
<file path=[Content_Types].xml><?xml version="1.0" encoding="utf-8"?>
<Types xmlns="http://schemas.openxmlformats.org/package/2006/content-types">
  <Override PartName="/docProps/app.xml" ContentType="application/vnd.openxmlformats-officedocument.extended-properties+xml"/>
  <Override PartName="/docProps/core.xml" ContentType="application/vnd.openxmlformats-package.core-propertie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worksheets/sheet21.xml" ContentType="application/vnd.openxmlformats-officedocument.spreadsheetml.worksheet+xml"/>
  <Override PartName="/xl/drawings/drawing4.xml" ContentType="application/vnd.openxmlformats-officedocument.drawing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pivotTables/pivotTable1.xml" ContentType="application/vnd.openxmlformats-officedocument.spreadsheetml.pivotTable+xml"/>
  <Override PartName="/xl/pivotCache/pivotCacheDefinition1.xml" ContentType="application/vnd.openxmlformats-officedocument.spreadsheetml.pivotCacheDefinition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customXml/itemProps1.xml" ContentType="application/vnd.openxmlformats-officedocument.customXmlProperties+xml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</Types>
</file>

<file path=_rels/.rels>&#65279;<?xml version="1.0" encoding="UTF-8" standalone="yes"?>
<Relationships xmlns="http://schemas.openxmlformats.org/package/2006/relationships">
  <Relationship Id="rId3" Type="http://schemas.openxmlformats.org/officeDocument/2006/relationships/extended-properties" Target="docProps/app.xml" />
  <Relationship Id="rId2" Type="http://schemas.openxmlformats.org/package/2006/relationships/metadata/core-properties" Target="docProps/core.xml" />
  <Relationship Id="rId1" Type="http://schemas.openxmlformats.org/officeDocument/2006/relationships/officeDocument" Target="xl/workbook.xml" />
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6375" yWindow="-15" windowWidth="6390" windowHeight="11010" tabRatio="952"/>
  </bookViews>
  <sheets>
    <sheet name="documentation" sheetId="35" r:id="rId1"/>
    <sheet name="assumptions" sheetId="18" r:id="rId2"/>
    <sheet name="Summary_Billed_Sales" sheetId="7" r:id="rId3"/>
    <sheet name="Summary_Delivered_Sales" sheetId="14" r:id="rId4"/>
    <sheet name="Summary_CP" sheetId="15" r:id="rId5"/>
    <sheet name="Summary_NCP " sheetId="28" r:id="rId6"/>
    <sheet name="Summary_NEL" sheetId="12" r:id="rId7"/>
    <sheet name="Incremental_NEL" sheetId="30" r:id="rId8"/>
    <sheet name="Incremental_Peaks" sheetId="29" r:id="rId9"/>
    <sheet name="Florida_Keys FR" sheetId="1" r:id="rId10"/>
    <sheet name="Florida_Keys PR raw" sheetId="22" r:id="rId11"/>
    <sheet name="Florida_Keys PR" sheetId="33" r:id="rId12"/>
    <sheet name="Fl Keys- FR vs PR" sheetId="25" r:id="rId13"/>
    <sheet name="FKEC Sept 2014 forecast" sheetId="38" r:id="rId14"/>
    <sheet name="FKEC Sept 2013 forecast" sheetId="32" r:id="rId15"/>
    <sheet name="LCEC Fcst Comparison" sheetId="36" r:id="rId16"/>
    <sheet name="LCEC Comparison Last YearFcst" sheetId="37" r:id="rId17"/>
    <sheet name="Key_West" sheetId="2" r:id="rId18"/>
    <sheet name="LEE County" sheetId="6" r:id="rId19"/>
    <sheet name="Metro_Dade" sheetId="4" r:id="rId20"/>
    <sheet name="New Smyra Beach" sheetId="34" r:id="rId21"/>
    <sheet name="Blountstown" sheetId="26" r:id="rId22"/>
    <sheet name="Wauchula" sheetId="20" r:id="rId23"/>
    <sheet name="Seminole" sheetId="13" r:id="rId24"/>
    <sheet name="Winter Park" sheetId="31" r:id="rId25"/>
    <sheet name="Sem PT" sheetId="19" r:id="rId26"/>
    <sheet name="Florida Keys Sep 2010 Letter" sheetId="16" r:id="rId27"/>
    <sheet name="FL Keys Sep 2012 Letter" sheetId="23" r:id="rId28"/>
  </sheets>
  <definedNames>
    <definedName name="_xlnm._FilterDatabase" localSheetId="11" hidden="1">'Florida_Keys PR'!$A$1:$T$612</definedName>
    <definedName name="_xlnm._FilterDatabase" localSheetId="10" hidden="1">'Florida_Keys PR raw'!$A$1:$T$612</definedName>
    <definedName name="_xlnm._FilterDatabase" localSheetId="7" hidden="1">Incremental_NEL!$A$2:$L$518</definedName>
    <definedName name="_xlnm._FilterDatabase" localSheetId="8" hidden="1">Incremental_Peaks!$A$2:$L$542</definedName>
    <definedName name="_xlnm._FilterDatabase" localSheetId="16" hidden="1">'LCEC Comparison Last YearFcst'!$A$2:$P$122</definedName>
    <definedName name="_xlnm._FilterDatabase" localSheetId="19" hidden="1">Metro_Dade!$A$1:$M$495</definedName>
    <definedName name="_xlnm._FilterDatabase" localSheetId="4" hidden="1">Summary_CP!$A$2:$L$518</definedName>
    <definedName name="_xlnm._FilterDatabase" localSheetId="5" hidden="1">'Summary_NCP '!$A$2:$L$519</definedName>
    <definedName name="_xlnm.Print_Area" localSheetId="1">assumptions!$A$2:$L$74</definedName>
    <definedName name="_xlnm.Print_Area" localSheetId="14">'FKEC Sept 2013 forecast'!$A$1:$K$33</definedName>
    <definedName name="_xlnm.Print_Area" localSheetId="7">Incremental_NEL!$A$521:$G$543</definedName>
    <definedName name="_xlnm.Print_Area" localSheetId="8">Incremental_Peaks!$A$521:$G$543</definedName>
    <definedName name="_xlnm.Print_Area" localSheetId="18">'LEE County'!$L$3:$M$6</definedName>
    <definedName name="_xlnm.Print_Area" localSheetId="4">Summary_CP!$A$521:$G$543</definedName>
    <definedName name="_xlnm.Print_Area" localSheetId="5">'Summary_NCP '!$A$521:$G$543</definedName>
  </definedNames>
  <calcPr calcId="145621"/>
  <pivotCaches>
    <pivotCache cacheId="0" r:id="rId29"/>
  </pivotCaches>
</workbook>
</file>

<file path=xl/calcChain.xml><?xml version="1.0" encoding="utf-8"?>
<calcChain xmlns="http://schemas.openxmlformats.org/spreadsheetml/2006/main">
  <c r="H546" i="7" l="1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678" i="14"/>
  <c r="H679" i="14"/>
  <c r="H680" i="14"/>
  <c r="H681" i="14"/>
  <c r="H682" i="14"/>
  <c r="H683" i="14"/>
  <c r="H684" i="14"/>
  <c r="H685" i="14"/>
  <c r="H686" i="14"/>
  <c r="H687" i="14"/>
  <c r="H688" i="14"/>
  <c r="H689" i="14"/>
  <c r="H690" i="14"/>
  <c r="H691" i="14"/>
  <c r="H692" i="14"/>
  <c r="H693" i="14"/>
  <c r="H694" i="14"/>
  <c r="H695" i="14"/>
  <c r="H696" i="14"/>
  <c r="H697" i="14"/>
  <c r="H698" i="14"/>
  <c r="H699" i="14"/>
  <c r="H700" i="14"/>
  <c r="H701" i="14"/>
  <c r="H702" i="14"/>
  <c r="H703" i="14"/>
  <c r="H704" i="14"/>
  <c r="H705" i="14"/>
  <c r="H706" i="14"/>
  <c r="H707" i="14"/>
  <c r="H708" i="14"/>
  <c r="H709" i="14"/>
  <c r="H710" i="14"/>
  <c r="H711" i="14"/>
  <c r="H712" i="14"/>
  <c r="H713" i="14"/>
  <c r="H714" i="14"/>
  <c r="H715" i="14"/>
  <c r="H716" i="14"/>
  <c r="H717" i="14"/>
  <c r="H718" i="14"/>
  <c r="H719" i="14"/>
  <c r="H720" i="14"/>
  <c r="H721" i="14"/>
  <c r="H722" i="14"/>
  <c r="H723" i="14"/>
  <c r="H724" i="14"/>
  <c r="H725" i="14"/>
  <c r="H726" i="14"/>
  <c r="H727" i="14"/>
  <c r="H728" i="14"/>
  <c r="H729" i="14"/>
  <c r="H730" i="14"/>
  <c r="H731" i="14"/>
  <c r="H732" i="14"/>
  <c r="H733" i="14"/>
  <c r="H677" i="12" l="1"/>
  <c r="H678" i="12"/>
  <c r="H679" i="12"/>
  <c r="H680" i="12"/>
  <c r="H681" i="12"/>
  <c r="H682" i="12"/>
  <c r="H683" i="12"/>
  <c r="H684" i="12"/>
  <c r="H685" i="12"/>
  <c r="H686" i="12"/>
  <c r="H687" i="12"/>
  <c r="H688" i="12"/>
  <c r="H689" i="12"/>
  <c r="H690" i="12"/>
  <c r="H691" i="12"/>
  <c r="H692" i="12"/>
  <c r="H693" i="12"/>
  <c r="H694" i="12"/>
  <c r="H695" i="12"/>
  <c r="H696" i="12"/>
  <c r="H697" i="12"/>
  <c r="H698" i="12"/>
  <c r="H699" i="12"/>
  <c r="H700" i="12"/>
  <c r="H701" i="12"/>
  <c r="H702" i="12"/>
  <c r="H703" i="12"/>
  <c r="H704" i="12"/>
  <c r="H705" i="12"/>
  <c r="H706" i="12"/>
  <c r="H707" i="12"/>
  <c r="H708" i="12"/>
  <c r="H709" i="12"/>
  <c r="H710" i="12"/>
  <c r="H711" i="12"/>
  <c r="H712" i="12"/>
  <c r="H713" i="12"/>
  <c r="H714" i="12"/>
  <c r="H715" i="12"/>
  <c r="H716" i="12"/>
  <c r="H717" i="12"/>
  <c r="H718" i="12"/>
  <c r="H719" i="12"/>
  <c r="B12" i="31" l="1"/>
  <c r="B10" i="31"/>
  <c r="B11" i="31"/>
  <c r="B13" i="31"/>
  <c r="B9" i="31"/>
  <c r="J9" i="31"/>
  <c r="J10" i="31"/>
  <c r="J11" i="31"/>
  <c r="J12" i="31"/>
  <c r="J13" i="31"/>
  <c r="I12" i="31"/>
  <c r="I10" i="31"/>
  <c r="I13" i="31"/>
  <c r="I11" i="31"/>
  <c r="I9" i="31"/>
  <c r="J8" i="31"/>
  <c r="I8" i="31"/>
  <c r="S4" i="36" l="1"/>
  <c r="S5" i="36"/>
  <c r="S6" i="36"/>
  <c r="S7" i="36"/>
  <c r="S8" i="36"/>
  <c r="S9" i="36"/>
  <c r="S10" i="36"/>
  <c r="S11" i="36"/>
  <c r="S12" i="36"/>
  <c r="S13" i="36"/>
  <c r="S14" i="36"/>
  <c r="S15" i="36"/>
  <c r="S16" i="36"/>
  <c r="S17" i="36"/>
  <c r="S18" i="36"/>
  <c r="S19" i="36"/>
  <c r="S20" i="36"/>
  <c r="S21" i="36"/>
  <c r="S22" i="36"/>
  <c r="S23" i="36"/>
  <c r="S24" i="36"/>
  <c r="S25" i="36"/>
  <c r="S26" i="36"/>
  <c r="S27" i="36"/>
  <c r="S28" i="36"/>
  <c r="S29" i="36"/>
  <c r="S30" i="36"/>
  <c r="S31" i="36"/>
  <c r="S32" i="36"/>
  <c r="S33" i="36"/>
  <c r="S34" i="36"/>
  <c r="S35" i="36"/>
  <c r="S36" i="36"/>
  <c r="S37" i="36"/>
  <c r="S38" i="36"/>
  <c r="S39" i="36"/>
  <c r="S40" i="36"/>
  <c r="S41" i="36"/>
  <c r="S42" i="36"/>
  <c r="S43" i="36"/>
  <c r="S44" i="36"/>
  <c r="S45" i="36"/>
  <c r="S46" i="36"/>
  <c r="S47" i="36"/>
  <c r="S48" i="36"/>
  <c r="S49" i="36"/>
  <c r="S50" i="36"/>
  <c r="S51" i="36"/>
  <c r="S52" i="36"/>
  <c r="S53" i="36"/>
  <c r="S54" i="36"/>
  <c r="S55" i="36"/>
  <c r="S56" i="36"/>
  <c r="S57" i="36"/>
  <c r="S58" i="36"/>
  <c r="S59" i="36"/>
  <c r="S60" i="36"/>
  <c r="S61" i="36"/>
  <c r="S62" i="36"/>
  <c r="S63" i="36"/>
  <c r="S64" i="36"/>
  <c r="S65" i="36"/>
  <c r="S66" i="36"/>
  <c r="S67" i="36"/>
  <c r="S68" i="36"/>
  <c r="S69" i="36"/>
  <c r="S70" i="36"/>
  <c r="S71" i="36"/>
  <c r="S72" i="36"/>
  <c r="S73" i="36"/>
  <c r="S74" i="36"/>
  <c r="S75" i="36"/>
  <c r="S76" i="36"/>
  <c r="S77" i="36"/>
  <c r="S78" i="36"/>
  <c r="S79" i="36"/>
  <c r="S80" i="36"/>
  <c r="S81" i="36"/>
  <c r="S82" i="36"/>
  <c r="S83" i="36"/>
  <c r="S84" i="36"/>
  <c r="S85" i="36"/>
  <c r="S86" i="36"/>
  <c r="S87" i="36"/>
  <c r="S88" i="36"/>
  <c r="S89" i="36"/>
  <c r="S90" i="36"/>
  <c r="S91" i="36"/>
  <c r="S92" i="36"/>
  <c r="S93" i="36"/>
  <c r="S94" i="36"/>
  <c r="S95" i="36"/>
  <c r="S96" i="36"/>
  <c r="S97" i="36"/>
  <c r="S98" i="36"/>
  <c r="S99" i="36"/>
  <c r="S100" i="36"/>
  <c r="S101" i="36"/>
  <c r="S102" i="36"/>
  <c r="S103" i="36"/>
  <c r="S104" i="36"/>
  <c r="S105" i="36"/>
  <c r="S106" i="36"/>
  <c r="S107" i="36"/>
  <c r="S108" i="36"/>
  <c r="S109" i="36"/>
  <c r="S110" i="36"/>
  <c r="S111" i="36"/>
  <c r="S112" i="36"/>
  <c r="S113" i="36"/>
  <c r="S114" i="36"/>
  <c r="S115" i="36"/>
  <c r="S116" i="36"/>
  <c r="S117" i="36"/>
  <c r="S118" i="36"/>
  <c r="S119" i="36"/>
  <c r="S120" i="36"/>
  <c r="S121" i="36"/>
  <c r="S122" i="36"/>
  <c r="S3" i="36"/>
  <c r="S127" i="36" l="1"/>
  <c r="S132" i="36"/>
  <c r="S134" i="36"/>
  <c r="S131" i="36"/>
  <c r="S130" i="36"/>
  <c r="S129" i="36"/>
  <c r="S128" i="36"/>
  <c r="S136" i="36"/>
  <c r="S135" i="36"/>
  <c r="S133" i="36"/>
  <c r="S136" i="37"/>
  <c r="S135" i="37"/>
  <c r="S134" i="37"/>
  <c r="S133" i="37"/>
  <c r="S132" i="37"/>
  <c r="S131" i="37"/>
  <c r="S130" i="37"/>
  <c r="S129" i="37"/>
  <c r="S128" i="37"/>
  <c r="S127" i="37"/>
  <c r="T30" i="37"/>
  <c r="S4" i="37"/>
  <c r="S5" i="37"/>
  <c r="S6" i="37"/>
  <c r="S7" i="37"/>
  <c r="S8" i="37"/>
  <c r="S9" i="37"/>
  <c r="S10" i="37"/>
  <c r="S11" i="37"/>
  <c r="S12" i="37"/>
  <c r="S13" i="37"/>
  <c r="S14" i="37"/>
  <c r="S15" i="37"/>
  <c r="S16" i="37"/>
  <c r="S17" i="37"/>
  <c r="S18" i="37"/>
  <c r="S19" i="37"/>
  <c r="S20" i="37"/>
  <c r="S21" i="37"/>
  <c r="S22" i="37"/>
  <c r="S23" i="37"/>
  <c r="S24" i="37"/>
  <c r="S25" i="37"/>
  <c r="S26" i="37"/>
  <c r="S27" i="37"/>
  <c r="S28" i="37"/>
  <c r="S29" i="37"/>
  <c r="S30" i="37"/>
  <c r="S31" i="37"/>
  <c r="S32" i="37"/>
  <c r="S33" i="37"/>
  <c r="S34" i="37"/>
  <c r="S35" i="37"/>
  <c r="S36" i="37"/>
  <c r="S37" i="37"/>
  <c r="S38" i="37"/>
  <c r="S39" i="37"/>
  <c r="S40" i="37"/>
  <c r="S41" i="37"/>
  <c r="S42" i="37"/>
  <c r="S43" i="37"/>
  <c r="S44" i="37"/>
  <c r="S45" i="37"/>
  <c r="S46" i="37"/>
  <c r="S47" i="37"/>
  <c r="S48" i="37"/>
  <c r="S49" i="37"/>
  <c r="S50" i="37"/>
  <c r="S51" i="37"/>
  <c r="S52" i="37"/>
  <c r="S53" i="37"/>
  <c r="S54" i="37"/>
  <c r="S55" i="37"/>
  <c r="S56" i="37"/>
  <c r="S57" i="37"/>
  <c r="S58" i="37"/>
  <c r="S59" i="37"/>
  <c r="S60" i="37"/>
  <c r="S61" i="37"/>
  <c r="S62" i="37"/>
  <c r="S63" i="37"/>
  <c r="S64" i="37"/>
  <c r="S65" i="37"/>
  <c r="S66" i="37"/>
  <c r="S67" i="37"/>
  <c r="S68" i="37"/>
  <c r="S69" i="37"/>
  <c r="S70" i="37"/>
  <c r="S71" i="37"/>
  <c r="S72" i="37"/>
  <c r="S73" i="37"/>
  <c r="S74" i="37"/>
  <c r="S75" i="37"/>
  <c r="S76" i="37"/>
  <c r="S77" i="37"/>
  <c r="S78" i="37"/>
  <c r="S79" i="37"/>
  <c r="S80" i="37"/>
  <c r="S81" i="37"/>
  <c r="S82" i="37"/>
  <c r="S83" i="37"/>
  <c r="S84" i="37"/>
  <c r="S85" i="37"/>
  <c r="S86" i="37"/>
  <c r="S87" i="37"/>
  <c r="S88" i="37"/>
  <c r="S89" i="37"/>
  <c r="S90" i="37"/>
  <c r="S91" i="37"/>
  <c r="S92" i="37"/>
  <c r="S93" i="37"/>
  <c r="S94" i="37"/>
  <c r="S95" i="37"/>
  <c r="S96" i="37"/>
  <c r="S97" i="37"/>
  <c r="S98" i="37"/>
  <c r="S99" i="37"/>
  <c r="S100" i="37"/>
  <c r="S101" i="37"/>
  <c r="S102" i="37"/>
  <c r="S103" i="37"/>
  <c r="S104" i="37"/>
  <c r="S105" i="37"/>
  <c r="S106" i="37"/>
  <c r="S107" i="37"/>
  <c r="S108" i="37"/>
  <c r="S109" i="37"/>
  <c r="S110" i="37"/>
  <c r="S111" i="37"/>
  <c r="S112" i="37"/>
  <c r="S113" i="37"/>
  <c r="S114" i="37"/>
  <c r="S115" i="37"/>
  <c r="S116" i="37"/>
  <c r="S117" i="37"/>
  <c r="S118" i="37"/>
  <c r="S119" i="37"/>
  <c r="S120" i="37"/>
  <c r="S121" i="37"/>
  <c r="S122" i="37"/>
  <c r="S3" i="37"/>
  <c r="U122" i="37"/>
  <c r="T120" i="37"/>
  <c r="U119" i="37"/>
  <c r="U118" i="37"/>
  <c r="U116" i="37"/>
  <c r="U115" i="37"/>
  <c r="U114" i="37"/>
  <c r="T112" i="37"/>
  <c r="U111" i="37"/>
  <c r="U110" i="37"/>
  <c r="U108" i="37"/>
  <c r="U107" i="37"/>
  <c r="U106" i="37"/>
  <c r="U104" i="37"/>
  <c r="U103" i="37"/>
  <c r="U102" i="37"/>
  <c r="U100" i="37"/>
  <c r="U99" i="37"/>
  <c r="U98" i="37"/>
  <c r="U96" i="37"/>
  <c r="U95" i="37"/>
  <c r="U94" i="37"/>
  <c r="T92" i="37"/>
  <c r="U91" i="37"/>
  <c r="U90" i="37"/>
  <c r="T88" i="37"/>
  <c r="U87" i="37"/>
  <c r="U86" i="37"/>
  <c r="U84" i="37"/>
  <c r="U83" i="37"/>
  <c r="U82" i="37"/>
  <c r="U80" i="37"/>
  <c r="U79" i="37"/>
  <c r="U78" i="37"/>
  <c r="U76" i="37"/>
  <c r="U75" i="37"/>
  <c r="U74" i="37"/>
  <c r="U72" i="37"/>
  <c r="U71" i="37"/>
  <c r="U70" i="37"/>
  <c r="U68" i="37"/>
  <c r="U67" i="37"/>
  <c r="U66" i="37"/>
  <c r="U64" i="37"/>
  <c r="U63" i="37"/>
  <c r="U62" i="37"/>
  <c r="T60" i="37"/>
  <c r="U59" i="37"/>
  <c r="U58" i="37"/>
  <c r="T56" i="37"/>
  <c r="U55" i="37"/>
  <c r="U54" i="37"/>
  <c r="U52" i="37"/>
  <c r="U51" i="37"/>
  <c r="U50" i="37"/>
  <c r="U48" i="37"/>
  <c r="U47" i="37"/>
  <c r="U46" i="37"/>
  <c r="U44" i="37"/>
  <c r="U43" i="37"/>
  <c r="U42" i="37"/>
  <c r="U40" i="37"/>
  <c r="U39" i="37"/>
  <c r="U38" i="37"/>
  <c r="U36" i="37"/>
  <c r="U35" i="37"/>
  <c r="U34" i="37"/>
  <c r="U32" i="37"/>
  <c r="U31" i="37"/>
  <c r="U30" i="37"/>
  <c r="T28" i="37"/>
  <c r="U27" i="37"/>
  <c r="U26" i="37"/>
  <c r="U24" i="37"/>
  <c r="U23" i="37"/>
  <c r="U22" i="37"/>
  <c r="U20" i="37"/>
  <c r="U19" i="37"/>
  <c r="U18" i="37"/>
  <c r="T16" i="37"/>
  <c r="U15" i="37"/>
  <c r="U14" i="37"/>
  <c r="T12" i="37"/>
  <c r="U11" i="37"/>
  <c r="U10" i="37"/>
  <c r="U8" i="37"/>
  <c r="U7" i="37"/>
  <c r="U6" i="37"/>
  <c r="T4" i="37"/>
  <c r="U3" i="37"/>
  <c r="T94" i="37" l="1"/>
  <c r="T6" i="37"/>
  <c r="T62" i="37"/>
  <c r="T42" i="37"/>
  <c r="T106" i="37"/>
  <c r="T10" i="37"/>
  <c r="T74" i="37"/>
  <c r="T24" i="37"/>
  <c r="T36" i="37"/>
  <c r="T48" i="37"/>
  <c r="U60" i="37"/>
  <c r="T68" i="37"/>
  <c r="T80" i="37"/>
  <c r="T100" i="37"/>
  <c r="R128" i="37"/>
  <c r="U128" i="37" s="1"/>
  <c r="U16" i="37"/>
  <c r="T44" i="37"/>
  <c r="U56" i="37"/>
  <c r="T76" i="37"/>
  <c r="U88" i="37"/>
  <c r="T108" i="37"/>
  <c r="U112" i="37"/>
  <c r="U120" i="37"/>
  <c r="T8" i="37"/>
  <c r="U12" i="37"/>
  <c r="T20" i="37"/>
  <c r="T26" i="37"/>
  <c r="T32" i="37"/>
  <c r="T40" i="37"/>
  <c r="T52" i="37"/>
  <c r="T58" i="37"/>
  <c r="T64" i="37"/>
  <c r="T72" i="37"/>
  <c r="T84" i="37"/>
  <c r="T90" i="37"/>
  <c r="T96" i="37"/>
  <c r="T104" i="37"/>
  <c r="T116" i="37"/>
  <c r="T122" i="37"/>
  <c r="R134" i="37"/>
  <c r="U134" i="37" s="1"/>
  <c r="U4" i="37"/>
  <c r="U28" i="37"/>
  <c r="U92" i="37"/>
  <c r="R132" i="37"/>
  <c r="T132" i="37" s="1"/>
  <c r="R136" i="37"/>
  <c r="U136" i="37" s="1"/>
  <c r="T14" i="37"/>
  <c r="T46" i="37"/>
  <c r="T78" i="37"/>
  <c r="T110" i="37"/>
  <c r="U5" i="37"/>
  <c r="T5" i="37"/>
  <c r="U13" i="37"/>
  <c r="T13" i="37"/>
  <c r="U25" i="37"/>
  <c r="T25" i="37"/>
  <c r="U33" i="37"/>
  <c r="T33" i="37"/>
  <c r="U41" i="37"/>
  <c r="T41" i="37"/>
  <c r="U53" i="37"/>
  <c r="T53" i="37"/>
  <c r="U61" i="37"/>
  <c r="T61" i="37"/>
  <c r="U69" i="37"/>
  <c r="T69" i="37"/>
  <c r="U77" i="37"/>
  <c r="T77" i="37"/>
  <c r="U85" i="37"/>
  <c r="T85" i="37"/>
  <c r="U93" i="37"/>
  <c r="T93" i="37"/>
  <c r="U101" i="37"/>
  <c r="T101" i="37"/>
  <c r="U105" i="37"/>
  <c r="T105" i="37"/>
  <c r="U117" i="37"/>
  <c r="T117" i="37"/>
  <c r="T18" i="37"/>
  <c r="T34" i="37"/>
  <c r="T50" i="37"/>
  <c r="T66" i="37"/>
  <c r="T82" i="37"/>
  <c r="T98" i="37"/>
  <c r="T114" i="37"/>
  <c r="U9" i="37"/>
  <c r="T9" i="37"/>
  <c r="U17" i="37"/>
  <c r="T17" i="37"/>
  <c r="U21" i="37"/>
  <c r="T21" i="37"/>
  <c r="U29" i="37"/>
  <c r="T29" i="37"/>
  <c r="U37" i="37"/>
  <c r="T37" i="37"/>
  <c r="U45" i="37"/>
  <c r="T45" i="37"/>
  <c r="U49" i="37"/>
  <c r="T49" i="37"/>
  <c r="U57" i="37"/>
  <c r="T57" i="37"/>
  <c r="U65" i="37"/>
  <c r="T65" i="37"/>
  <c r="U73" i="37"/>
  <c r="T73" i="37"/>
  <c r="U81" i="37"/>
  <c r="T81" i="37"/>
  <c r="U89" i="37"/>
  <c r="T89" i="37"/>
  <c r="U97" i="37"/>
  <c r="T97" i="37"/>
  <c r="U109" i="37"/>
  <c r="T109" i="37"/>
  <c r="U113" i="37"/>
  <c r="T113" i="37"/>
  <c r="U121" i="37"/>
  <c r="T121" i="37"/>
  <c r="T22" i="37"/>
  <c r="T38" i="37"/>
  <c r="T54" i="37"/>
  <c r="T70" i="37"/>
  <c r="T86" i="37"/>
  <c r="T102" i="37"/>
  <c r="T118" i="37"/>
  <c r="R130" i="37"/>
  <c r="U130" i="37" s="1"/>
  <c r="T3" i="37"/>
  <c r="T7" i="37"/>
  <c r="T11" i="37"/>
  <c r="T15" i="37"/>
  <c r="T19" i="37"/>
  <c r="T23" i="37"/>
  <c r="T27" i="37"/>
  <c r="T31" i="37"/>
  <c r="T35" i="37"/>
  <c r="T39" i="37"/>
  <c r="T43" i="37"/>
  <c r="T47" i="37"/>
  <c r="T51" i="37"/>
  <c r="T55" i="37"/>
  <c r="T59" i="37"/>
  <c r="T63" i="37"/>
  <c r="T67" i="37"/>
  <c r="T71" i="37"/>
  <c r="T75" i="37"/>
  <c r="T79" i="37"/>
  <c r="T83" i="37"/>
  <c r="T87" i="37"/>
  <c r="T91" i="37"/>
  <c r="T95" i="37"/>
  <c r="T99" i="37"/>
  <c r="T103" i="37"/>
  <c r="T107" i="37"/>
  <c r="T111" i="37"/>
  <c r="T115" i="37"/>
  <c r="T119" i="37"/>
  <c r="R127" i="37"/>
  <c r="T127" i="37" s="1"/>
  <c r="R129" i="37"/>
  <c r="U129" i="37" s="1"/>
  <c r="R131" i="37"/>
  <c r="T131" i="37" s="1"/>
  <c r="R133" i="37"/>
  <c r="R135" i="37"/>
  <c r="T135" i="37" s="1"/>
  <c r="U133" i="37"/>
  <c r="T129" i="37"/>
  <c r="T133" i="37"/>
  <c r="T134" i="37" l="1"/>
  <c r="U132" i="37"/>
  <c r="U127" i="37"/>
  <c r="T136" i="37"/>
  <c r="T130" i="37"/>
  <c r="T128" i="37"/>
  <c r="U131" i="37"/>
  <c r="U135" i="37"/>
  <c r="J660" i="6"/>
  <c r="J661" i="6"/>
  <c r="J662" i="6"/>
  <c r="J663" i="6"/>
  <c r="J664" i="6"/>
  <c r="J665" i="6"/>
  <c r="J666" i="6"/>
  <c r="J667" i="6"/>
  <c r="J668" i="6"/>
  <c r="J669" i="6"/>
  <c r="J670" i="6"/>
  <c r="J654" i="6"/>
  <c r="J655" i="6"/>
  <c r="J656" i="6"/>
  <c r="J657" i="6"/>
  <c r="J658" i="6"/>
  <c r="J659" i="6"/>
  <c r="J653" i="6"/>
  <c r="M73" i="6"/>
  <c r="M63" i="6"/>
  <c r="M64" i="6"/>
  <c r="M65" i="6"/>
  <c r="M66" i="6"/>
  <c r="M67" i="6"/>
  <c r="M68" i="6"/>
  <c r="M69" i="6"/>
  <c r="M70" i="6"/>
  <c r="M71" i="6"/>
  <c r="M72" i="6"/>
  <c r="M62" i="6"/>
  <c r="E245" i="6" l="1"/>
  <c r="E246" i="6"/>
  <c r="E247" i="6"/>
  <c r="E248" i="6"/>
  <c r="E249" i="6"/>
  <c r="E250" i="6"/>
  <c r="E251" i="6"/>
  <c r="E252" i="6"/>
  <c r="E253" i="6"/>
  <c r="E254" i="6"/>
  <c r="E255" i="6"/>
  <c r="E256" i="6"/>
  <c r="E257" i="6"/>
  <c r="E258" i="6"/>
  <c r="E259" i="6"/>
  <c r="E260" i="6"/>
  <c r="E261" i="6"/>
  <c r="E262" i="6"/>
  <c r="E263" i="6"/>
  <c r="E264" i="6"/>
  <c r="E265" i="6"/>
  <c r="E266" i="6"/>
  <c r="E267" i="6"/>
  <c r="E268" i="6"/>
  <c r="E269" i="6"/>
  <c r="E270" i="6"/>
  <c r="E271" i="6"/>
  <c r="E272" i="6"/>
  <c r="E273" i="6"/>
  <c r="E274" i="6"/>
  <c r="E275" i="6"/>
  <c r="E276" i="6"/>
  <c r="E277" i="6"/>
  <c r="E278" i="6"/>
  <c r="E279" i="6"/>
  <c r="E280" i="6"/>
  <c r="E281" i="6"/>
  <c r="E282" i="6"/>
  <c r="E283" i="6"/>
  <c r="E284" i="6"/>
  <c r="E285" i="6"/>
  <c r="E286" i="6"/>
  <c r="E287" i="6"/>
  <c r="E288" i="6"/>
  <c r="E289" i="6"/>
  <c r="E290" i="6"/>
  <c r="E291" i="6"/>
  <c r="E292" i="6"/>
  <c r="E293" i="6"/>
  <c r="E294" i="6"/>
  <c r="E295" i="6"/>
  <c r="E296" i="6"/>
  <c r="E297" i="6"/>
  <c r="E298" i="6"/>
  <c r="E299" i="6"/>
  <c r="E300" i="6"/>
  <c r="E301" i="6"/>
  <c r="E302" i="6"/>
  <c r="E303" i="6"/>
  <c r="E304" i="6"/>
  <c r="E305" i="6"/>
  <c r="E306" i="6"/>
  <c r="E307" i="6"/>
  <c r="E308" i="6"/>
  <c r="E309" i="6"/>
  <c r="E310" i="6"/>
  <c r="E311" i="6"/>
  <c r="E312" i="6"/>
  <c r="E313" i="6"/>
  <c r="E314" i="6"/>
  <c r="E315" i="6"/>
  <c r="E316" i="6"/>
  <c r="E317" i="6"/>
  <c r="E318" i="6"/>
  <c r="E319" i="6"/>
  <c r="E320" i="6"/>
  <c r="E321" i="6"/>
  <c r="E322" i="6"/>
  <c r="E323" i="6"/>
  <c r="E324" i="6"/>
  <c r="E325" i="6"/>
  <c r="E326" i="6"/>
  <c r="E327" i="6"/>
  <c r="E328" i="6"/>
  <c r="E329" i="6"/>
  <c r="E330" i="6"/>
  <c r="E331" i="6"/>
  <c r="E332" i="6"/>
  <c r="E333" i="6"/>
  <c r="E334" i="6"/>
  <c r="E335" i="6"/>
  <c r="E336" i="6"/>
  <c r="E337" i="6"/>
  <c r="E338" i="6"/>
  <c r="E339" i="6"/>
  <c r="E340" i="6"/>
  <c r="E341" i="6"/>
  <c r="E342" i="6"/>
  <c r="E343" i="6"/>
  <c r="E344" i="6"/>
  <c r="E345" i="6"/>
  <c r="E346" i="6"/>
  <c r="E347" i="6"/>
  <c r="E348" i="6"/>
  <c r="E349" i="6"/>
  <c r="E350" i="6"/>
  <c r="E351" i="6"/>
  <c r="E352" i="6"/>
  <c r="E353" i="6"/>
  <c r="E354" i="6"/>
  <c r="E355" i="6"/>
  <c r="E356" i="6"/>
  <c r="E357" i="6"/>
  <c r="E358" i="6"/>
  <c r="E359" i="6"/>
  <c r="E360" i="6"/>
  <c r="E361" i="6"/>
  <c r="E362" i="6"/>
  <c r="E363" i="6"/>
  <c r="E364" i="6"/>
  <c r="E365" i="6"/>
  <c r="E366" i="6"/>
  <c r="E367" i="6"/>
  <c r="E368" i="6"/>
  <c r="E369" i="6"/>
  <c r="E370" i="6"/>
  <c r="E371" i="6"/>
  <c r="E372" i="6"/>
  <c r="E373" i="6"/>
  <c r="E374" i="6"/>
  <c r="E375" i="6"/>
  <c r="E376" i="6"/>
  <c r="E377" i="6"/>
  <c r="E378" i="6"/>
  <c r="E379" i="6"/>
  <c r="E380" i="6"/>
  <c r="E381" i="6"/>
  <c r="E382" i="6"/>
  <c r="E383" i="6"/>
  <c r="E384" i="6"/>
  <c r="E385" i="6"/>
  <c r="E386" i="6"/>
  <c r="E387" i="6"/>
  <c r="E388" i="6"/>
  <c r="E389" i="6"/>
  <c r="E390" i="6"/>
  <c r="E391" i="6"/>
  <c r="E392" i="6"/>
  <c r="E393" i="6"/>
  <c r="E394" i="6"/>
  <c r="E395" i="6"/>
  <c r="E396" i="6"/>
  <c r="E397" i="6"/>
  <c r="E398" i="6"/>
  <c r="E399" i="6"/>
  <c r="E400" i="6"/>
  <c r="E401" i="6"/>
  <c r="E402" i="6"/>
  <c r="E403" i="6"/>
  <c r="E404" i="6"/>
  <c r="E405" i="6"/>
  <c r="E406" i="6"/>
  <c r="E407" i="6"/>
  <c r="E408" i="6"/>
  <c r="E409" i="6"/>
  <c r="E410" i="6"/>
  <c r="E411" i="6"/>
  <c r="E412" i="6"/>
  <c r="E413" i="6"/>
  <c r="E414" i="6"/>
  <c r="E415" i="6"/>
  <c r="E416" i="6"/>
  <c r="E417" i="6"/>
  <c r="E418" i="6"/>
  <c r="E419" i="6"/>
  <c r="E420" i="6"/>
  <c r="E421" i="6"/>
  <c r="E422" i="6"/>
  <c r="E423" i="6"/>
  <c r="E424" i="6"/>
  <c r="E425" i="6"/>
  <c r="E426" i="6"/>
  <c r="E427" i="6"/>
  <c r="E428" i="6"/>
  <c r="E429" i="6"/>
  <c r="E430" i="6"/>
  <c r="E431" i="6"/>
  <c r="E432" i="6"/>
  <c r="E433" i="6"/>
  <c r="E434" i="6"/>
  <c r="E435" i="6"/>
  <c r="E436" i="6"/>
  <c r="E437" i="6"/>
  <c r="E438" i="6"/>
  <c r="E439" i="6"/>
  <c r="E440" i="6"/>
  <c r="E441" i="6"/>
  <c r="E442" i="6"/>
  <c r="E443" i="6"/>
  <c r="E444" i="6"/>
  <c r="E445" i="6"/>
  <c r="E446" i="6"/>
  <c r="E447" i="6"/>
  <c r="E448" i="6"/>
  <c r="E449" i="6"/>
  <c r="E450" i="6"/>
  <c r="E451" i="6"/>
  <c r="E452" i="6"/>
  <c r="E453" i="6"/>
  <c r="E454" i="6"/>
  <c r="E455" i="6"/>
  <c r="E456" i="6"/>
  <c r="E457" i="6"/>
  <c r="E458" i="6"/>
  <c r="E459" i="6"/>
  <c r="E460" i="6"/>
  <c r="E461" i="6"/>
  <c r="E462" i="6"/>
  <c r="E463" i="6"/>
  <c r="E464" i="6"/>
  <c r="E465" i="6"/>
  <c r="E466" i="6"/>
  <c r="E467" i="6"/>
  <c r="E468" i="6"/>
  <c r="E469" i="6"/>
  <c r="E470" i="6"/>
  <c r="E471" i="6"/>
  <c r="E472" i="6"/>
  <c r="E473" i="6"/>
  <c r="E474" i="6"/>
  <c r="E475" i="6"/>
  <c r="E476" i="6"/>
  <c r="E477" i="6"/>
  <c r="E478" i="6"/>
  <c r="E479" i="6"/>
  <c r="E480" i="6"/>
  <c r="E481" i="6"/>
  <c r="E482" i="6"/>
  <c r="E483" i="6"/>
  <c r="E484" i="6"/>
  <c r="E485" i="6"/>
  <c r="E486" i="6"/>
  <c r="E487" i="6"/>
  <c r="E488" i="6"/>
  <c r="E489" i="6"/>
  <c r="E490" i="6"/>
  <c r="E491" i="6"/>
  <c r="E492" i="6"/>
  <c r="E493" i="6"/>
  <c r="E494" i="6"/>
  <c r="E495" i="6"/>
  <c r="E496" i="6"/>
  <c r="E497" i="6"/>
  <c r="E498" i="6"/>
  <c r="E499" i="6"/>
  <c r="E500" i="6"/>
  <c r="E501" i="6"/>
  <c r="E502" i="6"/>
  <c r="E503" i="6"/>
  <c r="E504" i="6"/>
  <c r="E505" i="6"/>
  <c r="E506" i="6"/>
  <c r="E507" i="6"/>
  <c r="E508" i="6"/>
  <c r="E509" i="6"/>
  <c r="E510" i="6"/>
  <c r="E511" i="6"/>
  <c r="E512" i="6"/>
  <c r="E513" i="6"/>
  <c r="E514" i="6"/>
  <c r="E515" i="6"/>
  <c r="E516" i="6"/>
  <c r="E517" i="6"/>
  <c r="E518" i="6"/>
  <c r="E519" i="6"/>
  <c r="E520" i="6"/>
  <c r="E521" i="6"/>
  <c r="E522" i="6"/>
  <c r="E523" i="6"/>
  <c r="E524" i="6"/>
  <c r="E525" i="6"/>
  <c r="E526" i="6"/>
  <c r="E527" i="6"/>
  <c r="E528" i="6"/>
  <c r="E529" i="6"/>
  <c r="E530" i="6"/>
  <c r="E531" i="6"/>
  <c r="E532" i="6"/>
  <c r="E533" i="6"/>
  <c r="E534" i="6"/>
  <c r="E535" i="6"/>
  <c r="E536" i="6"/>
  <c r="E537" i="6"/>
  <c r="E538" i="6"/>
  <c r="E539" i="6"/>
  <c r="E540" i="6"/>
  <c r="E541" i="6"/>
  <c r="E542" i="6"/>
  <c r="E543" i="6"/>
  <c r="E544" i="6"/>
  <c r="E545" i="6"/>
  <c r="E546" i="6"/>
  <c r="E547" i="6"/>
  <c r="E548" i="6"/>
  <c r="E549" i="6"/>
  <c r="E550" i="6"/>
  <c r="E551" i="6"/>
  <c r="E552" i="6"/>
  <c r="E553" i="6"/>
  <c r="E554" i="6"/>
  <c r="E555" i="6"/>
  <c r="E556" i="6"/>
  <c r="E557" i="6"/>
  <c r="E558" i="6"/>
  <c r="E559" i="6"/>
  <c r="E560" i="6"/>
  <c r="E561" i="6"/>
  <c r="E562" i="6"/>
  <c r="E563" i="6"/>
  <c r="E564" i="6"/>
  <c r="E565" i="6"/>
  <c r="E566" i="6"/>
  <c r="E567" i="6"/>
  <c r="E568" i="6"/>
  <c r="E569" i="6"/>
  <c r="E570" i="6"/>
  <c r="E571" i="6"/>
  <c r="E572" i="6"/>
  <c r="E573" i="6"/>
  <c r="E574" i="6"/>
  <c r="E575" i="6"/>
  <c r="E576" i="6"/>
  <c r="E577" i="6"/>
  <c r="E578" i="6"/>
  <c r="E579" i="6"/>
  <c r="E580" i="6"/>
  <c r="E581" i="6"/>
  <c r="E582" i="6"/>
  <c r="E583" i="6"/>
  <c r="E584" i="6"/>
  <c r="E585" i="6"/>
  <c r="E586" i="6"/>
  <c r="E587" i="6"/>
  <c r="E588" i="6"/>
  <c r="E589" i="6"/>
  <c r="E590" i="6"/>
  <c r="E591" i="6"/>
  <c r="E592" i="6"/>
  <c r="E593" i="6"/>
  <c r="E594" i="6"/>
  <c r="E595" i="6"/>
  <c r="E596" i="6"/>
  <c r="E597" i="6"/>
  <c r="E598" i="6"/>
  <c r="E599" i="6"/>
  <c r="E600" i="6"/>
  <c r="E601" i="6"/>
  <c r="E602" i="6"/>
  <c r="E603" i="6"/>
  <c r="E604" i="6"/>
  <c r="E605" i="6"/>
  <c r="E606" i="6"/>
  <c r="E607" i="6"/>
  <c r="E608" i="6"/>
  <c r="E609" i="6"/>
  <c r="E610" i="6"/>
  <c r="E611" i="6"/>
  <c r="E612" i="6"/>
  <c r="E613" i="6"/>
  <c r="E614" i="6"/>
  <c r="E615" i="6"/>
  <c r="E616" i="6"/>
  <c r="E617" i="6"/>
  <c r="E618" i="6"/>
  <c r="E619" i="6"/>
  <c r="E620" i="6"/>
  <c r="E621" i="6"/>
  <c r="E622" i="6"/>
  <c r="E623" i="6"/>
  <c r="E624" i="6"/>
  <c r="E625" i="6"/>
  <c r="E626" i="6"/>
  <c r="E627" i="6"/>
  <c r="E628" i="6"/>
  <c r="E629" i="6"/>
  <c r="E630" i="6"/>
  <c r="E631" i="6"/>
  <c r="E632" i="6"/>
  <c r="E633" i="6"/>
  <c r="E634" i="6"/>
  <c r="E635" i="6"/>
  <c r="E636" i="6"/>
  <c r="E637" i="6"/>
  <c r="E638" i="6"/>
  <c r="E639" i="6"/>
  <c r="E640" i="6"/>
  <c r="E641" i="6"/>
  <c r="E642" i="6"/>
  <c r="E643" i="6"/>
  <c r="E644" i="6"/>
  <c r="E645" i="6"/>
  <c r="E646" i="6"/>
  <c r="E647" i="6"/>
  <c r="E648" i="6"/>
  <c r="E649" i="6"/>
  <c r="E244" i="6"/>
  <c r="E243" i="6"/>
  <c r="F278" i="6" l="1"/>
  <c r="F266" i="6"/>
  <c r="F254" i="6"/>
  <c r="F242" i="6"/>
  <c r="G255" i="1" l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2" i="1"/>
  <c r="G273" i="1"/>
  <c r="G275" i="1"/>
  <c r="G287" i="1" s="1"/>
  <c r="G276" i="1"/>
  <c r="G278" i="1"/>
  <c r="G281" i="1"/>
  <c r="G285" i="1"/>
  <c r="G293" i="1"/>
  <c r="G299" i="1"/>
  <c r="G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254" i="1"/>
  <c r="G305" i="1" l="1"/>
  <c r="G277" i="1"/>
  <c r="G279" i="1"/>
  <c r="G271" i="1"/>
  <c r="G284" i="1"/>
  <c r="G280" i="1"/>
  <c r="G274" i="1"/>
  <c r="G311" i="1"/>
  <c r="G297" i="1"/>
  <c r="G290" i="1"/>
  <c r="G288" i="1"/>
  <c r="G282" i="1"/>
  <c r="G302" i="1" l="1"/>
  <c r="G292" i="1"/>
  <c r="G294" i="1"/>
  <c r="G323" i="1"/>
  <c r="G283" i="1"/>
  <c r="G289" i="1"/>
  <c r="G309" i="1"/>
  <c r="G286" i="1"/>
  <c r="G296" i="1"/>
  <c r="G317" i="1"/>
  <c r="G300" i="1"/>
  <c r="G291" i="1"/>
  <c r="G312" i="1" l="1"/>
  <c r="G308" i="1"/>
  <c r="G306" i="1"/>
  <c r="G314" i="1"/>
  <c r="G321" i="1"/>
  <c r="G295" i="1"/>
  <c r="G329" i="1"/>
  <c r="G298" i="1"/>
  <c r="G301" i="1"/>
  <c r="G304" i="1"/>
  <c r="G303" i="1"/>
  <c r="G335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134" i="1"/>
  <c r="N122" i="38"/>
  <c r="M122" i="38"/>
  <c r="N121" i="38"/>
  <c r="M121" i="38"/>
  <c r="N120" i="38"/>
  <c r="M120" i="38"/>
  <c r="N119" i="38"/>
  <c r="M119" i="38"/>
  <c r="N118" i="38"/>
  <c r="M118" i="38"/>
  <c r="N117" i="38"/>
  <c r="M117" i="38"/>
  <c r="N116" i="38"/>
  <c r="M116" i="38"/>
  <c r="N115" i="38"/>
  <c r="M115" i="38"/>
  <c r="N114" i="38"/>
  <c r="M114" i="38"/>
  <c r="N113" i="38"/>
  <c r="M113" i="38"/>
  <c r="N112" i="38"/>
  <c r="M112" i="38"/>
  <c r="N111" i="38"/>
  <c r="M111" i="38"/>
  <c r="N110" i="38"/>
  <c r="M110" i="38"/>
  <c r="N109" i="38"/>
  <c r="M109" i="38"/>
  <c r="N108" i="38"/>
  <c r="M108" i="38"/>
  <c r="N107" i="38"/>
  <c r="M107" i="38"/>
  <c r="N106" i="38"/>
  <c r="M106" i="38"/>
  <c r="N105" i="38"/>
  <c r="M105" i="38"/>
  <c r="N104" i="38"/>
  <c r="M104" i="38"/>
  <c r="N103" i="38"/>
  <c r="M103" i="38"/>
  <c r="N102" i="38"/>
  <c r="M102" i="38"/>
  <c r="N101" i="38"/>
  <c r="M101" i="38"/>
  <c r="N100" i="38"/>
  <c r="M100" i="38"/>
  <c r="N99" i="38"/>
  <c r="M99" i="38"/>
  <c r="N98" i="38"/>
  <c r="M98" i="38"/>
  <c r="N97" i="38"/>
  <c r="M97" i="38"/>
  <c r="N96" i="38"/>
  <c r="M96" i="38"/>
  <c r="N95" i="38"/>
  <c r="M95" i="38"/>
  <c r="N94" i="38"/>
  <c r="M94" i="38"/>
  <c r="N93" i="38"/>
  <c r="M93" i="38"/>
  <c r="N92" i="38"/>
  <c r="M92" i="38"/>
  <c r="N91" i="38"/>
  <c r="M91" i="38"/>
  <c r="N90" i="38"/>
  <c r="M90" i="38"/>
  <c r="N89" i="38"/>
  <c r="M89" i="38"/>
  <c r="N88" i="38"/>
  <c r="M88" i="38"/>
  <c r="N87" i="38"/>
  <c r="M87" i="38"/>
  <c r="N86" i="38"/>
  <c r="M86" i="38"/>
  <c r="N85" i="38"/>
  <c r="M85" i="38"/>
  <c r="N84" i="38"/>
  <c r="M84" i="38"/>
  <c r="N83" i="38"/>
  <c r="M83" i="38"/>
  <c r="N82" i="38"/>
  <c r="M82" i="38"/>
  <c r="N81" i="38"/>
  <c r="M81" i="38"/>
  <c r="N80" i="38"/>
  <c r="M80" i="38"/>
  <c r="N79" i="38"/>
  <c r="M79" i="38"/>
  <c r="N78" i="38"/>
  <c r="M78" i="38"/>
  <c r="N77" i="38"/>
  <c r="M77" i="38"/>
  <c r="N76" i="38"/>
  <c r="M76" i="38"/>
  <c r="N75" i="38"/>
  <c r="M75" i="38"/>
  <c r="N74" i="38"/>
  <c r="M74" i="38"/>
  <c r="N73" i="38"/>
  <c r="M73" i="38"/>
  <c r="N72" i="38"/>
  <c r="M72" i="38"/>
  <c r="N71" i="38"/>
  <c r="M71" i="38"/>
  <c r="N70" i="38"/>
  <c r="M70" i="38"/>
  <c r="N69" i="38"/>
  <c r="M69" i="38"/>
  <c r="N68" i="38"/>
  <c r="M68" i="38"/>
  <c r="N67" i="38"/>
  <c r="M67" i="38"/>
  <c r="N66" i="38"/>
  <c r="M66" i="38"/>
  <c r="N65" i="38"/>
  <c r="M65" i="38"/>
  <c r="N64" i="38"/>
  <c r="M64" i="38"/>
  <c r="N63" i="38"/>
  <c r="M63" i="38"/>
  <c r="N62" i="38"/>
  <c r="M62" i="38"/>
  <c r="N61" i="38"/>
  <c r="M61" i="38"/>
  <c r="N60" i="38"/>
  <c r="M60" i="38"/>
  <c r="N59" i="38"/>
  <c r="M59" i="38"/>
  <c r="N58" i="38"/>
  <c r="M58" i="38"/>
  <c r="N57" i="38"/>
  <c r="M57" i="38"/>
  <c r="N56" i="38"/>
  <c r="M56" i="38"/>
  <c r="N55" i="38"/>
  <c r="M55" i="38"/>
  <c r="N54" i="38"/>
  <c r="M54" i="38"/>
  <c r="N53" i="38"/>
  <c r="M53" i="38"/>
  <c r="N52" i="38"/>
  <c r="M52" i="38"/>
  <c r="N51" i="38"/>
  <c r="M51" i="38"/>
  <c r="N50" i="38"/>
  <c r="M50" i="38"/>
  <c r="N49" i="38"/>
  <c r="M49" i="38"/>
  <c r="N48" i="38"/>
  <c r="M48" i="38"/>
  <c r="N47" i="38"/>
  <c r="M47" i="38"/>
  <c r="N46" i="38"/>
  <c r="M46" i="38"/>
  <c r="N45" i="38"/>
  <c r="M45" i="38"/>
  <c r="N44" i="38"/>
  <c r="M44" i="38"/>
  <c r="N43" i="38"/>
  <c r="M43" i="38"/>
  <c r="N42" i="38"/>
  <c r="M42" i="38"/>
  <c r="N41" i="38"/>
  <c r="M41" i="38"/>
  <c r="N40" i="38"/>
  <c r="M40" i="38"/>
  <c r="N39" i="38"/>
  <c r="M39" i="38"/>
  <c r="N38" i="38"/>
  <c r="M38" i="38"/>
  <c r="N37" i="38"/>
  <c r="M37" i="38"/>
  <c r="N36" i="38"/>
  <c r="M36" i="38"/>
  <c r="N35" i="38"/>
  <c r="M35" i="38"/>
  <c r="N34" i="38"/>
  <c r="M34" i="38"/>
  <c r="N33" i="38"/>
  <c r="M33" i="38"/>
  <c r="N32" i="38"/>
  <c r="M32" i="38"/>
  <c r="N31" i="38"/>
  <c r="M31" i="38"/>
  <c r="N30" i="38"/>
  <c r="M30" i="38"/>
  <c r="N29" i="38"/>
  <c r="M29" i="38"/>
  <c r="N28" i="38"/>
  <c r="M28" i="38"/>
  <c r="N27" i="38"/>
  <c r="M27" i="38"/>
  <c r="N26" i="38"/>
  <c r="M26" i="38"/>
  <c r="N25" i="38"/>
  <c r="M25" i="38"/>
  <c r="N24" i="38"/>
  <c r="M24" i="38"/>
  <c r="N23" i="38"/>
  <c r="M23" i="38"/>
  <c r="N22" i="38"/>
  <c r="M22" i="38"/>
  <c r="N21" i="38"/>
  <c r="M21" i="38"/>
  <c r="N20" i="38"/>
  <c r="M20" i="38"/>
  <c r="N19" i="38"/>
  <c r="M19" i="38"/>
  <c r="N18" i="38"/>
  <c r="M18" i="38"/>
  <c r="N17" i="38"/>
  <c r="M17" i="38"/>
  <c r="N16" i="38"/>
  <c r="M16" i="38"/>
  <c r="N15" i="38"/>
  <c r="M15" i="38"/>
  <c r="N14" i="38"/>
  <c r="M14" i="38"/>
  <c r="N13" i="38"/>
  <c r="M13" i="38"/>
  <c r="N12" i="38"/>
  <c r="M12" i="38"/>
  <c r="N11" i="38"/>
  <c r="M11" i="38"/>
  <c r="N10" i="38"/>
  <c r="M10" i="38"/>
  <c r="N9" i="38"/>
  <c r="M9" i="38"/>
  <c r="N8" i="38"/>
  <c r="M8" i="38"/>
  <c r="N7" i="38"/>
  <c r="M7" i="38"/>
  <c r="N6" i="38"/>
  <c r="M6" i="38"/>
  <c r="N5" i="38"/>
  <c r="M5" i="38"/>
  <c r="N4" i="38"/>
  <c r="M4" i="38"/>
  <c r="N3" i="38"/>
  <c r="M3" i="38"/>
  <c r="G318" i="1" l="1"/>
  <c r="G316" i="1"/>
  <c r="G310" i="1"/>
  <c r="G326" i="1"/>
  <c r="G320" i="1"/>
  <c r="G347" i="1"/>
  <c r="G307" i="1"/>
  <c r="G341" i="1"/>
  <c r="G333" i="1"/>
  <c r="G324" i="1"/>
  <c r="G315" i="1"/>
  <c r="G313" i="1"/>
  <c r="C18" i="38"/>
  <c r="D18" i="38" s="1"/>
  <c r="E18" i="38" s="1"/>
  <c r="F18" i="38" s="1"/>
  <c r="G18" i="38" s="1"/>
  <c r="H18" i="38" s="1"/>
  <c r="I18" i="38" s="1"/>
  <c r="J18" i="38" s="1"/>
  <c r="K18" i="38" s="1"/>
  <c r="D2" i="38"/>
  <c r="E2" i="38" s="1"/>
  <c r="F2" i="38" s="1"/>
  <c r="G2" i="38" s="1"/>
  <c r="H2" i="38" s="1"/>
  <c r="I2" i="38" s="1"/>
  <c r="J2" i="38" s="1"/>
  <c r="K2" i="38" s="1"/>
  <c r="C2" i="38"/>
  <c r="G319" i="1" l="1"/>
  <c r="G332" i="1"/>
  <c r="G322" i="1"/>
  <c r="G330" i="1"/>
  <c r="G327" i="1"/>
  <c r="G345" i="1"/>
  <c r="G325" i="1"/>
  <c r="G336" i="1"/>
  <c r="G338" i="1"/>
  <c r="G328" i="1"/>
  <c r="G353" i="1"/>
  <c r="G359" i="1"/>
  <c r="G365" i="1" l="1"/>
  <c r="G350" i="1"/>
  <c r="G337" i="1"/>
  <c r="G334" i="1"/>
  <c r="G339" i="1"/>
  <c r="G331" i="1"/>
  <c r="G340" i="1"/>
  <c r="G348" i="1"/>
  <c r="G357" i="1"/>
  <c r="G342" i="1"/>
  <c r="G344" i="1"/>
  <c r="G371" i="1"/>
  <c r="C532" i="33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130" i="1"/>
  <c r="G383" i="1" l="1"/>
  <c r="G354" i="1"/>
  <c r="G360" i="1"/>
  <c r="G343" i="1"/>
  <c r="G346" i="1"/>
  <c r="G362" i="1"/>
  <c r="G356" i="1"/>
  <c r="G369" i="1"/>
  <c r="G352" i="1"/>
  <c r="G351" i="1"/>
  <c r="G349" i="1"/>
  <c r="G377" i="1"/>
  <c r="G361" i="1" l="1"/>
  <c r="G368" i="1"/>
  <c r="G372" i="1"/>
  <c r="G389" i="1"/>
  <c r="G381" i="1"/>
  <c r="G374" i="1"/>
  <c r="G366" i="1"/>
  <c r="G363" i="1"/>
  <c r="G355" i="1"/>
  <c r="G364" i="1"/>
  <c r="G358" i="1"/>
  <c r="G395" i="1"/>
  <c r="H135" i="37"/>
  <c r="C131" i="37"/>
  <c r="H130" i="37"/>
  <c r="A15" i="37"/>
  <c r="A27" i="37" s="1"/>
  <c r="A39" i="37" s="1"/>
  <c r="A51" i="37" s="1"/>
  <c r="A63" i="37" s="1"/>
  <c r="A75" i="37" s="1"/>
  <c r="A87" i="37" s="1"/>
  <c r="A99" i="37" s="1"/>
  <c r="A111" i="37" s="1"/>
  <c r="A4" i="37"/>
  <c r="A16" i="37" s="1"/>
  <c r="A28" i="37" s="1"/>
  <c r="A40" i="37" s="1"/>
  <c r="A52" i="37" s="1"/>
  <c r="A64" i="37" s="1"/>
  <c r="A76" i="37" s="1"/>
  <c r="A88" i="37" s="1"/>
  <c r="A100" i="37" s="1"/>
  <c r="A112" i="37" s="1"/>
  <c r="G370" i="1" l="1"/>
  <c r="G378" i="1"/>
  <c r="G393" i="1"/>
  <c r="G384" i="1"/>
  <c r="G373" i="1"/>
  <c r="G367" i="1"/>
  <c r="G407" i="1"/>
  <c r="G376" i="1"/>
  <c r="G375" i="1"/>
  <c r="G386" i="1"/>
  <c r="G401" i="1"/>
  <c r="G380" i="1"/>
  <c r="A5" i="37"/>
  <c r="A17" i="37" s="1"/>
  <c r="A29" i="37" s="1"/>
  <c r="A41" i="37" s="1"/>
  <c r="A53" i="37" s="1"/>
  <c r="A65" i="37" s="1"/>
  <c r="A77" i="37" s="1"/>
  <c r="A89" i="37" s="1"/>
  <c r="A101" i="37" s="1"/>
  <c r="A113" i="37" s="1"/>
  <c r="M130" i="37"/>
  <c r="C132" i="37"/>
  <c r="M131" i="37"/>
  <c r="C128" i="37"/>
  <c r="M128" i="37"/>
  <c r="C129" i="37"/>
  <c r="C130" i="37"/>
  <c r="H132" i="37"/>
  <c r="C127" i="37"/>
  <c r="H127" i="37"/>
  <c r="M127" i="37"/>
  <c r="M132" i="37"/>
  <c r="A6" i="37"/>
  <c r="H128" i="37"/>
  <c r="H129" i="37"/>
  <c r="C133" i="37"/>
  <c r="M135" i="37"/>
  <c r="H131" i="37"/>
  <c r="M134" i="37"/>
  <c r="C135" i="37"/>
  <c r="C136" i="37"/>
  <c r="H134" i="37"/>
  <c r="C134" i="37"/>
  <c r="M136" i="37"/>
  <c r="H136" i="37"/>
  <c r="H133" i="37"/>
  <c r="G413" i="1" l="1"/>
  <c r="G405" i="1"/>
  <c r="G382" i="1"/>
  <c r="G419" i="1"/>
  <c r="G392" i="1"/>
  <c r="G398" i="1"/>
  <c r="G388" i="1"/>
  <c r="G396" i="1"/>
  <c r="G390" i="1"/>
  <c r="G379" i="1"/>
  <c r="G387" i="1"/>
  <c r="G385" i="1"/>
  <c r="A18" i="37"/>
  <c r="A30" i="37" s="1"/>
  <c r="A42" i="37" s="1"/>
  <c r="A54" i="37" s="1"/>
  <c r="A66" i="37" s="1"/>
  <c r="A78" i="37" s="1"/>
  <c r="A90" i="37" s="1"/>
  <c r="A102" i="37" s="1"/>
  <c r="A114" i="37" s="1"/>
  <c r="A7" i="37"/>
  <c r="M133" i="37"/>
  <c r="M129" i="37"/>
  <c r="G402" i="1" l="1"/>
  <c r="G400" i="1"/>
  <c r="G404" i="1"/>
  <c r="G394" i="1"/>
  <c r="G425" i="1"/>
  <c r="G399" i="1"/>
  <c r="G397" i="1"/>
  <c r="G408" i="1"/>
  <c r="G410" i="1"/>
  <c r="G391" i="1"/>
  <c r="G431" i="1"/>
  <c r="G417" i="1"/>
  <c r="A19" i="37"/>
  <c r="A31" i="37" s="1"/>
  <c r="A43" i="37" s="1"/>
  <c r="A55" i="37" s="1"/>
  <c r="A67" i="37" s="1"/>
  <c r="A79" i="37" s="1"/>
  <c r="A91" i="37" s="1"/>
  <c r="A103" i="37" s="1"/>
  <c r="A115" i="37" s="1"/>
  <c r="A8" i="37"/>
  <c r="G409" i="1" l="1"/>
  <c r="G429" i="1"/>
  <c r="G420" i="1"/>
  <c r="G406" i="1"/>
  <c r="G412" i="1"/>
  <c r="G403" i="1"/>
  <c r="G411" i="1"/>
  <c r="G443" i="1"/>
  <c r="G422" i="1"/>
  <c r="G437" i="1"/>
  <c r="G416" i="1"/>
  <c r="G414" i="1"/>
  <c r="A9" i="37"/>
  <c r="A20" i="37"/>
  <c r="A32" i="37" s="1"/>
  <c r="A44" i="37" s="1"/>
  <c r="A56" i="37" s="1"/>
  <c r="A68" i="37" s="1"/>
  <c r="A80" i="37" s="1"/>
  <c r="A92" i="37" s="1"/>
  <c r="A104" i="37" s="1"/>
  <c r="A116" i="37" s="1"/>
  <c r="G423" i="1" l="1"/>
  <c r="G426" i="1"/>
  <c r="G455" i="1"/>
  <c r="G415" i="1"/>
  <c r="G418" i="1"/>
  <c r="G441" i="1"/>
  <c r="G449" i="1"/>
  <c r="G428" i="1"/>
  <c r="G434" i="1"/>
  <c r="G424" i="1"/>
  <c r="G432" i="1"/>
  <c r="G421" i="1"/>
  <c r="A21" i="37"/>
  <c r="A33" i="37" s="1"/>
  <c r="A45" i="37" s="1"/>
  <c r="A57" i="37" s="1"/>
  <c r="A69" i="37" s="1"/>
  <c r="A81" i="37" s="1"/>
  <c r="A93" i="37" s="1"/>
  <c r="A105" i="37" s="1"/>
  <c r="A117" i="37" s="1"/>
  <c r="A10" i="37"/>
  <c r="G433" i="1" l="1"/>
  <c r="G436" i="1"/>
  <c r="G440" i="1"/>
  <c r="G438" i="1"/>
  <c r="G453" i="1"/>
  <c r="G427" i="1"/>
  <c r="G444" i="1"/>
  <c r="G446" i="1"/>
  <c r="G430" i="1"/>
  <c r="G461" i="1"/>
  <c r="G467" i="1"/>
  <c r="G435" i="1"/>
  <c r="A22" i="37"/>
  <c r="A34" i="37" s="1"/>
  <c r="A46" i="37" s="1"/>
  <c r="A58" i="37" s="1"/>
  <c r="A70" i="37" s="1"/>
  <c r="A82" i="37" s="1"/>
  <c r="A94" i="37" s="1"/>
  <c r="A106" i="37" s="1"/>
  <c r="A118" i="37" s="1"/>
  <c r="A11" i="37"/>
  <c r="G447" i="1" l="1"/>
  <c r="G458" i="1"/>
  <c r="G439" i="1"/>
  <c r="G450" i="1"/>
  <c r="G473" i="1"/>
  <c r="G442" i="1"/>
  <c r="G456" i="1"/>
  <c r="G452" i="1"/>
  <c r="G445" i="1"/>
  <c r="G448" i="1"/>
  <c r="G479" i="1"/>
  <c r="G465" i="1"/>
  <c r="A23" i="37"/>
  <c r="A35" i="37" s="1"/>
  <c r="A47" i="37" s="1"/>
  <c r="A59" i="37" s="1"/>
  <c r="A71" i="37" s="1"/>
  <c r="A83" i="37" s="1"/>
  <c r="A95" i="37" s="1"/>
  <c r="A107" i="37" s="1"/>
  <c r="A119" i="37" s="1"/>
  <c r="A12" i="37"/>
  <c r="G460" i="1" l="1"/>
  <c r="G464" i="1"/>
  <c r="G462" i="1"/>
  <c r="G470" i="1"/>
  <c r="G491" i="1"/>
  <c r="G468" i="1"/>
  <c r="G485" i="1"/>
  <c r="G477" i="1"/>
  <c r="G454" i="1"/>
  <c r="G457" i="1"/>
  <c r="G451" i="1"/>
  <c r="G459" i="1"/>
  <c r="A13" i="37"/>
  <c r="A24" i="37"/>
  <c r="A36" i="37" s="1"/>
  <c r="A48" i="37" s="1"/>
  <c r="A60" i="37" s="1"/>
  <c r="A72" i="37" s="1"/>
  <c r="A84" i="37" s="1"/>
  <c r="A96" i="37" s="1"/>
  <c r="A108" i="37" s="1"/>
  <c r="A120" i="37" s="1"/>
  <c r="G471" i="1" l="1"/>
  <c r="G489" i="1"/>
  <c r="G482" i="1"/>
  <c r="G463" i="1"/>
  <c r="G466" i="1"/>
  <c r="G474" i="1"/>
  <c r="G472" i="1"/>
  <c r="G469" i="1"/>
  <c r="G480" i="1"/>
  <c r="G476" i="1"/>
  <c r="G497" i="1"/>
  <c r="G503" i="1"/>
  <c r="A25" i="37"/>
  <c r="A37" i="37" s="1"/>
  <c r="A49" i="37" s="1"/>
  <c r="A61" i="37" s="1"/>
  <c r="A73" i="37" s="1"/>
  <c r="A85" i="37" s="1"/>
  <c r="A97" i="37" s="1"/>
  <c r="A109" i="37" s="1"/>
  <c r="A121" i="37" s="1"/>
  <c r="A14" i="37"/>
  <c r="A26" i="37" s="1"/>
  <c r="A38" i="37" s="1"/>
  <c r="A50" i="37" s="1"/>
  <c r="A62" i="37" s="1"/>
  <c r="A74" i="37" s="1"/>
  <c r="A86" i="37" s="1"/>
  <c r="A98" i="37" s="1"/>
  <c r="A110" i="37" s="1"/>
  <c r="A122" i="37" s="1"/>
  <c r="G481" i="1" l="1"/>
  <c r="G515" i="1"/>
  <c r="G475" i="1"/>
  <c r="G509" i="1"/>
  <c r="G492" i="1"/>
  <c r="G484" i="1"/>
  <c r="G478" i="1"/>
  <c r="G494" i="1"/>
  <c r="G488" i="1"/>
  <c r="G486" i="1"/>
  <c r="G501" i="1"/>
  <c r="G483" i="1"/>
  <c r="M121" i="36"/>
  <c r="M120" i="36"/>
  <c r="M119" i="36"/>
  <c r="M117" i="36"/>
  <c r="M115" i="36"/>
  <c r="M113" i="36"/>
  <c r="M109" i="36"/>
  <c r="M107" i="36"/>
  <c r="M105" i="36"/>
  <c r="M104" i="36"/>
  <c r="M103" i="36"/>
  <c r="M101" i="36"/>
  <c r="M100" i="36"/>
  <c r="M97" i="36"/>
  <c r="M95" i="36"/>
  <c r="M93" i="36"/>
  <c r="M92" i="36"/>
  <c r="M91" i="36"/>
  <c r="M89" i="36"/>
  <c r="M88" i="36"/>
  <c r="M75" i="36"/>
  <c r="M85" i="36"/>
  <c r="M83" i="36"/>
  <c r="M81" i="36"/>
  <c r="M79" i="36"/>
  <c r="M78" i="36"/>
  <c r="M77" i="36"/>
  <c r="M73" i="36"/>
  <c r="M72" i="36"/>
  <c r="M71" i="36"/>
  <c r="M69" i="36"/>
  <c r="M68" i="36"/>
  <c r="M67" i="36"/>
  <c r="M65" i="36"/>
  <c r="M61" i="36"/>
  <c r="M60" i="36"/>
  <c r="M59" i="36"/>
  <c r="M57" i="36"/>
  <c r="M56" i="36"/>
  <c r="M55" i="36"/>
  <c r="M53" i="36"/>
  <c r="M49" i="36"/>
  <c r="M48" i="36"/>
  <c r="M47" i="36"/>
  <c r="M45" i="36"/>
  <c r="M43" i="36"/>
  <c r="M41" i="36"/>
  <c r="M40" i="36"/>
  <c r="M27" i="36"/>
  <c r="M37" i="36"/>
  <c r="M35" i="36"/>
  <c r="M33" i="36"/>
  <c r="M31" i="36"/>
  <c r="M29" i="36"/>
  <c r="M25" i="36"/>
  <c r="M24" i="36"/>
  <c r="M23" i="36"/>
  <c r="M21" i="36"/>
  <c r="M19" i="36"/>
  <c r="M17" i="36"/>
  <c r="M13" i="36"/>
  <c r="M11" i="36"/>
  <c r="M10" i="36"/>
  <c r="M8" i="36"/>
  <c r="M7" i="36"/>
  <c r="R111" i="36"/>
  <c r="R122" i="36"/>
  <c r="R121" i="36"/>
  <c r="R120" i="36"/>
  <c r="R119" i="36"/>
  <c r="R118" i="36"/>
  <c r="R117" i="36"/>
  <c r="R116" i="36"/>
  <c r="R115" i="36"/>
  <c r="R114" i="36"/>
  <c r="R113" i="36"/>
  <c r="R112" i="36"/>
  <c r="R99" i="36"/>
  <c r="R110" i="36"/>
  <c r="R109" i="36"/>
  <c r="R108" i="36"/>
  <c r="R107" i="36"/>
  <c r="R106" i="36"/>
  <c r="R105" i="36"/>
  <c r="R104" i="36"/>
  <c r="R103" i="36"/>
  <c r="R102" i="36"/>
  <c r="R101" i="36"/>
  <c r="R100" i="36"/>
  <c r="R87" i="36"/>
  <c r="R98" i="36"/>
  <c r="R97" i="36"/>
  <c r="R96" i="36"/>
  <c r="R95" i="36"/>
  <c r="R94" i="36"/>
  <c r="R93" i="36"/>
  <c r="R92" i="36"/>
  <c r="R91" i="36"/>
  <c r="R90" i="36"/>
  <c r="R89" i="36"/>
  <c r="R88" i="36"/>
  <c r="R75" i="36"/>
  <c r="R86" i="36"/>
  <c r="R85" i="36"/>
  <c r="R84" i="36"/>
  <c r="R83" i="36"/>
  <c r="R82" i="36"/>
  <c r="R81" i="36"/>
  <c r="R80" i="36"/>
  <c r="R79" i="36"/>
  <c r="R78" i="36"/>
  <c r="R77" i="36"/>
  <c r="R76" i="36"/>
  <c r="R63" i="36"/>
  <c r="R74" i="36"/>
  <c r="R73" i="36"/>
  <c r="R72" i="36"/>
  <c r="R71" i="36"/>
  <c r="R70" i="36"/>
  <c r="R69" i="36"/>
  <c r="R68" i="36"/>
  <c r="R67" i="36"/>
  <c r="R66" i="36"/>
  <c r="R65" i="36"/>
  <c r="R64" i="36"/>
  <c r="R51" i="36"/>
  <c r="R62" i="36"/>
  <c r="R61" i="36"/>
  <c r="R60" i="36"/>
  <c r="R59" i="36"/>
  <c r="R58" i="36"/>
  <c r="R57" i="36"/>
  <c r="R56" i="36"/>
  <c r="R55" i="36"/>
  <c r="R54" i="36"/>
  <c r="R53" i="36"/>
  <c r="R52" i="36"/>
  <c r="R39" i="36"/>
  <c r="R50" i="36"/>
  <c r="R49" i="36"/>
  <c r="R48" i="36"/>
  <c r="R47" i="36"/>
  <c r="R46" i="36"/>
  <c r="R45" i="36"/>
  <c r="R44" i="36"/>
  <c r="R43" i="36"/>
  <c r="R42" i="36"/>
  <c r="R41" i="36"/>
  <c r="R40" i="36"/>
  <c r="R27" i="36"/>
  <c r="R38" i="36"/>
  <c r="R37" i="36"/>
  <c r="R36" i="36"/>
  <c r="R35" i="36"/>
  <c r="R34" i="36"/>
  <c r="R33" i="36"/>
  <c r="R32" i="36"/>
  <c r="R31" i="36"/>
  <c r="R30" i="36"/>
  <c r="R29" i="36"/>
  <c r="R28" i="36"/>
  <c r="R26" i="36"/>
  <c r="R25" i="36"/>
  <c r="R24" i="36"/>
  <c r="R23" i="36"/>
  <c r="R22" i="36"/>
  <c r="R21" i="36"/>
  <c r="R20" i="36"/>
  <c r="R19" i="36"/>
  <c r="R18" i="36"/>
  <c r="R17" i="36"/>
  <c r="R16" i="36"/>
  <c r="R15" i="36"/>
  <c r="R4" i="36"/>
  <c r="R5" i="36"/>
  <c r="R6" i="36"/>
  <c r="R7" i="36"/>
  <c r="R8" i="36"/>
  <c r="R9" i="36"/>
  <c r="R10" i="36"/>
  <c r="R11" i="36"/>
  <c r="R12" i="36"/>
  <c r="R13" i="36"/>
  <c r="R14" i="36"/>
  <c r="R3" i="36"/>
  <c r="A4" i="36"/>
  <c r="A5" i="36" s="1"/>
  <c r="A15" i="36"/>
  <c r="A27" i="36" s="1"/>
  <c r="A39" i="36" s="1"/>
  <c r="A51" i="36" s="1"/>
  <c r="A63" i="36" s="1"/>
  <c r="A75" i="36" s="1"/>
  <c r="A87" i="36" s="1"/>
  <c r="A99" i="36" s="1"/>
  <c r="A111" i="36" s="1"/>
  <c r="A17" i="36" l="1"/>
  <c r="A29" i="36" s="1"/>
  <c r="A41" i="36" s="1"/>
  <c r="A53" i="36" s="1"/>
  <c r="A65" i="36" s="1"/>
  <c r="A77" i="36" s="1"/>
  <c r="A89" i="36" s="1"/>
  <c r="A101" i="36" s="1"/>
  <c r="A113" i="36" s="1"/>
  <c r="A6" i="36"/>
  <c r="T10" i="36"/>
  <c r="U10" i="36"/>
  <c r="U20" i="36"/>
  <c r="T20" i="36"/>
  <c r="T24" i="36"/>
  <c r="U24" i="36"/>
  <c r="T29" i="36"/>
  <c r="U29" i="36"/>
  <c r="U33" i="36"/>
  <c r="T33" i="36"/>
  <c r="T37" i="36"/>
  <c r="U37" i="36"/>
  <c r="U41" i="36"/>
  <c r="T41" i="36"/>
  <c r="T45" i="36"/>
  <c r="U45" i="36"/>
  <c r="U49" i="36"/>
  <c r="T49" i="36"/>
  <c r="T53" i="36"/>
  <c r="U53" i="36"/>
  <c r="U57" i="36"/>
  <c r="T57" i="36"/>
  <c r="T61" i="36"/>
  <c r="U61" i="36"/>
  <c r="U65" i="36"/>
  <c r="T65" i="36"/>
  <c r="T69" i="36"/>
  <c r="U69" i="36"/>
  <c r="U73" i="36"/>
  <c r="T73" i="36"/>
  <c r="T77" i="36"/>
  <c r="U77" i="36"/>
  <c r="T81" i="36"/>
  <c r="U81" i="36"/>
  <c r="T85" i="36"/>
  <c r="U85" i="36"/>
  <c r="U89" i="36"/>
  <c r="T89" i="36"/>
  <c r="T93" i="36"/>
  <c r="U93" i="36"/>
  <c r="U97" i="36"/>
  <c r="T97" i="36"/>
  <c r="U101" i="36"/>
  <c r="T101" i="36"/>
  <c r="U105" i="36"/>
  <c r="T105" i="36"/>
  <c r="U109" i="36"/>
  <c r="T109" i="36"/>
  <c r="U113" i="36"/>
  <c r="T113" i="36"/>
  <c r="U117" i="36"/>
  <c r="T117" i="36"/>
  <c r="U121" i="36"/>
  <c r="T121" i="36"/>
  <c r="T13" i="36"/>
  <c r="U13" i="36"/>
  <c r="U9" i="36"/>
  <c r="T9" i="36"/>
  <c r="T5" i="36"/>
  <c r="U5" i="36"/>
  <c r="U17" i="36"/>
  <c r="T17" i="36"/>
  <c r="T21" i="36"/>
  <c r="U21" i="36"/>
  <c r="U25" i="36"/>
  <c r="T25" i="36"/>
  <c r="U30" i="36"/>
  <c r="T30" i="36"/>
  <c r="U34" i="36"/>
  <c r="T34" i="36"/>
  <c r="T38" i="36"/>
  <c r="U38" i="36"/>
  <c r="T42" i="36"/>
  <c r="U42" i="36"/>
  <c r="T46" i="36"/>
  <c r="U46" i="36"/>
  <c r="U50" i="36"/>
  <c r="T50" i="36"/>
  <c r="T54" i="36"/>
  <c r="U54" i="36"/>
  <c r="T58" i="36"/>
  <c r="U58" i="36"/>
  <c r="T62" i="36"/>
  <c r="U62" i="36"/>
  <c r="U66" i="36"/>
  <c r="T66" i="36"/>
  <c r="T70" i="36"/>
  <c r="U70" i="36"/>
  <c r="U74" i="36"/>
  <c r="T74" i="36"/>
  <c r="T78" i="36"/>
  <c r="U78" i="36"/>
  <c r="T82" i="36"/>
  <c r="U82" i="36"/>
  <c r="U86" i="36"/>
  <c r="T86" i="36"/>
  <c r="T90" i="36"/>
  <c r="U90" i="36"/>
  <c r="U94" i="36"/>
  <c r="T94" i="36"/>
  <c r="U98" i="36"/>
  <c r="T98" i="36"/>
  <c r="U102" i="36"/>
  <c r="T102" i="36"/>
  <c r="U106" i="36"/>
  <c r="T106" i="36"/>
  <c r="T110" i="36"/>
  <c r="U110" i="36"/>
  <c r="T114" i="36"/>
  <c r="U114" i="36"/>
  <c r="U118" i="36"/>
  <c r="T118" i="36"/>
  <c r="U122" i="36"/>
  <c r="T122" i="36"/>
  <c r="U6" i="36"/>
  <c r="T6" i="36"/>
  <c r="T12" i="36"/>
  <c r="U12" i="36"/>
  <c r="U4" i="36"/>
  <c r="T4" i="36"/>
  <c r="T22" i="36"/>
  <c r="U22" i="36"/>
  <c r="U35" i="36"/>
  <c r="T35" i="36"/>
  <c r="R129" i="36"/>
  <c r="U27" i="36"/>
  <c r="T27" i="36"/>
  <c r="T47" i="36"/>
  <c r="U47" i="36"/>
  <c r="R130" i="36"/>
  <c r="T39" i="36"/>
  <c r="U39" i="36"/>
  <c r="T55" i="36"/>
  <c r="U55" i="36"/>
  <c r="U59" i="36"/>
  <c r="T59" i="36"/>
  <c r="R131" i="36"/>
  <c r="U51" i="36"/>
  <c r="T51" i="36"/>
  <c r="U67" i="36"/>
  <c r="T67" i="36"/>
  <c r="U71" i="36"/>
  <c r="T71" i="36"/>
  <c r="R132" i="36"/>
  <c r="U63" i="36"/>
  <c r="T63" i="36"/>
  <c r="T79" i="36"/>
  <c r="U79" i="36"/>
  <c r="U83" i="36"/>
  <c r="T83" i="36"/>
  <c r="R133" i="36"/>
  <c r="T75" i="36"/>
  <c r="U75" i="36"/>
  <c r="U91" i="36"/>
  <c r="T91" i="36"/>
  <c r="U95" i="36"/>
  <c r="T95" i="36"/>
  <c r="R134" i="36"/>
  <c r="T87" i="36"/>
  <c r="U87" i="36"/>
  <c r="T103" i="36"/>
  <c r="U103" i="36"/>
  <c r="U107" i="36"/>
  <c r="T107" i="36"/>
  <c r="R135" i="36"/>
  <c r="U99" i="36"/>
  <c r="T99" i="36"/>
  <c r="T115" i="36"/>
  <c r="U115" i="36"/>
  <c r="U119" i="36"/>
  <c r="T119" i="36"/>
  <c r="R136" i="36"/>
  <c r="U111" i="36"/>
  <c r="T111" i="36"/>
  <c r="U14" i="36"/>
  <c r="T14" i="36"/>
  <c r="U16" i="36"/>
  <c r="T16" i="36"/>
  <c r="A16" i="36"/>
  <c r="A28" i="36" s="1"/>
  <c r="A40" i="36" s="1"/>
  <c r="A52" i="36" s="1"/>
  <c r="A64" i="36" s="1"/>
  <c r="A76" i="36" s="1"/>
  <c r="A88" i="36" s="1"/>
  <c r="A100" i="36" s="1"/>
  <c r="A112" i="36" s="1"/>
  <c r="U8" i="36"/>
  <c r="T8" i="36"/>
  <c r="U18" i="36"/>
  <c r="T18" i="36"/>
  <c r="U26" i="36"/>
  <c r="T26" i="36"/>
  <c r="U31" i="36"/>
  <c r="T31" i="36"/>
  <c r="T43" i="36"/>
  <c r="U43" i="36"/>
  <c r="R127" i="36"/>
  <c r="T3" i="36"/>
  <c r="U3" i="36"/>
  <c r="T11" i="36"/>
  <c r="U11" i="36"/>
  <c r="T7" i="36"/>
  <c r="U7" i="36"/>
  <c r="R128" i="36"/>
  <c r="T15" i="36"/>
  <c r="U15" i="36"/>
  <c r="T19" i="36"/>
  <c r="U19" i="36"/>
  <c r="U23" i="36"/>
  <c r="T23" i="36"/>
  <c r="T28" i="36"/>
  <c r="U28" i="36"/>
  <c r="U32" i="36"/>
  <c r="T32" i="36"/>
  <c r="U36" i="36"/>
  <c r="T36" i="36"/>
  <c r="U40" i="36"/>
  <c r="T40" i="36"/>
  <c r="T44" i="36"/>
  <c r="U44" i="36"/>
  <c r="U48" i="36"/>
  <c r="T48" i="36"/>
  <c r="U52" i="36"/>
  <c r="T52" i="36"/>
  <c r="T56" i="36"/>
  <c r="U56" i="36"/>
  <c r="T60" i="36"/>
  <c r="U60" i="36"/>
  <c r="U64" i="36"/>
  <c r="T64" i="36"/>
  <c r="U68" i="36"/>
  <c r="T68" i="36"/>
  <c r="U72" i="36"/>
  <c r="T72" i="36"/>
  <c r="T76" i="36"/>
  <c r="U76" i="36"/>
  <c r="U80" i="36"/>
  <c r="T80" i="36"/>
  <c r="T84" i="36"/>
  <c r="U84" i="36"/>
  <c r="T88" i="36"/>
  <c r="U88" i="36"/>
  <c r="T92" i="36"/>
  <c r="U92" i="36"/>
  <c r="T96" i="36"/>
  <c r="U96" i="36"/>
  <c r="U100" i="36"/>
  <c r="T100" i="36"/>
  <c r="T104" i="36"/>
  <c r="U104" i="36"/>
  <c r="U108" i="36"/>
  <c r="T108" i="36"/>
  <c r="U112" i="36"/>
  <c r="T112" i="36"/>
  <c r="U116" i="36"/>
  <c r="T116" i="36"/>
  <c r="U120" i="36"/>
  <c r="T120" i="36"/>
  <c r="C128" i="36"/>
  <c r="H133" i="36"/>
  <c r="G498" i="1"/>
  <c r="G496" i="1"/>
  <c r="G521" i="1"/>
  <c r="G495" i="1"/>
  <c r="G506" i="1"/>
  <c r="G527" i="1"/>
  <c r="G513" i="1"/>
  <c r="G490" i="1"/>
  <c r="G487" i="1"/>
  <c r="G493" i="1"/>
  <c r="G500" i="1"/>
  <c r="G504" i="1"/>
  <c r="M5" i="36"/>
  <c r="M9" i="36"/>
  <c r="M6" i="36"/>
  <c r="M14" i="36"/>
  <c r="M18" i="36"/>
  <c r="M22" i="36"/>
  <c r="M26" i="36"/>
  <c r="M30" i="36"/>
  <c r="M34" i="36"/>
  <c r="M38" i="36"/>
  <c r="M42" i="36"/>
  <c r="M46" i="36"/>
  <c r="M50" i="36"/>
  <c r="M54" i="36"/>
  <c r="M58" i="36"/>
  <c r="M62" i="36"/>
  <c r="M66" i="36"/>
  <c r="M70" i="36"/>
  <c r="M74" i="36"/>
  <c r="M82" i="36"/>
  <c r="M86" i="36"/>
  <c r="M90" i="36"/>
  <c r="M94" i="36"/>
  <c r="M98" i="36"/>
  <c r="M102" i="36"/>
  <c r="M106" i="36"/>
  <c r="M110" i="36"/>
  <c r="M114" i="36"/>
  <c r="M118" i="36"/>
  <c r="M122" i="36"/>
  <c r="C127" i="36"/>
  <c r="C129" i="36"/>
  <c r="C130" i="36"/>
  <c r="C131" i="36"/>
  <c r="C132" i="36"/>
  <c r="C133" i="36"/>
  <c r="C134" i="36"/>
  <c r="C135" i="36"/>
  <c r="C136" i="36"/>
  <c r="M4" i="36"/>
  <c r="M12" i="36"/>
  <c r="M16" i="36"/>
  <c r="M20" i="36"/>
  <c r="M28" i="36"/>
  <c r="M32" i="36"/>
  <c r="M36" i="36"/>
  <c r="M44" i="36"/>
  <c r="M52" i="36"/>
  <c r="M64" i="36"/>
  <c r="M76" i="36"/>
  <c r="M80" i="36"/>
  <c r="M84" i="36"/>
  <c r="M96" i="36"/>
  <c r="M108" i="36"/>
  <c r="M112" i="36"/>
  <c r="M116" i="36"/>
  <c r="H127" i="36"/>
  <c r="H128" i="36"/>
  <c r="M15" i="36"/>
  <c r="M39" i="36"/>
  <c r="H130" i="36"/>
  <c r="H131" i="36"/>
  <c r="M51" i="36"/>
  <c r="H132" i="36"/>
  <c r="H134" i="36"/>
  <c r="H135" i="36"/>
  <c r="H136" i="36"/>
  <c r="M3" i="36"/>
  <c r="M99" i="36"/>
  <c r="M111" i="36"/>
  <c r="M87" i="36"/>
  <c r="M63" i="36"/>
  <c r="H129" i="36"/>
  <c r="T127" i="36" l="1"/>
  <c r="U127" i="36"/>
  <c r="T134" i="36"/>
  <c r="U134" i="36"/>
  <c r="U130" i="36"/>
  <c r="T130" i="36"/>
  <c r="U128" i="36"/>
  <c r="T128" i="36"/>
  <c r="T135" i="36"/>
  <c r="U135" i="36"/>
  <c r="T131" i="36"/>
  <c r="U131" i="36"/>
  <c r="T129" i="36"/>
  <c r="U129" i="36"/>
  <c r="T136" i="36"/>
  <c r="U136" i="36"/>
  <c r="U132" i="36"/>
  <c r="T132" i="36"/>
  <c r="A7" i="36"/>
  <c r="A18" i="36"/>
  <c r="A30" i="36" s="1"/>
  <c r="A42" i="36" s="1"/>
  <c r="A54" i="36" s="1"/>
  <c r="A66" i="36" s="1"/>
  <c r="A78" i="36" s="1"/>
  <c r="A90" i="36" s="1"/>
  <c r="A102" i="36" s="1"/>
  <c r="A114" i="36" s="1"/>
  <c r="U133" i="36"/>
  <c r="T133" i="36"/>
  <c r="G505" i="1"/>
  <c r="G516" i="1"/>
  <c r="G502" i="1"/>
  <c r="G508" i="1"/>
  <c r="G525" i="1"/>
  <c r="G533" i="1"/>
  <c r="G539" i="1"/>
  <c r="G507" i="1"/>
  <c r="G512" i="1"/>
  <c r="G499" i="1"/>
  <c r="G518" i="1"/>
  <c r="G510" i="1"/>
  <c r="M136" i="36"/>
  <c r="M129" i="36"/>
  <c r="M135" i="36"/>
  <c r="M130" i="36"/>
  <c r="M133" i="36"/>
  <c r="M132" i="36"/>
  <c r="M127" i="36"/>
  <c r="M131" i="36"/>
  <c r="M128" i="36"/>
  <c r="M134" i="36"/>
  <c r="A19" i="36" l="1"/>
  <c r="A31" i="36" s="1"/>
  <c r="A43" i="36" s="1"/>
  <c r="A55" i="36" s="1"/>
  <c r="A67" i="36" s="1"/>
  <c r="A79" i="36" s="1"/>
  <c r="A91" i="36" s="1"/>
  <c r="A103" i="36" s="1"/>
  <c r="A115" i="36" s="1"/>
  <c r="A8" i="36"/>
  <c r="G545" i="1"/>
  <c r="G522" i="1"/>
  <c r="G511" i="1"/>
  <c r="G519" i="1"/>
  <c r="G520" i="1"/>
  <c r="G528" i="1"/>
  <c r="G537" i="1"/>
  <c r="G517" i="1"/>
  <c r="G530" i="1"/>
  <c r="G524" i="1"/>
  <c r="G551" i="1"/>
  <c r="G514" i="1"/>
  <c r="I111" i="29"/>
  <c r="A9" i="36" l="1"/>
  <c r="A20" i="36"/>
  <c r="A32" i="36" s="1"/>
  <c r="A44" i="36" s="1"/>
  <c r="A56" i="36" s="1"/>
  <c r="A68" i="36" s="1"/>
  <c r="A80" i="36" s="1"/>
  <c r="A92" i="36" s="1"/>
  <c r="A104" i="36" s="1"/>
  <c r="A116" i="36" s="1"/>
  <c r="G529" i="1"/>
  <c r="G526" i="1"/>
  <c r="G536" i="1"/>
  <c r="G540" i="1"/>
  <c r="G531" i="1"/>
  <c r="G534" i="1"/>
  <c r="G549" i="1"/>
  <c r="G557" i="1"/>
  <c r="G563" i="1"/>
  <c r="G542" i="1"/>
  <c r="G532" i="1"/>
  <c r="G523" i="1"/>
  <c r="A10" i="36" l="1"/>
  <c r="A21" i="36"/>
  <c r="A33" i="36" s="1"/>
  <c r="A45" i="36" s="1"/>
  <c r="A57" i="36" s="1"/>
  <c r="A69" i="36" s="1"/>
  <c r="A81" i="36" s="1"/>
  <c r="A93" i="36" s="1"/>
  <c r="A105" i="36" s="1"/>
  <c r="A117" i="36" s="1"/>
  <c r="G569" i="1"/>
  <c r="G535" i="1"/>
  <c r="G554" i="1"/>
  <c r="G546" i="1"/>
  <c r="G552" i="1"/>
  <c r="G538" i="1"/>
  <c r="G561" i="1"/>
  <c r="G541" i="1"/>
  <c r="G544" i="1"/>
  <c r="G575" i="1"/>
  <c r="G543" i="1"/>
  <c r="G548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90" i="1"/>
  <c r="A22" i="36" l="1"/>
  <c r="A34" i="36" s="1"/>
  <c r="A46" i="36" s="1"/>
  <c r="A58" i="36" s="1"/>
  <c r="A70" i="36" s="1"/>
  <c r="A82" i="36" s="1"/>
  <c r="A94" i="36" s="1"/>
  <c r="A106" i="36" s="1"/>
  <c r="A118" i="36" s="1"/>
  <c r="A11" i="36"/>
  <c r="G587" i="1"/>
  <c r="G550" i="1"/>
  <c r="G547" i="1"/>
  <c r="G573" i="1"/>
  <c r="G581" i="1"/>
  <c r="G553" i="1"/>
  <c r="G560" i="1"/>
  <c r="G558" i="1"/>
  <c r="G555" i="1"/>
  <c r="G556" i="1"/>
  <c r="G564" i="1"/>
  <c r="G566" i="1"/>
  <c r="A23" i="36" l="1"/>
  <c r="A35" i="36" s="1"/>
  <c r="A47" i="36" s="1"/>
  <c r="A59" i="36" s="1"/>
  <c r="A71" i="36" s="1"/>
  <c r="A83" i="36" s="1"/>
  <c r="A95" i="36" s="1"/>
  <c r="A107" i="36" s="1"/>
  <c r="A119" i="36" s="1"/>
  <c r="A12" i="36"/>
  <c r="G585" i="1"/>
  <c r="G578" i="1"/>
  <c r="G570" i="1"/>
  <c r="G562" i="1"/>
  <c r="G593" i="1"/>
  <c r="G565" i="1"/>
  <c r="G568" i="1"/>
  <c r="G576" i="1"/>
  <c r="G567" i="1"/>
  <c r="G572" i="1"/>
  <c r="G559" i="1"/>
  <c r="G599" i="1"/>
  <c r="A24" i="36" l="1"/>
  <c r="A36" i="36" s="1"/>
  <c r="A48" i="36" s="1"/>
  <c r="A60" i="36" s="1"/>
  <c r="A72" i="36" s="1"/>
  <c r="A84" i="36" s="1"/>
  <c r="A96" i="36" s="1"/>
  <c r="A108" i="36" s="1"/>
  <c r="A120" i="36" s="1"/>
  <c r="A13" i="36"/>
  <c r="G577" i="1"/>
  <c r="G611" i="1"/>
  <c r="G584" i="1"/>
  <c r="G588" i="1"/>
  <c r="G574" i="1"/>
  <c r="G590" i="1"/>
  <c r="G605" i="1"/>
  <c r="G597" i="1"/>
  <c r="G571" i="1"/>
  <c r="G579" i="1"/>
  <c r="G580" i="1"/>
  <c r="G582" i="1"/>
  <c r="A25" i="36" l="1"/>
  <c r="A37" i="36" s="1"/>
  <c r="A49" i="36" s="1"/>
  <c r="A61" i="36" s="1"/>
  <c r="A73" i="36" s="1"/>
  <c r="A85" i="36" s="1"/>
  <c r="A97" i="36" s="1"/>
  <c r="A109" i="36" s="1"/>
  <c r="A121" i="36" s="1"/>
  <c r="A14" i="36"/>
  <c r="A26" i="36" s="1"/>
  <c r="A38" i="36" s="1"/>
  <c r="A50" i="36" s="1"/>
  <c r="A62" i="36" s="1"/>
  <c r="A74" i="36" s="1"/>
  <c r="A86" i="36" s="1"/>
  <c r="A98" i="36" s="1"/>
  <c r="A110" i="36" s="1"/>
  <c r="A122" i="36" s="1"/>
  <c r="G591" i="1"/>
  <c r="G602" i="1"/>
  <c r="G600" i="1"/>
  <c r="G623" i="1"/>
  <c r="G617" i="1"/>
  <c r="G589" i="1"/>
  <c r="G609" i="1"/>
  <c r="G594" i="1"/>
  <c r="G592" i="1"/>
  <c r="G583" i="1"/>
  <c r="G586" i="1"/>
  <c r="G596" i="1"/>
  <c r="G601" i="1" l="1"/>
  <c r="G635" i="1"/>
  <c r="G608" i="1"/>
  <c r="G595" i="1"/>
  <c r="G606" i="1"/>
  <c r="G614" i="1"/>
  <c r="G621" i="1"/>
  <c r="G629" i="1"/>
  <c r="G598" i="1"/>
  <c r="G604" i="1"/>
  <c r="G612" i="1"/>
  <c r="G603" i="1"/>
  <c r="I54" i="6"/>
  <c r="I53" i="6"/>
  <c r="I52" i="6"/>
  <c r="I51" i="6"/>
  <c r="I50" i="6"/>
  <c r="I49" i="6"/>
  <c r="I48" i="6"/>
  <c r="I47" i="6"/>
  <c r="I46" i="6"/>
  <c r="I45" i="6"/>
  <c r="I44" i="6"/>
  <c r="I43" i="6"/>
  <c r="I42" i="6"/>
  <c r="I41" i="6"/>
  <c r="I40" i="6"/>
  <c r="I39" i="6"/>
  <c r="I38" i="6"/>
  <c r="I37" i="6"/>
  <c r="I36" i="6"/>
  <c r="I35" i="6"/>
  <c r="I34" i="6"/>
  <c r="I33" i="6"/>
  <c r="I32" i="6"/>
  <c r="I31" i="6"/>
  <c r="I30" i="6"/>
  <c r="I29" i="6"/>
  <c r="I28" i="6"/>
  <c r="I27" i="6"/>
  <c r="I26" i="6"/>
  <c r="I25" i="6"/>
  <c r="I24" i="6"/>
  <c r="I23" i="6"/>
  <c r="I22" i="6"/>
  <c r="I21" i="6"/>
  <c r="I20" i="6"/>
  <c r="I19" i="6"/>
  <c r="I18" i="6"/>
  <c r="I17" i="6"/>
  <c r="I16" i="6"/>
  <c r="I15" i="6"/>
  <c r="I14" i="6"/>
  <c r="I13" i="6"/>
  <c r="I12" i="6"/>
  <c r="I11" i="6"/>
  <c r="I10" i="6"/>
  <c r="I9" i="6"/>
  <c r="I8" i="6"/>
  <c r="I7" i="6"/>
  <c r="I6" i="6"/>
  <c r="I5" i="6"/>
  <c r="I4" i="6"/>
  <c r="I3" i="6"/>
  <c r="I2" i="6"/>
  <c r="G616" i="1" l="1"/>
  <c r="G626" i="1"/>
  <c r="G647" i="1"/>
  <c r="G633" i="1"/>
  <c r="G613" i="1"/>
  <c r="G641" i="1"/>
  <c r="G615" i="1"/>
  <c r="G607" i="1"/>
  <c r="G624" i="1"/>
  <c r="G610" i="1"/>
  <c r="G618" i="1"/>
  <c r="G620" i="1"/>
  <c r="H90" i="29"/>
  <c r="H91" i="29"/>
  <c r="H92" i="29"/>
  <c r="H93" i="29"/>
  <c r="H94" i="29"/>
  <c r="H95" i="29"/>
  <c r="H96" i="29"/>
  <c r="H97" i="29"/>
  <c r="H98" i="29"/>
  <c r="H99" i="29"/>
  <c r="H100" i="29"/>
  <c r="H101" i="29"/>
  <c r="H102" i="29"/>
  <c r="H103" i="29"/>
  <c r="H104" i="29"/>
  <c r="H105" i="29"/>
  <c r="H106" i="29"/>
  <c r="H107" i="29"/>
  <c r="H108" i="29"/>
  <c r="H109" i="29"/>
  <c r="H110" i="29"/>
  <c r="H111" i="29"/>
  <c r="H112" i="29"/>
  <c r="H113" i="29"/>
  <c r="H114" i="29"/>
  <c r="H115" i="29"/>
  <c r="H116" i="29"/>
  <c r="H117" i="29"/>
  <c r="H118" i="29"/>
  <c r="H119" i="29"/>
  <c r="H120" i="29"/>
  <c r="H121" i="29"/>
  <c r="H122" i="29"/>
  <c r="H82" i="29"/>
  <c r="H83" i="29"/>
  <c r="H84" i="29"/>
  <c r="H85" i="29"/>
  <c r="H86" i="29"/>
  <c r="H87" i="29"/>
  <c r="H88" i="29"/>
  <c r="H89" i="29"/>
  <c r="H85" i="30"/>
  <c r="H86" i="30"/>
  <c r="H87" i="30"/>
  <c r="H88" i="30"/>
  <c r="H89" i="30"/>
  <c r="H90" i="30"/>
  <c r="H91" i="30"/>
  <c r="H92" i="30"/>
  <c r="H93" i="30"/>
  <c r="H94" i="30"/>
  <c r="H95" i="30"/>
  <c r="H96" i="30"/>
  <c r="H97" i="30"/>
  <c r="H98" i="30"/>
  <c r="H99" i="30"/>
  <c r="H100" i="30"/>
  <c r="H101" i="30"/>
  <c r="H102" i="30"/>
  <c r="H103" i="30"/>
  <c r="H104" i="30"/>
  <c r="H105" i="30"/>
  <c r="H106" i="30"/>
  <c r="H107" i="30"/>
  <c r="H108" i="30"/>
  <c r="H109" i="30"/>
  <c r="H110" i="30"/>
  <c r="H111" i="30"/>
  <c r="H112" i="30"/>
  <c r="H113" i="30"/>
  <c r="H114" i="30"/>
  <c r="H115" i="30"/>
  <c r="H116" i="30"/>
  <c r="H117" i="30"/>
  <c r="H118" i="30"/>
  <c r="H119" i="30"/>
  <c r="H120" i="30"/>
  <c r="H121" i="30"/>
  <c r="H122" i="30"/>
  <c r="H82" i="30"/>
  <c r="H83" i="30"/>
  <c r="H84" i="30"/>
  <c r="G645" i="1" l="1"/>
  <c r="G632" i="1"/>
  <c r="G619" i="1"/>
  <c r="G638" i="1"/>
  <c r="G625" i="1"/>
  <c r="G659" i="1"/>
  <c r="G622" i="1"/>
  <c r="G653" i="1"/>
  <c r="G630" i="1"/>
  <c r="G636" i="1"/>
  <c r="G627" i="1"/>
  <c r="G628" i="1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/>
  <c r="H412" i="12"/>
  <c r="H413" i="12"/>
  <c r="H414" i="12"/>
  <c r="H415" i="12"/>
  <c r="H416" i="12"/>
  <c r="H417" i="12"/>
  <c r="H418" i="12"/>
  <c r="H419" i="12"/>
  <c r="H420" i="12"/>
  <c r="H421" i="12"/>
  <c r="H422" i="12"/>
  <c r="H423" i="12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642" i="12"/>
  <c r="H643" i="12"/>
  <c r="H644" i="12"/>
  <c r="H645" i="12"/>
  <c r="H646" i="12"/>
  <c r="H647" i="12"/>
  <c r="H648" i="12"/>
  <c r="H649" i="12"/>
  <c r="H650" i="12"/>
  <c r="H651" i="12"/>
  <c r="H652" i="12"/>
  <c r="H653" i="12"/>
  <c r="H654" i="12"/>
  <c r="H655" i="12"/>
  <c r="H656" i="12"/>
  <c r="H657" i="12"/>
  <c r="H658" i="12"/>
  <c r="H659" i="12"/>
  <c r="H660" i="12"/>
  <c r="H661" i="12"/>
  <c r="H662" i="12"/>
  <c r="H663" i="12"/>
  <c r="H664" i="12"/>
  <c r="H665" i="12"/>
  <c r="H666" i="12"/>
  <c r="H667" i="12"/>
  <c r="H668" i="12"/>
  <c r="H669" i="12"/>
  <c r="H670" i="12"/>
  <c r="H671" i="12"/>
  <c r="H672" i="12"/>
  <c r="H673" i="12"/>
  <c r="H674" i="12"/>
  <c r="G665" i="1" l="1"/>
  <c r="G640" i="1"/>
  <c r="G648" i="1"/>
  <c r="G671" i="1"/>
  <c r="G644" i="1"/>
  <c r="G637" i="1"/>
  <c r="G657" i="1"/>
  <c r="G650" i="1"/>
  <c r="G639" i="1"/>
  <c r="G642" i="1"/>
  <c r="G634" i="1"/>
  <c r="G631" i="1"/>
  <c r="H90" i="15"/>
  <c r="H91" i="15"/>
  <c r="H92" i="15"/>
  <c r="H93" i="15"/>
  <c r="H94" i="15"/>
  <c r="H95" i="15"/>
  <c r="H96" i="15"/>
  <c r="H97" i="15"/>
  <c r="H98" i="15"/>
  <c r="H99" i="15"/>
  <c r="H100" i="15"/>
  <c r="H101" i="15"/>
  <c r="H102" i="15"/>
  <c r="H103" i="15"/>
  <c r="H104" i="15"/>
  <c r="H105" i="15"/>
  <c r="H106" i="15"/>
  <c r="H107" i="15"/>
  <c r="H108" i="15"/>
  <c r="H109" i="15"/>
  <c r="H110" i="15"/>
  <c r="H111" i="15"/>
  <c r="H112" i="15"/>
  <c r="H113" i="15"/>
  <c r="H114" i="15"/>
  <c r="H115" i="15"/>
  <c r="H116" i="15"/>
  <c r="H117" i="15"/>
  <c r="H118" i="15"/>
  <c r="H119" i="15"/>
  <c r="H120" i="15"/>
  <c r="H121" i="15"/>
  <c r="H122" i="15"/>
  <c r="H82" i="15"/>
  <c r="H83" i="15"/>
  <c r="H84" i="15"/>
  <c r="H85" i="15"/>
  <c r="H86" i="15"/>
  <c r="H87" i="15"/>
  <c r="H88" i="15"/>
  <c r="H89" i="15"/>
  <c r="H104" i="28"/>
  <c r="H105" i="28"/>
  <c r="H106" i="28"/>
  <c r="H107" i="28"/>
  <c r="H108" i="28"/>
  <c r="H109" i="28"/>
  <c r="H110" i="28"/>
  <c r="H111" i="28"/>
  <c r="H112" i="28"/>
  <c r="H113" i="28"/>
  <c r="H114" i="28"/>
  <c r="H115" i="28"/>
  <c r="H116" i="28"/>
  <c r="H117" i="28"/>
  <c r="H118" i="28"/>
  <c r="H119" i="28"/>
  <c r="H120" i="28"/>
  <c r="H121" i="28"/>
  <c r="H122" i="28"/>
  <c r="H88" i="28"/>
  <c r="H89" i="28"/>
  <c r="H90" i="28"/>
  <c r="H91" i="28"/>
  <c r="H92" i="28"/>
  <c r="H93" i="28"/>
  <c r="H94" i="28"/>
  <c r="H95" i="28"/>
  <c r="H96" i="28"/>
  <c r="H97" i="28"/>
  <c r="H98" i="28"/>
  <c r="H99" i="28"/>
  <c r="H100" i="28"/>
  <c r="H101" i="28"/>
  <c r="H102" i="28"/>
  <c r="H103" i="28"/>
  <c r="H81" i="28"/>
  <c r="H82" i="28"/>
  <c r="H83" i="28"/>
  <c r="H84" i="28"/>
  <c r="H85" i="28"/>
  <c r="H86" i="28"/>
  <c r="H87" i="28"/>
  <c r="H123" i="7"/>
  <c r="B51" i="34"/>
  <c r="B50" i="34"/>
  <c r="H111" i="14"/>
  <c r="H112" i="14"/>
  <c r="H113" i="14"/>
  <c r="H114" i="14"/>
  <c r="H115" i="14"/>
  <c r="H116" i="14"/>
  <c r="H117" i="14"/>
  <c r="H118" i="14"/>
  <c r="H119" i="14"/>
  <c r="H120" i="14"/>
  <c r="H121" i="14"/>
  <c r="H122" i="14"/>
  <c r="H102" i="14"/>
  <c r="H103" i="14"/>
  <c r="H104" i="14"/>
  <c r="H105" i="14"/>
  <c r="H106" i="14"/>
  <c r="H107" i="14"/>
  <c r="H108" i="14"/>
  <c r="H109" i="14"/>
  <c r="H110" i="14"/>
  <c r="H86" i="14"/>
  <c r="H87" i="14"/>
  <c r="H88" i="14"/>
  <c r="H89" i="14"/>
  <c r="H90" i="14"/>
  <c r="H91" i="14"/>
  <c r="H92" i="14"/>
  <c r="H93" i="14"/>
  <c r="H94" i="14"/>
  <c r="H95" i="14"/>
  <c r="H96" i="14"/>
  <c r="H97" i="14"/>
  <c r="H98" i="14"/>
  <c r="H99" i="14"/>
  <c r="H100" i="14"/>
  <c r="H101" i="14"/>
  <c r="H82" i="14"/>
  <c r="H83" i="14"/>
  <c r="H84" i="14"/>
  <c r="H85" i="14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84" i="7"/>
  <c r="C85" i="7"/>
  <c r="C86" i="7"/>
  <c r="C87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44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2" i="7"/>
  <c r="H103" i="7"/>
  <c r="H104" i="7"/>
  <c r="H105" i="7"/>
  <c r="H106" i="7"/>
  <c r="H107" i="7"/>
  <c r="H108" i="7"/>
  <c r="H109" i="7"/>
  <c r="H110" i="7"/>
  <c r="H111" i="7"/>
  <c r="H112" i="7"/>
  <c r="H113" i="7"/>
  <c r="H114" i="7"/>
  <c r="H115" i="7"/>
  <c r="H116" i="7"/>
  <c r="H117" i="7"/>
  <c r="H118" i="7"/>
  <c r="H119" i="7"/>
  <c r="H120" i="7"/>
  <c r="H121" i="7"/>
  <c r="H122" i="7"/>
  <c r="H83" i="7"/>
  <c r="H84" i="7"/>
  <c r="H85" i="7"/>
  <c r="C10" i="34"/>
  <c r="D15" i="34"/>
  <c r="D14" i="34"/>
  <c r="C13" i="34"/>
  <c r="C12" i="34"/>
  <c r="C70" i="13"/>
  <c r="H163" i="4"/>
  <c r="H164" i="4"/>
  <c r="F165" i="4"/>
  <c r="G649" i="1" l="1"/>
  <c r="G654" i="1"/>
  <c r="G652" i="1"/>
  <c r="G651" i="1"/>
  <c r="G669" i="1"/>
  <c r="G677" i="1"/>
  <c r="G683" i="1"/>
  <c r="G643" i="1"/>
  <c r="G662" i="1"/>
  <c r="G646" i="1"/>
  <c r="G656" i="1"/>
  <c r="G660" i="1"/>
  <c r="G689" i="1" l="1"/>
  <c r="G658" i="1"/>
  <c r="G666" i="1"/>
  <c r="G681" i="1"/>
  <c r="G672" i="1"/>
  <c r="G655" i="1"/>
  <c r="G663" i="1"/>
  <c r="G668" i="1"/>
  <c r="G674" i="1"/>
  <c r="G695" i="1"/>
  <c r="G664" i="1"/>
  <c r="G661" i="1"/>
  <c r="G673" i="1" l="1"/>
  <c r="G707" i="1"/>
  <c r="G680" i="1"/>
  <c r="G667" i="1"/>
  <c r="G670" i="1"/>
  <c r="G701" i="1"/>
  <c r="G693" i="1"/>
  <c r="G676" i="1"/>
  <c r="G686" i="1"/>
  <c r="G675" i="1"/>
  <c r="G684" i="1"/>
  <c r="G678" i="1"/>
  <c r="G713" i="1" l="1"/>
  <c r="G690" i="1"/>
  <c r="G687" i="1"/>
  <c r="G688" i="1"/>
  <c r="G679" i="1"/>
  <c r="G719" i="1"/>
  <c r="G705" i="1"/>
  <c r="G696" i="1"/>
  <c r="G698" i="1"/>
  <c r="G682" i="1"/>
  <c r="G692" i="1"/>
  <c r="G685" i="1"/>
  <c r="G697" i="1" l="1"/>
  <c r="G694" i="1"/>
  <c r="G731" i="1"/>
  <c r="G700" i="1"/>
  <c r="G702" i="1"/>
  <c r="G704" i="1"/>
  <c r="G710" i="1"/>
  <c r="G691" i="1"/>
  <c r="G708" i="1"/>
  <c r="G717" i="1"/>
  <c r="G699" i="1"/>
  <c r="G725" i="1"/>
  <c r="G712" i="1" l="1"/>
  <c r="G706" i="1"/>
  <c r="G729" i="1"/>
  <c r="G703" i="1"/>
  <c r="G720" i="1"/>
  <c r="G722" i="1"/>
  <c r="G714" i="1"/>
  <c r="G716" i="1"/>
  <c r="G711" i="1"/>
  <c r="G709" i="1"/>
  <c r="B11" i="25"/>
  <c r="B12" i="25" s="1"/>
  <c r="B13" i="25" s="1"/>
  <c r="B14" i="25" s="1"/>
  <c r="B15" i="25" s="1"/>
  <c r="B16" i="25" s="1"/>
  <c r="B17" i="25" s="1"/>
  <c r="B18" i="25" s="1"/>
  <c r="B19" i="25" s="1"/>
  <c r="B20" i="25" s="1"/>
  <c r="B10" i="25"/>
  <c r="C82" i="14"/>
  <c r="C83" i="14"/>
  <c r="C84" i="14"/>
  <c r="C85" i="14"/>
  <c r="C86" i="14"/>
  <c r="C87" i="14"/>
  <c r="C88" i="14"/>
  <c r="C89" i="14"/>
  <c r="C90" i="14"/>
  <c r="C91" i="14"/>
  <c r="C92" i="14"/>
  <c r="C93" i="14"/>
  <c r="C94" i="14"/>
  <c r="C95" i="14"/>
  <c r="C96" i="14"/>
  <c r="C97" i="14"/>
  <c r="C98" i="14"/>
  <c r="C99" i="14"/>
  <c r="C100" i="14"/>
  <c r="C101" i="14"/>
  <c r="C102" i="14"/>
  <c r="C103" i="14"/>
  <c r="C104" i="14"/>
  <c r="C105" i="14"/>
  <c r="C106" i="14"/>
  <c r="C107" i="14"/>
  <c r="C108" i="14"/>
  <c r="C109" i="14"/>
  <c r="C110" i="14"/>
  <c r="C111" i="14"/>
  <c r="C112" i="14"/>
  <c r="C113" i="14"/>
  <c r="C114" i="14"/>
  <c r="C115" i="14"/>
  <c r="C116" i="14"/>
  <c r="C117" i="14"/>
  <c r="C118" i="14"/>
  <c r="C119" i="14"/>
  <c r="C120" i="14"/>
  <c r="C121" i="14"/>
  <c r="C122" i="14"/>
  <c r="C123" i="14"/>
  <c r="C124" i="14"/>
  <c r="C125" i="14"/>
  <c r="C126" i="14"/>
  <c r="C127" i="14"/>
  <c r="C128" i="14"/>
  <c r="C129" i="14"/>
  <c r="C130" i="14"/>
  <c r="C131" i="14"/>
  <c r="C132" i="14"/>
  <c r="C133" i="14"/>
  <c r="C134" i="14"/>
  <c r="C135" i="14"/>
  <c r="C136" i="14"/>
  <c r="C137" i="14"/>
  <c r="C138" i="14"/>
  <c r="C139" i="14"/>
  <c r="C140" i="14"/>
  <c r="C141" i="14"/>
  <c r="C142" i="14"/>
  <c r="C143" i="14"/>
  <c r="C144" i="14"/>
  <c r="C145" i="14"/>
  <c r="C146" i="14"/>
  <c r="C147" i="14"/>
  <c r="C148" i="14"/>
  <c r="C149" i="14"/>
  <c r="C150" i="14"/>
  <c r="C151" i="14"/>
  <c r="C152" i="14"/>
  <c r="C153" i="14"/>
  <c r="C154" i="14"/>
  <c r="C155" i="14"/>
  <c r="C156" i="14"/>
  <c r="C157" i="14"/>
  <c r="C158" i="14"/>
  <c r="C159" i="14"/>
  <c r="C160" i="14"/>
  <c r="C161" i="14"/>
  <c r="C162" i="14"/>
  <c r="C163" i="14"/>
  <c r="C164" i="14"/>
  <c r="C165" i="14"/>
  <c r="C166" i="14"/>
  <c r="C167" i="14"/>
  <c r="C168" i="14"/>
  <c r="C169" i="14"/>
  <c r="C170" i="14"/>
  <c r="C171" i="14"/>
  <c r="C172" i="14"/>
  <c r="C173" i="14"/>
  <c r="C174" i="14"/>
  <c r="C175" i="14"/>
  <c r="C176" i="14"/>
  <c r="C177" i="14"/>
  <c r="C178" i="14"/>
  <c r="C179" i="14"/>
  <c r="C180" i="14"/>
  <c r="C181" i="14"/>
  <c r="C182" i="14"/>
  <c r="C183" i="14"/>
  <c r="C184" i="14"/>
  <c r="C185" i="14"/>
  <c r="C186" i="14"/>
  <c r="C187" i="14"/>
  <c r="C188" i="14"/>
  <c r="C189" i="14"/>
  <c r="C190" i="14"/>
  <c r="C191" i="14"/>
  <c r="C192" i="14"/>
  <c r="C193" i="14"/>
  <c r="C194" i="14"/>
  <c r="C195" i="14"/>
  <c r="C196" i="14"/>
  <c r="C197" i="14"/>
  <c r="C198" i="14"/>
  <c r="C199" i="14"/>
  <c r="C200" i="14"/>
  <c r="C201" i="14"/>
  <c r="C202" i="14"/>
  <c r="C203" i="14"/>
  <c r="C204" i="14"/>
  <c r="C205" i="14"/>
  <c r="C206" i="14"/>
  <c r="C207" i="14"/>
  <c r="C208" i="14"/>
  <c r="C209" i="14"/>
  <c r="C210" i="14"/>
  <c r="C211" i="14"/>
  <c r="C212" i="14"/>
  <c r="C213" i="14"/>
  <c r="C214" i="14"/>
  <c r="C215" i="14"/>
  <c r="C216" i="14"/>
  <c r="C217" i="14"/>
  <c r="C218" i="14"/>
  <c r="C219" i="14"/>
  <c r="C220" i="14"/>
  <c r="C221" i="14"/>
  <c r="C222" i="14"/>
  <c r="C223" i="14"/>
  <c r="C224" i="14"/>
  <c r="C225" i="14"/>
  <c r="C226" i="14"/>
  <c r="C227" i="14"/>
  <c r="C228" i="14"/>
  <c r="C229" i="14"/>
  <c r="C230" i="14"/>
  <c r="C231" i="14"/>
  <c r="C232" i="14"/>
  <c r="C233" i="14"/>
  <c r="C234" i="14"/>
  <c r="C235" i="14"/>
  <c r="C236" i="14"/>
  <c r="C237" i="14"/>
  <c r="C238" i="14"/>
  <c r="C239" i="14"/>
  <c r="C240" i="14"/>
  <c r="C241" i="14"/>
  <c r="C242" i="14"/>
  <c r="C243" i="14"/>
  <c r="C244" i="14"/>
  <c r="C245" i="14"/>
  <c r="C246" i="14"/>
  <c r="C247" i="14"/>
  <c r="C248" i="14"/>
  <c r="C249" i="14"/>
  <c r="C250" i="14"/>
  <c r="C251" i="14"/>
  <c r="C252" i="14"/>
  <c r="C253" i="14"/>
  <c r="C254" i="14"/>
  <c r="C255" i="14"/>
  <c r="C256" i="14"/>
  <c r="C257" i="14"/>
  <c r="C258" i="14"/>
  <c r="C259" i="14"/>
  <c r="C260" i="14"/>
  <c r="C261" i="14"/>
  <c r="C262" i="14"/>
  <c r="C263" i="14"/>
  <c r="C264" i="14"/>
  <c r="C265" i="14"/>
  <c r="C266" i="14"/>
  <c r="C267" i="14"/>
  <c r="C268" i="14"/>
  <c r="C269" i="14"/>
  <c r="C270" i="14"/>
  <c r="C271" i="14"/>
  <c r="C272" i="14"/>
  <c r="C273" i="14"/>
  <c r="C274" i="14"/>
  <c r="C275" i="14"/>
  <c r="C276" i="14"/>
  <c r="C277" i="14"/>
  <c r="C278" i="14"/>
  <c r="C279" i="14"/>
  <c r="C280" i="14"/>
  <c r="C281" i="14"/>
  <c r="C282" i="14"/>
  <c r="C283" i="14"/>
  <c r="C284" i="14"/>
  <c r="C285" i="14"/>
  <c r="C286" i="14"/>
  <c r="C287" i="14"/>
  <c r="C288" i="14"/>
  <c r="C289" i="14"/>
  <c r="C290" i="14"/>
  <c r="C291" i="14"/>
  <c r="C292" i="14"/>
  <c r="C293" i="14"/>
  <c r="C294" i="14"/>
  <c r="C295" i="14"/>
  <c r="C296" i="14"/>
  <c r="C297" i="14"/>
  <c r="C298" i="14"/>
  <c r="C299" i="14"/>
  <c r="C300" i="14"/>
  <c r="C301" i="14"/>
  <c r="C302" i="14"/>
  <c r="C303" i="14"/>
  <c r="C304" i="14"/>
  <c r="C305" i="14"/>
  <c r="C306" i="14"/>
  <c r="C307" i="14"/>
  <c r="C308" i="14"/>
  <c r="C309" i="14"/>
  <c r="C310" i="14"/>
  <c r="C311" i="14"/>
  <c r="C312" i="14"/>
  <c r="C313" i="14"/>
  <c r="C314" i="14"/>
  <c r="C315" i="14"/>
  <c r="C316" i="14"/>
  <c r="C317" i="14"/>
  <c r="C318" i="14"/>
  <c r="C319" i="14"/>
  <c r="C320" i="14"/>
  <c r="C321" i="14"/>
  <c r="C322" i="14"/>
  <c r="C323" i="14"/>
  <c r="C324" i="14"/>
  <c r="C325" i="14"/>
  <c r="C326" i="14"/>
  <c r="C327" i="14"/>
  <c r="C328" i="14"/>
  <c r="C329" i="14"/>
  <c r="C330" i="14"/>
  <c r="C331" i="14"/>
  <c r="C332" i="14"/>
  <c r="C333" i="14"/>
  <c r="C334" i="14"/>
  <c r="C335" i="14"/>
  <c r="C336" i="14"/>
  <c r="C337" i="14"/>
  <c r="C338" i="14"/>
  <c r="C339" i="14"/>
  <c r="C340" i="14"/>
  <c r="C341" i="14"/>
  <c r="C342" i="14"/>
  <c r="C343" i="14"/>
  <c r="C344" i="14"/>
  <c r="C345" i="14"/>
  <c r="C346" i="14"/>
  <c r="C347" i="14"/>
  <c r="C348" i="14"/>
  <c r="C349" i="14"/>
  <c r="C350" i="14"/>
  <c r="C351" i="14"/>
  <c r="C352" i="14"/>
  <c r="C353" i="14"/>
  <c r="C354" i="14"/>
  <c r="C355" i="14"/>
  <c r="C356" i="14"/>
  <c r="C357" i="14"/>
  <c r="C358" i="14"/>
  <c r="C359" i="14"/>
  <c r="C360" i="14"/>
  <c r="C361" i="14"/>
  <c r="C362" i="14"/>
  <c r="C363" i="14"/>
  <c r="C364" i="14"/>
  <c r="C365" i="14"/>
  <c r="C366" i="14"/>
  <c r="C367" i="14"/>
  <c r="C368" i="14"/>
  <c r="C369" i="14"/>
  <c r="C370" i="14"/>
  <c r="C371" i="14"/>
  <c r="C372" i="14"/>
  <c r="C373" i="14"/>
  <c r="C374" i="14"/>
  <c r="C375" i="14"/>
  <c r="C376" i="14"/>
  <c r="C377" i="14"/>
  <c r="C378" i="14"/>
  <c r="C379" i="14"/>
  <c r="C380" i="14"/>
  <c r="C381" i="14"/>
  <c r="C382" i="14"/>
  <c r="C383" i="14"/>
  <c r="C384" i="14"/>
  <c r="C385" i="14"/>
  <c r="C386" i="14"/>
  <c r="C387" i="14"/>
  <c r="C388" i="14"/>
  <c r="C389" i="14"/>
  <c r="C390" i="14"/>
  <c r="C391" i="14"/>
  <c r="C392" i="14"/>
  <c r="C393" i="14"/>
  <c r="C394" i="14"/>
  <c r="C395" i="14"/>
  <c r="C396" i="14"/>
  <c r="C397" i="14"/>
  <c r="C398" i="14"/>
  <c r="C399" i="14"/>
  <c r="C400" i="14"/>
  <c r="C401" i="14"/>
  <c r="C402" i="14"/>
  <c r="C403" i="14"/>
  <c r="C404" i="14"/>
  <c r="C405" i="14"/>
  <c r="C406" i="14"/>
  <c r="C407" i="14"/>
  <c r="C408" i="14"/>
  <c r="C409" i="14"/>
  <c r="C410" i="14"/>
  <c r="C411" i="14"/>
  <c r="C412" i="14"/>
  <c r="C413" i="14"/>
  <c r="C414" i="14"/>
  <c r="C415" i="14"/>
  <c r="C416" i="14"/>
  <c r="C417" i="14"/>
  <c r="C418" i="14"/>
  <c r="C419" i="14"/>
  <c r="C420" i="14"/>
  <c r="C421" i="14"/>
  <c r="C422" i="14"/>
  <c r="C423" i="14"/>
  <c r="C424" i="14"/>
  <c r="C425" i="14"/>
  <c r="C426" i="14"/>
  <c r="C427" i="14"/>
  <c r="C428" i="14"/>
  <c r="C429" i="14"/>
  <c r="C430" i="14"/>
  <c r="C431" i="14"/>
  <c r="C432" i="14"/>
  <c r="C433" i="14"/>
  <c r="C434" i="14"/>
  <c r="C435" i="14"/>
  <c r="C436" i="14"/>
  <c r="C437" i="14"/>
  <c r="C438" i="14"/>
  <c r="C439" i="14"/>
  <c r="C440" i="14"/>
  <c r="C441" i="14"/>
  <c r="C442" i="14"/>
  <c r="C443" i="14"/>
  <c r="C444" i="14"/>
  <c r="C445" i="14"/>
  <c r="C446" i="14"/>
  <c r="C447" i="14"/>
  <c r="C448" i="14"/>
  <c r="C449" i="14"/>
  <c r="C450" i="14"/>
  <c r="C451" i="14"/>
  <c r="C452" i="14"/>
  <c r="C453" i="14"/>
  <c r="C454" i="14"/>
  <c r="C455" i="14"/>
  <c r="C456" i="14"/>
  <c r="C457" i="14"/>
  <c r="C458" i="14"/>
  <c r="C459" i="14"/>
  <c r="C460" i="14"/>
  <c r="C461" i="14"/>
  <c r="C462" i="14"/>
  <c r="C463" i="14"/>
  <c r="C464" i="14"/>
  <c r="C465" i="14"/>
  <c r="C466" i="14"/>
  <c r="C467" i="14"/>
  <c r="C468" i="14"/>
  <c r="C469" i="14"/>
  <c r="C470" i="14"/>
  <c r="C471" i="14"/>
  <c r="C472" i="14"/>
  <c r="C473" i="14"/>
  <c r="C474" i="14"/>
  <c r="C475" i="14"/>
  <c r="C476" i="14"/>
  <c r="C477" i="14"/>
  <c r="C478" i="14"/>
  <c r="C479" i="14"/>
  <c r="C480" i="14"/>
  <c r="C481" i="14"/>
  <c r="C482" i="14"/>
  <c r="C483" i="14"/>
  <c r="C484" i="14"/>
  <c r="C485" i="14"/>
  <c r="C486" i="14"/>
  <c r="C487" i="14"/>
  <c r="C488" i="14"/>
  <c r="C489" i="14"/>
  <c r="C490" i="14"/>
  <c r="C491" i="14"/>
  <c r="C492" i="14"/>
  <c r="C493" i="14"/>
  <c r="C494" i="14"/>
  <c r="C495" i="14"/>
  <c r="C496" i="14"/>
  <c r="C497" i="14"/>
  <c r="C498" i="14"/>
  <c r="C499" i="14"/>
  <c r="C500" i="14"/>
  <c r="C501" i="14"/>
  <c r="C502" i="14"/>
  <c r="C503" i="14"/>
  <c r="C504" i="14"/>
  <c r="C505" i="14"/>
  <c r="C506" i="14"/>
  <c r="C507" i="14"/>
  <c r="C508" i="14"/>
  <c r="C509" i="14"/>
  <c r="C510" i="14"/>
  <c r="C511" i="14"/>
  <c r="C512" i="14"/>
  <c r="C513" i="14"/>
  <c r="C514" i="14"/>
  <c r="C515" i="14"/>
  <c r="C516" i="14"/>
  <c r="C517" i="14"/>
  <c r="C518" i="14"/>
  <c r="C519" i="14"/>
  <c r="C520" i="14"/>
  <c r="C521" i="14"/>
  <c r="C522" i="14"/>
  <c r="C523" i="14"/>
  <c r="C524" i="14"/>
  <c r="C525" i="14"/>
  <c r="C526" i="14"/>
  <c r="C527" i="14"/>
  <c r="C528" i="14"/>
  <c r="C529" i="14"/>
  <c r="C530" i="14"/>
  <c r="C531" i="14"/>
  <c r="C532" i="14"/>
  <c r="C533" i="14"/>
  <c r="C534" i="14"/>
  <c r="C535" i="14"/>
  <c r="C536" i="14"/>
  <c r="C537" i="14"/>
  <c r="C538" i="14"/>
  <c r="C539" i="14"/>
  <c r="C540" i="14"/>
  <c r="C541" i="14"/>
  <c r="C542" i="14"/>
  <c r="C543" i="14"/>
  <c r="C544" i="14"/>
  <c r="C545" i="14"/>
  <c r="C546" i="14"/>
  <c r="C547" i="14"/>
  <c r="C548" i="14"/>
  <c r="C549" i="14"/>
  <c r="C550" i="14"/>
  <c r="C551" i="14"/>
  <c r="C552" i="14"/>
  <c r="C553" i="14"/>
  <c r="C554" i="14"/>
  <c r="C555" i="14"/>
  <c r="C556" i="14"/>
  <c r="C557" i="14"/>
  <c r="C558" i="14"/>
  <c r="C559" i="14"/>
  <c r="C560" i="14"/>
  <c r="C561" i="14"/>
  <c r="C562" i="14"/>
  <c r="C563" i="14"/>
  <c r="C564" i="14"/>
  <c r="C565" i="14"/>
  <c r="C566" i="14"/>
  <c r="C567" i="14"/>
  <c r="C568" i="14"/>
  <c r="C569" i="14"/>
  <c r="C570" i="14"/>
  <c r="C571" i="14"/>
  <c r="C572" i="14"/>
  <c r="C573" i="14"/>
  <c r="C574" i="14"/>
  <c r="C575" i="14"/>
  <c r="C576" i="14"/>
  <c r="C577" i="14"/>
  <c r="C578" i="14"/>
  <c r="C579" i="14"/>
  <c r="C580" i="14"/>
  <c r="C581" i="14"/>
  <c r="C582" i="14"/>
  <c r="C583" i="14"/>
  <c r="C584" i="14"/>
  <c r="C585" i="14"/>
  <c r="C586" i="14"/>
  <c r="C587" i="14"/>
  <c r="C588" i="14"/>
  <c r="C589" i="14"/>
  <c r="C590" i="14"/>
  <c r="C591" i="14"/>
  <c r="C592" i="14"/>
  <c r="C593" i="14"/>
  <c r="C594" i="14"/>
  <c r="C595" i="14"/>
  <c r="C596" i="14"/>
  <c r="C597" i="14"/>
  <c r="C598" i="14"/>
  <c r="C599" i="14"/>
  <c r="C600" i="14"/>
  <c r="C601" i="14"/>
  <c r="C602" i="14"/>
  <c r="C603" i="14"/>
  <c r="C604" i="14"/>
  <c r="C605" i="14"/>
  <c r="C606" i="14"/>
  <c r="C607" i="14"/>
  <c r="C608" i="14"/>
  <c r="C609" i="14"/>
  <c r="C610" i="14"/>
  <c r="C611" i="14"/>
  <c r="C612" i="14"/>
  <c r="C613" i="14"/>
  <c r="C614" i="14"/>
  <c r="C615" i="14"/>
  <c r="C616" i="14"/>
  <c r="C617" i="14"/>
  <c r="C618" i="14"/>
  <c r="C619" i="14"/>
  <c r="C620" i="14"/>
  <c r="C621" i="14"/>
  <c r="C622" i="14"/>
  <c r="C623" i="14"/>
  <c r="C624" i="14"/>
  <c r="C625" i="14"/>
  <c r="C626" i="14"/>
  <c r="C627" i="14"/>
  <c r="C628" i="14"/>
  <c r="C629" i="14"/>
  <c r="C630" i="14"/>
  <c r="C631" i="14"/>
  <c r="C632" i="14"/>
  <c r="C633" i="14"/>
  <c r="C634" i="14"/>
  <c r="C635" i="14"/>
  <c r="C636" i="14"/>
  <c r="C637" i="14"/>
  <c r="C638" i="14"/>
  <c r="C639" i="14"/>
  <c r="C640" i="14"/>
  <c r="C641" i="14"/>
  <c r="C642" i="14"/>
  <c r="C643" i="14"/>
  <c r="C644" i="14"/>
  <c r="C645" i="14"/>
  <c r="C646" i="14"/>
  <c r="C647" i="14"/>
  <c r="C648" i="14"/>
  <c r="C649" i="14"/>
  <c r="C650" i="14"/>
  <c r="C651" i="14"/>
  <c r="C652" i="14"/>
  <c r="C653" i="14"/>
  <c r="C654" i="14"/>
  <c r="C655" i="14"/>
  <c r="C656" i="14"/>
  <c r="C657" i="14"/>
  <c r="C658" i="14"/>
  <c r="C659" i="14"/>
  <c r="C660" i="14"/>
  <c r="C661" i="14"/>
  <c r="C662" i="14"/>
  <c r="C663" i="14"/>
  <c r="C664" i="14"/>
  <c r="C665" i="14"/>
  <c r="C666" i="14"/>
  <c r="C667" i="14"/>
  <c r="C668" i="14"/>
  <c r="C669" i="14"/>
  <c r="C670" i="14"/>
  <c r="C671" i="14"/>
  <c r="C672" i="14"/>
  <c r="C673" i="14"/>
  <c r="C674" i="14"/>
  <c r="C45" i="15"/>
  <c r="C49" i="15"/>
  <c r="C52" i="15"/>
  <c r="AK3" i="1"/>
  <c r="AK4" i="1"/>
  <c r="AK5" i="1"/>
  <c r="AK6" i="1"/>
  <c r="AK7" i="1"/>
  <c r="AK8" i="1"/>
  <c r="AK9" i="1"/>
  <c r="AK10" i="1"/>
  <c r="AK11" i="1"/>
  <c r="AK12" i="1"/>
  <c r="AK13" i="1"/>
  <c r="AK14" i="1"/>
  <c r="AK15" i="1"/>
  <c r="AK16" i="1"/>
  <c r="AK17" i="1"/>
  <c r="AK18" i="1"/>
  <c r="AK19" i="1"/>
  <c r="AK20" i="1"/>
  <c r="AK21" i="1"/>
  <c r="AK22" i="1"/>
  <c r="AK23" i="1"/>
  <c r="AK24" i="1"/>
  <c r="AK25" i="1"/>
  <c r="AK26" i="1"/>
  <c r="AK27" i="1"/>
  <c r="AK28" i="1"/>
  <c r="AK29" i="1"/>
  <c r="AK30" i="1"/>
  <c r="AK31" i="1"/>
  <c r="AK32" i="1"/>
  <c r="AK33" i="1"/>
  <c r="AK34" i="1"/>
  <c r="AK35" i="1"/>
  <c r="AK36" i="1"/>
  <c r="AK37" i="1"/>
  <c r="AK38" i="1"/>
  <c r="AK39" i="1"/>
  <c r="AK40" i="1"/>
  <c r="AK41" i="1"/>
  <c r="AK42" i="1"/>
  <c r="AK43" i="1"/>
  <c r="AK44" i="1"/>
  <c r="AK45" i="1"/>
  <c r="AK46" i="1"/>
  <c r="AK47" i="1"/>
  <c r="AK48" i="1"/>
  <c r="AK49" i="1"/>
  <c r="AK50" i="1"/>
  <c r="AK51" i="1"/>
  <c r="AK52" i="1"/>
  <c r="AK53" i="1"/>
  <c r="AK54" i="1"/>
  <c r="AK55" i="1"/>
  <c r="AK56" i="1"/>
  <c r="AK57" i="1"/>
  <c r="AK58" i="1"/>
  <c r="AK59" i="1"/>
  <c r="AK60" i="1"/>
  <c r="AK61" i="1"/>
  <c r="AK62" i="1"/>
  <c r="AK63" i="1"/>
  <c r="AK64" i="1"/>
  <c r="AK65" i="1"/>
  <c r="AK66" i="1"/>
  <c r="AK67" i="1"/>
  <c r="AK68" i="1"/>
  <c r="AK69" i="1"/>
  <c r="AK70" i="1"/>
  <c r="AK71" i="1"/>
  <c r="AK72" i="1"/>
  <c r="AK73" i="1"/>
  <c r="AK74" i="1"/>
  <c r="AK75" i="1"/>
  <c r="AK76" i="1"/>
  <c r="AK77" i="1"/>
  <c r="AK78" i="1"/>
  <c r="AK79" i="1"/>
  <c r="AK80" i="1"/>
  <c r="AK81" i="1"/>
  <c r="AK82" i="1"/>
  <c r="AK83" i="1"/>
  <c r="AK84" i="1"/>
  <c r="AK85" i="1"/>
  <c r="AK86" i="1"/>
  <c r="AK87" i="1"/>
  <c r="AK88" i="1"/>
  <c r="AK89" i="1"/>
  <c r="AK90" i="1"/>
  <c r="AK91" i="1"/>
  <c r="AK92" i="1"/>
  <c r="AK93" i="1"/>
  <c r="AK94" i="1"/>
  <c r="AK95" i="1"/>
  <c r="AK96" i="1"/>
  <c r="AK97" i="1"/>
  <c r="AK98" i="1"/>
  <c r="AK99" i="1"/>
  <c r="AK100" i="1"/>
  <c r="AK101" i="1"/>
  <c r="AK102" i="1"/>
  <c r="AK103" i="1"/>
  <c r="AK104" i="1"/>
  <c r="AK105" i="1"/>
  <c r="AK106" i="1"/>
  <c r="AK107" i="1"/>
  <c r="AK108" i="1"/>
  <c r="AK109" i="1"/>
  <c r="AK110" i="1"/>
  <c r="AK111" i="1"/>
  <c r="AK112" i="1"/>
  <c r="AK113" i="1"/>
  <c r="AK114" i="1"/>
  <c r="AK115" i="1"/>
  <c r="AK116" i="1"/>
  <c r="AK117" i="1"/>
  <c r="AK118" i="1"/>
  <c r="AK119" i="1"/>
  <c r="AK120" i="1"/>
  <c r="AK121" i="1"/>
  <c r="AK2" i="1"/>
  <c r="C53" i="15"/>
  <c r="C54" i="15"/>
  <c r="C55" i="15"/>
  <c r="C56" i="15"/>
  <c r="C57" i="15"/>
  <c r="C58" i="15"/>
  <c r="C59" i="15"/>
  <c r="C60" i="15"/>
  <c r="C61" i="15"/>
  <c r="C62" i="15"/>
  <c r="C51" i="15"/>
  <c r="C44" i="15"/>
  <c r="C46" i="15"/>
  <c r="C47" i="15"/>
  <c r="C48" i="15"/>
  <c r="C50" i="15"/>
  <c r="C80" i="28"/>
  <c r="C81" i="28"/>
  <c r="C82" i="28"/>
  <c r="C83" i="28"/>
  <c r="C84" i="28"/>
  <c r="C85" i="28"/>
  <c r="C86" i="28"/>
  <c r="C87" i="28"/>
  <c r="C88" i="28"/>
  <c r="C89" i="28"/>
  <c r="C90" i="28"/>
  <c r="C91" i="28"/>
  <c r="C92" i="28"/>
  <c r="C93" i="28"/>
  <c r="C94" i="28"/>
  <c r="C95" i="28"/>
  <c r="C96" i="28"/>
  <c r="C97" i="28"/>
  <c r="C98" i="28"/>
  <c r="C99" i="28"/>
  <c r="C100" i="28"/>
  <c r="C101" i="28"/>
  <c r="C102" i="28"/>
  <c r="C103" i="28"/>
  <c r="C104" i="28"/>
  <c r="C105" i="28"/>
  <c r="C106" i="28"/>
  <c r="C107" i="28"/>
  <c r="C108" i="28"/>
  <c r="C109" i="28"/>
  <c r="C110" i="28"/>
  <c r="C111" i="28"/>
  <c r="C112" i="28"/>
  <c r="C113" i="28"/>
  <c r="C114" i="28"/>
  <c r="C115" i="28"/>
  <c r="C116" i="28"/>
  <c r="C117" i="28"/>
  <c r="C118" i="28"/>
  <c r="C119" i="28"/>
  <c r="C120" i="28"/>
  <c r="C121" i="28"/>
  <c r="C122" i="28"/>
  <c r="C123" i="28"/>
  <c r="C124" i="28"/>
  <c r="C125" i="28"/>
  <c r="C126" i="28"/>
  <c r="C127" i="28"/>
  <c r="C128" i="28"/>
  <c r="C129" i="28"/>
  <c r="C130" i="28"/>
  <c r="C131" i="28"/>
  <c r="C132" i="28"/>
  <c r="C133" i="28"/>
  <c r="C134" i="28"/>
  <c r="C135" i="28"/>
  <c r="C136" i="28"/>
  <c r="C137" i="28"/>
  <c r="C138" i="28"/>
  <c r="C139" i="28"/>
  <c r="C140" i="28"/>
  <c r="C141" i="28"/>
  <c r="C142" i="28"/>
  <c r="C143" i="28"/>
  <c r="C144" i="28"/>
  <c r="C145" i="28"/>
  <c r="C146" i="28"/>
  <c r="C147" i="28"/>
  <c r="C148" i="28"/>
  <c r="C149" i="28"/>
  <c r="C150" i="28"/>
  <c r="C151" i="28"/>
  <c r="C152" i="28"/>
  <c r="C153" i="28"/>
  <c r="C154" i="28"/>
  <c r="C155" i="28"/>
  <c r="C156" i="28"/>
  <c r="C157" i="28"/>
  <c r="C158" i="28"/>
  <c r="C159" i="28"/>
  <c r="C160" i="28"/>
  <c r="C161" i="28"/>
  <c r="C162" i="28"/>
  <c r="C163" i="28"/>
  <c r="C164" i="28"/>
  <c r="C165" i="28"/>
  <c r="C166" i="28"/>
  <c r="C167" i="28"/>
  <c r="C168" i="28"/>
  <c r="C169" i="28"/>
  <c r="C170" i="28"/>
  <c r="C171" i="28"/>
  <c r="C172" i="28"/>
  <c r="C173" i="28"/>
  <c r="C174" i="28"/>
  <c r="C175" i="28"/>
  <c r="C176" i="28"/>
  <c r="C177" i="28"/>
  <c r="C178" i="28"/>
  <c r="C179" i="28"/>
  <c r="C180" i="28"/>
  <c r="C181" i="28"/>
  <c r="C182" i="28"/>
  <c r="C183" i="28"/>
  <c r="C184" i="28"/>
  <c r="C185" i="28"/>
  <c r="C186" i="28"/>
  <c r="C187" i="28"/>
  <c r="C188" i="28"/>
  <c r="C189" i="28"/>
  <c r="C190" i="28"/>
  <c r="C191" i="28"/>
  <c r="C192" i="28"/>
  <c r="C193" i="28"/>
  <c r="C194" i="28"/>
  <c r="C195" i="28"/>
  <c r="C196" i="28"/>
  <c r="C197" i="28"/>
  <c r="C198" i="28"/>
  <c r="C199" i="28"/>
  <c r="C200" i="28"/>
  <c r="C201" i="28"/>
  <c r="C202" i="28"/>
  <c r="C203" i="28"/>
  <c r="C204" i="28"/>
  <c r="C205" i="28"/>
  <c r="C206" i="28"/>
  <c r="C207" i="28"/>
  <c r="C208" i="28"/>
  <c r="C209" i="28"/>
  <c r="C210" i="28"/>
  <c r="C211" i="28"/>
  <c r="C212" i="28"/>
  <c r="C213" i="28"/>
  <c r="C214" i="28"/>
  <c r="C215" i="28"/>
  <c r="C216" i="28"/>
  <c r="C217" i="28"/>
  <c r="C218" i="28"/>
  <c r="C219" i="28"/>
  <c r="C220" i="28"/>
  <c r="C221" i="28"/>
  <c r="C222" i="28"/>
  <c r="C223" i="28"/>
  <c r="C224" i="28"/>
  <c r="C225" i="28"/>
  <c r="C226" i="28"/>
  <c r="C227" i="28"/>
  <c r="C228" i="28"/>
  <c r="C229" i="28"/>
  <c r="C230" i="28"/>
  <c r="C231" i="28"/>
  <c r="C232" i="28"/>
  <c r="C233" i="28"/>
  <c r="C234" i="28"/>
  <c r="C235" i="28"/>
  <c r="C236" i="28"/>
  <c r="C237" i="28"/>
  <c r="C238" i="28"/>
  <c r="C239" i="28"/>
  <c r="C240" i="28"/>
  <c r="C241" i="28"/>
  <c r="C242" i="28"/>
  <c r="C243" i="28"/>
  <c r="C244" i="28"/>
  <c r="C245" i="28"/>
  <c r="C246" i="28"/>
  <c r="C247" i="28"/>
  <c r="C248" i="28"/>
  <c r="C249" i="28"/>
  <c r="C250" i="28"/>
  <c r="C251" i="28"/>
  <c r="C252" i="28"/>
  <c r="C253" i="28"/>
  <c r="C254" i="28"/>
  <c r="C255" i="28"/>
  <c r="C256" i="28"/>
  <c r="C257" i="28"/>
  <c r="C258" i="28"/>
  <c r="C259" i="28"/>
  <c r="C260" i="28"/>
  <c r="C261" i="28"/>
  <c r="C262" i="28"/>
  <c r="C263" i="28"/>
  <c r="C264" i="28"/>
  <c r="C265" i="28"/>
  <c r="C266" i="28"/>
  <c r="C267" i="28"/>
  <c r="C268" i="28"/>
  <c r="C269" i="28"/>
  <c r="C270" i="28"/>
  <c r="C271" i="28"/>
  <c r="C272" i="28"/>
  <c r="C273" i="28"/>
  <c r="C274" i="28"/>
  <c r="C275" i="28"/>
  <c r="C276" i="28"/>
  <c r="C277" i="28"/>
  <c r="C278" i="28"/>
  <c r="C279" i="28"/>
  <c r="C280" i="28"/>
  <c r="C281" i="28"/>
  <c r="C282" i="28"/>
  <c r="C283" i="28"/>
  <c r="C284" i="28"/>
  <c r="C285" i="28"/>
  <c r="C286" i="28"/>
  <c r="C287" i="28"/>
  <c r="C288" i="28"/>
  <c r="C289" i="28"/>
  <c r="C290" i="28"/>
  <c r="C291" i="28"/>
  <c r="C292" i="28"/>
  <c r="C293" i="28"/>
  <c r="C294" i="28"/>
  <c r="C295" i="28"/>
  <c r="C296" i="28"/>
  <c r="C297" i="28"/>
  <c r="C298" i="28"/>
  <c r="C299" i="28"/>
  <c r="C300" i="28"/>
  <c r="C301" i="28"/>
  <c r="C302" i="28"/>
  <c r="C303" i="28"/>
  <c r="C304" i="28"/>
  <c r="C305" i="28"/>
  <c r="C306" i="28"/>
  <c r="C307" i="28"/>
  <c r="C308" i="28"/>
  <c r="C309" i="28"/>
  <c r="C310" i="28"/>
  <c r="C311" i="28"/>
  <c r="C312" i="28"/>
  <c r="C313" i="28"/>
  <c r="C314" i="28"/>
  <c r="C315" i="28"/>
  <c r="C316" i="28"/>
  <c r="C317" i="28"/>
  <c r="C318" i="28"/>
  <c r="C319" i="28"/>
  <c r="C320" i="28"/>
  <c r="C321" i="28"/>
  <c r="C322" i="28"/>
  <c r="C323" i="28"/>
  <c r="C324" i="28"/>
  <c r="C325" i="28"/>
  <c r="C326" i="28"/>
  <c r="C327" i="28"/>
  <c r="C328" i="28"/>
  <c r="C329" i="28"/>
  <c r="C330" i="28"/>
  <c r="C331" i="28"/>
  <c r="C332" i="28"/>
  <c r="C333" i="28"/>
  <c r="C334" i="28"/>
  <c r="C335" i="28"/>
  <c r="C336" i="28"/>
  <c r="C337" i="28"/>
  <c r="C338" i="28"/>
  <c r="C339" i="28"/>
  <c r="C340" i="28"/>
  <c r="C341" i="28"/>
  <c r="C342" i="28"/>
  <c r="C343" i="28"/>
  <c r="C344" i="28"/>
  <c r="C345" i="28"/>
  <c r="C346" i="28"/>
  <c r="C347" i="28"/>
  <c r="C348" i="28"/>
  <c r="C349" i="28"/>
  <c r="C350" i="28"/>
  <c r="C351" i="28"/>
  <c r="C352" i="28"/>
  <c r="C353" i="28"/>
  <c r="C354" i="28"/>
  <c r="C355" i="28"/>
  <c r="C356" i="28"/>
  <c r="C357" i="28"/>
  <c r="C358" i="28"/>
  <c r="C359" i="28"/>
  <c r="C360" i="28"/>
  <c r="C361" i="28"/>
  <c r="C362" i="28"/>
  <c r="C363" i="28"/>
  <c r="C364" i="28"/>
  <c r="C365" i="28"/>
  <c r="C366" i="28"/>
  <c r="C367" i="28"/>
  <c r="C368" i="28"/>
  <c r="C369" i="28"/>
  <c r="C370" i="28"/>
  <c r="C371" i="28"/>
  <c r="C372" i="28"/>
  <c r="C373" i="28"/>
  <c r="C374" i="28"/>
  <c r="C375" i="28"/>
  <c r="C376" i="28"/>
  <c r="C377" i="28"/>
  <c r="C378" i="28"/>
  <c r="C379" i="28"/>
  <c r="C380" i="28"/>
  <c r="C381" i="28"/>
  <c r="C382" i="28"/>
  <c r="C383" i="28"/>
  <c r="C384" i="28"/>
  <c r="C385" i="28"/>
  <c r="C386" i="28"/>
  <c r="C387" i="28"/>
  <c r="C388" i="28"/>
  <c r="C389" i="28"/>
  <c r="C390" i="28"/>
  <c r="C391" i="28"/>
  <c r="C392" i="28"/>
  <c r="C393" i="28"/>
  <c r="C394" i="28"/>
  <c r="C395" i="28"/>
  <c r="C396" i="28"/>
  <c r="C397" i="28"/>
  <c r="C398" i="28"/>
  <c r="C399" i="28"/>
  <c r="C400" i="28"/>
  <c r="C401" i="28"/>
  <c r="C402" i="28"/>
  <c r="C403" i="28"/>
  <c r="C404" i="28"/>
  <c r="C405" i="28"/>
  <c r="C406" i="28"/>
  <c r="C407" i="28"/>
  <c r="C408" i="28"/>
  <c r="C409" i="28"/>
  <c r="C410" i="28"/>
  <c r="C411" i="28"/>
  <c r="C412" i="28"/>
  <c r="C413" i="28"/>
  <c r="C414" i="28"/>
  <c r="C415" i="28"/>
  <c r="C416" i="28"/>
  <c r="C417" i="28"/>
  <c r="C418" i="28"/>
  <c r="C419" i="28"/>
  <c r="C420" i="28"/>
  <c r="C421" i="28"/>
  <c r="C422" i="28"/>
  <c r="C423" i="28"/>
  <c r="C424" i="28"/>
  <c r="C425" i="28"/>
  <c r="C426" i="28"/>
  <c r="C427" i="28"/>
  <c r="C428" i="28"/>
  <c r="C429" i="28"/>
  <c r="C430" i="28"/>
  <c r="C431" i="28"/>
  <c r="C432" i="28"/>
  <c r="C433" i="28"/>
  <c r="C434" i="28"/>
  <c r="C435" i="28"/>
  <c r="C436" i="28"/>
  <c r="C437" i="28"/>
  <c r="C438" i="28"/>
  <c r="C439" i="28"/>
  <c r="C440" i="28"/>
  <c r="C441" i="28"/>
  <c r="C442" i="28"/>
  <c r="C443" i="28"/>
  <c r="C444" i="28"/>
  <c r="C445" i="28"/>
  <c r="C446" i="28"/>
  <c r="C447" i="28"/>
  <c r="C448" i="28"/>
  <c r="C449" i="28"/>
  <c r="C450" i="28"/>
  <c r="C451" i="28"/>
  <c r="C452" i="28"/>
  <c r="C453" i="28"/>
  <c r="C454" i="28"/>
  <c r="C455" i="28"/>
  <c r="C456" i="28"/>
  <c r="C457" i="28"/>
  <c r="C458" i="28"/>
  <c r="C459" i="28"/>
  <c r="C460" i="28"/>
  <c r="C461" i="28"/>
  <c r="C462" i="28"/>
  <c r="C463" i="28"/>
  <c r="C464" i="28"/>
  <c r="C465" i="28"/>
  <c r="C466" i="28"/>
  <c r="C467" i="28"/>
  <c r="C468" i="28"/>
  <c r="C469" i="28"/>
  <c r="C470" i="28"/>
  <c r="C471" i="28"/>
  <c r="C472" i="28"/>
  <c r="C473" i="28"/>
  <c r="C474" i="28"/>
  <c r="C475" i="28"/>
  <c r="C476" i="28"/>
  <c r="C477" i="28"/>
  <c r="C478" i="28"/>
  <c r="C479" i="28"/>
  <c r="C480" i="28"/>
  <c r="C481" i="28"/>
  <c r="C482" i="28"/>
  <c r="C483" i="28"/>
  <c r="C484" i="28"/>
  <c r="C485" i="28"/>
  <c r="C486" i="28"/>
  <c r="C487" i="28"/>
  <c r="C488" i="28"/>
  <c r="C489" i="28"/>
  <c r="C490" i="28"/>
  <c r="C491" i="28"/>
  <c r="C492" i="28"/>
  <c r="C493" i="28"/>
  <c r="C494" i="28"/>
  <c r="C495" i="28"/>
  <c r="C496" i="28"/>
  <c r="C497" i="28"/>
  <c r="C498" i="28"/>
  <c r="C499" i="28"/>
  <c r="C500" i="28"/>
  <c r="C501" i="28"/>
  <c r="C502" i="28"/>
  <c r="C503" i="28"/>
  <c r="C504" i="28"/>
  <c r="C505" i="28"/>
  <c r="C506" i="28"/>
  <c r="C507" i="28"/>
  <c r="C508" i="28"/>
  <c r="C509" i="28"/>
  <c r="C510" i="28"/>
  <c r="C511" i="28"/>
  <c r="C512" i="28"/>
  <c r="C513" i="28"/>
  <c r="C514" i="28"/>
  <c r="C515" i="28"/>
  <c r="C516" i="28"/>
  <c r="C517" i="28"/>
  <c r="C518" i="28"/>
  <c r="C519" i="28"/>
  <c r="C520" i="28"/>
  <c r="C521" i="28"/>
  <c r="C522" i="28"/>
  <c r="C523" i="28"/>
  <c r="C524" i="28"/>
  <c r="C525" i="28"/>
  <c r="C526" i="28"/>
  <c r="C527" i="28"/>
  <c r="C528" i="28"/>
  <c r="C529" i="28"/>
  <c r="C530" i="28"/>
  <c r="C531" i="28"/>
  <c r="C532" i="28"/>
  <c r="C533" i="28"/>
  <c r="C534" i="28"/>
  <c r="C535" i="28"/>
  <c r="C536" i="28"/>
  <c r="C537" i="28"/>
  <c r="C538" i="28"/>
  <c r="C539" i="28"/>
  <c r="C540" i="28"/>
  <c r="C541" i="28"/>
  <c r="C542" i="28"/>
  <c r="C543" i="28"/>
  <c r="C544" i="28"/>
  <c r="C545" i="28"/>
  <c r="C546" i="28"/>
  <c r="C547" i="28"/>
  <c r="C548" i="28"/>
  <c r="C549" i="28"/>
  <c r="C550" i="28"/>
  <c r="C551" i="28"/>
  <c r="C552" i="28"/>
  <c r="C553" i="28"/>
  <c r="C554" i="28"/>
  <c r="C555" i="28"/>
  <c r="C556" i="28"/>
  <c r="C557" i="28"/>
  <c r="C558" i="28"/>
  <c r="C559" i="28"/>
  <c r="C560" i="28"/>
  <c r="C561" i="28"/>
  <c r="C562" i="28"/>
  <c r="C563" i="28"/>
  <c r="C564" i="28"/>
  <c r="C565" i="28"/>
  <c r="C566" i="28"/>
  <c r="C567" i="28"/>
  <c r="C568" i="28"/>
  <c r="C569" i="28"/>
  <c r="C570" i="28"/>
  <c r="C571" i="28"/>
  <c r="C572" i="28"/>
  <c r="C573" i="28"/>
  <c r="C574" i="28"/>
  <c r="C575" i="28"/>
  <c r="C576" i="28"/>
  <c r="C577" i="28"/>
  <c r="C578" i="28"/>
  <c r="C579" i="28"/>
  <c r="C580" i="28"/>
  <c r="C581" i="28"/>
  <c r="C582" i="28"/>
  <c r="C583" i="28"/>
  <c r="C584" i="28"/>
  <c r="C585" i="28"/>
  <c r="C586" i="28"/>
  <c r="C587" i="28"/>
  <c r="C588" i="28"/>
  <c r="C589" i="28"/>
  <c r="C590" i="28"/>
  <c r="C591" i="28"/>
  <c r="C592" i="28"/>
  <c r="C593" i="28"/>
  <c r="C594" i="28"/>
  <c r="C595" i="28"/>
  <c r="C596" i="28"/>
  <c r="C597" i="28"/>
  <c r="C598" i="28"/>
  <c r="C599" i="28"/>
  <c r="C600" i="28"/>
  <c r="C601" i="28"/>
  <c r="C602" i="28"/>
  <c r="C603" i="28"/>
  <c r="C604" i="28"/>
  <c r="C605" i="28"/>
  <c r="C606" i="28"/>
  <c r="C607" i="28"/>
  <c r="C608" i="28"/>
  <c r="C609" i="28"/>
  <c r="C610" i="28"/>
  <c r="C611" i="28"/>
  <c r="C612" i="28"/>
  <c r="C613" i="28"/>
  <c r="C614" i="28"/>
  <c r="C615" i="28"/>
  <c r="C616" i="28"/>
  <c r="C617" i="28"/>
  <c r="C618" i="28"/>
  <c r="C619" i="28"/>
  <c r="C620" i="28"/>
  <c r="C621" i="28"/>
  <c r="C622" i="28"/>
  <c r="C623" i="28"/>
  <c r="C624" i="28"/>
  <c r="C625" i="28"/>
  <c r="C626" i="28"/>
  <c r="C627" i="28"/>
  <c r="C628" i="28"/>
  <c r="C629" i="28"/>
  <c r="C630" i="28"/>
  <c r="C631" i="28"/>
  <c r="C632" i="28"/>
  <c r="C633" i="28"/>
  <c r="C634" i="28"/>
  <c r="C635" i="28"/>
  <c r="C636" i="28"/>
  <c r="C637" i="28"/>
  <c r="C638" i="28"/>
  <c r="C639" i="28"/>
  <c r="C640" i="28"/>
  <c r="C641" i="28"/>
  <c r="C642" i="28"/>
  <c r="C643" i="28"/>
  <c r="C644" i="28"/>
  <c r="C645" i="28"/>
  <c r="C646" i="28"/>
  <c r="C647" i="28"/>
  <c r="C648" i="28"/>
  <c r="C649" i="28"/>
  <c r="C650" i="28"/>
  <c r="C651" i="28"/>
  <c r="C652" i="28"/>
  <c r="C653" i="28"/>
  <c r="C654" i="28"/>
  <c r="C655" i="28"/>
  <c r="C656" i="28"/>
  <c r="C657" i="28"/>
  <c r="C658" i="28"/>
  <c r="C660" i="28"/>
  <c r="C661" i="28"/>
  <c r="C663" i="28"/>
  <c r="C664" i="28"/>
  <c r="C665" i="28"/>
  <c r="C666" i="28"/>
  <c r="C667" i="28"/>
  <c r="C669" i="28"/>
  <c r="C670" i="28"/>
  <c r="C672" i="28"/>
  <c r="C673" i="28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B728" i="1"/>
  <c r="B732" i="1"/>
  <c r="A699" i="1"/>
  <c r="A711" i="1" s="1"/>
  <c r="A723" i="1" s="1"/>
  <c r="A447" i="1"/>
  <c r="A459" i="1" s="1"/>
  <c r="A471" i="1" s="1"/>
  <c r="A483" i="1" s="1"/>
  <c r="A495" i="1" s="1"/>
  <c r="A507" i="1" s="1"/>
  <c r="A519" i="1" s="1"/>
  <c r="A531" i="1" s="1"/>
  <c r="A543" i="1" s="1"/>
  <c r="A555" i="1" s="1"/>
  <c r="A567" i="1" s="1"/>
  <c r="A579" i="1" s="1"/>
  <c r="A591" i="1" s="1"/>
  <c r="A603" i="1" s="1"/>
  <c r="A615" i="1" s="1"/>
  <c r="A627" i="1" s="1"/>
  <c r="A639" i="1" s="1"/>
  <c r="A651" i="1" s="1"/>
  <c r="A663" i="1" s="1"/>
  <c r="A675" i="1" s="1"/>
  <c r="A687" i="1" s="1"/>
  <c r="B447" i="1"/>
  <c r="A448" i="1"/>
  <c r="A460" i="1" s="1"/>
  <c r="A472" i="1" s="1"/>
  <c r="A484" i="1" s="1"/>
  <c r="A496" i="1" s="1"/>
  <c r="A508" i="1" s="1"/>
  <c r="A520" i="1" s="1"/>
  <c r="A532" i="1" s="1"/>
  <c r="A544" i="1" s="1"/>
  <c r="A556" i="1" s="1"/>
  <c r="A568" i="1" s="1"/>
  <c r="A580" i="1" s="1"/>
  <c r="A592" i="1" s="1"/>
  <c r="A604" i="1" s="1"/>
  <c r="A616" i="1" s="1"/>
  <c r="A628" i="1" s="1"/>
  <c r="A640" i="1" s="1"/>
  <c r="A652" i="1" s="1"/>
  <c r="A664" i="1" s="1"/>
  <c r="A676" i="1" s="1"/>
  <c r="A688" i="1" s="1"/>
  <c r="A700" i="1" s="1"/>
  <c r="A712" i="1" s="1"/>
  <c r="A724" i="1" s="1"/>
  <c r="B448" i="1"/>
  <c r="B460" i="1" s="1"/>
  <c r="B472" i="1" s="1"/>
  <c r="B484" i="1" s="1"/>
  <c r="B496" i="1" s="1"/>
  <c r="B508" i="1" s="1"/>
  <c r="B520" i="1" s="1"/>
  <c r="B532" i="1" s="1"/>
  <c r="B544" i="1" s="1"/>
  <c r="B556" i="1" s="1"/>
  <c r="B568" i="1" s="1"/>
  <c r="B580" i="1" s="1"/>
  <c r="B592" i="1" s="1"/>
  <c r="B604" i="1" s="1"/>
  <c r="B616" i="1" s="1"/>
  <c r="B628" i="1" s="1"/>
  <c r="B640" i="1" s="1"/>
  <c r="B652" i="1" s="1"/>
  <c r="B664" i="1" s="1"/>
  <c r="B676" i="1" s="1"/>
  <c r="B688" i="1" s="1"/>
  <c r="B700" i="1" s="1"/>
  <c r="B712" i="1" s="1"/>
  <c r="B724" i="1" s="1"/>
  <c r="A449" i="1"/>
  <c r="A461" i="1" s="1"/>
  <c r="A473" i="1" s="1"/>
  <c r="A485" i="1" s="1"/>
  <c r="A497" i="1" s="1"/>
  <c r="A509" i="1" s="1"/>
  <c r="A521" i="1" s="1"/>
  <c r="A533" i="1" s="1"/>
  <c r="A545" i="1" s="1"/>
  <c r="A557" i="1" s="1"/>
  <c r="A569" i="1" s="1"/>
  <c r="A581" i="1" s="1"/>
  <c r="A593" i="1" s="1"/>
  <c r="A605" i="1" s="1"/>
  <c r="A617" i="1" s="1"/>
  <c r="A629" i="1" s="1"/>
  <c r="A641" i="1" s="1"/>
  <c r="A653" i="1" s="1"/>
  <c r="A665" i="1" s="1"/>
  <c r="A677" i="1" s="1"/>
  <c r="A689" i="1" s="1"/>
  <c r="A701" i="1" s="1"/>
  <c r="A713" i="1" s="1"/>
  <c r="A725" i="1" s="1"/>
  <c r="B449" i="1"/>
  <c r="A450" i="1"/>
  <c r="A462" i="1" s="1"/>
  <c r="A474" i="1" s="1"/>
  <c r="A486" i="1" s="1"/>
  <c r="A498" i="1" s="1"/>
  <c r="A510" i="1" s="1"/>
  <c r="A522" i="1" s="1"/>
  <c r="A534" i="1" s="1"/>
  <c r="A546" i="1" s="1"/>
  <c r="A558" i="1" s="1"/>
  <c r="A570" i="1" s="1"/>
  <c r="A582" i="1" s="1"/>
  <c r="A594" i="1" s="1"/>
  <c r="A606" i="1" s="1"/>
  <c r="A618" i="1" s="1"/>
  <c r="A630" i="1" s="1"/>
  <c r="A642" i="1" s="1"/>
  <c r="A654" i="1" s="1"/>
  <c r="A666" i="1" s="1"/>
  <c r="A678" i="1" s="1"/>
  <c r="A690" i="1" s="1"/>
  <c r="A702" i="1" s="1"/>
  <c r="A714" i="1" s="1"/>
  <c r="A726" i="1" s="1"/>
  <c r="B450" i="1"/>
  <c r="B462" i="1" s="1"/>
  <c r="B474" i="1" s="1"/>
  <c r="B486" i="1" s="1"/>
  <c r="B498" i="1" s="1"/>
  <c r="B510" i="1" s="1"/>
  <c r="B522" i="1" s="1"/>
  <c r="B534" i="1" s="1"/>
  <c r="B546" i="1" s="1"/>
  <c r="B558" i="1" s="1"/>
  <c r="B570" i="1" s="1"/>
  <c r="B582" i="1" s="1"/>
  <c r="B594" i="1" s="1"/>
  <c r="B606" i="1" s="1"/>
  <c r="B618" i="1" s="1"/>
  <c r="B630" i="1" s="1"/>
  <c r="B642" i="1" s="1"/>
  <c r="B654" i="1" s="1"/>
  <c r="B666" i="1" s="1"/>
  <c r="B678" i="1" s="1"/>
  <c r="B690" i="1" s="1"/>
  <c r="B702" i="1" s="1"/>
  <c r="B714" i="1" s="1"/>
  <c r="B726" i="1" s="1"/>
  <c r="A451" i="1"/>
  <c r="A463" i="1" s="1"/>
  <c r="A475" i="1" s="1"/>
  <c r="A487" i="1" s="1"/>
  <c r="A499" i="1" s="1"/>
  <c r="A511" i="1" s="1"/>
  <c r="A523" i="1" s="1"/>
  <c r="A535" i="1" s="1"/>
  <c r="A547" i="1" s="1"/>
  <c r="A559" i="1" s="1"/>
  <c r="A571" i="1" s="1"/>
  <c r="A583" i="1" s="1"/>
  <c r="A595" i="1" s="1"/>
  <c r="A607" i="1" s="1"/>
  <c r="A619" i="1" s="1"/>
  <c r="A631" i="1" s="1"/>
  <c r="A643" i="1" s="1"/>
  <c r="A655" i="1" s="1"/>
  <c r="A667" i="1" s="1"/>
  <c r="A679" i="1" s="1"/>
  <c r="A691" i="1" s="1"/>
  <c r="A703" i="1" s="1"/>
  <c r="A715" i="1" s="1"/>
  <c r="A727" i="1" s="1"/>
  <c r="B451" i="1"/>
  <c r="A452" i="1"/>
  <c r="A464" i="1" s="1"/>
  <c r="A476" i="1" s="1"/>
  <c r="A488" i="1" s="1"/>
  <c r="A500" i="1" s="1"/>
  <c r="A512" i="1" s="1"/>
  <c r="A524" i="1" s="1"/>
  <c r="A536" i="1" s="1"/>
  <c r="A548" i="1" s="1"/>
  <c r="A560" i="1" s="1"/>
  <c r="A572" i="1" s="1"/>
  <c r="A584" i="1" s="1"/>
  <c r="A596" i="1" s="1"/>
  <c r="A608" i="1" s="1"/>
  <c r="A620" i="1" s="1"/>
  <c r="A632" i="1" s="1"/>
  <c r="A644" i="1" s="1"/>
  <c r="A656" i="1" s="1"/>
  <c r="A668" i="1" s="1"/>
  <c r="A680" i="1" s="1"/>
  <c r="A692" i="1" s="1"/>
  <c r="A704" i="1" s="1"/>
  <c r="A716" i="1" s="1"/>
  <c r="A728" i="1" s="1"/>
  <c r="B452" i="1"/>
  <c r="B464" i="1" s="1"/>
  <c r="B476" i="1" s="1"/>
  <c r="B488" i="1" s="1"/>
  <c r="B500" i="1" s="1"/>
  <c r="B512" i="1" s="1"/>
  <c r="B524" i="1" s="1"/>
  <c r="B536" i="1" s="1"/>
  <c r="B548" i="1" s="1"/>
  <c r="B560" i="1" s="1"/>
  <c r="B572" i="1" s="1"/>
  <c r="B584" i="1" s="1"/>
  <c r="B596" i="1" s="1"/>
  <c r="B608" i="1" s="1"/>
  <c r="B620" i="1" s="1"/>
  <c r="B632" i="1" s="1"/>
  <c r="B644" i="1" s="1"/>
  <c r="B656" i="1" s="1"/>
  <c r="B668" i="1" s="1"/>
  <c r="B680" i="1" s="1"/>
  <c r="B692" i="1" s="1"/>
  <c r="B704" i="1" s="1"/>
  <c r="B716" i="1" s="1"/>
  <c r="A453" i="1"/>
  <c r="A465" i="1" s="1"/>
  <c r="A477" i="1" s="1"/>
  <c r="A489" i="1" s="1"/>
  <c r="A501" i="1" s="1"/>
  <c r="A513" i="1" s="1"/>
  <c r="A525" i="1" s="1"/>
  <c r="A537" i="1" s="1"/>
  <c r="A549" i="1" s="1"/>
  <c r="A561" i="1" s="1"/>
  <c r="A573" i="1" s="1"/>
  <c r="A585" i="1" s="1"/>
  <c r="A597" i="1" s="1"/>
  <c r="A609" i="1" s="1"/>
  <c r="A621" i="1" s="1"/>
  <c r="A633" i="1" s="1"/>
  <c r="A645" i="1" s="1"/>
  <c r="A657" i="1" s="1"/>
  <c r="A669" i="1" s="1"/>
  <c r="A681" i="1" s="1"/>
  <c r="A693" i="1" s="1"/>
  <c r="A705" i="1" s="1"/>
  <c r="A717" i="1" s="1"/>
  <c r="A729" i="1" s="1"/>
  <c r="B453" i="1"/>
  <c r="A454" i="1"/>
  <c r="A466" i="1" s="1"/>
  <c r="A478" i="1" s="1"/>
  <c r="A490" i="1" s="1"/>
  <c r="A502" i="1" s="1"/>
  <c r="A514" i="1" s="1"/>
  <c r="A526" i="1" s="1"/>
  <c r="A538" i="1" s="1"/>
  <c r="A550" i="1" s="1"/>
  <c r="A562" i="1" s="1"/>
  <c r="A574" i="1" s="1"/>
  <c r="A586" i="1" s="1"/>
  <c r="A598" i="1" s="1"/>
  <c r="A610" i="1" s="1"/>
  <c r="A622" i="1" s="1"/>
  <c r="A634" i="1" s="1"/>
  <c r="A646" i="1" s="1"/>
  <c r="A658" i="1" s="1"/>
  <c r="A670" i="1" s="1"/>
  <c r="A682" i="1" s="1"/>
  <c r="A694" i="1" s="1"/>
  <c r="A706" i="1" s="1"/>
  <c r="A718" i="1" s="1"/>
  <c r="A730" i="1" s="1"/>
  <c r="B454" i="1"/>
  <c r="B466" i="1" s="1"/>
  <c r="B478" i="1" s="1"/>
  <c r="B490" i="1" s="1"/>
  <c r="B502" i="1" s="1"/>
  <c r="B514" i="1" s="1"/>
  <c r="B526" i="1" s="1"/>
  <c r="B538" i="1" s="1"/>
  <c r="B550" i="1" s="1"/>
  <c r="B562" i="1" s="1"/>
  <c r="B574" i="1" s="1"/>
  <c r="B586" i="1" s="1"/>
  <c r="B598" i="1" s="1"/>
  <c r="B610" i="1" s="1"/>
  <c r="B622" i="1" s="1"/>
  <c r="B634" i="1" s="1"/>
  <c r="B646" i="1" s="1"/>
  <c r="B658" i="1" s="1"/>
  <c r="B670" i="1" s="1"/>
  <c r="B682" i="1" s="1"/>
  <c r="B694" i="1" s="1"/>
  <c r="B706" i="1" s="1"/>
  <c r="B718" i="1" s="1"/>
  <c r="B730" i="1" s="1"/>
  <c r="A455" i="1"/>
  <c r="A467" i="1" s="1"/>
  <c r="A479" i="1" s="1"/>
  <c r="A491" i="1" s="1"/>
  <c r="A503" i="1" s="1"/>
  <c r="A515" i="1" s="1"/>
  <c r="A527" i="1" s="1"/>
  <c r="A539" i="1" s="1"/>
  <c r="A551" i="1" s="1"/>
  <c r="A563" i="1" s="1"/>
  <c r="A575" i="1" s="1"/>
  <c r="A587" i="1" s="1"/>
  <c r="A599" i="1" s="1"/>
  <c r="A611" i="1" s="1"/>
  <c r="A623" i="1" s="1"/>
  <c r="A635" i="1" s="1"/>
  <c r="A647" i="1" s="1"/>
  <c r="A659" i="1" s="1"/>
  <c r="A671" i="1" s="1"/>
  <c r="A683" i="1" s="1"/>
  <c r="A695" i="1" s="1"/>
  <c r="A707" i="1" s="1"/>
  <c r="A719" i="1" s="1"/>
  <c r="A731" i="1" s="1"/>
  <c r="B455" i="1"/>
  <c r="A456" i="1"/>
  <c r="A468" i="1" s="1"/>
  <c r="A480" i="1" s="1"/>
  <c r="A492" i="1" s="1"/>
  <c r="A504" i="1" s="1"/>
  <c r="A516" i="1" s="1"/>
  <c r="A528" i="1" s="1"/>
  <c r="A540" i="1" s="1"/>
  <c r="A552" i="1" s="1"/>
  <c r="A564" i="1" s="1"/>
  <c r="A576" i="1" s="1"/>
  <c r="A588" i="1" s="1"/>
  <c r="A600" i="1" s="1"/>
  <c r="A612" i="1" s="1"/>
  <c r="A624" i="1" s="1"/>
  <c r="A636" i="1" s="1"/>
  <c r="A648" i="1" s="1"/>
  <c r="A660" i="1" s="1"/>
  <c r="A672" i="1" s="1"/>
  <c r="A684" i="1" s="1"/>
  <c r="A696" i="1" s="1"/>
  <c r="A708" i="1" s="1"/>
  <c r="A720" i="1" s="1"/>
  <c r="A732" i="1" s="1"/>
  <c r="B456" i="1"/>
  <c r="B468" i="1" s="1"/>
  <c r="B480" i="1" s="1"/>
  <c r="B492" i="1" s="1"/>
  <c r="B504" i="1" s="1"/>
  <c r="B516" i="1" s="1"/>
  <c r="B528" i="1" s="1"/>
  <c r="B540" i="1" s="1"/>
  <c r="B552" i="1" s="1"/>
  <c r="B564" i="1" s="1"/>
  <c r="B576" i="1" s="1"/>
  <c r="B588" i="1" s="1"/>
  <c r="B600" i="1" s="1"/>
  <c r="B612" i="1" s="1"/>
  <c r="B624" i="1" s="1"/>
  <c r="B636" i="1" s="1"/>
  <c r="B648" i="1" s="1"/>
  <c r="B660" i="1" s="1"/>
  <c r="B672" i="1" s="1"/>
  <c r="B684" i="1" s="1"/>
  <c r="B696" i="1" s="1"/>
  <c r="B708" i="1" s="1"/>
  <c r="B720" i="1" s="1"/>
  <c r="A457" i="1"/>
  <c r="A469" i="1" s="1"/>
  <c r="A481" i="1" s="1"/>
  <c r="A493" i="1" s="1"/>
  <c r="A505" i="1" s="1"/>
  <c r="A517" i="1" s="1"/>
  <c r="A529" i="1" s="1"/>
  <c r="A541" i="1" s="1"/>
  <c r="A553" i="1" s="1"/>
  <c r="A565" i="1" s="1"/>
  <c r="A577" i="1" s="1"/>
  <c r="A589" i="1" s="1"/>
  <c r="A601" i="1" s="1"/>
  <c r="A613" i="1" s="1"/>
  <c r="A625" i="1" s="1"/>
  <c r="A637" i="1" s="1"/>
  <c r="A649" i="1" s="1"/>
  <c r="A661" i="1" s="1"/>
  <c r="A673" i="1" s="1"/>
  <c r="A685" i="1" s="1"/>
  <c r="A697" i="1" s="1"/>
  <c r="A709" i="1" s="1"/>
  <c r="A721" i="1" s="1"/>
  <c r="A733" i="1" s="1"/>
  <c r="B457" i="1"/>
  <c r="B459" i="1"/>
  <c r="B471" i="1" s="1"/>
  <c r="B483" i="1" s="1"/>
  <c r="B495" i="1" s="1"/>
  <c r="B507" i="1" s="1"/>
  <c r="B519" i="1" s="1"/>
  <c r="B531" i="1" s="1"/>
  <c r="B543" i="1" s="1"/>
  <c r="B555" i="1" s="1"/>
  <c r="B567" i="1" s="1"/>
  <c r="B579" i="1" s="1"/>
  <c r="B591" i="1" s="1"/>
  <c r="B603" i="1" s="1"/>
  <c r="B615" i="1" s="1"/>
  <c r="B627" i="1" s="1"/>
  <c r="B639" i="1" s="1"/>
  <c r="B651" i="1" s="1"/>
  <c r="B663" i="1" s="1"/>
  <c r="B675" i="1" s="1"/>
  <c r="B687" i="1" s="1"/>
  <c r="B699" i="1" s="1"/>
  <c r="B711" i="1" s="1"/>
  <c r="B723" i="1" s="1"/>
  <c r="B461" i="1"/>
  <c r="B473" i="1" s="1"/>
  <c r="B485" i="1" s="1"/>
  <c r="B497" i="1" s="1"/>
  <c r="B509" i="1" s="1"/>
  <c r="B521" i="1" s="1"/>
  <c r="B533" i="1" s="1"/>
  <c r="B545" i="1" s="1"/>
  <c r="B557" i="1" s="1"/>
  <c r="B569" i="1" s="1"/>
  <c r="B581" i="1" s="1"/>
  <c r="B593" i="1" s="1"/>
  <c r="B605" i="1" s="1"/>
  <c r="B617" i="1" s="1"/>
  <c r="B629" i="1" s="1"/>
  <c r="B641" i="1" s="1"/>
  <c r="B653" i="1" s="1"/>
  <c r="B665" i="1" s="1"/>
  <c r="B677" i="1" s="1"/>
  <c r="B689" i="1" s="1"/>
  <c r="B701" i="1" s="1"/>
  <c r="B713" i="1" s="1"/>
  <c r="B725" i="1" s="1"/>
  <c r="B463" i="1"/>
  <c r="B475" i="1" s="1"/>
  <c r="B487" i="1" s="1"/>
  <c r="B499" i="1" s="1"/>
  <c r="B511" i="1" s="1"/>
  <c r="B523" i="1" s="1"/>
  <c r="B535" i="1" s="1"/>
  <c r="B547" i="1" s="1"/>
  <c r="B559" i="1" s="1"/>
  <c r="B571" i="1" s="1"/>
  <c r="B583" i="1" s="1"/>
  <c r="B595" i="1" s="1"/>
  <c r="B607" i="1" s="1"/>
  <c r="B619" i="1" s="1"/>
  <c r="B631" i="1" s="1"/>
  <c r="B643" i="1" s="1"/>
  <c r="B655" i="1" s="1"/>
  <c r="B667" i="1" s="1"/>
  <c r="B679" i="1" s="1"/>
  <c r="B691" i="1" s="1"/>
  <c r="B703" i="1" s="1"/>
  <c r="B715" i="1" s="1"/>
  <c r="B727" i="1" s="1"/>
  <c r="B465" i="1"/>
  <c r="B477" i="1" s="1"/>
  <c r="B489" i="1" s="1"/>
  <c r="B501" i="1" s="1"/>
  <c r="B513" i="1" s="1"/>
  <c r="B525" i="1" s="1"/>
  <c r="B537" i="1" s="1"/>
  <c r="B549" i="1" s="1"/>
  <c r="B561" i="1" s="1"/>
  <c r="B573" i="1" s="1"/>
  <c r="B585" i="1" s="1"/>
  <c r="B597" i="1" s="1"/>
  <c r="B609" i="1" s="1"/>
  <c r="B621" i="1" s="1"/>
  <c r="B633" i="1" s="1"/>
  <c r="B645" i="1" s="1"/>
  <c r="B657" i="1" s="1"/>
  <c r="B669" i="1" s="1"/>
  <c r="B681" i="1" s="1"/>
  <c r="B693" i="1" s="1"/>
  <c r="B705" i="1" s="1"/>
  <c r="B717" i="1" s="1"/>
  <c r="B729" i="1" s="1"/>
  <c r="B467" i="1"/>
  <c r="B479" i="1" s="1"/>
  <c r="B491" i="1" s="1"/>
  <c r="B503" i="1" s="1"/>
  <c r="B515" i="1" s="1"/>
  <c r="B527" i="1" s="1"/>
  <c r="B539" i="1" s="1"/>
  <c r="B551" i="1" s="1"/>
  <c r="B563" i="1" s="1"/>
  <c r="B575" i="1" s="1"/>
  <c r="B587" i="1" s="1"/>
  <c r="B599" i="1" s="1"/>
  <c r="B611" i="1" s="1"/>
  <c r="B623" i="1" s="1"/>
  <c r="B635" i="1" s="1"/>
  <c r="B647" i="1" s="1"/>
  <c r="B659" i="1" s="1"/>
  <c r="B671" i="1" s="1"/>
  <c r="B683" i="1" s="1"/>
  <c r="B695" i="1" s="1"/>
  <c r="B707" i="1" s="1"/>
  <c r="B719" i="1" s="1"/>
  <c r="B731" i="1" s="1"/>
  <c r="B469" i="1"/>
  <c r="B481" i="1" s="1"/>
  <c r="B493" i="1" s="1"/>
  <c r="B505" i="1" s="1"/>
  <c r="B517" i="1" s="1"/>
  <c r="B529" i="1" s="1"/>
  <c r="B541" i="1" s="1"/>
  <c r="B553" i="1" s="1"/>
  <c r="B565" i="1" s="1"/>
  <c r="B577" i="1" s="1"/>
  <c r="B589" i="1" s="1"/>
  <c r="B601" i="1" s="1"/>
  <c r="B613" i="1" s="1"/>
  <c r="B625" i="1" s="1"/>
  <c r="B637" i="1" s="1"/>
  <c r="B649" i="1" s="1"/>
  <c r="B661" i="1" s="1"/>
  <c r="B673" i="1" s="1"/>
  <c r="B685" i="1" s="1"/>
  <c r="B697" i="1" s="1"/>
  <c r="B709" i="1" s="1"/>
  <c r="B721" i="1" s="1"/>
  <c r="B733" i="1" s="1"/>
  <c r="B446" i="1"/>
  <c r="B458" i="1" s="1"/>
  <c r="B470" i="1" s="1"/>
  <c r="B482" i="1" s="1"/>
  <c r="B494" i="1" s="1"/>
  <c r="B506" i="1" s="1"/>
  <c r="B518" i="1" s="1"/>
  <c r="B530" i="1" s="1"/>
  <c r="B542" i="1" s="1"/>
  <c r="B554" i="1" s="1"/>
  <c r="B566" i="1" s="1"/>
  <c r="B578" i="1" s="1"/>
  <c r="B590" i="1" s="1"/>
  <c r="B602" i="1" s="1"/>
  <c r="B614" i="1" s="1"/>
  <c r="B626" i="1" s="1"/>
  <c r="B638" i="1" s="1"/>
  <c r="B650" i="1" s="1"/>
  <c r="B662" i="1" s="1"/>
  <c r="B674" i="1" s="1"/>
  <c r="B686" i="1" s="1"/>
  <c r="B698" i="1" s="1"/>
  <c r="B710" i="1" s="1"/>
  <c r="B722" i="1" s="1"/>
  <c r="A446" i="1"/>
  <c r="A458" i="1" s="1"/>
  <c r="A470" i="1" s="1"/>
  <c r="A482" i="1" s="1"/>
  <c r="A494" i="1" s="1"/>
  <c r="A506" i="1" s="1"/>
  <c r="A518" i="1" s="1"/>
  <c r="A530" i="1" s="1"/>
  <c r="A542" i="1" s="1"/>
  <c r="A554" i="1" s="1"/>
  <c r="A566" i="1" s="1"/>
  <c r="A578" i="1" s="1"/>
  <c r="A590" i="1" s="1"/>
  <c r="A602" i="1" s="1"/>
  <c r="A614" i="1" s="1"/>
  <c r="A626" i="1" s="1"/>
  <c r="A638" i="1" s="1"/>
  <c r="A650" i="1" s="1"/>
  <c r="A662" i="1" s="1"/>
  <c r="A674" i="1" s="1"/>
  <c r="A686" i="1" s="1"/>
  <c r="A698" i="1" s="1"/>
  <c r="A710" i="1" s="1"/>
  <c r="A722" i="1" s="1"/>
  <c r="I73" i="28"/>
  <c r="I72" i="28"/>
  <c r="I71" i="28"/>
  <c r="I70" i="28"/>
  <c r="I69" i="28"/>
  <c r="I68" i="28"/>
  <c r="I67" i="28"/>
  <c r="I66" i="28"/>
  <c r="I65" i="28"/>
  <c r="I64" i="28"/>
  <c r="I63" i="28"/>
  <c r="I74" i="28"/>
  <c r="I60" i="28"/>
  <c r="I59" i="28"/>
  <c r="I56" i="28"/>
  <c r="I55" i="28"/>
  <c r="I54" i="28"/>
  <c r="I53" i="28"/>
  <c r="I52" i="28"/>
  <c r="I51" i="28"/>
  <c r="I50" i="28"/>
  <c r="I48" i="28"/>
  <c r="I49" i="28"/>
  <c r="J55" i="28"/>
  <c r="J62" i="28"/>
  <c r="J56" i="28"/>
  <c r="J57" i="28"/>
  <c r="J58" i="28"/>
  <c r="J59" i="28"/>
  <c r="J60" i="28"/>
  <c r="J61" i="28"/>
  <c r="G65" i="26"/>
  <c r="G66" i="26"/>
  <c r="G67" i="26"/>
  <c r="G68" i="26"/>
  <c r="G69" i="26"/>
  <c r="G70" i="26"/>
  <c r="G71" i="26"/>
  <c r="G72" i="26"/>
  <c r="J67" i="28"/>
  <c r="J66" i="28"/>
  <c r="J65" i="28"/>
  <c r="J64" i="28"/>
  <c r="J63" i="28"/>
  <c r="G721" i="1" l="1"/>
  <c r="G718" i="1"/>
  <c r="C659" i="28"/>
  <c r="G724" i="1"/>
  <c r="G728" i="1"/>
  <c r="G715" i="1"/>
  <c r="C662" i="28"/>
  <c r="G723" i="1"/>
  <c r="G726" i="1"/>
  <c r="G732" i="1"/>
  <c r="J68" i="28"/>
  <c r="E39" i="20"/>
  <c r="I81" i="28" s="1"/>
  <c r="I57" i="28"/>
  <c r="E43" i="20"/>
  <c r="I61" i="28"/>
  <c r="E33" i="26"/>
  <c r="E45" i="26" s="1"/>
  <c r="E57" i="26" s="1"/>
  <c r="J71" i="28"/>
  <c r="E34" i="26"/>
  <c r="E46" i="26" s="1"/>
  <c r="E58" i="26" s="1"/>
  <c r="J72" i="28"/>
  <c r="E35" i="26"/>
  <c r="E47" i="26" s="1"/>
  <c r="E59" i="26" s="1"/>
  <c r="J73" i="28"/>
  <c r="E40" i="20"/>
  <c r="I58" i="28"/>
  <c r="E44" i="20"/>
  <c r="I62" i="28"/>
  <c r="E31" i="26"/>
  <c r="E43" i="26" s="1"/>
  <c r="E55" i="26" s="1"/>
  <c r="J69" i="28"/>
  <c r="E32" i="26"/>
  <c r="E44" i="26" s="1"/>
  <c r="E56" i="26" s="1"/>
  <c r="J70" i="28"/>
  <c r="J74" i="28"/>
  <c r="E36" i="26"/>
  <c r="E48" i="26" s="1"/>
  <c r="E60" i="26" s="1"/>
  <c r="E41" i="20"/>
  <c r="E42" i="20"/>
  <c r="I79" i="28"/>
  <c r="I78" i="28"/>
  <c r="I77" i="28"/>
  <c r="I76" i="28"/>
  <c r="I75" i="28"/>
  <c r="E41" i="26"/>
  <c r="E53" i="26" s="1"/>
  <c r="E40" i="26"/>
  <c r="E52" i="26" s="1"/>
  <c r="E64" i="26" s="1"/>
  <c r="E39" i="26"/>
  <c r="E51" i="26" s="1"/>
  <c r="E63" i="26" s="1"/>
  <c r="E38" i="26"/>
  <c r="E50" i="26" s="1"/>
  <c r="E62" i="26" s="1"/>
  <c r="E37" i="26"/>
  <c r="E49" i="26" s="1"/>
  <c r="E61" i="26" s="1"/>
  <c r="E42" i="26"/>
  <c r="E54" i="26" s="1"/>
  <c r="D10" i="34"/>
  <c r="B11" i="34" s="1"/>
  <c r="D11" i="34"/>
  <c r="D12" i="34"/>
  <c r="B13" i="34" s="1"/>
  <c r="B12" i="34"/>
  <c r="C11" i="34"/>
  <c r="E4" i="34"/>
  <c r="H76" i="28" s="1"/>
  <c r="E5" i="34"/>
  <c r="H77" i="28" s="1"/>
  <c r="E6" i="34"/>
  <c r="H78" i="28" s="1"/>
  <c r="E7" i="34"/>
  <c r="H79" i="28" s="1"/>
  <c r="G730" i="1" l="1"/>
  <c r="C671" i="28"/>
  <c r="G727" i="1"/>
  <c r="C668" i="28"/>
  <c r="G733" i="1"/>
  <c r="C674" i="28"/>
  <c r="H79" i="29"/>
  <c r="H79" i="15"/>
  <c r="J75" i="28"/>
  <c r="H78" i="29"/>
  <c r="H78" i="15"/>
  <c r="H76" i="29"/>
  <c r="H76" i="15"/>
  <c r="H77" i="29"/>
  <c r="H77" i="15"/>
  <c r="H80" i="29"/>
  <c r="H80" i="15"/>
  <c r="I80" i="15"/>
  <c r="I80" i="29"/>
  <c r="E38" i="20"/>
  <c r="J80" i="15"/>
  <c r="J80" i="29"/>
  <c r="J76" i="15"/>
  <c r="J76" i="29"/>
  <c r="I79" i="15"/>
  <c r="I79" i="29"/>
  <c r="J79" i="15"/>
  <c r="J79" i="29"/>
  <c r="G30" i="26"/>
  <c r="I78" i="29"/>
  <c r="I78" i="15"/>
  <c r="G36" i="20"/>
  <c r="J78" i="15"/>
  <c r="J78" i="29"/>
  <c r="G37" i="20"/>
  <c r="J75" i="15"/>
  <c r="J75" i="29"/>
  <c r="J77" i="29"/>
  <c r="J77" i="15"/>
  <c r="G26" i="26"/>
  <c r="E47" i="20"/>
  <c r="G29" i="26"/>
  <c r="E46" i="20"/>
  <c r="E49" i="20"/>
  <c r="G28" i="26"/>
  <c r="E45" i="20"/>
  <c r="G25" i="26"/>
  <c r="G27" i="26"/>
  <c r="E48" i="20"/>
  <c r="H80" i="28"/>
  <c r="H76" i="7"/>
  <c r="C78" i="15" l="1"/>
  <c r="C79" i="15"/>
  <c r="E50" i="20"/>
  <c r="I80" i="28"/>
  <c r="C80" i="15"/>
  <c r="G38" i="20"/>
  <c r="J125" i="1"/>
  <c r="C78" i="28"/>
  <c r="J126" i="1"/>
  <c r="C79" i="28"/>
  <c r="B16" i="34"/>
  <c r="D16" i="34"/>
  <c r="B17" i="34" s="1"/>
  <c r="D17" i="34"/>
  <c r="D18" i="34"/>
  <c r="D19" i="34"/>
  <c r="B20" i="34" s="1"/>
  <c r="D20" i="34"/>
  <c r="B21" i="34" s="1"/>
  <c r="D21" i="34"/>
  <c r="D22" i="34"/>
  <c r="D23" i="34"/>
  <c r="B24" i="34" s="1"/>
  <c r="D24" i="34"/>
  <c r="B25" i="34" s="1"/>
  <c r="D25" i="34"/>
  <c r="D26" i="34"/>
  <c r="D27" i="34"/>
  <c r="B28" i="34" s="1"/>
  <c r="D28" i="34"/>
  <c r="B29" i="34" s="1"/>
  <c r="D29" i="34"/>
  <c r="D30" i="34"/>
  <c r="D31" i="34"/>
  <c r="B32" i="34" s="1"/>
  <c r="D32" i="34"/>
  <c r="B33" i="34" s="1"/>
  <c r="D33" i="34"/>
  <c r="D34" i="34"/>
  <c r="D35" i="34"/>
  <c r="B36" i="34" s="1"/>
  <c r="D36" i="34"/>
  <c r="B37" i="34" s="1"/>
  <c r="D37" i="34"/>
  <c r="D38" i="34"/>
  <c r="D39" i="34"/>
  <c r="B40" i="34" s="1"/>
  <c r="D40" i="34"/>
  <c r="B41" i="34" s="1"/>
  <c r="D41" i="34"/>
  <c r="D42" i="34"/>
  <c r="D43" i="34"/>
  <c r="B44" i="34" s="1"/>
  <c r="D44" i="34"/>
  <c r="B45" i="34" s="1"/>
  <c r="D45" i="34"/>
  <c r="D46" i="34"/>
  <c r="D47" i="34"/>
  <c r="B48" i="34" s="1"/>
  <c r="D48" i="34"/>
  <c r="B49" i="34" s="1"/>
  <c r="D49" i="34"/>
  <c r="D50" i="34"/>
  <c r="D13" i="34"/>
  <c r="C14" i="34"/>
  <c r="C15" i="34"/>
  <c r="C16" i="34"/>
  <c r="C17" i="34"/>
  <c r="C18" i="34"/>
  <c r="C19" i="34"/>
  <c r="C20" i="34"/>
  <c r="C21" i="34"/>
  <c r="C22" i="34"/>
  <c r="C23" i="34"/>
  <c r="C24" i="34"/>
  <c r="C25" i="34"/>
  <c r="C26" i="34"/>
  <c r="C27" i="34"/>
  <c r="C28" i="34"/>
  <c r="C29" i="34"/>
  <c r="C30" i="34"/>
  <c r="C31" i="34"/>
  <c r="C32" i="34"/>
  <c r="C33" i="34"/>
  <c r="C34" i="34"/>
  <c r="C35" i="34"/>
  <c r="C36" i="34"/>
  <c r="C37" i="34"/>
  <c r="C38" i="34"/>
  <c r="C39" i="34"/>
  <c r="C40" i="34"/>
  <c r="C41" i="34"/>
  <c r="C42" i="34"/>
  <c r="C43" i="34"/>
  <c r="C44" i="34"/>
  <c r="C45" i="34"/>
  <c r="C46" i="34"/>
  <c r="C47" i="34"/>
  <c r="C48" i="34"/>
  <c r="C49" i="34"/>
  <c r="C50" i="34"/>
  <c r="G4" i="34"/>
  <c r="G5" i="34"/>
  <c r="G6" i="34"/>
  <c r="G7" i="34"/>
  <c r="G8" i="34"/>
  <c r="G9" i="34"/>
  <c r="G10" i="34"/>
  <c r="G11" i="34"/>
  <c r="G12" i="34"/>
  <c r="G13" i="34"/>
  <c r="G14" i="34"/>
  <c r="G15" i="34"/>
  <c r="G16" i="34"/>
  <c r="G17" i="34"/>
  <c r="G18" i="34"/>
  <c r="G19" i="34"/>
  <c r="G20" i="34"/>
  <c r="G21" i="34"/>
  <c r="G22" i="34"/>
  <c r="G23" i="34"/>
  <c r="G24" i="34"/>
  <c r="G25" i="34"/>
  <c r="G26" i="34"/>
  <c r="G27" i="34"/>
  <c r="G28" i="34"/>
  <c r="G29" i="34"/>
  <c r="G30" i="34"/>
  <c r="G31" i="34"/>
  <c r="G32" i="34"/>
  <c r="G33" i="34"/>
  <c r="G34" i="34"/>
  <c r="G35" i="34"/>
  <c r="G36" i="34"/>
  <c r="G37" i="34"/>
  <c r="G38" i="34"/>
  <c r="G39" i="34"/>
  <c r="G40" i="34"/>
  <c r="G41" i="34"/>
  <c r="G42" i="34"/>
  <c r="G43" i="34"/>
  <c r="G44" i="34"/>
  <c r="G45" i="34"/>
  <c r="G46" i="34"/>
  <c r="G47" i="34"/>
  <c r="G48" i="34"/>
  <c r="G49" i="34"/>
  <c r="G50" i="34"/>
  <c r="G3" i="34"/>
  <c r="H75" i="28"/>
  <c r="B14" i="34"/>
  <c r="B15" i="34"/>
  <c r="B18" i="34"/>
  <c r="B19" i="34"/>
  <c r="B22" i="34"/>
  <c r="B23" i="34"/>
  <c r="B26" i="34"/>
  <c r="B27" i="34"/>
  <c r="B30" i="34"/>
  <c r="B31" i="34"/>
  <c r="B34" i="34"/>
  <c r="B35" i="34"/>
  <c r="B38" i="34"/>
  <c r="B39" i="34"/>
  <c r="B42" i="34"/>
  <c r="B43" i="34"/>
  <c r="B46" i="34"/>
  <c r="B47" i="34"/>
  <c r="H75" i="7"/>
  <c r="F9" i="34"/>
  <c r="F10" i="34"/>
  <c r="F11" i="34"/>
  <c r="F12" i="34"/>
  <c r="F13" i="34"/>
  <c r="F14" i="34"/>
  <c r="F15" i="34"/>
  <c r="F16" i="34"/>
  <c r="F17" i="34"/>
  <c r="F18" i="34"/>
  <c r="F19" i="34"/>
  <c r="F20" i="34"/>
  <c r="F21" i="34"/>
  <c r="F22" i="34"/>
  <c r="F23" i="34"/>
  <c r="F24" i="34"/>
  <c r="F25" i="34"/>
  <c r="F26" i="34"/>
  <c r="F27" i="34"/>
  <c r="F28" i="34"/>
  <c r="F29" i="34"/>
  <c r="F30" i="34"/>
  <c r="F31" i="34"/>
  <c r="F32" i="34"/>
  <c r="F33" i="34"/>
  <c r="F34" i="34"/>
  <c r="F35" i="34"/>
  <c r="F36" i="34"/>
  <c r="F37" i="34"/>
  <c r="F38" i="34"/>
  <c r="F39" i="34"/>
  <c r="F40" i="34"/>
  <c r="F41" i="34"/>
  <c r="F42" i="34"/>
  <c r="F43" i="34"/>
  <c r="F44" i="34"/>
  <c r="F45" i="34"/>
  <c r="F46" i="34"/>
  <c r="F47" i="34"/>
  <c r="F48" i="34"/>
  <c r="F49" i="34"/>
  <c r="F50" i="34"/>
  <c r="H81" i="29" l="1"/>
  <c r="H81" i="15"/>
  <c r="F3" i="34"/>
  <c r="H75" i="29" l="1"/>
  <c r="H75" i="15"/>
  <c r="I73" i="15"/>
  <c r="I73" i="29"/>
  <c r="G31" i="20"/>
  <c r="I69" i="15"/>
  <c r="I69" i="29"/>
  <c r="G27" i="20"/>
  <c r="I65" i="15"/>
  <c r="I65" i="29"/>
  <c r="F47" i="20"/>
  <c r="G23" i="20"/>
  <c r="I76" i="15"/>
  <c r="I76" i="29"/>
  <c r="G34" i="20"/>
  <c r="I72" i="15"/>
  <c r="I72" i="29"/>
  <c r="G30" i="20"/>
  <c r="I68" i="15"/>
  <c r="I68" i="29"/>
  <c r="F50" i="20"/>
  <c r="G26" i="20"/>
  <c r="I64" i="15"/>
  <c r="I64" i="29"/>
  <c r="F46" i="20"/>
  <c r="G22" i="20"/>
  <c r="I63" i="15"/>
  <c r="I63" i="29"/>
  <c r="F45" i="20"/>
  <c r="G21" i="20"/>
  <c r="I71" i="15"/>
  <c r="I71" i="29"/>
  <c r="G29" i="20"/>
  <c r="I67" i="15"/>
  <c r="I67" i="29"/>
  <c r="F49" i="20"/>
  <c r="G25" i="20"/>
  <c r="I75" i="15"/>
  <c r="I75" i="29"/>
  <c r="G33" i="20"/>
  <c r="I74" i="29"/>
  <c r="I74" i="15"/>
  <c r="G32" i="20"/>
  <c r="I70" i="29"/>
  <c r="I70" i="15"/>
  <c r="G28" i="20"/>
  <c r="I66" i="29"/>
  <c r="I66" i="15"/>
  <c r="F48" i="20"/>
  <c r="G24" i="20"/>
  <c r="I77" i="15"/>
  <c r="I77" i="29"/>
  <c r="G35" i="20"/>
  <c r="E58" i="20"/>
  <c r="I89" i="15" l="1"/>
  <c r="I89" i="29"/>
  <c r="F59" i="20"/>
  <c r="G47" i="20"/>
  <c r="I91" i="15"/>
  <c r="I91" i="29"/>
  <c r="F61" i="20"/>
  <c r="G49" i="20"/>
  <c r="I87" i="15"/>
  <c r="I87" i="29"/>
  <c r="F57" i="20"/>
  <c r="G45" i="20"/>
  <c r="I88" i="15"/>
  <c r="I88" i="29"/>
  <c r="F58" i="20"/>
  <c r="G46" i="20"/>
  <c r="I92" i="15"/>
  <c r="I92" i="29"/>
  <c r="F62" i="20"/>
  <c r="G50" i="20"/>
  <c r="I90" i="29"/>
  <c r="I90" i="15"/>
  <c r="F60" i="20"/>
  <c r="G48" i="20"/>
  <c r="E53" i="20"/>
  <c r="E51" i="20"/>
  <c r="E52" i="20"/>
  <c r="E55" i="20"/>
  <c r="E59" i="20"/>
  <c r="E56" i="20"/>
  <c r="E57" i="20"/>
  <c r="G57" i="20" s="1"/>
  <c r="E54" i="20"/>
  <c r="E60" i="20"/>
  <c r="G60" i="20" l="1"/>
  <c r="G59" i="20"/>
  <c r="I102" i="29"/>
  <c r="I102" i="15"/>
  <c r="I104" i="15"/>
  <c r="I104" i="29"/>
  <c r="I100" i="15"/>
  <c r="I100" i="29"/>
  <c r="I99" i="15"/>
  <c r="I99" i="29"/>
  <c r="I103" i="15"/>
  <c r="I103" i="29"/>
  <c r="I101" i="15"/>
  <c r="I101" i="29"/>
  <c r="G58" i="20"/>
  <c r="E66" i="20"/>
  <c r="E61" i="20"/>
  <c r="G61" i="20" s="1"/>
  <c r="E68" i="20"/>
  <c r="E67" i="20"/>
  <c r="E63" i="20"/>
  <c r="E62" i="20"/>
  <c r="G62" i="20" s="1"/>
  <c r="E64" i="20"/>
  <c r="E65" i="20"/>
  <c r="I56" i="29" l="1"/>
  <c r="I56" i="15"/>
  <c r="G14" i="20"/>
  <c r="I59" i="15"/>
  <c r="I59" i="29"/>
  <c r="G17" i="20"/>
  <c r="F41" i="20"/>
  <c r="I55" i="15"/>
  <c r="I55" i="29"/>
  <c r="G13" i="20"/>
  <c r="I51" i="15"/>
  <c r="I51" i="29"/>
  <c r="G9" i="20"/>
  <c r="I52" i="29"/>
  <c r="I52" i="15"/>
  <c r="G10" i="20"/>
  <c r="I62" i="15"/>
  <c r="I62" i="29"/>
  <c r="G20" i="20"/>
  <c r="F44" i="20"/>
  <c r="I58" i="15"/>
  <c r="I58" i="29"/>
  <c r="G16" i="20"/>
  <c r="F40" i="20"/>
  <c r="I54" i="15"/>
  <c r="I54" i="29"/>
  <c r="G12" i="20"/>
  <c r="I60" i="15"/>
  <c r="I60" i="29"/>
  <c r="G18" i="20"/>
  <c r="F42" i="20"/>
  <c r="I61" i="29"/>
  <c r="I61" i="15"/>
  <c r="G19" i="20"/>
  <c r="F43" i="20"/>
  <c r="I57" i="29"/>
  <c r="I57" i="15"/>
  <c r="G15" i="20"/>
  <c r="F39" i="20"/>
  <c r="I53" i="29"/>
  <c r="I53" i="15"/>
  <c r="G11" i="20"/>
  <c r="J58" i="15"/>
  <c r="J58" i="29"/>
  <c r="G8" i="26"/>
  <c r="J61" i="29"/>
  <c r="J61" i="15"/>
  <c r="G11" i="26"/>
  <c r="J60" i="15"/>
  <c r="J60" i="29"/>
  <c r="G10" i="26"/>
  <c r="J56" i="15"/>
  <c r="J56" i="29"/>
  <c r="G6" i="26"/>
  <c r="G12" i="26"/>
  <c r="J62" i="15"/>
  <c r="J62" i="29"/>
  <c r="J57" i="15"/>
  <c r="J57" i="29"/>
  <c r="G7" i="26"/>
  <c r="J59" i="29"/>
  <c r="J59" i="15"/>
  <c r="G9" i="26"/>
  <c r="J55" i="29"/>
  <c r="G5" i="26"/>
  <c r="J55" i="15"/>
  <c r="F36" i="26"/>
  <c r="F48" i="26" s="1"/>
  <c r="F60" i="26" s="1"/>
  <c r="I81" i="15" l="1"/>
  <c r="F51" i="20"/>
  <c r="G39" i="20"/>
  <c r="I81" i="29"/>
  <c r="I85" i="15"/>
  <c r="G43" i="20"/>
  <c r="I85" i="29"/>
  <c r="F55" i="20"/>
  <c r="I84" i="15"/>
  <c r="I84" i="29"/>
  <c r="F54" i="20"/>
  <c r="G42" i="20"/>
  <c r="I83" i="15"/>
  <c r="F53" i="20"/>
  <c r="G41" i="20"/>
  <c r="I83" i="29"/>
  <c r="I86" i="29"/>
  <c r="F56" i="20"/>
  <c r="I86" i="15"/>
  <c r="G44" i="20"/>
  <c r="I82" i="29"/>
  <c r="G40" i="20"/>
  <c r="I82" i="15"/>
  <c r="F52" i="20"/>
  <c r="J74" i="15"/>
  <c r="J74" i="29"/>
  <c r="G24" i="26"/>
  <c r="I94" i="29" l="1"/>
  <c r="G52" i="20"/>
  <c r="I94" i="15"/>
  <c r="F64" i="20"/>
  <c r="G56" i="20"/>
  <c r="I98" i="29"/>
  <c r="F68" i="20"/>
  <c r="I98" i="15"/>
  <c r="G53" i="20"/>
  <c r="F65" i="20"/>
  <c r="I95" i="29"/>
  <c r="I95" i="15"/>
  <c r="F63" i="20"/>
  <c r="G51" i="20"/>
  <c r="I93" i="15"/>
  <c r="I93" i="29"/>
  <c r="I97" i="29"/>
  <c r="F67" i="20"/>
  <c r="I97" i="15"/>
  <c r="G55" i="20"/>
  <c r="G54" i="20"/>
  <c r="I96" i="15"/>
  <c r="I96" i="29"/>
  <c r="F66" i="20"/>
  <c r="J86" i="15"/>
  <c r="J86" i="29"/>
  <c r="G36" i="26"/>
  <c r="G68" i="20" l="1"/>
  <c r="I110" i="29"/>
  <c r="I110" i="15"/>
  <c r="I109" i="15"/>
  <c r="G67" i="20"/>
  <c r="I109" i="29"/>
  <c r="G65" i="20"/>
  <c r="I107" i="15"/>
  <c r="I107" i="29"/>
  <c r="G66" i="20"/>
  <c r="I108" i="15"/>
  <c r="I108" i="29"/>
  <c r="G64" i="20"/>
  <c r="I106" i="15"/>
  <c r="I106" i="29"/>
  <c r="I105" i="29"/>
  <c r="G63" i="20"/>
  <c r="I105" i="15"/>
  <c r="J98" i="15"/>
  <c r="J98" i="29"/>
  <c r="G48" i="26"/>
  <c r="G60" i="26" l="1"/>
  <c r="J110" i="15"/>
  <c r="J110" i="29"/>
  <c r="F37" i="26" l="1"/>
  <c r="F49" i="26" s="1"/>
  <c r="F61" i="26" s="1"/>
  <c r="J63" i="15" l="1"/>
  <c r="J63" i="29"/>
  <c r="G13" i="26"/>
  <c r="F38" i="26"/>
  <c r="F50" i="26" s="1"/>
  <c r="F62" i="26" s="1"/>
  <c r="F39" i="26"/>
  <c r="F51" i="26" s="1"/>
  <c r="F63" i="26" s="1"/>
  <c r="F40" i="26"/>
  <c r="F52" i="26" s="1"/>
  <c r="F64" i="26" s="1"/>
  <c r="F41" i="26"/>
  <c r="F53" i="26" s="1"/>
  <c r="F42" i="26"/>
  <c r="F54" i="26" s="1"/>
  <c r="F31" i="26"/>
  <c r="F43" i="26" s="1"/>
  <c r="F55" i="26" s="1"/>
  <c r="F32" i="26"/>
  <c r="F44" i="26" s="1"/>
  <c r="F56" i="26" s="1"/>
  <c r="F33" i="26"/>
  <c r="F45" i="26" s="1"/>
  <c r="F57" i="26" s="1"/>
  <c r="F34" i="26"/>
  <c r="F46" i="26" s="1"/>
  <c r="F58" i="26" s="1"/>
  <c r="F35" i="26"/>
  <c r="F47" i="26" s="1"/>
  <c r="F59" i="26" s="1"/>
  <c r="J87" i="15" l="1"/>
  <c r="J87" i="29"/>
  <c r="G37" i="26"/>
  <c r="J69" i="29"/>
  <c r="J69" i="15"/>
  <c r="G19" i="26"/>
  <c r="J68" i="15"/>
  <c r="J68" i="29"/>
  <c r="G18" i="26"/>
  <c r="J64" i="15"/>
  <c r="J64" i="29"/>
  <c r="G14" i="26"/>
  <c r="J72" i="15"/>
  <c r="J72" i="29"/>
  <c r="G22" i="26"/>
  <c r="J71" i="15"/>
  <c r="J71" i="29"/>
  <c r="G21" i="26"/>
  <c r="J67" i="15"/>
  <c r="J67" i="29"/>
  <c r="G17" i="26"/>
  <c r="J73" i="29"/>
  <c r="J73" i="15"/>
  <c r="G23" i="26"/>
  <c r="J65" i="29"/>
  <c r="J65" i="15"/>
  <c r="G15" i="26"/>
  <c r="J70" i="15"/>
  <c r="J70" i="29"/>
  <c r="G20" i="26"/>
  <c r="J66" i="15"/>
  <c r="J66" i="29"/>
  <c r="G16" i="26"/>
  <c r="G49" i="26" l="1"/>
  <c r="J89" i="29"/>
  <c r="J89" i="15"/>
  <c r="G39" i="26"/>
  <c r="J91" i="15"/>
  <c r="J91" i="29"/>
  <c r="G41" i="26"/>
  <c r="J88" i="15"/>
  <c r="J88" i="29"/>
  <c r="G38" i="26"/>
  <c r="J92" i="15"/>
  <c r="J92" i="29"/>
  <c r="G42" i="26"/>
  <c r="J83" i="15"/>
  <c r="J83" i="29"/>
  <c r="G33" i="26"/>
  <c r="J84" i="15"/>
  <c r="J84" i="29"/>
  <c r="G34" i="26"/>
  <c r="J81" i="29"/>
  <c r="J81" i="15"/>
  <c r="G43" i="26"/>
  <c r="G31" i="26"/>
  <c r="J99" i="15"/>
  <c r="J99" i="29"/>
  <c r="J85" i="29"/>
  <c r="J85" i="15"/>
  <c r="G35" i="26"/>
  <c r="J90" i="15"/>
  <c r="J90" i="29"/>
  <c r="G40" i="26"/>
  <c r="J82" i="15"/>
  <c r="J82" i="29"/>
  <c r="G32" i="26"/>
  <c r="G61" i="26"/>
  <c r="G51" i="26" l="1"/>
  <c r="G50" i="26"/>
  <c r="G44" i="26"/>
  <c r="G46" i="26"/>
  <c r="G47" i="26"/>
  <c r="G45" i="26"/>
  <c r="J111" i="15"/>
  <c r="J111" i="29"/>
  <c r="J93" i="29"/>
  <c r="J93" i="15"/>
  <c r="J96" i="15"/>
  <c r="J96" i="29"/>
  <c r="J95" i="15"/>
  <c r="J95" i="29"/>
  <c r="J104" i="15"/>
  <c r="J104" i="29"/>
  <c r="J100" i="15"/>
  <c r="J100" i="29"/>
  <c r="J103" i="15"/>
  <c r="J103" i="29"/>
  <c r="J101" i="29"/>
  <c r="J101" i="15"/>
  <c r="J94" i="15"/>
  <c r="J94" i="29"/>
  <c r="J102" i="15"/>
  <c r="J102" i="29"/>
  <c r="J97" i="29"/>
  <c r="J97" i="15"/>
  <c r="G52" i="26"/>
  <c r="G57" i="26"/>
  <c r="G58" i="26"/>
  <c r="G54" i="26"/>
  <c r="G53" i="26"/>
  <c r="G56" i="26" l="1"/>
  <c r="G63" i="26"/>
  <c r="G62" i="26"/>
  <c r="G59" i="26"/>
  <c r="G55" i="26"/>
  <c r="J106" i="15"/>
  <c r="J106" i="29"/>
  <c r="J112" i="15"/>
  <c r="J112" i="29"/>
  <c r="J108" i="15"/>
  <c r="J108" i="29"/>
  <c r="J114" i="15"/>
  <c r="J114" i="29"/>
  <c r="J107" i="15"/>
  <c r="J107" i="29"/>
  <c r="J109" i="29"/>
  <c r="J109" i="15"/>
  <c r="J113" i="29"/>
  <c r="J113" i="15"/>
  <c r="J105" i="29"/>
  <c r="J105" i="15"/>
  <c r="G64" i="26"/>
  <c r="V175" i="33"/>
  <c r="F39" i="33" l="1"/>
  <c r="F40" i="33"/>
  <c r="F41" i="33"/>
  <c r="F42" i="33"/>
  <c r="F43" i="33"/>
  <c r="F44" i="33"/>
  <c r="F45" i="33"/>
  <c r="F46" i="33"/>
  <c r="F47" i="33"/>
  <c r="F48" i="33"/>
  <c r="F49" i="33"/>
  <c r="G65" i="33"/>
  <c r="F66" i="33"/>
  <c r="G66" i="33"/>
  <c r="F38" i="33"/>
  <c r="I38" i="33"/>
  <c r="I531" i="33" s="1"/>
  <c r="I571" i="33"/>
  <c r="I570" i="33"/>
  <c r="I569" i="33"/>
  <c r="I568" i="33"/>
  <c r="I567" i="33"/>
  <c r="I566" i="33"/>
  <c r="I565" i="33"/>
  <c r="I564" i="33"/>
  <c r="I563" i="33"/>
  <c r="I562" i="33"/>
  <c r="I561" i="33"/>
  <c r="I560" i="33"/>
  <c r="I559" i="33"/>
  <c r="I558" i="33"/>
  <c r="I557" i="33"/>
  <c r="I556" i="33"/>
  <c r="I555" i="33"/>
  <c r="I554" i="33"/>
  <c r="I553" i="33"/>
  <c r="I552" i="33"/>
  <c r="I551" i="33"/>
  <c r="I550" i="33"/>
  <c r="I549" i="33"/>
  <c r="I548" i="33"/>
  <c r="I547" i="33"/>
  <c r="I546" i="33"/>
  <c r="I545" i="33"/>
  <c r="I544" i="33"/>
  <c r="I543" i="33"/>
  <c r="I542" i="33"/>
  <c r="I541" i="33"/>
  <c r="I540" i="33"/>
  <c r="I539" i="33"/>
  <c r="I538" i="33"/>
  <c r="I537" i="33"/>
  <c r="I536" i="33"/>
  <c r="I535" i="33"/>
  <c r="I534" i="33"/>
  <c r="I533" i="33"/>
  <c r="I532" i="33"/>
  <c r="H176" i="22"/>
  <c r="H177" i="22"/>
  <c r="H178" i="22"/>
  <c r="H179" i="22"/>
  <c r="H180" i="22"/>
  <c r="H181" i="22"/>
  <c r="H175" i="22"/>
  <c r="D175" i="22"/>
  <c r="E175" i="22"/>
  <c r="F175" i="22"/>
  <c r="G175" i="22"/>
  <c r="D176" i="22"/>
  <c r="E176" i="22"/>
  <c r="F176" i="22"/>
  <c r="G176" i="22"/>
  <c r="D177" i="22"/>
  <c r="E177" i="22"/>
  <c r="F177" i="22"/>
  <c r="G177" i="22"/>
  <c r="D178" i="22"/>
  <c r="E178" i="22"/>
  <c r="F178" i="22"/>
  <c r="G178" i="22"/>
  <c r="D179" i="22"/>
  <c r="E179" i="22"/>
  <c r="F179" i="22"/>
  <c r="G179" i="22"/>
  <c r="D180" i="22"/>
  <c r="E180" i="22"/>
  <c r="F180" i="22"/>
  <c r="G180" i="22"/>
  <c r="D181" i="22"/>
  <c r="E181" i="22"/>
  <c r="F181" i="22"/>
  <c r="G181" i="22"/>
  <c r="D182" i="22"/>
  <c r="E182" i="22"/>
  <c r="H182" i="22" s="1"/>
  <c r="F182" i="22"/>
  <c r="G182" i="22"/>
  <c r="D183" i="22"/>
  <c r="E183" i="22"/>
  <c r="F183" i="22"/>
  <c r="G183" i="22"/>
  <c r="D184" i="22"/>
  <c r="E184" i="22"/>
  <c r="F184" i="22"/>
  <c r="G184" i="22"/>
  <c r="D185" i="22"/>
  <c r="E185" i="22"/>
  <c r="H185" i="22" s="1"/>
  <c r="F185" i="22"/>
  <c r="G185" i="22"/>
  <c r="D186" i="22"/>
  <c r="E186" i="22"/>
  <c r="H186" i="22" s="1"/>
  <c r="F186" i="22"/>
  <c r="G186" i="22"/>
  <c r="C176" i="22"/>
  <c r="C177" i="22"/>
  <c r="C178" i="22"/>
  <c r="C179" i="22"/>
  <c r="C180" i="22"/>
  <c r="C181" i="22"/>
  <c r="C182" i="22"/>
  <c r="C183" i="22"/>
  <c r="C184" i="22"/>
  <c r="C185" i="22"/>
  <c r="C186" i="22"/>
  <c r="C175" i="22"/>
  <c r="J66" i="33" l="1"/>
  <c r="H183" i="22"/>
  <c r="H184" i="22"/>
  <c r="G68" i="33"/>
  <c r="G129" i="1"/>
  <c r="G69" i="33" s="1"/>
  <c r="G130" i="1"/>
  <c r="G70" i="33" s="1"/>
  <c r="G131" i="1"/>
  <c r="G71" i="33" s="1"/>
  <c r="G132" i="1"/>
  <c r="G72" i="33" s="1"/>
  <c r="G133" i="1"/>
  <c r="G73" i="33" s="1"/>
  <c r="G74" i="33"/>
  <c r="G75" i="33"/>
  <c r="G76" i="33"/>
  <c r="G77" i="33"/>
  <c r="G78" i="33"/>
  <c r="G79" i="33"/>
  <c r="G80" i="33"/>
  <c r="G81" i="33"/>
  <c r="G82" i="33"/>
  <c r="G83" i="33"/>
  <c r="G84" i="33"/>
  <c r="G85" i="33"/>
  <c r="G86" i="33"/>
  <c r="G87" i="33"/>
  <c r="G88" i="33"/>
  <c r="G89" i="33"/>
  <c r="G90" i="33"/>
  <c r="G91" i="33"/>
  <c r="G92" i="33"/>
  <c r="G93" i="33"/>
  <c r="G94" i="33"/>
  <c r="G95" i="33"/>
  <c r="G96" i="33"/>
  <c r="G97" i="33"/>
  <c r="G98" i="33"/>
  <c r="G99" i="33"/>
  <c r="G100" i="33"/>
  <c r="G101" i="33"/>
  <c r="G102" i="33"/>
  <c r="G103" i="33"/>
  <c r="G104" i="33"/>
  <c r="G105" i="33"/>
  <c r="G106" i="33"/>
  <c r="G107" i="33"/>
  <c r="G108" i="33"/>
  <c r="G109" i="33"/>
  <c r="G110" i="33"/>
  <c r="G111" i="33"/>
  <c r="G112" i="33"/>
  <c r="G113" i="33"/>
  <c r="G114" i="33"/>
  <c r="G115" i="33"/>
  <c r="G116" i="33"/>
  <c r="G117" i="33"/>
  <c r="G118" i="33"/>
  <c r="G119" i="33"/>
  <c r="G120" i="33"/>
  <c r="G121" i="33"/>
  <c r="G122" i="33"/>
  <c r="G123" i="33"/>
  <c r="G124" i="33"/>
  <c r="G125" i="33"/>
  <c r="G126" i="33"/>
  <c r="G127" i="33"/>
  <c r="G128" i="33"/>
  <c r="G129" i="33"/>
  <c r="G130" i="33"/>
  <c r="G131" i="33"/>
  <c r="G132" i="33"/>
  <c r="G133" i="33"/>
  <c r="G134" i="33"/>
  <c r="C3" i="28" s="1"/>
  <c r="G135" i="33"/>
  <c r="C4" i="28" s="1"/>
  <c r="G136" i="33"/>
  <c r="C5" i="28" s="1"/>
  <c r="G137" i="33"/>
  <c r="C6" i="28" s="1"/>
  <c r="G138" i="33"/>
  <c r="C7" i="28" s="1"/>
  <c r="G139" i="33"/>
  <c r="C8" i="28" s="1"/>
  <c r="G140" i="33"/>
  <c r="C9" i="28" s="1"/>
  <c r="G141" i="33"/>
  <c r="C10" i="28" s="1"/>
  <c r="G142" i="33"/>
  <c r="C11" i="28" s="1"/>
  <c r="G143" i="33"/>
  <c r="C12" i="28" s="1"/>
  <c r="G144" i="33"/>
  <c r="C13" i="28" s="1"/>
  <c r="G145" i="33"/>
  <c r="C14" i="28" s="1"/>
  <c r="G146" i="33"/>
  <c r="C15" i="28" s="1"/>
  <c r="G147" i="33"/>
  <c r="C16" i="28" s="1"/>
  <c r="G148" i="33"/>
  <c r="C17" i="28" s="1"/>
  <c r="G149" i="33"/>
  <c r="C18" i="28" s="1"/>
  <c r="G150" i="33"/>
  <c r="C19" i="28" s="1"/>
  <c r="G151" i="33"/>
  <c r="C20" i="28" s="1"/>
  <c r="G152" i="33"/>
  <c r="C21" i="28" s="1"/>
  <c r="G153" i="33"/>
  <c r="C22" i="28" s="1"/>
  <c r="G154" i="33"/>
  <c r="C23" i="28" s="1"/>
  <c r="G155" i="33"/>
  <c r="C24" i="28" s="1"/>
  <c r="G156" i="33"/>
  <c r="C25" i="28" s="1"/>
  <c r="G157" i="33"/>
  <c r="C26" i="28" s="1"/>
  <c r="G158" i="33"/>
  <c r="C27" i="28" s="1"/>
  <c r="G159" i="33"/>
  <c r="C28" i="28" s="1"/>
  <c r="G160" i="33"/>
  <c r="C29" i="28" s="1"/>
  <c r="G161" i="33"/>
  <c r="C30" i="28" s="1"/>
  <c r="G162" i="33"/>
  <c r="C31" i="28" s="1"/>
  <c r="G163" i="33"/>
  <c r="C32" i="28" s="1"/>
  <c r="G164" i="33"/>
  <c r="C33" i="28" s="1"/>
  <c r="G165" i="33"/>
  <c r="C34" i="28" s="1"/>
  <c r="G166" i="33"/>
  <c r="C35" i="28" s="1"/>
  <c r="G167" i="33"/>
  <c r="C36" i="28" s="1"/>
  <c r="G168" i="33"/>
  <c r="C37" i="28" s="1"/>
  <c r="G169" i="33"/>
  <c r="C38" i="28" s="1"/>
  <c r="C130" i="1"/>
  <c r="C131" i="1"/>
  <c r="C132" i="1"/>
  <c r="C133" i="1"/>
  <c r="M112" i="32"/>
  <c r="M113" i="32"/>
  <c r="M114" i="32"/>
  <c r="M115" i="32"/>
  <c r="M116" i="32"/>
  <c r="M117" i="32"/>
  <c r="M118" i="32"/>
  <c r="M119" i="32"/>
  <c r="M120" i="32"/>
  <c r="M121" i="32"/>
  <c r="M122" i="32"/>
  <c r="M111" i="32"/>
  <c r="M100" i="32"/>
  <c r="M101" i="32"/>
  <c r="M102" i="32"/>
  <c r="M103" i="32"/>
  <c r="M104" i="32"/>
  <c r="M105" i="32"/>
  <c r="M106" i="32"/>
  <c r="M107" i="32"/>
  <c r="M108" i="32"/>
  <c r="M109" i="32"/>
  <c r="M110" i="32"/>
  <c r="M99" i="32"/>
  <c r="M88" i="32"/>
  <c r="M89" i="32"/>
  <c r="M90" i="32"/>
  <c r="M91" i="32"/>
  <c r="M92" i="32"/>
  <c r="M93" i="32"/>
  <c r="M94" i="32"/>
  <c r="M95" i="32"/>
  <c r="M96" i="32"/>
  <c r="M97" i="32"/>
  <c r="M98" i="32"/>
  <c r="M87" i="32"/>
  <c r="M76" i="32"/>
  <c r="M77" i="32"/>
  <c r="M78" i="32"/>
  <c r="M79" i="32"/>
  <c r="M80" i="32"/>
  <c r="M81" i="32"/>
  <c r="M82" i="32"/>
  <c r="M83" i="32"/>
  <c r="M84" i="32"/>
  <c r="M85" i="32"/>
  <c r="M86" i="32"/>
  <c r="M75" i="32"/>
  <c r="M64" i="32"/>
  <c r="M65" i="32"/>
  <c r="M66" i="32"/>
  <c r="M67" i="32"/>
  <c r="M68" i="32"/>
  <c r="M69" i="32"/>
  <c r="M70" i="32"/>
  <c r="M71" i="32"/>
  <c r="M72" i="32"/>
  <c r="M73" i="32"/>
  <c r="M74" i="32"/>
  <c r="M63" i="32"/>
  <c r="M52" i="32"/>
  <c r="M53" i="32"/>
  <c r="M54" i="32"/>
  <c r="M55" i="32"/>
  <c r="M56" i="32"/>
  <c r="M57" i="32"/>
  <c r="M58" i="32"/>
  <c r="M59" i="32"/>
  <c r="M60" i="32"/>
  <c r="M61" i="32"/>
  <c r="M62" i="32"/>
  <c r="M51" i="32"/>
  <c r="M40" i="32"/>
  <c r="M41" i="32"/>
  <c r="M42" i="32"/>
  <c r="M43" i="32"/>
  <c r="M44" i="32"/>
  <c r="M45" i="32"/>
  <c r="M46" i="32"/>
  <c r="M47" i="32"/>
  <c r="M48" i="32"/>
  <c r="M49" i="32"/>
  <c r="M50" i="32"/>
  <c r="M39" i="32"/>
  <c r="M28" i="32"/>
  <c r="M29" i="32"/>
  <c r="M30" i="32"/>
  <c r="M31" i="32"/>
  <c r="M32" i="32"/>
  <c r="M33" i="32"/>
  <c r="M34" i="32"/>
  <c r="M35" i="32"/>
  <c r="M36" i="32"/>
  <c r="M37" i="32"/>
  <c r="M38" i="32"/>
  <c r="M27" i="32"/>
  <c r="M16" i="32"/>
  <c r="M17" i="32"/>
  <c r="M18" i="32"/>
  <c r="M19" i="32"/>
  <c r="M20" i="32"/>
  <c r="M21" i="32"/>
  <c r="M22" i="32"/>
  <c r="M23" i="32"/>
  <c r="M24" i="32"/>
  <c r="M25" i="32"/>
  <c r="M26" i="32"/>
  <c r="M15" i="32"/>
  <c r="N112" i="32"/>
  <c r="N113" i="32"/>
  <c r="N114" i="32"/>
  <c r="N115" i="32"/>
  <c r="N116" i="32"/>
  <c r="N117" i="32"/>
  <c r="N118" i="32"/>
  <c r="N119" i="32"/>
  <c r="N120" i="32"/>
  <c r="N121" i="32"/>
  <c r="N122" i="32"/>
  <c r="N111" i="32"/>
  <c r="N100" i="32"/>
  <c r="N101" i="32"/>
  <c r="N102" i="32"/>
  <c r="N103" i="32"/>
  <c r="N104" i="32"/>
  <c r="N105" i="32"/>
  <c r="N106" i="32"/>
  <c r="N107" i="32"/>
  <c r="N108" i="32"/>
  <c r="N109" i="32"/>
  <c r="N110" i="32"/>
  <c r="N99" i="32"/>
  <c r="N88" i="32"/>
  <c r="N89" i="32"/>
  <c r="N90" i="32"/>
  <c r="N91" i="32"/>
  <c r="N92" i="32"/>
  <c r="N93" i="32"/>
  <c r="N94" i="32"/>
  <c r="N95" i="32"/>
  <c r="N96" i="32"/>
  <c r="N97" i="32"/>
  <c r="N98" i="32"/>
  <c r="N87" i="32"/>
  <c r="N76" i="32"/>
  <c r="N77" i="32"/>
  <c r="N78" i="32"/>
  <c r="N79" i="32"/>
  <c r="N80" i="32"/>
  <c r="N81" i="32"/>
  <c r="N82" i="32"/>
  <c r="N83" i="32"/>
  <c r="N84" i="32"/>
  <c r="N85" i="32"/>
  <c r="N86" i="32"/>
  <c r="N75" i="32"/>
  <c r="N64" i="32"/>
  <c r="N65" i="32"/>
  <c r="N66" i="32"/>
  <c r="N67" i="32"/>
  <c r="N68" i="32"/>
  <c r="N69" i="32"/>
  <c r="N70" i="32"/>
  <c r="N71" i="32"/>
  <c r="N72" i="32"/>
  <c r="N73" i="32"/>
  <c r="N74" i="32"/>
  <c r="N63" i="32"/>
  <c r="N52" i="32"/>
  <c r="N53" i="32"/>
  <c r="N54" i="32"/>
  <c r="N55" i="32"/>
  <c r="N56" i="32"/>
  <c r="N57" i="32"/>
  <c r="N58" i="32"/>
  <c r="N59" i="32"/>
  <c r="N60" i="32"/>
  <c r="N61" i="32"/>
  <c r="N62" i="32"/>
  <c r="N51" i="32"/>
  <c r="N40" i="32"/>
  <c r="N41" i="32"/>
  <c r="N42" i="32"/>
  <c r="N43" i="32"/>
  <c r="N44" i="32"/>
  <c r="N45" i="32"/>
  <c r="N46" i="32"/>
  <c r="N47" i="32"/>
  <c r="N48" i="32"/>
  <c r="N49" i="32"/>
  <c r="N50" i="32"/>
  <c r="N39" i="32"/>
  <c r="N28" i="32"/>
  <c r="N29" i="32"/>
  <c r="N30" i="32"/>
  <c r="N31" i="32"/>
  <c r="N32" i="32"/>
  <c r="N33" i="32"/>
  <c r="N34" i="32"/>
  <c r="N35" i="32"/>
  <c r="N36" i="32"/>
  <c r="N37" i="32"/>
  <c r="N38" i="32"/>
  <c r="N27" i="32"/>
  <c r="N16" i="32"/>
  <c r="N17" i="32"/>
  <c r="N18" i="32"/>
  <c r="N19" i="32"/>
  <c r="N20" i="32"/>
  <c r="N21" i="32"/>
  <c r="N22" i="32"/>
  <c r="N23" i="32"/>
  <c r="N24" i="32"/>
  <c r="N25" i="32"/>
  <c r="N26" i="32"/>
  <c r="N15" i="32"/>
  <c r="N4" i="32"/>
  <c r="N5" i="32"/>
  <c r="N6" i="32"/>
  <c r="N7" i="32"/>
  <c r="N8" i="32"/>
  <c r="N9" i="32"/>
  <c r="N10" i="32"/>
  <c r="N11" i="32"/>
  <c r="N12" i="32"/>
  <c r="N13" i="32"/>
  <c r="N14" i="32"/>
  <c r="N3" i="32"/>
  <c r="M4" i="32"/>
  <c r="M5" i="32"/>
  <c r="M6" i="32"/>
  <c r="M7" i="32"/>
  <c r="M8" i="32"/>
  <c r="M9" i="32"/>
  <c r="M10" i="32"/>
  <c r="M11" i="32"/>
  <c r="M12" i="32"/>
  <c r="M13" i="32"/>
  <c r="M14" i="32"/>
  <c r="M3" i="32"/>
  <c r="C190" i="12" l="1"/>
  <c r="D238" i="1"/>
  <c r="C191" i="7" s="1"/>
  <c r="C178" i="12"/>
  <c r="E165" i="33"/>
  <c r="H165" i="33" s="1"/>
  <c r="D226" i="1"/>
  <c r="C165" i="33"/>
  <c r="C34" i="12" s="1"/>
  <c r="C166" i="12"/>
  <c r="E153" i="33"/>
  <c r="H153" i="33" s="1"/>
  <c r="D214" i="1"/>
  <c r="C153" i="33"/>
  <c r="C22" i="12" s="1"/>
  <c r="C158" i="12"/>
  <c r="E145" i="33"/>
  <c r="H145" i="33" s="1"/>
  <c r="D206" i="1"/>
  <c r="C145" i="33"/>
  <c r="C14" i="12" s="1"/>
  <c r="C150" i="12"/>
  <c r="E137" i="33"/>
  <c r="H137" i="33" s="1"/>
  <c r="D198" i="1"/>
  <c r="C137" i="33"/>
  <c r="C6" i="12" s="1"/>
  <c r="C146" i="12"/>
  <c r="E133" i="33"/>
  <c r="H133" i="33" s="1"/>
  <c r="D194" i="1"/>
  <c r="C133" i="33"/>
  <c r="C142" i="12"/>
  <c r="E129" i="33"/>
  <c r="H129" i="33" s="1"/>
  <c r="C129" i="33"/>
  <c r="D190" i="1"/>
  <c r="C134" i="12"/>
  <c r="E121" i="33"/>
  <c r="H121" i="33" s="1"/>
  <c r="D182" i="1"/>
  <c r="C121" i="33"/>
  <c r="C130" i="12"/>
  <c r="E117" i="33"/>
  <c r="H117" i="33" s="1"/>
  <c r="D178" i="1"/>
  <c r="C117" i="33"/>
  <c r="C126" i="12"/>
  <c r="E113" i="33"/>
  <c r="H113" i="33" s="1"/>
  <c r="D174" i="1"/>
  <c r="C113" i="33"/>
  <c r="C122" i="12"/>
  <c r="C109" i="33"/>
  <c r="E109" i="33"/>
  <c r="H109" i="33" s="1"/>
  <c r="D170" i="1"/>
  <c r="C118" i="12"/>
  <c r="D166" i="1"/>
  <c r="E105" i="33"/>
  <c r="H105" i="33" s="1"/>
  <c r="C105" i="33"/>
  <c r="C114" i="12"/>
  <c r="E101" i="33"/>
  <c r="H101" i="33" s="1"/>
  <c r="D162" i="1"/>
  <c r="C101" i="33"/>
  <c r="C110" i="12"/>
  <c r="E97" i="33"/>
  <c r="H97" i="33" s="1"/>
  <c r="C97" i="33"/>
  <c r="D158" i="1"/>
  <c r="C106" i="12"/>
  <c r="E93" i="33"/>
  <c r="H93" i="33" s="1"/>
  <c r="D154" i="1"/>
  <c r="C93" i="33"/>
  <c r="C102" i="12"/>
  <c r="D150" i="1"/>
  <c r="E89" i="33"/>
  <c r="H89" i="33" s="1"/>
  <c r="C89" i="33"/>
  <c r="C98" i="12"/>
  <c r="E85" i="33"/>
  <c r="H85" i="33" s="1"/>
  <c r="D146" i="1"/>
  <c r="C85" i="33"/>
  <c r="C94" i="12"/>
  <c r="E81" i="33"/>
  <c r="H81" i="33" s="1"/>
  <c r="C81" i="33"/>
  <c r="D142" i="1"/>
  <c r="C90" i="12"/>
  <c r="C77" i="33"/>
  <c r="E77" i="33"/>
  <c r="H77" i="33" s="1"/>
  <c r="D138" i="1"/>
  <c r="C86" i="12"/>
  <c r="C73" i="33"/>
  <c r="E73" i="33"/>
  <c r="H73" i="33" s="1"/>
  <c r="D134" i="1"/>
  <c r="D74" i="33" s="1"/>
  <c r="C82" i="12"/>
  <c r="C69" i="33"/>
  <c r="E69" i="33"/>
  <c r="H69" i="33" s="1"/>
  <c r="D130" i="1"/>
  <c r="C191" i="12"/>
  <c r="D239" i="1"/>
  <c r="C192" i="7" s="1"/>
  <c r="C187" i="12"/>
  <c r="E174" i="33"/>
  <c r="D235" i="1"/>
  <c r="C188" i="7" s="1"/>
  <c r="C174" i="33"/>
  <c r="C183" i="12"/>
  <c r="E170" i="33"/>
  <c r="D231" i="1"/>
  <c r="C170" i="33"/>
  <c r="C39" i="12" s="1"/>
  <c r="C179" i="12"/>
  <c r="E166" i="33"/>
  <c r="H166" i="33" s="1"/>
  <c r="D227" i="1"/>
  <c r="C166" i="33"/>
  <c r="C35" i="12" s="1"/>
  <c r="C175" i="12"/>
  <c r="E162" i="33"/>
  <c r="H162" i="33" s="1"/>
  <c r="D223" i="1"/>
  <c r="C162" i="33"/>
  <c r="C31" i="12" s="1"/>
  <c r="C171" i="12"/>
  <c r="E158" i="33"/>
  <c r="D219" i="1"/>
  <c r="C158" i="33"/>
  <c r="C167" i="12"/>
  <c r="E154" i="33"/>
  <c r="H154" i="33" s="1"/>
  <c r="D215" i="1"/>
  <c r="C154" i="33"/>
  <c r="C23" i="12" s="1"/>
  <c r="C163" i="12"/>
  <c r="E150" i="33"/>
  <c r="H150" i="33" s="1"/>
  <c r="D211" i="1"/>
  <c r="C150" i="33"/>
  <c r="C19" i="12" s="1"/>
  <c r="C159" i="12"/>
  <c r="E146" i="33"/>
  <c r="D207" i="1"/>
  <c r="C146" i="33"/>
  <c r="C155" i="12"/>
  <c r="E142" i="33"/>
  <c r="H142" i="33" s="1"/>
  <c r="D203" i="1"/>
  <c r="C142" i="33"/>
  <c r="C11" i="12" s="1"/>
  <c r="C151" i="12"/>
  <c r="E138" i="33"/>
  <c r="H138" i="33" s="1"/>
  <c r="D199" i="1"/>
  <c r="C138" i="33"/>
  <c r="C7" i="12" s="1"/>
  <c r="C147" i="12"/>
  <c r="E134" i="33"/>
  <c r="D195" i="1"/>
  <c r="C134" i="33"/>
  <c r="C143" i="12"/>
  <c r="E130" i="33"/>
  <c r="H130" i="33" s="1"/>
  <c r="D191" i="1"/>
  <c r="C130" i="33"/>
  <c r="C139" i="12"/>
  <c r="E126" i="33"/>
  <c r="H126" i="33" s="1"/>
  <c r="D187" i="1"/>
  <c r="C126" i="33"/>
  <c r="C135" i="12"/>
  <c r="E122" i="33"/>
  <c r="D183" i="1"/>
  <c r="C122" i="33"/>
  <c r="C131" i="12"/>
  <c r="E118" i="33"/>
  <c r="H118" i="33" s="1"/>
  <c r="D179" i="1"/>
  <c r="C118" i="33"/>
  <c r="C127" i="12"/>
  <c r="E114" i="33"/>
  <c r="H114" i="33" s="1"/>
  <c r="D175" i="1"/>
  <c r="C114" i="33"/>
  <c r="C123" i="12"/>
  <c r="E110" i="33"/>
  <c r="D171" i="1"/>
  <c r="C110" i="33"/>
  <c r="C119" i="12"/>
  <c r="E106" i="33"/>
  <c r="H106" i="33" s="1"/>
  <c r="C106" i="33"/>
  <c r="D167" i="1"/>
  <c r="C115" i="12"/>
  <c r="E102" i="33"/>
  <c r="H102" i="33" s="1"/>
  <c r="D163" i="1"/>
  <c r="C102" i="33"/>
  <c r="C111" i="12"/>
  <c r="E98" i="33"/>
  <c r="C98" i="33"/>
  <c r="D159" i="1"/>
  <c r="C107" i="12"/>
  <c r="E94" i="33"/>
  <c r="H94" i="33" s="1"/>
  <c r="D155" i="1"/>
  <c r="C94" i="33"/>
  <c r="C103" i="12"/>
  <c r="E90" i="33"/>
  <c r="H90" i="33" s="1"/>
  <c r="D151" i="1"/>
  <c r="C90" i="33"/>
  <c r="C99" i="12"/>
  <c r="E86" i="33"/>
  <c r="C86" i="33"/>
  <c r="D147" i="1"/>
  <c r="C95" i="12"/>
  <c r="E82" i="33"/>
  <c r="H82" i="33" s="1"/>
  <c r="D143" i="1"/>
  <c r="C82" i="33"/>
  <c r="C91" i="12"/>
  <c r="E78" i="33"/>
  <c r="H78" i="33" s="1"/>
  <c r="D139" i="1"/>
  <c r="C78" i="33"/>
  <c r="C87" i="12"/>
  <c r="E74" i="33"/>
  <c r="H74" i="33" s="1"/>
  <c r="D135" i="1"/>
  <c r="C74" i="33"/>
  <c r="C83" i="12"/>
  <c r="E70" i="33"/>
  <c r="H70" i="33" s="1"/>
  <c r="D131" i="1"/>
  <c r="D71" i="33" s="1"/>
  <c r="C70" i="33"/>
  <c r="G172" i="33"/>
  <c r="C41" i="28" s="1"/>
  <c r="G171" i="33"/>
  <c r="C40" i="28" s="1"/>
  <c r="C189" i="12"/>
  <c r="D237" i="1"/>
  <c r="C190" i="7" s="1"/>
  <c r="C173" i="12"/>
  <c r="E160" i="33"/>
  <c r="H160" i="33" s="1"/>
  <c r="D221" i="1"/>
  <c r="C160" i="33"/>
  <c r="C29" i="12" s="1"/>
  <c r="C161" i="12"/>
  <c r="E148" i="33"/>
  <c r="H148" i="33" s="1"/>
  <c r="D209" i="1"/>
  <c r="C148" i="33"/>
  <c r="C17" i="12" s="1"/>
  <c r="C145" i="12"/>
  <c r="E132" i="33"/>
  <c r="H132" i="33" s="1"/>
  <c r="D193" i="1"/>
  <c r="C132" i="33"/>
  <c r="C137" i="12"/>
  <c r="E124" i="33"/>
  <c r="H124" i="33" s="1"/>
  <c r="D185" i="1"/>
  <c r="C124" i="33"/>
  <c r="C133" i="12"/>
  <c r="E120" i="33"/>
  <c r="H120" i="33" s="1"/>
  <c r="D181" i="1"/>
  <c r="C120" i="33"/>
  <c r="C125" i="12"/>
  <c r="E112" i="33"/>
  <c r="H112" i="33" s="1"/>
  <c r="D173" i="1"/>
  <c r="C112" i="33"/>
  <c r="C121" i="12"/>
  <c r="E108" i="33"/>
  <c r="H108" i="33" s="1"/>
  <c r="D169" i="1"/>
  <c r="C108" i="33"/>
  <c r="C117" i="12"/>
  <c r="E104" i="33"/>
  <c r="H104" i="33" s="1"/>
  <c r="C104" i="33"/>
  <c r="D165" i="1"/>
  <c r="C113" i="12"/>
  <c r="E100" i="33"/>
  <c r="H100" i="33" s="1"/>
  <c r="D161" i="1"/>
  <c r="C100" i="33"/>
  <c r="C109" i="12"/>
  <c r="E96" i="33"/>
  <c r="H96" i="33" s="1"/>
  <c r="C96" i="33"/>
  <c r="D157" i="1"/>
  <c r="C105" i="12"/>
  <c r="E92" i="33"/>
  <c r="H92" i="33" s="1"/>
  <c r="D153" i="1"/>
  <c r="C92" i="33"/>
  <c r="C101" i="12"/>
  <c r="E88" i="33"/>
  <c r="H88" i="33" s="1"/>
  <c r="D149" i="1"/>
  <c r="C88" i="33"/>
  <c r="C97" i="12"/>
  <c r="E84" i="33"/>
  <c r="H84" i="33" s="1"/>
  <c r="D145" i="1"/>
  <c r="C84" i="33"/>
  <c r="C93" i="12"/>
  <c r="E80" i="33"/>
  <c r="H80" i="33" s="1"/>
  <c r="D141" i="1"/>
  <c r="C80" i="33"/>
  <c r="C89" i="12"/>
  <c r="E76" i="33"/>
  <c r="H76" i="33" s="1"/>
  <c r="C76" i="33"/>
  <c r="D137" i="1"/>
  <c r="C85" i="12"/>
  <c r="E72" i="33"/>
  <c r="H72" i="33" s="1"/>
  <c r="D133" i="1"/>
  <c r="D73" i="33" s="1"/>
  <c r="C72" i="33"/>
  <c r="G174" i="33"/>
  <c r="C43" i="28" s="1"/>
  <c r="G170" i="33"/>
  <c r="C39" i="28" s="1"/>
  <c r="C194" i="12"/>
  <c r="D242" i="1"/>
  <c r="C195" i="7" s="1"/>
  <c r="C186" i="12"/>
  <c r="E173" i="33"/>
  <c r="D234" i="1"/>
  <c r="C173" i="33"/>
  <c r="C42" i="12" s="1"/>
  <c r="C182" i="12"/>
  <c r="C169" i="33"/>
  <c r="C38" i="12" s="1"/>
  <c r="D230" i="1"/>
  <c r="E169" i="33"/>
  <c r="H169" i="33" s="1"/>
  <c r="C174" i="12"/>
  <c r="E161" i="33"/>
  <c r="H161" i="33" s="1"/>
  <c r="D222" i="1"/>
  <c r="C161" i="33"/>
  <c r="C30" i="12" s="1"/>
  <c r="C170" i="12"/>
  <c r="E157" i="33"/>
  <c r="H157" i="33" s="1"/>
  <c r="D218" i="1"/>
  <c r="C157" i="33"/>
  <c r="C26" i="12" s="1"/>
  <c r="C162" i="12"/>
  <c r="E149" i="33"/>
  <c r="H149" i="33" s="1"/>
  <c r="D210" i="1"/>
  <c r="C149" i="33"/>
  <c r="C18" i="12" s="1"/>
  <c r="C154" i="12"/>
  <c r="E141" i="33"/>
  <c r="H141" i="33" s="1"/>
  <c r="C141" i="33"/>
  <c r="C10" i="12" s="1"/>
  <c r="D202" i="1"/>
  <c r="C138" i="12"/>
  <c r="E125" i="33"/>
  <c r="H125" i="33" s="1"/>
  <c r="D186" i="1"/>
  <c r="C125" i="33"/>
  <c r="G67" i="33"/>
  <c r="C193" i="12"/>
  <c r="D241" i="1"/>
  <c r="C194" i="7" s="1"/>
  <c r="C185" i="12"/>
  <c r="E172" i="33"/>
  <c r="D233" i="1"/>
  <c r="C172" i="33"/>
  <c r="C41" i="12" s="1"/>
  <c r="C181" i="12"/>
  <c r="E168" i="33"/>
  <c r="H168" i="33" s="1"/>
  <c r="D229" i="1"/>
  <c r="C168" i="33"/>
  <c r="C37" i="12" s="1"/>
  <c r="C177" i="12"/>
  <c r="E164" i="33"/>
  <c r="H164" i="33" s="1"/>
  <c r="D225" i="1"/>
  <c r="C164" i="33"/>
  <c r="C33" i="12" s="1"/>
  <c r="C169" i="12"/>
  <c r="E156" i="33"/>
  <c r="H156" i="33" s="1"/>
  <c r="D217" i="1"/>
  <c r="C156" i="33"/>
  <c r="C25" i="12" s="1"/>
  <c r="C165" i="12"/>
  <c r="E152" i="33"/>
  <c r="H152" i="33" s="1"/>
  <c r="D213" i="1"/>
  <c r="C152" i="33"/>
  <c r="C21" i="12" s="1"/>
  <c r="C157" i="12"/>
  <c r="E144" i="33"/>
  <c r="H144" i="33" s="1"/>
  <c r="D205" i="1"/>
  <c r="C144" i="33"/>
  <c r="C13" i="12" s="1"/>
  <c r="C153" i="12"/>
  <c r="E140" i="33"/>
  <c r="H140" i="33" s="1"/>
  <c r="D201" i="1"/>
  <c r="C140" i="33"/>
  <c r="C9" i="12" s="1"/>
  <c r="C149" i="12"/>
  <c r="E136" i="33"/>
  <c r="H136" i="33" s="1"/>
  <c r="D197" i="1"/>
  <c r="C136" i="33"/>
  <c r="C5" i="12" s="1"/>
  <c r="C141" i="12"/>
  <c r="E128" i="33"/>
  <c r="H128" i="33" s="1"/>
  <c r="D189" i="1"/>
  <c r="C128" i="33"/>
  <c r="C129" i="12"/>
  <c r="E116" i="33"/>
  <c r="H116" i="33" s="1"/>
  <c r="D177" i="1"/>
  <c r="C116" i="33"/>
  <c r="C192" i="12"/>
  <c r="D240" i="1"/>
  <c r="C193" i="7" s="1"/>
  <c r="C188" i="12"/>
  <c r="D236" i="1"/>
  <c r="C189" i="7" s="1"/>
  <c r="C184" i="12"/>
  <c r="E171" i="33"/>
  <c r="D232" i="1"/>
  <c r="C171" i="33"/>
  <c r="C40" i="12" s="1"/>
  <c r="C180" i="12"/>
  <c r="E167" i="33"/>
  <c r="H167" i="33" s="1"/>
  <c r="D228" i="1"/>
  <c r="C167" i="33"/>
  <c r="C36" i="12" s="1"/>
  <c r="C176" i="12"/>
  <c r="E163" i="33"/>
  <c r="H163" i="33" s="1"/>
  <c r="D224" i="1"/>
  <c r="C163" i="33"/>
  <c r="C32" i="12" s="1"/>
  <c r="C172" i="12"/>
  <c r="E159" i="33"/>
  <c r="H159" i="33" s="1"/>
  <c r="D220" i="1"/>
  <c r="C159" i="33"/>
  <c r="C28" i="12" s="1"/>
  <c r="C168" i="12"/>
  <c r="E155" i="33"/>
  <c r="H155" i="33" s="1"/>
  <c r="D216" i="1"/>
  <c r="C155" i="33"/>
  <c r="C24" i="12" s="1"/>
  <c r="C164" i="12"/>
  <c r="E151" i="33"/>
  <c r="H151" i="33" s="1"/>
  <c r="D212" i="1"/>
  <c r="C151" i="33"/>
  <c r="C20" i="12" s="1"/>
  <c r="C160" i="12"/>
  <c r="E147" i="33"/>
  <c r="H147" i="33" s="1"/>
  <c r="D208" i="1"/>
  <c r="C147" i="33"/>
  <c r="C16" i="12" s="1"/>
  <c r="C156" i="12"/>
  <c r="E143" i="33"/>
  <c r="H143" i="33" s="1"/>
  <c r="D204" i="1"/>
  <c r="C143" i="33"/>
  <c r="C12" i="12" s="1"/>
  <c r="C152" i="12"/>
  <c r="E139" i="33"/>
  <c r="H139" i="33" s="1"/>
  <c r="D200" i="1"/>
  <c r="C139" i="33"/>
  <c r="C8" i="12" s="1"/>
  <c r="C148" i="12"/>
  <c r="E135" i="33"/>
  <c r="H135" i="33" s="1"/>
  <c r="D196" i="1"/>
  <c r="C135" i="33"/>
  <c r="C4" i="12" s="1"/>
  <c r="C144" i="12"/>
  <c r="E131" i="33"/>
  <c r="H131" i="33" s="1"/>
  <c r="D192" i="1"/>
  <c r="C131" i="33"/>
  <c r="C140" i="12"/>
  <c r="E127" i="33"/>
  <c r="H127" i="33" s="1"/>
  <c r="D188" i="1"/>
  <c r="C127" i="33"/>
  <c r="C136" i="12"/>
  <c r="E123" i="33"/>
  <c r="H123" i="33" s="1"/>
  <c r="D184" i="1"/>
  <c r="C123" i="33"/>
  <c r="C132" i="12"/>
  <c r="E119" i="33"/>
  <c r="H119" i="33" s="1"/>
  <c r="D180" i="1"/>
  <c r="C119" i="33"/>
  <c r="C128" i="12"/>
  <c r="E115" i="33"/>
  <c r="H115" i="33" s="1"/>
  <c r="D176" i="1"/>
  <c r="C115" i="33"/>
  <c r="C124" i="12"/>
  <c r="E111" i="33"/>
  <c r="H111" i="33" s="1"/>
  <c r="D172" i="1"/>
  <c r="C111" i="33"/>
  <c r="C120" i="12"/>
  <c r="E107" i="33"/>
  <c r="H107" i="33" s="1"/>
  <c r="D168" i="1"/>
  <c r="C107" i="33"/>
  <c r="C116" i="12"/>
  <c r="E103" i="33"/>
  <c r="H103" i="33" s="1"/>
  <c r="D164" i="1"/>
  <c r="C103" i="33"/>
  <c r="C112" i="12"/>
  <c r="E99" i="33"/>
  <c r="H99" i="33" s="1"/>
  <c r="D160" i="1"/>
  <c r="C99" i="33"/>
  <c r="C108" i="12"/>
  <c r="E95" i="33"/>
  <c r="H95" i="33" s="1"/>
  <c r="D156" i="1"/>
  <c r="C95" i="33"/>
  <c r="C104" i="12"/>
  <c r="E91" i="33"/>
  <c r="H91" i="33" s="1"/>
  <c r="D152" i="1"/>
  <c r="C91" i="33"/>
  <c r="C100" i="12"/>
  <c r="E87" i="33"/>
  <c r="H87" i="33" s="1"/>
  <c r="D148" i="1"/>
  <c r="C87" i="33"/>
  <c r="C96" i="12"/>
  <c r="E83" i="33"/>
  <c r="H83" i="33" s="1"/>
  <c r="D144" i="1"/>
  <c r="C83" i="33"/>
  <c r="C92" i="12"/>
  <c r="E79" i="33"/>
  <c r="H79" i="33" s="1"/>
  <c r="D140" i="1"/>
  <c r="C79" i="33"/>
  <c r="C88" i="12"/>
  <c r="E75" i="33"/>
  <c r="H75" i="33" s="1"/>
  <c r="D136" i="1"/>
  <c r="C75" i="33"/>
  <c r="C84" i="12"/>
  <c r="E71" i="33"/>
  <c r="H71" i="33" s="1"/>
  <c r="D132" i="1"/>
  <c r="D72" i="33" s="1"/>
  <c r="C71" i="33"/>
  <c r="G173" i="33"/>
  <c r="C42" i="28" s="1"/>
  <c r="E51" i="33"/>
  <c r="E52" i="33"/>
  <c r="E53" i="33"/>
  <c r="E54" i="33"/>
  <c r="E55" i="33"/>
  <c r="E56" i="33"/>
  <c r="E57" i="33"/>
  <c r="E58" i="33"/>
  <c r="E59" i="33"/>
  <c r="E60" i="33"/>
  <c r="E61" i="33"/>
  <c r="E50" i="33"/>
  <c r="E39" i="33"/>
  <c r="E40" i="33"/>
  <c r="E41" i="33"/>
  <c r="E42" i="33"/>
  <c r="E43" i="33"/>
  <c r="E44" i="33"/>
  <c r="E45" i="33"/>
  <c r="E46" i="33"/>
  <c r="E47" i="33"/>
  <c r="E48" i="33"/>
  <c r="E49" i="33"/>
  <c r="E38" i="33"/>
  <c r="E87" i="1"/>
  <c r="E27" i="33" s="1"/>
  <c r="E88" i="1"/>
  <c r="E28" i="33" s="1"/>
  <c r="E89" i="1"/>
  <c r="E29" i="33" s="1"/>
  <c r="E30" i="33"/>
  <c r="E31" i="33"/>
  <c r="E32" i="33"/>
  <c r="E33" i="33"/>
  <c r="E34" i="33"/>
  <c r="E35" i="33"/>
  <c r="E36" i="33"/>
  <c r="E37" i="33"/>
  <c r="E86" i="1"/>
  <c r="E26" i="33" s="1"/>
  <c r="E75" i="1"/>
  <c r="E15" i="33" s="1"/>
  <c r="E76" i="1"/>
  <c r="E16" i="33" s="1"/>
  <c r="E77" i="1"/>
  <c r="E17" i="33" s="1"/>
  <c r="E78" i="1"/>
  <c r="E18" i="33" s="1"/>
  <c r="E79" i="1"/>
  <c r="E19" i="33" s="1"/>
  <c r="E80" i="1"/>
  <c r="E20" i="33" s="1"/>
  <c r="E81" i="1"/>
  <c r="E21" i="33" s="1"/>
  <c r="E82" i="1"/>
  <c r="E22" i="33" s="1"/>
  <c r="E83" i="1"/>
  <c r="E23" i="33" s="1"/>
  <c r="E84" i="1"/>
  <c r="E24" i="33" s="1"/>
  <c r="E85" i="1"/>
  <c r="E25" i="33" s="1"/>
  <c r="E74" i="1"/>
  <c r="E14" i="33" s="1"/>
  <c r="E63" i="1"/>
  <c r="E3" i="33" s="1"/>
  <c r="E64" i="1"/>
  <c r="E4" i="33" s="1"/>
  <c r="E65" i="1"/>
  <c r="E5" i="33" s="1"/>
  <c r="E66" i="1"/>
  <c r="E6" i="33" s="1"/>
  <c r="E67" i="1"/>
  <c r="E7" i="33" s="1"/>
  <c r="E68" i="1"/>
  <c r="E8" i="33" s="1"/>
  <c r="E69" i="1"/>
  <c r="E9" i="33" s="1"/>
  <c r="E70" i="1"/>
  <c r="E10" i="33" s="1"/>
  <c r="E71" i="1"/>
  <c r="E11" i="33" s="1"/>
  <c r="E72" i="1"/>
  <c r="E12" i="33" s="1"/>
  <c r="E73" i="1"/>
  <c r="E13" i="33" s="1"/>
  <c r="E62" i="1"/>
  <c r="E2" i="33" s="1"/>
  <c r="E61" i="1"/>
  <c r="E51" i="1"/>
  <c r="E52" i="1"/>
  <c r="E53" i="1"/>
  <c r="E54" i="1"/>
  <c r="E55" i="1"/>
  <c r="E56" i="1"/>
  <c r="E57" i="1"/>
  <c r="E58" i="1"/>
  <c r="E59" i="1"/>
  <c r="E60" i="1"/>
  <c r="E25" i="1"/>
  <c r="E15" i="1"/>
  <c r="E16" i="1"/>
  <c r="E17" i="1"/>
  <c r="E18" i="1"/>
  <c r="E19" i="1"/>
  <c r="E20" i="1"/>
  <c r="E21" i="1"/>
  <c r="E22" i="1"/>
  <c r="E23" i="1"/>
  <c r="E24" i="1"/>
  <c r="E14" i="1"/>
  <c r="E27" i="1"/>
  <c r="E28" i="1"/>
  <c r="E29" i="1"/>
  <c r="E30" i="1"/>
  <c r="E31" i="1"/>
  <c r="E32" i="1"/>
  <c r="E33" i="1"/>
  <c r="E34" i="1"/>
  <c r="E35" i="1"/>
  <c r="E36" i="1"/>
  <c r="E37" i="1"/>
  <c r="E26" i="1"/>
  <c r="E39" i="1"/>
  <c r="E40" i="1"/>
  <c r="E41" i="1"/>
  <c r="E42" i="1"/>
  <c r="E43" i="1"/>
  <c r="E44" i="1"/>
  <c r="E45" i="1"/>
  <c r="E46" i="1"/>
  <c r="E47" i="1"/>
  <c r="E48" i="1"/>
  <c r="E49" i="1"/>
  <c r="E38" i="1"/>
  <c r="E50" i="1"/>
  <c r="E3" i="1"/>
  <c r="E4" i="1"/>
  <c r="E5" i="1"/>
  <c r="E6" i="1"/>
  <c r="E7" i="1"/>
  <c r="E8" i="1"/>
  <c r="E9" i="1"/>
  <c r="E10" i="1"/>
  <c r="E11" i="1"/>
  <c r="E12" i="1"/>
  <c r="E13" i="1"/>
  <c r="E2" i="1"/>
  <c r="D142" i="33" l="1"/>
  <c r="C11" i="7" s="1"/>
  <c r="C155" i="7"/>
  <c r="D87" i="33"/>
  <c r="C100" i="7"/>
  <c r="D99" i="33"/>
  <c r="C112" i="7"/>
  <c r="D107" i="33"/>
  <c r="C120" i="7"/>
  <c r="C43" i="12"/>
  <c r="D175" i="33"/>
  <c r="D2" i="25" s="1"/>
  <c r="D90" i="33"/>
  <c r="C103" i="7"/>
  <c r="D106" i="33"/>
  <c r="C119" i="7"/>
  <c r="D126" i="33"/>
  <c r="C139" i="7"/>
  <c r="D150" i="33"/>
  <c r="C19" i="7" s="1"/>
  <c r="C163" i="7"/>
  <c r="D158" i="33"/>
  <c r="C27" i="7" s="1"/>
  <c r="C171" i="7"/>
  <c r="D162" i="33"/>
  <c r="C31" i="7" s="1"/>
  <c r="C175" i="7"/>
  <c r="D170" i="33"/>
  <c r="C39" i="7" s="1"/>
  <c r="C183" i="7"/>
  <c r="D174" i="33"/>
  <c r="C43" i="7" s="1"/>
  <c r="C187" i="7"/>
  <c r="D79" i="33"/>
  <c r="C92" i="7"/>
  <c r="D83" i="33"/>
  <c r="C96" i="7"/>
  <c r="D91" i="33"/>
  <c r="C104" i="7"/>
  <c r="D95" i="33"/>
  <c r="C108" i="7"/>
  <c r="D103" i="33"/>
  <c r="C116" i="7"/>
  <c r="D111" i="33"/>
  <c r="C124" i="7"/>
  <c r="D115" i="33"/>
  <c r="C128" i="7"/>
  <c r="D119" i="33"/>
  <c r="C132" i="7"/>
  <c r="D123" i="33"/>
  <c r="C136" i="7"/>
  <c r="D127" i="33"/>
  <c r="C140" i="7"/>
  <c r="D131" i="33"/>
  <c r="C144" i="7"/>
  <c r="D135" i="33"/>
  <c r="C4" i="7" s="1"/>
  <c r="C148" i="7"/>
  <c r="D139" i="33"/>
  <c r="C8" i="7" s="1"/>
  <c r="C152" i="7"/>
  <c r="D143" i="33"/>
  <c r="C12" i="7" s="1"/>
  <c r="C156" i="7"/>
  <c r="D147" i="33"/>
  <c r="C16" i="7" s="1"/>
  <c r="C160" i="7"/>
  <c r="D151" i="33"/>
  <c r="C20" i="7" s="1"/>
  <c r="C164" i="7"/>
  <c r="D155" i="33"/>
  <c r="C24" i="7" s="1"/>
  <c r="C168" i="7"/>
  <c r="D159" i="33"/>
  <c r="C28" i="7" s="1"/>
  <c r="C172" i="7"/>
  <c r="D163" i="33"/>
  <c r="C32" i="7" s="1"/>
  <c r="C176" i="7"/>
  <c r="D167" i="33"/>
  <c r="C36" i="7" s="1"/>
  <c r="C180" i="7"/>
  <c r="D171" i="33"/>
  <c r="C40" i="7" s="1"/>
  <c r="C184" i="7"/>
  <c r="D76" i="33"/>
  <c r="C89" i="7"/>
  <c r="D80" i="33"/>
  <c r="C93" i="7"/>
  <c r="D84" i="33"/>
  <c r="C97" i="7"/>
  <c r="D88" i="33"/>
  <c r="C101" i="7"/>
  <c r="D92" i="33"/>
  <c r="C105" i="7"/>
  <c r="D96" i="33"/>
  <c r="C109" i="7"/>
  <c r="D100" i="33"/>
  <c r="C113" i="7"/>
  <c r="D104" i="33"/>
  <c r="C117" i="7"/>
  <c r="D108" i="33"/>
  <c r="C121" i="7"/>
  <c r="D112" i="33"/>
  <c r="C125" i="7"/>
  <c r="D116" i="33"/>
  <c r="C129" i="7"/>
  <c r="D120" i="33"/>
  <c r="C133" i="7"/>
  <c r="D124" i="33"/>
  <c r="C137" i="7"/>
  <c r="D128" i="33"/>
  <c r="C141" i="7"/>
  <c r="D132" i="33"/>
  <c r="C145" i="7"/>
  <c r="D136" i="33"/>
  <c r="C5" i="7" s="1"/>
  <c r="C149" i="7"/>
  <c r="D140" i="33"/>
  <c r="C9" i="7" s="1"/>
  <c r="C153" i="7"/>
  <c r="D144" i="33"/>
  <c r="C13" i="7" s="1"/>
  <c r="C157" i="7"/>
  <c r="D148" i="33"/>
  <c r="C17" i="7" s="1"/>
  <c r="C161" i="7"/>
  <c r="D152" i="33"/>
  <c r="C21" i="7" s="1"/>
  <c r="C165" i="7"/>
  <c r="D156" i="33"/>
  <c r="C25" i="7" s="1"/>
  <c r="C169" i="7"/>
  <c r="D160" i="33"/>
  <c r="C29" i="7" s="1"/>
  <c r="C173" i="7"/>
  <c r="D164" i="33"/>
  <c r="C33" i="7" s="1"/>
  <c r="C177" i="7"/>
  <c r="D168" i="33"/>
  <c r="C37" i="7" s="1"/>
  <c r="C181" i="7"/>
  <c r="D172" i="33"/>
  <c r="C41" i="7" s="1"/>
  <c r="C185" i="7"/>
  <c r="D117" i="33"/>
  <c r="C130" i="7"/>
  <c r="D129" i="33"/>
  <c r="C142" i="7"/>
  <c r="D137" i="33"/>
  <c r="C6" i="7" s="1"/>
  <c r="C150" i="7"/>
  <c r="D141" i="33"/>
  <c r="C10" i="7" s="1"/>
  <c r="C154" i="7"/>
  <c r="D145" i="33"/>
  <c r="C14" i="7" s="1"/>
  <c r="C158" i="7"/>
  <c r="D153" i="33"/>
  <c r="C22" i="7" s="1"/>
  <c r="C166" i="7"/>
  <c r="D157" i="33"/>
  <c r="C26" i="7" s="1"/>
  <c r="C170" i="7"/>
  <c r="D165" i="33"/>
  <c r="C34" i="7" s="1"/>
  <c r="C178" i="7"/>
  <c r="D169" i="33"/>
  <c r="C38" i="7" s="1"/>
  <c r="C182" i="7"/>
  <c r="D173" i="33"/>
  <c r="C42" i="7" s="1"/>
  <c r="C186" i="7"/>
  <c r="D77" i="33"/>
  <c r="C90" i="7"/>
  <c r="D97" i="33"/>
  <c r="C110" i="7"/>
  <c r="D105" i="33"/>
  <c r="C118" i="7"/>
  <c r="D78" i="33"/>
  <c r="C91" i="7"/>
  <c r="D82" i="33"/>
  <c r="C95" i="7"/>
  <c r="D98" i="33"/>
  <c r="C111" i="7"/>
  <c r="D110" i="33"/>
  <c r="C123" i="7"/>
  <c r="D130" i="33"/>
  <c r="C143" i="7"/>
  <c r="D81" i="33"/>
  <c r="C94" i="7"/>
  <c r="D85" i="33"/>
  <c r="C98" i="7"/>
  <c r="D89" i="33"/>
  <c r="C102" i="7"/>
  <c r="D93" i="33"/>
  <c r="C106" i="7"/>
  <c r="D101" i="33"/>
  <c r="C114" i="7"/>
  <c r="D109" i="33"/>
  <c r="C122" i="7"/>
  <c r="D113" i="33"/>
  <c r="C126" i="7"/>
  <c r="D121" i="33"/>
  <c r="C134" i="7"/>
  <c r="D125" i="33"/>
  <c r="C138" i="7"/>
  <c r="D133" i="33"/>
  <c r="C146" i="7"/>
  <c r="D149" i="33"/>
  <c r="C18" i="7" s="1"/>
  <c r="C162" i="7"/>
  <c r="D161" i="33"/>
  <c r="C30" i="7" s="1"/>
  <c r="C174" i="7"/>
  <c r="D86" i="33"/>
  <c r="C99" i="7"/>
  <c r="D94" i="33"/>
  <c r="C107" i="7"/>
  <c r="D102" i="33"/>
  <c r="C115" i="7"/>
  <c r="D114" i="33"/>
  <c r="C127" i="7"/>
  <c r="D118" i="33"/>
  <c r="C131" i="7"/>
  <c r="D122" i="33"/>
  <c r="C135" i="7"/>
  <c r="D134" i="33"/>
  <c r="C3" i="7" s="1"/>
  <c r="C147" i="7"/>
  <c r="D138" i="33"/>
  <c r="C7" i="7" s="1"/>
  <c r="C151" i="7"/>
  <c r="D146" i="33"/>
  <c r="C15" i="7" s="1"/>
  <c r="C159" i="7"/>
  <c r="D154" i="33"/>
  <c r="C23" i="7" s="1"/>
  <c r="C167" i="7"/>
  <c r="D166" i="33"/>
  <c r="C35" i="7" s="1"/>
  <c r="C179" i="7"/>
  <c r="D75" i="33"/>
  <c r="C88" i="7"/>
  <c r="D70" i="33"/>
  <c r="C83" i="7"/>
  <c r="C75" i="28"/>
  <c r="C76" i="12"/>
  <c r="C75" i="12"/>
  <c r="C35" i="1"/>
  <c r="D36" i="1" s="1"/>
  <c r="C27" i="1"/>
  <c r="D28" i="1" s="1"/>
  <c r="C114" i="1"/>
  <c r="C67" i="12" s="1"/>
  <c r="C43" i="1"/>
  <c r="D44" i="1" s="1"/>
  <c r="H171" i="33"/>
  <c r="C12" i="1"/>
  <c r="D13" i="1" s="1"/>
  <c r="C55" i="1"/>
  <c r="D56" i="1" s="1"/>
  <c r="C45" i="1"/>
  <c r="D46" i="1" s="1"/>
  <c r="C37" i="1"/>
  <c r="D38" i="1" s="1"/>
  <c r="C29" i="1"/>
  <c r="D30" i="1" s="1"/>
  <c r="C51" i="1"/>
  <c r="D52" i="1" s="1"/>
  <c r="C20" i="1"/>
  <c r="D21" i="1" s="1"/>
  <c r="C4" i="1"/>
  <c r="D5" i="1" s="1"/>
  <c r="C49" i="1"/>
  <c r="D50" i="1" s="1"/>
  <c r="C41" i="1"/>
  <c r="D42" i="1" s="1"/>
  <c r="C33" i="1"/>
  <c r="D34" i="1" s="1"/>
  <c r="C118" i="1"/>
  <c r="C71" i="12" s="1"/>
  <c r="D537" i="33"/>
  <c r="C8" i="1"/>
  <c r="D9" i="1" s="1"/>
  <c r="C120" i="1"/>
  <c r="C60" i="33" s="1"/>
  <c r="C112" i="1"/>
  <c r="C52" i="33" s="1"/>
  <c r="C16" i="1"/>
  <c r="D17" i="1" s="1"/>
  <c r="C59" i="1"/>
  <c r="D60" i="1" s="1"/>
  <c r="C47" i="1"/>
  <c r="D48" i="1" s="1"/>
  <c r="C39" i="1"/>
  <c r="D40" i="1" s="1"/>
  <c r="C31" i="1"/>
  <c r="D32" i="1" s="1"/>
  <c r="C116" i="1"/>
  <c r="D117" i="1" s="1"/>
  <c r="D57" i="33" s="1"/>
  <c r="C107" i="1"/>
  <c r="C99" i="1"/>
  <c r="C83" i="1"/>
  <c r="C63" i="1"/>
  <c r="C18" i="1"/>
  <c r="D19" i="1" s="1"/>
  <c r="C6" i="1"/>
  <c r="D7" i="1" s="1"/>
  <c r="C105" i="1"/>
  <c r="C93" i="1"/>
  <c r="C81" i="1"/>
  <c r="C69" i="1"/>
  <c r="C53" i="1"/>
  <c r="D54" i="1" s="1"/>
  <c r="C196" i="12"/>
  <c r="C200" i="12"/>
  <c r="C204" i="12"/>
  <c r="H173" i="33"/>
  <c r="H172" i="33"/>
  <c r="H86" i="33"/>
  <c r="E535" i="33"/>
  <c r="C535" i="33" s="1"/>
  <c r="H98" i="33"/>
  <c r="E536" i="33"/>
  <c r="C536" i="33" s="1"/>
  <c r="E537" i="33"/>
  <c r="C537" i="33" s="1"/>
  <c r="H110" i="33"/>
  <c r="H122" i="33"/>
  <c r="E538" i="33"/>
  <c r="C538" i="33" s="1"/>
  <c r="H134" i="33"/>
  <c r="E539" i="33"/>
  <c r="C539" i="33" s="1"/>
  <c r="H146" i="33"/>
  <c r="E540" i="33"/>
  <c r="C540" i="33" s="1"/>
  <c r="E541" i="33"/>
  <c r="C541" i="33" s="1"/>
  <c r="H158" i="33"/>
  <c r="H170" i="33"/>
  <c r="D534" i="33"/>
  <c r="D536" i="33"/>
  <c r="C103" i="1"/>
  <c r="C91" i="1"/>
  <c r="C79" i="1"/>
  <c r="C71" i="1"/>
  <c r="C23" i="1"/>
  <c r="D24" i="1" s="1"/>
  <c r="D115" i="1"/>
  <c r="D55" i="33" s="1"/>
  <c r="C201" i="12"/>
  <c r="C27" i="12"/>
  <c r="C203" i="12"/>
  <c r="C202" i="12"/>
  <c r="C22" i="1"/>
  <c r="D23" i="1" s="1"/>
  <c r="C14" i="1"/>
  <c r="D15" i="1" s="1"/>
  <c r="C10" i="1"/>
  <c r="D11" i="1" s="1"/>
  <c r="C109" i="1"/>
  <c r="C101" i="1"/>
  <c r="C97" i="1"/>
  <c r="C89" i="1"/>
  <c r="C85" i="1"/>
  <c r="C77" i="1"/>
  <c r="C73" i="1"/>
  <c r="C65" i="1"/>
  <c r="C61" i="1"/>
  <c r="D62" i="1" s="1"/>
  <c r="D2" i="33" s="1"/>
  <c r="C57" i="1"/>
  <c r="D58" i="1" s="1"/>
  <c r="C25" i="1"/>
  <c r="D26" i="1" s="1"/>
  <c r="D121" i="1"/>
  <c r="D61" i="33" s="1"/>
  <c r="C21" i="1"/>
  <c r="D22" i="1" s="1"/>
  <c r="C17" i="1"/>
  <c r="D18" i="1" s="1"/>
  <c r="C13" i="1"/>
  <c r="D14" i="1" s="1"/>
  <c r="C9" i="1"/>
  <c r="D10" i="1" s="1"/>
  <c r="C5" i="1"/>
  <c r="D6" i="1" s="1"/>
  <c r="C108" i="1"/>
  <c r="C104" i="1"/>
  <c r="C100" i="1"/>
  <c r="C96" i="1"/>
  <c r="C92" i="1"/>
  <c r="C88" i="1"/>
  <c r="C84" i="1"/>
  <c r="C80" i="1"/>
  <c r="C76" i="1"/>
  <c r="C72" i="1"/>
  <c r="C68" i="1"/>
  <c r="C64" i="1"/>
  <c r="C60" i="1"/>
  <c r="D61" i="1" s="1"/>
  <c r="C56" i="1"/>
  <c r="D57" i="1" s="1"/>
  <c r="C52" i="1"/>
  <c r="D53" i="1" s="1"/>
  <c r="C48" i="1"/>
  <c r="D49" i="1" s="1"/>
  <c r="C44" i="1"/>
  <c r="D45" i="1" s="1"/>
  <c r="C40" i="1"/>
  <c r="D41" i="1" s="1"/>
  <c r="C36" i="1"/>
  <c r="D37" i="1" s="1"/>
  <c r="C32" i="1"/>
  <c r="D33" i="1" s="1"/>
  <c r="C28" i="1"/>
  <c r="D29" i="1" s="1"/>
  <c r="C24" i="1"/>
  <c r="D25" i="1" s="1"/>
  <c r="C119" i="1"/>
  <c r="C115" i="1"/>
  <c r="C111" i="1"/>
  <c r="E534" i="33"/>
  <c r="C534" i="33" s="1"/>
  <c r="C197" i="12"/>
  <c r="C205" i="12"/>
  <c r="C198" i="12"/>
  <c r="C206" i="12"/>
  <c r="C195" i="12"/>
  <c r="H174" i="33"/>
  <c r="D535" i="33"/>
  <c r="D538" i="33"/>
  <c r="D539" i="33"/>
  <c r="D540" i="33"/>
  <c r="C95" i="1"/>
  <c r="C87" i="1"/>
  <c r="C75" i="1"/>
  <c r="C67" i="1"/>
  <c r="E531" i="33"/>
  <c r="C531" i="33" s="1"/>
  <c r="C3" i="12"/>
  <c r="C580" i="33"/>
  <c r="C15" i="12"/>
  <c r="C199" i="12"/>
  <c r="E532" i="33"/>
  <c r="C2" i="1"/>
  <c r="D3" i="1" s="1"/>
  <c r="C19" i="1"/>
  <c r="D20" i="1" s="1"/>
  <c r="C15" i="1"/>
  <c r="D16" i="1" s="1"/>
  <c r="C11" i="1"/>
  <c r="D12" i="1" s="1"/>
  <c r="C7" i="1"/>
  <c r="D8" i="1" s="1"/>
  <c r="C3" i="1"/>
  <c r="D4" i="1" s="1"/>
  <c r="C106" i="1"/>
  <c r="C102" i="1"/>
  <c r="C98" i="1"/>
  <c r="C94" i="1"/>
  <c r="C90" i="1"/>
  <c r="C86" i="1"/>
  <c r="C82" i="1"/>
  <c r="C78" i="1"/>
  <c r="C74" i="1"/>
  <c r="C70" i="1"/>
  <c r="C66" i="1"/>
  <c r="C62" i="1"/>
  <c r="C58" i="1"/>
  <c r="D59" i="1" s="1"/>
  <c r="C54" i="1"/>
  <c r="D55" i="1" s="1"/>
  <c r="C50" i="1"/>
  <c r="D51" i="1" s="1"/>
  <c r="C46" i="1"/>
  <c r="D47" i="1" s="1"/>
  <c r="C42" i="1"/>
  <c r="D43" i="1" s="1"/>
  <c r="C38" i="1"/>
  <c r="D39" i="1" s="1"/>
  <c r="C34" i="1"/>
  <c r="D35" i="1" s="1"/>
  <c r="C30" i="1"/>
  <c r="D31" i="1" s="1"/>
  <c r="C26" i="1"/>
  <c r="D27" i="1" s="1"/>
  <c r="C110" i="1"/>
  <c r="C121" i="1"/>
  <c r="C117" i="1"/>
  <c r="C113" i="1"/>
  <c r="D541" i="33"/>
  <c r="D582" i="33" s="1"/>
  <c r="G62" i="33"/>
  <c r="D123" i="1"/>
  <c r="C76" i="7" s="1"/>
  <c r="C62" i="33"/>
  <c r="E62" i="33"/>
  <c r="E63" i="33"/>
  <c r="D124" i="1"/>
  <c r="C77" i="7" s="1"/>
  <c r="C63" i="33"/>
  <c r="G111" i="1"/>
  <c r="G112" i="1"/>
  <c r="G113" i="1"/>
  <c r="G114" i="1"/>
  <c r="G115" i="1"/>
  <c r="G116" i="1"/>
  <c r="G117" i="1"/>
  <c r="G118" i="1"/>
  <c r="G119" i="1"/>
  <c r="G120" i="1"/>
  <c r="G121" i="1"/>
  <c r="G110" i="1"/>
  <c r="G99" i="1"/>
  <c r="G100" i="1"/>
  <c r="G101" i="1"/>
  <c r="G102" i="1"/>
  <c r="G103" i="1"/>
  <c r="G104" i="1"/>
  <c r="G105" i="1"/>
  <c r="G106" i="1"/>
  <c r="G107" i="1"/>
  <c r="G108" i="1"/>
  <c r="G109" i="1"/>
  <c r="G98" i="1"/>
  <c r="G87" i="1"/>
  <c r="G88" i="1"/>
  <c r="G89" i="1"/>
  <c r="G90" i="1"/>
  <c r="J90" i="1" s="1"/>
  <c r="G91" i="1"/>
  <c r="G92" i="1"/>
  <c r="G93" i="1"/>
  <c r="G94" i="1"/>
  <c r="G95" i="1"/>
  <c r="G96" i="1"/>
  <c r="G97" i="1"/>
  <c r="G86" i="1"/>
  <c r="G75" i="1"/>
  <c r="G76" i="1"/>
  <c r="G77" i="1"/>
  <c r="G78" i="1"/>
  <c r="G79" i="1"/>
  <c r="G80" i="1"/>
  <c r="G81" i="1"/>
  <c r="G82" i="1"/>
  <c r="G83" i="1"/>
  <c r="G84" i="1"/>
  <c r="G85" i="1"/>
  <c r="G74" i="1"/>
  <c r="G63" i="1"/>
  <c r="G64" i="1"/>
  <c r="G65" i="1"/>
  <c r="G66" i="1"/>
  <c r="G67" i="1"/>
  <c r="G68" i="1"/>
  <c r="G69" i="1"/>
  <c r="G70" i="1"/>
  <c r="G71" i="1"/>
  <c r="G72" i="1"/>
  <c r="G73" i="1"/>
  <c r="G62" i="1"/>
  <c r="G51" i="1"/>
  <c r="G52" i="1"/>
  <c r="G53" i="1"/>
  <c r="G54" i="1"/>
  <c r="G55" i="1"/>
  <c r="G56" i="1"/>
  <c r="G57" i="1"/>
  <c r="G58" i="1"/>
  <c r="G59" i="1"/>
  <c r="G60" i="1"/>
  <c r="G61" i="1"/>
  <c r="G50" i="1"/>
  <c r="G39" i="1"/>
  <c r="G40" i="1"/>
  <c r="G41" i="1"/>
  <c r="G42" i="1"/>
  <c r="G43" i="1"/>
  <c r="G44" i="1"/>
  <c r="G45" i="1"/>
  <c r="G46" i="1"/>
  <c r="G47" i="1"/>
  <c r="G48" i="1"/>
  <c r="G49" i="1"/>
  <c r="G38" i="1"/>
  <c r="G27" i="1"/>
  <c r="G28" i="1"/>
  <c r="G29" i="1"/>
  <c r="G30" i="1"/>
  <c r="G31" i="1"/>
  <c r="G32" i="1"/>
  <c r="G33" i="1"/>
  <c r="G34" i="1"/>
  <c r="G35" i="1"/>
  <c r="G36" i="1"/>
  <c r="G37" i="1"/>
  <c r="G26" i="1"/>
  <c r="G15" i="1"/>
  <c r="G16" i="1"/>
  <c r="G17" i="1"/>
  <c r="G18" i="1"/>
  <c r="G19" i="1"/>
  <c r="G20" i="1"/>
  <c r="G21" i="1"/>
  <c r="G22" i="1"/>
  <c r="G23" i="1"/>
  <c r="G24" i="1"/>
  <c r="G25" i="1"/>
  <c r="G14" i="1"/>
  <c r="G3" i="1"/>
  <c r="G4" i="1"/>
  <c r="G5" i="1"/>
  <c r="G6" i="1"/>
  <c r="G7" i="1"/>
  <c r="G8" i="1"/>
  <c r="G9" i="1"/>
  <c r="G10" i="1"/>
  <c r="G11" i="1"/>
  <c r="G12" i="1"/>
  <c r="G13" i="1"/>
  <c r="G2" i="1"/>
  <c r="C77" i="28" l="1"/>
  <c r="C76" i="28"/>
  <c r="E573" i="33"/>
  <c r="D64" i="33"/>
  <c r="D63" i="33"/>
  <c r="J91" i="1"/>
  <c r="C44" i="28"/>
  <c r="G47" i="33"/>
  <c r="J47" i="33" s="1"/>
  <c r="J107" i="1"/>
  <c r="C60" i="28"/>
  <c r="G59" i="33"/>
  <c r="H59" i="33" s="1"/>
  <c r="C72" i="28"/>
  <c r="G51" i="33"/>
  <c r="H51" i="33" s="1"/>
  <c r="C64" i="28"/>
  <c r="J94" i="1"/>
  <c r="C47" i="28"/>
  <c r="G38" i="33"/>
  <c r="J38" i="33" s="1"/>
  <c r="J98" i="1"/>
  <c r="C51" i="28"/>
  <c r="G50" i="33"/>
  <c r="H50" i="33" s="1"/>
  <c r="C63" i="28"/>
  <c r="G54" i="33"/>
  <c r="H54" i="33" s="1"/>
  <c r="C67" i="28"/>
  <c r="C50" i="28"/>
  <c r="J97" i="1"/>
  <c r="C46" i="28"/>
  <c r="J93" i="1"/>
  <c r="G49" i="33"/>
  <c r="J49" i="33" s="1"/>
  <c r="C62" i="28"/>
  <c r="J109" i="1"/>
  <c r="G45" i="33"/>
  <c r="J45" i="33" s="1"/>
  <c r="C58" i="28"/>
  <c r="J105" i="1"/>
  <c r="G41" i="33"/>
  <c r="J41" i="33" s="1"/>
  <c r="C54" i="28"/>
  <c r="J101" i="1"/>
  <c r="G61" i="33"/>
  <c r="H61" i="33" s="1"/>
  <c r="C74" i="28"/>
  <c r="G57" i="33"/>
  <c r="H57" i="33" s="1"/>
  <c r="C70" i="28"/>
  <c r="G53" i="33"/>
  <c r="H53" i="33" s="1"/>
  <c r="C66" i="28"/>
  <c r="J95" i="1"/>
  <c r="C48" i="28"/>
  <c r="G43" i="33"/>
  <c r="J43" i="33" s="1"/>
  <c r="J103" i="1"/>
  <c r="C56" i="28"/>
  <c r="G39" i="33"/>
  <c r="J39" i="33" s="1"/>
  <c r="J99" i="1"/>
  <c r="C52" i="28"/>
  <c r="G55" i="33"/>
  <c r="H55" i="33" s="1"/>
  <c r="C68" i="28"/>
  <c r="G46" i="33"/>
  <c r="J46" i="33" s="1"/>
  <c r="J106" i="1"/>
  <c r="C59" i="28"/>
  <c r="G42" i="33"/>
  <c r="J42" i="33" s="1"/>
  <c r="J102" i="1"/>
  <c r="C55" i="28"/>
  <c r="G58" i="33"/>
  <c r="H58" i="33" s="1"/>
  <c r="C71" i="28"/>
  <c r="C49" i="28"/>
  <c r="J96" i="1"/>
  <c r="C45" i="28"/>
  <c r="J92" i="1"/>
  <c r="G48" i="33"/>
  <c r="J48" i="33" s="1"/>
  <c r="C61" i="28"/>
  <c r="J108" i="1"/>
  <c r="G44" i="33"/>
  <c r="C57" i="28"/>
  <c r="J104" i="1"/>
  <c r="G40" i="33"/>
  <c r="J40" i="33" s="1"/>
  <c r="C53" i="28"/>
  <c r="J100" i="1"/>
  <c r="G60" i="33"/>
  <c r="H60" i="33" s="1"/>
  <c r="C73" i="28"/>
  <c r="G56" i="33"/>
  <c r="H56" i="33" s="1"/>
  <c r="C69" i="28"/>
  <c r="G52" i="33"/>
  <c r="H52" i="33" s="1"/>
  <c r="C65" i="28"/>
  <c r="D113" i="1"/>
  <c r="D53" i="33" s="1"/>
  <c r="C54" i="33"/>
  <c r="E576" i="33"/>
  <c r="C58" i="33"/>
  <c r="E577" i="33"/>
  <c r="D119" i="1"/>
  <c r="D59" i="33" s="1"/>
  <c r="C73" i="12"/>
  <c r="D581" i="33"/>
  <c r="C65" i="12"/>
  <c r="O2" i="1"/>
  <c r="C576" i="33"/>
  <c r="D579" i="33"/>
  <c r="C56" i="33"/>
  <c r="C69" i="12"/>
  <c r="E579" i="33"/>
  <c r="H45" i="33"/>
  <c r="U9" i="33" s="1"/>
  <c r="U177" i="33" s="1"/>
  <c r="U189" i="33" s="1"/>
  <c r="U201" i="33" s="1"/>
  <c r="U213" i="33" s="1"/>
  <c r="U225" i="33" s="1"/>
  <c r="C577" i="33"/>
  <c r="H41" i="33"/>
  <c r="D67" i="1"/>
  <c r="D7" i="33" s="1"/>
  <c r="C6" i="33"/>
  <c r="C209" i="12"/>
  <c r="C61" i="12"/>
  <c r="C48" i="33"/>
  <c r="D109" i="1"/>
  <c r="D49" i="33" s="1"/>
  <c r="D74" i="1"/>
  <c r="D14" i="33" s="1"/>
  <c r="C13" i="33"/>
  <c r="C50" i="12"/>
  <c r="D98" i="1"/>
  <c r="D38" i="33" s="1"/>
  <c r="C37" i="33"/>
  <c r="C216" i="12"/>
  <c r="Q10" i="33"/>
  <c r="O10" i="1"/>
  <c r="O13" i="1"/>
  <c r="Q13" i="33"/>
  <c r="Q2" i="33"/>
  <c r="C66" i="12"/>
  <c r="C53" i="33"/>
  <c r="D114" i="1"/>
  <c r="D54" i="33" s="1"/>
  <c r="D75" i="1"/>
  <c r="D15" i="33" s="1"/>
  <c r="C14" i="33"/>
  <c r="D91" i="1"/>
  <c r="D31" i="33" s="1"/>
  <c r="C30" i="33"/>
  <c r="C59" i="12"/>
  <c r="D107" i="1"/>
  <c r="D47" i="33" s="1"/>
  <c r="C46" i="33"/>
  <c r="D88" i="1"/>
  <c r="D28" i="33" s="1"/>
  <c r="C27" i="33"/>
  <c r="C210" i="12"/>
  <c r="C72" i="12"/>
  <c r="D120" i="1"/>
  <c r="D60" i="33" s="1"/>
  <c r="C59" i="33"/>
  <c r="C8" i="33"/>
  <c r="D69" i="1"/>
  <c r="D9" i="33" s="1"/>
  <c r="D85" i="1"/>
  <c r="D25" i="33" s="1"/>
  <c r="C24" i="33"/>
  <c r="C53" i="12"/>
  <c r="C40" i="33"/>
  <c r="D101" i="1"/>
  <c r="D41" i="33" s="1"/>
  <c r="D86" i="1"/>
  <c r="D26" i="33" s="1"/>
  <c r="C25" i="33"/>
  <c r="C62" i="12"/>
  <c r="D110" i="1"/>
  <c r="C49" i="33"/>
  <c r="C215" i="12"/>
  <c r="C578" i="33"/>
  <c r="D80" i="1"/>
  <c r="D20" i="33" s="1"/>
  <c r="C19" i="33"/>
  <c r="E581" i="33"/>
  <c r="E580" i="33"/>
  <c r="C208" i="12"/>
  <c r="D82" i="1"/>
  <c r="D22" i="33" s="1"/>
  <c r="C21" i="33"/>
  <c r="C60" i="12"/>
  <c r="C47" i="33"/>
  <c r="D108" i="1"/>
  <c r="D48" i="33" s="1"/>
  <c r="O7" i="1"/>
  <c r="Q7" i="33"/>
  <c r="C74" i="12"/>
  <c r="D122" i="1"/>
  <c r="D62" i="33" s="1"/>
  <c r="C61" i="33"/>
  <c r="D83" i="1"/>
  <c r="D23" i="33" s="1"/>
  <c r="C22" i="33"/>
  <c r="C51" i="12"/>
  <c r="D99" i="1"/>
  <c r="D39" i="33" s="1"/>
  <c r="C38" i="33"/>
  <c r="C64" i="12"/>
  <c r="C51" i="33"/>
  <c r="D112" i="1"/>
  <c r="D52" i="33" s="1"/>
  <c r="D77" i="1"/>
  <c r="D17" i="33" s="1"/>
  <c r="C16" i="33"/>
  <c r="C45" i="12"/>
  <c r="C32" i="33"/>
  <c r="D93" i="1"/>
  <c r="D33" i="33" s="1"/>
  <c r="D84" i="1"/>
  <c r="D24" i="33" s="1"/>
  <c r="C23" i="33"/>
  <c r="Q6" i="33"/>
  <c r="O6" i="1"/>
  <c r="O9" i="1"/>
  <c r="Q9" i="33"/>
  <c r="Q5" i="33"/>
  <c r="O5" i="1"/>
  <c r="O12" i="1"/>
  <c r="Q12" i="33"/>
  <c r="Q8" i="33"/>
  <c r="O8" i="1"/>
  <c r="H44" i="33"/>
  <c r="J44" i="33"/>
  <c r="C70" i="12"/>
  <c r="C57" i="33"/>
  <c r="D118" i="1"/>
  <c r="D58" i="33" s="1"/>
  <c r="D63" i="1"/>
  <c r="D3" i="33" s="1"/>
  <c r="C2" i="33"/>
  <c r="D79" i="1"/>
  <c r="D19" i="33" s="1"/>
  <c r="C18" i="33"/>
  <c r="C47" i="12"/>
  <c r="D95" i="1"/>
  <c r="D35" i="33" s="1"/>
  <c r="C34" i="33"/>
  <c r="H38" i="33"/>
  <c r="C582" i="33"/>
  <c r="C581" i="33"/>
  <c r="C48" i="12"/>
  <c r="D96" i="1"/>
  <c r="D36" i="33" s="1"/>
  <c r="C35" i="33"/>
  <c r="D580" i="33"/>
  <c r="C218" i="12"/>
  <c r="D73" i="1"/>
  <c r="D13" i="33" s="1"/>
  <c r="C12" i="33"/>
  <c r="D89" i="1"/>
  <c r="D29" i="33" s="1"/>
  <c r="C28" i="33"/>
  <c r="C57" i="12"/>
  <c r="C44" i="33"/>
  <c r="D105" i="1"/>
  <c r="D45" i="33" s="1"/>
  <c r="D66" i="1"/>
  <c r="D6" i="33" s="1"/>
  <c r="C5" i="33"/>
  <c r="D90" i="1"/>
  <c r="D30" i="33" s="1"/>
  <c r="C29" i="33"/>
  <c r="C214" i="12"/>
  <c r="C44" i="12"/>
  <c r="D92" i="1"/>
  <c r="D32" i="33" s="1"/>
  <c r="C31" i="33"/>
  <c r="D577" i="33"/>
  <c r="E582" i="33"/>
  <c r="E578" i="33"/>
  <c r="C212" i="12"/>
  <c r="C46" i="12"/>
  <c r="D94" i="1"/>
  <c r="D34" i="33" s="1"/>
  <c r="C33" i="33"/>
  <c r="D64" i="1"/>
  <c r="D4" i="33" s="1"/>
  <c r="C3" i="33"/>
  <c r="O11" i="1"/>
  <c r="Q11" i="33"/>
  <c r="D68" i="1"/>
  <c r="D8" i="33" s="1"/>
  <c r="C7" i="33"/>
  <c r="C207" i="12"/>
  <c r="C213" i="12"/>
  <c r="C56" i="12"/>
  <c r="D104" i="1"/>
  <c r="D44" i="33" s="1"/>
  <c r="C43" i="33"/>
  <c r="C58" i="12"/>
  <c r="C45" i="33"/>
  <c r="D106" i="1"/>
  <c r="D46" i="33" s="1"/>
  <c r="H47" i="33"/>
  <c r="U11" i="33" s="1"/>
  <c r="U179" i="33" s="1"/>
  <c r="U191" i="33" s="1"/>
  <c r="U203" i="33" s="1"/>
  <c r="U215" i="33" s="1"/>
  <c r="U227" i="33" s="1"/>
  <c r="C63" i="12"/>
  <c r="D111" i="1"/>
  <c r="D51" i="33" s="1"/>
  <c r="C50" i="33"/>
  <c r="D71" i="1"/>
  <c r="D11" i="33" s="1"/>
  <c r="C10" i="33"/>
  <c r="D87" i="1"/>
  <c r="D27" i="33" s="1"/>
  <c r="C26" i="33"/>
  <c r="C55" i="12"/>
  <c r="D103" i="1"/>
  <c r="D43" i="33" s="1"/>
  <c r="C42" i="33"/>
  <c r="H42" i="33"/>
  <c r="C211" i="12"/>
  <c r="D76" i="1"/>
  <c r="D16" i="33" s="1"/>
  <c r="C15" i="33"/>
  <c r="D576" i="33"/>
  <c r="C217" i="12"/>
  <c r="C68" i="12"/>
  <c r="D116" i="1"/>
  <c r="D56" i="33" s="1"/>
  <c r="C55" i="33"/>
  <c r="D65" i="1"/>
  <c r="D5" i="33" s="1"/>
  <c r="C4" i="33"/>
  <c r="D81" i="1"/>
  <c r="D21" i="33" s="1"/>
  <c r="C20" i="33"/>
  <c r="C49" i="12"/>
  <c r="D97" i="1"/>
  <c r="D37" i="33" s="1"/>
  <c r="C36" i="33"/>
  <c r="H40" i="33"/>
  <c r="D78" i="1"/>
  <c r="D18" i="33" s="1"/>
  <c r="C17" i="33"/>
  <c r="C54" i="12"/>
  <c r="C41" i="33"/>
  <c r="D102" i="1"/>
  <c r="D42" i="33" s="1"/>
  <c r="D72" i="1"/>
  <c r="D12" i="33" s="1"/>
  <c r="C11" i="33"/>
  <c r="D70" i="1"/>
  <c r="D10" i="33" s="1"/>
  <c r="C9" i="33"/>
  <c r="C579" i="33"/>
  <c r="C52" i="12"/>
  <c r="C39" i="33"/>
  <c r="D100" i="1"/>
  <c r="D40" i="33" s="1"/>
  <c r="D578" i="33"/>
  <c r="Q3" i="33"/>
  <c r="O3" i="1"/>
  <c r="G63" i="33"/>
  <c r="H63" i="33" s="1"/>
  <c r="H62" i="33"/>
  <c r="Q4" i="33"/>
  <c r="O4" i="1"/>
  <c r="G64" i="33"/>
  <c r="G44" i="6"/>
  <c r="G45" i="6"/>
  <c r="J186" i="22"/>
  <c r="J185" i="22"/>
  <c r="J184" i="22"/>
  <c r="J183" i="22"/>
  <c r="J182" i="22"/>
  <c r="J181" i="22"/>
  <c r="J180" i="22"/>
  <c r="J179" i="22"/>
  <c r="J178" i="22"/>
  <c r="J177" i="22"/>
  <c r="J176" i="22"/>
  <c r="J175" i="22"/>
  <c r="J174" i="22"/>
  <c r="H174" i="22"/>
  <c r="D174" i="22"/>
  <c r="J173" i="22"/>
  <c r="H173" i="22"/>
  <c r="D173" i="22"/>
  <c r="J172" i="22"/>
  <c r="H172" i="22"/>
  <c r="D172" i="22"/>
  <c r="J171" i="22"/>
  <c r="H171" i="22"/>
  <c r="D171" i="22"/>
  <c r="J170" i="22"/>
  <c r="D170" i="22"/>
  <c r="J169" i="22"/>
  <c r="E169" i="22"/>
  <c r="H169" i="22" s="1"/>
  <c r="D169" i="22"/>
  <c r="J168" i="22"/>
  <c r="H168" i="22"/>
  <c r="E168" i="22"/>
  <c r="D168" i="22"/>
  <c r="J167" i="22"/>
  <c r="H167" i="22"/>
  <c r="E167" i="22"/>
  <c r="D167" i="22"/>
  <c r="J166" i="22"/>
  <c r="E166" i="22"/>
  <c r="H166" i="22" s="1"/>
  <c r="D166" i="22"/>
  <c r="J165" i="22"/>
  <c r="E165" i="22"/>
  <c r="H165" i="22" s="1"/>
  <c r="D165" i="22"/>
  <c r="J164" i="22"/>
  <c r="E164" i="22"/>
  <c r="H164" i="22" s="1"/>
  <c r="D164" i="22"/>
  <c r="J163" i="22"/>
  <c r="E163" i="22"/>
  <c r="H163" i="22" s="1"/>
  <c r="D163" i="22"/>
  <c r="J162" i="22"/>
  <c r="E162" i="22"/>
  <c r="H162" i="22" s="1"/>
  <c r="D162" i="22"/>
  <c r="J161" i="22"/>
  <c r="E161" i="22"/>
  <c r="H161" i="22" s="1"/>
  <c r="D161" i="22"/>
  <c r="J160" i="22"/>
  <c r="E160" i="22"/>
  <c r="H160" i="22" s="1"/>
  <c r="D160" i="22"/>
  <c r="J159" i="22"/>
  <c r="E159" i="22"/>
  <c r="H159" i="22" s="1"/>
  <c r="D159" i="22"/>
  <c r="J158" i="22"/>
  <c r="E158" i="22"/>
  <c r="D158" i="22"/>
  <c r="J157" i="22"/>
  <c r="E157" i="22"/>
  <c r="H157" i="22" s="1"/>
  <c r="D157" i="22"/>
  <c r="J156" i="22"/>
  <c r="E156" i="22"/>
  <c r="H156" i="22" s="1"/>
  <c r="D156" i="22"/>
  <c r="J155" i="22"/>
  <c r="E155" i="22"/>
  <c r="H155" i="22" s="1"/>
  <c r="D155" i="22"/>
  <c r="J154" i="22"/>
  <c r="E154" i="22"/>
  <c r="H154" i="22" s="1"/>
  <c r="D154" i="22"/>
  <c r="J153" i="22"/>
  <c r="E153" i="22"/>
  <c r="H153" i="22" s="1"/>
  <c r="D153" i="22"/>
  <c r="J152" i="22"/>
  <c r="E152" i="22"/>
  <c r="H152" i="22" s="1"/>
  <c r="D152" i="22"/>
  <c r="J151" i="22"/>
  <c r="E151" i="22"/>
  <c r="H151" i="22" s="1"/>
  <c r="D151" i="22"/>
  <c r="J150" i="22"/>
  <c r="E150" i="22"/>
  <c r="H150" i="22" s="1"/>
  <c r="D150" i="22"/>
  <c r="J149" i="22"/>
  <c r="E149" i="22"/>
  <c r="H149" i="22" s="1"/>
  <c r="D149" i="22"/>
  <c r="J148" i="22"/>
  <c r="E148" i="22"/>
  <c r="H148" i="22" s="1"/>
  <c r="D148" i="22"/>
  <c r="J147" i="22"/>
  <c r="E147" i="22"/>
  <c r="H147" i="22" s="1"/>
  <c r="D147" i="22"/>
  <c r="J146" i="22"/>
  <c r="E146" i="22"/>
  <c r="D146" i="22"/>
  <c r="G145" i="22"/>
  <c r="J145" i="22" s="1"/>
  <c r="E145" i="22"/>
  <c r="H145" i="22" s="1"/>
  <c r="D145" i="22"/>
  <c r="H144" i="22"/>
  <c r="G144" i="22"/>
  <c r="J144" i="22" s="1"/>
  <c r="E144" i="22"/>
  <c r="D144" i="22"/>
  <c r="J143" i="22"/>
  <c r="H143" i="22"/>
  <c r="G143" i="22"/>
  <c r="E143" i="22"/>
  <c r="D143" i="22"/>
  <c r="J142" i="22"/>
  <c r="G142" i="22"/>
  <c r="E142" i="22"/>
  <c r="H142" i="22" s="1"/>
  <c r="D142" i="22"/>
  <c r="G141" i="22"/>
  <c r="J141" i="22" s="1"/>
  <c r="E141" i="22"/>
  <c r="H141" i="22" s="1"/>
  <c r="D141" i="22"/>
  <c r="C141" i="22"/>
  <c r="J140" i="22"/>
  <c r="H140" i="22"/>
  <c r="G140" i="22"/>
  <c r="E140" i="22"/>
  <c r="D140" i="22"/>
  <c r="J139" i="22"/>
  <c r="G139" i="22"/>
  <c r="E139" i="22"/>
  <c r="H139" i="22" s="1"/>
  <c r="D139" i="22"/>
  <c r="G138" i="22"/>
  <c r="J138" i="22" s="1"/>
  <c r="E138" i="22"/>
  <c r="H138" i="22" s="1"/>
  <c r="D138" i="22"/>
  <c r="H137" i="22"/>
  <c r="G137" i="22"/>
  <c r="J137" i="22" s="1"/>
  <c r="E137" i="22"/>
  <c r="D137" i="22"/>
  <c r="J136" i="22"/>
  <c r="H136" i="22"/>
  <c r="G136" i="22"/>
  <c r="E136" i="22"/>
  <c r="D136" i="22"/>
  <c r="J135" i="22"/>
  <c r="G135" i="22"/>
  <c r="E135" i="22"/>
  <c r="H135" i="22" s="1"/>
  <c r="D135" i="22"/>
  <c r="G134" i="22"/>
  <c r="J134" i="22" s="1"/>
  <c r="E134" i="22"/>
  <c r="H134" i="22" s="1"/>
  <c r="D134" i="22"/>
  <c r="C134" i="22"/>
  <c r="J133" i="22"/>
  <c r="G133" i="22"/>
  <c r="F133" i="22"/>
  <c r="E133" i="22"/>
  <c r="H133" i="22" s="1"/>
  <c r="D133" i="22"/>
  <c r="G132" i="22"/>
  <c r="F132" i="22"/>
  <c r="J132" i="22" s="1"/>
  <c r="E132" i="22"/>
  <c r="H132" i="22" s="1"/>
  <c r="D132" i="22"/>
  <c r="J131" i="22"/>
  <c r="G131" i="22"/>
  <c r="F131" i="22"/>
  <c r="E131" i="22"/>
  <c r="H131" i="22" s="1"/>
  <c r="D131" i="22"/>
  <c r="G130" i="22"/>
  <c r="F130" i="22"/>
  <c r="J130" i="22" s="1"/>
  <c r="E130" i="22"/>
  <c r="H130" i="22" s="1"/>
  <c r="D130" i="22"/>
  <c r="J129" i="22"/>
  <c r="G129" i="22"/>
  <c r="F129" i="22"/>
  <c r="E129" i="22"/>
  <c r="H129" i="22" s="1"/>
  <c r="D129" i="22"/>
  <c r="G128" i="22"/>
  <c r="F128" i="22"/>
  <c r="J128" i="22" s="1"/>
  <c r="E128" i="22"/>
  <c r="H128" i="22" s="1"/>
  <c r="D128" i="22"/>
  <c r="J127" i="22"/>
  <c r="G127" i="22"/>
  <c r="F127" i="22"/>
  <c r="E127" i="22"/>
  <c r="H127" i="22" s="1"/>
  <c r="D127" i="22"/>
  <c r="G126" i="22"/>
  <c r="F126" i="22"/>
  <c r="J126" i="22" s="1"/>
  <c r="E126" i="22"/>
  <c r="H126" i="22" s="1"/>
  <c r="D126" i="22"/>
  <c r="J125" i="22"/>
  <c r="G125" i="22"/>
  <c r="F125" i="22"/>
  <c r="E125" i="22"/>
  <c r="H125" i="22" s="1"/>
  <c r="D125" i="22"/>
  <c r="G124" i="22"/>
  <c r="F124" i="22"/>
  <c r="J124" i="22" s="1"/>
  <c r="E124" i="22"/>
  <c r="H124" i="22" s="1"/>
  <c r="D124" i="22"/>
  <c r="J123" i="22"/>
  <c r="G123" i="22"/>
  <c r="F123" i="22"/>
  <c r="E123" i="22"/>
  <c r="H123" i="22" s="1"/>
  <c r="D123" i="22"/>
  <c r="G122" i="22"/>
  <c r="F122" i="22"/>
  <c r="J122" i="22" s="1"/>
  <c r="E122" i="22"/>
  <c r="H122" i="22" s="1"/>
  <c r="D122" i="22"/>
  <c r="J121" i="22"/>
  <c r="G121" i="22"/>
  <c r="F121" i="22"/>
  <c r="E121" i="22"/>
  <c r="H121" i="22" s="1"/>
  <c r="D121" i="22"/>
  <c r="G120" i="22"/>
  <c r="F120" i="22"/>
  <c r="J120" i="22" s="1"/>
  <c r="E120" i="22"/>
  <c r="H120" i="22" s="1"/>
  <c r="D120" i="22"/>
  <c r="J119" i="22"/>
  <c r="G119" i="22"/>
  <c r="F119" i="22"/>
  <c r="E119" i="22"/>
  <c r="H119" i="22" s="1"/>
  <c r="D119" i="22"/>
  <c r="G118" i="22"/>
  <c r="F118" i="22"/>
  <c r="J118" i="22" s="1"/>
  <c r="E118" i="22"/>
  <c r="H118" i="22" s="1"/>
  <c r="D118" i="22"/>
  <c r="J117" i="22"/>
  <c r="G117" i="22"/>
  <c r="F117" i="22"/>
  <c r="E117" i="22"/>
  <c r="H117" i="22" s="1"/>
  <c r="D117" i="22"/>
  <c r="G116" i="22"/>
  <c r="F116" i="22"/>
  <c r="J116" i="22" s="1"/>
  <c r="E116" i="22"/>
  <c r="H116" i="22" s="1"/>
  <c r="D116" i="22"/>
  <c r="J115" i="22"/>
  <c r="G115" i="22"/>
  <c r="F115" i="22"/>
  <c r="E115" i="22"/>
  <c r="H115" i="22" s="1"/>
  <c r="G114" i="22"/>
  <c r="F114" i="22"/>
  <c r="J114" i="22" s="1"/>
  <c r="C114" i="22"/>
  <c r="D115" i="22" s="1"/>
  <c r="G113" i="22"/>
  <c r="F113" i="22"/>
  <c r="J113" i="22" s="1"/>
  <c r="E113" i="22"/>
  <c r="H113" i="22" s="1"/>
  <c r="C113" i="22"/>
  <c r="D114" i="22" s="1"/>
  <c r="J112" i="22"/>
  <c r="G112" i="22"/>
  <c r="F112" i="22"/>
  <c r="E112" i="22"/>
  <c r="H112" i="22" s="1"/>
  <c r="C112" i="22"/>
  <c r="D113" i="22" s="1"/>
  <c r="G111" i="22"/>
  <c r="F111" i="22"/>
  <c r="J111" i="22" s="1"/>
  <c r="C111" i="22"/>
  <c r="D112" i="22" s="1"/>
  <c r="G110" i="22"/>
  <c r="F110" i="22"/>
  <c r="J110" i="22" s="1"/>
  <c r="C110" i="22"/>
  <c r="G109" i="22"/>
  <c r="F109" i="22"/>
  <c r="J109" i="22" s="1"/>
  <c r="E109" i="22"/>
  <c r="H109" i="22" s="1"/>
  <c r="D109" i="22"/>
  <c r="C109" i="22"/>
  <c r="J108" i="22"/>
  <c r="G108" i="22"/>
  <c r="F108" i="22"/>
  <c r="E108" i="22"/>
  <c r="H108" i="22" s="1"/>
  <c r="D108" i="22"/>
  <c r="G107" i="22"/>
  <c r="H107" i="22" s="1"/>
  <c r="F107" i="22"/>
  <c r="J107" i="22" s="1"/>
  <c r="E107" i="22"/>
  <c r="D107" i="22"/>
  <c r="J106" i="22"/>
  <c r="G106" i="22"/>
  <c r="F106" i="22"/>
  <c r="E106" i="22"/>
  <c r="H106" i="22" s="1"/>
  <c r="D106" i="22"/>
  <c r="G105" i="22"/>
  <c r="H105" i="22" s="1"/>
  <c r="F105" i="22"/>
  <c r="J105" i="22" s="1"/>
  <c r="E105" i="22"/>
  <c r="D105" i="22"/>
  <c r="J104" i="22"/>
  <c r="G104" i="22"/>
  <c r="F104" i="22"/>
  <c r="E104" i="22"/>
  <c r="H104" i="22" s="1"/>
  <c r="D104" i="22"/>
  <c r="G103" i="22"/>
  <c r="H103" i="22" s="1"/>
  <c r="F103" i="22"/>
  <c r="J103" i="22" s="1"/>
  <c r="E103" i="22"/>
  <c r="D103" i="22"/>
  <c r="J102" i="22"/>
  <c r="G102" i="22"/>
  <c r="F102" i="22"/>
  <c r="E102" i="22"/>
  <c r="H102" i="22" s="1"/>
  <c r="D102" i="22"/>
  <c r="G101" i="22"/>
  <c r="F101" i="22"/>
  <c r="J101" i="22" s="1"/>
  <c r="E101" i="22"/>
  <c r="H101" i="22" s="1"/>
  <c r="D101" i="22"/>
  <c r="J100" i="22"/>
  <c r="G100" i="22"/>
  <c r="F100" i="22"/>
  <c r="E100" i="22"/>
  <c r="H100" i="22" s="1"/>
  <c r="D100" i="22"/>
  <c r="G99" i="22"/>
  <c r="F99" i="22"/>
  <c r="J99" i="22" s="1"/>
  <c r="E99" i="22"/>
  <c r="H99" i="22" s="1"/>
  <c r="D99" i="22"/>
  <c r="J98" i="22"/>
  <c r="G98" i="22"/>
  <c r="F98" i="22"/>
  <c r="E98" i="22"/>
  <c r="D98" i="22"/>
  <c r="G97" i="22"/>
  <c r="F97" i="22"/>
  <c r="J97" i="22" s="1"/>
  <c r="E97" i="22"/>
  <c r="H97" i="22" s="1"/>
  <c r="D97" i="22"/>
  <c r="J96" i="22"/>
  <c r="G96" i="22"/>
  <c r="F96" i="22"/>
  <c r="E96" i="22"/>
  <c r="H96" i="22" s="1"/>
  <c r="D96" i="22"/>
  <c r="G95" i="22"/>
  <c r="F95" i="22"/>
  <c r="J95" i="22" s="1"/>
  <c r="E95" i="22"/>
  <c r="H95" i="22" s="1"/>
  <c r="D95" i="22"/>
  <c r="J94" i="22"/>
  <c r="G94" i="22"/>
  <c r="F94" i="22"/>
  <c r="E94" i="22"/>
  <c r="H94" i="22" s="1"/>
  <c r="D94" i="22"/>
  <c r="G93" i="22"/>
  <c r="F93" i="22"/>
  <c r="J93" i="22" s="1"/>
  <c r="E93" i="22"/>
  <c r="H93" i="22" s="1"/>
  <c r="D93" i="22"/>
  <c r="J92" i="22"/>
  <c r="G92" i="22"/>
  <c r="F92" i="22"/>
  <c r="E92" i="22"/>
  <c r="H92" i="22" s="1"/>
  <c r="D92" i="22"/>
  <c r="G91" i="22"/>
  <c r="F91" i="22"/>
  <c r="J91" i="22" s="1"/>
  <c r="E91" i="22"/>
  <c r="H91" i="22" s="1"/>
  <c r="D91" i="22"/>
  <c r="J90" i="22"/>
  <c r="G90" i="22"/>
  <c r="F90" i="22"/>
  <c r="E90" i="22"/>
  <c r="H90" i="22" s="1"/>
  <c r="D90" i="22"/>
  <c r="G89" i="22"/>
  <c r="H89" i="22" s="1"/>
  <c r="F89" i="22"/>
  <c r="J89" i="22" s="1"/>
  <c r="E89" i="22"/>
  <c r="D89" i="22"/>
  <c r="J88" i="22"/>
  <c r="G88" i="22"/>
  <c r="F88" i="22"/>
  <c r="E88" i="22"/>
  <c r="H88" i="22" s="1"/>
  <c r="D88" i="22"/>
  <c r="G87" i="22"/>
  <c r="H87" i="22" s="1"/>
  <c r="F87" i="22"/>
  <c r="J87" i="22" s="1"/>
  <c r="E87" i="22"/>
  <c r="D87" i="22"/>
  <c r="J86" i="22"/>
  <c r="G86" i="22"/>
  <c r="F86" i="22"/>
  <c r="E86" i="22"/>
  <c r="D86" i="22"/>
  <c r="G85" i="22"/>
  <c r="H85" i="22" s="1"/>
  <c r="F85" i="22"/>
  <c r="J85" i="22" s="1"/>
  <c r="E85" i="22"/>
  <c r="D85" i="22"/>
  <c r="J84" i="22"/>
  <c r="G84" i="22"/>
  <c r="F84" i="22"/>
  <c r="E84" i="22"/>
  <c r="H84" i="22" s="1"/>
  <c r="D84" i="22"/>
  <c r="G83" i="22"/>
  <c r="H83" i="22" s="1"/>
  <c r="F83" i="22"/>
  <c r="J83" i="22" s="1"/>
  <c r="E83" i="22"/>
  <c r="D83" i="22"/>
  <c r="J82" i="22"/>
  <c r="G82" i="22"/>
  <c r="F82" i="22"/>
  <c r="E82" i="22"/>
  <c r="H82" i="22" s="1"/>
  <c r="D82" i="22"/>
  <c r="G81" i="22"/>
  <c r="F81" i="22"/>
  <c r="J81" i="22" s="1"/>
  <c r="E81" i="22"/>
  <c r="H81" i="22" s="1"/>
  <c r="D81" i="22"/>
  <c r="J80" i="22"/>
  <c r="G80" i="22"/>
  <c r="F80" i="22"/>
  <c r="E80" i="22"/>
  <c r="H80" i="22" s="1"/>
  <c r="D80" i="22"/>
  <c r="G79" i="22"/>
  <c r="J79" i="22" s="1"/>
  <c r="F79" i="22"/>
  <c r="E79" i="22"/>
  <c r="H79" i="22" s="1"/>
  <c r="J78" i="22"/>
  <c r="G78" i="22"/>
  <c r="F78" i="22"/>
  <c r="E78" i="22"/>
  <c r="H78" i="22" s="1"/>
  <c r="C78" i="22"/>
  <c r="D79" i="22" s="1"/>
  <c r="H77" i="22"/>
  <c r="G77" i="22"/>
  <c r="F77" i="22"/>
  <c r="J77" i="22" s="1"/>
  <c r="E77" i="22"/>
  <c r="C77" i="22"/>
  <c r="D78" i="22" s="1"/>
  <c r="G76" i="22"/>
  <c r="J76" i="22" s="1"/>
  <c r="F76" i="22"/>
  <c r="C76" i="22"/>
  <c r="E76" i="22" s="1"/>
  <c r="H76" i="22" s="1"/>
  <c r="G75" i="22"/>
  <c r="F75" i="22"/>
  <c r="J75" i="22" s="1"/>
  <c r="C75" i="22"/>
  <c r="E75" i="22" s="1"/>
  <c r="H75" i="22" s="1"/>
  <c r="J74" i="22"/>
  <c r="G74" i="22"/>
  <c r="F74" i="22"/>
  <c r="E74" i="22"/>
  <c r="C74" i="22"/>
  <c r="H73" i="22"/>
  <c r="G73" i="22"/>
  <c r="F73" i="22"/>
  <c r="J73" i="22" s="1"/>
  <c r="E73" i="22"/>
  <c r="D73" i="22"/>
  <c r="C73" i="22"/>
  <c r="G72" i="22"/>
  <c r="J72" i="22" s="1"/>
  <c r="F72" i="22"/>
  <c r="E72" i="22"/>
  <c r="H72" i="22" s="1"/>
  <c r="D72" i="22"/>
  <c r="J71" i="22"/>
  <c r="G71" i="22"/>
  <c r="F71" i="22"/>
  <c r="E71" i="22"/>
  <c r="H71" i="22" s="1"/>
  <c r="D71" i="22"/>
  <c r="G70" i="22"/>
  <c r="J70" i="22" s="1"/>
  <c r="F70" i="22"/>
  <c r="E70" i="22"/>
  <c r="H70" i="22" s="1"/>
  <c r="D70" i="22"/>
  <c r="J69" i="22"/>
  <c r="G69" i="22"/>
  <c r="F69" i="22"/>
  <c r="E69" i="22"/>
  <c r="H69" i="22" s="1"/>
  <c r="D69" i="22"/>
  <c r="G68" i="22"/>
  <c r="J68" i="22" s="1"/>
  <c r="F68" i="22"/>
  <c r="E68" i="22"/>
  <c r="H68" i="22" s="1"/>
  <c r="D68" i="22"/>
  <c r="J67" i="22"/>
  <c r="G67" i="22"/>
  <c r="F67" i="22"/>
  <c r="E67" i="22"/>
  <c r="H67" i="22" s="1"/>
  <c r="D67" i="22"/>
  <c r="G66" i="22"/>
  <c r="J66" i="22" s="1"/>
  <c r="F66" i="22"/>
  <c r="E66" i="22"/>
  <c r="H66" i="22" s="1"/>
  <c r="D66" i="22"/>
  <c r="J65" i="22"/>
  <c r="G65" i="22"/>
  <c r="F65" i="22"/>
  <c r="E65" i="22"/>
  <c r="H65" i="22" s="1"/>
  <c r="D65" i="22"/>
  <c r="G64" i="22"/>
  <c r="J64" i="22" s="1"/>
  <c r="F64" i="22"/>
  <c r="E64" i="22"/>
  <c r="H64" i="22" s="1"/>
  <c r="D64" i="22"/>
  <c r="J63" i="22"/>
  <c r="G63" i="22"/>
  <c r="F63" i="22"/>
  <c r="E63" i="22"/>
  <c r="H63" i="22" s="1"/>
  <c r="D63" i="22"/>
  <c r="G62" i="22"/>
  <c r="J62" i="22" s="1"/>
  <c r="F62" i="22"/>
  <c r="E62" i="22"/>
  <c r="H62" i="22" s="1"/>
  <c r="J61" i="22"/>
  <c r="G61" i="22"/>
  <c r="F61" i="22"/>
  <c r="E61" i="22"/>
  <c r="H61" i="22" s="1"/>
  <c r="C61" i="22"/>
  <c r="D62" i="22" s="1"/>
  <c r="H60" i="22"/>
  <c r="G60" i="22"/>
  <c r="F60" i="22"/>
  <c r="J60" i="22" s="1"/>
  <c r="E60" i="22"/>
  <c r="C60" i="22"/>
  <c r="D61" i="22" s="1"/>
  <c r="G59" i="22"/>
  <c r="J59" i="22" s="1"/>
  <c r="F59" i="22"/>
  <c r="C59" i="22"/>
  <c r="D60" i="22" s="1"/>
  <c r="G58" i="22"/>
  <c r="F58" i="22"/>
  <c r="J58" i="22" s="1"/>
  <c r="C58" i="22"/>
  <c r="E58" i="22" s="1"/>
  <c r="H58" i="22" s="1"/>
  <c r="J57" i="22"/>
  <c r="G57" i="22"/>
  <c r="F57" i="22"/>
  <c r="E57" i="22"/>
  <c r="H57" i="22" s="1"/>
  <c r="C57" i="22"/>
  <c r="D58" i="22" s="1"/>
  <c r="H56" i="22"/>
  <c r="G56" i="22"/>
  <c r="F56" i="22"/>
  <c r="J56" i="22" s="1"/>
  <c r="E56" i="22"/>
  <c r="C56" i="22"/>
  <c r="D57" i="22" s="1"/>
  <c r="G55" i="22"/>
  <c r="J55" i="22" s="1"/>
  <c r="F55" i="22"/>
  <c r="D55" i="22"/>
  <c r="C55" i="22"/>
  <c r="H54" i="22"/>
  <c r="G54" i="22"/>
  <c r="F54" i="22"/>
  <c r="J54" i="22" s="1"/>
  <c r="E54" i="22"/>
  <c r="D54" i="22"/>
  <c r="H53" i="22"/>
  <c r="G53" i="22"/>
  <c r="F53" i="22"/>
  <c r="J53" i="22" s="1"/>
  <c r="E53" i="22"/>
  <c r="D53" i="22"/>
  <c r="H52" i="22"/>
  <c r="G52" i="22"/>
  <c r="F52" i="22"/>
  <c r="J52" i="22" s="1"/>
  <c r="E52" i="22"/>
  <c r="D52" i="22"/>
  <c r="H51" i="22"/>
  <c r="G51" i="22"/>
  <c r="F51" i="22"/>
  <c r="J51" i="22" s="1"/>
  <c r="E51" i="22"/>
  <c r="D51" i="22"/>
  <c r="H50" i="22"/>
  <c r="G50" i="22"/>
  <c r="F50" i="22"/>
  <c r="J50" i="22" s="1"/>
  <c r="E50" i="22"/>
  <c r="D50" i="22"/>
  <c r="H49" i="22"/>
  <c r="G49" i="22"/>
  <c r="F49" i="22"/>
  <c r="J49" i="22" s="1"/>
  <c r="E49" i="22"/>
  <c r="D49" i="22"/>
  <c r="H48" i="22"/>
  <c r="G48" i="22"/>
  <c r="F48" i="22"/>
  <c r="J48" i="22" s="1"/>
  <c r="E48" i="22"/>
  <c r="D48" i="22"/>
  <c r="H47" i="22"/>
  <c r="G47" i="22"/>
  <c r="F47" i="22"/>
  <c r="J47" i="22" s="1"/>
  <c r="E47" i="22"/>
  <c r="D47" i="22"/>
  <c r="H46" i="22"/>
  <c r="G46" i="22"/>
  <c r="F46" i="22"/>
  <c r="J46" i="22" s="1"/>
  <c r="E46" i="22"/>
  <c r="D46" i="22"/>
  <c r="H45" i="22"/>
  <c r="G45" i="22"/>
  <c r="F45" i="22"/>
  <c r="J45" i="22" s="1"/>
  <c r="E45" i="22"/>
  <c r="D45" i="22"/>
  <c r="H44" i="22"/>
  <c r="G44" i="22"/>
  <c r="F44" i="22"/>
  <c r="J44" i="22" s="1"/>
  <c r="E44" i="22"/>
  <c r="D44" i="22"/>
  <c r="H43" i="22"/>
  <c r="G43" i="22"/>
  <c r="F43" i="22"/>
  <c r="J43" i="22" s="1"/>
  <c r="E43" i="22"/>
  <c r="D43" i="22"/>
  <c r="H42" i="22"/>
  <c r="G42" i="22"/>
  <c r="F42" i="22"/>
  <c r="J42" i="22" s="1"/>
  <c r="E42" i="22"/>
  <c r="D42" i="22"/>
  <c r="H41" i="22"/>
  <c r="G41" i="22"/>
  <c r="F41" i="22"/>
  <c r="J41" i="22" s="1"/>
  <c r="E41" i="22"/>
  <c r="D41" i="22"/>
  <c r="G40" i="22"/>
  <c r="F40" i="22"/>
  <c r="J40" i="22" s="1"/>
  <c r="E40" i="22"/>
  <c r="H40" i="22" s="1"/>
  <c r="D40" i="22"/>
  <c r="H39" i="22"/>
  <c r="G39" i="22"/>
  <c r="F39" i="22"/>
  <c r="J39" i="22" s="1"/>
  <c r="E39" i="22"/>
  <c r="D39" i="22"/>
  <c r="G38" i="22"/>
  <c r="F38" i="22"/>
  <c r="J38" i="22" s="1"/>
  <c r="E38" i="22"/>
  <c r="D38" i="22"/>
  <c r="E37" i="22"/>
  <c r="D37" i="22"/>
  <c r="E36" i="22"/>
  <c r="C36" i="22"/>
  <c r="E35" i="22"/>
  <c r="C35" i="22"/>
  <c r="D36" i="22" s="1"/>
  <c r="C34" i="22"/>
  <c r="D35" i="22" s="1"/>
  <c r="C33" i="22"/>
  <c r="D34" i="22" s="1"/>
  <c r="E32" i="22"/>
  <c r="C32" i="22"/>
  <c r="D33" i="22" s="1"/>
  <c r="E31" i="22"/>
  <c r="C31" i="22"/>
  <c r="D32" i="22" s="1"/>
  <c r="C30" i="22"/>
  <c r="D31" i="22" s="1"/>
  <c r="C29" i="22"/>
  <c r="E29" i="22" s="1"/>
  <c r="E28" i="22"/>
  <c r="C28" i="22"/>
  <c r="D29" i="22" s="1"/>
  <c r="E27" i="22"/>
  <c r="C27" i="22"/>
  <c r="D28" i="22" s="1"/>
  <c r="C26" i="22"/>
  <c r="D27" i="22" s="1"/>
  <c r="C25" i="22"/>
  <c r="E25" i="22" s="1"/>
  <c r="E24" i="22"/>
  <c r="C24" i="22"/>
  <c r="D25" i="22" s="1"/>
  <c r="E23" i="22"/>
  <c r="C23" i="22"/>
  <c r="D24" i="22" s="1"/>
  <c r="D22" i="22"/>
  <c r="C22" i="22"/>
  <c r="D23" i="22" s="1"/>
  <c r="E21" i="22"/>
  <c r="D21" i="22"/>
  <c r="E20" i="22"/>
  <c r="D20" i="22"/>
  <c r="E19" i="22"/>
  <c r="D19" i="22"/>
  <c r="E18" i="22"/>
  <c r="D18" i="22"/>
  <c r="E17" i="22"/>
  <c r="D17" i="22"/>
  <c r="E16" i="22"/>
  <c r="D16" i="22"/>
  <c r="E15" i="22"/>
  <c r="D15" i="22"/>
  <c r="E14" i="22"/>
  <c r="D14" i="22"/>
  <c r="E13" i="22"/>
  <c r="D13" i="22"/>
  <c r="E12" i="22"/>
  <c r="D12" i="22"/>
  <c r="E11" i="22"/>
  <c r="D11" i="22"/>
  <c r="E10" i="22"/>
  <c r="D10" i="22"/>
  <c r="E9" i="22"/>
  <c r="D9" i="22"/>
  <c r="E8" i="22"/>
  <c r="D8" i="22"/>
  <c r="E7" i="22"/>
  <c r="D7" i="22"/>
  <c r="E6" i="22"/>
  <c r="D6" i="22"/>
  <c r="E5" i="22"/>
  <c r="D5" i="22"/>
  <c r="E4" i="22"/>
  <c r="D4" i="22"/>
  <c r="E3" i="22"/>
  <c r="D3" i="22"/>
  <c r="E2" i="22"/>
  <c r="U2" i="33" l="1"/>
  <c r="U182" i="33" s="1"/>
  <c r="U194" i="33" s="1"/>
  <c r="U206" i="33" s="1"/>
  <c r="U218" i="33" s="1"/>
  <c r="U230" i="33" s="1"/>
  <c r="H49" i="33"/>
  <c r="U13" i="33" s="1"/>
  <c r="U181" i="33" s="1"/>
  <c r="U193" i="33" s="1"/>
  <c r="U205" i="33" s="1"/>
  <c r="U217" i="33" s="1"/>
  <c r="U229" i="33" s="1"/>
  <c r="U241" i="33" s="1"/>
  <c r="U253" i="33" s="1"/>
  <c r="H39" i="33"/>
  <c r="U3" i="33" s="1"/>
  <c r="U183" i="33" s="1"/>
  <c r="U195" i="33" s="1"/>
  <c r="U207" i="33" s="1"/>
  <c r="U219" i="33" s="1"/>
  <c r="U231" i="33" s="1"/>
  <c r="U243" i="33" s="1"/>
  <c r="H48" i="33"/>
  <c r="U12" i="33" s="1"/>
  <c r="U180" i="33" s="1"/>
  <c r="U192" i="33" s="1"/>
  <c r="U204" i="33" s="1"/>
  <c r="U216" i="33" s="1"/>
  <c r="U228" i="33" s="1"/>
  <c r="U240" i="33" s="1"/>
  <c r="U252" i="33" s="1"/>
  <c r="H46" i="33"/>
  <c r="U10" i="33" s="1"/>
  <c r="U178" i="33" s="1"/>
  <c r="U190" i="33" s="1"/>
  <c r="U202" i="33" s="1"/>
  <c r="U214" i="33" s="1"/>
  <c r="U226" i="33" s="1"/>
  <c r="U238" i="33" s="1"/>
  <c r="U250" i="33" s="1"/>
  <c r="H43" i="33"/>
  <c r="C229" i="12"/>
  <c r="C225" i="12"/>
  <c r="C219" i="12"/>
  <c r="C224" i="12"/>
  <c r="C230" i="12"/>
  <c r="C227" i="12"/>
  <c r="D531" i="33"/>
  <c r="C221" i="12"/>
  <c r="P4" i="1"/>
  <c r="Q4" i="1" s="1"/>
  <c r="C226" i="12"/>
  <c r="C228" i="12"/>
  <c r="C223" i="12"/>
  <c r="C220" i="12"/>
  <c r="D50" i="33"/>
  <c r="D532" i="33" s="1"/>
  <c r="C222" i="12"/>
  <c r="P12" i="1"/>
  <c r="Q12" i="1" s="1"/>
  <c r="R3" i="33"/>
  <c r="S3" i="33" s="1"/>
  <c r="P11" i="1"/>
  <c r="Q11" i="1" s="1"/>
  <c r="R7" i="33"/>
  <c r="S7" i="33" s="1"/>
  <c r="P2" i="1"/>
  <c r="Q2" i="1" s="1"/>
  <c r="R9" i="33"/>
  <c r="S9" i="33" s="1"/>
  <c r="R8" i="33"/>
  <c r="S8" i="33" s="1"/>
  <c r="P10" i="1"/>
  <c r="Q10" i="1" s="1"/>
  <c r="P6" i="1"/>
  <c r="Q6" i="1" s="1"/>
  <c r="S183" i="33"/>
  <c r="F183" i="33" s="1"/>
  <c r="R13" i="33"/>
  <c r="S13" i="33" s="1"/>
  <c r="R6" i="33"/>
  <c r="S6" i="33" s="1"/>
  <c r="R2" i="33"/>
  <c r="S2" i="33" s="1"/>
  <c r="P9" i="1"/>
  <c r="Q9" i="1" s="1"/>
  <c r="R4" i="33"/>
  <c r="S4" i="33" s="1"/>
  <c r="R12" i="33"/>
  <c r="S12" i="33" s="1"/>
  <c r="P5" i="1"/>
  <c r="Q5" i="1" s="1"/>
  <c r="P3" i="1"/>
  <c r="Q3" i="1" s="1"/>
  <c r="R11" i="33"/>
  <c r="S11" i="33" s="1"/>
  <c r="R10" i="33"/>
  <c r="S10" i="33" s="1"/>
  <c r="R5" i="33"/>
  <c r="S5" i="33" s="1"/>
  <c r="P7" i="1"/>
  <c r="Q7" i="1" s="1"/>
  <c r="P13" i="1"/>
  <c r="Q13" i="1" s="1"/>
  <c r="P8" i="1"/>
  <c r="Q8" i="1" s="1"/>
  <c r="U239" i="33"/>
  <c r="U237" i="33"/>
  <c r="D77" i="22"/>
  <c r="D111" i="22"/>
  <c r="E22" i="22"/>
  <c r="E26" i="22"/>
  <c r="E30" i="22"/>
  <c r="E34" i="22"/>
  <c r="D59" i="22"/>
  <c r="D76" i="22"/>
  <c r="D110" i="22"/>
  <c r="E111" i="22"/>
  <c r="H111" i="22" s="1"/>
  <c r="H146" i="22"/>
  <c r="H158" i="22"/>
  <c r="D26" i="22"/>
  <c r="D30" i="22"/>
  <c r="E33" i="22"/>
  <c r="H38" i="22"/>
  <c r="E55" i="22"/>
  <c r="H55" i="22" s="1"/>
  <c r="E59" i="22"/>
  <c r="H59" i="22" s="1"/>
  <c r="D75" i="22"/>
  <c r="E110" i="22"/>
  <c r="E114" i="22"/>
  <c r="H114" i="22" s="1"/>
  <c r="H170" i="22"/>
  <c r="D56" i="22"/>
  <c r="D74" i="22"/>
  <c r="H74" i="22"/>
  <c r="H86" i="22"/>
  <c r="H98" i="22"/>
  <c r="S195" i="33" l="1"/>
  <c r="S207" i="33" s="1"/>
  <c r="S219" i="33" s="1"/>
  <c r="S231" i="33" s="1"/>
  <c r="S243" i="33" s="1"/>
  <c r="S255" i="33" s="1"/>
  <c r="S267" i="33" s="1"/>
  <c r="S279" i="33" s="1"/>
  <c r="S291" i="33" s="1"/>
  <c r="S303" i="33" s="1"/>
  <c r="S315" i="33" s="1"/>
  <c r="S327" i="33" s="1"/>
  <c r="S339" i="33" s="1"/>
  <c r="S351" i="33" s="1"/>
  <c r="S363" i="33" s="1"/>
  <c r="S375" i="33" s="1"/>
  <c r="S387" i="33" s="1"/>
  <c r="S399" i="33" s="1"/>
  <c r="S411" i="33" s="1"/>
  <c r="S423" i="33" s="1"/>
  <c r="S435" i="33" s="1"/>
  <c r="S447" i="33" s="1"/>
  <c r="S459" i="33" s="1"/>
  <c r="S471" i="33" s="1"/>
  <c r="S483" i="33" s="1"/>
  <c r="S495" i="33" s="1"/>
  <c r="S507" i="33" s="1"/>
  <c r="S519" i="33" s="1"/>
  <c r="S531" i="33" s="1"/>
  <c r="D573" i="33"/>
  <c r="C241" i="12"/>
  <c r="C232" i="12"/>
  <c r="C235" i="12"/>
  <c r="C573" i="33"/>
  <c r="C231" i="12"/>
  <c r="C238" i="12"/>
  <c r="C242" i="12"/>
  <c r="C236" i="12"/>
  <c r="C234" i="12"/>
  <c r="C240" i="12"/>
  <c r="C233" i="12"/>
  <c r="C239" i="12"/>
  <c r="C237" i="12"/>
  <c r="S186" i="33"/>
  <c r="F186" i="33" s="1"/>
  <c r="S178" i="33"/>
  <c r="F178" i="33" s="1"/>
  <c r="S180" i="33"/>
  <c r="F180" i="33" s="1"/>
  <c r="S176" i="33"/>
  <c r="F176" i="33" s="1"/>
  <c r="S175" i="33"/>
  <c r="S185" i="33"/>
  <c r="F185" i="33" s="1"/>
  <c r="S184" i="33"/>
  <c r="F184" i="33" s="1"/>
  <c r="S181" i="33"/>
  <c r="F181" i="33" s="1"/>
  <c r="S179" i="33"/>
  <c r="F179" i="33" s="1"/>
  <c r="S182" i="33"/>
  <c r="F182" i="33" s="1"/>
  <c r="S177" i="33"/>
  <c r="F177" i="33" s="1"/>
  <c r="U249" i="33"/>
  <c r="U264" i="33"/>
  <c r="U255" i="33"/>
  <c r="U262" i="33"/>
  <c r="U242" i="33"/>
  <c r="U265" i="33"/>
  <c r="U251" i="33"/>
  <c r="H110" i="22"/>
  <c r="S187" i="33" l="1"/>
  <c r="F187" i="33" s="1"/>
  <c r="F175" i="33"/>
  <c r="S188" i="33"/>
  <c r="F188" i="33" s="1"/>
  <c r="S191" i="33"/>
  <c r="F191" i="33" s="1"/>
  <c r="S543" i="33"/>
  <c r="S198" i="33"/>
  <c r="S210" i="33" s="1"/>
  <c r="S194" i="33"/>
  <c r="S190" i="33"/>
  <c r="F190" i="33" s="1"/>
  <c r="S193" i="33"/>
  <c r="F193" i="33" s="1"/>
  <c r="S197" i="33"/>
  <c r="S209" i="33" s="1"/>
  <c r="S189" i="33"/>
  <c r="F189" i="33" s="1"/>
  <c r="S196" i="33"/>
  <c r="S208" i="33" s="1"/>
  <c r="S220" i="33" s="1"/>
  <c r="S232" i="33" s="1"/>
  <c r="S244" i="33" s="1"/>
  <c r="S256" i="33" s="1"/>
  <c r="S268" i="33" s="1"/>
  <c r="S280" i="33" s="1"/>
  <c r="S292" i="33" s="1"/>
  <c r="S304" i="33" s="1"/>
  <c r="S316" i="33" s="1"/>
  <c r="S328" i="33" s="1"/>
  <c r="S340" i="33" s="1"/>
  <c r="S352" i="33" s="1"/>
  <c r="S364" i="33" s="1"/>
  <c r="S376" i="33" s="1"/>
  <c r="S388" i="33" s="1"/>
  <c r="S400" i="33" s="1"/>
  <c r="S412" i="33" s="1"/>
  <c r="S424" i="33" s="1"/>
  <c r="S436" i="33" s="1"/>
  <c r="S448" i="33" s="1"/>
  <c r="S460" i="33" s="1"/>
  <c r="S472" i="33" s="1"/>
  <c r="S484" i="33" s="1"/>
  <c r="S496" i="33" s="1"/>
  <c r="S508" i="33" s="1"/>
  <c r="S520" i="33" s="1"/>
  <c r="S532" i="33" s="1"/>
  <c r="S544" i="33" s="1"/>
  <c r="S199" i="33"/>
  <c r="S211" i="33" s="1"/>
  <c r="S192" i="33"/>
  <c r="F192" i="33" s="1"/>
  <c r="F9" i="25"/>
  <c r="C51" i="29" s="1"/>
  <c r="C252" i="12"/>
  <c r="C250" i="12"/>
  <c r="C251" i="12"/>
  <c r="C248" i="12"/>
  <c r="C253" i="12"/>
  <c r="C245" i="12"/>
  <c r="C254" i="12"/>
  <c r="C244" i="12"/>
  <c r="C249" i="12"/>
  <c r="C246" i="12"/>
  <c r="C243" i="12"/>
  <c r="C247" i="12"/>
  <c r="S555" i="33"/>
  <c r="U267" i="33"/>
  <c r="U263" i="33"/>
  <c r="U277" i="33"/>
  <c r="U276" i="33"/>
  <c r="U254" i="33"/>
  <c r="U274" i="33"/>
  <c r="U261" i="33"/>
  <c r="S221" i="33" l="1"/>
  <c r="S233" i="33" s="1"/>
  <c r="S245" i="33" s="1"/>
  <c r="S257" i="33" s="1"/>
  <c r="S269" i="33" s="1"/>
  <c r="S281" i="33" s="1"/>
  <c r="S293" i="33" s="1"/>
  <c r="S305" i="33" s="1"/>
  <c r="S317" i="33" s="1"/>
  <c r="S329" i="33" s="1"/>
  <c r="S341" i="33" s="1"/>
  <c r="S353" i="33" s="1"/>
  <c r="S365" i="33" s="1"/>
  <c r="S377" i="33" s="1"/>
  <c r="S389" i="33" s="1"/>
  <c r="S401" i="33" s="1"/>
  <c r="S413" i="33" s="1"/>
  <c r="S425" i="33" s="1"/>
  <c r="S437" i="33" s="1"/>
  <c r="S449" i="33" s="1"/>
  <c r="S461" i="33" s="1"/>
  <c r="S473" i="33" s="1"/>
  <c r="S485" i="33" s="1"/>
  <c r="S497" i="33" s="1"/>
  <c r="S509" i="33" s="1"/>
  <c r="S521" i="33" s="1"/>
  <c r="S533" i="33" s="1"/>
  <c r="S545" i="33" s="1"/>
  <c r="S557" i="33" s="1"/>
  <c r="F209" i="33"/>
  <c r="S222" i="33"/>
  <c r="S234" i="33" s="1"/>
  <c r="S246" i="33" s="1"/>
  <c r="S258" i="33" s="1"/>
  <c r="S270" i="33" s="1"/>
  <c r="S282" i="33" s="1"/>
  <c r="S294" i="33" s="1"/>
  <c r="S306" i="33" s="1"/>
  <c r="S318" i="33" s="1"/>
  <c r="S330" i="33" s="1"/>
  <c r="S342" i="33" s="1"/>
  <c r="S354" i="33" s="1"/>
  <c r="S366" i="33" s="1"/>
  <c r="S378" i="33" s="1"/>
  <c r="S390" i="33" s="1"/>
  <c r="S402" i="33" s="1"/>
  <c r="S414" i="33" s="1"/>
  <c r="S426" i="33" s="1"/>
  <c r="S438" i="33" s="1"/>
  <c r="S450" i="33" s="1"/>
  <c r="S462" i="33" s="1"/>
  <c r="S474" i="33" s="1"/>
  <c r="S486" i="33" s="1"/>
  <c r="S498" i="33" s="1"/>
  <c r="S510" i="33" s="1"/>
  <c r="S522" i="33" s="1"/>
  <c r="S534" i="33" s="1"/>
  <c r="S546" i="33" s="1"/>
  <c r="S558" i="33" s="1"/>
  <c r="F210" i="33"/>
  <c r="F37" i="25" s="1"/>
  <c r="C79" i="29" s="1"/>
  <c r="S223" i="33"/>
  <c r="S235" i="33" s="1"/>
  <c r="F211" i="33"/>
  <c r="S204" i="33"/>
  <c r="S216" i="33" s="1"/>
  <c r="S228" i="33" s="1"/>
  <c r="S240" i="33" s="1"/>
  <c r="S202" i="33"/>
  <c r="S214" i="33" s="1"/>
  <c r="S226" i="33" s="1"/>
  <c r="S238" i="33" s="1"/>
  <c r="S250" i="33" s="1"/>
  <c r="S262" i="33" s="1"/>
  <c r="S274" i="33" s="1"/>
  <c r="S286" i="33" s="1"/>
  <c r="S298" i="33" s="1"/>
  <c r="S310" i="33" s="1"/>
  <c r="S322" i="33" s="1"/>
  <c r="S334" i="33" s="1"/>
  <c r="S346" i="33" s="1"/>
  <c r="S358" i="33" s="1"/>
  <c r="S370" i="33" s="1"/>
  <c r="S382" i="33" s="1"/>
  <c r="S394" i="33" s="1"/>
  <c r="S406" i="33" s="1"/>
  <c r="S418" i="33" s="1"/>
  <c r="S430" i="33" s="1"/>
  <c r="S442" i="33" s="1"/>
  <c r="S454" i="33" s="1"/>
  <c r="S466" i="33" s="1"/>
  <c r="S478" i="33" s="1"/>
  <c r="S490" i="33" s="1"/>
  <c r="S502" i="33" s="1"/>
  <c r="S514" i="33" s="1"/>
  <c r="S526" i="33" s="1"/>
  <c r="S538" i="33" s="1"/>
  <c r="F5" i="25"/>
  <c r="C47" i="29" s="1"/>
  <c r="F13" i="25"/>
  <c r="C55" i="29" s="1"/>
  <c r="F3" i="25"/>
  <c r="C45" i="29" s="1"/>
  <c r="F7" i="25"/>
  <c r="C49" i="29" s="1"/>
  <c r="F8" i="25"/>
  <c r="C50" i="29" s="1"/>
  <c r="F12" i="25"/>
  <c r="C54" i="29" s="1"/>
  <c r="S203" i="33"/>
  <c r="S215" i="33" s="1"/>
  <c r="S227" i="33" s="1"/>
  <c r="S239" i="33" s="1"/>
  <c r="S251" i="33" s="1"/>
  <c r="S263" i="33" s="1"/>
  <c r="S275" i="33" s="1"/>
  <c r="S287" i="33" s="1"/>
  <c r="S299" i="33" s="1"/>
  <c r="S311" i="33" s="1"/>
  <c r="S323" i="33" s="1"/>
  <c r="S335" i="33" s="1"/>
  <c r="S347" i="33" s="1"/>
  <c r="S359" i="33" s="1"/>
  <c r="S371" i="33" s="1"/>
  <c r="S383" i="33" s="1"/>
  <c r="S395" i="33" s="1"/>
  <c r="S407" i="33" s="1"/>
  <c r="S419" i="33" s="1"/>
  <c r="S431" i="33" s="1"/>
  <c r="S443" i="33" s="1"/>
  <c r="S455" i="33" s="1"/>
  <c r="S467" i="33" s="1"/>
  <c r="S479" i="33" s="1"/>
  <c r="S491" i="33" s="1"/>
  <c r="S503" i="33" s="1"/>
  <c r="S515" i="33" s="1"/>
  <c r="S527" i="33" s="1"/>
  <c r="S539" i="33" s="1"/>
  <c r="F2" i="25"/>
  <c r="C44" i="29" s="1"/>
  <c r="S201" i="33"/>
  <c r="S213" i="33" s="1"/>
  <c r="S225" i="33" s="1"/>
  <c r="S237" i="33" s="1"/>
  <c r="S205" i="33"/>
  <c r="S217" i="33" s="1"/>
  <c r="S229" i="33" s="1"/>
  <c r="S241" i="33" s="1"/>
  <c r="S206" i="33"/>
  <c r="S218" i="33" s="1"/>
  <c r="S230" i="33" s="1"/>
  <c r="S242" i="33" s="1"/>
  <c r="S254" i="33" s="1"/>
  <c r="S266" i="33" s="1"/>
  <c r="S278" i="33" s="1"/>
  <c r="S290" i="33" s="1"/>
  <c r="S302" i="33" s="1"/>
  <c r="S314" i="33" s="1"/>
  <c r="S326" i="33" s="1"/>
  <c r="S338" i="33" s="1"/>
  <c r="S350" i="33" s="1"/>
  <c r="S362" i="33" s="1"/>
  <c r="S374" i="33" s="1"/>
  <c r="S386" i="33" s="1"/>
  <c r="S398" i="33" s="1"/>
  <c r="S410" i="33" s="1"/>
  <c r="S422" i="33" s="1"/>
  <c r="S434" i="33" s="1"/>
  <c r="S446" i="33" s="1"/>
  <c r="S458" i="33" s="1"/>
  <c r="S470" i="33" s="1"/>
  <c r="S482" i="33" s="1"/>
  <c r="S494" i="33" s="1"/>
  <c r="S506" i="33" s="1"/>
  <c r="S518" i="33" s="1"/>
  <c r="S530" i="33" s="1"/>
  <c r="S542" i="33" s="1"/>
  <c r="F6" i="25"/>
  <c r="C48" i="29" s="1"/>
  <c r="F10" i="25"/>
  <c r="C52" i="29" s="1"/>
  <c r="F11" i="25"/>
  <c r="C53" i="29" s="1"/>
  <c r="F4" i="25"/>
  <c r="C46" i="29" s="1"/>
  <c r="S200" i="33"/>
  <c r="S212" i="33" s="1"/>
  <c r="S224" i="33" s="1"/>
  <c r="S236" i="33" s="1"/>
  <c r="S248" i="33" s="1"/>
  <c r="S260" i="33" s="1"/>
  <c r="S272" i="33" s="1"/>
  <c r="S284" i="33" s="1"/>
  <c r="S296" i="33" s="1"/>
  <c r="S308" i="33" s="1"/>
  <c r="S320" i="33" s="1"/>
  <c r="S332" i="33" s="1"/>
  <c r="S344" i="33" s="1"/>
  <c r="S356" i="33" s="1"/>
  <c r="S368" i="33" s="1"/>
  <c r="S380" i="33" s="1"/>
  <c r="S392" i="33" s="1"/>
  <c r="S404" i="33" s="1"/>
  <c r="S416" i="33" s="1"/>
  <c r="S428" i="33" s="1"/>
  <c r="S440" i="33" s="1"/>
  <c r="S452" i="33" s="1"/>
  <c r="S464" i="33" s="1"/>
  <c r="S476" i="33" s="1"/>
  <c r="S488" i="33" s="1"/>
  <c r="S500" i="33" s="1"/>
  <c r="S512" i="33" s="1"/>
  <c r="S524" i="33" s="1"/>
  <c r="S536" i="33" s="1"/>
  <c r="C255" i="12"/>
  <c r="C266" i="12"/>
  <c r="C263" i="12"/>
  <c r="C261" i="12"/>
  <c r="C265" i="12"/>
  <c r="C259" i="12"/>
  <c r="C256" i="12"/>
  <c r="C260" i="12"/>
  <c r="C264" i="12"/>
  <c r="C258" i="12"/>
  <c r="C257" i="12"/>
  <c r="C262" i="12"/>
  <c r="S556" i="33"/>
  <c r="S567" i="33"/>
  <c r="U279" i="33"/>
  <c r="U273" i="33"/>
  <c r="U286" i="33"/>
  <c r="U266" i="33"/>
  <c r="U288" i="33"/>
  <c r="U289" i="33"/>
  <c r="U275" i="33"/>
  <c r="S550" i="33" l="1"/>
  <c r="F14" i="25"/>
  <c r="C56" i="29" s="1"/>
  <c r="F20" i="25"/>
  <c r="C62" i="29" s="1"/>
  <c r="F15" i="25"/>
  <c r="C57" i="29" s="1"/>
  <c r="F17" i="25"/>
  <c r="C59" i="29" s="1"/>
  <c r="F18" i="25"/>
  <c r="C60" i="29" s="1"/>
  <c r="S548" i="33"/>
  <c r="S551" i="33"/>
  <c r="S554" i="33"/>
  <c r="F19" i="25"/>
  <c r="C61" i="29" s="1"/>
  <c r="F16" i="25"/>
  <c r="C58" i="29" s="1"/>
  <c r="C277" i="12"/>
  <c r="C269" i="12"/>
  <c r="C268" i="12"/>
  <c r="C275" i="12"/>
  <c r="C276" i="12"/>
  <c r="C274" i="12"/>
  <c r="C272" i="12"/>
  <c r="C273" i="12"/>
  <c r="C267" i="12"/>
  <c r="C270" i="12"/>
  <c r="C271" i="12"/>
  <c r="C278" i="12"/>
  <c r="S249" i="33"/>
  <c r="S252" i="33"/>
  <c r="S568" i="33"/>
  <c r="S253" i="33"/>
  <c r="S570" i="33"/>
  <c r="S247" i="33"/>
  <c r="S569" i="33"/>
  <c r="U301" i="33"/>
  <c r="U278" i="33"/>
  <c r="U285" i="33"/>
  <c r="U291" i="33"/>
  <c r="U300" i="33"/>
  <c r="U287" i="33"/>
  <c r="U298" i="33"/>
  <c r="S563" i="33" l="1"/>
  <c r="S562" i="33"/>
  <c r="S566" i="33"/>
  <c r="S560" i="33"/>
  <c r="C288" i="12"/>
  <c r="C290" i="12"/>
  <c r="C285" i="12"/>
  <c r="C280" i="12"/>
  <c r="C282" i="12"/>
  <c r="C286" i="12"/>
  <c r="C279" i="12"/>
  <c r="C287" i="12"/>
  <c r="C289" i="12"/>
  <c r="C283" i="12"/>
  <c r="C284" i="12"/>
  <c r="C281" i="12"/>
  <c r="S259" i="33"/>
  <c r="S264" i="33"/>
  <c r="S261" i="33"/>
  <c r="S265" i="33"/>
  <c r="U310" i="33"/>
  <c r="U299" i="33"/>
  <c r="U290" i="33"/>
  <c r="U312" i="33"/>
  <c r="U303" i="33"/>
  <c r="U297" i="33"/>
  <c r="U313" i="33"/>
  <c r="S572" i="33" l="1"/>
  <c r="F571" i="33" s="1"/>
  <c r="C302" i="12"/>
  <c r="C293" i="12"/>
  <c r="C299" i="12"/>
  <c r="C292" i="12"/>
  <c r="C295" i="12"/>
  <c r="C300" i="12"/>
  <c r="C301" i="12"/>
  <c r="C294" i="12"/>
  <c r="C298" i="12"/>
  <c r="C296" i="12"/>
  <c r="C291" i="12"/>
  <c r="C297" i="12"/>
  <c r="S277" i="33"/>
  <c r="S271" i="33"/>
  <c r="S273" i="33"/>
  <c r="S276" i="33"/>
  <c r="U309" i="33"/>
  <c r="U315" i="33"/>
  <c r="U302" i="33"/>
  <c r="U322" i="33"/>
  <c r="U325" i="33"/>
  <c r="U324" i="33"/>
  <c r="U311" i="33"/>
  <c r="C308" i="12" l="1"/>
  <c r="C314" i="12"/>
  <c r="C309" i="12"/>
  <c r="C313" i="12"/>
  <c r="C311" i="12"/>
  <c r="C310" i="12"/>
  <c r="C307" i="12"/>
  <c r="C306" i="12"/>
  <c r="C304" i="12"/>
  <c r="C303" i="12"/>
  <c r="C312" i="12"/>
  <c r="C305" i="12"/>
  <c r="S288" i="33"/>
  <c r="S285" i="33"/>
  <c r="S283" i="33"/>
  <c r="S289" i="33"/>
  <c r="U327" i="33"/>
  <c r="U314" i="33"/>
  <c r="U321" i="33"/>
  <c r="U334" i="33"/>
  <c r="U323" i="33"/>
  <c r="U336" i="33"/>
  <c r="U337" i="33"/>
  <c r="C323" i="12" l="1"/>
  <c r="C324" i="12"/>
  <c r="C319" i="12"/>
  <c r="C321" i="12"/>
  <c r="C320" i="12"/>
  <c r="C317" i="12"/>
  <c r="C318" i="12"/>
  <c r="C325" i="12"/>
  <c r="C316" i="12"/>
  <c r="C315" i="12"/>
  <c r="C322" i="12"/>
  <c r="C326" i="12"/>
  <c r="S301" i="33"/>
  <c r="S297" i="33"/>
  <c r="S295" i="33"/>
  <c r="S300" i="33"/>
  <c r="U348" i="33"/>
  <c r="U333" i="33"/>
  <c r="U349" i="33"/>
  <c r="U326" i="33"/>
  <c r="U339" i="33"/>
  <c r="U335" i="33"/>
  <c r="U346" i="33"/>
  <c r="C329" i="12" l="1"/>
  <c r="C338" i="12"/>
  <c r="C337" i="12"/>
  <c r="C333" i="12"/>
  <c r="C327" i="12"/>
  <c r="C335" i="12"/>
  <c r="C328" i="12"/>
  <c r="C332" i="12"/>
  <c r="C336" i="12"/>
  <c r="C334" i="12"/>
  <c r="C330" i="12"/>
  <c r="C331" i="12"/>
  <c r="S309" i="33"/>
  <c r="S313" i="33"/>
  <c r="S312" i="33"/>
  <c r="S307" i="33"/>
  <c r="U358" i="33"/>
  <c r="U360" i="33"/>
  <c r="U361" i="33"/>
  <c r="U345" i="33"/>
  <c r="U347" i="33"/>
  <c r="U351" i="33"/>
  <c r="U338" i="33"/>
  <c r="C339" i="12" l="1"/>
  <c r="C342" i="12"/>
  <c r="C340" i="12"/>
  <c r="C349" i="12"/>
  <c r="C348" i="12"/>
  <c r="C343" i="12"/>
  <c r="C344" i="12"/>
  <c r="C345" i="12"/>
  <c r="C341" i="12"/>
  <c r="C346" i="12"/>
  <c r="C347" i="12"/>
  <c r="C350" i="12"/>
  <c r="S325" i="33"/>
  <c r="S324" i="33"/>
  <c r="S319" i="33"/>
  <c r="S321" i="33"/>
  <c r="U363" i="33"/>
  <c r="U359" i="33"/>
  <c r="U372" i="33"/>
  <c r="U370" i="33"/>
  <c r="U350" i="33"/>
  <c r="U357" i="33"/>
  <c r="U373" i="33"/>
  <c r="H117" i="1"/>
  <c r="H95" i="1"/>
  <c r="H94" i="1"/>
  <c r="H91" i="1"/>
  <c r="H90" i="1"/>
  <c r="H87" i="1"/>
  <c r="H86" i="1"/>
  <c r="H83" i="1"/>
  <c r="H82" i="1"/>
  <c r="H79" i="1"/>
  <c r="H78" i="1"/>
  <c r="H75" i="1"/>
  <c r="H74" i="1"/>
  <c r="H71" i="1"/>
  <c r="H70" i="1"/>
  <c r="H67" i="1"/>
  <c r="H66" i="1"/>
  <c r="H63" i="1"/>
  <c r="H62" i="1"/>
  <c r="H49" i="1"/>
  <c r="H47" i="1"/>
  <c r="H45" i="1"/>
  <c r="H44" i="1"/>
  <c r="H43" i="1"/>
  <c r="H41" i="1"/>
  <c r="H40" i="1"/>
  <c r="H38" i="1"/>
  <c r="H36" i="1"/>
  <c r="H35" i="1"/>
  <c r="H28" i="1"/>
  <c r="H25" i="1"/>
  <c r="H17" i="1"/>
  <c r="H16" i="1"/>
  <c r="H9" i="1"/>
  <c r="H7" i="1"/>
  <c r="H4" i="1"/>
  <c r="C64" i="15" l="1"/>
  <c r="F195" i="33"/>
  <c r="C71" i="15"/>
  <c r="F202" i="33"/>
  <c r="C69" i="15"/>
  <c r="F200" i="33"/>
  <c r="C76" i="15"/>
  <c r="F207" i="33"/>
  <c r="F34" i="25" s="1"/>
  <c r="C76" i="29" s="1"/>
  <c r="C66" i="15"/>
  <c r="F197" i="33"/>
  <c r="C73" i="15"/>
  <c r="F204" i="33"/>
  <c r="F31" i="25" s="1"/>
  <c r="C73" i="29" s="1"/>
  <c r="C68" i="15"/>
  <c r="F199" i="33"/>
  <c r="C75" i="15"/>
  <c r="F206" i="33"/>
  <c r="C65" i="15"/>
  <c r="F196" i="33"/>
  <c r="C72" i="15"/>
  <c r="F203" i="33"/>
  <c r="C63" i="15"/>
  <c r="F194" i="33"/>
  <c r="C67" i="15"/>
  <c r="F198" i="33"/>
  <c r="F25" i="25" s="1"/>
  <c r="C67" i="29" s="1"/>
  <c r="C70" i="15"/>
  <c r="F201" i="33"/>
  <c r="C74" i="15"/>
  <c r="F205" i="33"/>
  <c r="C77" i="15"/>
  <c r="F208" i="33"/>
  <c r="C354" i="12"/>
  <c r="C362" i="12"/>
  <c r="C357" i="12"/>
  <c r="C361" i="12"/>
  <c r="C358" i="12"/>
  <c r="C353" i="12"/>
  <c r="C360" i="12"/>
  <c r="C355" i="12"/>
  <c r="C351" i="12"/>
  <c r="C359" i="12"/>
  <c r="C356" i="12"/>
  <c r="C352" i="12"/>
  <c r="F54" i="33"/>
  <c r="J54" i="33" s="1"/>
  <c r="F60" i="33"/>
  <c r="J60" i="33" s="1"/>
  <c r="S333" i="33"/>
  <c r="S331" i="33"/>
  <c r="F52" i="33"/>
  <c r="J52" i="33" s="1"/>
  <c r="J114" i="1"/>
  <c r="J124" i="1"/>
  <c r="F35" i="25"/>
  <c r="C77" i="29" s="1"/>
  <c r="F64" i="33"/>
  <c r="J64" i="33" s="1"/>
  <c r="F53" i="33"/>
  <c r="J53" i="33" s="1"/>
  <c r="J115" i="1"/>
  <c r="O103" i="1" s="1"/>
  <c r="J127" i="1" s="1"/>
  <c r="J139" i="1" s="1"/>
  <c r="F55" i="33"/>
  <c r="J55" i="33" s="1"/>
  <c r="J118" i="1"/>
  <c r="O106" i="1" s="1"/>
  <c r="J130" i="1" s="1"/>
  <c r="F58" i="33"/>
  <c r="J58" i="33" s="1"/>
  <c r="J122" i="1"/>
  <c r="F62" i="33"/>
  <c r="J62" i="33" s="1"/>
  <c r="S337" i="33"/>
  <c r="J111" i="1"/>
  <c r="F51" i="33"/>
  <c r="J51" i="33" s="1"/>
  <c r="J117" i="1"/>
  <c r="O105" i="1" s="1"/>
  <c r="J129" i="1" s="1"/>
  <c r="F57" i="33"/>
  <c r="J57" i="33" s="1"/>
  <c r="J121" i="1"/>
  <c r="O109" i="1" s="1"/>
  <c r="J133" i="1" s="1"/>
  <c r="F61" i="33"/>
  <c r="J61" i="33" s="1"/>
  <c r="J110" i="1"/>
  <c r="F50" i="33"/>
  <c r="J50" i="33" s="1"/>
  <c r="J113" i="1"/>
  <c r="J116" i="1"/>
  <c r="F27" i="25"/>
  <c r="C69" i="29" s="1"/>
  <c r="F56" i="33"/>
  <c r="J56" i="33" s="1"/>
  <c r="J119" i="1"/>
  <c r="F59" i="33"/>
  <c r="J59" i="33" s="1"/>
  <c r="J123" i="1"/>
  <c r="F63" i="33"/>
  <c r="J63" i="33" s="1"/>
  <c r="S336" i="33"/>
  <c r="U385" i="33"/>
  <c r="U362" i="33"/>
  <c r="U384" i="33"/>
  <c r="U375" i="33"/>
  <c r="U369" i="33"/>
  <c r="U382" i="33"/>
  <c r="U371" i="33"/>
  <c r="H123" i="1"/>
  <c r="H118" i="1"/>
  <c r="H119" i="1"/>
  <c r="H29" i="1"/>
  <c r="H30" i="1"/>
  <c r="H52" i="1"/>
  <c r="H56" i="1"/>
  <c r="H60" i="1"/>
  <c r="J112" i="1"/>
  <c r="H115" i="1"/>
  <c r="H116" i="1"/>
  <c r="H122" i="1"/>
  <c r="H11" i="1"/>
  <c r="H15" i="1"/>
  <c r="H19" i="1"/>
  <c r="H23" i="1"/>
  <c r="H27" i="1"/>
  <c r="H120" i="1"/>
  <c r="H8" i="1"/>
  <c r="H12" i="1"/>
  <c r="H20" i="1"/>
  <c r="H24" i="1"/>
  <c r="H37" i="1"/>
  <c r="H42" i="1"/>
  <c r="H46" i="1"/>
  <c r="H50" i="1"/>
  <c r="H54" i="1"/>
  <c r="H58" i="1"/>
  <c r="J120" i="1"/>
  <c r="H31" i="1"/>
  <c r="H32" i="1"/>
  <c r="H33" i="1"/>
  <c r="H34" i="1"/>
  <c r="H5" i="1"/>
  <c r="H68" i="1"/>
  <c r="H3" i="1"/>
  <c r="H13" i="1"/>
  <c r="H21" i="1"/>
  <c r="H53" i="1"/>
  <c r="H84" i="1"/>
  <c r="H61" i="1"/>
  <c r="H2" i="1"/>
  <c r="H6" i="1"/>
  <c r="H10" i="1"/>
  <c r="H14" i="1"/>
  <c r="H18" i="1"/>
  <c r="H22" i="1"/>
  <c r="H26" i="1"/>
  <c r="H48" i="1"/>
  <c r="H51" i="1"/>
  <c r="H59" i="1"/>
  <c r="H72" i="1"/>
  <c r="H88" i="1"/>
  <c r="H104" i="1"/>
  <c r="H57" i="1"/>
  <c r="H76" i="1"/>
  <c r="H92" i="1"/>
  <c r="H121" i="1"/>
  <c r="H39" i="1"/>
  <c r="H55" i="1"/>
  <c r="H64" i="1"/>
  <c r="H80" i="1"/>
  <c r="H96" i="1"/>
  <c r="H65" i="1"/>
  <c r="H69" i="1"/>
  <c r="H73" i="1"/>
  <c r="H77" i="1"/>
  <c r="H81" i="1"/>
  <c r="H85" i="1"/>
  <c r="H89" i="1"/>
  <c r="H93" i="1"/>
  <c r="H101" i="1"/>
  <c r="O99" i="1" l="1"/>
  <c r="J135" i="1" s="1"/>
  <c r="J147" i="1" s="1"/>
  <c r="O104" i="1"/>
  <c r="J128" i="1" s="1"/>
  <c r="F128" i="1" s="1"/>
  <c r="F130" i="1"/>
  <c r="J142" i="1"/>
  <c r="O100" i="1"/>
  <c r="J136" i="1" s="1"/>
  <c r="J148" i="1" s="1"/>
  <c r="O107" i="1"/>
  <c r="J131" i="1" s="1"/>
  <c r="O102" i="1"/>
  <c r="J138" i="1" s="1"/>
  <c r="O108" i="1"/>
  <c r="J132" i="1" s="1"/>
  <c r="F129" i="1"/>
  <c r="J141" i="1"/>
  <c r="F133" i="1"/>
  <c r="J145" i="1"/>
  <c r="F139" i="1"/>
  <c r="J151" i="1"/>
  <c r="F135" i="1"/>
  <c r="O98" i="1"/>
  <c r="J134" i="1" s="1"/>
  <c r="T13" i="33"/>
  <c r="T181" i="33" s="1"/>
  <c r="G181" i="33" s="1"/>
  <c r="T10" i="33"/>
  <c r="T178" i="33" s="1"/>
  <c r="G178" i="33" s="1"/>
  <c r="T9" i="33"/>
  <c r="T177" i="33" s="1"/>
  <c r="G177" i="33" s="1"/>
  <c r="T7" i="33"/>
  <c r="T175" i="33" s="1"/>
  <c r="C363" i="12"/>
  <c r="C370" i="12"/>
  <c r="C368" i="12"/>
  <c r="C372" i="12"/>
  <c r="C369" i="12"/>
  <c r="C366" i="12"/>
  <c r="C364" i="12"/>
  <c r="C367" i="12"/>
  <c r="C373" i="12"/>
  <c r="C371" i="12"/>
  <c r="C365" i="12"/>
  <c r="C374" i="12"/>
  <c r="T3" i="33"/>
  <c r="T183" i="33" s="1"/>
  <c r="G183" i="33" s="1"/>
  <c r="F29" i="25"/>
  <c r="C71" i="29" s="1"/>
  <c r="F26" i="25"/>
  <c r="C68" i="29" s="1"/>
  <c r="F24" i="25"/>
  <c r="C66" i="29" s="1"/>
  <c r="S345" i="33"/>
  <c r="F28" i="25"/>
  <c r="C70" i="29" s="1"/>
  <c r="S349" i="33"/>
  <c r="F30" i="25"/>
  <c r="C72" i="29" s="1"/>
  <c r="S343" i="33"/>
  <c r="S348" i="33"/>
  <c r="F32" i="25"/>
  <c r="C74" i="29" s="1"/>
  <c r="F23" i="25"/>
  <c r="C65" i="29" s="1"/>
  <c r="F21" i="25"/>
  <c r="C63" i="29" s="1"/>
  <c r="F22" i="25"/>
  <c r="C64" i="29" s="1"/>
  <c r="F33" i="25"/>
  <c r="C75" i="29" s="1"/>
  <c r="U396" i="33"/>
  <c r="U383" i="33"/>
  <c r="U394" i="33"/>
  <c r="U397" i="33"/>
  <c r="U387" i="33"/>
  <c r="U374" i="33"/>
  <c r="U381" i="33"/>
  <c r="H103" i="1"/>
  <c r="H106" i="1"/>
  <c r="H105" i="1"/>
  <c r="H98" i="1"/>
  <c r="H107" i="1"/>
  <c r="H99" i="1"/>
  <c r="H97" i="1"/>
  <c r="H102" i="1"/>
  <c r="H108" i="1"/>
  <c r="H100" i="1"/>
  <c r="H109" i="1"/>
  <c r="T187" i="33" l="1"/>
  <c r="G187" i="33" s="1"/>
  <c r="G175" i="33"/>
  <c r="C88" i="15"/>
  <c r="F219" i="33"/>
  <c r="C86" i="15"/>
  <c r="F217" i="33"/>
  <c r="C83" i="15"/>
  <c r="F214" i="33"/>
  <c r="C92" i="15"/>
  <c r="F223" i="33"/>
  <c r="C82" i="15"/>
  <c r="F213" i="33"/>
  <c r="T4" i="33"/>
  <c r="T184" i="33" s="1"/>
  <c r="G184" i="33" s="1"/>
  <c r="T2" i="33"/>
  <c r="T182" i="33" s="1"/>
  <c r="G182" i="33" s="1"/>
  <c r="F136" i="1"/>
  <c r="T6" i="33"/>
  <c r="T186" i="33" s="1"/>
  <c r="G186" i="33" s="1"/>
  <c r="F142" i="1"/>
  <c r="J154" i="1"/>
  <c r="F145" i="1"/>
  <c r="J157" i="1"/>
  <c r="F132" i="1"/>
  <c r="J144" i="1"/>
  <c r="F131" i="1"/>
  <c r="J143" i="1"/>
  <c r="T12" i="33"/>
  <c r="T180" i="33" s="1"/>
  <c r="G180" i="33" s="1"/>
  <c r="T11" i="33"/>
  <c r="T179" i="33" s="1"/>
  <c r="G179" i="33" s="1"/>
  <c r="J140" i="1"/>
  <c r="F151" i="1"/>
  <c r="J163" i="1"/>
  <c r="F141" i="1"/>
  <c r="J153" i="1"/>
  <c r="J150" i="1"/>
  <c r="F138" i="1"/>
  <c r="T8" i="33"/>
  <c r="T176" i="33" s="1"/>
  <c r="G176" i="33" s="1"/>
  <c r="T193" i="33"/>
  <c r="G193" i="33" s="1"/>
  <c r="F147" i="1"/>
  <c r="J159" i="1"/>
  <c r="T196" i="33"/>
  <c r="T190" i="33"/>
  <c r="G190" i="33" s="1"/>
  <c r="J160" i="1"/>
  <c r="F148" i="1"/>
  <c r="T195" i="33"/>
  <c r="T199" i="33"/>
  <c r="G199" i="33" s="1"/>
  <c r="T189" i="33"/>
  <c r="G189" i="33" s="1"/>
  <c r="J146" i="1"/>
  <c r="F134" i="1"/>
  <c r="C381" i="12"/>
  <c r="C386" i="12"/>
  <c r="C379" i="12"/>
  <c r="C380" i="12"/>
  <c r="C385" i="12"/>
  <c r="C384" i="12"/>
  <c r="C383" i="12"/>
  <c r="C378" i="12"/>
  <c r="C375" i="12"/>
  <c r="C377" i="12"/>
  <c r="C376" i="12"/>
  <c r="C382" i="12"/>
  <c r="S360" i="33"/>
  <c r="S355" i="33"/>
  <c r="S361" i="33"/>
  <c r="S357" i="33"/>
  <c r="U386" i="33"/>
  <c r="U395" i="33"/>
  <c r="U408" i="33"/>
  <c r="U393" i="33"/>
  <c r="U399" i="33"/>
  <c r="U409" i="33"/>
  <c r="U406" i="33"/>
  <c r="T194" i="33" l="1"/>
  <c r="G194" i="33" s="1"/>
  <c r="C87" i="15"/>
  <c r="F218" i="33"/>
  <c r="C81" i="15"/>
  <c r="F212" i="33"/>
  <c r="C101" i="15"/>
  <c r="F232" i="33"/>
  <c r="T208" i="33"/>
  <c r="G208" i="33" s="1"/>
  <c r="G196" i="33"/>
  <c r="C94" i="15"/>
  <c r="F225" i="33"/>
  <c r="C98" i="15"/>
  <c r="F229" i="33"/>
  <c r="C91" i="15"/>
  <c r="F222" i="33"/>
  <c r="T207" i="33"/>
  <c r="G195" i="33"/>
  <c r="E195" i="33" s="1"/>
  <c r="C195" i="33" s="1"/>
  <c r="C84" i="15"/>
  <c r="F215" i="33"/>
  <c r="C89" i="15"/>
  <c r="F220" i="33"/>
  <c r="C100" i="15"/>
  <c r="F231" i="33"/>
  <c r="C104" i="15"/>
  <c r="F235" i="33"/>
  <c r="C85" i="15"/>
  <c r="F216" i="33"/>
  <c r="C95" i="15"/>
  <c r="F226" i="33"/>
  <c r="T188" i="33"/>
  <c r="G188" i="33" s="1"/>
  <c r="F140" i="1"/>
  <c r="J152" i="1"/>
  <c r="F163" i="1"/>
  <c r="J175" i="1"/>
  <c r="T191" i="33"/>
  <c r="G191" i="33" s="1"/>
  <c r="F144" i="1"/>
  <c r="J156" i="1"/>
  <c r="F154" i="1"/>
  <c r="J166" i="1"/>
  <c r="J162" i="1"/>
  <c r="F150" i="1"/>
  <c r="T192" i="33"/>
  <c r="G192" i="33" s="1"/>
  <c r="F153" i="1"/>
  <c r="J165" i="1"/>
  <c r="F143" i="1"/>
  <c r="J155" i="1"/>
  <c r="F157" i="1"/>
  <c r="J169" i="1"/>
  <c r="T198" i="33"/>
  <c r="G198" i="33" s="1"/>
  <c r="J158" i="1"/>
  <c r="F146" i="1"/>
  <c r="E183" i="33"/>
  <c r="C183" i="33" s="1"/>
  <c r="G10" i="25"/>
  <c r="J183" i="33"/>
  <c r="T211" i="33"/>
  <c r="G211" i="33" s="1"/>
  <c r="E182" i="33"/>
  <c r="C182" i="33" s="1"/>
  <c r="G9" i="25"/>
  <c r="J182" i="33"/>
  <c r="J172" i="1"/>
  <c r="F160" i="1"/>
  <c r="T206" i="33"/>
  <c r="G206" i="33" s="1"/>
  <c r="J206" i="33" s="1"/>
  <c r="T202" i="33"/>
  <c r="G202" i="33" s="1"/>
  <c r="G3" i="25"/>
  <c r="J176" i="33"/>
  <c r="G21" i="25"/>
  <c r="T201" i="33"/>
  <c r="G201" i="33" s="1"/>
  <c r="G7" i="25"/>
  <c r="E180" i="33"/>
  <c r="C180" i="33" s="1"/>
  <c r="J180" i="33"/>
  <c r="G13" i="25"/>
  <c r="J186" i="33"/>
  <c r="E181" i="33"/>
  <c r="C181" i="33" s="1"/>
  <c r="G8" i="25"/>
  <c r="J181" i="33"/>
  <c r="E177" i="33"/>
  <c r="C177" i="33" s="1"/>
  <c r="G4" i="25"/>
  <c r="J177" i="33"/>
  <c r="F159" i="1"/>
  <c r="J171" i="1"/>
  <c r="T205" i="33"/>
  <c r="G205" i="33" s="1"/>
  <c r="C409" i="12"/>
  <c r="C406" i="12"/>
  <c r="C402" i="12"/>
  <c r="C404" i="12"/>
  <c r="C399" i="12"/>
  <c r="C401" i="12"/>
  <c r="C408" i="12"/>
  <c r="C410" i="12"/>
  <c r="C405" i="12"/>
  <c r="C400" i="12"/>
  <c r="C407" i="12"/>
  <c r="C403" i="12"/>
  <c r="C396" i="12"/>
  <c r="C398" i="12"/>
  <c r="C394" i="12"/>
  <c r="C390" i="12"/>
  <c r="C392" i="12"/>
  <c r="C389" i="12"/>
  <c r="C387" i="12"/>
  <c r="C397" i="12"/>
  <c r="C393" i="12"/>
  <c r="C388" i="12"/>
  <c r="C395" i="12"/>
  <c r="C391" i="12"/>
  <c r="S369" i="33"/>
  <c r="S367" i="33"/>
  <c r="S373" i="33"/>
  <c r="S372" i="33"/>
  <c r="U398" i="33"/>
  <c r="U418" i="33"/>
  <c r="U421" i="33"/>
  <c r="U411" i="33"/>
  <c r="U407" i="33"/>
  <c r="U405" i="33"/>
  <c r="U420" i="33"/>
  <c r="G33" i="25" l="1"/>
  <c r="T220" i="33"/>
  <c r="G220" i="33" s="1"/>
  <c r="G22" i="25"/>
  <c r="C112" i="15"/>
  <c r="F243" i="33"/>
  <c r="C106" i="15"/>
  <c r="F237" i="33"/>
  <c r="J195" i="33"/>
  <c r="C107" i="15"/>
  <c r="F238" i="33"/>
  <c r="C113" i="15"/>
  <c r="F244" i="33"/>
  <c r="C97" i="15"/>
  <c r="F228" i="33"/>
  <c r="C99" i="15"/>
  <c r="F230" i="33"/>
  <c r="C110" i="15"/>
  <c r="F241" i="33"/>
  <c r="C93" i="15"/>
  <c r="F224" i="33"/>
  <c r="T219" i="33"/>
  <c r="G207" i="33"/>
  <c r="E207" i="33" s="1"/>
  <c r="C207" i="33" s="1"/>
  <c r="C96" i="15"/>
  <c r="F227" i="33"/>
  <c r="C103" i="15"/>
  <c r="F234" i="33"/>
  <c r="C116" i="15"/>
  <c r="F247" i="33"/>
  <c r="E206" i="33"/>
  <c r="J194" i="33"/>
  <c r="E194" i="33"/>
  <c r="C194" i="33" s="1"/>
  <c r="F155" i="1"/>
  <c r="J167" i="1"/>
  <c r="E179" i="33"/>
  <c r="C179" i="33" s="1"/>
  <c r="G6" i="25"/>
  <c r="J179" i="33"/>
  <c r="F166" i="1"/>
  <c r="J178" i="1"/>
  <c r="E178" i="33"/>
  <c r="C178" i="33" s="1"/>
  <c r="J178" i="33"/>
  <c r="G5" i="25"/>
  <c r="F152" i="1"/>
  <c r="J164" i="1"/>
  <c r="T210" i="33"/>
  <c r="G210" i="33" s="1"/>
  <c r="T204" i="33"/>
  <c r="G204" i="33" s="1"/>
  <c r="T203" i="33"/>
  <c r="G203" i="33" s="1"/>
  <c r="F169" i="1"/>
  <c r="J181" i="1"/>
  <c r="F165" i="1"/>
  <c r="J177" i="1"/>
  <c r="F156" i="1"/>
  <c r="J168" i="1"/>
  <c r="F175" i="1"/>
  <c r="J187" i="1"/>
  <c r="T200" i="33"/>
  <c r="G200" i="33" s="1"/>
  <c r="J174" i="1"/>
  <c r="F162" i="1"/>
  <c r="G2" i="25"/>
  <c r="J175" i="33"/>
  <c r="G19" i="25"/>
  <c r="E192" i="33"/>
  <c r="C192" i="33" s="1"/>
  <c r="J192" i="33"/>
  <c r="E193" i="33"/>
  <c r="C193" i="33" s="1"/>
  <c r="G20" i="25"/>
  <c r="J193" i="33"/>
  <c r="T217" i="33"/>
  <c r="G217" i="33" s="1"/>
  <c r="H181" i="33"/>
  <c r="E8" i="25"/>
  <c r="C50" i="30" s="1"/>
  <c r="G15" i="25"/>
  <c r="J188" i="33"/>
  <c r="T218" i="33"/>
  <c r="G218" i="33" s="1"/>
  <c r="G45" i="25" s="1"/>
  <c r="E9" i="25"/>
  <c r="C51" i="30" s="1"/>
  <c r="H182" i="33"/>
  <c r="F171" i="1"/>
  <c r="J183" i="1"/>
  <c r="H177" i="33"/>
  <c r="E4" i="25"/>
  <c r="C46" i="30" s="1"/>
  <c r="T213" i="33"/>
  <c r="G213" i="33" s="1"/>
  <c r="E189" i="33"/>
  <c r="C189" i="33" s="1"/>
  <c r="G16" i="25"/>
  <c r="J189" i="33"/>
  <c r="J198" i="33"/>
  <c r="G25" i="25"/>
  <c r="E10" i="25"/>
  <c r="C52" i="30" s="1"/>
  <c r="H183" i="33"/>
  <c r="E7" i="25"/>
  <c r="C49" i="30" s="1"/>
  <c r="H180" i="33"/>
  <c r="T214" i="33"/>
  <c r="G214" i="33" s="1"/>
  <c r="J184" i="1"/>
  <c r="F172" i="1"/>
  <c r="T223" i="33"/>
  <c r="G223" i="33" s="1"/>
  <c r="J170" i="1"/>
  <c r="F158" i="1"/>
  <c r="C415" i="12"/>
  <c r="C412" i="12"/>
  <c r="C422" i="12"/>
  <c r="C413" i="12"/>
  <c r="C416" i="12"/>
  <c r="C418" i="12"/>
  <c r="C419" i="12"/>
  <c r="C417" i="12"/>
  <c r="C420" i="12"/>
  <c r="C411" i="12"/>
  <c r="C414" i="12"/>
  <c r="C421" i="12"/>
  <c r="G34" i="25"/>
  <c r="H206" i="33"/>
  <c r="S379" i="33"/>
  <c r="S384" i="33"/>
  <c r="S385" i="33"/>
  <c r="H195" i="33"/>
  <c r="E22" i="25"/>
  <c r="C64" i="30" s="1"/>
  <c r="S381" i="33"/>
  <c r="U432" i="33"/>
  <c r="U417" i="33"/>
  <c r="U433" i="33"/>
  <c r="U410" i="33"/>
  <c r="U419" i="33"/>
  <c r="U423" i="33"/>
  <c r="U430" i="33"/>
  <c r="T232" i="33" l="1"/>
  <c r="G232" i="33" s="1"/>
  <c r="E33" i="25"/>
  <c r="C75" i="30" s="1"/>
  <c r="C206" i="33"/>
  <c r="C33" i="25" s="1"/>
  <c r="E218" i="33"/>
  <c r="C218" i="33" s="1"/>
  <c r="J207" i="33"/>
  <c r="C125" i="15"/>
  <c r="F256" i="33"/>
  <c r="C108" i="15"/>
  <c r="F239" i="33"/>
  <c r="C111" i="15"/>
  <c r="F242" i="33"/>
  <c r="C109" i="15"/>
  <c r="F240" i="33"/>
  <c r="C105" i="15"/>
  <c r="F236" i="33"/>
  <c r="G219" i="33"/>
  <c r="G46" i="25" s="1"/>
  <c r="T231" i="33"/>
  <c r="C122" i="15"/>
  <c r="F253" i="33"/>
  <c r="C124" i="15"/>
  <c r="F255" i="33"/>
  <c r="C115" i="15"/>
  <c r="F246" i="33"/>
  <c r="C128" i="15"/>
  <c r="F259" i="33"/>
  <c r="C118" i="15"/>
  <c r="F249" i="33"/>
  <c r="C119" i="15"/>
  <c r="F250" i="33"/>
  <c r="E21" i="25"/>
  <c r="C63" i="30" s="1"/>
  <c r="H194" i="33"/>
  <c r="J186" i="1"/>
  <c r="F174" i="1"/>
  <c r="T215" i="33"/>
  <c r="G215" i="33" s="1"/>
  <c r="T222" i="33"/>
  <c r="G222" i="33" s="1"/>
  <c r="J187" i="33"/>
  <c r="G14" i="25"/>
  <c r="F168" i="1"/>
  <c r="J180" i="1"/>
  <c r="F181" i="1"/>
  <c r="J193" i="1"/>
  <c r="J191" i="33"/>
  <c r="E191" i="33"/>
  <c r="C191" i="33" s="1"/>
  <c r="G18" i="25"/>
  <c r="F164" i="1"/>
  <c r="J176" i="1"/>
  <c r="E5" i="25"/>
  <c r="C47" i="30" s="1"/>
  <c r="H178" i="33"/>
  <c r="T212" i="33"/>
  <c r="G212" i="33" s="1"/>
  <c r="T216" i="33"/>
  <c r="G216" i="33" s="1"/>
  <c r="F178" i="1"/>
  <c r="J190" i="1"/>
  <c r="H179" i="33"/>
  <c r="E6" i="25"/>
  <c r="C48" i="30" s="1"/>
  <c r="F187" i="1"/>
  <c r="J199" i="1"/>
  <c r="F177" i="1"/>
  <c r="J189" i="1"/>
  <c r="J190" i="33"/>
  <c r="G17" i="25"/>
  <c r="E190" i="33"/>
  <c r="C190" i="33" s="1"/>
  <c r="F167" i="1"/>
  <c r="J179" i="1"/>
  <c r="H189" i="33"/>
  <c r="E16" i="25"/>
  <c r="C58" i="30" s="1"/>
  <c r="J200" i="33"/>
  <c r="G27" i="25"/>
  <c r="T230" i="33"/>
  <c r="G230" i="33" s="1"/>
  <c r="G57" i="25" s="1"/>
  <c r="T229" i="33"/>
  <c r="G229" i="33" s="1"/>
  <c r="H193" i="33"/>
  <c r="E20" i="25"/>
  <c r="C62" i="30" s="1"/>
  <c r="J182" i="1"/>
  <c r="F170" i="1"/>
  <c r="F184" i="1"/>
  <c r="J196" i="1"/>
  <c r="D178" i="33"/>
  <c r="D5" i="25" s="1"/>
  <c r="C4" i="25"/>
  <c r="C9" i="25"/>
  <c r="D183" i="33"/>
  <c r="D10" i="25" s="1"/>
  <c r="E204" i="33"/>
  <c r="C204" i="33" s="1"/>
  <c r="J204" i="33"/>
  <c r="G31" i="25"/>
  <c r="G37" i="25"/>
  <c r="J210" i="33"/>
  <c r="T226" i="33"/>
  <c r="G226" i="33" s="1"/>
  <c r="D181" i="33"/>
  <c r="D8" i="25" s="1"/>
  <c r="C7" i="25"/>
  <c r="F183" i="1"/>
  <c r="J195" i="1"/>
  <c r="E19" i="25"/>
  <c r="C61" i="30" s="1"/>
  <c r="H192" i="33"/>
  <c r="T235" i="33"/>
  <c r="G235" i="33" s="1"/>
  <c r="J201" i="33"/>
  <c r="E201" i="33"/>
  <c r="C201" i="33" s="1"/>
  <c r="G28" i="25"/>
  <c r="D184" i="33"/>
  <c r="D11" i="25" s="1"/>
  <c r="C10" i="25"/>
  <c r="T225" i="33"/>
  <c r="G225" i="33" s="1"/>
  <c r="G32" i="25"/>
  <c r="E205" i="33"/>
  <c r="C205" i="33" s="1"/>
  <c r="J205" i="33"/>
  <c r="C8" i="25"/>
  <c r="D182" i="33"/>
  <c r="C433" i="12"/>
  <c r="C423" i="12"/>
  <c r="C429" i="12"/>
  <c r="C430" i="12"/>
  <c r="C425" i="12"/>
  <c r="C424" i="12"/>
  <c r="C426" i="12"/>
  <c r="C432" i="12"/>
  <c r="C431" i="12"/>
  <c r="C428" i="12"/>
  <c r="C434" i="12"/>
  <c r="C427" i="12"/>
  <c r="S396" i="33"/>
  <c r="T244" i="33"/>
  <c r="G244" i="33" s="1"/>
  <c r="S397" i="33"/>
  <c r="S391" i="33"/>
  <c r="E34" i="25"/>
  <c r="C76" i="30" s="1"/>
  <c r="H207" i="33"/>
  <c r="S393" i="33"/>
  <c r="D196" i="33"/>
  <c r="D23" i="25" s="1"/>
  <c r="C22" i="25"/>
  <c r="U442" i="33"/>
  <c r="U429" i="33"/>
  <c r="U435" i="33"/>
  <c r="U431" i="33"/>
  <c r="U444" i="33"/>
  <c r="U445" i="33"/>
  <c r="U422" i="33"/>
  <c r="F543" i="28"/>
  <c r="F544" i="28"/>
  <c r="F545" i="28"/>
  <c r="F546" i="28"/>
  <c r="F547" i="28"/>
  <c r="F548" i="28"/>
  <c r="F549" i="28"/>
  <c r="F550" i="28"/>
  <c r="F551" i="28"/>
  <c r="F552" i="28"/>
  <c r="F553" i="28"/>
  <c r="F554" i="28"/>
  <c r="F555" i="28"/>
  <c r="F556" i="28"/>
  <c r="F557" i="28"/>
  <c r="F558" i="28"/>
  <c r="F559" i="28"/>
  <c r="F560" i="28"/>
  <c r="F561" i="28"/>
  <c r="F562" i="28"/>
  <c r="F563" i="28"/>
  <c r="F564" i="28"/>
  <c r="F565" i="28"/>
  <c r="F566" i="28"/>
  <c r="F567" i="28"/>
  <c r="F568" i="28"/>
  <c r="F569" i="28"/>
  <c r="F570" i="28"/>
  <c r="F571" i="28"/>
  <c r="F572" i="28"/>
  <c r="F573" i="28"/>
  <c r="F574" i="28"/>
  <c r="F575" i="28"/>
  <c r="F576" i="28"/>
  <c r="F577" i="28"/>
  <c r="F578" i="28"/>
  <c r="F579" i="28"/>
  <c r="F580" i="28"/>
  <c r="F581" i="28"/>
  <c r="F582" i="28"/>
  <c r="F583" i="28"/>
  <c r="F584" i="28"/>
  <c r="F585" i="28"/>
  <c r="F586" i="28"/>
  <c r="F587" i="28"/>
  <c r="F588" i="28"/>
  <c r="F589" i="28"/>
  <c r="F590" i="28"/>
  <c r="F591" i="28"/>
  <c r="F592" i="28"/>
  <c r="F593" i="28"/>
  <c r="F594" i="28"/>
  <c r="F595" i="28"/>
  <c r="F596" i="28"/>
  <c r="F597" i="28"/>
  <c r="F598" i="28"/>
  <c r="F599" i="28"/>
  <c r="F600" i="28"/>
  <c r="F601" i="28"/>
  <c r="F602" i="28"/>
  <c r="F603" i="28"/>
  <c r="F604" i="28"/>
  <c r="F605" i="28"/>
  <c r="F606" i="28"/>
  <c r="F607" i="28"/>
  <c r="F608" i="28"/>
  <c r="F609" i="28"/>
  <c r="F610" i="28"/>
  <c r="F611" i="28"/>
  <c r="F612" i="28"/>
  <c r="F613" i="28"/>
  <c r="F614" i="28"/>
  <c r="F615" i="28"/>
  <c r="F616" i="28"/>
  <c r="F617" i="28"/>
  <c r="F618" i="28"/>
  <c r="F619" i="28"/>
  <c r="F620" i="28"/>
  <c r="F621" i="28"/>
  <c r="F622" i="28"/>
  <c r="F623" i="28"/>
  <c r="F624" i="28"/>
  <c r="F625" i="28"/>
  <c r="F626" i="28"/>
  <c r="F627" i="28"/>
  <c r="F628" i="28"/>
  <c r="F629" i="28"/>
  <c r="F630" i="28"/>
  <c r="F631" i="28"/>
  <c r="F632" i="28"/>
  <c r="F633" i="28"/>
  <c r="F634" i="28"/>
  <c r="F635" i="28"/>
  <c r="F636" i="28"/>
  <c r="F637" i="28"/>
  <c r="F638" i="28"/>
  <c r="F639" i="28"/>
  <c r="F640" i="28"/>
  <c r="F641" i="28"/>
  <c r="F642" i="28"/>
  <c r="F643" i="28"/>
  <c r="F644" i="28"/>
  <c r="F645" i="28"/>
  <c r="F646" i="28"/>
  <c r="F647" i="28"/>
  <c r="F648" i="28"/>
  <c r="F649" i="28"/>
  <c r="F650" i="28"/>
  <c r="F651" i="28"/>
  <c r="F652" i="28"/>
  <c r="F653" i="28"/>
  <c r="F654" i="28"/>
  <c r="F655" i="28"/>
  <c r="F656" i="28"/>
  <c r="F657" i="28"/>
  <c r="F658" i="28"/>
  <c r="F659" i="28"/>
  <c r="F660" i="28"/>
  <c r="F661" i="28"/>
  <c r="F662" i="28"/>
  <c r="F663" i="28"/>
  <c r="F664" i="28"/>
  <c r="F665" i="28"/>
  <c r="F666" i="28"/>
  <c r="F667" i="28"/>
  <c r="F668" i="28"/>
  <c r="F669" i="28"/>
  <c r="F670" i="28"/>
  <c r="F671" i="28"/>
  <c r="F672" i="28"/>
  <c r="F673" i="28"/>
  <c r="F674" i="28"/>
  <c r="D543" i="28"/>
  <c r="D544" i="28"/>
  <c r="D545" i="28"/>
  <c r="D546" i="28"/>
  <c r="D547" i="28"/>
  <c r="D548" i="28"/>
  <c r="D549" i="28"/>
  <c r="D550" i="28"/>
  <c r="D551" i="28"/>
  <c r="D552" i="28"/>
  <c r="D553" i="28"/>
  <c r="D554" i="28"/>
  <c r="D555" i="28"/>
  <c r="D556" i="28"/>
  <c r="D557" i="28"/>
  <c r="D558" i="28"/>
  <c r="D559" i="28"/>
  <c r="D560" i="28"/>
  <c r="D561" i="28"/>
  <c r="D562" i="28"/>
  <c r="D563" i="28"/>
  <c r="D564" i="28"/>
  <c r="D565" i="28"/>
  <c r="D566" i="28"/>
  <c r="D567" i="28"/>
  <c r="D568" i="28"/>
  <c r="D569" i="28"/>
  <c r="D570" i="28"/>
  <c r="D571" i="28"/>
  <c r="D572" i="28"/>
  <c r="D573" i="28"/>
  <c r="D574" i="28"/>
  <c r="D575" i="28"/>
  <c r="D576" i="28"/>
  <c r="D577" i="28"/>
  <c r="D578" i="28"/>
  <c r="D579" i="28"/>
  <c r="D580" i="28"/>
  <c r="D581" i="28"/>
  <c r="D582" i="28"/>
  <c r="D583" i="28"/>
  <c r="D584" i="28"/>
  <c r="D585" i="28"/>
  <c r="D586" i="28"/>
  <c r="D587" i="28"/>
  <c r="D588" i="28"/>
  <c r="D589" i="28"/>
  <c r="D590" i="28"/>
  <c r="D591" i="28"/>
  <c r="D592" i="28"/>
  <c r="D593" i="28"/>
  <c r="D594" i="28"/>
  <c r="D595" i="28"/>
  <c r="D596" i="28"/>
  <c r="D597" i="28"/>
  <c r="D598" i="28"/>
  <c r="D599" i="28"/>
  <c r="D600" i="28"/>
  <c r="D601" i="28"/>
  <c r="D602" i="28"/>
  <c r="D603" i="28"/>
  <c r="D604" i="28"/>
  <c r="D605" i="28"/>
  <c r="D606" i="28"/>
  <c r="D607" i="28"/>
  <c r="D608" i="28"/>
  <c r="D609" i="28"/>
  <c r="D610" i="28"/>
  <c r="D611" i="28"/>
  <c r="D612" i="28"/>
  <c r="D613" i="28"/>
  <c r="D614" i="28"/>
  <c r="D615" i="28"/>
  <c r="D616" i="28"/>
  <c r="D617" i="28"/>
  <c r="D618" i="28"/>
  <c r="D619" i="28"/>
  <c r="D620" i="28"/>
  <c r="D621" i="28"/>
  <c r="D622" i="28"/>
  <c r="D623" i="28"/>
  <c r="D624" i="28"/>
  <c r="D625" i="28"/>
  <c r="D626" i="28"/>
  <c r="D627" i="28"/>
  <c r="D628" i="28"/>
  <c r="D629" i="28"/>
  <c r="D630" i="28"/>
  <c r="D631" i="28"/>
  <c r="D632" i="28"/>
  <c r="D633" i="28"/>
  <c r="D634" i="28"/>
  <c r="D635" i="28"/>
  <c r="D636" i="28"/>
  <c r="D637" i="28"/>
  <c r="D638" i="28"/>
  <c r="D639" i="28"/>
  <c r="D640" i="28"/>
  <c r="D641" i="28"/>
  <c r="D642" i="28"/>
  <c r="D643" i="28"/>
  <c r="D644" i="28"/>
  <c r="D645" i="28"/>
  <c r="D646" i="28"/>
  <c r="D647" i="28"/>
  <c r="D648" i="28"/>
  <c r="D649" i="28"/>
  <c r="D650" i="28"/>
  <c r="D651" i="28"/>
  <c r="D652" i="28"/>
  <c r="D653" i="28"/>
  <c r="D654" i="28"/>
  <c r="D655" i="28"/>
  <c r="D656" i="28"/>
  <c r="D657" i="28"/>
  <c r="D658" i="28"/>
  <c r="D659" i="28"/>
  <c r="D660" i="28"/>
  <c r="D661" i="28"/>
  <c r="D662" i="28"/>
  <c r="D663" i="28"/>
  <c r="D664" i="28"/>
  <c r="D665" i="28"/>
  <c r="D666" i="28"/>
  <c r="D667" i="28"/>
  <c r="D668" i="28"/>
  <c r="D669" i="28"/>
  <c r="D670" i="28"/>
  <c r="D671" i="28"/>
  <c r="D672" i="28"/>
  <c r="D673" i="28"/>
  <c r="D674" i="28"/>
  <c r="A561" i="28"/>
  <c r="B561" i="28"/>
  <c r="A562" i="28"/>
  <c r="B562" i="28"/>
  <c r="B574" i="28" s="1"/>
  <c r="B586" i="28" s="1"/>
  <c r="B598" i="28" s="1"/>
  <c r="B610" i="28" s="1"/>
  <c r="B622" i="28" s="1"/>
  <c r="B634" i="28" s="1"/>
  <c r="B646" i="28" s="1"/>
  <c r="B658" i="28" s="1"/>
  <c r="B670" i="28" s="1"/>
  <c r="A563" i="28"/>
  <c r="B563" i="28"/>
  <c r="A564" i="28"/>
  <c r="B564" i="28"/>
  <c r="A565" i="28"/>
  <c r="B565" i="28"/>
  <c r="A566" i="28"/>
  <c r="B566" i="28"/>
  <c r="A567" i="28"/>
  <c r="B567" i="28"/>
  <c r="A568" i="28"/>
  <c r="B568" i="28"/>
  <c r="A569" i="28"/>
  <c r="B569" i="28"/>
  <c r="A570" i="28"/>
  <c r="B570" i="28"/>
  <c r="A571" i="28"/>
  <c r="B571" i="28"/>
  <c r="A572" i="28"/>
  <c r="B572" i="28"/>
  <c r="A573" i="28"/>
  <c r="B573" i="28"/>
  <c r="A574" i="28"/>
  <c r="A575" i="28"/>
  <c r="B575" i="28"/>
  <c r="A576" i="28"/>
  <c r="B576" i="28"/>
  <c r="A577" i="28"/>
  <c r="B577" i="28"/>
  <c r="A578" i="28"/>
  <c r="B578" i="28"/>
  <c r="A579" i="28"/>
  <c r="B579" i="28"/>
  <c r="A580" i="28"/>
  <c r="B580" i="28"/>
  <c r="A581" i="28"/>
  <c r="B581" i="28"/>
  <c r="A582" i="28"/>
  <c r="B582" i="28"/>
  <c r="A583" i="28"/>
  <c r="B583" i="28"/>
  <c r="A584" i="28"/>
  <c r="B584" i="28"/>
  <c r="A585" i="28"/>
  <c r="B585" i="28"/>
  <c r="A586" i="28"/>
  <c r="A587" i="28"/>
  <c r="B587" i="28"/>
  <c r="A588" i="28"/>
  <c r="B588" i="28"/>
  <c r="A589" i="28"/>
  <c r="B589" i="28"/>
  <c r="A590" i="28"/>
  <c r="B590" i="28"/>
  <c r="A591" i="28"/>
  <c r="B591" i="28"/>
  <c r="A592" i="28"/>
  <c r="B592" i="28"/>
  <c r="A593" i="28"/>
  <c r="B593" i="28"/>
  <c r="A594" i="28"/>
  <c r="B594" i="28"/>
  <c r="A595" i="28"/>
  <c r="B595" i="28"/>
  <c r="A596" i="28"/>
  <c r="B596" i="28"/>
  <c r="A597" i="28"/>
  <c r="B597" i="28"/>
  <c r="A598" i="28"/>
  <c r="A599" i="28"/>
  <c r="B599" i="28"/>
  <c r="A600" i="28"/>
  <c r="B600" i="28"/>
  <c r="A601" i="28"/>
  <c r="B601" i="28"/>
  <c r="A602" i="28"/>
  <c r="B602" i="28"/>
  <c r="A603" i="28"/>
  <c r="B603" i="28"/>
  <c r="A604" i="28"/>
  <c r="B604" i="28"/>
  <c r="A605" i="28"/>
  <c r="B605" i="28"/>
  <c r="A606" i="28"/>
  <c r="B606" i="28"/>
  <c r="A607" i="28"/>
  <c r="B607" i="28"/>
  <c r="A608" i="28"/>
  <c r="B608" i="28"/>
  <c r="A609" i="28"/>
  <c r="B609" i="28"/>
  <c r="A610" i="28"/>
  <c r="A611" i="28"/>
  <c r="B611" i="28"/>
  <c r="A612" i="28"/>
  <c r="B612" i="28"/>
  <c r="A613" i="28"/>
  <c r="B613" i="28"/>
  <c r="A614" i="28"/>
  <c r="B614" i="28"/>
  <c r="A615" i="28"/>
  <c r="B615" i="28"/>
  <c r="A616" i="28"/>
  <c r="B616" i="28"/>
  <c r="A617" i="28"/>
  <c r="B617" i="28"/>
  <c r="A618" i="28"/>
  <c r="B618" i="28"/>
  <c r="A619" i="28"/>
  <c r="B619" i="28"/>
  <c r="A620" i="28"/>
  <c r="B620" i="28"/>
  <c r="A621" i="28"/>
  <c r="B621" i="28"/>
  <c r="A622" i="28"/>
  <c r="A623" i="28"/>
  <c r="B623" i="28"/>
  <c r="A624" i="28"/>
  <c r="B624" i="28"/>
  <c r="A625" i="28"/>
  <c r="B625" i="28"/>
  <c r="A626" i="28"/>
  <c r="B626" i="28"/>
  <c r="A627" i="28"/>
  <c r="B627" i="28"/>
  <c r="A628" i="28"/>
  <c r="B628" i="28"/>
  <c r="A629" i="28"/>
  <c r="B629" i="28"/>
  <c r="A630" i="28"/>
  <c r="B630" i="28"/>
  <c r="A631" i="28"/>
  <c r="B631" i="28"/>
  <c r="A632" i="28"/>
  <c r="B632" i="28"/>
  <c r="A633" i="28"/>
  <c r="B633" i="28"/>
  <c r="A634" i="28"/>
  <c r="A635" i="28"/>
  <c r="B635" i="28"/>
  <c r="A636" i="28"/>
  <c r="B636" i="28"/>
  <c r="A637" i="28"/>
  <c r="B637" i="28"/>
  <c r="A638" i="28"/>
  <c r="B638" i="28"/>
  <c r="A639" i="28"/>
  <c r="B639" i="28"/>
  <c r="A640" i="28"/>
  <c r="B640" i="28"/>
  <c r="A641" i="28"/>
  <c r="B641" i="28"/>
  <c r="A642" i="28"/>
  <c r="B642" i="28"/>
  <c r="A643" i="28"/>
  <c r="B643" i="28"/>
  <c r="A644" i="28"/>
  <c r="B644" i="28"/>
  <c r="A645" i="28"/>
  <c r="B645" i="28"/>
  <c r="A646" i="28"/>
  <c r="A647" i="28"/>
  <c r="B647" i="28"/>
  <c r="A648" i="28"/>
  <c r="B648" i="28"/>
  <c r="A649" i="28"/>
  <c r="B649" i="28"/>
  <c r="A650" i="28"/>
  <c r="B650" i="28"/>
  <c r="A651" i="28"/>
  <c r="B651" i="28"/>
  <c r="A652" i="28"/>
  <c r="B652" i="28"/>
  <c r="A653" i="28"/>
  <c r="B653" i="28"/>
  <c r="A654" i="28"/>
  <c r="B654" i="28"/>
  <c r="A655" i="28"/>
  <c r="B655" i="28"/>
  <c r="A656" i="28"/>
  <c r="B656" i="28"/>
  <c r="A657" i="28"/>
  <c r="B657" i="28"/>
  <c r="A658" i="28"/>
  <c r="A659" i="28"/>
  <c r="B659" i="28"/>
  <c r="A660" i="28"/>
  <c r="B660" i="28"/>
  <c r="A661" i="28"/>
  <c r="B661" i="28"/>
  <c r="A662" i="28"/>
  <c r="B662" i="28"/>
  <c r="A663" i="28"/>
  <c r="B663" i="28"/>
  <c r="A664" i="28"/>
  <c r="B664" i="28"/>
  <c r="A665" i="28"/>
  <c r="B665" i="28"/>
  <c r="A666" i="28"/>
  <c r="B666" i="28"/>
  <c r="A667" i="28"/>
  <c r="B667" i="28"/>
  <c r="A668" i="28"/>
  <c r="B668" i="28"/>
  <c r="A669" i="28"/>
  <c r="B669" i="28"/>
  <c r="A670" i="28"/>
  <c r="A671" i="28"/>
  <c r="B671" i="28"/>
  <c r="A672" i="28"/>
  <c r="B672" i="28"/>
  <c r="A673" i="28"/>
  <c r="B673" i="28"/>
  <c r="A674" i="28"/>
  <c r="B674" i="28"/>
  <c r="A543" i="28"/>
  <c r="B543" i="28"/>
  <c r="A544" i="28"/>
  <c r="B544" i="28"/>
  <c r="A545" i="28"/>
  <c r="B545" i="28"/>
  <c r="A546" i="28"/>
  <c r="B546" i="28"/>
  <c r="A547" i="28"/>
  <c r="B547" i="28"/>
  <c r="A548" i="28"/>
  <c r="B548" i="28"/>
  <c r="A549" i="28"/>
  <c r="B549" i="28"/>
  <c r="A550" i="28"/>
  <c r="B550" i="28"/>
  <c r="A551" i="28"/>
  <c r="B551" i="28"/>
  <c r="A552" i="28"/>
  <c r="B552" i="28"/>
  <c r="A553" i="28"/>
  <c r="B553" i="28"/>
  <c r="A554" i="28"/>
  <c r="B554" i="28"/>
  <c r="A555" i="28"/>
  <c r="B555" i="28"/>
  <c r="A556" i="28"/>
  <c r="B556" i="28"/>
  <c r="A557" i="28"/>
  <c r="B557" i="28"/>
  <c r="A558" i="28"/>
  <c r="B558" i="28"/>
  <c r="A559" i="28"/>
  <c r="B559" i="28"/>
  <c r="A560" i="28"/>
  <c r="B560" i="28"/>
  <c r="E45" i="25" l="1"/>
  <c r="C87" i="30" s="1"/>
  <c r="H218" i="33"/>
  <c r="D207" i="33"/>
  <c r="D34" i="25" s="1"/>
  <c r="E230" i="33"/>
  <c r="C230" i="33" s="1"/>
  <c r="E219" i="33"/>
  <c r="C219" i="33" s="1"/>
  <c r="C131" i="15"/>
  <c r="F262" i="33"/>
  <c r="C130" i="15"/>
  <c r="F261" i="33"/>
  <c r="C121" i="15"/>
  <c r="F252" i="33"/>
  <c r="C137" i="15"/>
  <c r="F268" i="33"/>
  <c r="C117" i="15"/>
  <c r="F248" i="33"/>
  <c r="C136" i="15"/>
  <c r="F267" i="33"/>
  <c r="G231" i="33"/>
  <c r="E231" i="33" s="1"/>
  <c r="C231" i="33" s="1"/>
  <c r="T243" i="33"/>
  <c r="C120" i="15"/>
  <c r="F251" i="33"/>
  <c r="C123" i="15"/>
  <c r="F254" i="33"/>
  <c r="C140" i="15"/>
  <c r="F271" i="33"/>
  <c r="C134" i="15"/>
  <c r="F265" i="33"/>
  <c r="C127" i="15"/>
  <c r="F258" i="33"/>
  <c r="D195" i="33"/>
  <c r="D22" i="25" s="1"/>
  <c r="C21" i="25"/>
  <c r="H190" i="33"/>
  <c r="E17" i="25"/>
  <c r="C59" i="30" s="1"/>
  <c r="J203" i="33"/>
  <c r="G30" i="25"/>
  <c r="E203" i="33"/>
  <c r="C203" i="33" s="1"/>
  <c r="C5" i="25"/>
  <c r="D179" i="33"/>
  <c r="D6" i="25" s="1"/>
  <c r="J202" i="33"/>
  <c r="G29" i="25"/>
  <c r="E202" i="33"/>
  <c r="C202" i="33" s="1"/>
  <c r="F199" i="1"/>
  <c r="J211" i="1"/>
  <c r="D180" i="33"/>
  <c r="D7" i="25" s="1"/>
  <c r="C6" i="25"/>
  <c r="T228" i="33"/>
  <c r="G228" i="33" s="1"/>
  <c r="H191" i="33"/>
  <c r="E18" i="25"/>
  <c r="C60" i="30" s="1"/>
  <c r="F180" i="1"/>
  <c r="J192" i="1"/>
  <c r="T227" i="33"/>
  <c r="G227" i="33" s="1"/>
  <c r="F190" i="1"/>
  <c r="J202" i="1"/>
  <c r="G26" i="25"/>
  <c r="J199" i="33"/>
  <c r="F176" i="1"/>
  <c r="J188" i="1"/>
  <c r="T234" i="33"/>
  <c r="G234" i="33" s="1"/>
  <c r="F179" i="1"/>
  <c r="J191" i="1"/>
  <c r="F189" i="1"/>
  <c r="J201" i="1"/>
  <c r="T224" i="33"/>
  <c r="G224" i="33" s="1"/>
  <c r="F193" i="1"/>
  <c r="J205" i="1"/>
  <c r="F186" i="1"/>
  <c r="J198" i="1"/>
  <c r="E32" i="25"/>
  <c r="C74" i="30" s="1"/>
  <c r="H205" i="33"/>
  <c r="G40" i="25"/>
  <c r="E213" i="33"/>
  <c r="C213" i="33" s="1"/>
  <c r="C16" i="25"/>
  <c r="D190" i="33"/>
  <c r="D17" i="25" s="1"/>
  <c r="D9" i="25"/>
  <c r="G39" i="25"/>
  <c r="G49" i="25"/>
  <c r="F196" i="1"/>
  <c r="J208" i="1"/>
  <c r="E216" i="33"/>
  <c r="C216" i="33" s="1"/>
  <c r="G43" i="25"/>
  <c r="T242" i="33"/>
  <c r="G242" i="33" s="1"/>
  <c r="G69" i="25" s="1"/>
  <c r="T238" i="33"/>
  <c r="G238" i="33" s="1"/>
  <c r="T247" i="33"/>
  <c r="G247" i="33" s="1"/>
  <c r="F195" i="1"/>
  <c r="J207" i="1"/>
  <c r="F182" i="1"/>
  <c r="J194" i="1"/>
  <c r="D194" i="33"/>
  <c r="D21" i="25" s="1"/>
  <c r="C20" i="25"/>
  <c r="T237" i="33"/>
  <c r="G237" i="33" s="1"/>
  <c r="H201" i="33"/>
  <c r="E28" i="25"/>
  <c r="C70" i="30" s="1"/>
  <c r="D193" i="33"/>
  <c r="D20" i="25" s="1"/>
  <c r="C19" i="25"/>
  <c r="H204" i="33"/>
  <c r="E31" i="25"/>
  <c r="C73" i="30" s="1"/>
  <c r="T241" i="33"/>
  <c r="G241" i="33" s="1"/>
  <c r="G44" i="25"/>
  <c r="E217" i="33"/>
  <c r="C217" i="33" s="1"/>
  <c r="C439" i="12"/>
  <c r="C440" i="12"/>
  <c r="C444" i="12"/>
  <c r="C442" i="12"/>
  <c r="C435" i="12"/>
  <c r="C436" i="12"/>
  <c r="C446" i="12"/>
  <c r="C443" i="12"/>
  <c r="C438" i="12"/>
  <c r="C437" i="12"/>
  <c r="C441" i="12"/>
  <c r="C445" i="12"/>
  <c r="E46" i="25"/>
  <c r="C88" i="30" s="1"/>
  <c r="D208" i="33"/>
  <c r="D35" i="25" s="1"/>
  <c r="C34" i="25"/>
  <c r="S405" i="33"/>
  <c r="S409" i="33"/>
  <c r="C45" i="25"/>
  <c r="D219" i="33"/>
  <c r="D46" i="25" s="1"/>
  <c r="T256" i="33"/>
  <c r="G256" i="33" s="1"/>
  <c r="S403" i="33"/>
  <c r="S408" i="33"/>
  <c r="U456" i="33"/>
  <c r="U443" i="33"/>
  <c r="U441" i="33"/>
  <c r="U454" i="33"/>
  <c r="U457" i="33"/>
  <c r="U434" i="33"/>
  <c r="U447" i="33"/>
  <c r="X9" i="23"/>
  <c r="X10" i="23"/>
  <c r="X11" i="23"/>
  <c r="X12" i="23"/>
  <c r="X13" i="23"/>
  <c r="X19" i="23"/>
  <c r="X20" i="23"/>
  <c r="X21" i="23"/>
  <c r="X22" i="23"/>
  <c r="X23" i="23"/>
  <c r="X24" i="23"/>
  <c r="G58" i="25" l="1"/>
  <c r="H230" i="33"/>
  <c r="E57" i="25"/>
  <c r="C99" i="30" s="1"/>
  <c r="H219" i="33"/>
  <c r="E242" i="33"/>
  <c r="C242" i="33" s="1"/>
  <c r="C133" i="15"/>
  <c r="F264" i="33"/>
  <c r="C152" i="15"/>
  <c r="F283" i="33"/>
  <c r="C148" i="15"/>
  <c r="F279" i="33"/>
  <c r="C142" i="15"/>
  <c r="F273" i="33"/>
  <c r="C143" i="15"/>
  <c r="F274" i="33"/>
  <c r="G243" i="33"/>
  <c r="E243" i="33" s="1"/>
  <c r="C243" i="33" s="1"/>
  <c r="T255" i="33"/>
  <c r="C135" i="15"/>
  <c r="F266" i="33"/>
  <c r="C132" i="15"/>
  <c r="F263" i="33"/>
  <c r="C149" i="15"/>
  <c r="F280" i="33"/>
  <c r="C139" i="15"/>
  <c r="F270" i="33"/>
  <c r="C146" i="15"/>
  <c r="F277" i="33"/>
  <c r="C129" i="15"/>
  <c r="F260" i="33"/>
  <c r="G38" i="25"/>
  <c r="G41" i="25"/>
  <c r="E214" i="33"/>
  <c r="C214" i="33" s="1"/>
  <c r="T240" i="33"/>
  <c r="G240" i="33" s="1"/>
  <c r="H202" i="33"/>
  <c r="E29" i="25"/>
  <c r="C71" i="30" s="1"/>
  <c r="F198" i="1"/>
  <c r="J210" i="1"/>
  <c r="F205" i="1"/>
  <c r="J217" i="1"/>
  <c r="F201" i="1"/>
  <c r="J213" i="1"/>
  <c r="T239" i="33"/>
  <c r="G239" i="33" s="1"/>
  <c r="T246" i="33"/>
  <c r="G246" i="33" s="1"/>
  <c r="F202" i="1"/>
  <c r="J214" i="1"/>
  <c r="F192" i="1"/>
  <c r="J204" i="1"/>
  <c r="D192" i="33"/>
  <c r="D19" i="25" s="1"/>
  <c r="C18" i="25"/>
  <c r="E30" i="25"/>
  <c r="C72" i="30" s="1"/>
  <c r="H203" i="33"/>
  <c r="T236" i="33"/>
  <c r="G236" i="33" s="1"/>
  <c r="F191" i="1"/>
  <c r="J203" i="1"/>
  <c r="F188" i="1"/>
  <c r="J200" i="1"/>
  <c r="E215" i="33"/>
  <c r="C215" i="33" s="1"/>
  <c r="G42" i="25"/>
  <c r="F211" i="1"/>
  <c r="J223" i="1"/>
  <c r="C17" i="25"/>
  <c r="D191" i="33"/>
  <c r="D18" i="25" s="1"/>
  <c r="T253" i="33"/>
  <c r="G253" i="33" s="1"/>
  <c r="G52" i="25"/>
  <c r="E225" i="33"/>
  <c r="C225" i="33" s="1"/>
  <c r="E44" i="25"/>
  <c r="C86" i="30" s="1"/>
  <c r="H217" i="33"/>
  <c r="C31" i="25"/>
  <c r="D205" i="33"/>
  <c r="D32" i="25" s="1"/>
  <c r="D202" i="33"/>
  <c r="D29" i="25" s="1"/>
  <c r="C28" i="25"/>
  <c r="T259" i="33"/>
  <c r="G259" i="33" s="1"/>
  <c r="T254" i="33"/>
  <c r="G254" i="33" s="1"/>
  <c r="G81" i="25" s="1"/>
  <c r="G51" i="25"/>
  <c r="G61" i="25"/>
  <c r="G56" i="25"/>
  <c r="E229" i="33"/>
  <c r="C229" i="33" s="1"/>
  <c r="F208" i="1"/>
  <c r="J220" i="1"/>
  <c r="D206" i="33"/>
  <c r="D33" i="25" s="1"/>
  <c r="C32" i="25"/>
  <c r="T249" i="33"/>
  <c r="G249" i="33" s="1"/>
  <c r="F207" i="1"/>
  <c r="J219" i="1"/>
  <c r="E228" i="33"/>
  <c r="C228" i="33" s="1"/>
  <c r="G55" i="25"/>
  <c r="F194" i="1"/>
  <c r="J206" i="1"/>
  <c r="T250" i="33"/>
  <c r="G250" i="33" s="1"/>
  <c r="E43" i="25"/>
  <c r="C85" i="30" s="1"/>
  <c r="H216" i="33"/>
  <c r="H213" i="33"/>
  <c r="E40" i="25"/>
  <c r="C82" i="30" s="1"/>
  <c r="C457" i="12"/>
  <c r="C449" i="12"/>
  <c r="C455" i="12"/>
  <c r="C448" i="12"/>
  <c r="C454" i="12"/>
  <c r="C452" i="12"/>
  <c r="C453" i="12"/>
  <c r="C450" i="12"/>
  <c r="C458" i="12"/>
  <c r="C447" i="12"/>
  <c r="C456" i="12"/>
  <c r="C451" i="12"/>
  <c r="C46" i="25"/>
  <c r="D220" i="33"/>
  <c r="S421" i="33"/>
  <c r="S417" i="33"/>
  <c r="H231" i="33"/>
  <c r="E58" i="25"/>
  <c r="C100" i="30" s="1"/>
  <c r="T268" i="33"/>
  <c r="G268" i="33" s="1"/>
  <c r="D231" i="33"/>
  <c r="D58" i="25" s="1"/>
  <c r="C57" i="25"/>
  <c r="S420" i="33"/>
  <c r="S415" i="33"/>
  <c r="U459" i="33"/>
  <c r="U453" i="33"/>
  <c r="U455" i="33"/>
  <c r="U468" i="33"/>
  <c r="U466" i="33"/>
  <c r="U446" i="33"/>
  <c r="U469" i="33"/>
  <c r="X3" i="23"/>
  <c r="G70" i="25" l="1"/>
  <c r="H242" i="33"/>
  <c r="E69" i="25"/>
  <c r="C111" i="30" s="1"/>
  <c r="E254" i="33"/>
  <c r="C254" i="33" s="1"/>
  <c r="C147" i="15"/>
  <c r="F278" i="33"/>
  <c r="C160" i="15"/>
  <c r="F291" i="33"/>
  <c r="C164" i="15"/>
  <c r="F295" i="33"/>
  <c r="C141" i="15"/>
  <c r="F272" i="33"/>
  <c r="G255" i="33"/>
  <c r="E255" i="33" s="1"/>
  <c r="C255" i="33" s="1"/>
  <c r="T267" i="33"/>
  <c r="C145" i="15"/>
  <c r="F276" i="33"/>
  <c r="C154" i="15"/>
  <c r="F285" i="33"/>
  <c r="C144" i="15"/>
  <c r="F275" i="33"/>
  <c r="C161" i="15"/>
  <c r="F292" i="33"/>
  <c r="C151" i="15"/>
  <c r="F282" i="33"/>
  <c r="C155" i="15"/>
  <c r="F286" i="33"/>
  <c r="C158" i="15"/>
  <c r="F289" i="33"/>
  <c r="F223" i="1"/>
  <c r="J235" i="1"/>
  <c r="F200" i="1"/>
  <c r="J212" i="1"/>
  <c r="T248" i="33"/>
  <c r="G248" i="33" s="1"/>
  <c r="F214" i="1"/>
  <c r="J226" i="1"/>
  <c r="T251" i="33"/>
  <c r="G251" i="33" s="1"/>
  <c r="F213" i="1"/>
  <c r="J225" i="1"/>
  <c r="F210" i="1"/>
  <c r="J222" i="1"/>
  <c r="G54" i="25"/>
  <c r="E227" i="33"/>
  <c r="C227" i="33" s="1"/>
  <c r="G50" i="25"/>
  <c r="E226" i="33"/>
  <c r="C226" i="33" s="1"/>
  <c r="G53" i="25"/>
  <c r="E41" i="25"/>
  <c r="C83" i="30" s="1"/>
  <c r="H214" i="33"/>
  <c r="F203" i="1"/>
  <c r="J215" i="1"/>
  <c r="C30" i="25"/>
  <c r="D204" i="33"/>
  <c r="D31" i="25" s="1"/>
  <c r="F204" i="1"/>
  <c r="J216" i="1"/>
  <c r="T258" i="33"/>
  <c r="G258" i="33" s="1"/>
  <c r="F217" i="1"/>
  <c r="J229" i="1"/>
  <c r="C29" i="25"/>
  <c r="D203" i="33"/>
  <c r="D30" i="25" s="1"/>
  <c r="E42" i="25"/>
  <c r="C84" i="30" s="1"/>
  <c r="H215" i="33"/>
  <c r="T252" i="33"/>
  <c r="G252" i="33" s="1"/>
  <c r="G73" i="25"/>
  <c r="D214" i="33"/>
  <c r="D41" i="25" s="1"/>
  <c r="C40" i="25"/>
  <c r="E237" i="33"/>
  <c r="C237" i="33" s="1"/>
  <c r="G64" i="25"/>
  <c r="H228" i="33"/>
  <c r="E55" i="25"/>
  <c r="C97" i="30" s="1"/>
  <c r="G63" i="25"/>
  <c r="E56" i="25"/>
  <c r="C98" i="30" s="1"/>
  <c r="H229" i="33"/>
  <c r="E241" i="33"/>
  <c r="C241" i="33" s="1"/>
  <c r="G68" i="25"/>
  <c r="D217" i="33"/>
  <c r="D44" i="25" s="1"/>
  <c r="C43" i="25"/>
  <c r="F220" i="1"/>
  <c r="J232" i="1"/>
  <c r="T271" i="33"/>
  <c r="G271" i="33" s="1"/>
  <c r="H225" i="33"/>
  <c r="E52" i="25"/>
  <c r="C94" i="30" s="1"/>
  <c r="G67" i="25"/>
  <c r="E240" i="33"/>
  <c r="C240" i="33" s="1"/>
  <c r="T261" i="33"/>
  <c r="G261" i="33" s="1"/>
  <c r="T262" i="33"/>
  <c r="G262" i="33" s="1"/>
  <c r="F206" i="1"/>
  <c r="J218" i="1"/>
  <c r="F219" i="1"/>
  <c r="J231" i="1"/>
  <c r="T266" i="33"/>
  <c r="G266" i="33" s="1"/>
  <c r="E266" i="33" s="1"/>
  <c r="C266" i="33" s="1"/>
  <c r="C44" i="25"/>
  <c r="D218" i="33"/>
  <c r="D45" i="25" s="1"/>
  <c r="T265" i="33"/>
  <c r="G265" i="33" s="1"/>
  <c r="C463" i="12"/>
  <c r="C459" i="12"/>
  <c r="C462" i="12"/>
  <c r="C464" i="12"/>
  <c r="C460" i="12"/>
  <c r="C461" i="12"/>
  <c r="C468" i="12"/>
  <c r="C470" i="12"/>
  <c r="C465" i="12"/>
  <c r="C466" i="12"/>
  <c r="C467" i="12"/>
  <c r="C469" i="12"/>
  <c r="G82" i="25"/>
  <c r="C58" i="25"/>
  <c r="D232" i="33"/>
  <c r="D59" i="25" s="1"/>
  <c r="S432" i="33"/>
  <c r="S433" i="33"/>
  <c r="S427" i="33"/>
  <c r="T280" i="33"/>
  <c r="G280" i="33" s="1"/>
  <c r="D243" i="33"/>
  <c r="D70" i="25" s="1"/>
  <c r="C69" i="25"/>
  <c r="S429" i="33"/>
  <c r="D47" i="25"/>
  <c r="E70" i="25"/>
  <c r="C112" i="30" s="1"/>
  <c r="H243" i="33"/>
  <c r="U481" i="33"/>
  <c r="U478" i="33"/>
  <c r="U480" i="33"/>
  <c r="U467" i="33"/>
  <c r="U458" i="33"/>
  <c r="U465" i="33"/>
  <c r="U471" i="33"/>
  <c r="A519" i="7"/>
  <c r="B519" i="7"/>
  <c r="A520" i="7"/>
  <c r="B520" i="7"/>
  <c r="A521" i="7"/>
  <c r="B521" i="7"/>
  <c r="A522" i="7"/>
  <c r="B522" i="7"/>
  <c r="A523" i="7"/>
  <c r="B523" i="7"/>
  <c r="A524" i="7"/>
  <c r="B524" i="7"/>
  <c r="A525" i="7"/>
  <c r="B525" i="7"/>
  <c r="A526" i="7"/>
  <c r="B526" i="7"/>
  <c r="A527" i="7"/>
  <c r="B527" i="7"/>
  <c r="A528" i="7"/>
  <c r="B528" i="7"/>
  <c r="A529" i="7"/>
  <c r="B529" i="7"/>
  <c r="A530" i="7"/>
  <c r="B530" i="7"/>
  <c r="A531" i="7"/>
  <c r="B531" i="7"/>
  <c r="A532" i="7"/>
  <c r="B532" i="7"/>
  <c r="A533" i="7"/>
  <c r="B533" i="7"/>
  <c r="A534" i="7"/>
  <c r="B534" i="7"/>
  <c r="A535" i="7"/>
  <c r="B535" i="7"/>
  <c r="A536" i="7"/>
  <c r="B536" i="7"/>
  <c r="A537" i="7"/>
  <c r="B537" i="7"/>
  <c r="A538" i="7"/>
  <c r="B538" i="7"/>
  <c r="A539" i="7"/>
  <c r="B539" i="7"/>
  <c r="A540" i="7"/>
  <c r="B540" i="7"/>
  <c r="A541" i="7"/>
  <c r="B541" i="7"/>
  <c r="A542" i="7"/>
  <c r="B542" i="7"/>
  <c r="H254" i="33" l="1"/>
  <c r="E81" i="25"/>
  <c r="C123" i="30" s="1"/>
  <c r="G93" i="25"/>
  <c r="C159" i="15"/>
  <c r="F290" i="33"/>
  <c r="C163" i="15"/>
  <c r="F294" i="33"/>
  <c r="C172" i="15"/>
  <c r="F303" i="33"/>
  <c r="C173" i="15"/>
  <c r="F304" i="33"/>
  <c r="C167" i="15"/>
  <c r="F298" i="33"/>
  <c r="G267" i="33"/>
  <c r="E267" i="33" s="1"/>
  <c r="C267" i="33" s="1"/>
  <c r="T279" i="33"/>
  <c r="C157" i="15"/>
  <c r="F288" i="33"/>
  <c r="C156" i="15"/>
  <c r="F287" i="33"/>
  <c r="C170" i="15"/>
  <c r="F301" i="33"/>
  <c r="C153" i="15"/>
  <c r="F284" i="33"/>
  <c r="C166" i="15"/>
  <c r="F297" i="33"/>
  <c r="C176" i="15"/>
  <c r="F307" i="33"/>
  <c r="E239" i="33"/>
  <c r="C239" i="33" s="1"/>
  <c r="G66" i="25"/>
  <c r="E54" i="25"/>
  <c r="C96" i="30" s="1"/>
  <c r="H227" i="33"/>
  <c r="F225" i="1"/>
  <c r="J237" i="1"/>
  <c r="F226" i="1"/>
  <c r="J238" i="1"/>
  <c r="F212" i="1"/>
  <c r="J224" i="1"/>
  <c r="F229" i="1"/>
  <c r="J241" i="1"/>
  <c r="F216" i="1"/>
  <c r="J228" i="1"/>
  <c r="F215" i="1"/>
  <c r="J227" i="1"/>
  <c r="H226" i="33"/>
  <c r="E53" i="25"/>
  <c r="C95" i="30" s="1"/>
  <c r="D216" i="33"/>
  <c r="D43" i="25" s="1"/>
  <c r="C42" i="25"/>
  <c r="F222" i="1"/>
  <c r="J234" i="1"/>
  <c r="T263" i="33"/>
  <c r="G263" i="33" s="1"/>
  <c r="T260" i="33"/>
  <c r="G260" i="33" s="1"/>
  <c r="F235" i="1"/>
  <c r="J247" i="1"/>
  <c r="T264" i="33"/>
  <c r="G264" i="33" s="1"/>
  <c r="T270" i="33"/>
  <c r="G270" i="33" s="1"/>
  <c r="D215" i="33"/>
  <c r="D42" i="25" s="1"/>
  <c r="C41" i="25"/>
  <c r="E238" i="33"/>
  <c r="C238" i="33" s="1"/>
  <c r="G65" i="25"/>
  <c r="G62" i="25"/>
  <c r="G75" i="25"/>
  <c r="D226" i="33"/>
  <c r="D53" i="25" s="1"/>
  <c r="C52" i="25"/>
  <c r="T283" i="33"/>
  <c r="G283" i="33" s="1"/>
  <c r="D229" i="33"/>
  <c r="D56" i="25" s="1"/>
  <c r="C55" i="25"/>
  <c r="E249" i="33"/>
  <c r="C249" i="33" s="1"/>
  <c r="G76" i="25"/>
  <c r="G85" i="25"/>
  <c r="F232" i="1"/>
  <c r="J244" i="1"/>
  <c r="F218" i="1"/>
  <c r="J230" i="1"/>
  <c r="D230" i="33"/>
  <c r="D57" i="25" s="1"/>
  <c r="C56" i="25"/>
  <c r="T277" i="33"/>
  <c r="G277" i="33" s="1"/>
  <c r="T278" i="33"/>
  <c r="G278" i="33" s="1"/>
  <c r="G105" i="25" s="1"/>
  <c r="T273" i="33"/>
  <c r="G273" i="33" s="1"/>
  <c r="E68" i="25"/>
  <c r="C110" i="30" s="1"/>
  <c r="H241" i="33"/>
  <c r="G79" i="25"/>
  <c r="E252" i="33"/>
  <c r="C252" i="33" s="1"/>
  <c r="G80" i="25"/>
  <c r="E253" i="33"/>
  <c r="C253" i="33" s="1"/>
  <c r="F231" i="1"/>
  <c r="J243" i="1"/>
  <c r="T274" i="33"/>
  <c r="G274" i="33" s="1"/>
  <c r="E67" i="25"/>
  <c r="C109" i="30" s="1"/>
  <c r="H240" i="33"/>
  <c r="H237" i="33"/>
  <c r="E64" i="25"/>
  <c r="C106" i="30" s="1"/>
  <c r="C481" i="12"/>
  <c r="C478" i="12"/>
  <c r="C482" i="12"/>
  <c r="C473" i="12"/>
  <c r="C476" i="12"/>
  <c r="C471" i="12"/>
  <c r="C479" i="12"/>
  <c r="C477" i="12"/>
  <c r="C480" i="12"/>
  <c r="C472" i="12"/>
  <c r="C474" i="12"/>
  <c r="C475" i="12"/>
  <c r="C81" i="25"/>
  <c r="D255" i="33"/>
  <c r="D82" i="25" s="1"/>
  <c r="E82" i="25"/>
  <c r="C124" i="30" s="1"/>
  <c r="H255" i="33"/>
  <c r="E278" i="33"/>
  <c r="C278" i="33" s="1"/>
  <c r="S441" i="33"/>
  <c r="S445" i="33"/>
  <c r="E93" i="25"/>
  <c r="C135" i="30" s="1"/>
  <c r="H266" i="33"/>
  <c r="S444" i="33"/>
  <c r="D244" i="33"/>
  <c r="D71" i="25" s="1"/>
  <c r="C70" i="25"/>
  <c r="T292" i="33"/>
  <c r="G292" i="33" s="1"/>
  <c r="S439" i="33"/>
  <c r="U483" i="33"/>
  <c r="U479" i="33"/>
  <c r="U490" i="33"/>
  <c r="U477" i="33"/>
  <c r="U470" i="33"/>
  <c r="U492" i="33"/>
  <c r="U493" i="33"/>
  <c r="D721" i="14"/>
  <c r="G721" i="14"/>
  <c r="I721" i="14"/>
  <c r="J721" i="14"/>
  <c r="K721" i="14"/>
  <c r="D722" i="14"/>
  <c r="G722" i="14"/>
  <c r="I722" i="14"/>
  <c r="J722" i="14"/>
  <c r="K722" i="14"/>
  <c r="D723" i="14"/>
  <c r="G723" i="14"/>
  <c r="I723" i="14"/>
  <c r="J723" i="14"/>
  <c r="K723" i="14"/>
  <c r="D724" i="14"/>
  <c r="G724" i="14"/>
  <c r="I724" i="14"/>
  <c r="J724" i="14"/>
  <c r="K724" i="14"/>
  <c r="D725" i="14"/>
  <c r="G725" i="14"/>
  <c r="I725" i="14"/>
  <c r="J725" i="14"/>
  <c r="K725" i="14"/>
  <c r="D726" i="14"/>
  <c r="G726" i="14"/>
  <c r="I726" i="14"/>
  <c r="J726" i="14"/>
  <c r="K726" i="14"/>
  <c r="D727" i="14"/>
  <c r="G727" i="14"/>
  <c r="I727" i="14"/>
  <c r="J727" i="14"/>
  <c r="K727" i="14"/>
  <c r="D728" i="14"/>
  <c r="G728" i="14"/>
  <c r="I728" i="14"/>
  <c r="J728" i="14"/>
  <c r="K728" i="14"/>
  <c r="D729" i="14"/>
  <c r="G729" i="14"/>
  <c r="I729" i="14"/>
  <c r="J729" i="14"/>
  <c r="K729" i="14"/>
  <c r="D730" i="14"/>
  <c r="G730" i="14"/>
  <c r="I730" i="14"/>
  <c r="J730" i="14"/>
  <c r="K730" i="14"/>
  <c r="D731" i="14"/>
  <c r="G731" i="14"/>
  <c r="I731" i="14"/>
  <c r="J731" i="14"/>
  <c r="K731" i="14"/>
  <c r="D732" i="14"/>
  <c r="G732" i="14"/>
  <c r="I732" i="14"/>
  <c r="J732" i="14"/>
  <c r="K732" i="14"/>
  <c r="D733" i="14"/>
  <c r="G733" i="14"/>
  <c r="I733" i="14"/>
  <c r="J733" i="14"/>
  <c r="K733" i="14"/>
  <c r="A674" i="14"/>
  <c r="B674" i="14"/>
  <c r="A653" i="14"/>
  <c r="B653" i="14"/>
  <c r="A654" i="14"/>
  <c r="B654" i="14"/>
  <c r="A655" i="14"/>
  <c r="B655" i="14"/>
  <c r="A656" i="14"/>
  <c r="B656" i="14"/>
  <c r="A657" i="14"/>
  <c r="B657" i="14"/>
  <c r="A658" i="14"/>
  <c r="B658" i="14"/>
  <c r="A659" i="14"/>
  <c r="B659" i="14"/>
  <c r="A660" i="14"/>
  <c r="B660" i="14"/>
  <c r="A661" i="14"/>
  <c r="B661" i="14"/>
  <c r="A662" i="14"/>
  <c r="B662" i="14"/>
  <c r="A663" i="14"/>
  <c r="B663" i="14"/>
  <c r="A664" i="14"/>
  <c r="B664" i="14"/>
  <c r="A665" i="14"/>
  <c r="B665" i="14"/>
  <c r="A666" i="14"/>
  <c r="B666" i="14"/>
  <c r="A667" i="14"/>
  <c r="B667" i="14"/>
  <c r="A668" i="14"/>
  <c r="B668" i="14"/>
  <c r="A669" i="14"/>
  <c r="B669" i="14"/>
  <c r="A670" i="14"/>
  <c r="B670" i="14"/>
  <c r="A671" i="14"/>
  <c r="B671" i="14"/>
  <c r="A672" i="14"/>
  <c r="B672" i="14"/>
  <c r="A673" i="14"/>
  <c r="B673" i="14"/>
  <c r="C184" i="15" l="1"/>
  <c r="F315" i="33"/>
  <c r="C171" i="15"/>
  <c r="F302" i="33"/>
  <c r="C182" i="15"/>
  <c r="F313" i="33"/>
  <c r="C179" i="15"/>
  <c r="F310" i="33"/>
  <c r="G94" i="25"/>
  <c r="G279" i="33"/>
  <c r="G106" i="25" s="1"/>
  <c r="T291" i="33"/>
  <c r="C185" i="15"/>
  <c r="F316" i="33"/>
  <c r="C168" i="15"/>
  <c r="F299" i="33"/>
  <c r="C188" i="15"/>
  <c r="F319" i="33"/>
  <c r="C175" i="15"/>
  <c r="F306" i="33"/>
  <c r="C169" i="15"/>
  <c r="F300" i="33"/>
  <c r="C165" i="15"/>
  <c r="F296" i="33"/>
  <c r="C178" i="15"/>
  <c r="F309" i="33"/>
  <c r="T275" i="33"/>
  <c r="G275" i="33" s="1"/>
  <c r="F227" i="1"/>
  <c r="J239" i="1"/>
  <c r="F241" i="1"/>
  <c r="J253" i="1"/>
  <c r="F238" i="1"/>
  <c r="J250" i="1"/>
  <c r="T282" i="33"/>
  <c r="G282" i="33" s="1"/>
  <c r="T276" i="33"/>
  <c r="G276" i="33" s="1"/>
  <c r="T272" i="33"/>
  <c r="G272" i="33" s="1"/>
  <c r="F234" i="1"/>
  <c r="J246" i="1"/>
  <c r="D227" i="33"/>
  <c r="D54" i="25" s="1"/>
  <c r="C53" i="25"/>
  <c r="H239" i="33"/>
  <c r="E66" i="25"/>
  <c r="C108" i="30" s="1"/>
  <c r="G78" i="25"/>
  <c r="E251" i="33"/>
  <c r="C251" i="33" s="1"/>
  <c r="G74" i="25"/>
  <c r="F228" i="1"/>
  <c r="J240" i="1"/>
  <c r="F224" i="1"/>
  <c r="J236" i="1"/>
  <c r="F237" i="1"/>
  <c r="J249" i="1"/>
  <c r="D228" i="33"/>
  <c r="D55" i="25" s="1"/>
  <c r="C54" i="25"/>
  <c r="H238" i="33"/>
  <c r="E65" i="25"/>
  <c r="C107" i="30" s="1"/>
  <c r="F247" i="1"/>
  <c r="J259" i="1"/>
  <c r="F259" i="1" s="1"/>
  <c r="G77" i="25"/>
  <c r="E250" i="33"/>
  <c r="C250" i="33" s="1"/>
  <c r="C67" i="25"/>
  <c r="D241" i="33"/>
  <c r="D68" i="25" s="1"/>
  <c r="T285" i="33"/>
  <c r="G285" i="33" s="1"/>
  <c r="T290" i="33"/>
  <c r="G290" i="33" s="1"/>
  <c r="G117" i="25" s="1"/>
  <c r="F244" i="1"/>
  <c r="J256" i="1"/>
  <c r="F256" i="1" s="1"/>
  <c r="H252" i="33"/>
  <c r="E79" i="25"/>
  <c r="C121" i="30" s="1"/>
  <c r="F230" i="1"/>
  <c r="J242" i="1"/>
  <c r="T286" i="33"/>
  <c r="G286" i="33" s="1"/>
  <c r="C68" i="25"/>
  <c r="D242" i="33"/>
  <c r="D69" i="25" s="1"/>
  <c r="E264" i="33"/>
  <c r="C264" i="33" s="1"/>
  <c r="G91" i="25"/>
  <c r="T295" i="33"/>
  <c r="G295" i="33" s="1"/>
  <c r="G88" i="25"/>
  <c r="E261" i="33"/>
  <c r="C261" i="33" s="1"/>
  <c r="T289" i="33"/>
  <c r="G289" i="33" s="1"/>
  <c r="H249" i="33"/>
  <c r="E76" i="25"/>
  <c r="C118" i="30" s="1"/>
  <c r="D238" i="33"/>
  <c r="D65" i="25" s="1"/>
  <c r="C64" i="25"/>
  <c r="F243" i="1"/>
  <c r="J255" i="1"/>
  <c r="F255" i="1" s="1"/>
  <c r="H253" i="33"/>
  <c r="E80" i="25"/>
  <c r="C122" i="30" s="1"/>
  <c r="G87" i="25"/>
  <c r="G92" i="25"/>
  <c r="E265" i="33"/>
  <c r="C265" i="33" s="1"/>
  <c r="G97" i="25"/>
  <c r="C487" i="12"/>
  <c r="C484" i="12"/>
  <c r="C489" i="12"/>
  <c r="C483" i="12"/>
  <c r="C485" i="12"/>
  <c r="C490" i="12"/>
  <c r="C486" i="12"/>
  <c r="C492" i="12"/>
  <c r="C491" i="12"/>
  <c r="C488" i="12"/>
  <c r="C494" i="12"/>
  <c r="C493" i="12"/>
  <c r="S451" i="33"/>
  <c r="H267" i="33"/>
  <c r="E94" i="25"/>
  <c r="C136" i="30" s="1"/>
  <c r="E105" i="25"/>
  <c r="C147" i="30" s="1"/>
  <c r="H278" i="33"/>
  <c r="T304" i="33"/>
  <c r="G304" i="33" s="1"/>
  <c r="S457" i="33"/>
  <c r="C82" i="25"/>
  <c r="D256" i="33"/>
  <c r="S456" i="33"/>
  <c r="E290" i="33"/>
  <c r="C290" i="33" s="1"/>
  <c r="D267" i="33"/>
  <c r="D94" i="25" s="1"/>
  <c r="C93" i="25"/>
  <c r="S453" i="33"/>
  <c r="U505" i="33"/>
  <c r="U482" i="33"/>
  <c r="U502" i="33"/>
  <c r="U504" i="33"/>
  <c r="U489" i="33"/>
  <c r="U491" i="33"/>
  <c r="U495" i="33"/>
  <c r="E279" i="33" l="1"/>
  <c r="C279" i="33" s="1"/>
  <c r="C196" i="15"/>
  <c r="F327" i="33"/>
  <c r="C180" i="15"/>
  <c r="F311" i="33"/>
  <c r="C187" i="15"/>
  <c r="F318" i="33"/>
  <c r="C194" i="15"/>
  <c r="F325" i="33"/>
  <c r="C183" i="15"/>
  <c r="F314" i="33"/>
  <c r="C190" i="15"/>
  <c r="F321" i="33"/>
  <c r="C181" i="15"/>
  <c r="F312" i="33"/>
  <c r="G291" i="33"/>
  <c r="E291" i="33" s="1"/>
  <c r="C291" i="33" s="1"/>
  <c r="T303" i="33"/>
  <c r="C197" i="15"/>
  <c r="F328" i="33"/>
  <c r="C200" i="15"/>
  <c r="F331" i="33"/>
  <c r="C191" i="15"/>
  <c r="F322" i="33"/>
  <c r="C177" i="15"/>
  <c r="F308" i="33"/>
  <c r="H250" i="33"/>
  <c r="E77" i="25"/>
  <c r="C119" i="30" s="1"/>
  <c r="D239" i="33"/>
  <c r="D66" i="25" s="1"/>
  <c r="C65" i="25"/>
  <c r="F246" i="1"/>
  <c r="J258" i="1"/>
  <c r="F258" i="1" s="1"/>
  <c r="T288" i="33"/>
  <c r="G288" i="33" s="1"/>
  <c r="T287" i="33"/>
  <c r="G287" i="33" s="1"/>
  <c r="F249" i="1"/>
  <c r="J261" i="1"/>
  <c r="F261" i="1" s="1"/>
  <c r="F240" i="1"/>
  <c r="J252" i="1"/>
  <c r="E78" i="25"/>
  <c r="C120" i="30" s="1"/>
  <c r="H251" i="33"/>
  <c r="E263" i="33"/>
  <c r="C263" i="33" s="1"/>
  <c r="G90" i="25"/>
  <c r="F250" i="1"/>
  <c r="J262" i="1"/>
  <c r="F262" i="1" s="1"/>
  <c r="F239" i="1"/>
  <c r="J251" i="1"/>
  <c r="J271" i="1"/>
  <c r="F271" i="1" s="1"/>
  <c r="C66" i="25"/>
  <c r="D240" i="33"/>
  <c r="D67" i="25" s="1"/>
  <c r="G86" i="25"/>
  <c r="T294" i="33"/>
  <c r="G294" i="33" s="1"/>
  <c r="F236" i="1"/>
  <c r="J248" i="1"/>
  <c r="T284" i="33"/>
  <c r="G284" i="33" s="1"/>
  <c r="F253" i="1"/>
  <c r="J265" i="1"/>
  <c r="F265" i="1" s="1"/>
  <c r="E262" i="33"/>
  <c r="C262" i="33" s="1"/>
  <c r="G89" i="25"/>
  <c r="T298" i="33"/>
  <c r="G298" i="33" s="1"/>
  <c r="J268" i="1"/>
  <c r="F268" i="1" s="1"/>
  <c r="H265" i="33"/>
  <c r="E92" i="25"/>
  <c r="C134" i="30" s="1"/>
  <c r="E276" i="33"/>
  <c r="C276" i="33" s="1"/>
  <c r="G103" i="25"/>
  <c r="T307" i="33"/>
  <c r="G307" i="33" s="1"/>
  <c r="F242" i="1"/>
  <c r="J254" i="1"/>
  <c r="T297" i="33"/>
  <c r="G297" i="33" s="1"/>
  <c r="T301" i="33"/>
  <c r="G301" i="33" s="1"/>
  <c r="G109" i="25"/>
  <c r="E91" i="25"/>
  <c r="C133" i="30" s="1"/>
  <c r="H264" i="33"/>
  <c r="T302" i="33"/>
  <c r="G302" i="33" s="1"/>
  <c r="E302" i="33" s="1"/>
  <c r="C302" i="33" s="1"/>
  <c r="J267" i="1"/>
  <c r="F267" i="1" s="1"/>
  <c r="G99" i="25"/>
  <c r="D254" i="33"/>
  <c r="D81" i="25" s="1"/>
  <c r="C80" i="25"/>
  <c r="C76" i="25"/>
  <c r="D250" i="33"/>
  <c r="D77" i="25" s="1"/>
  <c r="H261" i="33"/>
  <c r="E88" i="25"/>
  <c r="C130" i="30" s="1"/>
  <c r="G100" i="25"/>
  <c r="E273" i="33"/>
  <c r="C273" i="33" s="1"/>
  <c r="D253" i="33"/>
  <c r="D80" i="25" s="1"/>
  <c r="C79" i="25"/>
  <c r="G104" i="25"/>
  <c r="E277" i="33"/>
  <c r="C277" i="33" s="1"/>
  <c r="C505" i="12"/>
  <c r="C500" i="12"/>
  <c r="C504" i="12"/>
  <c r="C502" i="12"/>
  <c r="C495" i="12"/>
  <c r="C496" i="12"/>
  <c r="C506" i="12"/>
  <c r="C503" i="12"/>
  <c r="C498" i="12"/>
  <c r="C497" i="12"/>
  <c r="C501" i="12"/>
  <c r="C499" i="12"/>
  <c r="C105" i="25"/>
  <c r="D279" i="33"/>
  <c r="D106" i="25" s="1"/>
  <c r="T316" i="33"/>
  <c r="G316" i="33" s="1"/>
  <c r="S463" i="33"/>
  <c r="S465" i="33"/>
  <c r="S468" i="33"/>
  <c r="E106" i="25"/>
  <c r="C148" i="30" s="1"/>
  <c r="S469" i="33"/>
  <c r="C94" i="25"/>
  <c r="D268" i="33"/>
  <c r="D95" i="25" s="1"/>
  <c r="E117" i="25"/>
  <c r="C159" i="30" s="1"/>
  <c r="H290" i="33"/>
  <c r="D83" i="25"/>
  <c r="U501" i="33"/>
  <c r="U503" i="33"/>
  <c r="U514" i="33"/>
  <c r="U507" i="33"/>
  <c r="U516" i="33"/>
  <c r="U494" i="33"/>
  <c r="U517" i="33"/>
  <c r="K111" i="15"/>
  <c r="G129" i="25" l="1"/>
  <c r="H279" i="33"/>
  <c r="G118" i="25"/>
  <c r="C209" i="15"/>
  <c r="F340" i="33"/>
  <c r="C212" i="15"/>
  <c r="F343" i="33"/>
  <c r="C195" i="15"/>
  <c r="F326" i="33"/>
  <c r="C203" i="15"/>
  <c r="F334" i="33"/>
  <c r="G303" i="33"/>
  <c r="E303" i="33" s="1"/>
  <c r="C303" i="33" s="1"/>
  <c r="T315" i="33"/>
  <c r="C202" i="15"/>
  <c r="F333" i="33"/>
  <c r="C208" i="15"/>
  <c r="F339" i="33"/>
  <c r="C192" i="15"/>
  <c r="F323" i="33"/>
  <c r="C206" i="15"/>
  <c r="F337" i="33"/>
  <c r="C189" i="15"/>
  <c r="F320" i="33"/>
  <c r="C193" i="15"/>
  <c r="F324" i="33"/>
  <c r="C199" i="15"/>
  <c r="F330" i="33"/>
  <c r="H263" i="33"/>
  <c r="E90" i="25"/>
  <c r="C132" i="30" s="1"/>
  <c r="F252" i="1"/>
  <c r="J264" i="1"/>
  <c r="F264" i="1" s="1"/>
  <c r="G101" i="25"/>
  <c r="E274" i="33"/>
  <c r="C274" i="33" s="1"/>
  <c r="G102" i="25"/>
  <c r="E275" i="33"/>
  <c r="C275" i="33" s="1"/>
  <c r="H262" i="33"/>
  <c r="E89" i="25"/>
  <c r="C131" i="30" s="1"/>
  <c r="J274" i="1"/>
  <c r="F274" i="1" s="1"/>
  <c r="T299" i="33"/>
  <c r="G299" i="33" s="1"/>
  <c r="T300" i="33"/>
  <c r="G300" i="33" s="1"/>
  <c r="J277" i="1"/>
  <c r="F277" i="1" s="1"/>
  <c r="G98" i="25"/>
  <c r="T306" i="33"/>
  <c r="G306" i="33" s="1"/>
  <c r="D252" i="33"/>
  <c r="D79" i="25" s="1"/>
  <c r="C78" i="25"/>
  <c r="J273" i="1"/>
  <c r="F273" i="1" s="1"/>
  <c r="J270" i="1"/>
  <c r="F270" i="1" s="1"/>
  <c r="D251" i="33"/>
  <c r="D78" i="25" s="1"/>
  <c r="C77" i="25"/>
  <c r="T296" i="33"/>
  <c r="G296" i="33" s="1"/>
  <c r="F248" i="1"/>
  <c r="J260" i="1"/>
  <c r="F260" i="1" s="1"/>
  <c r="J283" i="1"/>
  <c r="F283" i="1" s="1"/>
  <c r="F251" i="1"/>
  <c r="J263" i="1"/>
  <c r="F263" i="1" s="1"/>
  <c r="H273" i="33"/>
  <c r="E100" i="25"/>
  <c r="C142" i="30" s="1"/>
  <c r="J279" i="1"/>
  <c r="F279" i="1" s="1"/>
  <c r="G121" i="25"/>
  <c r="C88" i="25"/>
  <c r="D262" i="33"/>
  <c r="D89" i="25" s="1"/>
  <c r="T314" i="33"/>
  <c r="G314" i="33" s="1"/>
  <c r="G141" i="25" s="1"/>
  <c r="T313" i="33"/>
  <c r="G313" i="33" s="1"/>
  <c r="G111" i="25"/>
  <c r="E103" i="25"/>
  <c r="C145" i="30" s="1"/>
  <c r="H276" i="33"/>
  <c r="J280" i="1"/>
  <c r="F280" i="1" s="1"/>
  <c r="T310" i="33"/>
  <c r="G310" i="33" s="1"/>
  <c r="H277" i="33"/>
  <c r="E104" i="25"/>
  <c r="C146" i="30" s="1"/>
  <c r="C91" i="25"/>
  <c r="D265" i="33"/>
  <c r="D92" i="25" s="1"/>
  <c r="G112" i="25"/>
  <c r="E285" i="33"/>
  <c r="C285" i="33" s="1"/>
  <c r="T319" i="33"/>
  <c r="G319" i="33" s="1"/>
  <c r="G115" i="25"/>
  <c r="E288" i="33"/>
  <c r="C288" i="33" s="1"/>
  <c r="G116" i="25"/>
  <c r="E289" i="33"/>
  <c r="C289" i="33" s="1"/>
  <c r="T309" i="33"/>
  <c r="G309" i="33" s="1"/>
  <c r="F254" i="1"/>
  <c r="J266" i="1"/>
  <c r="F266" i="1" s="1"/>
  <c r="D266" i="33"/>
  <c r="D93" i="25" s="1"/>
  <c r="C92" i="25"/>
  <c r="C511" i="12"/>
  <c r="C509" i="12"/>
  <c r="C515" i="12"/>
  <c r="C508" i="12"/>
  <c r="C514" i="12"/>
  <c r="C512" i="12"/>
  <c r="C513" i="12"/>
  <c r="C510" i="12"/>
  <c r="C518" i="12"/>
  <c r="C507" i="12"/>
  <c r="C516" i="12"/>
  <c r="C517" i="12"/>
  <c r="S475" i="33"/>
  <c r="H302" i="33"/>
  <c r="E129" i="25"/>
  <c r="C171" i="30" s="1"/>
  <c r="E314" i="33"/>
  <c r="C314" i="33" s="1"/>
  <c r="C117" i="25"/>
  <c r="D291" i="33"/>
  <c r="D118" i="25" s="1"/>
  <c r="E118" i="25"/>
  <c r="C160" i="30" s="1"/>
  <c r="H291" i="33"/>
  <c r="S477" i="33"/>
  <c r="T328" i="33"/>
  <c r="G328" i="33" s="1"/>
  <c r="S480" i="33"/>
  <c r="G130" i="25"/>
  <c r="S481" i="33"/>
  <c r="D280" i="33"/>
  <c r="C106" i="25"/>
  <c r="U506" i="33"/>
  <c r="U526" i="33"/>
  <c r="U529" i="33"/>
  <c r="U528" i="33"/>
  <c r="U519" i="33"/>
  <c r="U515" i="33"/>
  <c r="U513" i="33"/>
  <c r="K147" i="7"/>
  <c r="C201" i="15" l="1"/>
  <c r="F332" i="33"/>
  <c r="G315" i="33"/>
  <c r="E315" i="33" s="1"/>
  <c r="C315" i="33" s="1"/>
  <c r="T327" i="33"/>
  <c r="C220" i="15"/>
  <c r="F351" i="33"/>
  <c r="C214" i="15"/>
  <c r="F345" i="33"/>
  <c r="C207" i="15"/>
  <c r="F338" i="33"/>
  <c r="C221" i="15"/>
  <c r="F352" i="33"/>
  <c r="C204" i="15"/>
  <c r="F335" i="33"/>
  <c r="C215" i="15"/>
  <c r="F346" i="33"/>
  <c r="C211" i="15"/>
  <c r="F342" i="33"/>
  <c r="C224" i="15"/>
  <c r="F355" i="33"/>
  <c r="C218" i="15"/>
  <c r="F349" i="33"/>
  <c r="C205" i="15"/>
  <c r="F336" i="33"/>
  <c r="J275" i="1"/>
  <c r="F275" i="1" s="1"/>
  <c r="J272" i="1"/>
  <c r="F272" i="1" s="1"/>
  <c r="J285" i="1"/>
  <c r="F285" i="1" s="1"/>
  <c r="J289" i="1"/>
  <c r="F289" i="1" s="1"/>
  <c r="E287" i="33"/>
  <c r="C287" i="33" s="1"/>
  <c r="G114" i="25"/>
  <c r="J286" i="1"/>
  <c r="F286" i="1" s="1"/>
  <c r="H274" i="33"/>
  <c r="E101" i="25"/>
  <c r="C143" i="30" s="1"/>
  <c r="T318" i="33"/>
  <c r="G318" i="33" s="1"/>
  <c r="T312" i="33"/>
  <c r="G312" i="33" s="1"/>
  <c r="J295" i="1"/>
  <c r="F295" i="1" s="1"/>
  <c r="G110" i="25"/>
  <c r="J282" i="1"/>
  <c r="F282" i="1" s="1"/>
  <c r="T311" i="33"/>
  <c r="G311" i="33" s="1"/>
  <c r="E102" i="25"/>
  <c r="C144" i="30" s="1"/>
  <c r="H275" i="33"/>
  <c r="J276" i="1"/>
  <c r="F276" i="1" s="1"/>
  <c r="D264" i="33"/>
  <c r="D91" i="25" s="1"/>
  <c r="C90" i="25"/>
  <c r="T308" i="33"/>
  <c r="G308" i="33" s="1"/>
  <c r="G113" i="25"/>
  <c r="E286" i="33"/>
  <c r="C286" i="33" s="1"/>
  <c r="D263" i="33"/>
  <c r="D90" i="25" s="1"/>
  <c r="C89" i="25"/>
  <c r="G123" i="25"/>
  <c r="G124" i="25"/>
  <c r="E297" i="33"/>
  <c r="C297" i="33" s="1"/>
  <c r="T326" i="33"/>
  <c r="G326" i="33" s="1"/>
  <c r="J291" i="1"/>
  <c r="F291" i="1" s="1"/>
  <c r="J278" i="1"/>
  <c r="F278" i="1" s="1"/>
  <c r="H289" i="33"/>
  <c r="E116" i="25"/>
  <c r="C158" i="30" s="1"/>
  <c r="T331" i="33"/>
  <c r="G331" i="33" s="1"/>
  <c r="C104" i="25"/>
  <c r="D278" i="33"/>
  <c r="D105" i="25" s="1"/>
  <c r="J292" i="1"/>
  <c r="F292" i="1" s="1"/>
  <c r="E301" i="33"/>
  <c r="C301" i="33" s="1"/>
  <c r="G128" i="25"/>
  <c r="E115" i="25"/>
  <c r="C157" i="30" s="1"/>
  <c r="H288" i="33"/>
  <c r="G127" i="25"/>
  <c r="E300" i="33"/>
  <c r="C300" i="33" s="1"/>
  <c r="G133" i="25"/>
  <c r="T321" i="33"/>
  <c r="G321" i="33" s="1"/>
  <c r="E112" i="25"/>
  <c r="C154" i="30" s="1"/>
  <c r="H285" i="33"/>
  <c r="T322" i="33"/>
  <c r="G322" i="33" s="1"/>
  <c r="C103" i="25"/>
  <c r="D277" i="33"/>
  <c r="D104" i="25" s="1"/>
  <c r="T325" i="33"/>
  <c r="G325" i="33" s="1"/>
  <c r="D274" i="33"/>
  <c r="D101" i="25" s="1"/>
  <c r="C100" i="25"/>
  <c r="C529" i="12"/>
  <c r="C519" i="12"/>
  <c r="C522" i="12"/>
  <c r="C524" i="12"/>
  <c r="C520" i="12"/>
  <c r="C521" i="12"/>
  <c r="C528" i="12"/>
  <c r="C530" i="12"/>
  <c r="C525" i="12"/>
  <c r="C526" i="12"/>
  <c r="C527" i="12"/>
  <c r="C523" i="12"/>
  <c r="S492" i="33"/>
  <c r="H314" i="33"/>
  <c r="E141" i="25"/>
  <c r="C183" i="30" s="1"/>
  <c r="C118" i="25"/>
  <c r="D292" i="33"/>
  <c r="D119" i="25" s="1"/>
  <c r="S493" i="33"/>
  <c r="S489" i="33"/>
  <c r="G153" i="25"/>
  <c r="E326" i="33"/>
  <c r="C326" i="33" s="1"/>
  <c r="D303" i="33"/>
  <c r="D130" i="25" s="1"/>
  <c r="C129" i="25"/>
  <c r="E130" i="25"/>
  <c r="C172" i="30" s="1"/>
  <c r="H303" i="33"/>
  <c r="D107" i="25"/>
  <c r="T340" i="33"/>
  <c r="G340" i="33" s="1"/>
  <c r="S487" i="33"/>
  <c r="U540" i="33"/>
  <c r="U552" i="33" s="1"/>
  <c r="U564" i="33" s="1"/>
  <c r="U527" i="33"/>
  <c r="U525" i="33"/>
  <c r="U531" i="33"/>
  <c r="U543" i="33" s="1"/>
  <c r="U555" i="33" s="1"/>
  <c r="U567" i="33" s="1"/>
  <c r="U541" i="33"/>
  <c r="U553" i="33" s="1"/>
  <c r="U565" i="33" s="1"/>
  <c r="U538" i="33"/>
  <c r="U550" i="33" s="1"/>
  <c r="U562" i="33" s="1"/>
  <c r="U518" i="33"/>
  <c r="L4" i="29"/>
  <c r="L5" i="29"/>
  <c r="L6" i="29"/>
  <c r="L7" i="29"/>
  <c r="L8" i="29"/>
  <c r="L9" i="29"/>
  <c r="L10" i="29"/>
  <c r="L11" i="29"/>
  <c r="L12" i="29"/>
  <c r="L13" i="29"/>
  <c r="L14" i="29"/>
  <c r="L15" i="29"/>
  <c r="L16" i="29"/>
  <c r="L17" i="29"/>
  <c r="L18" i="29"/>
  <c r="L19" i="29"/>
  <c r="L20" i="29"/>
  <c r="L21" i="29"/>
  <c r="L22" i="29"/>
  <c r="L23" i="29"/>
  <c r="L24" i="29"/>
  <c r="L25" i="29"/>
  <c r="L26" i="29"/>
  <c r="L3" i="29"/>
  <c r="K111" i="29"/>
  <c r="K112" i="29"/>
  <c r="K113" i="29"/>
  <c r="K114" i="29"/>
  <c r="K115" i="29"/>
  <c r="K116" i="29"/>
  <c r="K117" i="29"/>
  <c r="K118" i="29"/>
  <c r="K119" i="29"/>
  <c r="K120" i="29"/>
  <c r="K121" i="29"/>
  <c r="K122" i="29"/>
  <c r="K123" i="29"/>
  <c r="K124" i="29"/>
  <c r="K125" i="29"/>
  <c r="K126" i="29"/>
  <c r="K127" i="29"/>
  <c r="K128" i="29"/>
  <c r="K129" i="29"/>
  <c r="K130" i="29"/>
  <c r="K131" i="29"/>
  <c r="K132" i="29"/>
  <c r="K133" i="29"/>
  <c r="K134" i="29"/>
  <c r="K135" i="29"/>
  <c r="K136" i="29"/>
  <c r="K137" i="29"/>
  <c r="K138" i="29"/>
  <c r="K139" i="29"/>
  <c r="K140" i="29"/>
  <c r="K141" i="29"/>
  <c r="K142" i="29"/>
  <c r="K143" i="29"/>
  <c r="K144" i="29"/>
  <c r="K145" i="29"/>
  <c r="K146" i="29"/>
  <c r="L4" i="30"/>
  <c r="L5" i="30"/>
  <c r="L6" i="30"/>
  <c r="L7" i="30"/>
  <c r="L8" i="30"/>
  <c r="L9" i="30"/>
  <c r="L10" i="30"/>
  <c r="L11" i="30"/>
  <c r="L12" i="30"/>
  <c r="L13" i="30"/>
  <c r="L14" i="30"/>
  <c r="L15" i="30"/>
  <c r="L16" i="30"/>
  <c r="L17" i="30"/>
  <c r="L18" i="30"/>
  <c r="L19" i="30"/>
  <c r="L20" i="30"/>
  <c r="L21" i="30"/>
  <c r="L22" i="30"/>
  <c r="L23" i="30"/>
  <c r="L24" i="30"/>
  <c r="L25" i="30"/>
  <c r="L26" i="30"/>
  <c r="L3" i="30"/>
  <c r="K111" i="30"/>
  <c r="K112" i="30"/>
  <c r="K113" i="30"/>
  <c r="K114" i="30"/>
  <c r="K115" i="30"/>
  <c r="K116" i="30"/>
  <c r="K117" i="30"/>
  <c r="K118" i="30"/>
  <c r="K119" i="30"/>
  <c r="K120" i="30"/>
  <c r="K121" i="30"/>
  <c r="K122" i="30"/>
  <c r="K123" i="30"/>
  <c r="K124" i="30"/>
  <c r="K125" i="30"/>
  <c r="K126" i="30"/>
  <c r="K127" i="30"/>
  <c r="K128" i="30"/>
  <c r="K129" i="30"/>
  <c r="K130" i="30"/>
  <c r="K131" i="30"/>
  <c r="K132" i="30"/>
  <c r="K133" i="30"/>
  <c r="K134" i="30"/>
  <c r="K135" i="30"/>
  <c r="K136" i="30"/>
  <c r="K137" i="30"/>
  <c r="K138" i="30"/>
  <c r="K139" i="30"/>
  <c r="K140" i="30"/>
  <c r="K141" i="30"/>
  <c r="K142" i="30"/>
  <c r="K143" i="30"/>
  <c r="K144" i="30"/>
  <c r="K145" i="30"/>
  <c r="K146" i="30"/>
  <c r="K111" i="28"/>
  <c r="K112" i="28"/>
  <c r="K113" i="28"/>
  <c r="K114" i="28"/>
  <c r="K115" i="28"/>
  <c r="K116" i="28"/>
  <c r="K117" i="28"/>
  <c r="K118" i="28"/>
  <c r="K119" i="28"/>
  <c r="K120" i="28"/>
  <c r="K121" i="28"/>
  <c r="K122" i="28"/>
  <c r="K123" i="28"/>
  <c r="K124" i="28"/>
  <c r="K125" i="28"/>
  <c r="K126" i="28"/>
  <c r="K127" i="28"/>
  <c r="K128" i="28"/>
  <c r="K129" i="28"/>
  <c r="K130" i="28"/>
  <c r="K131" i="28"/>
  <c r="K132" i="28"/>
  <c r="K133" i="28"/>
  <c r="K134" i="28"/>
  <c r="K135" i="28"/>
  <c r="K136" i="28"/>
  <c r="K137" i="28"/>
  <c r="K138" i="28"/>
  <c r="K139" i="28"/>
  <c r="K140" i="28"/>
  <c r="K141" i="28"/>
  <c r="K142" i="28"/>
  <c r="K143" i="28"/>
  <c r="K144" i="28"/>
  <c r="K145" i="28"/>
  <c r="K146" i="28"/>
  <c r="K112" i="15"/>
  <c r="K113" i="15"/>
  <c r="K114" i="15"/>
  <c r="K115" i="15"/>
  <c r="K116" i="15"/>
  <c r="K117" i="15"/>
  <c r="K118" i="15"/>
  <c r="K119" i="15"/>
  <c r="K120" i="15"/>
  <c r="K121" i="15"/>
  <c r="K122" i="15"/>
  <c r="K123" i="15"/>
  <c r="K124" i="15"/>
  <c r="K125" i="15"/>
  <c r="K126" i="15"/>
  <c r="K127" i="15"/>
  <c r="K128" i="15"/>
  <c r="K129" i="15"/>
  <c r="K130" i="15"/>
  <c r="K131" i="15"/>
  <c r="K132" i="15"/>
  <c r="K133" i="15"/>
  <c r="K134" i="15"/>
  <c r="K135" i="15"/>
  <c r="K136" i="15"/>
  <c r="K137" i="15"/>
  <c r="K138" i="15"/>
  <c r="K139" i="15"/>
  <c r="K140" i="15"/>
  <c r="K141" i="15"/>
  <c r="K142" i="15"/>
  <c r="K143" i="15"/>
  <c r="K144" i="15"/>
  <c r="K145" i="15"/>
  <c r="K146" i="15"/>
  <c r="K678" i="14"/>
  <c r="K679" i="14"/>
  <c r="K680" i="14"/>
  <c r="K681" i="14"/>
  <c r="K682" i="14"/>
  <c r="K683" i="14"/>
  <c r="K690" i="14"/>
  <c r="K691" i="14"/>
  <c r="K692" i="14"/>
  <c r="K693" i="14"/>
  <c r="K694" i="14"/>
  <c r="K695" i="14"/>
  <c r="K696" i="14"/>
  <c r="K697" i="14"/>
  <c r="K698" i="14"/>
  <c r="K699" i="14"/>
  <c r="K700" i="14"/>
  <c r="K701" i="14"/>
  <c r="K702" i="14"/>
  <c r="K703" i="14"/>
  <c r="K704" i="14"/>
  <c r="K705" i="14"/>
  <c r="K706" i="14"/>
  <c r="K707" i="14"/>
  <c r="K708" i="14"/>
  <c r="K709" i="14"/>
  <c r="K710" i="14"/>
  <c r="K711" i="14"/>
  <c r="K712" i="14"/>
  <c r="K713" i="14"/>
  <c r="K714" i="14"/>
  <c r="K715" i="14"/>
  <c r="K716" i="14"/>
  <c r="K717" i="14"/>
  <c r="K718" i="14"/>
  <c r="K719" i="14"/>
  <c r="K720" i="14"/>
  <c r="K116" i="14"/>
  <c r="K117" i="14"/>
  <c r="K118" i="14"/>
  <c r="K119" i="14"/>
  <c r="K120" i="14"/>
  <c r="K121" i="14"/>
  <c r="K122" i="14"/>
  <c r="K123" i="14"/>
  <c r="K124" i="14"/>
  <c r="K125" i="14"/>
  <c r="K126" i="14"/>
  <c r="K127" i="14"/>
  <c r="K128" i="14"/>
  <c r="K129" i="14"/>
  <c r="K130" i="14"/>
  <c r="K131" i="14"/>
  <c r="K132" i="14"/>
  <c r="K133" i="14"/>
  <c r="K134" i="14"/>
  <c r="K135" i="14"/>
  <c r="K136" i="14"/>
  <c r="K137" i="14"/>
  <c r="K138" i="14"/>
  <c r="K139" i="14"/>
  <c r="K140" i="14"/>
  <c r="K141" i="14"/>
  <c r="K142" i="14"/>
  <c r="K143" i="14"/>
  <c r="K144" i="14"/>
  <c r="K145" i="14"/>
  <c r="K146" i="14"/>
  <c r="K547" i="7"/>
  <c r="K548" i="7"/>
  <c r="K549" i="7"/>
  <c r="K550" i="7"/>
  <c r="K551" i="7"/>
  <c r="K558" i="7"/>
  <c r="K559" i="7"/>
  <c r="K560" i="7"/>
  <c r="K561" i="7"/>
  <c r="K562" i="7"/>
  <c r="K563" i="7"/>
  <c r="K564" i="7"/>
  <c r="K565" i="7"/>
  <c r="K566" i="7"/>
  <c r="K567" i="7"/>
  <c r="K568" i="7"/>
  <c r="K569" i="7"/>
  <c r="K570" i="7"/>
  <c r="K571" i="7"/>
  <c r="K572" i="7"/>
  <c r="K573" i="7"/>
  <c r="K574" i="7"/>
  <c r="K575" i="7"/>
  <c r="K576" i="7"/>
  <c r="K577" i="7"/>
  <c r="K578" i="7"/>
  <c r="K579" i="7"/>
  <c r="K580" i="7"/>
  <c r="K581" i="7"/>
  <c r="K582" i="7"/>
  <c r="K583" i="7"/>
  <c r="K584" i="7"/>
  <c r="K585" i="7"/>
  <c r="K586" i="7"/>
  <c r="K587" i="7"/>
  <c r="K588" i="7"/>
  <c r="K678" i="12"/>
  <c r="K679" i="12"/>
  <c r="K680" i="12"/>
  <c r="K681" i="12"/>
  <c r="K682" i="12"/>
  <c r="K689" i="12"/>
  <c r="K690" i="12"/>
  <c r="K691" i="12"/>
  <c r="K692" i="12"/>
  <c r="K693" i="12"/>
  <c r="K694" i="12"/>
  <c r="K695" i="12"/>
  <c r="K696" i="12"/>
  <c r="K697" i="12"/>
  <c r="K698" i="12"/>
  <c r="K699" i="12"/>
  <c r="K700" i="12"/>
  <c r="K701" i="12"/>
  <c r="K702" i="12"/>
  <c r="K703" i="12"/>
  <c r="K704" i="12"/>
  <c r="K705" i="12"/>
  <c r="K706" i="12"/>
  <c r="K707" i="12"/>
  <c r="K708" i="12"/>
  <c r="K709" i="12"/>
  <c r="K710" i="12"/>
  <c r="K711" i="12"/>
  <c r="K712" i="12"/>
  <c r="K713" i="12"/>
  <c r="K714" i="12"/>
  <c r="K715" i="12"/>
  <c r="K716" i="12"/>
  <c r="K717" i="12"/>
  <c r="K718" i="12"/>
  <c r="K719" i="12"/>
  <c r="J678" i="12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45" i="7"/>
  <c r="K146" i="7"/>
  <c r="K75" i="7"/>
  <c r="K111" i="12"/>
  <c r="K112" i="12"/>
  <c r="K113" i="12"/>
  <c r="K114" i="12"/>
  <c r="K115" i="12"/>
  <c r="K116" i="12"/>
  <c r="K117" i="12"/>
  <c r="K118" i="12"/>
  <c r="K119" i="12"/>
  <c r="K120" i="12"/>
  <c r="K121" i="12"/>
  <c r="K122" i="12"/>
  <c r="K123" i="12"/>
  <c r="K124" i="12"/>
  <c r="K125" i="12"/>
  <c r="K126" i="12"/>
  <c r="K127" i="12"/>
  <c r="K128" i="12"/>
  <c r="K129" i="12"/>
  <c r="K130" i="12"/>
  <c r="K131" i="12"/>
  <c r="K132" i="12"/>
  <c r="K133" i="12"/>
  <c r="K134" i="12"/>
  <c r="K135" i="12"/>
  <c r="K136" i="12"/>
  <c r="K137" i="12"/>
  <c r="K138" i="12"/>
  <c r="K139" i="12"/>
  <c r="K140" i="12"/>
  <c r="K141" i="12"/>
  <c r="K142" i="12"/>
  <c r="K143" i="12"/>
  <c r="K144" i="12"/>
  <c r="K145" i="12"/>
  <c r="K146" i="12"/>
  <c r="G142" i="25" l="1"/>
  <c r="C213" i="15"/>
  <c r="F344" i="33"/>
  <c r="C233" i="15"/>
  <c r="F364" i="33"/>
  <c r="C219" i="15"/>
  <c r="F350" i="33"/>
  <c r="C217" i="15"/>
  <c r="F348" i="33"/>
  <c r="C223" i="15"/>
  <c r="F354" i="33"/>
  <c r="C236" i="15"/>
  <c r="F367" i="33"/>
  <c r="G327" i="33"/>
  <c r="G154" i="25" s="1"/>
  <c r="T339" i="33"/>
  <c r="C232" i="15"/>
  <c r="F363" i="33"/>
  <c r="C227" i="15"/>
  <c r="F358" i="33"/>
  <c r="C230" i="15"/>
  <c r="F361" i="33"/>
  <c r="C226" i="15"/>
  <c r="F357" i="33"/>
  <c r="C216" i="15"/>
  <c r="F347" i="33"/>
  <c r="T320" i="33"/>
  <c r="G320" i="33" s="1"/>
  <c r="J288" i="1"/>
  <c r="F288" i="1" s="1"/>
  <c r="G125" i="25"/>
  <c r="E298" i="33"/>
  <c r="C298" i="33" s="1"/>
  <c r="J284" i="1"/>
  <c r="F284" i="1" s="1"/>
  <c r="G122" i="25"/>
  <c r="T323" i="33"/>
  <c r="G323" i="33" s="1"/>
  <c r="J294" i="1"/>
  <c r="F294" i="1" s="1"/>
  <c r="J307" i="1"/>
  <c r="F307" i="1" s="1"/>
  <c r="E299" i="33"/>
  <c r="C299" i="33" s="1"/>
  <c r="G126" i="25"/>
  <c r="E114" i="25"/>
  <c r="C156" i="30" s="1"/>
  <c r="H287" i="33"/>
  <c r="H286" i="33"/>
  <c r="E113" i="25"/>
  <c r="C155" i="30" s="1"/>
  <c r="D276" i="33"/>
  <c r="D103" i="25" s="1"/>
  <c r="C102" i="25"/>
  <c r="T324" i="33"/>
  <c r="G324" i="33" s="1"/>
  <c r="J298" i="1"/>
  <c r="F298" i="1" s="1"/>
  <c r="J301" i="1"/>
  <c r="F301" i="1" s="1"/>
  <c r="J297" i="1"/>
  <c r="F297" i="1" s="1"/>
  <c r="J287" i="1"/>
  <c r="F287" i="1" s="1"/>
  <c r="T330" i="33"/>
  <c r="G330" i="33" s="1"/>
  <c r="C101" i="25"/>
  <c r="D275" i="33"/>
  <c r="D102" i="25" s="1"/>
  <c r="E312" i="33"/>
  <c r="C312" i="33" s="1"/>
  <c r="G139" i="25"/>
  <c r="G136" i="25"/>
  <c r="E309" i="33"/>
  <c r="C309" i="33" s="1"/>
  <c r="H300" i="33"/>
  <c r="E127" i="25"/>
  <c r="C169" i="30" s="1"/>
  <c r="D289" i="33"/>
  <c r="D116" i="25" s="1"/>
  <c r="C115" i="25"/>
  <c r="G145" i="25"/>
  <c r="J303" i="1"/>
  <c r="F303" i="1" s="1"/>
  <c r="E124" i="25"/>
  <c r="C166" i="30" s="1"/>
  <c r="H297" i="33"/>
  <c r="T337" i="33"/>
  <c r="G337" i="33" s="1"/>
  <c r="G135" i="25"/>
  <c r="E128" i="25"/>
  <c r="C170" i="30" s="1"/>
  <c r="H301" i="33"/>
  <c r="J290" i="1"/>
  <c r="F290" i="1" s="1"/>
  <c r="E313" i="33"/>
  <c r="C313" i="33" s="1"/>
  <c r="G140" i="25"/>
  <c r="T334" i="33"/>
  <c r="G334" i="33" s="1"/>
  <c r="C112" i="25"/>
  <c r="D286" i="33"/>
  <c r="D113" i="25" s="1"/>
  <c r="T333" i="33"/>
  <c r="G333" i="33" s="1"/>
  <c r="J304" i="1"/>
  <c r="F304" i="1" s="1"/>
  <c r="T343" i="33"/>
  <c r="G343" i="33" s="1"/>
  <c r="C116" i="25"/>
  <c r="D290" i="33"/>
  <c r="D117" i="25" s="1"/>
  <c r="T338" i="33"/>
  <c r="G338" i="33" s="1"/>
  <c r="G165" i="25" s="1"/>
  <c r="C535" i="12"/>
  <c r="C538" i="12"/>
  <c r="C542" i="12"/>
  <c r="C533" i="12"/>
  <c r="C536" i="12"/>
  <c r="C531" i="12"/>
  <c r="C539" i="12"/>
  <c r="C537" i="12"/>
  <c r="C540" i="12"/>
  <c r="C532" i="12"/>
  <c r="C534" i="12"/>
  <c r="C541" i="12"/>
  <c r="T352" i="33"/>
  <c r="G352" i="33" s="1"/>
  <c r="D315" i="33"/>
  <c r="D142" i="25" s="1"/>
  <c r="C141" i="25"/>
  <c r="S499" i="33"/>
  <c r="E327" i="33"/>
  <c r="C327" i="33" s="1"/>
  <c r="C130" i="25"/>
  <c r="D304" i="33"/>
  <c r="D131" i="25" s="1"/>
  <c r="S501" i="33"/>
  <c r="S505" i="33"/>
  <c r="S504" i="33"/>
  <c r="H315" i="33"/>
  <c r="E142" i="25"/>
  <c r="C184" i="30" s="1"/>
  <c r="H326" i="33"/>
  <c r="E153" i="25"/>
  <c r="C195" i="30" s="1"/>
  <c r="U539" i="33"/>
  <c r="U551" i="33" s="1"/>
  <c r="U563" i="33" s="1"/>
  <c r="U530" i="33"/>
  <c r="U537" i="33"/>
  <c r="U549" i="33" s="1"/>
  <c r="U561" i="33" s="1"/>
  <c r="K556" i="7"/>
  <c r="K688" i="14"/>
  <c r="K689" i="14"/>
  <c r="K688" i="12"/>
  <c r="K687" i="12"/>
  <c r="K557" i="7"/>
  <c r="K686" i="12"/>
  <c r="K75" i="28"/>
  <c r="K76" i="28"/>
  <c r="K77" i="28"/>
  <c r="K78" i="28"/>
  <c r="K79" i="28"/>
  <c r="K80" i="28"/>
  <c r="K81" i="28"/>
  <c r="K82" i="28"/>
  <c r="K83" i="28"/>
  <c r="K84" i="28"/>
  <c r="K85" i="28"/>
  <c r="K86" i="28"/>
  <c r="K87" i="28"/>
  <c r="K88" i="28"/>
  <c r="K89" i="28"/>
  <c r="K90" i="28"/>
  <c r="K91" i="28"/>
  <c r="K92" i="28"/>
  <c r="K93" i="28"/>
  <c r="K94" i="28"/>
  <c r="K95" i="28"/>
  <c r="K96" i="28"/>
  <c r="K97" i="28"/>
  <c r="K98" i="28"/>
  <c r="K99" i="28"/>
  <c r="K100" i="28"/>
  <c r="K101" i="28"/>
  <c r="K102" i="28"/>
  <c r="K103" i="28"/>
  <c r="K104" i="28"/>
  <c r="K105" i="28"/>
  <c r="K106" i="28"/>
  <c r="K107" i="28"/>
  <c r="K108" i="28"/>
  <c r="K109" i="28"/>
  <c r="K110" i="28"/>
  <c r="K115" i="14"/>
  <c r="K114" i="14"/>
  <c r="K113" i="14"/>
  <c r="K112" i="14"/>
  <c r="K111" i="14"/>
  <c r="E338" i="33" l="1"/>
  <c r="C338" i="33" s="1"/>
  <c r="C244" i="15"/>
  <c r="F375" i="33"/>
  <c r="C235" i="15"/>
  <c r="F366" i="33"/>
  <c r="C242" i="15"/>
  <c r="F373" i="33"/>
  <c r="C231" i="15"/>
  <c r="F362" i="33"/>
  <c r="C248" i="15"/>
  <c r="F379" i="33"/>
  <c r="C229" i="15"/>
  <c r="F360" i="33"/>
  <c r="G339" i="33"/>
  <c r="G166" i="25" s="1"/>
  <c r="T351" i="33"/>
  <c r="C228" i="15"/>
  <c r="F359" i="33"/>
  <c r="C225" i="15"/>
  <c r="F356" i="33"/>
  <c r="C245" i="15"/>
  <c r="F376" i="33"/>
  <c r="C238" i="15"/>
  <c r="F369" i="33"/>
  <c r="C239" i="15"/>
  <c r="F370" i="33"/>
  <c r="E310" i="33"/>
  <c r="C310" i="33" s="1"/>
  <c r="G137" i="25"/>
  <c r="J300" i="1"/>
  <c r="F300" i="1" s="1"/>
  <c r="J299" i="1"/>
  <c r="F299" i="1" s="1"/>
  <c r="J313" i="1"/>
  <c r="F313" i="1" s="1"/>
  <c r="G138" i="25"/>
  <c r="E311" i="33"/>
  <c r="C311" i="33" s="1"/>
  <c r="J306" i="1"/>
  <c r="F306" i="1" s="1"/>
  <c r="T342" i="33"/>
  <c r="G342" i="33" s="1"/>
  <c r="T336" i="33"/>
  <c r="G336" i="33" s="1"/>
  <c r="E126" i="25"/>
  <c r="C168" i="30" s="1"/>
  <c r="H299" i="33"/>
  <c r="E125" i="25"/>
  <c r="C167" i="30" s="1"/>
  <c r="H298" i="33"/>
  <c r="G134" i="25"/>
  <c r="J309" i="1"/>
  <c r="F309" i="1" s="1"/>
  <c r="J310" i="1"/>
  <c r="F310" i="1" s="1"/>
  <c r="D287" i="33"/>
  <c r="D114" i="25" s="1"/>
  <c r="C113" i="25"/>
  <c r="C114" i="25"/>
  <c r="D288" i="33"/>
  <c r="D115" i="25" s="1"/>
  <c r="J319" i="1"/>
  <c r="F319" i="1" s="1"/>
  <c r="T335" i="33"/>
  <c r="G335" i="33" s="1"/>
  <c r="J296" i="1"/>
  <c r="F296" i="1" s="1"/>
  <c r="T332" i="33"/>
  <c r="G332" i="33" s="1"/>
  <c r="J316" i="1"/>
  <c r="F316" i="1" s="1"/>
  <c r="T349" i="33"/>
  <c r="G349" i="33" s="1"/>
  <c r="J315" i="1"/>
  <c r="F315" i="1" s="1"/>
  <c r="E136" i="25"/>
  <c r="C178" i="30" s="1"/>
  <c r="H309" i="33"/>
  <c r="G148" i="25"/>
  <c r="E321" i="33"/>
  <c r="C321" i="33" s="1"/>
  <c r="E140" i="25"/>
  <c r="C182" i="30" s="1"/>
  <c r="H313" i="33"/>
  <c r="C128" i="25"/>
  <c r="D302" i="33"/>
  <c r="D129" i="25" s="1"/>
  <c r="G152" i="25"/>
  <c r="E325" i="33"/>
  <c r="C325" i="33" s="1"/>
  <c r="G157" i="25"/>
  <c r="T345" i="33"/>
  <c r="G345" i="33" s="1"/>
  <c r="T346" i="33"/>
  <c r="G346" i="33" s="1"/>
  <c r="J302" i="1"/>
  <c r="F302" i="1" s="1"/>
  <c r="T350" i="33"/>
  <c r="G350" i="33" s="1"/>
  <c r="G177" i="25" s="1"/>
  <c r="T355" i="33"/>
  <c r="G355" i="33" s="1"/>
  <c r="G147" i="25"/>
  <c r="G151" i="25"/>
  <c r="E324" i="33"/>
  <c r="C324" i="33" s="1"/>
  <c r="C124" i="25"/>
  <c r="D298" i="33"/>
  <c r="D125" i="25" s="1"/>
  <c r="C127" i="25"/>
  <c r="D301" i="33"/>
  <c r="D128" i="25" s="1"/>
  <c r="H312" i="33"/>
  <c r="E139" i="25"/>
  <c r="C181" i="30" s="1"/>
  <c r="C553" i="12"/>
  <c r="C544" i="12"/>
  <c r="C549" i="12"/>
  <c r="C543" i="12"/>
  <c r="C545" i="12"/>
  <c r="C550" i="12"/>
  <c r="C546" i="12"/>
  <c r="C552" i="12"/>
  <c r="C551" i="12"/>
  <c r="C548" i="12"/>
  <c r="C554" i="12"/>
  <c r="C547" i="12"/>
  <c r="S517" i="33"/>
  <c r="T364" i="33"/>
  <c r="G364" i="33" s="1"/>
  <c r="S516" i="33"/>
  <c r="E339" i="33"/>
  <c r="C339" i="33" s="1"/>
  <c r="D327" i="33"/>
  <c r="C153" i="25"/>
  <c r="C142" i="25"/>
  <c r="D316" i="33"/>
  <c r="D143" i="25" s="1"/>
  <c r="S513" i="33"/>
  <c r="H327" i="33"/>
  <c r="E154" i="25"/>
  <c r="C196" i="30" s="1"/>
  <c r="S511" i="33"/>
  <c r="U542" i="33"/>
  <c r="U554" i="33" s="1"/>
  <c r="U566" i="33" s="1"/>
  <c r="K89" i="14"/>
  <c r="K89" i="30"/>
  <c r="K89" i="12"/>
  <c r="K97" i="14"/>
  <c r="K97" i="30"/>
  <c r="K97" i="12"/>
  <c r="K87" i="14"/>
  <c r="K87" i="30"/>
  <c r="K87" i="12"/>
  <c r="K91" i="14"/>
  <c r="K91" i="30"/>
  <c r="K91" i="12"/>
  <c r="K95" i="14"/>
  <c r="K95" i="30"/>
  <c r="K95" i="12"/>
  <c r="K99" i="14"/>
  <c r="K99" i="30"/>
  <c r="K99" i="12"/>
  <c r="K103" i="14"/>
  <c r="K103" i="30"/>
  <c r="K103" i="12"/>
  <c r="K107" i="14"/>
  <c r="K107" i="30"/>
  <c r="K107" i="12"/>
  <c r="K88" i="14"/>
  <c r="K88" i="30"/>
  <c r="K88" i="12"/>
  <c r="K92" i="14"/>
  <c r="K92" i="30"/>
  <c r="K92" i="12"/>
  <c r="K96" i="14"/>
  <c r="K96" i="30"/>
  <c r="K96" i="12"/>
  <c r="K100" i="14"/>
  <c r="K100" i="30"/>
  <c r="K100" i="12"/>
  <c r="K104" i="14"/>
  <c r="K104" i="30"/>
  <c r="K104" i="12"/>
  <c r="K108" i="14"/>
  <c r="K108" i="30"/>
  <c r="K108" i="12"/>
  <c r="K93" i="14"/>
  <c r="K93" i="30"/>
  <c r="K93" i="12"/>
  <c r="K101" i="14"/>
  <c r="K101" i="30"/>
  <c r="K101" i="12"/>
  <c r="K105" i="14"/>
  <c r="K105" i="30"/>
  <c r="K105" i="12"/>
  <c r="K109" i="14"/>
  <c r="K109" i="30"/>
  <c r="K109" i="12"/>
  <c r="K90" i="14"/>
  <c r="K90" i="30"/>
  <c r="K90" i="12"/>
  <c r="K94" i="14"/>
  <c r="K94" i="30"/>
  <c r="K94" i="12"/>
  <c r="K98" i="14"/>
  <c r="K98" i="30"/>
  <c r="K98" i="12"/>
  <c r="K102" i="14"/>
  <c r="K102" i="30"/>
  <c r="K102" i="12"/>
  <c r="K106" i="14"/>
  <c r="K106" i="30"/>
  <c r="K106" i="12"/>
  <c r="K110" i="14"/>
  <c r="K110" i="30"/>
  <c r="K110" i="12"/>
  <c r="K687" i="14"/>
  <c r="C28" i="31"/>
  <c r="K101" i="7" s="1"/>
  <c r="K116" i="7"/>
  <c r="C17" i="31"/>
  <c r="K90" i="7" s="1"/>
  <c r="C25" i="31"/>
  <c r="K98" i="7" s="1"/>
  <c r="K112" i="7"/>
  <c r="C15" i="31"/>
  <c r="K88" i="7" s="1"/>
  <c r="C35" i="31"/>
  <c r="K108" i="7" s="1"/>
  <c r="C23" i="31"/>
  <c r="K96" i="7" s="1"/>
  <c r="C31" i="31"/>
  <c r="K104" i="7" s="1"/>
  <c r="C29" i="31"/>
  <c r="K102" i="7" s="1"/>
  <c r="C21" i="31"/>
  <c r="K94" i="7" s="1"/>
  <c r="K114" i="7"/>
  <c r="C33" i="31"/>
  <c r="K106" i="7" s="1"/>
  <c r="C27" i="31"/>
  <c r="K100" i="7" s="1"/>
  <c r="C19" i="31"/>
  <c r="K92" i="7" s="1"/>
  <c r="C37" i="31"/>
  <c r="K110" i="7" s="1"/>
  <c r="C32" i="31"/>
  <c r="K105" i="7" s="1"/>
  <c r="C16" i="31"/>
  <c r="K89" i="7" s="1"/>
  <c r="C36" i="31"/>
  <c r="K109" i="7" s="1"/>
  <c r="C20" i="31"/>
  <c r="K93" i="7" s="1"/>
  <c r="K113" i="7"/>
  <c r="C24" i="31"/>
  <c r="K97" i="7" s="1"/>
  <c r="K115" i="7"/>
  <c r="C38" i="31"/>
  <c r="K111" i="7" s="1"/>
  <c r="C34" i="31"/>
  <c r="K107" i="7" s="1"/>
  <c r="C30" i="31"/>
  <c r="K103" i="7" s="1"/>
  <c r="C26" i="31"/>
  <c r="K99" i="7" s="1"/>
  <c r="C22" i="31"/>
  <c r="K95" i="7" s="1"/>
  <c r="C18" i="31"/>
  <c r="K91" i="7" s="1"/>
  <c r="E350" i="33" l="1"/>
  <c r="C350" i="33" s="1"/>
  <c r="E165" i="25"/>
  <c r="C207" i="30" s="1"/>
  <c r="H338" i="33"/>
  <c r="C237" i="15"/>
  <c r="F368" i="33"/>
  <c r="C243" i="15"/>
  <c r="F374" i="33"/>
  <c r="C256" i="15"/>
  <c r="F387" i="33"/>
  <c r="C251" i="15"/>
  <c r="F382" i="33"/>
  <c r="C254" i="15"/>
  <c r="F385" i="33"/>
  <c r="G351" i="33"/>
  <c r="G178" i="25" s="1"/>
  <c r="T363" i="33"/>
  <c r="C247" i="15"/>
  <c r="F378" i="33"/>
  <c r="C241" i="15"/>
  <c r="F372" i="33"/>
  <c r="C257" i="15"/>
  <c r="F388" i="33"/>
  <c r="C260" i="15"/>
  <c r="F391" i="33"/>
  <c r="C250" i="15"/>
  <c r="F381" i="33"/>
  <c r="C240" i="15"/>
  <c r="F371" i="33"/>
  <c r="T344" i="33"/>
  <c r="G344" i="33" s="1"/>
  <c r="J308" i="1"/>
  <c r="F308" i="1" s="1"/>
  <c r="J331" i="1"/>
  <c r="F331" i="1" s="1"/>
  <c r="J321" i="1"/>
  <c r="F321" i="1" s="1"/>
  <c r="C126" i="25"/>
  <c r="D300" i="33"/>
  <c r="D127" i="25" s="1"/>
  <c r="T348" i="33"/>
  <c r="G348" i="33" s="1"/>
  <c r="J318" i="1"/>
  <c r="F318" i="1" s="1"/>
  <c r="J325" i="1"/>
  <c r="F325" i="1" s="1"/>
  <c r="J312" i="1"/>
  <c r="F312" i="1" s="1"/>
  <c r="G146" i="25"/>
  <c r="G149" i="25"/>
  <c r="E322" i="33"/>
  <c r="C322" i="33" s="1"/>
  <c r="J322" i="1"/>
  <c r="F322" i="1" s="1"/>
  <c r="H311" i="33"/>
  <c r="E138" i="25"/>
  <c r="C180" i="30" s="1"/>
  <c r="J311" i="1"/>
  <c r="F311" i="1" s="1"/>
  <c r="T347" i="33"/>
  <c r="G347" i="33" s="1"/>
  <c r="C125" i="25"/>
  <c r="D299" i="33"/>
  <c r="D126" i="25" s="1"/>
  <c r="G150" i="25"/>
  <c r="E323" i="33"/>
  <c r="C323" i="33" s="1"/>
  <c r="T354" i="33"/>
  <c r="G354" i="33" s="1"/>
  <c r="E137" i="25"/>
  <c r="C179" i="30" s="1"/>
  <c r="H310" i="33"/>
  <c r="T362" i="33"/>
  <c r="G362" i="33" s="1"/>
  <c r="G189" i="25" s="1"/>
  <c r="T358" i="33"/>
  <c r="G358" i="33" s="1"/>
  <c r="C136" i="25"/>
  <c r="D310" i="33"/>
  <c r="D137" i="25" s="1"/>
  <c r="G163" i="25"/>
  <c r="E336" i="33"/>
  <c r="C336" i="33" s="1"/>
  <c r="E337" i="33"/>
  <c r="C337" i="33" s="1"/>
  <c r="G164" i="25"/>
  <c r="J314" i="1"/>
  <c r="F314" i="1" s="1"/>
  <c r="G159" i="25"/>
  <c r="J327" i="1"/>
  <c r="F327" i="1" s="1"/>
  <c r="C139" i="25"/>
  <c r="D313" i="33"/>
  <c r="D140" i="25" s="1"/>
  <c r="E151" i="25"/>
  <c r="C193" i="30" s="1"/>
  <c r="H324" i="33"/>
  <c r="T367" i="33"/>
  <c r="G367" i="33" s="1"/>
  <c r="T357" i="33"/>
  <c r="G357" i="33" s="1"/>
  <c r="J328" i="1"/>
  <c r="F328" i="1" s="1"/>
  <c r="G169" i="25"/>
  <c r="G160" i="25"/>
  <c r="E333" i="33"/>
  <c r="C333" i="33" s="1"/>
  <c r="E152" i="25"/>
  <c r="C194" i="30" s="1"/>
  <c r="H325" i="33"/>
  <c r="C140" i="25"/>
  <c r="D314" i="33"/>
  <c r="D141" i="25" s="1"/>
  <c r="E148" i="25"/>
  <c r="C190" i="30" s="1"/>
  <c r="H321" i="33"/>
  <c r="T361" i="33"/>
  <c r="G361" i="33" s="1"/>
  <c r="C559" i="12"/>
  <c r="C560" i="12"/>
  <c r="C564" i="12"/>
  <c r="C562" i="12"/>
  <c r="C555" i="12"/>
  <c r="C556" i="12"/>
  <c r="C566" i="12"/>
  <c r="C563" i="12"/>
  <c r="C558" i="12"/>
  <c r="C557" i="12"/>
  <c r="C561" i="12"/>
  <c r="C565" i="12"/>
  <c r="D328" i="33"/>
  <c r="C154" i="25"/>
  <c r="T376" i="33"/>
  <c r="G376" i="33" s="1"/>
  <c r="S529" i="33"/>
  <c r="C165" i="25"/>
  <c r="D339" i="33"/>
  <c r="H339" i="33"/>
  <c r="E166" i="25"/>
  <c r="C208" i="30" s="1"/>
  <c r="E177" i="25"/>
  <c r="C219" i="30" s="1"/>
  <c r="H350" i="33"/>
  <c r="S525" i="33"/>
  <c r="S523" i="33"/>
  <c r="S528" i="33"/>
  <c r="K684" i="12"/>
  <c r="K554" i="7"/>
  <c r="K686" i="14"/>
  <c r="K685" i="14"/>
  <c r="K685" i="12"/>
  <c r="K555" i="7"/>
  <c r="E362" i="33" l="1"/>
  <c r="C362" i="33" s="1"/>
  <c r="C263" i="15"/>
  <c r="F394" i="33"/>
  <c r="C253" i="15"/>
  <c r="F384" i="33"/>
  <c r="C259" i="15"/>
  <c r="F390" i="33"/>
  <c r="C272" i="15"/>
  <c r="F403" i="33"/>
  <c r="G363" i="33"/>
  <c r="G190" i="25" s="1"/>
  <c r="T375" i="33"/>
  <c r="E351" i="33"/>
  <c r="C269" i="15"/>
  <c r="F400" i="33"/>
  <c r="C266" i="15"/>
  <c r="F397" i="33"/>
  <c r="C262" i="15"/>
  <c r="F393" i="33"/>
  <c r="C249" i="15"/>
  <c r="F380" i="33"/>
  <c r="C268" i="15"/>
  <c r="F399" i="33"/>
  <c r="C252" i="15"/>
  <c r="F383" i="33"/>
  <c r="C255" i="15"/>
  <c r="F386" i="33"/>
  <c r="T366" i="33"/>
  <c r="G366" i="33" s="1"/>
  <c r="E334" i="33"/>
  <c r="C334" i="33" s="1"/>
  <c r="G161" i="25"/>
  <c r="J333" i="1"/>
  <c r="F333" i="1" s="1"/>
  <c r="J320" i="1"/>
  <c r="F320" i="1" s="1"/>
  <c r="C137" i="25"/>
  <c r="D311" i="33"/>
  <c r="D138" i="25" s="1"/>
  <c r="H323" i="33"/>
  <c r="E150" i="25"/>
  <c r="C192" i="30" s="1"/>
  <c r="T359" i="33"/>
  <c r="G359" i="33" s="1"/>
  <c r="D312" i="33"/>
  <c r="D139" i="25" s="1"/>
  <c r="C138" i="25"/>
  <c r="J334" i="1"/>
  <c r="F334" i="1" s="1"/>
  <c r="J324" i="1"/>
  <c r="F324" i="1" s="1"/>
  <c r="J330" i="1"/>
  <c r="F330" i="1" s="1"/>
  <c r="E335" i="33"/>
  <c r="C335" i="33" s="1"/>
  <c r="G162" i="25"/>
  <c r="J323" i="1"/>
  <c r="F323" i="1" s="1"/>
  <c r="T360" i="33"/>
  <c r="G360" i="33" s="1"/>
  <c r="J343" i="1"/>
  <c r="F343" i="1" s="1"/>
  <c r="G158" i="25"/>
  <c r="H322" i="33"/>
  <c r="E149" i="25"/>
  <c r="C191" i="30" s="1"/>
  <c r="J337" i="1"/>
  <c r="F337" i="1" s="1"/>
  <c r="T356" i="33"/>
  <c r="G356" i="33" s="1"/>
  <c r="C152" i="25"/>
  <c r="D326" i="33"/>
  <c r="D153" i="25" s="1"/>
  <c r="G181" i="25"/>
  <c r="J326" i="1"/>
  <c r="F326" i="1" s="1"/>
  <c r="G176" i="25"/>
  <c r="E349" i="33"/>
  <c r="C349" i="33" s="1"/>
  <c r="H333" i="33"/>
  <c r="E160" i="25"/>
  <c r="C202" i="30" s="1"/>
  <c r="C151" i="25"/>
  <c r="D325" i="33"/>
  <c r="D152" i="25" s="1"/>
  <c r="J339" i="1"/>
  <c r="F339" i="1" s="1"/>
  <c r="E164" i="25"/>
  <c r="C206" i="30" s="1"/>
  <c r="H337" i="33"/>
  <c r="T374" i="33"/>
  <c r="G374" i="33" s="1"/>
  <c r="G201" i="25" s="1"/>
  <c r="T373" i="33"/>
  <c r="G373" i="33" s="1"/>
  <c r="G171" i="25"/>
  <c r="E163" i="25"/>
  <c r="C205" i="30" s="1"/>
  <c r="H336" i="33"/>
  <c r="T370" i="33"/>
  <c r="G370" i="33" s="1"/>
  <c r="G175" i="25"/>
  <c r="E348" i="33"/>
  <c r="C348" i="33" s="1"/>
  <c r="C148" i="25"/>
  <c r="D322" i="33"/>
  <c r="D149" i="25" s="1"/>
  <c r="J340" i="1"/>
  <c r="F340" i="1" s="1"/>
  <c r="T369" i="33"/>
  <c r="G369" i="33" s="1"/>
  <c r="T379" i="33"/>
  <c r="G379" i="33" s="1"/>
  <c r="G172" i="25"/>
  <c r="E345" i="33"/>
  <c r="C345" i="33" s="1"/>
  <c r="C577" i="12"/>
  <c r="C569" i="12"/>
  <c r="C575" i="12"/>
  <c r="C568" i="12"/>
  <c r="C574" i="12"/>
  <c r="C572" i="12"/>
  <c r="C573" i="12"/>
  <c r="C570" i="12"/>
  <c r="C578" i="12"/>
  <c r="C567" i="12"/>
  <c r="C576" i="12"/>
  <c r="C571" i="12"/>
  <c r="S535" i="33"/>
  <c r="T388" i="33"/>
  <c r="G388" i="33" s="1"/>
  <c r="C177" i="25"/>
  <c r="D351" i="33"/>
  <c r="C166" i="25"/>
  <c r="D340" i="33"/>
  <c r="S537" i="33"/>
  <c r="H362" i="33"/>
  <c r="E189" i="25"/>
  <c r="C231" i="30" s="1"/>
  <c r="S540" i="33"/>
  <c r="S541" i="33"/>
  <c r="E363" i="33"/>
  <c r="C363" i="33" s="1"/>
  <c r="K105" i="29"/>
  <c r="K105" i="15"/>
  <c r="K107" i="29"/>
  <c r="K107" i="15"/>
  <c r="K103" i="29"/>
  <c r="K103" i="15"/>
  <c r="K104" i="29"/>
  <c r="K104" i="15"/>
  <c r="K108" i="29"/>
  <c r="K108" i="15"/>
  <c r="K109" i="29"/>
  <c r="K109" i="15"/>
  <c r="K110" i="29"/>
  <c r="K110" i="15"/>
  <c r="K106" i="29"/>
  <c r="K106" i="15"/>
  <c r="E178" i="25" l="1"/>
  <c r="C220" i="30" s="1"/>
  <c r="C351" i="33"/>
  <c r="C178" i="25" s="1"/>
  <c r="E374" i="33"/>
  <c r="C267" i="15"/>
  <c r="F398" i="33"/>
  <c r="C271" i="15"/>
  <c r="F402" i="33"/>
  <c r="C275" i="15"/>
  <c r="F406" i="33"/>
  <c r="C274" i="15"/>
  <c r="F405" i="33"/>
  <c r="H351" i="33"/>
  <c r="G375" i="33"/>
  <c r="G202" i="25" s="1"/>
  <c r="T387" i="33"/>
  <c r="C284" i="15"/>
  <c r="F415" i="33"/>
  <c r="C281" i="15"/>
  <c r="F412" i="33"/>
  <c r="C280" i="15"/>
  <c r="F411" i="33"/>
  <c r="C278" i="15"/>
  <c r="F409" i="33"/>
  <c r="C264" i="15"/>
  <c r="F395" i="33"/>
  <c r="C265" i="15"/>
  <c r="F396" i="33"/>
  <c r="C261" i="15"/>
  <c r="F392" i="33"/>
  <c r="T368" i="33"/>
  <c r="G368" i="33" s="1"/>
  <c r="J349" i="1"/>
  <c r="F349" i="1" s="1"/>
  <c r="C149" i="25"/>
  <c r="D323" i="33"/>
  <c r="D150" i="25" s="1"/>
  <c r="E347" i="33"/>
  <c r="C347" i="33" s="1"/>
  <c r="G174" i="25"/>
  <c r="E346" i="33"/>
  <c r="C346" i="33" s="1"/>
  <c r="G173" i="25"/>
  <c r="J345" i="1"/>
  <c r="F345" i="1" s="1"/>
  <c r="G170" i="25"/>
  <c r="J355" i="1"/>
  <c r="F355" i="1" s="1"/>
  <c r="J335" i="1"/>
  <c r="F335" i="1" s="1"/>
  <c r="J336" i="1"/>
  <c r="F336" i="1" s="1"/>
  <c r="H334" i="33"/>
  <c r="E161" i="25"/>
  <c r="C203" i="30" s="1"/>
  <c r="H335" i="33"/>
  <c r="E162" i="25"/>
  <c r="C204" i="30" s="1"/>
  <c r="J332" i="1"/>
  <c r="F332" i="1" s="1"/>
  <c r="T372" i="33"/>
  <c r="G372" i="33" s="1"/>
  <c r="J342" i="1"/>
  <c r="F342" i="1" s="1"/>
  <c r="J346" i="1"/>
  <c r="F346" i="1" s="1"/>
  <c r="T371" i="33"/>
  <c r="G371" i="33" s="1"/>
  <c r="D324" i="33"/>
  <c r="D151" i="25" s="1"/>
  <c r="C150" i="25"/>
  <c r="T378" i="33"/>
  <c r="G378" i="33" s="1"/>
  <c r="H345" i="33"/>
  <c r="E172" i="25"/>
  <c r="C214" i="30" s="1"/>
  <c r="G183" i="25"/>
  <c r="D337" i="33"/>
  <c r="C163" i="25"/>
  <c r="G187" i="25"/>
  <c r="E360" i="33"/>
  <c r="C360" i="33" s="1"/>
  <c r="J351" i="1"/>
  <c r="F351" i="1" s="1"/>
  <c r="T381" i="33"/>
  <c r="G381" i="33" s="1"/>
  <c r="T386" i="33"/>
  <c r="G386" i="33" s="1"/>
  <c r="G213" i="25" s="1"/>
  <c r="D338" i="33"/>
  <c r="C164" i="25"/>
  <c r="D334" i="33"/>
  <c r="C160" i="25"/>
  <c r="G193" i="25"/>
  <c r="J352" i="1"/>
  <c r="F352" i="1" s="1"/>
  <c r="H348" i="33"/>
  <c r="E175" i="25"/>
  <c r="C217" i="30" s="1"/>
  <c r="G184" i="25"/>
  <c r="E357" i="33"/>
  <c r="C357" i="33" s="1"/>
  <c r="E361" i="33"/>
  <c r="C361" i="33" s="1"/>
  <c r="G188" i="25"/>
  <c r="T391" i="33"/>
  <c r="G391" i="33" s="1"/>
  <c r="T382" i="33"/>
  <c r="G382" i="33" s="1"/>
  <c r="T385" i="33"/>
  <c r="G385" i="33" s="1"/>
  <c r="H349" i="33"/>
  <c r="E176" i="25"/>
  <c r="C218" i="30" s="1"/>
  <c r="J338" i="1"/>
  <c r="F338" i="1" s="1"/>
  <c r="C583" i="12"/>
  <c r="C579" i="12"/>
  <c r="C582" i="12"/>
  <c r="C584" i="12"/>
  <c r="C580" i="12"/>
  <c r="C581" i="12"/>
  <c r="C588" i="12"/>
  <c r="C590" i="12"/>
  <c r="C585" i="12"/>
  <c r="C586" i="12"/>
  <c r="C587" i="12"/>
  <c r="C589" i="12"/>
  <c r="S547" i="33"/>
  <c r="S553" i="33"/>
  <c r="E190" i="25"/>
  <c r="C232" i="30" s="1"/>
  <c r="H363" i="33"/>
  <c r="S549" i="33"/>
  <c r="E386" i="33"/>
  <c r="C386" i="33" s="1"/>
  <c r="S552" i="33"/>
  <c r="D363" i="33"/>
  <c r="C189" i="25"/>
  <c r="T400" i="33"/>
  <c r="G400" i="33" s="1"/>
  <c r="K86" i="30"/>
  <c r="K86" i="12"/>
  <c r="K89" i="29"/>
  <c r="K89" i="15"/>
  <c r="K96" i="29"/>
  <c r="K96" i="15"/>
  <c r="K85" i="29"/>
  <c r="K85" i="15"/>
  <c r="K102" i="29"/>
  <c r="K102" i="15"/>
  <c r="K95" i="29"/>
  <c r="K95" i="15"/>
  <c r="K81" i="29"/>
  <c r="K81" i="15"/>
  <c r="K91" i="29"/>
  <c r="K91" i="15"/>
  <c r="K75" i="30"/>
  <c r="K75" i="12"/>
  <c r="K85" i="30"/>
  <c r="K85" i="12"/>
  <c r="K75" i="29"/>
  <c r="K75" i="15"/>
  <c r="K80" i="29"/>
  <c r="K80" i="15"/>
  <c r="K94" i="29"/>
  <c r="K94" i="15"/>
  <c r="K98" i="29"/>
  <c r="K98" i="15"/>
  <c r="K87" i="29"/>
  <c r="K87" i="15"/>
  <c r="K99" i="29"/>
  <c r="K99" i="15"/>
  <c r="K97" i="29"/>
  <c r="K97" i="15"/>
  <c r="K76" i="30"/>
  <c r="K76" i="12"/>
  <c r="K82" i="30"/>
  <c r="K82" i="12"/>
  <c r="K83" i="30"/>
  <c r="K83" i="12"/>
  <c r="K76" i="29"/>
  <c r="K76" i="15"/>
  <c r="K92" i="29"/>
  <c r="K92" i="15"/>
  <c r="K90" i="29"/>
  <c r="K90" i="15"/>
  <c r="K83" i="29"/>
  <c r="K83" i="15"/>
  <c r="K79" i="29"/>
  <c r="K79" i="15"/>
  <c r="K100" i="29"/>
  <c r="K100" i="15"/>
  <c r="K88" i="29"/>
  <c r="K88" i="15"/>
  <c r="K84" i="30"/>
  <c r="K84" i="12"/>
  <c r="K77" i="29"/>
  <c r="K77" i="15"/>
  <c r="K82" i="29"/>
  <c r="K82" i="15"/>
  <c r="K93" i="29"/>
  <c r="K93" i="15"/>
  <c r="K101" i="29"/>
  <c r="K101" i="15"/>
  <c r="K78" i="29"/>
  <c r="K78" i="15"/>
  <c r="K86" i="29"/>
  <c r="K86" i="15"/>
  <c r="K84" i="29"/>
  <c r="K84" i="15"/>
  <c r="K86" i="14"/>
  <c r="C14" i="31"/>
  <c r="K87" i="7" s="1"/>
  <c r="K553" i="7" s="1"/>
  <c r="K84" i="14"/>
  <c r="C12" i="31"/>
  <c r="K85" i="7" s="1"/>
  <c r="K85" i="14"/>
  <c r="C13" i="31"/>
  <c r="K86" i="7" s="1"/>
  <c r="K82" i="14"/>
  <c r="C10" i="31"/>
  <c r="K83" i="7" s="1"/>
  <c r="C11" i="31"/>
  <c r="K84" i="7" s="1"/>
  <c r="K83" i="14"/>
  <c r="K76" i="7"/>
  <c r="A533" i="28"/>
  <c r="B533" i="28"/>
  <c r="D533" i="28"/>
  <c r="F533" i="28"/>
  <c r="M533" i="28"/>
  <c r="A534" i="28"/>
  <c r="B534" i="28"/>
  <c r="D534" i="28"/>
  <c r="F534" i="28"/>
  <c r="M534" i="28"/>
  <c r="A535" i="28"/>
  <c r="B535" i="28"/>
  <c r="D535" i="28"/>
  <c r="F535" i="28"/>
  <c r="M535" i="28"/>
  <c r="A536" i="28"/>
  <c r="B536" i="28"/>
  <c r="D536" i="28"/>
  <c r="F536" i="28"/>
  <c r="M536" i="28"/>
  <c r="A537" i="28"/>
  <c r="B537" i="28"/>
  <c r="D537" i="28"/>
  <c r="F537" i="28"/>
  <c r="M537" i="28"/>
  <c r="A538" i="28"/>
  <c r="B538" i="28"/>
  <c r="D538" i="28"/>
  <c r="F538" i="28"/>
  <c r="M538" i="28"/>
  <c r="A539" i="28"/>
  <c r="B539" i="28"/>
  <c r="D539" i="28"/>
  <c r="F539" i="28"/>
  <c r="M539" i="28"/>
  <c r="A540" i="28"/>
  <c r="B540" i="28"/>
  <c r="D540" i="28"/>
  <c r="F540" i="28"/>
  <c r="M540" i="28"/>
  <c r="A541" i="28"/>
  <c r="B541" i="28"/>
  <c r="D541" i="28"/>
  <c r="F541" i="28"/>
  <c r="M541" i="28"/>
  <c r="A542" i="28"/>
  <c r="B542" i="28"/>
  <c r="D542" i="28"/>
  <c r="F542" i="28"/>
  <c r="M542" i="28"/>
  <c r="A519" i="28"/>
  <c r="B519" i="28"/>
  <c r="D519" i="28"/>
  <c r="F519" i="28"/>
  <c r="M519" i="28"/>
  <c r="A520" i="28"/>
  <c r="B520" i="28"/>
  <c r="D520" i="28"/>
  <c r="F520" i="28"/>
  <c r="M520" i="28"/>
  <c r="A521" i="28"/>
  <c r="B521" i="28"/>
  <c r="D521" i="28"/>
  <c r="F521" i="28"/>
  <c r="M521" i="28"/>
  <c r="A522" i="28"/>
  <c r="B522" i="28"/>
  <c r="D522" i="28"/>
  <c r="F522" i="28"/>
  <c r="M522" i="28"/>
  <c r="A523" i="28"/>
  <c r="B523" i="28"/>
  <c r="D523" i="28"/>
  <c r="F523" i="28"/>
  <c r="M523" i="28"/>
  <c r="A524" i="28"/>
  <c r="B524" i="28"/>
  <c r="D524" i="28"/>
  <c r="F524" i="28"/>
  <c r="M524" i="28"/>
  <c r="A525" i="28"/>
  <c r="B525" i="28"/>
  <c r="D525" i="28"/>
  <c r="F525" i="28"/>
  <c r="M525" i="28"/>
  <c r="A526" i="28"/>
  <c r="B526" i="28"/>
  <c r="D526" i="28"/>
  <c r="F526" i="28"/>
  <c r="M526" i="28"/>
  <c r="A527" i="28"/>
  <c r="B527" i="28"/>
  <c r="D527" i="28"/>
  <c r="F527" i="28"/>
  <c r="M527" i="28"/>
  <c r="A528" i="28"/>
  <c r="B528" i="28"/>
  <c r="D528" i="28"/>
  <c r="F528" i="28"/>
  <c r="M528" i="28"/>
  <c r="A529" i="28"/>
  <c r="B529" i="28"/>
  <c r="D529" i="28"/>
  <c r="F529" i="28"/>
  <c r="M529" i="28"/>
  <c r="A530" i="28"/>
  <c r="B530" i="28"/>
  <c r="D530" i="28"/>
  <c r="F530" i="28"/>
  <c r="M530" i="28"/>
  <c r="A531" i="28"/>
  <c r="B531" i="28"/>
  <c r="D531" i="28"/>
  <c r="F531" i="28"/>
  <c r="M531" i="28"/>
  <c r="A532" i="28"/>
  <c r="B532" i="28"/>
  <c r="D532" i="28"/>
  <c r="F532" i="28"/>
  <c r="M532" i="28"/>
  <c r="H374" i="33" l="1"/>
  <c r="C374" i="33"/>
  <c r="C201" i="25" s="1"/>
  <c r="D352" i="33"/>
  <c r="E201" i="25"/>
  <c r="C243" i="30" s="1"/>
  <c r="E375" i="33"/>
  <c r="C375" i="33" s="1"/>
  <c r="C276" i="15"/>
  <c r="F407" i="33"/>
  <c r="G387" i="33"/>
  <c r="G214" i="25" s="1"/>
  <c r="T399" i="33"/>
  <c r="C279" i="15"/>
  <c r="F410" i="33"/>
  <c r="C293" i="15"/>
  <c r="F424" i="33"/>
  <c r="C283" i="15"/>
  <c r="F414" i="33"/>
  <c r="C287" i="15"/>
  <c r="F418" i="33"/>
  <c r="C273" i="15"/>
  <c r="F404" i="33"/>
  <c r="C292" i="15"/>
  <c r="F423" i="33"/>
  <c r="C286" i="15"/>
  <c r="F417" i="33"/>
  <c r="C290" i="15"/>
  <c r="F421" i="33"/>
  <c r="C277" i="15"/>
  <c r="F408" i="33"/>
  <c r="C296" i="15"/>
  <c r="F427" i="33"/>
  <c r="E358" i="33"/>
  <c r="C358" i="33" s="1"/>
  <c r="G185" i="25"/>
  <c r="J354" i="1"/>
  <c r="F354" i="1" s="1"/>
  <c r="J347" i="1"/>
  <c r="F347" i="1" s="1"/>
  <c r="J357" i="1"/>
  <c r="F357" i="1" s="1"/>
  <c r="J361" i="1"/>
  <c r="F361" i="1" s="1"/>
  <c r="T390" i="33"/>
  <c r="G390" i="33" s="1"/>
  <c r="T383" i="33"/>
  <c r="G383" i="33" s="1"/>
  <c r="H347" i="33"/>
  <c r="E174" i="25"/>
  <c r="C216" i="30" s="1"/>
  <c r="J358" i="1"/>
  <c r="F358" i="1" s="1"/>
  <c r="G186" i="25"/>
  <c r="E359" i="33"/>
  <c r="C359" i="33" s="1"/>
  <c r="J348" i="1"/>
  <c r="F348" i="1" s="1"/>
  <c r="J367" i="1"/>
  <c r="F367" i="1" s="1"/>
  <c r="G182" i="25"/>
  <c r="T384" i="33"/>
  <c r="G384" i="33" s="1"/>
  <c r="J344" i="1"/>
  <c r="F344" i="1" s="1"/>
  <c r="D336" i="33"/>
  <c r="C162" i="25"/>
  <c r="C161" i="25"/>
  <c r="D335" i="33"/>
  <c r="H346" i="33"/>
  <c r="E173" i="25"/>
  <c r="C215" i="30" s="1"/>
  <c r="T380" i="33"/>
  <c r="G380" i="33" s="1"/>
  <c r="D350" i="33"/>
  <c r="C176" i="25"/>
  <c r="G196" i="25"/>
  <c r="E369" i="33"/>
  <c r="C369" i="33" s="1"/>
  <c r="J364" i="1"/>
  <c r="F364" i="1" s="1"/>
  <c r="T397" i="33"/>
  <c r="G397" i="33" s="1"/>
  <c r="T403" i="33"/>
  <c r="G403" i="33" s="1"/>
  <c r="G200" i="25"/>
  <c r="E373" i="33"/>
  <c r="C373" i="33" s="1"/>
  <c r="J350" i="1"/>
  <c r="F350" i="1" s="1"/>
  <c r="E372" i="33"/>
  <c r="C372" i="33" s="1"/>
  <c r="G199" i="25"/>
  <c r="G205" i="25"/>
  <c r="H361" i="33"/>
  <c r="E188" i="25"/>
  <c r="C230" i="30" s="1"/>
  <c r="T398" i="33"/>
  <c r="G398" i="33" s="1"/>
  <c r="E398" i="33" s="1"/>
  <c r="C398" i="33" s="1"/>
  <c r="G195" i="25"/>
  <c r="J363" i="1"/>
  <c r="F363" i="1" s="1"/>
  <c r="E187" i="25"/>
  <c r="C229" i="30" s="1"/>
  <c r="H360" i="33"/>
  <c r="T394" i="33"/>
  <c r="G394" i="33" s="1"/>
  <c r="H357" i="33"/>
  <c r="E184" i="25"/>
  <c r="C226" i="30" s="1"/>
  <c r="D349" i="33"/>
  <c r="C175" i="25"/>
  <c r="T393" i="33"/>
  <c r="G393" i="33" s="1"/>
  <c r="D346" i="33"/>
  <c r="C172" i="25"/>
  <c r="C601" i="12"/>
  <c r="C598" i="12"/>
  <c r="C602" i="12"/>
  <c r="C593" i="12"/>
  <c r="C596" i="12"/>
  <c r="C591" i="12"/>
  <c r="C599" i="12"/>
  <c r="C597" i="12"/>
  <c r="C600" i="12"/>
  <c r="C592" i="12"/>
  <c r="C594" i="12"/>
  <c r="C595" i="12"/>
  <c r="T412" i="33"/>
  <c r="G412" i="33" s="1"/>
  <c r="S561" i="33"/>
  <c r="S559" i="33"/>
  <c r="S564" i="33"/>
  <c r="S565" i="33"/>
  <c r="E213" i="25"/>
  <c r="C255" i="30" s="1"/>
  <c r="H386" i="33"/>
  <c r="C190" i="25"/>
  <c r="D364" i="33"/>
  <c r="A527" i="15"/>
  <c r="B527" i="15"/>
  <c r="D527" i="15"/>
  <c r="F527" i="15"/>
  <c r="A528" i="15"/>
  <c r="B528" i="15"/>
  <c r="D528" i="15"/>
  <c r="F528" i="15"/>
  <c r="A529" i="15"/>
  <c r="B529" i="15"/>
  <c r="D529" i="15"/>
  <c r="F529" i="15"/>
  <c r="A530" i="15"/>
  <c r="B530" i="15"/>
  <c r="D530" i="15"/>
  <c r="F530" i="15"/>
  <c r="A531" i="15"/>
  <c r="B531" i="15"/>
  <c r="D531" i="15"/>
  <c r="F531" i="15"/>
  <c r="A532" i="15"/>
  <c r="B532" i="15"/>
  <c r="D532" i="15"/>
  <c r="F532" i="15"/>
  <c r="A533" i="15"/>
  <c r="B533" i="15"/>
  <c r="D533" i="15"/>
  <c r="F533" i="15"/>
  <c r="A534" i="15"/>
  <c r="B534" i="15"/>
  <c r="D534" i="15"/>
  <c r="F534" i="15"/>
  <c r="A535" i="15"/>
  <c r="B535" i="15"/>
  <c r="D535" i="15"/>
  <c r="F535" i="15"/>
  <c r="A536" i="15"/>
  <c r="B536" i="15"/>
  <c r="D536" i="15"/>
  <c r="F536" i="15"/>
  <c r="A537" i="15"/>
  <c r="B537" i="15"/>
  <c r="D537" i="15"/>
  <c r="F537" i="15"/>
  <c r="A538" i="15"/>
  <c r="B538" i="15"/>
  <c r="D538" i="15"/>
  <c r="F538" i="15"/>
  <c r="A539" i="15"/>
  <c r="B539" i="15"/>
  <c r="D539" i="15"/>
  <c r="F539" i="15"/>
  <c r="A540" i="15"/>
  <c r="B540" i="15"/>
  <c r="D540" i="15"/>
  <c r="F540" i="15"/>
  <c r="A541" i="15"/>
  <c r="B541" i="15"/>
  <c r="D541" i="15"/>
  <c r="F541" i="15"/>
  <c r="A542" i="15"/>
  <c r="B542" i="15"/>
  <c r="D542" i="15"/>
  <c r="F542" i="15"/>
  <c r="A543" i="15"/>
  <c r="B543" i="15"/>
  <c r="D543" i="15"/>
  <c r="F543" i="15"/>
  <c r="A544" i="15"/>
  <c r="B544" i="15"/>
  <c r="D544" i="15"/>
  <c r="F544" i="15"/>
  <c r="A545" i="15"/>
  <c r="B545" i="15"/>
  <c r="D545" i="15"/>
  <c r="F545" i="15"/>
  <c r="A546" i="15"/>
  <c r="B546" i="15"/>
  <c r="D546" i="15"/>
  <c r="F546" i="15"/>
  <c r="A547" i="15"/>
  <c r="B547" i="15"/>
  <c r="D547" i="15"/>
  <c r="F547" i="15"/>
  <c r="A548" i="15"/>
  <c r="B548" i="15"/>
  <c r="D548" i="15"/>
  <c r="F548" i="15"/>
  <c r="A549" i="15"/>
  <c r="B549" i="15"/>
  <c r="D549" i="15"/>
  <c r="F549" i="15"/>
  <c r="A550" i="15"/>
  <c r="B550" i="15"/>
  <c r="D550" i="15"/>
  <c r="F550" i="15"/>
  <c r="A551" i="15"/>
  <c r="B551" i="15"/>
  <c r="D551" i="15"/>
  <c r="F551" i="15"/>
  <c r="A552" i="15"/>
  <c r="B552" i="15"/>
  <c r="D552" i="15"/>
  <c r="F552" i="15"/>
  <c r="A553" i="15"/>
  <c r="B553" i="15"/>
  <c r="D553" i="15"/>
  <c r="F553" i="15"/>
  <c r="A554" i="15"/>
  <c r="B554" i="15"/>
  <c r="D554" i="15"/>
  <c r="F554" i="15"/>
  <c r="A555" i="15"/>
  <c r="B555" i="15"/>
  <c r="D555" i="15"/>
  <c r="F555" i="15"/>
  <c r="A556" i="15"/>
  <c r="B556" i="15"/>
  <c r="D556" i="15"/>
  <c r="F556" i="15"/>
  <c r="A557" i="15"/>
  <c r="B557" i="15"/>
  <c r="D557" i="15"/>
  <c r="F557" i="15"/>
  <c r="A558" i="15"/>
  <c r="B558" i="15"/>
  <c r="D558" i="15"/>
  <c r="F558" i="15"/>
  <c r="A559" i="15"/>
  <c r="B559" i="15"/>
  <c r="D559" i="15"/>
  <c r="F559" i="15"/>
  <c r="A560" i="15"/>
  <c r="B560" i="15"/>
  <c r="D560" i="15"/>
  <c r="F560" i="15"/>
  <c r="A561" i="15"/>
  <c r="B561" i="15"/>
  <c r="D561" i="15"/>
  <c r="F561" i="15"/>
  <c r="A562" i="15"/>
  <c r="B562" i="15"/>
  <c r="D562" i="15"/>
  <c r="F562" i="15"/>
  <c r="A563" i="15"/>
  <c r="B563" i="15"/>
  <c r="D563" i="15"/>
  <c r="F563" i="15"/>
  <c r="A564" i="15"/>
  <c r="B564" i="15"/>
  <c r="D564" i="15"/>
  <c r="F564" i="15"/>
  <c r="A565" i="15"/>
  <c r="B565" i="15"/>
  <c r="D565" i="15"/>
  <c r="F565" i="15"/>
  <c r="A566" i="15"/>
  <c r="B566" i="15"/>
  <c r="D566" i="15"/>
  <c r="F566" i="15"/>
  <c r="A567" i="15"/>
  <c r="B567" i="15"/>
  <c r="D567" i="15"/>
  <c r="F567" i="15"/>
  <c r="A568" i="15"/>
  <c r="B568" i="15"/>
  <c r="D568" i="15"/>
  <c r="F568" i="15"/>
  <c r="A569" i="15"/>
  <c r="B569" i="15"/>
  <c r="D569" i="15"/>
  <c r="F569" i="15"/>
  <c r="A570" i="15"/>
  <c r="B570" i="15"/>
  <c r="D570" i="15"/>
  <c r="F570" i="15"/>
  <c r="A571" i="15"/>
  <c r="B571" i="15"/>
  <c r="D571" i="15"/>
  <c r="F571" i="15"/>
  <c r="A572" i="15"/>
  <c r="B572" i="15"/>
  <c r="D572" i="15"/>
  <c r="F572" i="15"/>
  <c r="A573" i="15"/>
  <c r="B573" i="15"/>
  <c r="D573" i="15"/>
  <c r="F573" i="15"/>
  <c r="A574" i="15"/>
  <c r="B574" i="15"/>
  <c r="D574" i="15"/>
  <c r="F574" i="15"/>
  <c r="A575" i="15"/>
  <c r="B575" i="15"/>
  <c r="D575" i="15"/>
  <c r="F575" i="15"/>
  <c r="A576" i="15"/>
  <c r="B576" i="15"/>
  <c r="D576" i="15"/>
  <c r="F576" i="15"/>
  <c r="A577" i="15"/>
  <c r="B577" i="15"/>
  <c r="D577" i="15"/>
  <c r="F577" i="15"/>
  <c r="A578" i="15"/>
  <c r="B578" i="15"/>
  <c r="D578" i="15"/>
  <c r="F578" i="15"/>
  <c r="A579" i="15"/>
  <c r="B579" i="15"/>
  <c r="D579" i="15"/>
  <c r="F579" i="15"/>
  <c r="A580" i="15"/>
  <c r="B580" i="15"/>
  <c r="D580" i="15"/>
  <c r="F580" i="15"/>
  <c r="A581" i="15"/>
  <c r="B581" i="15"/>
  <c r="D581" i="15"/>
  <c r="F581" i="15"/>
  <c r="A582" i="15"/>
  <c r="B582" i="15"/>
  <c r="D582" i="15"/>
  <c r="F582" i="15"/>
  <c r="A583" i="15"/>
  <c r="B583" i="15"/>
  <c r="D583" i="15"/>
  <c r="F583" i="15"/>
  <c r="A584" i="15"/>
  <c r="B584" i="15"/>
  <c r="D584" i="15"/>
  <c r="F584" i="15"/>
  <c r="A585" i="15"/>
  <c r="B585" i="15"/>
  <c r="D585" i="15"/>
  <c r="F585" i="15"/>
  <c r="A586" i="15"/>
  <c r="B586" i="15"/>
  <c r="D586" i="15"/>
  <c r="F586" i="15"/>
  <c r="A587" i="15"/>
  <c r="B587" i="15"/>
  <c r="D587" i="15"/>
  <c r="F587" i="15"/>
  <c r="A588" i="15"/>
  <c r="B588" i="15"/>
  <c r="D588" i="15"/>
  <c r="F588" i="15"/>
  <c r="A589" i="15"/>
  <c r="B589" i="15"/>
  <c r="D589" i="15"/>
  <c r="F589" i="15"/>
  <c r="A590" i="15"/>
  <c r="B590" i="15"/>
  <c r="D590" i="15"/>
  <c r="F590" i="15"/>
  <c r="A591" i="15"/>
  <c r="B591" i="15"/>
  <c r="D591" i="15"/>
  <c r="F591" i="15"/>
  <c r="A592" i="15"/>
  <c r="B592" i="15"/>
  <c r="D592" i="15"/>
  <c r="F592" i="15"/>
  <c r="A593" i="15"/>
  <c r="B593" i="15"/>
  <c r="D593" i="15"/>
  <c r="F593" i="15"/>
  <c r="A594" i="15"/>
  <c r="B594" i="15"/>
  <c r="D594" i="15"/>
  <c r="F594" i="15"/>
  <c r="A595" i="15"/>
  <c r="B595" i="15"/>
  <c r="D595" i="15"/>
  <c r="F595" i="15"/>
  <c r="A596" i="15"/>
  <c r="B596" i="15"/>
  <c r="D596" i="15"/>
  <c r="F596" i="15"/>
  <c r="A597" i="15"/>
  <c r="B597" i="15"/>
  <c r="D597" i="15"/>
  <c r="F597" i="15"/>
  <c r="A598" i="15"/>
  <c r="B598" i="15"/>
  <c r="D598" i="15"/>
  <c r="F598" i="15"/>
  <c r="A599" i="15"/>
  <c r="B599" i="15"/>
  <c r="D599" i="15"/>
  <c r="F599" i="15"/>
  <c r="A600" i="15"/>
  <c r="B600" i="15"/>
  <c r="D600" i="15"/>
  <c r="F600" i="15"/>
  <c r="A601" i="15"/>
  <c r="B601" i="15"/>
  <c r="D601" i="15"/>
  <c r="F601" i="15"/>
  <c r="A602" i="15"/>
  <c r="B602" i="15"/>
  <c r="D602" i="15"/>
  <c r="F602" i="15"/>
  <c r="A603" i="15"/>
  <c r="B603" i="15"/>
  <c r="D603" i="15"/>
  <c r="F603" i="15"/>
  <c r="A604" i="15"/>
  <c r="B604" i="15"/>
  <c r="D604" i="15"/>
  <c r="F604" i="15"/>
  <c r="A605" i="15"/>
  <c r="B605" i="15"/>
  <c r="D605" i="15"/>
  <c r="F605" i="15"/>
  <c r="A606" i="15"/>
  <c r="B606" i="15"/>
  <c r="D606" i="15"/>
  <c r="F606" i="15"/>
  <c r="A607" i="15"/>
  <c r="B607" i="15"/>
  <c r="D607" i="15"/>
  <c r="F607" i="15"/>
  <c r="A608" i="15"/>
  <c r="B608" i="15"/>
  <c r="D608" i="15"/>
  <c r="F608" i="15"/>
  <c r="A609" i="15"/>
  <c r="B609" i="15"/>
  <c r="D609" i="15"/>
  <c r="F609" i="15"/>
  <c r="A610" i="15"/>
  <c r="B610" i="15"/>
  <c r="D610" i="15"/>
  <c r="F610" i="15"/>
  <c r="A611" i="15"/>
  <c r="B611" i="15"/>
  <c r="D611" i="15"/>
  <c r="F611" i="15"/>
  <c r="A612" i="15"/>
  <c r="B612" i="15"/>
  <c r="D612" i="15"/>
  <c r="F612" i="15"/>
  <c r="A613" i="15"/>
  <c r="B613" i="15"/>
  <c r="D613" i="15"/>
  <c r="F613" i="15"/>
  <c r="A614" i="15"/>
  <c r="B614" i="15"/>
  <c r="D614" i="15"/>
  <c r="F614" i="15"/>
  <c r="A615" i="15"/>
  <c r="B615" i="15"/>
  <c r="D615" i="15"/>
  <c r="F615" i="15"/>
  <c r="A616" i="15"/>
  <c r="B616" i="15"/>
  <c r="D616" i="15"/>
  <c r="F616" i="15"/>
  <c r="A617" i="15"/>
  <c r="B617" i="15"/>
  <c r="D617" i="15"/>
  <c r="F617" i="15"/>
  <c r="A618" i="15"/>
  <c r="B618" i="15"/>
  <c r="D618" i="15"/>
  <c r="F618" i="15"/>
  <c r="A619" i="15"/>
  <c r="B619" i="15"/>
  <c r="D619" i="15"/>
  <c r="F619" i="15"/>
  <c r="A620" i="15"/>
  <c r="B620" i="15"/>
  <c r="D620" i="15"/>
  <c r="F620" i="15"/>
  <c r="A621" i="15"/>
  <c r="B621" i="15"/>
  <c r="D621" i="15"/>
  <c r="F621" i="15"/>
  <c r="A622" i="15"/>
  <c r="B622" i="15"/>
  <c r="D622" i="15"/>
  <c r="F622" i="15"/>
  <c r="A623" i="15"/>
  <c r="B623" i="15"/>
  <c r="D623" i="15"/>
  <c r="F623" i="15"/>
  <c r="A624" i="15"/>
  <c r="B624" i="15"/>
  <c r="D624" i="15"/>
  <c r="F624" i="15"/>
  <c r="A625" i="15"/>
  <c r="B625" i="15"/>
  <c r="D625" i="15"/>
  <c r="F625" i="15"/>
  <c r="A626" i="15"/>
  <c r="B626" i="15"/>
  <c r="D626" i="15"/>
  <c r="F626" i="15"/>
  <c r="A627" i="15"/>
  <c r="B627" i="15"/>
  <c r="D627" i="15"/>
  <c r="F627" i="15"/>
  <c r="A628" i="15"/>
  <c r="B628" i="15"/>
  <c r="D628" i="15"/>
  <c r="F628" i="15"/>
  <c r="A629" i="15"/>
  <c r="B629" i="15"/>
  <c r="D629" i="15"/>
  <c r="F629" i="15"/>
  <c r="A630" i="15"/>
  <c r="B630" i="15"/>
  <c r="D630" i="15"/>
  <c r="F630" i="15"/>
  <c r="A631" i="15"/>
  <c r="B631" i="15"/>
  <c r="D631" i="15"/>
  <c r="F631" i="15"/>
  <c r="A632" i="15"/>
  <c r="B632" i="15"/>
  <c r="D632" i="15"/>
  <c r="F632" i="15"/>
  <c r="A633" i="15"/>
  <c r="B633" i="15"/>
  <c r="D633" i="15"/>
  <c r="F633" i="15"/>
  <c r="A634" i="15"/>
  <c r="B634" i="15"/>
  <c r="D634" i="15"/>
  <c r="F634" i="15"/>
  <c r="A635" i="15"/>
  <c r="B635" i="15"/>
  <c r="D635" i="15"/>
  <c r="F635" i="15"/>
  <c r="A636" i="15"/>
  <c r="B636" i="15"/>
  <c r="D636" i="15"/>
  <c r="F636" i="15"/>
  <c r="A637" i="15"/>
  <c r="B637" i="15"/>
  <c r="D637" i="15"/>
  <c r="F637" i="15"/>
  <c r="A638" i="15"/>
  <c r="B638" i="15"/>
  <c r="D638" i="15"/>
  <c r="F638" i="15"/>
  <c r="A639" i="15"/>
  <c r="B639" i="15"/>
  <c r="D639" i="15"/>
  <c r="F639" i="15"/>
  <c r="A640" i="15"/>
  <c r="B640" i="15"/>
  <c r="D640" i="15"/>
  <c r="F640" i="15"/>
  <c r="A641" i="15"/>
  <c r="B641" i="15"/>
  <c r="D641" i="15"/>
  <c r="F641" i="15"/>
  <c r="A642" i="15"/>
  <c r="B642" i="15"/>
  <c r="D642" i="15"/>
  <c r="F642" i="15"/>
  <c r="A643" i="15"/>
  <c r="B643" i="15"/>
  <c r="D643" i="15"/>
  <c r="F643" i="15"/>
  <c r="A644" i="15"/>
  <c r="B644" i="15"/>
  <c r="D644" i="15"/>
  <c r="F644" i="15"/>
  <c r="A645" i="15"/>
  <c r="B645" i="15"/>
  <c r="D645" i="15"/>
  <c r="F645" i="15"/>
  <c r="A646" i="15"/>
  <c r="B646" i="15"/>
  <c r="D646" i="15"/>
  <c r="F646" i="15"/>
  <c r="A647" i="15"/>
  <c r="B647" i="15"/>
  <c r="D647" i="15"/>
  <c r="F647" i="15"/>
  <c r="A648" i="15"/>
  <c r="B648" i="15"/>
  <c r="D648" i="15"/>
  <c r="F648" i="15"/>
  <c r="A649" i="15"/>
  <c r="B649" i="15"/>
  <c r="D649" i="15"/>
  <c r="F649" i="15"/>
  <c r="A650" i="15"/>
  <c r="B650" i="15"/>
  <c r="D650" i="15"/>
  <c r="F650" i="15"/>
  <c r="A651" i="15"/>
  <c r="B651" i="15"/>
  <c r="D651" i="15"/>
  <c r="F651" i="15"/>
  <c r="A652" i="15"/>
  <c r="B652" i="15"/>
  <c r="D652" i="15"/>
  <c r="F652" i="15"/>
  <c r="A653" i="15"/>
  <c r="B653" i="15"/>
  <c r="D653" i="15"/>
  <c r="F653" i="15"/>
  <c r="A654" i="15"/>
  <c r="B654" i="15"/>
  <c r="D654" i="15"/>
  <c r="F654" i="15"/>
  <c r="A655" i="15"/>
  <c r="B655" i="15"/>
  <c r="D655" i="15"/>
  <c r="F655" i="15"/>
  <c r="A656" i="15"/>
  <c r="B656" i="15"/>
  <c r="D656" i="15"/>
  <c r="F656" i="15"/>
  <c r="A657" i="15"/>
  <c r="B657" i="15"/>
  <c r="D657" i="15"/>
  <c r="F657" i="15"/>
  <c r="A658" i="15"/>
  <c r="B658" i="15"/>
  <c r="D658" i="15"/>
  <c r="F658" i="15"/>
  <c r="A659" i="15"/>
  <c r="B659" i="15"/>
  <c r="D659" i="15"/>
  <c r="F659" i="15"/>
  <c r="A660" i="15"/>
  <c r="B660" i="15"/>
  <c r="D660" i="15"/>
  <c r="F660" i="15"/>
  <c r="A661" i="15"/>
  <c r="B661" i="15"/>
  <c r="D661" i="15"/>
  <c r="F661" i="15"/>
  <c r="A662" i="15"/>
  <c r="B662" i="15"/>
  <c r="D662" i="15"/>
  <c r="F662" i="15"/>
  <c r="A663" i="15"/>
  <c r="B663" i="15"/>
  <c r="D663" i="15"/>
  <c r="F663" i="15"/>
  <c r="A664" i="15"/>
  <c r="B664" i="15"/>
  <c r="D664" i="15"/>
  <c r="F664" i="15"/>
  <c r="A665" i="15"/>
  <c r="B665" i="15"/>
  <c r="D665" i="15"/>
  <c r="F665" i="15"/>
  <c r="A666" i="15"/>
  <c r="B666" i="15"/>
  <c r="D666" i="15"/>
  <c r="F666" i="15"/>
  <c r="A667" i="15"/>
  <c r="B667" i="15"/>
  <c r="D667" i="15"/>
  <c r="F667" i="15"/>
  <c r="A668" i="15"/>
  <c r="B668" i="15"/>
  <c r="D668" i="15"/>
  <c r="F668" i="15"/>
  <c r="A669" i="15"/>
  <c r="B669" i="15"/>
  <c r="D669" i="15"/>
  <c r="F669" i="15"/>
  <c r="A670" i="15"/>
  <c r="B670" i="15"/>
  <c r="D670" i="15"/>
  <c r="F670" i="15"/>
  <c r="A671" i="15"/>
  <c r="B671" i="15"/>
  <c r="D671" i="15"/>
  <c r="F671" i="15"/>
  <c r="A672" i="15"/>
  <c r="B672" i="15"/>
  <c r="D672" i="15"/>
  <c r="F672" i="15"/>
  <c r="A673" i="15"/>
  <c r="B673" i="15"/>
  <c r="D673" i="15"/>
  <c r="F673" i="15"/>
  <c r="A674" i="15"/>
  <c r="B674" i="15"/>
  <c r="D674" i="15"/>
  <c r="F674" i="15"/>
  <c r="A519" i="15"/>
  <c r="B519" i="15"/>
  <c r="D519" i="15"/>
  <c r="F519" i="15"/>
  <c r="A520" i="15"/>
  <c r="B520" i="15"/>
  <c r="D520" i="15"/>
  <c r="F520" i="15"/>
  <c r="A521" i="15"/>
  <c r="B521" i="15"/>
  <c r="D521" i="15"/>
  <c r="F521" i="15"/>
  <c r="A522" i="15"/>
  <c r="B522" i="15"/>
  <c r="D522" i="15"/>
  <c r="F522" i="15"/>
  <c r="A523" i="15"/>
  <c r="B523" i="15"/>
  <c r="D523" i="15"/>
  <c r="F523" i="15"/>
  <c r="A524" i="15"/>
  <c r="B524" i="15"/>
  <c r="D524" i="15"/>
  <c r="F524" i="15"/>
  <c r="A525" i="15"/>
  <c r="B525" i="15"/>
  <c r="D525" i="15"/>
  <c r="F525" i="15"/>
  <c r="A526" i="15"/>
  <c r="B526" i="15"/>
  <c r="D526" i="15"/>
  <c r="F526" i="15"/>
  <c r="H375" i="33" l="1"/>
  <c r="G225" i="25"/>
  <c r="D375" i="33"/>
  <c r="E202" i="25"/>
  <c r="C244" i="30" s="1"/>
  <c r="E387" i="33"/>
  <c r="H387" i="33" s="1"/>
  <c r="C298" i="15"/>
  <c r="F429" i="33"/>
  <c r="C288" i="15"/>
  <c r="F419" i="33"/>
  <c r="C304" i="15"/>
  <c r="F435" i="33"/>
  <c r="C291" i="15"/>
  <c r="F422" i="33"/>
  <c r="C302" i="15"/>
  <c r="F433" i="33"/>
  <c r="G399" i="33"/>
  <c r="E399" i="33" s="1"/>
  <c r="C399" i="33" s="1"/>
  <c r="T411" i="33"/>
  <c r="C305" i="15"/>
  <c r="F436" i="33"/>
  <c r="C285" i="15"/>
  <c r="F416" i="33"/>
  <c r="C308" i="15"/>
  <c r="F439" i="33"/>
  <c r="C299" i="15"/>
  <c r="F430" i="33"/>
  <c r="C289" i="15"/>
  <c r="F420" i="33"/>
  <c r="C295" i="15"/>
  <c r="F426" i="33"/>
  <c r="G194" i="25"/>
  <c r="J360" i="1"/>
  <c r="F360" i="1" s="1"/>
  <c r="E186" i="25"/>
  <c r="C228" i="30" s="1"/>
  <c r="H359" i="33"/>
  <c r="C174" i="25"/>
  <c r="D348" i="33"/>
  <c r="T402" i="33"/>
  <c r="G402" i="33" s="1"/>
  <c r="J359" i="1"/>
  <c r="F359" i="1" s="1"/>
  <c r="T392" i="33"/>
  <c r="G392" i="33" s="1"/>
  <c r="J356" i="1"/>
  <c r="F356" i="1" s="1"/>
  <c r="T395" i="33"/>
  <c r="G395" i="33" s="1"/>
  <c r="J373" i="1"/>
  <c r="F373" i="1" s="1"/>
  <c r="H358" i="33"/>
  <c r="E185" i="25"/>
  <c r="C227" i="30" s="1"/>
  <c r="D347" i="33"/>
  <c r="C173" i="25"/>
  <c r="T396" i="33"/>
  <c r="G396" i="33" s="1"/>
  <c r="J379" i="1"/>
  <c r="F379" i="1" s="1"/>
  <c r="J370" i="1"/>
  <c r="F370" i="1" s="1"/>
  <c r="E370" i="33"/>
  <c r="C370" i="33" s="1"/>
  <c r="G197" i="25"/>
  <c r="J366" i="1"/>
  <c r="F366" i="1" s="1"/>
  <c r="G198" i="25"/>
  <c r="E371" i="33"/>
  <c r="C371" i="33" s="1"/>
  <c r="J369" i="1"/>
  <c r="F369" i="1" s="1"/>
  <c r="T406" i="33"/>
  <c r="G406" i="33" s="1"/>
  <c r="E385" i="33"/>
  <c r="C385" i="33" s="1"/>
  <c r="G212" i="25"/>
  <c r="C188" i="25"/>
  <c r="D362" i="33"/>
  <c r="E199" i="25"/>
  <c r="C241" i="30" s="1"/>
  <c r="H372" i="33"/>
  <c r="H373" i="33"/>
  <c r="E200" i="25"/>
  <c r="C242" i="30" s="1"/>
  <c r="G217" i="25"/>
  <c r="J376" i="1"/>
  <c r="F376" i="1" s="1"/>
  <c r="E381" i="33"/>
  <c r="C381" i="33" s="1"/>
  <c r="G208" i="25"/>
  <c r="J362" i="1"/>
  <c r="F362" i="1" s="1"/>
  <c r="T409" i="33"/>
  <c r="G409" i="33" s="1"/>
  <c r="G207" i="25"/>
  <c r="C187" i="25"/>
  <c r="D361" i="33"/>
  <c r="G211" i="25"/>
  <c r="E384" i="33"/>
  <c r="C384" i="33" s="1"/>
  <c r="E196" i="25"/>
  <c r="C238" i="30" s="1"/>
  <c r="H369" i="33"/>
  <c r="T405" i="33"/>
  <c r="G405" i="33" s="1"/>
  <c r="C184" i="25"/>
  <c r="D358" i="33"/>
  <c r="J375" i="1"/>
  <c r="F375" i="1" s="1"/>
  <c r="T410" i="33"/>
  <c r="G410" i="33" s="1"/>
  <c r="E410" i="33" s="1"/>
  <c r="C410" i="33" s="1"/>
  <c r="T415" i="33"/>
  <c r="G415" i="33" s="1"/>
  <c r="C607" i="12"/>
  <c r="C604" i="12"/>
  <c r="C609" i="12"/>
  <c r="C603" i="12"/>
  <c r="C605" i="12"/>
  <c r="C610" i="12"/>
  <c r="C606" i="12"/>
  <c r="C612" i="12"/>
  <c r="C611" i="12"/>
  <c r="C608" i="12"/>
  <c r="C614" i="12"/>
  <c r="C613" i="12"/>
  <c r="S571" i="33"/>
  <c r="T424" i="33"/>
  <c r="G424" i="33" s="1"/>
  <c r="D387" i="33"/>
  <c r="C213" i="25"/>
  <c r="C202" i="25"/>
  <c r="D376" i="33"/>
  <c r="E225" i="25"/>
  <c r="C267" i="30" s="1"/>
  <c r="H398" i="33"/>
  <c r="X37" i="23"/>
  <c r="V37" i="23"/>
  <c r="W37" i="23"/>
  <c r="W48" i="23"/>
  <c r="W47" i="23"/>
  <c r="W46" i="23"/>
  <c r="W45" i="23"/>
  <c r="W44" i="23"/>
  <c r="W43" i="23"/>
  <c r="W42" i="23"/>
  <c r="W41" i="23"/>
  <c r="W40" i="23"/>
  <c r="W39" i="23"/>
  <c r="W38" i="23"/>
  <c r="W36" i="23"/>
  <c r="N37" i="23"/>
  <c r="N36" i="23"/>
  <c r="W19" i="23"/>
  <c r="W31" i="23"/>
  <c r="W30" i="23"/>
  <c r="W29" i="23"/>
  <c r="W28" i="23"/>
  <c r="W27" i="23"/>
  <c r="W26" i="23"/>
  <c r="W25" i="23"/>
  <c r="W24" i="23"/>
  <c r="W23" i="23"/>
  <c r="W22" i="23"/>
  <c r="W21" i="23"/>
  <c r="W20" i="23"/>
  <c r="Y3" i="23"/>
  <c r="W3" i="23"/>
  <c r="W4" i="23"/>
  <c r="W5" i="23"/>
  <c r="W6" i="23"/>
  <c r="W7" i="23"/>
  <c r="W8" i="23"/>
  <c r="W9" i="23"/>
  <c r="W10" i="23"/>
  <c r="W11" i="23"/>
  <c r="W12" i="23"/>
  <c r="W13" i="23"/>
  <c r="W14" i="23"/>
  <c r="W15" i="23"/>
  <c r="E214" i="25" l="1"/>
  <c r="C256" i="30" s="1"/>
  <c r="C387" i="33"/>
  <c r="D388" i="33" s="1"/>
  <c r="G226" i="25"/>
  <c r="G237" i="25"/>
  <c r="C311" i="15"/>
  <c r="F442" i="33"/>
  <c r="G411" i="33"/>
  <c r="G238" i="25" s="1"/>
  <c r="T423" i="33"/>
  <c r="C316" i="15"/>
  <c r="F447" i="33"/>
  <c r="C303" i="15"/>
  <c r="F434" i="33"/>
  <c r="C310" i="15"/>
  <c r="F441" i="33"/>
  <c r="C307" i="15"/>
  <c r="F438" i="33"/>
  <c r="C320" i="15"/>
  <c r="F451" i="33"/>
  <c r="C314" i="15"/>
  <c r="F445" i="33"/>
  <c r="C317" i="15"/>
  <c r="F448" i="33"/>
  <c r="C297" i="15"/>
  <c r="F428" i="33"/>
  <c r="C300" i="15"/>
  <c r="F431" i="33"/>
  <c r="C301" i="15"/>
  <c r="F432" i="33"/>
  <c r="J381" i="1"/>
  <c r="F381" i="1" s="1"/>
  <c r="H371" i="33"/>
  <c r="E198" i="25"/>
  <c r="C240" i="30" s="1"/>
  <c r="E383" i="33"/>
  <c r="C383" i="33" s="1"/>
  <c r="G210" i="25"/>
  <c r="D359" i="33"/>
  <c r="C185" i="25"/>
  <c r="E382" i="33"/>
  <c r="C382" i="33" s="1"/>
  <c r="G209" i="25"/>
  <c r="T404" i="33"/>
  <c r="G404" i="33" s="1"/>
  <c r="T414" i="33"/>
  <c r="G414" i="33" s="1"/>
  <c r="J378" i="1"/>
  <c r="F378" i="1" s="1"/>
  <c r="J391" i="1"/>
  <c r="F391" i="1" s="1"/>
  <c r="T407" i="33"/>
  <c r="G407" i="33" s="1"/>
  <c r="J368" i="1"/>
  <c r="F368" i="1" s="1"/>
  <c r="J371" i="1"/>
  <c r="F371" i="1" s="1"/>
  <c r="D360" i="33"/>
  <c r="C186" i="25"/>
  <c r="E197" i="25"/>
  <c r="C239" i="30" s="1"/>
  <c r="H370" i="33"/>
  <c r="J385" i="1"/>
  <c r="F385" i="1" s="1"/>
  <c r="J372" i="1"/>
  <c r="F372" i="1" s="1"/>
  <c r="J382" i="1"/>
  <c r="F382" i="1" s="1"/>
  <c r="T408" i="33"/>
  <c r="G408" i="33" s="1"/>
  <c r="G206" i="25"/>
  <c r="J387" i="1"/>
  <c r="F387" i="1" s="1"/>
  <c r="T421" i="33"/>
  <c r="G421" i="33" s="1"/>
  <c r="J388" i="1"/>
  <c r="F388" i="1" s="1"/>
  <c r="C200" i="25"/>
  <c r="D374" i="33"/>
  <c r="G229" i="25"/>
  <c r="D370" i="33"/>
  <c r="C196" i="25"/>
  <c r="H384" i="33"/>
  <c r="E211" i="25"/>
  <c r="C253" i="30" s="1"/>
  <c r="J374" i="1"/>
  <c r="F374" i="1" s="1"/>
  <c r="E212" i="25"/>
  <c r="C254" i="30" s="1"/>
  <c r="H385" i="33"/>
  <c r="T427" i="33"/>
  <c r="G427" i="33" s="1"/>
  <c r="T422" i="33"/>
  <c r="G422" i="33" s="1"/>
  <c r="E422" i="33" s="1"/>
  <c r="C422" i="33" s="1"/>
  <c r="T417" i="33"/>
  <c r="G417" i="33" s="1"/>
  <c r="T418" i="33"/>
  <c r="G418" i="33" s="1"/>
  <c r="G224" i="25"/>
  <c r="E397" i="33"/>
  <c r="C397" i="33" s="1"/>
  <c r="G219" i="25"/>
  <c r="G223" i="25"/>
  <c r="E396" i="33"/>
  <c r="C396" i="33" s="1"/>
  <c r="H381" i="33"/>
  <c r="E208" i="25"/>
  <c r="C250" i="30" s="1"/>
  <c r="C199" i="25"/>
  <c r="D373" i="33"/>
  <c r="G220" i="25"/>
  <c r="E393" i="33"/>
  <c r="C393" i="33" s="1"/>
  <c r="C620" i="12"/>
  <c r="C615" i="12"/>
  <c r="C625" i="12"/>
  <c r="C624" i="12"/>
  <c r="C622" i="12"/>
  <c r="C616" i="12"/>
  <c r="C626" i="12"/>
  <c r="C623" i="12"/>
  <c r="C618" i="12"/>
  <c r="C617" i="12"/>
  <c r="C621" i="12"/>
  <c r="C619" i="12"/>
  <c r="E226" i="25"/>
  <c r="C268" i="30" s="1"/>
  <c r="H399" i="33"/>
  <c r="E237" i="25"/>
  <c r="C279" i="30" s="1"/>
  <c r="H410" i="33"/>
  <c r="T436" i="33"/>
  <c r="G436" i="33" s="1"/>
  <c r="D399" i="33"/>
  <c r="C225" i="25"/>
  <c r="C214" i="25" l="1"/>
  <c r="E411" i="33"/>
  <c r="C411" i="33" s="1"/>
  <c r="G249" i="25"/>
  <c r="C326" i="15"/>
  <c r="F457" i="33"/>
  <c r="C332" i="15"/>
  <c r="F463" i="33"/>
  <c r="C309" i="15"/>
  <c r="F440" i="33"/>
  <c r="C323" i="15"/>
  <c r="F454" i="33"/>
  <c r="C319" i="15"/>
  <c r="F450" i="33"/>
  <c r="C329" i="15"/>
  <c r="F460" i="33"/>
  <c r="C313" i="15"/>
  <c r="F444" i="33"/>
  <c r="G423" i="33"/>
  <c r="E423" i="33" s="1"/>
  <c r="C423" i="33" s="1"/>
  <c r="T435" i="33"/>
  <c r="C315" i="15"/>
  <c r="F446" i="33"/>
  <c r="C328" i="15"/>
  <c r="F459" i="33"/>
  <c r="C312" i="15"/>
  <c r="F443" i="33"/>
  <c r="C322" i="15"/>
  <c r="F453" i="33"/>
  <c r="G222" i="25"/>
  <c r="E395" i="33"/>
  <c r="C395" i="33" s="1"/>
  <c r="J384" i="1"/>
  <c r="F384" i="1" s="1"/>
  <c r="J397" i="1"/>
  <c r="F397" i="1" s="1"/>
  <c r="C197" i="25"/>
  <c r="D371" i="33"/>
  <c r="G221" i="25"/>
  <c r="E394" i="33"/>
  <c r="C394" i="33" s="1"/>
  <c r="T416" i="33"/>
  <c r="G416" i="33" s="1"/>
  <c r="T420" i="33"/>
  <c r="G420" i="33" s="1"/>
  <c r="J380" i="1"/>
  <c r="F380" i="1" s="1"/>
  <c r="J403" i="1"/>
  <c r="F403" i="1" s="1"/>
  <c r="J394" i="1"/>
  <c r="F394" i="1" s="1"/>
  <c r="T426" i="33"/>
  <c r="G426" i="33" s="1"/>
  <c r="E209" i="25"/>
  <c r="C251" i="30" s="1"/>
  <c r="H382" i="33"/>
  <c r="E210" i="25"/>
  <c r="C252" i="30" s="1"/>
  <c r="H383" i="33"/>
  <c r="J393" i="1"/>
  <c r="F393" i="1" s="1"/>
  <c r="J383" i="1"/>
  <c r="F383" i="1" s="1"/>
  <c r="T419" i="33"/>
  <c r="G419" i="33" s="1"/>
  <c r="J390" i="1"/>
  <c r="F390" i="1" s="1"/>
  <c r="G218" i="25"/>
  <c r="D372" i="33"/>
  <c r="C198" i="25"/>
  <c r="T430" i="33"/>
  <c r="G430" i="33" s="1"/>
  <c r="G241" i="25"/>
  <c r="J386" i="1"/>
  <c r="F386" i="1" s="1"/>
  <c r="D385" i="33"/>
  <c r="C211" i="25"/>
  <c r="J399" i="1"/>
  <c r="F399" i="1" s="1"/>
  <c r="T433" i="33"/>
  <c r="G433" i="33" s="1"/>
  <c r="H393" i="33"/>
  <c r="E220" i="25"/>
  <c r="C262" i="30" s="1"/>
  <c r="D382" i="33"/>
  <c r="C208" i="25"/>
  <c r="G231" i="25"/>
  <c r="T434" i="33"/>
  <c r="G434" i="33" s="1"/>
  <c r="G261" i="25" s="1"/>
  <c r="D386" i="33"/>
  <c r="C212" i="25"/>
  <c r="G235" i="25"/>
  <c r="E408" i="33"/>
  <c r="C408" i="33" s="1"/>
  <c r="H396" i="33"/>
  <c r="E223" i="25"/>
  <c r="C265" i="30" s="1"/>
  <c r="E224" i="25"/>
  <c r="C266" i="30" s="1"/>
  <c r="H397" i="33"/>
  <c r="G232" i="25"/>
  <c r="E405" i="33"/>
  <c r="C405" i="33" s="1"/>
  <c r="T429" i="33"/>
  <c r="G429" i="33" s="1"/>
  <c r="G236" i="25"/>
  <c r="E409" i="33"/>
  <c r="C409" i="33" s="1"/>
  <c r="T439" i="33"/>
  <c r="G439" i="33" s="1"/>
  <c r="J400" i="1"/>
  <c r="F400" i="1" s="1"/>
  <c r="C631" i="12"/>
  <c r="C629" i="12"/>
  <c r="C635" i="12"/>
  <c r="C628" i="12"/>
  <c r="C636" i="12"/>
  <c r="C627" i="12"/>
  <c r="C633" i="12"/>
  <c r="C630" i="12"/>
  <c r="C638" i="12"/>
  <c r="C634" i="12"/>
  <c r="C637" i="12"/>
  <c r="C632" i="12"/>
  <c r="T448" i="33"/>
  <c r="G448" i="33" s="1"/>
  <c r="C237" i="25"/>
  <c r="D411" i="33"/>
  <c r="E238" i="25"/>
  <c r="C280" i="30" s="1"/>
  <c r="E249" i="25"/>
  <c r="C291" i="30" s="1"/>
  <c r="H422" i="33"/>
  <c r="C226" i="25"/>
  <c r="D400" i="33"/>
  <c r="H411" i="33" l="1"/>
  <c r="E434" i="33"/>
  <c r="E261" i="25" s="1"/>
  <c r="C303" i="30" s="1"/>
  <c r="G250" i="25"/>
  <c r="C327" i="15"/>
  <c r="F458" i="33"/>
  <c r="C321" i="15"/>
  <c r="F452" i="33"/>
  <c r="C338" i="15"/>
  <c r="F469" i="33"/>
  <c r="G435" i="33"/>
  <c r="G262" i="25" s="1"/>
  <c r="T447" i="33"/>
  <c r="C335" i="15"/>
  <c r="F466" i="33"/>
  <c r="C344" i="15"/>
  <c r="F475" i="33"/>
  <c r="C325" i="15"/>
  <c r="F456" i="33"/>
  <c r="C340" i="15"/>
  <c r="F471" i="33"/>
  <c r="C324" i="15"/>
  <c r="F455" i="33"/>
  <c r="C331" i="15"/>
  <c r="F462" i="33"/>
  <c r="C341" i="15"/>
  <c r="F472" i="33"/>
  <c r="C334" i="15"/>
  <c r="F465" i="33"/>
  <c r="J402" i="1"/>
  <c r="F402" i="1" s="1"/>
  <c r="J395" i="1"/>
  <c r="F395" i="1" s="1"/>
  <c r="G234" i="25"/>
  <c r="E407" i="33"/>
  <c r="C407" i="33" s="1"/>
  <c r="C210" i="25"/>
  <c r="D384" i="33"/>
  <c r="J392" i="1"/>
  <c r="F392" i="1" s="1"/>
  <c r="T428" i="33"/>
  <c r="G428" i="33" s="1"/>
  <c r="J396" i="1"/>
  <c r="F396" i="1" s="1"/>
  <c r="G233" i="25"/>
  <c r="E406" i="33"/>
  <c r="C406" i="33" s="1"/>
  <c r="D383" i="33"/>
  <c r="C209" i="25"/>
  <c r="G230" i="25"/>
  <c r="T431" i="33"/>
  <c r="G431" i="33" s="1"/>
  <c r="J405" i="1"/>
  <c r="F405" i="1" s="1"/>
  <c r="T438" i="33"/>
  <c r="G438" i="33" s="1"/>
  <c r="J406" i="1"/>
  <c r="F406" i="1" s="1"/>
  <c r="J415" i="1"/>
  <c r="F415" i="1" s="1"/>
  <c r="T432" i="33"/>
  <c r="G432" i="33" s="1"/>
  <c r="H394" i="33"/>
  <c r="E221" i="25"/>
  <c r="C263" i="30" s="1"/>
  <c r="J409" i="1"/>
  <c r="F409" i="1" s="1"/>
  <c r="E222" i="25"/>
  <c r="C264" i="30" s="1"/>
  <c r="H395" i="33"/>
  <c r="D397" i="33"/>
  <c r="C223" i="25"/>
  <c r="H408" i="33"/>
  <c r="E235" i="25"/>
  <c r="C277" i="30" s="1"/>
  <c r="T446" i="33"/>
  <c r="G446" i="33" s="1"/>
  <c r="G273" i="25" s="1"/>
  <c r="E420" i="33"/>
  <c r="C420" i="33" s="1"/>
  <c r="G247" i="25"/>
  <c r="J398" i="1"/>
  <c r="F398" i="1" s="1"/>
  <c r="G253" i="25"/>
  <c r="G243" i="25"/>
  <c r="E232" i="25"/>
  <c r="C274" i="30" s="1"/>
  <c r="H405" i="33"/>
  <c r="G248" i="25"/>
  <c r="E421" i="33"/>
  <c r="C421" i="33" s="1"/>
  <c r="C220" i="25"/>
  <c r="D394" i="33"/>
  <c r="J411" i="1"/>
  <c r="F411" i="1" s="1"/>
  <c r="J412" i="1"/>
  <c r="F412" i="1" s="1"/>
  <c r="T451" i="33"/>
  <c r="G451" i="33" s="1"/>
  <c r="T441" i="33"/>
  <c r="G441" i="33" s="1"/>
  <c r="G244" i="25"/>
  <c r="E417" i="33"/>
  <c r="C417" i="33" s="1"/>
  <c r="E236" i="25"/>
  <c r="C278" i="30" s="1"/>
  <c r="H409" i="33"/>
  <c r="C224" i="25"/>
  <c r="D398" i="33"/>
  <c r="T445" i="33"/>
  <c r="G445" i="33" s="1"/>
  <c r="T442" i="33"/>
  <c r="G442" i="33" s="1"/>
  <c r="C644" i="12"/>
  <c r="C646" i="12"/>
  <c r="C642" i="12"/>
  <c r="C639" i="12"/>
  <c r="C640" i="12"/>
  <c r="C641" i="12"/>
  <c r="C649" i="12"/>
  <c r="C650" i="12"/>
  <c r="C645" i="12"/>
  <c r="C648" i="12"/>
  <c r="C647" i="12"/>
  <c r="C643" i="12"/>
  <c r="T460" i="33"/>
  <c r="G460" i="33" s="1"/>
  <c r="E250" i="25"/>
  <c r="C292" i="30" s="1"/>
  <c r="H423" i="33"/>
  <c r="D423" i="33"/>
  <c r="C249" i="25"/>
  <c r="C238" i="25"/>
  <c r="D412" i="33"/>
  <c r="H434" i="33" l="1"/>
  <c r="C434" i="33"/>
  <c r="C261" i="25" s="1"/>
  <c r="E446" i="33"/>
  <c r="C446" i="33" s="1"/>
  <c r="G447" i="33"/>
  <c r="G274" i="25" s="1"/>
  <c r="T459" i="33"/>
  <c r="C339" i="15"/>
  <c r="F470" i="33"/>
  <c r="C333" i="15"/>
  <c r="F464" i="33"/>
  <c r="C336" i="15"/>
  <c r="F467" i="33"/>
  <c r="E435" i="33"/>
  <c r="C435" i="33" s="1"/>
  <c r="C350" i="15"/>
  <c r="F481" i="33"/>
  <c r="C347" i="15"/>
  <c r="F478" i="33"/>
  <c r="C337" i="15"/>
  <c r="F468" i="33"/>
  <c r="C356" i="15"/>
  <c r="F487" i="33"/>
  <c r="C352" i="15"/>
  <c r="F483" i="33"/>
  <c r="C346" i="15"/>
  <c r="F477" i="33"/>
  <c r="C353" i="15"/>
  <c r="F484" i="33"/>
  <c r="C343" i="15"/>
  <c r="F474" i="33"/>
  <c r="J427" i="1"/>
  <c r="F427" i="1" s="1"/>
  <c r="T450" i="33"/>
  <c r="G450" i="33" s="1"/>
  <c r="G245" i="25"/>
  <c r="E418" i="33"/>
  <c r="C418" i="33" s="1"/>
  <c r="J408" i="1"/>
  <c r="F408" i="1" s="1"/>
  <c r="J404" i="1"/>
  <c r="F404" i="1" s="1"/>
  <c r="E234" i="25"/>
  <c r="C276" i="30" s="1"/>
  <c r="H407" i="33"/>
  <c r="J407" i="1"/>
  <c r="F407" i="1" s="1"/>
  <c r="J421" i="1"/>
  <c r="F421" i="1" s="1"/>
  <c r="T443" i="33"/>
  <c r="G443" i="33" s="1"/>
  <c r="E419" i="33"/>
  <c r="C419" i="33" s="1"/>
  <c r="G246" i="25"/>
  <c r="J418" i="1"/>
  <c r="F418" i="1" s="1"/>
  <c r="J417" i="1"/>
  <c r="F417" i="1" s="1"/>
  <c r="H406" i="33"/>
  <c r="E233" i="25"/>
  <c r="C275" i="30" s="1"/>
  <c r="G242" i="25"/>
  <c r="J414" i="1"/>
  <c r="F414" i="1" s="1"/>
  <c r="D396" i="33"/>
  <c r="C222" i="25"/>
  <c r="D395" i="33"/>
  <c r="C221" i="25"/>
  <c r="T444" i="33"/>
  <c r="G444" i="33" s="1"/>
  <c r="T440" i="33"/>
  <c r="G440" i="33" s="1"/>
  <c r="T457" i="33"/>
  <c r="G457" i="33" s="1"/>
  <c r="T463" i="33"/>
  <c r="G463" i="33" s="1"/>
  <c r="D410" i="33"/>
  <c r="C236" i="25"/>
  <c r="E244" i="25"/>
  <c r="C286" i="30" s="1"/>
  <c r="H417" i="33"/>
  <c r="T453" i="33"/>
  <c r="G453" i="33" s="1"/>
  <c r="J424" i="1"/>
  <c r="F424" i="1" s="1"/>
  <c r="J410" i="1"/>
  <c r="F410" i="1" s="1"/>
  <c r="T458" i="33"/>
  <c r="G458" i="33" s="1"/>
  <c r="E458" i="33" s="1"/>
  <c r="C458" i="33" s="1"/>
  <c r="G256" i="25"/>
  <c r="E429" i="33"/>
  <c r="C429" i="33" s="1"/>
  <c r="G255" i="25"/>
  <c r="E248" i="25"/>
  <c r="C290" i="30" s="1"/>
  <c r="H421" i="33"/>
  <c r="C232" i="25"/>
  <c r="D406" i="33"/>
  <c r="H420" i="33"/>
  <c r="E247" i="25"/>
  <c r="C289" i="30" s="1"/>
  <c r="G260" i="25"/>
  <c r="E433" i="33"/>
  <c r="C433" i="33" s="1"/>
  <c r="T454" i="33"/>
  <c r="G454" i="33" s="1"/>
  <c r="G259" i="25"/>
  <c r="E432" i="33"/>
  <c r="C432" i="33" s="1"/>
  <c r="G265" i="25"/>
  <c r="J423" i="1"/>
  <c r="F423" i="1" s="1"/>
  <c r="D409" i="33"/>
  <c r="C235" i="25"/>
  <c r="T472" i="33"/>
  <c r="G472" i="33" s="1"/>
  <c r="D424" i="33"/>
  <c r="C250" i="25"/>
  <c r="G285" i="25" l="1"/>
  <c r="H446" i="33"/>
  <c r="E447" i="33"/>
  <c r="C447" i="33" s="1"/>
  <c r="E273" i="25"/>
  <c r="C315" i="30" s="1"/>
  <c r="D435" i="33"/>
  <c r="H435" i="33"/>
  <c r="E262" i="25"/>
  <c r="C304" i="30" s="1"/>
  <c r="C362" i="15"/>
  <c r="F493" i="33"/>
  <c r="C359" i="15"/>
  <c r="F490" i="33"/>
  <c r="C348" i="15"/>
  <c r="F479" i="33"/>
  <c r="C368" i="15"/>
  <c r="F499" i="33"/>
  <c r="G459" i="33"/>
  <c r="G286" i="25" s="1"/>
  <c r="T471" i="33"/>
  <c r="C365" i="15"/>
  <c r="F496" i="33"/>
  <c r="C358" i="15"/>
  <c r="F489" i="33"/>
  <c r="C355" i="15"/>
  <c r="F486" i="33"/>
  <c r="C349" i="15"/>
  <c r="F480" i="33"/>
  <c r="C364" i="15"/>
  <c r="F495" i="33"/>
  <c r="C351" i="15"/>
  <c r="F482" i="33"/>
  <c r="C345" i="15"/>
  <c r="F476" i="33"/>
  <c r="T452" i="33"/>
  <c r="G452" i="33" s="1"/>
  <c r="J430" i="1"/>
  <c r="F430" i="1" s="1"/>
  <c r="G257" i="25"/>
  <c r="E430" i="33"/>
  <c r="C430" i="33" s="1"/>
  <c r="J420" i="1"/>
  <c r="F420" i="1" s="1"/>
  <c r="T462" i="33"/>
  <c r="G462" i="33" s="1"/>
  <c r="G254" i="25"/>
  <c r="J426" i="1"/>
  <c r="F426" i="1" s="1"/>
  <c r="C233" i="25"/>
  <c r="D407" i="33"/>
  <c r="J419" i="1"/>
  <c r="F419" i="1" s="1"/>
  <c r="G258" i="25"/>
  <c r="E431" i="33"/>
  <c r="C431" i="33" s="1"/>
  <c r="J429" i="1"/>
  <c r="F429" i="1" s="1"/>
  <c r="J416" i="1"/>
  <c r="F416" i="1" s="1"/>
  <c r="E245" i="25"/>
  <c r="C287" i="30" s="1"/>
  <c r="H418" i="33"/>
  <c r="J439" i="1"/>
  <c r="F439" i="1" s="1"/>
  <c r="T456" i="33"/>
  <c r="G456" i="33" s="1"/>
  <c r="E246" i="25"/>
  <c r="C288" i="30" s="1"/>
  <c r="H419" i="33"/>
  <c r="T455" i="33"/>
  <c r="G455" i="33" s="1"/>
  <c r="J433" i="1"/>
  <c r="F433" i="1" s="1"/>
  <c r="D408" i="33"/>
  <c r="C234" i="25"/>
  <c r="G268" i="25"/>
  <c r="E441" i="33"/>
  <c r="C441" i="33" s="1"/>
  <c r="H429" i="33"/>
  <c r="E256" i="25"/>
  <c r="C298" i="30" s="1"/>
  <c r="J422" i="1"/>
  <c r="F422" i="1" s="1"/>
  <c r="T475" i="33"/>
  <c r="G475" i="33" s="1"/>
  <c r="T469" i="33"/>
  <c r="G469" i="33" s="1"/>
  <c r="J435" i="1"/>
  <c r="F435" i="1" s="1"/>
  <c r="T466" i="33"/>
  <c r="G466" i="33" s="1"/>
  <c r="D421" i="33"/>
  <c r="C247" i="25"/>
  <c r="G267" i="25"/>
  <c r="C244" i="25"/>
  <c r="D418" i="33"/>
  <c r="G277" i="25"/>
  <c r="G271" i="25"/>
  <c r="E444" i="33"/>
  <c r="C444" i="33" s="1"/>
  <c r="E259" i="25"/>
  <c r="C301" i="30" s="1"/>
  <c r="H432" i="33"/>
  <c r="H433" i="33"/>
  <c r="E260" i="25"/>
  <c r="C302" i="30" s="1"/>
  <c r="G272" i="25"/>
  <c r="E445" i="33"/>
  <c r="C445" i="33" s="1"/>
  <c r="T465" i="33"/>
  <c r="G465" i="33" s="1"/>
  <c r="D422" i="33"/>
  <c r="C248" i="25"/>
  <c r="T470" i="33"/>
  <c r="G470" i="33" s="1"/>
  <c r="G297" i="25" s="1"/>
  <c r="J436" i="1"/>
  <c r="F436" i="1" s="1"/>
  <c r="T484" i="33"/>
  <c r="G484" i="33" s="1"/>
  <c r="C262" i="25"/>
  <c r="D436" i="33"/>
  <c r="E274" i="25"/>
  <c r="C316" i="30" s="1"/>
  <c r="C273" i="25"/>
  <c r="D447" i="33"/>
  <c r="E285" i="25"/>
  <c r="C327" i="30" s="1"/>
  <c r="H458" i="33"/>
  <c r="H447" i="33" l="1"/>
  <c r="E459" i="33"/>
  <c r="C459" i="33" s="1"/>
  <c r="E470" i="33"/>
  <c r="C357" i="15"/>
  <c r="F488" i="33"/>
  <c r="C367" i="15"/>
  <c r="F498" i="33"/>
  <c r="C376" i="15"/>
  <c r="F507" i="33"/>
  <c r="C363" i="15"/>
  <c r="F494" i="33"/>
  <c r="C361" i="15"/>
  <c r="F492" i="33"/>
  <c r="C371" i="15"/>
  <c r="F502" i="33"/>
  <c r="G471" i="33"/>
  <c r="E471" i="33" s="1"/>
  <c r="C471" i="33" s="1"/>
  <c r="T483" i="33"/>
  <c r="C380" i="15"/>
  <c r="F511" i="33"/>
  <c r="C370" i="15"/>
  <c r="F501" i="33"/>
  <c r="C377" i="15"/>
  <c r="F508" i="33"/>
  <c r="C374" i="15"/>
  <c r="F505" i="33"/>
  <c r="C360" i="15"/>
  <c r="F491" i="33"/>
  <c r="E442" i="33"/>
  <c r="C442" i="33" s="1"/>
  <c r="G269" i="25"/>
  <c r="G270" i="25"/>
  <c r="E443" i="33"/>
  <c r="C443" i="33" s="1"/>
  <c r="H431" i="33"/>
  <c r="E258" i="25"/>
  <c r="C300" i="30" s="1"/>
  <c r="J431" i="1"/>
  <c r="F431" i="1" s="1"/>
  <c r="J432" i="1"/>
  <c r="F432" i="1" s="1"/>
  <c r="J442" i="1"/>
  <c r="F442" i="1" s="1"/>
  <c r="T467" i="33"/>
  <c r="G467" i="33" s="1"/>
  <c r="J451" i="1"/>
  <c r="F451" i="1" s="1"/>
  <c r="C245" i="25"/>
  <c r="D419" i="33"/>
  <c r="J445" i="1"/>
  <c r="F445" i="1" s="1"/>
  <c r="C246" i="25"/>
  <c r="D420" i="33"/>
  <c r="J428" i="1"/>
  <c r="F428" i="1" s="1"/>
  <c r="J441" i="1"/>
  <c r="F441" i="1" s="1"/>
  <c r="J438" i="1"/>
  <c r="F438" i="1" s="1"/>
  <c r="E257" i="25"/>
  <c r="C299" i="30" s="1"/>
  <c r="H430" i="33"/>
  <c r="T464" i="33"/>
  <c r="G464" i="33" s="1"/>
  <c r="T468" i="33"/>
  <c r="G468" i="33" s="1"/>
  <c r="T474" i="33"/>
  <c r="G474" i="33" s="1"/>
  <c r="G266" i="25"/>
  <c r="D434" i="33"/>
  <c r="C260" i="25"/>
  <c r="H444" i="33"/>
  <c r="E271" i="25"/>
  <c r="C313" i="30" s="1"/>
  <c r="J447" i="1"/>
  <c r="F447" i="1" s="1"/>
  <c r="T481" i="33"/>
  <c r="G481" i="33" s="1"/>
  <c r="J434" i="1"/>
  <c r="F434" i="1" s="1"/>
  <c r="G283" i="25"/>
  <c r="E456" i="33"/>
  <c r="C456" i="33" s="1"/>
  <c r="H441" i="33"/>
  <c r="E268" i="25"/>
  <c r="C310" i="30" s="1"/>
  <c r="J448" i="1"/>
  <c r="F448" i="1" s="1"/>
  <c r="T482" i="33"/>
  <c r="G482" i="33" s="1"/>
  <c r="G309" i="25" s="1"/>
  <c r="G279" i="25"/>
  <c r="G280" i="25"/>
  <c r="E453" i="33"/>
  <c r="C453" i="33" s="1"/>
  <c r="G289" i="25"/>
  <c r="D430" i="33"/>
  <c r="C256" i="25"/>
  <c r="G284" i="25"/>
  <c r="E457" i="33"/>
  <c r="C457" i="33" s="1"/>
  <c r="T477" i="33"/>
  <c r="G477" i="33" s="1"/>
  <c r="E272" i="25"/>
  <c r="C314" i="30" s="1"/>
  <c r="H445" i="33"/>
  <c r="D433" i="33"/>
  <c r="C259" i="25"/>
  <c r="T478" i="33"/>
  <c r="G478" i="33" s="1"/>
  <c r="T487" i="33"/>
  <c r="G487" i="33" s="1"/>
  <c r="D459" i="33"/>
  <c r="C285" i="25"/>
  <c r="D448" i="33"/>
  <c r="C274" i="25"/>
  <c r="T496" i="33"/>
  <c r="G496" i="33" s="1"/>
  <c r="E286" i="25"/>
  <c r="C328" i="30" s="1"/>
  <c r="E482" i="33"/>
  <c r="C482" i="33" s="1"/>
  <c r="F170" i="4"/>
  <c r="E170" i="4"/>
  <c r="J159" i="4"/>
  <c r="J160" i="4"/>
  <c r="J161" i="4"/>
  <c r="J162" i="4"/>
  <c r="J163" i="4"/>
  <c r="J164" i="4"/>
  <c r="J165" i="4"/>
  <c r="J166" i="4"/>
  <c r="J167" i="4"/>
  <c r="J168" i="4"/>
  <c r="J169" i="4"/>
  <c r="K168" i="4"/>
  <c r="K169" i="4"/>
  <c r="L170" i="4"/>
  <c r="L169" i="4"/>
  <c r="M169" i="4"/>
  <c r="H169" i="4"/>
  <c r="H168" i="4"/>
  <c r="D169" i="4"/>
  <c r="G298" i="25" l="1"/>
  <c r="H459" i="33"/>
  <c r="H470" i="33"/>
  <c r="C470" i="33"/>
  <c r="C297" i="25" s="1"/>
  <c r="E297" i="25"/>
  <c r="C339" i="30" s="1"/>
  <c r="C369" i="15"/>
  <c r="F500" i="33"/>
  <c r="C383" i="15"/>
  <c r="F514" i="33"/>
  <c r="C392" i="15"/>
  <c r="F523" i="33"/>
  <c r="C388" i="15"/>
  <c r="F519" i="33"/>
  <c r="C382" i="15"/>
  <c r="F513" i="33"/>
  <c r="C373" i="15"/>
  <c r="F504" i="33"/>
  <c r="G483" i="33"/>
  <c r="G310" i="25" s="1"/>
  <c r="T495" i="33"/>
  <c r="C389" i="15"/>
  <c r="F520" i="33"/>
  <c r="C386" i="15"/>
  <c r="F517" i="33"/>
  <c r="C372" i="15"/>
  <c r="F503" i="33"/>
  <c r="C375" i="15"/>
  <c r="F506" i="33"/>
  <c r="C379" i="15"/>
  <c r="F510" i="33"/>
  <c r="T480" i="33"/>
  <c r="G480" i="33" s="1"/>
  <c r="D431" i="33"/>
  <c r="C257" i="25"/>
  <c r="J453" i="1"/>
  <c r="F453" i="1" s="1"/>
  <c r="E270" i="25"/>
  <c r="C312" i="30" s="1"/>
  <c r="H443" i="33"/>
  <c r="G282" i="25"/>
  <c r="E455" i="33"/>
  <c r="C455" i="33" s="1"/>
  <c r="J450" i="1"/>
  <c r="F450" i="1" s="1"/>
  <c r="T479" i="33"/>
  <c r="G479" i="33" s="1"/>
  <c r="J444" i="1"/>
  <c r="F444" i="1" s="1"/>
  <c r="C258" i="25"/>
  <c r="D432" i="33"/>
  <c r="T486" i="33"/>
  <c r="G486" i="33" s="1"/>
  <c r="T476" i="33"/>
  <c r="G476" i="33" s="1"/>
  <c r="J440" i="1"/>
  <c r="F440" i="1" s="1"/>
  <c r="J457" i="1"/>
  <c r="F457" i="1" s="1"/>
  <c r="E454" i="33"/>
  <c r="C454" i="33" s="1"/>
  <c r="G281" i="25"/>
  <c r="G278" i="25"/>
  <c r="J463" i="1"/>
  <c r="F463" i="1" s="1"/>
  <c r="J454" i="1"/>
  <c r="F454" i="1" s="1"/>
  <c r="J443" i="1"/>
  <c r="F443" i="1" s="1"/>
  <c r="E269" i="25"/>
  <c r="C311" i="30" s="1"/>
  <c r="H442" i="33"/>
  <c r="G301" i="25"/>
  <c r="D446" i="33"/>
  <c r="C272" i="25"/>
  <c r="G296" i="25"/>
  <c r="E469" i="33"/>
  <c r="C469" i="33" s="1"/>
  <c r="E283" i="25"/>
  <c r="C325" i="30" s="1"/>
  <c r="H456" i="33"/>
  <c r="T499" i="33"/>
  <c r="G499" i="33" s="1"/>
  <c r="G292" i="25"/>
  <c r="E465" i="33"/>
  <c r="C465" i="33" s="1"/>
  <c r="G291" i="25"/>
  <c r="E284" i="25"/>
  <c r="C326" i="30" s="1"/>
  <c r="H457" i="33"/>
  <c r="E280" i="25"/>
  <c r="C322" i="30" s="1"/>
  <c r="H453" i="33"/>
  <c r="T494" i="33"/>
  <c r="G494" i="33" s="1"/>
  <c r="G321" i="25" s="1"/>
  <c r="T493" i="33"/>
  <c r="G493" i="33" s="1"/>
  <c r="D445" i="33"/>
  <c r="C271" i="25"/>
  <c r="T490" i="33"/>
  <c r="G490" i="33" s="1"/>
  <c r="T489" i="33"/>
  <c r="G489" i="33" s="1"/>
  <c r="J460" i="1"/>
  <c r="F460" i="1" s="1"/>
  <c r="C268" i="25"/>
  <c r="D442" i="33"/>
  <c r="G295" i="25"/>
  <c r="E468" i="33"/>
  <c r="C468" i="33" s="1"/>
  <c r="J446" i="1"/>
  <c r="F446" i="1" s="1"/>
  <c r="J459" i="1"/>
  <c r="F459" i="1" s="1"/>
  <c r="T508" i="33"/>
  <c r="G508" i="33" s="1"/>
  <c r="C286" i="25"/>
  <c r="D460" i="33"/>
  <c r="H471" i="33"/>
  <c r="E298" i="25"/>
  <c r="C340" i="30" s="1"/>
  <c r="E309" i="25"/>
  <c r="C351" i="30" s="1"/>
  <c r="H482" i="33"/>
  <c r="E27" i="29"/>
  <c r="L27" i="29" s="1"/>
  <c r="E28" i="29"/>
  <c r="L28" i="29" s="1"/>
  <c r="E29" i="29"/>
  <c r="L29" i="29" s="1"/>
  <c r="E30" i="29"/>
  <c r="L30" i="29" s="1"/>
  <c r="E31" i="29"/>
  <c r="L31" i="29" s="1"/>
  <c r="E32" i="29"/>
  <c r="L32" i="29" s="1"/>
  <c r="E33" i="29"/>
  <c r="L33" i="29" s="1"/>
  <c r="E34" i="29"/>
  <c r="L34" i="29" s="1"/>
  <c r="E35" i="29"/>
  <c r="E36" i="29"/>
  <c r="L36" i="29" s="1"/>
  <c r="E37" i="29"/>
  <c r="L37" i="29" s="1"/>
  <c r="E38" i="29"/>
  <c r="L38" i="29" s="1"/>
  <c r="E39" i="29"/>
  <c r="L39" i="29" s="1"/>
  <c r="E40" i="29"/>
  <c r="L40" i="29" s="1"/>
  <c r="E41" i="29"/>
  <c r="L41" i="29" s="1"/>
  <c r="E42" i="29"/>
  <c r="L42" i="29" s="1"/>
  <c r="E43" i="29"/>
  <c r="E44" i="29"/>
  <c r="E45" i="29"/>
  <c r="E46" i="29"/>
  <c r="E47" i="29"/>
  <c r="E48" i="29"/>
  <c r="E49" i="29"/>
  <c r="E50" i="29"/>
  <c r="E51" i="29"/>
  <c r="E52" i="29"/>
  <c r="E53" i="29"/>
  <c r="E54" i="29"/>
  <c r="E55" i="29"/>
  <c r="E56" i="29"/>
  <c r="E57" i="29"/>
  <c r="E58" i="29"/>
  <c r="E59" i="29"/>
  <c r="E60" i="29"/>
  <c r="E61" i="29"/>
  <c r="E62" i="29"/>
  <c r="E483" i="33" l="1"/>
  <c r="C483" i="33" s="1"/>
  <c r="D471" i="33"/>
  <c r="E494" i="33"/>
  <c r="C494" i="33" s="1"/>
  <c r="C404" i="15"/>
  <c r="F535" i="33"/>
  <c r="C401" i="15"/>
  <c r="F532" i="33"/>
  <c r="C395" i="15"/>
  <c r="F526" i="33"/>
  <c r="C391" i="15"/>
  <c r="F522" i="33"/>
  <c r="G495" i="33"/>
  <c r="E495" i="33" s="1"/>
  <c r="C495" i="33" s="1"/>
  <c r="T507" i="33"/>
  <c r="C384" i="15"/>
  <c r="F515" i="33"/>
  <c r="C394" i="15"/>
  <c r="F525" i="33"/>
  <c r="C387" i="15"/>
  <c r="F518" i="33"/>
  <c r="C381" i="15"/>
  <c r="F512" i="33"/>
  <c r="C400" i="15"/>
  <c r="F531" i="33"/>
  <c r="C398" i="15"/>
  <c r="F529" i="33"/>
  <c r="C385" i="15"/>
  <c r="F516" i="33"/>
  <c r="J452" i="1"/>
  <c r="F452" i="1" s="1"/>
  <c r="T498" i="33"/>
  <c r="G498" i="33" s="1"/>
  <c r="J456" i="1"/>
  <c r="F456" i="1" s="1"/>
  <c r="J462" i="1"/>
  <c r="F462" i="1" s="1"/>
  <c r="C270" i="25"/>
  <c r="D444" i="33"/>
  <c r="D443" i="33"/>
  <c r="C269" i="25"/>
  <c r="J466" i="1"/>
  <c r="F466" i="1" s="1"/>
  <c r="J469" i="1"/>
  <c r="F469" i="1" s="1"/>
  <c r="T488" i="33"/>
  <c r="G488" i="33" s="1"/>
  <c r="T491" i="33"/>
  <c r="G491" i="33" s="1"/>
  <c r="H455" i="33"/>
  <c r="E282" i="25"/>
  <c r="C324" i="30" s="1"/>
  <c r="J465" i="1"/>
  <c r="F465" i="1" s="1"/>
  <c r="T492" i="33"/>
  <c r="G492" i="33" s="1"/>
  <c r="J455" i="1"/>
  <c r="F455" i="1" s="1"/>
  <c r="J475" i="1"/>
  <c r="F475" i="1" s="1"/>
  <c r="E281" i="25"/>
  <c r="C323" i="30" s="1"/>
  <c r="H454" i="33"/>
  <c r="G290" i="25"/>
  <c r="E466" i="33"/>
  <c r="C466" i="33" s="1"/>
  <c r="G293" i="25"/>
  <c r="G294" i="25"/>
  <c r="E467" i="33"/>
  <c r="C467" i="33" s="1"/>
  <c r="J471" i="1"/>
  <c r="F471" i="1" s="1"/>
  <c r="E295" i="25"/>
  <c r="C337" i="30" s="1"/>
  <c r="H468" i="33"/>
  <c r="J472" i="1"/>
  <c r="F472" i="1" s="1"/>
  <c r="T502" i="33"/>
  <c r="G502" i="33" s="1"/>
  <c r="T505" i="33"/>
  <c r="G505" i="33" s="1"/>
  <c r="G308" i="25"/>
  <c r="E481" i="33"/>
  <c r="C481" i="33" s="1"/>
  <c r="C284" i="25"/>
  <c r="D458" i="33"/>
  <c r="H465" i="33"/>
  <c r="E292" i="25"/>
  <c r="C334" i="30" s="1"/>
  <c r="D457" i="33"/>
  <c r="C283" i="25"/>
  <c r="T501" i="33"/>
  <c r="G501" i="33" s="1"/>
  <c r="D454" i="33"/>
  <c r="C280" i="25"/>
  <c r="J458" i="1"/>
  <c r="F458" i="1" s="1"/>
  <c r="G303" i="25"/>
  <c r="G313" i="25"/>
  <c r="G304" i="25"/>
  <c r="E477" i="33"/>
  <c r="C477" i="33" s="1"/>
  <c r="G307" i="25"/>
  <c r="E480" i="33"/>
  <c r="C480" i="33" s="1"/>
  <c r="T506" i="33"/>
  <c r="G506" i="33" s="1"/>
  <c r="E506" i="33" s="1"/>
  <c r="C506" i="33" s="1"/>
  <c r="T511" i="33"/>
  <c r="G511" i="33" s="1"/>
  <c r="H469" i="33"/>
  <c r="E296" i="25"/>
  <c r="C338" i="30" s="1"/>
  <c r="C298" i="25"/>
  <c r="D472" i="33"/>
  <c r="H483" i="33"/>
  <c r="E310" i="25"/>
  <c r="C352" i="30" s="1"/>
  <c r="T520" i="33"/>
  <c r="G520" i="33" s="1"/>
  <c r="D483" i="33"/>
  <c r="C309" i="25"/>
  <c r="L35" i="29"/>
  <c r="M165" i="4"/>
  <c r="M164" i="4"/>
  <c r="M168" i="4"/>
  <c r="K158" i="4"/>
  <c r="L168" i="4"/>
  <c r="L165" i="4"/>
  <c r="L166" i="4"/>
  <c r="L167" i="4"/>
  <c r="L164" i="4"/>
  <c r="L159" i="4"/>
  <c r="L160" i="4"/>
  <c r="L161" i="4"/>
  <c r="L162" i="4"/>
  <c r="L163" i="4"/>
  <c r="L158" i="4"/>
  <c r="H165" i="4"/>
  <c r="D166" i="4"/>
  <c r="D167" i="4"/>
  <c r="D168" i="4"/>
  <c r="M157" i="4"/>
  <c r="E321" i="25" l="1"/>
  <c r="C363" i="30" s="1"/>
  <c r="G333" i="25"/>
  <c r="G322" i="25"/>
  <c r="H494" i="33"/>
  <c r="C399" i="15"/>
  <c r="C393" i="15"/>
  <c r="F524" i="33"/>
  <c r="C410" i="15"/>
  <c r="F541" i="33"/>
  <c r="C407" i="15"/>
  <c r="F538" i="33"/>
  <c r="C413" i="15"/>
  <c r="F544" i="33"/>
  <c r="C406" i="15"/>
  <c r="F537" i="33"/>
  <c r="G507" i="33"/>
  <c r="E507" i="33" s="1"/>
  <c r="C507" i="33" s="1"/>
  <c r="T519" i="33"/>
  <c r="C416" i="15"/>
  <c r="F547" i="33"/>
  <c r="C397" i="15"/>
  <c r="F528" i="33"/>
  <c r="C412" i="15"/>
  <c r="F543" i="33"/>
  <c r="C396" i="15"/>
  <c r="F527" i="33"/>
  <c r="C403" i="15"/>
  <c r="F534" i="33"/>
  <c r="E294" i="25"/>
  <c r="C336" i="30" s="1"/>
  <c r="H467" i="33"/>
  <c r="J487" i="1"/>
  <c r="F487" i="1" s="1"/>
  <c r="T504" i="33"/>
  <c r="G504" i="33" s="1"/>
  <c r="E478" i="33"/>
  <c r="C478" i="33" s="1"/>
  <c r="G305" i="25"/>
  <c r="E479" i="33"/>
  <c r="C479" i="33" s="1"/>
  <c r="G306" i="25"/>
  <c r="C282" i="25"/>
  <c r="D456" i="33"/>
  <c r="G302" i="25"/>
  <c r="J474" i="1"/>
  <c r="F474" i="1" s="1"/>
  <c r="T510" i="33"/>
  <c r="G510" i="33" s="1"/>
  <c r="D455" i="33"/>
  <c r="C281" i="25"/>
  <c r="J467" i="1"/>
  <c r="F467" i="1" s="1"/>
  <c r="J477" i="1"/>
  <c r="F477" i="1" s="1"/>
  <c r="T500" i="33"/>
  <c r="G500" i="33" s="1"/>
  <c r="H466" i="33"/>
  <c r="E293" i="25"/>
  <c r="C335" i="30" s="1"/>
  <c r="T503" i="33"/>
  <c r="G503" i="33" s="1"/>
  <c r="J481" i="1"/>
  <c r="F481" i="1" s="1"/>
  <c r="J478" i="1"/>
  <c r="F478" i="1" s="1"/>
  <c r="J468" i="1"/>
  <c r="F468" i="1" s="1"/>
  <c r="J464" i="1"/>
  <c r="F464" i="1" s="1"/>
  <c r="D470" i="33"/>
  <c r="C296" i="25"/>
  <c r="G320" i="25"/>
  <c r="E493" i="33"/>
  <c r="C493" i="33" s="1"/>
  <c r="E304" i="25"/>
  <c r="C346" i="30" s="1"/>
  <c r="H477" i="33"/>
  <c r="D466" i="33"/>
  <c r="C292" i="25"/>
  <c r="E308" i="25"/>
  <c r="C350" i="30" s="1"/>
  <c r="H481" i="33"/>
  <c r="T514" i="33"/>
  <c r="G514" i="33" s="1"/>
  <c r="J484" i="1"/>
  <c r="F484" i="1" s="1"/>
  <c r="T518" i="33"/>
  <c r="G518" i="33" s="1"/>
  <c r="E518" i="33" s="1"/>
  <c r="C518" i="33" s="1"/>
  <c r="G315" i="25"/>
  <c r="E489" i="33"/>
  <c r="C489" i="33" s="1"/>
  <c r="G316" i="25"/>
  <c r="T523" i="33"/>
  <c r="G523" i="33" s="1"/>
  <c r="E307" i="25"/>
  <c r="C349" i="30" s="1"/>
  <c r="H480" i="33"/>
  <c r="T513" i="33"/>
  <c r="G513" i="33" s="1"/>
  <c r="G319" i="25"/>
  <c r="E492" i="33"/>
  <c r="C492" i="33" s="1"/>
  <c r="J483" i="1"/>
  <c r="F483" i="1" s="1"/>
  <c r="G325" i="25"/>
  <c r="J470" i="1"/>
  <c r="F470" i="1" s="1"/>
  <c r="T517" i="33"/>
  <c r="G517" i="33" s="1"/>
  <c r="C295" i="25"/>
  <c r="D469" i="33"/>
  <c r="C321" i="25"/>
  <c r="D495" i="33"/>
  <c r="H506" i="33"/>
  <c r="E333" i="25"/>
  <c r="C375" i="30" s="1"/>
  <c r="E322" i="25"/>
  <c r="C364" i="30" s="1"/>
  <c r="H495" i="33"/>
  <c r="T532" i="33"/>
  <c r="G532" i="33" s="1"/>
  <c r="D484" i="33"/>
  <c r="C310" i="25"/>
  <c r="E158" i="4"/>
  <c r="E159" i="4" s="1"/>
  <c r="F152" i="4"/>
  <c r="F153" i="4"/>
  <c r="F154" i="4"/>
  <c r="L189" i="2"/>
  <c r="L188" i="2"/>
  <c r="H194" i="2"/>
  <c r="L194" i="2" s="1"/>
  <c r="G334" i="25" l="1"/>
  <c r="G345" i="25"/>
  <c r="C424" i="15"/>
  <c r="F555" i="33"/>
  <c r="C428" i="15"/>
  <c r="F559" i="33"/>
  <c r="C425" i="15"/>
  <c r="F556" i="33"/>
  <c r="C405" i="15"/>
  <c r="F536" i="33"/>
  <c r="C411" i="15"/>
  <c r="F542" i="33"/>
  <c r="C408" i="15"/>
  <c r="F539" i="33"/>
  <c r="G519" i="33"/>
  <c r="E519" i="33" s="1"/>
  <c r="C519" i="33" s="1"/>
  <c r="T531" i="33"/>
  <c r="C418" i="15"/>
  <c r="F549" i="33"/>
  <c r="C419" i="15"/>
  <c r="F550" i="33"/>
  <c r="C409" i="15"/>
  <c r="F540" i="33"/>
  <c r="C422" i="15"/>
  <c r="F553" i="33"/>
  <c r="C415" i="15"/>
  <c r="F546" i="33"/>
  <c r="J476" i="1"/>
  <c r="F476" i="1" s="1"/>
  <c r="J490" i="1"/>
  <c r="F490" i="1" s="1"/>
  <c r="G317" i="25"/>
  <c r="E490" i="33"/>
  <c r="C490" i="33" s="1"/>
  <c r="G314" i="25"/>
  <c r="H479" i="33"/>
  <c r="E306" i="25"/>
  <c r="C348" i="30" s="1"/>
  <c r="H478" i="33"/>
  <c r="E305" i="25"/>
  <c r="C347" i="30" s="1"/>
  <c r="T515" i="33"/>
  <c r="G515" i="33" s="1"/>
  <c r="C293" i="25"/>
  <c r="D467" i="33"/>
  <c r="J489" i="1"/>
  <c r="F489" i="1" s="1"/>
  <c r="J486" i="1"/>
  <c r="F486" i="1" s="1"/>
  <c r="T516" i="33"/>
  <c r="G516" i="33" s="1"/>
  <c r="D468" i="33"/>
  <c r="C294" i="25"/>
  <c r="J480" i="1"/>
  <c r="F480" i="1" s="1"/>
  <c r="J493" i="1"/>
  <c r="F493" i="1" s="1"/>
  <c r="G318" i="25"/>
  <c r="E491" i="33"/>
  <c r="C491" i="33" s="1"/>
  <c r="T512" i="33"/>
  <c r="G512" i="33" s="1"/>
  <c r="J479" i="1"/>
  <c r="F479" i="1" s="1"/>
  <c r="T522" i="33"/>
  <c r="G522" i="33" s="1"/>
  <c r="C440" i="15"/>
  <c r="J499" i="1"/>
  <c r="F499" i="1" s="1"/>
  <c r="T529" i="33"/>
  <c r="G529" i="33" s="1"/>
  <c r="J495" i="1"/>
  <c r="F495" i="1" s="1"/>
  <c r="H492" i="33"/>
  <c r="E319" i="25"/>
  <c r="C361" i="30" s="1"/>
  <c r="J496" i="1"/>
  <c r="F496" i="1" s="1"/>
  <c r="C308" i="25"/>
  <c r="D482" i="33"/>
  <c r="C304" i="25"/>
  <c r="D478" i="33"/>
  <c r="G331" i="25"/>
  <c r="E504" i="33"/>
  <c r="C504" i="33" s="1"/>
  <c r="G327" i="25"/>
  <c r="H489" i="33"/>
  <c r="E316" i="25"/>
  <c r="C358" i="30" s="1"/>
  <c r="J482" i="1"/>
  <c r="F482" i="1" s="1"/>
  <c r="T525" i="33"/>
  <c r="G525" i="33" s="1"/>
  <c r="T535" i="33"/>
  <c r="G535" i="33" s="1"/>
  <c r="G332" i="25"/>
  <c r="E505" i="33"/>
  <c r="C505" i="33" s="1"/>
  <c r="E501" i="33"/>
  <c r="C501" i="33" s="1"/>
  <c r="G328" i="25"/>
  <c r="H493" i="33"/>
  <c r="E320" i="25"/>
  <c r="C362" i="30" s="1"/>
  <c r="C307" i="25"/>
  <c r="D481" i="33"/>
  <c r="G337" i="25"/>
  <c r="T530" i="33"/>
  <c r="T526" i="33"/>
  <c r="G526" i="33" s="1"/>
  <c r="H507" i="33"/>
  <c r="E334" i="25"/>
  <c r="C376" i="30" s="1"/>
  <c r="D496" i="33"/>
  <c r="C322" i="25"/>
  <c r="C333" i="25"/>
  <c r="D507" i="33"/>
  <c r="T544" i="33"/>
  <c r="G544" i="33" s="1"/>
  <c r="H518" i="33"/>
  <c r="E345" i="25"/>
  <c r="C387" i="30" s="1"/>
  <c r="C399" i="30" s="1"/>
  <c r="C411" i="30" s="1"/>
  <c r="C423" i="30" s="1"/>
  <c r="C435" i="30" s="1"/>
  <c r="C447" i="30" s="1"/>
  <c r="C459" i="30" s="1"/>
  <c r="C471" i="30" s="1"/>
  <c r="C483" i="30" s="1"/>
  <c r="C495" i="30" s="1"/>
  <c r="C507" i="30" s="1"/>
  <c r="C519" i="30" s="1"/>
  <c r="C531" i="30" s="1"/>
  <c r="J48" i="30"/>
  <c r="J49" i="30"/>
  <c r="J50" i="30"/>
  <c r="J51" i="30"/>
  <c r="J52" i="30"/>
  <c r="J53" i="30"/>
  <c r="J54" i="30"/>
  <c r="D29" i="16"/>
  <c r="G346" i="25" l="1"/>
  <c r="C430" i="15"/>
  <c r="F561" i="33"/>
  <c r="C437" i="15"/>
  <c r="F568" i="33"/>
  <c r="C431" i="15"/>
  <c r="F562" i="33"/>
  <c r="C423" i="15"/>
  <c r="F554" i="33"/>
  <c r="C436" i="15"/>
  <c r="F567" i="33"/>
  <c r="C427" i="15"/>
  <c r="F558" i="33"/>
  <c r="G531" i="33"/>
  <c r="H531" i="33" s="1"/>
  <c r="T543" i="33"/>
  <c r="C434" i="15"/>
  <c r="F565" i="33"/>
  <c r="C420" i="15"/>
  <c r="F551" i="33"/>
  <c r="C421" i="15"/>
  <c r="F552" i="33"/>
  <c r="C417" i="15"/>
  <c r="F548" i="33"/>
  <c r="C452" i="15"/>
  <c r="J511" i="1"/>
  <c r="F511" i="1" s="1"/>
  <c r="J492" i="1"/>
  <c r="F492" i="1" s="1"/>
  <c r="E503" i="33"/>
  <c r="C503" i="33" s="1"/>
  <c r="G330" i="25"/>
  <c r="J498" i="1"/>
  <c r="F498" i="1" s="1"/>
  <c r="C443" i="15"/>
  <c r="J502" i="1"/>
  <c r="F502" i="1" s="1"/>
  <c r="G326" i="25"/>
  <c r="T528" i="33"/>
  <c r="G528" i="33" s="1"/>
  <c r="D479" i="33"/>
  <c r="C305" i="25"/>
  <c r="T534" i="33"/>
  <c r="G534" i="33" s="1"/>
  <c r="T524" i="33"/>
  <c r="G524" i="33" s="1"/>
  <c r="C446" i="15"/>
  <c r="J505" i="1"/>
  <c r="F505" i="1" s="1"/>
  <c r="C442" i="15"/>
  <c r="J501" i="1"/>
  <c r="F501" i="1" s="1"/>
  <c r="T527" i="33"/>
  <c r="G527" i="33" s="1"/>
  <c r="E317" i="25"/>
  <c r="C359" i="30" s="1"/>
  <c r="H490" i="33"/>
  <c r="J488" i="1"/>
  <c r="F488" i="1" s="1"/>
  <c r="J491" i="1"/>
  <c r="F491" i="1" s="1"/>
  <c r="E318" i="25"/>
  <c r="C360" i="30" s="1"/>
  <c r="H491" i="33"/>
  <c r="E502" i="33"/>
  <c r="C502" i="33" s="1"/>
  <c r="G329" i="25"/>
  <c r="C306" i="25"/>
  <c r="D480" i="33"/>
  <c r="G344" i="25"/>
  <c r="E517" i="33"/>
  <c r="C517" i="33" s="1"/>
  <c r="G349" i="25"/>
  <c r="G339" i="25"/>
  <c r="C448" i="15"/>
  <c r="J507" i="1"/>
  <c r="F507" i="1" s="1"/>
  <c r="T542" i="33"/>
  <c r="G542" i="33" s="1"/>
  <c r="J542" i="33" s="1"/>
  <c r="H501" i="33"/>
  <c r="E328" i="25"/>
  <c r="C370" i="30" s="1"/>
  <c r="E332" i="25"/>
  <c r="C374" i="30" s="1"/>
  <c r="H505" i="33"/>
  <c r="T547" i="33"/>
  <c r="G547" i="33" s="1"/>
  <c r="T537" i="33"/>
  <c r="G537" i="33" s="1"/>
  <c r="C316" i="25"/>
  <c r="D490" i="33"/>
  <c r="H504" i="33"/>
  <c r="E331" i="25"/>
  <c r="C373" i="30" s="1"/>
  <c r="C449" i="15"/>
  <c r="J508" i="1"/>
  <c r="F508" i="1" s="1"/>
  <c r="C319" i="25"/>
  <c r="D493" i="33"/>
  <c r="T538" i="33"/>
  <c r="G538" i="33" s="1"/>
  <c r="J494" i="1"/>
  <c r="F494" i="1" s="1"/>
  <c r="G343" i="25"/>
  <c r="E516" i="33"/>
  <c r="C516" i="33" s="1"/>
  <c r="E513" i="33"/>
  <c r="C513" i="33" s="1"/>
  <c r="G340" i="25"/>
  <c r="D494" i="33"/>
  <c r="C320" i="25"/>
  <c r="T541" i="33"/>
  <c r="G541" i="33" s="1"/>
  <c r="C345" i="25"/>
  <c r="D519" i="33"/>
  <c r="T556" i="33"/>
  <c r="G556" i="33" s="1"/>
  <c r="C334" i="25"/>
  <c r="D508" i="33"/>
  <c r="E346" i="25"/>
  <c r="C388" i="30" s="1"/>
  <c r="C400" i="30" s="1"/>
  <c r="C412" i="30" s="1"/>
  <c r="C424" i="30" s="1"/>
  <c r="C436" i="30" s="1"/>
  <c r="C448" i="30" s="1"/>
  <c r="C460" i="30" s="1"/>
  <c r="C472" i="30" s="1"/>
  <c r="C484" i="30" s="1"/>
  <c r="C496" i="30" s="1"/>
  <c r="C508" i="30" s="1"/>
  <c r="C520" i="30" s="1"/>
  <c r="C532" i="30" s="1"/>
  <c r="H519" i="33"/>
  <c r="J69" i="30"/>
  <c r="J70" i="30"/>
  <c r="J71" i="30"/>
  <c r="J72" i="30"/>
  <c r="J74" i="30"/>
  <c r="J75" i="30"/>
  <c r="J76" i="30"/>
  <c r="I69" i="30"/>
  <c r="I70" i="30"/>
  <c r="I71" i="30"/>
  <c r="I72" i="30"/>
  <c r="I74" i="30"/>
  <c r="I75" i="30"/>
  <c r="I76" i="30"/>
  <c r="G82" i="30"/>
  <c r="G83" i="30"/>
  <c r="G84" i="30"/>
  <c r="G85" i="30"/>
  <c r="G86" i="30"/>
  <c r="G87" i="30"/>
  <c r="G88" i="30"/>
  <c r="G89" i="30"/>
  <c r="G90" i="30"/>
  <c r="G91" i="30"/>
  <c r="G92" i="30"/>
  <c r="G93" i="30"/>
  <c r="G94" i="30"/>
  <c r="G95" i="30"/>
  <c r="G96" i="30"/>
  <c r="G97" i="30"/>
  <c r="G98" i="30"/>
  <c r="G99" i="30"/>
  <c r="G100" i="30"/>
  <c r="G101" i="30"/>
  <c r="G102" i="30"/>
  <c r="G103" i="30"/>
  <c r="G104" i="30"/>
  <c r="G105" i="30"/>
  <c r="G106" i="30"/>
  <c r="G107" i="30"/>
  <c r="G108" i="30"/>
  <c r="G109" i="30"/>
  <c r="G110" i="30"/>
  <c r="G111" i="30"/>
  <c r="G112" i="30"/>
  <c r="G113" i="30"/>
  <c r="G114" i="30"/>
  <c r="G115" i="30"/>
  <c r="G116" i="30"/>
  <c r="G117" i="30"/>
  <c r="G118" i="30"/>
  <c r="G119" i="30"/>
  <c r="G120" i="30"/>
  <c r="G121" i="30"/>
  <c r="G122" i="30"/>
  <c r="G123" i="30"/>
  <c r="G124" i="30"/>
  <c r="G125" i="30"/>
  <c r="G126" i="30"/>
  <c r="G127" i="30"/>
  <c r="G128" i="30"/>
  <c r="G129" i="30"/>
  <c r="G130" i="30"/>
  <c r="G131" i="30"/>
  <c r="G132" i="30"/>
  <c r="G133" i="30"/>
  <c r="G134" i="30"/>
  <c r="G135" i="30"/>
  <c r="G136" i="30"/>
  <c r="G137" i="30"/>
  <c r="G138" i="30"/>
  <c r="G139" i="30"/>
  <c r="G140" i="30"/>
  <c r="G141" i="30"/>
  <c r="G142" i="30"/>
  <c r="G143" i="30"/>
  <c r="G144" i="30"/>
  <c r="G145" i="30"/>
  <c r="G146" i="30"/>
  <c r="G147" i="30"/>
  <c r="G148" i="30"/>
  <c r="G149" i="30"/>
  <c r="G150" i="30"/>
  <c r="G151" i="30"/>
  <c r="G152" i="30"/>
  <c r="G153" i="30"/>
  <c r="G154" i="30"/>
  <c r="G155" i="30"/>
  <c r="G156" i="30"/>
  <c r="G157" i="30"/>
  <c r="G158" i="30"/>
  <c r="G159" i="30"/>
  <c r="G160" i="30"/>
  <c r="G161" i="30"/>
  <c r="G162" i="30"/>
  <c r="G163" i="30"/>
  <c r="G80" i="30"/>
  <c r="J531" i="33" l="1"/>
  <c r="C435" i="15"/>
  <c r="F566" i="33"/>
  <c r="C429" i="15"/>
  <c r="F560" i="33"/>
  <c r="G543" i="33"/>
  <c r="J543" i="33" s="1"/>
  <c r="T555" i="33"/>
  <c r="C432" i="15"/>
  <c r="F563" i="33"/>
  <c r="C439" i="15"/>
  <c r="F570" i="33"/>
  <c r="C433" i="15"/>
  <c r="F564" i="33"/>
  <c r="T540" i="33"/>
  <c r="G540" i="33" s="1"/>
  <c r="C318" i="25"/>
  <c r="D492" i="33"/>
  <c r="C454" i="15"/>
  <c r="J513" i="1"/>
  <c r="F513" i="1" s="1"/>
  <c r="T536" i="33"/>
  <c r="G536" i="33" s="1"/>
  <c r="E515" i="33"/>
  <c r="C515" i="33" s="1"/>
  <c r="G342" i="25"/>
  <c r="E514" i="33"/>
  <c r="C514" i="33" s="1"/>
  <c r="G341" i="25"/>
  <c r="C451" i="15"/>
  <c r="J510" i="1"/>
  <c r="F510" i="1" s="1"/>
  <c r="C317" i="25"/>
  <c r="D491" i="33"/>
  <c r="G338" i="25"/>
  <c r="T546" i="33"/>
  <c r="G546" i="33" s="1"/>
  <c r="C455" i="15"/>
  <c r="J514" i="1"/>
  <c r="F514" i="1" s="1"/>
  <c r="C464" i="15"/>
  <c r="J523" i="1"/>
  <c r="F523" i="1" s="1"/>
  <c r="C445" i="15"/>
  <c r="J504" i="1"/>
  <c r="F504" i="1" s="1"/>
  <c r="H502" i="33"/>
  <c r="E329" i="25"/>
  <c r="C371" i="30" s="1"/>
  <c r="C444" i="15"/>
  <c r="J503" i="1"/>
  <c r="F503" i="1" s="1"/>
  <c r="C441" i="15"/>
  <c r="J500" i="1"/>
  <c r="F500" i="1" s="1"/>
  <c r="T539" i="33"/>
  <c r="G539" i="33" s="1"/>
  <c r="C458" i="15"/>
  <c r="J517" i="1"/>
  <c r="F517" i="1" s="1"/>
  <c r="E330" i="25"/>
  <c r="C372" i="30" s="1"/>
  <c r="H503" i="33"/>
  <c r="C447" i="15"/>
  <c r="J506" i="1"/>
  <c r="F506" i="1" s="1"/>
  <c r="C461" i="15"/>
  <c r="J520" i="1"/>
  <c r="F520" i="1" s="1"/>
  <c r="J546" i="33"/>
  <c r="T559" i="33"/>
  <c r="G559" i="33" s="1"/>
  <c r="D502" i="33"/>
  <c r="C328" i="25"/>
  <c r="G356" i="25"/>
  <c r="E529" i="33"/>
  <c r="C529" i="33" s="1"/>
  <c r="E340" i="25"/>
  <c r="C382" i="30" s="1"/>
  <c r="H513" i="33"/>
  <c r="G351" i="25"/>
  <c r="C460" i="15"/>
  <c r="J519" i="1"/>
  <c r="F519" i="1" s="1"/>
  <c r="T553" i="33"/>
  <c r="G553" i="33" s="1"/>
  <c r="H516" i="33"/>
  <c r="E343" i="25"/>
  <c r="C385" i="30" s="1"/>
  <c r="T550" i="33"/>
  <c r="G550" i="33" s="1"/>
  <c r="T549" i="33"/>
  <c r="G549" i="33" s="1"/>
  <c r="E344" i="25"/>
  <c r="C386" i="30" s="1"/>
  <c r="H517" i="33"/>
  <c r="G355" i="25"/>
  <c r="E528" i="33"/>
  <c r="C528" i="33" s="1"/>
  <c r="E525" i="33"/>
  <c r="C525" i="33" s="1"/>
  <c r="G352" i="25"/>
  <c r="D505" i="33"/>
  <c r="C331" i="25"/>
  <c r="H534" i="33"/>
  <c r="J534" i="33"/>
  <c r="C332" i="25"/>
  <c r="D506" i="33"/>
  <c r="H541" i="33"/>
  <c r="T554" i="33"/>
  <c r="G554" i="33" s="1"/>
  <c r="J554" i="33" s="1"/>
  <c r="D520" i="33"/>
  <c r="C346" i="25"/>
  <c r="T568" i="33"/>
  <c r="G568" i="33" s="1"/>
  <c r="B124" i="30"/>
  <c r="B136" i="30" s="1"/>
  <c r="B148" i="30" s="1"/>
  <c r="B160" i="30" s="1"/>
  <c r="B172" i="30" s="1"/>
  <c r="B184" i="30" s="1"/>
  <c r="B196" i="30" s="1"/>
  <c r="B208" i="30" s="1"/>
  <c r="B220" i="30" s="1"/>
  <c r="B232" i="30" s="1"/>
  <c r="B244" i="30" s="1"/>
  <c r="B256" i="30" s="1"/>
  <c r="B268" i="30" s="1"/>
  <c r="B280" i="30" s="1"/>
  <c r="B292" i="30" s="1"/>
  <c r="B304" i="30" s="1"/>
  <c r="B316" i="30" s="1"/>
  <c r="B328" i="30" s="1"/>
  <c r="B340" i="30" s="1"/>
  <c r="B352" i="30" s="1"/>
  <c r="B364" i="30" s="1"/>
  <c r="B376" i="30" s="1"/>
  <c r="B388" i="30" s="1"/>
  <c r="B400" i="30" s="1"/>
  <c r="B412" i="30" s="1"/>
  <c r="B424" i="30" s="1"/>
  <c r="B436" i="30" s="1"/>
  <c r="B448" i="30" s="1"/>
  <c r="B460" i="30" s="1"/>
  <c r="B472" i="30" s="1"/>
  <c r="B484" i="30" s="1"/>
  <c r="B496" i="30" s="1"/>
  <c r="B508" i="30" s="1"/>
  <c r="B520" i="30" s="1"/>
  <c r="B532" i="30" s="1"/>
  <c r="B86" i="30"/>
  <c r="B98" i="30" s="1"/>
  <c r="B110" i="30" s="1"/>
  <c r="B122" i="30" s="1"/>
  <c r="B134" i="30" s="1"/>
  <c r="B146" i="30" s="1"/>
  <c r="B158" i="30" s="1"/>
  <c r="B170" i="30" s="1"/>
  <c r="B182" i="30" s="1"/>
  <c r="B194" i="30" s="1"/>
  <c r="B206" i="30" s="1"/>
  <c r="B218" i="30" s="1"/>
  <c r="B230" i="30" s="1"/>
  <c r="B242" i="30" s="1"/>
  <c r="B254" i="30" s="1"/>
  <c r="B266" i="30" s="1"/>
  <c r="B278" i="30" s="1"/>
  <c r="B290" i="30" s="1"/>
  <c r="B302" i="30" s="1"/>
  <c r="B314" i="30" s="1"/>
  <c r="B326" i="30" s="1"/>
  <c r="B338" i="30" s="1"/>
  <c r="B350" i="30" s="1"/>
  <c r="B362" i="30" s="1"/>
  <c r="B374" i="30" s="1"/>
  <c r="B386" i="30" s="1"/>
  <c r="B398" i="30" s="1"/>
  <c r="B410" i="30" s="1"/>
  <c r="B422" i="30" s="1"/>
  <c r="B434" i="30" s="1"/>
  <c r="B446" i="30" s="1"/>
  <c r="B458" i="30" s="1"/>
  <c r="B470" i="30" s="1"/>
  <c r="B482" i="30" s="1"/>
  <c r="B494" i="30" s="1"/>
  <c r="B506" i="30" s="1"/>
  <c r="B518" i="30" s="1"/>
  <c r="B530" i="30" s="1"/>
  <c r="B542" i="30" s="1"/>
  <c r="A86" i="30"/>
  <c r="A98" i="30" s="1"/>
  <c r="A110" i="30" s="1"/>
  <c r="A122" i="30" s="1"/>
  <c r="A134" i="30" s="1"/>
  <c r="A146" i="30" s="1"/>
  <c r="A158" i="30" s="1"/>
  <c r="A170" i="30" s="1"/>
  <c r="A182" i="30" s="1"/>
  <c r="A194" i="30" s="1"/>
  <c r="A206" i="30" s="1"/>
  <c r="A218" i="30" s="1"/>
  <c r="A230" i="30" s="1"/>
  <c r="A242" i="30" s="1"/>
  <c r="A254" i="30" s="1"/>
  <c r="A266" i="30" s="1"/>
  <c r="A278" i="30" s="1"/>
  <c r="A290" i="30" s="1"/>
  <c r="A302" i="30" s="1"/>
  <c r="A314" i="30" s="1"/>
  <c r="A326" i="30" s="1"/>
  <c r="A338" i="30" s="1"/>
  <c r="A350" i="30" s="1"/>
  <c r="A362" i="30" s="1"/>
  <c r="A374" i="30" s="1"/>
  <c r="A386" i="30" s="1"/>
  <c r="A398" i="30" s="1"/>
  <c r="A410" i="30" s="1"/>
  <c r="A422" i="30" s="1"/>
  <c r="A434" i="30" s="1"/>
  <c r="A446" i="30" s="1"/>
  <c r="A458" i="30" s="1"/>
  <c r="A470" i="30" s="1"/>
  <c r="A482" i="30" s="1"/>
  <c r="A494" i="30" s="1"/>
  <c r="A506" i="30" s="1"/>
  <c r="A518" i="30" s="1"/>
  <c r="A530" i="30" s="1"/>
  <c r="A542" i="30" s="1"/>
  <c r="B85" i="30"/>
  <c r="B97" i="30" s="1"/>
  <c r="B109" i="30" s="1"/>
  <c r="B121" i="30" s="1"/>
  <c r="B133" i="30" s="1"/>
  <c r="B145" i="30" s="1"/>
  <c r="B157" i="30" s="1"/>
  <c r="B169" i="30" s="1"/>
  <c r="B181" i="30" s="1"/>
  <c r="B193" i="30" s="1"/>
  <c r="B205" i="30" s="1"/>
  <c r="B217" i="30" s="1"/>
  <c r="B229" i="30" s="1"/>
  <c r="B241" i="30" s="1"/>
  <c r="B253" i="30" s="1"/>
  <c r="B265" i="30" s="1"/>
  <c r="B277" i="30" s="1"/>
  <c r="B289" i="30" s="1"/>
  <c r="B301" i="30" s="1"/>
  <c r="B313" i="30" s="1"/>
  <c r="B325" i="30" s="1"/>
  <c r="B337" i="30" s="1"/>
  <c r="B349" i="30" s="1"/>
  <c r="B361" i="30" s="1"/>
  <c r="B373" i="30" s="1"/>
  <c r="B385" i="30" s="1"/>
  <c r="B397" i="30" s="1"/>
  <c r="B409" i="30" s="1"/>
  <c r="B421" i="30" s="1"/>
  <c r="B433" i="30" s="1"/>
  <c r="B445" i="30" s="1"/>
  <c r="B457" i="30" s="1"/>
  <c r="B469" i="30" s="1"/>
  <c r="B481" i="30" s="1"/>
  <c r="B493" i="30" s="1"/>
  <c r="B505" i="30" s="1"/>
  <c r="B517" i="30" s="1"/>
  <c r="B529" i="30" s="1"/>
  <c r="B541" i="30" s="1"/>
  <c r="A85" i="30"/>
  <c r="A97" i="30" s="1"/>
  <c r="A109" i="30" s="1"/>
  <c r="A121" i="30" s="1"/>
  <c r="A133" i="30" s="1"/>
  <c r="A145" i="30" s="1"/>
  <c r="A157" i="30" s="1"/>
  <c r="A169" i="30" s="1"/>
  <c r="A181" i="30" s="1"/>
  <c r="A193" i="30" s="1"/>
  <c r="A205" i="30" s="1"/>
  <c r="A217" i="30" s="1"/>
  <c r="A229" i="30" s="1"/>
  <c r="A241" i="30" s="1"/>
  <c r="A253" i="30" s="1"/>
  <c r="A265" i="30" s="1"/>
  <c r="A277" i="30" s="1"/>
  <c r="A289" i="30" s="1"/>
  <c r="A301" i="30" s="1"/>
  <c r="A313" i="30" s="1"/>
  <c r="A325" i="30" s="1"/>
  <c r="A337" i="30" s="1"/>
  <c r="A349" i="30" s="1"/>
  <c r="A361" i="30" s="1"/>
  <c r="A373" i="30" s="1"/>
  <c r="A385" i="30" s="1"/>
  <c r="A397" i="30" s="1"/>
  <c r="A409" i="30" s="1"/>
  <c r="A421" i="30" s="1"/>
  <c r="A433" i="30" s="1"/>
  <c r="A445" i="30" s="1"/>
  <c r="A457" i="30" s="1"/>
  <c r="A469" i="30" s="1"/>
  <c r="A481" i="30" s="1"/>
  <c r="A493" i="30" s="1"/>
  <c r="A505" i="30" s="1"/>
  <c r="A517" i="30" s="1"/>
  <c r="A529" i="30" s="1"/>
  <c r="A541" i="30" s="1"/>
  <c r="B84" i="30"/>
  <c r="B96" i="30" s="1"/>
  <c r="B108" i="30" s="1"/>
  <c r="B120" i="30" s="1"/>
  <c r="B132" i="30" s="1"/>
  <c r="B144" i="30" s="1"/>
  <c r="B156" i="30" s="1"/>
  <c r="B168" i="30" s="1"/>
  <c r="B180" i="30" s="1"/>
  <c r="B192" i="30" s="1"/>
  <c r="B204" i="30" s="1"/>
  <c r="B216" i="30" s="1"/>
  <c r="B228" i="30" s="1"/>
  <c r="B240" i="30" s="1"/>
  <c r="B252" i="30" s="1"/>
  <c r="B264" i="30" s="1"/>
  <c r="B276" i="30" s="1"/>
  <c r="B288" i="30" s="1"/>
  <c r="B300" i="30" s="1"/>
  <c r="B312" i="30" s="1"/>
  <c r="B324" i="30" s="1"/>
  <c r="B336" i="30" s="1"/>
  <c r="B348" i="30" s="1"/>
  <c r="B360" i="30" s="1"/>
  <c r="B372" i="30" s="1"/>
  <c r="B384" i="30" s="1"/>
  <c r="B396" i="30" s="1"/>
  <c r="B408" i="30" s="1"/>
  <c r="B420" i="30" s="1"/>
  <c r="B432" i="30" s="1"/>
  <c r="B444" i="30" s="1"/>
  <c r="B456" i="30" s="1"/>
  <c r="B468" i="30" s="1"/>
  <c r="B480" i="30" s="1"/>
  <c r="B492" i="30" s="1"/>
  <c r="B504" i="30" s="1"/>
  <c r="B516" i="30" s="1"/>
  <c r="B528" i="30" s="1"/>
  <c r="B540" i="30" s="1"/>
  <c r="A84" i="30"/>
  <c r="A96" i="30" s="1"/>
  <c r="A108" i="30" s="1"/>
  <c r="A120" i="30" s="1"/>
  <c r="A132" i="30" s="1"/>
  <c r="A144" i="30" s="1"/>
  <c r="A156" i="30" s="1"/>
  <c r="A168" i="30" s="1"/>
  <c r="A180" i="30" s="1"/>
  <c r="A192" i="30" s="1"/>
  <c r="A204" i="30" s="1"/>
  <c r="A216" i="30" s="1"/>
  <c r="A228" i="30" s="1"/>
  <c r="A240" i="30" s="1"/>
  <c r="A252" i="30" s="1"/>
  <c r="A264" i="30" s="1"/>
  <c r="A276" i="30" s="1"/>
  <c r="A288" i="30" s="1"/>
  <c r="A300" i="30" s="1"/>
  <c r="A312" i="30" s="1"/>
  <c r="A324" i="30" s="1"/>
  <c r="A336" i="30" s="1"/>
  <c r="A348" i="30" s="1"/>
  <c r="A360" i="30" s="1"/>
  <c r="A372" i="30" s="1"/>
  <c r="A384" i="30" s="1"/>
  <c r="A396" i="30" s="1"/>
  <c r="A408" i="30" s="1"/>
  <c r="A420" i="30" s="1"/>
  <c r="A432" i="30" s="1"/>
  <c r="A444" i="30" s="1"/>
  <c r="A456" i="30" s="1"/>
  <c r="A468" i="30" s="1"/>
  <c r="A480" i="30" s="1"/>
  <c r="A492" i="30" s="1"/>
  <c r="A504" i="30" s="1"/>
  <c r="A516" i="30" s="1"/>
  <c r="A528" i="30" s="1"/>
  <c r="A540" i="30" s="1"/>
  <c r="B83" i="30"/>
  <c r="B95" i="30" s="1"/>
  <c r="B107" i="30" s="1"/>
  <c r="B119" i="30" s="1"/>
  <c r="B131" i="30" s="1"/>
  <c r="B143" i="30" s="1"/>
  <c r="B155" i="30" s="1"/>
  <c r="B167" i="30" s="1"/>
  <c r="B179" i="30" s="1"/>
  <c r="B191" i="30" s="1"/>
  <c r="B203" i="30" s="1"/>
  <c r="B215" i="30" s="1"/>
  <c r="B227" i="30" s="1"/>
  <c r="B239" i="30" s="1"/>
  <c r="B251" i="30" s="1"/>
  <c r="B263" i="30" s="1"/>
  <c r="B275" i="30" s="1"/>
  <c r="B287" i="30" s="1"/>
  <c r="B299" i="30" s="1"/>
  <c r="B311" i="30" s="1"/>
  <c r="B323" i="30" s="1"/>
  <c r="B335" i="30" s="1"/>
  <c r="B347" i="30" s="1"/>
  <c r="B359" i="30" s="1"/>
  <c r="B371" i="30" s="1"/>
  <c r="B383" i="30" s="1"/>
  <c r="B395" i="30" s="1"/>
  <c r="B407" i="30" s="1"/>
  <c r="B419" i="30" s="1"/>
  <c r="B431" i="30" s="1"/>
  <c r="B443" i="30" s="1"/>
  <c r="B455" i="30" s="1"/>
  <c r="B467" i="30" s="1"/>
  <c r="B479" i="30" s="1"/>
  <c r="B491" i="30" s="1"/>
  <c r="B503" i="30" s="1"/>
  <c r="B515" i="30" s="1"/>
  <c r="B527" i="30" s="1"/>
  <c r="B539" i="30" s="1"/>
  <c r="A83" i="30"/>
  <c r="A95" i="30" s="1"/>
  <c r="A107" i="30" s="1"/>
  <c r="A119" i="30" s="1"/>
  <c r="A131" i="30" s="1"/>
  <c r="A143" i="30" s="1"/>
  <c r="A155" i="30" s="1"/>
  <c r="A167" i="30" s="1"/>
  <c r="A179" i="30" s="1"/>
  <c r="A191" i="30" s="1"/>
  <c r="A203" i="30" s="1"/>
  <c r="A215" i="30" s="1"/>
  <c r="A227" i="30" s="1"/>
  <c r="A239" i="30" s="1"/>
  <c r="A251" i="30" s="1"/>
  <c r="A263" i="30" s="1"/>
  <c r="A275" i="30" s="1"/>
  <c r="A287" i="30" s="1"/>
  <c r="A299" i="30" s="1"/>
  <c r="A311" i="30" s="1"/>
  <c r="A323" i="30" s="1"/>
  <c r="A335" i="30" s="1"/>
  <c r="A347" i="30" s="1"/>
  <c r="A359" i="30" s="1"/>
  <c r="A371" i="30" s="1"/>
  <c r="A383" i="30" s="1"/>
  <c r="A395" i="30" s="1"/>
  <c r="A407" i="30" s="1"/>
  <c r="A419" i="30" s="1"/>
  <c r="A431" i="30" s="1"/>
  <c r="A443" i="30" s="1"/>
  <c r="A455" i="30" s="1"/>
  <c r="A467" i="30" s="1"/>
  <c r="A479" i="30" s="1"/>
  <c r="A491" i="30" s="1"/>
  <c r="A503" i="30" s="1"/>
  <c r="A515" i="30" s="1"/>
  <c r="A527" i="30" s="1"/>
  <c r="A539" i="30" s="1"/>
  <c r="B82" i="30"/>
  <c r="B94" i="30" s="1"/>
  <c r="B106" i="30" s="1"/>
  <c r="B118" i="30" s="1"/>
  <c r="B130" i="30" s="1"/>
  <c r="B142" i="30" s="1"/>
  <c r="B154" i="30" s="1"/>
  <c r="B166" i="30" s="1"/>
  <c r="B178" i="30" s="1"/>
  <c r="B190" i="30" s="1"/>
  <c r="B202" i="30" s="1"/>
  <c r="B214" i="30" s="1"/>
  <c r="B226" i="30" s="1"/>
  <c r="B238" i="30" s="1"/>
  <c r="B250" i="30" s="1"/>
  <c r="B262" i="30" s="1"/>
  <c r="B274" i="30" s="1"/>
  <c r="B286" i="30" s="1"/>
  <c r="B298" i="30" s="1"/>
  <c r="B310" i="30" s="1"/>
  <c r="B322" i="30" s="1"/>
  <c r="B334" i="30" s="1"/>
  <c r="B346" i="30" s="1"/>
  <c r="B358" i="30" s="1"/>
  <c r="B370" i="30" s="1"/>
  <c r="B382" i="30" s="1"/>
  <c r="B394" i="30" s="1"/>
  <c r="B406" i="30" s="1"/>
  <c r="B418" i="30" s="1"/>
  <c r="B430" i="30" s="1"/>
  <c r="B442" i="30" s="1"/>
  <c r="B454" i="30" s="1"/>
  <c r="B466" i="30" s="1"/>
  <c r="B478" i="30" s="1"/>
  <c r="B490" i="30" s="1"/>
  <c r="B502" i="30" s="1"/>
  <c r="B514" i="30" s="1"/>
  <c r="B526" i="30" s="1"/>
  <c r="B538" i="30" s="1"/>
  <c r="A82" i="30"/>
  <c r="A94" i="30" s="1"/>
  <c r="A106" i="30" s="1"/>
  <c r="A118" i="30" s="1"/>
  <c r="A130" i="30" s="1"/>
  <c r="A142" i="30" s="1"/>
  <c r="A154" i="30" s="1"/>
  <c r="A166" i="30" s="1"/>
  <c r="A178" i="30" s="1"/>
  <c r="A190" i="30" s="1"/>
  <c r="A202" i="30" s="1"/>
  <c r="A214" i="30" s="1"/>
  <c r="A226" i="30" s="1"/>
  <c r="A238" i="30" s="1"/>
  <c r="A250" i="30" s="1"/>
  <c r="A262" i="30" s="1"/>
  <c r="A274" i="30" s="1"/>
  <c r="A286" i="30" s="1"/>
  <c r="A298" i="30" s="1"/>
  <c r="A310" i="30" s="1"/>
  <c r="A322" i="30" s="1"/>
  <c r="A334" i="30" s="1"/>
  <c r="A346" i="30" s="1"/>
  <c r="A358" i="30" s="1"/>
  <c r="A370" i="30" s="1"/>
  <c r="A382" i="30" s="1"/>
  <c r="A394" i="30" s="1"/>
  <c r="A406" i="30" s="1"/>
  <c r="A418" i="30" s="1"/>
  <c r="A430" i="30" s="1"/>
  <c r="A442" i="30" s="1"/>
  <c r="A454" i="30" s="1"/>
  <c r="A466" i="30" s="1"/>
  <c r="A478" i="30" s="1"/>
  <c r="A490" i="30" s="1"/>
  <c r="A502" i="30" s="1"/>
  <c r="A514" i="30" s="1"/>
  <c r="A526" i="30" s="1"/>
  <c r="A538" i="30" s="1"/>
  <c r="B81" i="30"/>
  <c r="B93" i="30" s="1"/>
  <c r="B105" i="30" s="1"/>
  <c r="B117" i="30" s="1"/>
  <c r="B129" i="30" s="1"/>
  <c r="B141" i="30" s="1"/>
  <c r="B153" i="30" s="1"/>
  <c r="B165" i="30" s="1"/>
  <c r="B177" i="30" s="1"/>
  <c r="B189" i="30" s="1"/>
  <c r="B201" i="30" s="1"/>
  <c r="B213" i="30" s="1"/>
  <c r="B225" i="30" s="1"/>
  <c r="B237" i="30" s="1"/>
  <c r="B249" i="30" s="1"/>
  <c r="B261" i="30" s="1"/>
  <c r="B273" i="30" s="1"/>
  <c r="B285" i="30" s="1"/>
  <c r="B297" i="30" s="1"/>
  <c r="B309" i="30" s="1"/>
  <c r="B321" i="30" s="1"/>
  <c r="B333" i="30" s="1"/>
  <c r="B345" i="30" s="1"/>
  <c r="B357" i="30" s="1"/>
  <c r="B369" i="30" s="1"/>
  <c r="B381" i="30" s="1"/>
  <c r="B393" i="30" s="1"/>
  <c r="B405" i="30" s="1"/>
  <c r="B417" i="30" s="1"/>
  <c r="B429" i="30" s="1"/>
  <c r="B441" i="30" s="1"/>
  <c r="B453" i="30" s="1"/>
  <c r="B465" i="30" s="1"/>
  <c r="B477" i="30" s="1"/>
  <c r="B489" i="30" s="1"/>
  <c r="B501" i="30" s="1"/>
  <c r="B513" i="30" s="1"/>
  <c r="B525" i="30" s="1"/>
  <c r="B537" i="30" s="1"/>
  <c r="A81" i="30"/>
  <c r="A93" i="30" s="1"/>
  <c r="A105" i="30" s="1"/>
  <c r="A117" i="30" s="1"/>
  <c r="A129" i="30" s="1"/>
  <c r="A141" i="30" s="1"/>
  <c r="A153" i="30" s="1"/>
  <c r="A165" i="30" s="1"/>
  <c r="A177" i="30" s="1"/>
  <c r="A189" i="30" s="1"/>
  <c r="A201" i="30" s="1"/>
  <c r="A213" i="30" s="1"/>
  <c r="A225" i="30" s="1"/>
  <c r="A237" i="30" s="1"/>
  <c r="A249" i="30" s="1"/>
  <c r="A261" i="30" s="1"/>
  <c r="A273" i="30" s="1"/>
  <c r="A285" i="30" s="1"/>
  <c r="A297" i="30" s="1"/>
  <c r="A309" i="30" s="1"/>
  <c r="A321" i="30" s="1"/>
  <c r="A333" i="30" s="1"/>
  <c r="A345" i="30" s="1"/>
  <c r="A357" i="30" s="1"/>
  <c r="A369" i="30" s="1"/>
  <c r="A381" i="30" s="1"/>
  <c r="A393" i="30" s="1"/>
  <c r="A405" i="30" s="1"/>
  <c r="A417" i="30" s="1"/>
  <c r="A429" i="30" s="1"/>
  <c r="A441" i="30" s="1"/>
  <c r="A453" i="30" s="1"/>
  <c r="A465" i="30" s="1"/>
  <c r="A477" i="30" s="1"/>
  <c r="A489" i="30" s="1"/>
  <c r="A501" i="30" s="1"/>
  <c r="A513" i="30" s="1"/>
  <c r="A525" i="30" s="1"/>
  <c r="A537" i="30" s="1"/>
  <c r="B80" i="30"/>
  <c r="B92" i="30" s="1"/>
  <c r="B104" i="30" s="1"/>
  <c r="B116" i="30" s="1"/>
  <c r="B128" i="30" s="1"/>
  <c r="B140" i="30" s="1"/>
  <c r="B152" i="30" s="1"/>
  <c r="B164" i="30" s="1"/>
  <c r="B176" i="30" s="1"/>
  <c r="B188" i="30" s="1"/>
  <c r="B200" i="30" s="1"/>
  <c r="B212" i="30" s="1"/>
  <c r="B224" i="30" s="1"/>
  <c r="B236" i="30" s="1"/>
  <c r="B248" i="30" s="1"/>
  <c r="B260" i="30" s="1"/>
  <c r="B272" i="30" s="1"/>
  <c r="B284" i="30" s="1"/>
  <c r="B296" i="30" s="1"/>
  <c r="B308" i="30" s="1"/>
  <c r="B320" i="30" s="1"/>
  <c r="B332" i="30" s="1"/>
  <c r="B344" i="30" s="1"/>
  <c r="B356" i="30" s="1"/>
  <c r="B368" i="30" s="1"/>
  <c r="B380" i="30" s="1"/>
  <c r="B392" i="30" s="1"/>
  <c r="B404" i="30" s="1"/>
  <c r="B416" i="30" s="1"/>
  <c r="B428" i="30" s="1"/>
  <c r="B440" i="30" s="1"/>
  <c r="B452" i="30" s="1"/>
  <c r="B464" i="30" s="1"/>
  <c r="B476" i="30" s="1"/>
  <c r="B488" i="30" s="1"/>
  <c r="B500" i="30" s="1"/>
  <c r="B512" i="30" s="1"/>
  <c r="B524" i="30" s="1"/>
  <c r="B536" i="30" s="1"/>
  <c r="A80" i="30"/>
  <c r="A92" i="30" s="1"/>
  <c r="A104" i="30" s="1"/>
  <c r="A116" i="30" s="1"/>
  <c r="A128" i="30" s="1"/>
  <c r="A140" i="30" s="1"/>
  <c r="A152" i="30" s="1"/>
  <c r="A164" i="30" s="1"/>
  <c r="A176" i="30" s="1"/>
  <c r="A188" i="30" s="1"/>
  <c r="A200" i="30" s="1"/>
  <c r="A212" i="30" s="1"/>
  <c r="A224" i="30" s="1"/>
  <c r="A236" i="30" s="1"/>
  <c r="A248" i="30" s="1"/>
  <c r="A260" i="30" s="1"/>
  <c r="A272" i="30" s="1"/>
  <c r="A284" i="30" s="1"/>
  <c r="A296" i="30" s="1"/>
  <c r="A308" i="30" s="1"/>
  <c r="A320" i="30" s="1"/>
  <c r="A332" i="30" s="1"/>
  <c r="A344" i="30" s="1"/>
  <c r="A356" i="30" s="1"/>
  <c r="A368" i="30" s="1"/>
  <c r="A380" i="30" s="1"/>
  <c r="A392" i="30" s="1"/>
  <c r="A404" i="30" s="1"/>
  <c r="A416" i="30" s="1"/>
  <c r="A428" i="30" s="1"/>
  <c r="A440" i="30" s="1"/>
  <c r="A452" i="30" s="1"/>
  <c r="A464" i="30" s="1"/>
  <c r="A476" i="30" s="1"/>
  <c r="A488" i="30" s="1"/>
  <c r="A500" i="30" s="1"/>
  <c r="A512" i="30" s="1"/>
  <c r="A524" i="30" s="1"/>
  <c r="A536" i="30" s="1"/>
  <c r="G79" i="30"/>
  <c r="B79" i="30"/>
  <c r="B91" i="30" s="1"/>
  <c r="B103" i="30" s="1"/>
  <c r="B115" i="30" s="1"/>
  <c r="B127" i="30" s="1"/>
  <c r="B139" i="30" s="1"/>
  <c r="B151" i="30" s="1"/>
  <c r="B163" i="30" s="1"/>
  <c r="B175" i="30" s="1"/>
  <c r="B187" i="30" s="1"/>
  <c r="B199" i="30" s="1"/>
  <c r="B211" i="30" s="1"/>
  <c r="B223" i="30" s="1"/>
  <c r="B235" i="30" s="1"/>
  <c r="B247" i="30" s="1"/>
  <c r="B259" i="30" s="1"/>
  <c r="B271" i="30" s="1"/>
  <c r="B283" i="30" s="1"/>
  <c r="B295" i="30" s="1"/>
  <c r="B307" i="30" s="1"/>
  <c r="B319" i="30" s="1"/>
  <c r="B331" i="30" s="1"/>
  <c r="B343" i="30" s="1"/>
  <c r="B355" i="30" s="1"/>
  <c r="B367" i="30" s="1"/>
  <c r="B379" i="30" s="1"/>
  <c r="B391" i="30" s="1"/>
  <c r="B403" i="30" s="1"/>
  <c r="B415" i="30" s="1"/>
  <c r="B427" i="30" s="1"/>
  <c r="B439" i="30" s="1"/>
  <c r="B451" i="30" s="1"/>
  <c r="B463" i="30" s="1"/>
  <c r="B475" i="30" s="1"/>
  <c r="B487" i="30" s="1"/>
  <c r="B499" i="30" s="1"/>
  <c r="B511" i="30" s="1"/>
  <c r="B523" i="30" s="1"/>
  <c r="B535" i="30" s="1"/>
  <c r="A79" i="30"/>
  <c r="A91" i="30" s="1"/>
  <c r="A103" i="30" s="1"/>
  <c r="A115" i="30" s="1"/>
  <c r="A127" i="30" s="1"/>
  <c r="A139" i="30" s="1"/>
  <c r="A151" i="30" s="1"/>
  <c r="A163" i="30" s="1"/>
  <c r="A175" i="30" s="1"/>
  <c r="A187" i="30" s="1"/>
  <c r="A199" i="30" s="1"/>
  <c r="A211" i="30" s="1"/>
  <c r="A223" i="30" s="1"/>
  <c r="A235" i="30" s="1"/>
  <c r="A247" i="30" s="1"/>
  <c r="A259" i="30" s="1"/>
  <c r="A271" i="30" s="1"/>
  <c r="A283" i="30" s="1"/>
  <c r="A295" i="30" s="1"/>
  <c r="A307" i="30" s="1"/>
  <c r="A319" i="30" s="1"/>
  <c r="A331" i="30" s="1"/>
  <c r="A343" i="30" s="1"/>
  <c r="A355" i="30" s="1"/>
  <c r="A367" i="30" s="1"/>
  <c r="A379" i="30" s="1"/>
  <c r="A391" i="30" s="1"/>
  <c r="A403" i="30" s="1"/>
  <c r="A415" i="30" s="1"/>
  <c r="A427" i="30" s="1"/>
  <c r="A439" i="30" s="1"/>
  <c r="A451" i="30" s="1"/>
  <c r="A463" i="30" s="1"/>
  <c r="A475" i="30" s="1"/>
  <c r="A487" i="30" s="1"/>
  <c r="A499" i="30" s="1"/>
  <c r="A511" i="30" s="1"/>
  <c r="A523" i="30" s="1"/>
  <c r="A535" i="30" s="1"/>
  <c r="G78" i="30"/>
  <c r="B78" i="30"/>
  <c r="B90" i="30" s="1"/>
  <c r="B102" i="30" s="1"/>
  <c r="B114" i="30" s="1"/>
  <c r="B126" i="30" s="1"/>
  <c r="B138" i="30" s="1"/>
  <c r="B150" i="30" s="1"/>
  <c r="B162" i="30" s="1"/>
  <c r="B174" i="30" s="1"/>
  <c r="B186" i="30" s="1"/>
  <c r="B198" i="30" s="1"/>
  <c r="B210" i="30" s="1"/>
  <c r="B222" i="30" s="1"/>
  <c r="B234" i="30" s="1"/>
  <c r="B246" i="30" s="1"/>
  <c r="B258" i="30" s="1"/>
  <c r="B270" i="30" s="1"/>
  <c r="B282" i="30" s="1"/>
  <c r="B294" i="30" s="1"/>
  <c r="B306" i="30" s="1"/>
  <c r="B318" i="30" s="1"/>
  <c r="B330" i="30" s="1"/>
  <c r="B342" i="30" s="1"/>
  <c r="B354" i="30" s="1"/>
  <c r="B366" i="30" s="1"/>
  <c r="B378" i="30" s="1"/>
  <c r="B390" i="30" s="1"/>
  <c r="B402" i="30" s="1"/>
  <c r="B414" i="30" s="1"/>
  <c r="B426" i="30" s="1"/>
  <c r="B438" i="30" s="1"/>
  <c r="B450" i="30" s="1"/>
  <c r="B462" i="30" s="1"/>
  <c r="B474" i="30" s="1"/>
  <c r="B486" i="30" s="1"/>
  <c r="B498" i="30" s="1"/>
  <c r="B510" i="30" s="1"/>
  <c r="B522" i="30" s="1"/>
  <c r="B534" i="30" s="1"/>
  <c r="A78" i="30"/>
  <c r="A90" i="30" s="1"/>
  <c r="A102" i="30" s="1"/>
  <c r="A114" i="30" s="1"/>
  <c r="A126" i="30" s="1"/>
  <c r="A138" i="30" s="1"/>
  <c r="A150" i="30" s="1"/>
  <c r="A162" i="30" s="1"/>
  <c r="A174" i="30" s="1"/>
  <c r="A186" i="30" s="1"/>
  <c r="A198" i="30" s="1"/>
  <c r="A210" i="30" s="1"/>
  <c r="A222" i="30" s="1"/>
  <c r="A234" i="30" s="1"/>
  <c r="A246" i="30" s="1"/>
  <c r="A258" i="30" s="1"/>
  <c r="A270" i="30" s="1"/>
  <c r="A282" i="30" s="1"/>
  <c r="A294" i="30" s="1"/>
  <c r="A306" i="30" s="1"/>
  <c r="A318" i="30" s="1"/>
  <c r="A330" i="30" s="1"/>
  <c r="A342" i="30" s="1"/>
  <c r="A354" i="30" s="1"/>
  <c r="A366" i="30" s="1"/>
  <c r="A378" i="30" s="1"/>
  <c r="A390" i="30" s="1"/>
  <c r="A402" i="30" s="1"/>
  <c r="A414" i="30" s="1"/>
  <c r="A426" i="30" s="1"/>
  <c r="A438" i="30" s="1"/>
  <c r="A450" i="30" s="1"/>
  <c r="A462" i="30" s="1"/>
  <c r="A474" i="30" s="1"/>
  <c r="A486" i="30" s="1"/>
  <c r="A498" i="30" s="1"/>
  <c r="A510" i="30" s="1"/>
  <c r="A522" i="30" s="1"/>
  <c r="A534" i="30" s="1"/>
  <c r="G77" i="30"/>
  <c r="B77" i="30"/>
  <c r="B89" i="30" s="1"/>
  <c r="B101" i="30" s="1"/>
  <c r="B113" i="30" s="1"/>
  <c r="B125" i="30" s="1"/>
  <c r="B137" i="30" s="1"/>
  <c r="B149" i="30" s="1"/>
  <c r="B161" i="30" s="1"/>
  <c r="B173" i="30" s="1"/>
  <c r="B185" i="30" s="1"/>
  <c r="B197" i="30" s="1"/>
  <c r="B209" i="30" s="1"/>
  <c r="B221" i="30" s="1"/>
  <c r="B233" i="30" s="1"/>
  <c r="B245" i="30" s="1"/>
  <c r="B257" i="30" s="1"/>
  <c r="B269" i="30" s="1"/>
  <c r="B281" i="30" s="1"/>
  <c r="B293" i="30" s="1"/>
  <c r="B305" i="30" s="1"/>
  <c r="B317" i="30" s="1"/>
  <c r="B329" i="30" s="1"/>
  <c r="B341" i="30" s="1"/>
  <c r="B353" i="30" s="1"/>
  <c r="B365" i="30" s="1"/>
  <c r="B377" i="30" s="1"/>
  <c r="B389" i="30" s="1"/>
  <c r="B401" i="30" s="1"/>
  <c r="B413" i="30" s="1"/>
  <c r="B425" i="30" s="1"/>
  <c r="B437" i="30" s="1"/>
  <c r="B449" i="30" s="1"/>
  <c r="B461" i="30" s="1"/>
  <c r="B473" i="30" s="1"/>
  <c r="B485" i="30" s="1"/>
  <c r="B497" i="30" s="1"/>
  <c r="B509" i="30" s="1"/>
  <c r="B521" i="30" s="1"/>
  <c r="B533" i="30" s="1"/>
  <c r="A77" i="30"/>
  <c r="A89" i="30" s="1"/>
  <c r="A101" i="30" s="1"/>
  <c r="A113" i="30" s="1"/>
  <c r="A125" i="30" s="1"/>
  <c r="A137" i="30" s="1"/>
  <c r="A149" i="30" s="1"/>
  <c r="A161" i="30" s="1"/>
  <c r="A173" i="30" s="1"/>
  <c r="A185" i="30" s="1"/>
  <c r="A197" i="30" s="1"/>
  <c r="A209" i="30" s="1"/>
  <c r="A221" i="30" s="1"/>
  <c r="A233" i="30" s="1"/>
  <c r="A245" i="30" s="1"/>
  <c r="A257" i="30" s="1"/>
  <c r="A269" i="30" s="1"/>
  <c r="A281" i="30" s="1"/>
  <c r="A293" i="30" s="1"/>
  <c r="A305" i="30" s="1"/>
  <c r="A317" i="30" s="1"/>
  <c r="A329" i="30" s="1"/>
  <c r="A341" i="30" s="1"/>
  <c r="A353" i="30" s="1"/>
  <c r="A365" i="30" s="1"/>
  <c r="A377" i="30" s="1"/>
  <c r="A389" i="30" s="1"/>
  <c r="A401" i="30" s="1"/>
  <c r="A413" i="30" s="1"/>
  <c r="A425" i="30" s="1"/>
  <c r="A437" i="30" s="1"/>
  <c r="A449" i="30" s="1"/>
  <c r="A461" i="30" s="1"/>
  <c r="A473" i="30" s="1"/>
  <c r="A485" i="30" s="1"/>
  <c r="A497" i="30" s="1"/>
  <c r="A509" i="30" s="1"/>
  <c r="A521" i="30" s="1"/>
  <c r="A533" i="30" s="1"/>
  <c r="G76" i="30"/>
  <c r="B76" i="30"/>
  <c r="B88" i="30" s="1"/>
  <c r="B100" i="30" s="1"/>
  <c r="B112" i="30" s="1"/>
  <c r="A76" i="30"/>
  <c r="A88" i="30" s="1"/>
  <c r="A100" i="30" s="1"/>
  <c r="A112" i="30" s="1"/>
  <c r="A124" i="30" s="1"/>
  <c r="A136" i="30" s="1"/>
  <c r="A148" i="30" s="1"/>
  <c r="A160" i="30" s="1"/>
  <c r="A172" i="30" s="1"/>
  <c r="A184" i="30" s="1"/>
  <c r="A196" i="30" s="1"/>
  <c r="A208" i="30" s="1"/>
  <c r="A220" i="30" s="1"/>
  <c r="A232" i="30" s="1"/>
  <c r="A244" i="30" s="1"/>
  <c r="A256" i="30" s="1"/>
  <c r="A268" i="30" s="1"/>
  <c r="A280" i="30" s="1"/>
  <c r="A292" i="30" s="1"/>
  <c r="A304" i="30" s="1"/>
  <c r="A316" i="30" s="1"/>
  <c r="A328" i="30" s="1"/>
  <c r="A340" i="30" s="1"/>
  <c r="A352" i="30" s="1"/>
  <c r="A364" i="30" s="1"/>
  <c r="A376" i="30" s="1"/>
  <c r="A388" i="30" s="1"/>
  <c r="A400" i="30" s="1"/>
  <c r="A412" i="30" s="1"/>
  <c r="A424" i="30" s="1"/>
  <c r="A436" i="30" s="1"/>
  <c r="A448" i="30" s="1"/>
  <c r="A460" i="30" s="1"/>
  <c r="A472" i="30" s="1"/>
  <c r="A484" i="30" s="1"/>
  <c r="A496" i="30" s="1"/>
  <c r="A508" i="30" s="1"/>
  <c r="A520" i="30" s="1"/>
  <c r="A532" i="30" s="1"/>
  <c r="G75" i="30"/>
  <c r="B75" i="30"/>
  <c r="B87" i="30" s="1"/>
  <c r="B99" i="30" s="1"/>
  <c r="B111" i="30" s="1"/>
  <c r="B123" i="30" s="1"/>
  <c r="B135" i="30" s="1"/>
  <c r="B147" i="30" s="1"/>
  <c r="B159" i="30" s="1"/>
  <c r="B171" i="30" s="1"/>
  <c r="B183" i="30" s="1"/>
  <c r="B195" i="30" s="1"/>
  <c r="B207" i="30" s="1"/>
  <c r="B219" i="30" s="1"/>
  <c r="B231" i="30" s="1"/>
  <c r="B243" i="30" s="1"/>
  <c r="B255" i="30" s="1"/>
  <c r="B267" i="30" s="1"/>
  <c r="B279" i="30" s="1"/>
  <c r="B291" i="30" s="1"/>
  <c r="B303" i="30" s="1"/>
  <c r="B315" i="30" s="1"/>
  <c r="B327" i="30" s="1"/>
  <c r="B339" i="30" s="1"/>
  <c r="B351" i="30" s="1"/>
  <c r="B363" i="30" s="1"/>
  <c r="B375" i="30" s="1"/>
  <c r="B387" i="30" s="1"/>
  <c r="B399" i="30" s="1"/>
  <c r="B411" i="30" s="1"/>
  <c r="B423" i="30" s="1"/>
  <c r="B435" i="30" s="1"/>
  <c r="B447" i="30" s="1"/>
  <c r="B459" i="30" s="1"/>
  <c r="B471" i="30" s="1"/>
  <c r="B483" i="30" s="1"/>
  <c r="B495" i="30" s="1"/>
  <c r="B507" i="30" s="1"/>
  <c r="B519" i="30" s="1"/>
  <c r="B531" i="30" s="1"/>
  <c r="A75" i="30"/>
  <c r="A87" i="30" s="1"/>
  <c r="A99" i="30" s="1"/>
  <c r="A111" i="30" s="1"/>
  <c r="A123" i="30" s="1"/>
  <c r="A135" i="30" s="1"/>
  <c r="A147" i="30" s="1"/>
  <c r="A159" i="30" s="1"/>
  <c r="A171" i="30" s="1"/>
  <c r="A183" i="30" s="1"/>
  <c r="A195" i="30" s="1"/>
  <c r="A207" i="30" s="1"/>
  <c r="A219" i="30" s="1"/>
  <c r="A231" i="30" s="1"/>
  <c r="A243" i="30" s="1"/>
  <c r="A255" i="30" s="1"/>
  <c r="A267" i="30" s="1"/>
  <c r="A279" i="30" s="1"/>
  <c r="A291" i="30" s="1"/>
  <c r="A303" i="30" s="1"/>
  <c r="A315" i="30" s="1"/>
  <c r="A327" i="30" s="1"/>
  <c r="A339" i="30" s="1"/>
  <c r="A351" i="30" s="1"/>
  <c r="A363" i="30" s="1"/>
  <c r="A375" i="30" s="1"/>
  <c r="A387" i="30" s="1"/>
  <c r="A399" i="30" s="1"/>
  <c r="A411" i="30" s="1"/>
  <c r="A423" i="30" s="1"/>
  <c r="A435" i="30" s="1"/>
  <c r="A447" i="30" s="1"/>
  <c r="A459" i="30" s="1"/>
  <c r="A471" i="30" s="1"/>
  <c r="A483" i="30" s="1"/>
  <c r="A495" i="30" s="1"/>
  <c r="A507" i="30" s="1"/>
  <c r="A519" i="30" s="1"/>
  <c r="A531" i="30" s="1"/>
  <c r="G74" i="30"/>
  <c r="G73" i="30"/>
  <c r="G72" i="30"/>
  <c r="G71" i="30"/>
  <c r="G70" i="30"/>
  <c r="G69" i="30"/>
  <c r="G68" i="30"/>
  <c r="G67" i="30"/>
  <c r="G66" i="30"/>
  <c r="G65" i="30"/>
  <c r="G64" i="30"/>
  <c r="G63" i="30"/>
  <c r="G62" i="30"/>
  <c r="G61" i="30"/>
  <c r="G60" i="30"/>
  <c r="G59" i="30"/>
  <c r="G58" i="30"/>
  <c r="N26" i="30"/>
  <c r="N25" i="30"/>
  <c r="N24" i="30"/>
  <c r="N23" i="30"/>
  <c r="N22" i="30"/>
  <c r="N21" i="30"/>
  <c r="N20" i="30"/>
  <c r="N19" i="30"/>
  <c r="N18" i="30"/>
  <c r="N17" i="30"/>
  <c r="N16" i="30"/>
  <c r="N15" i="30"/>
  <c r="N14" i="30"/>
  <c r="N13" i="30"/>
  <c r="N12" i="30"/>
  <c r="N11" i="30"/>
  <c r="N10" i="30"/>
  <c r="N9" i="30"/>
  <c r="N8" i="30"/>
  <c r="N7" i="30"/>
  <c r="N6" i="30"/>
  <c r="N5" i="30"/>
  <c r="N4" i="30"/>
  <c r="N3" i="30"/>
  <c r="G555" i="33" l="1"/>
  <c r="T567" i="33"/>
  <c r="G567" i="33" s="1"/>
  <c r="J567" i="33" s="1"/>
  <c r="C470" i="15"/>
  <c r="J529" i="1"/>
  <c r="F529" i="1" s="1"/>
  <c r="C453" i="15"/>
  <c r="J512" i="1"/>
  <c r="F512" i="1" s="1"/>
  <c r="H514" i="33"/>
  <c r="E341" i="25"/>
  <c r="C383" i="30" s="1"/>
  <c r="C329" i="25"/>
  <c r="D503" i="33"/>
  <c r="T548" i="33"/>
  <c r="G548" i="33" s="1"/>
  <c r="J548" i="33" s="1"/>
  <c r="C330" i="25"/>
  <c r="D504" i="33"/>
  <c r="T551" i="33"/>
  <c r="G551" i="33" s="1"/>
  <c r="C456" i="15"/>
  <c r="J515" i="1"/>
  <c r="F515" i="1" s="1"/>
  <c r="T558" i="33"/>
  <c r="G558" i="33" s="1"/>
  <c r="H515" i="33"/>
  <c r="E342" i="25"/>
  <c r="C384" i="30" s="1"/>
  <c r="G350" i="25"/>
  <c r="E527" i="33"/>
  <c r="C527" i="33" s="1"/>
  <c r="G354" i="25"/>
  <c r="C476" i="15"/>
  <c r="J535" i="1"/>
  <c r="F535" i="1" s="1"/>
  <c r="C463" i="15"/>
  <c r="J522" i="1"/>
  <c r="F522" i="1" s="1"/>
  <c r="G353" i="25"/>
  <c r="E526" i="33"/>
  <c r="C526" i="33" s="1"/>
  <c r="C457" i="15"/>
  <c r="J516" i="1"/>
  <c r="F516" i="1" s="1"/>
  <c r="C467" i="15"/>
  <c r="J526" i="1"/>
  <c r="F526" i="1" s="1"/>
  <c r="C466" i="15"/>
  <c r="J525" i="1"/>
  <c r="F525" i="1" s="1"/>
  <c r="T552" i="33"/>
  <c r="G552" i="33" s="1"/>
  <c r="J552" i="33" s="1"/>
  <c r="T566" i="33"/>
  <c r="J553" i="33"/>
  <c r="D517" i="33"/>
  <c r="C343" i="25"/>
  <c r="C473" i="15"/>
  <c r="J532" i="1"/>
  <c r="F532" i="1" s="1"/>
  <c r="H528" i="33"/>
  <c r="E355" i="25"/>
  <c r="C397" i="30" s="1"/>
  <c r="C409" i="30" s="1"/>
  <c r="C421" i="30" s="1"/>
  <c r="C433" i="30" s="1"/>
  <c r="C445" i="30" s="1"/>
  <c r="C457" i="30" s="1"/>
  <c r="C469" i="30" s="1"/>
  <c r="C481" i="30" s="1"/>
  <c r="C493" i="30" s="1"/>
  <c r="C505" i="30" s="1"/>
  <c r="C517" i="30" s="1"/>
  <c r="C529" i="30" s="1"/>
  <c r="C541" i="30" s="1"/>
  <c r="C344" i="25"/>
  <c r="D518" i="33"/>
  <c r="H540" i="33"/>
  <c r="J540" i="33"/>
  <c r="T561" i="33"/>
  <c r="J549" i="33"/>
  <c r="T562" i="33"/>
  <c r="T565" i="33"/>
  <c r="C472" i="15"/>
  <c r="J531" i="1"/>
  <c r="F531" i="1" s="1"/>
  <c r="E356" i="25"/>
  <c r="C398" i="30" s="1"/>
  <c r="C410" i="30" s="1"/>
  <c r="C422" i="30" s="1"/>
  <c r="C434" i="30" s="1"/>
  <c r="C446" i="30" s="1"/>
  <c r="C458" i="30" s="1"/>
  <c r="C470" i="30" s="1"/>
  <c r="C482" i="30" s="1"/>
  <c r="C494" i="30" s="1"/>
  <c r="C506" i="30" s="1"/>
  <c r="C518" i="30" s="1"/>
  <c r="C530" i="30" s="1"/>
  <c r="C542" i="30" s="1"/>
  <c r="H529" i="33"/>
  <c r="T571" i="33"/>
  <c r="J558" i="33"/>
  <c r="C459" i="15"/>
  <c r="J518" i="1"/>
  <c r="F518" i="1" s="1"/>
  <c r="E352" i="25"/>
  <c r="C394" i="30" s="1"/>
  <c r="C406" i="30" s="1"/>
  <c r="C418" i="30" s="1"/>
  <c r="C430" i="30" s="1"/>
  <c r="C442" i="30" s="1"/>
  <c r="C454" i="30" s="1"/>
  <c r="C466" i="30" s="1"/>
  <c r="C478" i="30" s="1"/>
  <c r="C490" i="30" s="1"/>
  <c r="C502" i="30" s="1"/>
  <c r="C514" i="30" s="1"/>
  <c r="C526" i="30" s="1"/>
  <c r="C538" i="30" s="1"/>
  <c r="H525" i="33"/>
  <c r="J536" i="33"/>
  <c r="H536" i="33"/>
  <c r="H537" i="33"/>
  <c r="J537" i="33"/>
  <c r="C340" i="25"/>
  <c r="D514" i="33"/>
  <c r="J555" i="33"/>
  <c r="G164" i="14"/>
  <c r="G165" i="14"/>
  <c r="M111" i="28"/>
  <c r="M112" i="28"/>
  <c r="M113" i="28"/>
  <c r="M114" i="28"/>
  <c r="M115" i="28"/>
  <c r="M116" i="28"/>
  <c r="M117" i="28"/>
  <c r="M118" i="28"/>
  <c r="M119" i="28"/>
  <c r="M120" i="28"/>
  <c r="M121" i="28"/>
  <c r="M122" i="28"/>
  <c r="M123" i="28"/>
  <c r="M124" i="28"/>
  <c r="M125" i="28"/>
  <c r="M126" i="28"/>
  <c r="M127" i="28"/>
  <c r="M128" i="28"/>
  <c r="M129" i="28"/>
  <c r="M130" i="28"/>
  <c r="M131" i="28"/>
  <c r="M132" i="28"/>
  <c r="M133" i="28"/>
  <c r="M134" i="28"/>
  <c r="M135" i="28"/>
  <c r="M136" i="28"/>
  <c r="M137" i="28"/>
  <c r="M138" i="28"/>
  <c r="M139" i="28"/>
  <c r="M140" i="28"/>
  <c r="M141" i="28"/>
  <c r="M142" i="28"/>
  <c r="M143" i="28"/>
  <c r="M144" i="28"/>
  <c r="M145" i="28"/>
  <c r="M146" i="28"/>
  <c r="M147" i="28"/>
  <c r="M148" i="28"/>
  <c r="M149" i="28"/>
  <c r="M150" i="28"/>
  <c r="M151" i="28"/>
  <c r="M152" i="28"/>
  <c r="M153" i="28"/>
  <c r="M154" i="28"/>
  <c r="M155" i="28"/>
  <c r="M156" i="28"/>
  <c r="M157" i="28"/>
  <c r="M158" i="28"/>
  <c r="M159" i="28"/>
  <c r="M160" i="28"/>
  <c r="M161" i="28"/>
  <c r="M162" i="28"/>
  <c r="M163" i="28"/>
  <c r="M164" i="28"/>
  <c r="M165" i="28"/>
  <c r="M166" i="28"/>
  <c r="M167" i="28"/>
  <c r="M168" i="28"/>
  <c r="M169" i="28"/>
  <c r="M170" i="28"/>
  <c r="M171" i="28"/>
  <c r="M172" i="28"/>
  <c r="M173" i="28"/>
  <c r="M174" i="28"/>
  <c r="M175" i="28"/>
  <c r="M176" i="28"/>
  <c r="M177" i="28"/>
  <c r="M178" i="28"/>
  <c r="M179" i="28"/>
  <c r="M180" i="28"/>
  <c r="M181" i="28"/>
  <c r="M182" i="28"/>
  <c r="M183" i="28"/>
  <c r="M184" i="28"/>
  <c r="M185" i="28"/>
  <c r="M186" i="28"/>
  <c r="M187" i="28"/>
  <c r="M188" i="28"/>
  <c r="M189" i="28"/>
  <c r="M190" i="28"/>
  <c r="M191" i="28"/>
  <c r="M192" i="28"/>
  <c r="M193" i="28"/>
  <c r="M194" i="28"/>
  <c r="M195" i="28"/>
  <c r="M196" i="28"/>
  <c r="M197" i="28"/>
  <c r="M198" i="28"/>
  <c r="M199" i="28"/>
  <c r="M200" i="28"/>
  <c r="M201" i="28"/>
  <c r="M202" i="28"/>
  <c r="M203" i="28"/>
  <c r="M204" i="28"/>
  <c r="M205" i="28"/>
  <c r="M206" i="28"/>
  <c r="M207" i="28"/>
  <c r="M208" i="28"/>
  <c r="M209" i="28"/>
  <c r="M210" i="28"/>
  <c r="M211" i="28"/>
  <c r="M212" i="28"/>
  <c r="M213" i="28"/>
  <c r="M214" i="28"/>
  <c r="M215" i="28"/>
  <c r="M216" i="28"/>
  <c r="M217" i="28"/>
  <c r="M218" i="28"/>
  <c r="M219" i="28"/>
  <c r="M220" i="28"/>
  <c r="M221" i="28"/>
  <c r="M222" i="28"/>
  <c r="M223" i="28"/>
  <c r="M224" i="28"/>
  <c r="M225" i="28"/>
  <c r="M226" i="28"/>
  <c r="M227" i="28"/>
  <c r="M228" i="28"/>
  <c r="M229" i="28"/>
  <c r="M230" i="28"/>
  <c r="M231" i="28"/>
  <c r="M232" i="28"/>
  <c r="M233" i="28"/>
  <c r="M234" i="28"/>
  <c r="M235" i="28"/>
  <c r="M236" i="28"/>
  <c r="M237" i="28"/>
  <c r="M238" i="28"/>
  <c r="M239" i="28"/>
  <c r="M240" i="28"/>
  <c r="M241" i="28"/>
  <c r="M242" i="28"/>
  <c r="M243" i="28"/>
  <c r="M244" i="28"/>
  <c r="M245" i="28"/>
  <c r="M246" i="28"/>
  <c r="M247" i="28"/>
  <c r="M248" i="28"/>
  <c r="M249" i="28"/>
  <c r="M250" i="28"/>
  <c r="M251" i="28"/>
  <c r="M252" i="28"/>
  <c r="M253" i="28"/>
  <c r="M254" i="28"/>
  <c r="M255" i="28"/>
  <c r="M256" i="28"/>
  <c r="M257" i="28"/>
  <c r="M258" i="28"/>
  <c r="M259" i="28"/>
  <c r="M260" i="28"/>
  <c r="M261" i="28"/>
  <c r="M262" i="28"/>
  <c r="M263" i="28"/>
  <c r="M264" i="28"/>
  <c r="M265" i="28"/>
  <c r="M266" i="28"/>
  <c r="M267" i="28"/>
  <c r="M268" i="28"/>
  <c r="M269" i="28"/>
  <c r="M270" i="28"/>
  <c r="M271" i="28"/>
  <c r="M272" i="28"/>
  <c r="M273" i="28"/>
  <c r="M274" i="28"/>
  <c r="M275" i="28"/>
  <c r="M276" i="28"/>
  <c r="M277" i="28"/>
  <c r="M278" i="28"/>
  <c r="M279" i="28"/>
  <c r="M280" i="28"/>
  <c r="M281" i="28"/>
  <c r="M282" i="28"/>
  <c r="M283" i="28"/>
  <c r="M284" i="28"/>
  <c r="M285" i="28"/>
  <c r="M286" i="28"/>
  <c r="M287" i="28"/>
  <c r="M288" i="28"/>
  <c r="M289" i="28"/>
  <c r="M290" i="28"/>
  <c r="M291" i="28"/>
  <c r="M292" i="28"/>
  <c r="M293" i="28"/>
  <c r="M294" i="28"/>
  <c r="M295" i="28"/>
  <c r="M296" i="28"/>
  <c r="M297" i="28"/>
  <c r="M298" i="28"/>
  <c r="M299" i="28"/>
  <c r="M300" i="28"/>
  <c r="M301" i="28"/>
  <c r="M302" i="28"/>
  <c r="M303" i="28"/>
  <c r="M304" i="28"/>
  <c r="M305" i="28"/>
  <c r="M306" i="28"/>
  <c r="M307" i="28"/>
  <c r="M308" i="28"/>
  <c r="M309" i="28"/>
  <c r="M310" i="28"/>
  <c r="M311" i="28"/>
  <c r="M312" i="28"/>
  <c r="M313" i="28"/>
  <c r="M314" i="28"/>
  <c r="M315" i="28"/>
  <c r="M316" i="28"/>
  <c r="M317" i="28"/>
  <c r="M318" i="28"/>
  <c r="M319" i="28"/>
  <c r="M320" i="28"/>
  <c r="M321" i="28"/>
  <c r="M322" i="28"/>
  <c r="M323" i="28"/>
  <c r="M324" i="28"/>
  <c r="M325" i="28"/>
  <c r="M326" i="28"/>
  <c r="M327" i="28"/>
  <c r="M328" i="28"/>
  <c r="M329" i="28"/>
  <c r="M330" i="28"/>
  <c r="M331" i="28"/>
  <c r="M332" i="28"/>
  <c r="M333" i="28"/>
  <c r="M334" i="28"/>
  <c r="M335" i="28"/>
  <c r="M336" i="28"/>
  <c r="M337" i="28"/>
  <c r="M338" i="28"/>
  <c r="M339" i="28"/>
  <c r="M340" i="28"/>
  <c r="M341" i="28"/>
  <c r="M342" i="28"/>
  <c r="M343" i="28"/>
  <c r="M344" i="28"/>
  <c r="M345" i="28"/>
  <c r="M346" i="28"/>
  <c r="M347" i="28"/>
  <c r="M348" i="28"/>
  <c r="M349" i="28"/>
  <c r="M350" i="28"/>
  <c r="M351" i="28"/>
  <c r="M352" i="28"/>
  <c r="M353" i="28"/>
  <c r="M354" i="28"/>
  <c r="M355" i="28"/>
  <c r="M356" i="28"/>
  <c r="M357" i="28"/>
  <c r="M358" i="28"/>
  <c r="M359" i="28"/>
  <c r="M360" i="28"/>
  <c r="M361" i="28"/>
  <c r="M362" i="28"/>
  <c r="M363" i="28"/>
  <c r="M364" i="28"/>
  <c r="M365" i="28"/>
  <c r="M366" i="28"/>
  <c r="M367" i="28"/>
  <c r="M368" i="28"/>
  <c r="M369" i="28"/>
  <c r="M370" i="28"/>
  <c r="M371" i="28"/>
  <c r="M372" i="28"/>
  <c r="M373" i="28"/>
  <c r="M374" i="28"/>
  <c r="M375" i="28"/>
  <c r="M376" i="28"/>
  <c r="M377" i="28"/>
  <c r="M378" i="28"/>
  <c r="M379" i="28"/>
  <c r="M380" i="28"/>
  <c r="M381" i="28"/>
  <c r="M382" i="28"/>
  <c r="M383" i="28"/>
  <c r="M384" i="28"/>
  <c r="M385" i="28"/>
  <c r="M386" i="28"/>
  <c r="M387" i="28"/>
  <c r="M388" i="28"/>
  <c r="M389" i="28"/>
  <c r="M390" i="28"/>
  <c r="M391" i="28"/>
  <c r="M392" i="28"/>
  <c r="M393" i="28"/>
  <c r="M394" i="28"/>
  <c r="M395" i="28"/>
  <c r="M396" i="28"/>
  <c r="M397" i="28"/>
  <c r="M398" i="28"/>
  <c r="M399" i="28"/>
  <c r="M400" i="28"/>
  <c r="M401" i="28"/>
  <c r="M402" i="28"/>
  <c r="M403" i="28"/>
  <c r="M404" i="28"/>
  <c r="M405" i="28"/>
  <c r="M406" i="28"/>
  <c r="M407" i="28"/>
  <c r="M408" i="28"/>
  <c r="M409" i="28"/>
  <c r="M410" i="28"/>
  <c r="M411" i="28"/>
  <c r="M412" i="28"/>
  <c r="M413" i="28"/>
  <c r="M414" i="28"/>
  <c r="M415" i="28"/>
  <c r="M416" i="28"/>
  <c r="M417" i="28"/>
  <c r="M418" i="28"/>
  <c r="M419" i="28"/>
  <c r="M420" i="28"/>
  <c r="M421" i="28"/>
  <c r="M422" i="28"/>
  <c r="M423" i="28"/>
  <c r="M424" i="28"/>
  <c r="M425" i="28"/>
  <c r="M426" i="28"/>
  <c r="M427" i="28"/>
  <c r="M428" i="28"/>
  <c r="M429" i="28"/>
  <c r="M430" i="28"/>
  <c r="M431" i="28"/>
  <c r="M432" i="28"/>
  <c r="M433" i="28"/>
  <c r="M434" i="28"/>
  <c r="M435" i="28"/>
  <c r="M436" i="28"/>
  <c r="M437" i="28"/>
  <c r="M438" i="28"/>
  <c r="M439" i="28"/>
  <c r="M440" i="28"/>
  <c r="M441" i="28"/>
  <c r="M442" i="28"/>
  <c r="M443" i="28"/>
  <c r="M444" i="28"/>
  <c r="M445" i="28"/>
  <c r="M446" i="28"/>
  <c r="M447" i="28"/>
  <c r="M448" i="28"/>
  <c r="M449" i="28"/>
  <c r="M450" i="28"/>
  <c r="M451" i="28"/>
  <c r="M452" i="28"/>
  <c r="M453" i="28"/>
  <c r="M454" i="28"/>
  <c r="M455" i="28"/>
  <c r="M456" i="28"/>
  <c r="M457" i="28"/>
  <c r="M458" i="28"/>
  <c r="M459" i="28"/>
  <c r="M460" i="28"/>
  <c r="M461" i="28"/>
  <c r="M462" i="28"/>
  <c r="M463" i="28"/>
  <c r="M464" i="28"/>
  <c r="M465" i="28"/>
  <c r="M466" i="28"/>
  <c r="M467" i="28"/>
  <c r="M468" i="28"/>
  <c r="M469" i="28"/>
  <c r="M470" i="28"/>
  <c r="M471" i="28"/>
  <c r="M472" i="28"/>
  <c r="M473" i="28"/>
  <c r="M474" i="28"/>
  <c r="M475" i="28"/>
  <c r="M476" i="28"/>
  <c r="M477" i="28"/>
  <c r="M478" i="28"/>
  <c r="M479" i="28"/>
  <c r="M480" i="28"/>
  <c r="M481" i="28"/>
  <c r="M482" i="28"/>
  <c r="M483" i="28"/>
  <c r="M484" i="28"/>
  <c r="M485" i="28"/>
  <c r="M486" i="28"/>
  <c r="M487" i="28"/>
  <c r="M488" i="28"/>
  <c r="M489" i="28"/>
  <c r="M490" i="28"/>
  <c r="M491" i="28"/>
  <c r="M492" i="28"/>
  <c r="M493" i="28"/>
  <c r="M494" i="28"/>
  <c r="M495" i="28"/>
  <c r="M496" i="28"/>
  <c r="M497" i="28"/>
  <c r="M498" i="28"/>
  <c r="M499" i="28"/>
  <c r="M500" i="28"/>
  <c r="M501" i="28"/>
  <c r="M502" i="28"/>
  <c r="M503" i="28"/>
  <c r="M504" i="28"/>
  <c r="M505" i="28"/>
  <c r="M506" i="28"/>
  <c r="M507" i="28"/>
  <c r="M508" i="28"/>
  <c r="M509" i="28"/>
  <c r="M510" i="28"/>
  <c r="M511" i="28"/>
  <c r="M512" i="28"/>
  <c r="M513" i="28"/>
  <c r="M514" i="28"/>
  <c r="M515" i="28"/>
  <c r="M516" i="28"/>
  <c r="M517" i="28"/>
  <c r="M518" i="28"/>
  <c r="G163" i="29"/>
  <c r="G162" i="29"/>
  <c r="G161" i="29"/>
  <c r="G160" i="29"/>
  <c r="G159" i="29"/>
  <c r="G158" i="29"/>
  <c r="G157" i="29"/>
  <c r="G156" i="29"/>
  <c r="G155" i="29"/>
  <c r="G154" i="29"/>
  <c r="G153" i="29"/>
  <c r="G152" i="29"/>
  <c r="G151" i="29"/>
  <c r="G150" i="29"/>
  <c r="G149" i="29"/>
  <c r="G148" i="29"/>
  <c r="G147" i="29"/>
  <c r="G146" i="29"/>
  <c r="G145" i="29"/>
  <c r="G144" i="29"/>
  <c r="G143" i="29"/>
  <c r="G142" i="29"/>
  <c r="G141" i="29"/>
  <c r="G140" i="29"/>
  <c r="G139" i="29"/>
  <c r="G138" i="29"/>
  <c r="G137" i="29"/>
  <c r="G136" i="29"/>
  <c r="G135" i="29"/>
  <c r="G134" i="29"/>
  <c r="G133" i="29"/>
  <c r="G132" i="29"/>
  <c r="G131" i="29"/>
  <c r="G130" i="29"/>
  <c r="G129" i="29"/>
  <c r="G128" i="29"/>
  <c r="G127" i="29"/>
  <c r="G126" i="29"/>
  <c r="G125" i="29"/>
  <c r="G124" i="29"/>
  <c r="G123" i="29"/>
  <c r="G122" i="29"/>
  <c r="G121" i="29"/>
  <c r="G120" i="29"/>
  <c r="G119" i="29"/>
  <c r="G118" i="29"/>
  <c r="G117" i="29"/>
  <c r="G116" i="29"/>
  <c r="G115" i="29"/>
  <c r="G114" i="29"/>
  <c r="G113" i="29"/>
  <c r="G112" i="29"/>
  <c r="G111" i="29"/>
  <c r="G110" i="29"/>
  <c r="G109" i="29"/>
  <c r="G108" i="29"/>
  <c r="G107" i="29"/>
  <c r="G106" i="29"/>
  <c r="G105" i="29"/>
  <c r="G104" i="29"/>
  <c r="G103" i="29"/>
  <c r="G102" i="29"/>
  <c r="G101" i="29"/>
  <c r="G100" i="29"/>
  <c r="G99" i="29"/>
  <c r="G98" i="29"/>
  <c r="G97" i="29"/>
  <c r="G96" i="29"/>
  <c r="G95" i="29"/>
  <c r="G94" i="29"/>
  <c r="G93" i="29"/>
  <c r="G92" i="29"/>
  <c r="G91" i="29"/>
  <c r="G90" i="29"/>
  <c r="G89" i="29"/>
  <c r="G88" i="29"/>
  <c r="G87" i="29"/>
  <c r="G86" i="29"/>
  <c r="B86" i="29"/>
  <c r="B98" i="29" s="1"/>
  <c r="B110" i="29" s="1"/>
  <c r="B122" i="29" s="1"/>
  <c r="B134" i="29" s="1"/>
  <c r="B146" i="29" s="1"/>
  <c r="B158" i="29" s="1"/>
  <c r="B170" i="29" s="1"/>
  <c r="B182" i="29" s="1"/>
  <c r="B194" i="29" s="1"/>
  <c r="B206" i="29" s="1"/>
  <c r="B218" i="29" s="1"/>
  <c r="B230" i="29" s="1"/>
  <c r="B242" i="29" s="1"/>
  <c r="B254" i="29" s="1"/>
  <c r="B266" i="29" s="1"/>
  <c r="B278" i="29" s="1"/>
  <c r="B290" i="29" s="1"/>
  <c r="B302" i="29" s="1"/>
  <c r="B314" i="29" s="1"/>
  <c r="B326" i="29" s="1"/>
  <c r="B338" i="29" s="1"/>
  <c r="B350" i="29" s="1"/>
  <c r="B362" i="29" s="1"/>
  <c r="B374" i="29" s="1"/>
  <c r="B386" i="29" s="1"/>
  <c r="B398" i="29" s="1"/>
  <c r="B410" i="29" s="1"/>
  <c r="B422" i="29" s="1"/>
  <c r="B434" i="29" s="1"/>
  <c r="B446" i="29" s="1"/>
  <c r="B458" i="29" s="1"/>
  <c r="B470" i="29" s="1"/>
  <c r="B482" i="29" s="1"/>
  <c r="B494" i="29" s="1"/>
  <c r="B506" i="29" s="1"/>
  <c r="B518" i="29" s="1"/>
  <c r="B530" i="29" s="1"/>
  <c r="B542" i="29" s="1"/>
  <c r="A86" i="29"/>
  <c r="A98" i="29" s="1"/>
  <c r="A110" i="29" s="1"/>
  <c r="A122" i="29" s="1"/>
  <c r="A134" i="29" s="1"/>
  <c r="A146" i="29" s="1"/>
  <c r="A158" i="29" s="1"/>
  <c r="A170" i="29" s="1"/>
  <c r="A182" i="29" s="1"/>
  <c r="A194" i="29" s="1"/>
  <c r="A206" i="29" s="1"/>
  <c r="A218" i="29" s="1"/>
  <c r="A230" i="29" s="1"/>
  <c r="A242" i="29" s="1"/>
  <c r="A254" i="29" s="1"/>
  <c r="A266" i="29" s="1"/>
  <c r="A278" i="29" s="1"/>
  <c r="A290" i="29" s="1"/>
  <c r="A302" i="29" s="1"/>
  <c r="A314" i="29" s="1"/>
  <c r="A326" i="29" s="1"/>
  <c r="A338" i="29" s="1"/>
  <c r="A350" i="29" s="1"/>
  <c r="A362" i="29" s="1"/>
  <c r="A374" i="29" s="1"/>
  <c r="A386" i="29" s="1"/>
  <c r="A398" i="29" s="1"/>
  <c r="A410" i="29" s="1"/>
  <c r="A422" i="29" s="1"/>
  <c r="A434" i="29" s="1"/>
  <c r="A446" i="29" s="1"/>
  <c r="A458" i="29" s="1"/>
  <c r="A470" i="29" s="1"/>
  <c r="A482" i="29" s="1"/>
  <c r="A494" i="29" s="1"/>
  <c r="A506" i="29" s="1"/>
  <c r="A518" i="29" s="1"/>
  <c r="A530" i="29" s="1"/>
  <c r="A542" i="29" s="1"/>
  <c r="G85" i="29"/>
  <c r="B85" i="29"/>
  <c r="B97" i="29" s="1"/>
  <c r="B109" i="29" s="1"/>
  <c r="B121" i="29" s="1"/>
  <c r="B133" i="29" s="1"/>
  <c r="B145" i="29" s="1"/>
  <c r="B157" i="29" s="1"/>
  <c r="B169" i="29" s="1"/>
  <c r="B181" i="29" s="1"/>
  <c r="B193" i="29" s="1"/>
  <c r="B205" i="29" s="1"/>
  <c r="B217" i="29" s="1"/>
  <c r="B229" i="29" s="1"/>
  <c r="B241" i="29" s="1"/>
  <c r="B253" i="29" s="1"/>
  <c r="B265" i="29" s="1"/>
  <c r="B277" i="29" s="1"/>
  <c r="B289" i="29" s="1"/>
  <c r="B301" i="29" s="1"/>
  <c r="B313" i="29" s="1"/>
  <c r="B325" i="29" s="1"/>
  <c r="B337" i="29" s="1"/>
  <c r="B349" i="29" s="1"/>
  <c r="B361" i="29" s="1"/>
  <c r="B373" i="29" s="1"/>
  <c r="B385" i="29" s="1"/>
  <c r="B397" i="29" s="1"/>
  <c r="B409" i="29" s="1"/>
  <c r="B421" i="29" s="1"/>
  <c r="B433" i="29" s="1"/>
  <c r="B445" i="29" s="1"/>
  <c r="B457" i="29" s="1"/>
  <c r="B469" i="29" s="1"/>
  <c r="B481" i="29" s="1"/>
  <c r="B493" i="29" s="1"/>
  <c r="B505" i="29" s="1"/>
  <c r="B517" i="29" s="1"/>
  <c r="B529" i="29" s="1"/>
  <c r="B541" i="29" s="1"/>
  <c r="A85" i="29"/>
  <c r="A97" i="29" s="1"/>
  <c r="A109" i="29" s="1"/>
  <c r="A121" i="29" s="1"/>
  <c r="A133" i="29" s="1"/>
  <c r="A145" i="29" s="1"/>
  <c r="A157" i="29" s="1"/>
  <c r="A169" i="29" s="1"/>
  <c r="A181" i="29" s="1"/>
  <c r="A193" i="29" s="1"/>
  <c r="A205" i="29" s="1"/>
  <c r="A217" i="29" s="1"/>
  <c r="A229" i="29" s="1"/>
  <c r="A241" i="29" s="1"/>
  <c r="A253" i="29" s="1"/>
  <c r="A265" i="29" s="1"/>
  <c r="A277" i="29" s="1"/>
  <c r="A289" i="29" s="1"/>
  <c r="A301" i="29" s="1"/>
  <c r="A313" i="29" s="1"/>
  <c r="A325" i="29" s="1"/>
  <c r="A337" i="29" s="1"/>
  <c r="A349" i="29" s="1"/>
  <c r="A361" i="29" s="1"/>
  <c r="A373" i="29" s="1"/>
  <c r="A385" i="29" s="1"/>
  <c r="A397" i="29" s="1"/>
  <c r="A409" i="29" s="1"/>
  <c r="A421" i="29" s="1"/>
  <c r="A433" i="29" s="1"/>
  <c r="A445" i="29" s="1"/>
  <c r="A457" i="29" s="1"/>
  <c r="A469" i="29" s="1"/>
  <c r="A481" i="29" s="1"/>
  <c r="A493" i="29" s="1"/>
  <c r="A505" i="29" s="1"/>
  <c r="A517" i="29" s="1"/>
  <c r="A529" i="29" s="1"/>
  <c r="A541" i="29" s="1"/>
  <c r="G84" i="29"/>
  <c r="B84" i="29"/>
  <c r="B96" i="29" s="1"/>
  <c r="B108" i="29" s="1"/>
  <c r="B120" i="29" s="1"/>
  <c r="B132" i="29" s="1"/>
  <c r="B144" i="29" s="1"/>
  <c r="B156" i="29" s="1"/>
  <c r="B168" i="29" s="1"/>
  <c r="B180" i="29" s="1"/>
  <c r="B192" i="29" s="1"/>
  <c r="B204" i="29" s="1"/>
  <c r="B216" i="29" s="1"/>
  <c r="B228" i="29" s="1"/>
  <c r="B240" i="29" s="1"/>
  <c r="B252" i="29" s="1"/>
  <c r="B264" i="29" s="1"/>
  <c r="B276" i="29" s="1"/>
  <c r="B288" i="29" s="1"/>
  <c r="B300" i="29" s="1"/>
  <c r="B312" i="29" s="1"/>
  <c r="B324" i="29" s="1"/>
  <c r="B336" i="29" s="1"/>
  <c r="B348" i="29" s="1"/>
  <c r="B360" i="29" s="1"/>
  <c r="B372" i="29" s="1"/>
  <c r="B384" i="29" s="1"/>
  <c r="B396" i="29" s="1"/>
  <c r="B408" i="29" s="1"/>
  <c r="B420" i="29" s="1"/>
  <c r="B432" i="29" s="1"/>
  <c r="B444" i="29" s="1"/>
  <c r="B456" i="29" s="1"/>
  <c r="B468" i="29" s="1"/>
  <c r="B480" i="29" s="1"/>
  <c r="B492" i="29" s="1"/>
  <c r="B504" i="29" s="1"/>
  <c r="B516" i="29" s="1"/>
  <c r="B528" i="29" s="1"/>
  <c r="B540" i="29" s="1"/>
  <c r="A84" i="29"/>
  <c r="A96" i="29" s="1"/>
  <c r="A108" i="29" s="1"/>
  <c r="A120" i="29" s="1"/>
  <c r="A132" i="29" s="1"/>
  <c r="A144" i="29" s="1"/>
  <c r="A156" i="29" s="1"/>
  <c r="A168" i="29" s="1"/>
  <c r="A180" i="29" s="1"/>
  <c r="A192" i="29" s="1"/>
  <c r="A204" i="29" s="1"/>
  <c r="A216" i="29" s="1"/>
  <c r="A228" i="29" s="1"/>
  <c r="A240" i="29" s="1"/>
  <c r="A252" i="29" s="1"/>
  <c r="A264" i="29" s="1"/>
  <c r="A276" i="29" s="1"/>
  <c r="A288" i="29" s="1"/>
  <c r="A300" i="29" s="1"/>
  <c r="A312" i="29" s="1"/>
  <c r="A324" i="29" s="1"/>
  <c r="A336" i="29" s="1"/>
  <c r="A348" i="29" s="1"/>
  <c r="A360" i="29" s="1"/>
  <c r="A372" i="29" s="1"/>
  <c r="A384" i="29" s="1"/>
  <c r="A396" i="29" s="1"/>
  <c r="A408" i="29" s="1"/>
  <c r="A420" i="29" s="1"/>
  <c r="A432" i="29" s="1"/>
  <c r="A444" i="29" s="1"/>
  <c r="A456" i="29" s="1"/>
  <c r="A468" i="29" s="1"/>
  <c r="A480" i="29" s="1"/>
  <c r="A492" i="29" s="1"/>
  <c r="A504" i="29" s="1"/>
  <c r="A516" i="29" s="1"/>
  <c r="A528" i="29" s="1"/>
  <c r="A540" i="29" s="1"/>
  <c r="G83" i="29"/>
  <c r="B83" i="29"/>
  <c r="B95" i="29" s="1"/>
  <c r="B107" i="29" s="1"/>
  <c r="B119" i="29" s="1"/>
  <c r="B131" i="29" s="1"/>
  <c r="B143" i="29" s="1"/>
  <c r="B155" i="29" s="1"/>
  <c r="B167" i="29" s="1"/>
  <c r="B179" i="29" s="1"/>
  <c r="B191" i="29" s="1"/>
  <c r="B203" i="29" s="1"/>
  <c r="B215" i="29" s="1"/>
  <c r="B227" i="29" s="1"/>
  <c r="B239" i="29" s="1"/>
  <c r="B251" i="29" s="1"/>
  <c r="B263" i="29" s="1"/>
  <c r="B275" i="29" s="1"/>
  <c r="B287" i="29" s="1"/>
  <c r="B299" i="29" s="1"/>
  <c r="B311" i="29" s="1"/>
  <c r="B323" i="29" s="1"/>
  <c r="B335" i="29" s="1"/>
  <c r="B347" i="29" s="1"/>
  <c r="B359" i="29" s="1"/>
  <c r="B371" i="29" s="1"/>
  <c r="B383" i="29" s="1"/>
  <c r="B395" i="29" s="1"/>
  <c r="B407" i="29" s="1"/>
  <c r="B419" i="29" s="1"/>
  <c r="B431" i="29" s="1"/>
  <c r="B443" i="29" s="1"/>
  <c r="B455" i="29" s="1"/>
  <c r="B467" i="29" s="1"/>
  <c r="B479" i="29" s="1"/>
  <c r="B491" i="29" s="1"/>
  <c r="B503" i="29" s="1"/>
  <c r="B515" i="29" s="1"/>
  <c r="B527" i="29" s="1"/>
  <c r="B539" i="29" s="1"/>
  <c r="A83" i="29"/>
  <c r="A95" i="29" s="1"/>
  <c r="A107" i="29" s="1"/>
  <c r="A119" i="29" s="1"/>
  <c r="A131" i="29" s="1"/>
  <c r="A143" i="29" s="1"/>
  <c r="A155" i="29" s="1"/>
  <c r="A167" i="29" s="1"/>
  <c r="A179" i="29" s="1"/>
  <c r="A191" i="29" s="1"/>
  <c r="A203" i="29" s="1"/>
  <c r="A215" i="29" s="1"/>
  <c r="A227" i="29" s="1"/>
  <c r="A239" i="29" s="1"/>
  <c r="A251" i="29" s="1"/>
  <c r="A263" i="29" s="1"/>
  <c r="A275" i="29" s="1"/>
  <c r="A287" i="29" s="1"/>
  <c r="A299" i="29" s="1"/>
  <c r="A311" i="29" s="1"/>
  <c r="A323" i="29" s="1"/>
  <c r="A335" i="29" s="1"/>
  <c r="A347" i="29" s="1"/>
  <c r="A359" i="29" s="1"/>
  <c r="A371" i="29" s="1"/>
  <c r="A383" i="29" s="1"/>
  <c r="A395" i="29" s="1"/>
  <c r="A407" i="29" s="1"/>
  <c r="A419" i="29" s="1"/>
  <c r="A431" i="29" s="1"/>
  <c r="A443" i="29" s="1"/>
  <c r="A455" i="29" s="1"/>
  <c r="A467" i="29" s="1"/>
  <c r="A479" i="29" s="1"/>
  <c r="A491" i="29" s="1"/>
  <c r="A503" i="29" s="1"/>
  <c r="A515" i="29" s="1"/>
  <c r="A527" i="29" s="1"/>
  <c r="A539" i="29" s="1"/>
  <c r="G82" i="29"/>
  <c r="B82" i="29"/>
  <c r="B94" i="29" s="1"/>
  <c r="B106" i="29" s="1"/>
  <c r="B118" i="29" s="1"/>
  <c r="B130" i="29" s="1"/>
  <c r="B142" i="29" s="1"/>
  <c r="B154" i="29" s="1"/>
  <c r="B166" i="29" s="1"/>
  <c r="B178" i="29" s="1"/>
  <c r="B190" i="29" s="1"/>
  <c r="B202" i="29" s="1"/>
  <c r="B214" i="29" s="1"/>
  <c r="B226" i="29" s="1"/>
  <c r="B238" i="29" s="1"/>
  <c r="B250" i="29" s="1"/>
  <c r="B262" i="29" s="1"/>
  <c r="B274" i="29" s="1"/>
  <c r="B286" i="29" s="1"/>
  <c r="B298" i="29" s="1"/>
  <c r="B310" i="29" s="1"/>
  <c r="B322" i="29" s="1"/>
  <c r="B334" i="29" s="1"/>
  <c r="B346" i="29" s="1"/>
  <c r="B358" i="29" s="1"/>
  <c r="B370" i="29" s="1"/>
  <c r="B382" i="29" s="1"/>
  <c r="B394" i="29" s="1"/>
  <c r="B406" i="29" s="1"/>
  <c r="B418" i="29" s="1"/>
  <c r="B430" i="29" s="1"/>
  <c r="B442" i="29" s="1"/>
  <c r="B454" i="29" s="1"/>
  <c r="B466" i="29" s="1"/>
  <c r="B478" i="29" s="1"/>
  <c r="B490" i="29" s="1"/>
  <c r="B502" i="29" s="1"/>
  <c r="B514" i="29" s="1"/>
  <c r="B526" i="29" s="1"/>
  <c r="B538" i="29" s="1"/>
  <c r="A82" i="29"/>
  <c r="A94" i="29" s="1"/>
  <c r="A106" i="29" s="1"/>
  <c r="A118" i="29" s="1"/>
  <c r="A130" i="29" s="1"/>
  <c r="A142" i="29" s="1"/>
  <c r="A154" i="29" s="1"/>
  <c r="A166" i="29" s="1"/>
  <c r="A178" i="29" s="1"/>
  <c r="A190" i="29" s="1"/>
  <c r="A202" i="29" s="1"/>
  <c r="A214" i="29" s="1"/>
  <c r="A226" i="29" s="1"/>
  <c r="A238" i="29" s="1"/>
  <c r="A250" i="29" s="1"/>
  <c r="A262" i="29" s="1"/>
  <c r="A274" i="29" s="1"/>
  <c r="A286" i="29" s="1"/>
  <c r="A298" i="29" s="1"/>
  <c r="A310" i="29" s="1"/>
  <c r="A322" i="29" s="1"/>
  <c r="A334" i="29" s="1"/>
  <c r="A346" i="29" s="1"/>
  <c r="A358" i="29" s="1"/>
  <c r="A370" i="29" s="1"/>
  <c r="A382" i="29" s="1"/>
  <c r="A394" i="29" s="1"/>
  <c r="A406" i="29" s="1"/>
  <c r="A418" i="29" s="1"/>
  <c r="A430" i="29" s="1"/>
  <c r="A442" i="29" s="1"/>
  <c r="A454" i="29" s="1"/>
  <c r="A466" i="29" s="1"/>
  <c r="A478" i="29" s="1"/>
  <c r="A490" i="29" s="1"/>
  <c r="A502" i="29" s="1"/>
  <c r="A514" i="29" s="1"/>
  <c r="A526" i="29" s="1"/>
  <c r="A538" i="29" s="1"/>
  <c r="G81" i="29"/>
  <c r="B81" i="29"/>
  <c r="B93" i="29" s="1"/>
  <c r="B105" i="29" s="1"/>
  <c r="B117" i="29" s="1"/>
  <c r="B129" i="29" s="1"/>
  <c r="B141" i="29" s="1"/>
  <c r="B153" i="29" s="1"/>
  <c r="B165" i="29" s="1"/>
  <c r="B177" i="29" s="1"/>
  <c r="B189" i="29" s="1"/>
  <c r="B201" i="29" s="1"/>
  <c r="B213" i="29" s="1"/>
  <c r="B225" i="29" s="1"/>
  <c r="B237" i="29" s="1"/>
  <c r="B249" i="29" s="1"/>
  <c r="B261" i="29" s="1"/>
  <c r="B273" i="29" s="1"/>
  <c r="B285" i="29" s="1"/>
  <c r="B297" i="29" s="1"/>
  <c r="B309" i="29" s="1"/>
  <c r="B321" i="29" s="1"/>
  <c r="B333" i="29" s="1"/>
  <c r="B345" i="29" s="1"/>
  <c r="B357" i="29" s="1"/>
  <c r="B369" i="29" s="1"/>
  <c r="B381" i="29" s="1"/>
  <c r="B393" i="29" s="1"/>
  <c r="B405" i="29" s="1"/>
  <c r="B417" i="29" s="1"/>
  <c r="B429" i="29" s="1"/>
  <c r="B441" i="29" s="1"/>
  <c r="B453" i="29" s="1"/>
  <c r="B465" i="29" s="1"/>
  <c r="B477" i="29" s="1"/>
  <c r="B489" i="29" s="1"/>
  <c r="B501" i="29" s="1"/>
  <c r="B513" i="29" s="1"/>
  <c r="B525" i="29" s="1"/>
  <c r="B537" i="29" s="1"/>
  <c r="A81" i="29"/>
  <c r="A93" i="29" s="1"/>
  <c r="A105" i="29" s="1"/>
  <c r="A117" i="29" s="1"/>
  <c r="A129" i="29" s="1"/>
  <c r="A141" i="29" s="1"/>
  <c r="A153" i="29" s="1"/>
  <c r="A165" i="29" s="1"/>
  <c r="A177" i="29" s="1"/>
  <c r="A189" i="29" s="1"/>
  <c r="A201" i="29" s="1"/>
  <c r="A213" i="29" s="1"/>
  <c r="A225" i="29" s="1"/>
  <c r="A237" i="29" s="1"/>
  <c r="A249" i="29" s="1"/>
  <c r="A261" i="29" s="1"/>
  <c r="A273" i="29" s="1"/>
  <c r="A285" i="29" s="1"/>
  <c r="A297" i="29" s="1"/>
  <c r="A309" i="29" s="1"/>
  <c r="A321" i="29" s="1"/>
  <c r="A333" i="29" s="1"/>
  <c r="A345" i="29" s="1"/>
  <c r="A357" i="29" s="1"/>
  <c r="A369" i="29" s="1"/>
  <c r="A381" i="29" s="1"/>
  <c r="A393" i="29" s="1"/>
  <c r="A405" i="29" s="1"/>
  <c r="A417" i="29" s="1"/>
  <c r="A429" i="29" s="1"/>
  <c r="A441" i="29" s="1"/>
  <c r="A453" i="29" s="1"/>
  <c r="A465" i="29" s="1"/>
  <c r="A477" i="29" s="1"/>
  <c r="A489" i="29" s="1"/>
  <c r="A501" i="29" s="1"/>
  <c r="A513" i="29" s="1"/>
  <c r="A525" i="29" s="1"/>
  <c r="A537" i="29" s="1"/>
  <c r="G80" i="29"/>
  <c r="B80" i="29"/>
  <c r="B92" i="29" s="1"/>
  <c r="B104" i="29" s="1"/>
  <c r="B116" i="29" s="1"/>
  <c r="B128" i="29" s="1"/>
  <c r="B140" i="29" s="1"/>
  <c r="B152" i="29" s="1"/>
  <c r="B164" i="29" s="1"/>
  <c r="B176" i="29" s="1"/>
  <c r="B188" i="29" s="1"/>
  <c r="B200" i="29" s="1"/>
  <c r="B212" i="29" s="1"/>
  <c r="B224" i="29" s="1"/>
  <c r="B236" i="29" s="1"/>
  <c r="B248" i="29" s="1"/>
  <c r="B260" i="29" s="1"/>
  <c r="B272" i="29" s="1"/>
  <c r="B284" i="29" s="1"/>
  <c r="B296" i="29" s="1"/>
  <c r="B308" i="29" s="1"/>
  <c r="B320" i="29" s="1"/>
  <c r="B332" i="29" s="1"/>
  <c r="B344" i="29" s="1"/>
  <c r="B356" i="29" s="1"/>
  <c r="B368" i="29" s="1"/>
  <c r="B380" i="29" s="1"/>
  <c r="B392" i="29" s="1"/>
  <c r="B404" i="29" s="1"/>
  <c r="B416" i="29" s="1"/>
  <c r="B428" i="29" s="1"/>
  <c r="B440" i="29" s="1"/>
  <c r="B452" i="29" s="1"/>
  <c r="B464" i="29" s="1"/>
  <c r="B476" i="29" s="1"/>
  <c r="B488" i="29" s="1"/>
  <c r="B500" i="29" s="1"/>
  <c r="B512" i="29" s="1"/>
  <c r="B524" i="29" s="1"/>
  <c r="B536" i="29" s="1"/>
  <c r="A80" i="29"/>
  <c r="A92" i="29" s="1"/>
  <c r="A104" i="29" s="1"/>
  <c r="A116" i="29" s="1"/>
  <c r="A128" i="29" s="1"/>
  <c r="A140" i="29" s="1"/>
  <c r="A152" i="29" s="1"/>
  <c r="A164" i="29" s="1"/>
  <c r="A176" i="29" s="1"/>
  <c r="A188" i="29" s="1"/>
  <c r="A200" i="29" s="1"/>
  <c r="A212" i="29" s="1"/>
  <c r="A224" i="29" s="1"/>
  <c r="A236" i="29" s="1"/>
  <c r="A248" i="29" s="1"/>
  <c r="A260" i="29" s="1"/>
  <c r="A272" i="29" s="1"/>
  <c r="A284" i="29" s="1"/>
  <c r="A296" i="29" s="1"/>
  <c r="A308" i="29" s="1"/>
  <c r="A320" i="29" s="1"/>
  <c r="A332" i="29" s="1"/>
  <c r="A344" i="29" s="1"/>
  <c r="A356" i="29" s="1"/>
  <c r="A368" i="29" s="1"/>
  <c r="A380" i="29" s="1"/>
  <c r="A392" i="29" s="1"/>
  <c r="A404" i="29" s="1"/>
  <c r="A416" i="29" s="1"/>
  <c r="A428" i="29" s="1"/>
  <c r="A440" i="29" s="1"/>
  <c r="A452" i="29" s="1"/>
  <c r="A464" i="29" s="1"/>
  <c r="A476" i="29" s="1"/>
  <c r="A488" i="29" s="1"/>
  <c r="A500" i="29" s="1"/>
  <c r="A512" i="29" s="1"/>
  <c r="A524" i="29" s="1"/>
  <c r="A536" i="29" s="1"/>
  <c r="G79" i="29"/>
  <c r="B79" i="29"/>
  <c r="B91" i="29" s="1"/>
  <c r="B103" i="29" s="1"/>
  <c r="B115" i="29" s="1"/>
  <c r="B127" i="29" s="1"/>
  <c r="B139" i="29" s="1"/>
  <c r="B151" i="29" s="1"/>
  <c r="B163" i="29" s="1"/>
  <c r="B175" i="29" s="1"/>
  <c r="B187" i="29" s="1"/>
  <c r="B199" i="29" s="1"/>
  <c r="B211" i="29" s="1"/>
  <c r="B223" i="29" s="1"/>
  <c r="B235" i="29" s="1"/>
  <c r="B247" i="29" s="1"/>
  <c r="B259" i="29" s="1"/>
  <c r="B271" i="29" s="1"/>
  <c r="B283" i="29" s="1"/>
  <c r="B295" i="29" s="1"/>
  <c r="B307" i="29" s="1"/>
  <c r="B319" i="29" s="1"/>
  <c r="B331" i="29" s="1"/>
  <c r="B343" i="29" s="1"/>
  <c r="B355" i="29" s="1"/>
  <c r="B367" i="29" s="1"/>
  <c r="B379" i="29" s="1"/>
  <c r="B391" i="29" s="1"/>
  <c r="B403" i="29" s="1"/>
  <c r="B415" i="29" s="1"/>
  <c r="B427" i="29" s="1"/>
  <c r="B439" i="29" s="1"/>
  <c r="B451" i="29" s="1"/>
  <c r="B463" i="29" s="1"/>
  <c r="B475" i="29" s="1"/>
  <c r="B487" i="29" s="1"/>
  <c r="B499" i="29" s="1"/>
  <c r="B511" i="29" s="1"/>
  <c r="B523" i="29" s="1"/>
  <c r="B535" i="29" s="1"/>
  <c r="A79" i="29"/>
  <c r="A91" i="29" s="1"/>
  <c r="A103" i="29" s="1"/>
  <c r="A115" i="29" s="1"/>
  <c r="A127" i="29" s="1"/>
  <c r="A139" i="29" s="1"/>
  <c r="A151" i="29" s="1"/>
  <c r="A163" i="29" s="1"/>
  <c r="A175" i="29" s="1"/>
  <c r="A187" i="29" s="1"/>
  <c r="A199" i="29" s="1"/>
  <c r="A211" i="29" s="1"/>
  <c r="A223" i="29" s="1"/>
  <c r="A235" i="29" s="1"/>
  <c r="A247" i="29" s="1"/>
  <c r="A259" i="29" s="1"/>
  <c r="A271" i="29" s="1"/>
  <c r="A283" i="29" s="1"/>
  <c r="A295" i="29" s="1"/>
  <c r="A307" i="29" s="1"/>
  <c r="A319" i="29" s="1"/>
  <c r="A331" i="29" s="1"/>
  <c r="A343" i="29" s="1"/>
  <c r="A355" i="29" s="1"/>
  <c r="A367" i="29" s="1"/>
  <c r="A379" i="29" s="1"/>
  <c r="A391" i="29" s="1"/>
  <c r="A403" i="29" s="1"/>
  <c r="A415" i="29" s="1"/>
  <c r="A427" i="29" s="1"/>
  <c r="A439" i="29" s="1"/>
  <c r="A451" i="29" s="1"/>
  <c r="A463" i="29" s="1"/>
  <c r="A475" i="29" s="1"/>
  <c r="A487" i="29" s="1"/>
  <c r="A499" i="29" s="1"/>
  <c r="A511" i="29" s="1"/>
  <c r="A523" i="29" s="1"/>
  <c r="A535" i="29" s="1"/>
  <c r="G78" i="29"/>
  <c r="B78" i="29"/>
  <c r="B90" i="29" s="1"/>
  <c r="B102" i="29" s="1"/>
  <c r="B114" i="29" s="1"/>
  <c r="B126" i="29" s="1"/>
  <c r="B138" i="29" s="1"/>
  <c r="B150" i="29" s="1"/>
  <c r="B162" i="29" s="1"/>
  <c r="B174" i="29" s="1"/>
  <c r="B186" i="29" s="1"/>
  <c r="B198" i="29" s="1"/>
  <c r="B210" i="29" s="1"/>
  <c r="B222" i="29" s="1"/>
  <c r="B234" i="29" s="1"/>
  <c r="B246" i="29" s="1"/>
  <c r="B258" i="29" s="1"/>
  <c r="B270" i="29" s="1"/>
  <c r="B282" i="29" s="1"/>
  <c r="B294" i="29" s="1"/>
  <c r="B306" i="29" s="1"/>
  <c r="B318" i="29" s="1"/>
  <c r="B330" i="29" s="1"/>
  <c r="B342" i="29" s="1"/>
  <c r="B354" i="29" s="1"/>
  <c r="B366" i="29" s="1"/>
  <c r="B378" i="29" s="1"/>
  <c r="B390" i="29" s="1"/>
  <c r="B402" i="29" s="1"/>
  <c r="B414" i="29" s="1"/>
  <c r="B426" i="29" s="1"/>
  <c r="B438" i="29" s="1"/>
  <c r="B450" i="29" s="1"/>
  <c r="B462" i="29" s="1"/>
  <c r="B474" i="29" s="1"/>
  <c r="B486" i="29" s="1"/>
  <c r="B498" i="29" s="1"/>
  <c r="B510" i="29" s="1"/>
  <c r="B522" i="29" s="1"/>
  <c r="B534" i="29" s="1"/>
  <c r="A78" i="29"/>
  <c r="A90" i="29" s="1"/>
  <c r="A102" i="29" s="1"/>
  <c r="A114" i="29" s="1"/>
  <c r="A126" i="29" s="1"/>
  <c r="A138" i="29" s="1"/>
  <c r="A150" i="29" s="1"/>
  <c r="A162" i="29" s="1"/>
  <c r="A174" i="29" s="1"/>
  <c r="A186" i="29" s="1"/>
  <c r="A198" i="29" s="1"/>
  <c r="A210" i="29" s="1"/>
  <c r="A222" i="29" s="1"/>
  <c r="A234" i="29" s="1"/>
  <c r="A246" i="29" s="1"/>
  <c r="A258" i="29" s="1"/>
  <c r="A270" i="29" s="1"/>
  <c r="A282" i="29" s="1"/>
  <c r="A294" i="29" s="1"/>
  <c r="A306" i="29" s="1"/>
  <c r="A318" i="29" s="1"/>
  <c r="A330" i="29" s="1"/>
  <c r="A342" i="29" s="1"/>
  <c r="A354" i="29" s="1"/>
  <c r="A366" i="29" s="1"/>
  <c r="A378" i="29" s="1"/>
  <c r="A390" i="29" s="1"/>
  <c r="A402" i="29" s="1"/>
  <c r="A414" i="29" s="1"/>
  <c r="A426" i="29" s="1"/>
  <c r="A438" i="29" s="1"/>
  <c r="A450" i="29" s="1"/>
  <c r="A462" i="29" s="1"/>
  <c r="A474" i="29" s="1"/>
  <c r="A486" i="29" s="1"/>
  <c r="A498" i="29" s="1"/>
  <c r="A510" i="29" s="1"/>
  <c r="A522" i="29" s="1"/>
  <c r="A534" i="29" s="1"/>
  <c r="G77" i="29"/>
  <c r="B77" i="29"/>
  <c r="B89" i="29" s="1"/>
  <c r="B101" i="29" s="1"/>
  <c r="B113" i="29" s="1"/>
  <c r="B125" i="29" s="1"/>
  <c r="B137" i="29" s="1"/>
  <c r="B149" i="29" s="1"/>
  <c r="B161" i="29" s="1"/>
  <c r="B173" i="29" s="1"/>
  <c r="B185" i="29" s="1"/>
  <c r="B197" i="29" s="1"/>
  <c r="B209" i="29" s="1"/>
  <c r="B221" i="29" s="1"/>
  <c r="B233" i="29" s="1"/>
  <c r="B245" i="29" s="1"/>
  <c r="B257" i="29" s="1"/>
  <c r="B269" i="29" s="1"/>
  <c r="B281" i="29" s="1"/>
  <c r="B293" i="29" s="1"/>
  <c r="B305" i="29" s="1"/>
  <c r="B317" i="29" s="1"/>
  <c r="B329" i="29" s="1"/>
  <c r="B341" i="29" s="1"/>
  <c r="B353" i="29" s="1"/>
  <c r="B365" i="29" s="1"/>
  <c r="B377" i="29" s="1"/>
  <c r="B389" i="29" s="1"/>
  <c r="B401" i="29" s="1"/>
  <c r="B413" i="29" s="1"/>
  <c r="B425" i="29" s="1"/>
  <c r="B437" i="29" s="1"/>
  <c r="B449" i="29" s="1"/>
  <c r="B461" i="29" s="1"/>
  <c r="B473" i="29" s="1"/>
  <c r="B485" i="29" s="1"/>
  <c r="B497" i="29" s="1"/>
  <c r="B509" i="29" s="1"/>
  <c r="B521" i="29" s="1"/>
  <c r="B533" i="29" s="1"/>
  <c r="A77" i="29"/>
  <c r="A89" i="29" s="1"/>
  <c r="A101" i="29" s="1"/>
  <c r="A113" i="29" s="1"/>
  <c r="A125" i="29" s="1"/>
  <c r="A137" i="29" s="1"/>
  <c r="A149" i="29" s="1"/>
  <c r="A161" i="29" s="1"/>
  <c r="A173" i="29" s="1"/>
  <c r="A185" i="29" s="1"/>
  <c r="A197" i="29" s="1"/>
  <c r="A209" i="29" s="1"/>
  <c r="A221" i="29" s="1"/>
  <c r="A233" i="29" s="1"/>
  <c r="A245" i="29" s="1"/>
  <c r="A257" i="29" s="1"/>
  <c r="A269" i="29" s="1"/>
  <c r="A281" i="29" s="1"/>
  <c r="A293" i="29" s="1"/>
  <c r="A305" i="29" s="1"/>
  <c r="A317" i="29" s="1"/>
  <c r="A329" i="29" s="1"/>
  <c r="A341" i="29" s="1"/>
  <c r="A353" i="29" s="1"/>
  <c r="A365" i="29" s="1"/>
  <c r="A377" i="29" s="1"/>
  <c r="A389" i="29" s="1"/>
  <c r="A401" i="29" s="1"/>
  <c r="A413" i="29" s="1"/>
  <c r="A425" i="29" s="1"/>
  <c r="A437" i="29" s="1"/>
  <c r="A449" i="29" s="1"/>
  <c r="A461" i="29" s="1"/>
  <c r="A473" i="29" s="1"/>
  <c r="A485" i="29" s="1"/>
  <c r="A497" i="29" s="1"/>
  <c r="A509" i="29" s="1"/>
  <c r="A521" i="29" s="1"/>
  <c r="A533" i="29" s="1"/>
  <c r="G76" i="29"/>
  <c r="B76" i="29"/>
  <c r="B88" i="29" s="1"/>
  <c r="B100" i="29" s="1"/>
  <c r="B112" i="29" s="1"/>
  <c r="B124" i="29" s="1"/>
  <c r="B136" i="29" s="1"/>
  <c r="B148" i="29" s="1"/>
  <c r="B160" i="29" s="1"/>
  <c r="B172" i="29" s="1"/>
  <c r="B184" i="29" s="1"/>
  <c r="B196" i="29" s="1"/>
  <c r="B208" i="29" s="1"/>
  <c r="B220" i="29" s="1"/>
  <c r="B232" i="29" s="1"/>
  <c r="B244" i="29" s="1"/>
  <c r="B256" i="29" s="1"/>
  <c r="B268" i="29" s="1"/>
  <c r="B280" i="29" s="1"/>
  <c r="B292" i="29" s="1"/>
  <c r="B304" i="29" s="1"/>
  <c r="B316" i="29" s="1"/>
  <c r="B328" i="29" s="1"/>
  <c r="B340" i="29" s="1"/>
  <c r="B352" i="29" s="1"/>
  <c r="B364" i="29" s="1"/>
  <c r="B376" i="29" s="1"/>
  <c r="B388" i="29" s="1"/>
  <c r="B400" i="29" s="1"/>
  <c r="B412" i="29" s="1"/>
  <c r="B424" i="29" s="1"/>
  <c r="B436" i="29" s="1"/>
  <c r="B448" i="29" s="1"/>
  <c r="B460" i="29" s="1"/>
  <c r="B472" i="29" s="1"/>
  <c r="B484" i="29" s="1"/>
  <c r="B496" i="29" s="1"/>
  <c r="B508" i="29" s="1"/>
  <c r="B520" i="29" s="1"/>
  <c r="B532" i="29" s="1"/>
  <c r="A76" i="29"/>
  <c r="A88" i="29" s="1"/>
  <c r="A100" i="29" s="1"/>
  <c r="A112" i="29" s="1"/>
  <c r="A124" i="29" s="1"/>
  <c r="A136" i="29" s="1"/>
  <c r="A148" i="29" s="1"/>
  <c r="A160" i="29" s="1"/>
  <c r="A172" i="29" s="1"/>
  <c r="A184" i="29" s="1"/>
  <c r="A196" i="29" s="1"/>
  <c r="A208" i="29" s="1"/>
  <c r="A220" i="29" s="1"/>
  <c r="A232" i="29" s="1"/>
  <c r="A244" i="29" s="1"/>
  <c r="A256" i="29" s="1"/>
  <c r="A268" i="29" s="1"/>
  <c r="A280" i="29" s="1"/>
  <c r="A292" i="29" s="1"/>
  <c r="A304" i="29" s="1"/>
  <c r="A316" i="29" s="1"/>
  <c r="A328" i="29" s="1"/>
  <c r="A340" i="29" s="1"/>
  <c r="A352" i="29" s="1"/>
  <c r="A364" i="29" s="1"/>
  <c r="A376" i="29" s="1"/>
  <c r="A388" i="29" s="1"/>
  <c r="A400" i="29" s="1"/>
  <c r="A412" i="29" s="1"/>
  <c r="A424" i="29" s="1"/>
  <c r="A436" i="29" s="1"/>
  <c r="A448" i="29" s="1"/>
  <c r="A460" i="29" s="1"/>
  <c r="A472" i="29" s="1"/>
  <c r="A484" i="29" s="1"/>
  <c r="A496" i="29" s="1"/>
  <c r="A508" i="29" s="1"/>
  <c r="A520" i="29" s="1"/>
  <c r="A532" i="29" s="1"/>
  <c r="G75" i="29"/>
  <c r="B75" i="29"/>
  <c r="B87" i="29" s="1"/>
  <c r="B99" i="29" s="1"/>
  <c r="B111" i="29" s="1"/>
  <c r="B123" i="29" s="1"/>
  <c r="B135" i="29" s="1"/>
  <c r="B147" i="29" s="1"/>
  <c r="B159" i="29" s="1"/>
  <c r="B171" i="29" s="1"/>
  <c r="B183" i="29" s="1"/>
  <c r="B195" i="29" s="1"/>
  <c r="B207" i="29" s="1"/>
  <c r="B219" i="29" s="1"/>
  <c r="B231" i="29" s="1"/>
  <c r="B243" i="29" s="1"/>
  <c r="B255" i="29" s="1"/>
  <c r="B267" i="29" s="1"/>
  <c r="B279" i="29" s="1"/>
  <c r="B291" i="29" s="1"/>
  <c r="B303" i="29" s="1"/>
  <c r="B315" i="29" s="1"/>
  <c r="B327" i="29" s="1"/>
  <c r="B339" i="29" s="1"/>
  <c r="B351" i="29" s="1"/>
  <c r="B363" i="29" s="1"/>
  <c r="B375" i="29" s="1"/>
  <c r="B387" i="29" s="1"/>
  <c r="B399" i="29" s="1"/>
  <c r="B411" i="29" s="1"/>
  <c r="B423" i="29" s="1"/>
  <c r="B435" i="29" s="1"/>
  <c r="B447" i="29" s="1"/>
  <c r="B459" i="29" s="1"/>
  <c r="B471" i="29" s="1"/>
  <c r="B483" i="29" s="1"/>
  <c r="B495" i="29" s="1"/>
  <c r="B507" i="29" s="1"/>
  <c r="B519" i="29" s="1"/>
  <c r="B531" i="29" s="1"/>
  <c r="A75" i="29"/>
  <c r="A87" i="29" s="1"/>
  <c r="A99" i="29" s="1"/>
  <c r="A111" i="29" s="1"/>
  <c r="A123" i="29" s="1"/>
  <c r="A135" i="29" s="1"/>
  <c r="A147" i="29" s="1"/>
  <c r="A159" i="29" s="1"/>
  <c r="A171" i="29" s="1"/>
  <c r="A183" i="29" s="1"/>
  <c r="A195" i="29" s="1"/>
  <c r="A207" i="29" s="1"/>
  <c r="A219" i="29" s="1"/>
  <c r="A231" i="29" s="1"/>
  <c r="A243" i="29" s="1"/>
  <c r="A255" i="29" s="1"/>
  <c r="A267" i="29" s="1"/>
  <c r="A279" i="29" s="1"/>
  <c r="A291" i="29" s="1"/>
  <c r="A303" i="29" s="1"/>
  <c r="A315" i="29" s="1"/>
  <c r="A327" i="29" s="1"/>
  <c r="A339" i="29" s="1"/>
  <c r="A351" i="29" s="1"/>
  <c r="A363" i="29" s="1"/>
  <c r="A375" i="29" s="1"/>
  <c r="A387" i="29" s="1"/>
  <c r="A399" i="29" s="1"/>
  <c r="A411" i="29" s="1"/>
  <c r="A423" i="29" s="1"/>
  <c r="A435" i="29" s="1"/>
  <c r="A447" i="29" s="1"/>
  <c r="A459" i="29" s="1"/>
  <c r="A471" i="29" s="1"/>
  <c r="A483" i="29" s="1"/>
  <c r="A495" i="29" s="1"/>
  <c r="A507" i="29" s="1"/>
  <c r="A519" i="29" s="1"/>
  <c r="A531" i="29" s="1"/>
  <c r="G74" i="29"/>
  <c r="G73" i="29"/>
  <c r="G72" i="29"/>
  <c r="G71" i="29"/>
  <c r="G70" i="29"/>
  <c r="G69" i="29"/>
  <c r="G68" i="29"/>
  <c r="G67" i="29"/>
  <c r="G66" i="29"/>
  <c r="G65" i="29"/>
  <c r="G64" i="29"/>
  <c r="G63" i="29"/>
  <c r="G62" i="29"/>
  <c r="G61" i="29"/>
  <c r="G60" i="29"/>
  <c r="G59" i="29"/>
  <c r="G58" i="29"/>
  <c r="N57" i="29"/>
  <c r="N56" i="29"/>
  <c r="N55" i="29"/>
  <c r="N54" i="29"/>
  <c r="N53" i="29"/>
  <c r="N52" i="29"/>
  <c r="N51" i="29"/>
  <c r="N50" i="29"/>
  <c r="N49" i="29"/>
  <c r="N48" i="29"/>
  <c r="N47" i="29"/>
  <c r="N46" i="29"/>
  <c r="N45" i="29"/>
  <c r="N44" i="29"/>
  <c r="N43" i="29"/>
  <c r="N42" i="29"/>
  <c r="N41" i="29"/>
  <c r="N40" i="29"/>
  <c r="N39" i="29"/>
  <c r="N38" i="29"/>
  <c r="N37" i="29"/>
  <c r="N36" i="29"/>
  <c r="N35" i="29"/>
  <c r="N34" i="29"/>
  <c r="N33" i="29"/>
  <c r="N32" i="29"/>
  <c r="N31" i="29"/>
  <c r="N30" i="29"/>
  <c r="N29" i="29"/>
  <c r="N28" i="29"/>
  <c r="N27" i="29"/>
  <c r="N26" i="29"/>
  <c r="N25" i="29"/>
  <c r="N24" i="29"/>
  <c r="N23" i="29"/>
  <c r="N22" i="29"/>
  <c r="N21" i="29"/>
  <c r="N20" i="29"/>
  <c r="N19" i="29"/>
  <c r="N18" i="29"/>
  <c r="N17" i="29"/>
  <c r="N16" i="29"/>
  <c r="N15" i="29"/>
  <c r="N14" i="29"/>
  <c r="N13" i="29"/>
  <c r="N12" i="29"/>
  <c r="N11" i="29"/>
  <c r="N10" i="29"/>
  <c r="N9" i="29"/>
  <c r="N8" i="29"/>
  <c r="N7" i="29"/>
  <c r="N6" i="29"/>
  <c r="N5" i="29"/>
  <c r="N4" i="29"/>
  <c r="N3" i="29"/>
  <c r="G678" i="12"/>
  <c r="I678" i="12"/>
  <c r="I679" i="12"/>
  <c r="J679" i="12"/>
  <c r="J680" i="12"/>
  <c r="I686" i="12"/>
  <c r="I687" i="12"/>
  <c r="J687" i="12"/>
  <c r="I688" i="12"/>
  <c r="J688" i="12"/>
  <c r="I689" i="12"/>
  <c r="J689" i="12"/>
  <c r="I690" i="12"/>
  <c r="J690" i="12"/>
  <c r="G691" i="12"/>
  <c r="I691" i="12"/>
  <c r="J691" i="12"/>
  <c r="G692" i="12"/>
  <c r="I692" i="12"/>
  <c r="J692" i="12"/>
  <c r="G693" i="12"/>
  <c r="I693" i="12"/>
  <c r="J693" i="12"/>
  <c r="G694" i="12"/>
  <c r="I694" i="12"/>
  <c r="J694" i="12"/>
  <c r="G695" i="12"/>
  <c r="I695" i="12"/>
  <c r="J695" i="12"/>
  <c r="G696" i="12"/>
  <c r="I696" i="12"/>
  <c r="J696" i="12"/>
  <c r="G697" i="12"/>
  <c r="I697" i="12"/>
  <c r="J697" i="12"/>
  <c r="G698" i="12"/>
  <c r="I698" i="12"/>
  <c r="J698" i="12"/>
  <c r="G699" i="12"/>
  <c r="I699" i="12"/>
  <c r="J699" i="12"/>
  <c r="G700" i="12"/>
  <c r="I700" i="12"/>
  <c r="J700" i="12"/>
  <c r="G701" i="12"/>
  <c r="I701" i="12"/>
  <c r="J701" i="12"/>
  <c r="G702" i="12"/>
  <c r="I702" i="12"/>
  <c r="J702" i="12"/>
  <c r="G703" i="12"/>
  <c r="I703" i="12"/>
  <c r="J703" i="12"/>
  <c r="G704" i="12"/>
  <c r="I704" i="12"/>
  <c r="J704" i="12"/>
  <c r="G705" i="12"/>
  <c r="I705" i="12"/>
  <c r="J705" i="12"/>
  <c r="G706" i="12"/>
  <c r="I706" i="12"/>
  <c r="J706" i="12"/>
  <c r="G707" i="12"/>
  <c r="I707" i="12"/>
  <c r="J707" i="12"/>
  <c r="G708" i="12"/>
  <c r="I708" i="12"/>
  <c r="J708" i="12"/>
  <c r="G709" i="12"/>
  <c r="I709" i="12"/>
  <c r="J709" i="12"/>
  <c r="G710" i="12"/>
  <c r="I710" i="12"/>
  <c r="J710" i="12"/>
  <c r="G711" i="12"/>
  <c r="I711" i="12"/>
  <c r="J711" i="12"/>
  <c r="G712" i="12"/>
  <c r="I712" i="12"/>
  <c r="J712" i="12"/>
  <c r="G713" i="12"/>
  <c r="I713" i="12"/>
  <c r="J713" i="12"/>
  <c r="G714" i="12"/>
  <c r="I714" i="12"/>
  <c r="J714" i="12"/>
  <c r="G715" i="12"/>
  <c r="I715" i="12"/>
  <c r="J715" i="12"/>
  <c r="G716" i="12"/>
  <c r="I716" i="12"/>
  <c r="J716" i="12"/>
  <c r="G717" i="12"/>
  <c r="I717" i="12"/>
  <c r="J717" i="12"/>
  <c r="G718" i="12"/>
  <c r="I718" i="12"/>
  <c r="J718" i="12"/>
  <c r="G719" i="12"/>
  <c r="I719" i="12"/>
  <c r="J719" i="12"/>
  <c r="E678" i="12"/>
  <c r="D710" i="12"/>
  <c r="D711" i="12"/>
  <c r="D712" i="12"/>
  <c r="D713" i="12"/>
  <c r="D714" i="12"/>
  <c r="D715" i="12"/>
  <c r="D716" i="12"/>
  <c r="D717" i="12"/>
  <c r="D718" i="12"/>
  <c r="D719" i="12"/>
  <c r="I678" i="14"/>
  <c r="J678" i="14"/>
  <c r="I679" i="14"/>
  <c r="J679" i="14"/>
  <c r="I680" i="14"/>
  <c r="J680" i="14"/>
  <c r="J681" i="14"/>
  <c r="I687" i="14"/>
  <c r="I688" i="14"/>
  <c r="J688" i="14"/>
  <c r="I689" i="14"/>
  <c r="J689" i="14"/>
  <c r="I690" i="14"/>
  <c r="J690" i="14"/>
  <c r="I691" i="14"/>
  <c r="J691" i="14"/>
  <c r="G692" i="14"/>
  <c r="I692" i="14"/>
  <c r="J692" i="14"/>
  <c r="G693" i="14"/>
  <c r="I693" i="14"/>
  <c r="J693" i="14"/>
  <c r="G694" i="14"/>
  <c r="I694" i="14"/>
  <c r="J694" i="14"/>
  <c r="G695" i="14"/>
  <c r="I695" i="14"/>
  <c r="J695" i="14"/>
  <c r="G696" i="14"/>
  <c r="I696" i="14"/>
  <c r="J696" i="14"/>
  <c r="G697" i="14"/>
  <c r="I697" i="14"/>
  <c r="J697" i="14"/>
  <c r="G698" i="14"/>
  <c r="I698" i="14"/>
  <c r="J698" i="14"/>
  <c r="G699" i="14"/>
  <c r="I699" i="14"/>
  <c r="J699" i="14"/>
  <c r="G700" i="14"/>
  <c r="I700" i="14"/>
  <c r="J700" i="14"/>
  <c r="G701" i="14"/>
  <c r="I701" i="14"/>
  <c r="J701" i="14"/>
  <c r="G702" i="14"/>
  <c r="I702" i="14"/>
  <c r="J702" i="14"/>
  <c r="G703" i="14"/>
  <c r="I703" i="14"/>
  <c r="J703" i="14"/>
  <c r="G704" i="14"/>
  <c r="I704" i="14"/>
  <c r="J704" i="14"/>
  <c r="G705" i="14"/>
  <c r="I705" i="14"/>
  <c r="J705" i="14"/>
  <c r="G706" i="14"/>
  <c r="I706" i="14"/>
  <c r="J706" i="14"/>
  <c r="G707" i="14"/>
  <c r="I707" i="14"/>
  <c r="J707" i="14"/>
  <c r="G708" i="14"/>
  <c r="I708" i="14"/>
  <c r="J708" i="14"/>
  <c r="G709" i="14"/>
  <c r="I709" i="14"/>
  <c r="J709" i="14"/>
  <c r="G710" i="14"/>
  <c r="I710" i="14"/>
  <c r="J710" i="14"/>
  <c r="G711" i="14"/>
  <c r="I711" i="14"/>
  <c r="J711" i="14"/>
  <c r="G712" i="14"/>
  <c r="I712" i="14"/>
  <c r="J712" i="14"/>
  <c r="G713" i="14"/>
  <c r="I713" i="14"/>
  <c r="J713" i="14"/>
  <c r="G714" i="14"/>
  <c r="I714" i="14"/>
  <c r="J714" i="14"/>
  <c r="G715" i="14"/>
  <c r="I715" i="14"/>
  <c r="J715" i="14"/>
  <c r="G716" i="14"/>
  <c r="I716" i="14"/>
  <c r="J716" i="14"/>
  <c r="G717" i="14"/>
  <c r="I717" i="14"/>
  <c r="J717" i="14"/>
  <c r="G718" i="14"/>
  <c r="I718" i="14"/>
  <c r="J718" i="14"/>
  <c r="G719" i="14"/>
  <c r="I719" i="14"/>
  <c r="J719" i="14"/>
  <c r="G720" i="14"/>
  <c r="I720" i="14"/>
  <c r="J720" i="14"/>
  <c r="E678" i="14"/>
  <c r="E679" i="14"/>
  <c r="D711" i="14"/>
  <c r="D712" i="14"/>
  <c r="D713" i="14"/>
  <c r="D714" i="14"/>
  <c r="D715" i="14"/>
  <c r="D716" i="14"/>
  <c r="D717" i="14"/>
  <c r="D718" i="14"/>
  <c r="D719" i="14"/>
  <c r="D720" i="14"/>
  <c r="G547" i="7"/>
  <c r="I547" i="7"/>
  <c r="J547" i="7"/>
  <c r="I548" i="7"/>
  <c r="J548" i="7"/>
  <c r="J549" i="7"/>
  <c r="I556" i="7"/>
  <c r="J556" i="7"/>
  <c r="I557" i="7"/>
  <c r="J557" i="7"/>
  <c r="I558" i="7"/>
  <c r="J558" i="7"/>
  <c r="I559" i="7"/>
  <c r="J559" i="7"/>
  <c r="G560" i="7"/>
  <c r="I560" i="7"/>
  <c r="J560" i="7"/>
  <c r="G561" i="7"/>
  <c r="I561" i="7"/>
  <c r="J561" i="7"/>
  <c r="G562" i="7"/>
  <c r="I562" i="7"/>
  <c r="J562" i="7"/>
  <c r="G563" i="7"/>
  <c r="I563" i="7"/>
  <c r="J563" i="7"/>
  <c r="G564" i="7"/>
  <c r="I564" i="7"/>
  <c r="J564" i="7"/>
  <c r="G565" i="7"/>
  <c r="I565" i="7"/>
  <c r="J565" i="7"/>
  <c r="G566" i="7"/>
  <c r="I566" i="7"/>
  <c r="J566" i="7"/>
  <c r="G567" i="7"/>
  <c r="I567" i="7"/>
  <c r="J567" i="7"/>
  <c r="G568" i="7"/>
  <c r="I568" i="7"/>
  <c r="J568" i="7"/>
  <c r="G569" i="7"/>
  <c r="I569" i="7"/>
  <c r="J569" i="7"/>
  <c r="G570" i="7"/>
  <c r="I570" i="7"/>
  <c r="J570" i="7"/>
  <c r="G571" i="7"/>
  <c r="I571" i="7"/>
  <c r="J571" i="7"/>
  <c r="G572" i="7"/>
  <c r="I572" i="7"/>
  <c r="J572" i="7"/>
  <c r="G573" i="7"/>
  <c r="I573" i="7"/>
  <c r="J573" i="7"/>
  <c r="G574" i="7"/>
  <c r="I574" i="7"/>
  <c r="J574" i="7"/>
  <c r="G575" i="7"/>
  <c r="I575" i="7"/>
  <c r="J575" i="7"/>
  <c r="G576" i="7"/>
  <c r="I576" i="7"/>
  <c r="J576" i="7"/>
  <c r="G577" i="7"/>
  <c r="I577" i="7"/>
  <c r="J577" i="7"/>
  <c r="G578" i="7"/>
  <c r="I578" i="7"/>
  <c r="J578" i="7"/>
  <c r="G579" i="7"/>
  <c r="I579" i="7"/>
  <c r="J579" i="7"/>
  <c r="G580" i="7"/>
  <c r="I580" i="7"/>
  <c r="J580" i="7"/>
  <c r="G581" i="7"/>
  <c r="I581" i="7"/>
  <c r="J581" i="7"/>
  <c r="G582" i="7"/>
  <c r="I582" i="7"/>
  <c r="J582" i="7"/>
  <c r="G583" i="7"/>
  <c r="I583" i="7"/>
  <c r="J583" i="7"/>
  <c r="G584" i="7"/>
  <c r="I584" i="7"/>
  <c r="J584" i="7"/>
  <c r="G585" i="7"/>
  <c r="I585" i="7"/>
  <c r="J585" i="7"/>
  <c r="G586" i="7"/>
  <c r="I586" i="7"/>
  <c r="J586" i="7"/>
  <c r="G587" i="7"/>
  <c r="I587" i="7"/>
  <c r="J587" i="7"/>
  <c r="G588" i="7"/>
  <c r="I588" i="7"/>
  <c r="J588" i="7"/>
  <c r="E547" i="7"/>
  <c r="G562" i="33" l="1"/>
  <c r="G565" i="33"/>
  <c r="J565" i="33" s="1"/>
  <c r="G561" i="33"/>
  <c r="J561" i="33" s="1"/>
  <c r="G566" i="33"/>
  <c r="J566" i="33" s="1"/>
  <c r="C479" i="15"/>
  <c r="J538" i="1"/>
  <c r="F538" i="1" s="1"/>
  <c r="C488" i="15"/>
  <c r="J547" i="1"/>
  <c r="F547" i="1" s="1"/>
  <c r="J539" i="33"/>
  <c r="H539" i="33"/>
  <c r="C478" i="15"/>
  <c r="J537" i="1"/>
  <c r="F537" i="1" s="1"/>
  <c r="C469" i="15"/>
  <c r="J528" i="1"/>
  <c r="F528" i="1" s="1"/>
  <c r="C475" i="15"/>
  <c r="J534" i="1"/>
  <c r="F534" i="1" s="1"/>
  <c r="H538" i="33"/>
  <c r="J538" i="33"/>
  <c r="D515" i="33"/>
  <c r="C341" i="25"/>
  <c r="C465" i="15"/>
  <c r="J524" i="1"/>
  <c r="F524" i="1" s="1"/>
  <c r="J551" i="33"/>
  <c r="T564" i="33"/>
  <c r="H527" i="33"/>
  <c r="E354" i="25"/>
  <c r="C396" i="30" s="1"/>
  <c r="C408" i="30" s="1"/>
  <c r="C420" i="30" s="1"/>
  <c r="C432" i="30" s="1"/>
  <c r="C444" i="30" s="1"/>
  <c r="C456" i="30" s="1"/>
  <c r="C468" i="30" s="1"/>
  <c r="C480" i="30" s="1"/>
  <c r="C492" i="30" s="1"/>
  <c r="C504" i="30" s="1"/>
  <c r="C516" i="30" s="1"/>
  <c r="C528" i="30" s="1"/>
  <c r="C540" i="30" s="1"/>
  <c r="D516" i="33"/>
  <c r="C342" i="25"/>
  <c r="C468" i="15"/>
  <c r="J527" i="1"/>
  <c r="F527" i="1" s="1"/>
  <c r="H535" i="33"/>
  <c r="J535" i="33"/>
  <c r="E353" i="25"/>
  <c r="C395" i="30" s="1"/>
  <c r="C407" i="30" s="1"/>
  <c r="C419" i="30" s="1"/>
  <c r="C431" i="30" s="1"/>
  <c r="C443" i="30" s="1"/>
  <c r="C455" i="30" s="1"/>
  <c r="C467" i="30" s="1"/>
  <c r="C479" i="30" s="1"/>
  <c r="C491" i="30" s="1"/>
  <c r="C503" i="30" s="1"/>
  <c r="C515" i="30" s="1"/>
  <c r="C527" i="30" s="1"/>
  <c r="C539" i="30" s="1"/>
  <c r="H526" i="33"/>
  <c r="J547" i="33"/>
  <c r="T560" i="33"/>
  <c r="G560" i="33" s="1"/>
  <c r="J560" i="33" s="1"/>
  <c r="C482" i="15"/>
  <c r="J541" i="1"/>
  <c r="F541" i="1" s="1"/>
  <c r="T570" i="33"/>
  <c r="J550" i="33"/>
  <c r="T563" i="33"/>
  <c r="C355" i="25"/>
  <c r="D529" i="33"/>
  <c r="C471" i="15"/>
  <c r="J530" i="1"/>
  <c r="F530" i="1" s="1"/>
  <c r="C485" i="15"/>
  <c r="J544" i="1"/>
  <c r="F544" i="1" s="1"/>
  <c r="D526" i="33"/>
  <c r="C352" i="25"/>
  <c r="C356" i="25"/>
  <c r="C484" i="15"/>
  <c r="J543" i="1"/>
  <c r="F543" i="1" s="1"/>
  <c r="E80" i="20"/>
  <c r="E79" i="20"/>
  <c r="E78" i="20"/>
  <c r="E77" i="20"/>
  <c r="G570" i="33" l="1"/>
  <c r="J570" i="33" s="1"/>
  <c r="J562" i="33"/>
  <c r="G563" i="33"/>
  <c r="J563" i="33" s="1"/>
  <c r="G564" i="33"/>
  <c r="J564" i="33" s="1"/>
  <c r="C494" i="15"/>
  <c r="J553" i="1"/>
  <c r="F553" i="1" s="1"/>
  <c r="J546" i="1"/>
  <c r="F546" i="1" s="1"/>
  <c r="C487" i="15"/>
  <c r="C490" i="15"/>
  <c r="J549" i="1"/>
  <c r="F549" i="1" s="1"/>
  <c r="C500" i="15"/>
  <c r="J559" i="1"/>
  <c r="F559" i="1" s="1"/>
  <c r="C353" i="25"/>
  <c r="D527" i="33"/>
  <c r="C480" i="15"/>
  <c r="J539" i="1"/>
  <c r="F539" i="1" s="1"/>
  <c r="J559" i="33"/>
  <c r="T572" i="33"/>
  <c r="G571" i="33" s="1"/>
  <c r="J571" i="33" s="1"/>
  <c r="C354" i="25"/>
  <c r="D528" i="33"/>
  <c r="C477" i="15"/>
  <c r="J536" i="1"/>
  <c r="F536" i="1" s="1"/>
  <c r="C481" i="15"/>
  <c r="J540" i="1"/>
  <c r="F540" i="1" s="1"/>
  <c r="C491" i="15"/>
  <c r="J550" i="1"/>
  <c r="F550" i="1" s="1"/>
  <c r="C496" i="15"/>
  <c r="J555" i="1"/>
  <c r="F555" i="1" s="1"/>
  <c r="C483" i="15"/>
  <c r="J542" i="1"/>
  <c r="F542" i="1" s="1"/>
  <c r="C497" i="15"/>
  <c r="J556" i="1"/>
  <c r="F556" i="1" s="1"/>
  <c r="E57" i="28"/>
  <c r="E56" i="28"/>
  <c r="E55" i="28"/>
  <c r="E54" i="28"/>
  <c r="E53" i="28"/>
  <c r="E52" i="28"/>
  <c r="E50" i="28"/>
  <c r="E49" i="28"/>
  <c r="E48" i="28"/>
  <c r="E47" i="28"/>
  <c r="E46" i="28"/>
  <c r="E45" i="28"/>
  <c r="E44" i="28"/>
  <c r="E43" i="28"/>
  <c r="E42" i="28"/>
  <c r="E41" i="28"/>
  <c r="E40" i="28"/>
  <c r="E39" i="28"/>
  <c r="E38" i="28"/>
  <c r="E37" i="28"/>
  <c r="E36" i="28"/>
  <c r="E35" i="28"/>
  <c r="E34" i="28"/>
  <c r="E33" i="28"/>
  <c r="E32" i="28"/>
  <c r="E31" i="28"/>
  <c r="E30" i="28"/>
  <c r="E29" i="28"/>
  <c r="E28" i="28"/>
  <c r="E27" i="28"/>
  <c r="L21" i="28"/>
  <c r="L19" i="28"/>
  <c r="L17" i="28"/>
  <c r="F40" i="15"/>
  <c r="F41" i="15"/>
  <c r="F42" i="15"/>
  <c r="F43" i="15"/>
  <c r="F44" i="15"/>
  <c r="F45" i="15"/>
  <c r="F46" i="15"/>
  <c r="F47" i="15"/>
  <c r="F48" i="15"/>
  <c r="F49" i="15"/>
  <c r="F50" i="15"/>
  <c r="F51" i="15"/>
  <c r="F52" i="15"/>
  <c r="F53" i="15"/>
  <c r="F54" i="15"/>
  <c r="F55" i="15"/>
  <c r="F56" i="15"/>
  <c r="F57" i="15"/>
  <c r="F28" i="15"/>
  <c r="F29" i="15"/>
  <c r="F30" i="15"/>
  <c r="F31" i="15"/>
  <c r="F32" i="15"/>
  <c r="F33" i="15"/>
  <c r="F34" i="15"/>
  <c r="F35" i="15"/>
  <c r="F36" i="15"/>
  <c r="F37" i="15"/>
  <c r="F38" i="15"/>
  <c r="F39" i="15"/>
  <c r="F27" i="15"/>
  <c r="K132" i="4"/>
  <c r="K124" i="4"/>
  <c r="K125" i="4"/>
  <c r="K126" i="4"/>
  <c r="K127" i="4"/>
  <c r="K128" i="4"/>
  <c r="K129" i="4"/>
  <c r="K130" i="4"/>
  <c r="K131" i="4"/>
  <c r="K133" i="4"/>
  <c r="K134" i="4"/>
  <c r="K135" i="4"/>
  <c r="K136" i="4"/>
  <c r="K137" i="4"/>
  <c r="K138" i="4"/>
  <c r="K139" i="4"/>
  <c r="K140" i="4"/>
  <c r="K141" i="4"/>
  <c r="K142" i="4"/>
  <c r="K143" i="4"/>
  <c r="L155" i="4" s="1"/>
  <c r="K144" i="4"/>
  <c r="L156" i="4" s="1"/>
  <c r="K145" i="4"/>
  <c r="L157" i="4" s="1"/>
  <c r="K146" i="4"/>
  <c r="K147" i="4"/>
  <c r="L147" i="4" s="1"/>
  <c r="K148" i="4"/>
  <c r="K149" i="4"/>
  <c r="L149" i="4" s="1"/>
  <c r="K150" i="4"/>
  <c r="L150" i="4" s="1"/>
  <c r="K151" i="4"/>
  <c r="L151" i="4" s="1"/>
  <c r="K152" i="4"/>
  <c r="K153" i="4"/>
  <c r="L153" i="4" s="1"/>
  <c r="K123" i="4"/>
  <c r="F518" i="28"/>
  <c r="D518" i="28"/>
  <c r="F517" i="28"/>
  <c r="D517" i="28"/>
  <c r="F516" i="28"/>
  <c r="D516" i="28"/>
  <c r="F515" i="28"/>
  <c r="D515" i="28"/>
  <c r="F514" i="28"/>
  <c r="D514" i="28"/>
  <c r="F513" i="28"/>
  <c r="D513" i="28"/>
  <c r="F512" i="28"/>
  <c r="D512" i="28"/>
  <c r="F511" i="28"/>
  <c r="D511" i="28"/>
  <c r="F510" i="28"/>
  <c r="D510" i="28"/>
  <c r="F509" i="28"/>
  <c r="D509" i="28"/>
  <c r="F508" i="28"/>
  <c r="D508" i="28"/>
  <c r="F507" i="28"/>
  <c r="D507" i="28"/>
  <c r="F506" i="28"/>
  <c r="D506" i="28"/>
  <c r="F505" i="28"/>
  <c r="D505" i="28"/>
  <c r="F504" i="28"/>
  <c r="D504" i="28"/>
  <c r="F503" i="28"/>
  <c r="D503" i="28"/>
  <c r="F502" i="28"/>
  <c r="D502" i="28"/>
  <c r="F501" i="28"/>
  <c r="D501" i="28"/>
  <c r="F500" i="28"/>
  <c r="D500" i="28"/>
  <c r="F499" i="28"/>
  <c r="D499" i="28"/>
  <c r="F498" i="28"/>
  <c r="D498" i="28"/>
  <c r="F497" i="28"/>
  <c r="D497" i="28"/>
  <c r="F496" i="28"/>
  <c r="D496" i="28"/>
  <c r="F495" i="28"/>
  <c r="D495" i="28"/>
  <c r="F494" i="28"/>
  <c r="D494" i="28"/>
  <c r="F493" i="28"/>
  <c r="D493" i="28"/>
  <c r="F492" i="28"/>
  <c r="D492" i="28"/>
  <c r="F491" i="28"/>
  <c r="D491" i="28"/>
  <c r="F490" i="28"/>
  <c r="D490" i="28"/>
  <c r="F489" i="28"/>
  <c r="D489" i="28"/>
  <c r="F488" i="28"/>
  <c r="D488" i="28"/>
  <c r="F487" i="28"/>
  <c r="D487" i="28"/>
  <c r="F486" i="28"/>
  <c r="D486" i="28"/>
  <c r="F485" i="28"/>
  <c r="D485" i="28"/>
  <c r="F484" i="28"/>
  <c r="D484" i="28"/>
  <c r="F483" i="28"/>
  <c r="D483" i="28"/>
  <c r="F482" i="28"/>
  <c r="D482" i="28"/>
  <c r="F481" i="28"/>
  <c r="D481" i="28"/>
  <c r="F480" i="28"/>
  <c r="D480" i="28"/>
  <c r="F479" i="28"/>
  <c r="D479" i="28"/>
  <c r="F478" i="28"/>
  <c r="D478" i="28"/>
  <c r="F477" i="28"/>
  <c r="D477" i="28"/>
  <c r="F476" i="28"/>
  <c r="D476" i="28"/>
  <c r="F475" i="28"/>
  <c r="D475" i="28"/>
  <c r="F474" i="28"/>
  <c r="D474" i="28"/>
  <c r="F473" i="28"/>
  <c r="D473" i="28"/>
  <c r="F472" i="28"/>
  <c r="D472" i="28"/>
  <c r="F471" i="28"/>
  <c r="D471" i="28"/>
  <c r="F470" i="28"/>
  <c r="D470" i="28"/>
  <c r="F469" i="28"/>
  <c r="D469" i="28"/>
  <c r="F468" i="28"/>
  <c r="D468" i="28"/>
  <c r="F467" i="28"/>
  <c r="D467" i="28"/>
  <c r="F466" i="28"/>
  <c r="D466" i="28"/>
  <c r="F465" i="28"/>
  <c r="D465" i="28"/>
  <c r="F464" i="28"/>
  <c r="D464" i="28"/>
  <c r="F463" i="28"/>
  <c r="D463" i="28"/>
  <c r="F462" i="28"/>
  <c r="D462" i="28"/>
  <c r="F461" i="28"/>
  <c r="D461" i="28"/>
  <c r="F460" i="28"/>
  <c r="D460" i="28"/>
  <c r="F459" i="28"/>
  <c r="D459" i="28"/>
  <c r="F458" i="28"/>
  <c r="D458" i="28"/>
  <c r="F457" i="28"/>
  <c r="D457" i="28"/>
  <c r="F456" i="28"/>
  <c r="D456" i="28"/>
  <c r="F455" i="28"/>
  <c r="D455" i="28"/>
  <c r="F454" i="28"/>
  <c r="D454" i="28"/>
  <c r="F453" i="28"/>
  <c r="D453" i="28"/>
  <c r="F452" i="28"/>
  <c r="D452" i="28"/>
  <c r="F451" i="28"/>
  <c r="D451" i="28"/>
  <c r="F450" i="28"/>
  <c r="D450" i="28"/>
  <c r="F449" i="28"/>
  <c r="D449" i="28"/>
  <c r="F448" i="28"/>
  <c r="D448" i="28"/>
  <c r="F447" i="28"/>
  <c r="D447" i="28"/>
  <c r="F446" i="28"/>
  <c r="D446" i="28"/>
  <c r="F445" i="28"/>
  <c r="D445" i="28"/>
  <c r="F444" i="28"/>
  <c r="D444" i="28"/>
  <c r="F443" i="28"/>
  <c r="D443" i="28"/>
  <c r="F442" i="28"/>
  <c r="D442" i="28"/>
  <c r="F441" i="28"/>
  <c r="D441" i="28"/>
  <c r="F440" i="28"/>
  <c r="D440" i="28"/>
  <c r="F439" i="28"/>
  <c r="D439" i="28"/>
  <c r="F438" i="28"/>
  <c r="D438" i="28"/>
  <c r="F437" i="28"/>
  <c r="D437" i="28"/>
  <c r="F436" i="28"/>
  <c r="D436" i="28"/>
  <c r="F435" i="28"/>
  <c r="D435" i="28"/>
  <c r="F434" i="28"/>
  <c r="D434" i="28"/>
  <c r="F433" i="28"/>
  <c r="D433" i="28"/>
  <c r="F432" i="28"/>
  <c r="D432" i="28"/>
  <c r="F431" i="28"/>
  <c r="D431" i="28"/>
  <c r="F430" i="28"/>
  <c r="D430" i="28"/>
  <c r="F429" i="28"/>
  <c r="D429" i="28"/>
  <c r="F428" i="28"/>
  <c r="D428" i="28"/>
  <c r="F427" i="28"/>
  <c r="D427" i="28"/>
  <c r="F426" i="28"/>
  <c r="D426" i="28"/>
  <c r="F425" i="28"/>
  <c r="D425" i="28"/>
  <c r="F424" i="28"/>
  <c r="D424" i="28"/>
  <c r="F423" i="28"/>
  <c r="D423" i="28"/>
  <c r="F422" i="28"/>
  <c r="D422" i="28"/>
  <c r="F421" i="28"/>
  <c r="D421" i="28"/>
  <c r="F420" i="28"/>
  <c r="D420" i="28"/>
  <c r="F419" i="28"/>
  <c r="D419" i="28"/>
  <c r="F418" i="28"/>
  <c r="D418" i="28"/>
  <c r="F417" i="28"/>
  <c r="D417" i="28"/>
  <c r="F416" i="28"/>
  <c r="D416" i="28"/>
  <c r="F415" i="28"/>
  <c r="D415" i="28"/>
  <c r="F414" i="28"/>
  <c r="D414" i="28"/>
  <c r="F413" i="28"/>
  <c r="D413" i="28"/>
  <c r="F412" i="28"/>
  <c r="D412" i="28"/>
  <c r="F411" i="28"/>
  <c r="D411" i="28"/>
  <c r="F410" i="28"/>
  <c r="D410" i="28"/>
  <c r="F409" i="28"/>
  <c r="D409" i="28"/>
  <c r="F408" i="28"/>
  <c r="D408" i="28"/>
  <c r="F407" i="28"/>
  <c r="D407" i="28"/>
  <c r="F406" i="28"/>
  <c r="D406" i="28"/>
  <c r="F405" i="28"/>
  <c r="D405" i="28"/>
  <c r="F404" i="28"/>
  <c r="D404" i="28"/>
  <c r="F403" i="28"/>
  <c r="D403" i="28"/>
  <c r="F402" i="28"/>
  <c r="D402" i="28"/>
  <c r="F401" i="28"/>
  <c r="D401" i="28"/>
  <c r="F400" i="28"/>
  <c r="D400" i="28"/>
  <c r="F399" i="28"/>
  <c r="D399" i="28"/>
  <c r="F398" i="28"/>
  <c r="F397" i="28"/>
  <c r="F396" i="28"/>
  <c r="F395" i="28"/>
  <c r="F394" i="28"/>
  <c r="F393" i="28"/>
  <c r="F392" i="28"/>
  <c r="F391" i="28"/>
  <c r="F390" i="28"/>
  <c r="F389" i="28"/>
  <c r="F388" i="28"/>
  <c r="F387" i="28"/>
  <c r="F386" i="28"/>
  <c r="F385" i="28"/>
  <c r="F384" i="28"/>
  <c r="F383" i="28"/>
  <c r="F382" i="28"/>
  <c r="F381" i="28"/>
  <c r="F380" i="28"/>
  <c r="F379" i="28"/>
  <c r="F378" i="28"/>
  <c r="F377" i="28"/>
  <c r="F376" i="28"/>
  <c r="F375" i="28"/>
  <c r="F374" i="28"/>
  <c r="F373" i="28"/>
  <c r="F372" i="28"/>
  <c r="F371" i="28"/>
  <c r="D371" i="28"/>
  <c r="F370" i="28"/>
  <c r="F369" i="28"/>
  <c r="F368" i="28"/>
  <c r="F367" i="28"/>
  <c r="F366" i="28"/>
  <c r="F365" i="28"/>
  <c r="F364" i="28"/>
  <c r="F363" i="28"/>
  <c r="F362" i="28"/>
  <c r="F361" i="28"/>
  <c r="F360" i="28"/>
  <c r="F359" i="28"/>
  <c r="F358" i="28"/>
  <c r="F357" i="28"/>
  <c r="F356" i="28"/>
  <c r="F355" i="28"/>
  <c r="F354" i="28"/>
  <c r="F353" i="28"/>
  <c r="F352" i="28"/>
  <c r="F351" i="28"/>
  <c r="F350" i="28"/>
  <c r="F349" i="28"/>
  <c r="F348" i="28"/>
  <c r="F347" i="28"/>
  <c r="F346" i="28"/>
  <c r="F345" i="28"/>
  <c r="F344" i="28"/>
  <c r="F343" i="28"/>
  <c r="F342" i="28"/>
  <c r="F341" i="28"/>
  <c r="F340" i="28"/>
  <c r="F339" i="28"/>
  <c r="D339" i="28"/>
  <c r="F338" i="28"/>
  <c r="F337" i="28"/>
  <c r="F336" i="28"/>
  <c r="F335" i="28"/>
  <c r="F334" i="28"/>
  <c r="F333" i="28"/>
  <c r="F332" i="28"/>
  <c r="F331" i="28"/>
  <c r="F330" i="28"/>
  <c r="F329" i="28"/>
  <c r="F328" i="28"/>
  <c r="F327" i="28"/>
  <c r="F326" i="28"/>
  <c r="F325" i="28"/>
  <c r="F324" i="28"/>
  <c r="F323" i="28"/>
  <c r="F322" i="28"/>
  <c r="F321" i="28"/>
  <c r="F320" i="28"/>
  <c r="F319" i="28"/>
  <c r="F318" i="28"/>
  <c r="F317" i="28"/>
  <c r="F316" i="28"/>
  <c r="F315" i="28"/>
  <c r="F314" i="28"/>
  <c r="F313" i="28"/>
  <c r="F312" i="28"/>
  <c r="F311" i="28"/>
  <c r="F310" i="28"/>
  <c r="F309" i="28"/>
  <c r="F308" i="28"/>
  <c r="F307" i="28"/>
  <c r="D307" i="28"/>
  <c r="F306" i="28"/>
  <c r="F305" i="28"/>
  <c r="F304" i="28"/>
  <c r="F303" i="28"/>
  <c r="F302" i="28"/>
  <c r="F301" i="28"/>
  <c r="F300" i="28"/>
  <c r="F299" i="28"/>
  <c r="F298" i="28"/>
  <c r="F297" i="28"/>
  <c r="F296" i="28"/>
  <c r="F295" i="28"/>
  <c r="F294" i="28"/>
  <c r="F293" i="28"/>
  <c r="F292" i="28"/>
  <c r="F291" i="28"/>
  <c r="F290" i="28"/>
  <c r="F289" i="28"/>
  <c r="F288" i="28"/>
  <c r="F287" i="28"/>
  <c r="F286" i="28"/>
  <c r="F285" i="28"/>
  <c r="F284" i="28"/>
  <c r="F283" i="28"/>
  <c r="F282" i="28"/>
  <c r="F281" i="28"/>
  <c r="F280" i="28"/>
  <c r="F279" i="28"/>
  <c r="F278" i="28"/>
  <c r="F277" i="28"/>
  <c r="F276" i="28"/>
  <c r="F275" i="28"/>
  <c r="D275" i="28"/>
  <c r="F274" i="28"/>
  <c r="F273" i="28"/>
  <c r="F272" i="28"/>
  <c r="F271" i="28"/>
  <c r="F270" i="28"/>
  <c r="F269" i="28"/>
  <c r="F268" i="28"/>
  <c r="F267" i="28"/>
  <c r="F266" i="28"/>
  <c r="F265" i="28"/>
  <c r="F264" i="28"/>
  <c r="F263" i="28"/>
  <c r="F262" i="28"/>
  <c r="F261" i="28"/>
  <c r="F260" i="28"/>
  <c r="F259" i="28"/>
  <c r="F258" i="28"/>
  <c r="F257" i="28"/>
  <c r="F256" i="28"/>
  <c r="F255" i="28"/>
  <c r="F254" i="28"/>
  <c r="F253" i="28"/>
  <c r="F252" i="28"/>
  <c r="F251" i="28"/>
  <c r="F250" i="28"/>
  <c r="F249" i="28"/>
  <c r="F248" i="28"/>
  <c r="F247" i="28"/>
  <c r="F246" i="28"/>
  <c r="F245" i="28"/>
  <c r="F244" i="28"/>
  <c r="F243" i="28"/>
  <c r="D243" i="28"/>
  <c r="F242" i="28"/>
  <c r="F241" i="28"/>
  <c r="F240" i="28"/>
  <c r="F239" i="28"/>
  <c r="F238" i="28"/>
  <c r="F237" i="28"/>
  <c r="F236" i="28"/>
  <c r="F235" i="28"/>
  <c r="F234" i="28"/>
  <c r="F233" i="28"/>
  <c r="F232" i="28"/>
  <c r="F231" i="28"/>
  <c r="F230" i="28"/>
  <c r="F229" i="28"/>
  <c r="F228" i="28"/>
  <c r="F227" i="28"/>
  <c r="F226" i="28"/>
  <c r="F225" i="28"/>
  <c r="F224" i="28"/>
  <c r="F223" i="28"/>
  <c r="F222" i="28"/>
  <c r="F221" i="28"/>
  <c r="F220" i="28"/>
  <c r="F219" i="28"/>
  <c r="F218" i="28"/>
  <c r="F217" i="28"/>
  <c r="F216" i="28"/>
  <c r="F215" i="28"/>
  <c r="F214" i="28"/>
  <c r="F213" i="28"/>
  <c r="F212" i="28"/>
  <c r="F211" i="28"/>
  <c r="D211" i="28"/>
  <c r="F210" i="28"/>
  <c r="F209" i="28"/>
  <c r="F208" i="28"/>
  <c r="F207" i="28"/>
  <c r="F206" i="28"/>
  <c r="F205" i="28"/>
  <c r="F204" i="28"/>
  <c r="F203" i="28"/>
  <c r="F202" i="28"/>
  <c r="F201" i="28"/>
  <c r="F200" i="28"/>
  <c r="F199" i="28"/>
  <c r="F198" i="28"/>
  <c r="F197" i="28"/>
  <c r="F196" i="28"/>
  <c r="F195" i="28"/>
  <c r="F194" i="28"/>
  <c r="F193" i="28"/>
  <c r="F192" i="28"/>
  <c r="F191" i="28"/>
  <c r="F190" i="28"/>
  <c r="F189" i="28"/>
  <c r="F188" i="28"/>
  <c r="F187" i="28"/>
  <c r="F186" i="28"/>
  <c r="F185" i="28"/>
  <c r="F184" i="28"/>
  <c r="F183" i="28"/>
  <c r="F182" i="28"/>
  <c r="F181" i="28"/>
  <c r="F180" i="28"/>
  <c r="F179" i="28"/>
  <c r="D179" i="28"/>
  <c r="F178" i="28"/>
  <c r="F177" i="28"/>
  <c r="F176" i="28"/>
  <c r="F175" i="28"/>
  <c r="F174" i="28"/>
  <c r="F173" i="28"/>
  <c r="F172" i="28"/>
  <c r="F171" i="28"/>
  <c r="F170" i="28"/>
  <c r="F169" i="28"/>
  <c r="F168" i="28"/>
  <c r="F167" i="28"/>
  <c r="F166" i="28"/>
  <c r="F165" i="28"/>
  <c r="F164" i="28"/>
  <c r="G163" i="28"/>
  <c r="F163" i="28"/>
  <c r="G162" i="28"/>
  <c r="F162" i="28"/>
  <c r="G161" i="28"/>
  <c r="F161" i="28"/>
  <c r="G160" i="28"/>
  <c r="F160" i="28"/>
  <c r="G159" i="28"/>
  <c r="F159" i="28"/>
  <c r="G158" i="28"/>
  <c r="F158" i="28"/>
  <c r="G157" i="28"/>
  <c r="F157" i="28"/>
  <c r="G156" i="28"/>
  <c r="F156" i="28"/>
  <c r="G155" i="28"/>
  <c r="F155" i="28"/>
  <c r="G154" i="28"/>
  <c r="F154" i="28"/>
  <c r="G153" i="28"/>
  <c r="F153" i="28"/>
  <c r="G152" i="28"/>
  <c r="F152" i="28"/>
  <c r="G151" i="28"/>
  <c r="F151" i="28"/>
  <c r="G150" i="28"/>
  <c r="F150" i="28"/>
  <c r="G149" i="28"/>
  <c r="F149" i="28"/>
  <c r="G148" i="28"/>
  <c r="F148" i="28"/>
  <c r="G147" i="28"/>
  <c r="F147" i="28"/>
  <c r="G146" i="28"/>
  <c r="F146" i="28"/>
  <c r="G145" i="28"/>
  <c r="F145" i="28"/>
  <c r="G144" i="28"/>
  <c r="F144" i="28"/>
  <c r="G143" i="28"/>
  <c r="F143" i="28"/>
  <c r="G142" i="28"/>
  <c r="F142" i="28"/>
  <c r="G141" i="28"/>
  <c r="F141" i="28"/>
  <c r="G140" i="28"/>
  <c r="F140" i="28"/>
  <c r="G139" i="28"/>
  <c r="F139" i="28"/>
  <c r="G138" i="28"/>
  <c r="F138" i="28"/>
  <c r="G137" i="28"/>
  <c r="F137" i="28"/>
  <c r="G136" i="28"/>
  <c r="F136" i="28"/>
  <c r="G135" i="28"/>
  <c r="F135" i="28"/>
  <c r="G134" i="28"/>
  <c r="F134" i="28"/>
  <c r="D134" i="28"/>
  <c r="G133" i="28"/>
  <c r="F133" i="28"/>
  <c r="G132" i="28"/>
  <c r="F132" i="28"/>
  <c r="G131" i="28"/>
  <c r="F131" i="28"/>
  <c r="G130" i="28"/>
  <c r="F130" i="28"/>
  <c r="G129" i="28"/>
  <c r="F129" i="28"/>
  <c r="G128" i="28"/>
  <c r="F128" i="28"/>
  <c r="G127" i="28"/>
  <c r="F127" i="28"/>
  <c r="G126" i="28"/>
  <c r="F126" i="28"/>
  <c r="G125" i="28"/>
  <c r="F125" i="28"/>
  <c r="G124" i="28"/>
  <c r="F124" i="28"/>
  <c r="G123" i="28"/>
  <c r="F123" i="28"/>
  <c r="G122" i="28"/>
  <c r="F122" i="28"/>
  <c r="G121" i="28"/>
  <c r="F121" i="28"/>
  <c r="G120" i="28"/>
  <c r="F120" i="28"/>
  <c r="G119" i="28"/>
  <c r="F119" i="28"/>
  <c r="G118" i="28"/>
  <c r="F118" i="28"/>
  <c r="G117" i="28"/>
  <c r="F117" i="28"/>
  <c r="G116" i="28"/>
  <c r="F116" i="28"/>
  <c r="G115" i="28"/>
  <c r="F115" i="28"/>
  <c r="G114" i="28"/>
  <c r="F114" i="28"/>
  <c r="G113" i="28"/>
  <c r="F113" i="28"/>
  <c r="G112" i="28"/>
  <c r="F112" i="28"/>
  <c r="G111" i="28"/>
  <c r="F111" i="28"/>
  <c r="G110" i="28"/>
  <c r="F110" i="28"/>
  <c r="G109" i="28"/>
  <c r="F109" i="28"/>
  <c r="G108" i="28"/>
  <c r="F108" i="28"/>
  <c r="G107" i="28"/>
  <c r="F107" i="28"/>
  <c r="G106" i="28"/>
  <c r="F106" i="28"/>
  <c r="G105" i="28"/>
  <c r="F105" i="28"/>
  <c r="G104" i="28"/>
  <c r="F104" i="28"/>
  <c r="G103" i="28"/>
  <c r="F103" i="28"/>
  <c r="G102" i="28"/>
  <c r="F102" i="28"/>
  <c r="D102" i="28"/>
  <c r="G101" i="28"/>
  <c r="F101" i="28"/>
  <c r="G100" i="28"/>
  <c r="F100" i="28"/>
  <c r="G99" i="28"/>
  <c r="F99" i="28"/>
  <c r="G98" i="28"/>
  <c r="F98" i="28"/>
  <c r="G97" i="28"/>
  <c r="F97" i="28"/>
  <c r="G96" i="28"/>
  <c r="F96" i="28"/>
  <c r="G95" i="28"/>
  <c r="F95" i="28"/>
  <c r="G94" i="28"/>
  <c r="F94" i="28"/>
  <c r="G93" i="28"/>
  <c r="F93" i="28"/>
  <c r="G92" i="28"/>
  <c r="F92" i="28"/>
  <c r="G91" i="28"/>
  <c r="F91" i="28"/>
  <c r="G90" i="28"/>
  <c r="F90" i="28"/>
  <c r="G89" i="28"/>
  <c r="F89" i="28"/>
  <c r="G88" i="28"/>
  <c r="F88" i="28"/>
  <c r="G87" i="28"/>
  <c r="F87" i="28"/>
  <c r="G86" i="28"/>
  <c r="F86" i="28"/>
  <c r="B86" i="28"/>
  <c r="B98" i="28" s="1"/>
  <c r="B110" i="28" s="1"/>
  <c r="B122" i="28" s="1"/>
  <c r="B134" i="28" s="1"/>
  <c r="B146" i="28" s="1"/>
  <c r="B158" i="28" s="1"/>
  <c r="B170" i="28" s="1"/>
  <c r="B182" i="28" s="1"/>
  <c r="B194" i="28" s="1"/>
  <c r="B206" i="28" s="1"/>
  <c r="B218" i="28" s="1"/>
  <c r="B230" i="28" s="1"/>
  <c r="B242" i="28" s="1"/>
  <c r="B254" i="28" s="1"/>
  <c r="B266" i="28" s="1"/>
  <c r="B278" i="28" s="1"/>
  <c r="B290" i="28" s="1"/>
  <c r="B302" i="28" s="1"/>
  <c r="B314" i="28" s="1"/>
  <c r="B326" i="28" s="1"/>
  <c r="B338" i="28" s="1"/>
  <c r="B350" i="28" s="1"/>
  <c r="B362" i="28" s="1"/>
  <c r="B374" i="28" s="1"/>
  <c r="B386" i="28" s="1"/>
  <c r="B398" i="28" s="1"/>
  <c r="B410" i="28" s="1"/>
  <c r="B422" i="28" s="1"/>
  <c r="B434" i="28" s="1"/>
  <c r="B446" i="28" s="1"/>
  <c r="B458" i="28" s="1"/>
  <c r="B470" i="28" s="1"/>
  <c r="B482" i="28" s="1"/>
  <c r="B494" i="28" s="1"/>
  <c r="B506" i="28" s="1"/>
  <c r="B518" i="28" s="1"/>
  <c r="A86" i="28"/>
  <c r="A98" i="28" s="1"/>
  <c r="A110" i="28" s="1"/>
  <c r="A122" i="28" s="1"/>
  <c r="A134" i="28" s="1"/>
  <c r="A146" i="28" s="1"/>
  <c r="A158" i="28" s="1"/>
  <c r="A170" i="28" s="1"/>
  <c r="A182" i="28" s="1"/>
  <c r="A194" i="28" s="1"/>
  <c r="A206" i="28" s="1"/>
  <c r="A218" i="28" s="1"/>
  <c r="A230" i="28" s="1"/>
  <c r="A242" i="28" s="1"/>
  <c r="A254" i="28" s="1"/>
  <c r="A266" i="28" s="1"/>
  <c r="A278" i="28" s="1"/>
  <c r="A290" i="28" s="1"/>
  <c r="A302" i="28" s="1"/>
  <c r="A314" i="28" s="1"/>
  <c r="A326" i="28" s="1"/>
  <c r="A338" i="28" s="1"/>
  <c r="A350" i="28" s="1"/>
  <c r="A362" i="28" s="1"/>
  <c r="A374" i="28" s="1"/>
  <c r="A386" i="28" s="1"/>
  <c r="A398" i="28" s="1"/>
  <c r="A410" i="28" s="1"/>
  <c r="A422" i="28" s="1"/>
  <c r="A434" i="28" s="1"/>
  <c r="A446" i="28" s="1"/>
  <c r="A458" i="28" s="1"/>
  <c r="A470" i="28" s="1"/>
  <c r="A482" i="28" s="1"/>
  <c r="A494" i="28" s="1"/>
  <c r="A506" i="28" s="1"/>
  <c r="A518" i="28" s="1"/>
  <c r="G85" i="28"/>
  <c r="F85" i="28"/>
  <c r="B85" i="28"/>
  <c r="B97" i="28" s="1"/>
  <c r="B109" i="28" s="1"/>
  <c r="B121" i="28" s="1"/>
  <c r="B133" i="28" s="1"/>
  <c r="B145" i="28" s="1"/>
  <c r="B157" i="28" s="1"/>
  <c r="B169" i="28" s="1"/>
  <c r="B181" i="28" s="1"/>
  <c r="B193" i="28" s="1"/>
  <c r="B205" i="28" s="1"/>
  <c r="B217" i="28" s="1"/>
  <c r="B229" i="28" s="1"/>
  <c r="B241" i="28" s="1"/>
  <c r="B253" i="28" s="1"/>
  <c r="B265" i="28" s="1"/>
  <c r="B277" i="28" s="1"/>
  <c r="B289" i="28" s="1"/>
  <c r="B301" i="28" s="1"/>
  <c r="B313" i="28" s="1"/>
  <c r="B325" i="28" s="1"/>
  <c r="B337" i="28" s="1"/>
  <c r="B349" i="28" s="1"/>
  <c r="B361" i="28" s="1"/>
  <c r="B373" i="28" s="1"/>
  <c r="B385" i="28" s="1"/>
  <c r="B397" i="28" s="1"/>
  <c r="B409" i="28" s="1"/>
  <c r="B421" i="28" s="1"/>
  <c r="B433" i="28" s="1"/>
  <c r="B445" i="28" s="1"/>
  <c r="B457" i="28" s="1"/>
  <c r="B469" i="28" s="1"/>
  <c r="B481" i="28" s="1"/>
  <c r="B493" i="28" s="1"/>
  <c r="B505" i="28" s="1"/>
  <c r="B517" i="28" s="1"/>
  <c r="A85" i="28"/>
  <c r="A97" i="28" s="1"/>
  <c r="A109" i="28" s="1"/>
  <c r="A121" i="28" s="1"/>
  <c r="A133" i="28" s="1"/>
  <c r="A145" i="28" s="1"/>
  <c r="A157" i="28" s="1"/>
  <c r="A169" i="28" s="1"/>
  <c r="A181" i="28" s="1"/>
  <c r="A193" i="28" s="1"/>
  <c r="A205" i="28" s="1"/>
  <c r="A217" i="28" s="1"/>
  <c r="A229" i="28" s="1"/>
  <c r="A241" i="28" s="1"/>
  <c r="A253" i="28" s="1"/>
  <c r="A265" i="28" s="1"/>
  <c r="A277" i="28" s="1"/>
  <c r="A289" i="28" s="1"/>
  <c r="A301" i="28" s="1"/>
  <c r="A313" i="28" s="1"/>
  <c r="A325" i="28" s="1"/>
  <c r="A337" i="28" s="1"/>
  <c r="A349" i="28" s="1"/>
  <c r="A361" i="28" s="1"/>
  <c r="A373" i="28" s="1"/>
  <c r="A385" i="28" s="1"/>
  <c r="A397" i="28" s="1"/>
  <c r="A409" i="28" s="1"/>
  <c r="A421" i="28" s="1"/>
  <c r="A433" i="28" s="1"/>
  <c r="A445" i="28" s="1"/>
  <c r="A457" i="28" s="1"/>
  <c r="A469" i="28" s="1"/>
  <c r="A481" i="28" s="1"/>
  <c r="A493" i="28" s="1"/>
  <c r="A505" i="28" s="1"/>
  <c r="A517" i="28" s="1"/>
  <c r="G84" i="28"/>
  <c r="F84" i="28"/>
  <c r="B84" i="28"/>
  <c r="B96" i="28" s="1"/>
  <c r="B108" i="28" s="1"/>
  <c r="B120" i="28" s="1"/>
  <c r="B132" i="28" s="1"/>
  <c r="B144" i="28" s="1"/>
  <c r="B156" i="28" s="1"/>
  <c r="B168" i="28" s="1"/>
  <c r="B180" i="28" s="1"/>
  <c r="B192" i="28" s="1"/>
  <c r="B204" i="28" s="1"/>
  <c r="B216" i="28" s="1"/>
  <c r="B228" i="28" s="1"/>
  <c r="B240" i="28" s="1"/>
  <c r="B252" i="28" s="1"/>
  <c r="B264" i="28" s="1"/>
  <c r="B276" i="28" s="1"/>
  <c r="B288" i="28" s="1"/>
  <c r="B300" i="28" s="1"/>
  <c r="B312" i="28" s="1"/>
  <c r="B324" i="28" s="1"/>
  <c r="B336" i="28" s="1"/>
  <c r="B348" i="28" s="1"/>
  <c r="B360" i="28" s="1"/>
  <c r="B372" i="28" s="1"/>
  <c r="B384" i="28" s="1"/>
  <c r="B396" i="28" s="1"/>
  <c r="B408" i="28" s="1"/>
  <c r="B420" i="28" s="1"/>
  <c r="B432" i="28" s="1"/>
  <c r="B444" i="28" s="1"/>
  <c r="B456" i="28" s="1"/>
  <c r="B468" i="28" s="1"/>
  <c r="B480" i="28" s="1"/>
  <c r="B492" i="28" s="1"/>
  <c r="B504" i="28" s="1"/>
  <c r="B516" i="28" s="1"/>
  <c r="A84" i="28"/>
  <c r="A96" i="28" s="1"/>
  <c r="A108" i="28" s="1"/>
  <c r="A120" i="28" s="1"/>
  <c r="A132" i="28" s="1"/>
  <c r="A144" i="28" s="1"/>
  <c r="A156" i="28" s="1"/>
  <c r="A168" i="28" s="1"/>
  <c r="A180" i="28" s="1"/>
  <c r="A192" i="28" s="1"/>
  <c r="A204" i="28" s="1"/>
  <c r="A216" i="28" s="1"/>
  <c r="A228" i="28" s="1"/>
  <c r="A240" i="28" s="1"/>
  <c r="A252" i="28" s="1"/>
  <c r="A264" i="28" s="1"/>
  <c r="A276" i="28" s="1"/>
  <c r="A288" i="28" s="1"/>
  <c r="A300" i="28" s="1"/>
  <c r="A312" i="28" s="1"/>
  <c r="A324" i="28" s="1"/>
  <c r="A336" i="28" s="1"/>
  <c r="A348" i="28" s="1"/>
  <c r="A360" i="28" s="1"/>
  <c r="A372" i="28" s="1"/>
  <c r="A384" i="28" s="1"/>
  <c r="A396" i="28" s="1"/>
  <c r="A408" i="28" s="1"/>
  <c r="A420" i="28" s="1"/>
  <c r="A432" i="28" s="1"/>
  <c r="A444" i="28" s="1"/>
  <c r="A456" i="28" s="1"/>
  <c r="A468" i="28" s="1"/>
  <c r="A480" i="28" s="1"/>
  <c r="A492" i="28" s="1"/>
  <c r="A504" i="28" s="1"/>
  <c r="A516" i="28" s="1"/>
  <c r="G83" i="28"/>
  <c r="F83" i="28"/>
  <c r="B83" i="28"/>
  <c r="B95" i="28" s="1"/>
  <c r="B107" i="28" s="1"/>
  <c r="B119" i="28" s="1"/>
  <c r="B131" i="28" s="1"/>
  <c r="B143" i="28" s="1"/>
  <c r="B155" i="28" s="1"/>
  <c r="B167" i="28" s="1"/>
  <c r="B179" i="28" s="1"/>
  <c r="B191" i="28" s="1"/>
  <c r="B203" i="28" s="1"/>
  <c r="B215" i="28" s="1"/>
  <c r="B227" i="28" s="1"/>
  <c r="B239" i="28" s="1"/>
  <c r="B251" i="28" s="1"/>
  <c r="B263" i="28" s="1"/>
  <c r="B275" i="28" s="1"/>
  <c r="B287" i="28" s="1"/>
  <c r="B299" i="28" s="1"/>
  <c r="B311" i="28" s="1"/>
  <c r="B323" i="28" s="1"/>
  <c r="B335" i="28" s="1"/>
  <c r="B347" i="28" s="1"/>
  <c r="B359" i="28" s="1"/>
  <c r="B371" i="28" s="1"/>
  <c r="B383" i="28" s="1"/>
  <c r="B395" i="28" s="1"/>
  <c r="B407" i="28" s="1"/>
  <c r="B419" i="28" s="1"/>
  <c r="B431" i="28" s="1"/>
  <c r="B443" i="28" s="1"/>
  <c r="B455" i="28" s="1"/>
  <c r="B467" i="28" s="1"/>
  <c r="B479" i="28" s="1"/>
  <c r="B491" i="28" s="1"/>
  <c r="B503" i="28" s="1"/>
  <c r="B515" i="28" s="1"/>
  <c r="A83" i="28"/>
  <c r="A95" i="28" s="1"/>
  <c r="A107" i="28" s="1"/>
  <c r="A119" i="28" s="1"/>
  <c r="A131" i="28" s="1"/>
  <c r="A143" i="28" s="1"/>
  <c r="A155" i="28" s="1"/>
  <c r="A167" i="28" s="1"/>
  <c r="A179" i="28" s="1"/>
  <c r="A191" i="28" s="1"/>
  <c r="A203" i="28" s="1"/>
  <c r="A215" i="28" s="1"/>
  <c r="A227" i="28" s="1"/>
  <c r="A239" i="28" s="1"/>
  <c r="A251" i="28" s="1"/>
  <c r="A263" i="28" s="1"/>
  <c r="A275" i="28" s="1"/>
  <c r="A287" i="28" s="1"/>
  <c r="A299" i="28" s="1"/>
  <c r="A311" i="28" s="1"/>
  <c r="A323" i="28" s="1"/>
  <c r="A335" i="28" s="1"/>
  <c r="A347" i="28" s="1"/>
  <c r="A359" i="28" s="1"/>
  <c r="A371" i="28" s="1"/>
  <c r="A383" i="28" s="1"/>
  <c r="A395" i="28" s="1"/>
  <c r="A407" i="28" s="1"/>
  <c r="A419" i="28" s="1"/>
  <c r="A431" i="28" s="1"/>
  <c r="A443" i="28" s="1"/>
  <c r="A455" i="28" s="1"/>
  <c r="A467" i="28" s="1"/>
  <c r="A479" i="28" s="1"/>
  <c r="A491" i="28" s="1"/>
  <c r="A503" i="28" s="1"/>
  <c r="A515" i="28" s="1"/>
  <c r="G82" i="28"/>
  <c r="F82" i="28"/>
  <c r="B82" i="28"/>
  <c r="B94" i="28" s="1"/>
  <c r="B106" i="28" s="1"/>
  <c r="B118" i="28" s="1"/>
  <c r="B130" i="28" s="1"/>
  <c r="B142" i="28" s="1"/>
  <c r="B154" i="28" s="1"/>
  <c r="B166" i="28" s="1"/>
  <c r="B178" i="28" s="1"/>
  <c r="B190" i="28" s="1"/>
  <c r="B202" i="28" s="1"/>
  <c r="B214" i="28" s="1"/>
  <c r="B226" i="28" s="1"/>
  <c r="B238" i="28" s="1"/>
  <c r="B250" i="28" s="1"/>
  <c r="B262" i="28" s="1"/>
  <c r="B274" i="28" s="1"/>
  <c r="B286" i="28" s="1"/>
  <c r="B298" i="28" s="1"/>
  <c r="B310" i="28" s="1"/>
  <c r="B322" i="28" s="1"/>
  <c r="B334" i="28" s="1"/>
  <c r="B346" i="28" s="1"/>
  <c r="B358" i="28" s="1"/>
  <c r="B370" i="28" s="1"/>
  <c r="B382" i="28" s="1"/>
  <c r="B394" i="28" s="1"/>
  <c r="B406" i="28" s="1"/>
  <c r="B418" i="28" s="1"/>
  <c r="B430" i="28" s="1"/>
  <c r="B442" i="28" s="1"/>
  <c r="B454" i="28" s="1"/>
  <c r="B466" i="28" s="1"/>
  <c r="B478" i="28" s="1"/>
  <c r="B490" i="28" s="1"/>
  <c r="B502" i="28" s="1"/>
  <c r="B514" i="28" s="1"/>
  <c r="A82" i="28"/>
  <c r="A94" i="28" s="1"/>
  <c r="A106" i="28" s="1"/>
  <c r="A118" i="28" s="1"/>
  <c r="A130" i="28" s="1"/>
  <c r="A142" i="28" s="1"/>
  <c r="A154" i="28" s="1"/>
  <c r="A166" i="28" s="1"/>
  <c r="A178" i="28" s="1"/>
  <c r="A190" i="28" s="1"/>
  <c r="A202" i="28" s="1"/>
  <c r="A214" i="28" s="1"/>
  <c r="A226" i="28" s="1"/>
  <c r="A238" i="28" s="1"/>
  <c r="A250" i="28" s="1"/>
  <c r="A262" i="28" s="1"/>
  <c r="A274" i="28" s="1"/>
  <c r="A286" i="28" s="1"/>
  <c r="A298" i="28" s="1"/>
  <c r="A310" i="28" s="1"/>
  <c r="A322" i="28" s="1"/>
  <c r="A334" i="28" s="1"/>
  <c r="A346" i="28" s="1"/>
  <c r="A358" i="28" s="1"/>
  <c r="A370" i="28" s="1"/>
  <c r="A382" i="28" s="1"/>
  <c r="A394" i="28" s="1"/>
  <c r="A406" i="28" s="1"/>
  <c r="A418" i="28" s="1"/>
  <c r="A430" i="28" s="1"/>
  <c r="A442" i="28" s="1"/>
  <c r="A454" i="28" s="1"/>
  <c r="A466" i="28" s="1"/>
  <c r="A478" i="28" s="1"/>
  <c r="A490" i="28" s="1"/>
  <c r="A502" i="28" s="1"/>
  <c r="A514" i="28" s="1"/>
  <c r="G81" i="28"/>
  <c r="F81" i="28"/>
  <c r="B81" i="28"/>
  <c r="B93" i="28" s="1"/>
  <c r="B105" i="28" s="1"/>
  <c r="B117" i="28" s="1"/>
  <c r="B129" i="28" s="1"/>
  <c r="B141" i="28" s="1"/>
  <c r="B153" i="28" s="1"/>
  <c r="B165" i="28" s="1"/>
  <c r="B177" i="28" s="1"/>
  <c r="B189" i="28" s="1"/>
  <c r="B201" i="28" s="1"/>
  <c r="B213" i="28" s="1"/>
  <c r="B225" i="28" s="1"/>
  <c r="B237" i="28" s="1"/>
  <c r="B249" i="28" s="1"/>
  <c r="B261" i="28" s="1"/>
  <c r="B273" i="28" s="1"/>
  <c r="B285" i="28" s="1"/>
  <c r="B297" i="28" s="1"/>
  <c r="B309" i="28" s="1"/>
  <c r="B321" i="28" s="1"/>
  <c r="B333" i="28" s="1"/>
  <c r="B345" i="28" s="1"/>
  <c r="B357" i="28" s="1"/>
  <c r="B369" i="28" s="1"/>
  <c r="B381" i="28" s="1"/>
  <c r="B393" i="28" s="1"/>
  <c r="B405" i="28" s="1"/>
  <c r="B417" i="28" s="1"/>
  <c r="B429" i="28" s="1"/>
  <c r="B441" i="28" s="1"/>
  <c r="B453" i="28" s="1"/>
  <c r="B465" i="28" s="1"/>
  <c r="B477" i="28" s="1"/>
  <c r="B489" i="28" s="1"/>
  <c r="B501" i="28" s="1"/>
  <c r="B513" i="28" s="1"/>
  <c r="A81" i="28"/>
  <c r="A93" i="28" s="1"/>
  <c r="A105" i="28" s="1"/>
  <c r="A117" i="28" s="1"/>
  <c r="A129" i="28" s="1"/>
  <c r="A141" i="28" s="1"/>
  <c r="A153" i="28" s="1"/>
  <c r="A165" i="28" s="1"/>
  <c r="A177" i="28" s="1"/>
  <c r="A189" i="28" s="1"/>
  <c r="A201" i="28" s="1"/>
  <c r="A213" i="28" s="1"/>
  <c r="A225" i="28" s="1"/>
  <c r="A237" i="28" s="1"/>
  <c r="A249" i="28" s="1"/>
  <c r="A261" i="28" s="1"/>
  <c r="A273" i="28" s="1"/>
  <c r="A285" i="28" s="1"/>
  <c r="A297" i="28" s="1"/>
  <c r="A309" i="28" s="1"/>
  <c r="A321" i="28" s="1"/>
  <c r="A333" i="28" s="1"/>
  <c r="A345" i="28" s="1"/>
  <c r="A357" i="28" s="1"/>
  <c r="A369" i="28" s="1"/>
  <c r="A381" i="28" s="1"/>
  <c r="A393" i="28" s="1"/>
  <c r="A405" i="28" s="1"/>
  <c r="A417" i="28" s="1"/>
  <c r="A429" i="28" s="1"/>
  <c r="A441" i="28" s="1"/>
  <c r="A453" i="28" s="1"/>
  <c r="A465" i="28" s="1"/>
  <c r="A477" i="28" s="1"/>
  <c r="A489" i="28" s="1"/>
  <c r="A501" i="28" s="1"/>
  <c r="A513" i="28" s="1"/>
  <c r="G80" i="28"/>
  <c r="F80" i="28"/>
  <c r="B80" i="28"/>
  <c r="B92" i="28" s="1"/>
  <c r="B104" i="28" s="1"/>
  <c r="B116" i="28" s="1"/>
  <c r="B128" i="28" s="1"/>
  <c r="B140" i="28" s="1"/>
  <c r="B152" i="28" s="1"/>
  <c r="B164" i="28" s="1"/>
  <c r="B176" i="28" s="1"/>
  <c r="B188" i="28" s="1"/>
  <c r="B200" i="28" s="1"/>
  <c r="B212" i="28" s="1"/>
  <c r="B224" i="28" s="1"/>
  <c r="B236" i="28" s="1"/>
  <c r="B248" i="28" s="1"/>
  <c r="B260" i="28" s="1"/>
  <c r="B272" i="28" s="1"/>
  <c r="B284" i="28" s="1"/>
  <c r="B296" i="28" s="1"/>
  <c r="B308" i="28" s="1"/>
  <c r="B320" i="28" s="1"/>
  <c r="B332" i="28" s="1"/>
  <c r="B344" i="28" s="1"/>
  <c r="B356" i="28" s="1"/>
  <c r="B368" i="28" s="1"/>
  <c r="B380" i="28" s="1"/>
  <c r="B392" i="28" s="1"/>
  <c r="B404" i="28" s="1"/>
  <c r="B416" i="28" s="1"/>
  <c r="B428" i="28" s="1"/>
  <c r="B440" i="28" s="1"/>
  <c r="B452" i="28" s="1"/>
  <c r="B464" i="28" s="1"/>
  <c r="B476" i="28" s="1"/>
  <c r="B488" i="28" s="1"/>
  <c r="B500" i="28" s="1"/>
  <c r="B512" i="28" s="1"/>
  <c r="A80" i="28"/>
  <c r="A92" i="28" s="1"/>
  <c r="A104" i="28" s="1"/>
  <c r="A116" i="28" s="1"/>
  <c r="A128" i="28" s="1"/>
  <c r="A140" i="28" s="1"/>
  <c r="A152" i="28" s="1"/>
  <c r="A164" i="28" s="1"/>
  <c r="A176" i="28" s="1"/>
  <c r="A188" i="28" s="1"/>
  <c r="A200" i="28" s="1"/>
  <c r="A212" i="28" s="1"/>
  <c r="A224" i="28" s="1"/>
  <c r="A236" i="28" s="1"/>
  <c r="A248" i="28" s="1"/>
  <c r="A260" i="28" s="1"/>
  <c r="A272" i="28" s="1"/>
  <c r="A284" i="28" s="1"/>
  <c r="A296" i="28" s="1"/>
  <c r="A308" i="28" s="1"/>
  <c r="A320" i="28" s="1"/>
  <c r="A332" i="28" s="1"/>
  <c r="A344" i="28" s="1"/>
  <c r="A356" i="28" s="1"/>
  <c r="A368" i="28" s="1"/>
  <c r="A380" i="28" s="1"/>
  <c r="A392" i="28" s="1"/>
  <c r="A404" i="28" s="1"/>
  <c r="A416" i="28" s="1"/>
  <c r="A428" i="28" s="1"/>
  <c r="A440" i="28" s="1"/>
  <c r="A452" i="28" s="1"/>
  <c r="A464" i="28" s="1"/>
  <c r="A476" i="28" s="1"/>
  <c r="A488" i="28" s="1"/>
  <c r="A500" i="28" s="1"/>
  <c r="A512" i="28" s="1"/>
  <c r="G79" i="28"/>
  <c r="F79" i="28"/>
  <c r="B79" i="28"/>
  <c r="B91" i="28" s="1"/>
  <c r="B103" i="28" s="1"/>
  <c r="B115" i="28" s="1"/>
  <c r="B127" i="28" s="1"/>
  <c r="B139" i="28" s="1"/>
  <c r="B151" i="28" s="1"/>
  <c r="B163" i="28" s="1"/>
  <c r="B175" i="28" s="1"/>
  <c r="B187" i="28" s="1"/>
  <c r="B199" i="28" s="1"/>
  <c r="B211" i="28" s="1"/>
  <c r="B223" i="28" s="1"/>
  <c r="B235" i="28" s="1"/>
  <c r="B247" i="28" s="1"/>
  <c r="B259" i="28" s="1"/>
  <c r="B271" i="28" s="1"/>
  <c r="B283" i="28" s="1"/>
  <c r="B295" i="28" s="1"/>
  <c r="B307" i="28" s="1"/>
  <c r="B319" i="28" s="1"/>
  <c r="B331" i="28" s="1"/>
  <c r="B343" i="28" s="1"/>
  <c r="B355" i="28" s="1"/>
  <c r="B367" i="28" s="1"/>
  <c r="B379" i="28" s="1"/>
  <c r="B391" i="28" s="1"/>
  <c r="B403" i="28" s="1"/>
  <c r="B415" i="28" s="1"/>
  <c r="B427" i="28" s="1"/>
  <c r="B439" i="28" s="1"/>
  <c r="B451" i="28" s="1"/>
  <c r="B463" i="28" s="1"/>
  <c r="B475" i="28" s="1"/>
  <c r="B487" i="28" s="1"/>
  <c r="B499" i="28" s="1"/>
  <c r="B511" i="28" s="1"/>
  <c r="A79" i="28"/>
  <c r="A91" i="28" s="1"/>
  <c r="A103" i="28" s="1"/>
  <c r="A115" i="28" s="1"/>
  <c r="A127" i="28" s="1"/>
  <c r="A139" i="28" s="1"/>
  <c r="A151" i="28" s="1"/>
  <c r="A163" i="28" s="1"/>
  <c r="A175" i="28" s="1"/>
  <c r="A187" i="28" s="1"/>
  <c r="A199" i="28" s="1"/>
  <c r="A211" i="28" s="1"/>
  <c r="A223" i="28" s="1"/>
  <c r="A235" i="28" s="1"/>
  <c r="A247" i="28" s="1"/>
  <c r="A259" i="28" s="1"/>
  <c r="A271" i="28" s="1"/>
  <c r="A283" i="28" s="1"/>
  <c r="A295" i="28" s="1"/>
  <c r="A307" i="28" s="1"/>
  <c r="A319" i="28" s="1"/>
  <c r="A331" i="28" s="1"/>
  <c r="A343" i="28" s="1"/>
  <c r="A355" i="28" s="1"/>
  <c r="A367" i="28" s="1"/>
  <c r="A379" i="28" s="1"/>
  <c r="A391" i="28" s="1"/>
  <c r="A403" i="28" s="1"/>
  <c r="A415" i="28" s="1"/>
  <c r="A427" i="28" s="1"/>
  <c r="A439" i="28" s="1"/>
  <c r="A451" i="28" s="1"/>
  <c r="A463" i="28" s="1"/>
  <c r="A475" i="28" s="1"/>
  <c r="A487" i="28" s="1"/>
  <c r="A499" i="28" s="1"/>
  <c r="A511" i="28" s="1"/>
  <c r="G78" i="28"/>
  <c r="F78" i="28"/>
  <c r="B78" i="28"/>
  <c r="B90" i="28" s="1"/>
  <c r="B102" i="28" s="1"/>
  <c r="B114" i="28" s="1"/>
  <c r="B126" i="28" s="1"/>
  <c r="B138" i="28" s="1"/>
  <c r="B150" i="28" s="1"/>
  <c r="B162" i="28" s="1"/>
  <c r="B174" i="28" s="1"/>
  <c r="B186" i="28" s="1"/>
  <c r="B198" i="28" s="1"/>
  <c r="B210" i="28" s="1"/>
  <c r="B222" i="28" s="1"/>
  <c r="B234" i="28" s="1"/>
  <c r="B246" i="28" s="1"/>
  <c r="B258" i="28" s="1"/>
  <c r="B270" i="28" s="1"/>
  <c r="B282" i="28" s="1"/>
  <c r="B294" i="28" s="1"/>
  <c r="B306" i="28" s="1"/>
  <c r="B318" i="28" s="1"/>
  <c r="B330" i="28" s="1"/>
  <c r="B342" i="28" s="1"/>
  <c r="B354" i="28" s="1"/>
  <c r="B366" i="28" s="1"/>
  <c r="B378" i="28" s="1"/>
  <c r="B390" i="28" s="1"/>
  <c r="B402" i="28" s="1"/>
  <c r="B414" i="28" s="1"/>
  <c r="B426" i="28" s="1"/>
  <c r="B438" i="28" s="1"/>
  <c r="B450" i="28" s="1"/>
  <c r="B462" i="28" s="1"/>
  <c r="B474" i="28" s="1"/>
  <c r="B486" i="28" s="1"/>
  <c r="B498" i="28" s="1"/>
  <c r="B510" i="28" s="1"/>
  <c r="A78" i="28"/>
  <c r="A90" i="28" s="1"/>
  <c r="A102" i="28" s="1"/>
  <c r="A114" i="28" s="1"/>
  <c r="A126" i="28" s="1"/>
  <c r="A138" i="28" s="1"/>
  <c r="A150" i="28" s="1"/>
  <c r="A162" i="28" s="1"/>
  <c r="A174" i="28" s="1"/>
  <c r="A186" i="28" s="1"/>
  <c r="A198" i="28" s="1"/>
  <c r="A210" i="28" s="1"/>
  <c r="A222" i="28" s="1"/>
  <c r="A234" i="28" s="1"/>
  <c r="A246" i="28" s="1"/>
  <c r="A258" i="28" s="1"/>
  <c r="A270" i="28" s="1"/>
  <c r="A282" i="28" s="1"/>
  <c r="A294" i="28" s="1"/>
  <c r="A306" i="28" s="1"/>
  <c r="A318" i="28" s="1"/>
  <c r="A330" i="28" s="1"/>
  <c r="A342" i="28" s="1"/>
  <c r="A354" i="28" s="1"/>
  <c r="A366" i="28" s="1"/>
  <c r="A378" i="28" s="1"/>
  <c r="A390" i="28" s="1"/>
  <c r="A402" i="28" s="1"/>
  <c r="A414" i="28" s="1"/>
  <c r="A426" i="28" s="1"/>
  <c r="A438" i="28" s="1"/>
  <c r="A450" i="28" s="1"/>
  <c r="A462" i="28" s="1"/>
  <c r="A474" i="28" s="1"/>
  <c r="A486" i="28" s="1"/>
  <c r="A498" i="28" s="1"/>
  <c r="A510" i="28" s="1"/>
  <c r="G77" i="28"/>
  <c r="F77" i="28"/>
  <c r="B77" i="28"/>
  <c r="B89" i="28" s="1"/>
  <c r="B101" i="28" s="1"/>
  <c r="B113" i="28" s="1"/>
  <c r="B125" i="28" s="1"/>
  <c r="B137" i="28" s="1"/>
  <c r="B149" i="28" s="1"/>
  <c r="B161" i="28" s="1"/>
  <c r="B173" i="28" s="1"/>
  <c r="B185" i="28" s="1"/>
  <c r="B197" i="28" s="1"/>
  <c r="B209" i="28" s="1"/>
  <c r="B221" i="28" s="1"/>
  <c r="B233" i="28" s="1"/>
  <c r="B245" i="28" s="1"/>
  <c r="B257" i="28" s="1"/>
  <c r="B269" i="28" s="1"/>
  <c r="B281" i="28" s="1"/>
  <c r="B293" i="28" s="1"/>
  <c r="B305" i="28" s="1"/>
  <c r="B317" i="28" s="1"/>
  <c r="B329" i="28" s="1"/>
  <c r="B341" i="28" s="1"/>
  <c r="B353" i="28" s="1"/>
  <c r="B365" i="28" s="1"/>
  <c r="B377" i="28" s="1"/>
  <c r="B389" i="28" s="1"/>
  <c r="B401" i="28" s="1"/>
  <c r="B413" i="28" s="1"/>
  <c r="B425" i="28" s="1"/>
  <c r="B437" i="28" s="1"/>
  <c r="B449" i="28" s="1"/>
  <c r="B461" i="28" s="1"/>
  <c r="B473" i="28" s="1"/>
  <c r="B485" i="28" s="1"/>
  <c r="B497" i="28" s="1"/>
  <c r="B509" i="28" s="1"/>
  <c r="A77" i="28"/>
  <c r="A89" i="28" s="1"/>
  <c r="A101" i="28" s="1"/>
  <c r="A113" i="28" s="1"/>
  <c r="A125" i="28" s="1"/>
  <c r="A137" i="28" s="1"/>
  <c r="A149" i="28" s="1"/>
  <c r="A161" i="28" s="1"/>
  <c r="A173" i="28" s="1"/>
  <c r="A185" i="28" s="1"/>
  <c r="A197" i="28" s="1"/>
  <c r="A209" i="28" s="1"/>
  <c r="A221" i="28" s="1"/>
  <c r="A233" i="28" s="1"/>
  <c r="A245" i="28" s="1"/>
  <c r="A257" i="28" s="1"/>
  <c r="A269" i="28" s="1"/>
  <c r="A281" i="28" s="1"/>
  <c r="A293" i="28" s="1"/>
  <c r="A305" i="28" s="1"/>
  <c r="A317" i="28" s="1"/>
  <c r="A329" i="28" s="1"/>
  <c r="A341" i="28" s="1"/>
  <c r="A353" i="28" s="1"/>
  <c r="A365" i="28" s="1"/>
  <c r="A377" i="28" s="1"/>
  <c r="A389" i="28" s="1"/>
  <c r="A401" i="28" s="1"/>
  <c r="A413" i="28" s="1"/>
  <c r="A425" i="28" s="1"/>
  <c r="A437" i="28" s="1"/>
  <c r="A449" i="28" s="1"/>
  <c r="A461" i="28" s="1"/>
  <c r="A473" i="28" s="1"/>
  <c r="A485" i="28" s="1"/>
  <c r="A497" i="28" s="1"/>
  <c r="A509" i="28" s="1"/>
  <c r="G76" i="28"/>
  <c r="F76" i="28"/>
  <c r="B76" i="28"/>
  <c r="B88" i="28" s="1"/>
  <c r="B100" i="28" s="1"/>
  <c r="B112" i="28" s="1"/>
  <c r="B124" i="28" s="1"/>
  <c r="B136" i="28" s="1"/>
  <c r="B148" i="28" s="1"/>
  <c r="B160" i="28" s="1"/>
  <c r="B172" i="28" s="1"/>
  <c r="B184" i="28" s="1"/>
  <c r="B196" i="28" s="1"/>
  <c r="B208" i="28" s="1"/>
  <c r="B220" i="28" s="1"/>
  <c r="B232" i="28" s="1"/>
  <c r="B244" i="28" s="1"/>
  <c r="B256" i="28" s="1"/>
  <c r="B268" i="28" s="1"/>
  <c r="B280" i="28" s="1"/>
  <c r="B292" i="28" s="1"/>
  <c r="B304" i="28" s="1"/>
  <c r="B316" i="28" s="1"/>
  <c r="B328" i="28" s="1"/>
  <c r="B340" i="28" s="1"/>
  <c r="B352" i="28" s="1"/>
  <c r="B364" i="28" s="1"/>
  <c r="B376" i="28" s="1"/>
  <c r="B388" i="28" s="1"/>
  <c r="B400" i="28" s="1"/>
  <c r="B412" i="28" s="1"/>
  <c r="B424" i="28" s="1"/>
  <c r="B436" i="28" s="1"/>
  <c r="B448" i="28" s="1"/>
  <c r="B460" i="28" s="1"/>
  <c r="B472" i="28" s="1"/>
  <c r="B484" i="28" s="1"/>
  <c r="B496" i="28" s="1"/>
  <c r="B508" i="28" s="1"/>
  <c r="A76" i="28"/>
  <c r="A88" i="28" s="1"/>
  <c r="A100" i="28" s="1"/>
  <c r="A112" i="28" s="1"/>
  <c r="A124" i="28" s="1"/>
  <c r="A136" i="28" s="1"/>
  <c r="A148" i="28" s="1"/>
  <c r="A160" i="28" s="1"/>
  <c r="A172" i="28" s="1"/>
  <c r="A184" i="28" s="1"/>
  <c r="A196" i="28" s="1"/>
  <c r="A208" i="28" s="1"/>
  <c r="A220" i="28" s="1"/>
  <c r="A232" i="28" s="1"/>
  <c r="A244" i="28" s="1"/>
  <c r="A256" i="28" s="1"/>
  <c r="A268" i="28" s="1"/>
  <c r="A280" i="28" s="1"/>
  <c r="A292" i="28" s="1"/>
  <c r="A304" i="28" s="1"/>
  <c r="A316" i="28" s="1"/>
  <c r="A328" i="28" s="1"/>
  <c r="A340" i="28" s="1"/>
  <c r="A352" i="28" s="1"/>
  <c r="A364" i="28" s="1"/>
  <c r="A376" i="28" s="1"/>
  <c r="A388" i="28" s="1"/>
  <c r="A400" i="28" s="1"/>
  <c r="A412" i="28" s="1"/>
  <c r="A424" i="28" s="1"/>
  <c r="A436" i="28" s="1"/>
  <c r="A448" i="28" s="1"/>
  <c r="A460" i="28" s="1"/>
  <c r="A472" i="28" s="1"/>
  <c r="A484" i="28" s="1"/>
  <c r="A496" i="28" s="1"/>
  <c r="A508" i="28" s="1"/>
  <c r="G75" i="28"/>
  <c r="F75" i="28"/>
  <c r="B75" i="28"/>
  <c r="B87" i="28" s="1"/>
  <c r="B99" i="28" s="1"/>
  <c r="B111" i="28" s="1"/>
  <c r="B123" i="28" s="1"/>
  <c r="B135" i="28" s="1"/>
  <c r="B147" i="28" s="1"/>
  <c r="B159" i="28" s="1"/>
  <c r="B171" i="28" s="1"/>
  <c r="B183" i="28" s="1"/>
  <c r="B195" i="28" s="1"/>
  <c r="B207" i="28" s="1"/>
  <c r="B219" i="28" s="1"/>
  <c r="B231" i="28" s="1"/>
  <c r="B243" i="28" s="1"/>
  <c r="B255" i="28" s="1"/>
  <c r="B267" i="28" s="1"/>
  <c r="B279" i="28" s="1"/>
  <c r="B291" i="28" s="1"/>
  <c r="B303" i="28" s="1"/>
  <c r="B315" i="28" s="1"/>
  <c r="B327" i="28" s="1"/>
  <c r="B339" i="28" s="1"/>
  <c r="B351" i="28" s="1"/>
  <c r="B363" i="28" s="1"/>
  <c r="B375" i="28" s="1"/>
  <c r="B387" i="28" s="1"/>
  <c r="B399" i="28" s="1"/>
  <c r="B411" i="28" s="1"/>
  <c r="B423" i="28" s="1"/>
  <c r="B435" i="28" s="1"/>
  <c r="B447" i="28" s="1"/>
  <c r="B459" i="28" s="1"/>
  <c r="B471" i="28" s="1"/>
  <c r="B483" i="28" s="1"/>
  <c r="B495" i="28" s="1"/>
  <c r="B507" i="28" s="1"/>
  <c r="A75" i="28"/>
  <c r="A87" i="28" s="1"/>
  <c r="A99" i="28" s="1"/>
  <c r="A111" i="28" s="1"/>
  <c r="A123" i="28" s="1"/>
  <c r="A135" i="28" s="1"/>
  <c r="A147" i="28" s="1"/>
  <c r="A159" i="28" s="1"/>
  <c r="A171" i="28" s="1"/>
  <c r="A183" i="28" s="1"/>
  <c r="A195" i="28" s="1"/>
  <c r="A207" i="28" s="1"/>
  <c r="A219" i="28" s="1"/>
  <c r="A231" i="28" s="1"/>
  <c r="A243" i="28" s="1"/>
  <c r="A255" i="28" s="1"/>
  <c r="A267" i="28" s="1"/>
  <c r="A279" i="28" s="1"/>
  <c r="A291" i="28" s="1"/>
  <c r="A303" i="28" s="1"/>
  <c r="A315" i="28" s="1"/>
  <c r="A327" i="28" s="1"/>
  <c r="A339" i="28" s="1"/>
  <c r="A351" i="28" s="1"/>
  <c r="A363" i="28" s="1"/>
  <c r="A375" i="28" s="1"/>
  <c r="A387" i="28" s="1"/>
  <c r="A399" i="28" s="1"/>
  <c r="A411" i="28" s="1"/>
  <c r="A423" i="28" s="1"/>
  <c r="A435" i="28" s="1"/>
  <c r="A447" i="28" s="1"/>
  <c r="A459" i="28" s="1"/>
  <c r="A471" i="28" s="1"/>
  <c r="A483" i="28" s="1"/>
  <c r="A495" i="28" s="1"/>
  <c r="A507" i="28" s="1"/>
  <c r="G74" i="28"/>
  <c r="F74" i="28"/>
  <c r="G73" i="28"/>
  <c r="F73" i="28"/>
  <c r="G72" i="28"/>
  <c r="G71" i="28"/>
  <c r="G70" i="28"/>
  <c r="G69" i="28"/>
  <c r="G68" i="28"/>
  <c r="G67" i="28"/>
  <c r="G66" i="28"/>
  <c r="G65" i="28"/>
  <c r="G64" i="28"/>
  <c r="G63" i="28"/>
  <c r="G62" i="28"/>
  <c r="G61" i="28"/>
  <c r="G60" i="28"/>
  <c r="G59" i="28"/>
  <c r="G58" i="28"/>
  <c r="G57" i="28"/>
  <c r="N57" i="28" s="1"/>
  <c r="F57" i="28"/>
  <c r="G56" i="28"/>
  <c r="F56" i="28"/>
  <c r="G55" i="28"/>
  <c r="F55" i="28"/>
  <c r="G54" i="28"/>
  <c r="F54" i="28"/>
  <c r="G53" i="28"/>
  <c r="F53" i="28"/>
  <c r="G52" i="28"/>
  <c r="F52" i="28"/>
  <c r="G51" i="28"/>
  <c r="F51" i="28"/>
  <c r="G50" i="28"/>
  <c r="F50" i="28"/>
  <c r="G49" i="28"/>
  <c r="F49" i="28"/>
  <c r="G48" i="28"/>
  <c r="F48" i="28"/>
  <c r="G47" i="28"/>
  <c r="F47" i="28"/>
  <c r="G46" i="28"/>
  <c r="F46" i="28"/>
  <c r="G45" i="28"/>
  <c r="F45" i="28"/>
  <c r="G44" i="28"/>
  <c r="F44" i="28"/>
  <c r="G43" i="28"/>
  <c r="F43" i="28"/>
  <c r="G42" i="28"/>
  <c r="F42" i="28"/>
  <c r="G41" i="28"/>
  <c r="F41" i="28"/>
  <c r="G40" i="28"/>
  <c r="F40" i="28"/>
  <c r="G39" i="28"/>
  <c r="F39" i="28"/>
  <c r="G38" i="28"/>
  <c r="F38" i="28"/>
  <c r="G37" i="28"/>
  <c r="F37" i="28"/>
  <c r="G36" i="28"/>
  <c r="F36" i="28"/>
  <c r="N36" i="28"/>
  <c r="G35" i="28"/>
  <c r="F35" i="28"/>
  <c r="G34" i="28"/>
  <c r="F34" i="28"/>
  <c r="G33" i="28"/>
  <c r="F33" i="28"/>
  <c r="G32" i="28"/>
  <c r="F32" i="28"/>
  <c r="G31" i="28"/>
  <c r="F31" i="28"/>
  <c r="G30" i="28"/>
  <c r="F30" i="28"/>
  <c r="G29" i="28"/>
  <c r="F29" i="28"/>
  <c r="G28" i="28"/>
  <c r="F28" i="28"/>
  <c r="G27" i="28"/>
  <c r="F27" i="28"/>
  <c r="N26" i="28"/>
  <c r="N25" i="28"/>
  <c r="N24" i="28"/>
  <c r="N23" i="28"/>
  <c r="N22" i="28"/>
  <c r="N21" i="28"/>
  <c r="N20" i="28"/>
  <c r="N19" i="28"/>
  <c r="N18" i="28"/>
  <c r="N17" i="28"/>
  <c r="N16" i="28"/>
  <c r="N15" i="28"/>
  <c r="N14" i="28"/>
  <c r="N13" i="28"/>
  <c r="N12" i="28"/>
  <c r="N11" i="28"/>
  <c r="N10" i="28"/>
  <c r="N9" i="28"/>
  <c r="N8" i="28"/>
  <c r="N7" i="28"/>
  <c r="N6" i="28"/>
  <c r="N5" i="28"/>
  <c r="N4" i="28"/>
  <c r="N3" i="28"/>
  <c r="J16" i="6"/>
  <c r="J8" i="6"/>
  <c r="J7" i="6"/>
  <c r="J6" i="6"/>
  <c r="J5" i="6"/>
  <c r="J4" i="6"/>
  <c r="J3" i="6"/>
  <c r="J2" i="6"/>
  <c r="J114" i="28"/>
  <c r="J76" i="28"/>
  <c r="J77" i="28"/>
  <c r="J78" i="28"/>
  <c r="J82" i="28"/>
  <c r="J83" i="28"/>
  <c r="J84" i="28"/>
  <c r="J85" i="28"/>
  <c r="J86" i="28"/>
  <c r="J87" i="28"/>
  <c r="J88" i="28"/>
  <c r="J89" i="28"/>
  <c r="J90" i="28"/>
  <c r="J94" i="28"/>
  <c r="J95" i="28"/>
  <c r="J96" i="28"/>
  <c r="J97" i="28"/>
  <c r="J98" i="28"/>
  <c r="J99" i="28"/>
  <c r="J100" i="28"/>
  <c r="J101" i="28"/>
  <c r="J102" i="28"/>
  <c r="J106" i="28"/>
  <c r="J107" i="28"/>
  <c r="J108" i="28"/>
  <c r="J109" i="28"/>
  <c r="J110" i="28"/>
  <c r="J111" i="28"/>
  <c r="J112" i="28"/>
  <c r="J113" i="28"/>
  <c r="J59" i="7"/>
  <c r="J58" i="7"/>
  <c r="J57" i="7"/>
  <c r="J56" i="7"/>
  <c r="I61" i="7"/>
  <c r="I62" i="7"/>
  <c r="I76" i="7"/>
  <c r="I57" i="7"/>
  <c r="I55" i="7"/>
  <c r="I53" i="7"/>
  <c r="I48" i="12"/>
  <c r="C680" i="14"/>
  <c r="G33" i="6"/>
  <c r="E58" i="7" s="1"/>
  <c r="L3" i="28"/>
  <c r="E51" i="28"/>
  <c r="E51" i="15"/>
  <c r="V31" i="23"/>
  <c r="U31" i="23"/>
  <c r="T31" i="23"/>
  <c r="S31" i="23"/>
  <c r="R31" i="23"/>
  <c r="Q31" i="23"/>
  <c r="P31" i="23"/>
  <c r="O31" i="23"/>
  <c r="N31" i="23"/>
  <c r="V30" i="23"/>
  <c r="U30" i="23"/>
  <c r="T30" i="23"/>
  <c r="S30" i="23"/>
  <c r="R30" i="23"/>
  <c r="Q30" i="23"/>
  <c r="P30" i="23"/>
  <c r="O30" i="23"/>
  <c r="N30" i="23"/>
  <c r="V29" i="23"/>
  <c r="U29" i="23"/>
  <c r="T29" i="23"/>
  <c r="S29" i="23"/>
  <c r="R29" i="23"/>
  <c r="Q29" i="23"/>
  <c r="P29" i="23"/>
  <c r="O29" i="23"/>
  <c r="N29" i="23"/>
  <c r="V28" i="23"/>
  <c r="U28" i="23"/>
  <c r="T28" i="23"/>
  <c r="S28" i="23"/>
  <c r="R28" i="23"/>
  <c r="Q28" i="23"/>
  <c r="P28" i="23"/>
  <c r="O28" i="23"/>
  <c r="N28" i="23"/>
  <c r="V27" i="23"/>
  <c r="U27" i="23"/>
  <c r="T27" i="23"/>
  <c r="S27" i="23"/>
  <c r="R27" i="23"/>
  <c r="Q27" i="23"/>
  <c r="P27" i="23"/>
  <c r="O27" i="23"/>
  <c r="N27" i="23"/>
  <c r="V26" i="23"/>
  <c r="U26" i="23"/>
  <c r="T26" i="23"/>
  <c r="S26" i="23"/>
  <c r="R26" i="23"/>
  <c r="Q26" i="23"/>
  <c r="P26" i="23"/>
  <c r="O26" i="23"/>
  <c r="N26" i="23"/>
  <c r="V25" i="23"/>
  <c r="U25" i="23"/>
  <c r="T25" i="23"/>
  <c r="S25" i="23"/>
  <c r="R25" i="23"/>
  <c r="Q25" i="23"/>
  <c r="P25" i="23"/>
  <c r="O25" i="23"/>
  <c r="N25" i="23"/>
  <c r="V24" i="23"/>
  <c r="U24" i="23"/>
  <c r="T24" i="23"/>
  <c r="S24" i="23"/>
  <c r="R24" i="23"/>
  <c r="Q24" i="23"/>
  <c r="P24" i="23"/>
  <c r="O24" i="23"/>
  <c r="N24" i="23"/>
  <c r="V23" i="23"/>
  <c r="U23" i="23"/>
  <c r="T23" i="23"/>
  <c r="S23" i="23"/>
  <c r="R23" i="23"/>
  <c r="Q23" i="23"/>
  <c r="P23" i="23"/>
  <c r="O23" i="23"/>
  <c r="N23" i="23"/>
  <c r="V22" i="23"/>
  <c r="U22" i="23"/>
  <c r="T22" i="23"/>
  <c r="S22" i="23"/>
  <c r="R22" i="23"/>
  <c r="Q22" i="23"/>
  <c r="P22" i="23"/>
  <c r="O22" i="23"/>
  <c r="N22" i="23"/>
  <c r="V21" i="23"/>
  <c r="U21" i="23"/>
  <c r="T21" i="23"/>
  <c r="S21" i="23"/>
  <c r="R21" i="23"/>
  <c r="Q21" i="23"/>
  <c r="P21" i="23"/>
  <c r="O21" i="23"/>
  <c r="N21" i="23"/>
  <c r="V20" i="23"/>
  <c r="U20" i="23"/>
  <c r="T20" i="23"/>
  <c r="S20" i="23"/>
  <c r="R20" i="23"/>
  <c r="Q20" i="23"/>
  <c r="P20" i="23"/>
  <c r="O20" i="23"/>
  <c r="N20" i="23"/>
  <c r="V19" i="23"/>
  <c r="U19" i="23"/>
  <c r="T19" i="23"/>
  <c r="S19" i="23"/>
  <c r="R19" i="23"/>
  <c r="Q19" i="23"/>
  <c r="P19" i="23"/>
  <c r="O19" i="23"/>
  <c r="N19" i="23"/>
  <c r="N3" i="23"/>
  <c r="O3" i="23"/>
  <c r="O36" i="23" s="1"/>
  <c r="P3" i="23"/>
  <c r="P36" i="23" s="1"/>
  <c r="Q3" i="23"/>
  <c r="Q36" i="23" s="1"/>
  <c r="R3" i="23"/>
  <c r="R36" i="23" s="1"/>
  <c r="S3" i="23"/>
  <c r="S36" i="23" s="1"/>
  <c r="T3" i="23"/>
  <c r="T36" i="23" s="1"/>
  <c r="U3" i="23"/>
  <c r="U36" i="23" s="1"/>
  <c r="V3" i="23"/>
  <c r="V36" i="23" s="1"/>
  <c r="N4" i="23"/>
  <c r="O4" i="23"/>
  <c r="P4" i="23"/>
  <c r="Q4" i="23"/>
  <c r="R4" i="23"/>
  <c r="S4" i="23"/>
  <c r="T4" i="23"/>
  <c r="U4" i="23"/>
  <c r="V4" i="23"/>
  <c r="N5" i="23"/>
  <c r="O5" i="23"/>
  <c r="P5" i="23"/>
  <c r="Q5" i="23"/>
  <c r="R5" i="23"/>
  <c r="S5" i="23"/>
  <c r="T5" i="23"/>
  <c r="U5" i="23"/>
  <c r="V5" i="23"/>
  <c r="N6" i="23"/>
  <c r="O6" i="23"/>
  <c r="P6" i="23"/>
  <c r="Q6" i="23"/>
  <c r="R6" i="23"/>
  <c r="S6" i="23"/>
  <c r="T6" i="23"/>
  <c r="U6" i="23"/>
  <c r="V6" i="23"/>
  <c r="N7" i="23"/>
  <c r="O7" i="23"/>
  <c r="P7" i="23"/>
  <c r="Q7" i="23"/>
  <c r="R7" i="23"/>
  <c r="S7" i="23"/>
  <c r="T7" i="23"/>
  <c r="U7" i="23"/>
  <c r="V7" i="23"/>
  <c r="N8" i="23"/>
  <c r="O8" i="23"/>
  <c r="P8" i="23"/>
  <c r="Q8" i="23"/>
  <c r="R8" i="23"/>
  <c r="S8" i="23"/>
  <c r="T8" i="23"/>
  <c r="U8" i="23"/>
  <c r="V8" i="23"/>
  <c r="N9" i="23"/>
  <c r="O9" i="23"/>
  <c r="P9" i="23"/>
  <c r="Q9" i="23"/>
  <c r="R9" i="23"/>
  <c r="S9" i="23"/>
  <c r="T9" i="23"/>
  <c r="U9" i="23"/>
  <c r="V9" i="23"/>
  <c r="N10" i="23"/>
  <c r="O10" i="23"/>
  <c r="P10" i="23"/>
  <c r="Q10" i="23"/>
  <c r="R10" i="23"/>
  <c r="S10" i="23"/>
  <c r="T10" i="23"/>
  <c r="U10" i="23"/>
  <c r="V10" i="23"/>
  <c r="N11" i="23"/>
  <c r="O11" i="23"/>
  <c r="P11" i="23"/>
  <c r="Q11" i="23"/>
  <c r="R11" i="23"/>
  <c r="S11" i="23"/>
  <c r="T11" i="23"/>
  <c r="U11" i="23"/>
  <c r="V11" i="23"/>
  <c r="N12" i="23"/>
  <c r="O12" i="23"/>
  <c r="P12" i="23"/>
  <c r="Q12" i="23"/>
  <c r="R12" i="23"/>
  <c r="S12" i="23"/>
  <c r="T12" i="23"/>
  <c r="U12" i="23"/>
  <c r="V12" i="23"/>
  <c r="N13" i="23"/>
  <c r="O13" i="23"/>
  <c r="P13" i="23"/>
  <c r="Q13" i="23"/>
  <c r="R13" i="23"/>
  <c r="S13" i="23"/>
  <c r="T13" i="23"/>
  <c r="U13" i="23"/>
  <c r="V13" i="23"/>
  <c r="N14" i="23"/>
  <c r="O14" i="23"/>
  <c r="P14" i="23"/>
  <c r="Q14" i="23"/>
  <c r="R14" i="23"/>
  <c r="S14" i="23"/>
  <c r="T14" i="23"/>
  <c r="U14" i="23"/>
  <c r="V14" i="23"/>
  <c r="N15" i="23"/>
  <c r="O15" i="23"/>
  <c r="P15" i="23"/>
  <c r="Q15" i="23"/>
  <c r="R15" i="23"/>
  <c r="S15" i="23"/>
  <c r="T15" i="23"/>
  <c r="U15" i="23"/>
  <c r="V15" i="23"/>
  <c r="J15" i="6"/>
  <c r="H141" i="4"/>
  <c r="H153" i="4"/>
  <c r="H152" i="4"/>
  <c r="H151" i="4"/>
  <c r="H150" i="4"/>
  <c r="H149" i="4"/>
  <c r="H148" i="4"/>
  <c r="M160" i="4" s="1"/>
  <c r="H147" i="4"/>
  <c r="H146" i="4"/>
  <c r="H145" i="4"/>
  <c r="F61" i="12" s="1"/>
  <c r="H144" i="4"/>
  <c r="H143" i="4"/>
  <c r="H142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D75" i="28"/>
  <c r="D76" i="28"/>
  <c r="D77" i="28"/>
  <c r="D78" i="28"/>
  <c r="D79" i="28"/>
  <c r="D80" i="28"/>
  <c r="D81" i="28"/>
  <c r="D82" i="28"/>
  <c r="D83" i="28"/>
  <c r="D84" i="28"/>
  <c r="D85" i="28"/>
  <c r="D86" i="28"/>
  <c r="D87" i="28"/>
  <c r="D88" i="28"/>
  <c r="D89" i="28"/>
  <c r="D90" i="28"/>
  <c r="D91" i="28"/>
  <c r="D92" i="28"/>
  <c r="D93" i="28"/>
  <c r="D94" i="28"/>
  <c r="D95" i="28"/>
  <c r="D96" i="28"/>
  <c r="D97" i="28"/>
  <c r="D98" i="28"/>
  <c r="D99" i="28"/>
  <c r="D100" i="28"/>
  <c r="D101" i="28"/>
  <c r="D103" i="28"/>
  <c r="D104" i="28"/>
  <c r="D105" i="28"/>
  <c r="D106" i="28"/>
  <c r="D107" i="28"/>
  <c r="D108" i="28"/>
  <c r="D109" i="28"/>
  <c r="D110" i="28"/>
  <c r="D111" i="28"/>
  <c r="D112" i="28"/>
  <c r="D113" i="28"/>
  <c r="D114" i="28"/>
  <c r="D115" i="28"/>
  <c r="D116" i="28"/>
  <c r="D117" i="28"/>
  <c r="D118" i="28"/>
  <c r="D119" i="28"/>
  <c r="D120" i="28"/>
  <c r="D121" i="28"/>
  <c r="D122" i="28"/>
  <c r="D123" i="28"/>
  <c r="D124" i="28"/>
  <c r="D125" i="28"/>
  <c r="D126" i="28"/>
  <c r="D127" i="28"/>
  <c r="D128" i="28"/>
  <c r="D129" i="28"/>
  <c r="D130" i="28"/>
  <c r="D131" i="28"/>
  <c r="D132" i="28"/>
  <c r="D133" i="28"/>
  <c r="D135" i="28"/>
  <c r="D136" i="28"/>
  <c r="D137" i="28"/>
  <c r="D138" i="28"/>
  <c r="D139" i="28"/>
  <c r="D140" i="28"/>
  <c r="D141" i="28"/>
  <c r="D142" i="28"/>
  <c r="D143" i="28"/>
  <c r="D144" i="28"/>
  <c r="D145" i="28"/>
  <c r="D146" i="28"/>
  <c r="D147" i="28"/>
  <c r="D148" i="28"/>
  <c r="D149" i="28"/>
  <c r="D150" i="28"/>
  <c r="D151" i="28"/>
  <c r="D152" i="28"/>
  <c r="D153" i="28"/>
  <c r="D154" i="28"/>
  <c r="D155" i="28"/>
  <c r="D156" i="28"/>
  <c r="D157" i="28"/>
  <c r="D158" i="28"/>
  <c r="D159" i="28"/>
  <c r="D160" i="28"/>
  <c r="D161" i="28"/>
  <c r="D162" i="28"/>
  <c r="D163" i="28"/>
  <c r="D164" i="28"/>
  <c r="D165" i="28"/>
  <c r="D166" i="28"/>
  <c r="D167" i="28"/>
  <c r="D168" i="28"/>
  <c r="D169" i="28"/>
  <c r="D170" i="28"/>
  <c r="D171" i="28"/>
  <c r="D172" i="28"/>
  <c r="D173" i="28"/>
  <c r="D174" i="28"/>
  <c r="D175" i="28"/>
  <c r="D176" i="28"/>
  <c r="D177" i="28"/>
  <c r="D178" i="28"/>
  <c r="D180" i="28"/>
  <c r="D181" i="28"/>
  <c r="D182" i="28"/>
  <c r="D183" i="28"/>
  <c r="D184" i="28"/>
  <c r="D185" i="28"/>
  <c r="D186" i="28"/>
  <c r="D187" i="28"/>
  <c r="D188" i="28"/>
  <c r="D189" i="28"/>
  <c r="D190" i="28"/>
  <c r="D191" i="28"/>
  <c r="D192" i="28"/>
  <c r="D193" i="28"/>
  <c r="D194" i="28"/>
  <c r="D195" i="28"/>
  <c r="D196" i="28"/>
  <c r="D197" i="28"/>
  <c r="D198" i="28"/>
  <c r="D199" i="28"/>
  <c r="D200" i="28"/>
  <c r="D201" i="28"/>
  <c r="D202" i="28"/>
  <c r="D203" i="28"/>
  <c r="D204" i="28"/>
  <c r="D205" i="28"/>
  <c r="D206" i="28"/>
  <c r="D207" i="28"/>
  <c r="D208" i="28"/>
  <c r="D209" i="28"/>
  <c r="D210" i="28"/>
  <c r="D212" i="28"/>
  <c r="D213" i="28"/>
  <c r="D214" i="28"/>
  <c r="D215" i="28"/>
  <c r="D216" i="28"/>
  <c r="D217" i="28"/>
  <c r="D218" i="28"/>
  <c r="D219" i="28"/>
  <c r="D220" i="28"/>
  <c r="D221" i="28"/>
  <c r="D222" i="28"/>
  <c r="D223" i="28"/>
  <c r="D224" i="28"/>
  <c r="D225" i="28"/>
  <c r="D226" i="28"/>
  <c r="D227" i="28"/>
  <c r="D228" i="28"/>
  <c r="D229" i="28"/>
  <c r="D230" i="28"/>
  <c r="D231" i="28"/>
  <c r="D232" i="28"/>
  <c r="D233" i="28"/>
  <c r="D234" i="28"/>
  <c r="D235" i="28"/>
  <c r="D236" i="28"/>
  <c r="D237" i="28"/>
  <c r="D238" i="28"/>
  <c r="D239" i="28"/>
  <c r="D240" i="28"/>
  <c r="D241" i="28"/>
  <c r="D242" i="28"/>
  <c r="D244" i="28"/>
  <c r="D245" i="28"/>
  <c r="D246" i="28"/>
  <c r="D247" i="28"/>
  <c r="D248" i="28"/>
  <c r="D249" i="28"/>
  <c r="D250" i="28"/>
  <c r="D251" i="28"/>
  <c r="D252" i="28"/>
  <c r="D253" i="28"/>
  <c r="D254" i="28"/>
  <c r="D255" i="28"/>
  <c r="D256" i="28"/>
  <c r="D257" i="28"/>
  <c r="D258" i="28"/>
  <c r="D259" i="28"/>
  <c r="D260" i="28"/>
  <c r="D261" i="28"/>
  <c r="D262" i="28"/>
  <c r="D263" i="28"/>
  <c r="D264" i="28"/>
  <c r="D265" i="28"/>
  <c r="D266" i="28"/>
  <c r="D267" i="28"/>
  <c r="D268" i="28"/>
  <c r="D269" i="28"/>
  <c r="D270" i="28"/>
  <c r="D271" i="28"/>
  <c r="D272" i="28"/>
  <c r="D273" i="28"/>
  <c r="D274" i="28"/>
  <c r="D276" i="28"/>
  <c r="D277" i="28"/>
  <c r="D278" i="28"/>
  <c r="D279" i="28"/>
  <c r="D280" i="28"/>
  <c r="D281" i="28"/>
  <c r="D282" i="28"/>
  <c r="D283" i="28"/>
  <c r="D284" i="28"/>
  <c r="D285" i="28"/>
  <c r="D286" i="28"/>
  <c r="D287" i="28"/>
  <c r="D288" i="28"/>
  <c r="D289" i="28"/>
  <c r="D290" i="28"/>
  <c r="D291" i="28"/>
  <c r="D292" i="28"/>
  <c r="D293" i="28"/>
  <c r="D294" i="28"/>
  <c r="D295" i="28"/>
  <c r="D296" i="28"/>
  <c r="D297" i="28"/>
  <c r="D298" i="28"/>
  <c r="D299" i="28"/>
  <c r="D300" i="28"/>
  <c r="D301" i="28"/>
  <c r="D302" i="28"/>
  <c r="D303" i="28"/>
  <c r="D304" i="28"/>
  <c r="D305" i="28"/>
  <c r="D306" i="28"/>
  <c r="D308" i="28"/>
  <c r="D309" i="28"/>
  <c r="D310" i="28"/>
  <c r="D311" i="28"/>
  <c r="D312" i="28"/>
  <c r="D313" i="28"/>
  <c r="D314" i="28"/>
  <c r="D315" i="28"/>
  <c r="D316" i="28"/>
  <c r="D317" i="28"/>
  <c r="D318" i="28"/>
  <c r="D319" i="28"/>
  <c r="D320" i="28"/>
  <c r="D321" i="28"/>
  <c r="D322" i="28"/>
  <c r="D323" i="28"/>
  <c r="D324" i="28"/>
  <c r="D325" i="28"/>
  <c r="D326" i="28"/>
  <c r="D327" i="28"/>
  <c r="D328" i="28"/>
  <c r="D329" i="28"/>
  <c r="D330" i="28"/>
  <c r="D331" i="28"/>
  <c r="D332" i="28"/>
  <c r="D333" i="28"/>
  <c r="D334" i="28"/>
  <c r="D335" i="28"/>
  <c r="D336" i="28"/>
  <c r="D337" i="28"/>
  <c r="D338" i="28"/>
  <c r="D340" i="28"/>
  <c r="D341" i="28"/>
  <c r="D342" i="28"/>
  <c r="D343" i="28"/>
  <c r="D344" i="28"/>
  <c r="D345" i="28"/>
  <c r="D346" i="28"/>
  <c r="D347" i="28"/>
  <c r="D348" i="28"/>
  <c r="D349" i="28"/>
  <c r="D350" i="28"/>
  <c r="D351" i="28"/>
  <c r="D352" i="28"/>
  <c r="D353" i="28"/>
  <c r="D354" i="28"/>
  <c r="D355" i="28"/>
  <c r="D356" i="28"/>
  <c r="D357" i="28"/>
  <c r="D358" i="28"/>
  <c r="D359" i="28"/>
  <c r="D360" i="28"/>
  <c r="D361" i="28"/>
  <c r="D362" i="28"/>
  <c r="D363" i="28"/>
  <c r="D364" i="28"/>
  <c r="D365" i="28"/>
  <c r="D366" i="28"/>
  <c r="D367" i="28"/>
  <c r="D368" i="28"/>
  <c r="D369" i="28"/>
  <c r="D370" i="28"/>
  <c r="D372" i="28"/>
  <c r="D373" i="28"/>
  <c r="D374" i="28"/>
  <c r="D375" i="28"/>
  <c r="D376" i="28"/>
  <c r="D377" i="28"/>
  <c r="D378" i="28"/>
  <c r="D379" i="28"/>
  <c r="D380" i="28"/>
  <c r="D381" i="28"/>
  <c r="D382" i="28"/>
  <c r="D383" i="28"/>
  <c r="D384" i="28"/>
  <c r="D385" i="28"/>
  <c r="D386" i="28"/>
  <c r="D387" i="28"/>
  <c r="D388" i="28"/>
  <c r="D389" i="28"/>
  <c r="D390" i="28"/>
  <c r="D391" i="28"/>
  <c r="D392" i="28"/>
  <c r="D393" i="28"/>
  <c r="D394" i="28"/>
  <c r="D395" i="28"/>
  <c r="D396" i="28"/>
  <c r="D397" i="28"/>
  <c r="D398" i="28"/>
  <c r="D70" i="28"/>
  <c r="D71" i="28"/>
  <c r="D72" i="28"/>
  <c r="D73" i="28"/>
  <c r="D74" i="28"/>
  <c r="F238" i="15"/>
  <c r="F239" i="15"/>
  <c r="F240" i="15"/>
  <c r="F241" i="15"/>
  <c r="F242" i="15"/>
  <c r="F243" i="15"/>
  <c r="F244" i="15"/>
  <c r="F245" i="15"/>
  <c r="F246" i="15"/>
  <c r="F247" i="15"/>
  <c r="F248" i="15"/>
  <c r="F249" i="15"/>
  <c r="F250" i="15"/>
  <c r="F251" i="15"/>
  <c r="F252" i="15"/>
  <c r="F253" i="15"/>
  <c r="F254" i="15"/>
  <c r="F255" i="15"/>
  <c r="F256" i="15"/>
  <c r="F257" i="15"/>
  <c r="F258" i="15"/>
  <c r="F259" i="15"/>
  <c r="F260" i="15"/>
  <c r="F261" i="15"/>
  <c r="F262" i="15"/>
  <c r="F263" i="15"/>
  <c r="F264" i="15"/>
  <c r="F265" i="15"/>
  <c r="F266" i="15"/>
  <c r="F267" i="15"/>
  <c r="F268" i="15"/>
  <c r="F269" i="15"/>
  <c r="F270" i="15"/>
  <c r="F271" i="15"/>
  <c r="F272" i="15"/>
  <c r="F273" i="15"/>
  <c r="F274" i="15"/>
  <c r="F275" i="15"/>
  <c r="F276" i="15"/>
  <c r="F277" i="15"/>
  <c r="F278" i="15"/>
  <c r="F279" i="15"/>
  <c r="F280" i="15"/>
  <c r="F281" i="15"/>
  <c r="F282" i="15"/>
  <c r="F283" i="15"/>
  <c r="F284" i="15"/>
  <c r="F285" i="15"/>
  <c r="F286" i="15"/>
  <c r="F287" i="15"/>
  <c r="F288" i="15"/>
  <c r="F289" i="15"/>
  <c r="F290" i="15"/>
  <c r="F291" i="15"/>
  <c r="F292" i="15"/>
  <c r="F293" i="15"/>
  <c r="F294" i="15"/>
  <c r="F295" i="15"/>
  <c r="F296" i="15"/>
  <c r="F297" i="15"/>
  <c r="F298" i="15"/>
  <c r="F299" i="15"/>
  <c r="F300" i="15"/>
  <c r="F301" i="15"/>
  <c r="F302" i="15"/>
  <c r="F303" i="15"/>
  <c r="F304" i="15"/>
  <c r="F305" i="15"/>
  <c r="F306" i="15"/>
  <c r="F307" i="15"/>
  <c r="F308" i="15"/>
  <c r="F309" i="15"/>
  <c r="F310" i="15"/>
  <c r="F311" i="15"/>
  <c r="F312" i="15"/>
  <c r="F313" i="15"/>
  <c r="F314" i="15"/>
  <c r="F315" i="15"/>
  <c r="F316" i="15"/>
  <c r="F317" i="15"/>
  <c r="F318" i="15"/>
  <c r="F319" i="15"/>
  <c r="F320" i="15"/>
  <c r="F321" i="15"/>
  <c r="F322" i="15"/>
  <c r="F323" i="15"/>
  <c r="F324" i="15"/>
  <c r="F325" i="15"/>
  <c r="F326" i="15"/>
  <c r="F327" i="15"/>
  <c r="F328" i="15"/>
  <c r="F329" i="15"/>
  <c r="F330" i="15"/>
  <c r="F331" i="15"/>
  <c r="F332" i="15"/>
  <c r="F333" i="15"/>
  <c r="F334" i="15"/>
  <c r="F335" i="15"/>
  <c r="F336" i="15"/>
  <c r="F337" i="15"/>
  <c r="F338" i="15"/>
  <c r="F339" i="15"/>
  <c r="F340" i="15"/>
  <c r="F341" i="15"/>
  <c r="F342" i="15"/>
  <c r="F343" i="15"/>
  <c r="F344" i="15"/>
  <c r="F345" i="15"/>
  <c r="F346" i="15"/>
  <c r="F347" i="15"/>
  <c r="F348" i="15"/>
  <c r="F349" i="15"/>
  <c r="F350" i="15"/>
  <c r="F351" i="15"/>
  <c r="F352" i="15"/>
  <c r="F353" i="15"/>
  <c r="F354" i="15"/>
  <c r="F355" i="15"/>
  <c r="F356" i="15"/>
  <c r="F357" i="15"/>
  <c r="F358" i="15"/>
  <c r="F359" i="15"/>
  <c r="F360" i="15"/>
  <c r="F361" i="15"/>
  <c r="F362" i="15"/>
  <c r="F363" i="15"/>
  <c r="F364" i="15"/>
  <c r="F365" i="15"/>
  <c r="F366" i="15"/>
  <c r="F367" i="15"/>
  <c r="F368" i="15"/>
  <c r="F369" i="15"/>
  <c r="F370" i="15"/>
  <c r="F371" i="15"/>
  <c r="F372" i="15"/>
  <c r="F373" i="15"/>
  <c r="F374" i="15"/>
  <c r="F375" i="15"/>
  <c r="F376" i="15"/>
  <c r="F377" i="15"/>
  <c r="F378" i="15"/>
  <c r="F379" i="15"/>
  <c r="F380" i="15"/>
  <c r="F381" i="15"/>
  <c r="F382" i="15"/>
  <c r="F383" i="15"/>
  <c r="F384" i="15"/>
  <c r="F385" i="15"/>
  <c r="F386" i="15"/>
  <c r="F387" i="15"/>
  <c r="F388" i="15"/>
  <c r="F389" i="15"/>
  <c r="F390" i="15"/>
  <c r="F391" i="15"/>
  <c r="F392" i="15"/>
  <c r="F393" i="15"/>
  <c r="F394" i="15"/>
  <c r="F395" i="15"/>
  <c r="F396" i="15"/>
  <c r="F397" i="15"/>
  <c r="F398" i="15"/>
  <c r="F399" i="15"/>
  <c r="F400" i="15"/>
  <c r="F401" i="15"/>
  <c r="F402" i="15"/>
  <c r="F403" i="15"/>
  <c r="F404" i="15"/>
  <c r="F405" i="15"/>
  <c r="F406" i="15"/>
  <c r="F407" i="15"/>
  <c r="F408" i="15"/>
  <c r="F409" i="15"/>
  <c r="F410" i="15"/>
  <c r="F411" i="15"/>
  <c r="F412" i="15"/>
  <c r="F413" i="15"/>
  <c r="F414" i="15"/>
  <c r="F415" i="15"/>
  <c r="F416" i="15"/>
  <c r="F417" i="15"/>
  <c r="F418" i="15"/>
  <c r="F419" i="15"/>
  <c r="F420" i="15"/>
  <c r="F421" i="15"/>
  <c r="F422" i="15"/>
  <c r="F423" i="15"/>
  <c r="F424" i="15"/>
  <c r="F425" i="15"/>
  <c r="F426" i="15"/>
  <c r="F427" i="15"/>
  <c r="F428" i="15"/>
  <c r="F429" i="15"/>
  <c r="F430" i="15"/>
  <c r="F431" i="15"/>
  <c r="F432" i="15"/>
  <c r="F433" i="15"/>
  <c r="F434" i="15"/>
  <c r="F435" i="15"/>
  <c r="F436" i="15"/>
  <c r="F437" i="15"/>
  <c r="F438" i="15"/>
  <c r="F439" i="15"/>
  <c r="F440" i="15"/>
  <c r="F441" i="15"/>
  <c r="F442" i="15"/>
  <c r="F443" i="15"/>
  <c r="F444" i="15"/>
  <c r="F445" i="15"/>
  <c r="F446" i="15"/>
  <c r="F447" i="15"/>
  <c r="F448" i="15"/>
  <c r="F449" i="15"/>
  <c r="F450" i="15"/>
  <c r="F451" i="15"/>
  <c r="F452" i="15"/>
  <c r="F453" i="15"/>
  <c r="F454" i="15"/>
  <c r="F455" i="15"/>
  <c r="F456" i="15"/>
  <c r="F457" i="15"/>
  <c r="F458" i="15"/>
  <c r="F459" i="15"/>
  <c r="F460" i="15"/>
  <c r="F461" i="15"/>
  <c r="F462" i="15"/>
  <c r="F463" i="15"/>
  <c r="F464" i="15"/>
  <c r="F465" i="15"/>
  <c r="F466" i="15"/>
  <c r="F467" i="15"/>
  <c r="F468" i="15"/>
  <c r="F469" i="15"/>
  <c r="F470" i="15"/>
  <c r="F471" i="15"/>
  <c r="F472" i="15"/>
  <c r="F473" i="15"/>
  <c r="F474" i="15"/>
  <c r="F475" i="15"/>
  <c r="F476" i="15"/>
  <c r="F477" i="15"/>
  <c r="F478" i="15"/>
  <c r="F479" i="15"/>
  <c r="F480" i="15"/>
  <c r="F481" i="15"/>
  <c r="F482" i="15"/>
  <c r="F483" i="15"/>
  <c r="F484" i="15"/>
  <c r="F485" i="15"/>
  <c r="F486" i="15"/>
  <c r="F487" i="15"/>
  <c r="F488" i="15"/>
  <c r="F489" i="15"/>
  <c r="F490" i="15"/>
  <c r="F491" i="15"/>
  <c r="F492" i="15"/>
  <c r="F493" i="15"/>
  <c r="F494" i="15"/>
  <c r="F495" i="15"/>
  <c r="F496" i="15"/>
  <c r="F497" i="15"/>
  <c r="F498" i="15"/>
  <c r="F499" i="15"/>
  <c r="F500" i="15"/>
  <c r="F501" i="15"/>
  <c r="F502" i="15"/>
  <c r="F503" i="15"/>
  <c r="F504" i="15"/>
  <c r="F505" i="15"/>
  <c r="F506" i="15"/>
  <c r="F507" i="15"/>
  <c r="F508" i="15"/>
  <c r="F509" i="15"/>
  <c r="F510" i="15"/>
  <c r="F511" i="15"/>
  <c r="F512" i="15"/>
  <c r="F513" i="15"/>
  <c r="F514" i="15"/>
  <c r="F515" i="15"/>
  <c r="F516" i="15"/>
  <c r="F517" i="15"/>
  <c r="F518" i="15"/>
  <c r="F73" i="15"/>
  <c r="F85" i="29" s="1"/>
  <c r="F74" i="15"/>
  <c r="F75" i="15"/>
  <c r="F76" i="15"/>
  <c r="F77" i="15"/>
  <c r="F78" i="15"/>
  <c r="F79" i="15"/>
  <c r="F80" i="15"/>
  <c r="F81" i="15"/>
  <c r="F82" i="15"/>
  <c r="F83" i="15"/>
  <c r="F84" i="15"/>
  <c r="F85" i="15"/>
  <c r="F86" i="15"/>
  <c r="F87" i="15"/>
  <c r="F88" i="15"/>
  <c r="F89" i="15"/>
  <c r="F90" i="15"/>
  <c r="F91" i="15"/>
  <c r="F92" i="15"/>
  <c r="F93" i="15"/>
  <c r="F94" i="15"/>
  <c r="F95" i="15"/>
  <c r="F96" i="15"/>
  <c r="F97" i="15"/>
  <c r="F98" i="15"/>
  <c r="F99" i="15"/>
  <c r="F100" i="15"/>
  <c r="F101" i="15"/>
  <c r="F102" i="15"/>
  <c r="F103" i="15"/>
  <c r="F104" i="15"/>
  <c r="F105" i="15"/>
  <c r="F106" i="15"/>
  <c r="F107" i="15"/>
  <c r="F108" i="15"/>
  <c r="F109" i="15"/>
  <c r="F110" i="15"/>
  <c r="F111" i="15"/>
  <c r="F112" i="15"/>
  <c r="F113" i="15"/>
  <c r="F114" i="15"/>
  <c r="F115" i="15"/>
  <c r="F116" i="15"/>
  <c r="F117" i="15"/>
  <c r="F118" i="15"/>
  <c r="F119" i="15"/>
  <c r="F120" i="15"/>
  <c r="F121" i="15"/>
  <c r="F122" i="15"/>
  <c r="F123" i="15"/>
  <c r="F124" i="15"/>
  <c r="F125" i="15"/>
  <c r="F126" i="15"/>
  <c r="F127" i="15"/>
  <c r="F128" i="15"/>
  <c r="F129" i="15"/>
  <c r="F130" i="15"/>
  <c r="F131" i="15"/>
  <c r="F132" i="15"/>
  <c r="F133" i="15"/>
  <c r="F134" i="15"/>
  <c r="F135" i="15"/>
  <c r="F136" i="15"/>
  <c r="F137" i="15"/>
  <c r="F138" i="15"/>
  <c r="F139" i="15"/>
  <c r="F140" i="15"/>
  <c r="F141" i="15"/>
  <c r="F142" i="15"/>
  <c r="F143" i="15"/>
  <c r="F144" i="15"/>
  <c r="F145" i="15"/>
  <c r="F146" i="15"/>
  <c r="F147" i="15"/>
  <c r="F148" i="15"/>
  <c r="F149" i="15"/>
  <c r="F150" i="15"/>
  <c r="F151" i="15"/>
  <c r="F152" i="15"/>
  <c r="F153" i="15"/>
  <c r="F154" i="15"/>
  <c r="F155" i="15"/>
  <c r="F156" i="15"/>
  <c r="F157" i="15"/>
  <c r="F158" i="15"/>
  <c r="F159" i="15"/>
  <c r="F160" i="15"/>
  <c r="F161" i="15"/>
  <c r="F162" i="15"/>
  <c r="F163" i="15"/>
  <c r="F164" i="15"/>
  <c r="F165" i="15"/>
  <c r="F166" i="15"/>
  <c r="F167" i="15"/>
  <c r="F168" i="15"/>
  <c r="F169" i="15"/>
  <c r="F170" i="15"/>
  <c r="F171" i="15"/>
  <c r="F172" i="15"/>
  <c r="F173" i="15"/>
  <c r="F174" i="15"/>
  <c r="F175" i="15"/>
  <c r="F176" i="15"/>
  <c r="F177" i="15"/>
  <c r="F178" i="15"/>
  <c r="F179" i="15"/>
  <c r="F180" i="15"/>
  <c r="F181" i="15"/>
  <c r="F182" i="15"/>
  <c r="F183" i="15"/>
  <c r="F184" i="15"/>
  <c r="F185" i="15"/>
  <c r="F186" i="15"/>
  <c r="F187" i="15"/>
  <c r="F188" i="15"/>
  <c r="F189" i="15"/>
  <c r="F190" i="15"/>
  <c r="F191" i="15"/>
  <c r="F192" i="15"/>
  <c r="F193" i="15"/>
  <c r="F194" i="15"/>
  <c r="F195" i="15"/>
  <c r="F196" i="15"/>
  <c r="F197" i="15"/>
  <c r="F198" i="15"/>
  <c r="F199" i="15"/>
  <c r="F200" i="15"/>
  <c r="F201" i="15"/>
  <c r="F202" i="15"/>
  <c r="F203" i="15"/>
  <c r="F204" i="15"/>
  <c r="F205" i="15"/>
  <c r="F206" i="15"/>
  <c r="F207" i="15"/>
  <c r="F208" i="15"/>
  <c r="F209" i="15"/>
  <c r="F210" i="15"/>
  <c r="F211" i="15"/>
  <c r="F212" i="15"/>
  <c r="F213" i="15"/>
  <c r="F214" i="15"/>
  <c r="F215" i="15"/>
  <c r="F216" i="15"/>
  <c r="F217" i="15"/>
  <c r="F218" i="15"/>
  <c r="F219" i="15"/>
  <c r="F220" i="15"/>
  <c r="F221" i="15"/>
  <c r="F222" i="15"/>
  <c r="F223" i="15"/>
  <c r="F224" i="15"/>
  <c r="F225" i="15"/>
  <c r="F226" i="15"/>
  <c r="F227" i="15"/>
  <c r="F228" i="15"/>
  <c r="F229" i="15"/>
  <c r="F230" i="15"/>
  <c r="F231" i="15"/>
  <c r="F232" i="15"/>
  <c r="F233" i="15"/>
  <c r="F234" i="15"/>
  <c r="F235" i="15"/>
  <c r="F236" i="15"/>
  <c r="F237" i="15"/>
  <c r="D68" i="12"/>
  <c r="D69" i="12"/>
  <c r="D70" i="12"/>
  <c r="D71" i="12"/>
  <c r="D72" i="12"/>
  <c r="F73" i="12"/>
  <c r="F85" i="30" s="1"/>
  <c r="D73" i="12"/>
  <c r="F74" i="12"/>
  <c r="D74" i="12"/>
  <c r="F75" i="12"/>
  <c r="D75" i="12"/>
  <c r="F76" i="12"/>
  <c r="D76" i="12"/>
  <c r="F77" i="12"/>
  <c r="D77" i="12"/>
  <c r="F78" i="12"/>
  <c r="D78" i="12"/>
  <c r="F79" i="12"/>
  <c r="D79" i="12"/>
  <c r="F80" i="12"/>
  <c r="D80" i="12"/>
  <c r="F81" i="12"/>
  <c r="D81" i="12"/>
  <c r="F82" i="12"/>
  <c r="D82" i="12"/>
  <c r="F83" i="12"/>
  <c r="D83" i="12"/>
  <c r="F84" i="12"/>
  <c r="D84" i="12"/>
  <c r="F85" i="12"/>
  <c r="D85" i="12"/>
  <c r="F86" i="12"/>
  <c r="D86" i="12"/>
  <c r="F87" i="12"/>
  <c r="D87" i="12"/>
  <c r="F88" i="12"/>
  <c r="D88" i="12"/>
  <c r="F89" i="12"/>
  <c r="D89" i="12"/>
  <c r="F90" i="12"/>
  <c r="D90" i="12"/>
  <c r="F91" i="12"/>
  <c r="D91" i="12"/>
  <c r="F92" i="12"/>
  <c r="D92" i="12"/>
  <c r="F93" i="12"/>
  <c r="D93" i="12"/>
  <c r="F94" i="12"/>
  <c r="D94" i="12"/>
  <c r="F95" i="12"/>
  <c r="D95" i="12"/>
  <c r="F96" i="12"/>
  <c r="D96" i="12"/>
  <c r="F97" i="12"/>
  <c r="D97" i="12"/>
  <c r="F98" i="12"/>
  <c r="D98" i="12"/>
  <c r="F99" i="12"/>
  <c r="D99" i="12"/>
  <c r="F100" i="12"/>
  <c r="D100" i="12"/>
  <c r="F101" i="12"/>
  <c r="D101" i="12"/>
  <c r="F102" i="12"/>
  <c r="D102" i="12"/>
  <c r="F103" i="12"/>
  <c r="D103" i="12"/>
  <c r="F104" i="12"/>
  <c r="D104" i="12"/>
  <c r="F105" i="12"/>
  <c r="D105" i="12"/>
  <c r="F106" i="12"/>
  <c r="D106" i="12"/>
  <c r="F107" i="12"/>
  <c r="D107" i="12"/>
  <c r="F108" i="12"/>
  <c r="D108" i="12"/>
  <c r="F109" i="12"/>
  <c r="D109" i="12"/>
  <c r="F110" i="12"/>
  <c r="D110" i="12"/>
  <c r="F111" i="12"/>
  <c r="D111" i="12"/>
  <c r="F112" i="12"/>
  <c r="D112" i="12"/>
  <c r="F113" i="12"/>
  <c r="D113" i="12"/>
  <c r="F114" i="12"/>
  <c r="D114" i="12"/>
  <c r="F115" i="12"/>
  <c r="D115" i="12"/>
  <c r="F116" i="12"/>
  <c r="D116" i="12"/>
  <c r="F117" i="12"/>
  <c r="D117" i="12"/>
  <c r="F118" i="12"/>
  <c r="D118" i="12"/>
  <c r="F119" i="12"/>
  <c r="D119" i="12"/>
  <c r="F120" i="12"/>
  <c r="D120" i="12"/>
  <c r="F121" i="12"/>
  <c r="D121" i="12"/>
  <c r="F122" i="12"/>
  <c r="D122" i="12"/>
  <c r="F123" i="12"/>
  <c r="D123" i="12"/>
  <c r="F124" i="12"/>
  <c r="D124" i="12"/>
  <c r="F125" i="12"/>
  <c r="D125" i="12"/>
  <c r="F126" i="12"/>
  <c r="D126" i="12"/>
  <c r="F127" i="12"/>
  <c r="D127" i="12"/>
  <c r="F128" i="12"/>
  <c r="D128" i="12"/>
  <c r="F129" i="12"/>
  <c r="D129" i="12"/>
  <c r="F130" i="12"/>
  <c r="D130" i="12"/>
  <c r="F131" i="12"/>
  <c r="D131" i="12"/>
  <c r="F132" i="12"/>
  <c r="D132" i="12"/>
  <c r="F133" i="12"/>
  <c r="D133" i="12"/>
  <c r="F134" i="12"/>
  <c r="D134" i="12"/>
  <c r="F135" i="12"/>
  <c r="D135" i="12"/>
  <c r="F136" i="12"/>
  <c r="D136" i="12"/>
  <c r="F137" i="12"/>
  <c r="D137" i="12"/>
  <c r="F138" i="12"/>
  <c r="D138" i="12"/>
  <c r="F139" i="12"/>
  <c r="D139" i="12"/>
  <c r="F140" i="12"/>
  <c r="D140" i="12"/>
  <c r="F141" i="12"/>
  <c r="D141" i="12"/>
  <c r="F142" i="12"/>
  <c r="D142" i="12"/>
  <c r="F143" i="12"/>
  <c r="D143" i="12"/>
  <c r="F144" i="12"/>
  <c r="D144" i="12"/>
  <c r="F145" i="12"/>
  <c r="D145" i="12"/>
  <c r="F146" i="12"/>
  <c r="D146" i="12"/>
  <c r="F147" i="12"/>
  <c r="D147" i="12"/>
  <c r="F148" i="12"/>
  <c r="D148" i="12"/>
  <c r="F149" i="12"/>
  <c r="D149" i="12"/>
  <c r="F150" i="12"/>
  <c r="D150" i="12"/>
  <c r="F151" i="12"/>
  <c r="D151" i="12"/>
  <c r="F152" i="12"/>
  <c r="D152" i="12"/>
  <c r="F153" i="12"/>
  <c r="D153" i="12"/>
  <c r="F154" i="12"/>
  <c r="D154" i="12"/>
  <c r="F155" i="12"/>
  <c r="D155" i="12"/>
  <c r="F156" i="12"/>
  <c r="D156" i="12"/>
  <c r="F157" i="12"/>
  <c r="D157" i="12"/>
  <c r="F158" i="12"/>
  <c r="D158" i="12"/>
  <c r="F159" i="12"/>
  <c r="D159" i="12"/>
  <c r="F160" i="12"/>
  <c r="D160" i="12"/>
  <c r="F161" i="12"/>
  <c r="D161" i="12"/>
  <c r="F162" i="12"/>
  <c r="D162" i="12"/>
  <c r="F163" i="12"/>
  <c r="D163" i="12"/>
  <c r="F164" i="12"/>
  <c r="D164" i="12"/>
  <c r="F165" i="12"/>
  <c r="D165" i="12"/>
  <c r="F166" i="12"/>
  <c r="D166" i="12"/>
  <c r="F167" i="12"/>
  <c r="D167" i="12"/>
  <c r="F168" i="12"/>
  <c r="D168" i="12"/>
  <c r="F169" i="12"/>
  <c r="D169" i="12"/>
  <c r="F170" i="12"/>
  <c r="D170" i="12"/>
  <c r="F39" i="12"/>
  <c r="F40" i="12"/>
  <c r="F41" i="12"/>
  <c r="F42" i="12"/>
  <c r="F43" i="12"/>
  <c r="F44" i="12"/>
  <c r="D68" i="14"/>
  <c r="D69" i="14"/>
  <c r="D70" i="14"/>
  <c r="D71" i="14"/>
  <c r="D72" i="14"/>
  <c r="D73" i="14"/>
  <c r="D74" i="14"/>
  <c r="D75" i="14"/>
  <c r="D76" i="14"/>
  <c r="D77" i="14"/>
  <c r="D78" i="14"/>
  <c r="D79" i="14"/>
  <c r="D80" i="14"/>
  <c r="D81" i="14"/>
  <c r="D82" i="14"/>
  <c r="D83" i="14"/>
  <c r="D84" i="14"/>
  <c r="D85" i="14"/>
  <c r="D86" i="14"/>
  <c r="D87" i="14"/>
  <c r="D88" i="14"/>
  <c r="D89" i="14"/>
  <c r="D90" i="14"/>
  <c r="D91" i="14"/>
  <c r="D92" i="14"/>
  <c r="D93" i="14"/>
  <c r="D94" i="14"/>
  <c r="D95" i="14"/>
  <c r="D96" i="14"/>
  <c r="D97" i="14"/>
  <c r="D98" i="14"/>
  <c r="D99" i="14"/>
  <c r="D100" i="14"/>
  <c r="D101" i="14"/>
  <c r="D102" i="14"/>
  <c r="D103" i="14"/>
  <c r="D104" i="14"/>
  <c r="D105" i="14"/>
  <c r="D106" i="14"/>
  <c r="D107" i="14"/>
  <c r="D108" i="14"/>
  <c r="D109" i="14"/>
  <c r="D110" i="14"/>
  <c r="F171" i="12"/>
  <c r="D171" i="12"/>
  <c r="F172" i="12"/>
  <c r="D172" i="12"/>
  <c r="F173" i="12"/>
  <c r="D173" i="12"/>
  <c r="F174" i="12"/>
  <c r="D174" i="12"/>
  <c r="F175" i="12"/>
  <c r="D175" i="12"/>
  <c r="F176" i="12"/>
  <c r="D176" i="12"/>
  <c r="F177" i="12"/>
  <c r="D177" i="12"/>
  <c r="F178" i="12"/>
  <c r="D178" i="12"/>
  <c r="F179" i="12"/>
  <c r="D179" i="12"/>
  <c r="F180" i="12"/>
  <c r="D180" i="12"/>
  <c r="F181" i="12"/>
  <c r="D181" i="12"/>
  <c r="F182" i="12"/>
  <c r="D182" i="12"/>
  <c r="F183" i="12"/>
  <c r="D183" i="12"/>
  <c r="F184" i="12"/>
  <c r="D184" i="12"/>
  <c r="F185" i="12"/>
  <c r="D185" i="12"/>
  <c r="F186" i="12"/>
  <c r="D186" i="12"/>
  <c r="F187" i="12"/>
  <c r="D187" i="12"/>
  <c r="F188" i="12"/>
  <c r="D188" i="12"/>
  <c r="F189" i="12"/>
  <c r="D189" i="12"/>
  <c r="F190" i="12"/>
  <c r="D190" i="12"/>
  <c r="F191" i="12"/>
  <c r="D191" i="12"/>
  <c r="F192" i="12"/>
  <c r="D192" i="12"/>
  <c r="F193" i="12"/>
  <c r="D193" i="12"/>
  <c r="F194" i="12"/>
  <c r="D194" i="12"/>
  <c r="F195" i="12"/>
  <c r="D195" i="12"/>
  <c r="F196" i="12"/>
  <c r="D196" i="12"/>
  <c r="F197" i="12"/>
  <c r="D197" i="12"/>
  <c r="F198" i="12"/>
  <c r="D198" i="12"/>
  <c r="F199" i="12"/>
  <c r="D199" i="12"/>
  <c r="F200" i="12"/>
  <c r="D200" i="12"/>
  <c r="F201" i="12"/>
  <c r="D201" i="12"/>
  <c r="F202" i="12"/>
  <c r="D202" i="12"/>
  <c r="F203" i="12"/>
  <c r="D203" i="12"/>
  <c r="F204" i="12"/>
  <c r="D204" i="12"/>
  <c r="F205" i="12"/>
  <c r="D205" i="12"/>
  <c r="F206" i="12"/>
  <c r="D206" i="12"/>
  <c r="F207" i="12"/>
  <c r="D207" i="12"/>
  <c r="F208" i="12"/>
  <c r="D208" i="12"/>
  <c r="F209" i="12"/>
  <c r="D209" i="12"/>
  <c r="F210" i="12"/>
  <c r="D210" i="12"/>
  <c r="F211" i="12"/>
  <c r="D211" i="12"/>
  <c r="F212" i="12"/>
  <c r="D212" i="12"/>
  <c r="F213" i="12"/>
  <c r="D213" i="12"/>
  <c r="F214" i="12"/>
  <c r="D214" i="12"/>
  <c r="F215" i="12"/>
  <c r="D215" i="12"/>
  <c r="F216" i="12"/>
  <c r="D216" i="12"/>
  <c r="F217" i="12"/>
  <c r="D217" i="12"/>
  <c r="F218" i="12"/>
  <c r="D218" i="12"/>
  <c r="F219" i="12"/>
  <c r="D219" i="12"/>
  <c r="F220" i="12"/>
  <c r="D220" i="12"/>
  <c r="F221" i="12"/>
  <c r="D221" i="12"/>
  <c r="F222" i="12"/>
  <c r="D222" i="12"/>
  <c r="F223" i="12"/>
  <c r="D223" i="12"/>
  <c r="F224" i="12"/>
  <c r="D224" i="12"/>
  <c r="F225" i="12"/>
  <c r="D225" i="12"/>
  <c r="F226" i="12"/>
  <c r="D226" i="12"/>
  <c r="F227" i="12"/>
  <c r="D227" i="12"/>
  <c r="F228" i="12"/>
  <c r="D228" i="12"/>
  <c r="F229" i="12"/>
  <c r="D229" i="12"/>
  <c r="F230" i="12"/>
  <c r="D230" i="12"/>
  <c r="F231" i="12"/>
  <c r="D231" i="12"/>
  <c r="F232" i="12"/>
  <c r="D232" i="12"/>
  <c r="F233" i="12"/>
  <c r="D233" i="12"/>
  <c r="F234" i="12"/>
  <c r="D234" i="12"/>
  <c r="F235" i="12"/>
  <c r="D235" i="12"/>
  <c r="F236" i="12"/>
  <c r="D236" i="12"/>
  <c r="F237" i="12"/>
  <c r="D237" i="12"/>
  <c r="F238" i="12"/>
  <c r="D238" i="12"/>
  <c r="F239" i="12"/>
  <c r="D239" i="12"/>
  <c r="F240" i="12"/>
  <c r="D240" i="12"/>
  <c r="F241" i="12"/>
  <c r="D241" i="12"/>
  <c r="F242" i="12"/>
  <c r="D242" i="12"/>
  <c r="F243" i="12"/>
  <c r="D243" i="12"/>
  <c r="F244" i="12"/>
  <c r="D244" i="12"/>
  <c r="F245" i="12"/>
  <c r="D245" i="12"/>
  <c r="F246" i="12"/>
  <c r="D246" i="12"/>
  <c r="F247" i="12"/>
  <c r="D247" i="12"/>
  <c r="F248" i="12"/>
  <c r="D248" i="12"/>
  <c r="F249" i="12"/>
  <c r="D249" i="12"/>
  <c r="F250" i="12"/>
  <c r="D250" i="12"/>
  <c r="F251" i="12"/>
  <c r="D251" i="12"/>
  <c r="F252" i="12"/>
  <c r="D252" i="12"/>
  <c r="F253" i="12"/>
  <c r="D253" i="12"/>
  <c r="F254" i="12"/>
  <c r="D254" i="12"/>
  <c r="F255" i="12"/>
  <c r="D255" i="12"/>
  <c r="F256" i="12"/>
  <c r="D256" i="12"/>
  <c r="F257" i="12"/>
  <c r="D257" i="12"/>
  <c r="F258" i="12"/>
  <c r="D258" i="12"/>
  <c r="F259" i="12"/>
  <c r="D259" i="12"/>
  <c r="F260" i="12"/>
  <c r="D260" i="12"/>
  <c r="F261" i="12"/>
  <c r="D261" i="12"/>
  <c r="F262" i="12"/>
  <c r="D262" i="12"/>
  <c r="F263" i="12"/>
  <c r="D263" i="12"/>
  <c r="F264" i="12"/>
  <c r="D264" i="12"/>
  <c r="F265" i="12"/>
  <c r="D265" i="12"/>
  <c r="F266" i="12"/>
  <c r="D266" i="12"/>
  <c r="F267" i="12"/>
  <c r="D267" i="12"/>
  <c r="F268" i="12"/>
  <c r="D268" i="12"/>
  <c r="F269" i="12"/>
  <c r="D269" i="12"/>
  <c r="F270" i="12"/>
  <c r="D270" i="12"/>
  <c r="F271" i="12"/>
  <c r="D271" i="12"/>
  <c r="F272" i="12"/>
  <c r="D272" i="12"/>
  <c r="F273" i="12"/>
  <c r="D273" i="12"/>
  <c r="F274" i="12"/>
  <c r="D274" i="12"/>
  <c r="F275" i="12"/>
  <c r="D275" i="12"/>
  <c r="F276" i="12"/>
  <c r="D276" i="12"/>
  <c r="F277" i="12"/>
  <c r="D277" i="12"/>
  <c r="F278" i="12"/>
  <c r="D278" i="12"/>
  <c r="E27" i="7"/>
  <c r="G21" i="6"/>
  <c r="E46" i="7" s="1"/>
  <c r="G22" i="6"/>
  <c r="E47" i="7" s="1"/>
  <c r="G23" i="6"/>
  <c r="E48" i="7" s="1"/>
  <c r="G24" i="6"/>
  <c r="E49" i="7" s="1"/>
  <c r="G25" i="6"/>
  <c r="E50" i="7" s="1"/>
  <c r="G30" i="6"/>
  <c r="E55" i="7" s="1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F279" i="12"/>
  <c r="D279" i="12"/>
  <c r="F280" i="12"/>
  <c r="D280" i="12"/>
  <c r="F281" i="12"/>
  <c r="D281" i="12"/>
  <c r="F282" i="12"/>
  <c r="D282" i="12"/>
  <c r="F283" i="12"/>
  <c r="D283" i="12"/>
  <c r="F284" i="12"/>
  <c r="D284" i="12"/>
  <c r="F285" i="12"/>
  <c r="D285" i="12"/>
  <c r="F286" i="12"/>
  <c r="D286" i="12"/>
  <c r="F287" i="12"/>
  <c r="D287" i="12"/>
  <c r="F288" i="12"/>
  <c r="D288" i="12"/>
  <c r="F289" i="12"/>
  <c r="D289" i="12"/>
  <c r="F290" i="12"/>
  <c r="D290" i="12"/>
  <c r="F291" i="12"/>
  <c r="D291" i="12"/>
  <c r="F292" i="12"/>
  <c r="D292" i="12"/>
  <c r="F293" i="12"/>
  <c r="D293" i="12"/>
  <c r="F294" i="12"/>
  <c r="D294" i="12"/>
  <c r="F295" i="12"/>
  <c r="D295" i="12"/>
  <c r="F296" i="12"/>
  <c r="D296" i="12"/>
  <c r="F297" i="12"/>
  <c r="D297" i="12"/>
  <c r="F298" i="12"/>
  <c r="D298" i="12"/>
  <c r="F299" i="12"/>
  <c r="D299" i="12"/>
  <c r="F300" i="12"/>
  <c r="D300" i="12"/>
  <c r="F301" i="12"/>
  <c r="D301" i="12"/>
  <c r="F302" i="12"/>
  <c r="D302" i="12"/>
  <c r="F303" i="12"/>
  <c r="D303" i="12"/>
  <c r="F304" i="12"/>
  <c r="D304" i="12"/>
  <c r="F305" i="12"/>
  <c r="D305" i="12"/>
  <c r="F306" i="12"/>
  <c r="D306" i="12"/>
  <c r="F307" i="12"/>
  <c r="D307" i="12"/>
  <c r="F308" i="12"/>
  <c r="D308" i="12"/>
  <c r="F309" i="12"/>
  <c r="D309" i="12"/>
  <c r="F310" i="12"/>
  <c r="D310" i="12"/>
  <c r="F311" i="12"/>
  <c r="D311" i="12"/>
  <c r="F312" i="12"/>
  <c r="D312" i="12"/>
  <c r="F313" i="12"/>
  <c r="D313" i="12"/>
  <c r="F314" i="12"/>
  <c r="D314" i="12"/>
  <c r="F315" i="12"/>
  <c r="D315" i="12"/>
  <c r="F316" i="12"/>
  <c r="D316" i="12"/>
  <c r="F317" i="12"/>
  <c r="D317" i="12"/>
  <c r="F318" i="12"/>
  <c r="D318" i="12"/>
  <c r="F319" i="12"/>
  <c r="D319" i="12"/>
  <c r="F320" i="12"/>
  <c r="D320" i="12"/>
  <c r="F321" i="12"/>
  <c r="D321" i="12"/>
  <c r="F322" i="12"/>
  <c r="D322" i="12"/>
  <c r="F323" i="12"/>
  <c r="D323" i="12"/>
  <c r="F324" i="12"/>
  <c r="D324" i="12"/>
  <c r="F325" i="12"/>
  <c r="D325" i="12"/>
  <c r="F326" i="12"/>
  <c r="D326" i="12"/>
  <c r="F327" i="12"/>
  <c r="D327" i="12"/>
  <c r="F328" i="12"/>
  <c r="D328" i="12"/>
  <c r="F329" i="12"/>
  <c r="D329" i="12"/>
  <c r="F330" i="12"/>
  <c r="D330" i="12"/>
  <c r="F331" i="12"/>
  <c r="D331" i="12"/>
  <c r="F332" i="12"/>
  <c r="D332" i="12"/>
  <c r="F333" i="12"/>
  <c r="D333" i="12"/>
  <c r="F334" i="12"/>
  <c r="D334" i="12"/>
  <c r="F335" i="12"/>
  <c r="D335" i="12"/>
  <c r="F336" i="12"/>
  <c r="D336" i="12"/>
  <c r="F337" i="12"/>
  <c r="D337" i="12"/>
  <c r="F338" i="12"/>
  <c r="D338" i="12"/>
  <c r="F339" i="12"/>
  <c r="D339" i="12"/>
  <c r="F340" i="12"/>
  <c r="D340" i="12"/>
  <c r="F341" i="12"/>
  <c r="D341" i="12"/>
  <c r="F342" i="12"/>
  <c r="D342" i="12"/>
  <c r="F343" i="12"/>
  <c r="D343" i="12"/>
  <c r="F344" i="12"/>
  <c r="D344" i="12"/>
  <c r="F345" i="12"/>
  <c r="D345" i="12"/>
  <c r="F346" i="12"/>
  <c r="D346" i="12"/>
  <c r="F347" i="12"/>
  <c r="D347" i="12"/>
  <c r="F348" i="12"/>
  <c r="D348" i="12"/>
  <c r="F349" i="12"/>
  <c r="D349" i="12"/>
  <c r="F350" i="12"/>
  <c r="D350" i="12"/>
  <c r="F351" i="12"/>
  <c r="D351" i="12"/>
  <c r="F352" i="12"/>
  <c r="D352" i="12"/>
  <c r="F353" i="12"/>
  <c r="D353" i="12"/>
  <c r="F354" i="12"/>
  <c r="D354" i="12"/>
  <c r="F355" i="12"/>
  <c r="D355" i="12"/>
  <c r="F356" i="12"/>
  <c r="D356" i="12"/>
  <c r="F357" i="12"/>
  <c r="D357" i="12"/>
  <c r="F358" i="12"/>
  <c r="D358" i="12"/>
  <c r="F359" i="12"/>
  <c r="D359" i="12"/>
  <c r="F360" i="12"/>
  <c r="D360" i="12"/>
  <c r="F361" i="12"/>
  <c r="D361" i="12"/>
  <c r="F362" i="12"/>
  <c r="D362" i="12"/>
  <c r="F363" i="12"/>
  <c r="D363" i="12"/>
  <c r="F364" i="12"/>
  <c r="D364" i="12"/>
  <c r="F365" i="12"/>
  <c r="D365" i="12"/>
  <c r="F366" i="12"/>
  <c r="D366" i="12"/>
  <c r="F367" i="12"/>
  <c r="D367" i="12"/>
  <c r="F368" i="12"/>
  <c r="D368" i="12"/>
  <c r="F369" i="12"/>
  <c r="D369" i="12"/>
  <c r="F370" i="12"/>
  <c r="D370" i="12"/>
  <c r="F371" i="12"/>
  <c r="D371" i="12"/>
  <c r="F372" i="12"/>
  <c r="D372" i="12"/>
  <c r="F373" i="12"/>
  <c r="D373" i="12"/>
  <c r="F374" i="12"/>
  <c r="D374" i="12"/>
  <c r="F375" i="12"/>
  <c r="D375" i="12"/>
  <c r="F376" i="12"/>
  <c r="D376" i="12"/>
  <c r="F377" i="12"/>
  <c r="D377" i="12"/>
  <c r="F378" i="12"/>
  <c r="D378" i="12"/>
  <c r="F379" i="12"/>
  <c r="D379" i="12"/>
  <c r="F380" i="12"/>
  <c r="D380" i="12"/>
  <c r="F381" i="12"/>
  <c r="D381" i="12"/>
  <c r="F382" i="12"/>
  <c r="D382" i="12"/>
  <c r="F383" i="12"/>
  <c r="D383" i="12"/>
  <c r="F384" i="12"/>
  <c r="D384" i="12"/>
  <c r="F385" i="12"/>
  <c r="D385" i="12"/>
  <c r="F386" i="12"/>
  <c r="D386" i="12"/>
  <c r="F387" i="12"/>
  <c r="D387" i="12"/>
  <c r="F388" i="12"/>
  <c r="D388" i="12"/>
  <c r="F389" i="12"/>
  <c r="D389" i="12"/>
  <c r="F390" i="12"/>
  <c r="D390" i="12"/>
  <c r="F391" i="12"/>
  <c r="D391" i="12"/>
  <c r="F392" i="12"/>
  <c r="D392" i="12"/>
  <c r="F393" i="12"/>
  <c r="D393" i="12"/>
  <c r="F394" i="12"/>
  <c r="D394" i="12"/>
  <c r="F395" i="12"/>
  <c r="D395" i="12"/>
  <c r="F396" i="12"/>
  <c r="D396" i="12"/>
  <c r="F397" i="12"/>
  <c r="D397" i="12"/>
  <c r="F398" i="12"/>
  <c r="D398" i="12"/>
  <c r="F3" i="12"/>
  <c r="F4" i="12"/>
  <c r="F5" i="12"/>
  <c r="F6" i="12"/>
  <c r="F7" i="12"/>
  <c r="F8" i="12"/>
  <c r="F9" i="12"/>
  <c r="F10" i="12"/>
  <c r="L10" i="12" s="1"/>
  <c r="F11" i="12"/>
  <c r="F12" i="12"/>
  <c r="F13" i="12"/>
  <c r="F14" i="12"/>
  <c r="F15" i="12"/>
  <c r="L15" i="12" s="1"/>
  <c r="F16" i="12"/>
  <c r="F17" i="12"/>
  <c r="F18" i="12"/>
  <c r="F19" i="12"/>
  <c r="F20" i="12"/>
  <c r="F21" i="12"/>
  <c r="F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38" i="12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D210" i="7"/>
  <c r="D211" i="7"/>
  <c r="D212" i="7"/>
  <c r="D213" i="7"/>
  <c r="D214" i="7"/>
  <c r="D215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29" i="7"/>
  <c r="D230" i="7"/>
  <c r="D231" i="7"/>
  <c r="D232" i="7"/>
  <c r="D233" i="7"/>
  <c r="D234" i="7"/>
  <c r="D235" i="7"/>
  <c r="D236" i="7"/>
  <c r="D237" i="7"/>
  <c r="D238" i="7"/>
  <c r="D239" i="7"/>
  <c r="D240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D258" i="7"/>
  <c r="D259" i="7"/>
  <c r="D260" i="7"/>
  <c r="D261" i="7"/>
  <c r="D262" i="7"/>
  <c r="D263" i="7"/>
  <c r="D264" i="7"/>
  <c r="D265" i="7"/>
  <c r="D266" i="7"/>
  <c r="D267" i="7"/>
  <c r="D268" i="7"/>
  <c r="D269" i="7"/>
  <c r="D270" i="7"/>
  <c r="D271" i="7"/>
  <c r="D272" i="7"/>
  <c r="D273" i="7"/>
  <c r="D274" i="7"/>
  <c r="D275" i="7"/>
  <c r="D276" i="7"/>
  <c r="D277" i="7"/>
  <c r="D278" i="7"/>
  <c r="D279" i="7"/>
  <c r="D280" i="7"/>
  <c r="D281" i="7"/>
  <c r="D282" i="7"/>
  <c r="D283" i="7"/>
  <c r="D284" i="7"/>
  <c r="D285" i="7"/>
  <c r="D286" i="7"/>
  <c r="D287" i="7"/>
  <c r="D288" i="7"/>
  <c r="D289" i="7"/>
  <c r="D290" i="7"/>
  <c r="D291" i="7"/>
  <c r="D292" i="7"/>
  <c r="D293" i="7"/>
  <c r="D294" i="7"/>
  <c r="D295" i="7"/>
  <c r="D296" i="7"/>
  <c r="D297" i="7"/>
  <c r="D298" i="7"/>
  <c r="D299" i="7"/>
  <c r="D300" i="7"/>
  <c r="D301" i="7"/>
  <c r="D302" i="7"/>
  <c r="D303" i="7"/>
  <c r="D304" i="7"/>
  <c r="D305" i="7"/>
  <c r="D306" i="7"/>
  <c r="D307" i="7"/>
  <c r="D308" i="7"/>
  <c r="D309" i="7"/>
  <c r="D310" i="7"/>
  <c r="D311" i="7"/>
  <c r="D312" i="7"/>
  <c r="D313" i="7"/>
  <c r="D314" i="7"/>
  <c r="D315" i="7"/>
  <c r="D316" i="7"/>
  <c r="D317" i="7"/>
  <c r="D318" i="7"/>
  <c r="D319" i="7"/>
  <c r="D320" i="7"/>
  <c r="D321" i="7"/>
  <c r="D322" i="7"/>
  <c r="D323" i="7"/>
  <c r="D324" i="7"/>
  <c r="D325" i="7"/>
  <c r="D326" i="7"/>
  <c r="D327" i="7"/>
  <c r="D328" i="7"/>
  <c r="D329" i="7"/>
  <c r="D330" i="7"/>
  <c r="D331" i="7"/>
  <c r="D332" i="7"/>
  <c r="D333" i="7"/>
  <c r="D334" i="7"/>
  <c r="D335" i="7"/>
  <c r="D336" i="7"/>
  <c r="D337" i="7"/>
  <c r="D338" i="7"/>
  <c r="D339" i="7"/>
  <c r="D340" i="7"/>
  <c r="D341" i="7"/>
  <c r="D342" i="7"/>
  <c r="D343" i="7"/>
  <c r="D344" i="7"/>
  <c r="D345" i="7"/>
  <c r="D346" i="7"/>
  <c r="D347" i="7"/>
  <c r="D348" i="7"/>
  <c r="D349" i="7"/>
  <c r="D350" i="7"/>
  <c r="D351" i="7"/>
  <c r="D352" i="7"/>
  <c r="D353" i="7"/>
  <c r="D354" i="7"/>
  <c r="D355" i="7"/>
  <c r="D356" i="7"/>
  <c r="D357" i="7"/>
  <c r="D358" i="7"/>
  <c r="D359" i="7"/>
  <c r="D360" i="7"/>
  <c r="D361" i="7"/>
  <c r="D362" i="7"/>
  <c r="D363" i="7"/>
  <c r="D364" i="7"/>
  <c r="D365" i="7"/>
  <c r="D366" i="7"/>
  <c r="D367" i="7"/>
  <c r="D368" i="7"/>
  <c r="D369" i="7"/>
  <c r="D370" i="7"/>
  <c r="D371" i="7"/>
  <c r="D372" i="7"/>
  <c r="D373" i="7"/>
  <c r="D374" i="7"/>
  <c r="D375" i="7"/>
  <c r="D376" i="7"/>
  <c r="D377" i="7"/>
  <c r="D378" i="7"/>
  <c r="D379" i="7"/>
  <c r="D380" i="7"/>
  <c r="D381" i="7"/>
  <c r="D382" i="7"/>
  <c r="D383" i="7"/>
  <c r="D384" i="7"/>
  <c r="D385" i="7"/>
  <c r="D386" i="7"/>
  <c r="D387" i="7"/>
  <c r="D388" i="7"/>
  <c r="D389" i="7"/>
  <c r="D390" i="7"/>
  <c r="D391" i="7"/>
  <c r="D392" i="7"/>
  <c r="D393" i="7"/>
  <c r="D394" i="7"/>
  <c r="D395" i="7"/>
  <c r="D396" i="7"/>
  <c r="D397" i="7"/>
  <c r="D398" i="7"/>
  <c r="D399" i="7"/>
  <c r="D400" i="7"/>
  <c r="D401" i="7"/>
  <c r="D402" i="7"/>
  <c r="D403" i="7"/>
  <c r="D404" i="7"/>
  <c r="D405" i="7"/>
  <c r="D406" i="7"/>
  <c r="D407" i="7"/>
  <c r="D408" i="7"/>
  <c r="D409" i="7"/>
  <c r="D410" i="7"/>
  <c r="D411" i="7"/>
  <c r="D412" i="7"/>
  <c r="D413" i="7"/>
  <c r="D414" i="7"/>
  <c r="D415" i="7"/>
  <c r="D416" i="7"/>
  <c r="D417" i="7"/>
  <c r="D418" i="7"/>
  <c r="D419" i="7"/>
  <c r="D420" i="7"/>
  <c r="D421" i="7"/>
  <c r="D422" i="7"/>
  <c r="D423" i="7"/>
  <c r="D424" i="7"/>
  <c r="D425" i="7"/>
  <c r="D426" i="7"/>
  <c r="D427" i="7"/>
  <c r="D428" i="7"/>
  <c r="D429" i="7"/>
  <c r="D430" i="7"/>
  <c r="D431" i="7"/>
  <c r="D432" i="7"/>
  <c r="D433" i="7"/>
  <c r="D434" i="7"/>
  <c r="D435" i="7"/>
  <c r="D436" i="7"/>
  <c r="D437" i="7"/>
  <c r="D438" i="7"/>
  <c r="D439" i="7"/>
  <c r="D440" i="7"/>
  <c r="D441" i="7"/>
  <c r="D442" i="7"/>
  <c r="D443" i="7"/>
  <c r="D444" i="7"/>
  <c r="D445" i="7"/>
  <c r="D446" i="7"/>
  <c r="D447" i="7"/>
  <c r="D448" i="7"/>
  <c r="D449" i="7"/>
  <c r="D450" i="7"/>
  <c r="D451" i="7"/>
  <c r="D452" i="7"/>
  <c r="D453" i="7"/>
  <c r="D454" i="7"/>
  <c r="D455" i="7"/>
  <c r="D456" i="7"/>
  <c r="D457" i="7"/>
  <c r="D458" i="7"/>
  <c r="D459" i="7"/>
  <c r="D460" i="7"/>
  <c r="D461" i="7"/>
  <c r="D462" i="7"/>
  <c r="D463" i="7"/>
  <c r="D464" i="7"/>
  <c r="D465" i="7"/>
  <c r="D466" i="7"/>
  <c r="D467" i="7"/>
  <c r="D468" i="7"/>
  <c r="D469" i="7"/>
  <c r="D470" i="7"/>
  <c r="D471" i="7"/>
  <c r="D472" i="7"/>
  <c r="D473" i="7"/>
  <c r="D474" i="7"/>
  <c r="D475" i="7"/>
  <c r="D476" i="7"/>
  <c r="D477" i="7"/>
  <c r="D478" i="7"/>
  <c r="D479" i="7"/>
  <c r="D480" i="7"/>
  <c r="D481" i="7"/>
  <c r="D482" i="7"/>
  <c r="D483" i="7"/>
  <c r="D484" i="7"/>
  <c r="D485" i="7"/>
  <c r="D486" i="7"/>
  <c r="D487" i="7"/>
  <c r="D488" i="7"/>
  <c r="D489" i="7"/>
  <c r="D490" i="7"/>
  <c r="D491" i="7"/>
  <c r="D492" i="7"/>
  <c r="D493" i="7"/>
  <c r="D494" i="7"/>
  <c r="D495" i="7"/>
  <c r="D496" i="7"/>
  <c r="D497" i="7"/>
  <c r="D498" i="7"/>
  <c r="D499" i="7"/>
  <c r="D500" i="7"/>
  <c r="D501" i="7"/>
  <c r="D502" i="7"/>
  <c r="D503" i="7"/>
  <c r="D504" i="7"/>
  <c r="D505" i="7"/>
  <c r="D506" i="7"/>
  <c r="D507" i="7"/>
  <c r="D508" i="7"/>
  <c r="D509" i="7"/>
  <c r="D510" i="7"/>
  <c r="D511" i="7"/>
  <c r="D512" i="7"/>
  <c r="D513" i="7"/>
  <c r="D514" i="7"/>
  <c r="D515" i="7"/>
  <c r="D516" i="7"/>
  <c r="D517" i="7"/>
  <c r="D518" i="7"/>
  <c r="F494" i="4"/>
  <c r="F397" i="14" s="1"/>
  <c r="F493" i="4"/>
  <c r="F396" i="14"/>
  <c r="F408" i="14" s="1"/>
  <c r="F492" i="4"/>
  <c r="F395" i="14" s="1"/>
  <c r="F407" i="14" s="1"/>
  <c r="F491" i="4"/>
  <c r="F394" i="14" s="1"/>
  <c r="F406" i="14" s="1"/>
  <c r="F406" i="12" s="1"/>
  <c r="F490" i="4"/>
  <c r="F393" i="14" s="1"/>
  <c r="F405" i="14" s="1"/>
  <c r="F489" i="4"/>
  <c r="F392" i="14"/>
  <c r="F404" i="14" s="1"/>
  <c r="F488" i="4"/>
  <c r="F391" i="14" s="1"/>
  <c r="F403" i="14" s="1"/>
  <c r="F487" i="4"/>
  <c r="F390" i="14" s="1"/>
  <c r="F402" i="14" s="1"/>
  <c r="F486" i="4"/>
  <c r="F389" i="14" s="1"/>
  <c r="F401" i="14" s="1"/>
  <c r="F485" i="4"/>
  <c r="F388" i="14"/>
  <c r="F400" i="14" s="1"/>
  <c r="F484" i="4"/>
  <c r="F387" i="14" s="1"/>
  <c r="F495" i="4"/>
  <c r="F398" i="14" s="1"/>
  <c r="F399" i="7" s="1"/>
  <c r="F483" i="4"/>
  <c r="F387" i="7" s="1"/>
  <c r="F482" i="4"/>
  <c r="F386" i="7"/>
  <c r="F481" i="4"/>
  <c r="F385" i="7" s="1"/>
  <c r="F480" i="4"/>
  <c r="F384" i="7" s="1"/>
  <c r="F479" i="4"/>
  <c r="F383" i="7" s="1"/>
  <c r="F478" i="4"/>
  <c r="F382" i="7"/>
  <c r="F477" i="4"/>
  <c r="F381" i="7" s="1"/>
  <c r="F476" i="4"/>
  <c r="F475" i="4"/>
  <c r="F379" i="7" s="1"/>
  <c r="F474" i="4"/>
  <c r="F378" i="7"/>
  <c r="F473" i="4"/>
  <c r="F377" i="7" s="1"/>
  <c r="F472" i="4"/>
  <c r="F376" i="7" s="1"/>
  <c r="F471" i="4"/>
  <c r="F375" i="7" s="1"/>
  <c r="F470" i="4"/>
  <c r="F374" i="7"/>
  <c r="F469" i="4"/>
  <c r="F373" i="7" s="1"/>
  <c r="F468" i="4"/>
  <c r="F467" i="4"/>
  <c r="F371" i="7" s="1"/>
  <c r="F466" i="4"/>
  <c r="F370" i="7"/>
  <c r="F465" i="4"/>
  <c r="F369" i="7" s="1"/>
  <c r="F464" i="4"/>
  <c r="F368" i="7" s="1"/>
  <c r="F463" i="4"/>
  <c r="F367" i="7" s="1"/>
  <c r="F462" i="4"/>
  <c r="F366" i="7"/>
  <c r="F461" i="4"/>
  <c r="F365" i="7" s="1"/>
  <c r="F460" i="4"/>
  <c r="F459" i="4"/>
  <c r="F363" i="7" s="1"/>
  <c r="F458" i="4"/>
  <c r="F362" i="7" s="1"/>
  <c r="F457" i="4"/>
  <c r="F456" i="4"/>
  <c r="F360" i="7" s="1"/>
  <c r="F455" i="4"/>
  <c r="F359" i="7" s="1"/>
  <c r="F454" i="4"/>
  <c r="F358" i="7" s="1"/>
  <c r="F453" i="4"/>
  <c r="F452" i="4"/>
  <c r="F356" i="7" s="1"/>
  <c r="F451" i="4"/>
  <c r="F355" i="7" s="1"/>
  <c r="F450" i="4"/>
  <c r="F354" i="7" s="1"/>
  <c r="F449" i="4"/>
  <c r="F448" i="4"/>
  <c r="F352" i="7" s="1"/>
  <c r="F447" i="4"/>
  <c r="F351" i="7" s="1"/>
  <c r="F446" i="4"/>
  <c r="F350" i="7" s="1"/>
  <c r="F445" i="4"/>
  <c r="F444" i="4"/>
  <c r="F348" i="7" s="1"/>
  <c r="F443" i="4"/>
  <c r="F347" i="7" s="1"/>
  <c r="F442" i="4"/>
  <c r="F346" i="7" s="1"/>
  <c r="F441" i="4"/>
  <c r="F440" i="4"/>
  <c r="F344" i="7" s="1"/>
  <c r="F439" i="4"/>
  <c r="F343" i="7" s="1"/>
  <c r="F438" i="4"/>
  <c r="F342" i="7" s="1"/>
  <c r="F437" i="4"/>
  <c r="F436" i="4"/>
  <c r="F340" i="7" s="1"/>
  <c r="F435" i="4"/>
  <c r="F339" i="7" s="1"/>
  <c r="F434" i="4"/>
  <c r="F338" i="7" s="1"/>
  <c r="F433" i="4"/>
  <c r="F432" i="4"/>
  <c r="F336" i="7" s="1"/>
  <c r="F431" i="4"/>
  <c r="F335" i="7" s="1"/>
  <c r="F430" i="4"/>
  <c r="F334" i="7" s="1"/>
  <c r="F429" i="4"/>
  <c r="F428" i="4"/>
  <c r="F332" i="7" s="1"/>
  <c r="F427" i="4"/>
  <c r="F331" i="7" s="1"/>
  <c r="F426" i="4"/>
  <c r="F330" i="7"/>
  <c r="F425" i="4"/>
  <c r="F424" i="4"/>
  <c r="F328" i="7" s="1"/>
  <c r="F423" i="4"/>
  <c r="F422" i="4"/>
  <c r="F326" i="7" s="1"/>
  <c r="F421" i="4"/>
  <c r="F325" i="7" s="1"/>
  <c r="F420" i="4"/>
  <c r="F324" i="7" s="1"/>
  <c r="F419" i="4"/>
  <c r="F418" i="4"/>
  <c r="F417" i="4"/>
  <c r="F321" i="7" s="1"/>
  <c r="F416" i="4"/>
  <c r="F320" i="7" s="1"/>
  <c r="F415" i="4"/>
  <c r="F414" i="4"/>
  <c r="F318" i="7" s="1"/>
  <c r="F413" i="4"/>
  <c r="F317" i="7" s="1"/>
  <c r="F412" i="4"/>
  <c r="F316" i="7" s="1"/>
  <c r="F411" i="4"/>
  <c r="F410" i="4"/>
  <c r="F409" i="4"/>
  <c r="F313" i="7" s="1"/>
  <c r="F408" i="4"/>
  <c r="F312" i="7" s="1"/>
  <c r="F407" i="4"/>
  <c r="F406" i="4"/>
  <c r="F310" i="7" s="1"/>
  <c r="F405" i="4"/>
  <c r="F309" i="7" s="1"/>
  <c r="F404" i="4"/>
  <c r="F308" i="7" s="1"/>
  <c r="F403" i="4"/>
  <c r="F402" i="4"/>
  <c r="F401" i="4"/>
  <c r="F305" i="7" s="1"/>
  <c r="F400" i="4"/>
  <c r="F304" i="7" s="1"/>
  <c r="F399" i="4"/>
  <c r="F398" i="4"/>
  <c r="F302" i="7" s="1"/>
  <c r="F397" i="4"/>
  <c r="F301" i="7" s="1"/>
  <c r="F396" i="4"/>
  <c r="F300" i="7" s="1"/>
  <c r="F395" i="4"/>
  <c r="F394" i="4"/>
  <c r="F393" i="4"/>
  <c r="F297" i="7" s="1"/>
  <c r="F392" i="4"/>
  <c r="F296" i="7" s="1"/>
  <c r="F391" i="4"/>
  <c r="F390" i="4"/>
  <c r="F294" i="7" s="1"/>
  <c r="F389" i="4"/>
  <c r="F293" i="7" s="1"/>
  <c r="F388" i="4"/>
  <c r="F292" i="7"/>
  <c r="F387" i="4"/>
  <c r="F386" i="4"/>
  <c r="F290" i="7" s="1"/>
  <c r="F385" i="4"/>
  <c r="F384" i="4"/>
  <c r="F288" i="7" s="1"/>
  <c r="F383" i="4"/>
  <c r="F287" i="7" s="1"/>
  <c r="F382" i="4"/>
  <c r="F286" i="7" s="1"/>
  <c r="F381" i="4"/>
  <c r="F380" i="4"/>
  <c r="F284" i="7" s="1"/>
  <c r="F379" i="4"/>
  <c r="F283" i="7" s="1"/>
  <c r="F378" i="4"/>
  <c r="F282" i="7" s="1"/>
  <c r="F377" i="4"/>
  <c r="F376" i="4"/>
  <c r="F280" i="7" s="1"/>
  <c r="F375" i="4"/>
  <c r="F279" i="7" s="1"/>
  <c r="F374" i="4"/>
  <c r="F278" i="7" s="1"/>
  <c r="F373" i="4"/>
  <c r="F372" i="4"/>
  <c r="F276" i="7" s="1"/>
  <c r="F371" i="4"/>
  <c r="F275" i="7" s="1"/>
  <c r="F370" i="4"/>
  <c r="F274" i="7" s="1"/>
  <c r="F369" i="4"/>
  <c r="F368" i="4"/>
  <c r="F272" i="7" s="1"/>
  <c r="F367" i="4"/>
  <c r="F271" i="7" s="1"/>
  <c r="F366" i="4"/>
  <c r="F270" i="7" s="1"/>
  <c r="F365" i="4"/>
  <c r="F364" i="4"/>
  <c r="F268" i="7" s="1"/>
  <c r="F363" i="4"/>
  <c r="F267" i="7" s="1"/>
  <c r="F362" i="4"/>
  <c r="F266" i="7" s="1"/>
  <c r="F361" i="4"/>
  <c r="F360" i="4"/>
  <c r="F264" i="7" s="1"/>
  <c r="F359" i="4"/>
  <c r="F263" i="7" s="1"/>
  <c r="F358" i="4"/>
  <c r="F357" i="4"/>
  <c r="F356" i="4"/>
  <c r="F260" i="7" s="1"/>
  <c r="F355" i="4"/>
  <c r="F259" i="7" s="1"/>
  <c r="F354" i="4"/>
  <c r="F353" i="4"/>
  <c r="F352" i="4"/>
  <c r="F256" i="7" s="1"/>
  <c r="F351" i="4"/>
  <c r="F255" i="7" s="1"/>
  <c r="F350" i="4"/>
  <c r="F254" i="7" s="1"/>
  <c r="F349" i="4"/>
  <c r="F348" i="4"/>
  <c r="F252" i="7" s="1"/>
  <c r="F347" i="4"/>
  <c r="F251" i="7" s="1"/>
  <c r="F346" i="4"/>
  <c r="F345" i="4"/>
  <c r="F344" i="4"/>
  <c r="F248" i="7" s="1"/>
  <c r="F343" i="4"/>
  <c r="F247" i="7" s="1"/>
  <c r="F342" i="4"/>
  <c r="F341" i="4"/>
  <c r="F340" i="4"/>
  <c r="F244" i="7" s="1"/>
  <c r="F339" i="4"/>
  <c r="F243" i="7" s="1"/>
  <c r="F338" i="4"/>
  <c r="F337" i="4"/>
  <c r="F336" i="4"/>
  <c r="F240" i="7" s="1"/>
  <c r="F335" i="4"/>
  <c r="F239" i="7" s="1"/>
  <c r="F334" i="4"/>
  <c r="F238" i="7" s="1"/>
  <c r="F333" i="4"/>
  <c r="F332" i="4"/>
  <c r="F236" i="7" s="1"/>
  <c r="F331" i="4"/>
  <c r="F235" i="7" s="1"/>
  <c r="F330" i="4"/>
  <c r="F329" i="4"/>
  <c r="F328" i="4"/>
  <c r="F232" i="7" s="1"/>
  <c r="F327" i="4"/>
  <c r="F231" i="7" s="1"/>
  <c r="F326" i="4"/>
  <c r="F325" i="4"/>
  <c r="F324" i="4"/>
  <c r="F228" i="7" s="1"/>
  <c r="F323" i="4"/>
  <c r="F227" i="7" s="1"/>
  <c r="F322" i="4"/>
  <c r="F321" i="4"/>
  <c r="F320" i="4"/>
  <c r="F224" i="7" s="1"/>
  <c r="F319" i="4"/>
  <c r="F223" i="7" s="1"/>
  <c r="F318" i="4"/>
  <c r="F222" i="7" s="1"/>
  <c r="F317" i="4"/>
  <c r="F316" i="4"/>
  <c r="F220" i="7" s="1"/>
  <c r="F315" i="4"/>
  <c r="F219" i="7"/>
  <c r="F314" i="4"/>
  <c r="F218" i="7" s="1"/>
  <c r="F313" i="4"/>
  <c r="F217" i="7" s="1"/>
  <c r="F312" i="4"/>
  <c r="F216" i="7" s="1"/>
  <c r="F311" i="4"/>
  <c r="F310" i="4"/>
  <c r="F214" i="7" s="1"/>
  <c r="F309" i="4"/>
  <c r="F213" i="7" s="1"/>
  <c r="F308" i="4"/>
  <c r="F212" i="7" s="1"/>
  <c r="F307" i="4"/>
  <c r="F306" i="4"/>
  <c r="F210" i="7" s="1"/>
  <c r="F305" i="4"/>
  <c r="F209" i="7" s="1"/>
  <c r="F304" i="4"/>
  <c r="F208" i="7" s="1"/>
  <c r="F303" i="4"/>
  <c r="F302" i="4"/>
  <c r="F206" i="7" s="1"/>
  <c r="F301" i="4"/>
  <c r="F205" i="7" s="1"/>
  <c r="F300" i="4"/>
  <c r="F204" i="7" s="1"/>
  <c r="F299" i="4"/>
  <c r="F298" i="4"/>
  <c r="F202" i="7" s="1"/>
  <c r="F297" i="4"/>
  <c r="F201" i="7" s="1"/>
  <c r="F296" i="4"/>
  <c r="F200" i="7" s="1"/>
  <c r="F295" i="4"/>
  <c r="F294" i="4"/>
  <c r="F198" i="7" s="1"/>
  <c r="F293" i="4"/>
  <c r="F197" i="7" s="1"/>
  <c r="F292" i="4"/>
  <c r="F196" i="7" s="1"/>
  <c r="F291" i="4"/>
  <c r="F290" i="4"/>
  <c r="F194" i="7" s="1"/>
  <c r="F289" i="4"/>
  <c r="F193" i="7" s="1"/>
  <c r="F288" i="4"/>
  <c r="F192" i="7" s="1"/>
  <c r="F287" i="4"/>
  <c r="F286" i="4"/>
  <c r="F190" i="7" s="1"/>
  <c r="F285" i="4"/>
  <c r="F189" i="7" s="1"/>
  <c r="F284" i="4"/>
  <c r="F188" i="7" s="1"/>
  <c r="F283" i="4"/>
  <c r="F282" i="4"/>
  <c r="F186" i="7" s="1"/>
  <c r="F281" i="4"/>
  <c r="F185" i="7" s="1"/>
  <c r="F280" i="4"/>
  <c r="F184" i="7" s="1"/>
  <c r="F279" i="4"/>
  <c r="F278" i="4"/>
  <c r="F182" i="7" s="1"/>
  <c r="F277" i="4"/>
  <c r="F181" i="7" s="1"/>
  <c r="F276" i="4"/>
  <c r="F180" i="7" s="1"/>
  <c r="F275" i="4"/>
  <c r="F274" i="4"/>
  <c r="F178" i="7" s="1"/>
  <c r="F273" i="4"/>
  <c r="F177" i="7" s="1"/>
  <c r="F272" i="4"/>
  <c r="F176" i="7" s="1"/>
  <c r="F271" i="4"/>
  <c r="F270" i="4"/>
  <c r="F174" i="7" s="1"/>
  <c r="F269" i="4"/>
  <c r="F173" i="7" s="1"/>
  <c r="F268" i="4"/>
  <c r="F172" i="7" s="1"/>
  <c r="F267" i="4"/>
  <c r="F266" i="4"/>
  <c r="F170" i="7" s="1"/>
  <c r="F265" i="4"/>
  <c r="F169" i="7" s="1"/>
  <c r="F264" i="4"/>
  <c r="F168" i="7" s="1"/>
  <c r="F263" i="4"/>
  <c r="F262" i="4"/>
  <c r="F166" i="7" s="1"/>
  <c r="F261" i="4"/>
  <c r="F165" i="7" s="1"/>
  <c r="F260" i="4"/>
  <c r="F164" i="7" s="1"/>
  <c r="F259" i="4"/>
  <c r="F258" i="4"/>
  <c r="F162" i="7" s="1"/>
  <c r="F257" i="4"/>
  <c r="F161" i="7" s="1"/>
  <c r="F256" i="4"/>
  <c r="F160" i="7" s="1"/>
  <c r="F255" i="4"/>
  <c r="F254" i="4"/>
  <c r="F158" i="7" s="1"/>
  <c r="F253" i="4"/>
  <c r="F157" i="7" s="1"/>
  <c r="F252" i="4"/>
  <c r="F156" i="7" s="1"/>
  <c r="F251" i="4"/>
  <c r="F250" i="4"/>
  <c r="F154" i="7" s="1"/>
  <c r="F249" i="4"/>
  <c r="F153" i="7" s="1"/>
  <c r="F248" i="4"/>
  <c r="F152" i="7" s="1"/>
  <c r="F247" i="4"/>
  <c r="F246" i="4"/>
  <c r="F150" i="7" s="1"/>
  <c r="F245" i="4"/>
  <c r="F149" i="7" s="1"/>
  <c r="F244" i="4"/>
  <c r="F148" i="7" s="1"/>
  <c r="F243" i="4"/>
  <c r="F242" i="4"/>
  <c r="F146" i="7" s="1"/>
  <c r="F241" i="4"/>
  <c r="F145" i="7" s="1"/>
  <c r="F240" i="4"/>
  <c r="F144" i="7" s="1"/>
  <c r="F239" i="4"/>
  <c r="F238" i="4"/>
  <c r="F142" i="7" s="1"/>
  <c r="F237" i="4"/>
  <c r="F141" i="7" s="1"/>
  <c r="F236" i="4"/>
  <c r="F140" i="7" s="1"/>
  <c r="F235" i="4"/>
  <c r="F234" i="4"/>
  <c r="F138" i="7" s="1"/>
  <c r="F233" i="4"/>
  <c r="F137" i="7" s="1"/>
  <c r="F232" i="4"/>
  <c r="F136" i="7" s="1"/>
  <c r="F231" i="4"/>
  <c r="F230" i="4"/>
  <c r="F134" i="7" s="1"/>
  <c r="F229" i="4"/>
  <c r="F133" i="7" s="1"/>
  <c r="F228" i="4"/>
  <c r="F132" i="7" s="1"/>
  <c r="F227" i="4"/>
  <c r="F226" i="4"/>
  <c r="F130" i="7" s="1"/>
  <c r="F225" i="4"/>
  <c r="F129" i="7" s="1"/>
  <c r="F224" i="4"/>
  <c r="F128" i="7" s="1"/>
  <c r="F223" i="4"/>
  <c r="F222" i="4"/>
  <c r="F126" i="7" s="1"/>
  <c r="F221" i="4"/>
  <c r="F125" i="7" s="1"/>
  <c r="F220" i="4"/>
  <c r="F124" i="7" s="1"/>
  <c r="F219" i="4"/>
  <c r="F218" i="4"/>
  <c r="F122" i="7" s="1"/>
  <c r="F217" i="4"/>
  <c r="F121" i="7" s="1"/>
  <c r="F216" i="4"/>
  <c r="F120" i="7" s="1"/>
  <c r="F215" i="4"/>
  <c r="F214" i="4"/>
  <c r="F118" i="7" s="1"/>
  <c r="F213" i="4"/>
  <c r="F117" i="7" s="1"/>
  <c r="F212" i="4"/>
  <c r="F116" i="7" s="1"/>
  <c r="F211" i="4"/>
  <c r="F210" i="4"/>
  <c r="F114" i="7" s="1"/>
  <c r="F209" i="4"/>
  <c r="F113" i="7" s="1"/>
  <c r="F208" i="4"/>
  <c r="F112" i="7" s="1"/>
  <c r="F207" i="4"/>
  <c r="F206" i="4"/>
  <c r="F205" i="4"/>
  <c r="F204" i="4"/>
  <c r="F203" i="4"/>
  <c r="F202" i="4"/>
  <c r="F201" i="4"/>
  <c r="F200" i="4"/>
  <c r="F199" i="4"/>
  <c r="F198" i="4"/>
  <c r="F197" i="4"/>
  <c r="F196" i="4"/>
  <c r="F195" i="4"/>
  <c r="F194" i="4"/>
  <c r="F193" i="4"/>
  <c r="F192" i="4"/>
  <c r="F191" i="4"/>
  <c r="F190" i="4"/>
  <c r="F189" i="4"/>
  <c r="F188" i="4"/>
  <c r="F187" i="4"/>
  <c r="F186" i="4"/>
  <c r="F185" i="4"/>
  <c r="F184" i="4"/>
  <c r="F183" i="4"/>
  <c r="F182" i="4"/>
  <c r="F181" i="4"/>
  <c r="F180" i="4"/>
  <c r="F179" i="4"/>
  <c r="F178" i="4"/>
  <c r="F177" i="4"/>
  <c r="F176" i="4"/>
  <c r="F175" i="4"/>
  <c r="F174" i="4"/>
  <c r="F173" i="4"/>
  <c r="F172" i="4"/>
  <c r="F171" i="4"/>
  <c r="C737" i="1"/>
  <c r="D4" i="14"/>
  <c r="D5" i="14"/>
  <c r="D6" i="14"/>
  <c r="D7" i="14"/>
  <c r="D9" i="14"/>
  <c r="D10" i="14"/>
  <c r="D11" i="14"/>
  <c r="D12" i="14"/>
  <c r="L12" i="14" s="1"/>
  <c r="D13" i="14"/>
  <c r="D14" i="14"/>
  <c r="D15" i="14"/>
  <c r="D16" i="14"/>
  <c r="D17" i="14"/>
  <c r="D18" i="14"/>
  <c r="D19" i="14"/>
  <c r="D20" i="14"/>
  <c r="D21" i="14"/>
  <c r="D22" i="14"/>
  <c r="D23" i="14"/>
  <c r="D24" i="14"/>
  <c r="D25" i="14"/>
  <c r="D26" i="14"/>
  <c r="D27" i="14"/>
  <c r="D28" i="14"/>
  <c r="D29" i="14"/>
  <c r="D30" i="14"/>
  <c r="D31" i="14"/>
  <c r="D32" i="14"/>
  <c r="D33" i="14"/>
  <c r="D34" i="14"/>
  <c r="D35" i="14"/>
  <c r="D36" i="14"/>
  <c r="D37" i="14"/>
  <c r="D38" i="14"/>
  <c r="D39" i="14"/>
  <c r="D40" i="14"/>
  <c r="D41" i="14"/>
  <c r="D42" i="14"/>
  <c r="D43" i="14"/>
  <c r="D44" i="14"/>
  <c r="D111" i="14"/>
  <c r="F111" i="14"/>
  <c r="D112" i="14"/>
  <c r="F112" i="14"/>
  <c r="D113" i="14"/>
  <c r="F113" i="14"/>
  <c r="D114" i="14"/>
  <c r="D115" i="14"/>
  <c r="F115" i="14"/>
  <c r="D116" i="14"/>
  <c r="F116" i="14"/>
  <c r="D117" i="14"/>
  <c r="F117" i="14"/>
  <c r="D118" i="14"/>
  <c r="D119" i="14"/>
  <c r="F119" i="14"/>
  <c r="D120" i="14"/>
  <c r="F120" i="14"/>
  <c r="D121" i="14"/>
  <c r="F121" i="14"/>
  <c r="D122" i="14"/>
  <c r="D123" i="14"/>
  <c r="F123" i="14"/>
  <c r="D124" i="14"/>
  <c r="F124" i="14"/>
  <c r="D125" i="14"/>
  <c r="F125" i="14"/>
  <c r="D126" i="14"/>
  <c r="D127" i="14"/>
  <c r="F127" i="14"/>
  <c r="D128" i="14"/>
  <c r="F128" i="14"/>
  <c r="D129" i="14"/>
  <c r="F129" i="14"/>
  <c r="D130" i="14"/>
  <c r="D131" i="14"/>
  <c r="F131" i="14"/>
  <c r="D132" i="14"/>
  <c r="F132" i="14"/>
  <c r="D133" i="14"/>
  <c r="F133" i="14"/>
  <c r="D134" i="14"/>
  <c r="D135" i="14"/>
  <c r="F135" i="14"/>
  <c r="D136" i="14"/>
  <c r="F136" i="14"/>
  <c r="D137" i="14"/>
  <c r="F137" i="14"/>
  <c r="D138" i="14"/>
  <c r="D139" i="14"/>
  <c r="F139" i="14"/>
  <c r="D140" i="14"/>
  <c r="F140" i="14"/>
  <c r="D141" i="14"/>
  <c r="F141" i="14"/>
  <c r="D142" i="14"/>
  <c r="D143" i="14"/>
  <c r="F143" i="14"/>
  <c r="D144" i="14"/>
  <c r="F144" i="14"/>
  <c r="D145" i="14"/>
  <c r="F145" i="14"/>
  <c r="D146" i="14"/>
  <c r="D147" i="14"/>
  <c r="F147" i="14"/>
  <c r="D148" i="14"/>
  <c r="F148" i="14"/>
  <c r="D149" i="14"/>
  <c r="F149" i="14"/>
  <c r="D150" i="14"/>
  <c r="D151" i="14"/>
  <c r="F151" i="14"/>
  <c r="D152" i="14"/>
  <c r="F152" i="14"/>
  <c r="D153" i="14"/>
  <c r="F153" i="14"/>
  <c r="D154" i="14"/>
  <c r="D155" i="14"/>
  <c r="F155" i="14"/>
  <c r="D156" i="14"/>
  <c r="F156" i="14"/>
  <c r="D157" i="14"/>
  <c r="F157" i="14"/>
  <c r="D158" i="14"/>
  <c r="D159" i="14"/>
  <c r="F159" i="14"/>
  <c r="D160" i="14"/>
  <c r="F160" i="14"/>
  <c r="D161" i="14"/>
  <c r="F161" i="14"/>
  <c r="D162" i="14"/>
  <c r="D163" i="14"/>
  <c r="F163" i="14"/>
  <c r="D164" i="14"/>
  <c r="F164" i="14"/>
  <c r="D165" i="14"/>
  <c r="F165" i="14"/>
  <c r="D166" i="14"/>
  <c r="D167" i="14"/>
  <c r="F167" i="14"/>
  <c r="D168" i="14"/>
  <c r="F168" i="14"/>
  <c r="D169" i="14"/>
  <c r="F169" i="14"/>
  <c r="D170" i="14"/>
  <c r="D171" i="14"/>
  <c r="F171" i="14"/>
  <c r="D172" i="14"/>
  <c r="F172" i="14"/>
  <c r="D173" i="14"/>
  <c r="F173" i="14"/>
  <c r="D174" i="14"/>
  <c r="D175" i="14"/>
  <c r="F175" i="14"/>
  <c r="D176" i="14"/>
  <c r="F176" i="14"/>
  <c r="D177" i="14"/>
  <c r="F177" i="14"/>
  <c r="D178" i="14"/>
  <c r="D179" i="14"/>
  <c r="F179" i="14"/>
  <c r="D180" i="14"/>
  <c r="F180" i="14"/>
  <c r="D181" i="14"/>
  <c r="F181" i="14"/>
  <c r="D182" i="14"/>
  <c r="D183" i="14"/>
  <c r="F183" i="14"/>
  <c r="D184" i="14"/>
  <c r="F184" i="14"/>
  <c r="D185" i="14"/>
  <c r="F185" i="14"/>
  <c r="D186" i="14"/>
  <c r="D187" i="14"/>
  <c r="F187" i="14"/>
  <c r="D188" i="14"/>
  <c r="F188" i="14"/>
  <c r="D189" i="14"/>
  <c r="F189" i="14"/>
  <c r="D190" i="14"/>
  <c r="D191" i="14"/>
  <c r="F191" i="14"/>
  <c r="D192" i="14"/>
  <c r="F192" i="14"/>
  <c r="D193" i="14"/>
  <c r="F193" i="14"/>
  <c r="D194" i="14"/>
  <c r="D195" i="14"/>
  <c r="F195" i="14"/>
  <c r="D196" i="14"/>
  <c r="F196" i="14"/>
  <c r="D197" i="14"/>
  <c r="F197" i="14"/>
  <c r="D198" i="14"/>
  <c r="D199" i="14"/>
  <c r="F199" i="14"/>
  <c r="D200" i="14"/>
  <c r="F200" i="14"/>
  <c r="D201" i="14"/>
  <c r="F201" i="14"/>
  <c r="D202" i="14"/>
  <c r="D203" i="14"/>
  <c r="F203" i="14"/>
  <c r="D204" i="14"/>
  <c r="F204" i="14"/>
  <c r="D205" i="14"/>
  <c r="F205" i="14"/>
  <c r="D206" i="14"/>
  <c r="D207" i="14"/>
  <c r="F207" i="14"/>
  <c r="D208" i="14"/>
  <c r="F208" i="14"/>
  <c r="D209" i="14"/>
  <c r="F209" i="14"/>
  <c r="D210" i="14"/>
  <c r="D211" i="14"/>
  <c r="F211" i="14"/>
  <c r="D212" i="14"/>
  <c r="F212" i="14"/>
  <c r="D213" i="14"/>
  <c r="F213" i="14"/>
  <c r="D214" i="14"/>
  <c r="D215" i="14"/>
  <c r="F215" i="14"/>
  <c r="D216" i="14"/>
  <c r="F216" i="14"/>
  <c r="D217" i="14"/>
  <c r="F217" i="14"/>
  <c r="D218" i="14"/>
  <c r="F218" i="14"/>
  <c r="D219" i="14"/>
  <c r="F219" i="14"/>
  <c r="D220" i="14"/>
  <c r="D221" i="14"/>
  <c r="F221" i="14"/>
  <c r="D222" i="14"/>
  <c r="F222" i="14"/>
  <c r="D223" i="14"/>
  <c r="F223" i="14"/>
  <c r="D224" i="14"/>
  <c r="D225" i="14"/>
  <c r="D226" i="14"/>
  <c r="F226" i="14"/>
  <c r="D227" i="14"/>
  <c r="F227" i="14"/>
  <c r="D228" i="14"/>
  <c r="D229" i="14"/>
  <c r="D230" i="14"/>
  <c r="F230" i="14"/>
  <c r="D231" i="14"/>
  <c r="F231" i="14"/>
  <c r="D232" i="14"/>
  <c r="D233" i="14"/>
  <c r="D234" i="14"/>
  <c r="F234" i="14"/>
  <c r="D235" i="14"/>
  <c r="F235" i="14"/>
  <c r="D236" i="14"/>
  <c r="D237" i="14"/>
  <c r="F237" i="14"/>
  <c r="D238" i="14"/>
  <c r="F238" i="14"/>
  <c r="D239" i="14"/>
  <c r="F239" i="14"/>
  <c r="D240" i="14"/>
  <c r="D241" i="14"/>
  <c r="D242" i="14"/>
  <c r="F242" i="14"/>
  <c r="D243" i="14"/>
  <c r="F243" i="14"/>
  <c r="D244" i="14"/>
  <c r="D245" i="14"/>
  <c r="D246" i="14"/>
  <c r="F246" i="14"/>
  <c r="D247" i="14"/>
  <c r="F247" i="14"/>
  <c r="D248" i="14"/>
  <c r="D249" i="14"/>
  <c r="D250" i="14"/>
  <c r="F250" i="14"/>
  <c r="D251" i="14"/>
  <c r="F251" i="14"/>
  <c r="D252" i="14"/>
  <c r="D253" i="14"/>
  <c r="F253" i="14"/>
  <c r="D254" i="14"/>
  <c r="F254" i="14"/>
  <c r="D255" i="14"/>
  <c r="F255" i="14"/>
  <c r="D256" i="14"/>
  <c r="D257" i="14"/>
  <c r="D258" i="14"/>
  <c r="F258" i="14"/>
  <c r="D259" i="14"/>
  <c r="F259" i="14"/>
  <c r="D260" i="14"/>
  <c r="D261" i="14"/>
  <c r="D262" i="14"/>
  <c r="F262" i="14"/>
  <c r="D263" i="14"/>
  <c r="F263" i="14"/>
  <c r="D264" i="14"/>
  <c r="D265" i="14"/>
  <c r="F265" i="14"/>
  <c r="D266" i="14"/>
  <c r="F266" i="14"/>
  <c r="D267" i="14"/>
  <c r="F267" i="14"/>
  <c r="D268" i="14"/>
  <c r="D269" i="14"/>
  <c r="F269" i="14"/>
  <c r="D270" i="14"/>
  <c r="F270" i="14"/>
  <c r="D271" i="14"/>
  <c r="F271" i="14"/>
  <c r="D272" i="14"/>
  <c r="D273" i="14"/>
  <c r="F273" i="14"/>
  <c r="D274" i="14"/>
  <c r="F274" i="14"/>
  <c r="D275" i="14"/>
  <c r="F275" i="14"/>
  <c r="D276" i="14"/>
  <c r="D277" i="14"/>
  <c r="F277" i="14"/>
  <c r="D278" i="14"/>
  <c r="F278" i="14"/>
  <c r="D279" i="14"/>
  <c r="F279" i="14"/>
  <c r="D280" i="14"/>
  <c r="D281" i="14"/>
  <c r="F281" i="14"/>
  <c r="D282" i="14"/>
  <c r="F282" i="14"/>
  <c r="D283" i="14"/>
  <c r="F283" i="14"/>
  <c r="D284" i="14"/>
  <c r="D285" i="14"/>
  <c r="F285" i="14"/>
  <c r="D286" i="14"/>
  <c r="F286" i="14"/>
  <c r="D287" i="14"/>
  <c r="F287" i="14"/>
  <c r="D288" i="14"/>
  <c r="D289" i="14"/>
  <c r="F289" i="14"/>
  <c r="D290" i="14"/>
  <c r="D291" i="14"/>
  <c r="F291" i="14"/>
  <c r="D292" i="14"/>
  <c r="F292" i="14"/>
  <c r="D293" i="14"/>
  <c r="F293" i="14"/>
  <c r="D294" i="14"/>
  <c r="D295" i="14"/>
  <c r="F295" i="14"/>
  <c r="D296" i="14"/>
  <c r="F296" i="14"/>
  <c r="D297" i="14"/>
  <c r="D298" i="14"/>
  <c r="D299" i="14"/>
  <c r="F299" i="14"/>
  <c r="D300" i="14"/>
  <c r="F300" i="14"/>
  <c r="D301" i="14"/>
  <c r="F301" i="14"/>
  <c r="D302" i="14"/>
  <c r="D303" i="14"/>
  <c r="F303" i="14"/>
  <c r="D304" i="14"/>
  <c r="F304" i="14"/>
  <c r="D305" i="14"/>
  <c r="D306" i="14"/>
  <c r="D307" i="14"/>
  <c r="F307" i="14"/>
  <c r="D308" i="14"/>
  <c r="F308" i="14"/>
  <c r="D309" i="14"/>
  <c r="F309" i="14"/>
  <c r="D310" i="14"/>
  <c r="D311" i="14"/>
  <c r="F311" i="14"/>
  <c r="D312" i="14"/>
  <c r="F312" i="14"/>
  <c r="D313" i="14"/>
  <c r="D314" i="14"/>
  <c r="D315" i="14"/>
  <c r="F315" i="14"/>
  <c r="D316" i="14"/>
  <c r="F316" i="14"/>
  <c r="D317" i="14"/>
  <c r="F317" i="14"/>
  <c r="D318" i="14"/>
  <c r="D319" i="14"/>
  <c r="F319" i="14"/>
  <c r="D320" i="14"/>
  <c r="F320" i="14"/>
  <c r="D321" i="14"/>
  <c r="D322" i="14"/>
  <c r="D323" i="14"/>
  <c r="F323" i="14"/>
  <c r="D324" i="14"/>
  <c r="F324" i="14"/>
  <c r="D325" i="14"/>
  <c r="F325" i="14"/>
  <c r="D326" i="14"/>
  <c r="D327" i="14"/>
  <c r="F327" i="14"/>
  <c r="D328" i="14"/>
  <c r="D329" i="14"/>
  <c r="F329" i="14"/>
  <c r="D330" i="14"/>
  <c r="F330" i="14"/>
  <c r="D331" i="14"/>
  <c r="F331" i="14"/>
  <c r="D332" i="14"/>
  <c r="D333" i="14"/>
  <c r="F333" i="14"/>
  <c r="D334" i="14"/>
  <c r="F334" i="14"/>
  <c r="D335" i="14"/>
  <c r="F335" i="14"/>
  <c r="D336" i="14"/>
  <c r="D337" i="14"/>
  <c r="F337" i="14"/>
  <c r="D338" i="14"/>
  <c r="F338" i="14"/>
  <c r="D339" i="14"/>
  <c r="F339" i="14"/>
  <c r="D340" i="14"/>
  <c r="D341" i="14"/>
  <c r="F341" i="14"/>
  <c r="D342" i="14"/>
  <c r="F342" i="14"/>
  <c r="D343" i="14"/>
  <c r="F343" i="14"/>
  <c r="D344" i="14"/>
  <c r="D345" i="14"/>
  <c r="F345" i="14"/>
  <c r="D346" i="14"/>
  <c r="F346" i="14"/>
  <c r="D347" i="14"/>
  <c r="F347" i="14"/>
  <c r="D348" i="14"/>
  <c r="D349" i="14"/>
  <c r="F349" i="14"/>
  <c r="D350" i="14"/>
  <c r="F350" i="14"/>
  <c r="D351" i="14"/>
  <c r="F351" i="14"/>
  <c r="D352" i="14"/>
  <c r="D353" i="14"/>
  <c r="F353" i="14"/>
  <c r="D354" i="14"/>
  <c r="F354" i="14"/>
  <c r="D355" i="14"/>
  <c r="F355" i="14"/>
  <c r="D356" i="14"/>
  <c r="D357" i="14"/>
  <c r="F357" i="14"/>
  <c r="D358" i="14"/>
  <c r="F358" i="14"/>
  <c r="D359" i="14"/>
  <c r="F359" i="14"/>
  <c r="D360" i="14"/>
  <c r="D361" i="14"/>
  <c r="F361" i="14"/>
  <c r="D362" i="14"/>
  <c r="F362" i="14"/>
  <c r="D363" i="14"/>
  <c r="D364" i="14"/>
  <c r="F364" i="14"/>
  <c r="D365" i="14"/>
  <c r="F365" i="14"/>
  <c r="D366" i="14"/>
  <c r="F366" i="14"/>
  <c r="D367" i="14"/>
  <c r="F367" i="14"/>
  <c r="D368" i="14"/>
  <c r="F368" i="14"/>
  <c r="D369" i="14"/>
  <c r="F369" i="14"/>
  <c r="D370" i="14"/>
  <c r="F370" i="14"/>
  <c r="D371" i="14"/>
  <c r="D372" i="14"/>
  <c r="F372" i="14"/>
  <c r="D373" i="14"/>
  <c r="F373" i="14"/>
  <c r="D374" i="14"/>
  <c r="F374" i="14"/>
  <c r="D375" i="14"/>
  <c r="F375" i="14"/>
  <c r="D376" i="14"/>
  <c r="F376" i="14"/>
  <c r="D377" i="14"/>
  <c r="F377" i="14"/>
  <c r="D378" i="14"/>
  <c r="F378" i="14"/>
  <c r="D379" i="14"/>
  <c r="D380" i="14"/>
  <c r="F380" i="14"/>
  <c r="D381" i="14"/>
  <c r="F381" i="14"/>
  <c r="D382" i="14"/>
  <c r="F382" i="14"/>
  <c r="D383" i="14"/>
  <c r="F383" i="14"/>
  <c r="D384" i="14"/>
  <c r="F384" i="14"/>
  <c r="D385" i="14"/>
  <c r="F385" i="14"/>
  <c r="D386" i="14"/>
  <c r="F386" i="14"/>
  <c r="D387" i="14"/>
  <c r="D388" i="14"/>
  <c r="D389" i="14"/>
  <c r="D390" i="14"/>
  <c r="D391" i="14"/>
  <c r="D392" i="14"/>
  <c r="D393" i="14"/>
  <c r="D394" i="14"/>
  <c r="D395" i="14"/>
  <c r="D396" i="14"/>
  <c r="D397" i="14"/>
  <c r="D398" i="14"/>
  <c r="D3" i="14"/>
  <c r="I82" i="28"/>
  <c r="I83" i="28"/>
  <c r="I84" i="28"/>
  <c r="I85" i="28"/>
  <c r="I86" i="28"/>
  <c r="I87" i="28"/>
  <c r="I90" i="28"/>
  <c r="I91" i="28"/>
  <c r="I92" i="28"/>
  <c r="I93" i="28"/>
  <c r="I94" i="28"/>
  <c r="I95" i="28"/>
  <c r="I96" i="28"/>
  <c r="I97" i="28"/>
  <c r="I98" i="28"/>
  <c r="I99" i="28"/>
  <c r="I100" i="28"/>
  <c r="I102" i="28"/>
  <c r="I103" i="28"/>
  <c r="I104" i="28"/>
  <c r="I105" i="28"/>
  <c r="I106" i="28"/>
  <c r="I107" i="28"/>
  <c r="I108" i="28"/>
  <c r="I109" i="28"/>
  <c r="I110" i="28"/>
  <c r="F141" i="4"/>
  <c r="J13" i="6"/>
  <c r="J14" i="6"/>
  <c r="G18" i="6"/>
  <c r="E43" i="7" s="1"/>
  <c r="G17" i="6"/>
  <c r="E42" i="7" s="1"/>
  <c r="G16" i="6"/>
  <c r="E41" i="7" s="1"/>
  <c r="G15" i="6"/>
  <c r="E40" i="7" s="1"/>
  <c r="E43" i="15"/>
  <c r="H174" i="2"/>
  <c r="L174" i="2" s="1"/>
  <c r="H175" i="2"/>
  <c r="L175" i="2"/>
  <c r="H173" i="2"/>
  <c r="L173" i="2" s="1"/>
  <c r="G68" i="15"/>
  <c r="G67" i="15"/>
  <c r="G69" i="15"/>
  <c r="G70" i="15"/>
  <c r="C87" i="13"/>
  <c r="G99" i="12"/>
  <c r="F137" i="4"/>
  <c r="F138" i="4"/>
  <c r="F139" i="4"/>
  <c r="H139" i="4"/>
  <c r="F55" i="12"/>
  <c r="H138" i="4"/>
  <c r="F54" i="12"/>
  <c r="G20" i="6"/>
  <c r="E45" i="7" s="1"/>
  <c r="G19" i="6"/>
  <c r="E44" i="7" s="1"/>
  <c r="H170" i="2"/>
  <c r="L170" i="2" s="1"/>
  <c r="H171" i="2"/>
  <c r="L171" i="2" s="1"/>
  <c r="H172" i="2"/>
  <c r="L172" i="2"/>
  <c r="H169" i="2"/>
  <c r="L169" i="2" s="1"/>
  <c r="E28" i="15"/>
  <c r="E29" i="15"/>
  <c r="E30" i="15"/>
  <c r="E31" i="15"/>
  <c r="E32" i="15"/>
  <c r="E33" i="15"/>
  <c r="E34" i="15"/>
  <c r="E35" i="15"/>
  <c r="E36" i="15"/>
  <c r="E37" i="15"/>
  <c r="E38" i="15"/>
  <c r="E39" i="15"/>
  <c r="E40" i="15"/>
  <c r="E41" i="15"/>
  <c r="E42" i="15"/>
  <c r="E44" i="15"/>
  <c r="E45" i="15"/>
  <c r="E46" i="15"/>
  <c r="E47" i="15"/>
  <c r="E48" i="15"/>
  <c r="E49" i="15"/>
  <c r="E50" i="15"/>
  <c r="E52" i="15"/>
  <c r="E53" i="15"/>
  <c r="E54" i="15"/>
  <c r="E55" i="15"/>
  <c r="E56" i="15"/>
  <c r="E57" i="15"/>
  <c r="E27" i="15"/>
  <c r="J9" i="6"/>
  <c r="J10" i="6"/>
  <c r="J11" i="6"/>
  <c r="J12" i="6"/>
  <c r="F13" i="6"/>
  <c r="H140" i="4"/>
  <c r="M162" i="4"/>
  <c r="H137" i="4"/>
  <c r="F53" i="12"/>
  <c r="H136" i="4"/>
  <c r="F52" i="12"/>
  <c r="H135" i="4"/>
  <c r="F51" i="12"/>
  <c r="H159" i="4"/>
  <c r="F151" i="4"/>
  <c r="F150" i="4"/>
  <c r="F149" i="4"/>
  <c r="F148" i="4"/>
  <c r="F140" i="4"/>
  <c r="F136" i="4"/>
  <c r="E175" i="2"/>
  <c r="D44" i="12" s="1"/>
  <c r="E174" i="2"/>
  <c r="D43" i="12"/>
  <c r="E173" i="2"/>
  <c r="D42" i="12" s="1"/>
  <c r="E172" i="2"/>
  <c r="D41" i="12"/>
  <c r="E171" i="2"/>
  <c r="D40" i="12" s="1"/>
  <c r="E170" i="2"/>
  <c r="D39" i="12"/>
  <c r="C741" i="1"/>
  <c r="C740" i="1"/>
  <c r="D739" i="1"/>
  <c r="C739" i="1"/>
  <c r="C738" i="1"/>
  <c r="C735" i="1"/>
  <c r="O6" i="16"/>
  <c r="O7" i="16"/>
  <c r="O8" i="16"/>
  <c r="O5" i="16"/>
  <c r="O4" i="16"/>
  <c r="N4" i="16"/>
  <c r="H8" i="16"/>
  <c r="H7" i="16"/>
  <c r="H6" i="16"/>
  <c r="H5" i="16"/>
  <c r="H4" i="16"/>
  <c r="F8" i="16"/>
  <c r="F7" i="16"/>
  <c r="F6" i="16"/>
  <c r="F5" i="16"/>
  <c r="E5" i="16"/>
  <c r="D399" i="15"/>
  <c r="D400" i="15"/>
  <c r="D401" i="15"/>
  <c r="D402" i="15"/>
  <c r="D403" i="15"/>
  <c r="D404" i="15"/>
  <c r="D405" i="15"/>
  <c r="D406" i="15"/>
  <c r="D407" i="15"/>
  <c r="D408" i="15"/>
  <c r="D409" i="15"/>
  <c r="D410" i="15"/>
  <c r="D411" i="15"/>
  <c r="D412" i="15"/>
  <c r="D413" i="15"/>
  <c r="D414" i="15"/>
  <c r="D415" i="15"/>
  <c r="D416" i="15"/>
  <c r="D417" i="15"/>
  <c r="D418" i="15"/>
  <c r="D419" i="15"/>
  <c r="D420" i="15"/>
  <c r="D421" i="15"/>
  <c r="D422" i="15"/>
  <c r="D423" i="15"/>
  <c r="D424" i="15"/>
  <c r="D425" i="15"/>
  <c r="D426" i="15"/>
  <c r="D427" i="15"/>
  <c r="D428" i="15"/>
  <c r="D429" i="15"/>
  <c r="D430" i="15"/>
  <c r="D431" i="15"/>
  <c r="D432" i="15"/>
  <c r="D433" i="15"/>
  <c r="D434" i="15"/>
  <c r="D435" i="15"/>
  <c r="D436" i="15"/>
  <c r="D437" i="15"/>
  <c r="D438" i="15"/>
  <c r="D439" i="15"/>
  <c r="D440" i="15"/>
  <c r="D441" i="15"/>
  <c r="D442" i="15"/>
  <c r="D443" i="15"/>
  <c r="D444" i="15"/>
  <c r="D445" i="15"/>
  <c r="D446" i="15"/>
  <c r="D447" i="15"/>
  <c r="D448" i="15"/>
  <c r="D449" i="15"/>
  <c r="D450" i="15"/>
  <c r="D451" i="15"/>
  <c r="D452" i="15"/>
  <c r="D453" i="15"/>
  <c r="D454" i="15"/>
  <c r="D455" i="15"/>
  <c r="D456" i="15"/>
  <c r="D457" i="15"/>
  <c r="D458" i="15"/>
  <c r="D459" i="15"/>
  <c r="D460" i="15"/>
  <c r="D461" i="15"/>
  <c r="D462" i="15"/>
  <c r="D463" i="15"/>
  <c r="D464" i="15"/>
  <c r="D465" i="15"/>
  <c r="D466" i="15"/>
  <c r="D467" i="15"/>
  <c r="D468" i="15"/>
  <c r="D469" i="15"/>
  <c r="D470" i="15"/>
  <c r="D471" i="15"/>
  <c r="D472" i="15"/>
  <c r="D473" i="15"/>
  <c r="D474" i="15"/>
  <c r="D475" i="15"/>
  <c r="D476" i="15"/>
  <c r="D477" i="15"/>
  <c r="D478" i="15"/>
  <c r="D479" i="15"/>
  <c r="D480" i="15"/>
  <c r="D481" i="15"/>
  <c r="D482" i="15"/>
  <c r="D483" i="15"/>
  <c r="D484" i="15"/>
  <c r="D485" i="15"/>
  <c r="D486" i="15"/>
  <c r="D487" i="15"/>
  <c r="D488" i="15"/>
  <c r="D489" i="15"/>
  <c r="D490" i="15"/>
  <c r="D491" i="15"/>
  <c r="D492" i="15"/>
  <c r="D493" i="15"/>
  <c r="D494" i="15"/>
  <c r="D495" i="15"/>
  <c r="D496" i="15"/>
  <c r="D497" i="15"/>
  <c r="D498" i="15"/>
  <c r="D499" i="15"/>
  <c r="D500" i="15"/>
  <c r="D501" i="15"/>
  <c r="D502" i="15"/>
  <c r="D503" i="15"/>
  <c r="D504" i="15"/>
  <c r="D505" i="15"/>
  <c r="D506" i="15"/>
  <c r="D507" i="15"/>
  <c r="D508" i="15"/>
  <c r="D509" i="15"/>
  <c r="D510" i="15"/>
  <c r="D511" i="15"/>
  <c r="D512" i="15"/>
  <c r="D513" i="15"/>
  <c r="D514" i="15"/>
  <c r="D515" i="15"/>
  <c r="D516" i="15"/>
  <c r="D517" i="15"/>
  <c r="D518" i="15"/>
  <c r="C27" i="16"/>
  <c r="H166" i="2"/>
  <c r="L166" i="2"/>
  <c r="H154" i="2"/>
  <c r="L154" i="2" s="1"/>
  <c r="H142" i="2"/>
  <c r="L142" i="2" s="1"/>
  <c r="H130" i="2"/>
  <c r="L130" i="2" s="1"/>
  <c r="H118" i="2"/>
  <c r="L118" i="2"/>
  <c r="H165" i="2"/>
  <c r="L165" i="2" s="1"/>
  <c r="H153" i="2"/>
  <c r="L153" i="2" s="1"/>
  <c r="H141" i="2"/>
  <c r="L141" i="2" s="1"/>
  <c r="H129" i="2"/>
  <c r="L129" i="2"/>
  <c r="H117" i="2"/>
  <c r="L117" i="2" s="1"/>
  <c r="H163" i="2"/>
  <c r="L163" i="2" s="1"/>
  <c r="H151" i="2"/>
  <c r="L151" i="2" s="1"/>
  <c r="C139" i="2"/>
  <c r="E139" i="2" s="1"/>
  <c r="D8" i="14"/>
  <c r="H127" i="2"/>
  <c r="L127" i="2" s="1"/>
  <c r="H115" i="2"/>
  <c r="L115" i="2" s="1"/>
  <c r="H162" i="2"/>
  <c r="L162" i="2" s="1"/>
  <c r="H150" i="2"/>
  <c r="L150" i="2"/>
  <c r="H138" i="2"/>
  <c r="L138" i="2" s="1"/>
  <c r="H126" i="2"/>
  <c r="L126" i="2" s="1"/>
  <c r="C114" i="2"/>
  <c r="H114" i="2" s="1"/>
  <c r="L114" i="2" s="1"/>
  <c r="H161" i="2"/>
  <c r="L161" i="2" s="1"/>
  <c r="H149" i="2"/>
  <c r="L149" i="2"/>
  <c r="H137" i="2"/>
  <c r="L137" i="2"/>
  <c r="H125" i="2"/>
  <c r="L125" i="2"/>
  <c r="C113" i="2"/>
  <c r="H113" i="2"/>
  <c r="L113" i="2" s="1"/>
  <c r="H164" i="2"/>
  <c r="L164" i="2"/>
  <c r="H152" i="2"/>
  <c r="L152" i="2" s="1"/>
  <c r="H140" i="2"/>
  <c r="L140" i="2" s="1"/>
  <c r="H128" i="2"/>
  <c r="L128" i="2" s="1"/>
  <c r="H116" i="2"/>
  <c r="L116" i="2"/>
  <c r="H167" i="2"/>
  <c r="L167" i="2" s="1"/>
  <c r="H168" i="2"/>
  <c r="L168" i="2" s="1"/>
  <c r="H158" i="2"/>
  <c r="L158" i="2" s="1"/>
  <c r="H146" i="2"/>
  <c r="L146" i="2"/>
  <c r="H134" i="2"/>
  <c r="L134" i="2" s="1"/>
  <c r="H122" i="2"/>
  <c r="L122" i="2" s="1"/>
  <c r="C110" i="2"/>
  <c r="H159" i="2"/>
  <c r="L159" i="2" s="1"/>
  <c r="H147" i="2"/>
  <c r="L147" i="2"/>
  <c r="H135" i="2"/>
  <c r="L135" i="2" s="1"/>
  <c r="H123" i="2"/>
  <c r="L123" i="2"/>
  <c r="C111" i="2"/>
  <c r="H160" i="2"/>
  <c r="L160" i="2" s="1"/>
  <c r="H148" i="2"/>
  <c r="L148" i="2" s="1"/>
  <c r="H136" i="2"/>
  <c r="L136" i="2"/>
  <c r="H124" i="2"/>
  <c r="L124" i="2" s="1"/>
  <c r="C112" i="2"/>
  <c r="H112" i="2" s="1"/>
  <c r="L112" i="2"/>
  <c r="D170" i="2"/>
  <c r="D39" i="7"/>
  <c r="D171" i="2"/>
  <c r="D40" i="7"/>
  <c r="D172" i="2"/>
  <c r="D41" i="7"/>
  <c r="D173" i="2"/>
  <c r="D42" i="7"/>
  <c r="D174" i="2"/>
  <c r="D43" i="7"/>
  <c r="D175" i="2"/>
  <c r="D44" i="7"/>
  <c r="D176" i="2"/>
  <c r="D45" i="7"/>
  <c r="D166" i="2"/>
  <c r="D35" i="7"/>
  <c r="D167" i="2"/>
  <c r="D36" i="7"/>
  <c r="D168" i="2"/>
  <c r="D37" i="7"/>
  <c r="D169" i="2"/>
  <c r="D38" i="7"/>
  <c r="E134" i="2"/>
  <c r="D3" i="12"/>
  <c r="E135" i="2"/>
  <c r="D4" i="12"/>
  <c r="E136" i="2"/>
  <c r="D5" i="12"/>
  <c r="E137" i="2"/>
  <c r="D6" i="12"/>
  <c r="E138" i="2"/>
  <c r="D7" i="12"/>
  <c r="D8" i="12"/>
  <c r="E140" i="2"/>
  <c r="D9" i="12" s="1"/>
  <c r="E141" i="2"/>
  <c r="D10" i="12"/>
  <c r="E142" i="2"/>
  <c r="D11" i="12" s="1"/>
  <c r="E143" i="2"/>
  <c r="D12" i="12"/>
  <c r="E144" i="2"/>
  <c r="D13" i="12" s="1"/>
  <c r="L13" i="12" s="1"/>
  <c r="E145" i="2"/>
  <c r="D14" i="12"/>
  <c r="E146" i="2"/>
  <c r="D15" i="12" s="1"/>
  <c r="E147" i="2"/>
  <c r="D16" i="12"/>
  <c r="E148" i="2"/>
  <c r="D17" i="12" s="1"/>
  <c r="L17" i="12" s="1"/>
  <c r="E149" i="2"/>
  <c r="D18" i="12"/>
  <c r="L18" i="12" s="1"/>
  <c r="E150" i="2"/>
  <c r="D19" i="12" s="1"/>
  <c r="E151" i="2"/>
  <c r="D20" i="12"/>
  <c r="E152" i="2"/>
  <c r="D21" i="12" s="1"/>
  <c r="L21" i="12" s="1"/>
  <c r="E153" i="2"/>
  <c r="D22" i="12"/>
  <c r="L22" i="12" s="1"/>
  <c r="E154" i="2"/>
  <c r="D23" i="12" s="1"/>
  <c r="E155" i="2"/>
  <c r="D24" i="12"/>
  <c r="E156" i="2"/>
  <c r="D25" i="12" s="1"/>
  <c r="L25" i="12" s="1"/>
  <c r="E157" i="2"/>
  <c r="D26" i="12"/>
  <c r="L26" i="12" s="1"/>
  <c r="E158" i="2"/>
  <c r="D27" i="12" s="1"/>
  <c r="E159" i="2"/>
  <c r="D28" i="12"/>
  <c r="E160" i="2"/>
  <c r="D29" i="12" s="1"/>
  <c r="E161" i="2"/>
  <c r="D30" i="12"/>
  <c r="E162" i="2"/>
  <c r="D31" i="12" s="1"/>
  <c r="E163" i="2"/>
  <c r="D32" i="12"/>
  <c r="E164" i="2"/>
  <c r="D33" i="12" s="1"/>
  <c r="E165" i="2"/>
  <c r="D34" i="12"/>
  <c r="E166" i="2"/>
  <c r="D35" i="12" s="1"/>
  <c r="E167" i="2"/>
  <c r="D36" i="12"/>
  <c r="E168" i="2"/>
  <c r="D37" i="12" s="1"/>
  <c r="E169" i="2"/>
  <c r="D38" i="12"/>
  <c r="D134" i="2"/>
  <c r="D3" i="7" s="1"/>
  <c r="D135" i="2"/>
  <c r="D4" i="7"/>
  <c r="D136" i="2"/>
  <c r="D5" i="7" s="1"/>
  <c r="L5" i="7" s="1"/>
  <c r="D137" i="2"/>
  <c r="D6" i="7"/>
  <c r="D138" i="2"/>
  <c r="D7" i="7" s="1"/>
  <c r="D139" i="2"/>
  <c r="D8" i="7"/>
  <c r="D140" i="2"/>
  <c r="D9" i="7" s="1"/>
  <c r="D141" i="2"/>
  <c r="D10" i="7"/>
  <c r="D142" i="2"/>
  <c r="D11" i="7" s="1"/>
  <c r="D143" i="2"/>
  <c r="D12" i="7"/>
  <c r="D144" i="2"/>
  <c r="D13" i="7" s="1"/>
  <c r="D145" i="2"/>
  <c r="D14" i="7"/>
  <c r="L14" i="7" s="1"/>
  <c r="D146" i="2"/>
  <c r="D15" i="7" s="1"/>
  <c r="D147" i="2"/>
  <c r="D16" i="7"/>
  <c r="D148" i="2"/>
  <c r="D17" i="7" s="1"/>
  <c r="D149" i="2"/>
  <c r="D18" i="7"/>
  <c r="D150" i="2"/>
  <c r="D19" i="7" s="1"/>
  <c r="D151" i="2"/>
  <c r="D20" i="7"/>
  <c r="D152" i="2"/>
  <c r="D21" i="7" s="1"/>
  <c r="D153" i="2"/>
  <c r="D22" i="7"/>
  <c r="D154" i="2"/>
  <c r="D23" i="7" s="1"/>
  <c r="D155" i="2"/>
  <c r="D24" i="7"/>
  <c r="D156" i="2"/>
  <c r="D25" i="7" s="1"/>
  <c r="D157" i="2"/>
  <c r="D26" i="7"/>
  <c r="D158" i="2"/>
  <c r="D27" i="7" s="1"/>
  <c r="D159" i="2"/>
  <c r="D28" i="7"/>
  <c r="D160" i="2"/>
  <c r="D29" i="7" s="1"/>
  <c r="D161" i="2"/>
  <c r="D30" i="7"/>
  <c r="D162" i="2"/>
  <c r="D31" i="7" s="1"/>
  <c r="D163" i="2"/>
  <c r="D32" i="7"/>
  <c r="D164" i="2"/>
  <c r="D33" i="7" s="1"/>
  <c r="D165" i="2"/>
  <c r="D34" i="7"/>
  <c r="B387" i="6"/>
  <c r="B399" i="6" s="1"/>
  <c r="B411" i="6" s="1"/>
  <c r="B388" i="6"/>
  <c r="B389" i="6"/>
  <c r="B390" i="6"/>
  <c r="B402" i="6" s="1"/>
  <c r="B391" i="6"/>
  <c r="B392" i="6"/>
  <c r="B404" i="6" s="1"/>
  <c r="B416" i="6" s="1"/>
  <c r="B428" i="6" s="1"/>
  <c r="B440" i="6" s="1"/>
  <c r="B452" i="6" s="1"/>
  <c r="B464" i="6" s="1"/>
  <c r="B476" i="6" s="1"/>
  <c r="B488" i="6" s="1"/>
  <c r="B500" i="6" s="1"/>
  <c r="B512" i="6" s="1"/>
  <c r="B524" i="6" s="1"/>
  <c r="B536" i="6" s="1"/>
  <c r="B548" i="6" s="1"/>
  <c r="B560" i="6" s="1"/>
  <c r="B572" i="6" s="1"/>
  <c r="B584" i="6" s="1"/>
  <c r="B596" i="6" s="1"/>
  <c r="B608" i="6" s="1"/>
  <c r="B620" i="6" s="1"/>
  <c r="B632" i="6" s="1"/>
  <c r="B644" i="6" s="1"/>
  <c r="B393" i="6"/>
  <c r="B394" i="6"/>
  <c r="B406" i="6" s="1"/>
  <c r="B418" i="6" s="1"/>
  <c r="B430" i="6" s="1"/>
  <c r="B442" i="6" s="1"/>
  <c r="B454" i="6" s="1"/>
  <c r="B466" i="6" s="1"/>
  <c r="B478" i="6" s="1"/>
  <c r="B490" i="6" s="1"/>
  <c r="B502" i="6" s="1"/>
  <c r="B514" i="6" s="1"/>
  <c r="B526" i="6" s="1"/>
  <c r="B538" i="6" s="1"/>
  <c r="B550" i="6" s="1"/>
  <c r="B562" i="6" s="1"/>
  <c r="B574" i="6" s="1"/>
  <c r="B586" i="6" s="1"/>
  <c r="B598" i="6" s="1"/>
  <c r="B610" i="6" s="1"/>
  <c r="B622" i="6" s="1"/>
  <c r="B634" i="6" s="1"/>
  <c r="B646" i="6" s="1"/>
  <c r="B395" i="6"/>
  <c r="B407" i="6" s="1"/>
  <c r="B419" i="6" s="1"/>
  <c r="B396" i="6"/>
  <c r="B408" i="6" s="1"/>
  <c r="B420" i="6" s="1"/>
  <c r="B432" i="6" s="1"/>
  <c r="B444" i="6" s="1"/>
  <c r="B456" i="6" s="1"/>
  <c r="B468" i="6" s="1"/>
  <c r="B480" i="6" s="1"/>
  <c r="B492" i="6" s="1"/>
  <c r="B504" i="6" s="1"/>
  <c r="B516" i="6" s="1"/>
  <c r="B528" i="6" s="1"/>
  <c r="B540" i="6" s="1"/>
  <c r="B552" i="6" s="1"/>
  <c r="B564" i="6" s="1"/>
  <c r="B576" i="6" s="1"/>
  <c r="B588" i="6" s="1"/>
  <c r="B600" i="6" s="1"/>
  <c r="B612" i="6" s="1"/>
  <c r="B624" i="6" s="1"/>
  <c r="B636" i="6" s="1"/>
  <c r="B648" i="6" s="1"/>
  <c r="B397" i="6"/>
  <c r="B400" i="6"/>
  <c r="B412" i="6" s="1"/>
  <c r="B424" i="6" s="1"/>
  <c r="B436" i="6" s="1"/>
  <c r="B448" i="6" s="1"/>
  <c r="B460" i="6" s="1"/>
  <c r="B472" i="6" s="1"/>
  <c r="B484" i="6" s="1"/>
  <c r="B496" i="6" s="1"/>
  <c r="B508" i="6" s="1"/>
  <c r="B520" i="6" s="1"/>
  <c r="B532" i="6" s="1"/>
  <c r="B544" i="6" s="1"/>
  <c r="B556" i="6" s="1"/>
  <c r="B568" i="6" s="1"/>
  <c r="B580" i="6" s="1"/>
  <c r="B592" i="6" s="1"/>
  <c r="B604" i="6" s="1"/>
  <c r="B616" i="6" s="1"/>
  <c r="B628" i="6" s="1"/>
  <c r="B640" i="6" s="1"/>
  <c r="B401" i="6"/>
  <c r="B413" i="6" s="1"/>
  <c r="B425" i="6" s="1"/>
  <c r="B437" i="6" s="1"/>
  <c r="B449" i="6" s="1"/>
  <c r="B461" i="6" s="1"/>
  <c r="B473" i="6" s="1"/>
  <c r="B485" i="6" s="1"/>
  <c r="B497" i="6" s="1"/>
  <c r="B509" i="6" s="1"/>
  <c r="B521" i="6" s="1"/>
  <c r="B533" i="6" s="1"/>
  <c r="B545" i="6" s="1"/>
  <c r="B557" i="6" s="1"/>
  <c r="B569" i="6" s="1"/>
  <c r="B581" i="6" s="1"/>
  <c r="B593" i="6" s="1"/>
  <c r="B605" i="6" s="1"/>
  <c r="B617" i="6" s="1"/>
  <c r="B629" i="6" s="1"/>
  <c r="B641" i="6" s="1"/>
  <c r="B403" i="6"/>
  <c r="B415" i="6" s="1"/>
  <c r="B427" i="6" s="1"/>
  <c r="B439" i="6" s="1"/>
  <c r="B451" i="6" s="1"/>
  <c r="B463" i="6" s="1"/>
  <c r="B475" i="6" s="1"/>
  <c r="B487" i="6" s="1"/>
  <c r="B499" i="6" s="1"/>
  <c r="B511" i="6" s="1"/>
  <c r="B523" i="6" s="1"/>
  <c r="B535" i="6" s="1"/>
  <c r="B547" i="6" s="1"/>
  <c r="B559" i="6" s="1"/>
  <c r="B571" i="6" s="1"/>
  <c r="B583" i="6" s="1"/>
  <c r="B595" i="6" s="1"/>
  <c r="B607" i="6" s="1"/>
  <c r="B619" i="6" s="1"/>
  <c r="B631" i="6" s="1"/>
  <c r="B643" i="6" s="1"/>
  <c r="B405" i="6"/>
  <c r="B417" i="6" s="1"/>
  <c r="B429" i="6" s="1"/>
  <c r="B441" i="6" s="1"/>
  <c r="B453" i="6" s="1"/>
  <c r="B465" i="6" s="1"/>
  <c r="B477" i="6" s="1"/>
  <c r="B489" i="6" s="1"/>
  <c r="B501" i="6" s="1"/>
  <c r="B513" i="6" s="1"/>
  <c r="B525" i="6" s="1"/>
  <c r="B537" i="6" s="1"/>
  <c r="B549" i="6" s="1"/>
  <c r="B561" i="6" s="1"/>
  <c r="B573" i="6" s="1"/>
  <c r="B585" i="6" s="1"/>
  <c r="B597" i="6" s="1"/>
  <c r="B609" i="6" s="1"/>
  <c r="B621" i="6" s="1"/>
  <c r="B633" i="6" s="1"/>
  <c r="B645" i="6" s="1"/>
  <c r="B409" i="6"/>
  <c r="B421" i="6" s="1"/>
  <c r="B433" i="6" s="1"/>
  <c r="B445" i="6" s="1"/>
  <c r="B457" i="6" s="1"/>
  <c r="B469" i="6" s="1"/>
  <c r="B481" i="6" s="1"/>
  <c r="B493" i="6" s="1"/>
  <c r="B505" i="6" s="1"/>
  <c r="B517" i="6" s="1"/>
  <c r="B529" i="6" s="1"/>
  <c r="B541" i="6" s="1"/>
  <c r="B553" i="6" s="1"/>
  <c r="B565" i="6" s="1"/>
  <c r="B577" i="6" s="1"/>
  <c r="B589" i="6" s="1"/>
  <c r="B601" i="6" s="1"/>
  <c r="B613" i="6" s="1"/>
  <c r="B625" i="6" s="1"/>
  <c r="B637" i="6" s="1"/>
  <c r="B649" i="6" s="1"/>
  <c r="B414" i="6"/>
  <c r="B426" i="6" s="1"/>
  <c r="B438" i="6" s="1"/>
  <c r="B450" i="6" s="1"/>
  <c r="B462" i="6" s="1"/>
  <c r="B474" i="6" s="1"/>
  <c r="B486" i="6" s="1"/>
  <c r="B498" i="6" s="1"/>
  <c r="B510" i="6" s="1"/>
  <c r="B522" i="6" s="1"/>
  <c r="B534" i="6" s="1"/>
  <c r="B546" i="6" s="1"/>
  <c r="B558" i="6" s="1"/>
  <c r="B570" i="6" s="1"/>
  <c r="B582" i="6" s="1"/>
  <c r="B594" i="6" s="1"/>
  <c r="B606" i="6" s="1"/>
  <c r="B618" i="6" s="1"/>
  <c r="B630" i="6" s="1"/>
  <c r="B642" i="6" s="1"/>
  <c r="B423" i="6"/>
  <c r="B435" i="6" s="1"/>
  <c r="B447" i="6" s="1"/>
  <c r="B459" i="6" s="1"/>
  <c r="B471" i="6" s="1"/>
  <c r="B483" i="6" s="1"/>
  <c r="B495" i="6" s="1"/>
  <c r="B507" i="6" s="1"/>
  <c r="B519" i="6" s="1"/>
  <c r="B531" i="6" s="1"/>
  <c r="B543" i="6" s="1"/>
  <c r="B555" i="6" s="1"/>
  <c r="B567" i="6" s="1"/>
  <c r="B579" i="6" s="1"/>
  <c r="B591" i="6" s="1"/>
  <c r="B603" i="6" s="1"/>
  <c r="B615" i="6" s="1"/>
  <c r="B627" i="6" s="1"/>
  <c r="B639" i="6" s="1"/>
  <c r="B431" i="6"/>
  <c r="B443" i="6" s="1"/>
  <c r="B455" i="6" s="1"/>
  <c r="B467" i="6" s="1"/>
  <c r="B479" i="6" s="1"/>
  <c r="B491" i="6" s="1"/>
  <c r="B503" i="6" s="1"/>
  <c r="B515" i="6" s="1"/>
  <c r="B527" i="6" s="1"/>
  <c r="B539" i="6" s="1"/>
  <c r="B551" i="6" s="1"/>
  <c r="B563" i="6" s="1"/>
  <c r="B575" i="6" s="1"/>
  <c r="B587" i="6" s="1"/>
  <c r="B599" i="6" s="1"/>
  <c r="B611" i="6" s="1"/>
  <c r="B623" i="6" s="1"/>
  <c r="B635" i="6" s="1"/>
  <c r="B647" i="6" s="1"/>
  <c r="B386" i="6"/>
  <c r="B398" i="6" s="1"/>
  <c r="B410" i="6" s="1"/>
  <c r="B422" i="6" s="1"/>
  <c r="B434" i="6" s="1"/>
  <c r="B446" i="6" s="1"/>
  <c r="B458" i="6" s="1"/>
  <c r="B470" i="6" s="1"/>
  <c r="B482" i="6" s="1"/>
  <c r="B494" i="6" s="1"/>
  <c r="B506" i="6" s="1"/>
  <c r="B518" i="6" s="1"/>
  <c r="B530" i="6" s="1"/>
  <c r="B542" i="6" s="1"/>
  <c r="B554" i="6" s="1"/>
  <c r="B566" i="6" s="1"/>
  <c r="B578" i="6" s="1"/>
  <c r="B590" i="6" s="1"/>
  <c r="B602" i="6" s="1"/>
  <c r="B614" i="6" s="1"/>
  <c r="B626" i="6" s="1"/>
  <c r="B638" i="6" s="1"/>
  <c r="A75" i="15"/>
  <c r="A87" i="15" s="1"/>
  <c r="A99" i="15" s="1"/>
  <c r="A111" i="15" s="1"/>
  <c r="A123" i="15" s="1"/>
  <c r="A135" i="15" s="1"/>
  <c r="A147" i="15" s="1"/>
  <c r="A159" i="15" s="1"/>
  <c r="A171" i="15" s="1"/>
  <c r="A183" i="15" s="1"/>
  <c r="A195" i="15" s="1"/>
  <c r="A207" i="15" s="1"/>
  <c r="A219" i="15" s="1"/>
  <c r="A231" i="15" s="1"/>
  <c r="A243" i="15" s="1"/>
  <c r="A255" i="15" s="1"/>
  <c r="A267" i="15" s="1"/>
  <c r="A279" i="15" s="1"/>
  <c r="A291" i="15" s="1"/>
  <c r="A303" i="15" s="1"/>
  <c r="A315" i="15" s="1"/>
  <c r="A327" i="15" s="1"/>
  <c r="A339" i="15" s="1"/>
  <c r="A351" i="15" s="1"/>
  <c r="A363" i="15" s="1"/>
  <c r="A375" i="15" s="1"/>
  <c r="A387" i="15" s="1"/>
  <c r="A399" i="15" s="1"/>
  <c r="A411" i="15" s="1"/>
  <c r="A423" i="15" s="1"/>
  <c r="A435" i="15" s="1"/>
  <c r="A447" i="15" s="1"/>
  <c r="A459" i="15" s="1"/>
  <c r="A471" i="15" s="1"/>
  <c r="A483" i="15" s="1"/>
  <c r="A495" i="15" s="1"/>
  <c r="A507" i="15" s="1"/>
  <c r="B75" i="15"/>
  <c r="B87" i="15" s="1"/>
  <c r="B99" i="15" s="1"/>
  <c r="B111" i="15" s="1"/>
  <c r="B123" i="15" s="1"/>
  <c r="B135" i="15" s="1"/>
  <c r="B147" i="15" s="1"/>
  <c r="B159" i="15" s="1"/>
  <c r="B171" i="15" s="1"/>
  <c r="B183" i="15" s="1"/>
  <c r="B195" i="15" s="1"/>
  <c r="B207" i="15" s="1"/>
  <c r="B219" i="15" s="1"/>
  <c r="B231" i="15" s="1"/>
  <c r="B243" i="15" s="1"/>
  <c r="B255" i="15" s="1"/>
  <c r="B267" i="15" s="1"/>
  <c r="B279" i="15" s="1"/>
  <c r="B291" i="15" s="1"/>
  <c r="B303" i="15" s="1"/>
  <c r="B315" i="15" s="1"/>
  <c r="B327" i="15" s="1"/>
  <c r="B339" i="15" s="1"/>
  <c r="B351" i="15" s="1"/>
  <c r="B363" i="15" s="1"/>
  <c r="B375" i="15" s="1"/>
  <c r="B387" i="15" s="1"/>
  <c r="B399" i="15" s="1"/>
  <c r="B411" i="15" s="1"/>
  <c r="B423" i="15" s="1"/>
  <c r="B435" i="15" s="1"/>
  <c r="B447" i="15" s="1"/>
  <c r="B459" i="15" s="1"/>
  <c r="B471" i="15" s="1"/>
  <c r="B483" i="15" s="1"/>
  <c r="B495" i="15" s="1"/>
  <c r="B507" i="15" s="1"/>
  <c r="A76" i="15"/>
  <c r="A88" i="15" s="1"/>
  <c r="A100" i="15" s="1"/>
  <c r="A112" i="15" s="1"/>
  <c r="A124" i="15" s="1"/>
  <c r="A136" i="15" s="1"/>
  <c r="A148" i="15" s="1"/>
  <c r="A160" i="15" s="1"/>
  <c r="A172" i="15" s="1"/>
  <c r="A184" i="15" s="1"/>
  <c r="A196" i="15" s="1"/>
  <c r="A208" i="15" s="1"/>
  <c r="A220" i="15" s="1"/>
  <c r="A232" i="15" s="1"/>
  <c r="A244" i="15" s="1"/>
  <c r="A256" i="15" s="1"/>
  <c r="A268" i="15" s="1"/>
  <c r="A280" i="15" s="1"/>
  <c r="A292" i="15" s="1"/>
  <c r="A304" i="15" s="1"/>
  <c r="A316" i="15" s="1"/>
  <c r="A328" i="15" s="1"/>
  <c r="A340" i="15" s="1"/>
  <c r="A352" i="15" s="1"/>
  <c r="A364" i="15" s="1"/>
  <c r="A376" i="15" s="1"/>
  <c r="A388" i="15" s="1"/>
  <c r="A400" i="15" s="1"/>
  <c r="A412" i="15" s="1"/>
  <c r="A424" i="15" s="1"/>
  <c r="A436" i="15" s="1"/>
  <c r="A448" i="15" s="1"/>
  <c r="A460" i="15" s="1"/>
  <c r="A472" i="15" s="1"/>
  <c r="A484" i="15" s="1"/>
  <c r="A496" i="15" s="1"/>
  <c r="A508" i="15" s="1"/>
  <c r="B76" i="15"/>
  <c r="B88" i="15" s="1"/>
  <c r="B100" i="15" s="1"/>
  <c r="B112" i="15" s="1"/>
  <c r="B124" i="15" s="1"/>
  <c r="B136" i="15" s="1"/>
  <c r="B148" i="15" s="1"/>
  <c r="B160" i="15" s="1"/>
  <c r="B172" i="15" s="1"/>
  <c r="B184" i="15" s="1"/>
  <c r="B196" i="15" s="1"/>
  <c r="B208" i="15" s="1"/>
  <c r="B220" i="15" s="1"/>
  <c r="B232" i="15" s="1"/>
  <c r="B244" i="15" s="1"/>
  <c r="B256" i="15" s="1"/>
  <c r="B268" i="15" s="1"/>
  <c r="B280" i="15" s="1"/>
  <c r="B292" i="15" s="1"/>
  <c r="B304" i="15" s="1"/>
  <c r="B316" i="15" s="1"/>
  <c r="B328" i="15" s="1"/>
  <c r="B340" i="15" s="1"/>
  <c r="B352" i="15" s="1"/>
  <c r="B364" i="15" s="1"/>
  <c r="B376" i="15" s="1"/>
  <c r="B388" i="15" s="1"/>
  <c r="B400" i="15" s="1"/>
  <c r="B412" i="15" s="1"/>
  <c r="B424" i="15" s="1"/>
  <c r="B436" i="15" s="1"/>
  <c r="B448" i="15" s="1"/>
  <c r="B460" i="15" s="1"/>
  <c r="B472" i="15" s="1"/>
  <c r="B484" i="15" s="1"/>
  <c r="B496" i="15" s="1"/>
  <c r="B508" i="15" s="1"/>
  <c r="A77" i="15"/>
  <c r="A89" i="15" s="1"/>
  <c r="A101" i="15" s="1"/>
  <c r="A113" i="15" s="1"/>
  <c r="A125" i="15" s="1"/>
  <c r="A137" i="15" s="1"/>
  <c r="A149" i="15" s="1"/>
  <c r="A161" i="15" s="1"/>
  <c r="A173" i="15" s="1"/>
  <c r="A185" i="15" s="1"/>
  <c r="A197" i="15" s="1"/>
  <c r="A209" i="15" s="1"/>
  <c r="A221" i="15" s="1"/>
  <c r="A233" i="15" s="1"/>
  <c r="A245" i="15" s="1"/>
  <c r="A257" i="15" s="1"/>
  <c r="A269" i="15" s="1"/>
  <c r="A281" i="15" s="1"/>
  <c r="A293" i="15" s="1"/>
  <c r="A305" i="15" s="1"/>
  <c r="A317" i="15" s="1"/>
  <c r="A329" i="15" s="1"/>
  <c r="A341" i="15" s="1"/>
  <c r="A353" i="15" s="1"/>
  <c r="A365" i="15" s="1"/>
  <c r="A377" i="15" s="1"/>
  <c r="A389" i="15" s="1"/>
  <c r="A401" i="15" s="1"/>
  <c r="A413" i="15" s="1"/>
  <c r="A425" i="15" s="1"/>
  <c r="A437" i="15" s="1"/>
  <c r="A449" i="15" s="1"/>
  <c r="A461" i="15" s="1"/>
  <c r="A473" i="15" s="1"/>
  <c r="A485" i="15" s="1"/>
  <c r="A497" i="15" s="1"/>
  <c r="A509" i="15" s="1"/>
  <c r="B77" i="15"/>
  <c r="B89" i="15" s="1"/>
  <c r="B101" i="15" s="1"/>
  <c r="B113" i="15" s="1"/>
  <c r="B125" i="15" s="1"/>
  <c r="B137" i="15" s="1"/>
  <c r="B149" i="15" s="1"/>
  <c r="B161" i="15" s="1"/>
  <c r="B173" i="15" s="1"/>
  <c r="B185" i="15" s="1"/>
  <c r="B197" i="15" s="1"/>
  <c r="B209" i="15" s="1"/>
  <c r="B221" i="15" s="1"/>
  <c r="B233" i="15" s="1"/>
  <c r="B245" i="15" s="1"/>
  <c r="B257" i="15" s="1"/>
  <c r="B269" i="15" s="1"/>
  <c r="B281" i="15" s="1"/>
  <c r="B293" i="15" s="1"/>
  <c r="B305" i="15" s="1"/>
  <c r="B317" i="15" s="1"/>
  <c r="B329" i="15" s="1"/>
  <c r="B341" i="15" s="1"/>
  <c r="B353" i="15" s="1"/>
  <c r="B365" i="15" s="1"/>
  <c r="B377" i="15" s="1"/>
  <c r="B389" i="15" s="1"/>
  <c r="B401" i="15" s="1"/>
  <c r="B413" i="15" s="1"/>
  <c r="B425" i="15" s="1"/>
  <c r="B437" i="15" s="1"/>
  <c r="B449" i="15" s="1"/>
  <c r="B461" i="15" s="1"/>
  <c r="B473" i="15" s="1"/>
  <c r="B485" i="15" s="1"/>
  <c r="B497" i="15" s="1"/>
  <c r="B509" i="15" s="1"/>
  <c r="A78" i="15"/>
  <c r="A90" i="15" s="1"/>
  <c r="A102" i="15" s="1"/>
  <c r="A114" i="15" s="1"/>
  <c r="A126" i="15" s="1"/>
  <c r="A138" i="15" s="1"/>
  <c r="A150" i="15" s="1"/>
  <c r="A162" i="15" s="1"/>
  <c r="A174" i="15" s="1"/>
  <c r="A186" i="15" s="1"/>
  <c r="A198" i="15" s="1"/>
  <c r="A210" i="15" s="1"/>
  <c r="A222" i="15" s="1"/>
  <c r="A234" i="15" s="1"/>
  <c r="A246" i="15" s="1"/>
  <c r="A258" i="15" s="1"/>
  <c r="A270" i="15" s="1"/>
  <c r="A282" i="15" s="1"/>
  <c r="A294" i="15" s="1"/>
  <c r="A306" i="15" s="1"/>
  <c r="A318" i="15" s="1"/>
  <c r="A330" i="15" s="1"/>
  <c r="A342" i="15" s="1"/>
  <c r="A354" i="15" s="1"/>
  <c r="A366" i="15" s="1"/>
  <c r="A378" i="15" s="1"/>
  <c r="A390" i="15" s="1"/>
  <c r="A402" i="15" s="1"/>
  <c r="A414" i="15" s="1"/>
  <c r="A426" i="15" s="1"/>
  <c r="A438" i="15" s="1"/>
  <c r="A450" i="15" s="1"/>
  <c r="A462" i="15" s="1"/>
  <c r="A474" i="15" s="1"/>
  <c r="A486" i="15" s="1"/>
  <c r="A498" i="15" s="1"/>
  <c r="A510" i="15" s="1"/>
  <c r="B78" i="15"/>
  <c r="B90" i="15" s="1"/>
  <c r="B102" i="15" s="1"/>
  <c r="B114" i="15" s="1"/>
  <c r="B126" i="15" s="1"/>
  <c r="B138" i="15" s="1"/>
  <c r="B150" i="15" s="1"/>
  <c r="B162" i="15" s="1"/>
  <c r="B174" i="15" s="1"/>
  <c r="B186" i="15" s="1"/>
  <c r="B198" i="15" s="1"/>
  <c r="B210" i="15" s="1"/>
  <c r="B222" i="15" s="1"/>
  <c r="B234" i="15" s="1"/>
  <c r="B246" i="15" s="1"/>
  <c r="B258" i="15" s="1"/>
  <c r="B270" i="15" s="1"/>
  <c r="B282" i="15" s="1"/>
  <c r="B294" i="15" s="1"/>
  <c r="B306" i="15" s="1"/>
  <c r="B318" i="15" s="1"/>
  <c r="B330" i="15" s="1"/>
  <c r="B342" i="15" s="1"/>
  <c r="B354" i="15" s="1"/>
  <c r="B366" i="15" s="1"/>
  <c r="B378" i="15" s="1"/>
  <c r="B390" i="15" s="1"/>
  <c r="B402" i="15" s="1"/>
  <c r="B414" i="15" s="1"/>
  <c r="B426" i="15" s="1"/>
  <c r="B438" i="15" s="1"/>
  <c r="B450" i="15" s="1"/>
  <c r="B462" i="15" s="1"/>
  <c r="B474" i="15" s="1"/>
  <c r="B486" i="15" s="1"/>
  <c r="B498" i="15" s="1"/>
  <c r="B510" i="15" s="1"/>
  <c r="A79" i="15"/>
  <c r="A91" i="15" s="1"/>
  <c r="A103" i="15" s="1"/>
  <c r="A115" i="15" s="1"/>
  <c r="A127" i="15" s="1"/>
  <c r="A139" i="15" s="1"/>
  <c r="A151" i="15" s="1"/>
  <c r="A163" i="15" s="1"/>
  <c r="A175" i="15" s="1"/>
  <c r="A187" i="15" s="1"/>
  <c r="A199" i="15" s="1"/>
  <c r="A211" i="15" s="1"/>
  <c r="A223" i="15" s="1"/>
  <c r="A235" i="15" s="1"/>
  <c r="A247" i="15" s="1"/>
  <c r="A259" i="15" s="1"/>
  <c r="A271" i="15" s="1"/>
  <c r="A283" i="15" s="1"/>
  <c r="A295" i="15" s="1"/>
  <c r="A307" i="15" s="1"/>
  <c r="A319" i="15" s="1"/>
  <c r="A331" i="15" s="1"/>
  <c r="A343" i="15" s="1"/>
  <c r="A355" i="15" s="1"/>
  <c r="A367" i="15" s="1"/>
  <c r="A379" i="15" s="1"/>
  <c r="A391" i="15" s="1"/>
  <c r="A403" i="15" s="1"/>
  <c r="A415" i="15" s="1"/>
  <c r="A427" i="15" s="1"/>
  <c r="A439" i="15" s="1"/>
  <c r="A451" i="15" s="1"/>
  <c r="A463" i="15" s="1"/>
  <c r="A475" i="15" s="1"/>
  <c r="A487" i="15" s="1"/>
  <c r="A499" i="15" s="1"/>
  <c r="A511" i="15" s="1"/>
  <c r="B79" i="15"/>
  <c r="B91" i="15" s="1"/>
  <c r="B103" i="15" s="1"/>
  <c r="B115" i="15" s="1"/>
  <c r="B127" i="15" s="1"/>
  <c r="B139" i="15" s="1"/>
  <c r="B151" i="15" s="1"/>
  <c r="B163" i="15" s="1"/>
  <c r="B175" i="15" s="1"/>
  <c r="B187" i="15" s="1"/>
  <c r="B199" i="15" s="1"/>
  <c r="B211" i="15" s="1"/>
  <c r="B223" i="15" s="1"/>
  <c r="B235" i="15" s="1"/>
  <c r="B247" i="15" s="1"/>
  <c r="B259" i="15" s="1"/>
  <c r="B271" i="15" s="1"/>
  <c r="B283" i="15" s="1"/>
  <c r="B295" i="15" s="1"/>
  <c r="B307" i="15" s="1"/>
  <c r="B319" i="15" s="1"/>
  <c r="B331" i="15" s="1"/>
  <c r="B343" i="15" s="1"/>
  <c r="B355" i="15" s="1"/>
  <c r="B367" i="15" s="1"/>
  <c r="B379" i="15" s="1"/>
  <c r="B391" i="15" s="1"/>
  <c r="B403" i="15" s="1"/>
  <c r="B415" i="15" s="1"/>
  <c r="B427" i="15" s="1"/>
  <c r="B439" i="15" s="1"/>
  <c r="B451" i="15" s="1"/>
  <c r="B463" i="15" s="1"/>
  <c r="B475" i="15" s="1"/>
  <c r="B487" i="15" s="1"/>
  <c r="B499" i="15" s="1"/>
  <c r="B511" i="15" s="1"/>
  <c r="A80" i="15"/>
  <c r="A92" i="15" s="1"/>
  <c r="A104" i="15" s="1"/>
  <c r="A116" i="15" s="1"/>
  <c r="A128" i="15" s="1"/>
  <c r="A140" i="15" s="1"/>
  <c r="A152" i="15" s="1"/>
  <c r="A164" i="15" s="1"/>
  <c r="A176" i="15" s="1"/>
  <c r="A188" i="15" s="1"/>
  <c r="A200" i="15" s="1"/>
  <c r="A212" i="15" s="1"/>
  <c r="A224" i="15" s="1"/>
  <c r="A236" i="15" s="1"/>
  <c r="A248" i="15" s="1"/>
  <c r="A260" i="15" s="1"/>
  <c r="A272" i="15" s="1"/>
  <c r="A284" i="15" s="1"/>
  <c r="A296" i="15" s="1"/>
  <c r="A308" i="15" s="1"/>
  <c r="A320" i="15" s="1"/>
  <c r="A332" i="15" s="1"/>
  <c r="A344" i="15" s="1"/>
  <c r="A356" i="15" s="1"/>
  <c r="A368" i="15" s="1"/>
  <c r="A380" i="15" s="1"/>
  <c r="A392" i="15" s="1"/>
  <c r="A404" i="15" s="1"/>
  <c r="A416" i="15" s="1"/>
  <c r="A428" i="15" s="1"/>
  <c r="A440" i="15" s="1"/>
  <c r="A452" i="15" s="1"/>
  <c r="A464" i="15" s="1"/>
  <c r="A476" i="15" s="1"/>
  <c r="A488" i="15" s="1"/>
  <c r="A500" i="15" s="1"/>
  <c r="A512" i="15" s="1"/>
  <c r="B80" i="15"/>
  <c r="B92" i="15" s="1"/>
  <c r="B104" i="15" s="1"/>
  <c r="B116" i="15" s="1"/>
  <c r="B128" i="15" s="1"/>
  <c r="B140" i="15" s="1"/>
  <c r="B152" i="15" s="1"/>
  <c r="B164" i="15" s="1"/>
  <c r="B176" i="15" s="1"/>
  <c r="B188" i="15" s="1"/>
  <c r="B200" i="15" s="1"/>
  <c r="B212" i="15" s="1"/>
  <c r="B224" i="15" s="1"/>
  <c r="B236" i="15" s="1"/>
  <c r="B248" i="15" s="1"/>
  <c r="B260" i="15" s="1"/>
  <c r="B272" i="15" s="1"/>
  <c r="B284" i="15" s="1"/>
  <c r="B296" i="15" s="1"/>
  <c r="B308" i="15" s="1"/>
  <c r="B320" i="15" s="1"/>
  <c r="B332" i="15" s="1"/>
  <c r="B344" i="15" s="1"/>
  <c r="B356" i="15" s="1"/>
  <c r="B368" i="15" s="1"/>
  <c r="B380" i="15" s="1"/>
  <c r="B392" i="15" s="1"/>
  <c r="B404" i="15" s="1"/>
  <c r="B416" i="15" s="1"/>
  <c r="B428" i="15" s="1"/>
  <c r="B440" i="15" s="1"/>
  <c r="B452" i="15" s="1"/>
  <c r="B464" i="15" s="1"/>
  <c r="B476" i="15" s="1"/>
  <c r="B488" i="15" s="1"/>
  <c r="B500" i="15" s="1"/>
  <c r="B512" i="15" s="1"/>
  <c r="A81" i="15"/>
  <c r="A93" i="15" s="1"/>
  <c r="A105" i="15" s="1"/>
  <c r="A117" i="15" s="1"/>
  <c r="A129" i="15" s="1"/>
  <c r="A141" i="15" s="1"/>
  <c r="A153" i="15" s="1"/>
  <c r="A165" i="15" s="1"/>
  <c r="A177" i="15" s="1"/>
  <c r="A189" i="15" s="1"/>
  <c r="A201" i="15" s="1"/>
  <c r="A213" i="15" s="1"/>
  <c r="A225" i="15" s="1"/>
  <c r="A237" i="15" s="1"/>
  <c r="A249" i="15" s="1"/>
  <c r="A261" i="15" s="1"/>
  <c r="A273" i="15" s="1"/>
  <c r="A285" i="15" s="1"/>
  <c r="A297" i="15" s="1"/>
  <c r="A309" i="15" s="1"/>
  <c r="A321" i="15" s="1"/>
  <c r="A333" i="15" s="1"/>
  <c r="A345" i="15" s="1"/>
  <c r="A357" i="15" s="1"/>
  <c r="A369" i="15" s="1"/>
  <c r="A381" i="15" s="1"/>
  <c r="A393" i="15" s="1"/>
  <c r="A405" i="15" s="1"/>
  <c r="A417" i="15" s="1"/>
  <c r="A429" i="15" s="1"/>
  <c r="A441" i="15" s="1"/>
  <c r="A453" i="15" s="1"/>
  <c r="A465" i="15" s="1"/>
  <c r="A477" i="15" s="1"/>
  <c r="A489" i="15" s="1"/>
  <c r="A501" i="15" s="1"/>
  <c r="A513" i="15" s="1"/>
  <c r="B81" i="15"/>
  <c r="B93" i="15" s="1"/>
  <c r="B105" i="15" s="1"/>
  <c r="B117" i="15" s="1"/>
  <c r="B129" i="15" s="1"/>
  <c r="B141" i="15" s="1"/>
  <c r="B153" i="15" s="1"/>
  <c r="B165" i="15" s="1"/>
  <c r="B177" i="15" s="1"/>
  <c r="B189" i="15" s="1"/>
  <c r="B201" i="15" s="1"/>
  <c r="B213" i="15" s="1"/>
  <c r="B225" i="15" s="1"/>
  <c r="B237" i="15" s="1"/>
  <c r="B249" i="15" s="1"/>
  <c r="B261" i="15" s="1"/>
  <c r="B273" i="15" s="1"/>
  <c r="B285" i="15" s="1"/>
  <c r="B297" i="15" s="1"/>
  <c r="B309" i="15" s="1"/>
  <c r="B321" i="15" s="1"/>
  <c r="B333" i="15" s="1"/>
  <c r="B345" i="15" s="1"/>
  <c r="B357" i="15" s="1"/>
  <c r="B369" i="15" s="1"/>
  <c r="B381" i="15" s="1"/>
  <c r="B393" i="15" s="1"/>
  <c r="B405" i="15" s="1"/>
  <c r="B417" i="15" s="1"/>
  <c r="B429" i="15" s="1"/>
  <c r="B441" i="15" s="1"/>
  <c r="B453" i="15" s="1"/>
  <c r="B465" i="15" s="1"/>
  <c r="B477" i="15" s="1"/>
  <c r="B489" i="15" s="1"/>
  <c r="B501" i="15" s="1"/>
  <c r="B513" i="15" s="1"/>
  <c r="A82" i="15"/>
  <c r="A94" i="15" s="1"/>
  <c r="A106" i="15" s="1"/>
  <c r="A118" i="15" s="1"/>
  <c r="A130" i="15" s="1"/>
  <c r="A142" i="15" s="1"/>
  <c r="A154" i="15" s="1"/>
  <c r="A166" i="15" s="1"/>
  <c r="A178" i="15" s="1"/>
  <c r="A190" i="15" s="1"/>
  <c r="A202" i="15" s="1"/>
  <c r="A214" i="15" s="1"/>
  <c r="A226" i="15" s="1"/>
  <c r="A238" i="15" s="1"/>
  <c r="A250" i="15" s="1"/>
  <c r="A262" i="15" s="1"/>
  <c r="A274" i="15" s="1"/>
  <c r="A286" i="15" s="1"/>
  <c r="A298" i="15" s="1"/>
  <c r="A310" i="15" s="1"/>
  <c r="A322" i="15" s="1"/>
  <c r="A334" i="15" s="1"/>
  <c r="A346" i="15" s="1"/>
  <c r="A358" i="15" s="1"/>
  <c r="A370" i="15" s="1"/>
  <c r="A382" i="15" s="1"/>
  <c r="A394" i="15" s="1"/>
  <c r="A406" i="15" s="1"/>
  <c r="A418" i="15" s="1"/>
  <c r="A430" i="15" s="1"/>
  <c r="A442" i="15" s="1"/>
  <c r="A454" i="15" s="1"/>
  <c r="A466" i="15" s="1"/>
  <c r="A478" i="15" s="1"/>
  <c r="A490" i="15" s="1"/>
  <c r="A502" i="15" s="1"/>
  <c r="A514" i="15" s="1"/>
  <c r="B82" i="15"/>
  <c r="B94" i="15" s="1"/>
  <c r="B106" i="15" s="1"/>
  <c r="B118" i="15" s="1"/>
  <c r="B130" i="15" s="1"/>
  <c r="B142" i="15" s="1"/>
  <c r="B154" i="15" s="1"/>
  <c r="B166" i="15" s="1"/>
  <c r="B178" i="15" s="1"/>
  <c r="B190" i="15" s="1"/>
  <c r="B202" i="15" s="1"/>
  <c r="B214" i="15" s="1"/>
  <c r="B226" i="15" s="1"/>
  <c r="B238" i="15" s="1"/>
  <c r="B250" i="15" s="1"/>
  <c r="B262" i="15" s="1"/>
  <c r="B274" i="15" s="1"/>
  <c r="B286" i="15" s="1"/>
  <c r="B298" i="15" s="1"/>
  <c r="B310" i="15" s="1"/>
  <c r="B322" i="15" s="1"/>
  <c r="B334" i="15" s="1"/>
  <c r="B346" i="15" s="1"/>
  <c r="B358" i="15" s="1"/>
  <c r="B370" i="15" s="1"/>
  <c r="B382" i="15" s="1"/>
  <c r="B394" i="15" s="1"/>
  <c r="B406" i="15" s="1"/>
  <c r="B418" i="15" s="1"/>
  <c r="B430" i="15" s="1"/>
  <c r="B442" i="15" s="1"/>
  <c r="B454" i="15" s="1"/>
  <c r="B466" i="15" s="1"/>
  <c r="B478" i="15" s="1"/>
  <c r="B490" i="15" s="1"/>
  <c r="B502" i="15" s="1"/>
  <c r="B514" i="15" s="1"/>
  <c r="A83" i="15"/>
  <c r="A95" i="15" s="1"/>
  <c r="A107" i="15" s="1"/>
  <c r="A119" i="15" s="1"/>
  <c r="A131" i="15" s="1"/>
  <c r="A143" i="15" s="1"/>
  <c r="A155" i="15" s="1"/>
  <c r="A167" i="15" s="1"/>
  <c r="A179" i="15" s="1"/>
  <c r="A191" i="15" s="1"/>
  <c r="A203" i="15" s="1"/>
  <c r="A215" i="15" s="1"/>
  <c r="A227" i="15" s="1"/>
  <c r="A239" i="15" s="1"/>
  <c r="A251" i="15" s="1"/>
  <c r="A263" i="15" s="1"/>
  <c r="A275" i="15" s="1"/>
  <c r="A287" i="15" s="1"/>
  <c r="A299" i="15" s="1"/>
  <c r="A311" i="15" s="1"/>
  <c r="A323" i="15" s="1"/>
  <c r="A335" i="15" s="1"/>
  <c r="A347" i="15" s="1"/>
  <c r="A359" i="15" s="1"/>
  <c r="A371" i="15" s="1"/>
  <c r="A383" i="15" s="1"/>
  <c r="A395" i="15" s="1"/>
  <c r="A407" i="15" s="1"/>
  <c r="A419" i="15" s="1"/>
  <c r="A431" i="15" s="1"/>
  <c r="A443" i="15" s="1"/>
  <c r="A455" i="15" s="1"/>
  <c r="A467" i="15" s="1"/>
  <c r="A479" i="15" s="1"/>
  <c r="A491" i="15" s="1"/>
  <c r="A503" i="15" s="1"/>
  <c r="A515" i="15" s="1"/>
  <c r="B83" i="15"/>
  <c r="B95" i="15" s="1"/>
  <c r="B107" i="15" s="1"/>
  <c r="B119" i="15" s="1"/>
  <c r="B131" i="15" s="1"/>
  <c r="B143" i="15" s="1"/>
  <c r="B155" i="15" s="1"/>
  <c r="B167" i="15" s="1"/>
  <c r="B179" i="15" s="1"/>
  <c r="B191" i="15" s="1"/>
  <c r="B203" i="15" s="1"/>
  <c r="B215" i="15" s="1"/>
  <c r="B227" i="15" s="1"/>
  <c r="B239" i="15" s="1"/>
  <c r="B251" i="15" s="1"/>
  <c r="B263" i="15" s="1"/>
  <c r="B275" i="15" s="1"/>
  <c r="B287" i="15" s="1"/>
  <c r="B299" i="15" s="1"/>
  <c r="B311" i="15" s="1"/>
  <c r="B323" i="15" s="1"/>
  <c r="B335" i="15" s="1"/>
  <c r="B347" i="15" s="1"/>
  <c r="B359" i="15" s="1"/>
  <c r="B371" i="15" s="1"/>
  <c r="B383" i="15" s="1"/>
  <c r="B395" i="15" s="1"/>
  <c r="B407" i="15" s="1"/>
  <c r="B419" i="15" s="1"/>
  <c r="B431" i="15" s="1"/>
  <c r="B443" i="15" s="1"/>
  <c r="B455" i="15" s="1"/>
  <c r="B467" i="15" s="1"/>
  <c r="B479" i="15" s="1"/>
  <c r="B491" i="15" s="1"/>
  <c r="B503" i="15" s="1"/>
  <c r="B515" i="15" s="1"/>
  <c r="A84" i="15"/>
  <c r="A96" i="15" s="1"/>
  <c r="A108" i="15" s="1"/>
  <c r="A120" i="15" s="1"/>
  <c r="A132" i="15" s="1"/>
  <c r="A144" i="15" s="1"/>
  <c r="A156" i="15" s="1"/>
  <c r="A168" i="15" s="1"/>
  <c r="A180" i="15" s="1"/>
  <c r="A192" i="15" s="1"/>
  <c r="A204" i="15" s="1"/>
  <c r="A216" i="15" s="1"/>
  <c r="A228" i="15" s="1"/>
  <c r="A240" i="15" s="1"/>
  <c r="A252" i="15" s="1"/>
  <c r="A264" i="15" s="1"/>
  <c r="A276" i="15" s="1"/>
  <c r="A288" i="15" s="1"/>
  <c r="A300" i="15" s="1"/>
  <c r="A312" i="15" s="1"/>
  <c r="A324" i="15" s="1"/>
  <c r="A336" i="15" s="1"/>
  <c r="A348" i="15" s="1"/>
  <c r="A360" i="15" s="1"/>
  <c r="A372" i="15" s="1"/>
  <c r="A384" i="15" s="1"/>
  <c r="A396" i="15" s="1"/>
  <c r="A408" i="15" s="1"/>
  <c r="A420" i="15" s="1"/>
  <c r="A432" i="15" s="1"/>
  <c r="A444" i="15" s="1"/>
  <c r="A456" i="15" s="1"/>
  <c r="A468" i="15" s="1"/>
  <c r="A480" i="15" s="1"/>
  <c r="A492" i="15" s="1"/>
  <c r="A504" i="15" s="1"/>
  <c r="A516" i="15" s="1"/>
  <c r="B84" i="15"/>
  <c r="B96" i="15"/>
  <c r="B108" i="15" s="1"/>
  <c r="B120" i="15" s="1"/>
  <c r="B132" i="15" s="1"/>
  <c r="B144" i="15" s="1"/>
  <c r="B156" i="15" s="1"/>
  <c r="B168" i="15" s="1"/>
  <c r="B180" i="15" s="1"/>
  <c r="B192" i="15" s="1"/>
  <c r="B204" i="15" s="1"/>
  <c r="B216" i="15" s="1"/>
  <c r="B228" i="15" s="1"/>
  <c r="B240" i="15" s="1"/>
  <c r="B252" i="15" s="1"/>
  <c r="B264" i="15" s="1"/>
  <c r="B276" i="15" s="1"/>
  <c r="B288" i="15" s="1"/>
  <c r="B300" i="15" s="1"/>
  <c r="B312" i="15" s="1"/>
  <c r="B324" i="15" s="1"/>
  <c r="B336" i="15" s="1"/>
  <c r="B348" i="15" s="1"/>
  <c r="B360" i="15" s="1"/>
  <c r="B372" i="15" s="1"/>
  <c r="B384" i="15" s="1"/>
  <c r="B396" i="15" s="1"/>
  <c r="B408" i="15" s="1"/>
  <c r="B420" i="15" s="1"/>
  <c r="B432" i="15" s="1"/>
  <c r="B444" i="15" s="1"/>
  <c r="B456" i="15" s="1"/>
  <c r="B468" i="15" s="1"/>
  <c r="B480" i="15" s="1"/>
  <c r="B492" i="15" s="1"/>
  <c r="B504" i="15" s="1"/>
  <c r="B516" i="15" s="1"/>
  <c r="A85" i="15"/>
  <c r="A97" i="15" s="1"/>
  <c r="A109" i="15" s="1"/>
  <c r="A121" i="15" s="1"/>
  <c r="A133" i="15" s="1"/>
  <c r="A145" i="15" s="1"/>
  <c r="A157" i="15" s="1"/>
  <c r="A169" i="15" s="1"/>
  <c r="A181" i="15" s="1"/>
  <c r="A193" i="15" s="1"/>
  <c r="A205" i="15" s="1"/>
  <c r="A217" i="15" s="1"/>
  <c r="A229" i="15" s="1"/>
  <c r="A241" i="15" s="1"/>
  <c r="A253" i="15" s="1"/>
  <c r="A265" i="15" s="1"/>
  <c r="A277" i="15" s="1"/>
  <c r="A289" i="15" s="1"/>
  <c r="A301" i="15" s="1"/>
  <c r="A313" i="15" s="1"/>
  <c r="A325" i="15" s="1"/>
  <c r="A337" i="15" s="1"/>
  <c r="A349" i="15" s="1"/>
  <c r="A361" i="15" s="1"/>
  <c r="A373" i="15" s="1"/>
  <c r="A385" i="15" s="1"/>
  <c r="A397" i="15" s="1"/>
  <c r="A409" i="15" s="1"/>
  <c r="A421" i="15" s="1"/>
  <c r="A433" i="15" s="1"/>
  <c r="A445" i="15" s="1"/>
  <c r="A457" i="15" s="1"/>
  <c r="A469" i="15" s="1"/>
  <c r="A481" i="15" s="1"/>
  <c r="A493" i="15" s="1"/>
  <c r="A505" i="15" s="1"/>
  <c r="A517" i="15" s="1"/>
  <c r="B85" i="15"/>
  <c r="B97" i="15" s="1"/>
  <c r="B109" i="15" s="1"/>
  <c r="B121" i="15" s="1"/>
  <c r="B133" i="15" s="1"/>
  <c r="B145" i="15" s="1"/>
  <c r="B157" i="15" s="1"/>
  <c r="B169" i="15" s="1"/>
  <c r="B181" i="15" s="1"/>
  <c r="B193" i="15" s="1"/>
  <c r="B205" i="15" s="1"/>
  <c r="B217" i="15" s="1"/>
  <c r="B229" i="15" s="1"/>
  <c r="B241" i="15" s="1"/>
  <c r="B253" i="15" s="1"/>
  <c r="B265" i="15" s="1"/>
  <c r="B277" i="15" s="1"/>
  <c r="B289" i="15" s="1"/>
  <c r="B301" i="15" s="1"/>
  <c r="B313" i="15" s="1"/>
  <c r="B325" i="15" s="1"/>
  <c r="B337" i="15" s="1"/>
  <c r="B349" i="15" s="1"/>
  <c r="B361" i="15" s="1"/>
  <c r="B373" i="15" s="1"/>
  <c r="B385" i="15" s="1"/>
  <c r="B397" i="15" s="1"/>
  <c r="B409" i="15" s="1"/>
  <c r="B421" i="15" s="1"/>
  <c r="B433" i="15" s="1"/>
  <c r="B445" i="15" s="1"/>
  <c r="B457" i="15" s="1"/>
  <c r="B469" i="15" s="1"/>
  <c r="B481" i="15" s="1"/>
  <c r="B493" i="15" s="1"/>
  <c r="B505" i="15" s="1"/>
  <c r="B517" i="15" s="1"/>
  <c r="A86" i="15"/>
  <c r="A98" i="15" s="1"/>
  <c r="A110" i="15" s="1"/>
  <c r="A122" i="15" s="1"/>
  <c r="A134" i="15" s="1"/>
  <c r="A146" i="15" s="1"/>
  <c r="A158" i="15" s="1"/>
  <c r="A170" i="15" s="1"/>
  <c r="A182" i="15" s="1"/>
  <c r="A194" i="15" s="1"/>
  <c r="A206" i="15" s="1"/>
  <c r="A218" i="15" s="1"/>
  <c r="A230" i="15" s="1"/>
  <c r="A242" i="15" s="1"/>
  <c r="A254" i="15" s="1"/>
  <c r="A266" i="15" s="1"/>
  <c r="A278" i="15" s="1"/>
  <c r="A290" i="15" s="1"/>
  <c r="A302" i="15" s="1"/>
  <c r="A314" i="15" s="1"/>
  <c r="A326" i="15" s="1"/>
  <c r="A338" i="15" s="1"/>
  <c r="A350" i="15" s="1"/>
  <c r="A362" i="15" s="1"/>
  <c r="A374" i="15" s="1"/>
  <c r="A386" i="15" s="1"/>
  <c r="A398" i="15" s="1"/>
  <c r="A410" i="15" s="1"/>
  <c r="A422" i="15" s="1"/>
  <c r="A434" i="15" s="1"/>
  <c r="A446" i="15" s="1"/>
  <c r="A458" i="15" s="1"/>
  <c r="A470" i="15" s="1"/>
  <c r="A482" i="15" s="1"/>
  <c r="A494" i="15" s="1"/>
  <c r="A506" i="15" s="1"/>
  <c r="A518" i="15" s="1"/>
  <c r="B86" i="15"/>
  <c r="B98" i="15" s="1"/>
  <c r="B110" i="15" s="1"/>
  <c r="B122" i="15" s="1"/>
  <c r="B134" i="15" s="1"/>
  <c r="B146" i="15" s="1"/>
  <c r="B158" i="15" s="1"/>
  <c r="B170" i="15" s="1"/>
  <c r="B182" i="15" s="1"/>
  <c r="B194" i="15" s="1"/>
  <c r="B206" i="15" s="1"/>
  <c r="B218" i="15" s="1"/>
  <c r="B230" i="15" s="1"/>
  <c r="B242" i="15" s="1"/>
  <c r="B254" i="15" s="1"/>
  <c r="B266" i="15" s="1"/>
  <c r="B278" i="15" s="1"/>
  <c r="B290" i="15" s="1"/>
  <c r="B302" i="15" s="1"/>
  <c r="B314" i="15" s="1"/>
  <c r="B326" i="15" s="1"/>
  <c r="B338" i="15" s="1"/>
  <c r="B350" i="15" s="1"/>
  <c r="B362" i="15" s="1"/>
  <c r="B374" i="15" s="1"/>
  <c r="B386" i="15" s="1"/>
  <c r="B398" i="15" s="1"/>
  <c r="B410" i="15" s="1"/>
  <c r="B422" i="15" s="1"/>
  <c r="B434" i="15" s="1"/>
  <c r="B446" i="15" s="1"/>
  <c r="B458" i="15" s="1"/>
  <c r="B470" i="15" s="1"/>
  <c r="B482" i="15" s="1"/>
  <c r="B494" i="15" s="1"/>
  <c r="B506" i="15" s="1"/>
  <c r="B518" i="15" s="1"/>
  <c r="A400" i="12"/>
  <c r="A412" i="12" s="1"/>
  <c r="A424" i="12" s="1"/>
  <c r="A436" i="12" s="1"/>
  <c r="A448" i="12" s="1"/>
  <c r="A460" i="12" s="1"/>
  <c r="A472" i="12" s="1"/>
  <c r="A484" i="12" s="1"/>
  <c r="A496" i="12" s="1"/>
  <c r="A508" i="12" s="1"/>
  <c r="A520" i="12" s="1"/>
  <c r="A532" i="12" s="1"/>
  <c r="A544" i="12" s="1"/>
  <c r="A556" i="12" s="1"/>
  <c r="A568" i="12" s="1"/>
  <c r="A580" i="12" s="1"/>
  <c r="A592" i="12" s="1"/>
  <c r="A604" i="12" s="1"/>
  <c r="A616" i="12" s="1"/>
  <c r="A628" i="12" s="1"/>
  <c r="A640" i="12" s="1"/>
  <c r="A652" i="12" s="1"/>
  <c r="A664" i="12" s="1"/>
  <c r="B400" i="12"/>
  <c r="B412" i="12" s="1"/>
  <c r="A401" i="12"/>
  <c r="B401" i="12"/>
  <c r="A402" i="12"/>
  <c r="B402" i="12"/>
  <c r="B414" i="12" s="1"/>
  <c r="B426" i="12" s="1"/>
  <c r="B438" i="12" s="1"/>
  <c r="A403" i="12"/>
  <c r="A415" i="12" s="1"/>
  <c r="A427" i="12" s="1"/>
  <c r="A439" i="12" s="1"/>
  <c r="A451" i="12" s="1"/>
  <c r="A463" i="12" s="1"/>
  <c r="A475" i="12" s="1"/>
  <c r="A487" i="12" s="1"/>
  <c r="A499" i="12" s="1"/>
  <c r="A511" i="12" s="1"/>
  <c r="A523" i="12" s="1"/>
  <c r="A535" i="12" s="1"/>
  <c r="A547" i="12" s="1"/>
  <c r="A559" i="12" s="1"/>
  <c r="A571" i="12" s="1"/>
  <c r="A583" i="12" s="1"/>
  <c r="A595" i="12" s="1"/>
  <c r="A607" i="12" s="1"/>
  <c r="A619" i="12" s="1"/>
  <c r="A631" i="12" s="1"/>
  <c r="A643" i="12" s="1"/>
  <c r="A655" i="12" s="1"/>
  <c r="A667" i="12" s="1"/>
  <c r="B403" i="12"/>
  <c r="B415" i="12" s="1"/>
  <c r="B427" i="12" s="1"/>
  <c r="B439" i="12" s="1"/>
  <c r="B451" i="12" s="1"/>
  <c r="B463" i="12" s="1"/>
  <c r="B475" i="12" s="1"/>
  <c r="B487" i="12" s="1"/>
  <c r="B499" i="12" s="1"/>
  <c r="B511" i="12" s="1"/>
  <c r="B523" i="12" s="1"/>
  <c r="B535" i="12" s="1"/>
  <c r="B547" i="12" s="1"/>
  <c r="B559" i="12" s="1"/>
  <c r="B571" i="12" s="1"/>
  <c r="B583" i="12" s="1"/>
  <c r="B595" i="12" s="1"/>
  <c r="B607" i="12" s="1"/>
  <c r="B619" i="12" s="1"/>
  <c r="B631" i="12" s="1"/>
  <c r="B643" i="12" s="1"/>
  <c r="B655" i="12" s="1"/>
  <c r="B667" i="12" s="1"/>
  <c r="A404" i="12"/>
  <c r="A416" i="12" s="1"/>
  <c r="A428" i="12" s="1"/>
  <c r="A440" i="12" s="1"/>
  <c r="A452" i="12" s="1"/>
  <c r="A464" i="12" s="1"/>
  <c r="A476" i="12" s="1"/>
  <c r="A488" i="12" s="1"/>
  <c r="A500" i="12" s="1"/>
  <c r="A512" i="12" s="1"/>
  <c r="A524" i="12" s="1"/>
  <c r="A536" i="12" s="1"/>
  <c r="A548" i="12" s="1"/>
  <c r="A560" i="12" s="1"/>
  <c r="A572" i="12" s="1"/>
  <c r="A584" i="12" s="1"/>
  <c r="A596" i="12" s="1"/>
  <c r="A608" i="12" s="1"/>
  <c r="A620" i="12" s="1"/>
  <c r="A632" i="12" s="1"/>
  <c r="A644" i="12" s="1"/>
  <c r="A656" i="12" s="1"/>
  <c r="A668" i="12" s="1"/>
  <c r="B404" i="12"/>
  <c r="B416" i="12" s="1"/>
  <c r="A405" i="12"/>
  <c r="B405" i="12"/>
  <c r="B417" i="12" s="1"/>
  <c r="B429" i="12" s="1"/>
  <c r="B441" i="12" s="1"/>
  <c r="B453" i="12" s="1"/>
  <c r="B465" i="12" s="1"/>
  <c r="B477" i="12" s="1"/>
  <c r="B489" i="12" s="1"/>
  <c r="B501" i="12" s="1"/>
  <c r="B513" i="12" s="1"/>
  <c r="B525" i="12" s="1"/>
  <c r="B537" i="12" s="1"/>
  <c r="B549" i="12" s="1"/>
  <c r="B561" i="12" s="1"/>
  <c r="B573" i="12" s="1"/>
  <c r="B585" i="12" s="1"/>
  <c r="B597" i="12" s="1"/>
  <c r="B609" i="12" s="1"/>
  <c r="B621" i="12" s="1"/>
  <c r="B633" i="12" s="1"/>
  <c r="B645" i="12" s="1"/>
  <c r="B657" i="12" s="1"/>
  <c r="B669" i="12" s="1"/>
  <c r="A406" i="12"/>
  <c r="A418" i="12" s="1"/>
  <c r="A430" i="12" s="1"/>
  <c r="A442" i="12" s="1"/>
  <c r="A454" i="12" s="1"/>
  <c r="A466" i="12" s="1"/>
  <c r="A478" i="12" s="1"/>
  <c r="A490" i="12" s="1"/>
  <c r="A502" i="12" s="1"/>
  <c r="A514" i="12" s="1"/>
  <c r="A526" i="12" s="1"/>
  <c r="A538" i="12" s="1"/>
  <c r="A550" i="12" s="1"/>
  <c r="A562" i="12" s="1"/>
  <c r="A574" i="12" s="1"/>
  <c r="A586" i="12" s="1"/>
  <c r="A598" i="12" s="1"/>
  <c r="A610" i="12" s="1"/>
  <c r="A622" i="12" s="1"/>
  <c r="A634" i="12" s="1"/>
  <c r="A646" i="12" s="1"/>
  <c r="A658" i="12" s="1"/>
  <c r="A670" i="12" s="1"/>
  <c r="B406" i="12"/>
  <c r="B418" i="12" s="1"/>
  <c r="B430" i="12" s="1"/>
  <c r="B442" i="12" s="1"/>
  <c r="A407" i="12"/>
  <c r="B407" i="12"/>
  <c r="B419" i="12" s="1"/>
  <c r="B431" i="12" s="1"/>
  <c r="B443" i="12" s="1"/>
  <c r="B455" i="12" s="1"/>
  <c r="B467" i="12" s="1"/>
  <c r="B479" i="12" s="1"/>
  <c r="B491" i="12" s="1"/>
  <c r="B503" i="12" s="1"/>
  <c r="B515" i="12" s="1"/>
  <c r="B527" i="12" s="1"/>
  <c r="B539" i="12" s="1"/>
  <c r="B551" i="12" s="1"/>
  <c r="B563" i="12" s="1"/>
  <c r="B575" i="12" s="1"/>
  <c r="B587" i="12" s="1"/>
  <c r="B599" i="12" s="1"/>
  <c r="B611" i="12" s="1"/>
  <c r="B623" i="12" s="1"/>
  <c r="B635" i="12" s="1"/>
  <c r="B647" i="12" s="1"/>
  <c r="B659" i="12" s="1"/>
  <c r="B671" i="12" s="1"/>
  <c r="A408" i="12"/>
  <c r="A420" i="12" s="1"/>
  <c r="A432" i="12" s="1"/>
  <c r="A444" i="12" s="1"/>
  <c r="A456" i="12" s="1"/>
  <c r="A468" i="12" s="1"/>
  <c r="A480" i="12" s="1"/>
  <c r="A492" i="12" s="1"/>
  <c r="A504" i="12" s="1"/>
  <c r="A516" i="12" s="1"/>
  <c r="A528" i="12" s="1"/>
  <c r="A540" i="12" s="1"/>
  <c r="A552" i="12" s="1"/>
  <c r="A564" i="12" s="1"/>
  <c r="A576" i="12" s="1"/>
  <c r="A588" i="12" s="1"/>
  <c r="A600" i="12" s="1"/>
  <c r="A612" i="12" s="1"/>
  <c r="A624" i="12" s="1"/>
  <c r="A636" i="12" s="1"/>
  <c r="A648" i="12" s="1"/>
  <c r="A660" i="12" s="1"/>
  <c r="A672" i="12" s="1"/>
  <c r="B408" i="12"/>
  <c r="B420" i="12" s="1"/>
  <c r="A409" i="12"/>
  <c r="A421" i="12" s="1"/>
  <c r="A433" i="12" s="1"/>
  <c r="A445" i="12" s="1"/>
  <c r="A457" i="12" s="1"/>
  <c r="A469" i="12" s="1"/>
  <c r="A481" i="12" s="1"/>
  <c r="A493" i="12" s="1"/>
  <c r="A505" i="12" s="1"/>
  <c r="A517" i="12" s="1"/>
  <c r="A529" i="12" s="1"/>
  <c r="A541" i="12" s="1"/>
  <c r="A553" i="12" s="1"/>
  <c r="A565" i="12" s="1"/>
  <c r="A577" i="12" s="1"/>
  <c r="A589" i="12" s="1"/>
  <c r="A601" i="12" s="1"/>
  <c r="A613" i="12" s="1"/>
  <c r="A625" i="12" s="1"/>
  <c r="A637" i="12" s="1"/>
  <c r="A649" i="12" s="1"/>
  <c r="A661" i="12" s="1"/>
  <c r="A673" i="12" s="1"/>
  <c r="B409" i="12"/>
  <c r="B421" i="12" s="1"/>
  <c r="B433" i="12" s="1"/>
  <c r="B445" i="12" s="1"/>
  <c r="B457" i="12" s="1"/>
  <c r="B469" i="12" s="1"/>
  <c r="B481" i="12" s="1"/>
  <c r="B493" i="12" s="1"/>
  <c r="B505" i="12" s="1"/>
  <c r="B517" i="12" s="1"/>
  <c r="B529" i="12" s="1"/>
  <c r="B541" i="12" s="1"/>
  <c r="B553" i="12" s="1"/>
  <c r="B565" i="12" s="1"/>
  <c r="B577" i="12" s="1"/>
  <c r="B589" i="12" s="1"/>
  <c r="B601" i="12" s="1"/>
  <c r="B613" i="12" s="1"/>
  <c r="B625" i="12" s="1"/>
  <c r="B637" i="12" s="1"/>
  <c r="B649" i="12" s="1"/>
  <c r="B661" i="12" s="1"/>
  <c r="B673" i="12" s="1"/>
  <c r="A410" i="12"/>
  <c r="A422" i="12" s="1"/>
  <c r="A434" i="12" s="1"/>
  <c r="A446" i="12" s="1"/>
  <c r="A458" i="12" s="1"/>
  <c r="A470" i="12" s="1"/>
  <c r="A482" i="12" s="1"/>
  <c r="A494" i="12" s="1"/>
  <c r="A506" i="12" s="1"/>
  <c r="A518" i="12" s="1"/>
  <c r="A530" i="12" s="1"/>
  <c r="A542" i="12" s="1"/>
  <c r="A554" i="12" s="1"/>
  <c r="A566" i="12" s="1"/>
  <c r="A578" i="12" s="1"/>
  <c r="A590" i="12" s="1"/>
  <c r="A602" i="12" s="1"/>
  <c r="A614" i="12" s="1"/>
  <c r="A626" i="12" s="1"/>
  <c r="A638" i="12" s="1"/>
  <c r="A650" i="12" s="1"/>
  <c r="A662" i="12" s="1"/>
  <c r="A674" i="12" s="1"/>
  <c r="B410" i="12"/>
  <c r="B422" i="12" s="1"/>
  <c r="B434" i="12" s="1"/>
  <c r="B446" i="12" s="1"/>
  <c r="A413" i="12"/>
  <c r="A425" i="12" s="1"/>
  <c r="A437" i="12" s="1"/>
  <c r="B413" i="12"/>
  <c r="B425" i="12" s="1"/>
  <c r="B437" i="12" s="1"/>
  <c r="B449" i="12" s="1"/>
  <c r="B461" i="12" s="1"/>
  <c r="B473" i="12" s="1"/>
  <c r="B485" i="12" s="1"/>
  <c r="B497" i="12" s="1"/>
  <c r="B509" i="12" s="1"/>
  <c r="B521" i="12" s="1"/>
  <c r="B533" i="12" s="1"/>
  <c r="B545" i="12" s="1"/>
  <c r="B557" i="12" s="1"/>
  <c r="B569" i="12" s="1"/>
  <c r="B581" i="12" s="1"/>
  <c r="B593" i="12" s="1"/>
  <c r="B605" i="12" s="1"/>
  <c r="B617" i="12" s="1"/>
  <c r="B629" i="12" s="1"/>
  <c r="B641" i="12" s="1"/>
  <c r="B653" i="12" s="1"/>
  <c r="B665" i="12" s="1"/>
  <c r="A414" i="12"/>
  <c r="A426" i="12" s="1"/>
  <c r="A438" i="12" s="1"/>
  <c r="A450" i="12" s="1"/>
  <c r="A462" i="12" s="1"/>
  <c r="A474" i="12" s="1"/>
  <c r="A486" i="12" s="1"/>
  <c r="A498" i="12" s="1"/>
  <c r="A510" i="12" s="1"/>
  <c r="A522" i="12" s="1"/>
  <c r="A534" i="12" s="1"/>
  <c r="A546" i="12" s="1"/>
  <c r="A558" i="12" s="1"/>
  <c r="A570" i="12" s="1"/>
  <c r="A582" i="12" s="1"/>
  <c r="A594" i="12" s="1"/>
  <c r="A606" i="12" s="1"/>
  <c r="A618" i="12" s="1"/>
  <c r="A630" i="12" s="1"/>
  <c r="A642" i="12" s="1"/>
  <c r="A654" i="12" s="1"/>
  <c r="A666" i="12" s="1"/>
  <c r="A417" i="12"/>
  <c r="A429" i="12" s="1"/>
  <c r="A441" i="12" s="1"/>
  <c r="A453" i="12" s="1"/>
  <c r="A465" i="12" s="1"/>
  <c r="A477" i="12" s="1"/>
  <c r="A489" i="12" s="1"/>
  <c r="A501" i="12" s="1"/>
  <c r="A513" i="12" s="1"/>
  <c r="A525" i="12" s="1"/>
  <c r="A537" i="12" s="1"/>
  <c r="A549" i="12" s="1"/>
  <c r="A561" i="12" s="1"/>
  <c r="A573" i="12" s="1"/>
  <c r="A585" i="12" s="1"/>
  <c r="A597" i="12" s="1"/>
  <c r="A609" i="12" s="1"/>
  <c r="A621" i="12" s="1"/>
  <c r="A633" i="12" s="1"/>
  <c r="A645" i="12" s="1"/>
  <c r="A657" i="12" s="1"/>
  <c r="A669" i="12" s="1"/>
  <c r="A419" i="12"/>
  <c r="A431" i="12" s="1"/>
  <c r="A443" i="12" s="1"/>
  <c r="A455" i="12" s="1"/>
  <c r="A467" i="12" s="1"/>
  <c r="A479" i="12" s="1"/>
  <c r="A491" i="12" s="1"/>
  <c r="A503" i="12" s="1"/>
  <c r="A515" i="12" s="1"/>
  <c r="A527" i="12" s="1"/>
  <c r="A539" i="12" s="1"/>
  <c r="A551" i="12" s="1"/>
  <c r="A563" i="12" s="1"/>
  <c r="A575" i="12" s="1"/>
  <c r="A587" i="12" s="1"/>
  <c r="A599" i="12" s="1"/>
  <c r="A611" i="12" s="1"/>
  <c r="A623" i="12" s="1"/>
  <c r="A635" i="12" s="1"/>
  <c r="A647" i="12" s="1"/>
  <c r="A659" i="12" s="1"/>
  <c r="A671" i="12" s="1"/>
  <c r="B424" i="12"/>
  <c r="B436" i="12" s="1"/>
  <c r="B448" i="12" s="1"/>
  <c r="B460" i="12" s="1"/>
  <c r="B472" i="12" s="1"/>
  <c r="B484" i="12" s="1"/>
  <c r="B496" i="12" s="1"/>
  <c r="B508" i="12" s="1"/>
  <c r="B520" i="12" s="1"/>
  <c r="B532" i="12" s="1"/>
  <c r="B544" i="12" s="1"/>
  <c r="B556" i="12" s="1"/>
  <c r="B568" i="12" s="1"/>
  <c r="B580" i="12" s="1"/>
  <c r="B592" i="12" s="1"/>
  <c r="B604" i="12" s="1"/>
  <c r="B616" i="12" s="1"/>
  <c r="B628" i="12" s="1"/>
  <c r="B640" i="12" s="1"/>
  <c r="B652" i="12" s="1"/>
  <c r="B664" i="12" s="1"/>
  <c r="B428" i="12"/>
  <c r="B440" i="12" s="1"/>
  <c r="B452" i="12" s="1"/>
  <c r="B464" i="12" s="1"/>
  <c r="B476" i="12" s="1"/>
  <c r="B488" i="12" s="1"/>
  <c r="B500" i="12" s="1"/>
  <c r="B512" i="12" s="1"/>
  <c r="B524" i="12" s="1"/>
  <c r="B536" i="12" s="1"/>
  <c r="B548" i="12" s="1"/>
  <c r="B560" i="12" s="1"/>
  <c r="B572" i="12" s="1"/>
  <c r="B584" i="12" s="1"/>
  <c r="B596" i="12" s="1"/>
  <c r="B608" i="12" s="1"/>
  <c r="B620" i="12" s="1"/>
  <c r="B632" i="12" s="1"/>
  <c r="B644" i="12" s="1"/>
  <c r="B656" i="12" s="1"/>
  <c r="B668" i="12" s="1"/>
  <c r="B432" i="12"/>
  <c r="B444" i="12" s="1"/>
  <c r="B456" i="12" s="1"/>
  <c r="B468" i="12" s="1"/>
  <c r="B480" i="12" s="1"/>
  <c r="B492" i="12" s="1"/>
  <c r="B504" i="12" s="1"/>
  <c r="B516" i="12" s="1"/>
  <c r="B528" i="12" s="1"/>
  <c r="B540" i="12" s="1"/>
  <c r="B552" i="12" s="1"/>
  <c r="B564" i="12" s="1"/>
  <c r="B576" i="12" s="1"/>
  <c r="B588" i="12" s="1"/>
  <c r="B600" i="12" s="1"/>
  <c r="B612" i="12" s="1"/>
  <c r="B624" i="12" s="1"/>
  <c r="B636" i="12" s="1"/>
  <c r="B648" i="12" s="1"/>
  <c r="B660" i="12" s="1"/>
  <c r="B672" i="12" s="1"/>
  <c r="A449" i="12"/>
  <c r="A461" i="12" s="1"/>
  <c r="A473" i="12" s="1"/>
  <c r="A485" i="12" s="1"/>
  <c r="A497" i="12" s="1"/>
  <c r="A509" i="12" s="1"/>
  <c r="A521" i="12" s="1"/>
  <c r="A533" i="12" s="1"/>
  <c r="A545" i="12" s="1"/>
  <c r="A557" i="12" s="1"/>
  <c r="A569" i="12" s="1"/>
  <c r="A581" i="12" s="1"/>
  <c r="A593" i="12" s="1"/>
  <c r="A605" i="12" s="1"/>
  <c r="A617" i="12" s="1"/>
  <c r="A629" i="12" s="1"/>
  <c r="A641" i="12" s="1"/>
  <c r="A653" i="12" s="1"/>
  <c r="A665" i="12" s="1"/>
  <c r="B450" i="12"/>
  <c r="B462" i="12" s="1"/>
  <c r="B474" i="12" s="1"/>
  <c r="B486" i="12" s="1"/>
  <c r="B498" i="12" s="1"/>
  <c r="B510" i="12" s="1"/>
  <c r="B522" i="12" s="1"/>
  <c r="B534" i="12" s="1"/>
  <c r="B546" i="12" s="1"/>
  <c r="B558" i="12" s="1"/>
  <c r="B570" i="12" s="1"/>
  <c r="B582" i="12" s="1"/>
  <c r="B594" i="12" s="1"/>
  <c r="B606" i="12" s="1"/>
  <c r="B618" i="12" s="1"/>
  <c r="B630" i="12" s="1"/>
  <c r="B642" i="12" s="1"/>
  <c r="B654" i="12" s="1"/>
  <c r="B666" i="12" s="1"/>
  <c r="B454" i="12"/>
  <c r="B466" i="12" s="1"/>
  <c r="B478" i="12" s="1"/>
  <c r="B490" i="12" s="1"/>
  <c r="B502" i="12" s="1"/>
  <c r="B514" i="12" s="1"/>
  <c r="B526" i="12" s="1"/>
  <c r="B538" i="12" s="1"/>
  <c r="B550" i="12" s="1"/>
  <c r="B562" i="12" s="1"/>
  <c r="B574" i="12" s="1"/>
  <c r="B586" i="12" s="1"/>
  <c r="B598" i="12" s="1"/>
  <c r="B610" i="12" s="1"/>
  <c r="B622" i="12" s="1"/>
  <c r="B634" i="12" s="1"/>
  <c r="B646" i="12" s="1"/>
  <c r="B658" i="12" s="1"/>
  <c r="B670" i="12" s="1"/>
  <c r="B458" i="12"/>
  <c r="B470" i="12" s="1"/>
  <c r="B482" i="12" s="1"/>
  <c r="B494" i="12" s="1"/>
  <c r="B506" i="12" s="1"/>
  <c r="B518" i="12" s="1"/>
  <c r="B530" i="12" s="1"/>
  <c r="B542" i="12" s="1"/>
  <c r="B554" i="12" s="1"/>
  <c r="B566" i="12" s="1"/>
  <c r="B578" i="12" s="1"/>
  <c r="B590" i="12" s="1"/>
  <c r="B602" i="12" s="1"/>
  <c r="B614" i="12" s="1"/>
  <c r="B626" i="12" s="1"/>
  <c r="B638" i="12" s="1"/>
  <c r="B650" i="12" s="1"/>
  <c r="B662" i="12" s="1"/>
  <c r="B674" i="12" s="1"/>
  <c r="B399" i="12"/>
  <c r="B411" i="12"/>
  <c r="B423" i="12" s="1"/>
  <c r="B435" i="12" s="1"/>
  <c r="B447" i="12" s="1"/>
  <c r="B459" i="12" s="1"/>
  <c r="B471" i="12" s="1"/>
  <c r="B483" i="12" s="1"/>
  <c r="B495" i="12" s="1"/>
  <c r="B507" i="12" s="1"/>
  <c r="B519" i="12" s="1"/>
  <c r="B531" i="12" s="1"/>
  <c r="B543" i="12" s="1"/>
  <c r="B555" i="12" s="1"/>
  <c r="B567" i="12" s="1"/>
  <c r="B579" i="12" s="1"/>
  <c r="B591" i="12" s="1"/>
  <c r="B603" i="12" s="1"/>
  <c r="B615" i="12" s="1"/>
  <c r="B627" i="12" s="1"/>
  <c r="B639" i="12" s="1"/>
  <c r="B651" i="12" s="1"/>
  <c r="B663" i="12" s="1"/>
  <c r="A399" i="12"/>
  <c r="A411" i="12" s="1"/>
  <c r="A423" i="12" s="1"/>
  <c r="A435" i="12" s="1"/>
  <c r="A447" i="12" s="1"/>
  <c r="A459" i="12" s="1"/>
  <c r="A471" i="12" s="1"/>
  <c r="A483" i="12" s="1"/>
  <c r="A495" i="12" s="1"/>
  <c r="A507" i="12" s="1"/>
  <c r="A519" i="12" s="1"/>
  <c r="A531" i="12" s="1"/>
  <c r="A543" i="12" s="1"/>
  <c r="A555" i="12" s="1"/>
  <c r="A567" i="12" s="1"/>
  <c r="A579" i="12" s="1"/>
  <c r="A591" i="12" s="1"/>
  <c r="A603" i="12" s="1"/>
  <c r="A615" i="12" s="1"/>
  <c r="A627" i="12" s="1"/>
  <c r="A639" i="12" s="1"/>
  <c r="A651" i="12" s="1"/>
  <c r="A663" i="12" s="1"/>
  <c r="A400" i="14"/>
  <c r="A412" i="14" s="1"/>
  <c r="A424" i="14" s="1"/>
  <c r="A436" i="14" s="1"/>
  <c r="A448" i="14" s="1"/>
  <c r="A460" i="14" s="1"/>
  <c r="A472" i="14" s="1"/>
  <c r="A484" i="14" s="1"/>
  <c r="A496" i="14" s="1"/>
  <c r="A508" i="14" s="1"/>
  <c r="A520" i="14" s="1"/>
  <c r="A532" i="14" s="1"/>
  <c r="A544" i="14" s="1"/>
  <c r="A556" i="14" s="1"/>
  <c r="A568" i="14" s="1"/>
  <c r="A580" i="14" s="1"/>
  <c r="A592" i="14" s="1"/>
  <c r="A604" i="14" s="1"/>
  <c r="A616" i="14" s="1"/>
  <c r="A628" i="14" s="1"/>
  <c r="A640" i="14" s="1"/>
  <c r="A652" i="14" s="1"/>
  <c r="B400" i="14"/>
  <c r="B412" i="14" s="1"/>
  <c r="B424" i="14" s="1"/>
  <c r="B436" i="14" s="1"/>
  <c r="B448" i="14" s="1"/>
  <c r="B460" i="14" s="1"/>
  <c r="B472" i="14" s="1"/>
  <c r="B484" i="14" s="1"/>
  <c r="B496" i="14" s="1"/>
  <c r="B508" i="14" s="1"/>
  <c r="B520" i="14" s="1"/>
  <c r="B532" i="14" s="1"/>
  <c r="B544" i="14" s="1"/>
  <c r="B556" i="14" s="1"/>
  <c r="B568" i="14" s="1"/>
  <c r="B580" i="14" s="1"/>
  <c r="B592" i="14" s="1"/>
  <c r="B604" i="14" s="1"/>
  <c r="B616" i="14" s="1"/>
  <c r="B628" i="14" s="1"/>
  <c r="B640" i="14" s="1"/>
  <c r="B652" i="14" s="1"/>
  <c r="A401" i="14"/>
  <c r="A413" i="14" s="1"/>
  <c r="A425" i="14" s="1"/>
  <c r="A437" i="14" s="1"/>
  <c r="A449" i="14" s="1"/>
  <c r="A461" i="14" s="1"/>
  <c r="A473" i="14" s="1"/>
  <c r="A485" i="14" s="1"/>
  <c r="A497" i="14" s="1"/>
  <c r="A509" i="14" s="1"/>
  <c r="A521" i="14" s="1"/>
  <c r="A533" i="14" s="1"/>
  <c r="A545" i="14" s="1"/>
  <c r="A557" i="14" s="1"/>
  <c r="A569" i="14" s="1"/>
  <c r="A581" i="14" s="1"/>
  <c r="A593" i="14" s="1"/>
  <c r="A605" i="14" s="1"/>
  <c r="A617" i="14" s="1"/>
  <c r="A629" i="14" s="1"/>
  <c r="A641" i="14" s="1"/>
  <c r="B401" i="14"/>
  <c r="A402" i="14"/>
  <c r="A414" i="14" s="1"/>
  <c r="A426" i="14" s="1"/>
  <c r="A438" i="14" s="1"/>
  <c r="A450" i="14" s="1"/>
  <c r="B402" i="14"/>
  <c r="B414" i="14" s="1"/>
  <c r="B426" i="14" s="1"/>
  <c r="B438" i="14" s="1"/>
  <c r="B450" i="14" s="1"/>
  <c r="B462" i="14" s="1"/>
  <c r="B474" i="14" s="1"/>
  <c r="B486" i="14" s="1"/>
  <c r="B498" i="14" s="1"/>
  <c r="B510" i="14" s="1"/>
  <c r="B522" i="14" s="1"/>
  <c r="B534" i="14" s="1"/>
  <c r="B546" i="14" s="1"/>
  <c r="B558" i="14" s="1"/>
  <c r="B570" i="14" s="1"/>
  <c r="B582" i="14" s="1"/>
  <c r="B594" i="14" s="1"/>
  <c r="B606" i="14" s="1"/>
  <c r="B618" i="14" s="1"/>
  <c r="B630" i="14" s="1"/>
  <c r="B642" i="14" s="1"/>
  <c r="A403" i="14"/>
  <c r="A415" i="14" s="1"/>
  <c r="A427" i="14" s="1"/>
  <c r="A439" i="14" s="1"/>
  <c r="A451" i="14" s="1"/>
  <c r="A463" i="14" s="1"/>
  <c r="A475" i="14" s="1"/>
  <c r="A487" i="14" s="1"/>
  <c r="A499" i="14" s="1"/>
  <c r="A511" i="14" s="1"/>
  <c r="A523" i="14" s="1"/>
  <c r="A535" i="14" s="1"/>
  <c r="A547" i="14" s="1"/>
  <c r="A559" i="14" s="1"/>
  <c r="A571" i="14" s="1"/>
  <c r="A583" i="14" s="1"/>
  <c r="A595" i="14" s="1"/>
  <c r="A607" i="14" s="1"/>
  <c r="A619" i="14" s="1"/>
  <c r="A631" i="14" s="1"/>
  <c r="A643" i="14" s="1"/>
  <c r="B403" i="14"/>
  <c r="A404" i="14"/>
  <c r="A416" i="14" s="1"/>
  <c r="B404" i="14"/>
  <c r="B416" i="14" s="1"/>
  <c r="B428" i="14" s="1"/>
  <c r="B440" i="14" s="1"/>
  <c r="B452" i="14" s="1"/>
  <c r="B464" i="14" s="1"/>
  <c r="B476" i="14" s="1"/>
  <c r="B488" i="14" s="1"/>
  <c r="B500" i="14" s="1"/>
  <c r="B512" i="14" s="1"/>
  <c r="B524" i="14" s="1"/>
  <c r="B536" i="14" s="1"/>
  <c r="B548" i="14" s="1"/>
  <c r="B560" i="14" s="1"/>
  <c r="B572" i="14" s="1"/>
  <c r="B584" i="14" s="1"/>
  <c r="B596" i="14" s="1"/>
  <c r="B608" i="14" s="1"/>
  <c r="B620" i="14" s="1"/>
  <c r="B632" i="14" s="1"/>
  <c r="B644" i="14" s="1"/>
  <c r="A405" i="14"/>
  <c r="A417" i="14" s="1"/>
  <c r="A429" i="14" s="1"/>
  <c r="A441" i="14" s="1"/>
  <c r="A453" i="14" s="1"/>
  <c r="A465" i="14" s="1"/>
  <c r="A477" i="14" s="1"/>
  <c r="A489" i="14" s="1"/>
  <c r="A501" i="14" s="1"/>
  <c r="A513" i="14" s="1"/>
  <c r="A525" i="14" s="1"/>
  <c r="A537" i="14" s="1"/>
  <c r="A549" i="14" s="1"/>
  <c r="A561" i="14" s="1"/>
  <c r="A573" i="14" s="1"/>
  <c r="A585" i="14" s="1"/>
  <c r="A597" i="14" s="1"/>
  <c r="A609" i="14" s="1"/>
  <c r="A621" i="14" s="1"/>
  <c r="A633" i="14" s="1"/>
  <c r="A645" i="14" s="1"/>
  <c r="B405" i="14"/>
  <c r="A406" i="14"/>
  <c r="A418" i="14" s="1"/>
  <c r="A430" i="14" s="1"/>
  <c r="B406" i="14"/>
  <c r="B418" i="14" s="1"/>
  <c r="A407" i="14"/>
  <c r="A419" i="14" s="1"/>
  <c r="A431" i="14" s="1"/>
  <c r="A443" i="14" s="1"/>
  <c r="A455" i="14" s="1"/>
  <c r="A467" i="14" s="1"/>
  <c r="A479" i="14" s="1"/>
  <c r="A491" i="14" s="1"/>
  <c r="A503" i="14" s="1"/>
  <c r="A515" i="14" s="1"/>
  <c r="A527" i="14" s="1"/>
  <c r="A539" i="14" s="1"/>
  <c r="A551" i="14" s="1"/>
  <c r="A563" i="14" s="1"/>
  <c r="A575" i="14" s="1"/>
  <c r="A587" i="14" s="1"/>
  <c r="A599" i="14" s="1"/>
  <c r="A611" i="14" s="1"/>
  <c r="A623" i="14" s="1"/>
  <c r="A635" i="14" s="1"/>
  <c r="A647" i="14" s="1"/>
  <c r="B407" i="14"/>
  <c r="A408" i="14"/>
  <c r="A420" i="14" s="1"/>
  <c r="A432" i="14" s="1"/>
  <c r="A444" i="14" s="1"/>
  <c r="A456" i="14" s="1"/>
  <c r="A468" i="14" s="1"/>
  <c r="A480" i="14" s="1"/>
  <c r="A492" i="14" s="1"/>
  <c r="A504" i="14" s="1"/>
  <c r="A516" i="14" s="1"/>
  <c r="A528" i="14" s="1"/>
  <c r="A540" i="14" s="1"/>
  <c r="A552" i="14" s="1"/>
  <c r="A564" i="14" s="1"/>
  <c r="A576" i="14" s="1"/>
  <c r="A588" i="14" s="1"/>
  <c r="A600" i="14" s="1"/>
  <c r="A612" i="14" s="1"/>
  <c r="A624" i="14" s="1"/>
  <c r="A636" i="14" s="1"/>
  <c r="A648" i="14" s="1"/>
  <c r="B408" i="14"/>
  <c r="B420" i="14" s="1"/>
  <c r="B432" i="14" s="1"/>
  <c r="B444" i="14" s="1"/>
  <c r="B456" i="14" s="1"/>
  <c r="B468" i="14" s="1"/>
  <c r="B480" i="14" s="1"/>
  <c r="B492" i="14" s="1"/>
  <c r="B504" i="14" s="1"/>
  <c r="B516" i="14" s="1"/>
  <c r="B528" i="14" s="1"/>
  <c r="B540" i="14" s="1"/>
  <c r="B552" i="14" s="1"/>
  <c r="B564" i="14" s="1"/>
  <c r="B576" i="14" s="1"/>
  <c r="B588" i="14" s="1"/>
  <c r="B600" i="14" s="1"/>
  <c r="B612" i="14" s="1"/>
  <c r="B624" i="14" s="1"/>
  <c r="B636" i="14" s="1"/>
  <c r="B648" i="14" s="1"/>
  <c r="A409" i="14"/>
  <c r="A421" i="14" s="1"/>
  <c r="A433" i="14" s="1"/>
  <c r="A445" i="14" s="1"/>
  <c r="A457" i="14" s="1"/>
  <c r="A469" i="14" s="1"/>
  <c r="A481" i="14" s="1"/>
  <c r="A493" i="14" s="1"/>
  <c r="A505" i="14" s="1"/>
  <c r="A517" i="14" s="1"/>
  <c r="A529" i="14" s="1"/>
  <c r="A541" i="14" s="1"/>
  <c r="A553" i="14" s="1"/>
  <c r="A565" i="14" s="1"/>
  <c r="A577" i="14" s="1"/>
  <c r="A589" i="14" s="1"/>
  <c r="A601" i="14" s="1"/>
  <c r="A613" i="14" s="1"/>
  <c r="A625" i="14" s="1"/>
  <c r="A637" i="14" s="1"/>
  <c r="A649" i="14" s="1"/>
  <c r="B409" i="14"/>
  <c r="A410" i="14"/>
  <c r="A422" i="14" s="1"/>
  <c r="A434" i="14" s="1"/>
  <c r="B410" i="14"/>
  <c r="B422" i="14" s="1"/>
  <c r="B434" i="14" s="1"/>
  <c r="B446" i="14" s="1"/>
  <c r="B458" i="14" s="1"/>
  <c r="B470" i="14" s="1"/>
  <c r="B482" i="14" s="1"/>
  <c r="B494" i="14" s="1"/>
  <c r="B506" i="14" s="1"/>
  <c r="B518" i="14" s="1"/>
  <c r="B530" i="14" s="1"/>
  <c r="B542" i="14" s="1"/>
  <c r="B554" i="14" s="1"/>
  <c r="B566" i="14" s="1"/>
  <c r="B578" i="14" s="1"/>
  <c r="B590" i="14" s="1"/>
  <c r="B602" i="14" s="1"/>
  <c r="B614" i="14" s="1"/>
  <c r="B626" i="14" s="1"/>
  <c r="B638" i="14" s="1"/>
  <c r="B650" i="14" s="1"/>
  <c r="B413" i="14"/>
  <c r="B425" i="14" s="1"/>
  <c r="B437" i="14" s="1"/>
  <c r="B449" i="14" s="1"/>
  <c r="B461" i="14" s="1"/>
  <c r="B473" i="14" s="1"/>
  <c r="B485" i="14" s="1"/>
  <c r="B497" i="14" s="1"/>
  <c r="B509" i="14" s="1"/>
  <c r="B521" i="14" s="1"/>
  <c r="B533" i="14" s="1"/>
  <c r="B545" i="14" s="1"/>
  <c r="B557" i="14" s="1"/>
  <c r="B569" i="14" s="1"/>
  <c r="B581" i="14" s="1"/>
  <c r="B593" i="14" s="1"/>
  <c r="B605" i="14" s="1"/>
  <c r="B617" i="14" s="1"/>
  <c r="B629" i="14" s="1"/>
  <c r="B641" i="14" s="1"/>
  <c r="B415" i="14"/>
  <c r="B427" i="14" s="1"/>
  <c r="B439" i="14" s="1"/>
  <c r="B451" i="14" s="1"/>
  <c r="B463" i="14" s="1"/>
  <c r="B475" i="14" s="1"/>
  <c r="B417" i="14"/>
  <c r="B429" i="14" s="1"/>
  <c r="B441" i="14" s="1"/>
  <c r="B453" i="14" s="1"/>
  <c r="B465" i="14" s="1"/>
  <c r="B477" i="14" s="1"/>
  <c r="B489" i="14" s="1"/>
  <c r="B501" i="14" s="1"/>
  <c r="B513" i="14" s="1"/>
  <c r="B525" i="14" s="1"/>
  <c r="B537" i="14" s="1"/>
  <c r="B549" i="14" s="1"/>
  <c r="B561" i="14" s="1"/>
  <c r="B573" i="14" s="1"/>
  <c r="B585" i="14" s="1"/>
  <c r="B597" i="14" s="1"/>
  <c r="B609" i="14" s="1"/>
  <c r="B621" i="14" s="1"/>
  <c r="B633" i="14" s="1"/>
  <c r="B645" i="14" s="1"/>
  <c r="B419" i="14"/>
  <c r="B431" i="14" s="1"/>
  <c r="B443" i="14" s="1"/>
  <c r="B455" i="14" s="1"/>
  <c r="B467" i="14" s="1"/>
  <c r="B479" i="14" s="1"/>
  <c r="B491" i="14" s="1"/>
  <c r="B503" i="14" s="1"/>
  <c r="B515" i="14" s="1"/>
  <c r="B527" i="14" s="1"/>
  <c r="B539" i="14" s="1"/>
  <c r="B551" i="14" s="1"/>
  <c r="B563" i="14" s="1"/>
  <c r="B575" i="14" s="1"/>
  <c r="B587" i="14" s="1"/>
  <c r="B599" i="14" s="1"/>
  <c r="B611" i="14" s="1"/>
  <c r="B623" i="14" s="1"/>
  <c r="B635" i="14" s="1"/>
  <c r="B647" i="14" s="1"/>
  <c r="B421" i="14"/>
  <c r="B433" i="14" s="1"/>
  <c r="B445" i="14" s="1"/>
  <c r="B457" i="14" s="1"/>
  <c r="B469" i="14" s="1"/>
  <c r="B481" i="14" s="1"/>
  <c r="B493" i="14" s="1"/>
  <c r="B505" i="14" s="1"/>
  <c r="B517" i="14" s="1"/>
  <c r="B529" i="14" s="1"/>
  <c r="B541" i="14" s="1"/>
  <c r="B553" i="14" s="1"/>
  <c r="B565" i="14" s="1"/>
  <c r="B577" i="14" s="1"/>
  <c r="B589" i="14" s="1"/>
  <c r="B601" i="14" s="1"/>
  <c r="B613" i="14" s="1"/>
  <c r="B625" i="14" s="1"/>
  <c r="B637" i="14" s="1"/>
  <c r="B649" i="14" s="1"/>
  <c r="A428" i="14"/>
  <c r="A440" i="14" s="1"/>
  <c r="A452" i="14" s="1"/>
  <c r="A464" i="14" s="1"/>
  <c r="A476" i="14" s="1"/>
  <c r="A488" i="14" s="1"/>
  <c r="A500" i="14" s="1"/>
  <c r="A512" i="14" s="1"/>
  <c r="A524" i="14" s="1"/>
  <c r="A536" i="14" s="1"/>
  <c r="A548" i="14" s="1"/>
  <c r="A560" i="14" s="1"/>
  <c r="A572" i="14" s="1"/>
  <c r="A584" i="14" s="1"/>
  <c r="A596" i="14" s="1"/>
  <c r="A608" i="14" s="1"/>
  <c r="A620" i="14" s="1"/>
  <c r="A632" i="14" s="1"/>
  <c r="A644" i="14" s="1"/>
  <c r="B430" i="14"/>
  <c r="B442" i="14" s="1"/>
  <c r="B454" i="14" s="1"/>
  <c r="B466" i="14" s="1"/>
  <c r="B478" i="14" s="1"/>
  <c r="B490" i="14" s="1"/>
  <c r="B502" i="14" s="1"/>
  <c r="B514" i="14" s="1"/>
  <c r="B526" i="14" s="1"/>
  <c r="B538" i="14" s="1"/>
  <c r="B550" i="14" s="1"/>
  <c r="B562" i="14" s="1"/>
  <c r="B574" i="14" s="1"/>
  <c r="B586" i="14" s="1"/>
  <c r="B598" i="14" s="1"/>
  <c r="B610" i="14" s="1"/>
  <c r="B622" i="14" s="1"/>
  <c r="B634" i="14" s="1"/>
  <c r="B646" i="14" s="1"/>
  <c r="A442" i="14"/>
  <c r="A454" i="14" s="1"/>
  <c r="A466" i="14" s="1"/>
  <c r="A478" i="14" s="1"/>
  <c r="A490" i="14" s="1"/>
  <c r="A502" i="14" s="1"/>
  <c r="A514" i="14" s="1"/>
  <c r="A526" i="14" s="1"/>
  <c r="A538" i="14" s="1"/>
  <c r="A550" i="14" s="1"/>
  <c r="A562" i="14" s="1"/>
  <c r="A574" i="14" s="1"/>
  <c r="A586" i="14" s="1"/>
  <c r="A598" i="14" s="1"/>
  <c r="A610" i="14" s="1"/>
  <c r="A622" i="14" s="1"/>
  <c r="A634" i="14" s="1"/>
  <c r="A646" i="14" s="1"/>
  <c r="A446" i="14"/>
  <c r="A458" i="14" s="1"/>
  <c r="A470" i="14" s="1"/>
  <c r="A482" i="14" s="1"/>
  <c r="A462" i="14"/>
  <c r="A474" i="14" s="1"/>
  <c r="A486" i="14" s="1"/>
  <c r="A498" i="14" s="1"/>
  <c r="A510" i="14" s="1"/>
  <c r="A522" i="14" s="1"/>
  <c r="A534" i="14" s="1"/>
  <c r="A546" i="14" s="1"/>
  <c r="A558" i="14" s="1"/>
  <c r="A570" i="14" s="1"/>
  <c r="A582" i="14" s="1"/>
  <c r="A594" i="14" s="1"/>
  <c r="A606" i="14" s="1"/>
  <c r="A618" i="14" s="1"/>
  <c r="A630" i="14" s="1"/>
  <c r="A642" i="14" s="1"/>
  <c r="B487" i="14"/>
  <c r="B499" i="14" s="1"/>
  <c r="B511" i="14" s="1"/>
  <c r="B523" i="14" s="1"/>
  <c r="B535" i="14" s="1"/>
  <c r="B547" i="14" s="1"/>
  <c r="B559" i="14" s="1"/>
  <c r="B571" i="14" s="1"/>
  <c r="B583" i="14" s="1"/>
  <c r="B595" i="14" s="1"/>
  <c r="B607" i="14" s="1"/>
  <c r="B619" i="14" s="1"/>
  <c r="B631" i="14" s="1"/>
  <c r="B643" i="14" s="1"/>
  <c r="A494" i="14"/>
  <c r="A506" i="14" s="1"/>
  <c r="A518" i="14" s="1"/>
  <c r="A530" i="14" s="1"/>
  <c r="A542" i="14" s="1"/>
  <c r="A554" i="14" s="1"/>
  <c r="A566" i="14" s="1"/>
  <c r="A578" i="14" s="1"/>
  <c r="A590" i="14" s="1"/>
  <c r="A602" i="14" s="1"/>
  <c r="A614" i="14" s="1"/>
  <c r="A626" i="14" s="1"/>
  <c r="A638" i="14" s="1"/>
  <c r="A650" i="14" s="1"/>
  <c r="B399" i="14"/>
  <c r="B411" i="14"/>
  <c r="B423" i="14" s="1"/>
  <c r="B435" i="14" s="1"/>
  <c r="B447" i="14" s="1"/>
  <c r="B459" i="14" s="1"/>
  <c r="B471" i="14" s="1"/>
  <c r="B483" i="14" s="1"/>
  <c r="B495" i="14" s="1"/>
  <c r="B507" i="14" s="1"/>
  <c r="B519" i="14" s="1"/>
  <c r="B531" i="14" s="1"/>
  <c r="B543" i="14" s="1"/>
  <c r="B555" i="14" s="1"/>
  <c r="B567" i="14" s="1"/>
  <c r="B579" i="14" s="1"/>
  <c r="B591" i="14" s="1"/>
  <c r="B603" i="14" s="1"/>
  <c r="B615" i="14" s="1"/>
  <c r="B627" i="14" s="1"/>
  <c r="B639" i="14" s="1"/>
  <c r="B651" i="14" s="1"/>
  <c r="A399" i="14"/>
  <c r="A411" i="14" s="1"/>
  <c r="A423" i="14" s="1"/>
  <c r="A435" i="14" s="1"/>
  <c r="A447" i="14" s="1"/>
  <c r="A459" i="14" s="1"/>
  <c r="A471" i="14" s="1"/>
  <c r="A483" i="14" s="1"/>
  <c r="A495" i="14" s="1"/>
  <c r="A507" i="14" s="1"/>
  <c r="A519" i="14" s="1"/>
  <c r="A531" i="14" s="1"/>
  <c r="A543" i="14" s="1"/>
  <c r="A555" i="14" s="1"/>
  <c r="A567" i="14" s="1"/>
  <c r="A579" i="14" s="1"/>
  <c r="A591" i="14" s="1"/>
  <c r="A603" i="14" s="1"/>
  <c r="A615" i="14" s="1"/>
  <c r="A627" i="14" s="1"/>
  <c r="A639" i="14" s="1"/>
  <c r="A651" i="14" s="1"/>
  <c r="H133" i="4"/>
  <c r="F49" i="12"/>
  <c r="H132" i="4"/>
  <c r="F48" i="12"/>
  <c r="H131" i="4"/>
  <c r="H134" i="4"/>
  <c r="F50" i="12"/>
  <c r="M156" i="4"/>
  <c r="H130" i="4"/>
  <c r="F131" i="4"/>
  <c r="F132" i="4"/>
  <c r="F133" i="4"/>
  <c r="F134" i="4"/>
  <c r="F135" i="4"/>
  <c r="E134" i="4"/>
  <c r="H129" i="4"/>
  <c r="H50" i="4"/>
  <c r="G13" i="6"/>
  <c r="E38" i="7" s="1"/>
  <c r="F159" i="4"/>
  <c r="F62" i="12"/>
  <c r="F147" i="4"/>
  <c r="G14" i="6"/>
  <c r="E39" i="7" s="1"/>
  <c r="F145" i="4"/>
  <c r="F146" i="4"/>
  <c r="G12" i="6"/>
  <c r="E37" i="7" s="1"/>
  <c r="C151" i="13"/>
  <c r="G11" i="16"/>
  <c r="F11" i="16"/>
  <c r="E11" i="16"/>
  <c r="D11" i="16"/>
  <c r="C11" i="16"/>
  <c r="E7" i="16"/>
  <c r="E6" i="16"/>
  <c r="E122" i="2"/>
  <c r="E123" i="2"/>
  <c r="E124" i="2"/>
  <c r="E125" i="2"/>
  <c r="E126" i="2"/>
  <c r="E127" i="2"/>
  <c r="E128" i="2"/>
  <c r="E129" i="2"/>
  <c r="E130" i="2"/>
  <c r="E131" i="2"/>
  <c r="E132" i="2"/>
  <c r="E133" i="2"/>
  <c r="G677" i="12"/>
  <c r="G80" i="12"/>
  <c r="H157" i="2"/>
  <c r="L157" i="2" s="1"/>
  <c r="H156" i="2"/>
  <c r="L156" i="2"/>
  <c r="H155" i="2"/>
  <c r="L155" i="2" s="1"/>
  <c r="E17" i="2"/>
  <c r="H122" i="4"/>
  <c r="H121" i="4"/>
  <c r="H120" i="4"/>
  <c r="H128" i="4"/>
  <c r="H127" i="4"/>
  <c r="H126" i="4"/>
  <c r="H125" i="4"/>
  <c r="H124" i="4"/>
  <c r="H123" i="4"/>
  <c r="F144" i="4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C74" i="2"/>
  <c r="D75" i="2"/>
  <c r="C75" i="2"/>
  <c r="C76" i="2"/>
  <c r="D77" i="2" s="1"/>
  <c r="C77" i="2"/>
  <c r="C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C109" i="2"/>
  <c r="D110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G6" i="6"/>
  <c r="E31" i="7" s="1"/>
  <c r="G7" i="6"/>
  <c r="E32" i="7" s="1"/>
  <c r="G8" i="6"/>
  <c r="E33" i="7" s="1"/>
  <c r="G9" i="6"/>
  <c r="E34" i="7" s="1"/>
  <c r="G10" i="6"/>
  <c r="E35" i="7" s="1"/>
  <c r="G11" i="6"/>
  <c r="E36" i="7" s="1"/>
  <c r="G3" i="6"/>
  <c r="E28" i="7" s="1"/>
  <c r="G4" i="6"/>
  <c r="E29" i="7" s="1"/>
  <c r="G5" i="6"/>
  <c r="E30" i="7" s="1"/>
  <c r="A27" i="6"/>
  <c r="A39" i="6" s="1"/>
  <c r="A51" i="6" s="1"/>
  <c r="A63" i="6" s="1"/>
  <c r="A75" i="6" s="1"/>
  <c r="A87" i="6" s="1"/>
  <c r="A99" i="6" s="1"/>
  <c r="A111" i="6" s="1"/>
  <c r="A123" i="6" s="1"/>
  <c r="A135" i="6" s="1"/>
  <c r="A147" i="6" s="1"/>
  <c r="A159" i="6" s="1"/>
  <c r="A171" i="6" s="1"/>
  <c r="A183" i="6" s="1"/>
  <c r="A195" i="6" s="1"/>
  <c r="A207" i="6" s="1"/>
  <c r="A219" i="6" s="1"/>
  <c r="A231" i="6" s="1"/>
  <c r="A243" i="6" s="1"/>
  <c r="A255" i="6" s="1"/>
  <c r="A267" i="6" s="1"/>
  <c r="A279" i="6" s="1"/>
  <c r="A291" i="6" s="1"/>
  <c r="A303" i="6" s="1"/>
  <c r="A315" i="6" s="1"/>
  <c r="A327" i="6" s="1"/>
  <c r="A339" i="6" s="1"/>
  <c r="A351" i="6" s="1"/>
  <c r="A363" i="6" s="1"/>
  <c r="A375" i="6" s="1"/>
  <c r="A387" i="6" s="1"/>
  <c r="A399" i="6" s="1"/>
  <c r="A411" i="6" s="1"/>
  <c r="A423" i="6" s="1"/>
  <c r="A435" i="6" s="1"/>
  <c r="A447" i="6" s="1"/>
  <c r="A459" i="6" s="1"/>
  <c r="A471" i="6" s="1"/>
  <c r="A483" i="6" s="1"/>
  <c r="A495" i="6" s="1"/>
  <c r="A507" i="6" s="1"/>
  <c r="A519" i="6" s="1"/>
  <c r="A531" i="6" s="1"/>
  <c r="A543" i="6" s="1"/>
  <c r="A555" i="6" s="1"/>
  <c r="A567" i="6" s="1"/>
  <c r="A579" i="6" s="1"/>
  <c r="A591" i="6" s="1"/>
  <c r="A603" i="6" s="1"/>
  <c r="A615" i="6" s="1"/>
  <c r="A627" i="6" s="1"/>
  <c r="A639" i="6" s="1"/>
  <c r="A28" i="6"/>
  <c r="A40" i="6" s="1"/>
  <c r="A52" i="6" s="1"/>
  <c r="A64" i="6" s="1"/>
  <c r="A76" i="6" s="1"/>
  <c r="A88" i="6" s="1"/>
  <c r="A100" i="6" s="1"/>
  <c r="A112" i="6" s="1"/>
  <c r="A124" i="6" s="1"/>
  <c r="A136" i="6" s="1"/>
  <c r="A148" i="6" s="1"/>
  <c r="A160" i="6" s="1"/>
  <c r="A172" i="6" s="1"/>
  <c r="A184" i="6" s="1"/>
  <c r="A196" i="6" s="1"/>
  <c r="A208" i="6" s="1"/>
  <c r="A220" i="6" s="1"/>
  <c r="A232" i="6" s="1"/>
  <c r="A244" i="6" s="1"/>
  <c r="A256" i="6" s="1"/>
  <c r="A268" i="6" s="1"/>
  <c r="A280" i="6" s="1"/>
  <c r="A292" i="6" s="1"/>
  <c r="A304" i="6" s="1"/>
  <c r="A316" i="6" s="1"/>
  <c r="A328" i="6" s="1"/>
  <c r="A340" i="6" s="1"/>
  <c r="A352" i="6" s="1"/>
  <c r="A364" i="6" s="1"/>
  <c r="A376" i="6" s="1"/>
  <c r="A388" i="6" s="1"/>
  <c r="A400" i="6" s="1"/>
  <c r="A412" i="6" s="1"/>
  <c r="A424" i="6" s="1"/>
  <c r="A436" i="6" s="1"/>
  <c r="A448" i="6" s="1"/>
  <c r="A460" i="6" s="1"/>
  <c r="A472" i="6" s="1"/>
  <c r="A484" i="6" s="1"/>
  <c r="A496" i="6" s="1"/>
  <c r="A508" i="6" s="1"/>
  <c r="A520" i="6" s="1"/>
  <c r="A532" i="6" s="1"/>
  <c r="A544" i="6" s="1"/>
  <c r="A556" i="6" s="1"/>
  <c r="A568" i="6" s="1"/>
  <c r="A580" i="6" s="1"/>
  <c r="A592" i="6" s="1"/>
  <c r="A604" i="6" s="1"/>
  <c r="A616" i="6" s="1"/>
  <c r="A628" i="6" s="1"/>
  <c r="A640" i="6" s="1"/>
  <c r="A29" i="6"/>
  <c r="A41" i="6" s="1"/>
  <c r="A30" i="6"/>
  <c r="A31" i="6"/>
  <c r="A43" i="6" s="1"/>
  <c r="A55" i="6" s="1"/>
  <c r="A67" i="6" s="1"/>
  <c r="A79" i="6" s="1"/>
  <c r="A32" i="6"/>
  <c r="A33" i="6"/>
  <c r="A45" i="6" s="1"/>
  <c r="A57" i="6" s="1"/>
  <c r="A69" i="6" s="1"/>
  <c r="A81" i="6" s="1"/>
  <c r="A93" i="6" s="1"/>
  <c r="A105" i="6" s="1"/>
  <c r="A117" i="6" s="1"/>
  <c r="A129" i="6" s="1"/>
  <c r="A141" i="6" s="1"/>
  <c r="A153" i="6" s="1"/>
  <c r="A165" i="6" s="1"/>
  <c r="A177" i="6" s="1"/>
  <c r="A189" i="6" s="1"/>
  <c r="A201" i="6" s="1"/>
  <c r="A213" i="6" s="1"/>
  <c r="A225" i="6" s="1"/>
  <c r="A237" i="6" s="1"/>
  <c r="A249" i="6" s="1"/>
  <c r="A261" i="6" s="1"/>
  <c r="A273" i="6" s="1"/>
  <c r="A285" i="6" s="1"/>
  <c r="A297" i="6" s="1"/>
  <c r="A309" i="6" s="1"/>
  <c r="A321" i="6" s="1"/>
  <c r="A333" i="6" s="1"/>
  <c r="A345" i="6" s="1"/>
  <c r="A357" i="6" s="1"/>
  <c r="A369" i="6" s="1"/>
  <c r="A381" i="6" s="1"/>
  <c r="A393" i="6" s="1"/>
  <c r="A405" i="6" s="1"/>
  <c r="A417" i="6" s="1"/>
  <c r="A429" i="6" s="1"/>
  <c r="A441" i="6" s="1"/>
  <c r="A453" i="6" s="1"/>
  <c r="A465" i="6" s="1"/>
  <c r="A477" i="6" s="1"/>
  <c r="A489" i="6" s="1"/>
  <c r="A501" i="6" s="1"/>
  <c r="A513" i="6" s="1"/>
  <c r="A525" i="6" s="1"/>
  <c r="A537" i="6" s="1"/>
  <c r="A549" i="6" s="1"/>
  <c r="A561" i="6" s="1"/>
  <c r="A573" i="6" s="1"/>
  <c r="A585" i="6" s="1"/>
  <c r="A597" i="6" s="1"/>
  <c r="A609" i="6" s="1"/>
  <c r="A621" i="6" s="1"/>
  <c r="A633" i="6" s="1"/>
  <c r="A645" i="6" s="1"/>
  <c r="A34" i="6"/>
  <c r="A35" i="6"/>
  <c r="A47" i="6" s="1"/>
  <c r="A59" i="6" s="1"/>
  <c r="A71" i="6" s="1"/>
  <c r="A83" i="6" s="1"/>
  <c r="A95" i="6" s="1"/>
  <c r="A107" i="6" s="1"/>
  <c r="A119" i="6" s="1"/>
  <c r="A131" i="6" s="1"/>
  <c r="A143" i="6" s="1"/>
  <c r="A155" i="6" s="1"/>
  <c r="A167" i="6" s="1"/>
  <c r="A179" i="6" s="1"/>
  <c r="A191" i="6" s="1"/>
  <c r="A203" i="6" s="1"/>
  <c r="A215" i="6" s="1"/>
  <c r="A227" i="6" s="1"/>
  <c r="A239" i="6" s="1"/>
  <c r="A251" i="6" s="1"/>
  <c r="A263" i="6" s="1"/>
  <c r="A275" i="6" s="1"/>
  <c r="A287" i="6" s="1"/>
  <c r="A299" i="6" s="1"/>
  <c r="A311" i="6" s="1"/>
  <c r="A323" i="6" s="1"/>
  <c r="A335" i="6" s="1"/>
  <c r="A347" i="6" s="1"/>
  <c r="A359" i="6" s="1"/>
  <c r="A371" i="6" s="1"/>
  <c r="A383" i="6" s="1"/>
  <c r="A395" i="6" s="1"/>
  <c r="A407" i="6" s="1"/>
  <c r="A419" i="6" s="1"/>
  <c r="A431" i="6" s="1"/>
  <c r="A443" i="6" s="1"/>
  <c r="A455" i="6" s="1"/>
  <c r="A467" i="6" s="1"/>
  <c r="A479" i="6" s="1"/>
  <c r="A491" i="6" s="1"/>
  <c r="A503" i="6" s="1"/>
  <c r="A515" i="6" s="1"/>
  <c r="A527" i="6" s="1"/>
  <c r="A539" i="6" s="1"/>
  <c r="A551" i="6" s="1"/>
  <c r="A563" i="6" s="1"/>
  <c r="A575" i="6" s="1"/>
  <c r="A587" i="6" s="1"/>
  <c r="A599" i="6" s="1"/>
  <c r="A611" i="6" s="1"/>
  <c r="A623" i="6" s="1"/>
  <c r="A635" i="6" s="1"/>
  <c r="A647" i="6" s="1"/>
  <c r="A36" i="6"/>
  <c r="A37" i="6"/>
  <c r="A49" i="6" s="1"/>
  <c r="A61" i="6" s="1"/>
  <c r="A73" i="6" s="1"/>
  <c r="A85" i="6" s="1"/>
  <c r="A97" i="6" s="1"/>
  <c r="A109" i="6" s="1"/>
  <c r="A121" i="6" s="1"/>
  <c r="A133" i="6" s="1"/>
  <c r="A145" i="6" s="1"/>
  <c r="A157" i="6" s="1"/>
  <c r="A169" i="6" s="1"/>
  <c r="A181" i="6" s="1"/>
  <c r="A193" i="6" s="1"/>
  <c r="A205" i="6" s="1"/>
  <c r="A217" i="6" s="1"/>
  <c r="A229" i="6" s="1"/>
  <c r="A241" i="6" s="1"/>
  <c r="A253" i="6" s="1"/>
  <c r="A265" i="6" s="1"/>
  <c r="A277" i="6" s="1"/>
  <c r="A289" i="6" s="1"/>
  <c r="A301" i="6" s="1"/>
  <c r="A313" i="6" s="1"/>
  <c r="A325" i="6" s="1"/>
  <c r="A337" i="6" s="1"/>
  <c r="A349" i="6" s="1"/>
  <c r="A361" i="6" s="1"/>
  <c r="A373" i="6" s="1"/>
  <c r="A385" i="6" s="1"/>
  <c r="A397" i="6" s="1"/>
  <c r="A409" i="6" s="1"/>
  <c r="A421" i="6" s="1"/>
  <c r="A433" i="6" s="1"/>
  <c r="A445" i="6" s="1"/>
  <c r="A457" i="6" s="1"/>
  <c r="A469" i="6" s="1"/>
  <c r="A481" i="6" s="1"/>
  <c r="A493" i="6" s="1"/>
  <c r="A505" i="6" s="1"/>
  <c r="A517" i="6" s="1"/>
  <c r="A529" i="6" s="1"/>
  <c r="A541" i="6" s="1"/>
  <c r="A553" i="6" s="1"/>
  <c r="A565" i="6" s="1"/>
  <c r="A577" i="6" s="1"/>
  <c r="A589" i="6" s="1"/>
  <c r="A601" i="6" s="1"/>
  <c r="A613" i="6" s="1"/>
  <c r="A625" i="6" s="1"/>
  <c r="A637" i="6" s="1"/>
  <c r="A649" i="6" s="1"/>
  <c r="A42" i="6"/>
  <c r="A54" i="6" s="1"/>
  <c r="A66" i="6" s="1"/>
  <c r="A78" i="6" s="1"/>
  <c r="A90" i="6" s="1"/>
  <c r="A102" i="6" s="1"/>
  <c r="A114" i="6" s="1"/>
  <c r="A126" i="6" s="1"/>
  <c r="A138" i="6" s="1"/>
  <c r="A150" i="6" s="1"/>
  <c r="A162" i="6" s="1"/>
  <c r="A174" i="6" s="1"/>
  <c r="A186" i="6" s="1"/>
  <c r="A198" i="6" s="1"/>
  <c r="A210" i="6" s="1"/>
  <c r="A222" i="6" s="1"/>
  <c r="A234" i="6" s="1"/>
  <c r="A246" i="6" s="1"/>
  <c r="A258" i="6" s="1"/>
  <c r="A270" i="6" s="1"/>
  <c r="A282" i="6" s="1"/>
  <c r="A294" i="6" s="1"/>
  <c r="A306" i="6" s="1"/>
  <c r="A318" i="6" s="1"/>
  <c r="A330" i="6" s="1"/>
  <c r="A342" i="6" s="1"/>
  <c r="A354" i="6" s="1"/>
  <c r="A366" i="6" s="1"/>
  <c r="A378" i="6" s="1"/>
  <c r="A390" i="6" s="1"/>
  <c r="A402" i="6" s="1"/>
  <c r="A414" i="6" s="1"/>
  <c r="A426" i="6" s="1"/>
  <c r="A438" i="6" s="1"/>
  <c r="A450" i="6" s="1"/>
  <c r="A462" i="6" s="1"/>
  <c r="A474" i="6" s="1"/>
  <c r="A486" i="6" s="1"/>
  <c r="A498" i="6" s="1"/>
  <c r="A510" i="6" s="1"/>
  <c r="A522" i="6" s="1"/>
  <c r="A534" i="6" s="1"/>
  <c r="A546" i="6" s="1"/>
  <c r="A558" i="6" s="1"/>
  <c r="A570" i="6" s="1"/>
  <c r="A582" i="6" s="1"/>
  <c r="A594" i="6" s="1"/>
  <c r="A606" i="6" s="1"/>
  <c r="A618" i="6" s="1"/>
  <c r="A630" i="6" s="1"/>
  <c r="A642" i="6" s="1"/>
  <c r="A44" i="6"/>
  <c r="A56" i="6" s="1"/>
  <c r="A68" i="6" s="1"/>
  <c r="A80" i="6" s="1"/>
  <c r="A92" i="6" s="1"/>
  <c r="A104" i="6" s="1"/>
  <c r="A116" i="6" s="1"/>
  <c r="A128" i="6" s="1"/>
  <c r="A46" i="6"/>
  <c r="A58" i="6" s="1"/>
  <c r="A48" i="6"/>
  <c r="A53" i="6"/>
  <c r="A65" i="6" s="1"/>
  <c r="A77" i="6" s="1"/>
  <c r="A89" i="6" s="1"/>
  <c r="A101" i="6" s="1"/>
  <c r="A113" i="6" s="1"/>
  <c r="A125" i="6" s="1"/>
  <c r="A137" i="6" s="1"/>
  <c r="A149" i="6" s="1"/>
  <c r="A161" i="6" s="1"/>
  <c r="A173" i="6" s="1"/>
  <c r="A185" i="6" s="1"/>
  <c r="A197" i="6" s="1"/>
  <c r="A209" i="6" s="1"/>
  <c r="A221" i="6" s="1"/>
  <c r="A233" i="6" s="1"/>
  <c r="A245" i="6" s="1"/>
  <c r="A257" i="6" s="1"/>
  <c r="A269" i="6" s="1"/>
  <c r="A281" i="6" s="1"/>
  <c r="A293" i="6" s="1"/>
  <c r="A305" i="6" s="1"/>
  <c r="A317" i="6" s="1"/>
  <c r="A329" i="6" s="1"/>
  <c r="A341" i="6" s="1"/>
  <c r="A353" i="6" s="1"/>
  <c r="A365" i="6" s="1"/>
  <c r="A377" i="6" s="1"/>
  <c r="A389" i="6" s="1"/>
  <c r="A401" i="6" s="1"/>
  <c r="A413" i="6" s="1"/>
  <c r="A425" i="6" s="1"/>
  <c r="A437" i="6" s="1"/>
  <c r="A449" i="6" s="1"/>
  <c r="A461" i="6" s="1"/>
  <c r="A473" i="6" s="1"/>
  <c r="A485" i="6" s="1"/>
  <c r="A497" i="6" s="1"/>
  <c r="A509" i="6" s="1"/>
  <c r="A521" i="6" s="1"/>
  <c r="A533" i="6" s="1"/>
  <c r="A545" i="6" s="1"/>
  <c r="A557" i="6" s="1"/>
  <c r="A569" i="6" s="1"/>
  <c r="A581" i="6" s="1"/>
  <c r="A593" i="6" s="1"/>
  <c r="A605" i="6" s="1"/>
  <c r="A617" i="6" s="1"/>
  <c r="A629" i="6" s="1"/>
  <c r="A641" i="6" s="1"/>
  <c r="A60" i="6"/>
  <c r="A72" i="6" s="1"/>
  <c r="A84" i="6" s="1"/>
  <c r="A96" i="6" s="1"/>
  <c r="A108" i="6" s="1"/>
  <c r="A120" i="6" s="1"/>
  <c r="A132" i="6" s="1"/>
  <c r="A144" i="6" s="1"/>
  <c r="A156" i="6" s="1"/>
  <c r="A168" i="6" s="1"/>
  <c r="A180" i="6" s="1"/>
  <c r="A192" i="6" s="1"/>
  <c r="A204" i="6" s="1"/>
  <c r="A216" i="6" s="1"/>
  <c r="A228" i="6" s="1"/>
  <c r="A240" i="6" s="1"/>
  <c r="A252" i="6" s="1"/>
  <c r="A264" i="6" s="1"/>
  <c r="A276" i="6" s="1"/>
  <c r="A288" i="6" s="1"/>
  <c r="A300" i="6" s="1"/>
  <c r="A312" i="6" s="1"/>
  <c r="A324" i="6" s="1"/>
  <c r="A336" i="6" s="1"/>
  <c r="A348" i="6" s="1"/>
  <c r="A360" i="6" s="1"/>
  <c r="A372" i="6" s="1"/>
  <c r="A384" i="6" s="1"/>
  <c r="A396" i="6" s="1"/>
  <c r="A408" i="6" s="1"/>
  <c r="A420" i="6" s="1"/>
  <c r="A432" i="6" s="1"/>
  <c r="A444" i="6" s="1"/>
  <c r="A456" i="6" s="1"/>
  <c r="A468" i="6" s="1"/>
  <c r="A480" i="6" s="1"/>
  <c r="A492" i="6" s="1"/>
  <c r="A504" i="6" s="1"/>
  <c r="A516" i="6" s="1"/>
  <c r="A528" i="6" s="1"/>
  <c r="A540" i="6" s="1"/>
  <c r="A552" i="6" s="1"/>
  <c r="A564" i="6" s="1"/>
  <c r="A576" i="6" s="1"/>
  <c r="A588" i="6" s="1"/>
  <c r="A600" i="6" s="1"/>
  <c r="A612" i="6" s="1"/>
  <c r="A624" i="6" s="1"/>
  <c r="A636" i="6" s="1"/>
  <c r="A648" i="6" s="1"/>
  <c r="A70" i="6"/>
  <c r="A82" i="6" s="1"/>
  <c r="A94" i="6" s="1"/>
  <c r="A106" i="6" s="1"/>
  <c r="A118" i="6" s="1"/>
  <c r="A130" i="6" s="1"/>
  <c r="A142" i="6" s="1"/>
  <c r="A154" i="6" s="1"/>
  <c r="A166" i="6" s="1"/>
  <c r="A178" i="6" s="1"/>
  <c r="A190" i="6" s="1"/>
  <c r="A202" i="6" s="1"/>
  <c r="A214" i="6" s="1"/>
  <c r="A226" i="6" s="1"/>
  <c r="A238" i="6" s="1"/>
  <c r="A250" i="6" s="1"/>
  <c r="A262" i="6" s="1"/>
  <c r="A274" i="6" s="1"/>
  <c r="A286" i="6" s="1"/>
  <c r="A298" i="6" s="1"/>
  <c r="A310" i="6" s="1"/>
  <c r="A322" i="6" s="1"/>
  <c r="A334" i="6" s="1"/>
  <c r="A346" i="6" s="1"/>
  <c r="A358" i="6" s="1"/>
  <c r="A370" i="6" s="1"/>
  <c r="A382" i="6" s="1"/>
  <c r="A394" i="6" s="1"/>
  <c r="A406" i="6" s="1"/>
  <c r="A418" i="6" s="1"/>
  <c r="A430" i="6" s="1"/>
  <c r="A442" i="6" s="1"/>
  <c r="A454" i="6" s="1"/>
  <c r="A466" i="6" s="1"/>
  <c r="A478" i="6" s="1"/>
  <c r="A490" i="6" s="1"/>
  <c r="A502" i="6" s="1"/>
  <c r="A514" i="6" s="1"/>
  <c r="A526" i="6" s="1"/>
  <c r="A538" i="6" s="1"/>
  <c r="A550" i="6" s="1"/>
  <c r="A562" i="6" s="1"/>
  <c r="A574" i="6" s="1"/>
  <c r="A586" i="6" s="1"/>
  <c r="A598" i="6" s="1"/>
  <c r="A610" i="6" s="1"/>
  <c r="A622" i="6" s="1"/>
  <c r="A634" i="6" s="1"/>
  <c r="A646" i="6" s="1"/>
  <c r="A91" i="6"/>
  <c r="A103" i="6" s="1"/>
  <c r="A115" i="6" s="1"/>
  <c r="A127" i="6" s="1"/>
  <c r="A139" i="6" s="1"/>
  <c r="A151" i="6" s="1"/>
  <c r="A163" i="6" s="1"/>
  <c r="A175" i="6" s="1"/>
  <c r="A187" i="6" s="1"/>
  <c r="A199" i="6" s="1"/>
  <c r="A211" i="6" s="1"/>
  <c r="A223" i="6" s="1"/>
  <c r="A235" i="6" s="1"/>
  <c r="A247" i="6" s="1"/>
  <c r="A259" i="6" s="1"/>
  <c r="A271" i="6" s="1"/>
  <c r="A283" i="6" s="1"/>
  <c r="A295" i="6" s="1"/>
  <c r="A307" i="6" s="1"/>
  <c r="A319" i="6" s="1"/>
  <c r="A331" i="6" s="1"/>
  <c r="A343" i="6" s="1"/>
  <c r="A355" i="6" s="1"/>
  <c r="A367" i="6" s="1"/>
  <c r="A379" i="6" s="1"/>
  <c r="A391" i="6" s="1"/>
  <c r="A403" i="6" s="1"/>
  <c r="A415" i="6" s="1"/>
  <c r="A427" i="6" s="1"/>
  <c r="A439" i="6" s="1"/>
  <c r="A451" i="6" s="1"/>
  <c r="A463" i="6" s="1"/>
  <c r="A475" i="6" s="1"/>
  <c r="A487" i="6" s="1"/>
  <c r="A499" i="6" s="1"/>
  <c r="A511" i="6" s="1"/>
  <c r="A523" i="6" s="1"/>
  <c r="A535" i="6" s="1"/>
  <c r="A547" i="6" s="1"/>
  <c r="A559" i="6" s="1"/>
  <c r="A571" i="6" s="1"/>
  <c r="A583" i="6" s="1"/>
  <c r="A595" i="6" s="1"/>
  <c r="A607" i="6" s="1"/>
  <c r="A619" i="6" s="1"/>
  <c r="A631" i="6" s="1"/>
  <c r="A643" i="6" s="1"/>
  <c r="A140" i="6"/>
  <c r="A152" i="6" s="1"/>
  <c r="A164" i="6" s="1"/>
  <c r="A176" i="6" s="1"/>
  <c r="A188" i="6" s="1"/>
  <c r="A200" i="6" s="1"/>
  <c r="A212" i="6" s="1"/>
  <c r="A224" i="6" s="1"/>
  <c r="A236" i="6" s="1"/>
  <c r="A248" i="6" s="1"/>
  <c r="A260" i="6" s="1"/>
  <c r="A272" i="6" s="1"/>
  <c r="A284" i="6" s="1"/>
  <c r="A296" i="6" s="1"/>
  <c r="A308" i="6" s="1"/>
  <c r="A320" i="6" s="1"/>
  <c r="A332" i="6" s="1"/>
  <c r="A344" i="6" s="1"/>
  <c r="A356" i="6" s="1"/>
  <c r="A368" i="6" s="1"/>
  <c r="A380" i="6" s="1"/>
  <c r="A392" i="6" s="1"/>
  <c r="A404" i="6" s="1"/>
  <c r="A416" i="6" s="1"/>
  <c r="A428" i="6" s="1"/>
  <c r="A440" i="6" s="1"/>
  <c r="A452" i="6" s="1"/>
  <c r="A464" i="6" s="1"/>
  <c r="A476" i="6" s="1"/>
  <c r="A488" i="6" s="1"/>
  <c r="A500" i="6" s="1"/>
  <c r="A512" i="6" s="1"/>
  <c r="A524" i="6" s="1"/>
  <c r="A536" i="6" s="1"/>
  <c r="A548" i="6" s="1"/>
  <c r="A560" i="6" s="1"/>
  <c r="A572" i="6" s="1"/>
  <c r="A584" i="6" s="1"/>
  <c r="A596" i="6" s="1"/>
  <c r="A608" i="6" s="1"/>
  <c r="A620" i="6" s="1"/>
  <c r="A632" i="6" s="1"/>
  <c r="A644" i="6" s="1"/>
  <c r="A26" i="6"/>
  <c r="A38" i="6"/>
  <c r="A50" i="6" s="1"/>
  <c r="A62" i="6" s="1"/>
  <c r="A74" i="6" s="1"/>
  <c r="A86" i="6" s="1"/>
  <c r="A98" i="6" s="1"/>
  <c r="A110" i="6" s="1"/>
  <c r="A122" i="6" s="1"/>
  <c r="A134" i="6" s="1"/>
  <c r="A146" i="6" s="1"/>
  <c r="A158" i="6" s="1"/>
  <c r="A170" i="6" s="1"/>
  <c r="A182" i="6" s="1"/>
  <c r="A194" i="6" s="1"/>
  <c r="A206" i="6" s="1"/>
  <c r="A218" i="6" s="1"/>
  <c r="A230" i="6" s="1"/>
  <c r="A242" i="6" s="1"/>
  <c r="A254" i="6" s="1"/>
  <c r="A266" i="6" s="1"/>
  <c r="A278" i="6" s="1"/>
  <c r="A290" i="6" s="1"/>
  <c r="A302" i="6" s="1"/>
  <c r="A314" i="6" s="1"/>
  <c r="A326" i="6" s="1"/>
  <c r="A338" i="6" s="1"/>
  <c r="A350" i="6" s="1"/>
  <c r="A362" i="6" s="1"/>
  <c r="A374" i="6" s="1"/>
  <c r="A386" i="6" s="1"/>
  <c r="A398" i="6" s="1"/>
  <c r="A410" i="6" s="1"/>
  <c r="A422" i="6" s="1"/>
  <c r="A434" i="6" s="1"/>
  <c r="A446" i="6" s="1"/>
  <c r="A458" i="6" s="1"/>
  <c r="A470" i="6" s="1"/>
  <c r="A482" i="6" s="1"/>
  <c r="A494" i="6" s="1"/>
  <c r="A506" i="6" s="1"/>
  <c r="A518" i="6" s="1"/>
  <c r="A530" i="6" s="1"/>
  <c r="A542" i="6" s="1"/>
  <c r="A554" i="6" s="1"/>
  <c r="A566" i="6" s="1"/>
  <c r="A578" i="6" s="1"/>
  <c r="A590" i="6" s="1"/>
  <c r="A602" i="6" s="1"/>
  <c r="A614" i="6" s="1"/>
  <c r="A626" i="6" s="1"/>
  <c r="A638" i="6" s="1"/>
  <c r="E8" i="16"/>
  <c r="D135" i="15"/>
  <c r="G135" i="15"/>
  <c r="D123" i="15"/>
  <c r="G123" i="15"/>
  <c r="D111" i="15"/>
  <c r="G111" i="15"/>
  <c r="D99" i="15"/>
  <c r="G99" i="15"/>
  <c r="D87" i="15"/>
  <c r="G87" i="15"/>
  <c r="G27" i="16"/>
  <c r="G29" i="16"/>
  <c r="D75" i="15"/>
  <c r="G75" i="15"/>
  <c r="F27" i="16"/>
  <c r="F36" i="16" s="1"/>
  <c r="F29" i="16"/>
  <c r="J194" i="2"/>
  <c r="D63" i="28" s="1"/>
  <c r="D63" i="15"/>
  <c r="D75" i="29" s="1"/>
  <c r="D87" i="29" s="1"/>
  <c r="G63" i="15"/>
  <c r="E27" i="16"/>
  <c r="J182" i="2"/>
  <c r="G51" i="15"/>
  <c r="D27" i="16"/>
  <c r="J170" i="2"/>
  <c r="D39" i="28" s="1"/>
  <c r="D39" i="15"/>
  <c r="G39" i="15"/>
  <c r="J158" i="2"/>
  <c r="G27" i="15"/>
  <c r="J146" i="2"/>
  <c r="D15" i="28" s="1"/>
  <c r="L15" i="28" s="1"/>
  <c r="D15" i="15"/>
  <c r="J153" i="2"/>
  <c r="D22" i="28" s="1"/>
  <c r="L22" i="28" s="1"/>
  <c r="D22" i="15"/>
  <c r="D142" i="15"/>
  <c r="G142" i="15"/>
  <c r="D130" i="15"/>
  <c r="G130" i="15"/>
  <c r="D118" i="15"/>
  <c r="G118" i="15"/>
  <c r="D106" i="15"/>
  <c r="G106" i="15"/>
  <c r="D94" i="15"/>
  <c r="G94" i="15"/>
  <c r="D82" i="15"/>
  <c r="G82" i="15"/>
  <c r="D70" i="15"/>
  <c r="J189" i="2"/>
  <c r="G58" i="15"/>
  <c r="D36" i="16"/>
  <c r="J177" i="2"/>
  <c r="G46" i="15"/>
  <c r="J165" i="2"/>
  <c r="G34" i="15"/>
  <c r="D274" i="15"/>
  <c r="F58" i="28"/>
  <c r="C63" i="13"/>
  <c r="G75" i="12"/>
  <c r="C64" i="13"/>
  <c r="G76" i="12"/>
  <c r="C65" i="13"/>
  <c r="G77" i="12"/>
  <c r="C66" i="13"/>
  <c r="G78" i="12"/>
  <c r="C67" i="13"/>
  <c r="G79" i="12"/>
  <c r="G82" i="12"/>
  <c r="C71" i="13"/>
  <c r="G83" i="12"/>
  <c r="C72" i="13"/>
  <c r="G84" i="12"/>
  <c r="C73" i="13"/>
  <c r="G85" i="12"/>
  <c r="C74" i="13"/>
  <c r="G86" i="12"/>
  <c r="H98" i="2"/>
  <c r="L98" i="2"/>
  <c r="H99" i="2"/>
  <c r="L99" i="2"/>
  <c r="H100" i="2"/>
  <c r="L100" i="2"/>
  <c r="H101" i="2"/>
  <c r="L101" i="2"/>
  <c r="H102" i="2"/>
  <c r="L102" i="2"/>
  <c r="H103" i="2"/>
  <c r="L103" i="2"/>
  <c r="H104" i="2"/>
  <c r="L104" i="2"/>
  <c r="H105" i="2"/>
  <c r="L105" i="2"/>
  <c r="H106" i="2"/>
  <c r="L106" i="2"/>
  <c r="H143" i="2"/>
  <c r="L143" i="2"/>
  <c r="H131" i="2"/>
  <c r="L131" i="2"/>
  <c r="H119" i="2"/>
  <c r="L119" i="2"/>
  <c r="H107" i="2"/>
  <c r="L107" i="2"/>
  <c r="H95" i="2"/>
  <c r="L95" i="2"/>
  <c r="H144" i="2"/>
  <c r="L144" i="2"/>
  <c r="H132" i="2"/>
  <c r="L132" i="2"/>
  <c r="H120" i="2"/>
  <c r="L120" i="2"/>
  <c r="H108" i="2"/>
  <c r="L108" i="2"/>
  <c r="H96" i="2"/>
  <c r="L96" i="2"/>
  <c r="H145" i="2"/>
  <c r="L145" i="2"/>
  <c r="H133" i="2"/>
  <c r="L133" i="2"/>
  <c r="H121" i="2"/>
  <c r="L121" i="2"/>
  <c r="H109" i="2"/>
  <c r="L109" i="2"/>
  <c r="H97" i="2"/>
  <c r="L97" i="2"/>
  <c r="C16" i="13"/>
  <c r="G28" i="12"/>
  <c r="C17" i="13"/>
  <c r="G29" i="12"/>
  <c r="C18" i="13"/>
  <c r="G30" i="12"/>
  <c r="C19" i="13"/>
  <c r="G31" i="12"/>
  <c r="C20" i="13"/>
  <c r="G32" i="12"/>
  <c r="C21" i="13"/>
  <c r="G33" i="12"/>
  <c r="C22" i="13"/>
  <c r="G34" i="12"/>
  <c r="C23" i="13"/>
  <c r="G35" i="12"/>
  <c r="C24" i="13"/>
  <c r="G36" i="12"/>
  <c r="C25" i="13"/>
  <c r="G37" i="12"/>
  <c r="C26" i="13"/>
  <c r="G38" i="12"/>
  <c r="G154" i="15"/>
  <c r="F30" i="16"/>
  <c r="E32" i="16"/>
  <c r="F32" i="16"/>
  <c r="E33" i="16"/>
  <c r="F34" i="16"/>
  <c r="E37" i="16"/>
  <c r="F37" i="16"/>
  <c r="G37" i="16"/>
  <c r="F38" i="16"/>
  <c r="E39" i="16"/>
  <c r="G39" i="16"/>
  <c r="F40" i="16"/>
  <c r="D32" i="16"/>
  <c r="D30" i="16"/>
  <c r="D31" i="16"/>
  <c r="D33" i="16"/>
  <c r="D34" i="16"/>
  <c r="D35" i="16"/>
  <c r="D37" i="16"/>
  <c r="D38" i="16"/>
  <c r="D39" i="16"/>
  <c r="D40" i="16"/>
  <c r="C33" i="16"/>
  <c r="C35" i="16"/>
  <c r="C38" i="16"/>
  <c r="C40" i="16"/>
  <c r="C30" i="16"/>
  <c r="E98" i="4"/>
  <c r="F676" i="12" s="1"/>
  <c r="D14" i="13"/>
  <c r="E3" i="13"/>
  <c r="G14" i="14" s="1"/>
  <c r="G678" i="14" s="1"/>
  <c r="E4" i="13"/>
  <c r="G15" i="14" s="1"/>
  <c r="E5" i="13"/>
  <c r="G16" i="14" s="1"/>
  <c r="E6" i="13"/>
  <c r="G17" i="14" s="1"/>
  <c r="E7" i="13"/>
  <c r="G18" i="14" s="1"/>
  <c r="E8" i="13"/>
  <c r="G19" i="14" s="1"/>
  <c r="E9" i="13"/>
  <c r="G20" i="14" s="1"/>
  <c r="E10" i="13"/>
  <c r="G21" i="14" s="1"/>
  <c r="E11" i="13"/>
  <c r="G22" i="14" s="1"/>
  <c r="E12" i="13"/>
  <c r="G23" i="14" s="1"/>
  <c r="E13" i="13"/>
  <c r="G24" i="14" s="1"/>
  <c r="E14" i="13"/>
  <c r="G25" i="14" s="1"/>
  <c r="F14" i="13"/>
  <c r="H111" i="4"/>
  <c r="H108" i="4"/>
  <c r="F121" i="4"/>
  <c r="L3" i="13"/>
  <c r="L4" i="13" s="1"/>
  <c r="L5" i="13" s="1"/>
  <c r="L6" i="13" s="1"/>
  <c r="L7" i="13"/>
  <c r="C141" i="13"/>
  <c r="G153" i="12"/>
  <c r="C142" i="13"/>
  <c r="G154" i="12"/>
  <c r="C143" i="13"/>
  <c r="G155" i="12"/>
  <c r="C144" i="13"/>
  <c r="G156" i="12"/>
  <c r="C145" i="13"/>
  <c r="G157" i="12"/>
  <c r="C146" i="13"/>
  <c r="G158" i="12"/>
  <c r="C147" i="13"/>
  <c r="G159" i="12"/>
  <c r="C148" i="13"/>
  <c r="G160" i="12"/>
  <c r="C149" i="13"/>
  <c r="G161" i="12"/>
  <c r="C150" i="13"/>
  <c r="C140" i="13"/>
  <c r="C51" i="13"/>
  <c r="G63" i="12" s="1"/>
  <c r="C52" i="13"/>
  <c r="C53" i="13"/>
  <c r="G65" i="12" s="1"/>
  <c r="C54" i="13"/>
  <c r="C55" i="13"/>
  <c r="G67" i="12" s="1"/>
  <c r="C56" i="13"/>
  <c r="C57" i="13"/>
  <c r="G69" i="12" s="1"/>
  <c r="C58" i="13"/>
  <c r="C59" i="13"/>
  <c r="G71" i="12" s="1"/>
  <c r="C60" i="13"/>
  <c r="C61" i="13"/>
  <c r="G73" i="12" s="1"/>
  <c r="C62" i="13"/>
  <c r="C27" i="13"/>
  <c r="G39" i="12" s="1"/>
  <c r="C28" i="13"/>
  <c r="C29" i="13"/>
  <c r="G41" i="12" s="1"/>
  <c r="C30" i="13"/>
  <c r="C31" i="13"/>
  <c r="G43" i="12" s="1"/>
  <c r="C32" i="13"/>
  <c r="C33" i="13"/>
  <c r="G45" i="12" s="1"/>
  <c r="C34" i="13"/>
  <c r="C35" i="13"/>
  <c r="G47" i="12" s="1"/>
  <c r="C36" i="13"/>
  <c r="C37" i="13"/>
  <c r="G49" i="12" s="1"/>
  <c r="C38" i="13"/>
  <c r="C39" i="13"/>
  <c r="G51" i="12" s="1"/>
  <c r="C40" i="13"/>
  <c r="C41" i="13"/>
  <c r="G53" i="12" s="1"/>
  <c r="C42" i="13"/>
  <c r="C43" i="13"/>
  <c r="G55" i="12" s="1"/>
  <c r="C44" i="13"/>
  <c r="C45" i="13"/>
  <c r="G57" i="12" s="1"/>
  <c r="C46" i="13"/>
  <c r="C47" i="13"/>
  <c r="G59" i="12" s="1"/>
  <c r="C48" i="13"/>
  <c r="C49" i="13"/>
  <c r="G61" i="12" s="1"/>
  <c r="C50" i="13"/>
  <c r="C75" i="13"/>
  <c r="G87" i="12" s="1"/>
  <c r="C76" i="13"/>
  <c r="C77" i="13"/>
  <c r="G89" i="12" s="1"/>
  <c r="C78" i="13"/>
  <c r="C79" i="13"/>
  <c r="G91" i="12" s="1"/>
  <c r="C80" i="13"/>
  <c r="C81" i="13"/>
  <c r="G93" i="12" s="1"/>
  <c r="C82" i="13"/>
  <c r="C83" i="13"/>
  <c r="G95" i="12" s="1"/>
  <c r="C84" i="13"/>
  <c r="C85" i="13"/>
  <c r="G97" i="12" s="1"/>
  <c r="C86" i="13"/>
  <c r="C88" i="13"/>
  <c r="G100" i="12"/>
  <c r="C89" i="13"/>
  <c r="E90" i="13" s="1"/>
  <c r="G101" i="12"/>
  <c r="C90" i="13"/>
  <c r="G102" i="12"/>
  <c r="C91" i="13"/>
  <c r="G103" i="12"/>
  <c r="C92" i="13"/>
  <c r="G104" i="12"/>
  <c r="C93" i="13"/>
  <c r="E94" i="13" s="1"/>
  <c r="G105" i="12"/>
  <c r="C94" i="13"/>
  <c r="G106" i="12"/>
  <c r="C95" i="13"/>
  <c r="G107" i="12"/>
  <c r="C96" i="13"/>
  <c r="G108" i="12"/>
  <c r="C97" i="13"/>
  <c r="E98" i="13" s="1"/>
  <c r="G109" i="12"/>
  <c r="C98" i="13"/>
  <c r="G110" i="12"/>
  <c r="C99" i="13"/>
  <c r="G111" i="12"/>
  <c r="C100" i="13"/>
  <c r="G112" i="12"/>
  <c r="C101" i="13"/>
  <c r="E102" i="13" s="1"/>
  <c r="G113" i="12"/>
  <c r="C102" i="13"/>
  <c r="G114" i="12"/>
  <c r="C103" i="13"/>
  <c r="G115" i="12"/>
  <c r="C104" i="13"/>
  <c r="G116" i="12"/>
  <c r="C105" i="13"/>
  <c r="E106" i="13" s="1"/>
  <c r="G117" i="12"/>
  <c r="C106" i="13"/>
  <c r="G118" i="12"/>
  <c r="C107" i="13"/>
  <c r="G119" i="12"/>
  <c r="C108" i="13"/>
  <c r="G120" i="12"/>
  <c r="C109" i="13"/>
  <c r="E110" i="13" s="1"/>
  <c r="G121" i="12"/>
  <c r="C110" i="13"/>
  <c r="G122" i="12"/>
  <c r="C111" i="13"/>
  <c r="G123" i="12"/>
  <c r="C112" i="13"/>
  <c r="G124" i="12"/>
  <c r="C113" i="13"/>
  <c r="E114" i="13" s="1"/>
  <c r="G125" i="12"/>
  <c r="C114" i="13"/>
  <c r="G126" i="12"/>
  <c r="C115" i="13"/>
  <c r="G127" i="12"/>
  <c r="C116" i="13"/>
  <c r="G128" i="12"/>
  <c r="C117" i="13"/>
  <c r="E118" i="13" s="1"/>
  <c r="G129" i="12"/>
  <c r="C118" i="13"/>
  <c r="G130" i="12"/>
  <c r="C119" i="13"/>
  <c r="G131" i="12"/>
  <c r="C120" i="13"/>
  <c r="G132" i="12"/>
  <c r="C121" i="13"/>
  <c r="E122" i="13" s="1"/>
  <c r="G133" i="12"/>
  <c r="C122" i="13"/>
  <c r="G134" i="12"/>
  <c r="C123" i="13"/>
  <c r="G135" i="12"/>
  <c r="C124" i="13"/>
  <c r="G136" i="12"/>
  <c r="C125" i="13"/>
  <c r="E126" i="13" s="1"/>
  <c r="G137" i="12"/>
  <c r="C126" i="13"/>
  <c r="G138" i="12"/>
  <c r="C127" i="13"/>
  <c r="G139" i="12"/>
  <c r="C128" i="13"/>
  <c r="G140" i="12"/>
  <c r="C129" i="13"/>
  <c r="E130" i="13" s="1"/>
  <c r="G141" i="12"/>
  <c r="C130" i="13"/>
  <c r="G142" i="12"/>
  <c r="C131" i="13"/>
  <c r="G143" i="12"/>
  <c r="C132" i="13"/>
  <c r="G144" i="12"/>
  <c r="C133" i="13"/>
  <c r="E134" i="13" s="1"/>
  <c r="G145" i="12"/>
  <c r="C134" i="13"/>
  <c r="G146" i="12"/>
  <c r="C135" i="13"/>
  <c r="G147" i="12"/>
  <c r="C136" i="13"/>
  <c r="G148" i="12"/>
  <c r="C137" i="13"/>
  <c r="E138" i="13" s="1"/>
  <c r="G149" i="12"/>
  <c r="C138" i="13"/>
  <c r="G150" i="12"/>
  <c r="C139" i="13"/>
  <c r="G151" i="12"/>
  <c r="G71" i="15"/>
  <c r="G72" i="15"/>
  <c r="G73" i="15"/>
  <c r="G74" i="15"/>
  <c r="G76" i="15"/>
  <c r="G77" i="15"/>
  <c r="G78" i="15"/>
  <c r="G79" i="15"/>
  <c r="G80" i="15"/>
  <c r="G81" i="15"/>
  <c r="G83" i="15"/>
  <c r="G84" i="15"/>
  <c r="G85" i="15"/>
  <c r="G86" i="15"/>
  <c r="G88" i="15"/>
  <c r="G89" i="15"/>
  <c r="G90" i="15"/>
  <c r="G91" i="15"/>
  <c r="G92" i="15"/>
  <c r="G93" i="15"/>
  <c r="G95" i="15"/>
  <c r="G96" i="15"/>
  <c r="G97" i="15"/>
  <c r="G98" i="15"/>
  <c r="G100" i="15"/>
  <c r="G101" i="15"/>
  <c r="G102" i="15"/>
  <c r="G103" i="15"/>
  <c r="G104" i="15"/>
  <c r="G105" i="15"/>
  <c r="G107" i="15"/>
  <c r="G108" i="15"/>
  <c r="G109" i="15"/>
  <c r="G110" i="15"/>
  <c r="G112" i="15"/>
  <c r="G113" i="15"/>
  <c r="G114" i="15"/>
  <c r="G115" i="15"/>
  <c r="G116" i="15"/>
  <c r="G117" i="15"/>
  <c r="G119" i="15"/>
  <c r="G120" i="15"/>
  <c r="G121" i="15"/>
  <c r="G122" i="15"/>
  <c r="G124" i="15"/>
  <c r="G125" i="15"/>
  <c r="G126" i="15"/>
  <c r="G127" i="15"/>
  <c r="G128" i="15"/>
  <c r="G129" i="15"/>
  <c r="G131" i="15"/>
  <c r="G132" i="15"/>
  <c r="G133" i="15"/>
  <c r="G134" i="15"/>
  <c r="G136" i="15"/>
  <c r="G137" i="15"/>
  <c r="G138" i="15"/>
  <c r="G139" i="15"/>
  <c r="G140" i="15"/>
  <c r="G141" i="15"/>
  <c r="G143" i="15"/>
  <c r="G144" i="15"/>
  <c r="G145" i="15"/>
  <c r="G146" i="15"/>
  <c r="G147" i="15"/>
  <c r="G148" i="15"/>
  <c r="G149" i="15"/>
  <c r="G150" i="15"/>
  <c r="G151" i="15"/>
  <c r="G152" i="15"/>
  <c r="G153" i="15"/>
  <c r="G155" i="15"/>
  <c r="G156" i="15"/>
  <c r="G157" i="15"/>
  <c r="G158" i="15"/>
  <c r="G159" i="15"/>
  <c r="G160" i="15"/>
  <c r="G161" i="15"/>
  <c r="G162" i="15"/>
  <c r="G163" i="15"/>
  <c r="G66" i="15"/>
  <c r="G65" i="15"/>
  <c r="G64" i="15"/>
  <c r="G62" i="15"/>
  <c r="G61" i="15"/>
  <c r="G60" i="15"/>
  <c r="G59" i="15"/>
  <c r="G57" i="15"/>
  <c r="G56" i="15"/>
  <c r="G55" i="15"/>
  <c r="G54" i="15"/>
  <c r="G53" i="15"/>
  <c r="G52" i="15"/>
  <c r="G50" i="15"/>
  <c r="G49" i="15"/>
  <c r="G48" i="15"/>
  <c r="G47" i="15"/>
  <c r="G45" i="15"/>
  <c r="G44" i="15"/>
  <c r="G43" i="15"/>
  <c r="G42" i="15"/>
  <c r="G41" i="15"/>
  <c r="G40" i="15"/>
  <c r="G38" i="15"/>
  <c r="G37" i="15"/>
  <c r="G36" i="15"/>
  <c r="G35" i="15"/>
  <c r="G33" i="15"/>
  <c r="G32" i="15"/>
  <c r="G31" i="15"/>
  <c r="G30" i="15"/>
  <c r="G29" i="15"/>
  <c r="G28" i="15"/>
  <c r="N26" i="15"/>
  <c r="N25" i="15"/>
  <c r="N24" i="15"/>
  <c r="N23" i="15"/>
  <c r="N22" i="15"/>
  <c r="N21" i="15"/>
  <c r="N20" i="15"/>
  <c r="N19" i="15"/>
  <c r="N18" i="15"/>
  <c r="N17" i="15"/>
  <c r="N16" i="15"/>
  <c r="N15" i="15"/>
  <c r="N14" i="15"/>
  <c r="N13" i="15"/>
  <c r="N12" i="15"/>
  <c r="N11" i="15"/>
  <c r="N10" i="15"/>
  <c r="N9" i="15"/>
  <c r="N8" i="15"/>
  <c r="N7" i="15"/>
  <c r="N6" i="15"/>
  <c r="N5" i="15"/>
  <c r="N4" i="15"/>
  <c r="N3" i="15"/>
  <c r="H109" i="4"/>
  <c r="F110" i="4"/>
  <c r="J3" i="2"/>
  <c r="J4" i="2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7" i="2"/>
  <c r="D16" i="28" s="1"/>
  <c r="L16" i="28" s="1"/>
  <c r="J148" i="2"/>
  <c r="D17" i="28" s="1"/>
  <c r="J149" i="2"/>
  <c r="D18" i="28" s="1"/>
  <c r="L18" i="28" s="1"/>
  <c r="J150" i="2"/>
  <c r="D19" i="28" s="1"/>
  <c r="J151" i="2"/>
  <c r="D20" i="28" s="1"/>
  <c r="L20" i="28" s="1"/>
  <c r="J152" i="2"/>
  <c r="D21" i="28" s="1"/>
  <c r="J154" i="2"/>
  <c r="D23" i="28" s="1"/>
  <c r="L23" i="28" s="1"/>
  <c r="J155" i="2"/>
  <c r="D24" i="28" s="1"/>
  <c r="L24" i="28" s="1"/>
  <c r="J156" i="2"/>
  <c r="D25" i="28" s="1"/>
  <c r="L25" i="28" s="1"/>
  <c r="J157" i="2"/>
  <c r="D26" i="28" s="1"/>
  <c r="L26" i="28" s="1"/>
  <c r="J159" i="2"/>
  <c r="D28" i="28" s="1"/>
  <c r="J160" i="2"/>
  <c r="D29" i="28" s="1"/>
  <c r="J161" i="2"/>
  <c r="D30" i="28" s="1"/>
  <c r="J162" i="2"/>
  <c r="D31" i="28" s="1"/>
  <c r="J163" i="2"/>
  <c r="D32" i="28" s="1"/>
  <c r="J164" i="2"/>
  <c r="D33" i="28" s="1"/>
  <c r="J166" i="2"/>
  <c r="D35" i="28" s="1"/>
  <c r="J167" i="2"/>
  <c r="D36" i="28" s="1"/>
  <c r="J168" i="2"/>
  <c r="D37" i="28" s="1"/>
  <c r="J169" i="2"/>
  <c r="D38" i="28" s="1"/>
  <c r="J171" i="2"/>
  <c r="D40" i="28" s="1"/>
  <c r="J172" i="2"/>
  <c r="D41" i="28" s="1"/>
  <c r="J173" i="2"/>
  <c r="D42" i="28" s="1"/>
  <c r="J174" i="2"/>
  <c r="D43" i="28" s="1"/>
  <c r="J175" i="2"/>
  <c r="D44" i="28" s="1"/>
  <c r="J176" i="2"/>
  <c r="D45" i="28" s="1"/>
  <c r="J178" i="2"/>
  <c r="D47" i="28" s="1"/>
  <c r="J179" i="2"/>
  <c r="D48" i="28" s="1"/>
  <c r="J180" i="2"/>
  <c r="D49" i="28" s="1"/>
  <c r="J181" i="2"/>
  <c r="D50" i="28" s="1"/>
  <c r="J183" i="2"/>
  <c r="D52" i="28" s="1"/>
  <c r="J184" i="2"/>
  <c r="D53" i="28" s="1"/>
  <c r="J185" i="2"/>
  <c r="D54" i="28" s="1"/>
  <c r="J186" i="2"/>
  <c r="D55" i="28" s="1"/>
  <c r="J187" i="2"/>
  <c r="D56" i="28" s="1"/>
  <c r="J188" i="2"/>
  <c r="D57" i="28" s="1"/>
  <c r="J190" i="2"/>
  <c r="D59" i="28" s="1"/>
  <c r="J191" i="2"/>
  <c r="D60" i="28" s="1"/>
  <c r="J192" i="2"/>
  <c r="D61" i="28" s="1"/>
  <c r="J193" i="2"/>
  <c r="D62" i="28" s="1"/>
  <c r="J195" i="2"/>
  <c r="D64" i="28" s="1"/>
  <c r="J196" i="2"/>
  <c r="D65" i="28" s="1"/>
  <c r="J197" i="2"/>
  <c r="D66" i="28" s="1"/>
  <c r="J198" i="2"/>
  <c r="D67" i="28" s="1"/>
  <c r="D68" i="28"/>
  <c r="D69" i="28"/>
  <c r="J2" i="2"/>
  <c r="E13" i="2"/>
  <c r="E14" i="2"/>
  <c r="E15" i="2"/>
  <c r="E16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6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H112" i="4"/>
  <c r="H113" i="4"/>
  <c r="H114" i="4"/>
  <c r="H115" i="4"/>
  <c r="H116" i="4"/>
  <c r="H117" i="4"/>
  <c r="H118" i="4"/>
  <c r="H119" i="4"/>
  <c r="H110" i="4"/>
  <c r="E84" i="13"/>
  <c r="E86" i="13"/>
  <c r="E88" i="13"/>
  <c r="E89" i="13"/>
  <c r="E91" i="13"/>
  <c r="E92" i="13"/>
  <c r="E93" i="13"/>
  <c r="E95" i="13"/>
  <c r="E96" i="13"/>
  <c r="E97" i="13"/>
  <c r="E99" i="13"/>
  <c r="E100" i="13"/>
  <c r="E101" i="13"/>
  <c r="E103" i="13"/>
  <c r="E104" i="13"/>
  <c r="E105" i="13"/>
  <c r="E107" i="13"/>
  <c r="E108" i="13"/>
  <c r="E109" i="13"/>
  <c r="E111" i="13"/>
  <c r="E112" i="13"/>
  <c r="E113" i="13"/>
  <c r="E115" i="13"/>
  <c r="E116" i="13"/>
  <c r="E117" i="13"/>
  <c r="E119" i="13"/>
  <c r="E120" i="13"/>
  <c r="E121" i="13"/>
  <c r="E123" i="13"/>
  <c r="E124" i="13"/>
  <c r="E125" i="13"/>
  <c r="E127" i="13"/>
  <c r="E128" i="13"/>
  <c r="E129" i="13"/>
  <c r="E131" i="13"/>
  <c r="E132" i="13"/>
  <c r="E133" i="13"/>
  <c r="E135" i="13"/>
  <c r="E136" i="13"/>
  <c r="E137" i="13"/>
  <c r="E139" i="13"/>
  <c r="E140" i="13"/>
  <c r="E142" i="13"/>
  <c r="G153" i="14" s="1"/>
  <c r="E143" i="13"/>
  <c r="G154" i="14" s="1"/>
  <c r="E144" i="13"/>
  <c r="G155" i="14" s="1"/>
  <c r="E145" i="13"/>
  <c r="G156" i="14" s="1"/>
  <c r="E146" i="13"/>
  <c r="G157" i="14" s="1"/>
  <c r="E147" i="13"/>
  <c r="G158" i="14" s="1"/>
  <c r="E148" i="13"/>
  <c r="G159" i="14" s="1"/>
  <c r="E149" i="13"/>
  <c r="G160" i="14" s="1"/>
  <c r="E150" i="13"/>
  <c r="G161" i="14" s="1"/>
  <c r="E22" i="13"/>
  <c r="E23" i="13"/>
  <c r="E24" i="13"/>
  <c r="E25" i="13"/>
  <c r="E26" i="13"/>
  <c r="E27" i="13"/>
  <c r="E28" i="13"/>
  <c r="E30" i="13"/>
  <c r="E32" i="13"/>
  <c r="E34" i="13"/>
  <c r="E36" i="13"/>
  <c r="E38" i="13"/>
  <c r="E40" i="13"/>
  <c r="E42" i="13"/>
  <c r="E44" i="13"/>
  <c r="E46" i="13"/>
  <c r="E48" i="13"/>
  <c r="E50" i="13"/>
  <c r="E52" i="13"/>
  <c r="E54" i="13"/>
  <c r="E56" i="13"/>
  <c r="E58" i="13"/>
  <c r="E60" i="13"/>
  <c r="E62" i="13"/>
  <c r="G73" i="14" s="1"/>
  <c r="E64" i="13"/>
  <c r="E65" i="13"/>
  <c r="E66" i="13"/>
  <c r="E67" i="13"/>
  <c r="E68" i="13"/>
  <c r="E69" i="13"/>
  <c r="G80" i="14" s="1"/>
  <c r="E71" i="13"/>
  <c r="E72" i="13"/>
  <c r="E73" i="13"/>
  <c r="E74" i="13"/>
  <c r="E75" i="13"/>
  <c r="E76" i="13"/>
  <c r="E78" i="13"/>
  <c r="E80" i="13"/>
  <c r="E82" i="13"/>
  <c r="E16" i="13"/>
  <c r="E17" i="13"/>
  <c r="E18" i="13"/>
  <c r="E19" i="13"/>
  <c r="E20" i="13"/>
  <c r="E21" i="13"/>
  <c r="O3" i="13"/>
  <c r="P3" i="13"/>
  <c r="O4" i="13"/>
  <c r="P4" i="13" s="1"/>
  <c r="O5" i="13"/>
  <c r="P5" i="13"/>
  <c r="O6" i="13"/>
  <c r="P6" i="13" s="1"/>
  <c r="O2" i="13"/>
  <c r="P2" i="13"/>
  <c r="M3" i="13"/>
  <c r="N3" i="13"/>
  <c r="M4" i="13"/>
  <c r="N4" i="13"/>
  <c r="M5" i="13"/>
  <c r="N5" i="13"/>
  <c r="M6" i="13"/>
  <c r="N6" i="13"/>
  <c r="M7" i="13"/>
  <c r="N7" i="13"/>
  <c r="N2" i="13"/>
  <c r="M2" i="13"/>
  <c r="D398" i="15"/>
  <c r="D88" i="15"/>
  <c r="D89" i="15"/>
  <c r="D90" i="15"/>
  <c r="D91" i="15"/>
  <c r="D92" i="15"/>
  <c r="D93" i="15"/>
  <c r="D95" i="15"/>
  <c r="D96" i="15"/>
  <c r="D97" i="15"/>
  <c r="D98" i="15"/>
  <c r="D100" i="15"/>
  <c r="D101" i="15"/>
  <c r="D102" i="15"/>
  <c r="D103" i="15"/>
  <c r="D104" i="15"/>
  <c r="D105" i="15"/>
  <c r="D107" i="15"/>
  <c r="D108" i="15"/>
  <c r="D109" i="15"/>
  <c r="D110" i="15"/>
  <c r="D112" i="15"/>
  <c r="D113" i="15"/>
  <c r="D114" i="15"/>
  <c r="D115" i="15"/>
  <c r="D116" i="15"/>
  <c r="D117" i="15"/>
  <c r="D119" i="15"/>
  <c r="D120" i="15"/>
  <c r="D121" i="15"/>
  <c r="D122" i="15"/>
  <c r="D124" i="15"/>
  <c r="D125" i="15"/>
  <c r="D126" i="15"/>
  <c r="D127" i="15"/>
  <c r="D128" i="15"/>
  <c r="D129" i="15"/>
  <c r="D131" i="15"/>
  <c r="D132" i="15"/>
  <c r="D133" i="15"/>
  <c r="D134" i="15"/>
  <c r="D136" i="15"/>
  <c r="D137" i="15"/>
  <c r="D138" i="15"/>
  <c r="D139" i="15"/>
  <c r="D140" i="15"/>
  <c r="D141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391" i="15"/>
  <c r="D392" i="15"/>
  <c r="D393" i="15"/>
  <c r="D394" i="15"/>
  <c r="D395" i="15"/>
  <c r="D396" i="15"/>
  <c r="D397" i="15"/>
  <c r="D76" i="15"/>
  <c r="D77" i="15"/>
  <c r="D78" i="15"/>
  <c r="D79" i="15"/>
  <c r="D80" i="15"/>
  <c r="D81" i="15"/>
  <c r="D83" i="15"/>
  <c r="D84" i="15"/>
  <c r="D85" i="15"/>
  <c r="D86" i="15"/>
  <c r="C571" i="2"/>
  <c r="C570" i="2"/>
  <c r="C611" i="2" s="1"/>
  <c r="C532" i="2"/>
  <c r="C531" i="2"/>
  <c r="C533" i="2"/>
  <c r="C574" i="2"/>
  <c r="C534" i="2"/>
  <c r="C535" i="2"/>
  <c r="C536" i="2"/>
  <c r="C537" i="2"/>
  <c r="C538" i="2"/>
  <c r="C539" i="2"/>
  <c r="C540" i="2"/>
  <c r="C541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D531" i="2"/>
  <c r="E531" i="2"/>
  <c r="D532" i="2"/>
  <c r="E532" i="2"/>
  <c r="D533" i="2"/>
  <c r="D574" i="2" s="1"/>
  <c r="E533" i="2"/>
  <c r="D535" i="2"/>
  <c r="E535" i="2"/>
  <c r="D536" i="2"/>
  <c r="D577" i="2" s="1"/>
  <c r="E536" i="2"/>
  <c r="E537" i="2"/>
  <c r="D538" i="2"/>
  <c r="D539" i="2"/>
  <c r="E539" i="2"/>
  <c r="D540" i="2"/>
  <c r="D582" i="2" s="1"/>
  <c r="E540" i="2"/>
  <c r="E581" i="2"/>
  <c r="D541" i="2"/>
  <c r="E541" i="2"/>
  <c r="E582" i="2" s="1"/>
  <c r="D545" i="2"/>
  <c r="E545" i="2"/>
  <c r="E587" i="2" s="1"/>
  <c r="D546" i="2"/>
  <c r="D588" i="2" s="1"/>
  <c r="E546" i="2"/>
  <c r="D547" i="2"/>
  <c r="E547" i="2"/>
  <c r="D548" i="2"/>
  <c r="D590" i="2" s="1"/>
  <c r="E548" i="2"/>
  <c r="D549" i="2"/>
  <c r="E549" i="2"/>
  <c r="E590" i="2" s="1"/>
  <c r="D550" i="2"/>
  <c r="D592" i="2" s="1"/>
  <c r="E550" i="2"/>
  <c r="D551" i="2"/>
  <c r="E551" i="2"/>
  <c r="D552" i="2"/>
  <c r="D594" i="2" s="1"/>
  <c r="E552" i="2"/>
  <c r="D553" i="2"/>
  <c r="E553" i="2"/>
  <c r="E595" i="2" s="1"/>
  <c r="D554" i="2"/>
  <c r="D596" i="2" s="1"/>
  <c r="E554" i="2"/>
  <c r="D555" i="2"/>
  <c r="E555" i="2"/>
  <c r="D556" i="2"/>
  <c r="D598" i="2" s="1"/>
  <c r="E556" i="2"/>
  <c r="D557" i="2"/>
  <c r="E557" i="2"/>
  <c r="E598" i="2" s="1"/>
  <c r="D558" i="2"/>
  <c r="D600" i="2" s="1"/>
  <c r="E558" i="2"/>
  <c r="D559" i="2"/>
  <c r="E559" i="2"/>
  <c r="D560" i="2"/>
  <c r="D602" i="2" s="1"/>
  <c r="E560" i="2"/>
  <c r="D561" i="2"/>
  <c r="E561" i="2"/>
  <c r="E603" i="2" s="1"/>
  <c r="D562" i="2"/>
  <c r="D604" i="2" s="1"/>
  <c r="E562" i="2"/>
  <c r="D563" i="2"/>
  <c r="E563" i="2"/>
  <c r="D564" i="2"/>
  <c r="D606" i="2" s="1"/>
  <c r="E564" i="2"/>
  <c r="D565" i="2"/>
  <c r="E565" i="2"/>
  <c r="E606" i="2" s="1"/>
  <c r="D566" i="2"/>
  <c r="D608" i="2" s="1"/>
  <c r="E566" i="2"/>
  <c r="D567" i="2"/>
  <c r="E567" i="2"/>
  <c r="D568" i="2"/>
  <c r="D610" i="2" s="1"/>
  <c r="E568" i="2"/>
  <c r="D569" i="2"/>
  <c r="E569" i="2"/>
  <c r="E611" i="2" s="1"/>
  <c r="D570" i="2"/>
  <c r="D612" i="2" s="1"/>
  <c r="E570" i="2"/>
  <c r="D571" i="2"/>
  <c r="E571" i="2"/>
  <c r="D587" i="2"/>
  <c r="E588" i="2"/>
  <c r="D589" i="2"/>
  <c r="E589" i="2"/>
  <c r="D591" i="2"/>
  <c r="E591" i="2"/>
  <c r="E592" i="2"/>
  <c r="D593" i="2"/>
  <c r="E593" i="2"/>
  <c r="E594" i="2"/>
  <c r="D595" i="2"/>
  <c r="E596" i="2"/>
  <c r="D597" i="2"/>
  <c r="E597" i="2"/>
  <c r="D599" i="2"/>
  <c r="E599" i="2"/>
  <c r="E600" i="2"/>
  <c r="D601" i="2"/>
  <c r="E601" i="2"/>
  <c r="E602" i="2"/>
  <c r="D603" i="2"/>
  <c r="E604" i="2"/>
  <c r="D605" i="2"/>
  <c r="E605" i="2"/>
  <c r="D607" i="2"/>
  <c r="E607" i="2"/>
  <c r="E608" i="2"/>
  <c r="D609" i="2"/>
  <c r="E609" i="2"/>
  <c r="E610" i="2"/>
  <c r="D611" i="2"/>
  <c r="E612" i="2"/>
  <c r="D545" i="7"/>
  <c r="E677" i="12"/>
  <c r="F124" i="4"/>
  <c r="F125" i="4"/>
  <c r="F126" i="4"/>
  <c r="F127" i="4"/>
  <c r="F128" i="4"/>
  <c r="F129" i="4"/>
  <c r="F130" i="4"/>
  <c r="F112" i="4"/>
  <c r="F113" i="4"/>
  <c r="F114" i="4"/>
  <c r="F115" i="4"/>
  <c r="F116" i="4"/>
  <c r="F117" i="4"/>
  <c r="F21" i="7" s="1"/>
  <c r="F118" i="4"/>
  <c r="F119" i="4"/>
  <c r="F120" i="4"/>
  <c r="F122" i="4"/>
  <c r="E15" i="13"/>
  <c r="G26" i="14"/>
  <c r="F123" i="4"/>
  <c r="F100" i="4"/>
  <c r="F101" i="4"/>
  <c r="F102" i="4"/>
  <c r="F103" i="4"/>
  <c r="F104" i="4"/>
  <c r="F105" i="4"/>
  <c r="F106" i="4"/>
  <c r="F107" i="4"/>
  <c r="F108" i="4"/>
  <c r="F109" i="4"/>
  <c r="F111" i="4"/>
  <c r="E546" i="7"/>
  <c r="F99" i="4"/>
  <c r="G546" i="7"/>
  <c r="B254" i="7"/>
  <c r="B266" i="7" s="1"/>
  <c r="B278" i="7" s="1"/>
  <c r="B290" i="7" s="1"/>
  <c r="B302" i="7" s="1"/>
  <c r="B314" i="7" s="1"/>
  <c r="B326" i="7" s="1"/>
  <c r="B338" i="7" s="1"/>
  <c r="B350" i="7" s="1"/>
  <c r="B362" i="7" s="1"/>
  <c r="B374" i="7" s="1"/>
  <c r="B386" i="7" s="1"/>
  <c r="B398" i="7" s="1"/>
  <c r="B410" i="7" s="1"/>
  <c r="B422" i="7" s="1"/>
  <c r="B434" i="7" s="1"/>
  <c r="B446" i="7" s="1"/>
  <c r="B458" i="7" s="1"/>
  <c r="B470" i="7" s="1"/>
  <c r="B482" i="7" s="1"/>
  <c r="B494" i="7" s="1"/>
  <c r="B506" i="7" s="1"/>
  <c r="B518" i="7" s="1"/>
  <c r="A98" i="7"/>
  <c r="A110" i="7" s="1"/>
  <c r="A122" i="7"/>
  <c r="A134" i="7" s="1"/>
  <c r="A146" i="7" s="1"/>
  <c r="A158" i="7" s="1"/>
  <c r="A170" i="7" s="1"/>
  <c r="A182" i="7" s="1"/>
  <c r="A194" i="7" s="1"/>
  <c r="A206" i="7" s="1"/>
  <c r="A218" i="7" s="1"/>
  <c r="A230" i="7" s="1"/>
  <c r="A242" i="7" s="1"/>
  <c r="A254" i="7" s="1"/>
  <c r="A266" i="7" s="1"/>
  <c r="A278" i="7" s="1"/>
  <c r="A290" i="7" s="1"/>
  <c r="A302" i="7" s="1"/>
  <c r="A314" i="7" s="1"/>
  <c r="A326" i="7" s="1"/>
  <c r="A338" i="7" s="1"/>
  <c r="A350" i="7" s="1"/>
  <c r="A362" i="7" s="1"/>
  <c r="A374" i="7" s="1"/>
  <c r="A386" i="7" s="1"/>
  <c r="A398" i="7" s="1"/>
  <c r="A410" i="7" s="1"/>
  <c r="A422" i="7" s="1"/>
  <c r="A434" i="7" s="1"/>
  <c r="A446" i="7" s="1"/>
  <c r="A458" i="7" s="1"/>
  <c r="A470" i="7" s="1"/>
  <c r="A482" i="7" s="1"/>
  <c r="A494" i="7" s="1"/>
  <c r="A506" i="7" s="1"/>
  <c r="A518" i="7" s="1"/>
  <c r="B253" i="7"/>
  <c r="B265" i="7" s="1"/>
  <c r="B277" i="7"/>
  <c r="B289" i="7" s="1"/>
  <c r="B301" i="7" s="1"/>
  <c r="B313" i="7" s="1"/>
  <c r="B325" i="7" s="1"/>
  <c r="B337" i="7" s="1"/>
  <c r="B349" i="7" s="1"/>
  <c r="B361" i="7" s="1"/>
  <c r="B373" i="7" s="1"/>
  <c r="B385" i="7" s="1"/>
  <c r="B397" i="7" s="1"/>
  <c r="B409" i="7" s="1"/>
  <c r="B421" i="7" s="1"/>
  <c r="B433" i="7" s="1"/>
  <c r="B445" i="7" s="1"/>
  <c r="B457" i="7" s="1"/>
  <c r="B469" i="7" s="1"/>
  <c r="B481" i="7" s="1"/>
  <c r="B493" i="7" s="1"/>
  <c r="B505" i="7" s="1"/>
  <c r="B517" i="7" s="1"/>
  <c r="A97" i="7"/>
  <c r="A109" i="7"/>
  <c r="A121" i="7" s="1"/>
  <c r="A133" i="7" s="1"/>
  <c r="A145" i="7" s="1"/>
  <c r="A157" i="7" s="1"/>
  <c r="A169" i="7" s="1"/>
  <c r="A181" i="7" s="1"/>
  <c r="A193" i="7" s="1"/>
  <c r="A205" i="7" s="1"/>
  <c r="A217" i="7" s="1"/>
  <c r="A229" i="7" s="1"/>
  <c r="A241" i="7" s="1"/>
  <c r="A253" i="7" s="1"/>
  <c r="A265" i="7" s="1"/>
  <c r="A277" i="7" s="1"/>
  <c r="A289" i="7" s="1"/>
  <c r="A301" i="7" s="1"/>
  <c r="A313" i="7" s="1"/>
  <c r="A325" i="7" s="1"/>
  <c r="A337" i="7" s="1"/>
  <c r="A349" i="7" s="1"/>
  <c r="A361" i="7" s="1"/>
  <c r="A373" i="7" s="1"/>
  <c r="A385" i="7" s="1"/>
  <c r="A397" i="7" s="1"/>
  <c r="A409" i="7" s="1"/>
  <c r="A421" i="7" s="1"/>
  <c r="A433" i="7" s="1"/>
  <c r="A445" i="7" s="1"/>
  <c r="A457" i="7" s="1"/>
  <c r="A469" i="7" s="1"/>
  <c r="A481" i="7" s="1"/>
  <c r="A493" i="7" s="1"/>
  <c r="A505" i="7" s="1"/>
  <c r="A517" i="7" s="1"/>
  <c r="B252" i="7"/>
  <c r="B264" i="7"/>
  <c r="B276" i="7" s="1"/>
  <c r="B288" i="7"/>
  <c r="B300" i="7" s="1"/>
  <c r="B312" i="7" s="1"/>
  <c r="B324" i="7" s="1"/>
  <c r="B336" i="7" s="1"/>
  <c r="B348" i="7" s="1"/>
  <c r="B360" i="7" s="1"/>
  <c r="B372" i="7" s="1"/>
  <c r="B384" i="7" s="1"/>
  <c r="B396" i="7" s="1"/>
  <c r="B408" i="7" s="1"/>
  <c r="B420" i="7" s="1"/>
  <c r="B432" i="7" s="1"/>
  <c r="B444" i="7" s="1"/>
  <c r="B456" i="7" s="1"/>
  <c r="B468" i="7" s="1"/>
  <c r="B480" i="7" s="1"/>
  <c r="B492" i="7" s="1"/>
  <c r="B504" i="7" s="1"/>
  <c r="B516" i="7" s="1"/>
  <c r="A96" i="7"/>
  <c r="A108" i="7" s="1"/>
  <c r="A120" i="7" s="1"/>
  <c r="A132" i="7" s="1"/>
  <c r="A144" i="7" s="1"/>
  <c r="A156" i="7" s="1"/>
  <c r="A168" i="7" s="1"/>
  <c r="A180" i="7" s="1"/>
  <c r="A192" i="7"/>
  <c r="A204" i="7" s="1"/>
  <c r="A216" i="7" s="1"/>
  <c r="A228" i="7" s="1"/>
  <c r="A240" i="7" s="1"/>
  <c r="A252" i="7" s="1"/>
  <c r="A264" i="7" s="1"/>
  <c r="A276" i="7" s="1"/>
  <c r="A288" i="7" s="1"/>
  <c r="A300" i="7" s="1"/>
  <c r="A312" i="7" s="1"/>
  <c r="A324" i="7" s="1"/>
  <c r="A336" i="7" s="1"/>
  <c r="A348" i="7" s="1"/>
  <c r="A360" i="7" s="1"/>
  <c r="A372" i="7" s="1"/>
  <c r="A384" i="7" s="1"/>
  <c r="A396" i="7" s="1"/>
  <c r="A408" i="7" s="1"/>
  <c r="A420" i="7" s="1"/>
  <c r="A432" i="7" s="1"/>
  <c r="A444" i="7" s="1"/>
  <c r="A456" i="7" s="1"/>
  <c r="A468" i="7" s="1"/>
  <c r="A480" i="7" s="1"/>
  <c r="A492" i="7" s="1"/>
  <c r="A504" i="7" s="1"/>
  <c r="A516" i="7" s="1"/>
  <c r="B251" i="7"/>
  <c r="B263" i="7" s="1"/>
  <c r="B275" i="7" s="1"/>
  <c r="B287" i="7" s="1"/>
  <c r="B299" i="7" s="1"/>
  <c r="B311" i="7" s="1"/>
  <c r="B323" i="7" s="1"/>
  <c r="B335" i="7" s="1"/>
  <c r="B347" i="7" s="1"/>
  <c r="B359" i="7" s="1"/>
  <c r="B371" i="7" s="1"/>
  <c r="B383" i="7" s="1"/>
  <c r="B395" i="7" s="1"/>
  <c r="B407" i="7" s="1"/>
  <c r="B419" i="7" s="1"/>
  <c r="B431" i="7" s="1"/>
  <c r="B443" i="7" s="1"/>
  <c r="B455" i="7" s="1"/>
  <c r="B467" i="7" s="1"/>
  <c r="B479" i="7" s="1"/>
  <c r="B491" i="7" s="1"/>
  <c r="B503" i="7" s="1"/>
  <c r="B515" i="7" s="1"/>
  <c r="A95" i="7"/>
  <c r="A107" i="7" s="1"/>
  <c r="A119" i="7" s="1"/>
  <c r="A131" i="7" s="1"/>
  <c r="A143" i="7" s="1"/>
  <c r="A155" i="7" s="1"/>
  <c r="A167" i="7" s="1"/>
  <c r="A179" i="7" s="1"/>
  <c r="A191" i="7" s="1"/>
  <c r="A203" i="7" s="1"/>
  <c r="A215" i="7" s="1"/>
  <c r="A227" i="7" s="1"/>
  <c r="A239" i="7" s="1"/>
  <c r="A251" i="7" s="1"/>
  <c r="A263" i="7" s="1"/>
  <c r="A275" i="7" s="1"/>
  <c r="A287" i="7" s="1"/>
  <c r="A299" i="7" s="1"/>
  <c r="A311" i="7" s="1"/>
  <c r="A323" i="7" s="1"/>
  <c r="A335" i="7" s="1"/>
  <c r="A347" i="7" s="1"/>
  <c r="A359" i="7" s="1"/>
  <c r="A371" i="7" s="1"/>
  <c r="A383" i="7" s="1"/>
  <c r="A395" i="7" s="1"/>
  <c r="A407" i="7" s="1"/>
  <c r="A419" i="7" s="1"/>
  <c r="A431" i="7" s="1"/>
  <c r="A443" i="7" s="1"/>
  <c r="A455" i="7" s="1"/>
  <c r="A467" i="7" s="1"/>
  <c r="A479" i="7" s="1"/>
  <c r="A491" i="7" s="1"/>
  <c r="A503" i="7" s="1"/>
  <c r="A515" i="7" s="1"/>
  <c r="B250" i="7"/>
  <c r="B262" i="7" s="1"/>
  <c r="B274" i="7" s="1"/>
  <c r="B286" i="7" s="1"/>
  <c r="B298" i="7" s="1"/>
  <c r="B310" i="7" s="1"/>
  <c r="B322" i="7" s="1"/>
  <c r="B334" i="7" s="1"/>
  <c r="B346" i="7" s="1"/>
  <c r="B358" i="7" s="1"/>
  <c r="B370" i="7" s="1"/>
  <c r="B382" i="7" s="1"/>
  <c r="B394" i="7" s="1"/>
  <c r="B406" i="7" s="1"/>
  <c r="B418" i="7" s="1"/>
  <c r="B430" i="7" s="1"/>
  <c r="B442" i="7" s="1"/>
  <c r="B454" i="7" s="1"/>
  <c r="B466" i="7" s="1"/>
  <c r="B478" i="7" s="1"/>
  <c r="B490" i="7" s="1"/>
  <c r="B502" i="7" s="1"/>
  <c r="B514" i="7" s="1"/>
  <c r="A94" i="7"/>
  <c r="A106" i="7" s="1"/>
  <c r="A118" i="7" s="1"/>
  <c r="A130" i="7" s="1"/>
  <c r="A142" i="7" s="1"/>
  <c r="A154" i="7" s="1"/>
  <c r="A166" i="7" s="1"/>
  <c r="A178" i="7" s="1"/>
  <c r="A190" i="7" s="1"/>
  <c r="A202" i="7" s="1"/>
  <c r="A214" i="7" s="1"/>
  <c r="A226" i="7" s="1"/>
  <c r="A238" i="7" s="1"/>
  <c r="A250" i="7" s="1"/>
  <c r="A262" i="7" s="1"/>
  <c r="A274" i="7" s="1"/>
  <c r="A286" i="7" s="1"/>
  <c r="A298" i="7" s="1"/>
  <c r="A310" i="7" s="1"/>
  <c r="A322" i="7" s="1"/>
  <c r="A334" i="7" s="1"/>
  <c r="A346" i="7" s="1"/>
  <c r="A358" i="7" s="1"/>
  <c r="A370" i="7" s="1"/>
  <c r="A382" i="7" s="1"/>
  <c r="A394" i="7" s="1"/>
  <c r="A406" i="7" s="1"/>
  <c r="A418" i="7" s="1"/>
  <c r="A430" i="7" s="1"/>
  <c r="A442" i="7" s="1"/>
  <c r="A454" i="7" s="1"/>
  <c r="A466" i="7" s="1"/>
  <c r="A478" i="7" s="1"/>
  <c r="A490" i="7" s="1"/>
  <c r="A502" i="7" s="1"/>
  <c r="A514" i="7" s="1"/>
  <c r="B249" i="7"/>
  <c r="B261" i="7" s="1"/>
  <c r="B273" i="7" s="1"/>
  <c r="B285" i="7" s="1"/>
  <c r="B297" i="7" s="1"/>
  <c r="B309" i="7" s="1"/>
  <c r="B321" i="7" s="1"/>
  <c r="B333" i="7" s="1"/>
  <c r="B345" i="7" s="1"/>
  <c r="B357" i="7" s="1"/>
  <c r="B369" i="7" s="1"/>
  <c r="B381" i="7" s="1"/>
  <c r="B393" i="7" s="1"/>
  <c r="B405" i="7" s="1"/>
  <c r="B417" i="7" s="1"/>
  <c r="B429" i="7" s="1"/>
  <c r="B441" i="7" s="1"/>
  <c r="B453" i="7" s="1"/>
  <c r="B465" i="7" s="1"/>
  <c r="B477" i="7" s="1"/>
  <c r="B489" i="7" s="1"/>
  <c r="B501" i="7" s="1"/>
  <c r="B513" i="7" s="1"/>
  <c r="A93" i="7"/>
  <c r="A105" i="7"/>
  <c r="A117" i="7" s="1"/>
  <c r="A129" i="7" s="1"/>
  <c r="A141" i="7" s="1"/>
  <c r="A153" i="7" s="1"/>
  <c r="A165" i="7" s="1"/>
  <c r="A177" i="7" s="1"/>
  <c r="A189" i="7" s="1"/>
  <c r="A201" i="7" s="1"/>
  <c r="A213" i="7" s="1"/>
  <c r="A225" i="7" s="1"/>
  <c r="A237" i="7" s="1"/>
  <c r="A249" i="7" s="1"/>
  <c r="A261" i="7" s="1"/>
  <c r="A273" i="7" s="1"/>
  <c r="A285" i="7" s="1"/>
  <c r="A297" i="7" s="1"/>
  <c r="A309" i="7" s="1"/>
  <c r="A321" i="7" s="1"/>
  <c r="A333" i="7" s="1"/>
  <c r="A345" i="7" s="1"/>
  <c r="A357" i="7" s="1"/>
  <c r="A369" i="7" s="1"/>
  <c r="A381" i="7" s="1"/>
  <c r="A393" i="7" s="1"/>
  <c r="A405" i="7" s="1"/>
  <c r="A417" i="7" s="1"/>
  <c r="A429" i="7" s="1"/>
  <c r="A441" i="7" s="1"/>
  <c r="A453" i="7" s="1"/>
  <c r="A465" i="7" s="1"/>
  <c r="A477" i="7" s="1"/>
  <c r="A489" i="7" s="1"/>
  <c r="A501" i="7" s="1"/>
  <c r="A513" i="7" s="1"/>
  <c r="B248" i="7"/>
  <c r="B260" i="7"/>
  <c r="B272" i="7" s="1"/>
  <c r="B284" i="7"/>
  <c r="B296" i="7" s="1"/>
  <c r="B308" i="7" s="1"/>
  <c r="B320" i="7" s="1"/>
  <c r="B332" i="7" s="1"/>
  <c r="B344" i="7" s="1"/>
  <c r="B356" i="7" s="1"/>
  <c r="B368" i="7" s="1"/>
  <c r="B380" i="7" s="1"/>
  <c r="B392" i="7" s="1"/>
  <c r="B404" i="7" s="1"/>
  <c r="B416" i="7" s="1"/>
  <c r="B428" i="7" s="1"/>
  <c r="B440" i="7" s="1"/>
  <c r="B452" i="7" s="1"/>
  <c r="B464" i="7" s="1"/>
  <c r="B476" i="7" s="1"/>
  <c r="B488" i="7" s="1"/>
  <c r="B500" i="7" s="1"/>
  <c r="B512" i="7" s="1"/>
  <c r="A92" i="7"/>
  <c r="A104" i="7" s="1"/>
  <c r="A116" i="7" s="1"/>
  <c r="A128" i="7" s="1"/>
  <c r="A140" i="7" s="1"/>
  <c r="A152" i="7" s="1"/>
  <c r="A164" i="7" s="1"/>
  <c r="A176" i="7" s="1"/>
  <c r="A188" i="7" s="1"/>
  <c r="A200" i="7" s="1"/>
  <c r="A212" i="7" s="1"/>
  <c r="A224" i="7" s="1"/>
  <c r="A236" i="7" s="1"/>
  <c r="A248" i="7" s="1"/>
  <c r="A260" i="7" s="1"/>
  <c r="A272" i="7" s="1"/>
  <c r="A284" i="7" s="1"/>
  <c r="A296" i="7" s="1"/>
  <c r="A308" i="7" s="1"/>
  <c r="A320" i="7" s="1"/>
  <c r="A332" i="7" s="1"/>
  <c r="A344" i="7" s="1"/>
  <c r="A356" i="7" s="1"/>
  <c r="A368" i="7" s="1"/>
  <c r="A380" i="7" s="1"/>
  <c r="A392" i="7" s="1"/>
  <c r="A404" i="7" s="1"/>
  <c r="A416" i="7" s="1"/>
  <c r="A428" i="7" s="1"/>
  <c r="A440" i="7" s="1"/>
  <c r="A452" i="7" s="1"/>
  <c r="A464" i="7" s="1"/>
  <c r="A476" i="7" s="1"/>
  <c r="A488" i="7" s="1"/>
  <c r="A500" i="7" s="1"/>
  <c r="A512" i="7" s="1"/>
  <c r="B247" i="7"/>
  <c r="B259" i="7" s="1"/>
  <c r="B271" i="7" s="1"/>
  <c r="B283" i="7" s="1"/>
  <c r="B295" i="7" s="1"/>
  <c r="B307" i="7" s="1"/>
  <c r="B319" i="7" s="1"/>
  <c r="B331" i="7" s="1"/>
  <c r="B343" i="7" s="1"/>
  <c r="B355" i="7" s="1"/>
  <c r="B367" i="7" s="1"/>
  <c r="B379" i="7" s="1"/>
  <c r="B391" i="7" s="1"/>
  <c r="B403" i="7" s="1"/>
  <c r="B415" i="7" s="1"/>
  <c r="B427" i="7" s="1"/>
  <c r="B439" i="7" s="1"/>
  <c r="B451" i="7" s="1"/>
  <c r="B463" i="7" s="1"/>
  <c r="B475" i="7" s="1"/>
  <c r="B487" i="7" s="1"/>
  <c r="B499" i="7" s="1"/>
  <c r="B511" i="7" s="1"/>
  <c r="A91" i="7"/>
  <c r="A103" i="7" s="1"/>
  <c r="A115" i="7" s="1"/>
  <c r="A127" i="7" s="1"/>
  <c r="A139" i="7" s="1"/>
  <c r="A151" i="7" s="1"/>
  <c r="A163" i="7" s="1"/>
  <c r="A175" i="7" s="1"/>
  <c r="A187" i="7" s="1"/>
  <c r="A199" i="7" s="1"/>
  <c r="A211" i="7" s="1"/>
  <c r="A223" i="7" s="1"/>
  <c r="A235" i="7" s="1"/>
  <c r="A247" i="7" s="1"/>
  <c r="A259" i="7" s="1"/>
  <c r="A271" i="7" s="1"/>
  <c r="A283" i="7" s="1"/>
  <c r="A295" i="7" s="1"/>
  <c r="A307" i="7" s="1"/>
  <c r="A319" i="7" s="1"/>
  <c r="A331" i="7" s="1"/>
  <c r="A343" i="7" s="1"/>
  <c r="A355" i="7" s="1"/>
  <c r="A367" i="7" s="1"/>
  <c r="A379" i="7" s="1"/>
  <c r="A391" i="7" s="1"/>
  <c r="A403" i="7" s="1"/>
  <c r="A415" i="7" s="1"/>
  <c r="A427" i="7" s="1"/>
  <c r="A439" i="7" s="1"/>
  <c r="A451" i="7" s="1"/>
  <c r="A463" i="7" s="1"/>
  <c r="A475" i="7" s="1"/>
  <c r="A487" i="7" s="1"/>
  <c r="A499" i="7" s="1"/>
  <c r="A511" i="7" s="1"/>
  <c r="B246" i="7"/>
  <c r="B258" i="7" s="1"/>
  <c r="B270" i="7" s="1"/>
  <c r="B282" i="7" s="1"/>
  <c r="B294" i="7" s="1"/>
  <c r="B306" i="7" s="1"/>
  <c r="B318" i="7" s="1"/>
  <c r="B330" i="7" s="1"/>
  <c r="B342" i="7" s="1"/>
  <c r="B354" i="7" s="1"/>
  <c r="B366" i="7" s="1"/>
  <c r="B378" i="7" s="1"/>
  <c r="B390" i="7" s="1"/>
  <c r="B402" i="7" s="1"/>
  <c r="B414" i="7" s="1"/>
  <c r="B426" i="7" s="1"/>
  <c r="B438" i="7" s="1"/>
  <c r="B450" i="7" s="1"/>
  <c r="B462" i="7" s="1"/>
  <c r="B474" i="7" s="1"/>
  <c r="B486" i="7" s="1"/>
  <c r="B498" i="7" s="1"/>
  <c r="B510" i="7" s="1"/>
  <c r="A90" i="7"/>
  <c r="A102" i="7" s="1"/>
  <c r="A114" i="7" s="1"/>
  <c r="A126" i="7" s="1"/>
  <c r="A138" i="7" s="1"/>
  <c r="A150" i="7" s="1"/>
  <c r="A162" i="7" s="1"/>
  <c r="A174" i="7" s="1"/>
  <c r="A186" i="7" s="1"/>
  <c r="A198" i="7" s="1"/>
  <c r="A210" i="7" s="1"/>
  <c r="A222" i="7" s="1"/>
  <c r="A234" i="7" s="1"/>
  <c r="A246" i="7" s="1"/>
  <c r="A258" i="7" s="1"/>
  <c r="A270" i="7" s="1"/>
  <c r="A282" i="7" s="1"/>
  <c r="A294" i="7" s="1"/>
  <c r="A306" i="7" s="1"/>
  <c r="A318" i="7" s="1"/>
  <c r="A330" i="7" s="1"/>
  <c r="A342" i="7" s="1"/>
  <c r="A354" i="7" s="1"/>
  <c r="A366" i="7" s="1"/>
  <c r="A378" i="7" s="1"/>
  <c r="A390" i="7" s="1"/>
  <c r="A402" i="7" s="1"/>
  <c r="A414" i="7" s="1"/>
  <c r="A426" i="7" s="1"/>
  <c r="A438" i="7" s="1"/>
  <c r="A450" i="7" s="1"/>
  <c r="A462" i="7" s="1"/>
  <c r="A474" i="7" s="1"/>
  <c r="A486" i="7" s="1"/>
  <c r="A498" i="7" s="1"/>
  <c r="A510" i="7" s="1"/>
  <c r="B245" i="7"/>
  <c r="B257" i="7" s="1"/>
  <c r="B269" i="7"/>
  <c r="B281" i="7" s="1"/>
  <c r="B293" i="7" s="1"/>
  <c r="B305" i="7" s="1"/>
  <c r="B317" i="7" s="1"/>
  <c r="B329" i="7" s="1"/>
  <c r="B341" i="7" s="1"/>
  <c r="B353" i="7" s="1"/>
  <c r="B365" i="7" s="1"/>
  <c r="B377" i="7" s="1"/>
  <c r="B389" i="7" s="1"/>
  <c r="B401" i="7" s="1"/>
  <c r="B413" i="7" s="1"/>
  <c r="B425" i="7" s="1"/>
  <c r="B437" i="7" s="1"/>
  <c r="B449" i="7" s="1"/>
  <c r="B461" i="7" s="1"/>
  <c r="B473" i="7" s="1"/>
  <c r="B485" i="7" s="1"/>
  <c r="B497" i="7" s="1"/>
  <c r="B509" i="7" s="1"/>
  <c r="A89" i="7"/>
  <c r="A101" i="7"/>
  <c r="A113" i="7" s="1"/>
  <c r="A125" i="7" s="1"/>
  <c r="A137" i="7" s="1"/>
  <c r="A149" i="7" s="1"/>
  <c r="A161" i="7" s="1"/>
  <c r="A173" i="7" s="1"/>
  <c r="A185" i="7" s="1"/>
  <c r="A197" i="7" s="1"/>
  <c r="A209" i="7" s="1"/>
  <c r="A221" i="7" s="1"/>
  <c r="A233" i="7" s="1"/>
  <c r="A245" i="7" s="1"/>
  <c r="A257" i="7" s="1"/>
  <c r="A269" i="7" s="1"/>
  <c r="A281" i="7" s="1"/>
  <c r="A293" i="7" s="1"/>
  <c r="A305" i="7" s="1"/>
  <c r="A317" i="7" s="1"/>
  <c r="A329" i="7" s="1"/>
  <c r="A341" i="7" s="1"/>
  <c r="A353" i="7" s="1"/>
  <c r="A365" i="7" s="1"/>
  <c r="A377" i="7" s="1"/>
  <c r="A389" i="7" s="1"/>
  <c r="A401" i="7" s="1"/>
  <c r="A413" i="7" s="1"/>
  <c r="A425" i="7" s="1"/>
  <c r="A437" i="7" s="1"/>
  <c r="A449" i="7" s="1"/>
  <c r="A461" i="7" s="1"/>
  <c r="A473" i="7" s="1"/>
  <c r="A485" i="7" s="1"/>
  <c r="A497" i="7" s="1"/>
  <c r="A509" i="7" s="1"/>
  <c r="B244" i="7"/>
  <c r="B256" i="7" s="1"/>
  <c r="B268" i="7" s="1"/>
  <c r="B280" i="7" s="1"/>
  <c r="B292" i="7" s="1"/>
  <c r="B304" i="7" s="1"/>
  <c r="B316" i="7" s="1"/>
  <c r="B328" i="7" s="1"/>
  <c r="B340" i="7" s="1"/>
  <c r="B352" i="7" s="1"/>
  <c r="B364" i="7" s="1"/>
  <c r="B376" i="7" s="1"/>
  <c r="B388" i="7" s="1"/>
  <c r="B400" i="7" s="1"/>
  <c r="B412" i="7" s="1"/>
  <c r="B424" i="7" s="1"/>
  <c r="B436" i="7" s="1"/>
  <c r="B448" i="7" s="1"/>
  <c r="B460" i="7" s="1"/>
  <c r="B472" i="7" s="1"/>
  <c r="B484" i="7" s="1"/>
  <c r="B496" i="7" s="1"/>
  <c r="B508" i="7" s="1"/>
  <c r="A88" i="7"/>
  <c r="A100" i="7" s="1"/>
  <c r="A112" i="7" s="1"/>
  <c r="A124" i="7" s="1"/>
  <c r="A136" i="7" s="1"/>
  <c r="A148" i="7" s="1"/>
  <c r="A160" i="7" s="1"/>
  <c r="A172" i="7" s="1"/>
  <c r="A184" i="7" s="1"/>
  <c r="A196" i="7" s="1"/>
  <c r="A208" i="7" s="1"/>
  <c r="A220" i="7" s="1"/>
  <c r="A232" i="7" s="1"/>
  <c r="A244" i="7" s="1"/>
  <c r="A256" i="7" s="1"/>
  <c r="A268" i="7" s="1"/>
  <c r="A280" i="7" s="1"/>
  <c r="A292" i="7" s="1"/>
  <c r="A304" i="7" s="1"/>
  <c r="A316" i="7" s="1"/>
  <c r="A328" i="7" s="1"/>
  <c r="A340" i="7" s="1"/>
  <c r="A352" i="7" s="1"/>
  <c r="A364" i="7" s="1"/>
  <c r="A376" i="7" s="1"/>
  <c r="A388" i="7" s="1"/>
  <c r="A400" i="7" s="1"/>
  <c r="A412" i="7" s="1"/>
  <c r="A424" i="7" s="1"/>
  <c r="A436" i="7" s="1"/>
  <c r="A448" i="7" s="1"/>
  <c r="A460" i="7" s="1"/>
  <c r="A472" i="7" s="1"/>
  <c r="A484" i="7" s="1"/>
  <c r="A496" i="7" s="1"/>
  <c r="A508" i="7" s="1"/>
  <c r="B243" i="7"/>
  <c r="B255" i="7" s="1"/>
  <c r="B267" i="7" s="1"/>
  <c r="B279" i="7" s="1"/>
  <c r="B291" i="7" s="1"/>
  <c r="B303" i="7" s="1"/>
  <c r="B315" i="7" s="1"/>
  <c r="B327" i="7" s="1"/>
  <c r="B339" i="7" s="1"/>
  <c r="B351" i="7" s="1"/>
  <c r="B363" i="7" s="1"/>
  <c r="B375" i="7" s="1"/>
  <c r="B387" i="7" s="1"/>
  <c r="B399" i="7" s="1"/>
  <c r="B411" i="7" s="1"/>
  <c r="B423" i="7" s="1"/>
  <c r="B435" i="7" s="1"/>
  <c r="B447" i="7" s="1"/>
  <c r="B459" i="7" s="1"/>
  <c r="B471" i="7" s="1"/>
  <c r="B483" i="7" s="1"/>
  <c r="B495" i="7" s="1"/>
  <c r="B507" i="7" s="1"/>
  <c r="A87" i="7"/>
  <c r="A99" i="7"/>
  <c r="A111" i="7" s="1"/>
  <c r="A123" i="7" s="1"/>
  <c r="A135" i="7" s="1"/>
  <c r="A147" i="7" s="1"/>
  <c r="A159" i="7" s="1"/>
  <c r="A171" i="7" s="1"/>
  <c r="A183" i="7" s="1"/>
  <c r="A195" i="7" s="1"/>
  <c r="A207" i="7" s="1"/>
  <c r="A219" i="7" s="1"/>
  <c r="A231" i="7" s="1"/>
  <c r="A243" i="7" s="1"/>
  <c r="A255" i="7" s="1"/>
  <c r="A267" i="7" s="1"/>
  <c r="A279" i="7" s="1"/>
  <c r="A291" i="7" s="1"/>
  <c r="A303" i="7" s="1"/>
  <c r="A315" i="7" s="1"/>
  <c r="A327" i="7" s="1"/>
  <c r="A339" i="7" s="1"/>
  <c r="A351" i="7" s="1"/>
  <c r="A363" i="7" s="1"/>
  <c r="A375" i="7" s="1"/>
  <c r="A387" i="7" s="1"/>
  <c r="A399" i="7" s="1"/>
  <c r="A411" i="7" s="1"/>
  <c r="A423" i="7" s="1"/>
  <c r="A435" i="7" s="1"/>
  <c r="A447" i="7" s="1"/>
  <c r="A459" i="7" s="1"/>
  <c r="A471" i="7" s="1"/>
  <c r="A483" i="7" s="1"/>
  <c r="A495" i="7" s="1"/>
  <c r="A507" i="7" s="1"/>
  <c r="E410" i="4"/>
  <c r="E398" i="4"/>
  <c r="G410" i="4"/>
  <c r="G398" i="4"/>
  <c r="E422" i="4"/>
  <c r="G422" i="4"/>
  <c r="G435" i="4" s="1"/>
  <c r="E423" i="4"/>
  <c r="E434" i="4"/>
  <c r="E447" i="4" s="1"/>
  <c r="G434" i="4"/>
  <c r="E446" i="4"/>
  <c r="G446" i="4"/>
  <c r="G447" i="4"/>
  <c r="E458" i="4"/>
  <c r="G458" i="4"/>
  <c r="E459" i="4"/>
  <c r="G459" i="4"/>
  <c r="E470" i="4"/>
  <c r="G470" i="4"/>
  <c r="E471" i="4"/>
  <c r="G471" i="4"/>
  <c r="E482" i="4"/>
  <c r="G482" i="4"/>
  <c r="E483" i="4"/>
  <c r="G483" i="4"/>
  <c r="E494" i="4"/>
  <c r="G494" i="4"/>
  <c r="E495" i="4"/>
  <c r="G495" i="4"/>
  <c r="A98" i="12"/>
  <c r="A110" i="12" s="1"/>
  <c r="A122" i="12" s="1"/>
  <c r="A134" i="12" s="1"/>
  <c r="A146" i="12" s="1"/>
  <c r="A158" i="12" s="1"/>
  <c r="A170" i="12" s="1"/>
  <c r="A182" i="12" s="1"/>
  <c r="A194" i="12" s="1"/>
  <c r="A206" i="12" s="1"/>
  <c r="A218" i="12" s="1"/>
  <c r="A230" i="12" s="1"/>
  <c r="A242" i="12" s="1"/>
  <c r="A97" i="12"/>
  <c r="A109" i="12" s="1"/>
  <c r="A121" i="12" s="1"/>
  <c r="A133" i="12" s="1"/>
  <c r="A145" i="12" s="1"/>
  <c r="A157" i="12" s="1"/>
  <c r="A169" i="12" s="1"/>
  <c r="A181" i="12" s="1"/>
  <c r="A193" i="12" s="1"/>
  <c r="A205" i="12" s="1"/>
  <c r="A217" i="12" s="1"/>
  <c r="A229" i="12" s="1"/>
  <c r="A241" i="12" s="1"/>
  <c r="A96" i="12"/>
  <c r="A108" i="12" s="1"/>
  <c r="A120" i="12" s="1"/>
  <c r="A132" i="12" s="1"/>
  <c r="A144" i="12" s="1"/>
  <c r="A156" i="12" s="1"/>
  <c r="A168" i="12" s="1"/>
  <c r="A180" i="12" s="1"/>
  <c r="A192" i="12" s="1"/>
  <c r="A204" i="12" s="1"/>
  <c r="A216" i="12" s="1"/>
  <c r="A228" i="12" s="1"/>
  <c r="A240" i="12" s="1"/>
  <c r="A95" i="12"/>
  <c r="A107" i="12" s="1"/>
  <c r="A119" i="12" s="1"/>
  <c r="A131" i="12" s="1"/>
  <c r="A143" i="12" s="1"/>
  <c r="A155" i="12" s="1"/>
  <c r="A167" i="12" s="1"/>
  <c r="A179" i="12" s="1"/>
  <c r="A191" i="12" s="1"/>
  <c r="A203" i="12" s="1"/>
  <c r="A215" i="12" s="1"/>
  <c r="A227" i="12" s="1"/>
  <c r="A239" i="12" s="1"/>
  <c r="A94" i="12"/>
  <c r="A106" i="12" s="1"/>
  <c r="A118" i="12"/>
  <c r="A130" i="12" s="1"/>
  <c r="A142" i="12" s="1"/>
  <c r="A154" i="12" s="1"/>
  <c r="A166" i="12" s="1"/>
  <c r="A178" i="12" s="1"/>
  <c r="A190" i="12" s="1"/>
  <c r="A202" i="12" s="1"/>
  <c r="A214" i="12" s="1"/>
  <c r="A226" i="12" s="1"/>
  <c r="A238" i="12" s="1"/>
  <c r="A93" i="12"/>
  <c r="A105" i="12"/>
  <c r="A117" i="12" s="1"/>
  <c r="A129" i="12" s="1"/>
  <c r="A141" i="12" s="1"/>
  <c r="A153" i="12" s="1"/>
  <c r="A165" i="12" s="1"/>
  <c r="A177" i="12" s="1"/>
  <c r="A189" i="12" s="1"/>
  <c r="A201" i="12" s="1"/>
  <c r="A213" i="12" s="1"/>
  <c r="A225" i="12" s="1"/>
  <c r="A237" i="12" s="1"/>
  <c r="A92" i="12"/>
  <c r="A104" i="12" s="1"/>
  <c r="A116" i="12" s="1"/>
  <c r="A128" i="12" s="1"/>
  <c r="A140" i="12" s="1"/>
  <c r="A152" i="12" s="1"/>
  <c r="A164" i="12" s="1"/>
  <c r="A176" i="12" s="1"/>
  <c r="A188" i="12" s="1"/>
  <c r="A200" i="12" s="1"/>
  <c r="A212" i="12" s="1"/>
  <c r="A224" i="12" s="1"/>
  <c r="A236" i="12" s="1"/>
  <c r="A91" i="12"/>
  <c r="A103" i="12" s="1"/>
  <c r="A115" i="12" s="1"/>
  <c r="A127" i="12" s="1"/>
  <c r="A139" i="12" s="1"/>
  <c r="A151" i="12" s="1"/>
  <c r="A163" i="12" s="1"/>
  <c r="A175" i="12" s="1"/>
  <c r="A187" i="12" s="1"/>
  <c r="A199" i="12" s="1"/>
  <c r="A211" i="12" s="1"/>
  <c r="A223" i="12" s="1"/>
  <c r="A235" i="12" s="1"/>
  <c r="A90" i="12"/>
  <c r="A102" i="12" s="1"/>
  <c r="A114" i="12" s="1"/>
  <c r="A126" i="12" s="1"/>
  <c r="A138" i="12" s="1"/>
  <c r="A150" i="12" s="1"/>
  <c r="A162" i="12" s="1"/>
  <c r="A174" i="12" s="1"/>
  <c r="A186" i="12" s="1"/>
  <c r="A198" i="12" s="1"/>
  <c r="A210" i="12" s="1"/>
  <c r="A222" i="12" s="1"/>
  <c r="A234" i="12" s="1"/>
  <c r="A89" i="12"/>
  <c r="A101" i="12" s="1"/>
  <c r="A113" i="12" s="1"/>
  <c r="A125" i="12" s="1"/>
  <c r="A137" i="12" s="1"/>
  <c r="A149" i="12" s="1"/>
  <c r="A161" i="12" s="1"/>
  <c r="A173" i="12" s="1"/>
  <c r="A185" i="12" s="1"/>
  <c r="A197" i="12" s="1"/>
  <c r="A209" i="12" s="1"/>
  <c r="A221" i="12" s="1"/>
  <c r="A233" i="12" s="1"/>
  <c r="A88" i="12"/>
  <c r="A100" i="12" s="1"/>
  <c r="A112" i="12"/>
  <c r="A124" i="12" s="1"/>
  <c r="A136" i="12" s="1"/>
  <c r="A148" i="12" s="1"/>
  <c r="A160" i="12" s="1"/>
  <c r="A172" i="12" s="1"/>
  <c r="A184" i="12" s="1"/>
  <c r="A196" i="12" s="1"/>
  <c r="A208" i="12" s="1"/>
  <c r="A220" i="12" s="1"/>
  <c r="A232" i="12" s="1"/>
  <c r="A87" i="12"/>
  <c r="A99" i="12" s="1"/>
  <c r="A111" i="12" s="1"/>
  <c r="A123" i="12" s="1"/>
  <c r="A135" i="12" s="1"/>
  <c r="A147" i="12" s="1"/>
  <c r="A159" i="12" s="1"/>
  <c r="A171" i="12" s="1"/>
  <c r="A183" i="12" s="1"/>
  <c r="A195" i="12" s="1"/>
  <c r="A207" i="12" s="1"/>
  <c r="A219" i="12" s="1"/>
  <c r="A231" i="12" s="1"/>
  <c r="A98" i="14"/>
  <c r="A110" i="14" s="1"/>
  <c r="A122" i="14"/>
  <c r="A134" i="14" s="1"/>
  <c r="A146" i="14" s="1"/>
  <c r="A158" i="14" s="1"/>
  <c r="A170" i="14" s="1"/>
  <c r="A182" i="14" s="1"/>
  <c r="A194" i="14" s="1"/>
  <c r="A206" i="14" s="1"/>
  <c r="A218" i="14"/>
  <c r="A230" i="14" s="1"/>
  <c r="A242" i="14" s="1"/>
  <c r="A97" i="14"/>
  <c r="A109" i="14"/>
  <c r="A121" i="14" s="1"/>
  <c r="A133" i="14"/>
  <c r="A145" i="14" s="1"/>
  <c r="A157" i="14" s="1"/>
  <c r="A169" i="14" s="1"/>
  <c r="A181" i="14"/>
  <c r="A193" i="14" s="1"/>
  <c r="A205" i="14" s="1"/>
  <c r="A217" i="14" s="1"/>
  <c r="A229" i="14" s="1"/>
  <c r="A241" i="14" s="1"/>
  <c r="A96" i="14"/>
  <c r="A108" i="14" s="1"/>
  <c r="A120" i="14"/>
  <c r="A132" i="14" s="1"/>
  <c r="A144" i="14" s="1"/>
  <c r="A156" i="14" s="1"/>
  <c r="A168" i="14"/>
  <c r="A180" i="14" s="1"/>
  <c r="A192" i="14" s="1"/>
  <c r="A204" i="14" s="1"/>
  <c r="A216" i="14" s="1"/>
  <c r="A228" i="14" s="1"/>
  <c r="A240" i="14" s="1"/>
  <c r="A95" i="14"/>
  <c r="A107" i="14" s="1"/>
  <c r="A119" i="14" s="1"/>
  <c r="A131" i="14" s="1"/>
  <c r="A143" i="14" s="1"/>
  <c r="A155" i="14" s="1"/>
  <c r="A167" i="14" s="1"/>
  <c r="A179" i="14" s="1"/>
  <c r="A191" i="14" s="1"/>
  <c r="A203" i="14" s="1"/>
  <c r="A215" i="14" s="1"/>
  <c r="A227" i="14" s="1"/>
  <c r="A239" i="14" s="1"/>
  <c r="A94" i="14"/>
  <c r="A106" i="14" s="1"/>
  <c r="A118" i="14"/>
  <c r="A130" i="14" s="1"/>
  <c r="A142" i="14" s="1"/>
  <c r="A154" i="14" s="1"/>
  <c r="A166" i="14" s="1"/>
  <c r="A178" i="14" s="1"/>
  <c r="A190" i="14" s="1"/>
  <c r="A202" i="14" s="1"/>
  <c r="A214" i="14" s="1"/>
  <c r="A226" i="14" s="1"/>
  <c r="A238" i="14" s="1"/>
  <c r="A93" i="14"/>
  <c r="A105" i="14"/>
  <c r="A117" i="14" s="1"/>
  <c r="A129" i="14" s="1"/>
  <c r="A141" i="14" s="1"/>
  <c r="A153" i="14" s="1"/>
  <c r="A165" i="14" s="1"/>
  <c r="A177" i="14" s="1"/>
  <c r="A189" i="14" s="1"/>
  <c r="A201" i="14" s="1"/>
  <c r="A213" i="14" s="1"/>
  <c r="A225" i="14" s="1"/>
  <c r="A237" i="14" s="1"/>
  <c r="A92" i="14"/>
  <c r="A104" i="14" s="1"/>
  <c r="A116" i="14"/>
  <c r="A128" i="14" s="1"/>
  <c r="A140" i="14" s="1"/>
  <c r="A152" i="14" s="1"/>
  <c r="A164" i="14"/>
  <c r="A176" i="14" s="1"/>
  <c r="A188" i="14" s="1"/>
  <c r="A200" i="14" s="1"/>
  <c r="A212" i="14" s="1"/>
  <c r="A224" i="14" s="1"/>
  <c r="A236" i="14" s="1"/>
  <c r="A91" i="14"/>
  <c r="A103" i="14"/>
  <c r="A115" i="14" s="1"/>
  <c r="A127" i="14"/>
  <c r="A139" i="14" s="1"/>
  <c r="A151" i="14" s="1"/>
  <c r="A163" i="14" s="1"/>
  <c r="A175" i="14" s="1"/>
  <c r="A187" i="14" s="1"/>
  <c r="A199" i="14" s="1"/>
  <c r="A211" i="14" s="1"/>
  <c r="A223" i="14" s="1"/>
  <c r="A235" i="14" s="1"/>
  <c r="A90" i="14"/>
  <c r="A102" i="14" s="1"/>
  <c r="A114" i="14" s="1"/>
  <c r="A126" i="14" s="1"/>
  <c r="A138" i="14" s="1"/>
  <c r="A150" i="14" s="1"/>
  <c r="A162" i="14" s="1"/>
  <c r="A174" i="14" s="1"/>
  <c r="A186" i="14" s="1"/>
  <c r="A198" i="14" s="1"/>
  <c r="A210" i="14" s="1"/>
  <c r="A222" i="14" s="1"/>
  <c r="A234" i="14" s="1"/>
  <c r="A89" i="14"/>
  <c r="A101" i="14"/>
  <c r="A113" i="14" s="1"/>
  <c r="A125" i="14" s="1"/>
  <c r="A137" i="14" s="1"/>
  <c r="A149" i="14" s="1"/>
  <c r="A161" i="14" s="1"/>
  <c r="A173" i="14" s="1"/>
  <c r="A185" i="14" s="1"/>
  <c r="A197" i="14" s="1"/>
  <c r="A209" i="14" s="1"/>
  <c r="A221" i="14" s="1"/>
  <c r="A233" i="14" s="1"/>
  <c r="A88" i="14"/>
  <c r="A100" i="14" s="1"/>
  <c r="A112" i="14"/>
  <c r="A124" i="14" s="1"/>
  <c r="A136" i="14" s="1"/>
  <c r="A148" i="14" s="1"/>
  <c r="A160" i="14" s="1"/>
  <c r="A172" i="14" s="1"/>
  <c r="A184" i="14" s="1"/>
  <c r="A196" i="14" s="1"/>
  <c r="A208" i="14" s="1"/>
  <c r="A220" i="14" s="1"/>
  <c r="A232" i="14" s="1"/>
  <c r="A87" i="14"/>
  <c r="A99" i="14"/>
  <c r="A111" i="14" s="1"/>
  <c r="A123" i="14"/>
  <c r="A135" i="14" s="1"/>
  <c r="A147" i="14" s="1"/>
  <c r="A159" i="14" s="1"/>
  <c r="A171" i="14" s="1"/>
  <c r="A183" i="14" s="1"/>
  <c r="A195" i="14" s="1"/>
  <c r="A207" i="14" s="1"/>
  <c r="A219" i="14" s="1"/>
  <c r="A231" i="14" s="1"/>
  <c r="D74" i="15"/>
  <c r="D68" i="15"/>
  <c r="D69" i="15"/>
  <c r="D71" i="15"/>
  <c r="D72" i="15"/>
  <c r="D73" i="15"/>
  <c r="E386" i="4"/>
  <c r="G386" i="4"/>
  <c r="E350" i="4"/>
  <c r="E338" i="4"/>
  <c r="E351" i="4"/>
  <c r="G350" i="4"/>
  <c r="G338" i="4"/>
  <c r="E362" i="4"/>
  <c r="G362" i="4"/>
  <c r="G363" i="4" s="1"/>
  <c r="E374" i="4"/>
  <c r="E375" i="4" s="1"/>
  <c r="G374" i="4"/>
  <c r="G375" i="4"/>
  <c r="E302" i="4"/>
  <c r="E303" i="4" s="1"/>
  <c r="E290" i="4"/>
  <c r="G302" i="4"/>
  <c r="G290" i="4"/>
  <c r="E314" i="4"/>
  <c r="E315" i="4" s="1"/>
  <c r="G314" i="4"/>
  <c r="E326" i="4"/>
  <c r="G326" i="4"/>
  <c r="G327" i="4" s="1"/>
  <c r="E339" i="4"/>
  <c r="E254" i="4"/>
  <c r="E242" i="4"/>
  <c r="E255" i="4" s="1"/>
  <c r="G254" i="4"/>
  <c r="G242" i="4"/>
  <c r="E266" i="4"/>
  <c r="E267" i="4" s="1"/>
  <c r="G266" i="4"/>
  <c r="G267" i="4" s="1"/>
  <c r="E278" i="4"/>
  <c r="E279" i="4" s="1"/>
  <c r="G278" i="4"/>
  <c r="G279" i="4" s="1"/>
  <c r="E206" i="4"/>
  <c r="E194" i="4"/>
  <c r="G206" i="4"/>
  <c r="G194" i="4"/>
  <c r="E218" i="4"/>
  <c r="E219" i="4" s="1"/>
  <c r="G218" i="4"/>
  <c r="E230" i="4"/>
  <c r="G230" i="4"/>
  <c r="E243" i="4"/>
  <c r="E182" i="4"/>
  <c r="G182" i="4"/>
  <c r="G195" i="4" s="1"/>
  <c r="H16" i="2"/>
  <c r="L16" i="2" s="1"/>
  <c r="H17" i="2"/>
  <c r="L17" i="2" s="1"/>
  <c r="H18" i="2"/>
  <c r="L18" i="2" s="1"/>
  <c r="H19" i="2"/>
  <c r="L19" i="2" s="1"/>
  <c r="H20" i="2"/>
  <c r="L20" i="2" s="1"/>
  <c r="H21" i="2"/>
  <c r="L21" i="2" s="1"/>
  <c r="H22" i="2"/>
  <c r="L22" i="2" s="1"/>
  <c r="H23" i="2"/>
  <c r="L23" i="2" s="1"/>
  <c r="H24" i="2"/>
  <c r="L24" i="2" s="1"/>
  <c r="H25" i="2"/>
  <c r="L25" i="2" s="1"/>
  <c r="H26" i="2"/>
  <c r="L26" i="2" s="1"/>
  <c r="H27" i="2"/>
  <c r="L27" i="2" s="1"/>
  <c r="H28" i="2"/>
  <c r="L28" i="2" s="1"/>
  <c r="H29" i="2"/>
  <c r="L29" i="2" s="1"/>
  <c r="H30" i="2"/>
  <c r="L30" i="2" s="1"/>
  <c r="H31" i="2"/>
  <c r="L31" i="2" s="1"/>
  <c r="H32" i="2"/>
  <c r="L32" i="2" s="1"/>
  <c r="H33" i="2"/>
  <c r="L33" i="2" s="1"/>
  <c r="H34" i="2"/>
  <c r="L34" i="2" s="1"/>
  <c r="H35" i="2"/>
  <c r="L35" i="2" s="1"/>
  <c r="H36" i="2"/>
  <c r="L36" i="2" s="1"/>
  <c r="H37" i="2"/>
  <c r="L37" i="2" s="1"/>
  <c r="H38" i="2"/>
  <c r="L38" i="2" s="1"/>
  <c r="H39" i="2"/>
  <c r="L39" i="2" s="1"/>
  <c r="H40" i="2"/>
  <c r="L40" i="2" s="1"/>
  <c r="H41" i="2"/>
  <c r="L41" i="2" s="1"/>
  <c r="H42" i="2"/>
  <c r="L42" i="2" s="1"/>
  <c r="H43" i="2"/>
  <c r="L43" i="2" s="1"/>
  <c r="H44" i="2"/>
  <c r="L44" i="2" s="1"/>
  <c r="H45" i="2"/>
  <c r="L45" i="2" s="1"/>
  <c r="H46" i="2"/>
  <c r="L46" i="2" s="1"/>
  <c r="H47" i="2"/>
  <c r="L47" i="2" s="1"/>
  <c r="H48" i="2"/>
  <c r="L48" i="2" s="1"/>
  <c r="H49" i="2"/>
  <c r="L49" i="2" s="1"/>
  <c r="H50" i="2"/>
  <c r="L50" i="2" s="1"/>
  <c r="H51" i="2"/>
  <c r="L51" i="2" s="1"/>
  <c r="H52" i="2"/>
  <c r="L52" i="2" s="1"/>
  <c r="H53" i="2"/>
  <c r="L53" i="2" s="1"/>
  <c r="H54" i="2"/>
  <c r="L54" i="2" s="1"/>
  <c r="H55" i="2"/>
  <c r="L55" i="2" s="1"/>
  <c r="H56" i="2"/>
  <c r="L56" i="2" s="1"/>
  <c r="H57" i="2"/>
  <c r="L57" i="2" s="1"/>
  <c r="H58" i="2"/>
  <c r="L58" i="2" s="1"/>
  <c r="H59" i="2"/>
  <c r="L59" i="2" s="1"/>
  <c r="H60" i="2"/>
  <c r="L60" i="2" s="1"/>
  <c r="H61" i="2"/>
  <c r="L61" i="2" s="1"/>
  <c r="H62" i="2"/>
  <c r="L62" i="2" s="1"/>
  <c r="H63" i="2"/>
  <c r="L63" i="2" s="1"/>
  <c r="H64" i="2"/>
  <c r="L64" i="2" s="1"/>
  <c r="H65" i="2"/>
  <c r="L65" i="2" s="1"/>
  <c r="H66" i="2"/>
  <c r="L66" i="2" s="1"/>
  <c r="H67" i="2"/>
  <c r="L67" i="2" s="1"/>
  <c r="H68" i="2"/>
  <c r="L68" i="2" s="1"/>
  <c r="H69" i="2"/>
  <c r="L69" i="2" s="1"/>
  <c r="H70" i="2"/>
  <c r="L70" i="2" s="1"/>
  <c r="H71" i="2"/>
  <c r="L71" i="2" s="1"/>
  <c r="H72" i="2"/>
  <c r="L72" i="2" s="1"/>
  <c r="H73" i="2"/>
  <c r="L73" i="2" s="1"/>
  <c r="H74" i="2"/>
  <c r="L74" i="2" s="1"/>
  <c r="H75" i="2"/>
  <c r="L75" i="2" s="1"/>
  <c r="H76" i="2"/>
  <c r="L76" i="2" s="1"/>
  <c r="H77" i="2"/>
  <c r="L77" i="2" s="1"/>
  <c r="H78" i="2"/>
  <c r="L78" i="2" s="1"/>
  <c r="H79" i="2"/>
  <c r="L79" i="2" s="1"/>
  <c r="H80" i="2"/>
  <c r="L80" i="2" s="1"/>
  <c r="H81" i="2"/>
  <c r="L81" i="2" s="1"/>
  <c r="H82" i="2"/>
  <c r="L82" i="2" s="1"/>
  <c r="H83" i="2"/>
  <c r="L83" i="2" s="1"/>
  <c r="H84" i="2"/>
  <c r="L84" i="2" s="1"/>
  <c r="H85" i="2"/>
  <c r="L85" i="2" s="1"/>
  <c r="H86" i="2"/>
  <c r="L86" i="2" s="1"/>
  <c r="H87" i="2"/>
  <c r="L87" i="2" s="1"/>
  <c r="H88" i="2"/>
  <c r="L88" i="2" s="1"/>
  <c r="H89" i="2"/>
  <c r="L89" i="2" s="1"/>
  <c r="H90" i="2"/>
  <c r="L90" i="2" s="1"/>
  <c r="H91" i="2"/>
  <c r="L91" i="2" s="1"/>
  <c r="H92" i="2"/>
  <c r="L92" i="2" s="1"/>
  <c r="H93" i="2"/>
  <c r="L93" i="2" s="1"/>
  <c r="H94" i="2"/>
  <c r="L94" i="2" s="1"/>
  <c r="H15" i="2"/>
  <c r="L15" i="2" s="1"/>
  <c r="H14" i="2"/>
  <c r="L14" i="2" s="1"/>
  <c r="E122" i="4"/>
  <c r="E135" i="4" s="1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N5" i="16"/>
  <c r="N6" i="16"/>
  <c r="N7" i="16"/>
  <c r="N8" i="16"/>
  <c r="H98" i="4"/>
  <c r="H99" i="4"/>
  <c r="H100" i="4"/>
  <c r="H101" i="4"/>
  <c r="H102" i="4"/>
  <c r="H103" i="4"/>
  <c r="H104" i="4"/>
  <c r="H105" i="4"/>
  <c r="H106" i="4"/>
  <c r="H107" i="4"/>
  <c r="F59" i="28"/>
  <c r="F60" i="28"/>
  <c r="F61" i="28"/>
  <c r="F62" i="28"/>
  <c r="D64" i="15"/>
  <c r="D76" i="29" s="1"/>
  <c r="D88" i="29" s="1"/>
  <c r="D65" i="15"/>
  <c r="D77" i="29" s="1"/>
  <c r="D89" i="29" s="1"/>
  <c r="D66" i="15"/>
  <c r="D78" i="29" s="1"/>
  <c r="D90" i="29" s="1"/>
  <c r="D67" i="15"/>
  <c r="D79" i="29" s="1"/>
  <c r="D91" i="29" s="1"/>
  <c r="D52" i="15"/>
  <c r="D53" i="15"/>
  <c r="D54" i="15"/>
  <c r="D55" i="15"/>
  <c r="D56" i="15"/>
  <c r="D68" i="29" s="1"/>
  <c r="D80" i="29" s="1"/>
  <c r="D57" i="15"/>
  <c r="D69" i="29" s="1"/>
  <c r="D81" i="29" s="1"/>
  <c r="D59" i="15"/>
  <c r="D71" i="29" s="1"/>
  <c r="D83" i="29" s="1"/>
  <c r="D60" i="15"/>
  <c r="D72" i="29" s="1"/>
  <c r="D84" i="29" s="1"/>
  <c r="D61" i="15"/>
  <c r="D73" i="29" s="1"/>
  <c r="D85" i="29" s="1"/>
  <c r="D62" i="15"/>
  <c r="D74" i="29" s="1"/>
  <c r="D86" i="29" s="1"/>
  <c r="D40" i="15"/>
  <c r="D41" i="15"/>
  <c r="D42" i="15"/>
  <c r="D43" i="15"/>
  <c r="D44" i="15"/>
  <c r="D45" i="15"/>
  <c r="D47" i="15"/>
  <c r="D48" i="15"/>
  <c r="D49" i="15"/>
  <c r="D50" i="15"/>
  <c r="I111" i="4"/>
  <c r="F15" i="28" s="1"/>
  <c r="D28" i="15"/>
  <c r="I112" i="4"/>
  <c r="F16" i="28" s="1"/>
  <c r="D29" i="15"/>
  <c r="I113" i="4"/>
  <c r="F17" i="28" s="1"/>
  <c r="D30" i="15"/>
  <c r="I114" i="4"/>
  <c r="F18" i="28" s="1"/>
  <c r="D31" i="15"/>
  <c r="I115" i="4"/>
  <c r="F19" i="28" s="1"/>
  <c r="D32" i="15"/>
  <c r="I116" i="4"/>
  <c r="F20" i="28" s="1"/>
  <c r="D33" i="15"/>
  <c r="I117" i="4"/>
  <c r="F21" i="28" s="1"/>
  <c r="I118" i="4"/>
  <c r="F22" i="28" s="1"/>
  <c r="D35" i="15"/>
  <c r="I119" i="4"/>
  <c r="F23" i="28" s="1"/>
  <c r="D36" i="15"/>
  <c r="I120" i="4"/>
  <c r="F24" i="28" s="1"/>
  <c r="D37" i="15"/>
  <c r="I121" i="4"/>
  <c r="F25" i="28" s="1"/>
  <c r="D38" i="15"/>
  <c r="I122" i="4"/>
  <c r="F26" i="28" s="1"/>
  <c r="D16" i="15"/>
  <c r="D17" i="15"/>
  <c r="D18" i="15"/>
  <c r="D19" i="15"/>
  <c r="D20" i="15"/>
  <c r="D21" i="15"/>
  <c r="D23" i="15"/>
  <c r="D24" i="15"/>
  <c r="D25" i="15"/>
  <c r="D26" i="15"/>
  <c r="I99" i="4"/>
  <c r="F3" i="28" s="1"/>
  <c r="I100" i="4"/>
  <c r="F4" i="28" s="1"/>
  <c r="L4" i="28" s="1"/>
  <c r="I101" i="4"/>
  <c r="F5" i="28" s="1"/>
  <c r="L5" i="28" s="1"/>
  <c r="I102" i="4"/>
  <c r="F6" i="28" s="1"/>
  <c r="L6" i="28" s="1"/>
  <c r="I103" i="4"/>
  <c r="F7" i="28" s="1"/>
  <c r="I104" i="4"/>
  <c r="F8" i="28" s="1"/>
  <c r="L8" i="28" s="1"/>
  <c r="I105" i="4"/>
  <c r="F9" i="28" s="1"/>
  <c r="L9" i="28" s="1"/>
  <c r="I106" i="4"/>
  <c r="F10" i="28" s="1"/>
  <c r="L10" i="28" s="1"/>
  <c r="I107" i="4"/>
  <c r="F11" i="28" s="1"/>
  <c r="L11" i="28" s="1"/>
  <c r="I108" i="4"/>
  <c r="F12" i="28" s="1"/>
  <c r="I109" i="4"/>
  <c r="F13" i="28" s="1"/>
  <c r="I110" i="4"/>
  <c r="F14" i="28" s="1"/>
  <c r="L14" i="28" s="1"/>
  <c r="F63" i="28"/>
  <c r="F64" i="28"/>
  <c r="F65" i="28"/>
  <c r="F66" i="28"/>
  <c r="F67" i="28"/>
  <c r="F68" i="28"/>
  <c r="F69" i="28"/>
  <c r="F70" i="28"/>
  <c r="F71" i="28"/>
  <c r="F72" i="28"/>
  <c r="F87" i="4"/>
  <c r="F88" i="4"/>
  <c r="F89" i="4"/>
  <c r="G98" i="4" s="1"/>
  <c r="F90" i="4"/>
  <c r="F91" i="4"/>
  <c r="F92" i="4"/>
  <c r="F93" i="4"/>
  <c r="F94" i="4"/>
  <c r="F95" i="4"/>
  <c r="F96" i="4"/>
  <c r="F97" i="4"/>
  <c r="F98" i="4"/>
  <c r="F15" i="13"/>
  <c r="D2" i="13"/>
  <c r="F75" i="4"/>
  <c r="F76" i="4"/>
  <c r="F77" i="4"/>
  <c r="F78" i="4"/>
  <c r="F79" i="4"/>
  <c r="F80" i="4"/>
  <c r="F81" i="4"/>
  <c r="F82" i="4"/>
  <c r="F83" i="4"/>
  <c r="F84" i="4"/>
  <c r="F85" i="4"/>
  <c r="F86" i="4"/>
  <c r="F63" i="4"/>
  <c r="F64" i="4"/>
  <c r="F65" i="4"/>
  <c r="F66" i="4"/>
  <c r="F67" i="4"/>
  <c r="F68" i="4"/>
  <c r="F69" i="4"/>
  <c r="F70" i="4"/>
  <c r="F71" i="4"/>
  <c r="F72" i="4"/>
  <c r="F73" i="4"/>
  <c r="F74" i="4"/>
  <c r="F51" i="4"/>
  <c r="F52" i="4"/>
  <c r="F53" i="4"/>
  <c r="F54" i="4"/>
  <c r="F55" i="4"/>
  <c r="F56" i="4"/>
  <c r="F57" i="4"/>
  <c r="F58" i="4"/>
  <c r="F59" i="4"/>
  <c r="F60" i="4"/>
  <c r="F61" i="4"/>
  <c r="F62" i="4"/>
  <c r="F39" i="4"/>
  <c r="F40" i="4"/>
  <c r="F41" i="4"/>
  <c r="F42" i="4"/>
  <c r="F43" i="4"/>
  <c r="F44" i="4"/>
  <c r="F45" i="4"/>
  <c r="F46" i="4"/>
  <c r="F47" i="4"/>
  <c r="F48" i="4"/>
  <c r="F49" i="4"/>
  <c r="F50" i="4"/>
  <c r="F27" i="4"/>
  <c r="F28" i="4"/>
  <c r="F29" i="4"/>
  <c r="F30" i="4"/>
  <c r="F31" i="4"/>
  <c r="F32" i="4"/>
  <c r="F33" i="4"/>
  <c r="F34" i="4"/>
  <c r="F35" i="4"/>
  <c r="F36" i="4"/>
  <c r="F37" i="4"/>
  <c r="F38" i="4"/>
  <c r="F15" i="4"/>
  <c r="F16" i="4"/>
  <c r="F17" i="4"/>
  <c r="F18" i="4"/>
  <c r="F19" i="4"/>
  <c r="F20" i="4"/>
  <c r="F21" i="4"/>
  <c r="F22" i="4"/>
  <c r="F23" i="4"/>
  <c r="F24" i="4"/>
  <c r="F25" i="4"/>
  <c r="F26" i="4"/>
  <c r="F3" i="4"/>
  <c r="F4" i="4"/>
  <c r="F5" i="4"/>
  <c r="F6" i="4"/>
  <c r="F7" i="4"/>
  <c r="F8" i="4"/>
  <c r="F9" i="4"/>
  <c r="F10" i="4"/>
  <c r="F11" i="4"/>
  <c r="F12" i="4"/>
  <c r="F13" i="4"/>
  <c r="F14" i="4"/>
  <c r="E146" i="4"/>
  <c r="E147" i="4" s="1"/>
  <c r="E110" i="4"/>
  <c r="E86" i="4"/>
  <c r="E99" i="4" s="1"/>
  <c r="E74" i="4"/>
  <c r="E62" i="4"/>
  <c r="E50" i="4"/>
  <c r="E38" i="4"/>
  <c r="E26" i="4"/>
  <c r="E14" i="4"/>
  <c r="H90" i="4"/>
  <c r="H91" i="4"/>
  <c r="H92" i="4"/>
  <c r="H93" i="4"/>
  <c r="H94" i="4"/>
  <c r="H95" i="4"/>
  <c r="H96" i="4"/>
  <c r="H97" i="4"/>
  <c r="E578" i="2"/>
  <c r="E577" i="2"/>
  <c r="E574" i="2"/>
  <c r="E573" i="2"/>
  <c r="H88" i="4"/>
  <c r="H89" i="4"/>
  <c r="D573" i="2"/>
  <c r="D581" i="2"/>
  <c r="F22" i="7"/>
  <c r="F21" i="14"/>
  <c r="G32" i="7"/>
  <c r="G31" i="14"/>
  <c r="G30" i="7"/>
  <c r="G29" i="14"/>
  <c r="G28" i="7"/>
  <c r="G27" i="14"/>
  <c r="G86" i="14"/>
  <c r="G87" i="7"/>
  <c r="G84" i="14"/>
  <c r="G85" i="7"/>
  <c r="G82" i="14"/>
  <c r="G83" i="7"/>
  <c r="G78" i="14"/>
  <c r="G79" i="7"/>
  <c r="G76" i="14"/>
  <c r="G77" i="7"/>
  <c r="G39" i="7"/>
  <c r="G38" i="14"/>
  <c r="G37" i="7"/>
  <c r="G36" i="14"/>
  <c r="G35" i="7"/>
  <c r="G34" i="14"/>
  <c r="G164" i="7"/>
  <c r="G161" i="7"/>
  <c r="G159" i="7"/>
  <c r="G157" i="7"/>
  <c r="G155" i="7"/>
  <c r="G151" i="7"/>
  <c r="G150" i="14"/>
  <c r="G149" i="7"/>
  <c r="G148" i="14"/>
  <c r="G147" i="7"/>
  <c r="G146" i="14"/>
  <c r="G145" i="7"/>
  <c r="G144" i="14"/>
  <c r="G143" i="7"/>
  <c r="G142" i="14"/>
  <c r="G141" i="7"/>
  <c r="G140" i="14"/>
  <c r="G139" i="7"/>
  <c r="G138" i="14"/>
  <c r="G137" i="7"/>
  <c r="G136" i="14"/>
  <c r="G135" i="7"/>
  <c r="G134" i="14"/>
  <c r="G133" i="7"/>
  <c r="G132" i="14"/>
  <c r="G131" i="7"/>
  <c r="G130" i="14"/>
  <c r="G129" i="7"/>
  <c r="G128" i="14"/>
  <c r="G127" i="7"/>
  <c r="G126" i="14"/>
  <c r="G125" i="7"/>
  <c r="G124" i="14"/>
  <c r="G123" i="7"/>
  <c r="G122" i="14"/>
  <c r="G121" i="7"/>
  <c r="G120" i="14"/>
  <c r="G119" i="7"/>
  <c r="G118" i="14"/>
  <c r="G117" i="7"/>
  <c r="G116" i="14"/>
  <c r="G115" i="7"/>
  <c r="G114" i="14"/>
  <c r="G113" i="7"/>
  <c r="G112" i="14"/>
  <c r="G110" i="14"/>
  <c r="G111" i="7"/>
  <c r="G108" i="14"/>
  <c r="G109" i="7"/>
  <c r="G106" i="14"/>
  <c r="G107" i="7"/>
  <c r="G104" i="14"/>
  <c r="G105" i="7"/>
  <c r="G102" i="14"/>
  <c r="G103" i="7"/>
  <c r="G100" i="14"/>
  <c r="G101" i="7"/>
  <c r="G97" i="14"/>
  <c r="G98" i="7"/>
  <c r="G95" i="14"/>
  <c r="G96" i="7"/>
  <c r="F14" i="7"/>
  <c r="F13" i="14"/>
  <c r="G98" i="12"/>
  <c r="E87" i="13"/>
  <c r="G162" i="12"/>
  <c r="E151" i="13"/>
  <c r="G162" i="14" s="1"/>
  <c r="E111" i="4"/>
  <c r="F24" i="7"/>
  <c r="F23" i="14"/>
  <c r="F20" i="7"/>
  <c r="F19" i="14"/>
  <c r="F18" i="7"/>
  <c r="F17" i="14"/>
  <c r="F16" i="7"/>
  <c r="F15" i="14"/>
  <c r="F13" i="7"/>
  <c r="F12" i="14"/>
  <c r="F11" i="7"/>
  <c r="F10" i="14"/>
  <c r="F9" i="7"/>
  <c r="F8" i="14"/>
  <c r="F7" i="7"/>
  <c r="F6" i="14"/>
  <c r="F5" i="7"/>
  <c r="F4" i="14"/>
  <c r="F27" i="7"/>
  <c r="F26" i="14"/>
  <c r="F20" i="14"/>
  <c r="F34" i="7"/>
  <c r="F33" i="14"/>
  <c r="F32" i="7"/>
  <c r="F31" i="14"/>
  <c r="F30" i="7"/>
  <c r="F29" i="14"/>
  <c r="F28" i="7"/>
  <c r="F27" i="14"/>
  <c r="G91" i="14"/>
  <c r="G92" i="7"/>
  <c r="G87" i="14"/>
  <c r="G88" i="7"/>
  <c r="G85" i="14"/>
  <c r="G86" i="7"/>
  <c r="G83" i="14"/>
  <c r="G84" i="7"/>
  <c r="G79" i="14"/>
  <c r="G80" i="7"/>
  <c r="G77" i="14"/>
  <c r="G78" i="7"/>
  <c r="G75" i="14"/>
  <c r="G76" i="7"/>
  <c r="G74" i="7"/>
  <c r="G71" i="14"/>
  <c r="G72" i="7"/>
  <c r="G67" i="14"/>
  <c r="G68" i="7"/>
  <c r="G63" i="14"/>
  <c r="G64" i="7"/>
  <c r="G59" i="14"/>
  <c r="G60" i="7"/>
  <c r="G55" i="14"/>
  <c r="G56" i="7"/>
  <c r="G51" i="14"/>
  <c r="G52" i="7"/>
  <c r="G47" i="14"/>
  <c r="G48" i="7"/>
  <c r="G44" i="7"/>
  <c r="G43" i="14"/>
  <c r="G40" i="7"/>
  <c r="G39" i="14"/>
  <c r="G38" i="7"/>
  <c r="G37" i="14"/>
  <c r="G36" i="7"/>
  <c r="G35" i="14"/>
  <c r="G34" i="7"/>
  <c r="G33" i="14"/>
  <c r="G162" i="7"/>
  <c r="G160" i="7"/>
  <c r="G158" i="7"/>
  <c r="G156" i="7"/>
  <c r="G154" i="7"/>
  <c r="G152" i="7"/>
  <c r="G151" i="14"/>
  <c r="G150" i="7"/>
  <c r="G149" i="14"/>
  <c r="G148" i="7"/>
  <c r="G147" i="14"/>
  <c r="G146" i="7"/>
  <c r="G145" i="14"/>
  <c r="G144" i="7"/>
  <c r="G143" i="14"/>
  <c r="G142" i="7"/>
  <c r="G141" i="14"/>
  <c r="G140" i="7"/>
  <c r="G139" i="14"/>
  <c r="G138" i="7"/>
  <c r="G137" i="14"/>
  <c r="G136" i="7"/>
  <c r="G135" i="14"/>
  <c r="G134" i="7"/>
  <c r="G133" i="14"/>
  <c r="G132" i="7"/>
  <c r="G131" i="14"/>
  <c r="G130" i="7"/>
  <c r="G129" i="14"/>
  <c r="G128" i="7"/>
  <c r="G127" i="14"/>
  <c r="G126" i="7"/>
  <c r="G125" i="14"/>
  <c r="G124" i="7"/>
  <c r="G123" i="14"/>
  <c r="G122" i="7"/>
  <c r="G121" i="14"/>
  <c r="G120" i="7"/>
  <c r="G119" i="14"/>
  <c r="G118" i="7"/>
  <c r="G117" i="14"/>
  <c r="G116" i="7"/>
  <c r="G115" i="14"/>
  <c r="G114" i="7"/>
  <c r="G113" i="14"/>
  <c r="G112" i="7"/>
  <c r="G111" i="14"/>
  <c r="G109" i="14"/>
  <c r="G110" i="7"/>
  <c r="G107" i="14"/>
  <c r="G108" i="7"/>
  <c r="G105" i="14"/>
  <c r="G106" i="7"/>
  <c r="G103" i="14"/>
  <c r="G104" i="7"/>
  <c r="G101" i="14"/>
  <c r="G102" i="7"/>
  <c r="G99" i="14"/>
  <c r="G100" i="7"/>
  <c r="G14" i="4"/>
  <c r="G50" i="4"/>
  <c r="G291" i="4"/>
  <c r="G399" i="4"/>
  <c r="F25" i="7"/>
  <c r="F24" i="14"/>
  <c r="F46" i="12"/>
  <c r="H154" i="4"/>
  <c r="M166" i="4" s="1"/>
  <c r="F143" i="4"/>
  <c r="F63" i="12"/>
  <c r="F160" i="4"/>
  <c r="F64" i="12"/>
  <c r="F161" i="4"/>
  <c r="F65" i="7" s="1"/>
  <c r="F67" i="12"/>
  <c r="F164" i="4"/>
  <c r="F68" i="7" s="1"/>
  <c r="F47" i="14"/>
  <c r="F48" i="7"/>
  <c r="F45" i="12"/>
  <c r="F142" i="4"/>
  <c r="F47" i="12"/>
  <c r="H155" i="4"/>
  <c r="F66" i="12"/>
  <c r="F163" i="4"/>
  <c r="F56" i="12"/>
  <c r="F56" i="14"/>
  <c r="F49" i="14"/>
  <c r="F50" i="7"/>
  <c r="F39" i="7"/>
  <c r="F38" i="14"/>
  <c r="F37" i="7"/>
  <c r="F36" i="14"/>
  <c r="F35" i="7"/>
  <c r="F34" i="14"/>
  <c r="F40" i="7"/>
  <c r="F39" i="14"/>
  <c r="F51" i="14"/>
  <c r="F52" i="7"/>
  <c r="F53" i="14"/>
  <c r="F54" i="7"/>
  <c r="F55" i="14"/>
  <c r="F56" i="7"/>
  <c r="F43" i="7"/>
  <c r="F42" i="14"/>
  <c r="F41" i="7"/>
  <c r="F40" i="14"/>
  <c r="F48" i="14"/>
  <c r="F49" i="7"/>
  <c r="F50" i="14"/>
  <c r="F51" i="7"/>
  <c r="F62" i="14"/>
  <c r="F63" i="7"/>
  <c r="F38" i="7"/>
  <c r="F37" i="14"/>
  <c r="F36" i="7"/>
  <c r="F35" i="14"/>
  <c r="F44" i="7"/>
  <c r="F43" i="14"/>
  <c r="F52" i="14"/>
  <c r="F53" i="7"/>
  <c r="F54" i="14"/>
  <c r="F55" i="7"/>
  <c r="F42" i="7"/>
  <c r="F41" i="14"/>
  <c r="F45" i="7"/>
  <c r="F44" i="14"/>
  <c r="E735" i="1"/>
  <c r="C736" i="1"/>
  <c r="H161" i="4"/>
  <c r="R92" i="1"/>
  <c r="F73" i="14"/>
  <c r="F74" i="7"/>
  <c r="F75" i="14"/>
  <c r="F76" i="7"/>
  <c r="F77" i="14"/>
  <c r="F78" i="7"/>
  <c r="F79" i="14"/>
  <c r="F80" i="7"/>
  <c r="F81" i="14"/>
  <c r="F82" i="7"/>
  <c r="F83" i="14"/>
  <c r="F84" i="7"/>
  <c r="F85" i="14"/>
  <c r="F86" i="7"/>
  <c r="F87" i="14"/>
  <c r="F88" i="7"/>
  <c r="F89" i="14"/>
  <c r="F90" i="7"/>
  <c r="F91" i="14"/>
  <c r="F92" i="7"/>
  <c r="F93" i="14"/>
  <c r="F94" i="7"/>
  <c r="F95" i="14"/>
  <c r="F96" i="7"/>
  <c r="F97" i="14"/>
  <c r="F98" i="7"/>
  <c r="F99" i="14"/>
  <c r="F100" i="7"/>
  <c r="F101" i="14"/>
  <c r="F102" i="7"/>
  <c r="F103" i="14"/>
  <c r="F104" i="7"/>
  <c r="F105" i="14"/>
  <c r="F106" i="7"/>
  <c r="F107" i="14"/>
  <c r="F108" i="7"/>
  <c r="F109" i="14"/>
  <c r="F110" i="7"/>
  <c r="F398" i="7"/>
  <c r="F396" i="7"/>
  <c r="F394" i="7"/>
  <c r="F392" i="7"/>
  <c r="F390" i="7"/>
  <c r="F388" i="7"/>
  <c r="R91" i="1"/>
  <c r="F74" i="14"/>
  <c r="F75" i="7"/>
  <c r="F76" i="14"/>
  <c r="F77" i="7"/>
  <c r="F78" i="14"/>
  <c r="F79" i="7"/>
  <c r="F80" i="14"/>
  <c r="F81" i="7"/>
  <c r="F82" i="14"/>
  <c r="F83" i="7"/>
  <c r="F84" i="14"/>
  <c r="F85" i="7"/>
  <c r="F86" i="14"/>
  <c r="F87" i="7"/>
  <c r="F88" i="14"/>
  <c r="F89" i="7"/>
  <c r="F90" i="14"/>
  <c r="F91" i="7"/>
  <c r="F92" i="14"/>
  <c r="F93" i="7"/>
  <c r="F94" i="14"/>
  <c r="F95" i="7"/>
  <c r="F96" i="14"/>
  <c r="F97" i="7"/>
  <c r="F98" i="14"/>
  <c r="F99" i="7"/>
  <c r="F100" i="14"/>
  <c r="F101" i="7"/>
  <c r="F102" i="14"/>
  <c r="F103" i="7"/>
  <c r="F104" i="14"/>
  <c r="F105" i="7"/>
  <c r="F106" i="14"/>
  <c r="F107" i="7"/>
  <c r="F108" i="14"/>
  <c r="F109" i="7"/>
  <c r="F110" i="14"/>
  <c r="F111" i="7"/>
  <c r="F397" i="7"/>
  <c r="F395" i="7"/>
  <c r="F393" i="7"/>
  <c r="F391" i="7"/>
  <c r="F389" i="7"/>
  <c r="F57" i="12"/>
  <c r="D165" i="4"/>
  <c r="F46" i="14"/>
  <c r="F47" i="7"/>
  <c r="F57" i="7"/>
  <c r="F66" i="14"/>
  <c r="F67" i="7"/>
  <c r="F46" i="7"/>
  <c r="F45" i="14"/>
  <c r="G146" i="4"/>
  <c r="F67" i="14"/>
  <c r="F63" i="14"/>
  <c r="F64" i="7"/>
  <c r="G163" i="7"/>
  <c r="G98" i="14"/>
  <c r="G99" i="7"/>
  <c r="F57" i="14"/>
  <c r="F58" i="7"/>
  <c r="C610" i="2"/>
  <c r="C608" i="2"/>
  <c r="C606" i="2"/>
  <c r="C604" i="2"/>
  <c r="C602" i="2"/>
  <c r="C600" i="2"/>
  <c r="C598" i="2"/>
  <c r="C596" i="2"/>
  <c r="C594" i="2"/>
  <c r="C592" i="2"/>
  <c r="C590" i="2"/>
  <c r="C588" i="2"/>
  <c r="C581" i="2"/>
  <c r="C579" i="2"/>
  <c r="C577" i="2"/>
  <c r="C575" i="2"/>
  <c r="C573" i="2"/>
  <c r="C612" i="2"/>
  <c r="H139" i="2"/>
  <c r="L139" i="2"/>
  <c r="D580" i="2"/>
  <c r="C582" i="2"/>
  <c r="C580" i="2"/>
  <c r="C578" i="2"/>
  <c r="C576" i="2"/>
  <c r="C609" i="2"/>
  <c r="C607" i="2"/>
  <c r="C605" i="2"/>
  <c r="C603" i="2"/>
  <c r="C601" i="2"/>
  <c r="C599" i="2"/>
  <c r="C597" i="2"/>
  <c r="C595" i="2"/>
  <c r="C593" i="2"/>
  <c r="C591" i="2"/>
  <c r="C589" i="2"/>
  <c r="C587" i="2"/>
  <c r="E538" i="2"/>
  <c r="D676" i="12" s="1"/>
  <c r="D56" i="14"/>
  <c r="C542" i="2"/>
  <c r="C583" i="2" s="1"/>
  <c r="E181" i="2"/>
  <c r="D50" i="12" s="1"/>
  <c r="D50" i="14"/>
  <c r="E183" i="2"/>
  <c r="D52" i="12"/>
  <c r="D51" i="14"/>
  <c r="D52" i="14"/>
  <c r="E178" i="2"/>
  <c r="D47" i="12"/>
  <c r="D57" i="14"/>
  <c r="D54" i="14"/>
  <c r="D46" i="14"/>
  <c r="E187" i="2"/>
  <c r="D56" i="12" s="1"/>
  <c r="D185" i="2"/>
  <c r="D54" i="7" s="1"/>
  <c r="D45" i="14"/>
  <c r="D48" i="14"/>
  <c r="D183" i="2"/>
  <c r="D52" i="7" s="1"/>
  <c r="D47" i="14"/>
  <c r="D53" i="14"/>
  <c r="D181" i="2"/>
  <c r="D50" i="7" s="1"/>
  <c r="D49" i="14"/>
  <c r="D180" i="2"/>
  <c r="D49" i="7"/>
  <c r="E185" i="2"/>
  <c r="D54" i="12"/>
  <c r="D55" i="14"/>
  <c r="D179" i="2"/>
  <c r="D48" i="7" s="1"/>
  <c r="D177" i="2"/>
  <c r="D182" i="2"/>
  <c r="D187" i="2"/>
  <c r="D56" i="7" s="1"/>
  <c r="E186" i="2"/>
  <c r="D55" i="12" s="1"/>
  <c r="D189" i="2"/>
  <c r="D58" i="7" s="1"/>
  <c r="D184" i="2"/>
  <c r="D53" i="7" s="1"/>
  <c r="E184" i="2"/>
  <c r="D53" i="12" s="1"/>
  <c r="D188" i="2"/>
  <c r="D57" i="7" s="1"/>
  <c r="E188" i="2"/>
  <c r="D57" i="12" s="1"/>
  <c r="D186" i="2"/>
  <c r="D55" i="7" s="1"/>
  <c r="D178" i="2"/>
  <c r="H187" i="2"/>
  <c r="L187" i="2"/>
  <c r="H188" i="2"/>
  <c r="E177" i="2"/>
  <c r="D46" i="12"/>
  <c r="H185" i="2"/>
  <c r="L185" i="2"/>
  <c r="H179" i="2"/>
  <c r="L179" i="2" s="1"/>
  <c r="E179" i="2"/>
  <c r="D48" i="12" s="1"/>
  <c r="E176" i="2"/>
  <c r="D45" i="12"/>
  <c r="H177" i="2"/>
  <c r="L177" i="2" s="1"/>
  <c r="H181" i="2"/>
  <c r="L181" i="2"/>
  <c r="H178" i="2"/>
  <c r="L178" i="2" s="1"/>
  <c r="E182" i="2"/>
  <c r="H180" i="2"/>
  <c r="L180" i="2" s="1"/>
  <c r="E180" i="2"/>
  <c r="D49" i="12" s="1"/>
  <c r="H184" i="2"/>
  <c r="L184" i="2" s="1"/>
  <c r="H182" i="2"/>
  <c r="L182" i="2"/>
  <c r="H176" i="2"/>
  <c r="L176" i="2"/>
  <c r="H186" i="2"/>
  <c r="L186" i="2" s="1"/>
  <c r="H183" i="2"/>
  <c r="L183" i="2"/>
  <c r="D47" i="7"/>
  <c r="D195" i="2"/>
  <c r="D64" i="7" s="1"/>
  <c r="D191" i="2"/>
  <c r="D60" i="7" s="1"/>
  <c r="H189" i="2"/>
  <c r="E189" i="2"/>
  <c r="D58" i="12" s="1"/>
  <c r="D190" i="2"/>
  <c r="D58" i="14"/>
  <c r="D67" i="12"/>
  <c r="D64" i="12"/>
  <c r="D61" i="14"/>
  <c r="D61" i="12"/>
  <c r="H192" i="2"/>
  <c r="L192" i="2" s="1"/>
  <c r="D193" i="2"/>
  <c r="D62" i="7" s="1"/>
  <c r="D63" i="14"/>
  <c r="D59" i="7"/>
  <c r="H156" i="4"/>
  <c r="H158" i="4"/>
  <c r="H160" i="4"/>
  <c r="H162" i="4"/>
  <c r="H157" i="4"/>
  <c r="M163" i="4"/>
  <c r="M161" i="4"/>
  <c r="M159" i="4"/>
  <c r="M155" i="4"/>
  <c r="M158" i="4"/>
  <c r="M154" i="4"/>
  <c r="F158" i="4"/>
  <c r="F65" i="12"/>
  <c r="F162" i="4"/>
  <c r="F65" i="14" s="1"/>
  <c r="F68" i="12"/>
  <c r="F68" i="14"/>
  <c r="F59" i="12"/>
  <c r="F156" i="4"/>
  <c r="F59" i="14" s="1"/>
  <c r="F155" i="4"/>
  <c r="F58" i="12"/>
  <c r="F60" i="12"/>
  <c r="F157" i="4"/>
  <c r="F61" i="7" s="1"/>
  <c r="F69" i="12"/>
  <c r="F166" i="4"/>
  <c r="F69" i="14"/>
  <c r="F70" i="7"/>
  <c r="F60" i="14"/>
  <c r="F58" i="14"/>
  <c r="F59" i="7"/>
  <c r="F69" i="7"/>
  <c r="D735" i="1"/>
  <c r="D736" i="1"/>
  <c r="Q84" i="1"/>
  <c r="E736" i="1"/>
  <c r="E740" i="1"/>
  <c r="D741" i="1"/>
  <c r="D738" i="1"/>
  <c r="D780" i="1" s="1"/>
  <c r="E738" i="1"/>
  <c r="C676" i="12" s="1"/>
  <c r="E739" i="1"/>
  <c r="E741" i="1"/>
  <c r="N42" i="15"/>
  <c r="E737" i="1"/>
  <c r="D737" i="1"/>
  <c r="D742" i="1"/>
  <c r="C742" i="1"/>
  <c r="S86" i="1"/>
  <c r="S88" i="1"/>
  <c r="S90" i="1"/>
  <c r="E742" i="1"/>
  <c r="Q82" i="1"/>
  <c r="I101" i="28"/>
  <c r="I88" i="28"/>
  <c r="I89" i="28"/>
  <c r="I68" i="12"/>
  <c r="I69" i="12"/>
  <c r="I70" i="12"/>
  <c r="I71" i="12"/>
  <c r="I72" i="12"/>
  <c r="I75" i="12"/>
  <c r="I74" i="12"/>
  <c r="I48" i="7"/>
  <c r="I76" i="12"/>
  <c r="I56" i="7"/>
  <c r="I52" i="7"/>
  <c r="I58" i="7"/>
  <c r="I54" i="7"/>
  <c r="N28" i="28" l="1"/>
  <c r="N53" i="28"/>
  <c r="L20" i="14"/>
  <c r="G81" i="7"/>
  <c r="N32" i="28"/>
  <c r="N40" i="28"/>
  <c r="N44" i="28"/>
  <c r="L676" i="12"/>
  <c r="N47" i="28"/>
  <c r="N31" i="28"/>
  <c r="N39" i="15"/>
  <c r="N48" i="15"/>
  <c r="N53" i="15"/>
  <c r="N57" i="15"/>
  <c r="L54" i="15"/>
  <c r="I50" i="29"/>
  <c r="I50" i="15"/>
  <c r="L50" i="15" s="1"/>
  <c r="G8" i="20"/>
  <c r="L49" i="28"/>
  <c r="I49" i="29"/>
  <c r="I49" i="15"/>
  <c r="M49" i="28" s="1"/>
  <c r="G7" i="20"/>
  <c r="I48" i="15"/>
  <c r="L48" i="15" s="1"/>
  <c r="I48" i="29"/>
  <c r="G6" i="20"/>
  <c r="C503" i="15"/>
  <c r="J562" i="1"/>
  <c r="F562" i="1" s="1"/>
  <c r="C489" i="15"/>
  <c r="J548" i="1"/>
  <c r="F548" i="1" s="1"/>
  <c r="C492" i="15"/>
  <c r="J551" i="1"/>
  <c r="F551" i="1" s="1"/>
  <c r="C512" i="15"/>
  <c r="J571" i="1"/>
  <c r="F571" i="1" s="1"/>
  <c r="C499" i="15"/>
  <c r="J558" i="1"/>
  <c r="F558" i="1" s="1"/>
  <c r="C493" i="15"/>
  <c r="J552" i="1"/>
  <c r="F552" i="1" s="1"/>
  <c r="C502" i="15"/>
  <c r="J561" i="1"/>
  <c r="F561" i="1" s="1"/>
  <c r="C506" i="15"/>
  <c r="J565" i="1"/>
  <c r="F565" i="1" s="1"/>
  <c r="C495" i="15"/>
  <c r="J554" i="1"/>
  <c r="F554" i="1" s="1"/>
  <c r="C509" i="15"/>
  <c r="J568" i="1"/>
  <c r="F568" i="1" s="1"/>
  <c r="C508" i="15"/>
  <c r="J567" i="1"/>
  <c r="F567" i="1" s="1"/>
  <c r="E780" i="1"/>
  <c r="C779" i="1"/>
  <c r="C778" i="1"/>
  <c r="L44" i="15"/>
  <c r="L52" i="15"/>
  <c r="L56" i="15"/>
  <c r="L53" i="15"/>
  <c r="L30" i="28"/>
  <c r="L38" i="28"/>
  <c r="L42" i="28"/>
  <c r="L46" i="28"/>
  <c r="L31" i="28"/>
  <c r="L35" i="28"/>
  <c r="L39" i="28"/>
  <c r="L43" i="28"/>
  <c r="L47" i="28"/>
  <c r="L28" i="28"/>
  <c r="L32" i="28"/>
  <c r="L36" i="28"/>
  <c r="L40" i="28"/>
  <c r="L44" i="28"/>
  <c r="C781" i="1"/>
  <c r="E777" i="1"/>
  <c r="D777" i="1"/>
  <c r="H13" i="6"/>
  <c r="L50" i="28"/>
  <c r="D779" i="1"/>
  <c r="C777" i="1"/>
  <c r="C780" i="1"/>
  <c r="H228" i="1"/>
  <c r="H180" i="1"/>
  <c r="C783" i="1"/>
  <c r="C782" i="1"/>
  <c r="L53" i="29"/>
  <c r="L58" i="29"/>
  <c r="L46" i="29"/>
  <c r="L47" i="29"/>
  <c r="L59" i="29"/>
  <c r="L53" i="28"/>
  <c r="L55" i="15"/>
  <c r="L54" i="28"/>
  <c r="L57" i="15"/>
  <c r="N34" i="15"/>
  <c r="N38" i="15"/>
  <c r="K38" i="6"/>
  <c r="K50" i="6" s="1"/>
  <c r="K62" i="6" s="1"/>
  <c r="K74" i="6" s="1"/>
  <c r="K86" i="6" s="1"/>
  <c r="K98" i="6" s="1"/>
  <c r="K110" i="6" s="1"/>
  <c r="K122" i="6" s="1"/>
  <c r="K134" i="6" s="1"/>
  <c r="K146" i="6" s="1"/>
  <c r="K158" i="6" s="1"/>
  <c r="K170" i="6" s="1"/>
  <c r="K182" i="6" s="1"/>
  <c r="K194" i="6" s="1"/>
  <c r="K206" i="6" s="1"/>
  <c r="K218" i="6" s="1"/>
  <c r="K230" i="6" s="1"/>
  <c r="K242" i="6" s="1"/>
  <c r="K254" i="6" s="1"/>
  <c r="K266" i="6" s="1"/>
  <c r="K278" i="6" s="1"/>
  <c r="K290" i="6" s="1"/>
  <c r="K302" i="6" s="1"/>
  <c r="K314" i="6" s="1"/>
  <c r="K326" i="6" s="1"/>
  <c r="K338" i="6" s="1"/>
  <c r="K350" i="6" s="1"/>
  <c r="K362" i="6" s="1"/>
  <c r="K374" i="6" s="1"/>
  <c r="K386" i="6" s="1"/>
  <c r="K398" i="6" s="1"/>
  <c r="K410" i="6" s="1"/>
  <c r="K422" i="6" s="1"/>
  <c r="K434" i="6" s="1"/>
  <c r="K446" i="6" s="1"/>
  <c r="K458" i="6" s="1"/>
  <c r="K470" i="6" s="1"/>
  <c r="K482" i="6" s="1"/>
  <c r="K494" i="6" s="1"/>
  <c r="K506" i="6" s="1"/>
  <c r="K518" i="6" s="1"/>
  <c r="K530" i="6" s="1"/>
  <c r="K542" i="6" s="1"/>
  <c r="K554" i="6" s="1"/>
  <c r="K566" i="6" s="1"/>
  <c r="K578" i="6" s="1"/>
  <c r="K590" i="6" s="1"/>
  <c r="K602" i="6" s="1"/>
  <c r="K614" i="6" s="1"/>
  <c r="K626" i="6" s="1"/>
  <c r="K638" i="6" s="1"/>
  <c r="K39" i="6"/>
  <c r="K51" i="6" s="1"/>
  <c r="K63" i="6" s="1"/>
  <c r="K75" i="6" s="1"/>
  <c r="K87" i="6" s="1"/>
  <c r="K99" i="6" s="1"/>
  <c r="K111" i="6" s="1"/>
  <c r="K123" i="6" s="1"/>
  <c r="K135" i="6" s="1"/>
  <c r="K147" i="6" s="1"/>
  <c r="K159" i="6" s="1"/>
  <c r="K171" i="6" s="1"/>
  <c r="K183" i="6" s="1"/>
  <c r="K195" i="6" s="1"/>
  <c r="K207" i="6" s="1"/>
  <c r="K219" i="6" s="1"/>
  <c r="K231" i="6" s="1"/>
  <c r="K243" i="6" s="1"/>
  <c r="K255" i="6" s="1"/>
  <c r="K267" i="6" s="1"/>
  <c r="K279" i="6" s="1"/>
  <c r="K291" i="6" s="1"/>
  <c r="K303" i="6" s="1"/>
  <c r="K315" i="6" s="1"/>
  <c r="K327" i="6" s="1"/>
  <c r="K339" i="6" s="1"/>
  <c r="K351" i="6" s="1"/>
  <c r="K363" i="6" s="1"/>
  <c r="K375" i="6" s="1"/>
  <c r="K387" i="6" s="1"/>
  <c r="K399" i="6" s="1"/>
  <c r="K411" i="6" s="1"/>
  <c r="K423" i="6" s="1"/>
  <c r="K435" i="6" s="1"/>
  <c r="K447" i="6" s="1"/>
  <c r="K459" i="6" s="1"/>
  <c r="K471" i="6" s="1"/>
  <c r="K483" i="6" s="1"/>
  <c r="K495" i="6" s="1"/>
  <c r="K507" i="6" s="1"/>
  <c r="K519" i="6" s="1"/>
  <c r="K531" i="6" s="1"/>
  <c r="K543" i="6" s="1"/>
  <c r="K555" i="6" s="1"/>
  <c r="K567" i="6" s="1"/>
  <c r="K579" i="6" s="1"/>
  <c r="K591" i="6" s="1"/>
  <c r="K603" i="6" s="1"/>
  <c r="K615" i="6" s="1"/>
  <c r="K627" i="6" s="1"/>
  <c r="K639" i="6" s="1"/>
  <c r="N36" i="15"/>
  <c r="L34" i="7"/>
  <c r="K44" i="6"/>
  <c r="K56" i="6" s="1"/>
  <c r="K68" i="6" s="1"/>
  <c r="K80" i="6" s="1"/>
  <c r="K92" i="6" s="1"/>
  <c r="K104" i="6" s="1"/>
  <c r="K116" i="6" s="1"/>
  <c r="K128" i="6" s="1"/>
  <c r="K140" i="6" s="1"/>
  <c r="K152" i="6" s="1"/>
  <c r="K164" i="6" s="1"/>
  <c r="K176" i="6" s="1"/>
  <c r="K188" i="6" s="1"/>
  <c r="K200" i="6" s="1"/>
  <c r="K212" i="6" s="1"/>
  <c r="K224" i="6" s="1"/>
  <c r="K236" i="6" s="1"/>
  <c r="K248" i="6" s="1"/>
  <c r="K260" i="6" s="1"/>
  <c r="K272" i="6" s="1"/>
  <c r="K284" i="6" s="1"/>
  <c r="K296" i="6" s="1"/>
  <c r="K308" i="6" s="1"/>
  <c r="K320" i="6" s="1"/>
  <c r="K332" i="6" s="1"/>
  <c r="K344" i="6" s="1"/>
  <c r="K356" i="6" s="1"/>
  <c r="K368" i="6" s="1"/>
  <c r="K380" i="6" s="1"/>
  <c r="K392" i="6" s="1"/>
  <c r="K404" i="6" s="1"/>
  <c r="K416" i="6" s="1"/>
  <c r="K428" i="6" s="1"/>
  <c r="K440" i="6" s="1"/>
  <c r="K452" i="6" s="1"/>
  <c r="K464" i="6" s="1"/>
  <c r="K476" i="6" s="1"/>
  <c r="K488" i="6" s="1"/>
  <c r="K500" i="6" s="1"/>
  <c r="K512" i="6" s="1"/>
  <c r="K524" i="6" s="1"/>
  <c r="K536" i="6" s="1"/>
  <c r="K548" i="6" s="1"/>
  <c r="K560" i="6" s="1"/>
  <c r="K572" i="6" s="1"/>
  <c r="K584" i="6" s="1"/>
  <c r="K596" i="6" s="1"/>
  <c r="K608" i="6" s="1"/>
  <c r="K620" i="6" s="1"/>
  <c r="K632" i="6" s="1"/>
  <c r="K644" i="6" s="1"/>
  <c r="K40" i="6"/>
  <c r="K52" i="6" s="1"/>
  <c r="K64" i="6" s="1"/>
  <c r="K76" i="6" s="1"/>
  <c r="K88" i="6" s="1"/>
  <c r="K100" i="6" s="1"/>
  <c r="K112" i="6" s="1"/>
  <c r="K124" i="6" s="1"/>
  <c r="K136" i="6" s="1"/>
  <c r="K148" i="6" s="1"/>
  <c r="K160" i="6" s="1"/>
  <c r="K172" i="6" s="1"/>
  <c r="K184" i="6" s="1"/>
  <c r="K196" i="6" s="1"/>
  <c r="K208" i="6" s="1"/>
  <c r="K220" i="6" s="1"/>
  <c r="K232" i="6" s="1"/>
  <c r="K244" i="6" s="1"/>
  <c r="K256" i="6" s="1"/>
  <c r="K268" i="6" s="1"/>
  <c r="K280" i="6" s="1"/>
  <c r="K292" i="6" s="1"/>
  <c r="K304" i="6" s="1"/>
  <c r="K316" i="6" s="1"/>
  <c r="K328" i="6" s="1"/>
  <c r="K340" i="6" s="1"/>
  <c r="K352" i="6" s="1"/>
  <c r="K364" i="6" s="1"/>
  <c r="K376" i="6" s="1"/>
  <c r="K388" i="6" s="1"/>
  <c r="K400" i="6" s="1"/>
  <c r="K412" i="6" s="1"/>
  <c r="K424" i="6" s="1"/>
  <c r="K436" i="6" s="1"/>
  <c r="K448" i="6" s="1"/>
  <c r="K460" i="6" s="1"/>
  <c r="K472" i="6" s="1"/>
  <c r="K484" i="6" s="1"/>
  <c r="K496" i="6" s="1"/>
  <c r="K508" i="6" s="1"/>
  <c r="K520" i="6" s="1"/>
  <c r="K532" i="6" s="1"/>
  <c r="K544" i="6" s="1"/>
  <c r="K556" i="6" s="1"/>
  <c r="K568" i="6" s="1"/>
  <c r="K580" i="6" s="1"/>
  <c r="K592" i="6" s="1"/>
  <c r="K604" i="6" s="1"/>
  <c r="K616" i="6" s="1"/>
  <c r="K628" i="6" s="1"/>
  <c r="K640" i="6" s="1"/>
  <c r="N39" i="28"/>
  <c r="L27" i="7"/>
  <c r="N27" i="28"/>
  <c r="N43" i="28"/>
  <c r="N44" i="15"/>
  <c r="N35" i="28"/>
  <c r="N29" i="28"/>
  <c r="L29" i="28"/>
  <c r="N33" i="28"/>
  <c r="L33" i="28"/>
  <c r="N37" i="28"/>
  <c r="L37" i="28"/>
  <c r="N41" i="28"/>
  <c r="L41" i="28"/>
  <c r="N45" i="28"/>
  <c r="L45" i="28"/>
  <c r="N27" i="15"/>
  <c r="N49" i="15"/>
  <c r="N52" i="28"/>
  <c r="L52" i="28"/>
  <c r="N45" i="15"/>
  <c r="L45" i="15"/>
  <c r="N46" i="15"/>
  <c r="N47" i="15"/>
  <c r="L47" i="15"/>
  <c r="N43" i="15"/>
  <c r="L32" i="7"/>
  <c r="L35" i="7"/>
  <c r="L40" i="7"/>
  <c r="L44" i="7"/>
  <c r="L37" i="7"/>
  <c r="L38" i="7"/>
  <c r="L39" i="7"/>
  <c r="L30" i="7"/>
  <c r="L28" i="7"/>
  <c r="C549" i="7"/>
  <c r="C548" i="7"/>
  <c r="D546" i="7"/>
  <c r="L48" i="7"/>
  <c r="L7" i="7"/>
  <c r="N7" i="7" s="1"/>
  <c r="L9" i="7"/>
  <c r="N9" i="7" s="1"/>
  <c r="L13" i="7"/>
  <c r="N13" i="7" s="1"/>
  <c r="L16" i="7"/>
  <c r="N16" i="7" s="1"/>
  <c r="L18" i="7"/>
  <c r="N18" i="7" s="1"/>
  <c r="L20" i="7"/>
  <c r="N20" i="7" s="1"/>
  <c r="L22" i="7"/>
  <c r="N22" i="7" s="1"/>
  <c r="L24" i="7"/>
  <c r="L25" i="7"/>
  <c r="L36" i="7"/>
  <c r="L21" i="7"/>
  <c r="N21" i="7" s="1"/>
  <c r="L24" i="14"/>
  <c r="L23" i="14"/>
  <c r="L15" i="14"/>
  <c r="F418" i="14"/>
  <c r="F419" i="7" s="1"/>
  <c r="C679" i="14"/>
  <c r="G687" i="14"/>
  <c r="G688" i="14"/>
  <c r="G689" i="14"/>
  <c r="L26" i="14"/>
  <c r="L19" i="14"/>
  <c r="L6" i="14"/>
  <c r="G686" i="14"/>
  <c r="L21" i="14"/>
  <c r="L17" i="14"/>
  <c r="L13" i="14"/>
  <c r="L8" i="14"/>
  <c r="L4" i="14"/>
  <c r="L3" i="12"/>
  <c r="L8" i="12"/>
  <c r="L24" i="12"/>
  <c r="L4" i="12"/>
  <c r="C678" i="12"/>
  <c r="L6" i="12"/>
  <c r="L7" i="12"/>
  <c r="L12" i="12"/>
  <c r="L23" i="12"/>
  <c r="L16" i="12"/>
  <c r="L19" i="12"/>
  <c r="L11" i="12"/>
  <c r="L20" i="12"/>
  <c r="K41" i="6"/>
  <c r="K53" i="6" s="1"/>
  <c r="K65" i="6" s="1"/>
  <c r="K77" i="6" s="1"/>
  <c r="K89" i="6" s="1"/>
  <c r="K101" i="6" s="1"/>
  <c r="K113" i="6" s="1"/>
  <c r="K125" i="6" s="1"/>
  <c r="K137" i="6" s="1"/>
  <c r="K149" i="6" s="1"/>
  <c r="K161" i="6" s="1"/>
  <c r="K173" i="6" s="1"/>
  <c r="K185" i="6" s="1"/>
  <c r="K197" i="6" s="1"/>
  <c r="K209" i="6" s="1"/>
  <c r="K221" i="6" s="1"/>
  <c r="K233" i="6" s="1"/>
  <c r="K245" i="6" s="1"/>
  <c r="K257" i="6" s="1"/>
  <c r="K269" i="6" s="1"/>
  <c r="K281" i="6" s="1"/>
  <c r="K293" i="6" s="1"/>
  <c r="K305" i="6" s="1"/>
  <c r="K317" i="6" s="1"/>
  <c r="K329" i="6" s="1"/>
  <c r="K341" i="6" s="1"/>
  <c r="K353" i="6" s="1"/>
  <c r="K365" i="6" s="1"/>
  <c r="K377" i="6" s="1"/>
  <c r="K389" i="6" s="1"/>
  <c r="K401" i="6" s="1"/>
  <c r="K413" i="6" s="1"/>
  <c r="K425" i="6" s="1"/>
  <c r="K437" i="6" s="1"/>
  <c r="K449" i="6" s="1"/>
  <c r="K461" i="6" s="1"/>
  <c r="K473" i="6" s="1"/>
  <c r="K485" i="6" s="1"/>
  <c r="K497" i="6" s="1"/>
  <c r="K509" i="6" s="1"/>
  <c r="K521" i="6" s="1"/>
  <c r="K533" i="6" s="1"/>
  <c r="K545" i="6" s="1"/>
  <c r="K557" i="6" s="1"/>
  <c r="K569" i="6" s="1"/>
  <c r="K581" i="6" s="1"/>
  <c r="K593" i="6" s="1"/>
  <c r="K605" i="6" s="1"/>
  <c r="K617" i="6" s="1"/>
  <c r="K629" i="6" s="1"/>
  <c r="K641" i="6" s="1"/>
  <c r="D102" i="29"/>
  <c r="D98" i="29"/>
  <c r="D93" i="29"/>
  <c r="D101" i="29"/>
  <c r="D95" i="29"/>
  <c r="D97" i="29"/>
  <c r="D92" i="29"/>
  <c r="D100" i="29"/>
  <c r="D96" i="29"/>
  <c r="D103" i="29"/>
  <c r="D99" i="29"/>
  <c r="N49" i="28"/>
  <c r="N54" i="28"/>
  <c r="N30" i="28"/>
  <c r="N34" i="28"/>
  <c r="N38" i="28"/>
  <c r="N42" i="28"/>
  <c r="N55" i="28"/>
  <c r="N56" i="28"/>
  <c r="N50" i="15"/>
  <c r="N41" i="15"/>
  <c r="N51" i="15"/>
  <c r="F407" i="7"/>
  <c r="G554" i="7"/>
  <c r="F78" i="30"/>
  <c r="F90" i="30" s="1"/>
  <c r="F102" i="30" s="1"/>
  <c r="F114" i="30" s="1"/>
  <c r="F126" i="30" s="1"/>
  <c r="F138" i="30" s="1"/>
  <c r="F150" i="30" s="1"/>
  <c r="F162" i="30" s="1"/>
  <c r="F174" i="30" s="1"/>
  <c r="F186" i="30" s="1"/>
  <c r="F198" i="30" s="1"/>
  <c r="F210" i="30" s="1"/>
  <c r="F222" i="30" s="1"/>
  <c r="F234" i="30" s="1"/>
  <c r="F246" i="30" s="1"/>
  <c r="F258" i="30" s="1"/>
  <c r="F270" i="30" s="1"/>
  <c r="F282" i="30" s="1"/>
  <c r="F294" i="30" s="1"/>
  <c r="F306" i="30" s="1"/>
  <c r="F318" i="30" s="1"/>
  <c r="F330" i="30" s="1"/>
  <c r="F342" i="30" s="1"/>
  <c r="F354" i="30" s="1"/>
  <c r="F366" i="30" s="1"/>
  <c r="F378" i="30" s="1"/>
  <c r="F390" i="30" s="1"/>
  <c r="F402" i="30" s="1"/>
  <c r="F414" i="30" s="1"/>
  <c r="F426" i="30" s="1"/>
  <c r="F438" i="30" s="1"/>
  <c r="F450" i="30" s="1"/>
  <c r="F462" i="30" s="1"/>
  <c r="F474" i="30" s="1"/>
  <c r="F486" i="30" s="1"/>
  <c r="F498" i="30" s="1"/>
  <c r="F510" i="30" s="1"/>
  <c r="F522" i="30" s="1"/>
  <c r="F534" i="30" s="1"/>
  <c r="F75" i="30"/>
  <c r="F87" i="30" s="1"/>
  <c r="F99" i="30" s="1"/>
  <c r="F111" i="30" s="1"/>
  <c r="F123" i="30" s="1"/>
  <c r="F135" i="30" s="1"/>
  <c r="F147" i="30" s="1"/>
  <c r="F159" i="30" s="1"/>
  <c r="F171" i="30" s="1"/>
  <c r="F183" i="30" s="1"/>
  <c r="F195" i="30" s="1"/>
  <c r="F207" i="30" s="1"/>
  <c r="F219" i="30" s="1"/>
  <c r="F231" i="30" s="1"/>
  <c r="F243" i="30" s="1"/>
  <c r="F255" i="30" s="1"/>
  <c r="F267" i="30" s="1"/>
  <c r="F279" i="30" s="1"/>
  <c r="F291" i="30" s="1"/>
  <c r="F303" i="30" s="1"/>
  <c r="F315" i="30" s="1"/>
  <c r="F327" i="30" s="1"/>
  <c r="F339" i="30" s="1"/>
  <c r="F351" i="30" s="1"/>
  <c r="F363" i="30" s="1"/>
  <c r="F375" i="30" s="1"/>
  <c r="F387" i="30" s="1"/>
  <c r="F399" i="30" s="1"/>
  <c r="F411" i="30" s="1"/>
  <c r="F423" i="30" s="1"/>
  <c r="F435" i="30" s="1"/>
  <c r="F447" i="30" s="1"/>
  <c r="F459" i="30" s="1"/>
  <c r="F471" i="30" s="1"/>
  <c r="F483" i="30" s="1"/>
  <c r="F495" i="30" s="1"/>
  <c r="F507" i="30" s="1"/>
  <c r="F519" i="30" s="1"/>
  <c r="F531" i="30" s="1"/>
  <c r="F77" i="30"/>
  <c r="F89" i="30" s="1"/>
  <c r="F101" i="30" s="1"/>
  <c r="F113" i="30" s="1"/>
  <c r="F125" i="30" s="1"/>
  <c r="F137" i="30" s="1"/>
  <c r="F149" i="30" s="1"/>
  <c r="F161" i="30" s="1"/>
  <c r="F173" i="30" s="1"/>
  <c r="F185" i="30" s="1"/>
  <c r="F197" i="30" s="1"/>
  <c r="F209" i="30" s="1"/>
  <c r="F221" i="30" s="1"/>
  <c r="F233" i="30" s="1"/>
  <c r="F245" i="30" s="1"/>
  <c r="F257" i="30" s="1"/>
  <c r="F269" i="30" s="1"/>
  <c r="F281" i="30" s="1"/>
  <c r="F293" i="30" s="1"/>
  <c r="F305" i="30" s="1"/>
  <c r="F317" i="30" s="1"/>
  <c r="F329" i="30" s="1"/>
  <c r="F341" i="30" s="1"/>
  <c r="F353" i="30" s="1"/>
  <c r="F365" i="30" s="1"/>
  <c r="F377" i="30" s="1"/>
  <c r="F389" i="30" s="1"/>
  <c r="F401" i="30" s="1"/>
  <c r="F413" i="30" s="1"/>
  <c r="F425" i="30" s="1"/>
  <c r="F437" i="30" s="1"/>
  <c r="F449" i="30" s="1"/>
  <c r="F461" i="30" s="1"/>
  <c r="F473" i="30" s="1"/>
  <c r="F485" i="30" s="1"/>
  <c r="F497" i="30" s="1"/>
  <c r="F509" i="30" s="1"/>
  <c r="F521" i="30" s="1"/>
  <c r="F533" i="30" s="1"/>
  <c r="D79" i="30"/>
  <c r="D91" i="30" s="1"/>
  <c r="D69" i="30"/>
  <c r="D81" i="30" s="1"/>
  <c r="D70" i="30"/>
  <c r="D82" i="30" s="1"/>
  <c r="F79" i="30"/>
  <c r="F91" i="30" s="1"/>
  <c r="F103" i="30" s="1"/>
  <c r="F115" i="30" s="1"/>
  <c r="F127" i="30" s="1"/>
  <c r="F139" i="30" s="1"/>
  <c r="F151" i="30" s="1"/>
  <c r="F163" i="30" s="1"/>
  <c r="F175" i="30" s="1"/>
  <c r="F187" i="30" s="1"/>
  <c r="F199" i="30" s="1"/>
  <c r="F211" i="30" s="1"/>
  <c r="F223" i="30" s="1"/>
  <c r="F235" i="30" s="1"/>
  <c r="F247" i="30" s="1"/>
  <c r="F259" i="30" s="1"/>
  <c r="F271" i="30" s="1"/>
  <c r="F283" i="30" s="1"/>
  <c r="F295" i="30" s="1"/>
  <c r="F307" i="30" s="1"/>
  <c r="F319" i="30" s="1"/>
  <c r="F331" i="30" s="1"/>
  <c r="F343" i="30" s="1"/>
  <c r="F355" i="30" s="1"/>
  <c r="F367" i="30" s="1"/>
  <c r="F379" i="30" s="1"/>
  <c r="F391" i="30" s="1"/>
  <c r="F403" i="30" s="1"/>
  <c r="F415" i="30" s="1"/>
  <c r="F427" i="30" s="1"/>
  <c r="F439" i="30" s="1"/>
  <c r="F451" i="30" s="1"/>
  <c r="F463" i="30" s="1"/>
  <c r="F475" i="30" s="1"/>
  <c r="F487" i="30" s="1"/>
  <c r="F499" i="30" s="1"/>
  <c r="F511" i="30" s="1"/>
  <c r="F523" i="30" s="1"/>
  <c r="F535" i="30" s="1"/>
  <c r="I68" i="30"/>
  <c r="D73" i="30"/>
  <c r="D85" i="30" s="1"/>
  <c r="F76" i="30"/>
  <c r="F88" i="30" s="1"/>
  <c r="F100" i="30" s="1"/>
  <c r="F112" i="30" s="1"/>
  <c r="F124" i="30" s="1"/>
  <c r="F136" i="30" s="1"/>
  <c r="F148" i="30" s="1"/>
  <c r="F160" i="30" s="1"/>
  <c r="F172" i="30" s="1"/>
  <c r="F184" i="30" s="1"/>
  <c r="F196" i="30" s="1"/>
  <c r="F208" i="30" s="1"/>
  <c r="F220" i="30" s="1"/>
  <c r="F232" i="30" s="1"/>
  <c r="F244" i="30" s="1"/>
  <c r="F256" i="30" s="1"/>
  <c r="F268" i="30" s="1"/>
  <c r="F280" i="30" s="1"/>
  <c r="F292" i="30" s="1"/>
  <c r="F304" i="30" s="1"/>
  <c r="F316" i="30" s="1"/>
  <c r="F328" i="30" s="1"/>
  <c r="F340" i="30" s="1"/>
  <c r="F352" i="30" s="1"/>
  <c r="F364" i="30" s="1"/>
  <c r="F376" i="30" s="1"/>
  <c r="F388" i="30" s="1"/>
  <c r="F400" i="30" s="1"/>
  <c r="F412" i="30" s="1"/>
  <c r="F424" i="30" s="1"/>
  <c r="F436" i="30" s="1"/>
  <c r="F448" i="30" s="1"/>
  <c r="F460" i="30" s="1"/>
  <c r="F472" i="30" s="1"/>
  <c r="F484" i="30" s="1"/>
  <c r="F496" i="30" s="1"/>
  <c r="F508" i="30" s="1"/>
  <c r="F520" i="30" s="1"/>
  <c r="F532" i="30" s="1"/>
  <c r="D76" i="30"/>
  <c r="D88" i="30" s="1"/>
  <c r="D100" i="30" s="1"/>
  <c r="D112" i="30" s="1"/>
  <c r="D124" i="30" s="1"/>
  <c r="D136" i="30" s="1"/>
  <c r="D148" i="30" s="1"/>
  <c r="D160" i="30" s="1"/>
  <c r="D172" i="30" s="1"/>
  <c r="D184" i="30" s="1"/>
  <c r="D196" i="30" s="1"/>
  <c r="D208" i="30" s="1"/>
  <c r="D220" i="30" s="1"/>
  <c r="D232" i="30" s="1"/>
  <c r="D244" i="30" s="1"/>
  <c r="D256" i="30" s="1"/>
  <c r="D268" i="30" s="1"/>
  <c r="D280" i="30" s="1"/>
  <c r="D292" i="30" s="1"/>
  <c r="D304" i="30" s="1"/>
  <c r="D316" i="30" s="1"/>
  <c r="D328" i="30" s="1"/>
  <c r="D340" i="30" s="1"/>
  <c r="D352" i="30" s="1"/>
  <c r="D364" i="30" s="1"/>
  <c r="D376" i="30" s="1"/>
  <c r="D388" i="30" s="1"/>
  <c r="D400" i="30" s="1"/>
  <c r="D412" i="30" s="1"/>
  <c r="D68" i="30"/>
  <c r="D80" i="30" s="1"/>
  <c r="D92" i="30" s="1"/>
  <c r="D104" i="30" s="1"/>
  <c r="D116" i="30" s="1"/>
  <c r="D128" i="30" s="1"/>
  <c r="D140" i="30" s="1"/>
  <c r="D152" i="30" s="1"/>
  <c r="D164" i="30" s="1"/>
  <c r="D176" i="30" s="1"/>
  <c r="D188" i="30" s="1"/>
  <c r="D200" i="30" s="1"/>
  <c r="D212" i="30" s="1"/>
  <c r="D224" i="30" s="1"/>
  <c r="D236" i="30" s="1"/>
  <c r="D248" i="30" s="1"/>
  <c r="D260" i="30" s="1"/>
  <c r="D272" i="30" s="1"/>
  <c r="D284" i="30" s="1"/>
  <c r="D296" i="30" s="1"/>
  <c r="D308" i="30" s="1"/>
  <c r="D320" i="30" s="1"/>
  <c r="D332" i="30" s="1"/>
  <c r="D344" i="30" s="1"/>
  <c r="D356" i="30" s="1"/>
  <c r="D368" i="30" s="1"/>
  <c r="D380" i="30" s="1"/>
  <c r="D392" i="30" s="1"/>
  <c r="D404" i="30" s="1"/>
  <c r="D416" i="30" s="1"/>
  <c r="D428" i="30" s="1"/>
  <c r="D440" i="30" s="1"/>
  <c r="D452" i="30" s="1"/>
  <c r="D464" i="30" s="1"/>
  <c r="D476" i="30" s="1"/>
  <c r="D488" i="30" s="1"/>
  <c r="D500" i="30" s="1"/>
  <c r="D512" i="30" s="1"/>
  <c r="D524" i="30" s="1"/>
  <c r="D536" i="30" s="1"/>
  <c r="F74" i="30"/>
  <c r="F86" i="30" s="1"/>
  <c r="F98" i="30" s="1"/>
  <c r="F110" i="30" s="1"/>
  <c r="F122" i="30" s="1"/>
  <c r="F134" i="30" s="1"/>
  <c r="F146" i="30" s="1"/>
  <c r="F158" i="30" s="1"/>
  <c r="F170" i="30" s="1"/>
  <c r="F182" i="30" s="1"/>
  <c r="F194" i="30" s="1"/>
  <c r="F206" i="30" s="1"/>
  <c r="F218" i="30" s="1"/>
  <c r="F230" i="30" s="1"/>
  <c r="F242" i="30" s="1"/>
  <c r="F254" i="30" s="1"/>
  <c r="F266" i="30" s="1"/>
  <c r="F278" i="30" s="1"/>
  <c r="F290" i="30" s="1"/>
  <c r="F302" i="30" s="1"/>
  <c r="F314" i="30" s="1"/>
  <c r="F326" i="30" s="1"/>
  <c r="F338" i="30" s="1"/>
  <c r="F350" i="30" s="1"/>
  <c r="F362" i="30" s="1"/>
  <c r="F374" i="30" s="1"/>
  <c r="F386" i="30" s="1"/>
  <c r="F398" i="30" s="1"/>
  <c r="F410" i="30" s="1"/>
  <c r="F422" i="30" s="1"/>
  <c r="F434" i="30" s="1"/>
  <c r="F446" i="30" s="1"/>
  <c r="F458" i="30" s="1"/>
  <c r="F470" i="30" s="1"/>
  <c r="F482" i="30" s="1"/>
  <c r="F494" i="30" s="1"/>
  <c r="F506" i="30" s="1"/>
  <c r="F518" i="30" s="1"/>
  <c r="F530" i="30" s="1"/>
  <c r="F542" i="30" s="1"/>
  <c r="F81" i="30"/>
  <c r="F93" i="30" s="1"/>
  <c r="F105" i="30" s="1"/>
  <c r="F117" i="30" s="1"/>
  <c r="F129" i="30" s="1"/>
  <c r="F141" i="30" s="1"/>
  <c r="F153" i="30" s="1"/>
  <c r="F165" i="30" s="1"/>
  <c r="F177" i="30" s="1"/>
  <c r="F189" i="30" s="1"/>
  <c r="F201" i="30" s="1"/>
  <c r="F213" i="30" s="1"/>
  <c r="F225" i="30" s="1"/>
  <c r="F237" i="30" s="1"/>
  <c r="F249" i="30" s="1"/>
  <c r="F261" i="30" s="1"/>
  <c r="F273" i="30" s="1"/>
  <c r="F285" i="30" s="1"/>
  <c r="F297" i="30" s="1"/>
  <c r="F309" i="30" s="1"/>
  <c r="F321" i="30" s="1"/>
  <c r="F333" i="30" s="1"/>
  <c r="F345" i="30" s="1"/>
  <c r="F357" i="30" s="1"/>
  <c r="F369" i="30" s="1"/>
  <c r="F381" i="30" s="1"/>
  <c r="F393" i="30" s="1"/>
  <c r="F405" i="30" s="1"/>
  <c r="F417" i="30" s="1"/>
  <c r="F429" i="30" s="1"/>
  <c r="F441" i="30" s="1"/>
  <c r="F453" i="30" s="1"/>
  <c r="F465" i="30" s="1"/>
  <c r="F477" i="30" s="1"/>
  <c r="F489" i="30" s="1"/>
  <c r="F501" i="30" s="1"/>
  <c r="F513" i="30" s="1"/>
  <c r="F525" i="30" s="1"/>
  <c r="F537" i="30" s="1"/>
  <c r="F80" i="30"/>
  <c r="F92" i="30" s="1"/>
  <c r="I48" i="30"/>
  <c r="D677" i="12"/>
  <c r="F97" i="30"/>
  <c r="F109" i="30" s="1"/>
  <c r="F121" i="30" s="1"/>
  <c r="F133" i="30" s="1"/>
  <c r="F145" i="30" s="1"/>
  <c r="F157" i="30" s="1"/>
  <c r="F169" i="30" s="1"/>
  <c r="F181" i="30" s="1"/>
  <c r="F193" i="30" s="1"/>
  <c r="F205" i="30" s="1"/>
  <c r="F217" i="30" s="1"/>
  <c r="F229" i="30" s="1"/>
  <c r="F241" i="30" s="1"/>
  <c r="F253" i="30" s="1"/>
  <c r="F265" i="30" s="1"/>
  <c r="F277" i="30" s="1"/>
  <c r="F289" i="30" s="1"/>
  <c r="F301" i="30" s="1"/>
  <c r="F313" i="30" s="1"/>
  <c r="F325" i="30" s="1"/>
  <c r="F337" i="30" s="1"/>
  <c r="F349" i="30" s="1"/>
  <c r="F361" i="30" s="1"/>
  <c r="F373" i="30" s="1"/>
  <c r="F385" i="30" s="1"/>
  <c r="F397" i="30" s="1"/>
  <c r="F409" i="30" s="1"/>
  <c r="F421" i="30" s="1"/>
  <c r="F433" i="30" s="1"/>
  <c r="F445" i="30" s="1"/>
  <c r="F457" i="30" s="1"/>
  <c r="F469" i="30" s="1"/>
  <c r="F481" i="30" s="1"/>
  <c r="F493" i="30" s="1"/>
  <c r="F505" i="30" s="1"/>
  <c r="F517" i="30" s="1"/>
  <c r="F529" i="30" s="1"/>
  <c r="L47" i="14"/>
  <c r="L31" i="14"/>
  <c r="L39" i="14"/>
  <c r="L35" i="14"/>
  <c r="O39" i="23"/>
  <c r="I51" i="7"/>
  <c r="I50" i="7"/>
  <c r="B75" i="20"/>
  <c r="C687" i="14"/>
  <c r="C690" i="14"/>
  <c r="C691" i="14"/>
  <c r="C685" i="14"/>
  <c r="C689" i="14"/>
  <c r="X25" i="23"/>
  <c r="Y19" i="23"/>
  <c r="Z19" i="23" s="1"/>
  <c r="AA19" i="23" s="1"/>
  <c r="AB19" i="23" s="1"/>
  <c r="AC19" i="23" s="1"/>
  <c r="AD19" i="23" s="1"/>
  <c r="AE19" i="23" s="1"/>
  <c r="AF19" i="23" s="1"/>
  <c r="AG19" i="23" s="1"/>
  <c r="AH19" i="23" s="1"/>
  <c r="AI19" i="23" s="1"/>
  <c r="AJ19" i="23" s="1"/>
  <c r="AK19" i="23" s="1"/>
  <c r="AL19" i="23" s="1"/>
  <c r="AM19" i="23" s="1"/>
  <c r="AN19" i="23" s="1"/>
  <c r="X27" i="23"/>
  <c r="C688" i="14"/>
  <c r="L43" i="14"/>
  <c r="L37" i="14"/>
  <c r="L33" i="14"/>
  <c r="L29" i="14"/>
  <c r="G652" i="6"/>
  <c r="K43" i="6"/>
  <c r="K55" i="6" s="1"/>
  <c r="K67" i="6" s="1"/>
  <c r="K79" i="6" s="1"/>
  <c r="K91" i="6" s="1"/>
  <c r="K103" i="6" s="1"/>
  <c r="K115" i="6" s="1"/>
  <c r="K127" i="6" s="1"/>
  <c r="K139" i="6" s="1"/>
  <c r="K151" i="6" s="1"/>
  <c r="K163" i="6" s="1"/>
  <c r="K175" i="6" s="1"/>
  <c r="K187" i="6" s="1"/>
  <c r="K199" i="6" s="1"/>
  <c r="K211" i="6" s="1"/>
  <c r="K223" i="6" s="1"/>
  <c r="K235" i="6" s="1"/>
  <c r="K247" i="6" s="1"/>
  <c r="K259" i="6" s="1"/>
  <c r="K271" i="6" s="1"/>
  <c r="K283" i="6" s="1"/>
  <c r="K295" i="6" s="1"/>
  <c r="K307" i="6" s="1"/>
  <c r="K319" i="6" s="1"/>
  <c r="K331" i="6" s="1"/>
  <c r="K343" i="6" s="1"/>
  <c r="K355" i="6" s="1"/>
  <c r="K367" i="6" s="1"/>
  <c r="K379" i="6" s="1"/>
  <c r="K391" i="6" s="1"/>
  <c r="K403" i="6" s="1"/>
  <c r="K415" i="6" s="1"/>
  <c r="K427" i="6" s="1"/>
  <c r="K439" i="6" s="1"/>
  <c r="K451" i="6" s="1"/>
  <c r="K463" i="6" s="1"/>
  <c r="K475" i="6" s="1"/>
  <c r="K487" i="6" s="1"/>
  <c r="K499" i="6" s="1"/>
  <c r="K511" i="6" s="1"/>
  <c r="K523" i="6" s="1"/>
  <c r="K535" i="6" s="1"/>
  <c r="K547" i="6" s="1"/>
  <c r="K559" i="6" s="1"/>
  <c r="K571" i="6" s="1"/>
  <c r="K583" i="6" s="1"/>
  <c r="K595" i="6" s="1"/>
  <c r="K607" i="6" s="1"/>
  <c r="K619" i="6" s="1"/>
  <c r="K631" i="6" s="1"/>
  <c r="K643" i="6" s="1"/>
  <c r="L27" i="14"/>
  <c r="L38" i="14"/>
  <c r="L34" i="14"/>
  <c r="L36" i="14"/>
  <c r="H25" i="6"/>
  <c r="K42" i="6"/>
  <c r="K54" i="6" s="1"/>
  <c r="K66" i="6" s="1"/>
  <c r="K78" i="6" s="1"/>
  <c r="K90" i="6" s="1"/>
  <c r="K102" i="6" s="1"/>
  <c r="K114" i="6" s="1"/>
  <c r="K126" i="6" s="1"/>
  <c r="K138" i="6" s="1"/>
  <c r="K150" i="6" s="1"/>
  <c r="K162" i="6" s="1"/>
  <c r="K174" i="6" s="1"/>
  <c r="K186" i="6" s="1"/>
  <c r="K198" i="6" s="1"/>
  <c r="K210" i="6" s="1"/>
  <c r="K222" i="6" s="1"/>
  <c r="K234" i="6" s="1"/>
  <c r="K246" i="6" s="1"/>
  <c r="K258" i="6" s="1"/>
  <c r="K270" i="6" s="1"/>
  <c r="K282" i="6" s="1"/>
  <c r="K294" i="6" s="1"/>
  <c r="K306" i="6" s="1"/>
  <c r="K318" i="6" s="1"/>
  <c r="K330" i="6" s="1"/>
  <c r="K342" i="6" s="1"/>
  <c r="K354" i="6" s="1"/>
  <c r="K366" i="6" s="1"/>
  <c r="K378" i="6" s="1"/>
  <c r="K390" i="6" s="1"/>
  <c r="K402" i="6" s="1"/>
  <c r="K414" i="6" s="1"/>
  <c r="K426" i="6" s="1"/>
  <c r="K438" i="6" s="1"/>
  <c r="K450" i="6" s="1"/>
  <c r="K462" i="6" s="1"/>
  <c r="K474" i="6" s="1"/>
  <c r="K486" i="6" s="1"/>
  <c r="K498" i="6" s="1"/>
  <c r="K510" i="6" s="1"/>
  <c r="K522" i="6" s="1"/>
  <c r="K534" i="6" s="1"/>
  <c r="K546" i="6" s="1"/>
  <c r="K558" i="6" s="1"/>
  <c r="K570" i="6" s="1"/>
  <c r="K582" i="6" s="1"/>
  <c r="K594" i="6" s="1"/>
  <c r="K606" i="6" s="1"/>
  <c r="K618" i="6" s="1"/>
  <c r="K630" i="6" s="1"/>
  <c r="K642" i="6" s="1"/>
  <c r="I74" i="14"/>
  <c r="I72" i="14"/>
  <c r="I69" i="14"/>
  <c r="I48" i="14"/>
  <c r="I68" i="14"/>
  <c r="I71" i="14"/>
  <c r="I76" i="14"/>
  <c r="I75" i="14"/>
  <c r="I70" i="14"/>
  <c r="I57" i="14"/>
  <c r="R90" i="1"/>
  <c r="S84" i="1"/>
  <c r="T84" i="1" s="1"/>
  <c r="S83" i="1"/>
  <c r="Q86" i="1"/>
  <c r="T86" i="1" s="1"/>
  <c r="N54" i="15"/>
  <c r="N52" i="15"/>
  <c r="N56" i="15"/>
  <c r="F418" i="12"/>
  <c r="F410" i="14"/>
  <c r="F411" i="7" s="1"/>
  <c r="F66" i="7"/>
  <c r="F64" i="14"/>
  <c r="S92" i="1"/>
  <c r="L51" i="29"/>
  <c r="S85" i="1"/>
  <c r="S81" i="1"/>
  <c r="I54" i="12"/>
  <c r="J57" i="14"/>
  <c r="I54" i="14"/>
  <c r="I59" i="7"/>
  <c r="I49" i="7"/>
  <c r="S89" i="1"/>
  <c r="D62" i="12"/>
  <c r="H193" i="2"/>
  <c r="L193" i="2" s="1"/>
  <c r="D62" i="14"/>
  <c r="H196" i="2"/>
  <c r="L196" i="2" s="1"/>
  <c r="D197" i="2"/>
  <c r="D66" i="7" s="1"/>
  <c r="D65" i="12"/>
  <c r="I57" i="12"/>
  <c r="D778" i="1"/>
  <c r="D65" i="14"/>
  <c r="D59" i="12"/>
  <c r="H190" i="2"/>
  <c r="L190" i="2" s="1"/>
  <c r="D59" i="14"/>
  <c r="C543" i="2"/>
  <c r="C584" i="2" s="1"/>
  <c r="H198" i="2"/>
  <c r="L198" i="2" s="1"/>
  <c r="D199" i="2"/>
  <c r="D68" i="7" s="1"/>
  <c r="D67" i="14"/>
  <c r="D196" i="2"/>
  <c r="D65" i="7" s="1"/>
  <c r="D64" i="14"/>
  <c r="D51" i="12"/>
  <c r="E782" i="1"/>
  <c r="H195" i="2"/>
  <c r="L195" i="2" s="1"/>
  <c r="E542" i="2"/>
  <c r="E583" i="2" s="1"/>
  <c r="Q92" i="1"/>
  <c r="V92" i="1" s="1"/>
  <c r="J57" i="12"/>
  <c r="D783" i="1"/>
  <c r="S82" i="1"/>
  <c r="T82" i="1" s="1"/>
  <c r="S87" i="1"/>
  <c r="E779" i="1"/>
  <c r="E778" i="1"/>
  <c r="Q89" i="1"/>
  <c r="E781" i="1"/>
  <c r="D194" i="2"/>
  <c r="D51" i="7"/>
  <c r="G31" i="7"/>
  <c r="G30" i="14"/>
  <c r="G93" i="14"/>
  <c r="G94" i="7"/>
  <c r="G65" i="14"/>
  <c r="G66" i="7"/>
  <c r="G57" i="14"/>
  <c r="G58" i="7"/>
  <c r="L58" i="7" s="1"/>
  <c r="G49" i="14"/>
  <c r="G50" i="7"/>
  <c r="G42" i="7"/>
  <c r="L42" i="7" s="1"/>
  <c r="G41" i="14"/>
  <c r="S91" i="1"/>
  <c r="C545" i="7"/>
  <c r="D46" i="7"/>
  <c r="D549" i="7" s="1"/>
  <c r="D542" i="2"/>
  <c r="D583" i="2" s="1"/>
  <c r="G99" i="4"/>
  <c r="H166" i="4"/>
  <c r="F70" i="12"/>
  <c r="F62" i="7"/>
  <c r="F61" i="14"/>
  <c r="C544" i="2"/>
  <c r="E579" i="2"/>
  <c r="E580" i="2"/>
  <c r="G110" i="4"/>
  <c r="G111" i="4" s="1"/>
  <c r="F3" i="7"/>
  <c r="F12" i="7"/>
  <c r="L12" i="7" s="1"/>
  <c r="N12" i="7" s="1"/>
  <c r="F11" i="14"/>
  <c r="L11" i="14" s="1"/>
  <c r="F8" i="7"/>
  <c r="L8" i="7" s="1"/>
  <c r="N8" i="7" s="1"/>
  <c r="F7" i="14"/>
  <c r="L7" i="14" s="1"/>
  <c r="F4" i="7"/>
  <c r="L4" i="7" s="1"/>
  <c r="N4" i="7" s="1"/>
  <c r="F3" i="14"/>
  <c r="L3" i="14" s="1"/>
  <c r="F26" i="7"/>
  <c r="L26" i="7" s="1"/>
  <c r="F25" i="14"/>
  <c r="L25" i="14" s="1"/>
  <c r="F17" i="7"/>
  <c r="L17" i="7" s="1"/>
  <c r="F16" i="14"/>
  <c r="F33" i="7"/>
  <c r="F32" i="14"/>
  <c r="G134" i="4"/>
  <c r="G147" i="4" s="1"/>
  <c r="F29" i="7"/>
  <c r="F28" i="14"/>
  <c r="F15" i="7"/>
  <c r="G122" i="4"/>
  <c r="G123" i="4" s="1"/>
  <c r="F14" i="14"/>
  <c r="L14" i="14" s="1"/>
  <c r="F10" i="7"/>
  <c r="L10" i="7" s="1"/>
  <c r="N10" i="7" s="1"/>
  <c r="F9" i="14"/>
  <c r="L9" i="14" s="1"/>
  <c r="F6" i="7"/>
  <c r="L6" i="7" s="1"/>
  <c r="F5" i="14"/>
  <c r="L5" i="14" s="1"/>
  <c r="F23" i="7"/>
  <c r="L23" i="7" s="1"/>
  <c r="N23" i="7" s="1"/>
  <c r="F22" i="14"/>
  <c r="L22" i="14" s="1"/>
  <c r="F19" i="7"/>
  <c r="F18" i="14"/>
  <c r="L18" i="14" s="1"/>
  <c r="F31" i="7"/>
  <c r="F30" i="14"/>
  <c r="G33" i="7"/>
  <c r="G32" i="14"/>
  <c r="G29" i="7"/>
  <c r="G28" i="14"/>
  <c r="G89" i="14"/>
  <c r="G90" i="7"/>
  <c r="G69" i="14"/>
  <c r="G70" i="7"/>
  <c r="G61" i="14"/>
  <c r="G62" i="7"/>
  <c r="G53" i="14"/>
  <c r="G54" i="7"/>
  <c r="G46" i="7"/>
  <c r="G45" i="14"/>
  <c r="G158" i="4"/>
  <c r="G159" i="4" s="1"/>
  <c r="E231" i="4"/>
  <c r="G26" i="4"/>
  <c r="G27" i="4" s="1"/>
  <c r="G38" i="4"/>
  <c r="G39" i="4" s="1"/>
  <c r="G62" i="4"/>
  <c r="G63" i="4" s="1"/>
  <c r="G74" i="4"/>
  <c r="G75" i="4" s="1"/>
  <c r="G86" i="4"/>
  <c r="G87" i="4" s="1"/>
  <c r="E435" i="4"/>
  <c r="G255" i="4"/>
  <c r="G243" i="4"/>
  <c r="E399" i="4"/>
  <c r="E387" i="4"/>
  <c r="E327" i="4"/>
  <c r="G351" i="4"/>
  <c r="G339" i="4"/>
  <c r="E27" i="4"/>
  <c r="E75" i="4"/>
  <c r="E207" i="4"/>
  <c r="G423" i="4"/>
  <c r="Q90" i="1"/>
  <c r="T90" i="1" s="1"/>
  <c r="E51" i="4"/>
  <c r="E123" i="4"/>
  <c r="E195" i="4"/>
  <c r="G231" i="4"/>
  <c r="E291" i="4"/>
  <c r="G315" i="4"/>
  <c r="E363" i="4"/>
  <c r="E411" i="4"/>
  <c r="G96" i="12"/>
  <c r="E85" i="13"/>
  <c r="G92" i="12"/>
  <c r="E81" i="13"/>
  <c r="G88" i="12"/>
  <c r="E77" i="13"/>
  <c r="G60" i="12"/>
  <c r="E49" i="13"/>
  <c r="G56" i="12"/>
  <c r="E45" i="13"/>
  <c r="G52" i="12"/>
  <c r="E41" i="13"/>
  <c r="G48" i="12"/>
  <c r="E37" i="13"/>
  <c r="G44" i="12"/>
  <c r="E33" i="13"/>
  <c r="G40" i="12"/>
  <c r="E29" i="13"/>
  <c r="G72" i="12"/>
  <c r="E61" i="13"/>
  <c r="G68" i="12"/>
  <c r="E57" i="13"/>
  <c r="G64" i="12"/>
  <c r="E53" i="13"/>
  <c r="G94" i="12"/>
  <c r="E83" i="13"/>
  <c r="G90" i="12"/>
  <c r="E79" i="13"/>
  <c r="G62" i="12"/>
  <c r="E51" i="13"/>
  <c r="G58" i="12"/>
  <c r="E47" i="13"/>
  <c r="G54" i="12"/>
  <c r="E43" i="13"/>
  <c r="G50" i="12"/>
  <c r="E39" i="13"/>
  <c r="G46" i="12"/>
  <c r="E35" i="13"/>
  <c r="G42" i="12"/>
  <c r="E31" i="13"/>
  <c r="G74" i="12"/>
  <c r="E63" i="13"/>
  <c r="G70" i="12"/>
  <c r="E59" i="13"/>
  <c r="G66" i="12"/>
  <c r="E55" i="13"/>
  <c r="G152" i="12"/>
  <c r="G689" i="12" s="1"/>
  <c r="E141" i="13"/>
  <c r="L8" i="13"/>
  <c r="O7" i="13"/>
  <c r="P7" i="13" s="1"/>
  <c r="D76" i="2"/>
  <c r="E75" i="2"/>
  <c r="D78" i="2"/>
  <c r="E77" i="2"/>
  <c r="D46" i="28"/>
  <c r="D46" i="15"/>
  <c r="L46" i="15" s="1"/>
  <c r="D34" i="28"/>
  <c r="L34" i="28" s="1"/>
  <c r="D34" i="15"/>
  <c r="D27" i="28"/>
  <c r="L27" i="28" s="1"/>
  <c r="D27" i="15"/>
  <c r="E29" i="16"/>
  <c r="E38" i="16"/>
  <c r="E36" i="16"/>
  <c r="E40" i="16"/>
  <c r="E31" i="16"/>
  <c r="E34" i="16"/>
  <c r="E30" i="16"/>
  <c r="E35" i="16"/>
  <c r="D51" i="28"/>
  <c r="D51" i="15"/>
  <c r="L51" i="15" s="1"/>
  <c r="C34" i="16"/>
  <c r="C39" i="16"/>
  <c r="C31" i="16"/>
  <c r="C36" i="16"/>
  <c r="C37" i="16"/>
  <c r="C32" i="16"/>
  <c r="H11" i="16"/>
  <c r="G38" i="16"/>
  <c r="H110" i="2"/>
  <c r="L110" i="2" s="1"/>
  <c r="D111" i="2"/>
  <c r="F115" i="7"/>
  <c r="F114" i="14"/>
  <c r="F119" i="7"/>
  <c r="F118" i="14"/>
  <c r="F123" i="7"/>
  <c r="F122" i="14"/>
  <c r="F127" i="7"/>
  <c r="F126" i="14"/>
  <c r="F688" i="14" s="1"/>
  <c r="F131" i="7"/>
  <c r="F130" i="14"/>
  <c r="F135" i="7"/>
  <c r="F134" i="14"/>
  <c r="F139" i="7"/>
  <c r="F138" i="14"/>
  <c r="F143" i="7"/>
  <c r="F142" i="14"/>
  <c r="F147" i="7"/>
  <c r="F558" i="7" s="1"/>
  <c r="F146" i="14"/>
  <c r="F151" i="7"/>
  <c r="F150" i="14"/>
  <c r="F155" i="7"/>
  <c r="F154" i="14"/>
  <c r="F159" i="7"/>
  <c r="F158" i="14"/>
  <c r="F163" i="7"/>
  <c r="F162" i="14"/>
  <c r="F167" i="7"/>
  <c r="F166" i="14"/>
  <c r="F171" i="7"/>
  <c r="F170" i="14"/>
  <c r="F175" i="7"/>
  <c r="F174" i="14"/>
  <c r="F179" i="7"/>
  <c r="F178" i="14"/>
  <c r="F183" i="7"/>
  <c r="F182" i="14"/>
  <c r="F187" i="7"/>
  <c r="F186" i="14"/>
  <c r="F191" i="7"/>
  <c r="F190" i="14"/>
  <c r="F195" i="7"/>
  <c r="F194" i="14"/>
  <c r="F199" i="7"/>
  <c r="F198" i="14"/>
  <c r="F203" i="7"/>
  <c r="F202" i="14"/>
  <c r="F207" i="7"/>
  <c r="F206" i="14"/>
  <c r="F211" i="7"/>
  <c r="F210" i="14"/>
  <c r="F215" i="7"/>
  <c r="F214" i="14"/>
  <c r="F226" i="7"/>
  <c r="F225" i="14"/>
  <c r="F230" i="7"/>
  <c r="F229" i="14"/>
  <c r="F234" i="7"/>
  <c r="F233" i="14"/>
  <c r="F242" i="7"/>
  <c r="F241" i="14"/>
  <c r="F246" i="7"/>
  <c r="F245" i="14"/>
  <c r="F250" i="7"/>
  <c r="F249" i="14"/>
  <c r="F258" i="7"/>
  <c r="F257" i="14"/>
  <c r="F262" i="7"/>
  <c r="F261" i="14"/>
  <c r="F364" i="7"/>
  <c r="F363" i="14"/>
  <c r="F380" i="7"/>
  <c r="F577" i="7" s="1"/>
  <c r="F379" i="14"/>
  <c r="F709" i="14" s="1"/>
  <c r="D58" i="28"/>
  <c r="D58" i="15"/>
  <c r="D70" i="29" s="1"/>
  <c r="D82" i="29" s="1"/>
  <c r="F372" i="7"/>
  <c r="F371" i="14"/>
  <c r="F677" i="12"/>
  <c r="G32" i="16"/>
  <c r="G36" i="16"/>
  <c r="G33" i="16"/>
  <c r="G31" i="16"/>
  <c r="G30" i="16"/>
  <c r="G34" i="16"/>
  <c r="G35" i="16"/>
  <c r="G163" i="14"/>
  <c r="G691" i="14" s="1"/>
  <c r="G163" i="12"/>
  <c r="F264" i="14"/>
  <c r="F265" i="7"/>
  <c r="F269" i="7"/>
  <c r="F268" i="14"/>
  <c r="F700" i="14" s="1"/>
  <c r="F273" i="7"/>
  <c r="F272" i="14"/>
  <c r="F277" i="7"/>
  <c r="F276" i="14"/>
  <c r="F281" i="7"/>
  <c r="F280" i="14"/>
  <c r="F285" i="7"/>
  <c r="F284" i="14"/>
  <c r="F289" i="7"/>
  <c r="F288" i="14"/>
  <c r="X36" i="23"/>
  <c r="Y36" i="23" s="1"/>
  <c r="Z36" i="23" s="1"/>
  <c r="AA36" i="23" s="1"/>
  <c r="AB36" i="23" s="1"/>
  <c r="AC36" i="23" s="1"/>
  <c r="AD36" i="23" s="1"/>
  <c r="AE36" i="23" s="1"/>
  <c r="AF36" i="23" s="1"/>
  <c r="AG36" i="23" s="1"/>
  <c r="AH36" i="23" s="1"/>
  <c r="AI36" i="23" s="1"/>
  <c r="AJ36" i="23" s="1"/>
  <c r="AK36" i="23" s="1"/>
  <c r="AL36" i="23" s="1"/>
  <c r="AM36" i="23" s="1"/>
  <c r="AN36" i="23" s="1"/>
  <c r="V38" i="23"/>
  <c r="V42" i="23"/>
  <c r="V46" i="23"/>
  <c r="V41" i="23"/>
  <c r="V39" i="23"/>
  <c r="V43" i="23"/>
  <c r="V47" i="23"/>
  <c r="V40" i="23"/>
  <c r="V44" i="23"/>
  <c r="V48" i="23"/>
  <c r="V45" i="23"/>
  <c r="R38" i="23"/>
  <c r="R42" i="23"/>
  <c r="R46" i="23"/>
  <c r="R39" i="23"/>
  <c r="R43" i="23"/>
  <c r="R47" i="23"/>
  <c r="R40" i="23"/>
  <c r="R44" i="23"/>
  <c r="R48" i="23"/>
  <c r="R37" i="23"/>
  <c r="R41" i="23"/>
  <c r="R45" i="23"/>
  <c r="N38" i="23"/>
  <c r="N42" i="23"/>
  <c r="N46" i="23"/>
  <c r="N45" i="23"/>
  <c r="N39" i="23"/>
  <c r="N43" i="23"/>
  <c r="N47" i="23"/>
  <c r="N40" i="23"/>
  <c r="N44" i="23"/>
  <c r="N48" i="23"/>
  <c r="N41" i="23"/>
  <c r="G40" i="16"/>
  <c r="F39" i="16"/>
  <c r="F35" i="16"/>
  <c r="F33" i="16"/>
  <c r="F31" i="16"/>
  <c r="D112" i="2"/>
  <c r="H111" i="2"/>
  <c r="L111" i="2" s="1"/>
  <c r="F291" i="7"/>
  <c r="F290" i="14"/>
  <c r="F298" i="7"/>
  <c r="F297" i="14"/>
  <c r="F306" i="7"/>
  <c r="F305" i="14"/>
  <c r="F314" i="7"/>
  <c r="F313" i="14"/>
  <c r="F322" i="7"/>
  <c r="F321" i="14"/>
  <c r="F333" i="7"/>
  <c r="F332" i="14"/>
  <c r="F337" i="7"/>
  <c r="F336" i="14"/>
  <c r="F341" i="7"/>
  <c r="F340" i="14"/>
  <c r="F345" i="7"/>
  <c r="F344" i="14"/>
  <c r="F349" i="7"/>
  <c r="F348" i="14"/>
  <c r="F353" i="7"/>
  <c r="F352" i="14"/>
  <c r="F357" i="7"/>
  <c r="F356" i="14"/>
  <c r="F361" i="7"/>
  <c r="F360" i="14"/>
  <c r="Z3" i="23"/>
  <c r="AA3" i="23" s="1"/>
  <c r="AB3" i="23" s="1"/>
  <c r="AC3" i="23" s="1"/>
  <c r="AD3" i="23" s="1"/>
  <c r="AE3" i="23" s="1"/>
  <c r="AF3" i="23" s="1"/>
  <c r="AG3" i="23" s="1"/>
  <c r="AH3" i="23" s="1"/>
  <c r="AI3" i="23" s="1"/>
  <c r="AJ3" i="23" s="1"/>
  <c r="AK3" i="23" s="1"/>
  <c r="AL3" i="23" s="1"/>
  <c r="AM3" i="23" s="1"/>
  <c r="AN3" i="23" s="1"/>
  <c r="D740" i="1"/>
  <c r="F221" i="7"/>
  <c r="F220" i="14"/>
  <c r="F225" i="7"/>
  <c r="F224" i="14"/>
  <c r="F229" i="7"/>
  <c r="F228" i="14"/>
  <c r="F233" i="7"/>
  <c r="F232" i="14"/>
  <c r="F237" i="7"/>
  <c r="F236" i="14"/>
  <c r="F241" i="7"/>
  <c r="F240" i="14"/>
  <c r="F245" i="7"/>
  <c r="F244" i="14"/>
  <c r="F249" i="7"/>
  <c r="F248" i="14"/>
  <c r="F253" i="7"/>
  <c r="F252" i="14"/>
  <c r="F257" i="7"/>
  <c r="F256" i="14"/>
  <c r="F261" i="7"/>
  <c r="F260" i="14"/>
  <c r="F295" i="7"/>
  <c r="F294" i="14"/>
  <c r="F299" i="7"/>
  <c r="F298" i="14"/>
  <c r="F303" i="7"/>
  <c r="F302" i="14"/>
  <c r="F307" i="7"/>
  <c r="F306" i="14"/>
  <c r="F311" i="7"/>
  <c r="F310" i="14"/>
  <c r="F315" i="7"/>
  <c r="F314" i="14"/>
  <c r="F319" i="7"/>
  <c r="F318" i="14"/>
  <c r="F323" i="7"/>
  <c r="F322" i="14"/>
  <c r="F327" i="7"/>
  <c r="F573" i="7" s="1"/>
  <c r="F326" i="14"/>
  <c r="L5" i="12"/>
  <c r="L9" i="12"/>
  <c r="Q91" i="1"/>
  <c r="F329" i="7"/>
  <c r="F328" i="14"/>
  <c r="S37" i="23"/>
  <c r="S41" i="23"/>
  <c r="S45" i="23"/>
  <c r="S48" i="23"/>
  <c r="S38" i="23"/>
  <c r="S42" i="23"/>
  <c r="S46" i="23"/>
  <c r="S39" i="23"/>
  <c r="S43" i="23"/>
  <c r="S47" i="23"/>
  <c r="S40" i="23"/>
  <c r="S44" i="23"/>
  <c r="O37" i="23"/>
  <c r="O41" i="23"/>
  <c r="O45" i="23"/>
  <c r="O40" i="23"/>
  <c r="O44" i="23"/>
  <c r="O38" i="23"/>
  <c r="O42" i="23"/>
  <c r="O46" i="23"/>
  <c r="O43" i="23"/>
  <c r="O47" i="23"/>
  <c r="O48" i="23"/>
  <c r="L12" i="28"/>
  <c r="L13" i="28"/>
  <c r="C29" i="16"/>
  <c r="U39" i="23"/>
  <c r="U43" i="23"/>
  <c r="U47" i="23"/>
  <c r="U42" i="23"/>
  <c r="U40" i="23"/>
  <c r="U44" i="23"/>
  <c r="U48" i="23"/>
  <c r="U37" i="23"/>
  <c r="U41" i="23"/>
  <c r="U45" i="23"/>
  <c r="U38" i="23"/>
  <c r="U46" i="23"/>
  <c r="Q39" i="23"/>
  <c r="Q43" i="23"/>
  <c r="Q47" i="23"/>
  <c r="Q46" i="23"/>
  <c r="Q40" i="23"/>
  <c r="Q44" i="23"/>
  <c r="Q48" i="23"/>
  <c r="Q37" i="23"/>
  <c r="Q41" i="23"/>
  <c r="Q45" i="23"/>
  <c r="Q38" i="23"/>
  <c r="Q42" i="23"/>
  <c r="L7" i="28"/>
  <c r="L14" i="12"/>
  <c r="T40" i="23"/>
  <c r="T44" i="23"/>
  <c r="T48" i="23"/>
  <c r="T37" i="23"/>
  <c r="T41" i="23"/>
  <c r="T45" i="23"/>
  <c r="T38" i="23"/>
  <c r="T42" i="23"/>
  <c r="T46" i="23"/>
  <c r="T39" i="23"/>
  <c r="T43" i="23"/>
  <c r="T47" i="23"/>
  <c r="P40" i="23"/>
  <c r="P44" i="23"/>
  <c r="P48" i="23"/>
  <c r="P47" i="23"/>
  <c r="P37" i="23"/>
  <c r="P41" i="23"/>
  <c r="P45" i="23"/>
  <c r="P38" i="23"/>
  <c r="P42" i="23"/>
  <c r="P46" i="23"/>
  <c r="P39" i="23"/>
  <c r="P43" i="23"/>
  <c r="L152" i="4"/>
  <c r="L148" i="4"/>
  <c r="E783" i="1"/>
  <c r="N58" i="29"/>
  <c r="E59" i="15"/>
  <c r="K46" i="6"/>
  <c r="K58" i="6" s="1"/>
  <c r="K70" i="6" s="1"/>
  <c r="K82" i="6" s="1"/>
  <c r="K94" i="6" s="1"/>
  <c r="K106" i="6" s="1"/>
  <c r="K118" i="6" s="1"/>
  <c r="K130" i="6" s="1"/>
  <c r="K142" i="6" s="1"/>
  <c r="K154" i="6" s="1"/>
  <c r="K166" i="6" s="1"/>
  <c r="K178" i="6" s="1"/>
  <c r="K190" i="6" s="1"/>
  <c r="K202" i="6" s="1"/>
  <c r="K214" i="6" s="1"/>
  <c r="K226" i="6" s="1"/>
  <c r="K238" i="6" s="1"/>
  <c r="K250" i="6" s="1"/>
  <c r="K262" i="6" s="1"/>
  <c r="K274" i="6" s="1"/>
  <c r="K286" i="6" s="1"/>
  <c r="K298" i="6" s="1"/>
  <c r="K310" i="6" s="1"/>
  <c r="K322" i="6" s="1"/>
  <c r="K334" i="6" s="1"/>
  <c r="K346" i="6" s="1"/>
  <c r="K358" i="6" s="1"/>
  <c r="K370" i="6" s="1"/>
  <c r="K382" i="6" s="1"/>
  <c r="K394" i="6" s="1"/>
  <c r="K406" i="6" s="1"/>
  <c r="K418" i="6" s="1"/>
  <c r="K430" i="6" s="1"/>
  <c r="K442" i="6" s="1"/>
  <c r="K454" i="6" s="1"/>
  <c r="K466" i="6" s="1"/>
  <c r="K478" i="6" s="1"/>
  <c r="K490" i="6" s="1"/>
  <c r="K502" i="6" s="1"/>
  <c r="K514" i="6" s="1"/>
  <c r="K526" i="6" s="1"/>
  <c r="K538" i="6" s="1"/>
  <c r="K550" i="6" s="1"/>
  <c r="K562" i="6" s="1"/>
  <c r="K574" i="6" s="1"/>
  <c r="K586" i="6" s="1"/>
  <c r="K598" i="6" s="1"/>
  <c r="K610" i="6" s="1"/>
  <c r="K622" i="6" s="1"/>
  <c r="K634" i="6" s="1"/>
  <c r="K646" i="6" s="1"/>
  <c r="N59" i="29"/>
  <c r="E60" i="15"/>
  <c r="N60" i="29"/>
  <c r="K47" i="6"/>
  <c r="K59" i="6" s="1"/>
  <c r="K71" i="6" s="1"/>
  <c r="K83" i="6" s="1"/>
  <c r="K95" i="6" s="1"/>
  <c r="K107" i="6" s="1"/>
  <c r="K119" i="6" s="1"/>
  <c r="K131" i="6" s="1"/>
  <c r="K143" i="6" s="1"/>
  <c r="K155" i="6" s="1"/>
  <c r="K167" i="6" s="1"/>
  <c r="K179" i="6" s="1"/>
  <c r="K191" i="6" s="1"/>
  <c r="K203" i="6" s="1"/>
  <c r="K215" i="6" s="1"/>
  <c r="K227" i="6" s="1"/>
  <c r="K239" i="6" s="1"/>
  <c r="K251" i="6" s="1"/>
  <c r="K263" i="6" s="1"/>
  <c r="K275" i="6" s="1"/>
  <c r="K287" i="6" s="1"/>
  <c r="K299" i="6" s="1"/>
  <c r="K311" i="6" s="1"/>
  <c r="K323" i="6" s="1"/>
  <c r="K335" i="6" s="1"/>
  <c r="K347" i="6" s="1"/>
  <c r="K359" i="6" s="1"/>
  <c r="K371" i="6" s="1"/>
  <c r="K383" i="6" s="1"/>
  <c r="K395" i="6" s="1"/>
  <c r="K407" i="6" s="1"/>
  <c r="K419" i="6" s="1"/>
  <c r="K431" i="6" s="1"/>
  <c r="K443" i="6" s="1"/>
  <c r="K455" i="6" s="1"/>
  <c r="K467" i="6" s="1"/>
  <c r="K479" i="6" s="1"/>
  <c r="K491" i="6" s="1"/>
  <c r="K503" i="6" s="1"/>
  <c r="K515" i="6" s="1"/>
  <c r="K527" i="6" s="1"/>
  <c r="K539" i="6" s="1"/>
  <c r="K551" i="6" s="1"/>
  <c r="K563" i="6" s="1"/>
  <c r="K575" i="6" s="1"/>
  <c r="K587" i="6" s="1"/>
  <c r="K599" i="6" s="1"/>
  <c r="K611" i="6" s="1"/>
  <c r="K623" i="6" s="1"/>
  <c r="K635" i="6" s="1"/>
  <c r="K647" i="6" s="1"/>
  <c r="E61" i="15"/>
  <c r="K48" i="6"/>
  <c r="K60" i="6" s="1"/>
  <c r="K72" i="6" s="1"/>
  <c r="K84" i="6" s="1"/>
  <c r="K96" i="6" s="1"/>
  <c r="K108" i="6" s="1"/>
  <c r="K120" i="6" s="1"/>
  <c r="K132" i="6" s="1"/>
  <c r="K144" i="6" s="1"/>
  <c r="K156" i="6" s="1"/>
  <c r="K168" i="6" s="1"/>
  <c r="K180" i="6" s="1"/>
  <c r="K192" i="6" s="1"/>
  <c r="K204" i="6" s="1"/>
  <c r="K216" i="6" s="1"/>
  <c r="K228" i="6" s="1"/>
  <c r="K240" i="6" s="1"/>
  <c r="K252" i="6" s="1"/>
  <c r="K264" i="6" s="1"/>
  <c r="K276" i="6" s="1"/>
  <c r="K288" i="6" s="1"/>
  <c r="K300" i="6" s="1"/>
  <c r="K312" i="6" s="1"/>
  <c r="K324" i="6" s="1"/>
  <c r="K336" i="6" s="1"/>
  <c r="K348" i="6" s="1"/>
  <c r="K360" i="6" s="1"/>
  <c r="K372" i="6" s="1"/>
  <c r="K384" i="6" s="1"/>
  <c r="K396" i="6" s="1"/>
  <c r="K408" i="6" s="1"/>
  <c r="K420" i="6" s="1"/>
  <c r="K432" i="6" s="1"/>
  <c r="K444" i="6" s="1"/>
  <c r="K456" i="6" s="1"/>
  <c r="K468" i="6" s="1"/>
  <c r="K480" i="6" s="1"/>
  <c r="K492" i="6" s="1"/>
  <c r="K504" i="6" s="1"/>
  <c r="K516" i="6" s="1"/>
  <c r="K528" i="6" s="1"/>
  <c r="K540" i="6" s="1"/>
  <c r="K552" i="6" s="1"/>
  <c r="K564" i="6" s="1"/>
  <c r="K576" i="6" s="1"/>
  <c r="K588" i="6" s="1"/>
  <c r="K600" i="6" s="1"/>
  <c r="K612" i="6" s="1"/>
  <c r="K624" i="6" s="1"/>
  <c r="K636" i="6" s="1"/>
  <c r="K648" i="6" s="1"/>
  <c r="N61" i="29"/>
  <c r="E62" i="15"/>
  <c r="N62" i="29"/>
  <c r="K49" i="6"/>
  <c r="K61" i="6" s="1"/>
  <c r="K73" i="6" s="1"/>
  <c r="K85" i="6" s="1"/>
  <c r="K97" i="6" s="1"/>
  <c r="K109" i="6" s="1"/>
  <c r="K121" i="6" s="1"/>
  <c r="K133" i="6" s="1"/>
  <c r="K145" i="6" s="1"/>
  <c r="K157" i="6" s="1"/>
  <c r="K169" i="6" s="1"/>
  <c r="K181" i="6" s="1"/>
  <c r="K193" i="6" s="1"/>
  <c r="K205" i="6" s="1"/>
  <c r="K217" i="6" s="1"/>
  <c r="K229" i="6" s="1"/>
  <c r="K241" i="6" s="1"/>
  <c r="K253" i="6" s="1"/>
  <c r="K265" i="6" s="1"/>
  <c r="K277" i="6" s="1"/>
  <c r="K289" i="6" s="1"/>
  <c r="K301" i="6" s="1"/>
  <c r="K313" i="6" s="1"/>
  <c r="K325" i="6" s="1"/>
  <c r="K337" i="6" s="1"/>
  <c r="K349" i="6" s="1"/>
  <c r="K361" i="6" s="1"/>
  <c r="K373" i="6" s="1"/>
  <c r="K385" i="6" s="1"/>
  <c r="K397" i="6" s="1"/>
  <c r="K409" i="6" s="1"/>
  <c r="K421" i="6" s="1"/>
  <c r="K433" i="6" s="1"/>
  <c r="K445" i="6" s="1"/>
  <c r="K457" i="6" s="1"/>
  <c r="K469" i="6" s="1"/>
  <c r="K481" i="6" s="1"/>
  <c r="K493" i="6" s="1"/>
  <c r="K505" i="6" s="1"/>
  <c r="K517" i="6" s="1"/>
  <c r="K529" i="6" s="1"/>
  <c r="K541" i="6" s="1"/>
  <c r="K553" i="6" s="1"/>
  <c r="K565" i="6" s="1"/>
  <c r="K577" i="6" s="1"/>
  <c r="K589" i="6" s="1"/>
  <c r="K601" i="6" s="1"/>
  <c r="K613" i="6" s="1"/>
  <c r="K625" i="6" s="1"/>
  <c r="K637" i="6" s="1"/>
  <c r="K649" i="6" s="1"/>
  <c r="E58" i="28"/>
  <c r="E60" i="28"/>
  <c r="L60" i="28" s="1"/>
  <c r="E62" i="28"/>
  <c r="L62" i="28" s="1"/>
  <c r="E59" i="28"/>
  <c r="L59" i="28" s="1"/>
  <c r="E61" i="28"/>
  <c r="N61" i="28" s="1"/>
  <c r="N46" i="28"/>
  <c r="N48" i="28"/>
  <c r="N50" i="28"/>
  <c r="M100" i="28"/>
  <c r="F80" i="20"/>
  <c r="M88" i="28"/>
  <c r="M102" i="28"/>
  <c r="M90" i="28"/>
  <c r="F79" i="20"/>
  <c r="M98" i="28"/>
  <c r="F78" i="20"/>
  <c r="M97" i="28"/>
  <c r="M94" i="28"/>
  <c r="M104" i="28"/>
  <c r="M92" i="28"/>
  <c r="M103" i="28"/>
  <c r="M91" i="28"/>
  <c r="M96" i="28"/>
  <c r="M72" i="28"/>
  <c r="M110" i="28"/>
  <c r="M89" i="28"/>
  <c r="M109" i="28"/>
  <c r="M86" i="28"/>
  <c r="M108" i="28"/>
  <c r="F77" i="20"/>
  <c r="M106" i="28"/>
  <c r="M105" i="28"/>
  <c r="M93" i="28"/>
  <c r="M101" i="28"/>
  <c r="M87" i="28"/>
  <c r="E549" i="7"/>
  <c r="F399" i="14"/>
  <c r="F411" i="14" s="1"/>
  <c r="F710" i="14"/>
  <c r="F554" i="7"/>
  <c r="F553" i="7"/>
  <c r="F552" i="7"/>
  <c r="F686" i="14"/>
  <c r="F685" i="14"/>
  <c r="F684" i="14"/>
  <c r="F681" i="14"/>
  <c r="G555" i="7"/>
  <c r="G679" i="14"/>
  <c r="D680" i="12"/>
  <c r="F681" i="12"/>
  <c r="D678" i="14"/>
  <c r="F578" i="7"/>
  <c r="D588" i="7"/>
  <c r="D587" i="7"/>
  <c r="D586" i="7"/>
  <c r="D585" i="7"/>
  <c r="D584" i="7"/>
  <c r="D583" i="7"/>
  <c r="D582" i="7"/>
  <c r="D581" i="7"/>
  <c r="D580" i="7"/>
  <c r="D579" i="7"/>
  <c r="D578" i="7"/>
  <c r="D577" i="7"/>
  <c r="D576" i="7"/>
  <c r="D575" i="7"/>
  <c r="D574" i="7"/>
  <c r="D573" i="7"/>
  <c r="D572" i="7"/>
  <c r="D571" i="7"/>
  <c r="D570" i="7"/>
  <c r="D569" i="7"/>
  <c r="D568" i="7"/>
  <c r="D567" i="7"/>
  <c r="D566" i="7"/>
  <c r="D565" i="7"/>
  <c r="D564" i="7"/>
  <c r="D563" i="7"/>
  <c r="D562" i="7"/>
  <c r="D561" i="7"/>
  <c r="D560" i="7"/>
  <c r="F679" i="12"/>
  <c r="F678" i="12"/>
  <c r="D709" i="12"/>
  <c r="F709" i="12"/>
  <c r="D708" i="12"/>
  <c r="F708" i="12"/>
  <c r="D707" i="12"/>
  <c r="F707" i="12"/>
  <c r="D706" i="12"/>
  <c r="F706" i="12"/>
  <c r="D705" i="12"/>
  <c r="F705" i="12"/>
  <c r="D704" i="12"/>
  <c r="F704" i="12"/>
  <c r="D703" i="12"/>
  <c r="F703" i="12"/>
  <c r="D702" i="12"/>
  <c r="F702" i="12"/>
  <c r="D701" i="12"/>
  <c r="F701" i="12"/>
  <c r="D700" i="12"/>
  <c r="F700" i="12"/>
  <c r="D559" i="7"/>
  <c r="D558" i="7"/>
  <c r="D557" i="7"/>
  <c r="D556" i="7"/>
  <c r="D555" i="7"/>
  <c r="D554" i="7"/>
  <c r="D553" i="7"/>
  <c r="D552" i="7"/>
  <c r="E548" i="7"/>
  <c r="D699" i="12"/>
  <c r="D698" i="12"/>
  <c r="D697" i="12"/>
  <c r="D696" i="12"/>
  <c r="D695" i="12"/>
  <c r="D694" i="12"/>
  <c r="D693" i="12"/>
  <c r="D692" i="12"/>
  <c r="D691" i="12"/>
  <c r="D686" i="14"/>
  <c r="D685" i="14"/>
  <c r="D684" i="14"/>
  <c r="D690" i="12"/>
  <c r="D689" i="12"/>
  <c r="D688" i="12"/>
  <c r="D687" i="12"/>
  <c r="D686" i="12"/>
  <c r="D685" i="12"/>
  <c r="D684" i="12"/>
  <c r="D683" i="12"/>
  <c r="G679" i="12"/>
  <c r="D679" i="12"/>
  <c r="D678" i="12"/>
  <c r="F682" i="14"/>
  <c r="F549" i="7"/>
  <c r="F680" i="14"/>
  <c r="G556" i="7"/>
  <c r="G557" i="7"/>
  <c r="G559" i="7"/>
  <c r="G688" i="12"/>
  <c r="G687" i="12"/>
  <c r="G686" i="12"/>
  <c r="G690" i="12"/>
  <c r="D548" i="7"/>
  <c r="D547" i="7"/>
  <c r="G685" i="12"/>
  <c r="D710" i="14"/>
  <c r="D709" i="14"/>
  <c r="D708" i="14"/>
  <c r="D707" i="14"/>
  <c r="D706" i="14"/>
  <c r="D705" i="14"/>
  <c r="D704" i="14"/>
  <c r="D703" i="14"/>
  <c r="D702" i="14"/>
  <c r="D701" i="14"/>
  <c r="D700" i="14"/>
  <c r="D699" i="14"/>
  <c r="D698" i="14"/>
  <c r="D697" i="14"/>
  <c r="D696" i="14"/>
  <c r="D695" i="14"/>
  <c r="D694" i="14"/>
  <c r="D693" i="14"/>
  <c r="D692" i="14"/>
  <c r="D691" i="14"/>
  <c r="D690" i="14"/>
  <c r="D689" i="14"/>
  <c r="D688" i="14"/>
  <c r="D687" i="14"/>
  <c r="D681" i="14"/>
  <c r="D680" i="14"/>
  <c r="D679" i="14"/>
  <c r="F562" i="7"/>
  <c r="F699" i="12"/>
  <c r="F698" i="12"/>
  <c r="F697" i="12"/>
  <c r="F696" i="12"/>
  <c r="F695" i="12"/>
  <c r="F694" i="12"/>
  <c r="F693" i="12"/>
  <c r="F692" i="12"/>
  <c r="F691" i="12"/>
  <c r="F680" i="12"/>
  <c r="F690" i="12"/>
  <c r="F689" i="12"/>
  <c r="F688" i="12"/>
  <c r="F687" i="12"/>
  <c r="F686" i="12"/>
  <c r="F685" i="12"/>
  <c r="F684" i="12"/>
  <c r="F683" i="12"/>
  <c r="F75" i="20"/>
  <c r="M52" i="28"/>
  <c r="M54" i="28"/>
  <c r="M56" i="28"/>
  <c r="L48" i="28"/>
  <c r="E75" i="20"/>
  <c r="F76" i="20"/>
  <c r="M53" i="28"/>
  <c r="M57" i="28"/>
  <c r="E76" i="20"/>
  <c r="M58" i="28"/>
  <c r="M75" i="28"/>
  <c r="M66" i="28"/>
  <c r="M74" i="28"/>
  <c r="M84" i="28"/>
  <c r="M62" i="28"/>
  <c r="M81" i="28"/>
  <c r="M69" i="28"/>
  <c r="M79" i="28"/>
  <c r="M71" i="28"/>
  <c r="M77" i="28"/>
  <c r="M76" i="28"/>
  <c r="M78" i="28"/>
  <c r="M64" i="28"/>
  <c r="M82" i="28"/>
  <c r="M61" i="28"/>
  <c r="M70" i="28"/>
  <c r="M80" i="28"/>
  <c r="M60" i="28"/>
  <c r="M68" i="28"/>
  <c r="M59" i="28"/>
  <c r="M67" i="28"/>
  <c r="F430" i="14"/>
  <c r="F442" i="14" s="1"/>
  <c r="M99" i="28"/>
  <c r="M85" i="28"/>
  <c r="M107" i="28"/>
  <c r="M65" i="28"/>
  <c r="M63" i="28"/>
  <c r="M95" i="28"/>
  <c r="M73" i="28"/>
  <c r="M83" i="28"/>
  <c r="N51" i="28"/>
  <c r="F169" i="4"/>
  <c r="F72" i="12"/>
  <c r="E39" i="4"/>
  <c r="E63" i="4"/>
  <c r="G135" i="4"/>
  <c r="F545" i="7"/>
  <c r="L154" i="4"/>
  <c r="F60" i="7"/>
  <c r="F167" i="4"/>
  <c r="G170" i="4" s="1"/>
  <c r="G219" i="4"/>
  <c r="G207" i="4"/>
  <c r="G303" i="4"/>
  <c r="G411" i="4"/>
  <c r="K159" i="4"/>
  <c r="H167" i="4"/>
  <c r="M167" i="4"/>
  <c r="F168" i="4"/>
  <c r="F71" i="12"/>
  <c r="F409" i="14"/>
  <c r="E87" i="4"/>
  <c r="G387" i="4"/>
  <c r="F402" i="7"/>
  <c r="F413" i="14"/>
  <c r="F401" i="12"/>
  <c r="F403" i="12"/>
  <c r="F404" i="7"/>
  <c r="F415" i="14"/>
  <c r="F417" i="14"/>
  <c r="F405" i="12"/>
  <c r="F406" i="7"/>
  <c r="F408" i="7"/>
  <c r="F419" i="14"/>
  <c r="F407" i="12"/>
  <c r="N14" i="7"/>
  <c r="N5" i="7"/>
  <c r="E58" i="15"/>
  <c r="K45" i="6"/>
  <c r="K57" i="6" s="1"/>
  <c r="K69" i="6" s="1"/>
  <c r="K81" i="6" s="1"/>
  <c r="K93" i="6" s="1"/>
  <c r="K105" i="6" s="1"/>
  <c r="K117" i="6" s="1"/>
  <c r="K129" i="6" s="1"/>
  <c r="K141" i="6" s="1"/>
  <c r="K153" i="6" s="1"/>
  <c r="K165" i="6" s="1"/>
  <c r="K177" i="6" s="1"/>
  <c r="K189" i="6" s="1"/>
  <c r="K201" i="6" s="1"/>
  <c r="K213" i="6" s="1"/>
  <c r="K225" i="6" s="1"/>
  <c r="K237" i="6" s="1"/>
  <c r="K249" i="6" s="1"/>
  <c r="K261" i="6" s="1"/>
  <c r="K273" i="6" s="1"/>
  <c r="K285" i="6" s="1"/>
  <c r="K297" i="6" s="1"/>
  <c r="K309" i="6" s="1"/>
  <c r="K321" i="6" s="1"/>
  <c r="K333" i="6" s="1"/>
  <c r="K345" i="6" s="1"/>
  <c r="K357" i="6" s="1"/>
  <c r="K369" i="6" s="1"/>
  <c r="K381" i="6" s="1"/>
  <c r="K393" i="6" s="1"/>
  <c r="K405" i="6" s="1"/>
  <c r="K417" i="6" s="1"/>
  <c r="K429" i="6" s="1"/>
  <c r="K441" i="6" s="1"/>
  <c r="K453" i="6" s="1"/>
  <c r="K465" i="6" s="1"/>
  <c r="K477" i="6" s="1"/>
  <c r="K489" i="6" s="1"/>
  <c r="K501" i="6" s="1"/>
  <c r="K513" i="6" s="1"/>
  <c r="K525" i="6" s="1"/>
  <c r="K537" i="6" s="1"/>
  <c r="K549" i="6" s="1"/>
  <c r="K561" i="6" s="1"/>
  <c r="K573" i="6" s="1"/>
  <c r="K585" i="6" s="1"/>
  <c r="K597" i="6" s="1"/>
  <c r="K609" i="6" s="1"/>
  <c r="K621" i="6" s="1"/>
  <c r="K633" i="6" s="1"/>
  <c r="K645" i="6" s="1"/>
  <c r="F401" i="7"/>
  <c r="F400" i="12"/>
  <c r="F412" i="14"/>
  <c r="F405" i="7"/>
  <c r="F416" i="14"/>
  <c r="F404" i="12"/>
  <c r="F409" i="7"/>
  <c r="F420" i="14"/>
  <c r="F408" i="12"/>
  <c r="F414" i="14"/>
  <c r="F402" i="12"/>
  <c r="F403" i="7"/>
  <c r="N28" i="15"/>
  <c r="N29" i="15"/>
  <c r="N30" i="15"/>
  <c r="N31" i="15"/>
  <c r="N32" i="15"/>
  <c r="N33" i="15"/>
  <c r="N40" i="15"/>
  <c r="I75" i="7"/>
  <c r="N35" i="15"/>
  <c r="N37" i="15"/>
  <c r="N55" i="15"/>
  <c r="N62" i="28" l="1"/>
  <c r="N60" i="28"/>
  <c r="L51" i="28"/>
  <c r="N59" i="28"/>
  <c r="F679" i="14"/>
  <c r="F400" i="7"/>
  <c r="F399" i="12"/>
  <c r="L31" i="7"/>
  <c r="F548" i="7"/>
  <c r="F564" i="7"/>
  <c r="F575" i="7"/>
  <c r="F571" i="7"/>
  <c r="F570" i="7"/>
  <c r="F576" i="7"/>
  <c r="F563" i="7"/>
  <c r="F561" i="7"/>
  <c r="F560" i="7"/>
  <c r="F559" i="7"/>
  <c r="F557" i="7"/>
  <c r="F556" i="7"/>
  <c r="L33" i="7"/>
  <c r="M50" i="28"/>
  <c r="L50" i="7"/>
  <c r="C518" i="15"/>
  <c r="J577" i="1"/>
  <c r="F577" i="1" s="1"/>
  <c r="C505" i="15"/>
  <c r="J564" i="1"/>
  <c r="F564" i="1" s="1"/>
  <c r="C524" i="15"/>
  <c r="J583" i="1"/>
  <c r="F583" i="1" s="1"/>
  <c r="C501" i="15"/>
  <c r="J560" i="1"/>
  <c r="F560" i="1" s="1"/>
  <c r="C514" i="15"/>
  <c r="J573" i="1"/>
  <c r="F573" i="1" s="1"/>
  <c r="C511" i="15"/>
  <c r="J570" i="1"/>
  <c r="F570" i="1" s="1"/>
  <c r="C504" i="15"/>
  <c r="J563" i="1"/>
  <c r="F563" i="1" s="1"/>
  <c r="C515" i="15"/>
  <c r="J574" i="1"/>
  <c r="F574" i="1" s="1"/>
  <c r="C521" i="15"/>
  <c r="J580" i="1"/>
  <c r="F580" i="1" s="1"/>
  <c r="C520" i="15"/>
  <c r="J579" i="1"/>
  <c r="F579" i="1" s="1"/>
  <c r="C507" i="15"/>
  <c r="J566" i="1"/>
  <c r="F566" i="1" s="1"/>
  <c r="L678" i="12"/>
  <c r="F156" i="33"/>
  <c r="J300" i="33"/>
  <c r="F120" i="33"/>
  <c r="J120" i="33" s="1"/>
  <c r="J264" i="33"/>
  <c r="F104" i="33"/>
  <c r="J104" i="33" s="1"/>
  <c r="J248" i="33"/>
  <c r="F168" i="33"/>
  <c r="J312" i="33"/>
  <c r="F72" i="33"/>
  <c r="J72" i="33" s="1"/>
  <c r="J216" i="33"/>
  <c r="F108" i="33"/>
  <c r="J108" i="33" s="1"/>
  <c r="J252" i="33"/>
  <c r="F152" i="33"/>
  <c r="J296" i="33"/>
  <c r="J289" i="33"/>
  <c r="F145" i="33"/>
  <c r="F88" i="33"/>
  <c r="J88" i="33" s="1"/>
  <c r="J243" i="33"/>
  <c r="F99" i="33"/>
  <c r="J99" i="33" s="1"/>
  <c r="J253" i="33"/>
  <c r="F109" i="33"/>
  <c r="J109" i="33" s="1"/>
  <c r="J266" i="33"/>
  <c r="F122" i="33"/>
  <c r="J122" i="33" s="1"/>
  <c r="L61" i="28"/>
  <c r="H216" i="1"/>
  <c r="L49" i="15"/>
  <c r="T92" i="1"/>
  <c r="L60" i="29"/>
  <c r="L48" i="29"/>
  <c r="L61" i="29"/>
  <c r="L49" i="29"/>
  <c r="L62" i="29"/>
  <c r="L50" i="29"/>
  <c r="N58" i="15"/>
  <c r="N62" i="15"/>
  <c r="N58" i="28"/>
  <c r="L58" i="28"/>
  <c r="N59" i="15"/>
  <c r="N60" i="15"/>
  <c r="N61" i="15"/>
  <c r="F572" i="7"/>
  <c r="F566" i="7"/>
  <c r="L46" i="7"/>
  <c r="C547" i="7"/>
  <c r="L15" i="7"/>
  <c r="N15" i="7" s="1"/>
  <c r="F574" i="7"/>
  <c r="L19" i="7"/>
  <c r="N19" i="7" s="1"/>
  <c r="L3" i="7"/>
  <c r="N3" i="7" s="1"/>
  <c r="N6" i="7"/>
  <c r="F567" i="7"/>
  <c r="L29" i="7"/>
  <c r="L16" i="14"/>
  <c r="G680" i="14"/>
  <c r="L45" i="14"/>
  <c r="L28" i="14"/>
  <c r="F701" i="14"/>
  <c r="L32" i="14"/>
  <c r="L30" i="14"/>
  <c r="C678" i="14"/>
  <c r="L10" i="14"/>
  <c r="L678" i="14" s="1"/>
  <c r="L41" i="14"/>
  <c r="L57" i="14"/>
  <c r="M679" i="14"/>
  <c r="L677" i="12"/>
  <c r="M678" i="12"/>
  <c r="D94" i="29"/>
  <c r="D115" i="29"/>
  <c r="D112" i="29"/>
  <c r="D109" i="29"/>
  <c r="D113" i="29"/>
  <c r="D110" i="29"/>
  <c r="D111" i="29"/>
  <c r="D108" i="29"/>
  <c r="D104" i="29"/>
  <c r="D107" i="29"/>
  <c r="D105" i="29"/>
  <c r="D114" i="29"/>
  <c r="F678" i="14"/>
  <c r="F704" i="14"/>
  <c r="F708" i="14"/>
  <c r="F692" i="14"/>
  <c r="F703" i="14"/>
  <c r="F699" i="14"/>
  <c r="F698" i="14"/>
  <c r="F697" i="14"/>
  <c r="F696" i="14"/>
  <c r="F565" i="7"/>
  <c r="F555" i="7"/>
  <c r="G682" i="12"/>
  <c r="G681" i="12"/>
  <c r="G684" i="12"/>
  <c r="J57" i="30"/>
  <c r="D74" i="30"/>
  <c r="D86" i="30" s="1"/>
  <c r="I54" i="30"/>
  <c r="D77" i="30"/>
  <c r="D89" i="30" s="1"/>
  <c r="D101" i="30" s="1"/>
  <c r="D113" i="30" s="1"/>
  <c r="D125" i="30" s="1"/>
  <c r="D137" i="30" s="1"/>
  <c r="D149" i="30" s="1"/>
  <c r="D161" i="30" s="1"/>
  <c r="D173" i="30" s="1"/>
  <c r="D185" i="30" s="1"/>
  <c r="D197" i="30" s="1"/>
  <c r="D209" i="30" s="1"/>
  <c r="D221" i="30" s="1"/>
  <c r="D233" i="30" s="1"/>
  <c r="D245" i="30" s="1"/>
  <c r="D257" i="30" s="1"/>
  <c r="D269" i="30" s="1"/>
  <c r="D281" i="30" s="1"/>
  <c r="D293" i="30" s="1"/>
  <c r="D305" i="30" s="1"/>
  <c r="D317" i="30" s="1"/>
  <c r="D329" i="30" s="1"/>
  <c r="D341" i="30" s="1"/>
  <c r="D353" i="30" s="1"/>
  <c r="D365" i="30" s="1"/>
  <c r="D377" i="30" s="1"/>
  <c r="D389" i="30" s="1"/>
  <c r="D401" i="30" s="1"/>
  <c r="D413" i="30" s="1"/>
  <c r="F83" i="30"/>
  <c r="F95" i="30" s="1"/>
  <c r="F107" i="30" s="1"/>
  <c r="F119" i="30" s="1"/>
  <c r="F131" i="30" s="1"/>
  <c r="F143" i="30" s="1"/>
  <c r="F155" i="30" s="1"/>
  <c r="F167" i="30" s="1"/>
  <c r="F179" i="30" s="1"/>
  <c r="F191" i="30" s="1"/>
  <c r="F203" i="30" s="1"/>
  <c r="F215" i="30" s="1"/>
  <c r="F227" i="30" s="1"/>
  <c r="F239" i="30" s="1"/>
  <c r="F251" i="30" s="1"/>
  <c r="F263" i="30" s="1"/>
  <c r="F275" i="30" s="1"/>
  <c r="F287" i="30" s="1"/>
  <c r="F299" i="30" s="1"/>
  <c r="F311" i="30" s="1"/>
  <c r="F323" i="30" s="1"/>
  <c r="F335" i="30" s="1"/>
  <c r="F347" i="30" s="1"/>
  <c r="F359" i="30" s="1"/>
  <c r="F371" i="30" s="1"/>
  <c r="F383" i="30" s="1"/>
  <c r="F395" i="30" s="1"/>
  <c r="F407" i="30" s="1"/>
  <c r="F419" i="30" s="1"/>
  <c r="F431" i="30" s="1"/>
  <c r="F443" i="30" s="1"/>
  <c r="F455" i="30" s="1"/>
  <c r="F467" i="30" s="1"/>
  <c r="F479" i="30" s="1"/>
  <c r="F491" i="30" s="1"/>
  <c r="F503" i="30" s="1"/>
  <c r="F515" i="30" s="1"/>
  <c r="F527" i="30" s="1"/>
  <c r="F539" i="30" s="1"/>
  <c r="I57" i="30"/>
  <c r="F82" i="30"/>
  <c r="F94" i="30" s="1"/>
  <c r="F106" i="30" s="1"/>
  <c r="F118" i="30" s="1"/>
  <c r="F130" i="30" s="1"/>
  <c r="F142" i="30" s="1"/>
  <c r="F154" i="30" s="1"/>
  <c r="F166" i="30" s="1"/>
  <c r="F178" i="30" s="1"/>
  <c r="F190" i="30" s="1"/>
  <c r="F202" i="30" s="1"/>
  <c r="F214" i="30" s="1"/>
  <c r="F226" i="30" s="1"/>
  <c r="F238" i="30" s="1"/>
  <c r="F250" i="30" s="1"/>
  <c r="F262" i="30" s="1"/>
  <c r="F274" i="30" s="1"/>
  <c r="F286" i="30" s="1"/>
  <c r="F298" i="30" s="1"/>
  <c r="F310" i="30" s="1"/>
  <c r="F322" i="30" s="1"/>
  <c r="F334" i="30" s="1"/>
  <c r="F346" i="30" s="1"/>
  <c r="F358" i="30" s="1"/>
  <c r="F370" i="30" s="1"/>
  <c r="F382" i="30" s="1"/>
  <c r="F394" i="30" s="1"/>
  <c r="F406" i="30" s="1"/>
  <c r="F418" i="30" s="1"/>
  <c r="F430" i="30" s="1"/>
  <c r="F442" i="30" s="1"/>
  <c r="F454" i="30" s="1"/>
  <c r="F466" i="30" s="1"/>
  <c r="F478" i="30" s="1"/>
  <c r="F490" i="30" s="1"/>
  <c r="F502" i="30" s="1"/>
  <c r="F514" i="30" s="1"/>
  <c r="F526" i="30" s="1"/>
  <c r="F538" i="30" s="1"/>
  <c r="F84" i="30"/>
  <c r="F96" i="30" s="1"/>
  <c r="F108" i="30" s="1"/>
  <c r="F120" i="30" s="1"/>
  <c r="F132" i="30" s="1"/>
  <c r="F144" i="30" s="1"/>
  <c r="F156" i="30" s="1"/>
  <c r="F168" i="30" s="1"/>
  <c r="F180" i="30" s="1"/>
  <c r="F192" i="30" s="1"/>
  <c r="F204" i="30" s="1"/>
  <c r="F216" i="30" s="1"/>
  <c r="F228" i="30" s="1"/>
  <c r="F240" i="30" s="1"/>
  <c r="F252" i="30" s="1"/>
  <c r="F264" i="30" s="1"/>
  <c r="F276" i="30" s="1"/>
  <c r="F288" i="30" s="1"/>
  <c r="F300" i="30" s="1"/>
  <c r="F312" i="30" s="1"/>
  <c r="F324" i="30" s="1"/>
  <c r="F336" i="30" s="1"/>
  <c r="F348" i="30" s="1"/>
  <c r="F360" i="30" s="1"/>
  <c r="F372" i="30" s="1"/>
  <c r="F384" i="30" s="1"/>
  <c r="F396" i="30" s="1"/>
  <c r="F408" i="30" s="1"/>
  <c r="F420" i="30" s="1"/>
  <c r="F432" i="30" s="1"/>
  <c r="F444" i="30" s="1"/>
  <c r="F456" i="30" s="1"/>
  <c r="F468" i="30" s="1"/>
  <c r="F480" i="30" s="1"/>
  <c r="F492" i="30" s="1"/>
  <c r="F504" i="30" s="1"/>
  <c r="F516" i="30" s="1"/>
  <c r="F528" i="30" s="1"/>
  <c r="F540" i="30" s="1"/>
  <c r="D71" i="30"/>
  <c r="D83" i="30" s="1"/>
  <c r="G680" i="12"/>
  <c r="F541" i="30"/>
  <c r="C677" i="12"/>
  <c r="E680" i="14"/>
  <c r="I549" i="7"/>
  <c r="B76" i="20"/>
  <c r="X47" i="23"/>
  <c r="Y47" i="23" s="1"/>
  <c r="Z47" i="23" s="1"/>
  <c r="AA47" i="23" s="1"/>
  <c r="AB47" i="23" s="1"/>
  <c r="AC47" i="23" s="1"/>
  <c r="AD47" i="23" s="1"/>
  <c r="AE47" i="23" s="1"/>
  <c r="AF47" i="23" s="1"/>
  <c r="AG47" i="23" s="1"/>
  <c r="AH47" i="23" s="1"/>
  <c r="AI47" i="23" s="1"/>
  <c r="AJ47" i="23" s="1"/>
  <c r="AK47" i="23" s="1"/>
  <c r="AL47" i="23" s="1"/>
  <c r="AM47" i="23" s="1"/>
  <c r="AN47" i="23" s="1"/>
  <c r="H132" i="1"/>
  <c r="C555" i="7"/>
  <c r="X4" i="23"/>
  <c r="C557" i="7"/>
  <c r="X5" i="23"/>
  <c r="Y5" i="23" s="1"/>
  <c r="C553" i="7"/>
  <c r="C554" i="7"/>
  <c r="C559" i="7"/>
  <c r="C558" i="7"/>
  <c r="C686" i="14"/>
  <c r="X44" i="23"/>
  <c r="Y44" i="23" s="1"/>
  <c r="Z44" i="23" s="1"/>
  <c r="AA44" i="23" s="1"/>
  <c r="AB44" i="23" s="1"/>
  <c r="AC44" i="23" s="1"/>
  <c r="AD44" i="23" s="1"/>
  <c r="AE44" i="23" s="1"/>
  <c r="AF44" i="23" s="1"/>
  <c r="AG44" i="23" s="1"/>
  <c r="AH44" i="23" s="1"/>
  <c r="AI44" i="23" s="1"/>
  <c r="AJ44" i="23" s="1"/>
  <c r="AK44" i="23" s="1"/>
  <c r="AL44" i="23" s="1"/>
  <c r="AM44" i="23" s="1"/>
  <c r="AN44" i="23" s="1"/>
  <c r="X39" i="23"/>
  <c r="Y39" i="23" s="1"/>
  <c r="Z39" i="23" s="1"/>
  <c r="AA39" i="23" s="1"/>
  <c r="AB39" i="23" s="1"/>
  <c r="AC39" i="23" s="1"/>
  <c r="AD39" i="23" s="1"/>
  <c r="AE39" i="23" s="1"/>
  <c r="AF39" i="23" s="1"/>
  <c r="AG39" i="23" s="1"/>
  <c r="AH39" i="23" s="1"/>
  <c r="AI39" i="23" s="1"/>
  <c r="AJ39" i="23" s="1"/>
  <c r="AK39" i="23" s="1"/>
  <c r="AL39" i="23" s="1"/>
  <c r="AM39" i="23" s="1"/>
  <c r="AN39" i="23" s="1"/>
  <c r="C556" i="7"/>
  <c r="X31" i="23"/>
  <c r="F547" i="7"/>
  <c r="F707" i="14"/>
  <c r="F706" i="14"/>
  <c r="F705" i="14"/>
  <c r="F702" i="14"/>
  <c r="F569" i="7"/>
  <c r="F568" i="7"/>
  <c r="F695" i="14"/>
  <c r="F694" i="14"/>
  <c r="F693" i="14"/>
  <c r="F691" i="14"/>
  <c r="F690" i="14"/>
  <c r="F689" i="14"/>
  <c r="F687" i="14"/>
  <c r="F410" i="12"/>
  <c r="F422" i="14"/>
  <c r="F550" i="7"/>
  <c r="F104" i="30"/>
  <c r="D93" i="30"/>
  <c r="D94" i="30"/>
  <c r="D97" i="30"/>
  <c r="D103" i="30"/>
  <c r="D424" i="30"/>
  <c r="L52" i="29"/>
  <c r="L55" i="29"/>
  <c r="L43" i="29"/>
  <c r="L44" i="29"/>
  <c r="L56" i="29"/>
  <c r="L57" i="29"/>
  <c r="L45" i="29"/>
  <c r="L54" i="29"/>
  <c r="V91" i="1"/>
  <c r="K163" i="4"/>
  <c r="F67" i="15"/>
  <c r="F79" i="29" s="1"/>
  <c r="F91" i="29" s="1"/>
  <c r="L11" i="7"/>
  <c r="L9" i="13"/>
  <c r="M8" i="13"/>
  <c r="O8" i="13"/>
  <c r="P8" i="13" s="1"/>
  <c r="N8" i="13"/>
  <c r="N17" i="7"/>
  <c r="K155" i="4"/>
  <c r="F59" i="15"/>
  <c r="F72" i="15"/>
  <c r="F84" i="29" s="1"/>
  <c r="F96" i="29" s="1"/>
  <c r="F108" i="29" s="1"/>
  <c r="F120" i="29" s="1"/>
  <c r="F132" i="29" s="1"/>
  <c r="F144" i="29" s="1"/>
  <c r="F156" i="29" s="1"/>
  <c r="F168" i="29" s="1"/>
  <c r="F180" i="29" s="1"/>
  <c r="F192" i="29" s="1"/>
  <c r="F204" i="29" s="1"/>
  <c r="F216" i="29" s="1"/>
  <c r="F228" i="29" s="1"/>
  <c r="F240" i="29" s="1"/>
  <c r="F252" i="29" s="1"/>
  <c r="F264" i="29" s="1"/>
  <c r="F276" i="29" s="1"/>
  <c r="F288" i="29" s="1"/>
  <c r="F300" i="29" s="1"/>
  <c r="F312" i="29" s="1"/>
  <c r="F324" i="29" s="1"/>
  <c r="F336" i="29" s="1"/>
  <c r="F348" i="29" s="1"/>
  <c r="F360" i="29" s="1"/>
  <c r="F372" i="29" s="1"/>
  <c r="F384" i="29" s="1"/>
  <c r="F396" i="29" s="1"/>
  <c r="F408" i="29" s="1"/>
  <c r="F420" i="29" s="1"/>
  <c r="F432" i="29" s="1"/>
  <c r="F444" i="29" s="1"/>
  <c r="F456" i="29" s="1"/>
  <c r="F468" i="29" s="1"/>
  <c r="F480" i="29" s="1"/>
  <c r="F492" i="29" s="1"/>
  <c r="F504" i="29" s="1"/>
  <c r="F516" i="29" s="1"/>
  <c r="F528" i="29" s="1"/>
  <c r="F540" i="29" s="1"/>
  <c r="X6" i="23"/>
  <c r="Y27" i="23"/>
  <c r="X8" i="23"/>
  <c r="X40" i="23"/>
  <c r="Y40" i="23" s="1"/>
  <c r="Z40" i="23" s="1"/>
  <c r="AA40" i="23" s="1"/>
  <c r="AB40" i="23" s="1"/>
  <c r="AC40" i="23" s="1"/>
  <c r="AD40" i="23" s="1"/>
  <c r="AE40" i="23" s="1"/>
  <c r="AF40" i="23" s="1"/>
  <c r="AG40" i="23" s="1"/>
  <c r="AH40" i="23" s="1"/>
  <c r="AI40" i="23" s="1"/>
  <c r="AJ40" i="23" s="1"/>
  <c r="AK40" i="23" s="1"/>
  <c r="AL40" i="23" s="1"/>
  <c r="AM40" i="23" s="1"/>
  <c r="AN40" i="23" s="1"/>
  <c r="X41" i="23"/>
  <c r="Y41" i="23" s="1"/>
  <c r="Z41" i="23" s="1"/>
  <c r="AA41" i="23" s="1"/>
  <c r="AB41" i="23" s="1"/>
  <c r="AC41" i="23" s="1"/>
  <c r="AD41" i="23" s="1"/>
  <c r="AE41" i="23" s="1"/>
  <c r="AF41" i="23" s="1"/>
  <c r="AG41" i="23" s="1"/>
  <c r="AH41" i="23" s="1"/>
  <c r="AI41" i="23" s="1"/>
  <c r="AJ41" i="23" s="1"/>
  <c r="AK41" i="23" s="1"/>
  <c r="AL41" i="23" s="1"/>
  <c r="AM41" i="23" s="1"/>
  <c r="AN41" i="23" s="1"/>
  <c r="X38" i="23"/>
  <c r="Y38" i="23" s="1"/>
  <c r="Z38" i="23" s="1"/>
  <c r="AA38" i="23" s="1"/>
  <c r="AB38" i="23" s="1"/>
  <c r="AC38" i="23" s="1"/>
  <c r="AD38" i="23" s="1"/>
  <c r="AE38" i="23" s="1"/>
  <c r="AF38" i="23" s="1"/>
  <c r="AG38" i="23" s="1"/>
  <c r="AH38" i="23" s="1"/>
  <c r="AI38" i="23" s="1"/>
  <c r="AJ38" i="23" s="1"/>
  <c r="AK38" i="23" s="1"/>
  <c r="AL38" i="23" s="1"/>
  <c r="AM38" i="23" s="1"/>
  <c r="AN38" i="23" s="1"/>
  <c r="Q85" i="1"/>
  <c r="E534" i="2"/>
  <c r="G152" i="14"/>
  <c r="G690" i="14" s="1"/>
  <c r="G153" i="7"/>
  <c r="G558" i="7" s="1"/>
  <c r="G71" i="7"/>
  <c r="G70" i="14"/>
  <c r="G42" i="14"/>
  <c r="L42" i="14" s="1"/>
  <c r="G43" i="7"/>
  <c r="L43" i="7" s="1"/>
  <c r="G51" i="7"/>
  <c r="G50" i="14"/>
  <c r="G59" i="7"/>
  <c r="G58" i="14"/>
  <c r="G90" i="14"/>
  <c r="G91" i="7"/>
  <c r="G65" i="7"/>
  <c r="G64" i="14"/>
  <c r="G73" i="7"/>
  <c r="G72" i="14"/>
  <c r="G44" i="14"/>
  <c r="L44" i="14" s="1"/>
  <c r="G45" i="7"/>
  <c r="L45" i="7" s="1"/>
  <c r="G53" i="7"/>
  <c r="G52" i="14"/>
  <c r="G61" i="7"/>
  <c r="G60" i="14"/>
  <c r="G92" i="14"/>
  <c r="G93" i="7"/>
  <c r="V90" i="1"/>
  <c r="F546" i="7"/>
  <c r="T91" i="1"/>
  <c r="K162" i="4"/>
  <c r="F66" i="15"/>
  <c r="F78" i="29" s="1"/>
  <c r="F90" i="29" s="1"/>
  <c r="X28" i="23"/>
  <c r="C585" i="2"/>
  <c r="C586" i="2"/>
  <c r="K167" i="4"/>
  <c r="F71" i="15"/>
  <c r="F83" i="29" s="1"/>
  <c r="F95" i="29" s="1"/>
  <c r="F107" i="29" s="1"/>
  <c r="F119" i="29" s="1"/>
  <c r="F131" i="29" s="1"/>
  <c r="F143" i="29" s="1"/>
  <c r="F155" i="29" s="1"/>
  <c r="F167" i="29" s="1"/>
  <c r="F179" i="29" s="1"/>
  <c r="F191" i="29" s="1"/>
  <c r="F203" i="29" s="1"/>
  <c r="F215" i="29" s="1"/>
  <c r="F227" i="29" s="1"/>
  <c r="F239" i="29" s="1"/>
  <c r="F251" i="29" s="1"/>
  <c r="F263" i="29" s="1"/>
  <c r="F275" i="29" s="1"/>
  <c r="F287" i="29" s="1"/>
  <c r="F299" i="29" s="1"/>
  <c r="F311" i="29" s="1"/>
  <c r="F323" i="29" s="1"/>
  <c r="F335" i="29" s="1"/>
  <c r="F347" i="29" s="1"/>
  <c r="F359" i="29" s="1"/>
  <c r="F371" i="29" s="1"/>
  <c r="F383" i="29" s="1"/>
  <c r="F395" i="29" s="1"/>
  <c r="F407" i="29" s="1"/>
  <c r="F419" i="29" s="1"/>
  <c r="F431" i="29" s="1"/>
  <c r="F443" i="29" s="1"/>
  <c r="F455" i="29" s="1"/>
  <c r="F467" i="29" s="1"/>
  <c r="F479" i="29" s="1"/>
  <c r="F491" i="29" s="1"/>
  <c r="F503" i="29" s="1"/>
  <c r="F515" i="29" s="1"/>
  <c r="F527" i="29" s="1"/>
  <c r="F539" i="29" s="1"/>
  <c r="K156" i="4"/>
  <c r="F60" i="15"/>
  <c r="F63" i="15"/>
  <c r="F75" i="29" s="1"/>
  <c r="F87" i="29" s="1"/>
  <c r="G548" i="7"/>
  <c r="K157" i="4"/>
  <c r="F61" i="15"/>
  <c r="F97" i="29" s="1"/>
  <c r="F109" i="29" s="1"/>
  <c r="F121" i="29" s="1"/>
  <c r="F133" i="29" s="1"/>
  <c r="F145" i="29" s="1"/>
  <c r="F157" i="29" s="1"/>
  <c r="F169" i="29" s="1"/>
  <c r="F181" i="29" s="1"/>
  <c r="F193" i="29" s="1"/>
  <c r="F205" i="29" s="1"/>
  <c r="F217" i="29" s="1"/>
  <c r="F229" i="29" s="1"/>
  <c r="F241" i="29" s="1"/>
  <c r="F253" i="29" s="1"/>
  <c r="F265" i="29" s="1"/>
  <c r="F277" i="29" s="1"/>
  <c r="F289" i="29" s="1"/>
  <c r="F301" i="29" s="1"/>
  <c r="F313" i="29" s="1"/>
  <c r="F325" i="29" s="1"/>
  <c r="F337" i="29" s="1"/>
  <c r="F349" i="29" s="1"/>
  <c r="F361" i="29" s="1"/>
  <c r="F373" i="29" s="1"/>
  <c r="F385" i="29" s="1"/>
  <c r="F397" i="29" s="1"/>
  <c r="F409" i="29" s="1"/>
  <c r="F421" i="29" s="1"/>
  <c r="F433" i="29" s="1"/>
  <c r="F445" i="29" s="1"/>
  <c r="F457" i="29" s="1"/>
  <c r="F469" i="29" s="1"/>
  <c r="F481" i="29" s="1"/>
  <c r="F493" i="29" s="1"/>
  <c r="F505" i="29" s="1"/>
  <c r="F517" i="29" s="1"/>
  <c r="F529" i="29" s="1"/>
  <c r="F541" i="29" s="1"/>
  <c r="X29" i="23"/>
  <c r="D781" i="1"/>
  <c r="Q83" i="1"/>
  <c r="X30" i="23"/>
  <c r="X26" i="23"/>
  <c r="X45" i="23"/>
  <c r="Y45" i="23" s="1"/>
  <c r="Z45" i="23" s="1"/>
  <c r="AA45" i="23" s="1"/>
  <c r="AB45" i="23" s="1"/>
  <c r="AC45" i="23" s="1"/>
  <c r="AD45" i="23" s="1"/>
  <c r="AE45" i="23" s="1"/>
  <c r="AF45" i="23" s="1"/>
  <c r="AG45" i="23" s="1"/>
  <c r="AH45" i="23" s="1"/>
  <c r="AI45" i="23" s="1"/>
  <c r="AJ45" i="23" s="1"/>
  <c r="AK45" i="23" s="1"/>
  <c r="AL45" i="23" s="1"/>
  <c r="AM45" i="23" s="1"/>
  <c r="AN45" i="23" s="1"/>
  <c r="Y37" i="23"/>
  <c r="Z37" i="23" s="1"/>
  <c r="AA37" i="23" s="1"/>
  <c r="AB37" i="23" s="1"/>
  <c r="AC37" i="23" s="1"/>
  <c r="AD37" i="23" s="1"/>
  <c r="AE37" i="23" s="1"/>
  <c r="AF37" i="23" s="1"/>
  <c r="AG37" i="23" s="1"/>
  <c r="AH37" i="23" s="1"/>
  <c r="AI37" i="23" s="1"/>
  <c r="AJ37" i="23" s="1"/>
  <c r="AK37" i="23" s="1"/>
  <c r="AL37" i="23" s="1"/>
  <c r="AM37" i="23" s="1"/>
  <c r="AN37" i="23" s="1"/>
  <c r="X15" i="23"/>
  <c r="Q88" i="1"/>
  <c r="Q81" i="1"/>
  <c r="D537" i="2"/>
  <c r="H23" i="16"/>
  <c r="H15" i="16"/>
  <c r="H17" i="16"/>
  <c r="I11" i="16"/>
  <c r="H18" i="16"/>
  <c r="H13" i="16"/>
  <c r="H22" i="16"/>
  <c r="H14" i="16"/>
  <c r="H19" i="16"/>
  <c r="H21" i="16"/>
  <c r="H20" i="16"/>
  <c r="H27" i="16"/>
  <c r="H16" i="16"/>
  <c r="H24" i="16"/>
  <c r="D534" i="2"/>
  <c r="Q87" i="1"/>
  <c r="D63" i="7"/>
  <c r="H197" i="2"/>
  <c r="L197" i="2" s="1"/>
  <c r="D66" i="12"/>
  <c r="D66" i="14"/>
  <c r="D683" i="14" s="1"/>
  <c r="D198" i="2"/>
  <c r="D67" i="7" s="1"/>
  <c r="T89" i="1"/>
  <c r="H191" i="2"/>
  <c r="L191" i="2" s="1"/>
  <c r="D192" i="2"/>
  <c r="D60" i="14"/>
  <c r="D682" i="14" s="1"/>
  <c r="D60" i="12"/>
  <c r="K166" i="4"/>
  <c r="F70" i="15"/>
  <c r="F82" i="29" s="1"/>
  <c r="F94" i="29" s="1"/>
  <c r="F106" i="29" s="1"/>
  <c r="F118" i="29" s="1"/>
  <c r="F130" i="29" s="1"/>
  <c r="F142" i="29" s="1"/>
  <c r="F154" i="29" s="1"/>
  <c r="F166" i="29" s="1"/>
  <c r="F178" i="29" s="1"/>
  <c r="F190" i="29" s="1"/>
  <c r="F202" i="29" s="1"/>
  <c r="F214" i="29" s="1"/>
  <c r="F226" i="29" s="1"/>
  <c r="F238" i="29" s="1"/>
  <c r="F250" i="29" s="1"/>
  <c r="F262" i="29" s="1"/>
  <c r="F274" i="29" s="1"/>
  <c r="F286" i="29" s="1"/>
  <c r="F298" i="29" s="1"/>
  <c r="F310" i="29" s="1"/>
  <c r="F322" i="29" s="1"/>
  <c r="F334" i="29" s="1"/>
  <c r="F346" i="29" s="1"/>
  <c r="F358" i="29" s="1"/>
  <c r="F370" i="29" s="1"/>
  <c r="F382" i="29" s="1"/>
  <c r="F394" i="29" s="1"/>
  <c r="F406" i="29" s="1"/>
  <c r="F418" i="29" s="1"/>
  <c r="F430" i="29" s="1"/>
  <c r="F442" i="29" s="1"/>
  <c r="F454" i="29" s="1"/>
  <c r="F466" i="29" s="1"/>
  <c r="F478" i="29" s="1"/>
  <c r="F490" i="29" s="1"/>
  <c r="F502" i="29" s="1"/>
  <c r="F514" i="29" s="1"/>
  <c r="F526" i="29" s="1"/>
  <c r="F538" i="29" s="1"/>
  <c r="K164" i="4"/>
  <c r="F68" i="15"/>
  <c r="F80" i="29" s="1"/>
  <c r="F92" i="29" s="1"/>
  <c r="F104" i="29" s="1"/>
  <c r="F116" i="29" s="1"/>
  <c r="F128" i="29" s="1"/>
  <c r="F140" i="29" s="1"/>
  <c r="F152" i="29" s="1"/>
  <c r="F164" i="29" s="1"/>
  <c r="F176" i="29" s="1"/>
  <c r="F188" i="29" s="1"/>
  <c r="F200" i="29" s="1"/>
  <c r="F212" i="29" s="1"/>
  <c r="F224" i="29" s="1"/>
  <c r="F236" i="29" s="1"/>
  <c r="F248" i="29" s="1"/>
  <c r="F260" i="29" s="1"/>
  <c r="F272" i="29" s="1"/>
  <c r="F284" i="29" s="1"/>
  <c r="F296" i="29" s="1"/>
  <c r="F308" i="29" s="1"/>
  <c r="F320" i="29" s="1"/>
  <c r="F332" i="29" s="1"/>
  <c r="F344" i="29" s="1"/>
  <c r="F356" i="29" s="1"/>
  <c r="F368" i="29" s="1"/>
  <c r="F380" i="29" s="1"/>
  <c r="F392" i="29" s="1"/>
  <c r="F404" i="29" s="1"/>
  <c r="F416" i="29" s="1"/>
  <c r="F428" i="29" s="1"/>
  <c r="F440" i="29" s="1"/>
  <c r="F452" i="29" s="1"/>
  <c r="F464" i="29" s="1"/>
  <c r="F476" i="29" s="1"/>
  <c r="F488" i="29" s="1"/>
  <c r="F500" i="29" s="1"/>
  <c r="F512" i="29" s="1"/>
  <c r="F524" i="29" s="1"/>
  <c r="F536" i="29" s="1"/>
  <c r="K165" i="4"/>
  <c r="F69" i="15"/>
  <c r="F81" i="29" s="1"/>
  <c r="F93" i="29" s="1"/>
  <c r="F105" i="29" s="1"/>
  <c r="F117" i="29" s="1"/>
  <c r="F129" i="29" s="1"/>
  <c r="F141" i="29" s="1"/>
  <c r="F153" i="29" s="1"/>
  <c r="F165" i="29" s="1"/>
  <c r="F177" i="29" s="1"/>
  <c r="F189" i="29" s="1"/>
  <c r="F201" i="29" s="1"/>
  <c r="F213" i="29" s="1"/>
  <c r="F225" i="29" s="1"/>
  <c r="F237" i="29" s="1"/>
  <c r="F249" i="29" s="1"/>
  <c r="F261" i="29" s="1"/>
  <c r="F273" i="29" s="1"/>
  <c r="F285" i="29" s="1"/>
  <c r="F297" i="29" s="1"/>
  <c r="F309" i="29" s="1"/>
  <c r="F321" i="29" s="1"/>
  <c r="F333" i="29" s="1"/>
  <c r="F345" i="29" s="1"/>
  <c r="F357" i="29" s="1"/>
  <c r="F369" i="29" s="1"/>
  <c r="F381" i="29" s="1"/>
  <c r="F393" i="29" s="1"/>
  <c r="F405" i="29" s="1"/>
  <c r="F417" i="29" s="1"/>
  <c r="F429" i="29" s="1"/>
  <c r="F441" i="29" s="1"/>
  <c r="F453" i="29" s="1"/>
  <c r="F465" i="29" s="1"/>
  <c r="F477" i="29" s="1"/>
  <c r="F489" i="29" s="1"/>
  <c r="F501" i="29" s="1"/>
  <c r="F513" i="29" s="1"/>
  <c r="F525" i="29" s="1"/>
  <c r="F537" i="29" s="1"/>
  <c r="Y25" i="23"/>
  <c r="X42" i="23"/>
  <c r="Y42" i="23" s="1"/>
  <c r="Z42" i="23" s="1"/>
  <c r="AA42" i="23" s="1"/>
  <c r="AB42" i="23" s="1"/>
  <c r="AC42" i="23" s="1"/>
  <c r="AD42" i="23" s="1"/>
  <c r="AE42" i="23" s="1"/>
  <c r="AF42" i="23" s="1"/>
  <c r="AG42" i="23" s="1"/>
  <c r="AH42" i="23" s="1"/>
  <c r="AI42" i="23" s="1"/>
  <c r="AJ42" i="23" s="1"/>
  <c r="AK42" i="23" s="1"/>
  <c r="AL42" i="23" s="1"/>
  <c r="AM42" i="23" s="1"/>
  <c r="AN42" i="23" s="1"/>
  <c r="K154" i="4"/>
  <c r="F58" i="15"/>
  <c r="L545" i="7"/>
  <c r="F64" i="15"/>
  <c r="F76" i="29" s="1"/>
  <c r="F88" i="29" s="1"/>
  <c r="K160" i="4"/>
  <c r="F62" i="15"/>
  <c r="F74" i="29" s="1"/>
  <c r="F86" i="29" s="1"/>
  <c r="K161" i="4"/>
  <c r="F65" i="15"/>
  <c r="F77" i="29" s="1"/>
  <c r="F89" i="29" s="1"/>
  <c r="X14" i="23"/>
  <c r="C679" i="12"/>
  <c r="X48" i="23"/>
  <c r="Y48" i="23" s="1"/>
  <c r="Z48" i="23" s="1"/>
  <c r="AA48" i="23" s="1"/>
  <c r="AB48" i="23" s="1"/>
  <c r="AC48" i="23" s="1"/>
  <c r="AD48" i="23" s="1"/>
  <c r="AE48" i="23" s="1"/>
  <c r="AF48" i="23" s="1"/>
  <c r="AG48" i="23" s="1"/>
  <c r="AH48" i="23" s="1"/>
  <c r="AI48" i="23" s="1"/>
  <c r="AJ48" i="23" s="1"/>
  <c r="AK48" i="23" s="1"/>
  <c r="AL48" i="23" s="1"/>
  <c r="AM48" i="23" s="1"/>
  <c r="AN48" i="23" s="1"/>
  <c r="X43" i="23"/>
  <c r="Y43" i="23" s="1"/>
  <c r="Z43" i="23" s="1"/>
  <c r="AA43" i="23" s="1"/>
  <c r="AB43" i="23" s="1"/>
  <c r="AC43" i="23" s="1"/>
  <c r="AD43" i="23" s="1"/>
  <c r="AE43" i="23" s="1"/>
  <c r="AF43" i="23" s="1"/>
  <c r="AG43" i="23" s="1"/>
  <c r="AH43" i="23" s="1"/>
  <c r="AI43" i="23" s="1"/>
  <c r="AJ43" i="23" s="1"/>
  <c r="AK43" i="23" s="1"/>
  <c r="AL43" i="23" s="1"/>
  <c r="AM43" i="23" s="1"/>
  <c r="AN43" i="23" s="1"/>
  <c r="X46" i="23"/>
  <c r="Y46" i="23" s="1"/>
  <c r="Z46" i="23" s="1"/>
  <c r="AA46" i="23" s="1"/>
  <c r="AB46" i="23" s="1"/>
  <c r="AC46" i="23" s="1"/>
  <c r="AD46" i="23" s="1"/>
  <c r="AE46" i="23" s="1"/>
  <c r="AF46" i="23" s="1"/>
  <c r="AG46" i="23" s="1"/>
  <c r="AH46" i="23" s="1"/>
  <c r="AI46" i="23" s="1"/>
  <c r="AJ46" i="23" s="1"/>
  <c r="AK46" i="23" s="1"/>
  <c r="AL46" i="23" s="1"/>
  <c r="AM46" i="23" s="1"/>
  <c r="AN46" i="23" s="1"/>
  <c r="X7" i="23"/>
  <c r="Y23" i="23"/>
  <c r="G67" i="7"/>
  <c r="G66" i="14"/>
  <c r="G75" i="7"/>
  <c r="G74" i="14"/>
  <c r="G47" i="7"/>
  <c r="L47" i="7" s="1"/>
  <c r="G46" i="14"/>
  <c r="L46" i="14" s="1"/>
  <c r="G55" i="7"/>
  <c r="L55" i="7" s="1"/>
  <c r="G54" i="14"/>
  <c r="L54" i="14" s="1"/>
  <c r="G63" i="7"/>
  <c r="G62" i="14"/>
  <c r="G95" i="7"/>
  <c r="G94" i="14"/>
  <c r="G69" i="7"/>
  <c r="G68" i="14"/>
  <c r="G40" i="14"/>
  <c r="L40" i="14" s="1"/>
  <c r="G41" i="7"/>
  <c r="L41" i="7" s="1"/>
  <c r="G49" i="7"/>
  <c r="L49" i="7" s="1"/>
  <c r="G48" i="14"/>
  <c r="L48" i="14" s="1"/>
  <c r="G57" i="7"/>
  <c r="G56" i="14"/>
  <c r="G88" i="14"/>
  <c r="G89" i="7"/>
  <c r="G97" i="7"/>
  <c r="G96" i="14"/>
  <c r="G51" i="4"/>
  <c r="D63" i="12"/>
  <c r="E544" i="2"/>
  <c r="D782" i="1"/>
  <c r="E543" i="2"/>
  <c r="E584" i="2" s="1"/>
  <c r="L679" i="14"/>
  <c r="C680" i="12"/>
  <c r="M51" i="28"/>
  <c r="M55" i="28"/>
  <c r="M48" i="28"/>
  <c r="F682" i="12"/>
  <c r="F711" i="14"/>
  <c r="F431" i="7"/>
  <c r="F430" i="12"/>
  <c r="F72" i="14"/>
  <c r="F73" i="7"/>
  <c r="F71" i="7"/>
  <c r="F70" i="14"/>
  <c r="F442" i="12"/>
  <c r="F443" i="7"/>
  <c r="F454" i="14"/>
  <c r="E183" i="4"/>
  <c r="E171" i="4"/>
  <c r="F71" i="14"/>
  <c r="F72" i="7"/>
  <c r="F409" i="12"/>
  <c r="F421" i="14"/>
  <c r="F712" i="14" s="1"/>
  <c r="F410" i="7"/>
  <c r="G171" i="4"/>
  <c r="G183" i="4"/>
  <c r="F431" i="14"/>
  <c r="F419" i="12"/>
  <c r="F420" i="7"/>
  <c r="F427" i="14"/>
  <c r="F415" i="12"/>
  <c r="F416" i="7"/>
  <c r="F429" i="14"/>
  <c r="F417" i="12"/>
  <c r="F418" i="7"/>
  <c r="F414" i="7"/>
  <c r="F425" i="14"/>
  <c r="F413" i="12"/>
  <c r="F411" i="12"/>
  <c r="F412" i="7"/>
  <c r="F423" i="14"/>
  <c r="F428" i="14"/>
  <c r="F416" i="12"/>
  <c r="F417" i="7"/>
  <c r="F413" i="7"/>
  <c r="F424" i="14"/>
  <c r="F412" i="12"/>
  <c r="F426" i="14"/>
  <c r="F414" i="12"/>
  <c r="F415" i="7"/>
  <c r="F421" i="7"/>
  <c r="F432" i="14"/>
  <c r="F420" i="12"/>
  <c r="I60" i="7"/>
  <c r="I550" i="7" s="1"/>
  <c r="M680" i="14" l="1"/>
  <c r="M548" i="7"/>
  <c r="C527" i="15"/>
  <c r="J586" i="1"/>
  <c r="F586" i="1" s="1"/>
  <c r="C523" i="15"/>
  <c r="J582" i="1"/>
  <c r="F582" i="1" s="1"/>
  <c r="C513" i="15"/>
  <c r="J572" i="1"/>
  <c r="F572" i="1" s="1"/>
  <c r="C517" i="15"/>
  <c r="J576" i="1"/>
  <c r="F576" i="1" s="1"/>
  <c r="C516" i="15"/>
  <c r="J575" i="1"/>
  <c r="F575" i="1" s="1"/>
  <c r="C526" i="15"/>
  <c r="J585" i="1"/>
  <c r="F585" i="1" s="1"/>
  <c r="C536" i="15"/>
  <c r="J595" i="1"/>
  <c r="F595" i="1" s="1"/>
  <c r="C530" i="15"/>
  <c r="J589" i="1"/>
  <c r="F589" i="1" s="1"/>
  <c r="C533" i="15"/>
  <c r="J592" i="1"/>
  <c r="F592" i="1" s="1"/>
  <c r="C532" i="15"/>
  <c r="J591" i="1"/>
  <c r="F591" i="1" s="1"/>
  <c r="C519" i="15"/>
  <c r="J578" i="1"/>
  <c r="F578" i="1" s="1"/>
  <c r="J168" i="33"/>
  <c r="C37" i="15"/>
  <c r="L37" i="15" s="1"/>
  <c r="J152" i="33"/>
  <c r="C21" i="15"/>
  <c r="L21" i="15" s="1"/>
  <c r="J156" i="33"/>
  <c r="C25" i="15"/>
  <c r="L25" i="15" s="1"/>
  <c r="J145" i="33"/>
  <c r="C14" i="15"/>
  <c r="L14" i="15" s="1"/>
  <c r="F91" i="25"/>
  <c r="C133" i="29" s="1"/>
  <c r="F123" i="25"/>
  <c r="C165" i="29" s="1"/>
  <c r="F79" i="25"/>
  <c r="C121" i="29" s="1"/>
  <c r="F75" i="25"/>
  <c r="C117" i="29" s="1"/>
  <c r="F68" i="33"/>
  <c r="J68" i="33" s="1"/>
  <c r="J212" i="33"/>
  <c r="F132" i="33"/>
  <c r="J132" i="33" s="1"/>
  <c r="J276" i="33"/>
  <c r="F144" i="33"/>
  <c r="J288" i="33"/>
  <c r="F116" i="33"/>
  <c r="J116" i="33" s="1"/>
  <c r="J260" i="33"/>
  <c r="F126" i="33"/>
  <c r="J126" i="33" s="1"/>
  <c r="J270" i="33"/>
  <c r="F167" i="33"/>
  <c r="J311" i="33"/>
  <c r="F139" i="25"/>
  <c r="C181" i="29" s="1"/>
  <c r="F143" i="33"/>
  <c r="J287" i="33"/>
  <c r="F138" i="33"/>
  <c r="J282" i="33"/>
  <c r="F162" i="33"/>
  <c r="J306" i="33"/>
  <c r="F131" i="33"/>
  <c r="J131" i="33" s="1"/>
  <c r="J275" i="33"/>
  <c r="F114" i="33"/>
  <c r="J114" i="33" s="1"/>
  <c r="J258" i="33"/>
  <c r="F80" i="33"/>
  <c r="J80" i="33" s="1"/>
  <c r="J224" i="33"/>
  <c r="F150" i="33"/>
  <c r="J294" i="33"/>
  <c r="F140" i="33"/>
  <c r="J284" i="33"/>
  <c r="F95" i="33"/>
  <c r="J95" i="33" s="1"/>
  <c r="J239" i="33"/>
  <c r="F155" i="33"/>
  <c r="J299" i="33"/>
  <c r="F119" i="33"/>
  <c r="J119" i="33" s="1"/>
  <c r="J263" i="33"/>
  <c r="F83" i="33"/>
  <c r="J83" i="33" s="1"/>
  <c r="J227" i="33"/>
  <c r="F43" i="25"/>
  <c r="C85" i="29" s="1"/>
  <c r="F127" i="25"/>
  <c r="C169" i="29" s="1"/>
  <c r="F96" i="33"/>
  <c r="J96" i="33" s="1"/>
  <c r="J240" i="33"/>
  <c r="F78" i="33"/>
  <c r="J78" i="33" s="1"/>
  <c r="J222" i="33"/>
  <c r="F107" i="33"/>
  <c r="J107" i="33" s="1"/>
  <c r="J251" i="33"/>
  <c r="F164" i="33"/>
  <c r="J308" i="33"/>
  <c r="F90" i="33"/>
  <c r="J90" i="33" s="1"/>
  <c r="J234" i="33"/>
  <c r="F84" i="33"/>
  <c r="J84" i="33" s="1"/>
  <c r="J228" i="33"/>
  <c r="F128" i="33"/>
  <c r="J128" i="33" s="1"/>
  <c r="J272" i="33"/>
  <c r="F92" i="33"/>
  <c r="J92" i="33" s="1"/>
  <c r="J236" i="33"/>
  <c r="F102" i="33"/>
  <c r="J102" i="33" s="1"/>
  <c r="J246" i="33"/>
  <c r="F71" i="33"/>
  <c r="J71" i="33" s="1"/>
  <c r="J215" i="33"/>
  <c r="F93" i="25"/>
  <c r="C135" i="29" s="1"/>
  <c r="F59" i="25"/>
  <c r="C101" i="29" s="1"/>
  <c r="J249" i="33"/>
  <c r="F105" i="33"/>
  <c r="J105" i="33" s="1"/>
  <c r="J303" i="33"/>
  <c r="F159" i="33"/>
  <c r="J315" i="33"/>
  <c r="F171" i="33"/>
  <c r="J231" i="33"/>
  <c r="F87" i="33"/>
  <c r="J87" i="33" s="1"/>
  <c r="J254" i="33"/>
  <c r="F110" i="33"/>
  <c r="J110" i="33" s="1"/>
  <c r="J223" i="33"/>
  <c r="F79" i="33"/>
  <c r="J79" i="33" s="1"/>
  <c r="J237" i="33"/>
  <c r="F93" i="33"/>
  <c r="J93" i="33" s="1"/>
  <c r="J271" i="33"/>
  <c r="F127" i="33"/>
  <c r="J127" i="33" s="1"/>
  <c r="J225" i="33"/>
  <c r="F81" i="33"/>
  <c r="J81" i="33" s="1"/>
  <c r="J291" i="33"/>
  <c r="F147" i="33"/>
  <c r="F148" i="33"/>
  <c r="J259" i="33"/>
  <c r="F115" i="33"/>
  <c r="J115" i="33" s="1"/>
  <c r="F70" i="25"/>
  <c r="C112" i="29" s="1"/>
  <c r="J250" i="33"/>
  <c r="F106" i="33"/>
  <c r="J106" i="33" s="1"/>
  <c r="J285" i="33"/>
  <c r="F141" i="33"/>
  <c r="F100" i="33"/>
  <c r="J100" i="33" s="1"/>
  <c r="J286" i="33"/>
  <c r="F142" i="33"/>
  <c r="F124" i="33"/>
  <c r="J124" i="33" s="1"/>
  <c r="J322" i="33"/>
  <c r="F112" i="33"/>
  <c r="J112" i="33" s="1"/>
  <c r="J235" i="33"/>
  <c r="F91" i="33"/>
  <c r="J91" i="33" s="1"/>
  <c r="J219" i="33"/>
  <c r="F75" i="33"/>
  <c r="J75" i="33" s="1"/>
  <c r="J309" i="33"/>
  <c r="F165" i="33"/>
  <c r="J226" i="33"/>
  <c r="F82" i="33"/>
  <c r="J82" i="33" s="1"/>
  <c r="J218" i="33"/>
  <c r="F74" i="33"/>
  <c r="J74" i="33" s="1"/>
  <c r="J274" i="33"/>
  <c r="F130" i="33"/>
  <c r="J130" i="33" s="1"/>
  <c r="J265" i="33"/>
  <c r="F121" i="33"/>
  <c r="J121" i="33" s="1"/>
  <c r="J242" i="33"/>
  <c r="F98" i="33"/>
  <c r="J98" i="33" s="1"/>
  <c r="J297" i="33"/>
  <c r="F153" i="33"/>
  <c r="J262" i="33"/>
  <c r="F118" i="33"/>
  <c r="J118" i="33" s="1"/>
  <c r="J267" i="33"/>
  <c r="F123" i="33"/>
  <c r="J123" i="33" s="1"/>
  <c r="J255" i="33"/>
  <c r="F111" i="33"/>
  <c r="J111" i="33" s="1"/>
  <c r="J217" i="33"/>
  <c r="F73" i="33"/>
  <c r="J73" i="33" s="1"/>
  <c r="J310" i="33"/>
  <c r="F166" i="33"/>
  <c r="J307" i="33"/>
  <c r="F163" i="33"/>
  <c r="J241" i="33"/>
  <c r="F97" i="33"/>
  <c r="J97" i="33" s="1"/>
  <c r="J230" i="33"/>
  <c r="F86" i="33"/>
  <c r="J86" i="33" s="1"/>
  <c r="J261" i="33"/>
  <c r="F117" i="33"/>
  <c r="J117" i="33" s="1"/>
  <c r="J290" i="33"/>
  <c r="F146" i="33"/>
  <c r="J295" i="33"/>
  <c r="F151" i="33"/>
  <c r="J313" i="33"/>
  <c r="F169" i="33"/>
  <c r="J278" i="33"/>
  <c r="F134" i="33"/>
  <c r="J298" i="33"/>
  <c r="F154" i="33"/>
  <c r="J229" i="33"/>
  <c r="F85" i="33"/>
  <c r="J85" i="33" s="1"/>
  <c r="J273" i="33"/>
  <c r="F129" i="33"/>
  <c r="J129" i="33" s="1"/>
  <c r="J301" i="33"/>
  <c r="F157" i="33"/>
  <c r="F160" i="33"/>
  <c r="J283" i="33"/>
  <c r="F139" i="33"/>
  <c r="F76" i="33"/>
  <c r="J76" i="33" s="1"/>
  <c r="J247" i="33"/>
  <c r="F103" i="33"/>
  <c r="J103" i="33" s="1"/>
  <c r="J238" i="33"/>
  <c r="F94" i="33"/>
  <c r="J94" i="33" s="1"/>
  <c r="J279" i="33"/>
  <c r="F135" i="33"/>
  <c r="J302" i="33"/>
  <c r="F158" i="33"/>
  <c r="C27" i="15" s="1"/>
  <c r="L27" i="15" s="1"/>
  <c r="F65" i="33"/>
  <c r="J65" i="33" s="1"/>
  <c r="J277" i="33"/>
  <c r="F133" i="33"/>
  <c r="J133" i="33" s="1"/>
  <c r="J214" i="33"/>
  <c r="F70" i="33"/>
  <c r="J70" i="33" s="1"/>
  <c r="F136" i="33"/>
  <c r="J213" i="33"/>
  <c r="F69" i="33"/>
  <c r="J69" i="33" s="1"/>
  <c r="J211" i="33"/>
  <c r="F67" i="33"/>
  <c r="J67" i="33" s="1"/>
  <c r="F80" i="25"/>
  <c r="C122" i="29" s="1"/>
  <c r="F116" i="25"/>
  <c r="C158" i="29" s="1"/>
  <c r="H168" i="1"/>
  <c r="T87" i="1"/>
  <c r="C43" i="30"/>
  <c r="V93" i="1"/>
  <c r="L680" i="14"/>
  <c r="M547" i="7"/>
  <c r="F102" i="29"/>
  <c r="F103" i="29"/>
  <c r="D126" i="29"/>
  <c r="D119" i="29"/>
  <c r="D120" i="29"/>
  <c r="D122" i="29"/>
  <c r="D121" i="29"/>
  <c r="D127" i="29"/>
  <c r="F98" i="29"/>
  <c r="F101" i="29"/>
  <c r="F100" i="29"/>
  <c r="F99" i="29"/>
  <c r="D117" i="29"/>
  <c r="D116" i="29"/>
  <c r="D123" i="29"/>
  <c r="D125" i="29"/>
  <c r="D124" i="29"/>
  <c r="D106" i="29"/>
  <c r="G683" i="14"/>
  <c r="G685" i="14"/>
  <c r="L548" i="7"/>
  <c r="G553" i="7"/>
  <c r="D78" i="30"/>
  <c r="D90" i="30" s="1"/>
  <c r="D102" i="30" s="1"/>
  <c r="D114" i="30" s="1"/>
  <c r="D126" i="30" s="1"/>
  <c r="D138" i="30" s="1"/>
  <c r="D150" i="30" s="1"/>
  <c r="D162" i="30" s="1"/>
  <c r="D174" i="30" s="1"/>
  <c r="D186" i="30" s="1"/>
  <c r="D198" i="30" s="1"/>
  <c r="D210" i="30" s="1"/>
  <c r="D222" i="30" s="1"/>
  <c r="D234" i="30" s="1"/>
  <c r="D246" i="30" s="1"/>
  <c r="D258" i="30" s="1"/>
  <c r="D270" i="30" s="1"/>
  <c r="D282" i="30" s="1"/>
  <c r="D294" i="30" s="1"/>
  <c r="D306" i="30" s="1"/>
  <c r="D318" i="30" s="1"/>
  <c r="D330" i="30" s="1"/>
  <c r="D342" i="30" s="1"/>
  <c r="D354" i="30" s="1"/>
  <c r="D366" i="30" s="1"/>
  <c r="D378" i="30" s="1"/>
  <c r="D390" i="30" s="1"/>
  <c r="D402" i="30" s="1"/>
  <c r="N678" i="12"/>
  <c r="H190" i="1"/>
  <c r="Y13" i="23"/>
  <c r="Y4" i="23"/>
  <c r="Y12" i="23"/>
  <c r="Z12" i="23" s="1"/>
  <c r="C692" i="14"/>
  <c r="Y31" i="23"/>
  <c r="N677" i="12"/>
  <c r="F422" i="12"/>
  <c r="F434" i="14"/>
  <c r="F423" i="7"/>
  <c r="F116" i="30"/>
  <c r="D106" i="30"/>
  <c r="D105" i="30"/>
  <c r="D436" i="30"/>
  <c r="D115" i="30"/>
  <c r="D109" i="30"/>
  <c r="D682" i="12"/>
  <c r="D75" i="30"/>
  <c r="D87" i="30" s="1"/>
  <c r="D99" i="30" s="1"/>
  <c r="D111" i="30" s="1"/>
  <c r="D123" i="30" s="1"/>
  <c r="D135" i="30" s="1"/>
  <c r="D147" i="30" s="1"/>
  <c r="D159" i="30" s="1"/>
  <c r="D171" i="30" s="1"/>
  <c r="D183" i="30" s="1"/>
  <c r="D195" i="30" s="1"/>
  <c r="D207" i="30" s="1"/>
  <c r="D219" i="30" s="1"/>
  <c r="D231" i="30" s="1"/>
  <c r="D243" i="30" s="1"/>
  <c r="D255" i="30" s="1"/>
  <c r="D267" i="30" s="1"/>
  <c r="D279" i="30" s="1"/>
  <c r="D291" i="30" s="1"/>
  <c r="D303" i="30" s="1"/>
  <c r="D315" i="30" s="1"/>
  <c r="D327" i="30" s="1"/>
  <c r="D339" i="30" s="1"/>
  <c r="D351" i="30" s="1"/>
  <c r="D363" i="30" s="1"/>
  <c r="D375" i="30" s="1"/>
  <c r="D387" i="30" s="1"/>
  <c r="D399" i="30" s="1"/>
  <c r="D95" i="30"/>
  <c r="D681" i="12"/>
  <c r="D72" i="30"/>
  <c r="D414" i="30"/>
  <c r="D425" i="30"/>
  <c r="D98" i="30"/>
  <c r="Y22" i="23"/>
  <c r="Y29" i="23"/>
  <c r="E586" i="2"/>
  <c r="E585" i="2"/>
  <c r="G549" i="7"/>
  <c r="M549" i="7" s="1"/>
  <c r="L549" i="7"/>
  <c r="Y7" i="23"/>
  <c r="Y24" i="23"/>
  <c r="L60" i="15"/>
  <c r="D61" i="7"/>
  <c r="D550" i="7" s="1"/>
  <c r="D543" i="2"/>
  <c r="D584" i="2" s="1"/>
  <c r="D544" i="2"/>
  <c r="Y15" i="23"/>
  <c r="Y10" i="23"/>
  <c r="Y28" i="23"/>
  <c r="H36" i="16"/>
  <c r="H37" i="16"/>
  <c r="H33" i="16"/>
  <c r="H32" i="16"/>
  <c r="H29" i="16"/>
  <c r="H38" i="16"/>
  <c r="H39" i="16"/>
  <c r="H30" i="16"/>
  <c r="H35" i="16"/>
  <c r="H31" i="16"/>
  <c r="H40" i="16"/>
  <c r="H34" i="16"/>
  <c r="I15" i="16"/>
  <c r="I27" i="16"/>
  <c r="I18" i="16"/>
  <c r="I13" i="16"/>
  <c r="I14" i="16"/>
  <c r="I23" i="16"/>
  <c r="I19" i="16"/>
  <c r="I20" i="16"/>
  <c r="I17" i="16"/>
  <c r="I21" i="16"/>
  <c r="I16" i="16"/>
  <c r="I22" i="16"/>
  <c r="I24" i="16"/>
  <c r="J11" i="16"/>
  <c r="Y30" i="23"/>
  <c r="T83" i="1"/>
  <c r="L10" i="13"/>
  <c r="O9" i="13"/>
  <c r="P9" i="13" s="1"/>
  <c r="N9" i="13"/>
  <c r="M9" i="13"/>
  <c r="L58" i="15"/>
  <c r="G681" i="14"/>
  <c r="Z23" i="23"/>
  <c r="Y21" i="23"/>
  <c r="Y14" i="23"/>
  <c r="D551" i="7"/>
  <c r="Y26" i="23"/>
  <c r="G682" i="14"/>
  <c r="E575" i="2"/>
  <c r="E576" i="2"/>
  <c r="Z5" i="23"/>
  <c r="Y8" i="23"/>
  <c r="N11" i="7"/>
  <c r="C546" i="7"/>
  <c r="L546" i="7" s="1"/>
  <c r="L62" i="15"/>
  <c r="G551" i="7"/>
  <c r="Y9" i="23"/>
  <c r="D578" i="2"/>
  <c r="D579" i="2"/>
  <c r="Y20" i="23"/>
  <c r="Y6" i="23"/>
  <c r="L547" i="7"/>
  <c r="N679" i="14"/>
  <c r="Z25" i="23"/>
  <c r="D576" i="2"/>
  <c r="D575" i="2"/>
  <c r="T81" i="1"/>
  <c r="T88" i="1"/>
  <c r="Y11" i="23"/>
  <c r="H137" i="1"/>
  <c r="G550" i="7"/>
  <c r="T85" i="1"/>
  <c r="Z27" i="23"/>
  <c r="H130" i="1"/>
  <c r="L61" i="15"/>
  <c r="F683" i="14"/>
  <c r="F551" i="7"/>
  <c r="F710" i="12"/>
  <c r="F579" i="7"/>
  <c r="F454" i="12"/>
  <c r="F455" i="7"/>
  <c r="F466" i="14"/>
  <c r="F433" i="14"/>
  <c r="F422" i="7"/>
  <c r="F421" i="12"/>
  <c r="F437" i="14"/>
  <c r="F425" i="12"/>
  <c r="F426" i="7"/>
  <c r="F441" i="14"/>
  <c r="F429" i="12"/>
  <c r="F430" i="7"/>
  <c r="F428" i="7"/>
  <c r="F439" i="14"/>
  <c r="F427" i="12"/>
  <c r="F431" i="12"/>
  <c r="F432" i="7"/>
  <c r="F443" i="14"/>
  <c r="F435" i="14"/>
  <c r="F423" i="12"/>
  <c r="F424" i="7"/>
  <c r="F438" i="14"/>
  <c r="F426" i="12"/>
  <c r="F427" i="7"/>
  <c r="C551" i="7"/>
  <c r="C691" i="12"/>
  <c r="C689" i="12"/>
  <c r="C687" i="12"/>
  <c r="C685" i="12"/>
  <c r="F424" i="12"/>
  <c r="F425" i="7"/>
  <c r="F436" i="14"/>
  <c r="F433" i="7"/>
  <c r="F444" i="14"/>
  <c r="F432" i="12"/>
  <c r="C682" i="12"/>
  <c r="C690" i="12"/>
  <c r="C688" i="12"/>
  <c r="C686" i="12"/>
  <c r="C684" i="12"/>
  <c r="F429" i="7"/>
  <c r="F440" i="14"/>
  <c r="F428" i="12"/>
  <c r="N548" i="7" l="1"/>
  <c r="F713" i="14"/>
  <c r="N680" i="14"/>
  <c r="C542" i="15"/>
  <c r="J601" i="1"/>
  <c r="F601" i="1" s="1"/>
  <c r="C538" i="15"/>
  <c r="J597" i="1"/>
  <c r="F597" i="1" s="1"/>
  <c r="C529" i="15"/>
  <c r="J588" i="1"/>
  <c r="F588" i="1" s="1"/>
  <c r="C535" i="15"/>
  <c r="J594" i="1"/>
  <c r="F594" i="1" s="1"/>
  <c r="C548" i="15"/>
  <c r="J607" i="1"/>
  <c r="F607" i="1" s="1"/>
  <c r="C528" i="15"/>
  <c r="J587" i="1"/>
  <c r="F587" i="1" s="1"/>
  <c r="C525" i="15"/>
  <c r="J584" i="1"/>
  <c r="F584" i="1" s="1"/>
  <c r="C539" i="15"/>
  <c r="J598" i="1"/>
  <c r="F598" i="1" s="1"/>
  <c r="C544" i="15"/>
  <c r="J603" i="1"/>
  <c r="F603" i="1" s="1"/>
  <c r="C531" i="15"/>
  <c r="J590" i="1"/>
  <c r="F590" i="1" s="1"/>
  <c r="C545" i="15"/>
  <c r="J604" i="1"/>
  <c r="F604" i="1" s="1"/>
  <c r="J135" i="33"/>
  <c r="C4" i="15"/>
  <c r="L4" i="15" s="1"/>
  <c r="J159" i="33"/>
  <c r="C28" i="15"/>
  <c r="L28" i="15" s="1"/>
  <c r="J148" i="33"/>
  <c r="C17" i="15"/>
  <c r="L17" i="15" s="1"/>
  <c r="J171" i="33"/>
  <c r="C40" i="15"/>
  <c r="L40" i="15" s="1"/>
  <c r="J136" i="33"/>
  <c r="C5" i="15"/>
  <c r="L5" i="15" s="1"/>
  <c r="J160" i="33"/>
  <c r="C29" i="15"/>
  <c r="L29" i="15" s="1"/>
  <c r="J147" i="33"/>
  <c r="C16" i="15"/>
  <c r="L16" i="15" s="1"/>
  <c r="J134" i="33"/>
  <c r="C3" i="15"/>
  <c r="L3" i="15" s="1"/>
  <c r="J146" i="33"/>
  <c r="C15" i="15"/>
  <c r="L15" i="15" s="1"/>
  <c r="J154" i="33"/>
  <c r="C23" i="15"/>
  <c r="L23" i="15" s="1"/>
  <c r="J169" i="33"/>
  <c r="C38" i="15"/>
  <c r="L38" i="15" s="1"/>
  <c r="J166" i="33"/>
  <c r="C35" i="15"/>
  <c r="L35" i="15" s="1"/>
  <c r="J153" i="33"/>
  <c r="C22" i="15"/>
  <c r="L22" i="15" s="1"/>
  <c r="J165" i="33"/>
  <c r="C34" i="15"/>
  <c r="L34" i="15" s="1"/>
  <c r="J142" i="33"/>
  <c r="C11" i="15"/>
  <c r="L11" i="15" s="1"/>
  <c r="J141" i="33"/>
  <c r="C10" i="15"/>
  <c r="L10" i="15" s="1"/>
  <c r="J155" i="33"/>
  <c r="C24" i="15"/>
  <c r="L24" i="15" s="1"/>
  <c r="J140" i="33"/>
  <c r="C9" i="15"/>
  <c r="L9" i="15" s="1"/>
  <c r="J139" i="33"/>
  <c r="C8" i="15"/>
  <c r="L8" i="15" s="1"/>
  <c r="J157" i="33"/>
  <c r="C26" i="15"/>
  <c r="L26" i="15" s="1"/>
  <c r="J151" i="33"/>
  <c r="C20" i="15"/>
  <c r="L20" i="15" s="1"/>
  <c r="J163" i="33"/>
  <c r="C32" i="15"/>
  <c r="L32" i="15" s="1"/>
  <c r="J164" i="33"/>
  <c r="C33" i="15"/>
  <c r="L33" i="15" s="1"/>
  <c r="J143" i="33"/>
  <c r="C12" i="15"/>
  <c r="L12" i="15" s="1"/>
  <c r="J167" i="33"/>
  <c r="C36" i="15"/>
  <c r="L36" i="15" s="1"/>
  <c r="J144" i="33"/>
  <c r="C13" i="15"/>
  <c r="L13" i="15" s="1"/>
  <c r="J138" i="33"/>
  <c r="C7" i="15"/>
  <c r="L7" i="15" s="1"/>
  <c r="J150" i="33"/>
  <c r="C19" i="15"/>
  <c r="L19" i="15" s="1"/>
  <c r="J162" i="33"/>
  <c r="C31" i="15"/>
  <c r="L31" i="15" s="1"/>
  <c r="F133" i="25"/>
  <c r="C175" i="29" s="1"/>
  <c r="F103" i="25"/>
  <c r="C145" i="29" s="1"/>
  <c r="F78" i="25"/>
  <c r="C120" i="29" s="1"/>
  <c r="F73" i="25"/>
  <c r="C115" i="29" s="1"/>
  <c r="F121" i="25"/>
  <c r="C163" i="29" s="1"/>
  <c r="F61" i="25"/>
  <c r="C103" i="29" s="1"/>
  <c r="F90" i="25"/>
  <c r="C132" i="29" s="1"/>
  <c r="F85" i="25"/>
  <c r="C127" i="29" s="1"/>
  <c r="F115" i="25"/>
  <c r="C157" i="29" s="1"/>
  <c r="F99" i="25"/>
  <c r="C141" i="29" s="1"/>
  <c r="F135" i="25"/>
  <c r="C177" i="29" s="1"/>
  <c r="F67" i="25"/>
  <c r="C109" i="29" s="1"/>
  <c r="F66" i="25"/>
  <c r="C108" i="29" s="1"/>
  <c r="F114" i="25"/>
  <c r="C156" i="29" s="1"/>
  <c r="F138" i="25"/>
  <c r="C180" i="29" s="1"/>
  <c r="J324" i="33"/>
  <c r="F174" i="33"/>
  <c r="J318" i="33"/>
  <c r="J320" i="33"/>
  <c r="F87" i="25"/>
  <c r="C129" i="29" s="1"/>
  <c r="J323" i="33"/>
  <c r="F42" i="25"/>
  <c r="C84" i="29" s="1"/>
  <c r="F55" i="25"/>
  <c r="C97" i="29" s="1"/>
  <c r="F49" i="25"/>
  <c r="C91" i="29" s="1"/>
  <c r="F54" i="25"/>
  <c r="C96" i="29" s="1"/>
  <c r="F111" i="25"/>
  <c r="C153" i="29" s="1"/>
  <c r="F102" i="25"/>
  <c r="C144" i="29" s="1"/>
  <c r="F97" i="25"/>
  <c r="C139" i="29" s="1"/>
  <c r="F39" i="25"/>
  <c r="C81" i="29" s="1"/>
  <c r="F63" i="25"/>
  <c r="C105" i="29" s="1"/>
  <c r="F126" i="25"/>
  <c r="C168" i="29" s="1"/>
  <c r="F51" i="25"/>
  <c r="C93" i="29" s="1"/>
  <c r="F109" i="25"/>
  <c r="C151" i="29" s="1"/>
  <c r="F77" i="25"/>
  <c r="C119" i="29" s="1"/>
  <c r="F98" i="25"/>
  <c r="C140" i="29" s="1"/>
  <c r="F50" i="25"/>
  <c r="C92" i="29" s="1"/>
  <c r="F65" i="25"/>
  <c r="C107" i="29" s="1"/>
  <c r="F142" i="25"/>
  <c r="C184" i="29" s="1"/>
  <c r="F74" i="25"/>
  <c r="C116" i="29" s="1"/>
  <c r="F100" i="25"/>
  <c r="C142" i="29" s="1"/>
  <c r="F69" i="25"/>
  <c r="C111" i="29" s="1"/>
  <c r="F140" i="25"/>
  <c r="C182" i="29" s="1"/>
  <c r="N547" i="7"/>
  <c r="F82" i="25"/>
  <c r="C124" i="29" s="1"/>
  <c r="F94" i="25"/>
  <c r="C136" i="29" s="1"/>
  <c r="F134" i="25"/>
  <c r="C176" i="29" s="1"/>
  <c r="F122" i="25"/>
  <c r="C164" i="29" s="1"/>
  <c r="F57" i="25"/>
  <c r="C99" i="29" s="1"/>
  <c r="F83" i="25"/>
  <c r="C125" i="29" s="1"/>
  <c r="F117" i="25"/>
  <c r="C159" i="29" s="1"/>
  <c r="F89" i="25"/>
  <c r="C131" i="29" s="1"/>
  <c r="F62" i="25"/>
  <c r="C104" i="29" s="1"/>
  <c r="F125" i="25"/>
  <c r="C167" i="29" s="1"/>
  <c r="F47" i="25"/>
  <c r="C89" i="29" s="1"/>
  <c r="F101" i="25"/>
  <c r="C143" i="29" s="1"/>
  <c r="F95" i="25"/>
  <c r="C137" i="29" s="1"/>
  <c r="F104" i="25"/>
  <c r="C146" i="29" s="1"/>
  <c r="F131" i="25"/>
  <c r="C173" i="29" s="1"/>
  <c r="F149" i="25"/>
  <c r="C191" i="29" s="1"/>
  <c r="F71" i="25"/>
  <c r="C113" i="29" s="1"/>
  <c r="J334" i="33"/>
  <c r="J321" i="33"/>
  <c r="J325" i="33"/>
  <c r="F172" i="33"/>
  <c r="F38" i="25"/>
  <c r="C80" i="29" s="1"/>
  <c r="F40" i="25"/>
  <c r="C82" i="29" s="1"/>
  <c r="F36" i="25"/>
  <c r="C78" i="29" s="1"/>
  <c r="F128" i="25"/>
  <c r="C170" i="29" s="1"/>
  <c r="F137" i="25"/>
  <c r="C179" i="29" s="1"/>
  <c r="F124" i="25"/>
  <c r="C166" i="29" s="1"/>
  <c r="F45" i="25"/>
  <c r="C87" i="29" s="1"/>
  <c r="F46" i="25"/>
  <c r="C88" i="29" s="1"/>
  <c r="F113" i="25"/>
  <c r="C155" i="29" s="1"/>
  <c r="F86" i="25"/>
  <c r="C128" i="29" s="1"/>
  <c r="F119" i="25"/>
  <c r="C161" i="29" s="1"/>
  <c r="F64" i="25"/>
  <c r="C106" i="29" s="1"/>
  <c r="F58" i="25"/>
  <c r="C100" i="29" s="1"/>
  <c r="J327" i="33"/>
  <c r="F130" i="25"/>
  <c r="C172" i="29" s="1"/>
  <c r="J319" i="33"/>
  <c r="F41" i="25"/>
  <c r="C83" i="29" s="1"/>
  <c r="F106" i="25"/>
  <c r="C148" i="29" s="1"/>
  <c r="F110" i="25"/>
  <c r="C152" i="29" s="1"/>
  <c r="F56" i="25"/>
  <c r="C98" i="29" s="1"/>
  <c r="F88" i="25"/>
  <c r="C130" i="29" s="1"/>
  <c r="F68" i="25"/>
  <c r="C110" i="29" s="1"/>
  <c r="F44" i="25"/>
  <c r="C86" i="29" s="1"/>
  <c r="F92" i="25"/>
  <c r="C134" i="29" s="1"/>
  <c r="F136" i="25"/>
  <c r="C178" i="29" s="1"/>
  <c r="F112" i="25"/>
  <c r="C154" i="29" s="1"/>
  <c r="F52" i="25"/>
  <c r="C94" i="29" s="1"/>
  <c r="F81" i="25"/>
  <c r="C123" i="29" s="1"/>
  <c r="J314" i="33"/>
  <c r="F170" i="33"/>
  <c r="J541" i="33"/>
  <c r="J158" i="33"/>
  <c r="F107" i="25"/>
  <c r="C149" i="29" s="1"/>
  <c r="F129" i="25"/>
  <c r="C171" i="29" s="1"/>
  <c r="F105" i="25"/>
  <c r="C147" i="29" s="1"/>
  <c r="F53" i="25"/>
  <c r="C95" i="29" s="1"/>
  <c r="F118" i="25"/>
  <c r="C160" i="29" s="1"/>
  <c r="F76" i="25"/>
  <c r="C118" i="29" s="1"/>
  <c r="D243" i="1"/>
  <c r="D252" i="1"/>
  <c r="D251" i="1"/>
  <c r="H134" i="1"/>
  <c r="H145" i="1"/>
  <c r="H217" i="1"/>
  <c r="F112" i="29"/>
  <c r="F115" i="29"/>
  <c r="D129" i="29"/>
  <c r="D131" i="29"/>
  <c r="D118" i="29"/>
  <c r="D137" i="29"/>
  <c r="D128" i="29"/>
  <c r="F111" i="29"/>
  <c r="F113" i="29"/>
  <c r="F110" i="29"/>
  <c r="D133" i="29"/>
  <c r="D132" i="29"/>
  <c r="D138" i="29"/>
  <c r="F114" i="29"/>
  <c r="D136" i="29"/>
  <c r="D135" i="29"/>
  <c r="D139" i="29"/>
  <c r="D134" i="29"/>
  <c r="H239" i="1"/>
  <c r="Z13" i="23"/>
  <c r="Z4" i="23"/>
  <c r="H182" i="1"/>
  <c r="H160" i="1"/>
  <c r="H142" i="1"/>
  <c r="Z31" i="23"/>
  <c r="C749" i="1"/>
  <c r="C753" i="1"/>
  <c r="C752" i="1"/>
  <c r="C747" i="1"/>
  <c r="C751" i="1"/>
  <c r="F434" i="12"/>
  <c r="F446" i="14"/>
  <c r="F435" i="7"/>
  <c r="F128" i="30"/>
  <c r="D117" i="30"/>
  <c r="D118" i="30"/>
  <c r="D84" i="30"/>
  <c r="D437" i="30"/>
  <c r="D127" i="30"/>
  <c r="D121" i="30"/>
  <c r="D411" i="30"/>
  <c r="D110" i="30"/>
  <c r="D426" i="30"/>
  <c r="D107" i="30"/>
  <c r="D448" i="30"/>
  <c r="N549" i="7"/>
  <c r="H161" i="1"/>
  <c r="H138" i="1"/>
  <c r="H222" i="1"/>
  <c r="L11" i="13"/>
  <c r="O10" i="13"/>
  <c r="P10" i="13" s="1"/>
  <c r="M10" i="13"/>
  <c r="N10" i="13"/>
  <c r="C743" i="1"/>
  <c r="Z28" i="23"/>
  <c r="H154" i="1"/>
  <c r="H194" i="1"/>
  <c r="H226" i="1"/>
  <c r="H133" i="1"/>
  <c r="C750" i="1"/>
  <c r="H139" i="1"/>
  <c r="H146" i="1"/>
  <c r="H158" i="1"/>
  <c r="H181" i="1"/>
  <c r="Z9" i="23"/>
  <c r="H209" i="1"/>
  <c r="H162" i="1"/>
  <c r="H163" i="1"/>
  <c r="H152" i="1"/>
  <c r="Z26" i="23"/>
  <c r="AA23" i="23"/>
  <c r="C693" i="14"/>
  <c r="H149" i="1"/>
  <c r="H212" i="1"/>
  <c r="H187" i="1"/>
  <c r="L59" i="15"/>
  <c r="H203" i="1"/>
  <c r="H171" i="1"/>
  <c r="H129" i="1"/>
  <c r="H170" i="1"/>
  <c r="H199" i="1"/>
  <c r="H202" i="1"/>
  <c r="H156" i="1"/>
  <c r="H131" i="1"/>
  <c r="Z10" i="23"/>
  <c r="H214" i="1"/>
  <c r="AA12" i="23"/>
  <c r="AA25" i="23"/>
  <c r="C748" i="1"/>
  <c r="Z6" i="23"/>
  <c r="H218" i="1"/>
  <c r="H166" i="1"/>
  <c r="H186" i="1"/>
  <c r="AA5" i="23"/>
  <c r="C754" i="1"/>
  <c r="H164" i="1"/>
  <c r="H210" i="1"/>
  <c r="C560" i="7"/>
  <c r="Z30" i="23"/>
  <c r="J16" i="16"/>
  <c r="J24" i="16"/>
  <c r="J17" i="16"/>
  <c r="J27" i="16"/>
  <c r="J21" i="16"/>
  <c r="J20" i="16"/>
  <c r="J22" i="16"/>
  <c r="J14" i="16"/>
  <c r="J15" i="16"/>
  <c r="J23" i="16"/>
  <c r="J18" i="16"/>
  <c r="J19" i="16"/>
  <c r="J13" i="16"/>
  <c r="K11" i="16"/>
  <c r="I29" i="16"/>
  <c r="I31" i="16"/>
  <c r="I36" i="16"/>
  <c r="I37" i="16"/>
  <c r="I35" i="16"/>
  <c r="I32" i="16"/>
  <c r="I40" i="16"/>
  <c r="I38" i="16"/>
  <c r="I34" i="16"/>
  <c r="I33" i="16"/>
  <c r="I39" i="16"/>
  <c r="I30" i="16"/>
  <c r="H223" i="1"/>
  <c r="D585" i="2"/>
  <c r="D586" i="2"/>
  <c r="H192" i="1"/>
  <c r="Z7" i="23"/>
  <c r="H225" i="1"/>
  <c r="H176" i="1"/>
  <c r="H150" i="1"/>
  <c r="Z11" i="23"/>
  <c r="H136" i="1"/>
  <c r="H175" i="1"/>
  <c r="Z8" i="23"/>
  <c r="Z14" i="23"/>
  <c r="H178" i="1"/>
  <c r="H197" i="1"/>
  <c r="H204" i="1"/>
  <c r="AA27" i="23"/>
  <c r="H144" i="1"/>
  <c r="T93" i="1"/>
  <c r="H220" i="1"/>
  <c r="H185" i="1"/>
  <c r="H173" i="1"/>
  <c r="H193" i="1"/>
  <c r="Z20" i="23"/>
  <c r="H224" i="1"/>
  <c r="H206" i="1"/>
  <c r="H188" i="1"/>
  <c r="Z21" i="23"/>
  <c r="H238" i="1"/>
  <c r="C561" i="7"/>
  <c r="H221" i="1"/>
  <c r="H174" i="1"/>
  <c r="C746" i="1"/>
  <c r="H211" i="1"/>
  <c r="H200" i="1"/>
  <c r="H151" i="1"/>
  <c r="Z15" i="23"/>
  <c r="Z24" i="23"/>
  <c r="H140" i="1"/>
  <c r="H198" i="1"/>
  <c r="Z29" i="23"/>
  <c r="Z22" i="23"/>
  <c r="H155" i="1"/>
  <c r="F580" i="7"/>
  <c r="F711" i="12"/>
  <c r="F466" i="12"/>
  <c r="F467" i="7"/>
  <c r="F478" i="14"/>
  <c r="F445" i="14"/>
  <c r="F433" i="12"/>
  <c r="F434" i="7"/>
  <c r="F447" i="14"/>
  <c r="F435" i="12"/>
  <c r="F436" i="7"/>
  <c r="F453" i="14"/>
  <c r="F441" i="12"/>
  <c r="F442" i="7"/>
  <c r="F444" i="7"/>
  <c r="F455" i="14"/>
  <c r="F443" i="12"/>
  <c r="F439" i="12"/>
  <c r="F440" i="7"/>
  <c r="F451" i="14"/>
  <c r="F449" i="14"/>
  <c r="F437" i="12"/>
  <c r="F438" i="7"/>
  <c r="F440" i="12"/>
  <c r="F441" i="7"/>
  <c r="F452" i="14"/>
  <c r="F436" i="12"/>
  <c r="F437" i="7"/>
  <c r="F448" i="14"/>
  <c r="F439" i="7"/>
  <c r="F450" i="14"/>
  <c r="F438" i="12"/>
  <c r="F444" i="12"/>
  <c r="F445" i="7"/>
  <c r="F456" i="14"/>
  <c r="D162" i="25" l="1"/>
  <c r="C204" i="7"/>
  <c r="D163" i="25"/>
  <c r="C205" i="7"/>
  <c r="D154" i="25"/>
  <c r="C196" i="7"/>
  <c r="C551" i="15"/>
  <c r="J610" i="1"/>
  <c r="F610" i="1" s="1"/>
  <c r="C540" i="15"/>
  <c r="J599" i="1"/>
  <c r="F599" i="1" s="1"/>
  <c r="C547" i="15"/>
  <c r="J606" i="1"/>
  <c r="F606" i="1" s="1"/>
  <c r="C550" i="15"/>
  <c r="J609" i="1"/>
  <c r="F609" i="1" s="1"/>
  <c r="C537" i="15"/>
  <c r="J596" i="1"/>
  <c r="F596" i="1" s="1"/>
  <c r="C560" i="15"/>
  <c r="J619" i="1"/>
  <c r="F619" i="1" s="1"/>
  <c r="C541" i="15"/>
  <c r="J600" i="1"/>
  <c r="F600" i="1" s="1"/>
  <c r="C554" i="15"/>
  <c r="J613" i="1"/>
  <c r="F613" i="1" s="1"/>
  <c r="C543" i="15"/>
  <c r="J602" i="1"/>
  <c r="F602" i="1" s="1"/>
  <c r="C557" i="15"/>
  <c r="J616" i="1"/>
  <c r="F616" i="1" s="1"/>
  <c r="C556" i="15"/>
  <c r="J615" i="1"/>
  <c r="F615" i="1" s="1"/>
  <c r="J172" i="33"/>
  <c r="C41" i="15"/>
  <c r="L41" i="15" s="1"/>
  <c r="J170" i="33"/>
  <c r="C39" i="15"/>
  <c r="L39" i="15" s="1"/>
  <c r="J174" i="33"/>
  <c r="C43" i="15"/>
  <c r="L43" i="15" s="1"/>
  <c r="F150" i="25"/>
  <c r="C192" i="29" s="1"/>
  <c r="F147" i="25"/>
  <c r="C189" i="29" s="1"/>
  <c r="J335" i="33"/>
  <c r="J332" i="33"/>
  <c r="J330" i="33"/>
  <c r="F145" i="25"/>
  <c r="C187" i="29" s="1"/>
  <c r="F151" i="25"/>
  <c r="C193" i="29" s="1"/>
  <c r="J336" i="33"/>
  <c r="F143" i="25"/>
  <c r="C185" i="29" s="1"/>
  <c r="F152" i="25"/>
  <c r="C194" i="29" s="1"/>
  <c r="F161" i="25"/>
  <c r="C203" i="29" s="1"/>
  <c r="F146" i="25"/>
  <c r="C188" i="29" s="1"/>
  <c r="J339" i="33"/>
  <c r="F148" i="25"/>
  <c r="C190" i="29" s="1"/>
  <c r="J346" i="33"/>
  <c r="J326" i="33"/>
  <c r="J331" i="33"/>
  <c r="F154" i="25"/>
  <c r="C196" i="29" s="1"/>
  <c r="J333" i="33"/>
  <c r="F141" i="25"/>
  <c r="C183" i="29" s="1"/>
  <c r="J337" i="33"/>
  <c r="D246" i="1"/>
  <c r="C199" i="7" s="1"/>
  <c r="D256" i="1"/>
  <c r="D245" i="1"/>
  <c r="C198" i="7" s="1"/>
  <c r="D249" i="1"/>
  <c r="C202" i="7" s="1"/>
  <c r="D247" i="1"/>
  <c r="C200" i="7" s="1"/>
  <c r="D248" i="1"/>
  <c r="C201" i="7" s="1"/>
  <c r="D253" i="1"/>
  <c r="D263" i="1"/>
  <c r="D254" i="1"/>
  <c r="D250" i="1"/>
  <c r="D244" i="1"/>
  <c r="D264" i="1"/>
  <c r="H135" i="1"/>
  <c r="H177" i="1"/>
  <c r="D753" i="1"/>
  <c r="H189" i="1"/>
  <c r="D146" i="29"/>
  <c r="D147" i="29"/>
  <c r="F126" i="29"/>
  <c r="D144" i="29"/>
  <c r="F122" i="29"/>
  <c r="F123" i="29"/>
  <c r="D149" i="29"/>
  <c r="D143" i="29"/>
  <c r="F127" i="29"/>
  <c r="D151" i="29"/>
  <c r="D148" i="29"/>
  <c r="D150" i="29"/>
  <c r="D145" i="29"/>
  <c r="F125" i="29"/>
  <c r="D140" i="29"/>
  <c r="D130" i="29"/>
  <c r="D141" i="29"/>
  <c r="F124" i="29"/>
  <c r="F714" i="14"/>
  <c r="AA13" i="23"/>
  <c r="AB13" i="23" s="1"/>
  <c r="AA4" i="23"/>
  <c r="H230" i="1"/>
  <c r="H184" i="1"/>
  <c r="H219" i="1"/>
  <c r="C790" i="1"/>
  <c r="E749" i="1"/>
  <c r="C793" i="1"/>
  <c r="AA31" i="23"/>
  <c r="C792" i="1"/>
  <c r="C794" i="1"/>
  <c r="E752" i="1"/>
  <c r="H207" i="1"/>
  <c r="E748" i="1"/>
  <c r="E754" i="1"/>
  <c r="E751" i="1"/>
  <c r="F458" i="14"/>
  <c r="F447" i="7"/>
  <c r="F446" i="12"/>
  <c r="F140" i="30"/>
  <c r="D129" i="30"/>
  <c r="D130" i="30"/>
  <c r="D449" i="30"/>
  <c r="D122" i="30"/>
  <c r="D133" i="30"/>
  <c r="D119" i="30"/>
  <c r="D460" i="30"/>
  <c r="D438" i="30"/>
  <c r="D423" i="30"/>
  <c r="D139" i="30"/>
  <c r="D96" i="30"/>
  <c r="C681" i="12"/>
  <c r="E746" i="1"/>
  <c r="AA21" i="23"/>
  <c r="H167" i="1"/>
  <c r="AA14" i="23"/>
  <c r="AB27" i="23"/>
  <c r="H148" i="1"/>
  <c r="C755" i="1"/>
  <c r="K14" i="16"/>
  <c r="K23" i="16"/>
  <c r="K17" i="16"/>
  <c r="K27" i="16"/>
  <c r="K18" i="16"/>
  <c r="K13" i="16"/>
  <c r="K22" i="16"/>
  <c r="K16" i="16"/>
  <c r="K19" i="16"/>
  <c r="L11" i="16"/>
  <c r="K24" i="16"/>
  <c r="K21" i="16"/>
  <c r="K20" i="16"/>
  <c r="K15" i="16"/>
  <c r="AB5" i="23"/>
  <c r="AB25" i="23"/>
  <c r="H208" i="1"/>
  <c r="H234" i="1"/>
  <c r="AA28" i="23"/>
  <c r="D743" i="1"/>
  <c r="H213" i="1"/>
  <c r="AA29" i="23"/>
  <c r="AA15" i="23"/>
  <c r="H236" i="1"/>
  <c r="H237" i="1"/>
  <c r="H242" i="1"/>
  <c r="H153" i="1"/>
  <c r="C692" i="12"/>
  <c r="H231" i="1"/>
  <c r="AB12" i="23"/>
  <c r="C694" i="14"/>
  <c r="AA9" i="23"/>
  <c r="H205" i="1"/>
  <c r="H157" i="1"/>
  <c r="L12" i="13"/>
  <c r="O11" i="13"/>
  <c r="P11" i="13" s="1"/>
  <c r="M11" i="13"/>
  <c r="N11" i="13"/>
  <c r="AA22" i="23"/>
  <c r="H235" i="1"/>
  <c r="AA24" i="23"/>
  <c r="AA20" i="23"/>
  <c r="H232" i="1"/>
  <c r="AA7" i="23"/>
  <c r="H227" i="1"/>
  <c r="H233" i="1"/>
  <c r="C795" i="1"/>
  <c r="H250" i="1"/>
  <c r="H147" i="1"/>
  <c r="AA8" i="23"/>
  <c r="D751" i="1"/>
  <c r="AA30" i="23"/>
  <c r="E753" i="1"/>
  <c r="H165" i="1"/>
  <c r="AA10" i="23"/>
  <c r="E747" i="1"/>
  <c r="H183" i="1"/>
  <c r="E750" i="1"/>
  <c r="D752" i="1"/>
  <c r="D748" i="1"/>
  <c r="D746" i="1"/>
  <c r="H215" i="1"/>
  <c r="H141" i="1"/>
  <c r="H179" i="1"/>
  <c r="H191" i="1"/>
  <c r="D747" i="1"/>
  <c r="AA11" i="23"/>
  <c r="H195" i="1"/>
  <c r="J36" i="16"/>
  <c r="J38" i="16"/>
  <c r="J34" i="16"/>
  <c r="J33" i="16"/>
  <c r="J30" i="16"/>
  <c r="J39" i="16"/>
  <c r="J29" i="16"/>
  <c r="J31" i="16"/>
  <c r="J37" i="16"/>
  <c r="J32" i="16"/>
  <c r="J40" i="16"/>
  <c r="J35" i="16"/>
  <c r="AA6" i="23"/>
  <c r="C789" i="1"/>
  <c r="H169" i="1"/>
  <c r="D754" i="1"/>
  <c r="AB23" i="23"/>
  <c r="C550" i="7"/>
  <c r="H159" i="1"/>
  <c r="H201" i="1"/>
  <c r="C791" i="1"/>
  <c r="C784" i="1"/>
  <c r="H241" i="1"/>
  <c r="D750" i="1"/>
  <c r="H172" i="1"/>
  <c r="H251" i="1"/>
  <c r="D749" i="1"/>
  <c r="H229" i="1"/>
  <c r="H240" i="1"/>
  <c r="H143" i="1"/>
  <c r="AA26" i="23"/>
  <c r="H196" i="1"/>
  <c r="E743" i="1"/>
  <c r="C788" i="1"/>
  <c r="F712" i="12"/>
  <c r="F581" i="7"/>
  <c r="F479" i="7"/>
  <c r="F490" i="14"/>
  <c r="F478" i="12"/>
  <c r="F445" i="12"/>
  <c r="F446" i="7"/>
  <c r="F457" i="14"/>
  <c r="F449" i="12"/>
  <c r="F450" i="7"/>
  <c r="F461" i="14"/>
  <c r="F452" i="7"/>
  <c r="F463" i="14"/>
  <c r="F451" i="12"/>
  <c r="F467" i="14"/>
  <c r="F455" i="12"/>
  <c r="F456" i="7"/>
  <c r="F465" i="14"/>
  <c r="F453" i="12"/>
  <c r="F454" i="7"/>
  <c r="F447" i="12"/>
  <c r="F448" i="7"/>
  <c r="F459" i="14"/>
  <c r="F457" i="7"/>
  <c r="F468" i="14"/>
  <c r="F456" i="12"/>
  <c r="F450" i="12"/>
  <c r="F451" i="7"/>
  <c r="F462" i="14"/>
  <c r="F449" i="7"/>
  <c r="F460" i="14"/>
  <c r="F448" i="12"/>
  <c r="F452" i="12"/>
  <c r="F453" i="7"/>
  <c r="F464" i="14"/>
  <c r="D165" i="25" l="1"/>
  <c r="C207" i="7"/>
  <c r="D175" i="25"/>
  <c r="C217" i="7"/>
  <c r="D174" i="25"/>
  <c r="C216" i="7"/>
  <c r="D155" i="25"/>
  <c r="C197" i="7"/>
  <c r="D164" i="25"/>
  <c r="C206" i="7"/>
  <c r="D161" i="25"/>
  <c r="C203" i="7"/>
  <c r="D167" i="25"/>
  <c r="C209" i="7"/>
  <c r="C566" i="15"/>
  <c r="J625" i="1"/>
  <c r="F625" i="1" s="1"/>
  <c r="C572" i="15"/>
  <c r="J631" i="1"/>
  <c r="F631" i="1" s="1"/>
  <c r="C562" i="15"/>
  <c r="J621" i="1"/>
  <c r="F621" i="1" s="1"/>
  <c r="C552" i="15"/>
  <c r="J611" i="1"/>
  <c r="F611" i="1" s="1"/>
  <c r="C553" i="15"/>
  <c r="J612" i="1"/>
  <c r="F612" i="1" s="1"/>
  <c r="C549" i="15"/>
  <c r="J608" i="1"/>
  <c r="F608" i="1" s="1"/>
  <c r="C559" i="15"/>
  <c r="J618" i="1"/>
  <c r="F618" i="1" s="1"/>
  <c r="C563" i="15"/>
  <c r="J622" i="1"/>
  <c r="F622" i="1" s="1"/>
  <c r="C569" i="15"/>
  <c r="J628" i="1"/>
  <c r="F628" i="1" s="1"/>
  <c r="C568" i="15"/>
  <c r="J627" i="1"/>
  <c r="F627" i="1" s="1"/>
  <c r="C555" i="15"/>
  <c r="J614" i="1"/>
  <c r="F614" i="1" s="1"/>
  <c r="F157" i="25"/>
  <c r="C199" i="29" s="1"/>
  <c r="F163" i="25"/>
  <c r="C205" i="29" s="1"/>
  <c r="F159" i="25"/>
  <c r="C201" i="29" s="1"/>
  <c r="J348" i="33"/>
  <c r="J344" i="33"/>
  <c r="J342" i="33"/>
  <c r="F162" i="25"/>
  <c r="C204" i="29" s="1"/>
  <c r="J347" i="33"/>
  <c r="F164" i="25"/>
  <c r="C206" i="29" s="1"/>
  <c r="F160" i="25"/>
  <c r="C202" i="29" s="1"/>
  <c r="F166" i="25"/>
  <c r="C208" i="29" s="1"/>
  <c r="F155" i="25"/>
  <c r="C197" i="29" s="1"/>
  <c r="F173" i="25"/>
  <c r="C215" i="29" s="1"/>
  <c r="J349" i="33"/>
  <c r="J345" i="33"/>
  <c r="F158" i="25"/>
  <c r="C200" i="29" s="1"/>
  <c r="J358" i="33"/>
  <c r="J338" i="33"/>
  <c r="J351" i="33"/>
  <c r="J343" i="33"/>
  <c r="F153" i="25"/>
  <c r="C195" i="29" s="1"/>
  <c r="D275" i="1"/>
  <c r="D257" i="1"/>
  <c r="C210" i="7" s="1"/>
  <c r="D262" i="1"/>
  <c r="D261" i="1"/>
  <c r="C214" i="7" s="1"/>
  <c r="D268" i="1"/>
  <c r="D267" i="1"/>
  <c r="D258" i="1"/>
  <c r="C211" i="7" s="1"/>
  <c r="D265" i="1"/>
  <c r="D260" i="1"/>
  <c r="C213" i="7" s="1"/>
  <c r="D266" i="1"/>
  <c r="D259" i="1"/>
  <c r="C212" i="7" s="1"/>
  <c r="D255" i="1"/>
  <c r="F136" i="29"/>
  <c r="D142" i="29"/>
  <c r="F137" i="29"/>
  <c r="D162" i="29"/>
  <c r="D163" i="29"/>
  <c r="D155" i="29"/>
  <c r="F135" i="29"/>
  <c r="D156" i="29"/>
  <c r="D159" i="29"/>
  <c r="D153" i="29"/>
  <c r="D152" i="29"/>
  <c r="D157" i="29"/>
  <c r="D160" i="29"/>
  <c r="F139" i="29"/>
  <c r="D161" i="29"/>
  <c r="F134" i="29"/>
  <c r="F138" i="29"/>
  <c r="D158" i="29"/>
  <c r="F715" i="14"/>
  <c r="H243" i="1"/>
  <c r="AB4" i="23"/>
  <c r="E790" i="1"/>
  <c r="E793" i="1"/>
  <c r="AB31" i="23"/>
  <c r="E789" i="1"/>
  <c r="D755" i="1"/>
  <c r="F459" i="7"/>
  <c r="F458" i="12"/>
  <c r="F470" i="14"/>
  <c r="F152" i="30"/>
  <c r="D142" i="30"/>
  <c r="D141" i="30"/>
  <c r="D151" i="30"/>
  <c r="D134" i="30"/>
  <c r="D450" i="30"/>
  <c r="D131" i="30"/>
  <c r="D108" i="30"/>
  <c r="D435" i="30"/>
  <c r="D472" i="30"/>
  <c r="D145" i="30"/>
  <c r="D461" i="30"/>
  <c r="C756" i="1"/>
  <c r="D789" i="1"/>
  <c r="AB29" i="23"/>
  <c r="AB28" i="23"/>
  <c r="AC25" i="23"/>
  <c r="K38" i="16"/>
  <c r="K32" i="16"/>
  <c r="K40" i="16"/>
  <c r="K33" i="16"/>
  <c r="K36" i="16"/>
  <c r="K37" i="16"/>
  <c r="K29" i="16"/>
  <c r="K31" i="16"/>
  <c r="K34" i="16"/>
  <c r="K30" i="16"/>
  <c r="K39" i="16"/>
  <c r="K35" i="16"/>
  <c r="H244" i="1"/>
  <c r="E784" i="1"/>
  <c r="D791" i="1"/>
  <c r="H247" i="1"/>
  <c r="AB11" i="23"/>
  <c r="E791" i="1"/>
  <c r="AB8" i="23"/>
  <c r="AB20" i="23"/>
  <c r="L13" i="13"/>
  <c r="O12" i="13"/>
  <c r="P12" i="13" s="1"/>
  <c r="M12" i="13"/>
  <c r="N12" i="13"/>
  <c r="H253" i="1"/>
  <c r="AC12" i="23"/>
  <c r="H255" i="1"/>
  <c r="AC27" i="23"/>
  <c r="H245" i="1"/>
  <c r="D795" i="1"/>
  <c r="AB6" i="23"/>
  <c r="D788" i="1"/>
  <c r="H262" i="1"/>
  <c r="D793" i="1"/>
  <c r="H248" i="1"/>
  <c r="D792" i="1"/>
  <c r="E755" i="1"/>
  <c r="AB26" i="23"/>
  <c r="AC23" i="23"/>
  <c r="AC13" i="23"/>
  <c r="E794" i="1"/>
  <c r="H263" i="1"/>
  <c r="AB9" i="23"/>
  <c r="AB15" i="23"/>
  <c r="L14" i="16"/>
  <c r="L23" i="16"/>
  <c r="L15" i="16"/>
  <c r="L13" i="16"/>
  <c r="L18" i="16"/>
  <c r="L27" i="16"/>
  <c r="L19" i="16"/>
  <c r="L16" i="16"/>
  <c r="L17" i="16"/>
  <c r="L24" i="16"/>
  <c r="L22" i="16"/>
  <c r="L21" i="16"/>
  <c r="L20" i="16"/>
  <c r="M11" i="16"/>
  <c r="H246" i="1"/>
  <c r="D794" i="1"/>
  <c r="E792" i="1"/>
  <c r="AB22" i="23"/>
  <c r="D784" i="1"/>
  <c r="D790" i="1"/>
  <c r="C693" i="12"/>
  <c r="AB10" i="23"/>
  <c r="AB30" i="23"/>
  <c r="C695" i="14"/>
  <c r="AB7" i="23"/>
  <c r="AB24" i="23"/>
  <c r="H249" i="1"/>
  <c r="H252" i="1"/>
  <c r="AC5" i="23"/>
  <c r="C796" i="1"/>
  <c r="AB14" i="23"/>
  <c r="AB21" i="23"/>
  <c r="E788" i="1"/>
  <c r="E795" i="1"/>
  <c r="F582" i="7"/>
  <c r="F713" i="12"/>
  <c r="F491" i="7"/>
  <c r="F502" i="14"/>
  <c r="F490" i="12"/>
  <c r="F457" i="12"/>
  <c r="F458" i="7"/>
  <c r="F469" i="14"/>
  <c r="F716" i="14" s="1"/>
  <c r="F471" i="14"/>
  <c r="F459" i="12"/>
  <c r="F460" i="7"/>
  <c r="F477" i="14"/>
  <c r="F465" i="12"/>
  <c r="F466" i="7"/>
  <c r="F467" i="12"/>
  <c r="F468" i="7"/>
  <c r="F479" i="14"/>
  <c r="F475" i="14"/>
  <c r="F463" i="12"/>
  <c r="F464" i="7"/>
  <c r="F462" i="7"/>
  <c r="F473" i="14"/>
  <c r="F461" i="12"/>
  <c r="F464" i="12"/>
  <c r="F465" i="7"/>
  <c r="F476" i="14"/>
  <c r="F460" i="12"/>
  <c r="F461" i="7"/>
  <c r="F472" i="14"/>
  <c r="F468" i="12"/>
  <c r="F469" i="7"/>
  <c r="F480" i="14"/>
  <c r="F474" i="14"/>
  <c r="F462" i="12"/>
  <c r="F463" i="7"/>
  <c r="D173" i="25" l="1"/>
  <c r="C215" i="7"/>
  <c r="C562" i="7"/>
  <c r="D177" i="25"/>
  <c r="C219" i="7"/>
  <c r="D178" i="25"/>
  <c r="C220" i="7"/>
  <c r="D179" i="25"/>
  <c r="C221" i="7"/>
  <c r="D186" i="25"/>
  <c r="C228" i="7"/>
  <c r="D166" i="25"/>
  <c r="C208" i="7"/>
  <c r="D176" i="25"/>
  <c r="C218" i="7"/>
  <c r="C575" i="15"/>
  <c r="J634" i="1"/>
  <c r="F634" i="1" s="1"/>
  <c r="C561" i="15"/>
  <c r="J620" i="1"/>
  <c r="F620" i="1" s="1"/>
  <c r="C564" i="15"/>
  <c r="J623" i="1"/>
  <c r="F623" i="1" s="1"/>
  <c r="C584" i="15"/>
  <c r="J643" i="1"/>
  <c r="F643" i="1" s="1"/>
  <c r="C571" i="15"/>
  <c r="J630" i="1"/>
  <c r="F630" i="1" s="1"/>
  <c r="C565" i="15"/>
  <c r="J624" i="1"/>
  <c r="F624" i="1" s="1"/>
  <c r="C574" i="15"/>
  <c r="J633" i="1"/>
  <c r="F633" i="1" s="1"/>
  <c r="C578" i="15"/>
  <c r="J637" i="1"/>
  <c r="F637" i="1" s="1"/>
  <c r="C580" i="15"/>
  <c r="J639" i="1"/>
  <c r="F639" i="1" s="1"/>
  <c r="C567" i="15"/>
  <c r="J626" i="1"/>
  <c r="F626" i="1" s="1"/>
  <c r="C581" i="15"/>
  <c r="J640" i="1"/>
  <c r="F640" i="1" s="1"/>
  <c r="F175" i="25"/>
  <c r="C217" i="29" s="1"/>
  <c r="F171" i="25"/>
  <c r="C213" i="29" s="1"/>
  <c r="J359" i="33"/>
  <c r="J356" i="33"/>
  <c r="J354" i="33"/>
  <c r="C797" i="1"/>
  <c r="F174" i="25"/>
  <c r="C216" i="29" s="1"/>
  <c r="F169" i="25"/>
  <c r="C211" i="29" s="1"/>
  <c r="J360" i="33"/>
  <c r="F165" i="25"/>
  <c r="C207" i="29" s="1"/>
  <c r="F167" i="25"/>
  <c r="C209" i="29" s="1"/>
  <c r="J350" i="33"/>
  <c r="F170" i="25"/>
  <c r="C212" i="29" s="1"/>
  <c r="J363" i="33"/>
  <c r="F185" i="25"/>
  <c r="C227" i="29" s="1"/>
  <c r="F172" i="25"/>
  <c r="C214" i="29" s="1"/>
  <c r="J355" i="33"/>
  <c r="F178" i="25"/>
  <c r="C220" i="29" s="1"/>
  <c r="J361" i="33"/>
  <c r="J370" i="33"/>
  <c r="J357" i="33"/>
  <c r="F176" i="25"/>
  <c r="C218" i="29" s="1"/>
  <c r="D278" i="1"/>
  <c r="D272" i="1"/>
  <c r="C225" i="7" s="1"/>
  <c r="D287" i="1"/>
  <c r="D280" i="1"/>
  <c r="D274" i="1"/>
  <c r="D270" i="1"/>
  <c r="C223" i="7" s="1"/>
  <c r="D288" i="1"/>
  <c r="D273" i="1"/>
  <c r="C226" i="7" s="1"/>
  <c r="D271" i="1"/>
  <c r="C224" i="7" s="1"/>
  <c r="D269" i="1"/>
  <c r="C222" i="7" s="1"/>
  <c r="D277" i="1"/>
  <c r="D276" i="1"/>
  <c r="H254" i="1"/>
  <c r="D170" i="29"/>
  <c r="F146" i="29"/>
  <c r="F151" i="29"/>
  <c r="D169" i="29"/>
  <c r="D165" i="29"/>
  <c r="D168" i="29"/>
  <c r="D167" i="29"/>
  <c r="D174" i="29"/>
  <c r="D154" i="29"/>
  <c r="F150" i="29"/>
  <c r="D173" i="29"/>
  <c r="D172" i="29"/>
  <c r="D164" i="29"/>
  <c r="D171" i="29"/>
  <c r="F147" i="29"/>
  <c r="D175" i="29"/>
  <c r="F149" i="29"/>
  <c r="F148" i="29"/>
  <c r="AC4" i="23"/>
  <c r="AC31" i="23"/>
  <c r="D796" i="1"/>
  <c r="F470" i="12"/>
  <c r="F471" i="7"/>
  <c r="F482" i="14"/>
  <c r="F164" i="30"/>
  <c r="D153" i="30"/>
  <c r="D154" i="30"/>
  <c r="D157" i="30"/>
  <c r="D146" i="30"/>
  <c r="D484" i="30"/>
  <c r="D462" i="30"/>
  <c r="D447" i="30"/>
  <c r="D143" i="30"/>
  <c r="D473" i="30"/>
  <c r="D120" i="30"/>
  <c r="D163" i="30"/>
  <c r="AC21" i="23"/>
  <c r="M16" i="16"/>
  <c r="M24" i="16"/>
  <c r="M17" i="16"/>
  <c r="M13" i="16"/>
  <c r="M21" i="16"/>
  <c r="M27" i="16"/>
  <c r="M22" i="16"/>
  <c r="M18" i="16"/>
  <c r="M19" i="16"/>
  <c r="M20" i="16"/>
  <c r="N11" i="16"/>
  <c r="M23" i="16"/>
  <c r="M15" i="16"/>
  <c r="M14" i="16"/>
  <c r="C696" i="14"/>
  <c r="AD12" i="23"/>
  <c r="AC7" i="23"/>
  <c r="AC10" i="23"/>
  <c r="AC22" i="23"/>
  <c r="H275" i="1"/>
  <c r="AC26" i="23"/>
  <c r="C694" i="12"/>
  <c r="L14" i="13"/>
  <c r="O13" i="13"/>
  <c r="P13" i="13" s="1"/>
  <c r="N13" i="13"/>
  <c r="M13" i="13"/>
  <c r="AC20" i="23"/>
  <c r="H259" i="1"/>
  <c r="AD25" i="23"/>
  <c r="AC29" i="23"/>
  <c r="L36" i="16"/>
  <c r="L38" i="16"/>
  <c r="L34" i="16"/>
  <c r="L33" i="16"/>
  <c r="L30" i="16"/>
  <c r="L39" i="16"/>
  <c r="L29" i="16"/>
  <c r="L31" i="16"/>
  <c r="L37" i="16"/>
  <c r="L32" i="16"/>
  <c r="L40" i="16"/>
  <c r="L35" i="16"/>
  <c r="AD13" i="23"/>
  <c r="AD23" i="23"/>
  <c r="AD5" i="23"/>
  <c r="C757" i="1"/>
  <c r="H260" i="1"/>
  <c r="AD4" i="23"/>
  <c r="H274" i="1"/>
  <c r="AD27" i="23"/>
  <c r="H257" i="1"/>
  <c r="H258" i="1"/>
  <c r="H265" i="1"/>
  <c r="AC15" i="23"/>
  <c r="AC9" i="23"/>
  <c r="D756" i="1"/>
  <c r="H261" i="1"/>
  <c r="AC14" i="23"/>
  <c r="H264" i="1"/>
  <c r="H266" i="1"/>
  <c r="H267" i="1"/>
  <c r="AC24" i="23"/>
  <c r="AC30" i="23"/>
  <c r="H256" i="1"/>
  <c r="E796" i="1"/>
  <c r="AC6" i="23"/>
  <c r="AC8" i="23"/>
  <c r="AC11" i="23"/>
  <c r="AC28" i="23"/>
  <c r="E756" i="1"/>
  <c r="F583" i="7"/>
  <c r="F714" i="12"/>
  <c r="F503" i="7"/>
  <c r="F514" i="14"/>
  <c r="F526" i="14" s="1"/>
  <c r="F538" i="14" s="1"/>
  <c r="F550" i="14" s="1"/>
  <c r="F562" i="14" s="1"/>
  <c r="F574" i="14" s="1"/>
  <c r="F586" i="14" s="1"/>
  <c r="F598" i="14" s="1"/>
  <c r="F610" i="14" s="1"/>
  <c r="F622" i="14" s="1"/>
  <c r="F634" i="14" s="1"/>
  <c r="F646" i="14" s="1"/>
  <c r="F658" i="14" s="1"/>
  <c r="F670" i="14" s="1"/>
  <c r="F502" i="12"/>
  <c r="F481" i="14"/>
  <c r="F469" i="12"/>
  <c r="F470" i="7"/>
  <c r="F475" i="12"/>
  <c r="F476" i="7"/>
  <c r="F487" i="14"/>
  <c r="F491" i="14"/>
  <c r="F479" i="12"/>
  <c r="F480" i="7"/>
  <c r="F478" i="7"/>
  <c r="F489" i="14"/>
  <c r="F477" i="12"/>
  <c r="F472" i="7"/>
  <c r="F483" i="14"/>
  <c r="F471" i="12"/>
  <c r="F485" i="14"/>
  <c r="F473" i="12"/>
  <c r="F474" i="7"/>
  <c r="F486" i="14"/>
  <c r="F474" i="12"/>
  <c r="F475" i="7"/>
  <c r="F480" i="12"/>
  <c r="F481" i="7"/>
  <c r="F492" i="14"/>
  <c r="F484" i="14"/>
  <c r="F472" i="12"/>
  <c r="F473" i="7"/>
  <c r="F476" i="12"/>
  <c r="F477" i="7"/>
  <c r="F488" i="14"/>
  <c r="D185" i="25" l="1"/>
  <c r="C227" i="7"/>
  <c r="D189" i="25"/>
  <c r="C231" i="7"/>
  <c r="D187" i="25"/>
  <c r="C229" i="7"/>
  <c r="D191" i="25"/>
  <c r="C233" i="7"/>
  <c r="D188" i="25"/>
  <c r="C230" i="7"/>
  <c r="D199" i="25"/>
  <c r="C241" i="7"/>
  <c r="D198" i="25"/>
  <c r="C240" i="7"/>
  <c r="C563" i="7"/>
  <c r="C590" i="15"/>
  <c r="J649" i="1"/>
  <c r="F649" i="1" s="1"/>
  <c r="C577" i="15"/>
  <c r="J636" i="1"/>
  <c r="F636" i="1" s="1"/>
  <c r="C596" i="15"/>
  <c r="J655" i="1"/>
  <c r="F655" i="1" s="1"/>
  <c r="C573" i="15"/>
  <c r="J632" i="1"/>
  <c r="F632" i="1" s="1"/>
  <c r="C586" i="15"/>
  <c r="J645" i="1"/>
  <c r="F645" i="1" s="1"/>
  <c r="C583" i="15"/>
  <c r="J642" i="1"/>
  <c r="F642" i="1" s="1"/>
  <c r="C576" i="15"/>
  <c r="J635" i="1"/>
  <c r="F635" i="1" s="1"/>
  <c r="C587" i="15"/>
  <c r="J646" i="1"/>
  <c r="F646" i="1" s="1"/>
  <c r="C579" i="15"/>
  <c r="J638" i="1"/>
  <c r="F638" i="1" s="1"/>
  <c r="C593" i="15"/>
  <c r="J652" i="1"/>
  <c r="F652" i="1" s="1"/>
  <c r="C592" i="15"/>
  <c r="J651" i="1"/>
  <c r="F651" i="1" s="1"/>
  <c r="F183" i="25"/>
  <c r="C225" i="29" s="1"/>
  <c r="F186" i="25"/>
  <c r="C228" i="29" s="1"/>
  <c r="J366" i="33"/>
  <c r="F187" i="25"/>
  <c r="C229" i="29" s="1"/>
  <c r="J368" i="33"/>
  <c r="J372" i="33"/>
  <c r="F181" i="25"/>
  <c r="C223" i="29" s="1"/>
  <c r="J371" i="33"/>
  <c r="F177" i="25"/>
  <c r="C219" i="29" s="1"/>
  <c r="F179" i="25"/>
  <c r="C221" i="29" s="1"/>
  <c r="J369" i="33"/>
  <c r="F197" i="25"/>
  <c r="C239" i="29" s="1"/>
  <c r="F188" i="25"/>
  <c r="C230" i="29" s="1"/>
  <c r="F182" i="25"/>
  <c r="C224" i="29" s="1"/>
  <c r="J362" i="33"/>
  <c r="F184" i="25"/>
  <c r="C226" i="29" s="1"/>
  <c r="J373" i="33"/>
  <c r="J367" i="33"/>
  <c r="J375" i="33"/>
  <c r="J382" i="33"/>
  <c r="F190" i="25"/>
  <c r="C232" i="29" s="1"/>
  <c r="D291" i="1"/>
  <c r="D299" i="1"/>
  <c r="D282" i="1"/>
  <c r="C235" i="7" s="1"/>
  <c r="D281" i="1"/>
  <c r="C234" i="7" s="1"/>
  <c r="D283" i="1"/>
  <c r="C236" i="7" s="1"/>
  <c r="D300" i="1"/>
  <c r="D285" i="1"/>
  <c r="C238" i="7" s="1"/>
  <c r="D279" i="1"/>
  <c r="D289" i="1"/>
  <c r="D290" i="1"/>
  <c r="D286" i="1"/>
  <c r="D284" i="1"/>
  <c r="C237" i="7" s="1"/>
  <c r="D292" i="1"/>
  <c r="H278" i="1"/>
  <c r="F717" i="14"/>
  <c r="F160" i="29"/>
  <c r="D187" i="29"/>
  <c r="D183" i="29"/>
  <c r="D184" i="29"/>
  <c r="F162" i="29"/>
  <c r="D186" i="29"/>
  <c r="D180" i="29"/>
  <c r="D181" i="29"/>
  <c r="F158" i="29"/>
  <c r="F161" i="29"/>
  <c r="F159" i="29"/>
  <c r="D176" i="29"/>
  <c r="D185" i="29"/>
  <c r="D166" i="29"/>
  <c r="D179" i="29"/>
  <c r="D177" i="29"/>
  <c r="F163" i="29"/>
  <c r="D182" i="29"/>
  <c r="C758" i="1"/>
  <c r="AD31" i="23"/>
  <c r="F494" i="14"/>
  <c r="F482" i="12"/>
  <c r="F483" i="7"/>
  <c r="F176" i="30"/>
  <c r="D166" i="30"/>
  <c r="D165" i="30"/>
  <c r="D132" i="30"/>
  <c r="D158" i="30"/>
  <c r="D485" i="30"/>
  <c r="D155" i="30"/>
  <c r="D474" i="30"/>
  <c r="D175" i="30"/>
  <c r="D459" i="30"/>
  <c r="D496" i="30"/>
  <c r="D169" i="30"/>
  <c r="AD15" i="23"/>
  <c r="N27" i="16"/>
  <c r="N21" i="16"/>
  <c r="N13" i="16"/>
  <c r="N22" i="16"/>
  <c r="N16" i="16"/>
  <c r="N24" i="16"/>
  <c r="N17" i="16"/>
  <c r="N23" i="16"/>
  <c r="N14" i="16"/>
  <c r="N15" i="16"/>
  <c r="O11" i="16"/>
  <c r="N20" i="16"/>
  <c r="N19" i="16"/>
  <c r="N18" i="16"/>
  <c r="AD28" i="23"/>
  <c r="H271" i="1"/>
  <c r="H268" i="1"/>
  <c r="C697" i="14"/>
  <c r="H286" i="1"/>
  <c r="AE23" i="23"/>
  <c r="AD29" i="23"/>
  <c r="H269" i="1"/>
  <c r="M35" i="16"/>
  <c r="M32" i="16"/>
  <c r="M39" i="16"/>
  <c r="M31" i="16"/>
  <c r="M29" i="16"/>
  <c r="M36" i="16"/>
  <c r="M38" i="16"/>
  <c r="M40" i="16"/>
  <c r="M34" i="16"/>
  <c r="M30" i="16"/>
  <c r="M37" i="16"/>
  <c r="M33" i="16"/>
  <c r="H287" i="1"/>
  <c r="AD14" i="23"/>
  <c r="H272" i="1"/>
  <c r="AD10" i="23"/>
  <c r="AD11" i="23"/>
  <c r="AD8" i="23"/>
  <c r="AD30" i="23"/>
  <c r="AE4" i="23"/>
  <c r="H277" i="1"/>
  <c r="AE25" i="23"/>
  <c r="H276" i="1"/>
  <c r="C695" i="12"/>
  <c r="D757" i="1"/>
  <c r="AD21" i="23"/>
  <c r="E797" i="1"/>
  <c r="AD24" i="23"/>
  <c r="D797" i="1"/>
  <c r="O14" i="13"/>
  <c r="P14" i="13" s="1"/>
  <c r="M14" i="13"/>
  <c r="L15" i="13"/>
  <c r="N14" i="13"/>
  <c r="AD7" i="23"/>
  <c r="AD6" i="23"/>
  <c r="E757" i="1"/>
  <c r="AD9" i="23"/>
  <c r="AE27" i="23"/>
  <c r="H273" i="1"/>
  <c r="C798" i="1"/>
  <c r="AE5" i="23"/>
  <c r="AE13" i="23"/>
  <c r="AD20" i="23"/>
  <c r="AD26" i="23"/>
  <c r="H270" i="1"/>
  <c r="AD22" i="23"/>
  <c r="AE12" i="23"/>
  <c r="H279" i="1"/>
  <c r="F715" i="12"/>
  <c r="F584" i="7"/>
  <c r="F515" i="7"/>
  <c r="F514" i="12"/>
  <c r="F482" i="7"/>
  <c r="F493" i="14"/>
  <c r="F481" i="12"/>
  <c r="F488" i="7"/>
  <c r="F499" i="14"/>
  <c r="F487" i="12"/>
  <c r="F486" i="7"/>
  <c r="F497" i="14"/>
  <c r="F485" i="12"/>
  <c r="F495" i="14"/>
  <c r="F483" i="12"/>
  <c r="F484" i="7"/>
  <c r="F501" i="14"/>
  <c r="F489" i="12"/>
  <c r="F490" i="7"/>
  <c r="F503" i="14"/>
  <c r="F491" i="12"/>
  <c r="F492" i="7"/>
  <c r="F488" i="12"/>
  <c r="F489" i="7"/>
  <c r="F500" i="14"/>
  <c r="F484" i="12"/>
  <c r="F485" i="7"/>
  <c r="F496" i="14"/>
  <c r="F504" i="14"/>
  <c r="F492" i="12"/>
  <c r="F493" i="7"/>
  <c r="F486" i="12"/>
  <c r="F487" i="7"/>
  <c r="F498" i="14"/>
  <c r="C564" i="7" l="1"/>
  <c r="D203" i="25"/>
  <c r="C245" i="7"/>
  <c r="D200" i="25"/>
  <c r="C242" i="7"/>
  <c r="D202" i="25"/>
  <c r="C244" i="7"/>
  <c r="D190" i="25"/>
  <c r="C232" i="7"/>
  <c r="C565" i="7" s="1"/>
  <c r="D197" i="25"/>
  <c r="C239" i="7"/>
  <c r="D201" i="25"/>
  <c r="C243" i="7"/>
  <c r="D211" i="25"/>
  <c r="C253" i="7"/>
  <c r="D210" i="25"/>
  <c r="C252" i="7"/>
  <c r="C599" i="15"/>
  <c r="J658" i="1"/>
  <c r="F658" i="1" s="1"/>
  <c r="C595" i="15"/>
  <c r="J654" i="1"/>
  <c r="F654" i="1" s="1"/>
  <c r="C585" i="15"/>
  <c r="J644" i="1"/>
  <c r="F644" i="1" s="1"/>
  <c r="C589" i="15"/>
  <c r="J648" i="1"/>
  <c r="F648" i="1" s="1"/>
  <c r="C588" i="15"/>
  <c r="J647" i="1"/>
  <c r="F647" i="1" s="1"/>
  <c r="C598" i="15"/>
  <c r="J657" i="1"/>
  <c r="F657" i="1" s="1"/>
  <c r="C608" i="15"/>
  <c r="J667" i="1"/>
  <c r="F667" i="1" s="1"/>
  <c r="C602" i="15"/>
  <c r="J661" i="1"/>
  <c r="F661" i="1" s="1"/>
  <c r="C605" i="15"/>
  <c r="J664" i="1"/>
  <c r="F664" i="1" s="1"/>
  <c r="C604" i="15"/>
  <c r="J663" i="1"/>
  <c r="F663" i="1" s="1"/>
  <c r="C591" i="15"/>
  <c r="J650" i="1"/>
  <c r="F650" i="1" s="1"/>
  <c r="F198" i="25"/>
  <c r="C240" i="29" s="1"/>
  <c r="F199" i="25"/>
  <c r="C241" i="29" s="1"/>
  <c r="J383" i="33"/>
  <c r="J384" i="33"/>
  <c r="F195" i="25"/>
  <c r="C237" i="29" s="1"/>
  <c r="F193" i="25"/>
  <c r="C235" i="29" s="1"/>
  <c r="J380" i="33"/>
  <c r="J378" i="33"/>
  <c r="F194" i="25"/>
  <c r="C236" i="29" s="1"/>
  <c r="F189" i="25"/>
  <c r="C231" i="29" s="1"/>
  <c r="F209" i="25"/>
  <c r="C251" i="29" s="1"/>
  <c r="F191" i="25"/>
  <c r="C233" i="29" s="1"/>
  <c r="J379" i="33"/>
  <c r="F200" i="25"/>
  <c r="C242" i="29" s="1"/>
  <c r="J394" i="33"/>
  <c r="F196" i="25"/>
  <c r="C238" i="29" s="1"/>
  <c r="J387" i="33"/>
  <c r="J374" i="33"/>
  <c r="F202" i="25"/>
  <c r="C244" i="29" s="1"/>
  <c r="J385" i="33"/>
  <c r="J381" i="33"/>
  <c r="D304" i="1"/>
  <c r="D312" i="1"/>
  <c r="D296" i="1"/>
  <c r="C249" i="7" s="1"/>
  <c r="D301" i="1"/>
  <c r="D311" i="1"/>
  <c r="D295" i="1"/>
  <c r="C248" i="7" s="1"/>
  <c r="D302" i="1"/>
  <c r="D303" i="1"/>
  <c r="D298" i="1"/>
  <c r="D294" i="1"/>
  <c r="C247" i="7" s="1"/>
  <c r="D293" i="1"/>
  <c r="C246" i="7" s="1"/>
  <c r="D297" i="1"/>
  <c r="C250" i="7" s="1"/>
  <c r="C799" i="1"/>
  <c r="F718" i="14"/>
  <c r="D194" i="29"/>
  <c r="D189" i="29"/>
  <c r="D178" i="29"/>
  <c r="D188" i="29"/>
  <c r="F173" i="29"/>
  <c r="D193" i="29"/>
  <c r="D198" i="29"/>
  <c r="D196" i="29"/>
  <c r="D199" i="29"/>
  <c r="F175" i="29"/>
  <c r="D191" i="29"/>
  <c r="D197" i="29"/>
  <c r="F171" i="29"/>
  <c r="F170" i="29"/>
  <c r="D192" i="29"/>
  <c r="F174" i="29"/>
  <c r="D195" i="29"/>
  <c r="F172" i="29"/>
  <c r="AE31" i="23"/>
  <c r="E758" i="1"/>
  <c r="F495" i="7"/>
  <c r="F494" i="12"/>
  <c r="F506" i="14"/>
  <c r="F188" i="30"/>
  <c r="D177" i="30"/>
  <c r="D178" i="30"/>
  <c r="D170" i="30"/>
  <c r="D508" i="30"/>
  <c r="D520" i="30" s="1"/>
  <c r="D187" i="30"/>
  <c r="D167" i="30"/>
  <c r="D181" i="30"/>
  <c r="D471" i="30"/>
  <c r="D486" i="30"/>
  <c r="D497" i="30"/>
  <c r="D144" i="30"/>
  <c r="AE26" i="23"/>
  <c r="AE7" i="23"/>
  <c r="AE21" i="23"/>
  <c r="AE22" i="23"/>
  <c r="H285" i="1"/>
  <c r="AF27" i="23"/>
  <c r="AE6" i="23"/>
  <c r="AF25" i="23"/>
  <c r="H281" i="1"/>
  <c r="H282" i="1"/>
  <c r="C696" i="12"/>
  <c r="AE11" i="23"/>
  <c r="C698" i="14"/>
  <c r="H298" i="1"/>
  <c r="N31" i="16"/>
  <c r="N38" i="16"/>
  <c r="N37" i="16"/>
  <c r="N35" i="16"/>
  <c r="N32" i="16"/>
  <c r="N40" i="16"/>
  <c r="N33" i="16"/>
  <c r="N39" i="16"/>
  <c r="N30" i="16"/>
  <c r="N36" i="16"/>
  <c r="N34" i="16"/>
  <c r="N29" i="16"/>
  <c r="AE15" i="23"/>
  <c r="AE20" i="23"/>
  <c r="D798" i="1"/>
  <c r="AE8" i="23"/>
  <c r="H290" i="1"/>
  <c r="D758" i="1"/>
  <c r="AF12" i="23"/>
  <c r="H283" i="1"/>
  <c r="AF13" i="23"/>
  <c r="H289" i="1"/>
  <c r="H288" i="1"/>
  <c r="AE9" i="23"/>
  <c r="L16" i="13"/>
  <c r="O15" i="13"/>
  <c r="P15" i="13" s="1"/>
  <c r="M15" i="13"/>
  <c r="N15" i="13"/>
  <c r="AE24" i="23"/>
  <c r="AF4" i="23"/>
  <c r="AE10" i="23"/>
  <c r="H291" i="1"/>
  <c r="AE29" i="23"/>
  <c r="H299" i="1"/>
  <c r="AF5" i="23"/>
  <c r="E798" i="1"/>
  <c r="H280" i="1"/>
  <c r="AE30" i="23"/>
  <c r="AE14" i="23"/>
  <c r="C759" i="1"/>
  <c r="AF23" i="23"/>
  <c r="H284" i="1"/>
  <c r="AE28" i="23"/>
  <c r="O13" i="16"/>
  <c r="O21" i="16"/>
  <c r="O27" i="16"/>
  <c r="O22" i="16"/>
  <c r="O16" i="16"/>
  <c r="O24" i="16"/>
  <c r="O17" i="16"/>
  <c r="O23" i="16"/>
  <c r="O14" i="16"/>
  <c r="O15" i="16"/>
  <c r="O20" i="16"/>
  <c r="P11" i="16"/>
  <c r="O19" i="16"/>
  <c r="O18" i="16"/>
  <c r="F716" i="12"/>
  <c r="F585" i="7"/>
  <c r="F505" i="14"/>
  <c r="F719" i="14" s="1"/>
  <c r="F493" i="12"/>
  <c r="F494" i="7"/>
  <c r="F511" i="14"/>
  <c r="F523" i="14" s="1"/>
  <c r="F535" i="14" s="1"/>
  <c r="F547" i="14" s="1"/>
  <c r="F559" i="14" s="1"/>
  <c r="F571" i="14" s="1"/>
  <c r="F583" i="14" s="1"/>
  <c r="F595" i="14" s="1"/>
  <c r="F607" i="14" s="1"/>
  <c r="F619" i="14" s="1"/>
  <c r="F631" i="14" s="1"/>
  <c r="F643" i="14" s="1"/>
  <c r="F655" i="14" s="1"/>
  <c r="F667" i="14" s="1"/>
  <c r="F499" i="12"/>
  <c r="F500" i="7"/>
  <c r="F504" i="7"/>
  <c r="F515" i="14"/>
  <c r="F527" i="14" s="1"/>
  <c r="F539" i="14" s="1"/>
  <c r="F551" i="14" s="1"/>
  <c r="F563" i="14" s="1"/>
  <c r="F575" i="14" s="1"/>
  <c r="F587" i="14" s="1"/>
  <c r="F599" i="14" s="1"/>
  <c r="F611" i="14" s="1"/>
  <c r="F623" i="14" s="1"/>
  <c r="F635" i="14" s="1"/>
  <c r="F647" i="14" s="1"/>
  <c r="F659" i="14" s="1"/>
  <c r="F671" i="14" s="1"/>
  <c r="F503" i="12"/>
  <c r="F513" i="14"/>
  <c r="F525" i="14" s="1"/>
  <c r="F537" i="14" s="1"/>
  <c r="F549" i="14" s="1"/>
  <c r="F561" i="14" s="1"/>
  <c r="F573" i="14" s="1"/>
  <c r="F585" i="14" s="1"/>
  <c r="F597" i="14" s="1"/>
  <c r="F609" i="14" s="1"/>
  <c r="F621" i="14" s="1"/>
  <c r="F633" i="14" s="1"/>
  <c r="F645" i="14" s="1"/>
  <c r="F657" i="14" s="1"/>
  <c r="F669" i="14" s="1"/>
  <c r="F501" i="12"/>
  <c r="F502" i="7"/>
  <c r="F495" i="12"/>
  <c r="F496" i="7"/>
  <c r="F507" i="14"/>
  <c r="F519" i="14" s="1"/>
  <c r="F509" i="14"/>
  <c r="F521" i="14" s="1"/>
  <c r="F533" i="14" s="1"/>
  <c r="F545" i="14" s="1"/>
  <c r="F557" i="14" s="1"/>
  <c r="F569" i="14" s="1"/>
  <c r="F581" i="14" s="1"/>
  <c r="F593" i="14" s="1"/>
  <c r="F605" i="14" s="1"/>
  <c r="F617" i="14" s="1"/>
  <c r="F629" i="14" s="1"/>
  <c r="F641" i="14" s="1"/>
  <c r="F653" i="14" s="1"/>
  <c r="F665" i="14" s="1"/>
  <c r="F497" i="12"/>
  <c r="F498" i="7"/>
  <c r="F510" i="14"/>
  <c r="F522" i="14" s="1"/>
  <c r="F534" i="14" s="1"/>
  <c r="F546" i="14" s="1"/>
  <c r="F558" i="14" s="1"/>
  <c r="F570" i="14" s="1"/>
  <c r="F582" i="14" s="1"/>
  <c r="F594" i="14" s="1"/>
  <c r="F606" i="14" s="1"/>
  <c r="F618" i="14" s="1"/>
  <c r="F630" i="14" s="1"/>
  <c r="F642" i="14" s="1"/>
  <c r="F654" i="14" s="1"/>
  <c r="F666" i="14" s="1"/>
  <c r="F498" i="12"/>
  <c r="F499" i="7"/>
  <c r="F505" i="7"/>
  <c r="F516" i="14"/>
  <c r="F528" i="14" s="1"/>
  <c r="F540" i="14" s="1"/>
  <c r="F552" i="14" s="1"/>
  <c r="F564" i="14" s="1"/>
  <c r="F576" i="14" s="1"/>
  <c r="F588" i="14" s="1"/>
  <c r="F600" i="14" s="1"/>
  <c r="F612" i="14" s="1"/>
  <c r="F624" i="14" s="1"/>
  <c r="F636" i="14" s="1"/>
  <c r="F648" i="14" s="1"/>
  <c r="F660" i="14" s="1"/>
  <c r="F672" i="14" s="1"/>
  <c r="F504" i="12"/>
  <c r="F508" i="14"/>
  <c r="F520" i="14" s="1"/>
  <c r="F532" i="14" s="1"/>
  <c r="F544" i="14" s="1"/>
  <c r="F556" i="14" s="1"/>
  <c r="F568" i="14" s="1"/>
  <c r="F580" i="14" s="1"/>
  <c r="F592" i="14" s="1"/>
  <c r="F604" i="14" s="1"/>
  <c r="F616" i="14" s="1"/>
  <c r="F628" i="14" s="1"/>
  <c r="F640" i="14" s="1"/>
  <c r="F652" i="14" s="1"/>
  <c r="F664" i="14" s="1"/>
  <c r="F496" i="12"/>
  <c r="F497" i="7"/>
  <c r="F501" i="7"/>
  <c r="F512" i="14"/>
  <c r="F524" i="14" s="1"/>
  <c r="F536" i="14" s="1"/>
  <c r="F548" i="14" s="1"/>
  <c r="F560" i="14" s="1"/>
  <c r="F572" i="14" s="1"/>
  <c r="F584" i="14" s="1"/>
  <c r="F596" i="14" s="1"/>
  <c r="F608" i="14" s="1"/>
  <c r="F620" i="14" s="1"/>
  <c r="F632" i="14" s="1"/>
  <c r="F644" i="14" s="1"/>
  <c r="F656" i="14" s="1"/>
  <c r="F668" i="14" s="1"/>
  <c r="F500" i="12"/>
  <c r="D209" i="25" l="1"/>
  <c r="C251" i="7"/>
  <c r="D222" i="25"/>
  <c r="C264" i="7"/>
  <c r="D215" i="25"/>
  <c r="C257" i="7"/>
  <c r="D214" i="25"/>
  <c r="C256" i="7"/>
  <c r="D212" i="25"/>
  <c r="C254" i="7"/>
  <c r="D213" i="25"/>
  <c r="C255" i="7"/>
  <c r="D223" i="25"/>
  <c r="C265" i="7"/>
  <c r="F531" i="14"/>
  <c r="C614" i="15"/>
  <c r="J673" i="1"/>
  <c r="F673" i="1" s="1"/>
  <c r="C610" i="15"/>
  <c r="J669" i="1"/>
  <c r="F669" i="1" s="1"/>
  <c r="C601" i="15"/>
  <c r="J660" i="1"/>
  <c r="F660" i="1" s="1"/>
  <c r="C607" i="15"/>
  <c r="J666" i="1"/>
  <c r="F666" i="1" s="1"/>
  <c r="C620" i="15"/>
  <c r="J679" i="1"/>
  <c r="F679" i="1" s="1"/>
  <c r="C600" i="15"/>
  <c r="J659" i="1"/>
  <c r="F659" i="1" s="1"/>
  <c r="C597" i="15"/>
  <c r="J656" i="1"/>
  <c r="F656" i="1" s="1"/>
  <c r="C611" i="15"/>
  <c r="J670" i="1"/>
  <c r="F670" i="1" s="1"/>
  <c r="C616" i="15"/>
  <c r="J675" i="1"/>
  <c r="F675" i="1" s="1"/>
  <c r="C603" i="15"/>
  <c r="J662" i="1"/>
  <c r="F662" i="1" s="1"/>
  <c r="C617" i="15"/>
  <c r="J676" i="1"/>
  <c r="F676" i="1" s="1"/>
  <c r="F205" i="25"/>
  <c r="C247" i="29" s="1"/>
  <c r="F211" i="25"/>
  <c r="C253" i="29" s="1"/>
  <c r="J390" i="33"/>
  <c r="J396" i="33"/>
  <c r="F207" i="25"/>
  <c r="C249" i="29" s="1"/>
  <c r="F210" i="25"/>
  <c r="C252" i="29" s="1"/>
  <c r="J392" i="33"/>
  <c r="J395" i="33"/>
  <c r="F203" i="25"/>
  <c r="C245" i="29" s="1"/>
  <c r="F212" i="25"/>
  <c r="C254" i="29" s="1"/>
  <c r="F221" i="25"/>
  <c r="C263" i="29" s="1"/>
  <c r="J406" i="33"/>
  <c r="F208" i="25"/>
  <c r="C250" i="29" s="1"/>
  <c r="F201" i="25"/>
  <c r="C243" i="29" s="1"/>
  <c r="F214" i="25"/>
  <c r="C256" i="29" s="1"/>
  <c r="J393" i="33"/>
  <c r="J391" i="33"/>
  <c r="J397" i="33"/>
  <c r="J386" i="33"/>
  <c r="J399" i="33"/>
  <c r="F206" i="25"/>
  <c r="C248" i="29" s="1"/>
  <c r="D316" i="1"/>
  <c r="D305" i="1"/>
  <c r="C258" i="7" s="1"/>
  <c r="D315" i="1"/>
  <c r="D314" i="1"/>
  <c r="D306" i="1"/>
  <c r="C259" i="7" s="1"/>
  <c r="D308" i="1"/>
  <c r="C261" i="7" s="1"/>
  <c r="D313" i="1"/>
  <c r="D323" i="1"/>
  <c r="D310" i="1"/>
  <c r="D324" i="1"/>
  <c r="D309" i="1"/>
  <c r="C262" i="7" s="1"/>
  <c r="D307" i="1"/>
  <c r="C260" i="7" s="1"/>
  <c r="F184" i="29"/>
  <c r="F186" i="29"/>
  <c r="F182" i="29"/>
  <c r="D209" i="29"/>
  <c r="F187" i="29"/>
  <c r="D208" i="29"/>
  <c r="D205" i="29"/>
  <c r="D200" i="29"/>
  <c r="D201" i="29"/>
  <c r="D207" i="29"/>
  <c r="D204" i="29"/>
  <c r="F183" i="29"/>
  <c r="D203" i="29"/>
  <c r="D211" i="29"/>
  <c r="D210" i="29"/>
  <c r="F185" i="29"/>
  <c r="D190" i="29"/>
  <c r="D206" i="29"/>
  <c r="D532" i="30"/>
  <c r="E799" i="1"/>
  <c r="AF31" i="23"/>
  <c r="C697" i="12"/>
  <c r="E759" i="1"/>
  <c r="E800" i="1" s="1"/>
  <c r="F506" i="12"/>
  <c r="F518" i="14"/>
  <c r="F507" i="7"/>
  <c r="F200" i="30"/>
  <c r="D190" i="30"/>
  <c r="D189" i="30"/>
  <c r="D179" i="30"/>
  <c r="D509" i="30"/>
  <c r="D521" i="30" s="1"/>
  <c r="D498" i="30"/>
  <c r="D193" i="30"/>
  <c r="D483" i="30"/>
  <c r="D156" i="30"/>
  <c r="D199" i="30"/>
  <c r="D182" i="30"/>
  <c r="AF8" i="23"/>
  <c r="AF20" i="23"/>
  <c r="H303" i="1"/>
  <c r="AF29" i="23"/>
  <c r="H296" i="1"/>
  <c r="AG4" i="23"/>
  <c r="L17" i="13"/>
  <c r="O16" i="13"/>
  <c r="P16" i="13" s="1"/>
  <c r="M16" i="13"/>
  <c r="N16" i="13"/>
  <c r="AF9" i="23"/>
  <c r="AG12" i="23"/>
  <c r="H295" i="1"/>
  <c r="AF6" i="23"/>
  <c r="H292" i="1"/>
  <c r="AG23" i="23"/>
  <c r="AH23" i="23" s="1"/>
  <c r="AI23" i="23" s="1"/>
  <c r="AJ23" i="23" s="1"/>
  <c r="AK23" i="23" s="1"/>
  <c r="AL23" i="23" s="1"/>
  <c r="AM23" i="23" s="1"/>
  <c r="AN23" i="23" s="1"/>
  <c r="C800" i="1"/>
  <c r="H294" i="1"/>
  <c r="H300" i="1"/>
  <c r="H310" i="1"/>
  <c r="P16" i="16"/>
  <c r="P24" i="16"/>
  <c r="P17" i="16"/>
  <c r="P27" i="16"/>
  <c r="P21" i="16"/>
  <c r="P13" i="16"/>
  <c r="P22" i="16"/>
  <c r="P18" i="16"/>
  <c r="P19" i="16"/>
  <c r="Q11" i="16"/>
  <c r="P20" i="16"/>
  <c r="P23" i="16"/>
  <c r="P14" i="16"/>
  <c r="P15" i="16"/>
  <c r="AF28" i="23"/>
  <c r="AF14" i="23"/>
  <c r="AF15" i="23"/>
  <c r="H297" i="1"/>
  <c r="AF7" i="23"/>
  <c r="AF30" i="23"/>
  <c r="D799" i="1"/>
  <c r="H311" i="1"/>
  <c r="H302" i="1"/>
  <c r="O38" i="16"/>
  <c r="O34" i="16"/>
  <c r="O40" i="16"/>
  <c r="O33" i="16"/>
  <c r="O30" i="16"/>
  <c r="O37" i="16"/>
  <c r="O31" i="16"/>
  <c r="O36" i="16"/>
  <c r="O29" i="16"/>
  <c r="O35" i="16"/>
  <c r="O39" i="16"/>
  <c r="O32" i="16"/>
  <c r="H301" i="1"/>
  <c r="H293" i="1"/>
  <c r="D759" i="1"/>
  <c r="D800" i="1" s="1"/>
  <c r="AG5" i="23"/>
  <c r="AF10" i="23"/>
  <c r="AF24" i="23"/>
  <c r="AG13" i="23"/>
  <c r="AF11" i="23"/>
  <c r="AG25" i="23"/>
  <c r="AH25" i="23" s="1"/>
  <c r="AI25" i="23" s="1"/>
  <c r="AJ25" i="23" s="1"/>
  <c r="AK25" i="23" s="1"/>
  <c r="AL25" i="23" s="1"/>
  <c r="AM25" i="23" s="1"/>
  <c r="AN25" i="23" s="1"/>
  <c r="AG27" i="23"/>
  <c r="AH27" i="23" s="1"/>
  <c r="AI27" i="23" s="1"/>
  <c r="AJ27" i="23" s="1"/>
  <c r="AK27" i="23" s="1"/>
  <c r="AL27" i="23" s="1"/>
  <c r="AM27" i="23" s="1"/>
  <c r="AN27" i="23" s="1"/>
  <c r="C760" i="1"/>
  <c r="C699" i="14"/>
  <c r="AF22" i="23"/>
  <c r="AF21" i="23"/>
  <c r="AF26" i="23"/>
  <c r="F717" i="12"/>
  <c r="F586" i="7"/>
  <c r="F517" i="14"/>
  <c r="F529" i="14" s="1"/>
  <c r="F541" i="14" s="1"/>
  <c r="F553" i="14" s="1"/>
  <c r="F565" i="14" s="1"/>
  <c r="F577" i="14" s="1"/>
  <c r="F589" i="14" s="1"/>
  <c r="F601" i="14" s="1"/>
  <c r="F613" i="14" s="1"/>
  <c r="F625" i="14" s="1"/>
  <c r="F637" i="14" s="1"/>
  <c r="F649" i="14" s="1"/>
  <c r="F661" i="14" s="1"/>
  <c r="F673" i="14" s="1"/>
  <c r="F505" i="12"/>
  <c r="F506" i="7"/>
  <c r="F515" i="12"/>
  <c r="F516" i="7"/>
  <c r="F509" i="12"/>
  <c r="F510" i="7"/>
  <c r="F507" i="12"/>
  <c r="F508" i="7"/>
  <c r="F513" i="12"/>
  <c r="F514" i="7"/>
  <c r="F512" i="7"/>
  <c r="F511" i="12"/>
  <c r="F516" i="12"/>
  <c r="F517" i="7"/>
  <c r="F512" i="12"/>
  <c r="F513" i="7"/>
  <c r="F508" i="12"/>
  <c r="F509" i="7"/>
  <c r="F511" i="7"/>
  <c r="F510" i="12"/>
  <c r="C566" i="7" l="1"/>
  <c r="D221" i="25"/>
  <c r="C263" i="7"/>
  <c r="D227" i="25"/>
  <c r="C269" i="7"/>
  <c r="D234" i="25"/>
  <c r="C276" i="7"/>
  <c r="D225" i="25"/>
  <c r="C267" i="7"/>
  <c r="D224" i="25"/>
  <c r="C266" i="7"/>
  <c r="D226" i="25"/>
  <c r="C268" i="7"/>
  <c r="D235" i="25"/>
  <c r="C277" i="7"/>
  <c r="F518" i="12"/>
  <c r="F530" i="14"/>
  <c r="F542" i="14" s="1"/>
  <c r="F554" i="14" s="1"/>
  <c r="F566" i="14" s="1"/>
  <c r="F578" i="14" s="1"/>
  <c r="F590" i="14" s="1"/>
  <c r="F602" i="14" s="1"/>
  <c r="F614" i="14" s="1"/>
  <c r="F626" i="14" s="1"/>
  <c r="F638" i="14" s="1"/>
  <c r="F650" i="14" s="1"/>
  <c r="F662" i="14" s="1"/>
  <c r="F674" i="14" s="1"/>
  <c r="F543" i="14"/>
  <c r="C623" i="15"/>
  <c r="J682" i="1"/>
  <c r="F682" i="1" s="1"/>
  <c r="C612" i="15"/>
  <c r="J671" i="1"/>
  <c r="F671" i="1" s="1"/>
  <c r="C619" i="15"/>
  <c r="J678" i="1"/>
  <c r="F678" i="1" s="1"/>
  <c r="C622" i="15"/>
  <c r="J681" i="1"/>
  <c r="F681" i="1" s="1"/>
  <c r="C609" i="15"/>
  <c r="J668" i="1"/>
  <c r="F668" i="1" s="1"/>
  <c r="C632" i="15"/>
  <c r="J691" i="1"/>
  <c r="F691" i="1" s="1"/>
  <c r="C613" i="15"/>
  <c r="J672" i="1"/>
  <c r="F672" i="1" s="1"/>
  <c r="C626" i="15"/>
  <c r="J685" i="1"/>
  <c r="F685" i="1" s="1"/>
  <c r="C615" i="15"/>
  <c r="J674" i="1"/>
  <c r="F674" i="1" s="1"/>
  <c r="C629" i="15"/>
  <c r="J688" i="1"/>
  <c r="F688" i="1" s="1"/>
  <c r="C628" i="15"/>
  <c r="J687" i="1"/>
  <c r="F687" i="1" s="1"/>
  <c r="F222" i="25"/>
  <c r="C264" i="29" s="1"/>
  <c r="F223" i="25"/>
  <c r="C265" i="29" s="1"/>
  <c r="J407" i="33"/>
  <c r="J408" i="33"/>
  <c r="F219" i="25"/>
  <c r="C261" i="29" s="1"/>
  <c r="F217" i="25"/>
  <c r="C259" i="29" s="1"/>
  <c r="J404" i="33"/>
  <c r="J402" i="33"/>
  <c r="F233" i="25"/>
  <c r="C275" i="29" s="1"/>
  <c r="F226" i="25"/>
  <c r="C268" i="29" s="1"/>
  <c r="F213" i="25"/>
  <c r="C255" i="29" s="1"/>
  <c r="J409" i="33"/>
  <c r="F220" i="25"/>
  <c r="C262" i="29" s="1"/>
  <c r="F215" i="25"/>
  <c r="C257" i="29" s="1"/>
  <c r="J418" i="33"/>
  <c r="J411" i="33"/>
  <c r="F224" i="25"/>
  <c r="C266" i="29" s="1"/>
  <c r="F218" i="25"/>
  <c r="C260" i="29" s="1"/>
  <c r="J405" i="33"/>
  <c r="J398" i="33"/>
  <c r="J403" i="33"/>
  <c r="D328" i="1"/>
  <c r="D336" i="1"/>
  <c r="D325" i="1"/>
  <c r="D327" i="1"/>
  <c r="D321" i="1"/>
  <c r="C274" i="7" s="1"/>
  <c r="D326" i="1"/>
  <c r="D322" i="1"/>
  <c r="D319" i="1"/>
  <c r="C272" i="7" s="1"/>
  <c r="D318" i="1"/>
  <c r="C271" i="7" s="1"/>
  <c r="D317" i="1"/>
  <c r="C270" i="7" s="1"/>
  <c r="D335" i="1"/>
  <c r="D320" i="1"/>
  <c r="C273" i="7" s="1"/>
  <c r="F720" i="14"/>
  <c r="D218" i="29"/>
  <c r="F197" i="29"/>
  <c r="D223" i="29"/>
  <c r="F195" i="29"/>
  <c r="D219" i="29"/>
  <c r="D212" i="29"/>
  <c r="D220" i="29"/>
  <c r="D221" i="29"/>
  <c r="F198" i="29"/>
  <c r="D202" i="29"/>
  <c r="D222" i="29"/>
  <c r="D215" i="29"/>
  <c r="D216" i="29"/>
  <c r="D213" i="29"/>
  <c r="D217" i="29"/>
  <c r="F199" i="29"/>
  <c r="F194" i="29"/>
  <c r="F196" i="29"/>
  <c r="D533" i="30"/>
  <c r="AG31" i="23"/>
  <c r="AH31" i="23" s="1"/>
  <c r="AI31" i="23" s="1"/>
  <c r="AJ31" i="23" s="1"/>
  <c r="AK31" i="23" s="1"/>
  <c r="AL31" i="23" s="1"/>
  <c r="AM31" i="23" s="1"/>
  <c r="AN31" i="23" s="1"/>
  <c r="C698" i="12"/>
  <c r="F212" i="30"/>
  <c r="D201" i="30"/>
  <c r="D202" i="30"/>
  <c r="D205" i="30"/>
  <c r="D194" i="30"/>
  <c r="D168" i="30"/>
  <c r="D211" i="30"/>
  <c r="D495" i="30"/>
  <c r="D510" i="30"/>
  <c r="D522" i="30" s="1"/>
  <c r="D191" i="30"/>
  <c r="AH5" i="23"/>
  <c r="AG7" i="23"/>
  <c r="H313" i="1"/>
  <c r="H305" i="1"/>
  <c r="H322" i="1"/>
  <c r="H314" i="1"/>
  <c r="AG26" i="23"/>
  <c r="AH26" i="23" s="1"/>
  <c r="AI26" i="23" s="1"/>
  <c r="AJ26" i="23" s="1"/>
  <c r="AK26" i="23" s="1"/>
  <c r="AL26" i="23" s="1"/>
  <c r="AM26" i="23" s="1"/>
  <c r="AN26" i="23" s="1"/>
  <c r="H323" i="1"/>
  <c r="AG21" i="23"/>
  <c r="AH21" i="23" s="1"/>
  <c r="AI21" i="23" s="1"/>
  <c r="AJ21" i="23" s="1"/>
  <c r="AK21" i="23" s="1"/>
  <c r="AL21" i="23" s="1"/>
  <c r="AM21" i="23" s="1"/>
  <c r="AN21" i="23" s="1"/>
  <c r="C801" i="1"/>
  <c r="AG24" i="23"/>
  <c r="AH24" i="23" s="1"/>
  <c r="AI24" i="23" s="1"/>
  <c r="AJ24" i="23" s="1"/>
  <c r="AK24" i="23" s="1"/>
  <c r="AL24" i="23" s="1"/>
  <c r="AM24" i="23" s="1"/>
  <c r="AN24" i="23" s="1"/>
  <c r="H304" i="1"/>
  <c r="AG14" i="23"/>
  <c r="D760" i="1"/>
  <c r="H312" i="1"/>
  <c r="C700" i="14"/>
  <c r="AH12" i="23"/>
  <c r="L18" i="13"/>
  <c r="O17" i="13"/>
  <c r="P17" i="13" s="1"/>
  <c r="N17" i="13"/>
  <c r="M17" i="13"/>
  <c r="AG29" i="23"/>
  <c r="AH29" i="23" s="1"/>
  <c r="AI29" i="23" s="1"/>
  <c r="AJ29" i="23" s="1"/>
  <c r="AK29" i="23" s="1"/>
  <c r="AL29" i="23" s="1"/>
  <c r="AM29" i="23" s="1"/>
  <c r="AN29" i="23" s="1"/>
  <c r="AG20" i="23"/>
  <c r="AH20" i="23" s="1"/>
  <c r="AI20" i="23" s="1"/>
  <c r="AJ20" i="23" s="1"/>
  <c r="AK20" i="23" s="1"/>
  <c r="AL20" i="23" s="1"/>
  <c r="AM20" i="23" s="1"/>
  <c r="AN20" i="23" s="1"/>
  <c r="AH13" i="23"/>
  <c r="AG10" i="23"/>
  <c r="Q16" i="16"/>
  <c r="Q24" i="16"/>
  <c r="Q17" i="16"/>
  <c r="Q13" i="16"/>
  <c r="Q21" i="16"/>
  <c r="Q27" i="16"/>
  <c r="Q22" i="16"/>
  <c r="Q18" i="16"/>
  <c r="Q19" i="16"/>
  <c r="Q20" i="16"/>
  <c r="R11" i="16"/>
  <c r="Q23" i="16"/>
  <c r="Q15" i="16"/>
  <c r="Q14" i="16"/>
  <c r="AH4" i="23"/>
  <c r="AG22" i="23"/>
  <c r="AH22" i="23" s="1"/>
  <c r="AI22" i="23" s="1"/>
  <c r="AJ22" i="23" s="1"/>
  <c r="AK22" i="23" s="1"/>
  <c r="AL22" i="23" s="1"/>
  <c r="AM22" i="23" s="1"/>
  <c r="AN22" i="23" s="1"/>
  <c r="H309" i="1"/>
  <c r="AG28" i="23"/>
  <c r="AH28" i="23" s="1"/>
  <c r="AI28" i="23" s="1"/>
  <c r="AJ28" i="23" s="1"/>
  <c r="AK28" i="23" s="1"/>
  <c r="AL28" i="23" s="1"/>
  <c r="AM28" i="23" s="1"/>
  <c r="AN28" i="23" s="1"/>
  <c r="P31" i="16"/>
  <c r="P38" i="16"/>
  <c r="P37" i="16"/>
  <c r="P35" i="16"/>
  <c r="P32" i="16"/>
  <c r="P40" i="16"/>
  <c r="P30" i="16"/>
  <c r="P33" i="16"/>
  <c r="P39" i="16"/>
  <c r="P29" i="16"/>
  <c r="P34" i="16"/>
  <c r="P36" i="16"/>
  <c r="H315" i="1"/>
  <c r="H308" i="1"/>
  <c r="AG6" i="23"/>
  <c r="H307" i="1"/>
  <c r="C761" i="1"/>
  <c r="H306" i="1"/>
  <c r="AG11" i="23"/>
  <c r="E760" i="1"/>
  <c r="AG30" i="23"/>
  <c r="AH30" i="23" s="1"/>
  <c r="AI30" i="23" s="1"/>
  <c r="AJ30" i="23" s="1"/>
  <c r="AK30" i="23" s="1"/>
  <c r="AL30" i="23" s="1"/>
  <c r="AM30" i="23" s="1"/>
  <c r="AN30" i="23" s="1"/>
  <c r="AG15" i="23"/>
  <c r="AG9" i="23"/>
  <c r="AG8" i="23"/>
  <c r="F587" i="7"/>
  <c r="F718" i="12"/>
  <c r="F518" i="7"/>
  <c r="F517" i="12"/>
  <c r="C567" i="7" l="1"/>
  <c r="D246" i="25"/>
  <c r="C288" i="7"/>
  <c r="D236" i="25"/>
  <c r="C278" i="7"/>
  <c r="D237" i="25"/>
  <c r="C279" i="7"/>
  <c r="D239" i="25"/>
  <c r="C281" i="7"/>
  <c r="D233" i="25"/>
  <c r="C275" i="7"/>
  <c r="D247" i="25"/>
  <c r="C289" i="7"/>
  <c r="D238" i="25"/>
  <c r="C280" i="7"/>
  <c r="F723" i="14"/>
  <c r="F555" i="14"/>
  <c r="F722" i="14"/>
  <c r="F721" i="14"/>
  <c r="C638" i="15"/>
  <c r="J697" i="1"/>
  <c r="F697" i="1" s="1"/>
  <c r="C644" i="15"/>
  <c r="J703" i="1"/>
  <c r="F703" i="1" s="1"/>
  <c r="C634" i="15"/>
  <c r="J693" i="1"/>
  <c r="F693" i="1" s="1"/>
  <c r="C624" i="15"/>
  <c r="J683" i="1"/>
  <c r="F683" i="1" s="1"/>
  <c r="C625" i="15"/>
  <c r="J684" i="1"/>
  <c r="F684" i="1" s="1"/>
  <c r="C621" i="15"/>
  <c r="J680" i="1"/>
  <c r="F680" i="1" s="1"/>
  <c r="C631" i="15"/>
  <c r="J690" i="1"/>
  <c r="F690" i="1" s="1"/>
  <c r="C635" i="15"/>
  <c r="J694" i="1"/>
  <c r="F694" i="1" s="1"/>
  <c r="C641" i="15"/>
  <c r="J700" i="1"/>
  <c r="F700" i="1" s="1"/>
  <c r="C640" i="15"/>
  <c r="J699" i="1"/>
  <c r="F699" i="1" s="1"/>
  <c r="C627" i="15"/>
  <c r="J686" i="1"/>
  <c r="F686" i="1" s="1"/>
  <c r="F235" i="25"/>
  <c r="C277" i="29" s="1"/>
  <c r="F229" i="25"/>
  <c r="C271" i="29" s="1"/>
  <c r="J420" i="33"/>
  <c r="F231" i="25"/>
  <c r="C273" i="29" s="1"/>
  <c r="F234" i="25"/>
  <c r="C276" i="29" s="1"/>
  <c r="J414" i="33"/>
  <c r="J416" i="33"/>
  <c r="J419" i="33"/>
  <c r="F227" i="25"/>
  <c r="C269" i="29" s="1"/>
  <c r="F230" i="25"/>
  <c r="C272" i="29" s="1"/>
  <c r="F238" i="25"/>
  <c r="C280" i="29" s="1"/>
  <c r="F225" i="25"/>
  <c r="C267" i="29" s="1"/>
  <c r="J415" i="33"/>
  <c r="J410" i="33"/>
  <c r="F232" i="25"/>
  <c r="C274" i="29" s="1"/>
  <c r="J423" i="33"/>
  <c r="F245" i="25"/>
  <c r="C287" i="29" s="1"/>
  <c r="F236" i="25"/>
  <c r="C278" i="29" s="1"/>
  <c r="J417" i="33"/>
  <c r="J421" i="33"/>
  <c r="J430" i="33"/>
  <c r="D329" i="1"/>
  <c r="C282" i="7" s="1"/>
  <c r="D340" i="1"/>
  <c r="D334" i="1"/>
  <c r="D330" i="1"/>
  <c r="C283" i="7" s="1"/>
  <c r="D333" i="1"/>
  <c r="C286" i="7" s="1"/>
  <c r="D331" i="1"/>
  <c r="C284" i="7" s="1"/>
  <c r="D337" i="1"/>
  <c r="D332" i="1"/>
  <c r="C285" i="7" s="1"/>
  <c r="D338" i="1"/>
  <c r="D347" i="1"/>
  <c r="D339" i="1"/>
  <c r="D348" i="1"/>
  <c r="F208" i="29"/>
  <c r="F211" i="29"/>
  <c r="D225" i="29"/>
  <c r="D227" i="29"/>
  <c r="D214" i="29"/>
  <c r="D233" i="29"/>
  <c r="D224" i="29"/>
  <c r="F207" i="29"/>
  <c r="F209" i="29"/>
  <c r="F206" i="29"/>
  <c r="D229" i="29"/>
  <c r="D228" i="29"/>
  <c r="D234" i="29"/>
  <c r="F210" i="29"/>
  <c r="D232" i="29"/>
  <c r="D231" i="29"/>
  <c r="D235" i="29"/>
  <c r="D230" i="29"/>
  <c r="D534" i="30"/>
  <c r="F224" i="30"/>
  <c r="D214" i="30"/>
  <c r="D213" i="30"/>
  <c r="D206" i="30"/>
  <c r="D223" i="30"/>
  <c r="D203" i="30"/>
  <c r="D507" i="30"/>
  <c r="D519" i="30" s="1"/>
  <c r="D180" i="30"/>
  <c r="D217" i="30"/>
  <c r="H324" i="1"/>
  <c r="E801" i="1"/>
  <c r="AH11" i="23"/>
  <c r="C701" i="14"/>
  <c r="AH6" i="23"/>
  <c r="H327" i="1"/>
  <c r="H325" i="1"/>
  <c r="S11" i="16"/>
  <c r="R18" i="16"/>
  <c r="R20" i="16"/>
  <c r="R19" i="16"/>
  <c r="R14" i="16"/>
  <c r="R23" i="16"/>
  <c r="R15" i="16"/>
  <c r="R27" i="16"/>
  <c r="R13" i="16"/>
  <c r="R21" i="16"/>
  <c r="R22" i="16"/>
  <c r="R16" i="16"/>
  <c r="R17" i="16"/>
  <c r="R24" i="16"/>
  <c r="AH14" i="23"/>
  <c r="H334" i="1"/>
  <c r="AH15" i="23"/>
  <c r="C802" i="1"/>
  <c r="H335" i="1"/>
  <c r="L19" i="13"/>
  <c r="O18" i="13"/>
  <c r="P18" i="13" s="1"/>
  <c r="M18" i="13"/>
  <c r="N18" i="13"/>
  <c r="H326" i="1"/>
  <c r="AH8" i="23"/>
  <c r="AH9" i="23"/>
  <c r="H321" i="1"/>
  <c r="Q33" i="16"/>
  <c r="Q30" i="16"/>
  <c r="Q37" i="16"/>
  <c r="Q38" i="16"/>
  <c r="Q34" i="16"/>
  <c r="Q40" i="16"/>
  <c r="Q35" i="16"/>
  <c r="Q39" i="16"/>
  <c r="Q32" i="16"/>
  <c r="Q29" i="16"/>
  <c r="Q31" i="16"/>
  <c r="Q36" i="16"/>
  <c r="AH10" i="23"/>
  <c r="AI13" i="23"/>
  <c r="D761" i="1"/>
  <c r="H318" i="1"/>
  <c r="AH7" i="23"/>
  <c r="AI5" i="23"/>
  <c r="AI4" i="23"/>
  <c r="C699" i="12"/>
  <c r="AI12" i="23"/>
  <c r="H317" i="1"/>
  <c r="D801" i="1"/>
  <c r="C762" i="1"/>
  <c r="H316" i="1"/>
  <c r="H320" i="1"/>
  <c r="E761" i="1"/>
  <c r="H319" i="1"/>
  <c r="F588" i="7"/>
  <c r="F719" i="12"/>
  <c r="J60" i="7"/>
  <c r="D250" i="25" l="1"/>
  <c r="C292" i="7"/>
  <c r="D245" i="25"/>
  <c r="C287" i="7"/>
  <c r="C569" i="7" s="1"/>
  <c r="D258" i="25"/>
  <c r="C300" i="7"/>
  <c r="D251" i="25"/>
  <c r="C293" i="7"/>
  <c r="D249" i="25"/>
  <c r="C291" i="7"/>
  <c r="C568" i="7"/>
  <c r="D248" i="25"/>
  <c r="C290" i="7"/>
  <c r="D259" i="25"/>
  <c r="C301" i="7"/>
  <c r="F724" i="14"/>
  <c r="F567" i="14"/>
  <c r="C647" i="15"/>
  <c r="J706" i="1"/>
  <c r="F706" i="1" s="1"/>
  <c r="C633" i="15"/>
  <c r="J692" i="1"/>
  <c r="F692" i="1" s="1"/>
  <c r="C636" i="15"/>
  <c r="J695" i="1"/>
  <c r="F695" i="1" s="1"/>
  <c r="C656" i="15"/>
  <c r="J715" i="1"/>
  <c r="F715" i="1" s="1"/>
  <c r="J702" i="1"/>
  <c r="F702" i="1" s="1"/>
  <c r="C643" i="15"/>
  <c r="C637" i="15"/>
  <c r="J696" i="1"/>
  <c r="F696" i="1" s="1"/>
  <c r="C646" i="15"/>
  <c r="J705" i="1"/>
  <c r="F705" i="1" s="1"/>
  <c r="C650" i="15"/>
  <c r="J709" i="1"/>
  <c r="F709" i="1" s="1"/>
  <c r="C652" i="15"/>
  <c r="J711" i="1"/>
  <c r="F711" i="1" s="1"/>
  <c r="C639" i="15"/>
  <c r="J698" i="1"/>
  <c r="F698" i="1" s="1"/>
  <c r="C653" i="15"/>
  <c r="J712" i="1"/>
  <c r="F712" i="1" s="1"/>
  <c r="F246" i="25"/>
  <c r="C288" i="29" s="1"/>
  <c r="F247" i="25"/>
  <c r="C289" i="29" s="1"/>
  <c r="F241" i="25"/>
  <c r="C283" i="29" s="1"/>
  <c r="F243" i="25"/>
  <c r="C285" i="29" s="1"/>
  <c r="J431" i="33"/>
  <c r="J426" i="33"/>
  <c r="J428" i="33"/>
  <c r="J432" i="33"/>
  <c r="F257" i="25"/>
  <c r="C299" i="29" s="1"/>
  <c r="F237" i="25"/>
  <c r="C279" i="29" s="1"/>
  <c r="F239" i="25"/>
  <c r="C281" i="29" s="1"/>
  <c r="J442" i="33"/>
  <c r="J433" i="33"/>
  <c r="F244" i="25"/>
  <c r="C286" i="29" s="1"/>
  <c r="F250" i="25"/>
  <c r="C292" i="29" s="1"/>
  <c r="J427" i="33"/>
  <c r="F248" i="25"/>
  <c r="C290" i="29" s="1"/>
  <c r="J422" i="33"/>
  <c r="J429" i="33"/>
  <c r="J435" i="33"/>
  <c r="F242" i="25"/>
  <c r="C284" i="29" s="1"/>
  <c r="D360" i="1"/>
  <c r="D342" i="1"/>
  <c r="C295" i="7" s="1"/>
  <c r="D343" i="1"/>
  <c r="C296" i="7" s="1"/>
  <c r="D351" i="1"/>
  <c r="D345" i="1"/>
  <c r="C298" i="7" s="1"/>
  <c r="D350" i="1"/>
  <c r="D359" i="1"/>
  <c r="D341" i="1"/>
  <c r="C294" i="7" s="1"/>
  <c r="D352" i="1"/>
  <c r="D344" i="1"/>
  <c r="C297" i="7" s="1"/>
  <c r="D346" i="1"/>
  <c r="D349" i="1"/>
  <c r="D242" i="29"/>
  <c r="D243" i="29"/>
  <c r="F222" i="29"/>
  <c r="D240" i="29"/>
  <c r="F218" i="29"/>
  <c r="F219" i="29"/>
  <c r="D245" i="29"/>
  <c r="D239" i="29"/>
  <c r="F223" i="29"/>
  <c r="D247" i="29"/>
  <c r="D244" i="29"/>
  <c r="D246" i="29"/>
  <c r="D241" i="29"/>
  <c r="F221" i="29"/>
  <c r="D236" i="29"/>
  <c r="D226" i="29"/>
  <c r="D237" i="29"/>
  <c r="F220" i="29"/>
  <c r="D531" i="30"/>
  <c r="C763" i="1"/>
  <c r="E762" i="1"/>
  <c r="E803" i="1" s="1"/>
  <c r="F236" i="30"/>
  <c r="D225" i="30"/>
  <c r="D226" i="30"/>
  <c r="D229" i="30"/>
  <c r="D235" i="30"/>
  <c r="D192" i="30"/>
  <c r="D215" i="30"/>
  <c r="D218" i="30"/>
  <c r="AI7" i="23"/>
  <c r="AJ13" i="23"/>
  <c r="D762" i="1"/>
  <c r="AI8" i="23"/>
  <c r="H346" i="1"/>
  <c r="AI11" i="23"/>
  <c r="C803" i="1"/>
  <c r="AJ4" i="23"/>
  <c r="H338" i="1"/>
  <c r="H336" i="1"/>
  <c r="D802" i="1"/>
  <c r="H333" i="1"/>
  <c r="C700" i="12"/>
  <c r="AI9" i="23"/>
  <c r="S14" i="16"/>
  <c r="S23" i="16"/>
  <c r="S15" i="16"/>
  <c r="S20" i="16"/>
  <c r="S18" i="16"/>
  <c r="T11" i="16"/>
  <c r="S19" i="16"/>
  <c r="S24" i="16"/>
  <c r="S16" i="16"/>
  <c r="S17" i="16"/>
  <c r="S27" i="16"/>
  <c r="S13" i="16"/>
  <c r="S21" i="16"/>
  <c r="S22" i="16"/>
  <c r="E802" i="1"/>
  <c r="H337" i="1"/>
  <c r="AJ5" i="23"/>
  <c r="H330" i="1"/>
  <c r="AI10" i="23"/>
  <c r="H331" i="1"/>
  <c r="H339" i="1"/>
  <c r="H332" i="1"/>
  <c r="AI15" i="23"/>
  <c r="H347" i="1"/>
  <c r="R33" i="16"/>
  <c r="R30" i="16"/>
  <c r="R39" i="16"/>
  <c r="R29" i="16"/>
  <c r="R36" i="16"/>
  <c r="R34" i="16"/>
  <c r="R35" i="16"/>
  <c r="R40" i="16"/>
  <c r="R32" i="16"/>
  <c r="R38" i="16"/>
  <c r="R31" i="16"/>
  <c r="R37" i="16"/>
  <c r="H329" i="1"/>
  <c r="L20" i="13"/>
  <c r="O19" i="13"/>
  <c r="P19" i="13" s="1"/>
  <c r="M19" i="13"/>
  <c r="N19" i="13"/>
  <c r="AI6" i="23"/>
  <c r="AJ12" i="23"/>
  <c r="C702" i="14"/>
  <c r="H328" i="1"/>
  <c r="AI14" i="23"/>
  <c r="J61" i="7"/>
  <c r="D257" i="25" l="1"/>
  <c r="C299" i="7"/>
  <c r="C570" i="7" s="1"/>
  <c r="D270" i="25"/>
  <c r="C312" i="7"/>
  <c r="D261" i="25"/>
  <c r="C303" i="7"/>
  <c r="D263" i="25"/>
  <c r="C305" i="7"/>
  <c r="D271" i="25"/>
  <c r="C313" i="7"/>
  <c r="D260" i="25"/>
  <c r="C302" i="7"/>
  <c r="D262" i="25"/>
  <c r="C304" i="7"/>
  <c r="F725" i="14"/>
  <c r="F579" i="14"/>
  <c r="C662" i="15"/>
  <c r="J721" i="1"/>
  <c r="F721" i="1" s="1"/>
  <c r="C649" i="15"/>
  <c r="J708" i="1"/>
  <c r="F708" i="1" s="1"/>
  <c r="C668" i="15"/>
  <c r="J727" i="1"/>
  <c r="F727" i="1" s="1"/>
  <c r="C645" i="15"/>
  <c r="J704" i="1"/>
  <c r="F704" i="1" s="1"/>
  <c r="C658" i="15"/>
  <c r="J717" i="1"/>
  <c r="F717" i="1" s="1"/>
  <c r="C648" i="15"/>
  <c r="J707" i="1"/>
  <c r="F707" i="1" s="1"/>
  <c r="C659" i="15"/>
  <c r="J718" i="1"/>
  <c r="F718" i="1" s="1"/>
  <c r="C655" i="15"/>
  <c r="J714" i="1"/>
  <c r="F714" i="1" s="1"/>
  <c r="C651" i="15"/>
  <c r="J710" i="1"/>
  <c r="F710" i="1" s="1"/>
  <c r="C665" i="15"/>
  <c r="J724" i="1"/>
  <c r="F724" i="1" s="1"/>
  <c r="C664" i="15"/>
  <c r="J723" i="1"/>
  <c r="F723" i="1" s="1"/>
  <c r="F253" i="25"/>
  <c r="C295" i="29" s="1"/>
  <c r="F255" i="25"/>
  <c r="C297" i="29" s="1"/>
  <c r="J440" i="33"/>
  <c r="F258" i="25"/>
  <c r="C300" i="29" s="1"/>
  <c r="J444" i="33"/>
  <c r="J443" i="33"/>
  <c r="F259" i="25"/>
  <c r="C301" i="29" s="1"/>
  <c r="J438" i="33"/>
  <c r="F256" i="25"/>
  <c r="C298" i="29" s="1"/>
  <c r="F262" i="25"/>
  <c r="C304" i="29" s="1"/>
  <c r="F269" i="25"/>
  <c r="C311" i="29" s="1"/>
  <c r="J454" i="33"/>
  <c r="J441" i="33"/>
  <c r="J445" i="33"/>
  <c r="J447" i="33"/>
  <c r="F249" i="25"/>
  <c r="C291" i="29" s="1"/>
  <c r="F251" i="25"/>
  <c r="C293" i="29" s="1"/>
  <c r="J439" i="33"/>
  <c r="J434" i="33"/>
  <c r="F254" i="25"/>
  <c r="C296" i="29" s="1"/>
  <c r="F260" i="25"/>
  <c r="C302" i="29" s="1"/>
  <c r="D362" i="1"/>
  <c r="D355" i="1"/>
  <c r="C308" i="7" s="1"/>
  <c r="D357" i="1"/>
  <c r="C310" i="7" s="1"/>
  <c r="D361" i="1"/>
  <c r="D363" i="1"/>
  <c r="D358" i="1"/>
  <c r="D354" i="1"/>
  <c r="C307" i="7" s="1"/>
  <c r="D356" i="1"/>
  <c r="C309" i="7" s="1"/>
  <c r="D371" i="1"/>
  <c r="D364" i="1"/>
  <c r="D353" i="1"/>
  <c r="C306" i="7" s="1"/>
  <c r="D372" i="1"/>
  <c r="F232" i="29"/>
  <c r="D238" i="29"/>
  <c r="F233" i="29"/>
  <c r="D258" i="29"/>
  <c r="D259" i="29"/>
  <c r="D251" i="29"/>
  <c r="F231" i="29"/>
  <c r="D252" i="29"/>
  <c r="D255" i="29"/>
  <c r="D249" i="29"/>
  <c r="D248" i="29"/>
  <c r="D253" i="29"/>
  <c r="D256" i="29"/>
  <c r="F235" i="29"/>
  <c r="D257" i="29"/>
  <c r="F230" i="29"/>
  <c r="F234" i="29"/>
  <c r="D254" i="29"/>
  <c r="C804" i="1"/>
  <c r="F248" i="30"/>
  <c r="D238" i="30"/>
  <c r="D237" i="30"/>
  <c r="D247" i="30"/>
  <c r="D241" i="30"/>
  <c r="D227" i="30"/>
  <c r="D230" i="30"/>
  <c r="D204" i="30"/>
  <c r="AJ14" i="23"/>
  <c r="H341" i="1"/>
  <c r="H350" i="1"/>
  <c r="AJ9" i="23"/>
  <c r="AK13" i="23"/>
  <c r="H345" i="1"/>
  <c r="H348" i="1"/>
  <c r="AJ6" i="23"/>
  <c r="AJ11" i="23"/>
  <c r="AJ8" i="23"/>
  <c r="D803" i="1"/>
  <c r="AJ7" i="23"/>
  <c r="D763" i="1"/>
  <c r="AK12" i="23"/>
  <c r="L21" i="13"/>
  <c r="O20" i="13"/>
  <c r="P20" i="13" s="1"/>
  <c r="M20" i="13"/>
  <c r="N20" i="13"/>
  <c r="H344" i="1"/>
  <c r="C703" i="14"/>
  <c r="H359" i="1"/>
  <c r="AK5" i="23"/>
  <c r="H342" i="1"/>
  <c r="H343" i="1"/>
  <c r="T16" i="16"/>
  <c r="T24" i="16"/>
  <c r="T17" i="16"/>
  <c r="T27" i="16"/>
  <c r="T21" i="16"/>
  <c r="T13" i="16"/>
  <c r="T22" i="16"/>
  <c r="T18" i="16"/>
  <c r="T19" i="16"/>
  <c r="U11" i="16"/>
  <c r="T20" i="16"/>
  <c r="T23" i="16"/>
  <c r="T14" i="16"/>
  <c r="T15" i="16"/>
  <c r="E763" i="1"/>
  <c r="C701" i="12"/>
  <c r="AJ15" i="23"/>
  <c r="AJ10" i="23"/>
  <c r="H340" i="1"/>
  <c r="H351" i="1"/>
  <c r="H358" i="1"/>
  <c r="S31" i="16"/>
  <c r="S29" i="16"/>
  <c r="S36" i="16"/>
  <c r="S35" i="16"/>
  <c r="S32" i="16"/>
  <c r="S39" i="16"/>
  <c r="S33" i="16"/>
  <c r="S37" i="16"/>
  <c r="S30" i="16"/>
  <c r="S38" i="16"/>
  <c r="S40" i="16"/>
  <c r="S34" i="16"/>
  <c r="C764" i="1"/>
  <c r="AK4" i="23"/>
  <c r="H349" i="1"/>
  <c r="J62" i="7"/>
  <c r="D283" i="25" l="1"/>
  <c r="C325" i="7"/>
  <c r="D272" i="25"/>
  <c r="C314" i="7"/>
  <c r="D275" i="25"/>
  <c r="C317" i="7"/>
  <c r="D269" i="25"/>
  <c r="C311" i="7"/>
  <c r="C571" i="7" s="1"/>
  <c r="D282" i="25"/>
  <c r="C324" i="7"/>
  <c r="D274" i="25"/>
  <c r="C316" i="7"/>
  <c r="D273" i="25"/>
  <c r="C315" i="7"/>
  <c r="F726" i="14"/>
  <c r="F591" i="14"/>
  <c r="C667" i="15"/>
  <c r="J726" i="1"/>
  <c r="F726" i="1" s="1"/>
  <c r="C660" i="15"/>
  <c r="J719" i="1"/>
  <c r="F719" i="1" s="1"/>
  <c r="C657" i="15"/>
  <c r="J716" i="1"/>
  <c r="F716" i="1" s="1"/>
  <c r="C661" i="15"/>
  <c r="J720" i="1"/>
  <c r="F720" i="1" s="1"/>
  <c r="C671" i="15"/>
  <c r="J730" i="1"/>
  <c r="F730" i="1" s="1"/>
  <c r="C670" i="15"/>
  <c r="J729" i="1"/>
  <c r="F729" i="1" s="1"/>
  <c r="C674" i="15"/>
  <c r="J733" i="1"/>
  <c r="F733" i="1" s="1"/>
  <c r="C663" i="15"/>
  <c r="J722" i="1"/>
  <c r="F722" i="1" s="1"/>
  <c r="F271" i="25"/>
  <c r="C313" i="29" s="1"/>
  <c r="F267" i="25"/>
  <c r="C309" i="29" s="1"/>
  <c r="F265" i="25"/>
  <c r="C307" i="29" s="1"/>
  <c r="F270" i="25"/>
  <c r="C312" i="29" s="1"/>
  <c r="J450" i="33"/>
  <c r="J455" i="33"/>
  <c r="J456" i="33"/>
  <c r="J452" i="33"/>
  <c r="F261" i="25"/>
  <c r="C303" i="29" s="1"/>
  <c r="F263" i="25"/>
  <c r="C305" i="29" s="1"/>
  <c r="F268" i="25"/>
  <c r="C310" i="29" s="1"/>
  <c r="F274" i="25"/>
  <c r="C316" i="29" s="1"/>
  <c r="F281" i="25"/>
  <c r="C323" i="29" s="1"/>
  <c r="J446" i="33"/>
  <c r="J451" i="33"/>
  <c r="F272" i="25"/>
  <c r="C314" i="29" s="1"/>
  <c r="J453" i="33"/>
  <c r="F266" i="25"/>
  <c r="C308" i="29" s="1"/>
  <c r="J459" i="33"/>
  <c r="J457" i="33"/>
  <c r="J466" i="33"/>
  <c r="D369" i="1"/>
  <c r="C322" i="7" s="1"/>
  <c r="D365" i="1"/>
  <c r="C318" i="7" s="1"/>
  <c r="D366" i="1"/>
  <c r="C319" i="7" s="1"/>
  <c r="D374" i="1"/>
  <c r="D367" i="1"/>
  <c r="C320" i="7" s="1"/>
  <c r="D373" i="1"/>
  <c r="D383" i="1"/>
  <c r="D370" i="1"/>
  <c r="D384" i="1"/>
  <c r="D368" i="1"/>
  <c r="C321" i="7" s="1"/>
  <c r="D376" i="1"/>
  <c r="D375" i="1"/>
  <c r="D266" i="29"/>
  <c r="F242" i="29"/>
  <c r="F247" i="29"/>
  <c r="D265" i="29"/>
  <c r="D261" i="29"/>
  <c r="D264" i="29"/>
  <c r="D263" i="29"/>
  <c r="D270" i="29"/>
  <c r="D250" i="29"/>
  <c r="F246" i="29"/>
  <c r="D269" i="29"/>
  <c r="D268" i="29"/>
  <c r="D260" i="29"/>
  <c r="D267" i="29"/>
  <c r="F243" i="29"/>
  <c r="D271" i="29"/>
  <c r="F245" i="29"/>
  <c r="F244" i="29"/>
  <c r="F260" i="30"/>
  <c r="D249" i="30"/>
  <c r="D250" i="30"/>
  <c r="D242" i="30"/>
  <c r="D253" i="30"/>
  <c r="D216" i="30"/>
  <c r="D239" i="30"/>
  <c r="D259" i="30"/>
  <c r="C765" i="1"/>
  <c r="H353" i="1"/>
  <c r="AK11" i="23"/>
  <c r="AL13" i="23"/>
  <c r="E764" i="1"/>
  <c r="AK10" i="23"/>
  <c r="U16" i="16"/>
  <c r="U24" i="16"/>
  <c r="U17" i="16"/>
  <c r="U13" i="16"/>
  <c r="U21" i="16"/>
  <c r="U27" i="16"/>
  <c r="U22" i="16"/>
  <c r="U18" i="16"/>
  <c r="U19" i="16"/>
  <c r="U20" i="16"/>
  <c r="V11" i="16"/>
  <c r="U23" i="16"/>
  <c r="U14" i="16"/>
  <c r="U15" i="16"/>
  <c r="AK9" i="23"/>
  <c r="C704" i="14"/>
  <c r="H354" i="1"/>
  <c r="E804" i="1"/>
  <c r="D764" i="1"/>
  <c r="C702" i="12"/>
  <c r="AK14" i="23"/>
  <c r="H362" i="1"/>
  <c r="AK7" i="23"/>
  <c r="H360" i="1"/>
  <c r="C805" i="1"/>
  <c r="H361" i="1"/>
  <c r="H355" i="1"/>
  <c r="AL5" i="23"/>
  <c r="AL12" i="23"/>
  <c r="H371" i="1"/>
  <c r="AL4" i="23"/>
  <c r="AK15" i="23"/>
  <c r="H363" i="1"/>
  <c r="T29" i="16"/>
  <c r="T36" i="16"/>
  <c r="T34" i="16"/>
  <c r="T33" i="16"/>
  <c r="T30" i="16"/>
  <c r="T39" i="16"/>
  <c r="T38" i="16"/>
  <c r="T31" i="16"/>
  <c r="T37" i="16"/>
  <c r="T32" i="16"/>
  <c r="T35" i="16"/>
  <c r="T40" i="16"/>
  <c r="H370" i="1"/>
  <c r="L22" i="13"/>
  <c r="O21" i="13"/>
  <c r="P21" i="13" s="1"/>
  <c r="N21" i="13"/>
  <c r="M21" i="13"/>
  <c r="D804" i="1"/>
  <c r="H356" i="1"/>
  <c r="AK8" i="23"/>
  <c r="H352" i="1"/>
  <c r="H357" i="1"/>
  <c r="AK6" i="23"/>
  <c r="J550" i="7"/>
  <c r="D287" i="25" l="1"/>
  <c r="C329" i="7"/>
  <c r="D294" i="25"/>
  <c r="C336" i="7"/>
  <c r="D284" i="25"/>
  <c r="C326" i="7"/>
  <c r="D295" i="25"/>
  <c r="C337" i="7"/>
  <c r="D286" i="25"/>
  <c r="C328" i="7"/>
  <c r="D281" i="25"/>
  <c r="C323" i="7"/>
  <c r="C572" i="7" s="1"/>
  <c r="D285" i="25"/>
  <c r="C327" i="7"/>
  <c r="F727" i="14"/>
  <c r="F603" i="14"/>
  <c r="C673" i="15"/>
  <c r="J732" i="1"/>
  <c r="F732" i="1" s="1"/>
  <c r="C672" i="15"/>
  <c r="J731" i="1"/>
  <c r="F731" i="1" s="1"/>
  <c r="C669" i="15"/>
  <c r="J728" i="1"/>
  <c r="F728" i="1" s="1"/>
  <c r="F282" i="25"/>
  <c r="C324" i="29" s="1"/>
  <c r="F277" i="25"/>
  <c r="C319" i="29" s="1"/>
  <c r="F279" i="25"/>
  <c r="C321" i="29" s="1"/>
  <c r="J467" i="33"/>
  <c r="J468" i="33"/>
  <c r="C806" i="1"/>
  <c r="J464" i="33"/>
  <c r="F283" i="25"/>
  <c r="C325" i="29" s="1"/>
  <c r="J462" i="33"/>
  <c r="F293" i="25"/>
  <c r="C335" i="29" s="1"/>
  <c r="F275" i="25"/>
  <c r="C317" i="29" s="1"/>
  <c r="F280" i="25"/>
  <c r="C322" i="29" s="1"/>
  <c r="J465" i="33"/>
  <c r="J478" i="33"/>
  <c r="F284" i="25"/>
  <c r="C326" i="29" s="1"/>
  <c r="F286" i="25"/>
  <c r="C328" i="29" s="1"/>
  <c r="J463" i="33"/>
  <c r="F273" i="25"/>
  <c r="C315" i="29" s="1"/>
  <c r="F278" i="25"/>
  <c r="C320" i="29" s="1"/>
  <c r="J469" i="33"/>
  <c r="J471" i="33"/>
  <c r="J458" i="33"/>
  <c r="D380" i="1"/>
  <c r="C333" i="7" s="1"/>
  <c r="D382" i="1"/>
  <c r="D378" i="1"/>
  <c r="C331" i="7" s="1"/>
  <c r="D386" i="1"/>
  <c r="D385" i="1"/>
  <c r="D379" i="1"/>
  <c r="C332" i="7" s="1"/>
  <c r="D377" i="1"/>
  <c r="C330" i="7" s="1"/>
  <c r="D395" i="1"/>
  <c r="D381" i="1"/>
  <c r="C334" i="7" s="1"/>
  <c r="D396" i="1"/>
  <c r="D388" i="1"/>
  <c r="D387" i="1"/>
  <c r="F256" i="29"/>
  <c r="D283" i="29"/>
  <c r="D279" i="29"/>
  <c r="D280" i="29"/>
  <c r="F258" i="29"/>
  <c r="D282" i="29"/>
  <c r="D276" i="29"/>
  <c r="D277" i="29"/>
  <c r="F254" i="29"/>
  <c r="F257" i="29"/>
  <c r="F255" i="29"/>
  <c r="D272" i="29"/>
  <c r="D281" i="29"/>
  <c r="D262" i="29"/>
  <c r="D275" i="29"/>
  <c r="D273" i="29"/>
  <c r="F259" i="29"/>
  <c r="D278" i="29"/>
  <c r="F272" i="30"/>
  <c r="D262" i="30"/>
  <c r="D261" i="30"/>
  <c r="D265" i="30"/>
  <c r="D251" i="30"/>
  <c r="D271" i="30"/>
  <c r="D228" i="30"/>
  <c r="D254" i="30"/>
  <c r="D765" i="1"/>
  <c r="O22" i="13"/>
  <c r="P22" i="13" s="1"/>
  <c r="M22" i="13"/>
  <c r="N22" i="13"/>
  <c r="L23" i="13"/>
  <c r="AM5" i="23"/>
  <c r="AL9" i="23"/>
  <c r="H372" i="1"/>
  <c r="C766" i="1"/>
  <c r="AL6" i="23"/>
  <c r="AL8" i="23"/>
  <c r="AM4" i="23"/>
  <c r="C703" i="12"/>
  <c r="AL7" i="23"/>
  <c r="H375" i="1"/>
  <c r="AL10" i="23"/>
  <c r="H374" i="1"/>
  <c r="H364" i="1"/>
  <c r="H369" i="1"/>
  <c r="H366" i="1"/>
  <c r="H382" i="1"/>
  <c r="AM12" i="23"/>
  <c r="H365" i="1"/>
  <c r="D805" i="1"/>
  <c r="E805" i="1"/>
  <c r="H367" i="1"/>
  <c r="H373" i="1"/>
  <c r="H383" i="1"/>
  <c r="AL15" i="23"/>
  <c r="H368" i="1"/>
  <c r="U38" i="16"/>
  <c r="U34" i="16"/>
  <c r="U40" i="16"/>
  <c r="U33" i="16"/>
  <c r="U30" i="16"/>
  <c r="U37" i="16"/>
  <c r="U31" i="16"/>
  <c r="U36" i="16"/>
  <c r="U29" i="16"/>
  <c r="U39" i="16"/>
  <c r="U35" i="16"/>
  <c r="U32" i="16"/>
  <c r="AL11" i="23"/>
  <c r="C705" i="14"/>
  <c r="E765" i="1"/>
  <c r="AL14" i="23"/>
  <c r="V27" i="16"/>
  <c r="V21" i="16"/>
  <c r="V13" i="16"/>
  <c r="V22" i="16"/>
  <c r="V16" i="16"/>
  <c r="V24" i="16"/>
  <c r="V17" i="16"/>
  <c r="V23" i="16"/>
  <c r="V14" i="16"/>
  <c r="V15" i="16"/>
  <c r="V20" i="16"/>
  <c r="W11" i="16"/>
  <c r="V18" i="16"/>
  <c r="V19" i="16"/>
  <c r="AM13" i="23"/>
  <c r="L57" i="28"/>
  <c r="L56" i="28"/>
  <c r="L55" i="28"/>
  <c r="D299" i="25" l="1"/>
  <c r="C341" i="7"/>
  <c r="D307" i="25"/>
  <c r="C349" i="7"/>
  <c r="D293" i="25"/>
  <c r="C335" i="7"/>
  <c r="D296" i="25"/>
  <c r="C338" i="7"/>
  <c r="D298" i="25"/>
  <c r="C340" i="7"/>
  <c r="D306" i="25"/>
  <c r="C348" i="7"/>
  <c r="D297" i="25"/>
  <c r="C339" i="7"/>
  <c r="F728" i="14"/>
  <c r="F615" i="14"/>
  <c r="F295" i="25"/>
  <c r="C337" i="29" s="1"/>
  <c r="F289" i="25"/>
  <c r="C331" i="29" s="1"/>
  <c r="F291" i="25"/>
  <c r="C333" i="29" s="1"/>
  <c r="F294" i="25"/>
  <c r="C336" i="29" s="1"/>
  <c r="J474" i="33"/>
  <c r="J476" i="33"/>
  <c r="J479" i="33"/>
  <c r="J480" i="33"/>
  <c r="F287" i="25"/>
  <c r="C329" i="29" s="1"/>
  <c r="F292" i="25"/>
  <c r="C334" i="29" s="1"/>
  <c r="F285" i="25"/>
  <c r="C327" i="29" s="1"/>
  <c r="F298" i="25"/>
  <c r="C340" i="29" s="1"/>
  <c r="F305" i="25"/>
  <c r="C347" i="29" s="1"/>
  <c r="J470" i="33"/>
  <c r="J483" i="33"/>
  <c r="F296" i="25"/>
  <c r="C338" i="29" s="1"/>
  <c r="F290" i="25"/>
  <c r="C332" i="29" s="1"/>
  <c r="J477" i="33"/>
  <c r="J481" i="33"/>
  <c r="J475" i="33"/>
  <c r="J490" i="33"/>
  <c r="D400" i="1"/>
  <c r="D393" i="1"/>
  <c r="C346" i="7" s="1"/>
  <c r="D407" i="1"/>
  <c r="D399" i="1"/>
  <c r="D392" i="1"/>
  <c r="C345" i="7" s="1"/>
  <c r="D408" i="1"/>
  <c r="D397" i="1"/>
  <c r="D389" i="1"/>
  <c r="C342" i="7" s="1"/>
  <c r="D390" i="1"/>
  <c r="C343" i="7" s="1"/>
  <c r="D391" i="1"/>
  <c r="C344" i="7" s="1"/>
  <c r="D394" i="1"/>
  <c r="D398" i="1"/>
  <c r="D290" i="29"/>
  <c r="D285" i="29"/>
  <c r="D274" i="29"/>
  <c r="D284" i="29"/>
  <c r="F269" i="29"/>
  <c r="D289" i="29"/>
  <c r="D294" i="29"/>
  <c r="D292" i="29"/>
  <c r="D295" i="29"/>
  <c r="F271" i="29"/>
  <c r="D287" i="29"/>
  <c r="D293" i="29"/>
  <c r="F267" i="29"/>
  <c r="F266" i="29"/>
  <c r="D288" i="29"/>
  <c r="F270" i="29"/>
  <c r="D291" i="29"/>
  <c r="F268" i="29"/>
  <c r="C767" i="1"/>
  <c r="D806" i="1"/>
  <c r="F284" i="30"/>
  <c r="D273" i="30"/>
  <c r="D274" i="30"/>
  <c r="D240" i="30"/>
  <c r="D263" i="30"/>
  <c r="D266" i="30"/>
  <c r="D283" i="30"/>
  <c r="D277" i="30"/>
  <c r="H381" i="1"/>
  <c r="H378" i="1"/>
  <c r="H386" i="1"/>
  <c r="D766" i="1"/>
  <c r="H376" i="1"/>
  <c r="E806" i="1"/>
  <c r="H385" i="1"/>
  <c r="V35" i="16"/>
  <c r="V32" i="16"/>
  <c r="V40" i="16"/>
  <c r="V31" i="16"/>
  <c r="V38" i="16"/>
  <c r="V37" i="16"/>
  <c r="V36" i="16"/>
  <c r="V29" i="16"/>
  <c r="V34" i="16"/>
  <c r="V30" i="16"/>
  <c r="V33" i="16"/>
  <c r="V39" i="16"/>
  <c r="C706" i="14"/>
  <c r="C704" i="12"/>
  <c r="AM10" i="23"/>
  <c r="H394" i="1"/>
  <c r="AN4" i="23"/>
  <c r="AM8" i="23"/>
  <c r="C807" i="1"/>
  <c r="H379" i="1"/>
  <c r="E766" i="1"/>
  <c r="AM7" i="23"/>
  <c r="AM6" i="23"/>
  <c r="AN13" i="23"/>
  <c r="H395" i="1"/>
  <c r="H380" i="1"/>
  <c r="AN12" i="23"/>
  <c r="W16" i="16"/>
  <c r="W24" i="16"/>
  <c r="W15" i="16"/>
  <c r="W20" i="16"/>
  <c r="W21" i="16"/>
  <c r="W13" i="16"/>
  <c r="W19" i="16"/>
  <c r="W27" i="16"/>
  <c r="W18" i="16"/>
  <c r="W17" i="16"/>
  <c r="X11" i="16"/>
  <c r="W14" i="16"/>
  <c r="W23" i="16"/>
  <c r="W22" i="16"/>
  <c r="AM14" i="23"/>
  <c r="AM11" i="23"/>
  <c r="AM15" i="23"/>
  <c r="H387" i="1"/>
  <c r="H384" i="1"/>
  <c r="H377" i="1"/>
  <c r="AM9" i="23"/>
  <c r="AN5" i="23"/>
  <c r="L24" i="13"/>
  <c r="O23" i="13"/>
  <c r="P23" i="13" s="1"/>
  <c r="M23" i="13"/>
  <c r="N23" i="13"/>
  <c r="D305" i="25" l="1"/>
  <c r="C347" i="7"/>
  <c r="D308" i="25"/>
  <c r="C350" i="7"/>
  <c r="D311" i="25"/>
  <c r="C353" i="7"/>
  <c r="C573" i="7"/>
  <c r="D318" i="25"/>
  <c r="C360" i="7"/>
  <c r="D319" i="25"/>
  <c r="C361" i="7"/>
  <c r="D309" i="25"/>
  <c r="C351" i="7"/>
  <c r="D310" i="25"/>
  <c r="C352" i="7"/>
  <c r="F729" i="14"/>
  <c r="F627" i="14"/>
  <c r="F307" i="25"/>
  <c r="C349" i="29" s="1"/>
  <c r="F301" i="25"/>
  <c r="C343" i="29" s="1"/>
  <c r="C808" i="1"/>
  <c r="F306" i="25"/>
  <c r="C348" i="29" s="1"/>
  <c r="J486" i="33"/>
  <c r="J491" i="33"/>
  <c r="J488" i="33"/>
  <c r="J492" i="33"/>
  <c r="F303" i="25"/>
  <c r="C345" i="29" s="1"/>
  <c r="F308" i="25"/>
  <c r="C350" i="29" s="1"/>
  <c r="F302" i="25"/>
  <c r="C344" i="29" s="1"/>
  <c r="F304" i="25"/>
  <c r="C346" i="29" s="1"/>
  <c r="F297" i="25"/>
  <c r="C339" i="29" s="1"/>
  <c r="J502" i="33"/>
  <c r="F299" i="25"/>
  <c r="C341" i="29" s="1"/>
  <c r="J493" i="33"/>
  <c r="J495" i="33"/>
  <c r="J482" i="33"/>
  <c r="F317" i="25"/>
  <c r="C359" i="29" s="1"/>
  <c r="J487" i="33"/>
  <c r="J489" i="33"/>
  <c r="F310" i="25"/>
  <c r="C352" i="29" s="1"/>
  <c r="D403" i="1"/>
  <c r="C356" i="7" s="1"/>
  <c r="D402" i="1"/>
  <c r="C355" i="7" s="1"/>
  <c r="D406" i="1"/>
  <c r="D411" i="1"/>
  <c r="D419" i="1"/>
  <c r="D412" i="1"/>
  <c r="D420" i="1"/>
  <c r="D401" i="1"/>
  <c r="C354" i="7" s="1"/>
  <c r="D409" i="1"/>
  <c r="D405" i="1"/>
  <c r="C358" i="7" s="1"/>
  <c r="D410" i="1"/>
  <c r="D404" i="1"/>
  <c r="C357" i="7" s="1"/>
  <c r="F280" i="29"/>
  <c r="F282" i="29"/>
  <c r="F278" i="29"/>
  <c r="D305" i="29"/>
  <c r="F283" i="29"/>
  <c r="D304" i="29"/>
  <c r="D301" i="29"/>
  <c r="D296" i="29"/>
  <c r="D297" i="29"/>
  <c r="D303" i="29"/>
  <c r="D300" i="29"/>
  <c r="F279" i="29"/>
  <c r="D299" i="29"/>
  <c r="D307" i="29"/>
  <c r="D306" i="29"/>
  <c r="F281" i="29"/>
  <c r="D286" i="29"/>
  <c r="D302" i="29"/>
  <c r="C707" i="14"/>
  <c r="C705" i="12"/>
  <c r="F296" i="30"/>
  <c r="D286" i="30"/>
  <c r="D285" i="30"/>
  <c r="D275" i="30"/>
  <c r="D295" i="30"/>
  <c r="D289" i="30"/>
  <c r="D278" i="30"/>
  <c r="D252" i="30"/>
  <c r="H407" i="1"/>
  <c r="C768" i="1"/>
  <c r="H393" i="1"/>
  <c r="H392" i="1"/>
  <c r="H399" i="1"/>
  <c r="E807" i="1"/>
  <c r="H397" i="1"/>
  <c r="H390" i="1"/>
  <c r="H406" i="1"/>
  <c r="D807" i="1"/>
  <c r="D767" i="1"/>
  <c r="H389" i="1"/>
  <c r="AN15" i="23"/>
  <c r="AN14" i="23"/>
  <c r="X16" i="16"/>
  <c r="X24" i="16"/>
  <c r="X17" i="16"/>
  <c r="X27" i="16"/>
  <c r="X21" i="16"/>
  <c r="Y11" i="16"/>
  <c r="X20" i="16"/>
  <c r="X18" i="16"/>
  <c r="X19" i="16"/>
  <c r="X13" i="16"/>
  <c r="X23" i="16"/>
  <c r="X22" i="16"/>
  <c r="X14" i="16"/>
  <c r="X15" i="16"/>
  <c r="AN7" i="23"/>
  <c r="H388" i="1"/>
  <c r="AN8" i="23"/>
  <c r="AN9" i="23"/>
  <c r="W29" i="16"/>
  <c r="W38" i="16"/>
  <c r="W34" i="16"/>
  <c r="W33" i="16"/>
  <c r="W30" i="16"/>
  <c r="W39" i="16"/>
  <c r="W36" i="16"/>
  <c r="W31" i="16"/>
  <c r="W37" i="16"/>
  <c r="W32" i="16"/>
  <c r="W35" i="16"/>
  <c r="W40" i="16"/>
  <c r="H391" i="1"/>
  <c r="L25" i="13"/>
  <c r="O24" i="13"/>
  <c r="P24" i="13" s="1"/>
  <c r="M24" i="13"/>
  <c r="N24" i="13"/>
  <c r="H396" i="1"/>
  <c r="AN11" i="23"/>
  <c r="AN6" i="23"/>
  <c r="AN10" i="23"/>
  <c r="H398" i="1"/>
  <c r="E767" i="1"/>
  <c r="J70" i="14"/>
  <c r="J70" i="12"/>
  <c r="J68" i="14"/>
  <c r="J68" i="12"/>
  <c r="J69" i="12"/>
  <c r="J69" i="14"/>
  <c r="D320" i="25" l="1"/>
  <c r="C362" i="7"/>
  <c r="D330" i="25"/>
  <c r="C372" i="7"/>
  <c r="D322" i="25"/>
  <c r="C364" i="7"/>
  <c r="D321" i="25"/>
  <c r="C363" i="7"/>
  <c r="D331" i="25"/>
  <c r="C373" i="7"/>
  <c r="D317" i="25"/>
  <c r="C359" i="7"/>
  <c r="C575" i="7" s="1"/>
  <c r="C574" i="7"/>
  <c r="D323" i="25"/>
  <c r="C365" i="7"/>
  <c r="F730" i="14"/>
  <c r="F639" i="14"/>
  <c r="F319" i="25"/>
  <c r="C361" i="29" s="1"/>
  <c r="F313" i="25"/>
  <c r="C355" i="29" s="1"/>
  <c r="F315" i="25"/>
  <c r="C357" i="29" s="1"/>
  <c r="J498" i="33"/>
  <c r="J500" i="33"/>
  <c r="J503" i="33"/>
  <c r="J504" i="33"/>
  <c r="F318" i="25"/>
  <c r="C360" i="29" s="1"/>
  <c r="F320" i="25"/>
  <c r="C362" i="29" s="1"/>
  <c r="F309" i="25"/>
  <c r="C351" i="29" s="1"/>
  <c r="F316" i="25"/>
  <c r="C358" i="29" s="1"/>
  <c r="F311" i="25"/>
  <c r="C353" i="29" s="1"/>
  <c r="F314" i="25"/>
  <c r="C356" i="29" s="1"/>
  <c r="J494" i="33"/>
  <c r="F322" i="25"/>
  <c r="C364" i="29" s="1"/>
  <c r="J505" i="33"/>
  <c r="J514" i="33"/>
  <c r="J499" i="33"/>
  <c r="J507" i="33"/>
  <c r="J501" i="33"/>
  <c r="F329" i="25"/>
  <c r="C371" i="29" s="1"/>
  <c r="D444" i="1"/>
  <c r="C397" i="7" s="1"/>
  <c r="D422" i="1"/>
  <c r="D423" i="1"/>
  <c r="D436" i="1"/>
  <c r="C389" i="7" s="1"/>
  <c r="D415" i="1"/>
  <c r="C368" i="7" s="1"/>
  <c r="D421" i="1"/>
  <c r="D443" i="1"/>
  <c r="C396" i="7" s="1"/>
  <c r="D431" i="1"/>
  <c r="D413" i="1"/>
  <c r="C366" i="7" s="1"/>
  <c r="D418" i="1"/>
  <c r="D424" i="1"/>
  <c r="D417" i="1"/>
  <c r="C370" i="7" s="1"/>
  <c r="D432" i="1"/>
  <c r="D435" i="1"/>
  <c r="C388" i="7" s="1"/>
  <c r="D416" i="1"/>
  <c r="C369" i="7" s="1"/>
  <c r="D414" i="1"/>
  <c r="C367" i="7" s="1"/>
  <c r="D314" i="29"/>
  <c r="F293" i="29"/>
  <c r="D319" i="29"/>
  <c r="F291" i="29"/>
  <c r="D315" i="29"/>
  <c r="D308" i="29"/>
  <c r="D316" i="29"/>
  <c r="D317" i="29"/>
  <c r="F294" i="29"/>
  <c r="D298" i="29"/>
  <c r="D318" i="29"/>
  <c r="D311" i="29"/>
  <c r="D312" i="29"/>
  <c r="D309" i="29"/>
  <c r="D313" i="29"/>
  <c r="F295" i="29"/>
  <c r="F290" i="29"/>
  <c r="F292" i="29"/>
  <c r="J68" i="30"/>
  <c r="C706" i="12"/>
  <c r="E768" i="1"/>
  <c r="F308" i="30"/>
  <c r="D297" i="30"/>
  <c r="D298" i="30"/>
  <c r="D307" i="30"/>
  <c r="D290" i="30"/>
  <c r="D264" i="30"/>
  <c r="D301" i="30"/>
  <c r="D287" i="30"/>
  <c r="C769" i="1"/>
  <c r="H411" i="1"/>
  <c r="H409" i="1"/>
  <c r="Y18" i="16"/>
  <c r="Y13" i="16"/>
  <c r="Y19" i="16"/>
  <c r="Y14" i="16"/>
  <c r="Y23" i="16"/>
  <c r="Y15" i="16"/>
  <c r="Y22" i="16"/>
  <c r="Y21" i="16"/>
  <c r="Y20" i="16"/>
  <c r="Y27" i="16"/>
  <c r="Z11" i="16"/>
  <c r="Y24" i="16"/>
  <c r="Y16" i="16"/>
  <c r="Y17" i="16"/>
  <c r="H400" i="1"/>
  <c r="H404" i="1"/>
  <c r="L26" i="13"/>
  <c r="O25" i="13"/>
  <c r="P25" i="13" s="1"/>
  <c r="N25" i="13"/>
  <c r="M25" i="13"/>
  <c r="D808" i="1"/>
  <c r="C809" i="1"/>
  <c r="D768" i="1"/>
  <c r="E808" i="1"/>
  <c r="H401" i="1"/>
  <c r="X31" i="16"/>
  <c r="X38" i="16"/>
  <c r="X37" i="16"/>
  <c r="X35" i="16"/>
  <c r="X32" i="16"/>
  <c r="X40" i="16"/>
  <c r="X30" i="16"/>
  <c r="X33" i="16"/>
  <c r="X39" i="16"/>
  <c r="X34" i="16"/>
  <c r="X29" i="16"/>
  <c r="X36" i="16"/>
  <c r="H410" i="1"/>
  <c r="C708" i="14"/>
  <c r="H408" i="1"/>
  <c r="H419" i="1"/>
  <c r="H405" i="1"/>
  <c r="H402" i="1"/>
  <c r="H418" i="1"/>
  <c r="H403" i="1"/>
  <c r="D343" i="25" l="1"/>
  <c r="C385" i="7"/>
  <c r="D342" i="25"/>
  <c r="C384" i="7"/>
  <c r="D335" i="25"/>
  <c r="C377" i="7"/>
  <c r="D334" i="25"/>
  <c r="C376" i="7"/>
  <c r="D329" i="25"/>
  <c r="C371" i="7"/>
  <c r="D332" i="25"/>
  <c r="C374" i="7"/>
  <c r="D333" i="25"/>
  <c r="C375" i="7"/>
  <c r="F731" i="14"/>
  <c r="F651" i="14"/>
  <c r="F330" i="25"/>
  <c r="C372" i="29" s="1"/>
  <c r="D355" i="25"/>
  <c r="D456" i="1"/>
  <c r="D354" i="25"/>
  <c r="D455" i="1"/>
  <c r="D346" i="25"/>
  <c r="D447" i="1"/>
  <c r="F327" i="25"/>
  <c r="C369" i="29" s="1"/>
  <c r="D347" i="25"/>
  <c r="D448" i="1"/>
  <c r="J515" i="33"/>
  <c r="F325" i="25"/>
  <c r="C367" i="29" s="1"/>
  <c r="J516" i="33"/>
  <c r="J510" i="33"/>
  <c r="F331" i="25"/>
  <c r="C373" i="29" s="1"/>
  <c r="J512" i="33"/>
  <c r="F323" i="25"/>
  <c r="C365" i="29" s="1"/>
  <c r="F341" i="25"/>
  <c r="C383" i="29" s="1"/>
  <c r="F326" i="25"/>
  <c r="C368" i="29" s="1"/>
  <c r="F328" i="25"/>
  <c r="C370" i="29" s="1"/>
  <c r="J526" i="33"/>
  <c r="J511" i="33"/>
  <c r="J519" i="33"/>
  <c r="F332" i="25"/>
  <c r="C374" i="29" s="1"/>
  <c r="F321" i="25"/>
  <c r="C363" i="29" s="1"/>
  <c r="J506" i="33"/>
  <c r="J513" i="33"/>
  <c r="F334" i="25"/>
  <c r="C376" i="29" s="1"/>
  <c r="J517" i="33"/>
  <c r="D434" i="1"/>
  <c r="C387" i="7" s="1"/>
  <c r="D425" i="1"/>
  <c r="C378" i="7" s="1"/>
  <c r="D438" i="1"/>
  <c r="C391" i="7" s="1"/>
  <c r="D445" i="1"/>
  <c r="C398" i="7" s="1"/>
  <c r="D427" i="1"/>
  <c r="C380" i="7" s="1"/>
  <c r="D440" i="1"/>
  <c r="C393" i="7" s="1"/>
  <c r="D439" i="1"/>
  <c r="C392" i="7" s="1"/>
  <c r="D429" i="1"/>
  <c r="C382" i="7" s="1"/>
  <c r="D441" i="1"/>
  <c r="C394" i="7" s="1"/>
  <c r="D433" i="1"/>
  <c r="D428" i="1"/>
  <c r="C381" i="7" s="1"/>
  <c r="D437" i="1"/>
  <c r="C390" i="7" s="1"/>
  <c r="D430" i="1"/>
  <c r="D426" i="1"/>
  <c r="C379" i="7" s="1"/>
  <c r="D442" i="1"/>
  <c r="C395" i="7" s="1"/>
  <c r="F304" i="29"/>
  <c r="F307" i="29"/>
  <c r="D321" i="29"/>
  <c r="D323" i="29"/>
  <c r="D310" i="29"/>
  <c r="D329" i="29"/>
  <c r="D320" i="29"/>
  <c r="F303" i="29"/>
  <c r="F305" i="29"/>
  <c r="F302" i="29"/>
  <c r="D325" i="29"/>
  <c r="D324" i="29"/>
  <c r="D330" i="29"/>
  <c r="F306" i="29"/>
  <c r="D328" i="29"/>
  <c r="D327" i="29"/>
  <c r="D331" i="29"/>
  <c r="D326" i="29"/>
  <c r="C709" i="14"/>
  <c r="E809" i="1"/>
  <c r="C810" i="1"/>
  <c r="F320" i="30"/>
  <c r="D310" i="30"/>
  <c r="D309" i="30"/>
  <c r="D302" i="30"/>
  <c r="D313" i="30"/>
  <c r="D299" i="30"/>
  <c r="D276" i="30"/>
  <c r="D319" i="30"/>
  <c r="H415" i="1"/>
  <c r="H420" i="1"/>
  <c r="D809" i="1"/>
  <c r="H423" i="1"/>
  <c r="H443" i="1"/>
  <c r="H431" i="1"/>
  <c r="C770" i="1"/>
  <c r="D769" i="1"/>
  <c r="H414" i="1"/>
  <c r="H413" i="1"/>
  <c r="H442" i="1"/>
  <c r="L27" i="13"/>
  <c r="O26" i="13"/>
  <c r="P26" i="13" s="1"/>
  <c r="M26" i="13"/>
  <c r="N26" i="13"/>
  <c r="Z14" i="16"/>
  <c r="Z23" i="16"/>
  <c r="Z15" i="16"/>
  <c r="Z22" i="16"/>
  <c r="Z18" i="16"/>
  <c r="Z13" i="16"/>
  <c r="Z19" i="16"/>
  <c r="Z16" i="16"/>
  <c r="Z17" i="16"/>
  <c r="Z24" i="16"/>
  <c r="Z20" i="16"/>
  <c r="Z21" i="16"/>
  <c r="AA11" i="16"/>
  <c r="Z27" i="16"/>
  <c r="H412" i="1"/>
  <c r="H422" i="1"/>
  <c r="H430" i="1"/>
  <c r="H435" i="1"/>
  <c r="C707" i="12"/>
  <c r="H434" i="1"/>
  <c r="H421" i="1"/>
  <c r="E769" i="1"/>
  <c r="H416" i="1"/>
  <c r="H417" i="1"/>
  <c r="Y35" i="16"/>
  <c r="Y32" i="16"/>
  <c r="Y40" i="16"/>
  <c r="Y31" i="16"/>
  <c r="Y38" i="16"/>
  <c r="Y37" i="16"/>
  <c r="Y36" i="16"/>
  <c r="Y29" i="16"/>
  <c r="Y34" i="16"/>
  <c r="Y30" i="16"/>
  <c r="Y39" i="16"/>
  <c r="Y33" i="16"/>
  <c r="J72" i="12"/>
  <c r="J72" i="14"/>
  <c r="C576" i="7" l="1"/>
  <c r="D344" i="25"/>
  <c r="C386" i="7"/>
  <c r="D459" i="1"/>
  <c r="C400" i="7"/>
  <c r="D468" i="1"/>
  <c r="C409" i="7"/>
  <c r="D341" i="25"/>
  <c r="C383" i="7"/>
  <c r="C577" i="7" s="1"/>
  <c r="D460" i="1"/>
  <c r="C401" i="7"/>
  <c r="D467" i="1"/>
  <c r="C408" i="7"/>
  <c r="F732" i="14"/>
  <c r="F663" i="14"/>
  <c r="F733" i="14" s="1"/>
  <c r="D353" i="25"/>
  <c r="D454" i="1"/>
  <c r="D451" i="1"/>
  <c r="D450" i="1"/>
  <c r="D356" i="25"/>
  <c r="D457" i="1"/>
  <c r="D452" i="1"/>
  <c r="D449" i="1"/>
  <c r="D453" i="1"/>
  <c r="D345" i="25"/>
  <c r="D446" i="1"/>
  <c r="F339" i="25"/>
  <c r="C381" i="29" s="1"/>
  <c r="F337" i="25"/>
  <c r="C379" i="29" s="1"/>
  <c r="J524" i="33"/>
  <c r="J522" i="33"/>
  <c r="F343" i="25"/>
  <c r="C385" i="29" s="1"/>
  <c r="F342" i="25"/>
  <c r="C384" i="29" s="1"/>
  <c r="J528" i="33"/>
  <c r="J527" i="33"/>
  <c r="F340" i="25"/>
  <c r="C382" i="29" s="1"/>
  <c r="F338" i="25"/>
  <c r="C380" i="29" s="1"/>
  <c r="F335" i="25"/>
  <c r="C377" i="29" s="1"/>
  <c r="J529" i="33"/>
  <c r="J525" i="33"/>
  <c r="J518" i="33"/>
  <c r="F353" i="25"/>
  <c r="C395" i="29" s="1"/>
  <c r="C407" i="29" s="1"/>
  <c r="C419" i="29" s="1"/>
  <c r="C431" i="29" s="1"/>
  <c r="C443" i="29" s="1"/>
  <c r="C455" i="29" s="1"/>
  <c r="C467" i="29" s="1"/>
  <c r="C479" i="29" s="1"/>
  <c r="C491" i="29" s="1"/>
  <c r="C503" i="29" s="1"/>
  <c r="C515" i="29" s="1"/>
  <c r="C527" i="29" s="1"/>
  <c r="C539" i="29" s="1"/>
  <c r="F344" i="25"/>
  <c r="C386" i="29" s="1"/>
  <c r="F333" i="25"/>
  <c r="C375" i="29" s="1"/>
  <c r="F346" i="25"/>
  <c r="C388" i="29" s="1"/>
  <c r="C400" i="29" s="1"/>
  <c r="C412" i="29" s="1"/>
  <c r="C424" i="29" s="1"/>
  <c r="C436" i="29" s="1"/>
  <c r="C448" i="29" s="1"/>
  <c r="C460" i="29" s="1"/>
  <c r="C472" i="29" s="1"/>
  <c r="C484" i="29" s="1"/>
  <c r="C496" i="29" s="1"/>
  <c r="C508" i="29" s="1"/>
  <c r="C520" i="29" s="1"/>
  <c r="C532" i="29" s="1"/>
  <c r="J523" i="33"/>
  <c r="D338" i="29"/>
  <c r="D339" i="29"/>
  <c r="F318" i="29"/>
  <c r="D336" i="29"/>
  <c r="F314" i="29"/>
  <c r="F315" i="29"/>
  <c r="D341" i="29"/>
  <c r="D335" i="29"/>
  <c r="F319" i="29"/>
  <c r="D343" i="29"/>
  <c r="D340" i="29"/>
  <c r="D342" i="29"/>
  <c r="D337" i="29"/>
  <c r="F317" i="29"/>
  <c r="D332" i="29"/>
  <c r="D322" i="29"/>
  <c r="D333" i="29"/>
  <c r="F316" i="29"/>
  <c r="E770" i="1"/>
  <c r="F332" i="30"/>
  <c r="D322" i="30"/>
  <c r="D321" i="30"/>
  <c r="D325" i="30"/>
  <c r="D314" i="30"/>
  <c r="D288" i="30"/>
  <c r="D331" i="30"/>
  <c r="D311" i="30"/>
  <c r="AA14" i="16"/>
  <c r="AA23" i="16"/>
  <c r="AA15" i="16"/>
  <c r="AA22" i="16"/>
  <c r="AA18" i="16"/>
  <c r="AA13" i="16"/>
  <c r="AA19" i="16"/>
  <c r="AA24" i="16"/>
  <c r="AA16" i="16"/>
  <c r="AA17" i="16"/>
  <c r="AB11" i="16"/>
  <c r="AA27" i="16"/>
  <c r="AA21" i="16"/>
  <c r="AA20" i="16"/>
  <c r="L28" i="13"/>
  <c r="O27" i="13"/>
  <c r="P27" i="13" s="1"/>
  <c r="M27" i="13"/>
  <c r="N27" i="13"/>
  <c r="H437" i="1"/>
  <c r="H425" i="1"/>
  <c r="Z35" i="16"/>
  <c r="Z32" i="16"/>
  <c r="Z40" i="16"/>
  <c r="Z31" i="16"/>
  <c r="Z38" i="16"/>
  <c r="Z37" i="16"/>
  <c r="Z29" i="16"/>
  <c r="Z34" i="16"/>
  <c r="Z36" i="16"/>
  <c r="Z39" i="16"/>
  <c r="Z33" i="16"/>
  <c r="Z30" i="16"/>
  <c r="H436" i="1"/>
  <c r="C811" i="1"/>
  <c r="D771" i="1"/>
  <c r="H444" i="1"/>
  <c r="E810" i="1"/>
  <c r="H427" i="1"/>
  <c r="C710" i="14"/>
  <c r="H426" i="1"/>
  <c r="H428" i="1"/>
  <c r="H441" i="1"/>
  <c r="H439" i="1"/>
  <c r="C771" i="1"/>
  <c r="H440" i="1"/>
  <c r="H432" i="1"/>
  <c r="D770" i="1"/>
  <c r="D810" i="1"/>
  <c r="H438" i="1"/>
  <c r="H424" i="1"/>
  <c r="C708" i="12"/>
  <c r="H429" i="1"/>
  <c r="H433" i="1"/>
  <c r="J75" i="7"/>
  <c r="J71" i="14"/>
  <c r="J71" i="12"/>
  <c r="J76" i="7"/>
  <c r="J103" i="28"/>
  <c r="J91" i="28"/>
  <c r="J79" i="28"/>
  <c r="D465" i="1" l="1"/>
  <c r="C406" i="7"/>
  <c r="D479" i="1"/>
  <c r="C420" i="7"/>
  <c r="D471" i="1"/>
  <c r="C412" i="7"/>
  <c r="D461" i="1"/>
  <c r="C402" i="7"/>
  <c r="D462" i="1"/>
  <c r="C403" i="7"/>
  <c r="D458" i="1"/>
  <c r="C399" i="7"/>
  <c r="D464" i="1"/>
  <c r="C405" i="7"/>
  <c r="D463" i="1"/>
  <c r="C404" i="7"/>
  <c r="D472" i="1"/>
  <c r="C413" i="7"/>
  <c r="D480" i="1"/>
  <c r="C421" i="7"/>
  <c r="D469" i="1"/>
  <c r="C410" i="7"/>
  <c r="D466" i="1"/>
  <c r="C407" i="7"/>
  <c r="F355" i="25"/>
  <c r="C397" i="29" s="1"/>
  <c r="C409" i="29" s="1"/>
  <c r="C421" i="29" s="1"/>
  <c r="C433" i="29" s="1"/>
  <c r="C445" i="29" s="1"/>
  <c r="C457" i="29" s="1"/>
  <c r="C469" i="29" s="1"/>
  <c r="C481" i="29" s="1"/>
  <c r="C493" i="29" s="1"/>
  <c r="C505" i="29" s="1"/>
  <c r="C517" i="29" s="1"/>
  <c r="C529" i="29" s="1"/>
  <c r="C541" i="29" s="1"/>
  <c r="F349" i="25"/>
  <c r="C391" i="29" s="1"/>
  <c r="C403" i="29" s="1"/>
  <c r="C415" i="29" s="1"/>
  <c r="C427" i="29" s="1"/>
  <c r="C439" i="29" s="1"/>
  <c r="C451" i="29" s="1"/>
  <c r="C463" i="29" s="1"/>
  <c r="C475" i="29" s="1"/>
  <c r="C487" i="29" s="1"/>
  <c r="C499" i="29" s="1"/>
  <c r="C511" i="29" s="1"/>
  <c r="C523" i="29" s="1"/>
  <c r="C535" i="29" s="1"/>
  <c r="F354" i="25"/>
  <c r="C396" i="29" s="1"/>
  <c r="C408" i="29" s="1"/>
  <c r="C420" i="29" s="1"/>
  <c r="C432" i="29" s="1"/>
  <c r="C444" i="29" s="1"/>
  <c r="C456" i="29" s="1"/>
  <c r="C468" i="29" s="1"/>
  <c r="C480" i="29" s="1"/>
  <c r="C492" i="29" s="1"/>
  <c r="C504" i="29" s="1"/>
  <c r="C516" i="29" s="1"/>
  <c r="C528" i="29" s="1"/>
  <c r="C540" i="29" s="1"/>
  <c r="F351" i="25"/>
  <c r="C393" i="29" s="1"/>
  <c r="C405" i="29" s="1"/>
  <c r="C417" i="29" s="1"/>
  <c r="C429" i="29" s="1"/>
  <c r="C441" i="29" s="1"/>
  <c r="C453" i="29" s="1"/>
  <c r="C465" i="29" s="1"/>
  <c r="C477" i="29" s="1"/>
  <c r="C489" i="29" s="1"/>
  <c r="C501" i="29" s="1"/>
  <c r="C513" i="29" s="1"/>
  <c r="C525" i="29" s="1"/>
  <c r="C537" i="29" s="1"/>
  <c r="F356" i="25"/>
  <c r="C398" i="29" s="1"/>
  <c r="C410" i="29" s="1"/>
  <c r="C422" i="29" s="1"/>
  <c r="C434" i="29" s="1"/>
  <c r="C446" i="29" s="1"/>
  <c r="C458" i="29" s="1"/>
  <c r="C470" i="29" s="1"/>
  <c r="C482" i="29" s="1"/>
  <c r="C494" i="29" s="1"/>
  <c r="C506" i="29" s="1"/>
  <c r="C518" i="29" s="1"/>
  <c r="C530" i="29" s="1"/>
  <c r="C542" i="29" s="1"/>
  <c r="F347" i="25"/>
  <c r="C389" i="29" s="1"/>
  <c r="C401" i="29" s="1"/>
  <c r="C413" i="29" s="1"/>
  <c r="C425" i="29" s="1"/>
  <c r="C437" i="29" s="1"/>
  <c r="C449" i="29" s="1"/>
  <c r="C461" i="29" s="1"/>
  <c r="C473" i="29" s="1"/>
  <c r="C485" i="29" s="1"/>
  <c r="C497" i="29" s="1"/>
  <c r="C509" i="29" s="1"/>
  <c r="C521" i="29" s="1"/>
  <c r="C533" i="29" s="1"/>
  <c r="F352" i="25"/>
  <c r="C394" i="29" s="1"/>
  <c r="F350" i="25"/>
  <c r="C392" i="29" s="1"/>
  <c r="C404" i="29" s="1"/>
  <c r="C416" i="29" s="1"/>
  <c r="C428" i="29" s="1"/>
  <c r="C440" i="29" s="1"/>
  <c r="C452" i="29" s="1"/>
  <c r="C464" i="29" s="1"/>
  <c r="C476" i="29" s="1"/>
  <c r="C488" i="29" s="1"/>
  <c r="C500" i="29" s="1"/>
  <c r="C512" i="29" s="1"/>
  <c r="C524" i="29" s="1"/>
  <c r="C536" i="29" s="1"/>
  <c r="F345" i="25"/>
  <c r="C387" i="29" s="1"/>
  <c r="C399" i="29" s="1"/>
  <c r="C411" i="29" s="1"/>
  <c r="C423" i="29" s="1"/>
  <c r="C435" i="29" s="1"/>
  <c r="C447" i="29" s="1"/>
  <c r="C459" i="29" s="1"/>
  <c r="C471" i="29" s="1"/>
  <c r="C483" i="29" s="1"/>
  <c r="C495" i="29" s="1"/>
  <c r="C507" i="29" s="1"/>
  <c r="C519" i="29" s="1"/>
  <c r="C531" i="29" s="1"/>
  <c r="F328" i="29"/>
  <c r="D334" i="29"/>
  <c r="F329" i="29"/>
  <c r="D354" i="29"/>
  <c r="D355" i="29"/>
  <c r="D347" i="29"/>
  <c r="F327" i="29"/>
  <c r="D348" i="29"/>
  <c r="D351" i="29"/>
  <c r="D345" i="29"/>
  <c r="D344" i="29"/>
  <c r="D349" i="29"/>
  <c r="D352" i="29"/>
  <c r="F331" i="29"/>
  <c r="D353" i="29"/>
  <c r="F326" i="29"/>
  <c r="F330" i="29"/>
  <c r="D350" i="29"/>
  <c r="E811" i="1"/>
  <c r="F344" i="30"/>
  <c r="D334" i="30"/>
  <c r="D333" i="30"/>
  <c r="D326" i="30"/>
  <c r="D343" i="30"/>
  <c r="D323" i="30"/>
  <c r="D300" i="30"/>
  <c r="D337" i="30"/>
  <c r="C578" i="7"/>
  <c r="AA31" i="16"/>
  <c r="AA38" i="16"/>
  <c r="AA37" i="16"/>
  <c r="AA35" i="16"/>
  <c r="AA32" i="16"/>
  <c r="AA40" i="16"/>
  <c r="AA30" i="16"/>
  <c r="AA33" i="16"/>
  <c r="AA39" i="16"/>
  <c r="AA29" i="16"/>
  <c r="AA34" i="16"/>
  <c r="AA36" i="16"/>
  <c r="L29" i="13"/>
  <c r="O28" i="13"/>
  <c r="P28" i="13" s="1"/>
  <c r="M28" i="13"/>
  <c r="N28" i="13"/>
  <c r="C709" i="12"/>
  <c r="H445" i="1"/>
  <c r="D812" i="1"/>
  <c r="AB18" i="16"/>
  <c r="AB13" i="16"/>
  <c r="AB19" i="16"/>
  <c r="AB14" i="16"/>
  <c r="AB23" i="16"/>
  <c r="AB15" i="16"/>
  <c r="AB22" i="16"/>
  <c r="AB21" i="16"/>
  <c r="AB20" i="16"/>
  <c r="AB27" i="16"/>
  <c r="AC11" i="16"/>
  <c r="AB24" i="16"/>
  <c r="AB17" i="16"/>
  <c r="AB16" i="16"/>
  <c r="D811" i="1"/>
  <c r="C812" i="1"/>
  <c r="E771" i="1"/>
  <c r="J75" i="14"/>
  <c r="J75" i="12"/>
  <c r="J74" i="14"/>
  <c r="J74" i="12"/>
  <c r="J105" i="28"/>
  <c r="J93" i="28"/>
  <c r="J81" i="28"/>
  <c r="J104" i="28"/>
  <c r="J92" i="28"/>
  <c r="J80" i="28"/>
  <c r="C406" i="29" l="1"/>
  <c r="D478" i="1"/>
  <c r="C419" i="7"/>
  <c r="D492" i="1"/>
  <c r="C433" i="7"/>
  <c r="D475" i="1"/>
  <c r="C416" i="7"/>
  <c r="D470" i="1"/>
  <c r="C411" i="7"/>
  <c r="D473" i="1"/>
  <c r="C414" i="7"/>
  <c r="D491" i="1"/>
  <c r="C432" i="7"/>
  <c r="D481" i="1"/>
  <c r="C422" i="7"/>
  <c r="D484" i="1"/>
  <c r="C425" i="7"/>
  <c r="D476" i="1"/>
  <c r="C417" i="7"/>
  <c r="D474" i="1"/>
  <c r="C415" i="7"/>
  <c r="D483" i="1"/>
  <c r="C424" i="7"/>
  <c r="D477" i="1"/>
  <c r="C418" i="7"/>
  <c r="D362" i="29"/>
  <c r="F338" i="29"/>
  <c r="F343" i="29"/>
  <c r="D361" i="29"/>
  <c r="D357" i="29"/>
  <c r="D360" i="29"/>
  <c r="D359" i="29"/>
  <c r="D366" i="29"/>
  <c r="D346" i="29"/>
  <c r="F342" i="29"/>
  <c r="D365" i="29"/>
  <c r="D364" i="29"/>
  <c r="D356" i="29"/>
  <c r="D363" i="29"/>
  <c r="F339" i="29"/>
  <c r="D367" i="29"/>
  <c r="F341" i="29"/>
  <c r="F340" i="29"/>
  <c r="F356" i="30"/>
  <c r="D345" i="30"/>
  <c r="D346" i="30"/>
  <c r="D312" i="30"/>
  <c r="D355" i="30"/>
  <c r="D349" i="30"/>
  <c r="D335" i="30"/>
  <c r="D338" i="30"/>
  <c r="E812" i="1"/>
  <c r="L30" i="13"/>
  <c r="O29" i="13"/>
  <c r="P29" i="13" s="1"/>
  <c r="N29" i="13"/>
  <c r="M29" i="13"/>
  <c r="AC18" i="16"/>
  <c r="AC13" i="16"/>
  <c r="AC19" i="16"/>
  <c r="AC14" i="16"/>
  <c r="AC23" i="16"/>
  <c r="AC15" i="16"/>
  <c r="AC22" i="16"/>
  <c r="AC27" i="16"/>
  <c r="AD11" i="16"/>
  <c r="AC21" i="16"/>
  <c r="AC20" i="16"/>
  <c r="AC17" i="16"/>
  <c r="AC16" i="16"/>
  <c r="AC24" i="16"/>
  <c r="AB31" i="16"/>
  <c r="AB38" i="16"/>
  <c r="AB37" i="16"/>
  <c r="AB35" i="16"/>
  <c r="AB32" i="16"/>
  <c r="AB40" i="16"/>
  <c r="AB33" i="16"/>
  <c r="AB39" i="16"/>
  <c r="AB30" i="16"/>
  <c r="AB36" i="16"/>
  <c r="AB34" i="16"/>
  <c r="AB29" i="16"/>
  <c r="C710" i="12"/>
  <c r="C711" i="14"/>
  <c r="C579" i="7"/>
  <c r="J76" i="14"/>
  <c r="J76" i="12"/>
  <c r="C418" i="29" l="1"/>
  <c r="D489" i="1"/>
  <c r="C430" i="7"/>
  <c r="D486" i="1"/>
  <c r="C427" i="7"/>
  <c r="D496" i="1"/>
  <c r="C437" i="7"/>
  <c r="D503" i="1"/>
  <c r="C444" i="7"/>
  <c r="D482" i="1"/>
  <c r="C423" i="7"/>
  <c r="D504" i="1"/>
  <c r="C445" i="7"/>
  <c r="D495" i="1"/>
  <c r="C436" i="7"/>
  <c r="D488" i="1"/>
  <c r="C429" i="7"/>
  <c r="D493" i="1"/>
  <c r="C434" i="7"/>
  <c r="D485" i="1"/>
  <c r="C426" i="7"/>
  <c r="D487" i="1"/>
  <c r="C428" i="7"/>
  <c r="D490" i="1"/>
  <c r="C431" i="7"/>
  <c r="F352" i="29"/>
  <c r="D379" i="29"/>
  <c r="D375" i="29"/>
  <c r="D376" i="29"/>
  <c r="F354" i="29"/>
  <c r="D378" i="29"/>
  <c r="D372" i="29"/>
  <c r="D373" i="29"/>
  <c r="F350" i="29"/>
  <c r="F353" i="29"/>
  <c r="F351" i="29"/>
  <c r="D368" i="29"/>
  <c r="D377" i="29"/>
  <c r="D358" i="29"/>
  <c r="D371" i="29"/>
  <c r="D369" i="29"/>
  <c r="F355" i="29"/>
  <c r="D374" i="29"/>
  <c r="F368" i="30"/>
  <c r="D358" i="30"/>
  <c r="D357" i="30"/>
  <c r="D367" i="30"/>
  <c r="D361" i="30"/>
  <c r="D347" i="30"/>
  <c r="D350" i="30"/>
  <c r="D324" i="30"/>
  <c r="C712" i="14"/>
  <c r="C580" i="7"/>
  <c r="AD14" i="16"/>
  <c r="AD23" i="16"/>
  <c r="AD15" i="16"/>
  <c r="AD22" i="16"/>
  <c r="AD18" i="16"/>
  <c r="AD13" i="16"/>
  <c r="AD19" i="16"/>
  <c r="AD24" i="16"/>
  <c r="AD16" i="16"/>
  <c r="AD17" i="16"/>
  <c r="AD27" i="16"/>
  <c r="AE11" i="16"/>
  <c r="AD20" i="16"/>
  <c r="AD21" i="16"/>
  <c r="O30" i="13"/>
  <c r="P30" i="13" s="1"/>
  <c r="L31" i="13"/>
  <c r="M30" i="13"/>
  <c r="N30" i="13"/>
  <c r="AC35" i="16"/>
  <c r="AC32" i="16"/>
  <c r="AC40" i="16"/>
  <c r="AC31" i="16"/>
  <c r="AC38" i="16"/>
  <c r="AC37" i="16"/>
  <c r="AC29" i="16"/>
  <c r="AC34" i="16"/>
  <c r="AC36" i="16"/>
  <c r="AC33" i="16"/>
  <c r="AC39" i="16"/>
  <c r="AC30" i="16"/>
  <c r="C430" i="29" l="1"/>
  <c r="D502" i="1"/>
  <c r="C443" i="7"/>
  <c r="D497" i="1"/>
  <c r="C438" i="7"/>
  <c r="D500" i="1"/>
  <c r="C441" i="7"/>
  <c r="D516" i="1"/>
  <c r="C457" i="7"/>
  <c r="D515" i="1"/>
  <c r="C456" i="7"/>
  <c r="D498" i="1"/>
  <c r="C439" i="7"/>
  <c r="D499" i="1"/>
  <c r="C440" i="7"/>
  <c r="D505" i="1"/>
  <c r="C446" i="7"/>
  <c r="D507" i="1"/>
  <c r="C448" i="7"/>
  <c r="D494" i="1"/>
  <c r="C435" i="7"/>
  <c r="D508" i="1"/>
  <c r="C449" i="7"/>
  <c r="D501" i="1"/>
  <c r="C442" i="7"/>
  <c r="D386" i="29"/>
  <c r="D381" i="29"/>
  <c r="D370" i="29"/>
  <c r="D380" i="29"/>
  <c r="F365" i="29"/>
  <c r="D385" i="29"/>
  <c r="D390" i="29"/>
  <c r="D388" i="29"/>
  <c r="D391" i="29"/>
  <c r="F367" i="29"/>
  <c r="D383" i="29"/>
  <c r="D389" i="29"/>
  <c r="F363" i="29"/>
  <c r="F362" i="29"/>
  <c r="D384" i="29"/>
  <c r="F366" i="29"/>
  <c r="D387" i="29"/>
  <c r="F364" i="29"/>
  <c r="F380" i="30"/>
  <c r="D369" i="30"/>
  <c r="D370" i="30"/>
  <c r="D373" i="30"/>
  <c r="D362" i="30"/>
  <c r="D336" i="30"/>
  <c r="D359" i="30"/>
  <c r="D379" i="30"/>
  <c r="L32" i="13"/>
  <c r="O31" i="13"/>
  <c r="P31" i="13" s="1"/>
  <c r="M31" i="13"/>
  <c r="N31" i="13"/>
  <c r="AE14" i="16"/>
  <c r="AE23" i="16"/>
  <c r="AE15" i="16"/>
  <c r="AE22" i="16"/>
  <c r="AE18" i="16"/>
  <c r="AE13" i="16"/>
  <c r="AE19" i="16"/>
  <c r="AE16" i="16"/>
  <c r="AE17" i="16"/>
  <c r="AE24" i="16"/>
  <c r="AE20" i="16"/>
  <c r="AE21" i="16"/>
  <c r="AF11" i="16"/>
  <c r="AE27" i="16"/>
  <c r="C713" i="14"/>
  <c r="C581" i="7"/>
  <c r="C712" i="12"/>
  <c r="AD35" i="16"/>
  <c r="AD32" i="16"/>
  <c r="AD40" i="16"/>
  <c r="AD31" i="16"/>
  <c r="AD38" i="16"/>
  <c r="AD37" i="16"/>
  <c r="AD36" i="16"/>
  <c r="AD29" i="16"/>
  <c r="AD34" i="16"/>
  <c r="AD30" i="16"/>
  <c r="AD39" i="16"/>
  <c r="AD33" i="16"/>
  <c r="C442" i="29" l="1"/>
  <c r="D513" i="1"/>
  <c r="C454" i="7"/>
  <c r="D506" i="1"/>
  <c r="C447" i="7"/>
  <c r="D517" i="1"/>
  <c r="C458" i="7"/>
  <c r="D510" i="1"/>
  <c r="C451" i="7"/>
  <c r="D528" i="1"/>
  <c r="C469" i="7"/>
  <c r="D509" i="1"/>
  <c r="C450" i="7"/>
  <c r="D520" i="1"/>
  <c r="C461" i="7"/>
  <c r="D519" i="1"/>
  <c r="C460" i="7"/>
  <c r="D511" i="1"/>
  <c r="C452" i="7"/>
  <c r="D527" i="1"/>
  <c r="C468" i="7"/>
  <c r="D512" i="1"/>
  <c r="C453" i="7"/>
  <c r="D514" i="1"/>
  <c r="C455" i="7"/>
  <c r="F376" i="29"/>
  <c r="F378" i="29"/>
  <c r="F374" i="29"/>
  <c r="D401" i="29"/>
  <c r="D413" i="29" s="1"/>
  <c r="D425" i="29" s="1"/>
  <c r="D437" i="29" s="1"/>
  <c r="D449" i="29" s="1"/>
  <c r="D461" i="29" s="1"/>
  <c r="D473" i="29" s="1"/>
  <c r="D485" i="29" s="1"/>
  <c r="D497" i="29" s="1"/>
  <c r="D509" i="29" s="1"/>
  <c r="D521" i="29" s="1"/>
  <c r="D533" i="29" s="1"/>
  <c r="F379" i="29"/>
  <c r="D400" i="29"/>
  <c r="D412" i="29" s="1"/>
  <c r="D424" i="29" s="1"/>
  <c r="D436" i="29" s="1"/>
  <c r="D448" i="29" s="1"/>
  <c r="D460" i="29" s="1"/>
  <c r="D472" i="29" s="1"/>
  <c r="D484" i="29" s="1"/>
  <c r="D496" i="29" s="1"/>
  <c r="D508" i="29" s="1"/>
  <c r="D520" i="29" s="1"/>
  <c r="D532" i="29" s="1"/>
  <c r="D397" i="29"/>
  <c r="D392" i="29"/>
  <c r="D393" i="29"/>
  <c r="D399" i="29"/>
  <c r="D411" i="29" s="1"/>
  <c r="D423" i="29" s="1"/>
  <c r="D435" i="29" s="1"/>
  <c r="D447" i="29" s="1"/>
  <c r="D459" i="29" s="1"/>
  <c r="D471" i="29" s="1"/>
  <c r="D483" i="29" s="1"/>
  <c r="D495" i="29" s="1"/>
  <c r="D507" i="29" s="1"/>
  <c r="D519" i="29" s="1"/>
  <c r="D531" i="29" s="1"/>
  <c r="D396" i="29"/>
  <c r="F375" i="29"/>
  <c r="D395" i="29"/>
  <c r="D403" i="29"/>
  <c r="D415" i="29" s="1"/>
  <c r="D427" i="29" s="1"/>
  <c r="D439" i="29" s="1"/>
  <c r="D451" i="29" s="1"/>
  <c r="D463" i="29" s="1"/>
  <c r="D475" i="29" s="1"/>
  <c r="D487" i="29" s="1"/>
  <c r="D499" i="29" s="1"/>
  <c r="D511" i="29" s="1"/>
  <c r="D523" i="29" s="1"/>
  <c r="D535" i="29" s="1"/>
  <c r="D402" i="29"/>
  <c r="D414" i="29" s="1"/>
  <c r="D426" i="29" s="1"/>
  <c r="D438" i="29" s="1"/>
  <c r="D450" i="29" s="1"/>
  <c r="D462" i="29" s="1"/>
  <c r="D474" i="29" s="1"/>
  <c r="D486" i="29" s="1"/>
  <c r="D498" i="29" s="1"/>
  <c r="D510" i="29" s="1"/>
  <c r="D522" i="29" s="1"/>
  <c r="D534" i="29" s="1"/>
  <c r="F377" i="29"/>
  <c r="D382" i="29"/>
  <c r="D398" i="29"/>
  <c r="F392" i="30"/>
  <c r="D382" i="30"/>
  <c r="D381" i="30"/>
  <c r="D374" i="30"/>
  <c r="D348" i="30"/>
  <c r="D371" i="30"/>
  <c r="D391" i="30"/>
  <c r="D385" i="30"/>
  <c r="C714" i="14"/>
  <c r="C582" i="7"/>
  <c r="C713" i="12"/>
  <c r="AE33" i="16"/>
  <c r="AE30" i="16"/>
  <c r="AE39" i="16"/>
  <c r="AE29" i="16"/>
  <c r="AE36" i="16"/>
  <c r="AE34" i="16"/>
  <c r="AE35" i="16"/>
  <c r="AE40" i="16"/>
  <c r="AE32" i="16"/>
  <c r="AE38" i="16"/>
  <c r="AE31" i="16"/>
  <c r="AE37" i="16"/>
  <c r="L33" i="13"/>
  <c r="O32" i="13"/>
  <c r="P32" i="13" s="1"/>
  <c r="M32" i="13"/>
  <c r="N32" i="13"/>
  <c r="AF18" i="16"/>
  <c r="AF13" i="16"/>
  <c r="AF20" i="16"/>
  <c r="AF14" i="16"/>
  <c r="AF23" i="16"/>
  <c r="AF17" i="16"/>
  <c r="AF27" i="16"/>
  <c r="AF15" i="16"/>
  <c r="AF21" i="16"/>
  <c r="AF22" i="16"/>
  <c r="AF16" i="16"/>
  <c r="AF19" i="16"/>
  <c r="AF24" i="16"/>
  <c r="C454" i="29" l="1"/>
  <c r="D526" i="1"/>
  <c r="C467" i="7"/>
  <c r="D539" i="1"/>
  <c r="C480" i="7"/>
  <c r="D531" i="1"/>
  <c r="C472" i="7"/>
  <c r="D521" i="1"/>
  <c r="C462" i="7"/>
  <c r="D522" i="1"/>
  <c r="C463" i="7"/>
  <c r="D518" i="1"/>
  <c r="C459" i="7"/>
  <c r="D524" i="1"/>
  <c r="C465" i="7"/>
  <c r="D523" i="1"/>
  <c r="C464" i="7"/>
  <c r="D532" i="1"/>
  <c r="C473" i="7"/>
  <c r="D540" i="1"/>
  <c r="C481" i="7"/>
  <c r="D529" i="1"/>
  <c r="C470" i="7"/>
  <c r="D525" i="1"/>
  <c r="C466" i="7"/>
  <c r="D410" i="29"/>
  <c r="D422" i="29" s="1"/>
  <c r="D434" i="29" s="1"/>
  <c r="D446" i="29" s="1"/>
  <c r="D458" i="29" s="1"/>
  <c r="D470" i="29" s="1"/>
  <c r="D482" i="29" s="1"/>
  <c r="D494" i="29" s="1"/>
  <c r="D506" i="29" s="1"/>
  <c r="D518" i="29" s="1"/>
  <c r="D530" i="29" s="1"/>
  <c r="D542" i="29" s="1"/>
  <c r="F389" i="29"/>
  <c r="F387" i="29"/>
  <c r="D404" i="29"/>
  <c r="D416" i="29" s="1"/>
  <c r="D428" i="29" s="1"/>
  <c r="D440" i="29" s="1"/>
  <c r="D452" i="29" s="1"/>
  <c r="D464" i="29" s="1"/>
  <c r="D476" i="29" s="1"/>
  <c r="D488" i="29" s="1"/>
  <c r="D500" i="29" s="1"/>
  <c r="D512" i="29" s="1"/>
  <c r="D524" i="29" s="1"/>
  <c r="D536" i="29" s="1"/>
  <c r="F390" i="29"/>
  <c r="D394" i="29"/>
  <c r="D407" i="29"/>
  <c r="D419" i="29" s="1"/>
  <c r="D431" i="29" s="1"/>
  <c r="D443" i="29" s="1"/>
  <c r="D455" i="29" s="1"/>
  <c r="D467" i="29" s="1"/>
  <c r="D479" i="29" s="1"/>
  <c r="D491" i="29" s="1"/>
  <c r="D503" i="29" s="1"/>
  <c r="D515" i="29" s="1"/>
  <c r="D527" i="29" s="1"/>
  <c r="D539" i="29" s="1"/>
  <c r="D408" i="29"/>
  <c r="D420" i="29" s="1"/>
  <c r="D432" i="29" s="1"/>
  <c r="D444" i="29" s="1"/>
  <c r="D456" i="29" s="1"/>
  <c r="D468" i="29" s="1"/>
  <c r="D480" i="29" s="1"/>
  <c r="D492" i="29" s="1"/>
  <c r="D504" i="29" s="1"/>
  <c r="D516" i="29" s="1"/>
  <c r="D528" i="29" s="1"/>
  <c r="D540" i="29" s="1"/>
  <c r="D405" i="29"/>
  <c r="D417" i="29" s="1"/>
  <c r="D429" i="29" s="1"/>
  <c r="D441" i="29" s="1"/>
  <c r="D453" i="29" s="1"/>
  <c r="D465" i="29" s="1"/>
  <c r="D477" i="29" s="1"/>
  <c r="D489" i="29" s="1"/>
  <c r="D501" i="29" s="1"/>
  <c r="D513" i="29" s="1"/>
  <c r="D525" i="29" s="1"/>
  <c r="D537" i="29" s="1"/>
  <c r="D409" i="29"/>
  <c r="D421" i="29" s="1"/>
  <c r="D433" i="29" s="1"/>
  <c r="D445" i="29" s="1"/>
  <c r="D457" i="29" s="1"/>
  <c r="D469" i="29" s="1"/>
  <c r="D481" i="29" s="1"/>
  <c r="D493" i="29" s="1"/>
  <c r="D505" i="29" s="1"/>
  <c r="D517" i="29" s="1"/>
  <c r="D529" i="29" s="1"/>
  <c r="D541" i="29" s="1"/>
  <c r="F391" i="29"/>
  <c r="F386" i="29"/>
  <c r="F388" i="29"/>
  <c r="F404" i="30"/>
  <c r="D393" i="30"/>
  <c r="D394" i="30"/>
  <c r="D403" i="30"/>
  <c r="D386" i="30"/>
  <c r="D360" i="30"/>
  <c r="D397" i="30"/>
  <c r="D383" i="30"/>
  <c r="L34" i="13"/>
  <c r="O33" i="13"/>
  <c r="P33" i="13" s="1"/>
  <c r="N33" i="13"/>
  <c r="M33" i="13"/>
  <c r="C715" i="14"/>
  <c r="C583" i="7"/>
  <c r="AF29" i="16"/>
  <c r="AF36" i="16"/>
  <c r="AF34" i="16"/>
  <c r="AF33" i="16"/>
  <c r="AF30" i="16"/>
  <c r="AF39" i="16"/>
  <c r="AF38" i="16"/>
  <c r="AF31" i="16"/>
  <c r="AF37" i="16"/>
  <c r="AF32" i="16"/>
  <c r="AF40" i="16"/>
  <c r="AF35" i="16"/>
  <c r="C466" i="29" l="1"/>
  <c r="D537" i="1"/>
  <c r="C478" i="7"/>
  <c r="D552" i="1"/>
  <c r="C493" i="7"/>
  <c r="D535" i="1"/>
  <c r="C476" i="7"/>
  <c r="D530" i="1"/>
  <c r="C471" i="7"/>
  <c r="D533" i="1"/>
  <c r="C474" i="7"/>
  <c r="D551" i="1"/>
  <c r="C492" i="7"/>
  <c r="D541" i="1"/>
  <c r="C482" i="7"/>
  <c r="D544" i="1"/>
  <c r="C485" i="7"/>
  <c r="D536" i="1"/>
  <c r="C477" i="7"/>
  <c r="D534" i="1"/>
  <c r="C475" i="7"/>
  <c r="D543" i="1"/>
  <c r="C484" i="7"/>
  <c r="D538" i="1"/>
  <c r="C479" i="7"/>
  <c r="F398" i="29"/>
  <c r="D406" i="29"/>
  <c r="D418" i="29" s="1"/>
  <c r="D430" i="29" s="1"/>
  <c r="D442" i="29" s="1"/>
  <c r="D454" i="29" s="1"/>
  <c r="D466" i="29" s="1"/>
  <c r="D478" i="29" s="1"/>
  <c r="D490" i="29" s="1"/>
  <c r="D502" i="29" s="1"/>
  <c r="D514" i="29" s="1"/>
  <c r="D526" i="29" s="1"/>
  <c r="D538" i="29" s="1"/>
  <c r="F401" i="29"/>
  <c r="F413" i="29" s="1"/>
  <c r="F425" i="29" s="1"/>
  <c r="F437" i="29" s="1"/>
  <c r="F449" i="29" s="1"/>
  <c r="F461" i="29" s="1"/>
  <c r="F473" i="29" s="1"/>
  <c r="F485" i="29" s="1"/>
  <c r="F497" i="29" s="1"/>
  <c r="F509" i="29" s="1"/>
  <c r="F521" i="29" s="1"/>
  <c r="F533" i="29" s="1"/>
  <c r="F400" i="29"/>
  <c r="F412" i="29" s="1"/>
  <c r="F424" i="29" s="1"/>
  <c r="F436" i="29" s="1"/>
  <c r="F448" i="29" s="1"/>
  <c r="F460" i="29" s="1"/>
  <c r="F472" i="29" s="1"/>
  <c r="F484" i="29" s="1"/>
  <c r="F496" i="29" s="1"/>
  <c r="F508" i="29" s="1"/>
  <c r="F520" i="29" s="1"/>
  <c r="F532" i="29" s="1"/>
  <c r="F403" i="29"/>
  <c r="F415" i="29" s="1"/>
  <c r="F427" i="29" s="1"/>
  <c r="F439" i="29" s="1"/>
  <c r="F451" i="29" s="1"/>
  <c r="F463" i="29" s="1"/>
  <c r="F475" i="29" s="1"/>
  <c r="F487" i="29" s="1"/>
  <c r="F499" i="29" s="1"/>
  <c r="F511" i="29" s="1"/>
  <c r="F523" i="29" s="1"/>
  <c r="F535" i="29" s="1"/>
  <c r="F402" i="29"/>
  <c r="F414" i="29" s="1"/>
  <c r="F426" i="29" s="1"/>
  <c r="F438" i="29" s="1"/>
  <c r="F450" i="29" s="1"/>
  <c r="F462" i="29" s="1"/>
  <c r="F474" i="29" s="1"/>
  <c r="F486" i="29" s="1"/>
  <c r="F498" i="29" s="1"/>
  <c r="F510" i="29" s="1"/>
  <c r="F522" i="29" s="1"/>
  <c r="F534" i="29" s="1"/>
  <c r="F399" i="29"/>
  <c r="F411" i="29" s="1"/>
  <c r="F423" i="29" s="1"/>
  <c r="F435" i="29" s="1"/>
  <c r="F447" i="29" s="1"/>
  <c r="F459" i="29" s="1"/>
  <c r="F471" i="29" s="1"/>
  <c r="F483" i="29" s="1"/>
  <c r="F495" i="29" s="1"/>
  <c r="F507" i="29" s="1"/>
  <c r="F519" i="29" s="1"/>
  <c r="F531" i="29" s="1"/>
  <c r="F416" i="30"/>
  <c r="D406" i="30"/>
  <c r="D405" i="30"/>
  <c r="D409" i="30"/>
  <c r="D372" i="30"/>
  <c r="D398" i="30"/>
  <c r="D395" i="30"/>
  <c r="D415" i="30"/>
  <c r="L35" i="13"/>
  <c r="O34" i="13"/>
  <c r="P34" i="13" s="1"/>
  <c r="M34" i="13"/>
  <c r="N34" i="13"/>
  <c r="C715" i="12"/>
  <c r="C716" i="14"/>
  <c r="C584" i="7"/>
  <c r="C478" i="29" l="1"/>
  <c r="D550" i="1"/>
  <c r="C491" i="7"/>
  <c r="D546" i="1"/>
  <c r="C487" i="7"/>
  <c r="D556" i="1"/>
  <c r="C497" i="7"/>
  <c r="D563" i="1"/>
  <c r="C504" i="7"/>
  <c r="D542" i="1"/>
  <c r="C483" i="7"/>
  <c r="D564" i="1"/>
  <c r="C505" i="7"/>
  <c r="D555" i="1"/>
  <c r="C496" i="7"/>
  <c r="D548" i="1"/>
  <c r="C489" i="7"/>
  <c r="D553" i="1"/>
  <c r="C494" i="7"/>
  <c r="D545" i="1"/>
  <c r="C486" i="7"/>
  <c r="D547" i="1"/>
  <c r="C488" i="7"/>
  <c r="D549" i="1"/>
  <c r="C490" i="7"/>
  <c r="F410" i="29"/>
  <c r="F422" i="29" s="1"/>
  <c r="F434" i="29" s="1"/>
  <c r="F446" i="29" s="1"/>
  <c r="F458" i="29" s="1"/>
  <c r="F470" i="29" s="1"/>
  <c r="F482" i="29" s="1"/>
  <c r="F494" i="29" s="1"/>
  <c r="F506" i="29" s="1"/>
  <c r="F518" i="29" s="1"/>
  <c r="F530" i="29" s="1"/>
  <c r="F542" i="29" s="1"/>
  <c r="F428" i="30"/>
  <c r="D417" i="30"/>
  <c r="D418" i="30"/>
  <c r="D384" i="30"/>
  <c r="D407" i="30"/>
  <c r="D427" i="30"/>
  <c r="D410" i="30"/>
  <c r="D421" i="30"/>
  <c r="C716" i="12"/>
  <c r="C717" i="14"/>
  <c r="C585" i="7"/>
  <c r="L36" i="13"/>
  <c r="O35" i="13"/>
  <c r="P35" i="13" s="1"/>
  <c r="M35" i="13"/>
  <c r="N35" i="13"/>
  <c r="C490" i="29" l="1"/>
  <c r="D561" i="1"/>
  <c r="C502" i="7"/>
  <c r="D557" i="1"/>
  <c r="C498" i="7"/>
  <c r="D560" i="1"/>
  <c r="C501" i="7"/>
  <c r="D576" i="1"/>
  <c r="C517" i="7"/>
  <c r="D575" i="1"/>
  <c r="C516" i="7"/>
  <c r="D558" i="1"/>
  <c r="C499" i="7"/>
  <c r="D559" i="1"/>
  <c r="C500" i="7"/>
  <c r="D565" i="1"/>
  <c r="C506" i="7"/>
  <c r="D567" i="1"/>
  <c r="C508" i="7"/>
  <c r="D554" i="1"/>
  <c r="C495" i="7"/>
  <c r="D568" i="1"/>
  <c r="C509" i="7"/>
  <c r="D562" i="1"/>
  <c r="C503" i="7"/>
  <c r="F440" i="30"/>
  <c r="D430" i="30"/>
  <c r="D429" i="30"/>
  <c r="D422" i="30"/>
  <c r="D419" i="30"/>
  <c r="D433" i="30"/>
  <c r="D439" i="30"/>
  <c r="D396" i="30"/>
  <c r="L37" i="13"/>
  <c r="O36" i="13"/>
  <c r="P36" i="13" s="1"/>
  <c r="M36" i="13"/>
  <c r="N36" i="13"/>
  <c r="C717" i="12"/>
  <c r="C718" i="14"/>
  <c r="C586" i="7"/>
  <c r="C502" i="29" l="1"/>
  <c r="D574" i="1"/>
  <c r="C515" i="7"/>
  <c r="D566" i="1"/>
  <c r="C507" i="7"/>
  <c r="D577" i="1"/>
  <c r="C518" i="7"/>
  <c r="D570" i="1"/>
  <c r="C511" i="7"/>
  <c r="D588" i="1"/>
  <c r="C529" i="7"/>
  <c r="D569" i="1"/>
  <c r="C510" i="7"/>
  <c r="D580" i="1"/>
  <c r="C521" i="7"/>
  <c r="D579" i="1"/>
  <c r="C520" i="7"/>
  <c r="D571" i="1"/>
  <c r="C512" i="7"/>
  <c r="D587" i="1"/>
  <c r="C528" i="7"/>
  <c r="D572" i="1"/>
  <c r="C513" i="7"/>
  <c r="D573" i="1"/>
  <c r="C514" i="7"/>
  <c r="F452" i="30"/>
  <c r="D441" i="30"/>
  <c r="D442" i="30"/>
  <c r="D431" i="30"/>
  <c r="D445" i="30"/>
  <c r="D451" i="30"/>
  <c r="D408" i="30"/>
  <c r="D434" i="30"/>
  <c r="C718" i="12"/>
  <c r="L38" i="13"/>
  <c r="O37" i="13"/>
  <c r="P37" i="13" s="1"/>
  <c r="N37" i="13"/>
  <c r="M37" i="13"/>
  <c r="C719" i="14"/>
  <c r="C587" i="7"/>
  <c r="C514" i="29" l="1"/>
  <c r="D585" i="1"/>
  <c r="C526" i="7"/>
  <c r="D599" i="1"/>
  <c r="D611" i="1" s="1"/>
  <c r="D623" i="1" s="1"/>
  <c r="D635" i="1" s="1"/>
  <c r="D647" i="1" s="1"/>
  <c r="D659" i="1" s="1"/>
  <c r="D671" i="1" s="1"/>
  <c r="D683" i="1" s="1"/>
  <c r="D695" i="1" s="1"/>
  <c r="D707" i="1" s="1"/>
  <c r="D719" i="1" s="1"/>
  <c r="D731" i="1" s="1"/>
  <c r="C540" i="7"/>
  <c r="D591" i="1"/>
  <c r="D603" i="1" s="1"/>
  <c r="D615" i="1" s="1"/>
  <c r="D627" i="1" s="1"/>
  <c r="D639" i="1" s="1"/>
  <c r="D651" i="1" s="1"/>
  <c r="D663" i="1" s="1"/>
  <c r="D675" i="1" s="1"/>
  <c r="D687" i="1" s="1"/>
  <c r="D699" i="1" s="1"/>
  <c r="D711" i="1" s="1"/>
  <c r="D723" i="1" s="1"/>
  <c r="C532" i="7"/>
  <c r="D581" i="1"/>
  <c r="C522" i="7"/>
  <c r="D582" i="1"/>
  <c r="C523" i="7"/>
  <c r="D578" i="1"/>
  <c r="C519" i="7"/>
  <c r="D584" i="1"/>
  <c r="C525" i="7"/>
  <c r="D583" i="1"/>
  <c r="C524" i="7"/>
  <c r="D592" i="1"/>
  <c r="D604" i="1" s="1"/>
  <c r="D616" i="1" s="1"/>
  <c r="D628" i="1" s="1"/>
  <c r="D640" i="1" s="1"/>
  <c r="D652" i="1" s="1"/>
  <c r="D664" i="1" s="1"/>
  <c r="D676" i="1" s="1"/>
  <c r="D688" i="1" s="1"/>
  <c r="D700" i="1" s="1"/>
  <c r="D712" i="1" s="1"/>
  <c r="D724" i="1" s="1"/>
  <c r="C533" i="7"/>
  <c r="D600" i="1"/>
  <c r="D612" i="1" s="1"/>
  <c r="D624" i="1" s="1"/>
  <c r="D636" i="1" s="1"/>
  <c r="D648" i="1" s="1"/>
  <c r="D660" i="1" s="1"/>
  <c r="D672" i="1" s="1"/>
  <c r="D684" i="1" s="1"/>
  <c r="D696" i="1" s="1"/>
  <c r="D708" i="1" s="1"/>
  <c r="D720" i="1" s="1"/>
  <c r="D732" i="1" s="1"/>
  <c r="C541" i="7"/>
  <c r="D589" i="1"/>
  <c r="C530" i="7"/>
  <c r="D586" i="1"/>
  <c r="C527" i="7"/>
  <c r="C719" i="12"/>
  <c r="F464" i="30"/>
  <c r="D454" i="30"/>
  <c r="D453" i="30"/>
  <c r="D457" i="30"/>
  <c r="D420" i="30"/>
  <c r="D446" i="30"/>
  <c r="D463" i="30"/>
  <c r="D443" i="30"/>
  <c r="C588" i="7"/>
  <c r="O38" i="13"/>
  <c r="P38" i="13" s="1"/>
  <c r="M38" i="13"/>
  <c r="L39" i="13"/>
  <c r="N38" i="13"/>
  <c r="L68" i="14"/>
  <c r="E69" i="7"/>
  <c r="C526" i="29" l="1"/>
  <c r="D595" i="1"/>
  <c r="D607" i="1" s="1"/>
  <c r="D619" i="1" s="1"/>
  <c r="D631" i="1" s="1"/>
  <c r="D643" i="1" s="1"/>
  <c r="D655" i="1" s="1"/>
  <c r="D667" i="1" s="1"/>
  <c r="D679" i="1" s="1"/>
  <c r="D691" i="1" s="1"/>
  <c r="D703" i="1" s="1"/>
  <c r="D715" i="1" s="1"/>
  <c r="D727" i="1" s="1"/>
  <c r="C536" i="7"/>
  <c r="D590" i="1"/>
  <c r="D602" i="1" s="1"/>
  <c r="D614" i="1" s="1"/>
  <c r="D626" i="1" s="1"/>
  <c r="D638" i="1" s="1"/>
  <c r="D650" i="1" s="1"/>
  <c r="D662" i="1" s="1"/>
  <c r="D674" i="1" s="1"/>
  <c r="D686" i="1" s="1"/>
  <c r="D698" i="1" s="1"/>
  <c r="D710" i="1" s="1"/>
  <c r="D722" i="1" s="1"/>
  <c r="C531" i="7"/>
  <c r="D593" i="1"/>
  <c r="D605" i="1" s="1"/>
  <c r="D617" i="1" s="1"/>
  <c r="D629" i="1" s="1"/>
  <c r="D641" i="1" s="1"/>
  <c r="D653" i="1" s="1"/>
  <c r="D665" i="1" s="1"/>
  <c r="D677" i="1" s="1"/>
  <c r="D689" i="1" s="1"/>
  <c r="D701" i="1" s="1"/>
  <c r="D713" i="1" s="1"/>
  <c r="D725" i="1" s="1"/>
  <c r="C534" i="7"/>
  <c r="D598" i="1"/>
  <c r="D610" i="1" s="1"/>
  <c r="D622" i="1" s="1"/>
  <c r="D634" i="1" s="1"/>
  <c r="D646" i="1" s="1"/>
  <c r="D658" i="1" s="1"/>
  <c r="D670" i="1" s="1"/>
  <c r="D682" i="1" s="1"/>
  <c r="D694" i="1" s="1"/>
  <c r="D706" i="1" s="1"/>
  <c r="D718" i="1" s="1"/>
  <c r="D730" i="1" s="1"/>
  <c r="C539" i="7"/>
  <c r="D601" i="1"/>
  <c r="D613" i="1" s="1"/>
  <c r="D625" i="1" s="1"/>
  <c r="D637" i="1" s="1"/>
  <c r="D649" i="1" s="1"/>
  <c r="D661" i="1" s="1"/>
  <c r="D673" i="1" s="1"/>
  <c r="D685" i="1" s="1"/>
  <c r="D697" i="1" s="1"/>
  <c r="D709" i="1" s="1"/>
  <c r="D721" i="1" s="1"/>
  <c r="D733" i="1" s="1"/>
  <c r="C542" i="7"/>
  <c r="D596" i="1"/>
  <c r="D608" i="1" s="1"/>
  <c r="D620" i="1" s="1"/>
  <c r="D632" i="1" s="1"/>
  <c r="D644" i="1" s="1"/>
  <c r="D656" i="1" s="1"/>
  <c r="D668" i="1" s="1"/>
  <c r="D680" i="1" s="1"/>
  <c r="D692" i="1" s="1"/>
  <c r="D704" i="1" s="1"/>
  <c r="D716" i="1" s="1"/>
  <c r="D728" i="1" s="1"/>
  <c r="C537" i="7"/>
  <c r="D594" i="1"/>
  <c r="D606" i="1" s="1"/>
  <c r="D618" i="1" s="1"/>
  <c r="D630" i="1" s="1"/>
  <c r="D642" i="1" s="1"/>
  <c r="D654" i="1" s="1"/>
  <c r="D666" i="1" s="1"/>
  <c r="D678" i="1" s="1"/>
  <c r="D690" i="1" s="1"/>
  <c r="D702" i="1" s="1"/>
  <c r="D714" i="1" s="1"/>
  <c r="D726" i="1" s="1"/>
  <c r="C535" i="7"/>
  <c r="D597" i="1"/>
  <c r="D609" i="1" s="1"/>
  <c r="D621" i="1" s="1"/>
  <c r="D633" i="1" s="1"/>
  <c r="D645" i="1" s="1"/>
  <c r="D657" i="1" s="1"/>
  <c r="D669" i="1" s="1"/>
  <c r="D681" i="1" s="1"/>
  <c r="D693" i="1" s="1"/>
  <c r="D705" i="1" s="1"/>
  <c r="D717" i="1" s="1"/>
  <c r="D729" i="1" s="1"/>
  <c r="C538" i="7"/>
  <c r="C720" i="14"/>
  <c r="F476" i="30"/>
  <c r="D466" i="30"/>
  <c r="D465" i="30"/>
  <c r="D432" i="30"/>
  <c r="D458" i="30"/>
  <c r="D475" i="30"/>
  <c r="D455" i="30"/>
  <c r="D469" i="30"/>
  <c r="L40" i="13"/>
  <c r="O39" i="13"/>
  <c r="P39" i="13" s="1"/>
  <c r="M39" i="13"/>
  <c r="N39" i="13"/>
  <c r="C538" i="29" l="1"/>
  <c r="C721" i="14"/>
  <c r="F488" i="30"/>
  <c r="D477" i="30"/>
  <c r="D478" i="30"/>
  <c r="D470" i="30"/>
  <c r="D467" i="30"/>
  <c r="D481" i="30"/>
  <c r="D487" i="30"/>
  <c r="D444" i="30"/>
  <c r="L41" i="13"/>
  <c r="O40" i="13"/>
  <c r="P40" i="13" s="1"/>
  <c r="M40" i="13"/>
  <c r="N40" i="13"/>
  <c r="C722" i="14" l="1"/>
  <c r="F500" i="30"/>
  <c r="D490" i="30"/>
  <c r="D489" i="30"/>
  <c r="D479" i="30"/>
  <c r="D456" i="30"/>
  <c r="D493" i="30"/>
  <c r="D482" i="30"/>
  <c r="D499" i="30"/>
  <c r="L42" i="13"/>
  <c r="O41" i="13"/>
  <c r="P41" i="13" s="1"/>
  <c r="N41" i="13"/>
  <c r="M41" i="13"/>
  <c r="C723" i="14" l="1"/>
  <c r="F512" i="30"/>
  <c r="F524" i="30" s="1"/>
  <c r="D501" i="30"/>
  <c r="D502" i="30"/>
  <c r="D468" i="30"/>
  <c r="D505" i="30"/>
  <c r="D494" i="30"/>
  <c r="D511" i="30"/>
  <c r="D523" i="30" s="1"/>
  <c r="D491" i="30"/>
  <c r="L43" i="13"/>
  <c r="O42" i="13"/>
  <c r="P42" i="13" s="1"/>
  <c r="M42" i="13"/>
  <c r="N42" i="13"/>
  <c r="C724" i="14" l="1"/>
  <c r="F536" i="30"/>
  <c r="D535" i="30"/>
  <c r="D513" i="30"/>
  <c r="D525" i="30" s="1"/>
  <c r="D514" i="30"/>
  <c r="D526" i="30" s="1"/>
  <c r="D480" i="30"/>
  <c r="D517" i="30"/>
  <c r="D529" i="30" s="1"/>
  <c r="D503" i="30"/>
  <c r="D506" i="30"/>
  <c r="L44" i="13"/>
  <c r="O43" i="13"/>
  <c r="P43" i="13" s="1"/>
  <c r="M43" i="13"/>
  <c r="N43" i="13"/>
  <c r="C725" i="14" l="1"/>
  <c r="D538" i="30"/>
  <c r="D541" i="30"/>
  <c r="D537" i="30"/>
  <c r="D518" i="30"/>
  <c r="D530" i="30" s="1"/>
  <c r="D515" i="30"/>
  <c r="D492" i="30"/>
  <c r="L45" i="13"/>
  <c r="O44" i="13"/>
  <c r="P44" i="13" s="1"/>
  <c r="M44" i="13"/>
  <c r="N44" i="13"/>
  <c r="C726" i="14" l="1"/>
  <c r="D542" i="30"/>
  <c r="D527" i="30"/>
  <c r="D504" i="30"/>
  <c r="L46" i="13"/>
  <c r="O45" i="13"/>
  <c r="P45" i="13" s="1"/>
  <c r="N45" i="13"/>
  <c r="M45" i="13"/>
  <c r="C727" i="14" l="1"/>
  <c r="D539" i="30"/>
  <c r="D516" i="30"/>
  <c r="O46" i="13"/>
  <c r="P46" i="13" s="1"/>
  <c r="M46" i="13"/>
  <c r="L47" i="13"/>
  <c r="N46" i="13"/>
  <c r="C728" i="14" l="1"/>
  <c r="D528" i="30"/>
  <c r="L48" i="13"/>
  <c r="O47" i="13"/>
  <c r="P47" i="13" s="1"/>
  <c r="M47" i="13"/>
  <c r="N47" i="13"/>
  <c r="C729" i="14" l="1"/>
  <c r="D540" i="30"/>
  <c r="L49" i="13"/>
  <c r="O48" i="13"/>
  <c r="P48" i="13" s="1"/>
  <c r="M48" i="13"/>
  <c r="N48" i="13"/>
  <c r="C730" i="14" l="1"/>
  <c r="L50" i="13"/>
  <c r="O49" i="13"/>
  <c r="P49" i="13" s="1"/>
  <c r="N49" i="13"/>
  <c r="M49" i="13"/>
  <c r="C731" i="14" l="1"/>
  <c r="L51" i="13"/>
  <c r="O50" i="13"/>
  <c r="P50" i="13" s="1"/>
  <c r="M50" i="13"/>
  <c r="N50" i="13"/>
  <c r="C732" i="14" l="1"/>
  <c r="L52" i="13"/>
  <c r="O51" i="13"/>
  <c r="P51" i="13" s="1"/>
  <c r="M51" i="13"/>
  <c r="N51" i="13"/>
  <c r="C733" i="14" l="1"/>
  <c r="L53" i="13"/>
  <c r="O52" i="13"/>
  <c r="P52" i="13" s="1"/>
  <c r="M52" i="13"/>
  <c r="N52" i="13"/>
  <c r="L54" i="13" l="1"/>
  <c r="O53" i="13"/>
  <c r="P53" i="13" s="1"/>
  <c r="N53" i="13"/>
  <c r="M53" i="13"/>
  <c r="O54" i="13" l="1"/>
  <c r="P54" i="13" s="1"/>
  <c r="M54" i="13"/>
  <c r="N54" i="13"/>
  <c r="L55" i="13"/>
  <c r="L56" i="13" l="1"/>
  <c r="O55" i="13"/>
  <c r="P55" i="13" s="1"/>
  <c r="M55" i="13"/>
  <c r="N55" i="13"/>
  <c r="L57" i="13" l="1"/>
  <c r="O56" i="13"/>
  <c r="P56" i="13" s="1"/>
  <c r="M56" i="13"/>
  <c r="N56" i="13"/>
  <c r="L58" i="13" l="1"/>
  <c r="O57" i="13"/>
  <c r="P57" i="13" s="1"/>
  <c r="N57" i="13"/>
  <c r="M57" i="13"/>
  <c r="L59" i="13" l="1"/>
  <c r="O58" i="13"/>
  <c r="P58" i="13" s="1"/>
  <c r="M58" i="13"/>
  <c r="N58" i="13"/>
  <c r="L60" i="13" l="1"/>
  <c r="O59" i="13"/>
  <c r="P59" i="13" s="1"/>
  <c r="M59" i="13"/>
  <c r="N59" i="13"/>
  <c r="L61" i="13" l="1"/>
  <c r="O60" i="13"/>
  <c r="P60" i="13" s="1"/>
  <c r="M60" i="13"/>
  <c r="N60" i="13"/>
  <c r="L62" i="13" l="1"/>
  <c r="O61" i="13"/>
  <c r="P61" i="13" s="1"/>
  <c r="N61" i="13"/>
  <c r="M61" i="13"/>
  <c r="O62" i="13" l="1"/>
  <c r="P62" i="13" s="1"/>
  <c r="L63" i="13"/>
  <c r="M62" i="13"/>
  <c r="N62" i="13"/>
  <c r="L64" i="13" l="1"/>
  <c r="O63" i="13"/>
  <c r="P63" i="13" s="1"/>
  <c r="M63" i="13"/>
  <c r="N63" i="13"/>
  <c r="L65" i="13" l="1"/>
  <c r="O64" i="13"/>
  <c r="P64" i="13" s="1"/>
  <c r="M64" i="13"/>
  <c r="N64" i="13"/>
  <c r="L66" i="13" l="1"/>
  <c r="O65" i="13"/>
  <c r="P65" i="13" s="1"/>
  <c r="N65" i="13"/>
  <c r="M65" i="13"/>
  <c r="L67" i="13" l="1"/>
  <c r="O66" i="13"/>
  <c r="P66" i="13" s="1"/>
  <c r="M66" i="13"/>
  <c r="N66" i="13"/>
  <c r="L68" i="13" l="1"/>
  <c r="O67" i="13"/>
  <c r="P67" i="13" s="1"/>
  <c r="M67" i="13"/>
  <c r="N67" i="13"/>
  <c r="L69" i="13" l="1"/>
  <c r="O68" i="13"/>
  <c r="P68" i="13" s="1"/>
  <c r="M68" i="13"/>
  <c r="N68" i="13"/>
  <c r="L70" i="13" l="1"/>
  <c r="O69" i="13"/>
  <c r="P69" i="13" s="1"/>
  <c r="N69" i="13"/>
  <c r="M69" i="13"/>
  <c r="O70" i="13" l="1"/>
  <c r="P70" i="13" s="1"/>
  <c r="M70" i="13"/>
  <c r="L71" i="13"/>
  <c r="N70" i="13"/>
  <c r="L72" i="13" l="1"/>
  <c r="O71" i="13"/>
  <c r="P71" i="13" s="1"/>
  <c r="M71" i="13"/>
  <c r="N71" i="13"/>
  <c r="L73" i="13" l="1"/>
  <c r="O72" i="13"/>
  <c r="P72" i="13" s="1"/>
  <c r="M72" i="13"/>
  <c r="N72" i="13"/>
  <c r="L74" i="13" l="1"/>
  <c r="O73" i="13"/>
  <c r="P73" i="13" s="1"/>
  <c r="N73" i="13"/>
  <c r="M73" i="13"/>
  <c r="L75" i="13" l="1"/>
  <c r="O74" i="13"/>
  <c r="P74" i="13" s="1"/>
  <c r="M74" i="13"/>
  <c r="N74" i="13"/>
  <c r="L76" i="13" l="1"/>
  <c r="O75" i="13"/>
  <c r="P75" i="13" s="1"/>
  <c r="M75" i="13"/>
  <c r="N75" i="13"/>
  <c r="L77" i="13" l="1"/>
  <c r="O76" i="13"/>
  <c r="P76" i="13" s="1"/>
  <c r="M76" i="13"/>
  <c r="N76" i="13"/>
  <c r="L78" i="13" l="1"/>
  <c r="O77" i="13"/>
  <c r="P77" i="13" s="1"/>
  <c r="N77" i="13"/>
  <c r="M77" i="13"/>
  <c r="O78" i="13" l="1"/>
  <c r="P78" i="13" s="1"/>
  <c r="M78" i="13"/>
  <c r="L79" i="13"/>
  <c r="N78" i="13"/>
  <c r="L80" i="13" l="1"/>
  <c r="O79" i="13"/>
  <c r="P79" i="13" s="1"/>
  <c r="M79" i="13"/>
  <c r="N79" i="13"/>
  <c r="L81" i="13" l="1"/>
  <c r="O80" i="13"/>
  <c r="P80" i="13" s="1"/>
  <c r="M80" i="13"/>
  <c r="N80" i="13"/>
  <c r="L82" i="13" l="1"/>
  <c r="O81" i="13"/>
  <c r="P81" i="13" s="1"/>
  <c r="N81" i="13"/>
  <c r="M81" i="13"/>
  <c r="L83" i="13" l="1"/>
  <c r="O82" i="13"/>
  <c r="P82" i="13" s="1"/>
  <c r="M82" i="13"/>
  <c r="N82" i="13"/>
  <c r="L84" i="13" l="1"/>
  <c r="O83" i="13"/>
  <c r="P83" i="13" s="1"/>
  <c r="M83" i="13"/>
  <c r="N83" i="13"/>
  <c r="L85" i="13" l="1"/>
  <c r="O84" i="13"/>
  <c r="P84" i="13" s="1"/>
  <c r="M84" i="13"/>
  <c r="N84" i="13"/>
  <c r="L86" i="13" l="1"/>
  <c r="O85" i="13"/>
  <c r="P85" i="13" s="1"/>
  <c r="N85" i="13"/>
  <c r="M85" i="13"/>
  <c r="O86" i="13" l="1"/>
  <c r="P86" i="13" s="1"/>
  <c r="M86" i="13"/>
  <c r="N86" i="13"/>
  <c r="L87" i="13"/>
  <c r="L88" i="13" l="1"/>
  <c r="O87" i="13"/>
  <c r="P87" i="13" s="1"/>
  <c r="M87" i="13"/>
  <c r="N87" i="13"/>
  <c r="L89" i="13" l="1"/>
  <c r="O88" i="13"/>
  <c r="P88" i="13" s="1"/>
  <c r="M88" i="13"/>
  <c r="N88" i="13"/>
  <c r="L90" i="13" l="1"/>
  <c r="O89" i="13"/>
  <c r="P89" i="13" s="1"/>
  <c r="N89" i="13"/>
  <c r="M89" i="13"/>
  <c r="L91" i="13" l="1"/>
  <c r="O90" i="13"/>
  <c r="P90" i="13" s="1"/>
  <c r="M90" i="13"/>
  <c r="N90" i="13"/>
  <c r="L92" i="13" l="1"/>
  <c r="O91" i="13"/>
  <c r="P91" i="13" s="1"/>
  <c r="M91" i="13"/>
  <c r="N91" i="13"/>
  <c r="L93" i="13" l="1"/>
  <c r="O92" i="13"/>
  <c r="P92" i="13" s="1"/>
  <c r="M92" i="13"/>
  <c r="N92" i="13"/>
  <c r="L94" i="13" l="1"/>
  <c r="O93" i="13"/>
  <c r="P93" i="13" s="1"/>
  <c r="N93" i="13"/>
  <c r="M93" i="13"/>
  <c r="O94" i="13" l="1"/>
  <c r="P94" i="13" s="1"/>
  <c r="L95" i="13"/>
  <c r="M94" i="13"/>
  <c r="N94" i="13"/>
  <c r="L96" i="13" l="1"/>
  <c r="O95" i="13"/>
  <c r="P95" i="13" s="1"/>
  <c r="M95" i="13"/>
  <c r="N95" i="13"/>
  <c r="L97" i="13" l="1"/>
  <c r="O96" i="13"/>
  <c r="P96" i="13" s="1"/>
  <c r="M96" i="13"/>
  <c r="N96" i="13"/>
  <c r="L98" i="13" l="1"/>
  <c r="O97" i="13"/>
  <c r="P97" i="13" s="1"/>
  <c r="N97" i="13"/>
  <c r="M97" i="13"/>
  <c r="L99" i="13" l="1"/>
  <c r="O98" i="13"/>
  <c r="P98" i="13" s="1"/>
  <c r="M98" i="13"/>
  <c r="N98" i="13"/>
  <c r="L100" i="13" l="1"/>
  <c r="O99" i="13"/>
  <c r="P99" i="13" s="1"/>
  <c r="M99" i="13"/>
  <c r="N99" i="13"/>
  <c r="L101" i="13" l="1"/>
  <c r="O100" i="13"/>
  <c r="P100" i="13" s="1"/>
  <c r="M100" i="13"/>
  <c r="N100" i="13"/>
  <c r="L102" i="13" l="1"/>
  <c r="O101" i="13"/>
  <c r="P101" i="13" s="1"/>
  <c r="N101" i="13"/>
  <c r="M101" i="13"/>
  <c r="O102" i="13" l="1"/>
  <c r="P102" i="13" s="1"/>
  <c r="M102" i="13"/>
  <c r="L103" i="13"/>
  <c r="N102" i="13"/>
  <c r="L104" i="13" l="1"/>
  <c r="O103" i="13"/>
  <c r="P103" i="13" s="1"/>
  <c r="M103" i="13"/>
  <c r="N103" i="13"/>
  <c r="L105" i="13" l="1"/>
  <c r="O104" i="13"/>
  <c r="P104" i="13" s="1"/>
  <c r="M104" i="13"/>
  <c r="N104" i="13"/>
  <c r="L106" i="13" l="1"/>
  <c r="O105" i="13"/>
  <c r="P105" i="13" s="1"/>
  <c r="N105" i="13"/>
  <c r="M105" i="13"/>
  <c r="L107" i="13" l="1"/>
  <c r="O106" i="13"/>
  <c r="P106" i="13" s="1"/>
  <c r="M106" i="13"/>
  <c r="N106" i="13"/>
  <c r="L108" i="13" l="1"/>
  <c r="O107" i="13"/>
  <c r="P107" i="13" s="1"/>
  <c r="M107" i="13"/>
  <c r="N107" i="13"/>
  <c r="L109" i="13" l="1"/>
  <c r="O108" i="13"/>
  <c r="P108" i="13" s="1"/>
  <c r="M108" i="13"/>
  <c r="N108" i="13"/>
  <c r="L110" i="13" l="1"/>
  <c r="O109" i="13"/>
  <c r="P109" i="13" s="1"/>
  <c r="N109" i="13"/>
  <c r="M109" i="13"/>
  <c r="O110" i="13" l="1"/>
  <c r="P110" i="13" s="1"/>
  <c r="M110" i="13"/>
  <c r="L111" i="13"/>
  <c r="N110" i="13"/>
  <c r="L112" i="13" l="1"/>
  <c r="O111" i="13"/>
  <c r="P111" i="13" s="1"/>
  <c r="M111" i="13"/>
  <c r="N111" i="13"/>
  <c r="L113" i="13" l="1"/>
  <c r="O112" i="13"/>
  <c r="P112" i="13" s="1"/>
  <c r="M112" i="13"/>
  <c r="N112" i="13"/>
  <c r="L114" i="13" l="1"/>
  <c r="O113" i="13"/>
  <c r="P113" i="13" s="1"/>
  <c r="N113" i="13"/>
  <c r="M113" i="13"/>
  <c r="L115" i="13" l="1"/>
  <c r="O114" i="13"/>
  <c r="P114" i="13" s="1"/>
  <c r="M114" i="13"/>
  <c r="N114" i="13"/>
  <c r="L116" i="13" l="1"/>
  <c r="O115" i="13"/>
  <c r="P115" i="13" s="1"/>
  <c r="M115" i="13"/>
  <c r="N115" i="13"/>
  <c r="L117" i="13" l="1"/>
  <c r="O116" i="13"/>
  <c r="P116" i="13" s="1"/>
  <c r="M116" i="13"/>
  <c r="N116" i="13"/>
  <c r="L118" i="13" l="1"/>
  <c r="O117" i="13"/>
  <c r="P117" i="13" s="1"/>
  <c r="N117" i="13"/>
  <c r="M117" i="13"/>
  <c r="O118" i="13" l="1"/>
  <c r="P118" i="13" s="1"/>
  <c r="M118" i="13"/>
  <c r="L119" i="13"/>
  <c r="N118" i="13"/>
  <c r="L120" i="13" l="1"/>
  <c r="O119" i="13"/>
  <c r="P119" i="13" s="1"/>
  <c r="M119" i="13"/>
  <c r="N119" i="13"/>
  <c r="L121" i="13" l="1"/>
  <c r="O120" i="13"/>
  <c r="P120" i="13" s="1"/>
  <c r="M120" i="13"/>
  <c r="N120" i="13"/>
  <c r="L122" i="13" l="1"/>
  <c r="O121" i="13"/>
  <c r="P121" i="13" s="1"/>
  <c r="N121" i="13"/>
  <c r="M121" i="13"/>
  <c r="L123" i="13" l="1"/>
  <c r="O122" i="13"/>
  <c r="P122" i="13" s="1"/>
  <c r="M122" i="13"/>
  <c r="N122" i="13"/>
  <c r="L124" i="13" l="1"/>
  <c r="O123" i="13"/>
  <c r="P123" i="13" s="1"/>
  <c r="M123" i="13"/>
  <c r="N123" i="13"/>
  <c r="L125" i="13" l="1"/>
  <c r="O124" i="13"/>
  <c r="P124" i="13" s="1"/>
  <c r="M124" i="13"/>
  <c r="N124" i="13"/>
  <c r="L126" i="13" l="1"/>
  <c r="O125" i="13"/>
  <c r="P125" i="13" s="1"/>
  <c r="N125" i="13"/>
  <c r="M125" i="13"/>
  <c r="O126" i="13" l="1"/>
  <c r="P126" i="13" s="1"/>
  <c r="L127" i="13"/>
  <c r="M126" i="13"/>
  <c r="N126" i="13"/>
  <c r="L128" i="13" l="1"/>
  <c r="O127" i="13"/>
  <c r="P127" i="13" s="1"/>
  <c r="M127" i="13"/>
  <c r="N127" i="13"/>
  <c r="L129" i="13" l="1"/>
  <c r="O128" i="13"/>
  <c r="P128" i="13" s="1"/>
  <c r="M128" i="13"/>
  <c r="N128" i="13"/>
  <c r="L130" i="13" l="1"/>
  <c r="O129" i="13"/>
  <c r="P129" i="13" s="1"/>
  <c r="N129" i="13"/>
  <c r="M129" i="13"/>
  <c r="L131" i="13" l="1"/>
  <c r="O130" i="13"/>
  <c r="P130" i="13" s="1"/>
  <c r="M130" i="13"/>
  <c r="N130" i="13"/>
  <c r="L132" i="13" l="1"/>
  <c r="O131" i="13"/>
  <c r="P131" i="13" s="1"/>
  <c r="M131" i="13"/>
  <c r="N131" i="13"/>
  <c r="L133" i="13" l="1"/>
  <c r="O132" i="13"/>
  <c r="P132" i="13" s="1"/>
  <c r="M132" i="13"/>
  <c r="N132" i="13"/>
  <c r="L134" i="13" l="1"/>
  <c r="O133" i="13"/>
  <c r="P133" i="13" s="1"/>
  <c r="N133" i="13"/>
  <c r="M133" i="13"/>
  <c r="O134" i="13" l="1"/>
  <c r="P134" i="13" s="1"/>
  <c r="M134" i="13"/>
  <c r="L135" i="13"/>
  <c r="N134" i="13"/>
  <c r="L136" i="13" l="1"/>
  <c r="O135" i="13"/>
  <c r="P135" i="13" s="1"/>
  <c r="M135" i="13"/>
  <c r="N135" i="13"/>
  <c r="L137" i="13" l="1"/>
  <c r="O136" i="13"/>
  <c r="P136" i="13" s="1"/>
  <c r="M136" i="13"/>
  <c r="N136" i="13"/>
  <c r="L138" i="13" l="1"/>
  <c r="O137" i="13"/>
  <c r="P137" i="13" s="1"/>
  <c r="N137" i="13"/>
  <c r="M137" i="13"/>
  <c r="L139" i="13" l="1"/>
  <c r="O138" i="13"/>
  <c r="P138" i="13" s="1"/>
  <c r="M138" i="13"/>
  <c r="N138" i="13"/>
  <c r="L140" i="13" l="1"/>
  <c r="O139" i="13"/>
  <c r="P139" i="13" s="1"/>
  <c r="M139" i="13"/>
  <c r="N139" i="13"/>
  <c r="L141" i="13" l="1"/>
  <c r="O140" i="13"/>
  <c r="P140" i="13" s="1"/>
  <c r="M140" i="13"/>
  <c r="N140" i="13"/>
  <c r="L142" i="13" l="1"/>
  <c r="O141" i="13"/>
  <c r="P141" i="13" s="1"/>
  <c r="N141" i="13"/>
  <c r="M141" i="13"/>
  <c r="O142" i="13" l="1"/>
  <c r="P142" i="13" s="1"/>
  <c r="M142" i="13"/>
  <c r="L143" i="13"/>
  <c r="N142" i="13"/>
  <c r="L144" i="13" l="1"/>
  <c r="O143" i="13"/>
  <c r="P143" i="13" s="1"/>
  <c r="M143" i="13"/>
  <c r="N143" i="13"/>
  <c r="L145" i="13" l="1"/>
  <c r="O144" i="13"/>
  <c r="P144" i="13" s="1"/>
  <c r="M144" i="13"/>
  <c r="N144" i="13"/>
  <c r="L146" i="13" l="1"/>
  <c r="O145" i="13"/>
  <c r="P145" i="13" s="1"/>
  <c r="N145" i="13"/>
  <c r="M145" i="13"/>
  <c r="L147" i="13" l="1"/>
  <c r="O146" i="13"/>
  <c r="P146" i="13" s="1"/>
  <c r="M146" i="13"/>
  <c r="N146" i="13"/>
  <c r="L148" i="13" l="1"/>
  <c r="O147" i="13"/>
  <c r="P147" i="13" s="1"/>
  <c r="M147" i="13"/>
  <c r="N147" i="13"/>
  <c r="L149" i="13" l="1"/>
  <c r="O148" i="13"/>
  <c r="P148" i="13" s="1"/>
  <c r="M148" i="13"/>
  <c r="N148" i="13"/>
  <c r="L150" i="13" l="1"/>
  <c r="O149" i="13"/>
  <c r="P149" i="13" s="1"/>
  <c r="N149" i="13"/>
  <c r="M149" i="13"/>
  <c r="O150" i="13" l="1"/>
  <c r="P150" i="13" s="1"/>
  <c r="M150" i="13"/>
  <c r="N150" i="13"/>
  <c r="L151" i="13"/>
  <c r="L152" i="13" l="1"/>
  <c r="O151" i="13"/>
  <c r="P151" i="13" s="1"/>
  <c r="M151" i="13"/>
  <c r="N151" i="13"/>
  <c r="L153" i="13" l="1"/>
  <c r="O152" i="13"/>
  <c r="P152" i="13" s="1"/>
  <c r="M152" i="13"/>
  <c r="N152" i="13"/>
  <c r="L154" i="13" l="1"/>
  <c r="O153" i="13"/>
  <c r="P153" i="13" s="1"/>
  <c r="N153" i="13"/>
  <c r="M153" i="13"/>
  <c r="L155" i="13" l="1"/>
  <c r="O154" i="13"/>
  <c r="P154" i="13" s="1"/>
  <c r="M154" i="13"/>
  <c r="N154" i="13"/>
  <c r="L156" i="13" l="1"/>
  <c r="O155" i="13"/>
  <c r="P155" i="13" s="1"/>
  <c r="M155" i="13"/>
  <c r="N155" i="13"/>
  <c r="L157" i="13" l="1"/>
  <c r="O156" i="13"/>
  <c r="P156" i="13" s="1"/>
  <c r="M156" i="13"/>
  <c r="N156" i="13"/>
  <c r="L158" i="13" l="1"/>
  <c r="O157" i="13"/>
  <c r="P157" i="13" s="1"/>
  <c r="N157" i="13"/>
  <c r="M157" i="13"/>
  <c r="O158" i="13" l="1"/>
  <c r="P158" i="13" s="1"/>
  <c r="L159" i="13"/>
  <c r="M158" i="13"/>
  <c r="N158" i="13"/>
  <c r="L160" i="13" l="1"/>
  <c r="O159" i="13"/>
  <c r="P159" i="13" s="1"/>
  <c r="M159" i="13"/>
  <c r="N159" i="13"/>
  <c r="L161" i="13" l="1"/>
  <c r="O160" i="13"/>
  <c r="P160" i="13" s="1"/>
  <c r="M160" i="13"/>
  <c r="N160" i="13"/>
  <c r="L162" i="13" l="1"/>
  <c r="O161" i="13"/>
  <c r="P161" i="13" s="1"/>
  <c r="N161" i="13"/>
  <c r="M161" i="13"/>
  <c r="L163" i="13" l="1"/>
  <c r="O162" i="13"/>
  <c r="P162" i="13" s="1"/>
  <c r="M162" i="13"/>
  <c r="N162" i="13"/>
  <c r="L164" i="13" l="1"/>
  <c r="O163" i="13"/>
  <c r="P163" i="13" s="1"/>
  <c r="M163" i="13"/>
  <c r="N163" i="13"/>
  <c r="L165" i="13" l="1"/>
  <c r="O164" i="13"/>
  <c r="P164" i="13" s="1"/>
  <c r="M164" i="13"/>
  <c r="N164" i="13"/>
  <c r="L166" i="13" l="1"/>
  <c r="O165" i="13"/>
  <c r="P165" i="13" s="1"/>
  <c r="N165" i="13"/>
  <c r="M165" i="13"/>
  <c r="O166" i="13" l="1"/>
  <c r="P166" i="13" s="1"/>
  <c r="M166" i="13"/>
  <c r="L167" i="13"/>
  <c r="N166" i="13"/>
  <c r="L168" i="13" l="1"/>
  <c r="O167" i="13"/>
  <c r="P167" i="13" s="1"/>
  <c r="M167" i="13"/>
  <c r="N167" i="13"/>
  <c r="L169" i="13" l="1"/>
  <c r="O168" i="13"/>
  <c r="P168" i="13" s="1"/>
  <c r="M168" i="13"/>
  <c r="N168" i="13"/>
  <c r="L170" i="13" l="1"/>
  <c r="O169" i="13"/>
  <c r="P169" i="13" s="1"/>
  <c r="N169" i="13"/>
  <c r="M169" i="13"/>
  <c r="L171" i="13" l="1"/>
  <c r="O170" i="13"/>
  <c r="P170" i="13" s="1"/>
  <c r="M170" i="13"/>
  <c r="N170" i="13"/>
  <c r="L172" i="13" l="1"/>
  <c r="O171" i="13"/>
  <c r="P171" i="13" s="1"/>
  <c r="M171" i="13"/>
  <c r="N171" i="13"/>
  <c r="L173" i="13" l="1"/>
  <c r="O172" i="13"/>
  <c r="P172" i="13" s="1"/>
  <c r="M172" i="13"/>
  <c r="N172" i="13"/>
  <c r="L174" i="13" l="1"/>
  <c r="O173" i="13"/>
  <c r="P173" i="13" s="1"/>
  <c r="N173" i="13"/>
  <c r="M173" i="13"/>
  <c r="O174" i="13" l="1"/>
  <c r="P174" i="13" s="1"/>
  <c r="M174" i="13"/>
  <c r="L175" i="13"/>
  <c r="N174" i="13"/>
  <c r="L176" i="13" l="1"/>
  <c r="O175" i="13"/>
  <c r="P175" i="13" s="1"/>
  <c r="M175" i="13"/>
  <c r="N175" i="13"/>
  <c r="L177" i="13" l="1"/>
  <c r="O176" i="13"/>
  <c r="P176" i="13" s="1"/>
  <c r="M176" i="13"/>
  <c r="N176" i="13"/>
  <c r="L178" i="13" l="1"/>
  <c r="O177" i="13"/>
  <c r="P177" i="13" s="1"/>
  <c r="N177" i="13"/>
  <c r="M177" i="13"/>
  <c r="L179" i="13" l="1"/>
  <c r="O178" i="13"/>
  <c r="P178" i="13" s="1"/>
  <c r="M178" i="13"/>
  <c r="N178" i="13"/>
  <c r="L180" i="13" l="1"/>
  <c r="O179" i="13"/>
  <c r="P179" i="13" s="1"/>
  <c r="M179" i="13"/>
  <c r="N179" i="13"/>
  <c r="L181" i="13" l="1"/>
  <c r="O180" i="13"/>
  <c r="P180" i="13" s="1"/>
  <c r="M180" i="13"/>
  <c r="N180" i="13"/>
  <c r="L182" i="13" l="1"/>
  <c r="O181" i="13"/>
  <c r="P181" i="13" s="1"/>
  <c r="N181" i="13"/>
  <c r="M181" i="13"/>
  <c r="O182" i="13" l="1"/>
  <c r="P182" i="13" s="1"/>
  <c r="M182" i="13"/>
  <c r="N182" i="13"/>
  <c r="L183" i="13"/>
  <c r="L184" i="13" l="1"/>
  <c r="O183" i="13"/>
  <c r="P183" i="13" s="1"/>
  <c r="M183" i="13"/>
  <c r="N183" i="13"/>
  <c r="L185" i="13" l="1"/>
  <c r="O184" i="13"/>
  <c r="P184" i="13" s="1"/>
  <c r="M184" i="13"/>
  <c r="N184" i="13"/>
  <c r="L186" i="13" l="1"/>
  <c r="O185" i="13"/>
  <c r="P185" i="13" s="1"/>
  <c r="N185" i="13"/>
  <c r="M185" i="13"/>
  <c r="L187" i="13" l="1"/>
  <c r="O186" i="13"/>
  <c r="P186" i="13" s="1"/>
  <c r="M186" i="13"/>
  <c r="N186" i="13"/>
  <c r="L188" i="13" l="1"/>
  <c r="O187" i="13"/>
  <c r="P187" i="13" s="1"/>
  <c r="M187" i="13"/>
  <c r="N187" i="13"/>
  <c r="L189" i="13" l="1"/>
  <c r="O188" i="13"/>
  <c r="P188" i="13" s="1"/>
  <c r="M188" i="13"/>
  <c r="N188" i="13"/>
  <c r="L190" i="13" l="1"/>
  <c r="O189" i="13"/>
  <c r="P189" i="13" s="1"/>
  <c r="N189" i="13"/>
  <c r="M189" i="13"/>
  <c r="O190" i="13" l="1"/>
  <c r="P190" i="13" s="1"/>
  <c r="L191" i="13"/>
  <c r="M190" i="13"/>
  <c r="N190" i="13"/>
  <c r="L192" i="13" l="1"/>
  <c r="O191" i="13"/>
  <c r="P191" i="13" s="1"/>
  <c r="M191" i="13"/>
  <c r="N191" i="13"/>
  <c r="L193" i="13" l="1"/>
  <c r="O192" i="13"/>
  <c r="P192" i="13" s="1"/>
  <c r="M192" i="13"/>
  <c r="N192" i="13"/>
  <c r="L194" i="13" l="1"/>
  <c r="O193" i="13"/>
  <c r="P193" i="13" s="1"/>
  <c r="N193" i="13"/>
  <c r="M193" i="13"/>
  <c r="L195" i="13" l="1"/>
  <c r="O194" i="13"/>
  <c r="P194" i="13" s="1"/>
  <c r="M194" i="13"/>
  <c r="N194" i="13"/>
  <c r="L196" i="13" l="1"/>
  <c r="O195" i="13"/>
  <c r="P195" i="13" s="1"/>
  <c r="M195" i="13"/>
  <c r="N195" i="13"/>
  <c r="L197" i="13" l="1"/>
  <c r="O196" i="13"/>
  <c r="P196" i="13" s="1"/>
  <c r="M196" i="13"/>
  <c r="N196" i="13"/>
  <c r="L198" i="13" l="1"/>
  <c r="O197" i="13"/>
  <c r="P197" i="13" s="1"/>
  <c r="N197" i="13"/>
  <c r="M197" i="13"/>
  <c r="O198" i="13" l="1"/>
  <c r="P198" i="13" s="1"/>
  <c r="M198" i="13"/>
  <c r="L199" i="13"/>
  <c r="N198" i="13"/>
  <c r="L200" i="13" l="1"/>
  <c r="O199" i="13"/>
  <c r="P199" i="13" s="1"/>
  <c r="M199" i="13"/>
  <c r="N199" i="13"/>
  <c r="L201" i="13" l="1"/>
  <c r="O200" i="13"/>
  <c r="P200" i="13" s="1"/>
  <c r="M200" i="13"/>
  <c r="N200" i="13"/>
  <c r="L202" i="13" l="1"/>
  <c r="O201" i="13"/>
  <c r="P201" i="13" s="1"/>
  <c r="N201" i="13"/>
  <c r="M201" i="13"/>
  <c r="L203" i="13" l="1"/>
  <c r="O202" i="13"/>
  <c r="P202" i="13" s="1"/>
  <c r="M202" i="13"/>
  <c r="N202" i="13"/>
  <c r="L204" i="13" l="1"/>
  <c r="O203" i="13"/>
  <c r="P203" i="13" s="1"/>
  <c r="M203" i="13"/>
  <c r="N203" i="13"/>
  <c r="L205" i="13" l="1"/>
  <c r="O204" i="13"/>
  <c r="P204" i="13" s="1"/>
  <c r="M204" i="13"/>
  <c r="N204" i="13"/>
  <c r="L206" i="13" l="1"/>
  <c r="O205" i="13"/>
  <c r="P205" i="13" s="1"/>
  <c r="N205" i="13"/>
  <c r="M205" i="13"/>
  <c r="O206" i="13" l="1"/>
  <c r="P206" i="13" s="1"/>
  <c r="M206" i="13"/>
  <c r="L207" i="13"/>
  <c r="N206" i="13"/>
  <c r="L208" i="13" l="1"/>
  <c r="O207" i="13"/>
  <c r="P207" i="13" s="1"/>
  <c r="M207" i="13"/>
  <c r="N207" i="13"/>
  <c r="L209" i="13" l="1"/>
  <c r="O208" i="13"/>
  <c r="P208" i="13" s="1"/>
  <c r="M208" i="13"/>
  <c r="N208" i="13"/>
  <c r="L210" i="13" l="1"/>
  <c r="O209" i="13"/>
  <c r="P209" i="13" s="1"/>
  <c r="N209" i="13"/>
  <c r="M209" i="13"/>
  <c r="L211" i="13" l="1"/>
  <c r="O210" i="13"/>
  <c r="P210" i="13" s="1"/>
  <c r="M210" i="13"/>
  <c r="N210" i="13"/>
  <c r="L212" i="13" l="1"/>
  <c r="O211" i="13"/>
  <c r="P211" i="13" s="1"/>
  <c r="M211" i="13"/>
  <c r="N211" i="13"/>
  <c r="L213" i="13" l="1"/>
  <c r="O212" i="13"/>
  <c r="P212" i="13" s="1"/>
  <c r="M212" i="13"/>
  <c r="N212" i="13"/>
  <c r="L214" i="13" l="1"/>
  <c r="O213" i="13"/>
  <c r="P213" i="13" s="1"/>
  <c r="N213" i="13"/>
  <c r="M213" i="13"/>
  <c r="O214" i="13" l="1"/>
  <c r="P214" i="13" s="1"/>
  <c r="M214" i="13"/>
  <c r="N214" i="13"/>
  <c r="L215" i="13"/>
  <c r="L216" i="13" l="1"/>
  <c r="O215" i="13"/>
  <c r="P215" i="13" s="1"/>
  <c r="M215" i="13"/>
  <c r="N215" i="13"/>
  <c r="L217" i="13" l="1"/>
  <c r="O216" i="13"/>
  <c r="P216" i="13" s="1"/>
  <c r="M216" i="13"/>
  <c r="N216" i="13"/>
  <c r="L218" i="13" l="1"/>
  <c r="O217" i="13"/>
  <c r="P217" i="13" s="1"/>
  <c r="N217" i="13"/>
  <c r="M217" i="13"/>
  <c r="L219" i="13" l="1"/>
  <c r="O218" i="13"/>
  <c r="P218" i="13" s="1"/>
  <c r="M218" i="13"/>
  <c r="N218" i="13"/>
  <c r="L220" i="13" l="1"/>
  <c r="O219" i="13"/>
  <c r="P219" i="13" s="1"/>
  <c r="M219" i="13"/>
  <c r="N219" i="13"/>
  <c r="O220" i="13" l="1"/>
  <c r="P220" i="13" s="1"/>
  <c r="L221" i="13"/>
  <c r="M220" i="13"/>
  <c r="N220" i="13"/>
  <c r="L222" i="13" l="1"/>
  <c r="O221" i="13"/>
  <c r="P221" i="13" s="1"/>
  <c r="N221" i="13"/>
  <c r="M221" i="13"/>
  <c r="L223" i="13" l="1"/>
  <c r="O222" i="13"/>
  <c r="P222" i="13" s="1"/>
  <c r="M222" i="13"/>
  <c r="N222" i="13"/>
  <c r="L224" i="13" l="1"/>
  <c r="O223" i="13"/>
  <c r="P223" i="13" s="1"/>
  <c r="M223" i="13"/>
  <c r="N223" i="13"/>
  <c r="L225" i="13" l="1"/>
  <c r="O224" i="13"/>
  <c r="P224" i="13" s="1"/>
  <c r="M224" i="13"/>
  <c r="N224" i="13"/>
  <c r="O225" i="13" l="1"/>
  <c r="P225" i="13" s="1"/>
  <c r="N225" i="13"/>
  <c r="L226" i="13"/>
  <c r="M225" i="13"/>
  <c r="L227" i="13" l="1"/>
  <c r="O226" i="13"/>
  <c r="P226" i="13" s="1"/>
  <c r="M226" i="13"/>
  <c r="N226" i="13"/>
  <c r="L228" i="13" l="1"/>
  <c r="O227" i="13"/>
  <c r="P227" i="13" s="1"/>
  <c r="M227" i="13"/>
  <c r="N227" i="13"/>
  <c r="L229" i="13" l="1"/>
  <c r="O228" i="13"/>
  <c r="P228" i="13" s="1"/>
  <c r="M228" i="13"/>
  <c r="N228" i="13"/>
  <c r="L230" i="13" l="1"/>
  <c r="O229" i="13"/>
  <c r="P229" i="13" s="1"/>
  <c r="N229" i="13"/>
  <c r="M229" i="13"/>
  <c r="O230" i="13" l="1"/>
  <c r="P230" i="13" s="1"/>
  <c r="M230" i="13"/>
  <c r="L231" i="13"/>
  <c r="N230" i="13"/>
  <c r="L232" i="13" l="1"/>
  <c r="O231" i="13"/>
  <c r="P231" i="13" s="1"/>
  <c r="M231" i="13"/>
  <c r="N231" i="13"/>
  <c r="L233" i="13" l="1"/>
  <c r="O232" i="13"/>
  <c r="P232" i="13" s="1"/>
  <c r="M232" i="13"/>
  <c r="N232" i="13"/>
  <c r="O233" i="13" l="1"/>
  <c r="P233" i="13" s="1"/>
  <c r="L234" i="13"/>
  <c r="N233" i="13"/>
  <c r="M233" i="13"/>
  <c r="L235" i="13" l="1"/>
  <c r="O234" i="13"/>
  <c r="P234" i="13" s="1"/>
  <c r="M234" i="13"/>
  <c r="N234" i="13"/>
  <c r="L236" i="13" l="1"/>
  <c r="O235" i="13"/>
  <c r="P235" i="13" s="1"/>
  <c r="M235" i="13"/>
  <c r="N235" i="13"/>
  <c r="O236" i="13" l="1"/>
  <c r="P236" i="13" s="1"/>
  <c r="M236" i="13"/>
  <c r="N236" i="13"/>
  <c r="L237" i="13"/>
  <c r="L238" i="13" l="1"/>
  <c r="O237" i="13"/>
  <c r="P237" i="13" s="1"/>
  <c r="N237" i="13"/>
  <c r="M237" i="13"/>
  <c r="L239" i="13" l="1"/>
  <c r="O238" i="13"/>
  <c r="P238" i="13" s="1"/>
  <c r="M238" i="13"/>
  <c r="N238" i="13"/>
  <c r="L240" i="13" l="1"/>
  <c r="O239" i="13"/>
  <c r="P239" i="13" s="1"/>
  <c r="M239" i="13"/>
  <c r="N239" i="13"/>
  <c r="L241" i="13" l="1"/>
  <c r="O240" i="13"/>
  <c r="P240" i="13" s="1"/>
  <c r="M240" i="13"/>
  <c r="N240" i="13"/>
  <c r="O241" i="13" l="1"/>
  <c r="P241" i="13" s="1"/>
  <c r="L242" i="13"/>
  <c r="N241" i="13"/>
  <c r="M241" i="13"/>
  <c r="L243" i="13" l="1"/>
  <c r="O242" i="13"/>
  <c r="P242" i="13" s="1"/>
  <c r="M242" i="13"/>
  <c r="N242" i="13"/>
  <c r="L244" i="13" l="1"/>
  <c r="O243" i="13"/>
  <c r="P243" i="13" s="1"/>
  <c r="M243" i="13"/>
  <c r="N243" i="13"/>
  <c r="L245" i="13" l="1"/>
  <c r="O244" i="13"/>
  <c r="P244" i="13" s="1"/>
  <c r="M244" i="13"/>
  <c r="N244" i="13"/>
  <c r="L246" i="13" l="1"/>
  <c r="O245" i="13"/>
  <c r="P245" i="13" s="1"/>
  <c r="N245" i="13"/>
  <c r="M245" i="13"/>
  <c r="O246" i="13" l="1"/>
  <c r="P246" i="13" s="1"/>
  <c r="M246" i="13"/>
  <c r="L247" i="13"/>
  <c r="N246" i="13"/>
  <c r="L248" i="13" l="1"/>
  <c r="O247" i="13"/>
  <c r="P247" i="13" s="1"/>
  <c r="M247" i="13"/>
  <c r="N247" i="13"/>
  <c r="L249" i="13" l="1"/>
  <c r="O248" i="13"/>
  <c r="P248" i="13" s="1"/>
  <c r="M248" i="13"/>
  <c r="N248" i="13"/>
  <c r="L250" i="13" l="1"/>
  <c r="O249" i="13"/>
  <c r="P249" i="13" s="1"/>
  <c r="N249" i="13"/>
  <c r="M249" i="13"/>
  <c r="L251" i="13" l="1"/>
  <c r="O250" i="13"/>
  <c r="P250" i="13" s="1"/>
  <c r="M250" i="13"/>
  <c r="N250" i="13"/>
  <c r="L252" i="13" l="1"/>
  <c r="O251" i="13"/>
  <c r="P251" i="13" s="1"/>
  <c r="M251" i="13"/>
  <c r="N251" i="13"/>
  <c r="O252" i="13" l="1"/>
  <c r="P252" i="13" s="1"/>
  <c r="M252" i="13"/>
  <c r="L253" i="13"/>
  <c r="N252" i="13"/>
  <c r="L254" i="13" l="1"/>
  <c r="O253" i="13"/>
  <c r="P253" i="13" s="1"/>
  <c r="N253" i="13"/>
  <c r="M253" i="13"/>
  <c r="L255" i="13" l="1"/>
  <c r="O254" i="13"/>
  <c r="P254" i="13" s="1"/>
  <c r="M254" i="13"/>
  <c r="N254" i="13"/>
  <c r="L256" i="13" l="1"/>
  <c r="O255" i="13"/>
  <c r="P255" i="13" s="1"/>
  <c r="M255" i="13"/>
  <c r="N255" i="13"/>
  <c r="L257" i="13" l="1"/>
  <c r="O256" i="13"/>
  <c r="P256" i="13" s="1"/>
  <c r="M256" i="13"/>
  <c r="N256" i="13"/>
  <c r="O257" i="13" l="1"/>
  <c r="P257" i="13" s="1"/>
  <c r="N257" i="13"/>
  <c r="M257" i="13"/>
  <c r="L258" i="13"/>
  <c r="L259" i="13" l="1"/>
  <c r="O258" i="13"/>
  <c r="P258" i="13" s="1"/>
  <c r="M258" i="13"/>
  <c r="N258" i="13"/>
  <c r="L260" i="13" l="1"/>
  <c r="O259" i="13"/>
  <c r="P259" i="13" s="1"/>
  <c r="M259" i="13"/>
  <c r="N259" i="13"/>
  <c r="L261" i="13" l="1"/>
  <c r="O260" i="13"/>
  <c r="P260" i="13" s="1"/>
  <c r="M260" i="13"/>
  <c r="N260" i="13"/>
  <c r="L262" i="13" l="1"/>
  <c r="O261" i="13"/>
  <c r="P261" i="13" s="1"/>
  <c r="N261" i="13"/>
  <c r="M261" i="13"/>
  <c r="O262" i="13" l="1"/>
  <c r="P262" i="13" s="1"/>
  <c r="L263" i="13"/>
  <c r="M262" i="13"/>
  <c r="N262" i="13"/>
  <c r="L264" i="13" l="1"/>
  <c r="O263" i="13"/>
  <c r="P263" i="13" s="1"/>
  <c r="M263" i="13"/>
  <c r="N263" i="13"/>
  <c r="L265" i="13" l="1"/>
  <c r="O264" i="13"/>
  <c r="P264" i="13" s="1"/>
  <c r="M264" i="13"/>
  <c r="N264" i="13"/>
  <c r="O265" i="13" l="1"/>
  <c r="P265" i="13" s="1"/>
  <c r="L266" i="13"/>
  <c r="N265" i="13"/>
  <c r="M265" i="13"/>
  <c r="L267" i="13" l="1"/>
  <c r="O266" i="13"/>
  <c r="P266" i="13" s="1"/>
  <c r="M266" i="13"/>
  <c r="N266" i="13"/>
  <c r="L268" i="13" l="1"/>
  <c r="O267" i="13"/>
  <c r="P267" i="13" s="1"/>
  <c r="M267" i="13"/>
  <c r="N267" i="13"/>
  <c r="O268" i="13" l="1"/>
  <c r="P268" i="13" s="1"/>
  <c r="M268" i="13"/>
  <c r="N268" i="13"/>
  <c r="L269" i="13"/>
  <c r="L270" i="13" l="1"/>
  <c r="O269" i="13"/>
  <c r="P269" i="13" s="1"/>
  <c r="N269" i="13"/>
  <c r="M269" i="13"/>
  <c r="L271" i="13" l="1"/>
  <c r="O270" i="13"/>
  <c r="P270" i="13" s="1"/>
  <c r="M270" i="13"/>
  <c r="N270" i="13"/>
  <c r="L272" i="13" l="1"/>
  <c r="O271" i="13"/>
  <c r="P271" i="13" s="1"/>
  <c r="M271" i="13"/>
  <c r="N271" i="13"/>
  <c r="L273" i="13" l="1"/>
  <c r="O272" i="13"/>
  <c r="P272" i="13" s="1"/>
  <c r="M272" i="13"/>
  <c r="N272" i="13"/>
  <c r="O273" i="13" l="1"/>
  <c r="P273" i="13" s="1"/>
  <c r="L274" i="13"/>
  <c r="N273" i="13"/>
  <c r="M273" i="13"/>
  <c r="L275" i="13" l="1"/>
  <c r="O274" i="13"/>
  <c r="P274" i="13" s="1"/>
  <c r="M274" i="13"/>
  <c r="N274" i="13"/>
  <c r="L276" i="13" l="1"/>
  <c r="O275" i="13"/>
  <c r="P275" i="13" s="1"/>
  <c r="M275" i="13"/>
  <c r="N275" i="13"/>
  <c r="L277" i="13" l="1"/>
  <c r="O276" i="13"/>
  <c r="P276" i="13" s="1"/>
  <c r="M276" i="13"/>
  <c r="N276" i="13"/>
  <c r="L278" i="13" l="1"/>
  <c r="O277" i="13"/>
  <c r="P277" i="13" s="1"/>
  <c r="N277" i="13"/>
  <c r="M277" i="13"/>
  <c r="O278" i="13" l="1"/>
  <c r="P278" i="13" s="1"/>
  <c r="M278" i="13"/>
  <c r="N278" i="13"/>
  <c r="L279" i="13"/>
  <c r="L280" i="13" l="1"/>
  <c r="O279" i="13"/>
  <c r="P279" i="13" s="1"/>
  <c r="M279" i="13"/>
  <c r="N279" i="13"/>
  <c r="L281" i="13" l="1"/>
  <c r="O280" i="13"/>
  <c r="P280" i="13" s="1"/>
  <c r="M280" i="13"/>
  <c r="N280" i="13"/>
  <c r="L282" i="13" l="1"/>
  <c r="O281" i="13"/>
  <c r="P281" i="13" s="1"/>
  <c r="M281" i="13"/>
  <c r="N281" i="13"/>
  <c r="L283" i="13" l="1"/>
  <c r="O282" i="13"/>
  <c r="P282" i="13" s="1"/>
  <c r="M282" i="13"/>
  <c r="N282" i="13"/>
  <c r="L284" i="13" l="1"/>
  <c r="O283" i="13"/>
  <c r="P283" i="13" s="1"/>
  <c r="M283" i="13"/>
  <c r="N283" i="13"/>
  <c r="O284" i="13" l="1"/>
  <c r="P284" i="13" s="1"/>
  <c r="L285" i="13"/>
  <c r="M284" i="13"/>
  <c r="N284" i="13"/>
  <c r="L286" i="13" l="1"/>
  <c r="O285" i="13"/>
  <c r="P285" i="13" s="1"/>
  <c r="M285" i="13"/>
  <c r="N285" i="13"/>
  <c r="L287" i="13" l="1"/>
  <c r="O286" i="13"/>
  <c r="P286" i="13" s="1"/>
  <c r="M286" i="13"/>
  <c r="N286" i="13"/>
  <c r="L288" i="13" l="1"/>
  <c r="O287" i="13"/>
  <c r="P287" i="13" s="1"/>
  <c r="M287" i="13"/>
  <c r="N287" i="13"/>
  <c r="L289" i="13" l="1"/>
  <c r="O288" i="13"/>
  <c r="P288" i="13" s="1"/>
  <c r="M288" i="13"/>
  <c r="N288" i="13"/>
  <c r="O289" i="13" l="1"/>
  <c r="P289" i="13" s="1"/>
  <c r="L290" i="13"/>
  <c r="M289" i="13"/>
  <c r="N289" i="13"/>
  <c r="L291" i="13" l="1"/>
  <c r="O290" i="13"/>
  <c r="P290" i="13" s="1"/>
  <c r="M290" i="13"/>
  <c r="N290" i="13"/>
  <c r="L292" i="13" l="1"/>
  <c r="O291" i="13"/>
  <c r="P291" i="13" s="1"/>
  <c r="M291" i="13"/>
  <c r="N291" i="13"/>
  <c r="L293" i="13" l="1"/>
  <c r="O292" i="13"/>
  <c r="P292" i="13" s="1"/>
  <c r="M292" i="13"/>
  <c r="N292" i="13"/>
  <c r="L294" i="13" l="1"/>
  <c r="O293" i="13"/>
  <c r="P293" i="13" s="1"/>
  <c r="M293" i="13"/>
  <c r="N293" i="13"/>
  <c r="O294" i="13" l="1"/>
  <c r="P294" i="13" s="1"/>
  <c r="L295" i="13"/>
  <c r="M294" i="13"/>
  <c r="N294" i="13"/>
  <c r="L296" i="13" l="1"/>
  <c r="O295" i="13"/>
  <c r="P295" i="13" s="1"/>
  <c r="M295" i="13"/>
  <c r="N295" i="13"/>
  <c r="L297" i="13" l="1"/>
  <c r="O296" i="13"/>
  <c r="P296" i="13" s="1"/>
  <c r="M296" i="13"/>
  <c r="N296" i="13"/>
  <c r="O297" i="13" l="1"/>
  <c r="P297" i="13" s="1"/>
  <c r="L298" i="13"/>
  <c r="M297" i="13"/>
  <c r="N297" i="13"/>
  <c r="L299" i="13" l="1"/>
  <c r="O298" i="13"/>
  <c r="P298" i="13" s="1"/>
  <c r="M298" i="13"/>
  <c r="N298" i="13"/>
  <c r="L300" i="13" l="1"/>
  <c r="O299" i="13"/>
  <c r="P299" i="13" s="1"/>
  <c r="M299" i="13"/>
  <c r="N299" i="13"/>
  <c r="O300" i="13" l="1"/>
  <c r="P300" i="13" s="1"/>
  <c r="M300" i="13"/>
  <c r="N300" i="13"/>
  <c r="L301" i="13"/>
  <c r="L302" i="13" l="1"/>
  <c r="O301" i="13"/>
  <c r="P301" i="13" s="1"/>
  <c r="M301" i="13"/>
  <c r="N301" i="13"/>
  <c r="L303" i="13" l="1"/>
  <c r="O302" i="13"/>
  <c r="P302" i="13" s="1"/>
  <c r="M302" i="13"/>
  <c r="N302" i="13"/>
  <c r="L304" i="13" l="1"/>
  <c r="O303" i="13"/>
  <c r="P303" i="13" s="1"/>
  <c r="M303" i="13"/>
  <c r="N303" i="13"/>
  <c r="L305" i="13" l="1"/>
  <c r="O304" i="13"/>
  <c r="P304" i="13" s="1"/>
  <c r="M304" i="13"/>
  <c r="N304" i="13"/>
  <c r="O305" i="13" l="1"/>
  <c r="P305" i="13" s="1"/>
  <c r="L306" i="13"/>
  <c r="M305" i="13"/>
  <c r="N305" i="13"/>
  <c r="L307" i="13" l="1"/>
  <c r="O306" i="13"/>
  <c r="P306" i="13" s="1"/>
  <c r="M306" i="13"/>
  <c r="N306" i="13"/>
  <c r="L308" i="13" l="1"/>
  <c r="O307" i="13"/>
  <c r="P307" i="13" s="1"/>
  <c r="M307" i="13"/>
  <c r="N307" i="13"/>
  <c r="L309" i="13" l="1"/>
  <c r="O308" i="13"/>
  <c r="P308" i="13" s="1"/>
  <c r="M308" i="13"/>
  <c r="N308" i="13"/>
  <c r="L310" i="13" l="1"/>
  <c r="O309" i="13"/>
  <c r="P309" i="13" s="1"/>
  <c r="M309" i="13"/>
  <c r="N309" i="13"/>
  <c r="O310" i="13" l="1"/>
  <c r="P310" i="13" s="1"/>
  <c r="L311" i="13"/>
  <c r="M310" i="13"/>
  <c r="N310" i="13"/>
  <c r="L312" i="13" l="1"/>
  <c r="O311" i="13"/>
  <c r="P311" i="13" s="1"/>
  <c r="M311" i="13"/>
  <c r="N311" i="13"/>
  <c r="L313" i="13" l="1"/>
  <c r="O312" i="13"/>
  <c r="P312" i="13" s="1"/>
  <c r="M312" i="13"/>
  <c r="N312" i="13"/>
  <c r="L314" i="13" l="1"/>
  <c r="O313" i="13"/>
  <c r="P313" i="13" s="1"/>
  <c r="M313" i="13"/>
  <c r="N313" i="13"/>
  <c r="L315" i="13" l="1"/>
  <c r="O314" i="13"/>
  <c r="P314" i="13" s="1"/>
  <c r="M314" i="13"/>
  <c r="N314" i="13"/>
  <c r="L316" i="13" l="1"/>
  <c r="O315" i="13"/>
  <c r="P315" i="13" s="1"/>
  <c r="M315" i="13"/>
  <c r="N315" i="13"/>
  <c r="O316" i="13" l="1"/>
  <c r="P316" i="13" s="1"/>
  <c r="L317" i="13"/>
  <c r="M316" i="13"/>
  <c r="N316" i="13"/>
  <c r="L318" i="13" l="1"/>
  <c r="O317" i="13"/>
  <c r="P317" i="13" s="1"/>
  <c r="M317" i="13"/>
  <c r="N317" i="13"/>
  <c r="L319" i="13" l="1"/>
  <c r="O318" i="13"/>
  <c r="P318" i="13" s="1"/>
  <c r="M318" i="13"/>
  <c r="N318" i="13"/>
  <c r="L320" i="13" l="1"/>
  <c r="O319" i="13"/>
  <c r="P319" i="13" s="1"/>
  <c r="M319" i="13"/>
  <c r="N319" i="13"/>
  <c r="L321" i="13" l="1"/>
  <c r="O320" i="13"/>
  <c r="P320" i="13" s="1"/>
  <c r="M320" i="13"/>
  <c r="N320" i="13"/>
  <c r="O321" i="13" l="1"/>
  <c r="P321" i="13" s="1"/>
  <c r="M321" i="13"/>
  <c r="L322" i="13"/>
  <c r="N321" i="13"/>
  <c r="L323" i="13" l="1"/>
  <c r="O322" i="13"/>
  <c r="P322" i="13" s="1"/>
  <c r="M322" i="13"/>
  <c r="N322" i="13"/>
  <c r="L324" i="13" l="1"/>
  <c r="O323" i="13"/>
  <c r="P323" i="13" s="1"/>
  <c r="M323" i="13"/>
  <c r="N323" i="13"/>
  <c r="L325" i="13" l="1"/>
  <c r="O324" i="13"/>
  <c r="P324" i="13" s="1"/>
  <c r="M324" i="13"/>
  <c r="N324" i="13"/>
  <c r="L326" i="13" l="1"/>
  <c r="O325" i="13"/>
  <c r="P325" i="13" s="1"/>
  <c r="M325" i="13"/>
  <c r="N325" i="13"/>
  <c r="O326" i="13" l="1"/>
  <c r="P326" i="13" s="1"/>
  <c r="L327" i="13"/>
  <c r="M326" i="13"/>
  <c r="N326" i="13"/>
  <c r="L328" i="13" l="1"/>
  <c r="O327" i="13"/>
  <c r="P327" i="13" s="1"/>
  <c r="M327" i="13"/>
  <c r="N327" i="13"/>
  <c r="L329" i="13" l="1"/>
  <c r="O328" i="13"/>
  <c r="P328" i="13" s="1"/>
  <c r="M328" i="13"/>
  <c r="N328" i="13"/>
  <c r="O329" i="13" l="1"/>
  <c r="P329" i="13" s="1"/>
  <c r="L330" i="13"/>
  <c r="M329" i="13"/>
  <c r="N329" i="13"/>
  <c r="L331" i="13" l="1"/>
  <c r="O330" i="13"/>
  <c r="P330" i="13" s="1"/>
  <c r="M330" i="13"/>
  <c r="N330" i="13"/>
  <c r="L332" i="13" l="1"/>
  <c r="O331" i="13"/>
  <c r="P331" i="13" s="1"/>
  <c r="M331" i="13"/>
  <c r="N331" i="13"/>
  <c r="O332" i="13" l="1"/>
  <c r="P332" i="13" s="1"/>
  <c r="L333" i="13"/>
  <c r="M332" i="13"/>
  <c r="N332" i="13"/>
  <c r="L334" i="13" l="1"/>
  <c r="O333" i="13"/>
  <c r="P333" i="13" s="1"/>
  <c r="M333" i="13"/>
  <c r="N333" i="13"/>
  <c r="L335" i="13" l="1"/>
  <c r="O334" i="13"/>
  <c r="P334" i="13" s="1"/>
  <c r="M334" i="13"/>
  <c r="N334" i="13"/>
  <c r="L336" i="13" l="1"/>
  <c r="O335" i="13"/>
  <c r="P335" i="13" s="1"/>
  <c r="M335" i="13"/>
  <c r="N335" i="13"/>
  <c r="L337" i="13" l="1"/>
  <c r="O336" i="13"/>
  <c r="P336" i="13" s="1"/>
  <c r="M336" i="13"/>
  <c r="N336" i="13"/>
  <c r="O337" i="13" l="1"/>
  <c r="P337" i="13" s="1"/>
  <c r="L338" i="13"/>
  <c r="M337" i="13"/>
  <c r="N337" i="13"/>
  <c r="L339" i="13" l="1"/>
  <c r="O338" i="13"/>
  <c r="P338" i="13" s="1"/>
  <c r="M338" i="13"/>
  <c r="N338" i="13"/>
  <c r="L340" i="13" l="1"/>
  <c r="O339" i="13"/>
  <c r="P339" i="13" s="1"/>
  <c r="M339" i="13"/>
  <c r="N339" i="13"/>
  <c r="L341" i="13" l="1"/>
  <c r="O340" i="13"/>
  <c r="P340" i="13" s="1"/>
  <c r="M340" i="13"/>
  <c r="N340" i="13"/>
  <c r="L342" i="13" l="1"/>
  <c r="O341" i="13"/>
  <c r="P341" i="13" s="1"/>
  <c r="M341" i="13"/>
  <c r="N341" i="13"/>
  <c r="O342" i="13" l="1"/>
  <c r="P342" i="13" s="1"/>
  <c r="M342" i="13"/>
  <c r="N342" i="13"/>
  <c r="L343" i="13"/>
  <c r="L344" i="13" l="1"/>
  <c r="O343" i="13"/>
  <c r="P343" i="13" s="1"/>
  <c r="M343" i="13"/>
  <c r="N343" i="13"/>
  <c r="L345" i="13" l="1"/>
  <c r="O344" i="13"/>
  <c r="P344" i="13" s="1"/>
  <c r="M344" i="13"/>
  <c r="N344" i="13"/>
  <c r="L346" i="13" l="1"/>
  <c r="O345" i="13"/>
  <c r="P345" i="13" s="1"/>
  <c r="M345" i="13"/>
  <c r="N345" i="13"/>
  <c r="L347" i="13" l="1"/>
  <c r="O346" i="13"/>
  <c r="P346" i="13" s="1"/>
  <c r="M346" i="13"/>
  <c r="N346" i="13"/>
  <c r="L348" i="13" l="1"/>
  <c r="O347" i="13"/>
  <c r="P347" i="13" s="1"/>
  <c r="M347" i="13"/>
  <c r="N347" i="13"/>
  <c r="O348" i="13" l="1"/>
  <c r="P348" i="13" s="1"/>
  <c r="L349" i="13"/>
  <c r="M348" i="13"/>
  <c r="N348" i="13"/>
  <c r="L350" i="13" l="1"/>
  <c r="O349" i="13"/>
  <c r="P349" i="13" s="1"/>
  <c r="M349" i="13"/>
  <c r="N349" i="13"/>
  <c r="L351" i="13" l="1"/>
  <c r="O350" i="13"/>
  <c r="P350" i="13" s="1"/>
  <c r="M350" i="13"/>
  <c r="N350" i="13"/>
  <c r="L352" i="13" l="1"/>
  <c r="O351" i="13"/>
  <c r="P351" i="13" s="1"/>
  <c r="M351" i="13"/>
  <c r="N351" i="13"/>
  <c r="L353" i="13" l="1"/>
  <c r="O352" i="13"/>
  <c r="P352" i="13" s="1"/>
  <c r="M352" i="13"/>
  <c r="N352" i="13"/>
  <c r="O353" i="13" l="1"/>
  <c r="P353" i="13" s="1"/>
  <c r="M353" i="13"/>
  <c r="L354" i="13"/>
  <c r="N353" i="13"/>
  <c r="L355" i="13" l="1"/>
  <c r="O354" i="13"/>
  <c r="P354" i="13" s="1"/>
  <c r="M354" i="13"/>
  <c r="N354" i="13"/>
  <c r="L356" i="13" l="1"/>
  <c r="O355" i="13"/>
  <c r="P355" i="13" s="1"/>
  <c r="M355" i="13"/>
  <c r="N355" i="13"/>
  <c r="L357" i="13" l="1"/>
  <c r="O356" i="13"/>
  <c r="P356" i="13" s="1"/>
  <c r="M356" i="13"/>
  <c r="N356" i="13"/>
  <c r="L358" i="13" l="1"/>
  <c r="O357" i="13"/>
  <c r="P357" i="13" s="1"/>
  <c r="M357" i="13"/>
  <c r="N357" i="13"/>
  <c r="O358" i="13" l="1"/>
  <c r="P358" i="13" s="1"/>
  <c r="L359" i="13"/>
  <c r="M358" i="13"/>
  <c r="N358" i="13"/>
  <c r="L360" i="13" l="1"/>
  <c r="O359" i="13"/>
  <c r="P359" i="13" s="1"/>
  <c r="M359" i="13"/>
  <c r="N359" i="13"/>
  <c r="L361" i="13" l="1"/>
  <c r="O360" i="13"/>
  <c r="P360" i="13" s="1"/>
  <c r="M360" i="13"/>
  <c r="N360" i="13"/>
  <c r="O361" i="13" l="1"/>
  <c r="P361" i="13" s="1"/>
  <c r="L362" i="13"/>
  <c r="M361" i="13"/>
  <c r="N361" i="13"/>
  <c r="L363" i="13" l="1"/>
  <c r="O362" i="13"/>
  <c r="P362" i="13" s="1"/>
  <c r="M362" i="13"/>
  <c r="N362" i="13"/>
  <c r="L364" i="13" l="1"/>
  <c r="O363" i="13"/>
  <c r="P363" i="13" s="1"/>
  <c r="M363" i="13"/>
  <c r="N363" i="13"/>
  <c r="O364" i="13" l="1"/>
  <c r="P364" i="13" s="1"/>
  <c r="M364" i="13"/>
  <c r="L365" i="13"/>
  <c r="N364" i="13"/>
  <c r="L366" i="13" l="1"/>
  <c r="O365" i="13"/>
  <c r="P365" i="13" s="1"/>
  <c r="M365" i="13"/>
  <c r="N365" i="13"/>
  <c r="L367" i="13" l="1"/>
  <c r="O366" i="13"/>
  <c r="P366" i="13" s="1"/>
  <c r="M366" i="13"/>
  <c r="N366" i="13"/>
  <c r="L368" i="13" l="1"/>
  <c r="O367" i="13"/>
  <c r="P367" i="13" s="1"/>
  <c r="M367" i="13"/>
  <c r="N367" i="13"/>
  <c r="L369" i="13" l="1"/>
  <c r="O368" i="13"/>
  <c r="P368" i="13" s="1"/>
  <c r="M368" i="13"/>
  <c r="N368" i="13"/>
  <c r="O369" i="13" l="1"/>
  <c r="P369" i="13" s="1"/>
  <c r="L370" i="13"/>
  <c r="M369" i="13"/>
  <c r="N369" i="13"/>
  <c r="L371" i="13" l="1"/>
  <c r="O370" i="13"/>
  <c r="P370" i="13" s="1"/>
  <c r="M370" i="13"/>
  <c r="N370" i="13"/>
  <c r="L372" i="13" l="1"/>
  <c r="O371" i="13"/>
  <c r="P371" i="13" s="1"/>
  <c r="M371" i="13"/>
  <c r="N371" i="13"/>
  <c r="L373" i="13" l="1"/>
  <c r="O372" i="13"/>
  <c r="P372" i="13" s="1"/>
  <c r="M372" i="13"/>
  <c r="N372" i="13"/>
  <c r="L374" i="13" l="1"/>
  <c r="O373" i="13"/>
  <c r="P373" i="13" s="1"/>
  <c r="M373" i="13"/>
  <c r="N373" i="13"/>
  <c r="O374" i="13" l="1"/>
  <c r="P374" i="13" s="1"/>
  <c r="L375" i="13"/>
  <c r="M374" i="13"/>
  <c r="N374" i="13"/>
  <c r="L376" i="13" l="1"/>
  <c r="O375" i="13"/>
  <c r="P375" i="13" s="1"/>
  <c r="M375" i="13"/>
  <c r="N375" i="13"/>
  <c r="L377" i="13" l="1"/>
  <c r="O376" i="13"/>
  <c r="P376" i="13" s="1"/>
  <c r="M376" i="13"/>
  <c r="N376" i="13"/>
  <c r="L378" i="13" l="1"/>
  <c r="O377" i="13"/>
  <c r="P377" i="13" s="1"/>
  <c r="M377" i="13"/>
  <c r="N377" i="13"/>
  <c r="L379" i="13" l="1"/>
  <c r="O378" i="13"/>
  <c r="P378" i="13" s="1"/>
  <c r="M378" i="13"/>
  <c r="N378" i="13"/>
  <c r="L380" i="13" l="1"/>
  <c r="O379" i="13"/>
  <c r="P379" i="13" s="1"/>
  <c r="M379" i="13"/>
  <c r="N379" i="13"/>
  <c r="O380" i="13" l="1"/>
  <c r="P380" i="13" s="1"/>
  <c r="L381" i="13"/>
  <c r="M380" i="13"/>
  <c r="N380" i="13"/>
  <c r="L382" i="13" l="1"/>
  <c r="O381" i="13"/>
  <c r="P381" i="13" s="1"/>
  <c r="M381" i="13"/>
  <c r="N381" i="13"/>
  <c r="L383" i="13" l="1"/>
  <c r="O382" i="13"/>
  <c r="P382" i="13" s="1"/>
  <c r="M382" i="13"/>
  <c r="N382" i="13"/>
  <c r="L384" i="13" l="1"/>
  <c r="O383" i="13"/>
  <c r="P383" i="13" s="1"/>
  <c r="M383" i="13"/>
  <c r="N383" i="13"/>
  <c r="L385" i="13" l="1"/>
  <c r="O384" i="13"/>
  <c r="P384" i="13" s="1"/>
  <c r="M384" i="13"/>
  <c r="N384" i="13"/>
  <c r="O385" i="13" l="1"/>
  <c r="P385" i="13" s="1"/>
  <c r="M385" i="13"/>
  <c r="N385" i="13"/>
  <c r="L386" i="13"/>
  <c r="L387" i="13" l="1"/>
  <c r="O386" i="13"/>
  <c r="P386" i="13" s="1"/>
  <c r="M386" i="13"/>
  <c r="N386" i="13"/>
  <c r="L388" i="13" l="1"/>
  <c r="O387" i="13"/>
  <c r="P387" i="13" s="1"/>
  <c r="M387" i="13"/>
  <c r="N387" i="13"/>
  <c r="L389" i="13" l="1"/>
  <c r="O388" i="13"/>
  <c r="P388" i="13" s="1"/>
  <c r="M388" i="13"/>
  <c r="N388" i="13"/>
  <c r="L390" i="13" l="1"/>
  <c r="O389" i="13"/>
  <c r="P389" i="13" s="1"/>
  <c r="M389" i="13"/>
  <c r="N389" i="13"/>
  <c r="O390" i="13" l="1"/>
  <c r="P390" i="13" s="1"/>
  <c r="L391" i="13"/>
  <c r="M390" i="13"/>
  <c r="N390" i="13"/>
  <c r="L392" i="13" l="1"/>
  <c r="O391" i="13"/>
  <c r="P391" i="13" s="1"/>
  <c r="M391" i="13"/>
  <c r="N391" i="13"/>
  <c r="L393" i="13" l="1"/>
  <c r="O392" i="13"/>
  <c r="P392" i="13" s="1"/>
  <c r="M392" i="13"/>
  <c r="N392" i="13"/>
  <c r="O393" i="13" l="1"/>
  <c r="P393" i="13" s="1"/>
  <c r="L394" i="13"/>
  <c r="M393" i="13"/>
  <c r="N393" i="13"/>
  <c r="L395" i="13" l="1"/>
  <c r="O394" i="13"/>
  <c r="P394" i="13" s="1"/>
  <c r="M394" i="13"/>
  <c r="N394" i="13"/>
  <c r="L396" i="13" l="1"/>
  <c r="O395" i="13"/>
  <c r="P395" i="13" s="1"/>
  <c r="M395" i="13"/>
  <c r="N395" i="13"/>
  <c r="O396" i="13" l="1"/>
  <c r="P396" i="13" s="1"/>
  <c r="L397" i="13"/>
  <c r="M396" i="13"/>
  <c r="N396" i="13"/>
  <c r="L398" i="13" l="1"/>
  <c r="O397" i="13"/>
  <c r="P397" i="13" s="1"/>
  <c r="M397" i="13"/>
  <c r="N397" i="13"/>
  <c r="L399" i="13" l="1"/>
  <c r="O398" i="13"/>
  <c r="P398" i="13" s="1"/>
  <c r="M398" i="13"/>
  <c r="N398" i="13"/>
  <c r="L400" i="13" l="1"/>
  <c r="O399" i="13"/>
  <c r="P399" i="13" s="1"/>
  <c r="M399" i="13"/>
  <c r="N399" i="13"/>
  <c r="L401" i="13" l="1"/>
  <c r="O400" i="13"/>
  <c r="P400" i="13" s="1"/>
  <c r="M400" i="13"/>
  <c r="N400" i="13"/>
  <c r="O401" i="13" l="1"/>
  <c r="P401" i="13" s="1"/>
  <c r="L402" i="13"/>
  <c r="M401" i="13"/>
  <c r="N401" i="13"/>
  <c r="L403" i="13" l="1"/>
  <c r="O402" i="13"/>
  <c r="P402" i="13" s="1"/>
  <c r="M402" i="13"/>
  <c r="N402" i="13"/>
  <c r="L404" i="13" l="1"/>
  <c r="O403" i="13"/>
  <c r="P403" i="13" s="1"/>
  <c r="M403" i="13"/>
  <c r="N403" i="13"/>
  <c r="L405" i="13" l="1"/>
  <c r="O404" i="13"/>
  <c r="P404" i="13" s="1"/>
  <c r="M404" i="13"/>
  <c r="N404" i="13"/>
  <c r="L406" i="13" l="1"/>
  <c r="O405" i="13"/>
  <c r="P405" i="13" s="1"/>
  <c r="M405" i="13"/>
  <c r="N405" i="13"/>
  <c r="O406" i="13" l="1"/>
  <c r="P406" i="13" s="1"/>
  <c r="M406" i="13"/>
  <c r="L407" i="13"/>
  <c r="N406" i="13"/>
  <c r="L408" i="13" l="1"/>
  <c r="O407" i="13"/>
  <c r="P407" i="13" s="1"/>
  <c r="M407" i="13"/>
  <c r="N407" i="13"/>
  <c r="L409" i="13" l="1"/>
  <c r="O408" i="13"/>
  <c r="P408" i="13" s="1"/>
  <c r="M408" i="13"/>
  <c r="N408" i="13"/>
  <c r="L410" i="13" l="1"/>
  <c r="O409" i="13"/>
  <c r="P409" i="13" s="1"/>
  <c r="M409" i="13"/>
  <c r="N409" i="13"/>
  <c r="L411" i="13" l="1"/>
  <c r="O410" i="13"/>
  <c r="P410" i="13" s="1"/>
  <c r="M410" i="13"/>
  <c r="N410" i="13"/>
  <c r="L412" i="13" l="1"/>
  <c r="O411" i="13"/>
  <c r="P411" i="13" s="1"/>
  <c r="M411" i="13"/>
  <c r="N411" i="13"/>
  <c r="O412" i="13" l="1"/>
  <c r="P412" i="13" s="1"/>
  <c r="L413" i="13"/>
  <c r="M412" i="13"/>
  <c r="N412" i="13"/>
  <c r="L414" i="13" l="1"/>
  <c r="O413" i="13"/>
  <c r="P413" i="13" s="1"/>
  <c r="M413" i="13"/>
  <c r="N413" i="13"/>
  <c r="L415" i="13" l="1"/>
  <c r="O414" i="13"/>
  <c r="P414" i="13" s="1"/>
  <c r="M414" i="13"/>
  <c r="N414" i="13"/>
  <c r="L416" i="13" l="1"/>
  <c r="O415" i="13"/>
  <c r="P415" i="13" s="1"/>
  <c r="M415" i="13"/>
  <c r="N415" i="13"/>
  <c r="L417" i="13" l="1"/>
  <c r="O416" i="13"/>
  <c r="P416" i="13" s="1"/>
  <c r="M416" i="13"/>
  <c r="N416" i="13"/>
  <c r="O417" i="13" l="1"/>
  <c r="P417" i="13" s="1"/>
  <c r="L418" i="13"/>
  <c r="M417" i="13"/>
  <c r="N417" i="13"/>
  <c r="L419" i="13" l="1"/>
  <c r="O418" i="13"/>
  <c r="P418" i="13" s="1"/>
  <c r="M418" i="13"/>
  <c r="N418" i="13"/>
  <c r="L420" i="13" l="1"/>
  <c r="O419" i="13"/>
  <c r="P419" i="13" s="1"/>
  <c r="M419" i="13"/>
  <c r="N419" i="13"/>
  <c r="L421" i="13" l="1"/>
  <c r="O420" i="13"/>
  <c r="P420" i="13" s="1"/>
  <c r="M420" i="13"/>
  <c r="N420" i="13"/>
  <c r="L422" i="13" l="1"/>
  <c r="O421" i="13"/>
  <c r="P421" i="13" s="1"/>
  <c r="M421" i="13"/>
  <c r="N421" i="13"/>
  <c r="O422" i="13" l="1"/>
  <c r="P422" i="13" s="1"/>
  <c r="L423" i="13"/>
  <c r="M422" i="13"/>
  <c r="N422" i="13"/>
  <c r="L424" i="13" l="1"/>
  <c r="O423" i="13"/>
  <c r="P423" i="13" s="1"/>
  <c r="M423" i="13"/>
  <c r="N423" i="13"/>
  <c r="L425" i="13" l="1"/>
  <c r="O424" i="13"/>
  <c r="P424" i="13" s="1"/>
  <c r="M424" i="13"/>
  <c r="N424" i="13"/>
  <c r="O425" i="13" l="1"/>
  <c r="P425" i="13" s="1"/>
  <c r="L426" i="13"/>
  <c r="M425" i="13"/>
  <c r="N425" i="13"/>
  <c r="L427" i="13" l="1"/>
  <c r="O426" i="13"/>
  <c r="P426" i="13" s="1"/>
  <c r="M426" i="13"/>
  <c r="N426" i="13"/>
  <c r="L428" i="13" l="1"/>
  <c r="O427" i="13"/>
  <c r="P427" i="13" s="1"/>
  <c r="M427" i="13"/>
  <c r="N427" i="13"/>
  <c r="O428" i="13" l="1"/>
  <c r="P428" i="13" s="1"/>
  <c r="M428" i="13"/>
  <c r="N428" i="13"/>
  <c r="L429" i="13"/>
  <c r="L430" i="13" l="1"/>
  <c r="O429" i="13"/>
  <c r="P429" i="13" s="1"/>
  <c r="M429" i="13"/>
  <c r="N429" i="13"/>
  <c r="L431" i="13" l="1"/>
  <c r="O430" i="13"/>
  <c r="P430" i="13" s="1"/>
  <c r="M430" i="13"/>
  <c r="N430" i="13"/>
  <c r="L432" i="13" l="1"/>
  <c r="O431" i="13"/>
  <c r="P431" i="13" s="1"/>
  <c r="M431" i="13"/>
  <c r="N431" i="13"/>
  <c r="L433" i="13" l="1"/>
  <c r="O432" i="13"/>
  <c r="P432" i="13" s="1"/>
  <c r="M432" i="13"/>
  <c r="N432" i="13"/>
  <c r="O433" i="13" l="1"/>
  <c r="P433" i="13" s="1"/>
  <c r="L434" i="13"/>
  <c r="M433" i="13"/>
  <c r="N433" i="13"/>
  <c r="L435" i="13" l="1"/>
  <c r="O434" i="13"/>
  <c r="P434" i="13" s="1"/>
  <c r="M434" i="13"/>
  <c r="N434" i="13"/>
  <c r="L436" i="13" l="1"/>
  <c r="O435" i="13"/>
  <c r="P435" i="13" s="1"/>
  <c r="M435" i="13"/>
  <c r="N435" i="13"/>
  <c r="L437" i="13" l="1"/>
  <c r="O436" i="13"/>
  <c r="P436" i="13" s="1"/>
  <c r="M436" i="13"/>
  <c r="N436" i="13"/>
  <c r="L438" i="13" l="1"/>
  <c r="O437" i="13"/>
  <c r="P437" i="13" s="1"/>
  <c r="M437" i="13"/>
  <c r="N437" i="13"/>
  <c r="O438" i="13" l="1"/>
  <c r="P438" i="13" s="1"/>
  <c r="L439" i="13"/>
  <c r="M438" i="13"/>
  <c r="N438" i="13"/>
  <c r="L440" i="13" l="1"/>
  <c r="O439" i="13"/>
  <c r="P439" i="13" s="1"/>
  <c r="M439" i="13"/>
  <c r="N439" i="13"/>
  <c r="L441" i="13" l="1"/>
  <c r="O440" i="13"/>
  <c r="P440" i="13" s="1"/>
  <c r="M440" i="13"/>
  <c r="N440" i="13"/>
  <c r="L442" i="13" l="1"/>
  <c r="O441" i="13"/>
  <c r="P441" i="13" s="1"/>
  <c r="M441" i="13"/>
  <c r="N441" i="13"/>
  <c r="L443" i="13" l="1"/>
  <c r="O442" i="13"/>
  <c r="P442" i="13" s="1"/>
  <c r="M442" i="13"/>
  <c r="N442" i="13"/>
  <c r="L444" i="13" l="1"/>
  <c r="O443" i="13"/>
  <c r="P443" i="13" s="1"/>
  <c r="M443" i="13"/>
  <c r="N443" i="13"/>
  <c r="O444" i="13" l="1"/>
  <c r="P444" i="13" s="1"/>
  <c r="L445" i="13"/>
  <c r="M444" i="13"/>
  <c r="N444" i="13"/>
  <c r="L446" i="13" l="1"/>
  <c r="O445" i="13"/>
  <c r="P445" i="13" s="1"/>
  <c r="M445" i="13"/>
  <c r="N445" i="13"/>
  <c r="L447" i="13" l="1"/>
  <c r="O446" i="13"/>
  <c r="P446" i="13" s="1"/>
  <c r="M446" i="13"/>
  <c r="N446" i="13"/>
  <c r="L448" i="13" l="1"/>
  <c r="O447" i="13"/>
  <c r="P447" i="13" s="1"/>
  <c r="M447" i="13"/>
  <c r="N447" i="13"/>
  <c r="L449" i="13" l="1"/>
  <c r="O448" i="13"/>
  <c r="P448" i="13" s="1"/>
  <c r="M448" i="13"/>
  <c r="N448" i="13"/>
  <c r="O449" i="13" l="1"/>
  <c r="P449" i="13" s="1"/>
  <c r="M449" i="13"/>
  <c r="L450" i="13"/>
  <c r="N449" i="13"/>
  <c r="L451" i="13" l="1"/>
  <c r="O450" i="13"/>
  <c r="P450" i="13" s="1"/>
  <c r="M450" i="13"/>
  <c r="N450" i="13"/>
  <c r="L452" i="13" l="1"/>
  <c r="O451" i="13"/>
  <c r="P451" i="13" s="1"/>
  <c r="M451" i="13"/>
  <c r="N451" i="13"/>
  <c r="L453" i="13" l="1"/>
  <c r="O452" i="13"/>
  <c r="P452" i="13" s="1"/>
  <c r="M452" i="13"/>
  <c r="N452" i="13"/>
  <c r="L454" i="13" l="1"/>
  <c r="O453" i="13"/>
  <c r="P453" i="13" s="1"/>
  <c r="M453" i="13"/>
  <c r="N453" i="13"/>
  <c r="O454" i="13" l="1"/>
  <c r="P454" i="13" s="1"/>
  <c r="L455" i="13"/>
  <c r="M454" i="13"/>
  <c r="N454" i="13"/>
  <c r="L456" i="13" l="1"/>
  <c r="O455" i="13"/>
  <c r="P455" i="13" s="1"/>
  <c r="M455" i="13"/>
  <c r="N455" i="13"/>
  <c r="L457" i="13" l="1"/>
  <c r="O456" i="13"/>
  <c r="P456" i="13" s="1"/>
  <c r="M456" i="13"/>
  <c r="N456" i="13"/>
  <c r="O457" i="13" l="1"/>
  <c r="P457" i="13" s="1"/>
  <c r="L458" i="13"/>
  <c r="M457" i="13"/>
  <c r="N457" i="13"/>
  <c r="L459" i="13" l="1"/>
  <c r="O458" i="13"/>
  <c r="P458" i="13" s="1"/>
  <c r="M458" i="13"/>
  <c r="N458" i="13"/>
  <c r="L460" i="13" l="1"/>
  <c r="O459" i="13"/>
  <c r="P459" i="13" s="1"/>
  <c r="M459" i="13"/>
  <c r="N459" i="13"/>
  <c r="O460" i="13" l="1"/>
  <c r="P460" i="13" s="1"/>
  <c r="L461" i="13"/>
  <c r="M460" i="13"/>
  <c r="N460" i="13"/>
  <c r="L462" i="13" l="1"/>
  <c r="O461" i="13"/>
  <c r="P461" i="13" s="1"/>
  <c r="M461" i="13"/>
  <c r="N461" i="13"/>
  <c r="L463" i="13" l="1"/>
  <c r="O462" i="13"/>
  <c r="P462" i="13" s="1"/>
  <c r="M462" i="13"/>
  <c r="N462" i="13"/>
  <c r="L464" i="13" l="1"/>
  <c r="O463" i="13"/>
  <c r="P463" i="13" s="1"/>
  <c r="M463" i="13"/>
  <c r="N463" i="13"/>
  <c r="L465" i="13" l="1"/>
  <c r="O464" i="13"/>
  <c r="P464" i="13" s="1"/>
  <c r="M464" i="13"/>
  <c r="N464" i="13"/>
  <c r="O465" i="13" l="1"/>
  <c r="P465" i="13" s="1"/>
  <c r="L466" i="13"/>
  <c r="M465" i="13"/>
  <c r="N465" i="13"/>
  <c r="L467" i="13" l="1"/>
  <c r="O466" i="13"/>
  <c r="P466" i="13" s="1"/>
  <c r="M466" i="13"/>
  <c r="N466" i="13"/>
  <c r="L468" i="13" l="1"/>
  <c r="O467" i="13"/>
  <c r="P467" i="13" s="1"/>
  <c r="M467" i="13"/>
  <c r="N467" i="13"/>
  <c r="L469" i="13" l="1"/>
  <c r="O468" i="13"/>
  <c r="P468" i="13" s="1"/>
  <c r="M468" i="13"/>
  <c r="N468" i="13"/>
  <c r="L470" i="13" l="1"/>
  <c r="O469" i="13"/>
  <c r="P469" i="13" s="1"/>
  <c r="M469" i="13"/>
  <c r="N469" i="13"/>
  <c r="O470" i="13" l="1"/>
  <c r="P470" i="13" s="1"/>
  <c r="M470" i="13"/>
  <c r="N470" i="13"/>
  <c r="L471" i="13"/>
  <c r="L472" i="13" l="1"/>
  <c r="O471" i="13"/>
  <c r="P471" i="13" s="1"/>
  <c r="M471" i="13"/>
  <c r="N471" i="13"/>
  <c r="L473" i="13" l="1"/>
  <c r="M472" i="13"/>
  <c r="N472" i="13"/>
  <c r="O472" i="13"/>
  <c r="P472" i="13" s="1"/>
  <c r="L474" i="13" l="1"/>
  <c r="O473" i="13"/>
  <c r="P473" i="13" s="1"/>
  <c r="M473" i="13"/>
  <c r="N473" i="13"/>
  <c r="L475" i="13" l="1"/>
  <c r="O474" i="13"/>
  <c r="P474" i="13" s="1"/>
  <c r="M474" i="13"/>
  <c r="N474" i="13"/>
  <c r="L476" i="13" l="1"/>
  <c r="O475" i="13"/>
  <c r="P475" i="13" s="1"/>
  <c r="M475" i="13"/>
  <c r="N475" i="13"/>
  <c r="L477" i="13" l="1"/>
  <c r="O476" i="13"/>
  <c r="P476" i="13" s="1"/>
  <c r="M476" i="13"/>
  <c r="N476" i="13"/>
  <c r="L478" i="13" l="1"/>
  <c r="O477" i="13"/>
  <c r="P477" i="13" s="1"/>
  <c r="M477" i="13"/>
  <c r="N477" i="13"/>
  <c r="L479" i="13" l="1"/>
  <c r="O478" i="13"/>
  <c r="P478" i="13" s="1"/>
  <c r="M478" i="13"/>
  <c r="N478" i="13"/>
  <c r="L480" i="13" l="1"/>
  <c r="O479" i="13"/>
  <c r="P479" i="13" s="1"/>
  <c r="M479" i="13"/>
  <c r="N479" i="13"/>
  <c r="L481" i="13" l="1"/>
  <c r="M480" i="13"/>
  <c r="O480" i="13"/>
  <c r="P480" i="13" s="1"/>
  <c r="N480" i="13"/>
  <c r="O481" i="13" l="1"/>
  <c r="P481" i="13" s="1"/>
  <c r="M481" i="13"/>
  <c r="L482" i="13"/>
  <c r="N481" i="13"/>
  <c r="L483" i="13" l="1"/>
  <c r="O482" i="13"/>
  <c r="P482" i="13" s="1"/>
  <c r="M482" i="13"/>
  <c r="N482" i="13"/>
  <c r="L484" i="13" l="1"/>
  <c r="O483" i="13"/>
  <c r="P483" i="13" s="1"/>
  <c r="M483" i="13"/>
  <c r="N483" i="13"/>
  <c r="L485" i="13" l="1"/>
  <c r="O484" i="13"/>
  <c r="P484" i="13" s="1"/>
  <c r="M484" i="13"/>
  <c r="N484" i="13"/>
  <c r="L486" i="13" l="1"/>
  <c r="O485" i="13"/>
  <c r="P485" i="13" s="1"/>
  <c r="M485" i="13"/>
  <c r="N485" i="13"/>
  <c r="O486" i="13" l="1"/>
  <c r="P486" i="13" s="1"/>
  <c r="L487" i="13"/>
  <c r="M486" i="13"/>
  <c r="N486" i="13"/>
  <c r="L488" i="13" l="1"/>
  <c r="O487" i="13"/>
  <c r="P487" i="13" s="1"/>
  <c r="M487" i="13"/>
  <c r="N487" i="13"/>
  <c r="L489" i="13" l="1"/>
  <c r="M488" i="13"/>
  <c r="N488" i="13"/>
  <c r="O488" i="13"/>
  <c r="P488" i="13" s="1"/>
  <c r="O489" i="13" l="1"/>
  <c r="P489" i="13" s="1"/>
  <c r="L490" i="13"/>
  <c r="M489" i="13"/>
  <c r="N489" i="13"/>
  <c r="L491" i="13" l="1"/>
  <c r="O490" i="13"/>
  <c r="P490" i="13" s="1"/>
  <c r="M490" i="13"/>
  <c r="N490" i="13"/>
  <c r="L492" i="13" l="1"/>
  <c r="O491" i="13"/>
  <c r="P491" i="13" s="1"/>
  <c r="M491" i="13"/>
  <c r="N491" i="13"/>
  <c r="O492" i="13" l="1"/>
  <c r="P492" i="13" s="1"/>
  <c r="M492" i="13"/>
  <c r="L493" i="13"/>
  <c r="N492" i="13"/>
  <c r="L494" i="13" l="1"/>
  <c r="O493" i="13"/>
  <c r="P493" i="13" s="1"/>
  <c r="M493" i="13"/>
  <c r="N493" i="13"/>
  <c r="L495" i="13" l="1"/>
  <c r="O494" i="13"/>
  <c r="P494" i="13" s="1"/>
  <c r="M494" i="13"/>
  <c r="N494" i="13"/>
  <c r="L496" i="13" l="1"/>
  <c r="O495" i="13"/>
  <c r="P495" i="13" s="1"/>
  <c r="M495" i="13"/>
  <c r="N495" i="13"/>
  <c r="L497" i="13" l="1"/>
  <c r="M496" i="13"/>
  <c r="O496" i="13"/>
  <c r="P496" i="13" s="1"/>
  <c r="N496" i="13"/>
  <c r="O497" i="13" l="1"/>
  <c r="P497" i="13" s="1"/>
  <c r="L498" i="13"/>
  <c r="M497" i="13"/>
  <c r="N497" i="13"/>
  <c r="L499" i="13" l="1"/>
  <c r="O498" i="13"/>
  <c r="P498" i="13" s="1"/>
  <c r="M498" i="13"/>
  <c r="N498" i="13"/>
  <c r="L500" i="13" l="1"/>
  <c r="O499" i="13"/>
  <c r="P499" i="13" s="1"/>
  <c r="M499" i="13"/>
  <c r="N499" i="13"/>
  <c r="L501" i="13" l="1"/>
  <c r="O500" i="13"/>
  <c r="P500" i="13" s="1"/>
  <c r="M500" i="13"/>
  <c r="N500" i="13"/>
  <c r="L502" i="13" l="1"/>
  <c r="O501" i="13"/>
  <c r="P501" i="13" s="1"/>
  <c r="M501" i="13"/>
  <c r="N501" i="13"/>
  <c r="O502" i="13" l="1"/>
  <c r="P502" i="13" s="1"/>
  <c r="L503" i="13"/>
  <c r="M502" i="13"/>
  <c r="N502" i="13"/>
  <c r="L504" i="13" l="1"/>
  <c r="O503" i="13"/>
  <c r="P503" i="13" s="1"/>
  <c r="M503" i="13"/>
  <c r="N503" i="13"/>
  <c r="L505" i="13" l="1"/>
  <c r="M504" i="13"/>
  <c r="N504" i="13"/>
  <c r="O504" i="13"/>
  <c r="P504" i="13" s="1"/>
  <c r="L506" i="13" l="1"/>
  <c r="O505" i="13"/>
  <c r="P505" i="13" s="1"/>
  <c r="M505" i="13"/>
  <c r="N505" i="13"/>
  <c r="L507" i="13" l="1"/>
  <c r="O506" i="13"/>
  <c r="P506" i="13" s="1"/>
  <c r="M506" i="13"/>
  <c r="N506" i="13"/>
  <c r="L508" i="13" l="1"/>
  <c r="O507" i="13"/>
  <c r="P507" i="13" s="1"/>
  <c r="M507" i="13"/>
  <c r="N507" i="13"/>
  <c r="L509" i="13" l="1"/>
  <c r="O508" i="13"/>
  <c r="P508" i="13" s="1"/>
  <c r="M508" i="13"/>
  <c r="N508" i="13"/>
  <c r="L510" i="13" l="1"/>
  <c r="O509" i="13"/>
  <c r="P509" i="13" s="1"/>
  <c r="M509" i="13"/>
  <c r="N509" i="13"/>
  <c r="L511" i="13" l="1"/>
  <c r="O510" i="13"/>
  <c r="P510" i="13" s="1"/>
  <c r="M510" i="13"/>
  <c r="N510" i="13"/>
  <c r="L512" i="13" l="1"/>
  <c r="O511" i="13"/>
  <c r="P511" i="13" s="1"/>
  <c r="M511" i="13"/>
  <c r="N511" i="13"/>
  <c r="L513" i="13" l="1"/>
  <c r="M512" i="13"/>
  <c r="O512" i="13"/>
  <c r="P512" i="13" s="1"/>
  <c r="N512" i="13"/>
  <c r="O513" i="13" l="1"/>
  <c r="P513" i="13" s="1"/>
  <c r="M513" i="13"/>
  <c r="L514" i="13"/>
  <c r="N513" i="13"/>
  <c r="L515" i="13" l="1"/>
  <c r="O514" i="13"/>
  <c r="P514" i="13" s="1"/>
  <c r="M514" i="13"/>
  <c r="N514" i="13"/>
  <c r="L516" i="13" l="1"/>
  <c r="O515" i="13"/>
  <c r="P515" i="13" s="1"/>
  <c r="M515" i="13"/>
  <c r="N515" i="13"/>
  <c r="L517" i="13" l="1"/>
  <c r="O516" i="13"/>
  <c r="P516" i="13" s="1"/>
  <c r="M516" i="13"/>
  <c r="N516" i="13"/>
  <c r="L518" i="13" l="1"/>
  <c r="O517" i="13"/>
  <c r="P517" i="13" s="1"/>
  <c r="M517" i="13"/>
  <c r="N517" i="13"/>
  <c r="L519" i="13" l="1"/>
  <c r="O518" i="13"/>
  <c r="P518" i="13" s="1"/>
  <c r="M518" i="13"/>
  <c r="N518" i="13"/>
  <c r="L520" i="13" l="1"/>
  <c r="O519" i="13"/>
  <c r="P519" i="13" s="1"/>
  <c r="M519" i="13"/>
  <c r="N519" i="13"/>
  <c r="L521" i="13" l="1"/>
  <c r="M520" i="13"/>
  <c r="N520" i="13"/>
  <c r="O520" i="13"/>
  <c r="P520" i="13" s="1"/>
  <c r="O521" i="13" l="1"/>
  <c r="P521" i="13" s="1"/>
  <c r="L522" i="13"/>
  <c r="M521" i="13"/>
  <c r="N521" i="13"/>
  <c r="L523" i="13" l="1"/>
  <c r="O522" i="13"/>
  <c r="P522" i="13" s="1"/>
  <c r="M522" i="13"/>
  <c r="N522" i="13"/>
  <c r="L524" i="13" l="1"/>
  <c r="O523" i="13"/>
  <c r="P523" i="13" s="1"/>
  <c r="M523" i="13"/>
  <c r="N523" i="13"/>
  <c r="O524" i="13" l="1"/>
  <c r="P524" i="13" s="1"/>
  <c r="L525" i="13"/>
  <c r="M524" i="13"/>
  <c r="N524" i="13"/>
  <c r="L526" i="13" l="1"/>
  <c r="O525" i="13"/>
  <c r="P525" i="13" s="1"/>
  <c r="M525" i="13"/>
  <c r="N525" i="13"/>
  <c r="L527" i="13" l="1"/>
  <c r="O526" i="13"/>
  <c r="P526" i="13" s="1"/>
  <c r="M526" i="13"/>
  <c r="N526" i="13"/>
  <c r="L528" i="13" l="1"/>
  <c r="O527" i="13"/>
  <c r="P527" i="13" s="1"/>
  <c r="M527" i="13"/>
  <c r="N527" i="13"/>
  <c r="L529" i="13" l="1"/>
  <c r="M528" i="13"/>
  <c r="O528" i="13"/>
  <c r="P528" i="13" s="1"/>
  <c r="N528" i="13"/>
  <c r="O529" i="13" l="1"/>
  <c r="P529" i="13" s="1"/>
  <c r="L530" i="13"/>
  <c r="M529" i="13"/>
  <c r="N529" i="13"/>
  <c r="L531" i="13" l="1"/>
  <c r="O530" i="13"/>
  <c r="P530" i="13" s="1"/>
  <c r="M530" i="13"/>
  <c r="N530" i="13"/>
  <c r="L532" i="13" l="1"/>
  <c r="O531" i="13"/>
  <c r="P531" i="13" s="1"/>
  <c r="M531" i="13"/>
  <c r="N531" i="13"/>
  <c r="L533" i="13" l="1"/>
  <c r="O532" i="13"/>
  <c r="P532" i="13" s="1"/>
  <c r="M532" i="13"/>
  <c r="N532" i="13"/>
  <c r="L534" i="13" l="1"/>
  <c r="O533" i="13"/>
  <c r="P533" i="13" s="1"/>
  <c r="M533" i="13"/>
  <c r="N533" i="13"/>
  <c r="O534" i="13" l="1"/>
  <c r="P534" i="13" s="1"/>
  <c r="M534" i="13"/>
  <c r="N534" i="13"/>
  <c r="L535" i="13"/>
  <c r="L536" i="13" l="1"/>
  <c r="O535" i="13"/>
  <c r="P535" i="13" s="1"/>
  <c r="M535" i="13"/>
  <c r="N535" i="13"/>
  <c r="L537" i="13" l="1"/>
  <c r="M536" i="13"/>
  <c r="N536" i="13"/>
  <c r="O536" i="13"/>
  <c r="P536" i="13" s="1"/>
  <c r="L538" i="13" l="1"/>
  <c r="O537" i="13"/>
  <c r="P537" i="13" s="1"/>
  <c r="M537" i="13"/>
  <c r="N537" i="13"/>
  <c r="L539" i="13" l="1"/>
  <c r="O538" i="13"/>
  <c r="P538" i="13" s="1"/>
  <c r="M538" i="13"/>
  <c r="N538" i="13"/>
  <c r="L540" i="13" l="1"/>
  <c r="O539" i="13"/>
  <c r="P539" i="13" s="1"/>
  <c r="M539" i="13"/>
  <c r="N539" i="13"/>
  <c r="L541" i="13" l="1"/>
  <c r="O540" i="13"/>
  <c r="P540" i="13" s="1"/>
  <c r="M540" i="13"/>
  <c r="N540" i="13"/>
  <c r="L542" i="13" l="1"/>
  <c r="O541" i="13"/>
  <c r="P541" i="13" s="1"/>
  <c r="M541" i="13"/>
  <c r="N541" i="13"/>
  <c r="L543" i="13" l="1"/>
  <c r="O542" i="13"/>
  <c r="P542" i="13" s="1"/>
  <c r="M542" i="13"/>
  <c r="N542" i="13"/>
  <c r="L544" i="13" l="1"/>
  <c r="O543" i="13"/>
  <c r="P543" i="13" s="1"/>
  <c r="M543" i="13"/>
  <c r="N543" i="13"/>
  <c r="L545" i="13" l="1"/>
  <c r="M544" i="13"/>
  <c r="O544" i="13"/>
  <c r="P544" i="13" s="1"/>
  <c r="N544" i="13"/>
  <c r="O545" i="13" l="1"/>
  <c r="P545" i="13" s="1"/>
  <c r="L546" i="13"/>
  <c r="M545" i="13"/>
  <c r="N545" i="13"/>
  <c r="L547" i="13" l="1"/>
  <c r="O546" i="13"/>
  <c r="P546" i="13" s="1"/>
  <c r="M546" i="13"/>
  <c r="N546" i="13"/>
  <c r="L548" i="13" l="1"/>
  <c r="O547" i="13"/>
  <c r="P547" i="13" s="1"/>
  <c r="M547" i="13"/>
  <c r="N547" i="13"/>
  <c r="L549" i="13" l="1"/>
  <c r="O548" i="13"/>
  <c r="P548" i="13" s="1"/>
  <c r="M548" i="13"/>
  <c r="N548" i="13"/>
  <c r="L550" i="13" l="1"/>
  <c r="O549" i="13"/>
  <c r="P549" i="13" s="1"/>
  <c r="M549" i="13"/>
  <c r="N549" i="13"/>
  <c r="O550" i="13" l="1"/>
  <c r="P550" i="13" s="1"/>
  <c r="L551" i="13"/>
  <c r="M550" i="13"/>
  <c r="N550" i="13"/>
  <c r="L552" i="13" l="1"/>
  <c r="O551" i="13"/>
  <c r="P551" i="13" s="1"/>
  <c r="M551" i="13"/>
  <c r="N551" i="13"/>
  <c r="L553" i="13" l="1"/>
  <c r="M552" i="13"/>
  <c r="N552" i="13"/>
  <c r="O552" i="13"/>
  <c r="P552" i="13" s="1"/>
  <c r="O553" i="13" l="1"/>
  <c r="P553" i="13" s="1"/>
  <c r="L554" i="13"/>
  <c r="M553" i="13"/>
  <c r="N553" i="13"/>
  <c r="L555" i="13" l="1"/>
  <c r="O554" i="13"/>
  <c r="P554" i="13" s="1"/>
  <c r="M554" i="13"/>
  <c r="N554" i="13"/>
  <c r="L556" i="13" l="1"/>
  <c r="O555" i="13"/>
  <c r="P555" i="13" s="1"/>
  <c r="M555" i="13"/>
  <c r="N555" i="13"/>
  <c r="O556" i="13" l="1"/>
  <c r="P556" i="13" s="1"/>
  <c r="M556" i="13"/>
  <c r="N556" i="13"/>
  <c r="L557" i="13"/>
  <c r="L558" i="13" l="1"/>
  <c r="O557" i="13"/>
  <c r="P557" i="13" s="1"/>
  <c r="M557" i="13"/>
  <c r="N557" i="13"/>
  <c r="L559" i="13" l="1"/>
  <c r="O558" i="13"/>
  <c r="P558" i="13" s="1"/>
  <c r="M558" i="13"/>
  <c r="N558" i="13"/>
  <c r="L560" i="13" l="1"/>
  <c r="O559" i="13"/>
  <c r="P559" i="13" s="1"/>
  <c r="M559" i="13"/>
  <c r="N559" i="13"/>
  <c r="L561" i="13" l="1"/>
  <c r="M560" i="13"/>
  <c r="O560" i="13"/>
  <c r="P560" i="13" s="1"/>
  <c r="N560" i="13"/>
  <c r="O561" i="13" l="1"/>
  <c r="P561" i="13" s="1"/>
  <c r="L562" i="13"/>
  <c r="M561" i="13"/>
  <c r="N561" i="13"/>
  <c r="L563" i="13" l="1"/>
  <c r="O562" i="13"/>
  <c r="P562" i="13" s="1"/>
  <c r="M562" i="13"/>
  <c r="N562" i="13"/>
  <c r="L564" i="13" l="1"/>
  <c r="O563" i="13"/>
  <c r="P563" i="13" s="1"/>
  <c r="M563" i="13"/>
  <c r="N563" i="13"/>
  <c r="L565" i="13" l="1"/>
  <c r="O564" i="13"/>
  <c r="P564" i="13" s="1"/>
  <c r="M564" i="13"/>
  <c r="N564" i="13"/>
  <c r="L566" i="13" l="1"/>
  <c r="O565" i="13"/>
  <c r="P565" i="13" s="1"/>
  <c r="M565" i="13"/>
  <c r="N565" i="13"/>
  <c r="O566" i="13" l="1"/>
  <c r="P566" i="13" s="1"/>
  <c r="L567" i="13"/>
  <c r="M566" i="13"/>
  <c r="N566" i="13"/>
  <c r="L568" i="13" l="1"/>
  <c r="O567" i="13"/>
  <c r="P567" i="13" s="1"/>
  <c r="M567" i="13"/>
  <c r="N567" i="13"/>
  <c r="L569" i="13" l="1"/>
  <c r="M568" i="13"/>
  <c r="N568" i="13"/>
  <c r="O568" i="13"/>
  <c r="P568" i="13" s="1"/>
  <c r="L570" i="13" l="1"/>
  <c r="O569" i="13"/>
  <c r="P569" i="13" s="1"/>
  <c r="M569" i="13"/>
  <c r="N569" i="13"/>
  <c r="L571" i="13" l="1"/>
  <c r="O570" i="13"/>
  <c r="P570" i="13" s="1"/>
  <c r="M570" i="13"/>
  <c r="N570" i="13"/>
  <c r="L572" i="13" l="1"/>
  <c r="O571" i="13"/>
  <c r="P571" i="13" s="1"/>
  <c r="M571" i="13"/>
  <c r="N571" i="13"/>
  <c r="L573" i="13" l="1"/>
  <c r="O572" i="13"/>
  <c r="P572" i="13" s="1"/>
  <c r="M572" i="13"/>
  <c r="N572" i="13"/>
  <c r="L574" i="13" l="1"/>
  <c r="O573" i="13"/>
  <c r="P573" i="13" s="1"/>
  <c r="M573" i="13"/>
  <c r="N573" i="13"/>
  <c r="L575" i="13" l="1"/>
  <c r="O574" i="13"/>
  <c r="P574" i="13" s="1"/>
  <c r="M574" i="13"/>
  <c r="N574" i="13"/>
  <c r="L576" i="13" l="1"/>
  <c r="O575" i="13"/>
  <c r="P575" i="13" s="1"/>
  <c r="M575" i="13"/>
  <c r="N575" i="13"/>
  <c r="L577" i="13" l="1"/>
  <c r="M576" i="13"/>
  <c r="O576" i="13"/>
  <c r="P576" i="13" s="1"/>
  <c r="N576" i="13"/>
  <c r="O577" i="13" l="1"/>
  <c r="P577" i="13" s="1"/>
  <c r="M577" i="13"/>
  <c r="L578" i="13"/>
  <c r="N577" i="13"/>
  <c r="L579" i="13" l="1"/>
  <c r="O578" i="13"/>
  <c r="P578" i="13" s="1"/>
  <c r="M578" i="13"/>
  <c r="N578" i="13"/>
  <c r="L580" i="13" l="1"/>
  <c r="O579" i="13"/>
  <c r="P579" i="13" s="1"/>
  <c r="M579" i="13"/>
  <c r="N579" i="13"/>
  <c r="L581" i="13" l="1"/>
  <c r="O580" i="13"/>
  <c r="P580" i="13" s="1"/>
  <c r="M580" i="13"/>
  <c r="N580" i="13"/>
  <c r="L582" i="13" l="1"/>
  <c r="O581" i="13"/>
  <c r="P581" i="13" s="1"/>
  <c r="M581" i="13"/>
  <c r="N581" i="13"/>
  <c r="L583" i="13" l="1"/>
  <c r="O582" i="13"/>
  <c r="P582" i="13" s="1"/>
  <c r="M582" i="13"/>
  <c r="N582" i="13"/>
  <c r="L584" i="13" l="1"/>
  <c r="O583" i="13"/>
  <c r="P583" i="13" s="1"/>
  <c r="M583" i="13"/>
  <c r="N583" i="13"/>
  <c r="L585" i="13" l="1"/>
  <c r="M584" i="13"/>
  <c r="N584" i="13"/>
  <c r="O584" i="13"/>
  <c r="P584" i="13" s="1"/>
  <c r="O585" i="13" l="1"/>
  <c r="P585" i="13" s="1"/>
  <c r="L586" i="13"/>
  <c r="M585" i="13"/>
  <c r="N585" i="13"/>
  <c r="L587" i="13" l="1"/>
  <c r="O586" i="13"/>
  <c r="P586" i="13" s="1"/>
  <c r="M586" i="13"/>
  <c r="N586" i="13"/>
  <c r="L588" i="13" l="1"/>
  <c r="O587" i="13"/>
  <c r="P587" i="13" s="1"/>
  <c r="M587" i="13"/>
  <c r="N587" i="13"/>
  <c r="L589" i="13" l="1"/>
  <c r="O588" i="13"/>
  <c r="P588" i="13" s="1"/>
  <c r="M588" i="13"/>
  <c r="N588" i="13"/>
  <c r="L590" i="13" l="1"/>
  <c r="O589" i="13"/>
  <c r="P589" i="13" s="1"/>
  <c r="M589" i="13"/>
  <c r="N589" i="13"/>
  <c r="L591" i="13" l="1"/>
  <c r="O590" i="13"/>
  <c r="P590" i="13" s="1"/>
  <c r="M590" i="13"/>
  <c r="N590" i="13"/>
  <c r="L592" i="13" l="1"/>
  <c r="O591" i="13"/>
  <c r="P591" i="13" s="1"/>
  <c r="M591" i="13"/>
  <c r="N591" i="13"/>
  <c r="L593" i="13" l="1"/>
  <c r="M592" i="13"/>
  <c r="O592" i="13"/>
  <c r="P592" i="13" s="1"/>
  <c r="N592" i="13"/>
  <c r="O593" i="13" l="1"/>
  <c r="P593" i="13" s="1"/>
  <c r="L594" i="13"/>
  <c r="M593" i="13"/>
  <c r="N593" i="13"/>
  <c r="L595" i="13" l="1"/>
  <c r="O594" i="13"/>
  <c r="P594" i="13" s="1"/>
  <c r="M594" i="13"/>
  <c r="N594" i="13"/>
  <c r="L596" i="13" l="1"/>
  <c r="O595" i="13"/>
  <c r="P595" i="13" s="1"/>
  <c r="M595" i="13"/>
  <c r="N595" i="13"/>
  <c r="L597" i="13" l="1"/>
  <c r="O596" i="13"/>
  <c r="P596" i="13" s="1"/>
  <c r="M596" i="13"/>
  <c r="N596" i="13"/>
  <c r="L598" i="13" l="1"/>
  <c r="O597" i="13"/>
  <c r="P597" i="13" s="1"/>
  <c r="M597" i="13"/>
  <c r="N597" i="13"/>
  <c r="O598" i="13" l="1"/>
  <c r="P598" i="13" s="1"/>
  <c r="M598" i="13"/>
  <c r="N598" i="13"/>
  <c r="L599" i="13"/>
  <c r="L600" i="13" l="1"/>
  <c r="O599" i="13"/>
  <c r="P599" i="13" s="1"/>
  <c r="M599" i="13"/>
  <c r="N599" i="13"/>
  <c r="L601" i="13" l="1"/>
  <c r="M600" i="13"/>
  <c r="N600" i="13"/>
  <c r="O600" i="13"/>
  <c r="P600" i="13" s="1"/>
  <c r="L602" i="13" l="1"/>
  <c r="O601" i="13"/>
  <c r="P601" i="13" s="1"/>
  <c r="M601" i="13"/>
  <c r="N601" i="13"/>
  <c r="L603" i="13" l="1"/>
  <c r="O602" i="13"/>
  <c r="P602" i="13" s="1"/>
  <c r="M602" i="13"/>
  <c r="N602" i="13"/>
  <c r="L604" i="13" l="1"/>
  <c r="O603" i="13"/>
  <c r="P603" i="13" s="1"/>
  <c r="M603" i="13"/>
  <c r="N603" i="13"/>
  <c r="L605" i="13" l="1"/>
  <c r="O604" i="13"/>
  <c r="P604" i="13" s="1"/>
  <c r="M604" i="13"/>
  <c r="N604" i="13"/>
  <c r="L606" i="13" l="1"/>
  <c r="O605" i="13"/>
  <c r="P605" i="13" s="1"/>
  <c r="M605" i="13"/>
  <c r="N605" i="13"/>
  <c r="L607" i="13" l="1"/>
  <c r="O606" i="13"/>
  <c r="P606" i="13" s="1"/>
  <c r="M606" i="13"/>
  <c r="N606" i="13"/>
  <c r="L608" i="13" l="1"/>
  <c r="O607" i="13"/>
  <c r="P607" i="13" s="1"/>
  <c r="M607" i="13"/>
  <c r="N607" i="13"/>
  <c r="L609" i="13" l="1"/>
  <c r="M608" i="13"/>
  <c r="O608" i="13"/>
  <c r="P608" i="13" s="1"/>
  <c r="N608" i="13"/>
  <c r="O609" i="13" l="1"/>
  <c r="P609" i="13" s="1"/>
  <c r="M609" i="13"/>
  <c r="L610" i="13"/>
  <c r="N609" i="13"/>
  <c r="L611" i="13" l="1"/>
  <c r="O610" i="13"/>
  <c r="P610" i="13" s="1"/>
  <c r="M610" i="13"/>
  <c r="N610" i="13"/>
  <c r="L612" i="13" l="1"/>
  <c r="O611" i="13"/>
  <c r="P611" i="13" s="1"/>
  <c r="M611" i="13"/>
  <c r="N611" i="13"/>
  <c r="L613" i="13" l="1"/>
  <c r="O612" i="13"/>
  <c r="P612" i="13" s="1"/>
  <c r="M612" i="13"/>
  <c r="N612" i="13"/>
  <c r="L614" i="13" l="1"/>
  <c r="O613" i="13"/>
  <c r="P613" i="13" s="1"/>
  <c r="M613" i="13"/>
  <c r="N613" i="13"/>
  <c r="O614" i="13" l="1"/>
  <c r="P614" i="13" s="1"/>
  <c r="L615" i="13"/>
  <c r="M614" i="13"/>
  <c r="N614" i="13"/>
  <c r="L616" i="13" l="1"/>
  <c r="O615" i="13"/>
  <c r="P615" i="13" s="1"/>
  <c r="M615" i="13"/>
  <c r="N615" i="13"/>
  <c r="L617" i="13" l="1"/>
  <c r="M616" i="13"/>
  <c r="N616" i="13"/>
  <c r="O616" i="13"/>
  <c r="P616" i="13" s="1"/>
  <c r="O617" i="13" l="1"/>
  <c r="P617" i="13" s="1"/>
  <c r="L618" i="13"/>
  <c r="M617" i="13"/>
  <c r="N617" i="13"/>
  <c r="L619" i="13" l="1"/>
  <c r="O618" i="13"/>
  <c r="P618" i="13" s="1"/>
  <c r="M618" i="13"/>
  <c r="N618" i="13"/>
  <c r="L620" i="13" l="1"/>
  <c r="O619" i="13"/>
  <c r="P619" i="13" s="1"/>
  <c r="M619" i="13"/>
  <c r="N619" i="13"/>
  <c r="O620" i="13" l="1"/>
  <c r="P620" i="13" s="1"/>
  <c r="M620" i="13"/>
  <c r="L621" i="13"/>
  <c r="N620" i="13"/>
  <c r="L622" i="13" l="1"/>
  <c r="O621" i="13"/>
  <c r="P621" i="13" s="1"/>
  <c r="M621" i="13"/>
  <c r="N621" i="13"/>
  <c r="L623" i="13" l="1"/>
  <c r="O622" i="13"/>
  <c r="P622" i="13" s="1"/>
  <c r="M622" i="13"/>
  <c r="N622" i="13"/>
  <c r="L624" i="13" l="1"/>
  <c r="O623" i="13"/>
  <c r="P623" i="13" s="1"/>
  <c r="M623" i="13"/>
  <c r="N623" i="13"/>
  <c r="L625" i="13" l="1"/>
  <c r="M624" i="13"/>
  <c r="O624" i="13"/>
  <c r="P624" i="13" s="1"/>
  <c r="N624" i="13"/>
  <c r="O625" i="13" l="1"/>
  <c r="P625" i="13" s="1"/>
  <c r="L626" i="13"/>
  <c r="M625" i="13"/>
  <c r="N625" i="13"/>
  <c r="L627" i="13" l="1"/>
  <c r="O626" i="13"/>
  <c r="P626" i="13" s="1"/>
  <c r="M626" i="13"/>
  <c r="N626" i="13"/>
  <c r="L628" i="13" l="1"/>
  <c r="O627" i="13"/>
  <c r="P627" i="13" s="1"/>
  <c r="M627" i="13"/>
  <c r="N627" i="13"/>
  <c r="L629" i="13" l="1"/>
  <c r="O628" i="13"/>
  <c r="P628" i="13" s="1"/>
  <c r="M628" i="13"/>
  <c r="N628" i="13"/>
  <c r="L630" i="13" l="1"/>
  <c r="O629" i="13"/>
  <c r="P629" i="13" s="1"/>
  <c r="M629" i="13"/>
  <c r="N629" i="13"/>
  <c r="O630" i="13" l="1"/>
  <c r="P630" i="13" s="1"/>
  <c r="L631" i="13"/>
  <c r="M630" i="13"/>
  <c r="N630" i="13"/>
  <c r="L632" i="13" l="1"/>
  <c r="O631" i="13"/>
  <c r="P631" i="13" s="1"/>
  <c r="M631" i="13"/>
  <c r="N631" i="13"/>
  <c r="L633" i="13" l="1"/>
  <c r="M632" i="13"/>
  <c r="N632" i="13"/>
  <c r="O632" i="13"/>
  <c r="P632" i="13" s="1"/>
  <c r="L634" i="13" l="1"/>
  <c r="O633" i="13"/>
  <c r="P633" i="13" s="1"/>
  <c r="M633" i="13"/>
  <c r="N633" i="13"/>
  <c r="L635" i="13" l="1"/>
  <c r="O634" i="13"/>
  <c r="P634" i="13" s="1"/>
  <c r="M634" i="13"/>
  <c r="N634" i="13"/>
  <c r="L636" i="13" l="1"/>
  <c r="O635" i="13"/>
  <c r="P635" i="13" s="1"/>
  <c r="M635" i="13"/>
  <c r="N635" i="13"/>
  <c r="L637" i="13" l="1"/>
  <c r="O636" i="13"/>
  <c r="P636" i="13" s="1"/>
  <c r="M636" i="13"/>
  <c r="N636" i="13"/>
  <c r="L638" i="13" l="1"/>
  <c r="O637" i="13"/>
  <c r="P637" i="13" s="1"/>
  <c r="M637" i="13"/>
  <c r="N637" i="13"/>
  <c r="L639" i="13" l="1"/>
  <c r="O638" i="13"/>
  <c r="P638" i="13" s="1"/>
  <c r="M638" i="13"/>
  <c r="N638" i="13"/>
  <c r="L640" i="13" l="1"/>
  <c r="O639" i="13"/>
  <c r="P639" i="13" s="1"/>
  <c r="M639" i="13"/>
  <c r="N639" i="13"/>
  <c r="L641" i="13" l="1"/>
  <c r="M640" i="13"/>
  <c r="O640" i="13"/>
  <c r="P640" i="13" s="1"/>
  <c r="N640" i="13"/>
  <c r="O641" i="13" l="1"/>
  <c r="P641" i="13" s="1"/>
  <c r="M641" i="13"/>
  <c r="N641" i="13"/>
  <c r="L642" i="13"/>
  <c r="L643" i="13" l="1"/>
  <c r="O642" i="13"/>
  <c r="P642" i="13" s="1"/>
  <c r="M642" i="13"/>
  <c r="N642" i="13"/>
  <c r="L644" i="13" l="1"/>
  <c r="O643" i="13"/>
  <c r="P643" i="13" s="1"/>
  <c r="M643" i="13"/>
  <c r="N643" i="13"/>
  <c r="L645" i="13" l="1"/>
  <c r="O644" i="13"/>
  <c r="P644" i="13" s="1"/>
  <c r="M644" i="13"/>
  <c r="N644" i="13"/>
  <c r="L646" i="13" l="1"/>
  <c r="O645" i="13"/>
  <c r="P645" i="13" s="1"/>
  <c r="M645" i="13"/>
  <c r="N645" i="13"/>
  <c r="L647" i="13" l="1"/>
  <c r="O646" i="13"/>
  <c r="P646" i="13" s="1"/>
  <c r="M646" i="13"/>
  <c r="N646" i="13"/>
  <c r="L648" i="13" l="1"/>
  <c r="O647" i="13"/>
  <c r="P647" i="13" s="1"/>
  <c r="M647" i="13"/>
  <c r="N647" i="13"/>
  <c r="L649" i="13" l="1"/>
  <c r="M648" i="13"/>
  <c r="N648" i="13"/>
  <c r="O648" i="13"/>
  <c r="P648" i="13" s="1"/>
  <c r="O649" i="13" l="1"/>
  <c r="P649" i="13" s="1"/>
  <c r="L650" i="13"/>
  <c r="M649" i="13"/>
  <c r="N649" i="13"/>
  <c r="L651" i="13" l="1"/>
  <c r="O650" i="13"/>
  <c r="P650" i="13" s="1"/>
  <c r="M650" i="13"/>
  <c r="N650" i="13"/>
  <c r="L652" i="13" l="1"/>
  <c r="O651" i="13"/>
  <c r="P651" i="13" s="1"/>
  <c r="M651" i="13"/>
  <c r="N651" i="13"/>
  <c r="O652" i="13" l="1"/>
  <c r="P652" i="13" s="1"/>
  <c r="L653" i="13"/>
  <c r="M652" i="13"/>
  <c r="N652" i="13"/>
  <c r="L654" i="13" l="1"/>
  <c r="O653" i="13"/>
  <c r="P653" i="13" s="1"/>
  <c r="M653" i="13"/>
  <c r="N653" i="13"/>
  <c r="L655" i="13" l="1"/>
  <c r="O654" i="13"/>
  <c r="P654" i="13" s="1"/>
  <c r="M654" i="13"/>
  <c r="N654" i="13"/>
  <c r="L656" i="13" l="1"/>
  <c r="O655" i="13"/>
  <c r="P655" i="13" s="1"/>
  <c r="M655" i="13"/>
  <c r="N655" i="13"/>
  <c r="L657" i="13" l="1"/>
  <c r="M656" i="13"/>
  <c r="O656" i="13"/>
  <c r="P656" i="13" s="1"/>
  <c r="N656" i="13"/>
  <c r="O657" i="13" l="1"/>
  <c r="P657" i="13" s="1"/>
  <c r="L658" i="13"/>
  <c r="M657" i="13"/>
  <c r="N657" i="13"/>
  <c r="L659" i="13" l="1"/>
  <c r="O658" i="13"/>
  <c r="P658" i="13" s="1"/>
  <c r="M658" i="13"/>
  <c r="N658" i="13"/>
  <c r="L660" i="13" l="1"/>
  <c r="O659" i="13"/>
  <c r="P659" i="13" s="1"/>
  <c r="M659" i="13"/>
  <c r="N659" i="13"/>
  <c r="L661" i="13" l="1"/>
  <c r="O660" i="13"/>
  <c r="P660" i="13" s="1"/>
  <c r="M660" i="13"/>
  <c r="N660" i="13"/>
  <c r="L662" i="13" l="1"/>
  <c r="O661" i="13"/>
  <c r="P661" i="13" s="1"/>
  <c r="M661" i="13"/>
  <c r="N661" i="13"/>
  <c r="O662" i="13" l="1"/>
  <c r="P662" i="13" s="1"/>
  <c r="M662" i="13"/>
  <c r="L663" i="13"/>
  <c r="N662" i="13"/>
  <c r="L664" i="13" l="1"/>
  <c r="O663" i="13"/>
  <c r="P663" i="13" s="1"/>
  <c r="M663" i="13"/>
  <c r="N663" i="13"/>
  <c r="L665" i="13" l="1"/>
  <c r="M664" i="13"/>
  <c r="N664" i="13"/>
  <c r="O664" i="13"/>
  <c r="P664" i="13" s="1"/>
  <c r="L666" i="13" l="1"/>
  <c r="O665" i="13"/>
  <c r="P665" i="13" s="1"/>
  <c r="M665" i="13"/>
  <c r="N665" i="13"/>
  <c r="L667" i="13" l="1"/>
  <c r="O666" i="13"/>
  <c r="P666" i="13" s="1"/>
  <c r="M666" i="13"/>
  <c r="N666" i="13"/>
  <c r="L668" i="13" l="1"/>
  <c r="O667" i="13"/>
  <c r="P667" i="13" s="1"/>
  <c r="M667" i="13"/>
  <c r="N667" i="13"/>
  <c r="L669" i="13" l="1"/>
  <c r="O668" i="13"/>
  <c r="P668" i="13" s="1"/>
  <c r="M668" i="13"/>
  <c r="N668" i="13"/>
  <c r="L670" i="13" l="1"/>
  <c r="O669" i="13"/>
  <c r="P669" i="13" s="1"/>
  <c r="M669" i="13"/>
  <c r="N669" i="13"/>
  <c r="L671" i="13" l="1"/>
  <c r="O670" i="13"/>
  <c r="P670" i="13" s="1"/>
  <c r="M670" i="13"/>
  <c r="N670" i="13"/>
  <c r="L672" i="13" l="1"/>
  <c r="O671" i="13"/>
  <c r="P671" i="13" s="1"/>
  <c r="M671" i="13"/>
  <c r="N671" i="13"/>
  <c r="L673" i="13" l="1"/>
  <c r="M672" i="13"/>
  <c r="O672" i="13"/>
  <c r="P672" i="13" s="1"/>
  <c r="N672" i="13"/>
  <c r="O673" i="13" l="1"/>
  <c r="P673" i="13" s="1"/>
  <c r="L674" i="13"/>
  <c r="M673" i="13"/>
  <c r="N673" i="13"/>
  <c r="L675" i="13" l="1"/>
  <c r="O674" i="13"/>
  <c r="P674" i="13" s="1"/>
  <c r="M674" i="13"/>
  <c r="N674" i="13"/>
  <c r="L676" i="13" l="1"/>
  <c r="O675" i="13"/>
  <c r="P675" i="13" s="1"/>
  <c r="M675" i="13"/>
  <c r="N675" i="13"/>
  <c r="L677" i="13" l="1"/>
  <c r="O676" i="13"/>
  <c r="P676" i="13" s="1"/>
  <c r="M676" i="13"/>
  <c r="N676" i="13"/>
  <c r="L678" i="13" l="1"/>
  <c r="O677" i="13"/>
  <c r="P677" i="13" s="1"/>
  <c r="M677" i="13"/>
  <c r="N677" i="13"/>
  <c r="O678" i="13" l="1"/>
  <c r="P678" i="13" s="1"/>
  <c r="L679" i="13"/>
  <c r="M678" i="13"/>
  <c r="N678" i="13"/>
  <c r="L680" i="13" l="1"/>
  <c r="O679" i="13"/>
  <c r="P679" i="13" s="1"/>
  <c r="M679" i="13"/>
  <c r="N679" i="13"/>
  <c r="L681" i="13" l="1"/>
  <c r="M680" i="13"/>
  <c r="N680" i="13"/>
  <c r="O680" i="13"/>
  <c r="P680" i="13" s="1"/>
  <c r="O681" i="13" l="1"/>
  <c r="P681" i="13" s="1"/>
  <c r="L682" i="13"/>
  <c r="M681" i="13"/>
  <c r="N681" i="13"/>
  <c r="L683" i="13" l="1"/>
  <c r="O682" i="13"/>
  <c r="P682" i="13" s="1"/>
  <c r="M682" i="13"/>
  <c r="N682" i="13"/>
  <c r="L684" i="13" l="1"/>
  <c r="O683" i="13"/>
  <c r="P683" i="13" s="1"/>
  <c r="M683" i="13"/>
  <c r="N683" i="13"/>
  <c r="O684" i="13" l="1"/>
  <c r="P684" i="13" s="1"/>
  <c r="M684" i="13"/>
  <c r="N684" i="13"/>
  <c r="L685" i="13"/>
  <c r="L686" i="13" l="1"/>
  <c r="O685" i="13"/>
  <c r="P685" i="13" s="1"/>
  <c r="M685" i="13"/>
  <c r="N685" i="13"/>
  <c r="L687" i="13" l="1"/>
  <c r="O686" i="13"/>
  <c r="P686" i="13" s="1"/>
  <c r="M686" i="13"/>
  <c r="N686" i="13"/>
  <c r="L688" i="13" l="1"/>
  <c r="O687" i="13"/>
  <c r="P687" i="13" s="1"/>
  <c r="M687" i="13"/>
  <c r="N687" i="13"/>
  <c r="L689" i="13" l="1"/>
  <c r="M688" i="13"/>
  <c r="O688" i="13"/>
  <c r="P688" i="13" s="1"/>
  <c r="N688" i="13"/>
  <c r="O689" i="13" l="1"/>
  <c r="P689" i="13" s="1"/>
  <c r="L690" i="13"/>
  <c r="M689" i="13"/>
  <c r="N689" i="13"/>
  <c r="L691" i="13" l="1"/>
  <c r="O690" i="13"/>
  <c r="P690" i="13" s="1"/>
  <c r="M690" i="13"/>
  <c r="N690" i="13"/>
  <c r="L692" i="13" l="1"/>
  <c r="O691" i="13"/>
  <c r="P691" i="13" s="1"/>
  <c r="M691" i="13"/>
  <c r="N691" i="13"/>
  <c r="L693" i="13" l="1"/>
  <c r="O692" i="13"/>
  <c r="P692" i="13" s="1"/>
  <c r="M692" i="13"/>
  <c r="N692" i="13"/>
  <c r="L694" i="13" l="1"/>
  <c r="O693" i="13"/>
  <c r="P693" i="13" s="1"/>
  <c r="M693" i="13"/>
  <c r="N693" i="13"/>
  <c r="O694" i="13" l="1"/>
  <c r="P694" i="13" s="1"/>
  <c r="L695" i="13"/>
  <c r="M694" i="13"/>
  <c r="N694" i="13"/>
  <c r="L696" i="13" l="1"/>
  <c r="O695" i="13"/>
  <c r="P695" i="13" s="1"/>
  <c r="M695" i="13"/>
  <c r="N695" i="13"/>
  <c r="L697" i="13" l="1"/>
  <c r="M696" i="13"/>
  <c r="N696" i="13"/>
  <c r="O696" i="13"/>
  <c r="P696" i="13" s="1"/>
  <c r="L698" i="13" l="1"/>
  <c r="O697" i="13"/>
  <c r="P697" i="13" s="1"/>
  <c r="M697" i="13"/>
  <c r="N697" i="13"/>
  <c r="L699" i="13" l="1"/>
  <c r="O698" i="13"/>
  <c r="P698" i="13" s="1"/>
  <c r="M698" i="13"/>
  <c r="N698" i="13"/>
  <c r="L700" i="13" l="1"/>
  <c r="O699" i="13"/>
  <c r="P699" i="13" s="1"/>
  <c r="M699" i="13"/>
  <c r="N699" i="13"/>
  <c r="L701" i="13" l="1"/>
  <c r="O700" i="13"/>
  <c r="P700" i="13" s="1"/>
  <c r="M700" i="13"/>
  <c r="N700" i="13"/>
  <c r="L702" i="13" l="1"/>
  <c r="O701" i="13"/>
  <c r="P701" i="13" s="1"/>
  <c r="M701" i="13"/>
  <c r="N701" i="13"/>
  <c r="L703" i="13" l="1"/>
  <c r="O702" i="13"/>
  <c r="P702" i="13" s="1"/>
  <c r="M702" i="13"/>
  <c r="N702" i="13"/>
  <c r="L704" i="13" l="1"/>
  <c r="O703" i="13"/>
  <c r="P703" i="13" s="1"/>
  <c r="M703" i="13"/>
  <c r="N703" i="13"/>
  <c r="L705" i="13" l="1"/>
  <c r="M704" i="13"/>
  <c r="O704" i="13"/>
  <c r="P704" i="13" s="1"/>
  <c r="N704" i="13"/>
  <c r="O705" i="13" l="1"/>
  <c r="P705" i="13" s="1"/>
  <c r="M705" i="13"/>
  <c r="L706" i="13"/>
  <c r="N705" i="13"/>
  <c r="L707" i="13" l="1"/>
  <c r="O706" i="13"/>
  <c r="P706" i="13" s="1"/>
  <c r="M706" i="13"/>
  <c r="N706" i="13"/>
  <c r="L708" i="13" l="1"/>
  <c r="O707" i="13"/>
  <c r="P707" i="13" s="1"/>
  <c r="M707" i="13"/>
  <c r="N707" i="13"/>
  <c r="L709" i="13" l="1"/>
  <c r="O708" i="13"/>
  <c r="P708" i="13" s="1"/>
  <c r="M708" i="13"/>
  <c r="N708" i="13"/>
  <c r="L710" i="13" l="1"/>
  <c r="O709" i="13"/>
  <c r="P709" i="13" s="1"/>
  <c r="M709" i="13"/>
  <c r="N709" i="13"/>
  <c r="L711" i="13" l="1"/>
  <c r="O710" i="13"/>
  <c r="P710" i="13" s="1"/>
  <c r="M710" i="13"/>
  <c r="N710" i="13"/>
  <c r="L712" i="13" l="1"/>
  <c r="O711" i="13"/>
  <c r="P711" i="13" s="1"/>
  <c r="M711" i="13"/>
  <c r="N711" i="13"/>
  <c r="L713" i="13" l="1"/>
  <c r="M712" i="13"/>
  <c r="N712" i="13"/>
  <c r="O712" i="13"/>
  <c r="P712" i="13" s="1"/>
  <c r="O713" i="13" l="1"/>
  <c r="P713" i="13" s="1"/>
  <c r="L714" i="13"/>
  <c r="M713" i="13"/>
  <c r="N713" i="13"/>
  <c r="L715" i="13" l="1"/>
  <c r="O714" i="13"/>
  <c r="P714" i="13" s="1"/>
  <c r="M714" i="13"/>
  <c r="N714" i="13"/>
  <c r="L716" i="13" l="1"/>
  <c r="O715" i="13"/>
  <c r="P715" i="13" s="1"/>
  <c r="M715" i="13"/>
  <c r="N715" i="13"/>
  <c r="L717" i="13" l="1"/>
  <c r="O716" i="13"/>
  <c r="P716" i="13" s="1"/>
  <c r="M716" i="13"/>
  <c r="N716" i="13"/>
  <c r="L718" i="13" l="1"/>
  <c r="O717" i="13"/>
  <c r="P717" i="13" s="1"/>
  <c r="M717" i="13"/>
  <c r="N717" i="13"/>
  <c r="L719" i="13" l="1"/>
  <c r="O718" i="13"/>
  <c r="P718" i="13" s="1"/>
  <c r="M718" i="13"/>
  <c r="N718" i="13"/>
  <c r="L720" i="13" l="1"/>
  <c r="O719" i="13"/>
  <c r="P719" i="13" s="1"/>
  <c r="M719" i="13"/>
  <c r="N719" i="13"/>
  <c r="L721" i="13" l="1"/>
  <c r="M720" i="13"/>
  <c r="O720" i="13"/>
  <c r="P720" i="13" s="1"/>
  <c r="N720" i="13"/>
  <c r="O721" i="13" l="1"/>
  <c r="P721" i="13" s="1"/>
  <c r="L722" i="13"/>
  <c r="M721" i="13"/>
  <c r="N721" i="13"/>
  <c r="L723" i="13" l="1"/>
  <c r="O722" i="13"/>
  <c r="P722" i="13" s="1"/>
  <c r="M722" i="13"/>
  <c r="N722" i="13"/>
  <c r="L724" i="13" l="1"/>
  <c r="O723" i="13"/>
  <c r="P723" i="13" s="1"/>
  <c r="M723" i="13"/>
  <c r="N723" i="13"/>
  <c r="L725" i="13" l="1"/>
  <c r="O724" i="13"/>
  <c r="P724" i="13" s="1"/>
  <c r="M724" i="13"/>
  <c r="N724" i="13"/>
  <c r="L726" i="13" l="1"/>
  <c r="O725" i="13"/>
  <c r="P725" i="13" s="1"/>
  <c r="M725" i="13"/>
  <c r="N725" i="13"/>
  <c r="O726" i="13" l="1"/>
  <c r="P726" i="13" s="1"/>
  <c r="M726" i="13"/>
  <c r="N726" i="13"/>
  <c r="L727" i="13"/>
  <c r="L728" i="13" l="1"/>
  <c r="O727" i="13"/>
  <c r="P727" i="13" s="1"/>
  <c r="M727" i="13"/>
  <c r="N727" i="13"/>
  <c r="L729" i="13" l="1"/>
  <c r="M728" i="13"/>
  <c r="N728" i="13"/>
  <c r="O728" i="13"/>
  <c r="P728" i="13" s="1"/>
  <c r="L730" i="13" l="1"/>
  <c r="O729" i="13"/>
  <c r="P729" i="13" s="1"/>
  <c r="M729" i="13"/>
  <c r="N729" i="13"/>
  <c r="L731" i="13" l="1"/>
  <c r="O730" i="13"/>
  <c r="P730" i="13" s="1"/>
  <c r="M730" i="13"/>
  <c r="N730" i="13"/>
  <c r="L732" i="13" l="1"/>
  <c r="O731" i="13"/>
  <c r="P731" i="13" s="1"/>
  <c r="M731" i="13"/>
  <c r="N731" i="13"/>
  <c r="L733" i="13" l="1"/>
  <c r="O732" i="13"/>
  <c r="P732" i="13" s="1"/>
  <c r="M732" i="13"/>
  <c r="N732" i="13"/>
  <c r="L734" i="13" l="1"/>
  <c r="O733" i="13"/>
  <c r="P733" i="13" s="1"/>
  <c r="M733" i="13"/>
  <c r="N733" i="13"/>
  <c r="L735" i="13" l="1"/>
  <c r="O734" i="13"/>
  <c r="P734" i="13" s="1"/>
  <c r="M734" i="13"/>
  <c r="N734" i="13"/>
  <c r="L736" i="13" l="1"/>
  <c r="O735" i="13"/>
  <c r="P735" i="13" s="1"/>
  <c r="M735" i="13"/>
  <c r="N735" i="13"/>
  <c r="L737" i="13" l="1"/>
  <c r="M736" i="13"/>
  <c r="O736" i="13"/>
  <c r="P736" i="13" s="1"/>
  <c r="N736" i="13"/>
  <c r="O737" i="13" l="1"/>
  <c r="P737" i="13" s="1"/>
  <c r="M737" i="13"/>
  <c r="L738" i="13"/>
  <c r="N737" i="13"/>
  <c r="L739" i="13" l="1"/>
  <c r="O738" i="13"/>
  <c r="P738" i="13" s="1"/>
  <c r="M738" i="13"/>
  <c r="N738" i="13"/>
  <c r="L740" i="13" l="1"/>
  <c r="O739" i="13"/>
  <c r="P739" i="13" s="1"/>
  <c r="M739" i="13"/>
  <c r="N739" i="13"/>
  <c r="L741" i="13" l="1"/>
  <c r="O740" i="13"/>
  <c r="P740" i="13" s="1"/>
  <c r="M740" i="13"/>
  <c r="N740" i="13"/>
  <c r="L742" i="13" l="1"/>
  <c r="O741" i="13"/>
  <c r="P741" i="13" s="1"/>
  <c r="M741" i="13"/>
  <c r="N741" i="13"/>
  <c r="O742" i="13" l="1"/>
  <c r="P742" i="13" s="1"/>
  <c r="L743" i="13"/>
  <c r="M742" i="13"/>
  <c r="N742" i="13"/>
  <c r="L744" i="13" l="1"/>
  <c r="O743" i="13"/>
  <c r="P743" i="13" s="1"/>
  <c r="M743" i="13"/>
  <c r="N743" i="13"/>
  <c r="L745" i="13" l="1"/>
  <c r="M744" i="13"/>
  <c r="N744" i="13"/>
  <c r="O744" i="13"/>
  <c r="P744" i="13" s="1"/>
  <c r="O745" i="13" l="1"/>
  <c r="P745" i="13" s="1"/>
  <c r="L746" i="13"/>
  <c r="M745" i="13"/>
  <c r="N745" i="13"/>
  <c r="L747" i="13" l="1"/>
  <c r="O746" i="13"/>
  <c r="P746" i="13" s="1"/>
  <c r="M746" i="13"/>
  <c r="N746" i="13"/>
  <c r="L748" i="13" l="1"/>
  <c r="O747" i="13"/>
  <c r="P747" i="13" s="1"/>
  <c r="M747" i="13"/>
  <c r="N747" i="13"/>
  <c r="O748" i="13" l="1"/>
  <c r="P748" i="13" s="1"/>
  <c r="M748" i="13"/>
  <c r="L749" i="13"/>
  <c r="N748" i="13"/>
  <c r="L750" i="13" l="1"/>
  <c r="O749" i="13"/>
  <c r="P749" i="13" s="1"/>
  <c r="M749" i="13"/>
  <c r="N749" i="13"/>
  <c r="L751" i="13" l="1"/>
  <c r="O750" i="13"/>
  <c r="P750" i="13" s="1"/>
  <c r="M750" i="13"/>
  <c r="N750" i="13"/>
  <c r="L752" i="13" l="1"/>
  <c r="O751" i="13"/>
  <c r="P751" i="13" s="1"/>
  <c r="M751" i="13"/>
  <c r="N751" i="13"/>
  <c r="L753" i="13" l="1"/>
  <c r="M752" i="13"/>
  <c r="O752" i="13"/>
  <c r="P752" i="13" s="1"/>
  <c r="N752" i="13"/>
  <c r="O753" i="13" l="1"/>
  <c r="P753" i="13" s="1"/>
  <c r="L754" i="13"/>
  <c r="M753" i="13"/>
  <c r="N753" i="13"/>
  <c r="L755" i="13" l="1"/>
  <c r="O754" i="13"/>
  <c r="P754" i="13" s="1"/>
  <c r="M754" i="13"/>
  <c r="N754" i="13"/>
  <c r="L756" i="13" l="1"/>
  <c r="O755" i="13"/>
  <c r="P755" i="13" s="1"/>
  <c r="M755" i="13"/>
  <c r="N755" i="13"/>
  <c r="L757" i="13" l="1"/>
  <c r="O756" i="13"/>
  <c r="P756" i="13" s="1"/>
  <c r="M756" i="13"/>
  <c r="N756" i="13"/>
  <c r="L758" i="13" l="1"/>
  <c r="O757" i="13"/>
  <c r="P757" i="13" s="1"/>
  <c r="M757" i="13"/>
  <c r="N757" i="13"/>
  <c r="O758" i="13" l="1"/>
  <c r="P758" i="13" s="1"/>
  <c r="L759" i="13"/>
  <c r="M758" i="13"/>
  <c r="N758" i="13"/>
  <c r="L760" i="13" l="1"/>
  <c r="O759" i="13"/>
  <c r="P759" i="13" s="1"/>
  <c r="M759" i="13"/>
  <c r="N759" i="13"/>
  <c r="L761" i="13" l="1"/>
  <c r="M760" i="13"/>
  <c r="N760" i="13"/>
  <c r="O760" i="13"/>
  <c r="P760" i="13" s="1"/>
  <c r="L762" i="13" l="1"/>
  <c r="O761" i="13"/>
  <c r="P761" i="13" s="1"/>
  <c r="M761" i="13"/>
  <c r="N761" i="13"/>
  <c r="L763" i="13" l="1"/>
  <c r="O762" i="13"/>
  <c r="P762" i="13" s="1"/>
  <c r="M762" i="13"/>
  <c r="N762" i="13"/>
  <c r="L764" i="13" l="1"/>
  <c r="O763" i="13"/>
  <c r="P763" i="13" s="1"/>
  <c r="M763" i="13"/>
  <c r="N763" i="13"/>
  <c r="L765" i="13" l="1"/>
  <c r="O764" i="13"/>
  <c r="P764" i="13" s="1"/>
  <c r="M764" i="13"/>
  <c r="N764" i="13"/>
  <c r="L766" i="13" l="1"/>
  <c r="O765" i="13"/>
  <c r="P765" i="13" s="1"/>
  <c r="M765" i="13"/>
  <c r="N765" i="13"/>
  <c r="L767" i="13" l="1"/>
  <c r="O766" i="13"/>
  <c r="P766" i="13" s="1"/>
  <c r="M766" i="13"/>
  <c r="N766" i="13"/>
  <c r="L768" i="13" l="1"/>
  <c r="O767" i="13"/>
  <c r="P767" i="13" s="1"/>
  <c r="M767" i="13"/>
  <c r="N767" i="13"/>
  <c r="L769" i="13" l="1"/>
  <c r="M768" i="13"/>
  <c r="O768" i="13"/>
  <c r="P768" i="13" s="1"/>
  <c r="N768" i="13"/>
  <c r="O769" i="13" l="1"/>
  <c r="P769" i="13" s="1"/>
  <c r="M769" i="13"/>
  <c r="L770" i="13"/>
  <c r="N769" i="13"/>
  <c r="L771" i="13" l="1"/>
  <c r="O770" i="13"/>
  <c r="P770" i="13" s="1"/>
  <c r="M770" i="13"/>
  <c r="N770" i="13"/>
  <c r="L772" i="13" l="1"/>
  <c r="O771" i="13"/>
  <c r="P771" i="13" s="1"/>
  <c r="M771" i="13"/>
  <c r="N771" i="13"/>
  <c r="L773" i="13" l="1"/>
  <c r="O772" i="13"/>
  <c r="P772" i="13" s="1"/>
  <c r="M772" i="13"/>
  <c r="N772" i="13"/>
  <c r="L774" i="13" l="1"/>
  <c r="O773" i="13"/>
  <c r="P773" i="13" s="1"/>
  <c r="M773" i="13"/>
  <c r="N773" i="13"/>
  <c r="L775" i="13" l="1"/>
  <c r="O774" i="13"/>
  <c r="P774" i="13" s="1"/>
  <c r="M774" i="13"/>
  <c r="N774" i="13"/>
  <c r="L776" i="13" l="1"/>
  <c r="O775" i="13"/>
  <c r="P775" i="13" s="1"/>
  <c r="M775" i="13"/>
  <c r="N775" i="13"/>
  <c r="L777" i="13" l="1"/>
  <c r="M776" i="13"/>
  <c r="N776" i="13"/>
  <c r="O776" i="13"/>
  <c r="P776" i="13" s="1"/>
  <c r="O777" i="13" l="1"/>
  <c r="P777" i="13" s="1"/>
  <c r="L778" i="13"/>
  <c r="M777" i="13"/>
  <c r="N777" i="13"/>
  <c r="L779" i="13" l="1"/>
  <c r="O778" i="13"/>
  <c r="P778" i="13" s="1"/>
  <c r="M778" i="13"/>
  <c r="N778" i="13"/>
  <c r="L780" i="13" l="1"/>
  <c r="O779" i="13"/>
  <c r="P779" i="13" s="1"/>
  <c r="M779" i="13"/>
  <c r="N779" i="13"/>
  <c r="O780" i="13" l="1"/>
  <c r="P780" i="13" s="1"/>
  <c r="L781" i="13"/>
  <c r="M780" i="13"/>
  <c r="N780" i="13"/>
  <c r="L782" i="13" l="1"/>
  <c r="O781" i="13"/>
  <c r="P781" i="13" s="1"/>
  <c r="M781" i="13"/>
  <c r="N781" i="13"/>
  <c r="L783" i="13" l="1"/>
  <c r="O782" i="13"/>
  <c r="P782" i="13" s="1"/>
  <c r="M782" i="13"/>
  <c r="N782" i="13"/>
  <c r="L784" i="13" l="1"/>
  <c r="O783" i="13"/>
  <c r="P783" i="13" s="1"/>
  <c r="M783" i="13"/>
  <c r="N783" i="13"/>
  <c r="L785" i="13" l="1"/>
  <c r="M784" i="13"/>
  <c r="O784" i="13"/>
  <c r="P784" i="13" s="1"/>
  <c r="N784" i="13"/>
  <c r="O785" i="13" l="1"/>
  <c r="P785" i="13" s="1"/>
  <c r="L786" i="13"/>
  <c r="M785" i="13"/>
  <c r="N785" i="13"/>
  <c r="L787" i="13" l="1"/>
  <c r="O786" i="13"/>
  <c r="P786" i="13" s="1"/>
  <c r="M786" i="13"/>
  <c r="N786" i="13"/>
  <c r="L788" i="13" l="1"/>
  <c r="O787" i="13"/>
  <c r="P787" i="13" s="1"/>
  <c r="M787" i="13"/>
  <c r="N787" i="13"/>
  <c r="L789" i="13" l="1"/>
  <c r="O788" i="13"/>
  <c r="P788" i="13" s="1"/>
  <c r="M788" i="13"/>
  <c r="N788" i="13"/>
  <c r="L790" i="13" l="1"/>
  <c r="O789" i="13"/>
  <c r="P789" i="13" s="1"/>
  <c r="M789" i="13"/>
  <c r="N789" i="13"/>
  <c r="O790" i="13" l="1"/>
  <c r="P790" i="13" s="1"/>
  <c r="M790" i="13"/>
  <c r="N790" i="13"/>
  <c r="L791" i="13"/>
  <c r="L792" i="13" l="1"/>
  <c r="O791" i="13"/>
  <c r="P791" i="13" s="1"/>
  <c r="M791" i="13"/>
  <c r="N791" i="13"/>
  <c r="L793" i="13" l="1"/>
  <c r="M792" i="13"/>
  <c r="N792" i="13"/>
  <c r="O792" i="13"/>
  <c r="P792" i="13" s="1"/>
  <c r="L794" i="13" l="1"/>
  <c r="O793" i="13"/>
  <c r="P793" i="13" s="1"/>
  <c r="M793" i="13"/>
  <c r="N793" i="13"/>
  <c r="L795" i="13" l="1"/>
  <c r="O794" i="13"/>
  <c r="P794" i="13" s="1"/>
  <c r="M794" i="13"/>
  <c r="N794" i="13"/>
  <c r="L796" i="13" l="1"/>
  <c r="O795" i="13"/>
  <c r="P795" i="13" s="1"/>
  <c r="M795" i="13"/>
  <c r="N795" i="13"/>
  <c r="L797" i="13" l="1"/>
  <c r="O796" i="13"/>
  <c r="P796" i="13" s="1"/>
  <c r="M796" i="13"/>
  <c r="N796" i="13"/>
  <c r="L798" i="13" l="1"/>
  <c r="O797" i="13"/>
  <c r="P797" i="13" s="1"/>
  <c r="M797" i="13"/>
  <c r="N797" i="13"/>
  <c r="L799" i="13" l="1"/>
  <c r="O798" i="13"/>
  <c r="P798" i="13" s="1"/>
  <c r="M798" i="13"/>
  <c r="N798" i="13"/>
  <c r="L800" i="13" l="1"/>
  <c r="O799" i="13"/>
  <c r="P799" i="13" s="1"/>
  <c r="M799" i="13"/>
  <c r="N799" i="13"/>
  <c r="L801" i="13" l="1"/>
  <c r="M800" i="13"/>
  <c r="O800" i="13"/>
  <c r="P800" i="13" s="1"/>
  <c r="N800" i="13"/>
  <c r="O801" i="13" l="1"/>
  <c r="P801" i="13" s="1"/>
  <c r="L802" i="13"/>
  <c r="M801" i="13"/>
  <c r="N801" i="13"/>
  <c r="L803" i="13" l="1"/>
  <c r="O802" i="13"/>
  <c r="P802" i="13" s="1"/>
  <c r="M802" i="13"/>
  <c r="N802" i="13"/>
  <c r="L804" i="13" l="1"/>
  <c r="O803" i="13"/>
  <c r="P803" i="13" s="1"/>
  <c r="M803" i="13"/>
  <c r="N803" i="13"/>
  <c r="L805" i="13" l="1"/>
  <c r="O804" i="13"/>
  <c r="P804" i="13" s="1"/>
  <c r="M804" i="13"/>
  <c r="N804" i="13"/>
  <c r="L806" i="13" l="1"/>
  <c r="O805" i="13"/>
  <c r="P805" i="13" s="1"/>
  <c r="M805" i="13"/>
  <c r="N805" i="13"/>
  <c r="O806" i="13" l="1"/>
  <c r="P806" i="13" s="1"/>
  <c r="L807" i="13"/>
  <c r="M806" i="13"/>
  <c r="N806" i="13"/>
  <c r="L808" i="13" l="1"/>
  <c r="O807" i="13"/>
  <c r="P807" i="13" s="1"/>
  <c r="M807" i="13"/>
  <c r="N807" i="13"/>
  <c r="L809" i="13" l="1"/>
  <c r="M808" i="13"/>
  <c r="N808" i="13"/>
  <c r="O808" i="13"/>
  <c r="P808" i="13" s="1"/>
  <c r="O809" i="13" l="1"/>
  <c r="P809" i="13" s="1"/>
  <c r="L810" i="13"/>
  <c r="M809" i="13"/>
  <c r="N809" i="13"/>
  <c r="L811" i="13" l="1"/>
  <c r="O810" i="13"/>
  <c r="P810" i="13" s="1"/>
  <c r="M810" i="13"/>
  <c r="N810" i="13"/>
  <c r="L812" i="13" l="1"/>
  <c r="O811" i="13"/>
  <c r="P811" i="13" s="1"/>
  <c r="M811" i="13"/>
  <c r="N811" i="13"/>
  <c r="O812" i="13" l="1"/>
  <c r="P812" i="13" s="1"/>
  <c r="M812" i="13"/>
  <c r="N812" i="13"/>
  <c r="L813" i="13"/>
  <c r="L814" i="13" l="1"/>
  <c r="O813" i="13"/>
  <c r="P813" i="13" s="1"/>
  <c r="M813" i="13"/>
  <c r="N813" i="13"/>
  <c r="L815" i="13" l="1"/>
  <c r="O814" i="13"/>
  <c r="P814" i="13" s="1"/>
  <c r="M814" i="13"/>
  <c r="N814" i="13"/>
  <c r="L816" i="13" l="1"/>
  <c r="O815" i="13"/>
  <c r="P815" i="13" s="1"/>
  <c r="M815" i="13"/>
  <c r="N815" i="13"/>
  <c r="L817" i="13" l="1"/>
  <c r="M816" i="13"/>
  <c r="O816" i="13"/>
  <c r="P816" i="13" s="1"/>
  <c r="N816" i="13"/>
  <c r="O817" i="13" l="1"/>
  <c r="P817" i="13" s="1"/>
  <c r="L818" i="13"/>
  <c r="M817" i="13"/>
  <c r="N817" i="13"/>
  <c r="L819" i="13" l="1"/>
  <c r="O818" i="13"/>
  <c r="P818" i="13" s="1"/>
  <c r="M818" i="13"/>
  <c r="N818" i="13"/>
  <c r="L820" i="13" l="1"/>
  <c r="O819" i="13"/>
  <c r="P819" i="13" s="1"/>
  <c r="M819" i="13"/>
  <c r="N819" i="13"/>
  <c r="L821" i="13" l="1"/>
  <c r="O820" i="13"/>
  <c r="P820" i="13" s="1"/>
  <c r="M820" i="13"/>
  <c r="N820" i="13"/>
  <c r="L822" i="13" l="1"/>
  <c r="O821" i="13"/>
  <c r="P821" i="13" s="1"/>
  <c r="M821" i="13"/>
  <c r="N821" i="13"/>
  <c r="O822" i="13" l="1"/>
  <c r="P822" i="13" s="1"/>
  <c r="L823" i="13"/>
  <c r="M822" i="13"/>
  <c r="N822" i="13"/>
  <c r="L824" i="13" l="1"/>
  <c r="O823" i="13"/>
  <c r="P823" i="13" s="1"/>
  <c r="M823" i="13"/>
  <c r="N823" i="13"/>
  <c r="L825" i="13" l="1"/>
  <c r="M824" i="13"/>
  <c r="N824" i="13"/>
  <c r="O824" i="13"/>
  <c r="P824" i="13" s="1"/>
  <c r="L826" i="13" l="1"/>
  <c r="O825" i="13"/>
  <c r="P825" i="13" s="1"/>
  <c r="M825" i="13"/>
  <c r="N825" i="13"/>
  <c r="L827" i="13" l="1"/>
  <c r="O826" i="13"/>
  <c r="P826" i="13" s="1"/>
  <c r="M826" i="13"/>
  <c r="N826" i="13"/>
  <c r="L828" i="13" l="1"/>
  <c r="O827" i="13"/>
  <c r="P827" i="13" s="1"/>
  <c r="M827" i="13"/>
  <c r="N827" i="13"/>
  <c r="L829" i="13" l="1"/>
  <c r="O828" i="13"/>
  <c r="P828" i="13" s="1"/>
  <c r="M828" i="13"/>
  <c r="N828" i="13"/>
  <c r="L830" i="13" l="1"/>
  <c r="O829" i="13"/>
  <c r="P829" i="13" s="1"/>
  <c r="M829" i="13"/>
  <c r="N829" i="13"/>
  <c r="L831" i="13" l="1"/>
  <c r="O830" i="13"/>
  <c r="P830" i="13" s="1"/>
  <c r="M830" i="13"/>
  <c r="N830" i="13"/>
  <c r="L832" i="13" l="1"/>
  <c r="O831" i="13"/>
  <c r="P831" i="13" s="1"/>
  <c r="M831" i="13"/>
  <c r="N831" i="13"/>
  <c r="L833" i="13" l="1"/>
  <c r="M832" i="13"/>
  <c r="O832" i="13"/>
  <c r="P832" i="13" s="1"/>
  <c r="N832" i="13"/>
  <c r="O833" i="13" l="1"/>
  <c r="P833" i="13" s="1"/>
  <c r="M833" i="13"/>
  <c r="L834" i="13"/>
  <c r="N833" i="13"/>
  <c r="L835" i="13" l="1"/>
  <c r="O834" i="13"/>
  <c r="P834" i="13" s="1"/>
  <c r="M834" i="13"/>
  <c r="N834" i="13"/>
  <c r="L836" i="13" l="1"/>
  <c r="O835" i="13"/>
  <c r="P835" i="13" s="1"/>
  <c r="M835" i="13"/>
  <c r="N835" i="13"/>
  <c r="L837" i="13" l="1"/>
  <c r="O836" i="13"/>
  <c r="P836" i="13" s="1"/>
  <c r="M836" i="13"/>
  <c r="N836" i="13"/>
  <c r="L838" i="13" l="1"/>
  <c r="O837" i="13"/>
  <c r="P837" i="13" s="1"/>
  <c r="M837" i="13"/>
  <c r="N837" i="13"/>
  <c r="L839" i="13" l="1"/>
  <c r="O838" i="13"/>
  <c r="P838" i="13" s="1"/>
  <c r="M838" i="13"/>
  <c r="N838" i="13"/>
  <c r="L840" i="13" l="1"/>
  <c r="O839" i="13"/>
  <c r="P839" i="13" s="1"/>
  <c r="M839" i="13"/>
  <c r="N839" i="13"/>
  <c r="L841" i="13" l="1"/>
  <c r="M840" i="13"/>
  <c r="N840" i="13"/>
  <c r="O840" i="13"/>
  <c r="P840" i="13" s="1"/>
  <c r="O841" i="13" l="1"/>
  <c r="P841" i="13" s="1"/>
  <c r="L842" i="13"/>
  <c r="M841" i="13"/>
  <c r="N841" i="13"/>
  <c r="L843" i="13" l="1"/>
  <c r="O842" i="13"/>
  <c r="P842" i="13" s="1"/>
  <c r="M842" i="13"/>
  <c r="N842" i="13"/>
  <c r="L844" i="13" l="1"/>
  <c r="O843" i="13"/>
  <c r="P843" i="13" s="1"/>
  <c r="M843" i="13"/>
  <c r="N843" i="13"/>
  <c r="L845" i="13" l="1"/>
  <c r="O844" i="13"/>
  <c r="P844" i="13" s="1"/>
  <c r="M844" i="13"/>
  <c r="N844" i="13"/>
  <c r="L846" i="13" l="1"/>
  <c r="O845" i="13"/>
  <c r="P845" i="13" s="1"/>
  <c r="M845" i="13"/>
  <c r="N845" i="13"/>
  <c r="L847" i="13" l="1"/>
  <c r="O846" i="13"/>
  <c r="P846" i="13" s="1"/>
  <c r="M846" i="13"/>
  <c r="N846" i="13"/>
  <c r="L848" i="13" l="1"/>
  <c r="O847" i="13"/>
  <c r="P847" i="13" s="1"/>
  <c r="M847" i="13"/>
  <c r="N847" i="13"/>
  <c r="L849" i="13" l="1"/>
  <c r="M848" i="13"/>
  <c r="O848" i="13"/>
  <c r="P848" i="13" s="1"/>
  <c r="N848" i="13"/>
  <c r="O849" i="13" l="1"/>
  <c r="P849" i="13" s="1"/>
  <c r="L850" i="13"/>
  <c r="M849" i="13"/>
  <c r="N849" i="13"/>
  <c r="L851" i="13" l="1"/>
  <c r="O850" i="13"/>
  <c r="P850" i="13" s="1"/>
  <c r="M850" i="13"/>
  <c r="N850" i="13"/>
  <c r="L852" i="13" l="1"/>
  <c r="O851" i="13"/>
  <c r="P851" i="13" s="1"/>
  <c r="M851" i="13"/>
  <c r="N851" i="13"/>
  <c r="L853" i="13" l="1"/>
  <c r="O852" i="13"/>
  <c r="P852" i="13" s="1"/>
  <c r="M852" i="13"/>
  <c r="N852" i="13"/>
  <c r="L854" i="13" l="1"/>
  <c r="O853" i="13"/>
  <c r="P853" i="13" s="1"/>
  <c r="M853" i="13"/>
  <c r="N853" i="13"/>
  <c r="O854" i="13" l="1"/>
  <c r="P854" i="13" s="1"/>
  <c r="M854" i="13"/>
  <c r="N854" i="13"/>
  <c r="L855" i="13"/>
  <c r="L856" i="13" l="1"/>
  <c r="O855" i="13"/>
  <c r="P855" i="13" s="1"/>
  <c r="M855" i="13"/>
  <c r="N855" i="13"/>
  <c r="L857" i="13" l="1"/>
  <c r="M856" i="13"/>
  <c r="N856" i="13"/>
  <c r="O856" i="13"/>
  <c r="P856" i="13" s="1"/>
  <c r="L858" i="13" l="1"/>
  <c r="O857" i="13"/>
  <c r="P857" i="13" s="1"/>
  <c r="M857" i="13"/>
  <c r="N857" i="13"/>
  <c r="L859" i="13" l="1"/>
  <c r="O858" i="13"/>
  <c r="P858" i="13" s="1"/>
  <c r="M858" i="13"/>
  <c r="N858" i="13"/>
  <c r="L860" i="13" l="1"/>
  <c r="O859" i="13"/>
  <c r="P859" i="13" s="1"/>
  <c r="M859" i="13"/>
  <c r="N859" i="13"/>
  <c r="L861" i="13" l="1"/>
  <c r="O860" i="13"/>
  <c r="P860" i="13" s="1"/>
  <c r="M860" i="13"/>
  <c r="N860" i="13"/>
  <c r="L862" i="13" l="1"/>
  <c r="O861" i="13"/>
  <c r="P861" i="13" s="1"/>
  <c r="M861" i="13"/>
  <c r="N861" i="13"/>
  <c r="L863" i="13" l="1"/>
  <c r="O862" i="13"/>
  <c r="P862" i="13" s="1"/>
  <c r="M862" i="13"/>
  <c r="N862" i="13"/>
  <c r="L864" i="13" l="1"/>
  <c r="O863" i="13"/>
  <c r="P863" i="13" s="1"/>
  <c r="M863" i="13"/>
  <c r="N863" i="13"/>
  <c r="L865" i="13" l="1"/>
  <c r="M864" i="13"/>
  <c r="O864" i="13"/>
  <c r="P864" i="13" s="1"/>
  <c r="N864" i="13"/>
  <c r="O865" i="13" l="1"/>
  <c r="P865" i="13" s="1"/>
  <c r="M865" i="13"/>
  <c r="L866" i="13"/>
  <c r="N865" i="13"/>
  <c r="L867" i="13" l="1"/>
  <c r="O866" i="13"/>
  <c r="P866" i="13" s="1"/>
  <c r="M866" i="13"/>
  <c r="N866" i="13"/>
  <c r="L868" i="13" l="1"/>
  <c r="O867" i="13"/>
  <c r="P867" i="13" s="1"/>
  <c r="M867" i="13"/>
  <c r="N867" i="13"/>
  <c r="L869" i="13" l="1"/>
  <c r="O868" i="13"/>
  <c r="P868" i="13" s="1"/>
  <c r="M868" i="13"/>
  <c r="N868" i="13"/>
  <c r="L870" i="13" l="1"/>
  <c r="O869" i="13"/>
  <c r="P869" i="13" s="1"/>
  <c r="M869" i="13"/>
  <c r="N869" i="13"/>
  <c r="O870" i="13" l="1"/>
  <c r="P870" i="13" s="1"/>
  <c r="L871" i="13"/>
  <c r="M870" i="13"/>
  <c r="N870" i="13"/>
  <c r="L872" i="13" l="1"/>
  <c r="O871" i="13"/>
  <c r="P871" i="13" s="1"/>
  <c r="M871" i="13"/>
  <c r="N871" i="13"/>
  <c r="L873" i="13" l="1"/>
  <c r="M872" i="13"/>
  <c r="N872" i="13"/>
  <c r="O872" i="13"/>
  <c r="P872" i="13" s="1"/>
  <c r="O873" i="13" l="1"/>
  <c r="P873" i="13" s="1"/>
  <c r="L874" i="13"/>
  <c r="M873" i="13"/>
  <c r="N873" i="13"/>
  <c r="L875" i="13" l="1"/>
  <c r="O874" i="13"/>
  <c r="P874" i="13" s="1"/>
  <c r="M874" i="13"/>
  <c r="N874" i="13"/>
  <c r="L876" i="13" l="1"/>
  <c r="O875" i="13"/>
  <c r="P875" i="13" s="1"/>
  <c r="M875" i="13"/>
  <c r="N875" i="13"/>
  <c r="O876" i="13" l="1"/>
  <c r="P876" i="13" s="1"/>
  <c r="M876" i="13"/>
  <c r="L877" i="13"/>
  <c r="N876" i="13"/>
  <c r="L878" i="13" l="1"/>
  <c r="O877" i="13"/>
  <c r="P877" i="13" s="1"/>
  <c r="M877" i="13"/>
  <c r="N877" i="13"/>
  <c r="L879" i="13" l="1"/>
  <c r="O878" i="13"/>
  <c r="P878" i="13" s="1"/>
  <c r="M878" i="13"/>
  <c r="N878" i="13"/>
  <c r="L880" i="13" l="1"/>
  <c r="O879" i="13"/>
  <c r="P879" i="13" s="1"/>
  <c r="M879" i="13"/>
  <c r="N879" i="13"/>
  <c r="L881" i="13" l="1"/>
  <c r="M880" i="13"/>
  <c r="O880" i="13"/>
  <c r="P880" i="13" s="1"/>
  <c r="N880" i="13"/>
  <c r="O881" i="13" l="1"/>
  <c r="P881" i="13" s="1"/>
  <c r="L882" i="13"/>
  <c r="M881" i="13"/>
  <c r="N881" i="13"/>
  <c r="L883" i="13" l="1"/>
  <c r="O882" i="13"/>
  <c r="P882" i="13" s="1"/>
  <c r="M882" i="13"/>
  <c r="N882" i="13"/>
  <c r="L884" i="13" l="1"/>
  <c r="O883" i="13"/>
  <c r="P883" i="13" s="1"/>
  <c r="M883" i="13"/>
  <c r="N883" i="13"/>
  <c r="L885" i="13" l="1"/>
  <c r="O884" i="13"/>
  <c r="P884" i="13" s="1"/>
  <c r="M884" i="13"/>
  <c r="N884" i="13"/>
  <c r="L886" i="13" l="1"/>
  <c r="O885" i="13"/>
  <c r="P885" i="13" s="1"/>
  <c r="M885" i="13"/>
  <c r="N885" i="13"/>
  <c r="O886" i="13" l="1"/>
  <c r="P886" i="13" s="1"/>
  <c r="L887" i="13"/>
  <c r="M886" i="13"/>
  <c r="N886" i="13"/>
  <c r="L888" i="13" l="1"/>
  <c r="O887" i="13"/>
  <c r="P887" i="13" s="1"/>
  <c r="M887" i="13"/>
  <c r="N887" i="13"/>
  <c r="L889" i="13" l="1"/>
  <c r="M888" i="13"/>
  <c r="N888" i="13"/>
  <c r="O888" i="13"/>
  <c r="P888" i="13" s="1"/>
  <c r="L890" i="13" l="1"/>
  <c r="O889" i="13"/>
  <c r="P889" i="13" s="1"/>
  <c r="M889" i="13"/>
  <c r="N889" i="13"/>
  <c r="L891" i="13" l="1"/>
  <c r="O890" i="13"/>
  <c r="P890" i="13" s="1"/>
  <c r="M890" i="13"/>
  <c r="N890" i="13"/>
  <c r="L892" i="13" l="1"/>
  <c r="O891" i="13"/>
  <c r="P891" i="13" s="1"/>
  <c r="M891" i="13"/>
  <c r="N891" i="13"/>
  <c r="L893" i="13" l="1"/>
  <c r="O892" i="13"/>
  <c r="P892" i="13" s="1"/>
  <c r="M892" i="13"/>
  <c r="N892" i="13"/>
  <c r="L894" i="13" l="1"/>
  <c r="O893" i="13"/>
  <c r="P893" i="13" s="1"/>
  <c r="M893" i="13"/>
  <c r="N893" i="13"/>
  <c r="L895" i="13" l="1"/>
  <c r="O894" i="13"/>
  <c r="P894" i="13" s="1"/>
  <c r="M894" i="13"/>
  <c r="N894" i="13"/>
  <c r="L896" i="13" l="1"/>
  <c r="O895" i="13"/>
  <c r="P895" i="13" s="1"/>
  <c r="M895" i="13"/>
  <c r="N895" i="13"/>
  <c r="L897" i="13" l="1"/>
  <c r="M896" i="13"/>
  <c r="O896" i="13"/>
  <c r="P896" i="13" s="1"/>
  <c r="N896" i="13"/>
  <c r="O897" i="13" l="1"/>
  <c r="P897" i="13" s="1"/>
  <c r="M897" i="13"/>
  <c r="N897" i="13"/>
  <c r="L898" i="13"/>
  <c r="L899" i="13" l="1"/>
  <c r="O898" i="13"/>
  <c r="P898" i="13" s="1"/>
  <c r="M898" i="13"/>
  <c r="N898" i="13"/>
  <c r="L900" i="13" l="1"/>
  <c r="O899" i="13"/>
  <c r="P899" i="13" s="1"/>
  <c r="M899" i="13"/>
  <c r="N899" i="13"/>
  <c r="L901" i="13" l="1"/>
  <c r="O900" i="13"/>
  <c r="P900" i="13" s="1"/>
  <c r="M900" i="13"/>
  <c r="N900" i="13"/>
  <c r="L902" i="13" l="1"/>
  <c r="O901" i="13"/>
  <c r="P901" i="13" s="1"/>
  <c r="M901" i="13"/>
  <c r="N901" i="13"/>
  <c r="L903" i="13" l="1"/>
  <c r="O902" i="13"/>
  <c r="P902" i="13" s="1"/>
  <c r="M902" i="13"/>
  <c r="N902" i="13"/>
  <c r="L904" i="13" l="1"/>
  <c r="O903" i="13"/>
  <c r="P903" i="13" s="1"/>
  <c r="M903" i="13"/>
  <c r="N903" i="13"/>
  <c r="L905" i="13" l="1"/>
  <c r="M904" i="13"/>
  <c r="N904" i="13"/>
  <c r="O904" i="13"/>
  <c r="P904" i="13" s="1"/>
  <c r="O905" i="13" l="1"/>
  <c r="P905" i="13" s="1"/>
  <c r="L906" i="13"/>
  <c r="M905" i="13"/>
  <c r="N905" i="13"/>
  <c r="L907" i="13" l="1"/>
  <c r="O906" i="13"/>
  <c r="P906" i="13" s="1"/>
  <c r="M906" i="13"/>
  <c r="N906" i="13"/>
  <c r="L908" i="13" l="1"/>
  <c r="O907" i="13"/>
  <c r="P907" i="13" s="1"/>
  <c r="M907" i="13"/>
  <c r="N907" i="13"/>
  <c r="O908" i="13" l="1"/>
  <c r="P908" i="13" s="1"/>
  <c r="L909" i="13"/>
  <c r="M908" i="13"/>
  <c r="N908" i="13"/>
  <c r="L910" i="13" l="1"/>
  <c r="O909" i="13"/>
  <c r="P909" i="13" s="1"/>
  <c r="M909" i="13"/>
  <c r="N909" i="13"/>
  <c r="L911" i="13" l="1"/>
  <c r="O910" i="13"/>
  <c r="P910" i="13" s="1"/>
  <c r="M910" i="13"/>
  <c r="N910" i="13"/>
  <c r="L912" i="13" l="1"/>
  <c r="O911" i="13"/>
  <c r="P911" i="13" s="1"/>
  <c r="M911" i="13"/>
  <c r="N911" i="13"/>
  <c r="L913" i="13" l="1"/>
  <c r="M912" i="13"/>
  <c r="O912" i="13"/>
  <c r="P912" i="13" s="1"/>
  <c r="N912" i="13"/>
  <c r="O913" i="13" l="1"/>
  <c r="P913" i="13" s="1"/>
  <c r="L914" i="13"/>
  <c r="M913" i="13"/>
  <c r="N913" i="13"/>
  <c r="L915" i="13" l="1"/>
  <c r="O914" i="13"/>
  <c r="P914" i="13" s="1"/>
  <c r="M914" i="13"/>
  <c r="N914" i="13"/>
  <c r="L916" i="13" l="1"/>
  <c r="O915" i="13"/>
  <c r="P915" i="13" s="1"/>
  <c r="M915" i="13"/>
  <c r="N915" i="13"/>
  <c r="L917" i="13" l="1"/>
  <c r="O916" i="13"/>
  <c r="P916" i="13" s="1"/>
  <c r="M916" i="13"/>
  <c r="N916" i="13"/>
  <c r="L918" i="13" l="1"/>
  <c r="O917" i="13"/>
  <c r="P917" i="13" s="1"/>
  <c r="M917" i="13"/>
  <c r="N917" i="13"/>
  <c r="O918" i="13" l="1"/>
  <c r="P918" i="13" s="1"/>
  <c r="M918" i="13"/>
  <c r="L919" i="13"/>
  <c r="N918" i="13"/>
  <c r="L920" i="13" l="1"/>
  <c r="O919" i="13"/>
  <c r="P919" i="13" s="1"/>
  <c r="M919" i="13"/>
  <c r="N919" i="13"/>
  <c r="L921" i="13" l="1"/>
  <c r="M920" i="13"/>
  <c r="N920" i="13"/>
  <c r="O920" i="13"/>
  <c r="P920" i="13" s="1"/>
  <c r="L922" i="13" l="1"/>
  <c r="O921" i="13"/>
  <c r="P921" i="13" s="1"/>
  <c r="M921" i="13"/>
  <c r="N921" i="13"/>
  <c r="L923" i="13" l="1"/>
  <c r="O922" i="13"/>
  <c r="P922" i="13" s="1"/>
  <c r="M922" i="13"/>
  <c r="N922" i="13"/>
  <c r="L924" i="13" l="1"/>
  <c r="O923" i="13"/>
  <c r="P923" i="13" s="1"/>
  <c r="M923" i="13"/>
  <c r="N923" i="13"/>
  <c r="L925" i="13" l="1"/>
  <c r="O924" i="13"/>
  <c r="P924" i="13" s="1"/>
  <c r="M924" i="13"/>
  <c r="N924" i="13"/>
  <c r="L926" i="13" l="1"/>
  <c r="O925" i="13"/>
  <c r="P925" i="13" s="1"/>
  <c r="M925" i="13"/>
  <c r="N925" i="13"/>
  <c r="L927" i="13" l="1"/>
  <c r="O926" i="13"/>
  <c r="P926" i="13" s="1"/>
  <c r="M926" i="13"/>
  <c r="N926" i="13"/>
  <c r="L928" i="13" l="1"/>
  <c r="O927" i="13"/>
  <c r="P927" i="13" s="1"/>
  <c r="M927" i="13"/>
  <c r="N927" i="13"/>
  <c r="L929" i="13" l="1"/>
  <c r="M928" i="13"/>
  <c r="O928" i="13"/>
  <c r="P928" i="13" s="1"/>
  <c r="N928" i="13"/>
  <c r="O929" i="13" l="1"/>
  <c r="P929" i="13" s="1"/>
  <c r="L930" i="13"/>
  <c r="M929" i="13"/>
  <c r="N929" i="13"/>
  <c r="L931" i="13" l="1"/>
  <c r="O930" i="13"/>
  <c r="P930" i="13" s="1"/>
  <c r="M930" i="13"/>
  <c r="N930" i="13"/>
  <c r="L932" i="13" l="1"/>
  <c r="O931" i="13"/>
  <c r="P931" i="13" s="1"/>
  <c r="M931" i="13"/>
  <c r="N931" i="13"/>
  <c r="L933" i="13" l="1"/>
  <c r="O932" i="13"/>
  <c r="P932" i="13" s="1"/>
  <c r="M932" i="13"/>
  <c r="N932" i="13"/>
  <c r="L934" i="13" l="1"/>
  <c r="O933" i="13"/>
  <c r="P933" i="13" s="1"/>
  <c r="M933" i="13"/>
  <c r="N933" i="13"/>
  <c r="O934" i="13" l="1"/>
  <c r="P934" i="13" s="1"/>
  <c r="L935" i="13"/>
  <c r="M934" i="13"/>
  <c r="N934" i="13"/>
  <c r="L936" i="13" l="1"/>
  <c r="O935" i="13"/>
  <c r="P935" i="13" s="1"/>
  <c r="M935" i="13"/>
  <c r="N935" i="13"/>
  <c r="L937" i="13" l="1"/>
  <c r="M936" i="13"/>
  <c r="N936" i="13"/>
  <c r="O936" i="13"/>
  <c r="P936" i="13" s="1"/>
  <c r="O937" i="13" l="1"/>
  <c r="P937" i="13" s="1"/>
  <c r="L938" i="13"/>
  <c r="M937" i="13"/>
  <c r="N937" i="13"/>
  <c r="L939" i="13" l="1"/>
  <c r="O938" i="13"/>
  <c r="P938" i="13" s="1"/>
  <c r="M938" i="13"/>
  <c r="N938" i="13"/>
  <c r="L940" i="13" l="1"/>
  <c r="O939" i="13"/>
  <c r="P939" i="13" s="1"/>
  <c r="M939" i="13"/>
  <c r="N939" i="13"/>
  <c r="O940" i="13" l="1"/>
  <c r="P940" i="13" s="1"/>
  <c r="M940" i="13"/>
  <c r="N940" i="13"/>
  <c r="L941" i="13"/>
  <c r="L942" i="13" l="1"/>
  <c r="O941" i="13"/>
  <c r="P941" i="13" s="1"/>
  <c r="M941" i="13"/>
  <c r="N941" i="13"/>
  <c r="L943" i="13" l="1"/>
  <c r="O942" i="13"/>
  <c r="P942" i="13" s="1"/>
  <c r="M942" i="13"/>
  <c r="N942" i="13"/>
  <c r="L944" i="13" l="1"/>
  <c r="O943" i="13"/>
  <c r="P943" i="13" s="1"/>
  <c r="M943" i="13"/>
  <c r="N943" i="13"/>
  <c r="L945" i="13" l="1"/>
  <c r="M944" i="13"/>
  <c r="O944" i="13"/>
  <c r="P944" i="13" s="1"/>
  <c r="N944" i="13"/>
  <c r="O945" i="13" l="1"/>
  <c r="P945" i="13" s="1"/>
  <c r="L946" i="13"/>
  <c r="M945" i="13"/>
  <c r="N945" i="13"/>
  <c r="L947" i="13" l="1"/>
  <c r="O946" i="13"/>
  <c r="P946" i="13" s="1"/>
  <c r="M946" i="13"/>
  <c r="N946" i="13"/>
  <c r="L948" i="13" l="1"/>
  <c r="O947" i="13"/>
  <c r="P947" i="13" s="1"/>
  <c r="M947" i="13"/>
  <c r="N947" i="13"/>
  <c r="L949" i="13" l="1"/>
  <c r="O948" i="13"/>
  <c r="P948" i="13" s="1"/>
  <c r="M948" i="13"/>
  <c r="N948" i="13"/>
  <c r="L950" i="13" l="1"/>
  <c r="O949" i="13"/>
  <c r="P949" i="13" s="1"/>
  <c r="M949" i="13"/>
  <c r="N949" i="13"/>
  <c r="O950" i="13" l="1"/>
  <c r="P950" i="13" s="1"/>
  <c r="L951" i="13"/>
  <c r="M950" i="13"/>
  <c r="N950" i="13"/>
  <c r="L952" i="13" l="1"/>
  <c r="O951" i="13"/>
  <c r="P951" i="13" s="1"/>
  <c r="M951" i="13"/>
  <c r="N951" i="13"/>
  <c r="L953" i="13" l="1"/>
  <c r="M952" i="13"/>
  <c r="N952" i="13"/>
  <c r="O952" i="13"/>
  <c r="P952" i="13" s="1"/>
  <c r="L954" i="13" l="1"/>
  <c r="O953" i="13"/>
  <c r="P953" i="13" s="1"/>
  <c r="M953" i="13"/>
  <c r="N953" i="13"/>
  <c r="L955" i="13" l="1"/>
  <c r="O954" i="13"/>
  <c r="P954" i="13" s="1"/>
  <c r="M954" i="13"/>
  <c r="N954" i="13"/>
  <c r="L956" i="13" l="1"/>
  <c r="O955" i="13"/>
  <c r="P955" i="13" s="1"/>
  <c r="M955" i="13"/>
  <c r="N955" i="13"/>
  <c r="L957" i="13" l="1"/>
  <c r="O956" i="13"/>
  <c r="P956" i="13" s="1"/>
  <c r="M956" i="13"/>
  <c r="N956" i="13"/>
  <c r="L958" i="13" l="1"/>
  <c r="O957" i="13"/>
  <c r="P957" i="13" s="1"/>
  <c r="M957" i="13"/>
  <c r="N957" i="13"/>
  <c r="L959" i="13" l="1"/>
  <c r="O958" i="13"/>
  <c r="P958" i="13" s="1"/>
  <c r="M958" i="13"/>
  <c r="N958" i="13"/>
  <c r="L960" i="13" l="1"/>
  <c r="O959" i="13"/>
  <c r="P959" i="13" s="1"/>
  <c r="M959" i="13"/>
  <c r="N959" i="13"/>
  <c r="L961" i="13" l="1"/>
  <c r="M960" i="13"/>
  <c r="O960" i="13"/>
  <c r="P960" i="13" s="1"/>
  <c r="N960" i="13"/>
  <c r="O961" i="13" l="1"/>
  <c r="P961" i="13" s="1"/>
  <c r="M961" i="13"/>
  <c r="L962" i="13"/>
  <c r="N961" i="13"/>
  <c r="L963" i="13" l="1"/>
  <c r="O962" i="13"/>
  <c r="P962" i="13" s="1"/>
  <c r="M962" i="13"/>
  <c r="N962" i="13"/>
  <c r="L964" i="13" l="1"/>
  <c r="O963" i="13"/>
  <c r="P963" i="13" s="1"/>
  <c r="M963" i="13"/>
  <c r="N963" i="13"/>
  <c r="L965" i="13" l="1"/>
  <c r="O964" i="13"/>
  <c r="P964" i="13" s="1"/>
  <c r="M964" i="13"/>
  <c r="N964" i="13"/>
  <c r="L966" i="13" l="1"/>
  <c r="O965" i="13"/>
  <c r="P965" i="13" s="1"/>
  <c r="M965" i="13"/>
  <c r="N965" i="13"/>
  <c r="L967" i="13" l="1"/>
  <c r="O966" i="13"/>
  <c r="P966" i="13" s="1"/>
  <c r="M966" i="13"/>
  <c r="N966" i="13"/>
  <c r="L968" i="13" l="1"/>
  <c r="O967" i="13"/>
  <c r="P967" i="13" s="1"/>
  <c r="M967" i="13"/>
  <c r="N967" i="13"/>
  <c r="L969" i="13" l="1"/>
  <c r="M968" i="13"/>
  <c r="N968" i="13"/>
  <c r="O968" i="13"/>
  <c r="P968" i="13" s="1"/>
  <c r="O969" i="13" l="1"/>
  <c r="P969" i="13" s="1"/>
  <c r="L970" i="13"/>
  <c r="M969" i="13"/>
  <c r="N969" i="13"/>
  <c r="L971" i="13" l="1"/>
  <c r="O970" i="13"/>
  <c r="P970" i="13" s="1"/>
  <c r="M970" i="13"/>
  <c r="N970" i="13"/>
  <c r="L972" i="13" l="1"/>
  <c r="O971" i="13"/>
  <c r="P971" i="13" s="1"/>
  <c r="M971" i="13"/>
  <c r="N971" i="13"/>
  <c r="L973" i="13" l="1"/>
  <c r="O972" i="13"/>
  <c r="P972" i="13" s="1"/>
  <c r="M972" i="13"/>
  <c r="N972" i="13"/>
  <c r="L974" i="13" l="1"/>
  <c r="O973" i="13"/>
  <c r="P973" i="13" s="1"/>
  <c r="M973" i="13"/>
  <c r="N973" i="13"/>
  <c r="L975" i="13" l="1"/>
  <c r="O974" i="13"/>
  <c r="P974" i="13" s="1"/>
  <c r="M974" i="13"/>
  <c r="N974" i="13"/>
  <c r="L976" i="13" l="1"/>
  <c r="O975" i="13"/>
  <c r="P975" i="13" s="1"/>
  <c r="M975" i="13"/>
  <c r="N975" i="13"/>
  <c r="L977" i="13" l="1"/>
  <c r="M976" i="13"/>
  <c r="O976" i="13"/>
  <c r="P976" i="13" s="1"/>
  <c r="N976" i="13"/>
  <c r="O977" i="13" l="1"/>
  <c r="P977" i="13" s="1"/>
  <c r="L978" i="13"/>
  <c r="M977" i="13"/>
  <c r="N977" i="13"/>
  <c r="L979" i="13" l="1"/>
  <c r="O978" i="13"/>
  <c r="P978" i="13" s="1"/>
  <c r="M978" i="13"/>
  <c r="N978" i="13"/>
  <c r="L980" i="13" l="1"/>
  <c r="O979" i="13"/>
  <c r="P979" i="13" s="1"/>
  <c r="M979" i="13"/>
  <c r="N979" i="13"/>
  <c r="L981" i="13" l="1"/>
  <c r="O980" i="13"/>
  <c r="P980" i="13" s="1"/>
  <c r="M980" i="13"/>
  <c r="N980" i="13"/>
  <c r="L982" i="13" l="1"/>
  <c r="O981" i="13"/>
  <c r="P981" i="13" s="1"/>
  <c r="M981" i="13"/>
  <c r="N981" i="13"/>
  <c r="O982" i="13" l="1"/>
  <c r="P982" i="13" s="1"/>
  <c r="M982" i="13"/>
  <c r="N982" i="13"/>
  <c r="L983" i="13"/>
  <c r="L984" i="13" l="1"/>
  <c r="O983" i="13"/>
  <c r="P983" i="13" s="1"/>
  <c r="M983" i="13"/>
  <c r="N983" i="13"/>
  <c r="L985" i="13" l="1"/>
  <c r="M984" i="13"/>
  <c r="N984" i="13"/>
  <c r="O984" i="13"/>
  <c r="P984" i="13" s="1"/>
  <c r="L986" i="13" l="1"/>
  <c r="O985" i="13"/>
  <c r="P985" i="13" s="1"/>
  <c r="M985" i="13"/>
  <c r="N985" i="13"/>
  <c r="L987" i="13" l="1"/>
  <c r="O986" i="13"/>
  <c r="P986" i="13" s="1"/>
  <c r="M986" i="13"/>
  <c r="N986" i="13"/>
  <c r="L988" i="13" l="1"/>
  <c r="O987" i="13"/>
  <c r="P987" i="13" s="1"/>
  <c r="M987" i="13"/>
  <c r="N987" i="13"/>
  <c r="L989" i="13" l="1"/>
  <c r="O988" i="13"/>
  <c r="P988" i="13" s="1"/>
  <c r="M988" i="13"/>
  <c r="N988" i="13"/>
  <c r="L990" i="13" l="1"/>
  <c r="O989" i="13"/>
  <c r="P989" i="13" s="1"/>
  <c r="M989" i="13"/>
  <c r="N989" i="13"/>
  <c r="L991" i="13" l="1"/>
  <c r="O990" i="13"/>
  <c r="P990" i="13" s="1"/>
  <c r="M990" i="13"/>
  <c r="N990" i="13"/>
  <c r="L992" i="13" l="1"/>
  <c r="O991" i="13"/>
  <c r="P991" i="13" s="1"/>
  <c r="M991" i="13"/>
  <c r="N991" i="13"/>
  <c r="L993" i="13" l="1"/>
  <c r="M992" i="13"/>
  <c r="O992" i="13"/>
  <c r="P992" i="13" s="1"/>
  <c r="N992" i="13"/>
  <c r="O993" i="13" l="1"/>
  <c r="P993" i="13" s="1"/>
  <c r="M993" i="13"/>
  <c r="L994" i="13"/>
  <c r="N993" i="13"/>
  <c r="L995" i="13" l="1"/>
  <c r="O994" i="13"/>
  <c r="P994" i="13" s="1"/>
  <c r="M994" i="13"/>
  <c r="N994" i="13"/>
  <c r="L996" i="13" l="1"/>
  <c r="O995" i="13"/>
  <c r="P995" i="13" s="1"/>
  <c r="M995" i="13"/>
  <c r="N995" i="13"/>
  <c r="L997" i="13" l="1"/>
  <c r="O996" i="13"/>
  <c r="P996" i="13" s="1"/>
  <c r="M996" i="13"/>
  <c r="N996" i="13"/>
  <c r="L998" i="13" l="1"/>
  <c r="O997" i="13"/>
  <c r="P997" i="13" s="1"/>
  <c r="M997" i="13"/>
  <c r="N997" i="13"/>
  <c r="O998" i="13" l="1"/>
  <c r="P998" i="13" s="1"/>
  <c r="L999" i="13"/>
  <c r="M998" i="13"/>
  <c r="N998" i="13"/>
  <c r="L1000" i="13" l="1"/>
  <c r="O999" i="13"/>
  <c r="P999" i="13" s="1"/>
  <c r="M999" i="13"/>
  <c r="N999" i="13"/>
  <c r="L1001" i="13" l="1"/>
  <c r="M1000" i="13"/>
  <c r="N1000" i="13"/>
  <c r="O1000" i="13"/>
  <c r="P1000" i="13" s="1"/>
  <c r="O1001" i="13" l="1"/>
  <c r="P1001" i="13" s="1"/>
  <c r="L1002" i="13"/>
  <c r="M1001" i="13"/>
  <c r="N1001" i="13"/>
  <c r="L1003" i="13" l="1"/>
  <c r="O1002" i="13"/>
  <c r="P1002" i="13" s="1"/>
  <c r="M1002" i="13"/>
  <c r="N1002" i="13"/>
  <c r="L1004" i="13" l="1"/>
  <c r="O1003" i="13"/>
  <c r="P1003" i="13" s="1"/>
  <c r="M1003" i="13"/>
  <c r="N1003" i="13"/>
  <c r="O1004" i="13" l="1"/>
  <c r="P1004" i="13" s="1"/>
  <c r="M1004" i="13"/>
  <c r="L1005" i="13"/>
  <c r="N1004" i="13"/>
  <c r="L1006" i="13" l="1"/>
  <c r="O1005" i="13"/>
  <c r="P1005" i="13" s="1"/>
  <c r="M1005" i="13"/>
  <c r="N1005" i="13"/>
  <c r="L1007" i="13" l="1"/>
  <c r="O1006" i="13"/>
  <c r="P1006" i="13" s="1"/>
  <c r="M1006" i="13"/>
  <c r="N1006" i="13"/>
  <c r="L1008" i="13" l="1"/>
  <c r="O1007" i="13"/>
  <c r="P1007" i="13" s="1"/>
  <c r="M1007" i="13"/>
  <c r="N1007" i="13"/>
  <c r="L1009" i="13" l="1"/>
  <c r="M1008" i="13"/>
  <c r="O1008" i="13"/>
  <c r="P1008" i="13" s="1"/>
  <c r="N1008" i="13"/>
  <c r="O1009" i="13" l="1"/>
  <c r="P1009" i="13" s="1"/>
  <c r="L1010" i="13"/>
  <c r="M1009" i="13"/>
  <c r="N1009" i="13"/>
  <c r="L1011" i="13" l="1"/>
  <c r="O1010" i="13"/>
  <c r="P1010" i="13" s="1"/>
  <c r="M1010" i="13"/>
  <c r="N1010" i="13"/>
  <c r="L1012" i="13" l="1"/>
  <c r="O1011" i="13"/>
  <c r="P1011" i="13" s="1"/>
  <c r="M1011" i="13"/>
  <c r="N1011" i="13"/>
  <c r="L1013" i="13" l="1"/>
  <c r="O1012" i="13"/>
  <c r="P1012" i="13" s="1"/>
  <c r="M1012" i="13"/>
  <c r="N1012" i="13"/>
  <c r="L1014" i="13" l="1"/>
  <c r="O1013" i="13"/>
  <c r="P1013" i="13" s="1"/>
  <c r="M1013" i="13"/>
  <c r="N1013" i="13"/>
  <c r="O1014" i="13" l="1"/>
  <c r="P1014" i="13" s="1"/>
  <c r="L1015" i="13"/>
  <c r="M1014" i="13"/>
  <c r="N1014" i="13"/>
  <c r="L1016" i="13" l="1"/>
  <c r="O1015" i="13"/>
  <c r="P1015" i="13" s="1"/>
  <c r="M1015" i="13"/>
  <c r="N1015" i="13"/>
  <c r="L1017" i="13" l="1"/>
  <c r="M1016" i="13"/>
  <c r="N1016" i="13"/>
  <c r="O1016" i="13"/>
  <c r="P1016" i="13" s="1"/>
  <c r="L1018" i="13" l="1"/>
  <c r="O1017" i="13"/>
  <c r="P1017" i="13" s="1"/>
  <c r="M1017" i="13"/>
  <c r="N1017" i="13"/>
  <c r="L1019" i="13" l="1"/>
  <c r="O1018" i="13"/>
  <c r="P1018" i="13" s="1"/>
  <c r="M1018" i="13"/>
  <c r="N1018" i="13"/>
  <c r="L1020" i="13" l="1"/>
  <c r="O1019" i="13"/>
  <c r="P1019" i="13" s="1"/>
  <c r="M1019" i="13"/>
  <c r="N1019" i="13"/>
  <c r="L1021" i="13" l="1"/>
  <c r="O1020" i="13"/>
  <c r="P1020" i="13" s="1"/>
  <c r="M1020" i="13"/>
  <c r="N1020" i="13"/>
  <c r="L1022" i="13" l="1"/>
  <c r="O1021" i="13"/>
  <c r="P1021" i="13" s="1"/>
  <c r="M1021" i="13"/>
  <c r="N1021" i="13"/>
  <c r="L1023" i="13" l="1"/>
  <c r="O1022" i="13"/>
  <c r="P1022" i="13" s="1"/>
  <c r="M1022" i="13"/>
  <c r="N1022" i="13"/>
  <c r="L1024" i="13" l="1"/>
  <c r="O1023" i="13"/>
  <c r="P1023" i="13" s="1"/>
  <c r="M1023" i="13"/>
  <c r="N1023" i="13"/>
  <c r="L1025" i="13" l="1"/>
  <c r="M1024" i="13"/>
  <c r="O1024" i="13"/>
  <c r="P1024" i="13" s="1"/>
  <c r="N1024" i="13"/>
  <c r="O1025" i="13" l="1"/>
  <c r="P1025" i="13" s="1"/>
  <c r="M1025" i="13"/>
  <c r="L1026" i="13"/>
  <c r="N1025" i="13"/>
  <c r="L1027" i="13" l="1"/>
  <c r="O1026" i="13"/>
  <c r="P1026" i="13" s="1"/>
  <c r="M1026" i="13"/>
  <c r="N1026" i="13"/>
  <c r="L1028" i="13" l="1"/>
  <c r="O1027" i="13"/>
  <c r="P1027" i="13" s="1"/>
  <c r="M1027" i="13"/>
  <c r="N1027" i="13"/>
  <c r="L1029" i="13" l="1"/>
  <c r="O1028" i="13"/>
  <c r="P1028" i="13" s="1"/>
  <c r="M1028" i="13"/>
  <c r="N1028" i="13"/>
  <c r="L1030" i="13" l="1"/>
  <c r="O1029" i="13"/>
  <c r="P1029" i="13" s="1"/>
  <c r="M1029" i="13"/>
  <c r="N1029" i="13"/>
  <c r="L1031" i="13" l="1"/>
  <c r="O1030" i="13"/>
  <c r="P1030" i="13" s="1"/>
  <c r="M1030" i="13"/>
  <c r="N1030" i="13"/>
  <c r="L1032" i="13" l="1"/>
  <c r="O1031" i="13"/>
  <c r="P1031" i="13" s="1"/>
  <c r="M1031" i="13"/>
  <c r="N1031" i="13"/>
  <c r="L1033" i="13" l="1"/>
  <c r="M1032" i="13"/>
  <c r="N1032" i="13"/>
  <c r="O1032" i="13"/>
  <c r="P1032" i="13" s="1"/>
  <c r="O1033" i="13" l="1"/>
  <c r="P1033" i="13" s="1"/>
  <c r="L1034" i="13"/>
  <c r="M1033" i="13"/>
  <c r="N1033" i="13"/>
  <c r="L1035" i="13" l="1"/>
  <c r="O1034" i="13"/>
  <c r="P1034" i="13" s="1"/>
  <c r="M1034" i="13"/>
  <c r="N1034" i="13"/>
  <c r="L1036" i="13" l="1"/>
  <c r="O1035" i="13"/>
  <c r="P1035" i="13" s="1"/>
  <c r="M1035" i="13"/>
  <c r="N1035" i="13"/>
  <c r="O1036" i="13" l="1"/>
  <c r="P1036" i="13" s="1"/>
  <c r="L1037" i="13"/>
  <c r="M1036" i="13"/>
  <c r="N1036" i="13"/>
  <c r="L1038" i="13" l="1"/>
  <c r="O1037" i="13"/>
  <c r="P1037" i="13" s="1"/>
  <c r="M1037" i="13"/>
  <c r="N1037" i="13"/>
  <c r="L1039" i="13" l="1"/>
  <c r="O1038" i="13"/>
  <c r="P1038" i="13" s="1"/>
  <c r="M1038" i="13"/>
  <c r="N1038" i="13"/>
  <c r="L1040" i="13" l="1"/>
  <c r="O1039" i="13"/>
  <c r="P1039" i="13" s="1"/>
  <c r="M1039" i="13"/>
  <c r="N1039" i="13"/>
  <c r="L1041" i="13" l="1"/>
  <c r="M1040" i="13"/>
  <c r="O1040" i="13"/>
  <c r="P1040" i="13" s="1"/>
  <c r="N1040" i="13"/>
  <c r="O1041" i="13" l="1"/>
  <c r="P1041" i="13" s="1"/>
  <c r="L1042" i="13"/>
  <c r="M1041" i="13"/>
  <c r="N1041" i="13"/>
  <c r="L1043" i="13" l="1"/>
  <c r="O1042" i="13"/>
  <c r="P1042" i="13" s="1"/>
  <c r="M1042" i="13"/>
  <c r="N1042" i="13"/>
  <c r="L1044" i="13" l="1"/>
  <c r="O1043" i="13"/>
  <c r="P1043" i="13" s="1"/>
  <c r="M1043" i="13"/>
  <c r="N1043" i="13"/>
  <c r="L1045" i="13" l="1"/>
  <c r="O1044" i="13"/>
  <c r="P1044" i="13" s="1"/>
  <c r="M1044" i="13"/>
  <c r="N1044" i="13"/>
  <c r="L1046" i="13" l="1"/>
  <c r="O1045" i="13"/>
  <c r="P1045" i="13" s="1"/>
  <c r="M1045" i="13"/>
  <c r="N1045" i="13"/>
  <c r="O1046" i="13" l="1"/>
  <c r="P1046" i="13" s="1"/>
  <c r="M1046" i="13"/>
  <c r="N1046" i="13"/>
  <c r="L1047" i="13"/>
  <c r="L1048" i="13" l="1"/>
  <c r="O1047" i="13"/>
  <c r="P1047" i="13" s="1"/>
  <c r="M1047" i="13"/>
  <c r="N1047" i="13"/>
  <c r="L1049" i="13" l="1"/>
  <c r="M1048" i="13"/>
  <c r="N1048" i="13"/>
  <c r="O1048" i="13"/>
  <c r="P1048" i="13" s="1"/>
  <c r="L1050" i="13" l="1"/>
  <c r="O1049" i="13"/>
  <c r="P1049" i="13" s="1"/>
  <c r="M1049" i="13"/>
  <c r="N1049" i="13"/>
  <c r="L1051" i="13" l="1"/>
  <c r="O1050" i="13"/>
  <c r="P1050" i="13" s="1"/>
  <c r="M1050" i="13"/>
  <c r="N1050" i="13"/>
  <c r="L1052" i="13" l="1"/>
  <c r="O1051" i="13"/>
  <c r="P1051" i="13" s="1"/>
  <c r="M1051" i="13"/>
  <c r="N1051" i="13"/>
  <c r="L1053" i="13" l="1"/>
  <c r="O1052" i="13"/>
  <c r="P1052" i="13" s="1"/>
  <c r="M1052" i="13"/>
  <c r="N1052" i="13"/>
  <c r="L1054" i="13" l="1"/>
  <c r="O1053" i="13"/>
  <c r="P1053" i="13" s="1"/>
  <c r="M1053" i="13"/>
  <c r="N1053" i="13"/>
  <c r="L1055" i="13" l="1"/>
  <c r="O1054" i="13"/>
  <c r="P1054" i="13" s="1"/>
  <c r="M1054" i="13"/>
  <c r="N1054" i="13"/>
  <c r="L1056" i="13" l="1"/>
  <c r="O1055" i="13"/>
  <c r="P1055" i="13" s="1"/>
  <c r="M1055" i="13"/>
  <c r="N1055" i="13"/>
  <c r="L1057" i="13" l="1"/>
  <c r="M1056" i="13"/>
  <c r="O1056" i="13"/>
  <c r="P1056" i="13" s="1"/>
  <c r="N1056" i="13"/>
  <c r="O1057" i="13" l="1"/>
  <c r="P1057" i="13" s="1"/>
  <c r="L1058" i="13"/>
  <c r="M1057" i="13"/>
  <c r="N1057" i="13"/>
  <c r="L1059" i="13" l="1"/>
  <c r="O1058" i="13"/>
  <c r="P1058" i="13" s="1"/>
  <c r="M1058" i="13"/>
  <c r="N1058" i="13"/>
  <c r="L1060" i="13" l="1"/>
  <c r="O1059" i="13"/>
  <c r="P1059" i="13" s="1"/>
  <c r="M1059" i="13"/>
  <c r="N1059" i="13"/>
  <c r="L1061" i="13" l="1"/>
  <c r="O1060" i="13"/>
  <c r="P1060" i="13" s="1"/>
  <c r="M1060" i="13"/>
  <c r="N1060" i="13"/>
  <c r="L1062" i="13" l="1"/>
  <c r="O1061" i="13"/>
  <c r="P1061" i="13" s="1"/>
  <c r="M1061" i="13"/>
  <c r="N1061" i="13"/>
  <c r="O1062" i="13" l="1"/>
  <c r="P1062" i="13" s="1"/>
  <c r="L1063" i="13"/>
  <c r="M1062" i="13"/>
  <c r="N1062" i="13"/>
  <c r="L1064" i="13" l="1"/>
  <c r="O1063" i="13"/>
  <c r="P1063" i="13" s="1"/>
  <c r="M1063" i="13"/>
  <c r="N1063" i="13"/>
  <c r="L1065" i="13" l="1"/>
  <c r="M1064" i="13"/>
  <c r="N1064" i="13"/>
  <c r="O1064" i="13"/>
  <c r="P1064" i="13" s="1"/>
  <c r="O1065" i="13" l="1"/>
  <c r="P1065" i="13" s="1"/>
  <c r="L1066" i="13"/>
  <c r="M1065" i="13"/>
  <c r="N1065" i="13"/>
  <c r="L1067" i="13" l="1"/>
  <c r="O1066" i="13"/>
  <c r="P1066" i="13" s="1"/>
  <c r="M1066" i="13"/>
  <c r="N1066" i="13"/>
  <c r="L1068" i="13" l="1"/>
  <c r="O1067" i="13"/>
  <c r="P1067" i="13" s="1"/>
  <c r="M1067" i="13"/>
  <c r="N1067" i="13"/>
  <c r="O1068" i="13" l="1"/>
  <c r="P1068" i="13" s="1"/>
  <c r="M1068" i="13"/>
  <c r="N1068" i="13"/>
  <c r="L1069" i="13"/>
  <c r="L1070" i="13" l="1"/>
  <c r="O1069" i="13"/>
  <c r="P1069" i="13" s="1"/>
  <c r="M1069" i="13"/>
  <c r="N1069" i="13"/>
  <c r="L1071" i="13" l="1"/>
  <c r="O1070" i="13"/>
  <c r="P1070" i="13" s="1"/>
  <c r="M1070" i="13"/>
  <c r="N1070" i="13"/>
  <c r="L1072" i="13" l="1"/>
  <c r="O1071" i="13"/>
  <c r="P1071" i="13" s="1"/>
  <c r="M1071" i="13"/>
  <c r="N1071" i="13"/>
  <c r="L1073" i="13" l="1"/>
  <c r="M1072" i="13"/>
  <c r="O1072" i="13"/>
  <c r="P1072" i="13" s="1"/>
  <c r="N1072" i="13"/>
  <c r="O1073" i="13" l="1"/>
  <c r="P1073" i="13" s="1"/>
  <c r="L1074" i="13"/>
  <c r="M1073" i="13"/>
  <c r="N1073" i="13"/>
  <c r="L1075" i="13" l="1"/>
  <c r="O1074" i="13"/>
  <c r="P1074" i="13" s="1"/>
  <c r="M1074" i="13"/>
  <c r="N1074" i="13"/>
  <c r="L1076" i="13" l="1"/>
  <c r="O1075" i="13"/>
  <c r="P1075" i="13" s="1"/>
  <c r="M1075" i="13"/>
  <c r="N1075" i="13"/>
  <c r="L1077" i="13" l="1"/>
  <c r="O1076" i="13"/>
  <c r="P1076" i="13" s="1"/>
  <c r="M1076" i="13"/>
  <c r="N1076" i="13"/>
  <c r="L1078" i="13" l="1"/>
  <c r="O1077" i="13"/>
  <c r="P1077" i="13" s="1"/>
  <c r="M1077" i="13"/>
  <c r="N1077" i="13"/>
  <c r="O1078" i="13" l="1"/>
  <c r="P1078" i="13" s="1"/>
  <c r="L1079" i="13"/>
  <c r="M1078" i="13"/>
  <c r="N1078" i="13"/>
  <c r="L1080" i="13" l="1"/>
  <c r="O1079" i="13"/>
  <c r="P1079" i="13" s="1"/>
  <c r="M1079" i="13"/>
  <c r="N1079" i="13"/>
  <c r="L1081" i="13" l="1"/>
  <c r="M1080" i="13"/>
  <c r="N1080" i="13"/>
  <c r="O1080" i="13"/>
  <c r="P1080" i="13" s="1"/>
  <c r="L1082" i="13" l="1"/>
  <c r="O1081" i="13"/>
  <c r="P1081" i="13" s="1"/>
  <c r="M1081" i="13"/>
  <c r="N1081" i="13"/>
  <c r="L1083" i="13" l="1"/>
  <c r="O1082" i="13"/>
  <c r="P1082" i="13" s="1"/>
  <c r="M1082" i="13"/>
  <c r="N1082" i="13"/>
  <c r="L1084" i="13" l="1"/>
  <c r="O1083" i="13"/>
  <c r="P1083" i="13" s="1"/>
  <c r="M1083" i="13"/>
  <c r="N1083" i="13"/>
  <c r="L1085" i="13" l="1"/>
  <c r="O1084" i="13"/>
  <c r="P1084" i="13" s="1"/>
  <c r="M1084" i="13"/>
  <c r="N1084" i="13"/>
  <c r="L1086" i="13" l="1"/>
  <c r="O1085" i="13"/>
  <c r="P1085" i="13" s="1"/>
  <c r="M1085" i="13"/>
  <c r="N1085" i="13"/>
  <c r="L1087" i="13" l="1"/>
  <c r="O1086" i="13"/>
  <c r="P1086" i="13" s="1"/>
  <c r="M1086" i="13"/>
  <c r="N1086" i="13"/>
  <c r="L1088" i="13" l="1"/>
  <c r="O1087" i="13"/>
  <c r="P1087" i="13" s="1"/>
  <c r="M1087" i="13"/>
  <c r="N1087" i="13"/>
  <c r="L1089" i="13" l="1"/>
  <c r="M1088" i="13"/>
  <c r="O1088" i="13"/>
  <c r="P1088" i="13" s="1"/>
  <c r="N1088" i="13"/>
  <c r="O1089" i="13" l="1"/>
  <c r="P1089" i="13" s="1"/>
  <c r="M1089" i="13"/>
  <c r="L1090" i="13"/>
  <c r="N1089" i="13"/>
  <c r="L1091" i="13" l="1"/>
  <c r="O1090" i="13"/>
  <c r="P1090" i="13" s="1"/>
  <c r="M1090" i="13"/>
  <c r="N1090" i="13"/>
  <c r="L1092" i="13" l="1"/>
  <c r="O1091" i="13"/>
  <c r="P1091" i="13" s="1"/>
  <c r="M1091" i="13"/>
  <c r="N1091" i="13"/>
  <c r="L1093" i="13" l="1"/>
  <c r="O1092" i="13"/>
  <c r="P1092" i="13" s="1"/>
  <c r="M1092" i="13"/>
  <c r="N1092" i="13"/>
  <c r="L1094" i="13" l="1"/>
  <c r="O1093" i="13"/>
  <c r="P1093" i="13" s="1"/>
  <c r="M1093" i="13"/>
  <c r="N1093" i="13"/>
  <c r="L1095" i="13" l="1"/>
  <c r="O1094" i="13"/>
  <c r="P1094" i="13" s="1"/>
  <c r="M1094" i="13"/>
  <c r="N1094" i="13"/>
  <c r="L1096" i="13" l="1"/>
  <c r="O1095" i="13"/>
  <c r="P1095" i="13" s="1"/>
  <c r="M1095" i="13"/>
  <c r="N1095" i="13"/>
  <c r="L1097" i="13" l="1"/>
  <c r="M1096" i="13"/>
  <c r="N1096" i="13"/>
  <c r="O1096" i="13"/>
  <c r="P1096" i="13" s="1"/>
  <c r="O1097" i="13" l="1"/>
  <c r="P1097" i="13" s="1"/>
  <c r="L1098" i="13"/>
  <c r="M1097" i="13"/>
  <c r="N1097" i="13"/>
  <c r="L1099" i="13" l="1"/>
  <c r="O1098" i="13"/>
  <c r="P1098" i="13" s="1"/>
  <c r="M1098" i="13"/>
  <c r="N1098" i="13"/>
  <c r="L1100" i="13" l="1"/>
  <c r="O1099" i="13"/>
  <c r="P1099" i="13" s="1"/>
  <c r="M1099" i="13"/>
  <c r="N1099" i="13"/>
  <c r="L1101" i="13" l="1"/>
  <c r="O1100" i="13"/>
  <c r="P1100" i="13" s="1"/>
  <c r="M1100" i="13"/>
  <c r="N1100" i="13"/>
  <c r="L1102" i="13" l="1"/>
  <c r="O1101" i="13"/>
  <c r="P1101" i="13" s="1"/>
  <c r="M1101" i="13"/>
  <c r="N1101" i="13"/>
  <c r="L1103" i="13" l="1"/>
  <c r="O1102" i="13"/>
  <c r="P1102" i="13" s="1"/>
  <c r="M1102" i="13"/>
  <c r="N1102" i="13"/>
  <c r="L1104" i="13" l="1"/>
  <c r="O1103" i="13"/>
  <c r="P1103" i="13" s="1"/>
  <c r="M1103" i="13"/>
  <c r="N1103" i="13"/>
  <c r="L1105" i="13" l="1"/>
  <c r="M1104" i="13"/>
  <c r="O1104" i="13"/>
  <c r="P1104" i="13" s="1"/>
  <c r="N1104" i="13"/>
  <c r="O1105" i="13" l="1"/>
  <c r="P1105" i="13" s="1"/>
  <c r="L1106" i="13"/>
  <c r="M1105" i="13"/>
  <c r="N1105" i="13"/>
  <c r="L1107" i="13" l="1"/>
  <c r="O1106" i="13"/>
  <c r="P1106" i="13" s="1"/>
  <c r="M1106" i="13"/>
  <c r="N1106" i="13"/>
  <c r="L1108" i="13" l="1"/>
  <c r="O1107" i="13"/>
  <c r="P1107" i="13" s="1"/>
  <c r="M1107" i="13"/>
  <c r="N1107" i="13"/>
  <c r="L1109" i="13" l="1"/>
  <c r="O1108" i="13"/>
  <c r="P1108" i="13" s="1"/>
  <c r="M1108" i="13"/>
  <c r="N1108" i="13"/>
  <c r="L1110" i="13" l="1"/>
  <c r="O1109" i="13"/>
  <c r="P1109" i="13" s="1"/>
  <c r="M1109" i="13"/>
  <c r="N1109" i="13"/>
  <c r="O1110" i="13" l="1"/>
  <c r="P1110" i="13" s="1"/>
  <c r="M1110" i="13"/>
  <c r="N1110" i="13"/>
  <c r="L1111" i="13"/>
  <c r="L1112" i="13" l="1"/>
  <c r="O1111" i="13"/>
  <c r="P1111" i="13" s="1"/>
  <c r="M1111" i="13"/>
  <c r="N1111" i="13"/>
  <c r="L1113" i="13" l="1"/>
  <c r="M1112" i="13"/>
  <c r="N1112" i="13"/>
  <c r="O1112" i="13"/>
  <c r="P1112" i="13" s="1"/>
  <c r="L1114" i="13" l="1"/>
  <c r="O1113" i="13"/>
  <c r="P1113" i="13" s="1"/>
  <c r="M1113" i="13"/>
  <c r="N1113" i="13"/>
  <c r="L1115" i="13" l="1"/>
  <c r="O1114" i="13"/>
  <c r="P1114" i="13" s="1"/>
  <c r="M1114" i="13"/>
  <c r="N1114" i="13"/>
  <c r="L1116" i="13" l="1"/>
  <c r="O1115" i="13"/>
  <c r="P1115" i="13" s="1"/>
  <c r="M1115" i="13"/>
  <c r="N1115" i="13"/>
  <c r="L1117" i="13" l="1"/>
  <c r="O1116" i="13"/>
  <c r="P1116" i="13" s="1"/>
  <c r="M1116" i="13"/>
  <c r="N1116" i="13"/>
  <c r="L1118" i="13" l="1"/>
  <c r="O1117" i="13"/>
  <c r="P1117" i="13" s="1"/>
  <c r="M1117" i="13"/>
  <c r="N1117" i="13"/>
  <c r="L1119" i="13" l="1"/>
  <c r="O1118" i="13"/>
  <c r="P1118" i="13" s="1"/>
  <c r="M1118" i="13"/>
  <c r="N1118" i="13"/>
  <c r="L1120" i="13" l="1"/>
  <c r="O1119" i="13"/>
  <c r="P1119" i="13" s="1"/>
  <c r="M1119" i="13"/>
  <c r="N1119" i="13"/>
  <c r="L1121" i="13" l="1"/>
  <c r="M1120" i="13"/>
  <c r="O1120" i="13"/>
  <c r="P1120" i="13" s="1"/>
  <c r="N1120" i="13"/>
  <c r="O1121" i="13" l="1"/>
  <c r="P1121" i="13" s="1"/>
  <c r="M1121" i="13"/>
  <c r="L1122" i="13"/>
  <c r="N1121" i="13"/>
  <c r="L1123" i="13" l="1"/>
  <c r="O1122" i="13"/>
  <c r="P1122" i="13" s="1"/>
  <c r="M1122" i="13"/>
  <c r="N1122" i="13"/>
  <c r="L1124" i="13" l="1"/>
  <c r="O1123" i="13"/>
  <c r="P1123" i="13" s="1"/>
  <c r="M1123" i="13"/>
  <c r="N1123" i="13"/>
  <c r="L1125" i="13" l="1"/>
  <c r="O1124" i="13"/>
  <c r="P1124" i="13" s="1"/>
  <c r="M1124" i="13"/>
  <c r="N1124" i="13"/>
  <c r="L1126" i="13" l="1"/>
  <c r="O1125" i="13"/>
  <c r="P1125" i="13" s="1"/>
  <c r="M1125" i="13"/>
  <c r="N1125" i="13"/>
  <c r="O1126" i="13" l="1"/>
  <c r="P1126" i="13" s="1"/>
  <c r="L1127" i="13"/>
  <c r="M1126" i="13"/>
  <c r="N1126" i="13"/>
  <c r="L1128" i="13" l="1"/>
  <c r="O1127" i="13"/>
  <c r="P1127" i="13" s="1"/>
  <c r="M1127" i="13"/>
  <c r="N1127" i="13"/>
  <c r="L1129" i="13" l="1"/>
  <c r="M1128" i="13"/>
  <c r="N1128" i="13"/>
  <c r="O1128" i="13"/>
  <c r="P1128" i="13" s="1"/>
  <c r="O1129" i="13" l="1"/>
  <c r="P1129" i="13" s="1"/>
  <c r="L1130" i="13"/>
  <c r="M1129" i="13"/>
  <c r="N1129" i="13"/>
  <c r="L1131" i="13" l="1"/>
  <c r="O1130" i="13"/>
  <c r="P1130" i="13" s="1"/>
  <c r="M1130" i="13"/>
  <c r="N1130" i="13"/>
  <c r="L1132" i="13" l="1"/>
  <c r="O1131" i="13"/>
  <c r="P1131" i="13" s="1"/>
  <c r="M1131" i="13"/>
  <c r="N1131" i="13"/>
  <c r="O1132" i="13" l="1"/>
  <c r="P1132" i="13" s="1"/>
  <c r="M1132" i="13"/>
  <c r="L1133" i="13"/>
  <c r="N1132" i="13"/>
  <c r="L1134" i="13" l="1"/>
  <c r="O1133" i="13"/>
  <c r="P1133" i="13" s="1"/>
  <c r="M1133" i="13"/>
  <c r="N1133" i="13"/>
  <c r="L1135" i="13" l="1"/>
  <c r="O1134" i="13"/>
  <c r="P1134" i="13" s="1"/>
  <c r="M1134" i="13"/>
  <c r="N1134" i="13"/>
  <c r="L1136" i="13" l="1"/>
  <c r="O1135" i="13"/>
  <c r="P1135" i="13" s="1"/>
  <c r="M1135" i="13"/>
  <c r="N1135" i="13"/>
  <c r="L1137" i="13" l="1"/>
  <c r="M1136" i="13"/>
  <c r="O1136" i="13"/>
  <c r="P1136" i="13" s="1"/>
  <c r="N1136" i="13"/>
  <c r="O1137" i="13" l="1"/>
  <c r="P1137" i="13" s="1"/>
  <c r="L1138" i="13"/>
  <c r="M1137" i="13"/>
  <c r="N1137" i="13"/>
  <c r="L1139" i="13" l="1"/>
  <c r="O1138" i="13"/>
  <c r="P1138" i="13" s="1"/>
  <c r="M1138" i="13"/>
  <c r="N1138" i="13"/>
  <c r="L1140" i="13" l="1"/>
  <c r="O1139" i="13"/>
  <c r="P1139" i="13" s="1"/>
  <c r="M1139" i="13"/>
  <c r="N1139" i="13"/>
  <c r="L1141" i="13" l="1"/>
  <c r="O1140" i="13"/>
  <c r="P1140" i="13" s="1"/>
  <c r="M1140" i="13"/>
  <c r="N1140" i="13"/>
  <c r="L1142" i="13" l="1"/>
  <c r="O1141" i="13"/>
  <c r="P1141" i="13" s="1"/>
  <c r="M1141" i="13"/>
  <c r="N1141" i="13"/>
  <c r="O1142" i="13" l="1"/>
  <c r="P1142" i="13" s="1"/>
  <c r="L1143" i="13"/>
  <c r="M1142" i="13"/>
  <c r="N1142" i="13"/>
  <c r="L1144" i="13" l="1"/>
  <c r="O1143" i="13"/>
  <c r="P1143" i="13" s="1"/>
  <c r="M1143" i="13"/>
  <c r="N1143" i="13"/>
  <c r="L1145" i="13" l="1"/>
  <c r="M1144" i="13"/>
  <c r="N1144" i="13"/>
  <c r="O1144" i="13"/>
  <c r="P1144" i="13" s="1"/>
  <c r="L1146" i="13" l="1"/>
  <c r="O1145" i="13"/>
  <c r="P1145" i="13" s="1"/>
  <c r="M1145" i="13"/>
  <c r="N1145" i="13"/>
  <c r="L1147" i="13" l="1"/>
  <c r="O1146" i="13"/>
  <c r="P1146" i="13" s="1"/>
  <c r="M1146" i="13"/>
  <c r="N1146" i="13"/>
  <c r="L1148" i="13" l="1"/>
  <c r="O1147" i="13"/>
  <c r="P1147" i="13" s="1"/>
  <c r="M1147" i="13"/>
  <c r="N1147" i="13"/>
  <c r="L1149" i="13" l="1"/>
  <c r="O1148" i="13"/>
  <c r="P1148" i="13" s="1"/>
  <c r="M1148" i="13"/>
  <c r="N1148" i="13"/>
  <c r="L1150" i="13" l="1"/>
  <c r="O1149" i="13"/>
  <c r="P1149" i="13" s="1"/>
  <c r="M1149" i="13"/>
  <c r="N1149" i="13"/>
  <c r="L1151" i="13" l="1"/>
  <c r="O1150" i="13"/>
  <c r="P1150" i="13" s="1"/>
  <c r="M1150" i="13"/>
  <c r="N1150" i="13"/>
  <c r="L1152" i="13" l="1"/>
  <c r="O1151" i="13"/>
  <c r="P1151" i="13" s="1"/>
  <c r="M1151" i="13"/>
  <c r="N1151" i="13"/>
  <c r="L1153" i="13" l="1"/>
  <c r="M1152" i="13"/>
  <c r="O1152" i="13"/>
  <c r="P1152" i="13" s="1"/>
  <c r="N1152" i="13"/>
  <c r="O1153" i="13" l="1"/>
  <c r="P1153" i="13" s="1"/>
  <c r="M1153" i="13"/>
  <c r="N1153" i="13"/>
  <c r="L1154" i="13"/>
  <c r="L1155" i="13" l="1"/>
  <c r="O1154" i="13"/>
  <c r="P1154" i="13" s="1"/>
  <c r="M1154" i="13"/>
  <c r="N1154" i="13"/>
  <c r="L1156" i="13" l="1"/>
  <c r="O1155" i="13"/>
  <c r="P1155" i="13" s="1"/>
  <c r="M1155" i="13"/>
  <c r="N1155" i="13"/>
  <c r="L1157" i="13" l="1"/>
  <c r="O1156" i="13"/>
  <c r="P1156" i="13" s="1"/>
  <c r="M1156" i="13"/>
  <c r="N1156" i="13"/>
  <c r="L1158" i="13" l="1"/>
  <c r="O1157" i="13"/>
  <c r="P1157" i="13" s="1"/>
  <c r="M1157" i="13"/>
  <c r="N1157" i="13"/>
  <c r="L1159" i="13" l="1"/>
  <c r="O1158" i="13"/>
  <c r="P1158" i="13" s="1"/>
  <c r="M1158" i="13"/>
  <c r="N1158" i="13"/>
  <c r="L1160" i="13" l="1"/>
  <c r="O1159" i="13"/>
  <c r="P1159" i="13" s="1"/>
  <c r="M1159" i="13"/>
  <c r="N1159" i="13"/>
  <c r="L1161" i="13" l="1"/>
  <c r="M1160" i="13"/>
  <c r="N1160" i="13"/>
  <c r="O1160" i="13"/>
  <c r="P1160" i="13" s="1"/>
  <c r="O1161" i="13" l="1"/>
  <c r="P1161" i="13" s="1"/>
  <c r="L1162" i="13"/>
  <c r="M1161" i="13"/>
  <c r="N1161" i="13"/>
  <c r="L1163" i="13" l="1"/>
  <c r="O1162" i="13"/>
  <c r="P1162" i="13" s="1"/>
  <c r="M1162" i="13"/>
  <c r="N1162" i="13"/>
  <c r="L1164" i="13" l="1"/>
  <c r="O1163" i="13"/>
  <c r="P1163" i="13" s="1"/>
  <c r="M1163" i="13"/>
  <c r="N1163" i="13"/>
  <c r="O1164" i="13" l="1"/>
  <c r="P1164" i="13" s="1"/>
  <c r="L1165" i="13"/>
  <c r="M1164" i="13"/>
  <c r="N1164" i="13"/>
  <c r="L1166" i="13" l="1"/>
  <c r="O1165" i="13"/>
  <c r="P1165" i="13" s="1"/>
  <c r="M1165" i="13"/>
  <c r="N1165" i="13"/>
  <c r="L1167" i="13" l="1"/>
  <c r="O1166" i="13"/>
  <c r="P1166" i="13" s="1"/>
  <c r="M1166" i="13"/>
  <c r="N1166" i="13"/>
  <c r="L1168" i="13" l="1"/>
  <c r="O1167" i="13"/>
  <c r="P1167" i="13" s="1"/>
  <c r="M1167" i="13"/>
  <c r="N1167" i="13"/>
  <c r="L1169" i="13" l="1"/>
  <c r="M1168" i="13"/>
  <c r="O1168" i="13"/>
  <c r="P1168" i="13" s="1"/>
  <c r="N1168" i="13"/>
  <c r="O1169" i="13" l="1"/>
  <c r="P1169" i="13" s="1"/>
  <c r="L1170" i="13"/>
  <c r="M1169" i="13"/>
  <c r="N1169" i="13"/>
  <c r="L1171" i="13" l="1"/>
  <c r="O1170" i="13"/>
  <c r="P1170" i="13" s="1"/>
  <c r="M1170" i="13"/>
  <c r="N1170" i="13"/>
  <c r="L1172" i="13" l="1"/>
  <c r="O1171" i="13"/>
  <c r="P1171" i="13" s="1"/>
  <c r="M1171" i="13"/>
  <c r="N1171" i="13"/>
  <c r="L1173" i="13" l="1"/>
  <c r="O1172" i="13"/>
  <c r="P1172" i="13" s="1"/>
  <c r="M1172" i="13"/>
  <c r="N1172" i="13"/>
  <c r="L1174" i="13" l="1"/>
  <c r="O1173" i="13"/>
  <c r="P1173" i="13" s="1"/>
  <c r="M1173" i="13"/>
  <c r="N1173" i="13"/>
  <c r="O1174" i="13" l="1"/>
  <c r="P1174" i="13" s="1"/>
  <c r="M1174" i="13"/>
  <c r="L1175" i="13"/>
  <c r="N1174" i="13"/>
  <c r="L1176" i="13" l="1"/>
  <c r="O1175" i="13"/>
  <c r="P1175" i="13" s="1"/>
  <c r="M1175" i="13"/>
  <c r="N1175" i="13"/>
  <c r="L1177" i="13" l="1"/>
  <c r="M1176" i="13"/>
  <c r="N1176" i="13"/>
  <c r="O1176" i="13"/>
  <c r="P1176" i="13" s="1"/>
  <c r="L1178" i="13" l="1"/>
  <c r="O1177" i="13"/>
  <c r="P1177" i="13" s="1"/>
  <c r="M1177" i="13"/>
  <c r="N1177" i="13"/>
  <c r="L1179" i="13" l="1"/>
  <c r="O1178" i="13"/>
  <c r="P1178" i="13" s="1"/>
  <c r="M1178" i="13"/>
  <c r="N1178" i="13"/>
  <c r="L1180" i="13" l="1"/>
  <c r="O1179" i="13"/>
  <c r="P1179" i="13" s="1"/>
  <c r="M1179" i="13"/>
  <c r="N1179" i="13"/>
  <c r="L1181" i="13" l="1"/>
  <c r="O1180" i="13"/>
  <c r="P1180" i="13" s="1"/>
  <c r="M1180" i="13"/>
  <c r="N1180" i="13"/>
  <c r="L1182" i="13" l="1"/>
  <c r="O1181" i="13"/>
  <c r="P1181" i="13" s="1"/>
  <c r="M1181" i="13"/>
  <c r="N1181" i="13"/>
  <c r="L1183" i="13" l="1"/>
  <c r="O1182" i="13"/>
  <c r="P1182" i="13" s="1"/>
  <c r="M1182" i="13"/>
  <c r="N1182" i="13"/>
  <c r="L1184" i="13" l="1"/>
  <c r="O1183" i="13"/>
  <c r="P1183" i="13" s="1"/>
  <c r="M1183" i="13"/>
  <c r="N1183" i="13"/>
  <c r="L1185" i="13" l="1"/>
  <c r="M1184" i="13"/>
  <c r="O1184" i="13"/>
  <c r="P1184" i="13" s="1"/>
  <c r="N1184" i="13"/>
  <c r="O1185" i="13" l="1"/>
  <c r="P1185" i="13" s="1"/>
  <c r="L1186" i="13"/>
  <c r="M1185" i="13"/>
  <c r="N1185" i="13"/>
  <c r="L1187" i="13" l="1"/>
  <c r="O1186" i="13"/>
  <c r="P1186" i="13" s="1"/>
  <c r="M1186" i="13"/>
  <c r="N1186" i="13"/>
  <c r="L1188" i="13" l="1"/>
  <c r="O1187" i="13"/>
  <c r="P1187" i="13" s="1"/>
  <c r="M1187" i="13"/>
  <c r="N1187" i="13"/>
  <c r="L1189" i="13" l="1"/>
  <c r="O1188" i="13"/>
  <c r="P1188" i="13" s="1"/>
  <c r="M1188" i="13"/>
  <c r="N1188" i="13"/>
  <c r="L1190" i="13" l="1"/>
  <c r="O1189" i="13"/>
  <c r="P1189" i="13" s="1"/>
  <c r="M1189" i="13"/>
  <c r="N1189" i="13"/>
  <c r="O1190" i="13" l="1"/>
  <c r="P1190" i="13" s="1"/>
  <c r="L1191" i="13"/>
  <c r="M1190" i="13"/>
  <c r="N1190" i="13"/>
  <c r="L1192" i="13" l="1"/>
  <c r="O1191" i="13"/>
  <c r="P1191" i="13" s="1"/>
  <c r="M1191" i="13"/>
  <c r="N1191" i="13"/>
  <c r="L1193" i="13" l="1"/>
  <c r="M1192" i="13"/>
  <c r="N1192" i="13"/>
  <c r="O1192" i="13"/>
  <c r="P1192" i="13" s="1"/>
  <c r="O1193" i="13" l="1"/>
  <c r="P1193" i="13" s="1"/>
  <c r="L1194" i="13"/>
  <c r="M1193" i="13"/>
  <c r="N1193" i="13"/>
  <c r="L1195" i="13" l="1"/>
  <c r="O1194" i="13"/>
  <c r="P1194" i="13" s="1"/>
  <c r="M1194" i="13"/>
  <c r="N1194" i="13"/>
  <c r="L1196" i="13" l="1"/>
  <c r="O1195" i="13"/>
  <c r="P1195" i="13" s="1"/>
  <c r="M1195" i="13"/>
  <c r="N1195" i="13"/>
  <c r="O1196" i="13" l="1"/>
  <c r="P1196" i="13" s="1"/>
  <c r="M1196" i="13"/>
  <c r="N1196" i="13"/>
  <c r="L1197" i="13"/>
  <c r="L1198" i="13" l="1"/>
  <c r="O1197" i="13"/>
  <c r="P1197" i="13" s="1"/>
  <c r="M1197" i="13"/>
  <c r="N1197" i="13"/>
  <c r="L1199" i="13" l="1"/>
  <c r="O1198" i="13"/>
  <c r="P1198" i="13" s="1"/>
  <c r="M1198" i="13"/>
  <c r="N1198" i="13"/>
  <c r="L1200" i="13" l="1"/>
  <c r="O1199" i="13"/>
  <c r="P1199" i="13" s="1"/>
  <c r="M1199" i="13"/>
  <c r="N1199" i="13"/>
  <c r="L1201" i="13" l="1"/>
  <c r="M1200" i="13"/>
  <c r="O1200" i="13"/>
  <c r="P1200" i="13" s="1"/>
  <c r="N1200" i="13"/>
  <c r="O1201" i="13" l="1"/>
  <c r="P1201" i="13" s="1"/>
  <c r="L1202" i="13"/>
  <c r="M1201" i="13"/>
  <c r="N1201" i="13"/>
  <c r="L1203" i="13" l="1"/>
  <c r="O1202" i="13"/>
  <c r="P1202" i="13" s="1"/>
  <c r="M1202" i="13"/>
  <c r="N1202" i="13"/>
  <c r="L1204" i="13" l="1"/>
  <c r="O1203" i="13"/>
  <c r="P1203" i="13" s="1"/>
  <c r="M1203" i="13"/>
  <c r="N1203" i="13"/>
  <c r="L1205" i="13" l="1"/>
  <c r="O1204" i="13"/>
  <c r="P1204" i="13" s="1"/>
  <c r="M1204" i="13"/>
  <c r="N1204" i="13"/>
  <c r="L1206" i="13" l="1"/>
  <c r="O1205" i="13"/>
  <c r="P1205" i="13" s="1"/>
  <c r="M1205" i="13"/>
  <c r="N1205" i="13"/>
  <c r="O1206" i="13" l="1"/>
  <c r="P1206" i="13" s="1"/>
  <c r="L1207" i="13"/>
  <c r="M1206" i="13"/>
  <c r="N1206" i="13"/>
  <c r="L1208" i="13" l="1"/>
  <c r="O1207" i="13"/>
  <c r="P1207" i="13" s="1"/>
  <c r="M1207" i="13"/>
  <c r="N1207" i="13"/>
  <c r="L1209" i="13" l="1"/>
  <c r="M1208" i="13"/>
  <c r="N1208" i="13"/>
  <c r="O1208" i="13"/>
  <c r="P1208" i="13" s="1"/>
  <c r="L1210" i="13" l="1"/>
  <c r="O1209" i="13"/>
  <c r="P1209" i="13" s="1"/>
  <c r="M1209" i="13"/>
  <c r="N1209" i="13"/>
  <c r="L1211" i="13" l="1"/>
  <c r="O1210" i="13"/>
  <c r="P1210" i="13" s="1"/>
  <c r="M1210" i="13"/>
  <c r="N1210" i="13"/>
  <c r="L1212" i="13" l="1"/>
  <c r="O1211" i="13"/>
  <c r="P1211" i="13" s="1"/>
  <c r="M1211" i="13"/>
  <c r="N1211" i="13"/>
  <c r="L1213" i="13" l="1"/>
  <c r="O1212" i="13"/>
  <c r="P1212" i="13" s="1"/>
  <c r="M1212" i="13"/>
  <c r="N1212" i="13"/>
  <c r="L1214" i="13" l="1"/>
  <c r="O1213" i="13"/>
  <c r="P1213" i="13" s="1"/>
  <c r="M1213" i="13"/>
  <c r="N1213" i="13"/>
  <c r="L1215" i="13" l="1"/>
  <c r="O1214" i="13"/>
  <c r="P1214" i="13" s="1"/>
  <c r="M1214" i="13"/>
  <c r="N1214" i="13"/>
  <c r="L1216" i="13" l="1"/>
  <c r="O1215" i="13"/>
  <c r="P1215" i="13" s="1"/>
  <c r="M1215" i="13"/>
  <c r="N1215" i="13"/>
  <c r="L1217" i="13" l="1"/>
  <c r="M1216" i="13"/>
  <c r="O1216" i="13"/>
  <c r="P1216" i="13" s="1"/>
  <c r="N1216" i="13"/>
  <c r="O1217" i="13" l="1"/>
  <c r="P1217" i="13" s="1"/>
  <c r="M1217" i="13"/>
  <c r="L1218" i="13"/>
  <c r="N1217" i="13"/>
  <c r="L1219" i="13" l="1"/>
  <c r="O1218" i="13"/>
  <c r="P1218" i="13" s="1"/>
  <c r="M1218" i="13"/>
  <c r="N1218" i="13"/>
  <c r="L1220" i="13" l="1"/>
  <c r="O1219" i="13"/>
  <c r="P1219" i="13" s="1"/>
  <c r="M1219" i="13"/>
  <c r="N1219" i="13"/>
  <c r="L1221" i="13" l="1"/>
  <c r="O1220" i="13"/>
  <c r="P1220" i="13" s="1"/>
  <c r="M1220" i="13"/>
  <c r="N1220" i="13"/>
  <c r="L1222" i="13" l="1"/>
  <c r="O1221" i="13"/>
  <c r="P1221" i="13" s="1"/>
  <c r="M1221" i="13"/>
  <c r="N1221" i="13"/>
  <c r="L1223" i="13" l="1"/>
  <c r="O1222" i="13"/>
  <c r="P1222" i="13" s="1"/>
  <c r="M1222" i="13"/>
  <c r="N1222" i="13"/>
  <c r="L1224" i="13" l="1"/>
  <c r="O1223" i="13"/>
  <c r="P1223" i="13" s="1"/>
  <c r="M1223" i="13"/>
  <c r="N1223" i="13"/>
  <c r="L1225" i="13" l="1"/>
  <c r="M1224" i="13"/>
  <c r="N1224" i="13"/>
  <c r="O1224" i="13"/>
  <c r="P1224" i="13" s="1"/>
  <c r="O1225" i="13" l="1"/>
  <c r="P1225" i="13" s="1"/>
  <c r="L1226" i="13"/>
  <c r="M1225" i="13"/>
  <c r="N1225" i="13"/>
  <c r="L1227" i="13" l="1"/>
  <c r="O1226" i="13"/>
  <c r="P1226" i="13" s="1"/>
  <c r="M1226" i="13"/>
  <c r="N1226" i="13"/>
  <c r="L1228" i="13" l="1"/>
  <c r="O1227" i="13"/>
  <c r="P1227" i="13" s="1"/>
  <c r="M1227" i="13"/>
  <c r="N1227" i="13"/>
  <c r="L1229" i="13" l="1"/>
  <c r="O1228" i="13"/>
  <c r="P1228" i="13" s="1"/>
  <c r="M1228" i="13"/>
  <c r="N1228" i="13"/>
  <c r="L1230" i="13" l="1"/>
  <c r="O1229" i="13"/>
  <c r="P1229" i="13" s="1"/>
  <c r="M1229" i="13"/>
  <c r="N1229" i="13"/>
  <c r="L1231" i="13" l="1"/>
  <c r="O1230" i="13"/>
  <c r="P1230" i="13" s="1"/>
  <c r="M1230" i="13"/>
  <c r="N1230" i="13"/>
  <c r="L1232" i="13" l="1"/>
  <c r="O1231" i="13"/>
  <c r="P1231" i="13" s="1"/>
  <c r="M1231" i="13"/>
  <c r="N1231" i="13"/>
  <c r="L1233" i="13" l="1"/>
  <c r="M1232" i="13"/>
  <c r="O1232" i="13"/>
  <c r="P1232" i="13" s="1"/>
  <c r="N1232" i="13"/>
  <c r="O1233" i="13" l="1"/>
  <c r="P1233" i="13" s="1"/>
  <c r="L1234" i="13"/>
  <c r="M1233" i="13"/>
  <c r="N1233" i="13"/>
  <c r="L1235" i="13" l="1"/>
  <c r="O1234" i="13"/>
  <c r="P1234" i="13" s="1"/>
  <c r="M1234" i="13"/>
  <c r="N1234" i="13"/>
  <c r="L1236" i="13" l="1"/>
  <c r="O1235" i="13"/>
  <c r="P1235" i="13" s="1"/>
  <c r="M1235" i="13"/>
  <c r="N1235" i="13"/>
  <c r="L1237" i="13" l="1"/>
  <c r="O1236" i="13"/>
  <c r="P1236" i="13" s="1"/>
  <c r="M1236" i="13"/>
  <c r="N1236" i="13"/>
  <c r="L1238" i="13" l="1"/>
  <c r="O1237" i="13"/>
  <c r="P1237" i="13" s="1"/>
  <c r="M1237" i="13"/>
  <c r="N1237" i="13"/>
  <c r="O1238" i="13" l="1"/>
  <c r="P1238" i="13" s="1"/>
  <c r="M1238" i="13"/>
  <c r="N1238" i="13"/>
  <c r="L1239" i="13"/>
  <c r="L1240" i="13" l="1"/>
  <c r="O1239" i="13"/>
  <c r="P1239" i="13" s="1"/>
  <c r="M1239" i="13"/>
  <c r="N1239" i="13"/>
  <c r="L1241" i="13" l="1"/>
  <c r="M1240" i="13"/>
  <c r="N1240" i="13"/>
  <c r="O1240" i="13"/>
  <c r="P1240" i="13" s="1"/>
  <c r="L1242" i="13" l="1"/>
  <c r="O1241" i="13"/>
  <c r="P1241" i="13" s="1"/>
  <c r="M1241" i="13"/>
  <c r="N1241" i="13"/>
  <c r="L1243" i="13" l="1"/>
  <c r="O1242" i="13"/>
  <c r="P1242" i="13" s="1"/>
  <c r="M1242" i="13"/>
  <c r="N1242" i="13"/>
  <c r="L1244" i="13" l="1"/>
  <c r="O1243" i="13"/>
  <c r="P1243" i="13" s="1"/>
  <c r="M1243" i="13"/>
  <c r="N1243" i="13"/>
  <c r="L1245" i="13" l="1"/>
  <c r="O1244" i="13"/>
  <c r="P1244" i="13" s="1"/>
  <c r="M1244" i="13"/>
  <c r="N1244" i="13"/>
  <c r="L1246" i="13" l="1"/>
  <c r="O1245" i="13"/>
  <c r="P1245" i="13" s="1"/>
  <c r="M1245" i="13"/>
  <c r="N1245" i="13"/>
  <c r="L1247" i="13" l="1"/>
  <c r="O1246" i="13"/>
  <c r="P1246" i="13" s="1"/>
  <c r="M1246" i="13"/>
  <c r="N1246" i="13"/>
  <c r="L1248" i="13" l="1"/>
  <c r="O1247" i="13"/>
  <c r="P1247" i="13" s="1"/>
  <c r="M1247" i="13"/>
  <c r="N1247" i="13"/>
  <c r="L1249" i="13" l="1"/>
  <c r="M1248" i="13"/>
  <c r="O1248" i="13"/>
  <c r="P1248" i="13" s="1"/>
  <c r="N1248" i="13"/>
  <c r="O1249" i="13" l="1"/>
  <c r="P1249" i="13" s="1"/>
  <c r="M1249" i="13"/>
  <c r="L1250" i="13"/>
  <c r="N1249" i="13"/>
  <c r="L1251" i="13" l="1"/>
  <c r="O1250" i="13"/>
  <c r="P1250" i="13" s="1"/>
  <c r="M1250" i="13"/>
  <c r="N1250" i="13"/>
  <c r="L1252" i="13" l="1"/>
  <c r="O1251" i="13"/>
  <c r="P1251" i="13" s="1"/>
  <c r="M1251" i="13"/>
  <c r="N1251" i="13"/>
  <c r="L1253" i="13" l="1"/>
  <c r="O1252" i="13"/>
  <c r="P1252" i="13" s="1"/>
  <c r="M1252" i="13"/>
  <c r="N1252" i="13"/>
  <c r="L1254" i="13" l="1"/>
  <c r="O1253" i="13"/>
  <c r="P1253" i="13" s="1"/>
  <c r="M1253" i="13"/>
  <c r="N1253" i="13"/>
  <c r="O1254" i="13" l="1"/>
  <c r="P1254" i="13" s="1"/>
  <c r="L1255" i="13"/>
  <c r="M1254" i="13"/>
  <c r="N1254" i="13"/>
  <c r="L1256" i="13" l="1"/>
  <c r="O1255" i="13"/>
  <c r="P1255" i="13" s="1"/>
  <c r="M1255" i="13"/>
  <c r="N1255" i="13"/>
  <c r="L1257" i="13" l="1"/>
  <c r="M1256" i="13"/>
  <c r="N1256" i="13"/>
  <c r="O1256" i="13"/>
  <c r="P1256" i="13" s="1"/>
  <c r="O1257" i="13" l="1"/>
  <c r="P1257" i="13" s="1"/>
  <c r="L1258" i="13"/>
  <c r="M1257" i="13"/>
  <c r="N1257" i="13"/>
  <c r="L1259" i="13" l="1"/>
  <c r="O1258" i="13"/>
  <c r="P1258" i="13" s="1"/>
  <c r="M1258" i="13"/>
  <c r="N1258" i="13"/>
  <c r="L1260" i="13" l="1"/>
  <c r="O1259" i="13"/>
  <c r="P1259" i="13" s="1"/>
  <c r="M1259" i="13"/>
  <c r="N1259" i="13"/>
  <c r="O1260" i="13" l="1"/>
  <c r="P1260" i="13" s="1"/>
  <c r="M1260" i="13"/>
  <c r="L1261" i="13"/>
  <c r="N1260" i="13"/>
  <c r="L1262" i="13" l="1"/>
  <c r="O1261" i="13"/>
  <c r="P1261" i="13" s="1"/>
  <c r="M1261" i="13"/>
  <c r="N1261" i="13"/>
  <c r="L1263" i="13" l="1"/>
  <c r="O1262" i="13"/>
  <c r="P1262" i="13" s="1"/>
  <c r="M1262" i="13"/>
  <c r="N1262" i="13"/>
  <c r="L1264" i="13" l="1"/>
  <c r="O1263" i="13"/>
  <c r="P1263" i="13" s="1"/>
  <c r="M1263" i="13"/>
  <c r="N1263" i="13"/>
  <c r="L1265" i="13" l="1"/>
  <c r="M1264" i="13"/>
  <c r="O1264" i="13"/>
  <c r="P1264" i="13" s="1"/>
  <c r="N1264" i="13"/>
  <c r="O1265" i="13" l="1"/>
  <c r="P1265" i="13" s="1"/>
  <c r="L1266" i="13"/>
  <c r="M1265" i="13"/>
  <c r="N1265" i="13"/>
  <c r="L1267" i="13" l="1"/>
  <c r="O1266" i="13"/>
  <c r="P1266" i="13" s="1"/>
  <c r="M1266" i="13"/>
  <c r="N1266" i="13"/>
  <c r="L1268" i="13" l="1"/>
  <c r="O1267" i="13"/>
  <c r="P1267" i="13" s="1"/>
  <c r="M1267" i="13"/>
  <c r="N1267" i="13"/>
  <c r="L1269" i="13" l="1"/>
  <c r="O1268" i="13"/>
  <c r="P1268" i="13" s="1"/>
  <c r="M1268" i="13"/>
  <c r="N1268" i="13"/>
  <c r="L1270" i="13" l="1"/>
  <c r="O1269" i="13"/>
  <c r="P1269" i="13" s="1"/>
  <c r="M1269" i="13"/>
  <c r="N1269" i="13"/>
  <c r="O1270" i="13" l="1"/>
  <c r="P1270" i="13" s="1"/>
  <c r="L1271" i="13"/>
  <c r="M1270" i="13"/>
  <c r="N1270" i="13"/>
  <c r="L1272" i="13" l="1"/>
  <c r="O1271" i="13"/>
  <c r="P1271" i="13" s="1"/>
  <c r="M1271" i="13"/>
  <c r="N1271" i="13"/>
  <c r="L1273" i="13" l="1"/>
  <c r="M1272" i="13"/>
  <c r="N1272" i="13"/>
  <c r="O1272" i="13"/>
  <c r="P1272" i="13" s="1"/>
  <c r="L1274" i="13" l="1"/>
  <c r="O1273" i="13"/>
  <c r="P1273" i="13" s="1"/>
  <c r="M1273" i="13"/>
  <c r="N1273" i="13"/>
  <c r="L1275" i="13" l="1"/>
  <c r="O1274" i="13"/>
  <c r="P1274" i="13" s="1"/>
  <c r="M1274" i="13"/>
  <c r="N1274" i="13"/>
  <c r="L1276" i="13" l="1"/>
  <c r="O1275" i="13"/>
  <c r="P1275" i="13" s="1"/>
  <c r="M1275" i="13"/>
  <c r="N1275" i="13"/>
  <c r="L1277" i="13" l="1"/>
  <c r="O1276" i="13"/>
  <c r="P1276" i="13" s="1"/>
  <c r="M1276" i="13"/>
  <c r="N1276" i="13"/>
  <c r="L1278" i="13" l="1"/>
  <c r="O1277" i="13"/>
  <c r="P1277" i="13" s="1"/>
  <c r="M1277" i="13"/>
  <c r="N1277" i="13"/>
  <c r="L1279" i="13" l="1"/>
  <c r="O1278" i="13"/>
  <c r="P1278" i="13" s="1"/>
  <c r="M1278" i="13"/>
  <c r="N1278" i="13"/>
  <c r="L1280" i="13" l="1"/>
  <c r="O1279" i="13"/>
  <c r="P1279" i="13" s="1"/>
  <c r="M1279" i="13"/>
  <c r="N1279" i="13"/>
  <c r="L1281" i="13" l="1"/>
  <c r="M1280" i="13"/>
  <c r="O1280" i="13"/>
  <c r="P1280" i="13" s="1"/>
  <c r="N1280" i="13"/>
  <c r="O1281" i="13" l="1"/>
  <c r="P1281" i="13" s="1"/>
  <c r="M1281" i="13"/>
  <c r="L1282" i="13"/>
  <c r="N1281" i="13"/>
  <c r="L1283" i="13" l="1"/>
  <c r="O1282" i="13"/>
  <c r="P1282" i="13" s="1"/>
  <c r="M1282" i="13"/>
  <c r="N1282" i="13"/>
  <c r="L1284" i="13" l="1"/>
  <c r="O1283" i="13"/>
  <c r="P1283" i="13" s="1"/>
  <c r="M1283" i="13"/>
  <c r="N1283" i="13"/>
  <c r="L1285" i="13" l="1"/>
  <c r="O1284" i="13"/>
  <c r="P1284" i="13" s="1"/>
  <c r="M1284" i="13"/>
  <c r="N1284" i="13"/>
  <c r="L1286" i="13" l="1"/>
  <c r="O1285" i="13"/>
  <c r="P1285" i="13" s="1"/>
  <c r="M1285" i="13"/>
  <c r="N1285" i="13"/>
  <c r="L1287" i="13" l="1"/>
  <c r="O1286" i="13"/>
  <c r="P1286" i="13" s="1"/>
  <c r="M1286" i="13"/>
  <c r="N1286" i="13"/>
  <c r="L1288" i="13" l="1"/>
  <c r="O1287" i="13"/>
  <c r="P1287" i="13" s="1"/>
  <c r="M1287" i="13"/>
  <c r="N1287" i="13"/>
  <c r="L1289" i="13" l="1"/>
  <c r="M1288" i="13"/>
  <c r="N1288" i="13"/>
  <c r="O1288" i="13"/>
  <c r="P1288" i="13" s="1"/>
  <c r="O1289" i="13" l="1"/>
  <c r="P1289" i="13" s="1"/>
  <c r="L1290" i="13"/>
  <c r="M1289" i="13"/>
  <c r="N1289" i="13"/>
  <c r="L1291" i="13" l="1"/>
  <c r="O1290" i="13"/>
  <c r="P1290" i="13" s="1"/>
  <c r="M1290" i="13"/>
  <c r="N1290" i="13"/>
  <c r="L1292" i="13" l="1"/>
  <c r="O1291" i="13"/>
  <c r="P1291" i="13" s="1"/>
  <c r="M1291" i="13"/>
  <c r="N1291" i="13"/>
  <c r="O1292" i="13" l="1"/>
  <c r="P1292" i="13" s="1"/>
  <c r="L1293" i="13"/>
  <c r="M1292" i="13"/>
  <c r="N1292" i="13"/>
  <c r="L1294" i="13" l="1"/>
  <c r="O1293" i="13"/>
  <c r="P1293" i="13" s="1"/>
  <c r="M1293" i="13"/>
  <c r="N1293" i="13"/>
  <c r="L1295" i="13" l="1"/>
  <c r="O1294" i="13"/>
  <c r="P1294" i="13" s="1"/>
  <c r="M1294" i="13"/>
  <c r="N1294" i="13"/>
  <c r="L1296" i="13" l="1"/>
  <c r="O1295" i="13"/>
  <c r="P1295" i="13" s="1"/>
  <c r="M1295" i="13"/>
  <c r="N1295" i="13"/>
  <c r="L1297" i="13" l="1"/>
  <c r="M1296" i="13"/>
  <c r="O1296" i="13"/>
  <c r="P1296" i="13" s="1"/>
  <c r="N1296" i="13"/>
  <c r="O1297" i="13" l="1"/>
  <c r="P1297" i="13" s="1"/>
  <c r="L1298" i="13"/>
  <c r="M1297" i="13"/>
  <c r="N1297" i="13"/>
  <c r="L1299" i="13" l="1"/>
  <c r="O1298" i="13"/>
  <c r="P1298" i="13" s="1"/>
  <c r="M1298" i="13"/>
  <c r="N1298" i="13"/>
  <c r="L1300" i="13" l="1"/>
  <c r="O1299" i="13"/>
  <c r="P1299" i="13" s="1"/>
  <c r="M1299" i="13"/>
  <c r="N1299" i="13"/>
  <c r="L1301" i="13" l="1"/>
  <c r="O1300" i="13"/>
  <c r="P1300" i="13" s="1"/>
  <c r="M1300" i="13"/>
  <c r="N1300" i="13"/>
  <c r="L1302" i="13" l="1"/>
  <c r="O1301" i="13"/>
  <c r="P1301" i="13" s="1"/>
  <c r="M1301" i="13"/>
  <c r="N1301" i="13"/>
  <c r="O1302" i="13" l="1"/>
  <c r="P1302" i="13" s="1"/>
  <c r="M1302" i="13"/>
  <c r="N1302" i="13"/>
  <c r="L1303" i="13"/>
  <c r="L1304" i="13" l="1"/>
  <c r="O1303" i="13"/>
  <c r="P1303" i="13" s="1"/>
  <c r="M1303" i="13"/>
  <c r="N1303" i="13"/>
  <c r="L1305" i="13" l="1"/>
  <c r="M1304" i="13"/>
  <c r="N1304" i="13"/>
  <c r="O1304" i="13"/>
  <c r="P1304" i="13" s="1"/>
  <c r="L1306" i="13" l="1"/>
  <c r="O1305" i="13"/>
  <c r="P1305" i="13" s="1"/>
  <c r="M1305" i="13"/>
  <c r="N1305" i="13"/>
  <c r="L1307" i="13" l="1"/>
  <c r="O1306" i="13"/>
  <c r="P1306" i="13" s="1"/>
  <c r="M1306" i="13"/>
  <c r="N1306" i="13"/>
  <c r="L1308" i="13" l="1"/>
  <c r="O1307" i="13"/>
  <c r="P1307" i="13" s="1"/>
  <c r="M1307" i="13"/>
  <c r="N1307" i="13"/>
  <c r="L1309" i="13" l="1"/>
  <c r="O1308" i="13"/>
  <c r="P1308" i="13" s="1"/>
  <c r="M1308" i="13"/>
  <c r="N1308" i="13"/>
  <c r="L1310" i="13" l="1"/>
  <c r="O1309" i="13"/>
  <c r="P1309" i="13" s="1"/>
  <c r="M1309" i="13"/>
  <c r="N1309" i="13"/>
  <c r="L1311" i="13" l="1"/>
  <c r="O1310" i="13"/>
  <c r="P1310" i="13" s="1"/>
  <c r="M1310" i="13"/>
  <c r="N1310" i="13"/>
  <c r="L1312" i="13" l="1"/>
  <c r="O1311" i="13"/>
  <c r="P1311" i="13" s="1"/>
  <c r="M1311" i="13"/>
  <c r="N1311" i="13"/>
  <c r="L1313" i="13" l="1"/>
  <c r="M1312" i="13"/>
  <c r="O1312" i="13"/>
  <c r="P1312" i="13" s="1"/>
  <c r="N1312" i="13"/>
  <c r="O1313" i="13" l="1"/>
  <c r="P1313" i="13" s="1"/>
  <c r="L1314" i="13"/>
  <c r="M1313" i="13"/>
  <c r="N1313" i="13"/>
  <c r="L1315" i="13" l="1"/>
  <c r="O1314" i="13"/>
  <c r="P1314" i="13" s="1"/>
  <c r="M1314" i="13"/>
  <c r="N1314" i="13"/>
  <c r="L1316" i="13" l="1"/>
  <c r="O1315" i="13"/>
  <c r="P1315" i="13" s="1"/>
  <c r="M1315" i="13"/>
  <c r="N1315" i="13"/>
  <c r="L1317" i="13" l="1"/>
  <c r="O1316" i="13"/>
  <c r="P1316" i="13" s="1"/>
  <c r="M1316" i="13"/>
  <c r="N1316" i="13"/>
  <c r="L1318" i="13" l="1"/>
  <c r="O1317" i="13"/>
  <c r="P1317" i="13" s="1"/>
  <c r="M1317" i="13"/>
  <c r="N1317" i="13"/>
  <c r="O1318" i="13" l="1"/>
  <c r="P1318" i="13" s="1"/>
  <c r="L1319" i="13"/>
  <c r="M1318" i="13"/>
  <c r="N1318" i="13"/>
  <c r="L1320" i="13" l="1"/>
  <c r="O1319" i="13"/>
  <c r="P1319" i="13" s="1"/>
  <c r="M1319" i="13"/>
  <c r="N1319" i="13"/>
  <c r="L1321" i="13" l="1"/>
  <c r="M1320" i="13"/>
  <c r="N1320" i="13"/>
  <c r="O1320" i="13"/>
  <c r="P1320" i="13" s="1"/>
  <c r="O1321" i="13" l="1"/>
  <c r="P1321" i="13" s="1"/>
  <c r="L1322" i="13"/>
  <c r="M1321" i="13"/>
  <c r="N1321" i="13"/>
  <c r="L1323" i="13" l="1"/>
  <c r="O1322" i="13"/>
  <c r="P1322" i="13" s="1"/>
  <c r="M1322" i="13"/>
  <c r="N1322" i="13"/>
  <c r="L1324" i="13" l="1"/>
  <c r="O1323" i="13"/>
  <c r="P1323" i="13" s="1"/>
  <c r="M1323" i="13"/>
  <c r="N1323" i="13"/>
  <c r="O1324" i="13" l="1"/>
  <c r="P1324" i="13" s="1"/>
  <c r="M1324" i="13"/>
  <c r="N1324" i="13"/>
  <c r="L1325" i="13"/>
  <c r="L1326" i="13" l="1"/>
  <c r="O1325" i="13"/>
  <c r="P1325" i="13" s="1"/>
  <c r="M1325" i="13"/>
  <c r="N1325" i="13"/>
  <c r="L1327" i="13" l="1"/>
  <c r="O1326" i="13"/>
  <c r="P1326" i="13" s="1"/>
  <c r="M1326" i="13"/>
  <c r="N1326" i="13"/>
  <c r="L1328" i="13" l="1"/>
  <c r="O1327" i="13"/>
  <c r="P1327" i="13" s="1"/>
  <c r="M1327" i="13"/>
  <c r="N1327" i="13"/>
  <c r="L1329" i="13" l="1"/>
  <c r="M1328" i="13"/>
  <c r="O1328" i="13"/>
  <c r="P1328" i="13" s="1"/>
  <c r="N1328" i="13"/>
  <c r="O1329" i="13" l="1"/>
  <c r="P1329" i="13" s="1"/>
  <c r="L1330" i="13"/>
  <c r="M1329" i="13"/>
  <c r="N1329" i="13"/>
  <c r="L1331" i="13" l="1"/>
  <c r="O1330" i="13"/>
  <c r="P1330" i="13" s="1"/>
  <c r="M1330" i="13"/>
  <c r="N1330" i="13"/>
  <c r="L1332" i="13" l="1"/>
  <c r="O1331" i="13"/>
  <c r="P1331" i="13" s="1"/>
  <c r="M1331" i="13"/>
  <c r="N1331" i="13"/>
  <c r="L1333" i="13" l="1"/>
  <c r="O1332" i="13"/>
  <c r="P1332" i="13" s="1"/>
  <c r="M1332" i="13"/>
  <c r="N1332" i="13"/>
  <c r="L1334" i="13" l="1"/>
  <c r="O1333" i="13"/>
  <c r="P1333" i="13" s="1"/>
  <c r="M1333" i="13"/>
  <c r="N1333" i="13"/>
  <c r="O1334" i="13" l="1"/>
  <c r="P1334" i="13" s="1"/>
  <c r="L1335" i="13"/>
  <c r="M1334" i="13"/>
  <c r="N1334" i="13"/>
  <c r="L1336" i="13" l="1"/>
  <c r="O1335" i="13"/>
  <c r="P1335" i="13" s="1"/>
  <c r="M1335" i="13"/>
  <c r="N1335" i="13"/>
  <c r="L1337" i="13" l="1"/>
  <c r="M1336" i="13"/>
  <c r="N1336" i="13"/>
  <c r="O1336" i="13"/>
  <c r="P1336" i="13" s="1"/>
  <c r="L1338" i="13" l="1"/>
  <c r="O1337" i="13"/>
  <c r="P1337" i="13" s="1"/>
  <c r="M1337" i="13"/>
  <c r="N1337" i="13"/>
  <c r="L1339" i="13" l="1"/>
  <c r="O1338" i="13"/>
  <c r="P1338" i="13" s="1"/>
  <c r="M1338" i="13"/>
  <c r="N1338" i="13"/>
  <c r="L1340" i="13" l="1"/>
  <c r="O1339" i="13"/>
  <c r="P1339" i="13" s="1"/>
  <c r="M1339" i="13"/>
  <c r="N1339" i="13"/>
  <c r="L1341" i="13" l="1"/>
  <c r="O1340" i="13"/>
  <c r="P1340" i="13" s="1"/>
  <c r="M1340" i="13"/>
  <c r="N1340" i="13"/>
  <c r="L1342" i="13" l="1"/>
  <c r="O1341" i="13"/>
  <c r="P1341" i="13" s="1"/>
  <c r="M1341" i="13"/>
  <c r="N1341" i="13"/>
  <c r="L1343" i="13" l="1"/>
  <c r="O1342" i="13"/>
  <c r="P1342" i="13" s="1"/>
  <c r="M1342" i="13"/>
  <c r="N1342" i="13"/>
  <c r="L1344" i="13" l="1"/>
  <c r="O1343" i="13"/>
  <c r="P1343" i="13" s="1"/>
  <c r="M1343" i="13"/>
  <c r="N1343" i="13"/>
  <c r="L1345" i="13" l="1"/>
  <c r="M1344" i="13"/>
  <c r="O1344" i="13"/>
  <c r="P1344" i="13" s="1"/>
  <c r="N1344" i="13"/>
  <c r="O1345" i="13" l="1"/>
  <c r="P1345" i="13" s="1"/>
  <c r="M1345" i="13"/>
  <c r="L1346" i="13"/>
  <c r="N1345" i="13"/>
  <c r="L1347" i="13" l="1"/>
  <c r="O1346" i="13"/>
  <c r="P1346" i="13" s="1"/>
  <c r="M1346" i="13"/>
  <c r="N1346" i="13"/>
  <c r="L1348" i="13" l="1"/>
  <c r="O1347" i="13"/>
  <c r="P1347" i="13" s="1"/>
  <c r="M1347" i="13"/>
  <c r="N1347" i="13"/>
  <c r="L1349" i="13" l="1"/>
  <c r="O1348" i="13"/>
  <c r="P1348" i="13" s="1"/>
  <c r="M1348" i="13"/>
  <c r="N1348" i="13"/>
  <c r="L1350" i="13" l="1"/>
  <c r="O1349" i="13"/>
  <c r="P1349" i="13" s="1"/>
  <c r="M1349" i="13"/>
  <c r="N1349" i="13"/>
  <c r="L1351" i="13" l="1"/>
  <c r="O1350" i="13"/>
  <c r="P1350" i="13" s="1"/>
  <c r="M1350" i="13"/>
  <c r="N1350" i="13"/>
  <c r="L1352" i="13" l="1"/>
  <c r="O1351" i="13"/>
  <c r="P1351" i="13" s="1"/>
  <c r="M1351" i="13"/>
  <c r="N1351" i="13"/>
  <c r="L1353" i="13" l="1"/>
  <c r="M1352" i="13"/>
  <c r="N1352" i="13"/>
  <c r="O1352" i="13"/>
  <c r="P1352" i="13" s="1"/>
  <c r="O1353" i="13" l="1"/>
  <c r="P1353" i="13" s="1"/>
  <c r="L1354" i="13"/>
  <c r="M1353" i="13"/>
  <c r="N1353" i="13"/>
  <c r="L1355" i="13" l="1"/>
  <c r="O1354" i="13"/>
  <c r="P1354" i="13" s="1"/>
  <c r="M1354" i="13"/>
  <c r="N1354" i="13"/>
  <c r="L1356" i="13" l="1"/>
  <c r="O1355" i="13"/>
  <c r="P1355" i="13" s="1"/>
  <c r="M1355" i="13"/>
  <c r="N1355" i="13"/>
  <c r="L1357" i="13" l="1"/>
  <c r="O1356" i="13"/>
  <c r="P1356" i="13" s="1"/>
  <c r="M1356" i="13"/>
  <c r="N1356" i="13"/>
  <c r="L1358" i="13" l="1"/>
  <c r="O1357" i="13"/>
  <c r="P1357" i="13" s="1"/>
  <c r="M1357" i="13"/>
  <c r="N1357" i="13"/>
  <c r="L1359" i="13" l="1"/>
  <c r="O1358" i="13"/>
  <c r="P1358" i="13" s="1"/>
  <c r="M1358" i="13"/>
  <c r="N1358" i="13"/>
  <c r="L1360" i="13" l="1"/>
  <c r="O1359" i="13"/>
  <c r="P1359" i="13" s="1"/>
  <c r="M1359" i="13"/>
  <c r="N1359" i="13"/>
  <c r="L1361" i="13" l="1"/>
  <c r="M1360" i="13"/>
  <c r="O1360" i="13"/>
  <c r="P1360" i="13" s="1"/>
  <c r="N1360" i="13"/>
  <c r="O1361" i="13" l="1"/>
  <c r="P1361" i="13" s="1"/>
  <c r="L1362" i="13"/>
  <c r="M1361" i="13"/>
  <c r="N1361" i="13"/>
  <c r="L1363" i="13" l="1"/>
  <c r="O1362" i="13"/>
  <c r="P1362" i="13" s="1"/>
  <c r="M1362" i="13"/>
  <c r="N1362" i="13"/>
  <c r="L1364" i="13" l="1"/>
  <c r="O1363" i="13"/>
  <c r="P1363" i="13" s="1"/>
  <c r="M1363" i="13"/>
  <c r="N1363" i="13"/>
  <c r="L1365" i="13" l="1"/>
  <c r="O1364" i="13"/>
  <c r="P1364" i="13" s="1"/>
  <c r="M1364" i="13"/>
  <c r="N1364" i="13"/>
  <c r="L1366" i="13" l="1"/>
  <c r="O1365" i="13"/>
  <c r="P1365" i="13" s="1"/>
  <c r="M1365" i="13"/>
  <c r="N1365" i="13"/>
  <c r="O1366" i="13" l="1"/>
  <c r="P1366" i="13" s="1"/>
  <c r="M1366" i="13"/>
  <c r="N1366" i="13"/>
  <c r="L1367" i="13"/>
  <c r="L1368" i="13" l="1"/>
  <c r="O1367" i="13"/>
  <c r="P1367" i="13" s="1"/>
  <c r="M1367" i="13"/>
  <c r="N1367" i="13"/>
  <c r="L1369" i="13" l="1"/>
  <c r="M1368" i="13"/>
  <c r="N1368" i="13"/>
  <c r="O1368" i="13"/>
  <c r="P1368" i="13" s="1"/>
  <c r="L1370" i="13" l="1"/>
  <c r="O1369" i="13"/>
  <c r="P1369" i="13" s="1"/>
  <c r="M1369" i="13"/>
  <c r="N1369" i="13"/>
  <c r="L1371" i="13" l="1"/>
  <c r="O1370" i="13"/>
  <c r="P1370" i="13" s="1"/>
  <c r="M1370" i="13"/>
  <c r="N1370" i="13"/>
  <c r="L1372" i="13" l="1"/>
  <c r="O1371" i="13"/>
  <c r="P1371" i="13" s="1"/>
  <c r="M1371" i="13"/>
  <c r="N1371" i="13"/>
  <c r="L1373" i="13" l="1"/>
  <c r="O1372" i="13"/>
  <c r="P1372" i="13" s="1"/>
  <c r="M1372" i="13"/>
  <c r="N1372" i="13"/>
  <c r="L1374" i="13" l="1"/>
  <c r="O1373" i="13"/>
  <c r="P1373" i="13" s="1"/>
  <c r="M1373" i="13"/>
  <c r="N1373" i="13"/>
  <c r="L1375" i="13" l="1"/>
  <c r="O1374" i="13"/>
  <c r="P1374" i="13" s="1"/>
  <c r="M1374" i="13"/>
  <c r="N1374" i="13"/>
  <c r="L1376" i="13" l="1"/>
  <c r="O1375" i="13"/>
  <c r="P1375" i="13" s="1"/>
  <c r="M1375" i="13"/>
  <c r="N1375" i="13"/>
  <c r="L1377" i="13" l="1"/>
  <c r="M1376" i="13"/>
  <c r="O1376" i="13"/>
  <c r="P1376" i="13" s="1"/>
  <c r="N1376" i="13"/>
  <c r="O1377" i="13" l="1"/>
  <c r="P1377" i="13" s="1"/>
  <c r="M1377" i="13"/>
  <c r="L1378" i="13"/>
  <c r="N1377" i="13"/>
  <c r="L1379" i="13" l="1"/>
  <c r="O1378" i="13"/>
  <c r="P1378" i="13" s="1"/>
  <c r="M1378" i="13"/>
  <c r="N1378" i="13"/>
  <c r="L1380" i="13" l="1"/>
  <c r="O1379" i="13"/>
  <c r="P1379" i="13" s="1"/>
  <c r="M1379" i="13"/>
  <c r="N1379" i="13"/>
  <c r="L1381" i="13" l="1"/>
  <c r="O1380" i="13"/>
  <c r="P1380" i="13" s="1"/>
  <c r="M1380" i="13"/>
  <c r="N1380" i="13"/>
  <c r="L1382" i="13" l="1"/>
  <c r="O1381" i="13"/>
  <c r="P1381" i="13" s="1"/>
  <c r="M1381" i="13"/>
  <c r="N1381" i="13"/>
  <c r="L1383" i="13" l="1"/>
  <c r="O1382" i="13"/>
  <c r="P1382" i="13" s="1"/>
  <c r="M1382" i="13"/>
  <c r="N1382" i="13"/>
  <c r="L1384" i="13" l="1"/>
  <c r="O1383" i="13"/>
  <c r="P1383" i="13" s="1"/>
  <c r="M1383" i="13"/>
  <c r="N1383" i="13"/>
  <c r="M1384" i="13" l="1"/>
  <c r="L1385" i="13"/>
  <c r="N1384" i="13"/>
  <c r="O1384" i="13"/>
  <c r="P1384" i="13" s="1"/>
  <c r="L1386" i="13" l="1"/>
  <c r="O1385" i="13"/>
  <c r="P1385" i="13" s="1"/>
  <c r="M1385" i="13"/>
  <c r="N1385" i="13"/>
  <c r="L1387" i="13" l="1"/>
  <c r="O1386" i="13"/>
  <c r="P1386" i="13" s="1"/>
  <c r="M1386" i="13"/>
  <c r="N1386" i="13"/>
  <c r="L1388" i="13" l="1"/>
  <c r="O1387" i="13"/>
  <c r="P1387" i="13" s="1"/>
  <c r="M1387" i="13"/>
  <c r="N1387" i="13"/>
  <c r="L1389" i="13" l="1"/>
  <c r="O1388" i="13"/>
  <c r="P1388" i="13" s="1"/>
  <c r="M1388" i="13"/>
  <c r="N1388" i="13"/>
  <c r="O1389" i="13" l="1"/>
  <c r="P1389" i="13" s="1"/>
  <c r="L1390" i="13"/>
  <c r="M1389" i="13"/>
  <c r="N1389" i="13"/>
  <c r="O1390" i="13" l="1"/>
  <c r="P1390" i="13" s="1"/>
  <c r="L1391" i="13"/>
  <c r="M1390" i="13"/>
  <c r="N1390" i="13"/>
  <c r="L1392" i="13" l="1"/>
  <c r="O1391" i="13"/>
  <c r="P1391" i="13" s="1"/>
  <c r="M1391" i="13"/>
  <c r="N1391" i="13"/>
  <c r="L1393" i="13" l="1"/>
  <c r="M1392" i="13"/>
  <c r="O1392" i="13"/>
  <c r="P1392" i="13" s="1"/>
  <c r="N1392" i="13"/>
  <c r="L1394" i="13" l="1"/>
  <c r="O1393" i="13"/>
  <c r="P1393" i="13" s="1"/>
  <c r="M1393" i="13"/>
  <c r="N1393" i="13"/>
  <c r="L1395" i="13" l="1"/>
  <c r="O1394" i="13"/>
  <c r="P1394" i="13" s="1"/>
  <c r="M1394" i="13"/>
  <c r="N1394" i="13"/>
  <c r="L1396" i="13" l="1"/>
  <c r="O1395" i="13"/>
  <c r="P1395" i="13" s="1"/>
  <c r="M1395" i="13"/>
  <c r="N1395" i="13"/>
  <c r="L1397" i="13" l="1"/>
  <c r="O1396" i="13"/>
  <c r="P1396" i="13" s="1"/>
  <c r="M1396" i="13"/>
  <c r="N1396" i="13"/>
  <c r="L1398" i="13" l="1"/>
  <c r="O1397" i="13"/>
  <c r="P1397" i="13" s="1"/>
  <c r="M1397" i="13"/>
  <c r="N1397" i="13"/>
  <c r="O1398" i="13" l="1"/>
  <c r="P1398" i="13" s="1"/>
  <c r="M1398" i="13"/>
  <c r="N1398" i="13"/>
  <c r="L1399" i="13"/>
  <c r="L1400" i="13" l="1"/>
  <c r="O1399" i="13"/>
  <c r="P1399" i="13" s="1"/>
  <c r="M1399" i="13"/>
  <c r="N1399" i="13"/>
  <c r="L1401" i="13" l="1"/>
  <c r="M1400" i="13"/>
  <c r="N1400" i="13"/>
  <c r="O1400" i="13"/>
  <c r="P1400" i="13" s="1"/>
  <c r="O1401" i="13" l="1"/>
  <c r="P1401" i="13" s="1"/>
  <c r="L1402" i="13"/>
  <c r="M1401" i="13"/>
  <c r="N1401" i="13"/>
  <c r="L1403" i="13" l="1"/>
  <c r="O1402" i="13"/>
  <c r="P1402" i="13" s="1"/>
  <c r="M1402" i="13"/>
  <c r="N1402" i="13"/>
  <c r="L1404" i="13" l="1"/>
  <c r="O1403" i="13"/>
  <c r="P1403" i="13" s="1"/>
  <c r="M1403" i="13"/>
  <c r="N1403" i="13"/>
  <c r="L1405" i="13" l="1"/>
  <c r="O1404" i="13"/>
  <c r="P1404" i="13" s="1"/>
  <c r="M1404" i="13"/>
  <c r="N1404" i="13"/>
  <c r="O1405" i="13" l="1"/>
  <c r="P1405" i="13" s="1"/>
  <c r="M1405" i="13"/>
  <c r="L1406" i="13"/>
  <c r="N1405" i="13"/>
  <c r="L1407" i="13" l="1"/>
  <c r="O1406" i="13"/>
  <c r="P1406" i="13" s="1"/>
  <c r="M1406" i="13"/>
  <c r="N1406" i="13"/>
  <c r="L1408" i="13" l="1"/>
  <c r="O1407" i="13"/>
  <c r="P1407" i="13" s="1"/>
  <c r="M1407" i="13"/>
  <c r="N1407" i="13"/>
  <c r="L1409" i="13" l="1"/>
  <c r="M1408" i="13"/>
  <c r="O1408" i="13"/>
  <c r="P1408" i="13" s="1"/>
  <c r="N1408" i="13"/>
  <c r="O1409" i="13" l="1"/>
  <c r="P1409" i="13" s="1"/>
  <c r="L1410" i="13"/>
  <c r="M1409" i="13"/>
  <c r="N1409" i="13"/>
  <c r="L1411" i="13" l="1"/>
  <c r="O1410" i="13"/>
  <c r="P1410" i="13" s="1"/>
  <c r="M1410" i="13"/>
  <c r="N1410" i="13"/>
  <c r="L1412" i="13" l="1"/>
  <c r="O1411" i="13"/>
  <c r="P1411" i="13" s="1"/>
  <c r="M1411" i="13"/>
  <c r="N1411" i="13"/>
  <c r="O1412" i="13" l="1"/>
  <c r="P1412" i="13" s="1"/>
  <c r="M1412" i="13"/>
  <c r="L1413" i="13"/>
  <c r="N1412" i="13"/>
  <c r="L1414" i="13" l="1"/>
  <c r="O1413" i="13"/>
  <c r="P1413" i="13" s="1"/>
  <c r="M1413" i="13"/>
  <c r="N1413" i="13"/>
  <c r="L1415" i="13" l="1"/>
  <c r="O1414" i="13"/>
  <c r="P1414" i="13" s="1"/>
  <c r="M1414" i="13"/>
  <c r="N1414" i="13"/>
  <c r="L1416" i="13" l="1"/>
  <c r="O1415" i="13"/>
  <c r="P1415" i="13" s="1"/>
  <c r="M1415" i="13"/>
  <c r="N1415" i="13"/>
  <c r="L1417" i="13" l="1"/>
  <c r="M1416" i="13"/>
  <c r="N1416" i="13"/>
  <c r="O1416" i="13"/>
  <c r="P1416" i="13" s="1"/>
  <c r="O1417" i="13" l="1"/>
  <c r="P1417" i="13" s="1"/>
  <c r="L1418" i="13"/>
  <c r="M1417" i="13"/>
  <c r="N1417" i="13"/>
  <c r="L1419" i="13" l="1"/>
  <c r="O1418" i="13"/>
  <c r="P1418" i="13" s="1"/>
  <c r="M1418" i="13"/>
  <c r="N1418" i="13"/>
  <c r="L1420" i="13" l="1"/>
  <c r="O1419" i="13"/>
  <c r="P1419" i="13" s="1"/>
  <c r="M1419" i="13"/>
  <c r="N1419" i="13"/>
  <c r="L1421" i="13" l="1"/>
  <c r="O1420" i="13"/>
  <c r="P1420" i="13" s="1"/>
  <c r="M1420" i="13"/>
  <c r="N1420" i="13"/>
  <c r="L1422" i="13" l="1"/>
  <c r="O1421" i="13"/>
  <c r="P1421" i="13" s="1"/>
  <c r="M1421" i="13"/>
  <c r="N1421" i="13"/>
  <c r="O1422" i="13" l="1"/>
  <c r="P1422" i="13" s="1"/>
  <c r="L1423" i="13"/>
  <c r="M1422" i="13"/>
  <c r="N1422" i="13"/>
  <c r="L1424" i="13" l="1"/>
  <c r="O1423" i="13"/>
  <c r="P1423" i="13" s="1"/>
  <c r="M1423" i="13"/>
  <c r="N1423" i="13"/>
  <c r="L1425" i="13" l="1"/>
  <c r="M1424" i="13"/>
  <c r="O1424" i="13"/>
  <c r="P1424" i="13" s="1"/>
  <c r="N1424" i="13"/>
  <c r="O1425" i="13" l="1"/>
  <c r="P1425" i="13" s="1"/>
  <c r="L1426" i="13"/>
  <c r="M1425" i="13"/>
  <c r="N1425" i="13"/>
  <c r="O1426" i="13" l="1"/>
  <c r="P1426" i="13" s="1"/>
  <c r="M1426" i="13"/>
  <c r="N1426" i="13"/>
  <c r="L1427" i="13"/>
  <c r="L1428" i="13" l="1"/>
  <c r="O1427" i="13"/>
  <c r="P1427" i="13" s="1"/>
  <c r="M1427" i="13"/>
  <c r="N1427" i="13"/>
  <c r="L1429" i="13" l="1"/>
  <c r="O1428" i="13"/>
  <c r="P1428" i="13" s="1"/>
  <c r="M1428" i="13"/>
  <c r="N1428" i="13"/>
  <c r="L1430" i="13" l="1"/>
  <c r="O1429" i="13"/>
  <c r="P1429" i="13" s="1"/>
  <c r="M1429" i="13"/>
  <c r="N1429" i="13"/>
  <c r="L1431" i="13" l="1"/>
  <c r="O1430" i="13"/>
  <c r="P1430" i="13" s="1"/>
  <c r="M1430" i="13"/>
  <c r="N1430" i="13"/>
  <c r="L1432" i="13" l="1"/>
  <c r="O1431" i="13"/>
  <c r="P1431" i="13" s="1"/>
  <c r="M1431" i="13"/>
  <c r="N1431" i="13"/>
  <c r="L1433" i="13" l="1"/>
  <c r="M1432" i="13"/>
  <c r="N1432" i="13"/>
  <c r="O1432" i="13"/>
  <c r="P1432" i="13" s="1"/>
  <c r="O1433" i="13" l="1"/>
  <c r="P1433" i="13" s="1"/>
  <c r="M1433" i="13"/>
  <c r="L1434" i="13"/>
  <c r="N1433" i="13"/>
  <c r="L1435" i="13" l="1"/>
  <c r="O1434" i="13"/>
  <c r="P1434" i="13" s="1"/>
  <c r="M1434" i="13"/>
  <c r="N1434" i="13"/>
  <c r="L1436" i="13" l="1"/>
  <c r="O1435" i="13"/>
  <c r="P1435" i="13" s="1"/>
  <c r="M1435" i="13"/>
  <c r="N1435" i="13"/>
  <c r="L1437" i="13" l="1"/>
  <c r="O1436" i="13"/>
  <c r="P1436" i="13" s="1"/>
  <c r="M1436" i="13"/>
  <c r="N1436" i="13"/>
  <c r="O1437" i="13" l="1"/>
  <c r="P1437" i="13" s="1"/>
  <c r="L1438" i="13"/>
  <c r="M1437" i="13"/>
  <c r="N1437" i="13"/>
  <c r="L1439" i="13" l="1"/>
  <c r="O1438" i="13"/>
  <c r="P1438" i="13" s="1"/>
  <c r="M1438" i="13"/>
  <c r="N1438" i="13"/>
  <c r="L1440" i="13" l="1"/>
  <c r="O1439" i="13"/>
  <c r="P1439" i="13" s="1"/>
  <c r="M1439" i="13"/>
  <c r="N1439" i="13"/>
  <c r="L1441" i="13" l="1"/>
  <c r="M1440" i="13"/>
  <c r="O1440" i="13"/>
  <c r="P1440" i="13" s="1"/>
  <c r="N1440" i="13"/>
  <c r="O1441" i="13" l="1"/>
  <c r="P1441" i="13" s="1"/>
  <c r="M1441" i="13"/>
  <c r="L1442" i="13"/>
  <c r="N1441" i="13"/>
  <c r="L1443" i="13" l="1"/>
  <c r="O1442" i="13"/>
  <c r="P1442" i="13" s="1"/>
  <c r="M1442" i="13"/>
  <c r="N1442" i="13"/>
  <c r="L1444" i="13" l="1"/>
  <c r="O1443" i="13"/>
  <c r="P1443" i="13" s="1"/>
  <c r="M1443" i="13"/>
  <c r="N1443" i="13"/>
  <c r="L1445" i="13" l="1"/>
  <c r="O1444" i="13"/>
  <c r="P1444" i="13" s="1"/>
  <c r="M1444" i="13"/>
  <c r="N1444" i="13"/>
  <c r="L1446" i="13" l="1"/>
  <c r="O1445" i="13"/>
  <c r="P1445" i="13" s="1"/>
  <c r="M1445" i="13"/>
  <c r="N1445" i="13"/>
  <c r="L1447" i="13" l="1"/>
  <c r="O1446" i="13"/>
  <c r="P1446" i="13" s="1"/>
  <c r="M1446" i="13"/>
  <c r="N1446" i="13"/>
  <c r="L1448" i="13" l="1"/>
  <c r="O1447" i="13"/>
  <c r="P1447" i="13" s="1"/>
  <c r="M1447" i="13"/>
  <c r="N1447" i="13"/>
  <c r="L1449" i="13" l="1"/>
  <c r="M1448" i="13"/>
  <c r="N1448" i="13"/>
  <c r="O1448" i="13"/>
  <c r="P1448" i="13" s="1"/>
  <c r="L1450" i="13" l="1"/>
  <c r="O1449" i="13"/>
  <c r="P1449" i="13" s="1"/>
  <c r="M1449" i="13"/>
  <c r="N1449" i="13"/>
  <c r="L1451" i="13" l="1"/>
  <c r="O1450" i="13"/>
  <c r="P1450" i="13" s="1"/>
  <c r="M1450" i="13"/>
  <c r="N1450" i="13"/>
  <c r="L1452" i="13" l="1"/>
  <c r="O1451" i="13"/>
  <c r="P1451" i="13" s="1"/>
  <c r="M1451" i="13"/>
  <c r="N1451" i="13"/>
  <c r="L1453" i="13" l="1"/>
  <c r="O1452" i="13"/>
  <c r="P1452" i="13" s="1"/>
  <c r="M1452" i="13"/>
  <c r="N1452" i="13"/>
  <c r="O1453" i="13" l="1"/>
  <c r="P1453" i="13" s="1"/>
  <c r="L1454" i="13"/>
  <c r="M1453" i="13"/>
  <c r="N1453" i="13"/>
  <c r="O1454" i="13" l="1"/>
  <c r="P1454" i="13" s="1"/>
  <c r="M1454" i="13"/>
  <c r="N1454" i="13"/>
  <c r="L1455" i="13"/>
  <c r="L1456" i="13" l="1"/>
  <c r="O1455" i="13"/>
  <c r="P1455" i="13" s="1"/>
  <c r="M1455" i="13"/>
  <c r="N1455" i="13"/>
  <c r="L1457" i="13" l="1"/>
  <c r="M1456" i="13"/>
  <c r="O1456" i="13"/>
  <c r="P1456" i="13" s="1"/>
  <c r="N1456" i="13"/>
  <c r="L1458" i="13" l="1"/>
  <c r="O1457" i="13"/>
  <c r="P1457" i="13" s="1"/>
  <c r="M1457" i="13"/>
  <c r="N1457" i="13"/>
  <c r="L1459" i="13" l="1"/>
  <c r="O1458" i="13"/>
  <c r="P1458" i="13" s="1"/>
  <c r="M1458" i="13"/>
  <c r="N1458" i="13"/>
  <c r="L1460" i="13" l="1"/>
  <c r="O1459" i="13"/>
  <c r="P1459" i="13" s="1"/>
  <c r="M1459" i="13"/>
  <c r="N1459" i="13"/>
  <c r="L1461" i="13" l="1"/>
  <c r="O1460" i="13"/>
  <c r="P1460" i="13" s="1"/>
  <c r="M1460" i="13"/>
  <c r="N1460" i="13"/>
  <c r="L1462" i="13" l="1"/>
  <c r="O1461" i="13"/>
  <c r="P1461" i="13" s="1"/>
  <c r="M1461" i="13"/>
  <c r="N1461" i="13"/>
  <c r="O1462" i="13" l="1"/>
  <c r="P1462" i="13" s="1"/>
  <c r="L1463" i="13"/>
  <c r="M1462" i="13"/>
  <c r="N1462" i="13"/>
  <c r="L1464" i="13" l="1"/>
  <c r="O1463" i="13"/>
  <c r="P1463" i="13" s="1"/>
  <c r="M1463" i="13"/>
  <c r="N1463" i="13"/>
  <c r="L1465" i="13" l="1"/>
  <c r="M1464" i="13"/>
  <c r="N1464" i="13"/>
  <c r="O1464" i="13"/>
  <c r="P1464" i="13" s="1"/>
  <c r="O1465" i="13" l="1"/>
  <c r="P1465" i="13" s="1"/>
  <c r="L1466" i="13"/>
  <c r="M1465" i="13"/>
  <c r="N1465" i="13"/>
  <c r="L1467" i="13" l="1"/>
  <c r="O1466" i="13"/>
  <c r="P1466" i="13" s="1"/>
  <c r="M1466" i="13"/>
  <c r="N1466" i="13"/>
  <c r="L1468" i="13" l="1"/>
  <c r="O1467" i="13"/>
  <c r="P1467" i="13" s="1"/>
  <c r="M1467" i="13"/>
  <c r="N1467" i="13"/>
  <c r="L1469" i="13" l="1"/>
  <c r="O1468" i="13"/>
  <c r="P1468" i="13" s="1"/>
  <c r="M1468" i="13"/>
  <c r="N1468" i="13"/>
  <c r="O1469" i="13" l="1"/>
  <c r="P1469" i="13" s="1"/>
  <c r="M1469" i="13"/>
  <c r="L1470" i="13"/>
  <c r="N1469" i="13"/>
  <c r="L1471" i="13" l="1"/>
  <c r="O1470" i="13"/>
  <c r="P1470" i="13" s="1"/>
  <c r="N1470" i="13"/>
  <c r="M1470" i="13"/>
  <c r="L1472" i="13" l="1"/>
  <c r="O1471" i="13"/>
  <c r="P1471" i="13" s="1"/>
  <c r="M1471" i="13"/>
  <c r="N1471" i="13"/>
  <c r="L1473" i="13" l="1"/>
  <c r="M1472" i="13"/>
  <c r="O1472" i="13"/>
  <c r="P1472" i="13" s="1"/>
  <c r="N1472" i="13"/>
  <c r="O1473" i="13" l="1"/>
  <c r="P1473" i="13" s="1"/>
  <c r="L1474" i="13"/>
  <c r="M1473" i="13"/>
  <c r="N1473" i="13"/>
  <c r="L1475" i="13" l="1"/>
  <c r="O1474" i="13"/>
  <c r="P1474" i="13" s="1"/>
  <c r="N1474" i="13"/>
  <c r="M1474" i="13"/>
  <c r="L1476" i="13" l="1"/>
  <c r="O1475" i="13"/>
  <c r="P1475" i="13" s="1"/>
  <c r="M1475" i="13"/>
  <c r="N1475" i="13"/>
  <c r="L1477" i="13" l="1"/>
  <c r="O1476" i="13"/>
  <c r="P1476" i="13" s="1"/>
  <c r="M1476" i="13"/>
  <c r="N1476" i="13"/>
  <c r="L1478" i="13" l="1"/>
  <c r="O1477" i="13"/>
  <c r="P1477" i="13" s="1"/>
  <c r="M1477" i="13"/>
  <c r="N1477" i="13"/>
  <c r="L1479" i="13" l="1"/>
  <c r="O1478" i="13"/>
  <c r="P1478" i="13" s="1"/>
  <c r="N1478" i="13"/>
  <c r="M1478" i="13"/>
  <c r="L1480" i="13" l="1"/>
  <c r="O1479" i="13"/>
  <c r="P1479" i="13" s="1"/>
  <c r="M1479" i="13"/>
  <c r="N1479" i="13"/>
  <c r="L1481" i="13" l="1"/>
  <c r="M1480" i="13"/>
  <c r="O1480" i="13"/>
  <c r="P1480" i="13" s="1"/>
  <c r="N1480" i="13"/>
  <c r="O1481" i="13" l="1"/>
  <c r="P1481" i="13" s="1"/>
  <c r="L1482" i="13"/>
  <c r="M1481" i="13"/>
  <c r="N1481" i="13"/>
  <c r="L1483" i="13" l="1"/>
  <c r="O1482" i="13"/>
  <c r="P1482" i="13" s="1"/>
  <c r="N1482" i="13"/>
  <c r="M1482" i="13"/>
  <c r="L1484" i="13" l="1"/>
  <c r="O1483" i="13"/>
  <c r="P1483" i="13" s="1"/>
  <c r="M1483" i="13"/>
  <c r="N1483" i="13"/>
  <c r="O1484" i="13" l="1"/>
  <c r="P1484" i="13" s="1"/>
  <c r="M1484" i="13"/>
  <c r="L1485" i="13"/>
  <c r="N1484" i="13"/>
  <c r="L1486" i="13" l="1"/>
  <c r="O1485" i="13"/>
  <c r="P1485" i="13" s="1"/>
  <c r="M1485" i="13"/>
  <c r="N1485" i="13"/>
  <c r="L1487" i="13" l="1"/>
  <c r="O1486" i="13"/>
  <c r="P1486" i="13" s="1"/>
  <c r="N1486" i="13"/>
  <c r="M1486" i="13"/>
  <c r="L1488" i="13" l="1"/>
  <c r="O1487" i="13"/>
  <c r="P1487" i="13" s="1"/>
  <c r="M1487" i="13"/>
  <c r="N1487" i="13"/>
  <c r="L1489" i="13" l="1"/>
  <c r="O1488" i="13"/>
  <c r="P1488" i="13" s="1"/>
  <c r="M1488" i="13"/>
  <c r="N1488" i="13"/>
  <c r="O1489" i="13" l="1"/>
  <c r="P1489" i="13" s="1"/>
  <c r="L1490" i="13"/>
  <c r="M1489" i="13"/>
  <c r="N1489" i="13"/>
  <c r="O1490" i="13" l="1"/>
  <c r="P1490" i="13" s="1"/>
  <c r="L1491" i="13"/>
  <c r="N1490" i="13"/>
  <c r="M1490" i="13"/>
  <c r="L1492" i="13" l="1"/>
  <c r="O1491" i="13"/>
  <c r="P1491" i="13" s="1"/>
  <c r="M1491" i="13"/>
  <c r="N1491" i="13"/>
  <c r="L1493" i="13" l="1"/>
  <c r="O1492" i="13"/>
  <c r="P1492" i="13" s="1"/>
  <c r="M1492" i="13"/>
  <c r="N1492" i="13"/>
  <c r="L1494" i="13" l="1"/>
  <c r="O1493" i="13"/>
  <c r="P1493" i="13" s="1"/>
  <c r="M1493" i="13"/>
  <c r="N1493" i="13"/>
  <c r="O1494" i="13" l="1"/>
  <c r="P1494" i="13" s="1"/>
  <c r="L1495" i="13"/>
  <c r="N1494" i="13"/>
  <c r="M1494" i="13"/>
  <c r="L1496" i="13" l="1"/>
  <c r="O1495" i="13"/>
  <c r="P1495" i="13" s="1"/>
  <c r="M1495" i="13"/>
  <c r="N1495" i="13"/>
  <c r="L1497" i="13" l="1"/>
  <c r="M1496" i="13"/>
  <c r="N1496" i="13"/>
  <c r="O1496" i="13"/>
  <c r="P1496" i="13" s="1"/>
  <c r="O1497" i="13" l="1"/>
  <c r="P1497" i="13" s="1"/>
  <c r="M1497" i="13"/>
  <c r="L1498" i="13"/>
  <c r="N1497" i="13"/>
  <c r="L1499" i="13" l="1"/>
  <c r="O1498" i="13"/>
  <c r="P1498" i="13" s="1"/>
  <c r="N1498" i="13"/>
  <c r="M1498" i="13"/>
  <c r="L1500" i="13" l="1"/>
  <c r="O1499" i="13"/>
  <c r="P1499" i="13" s="1"/>
  <c r="M1499" i="13"/>
  <c r="N1499" i="13"/>
  <c r="L1501" i="13" l="1"/>
  <c r="O1500" i="13"/>
  <c r="P1500" i="13" s="1"/>
  <c r="M1500" i="13"/>
  <c r="N1500" i="13"/>
  <c r="O1501" i="13" l="1"/>
  <c r="P1501" i="13" s="1"/>
  <c r="L1502" i="13"/>
  <c r="M1501" i="13"/>
  <c r="N1501" i="13"/>
  <c r="L1503" i="13" l="1"/>
  <c r="O1502" i="13"/>
  <c r="P1502" i="13" s="1"/>
  <c r="N1502" i="13"/>
  <c r="M1502" i="13"/>
  <c r="L1504" i="13" l="1"/>
  <c r="O1503" i="13"/>
  <c r="P1503" i="13" s="1"/>
  <c r="M1503" i="13"/>
  <c r="N1503" i="13"/>
  <c r="L1505" i="13" l="1"/>
  <c r="M1504" i="13"/>
  <c r="O1504" i="13"/>
  <c r="P1504" i="13" s="1"/>
  <c r="N1504" i="13"/>
  <c r="O1505" i="13" l="1"/>
  <c r="P1505" i="13" s="1"/>
  <c r="L1506" i="13"/>
  <c r="M1505" i="13"/>
  <c r="N1505" i="13"/>
  <c r="L1507" i="13" l="1"/>
  <c r="O1506" i="13"/>
  <c r="P1506" i="13" s="1"/>
  <c r="N1506" i="13"/>
  <c r="M1506" i="13"/>
  <c r="L1508" i="13" l="1"/>
  <c r="O1507" i="13"/>
  <c r="P1507" i="13" s="1"/>
  <c r="M1507" i="13"/>
  <c r="N1507" i="13"/>
  <c r="L1509" i="13" l="1"/>
  <c r="O1508" i="13"/>
  <c r="P1508" i="13" s="1"/>
  <c r="M1508" i="13"/>
  <c r="N1508" i="13"/>
  <c r="L1510" i="13" l="1"/>
  <c r="O1509" i="13"/>
  <c r="P1509" i="13" s="1"/>
  <c r="M1509" i="13"/>
  <c r="N1509" i="13"/>
  <c r="L1511" i="13" l="1"/>
  <c r="O1510" i="13"/>
  <c r="P1510" i="13" s="1"/>
  <c r="N1510" i="13"/>
  <c r="M1510" i="13"/>
  <c r="L1512" i="13" l="1"/>
  <c r="O1511" i="13"/>
  <c r="P1511" i="13" s="1"/>
  <c r="M1511" i="13"/>
  <c r="N1511" i="13"/>
  <c r="M1512" i="13" l="1"/>
  <c r="O1512" i="13"/>
  <c r="P1512" i="13" s="1"/>
  <c r="N1512" i="13"/>
  <c r="L1513" i="13"/>
  <c r="L1514" i="13" l="1"/>
  <c r="O1513" i="13"/>
  <c r="P1513" i="13" s="1"/>
  <c r="M1513" i="13"/>
  <c r="N1513" i="13"/>
  <c r="L1515" i="13" l="1"/>
  <c r="O1514" i="13"/>
  <c r="P1514" i="13" s="1"/>
  <c r="N1514" i="13"/>
  <c r="M1514" i="13"/>
  <c r="L1516" i="13" l="1"/>
  <c r="O1515" i="13"/>
  <c r="P1515" i="13" s="1"/>
  <c r="M1515" i="13"/>
  <c r="N1515" i="13"/>
  <c r="L1517" i="13" l="1"/>
  <c r="O1516" i="13"/>
  <c r="P1516" i="13" s="1"/>
  <c r="M1516" i="13"/>
  <c r="N1516" i="13"/>
  <c r="O1517" i="13" l="1"/>
  <c r="P1517" i="13" s="1"/>
  <c r="L1518" i="13"/>
  <c r="M1517" i="13"/>
  <c r="N1517" i="13"/>
  <c r="O1518" i="13" l="1"/>
  <c r="P1518" i="13" s="1"/>
  <c r="L1519" i="13"/>
  <c r="N1518" i="13"/>
  <c r="M1518" i="13"/>
  <c r="L1520" i="13" l="1"/>
  <c r="O1519" i="13"/>
  <c r="P1519" i="13" s="1"/>
  <c r="M1519" i="13"/>
  <c r="N1519" i="13"/>
  <c r="L1521" i="13" l="1"/>
  <c r="O1520" i="13"/>
  <c r="P1520" i="13" s="1"/>
  <c r="M1520" i="13"/>
  <c r="N1520" i="13"/>
  <c r="L1522" i="13" l="1"/>
  <c r="O1521" i="13"/>
  <c r="P1521" i="13" s="1"/>
  <c r="M1521" i="13"/>
  <c r="N1521" i="13"/>
  <c r="L1523" i="13" l="1"/>
  <c r="O1522" i="13"/>
  <c r="P1522" i="13" s="1"/>
  <c r="N1522" i="13"/>
  <c r="M1522" i="13"/>
  <c r="L1524" i="13" l="1"/>
  <c r="O1523" i="13"/>
  <c r="P1523" i="13" s="1"/>
  <c r="M1523" i="13"/>
  <c r="N1523" i="13"/>
  <c r="L1525" i="13" l="1"/>
  <c r="O1524" i="13"/>
  <c r="P1524" i="13" s="1"/>
  <c r="M1524" i="13"/>
  <c r="N1524" i="13"/>
  <c r="L1526" i="13" l="1"/>
  <c r="O1525" i="13"/>
  <c r="P1525" i="13" s="1"/>
  <c r="M1525" i="13"/>
  <c r="N1525" i="13"/>
  <c r="O1526" i="13" l="1"/>
  <c r="P1526" i="13" s="1"/>
  <c r="L1527" i="13"/>
  <c r="N1526" i="13"/>
  <c r="M1526" i="13"/>
  <c r="L1528" i="13" l="1"/>
  <c r="O1527" i="13"/>
  <c r="P1527" i="13" s="1"/>
  <c r="M1527" i="13"/>
  <c r="N1527" i="13"/>
  <c r="L1529" i="13" l="1"/>
  <c r="M1528" i="13"/>
  <c r="N1528" i="13"/>
  <c r="O1528" i="13"/>
  <c r="P1528" i="13" s="1"/>
  <c r="O1529" i="13" l="1"/>
  <c r="P1529" i="13" s="1"/>
  <c r="L1530" i="13"/>
  <c r="M1529" i="13"/>
  <c r="N1529" i="13"/>
  <c r="L1531" i="13" l="1"/>
  <c r="O1530" i="13"/>
  <c r="P1530" i="13" s="1"/>
  <c r="N1530" i="13"/>
  <c r="M1530" i="13"/>
  <c r="L1532" i="13" l="1"/>
  <c r="O1531" i="13"/>
  <c r="P1531" i="13" s="1"/>
  <c r="M1531" i="13"/>
  <c r="N1531" i="13"/>
  <c r="L1533" i="13" l="1"/>
  <c r="O1532" i="13"/>
  <c r="P1532" i="13" s="1"/>
  <c r="M1532" i="13"/>
  <c r="N1532" i="13"/>
  <c r="O1533" i="13" l="1"/>
  <c r="P1533" i="13" s="1"/>
  <c r="L1534" i="13"/>
  <c r="M1533" i="13"/>
  <c r="N1533" i="13"/>
  <c r="L1535" i="13" l="1"/>
  <c r="O1534" i="13"/>
  <c r="P1534" i="13" s="1"/>
  <c r="N1534" i="13"/>
  <c r="M1534" i="13"/>
  <c r="L1536" i="13" l="1"/>
  <c r="O1535" i="13"/>
  <c r="P1535" i="13" s="1"/>
  <c r="M1535" i="13"/>
  <c r="N1535" i="13"/>
  <c r="L1537" i="13" l="1"/>
  <c r="M1536" i="13"/>
  <c r="O1536" i="13"/>
  <c r="P1536" i="13" s="1"/>
  <c r="N1536" i="13"/>
  <c r="O1537" i="13" l="1"/>
  <c r="P1537" i="13" s="1"/>
  <c r="L1538" i="13"/>
  <c r="M1537" i="13"/>
  <c r="N1537" i="13"/>
  <c r="L1539" i="13" l="1"/>
  <c r="O1538" i="13"/>
  <c r="P1538" i="13" s="1"/>
  <c r="N1538" i="13"/>
  <c r="M1538" i="13"/>
  <c r="L1540" i="13" l="1"/>
  <c r="O1539" i="13"/>
  <c r="P1539" i="13" s="1"/>
  <c r="M1539" i="13"/>
  <c r="N1539" i="13"/>
  <c r="O1540" i="13" l="1"/>
  <c r="P1540" i="13" s="1"/>
  <c r="M1540" i="13"/>
  <c r="L1541" i="13"/>
  <c r="N1540" i="13"/>
  <c r="L1542" i="13" l="1"/>
  <c r="O1541" i="13"/>
  <c r="P1541" i="13" s="1"/>
  <c r="M1541" i="13"/>
  <c r="N1541" i="13"/>
  <c r="L1543" i="13" l="1"/>
  <c r="O1542" i="13"/>
  <c r="P1542" i="13" s="1"/>
  <c r="N1542" i="13"/>
  <c r="M1542" i="13"/>
  <c r="L1544" i="13" l="1"/>
  <c r="O1543" i="13"/>
  <c r="P1543" i="13" s="1"/>
  <c r="M1543" i="13"/>
  <c r="N1543" i="13"/>
  <c r="L1545" i="13" l="1"/>
  <c r="M1544" i="13"/>
  <c r="O1544" i="13"/>
  <c r="P1544" i="13" s="1"/>
  <c r="N1544" i="13"/>
  <c r="O1545" i="13" l="1"/>
  <c r="P1545" i="13" s="1"/>
  <c r="L1546" i="13"/>
  <c r="M1545" i="13"/>
  <c r="N1545" i="13"/>
  <c r="L1547" i="13" l="1"/>
  <c r="O1546" i="13"/>
  <c r="P1546" i="13" s="1"/>
  <c r="N1546" i="13"/>
  <c r="M1546" i="13"/>
  <c r="L1548" i="13" l="1"/>
  <c r="O1547" i="13"/>
  <c r="P1547" i="13" s="1"/>
  <c r="M1547" i="13"/>
  <c r="N1547" i="13"/>
  <c r="O1548" i="13" l="1"/>
  <c r="P1548" i="13" s="1"/>
  <c r="L1549" i="13"/>
  <c r="M1548" i="13"/>
  <c r="N1548" i="13"/>
  <c r="L1550" i="13" l="1"/>
  <c r="O1549" i="13"/>
  <c r="P1549" i="13" s="1"/>
  <c r="M1549" i="13"/>
  <c r="N1549" i="13"/>
  <c r="O1550" i="13" l="1"/>
  <c r="P1550" i="13" s="1"/>
  <c r="L1551" i="13"/>
  <c r="N1550" i="13"/>
  <c r="M1550" i="13"/>
  <c r="L1552" i="13" l="1"/>
  <c r="O1551" i="13"/>
  <c r="P1551" i="13" s="1"/>
  <c r="M1551" i="13"/>
  <c r="N1551" i="13"/>
  <c r="L1553" i="13" l="1"/>
  <c r="O1552" i="13"/>
  <c r="P1552" i="13" s="1"/>
  <c r="M1552" i="13"/>
  <c r="N1552" i="13"/>
  <c r="O1553" i="13" l="1"/>
  <c r="P1553" i="13" s="1"/>
  <c r="L1554" i="13"/>
  <c r="M1553" i="13"/>
  <c r="N1553" i="13"/>
  <c r="O1554" i="13" l="1"/>
  <c r="P1554" i="13" s="1"/>
  <c r="N1554" i="13"/>
  <c r="L1555" i="13"/>
  <c r="M1554" i="13"/>
  <c r="L1556" i="13" l="1"/>
  <c r="O1555" i="13"/>
  <c r="P1555" i="13" s="1"/>
  <c r="M1555" i="13"/>
  <c r="N1555" i="13"/>
  <c r="L1557" i="13" l="1"/>
  <c r="O1556" i="13"/>
  <c r="P1556" i="13" s="1"/>
  <c r="M1556" i="13"/>
  <c r="N1556" i="13"/>
  <c r="L1558" i="13" l="1"/>
  <c r="O1557" i="13"/>
  <c r="P1557" i="13" s="1"/>
  <c r="M1557" i="13"/>
  <c r="N1557" i="13"/>
  <c r="L1559" i="13" l="1"/>
  <c r="O1558" i="13"/>
  <c r="P1558" i="13" s="1"/>
  <c r="N1558" i="13"/>
  <c r="M1558" i="13"/>
  <c r="L1560" i="13" l="1"/>
  <c r="O1559" i="13"/>
  <c r="P1559" i="13" s="1"/>
  <c r="M1559" i="13"/>
  <c r="N1559" i="13"/>
  <c r="L1561" i="13" l="1"/>
  <c r="M1560" i="13"/>
  <c r="O1560" i="13"/>
  <c r="P1560" i="13" s="1"/>
  <c r="N1560" i="13"/>
  <c r="O1561" i="13" l="1"/>
  <c r="P1561" i="13" s="1"/>
  <c r="L1562" i="13"/>
  <c r="M1561" i="13"/>
  <c r="N1561" i="13"/>
  <c r="L1563" i="13" l="1"/>
  <c r="O1562" i="13"/>
  <c r="P1562" i="13" s="1"/>
  <c r="N1562" i="13"/>
  <c r="M1562" i="13"/>
  <c r="L1564" i="13" l="1"/>
  <c r="O1563" i="13"/>
  <c r="P1563" i="13" s="1"/>
  <c r="M1563" i="13"/>
  <c r="N1563" i="13"/>
  <c r="L1565" i="13" l="1"/>
  <c r="O1564" i="13"/>
  <c r="P1564" i="13" s="1"/>
  <c r="M1564" i="13"/>
  <c r="N1564" i="13"/>
  <c r="O1565" i="13" l="1"/>
  <c r="P1565" i="13" s="1"/>
  <c r="L1566" i="13"/>
  <c r="M1565" i="13"/>
  <c r="N1565" i="13"/>
  <c r="L1567" i="13" l="1"/>
  <c r="O1566" i="13"/>
  <c r="P1566" i="13" s="1"/>
  <c r="N1566" i="13"/>
  <c r="M1566" i="13"/>
  <c r="L1568" i="13" l="1"/>
  <c r="O1567" i="13"/>
  <c r="P1567" i="13" s="1"/>
  <c r="M1567" i="13"/>
  <c r="N1567" i="13"/>
  <c r="L1569" i="13" l="1"/>
  <c r="M1568" i="13"/>
  <c r="O1568" i="13"/>
  <c r="P1568" i="13" s="1"/>
  <c r="N1568" i="13"/>
  <c r="O1569" i="13" l="1"/>
  <c r="P1569" i="13" s="1"/>
  <c r="M1569" i="13"/>
  <c r="N1569" i="13"/>
  <c r="L1570" i="13"/>
  <c r="L1571" i="13" l="1"/>
  <c r="O1570" i="13"/>
  <c r="P1570" i="13" s="1"/>
  <c r="N1570" i="13"/>
  <c r="M1570" i="13"/>
  <c r="L1572" i="13" l="1"/>
  <c r="O1571" i="13"/>
  <c r="P1571" i="13" s="1"/>
  <c r="M1571" i="13"/>
  <c r="N1571" i="13"/>
  <c r="L1573" i="13" l="1"/>
  <c r="O1572" i="13"/>
  <c r="P1572" i="13" s="1"/>
  <c r="M1572" i="13"/>
  <c r="N1572" i="13"/>
  <c r="L1574" i="13" l="1"/>
  <c r="O1573" i="13"/>
  <c r="P1573" i="13" s="1"/>
  <c r="M1573" i="13"/>
  <c r="N1573" i="13"/>
  <c r="L1575" i="13" l="1"/>
  <c r="O1574" i="13"/>
  <c r="P1574" i="13" s="1"/>
  <c r="N1574" i="13"/>
  <c r="M1574" i="13"/>
  <c r="L1576" i="13" l="1"/>
  <c r="O1575" i="13"/>
  <c r="P1575" i="13" s="1"/>
  <c r="M1575" i="13"/>
  <c r="N1575" i="13"/>
  <c r="O1576" i="13" l="1"/>
  <c r="P1576" i="13" s="1"/>
  <c r="L1577" i="13"/>
  <c r="M1576" i="13"/>
  <c r="N1576" i="13"/>
  <c r="L1578" i="13" l="1"/>
  <c r="O1577" i="13"/>
  <c r="P1577" i="13" s="1"/>
  <c r="M1577" i="13"/>
  <c r="N1577" i="13"/>
  <c r="L1579" i="13" l="1"/>
  <c r="O1578" i="13"/>
  <c r="P1578" i="13" s="1"/>
  <c r="N1578" i="13"/>
  <c r="M1578" i="13"/>
  <c r="L1580" i="13" l="1"/>
  <c r="O1579" i="13"/>
  <c r="P1579" i="13" s="1"/>
  <c r="M1579" i="13"/>
  <c r="N1579" i="13"/>
  <c r="L1581" i="13" l="1"/>
  <c r="O1580" i="13"/>
  <c r="P1580" i="13" s="1"/>
  <c r="M1580" i="13"/>
  <c r="N1580" i="13"/>
  <c r="L1582" i="13" l="1"/>
  <c r="O1581" i="13"/>
  <c r="P1581" i="13" s="1"/>
  <c r="M1581" i="13"/>
  <c r="N1581" i="13"/>
  <c r="O1582" i="13" l="1"/>
  <c r="P1582" i="13" s="1"/>
  <c r="L1583" i="13"/>
  <c r="N1582" i="13"/>
  <c r="M1582" i="13"/>
  <c r="L1584" i="13" l="1"/>
  <c r="O1583" i="13"/>
  <c r="P1583" i="13" s="1"/>
  <c r="M1583" i="13"/>
  <c r="N1583" i="13"/>
  <c r="L1585" i="13" l="1"/>
  <c r="O1584" i="13"/>
  <c r="P1584" i="13" s="1"/>
  <c r="M1584" i="13"/>
  <c r="N1584" i="13"/>
  <c r="L1586" i="13" l="1"/>
  <c r="O1585" i="13"/>
  <c r="P1585" i="13" s="1"/>
  <c r="M1585" i="13"/>
  <c r="N1585" i="13"/>
  <c r="L1587" i="13" l="1"/>
  <c r="O1586" i="13"/>
  <c r="P1586" i="13" s="1"/>
  <c r="N1586" i="13"/>
  <c r="M1586" i="13"/>
  <c r="L1588" i="13" l="1"/>
  <c r="O1587" i="13"/>
  <c r="P1587" i="13" s="1"/>
  <c r="M1587" i="13"/>
  <c r="N1587" i="13"/>
  <c r="L1589" i="13" l="1"/>
  <c r="O1588" i="13"/>
  <c r="P1588" i="13" s="1"/>
  <c r="M1588" i="13"/>
  <c r="N1588" i="13"/>
  <c r="L1590" i="13" l="1"/>
  <c r="O1589" i="13"/>
  <c r="P1589" i="13" s="1"/>
  <c r="M1589" i="13"/>
  <c r="N1589" i="13"/>
  <c r="O1590" i="13" l="1"/>
  <c r="P1590" i="13" s="1"/>
  <c r="L1591" i="13"/>
  <c r="N1590" i="13"/>
  <c r="M1590" i="13"/>
  <c r="L1592" i="13" l="1"/>
  <c r="O1591" i="13"/>
  <c r="P1591" i="13" s="1"/>
  <c r="M1591" i="13"/>
  <c r="N1591" i="13"/>
  <c r="L1593" i="13" l="1"/>
  <c r="O1592" i="13"/>
  <c r="P1592" i="13" s="1"/>
  <c r="M1592" i="13"/>
  <c r="N1592" i="13"/>
  <c r="O1593" i="13" l="1"/>
  <c r="P1593" i="13" s="1"/>
  <c r="L1594" i="13"/>
  <c r="M1593" i="13"/>
  <c r="N1593" i="13"/>
  <c r="L1595" i="13" l="1"/>
  <c r="O1594" i="13"/>
  <c r="P1594" i="13" s="1"/>
  <c r="N1594" i="13"/>
  <c r="M1594" i="13"/>
  <c r="L1596" i="13" l="1"/>
  <c r="O1595" i="13"/>
  <c r="P1595" i="13" s="1"/>
  <c r="M1595" i="13"/>
  <c r="N1595" i="13"/>
  <c r="L1597" i="13" l="1"/>
  <c r="O1596" i="13"/>
  <c r="P1596" i="13" s="1"/>
  <c r="M1596" i="13"/>
  <c r="N1596" i="13"/>
  <c r="O1597" i="13" l="1"/>
  <c r="P1597" i="13" s="1"/>
  <c r="M1597" i="13"/>
  <c r="N1597" i="13"/>
  <c r="L1598" i="13"/>
  <c r="L1599" i="13" l="1"/>
  <c r="O1598" i="13"/>
  <c r="P1598" i="13" s="1"/>
  <c r="N1598" i="13"/>
  <c r="M1598" i="13"/>
  <c r="L1600" i="13" l="1"/>
  <c r="O1599" i="13"/>
  <c r="P1599" i="13" s="1"/>
  <c r="M1599" i="13"/>
  <c r="N1599" i="13"/>
  <c r="L1601" i="13" l="1"/>
  <c r="O1600" i="13"/>
  <c r="P1600" i="13" s="1"/>
  <c r="M1600" i="13"/>
  <c r="N1600" i="13"/>
  <c r="L1602" i="13" l="1"/>
  <c r="O1601" i="13"/>
  <c r="P1601" i="13" s="1"/>
  <c r="M1601" i="13"/>
  <c r="N1601" i="13"/>
  <c r="L1603" i="13" l="1"/>
  <c r="O1602" i="13"/>
  <c r="P1602" i="13" s="1"/>
  <c r="N1602" i="13"/>
  <c r="M1602" i="13"/>
  <c r="L1604" i="13" l="1"/>
  <c r="O1603" i="13"/>
  <c r="P1603" i="13" s="1"/>
  <c r="M1603" i="13"/>
  <c r="N1603" i="13"/>
  <c r="O1604" i="13" l="1"/>
  <c r="P1604" i="13" s="1"/>
  <c r="L1605" i="13"/>
  <c r="M1604" i="13"/>
  <c r="N1604" i="13"/>
  <c r="L1606" i="13" l="1"/>
  <c r="O1605" i="13"/>
  <c r="P1605" i="13" s="1"/>
  <c r="M1605" i="13"/>
  <c r="N1605" i="13"/>
  <c r="L1607" i="13" l="1"/>
  <c r="O1606" i="13"/>
  <c r="P1606" i="13" s="1"/>
  <c r="N1606" i="13"/>
  <c r="M1606" i="13"/>
  <c r="L1608" i="13" l="1"/>
  <c r="O1607" i="13"/>
  <c r="P1607" i="13" s="1"/>
  <c r="M1607" i="13"/>
  <c r="N1607" i="13"/>
  <c r="L1609" i="13" l="1"/>
  <c r="O1608" i="13"/>
  <c r="P1608" i="13" s="1"/>
  <c r="M1608" i="13"/>
  <c r="N1608" i="13"/>
  <c r="L1610" i="13" l="1"/>
  <c r="O1609" i="13"/>
  <c r="P1609" i="13" s="1"/>
  <c r="M1609" i="13"/>
  <c r="N1609" i="13"/>
  <c r="L1611" i="13" l="1"/>
  <c r="O1610" i="13"/>
  <c r="P1610" i="13" s="1"/>
  <c r="N1610" i="13"/>
  <c r="M1610" i="13"/>
  <c r="L1612" i="13" l="1"/>
  <c r="O1611" i="13"/>
  <c r="P1611" i="13" s="1"/>
  <c r="M1611" i="13"/>
  <c r="N1611" i="13"/>
  <c r="O1612" i="13" l="1"/>
  <c r="P1612" i="13" s="1"/>
  <c r="L1613" i="13"/>
  <c r="M1612" i="13"/>
  <c r="N1612" i="13"/>
  <c r="L1614" i="13" l="1"/>
  <c r="O1613" i="13"/>
  <c r="P1613" i="13" s="1"/>
  <c r="M1613" i="13"/>
  <c r="N1613" i="13"/>
  <c r="L1615" i="13" l="1"/>
  <c r="O1614" i="13"/>
  <c r="P1614" i="13" s="1"/>
  <c r="N1614" i="13"/>
  <c r="M1614" i="13"/>
  <c r="L1616" i="13" l="1"/>
  <c r="O1615" i="13"/>
  <c r="P1615" i="13" s="1"/>
  <c r="M1615" i="13"/>
  <c r="N1615" i="13"/>
  <c r="L1617" i="13" l="1"/>
  <c r="O1616" i="13"/>
  <c r="P1616" i="13" s="1"/>
  <c r="M1616" i="13"/>
  <c r="N1616" i="13"/>
  <c r="L1618" i="13" l="1"/>
  <c r="O1617" i="13"/>
  <c r="P1617" i="13" s="1"/>
  <c r="M1617" i="13"/>
  <c r="N1617" i="13"/>
  <c r="O1618" i="13" l="1"/>
  <c r="P1618" i="13" s="1"/>
  <c r="L1619" i="13"/>
  <c r="N1618" i="13"/>
  <c r="M1618" i="13"/>
  <c r="L1620" i="13" l="1"/>
  <c r="O1619" i="13"/>
  <c r="P1619" i="13" s="1"/>
  <c r="M1619" i="13"/>
  <c r="N1619" i="13"/>
  <c r="L1621" i="13" l="1"/>
  <c r="O1620" i="13"/>
  <c r="P1620" i="13" s="1"/>
  <c r="M1620" i="13"/>
  <c r="N1620" i="13"/>
  <c r="L1622" i="13" l="1"/>
  <c r="O1621" i="13"/>
  <c r="P1621" i="13" s="1"/>
  <c r="M1621" i="13"/>
  <c r="N1621" i="13"/>
  <c r="L1623" i="13" l="1"/>
  <c r="O1622" i="13"/>
  <c r="P1622" i="13" s="1"/>
  <c r="N1622" i="13"/>
  <c r="M1622" i="13"/>
  <c r="L1624" i="13" l="1"/>
  <c r="O1623" i="13"/>
  <c r="P1623" i="13" s="1"/>
  <c r="M1623" i="13"/>
  <c r="N1623" i="13"/>
  <c r="L1625" i="13" l="1"/>
  <c r="O1624" i="13"/>
  <c r="P1624" i="13" s="1"/>
  <c r="M1624" i="13"/>
  <c r="N1624" i="13"/>
  <c r="O1625" i="13" l="1"/>
  <c r="P1625" i="13" s="1"/>
  <c r="M1625" i="13"/>
  <c r="N1625" i="13"/>
  <c r="L1626" i="13"/>
  <c r="L1627" i="13" l="1"/>
  <c r="O1626" i="13"/>
  <c r="P1626" i="13" s="1"/>
  <c r="N1626" i="13"/>
  <c r="M1626" i="13"/>
  <c r="L1628" i="13" l="1"/>
  <c r="O1627" i="13"/>
  <c r="P1627" i="13" s="1"/>
  <c r="M1627" i="13"/>
  <c r="N1627" i="13"/>
  <c r="L1629" i="13" l="1"/>
  <c r="O1628" i="13"/>
  <c r="P1628" i="13" s="1"/>
  <c r="M1628" i="13"/>
  <c r="N1628" i="13"/>
  <c r="L1630" i="13" l="1"/>
  <c r="O1629" i="13"/>
  <c r="P1629" i="13" s="1"/>
  <c r="M1629" i="13"/>
  <c r="N1629" i="13"/>
  <c r="L1631" i="13" l="1"/>
  <c r="O1630" i="13"/>
  <c r="P1630" i="13" s="1"/>
  <c r="N1630" i="13"/>
  <c r="M1630" i="13"/>
  <c r="L1632" i="13" l="1"/>
  <c r="O1631" i="13"/>
  <c r="P1631" i="13" s="1"/>
  <c r="M1631" i="13"/>
  <c r="N1631" i="13"/>
  <c r="L1633" i="13" l="1"/>
  <c r="O1632" i="13"/>
  <c r="P1632" i="13" s="1"/>
  <c r="M1632" i="13"/>
  <c r="N1632" i="13"/>
  <c r="O1633" i="13" l="1"/>
  <c r="P1633" i="13" s="1"/>
  <c r="M1633" i="13"/>
  <c r="L1634" i="13"/>
  <c r="N1633" i="13"/>
  <c r="L1635" i="13" l="1"/>
  <c r="O1634" i="13"/>
  <c r="P1634" i="13" s="1"/>
  <c r="N1634" i="13"/>
  <c r="M1634" i="13"/>
  <c r="L1636" i="13" l="1"/>
  <c r="O1635" i="13"/>
  <c r="P1635" i="13" s="1"/>
  <c r="M1635" i="13"/>
  <c r="N1635" i="13"/>
  <c r="L1637" i="13" l="1"/>
  <c r="O1636" i="13"/>
  <c r="P1636" i="13" s="1"/>
  <c r="M1636" i="13"/>
  <c r="N1636" i="13"/>
  <c r="L1638" i="13" l="1"/>
  <c r="O1637" i="13"/>
  <c r="P1637" i="13" s="1"/>
  <c r="M1637" i="13"/>
  <c r="N1637" i="13"/>
  <c r="L1639" i="13" l="1"/>
  <c r="O1638" i="13"/>
  <c r="P1638" i="13" s="1"/>
  <c r="N1638" i="13"/>
  <c r="M1638" i="13"/>
  <c r="L1640" i="13" l="1"/>
  <c r="O1639" i="13"/>
  <c r="P1639" i="13" s="1"/>
  <c r="M1639" i="13"/>
  <c r="N1639" i="13"/>
  <c r="O1640" i="13" l="1"/>
  <c r="P1640" i="13" s="1"/>
  <c r="L1641" i="13"/>
  <c r="M1640" i="13"/>
  <c r="N1640" i="13"/>
  <c r="L1642" i="13" l="1"/>
  <c r="O1641" i="13"/>
  <c r="P1641" i="13" s="1"/>
  <c r="M1641" i="13"/>
  <c r="N1641" i="13"/>
  <c r="L1643" i="13" l="1"/>
  <c r="O1642" i="13"/>
  <c r="P1642" i="13" s="1"/>
  <c r="N1642" i="13"/>
  <c r="M1642" i="13"/>
  <c r="L1644" i="13" l="1"/>
  <c r="O1643" i="13"/>
  <c r="P1643" i="13" s="1"/>
  <c r="M1643" i="13"/>
  <c r="N1643" i="13"/>
  <c r="L1645" i="13" l="1"/>
  <c r="O1644" i="13"/>
  <c r="P1644" i="13" s="1"/>
  <c r="M1644" i="13"/>
  <c r="N1644" i="13"/>
  <c r="L1646" i="13" l="1"/>
  <c r="O1645" i="13"/>
  <c r="P1645" i="13" s="1"/>
  <c r="M1645" i="13"/>
  <c r="N1645" i="13"/>
  <c r="O1646" i="13" l="1"/>
  <c r="P1646" i="13" s="1"/>
  <c r="L1647" i="13"/>
  <c r="N1646" i="13"/>
  <c r="M1646" i="13"/>
  <c r="L1648" i="13" l="1"/>
  <c r="O1647" i="13"/>
  <c r="P1647" i="13" s="1"/>
  <c r="M1647" i="13"/>
  <c r="N1647" i="13"/>
  <c r="L1649" i="13" l="1"/>
  <c r="O1648" i="13"/>
  <c r="P1648" i="13" s="1"/>
  <c r="M1648" i="13"/>
  <c r="N1648" i="13"/>
  <c r="L1650" i="13" l="1"/>
  <c r="O1649" i="13"/>
  <c r="P1649" i="13" s="1"/>
  <c r="M1649" i="13"/>
  <c r="N1649" i="13"/>
  <c r="L1651" i="13" l="1"/>
  <c r="O1650" i="13"/>
  <c r="P1650" i="13" s="1"/>
  <c r="N1650" i="13"/>
  <c r="M1650" i="13"/>
  <c r="L1652" i="13" l="1"/>
  <c r="O1651" i="13"/>
  <c r="P1651" i="13" s="1"/>
  <c r="M1651" i="13"/>
  <c r="N1651" i="13"/>
  <c r="L1653" i="13" l="1"/>
  <c r="O1652" i="13"/>
  <c r="P1652" i="13" s="1"/>
  <c r="M1652" i="13"/>
  <c r="N1652" i="13"/>
  <c r="L1654" i="13" l="1"/>
  <c r="O1653" i="13"/>
  <c r="P1653" i="13" s="1"/>
  <c r="M1653" i="13"/>
  <c r="N1653" i="13"/>
  <c r="O1654" i="13" l="1"/>
  <c r="P1654" i="13" s="1"/>
  <c r="N1654" i="13"/>
  <c r="L1655" i="13"/>
  <c r="M1654" i="13"/>
  <c r="L1656" i="13" l="1"/>
  <c r="O1655" i="13"/>
  <c r="P1655" i="13" s="1"/>
  <c r="M1655" i="13"/>
  <c r="N1655" i="13"/>
  <c r="L1657" i="13" l="1"/>
  <c r="O1656" i="13"/>
  <c r="P1656" i="13" s="1"/>
  <c r="M1656" i="13"/>
  <c r="N1656" i="13"/>
  <c r="L1658" i="13" l="1"/>
  <c r="O1657" i="13"/>
  <c r="P1657" i="13" s="1"/>
  <c r="M1657" i="13"/>
  <c r="N1657" i="13"/>
  <c r="L1659" i="13" l="1"/>
  <c r="O1658" i="13"/>
  <c r="P1658" i="13" s="1"/>
  <c r="N1658" i="13"/>
  <c r="M1658" i="13"/>
  <c r="L1660" i="13" l="1"/>
  <c r="O1659" i="13"/>
  <c r="P1659" i="13" s="1"/>
  <c r="M1659" i="13"/>
  <c r="N1659" i="13"/>
  <c r="L1661" i="13" l="1"/>
  <c r="O1660" i="13"/>
  <c r="P1660" i="13" s="1"/>
  <c r="M1660" i="13"/>
  <c r="N1660" i="13"/>
  <c r="O1661" i="13" l="1"/>
  <c r="P1661" i="13" s="1"/>
  <c r="M1661" i="13"/>
  <c r="L1662" i="13"/>
  <c r="N1661" i="13"/>
  <c r="L1663" i="13" l="1"/>
  <c r="O1662" i="13"/>
  <c r="P1662" i="13" s="1"/>
  <c r="N1662" i="13"/>
  <c r="M1662" i="13"/>
  <c r="L1664" i="13" l="1"/>
  <c r="O1663" i="13"/>
  <c r="P1663" i="13" s="1"/>
  <c r="M1663" i="13"/>
  <c r="N1663" i="13"/>
  <c r="L1665" i="13" l="1"/>
  <c r="O1664" i="13"/>
  <c r="P1664" i="13" s="1"/>
  <c r="M1664" i="13"/>
  <c r="N1664" i="13"/>
  <c r="O1665" i="13" l="1"/>
  <c r="P1665" i="13" s="1"/>
  <c r="L1666" i="13"/>
  <c r="M1665" i="13"/>
  <c r="N1665" i="13"/>
  <c r="L1667" i="13" l="1"/>
  <c r="O1666" i="13"/>
  <c r="P1666" i="13" s="1"/>
  <c r="N1666" i="13"/>
  <c r="M1666" i="13"/>
  <c r="L1668" i="13" l="1"/>
  <c r="O1667" i="13"/>
  <c r="P1667" i="13" s="1"/>
  <c r="M1667" i="13"/>
  <c r="N1667" i="13"/>
  <c r="O1668" i="13" l="1"/>
  <c r="P1668" i="13" s="1"/>
  <c r="L1669" i="13"/>
  <c r="M1668" i="13"/>
  <c r="N1668" i="13"/>
  <c r="L1670" i="13" l="1"/>
  <c r="O1669" i="13"/>
  <c r="P1669" i="13" s="1"/>
  <c r="M1669" i="13"/>
  <c r="N1669" i="13"/>
  <c r="L1671" i="13" l="1"/>
  <c r="O1670" i="13"/>
  <c r="P1670" i="13" s="1"/>
  <c r="N1670" i="13"/>
  <c r="M1670" i="13"/>
  <c r="L1672" i="13" l="1"/>
  <c r="O1671" i="13"/>
  <c r="P1671" i="13" s="1"/>
  <c r="M1671" i="13"/>
  <c r="N1671" i="13"/>
  <c r="L1673" i="13" l="1"/>
  <c r="O1672" i="13"/>
  <c r="P1672" i="13" s="1"/>
  <c r="M1672" i="13"/>
  <c r="N1672" i="13"/>
  <c r="L1674" i="13" l="1"/>
  <c r="O1673" i="13"/>
  <c r="P1673" i="13" s="1"/>
  <c r="M1673" i="13"/>
  <c r="N1673" i="13"/>
  <c r="L1675" i="13" l="1"/>
  <c r="O1674" i="13"/>
  <c r="P1674" i="13" s="1"/>
  <c r="N1674" i="13"/>
  <c r="M1674" i="13"/>
  <c r="L1676" i="13" l="1"/>
  <c r="O1675" i="13"/>
  <c r="P1675" i="13" s="1"/>
  <c r="M1675" i="13"/>
  <c r="N1675" i="13"/>
  <c r="O1676" i="13" l="1"/>
  <c r="P1676" i="13" s="1"/>
  <c r="L1677" i="13"/>
  <c r="M1676" i="13"/>
  <c r="N1676" i="13"/>
  <c r="L1678" i="13" l="1"/>
  <c r="O1677" i="13"/>
  <c r="P1677" i="13" s="1"/>
  <c r="M1677" i="13"/>
  <c r="N1677" i="13"/>
  <c r="L1679" i="13" l="1"/>
  <c r="O1678" i="13"/>
  <c r="P1678" i="13" s="1"/>
  <c r="N1678" i="13"/>
  <c r="M1678" i="13"/>
  <c r="L1680" i="13" l="1"/>
  <c r="O1679" i="13"/>
  <c r="P1679" i="13" s="1"/>
  <c r="M1679" i="13"/>
  <c r="N1679" i="13"/>
  <c r="L1681" i="13" l="1"/>
  <c r="O1680" i="13"/>
  <c r="P1680" i="13" s="1"/>
  <c r="M1680" i="13"/>
  <c r="N1680" i="13"/>
  <c r="L1682" i="13" l="1"/>
  <c r="O1681" i="13"/>
  <c r="P1681" i="13" s="1"/>
  <c r="M1681" i="13"/>
  <c r="N1681" i="13"/>
  <c r="O1682" i="13" l="1"/>
  <c r="P1682" i="13" s="1"/>
  <c r="N1682" i="13"/>
  <c r="M1682" i="13"/>
  <c r="L1683" i="13"/>
  <c r="L1684" i="13" l="1"/>
  <c r="O1683" i="13"/>
  <c r="P1683" i="13" s="1"/>
  <c r="M1683" i="13"/>
  <c r="N1683" i="13"/>
  <c r="L1685" i="13" l="1"/>
  <c r="O1684" i="13"/>
  <c r="P1684" i="13" s="1"/>
  <c r="M1684" i="13"/>
  <c r="N1684" i="13"/>
  <c r="L1686" i="13" l="1"/>
  <c r="O1685" i="13"/>
  <c r="P1685" i="13" s="1"/>
  <c r="M1685" i="13"/>
  <c r="N1685" i="13"/>
  <c r="L1687" i="13" l="1"/>
  <c r="O1686" i="13"/>
  <c r="P1686" i="13" s="1"/>
  <c r="N1686" i="13"/>
  <c r="M1686" i="13"/>
  <c r="L1688" i="13" l="1"/>
  <c r="O1687" i="13"/>
  <c r="P1687" i="13" s="1"/>
  <c r="M1687" i="13"/>
  <c r="N1687" i="13"/>
  <c r="O1688" i="13" l="1"/>
  <c r="P1688" i="13" s="1"/>
  <c r="L1689" i="13"/>
  <c r="M1688" i="13"/>
  <c r="N1688" i="13"/>
  <c r="L1690" i="13" l="1"/>
  <c r="O1689" i="13"/>
  <c r="P1689" i="13" s="1"/>
  <c r="M1689" i="13"/>
  <c r="N1689" i="13"/>
  <c r="L1691" i="13" l="1"/>
  <c r="O1690" i="13"/>
  <c r="P1690" i="13" s="1"/>
  <c r="N1690" i="13"/>
  <c r="M1690" i="13"/>
  <c r="L1692" i="13" l="1"/>
  <c r="O1691" i="13"/>
  <c r="P1691" i="13" s="1"/>
  <c r="M1691" i="13"/>
  <c r="N1691" i="13"/>
  <c r="L1693" i="13" l="1"/>
  <c r="O1692" i="13"/>
  <c r="P1692" i="13" s="1"/>
  <c r="M1692" i="13"/>
  <c r="N1692" i="13"/>
  <c r="O1693" i="13" l="1"/>
  <c r="P1693" i="13" s="1"/>
  <c r="M1693" i="13"/>
  <c r="L1694" i="13"/>
  <c r="N1693" i="13"/>
  <c r="L1695" i="13" l="1"/>
  <c r="O1694" i="13"/>
  <c r="P1694" i="13" s="1"/>
  <c r="N1694" i="13"/>
  <c r="M1694" i="13"/>
  <c r="L1696" i="13" l="1"/>
  <c r="O1695" i="13"/>
  <c r="P1695" i="13" s="1"/>
  <c r="M1695" i="13"/>
  <c r="N1695" i="13"/>
  <c r="L1697" i="13" l="1"/>
  <c r="O1696" i="13"/>
  <c r="P1696" i="13" s="1"/>
  <c r="M1696" i="13"/>
  <c r="N1696" i="13"/>
  <c r="L1698" i="13" l="1"/>
  <c r="O1697" i="13"/>
  <c r="P1697" i="13" s="1"/>
  <c r="M1697" i="13"/>
  <c r="N1697" i="13"/>
  <c r="O1698" i="13" l="1"/>
  <c r="P1698" i="13" s="1"/>
  <c r="L1699" i="13"/>
  <c r="N1698" i="13"/>
  <c r="M1698" i="13"/>
  <c r="L1700" i="13" l="1"/>
  <c r="O1699" i="13"/>
  <c r="P1699" i="13" s="1"/>
  <c r="M1699" i="13"/>
  <c r="N1699" i="13"/>
  <c r="L1701" i="13" l="1"/>
  <c r="O1700" i="13"/>
  <c r="P1700" i="13" s="1"/>
  <c r="M1700" i="13"/>
  <c r="N1700" i="13"/>
  <c r="O1701" i="13" l="1"/>
  <c r="P1701" i="13" s="1"/>
  <c r="L1702" i="13"/>
  <c r="M1701" i="13"/>
  <c r="N1701" i="13"/>
  <c r="L1703" i="13" l="1"/>
  <c r="O1702" i="13"/>
  <c r="P1702" i="13" s="1"/>
  <c r="N1702" i="13"/>
  <c r="M1702" i="13"/>
  <c r="L1704" i="13" l="1"/>
  <c r="O1703" i="13"/>
  <c r="P1703" i="13" s="1"/>
  <c r="M1703" i="13"/>
  <c r="N1703" i="13"/>
  <c r="O1704" i="13" l="1"/>
  <c r="P1704" i="13" s="1"/>
  <c r="M1704" i="13"/>
  <c r="L1705" i="13"/>
  <c r="N1704" i="13"/>
  <c r="L1706" i="13" l="1"/>
  <c r="O1705" i="13"/>
  <c r="P1705" i="13" s="1"/>
  <c r="M1705" i="13"/>
  <c r="N1705" i="13"/>
  <c r="L1707" i="13" l="1"/>
  <c r="O1706" i="13"/>
  <c r="P1706" i="13" s="1"/>
  <c r="N1706" i="13"/>
  <c r="M1706" i="13"/>
  <c r="L1708" i="13" l="1"/>
  <c r="O1707" i="13"/>
  <c r="P1707" i="13" s="1"/>
  <c r="M1707" i="13"/>
  <c r="N1707" i="13"/>
  <c r="L1709" i="13" l="1"/>
  <c r="O1708" i="13"/>
  <c r="P1708" i="13" s="1"/>
  <c r="M1708" i="13"/>
  <c r="N1708" i="13"/>
  <c r="O1709" i="13" l="1"/>
  <c r="P1709" i="13" s="1"/>
  <c r="M1709" i="13"/>
  <c r="L1710" i="13"/>
  <c r="N1709" i="13"/>
  <c r="L1711" i="13" l="1"/>
  <c r="O1710" i="13"/>
  <c r="P1710" i="13" s="1"/>
  <c r="N1710" i="13"/>
  <c r="M1710" i="13"/>
  <c r="L1712" i="13" l="1"/>
  <c r="O1711" i="13"/>
  <c r="P1711" i="13" s="1"/>
  <c r="M1711" i="13"/>
  <c r="N1711" i="13"/>
  <c r="L1713" i="13" l="1"/>
  <c r="O1712" i="13"/>
  <c r="P1712" i="13" s="1"/>
  <c r="M1712" i="13"/>
  <c r="N1712" i="13"/>
  <c r="L1714" i="13" l="1"/>
  <c r="O1713" i="13"/>
  <c r="P1713" i="13" s="1"/>
  <c r="M1713" i="13"/>
  <c r="N1713" i="13"/>
  <c r="O1714" i="13" l="1"/>
  <c r="P1714" i="13" s="1"/>
  <c r="N1714" i="13"/>
  <c r="L1715" i="13"/>
  <c r="M1714" i="13"/>
  <c r="L1716" i="13" l="1"/>
  <c r="O1715" i="13"/>
  <c r="P1715" i="13" s="1"/>
  <c r="M1715" i="13"/>
  <c r="N1715" i="13"/>
  <c r="L1717" i="13" l="1"/>
  <c r="O1716" i="13"/>
  <c r="P1716" i="13" s="1"/>
  <c r="M1716" i="13"/>
  <c r="N1716" i="13"/>
  <c r="L1718" i="13" l="1"/>
  <c r="O1717" i="13"/>
  <c r="P1717" i="13" s="1"/>
  <c r="M1717" i="13"/>
  <c r="N1717" i="13"/>
  <c r="L1719" i="13" l="1"/>
  <c r="O1718" i="13"/>
  <c r="P1718" i="13" s="1"/>
  <c r="N1718" i="13"/>
  <c r="M1718" i="13"/>
  <c r="L1720" i="13" l="1"/>
  <c r="O1719" i="13"/>
  <c r="P1719" i="13" s="1"/>
  <c r="M1719" i="13"/>
  <c r="N1719" i="13"/>
  <c r="O1720" i="13" l="1"/>
  <c r="P1720" i="13" s="1"/>
  <c r="L1721" i="13"/>
  <c r="M1720" i="13"/>
  <c r="N1720" i="13"/>
  <c r="L1722" i="13" l="1"/>
  <c r="O1721" i="13"/>
  <c r="P1721" i="13" s="1"/>
  <c r="M1721" i="13"/>
  <c r="N1721" i="13"/>
  <c r="L1723" i="13" l="1"/>
  <c r="O1722" i="13"/>
  <c r="P1722" i="13" s="1"/>
  <c r="N1722" i="13"/>
  <c r="M1722" i="13"/>
  <c r="L1724" i="13" l="1"/>
  <c r="O1723" i="13"/>
  <c r="P1723" i="13" s="1"/>
  <c r="M1723" i="13"/>
  <c r="N1723" i="13"/>
  <c r="L1725" i="13" l="1"/>
  <c r="O1724" i="13"/>
  <c r="P1724" i="13" s="1"/>
  <c r="M1724" i="13"/>
  <c r="N1724" i="13"/>
  <c r="O1725" i="13" l="1"/>
  <c r="P1725" i="13" s="1"/>
  <c r="M1725" i="13"/>
  <c r="N1725" i="13"/>
  <c r="L1726" i="13"/>
  <c r="L1727" i="13" l="1"/>
  <c r="O1726" i="13"/>
  <c r="P1726" i="13" s="1"/>
  <c r="N1726" i="13"/>
  <c r="M1726" i="13"/>
  <c r="L1728" i="13" l="1"/>
  <c r="O1727" i="13"/>
  <c r="P1727" i="13" s="1"/>
  <c r="M1727" i="13"/>
  <c r="N1727" i="13"/>
  <c r="L1729" i="13" l="1"/>
  <c r="O1728" i="13"/>
  <c r="P1728" i="13" s="1"/>
  <c r="M1728" i="13"/>
  <c r="N1728" i="13"/>
  <c r="L1730" i="13" l="1"/>
  <c r="O1729" i="13"/>
  <c r="P1729" i="13" s="1"/>
  <c r="M1729" i="13"/>
  <c r="N1729" i="13"/>
  <c r="O1730" i="13" l="1"/>
  <c r="P1730" i="13" s="1"/>
  <c r="L1731" i="13"/>
  <c r="N1730" i="13"/>
  <c r="M1730" i="13"/>
  <c r="L1732" i="13" l="1"/>
  <c r="O1731" i="13"/>
  <c r="P1731" i="13" s="1"/>
  <c r="M1731" i="13"/>
  <c r="N1731" i="13"/>
  <c r="L1733" i="13" l="1"/>
  <c r="O1732" i="13"/>
  <c r="P1732" i="13" s="1"/>
  <c r="M1732" i="13"/>
  <c r="N1732" i="13"/>
  <c r="O1733" i="13" l="1"/>
  <c r="P1733" i="13" s="1"/>
  <c r="L1734" i="13"/>
  <c r="M1733" i="13"/>
  <c r="N1733" i="13"/>
  <c r="L1735" i="13" l="1"/>
  <c r="O1734" i="13"/>
  <c r="P1734" i="13" s="1"/>
  <c r="N1734" i="13"/>
  <c r="M1734" i="13"/>
  <c r="L1736" i="13" l="1"/>
  <c r="O1735" i="13"/>
  <c r="P1735" i="13" s="1"/>
  <c r="M1735" i="13"/>
  <c r="N1735" i="13"/>
  <c r="O1736" i="13" l="1"/>
  <c r="P1736" i="13" s="1"/>
  <c r="L1737" i="13"/>
  <c r="M1736" i="13"/>
  <c r="N1736" i="13"/>
  <c r="L1738" i="13" l="1"/>
  <c r="O1737" i="13"/>
  <c r="P1737" i="13" s="1"/>
  <c r="M1737" i="13"/>
  <c r="N1737" i="13"/>
  <c r="L1739" i="13" l="1"/>
  <c r="O1738" i="13"/>
  <c r="P1738" i="13" s="1"/>
  <c r="N1738" i="13"/>
  <c r="M1738" i="13"/>
  <c r="L1740" i="13" l="1"/>
  <c r="O1739" i="13"/>
  <c r="P1739" i="13" s="1"/>
  <c r="M1739" i="13"/>
  <c r="N1739" i="13"/>
  <c r="L1741" i="13" l="1"/>
  <c r="O1740" i="13"/>
  <c r="P1740" i="13" s="1"/>
  <c r="M1740" i="13"/>
  <c r="N1740" i="13"/>
  <c r="O1741" i="13" l="1"/>
  <c r="P1741" i="13" s="1"/>
  <c r="L1742" i="13"/>
  <c r="M1741" i="13"/>
  <c r="N1741" i="13"/>
  <c r="L1743" i="13" l="1"/>
  <c r="O1742" i="13"/>
  <c r="P1742" i="13" s="1"/>
  <c r="N1742" i="13"/>
  <c r="M1742" i="13"/>
  <c r="L1744" i="13" l="1"/>
  <c r="O1743" i="13"/>
  <c r="P1743" i="13" s="1"/>
  <c r="M1743" i="13"/>
  <c r="N1743" i="13"/>
  <c r="L1745" i="13" l="1"/>
  <c r="O1744" i="13"/>
  <c r="P1744" i="13" s="1"/>
  <c r="M1744" i="13"/>
  <c r="N1744" i="13"/>
  <c r="L1746" i="13" l="1"/>
  <c r="O1745" i="13"/>
  <c r="P1745" i="13" s="1"/>
  <c r="M1745" i="13"/>
  <c r="N1745" i="13"/>
  <c r="O1746" i="13" l="1"/>
  <c r="P1746" i="13" s="1"/>
  <c r="N1746" i="13"/>
  <c r="M1746" i="13"/>
  <c r="L1747" i="13"/>
  <c r="L1748" i="13" l="1"/>
  <c r="O1747" i="13"/>
  <c r="P1747" i="13" s="1"/>
  <c r="M1747" i="13"/>
  <c r="N1747" i="13"/>
  <c r="L1749" i="13" l="1"/>
  <c r="O1748" i="13"/>
  <c r="P1748" i="13" s="1"/>
  <c r="M1748" i="13"/>
  <c r="N1748" i="13"/>
  <c r="L1750" i="13" l="1"/>
  <c r="O1749" i="13"/>
  <c r="P1749" i="13" s="1"/>
  <c r="M1749" i="13"/>
  <c r="N1749" i="13"/>
  <c r="O1750" i="13" l="1"/>
  <c r="P1750" i="13" s="1"/>
  <c r="L1751" i="13"/>
  <c r="N1750" i="13"/>
  <c r="M1750" i="13"/>
  <c r="L1752" i="13" l="1"/>
  <c r="O1751" i="13"/>
  <c r="P1751" i="13" s="1"/>
  <c r="M1751" i="13"/>
  <c r="N1751" i="13"/>
  <c r="L1753" i="13" l="1"/>
  <c r="O1752" i="13"/>
  <c r="P1752" i="13" s="1"/>
  <c r="M1752" i="13"/>
  <c r="N1752" i="13"/>
  <c r="L1754" i="13" l="1"/>
  <c r="O1753" i="13"/>
  <c r="P1753" i="13" s="1"/>
  <c r="M1753" i="13"/>
  <c r="N1753" i="13"/>
  <c r="O1754" i="13" l="1"/>
  <c r="P1754" i="13" s="1"/>
  <c r="N1754" i="13"/>
  <c r="L1755" i="13"/>
  <c r="M1754" i="13"/>
  <c r="L1756" i="13" l="1"/>
  <c r="O1755" i="13"/>
  <c r="P1755" i="13" s="1"/>
  <c r="M1755" i="13"/>
  <c r="N1755" i="13"/>
  <c r="L1757" i="13" l="1"/>
  <c r="O1756" i="13"/>
  <c r="P1756" i="13" s="1"/>
  <c r="M1756" i="13"/>
  <c r="N1756" i="13"/>
  <c r="L1758" i="13" l="1"/>
  <c r="O1757" i="13"/>
  <c r="P1757" i="13" s="1"/>
  <c r="M1757" i="13"/>
  <c r="N1757" i="13"/>
  <c r="O1758" i="13" l="1"/>
  <c r="P1758" i="13" s="1"/>
  <c r="L1759" i="13"/>
  <c r="N1758" i="13"/>
  <c r="M1758" i="13"/>
  <c r="L1760" i="13" l="1"/>
  <c r="O1759" i="13"/>
  <c r="P1759" i="13" s="1"/>
  <c r="M1759" i="13"/>
  <c r="N1759" i="13"/>
  <c r="L1761" i="13" l="1"/>
  <c r="O1760" i="13"/>
  <c r="P1760" i="13" s="1"/>
  <c r="M1760" i="13"/>
  <c r="N1760" i="13"/>
  <c r="L1762" i="13" l="1"/>
  <c r="O1761" i="13"/>
  <c r="P1761" i="13" s="1"/>
  <c r="M1761" i="13"/>
  <c r="N1761" i="13"/>
  <c r="O1762" i="13" l="1"/>
  <c r="P1762" i="13" s="1"/>
  <c r="N1762" i="13"/>
  <c r="M1762" i="13"/>
  <c r="L1763" i="13"/>
  <c r="L1764" i="13" l="1"/>
  <c r="O1763" i="13"/>
  <c r="P1763" i="13" s="1"/>
  <c r="M1763" i="13"/>
  <c r="N1763" i="13"/>
  <c r="L1765" i="13" l="1"/>
  <c r="O1764" i="13"/>
  <c r="P1764" i="13" s="1"/>
  <c r="M1764" i="13"/>
  <c r="N1764" i="13"/>
  <c r="L1766" i="13" l="1"/>
  <c r="O1765" i="13"/>
  <c r="P1765" i="13" s="1"/>
  <c r="M1765" i="13"/>
  <c r="N1765" i="13"/>
  <c r="O1766" i="13" l="1"/>
  <c r="P1766" i="13" s="1"/>
  <c r="L1767" i="13"/>
  <c r="N1766" i="13"/>
  <c r="M1766" i="13"/>
  <c r="L1768" i="13" l="1"/>
  <c r="O1767" i="13"/>
  <c r="P1767" i="13" s="1"/>
  <c r="M1767" i="13"/>
  <c r="N1767" i="13"/>
  <c r="L1769" i="13" l="1"/>
  <c r="O1768" i="13"/>
  <c r="P1768" i="13" s="1"/>
  <c r="M1768" i="13"/>
  <c r="N1768" i="13"/>
  <c r="L1770" i="13" l="1"/>
  <c r="O1769" i="13"/>
  <c r="P1769" i="13" s="1"/>
  <c r="M1769" i="13"/>
  <c r="N1769" i="13"/>
  <c r="O1770" i="13" l="1"/>
  <c r="P1770" i="13" s="1"/>
  <c r="L1771" i="13"/>
  <c r="N1770" i="13"/>
  <c r="M1770" i="13"/>
  <c r="L1772" i="13" l="1"/>
  <c r="O1771" i="13"/>
  <c r="P1771" i="13" s="1"/>
  <c r="M1771" i="13"/>
  <c r="N1771" i="13"/>
  <c r="L1773" i="13" l="1"/>
  <c r="O1772" i="13"/>
  <c r="P1772" i="13" s="1"/>
  <c r="M1772" i="13"/>
  <c r="N1772" i="13"/>
  <c r="L1774" i="13" l="1"/>
  <c r="O1773" i="13"/>
  <c r="P1773" i="13" s="1"/>
  <c r="M1773" i="13"/>
  <c r="N1773" i="13"/>
  <c r="O1774" i="13" l="1"/>
  <c r="P1774" i="13" s="1"/>
  <c r="L1775" i="13"/>
  <c r="N1774" i="13"/>
  <c r="M1774" i="13"/>
  <c r="L1776" i="13" l="1"/>
  <c r="O1775" i="13"/>
  <c r="P1775" i="13" s="1"/>
  <c r="M1775" i="13"/>
  <c r="N1775" i="13"/>
  <c r="L1777" i="13" l="1"/>
  <c r="O1776" i="13"/>
  <c r="P1776" i="13" s="1"/>
  <c r="M1776" i="13"/>
  <c r="N1776" i="13"/>
  <c r="L1778" i="13" l="1"/>
  <c r="O1777" i="13"/>
  <c r="P1777" i="13" s="1"/>
  <c r="M1777" i="13"/>
  <c r="N1777" i="13"/>
  <c r="O1778" i="13" l="1"/>
  <c r="P1778" i="13" s="1"/>
  <c r="N1778" i="13"/>
  <c r="L1779" i="13"/>
  <c r="M1778" i="13"/>
  <c r="L1780" i="13" l="1"/>
  <c r="O1779" i="13"/>
  <c r="P1779" i="13" s="1"/>
  <c r="M1779" i="13"/>
  <c r="N1779" i="13"/>
  <c r="L1781" i="13" l="1"/>
  <c r="O1780" i="13"/>
  <c r="P1780" i="13" s="1"/>
  <c r="M1780" i="13"/>
  <c r="N1780" i="13"/>
  <c r="L1782" i="13" l="1"/>
  <c r="O1781" i="13"/>
  <c r="P1781" i="13" s="1"/>
  <c r="M1781" i="13"/>
  <c r="N1781" i="13"/>
  <c r="O1782" i="13" l="1"/>
  <c r="P1782" i="13" s="1"/>
  <c r="L1783" i="13"/>
  <c r="N1782" i="13"/>
  <c r="M1782" i="13"/>
  <c r="L1784" i="13" l="1"/>
  <c r="O1783" i="13"/>
  <c r="P1783" i="13" s="1"/>
  <c r="M1783" i="13"/>
  <c r="N1783" i="13"/>
  <c r="L1785" i="13" l="1"/>
  <c r="O1784" i="13"/>
  <c r="P1784" i="13" s="1"/>
  <c r="M1784" i="13"/>
  <c r="N1784" i="13"/>
  <c r="L1786" i="13" l="1"/>
  <c r="O1785" i="13"/>
  <c r="P1785" i="13" s="1"/>
  <c r="M1785" i="13"/>
  <c r="N1785" i="13"/>
  <c r="O1786" i="13" l="1"/>
  <c r="P1786" i="13" s="1"/>
  <c r="N1786" i="13"/>
  <c r="L1787" i="13"/>
  <c r="M1786" i="13"/>
  <c r="L1788" i="13" l="1"/>
  <c r="O1787" i="13"/>
  <c r="P1787" i="13" s="1"/>
  <c r="M1787" i="13"/>
  <c r="N1787" i="13"/>
  <c r="L1789" i="13" l="1"/>
  <c r="O1788" i="13"/>
  <c r="P1788" i="13" s="1"/>
  <c r="M1788" i="13"/>
  <c r="N1788" i="13"/>
  <c r="L1790" i="13" l="1"/>
  <c r="O1789" i="13"/>
  <c r="P1789" i="13" s="1"/>
  <c r="M1789" i="13"/>
  <c r="N1789" i="13"/>
  <c r="O1790" i="13" l="1"/>
  <c r="P1790" i="13" s="1"/>
  <c r="L1791" i="13"/>
  <c r="N1790" i="13"/>
  <c r="M1790" i="13"/>
  <c r="L1792" i="13" l="1"/>
  <c r="O1791" i="13"/>
  <c r="P1791" i="13" s="1"/>
  <c r="M1791" i="13"/>
  <c r="N1791" i="13"/>
  <c r="L1793" i="13" l="1"/>
  <c r="O1792" i="13"/>
  <c r="P1792" i="13" s="1"/>
  <c r="M1792" i="13"/>
  <c r="N1792" i="13"/>
  <c r="L1794" i="13" l="1"/>
  <c r="O1793" i="13"/>
  <c r="P1793" i="13" s="1"/>
  <c r="M1793" i="13"/>
  <c r="N1793" i="13"/>
  <c r="O1794" i="13" l="1"/>
  <c r="P1794" i="13" s="1"/>
  <c r="N1794" i="13"/>
  <c r="M1794" i="13"/>
  <c r="L1795" i="13"/>
  <c r="L1796" i="13" l="1"/>
  <c r="O1795" i="13"/>
  <c r="P1795" i="13" s="1"/>
  <c r="M1795" i="13"/>
  <c r="N1795" i="13"/>
  <c r="L1797" i="13" l="1"/>
  <c r="O1796" i="13"/>
  <c r="P1796" i="13" s="1"/>
  <c r="M1796" i="13"/>
  <c r="N1796" i="13"/>
  <c r="L1798" i="13" l="1"/>
  <c r="O1797" i="13"/>
  <c r="P1797" i="13" s="1"/>
  <c r="M1797" i="13"/>
  <c r="N1797" i="13"/>
  <c r="O1798" i="13" l="1"/>
  <c r="P1798" i="13" s="1"/>
  <c r="L1799" i="13"/>
  <c r="N1798" i="13"/>
  <c r="M1798" i="13"/>
  <c r="L1800" i="13" l="1"/>
  <c r="O1799" i="13"/>
  <c r="P1799" i="13" s="1"/>
  <c r="M1799" i="13"/>
  <c r="N1799" i="13"/>
  <c r="L1801" i="13" l="1"/>
  <c r="O1800" i="13"/>
  <c r="P1800" i="13" s="1"/>
  <c r="M1800" i="13"/>
  <c r="N1800" i="13"/>
  <c r="L1802" i="13" l="1"/>
  <c r="O1801" i="13"/>
  <c r="P1801" i="13" s="1"/>
  <c r="M1801" i="13"/>
  <c r="N1801" i="13"/>
  <c r="O1802" i="13" l="1"/>
  <c r="P1802" i="13" s="1"/>
  <c r="L1803" i="13"/>
  <c r="N1802" i="13"/>
  <c r="M1802" i="13"/>
  <c r="L1804" i="13" l="1"/>
  <c r="O1803" i="13"/>
  <c r="P1803" i="13" s="1"/>
  <c r="M1803" i="13"/>
  <c r="N1803" i="13"/>
  <c r="L1805" i="13" l="1"/>
  <c r="O1804" i="13"/>
  <c r="P1804" i="13" s="1"/>
  <c r="M1804" i="13"/>
  <c r="N1804" i="13"/>
  <c r="L1806" i="13" l="1"/>
  <c r="O1805" i="13"/>
  <c r="P1805" i="13" s="1"/>
  <c r="M1805" i="13"/>
  <c r="N1805" i="13"/>
  <c r="O1806" i="13" l="1"/>
  <c r="P1806" i="13" s="1"/>
  <c r="L1807" i="13"/>
  <c r="N1806" i="13"/>
  <c r="M1806" i="13"/>
  <c r="L1808" i="13" l="1"/>
  <c r="O1807" i="13"/>
  <c r="P1807" i="13" s="1"/>
  <c r="M1807" i="13"/>
  <c r="N1807" i="13"/>
  <c r="L1809" i="13" l="1"/>
  <c r="O1808" i="13"/>
  <c r="P1808" i="13" s="1"/>
  <c r="M1808" i="13"/>
  <c r="N1808" i="13"/>
  <c r="L1810" i="13" l="1"/>
  <c r="O1809" i="13"/>
  <c r="P1809" i="13" s="1"/>
  <c r="M1809" i="13"/>
  <c r="N1809" i="13"/>
  <c r="O1810" i="13" l="1"/>
  <c r="P1810" i="13" s="1"/>
  <c r="N1810" i="13"/>
  <c r="M1810" i="13"/>
  <c r="L1811" i="13"/>
  <c r="L1812" i="13" l="1"/>
  <c r="O1811" i="13"/>
  <c r="P1811" i="13" s="1"/>
  <c r="M1811" i="13"/>
  <c r="N1811" i="13"/>
  <c r="L1813" i="13" l="1"/>
  <c r="O1812" i="13"/>
  <c r="P1812" i="13" s="1"/>
  <c r="M1812" i="13"/>
  <c r="N1812" i="13"/>
  <c r="L1814" i="13" l="1"/>
  <c r="O1813" i="13"/>
  <c r="P1813" i="13" s="1"/>
  <c r="M1813" i="13"/>
  <c r="N1813" i="13"/>
  <c r="O1814" i="13" l="1"/>
  <c r="P1814" i="13" s="1"/>
  <c r="L1815" i="13"/>
  <c r="N1814" i="13"/>
  <c r="M1814" i="13"/>
  <c r="L1816" i="13" l="1"/>
  <c r="O1815" i="13"/>
  <c r="P1815" i="13" s="1"/>
  <c r="M1815" i="13"/>
  <c r="N1815" i="13"/>
  <c r="L1817" i="13" l="1"/>
  <c r="O1816" i="13"/>
  <c r="P1816" i="13" s="1"/>
  <c r="M1816" i="13"/>
  <c r="N1816" i="13"/>
  <c r="L1818" i="13" l="1"/>
  <c r="O1817" i="13"/>
  <c r="P1817" i="13" s="1"/>
  <c r="M1817" i="13"/>
  <c r="N1817" i="13"/>
  <c r="O1818" i="13" l="1"/>
  <c r="P1818" i="13" s="1"/>
  <c r="N1818" i="13"/>
  <c r="L1819" i="13"/>
  <c r="M1818" i="13"/>
  <c r="L1820" i="13" l="1"/>
  <c r="O1819" i="13"/>
  <c r="P1819" i="13" s="1"/>
  <c r="M1819" i="13"/>
  <c r="N1819" i="13"/>
  <c r="L1821" i="13" l="1"/>
  <c r="O1820" i="13"/>
  <c r="P1820" i="13" s="1"/>
  <c r="M1820" i="13"/>
  <c r="N1820" i="13"/>
  <c r="L1822" i="13" l="1"/>
  <c r="O1821" i="13"/>
  <c r="P1821" i="13" s="1"/>
  <c r="M1821" i="13"/>
  <c r="N1821" i="13"/>
  <c r="O1822" i="13" l="1"/>
  <c r="P1822" i="13" s="1"/>
  <c r="L1823" i="13"/>
  <c r="N1822" i="13"/>
  <c r="M1822" i="13"/>
  <c r="L1824" i="13" l="1"/>
  <c r="O1823" i="13"/>
  <c r="P1823" i="13" s="1"/>
  <c r="M1823" i="13"/>
  <c r="N1823" i="13"/>
  <c r="L1825" i="13" l="1"/>
  <c r="O1824" i="13"/>
  <c r="P1824" i="13" s="1"/>
  <c r="M1824" i="13"/>
  <c r="N1824" i="13"/>
  <c r="L1826" i="13" l="1"/>
  <c r="O1825" i="13"/>
  <c r="P1825" i="13" s="1"/>
  <c r="M1825" i="13"/>
  <c r="N1825" i="13"/>
  <c r="O1826" i="13" l="1"/>
  <c r="P1826" i="13" s="1"/>
  <c r="N1826" i="13"/>
  <c r="M1826" i="13"/>
  <c r="L1827" i="13"/>
  <c r="L1828" i="13" l="1"/>
  <c r="O1827" i="13"/>
  <c r="P1827" i="13" s="1"/>
  <c r="M1827" i="13"/>
  <c r="N1827" i="13"/>
  <c r="L1829" i="13" l="1"/>
  <c r="O1828" i="13"/>
  <c r="P1828" i="13" s="1"/>
  <c r="M1828" i="13"/>
  <c r="N1828" i="13"/>
  <c r="L1830" i="13" l="1"/>
  <c r="O1829" i="13"/>
  <c r="P1829" i="13" s="1"/>
  <c r="M1829" i="13"/>
  <c r="N1829" i="13"/>
  <c r="O1830" i="13" l="1"/>
  <c r="P1830" i="13" s="1"/>
  <c r="L1831" i="13"/>
  <c r="N1830" i="13"/>
  <c r="M1830" i="13"/>
  <c r="L1832" i="13" l="1"/>
  <c r="O1831" i="13"/>
  <c r="P1831" i="13" s="1"/>
  <c r="M1831" i="13"/>
  <c r="N1831" i="13"/>
  <c r="L1833" i="13" l="1"/>
  <c r="O1832" i="13"/>
  <c r="P1832" i="13" s="1"/>
  <c r="M1832" i="13"/>
  <c r="N1832" i="13"/>
  <c r="L1834" i="13" l="1"/>
  <c r="O1833" i="13"/>
  <c r="P1833" i="13" s="1"/>
  <c r="M1833" i="13"/>
  <c r="N1833" i="13"/>
  <c r="O1834" i="13" l="1"/>
  <c r="P1834" i="13" s="1"/>
  <c r="L1835" i="13"/>
  <c r="N1834" i="13"/>
  <c r="M1834" i="13"/>
  <c r="L1836" i="13" l="1"/>
  <c r="O1835" i="13"/>
  <c r="P1835" i="13" s="1"/>
  <c r="M1835" i="13"/>
  <c r="N1835" i="13"/>
  <c r="L1837" i="13" l="1"/>
  <c r="O1836" i="13"/>
  <c r="P1836" i="13" s="1"/>
  <c r="M1836" i="13"/>
  <c r="N1836" i="13"/>
  <c r="L1838" i="13" l="1"/>
  <c r="O1837" i="13"/>
  <c r="P1837" i="13" s="1"/>
  <c r="M1837" i="13"/>
  <c r="N1837" i="13"/>
  <c r="O1838" i="13" l="1"/>
  <c r="P1838" i="13" s="1"/>
  <c r="L1839" i="13"/>
  <c r="N1838" i="13"/>
  <c r="M1838" i="13"/>
  <c r="L1840" i="13" l="1"/>
  <c r="O1839" i="13"/>
  <c r="P1839" i="13" s="1"/>
  <c r="M1839" i="13"/>
  <c r="N1839" i="13"/>
  <c r="L1841" i="13" l="1"/>
  <c r="O1840" i="13"/>
  <c r="P1840" i="13" s="1"/>
  <c r="M1840" i="13"/>
  <c r="N1840" i="13"/>
  <c r="L1842" i="13" l="1"/>
  <c r="O1841" i="13"/>
  <c r="P1841" i="13" s="1"/>
  <c r="M1841" i="13"/>
  <c r="N1841" i="13"/>
  <c r="O1842" i="13" l="1"/>
  <c r="P1842" i="13" s="1"/>
  <c r="N1842" i="13"/>
  <c r="L1843" i="13"/>
  <c r="M1842" i="13"/>
  <c r="L1844" i="13" l="1"/>
  <c r="O1843" i="13"/>
  <c r="P1843" i="13" s="1"/>
  <c r="M1843" i="13"/>
  <c r="N1843" i="13"/>
  <c r="L1845" i="13" l="1"/>
  <c r="O1844" i="13"/>
  <c r="P1844" i="13" s="1"/>
  <c r="M1844" i="13"/>
  <c r="N1844" i="13"/>
  <c r="L1846" i="13" l="1"/>
  <c r="O1845" i="13"/>
  <c r="P1845" i="13" s="1"/>
  <c r="M1845" i="13"/>
  <c r="N1845" i="13"/>
  <c r="O1846" i="13" l="1"/>
  <c r="P1846" i="13" s="1"/>
  <c r="L1847" i="13"/>
  <c r="N1846" i="13"/>
  <c r="M1846" i="13"/>
  <c r="L1848" i="13" l="1"/>
  <c r="O1847" i="13"/>
  <c r="P1847" i="13" s="1"/>
  <c r="M1847" i="13"/>
  <c r="N1847" i="13"/>
  <c r="L1849" i="13" l="1"/>
  <c r="O1848" i="13"/>
  <c r="P1848" i="13" s="1"/>
  <c r="M1848" i="13"/>
  <c r="N1848" i="13"/>
  <c r="L1850" i="13" l="1"/>
  <c r="O1849" i="13"/>
  <c r="P1849" i="13" s="1"/>
  <c r="M1849" i="13"/>
  <c r="N1849" i="13"/>
  <c r="O1850" i="13" l="1"/>
  <c r="P1850" i="13" s="1"/>
  <c r="N1850" i="13"/>
  <c r="L1851" i="13"/>
  <c r="M1850" i="13"/>
  <c r="L1852" i="13" l="1"/>
  <c r="O1851" i="13"/>
  <c r="P1851" i="13" s="1"/>
  <c r="M1851" i="13"/>
  <c r="N1851" i="13"/>
  <c r="L1853" i="13" l="1"/>
  <c r="O1852" i="13"/>
  <c r="P1852" i="13" s="1"/>
  <c r="M1852" i="13"/>
  <c r="N1852" i="13"/>
  <c r="L1854" i="13" l="1"/>
  <c r="O1853" i="13"/>
  <c r="P1853" i="13" s="1"/>
  <c r="M1853" i="13"/>
  <c r="N1853" i="13"/>
  <c r="O1854" i="13" l="1"/>
  <c r="P1854" i="13" s="1"/>
  <c r="L1855" i="13"/>
  <c r="N1854" i="13"/>
  <c r="M1854" i="13"/>
  <c r="L1856" i="13" l="1"/>
  <c r="O1855" i="13"/>
  <c r="P1855" i="13" s="1"/>
  <c r="M1855" i="13"/>
  <c r="N1855" i="13"/>
  <c r="L1857" i="13" l="1"/>
  <c r="O1856" i="13"/>
  <c r="P1856" i="13" s="1"/>
  <c r="M1856" i="13"/>
  <c r="N1856" i="13"/>
  <c r="L1858" i="13" l="1"/>
  <c r="O1857" i="13"/>
  <c r="P1857" i="13" s="1"/>
  <c r="M1857" i="13"/>
  <c r="N1857" i="13"/>
  <c r="O1858" i="13" l="1"/>
  <c r="P1858" i="13" s="1"/>
  <c r="N1858" i="13"/>
  <c r="M1858" i="13"/>
  <c r="L1859" i="13"/>
  <c r="L1860" i="13" l="1"/>
  <c r="O1859" i="13"/>
  <c r="P1859" i="13" s="1"/>
  <c r="M1859" i="13"/>
  <c r="N1859" i="13"/>
  <c r="L1861" i="13" l="1"/>
  <c r="O1860" i="13"/>
  <c r="P1860" i="13" s="1"/>
  <c r="M1860" i="13"/>
  <c r="N1860" i="13"/>
  <c r="L1862" i="13" l="1"/>
  <c r="O1861" i="13"/>
  <c r="P1861" i="13" s="1"/>
  <c r="M1861" i="13"/>
  <c r="N1861" i="13"/>
  <c r="O1862" i="13" l="1"/>
  <c r="P1862" i="13" s="1"/>
  <c r="L1863" i="13"/>
  <c r="N1862" i="13"/>
  <c r="M1862" i="13"/>
  <c r="L1864" i="13" l="1"/>
  <c r="O1863" i="13"/>
  <c r="P1863" i="13" s="1"/>
  <c r="M1863" i="13"/>
  <c r="N1863" i="13"/>
  <c r="L1865" i="13" l="1"/>
  <c r="O1864" i="13"/>
  <c r="P1864" i="13" s="1"/>
  <c r="M1864" i="13"/>
  <c r="N1864" i="13"/>
  <c r="L1866" i="13" l="1"/>
  <c r="O1865" i="13"/>
  <c r="P1865" i="13" s="1"/>
  <c r="M1865" i="13"/>
  <c r="N1865" i="13"/>
  <c r="O1866" i="13" l="1"/>
  <c r="P1866" i="13" s="1"/>
  <c r="L1867" i="13"/>
  <c r="N1866" i="13"/>
  <c r="M1866" i="13"/>
  <c r="L1868" i="13" l="1"/>
  <c r="O1867" i="13"/>
  <c r="P1867" i="13" s="1"/>
  <c r="M1867" i="13"/>
  <c r="N1867" i="13"/>
  <c r="L1869" i="13" l="1"/>
  <c r="O1868" i="13"/>
  <c r="P1868" i="13" s="1"/>
  <c r="M1868" i="13"/>
  <c r="N1868" i="13"/>
  <c r="L1870" i="13" l="1"/>
  <c r="O1869" i="13"/>
  <c r="P1869" i="13" s="1"/>
  <c r="M1869" i="13"/>
  <c r="N1869" i="13"/>
  <c r="O1870" i="13" l="1"/>
  <c r="P1870" i="13" s="1"/>
  <c r="L1871" i="13"/>
  <c r="N1870" i="13"/>
  <c r="M1870" i="13"/>
  <c r="L1872" i="13" l="1"/>
  <c r="O1871" i="13"/>
  <c r="P1871" i="13" s="1"/>
  <c r="M1871" i="13"/>
  <c r="N1871" i="13"/>
  <c r="L1873" i="13" l="1"/>
  <c r="O1872" i="13"/>
  <c r="P1872" i="13" s="1"/>
  <c r="M1872" i="13"/>
  <c r="N1872" i="13"/>
  <c r="L1874" i="13" l="1"/>
  <c r="O1873" i="13"/>
  <c r="P1873" i="13" s="1"/>
  <c r="M1873" i="13"/>
  <c r="N1873" i="13"/>
  <c r="O1874" i="13" l="1"/>
  <c r="P1874" i="13" s="1"/>
  <c r="N1874" i="13"/>
  <c r="M1874" i="13"/>
  <c r="L1875" i="13"/>
  <c r="L1876" i="13" l="1"/>
  <c r="O1875" i="13"/>
  <c r="P1875" i="13" s="1"/>
  <c r="M1875" i="13"/>
  <c r="N1875" i="13"/>
  <c r="L1877" i="13" l="1"/>
  <c r="O1876" i="13"/>
  <c r="P1876" i="13" s="1"/>
  <c r="M1876" i="13"/>
  <c r="N1876" i="13"/>
  <c r="L1878" i="13" l="1"/>
  <c r="O1877" i="13"/>
  <c r="P1877" i="13" s="1"/>
  <c r="M1877" i="13"/>
  <c r="N1877" i="13"/>
  <c r="O1878" i="13" l="1"/>
  <c r="P1878" i="13" s="1"/>
  <c r="L1879" i="13"/>
  <c r="N1878" i="13"/>
  <c r="M1878" i="13"/>
  <c r="L1880" i="13" l="1"/>
  <c r="O1879" i="13"/>
  <c r="P1879" i="13" s="1"/>
  <c r="M1879" i="13"/>
  <c r="N1879" i="13"/>
  <c r="L1881" i="13" l="1"/>
  <c r="O1880" i="13"/>
  <c r="P1880" i="13" s="1"/>
  <c r="M1880" i="13"/>
  <c r="N1880" i="13"/>
  <c r="L1882" i="13" l="1"/>
  <c r="O1881" i="13"/>
  <c r="P1881" i="13" s="1"/>
  <c r="M1881" i="13"/>
  <c r="N1881" i="13"/>
  <c r="O1882" i="13" l="1"/>
  <c r="P1882" i="13" s="1"/>
  <c r="N1882" i="13"/>
  <c r="L1883" i="13"/>
  <c r="M1882" i="13"/>
  <c r="L1884" i="13" l="1"/>
  <c r="O1883" i="13"/>
  <c r="P1883" i="13" s="1"/>
  <c r="M1883" i="13"/>
  <c r="N1883" i="13"/>
  <c r="L1885" i="13" l="1"/>
  <c r="O1884" i="13"/>
  <c r="P1884" i="13" s="1"/>
  <c r="M1884" i="13"/>
  <c r="N1884" i="13"/>
  <c r="L1886" i="13" l="1"/>
  <c r="O1885" i="13"/>
  <c r="P1885" i="13" s="1"/>
  <c r="M1885" i="13"/>
  <c r="N1885" i="13"/>
  <c r="O1886" i="13" l="1"/>
  <c r="P1886" i="13" s="1"/>
  <c r="L1887" i="13"/>
  <c r="N1886" i="13"/>
  <c r="M1886" i="13"/>
  <c r="L1888" i="13" l="1"/>
  <c r="O1887" i="13"/>
  <c r="P1887" i="13" s="1"/>
  <c r="M1887" i="13"/>
  <c r="N1887" i="13"/>
  <c r="L1889" i="13" l="1"/>
  <c r="O1888" i="13"/>
  <c r="P1888" i="13" s="1"/>
  <c r="M1888" i="13"/>
  <c r="N1888" i="13"/>
  <c r="L1890" i="13" l="1"/>
  <c r="O1889" i="13"/>
  <c r="P1889" i="13" s="1"/>
  <c r="M1889" i="13"/>
  <c r="N1889" i="13"/>
  <c r="O1890" i="13" l="1"/>
  <c r="P1890" i="13" s="1"/>
  <c r="N1890" i="13"/>
  <c r="M1890" i="13"/>
  <c r="L1891" i="13"/>
  <c r="L1892" i="13" l="1"/>
  <c r="O1891" i="13"/>
  <c r="P1891" i="13" s="1"/>
  <c r="M1891" i="13"/>
  <c r="N1891" i="13"/>
  <c r="L1893" i="13" l="1"/>
  <c r="O1892" i="13"/>
  <c r="P1892" i="13" s="1"/>
  <c r="M1892" i="13"/>
  <c r="N1892" i="13"/>
  <c r="L1894" i="13" l="1"/>
  <c r="O1893" i="13"/>
  <c r="P1893" i="13" s="1"/>
  <c r="M1893" i="13"/>
  <c r="N1893" i="13"/>
  <c r="O1894" i="13" l="1"/>
  <c r="P1894" i="13" s="1"/>
  <c r="L1895" i="13"/>
  <c r="N1894" i="13"/>
  <c r="M1894" i="13"/>
  <c r="L1896" i="13" l="1"/>
  <c r="O1895" i="13"/>
  <c r="P1895" i="13" s="1"/>
  <c r="M1895" i="13"/>
  <c r="N1895" i="13"/>
  <c r="L1897" i="13" l="1"/>
  <c r="O1896" i="13"/>
  <c r="P1896" i="13" s="1"/>
  <c r="M1896" i="13"/>
  <c r="N1896" i="13"/>
  <c r="L1898" i="13" l="1"/>
  <c r="O1897" i="13"/>
  <c r="P1897" i="13" s="1"/>
  <c r="M1897" i="13"/>
  <c r="N1897" i="13"/>
  <c r="O1898" i="13" l="1"/>
  <c r="P1898" i="13" s="1"/>
  <c r="L1899" i="13"/>
  <c r="N1898" i="13"/>
  <c r="M1898" i="13"/>
  <c r="L1900" i="13" l="1"/>
  <c r="O1899" i="13"/>
  <c r="P1899" i="13" s="1"/>
  <c r="M1899" i="13"/>
  <c r="N1899" i="13"/>
  <c r="L1901" i="13" l="1"/>
  <c r="O1900" i="13"/>
  <c r="P1900" i="13" s="1"/>
  <c r="M1900" i="13"/>
  <c r="N1900" i="13"/>
  <c r="L1902" i="13" l="1"/>
  <c r="O1901" i="13"/>
  <c r="P1901" i="13" s="1"/>
  <c r="M1901" i="13"/>
  <c r="N1901" i="13"/>
  <c r="O1902" i="13" l="1"/>
  <c r="P1902" i="13" s="1"/>
  <c r="L1903" i="13"/>
  <c r="N1902" i="13"/>
  <c r="M1902" i="13"/>
  <c r="L1904" i="13" l="1"/>
  <c r="O1903" i="13"/>
  <c r="P1903" i="13" s="1"/>
  <c r="M1903" i="13"/>
  <c r="N1903" i="13"/>
  <c r="L1905" i="13" l="1"/>
  <c r="O1904" i="13"/>
  <c r="P1904" i="13" s="1"/>
  <c r="M1904" i="13"/>
  <c r="N1904" i="13"/>
  <c r="L1906" i="13" l="1"/>
  <c r="O1905" i="13"/>
  <c r="P1905" i="13" s="1"/>
  <c r="M1905" i="13"/>
  <c r="N1905" i="13"/>
  <c r="O1906" i="13" l="1"/>
  <c r="P1906" i="13" s="1"/>
  <c r="N1906" i="13"/>
  <c r="L1907" i="13"/>
  <c r="M1906" i="13"/>
  <c r="L1908" i="13" l="1"/>
  <c r="O1907" i="13"/>
  <c r="P1907" i="13" s="1"/>
  <c r="M1907" i="13"/>
  <c r="N1907" i="13"/>
  <c r="L1909" i="13" l="1"/>
  <c r="O1908" i="13"/>
  <c r="P1908" i="13" s="1"/>
  <c r="M1908" i="13"/>
  <c r="N1908" i="13"/>
  <c r="L1910" i="13" l="1"/>
  <c r="O1909" i="13"/>
  <c r="P1909" i="13" s="1"/>
  <c r="M1909" i="13"/>
  <c r="N1909" i="13"/>
  <c r="O1910" i="13" l="1"/>
  <c r="P1910" i="13" s="1"/>
  <c r="L1911" i="13"/>
  <c r="N1910" i="13"/>
  <c r="M1910" i="13"/>
  <c r="L1912" i="13" l="1"/>
  <c r="O1911" i="13"/>
  <c r="P1911" i="13" s="1"/>
  <c r="M1911" i="13"/>
  <c r="N1911" i="13"/>
  <c r="L1913" i="13" l="1"/>
  <c r="O1912" i="13"/>
  <c r="P1912" i="13" s="1"/>
  <c r="M1912" i="13"/>
  <c r="N1912" i="13"/>
  <c r="L1914" i="13" l="1"/>
  <c r="O1913" i="13"/>
  <c r="P1913" i="13" s="1"/>
  <c r="M1913" i="13"/>
  <c r="N1913" i="13"/>
  <c r="O1914" i="13" l="1"/>
  <c r="P1914" i="13" s="1"/>
  <c r="N1914" i="13"/>
  <c r="L1915" i="13"/>
  <c r="M1914" i="13"/>
  <c r="L1916" i="13" l="1"/>
  <c r="O1915" i="13"/>
  <c r="P1915" i="13" s="1"/>
  <c r="M1915" i="13"/>
  <c r="N1915" i="13"/>
  <c r="L1917" i="13" l="1"/>
  <c r="O1916" i="13"/>
  <c r="P1916" i="13" s="1"/>
  <c r="M1916" i="13"/>
  <c r="N1916" i="13"/>
  <c r="L1918" i="13" l="1"/>
  <c r="O1917" i="13"/>
  <c r="P1917" i="13" s="1"/>
  <c r="M1917" i="13"/>
  <c r="N1917" i="13"/>
  <c r="O1918" i="13" l="1"/>
  <c r="P1918" i="13" s="1"/>
  <c r="L1919" i="13"/>
  <c r="N1918" i="13"/>
  <c r="M1918" i="13"/>
  <c r="L1920" i="13" l="1"/>
  <c r="O1919" i="13"/>
  <c r="P1919" i="13" s="1"/>
  <c r="M1919" i="13"/>
  <c r="N1919" i="13"/>
  <c r="L1921" i="13" l="1"/>
  <c r="O1920" i="13"/>
  <c r="P1920" i="13" s="1"/>
  <c r="M1920" i="13"/>
  <c r="N1920" i="13"/>
  <c r="L1922" i="13" l="1"/>
  <c r="O1921" i="13"/>
  <c r="P1921" i="13" s="1"/>
  <c r="M1921" i="13"/>
  <c r="N1921" i="13"/>
  <c r="O1922" i="13" l="1"/>
  <c r="P1922" i="13" s="1"/>
  <c r="N1922" i="13"/>
  <c r="M1922" i="13"/>
  <c r="L1923" i="13"/>
  <c r="L1924" i="13" l="1"/>
  <c r="O1923" i="13"/>
  <c r="P1923" i="13" s="1"/>
  <c r="M1923" i="13"/>
  <c r="N1923" i="13"/>
  <c r="L1925" i="13" l="1"/>
  <c r="O1924" i="13"/>
  <c r="P1924" i="13" s="1"/>
  <c r="M1924" i="13"/>
  <c r="N1924" i="13"/>
  <c r="L1926" i="13" l="1"/>
  <c r="O1925" i="13"/>
  <c r="P1925" i="13" s="1"/>
  <c r="M1925" i="13"/>
  <c r="N1925" i="13"/>
  <c r="O1926" i="13" l="1"/>
  <c r="P1926" i="13" s="1"/>
  <c r="L1927" i="13"/>
  <c r="N1926" i="13"/>
  <c r="M1926" i="13"/>
  <c r="L1928" i="13" l="1"/>
  <c r="O1927" i="13"/>
  <c r="P1927" i="13" s="1"/>
  <c r="M1927" i="13"/>
  <c r="N1927" i="13"/>
  <c r="L1929" i="13" l="1"/>
  <c r="O1928" i="13"/>
  <c r="P1928" i="13" s="1"/>
  <c r="M1928" i="13"/>
  <c r="N1928" i="13"/>
  <c r="L1930" i="13" l="1"/>
  <c r="O1929" i="13"/>
  <c r="P1929" i="13" s="1"/>
  <c r="M1929" i="13"/>
  <c r="N1929" i="13"/>
  <c r="O1930" i="13" l="1"/>
  <c r="P1930" i="13" s="1"/>
  <c r="L1931" i="13"/>
  <c r="N1930" i="13"/>
  <c r="M1930" i="13"/>
  <c r="L1932" i="13" l="1"/>
  <c r="O1931" i="13"/>
  <c r="P1931" i="13" s="1"/>
  <c r="M1931" i="13"/>
  <c r="N1931" i="13"/>
  <c r="L1933" i="13" l="1"/>
  <c r="O1932" i="13"/>
  <c r="P1932" i="13" s="1"/>
  <c r="M1932" i="13"/>
  <c r="N1932" i="13"/>
  <c r="L1934" i="13" l="1"/>
  <c r="O1933" i="13"/>
  <c r="P1933" i="13" s="1"/>
  <c r="M1933" i="13"/>
  <c r="N1933" i="13"/>
  <c r="O1934" i="13" l="1"/>
  <c r="P1934" i="13" s="1"/>
  <c r="L1935" i="13"/>
  <c r="N1934" i="13"/>
  <c r="M1934" i="13"/>
  <c r="L1936" i="13" l="1"/>
  <c r="O1935" i="13"/>
  <c r="P1935" i="13" s="1"/>
  <c r="M1935" i="13"/>
  <c r="N1935" i="13"/>
  <c r="L1937" i="13" l="1"/>
  <c r="O1936" i="13"/>
  <c r="P1936" i="13" s="1"/>
  <c r="M1936" i="13"/>
  <c r="N1936" i="13"/>
  <c r="L1938" i="13" l="1"/>
  <c r="O1937" i="13"/>
  <c r="P1937" i="13" s="1"/>
  <c r="M1937" i="13"/>
  <c r="N1937" i="13"/>
  <c r="O1938" i="13" l="1"/>
  <c r="P1938" i="13" s="1"/>
  <c r="N1938" i="13"/>
  <c r="M1938" i="13"/>
  <c r="L1939" i="13"/>
  <c r="L1940" i="13" l="1"/>
  <c r="O1939" i="13"/>
  <c r="P1939" i="13" s="1"/>
  <c r="M1939" i="13"/>
  <c r="N1939" i="13"/>
  <c r="L1941" i="13" l="1"/>
  <c r="O1940" i="13"/>
  <c r="P1940" i="13" s="1"/>
  <c r="M1940" i="13"/>
  <c r="N1940" i="13"/>
  <c r="L1942" i="13" l="1"/>
  <c r="O1941" i="13"/>
  <c r="P1941" i="13" s="1"/>
  <c r="M1941" i="13"/>
  <c r="N1941" i="13"/>
  <c r="O1942" i="13" l="1"/>
  <c r="P1942" i="13" s="1"/>
  <c r="L1943" i="13"/>
  <c r="N1942" i="13"/>
  <c r="M1942" i="13"/>
  <c r="L1944" i="13" l="1"/>
  <c r="O1943" i="13"/>
  <c r="P1943" i="13" s="1"/>
  <c r="M1943" i="13"/>
  <c r="N1943" i="13"/>
  <c r="L1945" i="13" l="1"/>
  <c r="O1944" i="13"/>
  <c r="P1944" i="13" s="1"/>
  <c r="M1944" i="13"/>
  <c r="N1944" i="13"/>
  <c r="L1946" i="13" l="1"/>
  <c r="O1945" i="13"/>
  <c r="P1945" i="13" s="1"/>
  <c r="M1945" i="13"/>
  <c r="N1945" i="13"/>
  <c r="O1946" i="13" l="1"/>
  <c r="P1946" i="13" s="1"/>
  <c r="N1946" i="13"/>
  <c r="L1947" i="13"/>
  <c r="M1946" i="13"/>
  <c r="L1948" i="13" l="1"/>
  <c r="O1947" i="13"/>
  <c r="P1947" i="13" s="1"/>
  <c r="M1947" i="13"/>
  <c r="N1947" i="13"/>
  <c r="L1949" i="13" l="1"/>
  <c r="O1948" i="13"/>
  <c r="P1948" i="13" s="1"/>
  <c r="M1948" i="13"/>
  <c r="N1948" i="13"/>
  <c r="L1950" i="13" l="1"/>
  <c r="O1949" i="13"/>
  <c r="P1949" i="13" s="1"/>
  <c r="M1949" i="13"/>
  <c r="N1949" i="13"/>
  <c r="O1950" i="13" l="1"/>
  <c r="P1950" i="13" s="1"/>
  <c r="L1951" i="13"/>
  <c r="N1950" i="13"/>
  <c r="M1950" i="13"/>
  <c r="L1952" i="13" l="1"/>
  <c r="O1951" i="13"/>
  <c r="P1951" i="13" s="1"/>
  <c r="M1951" i="13"/>
  <c r="N1951" i="13"/>
  <c r="L1953" i="13" l="1"/>
  <c r="O1952" i="13"/>
  <c r="P1952" i="13" s="1"/>
  <c r="M1952" i="13"/>
  <c r="N1952" i="13"/>
  <c r="L1954" i="13" l="1"/>
  <c r="O1953" i="13"/>
  <c r="P1953" i="13" s="1"/>
  <c r="M1953" i="13"/>
  <c r="N1953" i="13"/>
  <c r="O1954" i="13" l="1"/>
  <c r="P1954" i="13" s="1"/>
  <c r="N1954" i="13"/>
  <c r="M1954" i="13"/>
  <c r="L1955" i="13"/>
  <c r="L1956" i="13" l="1"/>
  <c r="O1955" i="13"/>
  <c r="P1955" i="13" s="1"/>
  <c r="M1955" i="13"/>
  <c r="N1955" i="13"/>
  <c r="L1957" i="13" l="1"/>
  <c r="O1956" i="13"/>
  <c r="P1956" i="13" s="1"/>
  <c r="M1956" i="13"/>
  <c r="N1956" i="13"/>
  <c r="L1958" i="13" l="1"/>
  <c r="O1957" i="13"/>
  <c r="P1957" i="13" s="1"/>
  <c r="M1957" i="13"/>
  <c r="N1957" i="13"/>
  <c r="O1958" i="13" l="1"/>
  <c r="P1958" i="13" s="1"/>
  <c r="L1959" i="13"/>
  <c r="N1958" i="13"/>
  <c r="M1958" i="13"/>
  <c r="L1960" i="13" l="1"/>
  <c r="O1959" i="13"/>
  <c r="P1959" i="13" s="1"/>
  <c r="M1959" i="13"/>
  <c r="N1959" i="13"/>
  <c r="L1961" i="13" l="1"/>
  <c r="O1960" i="13"/>
  <c r="P1960" i="13" s="1"/>
  <c r="M1960" i="13"/>
  <c r="N1960" i="13"/>
  <c r="L1962" i="13" l="1"/>
  <c r="O1961" i="13"/>
  <c r="P1961" i="13" s="1"/>
  <c r="M1961" i="13"/>
  <c r="N1961" i="13"/>
  <c r="O1962" i="13" l="1"/>
  <c r="P1962" i="13" s="1"/>
  <c r="L1963" i="13"/>
  <c r="N1962" i="13"/>
  <c r="M1962" i="13"/>
  <c r="L1964" i="13" l="1"/>
  <c r="O1963" i="13"/>
  <c r="P1963" i="13" s="1"/>
  <c r="M1963" i="13"/>
  <c r="N1963" i="13"/>
  <c r="L1965" i="13" l="1"/>
  <c r="O1964" i="13"/>
  <c r="P1964" i="13" s="1"/>
  <c r="M1964" i="13"/>
  <c r="N1964" i="13"/>
  <c r="L1966" i="13" l="1"/>
  <c r="O1965" i="13"/>
  <c r="P1965" i="13" s="1"/>
  <c r="M1965" i="13"/>
  <c r="N1965" i="13"/>
  <c r="O1966" i="13" l="1"/>
  <c r="P1966" i="13" s="1"/>
  <c r="L1967" i="13"/>
  <c r="N1966" i="13"/>
  <c r="M1966" i="13"/>
  <c r="L1968" i="13" l="1"/>
  <c r="O1967" i="13"/>
  <c r="P1967" i="13" s="1"/>
  <c r="M1967" i="13"/>
  <c r="N1967" i="13"/>
  <c r="L1969" i="13" l="1"/>
  <c r="O1968" i="13"/>
  <c r="P1968" i="13" s="1"/>
  <c r="M1968" i="13"/>
  <c r="N1968" i="13"/>
  <c r="L1970" i="13" l="1"/>
  <c r="O1969" i="13"/>
  <c r="P1969" i="13" s="1"/>
  <c r="M1969" i="13"/>
  <c r="N1969" i="13"/>
  <c r="O1970" i="13" l="1"/>
  <c r="P1970" i="13" s="1"/>
  <c r="N1970" i="13"/>
  <c r="L1971" i="13"/>
  <c r="M1970" i="13"/>
  <c r="L1972" i="13" l="1"/>
  <c r="O1971" i="13"/>
  <c r="P1971" i="13" s="1"/>
  <c r="M1971" i="13"/>
  <c r="N1971" i="13"/>
  <c r="L1973" i="13" l="1"/>
  <c r="O1972" i="13"/>
  <c r="P1972" i="13" s="1"/>
  <c r="M1972" i="13"/>
  <c r="N1972" i="13"/>
  <c r="L1974" i="13" l="1"/>
  <c r="O1973" i="13"/>
  <c r="P1973" i="13" s="1"/>
  <c r="M1973" i="13"/>
  <c r="N1973" i="13"/>
  <c r="O1974" i="13" l="1"/>
  <c r="P1974" i="13" s="1"/>
  <c r="L1975" i="13"/>
  <c r="N1974" i="13"/>
  <c r="M1974" i="13"/>
  <c r="L1976" i="13" l="1"/>
  <c r="O1975" i="13"/>
  <c r="P1975" i="13" s="1"/>
  <c r="M1975" i="13"/>
  <c r="N1975" i="13"/>
  <c r="L1977" i="13" l="1"/>
  <c r="O1976" i="13"/>
  <c r="P1976" i="13" s="1"/>
  <c r="M1976" i="13"/>
  <c r="N1976" i="13"/>
  <c r="L1978" i="13" l="1"/>
  <c r="O1977" i="13"/>
  <c r="P1977" i="13" s="1"/>
  <c r="M1977" i="13"/>
  <c r="N1977" i="13"/>
  <c r="O1978" i="13" l="1"/>
  <c r="P1978" i="13" s="1"/>
  <c r="N1978" i="13"/>
  <c r="L1979" i="13"/>
  <c r="M1978" i="13"/>
  <c r="L1980" i="13" l="1"/>
  <c r="O1979" i="13"/>
  <c r="P1979" i="13" s="1"/>
  <c r="M1979" i="13"/>
  <c r="N1979" i="13"/>
  <c r="L1981" i="13" l="1"/>
  <c r="O1980" i="13"/>
  <c r="P1980" i="13" s="1"/>
  <c r="M1980" i="13"/>
  <c r="N1980" i="13"/>
  <c r="L1982" i="13" l="1"/>
  <c r="O1981" i="13"/>
  <c r="P1981" i="13" s="1"/>
  <c r="M1981" i="13"/>
  <c r="N1981" i="13"/>
  <c r="O1982" i="13" l="1"/>
  <c r="P1982" i="13" s="1"/>
  <c r="L1983" i="13"/>
  <c r="N1982" i="13"/>
  <c r="M1982" i="13"/>
  <c r="L1984" i="13" l="1"/>
  <c r="O1983" i="13"/>
  <c r="P1983" i="13" s="1"/>
  <c r="M1983" i="13"/>
  <c r="N1983" i="13"/>
  <c r="L1985" i="13" l="1"/>
  <c r="O1984" i="13"/>
  <c r="P1984" i="13" s="1"/>
  <c r="M1984" i="13"/>
  <c r="N1984" i="13"/>
  <c r="L1986" i="13" l="1"/>
  <c r="O1985" i="13"/>
  <c r="P1985" i="13" s="1"/>
  <c r="M1985" i="13"/>
  <c r="N1985" i="13"/>
  <c r="O1986" i="13" l="1"/>
  <c r="P1986" i="13" s="1"/>
  <c r="N1986" i="13"/>
  <c r="M1986" i="13"/>
  <c r="L1987" i="13"/>
  <c r="L1988" i="13" l="1"/>
  <c r="O1987" i="13"/>
  <c r="P1987" i="13" s="1"/>
  <c r="M1987" i="13"/>
  <c r="N1987" i="13"/>
  <c r="L1989" i="13" l="1"/>
  <c r="O1988" i="13"/>
  <c r="P1988" i="13" s="1"/>
  <c r="M1988" i="13"/>
  <c r="N1988" i="13"/>
  <c r="L1990" i="13" l="1"/>
  <c r="O1989" i="13"/>
  <c r="P1989" i="13" s="1"/>
  <c r="M1989" i="13"/>
  <c r="N1989" i="13"/>
  <c r="O1990" i="13" l="1"/>
  <c r="P1990" i="13" s="1"/>
  <c r="L1991" i="13"/>
  <c r="N1990" i="13"/>
  <c r="M1990" i="13"/>
  <c r="L1992" i="13" l="1"/>
  <c r="O1991" i="13"/>
  <c r="P1991" i="13" s="1"/>
  <c r="M1991" i="13"/>
  <c r="N1991" i="13"/>
  <c r="L1993" i="13" l="1"/>
  <c r="O1992" i="13"/>
  <c r="P1992" i="13" s="1"/>
  <c r="M1992" i="13"/>
  <c r="N1992" i="13"/>
  <c r="L1994" i="13" l="1"/>
  <c r="O1993" i="13"/>
  <c r="P1993" i="13" s="1"/>
  <c r="M1993" i="13"/>
  <c r="N1993" i="13"/>
  <c r="O1994" i="13" l="1"/>
  <c r="P1994" i="13" s="1"/>
  <c r="L1995" i="13"/>
  <c r="N1994" i="13"/>
  <c r="M1994" i="13"/>
  <c r="L1996" i="13" l="1"/>
  <c r="O1995" i="13"/>
  <c r="P1995" i="13" s="1"/>
  <c r="M1995" i="13"/>
  <c r="N1995" i="13"/>
  <c r="L1997" i="13" l="1"/>
  <c r="O1996" i="13"/>
  <c r="P1996" i="13" s="1"/>
  <c r="M1996" i="13"/>
  <c r="N1996" i="13"/>
  <c r="L1998" i="13" l="1"/>
  <c r="O1997" i="13"/>
  <c r="P1997" i="13" s="1"/>
  <c r="M1997" i="13"/>
  <c r="N1997" i="13"/>
  <c r="O1998" i="13" l="1"/>
  <c r="P1998" i="13" s="1"/>
  <c r="L1999" i="13"/>
  <c r="N1998" i="13"/>
  <c r="M1998" i="13"/>
  <c r="L2000" i="13" l="1"/>
  <c r="O1999" i="13"/>
  <c r="P1999" i="13" s="1"/>
  <c r="M1999" i="13"/>
  <c r="N1999" i="13"/>
  <c r="L2001" i="13" l="1"/>
  <c r="O2000" i="13"/>
  <c r="P2000" i="13" s="1"/>
  <c r="M2000" i="13"/>
  <c r="N2000" i="13"/>
  <c r="L2002" i="13" l="1"/>
  <c r="O2001" i="13"/>
  <c r="P2001" i="13" s="1"/>
  <c r="M2001" i="13"/>
  <c r="N2001" i="13"/>
  <c r="O2002" i="13" l="1"/>
  <c r="P2002" i="13" s="1"/>
  <c r="N2002" i="13"/>
  <c r="M2002" i="13"/>
  <c r="L2003" i="13"/>
  <c r="L2004" i="13" l="1"/>
  <c r="O2003" i="13"/>
  <c r="P2003" i="13" s="1"/>
  <c r="M2003" i="13"/>
  <c r="N2003" i="13"/>
  <c r="L2005" i="13" l="1"/>
  <c r="O2004" i="13"/>
  <c r="P2004" i="13" s="1"/>
  <c r="M2004" i="13"/>
  <c r="N2004" i="13"/>
  <c r="L2006" i="13" l="1"/>
  <c r="O2005" i="13"/>
  <c r="P2005" i="13" s="1"/>
  <c r="M2005" i="13"/>
  <c r="N2005" i="13"/>
  <c r="O2006" i="13" l="1"/>
  <c r="P2006" i="13" s="1"/>
  <c r="L2007" i="13"/>
  <c r="N2006" i="13"/>
  <c r="M2006" i="13"/>
  <c r="L2008" i="13" l="1"/>
  <c r="O2007" i="13"/>
  <c r="P2007" i="13" s="1"/>
  <c r="M2007" i="13"/>
  <c r="N2007" i="13"/>
  <c r="L2009" i="13" l="1"/>
  <c r="O2008" i="13"/>
  <c r="P2008" i="13" s="1"/>
  <c r="M2008" i="13"/>
  <c r="N2008" i="13"/>
  <c r="L2010" i="13" l="1"/>
  <c r="O2009" i="13"/>
  <c r="P2009" i="13" s="1"/>
  <c r="M2009" i="13"/>
  <c r="N2009" i="13"/>
  <c r="O2010" i="13" l="1"/>
  <c r="P2010" i="13" s="1"/>
  <c r="N2010" i="13"/>
  <c r="L2011" i="13"/>
  <c r="M2010" i="13"/>
  <c r="L2012" i="13" l="1"/>
  <c r="O2011" i="13"/>
  <c r="P2011" i="13" s="1"/>
  <c r="M2011" i="13"/>
  <c r="N2011" i="13"/>
  <c r="L2013" i="13" l="1"/>
  <c r="O2012" i="13"/>
  <c r="P2012" i="13" s="1"/>
  <c r="M2012" i="13"/>
  <c r="N2012" i="13"/>
  <c r="L2014" i="13" l="1"/>
  <c r="O2013" i="13"/>
  <c r="P2013" i="13" s="1"/>
  <c r="M2013" i="13"/>
  <c r="N2013" i="13"/>
  <c r="O2014" i="13" l="1"/>
  <c r="P2014" i="13" s="1"/>
  <c r="L2015" i="13"/>
  <c r="N2014" i="13"/>
  <c r="M2014" i="13"/>
  <c r="L2016" i="13" l="1"/>
  <c r="O2015" i="13"/>
  <c r="P2015" i="13" s="1"/>
  <c r="M2015" i="13"/>
  <c r="N2015" i="13"/>
  <c r="L2017" i="13" l="1"/>
  <c r="O2016" i="13"/>
  <c r="P2016" i="13" s="1"/>
  <c r="M2016" i="13"/>
  <c r="N2016" i="13"/>
  <c r="L2018" i="13" l="1"/>
  <c r="O2017" i="13"/>
  <c r="P2017" i="13" s="1"/>
  <c r="M2017" i="13"/>
  <c r="N2017" i="13"/>
  <c r="O2018" i="13" l="1"/>
  <c r="P2018" i="13" s="1"/>
  <c r="N2018" i="13"/>
  <c r="M2018" i="13"/>
  <c r="L2019" i="13"/>
  <c r="L2020" i="13" l="1"/>
  <c r="O2019" i="13"/>
  <c r="P2019" i="13" s="1"/>
  <c r="M2019" i="13"/>
  <c r="N2019" i="13"/>
  <c r="L2021" i="13" l="1"/>
  <c r="O2020" i="13"/>
  <c r="P2020" i="13" s="1"/>
  <c r="M2020" i="13"/>
  <c r="N2020" i="13"/>
  <c r="L2022" i="13" l="1"/>
  <c r="O2021" i="13"/>
  <c r="P2021" i="13" s="1"/>
  <c r="M2021" i="13"/>
  <c r="N2021" i="13"/>
  <c r="O2022" i="13" l="1"/>
  <c r="P2022" i="13" s="1"/>
  <c r="L2023" i="13"/>
  <c r="N2022" i="13"/>
  <c r="M2022" i="13"/>
  <c r="L2024" i="13" l="1"/>
  <c r="O2023" i="13"/>
  <c r="P2023" i="13" s="1"/>
  <c r="M2023" i="13"/>
  <c r="N2023" i="13"/>
  <c r="L2025" i="13" l="1"/>
  <c r="O2024" i="13"/>
  <c r="P2024" i="13" s="1"/>
  <c r="M2024" i="13"/>
  <c r="N2024" i="13"/>
  <c r="L2026" i="13" l="1"/>
  <c r="O2025" i="13"/>
  <c r="P2025" i="13" s="1"/>
  <c r="M2025" i="13"/>
  <c r="N2025" i="13"/>
  <c r="O2026" i="13" l="1"/>
  <c r="P2026" i="13" s="1"/>
  <c r="L2027" i="13"/>
  <c r="N2026" i="13"/>
  <c r="M2026" i="13"/>
  <c r="L2028" i="13" l="1"/>
  <c r="O2027" i="13"/>
  <c r="P2027" i="13" s="1"/>
  <c r="M2027" i="13"/>
  <c r="N2027" i="13"/>
  <c r="L2029" i="13" l="1"/>
  <c r="O2028" i="13"/>
  <c r="P2028" i="13" s="1"/>
  <c r="M2028" i="13"/>
  <c r="N2028" i="13"/>
  <c r="L2030" i="13" l="1"/>
  <c r="O2029" i="13"/>
  <c r="P2029" i="13" s="1"/>
  <c r="M2029" i="13"/>
  <c r="N2029" i="13"/>
  <c r="O2030" i="13" l="1"/>
  <c r="P2030" i="13" s="1"/>
  <c r="L2031" i="13"/>
  <c r="N2030" i="13"/>
  <c r="M2030" i="13"/>
  <c r="L2032" i="13" l="1"/>
  <c r="O2031" i="13"/>
  <c r="P2031" i="13" s="1"/>
  <c r="M2031" i="13"/>
  <c r="N2031" i="13"/>
  <c r="L2033" i="13" l="1"/>
  <c r="O2032" i="13"/>
  <c r="P2032" i="13" s="1"/>
  <c r="M2032" i="13"/>
  <c r="N2032" i="13"/>
  <c r="L2034" i="13" l="1"/>
  <c r="O2033" i="13"/>
  <c r="P2033" i="13" s="1"/>
  <c r="M2033" i="13"/>
  <c r="N2033" i="13"/>
  <c r="O2034" i="13" l="1"/>
  <c r="P2034" i="13" s="1"/>
  <c r="N2034" i="13"/>
  <c r="L2035" i="13"/>
  <c r="M2034" i="13"/>
  <c r="L2036" i="13" l="1"/>
  <c r="O2035" i="13"/>
  <c r="P2035" i="13" s="1"/>
  <c r="M2035" i="13"/>
  <c r="N2035" i="13"/>
  <c r="L2037" i="13" l="1"/>
  <c r="O2036" i="13"/>
  <c r="P2036" i="13" s="1"/>
  <c r="M2036" i="13"/>
  <c r="N2036" i="13"/>
  <c r="L2038" i="13" l="1"/>
  <c r="O2037" i="13"/>
  <c r="P2037" i="13" s="1"/>
  <c r="M2037" i="13"/>
  <c r="N2037" i="13"/>
  <c r="O2038" i="13" l="1"/>
  <c r="P2038" i="13" s="1"/>
  <c r="L2039" i="13"/>
  <c r="N2038" i="13"/>
  <c r="M2038" i="13"/>
  <c r="L2040" i="13" l="1"/>
  <c r="O2039" i="13"/>
  <c r="P2039" i="13" s="1"/>
  <c r="M2039" i="13"/>
  <c r="N2039" i="13"/>
  <c r="L2041" i="13" l="1"/>
  <c r="O2040" i="13"/>
  <c r="P2040" i="13" s="1"/>
  <c r="M2040" i="13"/>
  <c r="N2040" i="13"/>
  <c r="L2042" i="13" l="1"/>
  <c r="O2041" i="13"/>
  <c r="P2041" i="13" s="1"/>
  <c r="M2041" i="13"/>
  <c r="N2041" i="13"/>
  <c r="O2042" i="13" l="1"/>
  <c r="P2042" i="13" s="1"/>
  <c r="N2042" i="13"/>
  <c r="L2043" i="13"/>
  <c r="M2042" i="13"/>
  <c r="L2044" i="13" l="1"/>
  <c r="O2043" i="13"/>
  <c r="P2043" i="13" s="1"/>
  <c r="M2043" i="13"/>
  <c r="N2043" i="13"/>
  <c r="L2045" i="13" l="1"/>
  <c r="O2044" i="13"/>
  <c r="P2044" i="13" s="1"/>
  <c r="M2044" i="13"/>
  <c r="N2044" i="13"/>
  <c r="L2046" i="13" l="1"/>
  <c r="O2045" i="13"/>
  <c r="P2045" i="13" s="1"/>
  <c r="M2045" i="13"/>
  <c r="N2045" i="13"/>
  <c r="O2046" i="13" l="1"/>
  <c r="P2046" i="13" s="1"/>
  <c r="L2047" i="13"/>
  <c r="N2046" i="13"/>
  <c r="M2046" i="13"/>
  <c r="L2048" i="13" l="1"/>
  <c r="O2047" i="13"/>
  <c r="P2047" i="13" s="1"/>
  <c r="M2047" i="13"/>
  <c r="N2047" i="13"/>
  <c r="L2049" i="13" l="1"/>
  <c r="O2048" i="13"/>
  <c r="P2048" i="13" s="1"/>
  <c r="M2048" i="13"/>
  <c r="N2048" i="13"/>
  <c r="L2050" i="13" l="1"/>
  <c r="O2049" i="13"/>
  <c r="P2049" i="13" s="1"/>
  <c r="M2049" i="13"/>
  <c r="N2049" i="13"/>
  <c r="O2050" i="13" l="1"/>
  <c r="P2050" i="13" s="1"/>
  <c r="N2050" i="13"/>
  <c r="M2050" i="13"/>
  <c r="L2051" i="13"/>
  <c r="L2052" i="13" l="1"/>
  <c r="O2051" i="13"/>
  <c r="P2051" i="13" s="1"/>
  <c r="M2051" i="13"/>
  <c r="N2051" i="13"/>
  <c r="L2053" i="13" l="1"/>
  <c r="O2052" i="13"/>
  <c r="P2052" i="13" s="1"/>
  <c r="M2052" i="13"/>
  <c r="N2052" i="13"/>
  <c r="L2054" i="13" l="1"/>
  <c r="O2053" i="13"/>
  <c r="P2053" i="13" s="1"/>
  <c r="M2053" i="13"/>
  <c r="N2053" i="13"/>
  <c r="O2054" i="13" l="1"/>
  <c r="P2054" i="13" s="1"/>
  <c r="L2055" i="13"/>
  <c r="N2054" i="13"/>
  <c r="M2054" i="13"/>
  <c r="L2056" i="13" l="1"/>
  <c r="O2055" i="13"/>
  <c r="P2055" i="13" s="1"/>
  <c r="M2055" i="13"/>
  <c r="N2055" i="13"/>
  <c r="L2057" i="13" l="1"/>
  <c r="O2056" i="13"/>
  <c r="P2056" i="13" s="1"/>
  <c r="M2056" i="13"/>
  <c r="N2056" i="13"/>
  <c r="L2058" i="13" l="1"/>
  <c r="O2057" i="13"/>
  <c r="P2057" i="13" s="1"/>
  <c r="M2057" i="13"/>
  <c r="N2057" i="13"/>
  <c r="O2058" i="13" l="1"/>
  <c r="P2058" i="13" s="1"/>
  <c r="L2059" i="13"/>
  <c r="N2058" i="13"/>
  <c r="M2058" i="13"/>
  <c r="L2060" i="13" l="1"/>
  <c r="O2059" i="13"/>
  <c r="P2059" i="13" s="1"/>
  <c r="M2059" i="13"/>
  <c r="N2059" i="13"/>
  <c r="L2061" i="13" l="1"/>
  <c r="O2060" i="13"/>
  <c r="P2060" i="13" s="1"/>
  <c r="M2060" i="13"/>
  <c r="N2060" i="13"/>
  <c r="L2062" i="13" l="1"/>
  <c r="O2061" i="13"/>
  <c r="P2061" i="13" s="1"/>
  <c r="M2061" i="13"/>
  <c r="N2061" i="13"/>
  <c r="O2062" i="13" l="1"/>
  <c r="P2062" i="13" s="1"/>
  <c r="L2063" i="13"/>
  <c r="N2062" i="13"/>
  <c r="M2062" i="13"/>
  <c r="L2064" i="13" l="1"/>
  <c r="O2063" i="13"/>
  <c r="P2063" i="13" s="1"/>
  <c r="M2063" i="13"/>
  <c r="N2063" i="13"/>
  <c r="L2065" i="13" l="1"/>
  <c r="O2064" i="13"/>
  <c r="P2064" i="13" s="1"/>
  <c r="M2064" i="13"/>
  <c r="N2064" i="13"/>
  <c r="L2066" i="13" l="1"/>
  <c r="O2065" i="13"/>
  <c r="P2065" i="13" s="1"/>
  <c r="M2065" i="13"/>
  <c r="N2065" i="13"/>
  <c r="O2066" i="13" l="1"/>
  <c r="P2066" i="13" s="1"/>
  <c r="N2066" i="13"/>
  <c r="M2066" i="13"/>
  <c r="L2067" i="13"/>
  <c r="L2068" i="13" l="1"/>
  <c r="O2067" i="13"/>
  <c r="P2067" i="13" s="1"/>
  <c r="M2067" i="13"/>
  <c r="N2067" i="13"/>
  <c r="L2069" i="13" l="1"/>
  <c r="O2068" i="13"/>
  <c r="P2068" i="13" s="1"/>
  <c r="M2068" i="13"/>
  <c r="N2068" i="13"/>
  <c r="L2070" i="13" l="1"/>
  <c r="O2069" i="13"/>
  <c r="P2069" i="13" s="1"/>
  <c r="M2069" i="13"/>
  <c r="N2069" i="13"/>
  <c r="O2070" i="13" l="1"/>
  <c r="P2070" i="13" s="1"/>
  <c r="L2071" i="13"/>
  <c r="N2070" i="13"/>
  <c r="M2070" i="13"/>
  <c r="L2072" i="13" l="1"/>
  <c r="O2071" i="13"/>
  <c r="P2071" i="13" s="1"/>
  <c r="M2071" i="13"/>
  <c r="N2071" i="13"/>
  <c r="L2073" i="13" l="1"/>
  <c r="O2072" i="13"/>
  <c r="P2072" i="13" s="1"/>
  <c r="M2072" i="13"/>
  <c r="N2072" i="13"/>
  <c r="L2074" i="13" l="1"/>
  <c r="O2073" i="13"/>
  <c r="P2073" i="13" s="1"/>
  <c r="M2073" i="13"/>
  <c r="N2073" i="13"/>
  <c r="O2074" i="13" l="1"/>
  <c r="P2074" i="13" s="1"/>
  <c r="N2074" i="13"/>
  <c r="L2075" i="13"/>
  <c r="M2074" i="13"/>
  <c r="L2076" i="13" l="1"/>
  <c r="O2075" i="13"/>
  <c r="P2075" i="13" s="1"/>
  <c r="M2075" i="13"/>
  <c r="N2075" i="13"/>
  <c r="L2077" i="13" l="1"/>
  <c r="O2076" i="13"/>
  <c r="P2076" i="13" s="1"/>
  <c r="M2076" i="13"/>
  <c r="N2076" i="13"/>
  <c r="L2078" i="13" l="1"/>
  <c r="O2077" i="13"/>
  <c r="P2077" i="13" s="1"/>
  <c r="M2077" i="13"/>
  <c r="N2077" i="13"/>
  <c r="O2078" i="13" l="1"/>
  <c r="P2078" i="13" s="1"/>
  <c r="L2079" i="13"/>
  <c r="N2078" i="13"/>
  <c r="M2078" i="13"/>
  <c r="L2080" i="13" l="1"/>
  <c r="O2079" i="13"/>
  <c r="P2079" i="13" s="1"/>
  <c r="M2079" i="13"/>
  <c r="N2079" i="13"/>
  <c r="L2081" i="13" l="1"/>
  <c r="O2080" i="13"/>
  <c r="P2080" i="13" s="1"/>
  <c r="M2080" i="13"/>
  <c r="N2080" i="13"/>
  <c r="L2082" i="13" l="1"/>
  <c r="O2081" i="13"/>
  <c r="P2081" i="13" s="1"/>
  <c r="M2081" i="13"/>
  <c r="N2081" i="13"/>
  <c r="O2082" i="13" l="1"/>
  <c r="P2082" i="13" s="1"/>
  <c r="N2082" i="13"/>
  <c r="M2082" i="13"/>
  <c r="L2083" i="13"/>
  <c r="L2084" i="13" l="1"/>
  <c r="O2083" i="13"/>
  <c r="P2083" i="13" s="1"/>
  <c r="M2083" i="13"/>
  <c r="N2083" i="13"/>
  <c r="L2085" i="13" l="1"/>
  <c r="O2084" i="13"/>
  <c r="P2084" i="13" s="1"/>
  <c r="M2084" i="13"/>
  <c r="N2084" i="13"/>
  <c r="L2086" i="13" l="1"/>
  <c r="O2085" i="13"/>
  <c r="P2085" i="13" s="1"/>
  <c r="M2085" i="13"/>
  <c r="N2085" i="13"/>
  <c r="O2086" i="13" l="1"/>
  <c r="P2086" i="13" s="1"/>
  <c r="L2087" i="13"/>
  <c r="N2086" i="13"/>
  <c r="M2086" i="13"/>
  <c r="L2088" i="13" l="1"/>
  <c r="O2087" i="13"/>
  <c r="P2087" i="13" s="1"/>
  <c r="M2087" i="13"/>
  <c r="N2087" i="13"/>
  <c r="L2089" i="13" l="1"/>
  <c r="O2088" i="13"/>
  <c r="P2088" i="13" s="1"/>
  <c r="M2088" i="13"/>
  <c r="N2088" i="13"/>
  <c r="L2090" i="13" l="1"/>
  <c r="O2089" i="13"/>
  <c r="P2089" i="13" s="1"/>
  <c r="M2089" i="13"/>
  <c r="N2089" i="13"/>
  <c r="O2090" i="13" l="1"/>
  <c r="P2090" i="13" s="1"/>
  <c r="L2091" i="13"/>
  <c r="N2090" i="13"/>
  <c r="M2090" i="13"/>
  <c r="L2092" i="13" l="1"/>
  <c r="O2091" i="13"/>
  <c r="P2091" i="13" s="1"/>
  <c r="M2091" i="13"/>
  <c r="N2091" i="13"/>
  <c r="L2093" i="13" l="1"/>
  <c r="O2092" i="13"/>
  <c r="P2092" i="13" s="1"/>
  <c r="M2092" i="13"/>
  <c r="N2092" i="13"/>
  <c r="L2094" i="13" l="1"/>
  <c r="O2093" i="13"/>
  <c r="P2093" i="13" s="1"/>
  <c r="M2093" i="13"/>
  <c r="N2093" i="13"/>
  <c r="O2094" i="13" l="1"/>
  <c r="P2094" i="13" s="1"/>
  <c r="L2095" i="13"/>
  <c r="N2094" i="13"/>
  <c r="M2094" i="13"/>
  <c r="L2096" i="13" l="1"/>
  <c r="O2095" i="13"/>
  <c r="P2095" i="13" s="1"/>
  <c r="M2095" i="13"/>
  <c r="N2095" i="13"/>
  <c r="L2097" i="13" l="1"/>
  <c r="O2096" i="13"/>
  <c r="P2096" i="13" s="1"/>
  <c r="M2096" i="13"/>
  <c r="N2096" i="13"/>
  <c r="L2098" i="13" l="1"/>
  <c r="O2097" i="13"/>
  <c r="P2097" i="13" s="1"/>
  <c r="M2097" i="13"/>
  <c r="N2097" i="13"/>
  <c r="O2098" i="13" l="1"/>
  <c r="P2098" i="13" s="1"/>
  <c r="N2098" i="13"/>
  <c r="L2099" i="13"/>
  <c r="M2098" i="13"/>
  <c r="L2100" i="13" l="1"/>
  <c r="O2099" i="13"/>
  <c r="P2099" i="13" s="1"/>
  <c r="M2099" i="13"/>
  <c r="N2099" i="13"/>
  <c r="L2101" i="13" l="1"/>
  <c r="O2100" i="13"/>
  <c r="P2100" i="13" s="1"/>
  <c r="M2100" i="13"/>
  <c r="N2100" i="13"/>
  <c r="L2102" i="13" l="1"/>
  <c r="O2101" i="13"/>
  <c r="P2101" i="13" s="1"/>
  <c r="M2101" i="13"/>
  <c r="N2101" i="13"/>
  <c r="O2102" i="13" l="1"/>
  <c r="P2102" i="13" s="1"/>
  <c r="L2103" i="13"/>
  <c r="N2102" i="13"/>
  <c r="M2102" i="13"/>
  <c r="L2104" i="13" l="1"/>
  <c r="O2103" i="13"/>
  <c r="P2103" i="13" s="1"/>
  <c r="M2103" i="13"/>
  <c r="N2103" i="13"/>
  <c r="L2105" i="13" l="1"/>
  <c r="O2104" i="13"/>
  <c r="P2104" i="13" s="1"/>
  <c r="M2104" i="13"/>
  <c r="N2104" i="13"/>
  <c r="L2106" i="13" l="1"/>
  <c r="O2105" i="13"/>
  <c r="P2105" i="13" s="1"/>
  <c r="M2105" i="13"/>
  <c r="N2105" i="13"/>
  <c r="O2106" i="13" l="1"/>
  <c r="P2106" i="13" s="1"/>
  <c r="N2106" i="13"/>
  <c r="L2107" i="13"/>
  <c r="M2106" i="13"/>
  <c r="L2108" i="13" l="1"/>
  <c r="O2107" i="13"/>
  <c r="P2107" i="13" s="1"/>
  <c r="M2107" i="13"/>
  <c r="N2107" i="13"/>
  <c r="L2109" i="13" l="1"/>
  <c r="O2108" i="13"/>
  <c r="P2108" i="13" s="1"/>
  <c r="M2108" i="13"/>
  <c r="N2108" i="13"/>
  <c r="L2110" i="13" l="1"/>
  <c r="O2109" i="13"/>
  <c r="P2109" i="13" s="1"/>
  <c r="M2109" i="13"/>
  <c r="N2109" i="13"/>
  <c r="O2110" i="13" l="1"/>
  <c r="P2110" i="13" s="1"/>
  <c r="L2111" i="13"/>
  <c r="N2110" i="13"/>
  <c r="M2110" i="13"/>
  <c r="L2112" i="13" l="1"/>
  <c r="O2111" i="13"/>
  <c r="P2111" i="13" s="1"/>
  <c r="M2111" i="13"/>
  <c r="N2111" i="13"/>
  <c r="L2113" i="13" l="1"/>
  <c r="O2112" i="13"/>
  <c r="P2112" i="13" s="1"/>
  <c r="M2112" i="13"/>
  <c r="N2112" i="13"/>
  <c r="L2114" i="13" l="1"/>
  <c r="O2113" i="13"/>
  <c r="P2113" i="13" s="1"/>
  <c r="M2113" i="13"/>
  <c r="N2113" i="13"/>
  <c r="O2114" i="13" l="1"/>
  <c r="P2114" i="13" s="1"/>
  <c r="N2114" i="13"/>
  <c r="M2114" i="13"/>
  <c r="L2115" i="13"/>
  <c r="L2116" i="13" l="1"/>
  <c r="O2115" i="13"/>
  <c r="P2115" i="13" s="1"/>
  <c r="M2115" i="13"/>
  <c r="N2115" i="13"/>
  <c r="L2117" i="13" l="1"/>
  <c r="O2116" i="13"/>
  <c r="P2116" i="13" s="1"/>
  <c r="M2116" i="13"/>
  <c r="N2116" i="13"/>
  <c r="L2118" i="13" l="1"/>
  <c r="O2117" i="13"/>
  <c r="P2117" i="13" s="1"/>
  <c r="M2117" i="13"/>
  <c r="N2117" i="13"/>
  <c r="O2118" i="13" l="1"/>
  <c r="P2118" i="13" s="1"/>
  <c r="L2119" i="13"/>
  <c r="N2118" i="13"/>
  <c r="M2118" i="13"/>
  <c r="L2120" i="13" l="1"/>
  <c r="O2119" i="13"/>
  <c r="P2119" i="13" s="1"/>
  <c r="M2119" i="13"/>
  <c r="N2119" i="13"/>
  <c r="L2121" i="13" l="1"/>
  <c r="O2120" i="13"/>
  <c r="P2120" i="13" s="1"/>
  <c r="M2120" i="13"/>
  <c r="N2120" i="13"/>
  <c r="L2122" i="13" l="1"/>
  <c r="O2121" i="13"/>
  <c r="P2121" i="13" s="1"/>
  <c r="M2121" i="13"/>
  <c r="N2121" i="13"/>
  <c r="O2122" i="13" l="1"/>
  <c r="P2122" i="13" s="1"/>
  <c r="L2123" i="13"/>
  <c r="N2122" i="13"/>
  <c r="M2122" i="13"/>
  <c r="L2124" i="13" l="1"/>
  <c r="O2123" i="13"/>
  <c r="P2123" i="13" s="1"/>
  <c r="M2123" i="13"/>
  <c r="N2123" i="13"/>
  <c r="L2125" i="13" l="1"/>
  <c r="O2124" i="13"/>
  <c r="P2124" i="13" s="1"/>
  <c r="M2124" i="13"/>
  <c r="N2124" i="13"/>
  <c r="L2126" i="13" l="1"/>
  <c r="O2125" i="13"/>
  <c r="P2125" i="13" s="1"/>
  <c r="M2125" i="13"/>
  <c r="N2125" i="13"/>
  <c r="O2126" i="13" l="1"/>
  <c r="P2126" i="13" s="1"/>
  <c r="L2127" i="13"/>
  <c r="N2126" i="13"/>
  <c r="M2126" i="13"/>
  <c r="L2128" i="13" l="1"/>
  <c r="O2127" i="13"/>
  <c r="P2127" i="13" s="1"/>
  <c r="M2127" i="13"/>
  <c r="N2127" i="13"/>
  <c r="L2129" i="13" l="1"/>
  <c r="O2128" i="13"/>
  <c r="P2128" i="13" s="1"/>
  <c r="M2128" i="13"/>
  <c r="N2128" i="13"/>
  <c r="L2130" i="13" l="1"/>
  <c r="O2129" i="13"/>
  <c r="P2129" i="13" s="1"/>
  <c r="M2129" i="13"/>
  <c r="N2129" i="13"/>
  <c r="O2130" i="13" l="1"/>
  <c r="P2130" i="13" s="1"/>
  <c r="N2130" i="13"/>
  <c r="M2130" i="13"/>
  <c r="L2131" i="13"/>
  <c r="L2132" i="13" l="1"/>
  <c r="O2131" i="13"/>
  <c r="P2131" i="13" s="1"/>
  <c r="M2131" i="13"/>
  <c r="N2131" i="13"/>
  <c r="L2133" i="13" l="1"/>
  <c r="O2132" i="13"/>
  <c r="P2132" i="13" s="1"/>
  <c r="M2132" i="13"/>
  <c r="N2132" i="13"/>
  <c r="L2134" i="13" l="1"/>
  <c r="O2133" i="13"/>
  <c r="P2133" i="13" s="1"/>
  <c r="M2133" i="13"/>
  <c r="N2133" i="13"/>
  <c r="O2134" i="13" l="1"/>
  <c r="P2134" i="13" s="1"/>
  <c r="L2135" i="13"/>
  <c r="N2134" i="13"/>
  <c r="M2134" i="13"/>
  <c r="L2136" i="13" l="1"/>
  <c r="O2135" i="13"/>
  <c r="P2135" i="13" s="1"/>
  <c r="M2135" i="13"/>
  <c r="N2135" i="13"/>
  <c r="L2137" i="13" l="1"/>
  <c r="O2136" i="13"/>
  <c r="P2136" i="13" s="1"/>
  <c r="M2136" i="13"/>
  <c r="N2136" i="13"/>
  <c r="L2138" i="13" l="1"/>
  <c r="O2137" i="13"/>
  <c r="P2137" i="13" s="1"/>
  <c r="M2137" i="13"/>
  <c r="N2137" i="13"/>
  <c r="O2138" i="13" l="1"/>
  <c r="P2138" i="13" s="1"/>
  <c r="N2138" i="13"/>
  <c r="L2139" i="13"/>
  <c r="M2138" i="13"/>
  <c r="L2140" i="13" l="1"/>
  <c r="O2139" i="13"/>
  <c r="P2139" i="13" s="1"/>
  <c r="M2139" i="13"/>
  <c r="N2139" i="13"/>
  <c r="L2141" i="13" l="1"/>
  <c r="O2140" i="13"/>
  <c r="P2140" i="13" s="1"/>
  <c r="M2140" i="13"/>
  <c r="N2140" i="13"/>
  <c r="L2142" i="13" l="1"/>
  <c r="O2141" i="13"/>
  <c r="P2141" i="13" s="1"/>
  <c r="M2141" i="13"/>
  <c r="N2141" i="13"/>
  <c r="L2143" i="13" l="1"/>
  <c r="N2142" i="13"/>
  <c r="O2142" i="13"/>
  <c r="P2142" i="13" s="1"/>
  <c r="M2142" i="13"/>
  <c r="L2144" i="13" l="1"/>
  <c r="O2143" i="13"/>
  <c r="P2143" i="13" s="1"/>
  <c r="M2143" i="13"/>
  <c r="N2143" i="13"/>
  <c r="L2145" i="13" l="1"/>
  <c r="O2144" i="13"/>
  <c r="P2144" i="13" s="1"/>
  <c r="M2144" i="13"/>
  <c r="N2144" i="13"/>
  <c r="L2146" i="13" l="1"/>
  <c r="O2145" i="13"/>
  <c r="P2145" i="13" s="1"/>
  <c r="M2145" i="13"/>
  <c r="N2145" i="13"/>
  <c r="O2146" i="13" l="1"/>
  <c r="P2146" i="13" s="1"/>
  <c r="N2146" i="13"/>
  <c r="M2146" i="13"/>
  <c r="L2147" i="13"/>
  <c r="L2148" i="13" l="1"/>
  <c r="O2147" i="13"/>
  <c r="P2147" i="13" s="1"/>
  <c r="M2147" i="13"/>
  <c r="N2147" i="13"/>
  <c r="L2149" i="13" l="1"/>
  <c r="O2148" i="13"/>
  <c r="P2148" i="13" s="1"/>
  <c r="M2148" i="13"/>
  <c r="N2148" i="13"/>
  <c r="L2150" i="13" l="1"/>
  <c r="O2149" i="13"/>
  <c r="P2149" i="13" s="1"/>
  <c r="M2149" i="13"/>
  <c r="N2149" i="13"/>
  <c r="L2151" i="13" l="1"/>
  <c r="N2150" i="13"/>
  <c r="O2150" i="13"/>
  <c r="P2150" i="13" s="1"/>
  <c r="M2150" i="13"/>
  <c r="L2152" i="13" l="1"/>
  <c r="O2151" i="13"/>
  <c r="P2151" i="13" s="1"/>
  <c r="M2151" i="13"/>
  <c r="N2151" i="13"/>
  <c r="L2153" i="13" l="1"/>
  <c r="O2152" i="13"/>
  <c r="P2152" i="13" s="1"/>
  <c r="M2152" i="13"/>
  <c r="N2152" i="13"/>
  <c r="L2154" i="13" l="1"/>
  <c r="O2153" i="13"/>
  <c r="P2153" i="13" s="1"/>
  <c r="M2153" i="13"/>
  <c r="N2153" i="13"/>
  <c r="L2155" i="13" l="1"/>
  <c r="N2154" i="13"/>
  <c r="O2154" i="13"/>
  <c r="P2154" i="13" s="1"/>
  <c r="M2154" i="13"/>
  <c r="L2156" i="13" l="1"/>
  <c r="O2155" i="13"/>
  <c r="P2155" i="13" s="1"/>
  <c r="M2155" i="13"/>
  <c r="N2155" i="13"/>
  <c r="L2157" i="13" l="1"/>
  <c r="O2156" i="13"/>
  <c r="P2156" i="13" s="1"/>
  <c r="M2156" i="13"/>
  <c r="N2156" i="13"/>
  <c r="L2158" i="13" l="1"/>
  <c r="O2157" i="13"/>
  <c r="P2157" i="13" s="1"/>
  <c r="M2157" i="13"/>
  <c r="N2157" i="13"/>
  <c r="L2159" i="13" l="1"/>
  <c r="N2158" i="13"/>
  <c r="O2158" i="13"/>
  <c r="P2158" i="13" s="1"/>
  <c r="M2158" i="13"/>
  <c r="L2160" i="13" l="1"/>
  <c r="O2159" i="13"/>
  <c r="P2159" i="13" s="1"/>
  <c r="M2159" i="13"/>
  <c r="N2159" i="13"/>
  <c r="L2161" i="13" l="1"/>
  <c r="O2160" i="13"/>
  <c r="P2160" i="13" s="1"/>
  <c r="M2160" i="13"/>
  <c r="N2160" i="13"/>
  <c r="L2162" i="13" l="1"/>
  <c r="O2161" i="13"/>
  <c r="P2161" i="13" s="1"/>
  <c r="M2161" i="13"/>
  <c r="N2161" i="13"/>
  <c r="O2162" i="13" l="1"/>
  <c r="P2162" i="13" s="1"/>
  <c r="N2162" i="13"/>
  <c r="L2163" i="13"/>
  <c r="M2162" i="13"/>
  <c r="L2164" i="13" l="1"/>
  <c r="O2163" i="13"/>
  <c r="P2163" i="13" s="1"/>
  <c r="M2163" i="13"/>
  <c r="N2163" i="13"/>
  <c r="L2165" i="13" l="1"/>
  <c r="O2164" i="13"/>
  <c r="P2164" i="13" s="1"/>
  <c r="M2164" i="13"/>
  <c r="N2164" i="13"/>
  <c r="L2166" i="13" l="1"/>
  <c r="O2165" i="13"/>
  <c r="P2165" i="13" s="1"/>
  <c r="M2165" i="13"/>
  <c r="N2165" i="13"/>
  <c r="L2167" i="13" l="1"/>
  <c r="N2166" i="13"/>
  <c r="O2166" i="13"/>
  <c r="P2166" i="13" s="1"/>
  <c r="M2166" i="13"/>
  <c r="L2168" i="13" l="1"/>
  <c r="O2167" i="13"/>
  <c r="P2167" i="13" s="1"/>
  <c r="M2167" i="13"/>
  <c r="N2167" i="13"/>
  <c r="L2169" i="13" l="1"/>
  <c r="O2168" i="13"/>
  <c r="P2168" i="13" s="1"/>
  <c r="M2168" i="13"/>
  <c r="N2168" i="13"/>
  <c r="L2170" i="13" l="1"/>
  <c r="O2169" i="13"/>
  <c r="P2169" i="13" s="1"/>
  <c r="M2169" i="13"/>
  <c r="N2169" i="13"/>
  <c r="N2170" i="13" l="1"/>
  <c r="L2171" i="13"/>
  <c r="O2170" i="13"/>
  <c r="P2170" i="13" s="1"/>
  <c r="M2170" i="13"/>
  <c r="L2172" i="13" l="1"/>
  <c r="O2171" i="13"/>
  <c r="P2171" i="13" s="1"/>
  <c r="M2171" i="13"/>
  <c r="N2171" i="13"/>
  <c r="L2173" i="13" l="1"/>
  <c r="O2172" i="13"/>
  <c r="P2172" i="13" s="1"/>
  <c r="M2172" i="13"/>
  <c r="N2172" i="13"/>
  <c r="L2174" i="13" l="1"/>
  <c r="O2173" i="13"/>
  <c r="P2173" i="13" s="1"/>
  <c r="M2173" i="13"/>
  <c r="N2173" i="13"/>
  <c r="L2175" i="13" l="1"/>
  <c r="N2174" i="13"/>
  <c r="O2174" i="13"/>
  <c r="P2174" i="13" s="1"/>
  <c r="M2174" i="13"/>
  <c r="L2176" i="13" l="1"/>
  <c r="O2175" i="13"/>
  <c r="P2175" i="13" s="1"/>
  <c r="M2175" i="13"/>
  <c r="N2175" i="13"/>
  <c r="L2177" i="13" l="1"/>
  <c r="O2176" i="13"/>
  <c r="P2176" i="13" s="1"/>
  <c r="M2176" i="13"/>
  <c r="N2176" i="13"/>
  <c r="L2178" i="13" l="1"/>
  <c r="O2177" i="13"/>
  <c r="P2177" i="13" s="1"/>
  <c r="M2177" i="13"/>
  <c r="N2177" i="13"/>
  <c r="O2178" i="13" l="1"/>
  <c r="P2178" i="13" s="1"/>
  <c r="N2178" i="13"/>
  <c r="M2178" i="13"/>
  <c r="L2179" i="13"/>
  <c r="L2180" i="13" l="1"/>
  <c r="O2179" i="13"/>
  <c r="P2179" i="13" s="1"/>
  <c r="M2179" i="13"/>
  <c r="N2179" i="13"/>
  <c r="L2181" i="13" l="1"/>
  <c r="O2180" i="13"/>
  <c r="P2180" i="13" s="1"/>
  <c r="M2180" i="13"/>
  <c r="N2180" i="13"/>
  <c r="L2182" i="13" l="1"/>
  <c r="O2181" i="13"/>
  <c r="P2181" i="13" s="1"/>
  <c r="M2181" i="13"/>
  <c r="N2181" i="13"/>
  <c r="L2183" i="13" l="1"/>
  <c r="N2182" i="13"/>
  <c r="O2182" i="13"/>
  <c r="P2182" i="13" s="1"/>
  <c r="M2182" i="13"/>
  <c r="L2184" i="13" l="1"/>
  <c r="O2183" i="13"/>
  <c r="P2183" i="13" s="1"/>
  <c r="M2183" i="13"/>
  <c r="N2183" i="13"/>
  <c r="L2185" i="13" l="1"/>
  <c r="O2184" i="13"/>
  <c r="P2184" i="13" s="1"/>
  <c r="M2184" i="13"/>
  <c r="N2184" i="13"/>
  <c r="L2186" i="13" l="1"/>
  <c r="O2185" i="13"/>
  <c r="P2185" i="13" s="1"/>
  <c r="M2185" i="13"/>
  <c r="N2185" i="13"/>
  <c r="L2187" i="13" l="1"/>
  <c r="N2186" i="13"/>
  <c r="O2186" i="13"/>
  <c r="P2186" i="13" s="1"/>
  <c r="M2186" i="13"/>
  <c r="L2188" i="13" l="1"/>
  <c r="O2187" i="13"/>
  <c r="P2187" i="13" s="1"/>
  <c r="M2187" i="13"/>
  <c r="N2187" i="13"/>
  <c r="L2189" i="13" l="1"/>
  <c r="O2188" i="13"/>
  <c r="P2188" i="13" s="1"/>
  <c r="M2188" i="13"/>
  <c r="N2188" i="13"/>
  <c r="L2190" i="13" l="1"/>
  <c r="O2189" i="13"/>
  <c r="P2189" i="13" s="1"/>
  <c r="M2189" i="13"/>
  <c r="N2189" i="13"/>
  <c r="L2191" i="13" l="1"/>
  <c r="N2190" i="13"/>
  <c r="O2190" i="13"/>
  <c r="P2190" i="13" s="1"/>
  <c r="M2190" i="13"/>
  <c r="L2192" i="13" l="1"/>
  <c r="O2191" i="13"/>
  <c r="P2191" i="13" s="1"/>
  <c r="M2191" i="13"/>
  <c r="N2191" i="13"/>
  <c r="L2193" i="13" l="1"/>
  <c r="O2192" i="13"/>
  <c r="P2192" i="13" s="1"/>
  <c r="M2192" i="13"/>
  <c r="N2192" i="13"/>
  <c r="L2194" i="13" l="1"/>
  <c r="O2193" i="13"/>
  <c r="P2193" i="13" s="1"/>
  <c r="M2193" i="13"/>
  <c r="N2193" i="13"/>
  <c r="O2194" i="13" l="1"/>
  <c r="P2194" i="13" s="1"/>
  <c r="N2194" i="13"/>
  <c r="M2194" i="13"/>
  <c r="L2195" i="13"/>
  <c r="L2196" i="13" l="1"/>
  <c r="O2195" i="13"/>
  <c r="P2195" i="13" s="1"/>
  <c r="M2195" i="13"/>
  <c r="N2195" i="13"/>
  <c r="L2197" i="13" l="1"/>
  <c r="O2196" i="13"/>
  <c r="P2196" i="13" s="1"/>
  <c r="M2196" i="13"/>
  <c r="N2196" i="13"/>
  <c r="L2198" i="13" l="1"/>
  <c r="O2197" i="13"/>
  <c r="P2197" i="13" s="1"/>
  <c r="M2197" i="13"/>
  <c r="N2197" i="13"/>
  <c r="L2199" i="13" l="1"/>
  <c r="N2198" i="13"/>
  <c r="O2198" i="13"/>
  <c r="P2198" i="13" s="1"/>
  <c r="M2198" i="13"/>
  <c r="L2200" i="13" l="1"/>
  <c r="O2199" i="13"/>
  <c r="P2199" i="13" s="1"/>
  <c r="M2199" i="13"/>
  <c r="N2199" i="13"/>
  <c r="L2201" i="13" l="1"/>
  <c r="O2200" i="13"/>
  <c r="P2200" i="13" s="1"/>
  <c r="M2200" i="13"/>
  <c r="N2200" i="13"/>
  <c r="L2202" i="13" l="1"/>
  <c r="O2201" i="13"/>
  <c r="P2201" i="13" s="1"/>
  <c r="M2201" i="13"/>
  <c r="N2201" i="13"/>
  <c r="N2202" i="13" l="1"/>
  <c r="L2203" i="13"/>
  <c r="O2202" i="13"/>
  <c r="P2202" i="13" s="1"/>
  <c r="M2202" i="13"/>
  <c r="L2204" i="13" l="1"/>
  <c r="O2203" i="13"/>
  <c r="P2203" i="13" s="1"/>
  <c r="M2203" i="13"/>
  <c r="N2203" i="13"/>
  <c r="L2205" i="13" l="1"/>
  <c r="O2204" i="13"/>
  <c r="P2204" i="13" s="1"/>
  <c r="M2204" i="13"/>
  <c r="N2204" i="13"/>
  <c r="L2206" i="13" l="1"/>
  <c r="O2205" i="13"/>
  <c r="P2205" i="13" s="1"/>
  <c r="M2205" i="13"/>
  <c r="N2205" i="13"/>
  <c r="L2207" i="13" l="1"/>
  <c r="N2206" i="13"/>
  <c r="O2206" i="13"/>
  <c r="P2206" i="13" s="1"/>
  <c r="M2206" i="13"/>
  <c r="L2208" i="13" l="1"/>
  <c r="O2207" i="13"/>
  <c r="P2207" i="13" s="1"/>
  <c r="M2207" i="13"/>
  <c r="N2207" i="13"/>
  <c r="L2209" i="13" l="1"/>
  <c r="O2208" i="13"/>
  <c r="P2208" i="13" s="1"/>
  <c r="M2208" i="13"/>
  <c r="N2208" i="13"/>
  <c r="L2210" i="13" l="1"/>
  <c r="O2209" i="13"/>
  <c r="P2209" i="13" s="1"/>
  <c r="M2209" i="13"/>
  <c r="N2209" i="13"/>
  <c r="O2210" i="13" l="1"/>
  <c r="P2210" i="13" s="1"/>
  <c r="N2210" i="13"/>
  <c r="M2210" i="13"/>
  <c r="L2211" i="13"/>
  <c r="L2212" i="13" l="1"/>
  <c r="O2211" i="13"/>
  <c r="P2211" i="13" s="1"/>
  <c r="M2211" i="13"/>
  <c r="N2211" i="13"/>
  <c r="L2213" i="13" l="1"/>
  <c r="O2212" i="13"/>
  <c r="P2212" i="13" s="1"/>
  <c r="M2212" i="13"/>
  <c r="N2212" i="13"/>
  <c r="L2214" i="13" l="1"/>
  <c r="O2213" i="13"/>
  <c r="P2213" i="13" s="1"/>
  <c r="M2213" i="13"/>
  <c r="N2213" i="13"/>
  <c r="L2215" i="13" l="1"/>
  <c r="N2214" i="13"/>
  <c r="O2214" i="13"/>
  <c r="P2214" i="13" s="1"/>
  <c r="M2214" i="13"/>
  <c r="L2216" i="13" l="1"/>
  <c r="O2215" i="13"/>
  <c r="P2215" i="13" s="1"/>
  <c r="M2215" i="13"/>
  <c r="N2215" i="13"/>
  <c r="L2217" i="13" l="1"/>
  <c r="O2216" i="13"/>
  <c r="P2216" i="13" s="1"/>
  <c r="M2216" i="13"/>
  <c r="N2216" i="13"/>
  <c r="L2218" i="13" l="1"/>
  <c r="O2217" i="13"/>
  <c r="P2217" i="13" s="1"/>
  <c r="M2217" i="13"/>
  <c r="N2217" i="13"/>
  <c r="L2219" i="13" l="1"/>
  <c r="N2218" i="13"/>
  <c r="O2218" i="13"/>
  <c r="P2218" i="13" s="1"/>
  <c r="M2218" i="13"/>
  <c r="L2220" i="13" l="1"/>
  <c r="O2219" i="13"/>
  <c r="P2219" i="13" s="1"/>
  <c r="M2219" i="13"/>
  <c r="N2219" i="13"/>
  <c r="L2221" i="13" l="1"/>
  <c r="O2220" i="13"/>
  <c r="P2220" i="13" s="1"/>
  <c r="M2220" i="13"/>
  <c r="N2220" i="13"/>
  <c r="L2222" i="13" l="1"/>
  <c r="O2221" i="13"/>
  <c r="P2221" i="13" s="1"/>
  <c r="M2221" i="13"/>
  <c r="N2221" i="13"/>
  <c r="L2223" i="13" l="1"/>
  <c r="N2222" i="13"/>
  <c r="O2222" i="13"/>
  <c r="P2222" i="13" s="1"/>
  <c r="M2222" i="13"/>
  <c r="L2224" i="13" l="1"/>
  <c r="O2223" i="13"/>
  <c r="P2223" i="13" s="1"/>
  <c r="M2223" i="13"/>
  <c r="N2223" i="13"/>
  <c r="L2225" i="13" l="1"/>
  <c r="O2224" i="13"/>
  <c r="P2224" i="13" s="1"/>
  <c r="M2224" i="13"/>
  <c r="N2224" i="13"/>
  <c r="L2226" i="13" l="1"/>
  <c r="O2225" i="13"/>
  <c r="P2225" i="13" s="1"/>
  <c r="M2225" i="13"/>
  <c r="N2225" i="13"/>
  <c r="O2226" i="13" l="1"/>
  <c r="P2226" i="13" s="1"/>
  <c r="N2226" i="13"/>
  <c r="L2227" i="13"/>
  <c r="M2226" i="13"/>
  <c r="L2228" i="13" l="1"/>
  <c r="O2227" i="13"/>
  <c r="P2227" i="13" s="1"/>
  <c r="M2227" i="13"/>
  <c r="N2227" i="13"/>
  <c r="L2229" i="13" l="1"/>
  <c r="O2228" i="13"/>
  <c r="P2228" i="13" s="1"/>
  <c r="M2228" i="13"/>
  <c r="N2228" i="13"/>
  <c r="L2230" i="13" l="1"/>
  <c r="O2229" i="13"/>
  <c r="P2229" i="13" s="1"/>
  <c r="M2229" i="13"/>
  <c r="N2229" i="13"/>
  <c r="L2231" i="13" l="1"/>
  <c r="N2230" i="13"/>
  <c r="O2230" i="13"/>
  <c r="P2230" i="13" s="1"/>
  <c r="M2230" i="13"/>
  <c r="L2232" i="13" l="1"/>
  <c r="O2231" i="13"/>
  <c r="P2231" i="13" s="1"/>
  <c r="M2231" i="13"/>
  <c r="N2231" i="13"/>
  <c r="L2233" i="13" l="1"/>
  <c r="O2232" i="13"/>
  <c r="P2232" i="13" s="1"/>
  <c r="M2232" i="13"/>
  <c r="N2232" i="13"/>
  <c r="L2234" i="13" l="1"/>
  <c r="O2233" i="13"/>
  <c r="P2233" i="13" s="1"/>
  <c r="M2233" i="13"/>
  <c r="N2233" i="13"/>
  <c r="N2234" i="13" l="1"/>
  <c r="L2235" i="13"/>
  <c r="O2234" i="13"/>
  <c r="P2234" i="13" s="1"/>
  <c r="M2234" i="13"/>
  <c r="L2236" i="13" l="1"/>
  <c r="O2235" i="13"/>
  <c r="P2235" i="13" s="1"/>
  <c r="M2235" i="13"/>
  <c r="N2235" i="13"/>
  <c r="L2237" i="13" l="1"/>
  <c r="O2236" i="13"/>
  <c r="P2236" i="13" s="1"/>
  <c r="M2236" i="13"/>
  <c r="N2236" i="13"/>
  <c r="L2238" i="13" l="1"/>
  <c r="O2237" i="13"/>
  <c r="P2237" i="13" s="1"/>
  <c r="M2237" i="13"/>
  <c r="N2237" i="13"/>
  <c r="L2239" i="13" l="1"/>
  <c r="N2238" i="13"/>
  <c r="O2238" i="13"/>
  <c r="P2238" i="13" s="1"/>
  <c r="M2238" i="13"/>
  <c r="L2240" i="13" l="1"/>
  <c r="O2239" i="13"/>
  <c r="P2239" i="13" s="1"/>
  <c r="M2239" i="13"/>
  <c r="N2239" i="13"/>
  <c r="L2241" i="13" l="1"/>
  <c r="O2240" i="13"/>
  <c r="P2240" i="13" s="1"/>
  <c r="M2240" i="13"/>
  <c r="N2240" i="13"/>
  <c r="L2242" i="13" l="1"/>
  <c r="O2241" i="13"/>
  <c r="P2241" i="13" s="1"/>
  <c r="M2241" i="13"/>
  <c r="N2241" i="13"/>
  <c r="O2242" i="13" l="1"/>
  <c r="P2242" i="13" s="1"/>
  <c r="N2242" i="13"/>
  <c r="M2242" i="13"/>
  <c r="L2243" i="13"/>
  <c r="L2244" i="13" l="1"/>
  <c r="O2243" i="13"/>
  <c r="P2243" i="13" s="1"/>
  <c r="M2243" i="13"/>
  <c r="N2243" i="13"/>
  <c r="L2245" i="13" l="1"/>
  <c r="O2244" i="13"/>
  <c r="P2244" i="13" s="1"/>
  <c r="M2244" i="13"/>
  <c r="N2244" i="13"/>
  <c r="L2246" i="13" l="1"/>
  <c r="O2245" i="13"/>
  <c r="P2245" i="13" s="1"/>
  <c r="M2245" i="13"/>
  <c r="N2245" i="13"/>
  <c r="L2247" i="13" l="1"/>
  <c r="N2246" i="13"/>
  <c r="O2246" i="13"/>
  <c r="P2246" i="13" s="1"/>
  <c r="M2246" i="13"/>
  <c r="L2248" i="13" l="1"/>
  <c r="O2247" i="13"/>
  <c r="P2247" i="13" s="1"/>
  <c r="M2247" i="13"/>
  <c r="N2247" i="13"/>
  <c r="L2249" i="13" l="1"/>
  <c r="O2248" i="13"/>
  <c r="P2248" i="13" s="1"/>
  <c r="M2248" i="13"/>
  <c r="N2248" i="13"/>
  <c r="L2250" i="13" l="1"/>
  <c r="O2249" i="13"/>
  <c r="P2249" i="13" s="1"/>
  <c r="M2249" i="13"/>
  <c r="N2249" i="13"/>
  <c r="L2251" i="13" l="1"/>
  <c r="N2250" i="13"/>
  <c r="O2250" i="13"/>
  <c r="P2250" i="13" s="1"/>
  <c r="M2250" i="13"/>
  <c r="L2252" i="13" l="1"/>
  <c r="O2251" i="13"/>
  <c r="P2251" i="13" s="1"/>
  <c r="M2251" i="13"/>
  <c r="N2251" i="13"/>
  <c r="L2253" i="13" l="1"/>
  <c r="O2252" i="13"/>
  <c r="P2252" i="13" s="1"/>
  <c r="M2252" i="13"/>
  <c r="N2252" i="13"/>
  <c r="L2254" i="13" l="1"/>
  <c r="O2253" i="13"/>
  <c r="P2253" i="13" s="1"/>
  <c r="M2253" i="13"/>
  <c r="N2253" i="13"/>
  <c r="L2255" i="13" l="1"/>
  <c r="N2254" i="13"/>
  <c r="O2254" i="13"/>
  <c r="P2254" i="13" s="1"/>
  <c r="M2254" i="13"/>
  <c r="L2256" i="13" l="1"/>
  <c r="O2255" i="13"/>
  <c r="P2255" i="13" s="1"/>
  <c r="M2255" i="13"/>
  <c r="N2255" i="13"/>
  <c r="L2257" i="13" l="1"/>
  <c r="O2256" i="13"/>
  <c r="P2256" i="13" s="1"/>
  <c r="M2256" i="13"/>
  <c r="N2256" i="13"/>
  <c r="L2258" i="13" l="1"/>
  <c r="O2257" i="13"/>
  <c r="P2257" i="13" s="1"/>
  <c r="M2257" i="13"/>
  <c r="N2257" i="13"/>
  <c r="O2258" i="13" l="1"/>
  <c r="P2258" i="13" s="1"/>
  <c r="N2258" i="13"/>
  <c r="M2258" i="13"/>
  <c r="L2259" i="13"/>
  <c r="L2260" i="13" l="1"/>
  <c r="O2259" i="13"/>
  <c r="P2259" i="13" s="1"/>
  <c r="M2259" i="13"/>
  <c r="N2259" i="13"/>
  <c r="L2261" i="13" l="1"/>
  <c r="O2260" i="13"/>
  <c r="P2260" i="13" s="1"/>
  <c r="M2260" i="13"/>
  <c r="N2260" i="13"/>
  <c r="L2262" i="13" l="1"/>
  <c r="O2261" i="13"/>
  <c r="P2261" i="13" s="1"/>
  <c r="M2261" i="13"/>
  <c r="N2261" i="13"/>
  <c r="L2263" i="13" l="1"/>
  <c r="N2262" i="13"/>
  <c r="O2262" i="13"/>
  <c r="P2262" i="13" s="1"/>
  <c r="M2262" i="13"/>
  <c r="L2264" i="13" l="1"/>
  <c r="O2263" i="13"/>
  <c r="P2263" i="13" s="1"/>
  <c r="M2263" i="13"/>
  <c r="N2263" i="13"/>
  <c r="L2265" i="13" l="1"/>
  <c r="O2264" i="13"/>
  <c r="P2264" i="13" s="1"/>
  <c r="M2264" i="13"/>
  <c r="N2264" i="13"/>
  <c r="L2266" i="13" l="1"/>
  <c r="O2265" i="13"/>
  <c r="P2265" i="13" s="1"/>
  <c r="M2265" i="13"/>
  <c r="N2265" i="13"/>
  <c r="N2266" i="13" l="1"/>
  <c r="L2267" i="13"/>
  <c r="O2266" i="13"/>
  <c r="P2266" i="13" s="1"/>
  <c r="M2266" i="13"/>
  <c r="L2268" i="13" l="1"/>
  <c r="O2267" i="13"/>
  <c r="P2267" i="13" s="1"/>
  <c r="M2267" i="13"/>
  <c r="N2267" i="13"/>
  <c r="L2269" i="13" l="1"/>
  <c r="O2268" i="13"/>
  <c r="P2268" i="13" s="1"/>
  <c r="M2268" i="13"/>
  <c r="N2268" i="13"/>
  <c r="L2270" i="13" l="1"/>
  <c r="O2269" i="13"/>
  <c r="P2269" i="13" s="1"/>
  <c r="M2269" i="13"/>
  <c r="N2269" i="13"/>
  <c r="L2271" i="13" l="1"/>
  <c r="N2270" i="13"/>
  <c r="O2270" i="13"/>
  <c r="P2270" i="13" s="1"/>
  <c r="M2270" i="13"/>
  <c r="L2272" i="13" l="1"/>
  <c r="O2271" i="13"/>
  <c r="P2271" i="13" s="1"/>
  <c r="M2271" i="13"/>
  <c r="N2271" i="13"/>
  <c r="L2273" i="13" l="1"/>
  <c r="O2272" i="13"/>
  <c r="P2272" i="13" s="1"/>
  <c r="M2272" i="13"/>
  <c r="N2272" i="13"/>
  <c r="L2274" i="13" l="1"/>
  <c r="O2273" i="13"/>
  <c r="P2273" i="13" s="1"/>
  <c r="M2273" i="13"/>
  <c r="N2273" i="13"/>
  <c r="O2274" i="13" l="1"/>
  <c r="P2274" i="13" s="1"/>
  <c r="N2274" i="13"/>
  <c r="M2274" i="13"/>
  <c r="L2275" i="13"/>
  <c r="L2276" i="13" l="1"/>
  <c r="O2275" i="13"/>
  <c r="P2275" i="13" s="1"/>
  <c r="M2275" i="13"/>
  <c r="N2275" i="13"/>
  <c r="L2277" i="13" l="1"/>
  <c r="O2276" i="13"/>
  <c r="P2276" i="13" s="1"/>
  <c r="M2276" i="13"/>
  <c r="N2276" i="13"/>
  <c r="L2278" i="13" l="1"/>
  <c r="O2277" i="13"/>
  <c r="P2277" i="13" s="1"/>
  <c r="M2277" i="13"/>
  <c r="N2277" i="13"/>
  <c r="L2279" i="13" l="1"/>
  <c r="N2278" i="13"/>
  <c r="O2278" i="13"/>
  <c r="P2278" i="13" s="1"/>
  <c r="M2278" i="13"/>
  <c r="L2280" i="13" l="1"/>
  <c r="O2279" i="13"/>
  <c r="P2279" i="13" s="1"/>
  <c r="M2279" i="13"/>
  <c r="N2279" i="13"/>
  <c r="L2281" i="13" l="1"/>
  <c r="O2280" i="13"/>
  <c r="P2280" i="13" s="1"/>
  <c r="M2280" i="13"/>
  <c r="N2280" i="13"/>
  <c r="L2282" i="13" l="1"/>
  <c r="O2281" i="13"/>
  <c r="P2281" i="13" s="1"/>
  <c r="M2281" i="13"/>
  <c r="N2281" i="13"/>
  <c r="L2283" i="13" l="1"/>
  <c r="N2282" i="13"/>
  <c r="O2282" i="13"/>
  <c r="P2282" i="13" s="1"/>
  <c r="M2282" i="13"/>
  <c r="L2284" i="13" l="1"/>
  <c r="O2283" i="13"/>
  <c r="P2283" i="13" s="1"/>
  <c r="M2283" i="13"/>
  <c r="N2283" i="13"/>
  <c r="L2285" i="13" l="1"/>
  <c r="O2284" i="13"/>
  <c r="P2284" i="13" s="1"/>
  <c r="M2284" i="13"/>
  <c r="N2284" i="13"/>
  <c r="L2286" i="13" l="1"/>
  <c r="O2285" i="13"/>
  <c r="P2285" i="13" s="1"/>
  <c r="M2285" i="13"/>
  <c r="N2285" i="13"/>
  <c r="L2287" i="13" l="1"/>
  <c r="N2286" i="13"/>
  <c r="O2286" i="13"/>
  <c r="P2286" i="13" s="1"/>
  <c r="M2286" i="13"/>
  <c r="L2288" i="13" l="1"/>
  <c r="O2287" i="13"/>
  <c r="P2287" i="13" s="1"/>
  <c r="M2287" i="13"/>
  <c r="N2287" i="13"/>
  <c r="L2289" i="13" l="1"/>
  <c r="O2288" i="13"/>
  <c r="P2288" i="13" s="1"/>
  <c r="M2288" i="13"/>
  <c r="N2288" i="13"/>
  <c r="L2290" i="13" l="1"/>
  <c r="O2289" i="13"/>
  <c r="P2289" i="13" s="1"/>
  <c r="M2289" i="13"/>
  <c r="N2289" i="13"/>
  <c r="O2290" i="13" l="1"/>
  <c r="P2290" i="13" s="1"/>
  <c r="N2290" i="13"/>
  <c r="L2291" i="13"/>
  <c r="M2290" i="13"/>
  <c r="L2292" i="13" l="1"/>
  <c r="O2291" i="13"/>
  <c r="P2291" i="13" s="1"/>
  <c r="M2291" i="13"/>
  <c r="N2291" i="13"/>
  <c r="L2293" i="13" l="1"/>
  <c r="O2292" i="13"/>
  <c r="P2292" i="13" s="1"/>
  <c r="M2292" i="13"/>
  <c r="N2292" i="13"/>
  <c r="L2294" i="13" l="1"/>
  <c r="O2293" i="13"/>
  <c r="P2293" i="13" s="1"/>
  <c r="M2293" i="13"/>
  <c r="N2293" i="13"/>
  <c r="L2295" i="13" l="1"/>
  <c r="N2294" i="13"/>
  <c r="M2294" i="13"/>
  <c r="O2294" i="13"/>
  <c r="P2294" i="13" s="1"/>
  <c r="L2296" i="13" l="1"/>
  <c r="O2295" i="13"/>
  <c r="P2295" i="13" s="1"/>
  <c r="M2295" i="13"/>
  <c r="N2295" i="13"/>
  <c r="L2297" i="13" l="1"/>
  <c r="O2296" i="13"/>
  <c r="P2296" i="13" s="1"/>
  <c r="M2296" i="13"/>
  <c r="N2296" i="13"/>
  <c r="L2298" i="13" l="1"/>
  <c r="O2297" i="13"/>
  <c r="P2297" i="13" s="1"/>
  <c r="M2297" i="13"/>
  <c r="N2297" i="13"/>
  <c r="N2298" i="13" l="1"/>
  <c r="L2299" i="13"/>
  <c r="O2298" i="13"/>
  <c r="P2298" i="13" s="1"/>
  <c r="M2298" i="13"/>
  <c r="L2300" i="13" l="1"/>
  <c r="O2299" i="13"/>
  <c r="P2299" i="13" s="1"/>
  <c r="M2299" i="13"/>
  <c r="N2299" i="13"/>
  <c r="L2301" i="13" l="1"/>
  <c r="O2300" i="13"/>
  <c r="P2300" i="13" s="1"/>
  <c r="M2300" i="13"/>
  <c r="N2300" i="13"/>
  <c r="L2302" i="13" l="1"/>
  <c r="O2301" i="13"/>
  <c r="P2301" i="13" s="1"/>
  <c r="M2301" i="13"/>
  <c r="N2301" i="13"/>
  <c r="L2303" i="13" l="1"/>
  <c r="N2302" i="13"/>
  <c r="O2302" i="13"/>
  <c r="P2302" i="13" s="1"/>
  <c r="M2302" i="13"/>
  <c r="L2304" i="13" l="1"/>
  <c r="O2303" i="13"/>
  <c r="P2303" i="13" s="1"/>
  <c r="M2303" i="13"/>
  <c r="N2303" i="13"/>
  <c r="L2305" i="13" l="1"/>
  <c r="O2304" i="13"/>
  <c r="P2304" i="13" s="1"/>
  <c r="M2304" i="13"/>
  <c r="N2304" i="13"/>
  <c r="L2306" i="13" l="1"/>
  <c r="O2305" i="13"/>
  <c r="P2305" i="13" s="1"/>
  <c r="M2305" i="13"/>
  <c r="N2305" i="13"/>
  <c r="O2306" i="13" l="1"/>
  <c r="P2306" i="13" s="1"/>
  <c r="N2306" i="13"/>
  <c r="M2306" i="13"/>
  <c r="L2307" i="13"/>
  <c r="L2308" i="13" l="1"/>
  <c r="O2307" i="13"/>
  <c r="P2307" i="13" s="1"/>
  <c r="M2307" i="13"/>
  <c r="N2307" i="13"/>
  <c r="L2309" i="13" l="1"/>
  <c r="O2308" i="13"/>
  <c r="P2308" i="13" s="1"/>
  <c r="M2308" i="13"/>
  <c r="N2308" i="13"/>
  <c r="L2310" i="13" l="1"/>
  <c r="O2309" i="13"/>
  <c r="P2309" i="13" s="1"/>
  <c r="M2309" i="13"/>
  <c r="N2309" i="13"/>
  <c r="L2311" i="13" l="1"/>
  <c r="N2310" i="13"/>
  <c r="O2310" i="13"/>
  <c r="P2310" i="13" s="1"/>
  <c r="M2310" i="13"/>
  <c r="L2312" i="13" l="1"/>
  <c r="O2311" i="13"/>
  <c r="P2311" i="13" s="1"/>
  <c r="M2311" i="13"/>
  <c r="N2311" i="13"/>
  <c r="L2313" i="13" l="1"/>
  <c r="O2312" i="13"/>
  <c r="P2312" i="13" s="1"/>
  <c r="M2312" i="13"/>
  <c r="N2312" i="13"/>
  <c r="L2314" i="13" l="1"/>
  <c r="O2313" i="13"/>
  <c r="P2313" i="13" s="1"/>
  <c r="M2313" i="13"/>
  <c r="N2313" i="13"/>
  <c r="L2315" i="13" l="1"/>
  <c r="N2314" i="13"/>
  <c r="O2314" i="13"/>
  <c r="P2314" i="13" s="1"/>
  <c r="M2314" i="13"/>
  <c r="L2316" i="13" l="1"/>
  <c r="O2315" i="13"/>
  <c r="P2315" i="13" s="1"/>
  <c r="M2315" i="13"/>
  <c r="N2315" i="13"/>
  <c r="L2317" i="13" l="1"/>
  <c r="O2316" i="13"/>
  <c r="P2316" i="13" s="1"/>
  <c r="M2316" i="13"/>
  <c r="N2316" i="13"/>
  <c r="L2318" i="13" l="1"/>
  <c r="O2317" i="13"/>
  <c r="P2317" i="13" s="1"/>
  <c r="M2317" i="13"/>
  <c r="N2317" i="13"/>
  <c r="L2319" i="13" l="1"/>
  <c r="N2318" i="13"/>
  <c r="O2318" i="13"/>
  <c r="P2318" i="13" s="1"/>
  <c r="M2318" i="13"/>
  <c r="L2320" i="13" l="1"/>
  <c r="O2319" i="13"/>
  <c r="P2319" i="13" s="1"/>
  <c r="M2319" i="13"/>
  <c r="N2319" i="13"/>
  <c r="L2321" i="13" l="1"/>
  <c r="O2320" i="13"/>
  <c r="P2320" i="13" s="1"/>
  <c r="M2320" i="13"/>
  <c r="N2320" i="13"/>
  <c r="L2322" i="13" l="1"/>
  <c r="O2321" i="13"/>
  <c r="P2321" i="13" s="1"/>
  <c r="M2321" i="13"/>
  <c r="N2321" i="13"/>
  <c r="O2322" i="13" l="1"/>
  <c r="P2322" i="13" s="1"/>
  <c r="N2322" i="13"/>
  <c r="M2322" i="13"/>
  <c r="L2323" i="13"/>
  <c r="L2324" i="13" l="1"/>
  <c r="O2323" i="13"/>
  <c r="P2323" i="13" s="1"/>
  <c r="M2323" i="13"/>
  <c r="N2323" i="13"/>
  <c r="L2325" i="13" l="1"/>
  <c r="O2324" i="13"/>
  <c r="P2324" i="13" s="1"/>
  <c r="M2324" i="13"/>
  <c r="N2324" i="13"/>
  <c r="L2326" i="13" l="1"/>
  <c r="O2325" i="13"/>
  <c r="P2325" i="13" s="1"/>
  <c r="M2325" i="13"/>
  <c r="N2325" i="13"/>
  <c r="L2327" i="13" l="1"/>
  <c r="N2326" i="13"/>
  <c r="O2326" i="13"/>
  <c r="P2326" i="13" s="1"/>
  <c r="M2326" i="13"/>
  <c r="L2328" i="13" l="1"/>
  <c r="O2327" i="13"/>
  <c r="P2327" i="13" s="1"/>
  <c r="M2327" i="13"/>
  <c r="N2327" i="13"/>
  <c r="L2329" i="13" l="1"/>
  <c r="O2328" i="13"/>
  <c r="P2328" i="13" s="1"/>
  <c r="M2328" i="13"/>
  <c r="N2328" i="13"/>
  <c r="L2330" i="13" l="1"/>
  <c r="O2329" i="13"/>
  <c r="P2329" i="13" s="1"/>
  <c r="M2329" i="13"/>
  <c r="N2329" i="13"/>
  <c r="N2330" i="13" l="1"/>
  <c r="L2331" i="13"/>
  <c r="O2330" i="13"/>
  <c r="P2330" i="13" s="1"/>
  <c r="M2330" i="13"/>
  <c r="L2332" i="13" l="1"/>
  <c r="O2331" i="13"/>
  <c r="P2331" i="13" s="1"/>
  <c r="M2331" i="13"/>
  <c r="N2331" i="13"/>
  <c r="L2333" i="13" l="1"/>
  <c r="O2332" i="13"/>
  <c r="P2332" i="13" s="1"/>
  <c r="M2332" i="13"/>
  <c r="N2332" i="13"/>
  <c r="L2334" i="13" l="1"/>
  <c r="O2333" i="13"/>
  <c r="P2333" i="13" s="1"/>
  <c r="M2333" i="13"/>
  <c r="N2333" i="13"/>
  <c r="L2335" i="13" l="1"/>
  <c r="N2334" i="13"/>
  <c r="O2334" i="13"/>
  <c r="P2334" i="13" s="1"/>
  <c r="M2334" i="13"/>
  <c r="L2336" i="13" l="1"/>
  <c r="O2335" i="13"/>
  <c r="P2335" i="13" s="1"/>
  <c r="M2335" i="13"/>
  <c r="N2335" i="13"/>
  <c r="L2337" i="13" l="1"/>
  <c r="O2336" i="13"/>
  <c r="P2336" i="13" s="1"/>
  <c r="M2336" i="13"/>
  <c r="N2336" i="13"/>
  <c r="L2338" i="13" l="1"/>
  <c r="O2337" i="13"/>
  <c r="P2337" i="13" s="1"/>
  <c r="M2337" i="13"/>
  <c r="N2337" i="13"/>
  <c r="O2338" i="13" l="1"/>
  <c r="P2338" i="13" s="1"/>
  <c r="N2338" i="13"/>
  <c r="M2338" i="13"/>
  <c r="L2339" i="13"/>
  <c r="L2340" i="13" l="1"/>
  <c r="O2339" i="13"/>
  <c r="P2339" i="13" s="1"/>
  <c r="M2339" i="13"/>
  <c r="N2339" i="13"/>
  <c r="L2341" i="13" l="1"/>
  <c r="O2340" i="13"/>
  <c r="P2340" i="13" s="1"/>
  <c r="M2340" i="13"/>
  <c r="N2340" i="13"/>
  <c r="L2342" i="13" l="1"/>
  <c r="O2341" i="13"/>
  <c r="P2341" i="13" s="1"/>
  <c r="M2341" i="13"/>
  <c r="N2341" i="13"/>
  <c r="L2343" i="13" l="1"/>
  <c r="N2342" i="13"/>
  <c r="O2342" i="13"/>
  <c r="P2342" i="13" s="1"/>
  <c r="M2342" i="13"/>
  <c r="L2344" i="13" l="1"/>
  <c r="O2343" i="13"/>
  <c r="P2343" i="13" s="1"/>
  <c r="M2343" i="13"/>
  <c r="N2343" i="13"/>
  <c r="L2345" i="13" l="1"/>
  <c r="O2344" i="13"/>
  <c r="P2344" i="13" s="1"/>
  <c r="M2344" i="13"/>
  <c r="N2344" i="13"/>
  <c r="L2346" i="13" l="1"/>
  <c r="O2345" i="13"/>
  <c r="P2345" i="13" s="1"/>
  <c r="M2345" i="13"/>
  <c r="N2345" i="13"/>
  <c r="L2347" i="13" l="1"/>
  <c r="N2346" i="13"/>
  <c r="O2346" i="13"/>
  <c r="P2346" i="13" s="1"/>
  <c r="M2346" i="13"/>
  <c r="L2348" i="13" l="1"/>
  <c r="O2347" i="13"/>
  <c r="P2347" i="13" s="1"/>
  <c r="M2347" i="13"/>
  <c r="N2347" i="13"/>
  <c r="L2349" i="13" l="1"/>
  <c r="O2348" i="13"/>
  <c r="P2348" i="13" s="1"/>
  <c r="M2348" i="13"/>
  <c r="N2348" i="13"/>
  <c r="L2350" i="13" l="1"/>
  <c r="O2349" i="13"/>
  <c r="P2349" i="13" s="1"/>
  <c r="M2349" i="13"/>
  <c r="N2349" i="13"/>
  <c r="L2351" i="13" l="1"/>
  <c r="N2350" i="13"/>
  <c r="O2350" i="13"/>
  <c r="P2350" i="13" s="1"/>
  <c r="M2350" i="13"/>
  <c r="L2352" i="13" l="1"/>
  <c r="O2351" i="13"/>
  <c r="P2351" i="13" s="1"/>
  <c r="M2351" i="13"/>
  <c r="N2351" i="13"/>
  <c r="L2353" i="13" l="1"/>
  <c r="O2352" i="13"/>
  <c r="P2352" i="13" s="1"/>
  <c r="M2352" i="13"/>
  <c r="N2352" i="13"/>
  <c r="L2354" i="13" l="1"/>
  <c r="O2353" i="13"/>
  <c r="P2353" i="13" s="1"/>
  <c r="M2353" i="13"/>
  <c r="N2353" i="13"/>
  <c r="O2354" i="13" l="1"/>
  <c r="P2354" i="13" s="1"/>
  <c r="N2354" i="13"/>
  <c r="L2355" i="13"/>
  <c r="M2354" i="13"/>
  <c r="L2356" i="13" l="1"/>
  <c r="O2355" i="13"/>
  <c r="P2355" i="13" s="1"/>
  <c r="M2355" i="13"/>
  <c r="N2355" i="13"/>
  <c r="L2357" i="13" l="1"/>
  <c r="O2356" i="13"/>
  <c r="P2356" i="13" s="1"/>
  <c r="M2356" i="13"/>
  <c r="N2356" i="13"/>
  <c r="L2358" i="13" l="1"/>
  <c r="O2357" i="13"/>
  <c r="P2357" i="13" s="1"/>
  <c r="M2357" i="13"/>
  <c r="N2357" i="13"/>
  <c r="L2359" i="13" l="1"/>
  <c r="N2358" i="13"/>
  <c r="O2358" i="13"/>
  <c r="P2358" i="13" s="1"/>
  <c r="M2358" i="13"/>
  <c r="L2360" i="13" l="1"/>
  <c r="O2359" i="13"/>
  <c r="P2359" i="13" s="1"/>
  <c r="M2359" i="13"/>
  <c r="N2359" i="13"/>
  <c r="L2361" i="13" l="1"/>
  <c r="O2360" i="13"/>
  <c r="P2360" i="13" s="1"/>
  <c r="M2360" i="13"/>
  <c r="N2360" i="13"/>
  <c r="L2362" i="13" l="1"/>
  <c r="O2361" i="13"/>
  <c r="P2361" i="13" s="1"/>
  <c r="M2361" i="13"/>
  <c r="N2361" i="13"/>
  <c r="N2362" i="13" l="1"/>
  <c r="L2363" i="13"/>
  <c r="O2362" i="13"/>
  <c r="P2362" i="13" s="1"/>
  <c r="M2362" i="13"/>
  <c r="L2364" i="13" l="1"/>
  <c r="O2363" i="13"/>
  <c r="P2363" i="13" s="1"/>
  <c r="M2363" i="13"/>
  <c r="N2363" i="13"/>
  <c r="L2365" i="13" l="1"/>
  <c r="O2364" i="13"/>
  <c r="P2364" i="13" s="1"/>
  <c r="M2364" i="13"/>
  <c r="N2364" i="13"/>
  <c r="L2366" i="13" l="1"/>
  <c r="O2365" i="13"/>
  <c r="P2365" i="13" s="1"/>
  <c r="M2365" i="13"/>
  <c r="N2365" i="13"/>
  <c r="L2367" i="13" l="1"/>
  <c r="N2366" i="13"/>
  <c r="O2366" i="13"/>
  <c r="P2366" i="13" s="1"/>
  <c r="M2366" i="13"/>
  <c r="L2368" i="13" l="1"/>
  <c r="O2367" i="13"/>
  <c r="P2367" i="13" s="1"/>
  <c r="M2367" i="13"/>
  <c r="N2367" i="13"/>
  <c r="L2369" i="13" l="1"/>
  <c r="O2368" i="13"/>
  <c r="P2368" i="13" s="1"/>
  <c r="M2368" i="13"/>
  <c r="N2368" i="13"/>
  <c r="L2370" i="13" l="1"/>
  <c r="O2369" i="13"/>
  <c r="P2369" i="13" s="1"/>
  <c r="M2369" i="13"/>
  <c r="N2369" i="13"/>
  <c r="O2370" i="13" l="1"/>
  <c r="P2370" i="13" s="1"/>
  <c r="N2370" i="13"/>
  <c r="M2370" i="13"/>
  <c r="L2371" i="13"/>
  <c r="L2372" i="13" l="1"/>
  <c r="O2371" i="13"/>
  <c r="P2371" i="13" s="1"/>
  <c r="M2371" i="13"/>
  <c r="N2371" i="13"/>
  <c r="L2373" i="13" l="1"/>
  <c r="O2372" i="13"/>
  <c r="P2372" i="13" s="1"/>
  <c r="M2372" i="13"/>
  <c r="N2372" i="13"/>
  <c r="L2374" i="13" l="1"/>
  <c r="O2373" i="13"/>
  <c r="P2373" i="13" s="1"/>
  <c r="M2373" i="13"/>
  <c r="N2373" i="13"/>
  <c r="L2375" i="13" l="1"/>
  <c r="N2374" i="13"/>
  <c r="O2374" i="13"/>
  <c r="P2374" i="13" s="1"/>
  <c r="M2374" i="13"/>
  <c r="L2376" i="13" l="1"/>
  <c r="O2375" i="13"/>
  <c r="P2375" i="13" s="1"/>
  <c r="M2375" i="13"/>
  <c r="N2375" i="13"/>
  <c r="L2377" i="13" l="1"/>
  <c r="O2376" i="13"/>
  <c r="P2376" i="13" s="1"/>
  <c r="M2376" i="13"/>
  <c r="N2376" i="13"/>
  <c r="L2378" i="13" l="1"/>
  <c r="O2377" i="13"/>
  <c r="P2377" i="13" s="1"/>
  <c r="M2377" i="13"/>
  <c r="N2377" i="13"/>
  <c r="L2379" i="13" l="1"/>
  <c r="N2378" i="13"/>
  <c r="O2378" i="13"/>
  <c r="P2378" i="13" s="1"/>
  <c r="M2378" i="13"/>
  <c r="L2380" i="13" l="1"/>
  <c r="O2379" i="13"/>
  <c r="P2379" i="13" s="1"/>
  <c r="M2379" i="13"/>
  <c r="N2379" i="13"/>
  <c r="L2381" i="13" l="1"/>
  <c r="O2380" i="13"/>
  <c r="P2380" i="13" s="1"/>
  <c r="M2380" i="13"/>
  <c r="N2380" i="13"/>
  <c r="L2382" i="13" l="1"/>
  <c r="O2381" i="13"/>
  <c r="P2381" i="13" s="1"/>
  <c r="M2381" i="13"/>
  <c r="N2381" i="13"/>
  <c r="L2383" i="13" l="1"/>
  <c r="N2382" i="13"/>
  <c r="O2382" i="13"/>
  <c r="P2382" i="13" s="1"/>
  <c r="M2382" i="13"/>
  <c r="L2384" i="13" l="1"/>
  <c r="O2383" i="13"/>
  <c r="P2383" i="13" s="1"/>
  <c r="M2383" i="13"/>
  <c r="N2383" i="13"/>
  <c r="L2385" i="13" l="1"/>
  <c r="O2384" i="13"/>
  <c r="P2384" i="13" s="1"/>
  <c r="M2384" i="13"/>
  <c r="N2384" i="13"/>
  <c r="L2386" i="13" l="1"/>
  <c r="O2385" i="13"/>
  <c r="P2385" i="13" s="1"/>
  <c r="M2385" i="13"/>
  <c r="N2385" i="13"/>
  <c r="O2386" i="13" l="1"/>
  <c r="P2386" i="13" s="1"/>
  <c r="N2386" i="13"/>
  <c r="M2386" i="13"/>
  <c r="L2387" i="13"/>
  <c r="L2388" i="13" l="1"/>
  <c r="O2387" i="13"/>
  <c r="P2387" i="13" s="1"/>
  <c r="M2387" i="13"/>
  <c r="N2387" i="13"/>
  <c r="L2389" i="13" l="1"/>
  <c r="O2388" i="13"/>
  <c r="P2388" i="13" s="1"/>
  <c r="M2388" i="13"/>
  <c r="N2388" i="13"/>
  <c r="L2390" i="13" l="1"/>
  <c r="O2389" i="13"/>
  <c r="P2389" i="13" s="1"/>
  <c r="M2389" i="13"/>
  <c r="N2389" i="13"/>
  <c r="L2391" i="13" l="1"/>
  <c r="N2390" i="13"/>
  <c r="O2390" i="13"/>
  <c r="P2390" i="13" s="1"/>
  <c r="M2390" i="13"/>
  <c r="L2392" i="13" l="1"/>
  <c r="O2391" i="13"/>
  <c r="P2391" i="13" s="1"/>
  <c r="M2391" i="13"/>
  <c r="N2391" i="13"/>
  <c r="L2393" i="13" l="1"/>
  <c r="O2392" i="13"/>
  <c r="P2392" i="13" s="1"/>
  <c r="M2392" i="13"/>
  <c r="N2392" i="13"/>
  <c r="L2394" i="13" l="1"/>
  <c r="O2393" i="13"/>
  <c r="P2393" i="13" s="1"/>
  <c r="M2393" i="13"/>
  <c r="N2393" i="13"/>
  <c r="N2394" i="13" l="1"/>
  <c r="L2395" i="13"/>
  <c r="O2394" i="13"/>
  <c r="P2394" i="13" s="1"/>
  <c r="M2394" i="13"/>
  <c r="L2396" i="13" l="1"/>
  <c r="O2395" i="13"/>
  <c r="P2395" i="13" s="1"/>
  <c r="M2395" i="13"/>
  <c r="N2395" i="13"/>
  <c r="L2397" i="13" l="1"/>
  <c r="O2396" i="13"/>
  <c r="P2396" i="13" s="1"/>
  <c r="M2396" i="13"/>
  <c r="N2396" i="13"/>
  <c r="L2398" i="13" l="1"/>
  <c r="O2397" i="13"/>
  <c r="P2397" i="13" s="1"/>
  <c r="M2397" i="13"/>
  <c r="N2397" i="13"/>
  <c r="L2399" i="13" l="1"/>
  <c r="N2398" i="13"/>
  <c r="O2398" i="13"/>
  <c r="P2398" i="13" s="1"/>
  <c r="M2398" i="13"/>
  <c r="L2400" i="13" l="1"/>
  <c r="O2399" i="13"/>
  <c r="P2399" i="13" s="1"/>
  <c r="M2399" i="13"/>
  <c r="N2399" i="13"/>
  <c r="L2401" i="13" l="1"/>
  <c r="O2400" i="13"/>
  <c r="P2400" i="13" s="1"/>
  <c r="M2400" i="13"/>
  <c r="N2400" i="13"/>
  <c r="L2402" i="13" l="1"/>
  <c r="O2401" i="13"/>
  <c r="P2401" i="13" s="1"/>
  <c r="M2401" i="13"/>
  <c r="N2401" i="13"/>
  <c r="O2402" i="13" l="1"/>
  <c r="P2402" i="13" s="1"/>
  <c r="N2402" i="13"/>
  <c r="M2402" i="13"/>
  <c r="L2403" i="13"/>
  <c r="L2404" i="13" l="1"/>
  <c r="O2403" i="13"/>
  <c r="P2403" i="13" s="1"/>
  <c r="M2403" i="13"/>
  <c r="N2403" i="13"/>
  <c r="L2405" i="13" l="1"/>
  <c r="O2404" i="13"/>
  <c r="P2404" i="13" s="1"/>
  <c r="M2404" i="13"/>
  <c r="N2404" i="13"/>
  <c r="L2406" i="13" l="1"/>
  <c r="O2405" i="13"/>
  <c r="P2405" i="13" s="1"/>
  <c r="M2405" i="13"/>
  <c r="N2405" i="13"/>
  <c r="L2407" i="13" l="1"/>
  <c r="N2406" i="13"/>
  <c r="O2406" i="13"/>
  <c r="P2406" i="13" s="1"/>
  <c r="M2406" i="13"/>
  <c r="L2408" i="13" l="1"/>
  <c r="O2407" i="13"/>
  <c r="P2407" i="13" s="1"/>
  <c r="M2407" i="13"/>
  <c r="N2407" i="13"/>
  <c r="L2409" i="13" l="1"/>
  <c r="O2408" i="13"/>
  <c r="P2408" i="13" s="1"/>
  <c r="M2408" i="13"/>
  <c r="N2408" i="13"/>
  <c r="L2410" i="13" l="1"/>
  <c r="O2409" i="13"/>
  <c r="P2409" i="13" s="1"/>
  <c r="M2409" i="13"/>
  <c r="N2409" i="13"/>
  <c r="L2411" i="13" l="1"/>
  <c r="N2410" i="13"/>
  <c r="O2410" i="13"/>
  <c r="P2410" i="13" s="1"/>
  <c r="M2410" i="13"/>
  <c r="L2412" i="13" l="1"/>
  <c r="O2411" i="13"/>
  <c r="P2411" i="13" s="1"/>
  <c r="M2411" i="13"/>
  <c r="N2411" i="13"/>
  <c r="L2413" i="13" l="1"/>
  <c r="O2412" i="13"/>
  <c r="P2412" i="13" s="1"/>
  <c r="M2412" i="13"/>
  <c r="N2412" i="13"/>
  <c r="L2414" i="13" l="1"/>
  <c r="O2413" i="13"/>
  <c r="P2413" i="13" s="1"/>
  <c r="M2413" i="13"/>
  <c r="N2413" i="13"/>
  <c r="L2415" i="13" l="1"/>
  <c r="N2414" i="13"/>
  <c r="O2414" i="13"/>
  <c r="P2414" i="13" s="1"/>
  <c r="M2414" i="13"/>
  <c r="L2416" i="13" l="1"/>
  <c r="O2415" i="13"/>
  <c r="P2415" i="13" s="1"/>
  <c r="M2415" i="13"/>
  <c r="N2415" i="13"/>
  <c r="L2417" i="13" l="1"/>
  <c r="O2416" i="13"/>
  <c r="P2416" i="13" s="1"/>
  <c r="M2416" i="13"/>
  <c r="N2416" i="13"/>
  <c r="L2418" i="13" l="1"/>
  <c r="O2417" i="13"/>
  <c r="P2417" i="13" s="1"/>
  <c r="M2417" i="13"/>
  <c r="N2417" i="13"/>
  <c r="O2418" i="13" l="1"/>
  <c r="P2418" i="13" s="1"/>
  <c r="N2418" i="13"/>
  <c r="L2419" i="13"/>
  <c r="M2418" i="13"/>
  <c r="L2420" i="13" l="1"/>
  <c r="O2419" i="13"/>
  <c r="P2419" i="13" s="1"/>
  <c r="M2419" i="13"/>
  <c r="N2419" i="13"/>
  <c r="L2421" i="13" l="1"/>
  <c r="O2420" i="13"/>
  <c r="P2420" i="13" s="1"/>
  <c r="M2420" i="13"/>
  <c r="N2420" i="13"/>
  <c r="L2422" i="13" l="1"/>
  <c r="O2421" i="13"/>
  <c r="P2421" i="13" s="1"/>
  <c r="M2421" i="13"/>
  <c r="N2421" i="13"/>
  <c r="L2423" i="13" l="1"/>
  <c r="N2422" i="13"/>
  <c r="O2422" i="13"/>
  <c r="P2422" i="13" s="1"/>
  <c r="M2422" i="13"/>
  <c r="L2424" i="13" l="1"/>
  <c r="O2423" i="13"/>
  <c r="P2423" i="13" s="1"/>
  <c r="M2423" i="13"/>
  <c r="N2423" i="13"/>
  <c r="L2425" i="13" l="1"/>
  <c r="O2424" i="13"/>
  <c r="P2424" i="13" s="1"/>
  <c r="M2424" i="13"/>
  <c r="N2424" i="13"/>
  <c r="L2426" i="13" l="1"/>
  <c r="O2425" i="13"/>
  <c r="P2425" i="13" s="1"/>
  <c r="M2425" i="13"/>
  <c r="N2425" i="13"/>
  <c r="N2426" i="13" l="1"/>
  <c r="L2427" i="13"/>
  <c r="O2426" i="13"/>
  <c r="P2426" i="13" s="1"/>
  <c r="M2426" i="13"/>
  <c r="L2428" i="13" l="1"/>
  <c r="O2427" i="13"/>
  <c r="P2427" i="13" s="1"/>
  <c r="M2427" i="13"/>
  <c r="N2427" i="13"/>
  <c r="L2429" i="13" l="1"/>
  <c r="O2428" i="13"/>
  <c r="P2428" i="13" s="1"/>
  <c r="M2428" i="13"/>
  <c r="N2428" i="13"/>
  <c r="L2430" i="13" l="1"/>
  <c r="O2429" i="13"/>
  <c r="P2429" i="13" s="1"/>
  <c r="M2429" i="13"/>
  <c r="N2429" i="13"/>
  <c r="L2431" i="13" l="1"/>
  <c r="N2430" i="13"/>
  <c r="O2430" i="13"/>
  <c r="P2430" i="13" s="1"/>
  <c r="M2430" i="13"/>
  <c r="L2432" i="13" l="1"/>
  <c r="O2431" i="13"/>
  <c r="P2431" i="13" s="1"/>
  <c r="M2431" i="13"/>
  <c r="N2431" i="13"/>
  <c r="L2433" i="13" l="1"/>
  <c r="O2432" i="13"/>
  <c r="P2432" i="13" s="1"/>
  <c r="M2432" i="13"/>
  <c r="N2432" i="13"/>
  <c r="L2434" i="13" l="1"/>
  <c r="O2433" i="13"/>
  <c r="P2433" i="13" s="1"/>
  <c r="M2433" i="13"/>
  <c r="N2433" i="13"/>
  <c r="O2434" i="13" l="1"/>
  <c r="P2434" i="13" s="1"/>
  <c r="N2434" i="13"/>
  <c r="M2434" i="13"/>
  <c r="L2435" i="13"/>
  <c r="L2436" i="13" l="1"/>
  <c r="O2435" i="13"/>
  <c r="P2435" i="13" s="1"/>
  <c r="M2435" i="13"/>
  <c r="N2435" i="13"/>
  <c r="L2437" i="13" l="1"/>
  <c r="O2436" i="13"/>
  <c r="P2436" i="13" s="1"/>
  <c r="M2436" i="13"/>
  <c r="N2436" i="13"/>
  <c r="L2438" i="13" l="1"/>
  <c r="O2437" i="13"/>
  <c r="P2437" i="13" s="1"/>
  <c r="M2437" i="13"/>
  <c r="N2437" i="13"/>
  <c r="L2439" i="13" l="1"/>
  <c r="N2438" i="13"/>
  <c r="O2438" i="13"/>
  <c r="P2438" i="13" s="1"/>
  <c r="M2438" i="13"/>
  <c r="L2440" i="13" l="1"/>
  <c r="O2439" i="13"/>
  <c r="P2439" i="13" s="1"/>
  <c r="M2439" i="13"/>
  <c r="N2439" i="13"/>
  <c r="L2441" i="13" l="1"/>
  <c r="O2440" i="13"/>
  <c r="P2440" i="13" s="1"/>
  <c r="M2440" i="13"/>
  <c r="N2440" i="13"/>
  <c r="L2442" i="13" l="1"/>
  <c r="O2441" i="13"/>
  <c r="P2441" i="13" s="1"/>
  <c r="M2441" i="13"/>
  <c r="N2441" i="13"/>
  <c r="L2443" i="13" l="1"/>
  <c r="N2442" i="13"/>
  <c r="O2442" i="13"/>
  <c r="P2442" i="13" s="1"/>
  <c r="M2442" i="13"/>
  <c r="L2444" i="13" l="1"/>
  <c r="O2443" i="13"/>
  <c r="P2443" i="13" s="1"/>
  <c r="M2443" i="13"/>
  <c r="N2443" i="13"/>
  <c r="L2445" i="13" l="1"/>
  <c r="O2444" i="13"/>
  <c r="P2444" i="13" s="1"/>
  <c r="M2444" i="13"/>
  <c r="N2444" i="13"/>
  <c r="L2446" i="13" l="1"/>
  <c r="O2445" i="13"/>
  <c r="P2445" i="13" s="1"/>
  <c r="M2445" i="13"/>
  <c r="N2445" i="13"/>
  <c r="L2447" i="13" l="1"/>
  <c r="N2446" i="13"/>
  <c r="O2446" i="13"/>
  <c r="P2446" i="13" s="1"/>
  <c r="M2446" i="13"/>
  <c r="L2448" i="13" l="1"/>
  <c r="O2447" i="13"/>
  <c r="P2447" i="13" s="1"/>
  <c r="M2447" i="13"/>
  <c r="N2447" i="13"/>
  <c r="L2449" i="13" l="1"/>
  <c r="O2448" i="13"/>
  <c r="P2448" i="13" s="1"/>
  <c r="M2448" i="13"/>
  <c r="N2448" i="13"/>
  <c r="L2450" i="13" l="1"/>
  <c r="O2449" i="13"/>
  <c r="P2449" i="13" s="1"/>
  <c r="M2449" i="13"/>
  <c r="N2449" i="13"/>
  <c r="O2450" i="13" l="1"/>
  <c r="P2450" i="13" s="1"/>
  <c r="N2450" i="13"/>
  <c r="M2450" i="13"/>
  <c r="L2451" i="13"/>
  <c r="L2452" i="13" l="1"/>
  <c r="O2451" i="13"/>
  <c r="P2451" i="13" s="1"/>
  <c r="M2451" i="13"/>
  <c r="N2451" i="13"/>
  <c r="L2453" i="13" l="1"/>
  <c r="O2452" i="13"/>
  <c r="P2452" i="13" s="1"/>
  <c r="M2452" i="13"/>
  <c r="N2452" i="13"/>
  <c r="L2454" i="13" l="1"/>
  <c r="O2453" i="13"/>
  <c r="P2453" i="13" s="1"/>
  <c r="M2453" i="13"/>
  <c r="N2453" i="13"/>
  <c r="L2455" i="13" l="1"/>
  <c r="N2454" i="13"/>
  <c r="O2454" i="13"/>
  <c r="P2454" i="13" s="1"/>
  <c r="M2454" i="13"/>
  <c r="L2456" i="13" l="1"/>
  <c r="O2455" i="13"/>
  <c r="P2455" i="13" s="1"/>
  <c r="M2455" i="13"/>
  <c r="N2455" i="13"/>
  <c r="L2457" i="13" l="1"/>
  <c r="O2456" i="13"/>
  <c r="P2456" i="13" s="1"/>
  <c r="M2456" i="13"/>
  <c r="N2456" i="13"/>
  <c r="L2458" i="13" l="1"/>
  <c r="O2457" i="13"/>
  <c r="P2457" i="13" s="1"/>
  <c r="M2457" i="13"/>
  <c r="N2457" i="13"/>
  <c r="N2458" i="13" l="1"/>
  <c r="L2459" i="13"/>
  <c r="O2458" i="13"/>
  <c r="P2458" i="13" s="1"/>
  <c r="M2458" i="13"/>
  <c r="L2460" i="13" l="1"/>
  <c r="O2459" i="13"/>
  <c r="P2459" i="13" s="1"/>
  <c r="M2459" i="13"/>
  <c r="N2459" i="13"/>
  <c r="L2461" i="13" l="1"/>
  <c r="O2460" i="13"/>
  <c r="P2460" i="13" s="1"/>
  <c r="M2460" i="13"/>
  <c r="N2460" i="13"/>
  <c r="L2462" i="13" l="1"/>
  <c r="O2461" i="13"/>
  <c r="P2461" i="13" s="1"/>
  <c r="M2461" i="13"/>
  <c r="N2461" i="13"/>
  <c r="L2463" i="13" l="1"/>
  <c r="N2462" i="13"/>
  <c r="O2462" i="13"/>
  <c r="P2462" i="13" s="1"/>
  <c r="M2462" i="13"/>
  <c r="L2464" i="13" l="1"/>
  <c r="O2463" i="13"/>
  <c r="P2463" i="13" s="1"/>
  <c r="M2463" i="13"/>
  <c r="N2463" i="13"/>
  <c r="L2465" i="13" l="1"/>
  <c r="O2464" i="13"/>
  <c r="P2464" i="13" s="1"/>
  <c r="M2464" i="13"/>
  <c r="N2464" i="13"/>
  <c r="L2466" i="13" l="1"/>
  <c r="O2465" i="13"/>
  <c r="P2465" i="13" s="1"/>
  <c r="M2465" i="13"/>
  <c r="N2465" i="13"/>
  <c r="O2466" i="13" l="1"/>
  <c r="P2466" i="13" s="1"/>
  <c r="N2466" i="13"/>
  <c r="M2466" i="13"/>
  <c r="L2467" i="13"/>
  <c r="L2468" i="13" l="1"/>
  <c r="O2467" i="13"/>
  <c r="P2467" i="13" s="1"/>
  <c r="M2467" i="13"/>
  <c r="N2467" i="13"/>
  <c r="L2469" i="13" l="1"/>
  <c r="O2468" i="13"/>
  <c r="P2468" i="13" s="1"/>
  <c r="M2468" i="13"/>
  <c r="N2468" i="13"/>
  <c r="L2470" i="13" l="1"/>
  <c r="O2469" i="13"/>
  <c r="P2469" i="13" s="1"/>
  <c r="M2469" i="13"/>
  <c r="N2469" i="13"/>
  <c r="L2471" i="13" l="1"/>
  <c r="N2470" i="13"/>
  <c r="O2470" i="13"/>
  <c r="P2470" i="13" s="1"/>
  <c r="M2470" i="13"/>
  <c r="L2472" i="13" l="1"/>
  <c r="O2471" i="13"/>
  <c r="P2471" i="13" s="1"/>
  <c r="M2471" i="13"/>
  <c r="N2471" i="13"/>
  <c r="L2473" i="13" l="1"/>
  <c r="O2472" i="13"/>
  <c r="P2472" i="13" s="1"/>
  <c r="M2472" i="13"/>
  <c r="N2472" i="13"/>
  <c r="L2474" i="13" l="1"/>
  <c r="O2473" i="13"/>
  <c r="P2473" i="13" s="1"/>
  <c r="M2473" i="13"/>
  <c r="N2473" i="13"/>
  <c r="L2475" i="13" l="1"/>
  <c r="N2474" i="13"/>
  <c r="O2474" i="13"/>
  <c r="P2474" i="13" s="1"/>
  <c r="M2474" i="13"/>
  <c r="L2476" i="13" l="1"/>
  <c r="O2475" i="13"/>
  <c r="P2475" i="13" s="1"/>
  <c r="M2475" i="13"/>
  <c r="N2475" i="13"/>
  <c r="L2477" i="13" l="1"/>
  <c r="O2476" i="13"/>
  <c r="P2476" i="13" s="1"/>
  <c r="M2476" i="13"/>
  <c r="N2476" i="13"/>
  <c r="L2478" i="13" l="1"/>
  <c r="O2477" i="13"/>
  <c r="P2477" i="13" s="1"/>
  <c r="M2477" i="13"/>
  <c r="N2477" i="13"/>
  <c r="L2479" i="13" l="1"/>
  <c r="N2478" i="13"/>
  <c r="O2478" i="13"/>
  <c r="P2478" i="13" s="1"/>
  <c r="M2478" i="13"/>
  <c r="L2480" i="13" l="1"/>
  <c r="O2479" i="13"/>
  <c r="P2479" i="13" s="1"/>
  <c r="M2479" i="13"/>
  <c r="N2479" i="13"/>
  <c r="L2481" i="13" l="1"/>
  <c r="O2480" i="13"/>
  <c r="P2480" i="13" s="1"/>
  <c r="M2480" i="13"/>
  <c r="N2480" i="13"/>
  <c r="L2482" i="13" l="1"/>
  <c r="O2481" i="13"/>
  <c r="P2481" i="13" s="1"/>
  <c r="M2481" i="13"/>
  <c r="N2481" i="13"/>
  <c r="O2482" i="13" l="1"/>
  <c r="P2482" i="13" s="1"/>
  <c r="N2482" i="13"/>
  <c r="L2483" i="13"/>
  <c r="M2482" i="13"/>
  <c r="L2484" i="13" l="1"/>
  <c r="O2483" i="13"/>
  <c r="P2483" i="13" s="1"/>
  <c r="M2483" i="13"/>
  <c r="N2483" i="13"/>
  <c r="L2485" i="13" l="1"/>
  <c r="O2484" i="13"/>
  <c r="P2484" i="13" s="1"/>
  <c r="M2484" i="13"/>
  <c r="N2484" i="13"/>
  <c r="L2486" i="13" l="1"/>
  <c r="O2485" i="13"/>
  <c r="P2485" i="13" s="1"/>
  <c r="M2485" i="13"/>
  <c r="N2485" i="13"/>
  <c r="L2487" i="13" l="1"/>
  <c r="N2486" i="13"/>
  <c r="M2486" i="13"/>
  <c r="O2486" i="13"/>
  <c r="P2486" i="13" s="1"/>
  <c r="L2488" i="13" l="1"/>
  <c r="O2487" i="13"/>
  <c r="P2487" i="13" s="1"/>
  <c r="M2487" i="13"/>
  <c r="N2487" i="13"/>
  <c r="L2489" i="13" l="1"/>
  <c r="O2488" i="13"/>
  <c r="P2488" i="13" s="1"/>
  <c r="M2488" i="13"/>
  <c r="N2488" i="13"/>
  <c r="L2490" i="13" l="1"/>
  <c r="O2489" i="13"/>
  <c r="P2489" i="13" s="1"/>
  <c r="M2489" i="13"/>
  <c r="N2489" i="13"/>
  <c r="N2490" i="13" l="1"/>
  <c r="L2491" i="13"/>
  <c r="O2490" i="13"/>
  <c r="P2490" i="13" s="1"/>
  <c r="M2490" i="13"/>
  <c r="L2492" i="13" l="1"/>
  <c r="O2491" i="13"/>
  <c r="P2491" i="13" s="1"/>
  <c r="M2491" i="13"/>
  <c r="N2491" i="13"/>
  <c r="L2493" i="13" l="1"/>
  <c r="O2492" i="13"/>
  <c r="P2492" i="13" s="1"/>
  <c r="M2492" i="13"/>
  <c r="N2492" i="13"/>
  <c r="L2494" i="13" l="1"/>
  <c r="O2493" i="13"/>
  <c r="P2493" i="13" s="1"/>
  <c r="M2493" i="13"/>
  <c r="N2493" i="13"/>
  <c r="L2495" i="13" l="1"/>
  <c r="N2494" i="13"/>
  <c r="O2494" i="13"/>
  <c r="P2494" i="13" s="1"/>
  <c r="M2494" i="13"/>
  <c r="L2496" i="13" l="1"/>
  <c r="O2495" i="13"/>
  <c r="P2495" i="13" s="1"/>
  <c r="M2495" i="13"/>
  <c r="N2495" i="13"/>
  <c r="L2497" i="13" l="1"/>
  <c r="O2496" i="13"/>
  <c r="P2496" i="13" s="1"/>
  <c r="M2496" i="13"/>
  <c r="N2496" i="13"/>
  <c r="L2498" i="13" l="1"/>
  <c r="O2497" i="13"/>
  <c r="P2497" i="13" s="1"/>
  <c r="M2497" i="13"/>
  <c r="N2497" i="13"/>
  <c r="O2498" i="13" l="1"/>
  <c r="P2498" i="13" s="1"/>
  <c r="N2498" i="13"/>
  <c r="M2498" i="13"/>
  <c r="L2499" i="13"/>
  <c r="L2500" i="13" l="1"/>
  <c r="O2499" i="13"/>
  <c r="P2499" i="13" s="1"/>
  <c r="M2499" i="13"/>
  <c r="N2499" i="13"/>
  <c r="L2501" i="13" l="1"/>
  <c r="O2500" i="13"/>
  <c r="P2500" i="13" s="1"/>
  <c r="M2500" i="13"/>
  <c r="N2500" i="13"/>
  <c r="L2502" i="13" l="1"/>
  <c r="O2501" i="13"/>
  <c r="P2501" i="13" s="1"/>
  <c r="M2501" i="13"/>
  <c r="N2501" i="13"/>
  <c r="L2503" i="13" l="1"/>
  <c r="N2502" i="13"/>
  <c r="O2502" i="13"/>
  <c r="P2502" i="13" s="1"/>
  <c r="M2502" i="13"/>
  <c r="L2504" i="13" l="1"/>
  <c r="O2503" i="13"/>
  <c r="P2503" i="13" s="1"/>
  <c r="M2503" i="13"/>
  <c r="N2503" i="13"/>
  <c r="L2505" i="13" l="1"/>
  <c r="O2504" i="13"/>
  <c r="P2504" i="13" s="1"/>
  <c r="M2504" i="13"/>
  <c r="N2504" i="13"/>
  <c r="L2506" i="13" l="1"/>
  <c r="O2505" i="13"/>
  <c r="P2505" i="13" s="1"/>
  <c r="M2505" i="13"/>
  <c r="N2505" i="13"/>
  <c r="L2507" i="13" l="1"/>
  <c r="N2506" i="13"/>
  <c r="O2506" i="13"/>
  <c r="P2506" i="13" s="1"/>
  <c r="M2506" i="13"/>
  <c r="L2508" i="13" l="1"/>
  <c r="O2507" i="13"/>
  <c r="P2507" i="13" s="1"/>
  <c r="M2507" i="13"/>
  <c r="N2507" i="13"/>
  <c r="L2509" i="13" l="1"/>
  <c r="O2508" i="13"/>
  <c r="P2508" i="13" s="1"/>
  <c r="M2508" i="13"/>
  <c r="N2508" i="13"/>
  <c r="L2510" i="13" l="1"/>
  <c r="O2509" i="13"/>
  <c r="P2509" i="13" s="1"/>
  <c r="M2509" i="13"/>
  <c r="N2509" i="13"/>
  <c r="L2511" i="13" l="1"/>
  <c r="N2510" i="13"/>
  <c r="O2510" i="13"/>
  <c r="P2510" i="13" s="1"/>
  <c r="M2510" i="13"/>
  <c r="L2512" i="13" l="1"/>
  <c r="O2511" i="13"/>
  <c r="P2511" i="13" s="1"/>
  <c r="M2511" i="13"/>
  <c r="N2511" i="13"/>
  <c r="L2513" i="13" l="1"/>
  <c r="O2512" i="13"/>
  <c r="P2512" i="13" s="1"/>
  <c r="M2512" i="13"/>
  <c r="N2512" i="13"/>
  <c r="L2514" i="13" l="1"/>
  <c r="O2513" i="13"/>
  <c r="P2513" i="13" s="1"/>
  <c r="M2513" i="13"/>
  <c r="N2513" i="13"/>
  <c r="O2514" i="13" l="1"/>
  <c r="P2514" i="13" s="1"/>
  <c r="N2514" i="13"/>
  <c r="M2514" i="13"/>
  <c r="L2515" i="13"/>
  <c r="L2516" i="13" l="1"/>
  <c r="O2515" i="13"/>
  <c r="P2515" i="13" s="1"/>
  <c r="M2515" i="13"/>
  <c r="N2515" i="13"/>
  <c r="L2517" i="13" l="1"/>
  <c r="O2516" i="13"/>
  <c r="P2516" i="13" s="1"/>
  <c r="M2516" i="13"/>
  <c r="N2516" i="13"/>
  <c r="L2518" i="13" l="1"/>
  <c r="O2517" i="13"/>
  <c r="P2517" i="13" s="1"/>
  <c r="M2517" i="13"/>
  <c r="N2517" i="13"/>
  <c r="L2519" i="13" l="1"/>
  <c r="N2518" i="13"/>
  <c r="O2518" i="13"/>
  <c r="P2518" i="13" s="1"/>
  <c r="M2518" i="13"/>
  <c r="L2520" i="13" l="1"/>
  <c r="O2519" i="13"/>
  <c r="P2519" i="13" s="1"/>
  <c r="M2519" i="13"/>
  <c r="N2519" i="13"/>
  <c r="L2521" i="13" l="1"/>
  <c r="O2520" i="13"/>
  <c r="P2520" i="13" s="1"/>
  <c r="M2520" i="13"/>
  <c r="N2520" i="13"/>
  <c r="L2522" i="13" l="1"/>
  <c r="O2521" i="13"/>
  <c r="P2521" i="13" s="1"/>
  <c r="M2521" i="13"/>
  <c r="N2521" i="13"/>
  <c r="N2522" i="13" l="1"/>
  <c r="L2523" i="13"/>
  <c r="O2522" i="13"/>
  <c r="P2522" i="13" s="1"/>
  <c r="M2522" i="13"/>
  <c r="L2524" i="13" l="1"/>
  <c r="O2523" i="13"/>
  <c r="P2523" i="13" s="1"/>
  <c r="M2523" i="13"/>
  <c r="N2523" i="13"/>
  <c r="L2525" i="13" l="1"/>
  <c r="O2524" i="13"/>
  <c r="P2524" i="13" s="1"/>
  <c r="M2524" i="13"/>
  <c r="N2524" i="13"/>
  <c r="L2526" i="13" l="1"/>
  <c r="O2525" i="13"/>
  <c r="P2525" i="13" s="1"/>
  <c r="M2525" i="13"/>
  <c r="N2525" i="13"/>
  <c r="L2527" i="13" l="1"/>
  <c r="N2526" i="13"/>
  <c r="O2526" i="13"/>
  <c r="P2526" i="13" s="1"/>
  <c r="M2526" i="13"/>
  <c r="L2528" i="13" l="1"/>
  <c r="O2527" i="13"/>
  <c r="P2527" i="13" s="1"/>
  <c r="M2527" i="13"/>
  <c r="N2527" i="13"/>
  <c r="L2529" i="13" l="1"/>
  <c r="O2528" i="13"/>
  <c r="P2528" i="13" s="1"/>
  <c r="M2528" i="13"/>
  <c r="N2528" i="13"/>
  <c r="L2530" i="13" l="1"/>
  <c r="O2529" i="13"/>
  <c r="P2529" i="13" s="1"/>
  <c r="M2529" i="13"/>
  <c r="N2529" i="13"/>
  <c r="O2530" i="13" l="1"/>
  <c r="P2530" i="13" s="1"/>
  <c r="N2530" i="13"/>
  <c r="M2530" i="13"/>
  <c r="L2531" i="13"/>
  <c r="L2532" i="13" l="1"/>
  <c r="O2531" i="13"/>
  <c r="P2531" i="13" s="1"/>
  <c r="M2531" i="13"/>
  <c r="N2531" i="13"/>
  <c r="L2533" i="13" l="1"/>
  <c r="O2532" i="13"/>
  <c r="P2532" i="13" s="1"/>
  <c r="M2532" i="13"/>
  <c r="N2532" i="13"/>
  <c r="L2534" i="13" l="1"/>
  <c r="O2533" i="13"/>
  <c r="P2533" i="13" s="1"/>
  <c r="M2533" i="13"/>
  <c r="N2533" i="13"/>
  <c r="L2535" i="13" l="1"/>
  <c r="N2534" i="13"/>
  <c r="O2534" i="13"/>
  <c r="P2534" i="13" s="1"/>
  <c r="M2534" i="13"/>
  <c r="L2536" i="13" l="1"/>
  <c r="O2535" i="13"/>
  <c r="P2535" i="13" s="1"/>
  <c r="M2535" i="13"/>
  <c r="N2535" i="13"/>
  <c r="L2537" i="13" l="1"/>
  <c r="O2536" i="13"/>
  <c r="P2536" i="13" s="1"/>
  <c r="M2536" i="13"/>
  <c r="N2536" i="13"/>
  <c r="L2538" i="13" l="1"/>
  <c r="O2537" i="13"/>
  <c r="P2537" i="13" s="1"/>
  <c r="M2537" i="13"/>
  <c r="N2537" i="13"/>
  <c r="L2539" i="13" l="1"/>
  <c r="N2538" i="13"/>
  <c r="O2538" i="13"/>
  <c r="P2538" i="13" s="1"/>
  <c r="M2538" i="13"/>
  <c r="L2540" i="13" l="1"/>
  <c r="O2539" i="13"/>
  <c r="P2539" i="13" s="1"/>
  <c r="M2539" i="13"/>
  <c r="N2539" i="13"/>
  <c r="L2541" i="13" l="1"/>
  <c r="O2540" i="13"/>
  <c r="P2540" i="13" s="1"/>
  <c r="M2540" i="13"/>
  <c r="N2540" i="13"/>
  <c r="L2542" i="13" l="1"/>
  <c r="O2541" i="13"/>
  <c r="P2541" i="13" s="1"/>
  <c r="M2541" i="13"/>
  <c r="N2541" i="13"/>
  <c r="L2543" i="13" l="1"/>
  <c r="N2542" i="13"/>
  <c r="O2542" i="13"/>
  <c r="P2542" i="13" s="1"/>
  <c r="M2542" i="13"/>
  <c r="L2544" i="13" l="1"/>
  <c r="O2543" i="13"/>
  <c r="P2543" i="13" s="1"/>
  <c r="M2543" i="13"/>
  <c r="N2543" i="13"/>
  <c r="L2545" i="13" l="1"/>
  <c r="O2544" i="13"/>
  <c r="P2544" i="13" s="1"/>
  <c r="M2544" i="13"/>
  <c r="N2544" i="13"/>
  <c r="L2546" i="13" l="1"/>
  <c r="O2545" i="13"/>
  <c r="P2545" i="13" s="1"/>
  <c r="M2545" i="13"/>
  <c r="N2545" i="13"/>
  <c r="O2546" i="13" l="1"/>
  <c r="P2546" i="13" s="1"/>
  <c r="N2546" i="13"/>
  <c r="L2547" i="13"/>
  <c r="M2546" i="13"/>
  <c r="L2548" i="13" l="1"/>
  <c r="O2547" i="13"/>
  <c r="P2547" i="13" s="1"/>
  <c r="M2547" i="13"/>
  <c r="N2547" i="13"/>
  <c r="L2549" i="13" l="1"/>
  <c r="O2548" i="13"/>
  <c r="P2548" i="13" s="1"/>
  <c r="M2548" i="13"/>
  <c r="N2548" i="13"/>
  <c r="L2550" i="13" l="1"/>
  <c r="O2549" i="13"/>
  <c r="P2549" i="13" s="1"/>
  <c r="M2549" i="13"/>
  <c r="N2549" i="13"/>
  <c r="L2551" i="13" l="1"/>
  <c r="N2550" i="13"/>
  <c r="M2550" i="13"/>
  <c r="O2550" i="13"/>
  <c r="P2550" i="13" s="1"/>
  <c r="L2552" i="13" l="1"/>
  <c r="O2551" i="13"/>
  <c r="P2551" i="13" s="1"/>
  <c r="M2551" i="13"/>
  <c r="N2551" i="13"/>
  <c r="L2553" i="13" l="1"/>
  <c r="O2552" i="13"/>
  <c r="P2552" i="13" s="1"/>
  <c r="M2552" i="13"/>
  <c r="N2552" i="13"/>
  <c r="L2554" i="13" l="1"/>
  <c r="O2553" i="13"/>
  <c r="P2553" i="13" s="1"/>
  <c r="M2553" i="13"/>
  <c r="N2553" i="13"/>
  <c r="N2554" i="13" l="1"/>
  <c r="L2555" i="13"/>
  <c r="O2554" i="13"/>
  <c r="P2554" i="13" s="1"/>
  <c r="M2554" i="13"/>
  <c r="L2556" i="13" l="1"/>
  <c r="O2555" i="13"/>
  <c r="P2555" i="13" s="1"/>
  <c r="M2555" i="13"/>
  <c r="N2555" i="13"/>
  <c r="L2557" i="13" l="1"/>
  <c r="O2556" i="13"/>
  <c r="P2556" i="13" s="1"/>
  <c r="M2556" i="13"/>
  <c r="N2556" i="13"/>
  <c r="L2558" i="13" l="1"/>
  <c r="O2557" i="13"/>
  <c r="P2557" i="13" s="1"/>
  <c r="M2557" i="13"/>
  <c r="N2557" i="13"/>
  <c r="L2559" i="13" l="1"/>
  <c r="N2558" i="13"/>
  <c r="O2558" i="13"/>
  <c r="P2558" i="13" s="1"/>
  <c r="M2558" i="13"/>
  <c r="M2559" i="13" l="1"/>
  <c r="N2559" i="13"/>
  <c r="L2560" i="13"/>
  <c r="O2559" i="13"/>
  <c r="P2559" i="13" s="1"/>
  <c r="M2560" i="13" l="1"/>
  <c r="N2560" i="13"/>
  <c r="O2560" i="13"/>
  <c r="P2560" i="13" s="1"/>
  <c r="L2561" i="13"/>
  <c r="N2561" i="13" l="1"/>
  <c r="L2562" i="13"/>
  <c r="O2561" i="13"/>
  <c r="P2561" i="13" s="1"/>
  <c r="M2561" i="13"/>
  <c r="M2562" i="13" l="1"/>
  <c r="N2562" i="13"/>
  <c r="O2562" i="13"/>
  <c r="P2562" i="13" s="1"/>
  <c r="L2563" i="13"/>
  <c r="M2563" i="13" l="1"/>
  <c r="N2563" i="13"/>
  <c r="L2564" i="13"/>
  <c r="O2563" i="13"/>
  <c r="P2563" i="13" s="1"/>
  <c r="M2564" i="13" l="1"/>
  <c r="N2564" i="13"/>
  <c r="O2564" i="13"/>
  <c r="P2564" i="13" s="1"/>
  <c r="L2565" i="13"/>
  <c r="M2565" i="13" l="1"/>
  <c r="N2565" i="13"/>
  <c r="L2566" i="13"/>
  <c r="O2565" i="13"/>
  <c r="P2565" i="13" s="1"/>
  <c r="M2566" i="13" l="1"/>
  <c r="N2566" i="13"/>
  <c r="L2567" i="13"/>
  <c r="O2566" i="13"/>
  <c r="P2566" i="13" s="1"/>
  <c r="M2567" i="13" l="1"/>
  <c r="O2567" i="13"/>
  <c r="P2567" i="13" s="1"/>
  <c r="N2567" i="13"/>
  <c r="L2568" i="13"/>
  <c r="M2568" i="13" l="1"/>
  <c r="N2568" i="13"/>
  <c r="O2568" i="13"/>
  <c r="P2568" i="13" s="1"/>
  <c r="L2569" i="13"/>
  <c r="M2569" i="13" l="1"/>
  <c r="O2569" i="13"/>
  <c r="P2569" i="13" s="1"/>
  <c r="N2569" i="13"/>
  <c r="L2570" i="13"/>
  <c r="M2570" i="13" l="1"/>
  <c r="N2570" i="13"/>
  <c r="O2570" i="13"/>
  <c r="P2570" i="13" s="1"/>
  <c r="L2571" i="13"/>
  <c r="M2571" i="13" l="1"/>
  <c r="O2571" i="13"/>
  <c r="P2571" i="13" s="1"/>
  <c r="N2571" i="13"/>
  <c r="L2572" i="13"/>
  <c r="M2572" i="13" l="1"/>
  <c r="N2572" i="13"/>
  <c r="O2572" i="13"/>
  <c r="P2572" i="13" s="1"/>
  <c r="L2573" i="13"/>
  <c r="M2573" i="13" l="1"/>
  <c r="L2574" i="13"/>
  <c r="N2573" i="13"/>
  <c r="O2573" i="13"/>
  <c r="P2573" i="13" s="1"/>
  <c r="M2574" i="13" l="1"/>
  <c r="N2574" i="13"/>
  <c r="O2574" i="13"/>
  <c r="P2574" i="13" s="1"/>
  <c r="L2575" i="13"/>
  <c r="M2575" i="13" l="1"/>
  <c r="N2575" i="13"/>
  <c r="L2576" i="13"/>
  <c r="O2575" i="13"/>
  <c r="P2575" i="13" s="1"/>
  <c r="M2576" i="13" l="1"/>
  <c r="N2576" i="13"/>
  <c r="O2576" i="13"/>
  <c r="P2576" i="13" s="1"/>
  <c r="L2577" i="13"/>
  <c r="M2577" i="13" l="1"/>
  <c r="N2577" i="13"/>
  <c r="L2578" i="13"/>
  <c r="O2577" i="13"/>
  <c r="P2577" i="13" s="1"/>
  <c r="M2578" i="13" l="1"/>
  <c r="N2578" i="13"/>
  <c r="L2579" i="13"/>
  <c r="O2578" i="13"/>
  <c r="P2578" i="13" s="1"/>
  <c r="M2579" i="13" l="1"/>
  <c r="O2579" i="13"/>
  <c r="P2579" i="13" s="1"/>
  <c r="L2580" i="13"/>
  <c r="N2579" i="13"/>
  <c r="M2580" i="13" l="1"/>
  <c r="N2580" i="13"/>
  <c r="O2580" i="13"/>
  <c r="P2580" i="13" s="1"/>
  <c r="L2581" i="13"/>
  <c r="M2581" i="13" l="1"/>
  <c r="L2582" i="13"/>
  <c r="N2581" i="13"/>
  <c r="O2581" i="13"/>
  <c r="P2581" i="13" s="1"/>
  <c r="M2582" i="13" l="1"/>
  <c r="N2582" i="13"/>
  <c r="L2583" i="13"/>
  <c r="O2582" i="13"/>
  <c r="P2582" i="13" s="1"/>
  <c r="O2583" i="13" l="1"/>
  <c r="P2583" i="13" s="1"/>
  <c r="N2583" i="13"/>
  <c r="L2584" i="13"/>
  <c r="M2583" i="13"/>
  <c r="O2584" i="13" l="1"/>
  <c r="P2584" i="13" s="1"/>
  <c r="L2585" i="13"/>
  <c r="N2584" i="13"/>
  <c r="M2584" i="13"/>
  <c r="N2585" i="13" l="1"/>
  <c r="L2586" i="13"/>
  <c r="O2585" i="13"/>
  <c r="P2585" i="13" s="1"/>
  <c r="M2585" i="13"/>
  <c r="L2587" i="13" l="1"/>
  <c r="O2586" i="13"/>
  <c r="P2586" i="13" s="1"/>
  <c r="N2586" i="13"/>
  <c r="M2586" i="13"/>
  <c r="O2587" i="13" l="1"/>
  <c r="P2587" i="13" s="1"/>
  <c r="N2587" i="13"/>
  <c r="L2588" i="13"/>
  <c r="M2587" i="13"/>
  <c r="O2588" i="13" l="1"/>
  <c r="P2588" i="13" s="1"/>
  <c r="L2589" i="13"/>
  <c r="N2588" i="13"/>
  <c r="M2588" i="13"/>
  <c r="N2589" i="13" l="1"/>
  <c r="L2590" i="13"/>
  <c r="O2589" i="13"/>
  <c r="P2589" i="13" s="1"/>
  <c r="M2589" i="13"/>
  <c r="L2591" i="13" l="1"/>
  <c r="O2590" i="13"/>
  <c r="P2590" i="13" s="1"/>
  <c r="M2590" i="13"/>
  <c r="N2590" i="13"/>
  <c r="O2591" i="13" l="1"/>
  <c r="P2591" i="13" s="1"/>
  <c r="N2591" i="13"/>
  <c r="L2592" i="13"/>
  <c r="M2591" i="13"/>
  <c r="O2592" i="13" l="1"/>
  <c r="P2592" i="13" s="1"/>
  <c r="L2593" i="13"/>
  <c r="M2592" i="13"/>
  <c r="N2592" i="13"/>
  <c r="N2593" i="13" l="1"/>
  <c r="L2594" i="13"/>
  <c r="O2593" i="13"/>
  <c r="P2593" i="13" s="1"/>
  <c r="M2593" i="13"/>
  <c r="L2595" i="13" l="1"/>
  <c r="O2594" i="13"/>
  <c r="P2594" i="13" s="1"/>
  <c r="N2594" i="13"/>
  <c r="M2594" i="13"/>
  <c r="O2595" i="13" l="1"/>
  <c r="P2595" i="13" s="1"/>
  <c r="N2595" i="13"/>
  <c r="L2596" i="13"/>
  <c r="M2595" i="13"/>
  <c r="O2596" i="13" l="1"/>
  <c r="P2596" i="13" s="1"/>
  <c r="L2597" i="13"/>
  <c r="N2596" i="13"/>
  <c r="M2596" i="13"/>
  <c r="N2597" i="13" l="1"/>
  <c r="L2598" i="13"/>
  <c r="O2597" i="13"/>
  <c r="P2597" i="13" s="1"/>
  <c r="M2597" i="13"/>
  <c r="L2599" i="13" l="1"/>
  <c r="O2598" i="13"/>
  <c r="P2598" i="13" s="1"/>
  <c r="M2598" i="13"/>
  <c r="N2598" i="13"/>
  <c r="O2599" i="13" l="1"/>
  <c r="P2599" i="13" s="1"/>
  <c r="N2599" i="13"/>
  <c r="L2600" i="13"/>
  <c r="M2599" i="13"/>
  <c r="O2600" i="13" l="1"/>
  <c r="P2600" i="13" s="1"/>
  <c r="L2601" i="13"/>
  <c r="M2600" i="13"/>
  <c r="N2600" i="13"/>
  <c r="N2601" i="13" l="1"/>
  <c r="L2602" i="13"/>
  <c r="O2601" i="13"/>
  <c r="P2601" i="13" s="1"/>
  <c r="M2601" i="13"/>
  <c r="L2603" i="13" l="1"/>
  <c r="O2602" i="13"/>
  <c r="P2602" i="13" s="1"/>
  <c r="N2602" i="13"/>
  <c r="M2602" i="13"/>
  <c r="O2603" i="13" l="1"/>
  <c r="P2603" i="13" s="1"/>
  <c r="N2603" i="13"/>
  <c r="L2604" i="13"/>
  <c r="M2603" i="13"/>
  <c r="O2604" i="13" l="1"/>
  <c r="P2604" i="13" s="1"/>
  <c r="L2605" i="13"/>
  <c r="N2604" i="13"/>
  <c r="M2604" i="13"/>
  <c r="N2605" i="13" l="1"/>
  <c r="L2606" i="13"/>
  <c r="O2605" i="13"/>
  <c r="P2605" i="13" s="1"/>
  <c r="M2605" i="13"/>
  <c r="L2607" i="13" l="1"/>
  <c r="O2606" i="13"/>
  <c r="P2606" i="13" s="1"/>
  <c r="M2606" i="13"/>
  <c r="N2606" i="13"/>
  <c r="O2607" i="13" l="1"/>
  <c r="P2607" i="13" s="1"/>
  <c r="N2607" i="13"/>
  <c r="L2608" i="13"/>
  <c r="M2607" i="13"/>
  <c r="O2608" i="13" l="1"/>
  <c r="P2608" i="13" s="1"/>
  <c r="L2609" i="13"/>
  <c r="M2608" i="13"/>
  <c r="N2608" i="13"/>
  <c r="N2609" i="13" l="1"/>
  <c r="L2610" i="13"/>
  <c r="O2609" i="13"/>
  <c r="P2609" i="13" s="1"/>
  <c r="M2609" i="13"/>
  <c r="L2611" i="13" l="1"/>
  <c r="O2610" i="13"/>
  <c r="P2610" i="13" s="1"/>
  <c r="N2610" i="13"/>
  <c r="M2610" i="13"/>
  <c r="O2611" i="13" l="1"/>
  <c r="P2611" i="13" s="1"/>
  <c r="N2611" i="13"/>
  <c r="L2612" i="13"/>
  <c r="M2611" i="13"/>
  <c r="O2612" i="13" l="1"/>
  <c r="P2612" i="13" s="1"/>
  <c r="L2613" i="13"/>
  <c r="N2612" i="13"/>
  <c r="M2612" i="13"/>
  <c r="N2613" i="13" l="1"/>
  <c r="L2614" i="13"/>
  <c r="O2613" i="13"/>
  <c r="P2613" i="13" s="1"/>
  <c r="M2613" i="13"/>
  <c r="L2615" i="13" l="1"/>
  <c r="O2614" i="13"/>
  <c r="P2614" i="13" s="1"/>
  <c r="M2614" i="13"/>
  <c r="N2614" i="13"/>
  <c r="O2615" i="13" l="1"/>
  <c r="P2615" i="13" s="1"/>
  <c r="N2615" i="13"/>
  <c r="L2616" i="13"/>
  <c r="M2615" i="13"/>
  <c r="O2616" i="13" l="1"/>
  <c r="P2616" i="13" s="1"/>
  <c r="L2617" i="13"/>
  <c r="M2616" i="13"/>
  <c r="N2616" i="13"/>
  <c r="N2617" i="13" l="1"/>
  <c r="L2618" i="13"/>
  <c r="O2617" i="13"/>
  <c r="P2617" i="13" s="1"/>
  <c r="M2617" i="13"/>
  <c r="L2619" i="13" l="1"/>
  <c r="O2618" i="13"/>
  <c r="P2618" i="13" s="1"/>
  <c r="N2618" i="13"/>
  <c r="M2618" i="13"/>
  <c r="O2619" i="13" l="1"/>
  <c r="P2619" i="13" s="1"/>
  <c r="N2619" i="13"/>
  <c r="L2620" i="13"/>
  <c r="M2619" i="13"/>
  <c r="O2620" i="13" l="1"/>
  <c r="P2620" i="13" s="1"/>
  <c r="L2621" i="13"/>
  <c r="N2620" i="13"/>
  <c r="M2620" i="13"/>
  <c r="N2621" i="13" l="1"/>
  <c r="L2622" i="13"/>
  <c r="O2621" i="13"/>
  <c r="P2621" i="13" s="1"/>
  <c r="M2621" i="13"/>
  <c r="L2623" i="13" l="1"/>
  <c r="O2622" i="13"/>
  <c r="P2622" i="13" s="1"/>
  <c r="M2622" i="13"/>
  <c r="N2622" i="13"/>
  <c r="O2623" i="13" l="1"/>
  <c r="P2623" i="13" s="1"/>
  <c r="N2623" i="13"/>
  <c r="L2624" i="13"/>
  <c r="M2623" i="13"/>
  <c r="O2624" i="13" l="1"/>
  <c r="P2624" i="13" s="1"/>
  <c r="L2625" i="13"/>
  <c r="M2624" i="13"/>
  <c r="N2624" i="13"/>
  <c r="N2625" i="13" l="1"/>
  <c r="L2626" i="13"/>
  <c r="O2625" i="13"/>
  <c r="P2625" i="13" s="1"/>
  <c r="M2625" i="13"/>
  <c r="L2627" i="13" l="1"/>
  <c r="O2626" i="13"/>
  <c r="P2626" i="13" s="1"/>
  <c r="N2626" i="13"/>
  <c r="M2626" i="13"/>
  <c r="O2627" i="13" l="1"/>
  <c r="P2627" i="13" s="1"/>
  <c r="N2627" i="13"/>
  <c r="L2628" i="13"/>
  <c r="M2627" i="13"/>
  <c r="O2628" i="13" l="1"/>
  <c r="P2628" i="13" s="1"/>
  <c r="L2629" i="13"/>
  <c r="N2628" i="13"/>
  <c r="M2628" i="13"/>
  <c r="N2629" i="13" l="1"/>
  <c r="L2630" i="13"/>
  <c r="O2629" i="13"/>
  <c r="P2629" i="13" s="1"/>
  <c r="M2629" i="13"/>
  <c r="L2631" i="13" l="1"/>
  <c r="O2630" i="13"/>
  <c r="P2630" i="13" s="1"/>
  <c r="M2630" i="13"/>
  <c r="N2630" i="13"/>
  <c r="O2631" i="13" l="1"/>
  <c r="P2631" i="13" s="1"/>
  <c r="N2631" i="13"/>
  <c r="L2632" i="13"/>
  <c r="M2631" i="13"/>
  <c r="O2632" i="13" l="1"/>
  <c r="P2632" i="13" s="1"/>
  <c r="L2633" i="13"/>
  <c r="M2632" i="13"/>
  <c r="N2632" i="13"/>
  <c r="N2633" i="13" l="1"/>
  <c r="L2634" i="13"/>
  <c r="O2633" i="13"/>
  <c r="P2633" i="13" s="1"/>
  <c r="M2633" i="13"/>
  <c r="L2635" i="13" l="1"/>
  <c r="O2634" i="13"/>
  <c r="P2634" i="13" s="1"/>
  <c r="N2634" i="13"/>
  <c r="M2634" i="13"/>
  <c r="O2635" i="13" l="1"/>
  <c r="P2635" i="13" s="1"/>
  <c r="N2635" i="13"/>
  <c r="L2636" i="13"/>
  <c r="M2635" i="13"/>
  <c r="O2636" i="13" l="1"/>
  <c r="P2636" i="13" s="1"/>
  <c r="L2637" i="13"/>
  <c r="N2636" i="13"/>
  <c r="M2636" i="13"/>
  <c r="N2637" i="13" l="1"/>
  <c r="L2638" i="13"/>
  <c r="O2637" i="13"/>
  <c r="P2637" i="13" s="1"/>
  <c r="M2637" i="13"/>
  <c r="L2639" i="13" l="1"/>
  <c r="O2638" i="13"/>
  <c r="P2638" i="13" s="1"/>
  <c r="M2638" i="13"/>
  <c r="N2638" i="13"/>
  <c r="O2639" i="13" l="1"/>
  <c r="P2639" i="13" s="1"/>
  <c r="N2639" i="13"/>
  <c r="L2640" i="13"/>
  <c r="M2639" i="13"/>
  <c r="O2640" i="13" l="1"/>
  <c r="P2640" i="13" s="1"/>
  <c r="L2641" i="13"/>
  <c r="M2640" i="13"/>
  <c r="N2640" i="13"/>
  <c r="N2641" i="13" l="1"/>
  <c r="L2642" i="13"/>
  <c r="O2641" i="13"/>
  <c r="P2641" i="13" s="1"/>
  <c r="M2641" i="13"/>
  <c r="L2643" i="13" l="1"/>
  <c r="O2642" i="13"/>
  <c r="P2642" i="13" s="1"/>
  <c r="N2642" i="13"/>
  <c r="M2642" i="13"/>
  <c r="O2643" i="13" l="1"/>
  <c r="P2643" i="13" s="1"/>
  <c r="N2643" i="13"/>
  <c r="L2644" i="13"/>
  <c r="M2643" i="13"/>
  <c r="O2644" i="13" l="1"/>
  <c r="P2644" i="13" s="1"/>
  <c r="L2645" i="13"/>
  <c r="N2644" i="13"/>
  <c r="M2644" i="13"/>
  <c r="N2645" i="13" l="1"/>
  <c r="L2646" i="13"/>
  <c r="O2645" i="13"/>
  <c r="P2645" i="13" s="1"/>
  <c r="M2645" i="13"/>
  <c r="L2647" i="13" l="1"/>
  <c r="O2646" i="13"/>
  <c r="P2646" i="13" s="1"/>
  <c r="M2646" i="13"/>
  <c r="N2646" i="13"/>
  <c r="O2647" i="13" l="1"/>
  <c r="P2647" i="13" s="1"/>
  <c r="N2647" i="13"/>
  <c r="L2648" i="13"/>
  <c r="M2647" i="13"/>
  <c r="O2648" i="13" l="1"/>
  <c r="P2648" i="13" s="1"/>
  <c r="L2649" i="13"/>
  <c r="M2648" i="13"/>
  <c r="N2648" i="13"/>
  <c r="N2649" i="13" l="1"/>
  <c r="L2650" i="13"/>
  <c r="O2649" i="13"/>
  <c r="P2649" i="13" s="1"/>
  <c r="M2649" i="13"/>
  <c r="L2651" i="13" l="1"/>
  <c r="O2650" i="13"/>
  <c r="P2650" i="13" s="1"/>
  <c r="N2650" i="13"/>
  <c r="M2650" i="13"/>
  <c r="O2651" i="13" l="1"/>
  <c r="P2651" i="13" s="1"/>
  <c r="N2651" i="13"/>
  <c r="L2652" i="13"/>
  <c r="M2651" i="13"/>
  <c r="O2652" i="13" l="1"/>
  <c r="P2652" i="13" s="1"/>
  <c r="L2653" i="13"/>
  <c r="N2652" i="13"/>
  <c r="M2652" i="13"/>
  <c r="N2653" i="13" l="1"/>
  <c r="L2654" i="13"/>
  <c r="O2653" i="13"/>
  <c r="P2653" i="13" s="1"/>
  <c r="M2653" i="13"/>
  <c r="L2655" i="13" l="1"/>
  <c r="O2654" i="13"/>
  <c r="P2654" i="13" s="1"/>
  <c r="M2654" i="13"/>
  <c r="N2654" i="13"/>
  <c r="O2655" i="13" l="1"/>
  <c r="P2655" i="13" s="1"/>
  <c r="N2655" i="13"/>
  <c r="L2656" i="13"/>
  <c r="M2655" i="13"/>
  <c r="O2656" i="13" l="1"/>
  <c r="P2656" i="13" s="1"/>
  <c r="L2657" i="13"/>
  <c r="M2656" i="13"/>
  <c r="N2656" i="13"/>
  <c r="N2657" i="13" l="1"/>
  <c r="L2658" i="13"/>
  <c r="O2657" i="13"/>
  <c r="P2657" i="13" s="1"/>
  <c r="M2657" i="13"/>
  <c r="L2659" i="13" l="1"/>
  <c r="O2658" i="13"/>
  <c r="P2658" i="13" s="1"/>
  <c r="N2658" i="13"/>
  <c r="M2658" i="13"/>
  <c r="O2659" i="13" l="1"/>
  <c r="P2659" i="13" s="1"/>
  <c r="N2659" i="13"/>
  <c r="L2660" i="13"/>
  <c r="M2659" i="13"/>
  <c r="O2660" i="13" l="1"/>
  <c r="P2660" i="13" s="1"/>
  <c r="L2661" i="13"/>
  <c r="N2660" i="13"/>
  <c r="M2660" i="13"/>
  <c r="N2661" i="13" l="1"/>
  <c r="L2662" i="13"/>
  <c r="O2661" i="13"/>
  <c r="P2661" i="13" s="1"/>
  <c r="M2661" i="13"/>
  <c r="L2663" i="13" l="1"/>
  <c r="O2662" i="13"/>
  <c r="P2662" i="13" s="1"/>
  <c r="M2662" i="13"/>
  <c r="N2662" i="13"/>
  <c r="O2663" i="13" l="1"/>
  <c r="P2663" i="13" s="1"/>
  <c r="N2663" i="13"/>
  <c r="L2664" i="13"/>
  <c r="M2663" i="13"/>
  <c r="O2664" i="13" l="1"/>
  <c r="P2664" i="13" s="1"/>
  <c r="L2665" i="13"/>
  <c r="M2664" i="13"/>
  <c r="N2664" i="13"/>
  <c r="N2665" i="13" l="1"/>
  <c r="L2666" i="13"/>
  <c r="O2665" i="13"/>
  <c r="P2665" i="13" s="1"/>
  <c r="M2665" i="13"/>
  <c r="L2667" i="13" l="1"/>
  <c r="O2666" i="13"/>
  <c r="P2666" i="13" s="1"/>
  <c r="N2666" i="13"/>
  <c r="M2666" i="13"/>
  <c r="O2667" i="13" l="1"/>
  <c r="P2667" i="13" s="1"/>
  <c r="N2667" i="13"/>
  <c r="L2668" i="13"/>
  <c r="M2667" i="13"/>
  <c r="O2668" i="13" l="1"/>
  <c r="P2668" i="13" s="1"/>
  <c r="L2669" i="13"/>
  <c r="N2668" i="13"/>
  <c r="M2668" i="13"/>
  <c r="N2669" i="13" l="1"/>
  <c r="L2670" i="13"/>
  <c r="O2669" i="13"/>
  <c r="P2669" i="13" s="1"/>
  <c r="M2669" i="13"/>
  <c r="L2671" i="13" l="1"/>
  <c r="O2670" i="13"/>
  <c r="P2670" i="13" s="1"/>
  <c r="M2670" i="13"/>
  <c r="N2670" i="13"/>
  <c r="O2671" i="13" l="1"/>
  <c r="P2671" i="13" s="1"/>
  <c r="N2671" i="13"/>
  <c r="L2672" i="13"/>
  <c r="M2671" i="13"/>
  <c r="O2672" i="13" l="1"/>
  <c r="P2672" i="13" s="1"/>
  <c r="L2673" i="13"/>
  <c r="M2672" i="13"/>
  <c r="N2672" i="13"/>
  <c r="N2673" i="13" l="1"/>
  <c r="L2674" i="13"/>
  <c r="O2673" i="13"/>
  <c r="P2673" i="13" s="1"/>
  <c r="M2673" i="13"/>
  <c r="L2675" i="13" l="1"/>
  <c r="O2674" i="13"/>
  <c r="P2674" i="13" s="1"/>
  <c r="N2674" i="13"/>
  <c r="M2674" i="13"/>
  <c r="O2675" i="13" l="1"/>
  <c r="P2675" i="13" s="1"/>
  <c r="N2675" i="13"/>
  <c r="L2676" i="13"/>
  <c r="M2675" i="13"/>
  <c r="O2676" i="13" l="1"/>
  <c r="P2676" i="13" s="1"/>
  <c r="L2677" i="13"/>
  <c r="N2676" i="13"/>
  <c r="M2676" i="13"/>
  <c r="N2677" i="13" l="1"/>
  <c r="L2678" i="13"/>
  <c r="O2677" i="13"/>
  <c r="P2677" i="13" s="1"/>
  <c r="M2677" i="13"/>
  <c r="L2679" i="13" l="1"/>
  <c r="O2678" i="13"/>
  <c r="P2678" i="13" s="1"/>
  <c r="M2678" i="13"/>
  <c r="N2678" i="13"/>
  <c r="O2679" i="13" l="1"/>
  <c r="P2679" i="13" s="1"/>
  <c r="N2679" i="13"/>
  <c r="L2680" i="13"/>
  <c r="M2679" i="13"/>
  <c r="O2680" i="13" l="1"/>
  <c r="P2680" i="13" s="1"/>
  <c r="L2681" i="13"/>
  <c r="M2680" i="13"/>
  <c r="N2680" i="13"/>
  <c r="N2681" i="13" l="1"/>
  <c r="L2682" i="13"/>
  <c r="O2681" i="13"/>
  <c r="P2681" i="13" s="1"/>
  <c r="M2681" i="13"/>
  <c r="L2683" i="13" l="1"/>
  <c r="O2682" i="13"/>
  <c r="P2682" i="13" s="1"/>
  <c r="N2682" i="13"/>
  <c r="M2682" i="13"/>
  <c r="O2683" i="13" l="1"/>
  <c r="P2683" i="13" s="1"/>
  <c r="N2683" i="13"/>
  <c r="L2684" i="13"/>
  <c r="M2683" i="13"/>
  <c r="O2684" i="13" l="1"/>
  <c r="P2684" i="13" s="1"/>
  <c r="L2685" i="13"/>
  <c r="N2684" i="13"/>
  <c r="M2684" i="13"/>
  <c r="N2685" i="13" l="1"/>
  <c r="L2686" i="13"/>
  <c r="O2685" i="13"/>
  <c r="P2685" i="13" s="1"/>
  <c r="M2685" i="13"/>
  <c r="L2687" i="13" l="1"/>
  <c r="O2686" i="13"/>
  <c r="P2686" i="13" s="1"/>
  <c r="M2686" i="13"/>
  <c r="N2686" i="13"/>
  <c r="O2687" i="13" l="1"/>
  <c r="P2687" i="13" s="1"/>
  <c r="N2687" i="13"/>
  <c r="L2688" i="13"/>
  <c r="M2687" i="13"/>
  <c r="O2688" i="13" l="1"/>
  <c r="P2688" i="13" s="1"/>
  <c r="L2689" i="13"/>
  <c r="M2688" i="13"/>
  <c r="N2688" i="13"/>
  <c r="N2689" i="13" l="1"/>
  <c r="L2690" i="13"/>
  <c r="O2689" i="13"/>
  <c r="P2689" i="13" s="1"/>
  <c r="M2689" i="13"/>
  <c r="L2691" i="13" l="1"/>
  <c r="O2690" i="13"/>
  <c r="P2690" i="13" s="1"/>
  <c r="N2690" i="13"/>
  <c r="M2690" i="13"/>
  <c r="O2691" i="13" l="1"/>
  <c r="P2691" i="13" s="1"/>
  <c r="N2691" i="13"/>
  <c r="L2692" i="13"/>
  <c r="M2691" i="13"/>
  <c r="O2692" i="13" l="1"/>
  <c r="P2692" i="13" s="1"/>
  <c r="L2693" i="13"/>
  <c r="N2692" i="13"/>
  <c r="M2692" i="13"/>
  <c r="N2693" i="13" l="1"/>
  <c r="L2694" i="13"/>
  <c r="O2693" i="13"/>
  <c r="P2693" i="13" s="1"/>
  <c r="M2693" i="13"/>
  <c r="L2695" i="13" l="1"/>
  <c r="O2694" i="13"/>
  <c r="P2694" i="13" s="1"/>
  <c r="M2694" i="13"/>
  <c r="N2694" i="13"/>
  <c r="O2695" i="13" l="1"/>
  <c r="P2695" i="13" s="1"/>
  <c r="N2695" i="13"/>
  <c r="L2696" i="13"/>
  <c r="M2695" i="13"/>
  <c r="O2696" i="13" l="1"/>
  <c r="P2696" i="13" s="1"/>
  <c r="L2697" i="13"/>
  <c r="M2696" i="13"/>
  <c r="N2696" i="13"/>
  <c r="N2697" i="13" l="1"/>
  <c r="L2698" i="13"/>
  <c r="O2697" i="13"/>
  <c r="P2697" i="13" s="1"/>
  <c r="M2697" i="13"/>
  <c r="L2699" i="13" l="1"/>
  <c r="O2698" i="13"/>
  <c r="P2698" i="13" s="1"/>
  <c r="N2698" i="13"/>
  <c r="M2698" i="13"/>
  <c r="O2699" i="13" l="1"/>
  <c r="P2699" i="13" s="1"/>
  <c r="N2699" i="13"/>
  <c r="L2700" i="13"/>
  <c r="M2699" i="13"/>
  <c r="O2700" i="13" l="1"/>
  <c r="P2700" i="13" s="1"/>
  <c r="L2701" i="13"/>
  <c r="N2700" i="13"/>
  <c r="M2700" i="13"/>
  <c r="N2701" i="13" l="1"/>
  <c r="L2702" i="13"/>
  <c r="O2701" i="13"/>
  <c r="P2701" i="13" s="1"/>
  <c r="M2701" i="13"/>
  <c r="L2703" i="13" l="1"/>
  <c r="O2702" i="13"/>
  <c r="P2702" i="13" s="1"/>
  <c r="M2702" i="13"/>
  <c r="N2702" i="13"/>
  <c r="O2703" i="13" l="1"/>
  <c r="P2703" i="13" s="1"/>
  <c r="N2703" i="13"/>
  <c r="L2704" i="13"/>
  <c r="M2703" i="13"/>
  <c r="O2704" i="13" l="1"/>
  <c r="P2704" i="13" s="1"/>
  <c r="L2705" i="13"/>
  <c r="M2704" i="13"/>
  <c r="N2704" i="13"/>
  <c r="N2705" i="13" l="1"/>
  <c r="L2706" i="13"/>
  <c r="O2705" i="13"/>
  <c r="P2705" i="13" s="1"/>
  <c r="M2705" i="13"/>
  <c r="L2707" i="13" l="1"/>
  <c r="O2706" i="13"/>
  <c r="P2706" i="13" s="1"/>
  <c r="N2706" i="13"/>
  <c r="M2706" i="13"/>
  <c r="O2707" i="13" l="1"/>
  <c r="P2707" i="13" s="1"/>
  <c r="N2707" i="13"/>
  <c r="L2708" i="13"/>
  <c r="M2707" i="13"/>
  <c r="O2708" i="13" l="1"/>
  <c r="P2708" i="13" s="1"/>
  <c r="L2709" i="13"/>
  <c r="N2708" i="13"/>
  <c r="M2708" i="13"/>
  <c r="N2709" i="13" l="1"/>
  <c r="L2710" i="13"/>
  <c r="O2709" i="13"/>
  <c r="P2709" i="13" s="1"/>
  <c r="M2709" i="13"/>
  <c r="L2711" i="13" l="1"/>
  <c r="O2710" i="13"/>
  <c r="P2710" i="13" s="1"/>
  <c r="M2710" i="13"/>
  <c r="N2710" i="13"/>
  <c r="O2711" i="13" l="1"/>
  <c r="P2711" i="13" s="1"/>
  <c r="N2711" i="13"/>
  <c r="L2712" i="13"/>
  <c r="M2711" i="13"/>
  <c r="O2712" i="13" l="1"/>
  <c r="P2712" i="13" s="1"/>
  <c r="L2713" i="13"/>
  <c r="M2712" i="13"/>
  <c r="N2712" i="13"/>
  <c r="N2713" i="13" l="1"/>
  <c r="L2714" i="13"/>
  <c r="O2713" i="13"/>
  <c r="P2713" i="13" s="1"/>
  <c r="M2713" i="13"/>
  <c r="L2715" i="13" l="1"/>
  <c r="O2714" i="13"/>
  <c r="P2714" i="13" s="1"/>
  <c r="N2714" i="13"/>
  <c r="M2714" i="13"/>
  <c r="O2715" i="13" l="1"/>
  <c r="P2715" i="13" s="1"/>
  <c r="N2715" i="13"/>
  <c r="L2716" i="13"/>
  <c r="M2715" i="13"/>
  <c r="O2716" i="13" l="1"/>
  <c r="P2716" i="13" s="1"/>
  <c r="L2717" i="13"/>
  <c r="N2716" i="13"/>
  <c r="M2716" i="13"/>
  <c r="N2717" i="13" l="1"/>
  <c r="L2718" i="13"/>
  <c r="O2717" i="13"/>
  <c r="P2717" i="13" s="1"/>
  <c r="M2717" i="13"/>
  <c r="L2719" i="13" l="1"/>
  <c r="O2718" i="13"/>
  <c r="P2718" i="13" s="1"/>
  <c r="M2718" i="13"/>
  <c r="N2718" i="13"/>
  <c r="O2719" i="13" l="1"/>
  <c r="P2719" i="13" s="1"/>
  <c r="N2719" i="13"/>
  <c r="L2720" i="13"/>
  <c r="M2719" i="13"/>
  <c r="O2720" i="13" l="1"/>
  <c r="P2720" i="13" s="1"/>
  <c r="L2721" i="13"/>
  <c r="M2720" i="13"/>
  <c r="N2720" i="13"/>
  <c r="N2721" i="13" l="1"/>
  <c r="L2722" i="13"/>
  <c r="O2721" i="13"/>
  <c r="P2721" i="13" s="1"/>
  <c r="M2721" i="13"/>
  <c r="L2723" i="13" l="1"/>
  <c r="O2722" i="13"/>
  <c r="P2722" i="13" s="1"/>
  <c r="N2722" i="13"/>
  <c r="M2722" i="13"/>
  <c r="O2723" i="13" l="1"/>
  <c r="P2723" i="13" s="1"/>
  <c r="N2723" i="13"/>
  <c r="L2724" i="13"/>
  <c r="M2723" i="13"/>
  <c r="O2724" i="13" l="1"/>
  <c r="P2724" i="13" s="1"/>
  <c r="L2725" i="13"/>
  <c r="N2724" i="13"/>
  <c r="M2724" i="13"/>
  <c r="N2725" i="13" l="1"/>
  <c r="L2726" i="13"/>
  <c r="O2725" i="13"/>
  <c r="P2725" i="13" s="1"/>
  <c r="M2725" i="13"/>
  <c r="L2727" i="13" l="1"/>
  <c r="O2726" i="13"/>
  <c r="P2726" i="13" s="1"/>
  <c r="M2726" i="13"/>
  <c r="N2726" i="13"/>
  <c r="O2727" i="13" l="1"/>
  <c r="P2727" i="13" s="1"/>
  <c r="N2727" i="13"/>
  <c r="L2728" i="13"/>
  <c r="M2727" i="13"/>
  <c r="O2728" i="13" l="1"/>
  <c r="P2728" i="13" s="1"/>
  <c r="L2729" i="13"/>
  <c r="M2728" i="13"/>
  <c r="N2728" i="13"/>
  <c r="N2729" i="13" l="1"/>
  <c r="L2730" i="13"/>
  <c r="O2729" i="13"/>
  <c r="P2729" i="13" s="1"/>
  <c r="M2729" i="13"/>
  <c r="L2731" i="13" l="1"/>
  <c r="O2730" i="13"/>
  <c r="P2730" i="13" s="1"/>
  <c r="N2730" i="13"/>
  <c r="M2730" i="13"/>
  <c r="O2731" i="13" l="1"/>
  <c r="P2731" i="13" s="1"/>
  <c r="N2731" i="13"/>
  <c r="L2732" i="13"/>
  <c r="M2731" i="13"/>
  <c r="O2732" i="13" l="1"/>
  <c r="P2732" i="13" s="1"/>
  <c r="L2733" i="13"/>
  <c r="N2732" i="13"/>
  <c r="M2732" i="13"/>
  <c r="N2733" i="13" l="1"/>
  <c r="L2734" i="13"/>
  <c r="O2733" i="13"/>
  <c r="P2733" i="13" s="1"/>
  <c r="M2733" i="13"/>
  <c r="L2735" i="13" l="1"/>
  <c r="O2734" i="13"/>
  <c r="P2734" i="13" s="1"/>
  <c r="M2734" i="13"/>
  <c r="N2734" i="13"/>
  <c r="O2735" i="13" l="1"/>
  <c r="P2735" i="13" s="1"/>
  <c r="N2735" i="13"/>
  <c r="L2736" i="13"/>
  <c r="M2735" i="13"/>
  <c r="O2736" i="13" l="1"/>
  <c r="P2736" i="13" s="1"/>
  <c r="L2737" i="13"/>
  <c r="M2736" i="13"/>
  <c r="N2736" i="13"/>
  <c r="N2737" i="13" l="1"/>
  <c r="L2738" i="13"/>
  <c r="O2737" i="13"/>
  <c r="P2737" i="13" s="1"/>
  <c r="M2737" i="13"/>
  <c r="L2739" i="13" l="1"/>
  <c r="O2738" i="13"/>
  <c r="P2738" i="13" s="1"/>
  <c r="N2738" i="13"/>
  <c r="M2738" i="13"/>
  <c r="O2739" i="13" l="1"/>
  <c r="P2739" i="13" s="1"/>
  <c r="N2739" i="13"/>
  <c r="L2740" i="13"/>
  <c r="M2739" i="13"/>
  <c r="O2740" i="13" l="1"/>
  <c r="P2740" i="13" s="1"/>
  <c r="L2741" i="13"/>
  <c r="N2740" i="13"/>
  <c r="M2740" i="13"/>
  <c r="N2741" i="13" l="1"/>
  <c r="L2742" i="13"/>
  <c r="O2741" i="13"/>
  <c r="P2741" i="13" s="1"/>
  <c r="M2741" i="13"/>
  <c r="L2743" i="13" l="1"/>
  <c r="O2742" i="13"/>
  <c r="P2742" i="13" s="1"/>
  <c r="M2742" i="13"/>
  <c r="N2742" i="13"/>
  <c r="O2743" i="13" l="1"/>
  <c r="P2743" i="13" s="1"/>
  <c r="N2743" i="13"/>
  <c r="L2744" i="13"/>
  <c r="M2743" i="13"/>
  <c r="O2744" i="13" l="1"/>
  <c r="P2744" i="13" s="1"/>
  <c r="N2744" i="13"/>
  <c r="M2744" i="13"/>
  <c r="L2745" i="13"/>
  <c r="N2745" i="13" l="1"/>
  <c r="L2746" i="13"/>
  <c r="O2745" i="13"/>
  <c r="P2745" i="13" s="1"/>
  <c r="M2745" i="13"/>
  <c r="L2747" i="13" l="1"/>
  <c r="M2746" i="13"/>
  <c r="O2746" i="13"/>
  <c r="P2746" i="13" s="1"/>
  <c r="N2746" i="13"/>
  <c r="O2747" i="13" l="1"/>
  <c r="P2747" i="13" s="1"/>
  <c r="N2747" i="13"/>
  <c r="M2747" i="13"/>
  <c r="L2748" i="13"/>
  <c r="O2748" i="13" l="1"/>
  <c r="P2748" i="13" s="1"/>
  <c r="M2748" i="13"/>
  <c r="L2749" i="13"/>
  <c r="N2748" i="13"/>
  <c r="N2749" i="13" l="1"/>
  <c r="L2750" i="13"/>
  <c r="M2749" i="13"/>
  <c r="O2749" i="13"/>
  <c r="P2749" i="13" s="1"/>
  <c r="L2751" i="13" l="1"/>
  <c r="O2750" i="13"/>
  <c r="P2750" i="13" s="1"/>
  <c r="N2750" i="13"/>
  <c r="M2750" i="13"/>
  <c r="O2751" i="13" l="1"/>
  <c r="P2751" i="13" s="1"/>
  <c r="M2751" i="13"/>
  <c r="L2752" i="13"/>
  <c r="N2751" i="13"/>
  <c r="O2752" i="13" l="1"/>
  <c r="P2752" i="13" s="1"/>
  <c r="N2752" i="13"/>
  <c r="L2753" i="13"/>
  <c r="M2752" i="13"/>
  <c r="N2753" i="13" l="1"/>
  <c r="L2754" i="13"/>
  <c r="O2753" i="13"/>
  <c r="P2753" i="13" s="1"/>
  <c r="M2753" i="13"/>
  <c r="L2755" i="13" l="1"/>
  <c r="M2754" i="13"/>
  <c r="N2754" i="13"/>
  <c r="O2754" i="13"/>
  <c r="P2754" i="13" s="1"/>
  <c r="O2755" i="13" l="1"/>
  <c r="P2755" i="13" s="1"/>
  <c r="N2755" i="13"/>
  <c r="L2756" i="13"/>
  <c r="M2755" i="13"/>
  <c r="O2756" i="13" l="1"/>
  <c r="P2756" i="13" s="1"/>
  <c r="L2757" i="13"/>
  <c r="M2756" i="13"/>
  <c r="N2756" i="13"/>
  <c r="N2757" i="13" l="1"/>
  <c r="L2758" i="13"/>
  <c r="M2757" i="13"/>
  <c r="O2757" i="13"/>
  <c r="P2757" i="13" s="1"/>
  <c r="L2759" i="13" l="1"/>
  <c r="N2758" i="13"/>
  <c r="O2758" i="13"/>
  <c r="P2758" i="13" s="1"/>
  <c r="M2758" i="13"/>
  <c r="O2759" i="13" l="1"/>
  <c r="P2759" i="13" s="1"/>
  <c r="L2760" i="13"/>
  <c r="M2759" i="13"/>
  <c r="N2759" i="13"/>
  <c r="O2760" i="13" l="1"/>
  <c r="P2760" i="13" s="1"/>
  <c r="N2760" i="13"/>
  <c r="M2760" i="13"/>
  <c r="L2761" i="13"/>
  <c r="N2761" i="13" l="1"/>
  <c r="L2762" i="13"/>
  <c r="O2761" i="13"/>
  <c r="P2761" i="13" s="1"/>
  <c r="M2761" i="13"/>
  <c r="L2763" i="13" l="1"/>
  <c r="M2762" i="13"/>
  <c r="O2762" i="13"/>
  <c r="P2762" i="13" s="1"/>
  <c r="N2762" i="13"/>
  <c r="O2763" i="13" l="1"/>
  <c r="P2763" i="13" s="1"/>
  <c r="N2763" i="13"/>
  <c r="M2763" i="13"/>
  <c r="L2764" i="13"/>
  <c r="O2764" i="13" l="1"/>
  <c r="P2764" i="13" s="1"/>
  <c r="M2764" i="13"/>
  <c r="L2765" i="13"/>
  <c r="N2764" i="13"/>
  <c r="N2765" i="13" l="1"/>
  <c r="L2766" i="13"/>
  <c r="M2765" i="13"/>
  <c r="O2765" i="13"/>
  <c r="P2765" i="13" s="1"/>
  <c r="L2767" i="13" l="1"/>
  <c r="O2766" i="13"/>
  <c r="P2766" i="13" s="1"/>
  <c r="N2766" i="13"/>
  <c r="M2766" i="13"/>
  <c r="O2767" i="13" l="1"/>
  <c r="P2767" i="13" s="1"/>
  <c r="M2767" i="13"/>
  <c r="L2768" i="13"/>
  <c r="N2767" i="13"/>
  <c r="O2768" i="13" l="1"/>
  <c r="P2768" i="13" s="1"/>
  <c r="N2768" i="13"/>
  <c r="L2769" i="13"/>
  <c r="M2768" i="13"/>
  <c r="N2769" i="13" l="1"/>
  <c r="L2770" i="13"/>
  <c r="O2769" i="13"/>
  <c r="P2769" i="13" s="1"/>
  <c r="M2769" i="13"/>
  <c r="L2771" i="13" l="1"/>
  <c r="M2770" i="13"/>
  <c r="N2770" i="13"/>
  <c r="O2770" i="13"/>
  <c r="P2770" i="13" s="1"/>
  <c r="O2771" i="13" l="1"/>
  <c r="P2771" i="13" s="1"/>
  <c r="N2771" i="13"/>
  <c r="L2772" i="13"/>
  <c r="M2771" i="13"/>
  <c r="O2772" i="13" l="1"/>
  <c r="P2772" i="13" s="1"/>
  <c r="L2773" i="13"/>
  <c r="M2772" i="13"/>
  <c r="N2772" i="13"/>
  <c r="N2773" i="13" l="1"/>
  <c r="L2774" i="13"/>
  <c r="M2773" i="13"/>
  <c r="O2773" i="13"/>
  <c r="P2773" i="13" s="1"/>
  <c r="L2775" i="13" l="1"/>
  <c r="N2774" i="13"/>
  <c r="O2774" i="13"/>
  <c r="P2774" i="13" s="1"/>
  <c r="M2774" i="13"/>
  <c r="O2775" i="13" l="1"/>
  <c r="P2775" i="13" s="1"/>
  <c r="L2776" i="13"/>
  <c r="M2775" i="13"/>
  <c r="N2775" i="13"/>
  <c r="O2776" i="13" l="1"/>
  <c r="P2776" i="13" s="1"/>
  <c r="N2776" i="13"/>
  <c r="M2776" i="13"/>
  <c r="L2777" i="13"/>
  <c r="N2777" i="13" l="1"/>
  <c r="L2778" i="13"/>
  <c r="O2777" i="13"/>
  <c r="P2777" i="13" s="1"/>
  <c r="M2777" i="13"/>
  <c r="L2779" i="13" l="1"/>
  <c r="M2778" i="13"/>
  <c r="O2778" i="13"/>
  <c r="P2778" i="13" s="1"/>
  <c r="N2778" i="13"/>
  <c r="O2779" i="13" l="1"/>
  <c r="P2779" i="13" s="1"/>
  <c r="N2779" i="13"/>
  <c r="M2779" i="13"/>
  <c r="L2780" i="13"/>
  <c r="O2780" i="13" l="1"/>
  <c r="P2780" i="13" s="1"/>
  <c r="M2780" i="13"/>
  <c r="L2781" i="13"/>
  <c r="N2780" i="13"/>
  <c r="N2781" i="13" l="1"/>
  <c r="L2782" i="13"/>
  <c r="M2781" i="13"/>
  <c r="O2781" i="13"/>
  <c r="P2781" i="13" s="1"/>
  <c r="L2783" i="13" l="1"/>
  <c r="O2782" i="13"/>
  <c r="P2782" i="13" s="1"/>
  <c r="N2782" i="13"/>
  <c r="M2782" i="13"/>
  <c r="O2783" i="13" l="1"/>
  <c r="P2783" i="13" s="1"/>
  <c r="M2783" i="13"/>
  <c r="L2784" i="13"/>
  <c r="N2783" i="13"/>
  <c r="O2784" i="13" l="1"/>
  <c r="P2784" i="13" s="1"/>
  <c r="N2784" i="13"/>
  <c r="L2785" i="13"/>
  <c r="M2784" i="13"/>
  <c r="N2785" i="13" l="1"/>
  <c r="L2786" i="13"/>
  <c r="O2785" i="13"/>
  <c r="P2785" i="13" s="1"/>
  <c r="M2785" i="13"/>
  <c r="L2787" i="13" l="1"/>
  <c r="M2786" i="13"/>
  <c r="N2786" i="13"/>
  <c r="O2786" i="13"/>
  <c r="P2786" i="13" s="1"/>
  <c r="O2787" i="13" l="1"/>
  <c r="P2787" i="13" s="1"/>
  <c r="N2787" i="13"/>
  <c r="L2788" i="13"/>
  <c r="M2787" i="13"/>
  <c r="O2788" i="13" l="1"/>
  <c r="P2788" i="13" s="1"/>
  <c r="L2789" i="13"/>
  <c r="M2788" i="13"/>
  <c r="N2788" i="13"/>
  <c r="N2789" i="13" l="1"/>
  <c r="L2790" i="13"/>
  <c r="M2789" i="13"/>
  <c r="O2789" i="13"/>
  <c r="P2789" i="13" s="1"/>
  <c r="L2791" i="13" l="1"/>
  <c r="N2790" i="13"/>
  <c r="O2790" i="13"/>
  <c r="P2790" i="13" s="1"/>
  <c r="M2790" i="13"/>
  <c r="O2791" i="13" l="1"/>
  <c r="P2791" i="13" s="1"/>
  <c r="L2792" i="13"/>
  <c r="M2791" i="13"/>
  <c r="N2791" i="13"/>
  <c r="O2792" i="13" l="1"/>
  <c r="P2792" i="13" s="1"/>
  <c r="N2792" i="13"/>
  <c r="M2792" i="13"/>
  <c r="L2793" i="13"/>
  <c r="N2793" i="13" l="1"/>
  <c r="L2794" i="13"/>
  <c r="O2793" i="13"/>
  <c r="P2793" i="13" s="1"/>
  <c r="M2793" i="13"/>
  <c r="L2795" i="13" l="1"/>
  <c r="M2794" i="13"/>
  <c r="O2794" i="13"/>
  <c r="P2794" i="13" s="1"/>
  <c r="N2794" i="13"/>
  <c r="O2795" i="13" l="1"/>
  <c r="P2795" i="13" s="1"/>
  <c r="N2795" i="13"/>
  <c r="M2795" i="13"/>
  <c r="L2796" i="13"/>
  <c r="O2796" i="13" l="1"/>
  <c r="P2796" i="13" s="1"/>
  <c r="M2796" i="13"/>
  <c r="L2797" i="13"/>
  <c r="N2796" i="13"/>
  <c r="N2797" i="13" l="1"/>
  <c r="L2798" i="13"/>
  <c r="M2797" i="13"/>
  <c r="O2797" i="13"/>
  <c r="P2797" i="13" s="1"/>
  <c r="L2799" i="13" l="1"/>
  <c r="O2798" i="13"/>
  <c r="P2798" i="13" s="1"/>
  <c r="N2798" i="13"/>
  <c r="M2798" i="13"/>
  <c r="O2799" i="13" l="1"/>
  <c r="P2799" i="13" s="1"/>
  <c r="M2799" i="13"/>
  <c r="L2800" i="13"/>
  <c r="N2799" i="13"/>
  <c r="O2800" i="13" l="1"/>
  <c r="P2800" i="13" s="1"/>
  <c r="N2800" i="13"/>
  <c r="L2801" i="13"/>
  <c r="M2800" i="13"/>
  <c r="N2801" i="13" l="1"/>
  <c r="L2802" i="13"/>
  <c r="O2801" i="13"/>
  <c r="P2801" i="13" s="1"/>
  <c r="M2801" i="13"/>
  <c r="L2803" i="13" l="1"/>
  <c r="M2802" i="13"/>
  <c r="N2802" i="13"/>
  <c r="O2802" i="13"/>
  <c r="P2802" i="13" s="1"/>
  <c r="O2803" i="13" l="1"/>
  <c r="P2803" i="13" s="1"/>
  <c r="N2803" i="13"/>
  <c r="L2804" i="13"/>
  <c r="M2803" i="13"/>
  <c r="O2804" i="13" l="1"/>
  <c r="P2804" i="13" s="1"/>
  <c r="L2805" i="13"/>
  <c r="M2804" i="13"/>
  <c r="N2804" i="13"/>
  <c r="N2805" i="13" l="1"/>
  <c r="L2806" i="13"/>
  <c r="M2805" i="13"/>
  <c r="O2805" i="13"/>
  <c r="P2805" i="13" s="1"/>
  <c r="L2807" i="13" l="1"/>
  <c r="N2806" i="13"/>
  <c r="O2806" i="13"/>
  <c r="P2806" i="13" s="1"/>
  <c r="M2806" i="13"/>
  <c r="O2807" i="13" l="1"/>
  <c r="P2807" i="13" s="1"/>
  <c r="L2808" i="13"/>
  <c r="M2807" i="13"/>
  <c r="N2807" i="13"/>
  <c r="O2808" i="13" l="1"/>
  <c r="P2808" i="13" s="1"/>
  <c r="N2808" i="13"/>
  <c r="M2808" i="13"/>
  <c r="L2809" i="13"/>
  <c r="N2809" i="13" l="1"/>
  <c r="L2810" i="13"/>
  <c r="O2809" i="13"/>
  <c r="P2809" i="13" s="1"/>
  <c r="M2809" i="13"/>
  <c r="L2811" i="13" l="1"/>
  <c r="M2810" i="13"/>
  <c r="O2810" i="13"/>
  <c r="P2810" i="13" s="1"/>
  <c r="N2810" i="13"/>
  <c r="O2811" i="13" l="1"/>
  <c r="P2811" i="13" s="1"/>
  <c r="N2811" i="13"/>
  <c r="M2811" i="13"/>
  <c r="L2812" i="13"/>
  <c r="O2812" i="13" l="1"/>
  <c r="P2812" i="13" s="1"/>
  <c r="M2812" i="13"/>
  <c r="L2813" i="13"/>
  <c r="N2812" i="13"/>
  <c r="N2813" i="13" l="1"/>
  <c r="L2814" i="13"/>
  <c r="M2813" i="13"/>
  <c r="O2813" i="13"/>
  <c r="P2813" i="13" s="1"/>
  <c r="L2815" i="13" l="1"/>
  <c r="O2814" i="13"/>
  <c r="P2814" i="13" s="1"/>
  <c r="N2814" i="13"/>
  <c r="M2814" i="13"/>
  <c r="O2815" i="13" l="1"/>
  <c r="P2815" i="13" s="1"/>
  <c r="M2815" i="13"/>
  <c r="L2816" i="13"/>
  <c r="N2815" i="13"/>
  <c r="O2816" i="13" l="1"/>
  <c r="P2816" i="13" s="1"/>
  <c r="N2816" i="13"/>
  <c r="L2817" i="13"/>
  <c r="M2816" i="13"/>
  <c r="N2817" i="13" l="1"/>
  <c r="L2818" i="13"/>
  <c r="O2817" i="13"/>
  <c r="P2817" i="13" s="1"/>
  <c r="M2817" i="13"/>
  <c r="L2819" i="13" l="1"/>
  <c r="M2818" i="13"/>
  <c r="N2818" i="13"/>
  <c r="O2818" i="13"/>
  <c r="P2818" i="13" s="1"/>
  <c r="O2819" i="13" l="1"/>
  <c r="P2819" i="13" s="1"/>
  <c r="N2819" i="13"/>
  <c r="L2820" i="13"/>
  <c r="M2819" i="13"/>
  <c r="O2820" i="13" l="1"/>
  <c r="P2820" i="13" s="1"/>
  <c r="L2821" i="13"/>
  <c r="M2820" i="13"/>
  <c r="N2820" i="13"/>
  <c r="N2821" i="13" l="1"/>
  <c r="L2822" i="13"/>
  <c r="M2821" i="13"/>
  <c r="O2821" i="13"/>
  <c r="P2821" i="13" s="1"/>
  <c r="L2823" i="13" l="1"/>
  <c r="N2822" i="13"/>
  <c r="O2822" i="13"/>
  <c r="P2822" i="13" s="1"/>
  <c r="M2822" i="13"/>
  <c r="O2823" i="13" l="1"/>
  <c r="P2823" i="13" s="1"/>
  <c r="L2824" i="13"/>
  <c r="M2823" i="13"/>
  <c r="N2823" i="13"/>
  <c r="O2824" i="13" l="1"/>
  <c r="P2824" i="13" s="1"/>
  <c r="N2824" i="13"/>
  <c r="M2824" i="13"/>
  <c r="L2825" i="13"/>
  <c r="N2825" i="13" l="1"/>
  <c r="L2826" i="13"/>
  <c r="O2825" i="13"/>
  <c r="P2825" i="13" s="1"/>
  <c r="M2825" i="13"/>
  <c r="L2827" i="13" l="1"/>
  <c r="M2826" i="13"/>
  <c r="O2826" i="13"/>
  <c r="P2826" i="13" s="1"/>
  <c r="N2826" i="13"/>
  <c r="O2827" i="13" l="1"/>
  <c r="P2827" i="13" s="1"/>
  <c r="N2827" i="13"/>
  <c r="M2827" i="13"/>
  <c r="L2828" i="13"/>
  <c r="O2828" i="13" l="1"/>
  <c r="P2828" i="13" s="1"/>
  <c r="M2828" i="13"/>
  <c r="L2829" i="13"/>
  <c r="N2828" i="13"/>
  <c r="N2829" i="13" l="1"/>
  <c r="L2830" i="13"/>
  <c r="M2829" i="13"/>
  <c r="O2829" i="13"/>
  <c r="P2829" i="13" s="1"/>
  <c r="L2831" i="13" l="1"/>
  <c r="O2830" i="13"/>
  <c r="P2830" i="13" s="1"/>
  <c r="N2830" i="13"/>
  <c r="M2830" i="13"/>
  <c r="O2831" i="13" l="1"/>
  <c r="P2831" i="13" s="1"/>
  <c r="M2831" i="13"/>
  <c r="L2832" i="13"/>
  <c r="N2831" i="13"/>
  <c r="O2832" i="13" l="1"/>
  <c r="P2832" i="13" s="1"/>
  <c r="N2832" i="13"/>
  <c r="L2833" i="13"/>
  <c r="M2832" i="13"/>
  <c r="N2833" i="13" l="1"/>
  <c r="L2834" i="13"/>
  <c r="O2833" i="13"/>
  <c r="P2833" i="13" s="1"/>
  <c r="M2833" i="13"/>
  <c r="L2835" i="13" l="1"/>
  <c r="M2834" i="13"/>
  <c r="N2834" i="13"/>
  <c r="O2834" i="13"/>
  <c r="P2834" i="13" s="1"/>
  <c r="O2835" i="13" l="1"/>
  <c r="P2835" i="13" s="1"/>
  <c r="N2835" i="13"/>
  <c r="L2836" i="13"/>
  <c r="M2835" i="13"/>
  <c r="O2836" i="13" l="1"/>
  <c r="P2836" i="13" s="1"/>
  <c r="L2837" i="13"/>
  <c r="M2836" i="13"/>
  <c r="N2836" i="13"/>
  <c r="N2837" i="13" l="1"/>
  <c r="L2838" i="13"/>
  <c r="M2837" i="13"/>
  <c r="O2837" i="13"/>
  <c r="P2837" i="13" s="1"/>
  <c r="L2839" i="13" l="1"/>
  <c r="N2838" i="13"/>
  <c r="O2838" i="13"/>
  <c r="P2838" i="13" s="1"/>
  <c r="M2838" i="13"/>
  <c r="O2839" i="13" l="1"/>
  <c r="P2839" i="13" s="1"/>
  <c r="L2840" i="13"/>
  <c r="M2839" i="13"/>
  <c r="N2839" i="13"/>
  <c r="O2840" i="13" l="1"/>
  <c r="P2840" i="13" s="1"/>
  <c r="N2840" i="13"/>
  <c r="M2840" i="13"/>
  <c r="L2841" i="13"/>
  <c r="N2841" i="13" l="1"/>
  <c r="L2842" i="13"/>
  <c r="O2841" i="13"/>
  <c r="P2841" i="13" s="1"/>
  <c r="M2841" i="13"/>
  <c r="L2843" i="13" l="1"/>
  <c r="M2842" i="13"/>
  <c r="O2842" i="13"/>
  <c r="P2842" i="13" s="1"/>
  <c r="N2842" i="13"/>
  <c r="O2843" i="13" l="1"/>
  <c r="P2843" i="13" s="1"/>
  <c r="N2843" i="13"/>
  <c r="M2843" i="13"/>
  <c r="L2844" i="13"/>
  <c r="O2844" i="13" l="1"/>
  <c r="P2844" i="13" s="1"/>
  <c r="M2844" i="13"/>
  <c r="L2845" i="13"/>
  <c r="N2844" i="13"/>
  <c r="N2845" i="13" l="1"/>
  <c r="L2846" i="13"/>
  <c r="M2845" i="13"/>
  <c r="O2845" i="13"/>
  <c r="P2845" i="13" s="1"/>
  <c r="L2847" i="13" l="1"/>
  <c r="O2846" i="13"/>
  <c r="P2846" i="13" s="1"/>
  <c r="N2846" i="13"/>
  <c r="M2846" i="13"/>
  <c r="O2847" i="13" l="1"/>
  <c r="P2847" i="13" s="1"/>
  <c r="M2847" i="13"/>
  <c r="L2848" i="13"/>
  <c r="N2847" i="13"/>
  <c r="O2848" i="13" l="1"/>
  <c r="P2848" i="13" s="1"/>
  <c r="N2848" i="13"/>
  <c r="L2849" i="13"/>
  <c r="M2848" i="13"/>
  <c r="N2849" i="13" l="1"/>
  <c r="L2850" i="13"/>
  <c r="O2849" i="13"/>
  <c r="P2849" i="13" s="1"/>
  <c r="M2849" i="13"/>
  <c r="L2851" i="13" l="1"/>
  <c r="M2850" i="13"/>
  <c r="N2850" i="13"/>
  <c r="O2850" i="13"/>
  <c r="P2850" i="13" s="1"/>
  <c r="O2851" i="13" l="1"/>
  <c r="P2851" i="13" s="1"/>
  <c r="N2851" i="13"/>
  <c r="L2852" i="13"/>
  <c r="M2851" i="13"/>
  <c r="O2852" i="13" l="1"/>
  <c r="P2852" i="13" s="1"/>
  <c r="L2853" i="13"/>
  <c r="M2852" i="13"/>
  <c r="N2852" i="13"/>
  <c r="N2853" i="13" l="1"/>
  <c r="L2854" i="13"/>
  <c r="M2853" i="13"/>
  <c r="O2853" i="13"/>
  <c r="P2853" i="13" s="1"/>
  <c r="L2855" i="13" l="1"/>
  <c r="N2854" i="13"/>
  <c r="O2854" i="13"/>
  <c r="P2854" i="13" s="1"/>
  <c r="M2854" i="13"/>
  <c r="O2855" i="13" l="1"/>
  <c r="P2855" i="13" s="1"/>
  <c r="L2856" i="13"/>
  <c r="M2855" i="13"/>
  <c r="N2855" i="13"/>
  <c r="O2856" i="13" l="1"/>
  <c r="P2856" i="13" s="1"/>
  <c r="N2856" i="13"/>
  <c r="M2856" i="13"/>
  <c r="L2857" i="13"/>
  <c r="N2857" i="13" l="1"/>
  <c r="L2858" i="13"/>
  <c r="O2857" i="13"/>
  <c r="P2857" i="13" s="1"/>
  <c r="M2857" i="13"/>
  <c r="L2859" i="13" l="1"/>
  <c r="M2858" i="13"/>
  <c r="O2858" i="13"/>
  <c r="P2858" i="13" s="1"/>
  <c r="N2858" i="13"/>
  <c r="O2859" i="13" l="1"/>
  <c r="P2859" i="13" s="1"/>
  <c r="N2859" i="13"/>
  <c r="M2859" i="13"/>
  <c r="L2860" i="13"/>
  <c r="O2860" i="13" l="1"/>
  <c r="P2860" i="13" s="1"/>
  <c r="M2860" i="13"/>
  <c r="L2861" i="13"/>
  <c r="N2860" i="13"/>
  <c r="N2861" i="13" l="1"/>
  <c r="L2862" i="13"/>
  <c r="M2861" i="13"/>
  <c r="O2861" i="13"/>
  <c r="P2861" i="13" s="1"/>
  <c r="L2863" i="13" l="1"/>
  <c r="O2862" i="13"/>
  <c r="P2862" i="13" s="1"/>
  <c r="N2862" i="13"/>
  <c r="M2862" i="13"/>
  <c r="O2863" i="13" l="1"/>
  <c r="P2863" i="13" s="1"/>
  <c r="M2863" i="13"/>
  <c r="L2864" i="13"/>
  <c r="N2863" i="13"/>
  <c r="O2864" i="13" l="1"/>
  <c r="P2864" i="13" s="1"/>
  <c r="N2864" i="13"/>
  <c r="L2865" i="13"/>
  <c r="M2864" i="13"/>
  <c r="N2865" i="13" l="1"/>
  <c r="L2866" i="13"/>
  <c r="O2865" i="13"/>
  <c r="P2865" i="13" s="1"/>
  <c r="M2865" i="13"/>
  <c r="L2867" i="13" l="1"/>
  <c r="M2866" i="13"/>
  <c r="N2866" i="13"/>
  <c r="O2866" i="13"/>
  <c r="P2866" i="13" s="1"/>
  <c r="O2867" i="13" l="1"/>
  <c r="P2867" i="13" s="1"/>
  <c r="N2867" i="13"/>
  <c r="L2868" i="13"/>
  <c r="M2867" i="13"/>
  <c r="O2868" i="13" l="1"/>
  <c r="P2868" i="13" s="1"/>
  <c r="L2869" i="13"/>
  <c r="M2868" i="13"/>
  <c r="N2868" i="13"/>
  <c r="N2869" i="13" l="1"/>
  <c r="L2870" i="13"/>
  <c r="M2869" i="13"/>
  <c r="O2869" i="13"/>
  <c r="P2869" i="13" s="1"/>
  <c r="L2871" i="13" l="1"/>
  <c r="N2870" i="13"/>
  <c r="O2870" i="13"/>
  <c r="P2870" i="13" s="1"/>
  <c r="M2870" i="13"/>
  <c r="O2871" i="13" l="1"/>
  <c r="P2871" i="13" s="1"/>
  <c r="L2872" i="13"/>
  <c r="M2871" i="13"/>
  <c r="N2871" i="13"/>
  <c r="O2872" i="13" l="1"/>
  <c r="P2872" i="13" s="1"/>
  <c r="N2872" i="13"/>
  <c r="M2872" i="13"/>
  <c r="L2873" i="13"/>
  <c r="N2873" i="13" l="1"/>
  <c r="L2874" i="13"/>
  <c r="O2873" i="13"/>
  <c r="P2873" i="13" s="1"/>
  <c r="M2873" i="13"/>
  <c r="L2875" i="13" l="1"/>
  <c r="M2874" i="13"/>
  <c r="O2874" i="13"/>
  <c r="P2874" i="13" s="1"/>
  <c r="N2874" i="13"/>
  <c r="O2875" i="13" l="1"/>
  <c r="P2875" i="13" s="1"/>
  <c r="N2875" i="13"/>
  <c r="M2875" i="13"/>
  <c r="L2876" i="13"/>
  <c r="O2876" i="13" l="1"/>
  <c r="P2876" i="13" s="1"/>
  <c r="M2876" i="13"/>
  <c r="L2877" i="13"/>
  <c r="N2876" i="13"/>
  <c r="N2877" i="13" l="1"/>
  <c r="L2878" i="13"/>
  <c r="M2877" i="13"/>
  <c r="O2877" i="13"/>
  <c r="P2877" i="13" s="1"/>
  <c r="L2879" i="13" l="1"/>
  <c r="O2878" i="13"/>
  <c r="P2878" i="13" s="1"/>
  <c r="N2878" i="13"/>
  <c r="M2878" i="13"/>
  <c r="O2879" i="13" l="1"/>
  <c r="P2879" i="13" s="1"/>
  <c r="M2879" i="13"/>
  <c r="L2880" i="13"/>
  <c r="N2879" i="13"/>
  <c r="O2880" i="13" l="1"/>
  <c r="P2880" i="13" s="1"/>
  <c r="N2880" i="13"/>
  <c r="L2881" i="13"/>
  <c r="M2880" i="13"/>
  <c r="N2881" i="13" l="1"/>
  <c r="L2882" i="13"/>
  <c r="O2881" i="13"/>
  <c r="P2881" i="13" s="1"/>
  <c r="M2881" i="13"/>
  <c r="L2883" i="13" l="1"/>
  <c r="M2882" i="13"/>
  <c r="N2882" i="13"/>
  <c r="O2882" i="13"/>
  <c r="P2882" i="13" s="1"/>
  <c r="O2883" i="13" l="1"/>
  <c r="P2883" i="13" s="1"/>
  <c r="N2883" i="13"/>
  <c r="L2884" i="13"/>
  <c r="M2883" i="13"/>
  <c r="O2884" i="13" l="1"/>
  <c r="P2884" i="13" s="1"/>
  <c r="L2885" i="13"/>
  <c r="M2884" i="13"/>
  <c r="N2884" i="13"/>
  <c r="N2885" i="13" l="1"/>
  <c r="L2886" i="13"/>
  <c r="M2885" i="13"/>
  <c r="O2885" i="13"/>
  <c r="P2885" i="13" s="1"/>
  <c r="L2887" i="13" l="1"/>
  <c r="N2886" i="13"/>
  <c r="O2886" i="13"/>
  <c r="P2886" i="13" s="1"/>
  <c r="M2886" i="13"/>
  <c r="O2887" i="13" l="1"/>
  <c r="P2887" i="13" s="1"/>
  <c r="L2888" i="13"/>
  <c r="M2887" i="13"/>
  <c r="N2887" i="13"/>
  <c r="O2888" i="13" l="1"/>
  <c r="P2888" i="13" s="1"/>
  <c r="N2888" i="13"/>
  <c r="M2888" i="13"/>
  <c r="L2889" i="13"/>
  <c r="N2889" i="13" l="1"/>
  <c r="L2890" i="13"/>
  <c r="O2889" i="13"/>
  <c r="P2889" i="13" s="1"/>
  <c r="M2889" i="13"/>
  <c r="L2891" i="13" l="1"/>
  <c r="M2890" i="13"/>
  <c r="O2890" i="13"/>
  <c r="P2890" i="13" s="1"/>
  <c r="N2890" i="13"/>
  <c r="O2891" i="13" l="1"/>
  <c r="P2891" i="13" s="1"/>
  <c r="N2891" i="13"/>
  <c r="M2891" i="13"/>
  <c r="L2892" i="13"/>
  <c r="O2892" i="13" l="1"/>
  <c r="P2892" i="13" s="1"/>
  <c r="M2892" i="13"/>
  <c r="L2893" i="13"/>
  <c r="N2892" i="13"/>
  <c r="N2893" i="13" l="1"/>
  <c r="L2894" i="13"/>
  <c r="M2893" i="13"/>
  <c r="O2893" i="13"/>
  <c r="P2893" i="13" s="1"/>
  <c r="L2895" i="13" l="1"/>
  <c r="O2894" i="13"/>
  <c r="P2894" i="13" s="1"/>
  <c r="N2894" i="13"/>
  <c r="M2894" i="13"/>
  <c r="O2895" i="13" l="1"/>
  <c r="P2895" i="13" s="1"/>
  <c r="M2895" i="13"/>
  <c r="L2896" i="13"/>
  <c r="N2895" i="13"/>
  <c r="O2896" i="13" l="1"/>
  <c r="P2896" i="13" s="1"/>
  <c r="N2896" i="13"/>
  <c r="L2897" i="13"/>
  <c r="M2896" i="13"/>
  <c r="N2897" i="13" l="1"/>
  <c r="L2898" i="13"/>
  <c r="O2897" i="13"/>
  <c r="P2897" i="13" s="1"/>
  <c r="M2897" i="13"/>
  <c r="L2899" i="13" l="1"/>
  <c r="M2898" i="13"/>
  <c r="N2898" i="13"/>
  <c r="O2898" i="13"/>
  <c r="P2898" i="13" s="1"/>
  <c r="O2899" i="13" l="1"/>
  <c r="P2899" i="13" s="1"/>
  <c r="N2899" i="13"/>
  <c r="L2900" i="13"/>
  <c r="M2899" i="13"/>
  <c r="O2900" i="13" l="1"/>
  <c r="P2900" i="13" s="1"/>
  <c r="L2901" i="13"/>
  <c r="M2900" i="13"/>
  <c r="N2900" i="13"/>
  <c r="N2901" i="13" l="1"/>
  <c r="L2902" i="13"/>
  <c r="M2901" i="13"/>
  <c r="O2901" i="13"/>
  <c r="P2901" i="13" s="1"/>
  <c r="L2903" i="13" l="1"/>
  <c r="N2902" i="13"/>
  <c r="O2902" i="13"/>
  <c r="P2902" i="13" s="1"/>
  <c r="M2902" i="13"/>
  <c r="O2903" i="13" l="1"/>
  <c r="P2903" i="13" s="1"/>
  <c r="L2904" i="13"/>
  <c r="M2903" i="13"/>
  <c r="N2903" i="13"/>
  <c r="O2904" i="13" l="1"/>
  <c r="P2904" i="13" s="1"/>
  <c r="N2904" i="13"/>
  <c r="M2904" i="13"/>
  <c r="L2905" i="13"/>
  <c r="N2905" i="13" l="1"/>
  <c r="L2906" i="13"/>
  <c r="O2905" i="13"/>
  <c r="P2905" i="13" s="1"/>
  <c r="M2905" i="13"/>
  <c r="L2907" i="13" l="1"/>
  <c r="M2906" i="13"/>
  <c r="O2906" i="13"/>
  <c r="P2906" i="13" s="1"/>
  <c r="N2906" i="13"/>
  <c r="O2907" i="13" l="1"/>
  <c r="P2907" i="13" s="1"/>
  <c r="N2907" i="13"/>
  <c r="M2907" i="13"/>
  <c r="L2908" i="13"/>
  <c r="O2908" i="13" l="1"/>
  <c r="P2908" i="13" s="1"/>
  <c r="M2908" i="13"/>
  <c r="L2909" i="13"/>
  <c r="N2908" i="13"/>
  <c r="N2909" i="13" l="1"/>
  <c r="L2910" i="13"/>
  <c r="M2909" i="13"/>
  <c r="O2909" i="13"/>
  <c r="P2909" i="13" s="1"/>
  <c r="L2911" i="13" l="1"/>
  <c r="O2910" i="13"/>
  <c r="P2910" i="13" s="1"/>
  <c r="N2910" i="13"/>
  <c r="M2910" i="13"/>
  <c r="O2911" i="13" l="1"/>
  <c r="P2911" i="13" s="1"/>
  <c r="M2911" i="13"/>
  <c r="L2912" i="13"/>
  <c r="N2911" i="13"/>
  <c r="O2912" i="13" l="1"/>
  <c r="P2912" i="13" s="1"/>
  <c r="N2912" i="13"/>
  <c r="L2913" i="13"/>
  <c r="M2912" i="13"/>
  <c r="N2913" i="13" l="1"/>
  <c r="L2914" i="13"/>
  <c r="O2913" i="13"/>
  <c r="P2913" i="13" s="1"/>
  <c r="M2913" i="13"/>
  <c r="L2915" i="13" l="1"/>
  <c r="M2914" i="13"/>
  <c r="N2914" i="13"/>
  <c r="O2914" i="13"/>
  <c r="P2914" i="13" s="1"/>
  <c r="O2915" i="13" l="1"/>
  <c r="P2915" i="13" s="1"/>
  <c r="N2915" i="13"/>
  <c r="L2916" i="13"/>
  <c r="M2915" i="13"/>
  <c r="O2916" i="13" l="1"/>
  <c r="P2916" i="13" s="1"/>
  <c r="L2917" i="13"/>
  <c r="M2916" i="13"/>
  <c r="N2916" i="13"/>
  <c r="N2917" i="13" l="1"/>
  <c r="L2918" i="13"/>
  <c r="M2917" i="13"/>
  <c r="O2917" i="13"/>
  <c r="P2917" i="13" s="1"/>
  <c r="L2919" i="13" l="1"/>
  <c r="N2918" i="13"/>
  <c r="O2918" i="13"/>
  <c r="P2918" i="13" s="1"/>
  <c r="M2918" i="13"/>
  <c r="O2919" i="13" l="1"/>
  <c r="P2919" i="13" s="1"/>
  <c r="L2920" i="13"/>
  <c r="M2919" i="13"/>
  <c r="N2919" i="13"/>
  <c r="O2920" i="13" l="1"/>
  <c r="P2920" i="13" s="1"/>
  <c r="N2920" i="13"/>
  <c r="M2920" i="13"/>
  <c r="L2921" i="13"/>
  <c r="N2921" i="13" l="1"/>
  <c r="L2922" i="13"/>
  <c r="O2921" i="13"/>
  <c r="P2921" i="13" s="1"/>
  <c r="M2921" i="13"/>
  <c r="L2923" i="13" l="1"/>
  <c r="M2922" i="13"/>
  <c r="O2922" i="13"/>
  <c r="P2922" i="13" s="1"/>
  <c r="N2922" i="13"/>
  <c r="O2923" i="13" l="1"/>
  <c r="P2923" i="13" s="1"/>
  <c r="N2923" i="13"/>
  <c r="M2923" i="13"/>
  <c r="L2924" i="13"/>
  <c r="O2924" i="13" l="1"/>
  <c r="P2924" i="13" s="1"/>
  <c r="M2924" i="13"/>
  <c r="L2925" i="13"/>
  <c r="N2924" i="13"/>
  <c r="N2925" i="13" l="1"/>
  <c r="L2926" i="13"/>
  <c r="M2925" i="13"/>
  <c r="O2925" i="13"/>
  <c r="P2925" i="13" s="1"/>
  <c r="L2927" i="13" l="1"/>
  <c r="O2926" i="13"/>
  <c r="P2926" i="13" s="1"/>
  <c r="N2926" i="13"/>
  <c r="M2926" i="13"/>
  <c r="O2927" i="13" l="1"/>
  <c r="P2927" i="13" s="1"/>
  <c r="M2927" i="13"/>
  <c r="L2928" i="13"/>
  <c r="N2927" i="13"/>
  <c r="O2928" i="13" l="1"/>
  <c r="P2928" i="13" s="1"/>
  <c r="N2928" i="13"/>
  <c r="L2929" i="13"/>
  <c r="M2928" i="13"/>
  <c r="N2929" i="13" l="1"/>
  <c r="L2930" i="13"/>
  <c r="O2929" i="13"/>
  <c r="P2929" i="13" s="1"/>
  <c r="M2929" i="13"/>
  <c r="L2931" i="13" l="1"/>
  <c r="M2930" i="13"/>
  <c r="N2930" i="13"/>
  <c r="O2930" i="13"/>
  <c r="P2930" i="13" s="1"/>
  <c r="O2931" i="13" l="1"/>
  <c r="P2931" i="13" s="1"/>
  <c r="N2931" i="13"/>
  <c r="L2932" i="13"/>
  <c r="M2931" i="13"/>
  <c r="O2932" i="13" l="1"/>
  <c r="P2932" i="13" s="1"/>
  <c r="L2933" i="13"/>
  <c r="M2932" i="13"/>
  <c r="N2932" i="13"/>
  <c r="N2933" i="13" l="1"/>
  <c r="L2934" i="13"/>
  <c r="M2933" i="13"/>
  <c r="O2933" i="13"/>
  <c r="P2933" i="13" s="1"/>
  <c r="L2935" i="13" l="1"/>
  <c r="N2934" i="13"/>
  <c r="O2934" i="13"/>
  <c r="P2934" i="13" s="1"/>
  <c r="M2934" i="13"/>
  <c r="O2935" i="13" l="1"/>
  <c r="P2935" i="13" s="1"/>
  <c r="L2936" i="13"/>
  <c r="M2935" i="13"/>
  <c r="N2935" i="13"/>
  <c r="O2936" i="13" l="1"/>
  <c r="P2936" i="13" s="1"/>
  <c r="N2936" i="13"/>
  <c r="M2936" i="13"/>
  <c r="L2937" i="13"/>
  <c r="N2937" i="13" l="1"/>
  <c r="L2938" i="13"/>
  <c r="O2937" i="13"/>
  <c r="P2937" i="13" s="1"/>
  <c r="M2937" i="13"/>
  <c r="L2939" i="13" l="1"/>
  <c r="M2938" i="13"/>
  <c r="O2938" i="13"/>
  <c r="P2938" i="13" s="1"/>
  <c r="N2938" i="13"/>
  <c r="O2939" i="13" l="1"/>
  <c r="P2939" i="13" s="1"/>
  <c r="N2939" i="13"/>
  <c r="M2939" i="13"/>
  <c r="L2940" i="13"/>
  <c r="O2940" i="13" l="1"/>
  <c r="P2940" i="13" s="1"/>
  <c r="M2940" i="13"/>
  <c r="L2941" i="13"/>
  <c r="N2940" i="13"/>
  <c r="N2941" i="13" l="1"/>
  <c r="L2942" i="13"/>
  <c r="M2941" i="13"/>
  <c r="O2941" i="13"/>
  <c r="P2941" i="13" s="1"/>
  <c r="L2943" i="13" l="1"/>
  <c r="O2942" i="13"/>
  <c r="P2942" i="13" s="1"/>
  <c r="N2942" i="13"/>
  <c r="M2942" i="13"/>
  <c r="O2943" i="13" l="1"/>
  <c r="P2943" i="13" s="1"/>
  <c r="M2943" i="13"/>
  <c r="L2944" i="13"/>
  <c r="N2943" i="13"/>
  <c r="O2944" i="13" l="1"/>
  <c r="P2944" i="13" s="1"/>
  <c r="N2944" i="13"/>
  <c r="L2945" i="13"/>
  <c r="M2944" i="13"/>
  <c r="N2945" i="13" l="1"/>
  <c r="L2946" i="13"/>
  <c r="O2945" i="13"/>
  <c r="P2945" i="13" s="1"/>
  <c r="M2945" i="13"/>
  <c r="L2947" i="13" l="1"/>
  <c r="M2946" i="13"/>
  <c r="N2946" i="13"/>
  <c r="O2946" i="13"/>
  <c r="P2946" i="13" s="1"/>
  <c r="O2947" i="13" l="1"/>
  <c r="P2947" i="13" s="1"/>
  <c r="N2947" i="13"/>
  <c r="L2948" i="13"/>
  <c r="M2947" i="13"/>
  <c r="O2948" i="13" l="1"/>
  <c r="P2948" i="13" s="1"/>
  <c r="L2949" i="13"/>
  <c r="M2948" i="13"/>
  <c r="N2948" i="13"/>
  <c r="N2949" i="13" l="1"/>
  <c r="L2950" i="13"/>
  <c r="M2949" i="13"/>
  <c r="O2949" i="13"/>
  <c r="P2949" i="13" s="1"/>
  <c r="L2951" i="13" l="1"/>
  <c r="N2950" i="13"/>
  <c r="O2950" i="13"/>
  <c r="P2950" i="13" s="1"/>
  <c r="M2950" i="13"/>
  <c r="O2951" i="13" l="1"/>
  <c r="P2951" i="13" s="1"/>
  <c r="L2952" i="13"/>
  <c r="M2951" i="13"/>
  <c r="N2951" i="13"/>
  <c r="O2952" i="13" l="1"/>
  <c r="P2952" i="13" s="1"/>
  <c r="N2952" i="13"/>
  <c r="M2952" i="13"/>
  <c r="L2953" i="13"/>
  <c r="N2953" i="13" l="1"/>
  <c r="L2954" i="13"/>
  <c r="O2953" i="13"/>
  <c r="P2953" i="13" s="1"/>
  <c r="M2953" i="13"/>
  <c r="L2955" i="13" l="1"/>
  <c r="M2954" i="13"/>
  <c r="O2954" i="13"/>
  <c r="P2954" i="13" s="1"/>
  <c r="N2954" i="13"/>
  <c r="O2955" i="13" l="1"/>
  <c r="P2955" i="13" s="1"/>
  <c r="N2955" i="13"/>
  <c r="M2955" i="13"/>
  <c r="L2956" i="13"/>
  <c r="O2956" i="13" l="1"/>
  <c r="P2956" i="13" s="1"/>
  <c r="M2956" i="13"/>
  <c r="L2957" i="13"/>
  <c r="N2956" i="13"/>
  <c r="N2957" i="13" l="1"/>
  <c r="L2958" i="13"/>
  <c r="M2957" i="13"/>
  <c r="O2957" i="13"/>
  <c r="P2957" i="13" s="1"/>
  <c r="L2959" i="13" l="1"/>
  <c r="O2958" i="13"/>
  <c r="P2958" i="13" s="1"/>
  <c r="N2958" i="13"/>
  <c r="M2958" i="13"/>
  <c r="O2959" i="13" l="1"/>
  <c r="P2959" i="13" s="1"/>
  <c r="M2959" i="13"/>
  <c r="L2960" i="13"/>
  <c r="N2959" i="13"/>
  <c r="O2960" i="13" l="1"/>
  <c r="P2960" i="13" s="1"/>
  <c r="N2960" i="13"/>
  <c r="L2961" i="13"/>
  <c r="M2960" i="13"/>
  <c r="N2961" i="13" l="1"/>
  <c r="L2962" i="13"/>
  <c r="O2961" i="13"/>
  <c r="P2961" i="13" s="1"/>
  <c r="M2961" i="13"/>
  <c r="L2963" i="13" l="1"/>
  <c r="M2962" i="13"/>
  <c r="N2962" i="13"/>
  <c r="O2962" i="13"/>
  <c r="P2962" i="13" s="1"/>
  <c r="O2963" i="13" l="1"/>
  <c r="P2963" i="13" s="1"/>
  <c r="N2963" i="13"/>
  <c r="L2964" i="13"/>
  <c r="M2963" i="13"/>
  <c r="O2964" i="13" l="1"/>
  <c r="P2964" i="13" s="1"/>
  <c r="L2965" i="13"/>
  <c r="M2964" i="13"/>
  <c r="N2964" i="13"/>
  <c r="N2965" i="13" l="1"/>
  <c r="L2966" i="13"/>
  <c r="M2965" i="13"/>
  <c r="O2965" i="13"/>
  <c r="P2965" i="13" s="1"/>
  <c r="L2967" i="13" l="1"/>
  <c r="N2966" i="13"/>
  <c r="O2966" i="13"/>
  <c r="P2966" i="13" s="1"/>
  <c r="M2966" i="13"/>
  <c r="O2967" i="13" l="1"/>
  <c r="P2967" i="13" s="1"/>
  <c r="L2968" i="13"/>
  <c r="M2967" i="13"/>
  <c r="N2967" i="13"/>
  <c r="O2968" i="13" l="1"/>
  <c r="P2968" i="13" s="1"/>
  <c r="N2968" i="13"/>
  <c r="M2968" i="13"/>
  <c r="L2969" i="13"/>
  <c r="N2969" i="13" l="1"/>
  <c r="L2970" i="13"/>
  <c r="O2969" i="13"/>
  <c r="P2969" i="13" s="1"/>
  <c r="M2969" i="13"/>
  <c r="L2971" i="13" l="1"/>
  <c r="M2970" i="13"/>
  <c r="O2970" i="13"/>
  <c r="P2970" i="13" s="1"/>
  <c r="N2970" i="13"/>
  <c r="O2971" i="13" l="1"/>
  <c r="P2971" i="13" s="1"/>
  <c r="N2971" i="13"/>
  <c r="M2971" i="13"/>
  <c r="L2972" i="13"/>
  <c r="O2972" i="13" l="1"/>
  <c r="P2972" i="13" s="1"/>
  <c r="M2972" i="13"/>
  <c r="L2973" i="13"/>
  <c r="N2972" i="13"/>
  <c r="N2973" i="13" l="1"/>
  <c r="L2974" i="13"/>
  <c r="M2973" i="13"/>
  <c r="O2973" i="13"/>
  <c r="P2973" i="13" s="1"/>
  <c r="L2975" i="13" l="1"/>
  <c r="O2974" i="13"/>
  <c r="P2974" i="13" s="1"/>
  <c r="N2974" i="13"/>
  <c r="M2974" i="13"/>
  <c r="O2975" i="13" l="1"/>
  <c r="P2975" i="13" s="1"/>
  <c r="M2975" i="13"/>
  <c r="L2976" i="13"/>
  <c r="N2975" i="13"/>
  <c r="O2976" i="13" l="1"/>
  <c r="P2976" i="13" s="1"/>
  <c r="N2976" i="13"/>
  <c r="L2977" i="13"/>
  <c r="M2976" i="13"/>
  <c r="N2977" i="13" l="1"/>
  <c r="L2978" i="13"/>
  <c r="O2977" i="13"/>
  <c r="P2977" i="13" s="1"/>
  <c r="M2977" i="13"/>
  <c r="L2979" i="13" l="1"/>
  <c r="M2978" i="13"/>
  <c r="N2978" i="13"/>
  <c r="O2978" i="13"/>
  <c r="P2978" i="13" s="1"/>
  <c r="O2979" i="13" l="1"/>
  <c r="P2979" i="13" s="1"/>
  <c r="N2979" i="13"/>
  <c r="L2980" i="13"/>
  <c r="M2979" i="13"/>
  <c r="O2980" i="13" l="1"/>
  <c r="P2980" i="13" s="1"/>
  <c r="L2981" i="13"/>
  <c r="M2980" i="13"/>
  <c r="N2980" i="13"/>
  <c r="N2981" i="13" l="1"/>
  <c r="L2982" i="13"/>
  <c r="M2981" i="13"/>
  <c r="O2981" i="13"/>
  <c r="P2981" i="13" s="1"/>
  <c r="L2983" i="13" l="1"/>
  <c r="N2982" i="13"/>
  <c r="O2982" i="13"/>
  <c r="P2982" i="13" s="1"/>
  <c r="M2982" i="13"/>
  <c r="O2983" i="13" l="1"/>
  <c r="P2983" i="13" s="1"/>
  <c r="L2984" i="13"/>
  <c r="M2983" i="13"/>
  <c r="N2983" i="13"/>
  <c r="O2984" i="13" l="1"/>
  <c r="P2984" i="13" s="1"/>
  <c r="N2984" i="13"/>
  <c r="M2984" i="13"/>
  <c r="L2985" i="13"/>
  <c r="N2985" i="13" l="1"/>
  <c r="L2986" i="13"/>
  <c r="O2985" i="13"/>
  <c r="P2985" i="13" s="1"/>
  <c r="M2985" i="13"/>
  <c r="L2987" i="13" l="1"/>
  <c r="M2986" i="13"/>
  <c r="O2986" i="13"/>
  <c r="P2986" i="13" s="1"/>
  <c r="N2986" i="13"/>
  <c r="O2987" i="13" l="1"/>
  <c r="P2987" i="13" s="1"/>
  <c r="N2987" i="13"/>
  <c r="M2987" i="13"/>
  <c r="L2988" i="13"/>
  <c r="O2988" i="13" l="1"/>
  <c r="P2988" i="13" s="1"/>
  <c r="M2988" i="13"/>
  <c r="L2989" i="13"/>
  <c r="N2988" i="13"/>
  <c r="N2989" i="13" l="1"/>
  <c r="L2990" i="13"/>
  <c r="M2989" i="13"/>
  <c r="O2989" i="13"/>
  <c r="P2989" i="13" s="1"/>
  <c r="L2991" i="13" l="1"/>
  <c r="O2990" i="13"/>
  <c r="P2990" i="13" s="1"/>
  <c r="N2990" i="13"/>
  <c r="M2990" i="13"/>
  <c r="O2991" i="13" l="1"/>
  <c r="P2991" i="13" s="1"/>
  <c r="M2991" i="13"/>
  <c r="L2992" i="13"/>
  <c r="N2991" i="13"/>
  <c r="O2992" i="13" l="1"/>
  <c r="P2992" i="13" s="1"/>
  <c r="N2992" i="13"/>
  <c r="L2993" i="13"/>
  <c r="M2992" i="13"/>
  <c r="N2993" i="13" l="1"/>
  <c r="L2994" i="13"/>
  <c r="O2993" i="13"/>
  <c r="P2993" i="13" s="1"/>
  <c r="M2993" i="13"/>
  <c r="L2995" i="13" l="1"/>
  <c r="M2994" i="13"/>
  <c r="N2994" i="13"/>
  <c r="O2994" i="13"/>
  <c r="P2994" i="13" s="1"/>
  <c r="O2995" i="13" l="1"/>
  <c r="P2995" i="13" s="1"/>
  <c r="N2995" i="13"/>
  <c r="L2996" i="13"/>
  <c r="M2995" i="13"/>
  <c r="O2996" i="13" l="1"/>
  <c r="P2996" i="13" s="1"/>
  <c r="L2997" i="13"/>
  <c r="M2996" i="13"/>
  <c r="N2996" i="13"/>
  <c r="N2997" i="13" l="1"/>
  <c r="L2998" i="13"/>
  <c r="M2997" i="13"/>
  <c r="O2997" i="13"/>
  <c r="P2997" i="13" s="1"/>
  <c r="L2999" i="13" l="1"/>
  <c r="N2998" i="13"/>
  <c r="O2998" i="13"/>
  <c r="P2998" i="13" s="1"/>
  <c r="M2998" i="13"/>
  <c r="O2999" i="13" l="1"/>
  <c r="P2999" i="13" s="1"/>
  <c r="L3000" i="13"/>
  <c r="M2999" i="13"/>
  <c r="N2999" i="13"/>
  <c r="O3000" i="13" l="1"/>
  <c r="P3000" i="13" s="1"/>
  <c r="N3000" i="13"/>
  <c r="M3000" i="13"/>
  <c r="L3001" i="13"/>
  <c r="N3001" i="13" l="1"/>
  <c r="L3002" i="13"/>
  <c r="O3001" i="13"/>
  <c r="P3001" i="13" s="1"/>
  <c r="M3001" i="13"/>
  <c r="L3003" i="13" l="1"/>
  <c r="M3002" i="13"/>
  <c r="O3002" i="13"/>
  <c r="P3002" i="13" s="1"/>
  <c r="N3002" i="13"/>
  <c r="O3003" i="13" l="1"/>
  <c r="P3003" i="13" s="1"/>
  <c r="N3003" i="13"/>
  <c r="M3003" i="13"/>
  <c r="L3004" i="13"/>
  <c r="O3004" i="13" l="1"/>
  <c r="P3004" i="13" s="1"/>
  <c r="M3004" i="13"/>
  <c r="L3005" i="13"/>
  <c r="N3004" i="13"/>
  <c r="N3005" i="13" l="1"/>
  <c r="L3006" i="13"/>
  <c r="M3005" i="13"/>
  <c r="O3005" i="13"/>
  <c r="P3005" i="13" s="1"/>
  <c r="L3007" i="13" l="1"/>
  <c r="O3006" i="13"/>
  <c r="P3006" i="13" s="1"/>
  <c r="N3006" i="13"/>
  <c r="M3006" i="13"/>
  <c r="O3007" i="13" l="1"/>
  <c r="P3007" i="13" s="1"/>
  <c r="M3007" i="13"/>
  <c r="L3008" i="13"/>
  <c r="N3007" i="13"/>
  <c r="O3008" i="13" l="1"/>
  <c r="P3008" i="13" s="1"/>
  <c r="N3008" i="13"/>
  <c r="L3009" i="13"/>
  <c r="M3008" i="13"/>
  <c r="N3009" i="13" l="1"/>
  <c r="L3010" i="13"/>
  <c r="O3009" i="13"/>
  <c r="P3009" i="13" s="1"/>
  <c r="M3009" i="13"/>
  <c r="L3011" i="13" l="1"/>
  <c r="M3010" i="13"/>
  <c r="N3010" i="13"/>
  <c r="O3010" i="13"/>
  <c r="P3010" i="13" s="1"/>
  <c r="O3011" i="13" l="1"/>
  <c r="P3011" i="13" s="1"/>
  <c r="N3011" i="13"/>
  <c r="L3012" i="13"/>
  <c r="M3011" i="13"/>
  <c r="O3012" i="13" l="1"/>
  <c r="P3012" i="13" s="1"/>
  <c r="L3013" i="13"/>
  <c r="M3012" i="13"/>
  <c r="N3012" i="13"/>
  <c r="N3013" i="13" l="1"/>
  <c r="L3014" i="13"/>
  <c r="M3013" i="13"/>
  <c r="O3013" i="13"/>
  <c r="P3013" i="13" s="1"/>
  <c r="L3015" i="13" l="1"/>
  <c r="N3014" i="13"/>
  <c r="O3014" i="13"/>
  <c r="P3014" i="13" s="1"/>
  <c r="M3014" i="13"/>
  <c r="O3015" i="13" l="1"/>
  <c r="P3015" i="13" s="1"/>
  <c r="L3016" i="13"/>
  <c r="M3015" i="13"/>
  <c r="N3015" i="13"/>
  <c r="O3016" i="13" l="1"/>
  <c r="P3016" i="13" s="1"/>
  <c r="N3016" i="13"/>
  <c r="M3016" i="13"/>
  <c r="L3017" i="13"/>
  <c r="N3017" i="13" l="1"/>
  <c r="L3018" i="13"/>
  <c r="O3017" i="13"/>
  <c r="P3017" i="13" s="1"/>
  <c r="M3017" i="13"/>
  <c r="L3019" i="13" l="1"/>
  <c r="M3018" i="13"/>
  <c r="O3018" i="13"/>
  <c r="P3018" i="13" s="1"/>
  <c r="N3018" i="13"/>
  <c r="O3019" i="13" l="1"/>
  <c r="P3019" i="13" s="1"/>
  <c r="N3019" i="13"/>
  <c r="M3019" i="13"/>
  <c r="L3020" i="13"/>
  <c r="O3020" i="13" l="1"/>
  <c r="P3020" i="13" s="1"/>
  <c r="M3020" i="13"/>
  <c r="L3021" i="13"/>
  <c r="N3020" i="13"/>
  <c r="N3021" i="13" l="1"/>
  <c r="L3022" i="13"/>
  <c r="M3021" i="13"/>
  <c r="O3021" i="13"/>
  <c r="P3021" i="13" s="1"/>
  <c r="L3023" i="13" l="1"/>
  <c r="O3022" i="13"/>
  <c r="P3022" i="13" s="1"/>
  <c r="N3022" i="13"/>
  <c r="M3022" i="13"/>
  <c r="O3023" i="13" l="1"/>
  <c r="P3023" i="13" s="1"/>
  <c r="M3023" i="13"/>
  <c r="L3024" i="13"/>
  <c r="N3023" i="13"/>
  <c r="O3024" i="13" l="1"/>
  <c r="P3024" i="13" s="1"/>
  <c r="N3024" i="13"/>
  <c r="L3025" i="13"/>
  <c r="M3024" i="13"/>
  <c r="N3025" i="13" l="1"/>
  <c r="L3026" i="13"/>
  <c r="O3025" i="13"/>
  <c r="P3025" i="13" s="1"/>
  <c r="M3025" i="13"/>
  <c r="L3027" i="13" l="1"/>
  <c r="M3026" i="13"/>
  <c r="N3026" i="13"/>
  <c r="O3026" i="13"/>
  <c r="P3026" i="13" s="1"/>
  <c r="O3027" i="13" l="1"/>
  <c r="P3027" i="13" s="1"/>
  <c r="N3027" i="13"/>
  <c r="L3028" i="13"/>
  <c r="M3027" i="13"/>
  <c r="O3028" i="13" l="1"/>
  <c r="P3028" i="13" s="1"/>
  <c r="L3029" i="13"/>
  <c r="M3028" i="13"/>
  <c r="N3028" i="13"/>
  <c r="N3029" i="13" l="1"/>
  <c r="L3030" i="13"/>
  <c r="M3029" i="13"/>
  <c r="O3029" i="13"/>
  <c r="P3029" i="13" s="1"/>
  <c r="L3031" i="13" l="1"/>
  <c r="N3030" i="13"/>
  <c r="O3030" i="13"/>
  <c r="P3030" i="13" s="1"/>
  <c r="M3030" i="13"/>
  <c r="O3031" i="13" l="1"/>
  <c r="P3031" i="13" s="1"/>
  <c r="L3032" i="13"/>
  <c r="M3031" i="13"/>
  <c r="N3031" i="13"/>
  <c r="O3032" i="13" l="1"/>
  <c r="P3032" i="13" s="1"/>
  <c r="N3032" i="13"/>
  <c r="M3032" i="13"/>
  <c r="L3033" i="13"/>
  <c r="N3033" i="13" l="1"/>
  <c r="L3034" i="13"/>
  <c r="O3033" i="13"/>
  <c r="P3033" i="13" s="1"/>
  <c r="M3033" i="13"/>
  <c r="L3035" i="13" l="1"/>
  <c r="M3034" i="13"/>
  <c r="O3034" i="13"/>
  <c r="P3034" i="13" s="1"/>
  <c r="N3034" i="13"/>
  <c r="O3035" i="13" l="1"/>
  <c r="P3035" i="13" s="1"/>
  <c r="N3035" i="13"/>
  <c r="M3035" i="13"/>
  <c r="L3036" i="13"/>
  <c r="O3036" i="13" l="1"/>
  <c r="P3036" i="13" s="1"/>
  <c r="M3036" i="13"/>
  <c r="L3037" i="13"/>
  <c r="N3036" i="13"/>
  <c r="N3037" i="13" l="1"/>
  <c r="L3038" i="13"/>
  <c r="M3037" i="13"/>
  <c r="O3037" i="13"/>
  <c r="P3037" i="13" s="1"/>
  <c r="L3039" i="13" l="1"/>
  <c r="O3038" i="13"/>
  <c r="P3038" i="13" s="1"/>
  <c r="N3038" i="13"/>
  <c r="M3038" i="13"/>
  <c r="O3039" i="13" l="1"/>
  <c r="P3039" i="13" s="1"/>
  <c r="M3039" i="13"/>
  <c r="L3040" i="13"/>
  <c r="N3039" i="13"/>
  <c r="O3040" i="13" l="1"/>
  <c r="P3040" i="13" s="1"/>
  <c r="N3040" i="13"/>
  <c r="L3041" i="13"/>
  <c r="M3040" i="13"/>
  <c r="N3041" i="13" l="1"/>
  <c r="L3042" i="13"/>
  <c r="O3041" i="13"/>
  <c r="P3041" i="13" s="1"/>
  <c r="M3041" i="13"/>
  <c r="L3043" i="13" l="1"/>
  <c r="M3042" i="13"/>
  <c r="N3042" i="13"/>
  <c r="O3042" i="13"/>
  <c r="P3042" i="13" s="1"/>
  <c r="O3043" i="13" l="1"/>
  <c r="P3043" i="13" s="1"/>
  <c r="N3043" i="13"/>
  <c r="L3044" i="13"/>
  <c r="M3043" i="13"/>
  <c r="O3044" i="13" l="1"/>
  <c r="P3044" i="13" s="1"/>
  <c r="L3045" i="13"/>
  <c r="M3044" i="13"/>
  <c r="N3044" i="13"/>
  <c r="N3045" i="13" l="1"/>
  <c r="L3046" i="13"/>
  <c r="M3045" i="13"/>
  <c r="O3045" i="13"/>
  <c r="P3045" i="13" s="1"/>
  <c r="L3047" i="13" l="1"/>
  <c r="N3046" i="13"/>
  <c r="O3046" i="13"/>
  <c r="P3046" i="13" s="1"/>
  <c r="M3046" i="13"/>
  <c r="O3047" i="13" l="1"/>
  <c r="P3047" i="13" s="1"/>
  <c r="L3048" i="13"/>
  <c r="M3047" i="13"/>
  <c r="N3047" i="13"/>
  <c r="O3048" i="13" l="1"/>
  <c r="P3048" i="13" s="1"/>
  <c r="N3048" i="13"/>
  <c r="M3048" i="13"/>
  <c r="L3049" i="13"/>
  <c r="N3049" i="13" l="1"/>
  <c r="L3050" i="13"/>
  <c r="O3049" i="13"/>
  <c r="P3049" i="13" s="1"/>
  <c r="M3049" i="13"/>
  <c r="L3051" i="13" l="1"/>
  <c r="M3050" i="13"/>
  <c r="O3050" i="13"/>
  <c r="P3050" i="13" s="1"/>
  <c r="N3050" i="13"/>
  <c r="O3051" i="13" l="1"/>
  <c r="P3051" i="13" s="1"/>
  <c r="N3051" i="13"/>
  <c r="M3051" i="13"/>
  <c r="L3052" i="13"/>
  <c r="O3052" i="13" l="1"/>
  <c r="P3052" i="13" s="1"/>
  <c r="M3052" i="13"/>
  <c r="L3053" i="13"/>
  <c r="N3052" i="13"/>
  <c r="N3053" i="13" l="1"/>
  <c r="L3054" i="13"/>
  <c r="M3053" i="13"/>
  <c r="O3053" i="13"/>
  <c r="P3053" i="13" s="1"/>
  <c r="L3055" i="13" l="1"/>
  <c r="O3054" i="13"/>
  <c r="P3054" i="13" s="1"/>
  <c r="N3054" i="13"/>
  <c r="M3054" i="13"/>
  <c r="O3055" i="13" l="1"/>
  <c r="P3055" i="13" s="1"/>
  <c r="M3055" i="13"/>
  <c r="L3056" i="13"/>
  <c r="N3055" i="13"/>
  <c r="O3056" i="13" l="1"/>
  <c r="P3056" i="13" s="1"/>
  <c r="N3056" i="13"/>
  <c r="L3057" i="13"/>
  <c r="M3056" i="13"/>
  <c r="N3057" i="13" l="1"/>
  <c r="L3058" i="13"/>
  <c r="O3057" i="13"/>
  <c r="P3057" i="13" s="1"/>
  <c r="M3057" i="13"/>
  <c r="L3059" i="13" l="1"/>
  <c r="M3058" i="13"/>
  <c r="N3058" i="13"/>
  <c r="O3058" i="13"/>
  <c r="P3058" i="13" s="1"/>
  <c r="O3059" i="13" l="1"/>
  <c r="P3059" i="13" s="1"/>
  <c r="N3059" i="13"/>
  <c r="L3060" i="13"/>
  <c r="M3059" i="13"/>
  <c r="O3060" i="13" l="1"/>
  <c r="P3060" i="13" s="1"/>
  <c r="L3061" i="13"/>
  <c r="M3060" i="13"/>
  <c r="N3060" i="13"/>
  <c r="N3061" i="13" l="1"/>
  <c r="L3062" i="13"/>
  <c r="M3061" i="13"/>
  <c r="O3061" i="13"/>
  <c r="P3061" i="13" s="1"/>
  <c r="L3063" i="13" l="1"/>
  <c r="N3062" i="13"/>
  <c r="O3062" i="13"/>
  <c r="P3062" i="13" s="1"/>
  <c r="M3062" i="13"/>
  <c r="O3063" i="13" l="1"/>
  <c r="P3063" i="13" s="1"/>
  <c r="L3064" i="13"/>
  <c r="M3063" i="13"/>
  <c r="N3063" i="13"/>
  <c r="O3064" i="13" l="1"/>
  <c r="P3064" i="13" s="1"/>
  <c r="N3064" i="13"/>
  <c r="M3064" i="13"/>
  <c r="L3065" i="13"/>
  <c r="N3065" i="13" l="1"/>
  <c r="L3066" i="13"/>
  <c r="O3065" i="13"/>
  <c r="P3065" i="13" s="1"/>
  <c r="M3065" i="13"/>
  <c r="L3067" i="13" l="1"/>
  <c r="M3066" i="13"/>
  <c r="O3066" i="13"/>
  <c r="P3066" i="13" s="1"/>
  <c r="N3066" i="13"/>
  <c r="O3067" i="13" l="1"/>
  <c r="P3067" i="13" s="1"/>
  <c r="N3067" i="13"/>
  <c r="M3067" i="13"/>
  <c r="L3068" i="13"/>
  <c r="O3068" i="13" l="1"/>
  <c r="P3068" i="13" s="1"/>
  <c r="M3068" i="13"/>
  <c r="L3069" i="13"/>
  <c r="N3068" i="13"/>
  <c r="N3069" i="13" l="1"/>
  <c r="L3070" i="13"/>
  <c r="M3069" i="13"/>
  <c r="O3069" i="13"/>
  <c r="P3069" i="13" s="1"/>
  <c r="L3071" i="13" l="1"/>
  <c r="O3070" i="13"/>
  <c r="P3070" i="13" s="1"/>
  <c r="N3070" i="13"/>
  <c r="M3070" i="13"/>
  <c r="O3071" i="13" l="1"/>
  <c r="P3071" i="13" s="1"/>
  <c r="M3071" i="13"/>
  <c r="L3072" i="13"/>
  <c r="N3071" i="13"/>
  <c r="O3072" i="13" l="1"/>
  <c r="P3072" i="13" s="1"/>
  <c r="N3072" i="13"/>
  <c r="L3073" i="13"/>
  <c r="M3072" i="13"/>
  <c r="N3073" i="13" l="1"/>
  <c r="L3074" i="13"/>
  <c r="O3073" i="13"/>
  <c r="P3073" i="13" s="1"/>
  <c r="M3073" i="13"/>
  <c r="L3075" i="13" l="1"/>
  <c r="M3074" i="13"/>
  <c r="N3074" i="13"/>
  <c r="O3074" i="13"/>
  <c r="P3074" i="13" s="1"/>
  <c r="O3075" i="13" l="1"/>
  <c r="P3075" i="13" s="1"/>
  <c r="N3075" i="13"/>
  <c r="L3076" i="13"/>
  <c r="M3075" i="13"/>
  <c r="O3076" i="13" l="1"/>
  <c r="P3076" i="13" s="1"/>
  <c r="L3077" i="13"/>
  <c r="M3076" i="13"/>
  <c r="N3076" i="13"/>
  <c r="N3077" i="13" l="1"/>
  <c r="L3078" i="13"/>
  <c r="M3077" i="13"/>
  <c r="O3077" i="13"/>
  <c r="P3077" i="13" s="1"/>
  <c r="L3079" i="13" l="1"/>
  <c r="N3078" i="13"/>
  <c r="O3078" i="13"/>
  <c r="P3078" i="13" s="1"/>
  <c r="M3078" i="13"/>
  <c r="O3079" i="13" l="1"/>
  <c r="P3079" i="13" s="1"/>
  <c r="L3080" i="13"/>
  <c r="M3079" i="13"/>
  <c r="N3079" i="13"/>
  <c r="O3080" i="13" l="1"/>
  <c r="P3080" i="13" s="1"/>
  <c r="N3080" i="13"/>
  <c r="M3080" i="13"/>
  <c r="L3081" i="13"/>
  <c r="N3081" i="13" l="1"/>
  <c r="L3082" i="13"/>
  <c r="O3081" i="13"/>
  <c r="P3081" i="13" s="1"/>
  <c r="M3081" i="13"/>
  <c r="L3083" i="13" l="1"/>
  <c r="M3082" i="13"/>
  <c r="O3082" i="13"/>
  <c r="P3082" i="13" s="1"/>
  <c r="N3082" i="13"/>
  <c r="O3083" i="13" l="1"/>
  <c r="P3083" i="13" s="1"/>
  <c r="N3083" i="13"/>
  <c r="M3083" i="13"/>
  <c r="L3084" i="13"/>
  <c r="O3084" i="13" l="1"/>
  <c r="P3084" i="13" s="1"/>
  <c r="M3084" i="13"/>
  <c r="L3085" i="13"/>
  <c r="N3084" i="13"/>
  <c r="N3085" i="13" l="1"/>
  <c r="L3086" i="13"/>
  <c r="M3085" i="13"/>
  <c r="O3085" i="13"/>
  <c r="P3085" i="13" s="1"/>
  <c r="L3087" i="13" l="1"/>
  <c r="O3086" i="13"/>
  <c r="P3086" i="13" s="1"/>
  <c r="N3086" i="13"/>
  <c r="M3086" i="13"/>
  <c r="O3087" i="13" l="1"/>
  <c r="P3087" i="13" s="1"/>
  <c r="M3087" i="13"/>
  <c r="L3088" i="13"/>
  <c r="N3087" i="13"/>
  <c r="O3088" i="13" l="1"/>
  <c r="P3088" i="13" s="1"/>
  <c r="N3088" i="13"/>
  <c r="L3089" i="13"/>
  <c r="M3088" i="13"/>
  <c r="N3089" i="13" l="1"/>
  <c r="L3090" i="13"/>
  <c r="O3089" i="13"/>
  <c r="P3089" i="13" s="1"/>
  <c r="M3089" i="13"/>
  <c r="L3091" i="13" l="1"/>
  <c r="M3090" i="13"/>
  <c r="N3090" i="13"/>
  <c r="O3090" i="13"/>
  <c r="P3090" i="13" s="1"/>
  <c r="O3091" i="13" l="1"/>
  <c r="P3091" i="13" s="1"/>
  <c r="N3091" i="13"/>
  <c r="L3092" i="13"/>
  <c r="M3091" i="13"/>
  <c r="O3092" i="13" l="1"/>
  <c r="P3092" i="13" s="1"/>
  <c r="L3093" i="13"/>
  <c r="M3092" i="13"/>
  <c r="N3092" i="13"/>
  <c r="N3093" i="13" l="1"/>
  <c r="L3094" i="13"/>
  <c r="M3093" i="13"/>
  <c r="O3093" i="13"/>
  <c r="P3093" i="13" s="1"/>
  <c r="L3095" i="13" l="1"/>
  <c r="N3094" i="13"/>
  <c r="O3094" i="13"/>
  <c r="P3094" i="13" s="1"/>
  <c r="M3094" i="13"/>
  <c r="O3095" i="13" l="1"/>
  <c r="P3095" i="13" s="1"/>
  <c r="L3096" i="13"/>
  <c r="M3095" i="13"/>
  <c r="N3095" i="13"/>
  <c r="O3096" i="13" l="1"/>
  <c r="P3096" i="13" s="1"/>
  <c r="N3096" i="13"/>
  <c r="M3096" i="13"/>
  <c r="L3097" i="13"/>
  <c r="N3097" i="13" l="1"/>
  <c r="L3098" i="13"/>
  <c r="O3097" i="13"/>
  <c r="P3097" i="13" s="1"/>
  <c r="M3097" i="13"/>
  <c r="L3099" i="13" l="1"/>
  <c r="M3098" i="13"/>
  <c r="O3098" i="13"/>
  <c r="P3098" i="13" s="1"/>
  <c r="N3098" i="13"/>
  <c r="O3099" i="13" l="1"/>
  <c r="P3099" i="13" s="1"/>
  <c r="N3099" i="13"/>
  <c r="M3099" i="13"/>
  <c r="L3100" i="13"/>
  <c r="O3100" i="13" l="1"/>
  <c r="P3100" i="13" s="1"/>
  <c r="M3100" i="13"/>
  <c r="L3101" i="13"/>
  <c r="N3100" i="13"/>
  <c r="N3101" i="13" l="1"/>
  <c r="L3102" i="13"/>
  <c r="M3101" i="13"/>
  <c r="O3101" i="13"/>
  <c r="P3101" i="13" s="1"/>
  <c r="L3103" i="13" l="1"/>
  <c r="O3102" i="13"/>
  <c r="P3102" i="13" s="1"/>
  <c r="N3102" i="13"/>
  <c r="M3102" i="13"/>
  <c r="O3103" i="13" l="1"/>
  <c r="P3103" i="13" s="1"/>
  <c r="M3103" i="13"/>
  <c r="L3104" i="13"/>
  <c r="N3103" i="13"/>
  <c r="O3104" i="13" l="1"/>
  <c r="P3104" i="13" s="1"/>
  <c r="N3104" i="13"/>
  <c r="L3105" i="13"/>
  <c r="M3104" i="13"/>
  <c r="N3105" i="13" l="1"/>
  <c r="L3106" i="13"/>
  <c r="O3105" i="13"/>
  <c r="P3105" i="13" s="1"/>
  <c r="M3105" i="13"/>
  <c r="L3107" i="13" l="1"/>
  <c r="M3106" i="13"/>
  <c r="N3106" i="13"/>
  <c r="O3106" i="13"/>
  <c r="P3106" i="13" s="1"/>
  <c r="O3107" i="13" l="1"/>
  <c r="P3107" i="13" s="1"/>
  <c r="N3107" i="13"/>
  <c r="L3108" i="13"/>
  <c r="M3107" i="13"/>
  <c r="O3108" i="13" l="1"/>
  <c r="P3108" i="13" s="1"/>
  <c r="L3109" i="13"/>
  <c r="M3108" i="13"/>
  <c r="N3108" i="13"/>
  <c r="N3109" i="13" l="1"/>
  <c r="L3110" i="13"/>
  <c r="M3109" i="13"/>
  <c r="O3109" i="13"/>
  <c r="P3109" i="13" s="1"/>
  <c r="L3111" i="13" l="1"/>
  <c r="N3110" i="13"/>
  <c r="O3110" i="13"/>
  <c r="P3110" i="13" s="1"/>
  <c r="M3110" i="13"/>
  <c r="O3111" i="13" l="1"/>
  <c r="P3111" i="13" s="1"/>
  <c r="L3112" i="13"/>
  <c r="M3111" i="13"/>
  <c r="N3111" i="13"/>
  <c r="O3112" i="13" l="1"/>
  <c r="P3112" i="13" s="1"/>
  <c r="N3112" i="13"/>
  <c r="M3112" i="13"/>
  <c r="L3113" i="13"/>
  <c r="N3113" i="13" l="1"/>
  <c r="L3114" i="13"/>
  <c r="O3113" i="13"/>
  <c r="P3113" i="13" s="1"/>
  <c r="M3113" i="13"/>
  <c r="L3115" i="13" l="1"/>
  <c r="M3114" i="13"/>
  <c r="O3114" i="13"/>
  <c r="P3114" i="13" s="1"/>
  <c r="N3114" i="13"/>
  <c r="O3115" i="13" l="1"/>
  <c r="P3115" i="13" s="1"/>
  <c r="N3115" i="13"/>
  <c r="M3115" i="13"/>
  <c r="L3116" i="13"/>
  <c r="O3116" i="13" l="1"/>
  <c r="P3116" i="13" s="1"/>
  <c r="M3116" i="13"/>
  <c r="L3117" i="13"/>
  <c r="N3116" i="13"/>
  <c r="N3117" i="13" l="1"/>
  <c r="L3118" i="13"/>
  <c r="M3117" i="13"/>
  <c r="O3117" i="13"/>
  <c r="P3117" i="13" s="1"/>
  <c r="L3119" i="13" l="1"/>
  <c r="O3118" i="13"/>
  <c r="P3118" i="13" s="1"/>
  <c r="N3118" i="13"/>
  <c r="M3118" i="13"/>
  <c r="O3119" i="13" l="1"/>
  <c r="P3119" i="13" s="1"/>
  <c r="M3119" i="13"/>
  <c r="L3120" i="13"/>
  <c r="N3119" i="13"/>
  <c r="O3120" i="13" l="1"/>
  <c r="P3120" i="13" s="1"/>
  <c r="N3120" i="13"/>
  <c r="L3121" i="13"/>
  <c r="M3120" i="13"/>
  <c r="N3121" i="13" l="1"/>
  <c r="L3122" i="13"/>
  <c r="O3121" i="13"/>
  <c r="P3121" i="13" s="1"/>
  <c r="M3121" i="13"/>
  <c r="L3123" i="13" l="1"/>
  <c r="M3122" i="13"/>
  <c r="N3122" i="13"/>
  <c r="O3122" i="13"/>
  <c r="P3122" i="13" s="1"/>
  <c r="O3123" i="13" l="1"/>
  <c r="P3123" i="13" s="1"/>
  <c r="N3123" i="13"/>
  <c r="L3124" i="13"/>
  <c r="M3123" i="13"/>
  <c r="O3124" i="13" l="1"/>
  <c r="P3124" i="13" s="1"/>
  <c r="L3125" i="13"/>
  <c r="M3124" i="13"/>
  <c r="N3124" i="13"/>
  <c r="N3125" i="13" l="1"/>
  <c r="L3126" i="13"/>
  <c r="M3125" i="13"/>
  <c r="O3125" i="13"/>
  <c r="P3125" i="13" s="1"/>
  <c r="L3127" i="13" l="1"/>
  <c r="N3126" i="13"/>
  <c r="O3126" i="13"/>
  <c r="P3126" i="13" s="1"/>
  <c r="M3126" i="13"/>
  <c r="O3127" i="13" l="1"/>
  <c r="P3127" i="13" s="1"/>
  <c r="L3128" i="13"/>
  <c r="M3127" i="13"/>
  <c r="N3127" i="13"/>
  <c r="O3128" i="13" l="1"/>
  <c r="P3128" i="13" s="1"/>
  <c r="N3128" i="13"/>
  <c r="M3128" i="13"/>
  <c r="L3129" i="13"/>
  <c r="N3129" i="13" l="1"/>
  <c r="L3130" i="13"/>
  <c r="O3129" i="13"/>
  <c r="P3129" i="13" s="1"/>
  <c r="M3129" i="13"/>
  <c r="L3131" i="13" l="1"/>
  <c r="M3130" i="13"/>
  <c r="O3130" i="13"/>
  <c r="P3130" i="13" s="1"/>
  <c r="N3130" i="13"/>
  <c r="O3131" i="13" l="1"/>
  <c r="P3131" i="13" s="1"/>
  <c r="N3131" i="13"/>
  <c r="M3131" i="13"/>
  <c r="L3132" i="13"/>
  <c r="O3132" i="13" l="1"/>
  <c r="P3132" i="13" s="1"/>
  <c r="M3132" i="13"/>
  <c r="L3133" i="13"/>
  <c r="N3132" i="13"/>
  <c r="N3133" i="13" l="1"/>
  <c r="L3134" i="13"/>
  <c r="M3133" i="13"/>
  <c r="O3133" i="13"/>
  <c r="P3133" i="13" s="1"/>
  <c r="L3135" i="13" l="1"/>
  <c r="O3134" i="13"/>
  <c r="P3134" i="13" s="1"/>
  <c r="N3134" i="13"/>
  <c r="M3134" i="13"/>
  <c r="O3135" i="13" l="1"/>
  <c r="P3135" i="13" s="1"/>
  <c r="M3135" i="13"/>
  <c r="L3136" i="13"/>
  <c r="N3135" i="13"/>
  <c r="O3136" i="13" l="1"/>
  <c r="P3136" i="13" s="1"/>
  <c r="N3136" i="13"/>
  <c r="L3137" i="13"/>
  <c r="M3136" i="13"/>
  <c r="N3137" i="13" l="1"/>
  <c r="L3138" i="13"/>
  <c r="O3137" i="13"/>
  <c r="P3137" i="13" s="1"/>
  <c r="M3137" i="13"/>
  <c r="L3139" i="13" l="1"/>
  <c r="M3138" i="13"/>
  <c r="N3138" i="13"/>
  <c r="O3138" i="13"/>
  <c r="P3138" i="13" s="1"/>
  <c r="O3139" i="13" l="1"/>
  <c r="P3139" i="13" s="1"/>
  <c r="N3139" i="13"/>
  <c r="L3140" i="13"/>
  <c r="M3139" i="13"/>
  <c r="O3140" i="13" l="1"/>
  <c r="P3140" i="13" s="1"/>
  <c r="L3141" i="13"/>
  <c r="M3140" i="13"/>
  <c r="N3140" i="13"/>
  <c r="N3141" i="13" l="1"/>
  <c r="L3142" i="13"/>
  <c r="M3141" i="13"/>
  <c r="O3141" i="13"/>
  <c r="P3141" i="13" s="1"/>
  <c r="L3143" i="13" l="1"/>
  <c r="N3142" i="13"/>
  <c r="O3142" i="13"/>
  <c r="P3142" i="13" s="1"/>
  <c r="M3142" i="13"/>
  <c r="O3143" i="13" l="1"/>
  <c r="P3143" i="13" s="1"/>
  <c r="L3144" i="13"/>
  <c r="M3143" i="13"/>
  <c r="N3143" i="13"/>
  <c r="O3144" i="13" l="1"/>
  <c r="P3144" i="13" s="1"/>
  <c r="N3144" i="13"/>
  <c r="M3144" i="13"/>
  <c r="L3145" i="13"/>
  <c r="N3145" i="13" l="1"/>
  <c r="L3146" i="13"/>
  <c r="O3145" i="13"/>
  <c r="P3145" i="13" s="1"/>
  <c r="M3145" i="13"/>
  <c r="L3147" i="13" l="1"/>
  <c r="M3146" i="13"/>
  <c r="O3146" i="13"/>
  <c r="P3146" i="13" s="1"/>
  <c r="N3146" i="13"/>
  <c r="O3147" i="13" l="1"/>
  <c r="P3147" i="13" s="1"/>
  <c r="N3147" i="13"/>
  <c r="M3147" i="13"/>
  <c r="L3148" i="13"/>
  <c r="O3148" i="13" l="1"/>
  <c r="P3148" i="13" s="1"/>
  <c r="M3148" i="13"/>
  <c r="L3149" i="13"/>
  <c r="N3148" i="13"/>
  <c r="N3149" i="13" l="1"/>
  <c r="L3150" i="13"/>
  <c r="M3149" i="13"/>
  <c r="O3149" i="13"/>
  <c r="P3149" i="13" s="1"/>
  <c r="L3151" i="13" l="1"/>
  <c r="O3150" i="13"/>
  <c r="P3150" i="13" s="1"/>
  <c r="N3150" i="13"/>
  <c r="M3150" i="13"/>
  <c r="O3151" i="13" l="1"/>
  <c r="P3151" i="13" s="1"/>
  <c r="M3151" i="13"/>
  <c r="L3152" i="13"/>
  <c r="N3151" i="13"/>
  <c r="O3152" i="13" l="1"/>
  <c r="P3152" i="13" s="1"/>
  <c r="N3152" i="13"/>
  <c r="L3153" i="13"/>
  <c r="M3152" i="13"/>
  <c r="N3153" i="13" l="1"/>
  <c r="L3154" i="13"/>
  <c r="O3153" i="13"/>
  <c r="P3153" i="13" s="1"/>
  <c r="M3153" i="13"/>
  <c r="L3155" i="13" l="1"/>
  <c r="M3154" i="13"/>
  <c r="N3154" i="13"/>
  <c r="O3154" i="13"/>
  <c r="P3154" i="13" s="1"/>
  <c r="O3155" i="13" l="1"/>
  <c r="P3155" i="13" s="1"/>
  <c r="N3155" i="13"/>
  <c r="L3156" i="13"/>
  <c r="M3155" i="13"/>
  <c r="O3156" i="13" l="1"/>
  <c r="P3156" i="13" s="1"/>
  <c r="L3157" i="13"/>
  <c r="M3156" i="13"/>
  <c r="N3156" i="13"/>
  <c r="N3157" i="13" l="1"/>
  <c r="L3158" i="13"/>
  <c r="M3157" i="13"/>
  <c r="O3157" i="13"/>
  <c r="P3157" i="13" s="1"/>
  <c r="L3159" i="13" l="1"/>
  <c r="N3158" i="13"/>
  <c r="O3158" i="13"/>
  <c r="P3158" i="13" s="1"/>
  <c r="M3158" i="13"/>
  <c r="O3159" i="13" l="1"/>
  <c r="P3159" i="13" s="1"/>
  <c r="L3160" i="13"/>
  <c r="M3159" i="13"/>
  <c r="N3159" i="13"/>
  <c r="O3160" i="13" l="1"/>
  <c r="P3160" i="13" s="1"/>
  <c r="N3160" i="13"/>
  <c r="M3160" i="13"/>
  <c r="L3161" i="13"/>
  <c r="N3161" i="13" l="1"/>
  <c r="L3162" i="13"/>
  <c r="O3161" i="13"/>
  <c r="P3161" i="13" s="1"/>
  <c r="M3161" i="13"/>
  <c r="L3163" i="13" l="1"/>
  <c r="M3162" i="13"/>
  <c r="O3162" i="13"/>
  <c r="P3162" i="13" s="1"/>
  <c r="N3162" i="13"/>
  <c r="O3163" i="13" l="1"/>
  <c r="P3163" i="13" s="1"/>
  <c r="N3163" i="13"/>
  <c r="M3163" i="13"/>
  <c r="L3164" i="13"/>
  <c r="O3164" i="13" l="1"/>
  <c r="P3164" i="13" s="1"/>
  <c r="M3164" i="13"/>
  <c r="L3165" i="13"/>
  <c r="N3164" i="13"/>
  <c r="N3165" i="13" l="1"/>
  <c r="L3166" i="13"/>
  <c r="M3165" i="13"/>
  <c r="O3165" i="13"/>
  <c r="P3165" i="13" s="1"/>
  <c r="L3167" i="13" l="1"/>
  <c r="O3166" i="13"/>
  <c r="P3166" i="13" s="1"/>
  <c r="N3166" i="13"/>
  <c r="M3166" i="13"/>
  <c r="O3167" i="13" l="1"/>
  <c r="P3167" i="13" s="1"/>
  <c r="M3167" i="13"/>
  <c r="L3168" i="13"/>
  <c r="N3167" i="13"/>
  <c r="O3168" i="13" l="1"/>
  <c r="P3168" i="13" s="1"/>
  <c r="N3168" i="13"/>
  <c r="L3169" i="13"/>
  <c r="M3168" i="13"/>
  <c r="N3169" i="13" l="1"/>
  <c r="L3170" i="13"/>
  <c r="O3169" i="13"/>
  <c r="P3169" i="13" s="1"/>
  <c r="M3169" i="13"/>
  <c r="L3171" i="13" l="1"/>
  <c r="M3170" i="13"/>
  <c r="N3170" i="13"/>
  <c r="O3170" i="13"/>
  <c r="P3170" i="13" s="1"/>
  <c r="O3171" i="13" l="1"/>
  <c r="P3171" i="13" s="1"/>
  <c r="N3171" i="13"/>
  <c r="L3172" i="13"/>
  <c r="M3171" i="13"/>
  <c r="O3172" i="13" l="1"/>
  <c r="P3172" i="13" s="1"/>
  <c r="L3173" i="13"/>
  <c r="M3172" i="13"/>
  <c r="N3172" i="13"/>
  <c r="N3173" i="13" l="1"/>
  <c r="L3174" i="13"/>
  <c r="M3173" i="13"/>
  <c r="O3173" i="13"/>
  <c r="P3173" i="13" s="1"/>
  <c r="L3175" i="13" l="1"/>
  <c r="N3174" i="13"/>
  <c r="O3174" i="13"/>
  <c r="P3174" i="13" s="1"/>
  <c r="M3174" i="13"/>
  <c r="O3175" i="13" l="1"/>
  <c r="P3175" i="13" s="1"/>
  <c r="L3176" i="13"/>
  <c r="M3175" i="13"/>
  <c r="N3175" i="13"/>
  <c r="O3176" i="13" l="1"/>
  <c r="P3176" i="13" s="1"/>
  <c r="N3176" i="13"/>
  <c r="M3176" i="13"/>
  <c r="L3177" i="13"/>
  <c r="N3177" i="13" l="1"/>
  <c r="L3178" i="13"/>
  <c r="O3177" i="13"/>
  <c r="P3177" i="13" s="1"/>
  <c r="M3177" i="13"/>
  <c r="L3179" i="13" l="1"/>
  <c r="M3178" i="13"/>
  <c r="O3178" i="13"/>
  <c r="P3178" i="13" s="1"/>
  <c r="N3178" i="13"/>
  <c r="O3179" i="13" l="1"/>
  <c r="P3179" i="13" s="1"/>
  <c r="N3179" i="13"/>
  <c r="M3179" i="13"/>
  <c r="L3180" i="13"/>
  <c r="O3180" i="13" l="1"/>
  <c r="P3180" i="13" s="1"/>
  <c r="M3180" i="13"/>
  <c r="L3181" i="13"/>
  <c r="N3180" i="13"/>
  <c r="N3181" i="13" l="1"/>
  <c r="L3182" i="13"/>
  <c r="M3181" i="13"/>
  <c r="O3181" i="13"/>
  <c r="P3181" i="13" s="1"/>
  <c r="L3183" i="13" l="1"/>
  <c r="O3182" i="13"/>
  <c r="P3182" i="13" s="1"/>
  <c r="N3182" i="13"/>
  <c r="M3182" i="13"/>
  <c r="O3183" i="13" l="1"/>
  <c r="P3183" i="13" s="1"/>
  <c r="M3183" i="13"/>
  <c r="L3184" i="13"/>
  <c r="N3183" i="13"/>
  <c r="O3184" i="13" l="1"/>
  <c r="P3184" i="13" s="1"/>
  <c r="N3184" i="13"/>
  <c r="L3185" i="13"/>
  <c r="M3184" i="13"/>
  <c r="N3185" i="13" l="1"/>
  <c r="L3186" i="13"/>
  <c r="O3185" i="13"/>
  <c r="P3185" i="13" s="1"/>
  <c r="M3185" i="13"/>
  <c r="L3187" i="13" l="1"/>
  <c r="M3186" i="13"/>
  <c r="N3186" i="13"/>
  <c r="O3186" i="13"/>
  <c r="P3186" i="13" s="1"/>
  <c r="O3187" i="13" l="1"/>
  <c r="P3187" i="13" s="1"/>
  <c r="N3187" i="13"/>
  <c r="L3188" i="13"/>
  <c r="M3187" i="13"/>
  <c r="O3188" i="13" l="1"/>
  <c r="P3188" i="13" s="1"/>
  <c r="L3189" i="13"/>
  <c r="M3188" i="13"/>
  <c r="N3188" i="13"/>
  <c r="N3189" i="13" l="1"/>
  <c r="L3190" i="13"/>
  <c r="M3189" i="13"/>
  <c r="O3189" i="13"/>
  <c r="P3189" i="13" s="1"/>
  <c r="L3191" i="13" l="1"/>
  <c r="N3190" i="13"/>
  <c r="O3190" i="13"/>
  <c r="P3190" i="13" s="1"/>
  <c r="M3190" i="13"/>
  <c r="O3191" i="13" l="1"/>
  <c r="P3191" i="13" s="1"/>
  <c r="L3192" i="13"/>
  <c r="M3191" i="13"/>
  <c r="N3191" i="13"/>
  <c r="O3192" i="13" l="1"/>
  <c r="P3192" i="13" s="1"/>
  <c r="N3192" i="13"/>
  <c r="M3192" i="13"/>
  <c r="L3193" i="13"/>
  <c r="N3193" i="13" l="1"/>
  <c r="L3194" i="13"/>
  <c r="O3193" i="13"/>
  <c r="P3193" i="13" s="1"/>
  <c r="M3193" i="13"/>
  <c r="L3195" i="13" l="1"/>
  <c r="M3194" i="13"/>
  <c r="O3194" i="13"/>
  <c r="P3194" i="13" s="1"/>
  <c r="N3194" i="13"/>
  <c r="O3195" i="13" l="1"/>
  <c r="P3195" i="13" s="1"/>
  <c r="N3195" i="13"/>
  <c r="M3195" i="13"/>
  <c r="L3196" i="13"/>
  <c r="O3196" i="13" l="1"/>
  <c r="P3196" i="13" s="1"/>
  <c r="M3196" i="13"/>
  <c r="L3197" i="13"/>
  <c r="N3196" i="13"/>
  <c r="N3197" i="13" l="1"/>
  <c r="L3198" i="13"/>
  <c r="M3197" i="13"/>
  <c r="O3197" i="13"/>
  <c r="P3197" i="13" s="1"/>
  <c r="L3199" i="13" l="1"/>
  <c r="O3198" i="13"/>
  <c r="P3198" i="13" s="1"/>
  <c r="N3198" i="13"/>
  <c r="M3198" i="13"/>
  <c r="O3199" i="13" l="1"/>
  <c r="P3199" i="13" s="1"/>
  <c r="M3199" i="13"/>
  <c r="L3200" i="13"/>
  <c r="N3199" i="13"/>
  <c r="O3200" i="13" l="1"/>
  <c r="P3200" i="13" s="1"/>
  <c r="N3200" i="13"/>
  <c r="L3201" i="13"/>
  <c r="M3200" i="13"/>
  <c r="N3201" i="13" l="1"/>
  <c r="L3202" i="13"/>
  <c r="O3201" i="13"/>
  <c r="P3201" i="13" s="1"/>
  <c r="M3201" i="13"/>
  <c r="L3203" i="13" l="1"/>
  <c r="M3202" i="13"/>
  <c r="N3202" i="13"/>
  <c r="O3202" i="13"/>
  <c r="P3202" i="13" s="1"/>
  <c r="O3203" i="13" l="1"/>
  <c r="P3203" i="13" s="1"/>
  <c r="N3203" i="13"/>
  <c r="L3204" i="13"/>
  <c r="M3203" i="13"/>
  <c r="O3204" i="13" l="1"/>
  <c r="P3204" i="13" s="1"/>
  <c r="L3205" i="13"/>
  <c r="M3204" i="13"/>
  <c r="N3204" i="13"/>
  <c r="N3205" i="13" l="1"/>
  <c r="L3206" i="13"/>
  <c r="M3205" i="13"/>
  <c r="O3205" i="13"/>
  <c r="P3205" i="13" s="1"/>
  <c r="L3207" i="13" l="1"/>
  <c r="N3206" i="13"/>
  <c r="O3206" i="13"/>
  <c r="P3206" i="13" s="1"/>
  <c r="M3206" i="13"/>
  <c r="O3207" i="13" l="1"/>
  <c r="P3207" i="13" s="1"/>
  <c r="L3208" i="13"/>
  <c r="M3207" i="13"/>
  <c r="N3207" i="13"/>
  <c r="O3208" i="13" l="1"/>
  <c r="P3208" i="13" s="1"/>
  <c r="N3208" i="13"/>
  <c r="M3208" i="13"/>
  <c r="L3209" i="13"/>
  <c r="N3209" i="13" l="1"/>
  <c r="L3210" i="13"/>
  <c r="O3209" i="13"/>
  <c r="P3209" i="13" s="1"/>
  <c r="M3209" i="13"/>
  <c r="L3211" i="13" l="1"/>
  <c r="M3210" i="13"/>
  <c r="O3210" i="13"/>
  <c r="P3210" i="13" s="1"/>
  <c r="N3210" i="13"/>
  <c r="O3211" i="13" l="1"/>
  <c r="P3211" i="13" s="1"/>
  <c r="N3211" i="13"/>
  <c r="M3211" i="13"/>
  <c r="L3212" i="13"/>
  <c r="O3212" i="13" l="1"/>
  <c r="P3212" i="13" s="1"/>
  <c r="M3212" i="13"/>
  <c r="L3213" i="13"/>
  <c r="N3212" i="13"/>
  <c r="N3213" i="13" l="1"/>
  <c r="L3214" i="13"/>
  <c r="M3213" i="13"/>
  <c r="O3213" i="13"/>
  <c r="P3213" i="13" s="1"/>
  <c r="L3215" i="13" l="1"/>
  <c r="O3214" i="13"/>
  <c r="P3214" i="13" s="1"/>
  <c r="N3214" i="13"/>
  <c r="M3214" i="13"/>
  <c r="O3215" i="13" l="1"/>
  <c r="P3215" i="13" s="1"/>
  <c r="M3215" i="13"/>
  <c r="L3216" i="13"/>
  <c r="N3215" i="13"/>
  <c r="O3216" i="13" l="1"/>
  <c r="P3216" i="13" s="1"/>
  <c r="N3216" i="13"/>
  <c r="L3217" i="13"/>
  <c r="M3216" i="13"/>
  <c r="N3217" i="13" l="1"/>
  <c r="L3218" i="13"/>
  <c r="O3217" i="13"/>
  <c r="P3217" i="13" s="1"/>
  <c r="M3217" i="13"/>
  <c r="L3219" i="13" l="1"/>
  <c r="M3218" i="13"/>
  <c r="N3218" i="13"/>
  <c r="O3218" i="13"/>
  <c r="P3218" i="13" s="1"/>
  <c r="O3219" i="13" l="1"/>
  <c r="P3219" i="13" s="1"/>
  <c r="N3219" i="13"/>
  <c r="L3220" i="13"/>
  <c r="M3219" i="13"/>
  <c r="O3220" i="13" l="1"/>
  <c r="P3220" i="13" s="1"/>
  <c r="L3221" i="13"/>
  <c r="M3220" i="13"/>
  <c r="N3220" i="13"/>
  <c r="N3221" i="13" l="1"/>
  <c r="L3222" i="13"/>
  <c r="M3221" i="13"/>
  <c r="O3221" i="13"/>
  <c r="P3221" i="13" s="1"/>
  <c r="L3223" i="13" l="1"/>
  <c r="N3222" i="13"/>
  <c r="O3222" i="13"/>
  <c r="P3222" i="13" s="1"/>
  <c r="M3222" i="13"/>
  <c r="O3223" i="13" l="1"/>
  <c r="P3223" i="13" s="1"/>
  <c r="L3224" i="13"/>
  <c r="M3223" i="13"/>
  <c r="N3223" i="13"/>
  <c r="O3224" i="13" l="1"/>
  <c r="P3224" i="13" s="1"/>
  <c r="N3224" i="13"/>
  <c r="M3224" i="13"/>
  <c r="L3225" i="13"/>
  <c r="N3225" i="13" l="1"/>
  <c r="L3226" i="13"/>
  <c r="O3225" i="13"/>
  <c r="P3225" i="13" s="1"/>
  <c r="M3225" i="13"/>
  <c r="L3227" i="13" l="1"/>
  <c r="M3226" i="13"/>
  <c r="O3226" i="13"/>
  <c r="P3226" i="13" s="1"/>
  <c r="N3226" i="13"/>
  <c r="O3227" i="13" l="1"/>
  <c r="P3227" i="13" s="1"/>
  <c r="N3227" i="13"/>
  <c r="M3227" i="13"/>
  <c r="L3228" i="13"/>
  <c r="O3228" i="13" l="1"/>
  <c r="P3228" i="13" s="1"/>
  <c r="M3228" i="13"/>
  <c r="L3229" i="13"/>
  <c r="N3228" i="13"/>
  <c r="N3229" i="13" l="1"/>
  <c r="L3230" i="13"/>
  <c r="M3229" i="13"/>
  <c r="O3229" i="13"/>
  <c r="P3229" i="13" s="1"/>
  <c r="L3231" i="13" l="1"/>
  <c r="O3230" i="13"/>
  <c r="P3230" i="13" s="1"/>
  <c r="N3230" i="13"/>
  <c r="M3230" i="13"/>
  <c r="O3231" i="13" l="1"/>
  <c r="P3231" i="13" s="1"/>
  <c r="M3231" i="13"/>
  <c r="L3232" i="13"/>
  <c r="N3231" i="13"/>
  <c r="O3232" i="13" l="1"/>
  <c r="P3232" i="13" s="1"/>
  <c r="N3232" i="13"/>
  <c r="L3233" i="13"/>
  <c r="M3232" i="13"/>
  <c r="N3233" i="13" l="1"/>
  <c r="L3234" i="13"/>
  <c r="O3233" i="13"/>
  <c r="P3233" i="13" s="1"/>
  <c r="M3233" i="13"/>
  <c r="L3235" i="13" l="1"/>
  <c r="M3234" i="13"/>
  <c r="N3234" i="13"/>
  <c r="O3234" i="13"/>
  <c r="P3234" i="13" s="1"/>
  <c r="O3235" i="13" l="1"/>
  <c r="P3235" i="13" s="1"/>
  <c r="N3235" i="13"/>
  <c r="L3236" i="13"/>
  <c r="M3235" i="13"/>
  <c r="O3236" i="13" l="1"/>
  <c r="P3236" i="13" s="1"/>
  <c r="L3237" i="13"/>
  <c r="M3236" i="13"/>
  <c r="N3236" i="13"/>
  <c r="N3237" i="13" l="1"/>
  <c r="L3238" i="13"/>
  <c r="M3237" i="13"/>
  <c r="O3237" i="13"/>
  <c r="P3237" i="13" s="1"/>
  <c r="L3239" i="13" l="1"/>
  <c r="N3238" i="13"/>
  <c r="O3238" i="13"/>
  <c r="P3238" i="13" s="1"/>
  <c r="M3238" i="13"/>
  <c r="O3239" i="13" l="1"/>
  <c r="P3239" i="13" s="1"/>
  <c r="L3240" i="13"/>
  <c r="M3239" i="13"/>
  <c r="N3239" i="13"/>
  <c r="O3240" i="13" l="1"/>
  <c r="P3240" i="13" s="1"/>
  <c r="N3240" i="13"/>
  <c r="M3240" i="13"/>
  <c r="L3241" i="13"/>
  <c r="N3241" i="13" l="1"/>
  <c r="L3242" i="13"/>
  <c r="O3241" i="13"/>
  <c r="P3241" i="13" s="1"/>
  <c r="M3241" i="13"/>
  <c r="L3243" i="13" l="1"/>
  <c r="M3242" i="13"/>
  <c r="O3242" i="13"/>
  <c r="P3242" i="13" s="1"/>
  <c r="N3242" i="13"/>
  <c r="O3243" i="13" l="1"/>
  <c r="P3243" i="13" s="1"/>
  <c r="N3243" i="13"/>
  <c r="M3243" i="13"/>
  <c r="L3244" i="13"/>
  <c r="O3244" i="13" l="1"/>
  <c r="P3244" i="13" s="1"/>
  <c r="M3244" i="13"/>
  <c r="L3245" i="13"/>
  <c r="N3244" i="13"/>
  <c r="N3245" i="13" l="1"/>
  <c r="L3246" i="13"/>
  <c r="M3245" i="13"/>
  <c r="O3245" i="13"/>
  <c r="P3245" i="13" s="1"/>
  <c r="L3247" i="13" l="1"/>
  <c r="O3246" i="13"/>
  <c r="P3246" i="13" s="1"/>
  <c r="N3246" i="13"/>
  <c r="M3246" i="13"/>
  <c r="O3247" i="13" l="1"/>
  <c r="P3247" i="13" s="1"/>
  <c r="M3247" i="13"/>
  <c r="L3248" i="13"/>
  <c r="N3247" i="13"/>
  <c r="O3248" i="13" l="1"/>
  <c r="P3248" i="13" s="1"/>
  <c r="N3248" i="13"/>
  <c r="L3249" i="13"/>
  <c r="M3248" i="13"/>
  <c r="N3249" i="13" l="1"/>
  <c r="L3250" i="13"/>
  <c r="O3249" i="13"/>
  <c r="P3249" i="13" s="1"/>
  <c r="M3249" i="13"/>
  <c r="L3251" i="13" l="1"/>
  <c r="M3250" i="13"/>
  <c r="N3250" i="13"/>
  <c r="O3250" i="13"/>
  <c r="P3250" i="13" s="1"/>
  <c r="O3251" i="13" l="1"/>
  <c r="P3251" i="13" s="1"/>
  <c r="N3251" i="13"/>
  <c r="L3252" i="13"/>
  <c r="M3251" i="13"/>
  <c r="O3252" i="13" l="1"/>
  <c r="P3252" i="13" s="1"/>
  <c r="M3252" i="13"/>
  <c r="N3252" i="13"/>
  <c r="L3253" i="13"/>
  <c r="M3253" i="13" l="1"/>
  <c r="N3253" i="13"/>
  <c r="L3254" i="13"/>
  <c r="O3253" i="13"/>
  <c r="P3253" i="13" s="1"/>
  <c r="O3254" i="13" l="1"/>
  <c r="P3254" i="13" s="1"/>
  <c r="M3254" i="13"/>
  <c r="N3254" i="13"/>
  <c r="L3255" i="13"/>
  <c r="N3255" i="13" l="1"/>
  <c r="O3255" i="13"/>
  <c r="P3255" i="13" s="1"/>
  <c r="M3255" i="13"/>
  <c r="L3256" i="13"/>
  <c r="O3256" i="13" l="1"/>
  <c r="P3256" i="13" s="1"/>
  <c r="L3257" i="13"/>
  <c r="N3256" i="13"/>
  <c r="M3256" i="13"/>
  <c r="M3257" i="13" l="1"/>
  <c r="N3257" i="13"/>
  <c r="O3257" i="13"/>
  <c r="P3257" i="13" s="1"/>
  <c r="L3258" i="13"/>
  <c r="O3258" i="13" l="1"/>
  <c r="P3258" i="13" s="1"/>
  <c r="N3258" i="13"/>
  <c r="L3259" i="13"/>
  <c r="M3258" i="13"/>
  <c r="M3259" i="13" l="1"/>
  <c r="L3260" i="13"/>
  <c r="O3259" i="13"/>
  <c r="P3259" i="13" s="1"/>
  <c r="N3259" i="13"/>
  <c r="O3260" i="13" l="1"/>
  <c r="P3260" i="13" s="1"/>
  <c r="N3260" i="13"/>
  <c r="M3260" i="13"/>
  <c r="L3261" i="13"/>
  <c r="M3261" i="13" l="1"/>
  <c r="N3261" i="13"/>
  <c r="O3261" i="13"/>
  <c r="P3261" i="13" s="1"/>
  <c r="L3262" i="13"/>
  <c r="O3262" i="13" l="1"/>
  <c r="P3262" i="13" s="1"/>
  <c r="M3262" i="13"/>
  <c r="L3263" i="13"/>
  <c r="N3262" i="13"/>
  <c r="O3263" i="13" l="1"/>
  <c r="P3263" i="13" s="1"/>
  <c r="N3263" i="13"/>
  <c r="L3264" i="13"/>
  <c r="M3263" i="13"/>
  <c r="O3264" i="13" l="1"/>
  <c r="P3264" i="13" s="1"/>
  <c r="L3265" i="13"/>
  <c r="M3264" i="13"/>
  <c r="N3264" i="13"/>
  <c r="M3265" i="13" l="1"/>
  <c r="N3265" i="13"/>
  <c r="L3266" i="13"/>
  <c r="O3265" i="13"/>
  <c r="P3265" i="13" s="1"/>
  <c r="O3266" i="13" l="1"/>
  <c r="P3266" i="13" s="1"/>
  <c r="L3267" i="13"/>
  <c r="N3266" i="13"/>
  <c r="M3266" i="13"/>
  <c r="L3268" i="13" l="1"/>
  <c r="M3267" i="13"/>
  <c r="N3267" i="13"/>
  <c r="O3267" i="13"/>
  <c r="P3267" i="13" s="1"/>
  <c r="O3268" i="13" l="1"/>
  <c r="P3268" i="13" s="1"/>
  <c r="M3268" i="13"/>
  <c r="N3268" i="13"/>
  <c r="L3269" i="13"/>
  <c r="M3269" i="13" l="1"/>
  <c r="N3269" i="13"/>
  <c r="L3270" i="13"/>
  <c r="O3269" i="13"/>
  <c r="P3269" i="13" s="1"/>
  <c r="O3270" i="13" l="1"/>
  <c r="P3270" i="13" s="1"/>
  <c r="M3270" i="13"/>
  <c r="N3270" i="13"/>
  <c r="L3271" i="13"/>
  <c r="N3271" i="13" l="1"/>
  <c r="O3271" i="13"/>
  <c r="P3271" i="13" s="1"/>
  <c r="M3271" i="13"/>
  <c r="L3272" i="13"/>
  <c r="O3272" i="13" l="1"/>
  <c r="P3272" i="13" s="1"/>
  <c r="L3273" i="13"/>
  <c r="N3272" i="13"/>
  <c r="M3272" i="13"/>
  <c r="M3273" i="13" l="1"/>
  <c r="N3273" i="13"/>
  <c r="O3273" i="13"/>
  <c r="P3273" i="13" s="1"/>
  <c r="L3274" i="13"/>
  <c r="O3274" i="13" l="1"/>
  <c r="P3274" i="13" s="1"/>
  <c r="N3274" i="13"/>
  <c r="L3275" i="13"/>
  <c r="M3274" i="13"/>
  <c r="M3275" i="13" l="1"/>
  <c r="L3276" i="13"/>
  <c r="O3275" i="13"/>
  <c r="P3275" i="13" s="1"/>
  <c r="N3275" i="13"/>
  <c r="O3276" i="13" l="1"/>
  <c r="P3276" i="13" s="1"/>
  <c r="N3276" i="13"/>
  <c r="M3276" i="13"/>
  <c r="L3277" i="13"/>
  <c r="M3277" i="13" l="1"/>
  <c r="N3277" i="13"/>
  <c r="O3277" i="13"/>
  <c r="P3277" i="13" s="1"/>
  <c r="L3278" i="13"/>
  <c r="O3278" i="13" l="1"/>
  <c r="P3278" i="13" s="1"/>
  <c r="M3278" i="13"/>
  <c r="L3279" i="13"/>
  <c r="N3278" i="13"/>
  <c r="O3279" i="13" l="1"/>
  <c r="P3279" i="13" s="1"/>
  <c r="N3279" i="13"/>
  <c r="L3280" i="13"/>
  <c r="M3279" i="13"/>
  <c r="O3280" i="13" l="1"/>
  <c r="P3280" i="13" s="1"/>
  <c r="L3281" i="13"/>
  <c r="M3280" i="13"/>
  <c r="N3280" i="13"/>
  <c r="M3281" i="13" l="1"/>
  <c r="N3281" i="13"/>
  <c r="L3282" i="13"/>
  <c r="O3281" i="13"/>
  <c r="P3281" i="13" s="1"/>
  <c r="O3282" i="13" l="1"/>
  <c r="P3282" i="13" s="1"/>
  <c r="L3283" i="13"/>
  <c r="N3282" i="13"/>
  <c r="M3282" i="13"/>
  <c r="L3284" i="13" l="1"/>
  <c r="M3283" i="13"/>
  <c r="N3283" i="13"/>
  <c r="O3283" i="13"/>
  <c r="P3283" i="13" s="1"/>
  <c r="O3284" i="13" l="1"/>
  <c r="P3284" i="13" s="1"/>
  <c r="M3284" i="13"/>
  <c r="N3284" i="13"/>
  <c r="L3285" i="13"/>
  <c r="M3285" i="13" l="1"/>
  <c r="N3285" i="13"/>
  <c r="L3286" i="13"/>
  <c r="O3285" i="13"/>
  <c r="P3285" i="13" s="1"/>
  <c r="O3286" i="13" l="1"/>
  <c r="P3286" i="13" s="1"/>
  <c r="M3286" i="13"/>
  <c r="N3286" i="13"/>
  <c r="L3287" i="13"/>
  <c r="N3287" i="13" l="1"/>
  <c r="O3287" i="13"/>
  <c r="P3287" i="13" s="1"/>
  <c r="M3287" i="13"/>
  <c r="L3288" i="13"/>
  <c r="O3288" i="13" l="1"/>
  <c r="P3288" i="13" s="1"/>
  <c r="L3289" i="13"/>
  <c r="N3288" i="13"/>
  <c r="M3288" i="13"/>
  <c r="M3289" i="13" l="1"/>
  <c r="N3289" i="13"/>
  <c r="O3289" i="13"/>
  <c r="P3289" i="13" s="1"/>
  <c r="L3290" i="13"/>
  <c r="O3290" i="13" l="1"/>
  <c r="P3290" i="13" s="1"/>
  <c r="N3290" i="13"/>
  <c r="L3291" i="13"/>
  <c r="M3290" i="13"/>
  <c r="M3291" i="13" l="1"/>
  <c r="L3292" i="13"/>
  <c r="O3291" i="13"/>
  <c r="P3291" i="13" s="1"/>
  <c r="N3291" i="13"/>
  <c r="O3292" i="13" l="1"/>
  <c r="P3292" i="13" s="1"/>
  <c r="N3292" i="13"/>
  <c r="M3292" i="13"/>
  <c r="L3293" i="13"/>
  <c r="M3293" i="13" l="1"/>
  <c r="L3294" i="13"/>
  <c r="O3293" i="13"/>
  <c r="P3293" i="13" s="1"/>
  <c r="N3293" i="13"/>
  <c r="M3294" i="13" l="1"/>
  <c r="L3295" i="13"/>
  <c r="O3294" i="13"/>
  <c r="P3294" i="13" s="1"/>
  <c r="N3294" i="13"/>
  <c r="O3295" i="13" l="1"/>
  <c r="P3295" i="13" s="1"/>
  <c r="N3295" i="13"/>
  <c r="L3296" i="13"/>
  <c r="M3295" i="13"/>
  <c r="M3296" i="13" l="1"/>
  <c r="O3296" i="13"/>
  <c r="P3296" i="13" s="1"/>
  <c r="L3297" i="13"/>
  <c r="N3296" i="13"/>
  <c r="M3297" i="13" l="1"/>
  <c r="N3297" i="13"/>
  <c r="L3298" i="13"/>
  <c r="O3297" i="13"/>
  <c r="P3297" i="13" s="1"/>
  <c r="O3298" i="13" l="1"/>
  <c r="P3298" i="13" s="1"/>
  <c r="N3298" i="13"/>
  <c r="L3299" i="13"/>
  <c r="M3298" i="13"/>
  <c r="L3300" i="13" l="1"/>
  <c r="M3299" i="13"/>
  <c r="N3299" i="13"/>
  <c r="O3299" i="13"/>
  <c r="P3299" i="13" s="1"/>
  <c r="M3300" i="13" l="1"/>
  <c r="N3300" i="13"/>
  <c r="L3301" i="13"/>
  <c r="O3300" i="13"/>
  <c r="P3300" i="13" s="1"/>
  <c r="M3301" i="13" l="1"/>
  <c r="N3301" i="13"/>
  <c r="L3302" i="13"/>
  <c r="O3301" i="13"/>
  <c r="P3301" i="13" s="1"/>
  <c r="L3303" i="13" l="1"/>
  <c r="M3302" i="13"/>
  <c r="N3302" i="13"/>
  <c r="O3302" i="13"/>
  <c r="P3302" i="13" s="1"/>
  <c r="N3303" i="13" l="1"/>
  <c r="O3303" i="13"/>
  <c r="P3303" i="13" s="1"/>
  <c r="M3303" i="13"/>
  <c r="L3304" i="13"/>
  <c r="M3304" i="13" l="1"/>
  <c r="L3305" i="13"/>
  <c r="O3304" i="13"/>
  <c r="P3304" i="13" s="1"/>
  <c r="N3304" i="13"/>
  <c r="M3305" i="13" l="1"/>
  <c r="N3305" i="13"/>
  <c r="O3305" i="13"/>
  <c r="P3305" i="13" s="1"/>
  <c r="L3306" i="13"/>
  <c r="N3306" i="13" l="1"/>
  <c r="O3306" i="13"/>
  <c r="P3306" i="13" s="1"/>
  <c r="M3306" i="13"/>
  <c r="L3307" i="13"/>
  <c r="M3307" i="13" l="1"/>
  <c r="L3308" i="13"/>
  <c r="O3307" i="13"/>
  <c r="P3307" i="13" s="1"/>
  <c r="N3307" i="13"/>
  <c r="M3308" i="13" l="1"/>
  <c r="N3308" i="13"/>
  <c r="O3308" i="13"/>
  <c r="P3308" i="13" s="1"/>
  <c r="L3309" i="13"/>
  <c r="M3309" i="13" l="1"/>
  <c r="N3309" i="13"/>
  <c r="O3309" i="13"/>
  <c r="P3309" i="13" s="1"/>
  <c r="L3310" i="13"/>
  <c r="M3310" i="13" l="1"/>
  <c r="L3311" i="13"/>
  <c r="O3310" i="13"/>
  <c r="P3310" i="13" s="1"/>
  <c r="N3310" i="13"/>
  <c r="O3311" i="13" l="1"/>
  <c r="P3311" i="13" s="1"/>
  <c r="N3311" i="13"/>
  <c r="L3312" i="13"/>
  <c r="M3311" i="13"/>
  <c r="M3312" i="13" l="1"/>
  <c r="O3312" i="13"/>
  <c r="P3312" i="13" s="1"/>
  <c r="L3313" i="13"/>
  <c r="N3312" i="13"/>
  <c r="M3313" i="13" l="1"/>
  <c r="N3313" i="13"/>
  <c r="L3314" i="13"/>
  <c r="O3313" i="13"/>
  <c r="P3313" i="13" s="1"/>
  <c r="O3314" i="13" l="1"/>
  <c r="P3314" i="13" s="1"/>
  <c r="N3314" i="13"/>
  <c r="L3315" i="13"/>
  <c r="M3314" i="13"/>
  <c r="L3316" i="13" l="1"/>
  <c r="M3315" i="13"/>
  <c r="N3315" i="13"/>
  <c r="O3315" i="13"/>
  <c r="P3315" i="13" s="1"/>
  <c r="M3316" i="13" l="1"/>
  <c r="N3316" i="13"/>
  <c r="L3317" i="13"/>
  <c r="O3316" i="13"/>
  <c r="P3316" i="13" s="1"/>
  <c r="M3317" i="13" l="1"/>
  <c r="N3317" i="13"/>
  <c r="L3318" i="13"/>
  <c r="O3317" i="13"/>
  <c r="P3317" i="13" s="1"/>
  <c r="L3319" i="13" l="1"/>
  <c r="M3318" i="13"/>
  <c r="N3318" i="13"/>
  <c r="O3318" i="13"/>
  <c r="P3318" i="13" s="1"/>
  <c r="N3319" i="13" l="1"/>
  <c r="O3319" i="13"/>
  <c r="P3319" i="13" s="1"/>
  <c r="M3319" i="13"/>
  <c r="L3320" i="13"/>
  <c r="M3320" i="13" l="1"/>
  <c r="L3321" i="13"/>
  <c r="O3320" i="13"/>
  <c r="P3320" i="13" s="1"/>
  <c r="N3320" i="13"/>
  <c r="M3321" i="13" l="1"/>
  <c r="N3321" i="13"/>
  <c r="O3321" i="13"/>
  <c r="P3321" i="13" s="1"/>
  <c r="L3322" i="13"/>
  <c r="N3322" i="13" l="1"/>
  <c r="O3322" i="13"/>
  <c r="P3322" i="13" s="1"/>
  <c r="M3322" i="13"/>
  <c r="L3323" i="13"/>
  <c r="M3323" i="13" l="1"/>
  <c r="L3324" i="13"/>
  <c r="O3323" i="13"/>
  <c r="P3323" i="13" s="1"/>
  <c r="N3323" i="13"/>
  <c r="M3324" i="13" l="1"/>
  <c r="N3324" i="13"/>
  <c r="O3324" i="13"/>
  <c r="P3324" i="13" s="1"/>
  <c r="L3325" i="13"/>
  <c r="M3325" i="13" l="1"/>
  <c r="N3325" i="13"/>
  <c r="O3325" i="13"/>
  <c r="P3325" i="13" s="1"/>
  <c r="L3326" i="13"/>
  <c r="M3326" i="13" l="1"/>
  <c r="L3327" i="13"/>
  <c r="O3326" i="13"/>
  <c r="P3326" i="13" s="1"/>
  <c r="N3326" i="13"/>
  <c r="O3327" i="13" l="1"/>
  <c r="P3327" i="13" s="1"/>
  <c r="N3327" i="13"/>
  <c r="L3328" i="13"/>
  <c r="M3327" i="13"/>
  <c r="M3328" i="13" l="1"/>
  <c r="O3328" i="13"/>
  <c r="P3328" i="13" s="1"/>
  <c r="L3329" i="13"/>
  <c r="N3328" i="13"/>
  <c r="M3329" i="13" l="1"/>
  <c r="N3329" i="13"/>
  <c r="L3330" i="13"/>
  <c r="O3329" i="13"/>
  <c r="P3329" i="13" s="1"/>
  <c r="O3330" i="13" l="1"/>
  <c r="P3330" i="13" s="1"/>
  <c r="N3330" i="13"/>
  <c r="L3331" i="13"/>
  <c r="M3330" i="13"/>
  <c r="L3332" i="13" l="1"/>
  <c r="M3331" i="13"/>
  <c r="N3331" i="13"/>
  <c r="O3331" i="13"/>
  <c r="P3331" i="13" s="1"/>
  <c r="M3332" i="13" l="1"/>
  <c r="N3332" i="13"/>
  <c r="L3333" i="13"/>
  <c r="O3332" i="13"/>
  <c r="P3332" i="13" s="1"/>
  <c r="M3333" i="13" l="1"/>
  <c r="N3333" i="13"/>
  <c r="L3334" i="13"/>
  <c r="O3333" i="13"/>
  <c r="P3333" i="13" s="1"/>
  <c r="L3335" i="13" l="1"/>
  <c r="M3334" i="13"/>
  <c r="N3334" i="13"/>
  <c r="O3334" i="13"/>
  <c r="P3334" i="13" s="1"/>
  <c r="N3335" i="13" l="1"/>
  <c r="O3335" i="13"/>
  <c r="P3335" i="13" s="1"/>
  <c r="M3335" i="13"/>
  <c r="L3336" i="13"/>
  <c r="M3336" i="13" l="1"/>
  <c r="L3337" i="13"/>
  <c r="O3336" i="13"/>
  <c r="P3336" i="13" s="1"/>
  <c r="N3336" i="13"/>
  <c r="M3337" i="13" l="1"/>
  <c r="N3337" i="13"/>
  <c r="O3337" i="13"/>
  <c r="P3337" i="13" s="1"/>
  <c r="L3338" i="13"/>
  <c r="N3338" i="13" l="1"/>
  <c r="O3338" i="13"/>
  <c r="P3338" i="13" s="1"/>
  <c r="M3338" i="13"/>
  <c r="L3339" i="13"/>
  <c r="M3339" i="13" l="1"/>
  <c r="L3340" i="13"/>
  <c r="O3339" i="13"/>
  <c r="P3339" i="13" s="1"/>
  <c r="N3339" i="13"/>
  <c r="M3340" i="13" l="1"/>
  <c r="N3340" i="13"/>
  <c r="O3340" i="13"/>
  <c r="P3340" i="13" s="1"/>
  <c r="L3341" i="13"/>
  <c r="M3341" i="13" l="1"/>
  <c r="N3341" i="13"/>
  <c r="O3341" i="13"/>
  <c r="P3341" i="13" s="1"/>
  <c r="L3342" i="13"/>
  <c r="M3342" i="13" l="1"/>
  <c r="L3343" i="13"/>
  <c r="O3342" i="13"/>
  <c r="P3342" i="13" s="1"/>
  <c r="N3342" i="13"/>
  <c r="O3343" i="13" l="1"/>
  <c r="P3343" i="13" s="1"/>
  <c r="N3343" i="13"/>
  <c r="L3344" i="13"/>
  <c r="M3343" i="13"/>
  <c r="M3344" i="13" l="1"/>
  <c r="O3344" i="13"/>
  <c r="P3344" i="13" s="1"/>
  <c r="L3345" i="13"/>
  <c r="N3344" i="13"/>
  <c r="M3345" i="13" l="1"/>
  <c r="N3345" i="13"/>
  <c r="L3346" i="13"/>
  <c r="O3345" i="13"/>
  <c r="P3345" i="13" s="1"/>
  <c r="O3346" i="13" l="1"/>
  <c r="P3346" i="13" s="1"/>
  <c r="N3346" i="13"/>
  <c r="L3347" i="13"/>
  <c r="M3346" i="13"/>
  <c r="L3348" i="13" l="1"/>
  <c r="M3347" i="13"/>
  <c r="N3347" i="13"/>
  <c r="O3347" i="13"/>
  <c r="P3347" i="13" s="1"/>
  <c r="M3348" i="13" l="1"/>
  <c r="N3348" i="13"/>
  <c r="L3349" i="13"/>
  <c r="O3348" i="13"/>
  <c r="P3348" i="13" s="1"/>
  <c r="M3349" i="13" l="1"/>
  <c r="N3349" i="13"/>
  <c r="L3350" i="13"/>
  <c r="O3349" i="13"/>
  <c r="P3349" i="13" s="1"/>
  <c r="L3351" i="13" l="1"/>
  <c r="M3350" i="13"/>
  <c r="N3350" i="13"/>
  <c r="O3350" i="13"/>
  <c r="P3350" i="13" s="1"/>
  <c r="N3351" i="13" l="1"/>
  <c r="O3351" i="13"/>
  <c r="P3351" i="13" s="1"/>
  <c r="M3351" i="13"/>
  <c r="L3352" i="13"/>
  <c r="M3352" i="13" l="1"/>
  <c r="L3353" i="13"/>
  <c r="O3352" i="13"/>
  <c r="P3352" i="13" s="1"/>
  <c r="N3352" i="13"/>
  <c r="M3353" i="13" l="1"/>
  <c r="N3353" i="13"/>
  <c r="O3353" i="13"/>
  <c r="P3353" i="13" s="1"/>
  <c r="L3354" i="13"/>
  <c r="N3354" i="13" l="1"/>
  <c r="O3354" i="13"/>
  <c r="P3354" i="13" s="1"/>
  <c r="M3354" i="13"/>
  <c r="L3355" i="13"/>
  <c r="M3355" i="13" l="1"/>
  <c r="L3356" i="13"/>
  <c r="O3355" i="13"/>
  <c r="P3355" i="13" s="1"/>
  <c r="N3355" i="13"/>
  <c r="M3356" i="13" l="1"/>
  <c r="N3356" i="13"/>
  <c r="O3356" i="13"/>
  <c r="P3356" i="13" s="1"/>
  <c r="L3357" i="13"/>
  <c r="M3357" i="13" l="1"/>
  <c r="N3357" i="13"/>
  <c r="O3357" i="13"/>
  <c r="P3357" i="13" s="1"/>
  <c r="L3358" i="13"/>
  <c r="M3358" i="13" l="1"/>
  <c r="L3359" i="13"/>
  <c r="O3358" i="13"/>
  <c r="P3358" i="13" s="1"/>
  <c r="N3358" i="13"/>
  <c r="O3359" i="13" l="1"/>
  <c r="P3359" i="13" s="1"/>
  <c r="N3359" i="13"/>
  <c r="L3360" i="13"/>
  <c r="M3359" i="13"/>
  <c r="M3360" i="13" l="1"/>
  <c r="O3360" i="13"/>
  <c r="P3360" i="13" s="1"/>
  <c r="L3361" i="13"/>
  <c r="N3360" i="13"/>
  <c r="M3361" i="13" l="1"/>
  <c r="N3361" i="13"/>
  <c r="L3362" i="13"/>
  <c r="O3361" i="13"/>
  <c r="P3361" i="13" s="1"/>
  <c r="O3362" i="13" l="1"/>
  <c r="P3362" i="13" s="1"/>
  <c r="N3362" i="13"/>
  <c r="L3363" i="13"/>
  <c r="M3362" i="13"/>
  <c r="L3364" i="13" l="1"/>
  <c r="M3363" i="13"/>
  <c r="N3363" i="13"/>
  <c r="O3363" i="13"/>
  <c r="P3363" i="13" s="1"/>
  <c r="M3364" i="13" l="1"/>
  <c r="N3364" i="13"/>
  <c r="L3365" i="13"/>
  <c r="O3364" i="13"/>
  <c r="P3364" i="13" s="1"/>
  <c r="M3365" i="13" l="1"/>
  <c r="N3365" i="13"/>
  <c r="L3366" i="13"/>
  <c r="O3365" i="13"/>
  <c r="P3365" i="13" s="1"/>
  <c r="L3367" i="13" l="1"/>
  <c r="M3366" i="13"/>
  <c r="N3366" i="13"/>
  <c r="O3366" i="13"/>
  <c r="P3366" i="13" s="1"/>
  <c r="N3367" i="13" l="1"/>
  <c r="O3367" i="13"/>
  <c r="P3367" i="13" s="1"/>
  <c r="M3367" i="13"/>
  <c r="L3368" i="13"/>
  <c r="M3368" i="13" l="1"/>
  <c r="L3369" i="13"/>
  <c r="O3368" i="13"/>
  <c r="P3368" i="13" s="1"/>
  <c r="N3368" i="13"/>
  <c r="M3369" i="13" l="1"/>
  <c r="N3369" i="13"/>
  <c r="O3369" i="13"/>
  <c r="P3369" i="13" s="1"/>
  <c r="L3370" i="13"/>
  <c r="N3370" i="13" l="1"/>
  <c r="O3370" i="13"/>
  <c r="P3370" i="13" s="1"/>
  <c r="M3370" i="13"/>
  <c r="L3371" i="13"/>
  <c r="M3371" i="13" l="1"/>
  <c r="L3372" i="13"/>
  <c r="O3371" i="13"/>
  <c r="P3371" i="13" s="1"/>
  <c r="N3371" i="13"/>
  <c r="M3372" i="13" l="1"/>
  <c r="N3372" i="13"/>
  <c r="O3372" i="13"/>
  <c r="P3372" i="13" s="1"/>
  <c r="L3373" i="13"/>
  <c r="M3373" i="13" l="1"/>
  <c r="N3373" i="13"/>
  <c r="O3373" i="13"/>
  <c r="P3373" i="13" s="1"/>
  <c r="L3374" i="13"/>
  <c r="M3374" i="13" l="1"/>
  <c r="L3375" i="13"/>
  <c r="O3374" i="13"/>
  <c r="P3374" i="13" s="1"/>
  <c r="N3374" i="13"/>
  <c r="O3375" i="13" l="1"/>
  <c r="P3375" i="13" s="1"/>
  <c r="N3375" i="13"/>
  <c r="L3376" i="13"/>
  <c r="M3375" i="13"/>
  <c r="M3376" i="13" l="1"/>
  <c r="O3376" i="13"/>
  <c r="P3376" i="13" s="1"/>
  <c r="L3377" i="13"/>
  <c r="N3376" i="13"/>
  <c r="M3377" i="13" l="1"/>
  <c r="N3377" i="13"/>
  <c r="L3378" i="13"/>
  <c r="O3377" i="13"/>
  <c r="P3377" i="13" s="1"/>
  <c r="O3378" i="13" l="1"/>
  <c r="P3378" i="13" s="1"/>
  <c r="N3378" i="13"/>
  <c r="L3379" i="13"/>
  <c r="M3378" i="13"/>
  <c r="L3380" i="13" l="1"/>
  <c r="M3379" i="13"/>
  <c r="N3379" i="13"/>
  <c r="O3379" i="13"/>
  <c r="P3379" i="13" s="1"/>
  <c r="M3380" i="13" l="1"/>
  <c r="N3380" i="13"/>
  <c r="L3381" i="13"/>
  <c r="O3380" i="13"/>
  <c r="P3380" i="13" s="1"/>
  <c r="M3381" i="13" l="1"/>
  <c r="N3381" i="13"/>
  <c r="L3382" i="13"/>
  <c r="O3381" i="13"/>
  <c r="P3381" i="13" s="1"/>
  <c r="L3383" i="13" l="1"/>
  <c r="M3382" i="13"/>
  <c r="N3382" i="13"/>
  <c r="O3382" i="13"/>
  <c r="P3382" i="13" s="1"/>
  <c r="N3383" i="13" l="1"/>
  <c r="O3383" i="13"/>
  <c r="P3383" i="13" s="1"/>
  <c r="M3383" i="13"/>
  <c r="L3384" i="13"/>
  <c r="M3384" i="13" l="1"/>
  <c r="L3385" i="13"/>
  <c r="O3384" i="13"/>
  <c r="P3384" i="13" s="1"/>
  <c r="N3384" i="13"/>
  <c r="M3385" i="13" l="1"/>
  <c r="N3385" i="13"/>
  <c r="O3385" i="13"/>
  <c r="P3385" i="13" s="1"/>
  <c r="L3386" i="13"/>
  <c r="N3386" i="13" l="1"/>
  <c r="O3386" i="13"/>
  <c r="P3386" i="13" s="1"/>
  <c r="M3386" i="13"/>
  <c r="L3387" i="13"/>
  <c r="M3387" i="13" l="1"/>
  <c r="L3388" i="13"/>
  <c r="O3387" i="13"/>
  <c r="P3387" i="13" s="1"/>
  <c r="N3387" i="13"/>
  <c r="M3388" i="13" l="1"/>
  <c r="N3388" i="13"/>
  <c r="O3388" i="13"/>
  <c r="P3388" i="13" s="1"/>
  <c r="L3389" i="13"/>
  <c r="M3389" i="13" l="1"/>
  <c r="N3389" i="13"/>
  <c r="O3389" i="13"/>
  <c r="P3389" i="13" s="1"/>
  <c r="L3390" i="13"/>
  <c r="M3390" i="13" l="1"/>
  <c r="L3391" i="13"/>
  <c r="O3390" i="13"/>
  <c r="P3390" i="13" s="1"/>
  <c r="N3390" i="13"/>
  <c r="O3391" i="13" l="1"/>
  <c r="P3391" i="13" s="1"/>
  <c r="N3391" i="13"/>
  <c r="L3392" i="13"/>
  <c r="M3391" i="13"/>
  <c r="M3392" i="13" l="1"/>
  <c r="O3392" i="13"/>
  <c r="P3392" i="13" s="1"/>
  <c r="L3393" i="13"/>
  <c r="N3392" i="13"/>
  <c r="M3393" i="13" l="1"/>
  <c r="N3393" i="13"/>
  <c r="L3394" i="13"/>
  <c r="O3393" i="13"/>
  <c r="P3393" i="13" s="1"/>
  <c r="O3394" i="13" l="1"/>
  <c r="P3394" i="13" s="1"/>
  <c r="N3394" i="13"/>
  <c r="L3395" i="13"/>
  <c r="M3394" i="13"/>
  <c r="L3396" i="13" l="1"/>
  <c r="M3395" i="13"/>
  <c r="N3395" i="13"/>
  <c r="O3395" i="13"/>
  <c r="P3395" i="13" s="1"/>
  <c r="M3396" i="13" l="1"/>
  <c r="N3396" i="13"/>
  <c r="L3397" i="13"/>
  <c r="O3396" i="13"/>
  <c r="P3396" i="13" s="1"/>
  <c r="M3397" i="13" l="1"/>
  <c r="N3397" i="13"/>
  <c r="L3398" i="13"/>
  <c r="O3397" i="13"/>
  <c r="P3397" i="13" s="1"/>
  <c r="L3399" i="13" l="1"/>
  <c r="M3398" i="13"/>
  <c r="N3398" i="13"/>
  <c r="O3398" i="13"/>
  <c r="P3398" i="13" s="1"/>
  <c r="N3399" i="13" l="1"/>
  <c r="O3399" i="13"/>
  <c r="P3399" i="13" s="1"/>
  <c r="M3399" i="13"/>
  <c r="L3400" i="13"/>
  <c r="M3400" i="13" l="1"/>
  <c r="L3401" i="13"/>
  <c r="O3400" i="13"/>
  <c r="P3400" i="13" s="1"/>
  <c r="N3400" i="13"/>
  <c r="M3401" i="13" l="1"/>
  <c r="N3401" i="13"/>
  <c r="O3401" i="13"/>
  <c r="P3401" i="13" s="1"/>
  <c r="L3402" i="13"/>
  <c r="N3402" i="13" l="1"/>
  <c r="O3402" i="13"/>
  <c r="P3402" i="13" s="1"/>
  <c r="M3402" i="13"/>
  <c r="L3403" i="13"/>
  <c r="M3403" i="13" l="1"/>
  <c r="L3404" i="13"/>
  <c r="O3403" i="13"/>
  <c r="P3403" i="13" s="1"/>
  <c r="N3403" i="13"/>
  <c r="M3404" i="13" l="1"/>
  <c r="N3404" i="13"/>
  <c r="O3404" i="13"/>
  <c r="P3404" i="13" s="1"/>
  <c r="L3405" i="13"/>
  <c r="M3405" i="13" l="1"/>
  <c r="N3405" i="13"/>
  <c r="O3405" i="13"/>
  <c r="P3405" i="13" s="1"/>
  <c r="L3406" i="13"/>
  <c r="M3406" i="13" l="1"/>
  <c r="L3407" i="13"/>
  <c r="O3406" i="13"/>
  <c r="P3406" i="13" s="1"/>
  <c r="N3406" i="13"/>
  <c r="O3407" i="13" l="1"/>
  <c r="P3407" i="13" s="1"/>
  <c r="N3407" i="13"/>
  <c r="L3408" i="13"/>
  <c r="M3407" i="13"/>
  <c r="M3408" i="13" l="1"/>
  <c r="O3408" i="13"/>
  <c r="P3408" i="13" s="1"/>
  <c r="L3409" i="13"/>
  <c r="N3408" i="13"/>
  <c r="M3409" i="13" l="1"/>
  <c r="N3409" i="13"/>
  <c r="L3410" i="13"/>
  <c r="O3409" i="13"/>
  <c r="P3409" i="13" s="1"/>
  <c r="O3410" i="13" l="1"/>
  <c r="P3410" i="13" s="1"/>
  <c r="N3410" i="13"/>
  <c r="L3411" i="13"/>
  <c r="M3410" i="13"/>
  <c r="L3412" i="13" l="1"/>
  <c r="M3411" i="13"/>
  <c r="N3411" i="13"/>
  <c r="O3411" i="13"/>
  <c r="P3411" i="13" s="1"/>
  <c r="M3412" i="13" l="1"/>
  <c r="N3412" i="13"/>
  <c r="L3413" i="13"/>
  <c r="O3412" i="13"/>
  <c r="P3412" i="13" s="1"/>
  <c r="M3413" i="13" l="1"/>
  <c r="N3413" i="13"/>
  <c r="L3414" i="13"/>
  <c r="O3413" i="13"/>
  <c r="P3413" i="13" s="1"/>
  <c r="L3415" i="13" l="1"/>
  <c r="M3414" i="13"/>
  <c r="N3414" i="13"/>
  <c r="O3414" i="13"/>
  <c r="P3414" i="13" s="1"/>
  <c r="N3415" i="13" l="1"/>
  <c r="O3415" i="13"/>
  <c r="P3415" i="13" s="1"/>
  <c r="M3415" i="13"/>
  <c r="L3416" i="13"/>
  <c r="M3416" i="13" l="1"/>
  <c r="L3417" i="13"/>
  <c r="O3416" i="13"/>
  <c r="P3416" i="13" s="1"/>
  <c r="N3416" i="13"/>
  <c r="M3417" i="13" l="1"/>
  <c r="N3417" i="13"/>
  <c r="O3417" i="13"/>
  <c r="P3417" i="13" s="1"/>
  <c r="L3418" i="13"/>
  <c r="N3418" i="13" l="1"/>
  <c r="O3418" i="13"/>
  <c r="P3418" i="13" s="1"/>
  <c r="M3418" i="13"/>
  <c r="L3419" i="13"/>
  <c r="M3419" i="13" l="1"/>
  <c r="L3420" i="13"/>
  <c r="O3419" i="13"/>
  <c r="P3419" i="13" s="1"/>
  <c r="N3419" i="13"/>
  <c r="M3420" i="13" l="1"/>
  <c r="N3420" i="13"/>
  <c r="O3420" i="13"/>
  <c r="P3420" i="13" s="1"/>
  <c r="L3421" i="13"/>
  <c r="M3421" i="13" l="1"/>
  <c r="N3421" i="13"/>
  <c r="O3421" i="13"/>
  <c r="P3421" i="13" s="1"/>
  <c r="L3422" i="13"/>
  <c r="M3422" i="13" l="1"/>
  <c r="L3423" i="13"/>
  <c r="O3422" i="13"/>
  <c r="P3422" i="13" s="1"/>
  <c r="N3422" i="13"/>
  <c r="O3423" i="13" l="1"/>
  <c r="P3423" i="13" s="1"/>
  <c r="N3423" i="13"/>
  <c r="L3424" i="13"/>
  <c r="M3423" i="13"/>
  <c r="M3424" i="13" l="1"/>
  <c r="O3424" i="13"/>
  <c r="P3424" i="13" s="1"/>
  <c r="L3425" i="13"/>
  <c r="N3424" i="13"/>
  <c r="M3425" i="13" l="1"/>
  <c r="N3425" i="13"/>
  <c r="L3426" i="13"/>
  <c r="O3425" i="13"/>
  <c r="P3425" i="13" s="1"/>
  <c r="O3426" i="13" l="1"/>
  <c r="P3426" i="13" s="1"/>
  <c r="N3426" i="13"/>
  <c r="L3427" i="13"/>
  <c r="M3426" i="13"/>
  <c r="L3428" i="13" l="1"/>
  <c r="M3427" i="13"/>
  <c r="N3427" i="13"/>
  <c r="O3427" i="13"/>
  <c r="P3427" i="13" s="1"/>
  <c r="M3428" i="13" l="1"/>
  <c r="N3428" i="13"/>
  <c r="L3429" i="13"/>
  <c r="O3428" i="13"/>
  <c r="P3428" i="13" s="1"/>
  <c r="M3429" i="13" l="1"/>
  <c r="N3429" i="13"/>
  <c r="L3430" i="13"/>
  <c r="O3429" i="13"/>
  <c r="P3429" i="13" s="1"/>
  <c r="L3431" i="13" l="1"/>
  <c r="M3430" i="13"/>
  <c r="N3430" i="13"/>
  <c r="O3430" i="13"/>
  <c r="P3430" i="13" s="1"/>
  <c r="N3431" i="13" l="1"/>
  <c r="O3431" i="13"/>
  <c r="P3431" i="13" s="1"/>
  <c r="M3431" i="13"/>
  <c r="L3432" i="13"/>
  <c r="M3432" i="13" l="1"/>
  <c r="L3433" i="13"/>
  <c r="O3432" i="13"/>
  <c r="P3432" i="13" s="1"/>
  <c r="N3432" i="13"/>
  <c r="M3433" i="13" l="1"/>
  <c r="N3433" i="13"/>
  <c r="O3433" i="13"/>
  <c r="P3433" i="13" s="1"/>
  <c r="L3434" i="13"/>
  <c r="N3434" i="13" l="1"/>
  <c r="O3434" i="13"/>
  <c r="P3434" i="13" s="1"/>
  <c r="M3434" i="13"/>
  <c r="L3435" i="13"/>
  <c r="M3435" i="13" l="1"/>
  <c r="L3436" i="13"/>
  <c r="O3435" i="13"/>
  <c r="P3435" i="13" s="1"/>
  <c r="N3435" i="13"/>
  <c r="M3436" i="13" l="1"/>
  <c r="N3436" i="13"/>
  <c r="O3436" i="13"/>
  <c r="P3436" i="13" s="1"/>
  <c r="L3437" i="13"/>
  <c r="M3437" i="13" l="1"/>
  <c r="N3437" i="13"/>
  <c r="O3437" i="13"/>
  <c r="P3437" i="13" s="1"/>
  <c r="L3438" i="13"/>
  <c r="M3438" i="13" l="1"/>
  <c r="L3439" i="13"/>
  <c r="O3438" i="13"/>
  <c r="P3438" i="13" s="1"/>
  <c r="N3438" i="13"/>
  <c r="O3439" i="13" l="1"/>
  <c r="P3439" i="13" s="1"/>
  <c r="N3439" i="13"/>
  <c r="L3440" i="13"/>
  <c r="M3439" i="13"/>
  <c r="M3440" i="13" l="1"/>
  <c r="O3440" i="13"/>
  <c r="P3440" i="13" s="1"/>
  <c r="L3441" i="13"/>
  <c r="N3440" i="13"/>
  <c r="M3441" i="13" l="1"/>
  <c r="N3441" i="13"/>
  <c r="L3442" i="13"/>
  <c r="O3441" i="13"/>
  <c r="P3441" i="13" s="1"/>
  <c r="O3442" i="13" l="1"/>
  <c r="P3442" i="13" s="1"/>
  <c r="N3442" i="13"/>
  <c r="L3443" i="13"/>
  <c r="M3442" i="13"/>
  <c r="L3444" i="13" l="1"/>
  <c r="M3443" i="13"/>
  <c r="N3443" i="13"/>
  <c r="O3443" i="13"/>
  <c r="P3443" i="13" s="1"/>
  <c r="M3444" i="13" l="1"/>
  <c r="N3444" i="13"/>
  <c r="L3445" i="13"/>
  <c r="O3444" i="13"/>
  <c r="P3444" i="13" s="1"/>
  <c r="M3445" i="13" l="1"/>
  <c r="N3445" i="13"/>
  <c r="L3446" i="13"/>
  <c r="O3445" i="13"/>
  <c r="P3445" i="13" s="1"/>
  <c r="L3447" i="13" l="1"/>
  <c r="M3446" i="13"/>
  <c r="N3446" i="13"/>
  <c r="O3446" i="13"/>
  <c r="P3446" i="13" s="1"/>
  <c r="N3447" i="13" l="1"/>
  <c r="O3447" i="13"/>
  <c r="P3447" i="13" s="1"/>
  <c r="M3447" i="13"/>
  <c r="L3448" i="13"/>
  <c r="M3448" i="13" l="1"/>
  <c r="L3449" i="13"/>
  <c r="O3448" i="13"/>
  <c r="P3448" i="13" s="1"/>
  <c r="N3448" i="13"/>
  <c r="M3449" i="13" l="1"/>
  <c r="N3449" i="13"/>
  <c r="O3449" i="13"/>
  <c r="P3449" i="13" s="1"/>
  <c r="L3450" i="13"/>
  <c r="N3450" i="13" l="1"/>
  <c r="O3450" i="13"/>
  <c r="P3450" i="13" s="1"/>
  <c r="M3450" i="13"/>
  <c r="L3451" i="13"/>
  <c r="M3451" i="13" l="1"/>
  <c r="L3452" i="13"/>
  <c r="O3451" i="13"/>
  <c r="P3451" i="13" s="1"/>
  <c r="N3451" i="13"/>
  <c r="M3452" i="13" l="1"/>
  <c r="N3452" i="13"/>
  <c r="O3452" i="13"/>
  <c r="P3452" i="13" s="1"/>
  <c r="L3453" i="13"/>
  <c r="M3453" i="13" l="1"/>
  <c r="N3453" i="13"/>
  <c r="O3453" i="13"/>
  <c r="P3453" i="13" s="1"/>
  <c r="L3454" i="13"/>
  <c r="M3454" i="13" l="1"/>
  <c r="L3455" i="13"/>
  <c r="O3454" i="13"/>
  <c r="P3454" i="13" s="1"/>
  <c r="N3454" i="13"/>
  <c r="O3455" i="13" l="1"/>
  <c r="P3455" i="13" s="1"/>
  <c r="N3455" i="13"/>
  <c r="L3456" i="13"/>
  <c r="M3455" i="13"/>
  <c r="M3456" i="13" l="1"/>
  <c r="O3456" i="13"/>
  <c r="P3456" i="13" s="1"/>
  <c r="L3457" i="13"/>
  <c r="N3456" i="13"/>
  <c r="M3457" i="13" l="1"/>
  <c r="N3457" i="13"/>
  <c r="L3458" i="13"/>
  <c r="O3457" i="13"/>
  <c r="P3457" i="13" s="1"/>
  <c r="O3458" i="13" l="1"/>
  <c r="P3458" i="13" s="1"/>
  <c r="N3458" i="13"/>
  <c r="L3459" i="13"/>
  <c r="M3458" i="13"/>
  <c r="L3460" i="13" l="1"/>
  <c r="M3459" i="13"/>
  <c r="N3459" i="13"/>
  <c r="O3459" i="13"/>
  <c r="P3459" i="13" s="1"/>
  <c r="M3460" i="13" l="1"/>
  <c r="N3460" i="13"/>
  <c r="L3461" i="13"/>
  <c r="O3460" i="13"/>
  <c r="P3460" i="13" s="1"/>
  <c r="M3461" i="13" l="1"/>
  <c r="N3461" i="13"/>
  <c r="L3462" i="13"/>
  <c r="O3461" i="13"/>
  <c r="P3461" i="13" s="1"/>
  <c r="L3463" i="13" l="1"/>
  <c r="M3462" i="13"/>
  <c r="N3462" i="13"/>
  <c r="O3462" i="13"/>
  <c r="P3462" i="13" s="1"/>
  <c r="L3464" i="13" l="1"/>
  <c r="O3463" i="13"/>
  <c r="P3463" i="13" s="1"/>
  <c r="N3463" i="13"/>
  <c r="M3463" i="13"/>
  <c r="O3464" i="13" l="1"/>
  <c r="P3464" i="13" s="1"/>
  <c r="N3464" i="13"/>
  <c r="L3465" i="13"/>
  <c r="M3464" i="13"/>
  <c r="O3465" i="13" l="1"/>
  <c r="P3465" i="13" s="1"/>
  <c r="L3466" i="13"/>
  <c r="M3465" i="13"/>
  <c r="N3465" i="13"/>
  <c r="N3466" i="13" l="1"/>
  <c r="L3467" i="13"/>
  <c r="O3466" i="13"/>
  <c r="P3466" i="13" s="1"/>
  <c r="M3466" i="13"/>
  <c r="L3468" i="13" l="1"/>
  <c r="O3467" i="13"/>
  <c r="P3467" i="13" s="1"/>
  <c r="M3467" i="13"/>
  <c r="N3467" i="13"/>
  <c r="O3468" i="13" l="1"/>
  <c r="P3468" i="13" s="1"/>
  <c r="N3468" i="13"/>
  <c r="L3469" i="13"/>
  <c r="M3468" i="13"/>
  <c r="O3469" i="13" l="1"/>
  <c r="P3469" i="13" s="1"/>
  <c r="L3470" i="13"/>
  <c r="N3469" i="13"/>
  <c r="M3469" i="13"/>
  <c r="N3470" i="13" l="1"/>
  <c r="L3471" i="13"/>
  <c r="O3470" i="13"/>
  <c r="P3470" i="13" s="1"/>
  <c r="M3470" i="13"/>
  <c r="L3472" i="13" l="1"/>
  <c r="O3471" i="13"/>
  <c r="P3471" i="13" s="1"/>
  <c r="N3471" i="13"/>
  <c r="M3471" i="13"/>
  <c r="O3472" i="13" l="1"/>
  <c r="P3472" i="13" s="1"/>
  <c r="N3472" i="13"/>
  <c r="L3473" i="13"/>
  <c r="M3472" i="13"/>
  <c r="O3473" i="13" l="1"/>
  <c r="P3473" i="13" s="1"/>
  <c r="L3474" i="13"/>
  <c r="M3473" i="13"/>
  <c r="N3473" i="13"/>
  <c r="N3474" i="13" l="1"/>
  <c r="L3475" i="13"/>
  <c r="O3474" i="13"/>
  <c r="P3474" i="13" s="1"/>
  <c r="M3474" i="13"/>
  <c r="L3476" i="13" l="1"/>
  <c r="O3475" i="13"/>
  <c r="P3475" i="13" s="1"/>
  <c r="M3475" i="13"/>
  <c r="N3475" i="13"/>
  <c r="O3476" i="13" l="1"/>
  <c r="P3476" i="13" s="1"/>
  <c r="N3476" i="13"/>
  <c r="L3477" i="13"/>
  <c r="M3476" i="13"/>
  <c r="O3477" i="13" l="1"/>
  <c r="P3477" i="13" s="1"/>
  <c r="L3478" i="13"/>
  <c r="N3477" i="13"/>
  <c r="M3477" i="13"/>
  <c r="N3478" i="13" l="1"/>
  <c r="L3479" i="13"/>
  <c r="O3478" i="13"/>
  <c r="P3478" i="13" s="1"/>
  <c r="M3478" i="13"/>
  <c r="L3480" i="13" l="1"/>
  <c r="O3479" i="13"/>
  <c r="P3479" i="13" s="1"/>
  <c r="N3479" i="13"/>
  <c r="M3479" i="13"/>
  <c r="O3480" i="13" l="1"/>
  <c r="P3480" i="13" s="1"/>
  <c r="N3480" i="13"/>
  <c r="L3481" i="13"/>
  <c r="M3480" i="13"/>
  <c r="O3481" i="13" l="1"/>
  <c r="P3481" i="13" s="1"/>
  <c r="L3482" i="13"/>
  <c r="M3481" i="13"/>
  <c r="N3481" i="13"/>
  <c r="N3482" i="13" l="1"/>
  <c r="L3483" i="13"/>
  <c r="O3482" i="13"/>
  <c r="P3482" i="13" s="1"/>
  <c r="M3482" i="13"/>
  <c r="L3484" i="13" l="1"/>
  <c r="O3483" i="13"/>
  <c r="P3483" i="13" s="1"/>
  <c r="M3483" i="13"/>
  <c r="N3483" i="13"/>
  <c r="O3484" i="13" l="1"/>
  <c r="P3484" i="13" s="1"/>
  <c r="N3484" i="13"/>
  <c r="L3485" i="13"/>
  <c r="M3484" i="13"/>
  <c r="O3485" i="13" l="1"/>
  <c r="P3485" i="13" s="1"/>
  <c r="L3486" i="13"/>
  <c r="N3485" i="13"/>
  <c r="M3485" i="13"/>
  <c r="N3486" i="13" l="1"/>
  <c r="L3487" i="13"/>
  <c r="O3486" i="13"/>
  <c r="P3486" i="13" s="1"/>
  <c r="M3486" i="13"/>
  <c r="L3488" i="13" l="1"/>
  <c r="O3487" i="13"/>
  <c r="P3487" i="13" s="1"/>
  <c r="N3487" i="13"/>
  <c r="M3487" i="13"/>
  <c r="O3488" i="13" l="1"/>
  <c r="P3488" i="13" s="1"/>
  <c r="N3488" i="13"/>
  <c r="L3489" i="13"/>
  <c r="M3488" i="13"/>
  <c r="O3489" i="13" l="1"/>
  <c r="P3489" i="13" s="1"/>
  <c r="L3490" i="13"/>
  <c r="M3489" i="13"/>
  <c r="N3489" i="13"/>
  <c r="N3490" i="13" l="1"/>
  <c r="L3491" i="13"/>
  <c r="O3490" i="13"/>
  <c r="P3490" i="13" s="1"/>
  <c r="M3490" i="13"/>
  <c r="L3492" i="13" l="1"/>
  <c r="O3491" i="13"/>
  <c r="P3491" i="13" s="1"/>
  <c r="M3491" i="13"/>
  <c r="N3491" i="13"/>
  <c r="O3492" i="13" l="1"/>
  <c r="P3492" i="13" s="1"/>
  <c r="N3492" i="13"/>
  <c r="L3493" i="13"/>
  <c r="M3492" i="13"/>
  <c r="O3493" i="13" l="1"/>
  <c r="P3493" i="13" s="1"/>
  <c r="L3494" i="13"/>
  <c r="N3493" i="13"/>
  <c r="M3493" i="13"/>
  <c r="N3494" i="13" l="1"/>
  <c r="L3495" i="13"/>
  <c r="O3494" i="13"/>
  <c r="P3494" i="13" s="1"/>
  <c r="M3494" i="13"/>
  <c r="L3496" i="13" l="1"/>
  <c r="O3495" i="13"/>
  <c r="P3495" i="13" s="1"/>
  <c r="N3495" i="13"/>
  <c r="M3495" i="13"/>
  <c r="O3496" i="13" l="1"/>
  <c r="P3496" i="13" s="1"/>
  <c r="N3496" i="13"/>
  <c r="L3497" i="13"/>
  <c r="M3496" i="13"/>
  <c r="O3497" i="13" l="1"/>
  <c r="P3497" i="13" s="1"/>
  <c r="L3498" i="13"/>
  <c r="M3497" i="13"/>
  <c r="N3497" i="13"/>
  <c r="N3498" i="13" l="1"/>
  <c r="L3499" i="13"/>
  <c r="O3498" i="13"/>
  <c r="P3498" i="13" s="1"/>
  <c r="M3498" i="13"/>
  <c r="L3500" i="13" l="1"/>
  <c r="O3499" i="13"/>
  <c r="P3499" i="13" s="1"/>
  <c r="M3499" i="13"/>
  <c r="N3499" i="13"/>
  <c r="O3500" i="13" l="1"/>
  <c r="P3500" i="13" s="1"/>
  <c r="N3500" i="13"/>
  <c r="L3501" i="13"/>
  <c r="M3500" i="13"/>
  <c r="O3501" i="13" l="1"/>
  <c r="P3501" i="13" s="1"/>
  <c r="L3502" i="13"/>
  <c r="N3501" i="13"/>
  <c r="M3501" i="13"/>
  <c r="N3502" i="13" l="1"/>
  <c r="L3503" i="13"/>
  <c r="O3502" i="13"/>
  <c r="P3502" i="13" s="1"/>
  <c r="M3502" i="13"/>
  <c r="L3504" i="13" l="1"/>
  <c r="O3503" i="13"/>
  <c r="P3503" i="13" s="1"/>
  <c r="N3503" i="13"/>
  <c r="M3503" i="13"/>
  <c r="O3504" i="13" l="1"/>
  <c r="P3504" i="13" s="1"/>
  <c r="N3504" i="13"/>
  <c r="L3505" i="13"/>
  <c r="M3504" i="13"/>
  <c r="O3505" i="13" l="1"/>
  <c r="P3505" i="13" s="1"/>
  <c r="L3506" i="13"/>
  <c r="M3505" i="13"/>
  <c r="N3505" i="13"/>
  <c r="N3506" i="13" l="1"/>
  <c r="L3507" i="13"/>
  <c r="O3506" i="13"/>
  <c r="P3506" i="13" s="1"/>
  <c r="M3506" i="13"/>
  <c r="L3508" i="13" l="1"/>
  <c r="O3507" i="13"/>
  <c r="P3507" i="13" s="1"/>
  <c r="M3507" i="13"/>
  <c r="N3507" i="13"/>
  <c r="O3508" i="13" l="1"/>
  <c r="P3508" i="13" s="1"/>
  <c r="N3508" i="13"/>
  <c r="L3509" i="13"/>
  <c r="M3508" i="13"/>
  <c r="O3509" i="13" l="1"/>
  <c r="P3509" i="13" s="1"/>
  <c r="L3510" i="13"/>
  <c r="N3509" i="13"/>
  <c r="M3509" i="13"/>
  <c r="N3510" i="13" l="1"/>
  <c r="L3511" i="13"/>
  <c r="O3510" i="13"/>
  <c r="P3510" i="13" s="1"/>
  <c r="M3510" i="13"/>
  <c r="L3512" i="13" l="1"/>
  <c r="O3511" i="13"/>
  <c r="P3511" i="13" s="1"/>
  <c r="N3511" i="13"/>
  <c r="M3511" i="13"/>
  <c r="O3512" i="13" l="1"/>
  <c r="P3512" i="13" s="1"/>
  <c r="N3512" i="13"/>
  <c r="L3513" i="13"/>
  <c r="M3512" i="13"/>
  <c r="O3513" i="13" l="1"/>
  <c r="P3513" i="13" s="1"/>
  <c r="L3514" i="13"/>
  <c r="M3513" i="13"/>
  <c r="N3513" i="13"/>
  <c r="N3514" i="13" l="1"/>
  <c r="L3515" i="13"/>
  <c r="O3514" i="13"/>
  <c r="P3514" i="13" s="1"/>
  <c r="M3514" i="13"/>
  <c r="L3516" i="13" l="1"/>
  <c r="O3515" i="13"/>
  <c r="P3515" i="13" s="1"/>
  <c r="M3515" i="13"/>
  <c r="N3515" i="13"/>
  <c r="O3516" i="13" l="1"/>
  <c r="P3516" i="13" s="1"/>
  <c r="N3516" i="13"/>
  <c r="L3517" i="13"/>
  <c r="M3516" i="13"/>
  <c r="O3517" i="13" l="1"/>
  <c r="P3517" i="13" s="1"/>
  <c r="L3518" i="13"/>
  <c r="N3517" i="13"/>
  <c r="M3517" i="13"/>
  <c r="N3518" i="13" l="1"/>
  <c r="L3519" i="13"/>
  <c r="O3518" i="13"/>
  <c r="P3518" i="13" s="1"/>
  <c r="M3518" i="13"/>
  <c r="L3520" i="13" l="1"/>
  <c r="O3519" i="13"/>
  <c r="P3519" i="13" s="1"/>
  <c r="N3519" i="13"/>
  <c r="M3519" i="13"/>
  <c r="O3520" i="13" l="1"/>
  <c r="P3520" i="13" s="1"/>
  <c r="N3520" i="13"/>
  <c r="L3521" i="13"/>
  <c r="M3520" i="13"/>
  <c r="O3521" i="13" l="1"/>
  <c r="P3521" i="13" s="1"/>
  <c r="L3522" i="13"/>
  <c r="M3521" i="13"/>
  <c r="N3521" i="13"/>
  <c r="N3522" i="13" l="1"/>
  <c r="L3523" i="13"/>
  <c r="O3522" i="13"/>
  <c r="P3522" i="13" s="1"/>
  <c r="M3522" i="13"/>
  <c r="L3524" i="13" l="1"/>
  <c r="O3523" i="13"/>
  <c r="P3523" i="13" s="1"/>
  <c r="M3523" i="13"/>
  <c r="N3523" i="13"/>
  <c r="O3524" i="13" l="1"/>
  <c r="P3524" i="13" s="1"/>
  <c r="N3524" i="13"/>
  <c r="L3525" i="13"/>
  <c r="M3524" i="13"/>
  <c r="O3525" i="13" l="1"/>
  <c r="P3525" i="13" s="1"/>
  <c r="L3526" i="13"/>
  <c r="N3525" i="13"/>
  <c r="M3525" i="13"/>
  <c r="N3526" i="13" l="1"/>
  <c r="L3527" i="13"/>
  <c r="O3526" i="13"/>
  <c r="P3526" i="13" s="1"/>
  <c r="M3526" i="13"/>
  <c r="L3528" i="13" l="1"/>
  <c r="O3527" i="13"/>
  <c r="P3527" i="13" s="1"/>
  <c r="N3527" i="13"/>
  <c r="M3527" i="13"/>
  <c r="O3528" i="13" l="1"/>
  <c r="P3528" i="13" s="1"/>
  <c r="N3528" i="13"/>
  <c r="L3529" i="13"/>
  <c r="M3528" i="13"/>
  <c r="O3529" i="13" l="1"/>
  <c r="P3529" i="13" s="1"/>
  <c r="L3530" i="13"/>
  <c r="M3529" i="13"/>
  <c r="N3529" i="13"/>
  <c r="N3530" i="13" l="1"/>
  <c r="L3531" i="13"/>
  <c r="O3530" i="13"/>
  <c r="P3530" i="13" s="1"/>
  <c r="M3530" i="13"/>
  <c r="L3532" i="13" l="1"/>
  <c r="O3531" i="13"/>
  <c r="P3531" i="13" s="1"/>
  <c r="M3531" i="13"/>
  <c r="N3531" i="13"/>
  <c r="O3532" i="13" l="1"/>
  <c r="P3532" i="13" s="1"/>
  <c r="N3532" i="13"/>
  <c r="L3533" i="13"/>
  <c r="M3532" i="13"/>
  <c r="O3533" i="13" l="1"/>
  <c r="P3533" i="13" s="1"/>
  <c r="L3534" i="13"/>
  <c r="N3533" i="13"/>
  <c r="M3533" i="13"/>
  <c r="N3534" i="13" l="1"/>
  <c r="L3535" i="13"/>
  <c r="O3534" i="13"/>
  <c r="P3534" i="13" s="1"/>
  <c r="M3534" i="13"/>
  <c r="L3536" i="13" l="1"/>
  <c r="O3535" i="13"/>
  <c r="P3535" i="13" s="1"/>
  <c r="N3535" i="13"/>
  <c r="M3535" i="13"/>
  <c r="O3536" i="13" l="1"/>
  <c r="P3536" i="13" s="1"/>
  <c r="N3536" i="13"/>
  <c r="L3537" i="13"/>
  <c r="M3536" i="13"/>
  <c r="O3537" i="13" l="1"/>
  <c r="P3537" i="13" s="1"/>
  <c r="L3538" i="13"/>
  <c r="M3537" i="13"/>
  <c r="N3537" i="13"/>
  <c r="N3538" i="13" l="1"/>
  <c r="L3539" i="13"/>
  <c r="O3538" i="13"/>
  <c r="P3538" i="13" s="1"/>
  <c r="M3538" i="13"/>
  <c r="L3540" i="13" l="1"/>
  <c r="O3539" i="13"/>
  <c r="P3539" i="13" s="1"/>
  <c r="M3539" i="13"/>
  <c r="N3539" i="13"/>
  <c r="O3540" i="13" l="1"/>
  <c r="P3540" i="13" s="1"/>
  <c r="N3540" i="13"/>
  <c r="L3541" i="13"/>
  <c r="M3540" i="13"/>
  <c r="O3541" i="13" l="1"/>
  <c r="P3541" i="13" s="1"/>
  <c r="L3542" i="13"/>
  <c r="N3541" i="13"/>
  <c r="M3541" i="13"/>
  <c r="N3542" i="13" l="1"/>
  <c r="L3543" i="13"/>
  <c r="O3542" i="13"/>
  <c r="P3542" i="13" s="1"/>
  <c r="M3542" i="13"/>
  <c r="L3544" i="13" l="1"/>
  <c r="O3543" i="13"/>
  <c r="P3543" i="13" s="1"/>
  <c r="N3543" i="13"/>
  <c r="M3543" i="13"/>
  <c r="O3544" i="13" l="1"/>
  <c r="P3544" i="13" s="1"/>
  <c r="N3544" i="13"/>
  <c r="L3545" i="13"/>
  <c r="M3544" i="13"/>
  <c r="O3545" i="13" l="1"/>
  <c r="P3545" i="13" s="1"/>
  <c r="L3546" i="13"/>
  <c r="M3545" i="13"/>
  <c r="N3545" i="13"/>
  <c r="N3546" i="13" l="1"/>
  <c r="L3547" i="13"/>
  <c r="O3546" i="13"/>
  <c r="P3546" i="13" s="1"/>
  <c r="M3546" i="13"/>
  <c r="L3548" i="13" l="1"/>
  <c r="O3547" i="13"/>
  <c r="P3547" i="13" s="1"/>
  <c r="M3547" i="13"/>
  <c r="N3547" i="13"/>
  <c r="O3548" i="13" l="1"/>
  <c r="P3548" i="13" s="1"/>
  <c r="N3548" i="13"/>
  <c r="L3549" i="13"/>
  <c r="M3548" i="13"/>
  <c r="O3549" i="13" l="1"/>
  <c r="P3549" i="13" s="1"/>
  <c r="L3550" i="13"/>
  <c r="N3549" i="13"/>
  <c r="M3549" i="13"/>
  <c r="N3550" i="13" l="1"/>
  <c r="L3551" i="13"/>
  <c r="O3550" i="13"/>
  <c r="P3550" i="13" s="1"/>
  <c r="M3550" i="13"/>
  <c r="L3552" i="13" l="1"/>
  <c r="O3551" i="13"/>
  <c r="P3551" i="13" s="1"/>
  <c r="N3551" i="13"/>
  <c r="M3551" i="13"/>
  <c r="O3552" i="13" l="1"/>
  <c r="P3552" i="13" s="1"/>
  <c r="N3552" i="13"/>
  <c r="L3553" i="13"/>
  <c r="M3552" i="13"/>
  <c r="O3553" i="13" l="1"/>
  <c r="P3553" i="13" s="1"/>
  <c r="L3554" i="13"/>
  <c r="M3553" i="13"/>
  <c r="N3553" i="13"/>
  <c r="N3554" i="13" l="1"/>
  <c r="L3555" i="13"/>
  <c r="O3554" i="13"/>
  <c r="P3554" i="13" s="1"/>
  <c r="M3554" i="13"/>
  <c r="L3556" i="13" l="1"/>
  <c r="O3555" i="13"/>
  <c r="P3555" i="13" s="1"/>
  <c r="M3555" i="13"/>
  <c r="N3555" i="13"/>
  <c r="O3556" i="13" l="1"/>
  <c r="P3556" i="13" s="1"/>
  <c r="N3556" i="13"/>
  <c r="L3557" i="13"/>
  <c r="M3556" i="13"/>
  <c r="O3557" i="13" l="1"/>
  <c r="P3557" i="13" s="1"/>
  <c r="L3558" i="13"/>
  <c r="N3557" i="13"/>
  <c r="M3557" i="13"/>
  <c r="N3558" i="13" l="1"/>
  <c r="L3559" i="13"/>
  <c r="O3558" i="13"/>
  <c r="P3558" i="13" s="1"/>
  <c r="M3558" i="13"/>
  <c r="L3560" i="13" l="1"/>
  <c r="O3559" i="13"/>
  <c r="P3559" i="13" s="1"/>
  <c r="N3559" i="13"/>
  <c r="M3559" i="13"/>
  <c r="O3560" i="13" l="1"/>
  <c r="P3560" i="13" s="1"/>
  <c r="N3560" i="13"/>
  <c r="L3561" i="13"/>
  <c r="M3560" i="13"/>
  <c r="O3561" i="13" l="1"/>
  <c r="P3561" i="13" s="1"/>
  <c r="L3562" i="13"/>
  <c r="M3561" i="13"/>
  <c r="N3561" i="13"/>
  <c r="N3562" i="13" l="1"/>
  <c r="L3563" i="13"/>
  <c r="O3562" i="13"/>
  <c r="P3562" i="13" s="1"/>
  <c r="M3562" i="13"/>
  <c r="L3564" i="13" l="1"/>
  <c r="O3563" i="13"/>
  <c r="P3563" i="13" s="1"/>
  <c r="M3563" i="13"/>
  <c r="N3563" i="13"/>
  <c r="O3564" i="13" l="1"/>
  <c r="P3564" i="13" s="1"/>
  <c r="N3564" i="13"/>
  <c r="L3565" i="13"/>
  <c r="M3564" i="13"/>
  <c r="O3565" i="13" l="1"/>
  <c r="P3565" i="13" s="1"/>
  <c r="L3566" i="13"/>
  <c r="N3565" i="13"/>
  <c r="M3565" i="13"/>
  <c r="N3566" i="13" l="1"/>
  <c r="L3567" i="13"/>
  <c r="O3566" i="13"/>
  <c r="P3566" i="13" s="1"/>
  <c r="M3566" i="13"/>
  <c r="L3568" i="13" l="1"/>
  <c r="O3567" i="13"/>
  <c r="P3567" i="13" s="1"/>
  <c r="N3567" i="13"/>
  <c r="M3567" i="13"/>
  <c r="O3568" i="13" l="1"/>
  <c r="P3568" i="13" s="1"/>
  <c r="N3568" i="13"/>
  <c r="L3569" i="13"/>
  <c r="M3568" i="13"/>
  <c r="O3569" i="13" l="1"/>
  <c r="P3569" i="13" s="1"/>
  <c r="L3570" i="13"/>
  <c r="M3569" i="13"/>
  <c r="N3569" i="13"/>
  <c r="N3570" i="13" l="1"/>
  <c r="L3571" i="13"/>
  <c r="O3570" i="13"/>
  <c r="P3570" i="13" s="1"/>
  <c r="M3570" i="13"/>
  <c r="L3572" i="13" l="1"/>
  <c r="O3571" i="13"/>
  <c r="P3571" i="13" s="1"/>
  <c r="M3571" i="13"/>
  <c r="N3571" i="13"/>
  <c r="O3572" i="13" l="1"/>
  <c r="P3572" i="13" s="1"/>
  <c r="N3572" i="13"/>
  <c r="L3573" i="13"/>
  <c r="M3572" i="13"/>
  <c r="O3573" i="13" l="1"/>
  <c r="P3573" i="13" s="1"/>
  <c r="L3574" i="13"/>
  <c r="N3573" i="13"/>
  <c r="M3573" i="13"/>
  <c r="N3574" i="13" l="1"/>
  <c r="L3575" i="13"/>
  <c r="O3574" i="13"/>
  <c r="P3574" i="13" s="1"/>
  <c r="M3574" i="13"/>
  <c r="L3576" i="13" l="1"/>
  <c r="O3575" i="13"/>
  <c r="P3575" i="13" s="1"/>
  <c r="N3575" i="13"/>
  <c r="M3575" i="13"/>
  <c r="O3576" i="13" l="1"/>
  <c r="P3576" i="13" s="1"/>
  <c r="N3576" i="13"/>
  <c r="L3577" i="13"/>
  <c r="M3576" i="13"/>
  <c r="O3577" i="13" l="1"/>
  <c r="P3577" i="13" s="1"/>
  <c r="L3578" i="13"/>
  <c r="M3577" i="13"/>
  <c r="N3577" i="13"/>
  <c r="N3578" i="13" l="1"/>
  <c r="L3579" i="13"/>
  <c r="O3578" i="13"/>
  <c r="P3578" i="13" s="1"/>
  <c r="M3578" i="13"/>
  <c r="L3580" i="13" l="1"/>
  <c r="O3579" i="13"/>
  <c r="P3579" i="13" s="1"/>
  <c r="M3579" i="13"/>
  <c r="N3579" i="13"/>
  <c r="O3580" i="13" l="1"/>
  <c r="P3580" i="13" s="1"/>
  <c r="N3580" i="13"/>
  <c r="L3581" i="13"/>
  <c r="M3580" i="13"/>
  <c r="O3581" i="13" l="1"/>
  <c r="P3581" i="13" s="1"/>
  <c r="L3582" i="13"/>
  <c r="N3581" i="13"/>
  <c r="M3581" i="13"/>
  <c r="N3582" i="13" l="1"/>
  <c r="L3583" i="13"/>
  <c r="O3582" i="13"/>
  <c r="P3582" i="13" s="1"/>
  <c r="M3582" i="13"/>
  <c r="L3584" i="13" l="1"/>
  <c r="O3583" i="13"/>
  <c r="P3583" i="13" s="1"/>
  <c r="N3583" i="13"/>
  <c r="M3583" i="13"/>
  <c r="O3584" i="13" l="1"/>
  <c r="P3584" i="13" s="1"/>
  <c r="N3584" i="13"/>
  <c r="L3585" i="13"/>
  <c r="M3584" i="13"/>
  <c r="O3585" i="13" l="1"/>
  <c r="P3585" i="13" s="1"/>
  <c r="L3586" i="13"/>
  <c r="M3585" i="13"/>
  <c r="N3585" i="13"/>
  <c r="N3586" i="13" l="1"/>
  <c r="L3587" i="13"/>
  <c r="O3586" i="13"/>
  <c r="P3586" i="13" s="1"/>
  <c r="M3586" i="13"/>
  <c r="L3588" i="13" l="1"/>
  <c r="O3587" i="13"/>
  <c r="P3587" i="13" s="1"/>
  <c r="M3587" i="13"/>
  <c r="N3587" i="13"/>
  <c r="O3588" i="13" l="1"/>
  <c r="P3588" i="13" s="1"/>
  <c r="N3588" i="13"/>
  <c r="L3589" i="13"/>
  <c r="M3588" i="13"/>
  <c r="O3589" i="13" l="1"/>
  <c r="P3589" i="13" s="1"/>
  <c r="L3590" i="13"/>
  <c r="N3589" i="13"/>
  <c r="M3589" i="13"/>
  <c r="N3590" i="13" l="1"/>
  <c r="L3591" i="13"/>
  <c r="O3590" i="13"/>
  <c r="P3590" i="13" s="1"/>
  <c r="M3590" i="13"/>
  <c r="L3592" i="13" l="1"/>
  <c r="O3591" i="13"/>
  <c r="P3591" i="13" s="1"/>
  <c r="N3591" i="13"/>
  <c r="M3591" i="13"/>
  <c r="O3592" i="13" l="1"/>
  <c r="P3592" i="13" s="1"/>
  <c r="N3592" i="13"/>
  <c r="L3593" i="13"/>
  <c r="M3592" i="13"/>
  <c r="O3593" i="13" l="1"/>
  <c r="P3593" i="13" s="1"/>
  <c r="L3594" i="13"/>
  <c r="M3593" i="13"/>
  <c r="N3593" i="13"/>
  <c r="N3594" i="13" l="1"/>
  <c r="L3595" i="13"/>
  <c r="O3594" i="13"/>
  <c r="P3594" i="13" s="1"/>
  <c r="M3594" i="13"/>
  <c r="L3596" i="13" l="1"/>
  <c r="O3595" i="13"/>
  <c r="P3595" i="13" s="1"/>
  <c r="M3595" i="13"/>
  <c r="N3595" i="13"/>
  <c r="O3596" i="13" l="1"/>
  <c r="P3596" i="13" s="1"/>
  <c r="N3596" i="13"/>
  <c r="L3597" i="13"/>
  <c r="M3596" i="13"/>
  <c r="O3597" i="13" l="1"/>
  <c r="P3597" i="13" s="1"/>
  <c r="L3598" i="13"/>
  <c r="N3597" i="13"/>
  <c r="M3597" i="13"/>
  <c r="N3598" i="13" l="1"/>
  <c r="L3599" i="13"/>
  <c r="O3598" i="13"/>
  <c r="P3598" i="13" s="1"/>
  <c r="M3598" i="13"/>
  <c r="L3600" i="13" l="1"/>
  <c r="O3599" i="13"/>
  <c r="P3599" i="13" s="1"/>
  <c r="N3599" i="13"/>
  <c r="M3599" i="13"/>
  <c r="O3600" i="13" l="1"/>
  <c r="P3600" i="13" s="1"/>
  <c r="N3600" i="13"/>
  <c r="L3601" i="13"/>
  <c r="M3600" i="13"/>
  <c r="O3601" i="13" l="1"/>
  <c r="P3601" i="13" s="1"/>
  <c r="L3602" i="13"/>
  <c r="M3601" i="13"/>
  <c r="N3601" i="13"/>
  <c r="N3602" i="13" l="1"/>
  <c r="L3603" i="13"/>
  <c r="O3602" i="13"/>
  <c r="P3602" i="13" s="1"/>
  <c r="M3602" i="13"/>
  <c r="L3604" i="13" l="1"/>
  <c r="O3603" i="13"/>
  <c r="P3603" i="13" s="1"/>
  <c r="M3603" i="13"/>
  <c r="N3603" i="13"/>
  <c r="O3604" i="13" l="1"/>
  <c r="P3604" i="13" s="1"/>
  <c r="N3604" i="13"/>
  <c r="L3605" i="13"/>
  <c r="M3604" i="13"/>
  <c r="O3605" i="13" l="1"/>
  <c r="P3605" i="13" s="1"/>
  <c r="L3606" i="13"/>
  <c r="N3605" i="13"/>
  <c r="M3605" i="13"/>
  <c r="N3606" i="13" l="1"/>
  <c r="L3607" i="13"/>
  <c r="O3606" i="13"/>
  <c r="P3606" i="13" s="1"/>
  <c r="M3606" i="13"/>
  <c r="L3608" i="13" l="1"/>
  <c r="O3607" i="13"/>
  <c r="P3607" i="13" s="1"/>
  <c r="N3607" i="13"/>
  <c r="M3607" i="13"/>
  <c r="O3608" i="13" l="1"/>
  <c r="P3608" i="13" s="1"/>
  <c r="N3608" i="13"/>
  <c r="L3609" i="13"/>
  <c r="M3608" i="13"/>
  <c r="O3609" i="13" l="1"/>
  <c r="P3609" i="13" s="1"/>
  <c r="L3610" i="13"/>
  <c r="M3609" i="13"/>
  <c r="N3609" i="13"/>
  <c r="N3610" i="13" l="1"/>
  <c r="L3611" i="13"/>
  <c r="O3610" i="13"/>
  <c r="P3610" i="13" s="1"/>
  <c r="M3610" i="13"/>
  <c r="L3612" i="13" l="1"/>
  <c r="O3611" i="13"/>
  <c r="P3611" i="13" s="1"/>
  <c r="M3611" i="13"/>
  <c r="N3611" i="13"/>
  <c r="O3612" i="13" l="1"/>
  <c r="P3612" i="13" s="1"/>
  <c r="N3612" i="13"/>
  <c r="L3613" i="13"/>
  <c r="M3612" i="13"/>
  <c r="O3613" i="13" l="1"/>
  <c r="P3613" i="13" s="1"/>
  <c r="L3614" i="13"/>
  <c r="N3613" i="13"/>
  <c r="M3613" i="13"/>
  <c r="N3614" i="13" l="1"/>
  <c r="L3615" i="13"/>
  <c r="O3614" i="13"/>
  <c r="P3614" i="13" s="1"/>
  <c r="M3614" i="13"/>
  <c r="L3616" i="13" l="1"/>
  <c r="O3615" i="13"/>
  <c r="P3615" i="13" s="1"/>
  <c r="N3615" i="13"/>
  <c r="M3615" i="13"/>
  <c r="O3616" i="13" l="1"/>
  <c r="P3616" i="13" s="1"/>
  <c r="N3616" i="13"/>
  <c r="L3617" i="13"/>
  <c r="M3616" i="13"/>
  <c r="O3617" i="13" l="1"/>
  <c r="P3617" i="13" s="1"/>
  <c r="L3618" i="13"/>
  <c r="M3617" i="13"/>
  <c r="N3617" i="13"/>
  <c r="N3618" i="13" l="1"/>
  <c r="L3619" i="13"/>
  <c r="O3618" i="13"/>
  <c r="P3618" i="13" s="1"/>
  <c r="M3618" i="13"/>
  <c r="L3620" i="13" l="1"/>
  <c r="O3619" i="13"/>
  <c r="P3619" i="13" s="1"/>
  <c r="M3619" i="13"/>
  <c r="N3619" i="13"/>
  <c r="O3620" i="13" l="1"/>
  <c r="P3620" i="13" s="1"/>
  <c r="N3620" i="13"/>
  <c r="L3621" i="13"/>
  <c r="M3620" i="13"/>
  <c r="O3621" i="13" l="1"/>
  <c r="P3621" i="13" s="1"/>
  <c r="L3622" i="13"/>
  <c r="N3621" i="13"/>
  <c r="M3621" i="13"/>
  <c r="N3622" i="13" l="1"/>
  <c r="L3623" i="13"/>
  <c r="O3622" i="13"/>
  <c r="P3622" i="13" s="1"/>
  <c r="M3622" i="13"/>
  <c r="L3624" i="13" l="1"/>
  <c r="O3623" i="13"/>
  <c r="P3623" i="13" s="1"/>
  <c r="N3623" i="13"/>
  <c r="M3623" i="13"/>
  <c r="O3624" i="13" l="1"/>
  <c r="P3624" i="13" s="1"/>
  <c r="N3624" i="13"/>
  <c r="L3625" i="13"/>
  <c r="M3624" i="13"/>
  <c r="O3625" i="13" l="1"/>
  <c r="P3625" i="13" s="1"/>
  <c r="L3626" i="13"/>
  <c r="M3625" i="13"/>
  <c r="N3625" i="13"/>
  <c r="N3626" i="13" l="1"/>
  <c r="L3627" i="13"/>
  <c r="O3626" i="13"/>
  <c r="P3626" i="13" s="1"/>
  <c r="M3626" i="13"/>
  <c r="L3628" i="13" l="1"/>
  <c r="O3627" i="13"/>
  <c r="P3627" i="13" s="1"/>
  <c r="M3627" i="13"/>
  <c r="N3627" i="13"/>
  <c r="O3628" i="13" l="1"/>
  <c r="P3628" i="13" s="1"/>
  <c r="N3628" i="13"/>
  <c r="L3629" i="13"/>
  <c r="M3628" i="13"/>
  <c r="O3629" i="13" l="1"/>
  <c r="P3629" i="13" s="1"/>
  <c r="L3630" i="13"/>
  <c r="N3629" i="13"/>
  <c r="M3629" i="13"/>
  <c r="N3630" i="13" l="1"/>
  <c r="L3631" i="13"/>
  <c r="O3630" i="13"/>
  <c r="P3630" i="13" s="1"/>
  <c r="M3630" i="13"/>
  <c r="L3632" i="13" l="1"/>
  <c r="O3631" i="13"/>
  <c r="P3631" i="13" s="1"/>
  <c r="N3631" i="13"/>
  <c r="M3631" i="13"/>
  <c r="O3632" i="13" l="1"/>
  <c r="P3632" i="13" s="1"/>
  <c r="N3632" i="13"/>
  <c r="L3633" i="13"/>
  <c r="M3632" i="13"/>
  <c r="O3633" i="13" l="1"/>
  <c r="P3633" i="13" s="1"/>
  <c r="L3634" i="13"/>
  <c r="M3633" i="13"/>
  <c r="N3633" i="13"/>
  <c r="N3634" i="13" l="1"/>
  <c r="L3635" i="13"/>
  <c r="O3634" i="13"/>
  <c r="P3634" i="13" s="1"/>
  <c r="M3634" i="13"/>
  <c r="L3636" i="13" l="1"/>
  <c r="O3635" i="13"/>
  <c r="P3635" i="13" s="1"/>
  <c r="M3635" i="13"/>
  <c r="N3635" i="13"/>
  <c r="O3636" i="13" l="1"/>
  <c r="P3636" i="13" s="1"/>
  <c r="N3636" i="13"/>
  <c r="L3637" i="13"/>
  <c r="M3636" i="13"/>
  <c r="O3637" i="13" l="1"/>
  <c r="P3637" i="13" s="1"/>
  <c r="L3638" i="13"/>
  <c r="N3637" i="13"/>
  <c r="M3637" i="13"/>
  <c r="N3638" i="13" l="1"/>
  <c r="L3639" i="13"/>
  <c r="O3638" i="13"/>
  <c r="P3638" i="13" s="1"/>
  <c r="M3638" i="13"/>
  <c r="L3640" i="13" l="1"/>
  <c r="O3639" i="13"/>
  <c r="P3639" i="13" s="1"/>
  <c r="N3639" i="13"/>
  <c r="M3639" i="13"/>
  <c r="O3640" i="13" l="1"/>
  <c r="P3640" i="13" s="1"/>
  <c r="N3640" i="13"/>
  <c r="L3641" i="13"/>
  <c r="M3640" i="13"/>
  <c r="O3641" i="13" l="1"/>
  <c r="P3641" i="13" s="1"/>
  <c r="L3642" i="13"/>
  <c r="M3641" i="13"/>
  <c r="N3641" i="13"/>
  <c r="N3642" i="13" l="1"/>
  <c r="L3643" i="13"/>
  <c r="O3642" i="13"/>
  <c r="P3642" i="13" s="1"/>
  <c r="M3642" i="13"/>
  <c r="L3644" i="13" l="1"/>
  <c r="O3643" i="13"/>
  <c r="P3643" i="13" s="1"/>
  <c r="M3643" i="13"/>
  <c r="N3643" i="13"/>
  <c r="O3644" i="13" l="1"/>
  <c r="P3644" i="13" s="1"/>
  <c r="N3644" i="13"/>
  <c r="L3645" i="13"/>
  <c r="M3644" i="13"/>
  <c r="O3645" i="13" l="1"/>
  <c r="P3645" i="13" s="1"/>
  <c r="L3646" i="13"/>
  <c r="N3645" i="13"/>
  <c r="M3645" i="13"/>
  <c r="N3646" i="13" l="1"/>
  <c r="L3647" i="13"/>
  <c r="O3646" i="13"/>
  <c r="P3646" i="13" s="1"/>
  <c r="M3646" i="13"/>
  <c r="L3648" i="13" l="1"/>
  <c r="O3647" i="13"/>
  <c r="P3647" i="13" s="1"/>
  <c r="N3647" i="13"/>
  <c r="M3647" i="13"/>
  <c r="O3648" i="13" l="1"/>
  <c r="P3648" i="13" s="1"/>
  <c r="N3648" i="13"/>
  <c r="L3649" i="13"/>
  <c r="M3648" i="13"/>
  <c r="O3649" i="13" l="1"/>
  <c r="P3649" i="13" s="1"/>
  <c r="L3650" i="13"/>
  <c r="M3649" i="13"/>
  <c r="N3649" i="13"/>
  <c r="N3650" i="13" l="1"/>
  <c r="L3651" i="13"/>
  <c r="O3650" i="13"/>
  <c r="P3650" i="13" s="1"/>
  <c r="M3650" i="13"/>
  <c r="L3652" i="13" l="1"/>
  <c r="O3651" i="13"/>
  <c r="P3651" i="13" s="1"/>
  <c r="M3651" i="13"/>
  <c r="N3651" i="13"/>
  <c r="O3652" i="13" l="1"/>
  <c r="P3652" i="13" s="1"/>
  <c r="N3652" i="13"/>
  <c r="L3653" i="13"/>
  <c r="M3652" i="13"/>
  <c r="O3653" i="13" l="1"/>
  <c r="P3653" i="13" s="1"/>
  <c r="L3654" i="13"/>
  <c r="N3653" i="13"/>
  <c r="M3653" i="13"/>
  <c r="N3654" i="13" l="1"/>
  <c r="L3655" i="13"/>
  <c r="O3654" i="13"/>
  <c r="P3654" i="13" s="1"/>
  <c r="M3654" i="13"/>
  <c r="L3656" i="13" l="1"/>
  <c r="O3655" i="13"/>
  <c r="P3655" i="13" s="1"/>
  <c r="N3655" i="13"/>
  <c r="M3655" i="13"/>
  <c r="O3656" i="13" l="1"/>
  <c r="P3656" i="13" s="1"/>
  <c r="N3656" i="13"/>
  <c r="L3657" i="13"/>
  <c r="M3656" i="13"/>
  <c r="O3657" i="13" l="1"/>
  <c r="P3657" i="13" s="1"/>
  <c r="L3658" i="13"/>
  <c r="M3657" i="13"/>
  <c r="N3657" i="13"/>
  <c r="N3658" i="13" l="1"/>
  <c r="L3659" i="13"/>
  <c r="O3658" i="13"/>
  <c r="P3658" i="13" s="1"/>
  <c r="M3658" i="13"/>
  <c r="L3660" i="13" l="1"/>
  <c r="O3659" i="13"/>
  <c r="P3659" i="13" s="1"/>
  <c r="M3659" i="13"/>
  <c r="N3659" i="13"/>
  <c r="O3660" i="13" l="1"/>
  <c r="P3660" i="13" s="1"/>
  <c r="N3660" i="13"/>
  <c r="L3661" i="13"/>
  <c r="M3660" i="13"/>
  <c r="O3661" i="13" l="1"/>
  <c r="P3661" i="13" s="1"/>
  <c r="L3662" i="13"/>
  <c r="N3661" i="13"/>
  <c r="M3661" i="13"/>
  <c r="N3662" i="13" l="1"/>
  <c r="L3663" i="13"/>
  <c r="O3662" i="13"/>
  <c r="P3662" i="13" s="1"/>
  <c r="M3662" i="13"/>
  <c r="L3664" i="13" l="1"/>
  <c r="O3663" i="13"/>
  <c r="P3663" i="13" s="1"/>
  <c r="N3663" i="13"/>
  <c r="M3663" i="13"/>
  <c r="O3664" i="13" l="1"/>
  <c r="P3664" i="13" s="1"/>
  <c r="N3664" i="13"/>
  <c r="L3665" i="13"/>
  <c r="M3664" i="13"/>
  <c r="O3665" i="13" l="1"/>
  <c r="P3665" i="13" s="1"/>
  <c r="L3666" i="13"/>
  <c r="M3665" i="13"/>
  <c r="N3665" i="13"/>
  <c r="N3666" i="13" l="1"/>
  <c r="L3667" i="13"/>
  <c r="O3666" i="13"/>
  <c r="P3666" i="13" s="1"/>
  <c r="M3666" i="13"/>
  <c r="L3668" i="13" l="1"/>
  <c r="O3667" i="13"/>
  <c r="P3667" i="13" s="1"/>
  <c r="M3667" i="13"/>
  <c r="N3667" i="13"/>
  <c r="O3668" i="13" l="1"/>
  <c r="P3668" i="13" s="1"/>
  <c r="N3668" i="13"/>
  <c r="L3669" i="13"/>
  <c r="M3668" i="13"/>
  <c r="O3669" i="13" l="1"/>
  <c r="P3669" i="13" s="1"/>
  <c r="L3670" i="13"/>
  <c r="N3669" i="13"/>
  <c r="M3669" i="13"/>
  <c r="N3670" i="13" l="1"/>
  <c r="L3671" i="13"/>
  <c r="O3670" i="13"/>
  <c r="P3670" i="13" s="1"/>
  <c r="M3670" i="13"/>
  <c r="L3672" i="13" l="1"/>
  <c r="O3671" i="13"/>
  <c r="P3671" i="13" s="1"/>
  <c r="N3671" i="13"/>
  <c r="M3671" i="13"/>
  <c r="O3672" i="13" l="1"/>
  <c r="P3672" i="13" s="1"/>
  <c r="N3672" i="13"/>
  <c r="L3673" i="13"/>
  <c r="M3672" i="13"/>
  <c r="O3673" i="13" l="1"/>
  <c r="P3673" i="13" s="1"/>
  <c r="L3674" i="13"/>
  <c r="M3673" i="13"/>
  <c r="N3673" i="13"/>
  <c r="N3674" i="13" l="1"/>
  <c r="L3675" i="13"/>
  <c r="O3674" i="13"/>
  <c r="P3674" i="13" s="1"/>
  <c r="M3674" i="13"/>
  <c r="L3676" i="13" l="1"/>
  <c r="O3675" i="13"/>
  <c r="P3675" i="13" s="1"/>
  <c r="M3675" i="13"/>
  <c r="N3675" i="13"/>
  <c r="O3676" i="13" l="1"/>
  <c r="P3676" i="13" s="1"/>
  <c r="N3676" i="13"/>
  <c r="L3677" i="13"/>
  <c r="M3676" i="13"/>
  <c r="O3677" i="13" l="1"/>
  <c r="P3677" i="13" s="1"/>
  <c r="L3678" i="13"/>
  <c r="N3677" i="13"/>
  <c r="M3677" i="13"/>
  <c r="N3678" i="13" l="1"/>
  <c r="L3679" i="13"/>
  <c r="O3678" i="13"/>
  <c r="P3678" i="13" s="1"/>
  <c r="M3678" i="13"/>
  <c r="L3680" i="13" l="1"/>
  <c r="O3679" i="13"/>
  <c r="P3679" i="13" s="1"/>
  <c r="N3679" i="13"/>
  <c r="M3679" i="13"/>
  <c r="O3680" i="13" l="1"/>
  <c r="P3680" i="13" s="1"/>
  <c r="N3680" i="13"/>
  <c r="L3681" i="13"/>
  <c r="M3680" i="13"/>
  <c r="O3681" i="13" l="1"/>
  <c r="P3681" i="13" s="1"/>
  <c r="L3682" i="13"/>
  <c r="M3681" i="13"/>
  <c r="N3681" i="13"/>
  <c r="N3682" i="13" l="1"/>
  <c r="L3683" i="13"/>
  <c r="O3682" i="13"/>
  <c r="P3682" i="13" s="1"/>
  <c r="M3682" i="13"/>
  <c r="L3684" i="13" l="1"/>
  <c r="O3683" i="13"/>
  <c r="P3683" i="13" s="1"/>
  <c r="M3683" i="13"/>
  <c r="N3683" i="13"/>
  <c r="O3684" i="13" l="1"/>
  <c r="P3684" i="13" s="1"/>
  <c r="N3684" i="13"/>
  <c r="L3685" i="13"/>
  <c r="M3684" i="13"/>
  <c r="O3685" i="13" l="1"/>
  <c r="P3685" i="13" s="1"/>
  <c r="L3686" i="13"/>
  <c r="N3685" i="13"/>
  <c r="M3685" i="13"/>
  <c r="N3686" i="13" l="1"/>
  <c r="L3687" i="13"/>
  <c r="O3686" i="13"/>
  <c r="P3686" i="13" s="1"/>
  <c r="M3686" i="13"/>
  <c r="L3688" i="13" l="1"/>
  <c r="O3687" i="13"/>
  <c r="P3687" i="13" s="1"/>
  <c r="N3687" i="13"/>
  <c r="M3687" i="13"/>
  <c r="O3688" i="13" l="1"/>
  <c r="P3688" i="13" s="1"/>
  <c r="N3688" i="13"/>
  <c r="L3689" i="13"/>
  <c r="M3688" i="13"/>
  <c r="O3689" i="13" l="1"/>
  <c r="P3689" i="13" s="1"/>
  <c r="L3690" i="13"/>
  <c r="M3689" i="13"/>
  <c r="N3689" i="13"/>
  <c r="N3690" i="13" l="1"/>
  <c r="L3691" i="13"/>
  <c r="O3690" i="13"/>
  <c r="P3690" i="13" s="1"/>
  <c r="M3690" i="13"/>
  <c r="L3692" i="13" l="1"/>
  <c r="O3691" i="13"/>
  <c r="P3691" i="13" s="1"/>
  <c r="M3691" i="13"/>
  <c r="N3691" i="13"/>
  <c r="O3692" i="13" l="1"/>
  <c r="P3692" i="13" s="1"/>
  <c r="N3692" i="13"/>
  <c r="L3693" i="13"/>
  <c r="M3692" i="13"/>
  <c r="O3693" i="13" l="1"/>
  <c r="P3693" i="13" s="1"/>
  <c r="L3694" i="13"/>
  <c r="N3693" i="13"/>
  <c r="M3693" i="13"/>
  <c r="N3694" i="13" l="1"/>
  <c r="L3695" i="13"/>
  <c r="O3694" i="13"/>
  <c r="P3694" i="13" s="1"/>
  <c r="M3694" i="13"/>
  <c r="L3696" i="13" l="1"/>
  <c r="O3695" i="13"/>
  <c r="P3695" i="13" s="1"/>
  <c r="N3695" i="13"/>
  <c r="M3695" i="13"/>
  <c r="O3696" i="13" l="1"/>
  <c r="P3696" i="13" s="1"/>
  <c r="N3696" i="13"/>
  <c r="L3697" i="13"/>
  <c r="M3696" i="13"/>
  <c r="O3697" i="13" l="1"/>
  <c r="P3697" i="13" s="1"/>
  <c r="L3698" i="13"/>
  <c r="M3697" i="13"/>
  <c r="N3697" i="13"/>
  <c r="N3698" i="13" l="1"/>
  <c r="L3699" i="13"/>
  <c r="O3698" i="13"/>
  <c r="P3698" i="13" s="1"/>
  <c r="M3698" i="13"/>
  <c r="L3700" i="13" l="1"/>
  <c r="O3699" i="13"/>
  <c r="P3699" i="13" s="1"/>
  <c r="M3699" i="13"/>
  <c r="N3699" i="13"/>
  <c r="O3700" i="13" l="1"/>
  <c r="P3700" i="13" s="1"/>
  <c r="N3700" i="13"/>
  <c r="L3701" i="13"/>
  <c r="M3700" i="13"/>
  <c r="O3701" i="13" l="1"/>
  <c r="P3701" i="13" s="1"/>
  <c r="L3702" i="13"/>
  <c r="N3701" i="13"/>
  <c r="M3701" i="13"/>
  <c r="N3702" i="13" l="1"/>
  <c r="L3703" i="13"/>
  <c r="O3702" i="13"/>
  <c r="P3702" i="13" s="1"/>
  <c r="M3702" i="13"/>
  <c r="L3704" i="13" l="1"/>
  <c r="O3703" i="13"/>
  <c r="P3703" i="13" s="1"/>
  <c r="N3703" i="13"/>
  <c r="M3703" i="13"/>
  <c r="O3704" i="13" l="1"/>
  <c r="P3704" i="13" s="1"/>
  <c r="N3704" i="13"/>
  <c r="L3705" i="13"/>
  <c r="M3704" i="13"/>
  <c r="O3705" i="13" l="1"/>
  <c r="P3705" i="13" s="1"/>
  <c r="L3706" i="13"/>
  <c r="M3705" i="13"/>
  <c r="N3705" i="13"/>
  <c r="N3706" i="13" l="1"/>
  <c r="L3707" i="13"/>
  <c r="O3706" i="13"/>
  <c r="P3706" i="13" s="1"/>
  <c r="M3706" i="13"/>
  <c r="L3708" i="13" l="1"/>
  <c r="O3707" i="13"/>
  <c r="P3707" i="13" s="1"/>
  <c r="M3707" i="13"/>
  <c r="N3707" i="13"/>
  <c r="O3708" i="13" l="1"/>
  <c r="P3708" i="13" s="1"/>
  <c r="N3708" i="13"/>
  <c r="L3709" i="13"/>
  <c r="M3708" i="13"/>
  <c r="O3709" i="13" l="1"/>
  <c r="P3709" i="13" s="1"/>
  <c r="L3710" i="13"/>
  <c r="N3709" i="13"/>
  <c r="M3709" i="13"/>
  <c r="N3710" i="13" l="1"/>
  <c r="L3711" i="13"/>
  <c r="O3710" i="13"/>
  <c r="P3710" i="13" s="1"/>
  <c r="M3710" i="13"/>
  <c r="L3712" i="13" l="1"/>
  <c r="O3711" i="13"/>
  <c r="P3711" i="13" s="1"/>
  <c r="N3711" i="13"/>
  <c r="M3711" i="13"/>
  <c r="O3712" i="13" l="1"/>
  <c r="P3712" i="13" s="1"/>
  <c r="N3712" i="13"/>
  <c r="L3713" i="13"/>
  <c r="M3712" i="13"/>
  <c r="O3713" i="13" l="1"/>
  <c r="P3713" i="13" s="1"/>
  <c r="L3714" i="13"/>
  <c r="M3713" i="13"/>
  <c r="N3713" i="13"/>
  <c r="N3714" i="13" l="1"/>
  <c r="L3715" i="13"/>
  <c r="O3714" i="13"/>
  <c r="P3714" i="13" s="1"/>
  <c r="M3714" i="13"/>
  <c r="L3716" i="13" l="1"/>
  <c r="O3715" i="13"/>
  <c r="P3715" i="13" s="1"/>
  <c r="M3715" i="13"/>
  <c r="N3715" i="13"/>
  <c r="O3716" i="13" l="1"/>
  <c r="P3716" i="13" s="1"/>
  <c r="N3716" i="13"/>
  <c r="L3717" i="13"/>
  <c r="M3716" i="13"/>
  <c r="O3717" i="13" l="1"/>
  <c r="P3717" i="13" s="1"/>
  <c r="L3718" i="13"/>
  <c r="N3717" i="13"/>
  <c r="M3717" i="13"/>
  <c r="N3718" i="13" l="1"/>
  <c r="L3719" i="13"/>
  <c r="O3718" i="13"/>
  <c r="P3718" i="13" s="1"/>
  <c r="M3718" i="13"/>
  <c r="L3720" i="13" l="1"/>
  <c r="O3719" i="13"/>
  <c r="P3719" i="13" s="1"/>
  <c r="N3719" i="13"/>
  <c r="M3719" i="13"/>
  <c r="O3720" i="13" l="1"/>
  <c r="P3720" i="13" s="1"/>
  <c r="N3720" i="13"/>
  <c r="L3721" i="13"/>
  <c r="M3720" i="13"/>
  <c r="O3721" i="13" l="1"/>
  <c r="P3721" i="13" s="1"/>
  <c r="L3722" i="13"/>
  <c r="M3721" i="13"/>
  <c r="N3721" i="13"/>
  <c r="N3722" i="13" l="1"/>
  <c r="L3723" i="13"/>
  <c r="O3722" i="13"/>
  <c r="P3722" i="13" s="1"/>
  <c r="M3722" i="13"/>
  <c r="L3724" i="13" l="1"/>
  <c r="O3723" i="13"/>
  <c r="P3723" i="13" s="1"/>
  <c r="M3723" i="13"/>
  <c r="N3723" i="13"/>
  <c r="O3724" i="13" l="1"/>
  <c r="P3724" i="13" s="1"/>
  <c r="N3724" i="13"/>
  <c r="L3725" i="13"/>
  <c r="M3724" i="13"/>
  <c r="O3725" i="13" l="1"/>
  <c r="P3725" i="13" s="1"/>
  <c r="L3726" i="13"/>
  <c r="N3725" i="13"/>
  <c r="M3725" i="13"/>
  <c r="N3726" i="13" l="1"/>
  <c r="L3727" i="13"/>
  <c r="O3726" i="13"/>
  <c r="P3726" i="13" s="1"/>
  <c r="M3726" i="13"/>
  <c r="L3728" i="13" l="1"/>
  <c r="O3727" i="13"/>
  <c r="P3727" i="13" s="1"/>
  <c r="N3727" i="13"/>
  <c r="M3727" i="13"/>
  <c r="O3728" i="13" l="1"/>
  <c r="P3728" i="13" s="1"/>
  <c r="N3728" i="13"/>
  <c r="L3729" i="13"/>
  <c r="M3728" i="13"/>
  <c r="O3729" i="13" l="1"/>
  <c r="P3729" i="13" s="1"/>
  <c r="L3730" i="13"/>
  <c r="M3729" i="13"/>
  <c r="N3729" i="13"/>
  <c r="N3730" i="13" l="1"/>
  <c r="L3731" i="13"/>
  <c r="O3730" i="13"/>
  <c r="P3730" i="13" s="1"/>
  <c r="M3730" i="13"/>
  <c r="L3732" i="13" l="1"/>
  <c r="O3731" i="13"/>
  <c r="P3731" i="13" s="1"/>
  <c r="M3731" i="13"/>
  <c r="N3731" i="13"/>
  <c r="O3732" i="13" l="1"/>
  <c r="P3732" i="13" s="1"/>
  <c r="N3732" i="13"/>
  <c r="L3733" i="13"/>
  <c r="M3732" i="13"/>
  <c r="O3733" i="13" l="1"/>
  <c r="P3733" i="13" s="1"/>
  <c r="L3734" i="13"/>
  <c r="N3733" i="13"/>
  <c r="M3733" i="13"/>
  <c r="N3734" i="13" l="1"/>
  <c r="L3735" i="13"/>
  <c r="O3734" i="13"/>
  <c r="P3734" i="13" s="1"/>
  <c r="M3734" i="13"/>
  <c r="L3736" i="13" l="1"/>
  <c r="O3735" i="13"/>
  <c r="P3735" i="13" s="1"/>
  <c r="N3735" i="13"/>
  <c r="M3735" i="13"/>
  <c r="O3736" i="13" l="1"/>
  <c r="P3736" i="13" s="1"/>
  <c r="N3736" i="13"/>
  <c r="L3737" i="13"/>
  <c r="M3736" i="13"/>
  <c r="O3737" i="13" l="1"/>
  <c r="P3737" i="13" s="1"/>
  <c r="L3738" i="13"/>
  <c r="M3737" i="13"/>
  <c r="N3737" i="13"/>
  <c r="N3738" i="13" l="1"/>
  <c r="L3739" i="13"/>
  <c r="O3738" i="13"/>
  <c r="P3738" i="13" s="1"/>
  <c r="M3738" i="13"/>
  <c r="L3740" i="13" l="1"/>
  <c r="O3739" i="13"/>
  <c r="P3739" i="13" s="1"/>
  <c r="M3739" i="13"/>
  <c r="N3739" i="13"/>
  <c r="O3740" i="13" l="1"/>
  <c r="P3740" i="13" s="1"/>
  <c r="N3740" i="13"/>
  <c r="L3741" i="13"/>
  <c r="M3740" i="13"/>
  <c r="O3741" i="13" l="1"/>
  <c r="P3741" i="13" s="1"/>
  <c r="L3742" i="13"/>
  <c r="N3741" i="13"/>
  <c r="M3741" i="13"/>
  <c r="N3742" i="13" l="1"/>
  <c r="L3743" i="13"/>
  <c r="O3742" i="13"/>
  <c r="P3742" i="13" s="1"/>
  <c r="M3742" i="13"/>
  <c r="L3744" i="13" l="1"/>
  <c r="O3743" i="13"/>
  <c r="P3743" i="13" s="1"/>
  <c r="N3743" i="13"/>
  <c r="M3743" i="13"/>
  <c r="O3744" i="13" l="1"/>
  <c r="P3744" i="13" s="1"/>
  <c r="N3744" i="13"/>
  <c r="L3745" i="13"/>
  <c r="M3744" i="13"/>
  <c r="O3745" i="13" l="1"/>
  <c r="P3745" i="13" s="1"/>
  <c r="L3746" i="13"/>
  <c r="M3745" i="13"/>
  <c r="N3745" i="13"/>
  <c r="N3746" i="13" l="1"/>
  <c r="L3747" i="13"/>
  <c r="O3746" i="13"/>
  <c r="P3746" i="13" s="1"/>
  <c r="M3746" i="13"/>
  <c r="L3748" i="13" l="1"/>
  <c r="O3747" i="13"/>
  <c r="P3747" i="13" s="1"/>
  <c r="M3747" i="13"/>
  <c r="N3747" i="13"/>
  <c r="O3748" i="13" l="1"/>
  <c r="P3748" i="13" s="1"/>
  <c r="N3748" i="13"/>
  <c r="L3749" i="13"/>
  <c r="M3748" i="13"/>
  <c r="O3749" i="13" l="1"/>
  <c r="P3749" i="13" s="1"/>
  <c r="L3750" i="13"/>
  <c r="N3749" i="13"/>
  <c r="M3749" i="13"/>
  <c r="N3750" i="13" l="1"/>
  <c r="L3751" i="13"/>
  <c r="O3750" i="13"/>
  <c r="P3750" i="13" s="1"/>
  <c r="M3750" i="13"/>
  <c r="L3752" i="13" l="1"/>
  <c r="O3751" i="13"/>
  <c r="P3751" i="13" s="1"/>
  <c r="N3751" i="13"/>
  <c r="M3751" i="13"/>
  <c r="O3752" i="13" l="1"/>
  <c r="P3752" i="13" s="1"/>
  <c r="N3752" i="13"/>
  <c r="L3753" i="13"/>
  <c r="M3752" i="13"/>
  <c r="O3753" i="13" l="1"/>
  <c r="P3753" i="13" s="1"/>
  <c r="L3754" i="13"/>
  <c r="M3753" i="13"/>
  <c r="N3753" i="13"/>
  <c r="N3754" i="13" l="1"/>
  <c r="L3755" i="13"/>
  <c r="O3754" i="13"/>
  <c r="P3754" i="13" s="1"/>
  <c r="M3754" i="13"/>
  <c r="L3756" i="13" l="1"/>
  <c r="O3755" i="13"/>
  <c r="P3755" i="13" s="1"/>
  <c r="M3755" i="13"/>
  <c r="N3755" i="13"/>
  <c r="O3756" i="13" l="1"/>
  <c r="P3756" i="13" s="1"/>
  <c r="N3756" i="13"/>
  <c r="L3757" i="13"/>
  <c r="M3756" i="13"/>
  <c r="O3757" i="13" l="1"/>
  <c r="P3757" i="13" s="1"/>
  <c r="L3758" i="13"/>
  <c r="N3757" i="13"/>
  <c r="M3757" i="13"/>
  <c r="N3758" i="13" l="1"/>
  <c r="L3759" i="13"/>
  <c r="O3758" i="13"/>
  <c r="P3758" i="13" s="1"/>
  <c r="M3758" i="13"/>
  <c r="L3760" i="13" l="1"/>
  <c r="O3759" i="13"/>
  <c r="P3759" i="13" s="1"/>
  <c r="N3759" i="13"/>
  <c r="M3759" i="13"/>
  <c r="O3760" i="13" l="1"/>
  <c r="P3760" i="13" s="1"/>
  <c r="N3760" i="13"/>
  <c r="L3761" i="13"/>
  <c r="M3760" i="13"/>
  <c r="O3761" i="13" l="1"/>
  <c r="P3761" i="13" s="1"/>
  <c r="L3762" i="13"/>
  <c r="M3761" i="13"/>
  <c r="N3761" i="13"/>
  <c r="N3762" i="13" l="1"/>
  <c r="L3763" i="13"/>
  <c r="O3762" i="13"/>
  <c r="P3762" i="13" s="1"/>
  <c r="M3762" i="13"/>
  <c r="L3764" i="13" l="1"/>
  <c r="O3763" i="13"/>
  <c r="P3763" i="13" s="1"/>
  <c r="M3763" i="13"/>
  <c r="N3763" i="13"/>
  <c r="O3764" i="13" l="1"/>
  <c r="P3764" i="13" s="1"/>
  <c r="N3764" i="13"/>
  <c r="L3765" i="13"/>
  <c r="M3764" i="13"/>
  <c r="O3765" i="13" l="1"/>
  <c r="P3765" i="13" s="1"/>
  <c r="L3766" i="13"/>
  <c r="N3765" i="13"/>
  <c r="M3765" i="13"/>
  <c r="N3766" i="13" l="1"/>
  <c r="L3767" i="13"/>
  <c r="O3766" i="13"/>
  <c r="P3766" i="13" s="1"/>
  <c r="M3766" i="13"/>
  <c r="L3768" i="13" l="1"/>
  <c r="O3767" i="13"/>
  <c r="P3767" i="13" s="1"/>
  <c r="N3767" i="13"/>
  <c r="M3767" i="13"/>
  <c r="O3768" i="13" l="1"/>
  <c r="P3768" i="13" s="1"/>
  <c r="N3768" i="13"/>
  <c r="L3769" i="13"/>
  <c r="M3768" i="13"/>
  <c r="O3769" i="13" l="1"/>
  <c r="P3769" i="13" s="1"/>
  <c r="L3770" i="13"/>
  <c r="M3769" i="13"/>
  <c r="N3769" i="13"/>
  <c r="N3770" i="13" l="1"/>
  <c r="L3771" i="13"/>
  <c r="O3770" i="13"/>
  <c r="P3770" i="13" s="1"/>
  <c r="M3770" i="13"/>
  <c r="L3772" i="13" l="1"/>
  <c r="O3771" i="13"/>
  <c r="P3771" i="13" s="1"/>
  <c r="M3771" i="13"/>
  <c r="N3771" i="13"/>
  <c r="O3772" i="13" l="1"/>
  <c r="P3772" i="13" s="1"/>
  <c r="N3772" i="13"/>
  <c r="L3773" i="13"/>
  <c r="M3772" i="13"/>
  <c r="O3773" i="13" l="1"/>
  <c r="P3773" i="13" s="1"/>
  <c r="L3774" i="13"/>
  <c r="N3773" i="13"/>
  <c r="M3773" i="13"/>
  <c r="N3774" i="13" l="1"/>
  <c r="L3775" i="13"/>
  <c r="O3774" i="13"/>
  <c r="P3774" i="13" s="1"/>
  <c r="M3774" i="13"/>
  <c r="L3776" i="13" l="1"/>
  <c r="O3775" i="13"/>
  <c r="P3775" i="13" s="1"/>
  <c r="N3775" i="13"/>
  <c r="M3775" i="13"/>
  <c r="O3776" i="13" l="1"/>
  <c r="P3776" i="13" s="1"/>
  <c r="N3776" i="13"/>
  <c r="L3777" i="13"/>
  <c r="M3776" i="13"/>
  <c r="O3777" i="13" l="1"/>
  <c r="P3777" i="13" s="1"/>
  <c r="L3778" i="13"/>
  <c r="M3777" i="13"/>
  <c r="N3777" i="13"/>
  <c r="N3778" i="13" l="1"/>
  <c r="L3779" i="13"/>
  <c r="O3778" i="13"/>
  <c r="P3778" i="13" s="1"/>
  <c r="M3778" i="13"/>
  <c r="L3780" i="13" l="1"/>
  <c r="O3779" i="13"/>
  <c r="P3779" i="13" s="1"/>
  <c r="M3779" i="13"/>
  <c r="N3779" i="13"/>
  <c r="O3780" i="13" l="1"/>
  <c r="P3780" i="13" s="1"/>
  <c r="N3780" i="13"/>
  <c r="L3781" i="13"/>
  <c r="M3780" i="13"/>
  <c r="O3781" i="13" l="1"/>
  <c r="P3781" i="13" s="1"/>
  <c r="L3782" i="13"/>
  <c r="N3781" i="13"/>
  <c r="M3781" i="13"/>
  <c r="N3782" i="13" l="1"/>
  <c r="L3783" i="13"/>
  <c r="O3782" i="13"/>
  <c r="P3782" i="13" s="1"/>
  <c r="M3782" i="13"/>
  <c r="L3784" i="13" l="1"/>
  <c r="O3783" i="13"/>
  <c r="P3783" i="13" s="1"/>
  <c r="N3783" i="13"/>
  <c r="M3783" i="13"/>
  <c r="O3784" i="13" l="1"/>
  <c r="P3784" i="13" s="1"/>
  <c r="N3784" i="13"/>
  <c r="L3785" i="13"/>
  <c r="M3784" i="13"/>
  <c r="O3785" i="13" l="1"/>
  <c r="P3785" i="13" s="1"/>
  <c r="L3786" i="13"/>
  <c r="M3785" i="13"/>
  <c r="N3785" i="13"/>
  <c r="N3786" i="13" l="1"/>
  <c r="L3787" i="13"/>
  <c r="O3786" i="13"/>
  <c r="P3786" i="13" s="1"/>
  <c r="M3786" i="13"/>
  <c r="L3788" i="13" l="1"/>
  <c r="O3787" i="13"/>
  <c r="P3787" i="13" s="1"/>
  <c r="M3787" i="13"/>
  <c r="N3787" i="13"/>
  <c r="O3788" i="13" l="1"/>
  <c r="P3788" i="13" s="1"/>
  <c r="N3788" i="13"/>
  <c r="L3789" i="13"/>
  <c r="M3788" i="13"/>
  <c r="O3789" i="13" l="1"/>
  <c r="P3789" i="13" s="1"/>
  <c r="L3790" i="13"/>
  <c r="N3789" i="13"/>
  <c r="M3789" i="13"/>
  <c r="N3790" i="13" l="1"/>
  <c r="L3791" i="13"/>
  <c r="O3790" i="13"/>
  <c r="P3790" i="13" s="1"/>
  <c r="M3790" i="13"/>
  <c r="L3792" i="13" l="1"/>
  <c r="O3791" i="13"/>
  <c r="P3791" i="13" s="1"/>
  <c r="N3791" i="13"/>
  <c r="M3791" i="13"/>
  <c r="O3792" i="13" l="1"/>
  <c r="P3792" i="13" s="1"/>
  <c r="N3792" i="13"/>
  <c r="L3793" i="13"/>
  <c r="M3792" i="13"/>
  <c r="O3793" i="13" l="1"/>
  <c r="P3793" i="13" s="1"/>
  <c r="L3794" i="13"/>
  <c r="M3793" i="13"/>
  <c r="N3793" i="13"/>
  <c r="N3794" i="13" l="1"/>
  <c r="L3795" i="13"/>
  <c r="O3794" i="13"/>
  <c r="P3794" i="13" s="1"/>
  <c r="M3794" i="13"/>
  <c r="L3796" i="13" l="1"/>
  <c r="O3795" i="13"/>
  <c r="P3795" i="13" s="1"/>
  <c r="M3795" i="13"/>
  <c r="N3795" i="13"/>
  <c r="O3796" i="13" l="1"/>
  <c r="P3796" i="13" s="1"/>
  <c r="N3796" i="13"/>
  <c r="L3797" i="13"/>
  <c r="M3796" i="13"/>
  <c r="O3797" i="13" l="1"/>
  <c r="P3797" i="13" s="1"/>
  <c r="L3798" i="13"/>
  <c r="N3797" i="13"/>
  <c r="M3797" i="13"/>
  <c r="N3798" i="13" l="1"/>
  <c r="L3799" i="13"/>
  <c r="O3798" i="13"/>
  <c r="P3798" i="13" s="1"/>
  <c r="M3798" i="13"/>
  <c r="L3800" i="13" l="1"/>
  <c r="O3799" i="13"/>
  <c r="P3799" i="13" s="1"/>
  <c r="N3799" i="13"/>
  <c r="M3799" i="13"/>
  <c r="O3800" i="13" l="1"/>
  <c r="P3800" i="13" s="1"/>
  <c r="N3800" i="13"/>
  <c r="L3801" i="13"/>
  <c r="M3800" i="13"/>
  <c r="O3801" i="13" l="1"/>
  <c r="P3801" i="13" s="1"/>
  <c r="L3802" i="13"/>
  <c r="M3801" i="13"/>
  <c r="N3801" i="13"/>
  <c r="N3802" i="13" l="1"/>
  <c r="L3803" i="13"/>
  <c r="O3802" i="13"/>
  <c r="P3802" i="13" s="1"/>
  <c r="M3802" i="13"/>
  <c r="L3804" i="13" l="1"/>
  <c r="O3803" i="13"/>
  <c r="P3803" i="13" s="1"/>
  <c r="M3803" i="13"/>
  <c r="N3803" i="13"/>
  <c r="O3804" i="13" l="1"/>
  <c r="P3804" i="13" s="1"/>
  <c r="N3804" i="13"/>
  <c r="L3805" i="13"/>
  <c r="M3804" i="13"/>
  <c r="O3805" i="13" l="1"/>
  <c r="P3805" i="13" s="1"/>
  <c r="L3806" i="13"/>
  <c r="N3805" i="13"/>
  <c r="M3805" i="13"/>
  <c r="N3806" i="13" l="1"/>
  <c r="L3807" i="13"/>
  <c r="O3806" i="13"/>
  <c r="P3806" i="13" s="1"/>
  <c r="M3806" i="13"/>
  <c r="L3808" i="13" l="1"/>
  <c r="O3807" i="13"/>
  <c r="P3807" i="13" s="1"/>
  <c r="N3807" i="13"/>
  <c r="M3807" i="13"/>
  <c r="O3808" i="13" l="1"/>
  <c r="P3808" i="13" s="1"/>
  <c r="N3808" i="13"/>
  <c r="L3809" i="13"/>
  <c r="M3808" i="13"/>
  <c r="O3809" i="13" l="1"/>
  <c r="P3809" i="13" s="1"/>
  <c r="L3810" i="13"/>
  <c r="M3809" i="13"/>
  <c r="N3809" i="13"/>
  <c r="N3810" i="13" l="1"/>
  <c r="L3811" i="13"/>
  <c r="O3810" i="13"/>
  <c r="P3810" i="13" s="1"/>
  <c r="M3810" i="13"/>
  <c r="L3812" i="13" l="1"/>
  <c r="O3811" i="13"/>
  <c r="P3811" i="13" s="1"/>
  <c r="M3811" i="13"/>
  <c r="N3811" i="13"/>
  <c r="O3812" i="13" l="1"/>
  <c r="P3812" i="13" s="1"/>
  <c r="N3812" i="13"/>
  <c r="L3813" i="13"/>
  <c r="M3812" i="13"/>
  <c r="O3813" i="13" l="1"/>
  <c r="P3813" i="13" s="1"/>
  <c r="L3814" i="13"/>
  <c r="N3813" i="13"/>
  <c r="M3813" i="13"/>
  <c r="N3814" i="13" l="1"/>
  <c r="L3815" i="13"/>
  <c r="O3814" i="13"/>
  <c r="P3814" i="13" s="1"/>
  <c r="M3814" i="13"/>
  <c r="L3816" i="13" l="1"/>
  <c r="O3815" i="13"/>
  <c r="P3815" i="13" s="1"/>
  <c r="N3815" i="13"/>
  <c r="M3815" i="13"/>
  <c r="O3816" i="13" l="1"/>
  <c r="P3816" i="13" s="1"/>
  <c r="N3816" i="13"/>
  <c r="L3817" i="13"/>
  <c r="M3816" i="13"/>
  <c r="O3817" i="13" l="1"/>
  <c r="P3817" i="13" s="1"/>
  <c r="L3818" i="13"/>
  <c r="M3817" i="13"/>
  <c r="N3817" i="13"/>
  <c r="N3818" i="13" l="1"/>
  <c r="L3819" i="13"/>
  <c r="O3818" i="13"/>
  <c r="P3818" i="13" s="1"/>
  <c r="M3818" i="13"/>
  <c r="L3820" i="13" l="1"/>
  <c r="O3819" i="13"/>
  <c r="P3819" i="13" s="1"/>
  <c r="M3819" i="13"/>
  <c r="N3819" i="13"/>
  <c r="O3820" i="13" l="1"/>
  <c r="P3820" i="13" s="1"/>
  <c r="N3820" i="13"/>
  <c r="L3821" i="13"/>
  <c r="M3820" i="13"/>
  <c r="O3821" i="13" l="1"/>
  <c r="P3821" i="13" s="1"/>
  <c r="L3822" i="13"/>
  <c r="N3821" i="13"/>
  <c r="M3821" i="13"/>
  <c r="N3822" i="13" l="1"/>
  <c r="L3823" i="13"/>
  <c r="O3822" i="13"/>
  <c r="P3822" i="13" s="1"/>
  <c r="M3822" i="13"/>
  <c r="L3824" i="13" l="1"/>
  <c r="O3823" i="13"/>
  <c r="P3823" i="13" s="1"/>
  <c r="N3823" i="13"/>
  <c r="M3823" i="13"/>
  <c r="O3824" i="13" l="1"/>
  <c r="P3824" i="13" s="1"/>
  <c r="N3824" i="13"/>
  <c r="L3825" i="13"/>
  <c r="M3824" i="13"/>
  <c r="O3825" i="13" l="1"/>
  <c r="P3825" i="13" s="1"/>
  <c r="L3826" i="13"/>
  <c r="M3825" i="13"/>
  <c r="N3825" i="13"/>
  <c r="N3826" i="13" l="1"/>
  <c r="L3827" i="13"/>
  <c r="O3826" i="13"/>
  <c r="P3826" i="13" s="1"/>
  <c r="M3826" i="13"/>
  <c r="L3828" i="13" l="1"/>
  <c r="O3827" i="13"/>
  <c r="P3827" i="13" s="1"/>
  <c r="M3827" i="13"/>
  <c r="N3827" i="13"/>
  <c r="O3828" i="13" l="1"/>
  <c r="P3828" i="13" s="1"/>
  <c r="N3828" i="13"/>
  <c r="L3829" i="13"/>
  <c r="M3828" i="13"/>
  <c r="O3829" i="13" l="1"/>
  <c r="P3829" i="13" s="1"/>
  <c r="L3830" i="13"/>
  <c r="N3829" i="13"/>
  <c r="M3829" i="13"/>
  <c r="N3830" i="13" l="1"/>
  <c r="L3831" i="13"/>
  <c r="O3830" i="13"/>
  <c r="P3830" i="13" s="1"/>
  <c r="M3830" i="13"/>
  <c r="L3832" i="13" l="1"/>
  <c r="O3831" i="13"/>
  <c r="P3831" i="13" s="1"/>
  <c r="N3831" i="13"/>
  <c r="M3831" i="13"/>
  <c r="O3832" i="13" l="1"/>
  <c r="P3832" i="13" s="1"/>
  <c r="N3832" i="13"/>
  <c r="L3833" i="13"/>
  <c r="M3832" i="13"/>
  <c r="O3833" i="13" l="1"/>
  <c r="P3833" i="13" s="1"/>
  <c r="L3834" i="13"/>
  <c r="M3833" i="13"/>
  <c r="N3833" i="13"/>
  <c r="N3834" i="13" l="1"/>
  <c r="L3835" i="13"/>
  <c r="O3834" i="13"/>
  <c r="P3834" i="13" s="1"/>
  <c r="M3834" i="13"/>
  <c r="L3836" i="13" l="1"/>
  <c r="O3835" i="13"/>
  <c r="P3835" i="13" s="1"/>
  <c r="M3835" i="13"/>
  <c r="N3835" i="13"/>
  <c r="O3836" i="13" l="1"/>
  <c r="P3836" i="13" s="1"/>
  <c r="N3836" i="13"/>
  <c r="L3837" i="13"/>
  <c r="M3836" i="13"/>
  <c r="O3837" i="13" l="1"/>
  <c r="P3837" i="13" s="1"/>
  <c r="L3838" i="13"/>
  <c r="N3837" i="13"/>
  <c r="M3837" i="13"/>
  <c r="N3838" i="13" l="1"/>
  <c r="L3839" i="13"/>
  <c r="O3838" i="13"/>
  <c r="P3838" i="13" s="1"/>
  <c r="M3838" i="13"/>
  <c r="L3840" i="13" l="1"/>
  <c r="O3839" i="13"/>
  <c r="P3839" i="13" s="1"/>
  <c r="N3839" i="13"/>
  <c r="M3839" i="13"/>
  <c r="O3840" i="13" l="1"/>
  <c r="P3840" i="13" s="1"/>
  <c r="N3840" i="13"/>
  <c r="L3841" i="13"/>
  <c r="M3840" i="13"/>
  <c r="O3841" i="13" l="1"/>
  <c r="P3841" i="13" s="1"/>
  <c r="L3842" i="13"/>
  <c r="M3841" i="13"/>
  <c r="N3841" i="13"/>
  <c r="N3842" i="13" l="1"/>
  <c r="L3843" i="13"/>
  <c r="O3842" i="13"/>
  <c r="P3842" i="13" s="1"/>
  <c r="M3842" i="13"/>
  <c r="L3844" i="13" l="1"/>
  <c r="O3843" i="13"/>
  <c r="P3843" i="13" s="1"/>
  <c r="M3843" i="13"/>
  <c r="N3843" i="13"/>
  <c r="O3844" i="13" l="1"/>
  <c r="P3844" i="13" s="1"/>
  <c r="N3844" i="13"/>
  <c r="L3845" i="13"/>
  <c r="M3844" i="13"/>
  <c r="O3845" i="13" l="1"/>
  <c r="P3845" i="13" s="1"/>
  <c r="L3846" i="13"/>
  <c r="N3845" i="13"/>
  <c r="M3845" i="13"/>
  <c r="N3846" i="13" l="1"/>
  <c r="L3847" i="13"/>
  <c r="O3846" i="13"/>
  <c r="P3846" i="13" s="1"/>
  <c r="M3846" i="13"/>
  <c r="L3848" i="13" l="1"/>
  <c r="O3847" i="13"/>
  <c r="P3847" i="13" s="1"/>
  <c r="N3847" i="13"/>
  <c r="M3847" i="13"/>
  <c r="O3848" i="13" l="1"/>
  <c r="P3848" i="13" s="1"/>
  <c r="N3848" i="13"/>
  <c r="L3849" i="13"/>
  <c r="M3848" i="13"/>
  <c r="O3849" i="13" l="1"/>
  <c r="P3849" i="13" s="1"/>
  <c r="L3850" i="13"/>
  <c r="M3849" i="13"/>
  <c r="N3849" i="13"/>
  <c r="N3850" i="13" l="1"/>
  <c r="L3851" i="13"/>
  <c r="O3850" i="13"/>
  <c r="P3850" i="13" s="1"/>
  <c r="M3850" i="13"/>
  <c r="L3852" i="13" l="1"/>
  <c r="O3851" i="13"/>
  <c r="P3851" i="13" s="1"/>
  <c r="M3851" i="13"/>
  <c r="N3851" i="13"/>
  <c r="O3852" i="13" l="1"/>
  <c r="P3852" i="13" s="1"/>
  <c r="N3852" i="13"/>
  <c r="L3853" i="13"/>
  <c r="M3852" i="13"/>
  <c r="O3853" i="13" l="1"/>
  <c r="P3853" i="13" s="1"/>
  <c r="L3854" i="13"/>
  <c r="N3853" i="13"/>
  <c r="M3853" i="13"/>
  <c r="N3854" i="13" l="1"/>
  <c r="L3855" i="13"/>
  <c r="O3854" i="13"/>
  <c r="P3854" i="13" s="1"/>
  <c r="M3854" i="13"/>
  <c r="L3856" i="13" l="1"/>
  <c r="O3855" i="13"/>
  <c r="P3855" i="13" s="1"/>
  <c r="N3855" i="13"/>
  <c r="M3855" i="13"/>
  <c r="O3856" i="13" l="1"/>
  <c r="P3856" i="13" s="1"/>
  <c r="N3856" i="13"/>
  <c r="L3857" i="13"/>
  <c r="M3856" i="13"/>
  <c r="O3857" i="13" l="1"/>
  <c r="P3857" i="13" s="1"/>
  <c r="L3858" i="13"/>
  <c r="M3857" i="13"/>
  <c r="N3857" i="13"/>
  <c r="N3858" i="13" l="1"/>
  <c r="L3859" i="13"/>
  <c r="O3858" i="13"/>
  <c r="P3858" i="13" s="1"/>
  <c r="M3858" i="13"/>
  <c r="L3860" i="13" l="1"/>
  <c r="O3859" i="13"/>
  <c r="P3859" i="13" s="1"/>
  <c r="M3859" i="13"/>
  <c r="N3859" i="13"/>
  <c r="O3860" i="13" l="1"/>
  <c r="P3860" i="13" s="1"/>
  <c r="N3860" i="13"/>
  <c r="L3861" i="13"/>
  <c r="M3860" i="13"/>
  <c r="O3861" i="13" l="1"/>
  <c r="P3861" i="13" s="1"/>
  <c r="L3862" i="13"/>
  <c r="N3861" i="13"/>
  <c r="M3861" i="13"/>
  <c r="N3862" i="13" l="1"/>
  <c r="L3863" i="13"/>
  <c r="O3862" i="13"/>
  <c r="P3862" i="13" s="1"/>
  <c r="M3862" i="13"/>
  <c r="L3864" i="13" l="1"/>
  <c r="O3863" i="13"/>
  <c r="P3863" i="13" s="1"/>
  <c r="N3863" i="13"/>
  <c r="M3863" i="13"/>
  <c r="O3864" i="13" l="1"/>
  <c r="P3864" i="13" s="1"/>
  <c r="N3864" i="13"/>
  <c r="L3865" i="13"/>
  <c r="M3864" i="13"/>
  <c r="O3865" i="13" l="1"/>
  <c r="P3865" i="13" s="1"/>
  <c r="L3866" i="13"/>
  <c r="M3865" i="13"/>
  <c r="N3865" i="13"/>
  <c r="N3866" i="13" l="1"/>
  <c r="L3867" i="13"/>
  <c r="O3866" i="13"/>
  <c r="P3866" i="13" s="1"/>
  <c r="M3866" i="13"/>
  <c r="L3868" i="13" l="1"/>
  <c r="O3867" i="13"/>
  <c r="P3867" i="13" s="1"/>
  <c r="M3867" i="13"/>
  <c r="N3867" i="13"/>
  <c r="O3868" i="13" l="1"/>
  <c r="P3868" i="13" s="1"/>
  <c r="N3868" i="13"/>
  <c r="L3869" i="13"/>
  <c r="M3868" i="13"/>
  <c r="O3869" i="13" l="1"/>
  <c r="P3869" i="13" s="1"/>
  <c r="L3870" i="13"/>
  <c r="N3869" i="13"/>
  <c r="M3869" i="13"/>
  <c r="N3870" i="13" l="1"/>
  <c r="L3871" i="13"/>
  <c r="O3870" i="13"/>
  <c r="P3870" i="13" s="1"/>
  <c r="M3870" i="13"/>
  <c r="L3872" i="13" l="1"/>
  <c r="O3871" i="13"/>
  <c r="P3871" i="13" s="1"/>
  <c r="N3871" i="13"/>
  <c r="M3871" i="13"/>
  <c r="O3872" i="13" l="1"/>
  <c r="P3872" i="13" s="1"/>
  <c r="N3872" i="13"/>
  <c r="L3873" i="13"/>
  <c r="M3872" i="13"/>
  <c r="O3873" i="13" l="1"/>
  <c r="P3873" i="13" s="1"/>
  <c r="L3874" i="13"/>
  <c r="M3873" i="13"/>
  <c r="N3873" i="13"/>
  <c r="N3874" i="13" l="1"/>
  <c r="L3875" i="13"/>
  <c r="O3874" i="13"/>
  <c r="P3874" i="13" s="1"/>
  <c r="M3874" i="13"/>
  <c r="L3876" i="13" l="1"/>
  <c r="O3875" i="13"/>
  <c r="P3875" i="13" s="1"/>
  <c r="M3875" i="13"/>
  <c r="N3875" i="13"/>
  <c r="O3876" i="13" l="1"/>
  <c r="P3876" i="13" s="1"/>
  <c r="N3876" i="13"/>
  <c r="L3877" i="13"/>
  <c r="M3876" i="13"/>
  <c r="O3877" i="13" l="1"/>
  <c r="P3877" i="13" s="1"/>
  <c r="L3878" i="13"/>
  <c r="N3877" i="13"/>
  <c r="M3877" i="13"/>
  <c r="N3878" i="13" l="1"/>
  <c r="L3879" i="13"/>
  <c r="O3878" i="13"/>
  <c r="P3878" i="13" s="1"/>
  <c r="M3878" i="13"/>
  <c r="L3880" i="13" l="1"/>
  <c r="O3879" i="13"/>
  <c r="P3879" i="13" s="1"/>
  <c r="N3879" i="13"/>
  <c r="M3879" i="13"/>
  <c r="O3880" i="13" l="1"/>
  <c r="P3880" i="13" s="1"/>
  <c r="N3880" i="13"/>
  <c r="L3881" i="13"/>
  <c r="M3880" i="13"/>
  <c r="O3881" i="13" l="1"/>
  <c r="P3881" i="13" s="1"/>
  <c r="L3882" i="13"/>
  <c r="M3881" i="13"/>
  <c r="N3881" i="13"/>
  <c r="N3882" i="13" l="1"/>
  <c r="L3883" i="13"/>
  <c r="O3882" i="13"/>
  <c r="P3882" i="13" s="1"/>
  <c r="M3882" i="13"/>
  <c r="L3884" i="13" l="1"/>
  <c r="O3883" i="13"/>
  <c r="P3883" i="13" s="1"/>
  <c r="M3883" i="13"/>
  <c r="N3883" i="13"/>
  <c r="O3884" i="13" l="1"/>
  <c r="P3884" i="13" s="1"/>
  <c r="N3884" i="13"/>
  <c r="L3885" i="13"/>
  <c r="M3884" i="13"/>
  <c r="O3885" i="13" l="1"/>
  <c r="P3885" i="13" s="1"/>
  <c r="L3886" i="13"/>
  <c r="N3885" i="13"/>
  <c r="M3885" i="13"/>
  <c r="N3886" i="13" l="1"/>
  <c r="L3887" i="13"/>
  <c r="O3886" i="13"/>
  <c r="P3886" i="13" s="1"/>
  <c r="M3886" i="13"/>
  <c r="L3888" i="13" l="1"/>
  <c r="O3887" i="13"/>
  <c r="P3887" i="13" s="1"/>
  <c r="N3887" i="13"/>
  <c r="M3887" i="13"/>
  <c r="O3888" i="13" l="1"/>
  <c r="P3888" i="13" s="1"/>
  <c r="N3888" i="13"/>
  <c r="L3889" i="13"/>
  <c r="M3888" i="13"/>
  <c r="O3889" i="13" l="1"/>
  <c r="P3889" i="13" s="1"/>
  <c r="L3890" i="13"/>
  <c r="M3889" i="13"/>
  <c r="N3889" i="13"/>
  <c r="N3890" i="13" l="1"/>
  <c r="L3891" i="13"/>
  <c r="O3890" i="13"/>
  <c r="P3890" i="13" s="1"/>
  <c r="M3890" i="13"/>
  <c r="L3892" i="13" l="1"/>
  <c r="O3891" i="13"/>
  <c r="P3891" i="13" s="1"/>
  <c r="M3891" i="13"/>
  <c r="N3891" i="13"/>
  <c r="O3892" i="13" l="1"/>
  <c r="P3892" i="13" s="1"/>
  <c r="N3892" i="13"/>
  <c r="L3893" i="13"/>
  <c r="M3892" i="13"/>
  <c r="O3893" i="13" l="1"/>
  <c r="P3893" i="13" s="1"/>
  <c r="L3894" i="13"/>
  <c r="N3893" i="13"/>
  <c r="M3893" i="13"/>
  <c r="N3894" i="13" l="1"/>
  <c r="L3895" i="13"/>
  <c r="O3894" i="13"/>
  <c r="P3894" i="13" s="1"/>
  <c r="M3894" i="13"/>
  <c r="L3896" i="13" l="1"/>
  <c r="O3895" i="13"/>
  <c r="P3895" i="13" s="1"/>
  <c r="N3895" i="13"/>
  <c r="M3895" i="13"/>
  <c r="O3896" i="13" l="1"/>
  <c r="P3896" i="13" s="1"/>
  <c r="N3896" i="13"/>
  <c r="L3897" i="13"/>
  <c r="M3896" i="13"/>
  <c r="O3897" i="13" l="1"/>
  <c r="P3897" i="13" s="1"/>
  <c r="L3898" i="13"/>
  <c r="M3897" i="13"/>
  <c r="N3897" i="13"/>
  <c r="N3898" i="13" l="1"/>
  <c r="L3899" i="13"/>
  <c r="O3898" i="13"/>
  <c r="P3898" i="13" s="1"/>
  <c r="M3898" i="13"/>
  <c r="L3900" i="13" l="1"/>
  <c r="O3899" i="13"/>
  <c r="P3899" i="13" s="1"/>
  <c r="M3899" i="13"/>
  <c r="N3899" i="13"/>
  <c r="O3900" i="13" l="1"/>
  <c r="P3900" i="13" s="1"/>
  <c r="N3900" i="13"/>
  <c r="L3901" i="13"/>
  <c r="M3900" i="13"/>
  <c r="O3901" i="13" l="1"/>
  <c r="P3901" i="13" s="1"/>
  <c r="L3902" i="13"/>
  <c r="N3901" i="13"/>
  <c r="M3901" i="13"/>
  <c r="N3902" i="13" l="1"/>
  <c r="L3903" i="13"/>
  <c r="O3902" i="13"/>
  <c r="P3902" i="13" s="1"/>
  <c r="M3902" i="13"/>
  <c r="L3904" i="13" l="1"/>
  <c r="O3903" i="13"/>
  <c r="P3903" i="13" s="1"/>
  <c r="N3903" i="13"/>
  <c r="M3903" i="13"/>
  <c r="O3904" i="13" l="1"/>
  <c r="P3904" i="13" s="1"/>
  <c r="N3904" i="13"/>
  <c r="L3905" i="13"/>
  <c r="M3904" i="13"/>
  <c r="O3905" i="13" l="1"/>
  <c r="P3905" i="13" s="1"/>
  <c r="L3906" i="13"/>
  <c r="M3905" i="13"/>
  <c r="N3905" i="13"/>
  <c r="N3906" i="13" l="1"/>
  <c r="L3907" i="13"/>
  <c r="O3906" i="13"/>
  <c r="P3906" i="13" s="1"/>
  <c r="M3906" i="13"/>
  <c r="L3908" i="13" l="1"/>
  <c r="O3907" i="13"/>
  <c r="P3907" i="13" s="1"/>
  <c r="M3907" i="13"/>
  <c r="N3907" i="13"/>
  <c r="O3908" i="13" l="1"/>
  <c r="P3908" i="13" s="1"/>
  <c r="N3908" i="13"/>
  <c r="L3909" i="13"/>
  <c r="M3908" i="13"/>
  <c r="O3909" i="13" l="1"/>
  <c r="P3909" i="13" s="1"/>
  <c r="L3910" i="13"/>
  <c r="N3909" i="13"/>
  <c r="M3909" i="13"/>
  <c r="N3910" i="13" l="1"/>
  <c r="L3911" i="13"/>
  <c r="O3910" i="13"/>
  <c r="P3910" i="13" s="1"/>
  <c r="M3910" i="13"/>
  <c r="L3912" i="13" l="1"/>
  <c r="O3911" i="13"/>
  <c r="P3911" i="13" s="1"/>
  <c r="N3911" i="13"/>
  <c r="M3911" i="13"/>
  <c r="O3912" i="13" l="1"/>
  <c r="P3912" i="13" s="1"/>
  <c r="N3912" i="13"/>
  <c r="L3913" i="13"/>
  <c r="M3912" i="13"/>
  <c r="O3913" i="13" l="1"/>
  <c r="P3913" i="13" s="1"/>
  <c r="L3914" i="13"/>
  <c r="M3913" i="13"/>
  <c r="N3913" i="13"/>
  <c r="N3914" i="13" l="1"/>
  <c r="L3915" i="13"/>
  <c r="O3914" i="13"/>
  <c r="P3914" i="13" s="1"/>
  <c r="M3914" i="13"/>
  <c r="L3916" i="13" l="1"/>
  <c r="O3915" i="13"/>
  <c r="P3915" i="13" s="1"/>
  <c r="M3915" i="13"/>
  <c r="N3915" i="13"/>
  <c r="O3916" i="13" l="1"/>
  <c r="P3916" i="13" s="1"/>
  <c r="N3916" i="13"/>
  <c r="L3917" i="13"/>
  <c r="M3916" i="13"/>
  <c r="O3917" i="13" l="1"/>
  <c r="P3917" i="13" s="1"/>
  <c r="L3918" i="13"/>
  <c r="N3917" i="13"/>
  <c r="M3917" i="13"/>
  <c r="N3918" i="13" l="1"/>
  <c r="L3919" i="13"/>
  <c r="O3918" i="13"/>
  <c r="P3918" i="13" s="1"/>
  <c r="M3918" i="13"/>
  <c r="L3920" i="13" l="1"/>
  <c r="O3919" i="13"/>
  <c r="P3919" i="13" s="1"/>
  <c r="N3919" i="13"/>
  <c r="M3919" i="13"/>
  <c r="O3920" i="13" l="1"/>
  <c r="P3920" i="13" s="1"/>
  <c r="N3920" i="13"/>
  <c r="L3921" i="13"/>
  <c r="M3920" i="13"/>
  <c r="O3921" i="13" l="1"/>
  <c r="P3921" i="13" s="1"/>
  <c r="L3922" i="13"/>
  <c r="M3921" i="13"/>
  <c r="N3921" i="13"/>
  <c r="N3922" i="13" l="1"/>
  <c r="L3923" i="13"/>
  <c r="O3922" i="13"/>
  <c r="P3922" i="13" s="1"/>
  <c r="M3922" i="13"/>
  <c r="L3924" i="13" l="1"/>
  <c r="O3923" i="13"/>
  <c r="P3923" i="13" s="1"/>
  <c r="M3923" i="13"/>
  <c r="N3923" i="13"/>
  <c r="O3924" i="13" l="1"/>
  <c r="P3924" i="13" s="1"/>
  <c r="N3924" i="13"/>
  <c r="L3925" i="13"/>
  <c r="M3924" i="13"/>
  <c r="O3925" i="13" l="1"/>
  <c r="P3925" i="13" s="1"/>
  <c r="L3926" i="13"/>
  <c r="N3925" i="13"/>
  <c r="M3925" i="13"/>
  <c r="N3926" i="13" l="1"/>
  <c r="L3927" i="13"/>
  <c r="O3926" i="13"/>
  <c r="P3926" i="13" s="1"/>
  <c r="M3926" i="13"/>
  <c r="L3928" i="13" l="1"/>
  <c r="O3927" i="13"/>
  <c r="P3927" i="13" s="1"/>
  <c r="N3927" i="13"/>
  <c r="M3927" i="13"/>
  <c r="O3928" i="13" l="1"/>
  <c r="P3928" i="13" s="1"/>
  <c r="N3928" i="13"/>
  <c r="L3929" i="13"/>
  <c r="M3928" i="13"/>
  <c r="O3929" i="13" l="1"/>
  <c r="P3929" i="13" s="1"/>
  <c r="L3930" i="13"/>
  <c r="M3929" i="13"/>
  <c r="N3929" i="13"/>
  <c r="N3930" i="13" l="1"/>
  <c r="L3931" i="13"/>
  <c r="O3930" i="13"/>
  <c r="P3930" i="13" s="1"/>
  <c r="M3930" i="13"/>
  <c r="L3932" i="13" l="1"/>
  <c r="O3931" i="13"/>
  <c r="P3931" i="13" s="1"/>
  <c r="M3931" i="13"/>
  <c r="N3931" i="13"/>
  <c r="O3932" i="13" l="1"/>
  <c r="P3932" i="13" s="1"/>
  <c r="N3932" i="13"/>
  <c r="L3933" i="13"/>
  <c r="M3932" i="13"/>
  <c r="O3933" i="13" l="1"/>
  <c r="P3933" i="13" s="1"/>
  <c r="L3934" i="13"/>
  <c r="N3933" i="13"/>
  <c r="M3933" i="13"/>
  <c r="N3934" i="13" l="1"/>
  <c r="L3935" i="13"/>
  <c r="O3934" i="13"/>
  <c r="P3934" i="13" s="1"/>
  <c r="M3934" i="13"/>
  <c r="L3936" i="13" l="1"/>
  <c r="O3935" i="13"/>
  <c r="P3935" i="13" s="1"/>
  <c r="N3935" i="13"/>
  <c r="M3935" i="13"/>
  <c r="O3936" i="13" l="1"/>
  <c r="P3936" i="13" s="1"/>
  <c r="N3936" i="13"/>
  <c r="L3937" i="13"/>
  <c r="M3936" i="13"/>
  <c r="O3937" i="13" l="1"/>
  <c r="P3937" i="13" s="1"/>
  <c r="L3938" i="13"/>
  <c r="M3937" i="13"/>
  <c r="N3937" i="13"/>
  <c r="N3938" i="13" l="1"/>
  <c r="L3939" i="13"/>
  <c r="O3938" i="13"/>
  <c r="P3938" i="13" s="1"/>
  <c r="M3938" i="13"/>
  <c r="L3940" i="13" l="1"/>
  <c r="O3939" i="13"/>
  <c r="P3939" i="13" s="1"/>
  <c r="M3939" i="13"/>
  <c r="N3939" i="13"/>
  <c r="O3940" i="13" l="1"/>
  <c r="P3940" i="13" s="1"/>
  <c r="N3940" i="13"/>
  <c r="L3941" i="13"/>
  <c r="M3940" i="13"/>
  <c r="O3941" i="13" l="1"/>
  <c r="P3941" i="13" s="1"/>
  <c r="L3942" i="13"/>
  <c r="N3941" i="13"/>
  <c r="M3941" i="13"/>
  <c r="N3942" i="13" l="1"/>
  <c r="L3943" i="13"/>
  <c r="O3942" i="13"/>
  <c r="P3942" i="13" s="1"/>
  <c r="M3942" i="13"/>
  <c r="L3944" i="13" l="1"/>
  <c r="O3943" i="13"/>
  <c r="P3943" i="13" s="1"/>
  <c r="N3943" i="13"/>
  <c r="M3943" i="13"/>
  <c r="O3944" i="13" l="1"/>
  <c r="P3944" i="13" s="1"/>
  <c r="N3944" i="13"/>
  <c r="L3945" i="13"/>
  <c r="M3944" i="13"/>
  <c r="O3945" i="13" l="1"/>
  <c r="P3945" i="13" s="1"/>
  <c r="L3946" i="13"/>
  <c r="M3945" i="13"/>
  <c r="N3945" i="13"/>
  <c r="N3946" i="13" l="1"/>
  <c r="L3947" i="13"/>
  <c r="O3946" i="13"/>
  <c r="P3946" i="13" s="1"/>
  <c r="M3946" i="13"/>
  <c r="L3948" i="13" l="1"/>
  <c r="O3947" i="13"/>
  <c r="P3947" i="13" s="1"/>
  <c r="M3947" i="13"/>
  <c r="N3947" i="13"/>
  <c r="O3948" i="13" l="1"/>
  <c r="P3948" i="13" s="1"/>
  <c r="N3948" i="13"/>
  <c r="L3949" i="13"/>
  <c r="M3948" i="13"/>
  <c r="O3949" i="13" l="1"/>
  <c r="P3949" i="13" s="1"/>
  <c r="L3950" i="13"/>
  <c r="N3949" i="13"/>
  <c r="M3949" i="13"/>
  <c r="N3950" i="13" l="1"/>
  <c r="L3951" i="13"/>
  <c r="O3950" i="13"/>
  <c r="P3950" i="13" s="1"/>
  <c r="M3950" i="13"/>
  <c r="L3952" i="13" l="1"/>
  <c r="O3951" i="13"/>
  <c r="P3951" i="13" s="1"/>
  <c r="N3951" i="13"/>
  <c r="M3951" i="13"/>
  <c r="O3952" i="13" l="1"/>
  <c r="P3952" i="13" s="1"/>
  <c r="N3952" i="13"/>
  <c r="L3953" i="13"/>
  <c r="M3952" i="13"/>
  <c r="O3953" i="13" l="1"/>
  <c r="P3953" i="13" s="1"/>
  <c r="L3954" i="13"/>
  <c r="M3953" i="13"/>
  <c r="N3953" i="13"/>
  <c r="N3954" i="13" l="1"/>
  <c r="L3955" i="13"/>
  <c r="O3954" i="13"/>
  <c r="P3954" i="13" s="1"/>
  <c r="M3954" i="13"/>
  <c r="L3956" i="13" l="1"/>
  <c r="O3955" i="13"/>
  <c r="P3955" i="13" s="1"/>
  <c r="M3955" i="13"/>
  <c r="N3955" i="13"/>
  <c r="O3956" i="13" l="1"/>
  <c r="P3956" i="13" s="1"/>
  <c r="N3956" i="13"/>
  <c r="L3957" i="13"/>
  <c r="M3956" i="13"/>
  <c r="O3957" i="13" l="1"/>
  <c r="P3957" i="13" s="1"/>
  <c r="L3958" i="13"/>
  <c r="N3957" i="13"/>
  <c r="M3957" i="13"/>
  <c r="N3958" i="13" l="1"/>
  <c r="L3959" i="13"/>
  <c r="O3958" i="13"/>
  <c r="P3958" i="13" s="1"/>
  <c r="M3958" i="13"/>
  <c r="L3960" i="13" l="1"/>
  <c r="O3959" i="13"/>
  <c r="P3959" i="13" s="1"/>
  <c r="N3959" i="13"/>
  <c r="M3959" i="13"/>
  <c r="O3960" i="13" l="1"/>
  <c r="P3960" i="13" s="1"/>
  <c r="N3960" i="13"/>
  <c r="L3961" i="13"/>
  <c r="M3960" i="13"/>
  <c r="O3961" i="13" l="1"/>
  <c r="P3961" i="13" s="1"/>
  <c r="L3962" i="13"/>
  <c r="M3961" i="13"/>
  <c r="N3961" i="13"/>
  <c r="N3962" i="13" l="1"/>
  <c r="L3963" i="13"/>
  <c r="O3962" i="13"/>
  <c r="P3962" i="13" s="1"/>
  <c r="M3962" i="13"/>
  <c r="L3964" i="13" l="1"/>
  <c r="O3963" i="13"/>
  <c r="P3963" i="13" s="1"/>
  <c r="M3963" i="13"/>
  <c r="N3963" i="13"/>
  <c r="O3964" i="13" l="1"/>
  <c r="P3964" i="13" s="1"/>
  <c r="N3964" i="13"/>
  <c r="L3965" i="13"/>
  <c r="M3964" i="13"/>
  <c r="O3965" i="13" l="1"/>
  <c r="P3965" i="13" s="1"/>
  <c r="L3966" i="13"/>
  <c r="N3965" i="13"/>
  <c r="M3965" i="13"/>
  <c r="N3966" i="13" l="1"/>
  <c r="L3967" i="13"/>
  <c r="O3966" i="13"/>
  <c r="P3966" i="13" s="1"/>
  <c r="M3966" i="13"/>
  <c r="L3968" i="13" l="1"/>
  <c r="O3967" i="13"/>
  <c r="P3967" i="13" s="1"/>
  <c r="N3967" i="13"/>
  <c r="M3967" i="13"/>
  <c r="O3968" i="13" l="1"/>
  <c r="P3968" i="13" s="1"/>
  <c r="N3968" i="13"/>
  <c r="L3969" i="13"/>
  <c r="M3968" i="13"/>
  <c r="O3969" i="13" l="1"/>
  <c r="P3969" i="13" s="1"/>
  <c r="L3970" i="13"/>
  <c r="M3969" i="13"/>
  <c r="N3969" i="13"/>
  <c r="N3970" i="13" l="1"/>
  <c r="L3971" i="13"/>
  <c r="O3970" i="13"/>
  <c r="P3970" i="13" s="1"/>
  <c r="M3970" i="13"/>
  <c r="L3972" i="13" l="1"/>
  <c r="O3971" i="13"/>
  <c r="P3971" i="13" s="1"/>
  <c r="M3971" i="13"/>
  <c r="N3971" i="13"/>
  <c r="O3972" i="13" l="1"/>
  <c r="P3972" i="13" s="1"/>
  <c r="N3972" i="13"/>
  <c r="L3973" i="13"/>
  <c r="M3972" i="13"/>
  <c r="O3973" i="13" l="1"/>
  <c r="P3973" i="13" s="1"/>
  <c r="L3974" i="13"/>
  <c r="N3973" i="13"/>
  <c r="M3973" i="13"/>
  <c r="N3974" i="13" l="1"/>
  <c r="L3975" i="13"/>
  <c r="O3974" i="13"/>
  <c r="P3974" i="13" s="1"/>
  <c r="M3974" i="13"/>
  <c r="L3976" i="13" l="1"/>
  <c r="O3975" i="13"/>
  <c r="P3975" i="13" s="1"/>
  <c r="N3975" i="13"/>
  <c r="M3975" i="13"/>
  <c r="O3976" i="13" l="1"/>
  <c r="P3976" i="13" s="1"/>
  <c r="N3976" i="13"/>
  <c r="L3977" i="13"/>
  <c r="M3976" i="13"/>
  <c r="O3977" i="13" l="1"/>
  <c r="P3977" i="13" s="1"/>
  <c r="L3978" i="13"/>
  <c r="M3977" i="13"/>
  <c r="N3977" i="13"/>
  <c r="N3978" i="13" l="1"/>
  <c r="L3979" i="13"/>
  <c r="O3978" i="13"/>
  <c r="P3978" i="13" s="1"/>
  <c r="M3978" i="13"/>
  <c r="L3980" i="13" l="1"/>
  <c r="O3979" i="13"/>
  <c r="P3979" i="13" s="1"/>
  <c r="M3979" i="13"/>
  <c r="N3979" i="13"/>
  <c r="O3980" i="13" l="1"/>
  <c r="P3980" i="13" s="1"/>
  <c r="N3980" i="13"/>
  <c r="L3981" i="13"/>
  <c r="M3980" i="13"/>
  <c r="O3981" i="13" l="1"/>
  <c r="P3981" i="13" s="1"/>
  <c r="L3982" i="13"/>
  <c r="N3981" i="13"/>
  <c r="M3981" i="13"/>
  <c r="N3982" i="13" l="1"/>
  <c r="L3983" i="13"/>
  <c r="O3982" i="13"/>
  <c r="P3982" i="13" s="1"/>
  <c r="M3982" i="13"/>
  <c r="L3984" i="13" l="1"/>
  <c r="O3983" i="13"/>
  <c r="P3983" i="13" s="1"/>
  <c r="N3983" i="13"/>
  <c r="M3983" i="13"/>
  <c r="O3984" i="13" l="1"/>
  <c r="P3984" i="13" s="1"/>
  <c r="N3984" i="13"/>
  <c r="L3985" i="13"/>
  <c r="M3984" i="13"/>
  <c r="O3985" i="13" l="1"/>
  <c r="P3985" i="13" s="1"/>
  <c r="L3986" i="13"/>
  <c r="M3985" i="13"/>
  <c r="N3985" i="13"/>
  <c r="N3986" i="13" l="1"/>
  <c r="L3987" i="13"/>
  <c r="O3986" i="13"/>
  <c r="P3986" i="13" s="1"/>
  <c r="M3986" i="13"/>
  <c r="L3988" i="13" l="1"/>
  <c r="O3987" i="13"/>
  <c r="P3987" i="13" s="1"/>
  <c r="M3987" i="13"/>
  <c r="N3987" i="13"/>
  <c r="O3988" i="13" l="1"/>
  <c r="P3988" i="13" s="1"/>
  <c r="N3988" i="13"/>
  <c r="L3989" i="13"/>
  <c r="M3988" i="13"/>
  <c r="O3989" i="13" l="1"/>
  <c r="P3989" i="13" s="1"/>
  <c r="L3990" i="13"/>
  <c r="N3989" i="13"/>
  <c r="M3989" i="13"/>
  <c r="N3990" i="13" l="1"/>
  <c r="L3991" i="13"/>
  <c r="O3990" i="13"/>
  <c r="P3990" i="13" s="1"/>
  <c r="M3990" i="13"/>
  <c r="L3992" i="13" l="1"/>
  <c r="O3991" i="13"/>
  <c r="P3991" i="13" s="1"/>
  <c r="N3991" i="13"/>
  <c r="M3991" i="13"/>
  <c r="O3992" i="13" l="1"/>
  <c r="P3992" i="13" s="1"/>
  <c r="N3992" i="13"/>
  <c r="L3993" i="13"/>
  <c r="M3992" i="13"/>
  <c r="O3993" i="13" l="1"/>
  <c r="P3993" i="13" s="1"/>
  <c r="L3994" i="13"/>
  <c r="M3993" i="13"/>
  <c r="N3993" i="13"/>
  <c r="N3994" i="13" l="1"/>
  <c r="L3995" i="13"/>
  <c r="O3994" i="13"/>
  <c r="P3994" i="13" s="1"/>
  <c r="M3994" i="13"/>
  <c r="L3996" i="13" l="1"/>
  <c r="O3995" i="13"/>
  <c r="P3995" i="13" s="1"/>
  <c r="M3995" i="13"/>
  <c r="N3995" i="13"/>
  <c r="O3996" i="13" l="1"/>
  <c r="P3996" i="13" s="1"/>
  <c r="N3996" i="13"/>
  <c r="L3997" i="13"/>
  <c r="M3996" i="13"/>
  <c r="O3997" i="13" l="1"/>
  <c r="P3997" i="13" s="1"/>
  <c r="L3998" i="13"/>
  <c r="N3997" i="13"/>
  <c r="M3997" i="13"/>
  <c r="N3998" i="13" l="1"/>
  <c r="L3999" i="13"/>
  <c r="O3998" i="13"/>
  <c r="P3998" i="13" s="1"/>
  <c r="M3998" i="13"/>
  <c r="L4000" i="13" l="1"/>
  <c r="O3999" i="13"/>
  <c r="P3999" i="13" s="1"/>
  <c r="N3999" i="13"/>
  <c r="M3999" i="13"/>
  <c r="O4000" i="13" l="1"/>
  <c r="P4000" i="13" s="1"/>
  <c r="N4000" i="13"/>
  <c r="L4001" i="13"/>
  <c r="M4000" i="13"/>
  <c r="O4001" i="13" l="1"/>
  <c r="P4001" i="13" s="1"/>
  <c r="L4002" i="13"/>
  <c r="M4001" i="13"/>
  <c r="N4001" i="13"/>
  <c r="N4002" i="13" l="1"/>
  <c r="L4003" i="13"/>
  <c r="O4002" i="13"/>
  <c r="P4002" i="13" s="1"/>
  <c r="M4002" i="13"/>
  <c r="L4004" i="13" l="1"/>
  <c r="O4003" i="13"/>
  <c r="P4003" i="13" s="1"/>
  <c r="M4003" i="13"/>
  <c r="N4003" i="13"/>
  <c r="O4004" i="13" l="1"/>
  <c r="P4004" i="13" s="1"/>
  <c r="N4004" i="13"/>
  <c r="L4005" i="13"/>
  <c r="M4004" i="13"/>
  <c r="O4005" i="13" l="1"/>
  <c r="P4005" i="13" s="1"/>
  <c r="L4006" i="13"/>
  <c r="N4005" i="13"/>
  <c r="M4005" i="13"/>
  <c r="N4006" i="13" l="1"/>
  <c r="L4007" i="13"/>
  <c r="O4006" i="13"/>
  <c r="P4006" i="13" s="1"/>
  <c r="M4006" i="13"/>
  <c r="L4008" i="13" l="1"/>
  <c r="O4007" i="13"/>
  <c r="P4007" i="13" s="1"/>
  <c r="N4007" i="13"/>
  <c r="M4007" i="13"/>
  <c r="O4008" i="13" l="1"/>
  <c r="P4008" i="13" s="1"/>
  <c r="N4008" i="13"/>
  <c r="L4009" i="13"/>
  <c r="M4008" i="13"/>
  <c r="O4009" i="13" l="1"/>
  <c r="P4009" i="13" s="1"/>
  <c r="L4010" i="13"/>
  <c r="M4009" i="13"/>
  <c r="N4009" i="13"/>
  <c r="N4010" i="13" l="1"/>
  <c r="L4011" i="13"/>
  <c r="O4010" i="13"/>
  <c r="P4010" i="13" s="1"/>
  <c r="M4010" i="13"/>
  <c r="L4012" i="13" l="1"/>
  <c r="O4011" i="13"/>
  <c r="P4011" i="13" s="1"/>
  <c r="M4011" i="13"/>
  <c r="N4011" i="13"/>
  <c r="O4012" i="13" l="1"/>
  <c r="P4012" i="13" s="1"/>
  <c r="N4012" i="13"/>
  <c r="L4013" i="13"/>
  <c r="M4012" i="13"/>
  <c r="O4013" i="13" l="1"/>
  <c r="P4013" i="13" s="1"/>
  <c r="L4014" i="13"/>
  <c r="N4013" i="13"/>
  <c r="M4013" i="13"/>
  <c r="N4014" i="13" l="1"/>
  <c r="L4015" i="13"/>
  <c r="O4014" i="13"/>
  <c r="P4014" i="13" s="1"/>
  <c r="M4014" i="13"/>
  <c r="L4016" i="13" l="1"/>
  <c r="O4015" i="13"/>
  <c r="P4015" i="13" s="1"/>
  <c r="N4015" i="13"/>
  <c r="M4015" i="13"/>
  <c r="O4016" i="13" l="1"/>
  <c r="P4016" i="13" s="1"/>
  <c r="N4016" i="13"/>
  <c r="L4017" i="13"/>
  <c r="M4016" i="13"/>
  <c r="O4017" i="13" l="1"/>
  <c r="P4017" i="13" s="1"/>
  <c r="L4018" i="13"/>
  <c r="M4017" i="13"/>
  <c r="N4017" i="13"/>
  <c r="N4018" i="13" l="1"/>
  <c r="L4019" i="13"/>
  <c r="O4018" i="13"/>
  <c r="P4018" i="13" s="1"/>
  <c r="M4018" i="13"/>
  <c r="L4020" i="13" l="1"/>
  <c r="O4019" i="13"/>
  <c r="P4019" i="13" s="1"/>
  <c r="M4019" i="13"/>
  <c r="N4019" i="13"/>
  <c r="O4020" i="13" l="1"/>
  <c r="P4020" i="13" s="1"/>
  <c r="N4020" i="13"/>
  <c r="L4021" i="13"/>
  <c r="M4020" i="13"/>
  <c r="O4021" i="13" l="1"/>
  <c r="P4021" i="13" s="1"/>
  <c r="L4022" i="13"/>
  <c r="N4021" i="13"/>
  <c r="M4021" i="13"/>
  <c r="N4022" i="13" l="1"/>
  <c r="L4023" i="13"/>
  <c r="O4022" i="13"/>
  <c r="P4022" i="13" s="1"/>
  <c r="M4022" i="13"/>
  <c r="L4024" i="13" l="1"/>
  <c r="O4023" i="13"/>
  <c r="P4023" i="13" s="1"/>
  <c r="N4023" i="13"/>
  <c r="M4023" i="13"/>
  <c r="O4024" i="13" l="1"/>
  <c r="P4024" i="13" s="1"/>
  <c r="N4024" i="13"/>
  <c r="L4025" i="13"/>
  <c r="M4024" i="13"/>
  <c r="O4025" i="13" l="1"/>
  <c r="P4025" i="13" s="1"/>
  <c r="L4026" i="13"/>
  <c r="M4025" i="13"/>
  <c r="N4025" i="13"/>
  <c r="N4026" i="13" l="1"/>
  <c r="L4027" i="13"/>
  <c r="O4026" i="13"/>
  <c r="P4026" i="13" s="1"/>
  <c r="M4026" i="13"/>
  <c r="L4028" i="13" l="1"/>
  <c r="O4027" i="13"/>
  <c r="P4027" i="13" s="1"/>
  <c r="M4027" i="13"/>
  <c r="N4027" i="13"/>
  <c r="O4028" i="13" l="1"/>
  <c r="P4028" i="13" s="1"/>
  <c r="N4028" i="13"/>
  <c r="L4029" i="13"/>
  <c r="M4028" i="13"/>
  <c r="O4029" i="13" l="1"/>
  <c r="P4029" i="13" s="1"/>
  <c r="L4030" i="13"/>
  <c r="N4029" i="13"/>
  <c r="M4029" i="13"/>
  <c r="N4030" i="13" l="1"/>
  <c r="L4031" i="13"/>
  <c r="O4030" i="13"/>
  <c r="P4030" i="13" s="1"/>
  <c r="M4030" i="13"/>
  <c r="L4032" i="13" l="1"/>
  <c r="O4031" i="13"/>
  <c r="P4031" i="13" s="1"/>
  <c r="N4031" i="13"/>
  <c r="M4031" i="13"/>
  <c r="O4032" i="13" l="1"/>
  <c r="P4032" i="13" s="1"/>
  <c r="N4032" i="13"/>
  <c r="L4033" i="13"/>
  <c r="M4032" i="13"/>
  <c r="O4033" i="13" l="1"/>
  <c r="P4033" i="13" s="1"/>
  <c r="L4034" i="13"/>
  <c r="M4033" i="13"/>
  <c r="N4033" i="13"/>
  <c r="N4034" i="13" l="1"/>
  <c r="L4035" i="13"/>
  <c r="O4034" i="13"/>
  <c r="P4034" i="13" s="1"/>
  <c r="M4034" i="13"/>
  <c r="L4036" i="13" l="1"/>
  <c r="O4035" i="13"/>
  <c r="P4035" i="13" s="1"/>
  <c r="M4035" i="13"/>
  <c r="N4035" i="13"/>
  <c r="O4036" i="13" l="1"/>
  <c r="P4036" i="13" s="1"/>
  <c r="N4036" i="13"/>
  <c r="L4037" i="13"/>
  <c r="M4036" i="13"/>
  <c r="O4037" i="13" l="1"/>
  <c r="P4037" i="13" s="1"/>
  <c r="L4038" i="13"/>
  <c r="N4037" i="13"/>
  <c r="M4037" i="13"/>
  <c r="N4038" i="13" l="1"/>
  <c r="L4039" i="13"/>
  <c r="O4038" i="13"/>
  <c r="P4038" i="13" s="1"/>
  <c r="M4038" i="13"/>
  <c r="L4040" i="13" l="1"/>
  <c r="O4039" i="13"/>
  <c r="P4039" i="13" s="1"/>
  <c r="N4039" i="13"/>
  <c r="M4039" i="13"/>
  <c r="O4040" i="13" l="1"/>
  <c r="P4040" i="13" s="1"/>
  <c r="N4040" i="13"/>
  <c r="L4041" i="13"/>
  <c r="M4040" i="13"/>
  <c r="O4041" i="13" l="1"/>
  <c r="P4041" i="13" s="1"/>
  <c r="L4042" i="13"/>
  <c r="M4041" i="13"/>
  <c r="N4041" i="13"/>
  <c r="N4042" i="13" l="1"/>
  <c r="L4043" i="13"/>
  <c r="O4042" i="13"/>
  <c r="P4042" i="13" s="1"/>
  <c r="M4042" i="13"/>
  <c r="L4044" i="13" l="1"/>
  <c r="O4043" i="13"/>
  <c r="P4043" i="13" s="1"/>
  <c r="M4043" i="13"/>
  <c r="N4043" i="13"/>
  <c r="O4044" i="13" l="1"/>
  <c r="P4044" i="13" s="1"/>
  <c r="N4044" i="13"/>
  <c r="L4045" i="13"/>
  <c r="M4044" i="13"/>
  <c r="O4045" i="13" l="1"/>
  <c r="P4045" i="13" s="1"/>
  <c r="L4046" i="13"/>
  <c r="N4045" i="13"/>
  <c r="M4045" i="13"/>
  <c r="N4046" i="13" l="1"/>
  <c r="L4047" i="13"/>
  <c r="O4046" i="13"/>
  <c r="P4046" i="13" s="1"/>
  <c r="M4046" i="13"/>
  <c r="L4048" i="13" l="1"/>
  <c r="O4047" i="13"/>
  <c r="P4047" i="13" s="1"/>
  <c r="N4047" i="13"/>
  <c r="M4047" i="13"/>
  <c r="O4048" i="13" l="1"/>
  <c r="P4048" i="13" s="1"/>
  <c r="N4048" i="13"/>
  <c r="L4049" i="13"/>
  <c r="M4048" i="13"/>
  <c r="O4049" i="13" l="1"/>
  <c r="P4049" i="13" s="1"/>
  <c r="L4050" i="13"/>
  <c r="M4049" i="13"/>
  <c r="N4049" i="13"/>
  <c r="N4050" i="13" l="1"/>
  <c r="L4051" i="13"/>
  <c r="O4050" i="13"/>
  <c r="P4050" i="13" s="1"/>
  <c r="M4050" i="13"/>
  <c r="L4052" i="13" l="1"/>
  <c r="O4051" i="13"/>
  <c r="P4051" i="13" s="1"/>
  <c r="M4051" i="13"/>
  <c r="N4051" i="13"/>
  <c r="O4052" i="13" l="1"/>
  <c r="P4052" i="13" s="1"/>
  <c r="N4052" i="13"/>
  <c r="L4053" i="13"/>
  <c r="M4052" i="13"/>
  <c r="O4053" i="13" l="1"/>
  <c r="P4053" i="13" s="1"/>
  <c r="L4054" i="13"/>
  <c r="N4053" i="13"/>
  <c r="M4053" i="13"/>
  <c r="N4054" i="13" l="1"/>
  <c r="L4055" i="13"/>
  <c r="O4054" i="13"/>
  <c r="P4054" i="13" s="1"/>
  <c r="M4054" i="13"/>
  <c r="L4056" i="13" l="1"/>
  <c r="O4055" i="13"/>
  <c r="P4055" i="13" s="1"/>
  <c r="N4055" i="13"/>
  <c r="M4055" i="13"/>
  <c r="O4056" i="13" l="1"/>
  <c r="P4056" i="13" s="1"/>
  <c r="N4056" i="13"/>
  <c r="L4057" i="13"/>
  <c r="M4056" i="13"/>
  <c r="O4057" i="13" l="1"/>
  <c r="P4057" i="13" s="1"/>
  <c r="L4058" i="13"/>
  <c r="M4057" i="13"/>
  <c r="N4057" i="13"/>
  <c r="N4058" i="13" l="1"/>
  <c r="L4059" i="13"/>
  <c r="O4058" i="13"/>
  <c r="P4058" i="13" s="1"/>
  <c r="M4058" i="13"/>
  <c r="L4060" i="13" l="1"/>
  <c r="O4059" i="13"/>
  <c r="P4059" i="13" s="1"/>
  <c r="M4059" i="13"/>
  <c r="N4059" i="13"/>
  <c r="O4060" i="13" l="1"/>
  <c r="P4060" i="13" s="1"/>
  <c r="N4060" i="13"/>
  <c r="L4061" i="13"/>
  <c r="M4060" i="13"/>
  <c r="O4061" i="13" l="1"/>
  <c r="P4061" i="13" s="1"/>
  <c r="L4062" i="13"/>
  <c r="N4061" i="13"/>
  <c r="M4061" i="13"/>
  <c r="N4062" i="13" l="1"/>
  <c r="L4063" i="13"/>
  <c r="O4062" i="13"/>
  <c r="P4062" i="13" s="1"/>
  <c r="M4062" i="13"/>
  <c r="L4064" i="13" l="1"/>
  <c r="O4063" i="13"/>
  <c r="P4063" i="13" s="1"/>
  <c r="N4063" i="13"/>
  <c r="M4063" i="13"/>
  <c r="O4064" i="13" l="1"/>
  <c r="P4064" i="13" s="1"/>
  <c r="N4064" i="13"/>
  <c r="L4065" i="13"/>
  <c r="M4064" i="13"/>
  <c r="O4065" i="13" l="1"/>
  <c r="P4065" i="13" s="1"/>
  <c r="L4066" i="13"/>
  <c r="M4065" i="13"/>
  <c r="N4065" i="13"/>
  <c r="N4066" i="13" l="1"/>
  <c r="L4067" i="13"/>
  <c r="O4066" i="13"/>
  <c r="P4066" i="13" s="1"/>
  <c r="M4066" i="13"/>
  <c r="L4068" i="13" l="1"/>
  <c r="O4067" i="13"/>
  <c r="P4067" i="13" s="1"/>
  <c r="M4067" i="13"/>
  <c r="N4067" i="13"/>
  <c r="O4068" i="13" l="1"/>
  <c r="P4068" i="13" s="1"/>
  <c r="N4068" i="13"/>
  <c r="L4069" i="13"/>
  <c r="M4068" i="13"/>
  <c r="O4069" i="13" l="1"/>
  <c r="P4069" i="13" s="1"/>
  <c r="L4070" i="13"/>
  <c r="N4069" i="13"/>
  <c r="M4069" i="13"/>
  <c r="N4070" i="13" l="1"/>
  <c r="L4071" i="13"/>
  <c r="O4070" i="13"/>
  <c r="P4070" i="13" s="1"/>
  <c r="M4070" i="13"/>
  <c r="L4072" i="13" l="1"/>
  <c r="O4071" i="13"/>
  <c r="P4071" i="13" s="1"/>
  <c r="N4071" i="13"/>
  <c r="M4071" i="13"/>
  <c r="O4072" i="13" l="1"/>
  <c r="P4072" i="13" s="1"/>
  <c r="N4072" i="13"/>
  <c r="L4073" i="13"/>
  <c r="M4072" i="13"/>
  <c r="O4073" i="13" l="1"/>
  <c r="P4073" i="13" s="1"/>
  <c r="L4074" i="13"/>
  <c r="M4073" i="13"/>
  <c r="N4073" i="13"/>
  <c r="N4074" i="13" l="1"/>
  <c r="L4075" i="13"/>
  <c r="O4074" i="13"/>
  <c r="P4074" i="13" s="1"/>
  <c r="M4074" i="13"/>
  <c r="L4076" i="13" l="1"/>
  <c r="O4075" i="13"/>
  <c r="P4075" i="13" s="1"/>
  <c r="M4075" i="13"/>
  <c r="N4075" i="13"/>
  <c r="O4076" i="13" l="1"/>
  <c r="P4076" i="13" s="1"/>
  <c r="N4076" i="13"/>
  <c r="L4077" i="13"/>
  <c r="M4076" i="13"/>
  <c r="O4077" i="13" l="1"/>
  <c r="P4077" i="13" s="1"/>
  <c r="L4078" i="13"/>
  <c r="N4077" i="13"/>
  <c r="M4077" i="13"/>
  <c r="N4078" i="13" l="1"/>
  <c r="L4079" i="13"/>
  <c r="O4078" i="13"/>
  <c r="P4078" i="13" s="1"/>
  <c r="M4078" i="13"/>
  <c r="L4080" i="13" l="1"/>
  <c r="O4079" i="13"/>
  <c r="P4079" i="13" s="1"/>
  <c r="N4079" i="13"/>
  <c r="M4079" i="13"/>
  <c r="O4080" i="13" l="1"/>
  <c r="P4080" i="13" s="1"/>
  <c r="N4080" i="13"/>
  <c r="L4081" i="13"/>
  <c r="M4080" i="13"/>
  <c r="O4081" i="13" l="1"/>
  <c r="P4081" i="13" s="1"/>
  <c r="L4082" i="13"/>
  <c r="M4081" i="13"/>
  <c r="N4081" i="13"/>
  <c r="N4082" i="13" l="1"/>
  <c r="L4083" i="13"/>
  <c r="O4082" i="13"/>
  <c r="P4082" i="13" s="1"/>
  <c r="M4082" i="13"/>
  <c r="L4084" i="13" l="1"/>
  <c r="O4083" i="13"/>
  <c r="P4083" i="13" s="1"/>
  <c r="M4083" i="13"/>
  <c r="N4083" i="13"/>
  <c r="O4084" i="13" l="1"/>
  <c r="P4084" i="13" s="1"/>
  <c r="N4084" i="13"/>
  <c r="L4085" i="13"/>
  <c r="M4084" i="13"/>
  <c r="O4085" i="13" l="1"/>
  <c r="P4085" i="13" s="1"/>
  <c r="L4086" i="13"/>
  <c r="N4085" i="13"/>
  <c r="M4085" i="13"/>
  <c r="N4086" i="13" l="1"/>
  <c r="L4087" i="13"/>
  <c r="O4086" i="13"/>
  <c r="P4086" i="13" s="1"/>
  <c r="M4086" i="13"/>
  <c r="L4088" i="13" l="1"/>
  <c r="O4087" i="13"/>
  <c r="P4087" i="13" s="1"/>
  <c r="N4087" i="13"/>
  <c r="M4087" i="13"/>
  <c r="O4088" i="13" l="1"/>
  <c r="P4088" i="13" s="1"/>
  <c r="N4088" i="13"/>
  <c r="L4089" i="13"/>
  <c r="M4088" i="13"/>
  <c r="O4089" i="13" l="1"/>
  <c r="P4089" i="13" s="1"/>
  <c r="L4090" i="13"/>
  <c r="M4089" i="13"/>
  <c r="N4089" i="13"/>
  <c r="N4090" i="13" l="1"/>
  <c r="L4091" i="13"/>
  <c r="O4090" i="13"/>
  <c r="P4090" i="13" s="1"/>
  <c r="M4090" i="13"/>
  <c r="L4092" i="13" l="1"/>
  <c r="O4091" i="13"/>
  <c r="P4091" i="13" s="1"/>
  <c r="M4091" i="13"/>
  <c r="N4091" i="13"/>
  <c r="O4092" i="13" l="1"/>
  <c r="P4092" i="13" s="1"/>
  <c r="N4092" i="13"/>
  <c r="L4093" i="13"/>
  <c r="M4092" i="13"/>
  <c r="O4093" i="13" l="1"/>
  <c r="P4093" i="13" s="1"/>
  <c r="L4094" i="13"/>
  <c r="N4093" i="13"/>
  <c r="M4093" i="13"/>
  <c r="N4094" i="13" l="1"/>
  <c r="L4095" i="13"/>
  <c r="O4094" i="13"/>
  <c r="P4094" i="13" s="1"/>
  <c r="M4094" i="13"/>
  <c r="L4096" i="13" l="1"/>
  <c r="O4095" i="13"/>
  <c r="P4095" i="13" s="1"/>
  <c r="N4095" i="13"/>
  <c r="M4095" i="13"/>
  <c r="O4096" i="13" l="1"/>
  <c r="P4096" i="13" s="1"/>
  <c r="N4096" i="13"/>
  <c r="L4097" i="13"/>
  <c r="M4096" i="13"/>
  <c r="O4097" i="13" l="1"/>
  <c r="P4097" i="13" s="1"/>
  <c r="L4098" i="13"/>
  <c r="M4097" i="13"/>
  <c r="N4097" i="13"/>
  <c r="N4098" i="13" l="1"/>
  <c r="L4099" i="13"/>
  <c r="O4098" i="13"/>
  <c r="P4098" i="13" s="1"/>
  <c r="M4098" i="13"/>
  <c r="L4100" i="13" l="1"/>
  <c r="O4099" i="13"/>
  <c r="P4099" i="13" s="1"/>
  <c r="M4099" i="13"/>
  <c r="N4099" i="13"/>
  <c r="O4100" i="13" l="1"/>
  <c r="P4100" i="13" s="1"/>
  <c r="N4100" i="13"/>
  <c r="L4101" i="13"/>
  <c r="M4100" i="13"/>
  <c r="O4101" i="13" l="1"/>
  <c r="P4101" i="13" s="1"/>
  <c r="L4102" i="13"/>
  <c r="N4101" i="13"/>
  <c r="M4101" i="13"/>
  <c r="N4102" i="13" l="1"/>
  <c r="L4103" i="13"/>
  <c r="O4102" i="13"/>
  <c r="P4102" i="13" s="1"/>
  <c r="M4102" i="13"/>
  <c r="L4104" i="13" l="1"/>
  <c r="O4103" i="13"/>
  <c r="P4103" i="13" s="1"/>
  <c r="N4103" i="13"/>
  <c r="M4103" i="13"/>
  <c r="O4104" i="13" l="1"/>
  <c r="P4104" i="13" s="1"/>
  <c r="N4104" i="13"/>
  <c r="L4105" i="13"/>
  <c r="M4104" i="13"/>
  <c r="O4105" i="13" l="1"/>
  <c r="P4105" i="13" s="1"/>
  <c r="L4106" i="13"/>
  <c r="M4105" i="13"/>
  <c r="N4105" i="13"/>
  <c r="N4106" i="13" l="1"/>
  <c r="L4107" i="13"/>
  <c r="O4106" i="13"/>
  <c r="P4106" i="13" s="1"/>
  <c r="M4106" i="13"/>
  <c r="L4108" i="13" l="1"/>
  <c r="O4107" i="13"/>
  <c r="P4107" i="13" s="1"/>
  <c r="M4107" i="13"/>
  <c r="N4107" i="13"/>
  <c r="O4108" i="13" l="1"/>
  <c r="P4108" i="13" s="1"/>
  <c r="N4108" i="13"/>
  <c r="L4109" i="13"/>
  <c r="M4108" i="13"/>
  <c r="O4109" i="13" l="1"/>
  <c r="P4109" i="13" s="1"/>
  <c r="L4110" i="13"/>
  <c r="N4109" i="13"/>
  <c r="M4109" i="13"/>
  <c r="N4110" i="13" l="1"/>
  <c r="L4111" i="13"/>
  <c r="O4110" i="13"/>
  <c r="P4110" i="13" s="1"/>
  <c r="M4110" i="13"/>
  <c r="L4112" i="13" l="1"/>
  <c r="O4111" i="13"/>
  <c r="P4111" i="13" s="1"/>
  <c r="N4111" i="13"/>
  <c r="M4111" i="13"/>
  <c r="O4112" i="13" l="1"/>
  <c r="P4112" i="13" s="1"/>
  <c r="N4112" i="13"/>
  <c r="L4113" i="13"/>
  <c r="M4112" i="13"/>
  <c r="O4113" i="13" l="1"/>
  <c r="P4113" i="13" s="1"/>
  <c r="L4114" i="13"/>
  <c r="M4113" i="13"/>
  <c r="N4113" i="13"/>
  <c r="N4114" i="13" l="1"/>
  <c r="L4115" i="13"/>
  <c r="O4114" i="13"/>
  <c r="P4114" i="13" s="1"/>
  <c r="M4114" i="13"/>
  <c r="L4116" i="13" l="1"/>
  <c r="O4115" i="13"/>
  <c r="P4115" i="13" s="1"/>
  <c r="M4115" i="13"/>
  <c r="N4115" i="13"/>
  <c r="O4116" i="13" l="1"/>
  <c r="P4116" i="13" s="1"/>
  <c r="N4116" i="13"/>
  <c r="L4117" i="13"/>
  <c r="M4116" i="13"/>
  <c r="O4117" i="13" l="1"/>
  <c r="P4117" i="13" s="1"/>
  <c r="L4118" i="13"/>
  <c r="N4117" i="13"/>
  <c r="M4117" i="13"/>
  <c r="N4118" i="13" l="1"/>
  <c r="L4119" i="13"/>
  <c r="O4118" i="13"/>
  <c r="P4118" i="13" s="1"/>
  <c r="M4118" i="13"/>
  <c r="L4120" i="13" l="1"/>
  <c r="O4119" i="13"/>
  <c r="P4119" i="13" s="1"/>
  <c r="N4119" i="13"/>
  <c r="M4119" i="13"/>
  <c r="O4120" i="13" l="1"/>
  <c r="P4120" i="13" s="1"/>
  <c r="N4120" i="13"/>
  <c r="L4121" i="13"/>
  <c r="M4120" i="13"/>
  <c r="O4121" i="13" l="1"/>
  <c r="P4121" i="13" s="1"/>
  <c r="L4122" i="13"/>
  <c r="M4121" i="13"/>
  <c r="N4121" i="13"/>
  <c r="N4122" i="13" l="1"/>
  <c r="L4123" i="13"/>
  <c r="O4122" i="13"/>
  <c r="P4122" i="13" s="1"/>
  <c r="M4122" i="13"/>
  <c r="L4124" i="13" l="1"/>
  <c r="O4123" i="13"/>
  <c r="P4123" i="13" s="1"/>
  <c r="M4123" i="13"/>
  <c r="N4123" i="13"/>
  <c r="O4124" i="13" l="1"/>
  <c r="P4124" i="13" s="1"/>
  <c r="N4124" i="13"/>
  <c r="L4125" i="13"/>
  <c r="M4124" i="13"/>
  <c r="O4125" i="13" l="1"/>
  <c r="P4125" i="13" s="1"/>
  <c r="L4126" i="13"/>
  <c r="N4125" i="13"/>
  <c r="M4125" i="13"/>
  <c r="N4126" i="13" l="1"/>
  <c r="L4127" i="13"/>
  <c r="O4126" i="13"/>
  <c r="P4126" i="13" s="1"/>
  <c r="M4126" i="13"/>
  <c r="L4128" i="13" l="1"/>
  <c r="O4127" i="13"/>
  <c r="P4127" i="13" s="1"/>
  <c r="N4127" i="13"/>
  <c r="M4127" i="13"/>
  <c r="O4128" i="13" l="1"/>
  <c r="P4128" i="13" s="1"/>
  <c r="N4128" i="13"/>
  <c r="L4129" i="13"/>
  <c r="M4128" i="13"/>
  <c r="O4129" i="13" l="1"/>
  <c r="P4129" i="13" s="1"/>
  <c r="L4130" i="13"/>
  <c r="M4129" i="13"/>
  <c r="N4129" i="13"/>
  <c r="N4130" i="13" l="1"/>
  <c r="L4131" i="13"/>
  <c r="O4130" i="13"/>
  <c r="P4130" i="13" s="1"/>
  <c r="M4130" i="13"/>
  <c r="L4132" i="13" l="1"/>
  <c r="O4131" i="13"/>
  <c r="P4131" i="13" s="1"/>
  <c r="M4131" i="13"/>
  <c r="N4131" i="13"/>
  <c r="O4132" i="13" l="1"/>
  <c r="P4132" i="13" s="1"/>
  <c r="N4132" i="13"/>
  <c r="L4133" i="13"/>
  <c r="M4132" i="13"/>
  <c r="O4133" i="13" l="1"/>
  <c r="P4133" i="13" s="1"/>
  <c r="L4134" i="13"/>
  <c r="N4133" i="13"/>
  <c r="M4133" i="13"/>
  <c r="N4134" i="13" l="1"/>
  <c r="L4135" i="13"/>
  <c r="O4134" i="13"/>
  <c r="P4134" i="13" s="1"/>
  <c r="M4134" i="13"/>
  <c r="L4136" i="13" l="1"/>
  <c r="O4135" i="13"/>
  <c r="P4135" i="13" s="1"/>
  <c r="N4135" i="13"/>
  <c r="M4135" i="13"/>
  <c r="O4136" i="13" l="1"/>
  <c r="P4136" i="13" s="1"/>
  <c r="N4136" i="13"/>
  <c r="L4137" i="13"/>
  <c r="M4136" i="13"/>
  <c r="O4137" i="13" l="1"/>
  <c r="P4137" i="13" s="1"/>
  <c r="L4138" i="13"/>
  <c r="M4137" i="13"/>
  <c r="N4137" i="13"/>
  <c r="N4138" i="13" l="1"/>
  <c r="L4139" i="13"/>
  <c r="O4138" i="13"/>
  <c r="P4138" i="13" s="1"/>
  <c r="M4138" i="13"/>
  <c r="L4140" i="13" l="1"/>
  <c r="O4139" i="13"/>
  <c r="P4139" i="13" s="1"/>
  <c r="M4139" i="13"/>
  <c r="N4139" i="13"/>
  <c r="O4140" i="13" l="1"/>
  <c r="P4140" i="13" s="1"/>
  <c r="N4140" i="13"/>
  <c r="L4141" i="13"/>
  <c r="M4140" i="13"/>
  <c r="O4141" i="13" l="1"/>
  <c r="P4141" i="13" s="1"/>
  <c r="L4142" i="13"/>
  <c r="N4141" i="13"/>
  <c r="M4141" i="13"/>
  <c r="N4142" i="13" l="1"/>
  <c r="L4143" i="13"/>
  <c r="O4142" i="13"/>
  <c r="P4142" i="13" s="1"/>
  <c r="M4142" i="13"/>
  <c r="L4144" i="13" l="1"/>
  <c r="O4143" i="13"/>
  <c r="P4143" i="13" s="1"/>
  <c r="N4143" i="13"/>
  <c r="M4143" i="13"/>
  <c r="O4144" i="13" l="1"/>
  <c r="P4144" i="13" s="1"/>
  <c r="N4144" i="13"/>
  <c r="L4145" i="13"/>
  <c r="M4144" i="13"/>
  <c r="O4145" i="13" l="1"/>
  <c r="P4145" i="13" s="1"/>
  <c r="L4146" i="13"/>
  <c r="M4145" i="13"/>
  <c r="N4145" i="13"/>
  <c r="N4146" i="13" l="1"/>
  <c r="L4147" i="13"/>
  <c r="O4146" i="13"/>
  <c r="P4146" i="13" s="1"/>
  <c r="M4146" i="13"/>
  <c r="L4148" i="13" l="1"/>
  <c r="O4147" i="13"/>
  <c r="P4147" i="13" s="1"/>
  <c r="M4147" i="13"/>
  <c r="N4147" i="13"/>
  <c r="O4148" i="13" l="1"/>
  <c r="P4148" i="13" s="1"/>
  <c r="N4148" i="13"/>
  <c r="L4149" i="13"/>
  <c r="M4148" i="13"/>
  <c r="O4149" i="13" l="1"/>
  <c r="P4149" i="13" s="1"/>
  <c r="L4150" i="13"/>
  <c r="N4149" i="13"/>
  <c r="M4149" i="13"/>
  <c r="N4150" i="13" l="1"/>
  <c r="L4151" i="13"/>
  <c r="O4150" i="13"/>
  <c r="P4150" i="13" s="1"/>
  <c r="M4150" i="13"/>
  <c r="L4152" i="13" l="1"/>
  <c r="O4151" i="13"/>
  <c r="P4151" i="13" s="1"/>
  <c r="N4151" i="13"/>
  <c r="M4151" i="13"/>
  <c r="O4152" i="13" l="1"/>
  <c r="P4152" i="13" s="1"/>
  <c r="N4152" i="13"/>
  <c r="L4153" i="13"/>
  <c r="M4152" i="13"/>
  <c r="O4153" i="13" l="1"/>
  <c r="P4153" i="13" s="1"/>
  <c r="L4154" i="13"/>
  <c r="M4153" i="13"/>
  <c r="N4153" i="13"/>
  <c r="N4154" i="13" l="1"/>
  <c r="L4155" i="13"/>
  <c r="O4154" i="13"/>
  <c r="P4154" i="13" s="1"/>
  <c r="M4154" i="13"/>
  <c r="L4156" i="13" l="1"/>
  <c r="O4155" i="13"/>
  <c r="P4155" i="13" s="1"/>
  <c r="M4155" i="13"/>
  <c r="N4155" i="13"/>
  <c r="O4156" i="13" l="1"/>
  <c r="P4156" i="13" s="1"/>
  <c r="N4156" i="13"/>
  <c r="L4157" i="13"/>
  <c r="M4156" i="13"/>
  <c r="O4157" i="13" l="1"/>
  <c r="P4157" i="13" s="1"/>
  <c r="L4158" i="13"/>
  <c r="N4157" i="13"/>
  <c r="M4157" i="13"/>
  <c r="N4158" i="13" l="1"/>
  <c r="L4159" i="13"/>
  <c r="O4158" i="13"/>
  <c r="P4158" i="13" s="1"/>
  <c r="M4158" i="13"/>
  <c r="L4160" i="13" l="1"/>
  <c r="O4159" i="13"/>
  <c r="P4159" i="13" s="1"/>
  <c r="N4159" i="13"/>
  <c r="M4159" i="13"/>
  <c r="O4160" i="13" l="1"/>
  <c r="P4160" i="13" s="1"/>
  <c r="N4160" i="13"/>
  <c r="L4161" i="13"/>
  <c r="M4160" i="13"/>
  <c r="O4161" i="13" l="1"/>
  <c r="P4161" i="13" s="1"/>
  <c r="L4162" i="13"/>
  <c r="M4161" i="13"/>
  <c r="N4161" i="13"/>
  <c r="N4162" i="13" l="1"/>
  <c r="L4163" i="13"/>
  <c r="O4162" i="13"/>
  <c r="P4162" i="13" s="1"/>
  <c r="M4162" i="13"/>
  <c r="L4164" i="13" l="1"/>
  <c r="O4163" i="13"/>
  <c r="P4163" i="13" s="1"/>
  <c r="M4163" i="13"/>
  <c r="N4163" i="13"/>
  <c r="O4164" i="13" l="1"/>
  <c r="P4164" i="13" s="1"/>
  <c r="N4164" i="13"/>
  <c r="L4165" i="13"/>
  <c r="M4164" i="13"/>
  <c r="O4165" i="13" l="1"/>
  <c r="P4165" i="13" s="1"/>
  <c r="L4166" i="13"/>
  <c r="N4165" i="13"/>
  <c r="M4165" i="13"/>
  <c r="N4166" i="13" l="1"/>
  <c r="L4167" i="13"/>
  <c r="O4166" i="13"/>
  <c r="P4166" i="13" s="1"/>
  <c r="M4166" i="13"/>
  <c r="L4168" i="13" l="1"/>
  <c r="O4167" i="13"/>
  <c r="P4167" i="13" s="1"/>
  <c r="N4167" i="13"/>
  <c r="M4167" i="13"/>
  <c r="O4168" i="13" l="1"/>
  <c r="P4168" i="13" s="1"/>
  <c r="N4168" i="13"/>
  <c r="L4169" i="13"/>
  <c r="M4168" i="13"/>
  <c r="O4169" i="13" l="1"/>
  <c r="P4169" i="13" s="1"/>
  <c r="L4170" i="13"/>
  <c r="M4169" i="13"/>
  <c r="N4169" i="13"/>
  <c r="N4170" i="13" l="1"/>
  <c r="L4171" i="13"/>
  <c r="O4170" i="13"/>
  <c r="P4170" i="13" s="1"/>
  <c r="M4170" i="13"/>
  <c r="L4172" i="13" l="1"/>
  <c r="O4171" i="13"/>
  <c r="P4171" i="13" s="1"/>
  <c r="M4171" i="13"/>
  <c r="N4171" i="13"/>
  <c r="O4172" i="13" l="1"/>
  <c r="P4172" i="13" s="1"/>
  <c r="N4172" i="13"/>
  <c r="L4173" i="13"/>
  <c r="M4172" i="13"/>
  <c r="O4173" i="13" l="1"/>
  <c r="P4173" i="13" s="1"/>
  <c r="L4174" i="13"/>
  <c r="N4173" i="13"/>
  <c r="M4173" i="13"/>
  <c r="N4174" i="13" l="1"/>
  <c r="L4175" i="13"/>
  <c r="O4174" i="13"/>
  <c r="P4174" i="13" s="1"/>
  <c r="M4174" i="13"/>
  <c r="L4176" i="13" l="1"/>
  <c r="O4175" i="13"/>
  <c r="P4175" i="13" s="1"/>
  <c r="N4175" i="13"/>
  <c r="M4175" i="13"/>
  <c r="O4176" i="13" l="1"/>
  <c r="P4176" i="13" s="1"/>
  <c r="N4176" i="13"/>
  <c r="L4177" i="13"/>
  <c r="M4176" i="13"/>
  <c r="O4177" i="13" l="1"/>
  <c r="P4177" i="13" s="1"/>
  <c r="L4178" i="13"/>
  <c r="M4177" i="13"/>
  <c r="N4177" i="13"/>
  <c r="N4178" i="13" l="1"/>
  <c r="L4179" i="13"/>
  <c r="O4178" i="13"/>
  <c r="P4178" i="13" s="1"/>
  <c r="M4178" i="13"/>
  <c r="L4180" i="13" l="1"/>
  <c r="O4179" i="13"/>
  <c r="P4179" i="13" s="1"/>
  <c r="M4179" i="13"/>
  <c r="N4179" i="13"/>
  <c r="O4180" i="13" l="1"/>
  <c r="P4180" i="13" s="1"/>
  <c r="N4180" i="13"/>
  <c r="L4181" i="13"/>
  <c r="M4180" i="13"/>
  <c r="O4181" i="13" l="1"/>
  <c r="P4181" i="13" s="1"/>
  <c r="L4182" i="13"/>
  <c r="N4181" i="13"/>
  <c r="M4181" i="13"/>
  <c r="N4182" i="13" l="1"/>
  <c r="L4183" i="13"/>
  <c r="O4182" i="13"/>
  <c r="P4182" i="13" s="1"/>
  <c r="M4182" i="13"/>
  <c r="L4184" i="13" l="1"/>
  <c r="O4183" i="13"/>
  <c r="P4183" i="13" s="1"/>
  <c r="N4183" i="13"/>
  <c r="M4183" i="13"/>
  <c r="O4184" i="13" l="1"/>
  <c r="P4184" i="13" s="1"/>
  <c r="N4184" i="13"/>
  <c r="L4185" i="13"/>
  <c r="M4184" i="13"/>
  <c r="O4185" i="13" l="1"/>
  <c r="P4185" i="13" s="1"/>
  <c r="L4186" i="13"/>
  <c r="M4185" i="13"/>
  <c r="N4185" i="13"/>
  <c r="N4186" i="13" l="1"/>
  <c r="L4187" i="13"/>
  <c r="O4186" i="13"/>
  <c r="P4186" i="13" s="1"/>
  <c r="M4186" i="13"/>
  <c r="L4188" i="13" l="1"/>
  <c r="O4187" i="13"/>
  <c r="P4187" i="13" s="1"/>
  <c r="M4187" i="13"/>
  <c r="N4187" i="13"/>
  <c r="O4188" i="13" l="1"/>
  <c r="P4188" i="13" s="1"/>
  <c r="N4188" i="13"/>
  <c r="L4189" i="13"/>
  <c r="M4188" i="13"/>
  <c r="O4189" i="13" l="1"/>
  <c r="P4189" i="13" s="1"/>
  <c r="L4190" i="13"/>
  <c r="N4189" i="13"/>
  <c r="M4189" i="13"/>
  <c r="N4190" i="13" l="1"/>
  <c r="L4191" i="13"/>
  <c r="O4190" i="13"/>
  <c r="P4190" i="13" s="1"/>
  <c r="M4190" i="13"/>
  <c r="L4192" i="13" l="1"/>
  <c r="O4191" i="13"/>
  <c r="P4191" i="13" s="1"/>
  <c r="N4191" i="13"/>
  <c r="M4191" i="13"/>
  <c r="O4192" i="13" l="1"/>
  <c r="P4192" i="13" s="1"/>
  <c r="N4192" i="13"/>
  <c r="L4193" i="13"/>
  <c r="M4192" i="13"/>
  <c r="O4193" i="13" l="1"/>
  <c r="P4193" i="13" s="1"/>
  <c r="L4194" i="13"/>
  <c r="M4193" i="13"/>
  <c r="N4193" i="13"/>
  <c r="N4194" i="13" l="1"/>
  <c r="L4195" i="13"/>
  <c r="O4194" i="13"/>
  <c r="P4194" i="13" s="1"/>
  <c r="M4194" i="13"/>
  <c r="L4196" i="13" l="1"/>
  <c r="O4195" i="13"/>
  <c r="P4195" i="13" s="1"/>
  <c r="M4195" i="13"/>
  <c r="N4195" i="13"/>
  <c r="O4196" i="13" l="1"/>
  <c r="P4196" i="13" s="1"/>
  <c r="N4196" i="13"/>
  <c r="L4197" i="13"/>
  <c r="M4196" i="13"/>
  <c r="O4197" i="13" l="1"/>
  <c r="P4197" i="13" s="1"/>
  <c r="L4198" i="13"/>
  <c r="N4197" i="13"/>
  <c r="M4197" i="13"/>
  <c r="N4198" i="13" l="1"/>
  <c r="L4199" i="13"/>
  <c r="O4198" i="13"/>
  <c r="P4198" i="13" s="1"/>
  <c r="M4198" i="13"/>
  <c r="L4200" i="13" l="1"/>
  <c r="O4199" i="13"/>
  <c r="P4199" i="13" s="1"/>
  <c r="N4199" i="13"/>
  <c r="M4199" i="13"/>
  <c r="O4200" i="13" l="1"/>
  <c r="P4200" i="13" s="1"/>
  <c r="N4200" i="13"/>
  <c r="L4201" i="13"/>
  <c r="M4200" i="13"/>
  <c r="O4201" i="13" l="1"/>
  <c r="P4201" i="13" s="1"/>
  <c r="L4202" i="13"/>
  <c r="M4201" i="13"/>
  <c r="N4201" i="13"/>
  <c r="N4202" i="13" l="1"/>
  <c r="L4203" i="13"/>
  <c r="O4202" i="13"/>
  <c r="P4202" i="13" s="1"/>
  <c r="M4202" i="13"/>
  <c r="L4204" i="13" l="1"/>
  <c r="O4203" i="13"/>
  <c r="P4203" i="13" s="1"/>
  <c r="M4203" i="13"/>
  <c r="N4203" i="13"/>
  <c r="O4204" i="13" l="1"/>
  <c r="P4204" i="13" s="1"/>
  <c r="N4204" i="13"/>
  <c r="L4205" i="13"/>
  <c r="M4204" i="13"/>
  <c r="O4205" i="13" l="1"/>
  <c r="P4205" i="13" s="1"/>
  <c r="L4206" i="13"/>
  <c r="N4205" i="13"/>
  <c r="M4205" i="13"/>
  <c r="N4206" i="13" l="1"/>
  <c r="L4207" i="13"/>
  <c r="O4206" i="13"/>
  <c r="P4206" i="13" s="1"/>
  <c r="M4206" i="13"/>
  <c r="L4208" i="13" l="1"/>
  <c r="O4207" i="13"/>
  <c r="P4207" i="13" s="1"/>
  <c r="N4207" i="13"/>
  <c r="M4207" i="13"/>
  <c r="O4208" i="13" l="1"/>
  <c r="P4208" i="13" s="1"/>
  <c r="N4208" i="13"/>
  <c r="L4209" i="13"/>
  <c r="M4208" i="13"/>
  <c r="O4209" i="13" l="1"/>
  <c r="P4209" i="13" s="1"/>
  <c r="L4210" i="13"/>
  <c r="M4209" i="13"/>
  <c r="N4209" i="13"/>
  <c r="N4210" i="13" l="1"/>
  <c r="L4211" i="13"/>
  <c r="O4210" i="13"/>
  <c r="P4210" i="13" s="1"/>
  <c r="M4210" i="13"/>
  <c r="L4212" i="13" l="1"/>
  <c r="O4211" i="13"/>
  <c r="P4211" i="13" s="1"/>
  <c r="M4211" i="13"/>
  <c r="N4211" i="13"/>
  <c r="O4212" i="13" l="1"/>
  <c r="P4212" i="13" s="1"/>
  <c r="N4212" i="13"/>
  <c r="L4213" i="13"/>
  <c r="M4212" i="13"/>
  <c r="O4213" i="13" l="1"/>
  <c r="P4213" i="13" s="1"/>
  <c r="L4214" i="13"/>
  <c r="N4213" i="13"/>
  <c r="M4213" i="13"/>
  <c r="N4214" i="13" l="1"/>
  <c r="L4215" i="13"/>
  <c r="O4214" i="13"/>
  <c r="P4214" i="13" s="1"/>
  <c r="M4214" i="13"/>
  <c r="L4216" i="13" l="1"/>
  <c r="O4215" i="13"/>
  <c r="P4215" i="13" s="1"/>
  <c r="N4215" i="13"/>
  <c r="M4215" i="13"/>
  <c r="O4216" i="13" l="1"/>
  <c r="P4216" i="13" s="1"/>
  <c r="N4216" i="13"/>
  <c r="L4217" i="13"/>
  <c r="M4216" i="13"/>
  <c r="O4217" i="13" l="1"/>
  <c r="P4217" i="13" s="1"/>
  <c r="L4218" i="13"/>
  <c r="M4217" i="13"/>
  <c r="N4217" i="13"/>
  <c r="N4218" i="13" l="1"/>
  <c r="L4219" i="13"/>
  <c r="O4218" i="13"/>
  <c r="P4218" i="13" s="1"/>
  <c r="M4218" i="13"/>
  <c r="L4220" i="13" l="1"/>
  <c r="O4219" i="13"/>
  <c r="P4219" i="13" s="1"/>
  <c r="M4219" i="13"/>
  <c r="N4219" i="13"/>
  <c r="O4220" i="13" l="1"/>
  <c r="P4220" i="13" s="1"/>
  <c r="N4220" i="13"/>
  <c r="L4221" i="13"/>
  <c r="M4220" i="13"/>
  <c r="O4221" i="13" l="1"/>
  <c r="P4221" i="13" s="1"/>
  <c r="L4222" i="13"/>
  <c r="N4221" i="13"/>
  <c r="M4221" i="13"/>
  <c r="N4222" i="13" l="1"/>
  <c r="L4223" i="13"/>
  <c r="O4222" i="13"/>
  <c r="P4222" i="13" s="1"/>
  <c r="M4222" i="13"/>
  <c r="L4224" i="13" l="1"/>
  <c r="O4223" i="13"/>
  <c r="P4223" i="13" s="1"/>
  <c r="N4223" i="13"/>
  <c r="M4223" i="13"/>
  <c r="O4224" i="13" l="1"/>
  <c r="P4224" i="13" s="1"/>
  <c r="N4224" i="13"/>
  <c r="L4225" i="13"/>
  <c r="M4224" i="13"/>
  <c r="O4225" i="13" l="1"/>
  <c r="P4225" i="13" s="1"/>
  <c r="L4226" i="13"/>
  <c r="M4225" i="13"/>
  <c r="N4225" i="13"/>
  <c r="N4226" i="13" l="1"/>
  <c r="L4227" i="13"/>
  <c r="O4226" i="13"/>
  <c r="P4226" i="13" s="1"/>
  <c r="M4226" i="13"/>
  <c r="L4228" i="13" l="1"/>
  <c r="O4227" i="13"/>
  <c r="P4227" i="13" s="1"/>
  <c r="M4227" i="13"/>
  <c r="N4227" i="13"/>
  <c r="O4228" i="13" l="1"/>
  <c r="P4228" i="13" s="1"/>
  <c r="N4228" i="13"/>
  <c r="L4229" i="13"/>
  <c r="M4228" i="13"/>
  <c r="O4229" i="13" l="1"/>
  <c r="P4229" i="13" s="1"/>
  <c r="L4230" i="13"/>
  <c r="N4229" i="13"/>
  <c r="M4229" i="13"/>
  <c r="N4230" i="13" l="1"/>
  <c r="L4231" i="13"/>
  <c r="O4230" i="13"/>
  <c r="P4230" i="13" s="1"/>
  <c r="M4230" i="13"/>
  <c r="L4232" i="13" l="1"/>
  <c r="O4231" i="13"/>
  <c r="P4231" i="13" s="1"/>
  <c r="N4231" i="13"/>
  <c r="M4231" i="13"/>
  <c r="O4232" i="13" l="1"/>
  <c r="P4232" i="13" s="1"/>
  <c r="N4232" i="13"/>
  <c r="L4233" i="13"/>
  <c r="M4232" i="13"/>
  <c r="O4233" i="13" l="1"/>
  <c r="P4233" i="13" s="1"/>
  <c r="L4234" i="13"/>
  <c r="M4233" i="13"/>
  <c r="N4233" i="13"/>
  <c r="N4234" i="13" l="1"/>
  <c r="L4235" i="13"/>
  <c r="O4234" i="13"/>
  <c r="P4234" i="13" s="1"/>
  <c r="M4234" i="13"/>
  <c r="L4236" i="13" l="1"/>
  <c r="O4235" i="13"/>
  <c r="P4235" i="13" s="1"/>
  <c r="M4235" i="13"/>
  <c r="N4235" i="13"/>
  <c r="O4236" i="13" l="1"/>
  <c r="P4236" i="13" s="1"/>
  <c r="N4236" i="13"/>
  <c r="L4237" i="13"/>
  <c r="M4236" i="13"/>
  <c r="O4237" i="13" l="1"/>
  <c r="P4237" i="13" s="1"/>
  <c r="L4238" i="13"/>
  <c r="N4237" i="13"/>
  <c r="M4237" i="13"/>
  <c r="N4238" i="13" l="1"/>
  <c r="L4239" i="13"/>
  <c r="O4238" i="13"/>
  <c r="P4238" i="13" s="1"/>
  <c r="M4238" i="13"/>
  <c r="L4240" i="13" l="1"/>
  <c r="O4239" i="13"/>
  <c r="P4239" i="13" s="1"/>
  <c r="N4239" i="13"/>
  <c r="M4239" i="13"/>
  <c r="O4240" i="13" l="1"/>
  <c r="P4240" i="13" s="1"/>
  <c r="N4240" i="13"/>
  <c r="L4241" i="13"/>
  <c r="M4240" i="13"/>
  <c r="O4241" i="13" l="1"/>
  <c r="P4241" i="13" s="1"/>
  <c r="L4242" i="13"/>
  <c r="M4241" i="13"/>
  <c r="N4241" i="13"/>
  <c r="N4242" i="13" l="1"/>
  <c r="L4243" i="13"/>
  <c r="O4242" i="13"/>
  <c r="P4242" i="13" s="1"/>
  <c r="M4242" i="13"/>
  <c r="L4244" i="13" l="1"/>
  <c r="O4243" i="13"/>
  <c r="P4243" i="13" s="1"/>
  <c r="M4243" i="13"/>
  <c r="N4243" i="13"/>
  <c r="O4244" i="13" l="1"/>
  <c r="P4244" i="13" s="1"/>
  <c r="N4244" i="13"/>
  <c r="L4245" i="13"/>
  <c r="M4244" i="13"/>
  <c r="O4245" i="13" l="1"/>
  <c r="P4245" i="13" s="1"/>
  <c r="L4246" i="13"/>
  <c r="N4245" i="13"/>
  <c r="M4245" i="13"/>
  <c r="N4246" i="13" l="1"/>
  <c r="L4247" i="13"/>
  <c r="O4246" i="13"/>
  <c r="P4246" i="13" s="1"/>
  <c r="M4246" i="13"/>
  <c r="L4248" i="13" l="1"/>
  <c r="O4247" i="13"/>
  <c r="P4247" i="13" s="1"/>
  <c r="N4247" i="13"/>
  <c r="M4247" i="13"/>
  <c r="O4248" i="13" l="1"/>
  <c r="P4248" i="13" s="1"/>
  <c r="N4248" i="13"/>
  <c r="L4249" i="13"/>
  <c r="M4248" i="13"/>
  <c r="O4249" i="13" l="1"/>
  <c r="P4249" i="13" s="1"/>
  <c r="L4250" i="13"/>
  <c r="M4249" i="13"/>
  <c r="N4249" i="13"/>
  <c r="N4250" i="13" l="1"/>
  <c r="L4251" i="13"/>
  <c r="O4250" i="13"/>
  <c r="P4250" i="13" s="1"/>
  <c r="M4250" i="13"/>
  <c r="L4252" i="13" l="1"/>
  <c r="O4251" i="13"/>
  <c r="P4251" i="13" s="1"/>
  <c r="M4251" i="13"/>
  <c r="N4251" i="13"/>
  <c r="O4252" i="13" l="1"/>
  <c r="P4252" i="13" s="1"/>
  <c r="N4252" i="13"/>
  <c r="L4253" i="13"/>
  <c r="M4252" i="13"/>
  <c r="O4253" i="13" l="1"/>
  <c r="P4253" i="13" s="1"/>
  <c r="L4254" i="13"/>
  <c r="N4253" i="13"/>
  <c r="M4253" i="13"/>
  <c r="N4254" i="13" l="1"/>
  <c r="L4255" i="13"/>
  <c r="O4254" i="13"/>
  <c r="P4254" i="13" s="1"/>
  <c r="M4254" i="13"/>
  <c r="L4256" i="13" l="1"/>
  <c r="O4255" i="13"/>
  <c r="P4255" i="13" s="1"/>
  <c r="N4255" i="13"/>
  <c r="M4255" i="13"/>
  <c r="O4256" i="13" l="1"/>
  <c r="P4256" i="13" s="1"/>
  <c r="N4256" i="13"/>
  <c r="L4257" i="13"/>
  <c r="M4256" i="13"/>
  <c r="O4257" i="13" l="1"/>
  <c r="P4257" i="13" s="1"/>
  <c r="L4258" i="13"/>
  <c r="M4257" i="13"/>
  <c r="N4257" i="13"/>
  <c r="N4258" i="13" l="1"/>
  <c r="L4259" i="13"/>
  <c r="O4258" i="13"/>
  <c r="P4258" i="13" s="1"/>
  <c r="M4258" i="13"/>
  <c r="L4260" i="13" l="1"/>
  <c r="O4259" i="13"/>
  <c r="P4259" i="13" s="1"/>
  <c r="M4259" i="13"/>
  <c r="N4259" i="13"/>
  <c r="O4260" i="13" l="1"/>
  <c r="P4260" i="13" s="1"/>
  <c r="N4260" i="13"/>
  <c r="L4261" i="13"/>
  <c r="M4260" i="13"/>
  <c r="O4261" i="13" l="1"/>
  <c r="P4261" i="13" s="1"/>
  <c r="L4262" i="13"/>
  <c r="N4261" i="13"/>
  <c r="M4261" i="13"/>
  <c r="N4262" i="13" l="1"/>
  <c r="L4263" i="13"/>
  <c r="O4262" i="13"/>
  <c r="P4262" i="13" s="1"/>
  <c r="M4262" i="13"/>
  <c r="L4264" i="13" l="1"/>
  <c r="O4263" i="13"/>
  <c r="P4263" i="13" s="1"/>
  <c r="N4263" i="13"/>
  <c r="M4263" i="13"/>
  <c r="O4264" i="13" l="1"/>
  <c r="P4264" i="13" s="1"/>
  <c r="N4264" i="13"/>
  <c r="L4265" i="13"/>
  <c r="M4264" i="13"/>
  <c r="O4265" i="13" l="1"/>
  <c r="P4265" i="13" s="1"/>
  <c r="L4266" i="13"/>
  <c r="M4265" i="13"/>
  <c r="N4265" i="13"/>
  <c r="N4266" i="13" l="1"/>
  <c r="L4267" i="13"/>
  <c r="O4266" i="13"/>
  <c r="P4266" i="13" s="1"/>
  <c r="M4266" i="13"/>
  <c r="L4268" i="13" l="1"/>
  <c r="O4267" i="13"/>
  <c r="P4267" i="13" s="1"/>
  <c r="M4267" i="13"/>
  <c r="N4267" i="13"/>
  <c r="O4268" i="13" l="1"/>
  <c r="P4268" i="13" s="1"/>
  <c r="N4268" i="13"/>
  <c r="L4269" i="13"/>
  <c r="M4268" i="13"/>
  <c r="O4269" i="13" l="1"/>
  <c r="P4269" i="13" s="1"/>
  <c r="L4270" i="13"/>
  <c r="N4269" i="13"/>
  <c r="M4269" i="13"/>
  <c r="N4270" i="13" l="1"/>
  <c r="L4271" i="13"/>
  <c r="O4270" i="13"/>
  <c r="P4270" i="13" s="1"/>
  <c r="M4270" i="13"/>
  <c r="L4272" i="13" l="1"/>
  <c r="O4271" i="13"/>
  <c r="P4271" i="13" s="1"/>
  <c r="N4271" i="13"/>
  <c r="M4271" i="13"/>
  <c r="O4272" i="13" l="1"/>
  <c r="P4272" i="13" s="1"/>
  <c r="N4272" i="13"/>
  <c r="L4273" i="13"/>
  <c r="M4272" i="13"/>
  <c r="O4273" i="13" l="1"/>
  <c r="P4273" i="13" s="1"/>
  <c r="L4274" i="13"/>
  <c r="M4273" i="13"/>
  <c r="N4273" i="13"/>
  <c r="N4274" i="13" l="1"/>
  <c r="L4275" i="13"/>
  <c r="O4274" i="13"/>
  <c r="P4274" i="13" s="1"/>
  <c r="M4274" i="13"/>
  <c r="L4276" i="13" l="1"/>
  <c r="O4275" i="13"/>
  <c r="P4275" i="13" s="1"/>
  <c r="M4275" i="13"/>
  <c r="N4275" i="13"/>
  <c r="O4276" i="13" l="1"/>
  <c r="P4276" i="13" s="1"/>
  <c r="N4276" i="13"/>
  <c r="L4277" i="13"/>
  <c r="M4276" i="13"/>
  <c r="O4277" i="13" l="1"/>
  <c r="P4277" i="13" s="1"/>
  <c r="L4278" i="13"/>
  <c r="N4277" i="13"/>
  <c r="M4277" i="13"/>
  <c r="N4278" i="13" l="1"/>
  <c r="L4279" i="13"/>
  <c r="O4278" i="13"/>
  <c r="P4278" i="13" s="1"/>
  <c r="M4278" i="13"/>
  <c r="L4280" i="13" l="1"/>
  <c r="O4279" i="13"/>
  <c r="P4279" i="13" s="1"/>
  <c r="N4279" i="13"/>
  <c r="M4279" i="13"/>
  <c r="O4280" i="13" l="1"/>
  <c r="P4280" i="13" s="1"/>
  <c r="N4280" i="13"/>
  <c r="L4281" i="13"/>
  <c r="M4280" i="13"/>
  <c r="O4281" i="13" l="1"/>
  <c r="P4281" i="13" s="1"/>
  <c r="L4282" i="13"/>
  <c r="M4281" i="13"/>
  <c r="N4281" i="13"/>
  <c r="N4282" i="13" l="1"/>
  <c r="L4283" i="13"/>
  <c r="O4282" i="13"/>
  <c r="P4282" i="13" s="1"/>
  <c r="M4282" i="13"/>
  <c r="L4284" i="13" l="1"/>
  <c r="O4283" i="13"/>
  <c r="P4283" i="13" s="1"/>
  <c r="M4283" i="13"/>
  <c r="N4283" i="13"/>
  <c r="O4284" i="13" l="1"/>
  <c r="P4284" i="13" s="1"/>
  <c r="N4284" i="13"/>
  <c r="L4285" i="13"/>
  <c r="M4284" i="13"/>
  <c r="O4285" i="13" l="1"/>
  <c r="P4285" i="13" s="1"/>
  <c r="L4286" i="13"/>
  <c r="N4285" i="13"/>
  <c r="M4285" i="13"/>
  <c r="N4286" i="13" l="1"/>
  <c r="L4287" i="13"/>
  <c r="O4286" i="13"/>
  <c r="P4286" i="13" s="1"/>
  <c r="M4286" i="13"/>
  <c r="L4288" i="13" l="1"/>
  <c r="O4287" i="13"/>
  <c r="P4287" i="13" s="1"/>
  <c r="N4287" i="13"/>
  <c r="M4287" i="13"/>
  <c r="O4288" i="13" l="1"/>
  <c r="P4288" i="13" s="1"/>
  <c r="N4288" i="13"/>
  <c r="L4289" i="13"/>
  <c r="M4288" i="13"/>
  <c r="O4289" i="13" l="1"/>
  <c r="P4289" i="13" s="1"/>
  <c r="L4290" i="13"/>
  <c r="M4289" i="13"/>
  <c r="N4289" i="13"/>
  <c r="N4290" i="13" l="1"/>
  <c r="L4291" i="13"/>
  <c r="O4290" i="13"/>
  <c r="P4290" i="13" s="1"/>
  <c r="M4290" i="13"/>
  <c r="L4292" i="13" l="1"/>
  <c r="O4291" i="13"/>
  <c r="P4291" i="13" s="1"/>
  <c r="M4291" i="13"/>
  <c r="N4291" i="13"/>
  <c r="O4292" i="13" l="1"/>
  <c r="P4292" i="13" s="1"/>
  <c r="N4292" i="13"/>
  <c r="L4293" i="13"/>
  <c r="M4292" i="13"/>
  <c r="O4293" i="13" l="1"/>
  <c r="P4293" i="13" s="1"/>
  <c r="L4294" i="13"/>
  <c r="N4293" i="13"/>
  <c r="M4293" i="13"/>
  <c r="N4294" i="13" l="1"/>
  <c r="L4295" i="13"/>
  <c r="O4294" i="13"/>
  <c r="P4294" i="13" s="1"/>
  <c r="M4294" i="13"/>
  <c r="L4296" i="13" l="1"/>
  <c r="O4295" i="13"/>
  <c r="P4295" i="13" s="1"/>
  <c r="N4295" i="13"/>
  <c r="M4295" i="13"/>
  <c r="O4296" i="13" l="1"/>
  <c r="P4296" i="13" s="1"/>
  <c r="N4296" i="13"/>
  <c r="L4297" i="13"/>
  <c r="M4296" i="13"/>
  <c r="O4297" i="13" l="1"/>
  <c r="P4297" i="13" s="1"/>
  <c r="L4298" i="13"/>
  <c r="M4297" i="13"/>
  <c r="N4297" i="13"/>
  <c r="N4298" i="13" l="1"/>
  <c r="L4299" i="13"/>
  <c r="O4298" i="13"/>
  <c r="P4298" i="13" s="1"/>
  <c r="M4298" i="13"/>
  <c r="L4300" i="13" l="1"/>
  <c r="O4299" i="13"/>
  <c r="P4299" i="13" s="1"/>
  <c r="M4299" i="13"/>
  <c r="N4299" i="13"/>
  <c r="O4300" i="13" l="1"/>
  <c r="P4300" i="13" s="1"/>
  <c r="N4300" i="13"/>
  <c r="L4301" i="13"/>
  <c r="M4300" i="13"/>
  <c r="O4301" i="13" l="1"/>
  <c r="P4301" i="13" s="1"/>
  <c r="L4302" i="13"/>
  <c r="N4301" i="13"/>
  <c r="M4301" i="13"/>
  <c r="N4302" i="13" l="1"/>
  <c r="L4303" i="13"/>
  <c r="O4302" i="13"/>
  <c r="P4302" i="13" s="1"/>
  <c r="M4302" i="13"/>
  <c r="L4304" i="13" l="1"/>
  <c r="O4303" i="13"/>
  <c r="P4303" i="13" s="1"/>
  <c r="N4303" i="13"/>
  <c r="M4303" i="13"/>
  <c r="O4304" i="13" l="1"/>
  <c r="P4304" i="13" s="1"/>
  <c r="N4304" i="13"/>
  <c r="L4305" i="13"/>
  <c r="M4304" i="13"/>
  <c r="O4305" i="13" l="1"/>
  <c r="P4305" i="13" s="1"/>
  <c r="L4306" i="13"/>
  <c r="M4305" i="13"/>
  <c r="N4305" i="13"/>
  <c r="N4306" i="13" l="1"/>
  <c r="L4307" i="13"/>
  <c r="O4306" i="13"/>
  <c r="P4306" i="13" s="1"/>
  <c r="M4306" i="13"/>
  <c r="L4308" i="13" l="1"/>
  <c r="O4307" i="13"/>
  <c r="P4307" i="13" s="1"/>
  <c r="M4307" i="13"/>
  <c r="N4307" i="13"/>
  <c r="O4308" i="13" l="1"/>
  <c r="P4308" i="13" s="1"/>
  <c r="N4308" i="13"/>
  <c r="L4309" i="13"/>
  <c r="M4308" i="13"/>
  <c r="O4309" i="13" l="1"/>
  <c r="P4309" i="13" s="1"/>
  <c r="L4310" i="13"/>
  <c r="N4309" i="13"/>
  <c r="M4309" i="13"/>
  <c r="N4310" i="13" l="1"/>
  <c r="L4311" i="13"/>
  <c r="O4310" i="13"/>
  <c r="P4310" i="13" s="1"/>
  <c r="M4310" i="13"/>
  <c r="L4312" i="13" l="1"/>
  <c r="O4311" i="13"/>
  <c r="P4311" i="13" s="1"/>
  <c r="N4311" i="13"/>
  <c r="M4311" i="13"/>
  <c r="O4312" i="13" l="1"/>
  <c r="P4312" i="13" s="1"/>
  <c r="N4312" i="13"/>
  <c r="L4313" i="13"/>
  <c r="M4312" i="13"/>
  <c r="O4313" i="13" l="1"/>
  <c r="P4313" i="13" s="1"/>
  <c r="L4314" i="13"/>
  <c r="M4313" i="13"/>
  <c r="N4313" i="13"/>
  <c r="N4314" i="13" l="1"/>
  <c r="L4315" i="13"/>
  <c r="O4314" i="13"/>
  <c r="P4314" i="13" s="1"/>
  <c r="M4314" i="13"/>
  <c r="L4316" i="13" l="1"/>
  <c r="O4315" i="13"/>
  <c r="P4315" i="13" s="1"/>
  <c r="M4315" i="13"/>
  <c r="N4315" i="13"/>
  <c r="O4316" i="13" l="1"/>
  <c r="P4316" i="13" s="1"/>
  <c r="N4316" i="13"/>
  <c r="L4317" i="13"/>
  <c r="M4316" i="13"/>
  <c r="O4317" i="13" l="1"/>
  <c r="P4317" i="13" s="1"/>
  <c r="L4318" i="13"/>
  <c r="N4317" i="13"/>
  <c r="M4317" i="13"/>
  <c r="N4318" i="13" l="1"/>
  <c r="L4319" i="13"/>
  <c r="O4318" i="13"/>
  <c r="P4318" i="13" s="1"/>
  <c r="M4318" i="13"/>
  <c r="L4320" i="13" l="1"/>
  <c r="O4319" i="13"/>
  <c r="P4319" i="13" s="1"/>
  <c r="N4319" i="13"/>
  <c r="M4319" i="13"/>
  <c r="O4320" i="13" l="1"/>
  <c r="P4320" i="13" s="1"/>
  <c r="N4320" i="13"/>
  <c r="L4321" i="13"/>
  <c r="M4320" i="13"/>
  <c r="O4321" i="13" l="1"/>
  <c r="P4321" i="13" s="1"/>
  <c r="L4322" i="13"/>
  <c r="M4321" i="13"/>
  <c r="N4321" i="13"/>
  <c r="N4322" i="13" l="1"/>
  <c r="L4323" i="13"/>
  <c r="O4322" i="13"/>
  <c r="P4322" i="13" s="1"/>
  <c r="M4322" i="13"/>
  <c r="L4324" i="13" l="1"/>
  <c r="O4323" i="13"/>
  <c r="P4323" i="13" s="1"/>
  <c r="M4323" i="13"/>
  <c r="N4323" i="13"/>
  <c r="O4324" i="13" l="1"/>
  <c r="P4324" i="13" s="1"/>
  <c r="N4324" i="13"/>
  <c r="L4325" i="13"/>
  <c r="M4324" i="13"/>
  <c r="O4325" i="13" l="1"/>
  <c r="P4325" i="13" s="1"/>
  <c r="L4326" i="13"/>
  <c r="N4325" i="13"/>
  <c r="M4325" i="13"/>
  <c r="N4326" i="13" l="1"/>
  <c r="L4327" i="13"/>
  <c r="O4326" i="13"/>
  <c r="P4326" i="13" s="1"/>
  <c r="M4326" i="13"/>
  <c r="L4328" i="13" l="1"/>
  <c r="O4327" i="13"/>
  <c r="P4327" i="13" s="1"/>
  <c r="N4327" i="13"/>
  <c r="M4327" i="13"/>
  <c r="O4328" i="13" l="1"/>
  <c r="P4328" i="13" s="1"/>
  <c r="N4328" i="13"/>
  <c r="L4329" i="13"/>
  <c r="M4328" i="13"/>
  <c r="O4329" i="13" l="1"/>
  <c r="P4329" i="13" s="1"/>
  <c r="L4330" i="13"/>
  <c r="M4329" i="13"/>
  <c r="N4329" i="13"/>
  <c r="N4330" i="13" l="1"/>
  <c r="L4331" i="13"/>
  <c r="O4330" i="13"/>
  <c r="P4330" i="13" s="1"/>
  <c r="M4330" i="13"/>
  <c r="L4332" i="13" l="1"/>
  <c r="O4331" i="13"/>
  <c r="P4331" i="13" s="1"/>
  <c r="M4331" i="13"/>
  <c r="N4331" i="13"/>
  <c r="O4332" i="13" l="1"/>
  <c r="P4332" i="13" s="1"/>
  <c r="N4332" i="13"/>
  <c r="L4333" i="13"/>
  <c r="M4332" i="13"/>
  <c r="O4333" i="13" l="1"/>
  <c r="P4333" i="13" s="1"/>
  <c r="L4334" i="13"/>
  <c r="N4333" i="13"/>
  <c r="M4333" i="13"/>
  <c r="N4334" i="13" l="1"/>
  <c r="L4335" i="13"/>
  <c r="O4334" i="13"/>
  <c r="P4334" i="13" s="1"/>
  <c r="M4334" i="13"/>
  <c r="L4336" i="13" l="1"/>
  <c r="O4335" i="13"/>
  <c r="P4335" i="13" s="1"/>
  <c r="N4335" i="13"/>
  <c r="M4335" i="13"/>
  <c r="O4336" i="13" l="1"/>
  <c r="P4336" i="13" s="1"/>
  <c r="N4336" i="13"/>
  <c r="L4337" i="13"/>
  <c r="M4336" i="13"/>
  <c r="O4337" i="13" l="1"/>
  <c r="P4337" i="13" s="1"/>
  <c r="L4338" i="13"/>
  <c r="M4337" i="13"/>
  <c r="N4337" i="13"/>
  <c r="N4338" i="13" l="1"/>
  <c r="L4339" i="13"/>
  <c r="O4338" i="13"/>
  <c r="P4338" i="13" s="1"/>
  <c r="M4338" i="13"/>
  <c r="L4340" i="13" l="1"/>
  <c r="O4339" i="13"/>
  <c r="P4339" i="13" s="1"/>
  <c r="M4339" i="13"/>
  <c r="N4339" i="13"/>
  <c r="O4340" i="13" l="1"/>
  <c r="P4340" i="13" s="1"/>
  <c r="N4340" i="13"/>
  <c r="L4341" i="13"/>
  <c r="M4340" i="13"/>
  <c r="O4341" i="13" l="1"/>
  <c r="P4341" i="13" s="1"/>
  <c r="L4342" i="13"/>
  <c r="N4341" i="13"/>
  <c r="M4341" i="13"/>
  <c r="N4342" i="13" l="1"/>
  <c r="L4343" i="13"/>
  <c r="O4342" i="13"/>
  <c r="P4342" i="13" s="1"/>
  <c r="M4342" i="13"/>
  <c r="L4344" i="13" l="1"/>
  <c r="O4343" i="13"/>
  <c r="P4343" i="13" s="1"/>
  <c r="N4343" i="13"/>
  <c r="M4343" i="13"/>
  <c r="O4344" i="13" l="1"/>
  <c r="P4344" i="13" s="1"/>
  <c r="N4344" i="13"/>
  <c r="L4345" i="13"/>
  <c r="M4344" i="13"/>
  <c r="O4345" i="13" l="1"/>
  <c r="P4345" i="13" s="1"/>
  <c r="L4346" i="13"/>
  <c r="M4345" i="13"/>
  <c r="N4345" i="13"/>
  <c r="N4346" i="13" l="1"/>
  <c r="L4347" i="13"/>
  <c r="O4346" i="13"/>
  <c r="P4346" i="13" s="1"/>
  <c r="M4346" i="13"/>
  <c r="L4348" i="13" l="1"/>
  <c r="O4347" i="13"/>
  <c r="P4347" i="13" s="1"/>
  <c r="M4347" i="13"/>
  <c r="N4347" i="13"/>
  <c r="O4348" i="13" l="1"/>
  <c r="P4348" i="13" s="1"/>
  <c r="N4348" i="13"/>
  <c r="L4349" i="13"/>
  <c r="M4348" i="13"/>
  <c r="O4349" i="13" l="1"/>
  <c r="P4349" i="13" s="1"/>
  <c r="L4350" i="13"/>
  <c r="N4349" i="13"/>
  <c r="M4349" i="13"/>
  <c r="N4350" i="13" l="1"/>
  <c r="L4351" i="13"/>
  <c r="O4350" i="13"/>
  <c r="P4350" i="13" s="1"/>
  <c r="M4350" i="13"/>
  <c r="L4352" i="13" l="1"/>
  <c r="O4351" i="13"/>
  <c r="P4351" i="13" s="1"/>
  <c r="N4351" i="13"/>
  <c r="M4351" i="13"/>
  <c r="O4352" i="13" l="1"/>
  <c r="P4352" i="13" s="1"/>
  <c r="N4352" i="13"/>
  <c r="L4353" i="13"/>
  <c r="M4352" i="13"/>
  <c r="O4353" i="13" l="1"/>
  <c r="P4353" i="13" s="1"/>
  <c r="L4354" i="13"/>
  <c r="M4353" i="13"/>
  <c r="N4353" i="13"/>
  <c r="N4354" i="13" l="1"/>
  <c r="L4355" i="13"/>
  <c r="O4354" i="13"/>
  <c r="P4354" i="13" s="1"/>
  <c r="M4354" i="13"/>
  <c r="L4356" i="13" l="1"/>
  <c r="O4355" i="13"/>
  <c r="P4355" i="13" s="1"/>
  <c r="M4355" i="13"/>
  <c r="N4355" i="13"/>
  <c r="O4356" i="13" l="1"/>
  <c r="P4356" i="13" s="1"/>
  <c r="N4356" i="13"/>
  <c r="L4357" i="13"/>
  <c r="M4356" i="13"/>
  <c r="O4357" i="13" l="1"/>
  <c r="P4357" i="13" s="1"/>
  <c r="L4358" i="13"/>
  <c r="N4357" i="13"/>
  <c r="M4357" i="13"/>
  <c r="N4358" i="13" l="1"/>
  <c r="L4359" i="13"/>
  <c r="O4358" i="13"/>
  <c r="P4358" i="13" s="1"/>
  <c r="M4358" i="13"/>
  <c r="L4360" i="13" l="1"/>
  <c r="O4359" i="13"/>
  <c r="P4359" i="13" s="1"/>
  <c r="N4359" i="13"/>
  <c r="M4359" i="13"/>
  <c r="O4360" i="13" l="1"/>
  <c r="P4360" i="13" s="1"/>
  <c r="N4360" i="13"/>
  <c r="L4361" i="13"/>
  <c r="M4360" i="13"/>
  <c r="O4361" i="13" l="1"/>
  <c r="P4361" i="13" s="1"/>
  <c r="L4362" i="13"/>
  <c r="M4361" i="13"/>
  <c r="N4361" i="13"/>
  <c r="N4362" i="13" l="1"/>
  <c r="L4363" i="13"/>
  <c r="O4362" i="13"/>
  <c r="P4362" i="13" s="1"/>
  <c r="M4362" i="13"/>
  <c r="L4364" i="13" l="1"/>
  <c r="O4363" i="13"/>
  <c r="P4363" i="13" s="1"/>
  <c r="M4363" i="13"/>
  <c r="N4363" i="13"/>
  <c r="O4364" i="13" l="1"/>
  <c r="P4364" i="13" s="1"/>
  <c r="N4364" i="13"/>
  <c r="L4365" i="13"/>
  <c r="M4364" i="13"/>
  <c r="O4365" i="13" l="1"/>
  <c r="P4365" i="13" s="1"/>
  <c r="L4366" i="13"/>
  <c r="N4365" i="13"/>
  <c r="M4365" i="13"/>
  <c r="N4366" i="13" l="1"/>
  <c r="L4367" i="13"/>
  <c r="O4366" i="13"/>
  <c r="P4366" i="13" s="1"/>
  <c r="M4366" i="13"/>
  <c r="L4368" i="13" l="1"/>
  <c r="O4367" i="13"/>
  <c r="P4367" i="13" s="1"/>
  <c r="N4367" i="13"/>
  <c r="M4367" i="13"/>
  <c r="O4368" i="13" l="1"/>
  <c r="P4368" i="13" s="1"/>
  <c r="N4368" i="13"/>
  <c r="L4369" i="13"/>
  <c r="M4368" i="13"/>
  <c r="O4369" i="13" l="1"/>
  <c r="P4369" i="13" s="1"/>
  <c r="L4370" i="13"/>
  <c r="M4369" i="13"/>
  <c r="N4369" i="13"/>
  <c r="N4370" i="13" l="1"/>
  <c r="L4371" i="13"/>
  <c r="O4370" i="13"/>
  <c r="P4370" i="13" s="1"/>
  <c r="M4370" i="13"/>
  <c r="L4372" i="13" l="1"/>
  <c r="O4371" i="13"/>
  <c r="P4371" i="13" s="1"/>
  <c r="M4371" i="13"/>
  <c r="N4371" i="13"/>
  <c r="O4372" i="13" l="1"/>
  <c r="P4372" i="13" s="1"/>
  <c r="N4372" i="13"/>
  <c r="L4373" i="13"/>
  <c r="M4372" i="13"/>
  <c r="O4373" i="13" l="1"/>
  <c r="P4373" i="13" s="1"/>
  <c r="L4374" i="13"/>
  <c r="N4373" i="13"/>
  <c r="M4373" i="13"/>
  <c r="N4374" i="13" l="1"/>
  <c r="L4375" i="13"/>
  <c r="O4374" i="13"/>
  <c r="P4374" i="13" s="1"/>
  <c r="M4374" i="13"/>
  <c r="L4376" i="13" l="1"/>
  <c r="O4375" i="13"/>
  <c r="P4375" i="13" s="1"/>
  <c r="N4375" i="13"/>
  <c r="M4375" i="13"/>
  <c r="O4376" i="13" l="1"/>
  <c r="P4376" i="13" s="1"/>
  <c r="N4376" i="13"/>
  <c r="L4377" i="13"/>
  <c r="M4376" i="13"/>
  <c r="O4377" i="13" l="1"/>
  <c r="P4377" i="13" s="1"/>
  <c r="L4378" i="13"/>
  <c r="M4377" i="13"/>
  <c r="N4377" i="13"/>
  <c r="N4378" i="13" l="1"/>
  <c r="L4379" i="13"/>
  <c r="O4378" i="13"/>
  <c r="P4378" i="13" s="1"/>
  <c r="M4378" i="13"/>
  <c r="L4380" i="13" l="1"/>
  <c r="O4379" i="13"/>
  <c r="P4379" i="13" s="1"/>
  <c r="M4379" i="13"/>
  <c r="N4379" i="13"/>
  <c r="O4380" i="13" l="1"/>
  <c r="P4380" i="13" s="1"/>
  <c r="N4380" i="13"/>
  <c r="L4381" i="13"/>
  <c r="M4380" i="13"/>
  <c r="O4381" i="13" l="1"/>
  <c r="P4381" i="13" s="1"/>
  <c r="L4382" i="13"/>
  <c r="N4381" i="13"/>
  <c r="M4381" i="13"/>
  <c r="N4382" i="13" l="1"/>
  <c r="L4383" i="13"/>
  <c r="O4382" i="13"/>
  <c r="P4382" i="13" s="1"/>
  <c r="M4382" i="13"/>
  <c r="L4384" i="13" l="1"/>
  <c r="O4383" i="13"/>
  <c r="P4383" i="13" s="1"/>
  <c r="N4383" i="13"/>
  <c r="M4383" i="13"/>
  <c r="O4384" i="13" l="1"/>
  <c r="P4384" i="13" s="1"/>
  <c r="N4384" i="13"/>
  <c r="L4385" i="13"/>
  <c r="M4384" i="13"/>
  <c r="O4385" i="13" l="1"/>
  <c r="P4385" i="13" s="1"/>
  <c r="L4386" i="13"/>
  <c r="M4385" i="13"/>
  <c r="N4385" i="13"/>
  <c r="N4386" i="13" l="1"/>
  <c r="L4387" i="13"/>
  <c r="O4386" i="13"/>
  <c r="P4386" i="13" s="1"/>
  <c r="M4386" i="13"/>
  <c r="L4388" i="13" l="1"/>
  <c r="O4387" i="13"/>
  <c r="P4387" i="13" s="1"/>
  <c r="M4387" i="13"/>
  <c r="N4387" i="13"/>
  <c r="O4388" i="13" l="1"/>
  <c r="P4388" i="13" s="1"/>
  <c r="N4388" i="13"/>
  <c r="L4389" i="13"/>
  <c r="M4388" i="13"/>
  <c r="O4389" i="13" l="1"/>
  <c r="P4389" i="13" s="1"/>
  <c r="L4390" i="13"/>
  <c r="N4389" i="13"/>
  <c r="M4389" i="13"/>
  <c r="N4390" i="13" l="1"/>
  <c r="L4391" i="13"/>
  <c r="O4390" i="13"/>
  <c r="P4390" i="13" s="1"/>
  <c r="M4390" i="13"/>
  <c r="L4392" i="13" l="1"/>
  <c r="O4391" i="13"/>
  <c r="P4391" i="13" s="1"/>
  <c r="N4391" i="13"/>
  <c r="M4391" i="13"/>
  <c r="O4392" i="13" l="1"/>
  <c r="P4392" i="13" s="1"/>
  <c r="N4392" i="13"/>
  <c r="L4393" i="13"/>
  <c r="M4392" i="13"/>
  <c r="O4393" i="13" l="1"/>
  <c r="P4393" i="13" s="1"/>
  <c r="L4394" i="13"/>
  <c r="M4393" i="13"/>
  <c r="N4393" i="13"/>
  <c r="N4394" i="13" l="1"/>
  <c r="L4395" i="13"/>
  <c r="O4394" i="13"/>
  <c r="P4394" i="13" s="1"/>
  <c r="M4394" i="13"/>
  <c r="L4396" i="13" l="1"/>
  <c r="O4395" i="13"/>
  <c r="P4395" i="13" s="1"/>
  <c r="M4395" i="13"/>
  <c r="N4395" i="13"/>
  <c r="O4396" i="13" l="1"/>
  <c r="P4396" i="13" s="1"/>
  <c r="N4396" i="13"/>
  <c r="L4397" i="13"/>
  <c r="M4396" i="13"/>
  <c r="O4397" i="13" l="1"/>
  <c r="P4397" i="13" s="1"/>
  <c r="L4398" i="13"/>
  <c r="N4397" i="13"/>
  <c r="M4397" i="13"/>
  <c r="N4398" i="13" l="1"/>
  <c r="L4399" i="13"/>
  <c r="O4398" i="13"/>
  <c r="P4398" i="13" s="1"/>
  <c r="M4398" i="13"/>
  <c r="L4400" i="13" l="1"/>
  <c r="O4399" i="13"/>
  <c r="P4399" i="13" s="1"/>
  <c r="N4399" i="13"/>
  <c r="M4399" i="13"/>
  <c r="O4400" i="13" l="1"/>
  <c r="P4400" i="13" s="1"/>
  <c r="N4400" i="13"/>
  <c r="L4401" i="13"/>
  <c r="M4400" i="13"/>
  <c r="O4401" i="13" l="1"/>
  <c r="P4401" i="13" s="1"/>
  <c r="L4402" i="13"/>
  <c r="M4401" i="13"/>
  <c r="N4401" i="13"/>
  <c r="N4402" i="13" l="1"/>
  <c r="L4403" i="13"/>
  <c r="O4402" i="13"/>
  <c r="P4402" i="13" s="1"/>
  <c r="M4402" i="13"/>
  <c r="L4404" i="13" l="1"/>
  <c r="O4403" i="13"/>
  <c r="P4403" i="13" s="1"/>
  <c r="M4403" i="13"/>
  <c r="N4403" i="13"/>
  <c r="O4404" i="13" l="1"/>
  <c r="P4404" i="13" s="1"/>
  <c r="N4404" i="13"/>
  <c r="L4405" i="13"/>
  <c r="M4404" i="13"/>
  <c r="O4405" i="13" l="1"/>
  <c r="P4405" i="13" s="1"/>
  <c r="L4406" i="13"/>
  <c r="N4405" i="13"/>
  <c r="M4405" i="13"/>
  <c r="N4406" i="13" l="1"/>
  <c r="L4407" i="13"/>
  <c r="O4406" i="13"/>
  <c r="P4406" i="13" s="1"/>
  <c r="M4406" i="13"/>
  <c r="L4408" i="13" l="1"/>
  <c r="O4407" i="13"/>
  <c r="P4407" i="13" s="1"/>
  <c r="N4407" i="13"/>
  <c r="M4407" i="13"/>
  <c r="O4408" i="13" l="1"/>
  <c r="P4408" i="13" s="1"/>
  <c r="N4408" i="13"/>
  <c r="L4409" i="13"/>
  <c r="M4408" i="13"/>
  <c r="O4409" i="13" l="1"/>
  <c r="P4409" i="13" s="1"/>
  <c r="L4410" i="13"/>
  <c r="M4409" i="13"/>
  <c r="N4409" i="13"/>
  <c r="N4410" i="13" l="1"/>
  <c r="L4411" i="13"/>
  <c r="O4410" i="13"/>
  <c r="P4410" i="13" s="1"/>
  <c r="M4410" i="13"/>
  <c r="L4412" i="13" l="1"/>
  <c r="O4411" i="13"/>
  <c r="P4411" i="13" s="1"/>
  <c r="M4411" i="13"/>
  <c r="N4411" i="13"/>
  <c r="O4412" i="13" l="1"/>
  <c r="P4412" i="13" s="1"/>
  <c r="N4412" i="13"/>
  <c r="L4413" i="13"/>
  <c r="M4412" i="13"/>
  <c r="O4413" i="13" l="1"/>
  <c r="P4413" i="13" s="1"/>
  <c r="L4414" i="13"/>
  <c r="N4413" i="13"/>
  <c r="M4413" i="13"/>
  <c r="N4414" i="13" l="1"/>
  <c r="L4415" i="13"/>
  <c r="O4414" i="13"/>
  <c r="P4414" i="13" s="1"/>
  <c r="M4414" i="13"/>
  <c r="L4416" i="13" l="1"/>
  <c r="M4415" i="13"/>
  <c r="O4415" i="13"/>
  <c r="P4415" i="13" s="1"/>
  <c r="N4415" i="13"/>
  <c r="O4416" i="13" l="1"/>
  <c r="P4416" i="13" s="1"/>
  <c r="N4416" i="13"/>
  <c r="M4416" i="13"/>
  <c r="L4417" i="13"/>
  <c r="O4417" i="13" l="1"/>
  <c r="P4417" i="13" s="1"/>
  <c r="L4418" i="13"/>
  <c r="M4417" i="13"/>
  <c r="N4417" i="13"/>
  <c r="N4418" i="13" l="1"/>
  <c r="L4419" i="13"/>
  <c r="M4418" i="13"/>
  <c r="O4418" i="13"/>
  <c r="P4418" i="13" s="1"/>
  <c r="L4420" i="13" l="1"/>
  <c r="N4419" i="13"/>
  <c r="O4419" i="13"/>
  <c r="P4419" i="13" s="1"/>
  <c r="M4419" i="13"/>
  <c r="O4420" i="13" l="1"/>
  <c r="P4420" i="13" s="1"/>
  <c r="L4421" i="13"/>
  <c r="M4420" i="13"/>
  <c r="N4420" i="13"/>
  <c r="O4421" i="13" l="1"/>
  <c r="P4421" i="13" s="1"/>
  <c r="N4421" i="13"/>
  <c r="L4422" i="13"/>
  <c r="M4421" i="13"/>
  <c r="N4422" i="13" l="1"/>
  <c r="L4423" i="13"/>
  <c r="O4422" i="13"/>
  <c r="P4422" i="13" s="1"/>
  <c r="M4422" i="13"/>
  <c r="L4424" i="13" l="1"/>
  <c r="M4423" i="13"/>
  <c r="N4423" i="13"/>
  <c r="O4423" i="13"/>
  <c r="P4423" i="13" s="1"/>
  <c r="N4424" i="13" l="1"/>
  <c r="M4424" i="13"/>
  <c r="L4425" i="13"/>
  <c r="O4424" i="13"/>
  <c r="P4424" i="13" s="1"/>
  <c r="O4425" i="13" l="1"/>
  <c r="P4425" i="13" s="1"/>
  <c r="M4425" i="13"/>
  <c r="L4426" i="13"/>
  <c r="N4425" i="13"/>
  <c r="N4426" i="13" l="1"/>
  <c r="M4426" i="13"/>
  <c r="O4426" i="13"/>
  <c r="P4426" i="13" s="1"/>
  <c r="L4427" i="13"/>
  <c r="L4428" i="13" l="1"/>
  <c r="O4427" i="13"/>
  <c r="P4427" i="13" s="1"/>
  <c r="N4427" i="13"/>
  <c r="M4427" i="13"/>
  <c r="O4428" i="13" l="1"/>
  <c r="P4428" i="13" s="1"/>
  <c r="L4429" i="13"/>
  <c r="N4428" i="13"/>
  <c r="M4428" i="13"/>
  <c r="O4429" i="13" l="1"/>
  <c r="P4429" i="13" s="1"/>
  <c r="N4429" i="13"/>
  <c r="M4429" i="13"/>
  <c r="L4430" i="13"/>
  <c r="N4430" i="13" l="1"/>
  <c r="L4431" i="13"/>
  <c r="M4430" i="13"/>
  <c r="O4430" i="13"/>
  <c r="P4430" i="13" s="1"/>
  <c r="L4432" i="13" l="1"/>
  <c r="M4431" i="13"/>
  <c r="O4431" i="13"/>
  <c r="P4431" i="13" s="1"/>
  <c r="N4431" i="13"/>
  <c r="M4432" i="13" l="1"/>
  <c r="N4432" i="13"/>
  <c r="O4432" i="13"/>
  <c r="P4432" i="13" s="1"/>
  <c r="L4433" i="13"/>
  <c r="O4433" i="13" l="1"/>
  <c r="P4433" i="13" s="1"/>
  <c r="L4434" i="13"/>
  <c r="M4433" i="13"/>
  <c r="N4433" i="13"/>
  <c r="N4434" i="13" l="1"/>
  <c r="O4434" i="13"/>
  <c r="P4434" i="13" s="1"/>
  <c r="M4434" i="13"/>
  <c r="L4435" i="13"/>
  <c r="L4436" i="13" l="1"/>
  <c r="N4435" i="13"/>
  <c r="O4435" i="13"/>
  <c r="P4435" i="13" s="1"/>
  <c r="M4435" i="13"/>
  <c r="L4437" i="13" l="1"/>
  <c r="O4436" i="13"/>
  <c r="P4436" i="13" s="1"/>
  <c r="M4436" i="13"/>
  <c r="N4436" i="13"/>
  <c r="O4437" i="13" l="1"/>
  <c r="P4437" i="13" s="1"/>
  <c r="N4437" i="13"/>
  <c r="L4438" i="13"/>
  <c r="M4437" i="13"/>
  <c r="N4438" i="13" l="1"/>
  <c r="L4439" i="13"/>
  <c r="O4438" i="13"/>
  <c r="P4438" i="13" s="1"/>
  <c r="M4438" i="13"/>
  <c r="L4440" i="13" l="1"/>
  <c r="M4439" i="13"/>
  <c r="N4439" i="13"/>
  <c r="O4439" i="13"/>
  <c r="P4439" i="13" s="1"/>
  <c r="N4440" i="13" l="1"/>
  <c r="M4440" i="13"/>
  <c r="L4441" i="13"/>
  <c r="O4440" i="13"/>
  <c r="P4440" i="13" s="1"/>
  <c r="O4441" i="13" l="1"/>
  <c r="P4441" i="13" s="1"/>
  <c r="M4441" i="13"/>
  <c r="L4442" i="13"/>
  <c r="N4441" i="13"/>
  <c r="N4442" i="13" l="1"/>
  <c r="M4442" i="13"/>
  <c r="O4442" i="13"/>
  <c r="P4442" i="13" s="1"/>
  <c r="L4443" i="13"/>
  <c r="L4444" i="13" l="1"/>
  <c r="O4443" i="13"/>
  <c r="P4443" i="13" s="1"/>
  <c r="N4443" i="13"/>
  <c r="M4443" i="13"/>
  <c r="O4444" i="13" l="1"/>
  <c r="P4444" i="13" s="1"/>
  <c r="L4445" i="13"/>
  <c r="N4444" i="13"/>
  <c r="M4444" i="13"/>
  <c r="O4445" i="13" l="1"/>
  <c r="P4445" i="13" s="1"/>
  <c r="N4445" i="13"/>
  <c r="M4445" i="13"/>
  <c r="L4446" i="13"/>
  <c r="N4446" i="13" l="1"/>
  <c r="L4447" i="13"/>
  <c r="M4446" i="13"/>
  <c r="O4446" i="13"/>
  <c r="P4446" i="13" s="1"/>
  <c r="L4448" i="13" l="1"/>
  <c r="M4447" i="13"/>
  <c r="O4447" i="13"/>
  <c r="P4447" i="13" s="1"/>
  <c r="N4447" i="13"/>
  <c r="M4448" i="13" l="1"/>
  <c r="N4448" i="13"/>
  <c r="O4448" i="13"/>
  <c r="P4448" i="13" s="1"/>
  <c r="L4449" i="13"/>
  <c r="O4449" i="13" l="1"/>
  <c r="P4449" i="13" s="1"/>
  <c r="L4450" i="13"/>
  <c r="M4449" i="13"/>
  <c r="N4449" i="13"/>
  <c r="N4450" i="13" l="1"/>
  <c r="O4450" i="13"/>
  <c r="P4450" i="13" s="1"/>
  <c r="M4450" i="13"/>
  <c r="L4451" i="13"/>
  <c r="L4452" i="13" l="1"/>
  <c r="N4451" i="13"/>
  <c r="O4451" i="13"/>
  <c r="P4451" i="13" s="1"/>
  <c r="M4451" i="13"/>
  <c r="L4453" i="13" l="1"/>
  <c r="O4452" i="13"/>
  <c r="P4452" i="13" s="1"/>
  <c r="M4452" i="13"/>
  <c r="N4452" i="13"/>
  <c r="O4453" i="13" l="1"/>
  <c r="P4453" i="13" s="1"/>
  <c r="N4453" i="13"/>
  <c r="L4454" i="13"/>
  <c r="M4453" i="13"/>
  <c r="N4454" i="13" l="1"/>
  <c r="L4455" i="13"/>
  <c r="O4454" i="13"/>
  <c r="P4454" i="13" s="1"/>
  <c r="M4454" i="13"/>
  <c r="L4456" i="13" l="1"/>
  <c r="M4455" i="13"/>
  <c r="N4455" i="13"/>
  <c r="O4455" i="13"/>
  <c r="P4455" i="13" s="1"/>
  <c r="N4456" i="13" l="1"/>
  <c r="M4456" i="13"/>
  <c r="L4457" i="13"/>
  <c r="O4456" i="13"/>
  <c r="P4456" i="13" s="1"/>
  <c r="O4457" i="13" l="1"/>
  <c r="P4457" i="13" s="1"/>
  <c r="M4457" i="13"/>
  <c r="L4458" i="13"/>
  <c r="N4457" i="13"/>
  <c r="N4458" i="13" l="1"/>
  <c r="M4458" i="13"/>
  <c r="O4458" i="13"/>
  <c r="P4458" i="13" s="1"/>
  <c r="L4459" i="13"/>
  <c r="L4460" i="13" l="1"/>
  <c r="O4459" i="13"/>
  <c r="P4459" i="13" s="1"/>
  <c r="N4459" i="13"/>
  <c r="M4459" i="13"/>
  <c r="O4460" i="13" l="1"/>
  <c r="P4460" i="13" s="1"/>
  <c r="L4461" i="13"/>
  <c r="N4460" i="13"/>
  <c r="M4460" i="13"/>
  <c r="O4461" i="13" l="1"/>
  <c r="P4461" i="13" s="1"/>
  <c r="N4461" i="13"/>
  <c r="M4461" i="13"/>
  <c r="L4462" i="13"/>
  <c r="N4462" i="13" l="1"/>
  <c r="L4463" i="13"/>
  <c r="M4462" i="13"/>
  <c r="O4462" i="13"/>
  <c r="P4462" i="13" s="1"/>
  <c r="L4464" i="13" l="1"/>
  <c r="M4463" i="13"/>
  <c r="O4463" i="13"/>
  <c r="P4463" i="13" s="1"/>
  <c r="N4463" i="13"/>
  <c r="M4464" i="13" l="1"/>
  <c r="N4464" i="13"/>
  <c r="O4464" i="13"/>
  <c r="P4464" i="13" s="1"/>
  <c r="L4465" i="13"/>
  <c r="O4465" i="13" l="1"/>
  <c r="P4465" i="13" s="1"/>
  <c r="L4466" i="13"/>
  <c r="M4465" i="13"/>
  <c r="N4465" i="13"/>
  <c r="N4466" i="13" l="1"/>
  <c r="O4466" i="13"/>
  <c r="P4466" i="13" s="1"/>
  <c r="M4466" i="13"/>
  <c r="L4467" i="13"/>
  <c r="L4468" i="13" l="1"/>
  <c r="N4467" i="13"/>
  <c r="O4467" i="13"/>
  <c r="P4467" i="13" s="1"/>
  <c r="M4467" i="13"/>
  <c r="L4469" i="13" l="1"/>
  <c r="O4468" i="13"/>
  <c r="P4468" i="13" s="1"/>
  <c r="M4468" i="13"/>
  <c r="N4468" i="13"/>
  <c r="O4469" i="13" l="1"/>
  <c r="P4469" i="13" s="1"/>
  <c r="N4469" i="13"/>
  <c r="L4470" i="13"/>
  <c r="M4469" i="13"/>
  <c r="N4470" i="13" l="1"/>
  <c r="L4471" i="13"/>
  <c r="O4470" i="13"/>
  <c r="P4470" i="13" s="1"/>
  <c r="M4470" i="13"/>
  <c r="L4472" i="13" l="1"/>
  <c r="M4471" i="13"/>
  <c r="N4471" i="13"/>
  <c r="O4471" i="13"/>
  <c r="P4471" i="13" s="1"/>
  <c r="N4472" i="13" l="1"/>
  <c r="M4472" i="13"/>
  <c r="L4473" i="13"/>
  <c r="O4472" i="13"/>
  <c r="P4472" i="13" s="1"/>
  <c r="O4473" i="13" l="1"/>
  <c r="P4473" i="13" s="1"/>
  <c r="M4473" i="13"/>
  <c r="L4474" i="13"/>
  <c r="N4473" i="13"/>
  <c r="N4474" i="13" l="1"/>
  <c r="M4474" i="13"/>
  <c r="O4474" i="13"/>
  <c r="P4474" i="13" s="1"/>
  <c r="L4475" i="13"/>
  <c r="L4476" i="13" l="1"/>
  <c r="O4475" i="13"/>
  <c r="P4475" i="13" s="1"/>
  <c r="N4475" i="13"/>
  <c r="M4475" i="13"/>
  <c r="O4476" i="13" l="1"/>
  <c r="P4476" i="13" s="1"/>
  <c r="L4477" i="13"/>
  <c r="N4476" i="13"/>
  <c r="M4476" i="13"/>
  <c r="O4477" i="13" l="1"/>
  <c r="P4477" i="13" s="1"/>
  <c r="N4477" i="13"/>
  <c r="M4477" i="13"/>
  <c r="L4478" i="13"/>
  <c r="N4478" i="13" l="1"/>
  <c r="L4479" i="13"/>
  <c r="M4478" i="13"/>
  <c r="O4478" i="13"/>
  <c r="P4478" i="13" s="1"/>
  <c r="L4480" i="13" l="1"/>
  <c r="M4479" i="13"/>
  <c r="O4479" i="13"/>
  <c r="P4479" i="13" s="1"/>
  <c r="N4479" i="13"/>
  <c r="M4480" i="13" l="1"/>
  <c r="N4480" i="13"/>
  <c r="O4480" i="13"/>
  <c r="P4480" i="13" s="1"/>
  <c r="L4481" i="13"/>
  <c r="O4481" i="13" l="1"/>
  <c r="P4481" i="13" s="1"/>
  <c r="L4482" i="13"/>
  <c r="M4481" i="13"/>
  <c r="N4481" i="13"/>
  <c r="N4482" i="13" l="1"/>
  <c r="O4482" i="13"/>
  <c r="P4482" i="13" s="1"/>
  <c r="M4482" i="13"/>
  <c r="L4483" i="13"/>
  <c r="L4484" i="13" l="1"/>
  <c r="N4483" i="13"/>
  <c r="O4483" i="13"/>
  <c r="P4483" i="13" s="1"/>
  <c r="M4483" i="13"/>
  <c r="L4485" i="13" l="1"/>
  <c r="O4484" i="13"/>
  <c r="P4484" i="13" s="1"/>
  <c r="M4484" i="13"/>
  <c r="N4484" i="13"/>
  <c r="O4485" i="13" l="1"/>
  <c r="P4485" i="13" s="1"/>
  <c r="N4485" i="13"/>
  <c r="L4486" i="13"/>
  <c r="M4485" i="13"/>
  <c r="N4486" i="13" l="1"/>
  <c r="L4487" i="13"/>
  <c r="O4486" i="13"/>
  <c r="P4486" i="13" s="1"/>
  <c r="M4486" i="13"/>
  <c r="L4488" i="13" l="1"/>
  <c r="M4487" i="13"/>
  <c r="N4487" i="13"/>
  <c r="O4487" i="13"/>
  <c r="P4487" i="13" s="1"/>
  <c r="N4488" i="13" l="1"/>
  <c r="M4488" i="13"/>
  <c r="L4489" i="13"/>
  <c r="O4488" i="13"/>
  <c r="P4488" i="13" s="1"/>
  <c r="O4489" i="13" l="1"/>
  <c r="P4489" i="13" s="1"/>
  <c r="M4489" i="13"/>
  <c r="L4490" i="13"/>
  <c r="N4489" i="13"/>
  <c r="N4490" i="13" l="1"/>
  <c r="M4490" i="13"/>
  <c r="O4490" i="13"/>
  <c r="P4490" i="13" s="1"/>
  <c r="L4491" i="13"/>
  <c r="L4492" i="13" l="1"/>
  <c r="O4491" i="13"/>
  <c r="P4491" i="13" s="1"/>
  <c r="N4491" i="13"/>
  <c r="M4491" i="13"/>
  <c r="O4492" i="13" l="1"/>
  <c r="P4492" i="13" s="1"/>
  <c r="L4493" i="13"/>
  <c r="N4492" i="13"/>
  <c r="M4492" i="13"/>
  <c r="O4493" i="13" l="1"/>
  <c r="P4493" i="13" s="1"/>
  <c r="N4493" i="13"/>
  <c r="M4493" i="13"/>
  <c r="L4494" i="13"/>
  <c r="N4494" i="13" l="1"/>
  <c r="L4495" i="13"/>
  <c r="M4494" i="13"/>
  <c r="O4494" i="13"/>
  <c r="P4494" i="13" s="1"/>
  <c r="L4496" i="13" l="1"/>
  <c r="M4495" i="13"/>
  <c r="O4495" i="13"/>
  <c r="P4495" i="13" s="1"/>
  <c r="N4495" i="13"/>
  <c r="M4496" i="13" l="1"/>
  <c r="N4496" i="13"/>
  <c r="O4496" i="13"/>
  <c r="P4496" i="13" s="1"/>
  <c r="L4497" i="13"/>
  <c r="O4497" i="13" l="1"/>
  <c r="P4497" i="13" s="1"/>
  <c r="L4498" i="13"/>
  <c r="M4497" i="13"/>
  <c r="N4497" i="13"/>
  <c r="N4498" i="13" l="1"/>
  <c r="O4498" i="13"/>
  <c r="P4498" i="13" s="1"/>
  <c r="M4498" i="13"/>
  <c r="L4499" i="13"/>
  <c r="L4500" i="13" l="1"/>
  <c r="N4499" i="13"/>
  <c r="O4499" i="13"/>
  <c r="P4499" i="13" s="1"/>
  <c r="M4499" i="13"/>
  <c r="L4501" i="13" l="1"/>
  <c r="O4500" i="13"/>
  <c r="P4500" i="13" s="1"/>
  <c r="M4500" i="13"/>
  <c r="N4500" i="13"/>
  <c r="O4501" i="13" l="1"/>
  <c r="P4501" i="13" s="1"/>
  <c r="N4501" i="13"/>
  <c r="L4502" i="13"/>
  <c r="M4501" i="13"/>
  <c r="N4502" i="13" l="1"/>
  <c r="L4503" i="13"/>
  <c r="O4502" i="13"/>
  <c r="P4502" i="13" s="1"/>
  <c r="M4502" i="13"/>
  <c r="L4504" i="13" l="1"/>
  <c r="M4503" i="13"/>
  <c r="N4503" i="13"/>
  <c r="O4503" i="13"/>
  <c r="P4503" i="13" s="1"/>
  <c r="N4504" i="13" l="1"/>
  <c r="M4504" i="13"/>
  <c r="L4505" i="13"/>
  <c r="O4504" i="13"/>
  <c r="P4504" i="13" s="1"/>
  <c r="O4505" i="13" l="1"/>
  <c r="P4505" i="13" s="1"/>
  <c r="M4505" i="13"/>
  <c r="L4506" i="13"/>
  <c r="N4505" i="13"/>
  <c r="N4506" i="13" l="1"/>
  <c r="M4506" i="13"/>
  <c r="O4506" i="13"/>
  <c r="P4506" i="13" s="1"/>
  <c r="L4507" i="13"/>
  <c r="L4508" i="13" l="1"/>
  <c r="O4507" i="13"/>
  <c r="P4507" i="13" s="1"/>
  <c r="N4507" i="13"/>
  <c r="M4507" i="13"/>
  <c r="O4508" i="13" l="1"/>
  <c r="P4508" i="13" s="1"/>
  <c r="L4509" i="13"/>
  <c r="N4508" i="13"/>
  <c r="M4508" i="13"/>
  <c r="O4509" i="13" l="1"/>
  <c r="P4509" i="13" s="1"/>
  <c r="N4509" i="13"/>
  <c r="M4509" i="13"/>
  <c r="L4510" i="13"/>
  <c r="N4510" i="13" l="1"/>
  <c r="L4511" i="13"/>
  <c r="M4510" i="13"/>
  <c r="O4510" i="13"/>
  <c r="P4510" i="13" s="1"/>
  <c r="L4512" i="13" l="1"/>
  <c r="M4511" i="13"/>
  <c r="O4511" i="13"/>
  <c r="P4511" i="13" s="1"/>
  <c r="N4511" i="13"/>
  <c r="M4512" i="13" l="1"/>
  <c r="N4512" i="13"/>
  <c r="O4512" i="13"/>
  <c r="P4512" i="13" s="1"/>
  <c r="L4513" i="13"/>
  <c r="O4513" i="13" l="1"/>
  <c r="P4513" i="13" s="1"/>
  <c r="L4514" i="13"/>
  <c r="M4513" i="13"/>
  <c r="N4513" i="13"/>
  <c r="N4514" i="13" l="1"/>
  <c r="O4514" i="13"/>
  <c r="P4514" i="13" s="1"/>
  <c r="M4514" i="13"/>
  <c r="L4515" i="13"/>
  <c r="L4516" i="13" l="1"/>
  <c r="N4515" i="13"/>
  <c r="O4515" i="13"/>
  <c r="P4515" i="13" s="1"/>
  <c r="M4515" i="13"/>
  <c r="L4517" i="13" l="1"/>
  <c r="O4516" i="13"/>
  <c r="P4516" i="13" s="1"/>
  <c r="M4516" i="13"/>
  <c r="N4516" i="13"/>
  <c r="O4517" i="13" l="1"/>
  <c r="P4517" i="13" s="1"/>
  <c r="N4517" i="13"/>
  <c r="L4518" i="13"/>
  <c r="M4517" i="13"/>
  <c r="N4518" i="13" l="1"/>
  <c r="L4519" i="13"/>
  <c r="O4518" i="13"/>
  <c r="P4518" i="13" s="1"/>
  <c r="M4518" i="13"/>
  <c r="L4520" i="13" l="1"/>
  <c r="M4519" i="13"/>
  <c r="N4519" i="13"/>
  <c r="O4519" i="13"/>
  <c r="P4519" i="13" s="1"/>
  <c r="N4520" i="13" l="1"/>
  <c r="M4520" i="13"/>
  <c r="L4521" i="13"/>
  <c r="O4520" i="13"/>
  <c r="P4520" i="13" s="1"/>
  <c r="O4521" i="13" l="1"/>
  <c r="P4521" i="13" s="1"/>
  <c r="M4521" i="13"/>
  <c r="L4522" i="13"/>
  <c r="N4521" i="13"/>
  <c r="N4522" i="13" l="1"/>
  <c r="M4522" i="13"/>
  <c r="O4522" i="13"/>
  <c r="P4522" i="13" s="1"/>
  <c r="L4523" i="13"/>
  <c r="L4524" i="13" l="1"/>
  <c r="O4523" i="13"/>
  <c r="P4523" i="13" s="1"/>
  <c r="N4523" i="13"/>
  <c r="M4523" i="13"/>
  <c r="O4524" i="13" l="1"/>
  <c r="P4524" i="13" s="1"/>
  <c r="L4525" i="13"/>
  <c r="N4524" i="13"/>
  <c r="M4524" i="13"/>
  <c r="O4525" i="13" l="1"/>
  <c r="P4525" i="13" s="1"/>
  <c r="N4525" i="13"/>
  <c r="M4525" i="13"/>
  <c r="L4526" i="13"/>
  <c r="N4526" i="13" l="1"/>
  <c r="L4527" i="13"/>
  <c r="M4526" i="13"/>
  <c r="O4526" i="13"/>
  <c r="P4526" i="13" s="1"/>
  <c r="L4528" i="13" l="1"/>
  <c r="M4527" i="13"/>
  <c r="O4527" i="13"/>
  <c r="P4527" i="13" s="1"/>
  <c r="N4527" i="13"/>
  <c r="M4528" i="13" l="1"/>
  <c r="N4528" i="13"/>
  <c r="O4528" i="13"/>
  <c r="P4528" i="13" s="1"/>
  <c r="L4529" i="13"/>
  <c r="O4529" i="13" l="1"/>
  <c r="P4529" i="13" s="1"/>
  <c r="L4530" i="13"/>
  <c r="M4529" i="13"/>
  <c r="N4529" i="13"/>
  <c r="N4530" i="13" l="1"/>
  <c r="O4530" i="13"/>
  <c r="P4530" i="13" s="1"/>
  <c r="M4530" i="13"/>
  <c r="L4531" i="13"/>
  <c r="L4532" i="13" l="1"/>
  <c r="N4531" i="13"/>
  <c r="O4531" i="13"/>
  <c r="P4531" i="13" s="1"/>
  <c r="M4531" i="13"/>
  <c r="L4533" i="13" l="1"/>
  <c r="O4532" i="13"/>
  <c r="P4532" i="13" s="1"/>
  <c r="M4532" i="13"/>
  <c r="N4532" i="13"/>
  <c r="O4533" i="13" l="1"/>
  <c r="P4533" i="13" s="1"/>
  <c r="N4533" i="13"/>
  <c r="L4534" i="13"/>
  <c r="M4533" i="13"/>
  <c r="N4534" i="13" l="1"/>
  <c r="L4535" i="13"/>
  <c r="O4534" i="13"/>
  <c r="P4534" i="13" s="1"/>
  <c r="M4534" i="13"/>
  <c r="L4536" i="13" l="1"/>
  <c r="M4535" i="13"/>
  <c r="N4535" i="13"/>
  <c r="O4535" i="13"/>
  <c r="P4535" i="13" s="1"/>
  <c r="N4536" i="13" l="1"/>
  <c r="M4536" i="13"/>
  <c r="L4537" i="13"/>
  <c r="O4536" i="13"/>
  <c r="P4536" i="13" s="1"/>
  <c r="O4537" i="13" l="1"/>
  <c r="P4537" i="13" s="1"/>
  <c r="M4537" i="13"/>
  <c r="L4538" i="13"/>
  <c r="N4537" i="13"/>
  <c r="N4538" i="13" l="1"/>
  <c r="M4538" i="13"/>
  <c r="O4538" i="13"/>
  <c r="P4538" i="13" s="1"/>
  <c r="L4539" i="13"/>
  <c r="L4540" i="13" l="1"/>
  <c r="O4539" i="13"/>
  <c r="P4539" i="13" s="1"/>
  <c r="N4539" i="13"/>
  <c r="M4539" i="13"/>
  <c r="O4540" i="13" l="1"/>
  <c r="P4540" i="13" s="1"/>
  <c r="L4541" i="13"/>
  <c r="N4540" i="13"/>
  <c r="M4540" i="13"/>
  <c r="O4541" i="13" l="1"/>
  <c r="P4541" i="13" s="1"/>
  <c r="N4541" i="13"/>
  <c r="M4541" i="13"/>
  <c r="L4542" i="13"/>
  <c r="N4542" i="13" l="1"/>
  <c r="L4543" i="13"/>
  <c r="M4542" i="13"/>
  <c r="O4542" i="13"/>
  <c r="P4542" i="13" s="1"/>
  <c r="L4544" i="13" l="1"/>
  <c r="M4543" i="13"/>
  <c r="O4543" i="13"/>
  <c r="P4543" i="13" s="1"/>
  <c r="N4543" i="13"/>
  <c r="M4544" i="13" l="1"/>
  <c r="N4544" i="13"/>
  <c r="O4544" i="13"/>
  <c r="P4544" i="13" s="1"/>
  <c r="L4545" i="13"/>
  <c r="O4545" i="13" l="1"/>
  <c r="P4545" i="13" s="1"/>
  <c r="L4546" i="13"/>
  <c r="M4545" i="13"/>
  <c r="N4545" i="13"/>
  <c r="N4546" i="13" l="1"/>
  <c r="O4546" i="13"/>
  <c r="P4546" i="13" s="1"/>
  <c r="M4546" i="13"/>
  <c r="L4547" i="13"/>
  <c r="L4548" i="13" l="1"/>
  <c r="N4547" i="13"/>
  <c r="O4547" i="13"/>
  <c r="P4547" i="13" s="1"/>
  <c r="M4547" i="13"/>
  <c r="L4549" i="13" l="1"/>
  <c r="O4548" i="13"/>
  <c r="P4548" i="13" s="1"/>
  <c r="M4548" i="13"/>
  <c r="N4548" i="13"/>
  <c r="O4549" i="13" l="1"/>
  <c r="P4549" i="13" s="1"/>
  <c r="N4549" i="13"/>
  <c r="L4550" i="13"/>
  <c r="M4549" i="13"/>
  <c r="N4550" i="13" l="1"/>
  <c r="L4551" i="13"/>
  <c r="O4550" i="13"/>
  <c r="P4550" i="13" s="1"/>
  <c r="M4550" i="13"/>
  <c r="L4552" i="13" l="1"/>
  <c r="M4551" i="13"/>
  <c r="N4551" i="13"/>
  <c r="O4551" i="13"/>
  <c r="P4551" i="13" s="1"/>
  <c r="N4552" i="13" l="1"/>
  <c r="M4552" i="13"/>
  <c r="L4553" i="13"/>
  <c r="O4552" i="13"/>
  <c r="P4552" i="13" s="1"/>
  <c r="O4553" i="13" l="1"/>
  <c r="P4553" i="13" s="1"/>
  <c r="M4553" i="13"/>
  <c r="L4554" i="13"/>
  <c r="N4553" i="13"/>
  <c r="N4554" i="13" l="1"/>
  <c r="M4554" i="13"/>
  <c r="O4554" i="13"/>
  <c r="P4554" i="13" s="1"/>
  <c r="L4555" i="13"/>
  <c r="L4556" i="13" l="1"/>
  <c r="O4555" i="13"/>
  <c r="P4555" i="13" s="1"/>
  <c r="N4555" i="13"/>
  <c r="M4555" i="13"/>
  <c r="O4556" i="13" l="1"/>
  <c r="P4556" i="13" s="1"/>
  <c r="L4557" i="13"/>
  <c r="N4556" i="13"/>
  <c r="M4556" i="13"/>
  <c r="O4557" i="13" l="1"/>
  <c r="P4557" i="13" s="1"/>
  <c r="N4557" i="13"/>
  <c r="M4557" i="13"/>
  <c r="L4558" i="13"/>
  <c r="N4558" i="13" l="1"/>
  <c r="L4559" i="13"/>
  <c r="M4558" i="13"/>
  <c r="O4558" i="13"/>
  <c r="P4558" i="13" s="1"/>
  <c r="L4560" i="13" l="1"/>
  <c r="M4559" i="13"/>
  <c r="O4559" i="13"/>
  <c r="P4559" i="13" s="1"/>
  <c r="N4559" i="13"/>
  <c r="M4560" i="13" l="1"/>
  <c r="N4560" i="13"/>
  <c r="O4560" i="13"/>
  <c r="P4560" i="13" s="1"/>
  <c r="L4561" i="13"/>
  <c r="O4561" i="13" l="1"/>
  <c r="P4561" i="13" s="1"/>
  <c r="L4562" i="13"/>
  <c r="M4561" i="13"/>
  <c r="N4561" i="13"/>
  <c r="N4562" i="13" l="1"/>
  <c r="O4562" i="13"/>
  <c r="P4562" i="13" s="1"/>
  <c r="M4562" i="13"/>
  <c r="L4563" i="13"/>
  <c r="L4564" i="13" l="1"/>
  <c r="N4563" i="13"/>
  <c r="O4563" i="13"/>
  <c r="P4563" i="13" s="1"/>
  <c r="M4563" i="13"/>
  <c r="L4565" i="13" l="1"/>
  <c r="O4564" i="13"/>
  <c r="P4564" i="13" s="1"/>
  <c r="M4564" i="13"/>
  <c r="N4564" i="13"/>
  <c r="O4565" i="13" l="1"/>
  <c r="P4565" i="13" s="1"/>
  <c r="N4565" i="13"/>
  <c r="L4566" i="13"/>
  <c r="M4565" i="13"/>
  <c r="N4566" i="13" l="1"/>
  <c r="L4567" i="13"/>
  <c r="O4566" i="13"/>
  <c r="P4566" i="13" s="1"/>
  <c r="M4566" i="13"/>
  <c r="L4568" i="13" l="1"/>
  <c r="M4567" i="13"/>
  <c r="N4567" i="13"/>
  <c r="O4567" i="13"/>
  <c r="P4567" i="13" s="1"/>
  <c r="N4568" i="13" l="1"/>
  <c r="M4568" i="13"/>
  <c r="L4569" i="13"/>
  <c r="O4568" i="13"/>
  <c r="P4568" i="13" s="1"/>
  <c r="O4569" i="13" l="1"/>
  <c r="P4569" i="13" s="1"/>
  <c r="M4569" i="13"/>
  <c r="L4570" i="13"/>
  <c r="N4569" i="13"/>
  <c r="N4570" i="13" l="1"/>
  <c r="M4570" i="13"/>
  <c r="O4570" i="13"/>
  <c r="P4570" i="13" s="1"/>
  <c r="L4571" i="13"/>
  <c r="L4572" i="13" l="1"/>
  <c r="O4571" i="13"/>
  <c r="P4571" i="13" s="1"/>
  <c r="N4571" i="13"/>
  <c r="M4571" i="13"/>
  <c r="O4572" i="13" l="1"/>
  <c r="P4572" i="13" s="1"/>
  <c r="L4573" i="13"/>
  <c r="N4572" i="13"/>
  <c r="M4572" i="13"/>
  <c r="O4573" i="13" l="1"/>
  <c r="P4573" i="13" s="1"/>
  <c r="N4573" i="13"/>
  <c r="M4573" i="13"/>
  <c r="L4574" i="13"/>
  <c r="N4574" i="13" l="1"/>
  <c r="L4575" i="13"/>
  <c r="M4574" i="13"/>
  <c r="O4574" i="13"/>
  <c r="P4574" i="13" s="1"/>
  <c r="L4576" i="13" l="1"/>
  <c r="M4575" i="13"/>
  <c r="O4575" i="13"/>
  <c r="P4575" i="13" s="1"/>
  <c r="N4575" i="13"/>
  <c r="M4576" i="13" l="1"/>
  <c r="N4576" i="13"/>
  <c r="O4576" i="13"/>
  <c r="P4576" i="13" s="1"/>
  <c r="L4577" i="13"/>
  <c r="O4577" i="13" l="1"/>
  <c r="P4577" i="13" s="1"/>
  <c r="L4578" i="13"/>
  <c r="M4577" i="13"/>
  <c r="N4577" i="13"/>
  <c r="N4578" i="13" l="1"/>
  <c r="O4578" i="13"/>
  <c r="P4578" i="13" s="1"/>
  <c r="M4578" i="13"/>
  <c r="L4579" i="13"/>
  <c r="L4580" i="13" l="1"/>
  <c r="N4579" i="13"/>
  <c r="O4579" i="13"/>
  <c r="P4579" i="13" s="1"/>
  <c r="M4579" i="13"/>
  <c r="L4581" i="13" l="1"/>
  <c r="O4580" i="13"/>
  <c r="P4580" i="13" s="1"/>
  <c r="M4580" i="13"/>
  <c r="N4580" i="13"/>
  <c r="O4581" i="13" l="1"/>
  <c r="P4581" i="13" s="1"/>
  <c r="N4581" i="13"/>
  <c r="L4582" i="13"/>
  <c r="M4581" i="13"/>
  <c r="N4582" i="13" l="1"/>
  <c r="L4583" i="13"/>
  <c r="O4582" i="13"/>
  <c r="P4582" i="13" s="1"/>
  <c r="M4582" i="13"/>
  <c r="L4584" i="13" l="1"/>
  <c r="M4583" i="13"/>
  <c r="N4583" i="13"/>
  <c r="O4583" i="13"/>
  <c r="P4583" i="13" s="1"/>
  <c r="N4584" i="13" l="1"/>
  <c r="M4584" i="13"/>
  <c r="L4585" i="13"/>
  <c r="O4584" i="13"/>
  <c r="P4584" i="13" s="1"/>
  <c r="O4585" i="13" l="1"/>
  <c r="P4585" i="13" s="1"/>
  <c r="M4585" i="13"/>
  <c r="L4586" i="13"/>
  <c r="N4585" i="13"/>
  <c r="N4586" i="13" l="1"/>
  <c r="M4586" i="13"/>
  <c r="O4586" i="13"/>
  <c r="P4586" i="13" s="1"/>
  <c r="L4587" i="13"/>
  <c r="L4588" i="13" l="1"/>
  <c r="O4587" i="13"/>
  <c r="P4587" i="13" s="1"/>
  <c r="N4587" i="13"/>
  <c r="M4587" i="13"/>
  <c r="O4588" i="13" l="1"/>
  <c r="P4588" i="13" s="1"/>
  <c r="L4589" i="13"/>
  <c r="N4588" i="13"/>
  <c r="M4588" i="13"/>
  <c r="O4589" i="13" l="1"/>
  <c r="P4589" i="13" s="1"/>
  <c r="N4589" i="13"/>
  <c r="M4589" i="13"/>
  <c r="L4590" i="13"/>
  <c r="N4590" i="13" l="1"/>
  <c r="L4591" i="13"/>
  <c r="M4590" i="13"/>
  <c r="O4590" i="13"/>
  <c r="P4590" i="13" s="1"/>
  <c r="L4592" i="13" l="1"/>
  <c r="M4591" i="13"/>
  <c r="O4591" i="13"/>
  <c r="P4591" i="13" s="1"/>
  <c r="N4591" i="13"/>
  <c r="M4592" i="13" l="1"/>
  <c r="N4592" i="13"/>
  <c r="O4592" i="13"/>
  <c r="P4592" i="13" s="1"/>
  <c r="L4593" i="13"/>
  <c r="O4593" i="13" l="1"/>
  <c r="P4593" i="13" s="1"/>
  <c r="L4594" i="13"/>
  <c r="M4593" i="13"/>
  <c r="N4593" i="13"/>
  <c r="N4594" i="13" l="1"/>
  <c r="O4594" i="13"/>
  <c r="P4594" i="13" s="1"/>
  <c r="M4594" i="13"/>
  <c r="L4595" i="13"/>
  <c r="L4596" i="13" l="1"/>
  <c r="N4595" i="13"/>
  <c r="O4595" i="13"/>
  <c r="P4595" i="13" s="1"/>
  <c r="M4595" i="13"/>
  <c r="L4597" i="13" l="1"/>
  <c r="O4596" i="13"/>
  <c r="P4596" i="13" s="1"/>
  <c r="M4596" i="13"/>
  <c r="N4596" i="13"/>
  <c r="O4597" i="13" l="1"/>
  <c r="P4597" i="13" s="1"/>
  <c r="N4597" i="13"/>
  <c r="L4598" i="13"/>
  <c r="M4597" i="13"/>
  <c r="N4598" i="13" l="1"/>
  <c r="L4599" i="13"/>
  <c r="O4598" i="13"/>
  <c r="P4598" i="13" s="1"/>
  <c r="M4598" i="13"/>
  <c r="L4600" i="13" l="1"/>
  <c r="M4599" i="13"/>
  <c r="N4599" i="13"/>
  <c r="O4599" i="13"/>
  <c r="P4599" i="13" s="1"/>
  <c r="N4600" i="13" l="1"/>
  <c r="M4600" i="13"/>
  <c r="L4601" i="13"/>
  <c r="O4600" i="13"/>
  <c r="P4600" i="13" s="1"/>
  <c r="O4601" i="13" l="1"/>
  <c r="P4601" i="13" s="1"/>
  <c r="M4601" i="13"/>
  <c r="L4602" i="13"/>
  <c r="N4601" i="13"/>
  <c r="N4602" i="13" l="1"/>
  <c r="M4602" i="13"/>
  <c r="O4602" i="13"/>
  <c r="P4602" i="13" s="1"/>
  <c r="L4603" i="13"/>
  <c r="L4604" i="13" l="1"/>
  <c r="O4603" i="13"/>
  <c r="P4603" i="13" s="1"/>
  <c r="N4603" i="13"/>
  <c r="M4603" i="13"/>
  <c r="O4604" i="13" l="1"/>
  <c r="P4604" i="13" s="1"/>
  <c r="L4605" i="13"/>
  <c r="N4604" i="13"/>
  <c r="M4604" i="13"/>
  <c r="O4605" i="13" l="1"/>
  <c r="P4605" i="13" s="1"/>
  <c r="N4605" i="13"/>
  <c r="M4605" i="13"/>
  <c r="L4606" i="13"/>
  <c r="N4606" i="13" l="1"/>
  <c r="L4607" i="13"/>
  <c r="M4606" i="13"/>
  <c r="O4606" i="13"/>
  <c r="P4606" i="13" s="1"/>
  <c r="L4608" i="13" l="1"/>
  <c r="M4607" i="13"/>
  <c r="O4607" i="13"/>
  <c r="P4607" i="13" s="1"/>
  <c r="N4607" i="13"/>
  <c r="M4608" i="13" l="1"/>
  <c r="N4608" i="13"/>
  <c r="O4608" i="13"/>
  <c r="P4608" i="13" s="1"/>
  <c r="L4609" i="13"/>
  <c r="O4609" i="13" l="1"/>
  <c r="P4609" i="13" s="1"/>
  <c r="L4610" i="13"/>
  <c r="M4609" i="13"/>
  <c r="N4609" i="13"/>
  <c r="N4610" i="13" l="1"/>
  <c r="O4610" i="13"/>
  <c r="P4610" i="13" s="1"/>
  <c r="M4610" i="13"/>
  <c r="L4611" i="13"/>
  <c r="L4612" i="13" l="1"/>
  <c r="N4611" i="13"/>
  <c r="O4611" i="13"/>
  <c r="P4611" i="13" s="1"/>
  <c r="M4611" i="13"/>
  <c r="L4613" i="13" l="1"/>
  <c r="O4612" i="13"/>
  <c r="P4612" i="13" s="1"/>
  <c r="M4612" i="13"/>
  <c r="N4612" i="13"/>
  <c r="O4613" i="13" l="1"/>
  <c r="P4613" i="13" s="1"/>
  <c r="N4613" i="13"/>
  <c r="L4614" i="13"/>
  <c r="M4613" i="13"/>
  <c r="N4614" i="13" l="1"/>
  <c r="L4615" i="13"/>
  <c r="O4614" i="13"/>
  <c r="P4614" i="13" s="1"/>
  <c r="M4614" i="13"/>
  <c r="L4616" i="13" l="1"/>
  <c r="M4615" i="13"/>
  <c r="N4615" i="13"/>
  <c r="O4615" i="13"/>
  <c r="P4615" i="13" s="1"/>
  <c r="N4616" i="13" l="1"/>
  <c r="M4616" i="13"/>
  <c r="L4617" i="13"/>
  <c r="O4616" i="13"/>
  <c r="P4616" i="13" s="1"/>
  <c r="O4617" i="13" l="1"/>
  <c r="P4617" i="13" s="1"/>
  <c r="M4617" i="13"/>
  <c r="L4618" i="13"/>
  <c r="N4617" i="13"/>
  <c r="N4618" i="13" l="1"/>
  <c r="M4618" i="13"/>
  <c r="O4618" i="13"/>
  <c r="P4618" i="13" s="1"/>
  <c r="L4619" i="13"/>
  <c r="L4620" i="13" l="1"/>
  <c r="O4619" i="13"/>
  <c r="P4619" i="13" s="1"/>
  <c r="N4619" i="13"/>
  <c r="M4619" i="13"/>
  <c r="O4620" i="13" l="1"/>
  <c r="P4620" i="13" s="1"/>
  <c r="L4621" i="13"/>
  <c r="N4620" i="13"/>
  <c r="M4620" i="13"/>
  <c r="O4621" i="13" l="1"/>
  <c r="P4621" i="13" s="1"/>
  <c r="N4621" i="13"/>
  <c r="M4621" i="13"/>
  <c r="L4622" i="13"/>
  <c r="N4622" i="13" l="1"/>
  <c r="L4623" i="13"/>
  <c r="M4622" i="13"/>
  <c r="O4622" i="13"/>
  <c r="P4622" i="13" s="1"/>
  <c r="L4624" i="13" l="1"/>
  <c r="M4623" i="13"/>
  <c r="O4623" i="13"/>
  <c r="P4623" i="13" s="1"/>
  <c r="N4623" i="13"/>
  <c r="M4624" i="13" l="1"/>
  <c r="N4624" i="13"/>
  <c r="O4624" i="13"/>
  <c r="P4624" i="13" s="1"/>
  <c r="L4625" i="13"/>
  <c r="O4625" i="13" l="1"/>
  <c r="P4625" i="13" s="1"/>
  <c r="L4626" i="13"/>
  <c r="M4625" i="13"/>
  <c r="N4625" i="13"/>
  <c r="N4626" i="13" l="1"/>
  <c r="O4626" i="13"/>
  <c r="P4626" i="13" s="1"/>
  <c r="M4626" i="13"/>
  <c r="L4627" i="13"/>
  <c r="L4628" i="13" l="1"/>
  <c r="N4627" i="13"/>
  <c r="O4627" i="13"/>
  <c r="P4627" i="13" s="1"/>
  <c r="M4627" i="13"/>
  <c r="L4629" i="13" l="1"/>
  <c r="O4628" i="13"/>
  <c r="P4628" i="13" s="1"/>
  <c r="M4628" i="13"/>
  <c r="N4628" i="13"/>
  <c r="O4629" i="13" l="1"/>
  <c r="P4629" i="13" s="1"/>
  <c r="N4629" i="13"/>
  <c r="L4630" i="13"/>
  <c r="M4629" i="13"/>
  <c r="N4630" i="13" l="1"/>
  <c r="L4631" i="13"/>
  <c r="O4630" i="13"/>
  <c r="P4630" i="13" s="1"/>
  <c r="M4630" i="13"/>
  <c r="L4632" i="13" l="1"/>
  <c r="M4631" i="13"/>
  <c r="N4631" i="13"/>
  <c r="O4631" i="13"/>
  <c r="P4631" i="13" s="1"/>
  <c r="N4632" i="13" l="1"/>
  <c r="M4632" i="13"/>
  <c r="L4633" i="13"/>
  <c r="O4632" i="13"/>
  <c r="P4632" i="13" s="1"/>
  <c r="O4633" i="13" l="1"/>
  <c r="P4633" i="13" s="1"/>
  <c r="M4633" i="13"/>
  <c r="L4634" i="13"/>
  <c r="N4633" i="13"/>
  <c r="N4634" i="13" l="1"/>
  <c r="M4634" i="13"/>
  <c r="O4634" i="13"/>
  <c r="P4634" i="13" s="1"/>
  <c r="L4635" i="13"/>
  <c r="L4636" i="13" l="1"/>
  <c r="O4635" i="13"/>
  <c r="P4635" i="13" s="1"/>
  <c r="N4635" i="13"/>
  <c r="M4635" i="13"/>
  <c r="O4636" i="13" l="1"/>
  <c r="P4636" i="13" s="1"/>
  <c r="L4637" i="13"/>
  <c r="N4636" i="13"/>
  <c r="M4636" i="13"/>
  <c r="O4637" i="13" l="1"/>
  <c r="P4637" i="13" s="1"/>
  <c r="N4637" i="13"/>
  <c r="M4637" i="13"/>
  <c r="L4638" i="13"/>
  <c r="N4638" i="13" l="1"/>
  <c r="L4639" i="13"/>
  <c r="M4638" i="13"/>
  <c r="O4638" i="13"/>
  <c r="P4638" i="13" s="1"/>
  <c r="L4640" i="13" l="1"/>
  <c r="M4639" i="13"/>
  <c r="O4639" i="13"/>
  <c r="P4639" i="13" s="1"/>
  <c r="N4639" i="13"/>
  <c r="M4640" i="13" l="1"/>
  <c r="N4640" i="13"/>
  <c r="O4640" i="13"/>
  <c r="P4640" i="13" s="1"/>
  <c r="L4641" i="13"/>
  <c r="O4641" i="13" l="1"/>
  <c r="P4641" i="13" s="1"/>
  <c r="L4642" i="13"/>
  <c r="M4641" i="13"/>
  <c r="N4641" i="13"/>
  <c r="N4642" i="13" l="1"/>
  <c r="O4642" i="13"/>
  <c r="P4642" i="13" s="1"/>
  <c r="M4642" i="13"/>
  <c r="L4643" i="13"/>
  <c r="L4644" i="13" l="1"/>
  <c r="N4643" i="13"/>
  <c r="O4643" i="13"/>
  <c r="P4643" i="13" s="1"/>
  <c r="M4643" i="13"/>
  <c r="L4645" i="13" l="1"/>
  <c r="O4644" i="13"/>
  <c r="P4644" i="13" s="1"/>
  <c r="M4644" i="13"/>
  <c r="N4644" i="13"/>
  <c r="O4645" i="13" l="1"/>
  <c r="P4645" i="13" s="1"/>
  <c r="N4645" i="13"/>
  <c r="L4646" i="13"/>
  <c r="M4645" i="13"/>
  <c r="N4646" i="13" l="1"/>
  <c r="L4647" i="13"/>
  <c r="O4646" i="13"/>
  <c r="P4646" i="13" s="1"/>
  <c r="M4646" i="13"/>
  <c r="L4648" i="13" l="1"/>
  <c r="M4647" i="13"/>
  <c r="N4647" i="13"/>
  <c r="O4647" i="13"/>
  <c r="P4647" i="13" s="1"/>
  <c r="N4648" i="13" l="1"/>
  <c r="M4648" i="13"/>
  <c r="L4649" i="13"/>
  <c r="O4648" i="13"/>
  <c r="P4648" i="13" s="1"/>
  <c r="O4649" i="13" l="1"/>
  <c r="P4649" i="13" s="1"/>
  <c r="M4649" i="13"/>
  <c r="L4650" i="13"/>
  <c r="N4649" i="13"/>
  <c r="N4650" i="13" l="1"/>
  <c r="M4650" i="13"/>
  <c r="O4650" i="13"/>
  <c r="P4650" i="13" s="1"/>
  <c r="L4651" i="13"/>
  <c r="L4652" i="13" l="1"/>
  <c r="O4651" i="13"/>
  <c r="P4651" i="13" s="1"/>
  <c r="N4651" i="13"/>
  <c r="M4651" i="13"/>
  <c r="O4652" i="13" l="1"/>
  <c r="P4652" i="13" s="1"/>
  <c r="L4653" i="13"/>
  <c r="N4652" i="13"/>
  <c r="M4652" i="13"/>
  <c r="O4653" i="13" l="1"/>
  <c r="P4653" i="13" s="1"/>
  <c r="N4653" i="13"/>
  <c r="M4653" i="13"/>
  <c r="L4654" i="13"/>
  <c r="N4654" i="13" l="1"/>
  <c r="L4655" i="13"/>
  <c r="M4654" i="13"/>
  <c r="O4654" i="13"/>
  <c r="P4654" i="13" s="1"/>
  <c r="L4656" i="13" l="1"/>
  <c r="M4655" i="13"/>
  <c r="O4655" i="13"/>
  <c r="P4655" i="13" s="1"/>
  <c r="N4655" i="13"/>
  <c r="M4656" i="13" l="1"/>
  <c r="N4656" i="13"/>
  <c r="O4656" i="13"/>
  <c r="P4656" i="13" s="1"/>
  <c r="L4657" i="13"/>
  <c r="O4657" i="13" l="1"/>
  <c r="P4657" i="13" s="1"/>
  <c r="L4658" i="13"/>
  <c r="M4657" i="13"/>
  <c r="N4657" i="13"/>
  <c r="N4658" i="13" l="1"/>
  <c r="O4658" i="13"/>
  <c r="P4658" i="13" s="1"/>
  <c r="M4658" i="13"/>
  <c r="L4659" i="13"/>
  <c r="L4660" i="13" l="1"/>
  <c r="N4659" i="13"/>
  <c r="O4659" i="13"/>
  <c r="P4659" i="13" s="1"/>
  <c r="M4659" i="13"/>
  <c r="L4661" i="13" l="1"/>
  <c r="O4660" i="13"/>
  <c r="P4660" i="13" s="1"/>
  <c r="M4660" i="13"/>
  <c r="N4660" i="13"/>
  <c r="O4661" i="13" l="1"/>
  <c r="P4661" i="13" s="1"/>
  <c r="N4661" i="13"/>
  <c r="L4662" i="13"/>
  <c r="M4661" i="13"/>
  <c r="N4662" i="13" l="1"/>
  <c r="L4663" i="13"/>
  <c r="O4662" i="13"/>
  <c r="P4662" i="13" s="1"/>
  <c r="M4662" i="13"/>
  <c r="L4664" i="13" l="1"/>
  <c r="M4663" i="13"/>
  <c r="N4663" i="13"/>
  <c r="O4663" i="13"/>
  <c r="P4663" i="13" s="1"/>
  <c r="N4664" i="13" l="1"/>
  <c r="M4664" i="13"/>
  <c r="L4665" i="13"/>
  <c r="O4664" i="13"/>
  <c r="P4664" i="13" s="1"/>
  <c r="O4665" i="13" l="1"/>
  <c r="P4665" i="13" s="1"/>
  <c r="M4665" i="13"/>
  <c r="L4666" i="13"/>
  <c r="N4665" i="13"/>
  <c r="N4666" i="13" l="1"/>
  <c r="M4666" i="13"/>
  <c r="O4666" i="13"/>
  <c r="P4666" i="13" s="1"/>
  <c r="L4667" i="13"/>
  <c r="L4668" i="13" l="1"/>
  <c r="O4667" i="13"/>
  <c r="P4667" i="13" s="1"/>
  <c r="N4667" i="13"/>
  <c r="M4667" i="13"/>
  <c r="O4668" i="13" l="1"/>
  <c r="P4668" i="13" s="1"/>
  <c r="L4669" i="13"/>
  <c r="N4668" i="13"/>
  <c r="M4668" i="13"/>
  <c r="O4669" i="13" l="1"/>
  <c r="P4669" i="13" s="1"/>
  <c r="N4669" i="13"/>
  <c r="M4669" i="13"/>
  <c r="L4670" i="13"/>
  <c r="N4670" i="13" l="1"/>
  <c r="L4671" i="13"/>
  <c r="M4670" i="13"/>
  <c r="O4670" i="13"/>
  <c r="P4670" i="13" s="1"/>
  <c r="L4672" i="13" l="1"/>
  <c r="M4671" i="13"/>
  <c r="O4671" i="13"/>
  <c r="P4671" i="13" s="1"/>
  <c r="N4671" i="13"/>
  <c r="M4672" i="13" l="1"/>
  <c r="N4672" i="13"/>
  <c r="O4672" i="13"/>
  <c r="P4672" i="13" s="1"/>
  <c r="L4673" i="13"/>
  <c r="O4673" i="13" l="1"/>
  <c r="P4673" i="13" s="1"/>
  <c r="L4674" i="13"/>
  <c r="M4673" i="13"/>
  <c r="N4673" i="13"/>
  <c r="N4674" i="13" l="1"/>
  <c r="O4674" i="13"/>
  <c r="P4674" i="13" s="1"/>
  <c r="M4674" i="13"/>
  <c r="L4675" i="13"/>
  <c r="L4676" i="13" l="1"/>
  <c r="N4675" i="13"/>
  <c r="O4675" i="13"/>
  <c r="P4675" i="13" s="1"/>
  <c r="M4675" i="13"/>
  <c r="L4677" i="13" l="1"/>
  <c r="O4676" i="13"/>
  <c r="P4676" i="13" s="1"/>
  <c r="M4676" i="13"/>
  <c r="N4676" i="13"/>
  <c r="O4677" i="13" l="1"/>
  <c r="P4677" i="13" s="1"/>
  <c r="N4677" i="13"/>
  <c r="L4678" i="13"/>
  <c r="M4677" i="13"/>
  <c r="N4678" i="13" l="1"/>
  <c r="L4679" i="13"/>
  <c r="O4678" i="13"/>
  <c r="P4678" i="13" s="1"/>
  <c r="M4678" i="13"/>
  <c r="L4680" i="13" l="1"/>
  <c r="M4679" i="13"/>
  <c r="N4679" i="13"/>
  <c r="O4679" i="13"/>
  <c r="P4679" i="13" s="1"/>
  <c r="N4680" i="13" l="1"/>
  <c r="M4680" i="13"/>
  <c r="L4681" i="13"/>
  <c r="O4680" i="13"/>
  <c r="P4680" i="13" s="1"/>
  <c r="O4681" i="13" l="1"/>
  <c r="P4681" i="13" s="1"/>
  <c r="M4681" i="13"/>
  <c r="L4682" i="13"/>
  <c r="N4681" i="13"/>
  <c r="N4682" i="13" l="1"/>
  <c r="M4682" i="13"/>
  <c r="O4682" i="13"/>
  <c r="P4682" i="13" s="1"/>
  <c r="L4683" i="13"/>
  <c r="L4684" i="13" l="1"/>
  <c r="O4683" i="13"/>
  <c r="P4683" i="13" s="1"/>
  <c r="N4683" i="13"/>
  <c r="M4683" i="13"/>
  <c r="O4684" i="13" l="1"/>
  <c r="P4684" i="13" s="1"/>
  <c r="L4685" i="13"/>
  <c r="N4684" i="13"/>
  <c r="M4684" i="13"/>
  <c r="O4685" i="13" l="1"/>
  <c r="P4685" i="13" s="1"/>
  <c r="N4685" i="13"/>
  <c r="M4685" i="13"/>
  <c r="L4686" i="13"/>
  <c r="N4686" i="13" l="1"/>
  <c r="L4687" i="13"/>
  <c r="M4686" i="13"/>
  <c r="O4686" i="13"/>
  <c r="P4686" i="13" s="1"/>
  <c r="L4688" i="13" l="1"/>
  <c r="M4687" i="13"/>
  <c r="O4687" i="13"/>
  <c r="P4687" i="13" s="1"/>
  <c r="N4687" i="13"/>
  <c r="M4688" i="13" l="1"/>
  <c r="N4688" i="13"/>
  <c r="O4688" i="13"/>
  <c r="P4688" i="13" s="1"/>
  <c r="L4689" i="13"/>
  <c r="O4689" i="13" l="1"/>
  <c r="P4689" i="13" s="1"/>
  <c r="L4690" i="13"/>
  <c r="M4689" i="13"/>
  <c r="N4689" i="13"/>
  <c r="N4690" i="13" l="1"/>
  <c r="O4690" i="13"/>
  <c r="P4690" i="13" s="1"/>
  <c r="M4690" i="13"/>
  <c r="L4691" i="13"/>
  <c r="L4692" i="13" l="1"/>
  <c r="N4691" i="13"/>
  <c r="O4691" i="13"/>
  <c r="P4691" i="13" s="1"/>
  <c r="M4691" i="13"/>
  <c r="L4693" i="13" l="1"/>
  <c r="O4692" i="13"/>
  <c r="P4692" i="13" s="1"/>
  <c r="M4692" i="13"/>
  <c r="N4692" i="13"/>
  <c r="O4693" i="13" l="1"/>
  <c r="P4693" i="13" s="1"/>
  <c r="N4693" i="13"/>
  <c r="L4694" i="13"/>
  <c r="M4693" i="13"/>
  <c r="N4694" i="13" l="1"/>
  <c r="L4695" i="13"/>
  <c r="O4694" i="13"/>
  <c r="P4694" i="13" s="1"/>
  <c r="M4694" i="13"/>
  <c r="L4696" i="13" l="1"/>
  <c r="M4695" i="13"/>
  <c r="N4695" i="13"/>
  <c r="O4695" i="13"/>
  <c r="P4695" i="13" s="1"/>
  <c r="N4696" i="13" l="1"/>
  <c r="M4696" i="13"/>
  <c r="L4697" i="13"/>
  <c r="O4696" i="13"/>
  <c r="P4696" i="13" s="1"/>
  <c r="O4697" i="13" l="1"/>
  <c r="P4697" i="13" s="1"/>
  <c r="M4697" i="13"/>
  <c r="L4698" i="13"/>
  <c r="N4697" i="13"/>
  <c r="N4698" i="13" l="1"/>
  <c r="M4698" i="13"/>
  <c r="O4698" i="13"/>
  <c r="P4698" i="13" s="1"/>
  <c r="L4699" i="13"/>
  <c r="L4700" i="13" l="1"/>
  <c r="O4699" i="13"/>
  <c r="P4699" i="13" s="1"/>
  <c r="N4699" i="13"/>
  <c r="M4699" i="13"/>
  <c r="O4700" i="13" l="1"/>
  <c r="P4700" i="13" s="1"/>
  <c r="L4701" i="13"/>
  <c r="N4700" i="13"/>
  <c r="M4700" i="13"/>
  <c r="O4701" i="13" l="1"/>
  <c r="P4701" i="13" s="1"/>
  <c r="N4701" i="13"/>
  <c r="M4701" i="13"/>
  <c r="L4702" i="13"/>
  <c r="N4702" i="13" l="1"/>
  <c r="L4703" i="13"/>
  <c r="M4702" i="13"/>
  <c r="O4702" i="13"/>
  <c r="P4702" i="13" s="1"/>
  <c r="L4704" i="13" l="1"/>
  <c r="M4703" i="13"/>
  <c r="O4703" i="13"/>
  <c r="P4703" i="13" s="1"/>
  <c r="N4703" i="13"/>
  <c r="M4704" i="13" l="1"/>
  <c r="N4704" i="13"/>
  <c r="O4704" i="13"/>
  <c r="P4704" i="13" s="1"/>
  <c r="L4705" i="13"/>
  <c r="O4705" i="13" l="1"/>
  <c r="P4705" i="13" s="1"/>
  <c r="L4706" i="13"/>
  <c r="M4705" i="13"/>
  <c r="N4705" i="13"/>
  <c r="N4706" i="13" l="1"/>
  <c r="O4706" i="13"/>
  <c r="P4706" i="13" s="1"/>
  <c r="M4706" i="13"/>
  <c r="L4707" i="13"/>
  <c r="L4708" i="13" l="1"/>
  <c r="N4707" i="13"/>
  <c r="O4707" i="13"/>
  <c r="P4707" i="13" s="1"/>
  <c r="M4707" i="13"/>
  <c r="L4709" i="13" l="1"/>
  <c r="O4708" i="13"/>
  <c r="P4708" i="13" s="1"/>
  <c r="M4708" i="13"/>
  <c r="N4708" i="13"/>
  <c r="O4709" i="13" l="1"/>
  <c r="P4709" i="13" s="1"/>
  <c r="N4709" i="13"/>
  <c r="L4710" i="13"/>
  <c r="M4709" i="13"/>
  <c r="N4710" i="13" l="1"/>
  <c r="L4711" i="13"/>
  <c r="O4710" i="13"/>
  <c r="P4710" i="13" s="1"/>
  <c r="M4710" i="13"/>
  <c r="L4712" i="13" l="1"/>
  <c r="M4711" i="13"/>
  <c r="N4711" i="13"/>
  <c r="O4711" i="13"/>
  <c r="P4711" i="13" s="1"/>
  <c r="N4712" i="13" l="1"/>
  <c r="M4712" i="13"/>
  <c r="L4713" i="13"/>
  <c r="O4712" i="13"/>
  <c r="P4712" i="13" s="1"/>
  <c r="O4713" i="13" l="1"/>
  <c r="P4713" i="13" s="1"/>
  <c r="M4713" i="13"/>
  <c r="L4714" i="13"/>
  <c r="N4713" i="13"/>
  <c r="N4714" i="13" l="1"/>
  <c r="M4714" i="13"/>
  <c r="O4714" i="13"/>
  <c r="P4714" i="13" s="1"/>
  <c r="L4715" i="13"/>
  <c r="L4716" i="13" l="1"/>
  <c r="O4715" i="13"/>
  <c r="P4715" i="13" s="1"/>
  <c r="N4715" i="13"/>
  <c r="M4715" i="13"/>
  <c r="O4716" i="13" l="1"/>
  <c r="P4716" i="13" s="1"/>
  <c r="L4717" i="13"/>
  <c r="N4716" i="13"/>
  <c r="M4716" i="13"/>
  <c r="O4717" i="13" l="1"/>
  <c r="P4717" i="13" s="1"/>
  <c r="N4717" i="13"/>
  <c r="M4717" i="13"/>
  <c r="L4718" i="13"/>
  <c r="N4718" i="13" l="1"/>
  <c r="L4719" i="13"/>
  <c r="M4718" i="13"/>
  <c r="O4718" i="13"/>
  <c r="P4718" i="13" s="1"/>
  <c r="L4720" i="13" l="1"/>
  <c r="M4719" i="13"/>
  <c r="O4719" i="13"/>
  <c r="P4719" i="13" s="1"/>
  <c r="N4719" i="13"/>
  <c r="M4720" i="13" l="1"/>
  <c r="N4720" i="13"/>
  <c r="O4720" i="13"/>
  <c r="P4720" i="13" s="1"/>
  <c r="L4721" i="13"/>
  <c r="O4721" i="13" l="1"/>
  <c r="P4721" i="13" s="1"/>
  <c r="L4722" i="13"/>
  <c r="M4721" i="13"/>
  <c r="N4721" i="13"/>
  <c r="N4722" i="13" l="1"/>
  <c r="O4722" i="13"/>
  <c r="P4722" i="13" s="1"/>
  <c r="M4722" i="13"/>
  <c r="L4723" i="13"/>
  <c r="L4724" i="13" l="1"/>
  <c r="N4723" i="13"/>
  <c r="O4723" i="13"/>
  <c r="P4723" i="13" s="1"/>
  <c r="M4723" i="13"/>
  <c r="L4725" i="13" l="1"/>
  <c r="O4724" i="13"/>
  <c r="P4724" i="13" s="1"/>
  <c r="M4724" i="13"/>
  <c r="N4724" i="13"/>
  <c r="O4725" i="13" l="1"/>
  <c r="P4725" i="13" s="1"/>
  <c r="N4725" i="13"/>
  <c r="L4726" i="13"/>
  <c r="M4725" i="13"/>
  <c r="N4726" i="13" l="1"/>
  <c r="L4727" i="13"/>
  <c r="O4726" i="13"/>
  <c r="P4726" i="13" s="1"/>
  <c r="M4726" i="13"/>
  <c r="L4728" i="13" l="1"/>
  <c r="M4727" i="13"/>
  <c r="N4727" i="13"/>
  <c r="O4727" i="13"/>
  <c r="P4727" i="13" s="1"/>
  <c r="N4728" i="13" l="1"/>
  <c r="M4728" i="13"/>
  <c r="L4729" i="13"/>
  <c r="O4728" i="13"/>
  <c r="P4728" i="13" s="1"/>
  <c r="O4729" i="13" l="1"/>
  <c r="P4729" i="13" s="1"/>
  <c r="M4729" i="13"/>
  <c r="L4730" i="13"/>
  <c r="N4729" i="13"/>
  <c r="N4730" i="13" l="1"/>
  <c r="M4730" i="13"/>
  <c r="O4730" i="13"/>
  <c r="P4730" i="13" s="1"/>
  <c r="L4731" i="13"/>
  <c r="L4732" i="13" l="1"/>
  <c r="O4731" i="13"/>
  <c r="P4731" i="13" s="1"/>
  <c r="N4731" i="13"/>
  <c r="M4731" i="13"/>
  <c r="O4732" i="13" l="1"/>
  <c r="P4732" i="13" s="1"/>
  <c r="L4733" i="13"/>
  <c r="N4732" i="13"/>
  <c r="M4732" i="13"/>
  <c r="O4733" i="13" l="1"/>
  <c r="P4733" i="13" s="1"/>
  <c r="N4733" i="13"/>
  <c r="M4733" i="13"/>
  <c r="L4734" i="13"/>
  <c r="N4734" i="13" l="1"/>
  <c r="L4735" i="13"/>
  <c r="M4734" i="13"/>
  <c r="O4734" i="13"/>
  <c r="P4734" i="13" s="1"/>
  <c r="L4736" i="13" l="1"/>
  <c r="M4735" i="13"/>
  <c r="O4735" i="13"/>
  <c r="P4735" i="13" s="1"/>
  <c r="N4735" i="13"/>
  <c r="M4736" i="13" l="1"/>
  <c r="N4736" i="13"/>
  <c r="O4736" i="13"/>
  <c r="P4736" i="13" s="1"/>
  <c r="L4737" i="13"/>
  <c r="O4737" i="13" l="1"/>
  <c r="P4737" i="13" s="1"/>
  <c r="L4738" i="13"/>
  <c r="M4737" i="13"/>
  <c r="N4737" i="13"/>
  <c r="N4738" i="13" l="1"/>
  <c r="O4738" i="13"/>
  <c r="P4738" i="13" s="1"/>
  <c r="M4738" i="13"/>
  <c r="L4739" i="13"/>
  <c r="L4740" i="13" l="1"/>
  <c r="N4739" i="13"/>
  <c r="O4739" i="13"/>
  <c r="P4739" i="13" s="1"/>
  <c r="M4739" i="13"/>
  <c r="L4741" i="13" l="1"/>
  <c r="O4740" i="13"/>
  <c r="P4740" i="13" s="1"/>
  <c r="M4740" i="13"/>
  <c r="N4740" i="13"/>
  <c r="O4741" i="13" l="1"/>
  <c r="P4741" i="13" s="1"/>
  <c r="N4741" i="13"/>
  <c r="L4742" i="13"/>
  <c r="M4741" i="13"/>
  <c r="N4742" i="13" l="1"/>
  <c r="L4743" i="13"/>
  <c r="O4742" i="13"/>
  <c r="P4742" i="13" s="1"/>
  <c r="M4742" i="13"/>
  <c r="L4744" i="13" l="1"/>
  <c r="M4743" i="13"/>
  <c r="N4743" i="13"/>
  <c r="O4743" i="13"/>
  <c r="P4743" i="13" s="1"/>
  <c r="N4744" i="13" l="1"/>
  <c r="M4744" i="13"/>
  <c r="L4745" i="13"/>
  <c r="O4744" i="13"/>
  <c r="P4744" i="13" s="1"/>
  <c r="O4745" i="13" l="1"/>
  <c r="P4745" i="13" s="1"/>
  <c r="M4745" i="13"/>
  <c r="L4746" i="13"/>
  <c r="N4745" i="13"/>
  <c r="N4746" i="13" l="1"/>
  <c r="M4746" i="13"/>
  <c r="O4746" i="13"/>
  <c r="P4746" i="13" s="1"/>
  <c r="L4747" i="13"/>
  <c r="L4748" i="13" l="1"/>
  <c r="O4747" i="13"/>
  <c r="P4747" i="13" s="1"/>
  <c r="N4747" i="13"/>
  <c r="M4747" i="13"/>
  <c r="O4748" i="13" l="1"/>
  <c r="P4748" i="13" s="1"/>
  <c r="L4749" i="13"/>
  <c r="N4748" i="13"/>
  <c r="M4748" i="13"/>
  <c r="O4749" i="13" l="1"/>
  <c r="P4749" i="13" s="1"/>
  <c r="N4749" i="13"/>
  <c r="M4749" i="13"/>
  <c r="L4750" i="13"/>
  <c r="N4750" i="13" l="1"/>
  <c r="L4751" i="13"/>
  <c r="M4750" i="13"/>
  <c r="O4750" i="13"/>
  <c r="P4750" i="13" s="1"/>
  <c r="L4752" i="13" l="1"/>
  <c r="M4751" i="13"/>
  <c r="O4751" i="13"/>
  <c r="P4751" i="13" s="1"/>
  <c r="N4751" i="13"/>
  <c r="M4752" i="13" l="1"/>
  <c r="N4752" i="13"/>
  <c r="O4752" i="13"/>
  <c r="P4752" i="13" s="1"/>
  <c r="L4753" i="13"/>
  <c r="O4753" i="13" l="1"/>
  <c r="P4753" i="13" s="1"/>
  <c r="L4754" i="13"/>
  <c r="M4753" i="13"/>
  <c r="N4753" i="13"/>
  <c r="N4754" i="13" l="1"/>
  <c r="O4754" i="13"/>
  <c r="P4754" i="13" s="1"/>
  <c r="M4754" i="13"/>
  <c r="L4755" i="13"/>
  <c r="L4756" i="13" l="1"/>
  <c r="N4755" i="13"/>
  <c r="O4755" i="13"/>
  <c r="P4755" i="13" s="1"/>
  <c r="M4755" i="13"/>
  <c r="L4757" i="13" l="1"/>
  <c r="O4756" i="13"/>
  <c r="P4756" i="13" s="1"/>
  <c r="M4756" i="13"/>
  <c r="N4756" i="13"/>
  <c r="O4757" i="13" l="1"/>
  <c r="P4757" i="13" s="1"/>
  <c r="N4757" i="13"/>
  <c r="L4758" i="13"/>
  <c r="M4757" i="13"/>
  <c r="N4758" i="13" l="1"/>
  <c r="L4759" i="13"/>
  <c r="O4758" i="13"/>
  <c r="P4758" i="13" s="1"/>
  <c r="M4758" i="13"/>
  <c r="L4760" i="13" l="1"/>
  <c r="M4759" i="13"/>
  <c r="N4759" i="13"/>
  <c r="O4759" i="13"/>
  <c r="P4759" i="13" s="1"/>
  <c r="N4760" i="13" l="1"/>
  <c r="M4760" i="13"/>
  <c r="L4761" i="13"/>
  <c r="O4760" i="13"/>
  <c r="P4760" i="13" s="1"/>
  <c r="O4761" i="13" l="1"/>
  <c r="P4761" i="13" s="1"/>
  <c r="M4761" i="13"/>
  <c r="L4762" i="13"/>
  <c r="N4761" i="13"/>
  <c r="N4762" i="13" l="1"/>
  <c r="M4762" i="13"/>
  <c r="O4762" i="13"/>
  <c r="P4762" i="13" s="1"/>
  <c r="L4763" i="13"/>
  <c r="L4764" i="13" l="1"/>
  <c r="O4763" i="13"/>
  <c r="P4763" i="13" s="1"/>
  <c r="N4763" i="13"/>
  <c r="M4763" i="13"/>
  <c r="O4764" i="13" l="1"/>
  <c r="P4764" i="13" s="1"/>
  <c r="L4765" i="13"/>
  <c r="N4764" i="13"/>
  <c r="M4764" i="13"/>
  <c r="O4765" i="13" l="1"/>
  <c r="P4765" i="13" s="1"/>
  <c r="N4765" i="13"/>
  <c r="M4765" i="13"/>
  <c r="L4766" i="13"/>
  <c r="N4766" i="13" l="1"/>
  <c r="L4767" i="13"/>
  <c r="M4766" i="13"/>
  <c r="O4766" i="13"/>
  <c r="P4766" i="13" s="1"/>
  <c r="L4768" i="13" l="1"/>
  <c r="M4767" i="13"/>
  <c r="O4767" i="13"/>
  <c r="P4767" i="13" s="1"/>
  <c r="N4767" i="13"/>
  <c r="M4768" i="13" l="1"/>
  <c r="N4768" i="13"/>
  <c r="O4768" i="13"/>
  <c r="P4768" i="13" s="1"/>
  <c r="L4769" i="13"/>
  <c r="O4769" i="13" l="1"/>
  <c r="P4769" i="13" s="1"/>
  <c r="L4770" i="13"/>
  <c r="M4769" i="13"/>
  <c r="N4769" i="13"/>
  <c r="N4770" i="13" l="1"/>
  <c r="O4770" i="13"/>
  <c r="P4770" i="13" s="1"/>
  <c r="M4770" i="13"/>
  <c r="L4771" i="13"/>
  <c r="L4772" i="13" l="1"/>
  <c r="N4771" i="13"/>
  <c r="O4771" i="13"/>
  <c r="P4771" i="13" s="1"/>
  <c r="M4771" i="13"/>
  <c r="L4773" i="13" l="1"/>
  <c r="O4772" i="13"/>
  <c r="P4772" i="13" s="1"/>
  <c r="M4772" i="13"/>
  <c r="N4772" i="13"/>
  <c r="O4773" i="13" l="1"/>
  <c r="P4773" i="13" s="1"/>
  <c r="N4773" i="13"/>
  <c r="L4774" i="13"/>
  <c r="M4773" i="13"/>
  <c r="N4774" i="13" l="1"/>
  <c r="L4775" i="13"/>
  <c r="O4774" i="13"/>
  <c r="P4774" i="13" s="1"/>
  <c r="M4774" i="13"/>
  <c r="L4776" i="13" l="1"/>
  <c r="M4775" i="13"/>
  <c r="N4775" i="13"/>
  <c r="O4775" i="13"/>
  <c r="P4775" i="13" s="1"/>
  <c r="N4776" i="13" l="1"/>
  <c r="M4776" i="13"/>
  <c r="L4777" i="13"/>
  <c r="O4776" i="13"/>
  <c r="P4776" i="13" s="1"/>
  <c r="O4777" i="13" l="1"/>
  <c r="P4777" i="13" s="1"/>
  <c r="M4777" i="13"/>
  <c r="L4778" i="13"/>
  <c r="N4777" i="13"/>
  <c r="N4778" i="13" l="1"/>
  <c r="M4778" i="13"/>
  <c r="O4778" i="13"/>
  <c r="P4778" i="13" s="1"/>
  <c r="L4779" i="13"/>
  <c r="L4780" i="13" l="1"/>
  <c r="O4779" i="13"/>
  <c r="P4779" i="13" s="1"/>
  <c r="N4779" i="13"/>
  <c r="M4779" i="13"/>
  <c r="O4780" i="13" l="1"/>
  <c r="P4780" i="13" s="1"/>
  <c r="L4781" i="13"/>
  <c r="N4780" i="13"/>
  <c r="M4780" i="13"/>
  <c r="O4781" i="13" l="1"/>
  <c r="P4781" i="13" s="1"/>
  <c r="N4781" i="13"/>
  <c r="M4781" i="13"/>
  <c r="L4782" i="13"/>
  <c r="N4782" i="13" l="1"/>
  <c r="L4783" i="13"/>
  <c r="M4782" i="13"/>
  <c r="O4782" i="13"/>
  <c r="P4782" i="13" s="1"/>
  <c r="L4784" i="13" l="1"/>
  <c r="M4783" i="13"/>
  <c r="O4783" i="13"/>
  <c r="P4783" i="13" s="1"/>
  <c r="N4783" i="13"/>
  <c r="M4784" i="13" l="1"/>
  <c r="N4784" i="13"/>
  <c r="O4784" i="13"/>
  <c r="P4784" i="13" s="1"/>
  <c r="L4785" i="13"/>
  <c r="O4785" i="13" l="1"/>
  <c r="P4785" i="13" s="1"/>
  <c r="L4786" i="13"/>
  <c r="M4785" i="13"/>
  <c r="N4785" i="13"/>
  <c r="N4786" i="13" l="1"/>
  <c r="O4786" i="13"/>
  <c r="P4786" i="13" s="1"/>
  <c r="M4786" i="13"/>
  <c r="L4787" i="13"/>
  <c r="L4788" i="13" l="1"/>
  <c r="N4787" i="13"/>
  <c r="O4787" i="13"/>
  <c r="P4787" i="13" s="1"/>
  <c r="M4787" i="13"/>
  <c r="L4789" i="13" l="1"/>
  <c r="O4788" i="13"/>
  <c r="P4788" i="13" s="1"/>
  <c r="M4788" i="13"/>
  <c r="N4788" i="13"/>
  <c r="O4789" i="13" l="1"/>
  <c r="P4789" i="13" s="1"/>
  <c r="N4789" i="13"/>
  <c r="L4790" i="13"/>
  <c r="M4789" i="13"/>
  <c r="N4790" i="13" l="1"/>
  <c r="L4791" i="13"/>
  <c r="O4790" i="13"/>
  <c r="P4790" i="13" s="1"/>
  <c r="M4790" i="13"/>
  <c r="L4792" i="13" l="1"/>
  <c r="M4791" i="13"/>
  <c r="N4791" i="13"/>
  <c r="O4791" i="13"/>
  <c r="P4791" i="13" s="1"/>
  <c r="N4792" i="13" l="1"/>
  <c r="M4792" i="13"/>
  <c r="L4793" i="13"/>
  <c r="O4792" i="13"/>
  <c r="P4792" i="13" s="1"/>
  <c r="O4793" i="13" l="1"/>
  <c r="P4793" i="13" s="1"/>
  <c r="M4793" i="13"/>
  <c r="L4794" i="13"/>
  <c r="N4793" i="13"/>
  <c r="N4794" i="13" l="1"/>
  <c r="M4794" i="13"/>
  <c r="O4794" i="13"/>
  <c r="P4794" i="13" s="1"/>
  <c r="L4795" i="13"/>
  <c r="L4796" i="13" l="1"/>
  <c r="O4795" i="13"/>
  <c r="P4795" i="13" s="1"/>
  <c r="N4795" i="13"/>
  <c r="M4795" i="13"/>
  <c r="O4796" i="13" l="1"/>
  <c r="P4796" i="13" s="1"/>
  <c r="L4797" i="13"/>
  <c r="N4796" i="13"/>
  <c r="M4796" i="13"/>
  <c r="O4797" i="13" l="1"/>
  <c r="P4797" i="13" s="1"/>
  <c r="N4797" i="13"/>
  <c r="M4797" i="13"/>
  <c r="L4798" i="13"/>
  <c r="N4798" i="13" l="1"/>
  <c r="L4799" i="13"/>
  <c r="M4798" i="13"/>
  <c r="O4798" i="13"/>
  <c r="P4798" i="13" s="1"/>
  <c r="L4800" i="13" l="1"/>
  <c r="M4799" i="13"/>
  <c r="O4799" i="13"/>
  <c r="P4799" i="13" s="1"/>
  <c r="N4799" i="13"/>
  <c r="M4800" i="13" l="1"/>
  <c r="N4800" i="13"/>
  <c r="O4800" i="13"/>
  <c r="P4800" i="13" s="1"/>
  <c r="L4801" i="13"/>
  <c r="O4801" i="13" l="1"/>
  <c r="P4801" i="13" s="1"/>
  <c r="L4802" i="13"/>
  <c r="M4801" i="13"/>
  <c r="N4801" i="13"/>
  <c r="N4802" i="13" l="1"/>
  <c r="O4802" i="13"/>
  <c r="P4802" i="13" s="1"/>
  <c r="M4802" i="13"/>
  <c r="L4803" i="13"/>
  <c r="L4804" i="13" l="1"/>
  <c r="N4803" i="13"/>
  <c r="O4803" i="13"/>
  <c r="P4803" i="13" s="1"/>
  <c r="M4803" i="13"/>
  <c r="L4805" i="13" l="1"/>
  <c r="O4804" i="13"/>
  <c r="P4804" i="13" s="1"/>
  <c r="M4804" i="13"/>
  <c r="N4804" i="13"/>
  <c r="O4805" i="13" l="1"/>
  <c r="P4805" i="13" s="1"/>
  <c r="N4805" i="13"/>
  <c r="L4806" i="13"/>
  <c r="M4805" i="13"/>
  <c r="N4806" i="13" l="1"/>
  <c r="L4807" i="13"/>
  <c r="O4806" i="13"/>
  <c r="P4806" i="13" s="1"/>
  <c r="M4806" i="13"/>
  <c r="L4808" i="13" l="1"/>
  <c r="M4807" i="13"/>
  <c r="N4807" i="13"/>
  <c r="O4807" i="13"/>
  <c r="P4807" i="13" s="1"/>
  <c r="N4808" i="13" l="1"/>
  <c r="M4808" i="13"/>
  <c r="L4809" i="13"/>
  <c r="O4808" i="13"/>
  <c r="P4808" i="13" s="1"/>
  <c r="O4809" i="13" l="1"/>
  <c r="P4809" i="13" s="1"/>
  <c r="M4809" i="13"/>
  <c r="L4810" i="13"/>
  <c r="N4809" i="13"/>
  <c r="N4810" i="13" l="1"/>
  <c r="M4810" i="13"/>
  <c r="O4810" i="13"/>
  <c r="P4810" i="13" s="1"/>
  <c r="L4811" i="13"/>
  <c r="L4812" i="13" l="1"/>
  <c r="O4811" i="13"/>
  <c r="P4811" i="13" s="1"/>
  <c r="N4811" i="13"/>
  <c r="M4811" i="13"/>
  <c r="O4812" i="13" l="1"/>
  <c r="P4812" i="13" s="1"/>
  <c r="L4813" i="13"/>
  <c r="N4812" i="13"/>
  <c r="M4812" i="13"/>
  <c r="O4813" i="13" l="1"/>
  <c r="P4813" i="13" s="1"/>
  <c r="N4813" i="13"/>
  <c r="M4813" i="13"/>
  <c r="L4814" i="13"/>
  <c r="N4814" i="13" l="1"/>
  <c r="L4815" i="13"/>
  <c r="M4814" i="13"/>
  <c r="O4814" i="13"/>
  <c r="P4814" i="13" s="1"/>
  <c r="L4816" i="13" l="1"/>
  <c r="M4815" i="13"/>
  <c r="O4815" i="13"/>
  <c r="P4815" i="13" s="1"/>
  <c r="N4815" i="13"/>
  <c r="M4816" i="13" l="1"/>
  <c r="N4816" i="13"/>
  <c r="O4816" i="13"/>
  <c r="P4816" i="13" s="1"/>
  <c r="L4817" i="13"/>
  <c r="O4817" i="13" l="1"/>
  <c r="P4817" i="13" s="1"/>
  <c r="L4818" i="13"/>
  <c r="M4817" i="13"/>
  <c r="N4817" i="13"/>
  <c r="N4818" i="13" l="1"/>
  <c r="O4818" i="13"/>
  <c r="P4818" i="13" s="1"/>
  <c r="M4818" i="13"/>
  <c r="L4819" i="13"/>
  <c r="L4820" i="13" l="1"/>
  <c r="N4819" i="13"/>
  <c r="O4819" i="13"/>
  <c r="P4819" i="13" s="1"/>
  <c r="M4819" i="13"/>
  <c r="L4821" i="13" l="1"/>
  <c r="O4820" i="13"/>
  <c r="P4820" i="13" s="1"/>
  <c r="M4820" i="13"/>
  <c r="N4820" i="13"/>
  <c r="O4821" i="13" l="1"/>
  <c r="P4821" i="13" s="1"/>
  <c r="N4821" i="13"/>
  <c r="L4822" i="13"/>
  <c r="M4821" i="13"/>
  <c r="N4822" i="13" l="1"/>
  <c r="L4823" i="13"/>
  <c r="O4822" i="13"/>
  <c r="P4822" i="13" s="1"/>
  <c r="M4822" i="13"/>
  <c r="L4824" i="13" l="1"/>
  <c r="M4823" i="13"/>
  <c r="N4823" i="13"/>
  <c r="O4823" i="13"/>
  <c r="P4823" i="13" s="1"/>
  <c r="N4824" i="13" l="1"/>
  <c r="M4824" i="13"/>
  <c r="L4825" i="13"/>
  <c r="O4824" i="13"/>
  <c r="P4824" i="13" s="1"/>
  <c r="O4825" i="13" l="1"/>
  <c r="P4825" i="13" s="1"/>
  <c r="M4825" i="13"/>
  <c r="L4826" i="13"/>
  <c r="N4825" i="13"/>
  <c r="N4826" i="13" l="1"/>
  <c r="M4826" i="13"/>
  <c r="O4826" i="13"/>
  <c r="P4826" i="13" s="1"/>
  <c r="L4827" i="13"/>
  <c r="L4828" i="13" l="1"/>
  <c r="O4827" i="13"/>
  <c r="P4827" i="13" s="1"/>
  <c r="N4827" i="13"/>
  <c r="M4827" i="13"/>
  <c r="O4828" i="13" l="1"/>
  <c r="P4828" i="13" s="1"/>
  <c r="L4829" i="13"/>
  <c r="N4828" i="13"/>
  <c r="M4828" i="13"/>
  <c r="O4829" i="13" l="1"/>
  <c r="P4829" i="13" s="1"/>
  <c r="N4829" i="13"/>
  <c r="M4829" i="13"/>
  <c r="L4830" i="13"/>
  <c r="N4830" i="13" l="1"/>
  <c r="L4831" i="13"/>
  <c r="M4830" i="13"/>
  <c r="O4830" i="13"/>
  <c r="P4830" i="13" s="1"/>
  <c r="L4832" i="13" l="1"/>
  <c r="M4831" i="13"/>
  <c r="O4831" i="13"/>
  <c r="P4831" i="13" s="1"/>
  <c r="N4831" i="13"/>
  <c r="M4832" i="13" l="1"/>
  <c r="N4832" i="13"/>
  <c r="O4832" i="13"/>
  <c r="P4832" i="13" s="1"/>
  <c r="L4833" i="13"/>
  <c r="O4833" i="13" l="1"/>
  <c r="P4833" i="13" s="1"/>
  <c r="L4834" i="13"/>
  <c r="M4833" i="13"/>
  <c r="N4833" i="13"/>
  <c r="N4834" i="13" l="1"/>
  <c r="O4834" i="13"/>
  <c r="P4834" i="13" s="1"/>
  <c r="M4834" i="13"/>
  <c r="L4835" i="13"/>
  <c r="L4836" i="13" l="1"/>
  <c r="N4835" i="13"/>
  <c r="O4835" i="13"/>
  <c r="P4835" i="13" s="1"/>
  <c r="M4835" i="13"/>
  <c r="L4837" i="13" l="1"/>
  <c r="O4836" i="13"/>
  <c r="P4836" i="13" s="1"/>
  <c r="M4836" i="13"/>
  <c r="N4836" i="13"/>
  <c r="O4837" i="13" l="1"/>
  <c r="P4837" i="13" s="1"/>
  <c r="N4837" i="13"/>
  <c r="L4838" i="13"/>
  <c r="M4837" i="13"/>
  <c r="N4838" i="13" l="1"/>
  <c r="L4839" i="13"/>
  <c r="O4838" i="13"/>
  <c r="P4838" i="13" s="1"/>
  <c r="M4838" i="13"/>
  <c r="L4840" i="13" l="1"/>
  <c r="M4839" i="13"/>
  <c r="N4839" i="13"/>
  <c r="O4839" i="13"/>
  <c r="P4839" i="13" s="1"/>
  <c r="N4840" i="13" l="1"/>
  <c r="M4840" i="13"/>
  <c r="L4841" i="13"/>
  <c r="O4840" i="13"/>
  <c r="P4840" i="13" s="1"/>
  <c r="O4841" i="13" l="1"/>
  <c r="P4841" i="13" s="1"/>
  <c r="M4841" i="13"/>
  <c r="L4842" i="13"/>
  <c r="N4841" i="13"/>
  <c r="N4842" i="13" l="1"/>
  <c r="M4842" i="13"/>
  <c r="O4842" i="13"/>
  <c r="P4842" i="13" s="1"/>
  <c r="L4843" i="13"/>
  <c r="L4844" i="13" l="1"/>
  <c r="O4843" i="13"/>
  <c r="P4843" i="13" s="1"/>
  <c r="N4843" i="13"/>
  <c r="M4843" i="13"/>
  <c r="O4844" i="13" l="1"/>
  <c r="P4844" i="13" s="1"/>
  <c r="L4845" i="13"/>
  <c r="N4844" i="13"/>
  <c r="M4844" i="13"/>
  <c r="O4845" i="13" l="1"/>
  <c r="P4845" i="13" s="1"/>
  <c r="N4845" i="13"/>
  <c r="M4845" i="13"/>
  <c r="L4846" i="13"/>
  <c r="N4846" i="13" l="1"/>
  <c r="L4847" i="13"/>
  <c r="M4846" i="13"/>
  <c r="O4846" i="13"/>
  <c r="P4846" i="13" s="1"/>
  <c r="L4848" i="13" l="1"/>
  <c r="M4847" i="13"/>
  <c r="O4847" i="13"/>
  <c r="P4847" i="13" s="1"/>
  <c r="N4847" i="13"/>
  <c r="M4848" i="13" l="1"/>
  <c r="N4848" i="13"/>
  <c r="O4848" i="13"/>
  <c r="P4848" i="13" s="1"/>
  <c r="L4849" i="13"/>
  <c r="O4849" i="13" l="1"/>
  <c r="P4849" i="13" s="1"/>
  <c r="L4850" i="13"/>
  <c r="M4849" i="13"/>
  <c r="N4849" i="13"/>
  <c r="N4850" i="13" l="1"/>
  <c r="O4850" i="13"/>
  <c r="P4850" i="13" s="1"/>
  <c r="M4850" i="13"/>
  <c r="L4851" i="13"/>
  <c r="L4852" i="13" l="1"/>
  <c r="N4851" i="13"/>
  <c r="O4851" i="13"/>
  <c r="P4851" i="13" s="1"/>
  <c r="M4851" i="13"/>
  <c r="L4853" i="13" l="1"/>
  <c r="O4852" i="13"/>
  <c r="P4852" i="13" s="1"/>
  <c r="M4852" i="13"/>
  <c r="N4852" i="13"/>
  <c r="O4853" i="13" l="1"/>
  <c r="P4853" i="13" s="1"/>
  <c r="N4853" i="13"/>
  <c r="L4854" i="13"/>
  <c r="M4853" i="13"/>
  <c r="N4854" i="13" l="1"/>
  <c r="L4855" i="13"/>
  <c r="O4854" i="13"/>
  <c r="P4854" i="13" s="1"/>
  <c r="M4854" i="13"/>
  <c r="L4856" i="13" l="1"/>
  <c r="M4855" i="13"/>
  <c r="N4855" i="13"/>
  <c r="O4855" i="13"/>
  <c r="P4855" i="13" s="1"/>
  <c r="N4856" i="13" l="1"/>
  <c r="M4856" i="13"/>
  <c r="L4857" i="13"/>
  <c r="O4856" i="13"/>
  <c r="P4856" i="13" s="1"/>
  <c r="O4857" i="13" l="1"/>
  <c r="P4857" i="13" s="1"/>
  <c r="M4857" i="13"/>
  <c r="L4858" i="13"/>
  <c r="N4857" i="13"/>
  <c r="N4858" i="13" l="1"/>
  <c r="M4858" i="13"/>
  <c r="O4858" i="13"/>
  <c r="P4858" i="13" s="1"/>
  <c r="L4859" i="13"/>
  <c r="L4860" i="13" l="1"/>
  <c r="O4859" i="13"/>
  <c r="P4859" i="13" s="1"/>
  <c r="N4859" i="13"/>
  <c r="M4859" i="13"/>
  <c r="O4860" i="13" l="1"/>
  <c r="P4860" i="13" s="1"/>
  <c r="L4861" i="13"/>
  <c r="N4860" i="13"/>
  <c r="M4860" i="13"/>
  <c r="O4861" i="13" l="1"/>
  <c r="P4861" i="13" s="1"/>
  <c r="N4861" i="13"/>
  <c r="M4861" i="13"/>
  <c r="L4862" i="13"/>
  <c r="N4862" i="13" l="1"/>
  <c r="L4863" i="13"/>
  <c r="M4862" i="13"/>
  <c r="O4862" i="13"/>
  <c r="P4862" i="13" s="1"/>
  <c r="L4864" i="13" l="1"/>
  <c r="M4863" i="13"/>
  <c r="O4863" i="13"/>
  <c r="P4863" i="13" s="1"/>
  <c r="N4863" i="13"/>
  <c r="M4864" i="13" l="1"/>
  <c r="N4864" i="13"/>
  <c r="O4864" i="13"/>
  <c r="P4864" i="13" s="1"/>
  <c r="L4865" i="13"/>
  <c r="O4865" i="13" l="1"/>
  <c r="P4865" i="13" s="1"/>
  <c r="L4866" i="13"/>
  <c r="M4865" i="13"/>
  <c r="N4865" i="13"/>
  <c r="N4866" i="13" l="1"/>
  <c r="O4866" i="13"/>
  <c r="P4866" i="13" s="1"/>
  <c r="M4866" i="13"/>
  <c r="L4867" i="13"/>
  <c r="L4868" i="13" l="1"/>
  <c r="N4867" i="13"/>
  <c r="O4867" i="13"/>
  <c r="P4867" i="13" s="1"/>
  <c r="M4867" i="13"/>
  <c r="L4869" i="13" l="1"/>
  <c r="O4868" i="13"/>
  <c r="P4868" i="13" s="1"/>
  <c r="M4868" i="13"/>
  <c r="N4868" i="13"/>
  <c r="O4869" i="13" l="1"/>
  <c r="P4869" i="13" s="1"/>
  <c r="N4869" i="13"/>
  <c r="L4870" i="13"/>
  <c r="M4869" i="13"/>
  <c r="N4870" i="13" l="1"/>
  <c r="L4871" i="13"/>
  <c r="O4870" i="13"/>
  <c r="P4870" i="13" s="1"/>
  <c r="M4870" i="13"/>
  <c r="L4872" i="13" l="1"/>
  <c r="M4871" i="13"/>
  <c r="N4871" i="13"/>
  <c r="O4871" i="13"/>
  <c r="P4871" i="13" s="1"/>
  <c r="N4872" i="13" l="1"/>
  <c r="M4872" i="13"/>
  <c r="L4873" i="13"/>
  <c r="O4872" i="13"/>
  <c r="P4872" i="13" s="1"/>
  <c r="O4873" i="13" l="1"/>
  <c r="P4873" i="13" s="1"/>
  <c r="M4873" i="13"/>
  <c r="L4874" i="13"/>
  <c r="N4873" i="13"/>
  <c r="N4874" i="13" l="1"/>
  <c r="M4874" i="13"/>
  <c r="O4874" i="13"/>
  <c r="P4874" i="13" s="1"/>
  <c r="L4875" i="13"/>
  <c r="L4876" i="13" l="1"/>
  <c r="O4875" i="13"/>
  <c r="P4875" i="13" s="1"/>
  <c r="N4875" i="13"/>
  <c r="M4875" i="13"/>
  <c r="O4876" i="13" l="1"/>
  <c r="P4876" i="13" s="1"/>
  <c r="L4877" i="13"/>
  <c r="N4876" i="13"/>
  <c r="M4876" i="13"/>
  <c r="O4877" i="13" l="1"/>
  <c r="P4877" i="13" s="1"/>
  <c r="N4877" i="13"/>
  <c r="M4877" i="13"/>
  <c r="L4878" i="13"/>
  <c r="N4878" i="13" l="1"/>
  <c r="L4879" i="13"/>
  <c r="M4878" i="13"/>
  <c r="O4878" i="13"/>
  <c r="P4878" i="13" s="1"/>
  <c r="L4880" i="13" l="1"/>
  <c r="M4879" i="13"/>
  <c r="O4879" i="13"/>
  <c r="P4879" i="13" s="1"/>
  <c r="N4879" i="13"/>
  <c r="M4880" i="13" l="1"/>
  <c r="N4880" i="13"/>
  <c r="O4880" i="13"/>
  <c r="P4880" i="13" s="1"/>
  <c r="L4881" i="13"/>
  <c r="O4881" i="13" l="1"/>
  <c r="P4881" i="13" s="1"/>
  <c r="L4882" i="13"/>
  <c r="M4881" i="13"/>
  <c r="N4881" i="13"/>
  <c r="N4882" i="13" l="1"/>
  <c r="O4882" i="13"/>
  <c r="P4882" i="13" s="1"/>
  <c r="M4882" i="13"/>
  <c r="L4883" i="13"/>
  <c r="L4884" i="13" l="1"/>
  <c r="N4883" i="13"/>
  <c r="O4883" i="13"/>
  <c r="P4883" i="13" s="1"/>
  <c r="M4883" i="13"/>
  <c r="L4885" i="13" l="1"/>
  <c r="O4884" i="13"/>
  <c r="P4884" i="13" s="1"/>
  <c r="M4884" i="13"/>
  <c r="N4884" i="13"/>
  <c r="O4885" i="13" l="1"/>
  <c r="P4885" i="13" s="1"/>
  <c r="N4885" i="13"/>
  <c r="L4886" i="13"/>
  <c r="M4885" i="13"/>
  <c r="N4886" i="13" l="1"/>
  <c r="L4887" i="13"/>
  <c r="O4886" i="13"/>
  <c r="P4886" i="13" s="1"/>
  <c r="M4886" i="13"/>
  <c r="L4888" i="13" l="1"/>
  <c r="M4887" i="13"/>
  <c r="N4887" i="13"/>
  <c r="O4887" i="13"/>
  <c r="P4887" i="13" s="1"/>
  <c r="N4888" i="13" l="1"/>
  <c r="M4888" i="13"/>
  <c r="L4889" i="13"/>
  <c r="O4888" i="13"/>
  <c r="P4888" i="13" s="1"/>
  <c r="O4889" i="13" l="1"/>
  <c r="P4889" i="13" s="1"/>
  <c r="M4889" i="13"/>
  <c r="L4890" i="13"/>
  <c r="N4889" i="13"/>
  <c r="N4890" i="13" l="1"/>
  <c r="M4890" i="13"/>
  <c r="O4890" i="13"/>
  <c r="P4890" i="13" s="1"/>
  <c r="L4891" i="13"/>
  <c r="L4892" i="13" l="1"/>
  <c r="O4891" i="13"/>
  <c r="P4891" i="13" s="1"/>
  <c r="N4891" i="13"/>
  <c r="M4891" i="13"/>
  <c r="O4892" i="13" l="1"/>
  <c r="P4892" i="13" s="1"/>
  <c r="L4893" i="13"/>
  <c r="N4892" i="13"/>
  <c r="M4892" i="13"/>
  <c r="O4893" i="13" l="1"/>
  <c r="P4893" i="13" s="1"/>
  <c r="N4893" i="13"/>
  <c r="M4893" i="13"/>
  <c r="L4894" i="13"/>
  <c r="N4894" i="13" l="1"/>
  <c r="L4895" i="13"/>
  <c r="M4894" i="13"/>
  <c r="O4894" i="13"/>
  <c r="P4894" i="13" s="1"/>
  <c r="L4896" i="13" l="1"/>
  <c r="M4895" i="13"/>
  <c r="O4895" i="13"/>
  <c r="P4895" i="13" s="1"/>
  <c r="N4895" i="13"/>
  <c r="M4896" i="13" l="1"/>
  <c r="N4896" i="13"/>
  <c r="O4896" i="13"/>
  <c r="P4896" i="13" s="1"/>
  <c r="L4897" i="13"/>
  <c r="O4897" i="13" l="1"/>
  <c r="P4897" i="13" s="1"/>
  <c r="L4898" i="13"/>
  <c r="M4897" i="13"/>
  <c r="N4897" i="13"/>
  <c r="N4898" i="13" l="1"/>
  <c r="O4898" i="13"/>
  <c r="P4898" i="13" s="1"/>
  <c r="M4898" i="13"/>
  <c r="L4899" i="13"/>
  <c r="L4900" i="13" l="1"/>
  <c r="N4899" i="13"/>
  <c r="O4899" i="13"/>
  <c r="P4899" i="13" s="1"/>
  <c r="M4899" i="13"/>
  <c r="M4900" i="13" l="1"/>
  <c r="O4900" i="13"/>
  <c r="P4900" i="13" s="1"/>
  <c r="L4901" i="13"/>
  <c r="N4900" i="13"/>
  <c r="M4901" i="13" l="1"/>
  <c r="L4902" i="13"/>
  <c r="O4901" i="13"/>
  <c r="P4901" i="13" s="1"/>
  <c r="N4901" i="13"/>
  <c r="M4902" i="13" l="1"/>
  <c r="N4902" i="13"/>
  <c r="L4903" i="13"/>
  <c r="O4902" i="13"/>
  <c r="P4902" i="13" s="1"/>
  <c r="N4903" i="13" l="1"/>
  <c r="O4903" i="13"/>
  <c r="P4903" i="13" s="1"/>
  <c r="L4904" i="13"/>
  <c r="M4903" i="13"/>
  <c r="M4904" i="13" l="1"/>
  <c r="L4905" i="13"/>
  <c r="N4904" i="13"/>
  <c r="O4904" i="13"/>
  <c r="P4904" i="13" s="1"/>
  <c r="M4905" i="13" l="1"/>
  <c r="N4905" i="13"/>
  <c r="L4906" i="13"/>
  <c r="O4905" i="13"/>
  <c r="P4905" i="13" s="1"/>
  <c r="M4906" i="13" l="1"/>
  <c r="N4906" i="13"/>
  <c r="O4906" i="13"/>
  <c r="P4906" i="13" s="1"/>
  <c r="L4907" i="13"/>
  <c r="M4907" i="13" l="1"/>
  <c r="L4908" i="13"/>
  <c r="N4907" i="13"/>
  <c r="O4907" i="13"/>
  <c r="P4907" i="13" s="1"/>
  <c r="O4908" i="13" l="1"/>
  <c r="P4908" i="13" s="1"/>
  <c r="N4908" i="13"/>
  <c r="M4908" i="13"/>
  <c r="L4909" i="13"/>
  <c r="M4909" i="13" l="1"/>
  <c r="O4909" i="13"/>
  <c r="P4909" i="13" s="1"/>
  <c r="L4910" i="13"/>
  <c r="N4909" i="13"/>
  <c r="M4910" i="13" l="1"/>
  <c r="N4910" i="13"/>
  <c r="O4910" i="13"/>
  <c r="P4910" i="13" s="1"/>
  <c r="L4911" i="13"/>
  <c r="O4911" i="13" l="1"/>
  <c r="P4911" i="13" s="1"/>
  <c r="N4911" i="13"/>
  <c r="M4911" i="13"/>
  <c r="L4912" i="13"/>
  <c r="L4913" i="13" l="1"/>
  <c r="M4912" i="13"/>
  <c r="O4912" i="13"/>
  <c r="P4912" i="13" s="1"/>
  <c r="N4912" i="13"/>
  <c r="M4913" i="13" l="1"/>
  <c r="N4913" i="13"/>
  <c r="O4913" i="13"/>
  <c r="P4913" i="13" s="1"/>
  <c r="L4914" i="13"/>
  <c r="M4914" i="13" l="1"/>
  <c r="N4914" i="13"/>
  <c r="L4915" i="13"/>
  <c r="O4914" i="13"/>
  <c r="P4914" i="13" s="1"/>
  <c r="L4916" i="13" l="1"/>
  <c r="M4915" i="13"/>
  <c r="O4915" i="13"/>
  <c r="P4915" i="13" s="1"/>
  <c r="N4915" i="13"/>
  <c r="N4916" i="13" l="1"/>
  <c r="O4916" i="13"/>
  <c r="P4916" i="13" s="1"/>
  <c r="L4917" i="13"/>
  <c r="M4916" i="13"/>
  <c r="M4917" i="13" l="1"/>
  <c r="L4918" i="13"/>
  <c r="O4917" i="13"/>
  <c r="P4917" i="13" s="1"/>
  <c r="N4917" i="13"/>
  <c r="M4918" i="13" l="1"/>
  <c r="N4918" i="13"/>
  <c r="L4919" i="13"/>
  <c r="O4918" i="13"/>
  <c r="P4918" i="13" s="1"/>
  <c r="N4919" i="13" l="1"/>
  <c r="O4919" i="13"/>
  <c r="P4919" i="13" s="1"/>
  <c r="L4920" i="13"/>
  <c r="M4919" i="13"/>
  <c r="M4920" i="13" l="1"/>
  <c r="L4921" i="13"/>
  <c r="N4920" i="13"/>
  <c r="O4920" i="13"/>
  <c r="P4920" i="13" s="1"/>
  <c r="M4921" i="13" l="1"/>
  <c r="N4921" i="13"/>
  <c r="L4922" i="13"/>
  <c r="O4921" i="13"/>
  <c r="P4921" i="13" s="1"/>
  <c r="M4922" i="13" l="1"/>
  <c r="N4922" i="13"/>
  <c r="O4922" i="13"/>
  <c r="P4922" i="13" s="1"/>
  <c r="L4923" i="13"/>
  <c r="M4923" i="13" l="1"/>
  <c r="L4924" i="13"/>
  <c r="N4923" i="13"/>
  <c r="O4923" i="13"/>
  <c r="P4923" i="13" s="1"/>
  <c r="O4924" i="13" l="1"/>
  <c r="P4924" i="13" s="1"/>
  <c r="N4924" i="13"/>
  <c r="M4924" i="13"/>
  <c r="L4925" i="13"/>
  <c r="M4925" i="13" l="1"/>
  <c r="O4925" i="13"/>
  <c r="P4925" i="13" s="1"/>
  <c r="L4926" i="13"/>
  <c r="N4925" i="13"/>
  <c r="M4926" i="13" l="1"/>
  <c r="N4926" i="13"/>
  <c r="O4926" i="13"/>
  <c r="P4926" i="13" s="1"/>
  <c r="L4927" i="13"/>
  <c r="O4927" i="13" l="1"/>
  <c r="P4927" i="13" s="1"/>
  <c r="N4927" i="13"/>
  <c r="M4927" i="13"/>
  <c r="L4928" i="13"/>
  <c r="L4929" i="13" l="1"/>
  <c r="M4928" i="13"/>
  <c r="O4928" i="13"/>
  <c r="P4928" i="13" s="1"/>
  <c r="N4928" i="13"/>
  <c r="M4929" i="13" l="1"/>
  <c r="N4929" i="13"/>
  <c r="O4929" i="13"/>
  <c r="P4929" i="13" s="1"/>
  <c r="L4930" i="13"/>
  <c r="M4930" i="13" l="1"/>
  <c r="N4930" i="13"/>
  <c r="L4931" i="13"/>
  <c r="O4930" i="13"/>
  <c r="P4930" i="13" s="1"/>
  <c r="L4932" i="13" l="1"/>
  <c r="M4931" i="13"/>
  <c r="O4931" i="13"/>
  <c r="P4931" i="13" s="1"/>
  <c r="N4931" i="13"/>
  <c r="N4932" i="13" l="1"/>
  <c r="O4932" i="13"/>
  <c r="P4932" i="13" s="1"/>
  <c r="L4933" i="13"/>
  <c r="M4932" i="13"/>
  <c r="M4933" i="13" l="1"/>
  <c r="L4934" i="13"/>
  <c r="O4933" i="13"/>
  <c r="P4933" i="13" s="1"/>
  <c r="N4933" i="13"/>
  <c r="M4934" i="13" l="1"/>
  <c r="N4934" i="13"/>
  <c r="L4935" i="13"/>
  <c r="O4934" i="13"/>
  <c r="P4934" i="13" s="1"/>
  <c r="N4935" i="13" l="1"/>
  <c r="O4935" i="13"/>
  <c r="P4935" i="13" s="1"/>
  <c r="L4936" i="13"/>
  <c r="M4935" i="13"/>
  <c r="M4936" i="13" l="1"/>
  <c r="L4937" i="13"/>
  <c r="N4936" i="13"/>
  <c r="O4936" i="13"/>
  <c r="P4936" i="13" s="1"/>
  <c r="M4937" i="13" l="1"/>
  <c r="N4937" i="13"/>
  <c r="L4938" i="13"/>
  <c r="O4937" i="13"/>
  <c r="P4937" i="13" s="1"/>
  <c r="M4938" i="13" l="1"/>
  <c r="N4938" i="13"/>
  <c r="O4938" i="13"/>
  <c r="P4938" i="13" s="1"/>
  <c r="L4939" i="13"/>
  <c r="M4939" i="13" l="1"/>
  <c r="L4940" i="13"/>
  <c r="N4939" i="13"/>
  <c r="O4939" i="13"/>
  <c r="P4939" i="13" s="1"/>
  <c r="O4940" i="13" l="1"/>
  <c r="P4940" i="13" s="1"/>
  <c r="N4940" i="13"/>
  <c r="M4940" i="13"/>
  <c r="L4941" i="13"/>
  <c r="M4941" i="13" l="1"/>
  <c r="O4941" i="13"/>
  <c r="P4941" i="13" s="1"/>
  <c r="L4942" i="13"/>
  <c r="N4941" i="13"/>
  <c r="M4942" i="13" l="1"/>
  <c r="N4942" i="13"/>
  <c r="O4942" i="13"/>
  <c r="P4942" i="13" s="1"/>
  <c r="L4943" i="13"/>
  <c r="O4943" i="13" l="1"/>
  <c r="P4943" i="13" s="1"/>
  <c r="N4943" i="13"/>
  <c r="M4943" i="13"/>
  <c r="L4944" i="13"/>
  <c r="L4945" i="13" l="1"/>
  <c r="M4944" i="13"/>
  <c r="O4944" i="13"/>
  <c r="P4944" i="13" s="1"/>
  <c r="N4944" i="13"/>
  <c r="M4945" i="13" l="1"/>
  <c r="N4945" i="13"/>
  <c r="O4945" i="13"/>
  <c r="P4945" i="13" s="1"/>
  <c r="L4946" i="13"/>
  <c r="M4946" i="13" l="1"/>
  <c r="N4946" i="13"/>
  <c r="L4947" i="13"/>
  <c r="O4946" i="13"/>
  <c r="P4946" i="13" s="1"/>
  <c r="L4948" i="13" l="1"/>
  <c r="M4947" i="13"/>
  <c r="O4947" i="13"/>
  <c r="P4947" i="13" s="1"/>
  <c r="N4947" i="13"/>
  <c r="N4948" i="13" l="1"/>
  <c r="O4948" i="13"/>
  <c r="P4948" i="13" s="1"/>
  <c r="L4949" i="13"/>
  <c r="M4948" i="13"/>
  <c r="M4949" i="13" l="1"/>
  <c r="L4950" i="13"/>
  <c r="O4949" i="13"/>
  <c r="P4949" i="13" s="1"/>
  <c r="N4949" i="13"/>
  <c r="M4950" i="13" l="1"/>
  <c r="N4950" i="13"/>
  <c r="L4951" i="13"/>
  <c r="O4950" i="13"/>
  <c r="P4950" i="13" s="1"/>
  <c r="N4951" i="13" l="1"/>
  <c r="O4951" i="13"/>
  <c r="P4951" i="13" s="1"/>
  <c r="L4952" i="13"/>
  <c r="M4951" i="13"/>
  <c r="M4952" i="13" l="1"/>
  <c r="L4953" i="13"/>
  <c r="N4952" i="13"/>
  <c r="O4952" i="13"/>
  <c r="P4952" i="13" s="1"/>
  <c r="M4953" i="13" l="1"/>
  <c r="N4953" i="13"/>
  <c r="L4954" i="13"/>
  <c r="O4953" i="13"/>
  <c r="P4953" i="13" s="1"/>
  <c r="M4954" i="13" l="1"/>
  <c r="N4954" i="13"/>
  <c r="O4954" i="13"/>
  <c r="P4954" i="13" s="1"/>
  <c r="L4955" i="13"/>
  <c r="M4955" i="13" l="1"/>
  <c r="L4956" i="13"/>
  <c r="N4955" i="13"/>
  <c r="O4955" i="13"/>
  <c r="P4955" i="13" s="1"/>
  <c r="O4956" i="13" l="1"/>
  <c r="P4956" i="13" s="1"/>
  <c r="N4956" i="13"/>
  <c r="M4956" i="13"/>
  <c r="L4957" i="13"/>
  <c r="M4957" i="13" l="1"/>
  <c r="O4957" i="13"/>
  <c r="P4957" i="13" s="1"/>
  <c r="L4958" i="13"/>
  <c r="N4957" i="13"/>
  <c r="M4958" i="13" l="1"/>
  <c r="N4958" i="13"/>
  <c r="O4958" i="13"/>
  <c r="P4958" i="13" s="1"/>
  <c r="L4959" i="13"/>
  <c r="O4959" i="13" l="1"/>
  <c r="P4959" i="13" s="1"/>
  <c r="N4959" i="13"/>
  <c r="M4959" i="13"/>
  <c r="L4960" i="13"/>
  <c r="L4961" i="13" l="1"/>
  <c r="M4960" i="13"/>
  <c r="O4960" i="13"/>
  <c r="P4960" i="13" s="1"/>
  <c r="N4960" i="13"/>
  <c r="M4961" i="13" l="1"/>
  <c r="N4961" i="13"/>
  <c r="O4961" i="13"/>
  <c r="P4961" i="13" s="1"/>
  <c r="L4962" i="13"/>
  <c r="M4962" i="13" l="1"/>
  <c r="N4962" i="13"/>
  <c r="L4963" i="13"/>
  <c r="O4962" i="13"/>
  <c r="P4962" i="13" s="1"/>
  <c r="L4964" i="13" l="1"/>
  <c r="M4963" i="13"/>
  <c r="O4963" i="13"/>
  <c r="P4963" i="13" s="1"/>
  <c r="N4963" i="13"/>
  <c r="N4964" i="13" l="1"/>
  <c r="O4964" i="13"/>
  <c r="P4964" i="13" s="1"/>
  <c r="L4965" i="13"/>
  <c r="M4964" i="13"/>
  <c r="M4965" i="13" l="1"/>
  <c r="L4966" i="13"/>
  <c r="O4965" i="13"/>
  <c r="P4965" i="13" s="1"/>
  <c r="N4965" i="13"/>
  <c r="M4966" i="13" l="1"/>
  <c r="N4966" i="13"/>
  <c r="L4967" i="13"/>
  <c r="O4966" i="13"/>
  <c r="P4966" i="13" s="1"/>
  <c r="N4967" i="13" l="1"/>
  <c r="O4967" i="13"/>
  <c r="P4967" i="13" s="1"/>
  <c r="L4968" i="13"/>
  <c r="M4967" i="13"/>
  <c r="M4968" i="13" l="1"/>
  <c r="L4969" i="13"/>
  <c r="N4968" i="13"/>
  <c r="O4968" i="13"/>
  <c r="P4968" i="13" s="1"/>
  <c r="M4969" i="13" l="1"/>
  <c r="N4969" i="13"/>
  <c r="L4970" i="13"/>
  <c r="O4969" i="13"/>
  <c r="P4969" i="13" s="1"/>
  <c r="M4970" i="13" l="1"/>
  <c r="N4970" i="13"/>
  <c r="O4970" i="13"/>
  <c r="P4970" i="13" s="1"/>
  <c r="L4971" i="13"/>
  <c r="M4971" i="13" l="1"/>
  <c r="L4972" i="13"/>
  <c r="N4971" i="13"/>
  <c r="O4971" i="13"/>
  <c r="P4971" i="13" s="1"/>
  <c r="O4972" i="13" l="1"/>
  <c r="P4972" i="13" s="1"/>
  <c r="N4972" i="13"/>
  <c r="M4972" i="13"/>
  <c r="L4973" i="13"/>
  <c r="M4973" i="13" l="1"/>
  <c r="O4973" i="13"/>
  <c r="P4973" i="13" s="1"/>
  <c r="L4974" i="13"/>
  <c r="N4973" i="13"/>
  <c r="M4974" i="13" l="1"/>
  <c r="N4974" i="13"/>
  <c r="O4974" i="13"/>
  <c r="P4974" i="13" s="1"/>
  <c r="L4975" i="13"/>
  <c r="O4975" i="13" l="1"/>
  <c r="P4975" i="13" s="1"/>
  <c r="N4975" i="13"/>
  <c r="M4975" i="13"/>
  <c r="L4976" i="13"/>
  <c r="L4977" i="13" l="1"/>
  <c r="M4976" i="13"/>
  <c r="O4976" i="13"/>
  <c r="P4976" i="13" s="1"/>
  <c r="N4976" i="13"/>
  <c r="M4977" i="13" l="1"/>
  <c r="N4977" i="13"/>
  <c r="O4977" i="13"/>
  <c r="P4977" i="13" s="1"/>
  <c r="L4978" i="13"/>
  <c r="M4978" i="13" l="1"/>
  <c r="N4978" i="13"/>
  <c r="L4979" i="13"/>
  <c r="O4978" i="13"/>
  <c r="P4978" i="13" s="1"/>
  <c r="L4980" i="13" l="1"/>
  <c r="M4979" i="13"/>
  <c r="O4979" i="13"/>
  <c r="P4979" i="13" s="1"/>
  <c r="N4979" i="13"/>
  <c r="N4980" i="13" l="1"/>
  <c r="O4980" i="13"/>
  <c r="P4980" i="13" s="1"/>
  <c r="L4981" i="13"/>
  <c r="M4980" i="13"/>
  <c r="M4981" i="13" l="1"/>
  <c r="L4982" i="13"/>
  <c r="O4981" i="13"/>
  <c r="P4981" i="13" s="1"/>
  <c r="N4981" i="13"/>
  <c r="M4982" i="13" l="1"/>
  <c r="N4982" i="13"/>
  <c r="L4983" i="13"/>
  <c r="O4982" i="13"/>
  <c r="P4982" i="13" s="1"/>
  <c r="N4983" i="13" l="1"/>
  <c r="O4983" i="13"/>
  <c r="P4983" i="13" s="1"/>
  <c r="L4984" i="13"/>
  <c r="M4983" i="13"/>
  <c r="M4984" i="13" l="1"/>
  <c r="L4985" i="13"/>
  <c r="N4984" i="13"/>
  <c r="O4984" i="13"/>
  <c r="P4984" i="13" s="1"/>
  <c r="M4985" i="13" l="1"/>
  <c r="N4985" i="13"/>
  <c r="L4986" i="13"/>
  <c r="O4985" i="13"/>
  <c r="P4985" i="13" s="1"/>
  <c r="M4986" i="13" l="1"/>
  <c r="N4986" i="13"/>
  <c r="O4986" i="13"/>
  <c r="P4986" i="13" s="1"/>
  <c r="L4987" i="13"/>
  <c r="M4987" i="13" l="1"/>
  <c r="L4988" i="13"/>
  <c r="N4987" i="13"/>
  <c r="O4987" i="13"/>
  <c r="P4987" i="13" s="1"/>
  <c r="O4988" i="13" l="1"/>
  <c r="P4988" i="13" s="1"/>
  <c r="N4988" i="13"/>
  <c r="M4988" i="13"/>
  <c r="L4989" i="13"/>
  <c r="M4989" i="13" l="1"/>
  <c r="O4989" i="13"/>
  <c r="P4989" i="13" s="1"/>
  <c r="L4990" i="13"/>
  <c r="N4989" i="13"/>
  <c r="M4990" i="13" l="1"/>
  <c r="N4990" i="13"/>
  <c r="O4990" i="13"/>
  <c r="P4990" i="13" s="1"/>
  <c r="L4991" i="13"/>
  <c r="O4991" i="13" l="1"/>
  <c r="P4991" i="13" s="1"/>
  <c r="N4991" i="13"/>
  <c r="M4991" i="13"/>
  <c r="L4992" i="13"/>
  <c r="L4993" i="13" l="1"/>
  <c r="M4992" i="13"/>
  <c r="O4992" i="13"/>
  <c r="P4992" i="13" s="1"/>
  <c r="N4992" i="13"/>
  <c r="M4993" i="13" l="1"/>
  <c r="N4993" i="13"/>
  <c r="O4993" i="13"/>
  <c r="P4993" i="13" s="1"/>
  <c r="L4994" i="13"/>
  <c r="M4994" i="13" l="1"/>
  <c r="N4994" i="13"/>
  <c r="L4995" i="13"/>
  <c r="O4994" i="13"/>
  <c r="P4994" i="13" s="1"/>
  <c r="L4996" i="13" l="1"/>
  <c r="M4995" i="13"/>
  <c r="O4995" i="13"/>
  <c r="P4995" i="13" s="1"/>
  <c r="N4995" i="13"/>
  <c r="N4996" i="13" l="1"/>
  <c r="O4996" i="13"/>
  <c r="P4996" i="13" s="1"/>
  <c r="L4997" i="13"/>
  <c r="M4996" i="13"/>
  <c r="M4997" i="13" l="1"/>
  <c r="L4998" i="13"/>
  <c r="O4997" i="13"/>
  <c r="P4997" i="13" s="1"/>
  <c r="N4997" i="13"/>
  <c r="M4998" i="13" l="1"/>
  <c r="N4998" i="13"/>
  <c r="L4999" i="13"/>
  <c r="O4998" i="13"/>
  <c r="P4998" i="13" s="1"/>
  <c r="N4999" i="13" l="1"/>
  <c r="O4999" i="13"/>
  <c r="P4999" i="13" s="1"/>
  <c r="L5000" i="13"/>
  <c r="M4999" i="13"/>
  <c r="M5000" i="13" l="1"/>
  <c r="L5001" i="13"/>
  <c r="N5000" i="13"/>
  <c r="O5000" i="13"/>
  <c r="P5000" i="13" s="1"/>
  <c r="M5001" i="13" l="1"/>
  <c r="N5001" i="13"/>
  <c r="L5002" i="13"/>
  <c r="O5001" i="13"/>
  <c r="P5001" i="13" s="1"/>
  <c r="M5002" i="13" l="1"/>
  <c r="N5002" i="13"/>
  <c r="O5002" i="13"/>
  <c r="P5002" i="13" s="1"/>
  <c r="L5003" i="13"/>
  <c r="M5003" i="13" l="1"/>
  <c r="L5004" i="13"/>
  <c r="N5003" i="13"/>
  <c r="O5003" i="13"/>
  <c r="P5003" i="13" s="1"/>
  <c r="O5004" i="13" l="1"/>
  <c r="P5004" i="13" s="1"/>
  <c r="N5004" i="13"/>
  <c r="M5004" i="13"/>
  <c r="L5005" i="13"/>
  <c r="M5005" i="13" l="1"/>
  <c r="O5005" i="13"/>
  <c r="P5005" i="13" s="1"/>
  <c r="L5006" i="13"/>
  <c r="N5005" i="13"/>
  <c r="M5006" i="13" l="1"/>
  <c r="N5006" i="13"/>
  <c r="O5006" i="13"/>
  <c r="P5006" i="13" s="1"/>
  <c r="L5007" i="13"/>
  <c r="O5007" i="13" l="1"/>
  <c r="P5007" i="13" s="1"/>
  <c r="N5007" i="13"/>
  <c r="M5007" i="13"/>
  <c r="L5008" i="13"/>
  <c r="L5009" i="13" l="1"/>
  <c r="M5008" i="13"/>
  <c r="O5008" i="13"/>
  <c r="P5008" i="13" s="1"/>
  <c r="N5008" i="13"/>
  <c r="M5009" i="13" l="1"/>
  <c r="N5009" i="13"/>
  <c r="O5009" i="13"/>
  <c r="P5009" i="13" s="1"/>
  <c r="L5010" i="13"/>
  <c r="M5010" i="13" l="1"/>
  <c r="N5010" i="13"/>
  <c r="L5011" i="13"/>
  <c r="O5010" i="13"/>
  <c r="P5010" i="13" s="1"/>
  <c r="L5012" i="13" l="1"/>
  <c r="M5011" i="13"/>
  <c r="O5011" i="13"/>
  <c r="P5011" i="13" s="1"/>
  <c r="N5011" i="13"/>
  <c r="N5012" i="13" l="1"/>
  <c r="O5012" i="13"/>
  <c r="P5012" i="13" s="1"/>
  <c r="L5013" i="13"/>
  <c r="M5012" i="13"/>
  <c r="M5013" i="13" l="1"/>
  <c r="L5014" i="13"/>
  <c r="O5013" i="13"/>
  <c r="P5013" i="13" s="1"/>
  <c r="N5013" i="13"/>
  <c r="M5014" i="13" l="1"/>
  <c r="N5014" i="13"/>
  <c r="L5015" i="13"/>
  <c r="O5014" i="13"/>
  <c r="P5014" i="13" s="1"/>
  <c r="N5015" i="13" l="1"/>
  <c r="O5015" i="13"/>
  <c r="P5015" i="13" s="1"/>
  <c r="L5016" i="13"/>
  <c r="M5015" i="13"/>
  <c r="M5016" i="13" l="1"/>
  <c r="L5017" i="13"/>
  <c r="N5016" i="13"/>
  <c r="O5016" i="13"/>
  <c r="P5016" i="13" s="1"/>
  <c r="M5017" i="13" l="1"/>
  <c r="N5017" i="13"/>
  <c r="L5018" i="13"/>
  <c r="O5017" i="13"/>
  <c r="P5017" i="13" s="1"/>
  <c r="M5018" i="13" l="1"/>
  <c r="N5018" i="13"/>
  <c r="O5018" i="13"/>
  <c r="P5018" i="13" s="1"/>
  <c r="L5019" i="13"/>
  <c r="M5019" i="13" l="1"/>
  <c r="L5020" i="13"/>
  <c r="N5019" i="13"/>
  <c r="O5019" i="13"/>
  <c r="P5019" i="13" s="1"/>
  <c r="O5020" i="13" l="1"/>
  <c r="P5020" i="13" s="1"/>
  <c r="N5020" i="13"/>
  <c r="M5020" i="13"/>
  <c r="L5021" i="13"/>
  <c r="M5021" i="13" l="1"/>
  <c r="O5021" i="13"/>
  <c r="P5021" i="13" s="1"/>
  <c r="L5022" i="13"/>
  <c r="N5021" i="13"/>
  <c r="M5022" i="13" l="1"/>
  <c r="N5022" i="13"/>
  <c r="O5022" i="13"/>
  <c r="P5022" i="13" s="1"/>
  <c r="L5023" i="13"/>
  <c r="O5023" i="13" l="1"/>
  <c r="P5023" i="13" s="1"/>
  <c r="N5023" i="13"/>
  <c r="M5023" i="13"/>
  <c r="L5024" i="13"/>
  <c r="L5025" i="13" l="1"/>
  <c r="M5024" i="13"/>
  <c r="O5024" i="13"/>
  <c r="P5024" i="13" s="1"/>
  <c r="N5024" i="13"/>
  <c r="M5025" i="13" l="1"/>
  <c r="N5025" i="13"/>
  <c r="O5025" i="13"/>
  <c r="P5025" i="13" s="1"/>
  <c r="L5026" i="13"/>
  <c r="M5026" i="13" l="1"/>
  <c r="N5026" i="13"/>
  <c r="L5027" i="13"/>
  <c r="O5026" i="13"/>
  <c r="P5026" i="13" s="1"/>
  <c r="L5028" i="13" l="1"/>
  <c r="M5027" i="13"/>
  <c r="O5027" i="13"/>
  <c r="P5027" i="13" s="1"/>
  <c r="N5027" i="13"/>
  <c r="N5028" i="13" l="1"/>
  <c r="O5028" i="13"/>
  <c r="P5028" i="13" s="1"/>
  <c r="L5029" i="13"/>
  <c r="M5028" i="13"/>
  <c r="M5029" i="13" l="1"/>
  <c r="L5030" i="13"/>
  <c r="O5029" i="13"/>
  <c r="P5029" i="13" s="1"/>
  <c r="N5029" i="13"/>
  <c r="M5030" i="13" l="1"/>
  <c r="N5030" i="13"/>
  <c r="L5031" i="13"/>
  <c r="O5030" i="13"/>
  <c r="P5030" i="13" s="1"/>
  <c r="N5031" i="13" l="1"/>
  <c r="O5031" i="13"/>
  <c r="P5031" i="13" s="1"/>
  <c r="L5032" i="13"/>
  <c r="M5031" i="13"/>
  <c r="M5032" i="13" l="1"/>
  <c r="L5033" i="13"/>
  <c r="N5032" i="13"/>
  <c r="O5032" i="13"/>
  <c r="P5032" i="13" s="1"/>
  <c r="M5033" i="13" l="1"/>
  <c r="N5033" i="13"/>
  <c r="L5034" i="13"/>
  <c r="O5033" i="13"/>
  <c r="P5033" i="13" s="1"/>
  <c r="M5034" i="13" l="1"/>
  <c r="N5034" i="13"/>
  <c r="O5034" i="13"/>
  <c r="P5034" i="13" s="1"/>
  <c r="L5035" i="13"/>
  <c r="M5035" i="13" l="1"/>
  <c r="L5036" i="13"/>
  <c r="N5035" i="13"/>
  <c r="O5035" i="13"/>
  <c r="P5035" i="13" s="1"/>
  <c r="O5036" i="13" l="1"/>
  <c r="P5036" i="13" s="1"/>
  <c r="N5036" i="13"/>
  <c r="M5036" i="13"/>
  <c r="L5037" i="13"/>
  <c r="M5037" i="13" l="1"/>
  <c r="O5037" i="13"/>
  <c r="P5037" i="13" s="1"/>
  <c r="L5038" i="13"/>
  <c r="N5037" i="13"/>
  <c r="M5038" i="13" l="1"/>
  <c r="N5038" i="13"/>
  <c r="O5038" i="13"/>
  <c r="P5038" i="13" s="1"/>
  <c r="L5039" i="13"/>
  <c r="O5039" i="13" l="1"/>
  <c r="P5039" i="13" s="1"/>
  <c r="N5039" i="13"/>
  <c r="M5039" i="13"/>
  <c r="L5040" i="13"/>
  <c r="L5041" i="13" l="1"/>
  <c r="M5040" i="13"/>
  <c r="O5040" i="13"/>
  <c r="P5040" i="13" s="1"/>
  <c r="N5040" i="13"/>
  <c r="M5041" i="13" l="1"/>
  <c r="N5041" i="13"/>
  <c r="O5041" i="13"/>
  <c r="P5041" i="13" s="1"/>
  <c r="L5042" i="13"/>
  <c r="M5042" i="13" l="1"/>
  <c r="N5042" i="13"/>
  <c r="L5043" i="13"/>
  <c r="O5042" i="13"/>
  <c r="P5042" i="13" s="1"/>
  <c r="L5044" i="13" l="1"/>
  <c r="M5043" i="13"/>
  <c r="O5043" i="13"/>
  <c r="P5043" i="13" s="1"/>
  <c r="N5043" i="13"/>
  <c r="N5044" i="13" l="1"/>
  <c r="O5044" i="13"/>
  <c r="P5044" i="13" s="1"/>
  <c r="L5045" i="13"/>
  <c r="M5044" i="13"/>
  <c r="M5045" i="13" l="1"/>
  <c r="L5046" i="13"/>
  <c r="O5045" i="13"/>
  <c r="P5045" i="13" s="1"/>
  <c r="N5045" i="13"/>
  <c r="M5046" i="13" l="1"/>
  <c r="N5046" i="13"/>
  <c r="L5047" i="13"/>
  <c r="O5046" i="13"/>
  <c r="P5046" i="13" s="1"/>
  <c r="N5047" i="13" l="1"/>
  <c r="O5047" i="13"/>
  <c r="P5047" i="13" s="1"/>
  <c r="L5048" i="13"/>
  <c r="M5047" i="13"/>
  <c r="M5048" i="13" l="1"/>
  <c r="L5049" i="13"/>
  <c r="N5048" i="13"/>
  <c r="O5048" i="13"/>
  <c r="P5048" i="13" s="1"/>
  <c r="M5049" i="13" l="1"/>
  <c r="N5049" i="13"/>
  <c r="L5050" i="13"/>
  <c r="O5049" i="13"/>
  <c r="P5049" i="13" s="1"/>
  <c r="M5050" i="13" l="1"/>
  <c r="N5050" i="13"/>
  <c r="O5050" i="13"/>
  <c r="P5050" i="13" s="1"/>
  <c r="L5051" i="13"/>
  <c r="M5051" i="13" l="1"/>
  <c r="L5052" i="13"/>
  <c r="N5051" i="13"/>
  <c r="O5051" i="13"/>
  <c r="P5051" i="13" s="1"/>
  <c r="O5052" i="13" l="1"/>
  <c r="P5052" i="13" s="1"/>
  <c r="N5052" i="13"/>
  <c r="M5052" i="13"/>
  <c r="L5053" i="13"/>
  <c r="M5053" i="13" l="1"/>
  <c r="O5053" i="13"/>
  <c r="P5053" i="13" s="1"/>
  <c r="L5054" i="13"/>
  <c r="N5053" i="13"/>
  <c r="M5054" i="13" l="1"/>
  <c r="N5054" i="13"/>
  <c r="O5054" i="13"/>
  <c r="P5054" i="13" s="1"/>
  <c r="L5055" i="13"/>
  <c r="O5055" i="13" l="1"/>
  <c r="P5055" i="13" s="1"/>
  <c r="N5055" i="13"/>
  <c r="M5055" i="13"/>
  <c r="L5056" i="13"/>
  <c r="L5057" i="13" l="1"/>
  <c r="M5056" i="13"/>
  <c r="O5056" i="13"/>
  <c r="P5056" i="13" s="1"/>
  <c r="N5056" i="13"/>
  <c r="M5057" i="13" l="1"/>
  <c r="N5057" i="13"/>
  <c r="O5057" i="13"/>
  <c r="P5057" i="13" s="1"/>
  <c r="L5058" i="13"/>
  <c r="M5058" i="13" l="1"/>
  <c r="N5058" i="13"/>
  <c r="L5059" i="13"/>
  <c r="O5058" i="13"/>
  <c r="P5058" i="13" s="1"/>
  <c r="L5060" i="13" l="1"/>
  <c r="M5059" i="13"/>
  <c r="O5059" i="13"/>
  <c r="P5059" i="13" s="1"/>
  <c r="N5059" i="13"/>
  <c r="N5060" i="13" l="1"/>
  <c r="O5060" i="13"/>
  <c r="P5060" i="13" s="1"/>
  <c r="L5061" i="13"/>
  <c r="M5060" i="13"/>
  <c r="M5061" i="13" l="1"/>
  <c r="L5062" i="13"/>
  <c r="O5061" i="13"/>
  <c r="P5061" i="13" s="1"/>
  <c r="N5061" i="13"/>
  <c r="M5062" i="13" l="1"/>
  <c r="N5062" i="13"/>
  <c r="L5063" i="13"/>
  <c r="O5062" i="13"/>
  <c r="P5062" i="13" s="1"/>
  <c r="N5063" i="13" l="1"/>
  <c r="O5063" i="13"/>
  <c r="P5063" i="13" s="1"/>
  <c r="L5064" i="13"/>
  <c r="M5063" i="13"/>
  <c r="M5064" i="13" l="1"/>
  <c r="L5065" i="13"/>
  <c r="N5064" i="13"/>
  <c r="O5064" i="13"/>
  <c r="P5064" i="13" s="1"/>
  <c r="M5065" i="13" l="1"/>
  <c r="N5065" i="13"/>
  <c r="L5066" i="13"/>
  <c r="O5065" i="13"/>
  <c r="P5065" i="13" s="1"/>
  <c r="M5066" i="13" l="1"/>
  <c r="N5066" i="13"/>
  <c r="O5066" i="13"/>
  <c r="P5066" i="13" s="1"/>
  <c r="L5067" i="13"/>
  <c r="M5067" i="13" l="1"/>
  <c r="L5068" i="13"/>
  <c r="N5067" i="13"/>
  <c r="O5067" i="13"/>
  <c r="P5067" i="13" s="1"/>
  <c r="O5068" i="13" l="1"/>
  <c r="P5068" i="13" s="1"/>
  <c r="N5068" i="13"/>
  <c r="M5068" i="13"/>
  <c r="L5069" i="13"/>
  <c r="M5069" i="13" l="1"/>
  <c r="O5069" i="13"/>
  <c r="P5069" i="13" s="1"/>
  <c r="L5070" i="13"/>
  <c r="N5069" i="13"/>
  <c r="M5070" i="13" l="1"/>
  <c r="N5070" i="13"/>
  <c r="O5070" i="13"/>
  <c r="P5070" i="13" s="1"/>
  <c r="L5071" i="13"/>
  <c r="O5071" i="13" l="1"/>
  <c r="P5071" i="13" s="1"/>
  <c r="N5071" i="13"/>
  <c r="M5071" i="13"/>
  <c r="L5072" i="13"/>
  <c r="L5073" i="13" l="1"/>
  <c r="M5072" i="13"/>
  <c r="O5072" i="13"/>
  <c r="P5072" i="13" s="1"/>
  <c r="N5072" i="13"/>
  <c r="M5073" i="13" l="1"/>
  <c r="N5073" i="13"/>
  <c r="O5073" i="13"/>
  <c r="P5073" i="13" s="1"/>
  <c r="L5074" i="13"/>
  <c r="M5074" i="13" l="1"/>
  <c r="N5074" i="13"/>
  <c r="L5075" i="13"/>
  <c r="O5074" i="13"/>
  <c r="P5074" i="13" s="1"/>
  <c r="L5076" i="13" l="1"/>
  <c r="M5075" i="13"/>
  <c r="O5075" i="13"/>
  <c r="P5075" i="13" s="1"/>
  <c r="N5075" i="13"/>
  <c r="N5076" i="13" l="1"/>
  <c r="O5076" i="13"/>
  <c r="P5076" i="13" s="1"/>
  <c r="L5077" i="13"/>
  <c r="M5076" i="13"/>
  <c r="M5077" i="13" l="1"/>
  <c r="L5078" i="13"/>
  <c r="O5077" i="13"/>
  <c r="P5077" i="13" s="1"/>
  <c r="N5077" i="13"/>
  <c r="M5078" i="13" l="1"/>
  <c r="N5078" i="13"/>
  <c r="L5079" i="13"/>
  <c r="O5078" i="13"/>
  <c r="P5078" i="13" s="1"/>
  <c r="N5079" i="13" l="1"/>
  <c r="O5079" i="13"/>
  <c r="P5079" i="13" s="1"/>
  <c r="L5080" i="13"/>
  <c r="M5079" i="13"/>
  <c r="M5080" i="13" l="1"/>
  <c r="L5081" i="13"/>
  <c r="N5080" i="13"/>
  <c r="O5080" i="13"/>
  <c r="P5080" i="13" s="1"/>
  <c r="M5081" i="13" l="1"/>
  <c r="N5081" i="13"/>
  <c r="L5082" i="13"/>
  <c r="O5081" i="13"/>
  <c r="P5081" i="13" s="1"/>
  <c r="M5082" i="13" l="1"/>
  <c r="N5082" i="13"/>
  <c r="O5082" i="13"/>
  <c r="P5082" i="13" s="1"/>
  <c r="L5083" i="13"/>
  <c r="M5083" i="13" l="1"/>
  <c r="L5084" i="13"/>
  <c r="N5083" i="13"/>
  <c r="O5083" i="13"/>
  <c r="P5083" i="13" s="1"/>
  <c r="O5084" i="13" l="1"/>
  <c r="P5084" i="13" s="1"/>
  <c r="N5084" i="13"/>
  <c r="M5084" i="13"/>
  <c r="L5085" i="13"/>
  <c r="M5085" i="13" l="1"/>
  <c r="O5085" i="13"/>
  <c r="P5085" i="13" s="1"/>
  <c r="L5086" i="13"/>
  <c r="N5085" i="13"/>
  <c r="M5086" i="13" l="1"/>
  <c r="N5086" i="13"/>
  <c r="O5086" i="13"/>
  <c r="P5086" i="13" s="1"/>
  <c r="L5087" i="13"/>
  <c r="O5087" i="13" l="1"/>
  <c r="P5087" i="13" s="1"/>
  <c r="N5087" i="13"/>
  <c r="M5087" i="13"/>
  <c r="L5088" i="13"/>
  <c r="L5089" i="13" l="1"/>
  <c r="M5088" i="13"/>
  <c r="O5088" i="13"/>
  <c r="P5088" i="13" s="1"/>
  <c r="N5088" i="13"/>
  <c r="M5089" i="13" l="1"/>
  <c r="N5089" i="13"/>
  <c r="O5089" i="13"/>
  <c r="P5089" i="13" s="1"/>
  <c r="L5090" i="13"/>
  <c r="M5090" i="13" l="1"/>
  <c r="N5090" i="13"/>
  <c r="L5091" i="13"/>
  <c r="O5090" i="13"/>
  <c r="P5090" i="13" s="1"/>
  <c r="L5092" i="13" l="1"/>
  <c r="M5091" i="13"/>
  <c r="O5091" i="13"/>
  <c r="P5091" i="13" s="1"/>
  <c r="N5091" i="13"/>
  <c r="N5092" i="13" l="1"/>
  <c r="O5092" i="13"/>
  <c r="P5092" i="13" s="1"/>
  <c r="L5093" i="13"/>
  <c r="M5092" i="13"/>
  <c r="M5093" i="13" l="1"/>
  <c r="L5094" i="13"/>
  <c r="O5093" i="13"/>
  <c r="P5093" i="13" s="1"/>
  <c r="N5093" i="13"/>
  <c r="M5094" i="13" l="1"/>
  <c r="N5094" i="13"/>
  <c r="L5095" i="13"/>
  <c r="O5094" i="13"/>
  <c r="P5094" i="13" s="1"/>
  <c r="N5095" i="13" l="1"/>
  <c r="O5095" i="13"/>
  <c r="P5095" i="13" s="1"/>
  <c r="L5096" i="13"/>
  <c r="M5095" i="13"/>
  <c r="M5096" i="13" l="1"/>
  <c r="L5097" i="13"/>
  <c r="N5096" i="13"/>
  <c r="O5096" i="13"/>
  <c r="P5096" i="13" s="1"/>
  <c r="M5097" i="13" l="1"/>
  <c r="N5097" i="13"/>
  <c r="L5098" i="13"/>
  <c r="O5097" i="13"/>
  <c r="P5097" i="13" s="1"/>
  <c r="M5098" i="13" l="1"/>
  <c r="N5098" i="13"/>
  <c r="O5098" i="13"/>
  <c r="P5098" i="13" s="1"/>
  <c r="L5099" i="13"/>
  <c r="M5099" i="13" l="1"/>
  <c r="L5100" i="13"/>
  <c r="N5099" i="13"/>
  <c r="O5099" i="13"/>
  <c r="P5099" i="13" s="1"/>
  <c r="O5100" i="13" l="1"/>
  <c r="P5100" i="13" s="1"/>
  <c r="N5100" i="13"/>
  <c r="M5100" i="13"/>
  <c r="L5101" i="13"/>
  <c r="M5101" i="13" l="1"/>
  <c r="O5101" i="13"/>
  <c r="P5101" i="13" s="1"/>
  <c r="L5102" i="13"/>
  <c r="N5101" i="13"/>
  <c r="M5102" i="13" l="1"/>
  <c r="N5102" i="13"/>
  <c r="O5102" i="13"/>
  <c r="P5102" i="13" s="1"/>
  <c r="L5103" i="13"/>
  <c r="O5103" i="13" l="1"/>
  <c r="P5103" i="13" s="1"/>
  <c r="N5103" i="13"/>
  <c r="M5103" i="13"/>
  <c r="L5104" i="13"/>
  <c r="L5105" i="13" l="1"/>
  <c r="M5104" i="13"/>
  <c r="O5104" i="13"/>
  <c r="P5104" i="13" s="1"/>
  <c r="N5104" i="13"/>
  <c r="M5105" i="13" l="1"/>
  <c r="N5105" i="13"/>
  <c r="O5105" i="13"/>
  <c r="P5105" i="13" s="1"/>
  <c r="L5106" i="13"/>
  <c r="M5106" i="13" l="1"/>
  <c r="N5106" i="13"/>
  <c r="L5107" i="13"/>
  <c r="O5106" i="13"/>
  <c r="P5106" i="13" s="1"/>
  <c r="L5108" i="13" l="1"/>
  <c r="M5107" i="13"/>
  <c r="O5107" i="13"/>
  <c r="P5107" i="13" s="1"/>
  <c r="N5107" i="13"/>
  <c r="N5108" i="13" l="1"/>
  <c r="O5108" i="13"/>
  <c r="P5108" i="13" s="1"/>
  <c r="L5109" i="13"/>
  <c r="M5108" i="13"/>
  <c r="M5109" i="13" l="1"/>
  <c r="L5110" i="13"/>
  <c r="O5109" i="13"/>
  <c r="P5109" i="13" s="1"/>
  <c r="N5109" i="13"/>
  <c r="M5110" i="13" l="1"/>
  <c r="N5110" i="13"/>
  <c r="L5111" i="13"/>
  <c r="O5110" i="13"/>
  <c r="P5110" i="13" s="1"/>
  <c r="N5111" i="13" l="1"/>
  <c r="O5111" i="13"/>
  <c r="P5111" i="13" s="1"/>
  <c r="L5112" i="13"/>
  <c r="M5111" i="13"/>
  <c r="M5112" i="13" l="1"/>
  <c r="L5113" i="13"/>
  <c r="N5112" i="13"/>
  <c r="O5112" i="13"/>
  <c r="P5112" i="13" s="1"/>
  <c r="M5113" i="13" l="1"/>
  <c r="N5113" i="13"/>
  <c r="L5114" i="13"/>
  <c r="O5113" i="13"/>
  <c r="P5113" i="13" s="1"/>
  <c r="M5114" i="13" l="1"/>
  <c r="N5114" i="13"/>
  <c r="O5114" i="13"/>
  <c r="P5114" i="13" s="1"/>
  <c r="L5115" i="13"/>
  <c r="M5115" i="13" l="1"/>
  <c r="L5116" i="13"/>
  <c r="N5115" i="13"/>
  <c r="O5115" i="13"/>
  <c r="P5115" i="13" s="1"/>
  <c r="O5116" i="13" l="1"/>
  <c r="P5116" i="13" s="1"/>
  <c r="N5116" i="13"/>
  <c r="M5116" i="13"/>
  <c r="L5117" i="13"/>
  <c r="M5117" i="13" l="1"/>
  <c r="O5117" i="13"/>
  <c r="P5117" i="13" s="1"/>
  <c r="L5118" i="13"/>
  <c r="N5117" i="13"/>
  <c r="M5118" i="13" l="1"/>
  <c r="N5118" i="13"/>
  <c r="O5118" i="13"/>
  <c r="P5118" i="13" s="1"/>
  <c r="L5119" i="13"/>
  <c r="O5119" i="13" l="1"/>
  <c r="P5119" i="13" s="1"/>
  <c r="N5119" i="13"/>
  <c r="M5119" i="13"/>
  <c r="L5120" i="13"/>
  <c r="L5121" i="13" l="1"/>
  <c r="M5120" i="13"/>
  <c r="O5120" i="13"/>
  <c r="P5120" i="13" s="1"/>
  <c r="N5120" i="13"/>
  <c r="M5121" i="13" l="1"/>
  <c r="N5121" i="13"/>
  <c r="O5121" i="13"/>
  <c r="P5121" i="13" s="1"/>
  <c r="L5122" i="13"/>
  <c r="M5122" i="13" l="1"/>
  <c r="N5122" i="13"/>
  <c r="L5123" i="13"/>
  <c r="O5122" i="13"/>
  <c r="P5122" i="13" s="1"/>
  <c r="L5124" i="13" l="1"/>
  <c r="M5123" i="13"/>
  <c r="O5123" i="13"/>
  <c r="P5123" i="13" s="1"/>
  <c r="N5123" i="13"/>
  <c r="N5124" i="13" l="1"/>
  <c r="O5124" i="13"/>
  <c r="P5124" i="13" s="1"/>
  <c r="L5125" i="13"/>
  <c r="M5124" i="13"/>
  <c r="M5125" i="13" l="1"/>
  <c r="L5126" i="13"/>
  <c r="O5125" i="13"/>
  <c r="P5125" i="13" s="1"/>
  <c r="N5125" i="13"/>
  <c r="M5126" i="13" l="1"/>
  <c r="N5126" i="13"/>
  <c r="L5127" i="13"/>
  <c r="O5126" i="13"/>
  <c r="P5126" i="13" s="1"/>
  <c r="N5127" i="13" l="1"/>
  <c r="O5127" i="13"/>
  <c r="P5127" i="13" s="1"/>
  <c r="L5128" i="13"/>
  <c r="M5127" i="13"/>
  <c r="M5128" i="13" l="1"/>
  <c r="L5129" i="13"/>
  <c r="N5128" i="13"/>
  <c r="O5128" i="13"/>
  <c r="P5128" i="13" s="1"/>
  <c r="M5129" i="13" l="1"/>
  <c r="N5129" i="13"/>
  <c r="L5130" i="13"/>
  <c r="O5129" i="13"/>
  <c r="P5129" i="13" s="1"/>
  <c r="M5130" i="13" l="1"/>
  <c r="N5130" i="13"/>
  <c r="O5130" i="13"/>
  <c r="P5130" i="13" s="1"/>
  <c r="L5131" i="13"/>
  <c r="M5131" i="13" l="1"/>
  <c r="L5132" i="13"/>
  <c r="N5131" i="13"/>
  <c r="O5131" i="13"/>
  <c r="P5131" i="13" s="1"/>
  <c r="O5132" i="13" l="1"/>
  <c r="P5132" i="13" s="1"/>
  <c r="N5132" i="13"/>
  <c r="M5132" i="13"/>
  <c r="L5133" i="13"/>
  <c r="M5133" i="13" l="1"/>
  <c r="O5133" i="13"/>
  <c r="P5133" i="13" s="1"/>
  <c r="L5134" i="13"/>
  <c r="N5133" i="13"/>
  <c r="M5134" i="13" l="1"/>
  <c r="N5134" i="13"/>
  <c r="O5134" i="13"/>
  <c r="P5134" i="13" s="1"/>
  <c r="L5135" i="13"/>
  <c r="O5135" i="13" l="1"/>
  <c r="P5135" i="13" s="1"/>
  <c r="N5135" i="13"/>
  <c r="M5135" i="13"/>
  <c r="L5136" i="13"/>
  <c r="L5137" i="13" l="1"/>
  <c r="M5136" i="13"/>
  <c r="O5136" i="13"/>
  <c r="P5136" i="13" s="1"/>
  <c r="N5136" i="13"/>
  <c r="M5137" i="13" l="1"/>
  <c r="N5137" i="13"/>
  <c r="O5137" i="13"/>
  <c r="P5137" i="13" s="1"/>
  <c r="L5138" i="13"/>
  <c r="M5138" i="13" l="1"/>
  <c r="N5138" i="13"/>
  <c r="L5139" i="13"/>
  <c r="O5138" i="13"/>
  <c r="P5138" i="13" s="1"/>
  <c r="L5140" i="13" l="1"/>
  <c r="M5139" i="13"/>
  <c r="O5139" i="13"/>
  <c r="P5139" i="13" s="1"/>
  <c r="N5139" i="13"/>
  <c r="N5140" i="13" l="1"/>
  <c r="O5140" i="13"/>
  <c r="P5140" i="13" s="1"/>
  <c r="L5141" i="13"/>
  <c r="M5140" i="13"/>
  <c r="M5141" i="13" l="1"/>
  <c r="L5142" i="13"/>
  <c r="O5141" i="13"/>
  <c r="P5141" i="13" s="1"/>
  <c r="N5141" i="13"/>
  <c r="M5142" i="13" l="1"/>
  <c r="N5142" i="13"/>
  <c r="L5143" i="13"/>
  <c r="O5142" i="13"/>
  <c r="P5142" i="13" s="1"/>
  <c r="N5143" i="13" l="1"/>
  <c r="O5143" i="13"/>
  <c r="P5143" i="13" s="1"/>
  <c r="L5144" i="13"/>
  <c r="M5143" i="13"/>
  <c r="M5144" i="13" l="1"/>
  <c r="L5145" i="13"/>
  <c r="N5144" i="13"/>
  <c r="O5144" i="13"/>
  <c r="P5144" i="13" s="1"/>
  <c r="M5145" i="13" l="1"/>
  <c r="N5145" i="13"/>
  <c r="L5146" i="13"/>
  <c r="O5145" i="13"/>
  <c r="P5145" i="13" s="1"/>
  <c r="M5146" i="13" l="1"/>
  <c r="N5146" i="13"/>
  <c r="O5146" i="13"/>
  <c r="P5146" i="13" s="1"/>
  <c r="L5147" i="13"/>
  <c r="M5147" i="13" l="1"/>
  <c r="L5148" i="13"/>
  <c r="N5147" i="13"/>
  <c r="O5147" i="13"/>
  <c r="P5147" i="13" s="1"/>
  <c r="O5148" i="13" l="1"/>
  <c r="P5148" i="13" s="1"/>
  <c r="N5148" i="13"/>
  <c r="M5148" i="13"/>
  <c r="L5149" i="13"/>
  <c r="M5149" i="13" l="1"/>
  <c r="O5149" i="13"/>
  <c r="P5149" i="13" s="1"/>
  <c r="L5150" i="13"/>
  <c r="N5149" i="13"/>
  <c r="M5150" i="13" l="1"/>
  <c r="N5150" i="13"/>
  <c r="O5150" i="13"/>
  <c r="P5150" i="13" s="1"/>
  <c r="L5151" i="13"/>
  <c r="O5151" i="13" l="1"/>
  <c r="P5151" i="13" s="1"/>
  <c r="N5151" i="13"/>
  <c r="M5151" i="13"/>
  <c r="L5152" i="13"/>
  <c r="L5153" i="13" l="1"/>
  <c r="M5152" i="13"/>
  <c r="O5152" i="13"/>
  <c r="P5152" i="13" s="1"/>
  <c r="N5152" i="13"/>
  <c r="M5153" i="13" l="1"/>
  <c r="N5153" i="13"/>
  <c r="O5153" i="13"/>
  <c r="P5153" i="13" s="1"/>
  <c r="L5154" i="13"/>
  <c r="M5154" i="13" l="1"/>
  <c r="N5154" i="13"/>
  <c r="L5155" i="13"/>
  <c r="O5154" i="13"/>
  <c r="P5154" i="13" s="1"/>
  <c r="L5156" i="13" l="1"/>
  <c r="M5155" i="13"/>
  <c r="O5155" i="13"/>
  <c r="P5155" i="13" s="1"/>
  <c r="N5155" i="13"/>
  <c r="N5156" i="13" l="1"/>
  <c r="O5156" i="13"/>
  <c r="P5156" i="13" s="1"/>
  <c r="L5157" i="13"/>
  <c r="M5156" i="13"/>
  <c r="M5157" i="13" l="1"/>
  <c r="O5157" i="13"/>
  <c r="P5157" i="13" s="1"/>
  <c r="N5157" i="13"/>
  <c r="L5158" i="13"/>
  <c r="M5158" i="13" l="1"/>
  <c r="N5158" i="13"/>
  <c r="O5158" i="13"/>
  <c r="P5158" i="13" s="1"/>
  <c r="L5159" i="13"/>
  <c r="M5159" i="13" l="1"/>
  <c r="L5160" i="13"/>
  <c r="N5159" i="13"/>
  <c r="O5159" i="13"/>
  <c r="P5159" i="13" s="1"/>
  <c r="M5160" i="13" l="1"/>
  <c r="N5160" i="13"/>
  <c r="L5161" i="13"/>
  <c r="O5160" i="13"/>
  <c r="P5160" i="13" s="1"/>
  <c r="M5161" i="13" l="1"/>
  <c r="O5161" i="13"/>
  <c r="P5161" i="13" s="1"/>
  <c r="N5161" i="13"/>
  <c r="L5162" i="13"/>
  <c r="M5162" i="13" l="1"/>
  <c r="N5162" i="13"/>
  <c r="O5162" i="13"/>
  <c r="P5162" i="13" s="1"/>
  <c r="L5163" i="13"/>
  <c r="M5163" i="13" l="1"/>
  <c r="N5163" i="13"/>
  <c r="L5164" i="13"/>
  <c r="O5163" i="13"/>
  <c r="P5163" i="13" s="1"/>
  <c r="M5164" i="13" l="1"/>
  <c r="N5164" i="13"/>
  <c r="L5165" i="13"/>
  <c r="O5164" i="13"/>
  <c r="P5164" i="13" s="1"/>
  <c r="M5165" i="13" l="1"/>
  <c r="O5165" i="13"/>
  <c r="P5165" i="13" s="1"/>
  <c r="L5166" i="13"/>
  <c r="N5165" i="13"/>
  <c r="M5166" i="13" l="1"/>
  <c r="N5166" i="13"/>
  <c r="O5166" i="13"/>
  <c r="P5166" i="13" s="1"/>
  <c r="L5167" i="13"/>
  <c r="M5167" i="13" l="1"/>
  <c r="L5168" i="13"/>
  <c r="N5167" i="13"/>
  <c r="O5167" i="13"/>
  <c r="P5167" i="13" s="1"/>
  <c r="M5168" i="13" l="1"/>
  <c r="N5168" i="13"/>
  <c r="L5169" i="13"/>
  <c r="O5168" i="13"/>
  <c r="P5168" i="13" s="1"/>
  <c r="M5169" i="13" l="1"/>
  <c r="O5169" i="13"/>
  <c r="P5169" i="13" s="1"/>
  <c r="N5169" i="13"/>
  <c r="L5170" i="13"/>
  <c r="M5170" i="13" l="1"/>
  <c r="N5170" i="13"/>
  <c r="O5170" i="13"/>
  <c r="P5170" i="13" s="1"/>
  <c r="L5171" i="13"/>
  <c r="M5171" i="13" l="1"/>
  <c r="N5171" i="13"/>
  <c r="L5172" i="13"/>
  <c r="O5171" i="13"/>
  <c r="P5171" i="13" s="1"/>
  <c r="M5172" i="13" l="1"/>
  <c r="N5172" i="13"/>
  <c r="L5173" i="13"/>
  <c r="O5172" i="13"/>
  <c r="P5172" i="13" s="1"/>
  <c r="M5173" i="13" l="1"/>
  <c r="O5173" i="13"/>
  <c r="P5173" i="13" s="1"/>
  <c r="N5173" i="13"/>
  <c r="L5174" i="13"/>
  <c r="M5174" i="13" l="1"/>
  <c r="N5174" i="13"/>
  <c r="O5174" i="13"/>
  <c r="P5174" i="13" s="1"/>
  <c r="L5175" i="13"/>
  <c r="M5175" i="13" l="1"/>
  <c r="L5176" i="13"/>
  <c r="N5175" i="13"/>
  <c r="O5175" i="13"/>
  <c r="P5175" i="13" s="1"/>
  <c r="M5176" i="13" l="1"/>
  <c r="N5176" i="13"/>
  <c r="L5177" i="13"/>
  <c r="O5176" i="13"/>
  <c r="P5176" i="13" s="1"/>
  <c r="M5177" i="13" l="1"/>
  <c r="O5177" i="13"/>
  <c r="P5177" i="13" s="1"/>
  <c r="N5177" i="13"/>
  <c r="L5178" i="13"/>
  <c r="M5178" i="13" l="1"/>
  <c r="N5178" i="13"/>
  <c r="O5178" i="13"/>
  <c r="P5178" i="13" s="1"/>
  <c r="L5179" i="13"/>
  <c r="M5179" i="13" l="1"/>
  <c r="N5179" i="13"/>
  <c r="L5180" i="13"/>
  <c r="O5179" i="13"/>
  <c r="P5179" i="13" s="1"/>
  <c r="M5180" i="13" l="1"/>
  <c r="N5180" i="13"/>
  <c r="L5181" i="13"/>
  <c r="O5180" i="13"/>
  <c r="P5180" i="13" s="1"/>
  <c r="M5181" i="13" l="1"/>
  <c r="O5181" i="13"/>
  <c r="P5181" i="13" s="1"/>
  <c r="L5182" i="13"/>
  <c r="N5181" i="13"/>
  <c r="M5182" i="13" l="1"/>
  <c r="N5182" i="13"/>
  <c r="O5182" i="13"/>
  <c r="P5182" i="13" s="1"/>
  <c r="L5183" i="13"/>
  <c r="M5183" i="13" l="1"/>
  <c r="L5184" i="13"/>
  <c r="N5183" i="13"/>
  <c r="O5183" i="13"/>
  <c r="P5183" i="13" s="1"/>
  <c r="M5184" i="13" l="1"/>
  <c r="N5184" i="13"/>
  <c r="L5185" i="13"/>
  <c r="O5184" i="13"/>
  <c r="P5184" i="13" s="1"/>
  <c r="M5185" i="13" l="1"/>
  <c r="O5185" i="13"/>
  <c r="P5185" i="13" s="1"/>
  <c r="N5185" i="13"/>
  <c r="L5186" i="13"/>
  <c r="M5186" i="13" l="1"/>
  <c r="N5186" i="13"/>
  <c r="O5186" i="13"/>
  <c r="P5186" i="13" s="1"/>
  <c r="L5187" i="13"/>
  <c r="M5187" i="13" l="1"/>
  <c r="N5187" i="13"/>
  <c r="L5188" i="13"/>
  <c r="O5187" i="13"/>
  <c r="P5187" i="13" s="1"/>
  <c r="M5188" i="13" l="1"/>
  <c r="N5188" i="13"/>
  <c r="L5189" i="13"/>
  <c r="O5188" i="13"/>
  <c r="P5188" i="13" s="1"/>
  <c r="M5189" i="13" l="1"/>
  <c r="O5189" i="13"/>
  <c r="P5189" i="13" s="1"/>
  <c r="N5189" i="13"/>
  <c r="L5190" i="13"/>
  <c r="M5190" i="13" l="1"/>
  <c r="N5190" i="13"/>
  <c r="O5190" i="13"/>
  <c r="P5190" i="13" s="1"/>
  <c r="L5191" i="13"/>
  <c r="M5191" i="13" l="1"/>
  <c r="L5192" i="13"/>
  <c r="N5191" i="13"/>
  <c r="O5191" i="13"/>
  <c r="P5191" i="13" s="1"/>
  <c r="M5192" i="13" l="1"/>
  <c r="N5192" i="13"/>
  <c r="L5193" i="13"/>
  <c r="O5192" i="13"/>
  <c r="P5192" i="13" s="1"/>
  <c r="M5193" i="13" l="1"/>
  <c r="O5193" i="13"/>
  <c r="P5193" i="13" s="1"/>
  <c r="L5194" i="13"/>
  <c r="N5193" i="13"/>
  <c r="M5194" i="13" l="1"/>
  <c r="N5194" i="13"/>
  <c r="O5194" i="13"/>
  <c r="P5194" i="13" s="1"/>
  <c r="L5195" i="13"/>
  <c r="M5195" i="13" l="1"/>
  <c r="N5195" i="13"/>
  <c r="L5196" i="13"/>
  <c r="O5195" i="13"/>
  <c r="P5195" i="13" s="1"/>
  <c r="M5196" i="13" l="1"/>
  <c r="N5196" i="13"/>
  <c r="L5197" i="13"/>
  <c r="O5196" i="13"/>
  <c r="P5196" i="13" s="1"/>
  <c r="M5197" i="13" l="1"/>
  <c r="O5197" i="13"/>
  <c r="P5197" i="13" s="1"/>
  <c r="L5198" i="13"/>
  <c r="N5197" i="13"/>
  <c r="M5198" i="13" l="1"/>
  <c r="N5198" i="13"/>
  <c r="O5198" i="13"/>
  <c r="P5198" i="13" s="1"/>
  <c r="L5199" i="13"/>
  <c r="M5199" i="13" l="1"/>
  <c r="L5200" i="13"/>
  <c r="N5199" i="13"/>
  <c r="O5199" i="13"/>
  <c r="P5199" i="13" s="1"/>
  <c r="M5200" i="13" l="1"/>
  <c r="N5200" i="13"/>
  <c r="L5201" i="13"/>
  <c r="O5200" i="13"/>
  <c r="P5200" i="13" s="1"/>
  <c r="M5201" i="13" l="1"/>
  <c r="O5201" i="13"/>
  <c r="P5201" i="13" s="1"/>
  <c r="N5201" i="13"/>
  <c r="L5202" i="13"/>
  <c r="M5202" i="13" l="1"/>
  <c r="N5202" i="13"/>
  <c r="O5202" i="13"/>
  <c r="P5202" i="13" s="1"/>
  <c r="L5203" i="13"/>
  <c r="M5203" i="13" l="1"/>
  <c r="N5203" i="13"/>
  <c r="L5204" i="13"/>
  <c r="O5203" i="13"/>
  <c r="P5203" i="13" s="1"/>
  <c r="M5204" i="13" l="1"/>
  <c r="N5204" i="13"/>
  <c r="L5205" i="13"/>
  <c r="O5204" i="13"/>
  <c r="P5204" i="13" s="1"/>
  <c r="M5205" i="13" l="1"/>
  <c r="O5205" i="13"/>
  <c r="P5205" i="13" s="1"/>
  <c r="N5205" i="13"/>
  <c r="L5206" i="13"/>
  <c r="M5206" i="13" l="1"/>
  <c r="N5206" i="13"/>
  <c r="O5206" i="13"/>
  <c r="P5206" i="13" s="1"/>
  <c r="L5207" i="13"/>
  <c r="M5207" i="13" l="1"/>
  <c r="L5208" i="13"/>
  <c r="N5207" i="13"/>
  <c r="O5207" i="13"/>
  <c r="P5207" i="13" s="1"/>
  <c r="M5208" i="13" l="1"/>
  <c r="N5208" i="13"/>
  <c r="L5209" i="13"/>
  <c r="O5208" i="13"/>
  <c r="P5208" i="13" s="1"/>
  <c r="M5209" i="13" l="1"/>
  <c r="O5209" i="13"/>
  <c r="P5209" i="13" s="1"/>
  <c r="N5209" i="13"/>
  <c r="L5210" i="13"/>
  <c r="M5210" i="13" l="1"/>
  <c r="N5210" i="13"/>
  <c r="O5210" i="13"/>
  <c r="P5210" i="13" s="1"/>
  <c r="L5211" i="13"/>
  <c r="M5211" i="13" l="1"/>
  <c r="N5211" i="13"/>
  <c r="L5212" i="13"/>
  <c r="O5211" i="13"/>
  <c r="P5211" i="13" s="1"/>
  <c r="M5212" i="13" l="1"/>
  <c r="N5212" i="13"/>
  <c r="L5213" i="13"/>
  <c r="O5212" i="13"/>
  <c r="P5212" i="13" s="1"/>
  <c r="M5213" i="13" l="1"/>
  <c r="O5213" i="13"/>
  <c r="P5213" i="13" s="1"/>
  <c r="L5214" i="13"/>
  <c r="N5213" i="13"/>
  <c r="M5214" i="13" l="1"/>
  <c r="N5214" i="13"/>
  <c r="O5214" i="13"/>
  <c r="P5214" i="13" s="1"/>
  <c r="L5215" i="13"/>
  <c r="M5215" i="13" l="1"/>
  <c r="L5216" i="13"/>
  <c r="N5215" i="13"/>
  <c r="O5215" i="13"/>
  <c r="P5215" i="13" s="1"/>
  <c r="M5216" i="13" l="1"/>
  <c r="N5216" i="13"/>
  <c r="L5217" i="13"/>
  <c r="O5216" i="13"/>
  <c r="P5216" i="13" s="1"/>
  <c r="M5217" i="13" l="1"/>
  <c r="O5217" i="13"/>
  <c r="P5217" i="13" s="1"/>
  <c r="N5217" i="13"/>
  <c r="L5218" i="13"/>
  <c r="M5218" i="13" l="1"/>
  <c r="N5218" i="13"/>
  <c r="O5218" i="13"/>
  <c r="P5218" i="13" s="1"/>
  <c r="L5219" i="13"/>
  <c r="M5219" i="13" l="1"/>
  <c r="N5219" i="13"/>
  <c r="L5220" i="13"/>
  <c r="O5219" i="13"/>
  <c r="P5219" i="13" s="1"/>
  <c r="M5220" i="13" l="1"/>
  <c r="N5220" i="13"/>
  <c r="L5221" i="13"/>
  <c r="O5220" i="13"/>
  <c r="P5220" i="13" s="1"/>
  <c r="M5221" i="13" l="1"/>
  <c r="O5221" i="13"/>
  <c r="P5221" i="13" s="1"/>
  <c r="N5221" i="13"/>
  <c r="L5222" i="13"/>
  <c r="M5222" i="13" l="1"/>
  <c r="N5222" i="13"/>
  <c r="O5222" i="13"/>
  <c r="P5222" i="13" s="1"/>
  <c r="L5223" i="13"/>
  <c r="M5223" i="13" l="1"/>
  <c r="L5224" i="13"/>
  <c r="N5223" i="13"/>
  <c r="O5223" i="13"/>
  <c r="P5223" i="13" s="1"/>
  <c r="M5224" i="13" l="1"/>
  <c r="N5224" i="13"/>
  <c r="L5225" i="13"/>
  <c r="O5224" i="13"/>
  <c r="P5224" i="13" s="1"/>
  <c r="M5225" i="13" l="1"/>
  <c r="O5225" i="13"/>
  <c r="P5225" i="13" s="1"/>
  <c r="N5225" i="13"/>
  <c r="L5226" i="13"/>
  <c r="M5226" i="13" l="1"/>
  <c r="N5226" i="13"/>
  <c r="O5226" i="13"/>
  <c r="P5226" i="13" s="1"/>
  <c r="L5227" i="13"/>
  <c r="M5227" i="13" l="1"/>
  <c r="N5227" i="13"/>
  <c r="L5228" i="13"/>
  <c r="O5227" i="13"/>
  <c r="P5227" i="13" s="1"/>
  <c r="M5228" i="13" l="1"/>
  <c r="N5228" i="13"/>
  <c r="L5229" i="13"/>
  <c r="O5228" i="13"/>
  <c r="P5228" i="13" s="1"/>
  <c r="M5229" i="13" l="1"/>
  <c r="O5229" i="13"/>
  <c r="P5229" i="13" s="1"/>
  <c r="L5230" i="13"/>
  <c r="N5229" i="13"/>
  <c r="M5230" i="13" l="1"/>
  <c r="N5230" i="13"/>
  <c r="O5230" i="13"/>
  <c r="P5230" i="13" s="1"/>
  <c r="L5231" i="13"/>
  <c r="M5231" i="13" l="1"/>
  <c r="L5232" i="13"/>
  <c r="N5231" i="13"/>
  <c r="O5231" i="13"/>
  <c r="P5231" i="13" s="1"/>
  <c r="M5232" i="13" l="1"/>
  <c r="N5232" i="13"/>
  <c r="L5233" i="13"/>
  <c r="O5232" i="13"/>
  <c r="P5232" i="13" s="1"/>
  <c r="M5233" i="13" l="1"/>
  <c r="O5233" i="13"/>
  <c r="P5233" i="13" s="1"/>
  <c r="N5233" i="13"/>
  <c r="L5234" i="13"/>
  <c r="M5234" i="13" l="1"/>
  <c r="N5234" i="13"/>
  <c r="O5234" i="13"/>
  <c r="P5234" i="13" s="1"/>
  <c r="L5235" i="13"/>
  <c r="M5235" i="13" l="1"/>
  <c r="N5235" i="13"/>
  <c r="L5236" i="13"/>
  <c r="O5235" i="13"/>
  <c r="P5235" i="13" s="1"/>
  <c r="M5236" i="13" l="1"/>
  <c r="N5236" i="13"/>
  <c r="L5237" i="13"/>
  <c r="O5236" i="13"/>
  <c r="P5236" i="13" s="1"/>
  <c r="M5237" i="13" l="1"/>
  <c r="O5237" i="13"/>
  <c r="P5237" i="13" s="1"/>
  <c r="N5237" i="13"/>
  <c r="L5238" i="13"/>
  <c r="M5238" i="13" l="1"/>
  <c r="N5238" i="13"/>
  <c r="O5238" i="13"/>
  <c r="P5238" i="13" s="1"/>
  <c r="L5239" i="13"/>
  <c r="M5239" i="13" l="1"/>
  <c r="L5240" i="13"/>
  <c r="N5239" i="13"/>
  <c r="O5239" i="13"/>
  <c r="P5239" i="13" s="1"/>
  <c r="M5240" i="13" l="1"/>
  <c r="N5240" i="13"/>
  <c r="L5241" i="13"/>
  <c r="O5240" i="13"/>
  <c r="P5240" i="13" s="1"/>
  <c r="M5241" i="13" l="1"/>
  <c r="O5241" i="13"/>
  <c r="P5241" i="13" s="1"/>
  <c r="N5241" i="13"/>
  <c r="L5242" i="13"/>
  <c r="M5242" i="13" l="1"/>
  <c r="N5242" i="13"/>
  <c r="O5242" i="13"/>
  <c r="P5242" i="13" s="1"/>
  <c r="L5243" i="13"/>
  <c r="M5243" i="13" l="1"/>
  <c r="N5243" i="13"/>
  <c r="L5244" i="13"/>
  <c r="O5243" i="13"/>
  <c r="P5243" i="13" s="1"/>
  <c r="M5244" i="13" l="1"/>
  <c r="N5244" i="13"/>
  <c r="L5245" i="13"/>
  <c r="O5244" i="13"/>
  <c r="P5244" i="13" s="1"/>
  <c r="M5245" i="13" l="1"/>
  <c r="O5245" i="13"/>
  <c r="P5245" i="13" s="1"/>
  <c r="L5246" i="13"/>
  <c r="N5245" i="13"/>
  <c r="M5246" i="13" l="1"/>
  <c r="N5246" i="13"/>
  <c r="O5246" i="13"/>
  <c r="P5246" i="13" s="1"/>
  <c r="L5247" i="13"/>
  <c r="M5247" i="13" l="1"/>
  <c r="L5248" i="13"/>
  <c r="N5247" i="13"/>
  <c r="O5247" i="13"/>
  <c r="P5247" i="13" s="1"/>
  <c r="M5248" i="13" l="1"/>
  <c r="N5248" i="13"/>
  <c r="L5249" i="13"/>
  <c r="O5248" i="13"/>
  <c r="P5248" i="13" s="1"/>
  <c r="M5249" i="13" l="1"/>
  <c r="O5249" i="13"/>
  <c r="P5249" i="13" s="1"/>
  <c r="N5249" i="13"/>
  <c r="L5250" i="13"/>
  <c r="M5250" i="13" l="1"/>
  <c r="N5250" i="13"/>
  <c r="O5250" i="13"/>
  <c r="P5250" i="13" s="1"/>
  <c r="L5251" i="13"/>
  <c r="M5251" i="13" l="1"/>
  <c r="N5251" i="13"/>
  <c r="L5252" i="13"/>
  <c r="O5251" i="13"/>
  <c r="P5251" i="13" s="1"/>
  <c r="M5252" i="13" l="1"/>
  <c r="N5252" i="13"/>
  <c r="L5253" i="13"/>
  <c r="O5252" i="13"/>
  <c r="P5252" i="13" s="1"/>
  <c r="M5253" i="13" l="1"/>
  <c r="O5253" i="13"/>
  <c r="P5253" i="13" s="1"/>
  <c r="N5253" i="13"/>
  <c r="L5254" i="13"/>
  <c r="M5254" i="13" l="1"/>
  <c r="N5254" i="13"/>
  <c r="O5254" i="13"/>
  <c r="P5254" i="13" s="1"/>
  <c r="L5255" i="13"/>
  <c r="M5255" i="13" l="1"/>
  <c r="L5256" i="13"/>
  <c r="N5255" i="13"/>
  <c r="O5255" i="13"/>
  <c r="P5255" i="13" s="1"/>
  <c r="M5256" i="13" l="1"/>
  <c r="N5256" i="13"/>
  <c r="L5257" i="13"/>
  <c r="O5256" i="13"/>
  <c r="P5256" i="13" s="1"/>
  <c r="M5257" i="13" l="1"/>
  <c r="O5257" i="13"/>
  <c r="P5257" i="13" s="1"/>
  <c r="L5258" i="13"/>
  <c r="N5257" i="13"/>
  <c r="M5258" i="13" l="1"/>
  <c r="N5258" i="13"/>
  <c r="O5258" i="13"/>
  <c r="P5258" i="13" s="1"/>
  <c r="L5259" i="13"/>
  <c r="M5259" i="13" l="1"/>
  <c r="N5259" i="13"/>
  <c r="L5260" i="13"/>
  <c r="O5259" i="13"/>
  <c r="P5259" i="13" s="1"/>
  <c r="M5260" i="13" l="1"/>
  <c r="N5260" i="13"/>
  <c r="L5261" i="13"/>
  <c r="O5260" i="13"/>
  <c r="P5260" i="13" s="1"/>
  <c r="M5261" i="13" l="1"/>
  <c r="O5261" i="13"/>
  <c r="P5261" i="13" s="1"/>
  <c r="L5262" i="13"/>
  <c r="N5261" i="13"/>
  <c r="M5262" i="13" l="1"/>
  <c r="N5262" i="13"/>
  <c r="O5262" i="13"/>
  <c r="P5262" i="13" s="1"/>
  <c r="L5263" i="13"/>
  <c r="M5263" i="13" l="1"/>
  <c r="L5264" i="13"/>
  <c r="N5263" i="13"/>
  <c r="O5263" i="13"/>
  <c r="P5263" i="13" s="1"/>
  <c r="M5264" i="13" l="1"/>
  <c r="N5264" i="13"/>
  <c r="L5265" i="13"/>
  <c r="O5264" i="13"/>
  <c r="P5264" i="13" s="1"/>
  <c r="M5265" i="13" l="1"/>
  <c r="O5265" i="13"/>
  <c r="P5265" i="13" s="1"/>
  <c r="N5265" i="13"/>
  <c r="L5266" i="13"/>
  <c r="M5266" i="13" l="1"/>
  <c r="N5266" i="13"/>
  <c r="O5266" i="13"/>
  <c r="P5266" i="13" s="1"/>
  <c r="L5267" i="13"/>
  <c r="M5267" i="13" l="1"/>
  <c r="N5267" i="13"/>
  <c r="L5268" i="13"/>
  <c r="O5267" i="13"/>
  <c r="P5267" i="13" s="1"/>
  <c r="M5268" i="13" l="1"/>
  <c r="N5268" i="13"/>
  <c r="L5269" i="13"/>
  <c r="O5268" i="13"/>
  <c r="P5268" i="13" s="1"/>
  <c r="M5269" i="13" l="1"/>
  <c r="O5269" i="13"/>
  <c r="P5269" i="13" s="1"/>
  <c r="N5269" i="13"/>
  <c r="L5270" i="13"/>
  <c r="M5270" i="13" l="1"/>
  <c r="N5270" i="13"/>
  <c r="O5270" i="13"/>
  <c r="P5270" i="13" s="1"/>
  <c r="L5271" i="13"/>
  <c r="M5271" i="13" l="1"/>
  <c r="L5272" i="13"/>
  <c r="N5271" i="13"/>
  <c r="O5271" i="13"/>
  <c r="P5271" i="13" s="1"/>
  <c r="M5272" i="13" l="1"/>
  <c r="N5272" i="13"/>
  <c r="L5273" i="13"/>
  <c r="O5272" i="13"/>
  <c r="P5272" i="13" s="1"/>
  <c r="M5273" i="13" l="1"/>
  <c r="O5273" i="13"/>
  <c r="P5273" i="13" s="1"/>
  <c r="N5273" i="13"/>
  <c r="L5274" i="13"/>
  <c r="M5274" i="13" l="1"/>
  <c r="N5274" i="13"/>
  <c r="O5274" i="13"/>
  <c r="P5274" i="13" s="1"/>
  <c r="L5275" i="13"/>
  <c r="M5275" i="13" l="1"/>
  <c r="N5275" i="13"/>
  <c r="L5276" i="13"/>
  <c r="O5275" i="13"/>
  <c r="P5275" i="13" s="1"/>
  <c r="M5276" i="13" l="1"/>
  <c r="N5276" i="13"/>
  <c r="L5277" i="13"/>
  <c r="O5276" i="13"/>
  <c r="P5276" i="13" s="1"/>
  <c r="M5277" i="13" l="1"/>
  <c r="O5277" i="13"/>
  <c r="P5277" i="13" s="1"/>
  <c r="L5278" i="13"/>
  <c r="N5277" i="13"/>
  <c r="M5278" i="13" l="1"/>
  <c r="N5278" i="13"/>
  <c r="O5278" i="13"/>
  <c r="P5278" i="13" s="1"/>
  <c r="L5279" i="13"/>
  <c r="M5279" i="13" l="1"/>
  <c r="L5280" i="13"/>
  <c r="N5279" i="13"/>
  <c r="O5279" i="13"/>
  <c r="P5279" i="13" s="1"/>
  <c r="M5280" i="13" l="1"/>
  <c r="N5280" i="13"/>
  <c r="L5281" i="13"/>
  <c r="O5280" i="13"/>
  <c r="P5280" i="13" s="1"/>
  <c r="M5281" i="13" l="1"/>
  <c r="O5281" i="13"/>
  <c r="P5281" i="13" s="1"/>
  <c r="N5281" i="13"/>
  <c r="L5282" i="13"/>
  <c r="M5282" i="13" l="1"/>
  <c r="N5282" i="13"/>
  <c r="O5282" i="13"/>
  <c r="P5282" i="13" s="1"/>
  <c r="L5283" i="13"/>
  <c r="M5283" i="13" l="1"/>
  <c r="N5283" i="13"/>
  <c r="L5284" i="13"/>
  <c r="O5283" i="13"/>
  <c r="P5283" i="13" s="1"/>
  <c r="M5284" i="13" l="1"/>
  <c r="N5284" i="13"/>
  <c r="L5285" i="13"/>
  <c r="O5284" i="13"/>
  <c r="P5284" i="13" s="1"/>
  <c r="M5285" i="13" l="1"/>
  <c r="O5285" i="13"/>
  <c r="P5285" i="13" s="1"/>
  <c r="N5285" i="13"/>
  <c r="L5286" i="13"/>
  <c r="M5286" i="13" l="1"/>
  <c r="N5286" i="13"/>
  <c r="O5286" i="13"/>
  <c r="P5286" i="13" s="1"/>
  <c r="L5287" i="13"/>
  <c r="M5287" i="13" l="1"/>
  <c r="L5288" i="13"/>
  <c r="N5287" i="13"/>
  <c r="O5287" i="13"/>
  <c r="P5287" i="13" s="1"/>
  <c r="M5288" i="13" l="1"/>
  <c r="N5288" i="13"/>
  <c r="L5289" i="13"/>
  <c r="O5288" i="13"/>
  <c r="P5288" i="13" s="1"/>
  <c r="M5289" i="13" l="1"/>
  <c r="O5289" i="13"/>
  <c r="P5289" i="13" s="1"/>
  <c r="L5290" i="13"/>
  <c r="N5289" i="13"/>
  <c r="M5290" i="13" l="1"/>
  <c r="N5290" i="13"/>
  <c r="O5290" i="13"/>
  <c r="P5290" i="13" s="1"/>
  <c r="L5291" i="13"/>
  <c r="M5291" i="13" l="1"/>
  <c r="N5291" i="13"/>
  <c r="L5292" i="13"/>
  <c r="O5291" i="13"/>
  <c r="P5291" i="13" s="1"/>
  <c r="M5292" i="13" l="1"/>
  <c r="N5292" i="13"/>
  <c r="L5293" i="13"/>
  <c r="O5292" i="13"/>
  <c r="P5292" i="13" s="1"/>
  <c r="M5293" i="13" l="1"/>
  <c r="O5293" i="13"/>
  <c r="P5293" i="13" s="1"/>
  <c r="L5294" i="13"/>
  <c r="N5293" i="13"/>
  <c r="M5294" i="13" l="1"/>
  <c r="N5294" i="13"/>
  <c r="O5294" i="13"/>
  <c r="P5294" i="13" s="1"/>
  <c r="L5295" i="13"/>
  <c r="M5295" i="13" l="1"/>
  <c r="L5296" i="13"/>
  <c r="N5295" i="13"/>
  <c r="O5295" i="13"/>
  <c r="P5295" i="13" s="1"/>
  <c r="M5296" i="13" l="1"/>
  <c r="N5296" i="13"/>
  <c r="L5297" i="13"/>
  <c r="O5296" i="13"/>
  <c r="P5296" i="13" s="1"/>
  <c r="M5297" i="13" l="1"/>
  <c r="O5297" i="13"/>
  <c r="P5297" i="13" s="1"/>
  <c r="N5297" i="13"/>
  <c r="L5298" i="13"/>
  <c r="M5298" i="13" l="1"/>
  <c r="N5298" i="13"/>
  <c r="O5298" i="13"/>
  <c r="P5298" i="13" s="1"/>
  <c r="L5299" i="13"/>
  <c r="M5299" i="13" l="1"/>
  <c r="N5299" i="13"/>
  <c r="L5300" i="13"/>
  <c r="O5299" i="13"/>
  <c r="P5299" i="13" s="1"/>
  <c r="M5300" i="13" l="1"/>
  <c r="N5300" i="13"/>
  <c r="L5301" i="13"/>
  <c r="O5300" i="13"/>
  <c r="P5300" i="13" s="1"/>
  <c r="M5301" i="13" l="1"/>
  <c r="O5301" i="13"/>
  <c r="P5301" i="13" s="1"/>
  <c r="N5301" i="13"/>
  <c r="L5302" i="13"/>
  <c r="M5302" i="13" l="1"/>
  <c r="N5302" i="13"/>
  <c r="O5302" i="13"/>
  <c r="P5302" i="13" s="1"/>
  <c r="L5303" i="13"/>
  <c r="M5303" i="13" l="1"/>
  <c r="L5304" i="13"/>
  <c r="N5303" i="13"/>
  <c r="O5303" i="13"/>
  <c r="P5303" i="13" s="1"/>
  <c r="M5304" i="13" l="1"/>
  <c r="N5304" i="13"/>
  <c r="L5305" i="13"/>
  <c r="O5304" i="13"/>
  <c r="P5304" i="13" s="1"/>
  <c r="M5305" i="13" l="1"/>
  <c r="O5305" i="13"/>
  <c r="P5305" i="13" s="1"/>
  <c r="N5305" i="13"/>
  <c r="L5306" i="13"/>
  <c r="M5306" i="13" l="1"/>
  <c r="N5306" i="13"/>
  <c r="O5306" i="13"/>
  <c r="P5306" i="13" s="1"/>
  <c r="L5307" i="13"/>
  <c r="M5307" i="13" l="1"/>
  <c r="N5307" i="13"/>
  <c r="L5308" i="13"/>
  <c r="O5307" i="13"/>
  <c r="P5307" i="13" s="1"/>
  <c r="M5308" i="13" l="1"/>
  <c r="N5308" i="13"/>
  <c r="L5309" i="13"/>
  <c r="O5308" i="13"/>
  <c r="P5308" i="13" s="1"/>
  <c r="M5309" i="13" l="1"/>
  <c r="O5309" i="13"/>
  <c r="P5309" i="13" s="1"/>
  <c r="L5310" i="13"/>
  <c r="N5309" i="13"/>
  <c r="M5310" i="13" l="1"/>
  <c r="N5310" i="13"/>
  <c r="O5310" i="13"/>
  <c r="P5310" i="13" s="1"/>
  <c r="L5311" i="13"/>
  <c r="M5311" i="13" l="1"/>
  <c r="L5312" i="13"/>
  <c r="N5311" i="13"/>
  <c r="O5311" i="13"/>
  <c r="P5311" i="13" s="1"/>
  <c r="M5312" i="13" l="1"/>
  <c r="N5312" i="13"/>
  <c r="L5313" i="13"/>
  <c r="O5312" i="13"/>
  <c r="P5312" i="13" s="1"/>
  <c r="M5313" i="13" l="1"/>
  <c r="O5313" i="13"/>
  <c r="P5313" i="13" s="1"/>
  <c r="N5313" i="13"/>
  <c r="L5314" i="13"/>
  <c r="M5314" i="13" l="1"/>
  <c r="N5314" i="13"/>
  <c r="O5314" i="13"/>
  <c r="P5314" i="13" s="1"/>
  <c r="L5315" i="13"/>
  <c r="M5315" i="13" l="1"/>
  <c r="N5315" i="13"/>
  <c r="L5316" i="13"/>
  <c r="O5315" i="13"/>
  <c r="P5315" i="13" s="1"/>
  <c r="M5316" i="13" l="1"/>
  <c r="N5316" i="13"/>
  <c r="L5317" i="13"/>
  <c r="O5316" i="13"/>
  <c r="P5316" i="13" s="1"/>
  <c r="M5317" i="13" l="1"/>
  <c r="O5317" i="13"/>
  <c r="P5317" i="13" s="1"/>
  <c r="N5317" i="13"/>
  <c r="L5318" i="13"/>
  <c r="M5318" i="13" l="1"/>
  <c r="N5318" i="13"/>
  <c r="O5318" i="13"/>
  <c r="P5318" i="13" s="1"/>
  <c r="L5319" i="13"/>
  <c r="M5319" i="13" l="1"/>
  <c r="L5320" i="13"/>
  <c r="N5319" i="13"/>
  <c r="O5319" i="13"/>
  <c r="P5319" i="13" s="1"/>
  <c r="M5320" i="13" l="1"/>
  <c r="N5320" i="13"/>
  <c r="L5321" i="13"/>
  <c r="O5320" i="13"/>
  <c r="P5320" i="13" s="1"/>
  <c r="M5321" i="13" l="1"/>
  <c r="O5321" i="13"/>
  <c r="P5321" i="13" s="1"/>
  <c r="L5322" i="13"/>
  <c r="N5321" i="13"/>
  <c r="M5322" i="13" l="1"/>
  <c r="N5322" i="13"/>
  <c r="O5322" i="13"/>
  <c r="P5322" i="13" s="1"/>
  <c r="L5323" i="13"/>
  <c r="M5323" i="13" l="1"/>
  <c r="N5323" i="13"/>
  <c r="L5324" i="13"/>
  <c r="O5323" i="13"/>
  <c r="P5323" i="13" s="1"/>
  <c r="M5324" i="13" l="1"/>
  <c r="N5324" i="13"/>
  <c r="L5325" i="13"/>
  <c r="O5324" i="13"/>
  <c r="P5324" i="13" s="1"/>
  <c r="M5325" i="13" l="1"/>
  <c r="O5325" i="13"/>
  <c r="P5325" i="13" s="1"/>
  <c r="L5326" i="13"/>
  <c r="N5325" i="13"/>
  <c r="M5326" i="13" l="1"/>
  <c r="N5326" i="13"/>
  <c r="O5326" i="13"/>
  <c r="P5326" i="13" s="1"/>
  <c r="L5327" i="13"/>
  <c r="M5327" i="13" l="1"/>
  <c r="L5328" i="13"/>
  <c r="N5327" i="13"/>
  <c r="O5327" i="13"/>
  <c r="P5327" i="13" s="1"/>
  <c r="M5328" i="13" l="1"/>
  <c r="N5328" i="13"/>
  <c r="L5329" i="13"/>
  <c r="O5328" i="13"/>
  <c r="P5328" i="13" s="1"/>
  <c r="M5329" i="13" l="1"/>
  <c r="O5329" i="13"/>
  <c r="P5329" i="13" s="1"/>
  <c r="N5329" i="13"/>
  <c r="L5330" i="13"/>
  <c r="M5330" i="13" l="1"/>
  <c r="N5330" i="13"/>
  <c r="O5330" i="13"/>
  <c r="P5330" i="13" s="1"/>
  <c r="L5331" i="13"/>
  <c r="M5331" i="13" l="1"/>
  <c r="N5331" i="13"/>
  <c r="L5332" i="13"/>
  <c r="O5331" i="13"/>
  <c r="P5331" i="13" s="1"/>
  <c r="M5332" i="13" l="1"/>
  <c r="N5332" i="13"/>
  <c r="L5333" i="13"/>
  <c r="O5332" i="13"/>
  <c r="P5332" i="13" s="1"/>
  <c r="M5333" i="13" l="1"/>
  <c r="O5333" i="13"/>
  <c r="P5333" i="13" s="1"/>
  <c r="N5333" i="13"/>
  <c r="L5334" i="13"/>
  <c r="M5334" i="13" l="1"/>
  <c r="N5334" i="13"/>
  <c r="O5334" i="13"/>
  <c r="P5334" i="13" s="1"/>
  <c r="L5335" i="13"/>
  <c r="M5335" i="13" l="1"/>
  <c r="L5336" i="13"/>
  <c r="N5335" i="13"/>
  <c r="O5335" i="13"/>
  <c r="P5335" i="13" s="1"/>
  <c r="M5336" i="13" l="1"/>
  <c r="N5336" i="13"/>
  <c r="L5337" i="13"/>
  <c r="O5336" i="13"/>
  <c r="P5336" i="13" s="1"/>
  <c r="M5337" i="13" l="1"/>
  <c r="O5337" i="13"/>
  <c r="P5337" i="13" s="1"/>
  <c r="N5337" i="13"/>
  <c r="L5338" i="13"/>
  <c r="M5338" i="13" l="1"/>
  <c r="N5338" i="13"/>
  <c r="O5338" i="13"/>
  <c r="P5338" i="13" s="1"/>
  <c r="L5339" i="13"/>
  <c r="M5339" i="13" l="1"/>
  <c r="N5339" i="13"/>
  <c r="L5340" i="13"/>
  <c r="O5339" i="13"/>
  <c r="P5339" i="13" s="1"/>
  <c r="M5340" i="13" l="1"/>
  <c r="N5340" i="13"/>
  <c r="L5341" i="13"/>
  <c r="O5340" i="13"/>
  <c r="P5340" i="13" s="1"/>
  <c r="M5341" i="13" l="1"/>
  <c r="O5341" i="13"/>
  <c r="P5341" i="13" s="1"/>
  <c r="L5342" i="13"/>
  <c r="N5341" i="13"/>
  <c r="M5342" i="13" l="1"/>
  <c r="N5342" i="13"/>
  <c r="O5342" i="13"/>
  <c r="P5342" i="13" s="1"/>
  <c r="L5343" i="13"/>
  <c r="M5343" i="13" l="1"/>
  <c r="L5344" i="13"/>
  <c r="N5343" i="13"/>
  <c r="O5343" i="13"/>
  <c r="P5343" i="13" s="1"/>
  <c r="M5344" i="13" l="1"/>
  <c r="N5344" i="13"/>
  <c r="L5345" i="13"/>
  <c r="O5344" i="13"/>
  <c r="P5344" i="13" s="1"/>
  <c r="M5345" i="13" l="1"/>
  <c r="O5345" i="13"/>
  <c r="P5345" i="13" s="1"/>
  <c r="N5345" i="13"/>
  <c r="L5346" i="13"/>
  <c r="M5346" i="13" l="1"/>
  <c r="N5346" i="13"/>
  <c r="O5346" i="13"/>
  <c r="P5346" i="13" s="1"/>
  <c r="L5347" i="13"/>
  <c r="M5347" i="13" l="1"/>
  <c r="N5347" i="13"/>
  <c r="L5348" i="13"/>
  <c r="O5347" i="13"/>
  <c r="P5347" i="13" s="1"/>
  <c r="M5348" i="13" l="1"/>
  <c r="N5348" i="13"/>
  <c r="L5349" i="13"/>
  <c r="O5348" i="13"/>
  <c r="P5348" i="13" s="1"/>
  <c r="M5349" i="13" l="1"/>
  <c r="O5349" i="13"/>
  <c r="P5349" i="13" s="1"/>
  <c r="N5349" i="13"/>
  <c r="L5350" i="13"/>
  <c r="M5350" i="13" l="1"/>
  <c r="N5350" i="13"/>
  <c r="O5350" i="13"/>
  <c r="P5350" i="13" s="1"/>
  <c r="L5351" i="13"/>
  <c r="M5351" i="13" l="1"/>
  <c r="L5352" i="13"/>
  <c r="N5351" i="13"/>
  <c r="O5351" i="13"/>
  <c r="P5351" i="13" s="1"/>
  <c r="M5352" i="13" l="1"/>
  <c r="N5352" i="13"/>
  <c r="L5353" i="13"/>
  <c r="O5352" i="13"/>
  <c r="P5352" i="13" s="1"/>
  <c r="M5353" i="13" l="1"/>
  <c r="O5353" i="13"/>
  <c r="P5353" i="13" s="1"/>
  <c r="N5353" i="13"/>
  <c r="L5354" i="13"/>
  <c r="M5354" i="13" l="1"/>
  <c r="N5354" i="13"/>
  <c r="O5354" i="13"/>
  <c r="P5354" i="13" s="1"/>
  <c r="L5355" i="13"/>
  <c r="M5355" i="13" l="1"/>
  <c r="N5355" i="13"/>
  <c r="L5356" i="13"/>
  <c r="O5355" i="13"/>
  <c r="P5355" i="13" s="1"/>
  <c r="M5356" i="13" l="1"/>
  <c r="N5356" i="13"/>
  <c r="L5357" i="13"/>
  <c r="O5356" i="13"/>
  <c r="P5356" i="13" s="1"/>
  <c r="M5357" i="13" l="1"/>
  <c r="O5357" i="13"/>
  <c r="P5357" i="13" s="1"/>
  <c r="L5358" i="13"/>
  <c r="N5357" i="13"/>
  <c r="M5358" i="13" l="1"/>
  <c r="N5358" i="13"/>
  <c r="O5358" i="13"/>
  <c r="P5358" i="13" s="1"/>
  <c r="L5359" i="13"/>
  <c r="M5359" i="13" l="1"/>
  <c r="L5360" i="13"/>
  <c r="N5359" i="13"/>
  <c r="O5359" i="13"/>
  <c r="P5359" i="13" s="1"/>
  <c r="M5360" i="13" l="1"/>
  <c r="N5360" i="13"/>
  <c r="L5361" i="13"/>
  <c r="O5360" i="13"/>
  <c r="P5360" i="13" s="1"/>
  <c r="M5361" i="13" l="1"/>
  <c r="O5361" i="13"/>
  <c r="P5361" i="13" s="1"/>
  <c r="N5361" i="13"/>
  <c r="L5362" i="13"/>
  <c r="M5362" i="13" l="1"/>
  <c r="N5362" i="13"/>
  <c r="O5362" i="13"/>
  <c r="P5362" i="13" s="1"/>
  <c r="L5363" i="13"/>
  <c r="M5363" i="13" l="1"/>
  <c r="N5363" i="13"/>
  <c r="L5364" i="13"/>
  <c r="O5363" i="13"/>
  <c r="P5363" i="13" s="1"/>
  <c r="M5364" i="13" l="1"/>
  <c r="N5364" i="13"/>
  <c r="L5365" i="13"/>
  <c r="O5364" i="13"/>
  <c r="P5364" i="13" s="1"/>
  <c r="M5365" i="13" l="1"/>
  <c r="O5365" i="13"/>
  <c r="P5365" i="13" s="1"/>
  <c r="N5365" i="13"/>
  <c r="L5366" i="13"/>
  <c r="M5366" i="13" l="1"/>
  <c r="N5366" i="13"/>
  <c r="O5366" i="13"/>
  <c r="P5366" i="13" s="1"/>
  <c r="L5367" i="13"/>
  <c r="M5367" i="13" l="1"/>
  <c r="L5368" i="13"/>
  <c r="N5367" i="13"/>
  <c r="O5367" i="13"/>
  <c r="P5367" i="13" s="1"/>
  <c r="M5368" i="13" l="1"/>
  <c r="N5368" i="13"/>
  <c r="L5369" i="13"/>
  <c r="O5368" i="13"/>
  <c r="P5368" i="13" s="1"/>
  <c r="M5369" i="13" l="1"/>
  <c r="O5369" i="13"/>
  <c r="P5369" i="13" s="1"/>
  <c r="N5369" i="13"/>
  <c r="L5370" i="13"/>
  <c r="M5370" i="13" l="1"/>
  <c r="N5370" i="13"/>
  <c r="O5370" i="13"/>
  <c r="P5370" i="13" s="1"/>
  <c r="L5371" i="13"/>
  <c r="M5371" i="13" l="1"/>
  <c r="N5371" i="13"/>
  <c r="L5372" i="13"/>
  <c r="O5371" i="13"/>
  <c r="P5371" i="13" s="1"/>
  <c r="M5372" i="13" l="1"/>
  <c r="N5372" i="13"/>
  <c r="L5373" i="13"/>
  <c r="O5372" i="13"/>
  <c r="P5372" i="13" s="1"/>
  <c r="M5373" i="13" l="1"/>
  <c r="O5373" i="13"/>
  <c r="P5373" i="13" s="1"/>
  <c r="L5374" i="13"/>
  <c r="N5373" i="13"/>
  <c r="M5374" i="13" l="1"/>
  <c r="N5374" i="13"/>
  <c r="O5374" i="13"/>
  <c r="P5374" i="13" s="1"/>
  <c r="L5375" i="13"/>
  <c r="M5375" i="13" l="1"/>
  <c r="L5376" i="13"/>
  <c r="N5375" i="13"/>
  <c r="O5375" i="13"/>
  <c r="P5375" i="13" s="1"/>
  <c r="M5376" i="13" l="1"/>
  <c r="N5376" i="13"/>
  <c r="L5377" i="13"/>
  <c r="O5376" i="13"/>
  <c r="P5376" i="13" s="1"/>
  <c r="M5377" i="13" l="1"/>
  <c r="O5377" i="13"/>
  <c r="P5377" i="13" s="1"/>
  <c r="N5377" i="13"/>
  <c r="L5378" i="13"/>
  <c r="M5378" i="13" l="1"/>
  <c r="N5378" i="13"/>
  <c r="O5378" i="13"/>
  <c r="P5378" i="13" s="1"/>
  <c r="L5379" i="13"/>
  <c r="M5379" i="13" l="1"/>
  <c r="N5379" i="13"/>
  <c r="L5380" i="13"/>
  <c r="O5379" i="13"/>
  <c r="P5379" i="13" s="1"/>
  <c r="M5380" i="13" l="1"/>
  <c r="N5380" i="13"/>
  <c r="L5381" i="13"/>
  <c r="O5380" i="13"/>
  <c r="P5380" i="13" s="1"/>
  <c r="M5381" i="13" l="1"/>
  <c r="O5381" i="13"/>
  <c r="P5381" i="13" s="1"/>
  <c r="N5381" i="13"/>
  <c r="L5382" i="13"/>
  <c r="M5382" i="13" l="1"/>
  <c r="N5382" i="13"/>
  <c r="O5382" i="13"/>
  <c r="P5382" i="13" s="1"/>
  <c r="L5383" i="13"/>
  <c r="M5383" i="13" l="1"/>
  <c r="L5384" i="13"/>
  <c r="N5383" i="13"/>
  <c r="O5383" i="13"/>
  <c r="P5383" i="13" s="1"/>
  <c r="M5384" i="13" l="1"/>
  <c r="N5384" i="13"/>
  <c r="L5385" i="13"/>
  <c r="O5384" i="13"/>
  <c r="P5384" i="13" s="1"/>
  <c r="M5385" i="13" l="1"/>
  <c r="O5385" i="13"/>
  <c r="P5385" i="13" s="1"/>
  <c r="L5386" i="13"/>
  <c r="N5385" i="13"/>
  <c r="M5386" i="13" l="1"/>
  <c r="N5386" i="13"/>
  <c r="O5386" i="13"/>
  <c r="P5386" i="13" s="1"/>
  <c r="L5387" i="13"/>
  <c r="M5387" i="13" l="1"/>
  <c r="N5387" i="13"/>
  <c r="L5388" i="13"/>
  <c r="O5387" i="13"/>
  <c r="P5387" i="13" s="1"/>
  <c r="M5388" i="13" l="1"/>
  <c r="N5388" i="13"/>
  <c r="L5389" i="13"/>
  <c r="O5388" i="13"/>
  <c r="P5388" i="13" s="1"/>
  <c r="M5389" i="13" l="1"/>
  <c r="O5389" i="13"/>
  <c r="P5389" i="13" s="1"/>
  <c r="L5390" i="13"/>
  <c r="N5389" i="13"/>
  <c r="M5390" i="13" l="1"/>
  <c r="N5390" i="13"/>
  <c r="O5390" i="13"/>
  <c r="P5390" i="13" s="1"/>
  <c r="L5391" i="13"/>
  <c r="M5391" i="13" l="1"/>
  <c r="L5392" i="13"/>
  <c r="N5391" i="13"/>
  <c r="O5391" i="13"/>
  <c r="P5391" i="13" s="1"/>
  <c r="M5392" i="13" l="1"/>
  <c r="N5392" i="13"/>
  <c r="L5393" i="13"/>
  <c r="O5392" i="13"/>
  <c r="P5392" i="13" s="1"/>
  <c r="M5393" i="13" l="1"/>
  <c r="O5393" i="13"/>
  <c r="P5393" i="13" s="1"/>
  <c r="N5393" i="13"/>
  <c r="L5394" i="13"/>
  <c r="M5394" i="13" l="1"/>
  <c r="N5394" i="13"/>
  <c r="O5394" i="13"/>
  <c r="P5394" i="13" s="1"/>
  <c r="L5395" i="13"/>
  <c r="M5395" i="13" l="1"/>
  <c r="N5395" i="13"/>
  <c r="L5396" i="13"/>
  <c r="O5395" i="13"/>
  <c r="P5395" i="13" s="1"/>
  <c r="M5396" i="13" l="1"/>
  <c r="N5396" i="13"/>
  <c r="L5397" i="13"/>
  <c r="O5396" i="13"/>
  <c r="P5396" i="13" s="1"/>
  <c r="M5397" i="13" l="1"/>
  <c r="O5397" i="13"/>
  <c r="P5397" i="13" s="1"/>
  <c r="N5397" i="13"/>
  <c r="L5398" i="13"/>
  <c r="M5398" i="13" l="1"/>
  <c r="N5398" i="13"/>
  <c r="O5398" i="13"/>
  <c r="P5398" i="13" s="1"/>
  <c r="L5399" i="13"/>
  <c r="M5399" i="13" l="1"/>
  <c r="L5400" i="13"/>
  <c r="N5399" i="13"/>
  <c r="O5399" i="13"/>
  <c r="P5399" i="13" s="1"/>
  <c r="M5400" i="13" l="1"/>
  <c r="N5400" i="13"/>
  <c r="L5401" i="13"/>
  <c r="O5400" i="13"/>
  <c r="P5400" i="13" s="1"/>
  <c r="M5401" i="13" l="1"/>
  <c r="O5401" i="13"/>
  <c r="P5401" i="13" s="1"/>
  <c r="N5401" i="13"/>
  <c r="L5402" i="13"/>
  <c r="M5402" i="13" l="1"/>
  <c r="N5402" i="13"/>
  <c r="O5402" i="13"/>
  <c r="P5402" i="13" s="1"/>
  <c r="L5403" i="13"/>
  <c r="M5403" i="13" l="1"/>
  <c r="N5403" i="13"/>
  <c r="L5404" i="13"/>
  <c r="O5403" i="13"/>
  <c r="P5403" i="13" s="1"/>
  <c r="M5404" i="13" l="1"/>
  <c r="N5404" i="13"/>
  <c r="L5405" i="13"/>
  <c r="O5404" i="13"/>
  <c r="P5404" i="13" s="1"/>
  <c r="M5405" i="13" l="1"/>
  <c r="O5405" i="13"/>
  <c r="P5405" i="13" s="1"/>
  <c r="L5406" i="13"/>
  <c r="N5405" i="13"/>
  <c r="M5406" i="13" l="1"/>
  <c r="N5406" i="13"/>
  <c r="O5406" i="13"/>
  <c r="P5406" i="13" s="1"/>
  <c r="L5407" i="13"/>
  <c r="M5407" i="13" l="1"/>
  <c r="L5408" i="13"/>
  <c r="N5407" i="13"/>
  <c r="O5407" i="13"/>
  <c r="P5407" i="13" s="1"/>
  <c r="M5408" i="13" l="1"/>
  <c r="N5408" i="13"/>
  <c r="L5409" i="13"/>
  <c r="O5408" i="13"/>
  <c r="P5408" i="13" s="1"/>
  <c r="M5409" i="13" l="1"/>
  <c r="O5409" i="13"/>
  <c r="P5409" i="13" s="1"/>
  <c r="N5409" i="13"/>
  <c r="L5410" i="13"/>
  <c r="M5410" i="13" l="1"/>
  <c r="N5410" i="13"/>
  <c r="O5410" i="13"/>
  <c r="P5410" i="13" s="1"/>
  <c r="L5411" i="13"/>
  <c r="M5411" i="13" l="1"/>
  <c r="N5411" i="13"/>
  <c r="L5412" i="13"/>
  <c r="O5411" i="13"/>
  <c r="P5411" i="13" s="1"/>
  <c r="M5412" i="13" l="1"/>
  <c r="N5412" i="13"/>
  <c r="L5413" i="13"/>
  <c r="O5412" i="13"/>
  <c r="P5412" i="13" s="1"/>
  <c r="M5413" i="13" l="1"/>
  <c r="O5413" i="13"/>
  <c r="P5413" i="13" s="1"/>
  <c r="N5413" i="13"/>
  <c r="L5414" i="13"/>
  <c r="M5414" i="13" l="1"/>
  <c r="N5414" i="13"/>
  <c r="O5414" i="13"/>
  <c r="P5414" i="13" s="1"/>
  <c r="L5415" i="13"/>
  <c r="M5415" i="13" l="1"/>
  <c r="L5416" i="13"/>
  <c r="N5415" i="13"/>
  <c r="O5415" i="13"/>
  <c r="P5415" i="13" s="1"/>
  <c r="M5416" i="13" l="1"/>
  <c r="N5416" i="13"/>
  <c r="L5417" i="13"/>
  <c r="O5416" i="13"/>
  <c r="P5416" i="13" s="1"/>
  <c r="M5417" i="13" l="1"/>
  <c r="O5417" i="13"/>
  <c r="P5417" i="13" s="1"/>
  <c r="L5418" i="13"/>
  <c r="N5417" i="13"/>
  <c r="M5418" i="13" l="1"/>
  <c r="N5418" i="13"/>
  <c r="O5418" i="13"/>
  <c r="P5418" i="13" s="1"/>
  <c r="L5419" i="13"/>
  <c r="M5419" i="13" l="1"/>
  <c r="N5419" i="13"/>
  <c r="L5420" i="13"/>
  <c r="O5419" i="13"/>
  <c r="P5419" i="13" s="1"/>
  <c r="M5420" i="13" l="1"/>
  <c r="N5420" i="13"/>
  <c r="L5421" i="13"/>
  <c r="O5420" i="13"/>
  <c r="P5420" i="13" s="1"/>
  <c r="M5421" i="13" l="1"/>
  <c r="O5421" i="13"/>
  <c r="P5421" i="13" s="1"/>
  <c r="L5422" i="13"/>
  <c r="N5421" i="13"/>
  <c r="M5422" i="13" l="1"/>
  <c r="N5422" i="13"/>
  <c r="O5422" i="13"/>
  <c r="P5422" i="13" s="1"/>
  <c r="L5423" i="13"/>
  <c r="M5423" i="13" l="1"/>
  <c r="L5424" i="13"/>
  <c r="N5423" i="13"/>
  <c r="O5423" i="13"/>
  <c r="P5423" i="13" s="1"/>
  <c r="M5424" i="13" l="1"/>
  <c r="N5424" i="13"/>
  <c r="L5425" i="13"/>
  <c r="O5424" i="13"/>
  <c r="P5424" i="13" s="1"/>
  <c r="M5425" i="13" l="1"/>
  <c r="O5425" i="13"/>
  <c r="P5425" i="13" s="1"/>
  <c r="N5425" i="13"/>
  <c r="L5426" i="13"/>
  <c r="M5426" i="13" l="1"/>
  <c r="N5426" i="13"/>
  <c r="O5426" i="13"/>
  <c r="P5426" i="13" s="1"/>
  <c r="L5427" i="13"/>
  <c r="M5427" i="13" l="1"/>
  <c r="N5427" i="13"/>
  <c r="L5428" i="13"/>
  <c r="O5427" i="13"/>
  <c r="P5427" i="13" s="1"/>
  <c r="M5428" i="13" l="1"/>
  <c r="N5428" i="13"/>
  <c r="L5429" i="13"/>
  <c r="O5428" i="13"/>
  <c r="P5428" i="13" s="1"/>
  <c r="M5429" i="13" l="1"/>
  <c r="O5429" i="13"/>
  <c r="P5429" i="13" s="1"/>
  <c r="N5429" i="13"/>
  <c r="L5430" i="13"/>
  <c r="M5430" i="13" l="1"/>
  <c r="N5430" i="13"/>
  <c r="O5430" i="13"/>
  <c r="P5430" i="13" s="1"/>
  <c r="L5431" i="13"/>
  <c r="M5431" i="13" l="1"/>
  <c r="L5432" i="13"/>
  <c r="N5431" i="13"/>
  <c r="O5431" i="13"/>
  <c r="P5431" i="13" s="1"/>
  <c r="M5432" i="13" l="1"/>
  <c r="N5432" i="13"/>
  <c r="L5433" i="13"/>
  <c r="O5432" i="13"/>
  <c r="P5432" i="13" s="1"/>
  <c r="M5433" i="13" l="1"/>
  <c r="O5433" i="13"/>
  <c r="P5433" i="13" s="1"/>
  <c r="N5433" i="13"/>
  <c r="L5434" i="13"/>
  <c r="M5434" i="13" l="1"/>
  <c r="N5434" i="13"/>
  <c r="O5434" i="13"/>
  <c r="P5434" i="13" s="1"/>
  <c r="L5435" i="13"/>
  <c r="M5435" i="13" l="1"/>
  <c r="N5435" i="13"/>
  <c r="L5436" i="13"/>
  <c r="O5435" i="13"/>
  <c r="P5435" i="13" s="1"/>
  <c r="M5436" i="13" l="1"/>
  <c r="N5436" i="13"/>
  <c r="L5437" i="13"/>
  <c r="O5436" i="13"/>
  <c r="P5436" i="13" s="1"/>
  <c r="M5437" i="13" l="1"/>
  <c r="O5437" i="13"/>
  <c r="P5437" i="13" s="1"/>
  <c r="L5438" i="13"/>
  <c r="N5437" i="13"/>
  <c r="M5438" i="13" l="1"/>
  <c r="N5438" i="13"/>
  <c r="O5438" i="13"/>
  <c r="P5438" i="13" s="1"/>
  <c r="L5439" i="13"/>
  <c r="M5439" i="13" l="1"/>
  <c r="L5440" i="13"/>
  <c r="N5439" i="13"/>
  <c r="O5439" i="13"/>
  <c r="P5439" i="13" s="1"/>
  <c r="M5440" i="13" l="1"/>
  <c r="N5440" i="13"/>
  <c r="L5441" i="13"/>
  <c r="O5440" i="13"/>
  <c r="P5440" i="13" s="1"/>
  <c r="M5441" i="13" l="1"/>
  <c r="O5441" i="13"/>
  <c r="P5441" i="13" s="1"/>
  <c r="N5441" i="13"/>
  <c r="L5442" i="13"/>
  <c r="M5442" i="13" l="1"/>
  <c r="N5442" i="13"/>
  <c r="O5442" i="13"/>
  <c r="P5442" i="13" s="1"/>
  <c r="L5443" i="13"/>
  <c r="M5443" i="13" l="1"/>
  <c r="N5443" i="13"/>
  <c r="L5444" i="13"/>
  <c r="O5443" i="13"/>
  <c r="P5443" i="13" s="1"/>
  <c r="M5444" i="13" l="1"/>
  <c r="N5444" i="13"/>
  <c r="L5445" i="13"/>
  <c r="O5444" i="13"/>
  <c r="P5444" i="13" s="1"/>
  <c r="M5445" i="13" l="1"/>
  <c r="O5445" i="13"/>
  <c r="P5445" i="13" s="1"/>
  <c r="N5445" i="13"/>
  <c r="L5446" i="13"/>
  <c r="M5446" i="13" l="1"/>
  <c r="N5446" i="13"/>
  <c r="O5446" i="13"/>
  <c r="P5446" i="13" s="1"/>
  <c r="L5447" i="13"/>
  <c r="M5447" i="13" l="1"/>
  <c r="L5448" i="13"/>
  <c r="N5447" i="13"/>
  <c r="O5447" i="13"/>
  <c r="P5447" i="13" s="1"/>
  <c r="M5448" i="13" l="1"/>
  <c r="N5448" i="13"/>
  <c r="L5449" i="13"/>
  <c r="O5448" i="13"/>
  <c r="P5448" i="13" s="1"/>
  <c r="M5449" i="13" l="1"/>
  <c r="O5449" i="13"/>
  <c r="P5449" i="13" s="1"/>
  <c r="L5450" i="13"/>
  <c r="N5449" i="13"/>
  <c r="M5450" i="13" l="1"/>
  <c r="N5450" i="13"/>
  <c r="O5450" i="13"/>
  <c r="P5450" i="13" s="1"/>
  <c r="L5451" i="13"/>
  <c r="M5451" i="13" l="1"/>
  <c r="N5451" i="13"/>
  <c r="L5452" i="13"/>
  <c r="O5451" i="13"/>
  <c r="P5451" i="13" s="1"/>
  <c r="M5452" i="13" l="1"/>
  <c r="N5452" i="13"/>
  <c r="L5453" i="13"/>
  <c r="O5452" i="13"/>
  <c r="P5452" i="13" s="1"/>
  <c r="M5453" i="13" l="1"/>
  <c r="O5453" i="13"/>
  <c r="P5453" i="13" s="1"/>
  <c r="L5454" i="13"/>
  <c r="N5453" i="13"/>
  <c r="M5454" i="13" l="1"/>
  <c r="N5454" i="13"/>
  <c r="O5454" i="13"/>
  <c r="P5454" i="13" s="1"/>
  <c r="L5455" i="13"/>
  <c r="M5455" i="13" l="1"/>
  <c r="L5456" i="13"/>
  <c r="N5455" i="13"/>
  <c r="O5455" i="13"/>
  <c r="P5455" i="13" s="1"/>
  <c r="M5456" i="13" l="1"/>
  <c r="N5456" i="13"/>
  <c r="L5457" i="13"/>
  <c r="O5456" i="13"/>
  <c r="P5456" i="13" s="1"/>
  <c r="M5457" i="13" l="1"/>
  <c r="O5457" i="13"/>
  <c r="P5457" i="13" s="1"/>
  <c r="N5457" i="13"/>
  <c r="L5458" i="13"/>
  <c r="M5458" i="13" l="1"/>
  <c r="N5458" i="13"/>
  <c r="O5458" i="13"/>
  <c r="P5458" i="13" s="1"/>
  <c r="L5459" i="13"/>
  <c r="M5459" i="13" l="1"/>
  <c r="N5459" i="13"/>
  <c r="L5460" i="13"/>
  <c r="O5459" i="13"/>
  <c r="P5459" i="13" s="1"/>
  <c r="M5460" i="13" l="1"/>
  <c r="N5460" i="13"/>
  <c r="L5461" i="13"/>
  <c r="O5460" i="13"/>
  <c r="P5460" i="13" s="1"/>
  <c r="M5461" i="13" l="1"/>
  <c r="O5461" i="13"/>
  <c r="P5461" i="13" s="1"/>
  <c r="N5461" i="13"/>
  <c r="L5462" i="13"/>
  <c r="M5462" i="13" l="1"/>
  <c r="N5462" i="13"/>
  <c r="O5462" i="13"/>
  <c r="P5462" i="13" s="1"/>
  <c r="L5463" i="13"/>
  <c r="M5463" i="13" l="1"/>
  <c r="L5464" i="13"/>
  <c r="N5463" i="13"/>
  <c r="O5463" i="13"/>
  <c r="P5463" i="13" s="1"/>
  <c r="M5464" i="13" l="1"/>
  <c r="N5464" i="13"/>
  <c r="L5465" i="13"/>
  <c r="O5464" i="13"/>
  <c r="P5464" i="13" s="1"/>
  <c r="M5465" i="13" l="1"/>
  <c r="O5465" i="13"/>
  <c r="P5465" i="13" s="1"/>
  <c r="N5465" i="13"/>
  <c r="L5466" i="13"/>
  <c r="M5466" i="13" l="1"/>
  <c r="N5466" i="13"/>
  <c r="O5466" i="13"/>
  <c r="P5466" i="13" s="1"/>
  <c r="L5467" i="13"/>
  <c r="M5467" i="13" l="1"/>
  <c r="N5467" i="13"/>
  <c r="L5468" i="13"/>
  <c r="O5467" i="13"/>
  <c r="P5467" i="13" s="1"/>
  <c r="M5468" i="13" l="1"/>
  <c r="N5468" i="13"/>
  <c r="L5469" i="13"/>
  <c r="O5468" i="13"/>
  <c r="P5468" i="13" s="1"/>
  <c r="M5469" i="13" l="1"/>
  <c r="O5469" i="13"/>
  <c r="P5469" i="13" s="1"/>
  <c r="L5470" i="13"/>
  <c r="N5469" i="13"/>
  <c r="M5470" i="13" l="1"/>
  <c r="N5470" i="13"/>
  <c r="O5470" i="13"/>
  <c r="P5470" i="13" s="1"/>
  <c r="L5471" i="13"/>
  <c r="M5471" i="13" l="1"/>
  <c r="L5472" i="13"/>
  <c r="N5471" i="13"/>
  <c r="O5471" i="13"/>
  <c r="P5471" i="13" s="1"/>
  <c r="M5472" i="13" l="1"/>
  <c r="N5472" i="13"/>
  <c r="L5473" i="13"/>
  <c r="O5472" i="13"/>
  <c r="P5472" i="13" s="1"/>
  <c r="M5473" i="13" l="1"/>
  <c r="O5473" i="13"/>
  <c r="P5473" i="13" s="1"/>
  <c r="N5473" i="13"/>
  <c r="L5474" i="13"/>
  <c r="M5474" i="13" l="1"/>
  <c r="N5474" i="13"/>
  <c r="O5474" i="13"/>
  <c r="P5474" i="13" s="1"/>
  <c r="L5475" i="13"/>
  <c r="M5475" i="13" l="1"/>
  <c r="N5475" i="13"/>
  <c r="L5476" i="13"/>
  <c r="O5475" i="13"/>
  <c r="P5475" i="13" s="1"/>
  <c r="M5476" i="13" l="1"/>
  <c r="N5476" i="13"/>
  <c r="L5477" i="13"/>
  <c r="O5476" i="13"/>
  <c r="P5476" i="13" s="1"/>
  <c r="M5477" i="13" l="1"/>
  <c r="O5477" i="13"/>
  <c r="P5477" i="13" s="1"/>
  <c r="N5477" i="13"/>
  <c r="L5478" i="13"/>
  <c r="M5478" i="13" l="1"/>
  <c r="N5478" i="13"/>
  <c r="O5478" i="13"/>
  <c r="P5478" i="13" s="1"/>
  <c r="L5479" i="13"/>
  <c r="M5479" i="13" l="1"/>
  <c r="L5480" i="13"/>
  <c r="N5479" i="13"/>
  <c r="O5479" i="13"/>
  <c r="P5479" i="13" s="1"/>
  <c r="M5480" i="13" l="1"/>
  <c r="N5480" i="13"/>
  <c r="L5481" i="13"/>
  <c r="O5480" i="13"/>
  <c r="P5480" i="13" s="1"/>
  <c r="M5481" i="13" l="1"/>
  <c r="O5481" i="13"/>
  <c r="P5481" i="13" s="1"/>
  <c r="N5481" i="13"/>
  <c r="L5482" i="13"/>
  <c r="M5482" i="13" l="1"/>
  <c r="N5482" i="13"/>
  <c r="O5482" i="13"/>
  <c r="P5482" i="13" s="1"/>
  <c r="L5483" i="13"/>
  <c r="M5483" i="13" l="1"/>
  <c r="N5483" i="13"/>
  <c r="L5484" i="13"/>
  <c r="O5483" i="13"/>
  <c r="P5483" i="13" s="1"/>
  <c r="M5484" i="13" l="1"/>
  <c r="N5484" i="13"/>
  <c r="L5485" i="13"/>
  <c r="O5484" i="13"/>
  <c r="P5484" i="13" s="1"/>
  <c r="M5485" i="13" l="1"/>
  <c r="O5485" i="13"/>
  <c r="P5485" i="13" s="1"/>
  <c r="L5486" i="13"/>
  <c r="N5485" i="13"/>
  <c r="M5486" i="13" l="1"/>
  <c r="N5486" i="13"/>
  <c r="O5486" i="13"/>
  <c r="P5486" i="13" s="1"/>
  <c r="L5487" i="13"/>
  <c r="M5487" i="13" l="1"/>
  <c r="L5488" i="13"/>
  <c r="N5487" i="13"/>
  <c r="O5487" i="13"/>
  <c r="P5487" i="13" s="1"/>
  <c r="M5488" i="13" l="1"/>
  <c r="N5488" i="13"/>
  <c r="L5489" i="13"/>
  <c r="O5488" i="13"/>
  <c r="P5488" i="13" s="1"/>
  <c r="M5489" i="13" l="1"/>
  <c r="O5489" i="13"/>
  <c r="P5489" i="13" s="1"/>
  <c r="N5489" i="13"/>
  <c r="L5490" i="13"/>
  <c r="M5490" i="13" l="1"/>
  <c r="N5490" i="13"/>
  <c r="O5490" i="13"/>
  <c r="P5490" i="13" s="1"/>
  <c r="L5491" i="13"/>
  <c r="M5491" i="13" l="1"/>
  <c r="N5491" i="13"/>
  <c r="L5492" i="13"/>
  <c r="O5491" i="13"/>
  <c r="P5491" i="13" s="1"/>
  <c r="M5492" i="13" l="1"/>
  <c r="N5492" i="13"/>
  <c r="L5493" i="13"/>
  <c r="O5492" i="13"/>
  <c r="P5492" i="13" s="1"/>
  <c r="M5493" i="13" l="1"/>
  <c r="O5493" i="13"/>
  <c r="P5493" i="13" s="1"/>
  <c r="N5493" i="13"/>
  <c r="L5494" i="13"/>
  <c r="M5494" i="13" l="1"/>
  <c r="N5494" i="13"/>
  <c r="O5494" i="13"/>
  <c r="P5494" i="13" s="1"/>
  <c r="L5495" i="13"/>
  <c r="M5495" i="13" l="1"/>
  <c r="L5496" i="13"/>
  <c r="N5495" i="13"/>
  <c r="O5495" i="13"/>
  <c r="P5495" i="13" s="1"/>
  <c r="M5496" i="13" l="1"/>
  <c r="N5496" i="13"/>
  <c r="L5497" i="13"/>
  <c r="O5496" i="13"/>
  <c r="P5496" i="13" s="1"/>
  <c r="M5497" i="13" l="1"/>
  <c r="O5497" i="13"/>
  <c r="P5497" i="13" s="1"/>
  <c r="N5497" i="13"/>
  <c r="L5498" i="13"/>
  <c r="M5498" i="13" l="1"/>
  <c r="N5498" i="13"/>
  <c r="O5498" i="13"/>
  <c r="P5498" i="13" s="1"/>
  <c r="L5499" i="13"/>
  <c r="M5499" i="13" l="1"/>
  <c r="N5499" i="13"/>
  <c r="L5500" i="13"/>
  <c r="O5499" i="13"/>
  <c r="P5499" i="13" s="1"/>
  <c r="M5500" i="13" l="1"/>
  <c r="N5500" i="13"/>
  <c r="L5501" i="13"/>
  <c r="O5500" i="13"/>
  <c r="P5500" i="13" s="1"/>
  <c r="M5501" i="13" l="1"/>
  <c r="O5501" i="13"/>
  <c r="P5501" i="13" s="1"/>
  <c r="L5502" i="13"/>
  <c r="N5501" i="13"/>
  <c r="M5502" i="13" l="1"/>
  <c r="N5502" i="13"/>
  <c r="O5502" i="13"/>
  <c r="P5502" i="13" s="1"/>
  <c r="L5503" i="13"/>
  <c r="M5503" i="13" l="1"/>
  <c r="L5504" i="13"/>
  <c r="N5503" i="13"/>
  <c r="O5503" i="13"/>
  <c r="P5503" i="13" s="1"/>
  <c r="M5504" i="13" l="1"/>
  <c r="N5504" i="13"/>
  <c r="L5505" i="13"/>
  <c r="O5504" i="13"/>
  <c r="P5504" i="13" s="1"/>
  <c r="M5505" i="13" l="1"/>
  <c r="O5505" i="13"/>
  <c r="P5505" i="13" s="1"/>
  <c r="N5505" i="13"/>
  <c r="L5506" i="13"/>
  <c r="M5506" i="13" l="1"/>
  <c r="N5506" i="13"/>
  <c r="O5506" i="13"/>
  <c r="P5506" i="13" s="1"/>
  <c r="L5507" i="13"/>
  <c r="M5507" i="13" l="1"/>
  <c r="N5507" i="13"/>
  <c r="L5508" i="13"/>
  <c r="O5507" i="13"/>
  <c r="P5507" i="13" s="1"/>
  <c r="M5508" i="13" l="1"/>
  <c r="N5508" i="13"/>
  <c r="L5509" i="13"/>
  <c r="O5508" i="13"/>
  <c r="P5508" i="13" s="1"/>
  <c r="M5509" i="13" l="1"/>
  <c r="O5509" i="13"/>
  <c r="P5509" i="13" s="1"/>
  <c r="N5509" i="13"/>
  <c r="L5510" i="13"/>
  <c r="M5510" i="13" l="1"/>
  <c r="N5510" i="13"/>
  <c r="O5510" i="13"/>
  <c r="P5510" i="13" s="1"/>
  <c r="L5511" i="13"/>
  <c r="M5511" i="13" l="1"/>
  <c r="L5512" i="13"/>
  <c r="N5511" i="13"/>
  <c r="O5511" i="13"/>
  <c r="P5511" i="13" s="1"/>
  <c r="M5512" i="13" l="1"/>
  <c r="N5512" i="13"/>
  <c r="L5513" i="13"/>
  <c r="O5512" i="13"/>
  <c r="P5512" i="13" s="1"/>
  <c r="M5513" i="13" l="1"/>
  <c r="O5513" i="13"/>
  <c r="P5513" i="13" s="1"/>
  <c r="L5514" i="13"/>
  <c r="N5513" i="13"/>
  <c r="M5514" i="13" l="1"/>
  <c r="N5514" i="13"/>
  <c r="O5514" i="13"/>
  <c r="P5514" i="13" s="1"/>
  <c r="L5515" i="13"/>
  <c r="M5515" i="13" l="1"/>
  <c r="N5515" i="13"/>
  <c r="L5516" i="13"/>
  <c r="O5515" i="13"/>
  <c r="P5515" i="13" s="1"/>
  <c r="M5516" i="13" l="1"/>
  <c r="N5516" i="13"/>
  <c r="L5517" i="13"/>
  <c r="O5516" i="13"/>
  <c r="P5516" i="13" s="1"/>
  <c r="M5517" i="13" l="1"/>
  <c r="O5517" i="13"/>
  <c r="P5517" i="13" s="1"/>
  <c r="L5518" i="13"/>
  <c r="N5517" i="13"/>
  <c r="M5518" i="13" l="1"/>
  <c r="N5518" i="13"/>
  <c r="O5518" i="13"/>
  <c r="P5518" i="13" s="1"/>
  <c r="L5519" i="13"/>
  <c r="M5519" i="13" l="1"/>
  <c r="L5520" i="13"/>
  <c r="N5519" i="13"/>
  <c r="O5519" i="13"/>
  <c r="P5519" i="13" s="1"/>
  <c r="M5520" i="13" l="1"/>
  <c r="N5520" i="13"/>
  <c r="L5521" i="13"/>
  <c r="O5520" i="13"/>
  <c r="P5520" i="13" s="1"/>
  <c r="M5521" i="13" l="1"/>
  <c r="O5521" i="13"/>
  <c r="P5521" i="13" s="1"/>
  <c r="N5521" i="13"/>
  <c r="L5522" i="13"/>
  <c r="M5522" i="13" l="1"/>
  <c r="N5522" i="13"/>
  <c r="O5522" i="13"/>
  <c r="P5522" i="13" s="1"/>
  <c r="L5523" i="13"/>
  <c r="M5523" i="13" l="1"/>
  <c r="N5523" i="13"/>
  <c r="L5524" i="13"/>
  <c r="O5523" i="13"/>
  <c r="P5523" i="13" s="1"/>
  <c r="M5524" i="13" l="1"/>
  <c r="N5524" i="13"/>
  <c r="L5525" i="13"/>
  <c r="O5524" i="13"/>
  <c r="P5524" i="13" s="1"/>
  <c r="M5525" i="13" l="1"/>
  <c r="O5525" i="13"/>
  <c r="P5525" i="13" s="1"/>
  <c r="N5525" i="13"/>
  <c r="L5526" i="13"/>
  <c r="M5526" i="13" l="1"/>
  <c r="N5526" i="13"/>
  <c r="O5526" i="13"/>
  <c r="P5526" i="13" s="1"/>
  <c r="L5527" i="13"/>
  <c r="M5527" i="13" l="1"/>
  <c r="L5528" i="13"/>
  <c r="N5527" i="13"/>
  <c r="O5527" i="13"/>
  <c r="P5527" i="13" s="1"/>
  <c r="M5528" i="13" l="1"/>
  <c r="N5528" i="13"/>
  <c r="L5529" i="13"/>
  <c r="O5528" i="13"/>
  <c r="P5528" i="13" s="1"/>
  <c r="M5529" i="13" l="1"/>
  <c r="O5529" i="13"/>
  <c r="P5529" i="13" s="1"/>
  <c r="N5529" i="13"/>
  <c r="L5530" i="13"/>
  <c r="M5530" i="13" l="1"/>
  <c r="N5530" i="13"/>
  <c r="O5530" i="13"/>
  <c r="P5530" i="13" s="1"/>
  <c r="L5531" i="13"/>
  <c r="M5531" i="13" l="1"/>
  <c r="N5531" i="13"/>
  <c r="L5532" i="13"/>
  <c r="O5531" i="13"/>
  <c r="P5531" i="13" s="1"/>
  <c r="M5532" i="13" l="1"/>
  <c r="N5532" i="13"/>
  <c r="L5533" i="13"/>
  <c r="O5532" i="13"/>
  <c r="P5532" i="13" s="1"/>
  <c r="M5533" i="13" l="1"/>
  <c r="O5533" i="13"/>
  <c r="P5533" i="13" s="1"/>
  <c r="L5534" i="13"/>
  <c r="N5533" i="13"/>
  <c r="M5534" i="13" l="1"/>
  <c r="N5534" i="13"/>
  <c r="O5534" i="13"/>
  <c r="P5534" i="13" s="1"/>
  <c r="L5535" i="13"/>
  <c r="M5535" i="13" l="1"/>
  <c r="L5536" i="13"/>
  <c r="N5535" i="13"/>
  <c r="O5535" i="13"/>
  <c r="P5535" i="13" s="1"/>
  <c r="M5536" i="13" l="1"/>
  <c r="N5536" i="13"/>
  <c r="L5537" i="13"/>
  <c r="O5536" i="13"/>
  <c r="P5536" i="13" s="1"/>
  <c r="M5537" i="13" l="1"/>
  <c r="O5537" i="13"/>
  <c r="P5537" i="13" s="1"/>
  <c r="N5537" i="13"/>
  <c r="L5538" i="13"/>
  <c r="M5538" i="13" l="1"/>
  <c r="N5538" i="13"/>
  <c r="O5538" i="13"/>
  <c r="P5538" i="13" s="1"/>
  <c r="L5539" i="13"/>
  <c r="M5539" i="13" l="1"/>
  <c r="N5539" i="13"/>
  <c r="L5540" i="13"/>
  <c r="O5539" i="13"/>
  <c r="P5539" i="13" s="1"/>
  <c r="M5540" i="13" l="1"/>
  <c r="N5540" i="13"/>
  <c r="L5541" i="13"/>
  <c r="O5540" i="13"/>
  <c r="P5540" i="13" s="1"/>
  <c r="M5541" i="13" l="1"/>
  <c r="O5541" i="13"/>
  <c r="P5541" i="13" s="1"/>
  <c r="N5541" i="13"/>
  <c r="L5542" i="13"/>
  <c r="M5542" i="13" l="1"/>
  <c r="N5542" i="13"/>
  <c r="O5542" i="13"/>
  <c r="P5542" i="13" s="1"/>
  <c r="L5543" i="13"/>
  <c r="M5543" i="13" l="1"/>
  <c r="L5544" i="13"/>
  <c r="N5543" i="13"/>
  <c r="O5543" i="13"/>
  <c r="P5543" i="13" s="1"/>
  <c r="M5544" i="13" l="1"/>
  <c r="N5544" i="13"/>
  <c r="L5545" i="13"/>
  <c r="O5544" i="13"/>
  <c r="P5544" i="13" s="1"/>
  <c r="M5545" i="13" l="1"/>
  <c r="O5545" i="13"/>
  <c r="P5545" i="13" s="1"/>
  <c r="N5545" i="13"/>
  <c r="L5546" i="13"/>
  <c r="M5546" i="13" l="1"/>
  <c r="N5546" i="13"/>
  <c r="O5546" i="13"/>
  <c r="P5546" i="13" s="1"/>
  <c r="L5547" i="13"/>
  <c r="M5547" i="13" l="1"/>
  <c r="N5547" i="13"/>
  <c r="L5548" i="13"/>
  <c r="O5547" i="13"/>
  <c r="P5547" i="13" s="1"/>
  <c r="M5548" i="13" l="1"/>
  <c r="N5548" i="13"/>
  <c r="L5549" i="13"/>
  <c r="O5548" i="13"/>
  <c r="P5548" i="13" s="1"/>
  <c r="M5549" i="13" l="1"/>
  <c r="O5549" i="13"/>
  <c r="P5549" i="13" s="1"/>
  <c r="L5550" i="13"/>
  <c r="N5549" i="13"/>
  <c r="M5550" i="13" l="1"/>
  <c r="N5550" i="13"/>
  <c r="O5550" i="13"/>
  <c r="P5550" i="13" s="1"/>
  <c r="L5551" i="13"/>
  <c r="M5551" i="13" l="1"/>
  <c r="L5552" i="13"/>
  <c r="N5551" i="13"/>
  <c r="O5551" i="13"/>
  <c r="P5551" i="13" s="1"/>
  <c r="M5552" i="13" l="1"/>
  <c r="N5552" i="13"/>
  <c r="L5553" i="13"/>
  <c r="O5552" i="13"/>
  <c r="P5552" i="13" s="1"/>
  <c r="M5553" i="13" l="1"/>
  <c r="O5553" i="13"/>
  <c r="P5553" i="13" s="1"/>
  <c r="N5553" i="13"/>
  <c r="L5554" i="13"/>
  <c r="M5554" i="13" l="1"/>
  <c r="N5554" i="13"/>
  <c r="O5554" i="13"/>
  <c r="P5554" i="13" s="1"/>
  <c r="L5555" i="13"/>
  <c r="M5555" i="13" l="1"/>
  <c r="N5555" i="13"/>
  <c r="L5556" i="13"/>
  <c r="O5555" i="13"/>
  <c r="P5555" i="13" s="1"/>
  <c r="M5556" i="13" l="1"/>
  <c r="N5556" i="13"/>
  <c r="L5557" i="13"/>
  <c r="O5556" i="13"/>
  <c r="P5556" i="13" s="1"/>
  <c r="M5557" i="13" l="1"/>
  <c r="O5557" i="13"/>
  <c r="P5557" i="13" s="1"/>
  <c r="N5557" i="13"/>
  <c r="L5558" i="13"/>
  <c r="M5558" i="13" l="1"/>
  <c r="N5558" i="13"/>
  <c r="O5558" i="13"/>
  <c r="P5558" i="13" s="1"/>
  <c r="L5559" i="13"/>
  <c r="M5559" i="13" l="1"/>
  <c r="L5560" i="13"/>
  <c r="N5559" i="13"/>
  <c r="O5559" i="13"/>
  <c r="P5559" i="13" s="1"/>
  <c r="M5560" i="13" l="1"/>
  <c r="N5560" i="13"/>
  <c r="L5561" i="13"/>
  <c r="O5560" i="13"/>
  <c r="P5560" i="13" s="1"/>
  <c r="M5561" i="13" l="1"/>
  <c r="O5561" i="13"/>
  <c r="P5561" i="13" s="1"/>
  <c r="N5561" i="13"/>
  <c r="L5562" i="13"/>
  <c r="M5562" i="13" l="1"/>
  <c r="N5562" i="13"/>
  <c r="O5562" i="13"/>
  <c r="P5562" i="13" s="1"/>
  <c r="L5563" i="13"/>
  <c r="M5563" i="13" l="1"/>
  <c r="N5563" i="13"/>
  <c r="L5564" i="13"/>
  <c r="O5563" i="13"/>
  <c r="P5563" i="13" s="1"/>
  <c r="M5564" i="13" l="1"/>
  <c r="N5564" i="13"/>
  <c r="L5565" i="13"/>
  <c r="O5564" i="13"/>
  <c r="P5564" i="13" s="1"/>
  <c r="M5565" i="13" l="1"/>
  <c r="O5565" i="13"/>
  <c r="P5565" i="13" s="1"/>
  <c r="L5566" i="13"/>
  <c r="N5565" i="13"/>
  <c r="M5566" i="13" l="1"/>
  <c r="N5566" i="13"/>
  <c r="O5566" i="13"/>
  <c r="P5566" i="13" s="1"/>
  <c r="L5567" i="13"/>
  <c r="M5567" i="13" l="1"/>
  <c r="L5568" i="13"/>
  <c r="N5567" i="13"/>
  <c r="O5567" i="13"/>
  <c r="P5567" i="13" s="1"/>
  <c r="M5568" i="13" l="1"/>
  <c r="N5568" i="13"/>
  <c r="L5569" i="13"/>
  <c r="O5568" i="13"/>
  <c r="P5568" i="13" s="1"/>
  <c r="M5569" i="13" l="1"/>
  <c r="O5569" i="13"/>
  <c r="P5569" i="13" s="1"/>
  <c r="N5569" i="13"/>
  <c r="L5570" i="13"/>
  <c r="M5570" i="13" l="1"/>
  <c r="N5570" i="13"/>
  <c r="O5570" i="13"/>
  <c r="P5570" i="13" s="1"/>
  <c r="L5571" i="13"/>
  <c r="M5571" i="13" l="1"/>
  <c r="N5571" i="13"/>
  <c r="L5572" i="13"/>
  <c r="O5571" i="13"/>
  <c r="P5571" i="13" s="1"/>
  <c r="M5572" i="13" l="1"/>
  <c r="N5572" i="13"/>
  <c r="L5573" i="13"/>
  <c r="O5572" i="13"/>
  <c r="P5572" i="13" s="1"/>
  <c r="M5573" i="13" l="1"/>
  <c r="O5573" i="13"/>
  <c r="P5573" i="13" s="1"/>
  <c r="N5573" i="13"/>
  <c r="L5574" i="13"/>
  <c r="M5574" i="13" l="1"/>
  <c r="N5574" i="13"/>
  <c r="O5574" i="13"/>
  <c r="P5574" i="13" s="1"/>
  <c r="L5575" i="13"/>
  <c r="M5575" i="13" l="1"/>
  <c r="L5576" i="13"/>
  <c r="N5575" i="13"/>
  <c r="O5575" i="13"/>
  <c r="P5575" i="13" s="1"/>
  <c r="M5576" i="13" l="1"/>
  <c r="N5576" i="13"/>
  <c r="L5577" i="13"/>
  <c r="O5576" i="13"/>
  <c r="P5576" i="13" s="1"/>
  <c r="M5577" i="13" l="1"/>
  <c r="O5577" i="13"/>
  <c r="P5577" i="13" s="1"/>
  <c r="L5578" i="13"/>
  <c r="N5577" i="13"/>
  <c r="M5578" i="13" l="1"/>
  <c r="N5578" i="13"/>
  <c r="O5578" i="13"/>
  <c r="P5578" i="13" s="1"/>
  <c r="L5579" i="13"/>
  <c r="M5579" i="13" l="1"/>
  <c r="N5579" i="13"/>
  <c r="L5580" i="13"/>
  <c r="O5579" i="13"/>
  <c r="P5579" i="13" s="1"/>
  <c r="M5580" i="13" l="1"/>
  <c r="N5580" i="13"/>
  <c r="L5581" i="13"/>
  <c r="O5580" i="13"/>
  <c r="P5580" i="13" s="1"/>
  <c r="M5581" i="13" l="1"/>
  <c r="O5581" i="13"/>
  <c r="P5581" i="13" s="1"/>
  <c r="L5582" i="13"/>
  <c r="N5581" i="13"/>
  <c r="M5582" i="13" l="1"/>
  <c r="N5582" i="13"/>
  <c r="O5582" i="13"/>
  <c r="P5582" i="13" s="1"/>
  <c r="L5583" i="13"/>
  <c r="M5583" i="13" l="1"/>
  <c r="L5584" i="13"/>
  <c r="N5583" i="13"/>
  <c r="O5583" i="13"/>
  <c r="P5583" i="13" s="1"/>
  <c r="M5584" i="13" l="1"/>
  <c r="N5584" i="13"/>
  <c r="L5585" i="13"/>
  <c r="O5584" i="13"/>
  <c r="P5584" i="13" s="1"/>
  <c r="M5585" i="13" l="1"/>
  <c r="O5585" i="13"/>
  <c r="P5585" i="13" s="1"/>
  <c r="N5585" i="13"/>
  <c r="L5586" i="13"/>
  <c r="M5586" i="13" l="1"/>
  <c r="N5586" i="13"/>
  <c r="O5586" i="13"/>
  <c r="P5586" i="13" s="1"/>
  <c r="L5587" i="13"/>
  <c r="M5587" i="13" l="1"/>
  <c r="N5587" i="13"/>
  <c r="L5588" i="13"/>
  <c r="O5587" i="13"/>
  <c r="P5587" i="13" s="1"/>
  <c r="M5588" i="13" l="1"/>
  <c r="N5588" i="13"/>
  <c r="L5589" i="13"/>
  <c r="O5588" i="13"/>
  <c r="P5588" i="13" s="1"/>
  <c r="M5589" i="13" l="1"/>
  <c r="O5589" i="13"/>
  <c r="P5589" i="13" s="1"/>
  <c r="N5589" i="13"/>
  <c r="L5590" i="13"/>
  <c r="M5590" i="13" l="1"/>
  <c r="N5590" i="13"/>
  <c r="O5590" i="13"/>
  <c r="P5590" i="13" s="1"/>
  <c r="L5591" i="13"/>
  <c r="M5591" i="13" l="1"/>
  <c r="L5592" i="13"/>
  <c r="N5591" i="13"/>
  <c r="O5591" i="13"/>
  <c r="P5591" i="13" s="1"/>
  <c r="M5592" i="13" l="1"/>
  <c r="N5592" i="13"/>
  <c r="L5593" i="13"/>
  <c r="O5592" i="13"/>
  <c r="P5592" i="13" s="1"/>
  <c r="M5593" i="13" l="1"/>
  <c r="O5593" i="13"/>
  <c r="P5593" i="13" s="1"/>
  <c r="N5593" i="13"/>
  <c r="L5594" i="13"/>
  <c r="M5594" i="13" l="1"/>
  <c r="N5594" i="13"/>
  <c r="O5594" i="13"/>
  <c r="P5594" i="13" s="1"/>
  <c r="L5595" i="13"/>
  <c r="M5595" i="13" l="1"/>
  <c r="N5595" i="13"/>
  <c r="L5596" i="13"/>
  <c r="O5595" i="13"/>
  <c r="P5595" i="13" s="1"/>
  <c r="M5596" i="13" l="1"/>
  <c r="N5596" i="13"/>
  <c r="L5597" i="13"/>
  <c r="O5596" i="13"/>
  <c r="P5596" i="13" s="1"/>
  <c r="M5597" i="13" l="1"/>
  <c r="O5597" i="13"/>
  <c r="P5597" i="13" s="1"/>
  <c r="L5598" i="13"/>
  <c r="N5597" i="13"/>
  <c r="M5598" i="13" l="1"/>
  <c r="N5598" i="13"/>
  <c r="O5598" i="13"/>
  <c r="P5598" i="13" s="1"/>
  <c r="L5599" i="13"/>
  <c r="M5599" i="13" l="1"/>
  <c r="L5600" i="13"/>
  <c r="N5599" i="13"/>
  <c r="O5599" i="13"/>
  <c r="P5599" i="13" s="1"/>
  <c r="M5600" i="13" l="1"/>
  <c r="N5600" i="13"/>
  <c r="L5601" i="13"/>
  <c r="O5600" i="13"/>
  <c r="P5600" i="13" s="1"/>
  <c r="M5601" i="13" l="1"/>
  <c r="O5601" i="13"/>
  <c r="P5601" i="13" s="1"/>
  <c r="N5601" i="13"/>
  <c r="L5602" i="13"/>
  <c r="M5602" i="13" l="1"/>
  <c r="N5602" i="13"/>
  <c r="O5602" i="13"/>
  <c r="P5602" i="13" s="1"/>
  <c r="L5603" i="13"/>
  <c r="M5603" i="13" l="1"/>
  <c r="N5603" i="13"/>
  <c r="L5604" i="13"/>
  <c r="O5603" i="13"/>
  <c r="P5603" i="13" s="1"/>
  <c r="M5604" i="13" l="1"/>
  <c r="N5604" i="13"/>
  <c r="L5605" i="13"/>
  <c r="O5604" i="13"/>
  <c r="P5604" i="13" s="1"/>
  <c r="M5605" i="13" l="1"/>
  <c r="O5605" i="13"/>
  <c r="P5605" i="13" s="1"/>
  <c r="N5605" i="13"/>
  <c r="L5606" i="13"/>
  <c r="M5606" i="13" l="1"/>
  <c r="N5606" i="13"/>
  <c r="O5606" i="13"/>
  <c r="P5606" i="13" s="1"/>
  <c r="L5607" i="13"/>
  <c r="M5607" i="13" l="1"/>
  <c r="L5608" i="13"/>
  <c r="N5607" i="13"/>
  <c r="O5607" i="13"/>
  <c r="P5607" i="13" s="1"/>
  <c r="M5608" i="13" l="1"/>
  <c r="N5608" i="13"/>
  <c r="L5609" i="13"/>
  <c r="O5608" i="13"/>
  <c r="P5608" i="13" s="1"/>
  <c r="M5609" i="13" l="1"/>
  <c r="O5609" i="13"/>
  <c r="P5609" i="13" s="1"/>
  <c r="N5609" i="13"/>
  <c r="L5610" i="13"/>
  <c r="M5610" i="13" l="1"/>
  <c r="N5610" i="13"/>
  <c r="O5610" i="13"/>
  <c r="P5610" i="13" s="1"/>
  <c r="L5611" i="13"/>
  <c r="M5611" i="13" l="1"/>
  <c r="N5611" i="13"/>
  <c r="L5612" i="13"/>
  <c r="O5611" i="13"/>
  <c r="P5611" i="13" s="1"/>
  <c r="M5612" i="13" l="1"/>
  <c r="N5612" i="13"/>
  <c r="L5613" i="13"/>
  <c r="O5612" i="13"/>
  <c r="P5612" i="13" s="1"/>
  <c r="M5613" i="13" l="1"/>
  <c r="O5613" i="13"/>
  <c r="P5613" i="13" s="1"/>
  <c r="L5614" i="13"/>
  <c r="N5613" i="13"/>
  <c r="M5614" i="13" l="1"/>
  <c r="N5614" i="13"/>
  <c r="O5614" i="13"/>
  <c r="P5614" i="13" s="1"/>
  <c r="L5615" i="13"/>
  <c r="M5615" i="13" l="1"/>
  <c r="L5616" i="13"/>
  <c r="N5615" i="13"/>
  <c r="O5615" i="13"/>
  <c r="P5615" i="13" s="1"/>
  <c r="M5616" i="13" l="1"/>
  <c r="N5616" i="13"/>
  <c r="L5617" i="13"/>
  <c r="O5616" i="13"/>
  <c r="P5616" i="13" s="1"/>
  <c r="M5617" i="13" l="1"/>
  <c r="O5617" i="13"/>
  <c r="P5617" i="13" s="1"/>
  <c r="N5617" i="13"/>
  <c r="L5618" i="13"/>
  <c r="M5618" i="13" l="1"/>
  <c r="N5618" i="13"/>
  <c r="O5618" i="13"/>
  <c r="P5618" i="13" s="1"/>
  <c r="L5619" i="13"/>
  <c r="M5619" i="13" l="1"/>
  <c r="N5619" i="13"/>
  <c r="L5620" i="13"/>
  <c r="O5619" i="13"/>
  <c r="P5619" i="13" s="1"/>
  <c r="M5620" i="13" l="1"/>
  <c r="N5620" i="13"/>
  <c r="L5621" i="13"/>
  <c r="O5620" i="13"/>
  <c r="P5620" i="13" s="1"/>
  <c r="M5621" i="13" l="1"/>
  <c r="O5621" i="13"/>
  <c r="P5621" i="13" s="1"/>
  <c r="N5621" i="13"/>
  <c r="L5622" i="13"/>
  <c r="M5622" i="13" l="1"/>
  <c r="N5622" i="13"/>
  <c r="O5622" i="13"/>
  <c r="P5622" i="13" s="1"/>
  <c r="L5623" i="13"/>
  <c r="M5623" i="13" l="1"/>
  <c r="L5624" i="13"/>
  <c r="N5623" i="13"/>
  <c r="O5623" i="13"/>
  <c r="P5623" i="13" s="1"/>
  <c r="M5624" i="13" l="1"/>
  <c r="N5624" i="13"/>
  <c r="L5625" i="13"/>
  <c r="O5624" i="13"/>
  <c r="P5624" i="13" s="1"/>
  <c r="M5625" i="13" l="1"/>
  <c r="O5625" i="13"/>
  <c r="P5625" i="13" s="1"/>
  <c r="N5625" i="13"/>
  <c r="L5626" i="13"/>
  <c r="M5626" i="13" l="1"/>
  <c r="N5626" i="13"/>
  <c r="O5626" i="13"/>
  <c r="P5626" i="13" s="1"/>
  <c r="L5627" i="13"/>
  <c r="M5627" i="13" l="1"/>
  <c r="N5627" i="13"/>
  <c r="L5628" i="13"/>
  <c r="O5627" i="13"/>
  <c r="P5627" i="13" s="1"/>
  <c r="M5628" i="13" l="1"/>
  <c r="N5628" i="13"/>
  <c r="L5629" i="13"/>
  <c r="O5628" i="13"/>
  <c r="P5628" i="13" s="1"/>
  <c r="M5629" i="13" l="1"/>
  <c r="O5629" i="13"/>
  <c r="P5629" i="13" s="1"/>
  <c r="L5630" i="13"/>
  <c r="N5629" i="13"/>
  <c r="M5630" i="13" l="1"/>
  <c r="N5630" i="13"/>
  <c r="O5630" i="13"/>
  <c r="P5630" i="13" s="1"/>
  <c r="L5631" i="13"/>
  <c r="M5631" i="13" l="1"/>
  <c r="L5632" i="13"/>
  <c r="N5631" i="13"/>
  <c r="O5631" i="13"/>
  <c r="P5631" i="13" s="1"/>
  <c r="M5632" i="13" l="1"/>
  <c r="N5632" i="13"/>
  <c r="L5633" i="13"/>
  <c r="O5632" i="13"/>
  <c r="P5632" i="13" s="1"/>
  <c r="M5633" i="13" l="1"/>
  <c r="O5633" i="13"/>
  <c r="P5633" i="13" s="1"/>
  <c r="N5633" i="13"/>
  <c r="L5634" i="13"/>
  <c r="M5634" i="13" l="1"/>
  <c r="N5634" i="13"/>
  <c r="O5634" i="13"/>
  <c r="P5634" i="13" s="1"/>
  <c r="L5635" i="13"/>
  <c r="M5635" i="13" l="1"/>
  <c r="N5635" i="13"/>
  <c r="L5636" i="13"/>
  <c r="O5635" i="13"/>
  <c r="P5635" i="13" s="1"/>
  <c r="M5636" i="13" l="1"/>
  <c r="N5636" i="13"/>
  <c r="L5637" i="13"/>
  <c r="O5636" i="13"/>
  <c r="P5636" i="13" s="1"/>
  <c r="M5637" i="13" l="1"/>
  <c r="O5637" i="13"/>
  <c r="P5637" i="13" s="1"/>
  <c r="N5637" i="13"/>
  <c r="L5638" i="13"/>
  <c r="M5638" i="13" l="1"/>
  <c r="N5638" i="13"/>
  <c r="O5638" i="13"/>
  <c r="P5638" i="13" s="1"/>
  <c r="L5639" i="13"/>
  <c r="M5639" i="13" l="1"/>
  <c r="L5640" i="13"/>
  <c r="N5639" i="13"/>
  <c r="O5639" i="13"/>
  <c r="P5639" i="13" s="1"/>
  <c r="M5640" i="13" l="1"/>
  <c r="N5640" i="13"/>
  <c r="L5641" i="13"/>
  <c r="O5640" i="13"/>
  <c r="P5640" i="13" s="1"/>
  <c r="M5641" i="13" l="1"/>
  <c r="O5641" i="13"/>
  <c r="P5641" i="13" s="1"/>
  <c r="L5642" i="13"/>
  <c r="N5641" i="13"/>
  <c r="M5642" i="13" l="1"/>
  <c r="N5642" i="13"/>
  <c r="O5642" i="13"/>
  <c r="P5642" i="13" s="1"/>
  <c r="L5643" i="13"/>
  <c r="M5643" i="13" l="1"/>
  <c r="N5643" i="13"/>
  <c r="L5644" i="13"/>
  <c r="O5643" i="13"/>
  <c r="P5643" i="13" s="1"/>
  <c r="M5644" i="13" l="1"/>
  <c r="N5644" i="13"/>
  <c r="L5645" i="13"/>
  <c r="O5644" i="13"/>
  <c r="P5644" i="13" s="1"/>
  <c r="M5645" i="13" l="1"/>
  <c r="O5645" i="13"/>
  <c r="P5645" i="13" s="1"/>
  <c r="L5646" i="13"/>
  <c r="N5645" i="13"/>
  <c r="M5646" i="13" l="1"/>
  <c r="N5646" i="13"/>
  <c r="O5646" i="13"/>
  <c r="P5646" i="13" s="1"/>
  <c r="L5647" i="13"/>
  <c r="M5647" i="13" l="1"/>
  <c r="L5648" i="13"/>
  <c r="N5647" i="13"/>
  <c r="O5647" i="13"/>
  <c r="P5647" i="13" s="1"/>
  <c r="M5648" i="13" l="1"/>
  <c r="N5648" i="13"/>
  <c r="L5649" i="13"/>
  <c r="O5648" i="13"/>
  <c r="P5648" i="13" s="1"/>
  <c r="M5649" i="13" l="1"/>
  <c r="O5649" i="13"/>
  <c r="P5649" i="13" s="1"/>
  <c r="N5649" i="13"/>
  <c r="L5650" i="13"/>
  <c r="M5650" i="13" l="1"/>
  <c r="N5650" i="13"/>
  <c r="O5650" i="13"/>
  <c r="P5650" i="13" s="1"/>
  <c r="L5651" i="13"/>
  <c r="M5651" i="13" l="1"/>
  <c r="N5651" i="13"/>
  <c r="L5652" i="13"/>
  <c r="O5651" i="13"/>
  <c r="P5651" i="13" s="1"/>
  <c r="M5652" i="13" l="1"/>
  <c r="N5652" i="13"/>
  <c r="L5653" i="13"/>
  <c r="O5652" i="13"/>
  <c r="P5652" i="13" s="1"/>
  <c r="M5653" i="13" l="1"/>
  <c r="O5653" i="13"/>
  <c r="P5653" i="13" s="1"/>
  <c r="N5653" i="13"/>
  <c r="L5654" i="13"/>
  <c r="M5654" i="13" l="1"/>
  <c r="N5654" i="13"/>
  <c r="O5654" i="13"/>
  <c r="P5654" i="13" s="1"/>
  <c r="L5655" i="13"/>
  <c r="M5655" i="13" l="1"/>
  <c r="L5656" i="13"/>
  <c r="N5655" i="13"/>
  <c r="O5655" i="13"/>
  <c r="P5655" i="13" s="1"/>
  <c r="M5656" i="13" l="1"/>
  <c r="N5656" i="13"/>
  <c r="L5657" i="13"/>
  <c r="O5656" i="13"/>
  <c r="P5656" i="13" s="1"/>
  <c r="M5657" i="13" l="1"/>
  <c r="O5657" i="13"/>
  <c r="P5657" i="13" s="1"/>
  <c r="N5657" i="13"/>
  <c r="L5658" i="13"/>
  <c r="M5658" i="13" l="1"/>
  <c r="N5658" i="13"/>
  <c r="O5658" i="13"/>
  <c r="P5658" i="13" s="1"/>
  <c r="L5659" i="13"/>
  <c r="M5659" i="13" l="1"/>
  <c r="N5659" i="13"/>
  <c r="L5660" i="13"/>
  <c r="O5659" i="13"/>
  <c r="P5659" i="13" s="1"/>
  <c r="M5660" i="13" l="1"/>
  <c r="N5660" i="13"/>
  <c r="L5661" i="13"/>
  <c r="O5660" i="13"/>
  <c r="P5660" i="13" s="1"/>
  <c r="M5661" i="13" l="1"/>
  <c r="O5661" i="13"/>
  <c r="P5661" i="13" s="1"/>
  <c r="L5662" i="13"/>
  <c r="N5661" i="13"/>
  <c r="M5662" i="13" l="1"/>
  <c r="N5662" i="13"/>
  <c r="O5662" i="13"/>
  <c r="P5662" i="13" s="1"/>
  <c r="L5663" i="13"/>
  <c r="M5663" i="13" l="1"/>
  <c r="L5664" i="13"/>
  <c r="N5663" i="13"/>
  <c r="O5663" i="13"/>
  <c r="P5663" i="13" s="1"/>
  <c r="M5664" i="13" l="1"/>
  <c r="N5664" i="13"/>
  <c r="L5665" i="13"/>
  <c r="O5664" i="13"/>
  <c r="P5664" i="13" s="1"/>
  <c r="M5665" i="13" l="1"/>
  <c r="O5665" i="13"/>
  <c r="P5665" i="13" s="1"/>
  <c r="N5665" i="13"/>
  <c r="L5666" i="13"/>
  <c r="M5666" i="13" l="1"/>
  <c r="N5666" i="13"/>
  <c r="O5666" i="13"/>
  <c r="P5666" i="13" s="1"/>
  <c r="L5667" i="13"/>
  <c r="M5667" i="13" l="1"/>
  <c r="N5667" i="13"/>
  <c r="L5668" i="13"/>
  <c r="O5667" i="13"/>
  <c r="P5667" i="13" s="1"/>
  <c r="M5668" i="13" l="1"/>
  <c r="N5668" i="13"/>
  <c r="L5669" i="13"/>
  <c r="O5668" i="13"/>
  <c r="P5668" i="13" s="1"/>
  <c r="M5669" i="13" l="1"/>
  <c r="O5669" i="13"/>
  <c r="P5669" i="13" s="1"/>
  <c r="N5669" i="13"/>
  <c r="L5670" i="13"/>
  <c r="M5670" i="13" l="1"/>
  <c r="N5670" i="13"/>
  <c r="O5670" i="13"/>
  <c r="P5670" i="13" s="1"/>
  <c r="L5671" i="13"/>
  <c r="M5671" i="13" l="1"/>
  <c r="L5672" i="13"/>
  <c r="N5671" i="13"/>
  <c r="O5671" i="13"/>
  <c r="P5671" i="13" s="1"/>
  <c r="M5672" i="13" l="1"/>
  <c r="N5672" i="13"/>
  <c r="L5673" i="13"/>
  <c r="O5672" i="13"/>
  <c r="P5672" i="13" s="1"/>
  <c r="M5673" i="13" l="1"/>
  <c r="O5673" i="13"/>
  <c r="P5673" i="13" s="1"/>
  <c r="L5674" i="13"/>
  <c r="N5673" i="13"/>
  <c r="M5674" i="13" l="1"/>
  <c r="N5674" i="13"/>
  <c r="O5674" i="13"/>
  <c r="P5674" i="13" s="1"/>
  <c r="L5675" i="13"/>
  <c r="M5675" i="13" l="1"/>
  <c r="N5675" i="13"/>
  <c r="L5676" i="13"/>
  <c r="O5675" i="13"/>
  <c r="P5675" i="13" s="1"/>
  <c r="M5676" i="13" l="1"/>
  <c r="N5676" i="13"/>
  <c r="L5677" i="13"/>
  <c r="O5676" i="13"/>
  <c r="P5676" i="13" s="1"/>
  <c r="M5677" i="13" l="1"/>
  <c r="O5677" i="13"/>
  <c r="P5677" i="13" s="1"/>
  <c r="L5678" i="13"/>
  <c r="N5677" i="13"/>
  <c r="M5678" i="13" l="1"/>
  <c r="N5678" i="13"/>
  <c r="O5678" i="13"/>
  <c r="P5678" i="13" s="1"/>
  <c r="L5679" i="13"/>
  <c r="M5679" i="13" l="1"/>
  <c r="L5680" i="13"/>
  <c r="N5679" i="13"/>
  <c r="O5679" i="13"/>
  <c r="P5679" i="13" s="1"/>
  <c r="M5680" i="13" l="1"/>
  <c r="N5680" i="13"/>
  <c r="L5681" i="13"/>
  <c r="O5680" i="13"/>
  <c r="P5680" i="13" s="1"/>
  <c r="M5681" i="13" l="1"/>
  <c r="O5681" i="13"/>
  <c r="P5681" i="13" s="1"/>
  <c r="N5681" i="13"/>
  <c r="L5682" i="13"/>
  <c r="M5682" i="13" l="1"/>
  <c r="N5682" i="13"/>
  <c r="O5682" i="13"/>
  <c r="P5682" i="13" s="1"/>
  <c r="L5683" i="13"/>
  <c r="M5683" i="13" l="1"/>
  <c r="N5683" i="13"/>
  <c r="L5684" i="13"/>
  <c r="O5683" i="13"/>
  <c r="P5683" i="13" s="1"/>
  <c r="M5684" i="13" l="1"/>
  <c r="N5684" i="13"/>
  <c r="L5685" i="13"/>
  <c r="O5684" i="13"/>
  <c r="P5684" i="13" s="1"/>
  <c r="M5685" i="13" l="1"/>
  <c r="O5685" i="13"/>
  <c r="P5685" i="13" s="1"/>
  <c r="N5685" i="13"/>
  <c r="L5686" i="13"/>
  <c r="M5686" i="13" l="1"/>
  <c r="N5686" i="13"/>
  <c r="O5686" i="13"/>
  <c r="P5686" i="13" s="1"/>
  <c r="L5687" i="13"/>
  <c r="M5687" i="13" l="1"/>
  <c r="L5688" i="13"/>
  <c r="N5687" i="13"/>
  <c r="O5687" i="13"/>
  <c r="P5687" i="13" s="1"/>
  <c r="M5688" i="13" l="1"/>
  <c r="N5688" i="13"/>
  <c r="L5689" i="13"/>
  <c r="O5688" i="13"/>
  <c r="P5688" i="13" s="1"/>
  <c r="M5689" i="13" l="1"/>
  <c r="O5689" i="13"/>
  <c r="P5689" i="13" s="1"/>
  <c r="N5689" i="13"/>
  <c r="L5690" i="13"/>
  <c r="M5690" i="13" l="1"/>
  <c r="N5690" i="13"/>
  <c r="O5690" i="13"/>
  <c r="P5690" i="13" s="1"/>
  <c r="L5691" i="13"/>
  <c r="M5691" i="13" l="1"/>
  <c r="N5691" i="13"/>
  <c r="L5692" i="13"/>
  <c r="O5691" i="13"/>
  <c r="P5691" i="13" s="1"/>
  <c r="M5692" i="13" l="1"/>
  <c r="N5692" i="13"/>
  <c r="L5693" i="13"/>
  <c r="O5692" i="13"/>
  <c r="P5692" i="13" s="1"/>
  <c r="M5693" i="13" l="1"/>
  <c r="O5693" i="13"/>
  <c r="P5693" i="13" s="1"/>
  <c r="L5694" i="13"/>
  <c r="N5693" i="13"/>
  <c r="M5694" i="13" l="1"/>
  <c r="N5694" i="13"/>
  <c r="O5694" i="13"/>
  <c r="P5694" i="13" s="1"/>
  <c r="L5695" i="13"/>
  <c r="M5695" i="13" l="1"/>
  <c r="L5696" i="13"/>
  <c r="N5695" i="13"/>
  <c r="O5695" i="13"/>
  <c r="P5695" i="13" s="1"/>
  <c r="M5696" i="13" l="1"/>
  <c r="N5696" i="13"/>
  <c r="L5697" i="13"/>
  <c r="O5696" i="13"/>
  <c r="P5696" i="13" s="1"/>
  <c r="M5697" i="13" l="1"/>
  <c r="O5697" i="13"/>
  <c r="P5697" i="13" s="1"/>
  <c r="N5697" i="13"/>
  <c r="L5698" i="13"/>
  <c r="M5698" i="13" l="1"/>
  <c r="N5698" i="13"/>
  <c r="O5698" i="13"/>
  <c r="P5698" i="13" s="1"/>
  <c r="L5699" i="13"/>
  <c r="M5699" i="13" l="1"/>
  <c r="N5699" i="13"/>
  <c r="L5700" i="13"/>
  <c r="O5699" i="13"/>
  <c r="P5699" i="13" s="1"/>
  <c r="M5700" i="13" l="1"/>
  <c r="N5700" i="13"/>
  <c r="L5701" i="13"/>
  <c r="O5700" i="13"/>
  <c r="P5700" i="13" s="1"/>
  <c r="M5701" i="13" l="1"/>
  <c r="O5701" i="13"/>
  <c r="P5701" i="13" s="1"/>
  <c r="N5701" i="13"/>
  <c r="L5702" i="13"/>
  <c r="M5702" i="13" l="1"/>
  <c r="N5702" i="13"/>
  <c r="O5702" i="13"/>
  <c r="P5702" i="13" s="1"/>
  <c r="L5703" i="13"/>
  <c r="M5703" i="13" l="1"/>
  <c r="L5704" i="13"/>
  <c r="N5703" i="13"/>
  <c r="O5703" i="13"/>
  <c r="P5703" i="13" s="1"/>
  <c r="M5704" i="13" l="1"/>
  <c r="N5704" i="13"/>
  <c r="L5705" i="13"/>
  <c r="O5704" i="13"/>
  <c r="P5704" i="13" s="1"/>
  <c r="M5705" i="13" l="1"/>
  <c r="O5705" i="13"/>
  <c r="P5705" i="13" s="1"/>
  <c r="L5706" i="13"/>
  <c r="N5705" i="13"/>
  <c r="M5706" i="13" l="1"/>
  <c r="N5706" i="13"/>
  <c r="O5706" i="13"/>
  <c r="P5706" i="13" s="1"/>
  <c r="L5707" i="13"/>
  <c r="M5707" i="13" l="1"/>
  <c r="N5707" i="13"/>
  <c r="L5708" i="13"/>
  <c r="O5707" i="13"/>
  <c r="P5707" i="13" s="1"/>
  <c r="M5708" i="13" l="1"/>
  <c r="N5708" i="13"/>
  <c r="L5709" i="13"/>
  <c r="O5708" i="13"/>
  <c r="P5708" i="13" s="1"/>
  <c r="M5709" i="13" l="1"/>
  <c r="O5709" i="13"/>
  <c r="P5709" i="13" s="1"/>
  <c r="L5710" i="13"/>
  <c r="N5709" i="13"/>
  <c r="M5710" i="13" l="1"/>
  <c r="N5710" i="13"/>
  <c r="O5710" i="13"/>
  <c r="P5710" i="13" s="1"/>
  <c r="L5711" i="13"/>
  <c r="M5711" i="13" l="1"/>
  <c r="L5712" i="13"/>
  <c r="N5711" i="13"/>
  <c r="O5711" i="13"/>
  <c r="P5711" i="13" s="1"/>
  <c r="M5712" i="13" l="1"/>
  <c r="N5712" i="13"/>
  <c r="L5713" i="13"/>
  <c r="O5712" i="13"/>
  <c r="P5712" i="13" s="1"/>
  <c r="M5713" i="13" l="1"/>
  <c r="O5713" i="13"/>
  <c r="P5713" i="13" s="1"/>
  <c r="N5713" i="13"/>
  <c r="L5714" i="13"/>
  <c r="M5714" i="13" l="1"/>
  <c r="N5714" i="13"/>
  <c r="O5714" i="13"/>
  <c r="P5714" i="13" s="1"/>
  <c r="L5715" i="13"/>
  <c r="M5715" i="13" l="1"/>
  <c r="N5715" i="13"/>
  <c r="L5716" i="13"/>
  <c r="O5715" i="13"/>
  <c r="P5715" i="13" s="1"/>
  <c r="M5716" i="13" l="1"/>
  <c r="N5716" i="13"/>
  <c r="L5717" i="13"/>
  <c r="O5716" i="13"/>
  <c r="P5716" i="13" s="1"/>
  <c r="M5717" i="13" l="1"/>
  <c r="O5717" i="13"/>
  <c r="P5717" i="13" s="1"/>
  <c r="N5717" i="13"/>
  <c r="L5718" i="13"/>
  <c r="M5718" i="13" l="1"/>
  <c r="N5718" i="13"/>
  <c r="O5718" i="13"/>
  <c r="P5718" i="13" s="1"/>
  <c r="L5719" i="13"/>
  <c r="M5719" i="13" l="1"/>
  <c r="L5720" i="13"/>
  <c r="N5719" i="13"/>
  <c r="O5719" i="13"/>
  <c r="P5719" i="13" s="1"/>
  <c r="M5720" i="13" l="1"/>
  <c r="N5720" i="13"/>
  <c r="L5721" i="13"/>
  <c r="O5720" i="13"/>
  <c r="P5720" i="13" s="1"/>
  <c r="M5721" i="13" l="1"/>
  <c r="O5721" i="13"/>
  <c r="P5721" i="13" s="1"/>
  <c r="N5721" i="13"/>
  <c r="L5722" i="13"/>
  <c r="M5722" i="13" l="1"/>
  <c r="N5722" i="13"/>
  <c r="O5722" i="13"/>
  <c r="P5722" i="13" s="1"/>
  <c r="L5723" i="13"/>
  <c r="M5723" i="13" l="1"/>
  <c r="N5723" i="13"/>
  <c r="L5724" i="13"/>
  <c r="O5723" i="13"/>
  <c r="P5723" i="13" s="1"/>
  <c r="M5724" i="13" l="1"/>
  <c r="N5724" i="13"/>
  <c r="L5725" i="13"/>
  <c r="O5724" i="13"/>
  <c r="P5724" i="13" s="1"/>
  <c r="M5725" i="13" l="1"/>
  <c r="O5725" i="13"/>
  <c r="P5725" i="13" s="1"/>
  <c r="L5726" i="13"/>
  <c r="N5725" i="13"/>
  <c r="M5726" i="13" l="1"/>
  <c r="N5726" i="13"/>
  <c r="O5726" i="13"/>
  <c r="P5726" i="13" s="1"/>
  <c r="L5727" i="13"/>
  <c r="M5727" i="13" l="1"/>
  <c r="L5728" i="13"/>
  <c r="N5727" i="13"/>
  <c r="O5727" i="13"/>
  <c r="P5727" i="13" s="1"/>
  <c r="M5728" i="13" l="1"/>
  <c r="N5728" i="13"/>
  <c r="L5729" i="13"/>
  <c r="O5728" i="13"/>
  <c r="P5728" i="13" s="1"/>
  <c r="M5729" i="13" l="1"/>
  <c r="O5729" i="13"/>
  <c r="P5729" i="13" s="1"/>
  <c r="N5729" i="13"/>
  <c r="L5730" i="13"/>
  <c r="M5730" i="13" l="1"/>
  <c r="N5730" i="13"/>
  <c r="O5730" i="13"/>
  <c r="P5730" i="13" s="1"/>
  <c r="L5731" i="13"/>
  <c r="M5731" i="13" l="1"/>
  <c r="N5731" i="13"/>
  <c r="L5732" i="13"/>
  <c r="O5731" i="13"/>
  <c r="P5731" i="13" s="1"/>
  <c r="M5732" i="13" l="1"/>
  <c r="N5732" i="13"/>
  <c r="L5733" i="13"/>
  <c r="O5732" i="13"/>
  <c r="P5732" i="13" s="1"/>
  <c r="M5733" i="13" l="1"/>
  <c r="O5733" i="13"/>
  <c r="P5733" i="13" s="1"/>
  <c r="N5733" i="13"/>
  <c r="L5734" i="13"/>
  <c r="M5734" i="13" l="1"/>
  <c r="N5734" i="13"/>
  <c r="O5734" i="13"/>
  <c r="P5734" i="13" s="1"/>
  <c r="L5735" i="13"/>
  <c r="M5735" i="13" l="1"/>
  <c r="L5736" i="13"/>
  <c r="N5735" i="13"/>
  <c r="O5735" i="13"/>
  <c r="P5735" i="13" s="1"/>
  <c r="M5736" i="13" l="1"/>
  <c r="N5736" i="13"/>
  <c r="L5737" i="13"/>
  <c r="O5736" i="13"/>
  <c r="P5736" i="13" s="1"/>
  <c r="M5737" i="13" l="1"/>
  <c r="O5737" i="13"/>
  <c r="P5737" i="13" s="1"/>
  <c r="L5738" i="13"/>
  <c r="N5737" i="13"/>
  <c r="M5738" i="13" l="1"/>
  <c r="N5738" i="13"/>
  <c r="O5738" i="13"/>
  <c r="P5738" i="13" s="1"/>
  <c r="L5739" i="13"/>
  <c r="M5739" i="13" l="1"/>
  <c r="N5739" i="13"/>
  <c r="L5740" i="13"/>
  <c r="O5739" i="13"/>
  <c r="P5739" i="13" s="1"/>
  <c r="M5740" i="13" l="1"/>
  <c r="N5740" i="13"/>
  <c r="L5741" i="13"/>
  <c r="O5740" i="13"/>
  <c r="P5740" i="13" s="1"/>
  <c r="M5741" i="13" l="1"/>
  <c r="O5741" i="13"/>
  <c r="P5741" i="13" s="1"/>
  <c r="L5742" i="13"/>
  <c r="N5741" i="13"/>
  <c r="M5742" i="13" l="1"/>
  <c r="N5742" i="13"/>
  <c r="O5742" i="13"/>
  <c r="P5742" i="13" s="1"/>
  <c r="L5743" i="13"/>
  <c r="M5743" i="13" l="1"/>
  <c r="L5744" i="13"/>
  <c r="N5743" i="13"/>
  <c r="O5743" i="13"/>
  <c r="P5743" i="13" s="1"/>
  <c r="M5744" i="13" l="1"/>
  <c r="N5744" i="13"/>
  <c r="L5745" i="13"/>
  <c r="O5744" i="13"/>
  <c r="P5744" i="13" s="1"/>
  <c r="M5745" i="13" l="1"/>
  <c r="O5745" i="13"/>
  <c r="P5745" i="13" s="1"/>
  <c r="N5745" i="13"/>
  <c r="L5746" i="13"/>
  <c r="M5746" i="13" l="1"/>
  <c r="N5746" i="13"/>
  <c r="O5746" i="13"/>
  <c r="P5746" i="13" s="1"/>
  <c r="L5747" i="13"/>
  <c r="M5747" i="13" l="1"/>
  <c r="N5747" i="13"/>
  <c r="L5748" i="13"/>
  <c r="O5747" i="13"/>
  <c r="P5747" i="13" s="1"/>
  <c r="M5748" i="13" l="1"/>
  <c r="N5748" i="13"/>
  <c r="L5749" i="13"/>
  <c r="O5748" i="13"/>
  <c r="P5748" i="13" s="1"/>
  <c r="M5749" i="13" l="1"/>
  <c r="O5749" i="13"/>
  <c r="P5749" i="13" s="1"/>
  <c r="N5749" i="13"/>
  <c r="L5750" i="13"/>
  <c r="M5750" i="13" l="1"/>
  <c r="N5750" i="13"/>
  <c r="O5750" i="13"/>
  <c r="P5750" i="13" s="1"/>
  <c r="L5751" i="13"/>
  <c r="M5751" i="13" l="1"/>
  <c r="L5752" i="13"/>
  <c r="N5751" i="13"/>
  <c r="O5751" i="13"/>
  <c r="P5751" i="13" s="1"/>
  <c r="M5752" i="13" l="1"/>
  <c r="N5752" i="13"/>
  <c r="L5753" i="13"/>
  <c r="O5752" i="13"/>
  <c r="P5752" i="13" s="1"/>
  <c r="M5753" i="13" l="1"/>
  <c r="O5753" i="13"/>
  <c r="P5753" i="13" s="1"/>
  <c r="N5753" i="13"/>
  <c r="L5754" i="13"/>
  <c r="M5754" i="13" l="1"/>
  <c r="N5754" i="13"/>
  <c r="O5754" i="13"/>
  <c r="P5754" i="13" s="1"/>
  <c r="L5755" i="13"/>
  <c r="M5755" i="13" l="1"/>
  <c r="N5755" i="13"/>
  <c r="L5756" i="13"/>
  <c r="O5755" i="13"/>
  <c r="P5755" i="13" s="1"/>
  <c r="M5756" i="13" l="1"/>
  <c r="N5756" i="13"/>
  <c r="L5757" i="13"/>
  <c r="O5756" i="13"/>
  <c r="P5756" i="13" s="1"/>
  <c r="M5757" i="13" l="1"/>
  <c r="O5757" i="13"/>
  <c r="P5757" i="13" s="1"/>
  <c r="L5758" i="13"/>
  <c r="N5757" i="13"/>
  <c r="M5758" i="13" l="1"/>
  <c r="N5758" i="13"/>
  <c r="O5758" i="13"/>
  <c r="P5758" i="13" s="1"/>
  <c r="L5759" i="13"/>
  <c r="M5759" i="13" l="1"/>
  <c r="L5760" i="13"/>
  <c r="N5759" i="13"/>
  <c r="O5759" i="13"/>
  <c r="P5759" i="13" s="1"/>
  <c r="M5760" i="13" l="1"/>
  <c r="N5760" i="13"/>
  <c r="L5761" i="13"/>
  <c r="O5760" i="13"/>
  <c r="P5760" i="13" s="1"/>
  <c r="M5761" i="13" l="1"/>
  <c r="O5761" i="13"/>
  <c r="P5761" i="13" s="1"/>
  <c r="N5761" i="13"/>
  <c r="L5762" i="13"/>
  <c r="M5762" i="13" l="1"/>
  <c r="N5762" i="13"/>
  <c r="O5762" i="13"/>
  <c r="P5762" i="13" s="1"/>
  <c r="L5763" i="13"/>
  <c r="M5763" i="13" l="1"/>
  <c r="N5763" i="13"/>
  <c r="L5764" i="13"/>
  <c r="O5763" i="13"/>
  <c r="P5763" i="13" s="1"/>
  <c r="M5764" i="13" l="1"/>
  <c r="N5764" i="13"/>
  <c r="L5765" i="13"/>
  <c r="O5764" i="13"/>
  <c r="P5764" i="13" s="1"/>
  <c r="M5765" i="13" l="1"/>
  <c r="O5765" i="13"/>
  <c r="P5765" i="13" s="1"/>
  <c r="N5765" i="13"/>
  <c r="L5766" i="13"/>
  <c r="M5766" i="13" l="1"/>
  <c r="N5766" i="13"/>
  <c r="O5766" i="13"/>
  <c r="P5766" i="13" s="1"/>
  <c r="L5767" i="13"/>
  <c r="M5767" i="13" l="1"/>
  <c r="L5768" i="13"/>
  <c r="N5767" i="13"/>
  <c r="O5767" i="13"/>
  <c r="P5767" i="13" s="1"/>
  <c r="M5768" i="13" l="1"/>
  <c r="N5768" i="13"/>
  <c r="L5769" i="13"/>
  <c r="O5768" i="13"/>
  <c r="P5768" i="13" s="1"/>
  <c r="M5769" i="13" l="1"/>
  <c r="O5769" i="13"/>
  <c r="P5769" i="13" s="1"/>
  <c r="L5770" i="13"/>
  <c r="N5769" i="13"/>
  <c r="M5770" i="13" l="1"/>
  <c r="N5770" i="13"/>
  <c r="O5770" i="13"/>
  <c r="P5770" i="13" s="1"/>
  <c r="L5771" i="13"/>
  <c r="M5771" i="13" l="1"/>
  <c r="N5771" i="13"/>
  <c r="L5772" i="13"/>
  <c r="O5771" i="13"/>
  <c r="P5771" i="13" s="1"/>
  <c r="M5772" i="13" l="1"/>
  <c r="N5772" i="13"/>
  <c r="L5773" i="13"/>
  <c r="O5772" i="13"/>
  <c r="P5772" i="13" s="1"/>
  <c r="M5773" i="13" l="1"/>
  <c r="O5773" i="13"/>
  <c r="P5773" i="13" s="1"/>
  <c r="L5774" i="13"/>
  <c r="N5773" i="13"/>
  <c r="M5774" i="13" l="1"/>
  <c r="N5774" i="13"/>
  <c r="O5774" i="13"/>
  <c r="P5774" i="13" s="1"/>
  <c r="L5775" i="13"/>
  <c r="M5775" i="13" l="1"/>
  <c r="L5776" i="13"/>
  <c r="N5775" i="13"/>
  <c r="O5775" i="13"/>
  <c r="P5775" i="13" s="1"/>
  <c r="M5776" i="13" l="1"/>
  <c r="N5776" i="13"/>
  <c r="L5777" i="13"/>
  <c r="O5776" i="13"/>
  <c r="P5776" i="13" s="1"/>
  <c r="M5777" i="13" l="1"/>
  <c r="O5777" i="13"/>
  <c r="P5777" i="13" s="1"/>
  <c r="N5777" i="13"/>
  <c r="L5778" i="13"/>
  <c r="M5778" i="13" l="1"/>
  <c r="N5778" i="13"/>
  <c r="O5778" i="13"/>
  <c r="P5778" i="13" s="1"/>
  <c r="L5779" i="13"/>
  <c r="M5779" i="13" l="1"/>
  <c r="N5779" i="13"/>
  <c r="L5780" i="13"/>
  <c r="O5779" i="13"/>
  <c r="P5779" i="13" s="1"/>
  <c r="M5780" i="13" l="1"/>
  <c r="N5780" i="13"/>
  <c r="L5781" i="13"/>
  <c r="O5780" i="13"/>
  <c r="P5780" i="13" s="1"/>
  <c r="M5781" i="13" l="1"/>
  <c r="O5781" i="13"/>
  <c r="P5781" i="13" s="1"/>
  <c r="N5781" i="13"/>
  <c r="L5782" i="13"/>
  <c r="M5782" i="13" l="1"/>
  <c r="N5782" i="13"/>
  <c r="O5782" i="13"/>
  <c r="P5782" i="13" s="1"/>
  <c r="L5783" i="13"/>
  <c r="M5783" i="13" l="1"/>
  <c r="L5784" i="13"/>
  <c r="N5783" i="13"/>
  <c r="O5783" i="13"/>
  <c r="P5783" i="13" s="1"/>
  <c r="M5784" i="13" l="1"/>
  <c r="N5784" i="13"/>
  <c r="L5785" i="13"/>
  <c r="O5784" i="13"/>
  <c r="P5784" i="13" s="1"/>
  <c r="M5785" i="13" l="1"/>
  <c r="O5785" i="13"/>
  <c r="P5785" i="13" s="1"/>
  <c r="N5785" i="13"/>
  <c r="L5786" i="13"/>
  <c r="M5786" i="13" l="1"/>
  <c r="N5786" i="13"/>
  <c r="O5786" i="13"/>
  <c r="P5786" i="13" s="1"/>
  <c r="L5787" i="13"/>
  <c r="M5787" i="13" l="1"/>
  <c r="N5787" i="13"/>
  <c r="L5788" i="13"/>
  <c r="O5787" i="13"/>
  <c r="P5787" i="13" s="1"/>
  <c r="M5788" i="13" l="1"/>
  <c r="N5788" i="13"/>
  <c r="L5789" i="13"/>
  <c r="O5788" i="13"/>
  <c r="P5788" i="13" s="1"/>
  <c r="M5789" i="13" l="1"/>
  <c r="O5789" i="13"/>
  <c r="P5789" i="13" s="1"/>
  <c r="L5790" i="13"/>
  <c r="N5789" i="13"/>
  <c r="M5790" i="13" l="1"/>
  <c r="N5790" i="13"/>
  <c r="O5790" i="13"/>
  <c r="P5790" i="13" s="1"/>
  <c r="L5791" i="13"/>
  <c r="M5791" i="13" l="1"/>
  <c r="L5792" i="13"/>
  <c r="N5791" i="13"/>
  <c r="O5791" i="13"/>
  <c r="P5791" i="13" s="1"/>
  <c r="M5792" i="13" l="1"/>
  <c r="N5792" i="13"/>
  <c r="L5793" i="13"/>
  <c r="O5792" i="13"/>
  <c r="P5792" i="13" s="1"/>
  <c r="M5793" i="13" l="1"/>
  <c r="O5793" i="13"/>
  <c r="P5793" i="13" s="1"/>
  <c r="N5793" i="13"/>
  <c r="L5794" i="13"/>
  <c r="M5794" i="13" l="1"/>
  <c r="N5794" i="13"/>
  <c r="O5794" i="13"/>
  <c r="P5794" i="13" s="1"/>
  <c r="L5795" i="13"/>
  <c r="M5795" i="13" l="1"/>
  <c r="N5795" i="13"/>
  <c r="L5796" i="13"/>
  <c r="O5795" i="13"/>
  <c r="P5795" i="13" s="1"/>
  <c r="M5796" i="13" l="1"/>
  <c r="N5796" i="13"/>
  <c r="L5797" i="13"/>
  <c r="O5796" i="13"/>
  <c r="P5796" i="13" s="1"/>
  <c r="M5797" i="13" l="1"/>
  <c r="O5797" i="13"/>
  <c r="P5797" i="13" s="1"/>
  <c r="N5797" i="13"/>
  <c r="L5798" i="13"/>
  <c r="M5798" i="13" l="1"/>
  <c r="N5798" i="13"/>
  <c r="O5798" i="13"/>
  <c r="P5798" i="13" s="1"/>
  <c r="L5799" i="13"/>
  <c r="M5799" i="13" l="1"/>
  <c r="L5800" i="13"/>
  <c r="N5799" i="13"/>
  <c r="O5799" i="13"/>
  <c r="P5799" i="13" s="1"/>
  <c r="M5800" i="13" l="1"/>
  <c r="N5800" i="13"/>
  <c r="L5801" i="13"/>
  <c r="O5800" i="13"/>
  <c r="P5800" i="13" s="1"/>
  <c r="M5801" i="13" l="1"/>
  <c r="O5801" i="13"/>
  <c r="P5801" i="13" s="1"/>
  <c r="N5801" i="13"/>
  <c r="L5802" i="13"/>
  <c r="M5802" i="13" l="1"/>
  <c r="N5802" i="13"/>
  <c r="O5802" i="13"/>
  <c r="P5802" i="13" s="1"/>
  <c r="L5803" i="13"/>
  <c r="M5803" i="13" l="1"/>
  <c r="N5803" i="13"/>
  <c r="L5804" i="13"/>
  <c r="O5803" i="13"/>
  <c r="P5803" i="13" s="1"/>
  <c r="M5804" i="13" l="1"/>
  <c r="N5804" i="13"/>
  <c r="L5805" i="13"/>
  <c r="O5804" i="13"/>
  <c r="P5804" i="13" s="1"/>
  <c r="M5805" i="13" l="1"/>
  <c r="O5805" i="13"/>
  <c r="P5805" i="13" s="1"/>
  <c r="L5806" i="13"/>
  <c r="N5805" i="13"/>
  <c r="M5806" i="13" l="1"/>
  <c r="N5806" i="13"/>
  <c r="O5806" i="13"/>
  <c r="P5806" i="13" s="1"/>
  <c r="L5807" i="13"/>
  <c r="M5807" i="13" l="1"/>
  <c r="L5808" i="13"/>
  <c r="N5807" i="13"/>
  <c r="O5807" i="13"/>
  <c r="P5807" i="13" s="1"/>
  <c r="M5808" i="13" l="1"/>
  <c r="N5808" i="13"/>
  <c r="L5809" i="13"/>
  <c r="O5808" i="13"/>
  <c r="P5808" i="13" s="1"/>
  <c r="M5809" i="13" l="1"/>
  <c r="O5809" i="13"/>
  <c r="P5809" i="13" s="1"/>
  <c r="N5809" i="13"/>
  <c r="L5810" i="13"/>
  <c r="M5810" i="13" l="1"/>
  <c r="N5810" i="13"/>
  <c r="O5810" i="13"/>
  <c r="P5810" i="13" s="1"/>
  <c r="L5811" i="13"/>
  <c r="M5811" i="13" l="1"/>
  <c r="N5811" i="13"/>
  <c r="L5812" i="13"/>
  <c r="O5811" i="13"/>
  <c r="P5811" i="13" s="1"/>
  <c r="M5812" i="13" l="1"/>
  <c r="N5812" i="13"/>
  <c r="L5813" i="13"/>
  <c r="O5812" i="13"/>
  <c r="P5812" i="13" s="1"/>
  <c r="M5813" i="13" l="1"/>
  <c r="O5813" i="13"/>
  <c r="P5813" i="13" s="1"/>
  <c r="N5813" i="13"/>
  <c r="L5814" i="13"/>
  <c r="M5814" i="13" l="1"/>
  <c r="N5814" i="13"/>
  <c r="O5814" i="13"/>
  <c r="P5814" i="13" s="1"/>
  <c r="L5815" i="13"/>
  <c r="M5815" i="13" l="1"/>
  <c r="L5816" i="13"/>
  <c r="N5815" i="13"/>
  <c r="O5815" i="13"/>
  <c r="P5815" i="13" s="1"/>
  <c r="M5816" i="13" l="1"/>
  <c r="N5816" i="13"/>
  <c r="L5817" i="13"/>
  <c r="O5816" i="13"/>
  <c r="P5816" i="13" s="1"/>
  <c r="M5817" i="13" l="1"/>
  <c r="O5817" i="13"/>
  <c r="P5817" i="13" s="1"/>
  <c r="N5817" i="13"/>
  <c r="L5818" i="13"/>
  <c r="M5818" i="13" l="1"/>
  <c r="N5818" i="13"/>
  <c r="O5818" i="13"/>
  <c r="P5818" i="13" s="1"/>
  <c r="L5819" i="13"/>
  <c r="M5819" i="13" l="1"/>
  <c r="N5819" i="13"/>
  <c r="L5820" i="13"/>
  <c r="O5819" i="13"/>
  <c r="P5819" i="13" s="1"/>
  <c r="M5820" i="13" l="1"/>
  <c r="N5820" i="13"/>
  <c r="L5821" i="13"/>
  <c r="O5820" i="13"/>
  <c r="P5820" i="13" s="1"/>
  <c r="M5821" i="13" l="1"/>
  <c r="O5821" i="13"/>
  <c r="P5821" i="13" s="1"/>
  <c r="L5822" i="13"/>
  <c r="N5821" i="13"/>
  <c r="M5822" i="13" l="1"/>
  <c r="N5822" i="13"/>
  <c r="O5822" i="13"/>
  <c r="P5822" i="13" s="1"/>
  <c r="L5823" i="13"/>
  <c r="M5823" i="13" l="1"/>
  <c r="L5824" i="13"/>
  <c r="N5823" i="13"/>
  <c r="O5823" i="13"/>
  <c r="P5823" i="13" s="1"/>
  <c r="M5824" i="13" l="1"/>
  <c r="N5824" i="13"/>
  <c r="L5825" i="13"/>
  <c r="O5824" i="13"/>
  <c r="P5824" i="13" s="1"/>
  <c r="M5825" i="13" l="1"/>
  <c r="O5825" i="13"/>
  <c r="P5825" i="13" s="1"/>
  <c r="N5825" i="13"/>
  <c r="L5826" i="13"/>
  <c r="M5826" i="13" l="1"/>
  <c r="N5826" i="13"/>
  <c r="O5826" i="13"/>
  <c r="P5826" i="13" s="1"/>
  <c r="L5827" i="13"/>
  <c r="M5827" i="13" l="1"/>
  <c r="N5827" i="13"/>
  <c r="L5828" i="13"/>
  <c r="O5827" i="13"/>
  <c r="P5827" i="13" s="1"/>
  <c r="M5828" i="13" l="1"/>
  <c r="N5828" i="13"/>
  <c r="L5829" i="13"/>
  <c r="O5828" i="13"/>
  <c r="P5828" i="13" s="1"/>
  <c r="M5829" i="13" l="1"/>
  <c r="O5829" i="13"/>
  <c r="P5829" i="13" s="1"/>
  <c r="N5829" i="13"/>
  <c r="L5830" i="13"/>
  <c r="M5830" i="13" l="1"/>
  <c r="N5830" i="13"/>
  <c r="O5830" i="13"/>
  <c r="P5830" i="13" s="1"/>
  <c r="L5831" i="13"/>
  <c r="M5831" i="13" l="1"/>
  <c r="L5832" i="13"/>
  <c r="N5831" i="13"/>
  <c r="O5831" i="13"/>
  <c r="P5831" i="13" s="1"/>
  <c r="M5832" i="13" l="1"/>
  <c r="N5832" i="13"/>
  <c r="L5833" i="13"/>
  <c r="O5832" i="13"/>
  <c r="P5832" i="13" s="1"/>
  <c r="M5833" i="13" l="1"/>
  <c r="O5833" i="13"/>
  <c r="P5833" i="13" s="1"/>
  <c r="L5834" i="13"/>
  <c r="N5833" i="13"/>
  <c r="M5834" i="13" l="1"/>
  <c r="N5834" i="13"/>
  <c r="O5834" i="13"/>
  <c r="P5834" i="13" s="1"/>
  <c r="L5835" i="13"/>
  <c r="M5835" i="13" l="1"/>
  <c r="N5835" i="13"/>
  <c r="L5836" i="13"/>
  <c r="O5835" i="13"/>
  <c r="P5835" i="13" s="1"/>
  <c r="M5836" i="13" l="1"/>
  <c r="N5836" i="13"/>
  <c r="L5837" i="13"/>
  <c r="O5836" i="13"/>
  <c r="P5836" i="13" s="1"/>
  <c r="M5837" i="13" l="1"/>
  <c r="O5837" i="13"/>
  <c r="P5837" i="13" s="1"/>
  <c r="L5838" i="13"/>
  <c r="N5837" i="13"/>
  <c r="M5838" i="13" l="1"/>
  <c r="N5838" i="13"/>
  <c r="O5838" i="13"/>
  <c r="P5838" i="13" s="1"/>
  <c r="L5839" i="13"/>
  <c r="M5839" i="13" l="1"/>
  <c r="L5840" i="13"/>
  <c r="N5839" i="13"/>
  <c r="O5839" i="13"/>
  <c r="P5839" i="13" s="1"/>
  <c r="M5840" i="13" l="1"/>
  <c r="N5840" i="13"/>
  <c r="L5841" i="13"/>
  <c r="O5840" i="13"/>
  <c r="P5840" i="13" s="1"/>
  <c r="M5841" i="13" l="1"/>
  <c r="O5841" i="13"/>
  <c r="P5841" i="13" s="1"/>
  <c r="N5841" i="13"/>
  <c r="L5842" i="13"/>
  <c r="M5842" i="13" l="1"/>
  <c r="N5842" i="13"/>
  <c r="O5842" i="13"/>
  <c r="P5842" i="13" s="1"/>
  <c r="L5843" i="13"/>
  <c r="M5843" i="13" l="1"/>
  <c r="N5843" i="13"/>
  <c r="L5844" i="13"/>
  <c r="O5843" i="13"/>
  <c r="P5843" i="13" s="1"/>
  <c r="M5844" i="13" l="1"/>
  <c r="N5844" i="13"/>
  <c r="L5845" i="13"/>
  <c r="O5844" i="13"/>
  <c r="P5844" i="13" s="1"/>
  <c r="M5845" i="13" l="1"/>
  <c r="O5845" i="13"/>
  <c r="P5845" i="13" s="1"/>
  <c r="N5845" i="13"/>
  <c r="L5846" i="13"/>
  <c r="M5846" i="13" l="1"/>
  <c r="N5846" i="13"/>
  <c r="O5846" i="13"/>
  <c r="P5846" i="13" s="1"/>
  <c r="L5847" i="13"/>
  <c r="M5847" i="13" l="1"/>
  <c r="L5848" i="13"/>
  <c r="N5847" i="13"/>
  <c r="O5847" i="13"/>
  <c r="P5847" i="13" s="1"/>
  <c r="M5848" i="13" l="1"/>
  <c r="N5848" i="13"/>
  <c r="L5849" i="13"/>
  <c r="O5848" i="13"/>
  <c r="P5848" i="13" s="1"/>
  <c r="M5849" i="13" l="1"/>
  <c r="O5849" i="13"/>
  <c r="P5849" i="13" s="1"/>
  <c r="N5849" i="13"/>
  <c r="L5850" i="13"/>
  <c r="M5850" i="13" l="1"/>
  <c r="N5850" i="13"/>
  <c r="O5850" i="13"/>
  <c r="P5850" i="13" s="1"/>
  <c r="L5851" i="13"/>
  <c r="M5851" i="13" l="1"/>
  <c r="N5851" i="13"/>
  <c r="L5852" i="13"/>
  <c r="O5851" i="13"/>
  <c r="P5851" i="13" s="1"/>
  <c r="M5852" i="13" l="1"/>
  <c r="N5852" i="13"/>
  <c r="L5853" i="13"/>
  <c r="O5852" i="13"/>
  <c r="P5852" i="13" s="1"/>
  <c r="M5853" i="13" l="1"/>
  <c r="O5853" i="13"/>
  <c r="P5853" i="13" s="1"/>
  <c r="L5854" i="13"/>
  <c r="N5853" i="13"/>
  <c r="M5854" i="13" l="1"/>
  <c r="N5854" i="13"/>
  <c r="O5854" i="13"/>
  <c r="P5854" i="13" s="1"/>
  <c r="L5855" i="13"/>
  <c r="M5855" i="13" l="1"/>
  <c r="L5856" i="13"/>
  <c r="N5855" i="13"/>
  <c r="O5855" i="13"/>
  <c r="P5855" i="13" s="1"/>
  <c r="M5856" i="13" l="1"/>
  <c r="N5856" i="13"/>
  <c r="L5857" i="13"/>
  <c r="O5856" i="13"/>
  <c r="P5856" i="13" s="1"/>
  <c r="M5857" i="13" l="1"/>
  <c r="O5857" i="13"/>
  <c r="P5857" i="13" s="1"/>
  <c r="N5857" i="13"/>
  <c r="L5858" i="13"/>
  <c r="M5858" i="13" l="1"/>
  <c r="N5858" i="13"/>
  <c r="O5858" i="13"/>
  <c r="P5858" i="13" s="1"/>
  <c r="L5859" i="13"/>
  <c r="M5859" i="13" l="1"/>
  <c r="N5859" i="13"/>
  <c r="L5860" i="13"/>
  <c r="O5859" i="13"/>
  <c r="P5859" i="13" s="1"/>
  <c r="M5860" i="13" l="1"/>
  <c r="N5860" i="13"/>
  <c r="L5861" i="13"/>
  <c r="O5860" i="13"/>
  <c r="P5860" i="13" s="1"/>
  <c r="M5861" i="13" l="1"/>
  <c r="O5861" i="13"/>
  <c r="P5861" i="13" s="1"/>
  <c r="N5861" i="13"/>
  <c r="L5862" i="13"/>
  <c r="M5862" i="13" l="1"/>
  <c r="N5862" i="13"/>
  <c r="O5862" i="13"/>
  <c r="P5862" i="13" s="1"/>
  <c r="L5863" i="13"/>
  <c r="M5863" i="13" l="1"/>
  <c r="L5864" i="13"/>
  <c r="N5863" i="13"/>
  <c r="O5863" i="13"/>
  <c r="P5863" i="13" s="1"/>
  <c r="M5864" i="13" l="1"/>
  <c r="N5864" i="13"/>
  <c r="L5865" i="13"/>
  <c r="O5864" i="13"/>
  <c r="P5864" i="13" s="1"/>
  <c r="M5865" i="13" l="1"/>
  <c r="O5865" i="13"/>
  <c r="P5865" i="13" s="1"/>
  <c r="N5865" i="13"/>
  <c r="L5866" i="13"/>
  <c r="M5866" i="13" l="1"/>
  <c r="N5866" i="13"/>
  <c r="O5866" i="13"/>
  <c r="P5866" i="13" s="1"/>
  <c r="L5867" i="13"/>
  <c r="M5867" i="13" l="1"/>
  <c r="N5867" i="13"/>
  <c r="L5868" i="13"/>
  <c r="O5867" i="13"/>
  <c r="P5867" i="13" s="1"/>
  <c r="M5868" i="13" l="1"/>
  <c r="N5868" i="13"/>
  <c r="L5869" i="13"/>
  <c r="O5868" i="13"/>
  <c r="P5868" i="13" s="1"/>
  <c r="M5869" i="13" l="1"/>
  <c r="O5869" i="13"/>
  <c r="P5869" i="13" s="1"/>
  <c r="L5870" i="13"/>
  <c r="N5869" i="13"/>
  <c r="M5870" i="13" l="1"/>
  <c r="N5870" i="13"/>
  <c r="O5870" i="13"/>
  <c r="P5870" i="13" s="1"/>
  <c r="L5871" i="13"/>
  <c r="M5871" i="13" l="1"/>
  <c r="L5872" i="13"/>
  <c r="N5871" i="13"/>
  <c r="O5871" i="13"/>
  <c r="P5871" i="13" s="1"/>
  <c r="M5872" i="13" l="1"/>
  <c r="N5872" i="13"/>
  <c r="L5873" i="13"/>
  <c r="O5872" i="13"/>
  <c r="P5872" i="13" s="1"/>
  <c r="M5873" i="13" l="1"/>
  <c r="O5873" i="13"/>
  <c r="P5873" i="13" s="1"/>
  <c r="N5873" i="13"/>
  <c r="L5874" i="13"/>
  <c r="M5874" i="13" l="1"/>
  <c r="N5874" i="13"/>
  <c r="O5874" i="13"/>
  <c r="P5874" i="13" s="1"/>
  <c r="L5875" i="13"/>
  <c r="M5875" i="13" l="1"/>
  <c r="N5875" i="13"/>
  <c r="L5876" i="13"/>
  <c r="O5875" i="13"/>
  <c r="P5875" i="13" s="1"/>
  <c r="M5876" i="13" l="1"/>
  <c r="N5876" i="13"/>
  <c r="L5877" i="13"/>
  <c r="O5876" i="13"/>
  <c r="P5876" i="13" s="1"/>
  <c r="M5877" i="13" l="1"/>
  <c r="O5877" i="13"/>
  <c r="P5877" i="13" s="1"/>
  <c r="N5877" i="13"/>
  <c r="L5878" i="13"/>
  <c r="M5878" i="13" l="1"/>
  <c r="N5878" i="13"/>
  <c r="O5878" i="13"/>
  <c r="P5878" i="13" s="1"/>
  <c r="L5879" i="13"/>
  <c r="M5879" i="13" l="1"/>
  <c r="L5880" i="13"/>
  <c r="N5879" i="13"/>
  <c r="O5879" i="13"/>
  <c r="P5879" i="13" s="1"/>
  <c r="M5880" i="13" l="1"/>
  <c r="N5880" i="13"/>
  <c r="L5881" i="13"/>
  <c r="O5880" i="13"/>
  <c r="P5880" i="13" s="1"/>
  <c r="M5881" i="13" l="1"/>
  <c r="O5881" i="13"/>
  <c r="P5881" i="13" s="1"/>
  <c r="N5881" i="13"/>
  <c r="L5882" i="13"/>
  <c r="M5882" i="13" l="1"/>
  <c r="N5882" i="13"/>
  <c r="O5882" i="13"/>
  <c r="P5882" i="13" s="1"/>
  <c r="L5883" i="13"/>
  <c r="M5883" i="13" l="1"/>
  <c r="N5883" i="13"/>
  <c r="L5884" i="13"/>
  <c r="O5883" i="13"/>
  <c r="P5883" i="13" s="1"/>
  <c r="M5884" i="13" l="1"/>
  <c r="N5884" i="13"/>
  <c r="L5885" i="13"/>
  <c r="O5884" i="13"/>
  <c r="P5884" i="13" s="1"/>
  <c r="M5885" i="13" l="1"/>
  <c r="O5885" i="13"/>
  <c r="P5885" i="13" s="1"/>
  <c r="L5886" i="13"/>
  <c r="N5885" i="13"/>
  <c r="M5886" i="13" l="1"/>
  <c r="N5886" i="13"/>
  <c r="O5886" i="13"/>
  <c r="P5886" i="13" s="1"/>
  <c r="L5887" i="13"/>
  <c r="M5887" i="13" l="1"/>
  <c r="L5888" i="13"/>
  <c r="N5887" i="13"/>
  <c r="O5887" i="13"/>
  <c r="P5887" i="13" s="1"/>
  <c r="M5888" i="13" l="1"/>
  <c r="N5888" i="13"/>
  <c r="L5889" i="13"/>
  <c r="O5888" i="13"/>
  <c r="P5888" i="13" s="1"/>
  <c r="M5889" i="13" l="1"/>
  <c r="O5889" i="13"/>
  <c r="P5889" i="13" s="1"/>
  <c r="N5889" i="13"/>
  <c r="L5890" i="13"/>
  <c r="M5890" i="13" l="1"/>
  <c r="N5890" i="13"/>
  <c r="O5890" i="13"/>
  <c r="P5890" i="13" s="1"/>
  <c r="L5891" i="13"/>
  <c r="M5891" i="13" l="1"/>
  <c r="N5891" i="13"/>
  <c r="L5892" i="13"/>
  <c r="O5891" i="13"/>
  <c r="P5891" i="13" s="1"/>
  <c r="M5892" i="13" l="1"/>
  <c r="N5892" i="13"/>
  <c r="L5893" i="13"/>
  <c r="O5892" i="13"/>
  <c r="P5892" i="13" s="1"/>
  <c r="M5893" i="13" l="1"/>
  <c r="O5893" i="13"/>
  <c r="P5893" i="13" s="1"/>
  <c r="N5893" i="13"/>
  <c r="L5894" i="13"/>
  <c r="M5894" i="13" l="1"/>
  <c r="N5894" i="13"/>
  <c r="O5894" i="13"/>
  <c r="P5894" i="13" s="1"/>
  <c r="L5895" i="13"/>
  <c r="M5895" i="13" l="1"/>
  <c r="L5896" i="13"/>
  <c r="N5895" i="13"/>
  <c r="O5895" i="13"/>
  <c r="P5895" i="13" s="1"/>
  <c r="M5896" i="13" l="1"/>
  <c r="N5896" i="13"/>
  <c r="L5897" i="13"/>
  <c r="O5896" i="13"/>
  <c r="P5896" i="13" s="1"/>
  <c r="M5897" i="13" l="1"/>
  <c r="O5897" i="13"/>
  <c r="P5897" i="13" s="1"/>
  <c r="L5898" i="13"/>
  <c r="N5897" i="13"/>
  <c r="M5898" i="13" l="1"/>
  <c r="N5898" i="13"/>
  <c r="O5898" i="13"/>
  <c r="P5898" i="13" s="1"/>
  <c r="L5899" i="13"/>
  <c r="M5899" i="13" l="1"/>
  <c r="N5899" i="13"/>
  <c r="L5900" i="13"/>
  <c r="O5899" i="13"/>
  <c r="P5899" i="13" s="1"/>
  <c r="M5900" i="13" l="1"/>
  <c r="N5900" i="13"/>
  <c r="L5901" i="13"/>
  <c r="O5900" i="13"/>
  <c r="P5900" i="13" s="1"/>
  <c r="M5901" i="13" l="1"/>
  <c r="O5901" i="13"/>
  <c r="P5901" i="13" s="1"/>
  <c r="L5902" i="13"/>
  <c r="N5901" i="13"/>
  <c r="M5902" i="13" l="1"/>
  <c r="N5902" i="13"/>
  <c r="O5902" i="13"/>
  <c r="P5902" i="13" s="1"/>
  <c r="L5903" i="13"/>
  <c r="M5903" i="13" l="1"/>
  <c r="L5904" i="13"/>
  <c r="N5903" i="13"/>
  <c r="O5903" i="13"/>
  <c r="P5903" i="13" s="1"/>
  <c r="M5904" i="13" l="1"/>
  <c r="N5904" i="13"/>
  <c r="L5905" i="13"/>
  <c r="O5904" i="13"/>
  <c r="P5904" i="13" s="1"/>
  <c r="M5905" i="13" l="1"/>
  <c r="O5905" i="13"/>
  <c r="P5905" i="13" s="1"/>
  <c r="N5905" i="13"/>
  <c r="L5906" i="13"/>
  <c r="M5906" i="13" l="1"/>
  <c r="N5906" i="13"/>
  <c r="O5906" i="13"/>
  <c r="P5906" i="13" s="1"/>
  <c r="L5907" i="13"/>
  <c r="M5907" i="13" l="1"/>
  <c r="N5907" i="13"/>
  <c r="L5908" i="13"/>
  <c r="O5907" i="13"/>
  <c r="P5907" i="13" s="1"/>
  <c r="M5908" i="13" l="1"/>
  <c r="N5908" i="13"/>
  <c r="L5909" i="13"/>
  <c r="O5908" i="13"/>
  <c r="P5908" i="13" s="1"/>
  <c r="M5909" i="13" l="1"/>
  <c r="O5909" i="13"/>
  <c r="P5909" i="13" s="1"/>
  <c r="N5909" i="13"/>
  <c r="L5910" i="13"/>
  <c r="M5910" i="13" l="1"/>
  <c r="N5910" i="13"/>
  <c r="O5910" i="13"/>
  <c r="P5910" i="13" s="1"/>
  <c r="L5911" i="13"/>
  <c r="M5911" i="13" l="1"/>
  <c r="L5912" i="13"/>
  <c r="N5911" i="13"/>
  <c r="O5911" i="13"/>
  <c r="P5911" i="13" s="1"/>
  <c r="M5912" i="13" l="1"/>
  <c r="N5912" i="13"/>
  <c r="L5913" i="13"/>
  <c r="O5912" i="13"/>
  <c r="P5912" i="13" s="1"/>
  <c r="M5913" i="13" l="1"/>
  <c r="O5913" i="13"/>
  <c r="P5913" i="13" s="1"/>
  <c r="N5913" i="13"/>
  <c r="L5914" i="13"/>
  <c r="M5914" i="13" l="1"/>
  <c r="N5914" i="13"/>
  <c r="O5914" i="13"/>
  <c r="P5914" i="13" s="1"/>
  <c r="L5915" i="13"/>
  <c r="M5915" i="13" l="1"/>
  <c r="N5915" i="13"/>
  <c r="L5916" i="13"/>
  <c r="O5915" i="13"/>
  <c r="P5915" i="13" s="1"/>
  <c r="M5916" i="13" l="1"/>
  <c r="N5916" i="13"/>
  <c r="L5917" i="13"/>
  <c r="O5916" i="13"/>
  <c r="P5916" i="13" s="1"/>
  <c r="M5917" i="13" l="1"/>
  <c r="O5917" i="13"/>
  <c r="P5917" i="13" s="1"/>
  <c r="L5918" i="13"/>
  <c r="N5917" i="13"/>
  <c r="M5918" i="13" l="1"/>
  <c r="N5918" i="13"/>
  <c r="O5918" i="13"/>
  <c r="P5918" i="13" s="1"/>
  <c r="L5919" i="13"/>
  <c r="M5919" i="13" l="1"/>
  <c r="L5920" i="13"/>
  <c r="N5919" i="13"/>
  <c r="O5919" i="13"/>
  <c r="P5919" i="13" s="1"/>
  <c r="M5920" i="13" l="1"/>
  <c r="N5920" i="13"/>
  <c r="L5921" i="13"/>
  <c r="O5920" i="13"/>
  <c r="P5920" i="13" s="1"/>
  <c r="M5921" i="13" l="1"/>
  <c r="O5921" i="13"/>
  <c r="P5921" i="13" s="1"/>
  <c r="N5921" i="13"/>
  <c r="L5922" i="13"/>
  <c r="M5922" i="13" l="1"/>
  <c r="N5922" i="13"/>
  <c r="O5922" i="13"/>
  <c r="P5922" i="13" s="1"/>
  <c r="L5923" i="13"/>
  <c r="M5923" i="13" l="1"/>
  <c r="N5923" i="13"/>
  <c r="L5924" i="13"/>
  <c r="O5923" i="13"/>
  <c r="P5923" i="13" s="1"/>
  <c r="M5924" i="13" l="1"/>
  <c r="N5924" i="13"/>
  <c r="L5925" i="13"/>
  <c r="O5924" i="13"/>
  <c r="P5924" i="13" s="1"/>
  <c r="M5925" i="13" l="1"/>
  <c r="O5925" i="13"/>
  <c r="P5925" i="13" s="1"/>
  <c r="N5925" i="13"/>
  <c r="L5926" i="13"/>
  <c r="M5926" i="13" l="1"/>
  <c r="N5926" i="13"/>
  <c r="O5926" i="13"/>
  <c r="P5926" i="13" s="1"/>
  <c r="L5927" i="13"/>
  <c r="M5927" i="13" l="1"/>
  <c r="L5928" i="13"/>
  <c r="N5927" i="13"/>
  <c r="O5927" i="13"/>
  <c r="P5927" i="13" s="1"/>
  <c r="M5928" i="13" l="1"/>
  <c r="N5928" i="13"/>
  <c r="L5929" i="13"/>
  <c r="O5928" i="13"/>
  <c r="P5928" i="13" s="1"/>
  <c r="M5929" i="13" l="1"/>
  <c r="O5929" i="13"/>
  <c r="P5929" i="13" s="1"/>
  <c r="L5930" i="13"/>
  <c r="N5929" i="13"/>
  <c r="M5930" i="13" l="1"/>
  <c r="N5930" i="13"/>
  <c r="O5930" i="13"/>
  <c r="P5930" i="13" s="1"/>
  <c r="L5931" i="13"/>
  <c r="M5931" i="13" l="1"/>
  <c r="N5931" i="13"/>
  <c r="L5932" i="13"/>
  <c r="O5931" i="13"/>
  <c r="P5931" i="13" s="1"/>
  <c r="M5932" i="13" l="1"/>
  <c r="N5932" i="13"/>
  <c r="L5933" i="13"/>
  <c r="O5932" i="13"/>
  <c r="P5932" i="13" s="1"/>
  <c r="M5933" i="13" l="1"/>
  <c r="O5933" i="13"/>
  <c r="P5933" i="13" s="1"/>
  <c r="L5934" i="13"/>
  <c r="N5933" i="13"/>
  <c r="M5934" i="13" l="1"/>
  <c r="N5934" i="13"/>
  <c r="O5934" i="13"/>
  <c r="P5934" i="13" s="1"/>
  <c r="L5935" i="13"/>
  <c r="M5935" i="13" l="1"/>
  <c r="L5936" i="13"/>
  <c r="N5935" i="13"/>
  <c r="O5935" i="13"/>
  <c r="P5935" i="13" s="1"/>
  <c r="M5936" i="13" l="1"/>
  <c r="N5936" i="13"/>
  <c r="L5937" i="13"/>
  <c r="O5936" i="13"/>
  <c r="P5936" i="13" s="1"/>
  <c r="M5937" i="13" l="1"/>
  <c r="O5937" i="13"/>
  <c r="P5937" i="13" s="1"/>
  <c r="N5937" i="13"/>
  <c r="L5938" i="13"/>
  <c r="M5938" i="13" l="1"/>
  <c r="N5938" i="13"/>
  <c r="O5938" i="13"/>
  <c r="P5938" i="13" s="1"/>
  <c r="L5939" i="13"/>
  <c r="M5939" i="13" l="1"/>
  <c r="N5939" i="13"/>
  <c r="L5940" i="13"/>
  <c r="O5939" i="13"/>
  <c r="P5939" i="13" s="1"/>
  <c r="M5940" i="13" l="1"/>
  <c r="N5940" i="13"/>
  <c r="L5941" i="13"/>
  <c r="O5940" i="13"/>
  <c r="P5940" i="13" s="1"/>
  <c r="M5941" i="13" l="1"/>
  <c r="O5941" i="13"/>
  <c r="P5941" i="13" s="1"/>
  <c r="N5941" i="13"/>
  <c r="L5942" i="13"/>
  <c r="M5942" i="13" l="1"/>
  <c r="N5942" i="13"/>
  <c r="O5942" i="13"/>
  <c r="P5942" i="13" s="1"/>
  <c r="L5943" i="13"/>
  <c r="M5943" i="13" l="1"/>
  <c r="L5944" i="13"/>
  <c r="N5943" i="13"/>
  <c r="O5943" i="13"/>
  <c r="P5943" i="13" s="1"/>
  <c r="M5944" i="13" l="1"/>
  <c r="N5944" i="13"/>
  <c r="L5945" i="13"/>
  <c r="O5944" i="13"/>
  <c r="P5944" i="13" s="1"/>
  <c r="M5945" i="13" l="1"/>
  <c r="O5945" i="13"/>
  <c r="P5945" i="13" s="1"/>
  <c r="N5945" i="13"/>
  <c r="L5946" i="13"/>
  <c r="M5946" i="13" l="1"/>
  <c r="N5946" i="13"/>
  <c r="O5946" i="13"/>
  <c r="P5946" i="13" s="1"/>
  <c r="L5947" i="13"/>
  <c r="M5947" i="13" l="1"/>
  <c r="N5947" i="13"/>
  <c r="L5948" i="13"/>
  <c r="O5947" i="13"/>
  <c r="P5947" i="13" s="1"/>
  <c r="M5948" i="13" l="1"/>
  <c r="N5948" i="13"/>
  <c r="L5949" i="13"/>
  <c r="O5948" i="13"/>
  <c r="P5948" i="13" s="1"/>
  <c r="M5949" i="13" l="1"/>
  <c r="O5949" i="13"/>
  <c r="P5949" i="13" s="1"/>
  <c r="L5950" i="13"/>
  <c r="N5949" i="13"/>
  <c r="M5950" i="13" l="1"/>
  <c r="N5950" i="13"/>
  <c r="O5950" i="13"/>
  <c r="P5950" i="13" s="1"/>
  <c r="L5951" i="13"/>
  <c r="M5951" i="13" l="1"/>
  <c r="L5952" i="13"/>
  <c r="N5951" i="13"/>
  <c r="O5951" i="13"/>
  <c r="P5951" i="13" s="1"/>
  <c r="M5952" i="13" l="1"/>
  <c r="N5952" i="13"/>
  <c r="L5953" i="13"/>
  <c r="O5952" i="13"/>
  <c r="P5952" i="13" s="1"/>
  <c r="M5953" i="13" l="1"/>
  <c r="O5953" i="13"/>
  <c r="P5953" i="13" s="1"/>
  <c r="N5953" i="13"/>
  <c r="L5954" i="13"/>
  <c r="M5954" i="13" l="1"/>
  <c r="N5954" i="13"/>
  <c r="O5954" i="13"/>
  <c r="P5954" i="13" s="1"/>
  <c r="L5955" i="13"/>
  <c r="M5955" i="13" l="1"/>
  <c r="N5955" i="13"/>
  <c r="L5956" i="13"/>
  <c r="O5955" i="13"/>
  <c r="P5955" i="13" s="1"/>
  <c r="M5956" i="13" l="1"/>
  <c r="N5956" i="13"/>
  <c r="L5957" i="13"/>
  <c r="O5956" i="13"/>
  <c r="P5956" i="13" s="1"/>
  <c r="M5957" i="13" l="1"/>
  <c r="O5957" i="13"/>
  <c r="P5957" i="13" s="1"/>
  <c r="N5957" i="13"/>
  <c r="L5958" i="13"/>
  <c r="M5958" i="13" l="1"/>
  <c r="N5958" i="13"/>
  <c r="O5958" i="13"/>
  <c r="P5958" i="13" s="1"/>
  <c r="L5959" i="13"/>
  <c r="M5959" i="13" l="1"/>
  <c r="L5960" i="13"/>
  <c r="N5959" i="13"/>
  <c r="O5959" i="13"/>
  <c r="P5959" i="13" s="1"/>
  <c r="M5960" i="13" l="1"/>
  <c r="N5960" i="13"/>
  <c r="L5961" i="13"/>
  <c r="O5960" i="13"/>
  <c r="P5960" i="13" s="1"/>
  <c r="M5961" i="13" l="1"/>
  <c r="O5961" i="13"/>
  <c r="P5961" i="13" s="1"/>
  <c r="L5962" i="13"/>
  <c r="N5961" i="13"/>
  <c r="M5962" i="13" l="1"/>
  <c r="N5962" i="13"/>
  <c r="O5962" i="13"/>
  <c r="P5962" i="13" s="1"/>
  <c r="L5963" i="13"/>
  <c r="M5963" i="13" l="1"/>
  <c r="N5963" i="13"/>
  <c r="L5964" i="13"/>
  <c r="O5963" i="13"/>
  <c r="P5963" i="13" s="1"/>
  <c r="M5964" i="13" l="1"/>
  <c r="N5964" i="13"/>
  <c r="L5965" i="13"/>
  <c r="O5964" i="13"/>
  <c r="P5964" i="13" s="1"/>
  <c r="M5965" i="13" l="1"/>
  <c r="O5965" i="13"/>
  <c r="P5965" i="13" s="1"/>
  <c r="L5966" i="13"/>
  <c r="N5965" i="13"/>
  <c r="M5966" i="13" l="1"/>
  <c r="N5966" i="13"/>
  <c r="O5966" i="13"/>
  <c r="P5966" i="13" s="1"/>
  <c r="L5967" i="13"/>
  <c r="M5967" i="13" l="1"/>
  <c r="L5968" i="13"/>
  <c r="N5967" i="13"/>
  <c r="O5967" i="13"/>
  <c r="P5967" i="13" s="1"/>
  <c r="M5968" i="13" l="1"/>
  <c r="N5968" i="13"/>
  <c r="L5969" i="13"/>
  <c r="O5968" i="13"/>
  <c r="P5968" i="13" s="1"/>
  <c r="M5969" i="13" l="1"/>
  <c r="O5969" i="13"/>
  <c r="P5969" i="13" s="1"/>
  <c r="N5969" i="13"/>
  <c r="L5970" i="13"/>
  <c r="M5970" i="13" l="1"/>
  <c r="N5970" i="13"/>
  <c r="O5970" i="13"/>
  <c r="P5970" i="13" s="1"/>
  <c r="L5971" i="13"/>
  <c r="M5971" i="13" l="1"/>
  <c r="N5971" i="13"/>
  <c r="L5972" i="13"/>
  <c r="O5971" i="13"/>
  <c r="P5971" i="13" s="1"/>
  <c r="M5972" i="13" l="1"/>
  <c r="N5972" i="13"/>
  <c r="L5973" i="13"/>
  <c r="O5972" i="13"/>
  <c r="P5972" i="13" s="1"/>
  <c r="M5973" i="13" l="1"/>
  <c r="O5973" i="13"/>
  <c r="P5973" i="13" s="1"/>
  <c r="N5973" i="13"/>
  <c r="L5974" i="13"/>
  <c r="M5974" i="13" l="1"/>
  <c r="N5974" i="13"/>
  <c r="O5974" i="13"/>
  <c r="P5974" i="13" s="1"/>
  <c r="L5975" i="13"/>
  <c r="M5975" i="13" l="1"/>
  <c r="L5976" i="13"/>
  <c r="N5975" i="13"/>
  <c r="O5975" i="13"/>
  <c r="P5975" i="13" s="1"/>
  <c r="M5976" i="13" l="1"/>
  <c r="N5976" i="13"/>
  <c r="L5977" i="13"/>
  <c r="O5976" i="13"/>
  <c r="P5976" i="13" s="1"/>
  <c r="M5977" i="13" l="1"/>
  <c r="O5977" i="13"/>
  <c r="P5977" i="13" s="1"/>
  <c r="N5977" i="13"/>
  <c r="L5978" i="13"/>
  <c r="M5978" i="13" l="1"/>
  <c r="N5978" i="13"/>
  <c r="O5978" i="13"/>
  <c r="P5978" i="13" s="1"/>
  <c r="L5979" i="13"/>
  <c r="M5979" i="13" l="1"/>
  <c r="N5979" i="13"/>
  <c r="L5980" i="13"/>
  <c r="O5979" i="13"/>
  <c r="P5979" i="13" s="1"/>
  <c r="M5980" i="13" l="1"/>
  <c r="N5980" i="13"/>
  <c r="L5981" i="13"/>
  <c r="O5980" i="13"/>
  <c r="P5980" i="13" s="1"/>
  <c r="M5981" i="13" l="1"/>
  <c r="O5981" i="13"/>
  <c r="P5981" i="13" s="1"/>
  <c r="L5982" i="13"/>
  <c r="N5981" i="13"/>
  <c r="M5982" i="13" l="1"/>
  <c r="N5982" i="13"/>
  <c r="O5982" i="13"/>
  <c r="P5982" i="13" s="1"/>
  <c r="L5983" i="13"/>
  <c r="M5983" i="13" l="1"/>
  <c r="L5984" i="13"/>
  <c r="N5983" i="13"/>
  <c r="O5983" i="13"/>
  <c r="P5983" i="13" s="1"/>
  <c r="M5984" i="13" l="1"/>
  <c r="N5984" i="13"/>
  <c r="L5985" i="13"/>
  <c r="O5984" i="13"/>
  <c r="P5984" i="13" s="1"/>
  <c r="M5985" i="13" l="1"/>
  <c r="O5985" i="13"/>
  <c r="P5985" i="13" s="1"/>
  <c r="N5985" i="13"/>
  <c r="L5986" i="13"/>
  <c r="M5986" i="13" l="1"/>
  <c r="N5986" i="13"/>
  <c r="O5986" i="13"/>
  <c r="P5986" i="13" s="1"/>
  <c r="L5987" i="13"/>
  <c r="M5987" i="13" l="1"/>
  <c r="N5987" i="13"/>
  <c r="L5988" i="13"/>
  <c r="O5987" i="13"/>
  <c r="P5987" i="13" s="1"/>
  <c r="M5988" i="13" l="1"/>
  <c r="N5988" i="13"/>
  <c r="L5989" i="13"/>
  <c r="O5988" i="13"/>
  <c r="P5988" i="13" s="1"/>
  <c r="M5989" i="13" l="1"/>
  <c r="O5989" i="13"/>
  <c r="P5989" i="13" s="1"/>
  <c r="N5989" i="13"/>
  <c r="L5990" i="13"/>
  <c r="M5990" i="13" l="1"/>
  <c r="N5990" i="13"/>
  <c r="O5990" i="13"/>
  <c r="P5990" i="13" s="1"/>
  <c r="L5991" i="13"/>
  <c r="M5991" i="13" l="1"/>
  <c r="L5992" i="13"/>
  <c r="N5991" i="13"/>
  <c r="O5991" i="13"/>
  <c r="P5991" i="13" s="1"/>
  <c r="M5992" i="13" l="1"/>
  <c r="N5992" i="13"/>
  <c r="L5993" i="13"/>
  <c r="O5992" i="13"/>
  <c r="P5992" i="13" s="1"/>
  <c r="M5993" i="13" l="1"/>
  <c r="O5993" i="13"/>
  <c r="P5993" i="13" s="1"/>
  <c r="N5993" i="13"/>
  <c r="L5994" i="13"/>
  <c r="M5994" i="13" l="1"/>
  <c r="N5994" i="13"/>
  <c r="O5994" i="13"/>
  <c r="P5994" i="13" s="1"/>
  <c r="L5995" i="13"/>
  <c r="M5995" i="13" l="1"/>
  <c r="N5995" i="13"/>
  <c r="L5996" i="13"/>
  <c r="O5995" i="13"/>
  <c r="P5995" i="13" s="1"/>
  <c r="M5996" i="13" l="1"/>
  <c r="N5996" i="13"/>
  <c r="L5997" i="13"/>
  <c r="O5996" i="13"/>
  <c r="P5996" i="13" s="1"/>
  <c r="M5997" i="13" l="1"/>
  <c r="O5997" i="13"/>
  <c r="P5997" i="13" s="1"/>
  <c r="L5998" i="13"/>
  <c r="N5997" i="13"/>
  <c r="M5998" i="13" l="1"/>
  <c r="N5998" i="13"/>
  <c r="O5998" i="13"/>
  <c r="P5998" i="13" s="1"/>
  <c r="L5999" i="13"/>
  <c r="M5999" i="13" l="1"/>
  <c r="L6000" i="13"/>
  <c r="N5999" i="13"/>
  <c r="O5999" i="13"/>
  <c r="P5999" i="13" s="1"/>
  <c r="M6000" i="13" l="1"/>
  <c r="N6000" i="13"/>
  <c r="L6001" i="13"/>
  <c r="O6000" i="13"/>
  <c r="P6000" i="13" s="1"/>
  <c r="M6001" i="13" l="1"/>
  <c r="O6001" i="13"/>
  <c r="P6001" i="13" s="1"/>
  <c r="N6001" i="13"/>
  <c r="L6002" i="13"/>
  <c r="M6002" i="13" l="1"/>
  <c r="N6002" i="13"/>
  <c r="O6002" i="13"/>
  <c r="P6002" i="13" s="1"/>
  <c r="L6003" i="13"/>
  <c r="M6003" i="13" l="1"/>
  <c r="N6003" i="13"/>
  <c r="L6004" i="13"/>
  <c r="O6003" i="13"/>
  <c r="P6003" i="13" s="1"/>
  <c r="M6004" i="13" l="1"/>
  <c r="N6004" i="13"/>
  <c r="L6005" i="13"/>
  <c r="O6004" i="13"/>
  <c r="P6004" i="13" s="1"/>
  <c r="M6005" i="13" l="1"/>
  <c r="O6005" i="13"/>
  <c r="P6005" i="13" s="1"/>
  <c r="N6005" i="13"/>
  <c r="L6006" i="13"/>
  <c r="M6006" i="13" l="1"/>
  <c r="N6006" i="13"/>
  <c r="O6006" i="13"/>
  <c r="P6006" i="13" s="1"/>
  <c r="L6007" i="13"/>
  <c r="M6007" i="13" l="1"/>
  <c r="L6008" i="13"/>
  <c r="N6007" i="13"/>
  <c r="O6007" i="13"/>
  <c r="P6007" i="13" s="1"/>
  <c r="M6008" i="13" l="1"/>
  <c r="N6008" i="13"/>
  <c r="L6009" i="13"/>
  <c r="O6008" i="13"/>
  <c r="P6008" i="13" s="1"/>
  <c r="M6009" i="13" l="1"/>
  <c r="O6009" i="13"/>
  <c r="P6009" i="13" s="1"/>
  <c r="N6009" i="13"/>
  <c r="L6010" i="13"/>
  <c r="M6010" i="13" l="1"/>
  <c r="N6010" i="13"/>
  <c r="O6010" i="13"/>
  <c r="P6010" i="13" s="1"/>
  <c r="L6011" i="13"/>
  <c r="M6011" i="13" l="1"/>
  <c r="N6011" i="13"/>
  <c r="L6012" i="13"/>
  <c r="O6011" i="13"/>
  <c r="P6011" i="13" s="1"/>
  <c r="M6012" i="13" l="1"/>
  <c r="N6012" i="13"/>
  <c r="L6013" i="13"/>
  <c r="O6012" i="13"/>
  <c r="P6012" i="13" s="1"/>
  <c r="M6013" i="13" l="1"/>
  <c r="O6013" i="13"/>
  <c r="P6013" i="13" s="1"/>
  <c r="L6014" i="13"/>
  <c r="N6013" i="13"/>
  <c r="M6014" i="13" l="1"/>
  <c r="N6014" i="13"/>
  <c r="O6014" i="13"/>
  <c r="P6014" i="13" s="1"/>
  <c r="L6015" i="13"/>
  <c r="M6015" i="13" l="1"/>
  <c r="L6016" i="13"/>
  <c r="N6015" i="13"/>
  <c r="O6015" i="13"/>
  <c r="P6015" i="13" s="1"/>
  <c r="M6016" i="13" l="1"/>
  <c r="N6016" i="13"/>
  <c r="L6017" i="13"/>
  <c r="O6016" i="13"/>
  <c r="P6016" i="13" s="1"/>
  <c r="M6017" i="13" l="1"/>
  <c r="O6017" i="13"/>
  <c r="P6017" i="13" s="1"/>
  <c r="N6017" i="13"/>
  <c r="L6018" i="13"/>
  <c r="M6018" i="13" l="1"/>
  <c r="N6018" i="13"/>
  <c r="O6018" i="13"/>
  <c r="P6018" i="13" s="1"/>
  <c r="L6019" i="13"/>
  <c r="M6019" i="13" l="1"/>
  <c r="N6019" i="13"/>
  <c r="L6020" i="13"/>
  <c r="O6019" i="13"/>
  <c r="P6019" i="13" s="1"/>
  <c r="M6020" i="13" l="1"/>
  <c r="N6020" i="13"/>
  <c r="L6021" i="13"/>
  <c r="O6020" i="13"/>
  <c r="P6020" i="13" s="1"/>
  <c r="M6021" i="13" l="1"/>
  <c r="O6021" i="13"/>
  <c r="P6021" i="13" s="1"/>
  <c r="N6021" i="13"/>
  <c r="L6022" i="13"/>
  <c r="M6022" i="13" l="1"/>
  <c r="N6022" i="13"/>
  <c r="O6022" i="13"/>
  <c r="P6022" i="13" s="1"/>
  <c r="L6023" i="13"/>
  <c r="M6023" i="13" l="1"/>
  <c r="L6024" i="13"/>
  <c r="N6023" i="13"/>
  <c r="O6023" i="13"/>
  <c r="P6023" i="13" s="1"/>
  <c r="M6024" i="13" l="1"/>
  <c r="N6024" i="13"/>
  <c r="L6025" i="13"/>
  <c r="O6024" i="13"/>
  <c r="P6024" i="13" s="1"/>
  <c r="M6025" i="13" l="1"/>
  <c r="O6025" i="13"/>
  <c r="P6025" i="13" s="1"/>
  <c r="L6026" i="13"/>
  <c r="N6025" i="13"/>
  <c r="M6026" i="13" l="1"/>
  <c r="N6026" i="13"/>
  <c r="O6026" i="13"/>
  <c r="P6026" i="13" s="1"/>
  <c r="L6027" i="13"/>
  <c r="M6027" i="13" l="1"/>
  <c r="N6027" i="13"/>
  <c r="L6028" i="13"/>
  <c r="O6027" i="13"/>
  <c r="P6027" i="13" s="1"/>
  <c r="M6028" i="13" l="1"/>
  <c r="N6028" i="13"/>
  <c r="L6029" i="13"/>
  <c r="O6028" i="13"/>
  <c r="P6028" i="13" s="1"/>
  <c r="M6029" i="13" l="1"/>
  <c r="O6029" i="13"/>
  <c r="P6029" i="13" s="1"/>
  <c r="L6030" i="13"/>
  <c r="N6029" i="13"/>
  <c r="M6030" i="13" l="1"/>
  <c r="N6030" i="13"/>
  <c r="O6030" i="13"/>
  <c r="P6030" i="13" s="1"/>
  <c r="L6031" i="13"/>
  <c r="M6031" i="13" l="1"/>
  <c r="L6032" i="13"/>
  <c r="N6031" i="13"/>
  <c r="O6031" i="13"/>
  <c r="P6031" i="13" s="1"/>
  <c r="M6032" i="13" l="1"/>
  <c r="N6032" i="13"/>
  <c r="L6033" i="13"/>
  <c r="O6032" i="13"/>
  <c r="P6032" i="13" s="1"/>
  <c r="M6033" i="13" l="1"/>
  <c r="O6033" i="13"/>
  <c r="P6033" i="13" s="1"/>
  <c r="N6033" i="13"/>
  <c r="L6034" i="13"/>
  <c r="M6034" i="13" l="1"/>
  <c r="N6034" i="13"/>
  <c r="O6034" i="13"/>
  <c r="P6034" i="13" s="1"/>
  <c r="L6035" i="13"/>
  <c r="M6035" i="13" l="1"/>
  <c r="N6035" i="13"/>
  <c r="L6036" i="13"/>
  <c r="O6035" i="13"/>
  <c r="P6035" i="13" s="1"/>
  <c r="M6036" i="13" l="1"/>
  <c r="N6036" i="13"/>
  <c r="L6037" i="13"/>
  <c r="O6036" i="13"/>
  <c r="P6036" i="13" s="1"/>
  <c r="M6037" i="13" l="1"/>
  <c r="O6037" i="13"/>
  <c r="P6037" i="13" s="1"/>
  <c r="N6037" i="13"/>
  <c r="L6038" i="13"/>
  <c r="M6038" i="13" l="1"/>
  <c r="N6038" i="13"/>
  <c r="O6038" i="13"/>
  <c r="P6038" i="13" s="1"/>
  <c r="L6039" i="13"/>
  <c r="M6039" i="13" l="1"/>
  <c r="L6040" i="13"/>
  <c r="N6039" i="13"/>
  <c r="O6039" i="13"/>
  <c r="P6039" i="13" s="1"/>
  <c r="M6040" i="13" l="1"/>
  <c r="N6040" i="13"/>
  <c r="L6041" i="13"/>
  <c r="O6040" i="13"/>
  <c r="P6040" i="13" s="1"/>
  <c r="M6041" i="13" l="1"/>
  <c r="O6041" i="13"/>
  <c r="P6041" i="13" s="1"/>
  <c r="N6041" i="13"/>
  <c r="L6042" i="13"/>
  <c r="M6042" i="13" l="1"/>
  <c r="N6042" i="13"/>
  <c r="O6042" i="13"/>
  <c r="P6042" i="13" s="1"/>
  <c r="L6043" i="13"/>
  <c r="M6043" i="13" l="1"/>
  <c r="N6043" i="13"/>
  <c r="L6044" i="13"/>
  <c r="O6043" i="13"/>
  <c r="P6043" i="13" s="1"/>
  <c r="M6044" i="13" l="1"/>
  <c r="N6044" i="13"/>
  <c r="L6045" i="13"/>
  <c r="O6044" i="13"/>
  <c r="P6044" i="13" s="1"/>
  <c r="M6045" i="13" l="1"/>
  <c r="O6045" i="13"/>
  <c r="P6045" i="13" s="1"/>
  <c r="L6046" i="13"/>
  <c r="N6045" i="13"/>
  <c r="M6046" i="13" l="1"/>
  <c r="N6046" i="13"/>
  <c r="O6046" i="13"/>
  <c r="P6046" i="13" s="1"/>
  <c r="L6047" i="13"/>
  <c r="M6047" i="13" l="1"/>
  <c r="L6048" i="13"/>
  <c r="N6047" i="13"/>
  <c r="O6047" i="13"/>
  <c r="P6047" i="13" s="1"/>
  <c r="M6048" i="13" l="1"/>
  <c r="N6048" i="13"/>
  <c r="L6049" i="13"/>
  <c r="O6048" i="13"/>
  <c r="P6048" i="13" s="1"/>
  <c r="M6049" i="13" l="1"/>
  <c r="O6049" i="13"/>
  <c r="P6049" i="13" s="1"/>
  <c r="N6049" i="13"/>
  <c r="L6050" i="13"/>
  <c r="M6050" i="13" l="1"/>
  <c r="N6050" i="13"/>
  <c r="O6050" i="13"/>
  <c r="P6050" i="13" s="1"/>
  <c r="L6051" i="13"/>
  <c r="M6051" i="13" l="1"/>
  <c r="N6051" i="13"/>
  <c r="L6052" i="13"/>
  <c r="O6051" i="13"/>
  <c r="P6051" i="13" s="1"/>
  <c r="M6052" i="13" l="1"/>
  <c r="N6052" i="13"/>
  <c r="L6053" i="13"/>
  <c r="O6052" i="13"/>
  <c r="P6052" i="13" s="1"/>
  <c r="M6053" i="13" l="1"/>
  <c r="O6053" i="13"/>
  <c r="P6053" i="13" s="1"/>
  <c r="N6053" i="13"/>
  <c r="L6054" i="13"/>
  <c r="M6054" i="13" l="1"/>
  <c r="N6054" i="13"/>
  <c r="O6054" i="13"/>
  <c r="P6054" i="13" s="1"/>
  <c r="L6055" i="13"/>
  <c r="M6055" i="13" l="1"/>
  <c r="L6056" i="13"/>
  <c r="N6055" i="13"/>
  <c r="O6055" i="13"/>
  <c r="P6055" i="13" s="1"/>
  <c r="M6056" i="13" l="1"/>
  <c r="N6056" i="13"/>
  <c r="L6057" i="13"/>
  <c r="O6056" i="13"/>
  <c r="P6056" i="13" s="1"/>
  <c r="M6057" i="13" l="1"/>
  <c r="O6057" i="13"/>
  <c r="P6057" i="13" s="1"/>
  <c r="L6058" i="13"/>
  <c r="N6057" i="13"/>
  <c r="M6058" i="13" l="1"/>
  <c r="N6058" i="13"/>
  <c r="O6058" i="13"/>
  <c r="P6058" i="13" s="1"/>
  <c r="L6059" i="13"/>
  <c r="M6059" i="13" l="1"/>
  <c r="N6059" i="13"/>
  <c r="L6060" i="13"/>
  <c r="O6059" i="13"/>
  <c r="P6059" i="13" s="1"/>
  <c r="M6060" i="13" l="1"/>
  <c r="N6060" i="13"/>
  <c r="L6061" i="13"/>
  <c r="O6060" i="13"/>
  <c r="P6060" i="13" s="1"/>
  <c r="M6061" i="13" l="1"/>
  <c r="O6061" i="13"/>
  <c r="P6061" i="13" s="1"/>
  <c r="L6062" i="13"/>
  <c r="N6061" i="13"/>
  <c r="M6062" i="13" l="1"/>
  <c r="N6062" i="13"/>
  <c r="O6062" i="13"/>
  <c r="P6062" i="13" s="1"/>
  <c r="L6063" i="13"/>
  <c r="M6063" i="13" l="1"/>
  <c r="L6064" i="13"/>
  <c r="N6063" i="13"/>
  <c r="O6063" i="13"/>
  <c r="P6063" i="13" s="1"/>
  <c r="M6064" i="13" l="1"/>
  <c r="N6064" i="13"/>
  <c r="L6065" i="13"/>
  <c r="O6064" i="13"/>
  <c r="P6064" i="13" s="1"/>
  <c r="M6065" i="13" l="1"/>
  <c r="O6065" i="13"/>
  <c r="P6065" i="13" s="1"/>
  <c r="N6065" i="13"/>
  <c r="L6066" i="13"/>
  <c r="M6066" i="13" l="1"/>
  <c r="N6066" i="13"/>
  <c r="O6066" i="13"/>
  <c r="P6066" i="13" s="1"/>
  <c r="L6067" i="13"/>
  <c r="M6067" i="13" l="1"/>
  <c r="N6067" i="13"/>
  <c r="L6068" i="13"/>
  <c r="O6067" i="13"/>
  <c r="P6067" i="13" s="1"/>
  <c r="M6068" i="13" l="1"/>
  <c r="N6068" i="13"/>
  <c r="L6069" i="13"/>
  <c r="O6068" i="13"/>
  <c r="P6068" i="13" s="1"/>
  <c r="M6069" i="13" l="1"/>
  <c r="O6069" i="13"/>
  <c r="P6069" i="13" s="1"/>
  <c r="N6069" i="13"/>
  <c r="L6070" i="13"/>
  <c r="M6070" i="13" l="1"/>
  <c r="N6070" i="13"/>
  <c r="O6070" i="13"/>
  <c r="P6070" i="13" s="1"/>
  <c r="L6071" i="13"/>
  <c r="M6071" i="13" l="1"/>
  <c r="L6072" i="13"/>
  <c r="N6071" i="13"/>
  <c r="O6071" i="13"/>
  <c r="P6071" i="13" s="1"/>
  <c r="M6072" i="13" l="1"/>
  <c r="N6072" i="13"/>
  <c r="L6073" i="13"/>
  <c r="O6072" i="13"/>
  <c r="P6072" i="13" s="1"/>
  <c r="M6073" i="13" l="1"/>
  <c r="O6073" i="13"/>
  <c r="P6073" i="13" s="1"/>
  <c r="N6073" i="13"/>
  <c r="L6074" i="13"/>
  <c r="M6074" i="13" l="1"/>
  <c r="N6074" i="13"/>
  <c r="O6074" i="13"/>
  <c r="P6074" i="13" s="1"/>
  <c r="L6075" i="13"/>
  <c r="M6075" i="13" l="1"/>
  <c r="N6075" i="13"/>
  <c r="L6076" i="13"/>
  <c r="O6075" i="13"/>
  <c r="P6075" i="13" s="1"/>
  <c r="M6076" i="13" l="1"/>
  <c r="N6076" i="13"/>
  <c r="L6077" i="13"/>
  <c r="O6076" i="13"/>
  <c r="P6076" i="13" s="1"/>
  <c r="M6077" i="13" l="1"/>
  <c r="O6077" i="13"/>
  <c r="P6077" i="13" s="1"/>
  <c r="L6078" i="13"/>
  <c r="N6077" i="13"/>
  <c r="M6078" i="13" l="1"/>
  <c r="N6078" i="13"/>
  <c r="O6078" i="13"/>
  <c r="P6078" i="13" s="1"/>
  <c r="L6079" i="13"/>
  <c r="M6079" i="13" l="1"/>
  <c r="L6080" i="13"/>
  <c r="N6079" i="13"/>
  <c r="O6079" i="13"/>
  <c r="P6079" i="13" s="1"/>
  <c r="M6080" i="13" l="1"/>
  <c r="N6080" i="13"/>
  <c r="L6081" i="13"/>
  <c r="O6080" i="13"/>
  <c r="P6080" i="13" s="1"/>
  <c r="M6081" i="13" l="1"/>
  <c r="O6081" i="13"/>
  <c r="P6081" i="13" s="1"/>
  <c r="N6081" i="13"/>
  <c r="L6082" i="13"/>
  <c r="M6082" i="13" l="1"/>
  <c r="N6082" i="13"/>
  <c r="O6082" i="13"/>
  <c r="P6082" i="13" s="1"/>
  <c r="L6083" i="13"/>
  <c r="M6083" i="13" l="1"/>
  <c r="N6083" i="13"/>
  <c r="L6084" i="13"/>
  <c r="O6083" i="13"/>
  <c r="P6083" i="13" s="1"/>
  <c r="M6084" i="13" l="1"/>
  <c r="N6084" i="13"/>
  <c r="L6085" i="13"/>
  <c r="O6084" i="13"/>
  <c r="P6084" i="13" s="1"/>
  <c r="M6085" i="13" l="1"/>
  <c r="O6085" i="13"/>
  <c r="P6085" i="13" s="1"/>
  <c r="N6085" i="13"/>
  <c r="L6086" i="13"/>
  <c r="M6086" i="13" l="1"/>
  <c r="N6086" i="13"/>
  <c r="O6086" i="13"/>
  <c r="P6086" i="13" s="1"/>
  <c r="L6087" i="13"/>
  <c r="M6087" i="13" l="1"/>
  <c r="L6088" i="13"/>
  <c r="N6087" i="13"/>
  <c r="O6087" i="13"/>
  <c r="P6087" i="13" s="1"/>
  <c r="M6088" i="13" l="1"/>
  <c r="N6088" i="13"/>
  <c r="L6089" i="13"/>
  <c r="O6088" i="13"/>
  <c r="P6088" i="13" s="1"/>
  <c r="M6089" i="13" l="1"/>
  <c r="O6089" i="13"/>
  <c r="P6089" i="13" s="1"/>
  <c r="L6090" i="13"/>
  <c r="N6089" i="13"/>
  <c r="M6090" i="13" l="1"/>
  <c r="N6090" i="13"/>
  <c r="O6090" i="13"/>
  <c r="P6090" i="13" s="1"/>
  <c r="L6091" i="13"/>
  <c r="M6091" i="13" l="1"/>
  <c r="N6091" i="13"/>
  <c r="L6092" i="13"/>
  <c r="O6091" i="13"/>
  <c r="P6091" i="13" s="1"/>
  <c r="M6092" i="13" l="1"/>
  <c r="N6092" i="13"/>
  <c r="L6093" i="13"/>
  <c r="O6092" i="13"/>
  <c r="P6092" i="13" s="1"/>
  <c r="M6093" i="13" l="1"/>
  <c r="O6093" i="13"/>
  <c r="P6093" i="13" s="1"/>
  <c r="L6094" i="13"/>
  <c r="N6093" i="13"/>
  <c r="M6094" i="13" l="1"/>
  <c r="N6094" i="13"/>
  <c r="O6094" i="13"/>
  <c r="P6094" i="13" s="1"/>
  <c r="L6095" i="13"/>
  <c r="M6095" i="13" l="1"/>
  <c r="L6096" i="13"/>
  <c r="N6095" i="13"/>
  <c r="O6095" i="13"/>
  <c r="P6095" i="13" s="1"/>
  <c r="M6096" i="13" l="1"/>
  <c r="N6096" i="13"/>
  <c r="L6097" i="13"/>
  <c r="O6096" i="13"/>
  <c r="P6096" i="13" s="1"/>
  <c r="M6097" i="13" l="1"/>
  <c r="O6097" i="13"/>
  <c r="P6097" i="13" s="1"/>
  <c r="N6097" i="13"/>
  <c r="L6098" i="13"/>
  <c r="M6098" i="13" l="1"/>
  <c r="N6098" i="13"/>
  <c r="O6098" i="13"/>
  <c r="P6098" i="13" s="1"/>
  <c r="L6099" i="13"/>
  <c r="M6099" i="13" l="1"/>
  <c r="N6099" i="13"/>
  <c r="L6100" i="13"/>
  <c r="O6099" i="13"/>
  <c r="P6099" i="13" s="1"/>
  <c r="M6100" i="13" l="1"/>
  <c r="N6100" i="13"/>
  <c r="L6101" i="13"/>
  <c r="O6100" i="13"/>
  <c r="P6100" i="13" s="1"/>
  <c r="M6101" i="13" l="1"/>
  <c r="O6101" i="13"/>
  <c r="P6101" i="13" s="1"/>
  <c r="N6101" i="13"/>
  <c r="L6102" i="13"/>
  <c r="M6102" i="13" l="1"/>
  <c r="N6102" i="13"/>
  <c r="O6102" i="13"/>
  <c r="P6102" i="13" s="1"/>
  <c r="L6103" i="13"/>
  <c r="M6103" i="13" l="1"/>
  <c r="L6104" i="13"/>
  <c r="N6103" i="13"/>
  <c r="O6103" i="13"/>
  <c r="P6103" i="13" s="1"/>
  <c r="M6104" i="13" l="1"/>
  <c r="N6104" i="13"/>
  <c r="L6105" i="13"/>
  <c r="O6104" i="13"/>
  <c r="P6104" i="13" s="1"/>
  <c r="M6105" i="13" l="1"/>
  <c r="O6105" i="13"/>
  <c r="P6105" i="13" s="1"/>
  <c r="N6105" i="13"/>
  <c r="L6106" i="13"/>
  <c r="M6106" i="13" l="1"/>
  <c r="N6106" i="13"/>
  <c r="O6106" i="13"/>
  <c r="P6106" i="13" s="1"/>
  <c r="L6107" i="13"/>
  <c r="M6107" i="13" l="1"/>
  <c r="N6107" i="13"/>
  <c r="L6108" i="13"/>
  <c r="O6107" i="13"/>
  <c r="P6107" i="13" s="1"/>
  <c r="M6108" i="13" l="1"/>
  <c r="N6108" i="13"/>
  <c r="L6109" i="13"/>
  <c r="O6108" i="13"/>
  <c r="P6108" i="13" s="1"/>
  <c r="M6109" i="13" l="1"/>
  <c r="O6109" i="13"/>
  <c r="P6109" i="13" s="1"/>
  <c r="L6110" i="13"/>
  <c r="N6109" i="13"/>
  <c r="M6110" i="13" l="1"/>
  <c r="N6110" i="13"/>
  <c r="O6110" i="13"/>
  <c r="P6110" i="13" s="1"/>
  <c r="L6111" i="13"/>
  <c r="M6111" i="13" l="1"/>
  <c r="L6112" i="13"/>
  <c r="N6111" i="13"/>
  <c r="O6111" i="13"/>
  <c r="P6111" i="13" s="1"/>
  <c r="M6112" i="13" l="1"/>
  <c r="N6112" i="13"/>
  <c r="L6113" i="13"/>
  <c r="O6112" i="13"/>
  <c r="P6112" i="13" s="1"/>
  <c r="M6113" i="13" l="1"/>
  <c r="O6113" i="13"/>
  <c r="P6113" i="13" s="1"/>
  <c r="N6113" i="13"/>
  <c r="L6114" i="13"/>
  <c r="M6114" i="13" l="1"/>
  <c r="N6114" i="13"/>
  <c r="O6114" i="13"/>
  <c r="P6114" i="13" s="1"/>
  <c r="L6115" i="13"/>
  <c r="M6115" i="13" l="1"/>
  <c r="N6115" i="13"/>
  <c r="L6116" i="13"/>
  <c r="O6115" i="13"/>
  <c r="P6115" i="13" s="1"/>
  <c r="M6116" i="13" l="1"/>
  <c r="N6116" i="13"/>
  <c r="L6117" i="13"/>
  <c r="O6116" i="13"/>
  <c r="P6116" i="13" s="1"/>
  <c r="M6117" i="13" l="1"/>
  <c r="O6117" i="13"/>
  <c r="P6117" i="13" s="1"/>
  <c r="N6117" i="13"/>
  <c r="L6118" i="13"/>
  <c r="M6118" i="13" l="1"/>
  <c r="N6118" i="13"/>
  <c r="O6118" i="13"/>
  <c r="P6118" i="13" s="1"/>
  <c r="L6119" i="13"/>
  <c r="M6119" i="13" l="1"/>
  <c r="L6120" i="13"/>
  <c r="N6119" i="13"/>
  <c r="O6119" i="13"/>
  <c r="P6119" i="13" s="1"/>
  <c r="M6120" i="13" l="1"/>
  <c r="N6120" i="13"/>
  <c r="L6121" i="13"/>
  <c r="O6120" i="13"/>
  <c r="P6120" i="13" s="1"/>
  <c r="M6121" i="13" l="1"/>
  <c r="O6121" i="13"/>
  <c r="P6121" i="13" s="1"/>
  <c r="L6122" i="13"/>
  <c r="N6121" i="13"/>
  <c r="M6122" i="13" l="1"/>
  <c r="N6122" i="13"/>
  <c r="O6122" i="13"/>
  <c r="P6122" i="13" s="1"/>
  <c r="L6123" i="13"/>
  <c r="M6123" i="13" l="1"/>
  <c r="N6123" i="13"/>
  <c r="L6124" i="13"/>
  <c r="O6123" i="13"/>
  <c r="P6123" i="13" s="1"/>
  <c r="M6124" i="13" l="1"/>
  <c r="N6124" i="13"/>
  <c r="L6125" i="13"/>
  <c r="O6124" i="13"/>
  <c r="P6124" i="13" s="1"/>
  <c r="M6125" i="13" l="1"/>
  <c r="O6125" i="13"/>
  <c r="P6125" i="13" s="1"/>
  <c r="L6126" i="13"/>
  <c r="N6125" i="13"/>
  <c r="M6126" i="13" l="1"/>
  <c r="N6126" i="13"/>
  <c r="O6126" i="13"/>
  <c r="P6126" i="13" s="1"/>
  <c r="L6127" i="13"/>
  <c r="M6127" i="13" l="1"/>
  <c r="L6128" i="13"/>
  <c r="N6127" i="13"/>
  <c r="O6127" i="13"/>
  <c r="P6127" i="13" s="1"/>
  <c r="M6128" i="13" l="1"/>
  <c r="N6128" i="13"/>
  <c r="L6129" i="13"/>
  <c r="O6128" i="13"/>
  <c r="P6128" i="13" s="1"/>
  <c r="M6129" i="13" l="1"/>
  <c r="O6129" i="13"/>
  <c r="P6129" i="13" s="1"/>
  <c r="N6129" i="13"/>
  <c r="L6130" i="13"/>
  <c r="M6130" i="13" l="1"/>
  <c r="N6130" i="13"/>
  <c r="O6130" i="13"/>
  <c r="P6130" i="13" s="1"/>
  <c r="L6131" i="13"/>
  <c r="M6131" i="13" l="1"/>
  <c r="N6131" i="13"/>
  <c r="L6132" i="13"/>
  <c r="O6131" i="13"/>
  <c r="P6131" i="13" s="1"/>
  <c r="M6132" i="13" l="1"/>
  <c r="N6132" i="13"/>
  <c r="L6133" i="13"/>
  <c r="O6132" i="13"/>
  <c r="P6132" i="13" s="1"/>
  <c r="M6133" i="13" l="1"/>
  <c r="O6133" i="13"/>
  <c r="P6133" i="13" s="1"/>
  <c r="N6133" i="13"/>
  <c r="L6134" i="13"/>
  <c r="M6134" i="13" l="1"/>
  <c r="N6134" i="13"/>
  <c r="O6134" i="13"/>
  <c r="P6134" i="13" s="1"/>
  <c r="L6135" i="13"/>
  <c r="M6135" i="13" l="1"/>
  <c r="L6136" i="13"/>
  <c r="N6135" i="13"/>
  <c r="O6135" i="13"/>
  <c r="P6135" i="13" s="1"/>
  <c r="M6136" i="13" l="1"/>
  <c r="N6136" i="13"/>
  <c r="L6137" i="13"/>
  <c r="O6136" i="13"/>
  <c r="P6136" i="13" s="1"/>
  <c r="M6137" i="13" l="1"/>
  <c r="O6137" i="13"/>
  <c r="P6137" i="13" s="1"/>
  <c r="N6137" i="13"/>
  <c r="L6138" i="13"/>
  <c r="M6138" i="13" l="1"/>
  <c r="N6138" i="13"/>
  <c r="O6138" i="13"/>
  <c r="P6138" i="13" s="1"/>
  <c r="L6139" i="13"/>
  <c r="M6139" i="13" l="1"/>
  <c r="N6139" i="13"/>
  <c r="L6140" i="13"/>
  <c r="O6139" i="13"/>
  <c r="P6139" i="13" s="1"/>
  <c r="M6140" i="13" l="1"/>
  <c r="N6140" i="13"/>
  <c r="L6141" i="13"/>
  <c r="O6140" i="13"/>
  <c r="P6140" i="13" s="1"/>
  <c r="M6141" i="13" l="1"/>
  <c r="O6141" i="13"/>
  <c r="P6141" i="13" s="1"/>
  <c r="L6142" i="13"/>
  <c r="N6141" i="13"/>
  <c r="M6142" i="13" l="1"/>
  <c r="N6142" i="13"/>
  <c r="O6142" i="13"/>
  <c r="P6142" i="13" s="1"/>
  <c r="L6143" i="13"/>
  <c r="M6143" i="13" l="1"/>
  <c r="L6144" i="13"/>
  <c r="N6143" i="13"/>
  <c r="O6143" i="13"/>
  <c r="P6143" i="13" s="1"/>
  <c r="M6144" i="13" l="1"/>
  <c r="N6144" i="13"/>
  <c r="L6145" i="13"/>
  <c r="O6144" i="13"/>
  <c r="P6144" i="13" s="1"/>
  <c r="M6145" i="13" l="1"/>
  <c r="O6145" i="13"/>
  <c r="P6145" i="13" s="1"/>
  <c r="N6145" i="13"/>
  <c r="L6146" i="13"/>
  <c r="M6146" i="13" l="1"/>
  <c r="N6146" i="13"/>
  <c r="O6146" i="13"/>
  <c r="P6146" i="13" s="1"/>
  <c r="L6147" i="13"/>
  <c r="M6147" i="13" l="1"/>
  <c r="N6147" i="13"/>
  <c r="L6148" i="13"/>
  <c r="O6147" i="13"/>
  <c r="P6147" i="13" s="1"/>
  <c r="M6148" i="13" l="1"/>
  <c r="N6148" i="13"/>
  <c r="L6149" i="13"/>
  <c r="O6148" i="13"/>
  <c r="P6148" i="13" s="1"/>
  <c r="M6149" i="13" l="1"/>
  <c r="O6149" i="13"/>
  <c r="P6149" i="13" s="1"/>
  <c r="N6149" i="13"/>
  <c r="L6150" i="13"/>
  <c r="M6150" i="13" l="1"/>
  <c r="N6150" i="13"/>
  <c r="O6150" i="13"/>
  <c r="P6150" i="13" s="1"/>
  <c r="L6151" i="13"/>
  <c r="M6151" i="13" l="1"/>
  <c r="L6152" i="13"/>
  <c r="N6151" i="13"/>
  <c r="O6151" i="13"/>
  <c r="P6151" i="13" s="1"/>
  <c r="M6152" i="13" l="1"/>
  <c r="N6152" i="13"/>
  <c r="L6153" i="13"/>
  <c r="O6152" i="13"/>
  <c r="P6152" i="13" s="1"/>
  <c r="M6153" i="13" l="1"/>
  <c r="O6153" i="13"/>
  <c r="P6153" i="13" s="1"/>
  <c r="L6154" i="13"/>
  <c r="N6153" i="13"/>
  <c r="M6154" i="13" l="1"/>
  <c r="N6154" i="13"/>
  <c r="O6154" i="13"/>
  <c r="P6154" i="13" s="1"/>
  <c r="L6155" i="13"/>
  <c r="M6155" i="13" l="1"/>
  <c r="N6155" i="13"/>
  <c r="L6156" i="13"/>
  <c r="O6155" i="13"/>
  <c r="P6155" i="13" s="1"/>
  <c r="M6156" i="13" l="1"/>
  <c r="N6156" i="13"/>
  <c r="L6157" i="13"/>
  <c r="O6156" i="13"/>
  <c r="P6156" i="13" s="1"/>
  <c r="M6157" i="13" l="1"/>
  <c r="O6157" i="13"/>
  <c r="P6157" i="13" s="1"/>
  <c r="L6158" i="13"/>
  <c r="N6157" i="13"/>
  <c r="M6158" i="13" l="1"/>
  <c r="N6158" i="13"/>
  <c r="O6158" i="13"/>
  <c r="P6158" i="13" s="1"/>
  <c r="L6159" i="13"/>
  <c r="M6159" i="13" l="1"/>
  <c r="L6160" i="13"/>
  <c r="N6159" i="13"/>
  <c r="O6159" i="13"/>
  <c r="P6159" i="13" s="1"/>
  <c r="M6160" i="13" l="1"/>
  <c r="N6160" i="13"/>
  <c r="L6161" i="13"/>
  <c r="O6160" i="13"/>
  <c r="P6160" i="13" s="1"/>
  <c r="M6161" i="13" l="1"/>
  <c r="O6161" i="13"/>
  <c r="P6161" i="13" s="1"/>
  <c r="N6161" i="13"/>
  <c r="L6162" i="13"/>
  <c r="M6162" i="13" l="1"/>
  <c r="N6162" i="13"/>
  <c r="O6162" i="13"/>
  <c r="P6162" i="13" s="1"/>
  <c r="L6163" i="13"/>
  <c r="M6163" i="13" l="1"/>
  <c r="N6163" i="13"/>
  <c r="L6164" i="13"/>
  <c r="O6163" i="13"/>
  <c r="P6163" i="13" s="1"/>
  <c r="M6164" i="13" l="1"/>
  <c r="N6164" i="13"/>
  <c r="L6165" i="13"/>
  <c r="O6164" i="13"/>
  <c r="P6164" i="13" s="1"/>
  <c r="M6165" i="13" l="1"/>
  <c r="O6165" i="13"/>
  <c r="P6165" i="13" s="1"/>
  <c r="N6165" i="13"/>
  <c r="L6166" i="13"/>
  <c r="M6166" i="13" l="1"/>
  <c r="N6166" i="13"/>
  <c r="O6166" i="13"/>
  <c r="P6166" i="13" s="1"/>
  <c r="L6167" i="13"/>
  <c r="M6167" i="13" l="1"/>
  <c r="L6168" i="13"/>
  <c r="N6167" i="13"/>
  <c r="O6167" i="13"/>
  <c r="P6167" i="13" s="1"/>
  <c r="M6168" i="13" l="1"/>
  <c r="N6168" i="13"/>
  <c r="L6169" i="13"/>
  <c r="O6168" i="13"/>
  <c r="P6168" i="13" s="1"/>
  <c r="M6169" i="13" l="1"/>
  <c r="O6169" i="13"/>
  <c r="P6169" i="13" s="1"/>
  <c r="N6169" i="13"/>
  <c r="L6170" i="13"/>
  <c r="M6170" i="13" l="1"/>
  <c r="N6170" i="13"/>
  <c r="O6170" i="13"/>
  <c r="P6170" i="13" s="1"/>
  <c r="L6171" i="13"/>
  <c r="M6171" i="13" l="1"/>
  <c r="N6171" i="13"/>
  <c r="L6172" i="13"/>
  <c r="O6171" i="13"/>
  <c r="P6171" i="13" s="1"/>
  <c r="M6172" i="13" l="1"/>
  <c r="N6172" i="13"/>
  <c r="L6173" i="13"/>
  <c r="O6172" i="13"/>
  <c r="P6172" i="13" s="1"/>
  <c r="M6173" i="13" l="1"/>
  <c r="O6173" i="13"/>
  <c r="P6173" i="13" s="1"/>
  <c r="L6174" i="13"/>
  <c r="N6173" i="13"/>
  <c r="M6174" i="13" l="1"/>
  <c r="N6174" i="13"/>
  <c r="O6174" i="13"/>
  <c r="P6174" i="13" s="1"/>
  <c r="L6175" i="13"/>
  <c r="M6175" i="13" l="1"/>
  <c r="L6176" i="13"/>
  <c r="N6175" i="13"/>
  <c r="O6175" i="13"/>
  <c r="P6175" i="13" s="1"/>
  <c r="M6176" i="13" l="1"/>
  <c r="N6176" i="13"/>
  <c r="L6177" i="13"/>
  <c r="O6176" i="13"/>
  <c r="P6176" i="13" s="1"/>
  <c r="M6177" i="13" l="1"/>
  <c r="O6177" i="13"/>
  <c r="P6177" i="13" s="1"/>
  <c r="N6177" i="13"/>
  <c r="L6178" i="13"/>
  <c r="M6178" i="13" l="1"/>
  <c r="N6178" i="13"/>
  <c r="O6178" i="13"/>
  <c r="P6178" i="13" s="1"/>
  <c r="L6179" i="13"/>
  <c r="M6179" i="13" l="1"/>
  <c r="N6179" i="13"/>
  <c r="L6180" i="13"/>
  <c r="O6179" i="13"/>
  <c r="P6179" i="13" s="1"/>
  <c r="M6180" i="13" l="1"/>
  <c r="N6180" i="13"/>
  <c r="L6181" i="13"/>
  <c r="O6180" i="13"/>
  <c r="P6180" i="13" s="1"/>
  <c r="M6181" i="13" l="1"/>
  <c r="O6181" i="13"/>
  <c r="P6181" i="13" s="1"/>
  <c r="N6181" i="13"/>
  <c r="L6182" i="13"/>
  <c r="M6182" i="13" l="1"/>
  <c r="N6182" i="13"/>
  <c r="O6182" i="13"/>
  <c r="P6182" i="13" s="1"/>
  <c r="L6183" i="13"/>
  <c r="M6183" i="13" l="1"/>
  <c r="L6184" i="13"/>
  <c r="N6183" i="13"/>
  <c r="O6183" i="13"/>
  <c r="P6183" i="13" s="1"/>
  <c r="M6184" i="13" l="1"/>
  <c r="N6184" i="13"/>
  <c r="L6185" i="13"/>
  <c r="O6184" i="13"/>
  <c r="P6184" i="13" s="1"/>
  <c r="M6185" i="13" l="1"/>
  <c r="O6185" i="13"/>
  <c r="P6185" i="13" s="1"/>
  <c r="N6185" i="13"/>
  <c r="L6186" i="13"/>
  <c r="M6186" i="13" l="1"/>
  <c r="N6186" i="13"/>
  <c r="O6186" i="13"/>
  <c r="P6186" i="13" s="1"/>
  <c r="L6187" i="13"/>
  <c r="M6187" i="13" l="1"/>
  <c r="N6187" i="13"/>
  <c r="L6188" i="13"/>
  <c r="O6187" i="13"/>
  <c r="P6187" i="13" s="1"/>
  <c r="M6188" i="13" l="1"/>
  <c r="N6188" i="13"/>
  <c r="L6189" i="13"/>
  <c r="O6188" i="13"/>
  <c r="P6188" i="13" s="1"/>
  <c r="M6189" i="13" l="1"/>
  <c r="O6189" i="13"/>
  <c r="P6189" i="13" s="1"/>
  <c r="L6190" i="13"/>
  <c r="N6189" i="13"/>
  <c r="M6190" i="13" l="1"/>
  <c r="N6190" i="13"/>
  <c r="O6190" i="13"/>
  <c r="P6190" i="13" s="1"/>
  <c r="L6191" i="13"/>
  <c r="M6191" i="13" l="1"/>
  <c r="L6192" i="13"/>
  <c r="N6191" i="13"/>
  <c r="O6191" i="13"/>
  <c r="P6191" i="13" s="1"/>
  <c r="M6192" i="13" l="1"/>
  <c r="N6192" i="13"/>
  <c r="L6193" i="13"/>
  <c r="O6192" i="13"/>
  <c r="P6192" i="13" s="1"/>
  <c r="M6193" i="13" l="1"/>
  <c r="O6193" i="13"/>
  <c r="P6193" i="13" s="1"/>
  <c r="N6193" i="13"/>
  <c r="L6194" i="13"/>
  <c r="M6194" i="13" l="1"/>
  <c r="N6194" i="13"/>
  <c r="O6194" i="13"/>
  <c r="P6194" i="13" s="1"/>
  <c r="L6195" i="13"/>
  <c r="M6195" i="13" l="1"/>
  <c r="N6195" i="13"/>
  <c r="L6196" i="13"/>
  <c r="O6195" i="13"/>
  <c r="P6195" i="13" s="1"/>
  <c r="M6196" i="13" l="1"/>
  <c r="N6196" i="13"/>
  <c r="L6197" i="13"/>
  <c r="O6196" i="13"/>
  <c r="P6196" i="13" s="1"/>
  <c r="M6197" i="13" l="1"/>
  <c r="O6197" i="13"/>
  <c r="P6197" i="13" s="1"/>
  <c r="N6197" i="13"/>
  <c r="L6198" i="13"/>
  <c r="M6198" i="13" l="1"/>
  <c r="N6198" i="13"/>
  <c r="O6198" i="13"/>
  <c r="P6198" i="13" s="1"/>
  <c r="L6199" i="13"/>
  <c r="M6199" i="13" l="1"/>
  <c r="L6200" i="13"/>
  <c r="N6199" i="13"/>
  <c r="O6199" i="13"/>
  <c r="P6199" i="13" s="1"/>
  <c r="M6200" i="13" l="1"/>
  <c r="N6200" i="13"/>
  <c r="L6201" i="13"/>
  <c r="O6200" i="13"/>
  <c r="P6200" i="13" s="1"/>
  <c r="M6201" i="13" l="1"/>
  <c r="O6201" i="13"/>
  <c r="P6201" i="13" s="1"/>
  <c r="N6201" i="13"/>
  <c r="L6202" i="13"/>
  <c r="M6202" i="13" l="1"/>
  <c r="N6202" i="13"/>
  <c r="O6202" i="13"/>
  <c r="P6202" i="13" s="1"/>
  <c r="L6203" i="13"/>
  <c r="M6203" i="13" l="1"/>
  <c r="N6203" i="13"/>
  <c r="L6204" i="13"/>
  <c r="O6203" i="13"/>
  <c r="P6203" i="13" s="1"/>
  <c r="M6204" i="13" l="1"/>
  <c r="N6204" i="13"/>
  <c r="L6205" i="13"/>
  <c r="O6204" i="13"/>
  <c r="P6204" i="13" s="1"/>
  <c r="M6205" i="13" l="1"/>
  <c r="O6205" i="13"/>
  <c r="P6205" i="13" s="1"/>
  <c r="L6206" i="13"/>
  <c r="N6205" i="13"/>
  <c r="M6206" i="13" l="1"/>
  <c r="N6206" i="13"/>
  <c r="O6206" i="13"/>
  <c r="P6206" i="13" s="1"/>
  <c r="L6207" i="13"/>
  <c r="M6207" i="13" l="1"/>
  <c r="L6208" i="13"/>
  <c r="N6207" i="13"/>
  <c r="O6207" i="13"/>
  <c r="P6207" i="13" s="1"/>
  <c r="M6208" i="13" l="1"/>
  <c r="N6208" i="13"/>
  <c r="L6209" i="13"/>
  <c r="O6208" i="13"/>
  <c r="P6208" i="13" s="1"/>
  <c r="M6209" i="13" l="1"/>
  <c r="O6209" i="13"/>
  <c r="P6209" i="13" s="1"/>
  <c r="N6209" i="13"/>
  <c r="L6210" i="13"/>
  <c r="M6210" i="13" l="1"/>
  <c r="N6210" i="13"/>
  <c r="O6210" i="13"/>
  <c r="P6210" i="13" s="1"/>
  <c r="L6211" i="13"/>
  <c r="M6211" i="13" l="1"/>
  <c r="N6211" i="13"/>
  <c r="L6212" i="13"/>
  <c r="O6211" i="13"/>
  <c r="P6211" i="13" s="1"/>
  <c r="M6212" i="13" l="1"/>
  <c r="N6212" i="13"/>
  <c r="L6213" i="13"/>
  <c r="O6212" i="13"/>
  <c r="P6212" i="13" s="1"/>
  <c r="M6213" i="13" l="1"/>
  <c r="O6213" i="13"/>
  <c r="P6213" i="13" s="1"/>
  <c r="N6213" i="13"/>
  <c r="L6214" i="13"/>
  <c r="M6214" i="13" l="1"/>
  <c r="N6214" i="13"/>
  <c r="O6214" i="13"/>
  <c r="P6214" i="13" s="1"/>
  <c r="L6215" i="13"/>
  <c r="M6215" i="13" l="1"/>
  <c r="L6216" i="13"/>
  <c r="N6215" i="13"/>
  <c r="O6215" i="13"/>
  <c r="P6215" i="13" s="1"/>
  <c r="M6216" i="13" l="1"/>
  <c r="N6216" i="13"/>
  <c r="L6217" i="13"/>
  <c r="O6216" i="13"/>
  <c r="P6216" i="13" s="1"/>
  <c r="M6217" i="13" l="1"/>
  <c r="O6217" i="13"/>
  <c r="P6217" i="13" s="1"/>
  <c r="L6218" i="13"/>
  <c r="N6217" i="13"/>
  <c r="M6218" i="13" l="1"/>
  <c r="N6218" i="13"/>
  <c r="O6218" i="13"/>
  <c r="P6218" i="13" s="1"/>
  <c r="L6219" i="13"/>
  <c r="M6219" i="13" l="1"/>
  <c r="N6219" i="13"/>
  <c r="L6220" i="13"/>
  <c r="O6219" i="13"/>
  <c r="P6219" i="13" s="1"/>
  <c r="M6220" i="13" l="1"/>
  <c r="N6220" i="13"/>
  <c r="L6221" i="13"/>
  <c r="O6220" i="13"/>
  <c r="P6220" i="13" s="1"/>
  <c r="M6221" i="13" l="1"/>
  <c r="O6221" i="13"/>
  <c r="P6221" i="13" s="1"/>
  <c r="L6222" i="13"/>
  <c r="N6221" i="13"/>
  <c r="M6222" i="13" l="1"/>
  <c r="N6222" i="13"/>
  <c r="O6222" i="13"/>
  <c r="P6222" i="13" s="1"/>
  <c r="L6223" i="13"/>
  <c r="M6223" i="13" l="1"/>
  <c r="L6224" i="13"/>
  <c r="N6223" i="13"/>
  <c r="O6223" i="13"/>
  <c r="P6223" i="13" s="1"/>
  <c r="M6224" i="13" l="1"/>
  <c r="N6224" i="13"/>
  <c r="L6225" i="13"/>
  <c r="O6224" i="13"/>
  <c r="P6224" i="13" s="1"/>
  <c r="M6225" i="13" l="1"/>
  <c r="O6225" i="13"/>
  <c r="P6225" i="13" s="1"/>
  <c r="N6225" i="13"/>
  <c r="L6226" i="13"/>
  <c r="M6226" i="13" l="1"/>
  <c r="N6226" i="13"/>
  <c r="O6226" i="13"/>
  <c r="P6226" i="13" s="1"/>
  <c r="L6227" i="13"/>
  <c r="M6227" i="13" l="1"/>
  <c r="N6227" i="13"/>
  <c r="L6228" i="13"/>
  <c r="O6227" i="13"/>
  <c r="P6227" i="13" s="1"/>
  <c r="M6228" i="13" l="1"/>
  <c r="N6228" i="13"/>
  <c r="L6229" i="13"/>
  <c r="O6228" i="13"/>
  <c r="P6228" i="13" s="1"/>
  <c r="M6229" i="13" l="1"/>
  <c r="O6229" i="13"/>
  <c r="P6229" i="13" s="1"/>
  <c r="N6229" i="13"/>
  <c r="L6230" i="13"/>
  <c r="M6230" i="13" l="1"/>
  <c r="N6230" i="13"/>
  <c r="O6230" i="13"/>
  <c r="P6230" i="13" s="1"/>
  <c r="L6231" i="13"/>
  <c r="M6231" i="13" l="1"/>
  <c r="L6232" i="13"/>
  <c r="N6231" i="13"/>
  <c r="O6231" i="13"/>
  <c r="P6231" i="13" s="1"/>
  <c r="M6232" i="13" l="1"/>
  <c r="N6232" i="13"/>
  <c r="L6233" i="13"/>
  <c r="O6232" i="13"/>
  <c r="P6232" i="13" s="1"/>
  <c r="M6233" i="13" l="1"/>
  <c r="O6233" i="13"/>
  <c r="P6233" i="13" s="1"/>
  <c r="N6233" i="13"/>
  <c r="L6234" i="13"/>
  <c r="M6234" i="13" l="1"/>
  <c r="N6234" i="13"/>
  <c r="O6234" i="13"/>
  <c r="P6234" i="13" s="1"/>
  <c r="L6235" i="13"/>
  <c r="M6235" i="13" l="1"/>
  <c r="N6235" i="13"/>
  <c r="L6236" i="13"/>
  <c r="O6235" i="13"/>
  <c r="P6235" i="13" s="1"/>
  <c r="M6236" i="13" l="1"/>
  <c r="N6236" i="13"/>
  <c r="L6237" i="13"/>
  <c r="O6236" i="13"/>
  <c r="P6236" i="13" s="1"/>
  <c r="M6237" i="13" l="1"/>
  <c r="O6237" i="13"/>
  <c r="P6237" i="13" s="1"/>
  <c r="L6238" i="13"/>
  <c r="N6237" i="13"/>
  <c r="M6238" i="13" l="1"/>
  <c r="N6238" i="13"/>
  <c r="O6238" i="13"/>
  <c r="P6238" i="13" s="1"/>
  <c r="L6239" i="13"/>
  <c r="M6239" i="13" l="1"/>
  <c r="L6240" i="13"/>
  <c r="N6239" i="13"/>
  <c r="O6239" i="13"/>
  <c r="P6239" i="13" s="1"/>
  <c r="M6240" i="13" l="1"/>
  <c r="N6240" i="13"/>
  <c r="L6241" i="13"/>
  <c r="O6240" i="13"/>
  <c r="P6240" i="13" s="1"/>
  <c r="M6241" i="13" l="1"/>
  <c r="O6241" i="13"/>
  <c r="P6241" i="13" s="1"/>
  <c r="N6241" i="13"/>
  <c r="L6242" i="13"/>
  <c r="M6242" i="13" l="1"/>
  <c r="N6242" i="13"/>
  <c r="O6242" i="13"/>
  <c r="P6242" i="13" s="1"/>
  <c r="L6243" i="13"/>
  <c r="M6243" i="13" l="1"/>
  <c r="N6243" i="13"/>
  <c r="L6244" i="13"/>
  <c r="O6243" i="13"/>
  <c r="P6243" i="13" s="1"/>
  <c r="M6244" i="13" l="1"/>
  <c r="N6244" i="13"/>
  <c r="L6245" i="13"/>
  <c r="O6244" i="13"/>
  <c r="P6244" i="13" s="1"/>
  <c r="M6245" i="13" l="1"/>
  <c r="O6245" i="13"/>
  <c r="P6245" i="13" s="1"/>
  <c r="N6245" i="13"/>
  <c r="L6246" i="13"/>
  <c r="M6246" i="13" l="1"/>
  <c r="N6246" i="13"/>
  <c r="O6246" i="13"/>
  <c r="P6246" i="13" s="1"/>
  <c r="L6247" i="13"/>
  <c r="M6247" i="13" l="1"/>
  <c r="L6248" i="13"/>
  <c r="N6247" i="13"/>
  <c r="O6247" i="13"/>
  <c r="P6247" i="13" s="1"/>
  <c r="M6248" i="13" l="1"/>
  <c r="N6248" i="13"/>
  <c r="L6249" i="13"/>
  <c r="O6248" i="13"/>
  <c r="P6248" i="13" s="1"/>
  <c r="M6249" i="13" l="1"/>
  <c r="O6249" i="13"/>
  <c r="P6249" i="13" s="1"/>
  <c r="L6250" i="13"/>
  <c r="N6249" i="13"/>
  <c r="M6250" i="13" l="1"/>
  <c r="N6250" i="13"/>
  <c r="O6250" i="13"/>
  <c r="P6250" i="13" s="1"/>
  <c r="L6251" i="13"/>
  <c r="M6251" i="13" l="1"/>
  <c r="N6251" i="13"/>
  <c r="L6252" i="13"/>
  <c r="O6251" i="13"/>
  <c r="P6251" i="13" s="1"/>
  <c r="M6252" i="13" l="1"/>
  <c r="N6252" i="13"/>
  <c r="L6253" i="13"/>
  <c r="O6252" i="13"/>
  <c r="P6252" i="13" s="1"/>
  <c r="M6253" i="13" l="1"/>
  <c r="O6253" i="13"/>
  <c r="P6253" i="13" s="1"/>
  <c r="L6254" i="13"/>
  <c r="N6253" i="13"/>
  <c r="M6254" i="13" l="1"/>
  <c r="N6254" i="13"/>
  <c r="O6254" i="13"/>
  <c r="P6254" i="13" s="1"/>
  <c r="L6255" i="13"/>
  <c r="M6255" i="13" l="1"/>
  <c r="L6256" i="13"/>
  <c r="N6255" i="13"/>
  <c r="O6255" i="13"/>
  <c r="P6255" i="13" s="1"/>
  <c r="M6256" i="13" l="1"/>
  <c r="N6256" i="13"/>
  <c r="L6257" i="13"/>
  <c r="O6256" i="13"/>
  <c r="P6256" i="13" s="1"/>
  <c r="M6257" i="13" l="1"/>
  <c r="O6257" i="13"/>
  <c r="P6257" i="13" s="1"/>
  <c r="N6257" i="13"/>
  <c r="L6258" i="13"/>
  <c r="M6258" i="13" l="1"/>
  <c r="N6258" i="13"/>
  <c r="O6258" i="13"/>
  <c r="P6258" i="13" s="1"/>
  <c r="L6259" i="13"/>
  <c r="M6259" i="13" l="1"/>
  <c r="N6259" i="13"/>
  <c r="L6260" i="13"/>
  <c r="O6259" i="13"/>
  <c r="P6259" i="13" s="1"/>
  <c r="M6260" i="13" l="1"/>
  <c r="N6260" i="13"/>
  <c r="L6261" i="13"/>
  <c r="O6260" i="13"/>
  <c r="P6260" i="13" s="1"/>
  <c r="M6261" i="13" l="1"/>
  <c r="O6261" i="13"/>
  <c r="P6261" i="13" s="1"/>
  <c r="N6261" i="13"/>
  <c r="L6262" i="13"/>
  <c r="M6262" i="13" l="1"/>
  <c r="N6262" i="13"/>
  <c r="O6262" i="13"/>
  <c r="P6262" i="13" s="1"/>
  <c r="L6263" i="13"/>
  <c r="M6263" i="13" l="1"/>
  <c r="L6264" i="13"/>
  <c r="N6263" i="13"/>
  <c r="O6263" i="13"/>
  <c r="P6263" i="13" s="1"/>
  <c r="M6264" i="13" l="1"/>
  <c r="N6264" i="13"/>
  <c r="L6265" i="13"/>
  <c r="O6264" i="13"/>
  <c r="P6264" i="13" s="1"/>
  <c r="M6265" i="13" l="1"/>
  <c r="O6265" i="13"/>
  <c r="P6265" i="13" s="1"/>
  <c r="N6265" i="13"/>
  <c r="L6266" i="13"/>
  <c r="M6266" i="13" l="1"/>
  <c r="N6266" i="13"/>
  <c r="O6266" i="13"/>
  <c r="P6266" i="13" s="1"/>
  <c r="L6267" i="13"/>
  <c r="M6267" i="13" l="1"/>
  <c r="N6267" i="13"/>
  <c r="L6268" i="13"/>
  <c r="O6267" i="13"/>
  <c r="P6267" i="13" s="1"/>
  <c r="M6268" i="13" l="1"/>
  <c r="N6268" i="13"/>
  <c r="L6269" i="13"/>
  <c r="O6268" i="13"/>
  <c r="P6268" i="13" s="1"/>
  <c r="M6269" i="13" l="1"/>
  <c r="O6269" i="13"/>
  <c r="P6269" i="13" s="1"/>
  <c r="L6270" i="13"/>
  <c r="N6269" i="13"/>
  <c r="M6270" i="13" l="1"/>
  <c r="N6270" i="13"/>
  <c r="O6270" i="13"/>
  <c r="P6270" i="13" s="1"/>
  <c r="L6271" i="13"/>
  <c r="M6271" i="13" l="1"/>
  <c r="L6272" i="13"/>
  <c r="N6271" i="13"/>
  <c r="O6271" i="13"/>
  <c r="P6271" i="13" s="1"/>
  <c r="M6272" i="13" l="1"/>
  <c r="N6272" i="13"/>
  <c r="L6273" i="13"/>
  <c r="O6272" i="13"/>
  <c r="P6272" i="13" s="1"/>
  <c r="M6273" i="13" l="1"/>
  <c r="O6273" i="13"/>
  <c r="P6273" i="13" s="1"/>
  <c r="N6273" i="13"/>
  <c r="L6274" i="13"/>
  <c r="M6274" i="13" l="1"/>
  <c r="N6274" i="13"/>
  <c r="O6274" i="13"/>
  <c r="P6274" i="13" s="1"/>
  <c r="L6275" i="13"/>
  <c r="M6275" i="13" l="1"/>
  <c r="N6275" i="13"/>
  <c r="L6276" i="13"/>
  <c r="O6275" i="13"/>
  <c r="P6275" i="13" s="1"/>
  <c r="M6276" i="13" l="1"/>
  <c r="N6276" i="13"/>
  <c r="L6277" i="13"/>
  <c r="O6276" i="13"/>
  <c r="P6276" i="13" s="1"/>
  <c r="M6277" i="13" l="1"/>
  <c r="O6277" i="13"/>
  <c r="P6277" i="13" s="1"/>
  <c r="N6277" i="13"/>
  <c r="L6278" i="13"/>
  <c r="M6278" i="13" l="1"/>
  <c r="N6278" i="13"/>
  <c r="O6278" i="13"/>
  <c r="P6278" i="13" s="1"/>
  <c r="L6279" i="13"/>
  <c r="M6279" i="13" l="1"/>
  <c r="L6280" i="13"/>
  <c r="N6279" i="13"/>
  <c r="O6279" i="13"/>
  <c r="P6279" i="13" s="1"/>
  <c r="M6280" i="13" l="1"/>
  <c r="N6280" i="13"/>
  <c r="L6281" i="13"/>
  <c r="O6280" i="13"/>
  <c r="P6280" i="13" s="1"/>
  <c r="M6281" i="13" l="1"/>
  <c r="O6281" i="13"/>
  <c r="P6281" i="13" s="1"/>
  <c r="L6282" i="13"/>
  <c r="N6281" i="13"/>
  <c r="M6282" i="13" l="1"/>
  <c r="N6282" i="13"/>
  <c r="O6282" i="13"/>
  <c r="P6282" i="13" s="1"/>
  <c r="L6283" i="13"/>
  <c r="M6283" i="13" l="1"/>
  <c r="N6283" i="13"/>
  <c r="L6284" i="13"/>
  <c r="O6283" i="13"/>
  <c r="P6283" i="13" s="1"/>
  <c r="M6284" i="13" l="1"/>
  <c r="N6284" i="13"/>
  <c r="L6285" i="13"/>
  <c r="O6284" i="13"/>
  <c r="P6284" i="13" s="1"/>
  <c r="M6285" i="13" l="1"/>
  <c r="O6285" i="13"/>
  <c r="P6285" i="13" s="1"/>
  <c r="L6286" i="13"/>
  <c r="N6285" i="13"/>
  <c r="M6286" i="13" l="1"/>
  <c r="N6286" i="13"/>
  <c r="O6286" i="13"/>
  <c r="P6286" i="13" s="1"/>
  <c r="L6287" i="13"/>
  <c r="M6287" i="13" l="1"/>
  <c r="L6288" i="13"/>
  <c r="N6287" i="13"/>
  <c r="O6287" i="13"/>
  <c r="P6287" i="13" s="1"/>
  <c r="M6288" i="13" l="1"/>
  <c r="N6288" i="13"/>
  <c r="L6289" i="13"/>
  <c r="O6288" i="13"/>
  <c r="P6288" i="13" s="1"/>
  <c r="M6289" i="13" l="1"/>
  <c r="O6289" i="13"/>
  <c r="P6289" i="13" s="1"/>
  <c r="N6289" i="13"/>
  <c r="L6290" i="13"/>
  <c r="M6290" i="13" l="1"/>
  <c r="N6290" i="13"/>
  <c r="O6290" i="13"/>
  <c r="P6290" i="13" s="1"/>
  <c r="L6291" i="13"/>
  <c r="M6291" i="13" l="1"/>
  <c r="N6291" i="13"/>
  <c r="L6292" i="13"/>
  <c r="O6291" i="13"/>
  <c r="P6291" i="13" s="1"/>
  <c r="M6292" i="13" l="1"/>
  <c r="N6292" i="13"/>
  <c r="L6293" i="13"/>
  <c r="O6292" i="13"/>
  <c r="P6292" i="13" s="1"/>
  <c r="M6293" i="13" l="1"/>
  <c r="O6293" i="13"/>
  <c r="P6293" i="13" s="1"/>
  <c r="N6293" i="13"/>
  <c r="L6294" i="13"/>
  <c r="M6294" i="13" l="1"/>
  <c r="N6294" i="13"/>
  <c r="O6294" i="13"/>
  <c r="P6294" i="13" s="1"/>
  <c r="L6295" i="13"/>
  <c r="M6295" i="13" l="1"/>
  <c r="L6296" i="13"/>
  <c r="N6295" i="13"/>
  <c r="O6295" i="13"/>
  <c r="P6295" i="13" s="1"/>
  <c r="M6296" i="13" l="1"/>
  <c r="N6296" i="13"/>
  <c r="L6297" i="13"/>
  <c r="O6296" i="13"/>
  <c r="P6296" i="13" s="1"/>
  <c r="M6297" i="13" l="1"/>
  <c r="O6297" i="13"/>
  <c r="P6297" i="13" s="1"/>
  <c r="N6297" i="13"/>
  <c r="L6298" i="13"/>
  <c r="M6298" i="13" l="1"/>
  <c r="N6298" i="13"/>
  <c r="O6298" i="13"/>
  <c r="P6298" i="13" s="1"/>
  <c r="L6299" i="13"/>
  <c r="M6299" i="13" l="1"/>
  <c r="N6299" i="13"/>
  <c r="L6300" i="13"/>
  <c r="O6299" i="13"/>
  <c r="P6299" i="13" s="1"/>
  <c r="M6300" i="13" l="1"/>
  <c r="N6300" i="13"/>
  <c r="L6301" i="13"/>
  <c r="O6300" i="13"/>
  <c r="P6300" i="13" s="1"/>
  <c r="M6301" i="13" l="1"/>
  <c r="O6301" i="13"/>
  <c r="P6301" i="13" s="1"/>
  <c r="L6302" i="13"/>
  <c r="N6301" i="13"/>
  <c r="M6302" i="13" l="1"/>
  <c r="N6302" i="13"/>
  <c r="O6302" i="13"/>
  <c r="P6302" i="13" s="1"/>
  <c r="L6303" i="13"/>
  <c r="M6303" i="13" l="1"/>
  <c r="L6304" i="13"/>
  <c r="N6303" i="13"/>
  <c r="O6303" i="13"/>
  <c r="P6303" i="13" s="1"/>
  <c r="M6304" i="13" l="1"/>
  <c r="N6304" i="13"/>
  <c r="L6305" i="13"/>
  <c r="O6304" i="13"/>
  <c r="P6304" i="13" s="1"/>
  <c r="M6305" i="13" l="1"/>
  <c r="O6305" i="13"/>
  <c r="P6305" i="13" s="1"/>
  <c r="N6305" i="13"/>
  <c r="L6306" i="13"/>
  <c r="M6306" i="13" l="1"/>
  <c r="N6306" i="13"/>
  <c r="O6306" i="13"/>
  <c r="P6306" i="13" s="1"/>
  <c r="L6307" i="13"/>
  <c r="M6307" i="13" l="1"/>
  <c r="N6307" i="13"/>
  <c r="L6308" i="13"/>
  <c r="O6307" i="13"/>
  <c r="P6307" i="13" s="1"/>
  <c r="M6308" i="13" l="1"/>
  <c r="N6308" i="13"/>
  <c r="L6309" i="13"/>
  <c r="O6308" i="13"/>
  <c r="P6308" i="13" s="1"/>
  <c r="M6309" i="13" l="1"/>
  <c r="O6309" i="13"/>
  <c r="P6309" i="13" s="1"/>
  <c r="N6309" i="13"/>
  <c r="L6310" i="13"/>
  <c r="M6310" i="13" l="1"/>
  <c r="N6310" i="13"/>
  <c r="O6310" i="13"/>
  <c r="P6310" i="13" s="1"/>
  <c r="L6311" i="13"/>
  <c r="M6311" i="13" l="1"/>
  <c r="L6312" i="13"/>
  <c r="N6311" i="13"/>
  <c r="O6311" i="13"/>
  <c r="P6311" i="13" s="1"/>
  <c r="M6312" i="13" l="1"/>
  <c r="N6312" i="13"/>
  <c r="L6313" i="13"/>
  <c r="O6312" i="13"/>
  <c r="P6312" i="13" s="1"/>
  <c r="M6313" i="13" l="1"/>
  <c r="O6313" i="13"/>
  <c r="P6313" i="13" s="1"/>
  <c r="N6313" i="13"/>
  <c r="L6314" i="13"/>
  <c r="M6314" i="13" l="1"/>
  <c r="N6314" i="13"/>
  <c r="O6314" i="13"/>
  <c r="P6314" i="13" s="1"/>
  <c r="L6315" i="13"/>
  <c r="M6315" i="13" l="1"/>
  <c r="N6315" i="13"/>
  <c r="L6316" i="13"/>
  <c r="O6315" i="13"/>
  <c r="P6315" i="13" s="1"/>
  <c r="M6316" i="13" l="1"/>
  <c r="N6316" i="13"/>
  <c r="L6317" i="13"/>
  <c r="O6316" i="13"/>
  <c r="P6316" i="13" s="1"/>
  <c r="M6317" i="13" l="1"/>
  <c r="O6317" i="13"/>
  <c r="P6317" i="13" s="1"/>
  <c r="L6318" i="13"/>
  <c r="N6317" i="13"/>
  <c r="M6318" i="13" l="1"/>
  <c r="N6318" i="13"/>
  <c r="O6318" i="13"/>
  <c r="P6318" i="13" s="1"/>
  <c r="L6319" i="13"/>
  <c r="M6319" i="13" l="1"/>
  <c r="L6320" i="13"/>
  <c r="N6319" i="13"/>
  <c r="O6319" i="13"/>
  <c r="P6319" i="13" s="1"/>
  <c r="M6320" i="13" l="1"/>
  <c r="N6320" i="13"/>
  <c r="L6321" i="13"/>
  <c r="O6320" i="13"/>
  <c r="P6320" i="13" s="1"/>
  <c r="M6321" i="13" l="1"/>
  <c r="O6321" i="13"/>
  <c r="P6321" i="13" s="1"/>
  <c r="N6321" i="13"/>
  <c r="L6322" i="13"/>
  <c r="M6322" i="13" l="1"/>
  <c r="N6322" i="13"/>
  <c r="O6322" i="13"/>
  <c r="P6322" i="13" s="1"/>
  <c r="L6323" i="13"/>
  <c r="M6323" i="13" l="1"/>
  <c r="N6323" i="13"/>
  <c r="L6324" i="13"/>
  <c r="O6323" i="13"/>
  <c r="P6323" i="13" s="1"/>
  <c r="M6324" i="13" l="1"/>
  <c r="N6324" i="13"/>
  <c r="L6325" i="13"/>
  <c r="O6324" i="13"/>
  <c r="P6324" i="13" s="1"/>
  <c r="M6325" i="13" l="1"/>
  <c r="O6325" i="13"/>
  <c r="P6325" i="13" s="1"/>
  <c r="N6325" i="13"/>
  <c r="L6326" i="13"/>
  <c r="M6326" i="13" l="1"/>
  <c r="N6326" i="13"/>
  <c r="O6326" i="13"/>
  <c r="P6326" i="13" s="1"/>
  <c r="L6327" i="13"/>
  <c r="M6327" i="13" l="1"/>
  <c r="L6328" i="13"/>
  <c r="N6327" i="13"/>
  <c r="O6327" i="13"/>
  <c r="P6327" i="13" s="1"/>
  <c r="M6328" i="13" l="1"/>
  <c r="N6328" i="13"/>
  <c r="L6329" i="13"/>
  <c r="O6328" i="13"/>
  <c r="P6328" i="13" s="1"/>
  <c r="M6329" i="13" l="1"/>
  <c r="O6329" i="13"/>
  <c r="P6329" i="13" s="1"/>
  <c r="N6329" i="13"/>
  <c r="L6330" i="13"/>
  <c r="M6330" i="13" l="1"/>
  <c r="N6330" i="13"/>
  <c r="O6330" i="13"/>
  <c r="P6330" i="13" s="1"/>
  <c r="L6331" i="13"/>
  <c r="M6331" i="13" l="1"/>
  <c r="N6331" i="13"/>
  <c r="L6332" i="13"/>
  <c r="O6331" i="13"/>
  <c r="P6331" i="13" s="1"/>
  <c r="M6332" i="13" l="1"/>
  <c r="N6332" i="13"/>
  <c r="L6333" i="13"/>
  <c r="O6332" i="13"/>
  <c r="P6332" i="13" s="1"/>
  <c r="M6333" i="13" l="1"/>
  <c r="O6333" i="13"/>
  <c r="P6333" i="13" s="1"/>
  <c r="L6334" i="13"/>
  <c r="N6333" i="13"/>
  <c r="M6334" i="13" l="1"/>
  <c r="N6334" i="13"/>
  <c r="O6334" i="13"/>
  <c r="P6334" i="13" s="1"/>
  <c r="L6335" i="13"/>
  <c r="M6335" i="13" l="1"/>
  <c r="L6336" i="13"/>
  <c r="N6335" i="13"/>
  <c r="O6335" i="13"/>
  <c r="P6335" i="13" s="1"/>
  <c r="M6336" i="13" l="1"/>
  <c r="N6336" i="13"/>
  <c r="L6337" i="13"/>
  <c r="O6336" i="13"/>
  <c r="P6336" i="13" s="1"/>
  <c r="M6337" i="13" l="1"/>
  <c r="O6337" i="13"/>
  <c r="P6337" i="13" s="1"/>
  <c r="N6337" i="13"/>
  <c r="L6338" i="13"/>
  <c r="M6338" i="13" l="1"/>
  <c r="N6338" i="13"/>
  <c r="O6338" i="13"/>
  <c r="P6338" i="13" s="1"/>
  <c r="L6339" i="13"/>
  <c r="M6339" i="13" l="1"/>
  <c r="N6339" i="13"/>
  <c r="L6340" i="13"/>
  <c r="O6339" i="13"/>
  <c r="P6339" i="13" s="1"/>
  <c r="M6340" i="13" l="1"/>
  <c r="N6340" i="13"/>
  <c r="L6341" i="13"/>
  <c r="O6340" i="13"/>
  <c r="P6340" i="13" s="1"/>
  <c r="M6341" i="13" l="1"/>
  <c r="O6341" i="13"/>
  <c r="P6341" i="13" s="1"/>
  <c r="N6341" i="13"/>
  <c r="L6342" i="13"/>
  <c r="M6342" i="13" l="1"/>
  <c r="N6342" i="13"/>
  <c r="O6342" i="13"/>
  <c r="P6342" i="13" s="1"/>
  <c r="L6343" i="13"/>
  <c r="M6343" i="13" l="1"/>
  <c r="L6344" i="13"/>
  <c r="N6343" i="13"/>
  <c r="O6343" i="13"/>
  <c r="P6343" i="13" s="1"/>
  <c r="M6344" i="13" l="1"/>
  <c r="N6344" i="13"/>
  <c r="L6345" i="13"/>
  <c r="O6344" i="13"/>
  <c r="P6344" i="13" s="1"/>
  <c r="M6345" i="13" l="1"/>
  <c r="O6345" i="13"/>
  <c r="P6345" i="13" s="1"/>
  <c r="L6346" i="13"/>
  <c r="N6345" i="13"/>
  <c r="M6346" i="13" l="1"/>
  <c r="N6346" i="13"/>
  <c r="O6346" i="13"/>
  <c r="P6346" i="13" s="1"/>
  <c r="L6347" i="13"/>
  <c r="M6347" i="13" l="1"/>
  <c r="N6347" i="13"/>
  <c r="L6348" i="13"/>
  <c r="O6347" i="13"/>
  <c r="P6347" i="13" s="1"/>
  <c r="M6348" i="13" l="1"/>
  <c r="N6348" i="13"/>
  <c r="L6349" i="13"/>
  <c r="O6348" i="13"/>
  <c r="P6348" i="13" s="1"/>
  <c r="M6349" i="13" l="1"/>
  <c r="O6349" i="13"/>
  <c r="P6349" i="13" s="1"/>
  <c r="L6350" i="13"/>
  <c r="N6349" i="13"/>
  <c r="M6350" i="13" l="1"/>
  <c r="N6350" i="13"/>
  <c r="O6350" i="13"/>
  <c r="P6350" i="13" s="1"/>
  <c r="L6351" i="13"/>
  <c r="M6351" i="13" l="1"/>
  <c r="L6352" i="13"/>
  <c r="N6351" i="13"/>
  <c r="O6351" i="13"/>
  <c r="P6351" i="13" s="1"/>
  <c r="M6352" i="13" l="1"/>
  <c r="N6352" i="13"/>
  <c r="L6353" i="13"/>
  <c r="O6352" i="13"/>
  <c r="P6352" i="13" s="1"/>
  <c r="M6353" i="13" l="1"/>
  <c r="O6353" i="13"/>
  <c r="P6353" i="13" s="1"/>
  <c r="N6353" i="13"/>
  <c r="L6354" i="13"/>
  <c r="M6354" i="13" l="1"/>
  <c r="N6354" i="13"/>
  <c r="O6354" i="13"/>
  <c r="P6354" i="13" s="1"/>
  <c r="L6355" i="13"/>
  <c r="M6355" i="13" l="1"/>
  <c r="N6355" i="13"/>
  <c r="L6356" i="13"/>
  <c r="O6355" i="13"/>
  <c r="P6355" i="13" s="1"/>
  <c r="M6356" i="13" l="1"/>
  <c r="N6356" i="13"/>
  <c r="L6357" i="13"/>
  <c r="O6356" i="13"/>
  <c r="P6356" i="13" s="1"/>
  <c r="M6357" i="13" l="1"/>
  <c r="O6357" i="13"/>
  <c r="P6357" i="13" s="1"/>
  <c r="N6357" i="13"/>
  <c r="L6358" i="13"/>
  <c r="M6358" i="13" l="1"/>
  <c r="N6358" i="13"/>
  <c r="O6358" i="13"/>
  <c r="P6358" i="13" s="1"/>
  <c r="L6359" i="13"/>
  <c r="M6359" i="13" l="1"/>
  <c r="L6360" i="13"/>
  <c r="N6359" i="13"/>
  <c r="O6359" i="13"/>
  <c r="P6359" i="13" s="1"/>
  <c r="M6360" i="13" l="1"/>
  <c r="N6360" i="13"/>
  <c r="L6361" i="13"/>
  <c r="O6360" i="13"/>
  <c r="P6360" i="13" s="1"/>
  <c r="M6361" i="13" l="1"/>
  <c r="O6361" i="13"/>
  <c r="P6361" i="13" s="1"/>
  <c r="N6361" i="13"/>
  <c r="L6362" i="13"/>
  <c r="M6362" i="13" l="1"/>
  <c r="N6362" i="13"/>
  <c r="O6362" i="13"/>
  <c r="P6362" i="13" s="1"/>
  <c r="L6363" i="13"/>
  <c r="M6363" i="13" l="1"/>
  <c r="N6363" i="13"/>
  <c r="L6364" i="13"/>
  <c r="O6363" i="13"/>
  <c r="P6363" i="13" s="1"/>
  <c r="M6364" i="13" l="1"/>
  <c r="N6364" i="13"/>
  <c r="L6365" i="13"/>
  <c r="O6364" i="13"/>
  <c r="P6364" i="13" s="1"/>
  <c r="M6365" i="13" l="1"/>
  <c r="O6365" i="13"/>
  <c r="P6365" i="13" s="1"/>
  <c r="L6366" i="13"/>
  <c r="N6365" i="13"/>
  <c r="M6366" i="13" l="1"/>
  <c r="N6366" i="13"/>
  <c r="O6366" i="13"/>
  <c r="P6366" i="13" s="1"/>
  <c r="L6367" i="13"/>
  <c r="M6367" i="13" l="1"/>
  <c r="L6368" i="13"/>
  <c r="N6367" i="13"/>
  <c r="O6367" i="13"/>
  <c r="P6367" i="13" s="1"/>
  <c r="M6368" i="13" l="1"/>
  <c r="N6368" i="13"/>
  <c r="L6369" i="13"/>
  <c r="O6368" i="13"/>
  <c r="P6368" i="13" s="1"/>
  <c r="M6369" i="13" l="1"/>
  <c r="O6369" i="13"/>
  <c r="P6369" i="13" s="1"/>
  <c r="N6369" i="13"/>
  <c r="L6370" i="13"/>
  <c r="M6370" i="13" l="1"/>
  <c r="N6370" i="13"/>
  <c r="O6370" i="13"/>
  <c r="P6370" i="13" s="1"/>
  <c r="L6371" i="13"/>
  <c r="M6371" i="13" l="1"/>
  <c r="N6371" i="13"/>
  <c r="L6372" i="13"/>
  <c r="O6371" i="13"/>
  <c r="P6371" i="13" s="1"/>
  <c r="M6372" i="13" l="1"/>
  <c r="N6372" i="13"/>
  <c r="L6373" i="13"/>
  <c r="O6372" i="13"/>
  <c r="P6372" i="13" s="1"/>
  <c r="M6373" i="13" l="1"/>
  <c r="O6373" i="13"/>
  <c r="P6373" i="13" s="1"/>
  <c r="N6373" i="13"/>
  <c r="L6374" i="13"/>
  <c r="M6374" i="13" l="1"/>
  <c r="N6374" i="13"/>
  <c r="O6374" i="13"/>
  <c r="P6374" i="13" s="1"/>
  <c r="L6375" i="13"/>
  <c r="M6375" i="13" l="1"/>
  <c r="L6376" i="13"/>
  <c r="N6375" i="13"/>
  <c r="O6375" i="13"/>
  <c r="P6375" i="13" s="1"/>
  <c r="M6376" i="13" l="1"/>
  <c r="N6376" i="13"/>
  <c r="L6377" i="13"/>
  <c r="O6376" i="13"/>
  <c r="P6376" i="13" s="1"/>
  <c r="M6377" i="13" l="1"/>
  <c r="O6377" i="13"/>
  <c r="P6377" i="13" s="1"/>
  <c r="N6377" i="13"/>
  <c r="L6378" i="13"/>
  <c r="M6378" i="13" l="1"/>
  <c r="N6378" i="13"/>
  <c r="O6378" i="13"/>
  <c r="P6378" i="13" s="1"/>
  <c r="L6379" i="13"/>
  <c r="M6379" i="13" l="1"/>
  <c r="N6379" i="13"/>
  <c r="L6380" i="13"/>
  <c r="O6379" i="13"/>
  <c r="P6379" i="13" s="1"/>
  <c r="M6380" i="13" l="1"/>
  <c r="N6380" i="13"/>
  <c r="L6381" i="13"/>
  <c r="O6380" i="13"/>
  <c r="P6380" i="13" s="1"/>
  <c r="M6381" i="13" l="1"/>
  <c r="O6381" i="13"/>
  <c r="P6381" i="13" s="1"/>
  <c r="L6382" i="13"/>
  <c r="N6381" i="13"/>
  <c r="M6382" i="13" l="1"/>
  <c r="N6382" i="13"/>
  <c r="O6382" i="13"/>
  <c r="P6382" i="13" s="1"/>
  <c r="L6383" i="13"/>
  <c r="M6383" i="13" l="1"/>
  <c r="L6384" i="13"/>
  <c r="N6383" i="13"/>
  <c r="O6383" i="13"/>
  <c r="P6383" i="13" s="1"/>
  <c r="M6384" i="13" l="1"/>
  <c r="N6384" i="13"/>
  <c r="L6385" i="13"/>
  <c r="O6384" i="13"/>
  <c r="P6384" i="13" s="1"/>
  <c r="M6385" i="13" l="1"/>
  <c r="O6385" i="13"/>
  <c r="P6385" i="13" s="1"/>
  <c r="N6385" i="13"/>
  <c r="L6386" i="13"/>
  <c r="M6386" i="13" l="1"/>
  <c r="N6386" i="13"/>
  <c r="O6386" i="13"/>
  <c r="P6386" i="13" s="1"/>
  <c r="L6387" i="13"/>
  <c r="M6387" i="13" l="1"/>
  <c r="N6387" i="13"/>
  <c r="L6388" i="13"/>
  <c r="O6387" i="13"/>
  <c r="P6387" i="13" s="1"/>
  <c r="M6388" i="13" l="1"/>
  <c r="N6388" i="13"/>
  <c r="L6389" i="13"/>
  <c r="O6388" i="13"/>
  <c r="P6388" i="13" s="1"/>
  <c r="M6389" i="13" l="1"/>
  <c r="O6389" i="13"/>
  <c r="P6389" i="13" s="1"/>
  <c r="N6389" i="13"/>
  <c r="L6390" i="13"/>
  <c r="M6390" i="13" l="1"/>
  <c r="N6390" i="13"/>
  <c r="O6390" i="13"/>
  <c r="P6390" i="13" s="1"/>
  <c r="L6391" i="13"/>
  <c r="M6391" i="13" l="1"/>
  <c r="L6392" i="13"/>
  <c r="N6391" i="13"/>
  <c r="O6391" i="13"/>
  <c r="P6391" i="13" s="1"/>
  <c r="M6392" i="13" l="1"/>
  <c r="N6392" i="13"/>
  <c r="L6393" i="13"/>
  <c r="O6392" i="13"/>
  <c r="P6392" i="13" s="1"/>
  <c r="M6393" i="13" l="1"/>
  <c r="O6393" i="13"/>
  <c r="P6393" i="13" s="1"/>
  <c r="N6393" i="13"/>
  <c r="L6394" i="13"/>
  <c r="M6394" i="13" l="1"/>
  <c r="N6394" i="13"/>
  <c r="O6394" i="13"/>
  <c r="P6394" i="13" s="1"/>
  <c r="L6395" i="13"/>
  <c r="M6395" i="13" l="1"/>
  <c r="N6395" i="13"/>
  <c r="L6396" i="13"/>
  <c r="O6395" i="13"/>
  <c r="P6395" i="13" s="1"/>
  <c r="M6396" i="13" l="1"/>
  <c r="N6396" i="13"/>
  <c r="L6397" i="13"/>
  <c r="O6396" i="13"/>
  <c r="P6396" i="13" s="1"/>
  <c r="M6397" i="13" l="1"/>
  <c r="O6397" i="13"/>
  <c r="P6397" i="13" s="1"/>
  <c r="L6398" i="13"/>
  <c r="N6397" i="13"/>
  <c r="M6398" i="13" l="1"/>
  <c r="N6398" i="13"/>
  <c r="O6398" i="13"/>
  <c r="P6398" i="13" s="1"/>
  <c r="L6399" i="13"/>
  <c r="M6399" i="13" l="1"/>
  <c r="L6400" i="13"/>
  <c r="N6399" i="13"/>
  <c r="O6399" i="13"/>
  <c r="P6399" i="13" s="1"/>
  <c r="M6400" i="13" l="1"/>
  <c r="N6400" i="13"/>
  <c r="L6401" i="13"/>
  <c r="O6400" i="13"/>
  <c r="P6400" i="13" s="1"/>
  <c r="M6401" i="13" l="1"/>
  <c r="O6401" i="13"/>
  <c r="P6401" i="13" s="1"/>
  <c r="N6401" i="13"/>
  <c r="L6402" i="13"/>
  <c r="M6402" i="13" l="1"/>
  <c r="N6402" i="13"/>
  <c r="O6402" i="13"/>
  <c r="P6402" i="13" s="1"/>
  <c r="L6403" i="13"/>
  <c r="M6403" i="13" l="1"/>
  <c r="N6403" i="13"/>
  <c r="L6404" i="13"/>
  <c r="O6403" i="13"/>
  <c r="P6403" i="13" s="1"/>
  <c r="M6404" i="13" l="1"/>
  <c r="N6404" i="13"/>
  <c r="L6405" i="13"/>
  <c r="O6404" i="13"/>
  <c r="P6404" i="13" s="1"/>
  <c r="M6405" i="13" l="1"/>
  <c r="O6405" i="13"/>
  <c r="P6405" i="13" s="1"/>
  <c r="N6405" i="13"/>
  <c r="L6406" i="13"/>
  <c r="M6406" i="13" l="1"/>
  <c r="N6406" i="13"/>
  <c r="O6406" i="13"/>
  <c r="P6406" i="13" s="1"/>
  <c r="L6407" i="13"/>
  <c r="M6407" i="13" l="1"/>
  <c r="L6408" i="13"/>
  <c r="N6407" i="13"/>
  <c r="O6407" i="13"/>
  <c r="P6407" i="13" s="1"/>
  <c r="M6408" i="13" l="1"/>
  <c r="N6408" i="13"/>
  <c r="L6409" i="13"/>
  <c r="O6408" i="13"/>
  <c r="P6408" i="13" s="1"/>
  <c r="M6409" i="13" l="1"/>
  <c r="O6409" i="13"/>
  <c r="P6409" i="13" s="1"/>
  <c r="L6410" i="13"/>
  <c r="N6409" i="13"/>
  <c r="M6410" i="13" l="1"/>
  <c r="N6410" i="13"/>
  <c r="O6410" i="13"/>
  <c r="P6410" i="13" s="1"/>
  <c r="L6411" i="13"/>
  <c r="M6411" i="13" l="1"/>
  <c r="N6411" i="13"/>
  <c r="L6412" i="13"/>
  <c r="O6411" i="13"/>
  <c r="P6411" i="13" s="1"/>
  <c r="M6412" i="13" l="1"/>
  <c r="N6412" i="13"/>
  <c r="L6413" i="13"/>
  <c r="O6412" i="13"/>
  <c r="P6412" i="13" s="1"/>
  <c r="M6413" i="13" l="1"/>
  <c r="O6413" i="13"/>
  <c r="P6413" i="13" s="1"/>
  <c r="L6414" i="13"/>
  <c r="N6413" i="13"/>
  <c r="M6414" i="13" l="1"/>
  <c r="N6414" i="13"/>
  <c r="O6414" i="13"/>
  <c r="P6414" i="13" s="1"/>
  <c r="L6415" i="13"/>
  <c r="M6415" i="13" l="1"/>
  <c r="L6416" i="13"/>
  <c r="N6415" i="13"/>
  <c r="O6415" i="13"/>
  <c r="P6415" i="13" s="1"/>
  <c r="M6416" i="13" l="1"/>
  <c r="N6416" i="13"/>
  <c r="L6417" i="13"/>
  <c r="O6416" i="13"/>
  <c r="P6416" i="13" s="1"/>
  <c r="M6417" i="13" l="1"/>
  <c r="O6417" i="13"/>
  <c r="P6417" i="13" s="1"/>
  <c r="N6417" i="13"/>
  <c r="L6418" i="13"/>
  <c r="M6418" i="13" l="1"/>
  <c r="N6418" i="13"/>
  <c r="O6418" i="13"/>
  <c r="P6418" i="13" s="1"/>
  <c r="L6419" i="13"/>
  <c r="M6419" i="13" l="1"/>
  <c r="N6419" i="13"/>
  <c r="L6420" i="13"/>
  <c r="O6419" i="13"/>
  <c r="P6419" i="13" s="1"/>
  <c r="M6420" i="13" l="1"/>
  <c r="N6420" i="13"/>
  <c r="L6421" i="13"/>
  <c r="O6420" i="13"/>
  <c r="P6420" i="13" s="1"/>
  <c r="M6421" i="13" l="1"/>
  <c r="O6421" i="13"/>
  <c r="P6421" i="13" s="1"/>
  <c r="N6421" i="13"/>
  <c r="L6422" i="13"/>
  <c r="M6422" i="13" l="1"/>
  <c r="N6422" i="13"/>
  <c r="O6422" i="13"/>
  <c r="P6422" i="13" s="1"/>
  <c r="L6423" i="13"/>
  <c r="M6423" i="13" l="1"/>
  <c r="L6424" i="13"/>
  <c r="N6423" i="13"/>
  <c r="O6423" i="13"/>
  <c r="P6423" i="13" s="1"/>
  <c r="M6424" i="13" l="1"/>
  <c r="N6424" i="13"/>
  <c r="L6425" i="13"/>
  <c r="O6424" i="13"/>
  <c r="P6424" i="13" s="1"/>
  <c r="M6425" i="13" l="1"/>
  <c r="O6425" i="13"/>
  <c r="P6425" i="13" s="1"/>
  <c r="N6425" i="13"/>
  <c r="L6426" i="13"/>
  <c r="M6426" i="13" l="1"/>
  <c r="N6426" i="13"/>
  <c r="O6426" i="13"/>
  <c r="P6426" i="13" s="1"/>
  <c r="L6427" i="13"/>
  <c r="M6427" i="13" l="1"/>
  <c r="N6427" i="13"/>
  <c r="L6428" i="13"/>
  <c r="O6427" i="13"/>
  <c r="P6427" i="13" s="1"/>
  <c r="M6428" i="13" l="1"/>
  <c r="N6428" i="13"/>
  <c r="L6429" i="13"/>
  <c r="O6428" i="13"/>
  <c r="P6428" i="13" s="1"/>
  <c r="M6429" i="13" l="1"/>
  <c r="O6429" i="13"/>
  <c r="P6429" i="13" s="1"/>
  <c r="L6430" i="13"/>
  <c r="N6429" i="13"/>
  <c r="M6430" i="13" l="1"/>
  <c r="N6430" i="13"/>
  <c r="O6430" i="13"/>
  <c r="P6430" i="13" s="1"/>
  <c r="L6431" i="13"/>
  <c r="M6431" i="13" l="1"/>
  <c r="L6432" i="13"/>
  <c r="N6431" i="13"/>
  <c r="O6431" i="13"/>
  <c r="P6431" i="13" s="1"/>
  <c r="M6432" i="13" l="1"/>
  <c r="N6432" i="13"/>
  <c r="L6433" i="13"/>
  <c r="O6432" i="13"/>
  <c r="P6432" i="13" s="1"/>
  <c r="M6433" i="13" l="1"/>
  <c r="O6433" i="13"/>
  <c r="P6433" i="13" s="1"/>
  <c r="N6433" i="13"/>
  <c r="L6434" i="13"/>
  <c r="M6434" i="13" l="1"/>
  <c r="N6434" i="13"/>
  <c r="O6434" i="13"/>
  <c r="P6434" i="13" s="1"/>
  <c r="L6435" i="13"/>
  <c r="M6435" i="13" l="1"/>
  <c r="N6435" i="13"/>
  <c r="L6436" i="13"/>
  <c r="O6435" i="13"/>
  <c r="P6435" i="13" s="1"/>
  <c r="M6436" i="13" l="1"/>
  <c r="N6436" i="13"/>
  <c r="L6437" i="13"/>
  <c r="O6436" i="13"/>
  <c r="P6436" i="13" s="1"/>
  <c r="M6437" i="13" l="1"/>
  <c r="O6437" i="13"/>
  <c r="P6437" i="13" s="1"/>
  <c r="N6437" i="13"/>
  <c r="L6438" i="13"/>
  <c r="M6438" i="13" l="1"/>
  <c r="N6438" i="13"/>
  <c r="O6438" i="13"/>
  <c r="P6438" i="13" s="1"/>
  <c r="L6439" i="13"/>
  <c r="M6439" i="13" l="1"/>
  <c r="L6440" i="13"/>
  <c r="N6439" i="13"/>
  <c r="O6439" i="13"/>
  <c r="P6439" i="13" s="1"/>
  <c r="M6440" i="13" l="1"/>
  <c r="N6440" i="13"/>
  <c r="L6441" i="13"/>
  <c r="O6440" i="13"/>
  <c r="P6440" i="13" s="1"/>
  <c r="M6441" i="13" l="1"/>
  <c r="O6441" i="13"/>
  <c r="P6441" i="13" s="1"/>
  <c r="L6442" i="13"/>
  <c r="N6441" i="13"/>
  <c r="M6442" i="13" l="1"/>
  <c r="N6442" i="13"/>
  <c r="O6442" i="13"/>
  <c r="P6442" i="13" s="1"/>
  <c r="L6443" i="13"/>
  <c r="M6443" i="13" l="1"/>
  <c r="N6443" i="13"/>
  <c r="L6444" i="13"/>
  <c r="O6443" i="13"/>
  <c r="P6443" i="13" s="1"/>
  <c r="M6444" i="13" l="1"/>
  <c r="N6444" i="13"/>
  <c r="L6445" i="13"/>
  <c r="O6444" i="13"/>
  <c r="P6444" i="13" s="1"/>
  <c r="M6445" i="13" l="1"/>
  <c r="O6445" i="13"/>
  <c r="P6445" i="13" s="1"/>
  <c r="L6446" i="13"/>
  <c r="N6445" i="13"/>
  <c r="M6446" i="13" l="1"/>
  <c r="N6446" i="13"/>
  <c r="O6446" i="13"/>
  <c r="P6446" i="13" s="1"/>
  <c r="L6447" i="13"/>
  <c r="M6447" i="13" l="1"/>
  <c r="L6448" i="13"/>
  <c r="N6447" i="13"/>
  <c r="O6447" i="13"/>
  <c r="P6447" i="13" s="1"/>
  <c r="M6448" i="13" l="1"/>
  <c r="N6448" i="13"/>
  <c r="L6449" i="13"/>
  <c r="O6448" i="13"/>
  <c r="P6448" i="13" s="1"/>
  <c r="M6449" i="13" l="1"/>
  <c r="O6449" i="13"/>
  <c r="P6449" i="13" s="1"/>
  <c r="N6449" i="13"/>
  <c r="L6450" i="13"/>
  <c r="M6450" i="13" l="1"/>
  <c r="N6450" i="13"/>
  <c r="O6450" i="13"/>
  <c r="P6450" i="13" s="1"/>
  <c r="L6451" i="13"/>
  <c r="M6451" i="13" l="1"/>
  <c r="N6451" i="13"/>
  <c r="L6452" i="13"/>
  <c r="O6451" i="13"/>
  <c r="P6451" i="13" s="1"/>
  <c r="M6452" i="13" l="1"/>
  <c r="N6452" i="13"/>
  <c r="L6453" i="13"/>
  <c r="O6452" i="13"/>
  <c r="P6452" i="13" s="1"/>
  <c r="M6453" i="13" l="1"/>
  <c r="O6453" i="13"/>
  <c r="P6453" i="13" s="1"/>
  <c r="N6453" i="13"/>
  <c r="L6454" i="13"/>
  <c r="M6454" i="13" l="1"/>
  <c r="N6454" i="13"/>
  <c r="O6454" i="13"/>
  <c r="P6454" i="13" s="1"/>
  <c r="L6455" i="13"/>
  <c r="M6455" i="13" l="1"/>
  <c r="L6456" i="13"/>
  <c r="N6455" i="13"/>
  <c r="O6455" i="13"/>
  <c r="P6455" i="13" s="1"/>
  <c r="M6456" i="13" l="1"/>
  <c r="N6456" i="13"/>
  <c r="L6457" i="13"/>
  <c r="O6456" i="13"/>
  <c r="P6456" i="13" s="1"/>
  <c r="M6457" i="13" l="1"/>
  <c r="O6457" i="13"/>
  <c r="P6457" i="13" s="1"/>
  <c r="N6457" i="13"/>
  <c r="L6458" i="13"/>
  <c r="M6458" i="13" l="1"/>
  <c r="N6458" i="13"/>
  <c r="O6458" i="13"/>
  <c r="P6458" i="13" s="1"/>
  <c r="L6459" i="13"/>
  <c r="M6459" i="13" l="1"/>
  <c r="N6459" i="13"/>
  <c r="L6460" i="13"/>
  <c r="O6459" i="13"/>
  <c r="P6459" i="13" s="1"/>
  <c r="M6460" i="13" l="1"/>
  <c r="N6460" i="13"/>
  <c r="L6461" i="13"/>
  <c r="O6460" i="13"/>
  <c r="P6460" i="13" s="1"/>
  <c r="M6461" i="13" l="1"/>
  <c r="O6461" i="13"/>
  <c r="P6461" i="13" s="1"/>
  <c r="L6462" i="13"/>
  <c r="N6461" i="13"/>
  <c r="M6462" i="13" l="1"/>
  <c r="N6462" i="13"/>
  <c r="O6462" i="13"/>
  <c r="P6462" i="13" s="1"/>
  <c r="L6463" i="13"/>
  <c r="M6463" i="13" l="1"/>
  <c r="L6464" i="13"/>
  <c r="N6463" i="13"/>
  <c r="O6463" i="13"/>
  <c r="P6463" i="13" s="1"/>
  <c r="M6464" i="13" l="1"/>
  <c r="N6464" i="13"/>
  <c r="L6465" i="13"/>
  <c r="O6464" i="13"/>
  <c r="P6464" i="13" s="1"/>
  <c r="M6465" i="13" l="1"/>
  <c r="O6465" i="13"/>
  <c r="P6465" i="13" s="1"/>
  <c r="N6465" i="13"/>
  <c r="L6466" i="13"/>
  <c r="M6466" i="13" l="1"/>
  <c r="N6466" i="13"/>
  <c r="O6466" i="13"/>
  <c r="P6466" i="13" s="1"/>
  <c r="L6467" i="13"/>
  <c r="M6467" i="13" l="1"/>
  <c r="N6467" i="13"/>
  <c r="L6468" i="13"/>
  <c r="O6467" i="13"/>
  <c r="P6467" i="13" s="1"/>
  <c r="M6468" i="13" l="1"/>
  <c r="N6468" i="13"/>
  <c r="L6469" i="13"/>
  <c r="O6468" i="13"/>
  <c r="P6468" i="13" s="1"/>
  <c r="M6469" i="13" l="1"/>
  <c r="O6469" i="13"/>
  <c r="P6469" i="13" s="1"/>
  <c r="N6469" i="13"/>
  <c r="L6470" i="13"/>
  <c r="M6470" i="13" l="1"/>
  <c r="N6470" i="13"/>
  <c r="O6470" i="13"/>
  <c r="P6470" i="13" s="1"/>
  <c r="L6471" i="13"/>
  <c r="M6471" i="13" l="1"/>
  <c r="L6472" i="13"/>
  <c r="N6471" i="13"/>
  <c r="O6471" i="13"/>
  <c r="P6471" i="13" s="1"/>
  <c r="M6472" i="13" l="1"/>
  <c r="N6472" i="13"/>
  <c r="L6473" i="13"/>
  <c r="O6472" i="13"/>
  <c r="P6472" i="13" s="1"/>
  <c r="M6473" i="13" l="1"/>
  <c r="O6473" i="13"/>
  <c r="P6473" i="13" s="1"/>
  <c r="L6474" i="13"/>
  <c r="N6473" i="13"/>
  <c r="M6474" i="13" l="1"/>
  <c r="N6474" i="13"/>
  <c r="O6474" i="13"/>
  <c r="P6474" i="13" s="1"/>
  <c r="L6475" i="13"/>
  <c r="M6475" i="13" l="1"/>
  <c r="N6475" i="13"/>
  <c r="L6476" i="13"/>
  <c r="O6475" i="13"/>
  <c r="P6475" i="13" s="1"/>
  <c r="M6476" i="13" l="1"/>
  <c r="N6476" i="13"/>
  <c r="L6477" i="13"/>
  <c r="O6476" i="13"/>
  <c r="P6476" i="13" s="1"/>
  <c r="M6477" i="13" l="1"/>
  <c r="O6477" i="13"/>
  <c r="P6477" i="13" s="1"/>
  <c r="L6478" i="13"/>
  <c r="N6477" i="13"/>
  <c r="M6478" i="13" l="1"/>
  <c r="N6478" i="13"/>
  <c r="O6478" i="13"/>
  <c r="P6478" i="13" s="1"/>
  <c r="L6479" i="13"/>
  <c r="M6479" i="13" l="1"/>
  <c r="L6480" i="13"/>
  <c r="N6479" i="13"/>
  <c r="O6479" i="13"/>
  <c r="P6479" i="13" s="1"/>
  <c r="M6480" i="13" l="1"/>
  <c r="N6480" i="13"/>
  <c r="L6481" i="13"/>
  <c r="O6480" i="13"/>
  <c r="P6480" i="13" s="1"/>
  <c r="M6481" i="13" l="1"/>
  <c r="O6481" i="13"/>
  <c r="P6481" i="13" s="1"/>
  <c r="N6481" i="13"/>
  <c r="L6482" i="13"/>
  <c r="M6482" i="13" l="1"/>
  <c r="N6482" i="13"/>
  <c r="O6482" i="13"/>
  <c r="P6482" i="13" s="1"/>
  <c r="L6483" i="13"/>
  <c r="M6483" i="13" l="1"/>
  <c r="N6483" i="13"/>
  <c r="L6484" i="13"/>
  <c r="O6483" i="13"/>
  <c r="P6483" i="13" s="1"/>
  <c r="M6484" i="13" l="1"/>
  <c r="N6484" i="13"/>
  <c r="L6485" i="13"/>
  <c r="O6484" i="13"/>
  <c r="P6484" i="13" s="1"/>
  <c r="M6485" i="13" l="1"/>
  <c r="O6485" i="13"/>
  <c r="P6485" i="13" s="1"/>
  <c r="N6485" i="13"/>
  <c r="L6486" i="13"/>
  <c r="M6486" i="13" l="1"/>
  <c r="N6486" i="13"/>
  <c r="O6486" i="13"/>
  <c r="P6486" i="13" s="1"/>
  <c r="L6487" i="13"/>
  <c r="M6487" i="13" l="1"/>
  <c r="L6488" i="13"/>
  <c r="N6487" i="13"/>
  <c r="O6487" i="13"/>
  <c r="P6487" i="13" s="1"/>
  <c r="M6488" i="13" l="1"/>
  <c r="N6488" i="13"/>
  <c r="L6489" i="13"/>
  <c r="O6488" i="13"/>
  <c r="P6488" i="13" s="1"/>
  <c r="M6489" i="13" l="1"/>
  <c r="O6489" i="13"/>
  <c r="P6489" i="13" s="1"/>
  <c r="N6489" i="13"/>
  <c r="L6490" i="13"/>
  <c r="M6490" i="13" l="1"/>
  <c r="N6490" i="13"/>
  <c r="O6490" i="13"/>
  <c r="P6490" i="13" s="1"/>
  <c r="L6491" i="13"/>
  <c r="M6491" i="13" l="1"/>
  <c r="N6491" i="13"/>
  <c r="L6492" i="13"/>
  <c r="O6491" i="13"/>
  <c r="P6491" i="13" s="1"/>
  <c r="M6492" i="13" l="1"/>
  <c r="N6492" i="13"/>
  <c r="L6493" i="13"/>
  <c r="O6492" i="13"/>
  <c r="P6492" i="13" s="1"/>
  <c r="M6493" i="13" l="1"/>
  <c r="O6493" i="13"/>
  <c r="P6493" i="13" s="1"/>
  <c r="L6494" i="13"/>
  <c r="N6493" i="13"/>
  <c r="M6494" i="13" l="1"/>
  <c r="N6494" i="13"/>
  <c r="O6494" i="13"/>
  <c r="P6494" i="13" s="1"/>
  <c r="L6495" i="13"/>
  <c r="M6495" i="13" l="1"/>
  <c r="L6496" i="13"/>
  <c r="N6495" i="13"/>
  <c r="O6495" i="13"/>
  <c r="P6495" i="13" s="1"/>
  <c r="M6496" i="13" l="1"/>
  <c r="N6496" i="13"/>
  <c r="L6497" i="13"/>
  <c r="O6496" i="13"/>
  <c r="P6496" i="13" s="1"/>
  <c r="M6497" i="13" l="1"/>
  <c r="O6497" i="13"/>
  <c r="P6497" i="13" s="1"/>
  <c r="N6497" i="13"/>
  <c r="L6498" i="13"/>
  <c r="M6498" i="13" l="1"/>
  <c r="N6498" i="13"/>
  <c r="O6498" i="13"/>
  <c r="P6498" i="13" s="1"/>
  <c r="L6499" i="13"/>
  <c r="M6499" i="13" l="1"/>
  <c r="N6499" i="13"/>
  <c r="L6500" i="13"/>
  <c r="O6499" i="13"/>
  <c r="P6499" i="13" s="1"/>
  <c r="M6500" i="13" l="1"/>
  <c r="N6500" i="13"/>
  <c r="L6501" i="13"/>
  <c r="O6500" i="13"/>
  <c r="P6500" i="13" s="1"/>
  <c r="M6501" i="13" l="1"/>
  <c r="O6501" i="13"/>
  <c r="P6501" i="13" s="1"/>
  <c r="N6501" i="13"/>
  <c r="L6502" i="13"/>
  <c r="M6502" i="13" l="1"/>
  <c r="N6502" i="13"/>
  <c r="O6502" i="13"/>
  <c r="P6502" i="13" s="1"/>
  <c r="L6503" i="13"/>
  <c r="M6503" i="13" l="1"/>
  <c r="L6504" i="13"/>
  <c r="N6503" i="13"/>
  <c r="O6503" i="13"/>
  <c r="P6503" i="13" s="1"/>
  <c r="M6504" i="13" l="1"/>
  <c r="N6504" i="13"/>
  <c r="L6505" i="13"/>
  <c r="O6504" i="13"/>
  <c r="P6504" i="13" s="1"/>
  <c r="M6505" i="13" l="1"/>
  <c r="O6505" i="13"/>
  <c r="P6505" i="13" s="1"/>
  <c r="L6506" i="13"/>
  <c r="N6505" i="13"/>
  <c r="M6506" i="13" l="1"/>
  <c r="N6506" i="13"/>
  <c r="O6506" i="13"/>
  <c r="P6506" i="13" s="1"/>
  <c r="L6507" i="13"/>
  <c r="M6507" i="13" l="1"/>
  <c r="N6507" i="13"/>
  <c r="L6508" i="13"/>
  <c r="O6507" i="13"/>
  <c r="P6507" i="13" s="1"/>
  <c r="M6508" i="13" l="1"/>
  <c r="N6508" i="13"/>
  <c r="L6509" i="13"/>
  <c r="O6508" i="13"/>
  <c r="P6508" i="13" s="1"/>
  <c r="M6509" i="13" l="1"/>
  <c r="O6509" i="13"/>
  <c r="P6509" i="13" s="1"/>
  <c r="L6510" i="13"/>
  <c r="N6509" i="13"/>
  <c r="M6510" i="13" l="1"/>
  <c r="N6510" i="13"/>
  <c r="O6510" i="13"/>
  <c r="P6510" i="13" s="1"/>
  <c r="L6511" i="13"/>
  <c r="M6511" i="13" l="1"/>
  <c r="L6512" i="13"/>
  <c r="N6511" i="13"/>
  <c r="O6511" i="13"/>
  <c r="P6511" i="13" s="1"/>
  <c r="M6512" i="13" l="1"/>
  <c r="N6512" i="13"/>
  <c r="L6513" i="13"/>
  <c r="O6512" i="13"/>
  <c r="P6512" i="13" s="1"/>
  <c r="M6513" i="13" l="1"/>
  <c r="O6513" i="13"/>
  <c r="P6513" i="13" s="1"/>
  <c r="N6513" i="13"/>
  <c r="L6514" i="13"/>
  <c r="M6514" i="13" l="1"/>
  <c r="N6514" i="13"/>
  <c r="O6514" i="13"/>
  <c r="P6514" i="13" s="1"/>
  <c r="L6515" i="13"/>
  <c r="M6515" i="13" l="1"/>
  <c r="N6515" i="13"/>
  <c r="L6516" i="13"/>
  <c r="O6515" i="13"/>
  <c r="P6515" i="13" s="1"/>
  <c r="M6516" i="13" l="1"/>
  <c r="N6516" i="13"/>
  <c r="L6517" i="13"/>
  <c r="O6516" i="13"/>
  <c r="P6516" i="13" s="1"/>
  <c r="M6517" i="13" l="1"/>
  <c r="O6517" i="13"/>
  <c r="P6517" i="13" s="1"/>
  <c r="N6517" i="13"/>
  <c r="L6518" i="13"/>
  <c r="M6518" i="13" l="1"/>
  <c r="N6518" i="13"/>
  <c r="O6518" i="13"/>
  <c r="P6518" i="13" s="1"/>
  <c r="L6519" i="13"/>
  <c r="M6519" i="13" l="1"/>
  <c r="L6520" i="13"/>
  <c r="N6519" i="13"/>
  <c r="O6519" i="13"/>
  <c r="P6519" i="13" s="1"/>
  <c r="M6520" i="13" l="1"/>
  <c r="N6520" i="13"/>
  <c r="L6521" i="13"/>
  <c r="O6520" i="13"/>
  <c r="P6520" i="13" s="1"/>
  <c r="M6521" i="13" l="1"/>
  <c r="O6521" i="13"/>
  <c r="P6521" i="13" s="1"/>
  <c r="N6521" i="13"/>
  <c r="L6522" i="13"/>
  <c r="M6522" i="13" l="1"/>
  <c r="N6522" i="13"/>
  <c r="O6522" i="13"/>
  <c r="P6522" i="13" s="1"/>
  <c r="L6523" i="13"/>
  <c r="M6523" i="13" l="1"/>
  <c r="N6523" i="13"/>
  <c r="L6524" i="13"/>
  <c r="O6523" i="13"/>
  <c r="P6523" i="13" s="1"/>
  <c r="M6524" i="13" l="1"/>
  <c r="N6524" i="13"/>
  <c r="L6525" i="13"/>
  <c r="O6524" i="13"/>
  <c r="P6524" i="13" s="1"/>
  <c r="M6525" i="13" l="1"/>
  <c r="O6525" i="13"/>
  <c r="P6525" i="13" s="1"/>
  <c r="L6526" i="13"/>
  <c r="N6525" i="13"/>
  <c r="M6526" i="13" l="1"/>
  <c r="N6526" i="13"/>
  <c r="O6526" i="13"/>
  <c r="P6526" i="13" s="1"/>
  <c r="L6527" i="13"/>
  <c r="M6527" i="13" l="1"/>
  <c r="L6528" i="13"/>
  <c r="N6527" i="13"/>
  <c r="O6527" i="13"/>
  <c r="P6527" i="13" s="1"/>
  <c r="M6528" i="13" l="1"/>
  <c r="N6528" i="13"/>
  <c r="L6529" i="13"/>
  <c r="O6528" i="13"/>
  <c r="P6528" i="13" s="1"/>
  <c r="M6529" i="13" l="1"/>
  <c r="O6529" i="13"/>
  <c r="P6529" i="13" s="1"/>
  <c r="N6529" i="13"/>
  <c r="L6530" i="13"/>
  <c r="M6530" i="13" l="1"/>
  <c r="N6530" i="13"/>
  <c r="O6530" i="13"/>
  <c r="P6530" i="13" s="1"/>
  <c r="L6531" i="13"/>
  <c r="M6531" i="13" l="1"/>
  <c r="N6531" i="13"/>
  <c r="L6532" i="13"/>
  <c r="O6531" i="13"/>
  <c r="P6531" i="13" s="1"/>
  <c r="M6532" i="13" l="1"/>
  <c r="N6532" i="13"/>
  <c r="L6533" i="13"/>
  <c r="O6532" i="13"/>
  <c r="P6532" i="13" s="1"/>
  <c r="M6533" i="13" l="1"/>
  <c r="O6533" i="13"/>
  <c r="P6533" i="13" s="1"/>
  <c r="N6533" i="13"/>
  <c r="L6534" i="13"/>
  <c r="M6534" i="13" l="1"/>
  <c r="N6534" i="13"/>
  <c r="O6534" i="13"/>
  <c r="P6534" i="13" s="1"/>
  <c r="L6535" i="13"/>
  <c r="M6535" i="13" l="1"/>
  <c r="N6535" i="13"/>
  <c r="O6535" i="13"/>
  <c r="P6535" i="13" s="1"/>
  <c r="L6536" i="13"/>
  <c r="M6536" i="13" l="1"/>
  <c r="N6536" i="13"/>
  <c r="L6537" i="13"/>
  <c r="O6536" i="13"/>
  <c r="P6536" i="13" s="1"/>
  <c r="L6538" i="13" l="1"/>
  <c r="M6537" i="13"/>
  <c r="O6537" i="13"/>
  <c r="P6537" i="13" s="1"/>
  <c r="N6537" i="13"/>
  <c r="N6538" i="13" l="1"/>
  <c r="O6538" i="13"/>
  <c r="P6538" i="13" s="1"/>
  <c r="M6538" i="13"/>
  <c r="L6539" i="13"/>
  <c r="M6539" i="13" l="1"/>
  <c r="L6540" i="13"/>
  <c r="O6539" i="13"/>
  <c r="P6539" i="13" s="1"/>
  <c r="N6539" i="13"/>
  <c r="M6540" i="13" l="1"/>
  <c r="N6540" i="13"/>
  <c r="O6540" i="13"/>
  <c r="P6540" i="13" s="1"/>
  <c r="L6541" i="13"/>
  <c r="N6541" i="13" l="1"/>
  <c r="O6541" i="13"/>
  <c r="P6541" i="13" s="1"/>
  <c r="L6542" i="13"/>
  <c r="M6541" i="13"/>
  <c r="M6542" i="13" l="1"/>
  <c r="L6543" i="13"/>
  <c r="O6542" i="13"/>
  <c r="P6542" i="13" s="1"/>
  <c r="N6542" i="13"/>
  <c r="M6543" i="13" l="1"/>
  <c r="N6543" i="13"/>
  <c r="L6544" i="13"/>
  <c r="O6543" i="13"/>
  <c r="P6543" i="13" s="1"/>
  <c r="M6544" i="13" l="1"/>
  <c r="N6544" i="13"/>
  <c r="O6544" i="13"/>
  <c r="P6544" i="13" s="1"/>
  <c r="L6545" i="13"/>
  <c r="M6545" i="13" l="1"/>
  <c r="L6546" i="13"/>
  <c r="O6545" i="13"/>
  <c r="P6545" i="13" s="1"/>
  <c r="N6545" i="13"/>
  <c r="O6546" i="13" l="1"/>
  <c r="P6546" i="13" s="1"/>
  <c r="N6546" i="13"/>
  <c r="M6546" i="13"/>
  <c r="L6547" i="13"/>
  <c r="M6547" i="13" l="1"/>
  <c r="O6547" i="13"/>
  <c r="P6547" i="13" s="1"/>
  <c r="L6548" i="13"/>
  <c r="N6547" i="13"/>
  <c r="M6548" i="13" l="1"/>
  <c r="N6548" i="13"/>
  <c r="O6548" i="13"/>
  <c r="P6548" i="13" s="1"/>
  <c r="L6549" i="13"/>
  <c r="O6549" i="13" l="1"/>
  <c r="P6549" i="13" s="1"/>
  <c r="N6549" i="13"/>
  <c r="L6550" i="13"/>
  <c r="M6549" i="13"/>
  <c r="L6551" i="13" l="1"/>
  <c r="M6550" i="13"/>
  <c r="O6550" i="13"/>
  <c r="P6550" i="13" s="1"/>
  <c r="N6550" i="13"/>
  <c r="M6551" i="13" l="1"/>
  <c r="N6551" i="13"/>
  <c r="O6551" i="13"/>
  <c r="P6551" i="13" s="1"/>
  <c r="L6552" i="13"/>
  <c r="M6552" i="13" l="1"/>
  <c r="N6552" i="13"/>
  <c r="L6553" i="13"/>
  <c r="O6552" i="13"/>
  <c r="P6552" i="13" s="1"/>
  <c r="L6554" i="13" l="1"/>
  <c r="M6553" i="13"/>
  <c r="N6553" i="13"/>
  <c r="O6553" i="13"/>
  <c r="P6553" i="13" s="1"/>
  <c r="N6554" i="13" l="1"/>
  <c r="O6554" i="13"/>
  <c r="P6554" i="13" s="1"/>
  <c r="L6555" i="13"/>
  <c r="M6554" i="13"/>
  <c r="M6555" i="13" l="1"/>
  <c r="L6556" i="13"/>
  <c r="O6555" i="13"/>
  <c r="P6555" i="13" s="1"/>
  <c r="N6555" i="13"/>
  <c r="M6556" i="13" l="1"/>
  <c r="N6556" i="13"/>
  <c r="L6557" i="13"/>
  <c r="O6556" i="13"/>
  <c r="P6556" i="13" s="1"/>
  <c r="N6557" i="13" l="1"/>
  <c r="O6557" i="13"/>
  <c r="P6557" i="13" s="1"/>
  <c r="M6557" i="13"/>
  <c r="L6558" i="13"/>
  <c r="M6558" i="13" l="1"/>
  <c r="L6559" i="13"/>
  <c r="N6558" i="13"/>
  <c r="O6558" i="13"/>
  <c r="P6558" i="13" s="1"/>
  <c r="M6559" i="13" l="1"/>
  <c r="N6559" i="13"/>
  <c r="O6559" i="13"/>
  <c r="P6559" i="13" s="1"/>
  <c r="L6560" i="13"/>
  <c r="M6560" i="13" l="1"/>
  <c r="N6560" i="13"/>
  <c r="O6560" i="13"/>
  <c r="P6560" i="13" s="1"/>
  <c r="L6561" i="13"/>
  <c r="M6561" i="13" l="1"/>
  <c r="L6562" i="13"/>
  <c r="N6561" i="13"/>
  <c r="O6561" i="13"/>
  <c r="P6561" i="13" s="1"/>
  <c r="O6562" i="13" l="1"/>
  <c r="P6562" i="13" s="1"/>
  <c r="N6562" i="13"/>
  <c r="L6563" i="13"/>
  <c r="M6562" i="13"/>
  <c r="M6563" i="13" l="1"/>
  <c r="O6563" i="13"/>
  <c r="P6563" i="13" s="1"/>
  <c r="L6564" i="13"/>
  <c r="N6563" i="13"/>
  <c r="M6564" i="13" l="1"/>
  <c r="N6564" i="13"/>
  <c r="O6564" i="13"/>
  <c r="P6564" i="13" s="1"/>
  <c r="L6565" i="13"/>
  <c r="O6565" i="13" l="1"/>
  <c r="P6565" i="13" s="1"/>
  <c r="N6565" i="13"/>
  <c r="M6565" i="13"/>
  <c r="L6566" i="13"/>
  <c r="L6567" i="13" l="1"/>
  <c r="M6566" i="13"/>
  <c r="O6566" i="13"/>
  <c r="P6566" i="13" s="1"/>
  <c r="N6566" i="13"/>
  <c r="M6567" i="13" l="1"/>
  <c r="N6567" i="13"/>
  <c r="O6567" i="13"/>
  <c r="P6567" i="13" s="1"/>
  <c r="L6568" i="13"/>
  <c r="M6568" i="13" l="1"/>
  <c r="N6568" i="13"/>
  <c r="L6569" i="13"/>
  <c r="O6568" i="13"/>
  <c r="P6568" i="13" s="1"/>
  <c r="L6570" i="13" l="1"/>
  <c r="M6569" i="13"/>
  <c r="O6569" i="13"/>
  <c r="P6569" i="13" s="1"/>
  <c r="N6569" i="13"/>
  <c r="N6570" i="13" l="1"/>
  <c r="O6570" i="13"/>
  <c r="P6570" i="13" s="1"/>
  <c r="M6570" i="13"/>
  <c r="L6571" i="13"/>
  <c r="M6571" i="13" l="1"/>
  <c r="L6572" i="13"/>
  <c r="O6571" i="13"/>
  <c r="P6571" i="13" s="1"/>
  <c r="N6571" i="13"/>
  <c r="M6572" i="13" l="1"/>
  <c r="N6572" i="13"/>
  <c r="O6572" i="13"/>
  <c r="P6572" i="13" s="1"/>
  <c r="L6573" i="13"/>
  <c r="N6573" i="13" l="1"/>
  <c r="O6573" i="13"/>
  <c r="P6573" i="13" s="1"/>
  <c r="L6574" i="13"/>
  <c r="M6573" i="13"/>
  <c r="M6574" i="13" l="1"/>
  <c r="L6575" i="13"/>
  <c r="O6574" i="13"/>
  <c r="P6574" i="13" s="1"/>
  <c r="N6574" i="13"/>
  <c r="M6575" i="13" l="1"/>
  <c r="N6575" i="13"/>
  <c r="L6576" i="13"/>
  <c r="O6575" i="13"/>
  <c r="P6575" i="13" s="1"/>
  <c r="M6576" i="13" l="1"/>
  <c r="N6576" i="13"/>
  <c r="O6576" i="13"/>
  <c r="P6576" i="13" s="1"/>
  <c r="L6577" i="13"/>
  <c r="M6577" i="13" l="1"/>
  <c r="L6578" i="13"/>
  <c r="N6577" i="13"/>
  <c r="O6577" i="13"/>
  <c r="P6577" i="13" s="1"/>
  <c r="O6578" i="13" l="1"/>
  <c r="P6578" i="13" s="1"/>
  <c r="N6578" i="13"/>
  <c r="M6578" i="13"/>
  <c r="L6579" i="13"/>
  <c r="M6579" i="13" l="1"/>
  <c r="O6579" i="13"/>
  <c r="P6579" i="13" s="1"/>
  <c r="L6580" i="13"/>
  <c r="N6579" i="13"/>
  <c r="M6580" i="13" l="1"/>
  <c r="N6580" i="13"/>
  <c r="O6580" i="13"/>
  <c r="P6580" i="13" s="1"/>
  <c r="L6581" i="13"/>
  <c r="O6581" i="13" l="1"/>
  <c r="P6581" i="13" s="1"/>
  <c r="N6581" i="13"/>
  <c r="M6581" i="13"/>
  <c r="L6582" i="13"/>
  <c r="L6583" i="13" l="1"/>
  <c r="M6582" i="13"/>
  <c r="O6582" i="13"/>
  <c r="P6582" i="13" s="1"/>
  <c r="N6582" i="13"/>
  <c r="M6583" i="13" l="1"/>
  <c r="N6583" i="13"/>
  <c r="O6583" i="13"/>
  <c r="P6583" i="13" s="1"/>
  <c r="L6584" i="13"/>
  <c r="M6584" i="13" l="1"/>
  <c r="N6584" i="13"/>
  <c r="L6585" i="13"/>
  <c r="O6584" i="13"/>
  <c r="P6584" i="13" s="1"/>
  <c r="L6586" i="13" l="1"/>
  <c r="M6585" i="13"/>
  <c r="N6585" i="13"/>
  <c r="O6585" i="13"/>
  <c r="P6585" i="13" s="1"/>
  <c r="N6586" i="13" l="1"/>
  <c r="O6586" i="13"/>
  <c r="P6586" i="13" s="1"/>
  <c r="L6587" i="13"/>
  <c r="M6586" i="13"/>
  <c r="M6587" i="13" l="1"/>
  <c r="L6588" i="13"/>
  <c r="O6587" i="13"/>
  <c r="P6587" i="13" s="1"/>
  <c r="N6587" i="13"/>
  <c r="M6588" i="13" l="1"/>
  <c r="N6588" i="13"/>
  <c r="L6589" i="13"/>
  <c r="O6588" i="13"/>
  <c r="P6588" i="13" s="1"/>
  <c r="N6589" i="13" l="1"/>
  <c r="O6589" i="13"/>
  <c r="P6589" i="13" s="1"/>
  <c r="M6589" i="13"/>
  <c r="L6590" i="13"/>
  <c r="M6590" i="13" l="1"/>
  <c r="L6591" i="13"/>
  <c r="N6590" i="13"/>
  <c r="O6590" i="13"/>
  <c r="P6590" i="13" s="1"/>
  <c r="M6591" i="13" l="1"/>
  <c r="N6591" i="13"/>
  <c r="O6591" i="13"/>
  <c r="P6591" i="13" s="1"/>
  <c r="L6592" i="13"/>
  <c r="M6592" i="13" l="1"/>
  <c r="N6592" i="13"/>
  <c r="O6592" i="13"/>
  <c r="P6592" i="13" s="1"/>
  <c r="L6593" i="13"/>
  <c r="M6593" i="13" l="1"/>
  <c r="L6594" i="13"/>
  <c r="N6593" i="13"/>
  <c r="O6593" i="13"/>
  <c r="P6593" i="13" s="1"/>
  <c r="O6594" i="13" l="1"/>
  <c r="P6594" i="13" s="1"/>
  <c r="N6594" i="13"/>
  <c r="M6594" i="13"/>
  <c r="L6595" i="13"/>
  <c r="M6595" i="13" l="1"/>
  <c r="O6595" i="13"/>
  <c r="P6595" i="13" s="1"/>
  <c r="L6596" i="13"/>
  <c r="N6595" i="13"/>
  <c r="M6596" i="13" l="1"/>
  <c r="N6596" i="13"/>
  <c r="L6597" i="13"/>
  <c r="O6596" i="13"/>
  <c r="P6596" i="13" s="1"/>
  <c r="O6597" i="13" l="1"/>
  <c r="P6597" i="13" s="1"/>
  <c r="N6597" i="13"/>
  <c r="M6597" i="13"/>
  <c r="L6598" i="13"/>
  <c r="L6599" i="13" l="1"/>
  <c r="M6598" i="13"/>
  <c r="O6598" i="13"/>
  <c r="P6598" i="13" s="1"/>
  <c r="N6598" i="13"/>
  <c r="M6599" i="13" l="1"/>
  <c r="N6599" i="13"/>
  <c r="O6599" i="13"/>
  <c r="P6599" i="13" s="1"/>
  <c r="L6600" i="13"/>
  <c r="M6600" i="13" l="1"/>
  <c r="N6600" i="13"/>
  <c r="L6601" i="13"/>
  <c r="O6600" i="13"/>
  <c r="P6600" i="13" s="1"/>
  <c r="L6602" i="13" l="1"/>
  <c r="M6601" i="13"/>
  <c r="O6601" i="13"/>
  <c r="P6601" i="13" s="1"/>
  <c r="N6601" i="13"/>
  <c r="N6602" i="13" l="1"/>
  <c r="O6602" i="13"/>
  <c r="P6602" i="13" s="1"/>
  <c r="M6602" i="13"/>
  <c r="L6603" i="13"/>
  <c r="M6603" i="13" l="1"/>
  <c r="L6604" i="13"/>
  <c r="O6603" i="13"/>
  <c r="P6603" i="13" s="1"/>
  <c r="N6603" i="13"/>
  <c r="M6604" i="13" l="1"/>
  <c r="N6604" i="13"/>
  <c r="O6604" i="13"/>
  <c r="P6604" i="13" s="1"/>
  <c r="L6605" i="13"/>
  <c r="N6605" i="13" l="1"/>
  <c r="O6605" i="13"/>
  <c r="P6605" i="13" s="1"/>
  <c r="L6606" i="13"/>
  <c r="M6605" i="13"/>
  <c r="M6606" i="13" l="1"/>
  <c r="L6607" i="13"/>
  <c r="O6606" i="13"/>
  <c r="P6606" i="13" s="1"/>
  <c r="N6606" i="13"/>
  <c r="M6607" i="13" l="1"/>
  <c r="N6607" i="13"/>
  <c r="L6608" i="13"/>
  <c r="O6607" i="13"/>
  <c r="P6607" i="13" s="1"/>
  <c r="M6608" i="13" l="1"/>
  <c r="N6608" i="13"/>
  <c r="O6608" i="13"/>
  <c r="P6608" i="13" s="1"/>
  <c r="L6609" i="13"/>
  <c r="M6609" i="13" l="1"/>
  <c r="L6610" i="13"/>
  <c r="O6609" i="13"/>
  <c r="P6609" i="13" s="1"/>
  <c r="N6609" i="13"/>
  <c r="O6610" i="13" l="1"/>
  <c r="P6610" i="13" s="1"/>
  <c r="N6610" i="13"/>
  <c r="M6610" i="13"/>
  <c r="L6611" i="13"/>
  <c r="M6611" i="13" l="1"/>
  <c r="O6611" i="13"/>
  <c r="P6611" i="13" s="1"/>
  <c r="L6612" i="13"/>
  <c r="N6611" i="13"/>
  <c r="M6612" i="13" l="1"/>
  <c r="N6612" i="13"/>
  <c r="O6612" i="13"/>
  <c r="P6612" i="13" s="1"/>
  <c r="L6613" i="13"/>
  <c r="O6613" i="13" l="1"/>
  <c r="P6613" i="13" s="1"/>
  <c r="N6613" i="13"/>
  <c r="L6614" i="13"/>
  <c r="M6613" i="13"/>
  <c r="L6615" i="13" l="1"/>
  <c r="M6614" i="13"/>
  <c r="O6614" i="13"/>
  <c r="P6614" i="13" s="1"/>
  <c r="N6614" i="13"/>
  <c r="M6615" i="13" l="1"/>
  <c r="N6615" i="13"/>
  <c r="O6615" i="13"/>
  <c r="P6615" i="13" s="1"/>
  <c r="L6616" i="13"/>
  <c r="M6616" i="13" l="1"/>
  <c r="N6616" i="13"/>
  <c r="L6617" i="13"/>
  <c r="O6616" i="13"/>
  <c r="P6616" i="13" s="1"/>
  <c r="L6618" i="13" l="1"/>
  <c r="M6617" i="13"/>
  <c r="N6617" i="13"/>
  <c r="O6617" i="13"/>
  <c r="P6617" i="13" s="1"/>
  <c r="N6618" i="13" l="1"/>
  <c r="O6618" i="13"/>
  <c r="P6618" i="13" s="1"/>
  <c r="L6619" i="13"/>
  <c r="M6618" i="13"/>
  <c r="M6619" i="13" l="1"/>
  <c r="L6620" i="13"/>
  <c r="O6619" i="13"/>
  <c r="P6619" i="13" s="1"/>
  <c r="N6619" i="13"/>
  <c r="M6620" i="13" l="1"/>
  <c r="N6620" i="13"/>
  <c r="L6621" i="13"/>
  <c r="O6620" i="13"/>
  <c r="P6620" i="13" s="1"/>
  <c r="N6621" i="13" l="1"/>
  <c r="O6621" i="13"/>
  <c r="P6621" i="13" s="1"/>
  <c r="M6621" i="13"/>
  <c r="L6622" i="13"/>
  <c r="M6622" i="13" l="1"/>
  <c r="L6623" i="13"/>
  <c r="N6622" i="13"/>
  <c r="O6622" i="13"/>
  <c r="P6622" i="13" s="1"/>
  <c r="M6623" i="13" l="1"/>
  <c r="N6623" i="13"/>
  <c r="O6623" i="13"/>
  <c r="P6623" i="13" s="1"/>
  <c r="L6624" i="13"/>
  <c r="M6624" i="13" l="1"/>
  <c r="N6624" i="13"/>
  <c r="O6624" i="13"/>
  <c r="P6624" i="13" s="1"/>
  <c r="L6625" i="13"/>
  <c r="M6625" i="13" l="1"/>
  <c r="L6626" i="13"/>
  <c r="N6625" i="13"/>
  <c r="O6625" i="13"/>
  <c r="P6625" i="13" s="1"/>
  <c r="O6626" i="13" l="1"/>
  <c r="P6626" i="13" s="1"/>
  <c r="N6626" i="13"/>
  <c r="M6626" i="13"/>
  <c r="L6627" i="13"/>
  <c r="M6627" i="13" l="1"/>
  <c r="O6627" i="13"/>
  <c r="P6627" i="13" s="1"/>
  <c r="L6628" i="13"/>
  <c r="N6627" i="13"/>
  <c r="M6628" i="13" l="1"/>
  <c r="N6628" i="13"/>
  <c r="O6628" i="13"/>
  <c r="P6628" i="13" s="1"/>
  <c r="L6629" i="13"/>
  <c r="O6629" i="13" l="1"/>
  <c r="P6629" i="13" s="1"/>
  <c r="N6629" i="13"/>
  <c r="M6629" i="13"/>
  <c r="L6630" i="13"/>
  <c r="L6631" i="13" l="1"/>
  <c r="M6630" i="13"/>
  <c r="N6630" i="13"/>
  <c r="O6630" i="13"/>
  <c r="P6630" i="13" s="1"/>
  <c r="M6631" i="13" l="1"/>
  <c r="N6631" i="13"/>
  <c r="O6631" i="13"/>
  <c r="P6631" i="13" s="1"/>
  <c r="L6632" i="13"/>
  <c r="M6632" i="13" l="1"/>
  <c r="N6632" i="13"/>
  <c r="L6633" i="13"/>
  <c r="O6632" i="13"/>
  <c r="P6632" i="13" s="1"/>
  <c r="L6634" i="13" l="1"/>
  <c r="M6633" i="13"/>
  <c r="O6633" i="13"/>
  <c r="P6633" i="13" s="1"/>
  <c r="N6633" i="13"/>
  <c r="N6634" i="13" l="1"/>
  <c r="O6634" i="13"/>
  <c r="P6634" i="13" s="1"/>
  <c r="M6634" i="13"/>
  <c r="L6635" i="13"/>
  <c r="M6635" i="13" l="1"/>
  <c r="L6636" i="13"/>
  <c r="O6635" i="13"/>
  <c r="P6635" i="13" s="1"/>
  <c r="N6635" i="13"/>
  <c r="M6636" i="13" l="1"/>
  <c r="N6636" i="13"/>
  <c r="O6636" i="13"/>
  <c r="P6636" i="13" s="1"/>
  <c r="L6637" i="13"/>
  <c r="N6637" i="13" l="1"/>
  <c r="O6637" i="13"/>
  <c r="P6637" i="13" s="1"/>
  <c r="L6638" i="13"/>
  <c r="M6637" i="13"/>
  <c r="M6638" i="13" l="1"/>
  <c r="L6639" i="13"/>
  <c r="O6638" i="13"/>
  <c r="P6638" i="13" s="1"/>
  <c r="N6638" i="13"/>
  <c r="M6639" i="13" l="1"/>
  <c r="N6639" i="13"/>
  <c r="L6640" i="13"/>
  <c r="O6639" i="13"/>
  <c r="P6639" i="13" s="1"/>
  <c r="M6640" i="13" l="1"/>
  <c r="N6640" i="13"/>
  <c r="O6640" i="13"/>
  <c r="P6640" i="13" s="1"/>
  <c r="L6641" i="13"/>
  <c r="M6641" i="13" l="1"/>
  <c r="L6642" i="13"/>
  <c r="N6641" i="13"/>
  <c r="O6641" i="13"/>
  <c r="P6641" i="13" s="1"/>
  <c r="O6642" i="13" l="1"/>
  <c r="P6642" i="13" s="1"/>
  <c r="N6642" i="13"/>
  <c r="M6642" i="13"/>
  <c r="L6643" i="13"/>
  <c r="M6643" i="13" l="1"/>
  <c r="O6643" i="13"/>
  <c r="P6643" i="13" s="1"/>
  <c r="L6644" i="13"/>
  <c r="N6643" i="13"/>
  <c r="M6644" i="13" l="1"/>
  <c r="N6644" i="13"/>
  <c r="O6644" i="13"/>
  <c r="P6644" i="13" s="1"/>
  <c r="L6645" i="13"/>
  <c r="O6645" i="13" l="1"/>
  <c r="P6645" i="13" s="1"/>
  <c r="N6645" i="13"/>
  <c r="M6645" i="13"/>
  <c r="L6646" i="13"/>
  <c r="L6647" i="13" l="1"/>
  <c r="M6646" i="13"/>
  <c r="O6646" i="13"/>
  <c r="P6646" i="13" s="1"/>
  <c r="N6646" i="13"/>
  <c r="M6647" i="13" l="1"/>
  <c r="N6647" i="13"/>
  <c r="L6648" i="13"/>
  <c r="O6647" i="13"/>
  <c r="P6647" i="13" s="1"/>
  <c r="M6648" i="13" l="1"/>
  <c r="N6648" i="13"/>
  <c r="L6649" i="13"/>
  <c r="O6648" i="13"/>
  <c r="P6648" i="13" s="1"/>
  <c r="L6650" i="13" l="1"/>
  <c r="M6649" i="13"/>
  <c r="N6649" i="13"/>
  <c r="O6649" i="13"/>
  <c r="P6649" i="13" s="1"/>
  <c r="N6650" i="13" l="1"/>
  <c r="O6650" i="13"/>
  <c r="P6650" i="13" s="1"/>
  <c r="L6651" i="13"/>
  <c r="M6650" i="13"/>
  <c r="M6651" i="13" l="1"/>
  <c r="L6652" i="13"/>
  <c r="O6651" i="13"/>
  <c r="P6651" i="13" s="1"/>
  <c r="N6651" i="13"/>
  <c r="M6652" i="13" l="1"/>
  <c r="N6652" i="13"/>
  <c r="L6653" i="13"/>
  <c r="O6652" i="13"/>
  <c r="P6652" i="13" s="1"/>
  <c r="N6653" i="13" l="1"/>
  <c r="O6653" i="13"/>
  <c r="P6653" i="13" s="1"/>
  <c r="M6653" i="13"/>
  <c r="L6654" i="13"/>
  <c r="M6654" i="13" l="1"/>
  <c r="L6655" i="13"/>
  <c r="N6654" i="13"/>
  <c r="O6654" i="13"/>
  <c r="P6654" i="13" s="1"/>
  <c r="M6655" i="13" l="1"/>
  <c r="N6655" i="13"/>
  <c r="O6655" i="13"/>
  <c r="P6655" i="13" s="1"/>
  <c r="L6656" i="13"/>
  <c r="M6656" i="13" l="1"/>
  <c r="N6656" i="13"/>
  <c r="O6656" i="13"/>
  <c r="P6656" i="13" s="1"/>
  <c r="L6657" i="13"/>
  <c r="M6657" i="13" l="1"/>
  <c r="L6658" i="13"/>
  <c r="N6657" i="13"/>
  <c r="O6657" i="13"/>
  <c r="P6657" i="13" s="1"/>
  <c r="O6658" i="13" l="1"/>
  <c r="P6658" i="13" s="1"/>
  <c r="N6658" i="13"/>
  <c r="M6658" i="13"/>
  <c r="L6659" i="13"/>
  <c r="M6659" i="13" l="1"/>
  <c r="O6659" i="13"/>
  <c r="P6659" i="13" s="1"/>
  <c r="L6660" i="13"/>
  <c r="N6659" i="13"/>
  <c r="M6660" i="13" l="1"/>
  <c r="N6660" i="13"/>
  <c r="L6661" i="13"/>
  <c r="O6660" i="13"/>
  <c r="P6660" i="13" s="1"/>
  <c r="O6661" i="13" l="1"/>
  <c r="P6661" i="13" s="1"/>
  <c r="N6661" i="13"/>
  <c r="M6661" i="13"/>
  <c r="L6662" i="13"/>
  <c r="L6663" i="13" l="1"/>
  <c r="M6662" i="13"/>
  <c r="O6662" i="13"/>
  <c r="P6662" i="13" s="1"/>
  <c r="N6662" i="13"/>
  <c r="M6663" i="13" l="1"/>
  <c r="N6663" i="13"/>
  <c r="O6663" i="13"/>
  <c r="P6663" i="13" s="1"/>
  <c r="L6664" i="13"/>
  <c r="M6664" i="13" l="1"/>
  <c r="N6664" i="13"/>
  <c r="L6665" i="13"/>
  <c r="O6664" i="13"/>
  <c r="P6664" i="13" s="1"/>
  <c r="L6666" i="13" l="1"/>
  <c r="M6665" i="13"/>
  <c r="O6665" i="13"/>
  <c r="P6665" i="13" s="1"/>
  <c r="N6665" i="13"/>
  <c r="N6666" i="13" l="1"/>
  <c r="O6666" i="13"/>
  <c r="P6666" i="13" s="1"/>
  <c r="M6666" i="13"/>
  <c r="L6667" i="13"/>
  <c r="M6667" i="13" l="1"/>
  <c r="L6668" i="13"/>
  <c r="O6667" i="13"/>
  <c r="P6667" i="13" s="1"/>
  <c r="N6667" i="13"/>
  <c r="M6668" i="13" l="1"/>
  <c r="N6668" i="13"/>
  <c r="O6668" i="13"/>
  <c r="P6668" i="13" s="1"/>
  <c r="L6669" i="13"/>
  <c r="N6669" i="13" l="1"/>
  <c r="O6669" i="13"/>
  <c r="P6669" i="13" s="1"/>
  <c r="L6670" i="13"/>
  <c r="M6669" i="13"/>
  <c r="M6670" i="13" l="1"/>
  <c r="L6671" i="13"/>
  <c r="O6670" i="13"/>
  <c r="P6670" i="13" s="1"/>
  <c r="N6670" i="13"/>
  <c r="M6671" i="13" l="1"/>
  <c r="N6671" i="13"/>
  <c r="L6672" i="13"/>
  <c r="O6671" i="13"/>
  <c r="P6671" i="13" s="1"/>
  <c r="M6672" i="13" l="1"/>
  <c r="N6672" i="13"/>
  <c r="O6672" i="13"/>
  <c r="P6672" i="13" s="1"/>
  <c r="L6673" i="13"/>
  <c r="M6673" i="13" l="1"/>
  <c r="L6674" i="13"/>
  <c r="O6673" i="13"/>
  <c r="P6673" i="13" s="1"/>
  <c r="N6673" i="13"/>
  <c r="O6674" i="13" l="1"/>
  <c r="P6674" i="13" s="1"/>
  <c r="N6674" i="13"/>
  <c r="M6674" i="13"/>
  <c r="L6675" i="13"/>
  <c r="M6675" i="13" l="1"/>
  <c r="O6675" i="13"/>
  <c r="P6675" i="13" s="1"/>
  <c r="L6676" i="13"/>
  <c r="N6675" i="13"/>
  <c r="M6676" i="13" l="1"/>
  <c r="N6676" i="13"/>
  <c r="O6676" i="13"/>
  <c r="P6676" i="13" s="1"/>
  <c r="L6677" i="13"/>
  <c r="O6677" i="13" l="1"/>
  <c r="P6677" i="13" s="1"/>
  <c r="N6677" i="13"/>
  <c r="L6678" i="13"/>
  <c r="M6677" i="13"/>
  <c r="L6679" i="13" l="1"/>
  <c r="M6678" i="13"/>
  <c r="O6678" i="13"/>
  <c r="P6678" i="13" s="1"/>
  <c r="N6678" i="13"/>
  <c r="M6679" i="13" l="1"/>
  <c r="N6679" i="13"/>
  <c r="O6679" i="13"/>
  <c r="P6679" i="13" s="1"/>
  <c r="L6680" i="13"/>
  <c r="M6680" i="13" l="1"/>
  <c r="N6680" i="13"/>
  <c r="L6681" i="13"/>
  <c r="O6680" i="13"/>
  <c r="P6680" i="13" s="1"/>
  <c r="L6682" i="13" l="1"/>
  <c r="M6681" i="13"/>
  <c r="N6681" i="13"/>
  <c r="O6681" i="13"/>
  <c r="P6681" i="13" s="1"/>
  <c r="N6682" i="13" l="1"/>
  <c r="O6682" i="13"/>
  <c r="P6682" i="13" s="1"/>
  <c r="L6683" i="13"/>
  <c r="M6682" i="13"/>
  <c r="M6683" i="13" l="1"/>
  <c r="L6684" i="13"/>
  <c r="O6683" i="13"/>
  <c r="P6683" i="13" s="1"/>
  <c r="N6683" i="13"/>
  <c r="M6684" i="13" l="1"/>
  <c r="N6684" i="13"/>
  <c r="L6685" i="13"/>
  <c r="O6684" i="13"/>
  <c r="P6684" i="13" s="1"/>
  <c r="N6685" i="13" l="1"/>
  <c r="O6685" i="13"/>
  <c r="P6685" i="13" s="1"/>
  <c r="M6685" i="13"/>
  <c r="L6686" i="13"/>
  <c r="M6686" i="13" l="1"/>
  <c r="L6687" i="13"/>
  <c r="N6686" i="13"/>
  <c r="O6686" i="13"/>
  <c r="P6686" i="13" s="1"/>
  <c r="M6687" i="13" l="1"/>
  <c r="N6687" i="13"/>
  <c r="O6687" i="13"/>
  <c r="P6687" i="13" s="1"/>
  <c r="L6688" i="13"/>
  <c r="M6688" i="13" l="1"/>
  <c r="N6688" i="13"/>
  <c r="O6688" i="13"/>
  <c r="P6688" i="13" s="1"/>
  <c r="L6689" i="13"/>
  <c r="M6689" i="13" l="1"/>
  <c r="L6690" i="13"/>
  <c r="N6689" i="13"/>
  <c r="O6689" i="13"/>
  <c r="P6689" i="13" s="1"/>
  <c r="O6690" i="13" l="1"/>
  <c r="P6690" i="13" s="1"/>
  <c r="N6690" i="13"/>
  <c r="L6691" i="13"/>
  <c r="M6690" i="13"/>
  <c r="M6691" i="13" l="1"/>
  <c r="O6691" i="13"/>
  <c r="P6691" i="13" s="1"/>
  <c r="L6692" i="13"/>
  <c r="N6691" i="13"/>
  <c r="M6692" i="13" l="1"/>
  <c r="N6692" i="13"/>
  <c r="O6692" i="13"/>
  <c r="P6692" i="13" s="1"/>
  <c r="L6693" i="13"/>
  <c r="O6693" i="13" l="1"/>
  <c r="P6693" i="13" s="1"/>
  <c r="N6693" i="13"/>
  <c r="M6693" i="13"/>
  <c r="L6694" i="13"/>
  <c r="L6695" i="13" l="1"/>
  <c r="M6694" i="13"/>
  <c r="O6694" i="13"/>
  <c r="P6694" i="13" s="1"/>
  <c r="N6694" i="13"/>
  <c r="M6695" i="13" l="1"/>
  <c r="N6695" i="13"/>
  <c r="O6695" i="13"/>
  <c r="P6695" i="13" s="1"/>
  <c r="L6696" i="13"/>
  <c r="M6696" i="13" l="1"/>
  <c r="N6696" i="13"/>
  <c r="L6697" i="13"/>
  <c r="O6696" i="13"/>
  <c r="P6696" i="13" s="1"/>
  <c r="L6698" i="13" l="1"/>
  <c r="M6697" i="13"/>
  <c r="O6697" i="13"/>
  <c r="P6697" i="13" s="1"/>
  <c r="N6697" i="13"/>
  <c r="N6698" i="13" l="1"/>
  <c r="O6698" i="13"/>
  <c r="P6698" i="13" s="1"/>
  <c r="M6698" i="13"/>
  <c r="L6699" i="13"/>
  <c r="M6699" i="13" l="1"/>
  <c r="L6700" i="13"/>
  <c r="O6699" i="13"/>
  <c r="P6699" i="13" s="1"/>
  <c r="N6699" i="13"/>
  <c r="M6700" i="13" l="1"/>
  <c r="N6700" i="13"/>
  <c r="O6700" i="13"/>
  <c r="P6700" i="13" s="1"/>
  <c r="L6701" i="13"/>
  <c r="N6701" i="13" l="1"/>
  <c r="O6701" i="13"/>
  <c r="P6701" i="13" s="1"/>
  <c r="L6702" i="13"/>
  <c r="M6701" i="13"/>
  <c r="M6702" i="13" l="1"/>
  <c r="L6703" i="13"/>
  <c r="O6702" i="13"/>
  <c r="P6702" i="13" s="1"/>
  <c r="N6702" i="13"/>
  <c r="M6703" i="13" l="1"/>
  <c r="N6703" i="13"/>
  <c r="L6704" i="13"/>
  <c r="O6703" i="13"/>
  <c r="P6703" i="13" s="1"/>
  <c r="M6704" i="13" l="1"/>
  <c r="N6704" i="13"/>
  <c r="O6704" i="13"/>
  <c r="P6704" i="13" s="1"/>
  <c r="L6705" i="13"/>
  <c r="M6705" i="13" l="1"/>
  <c r="L6706" i="13"/>
  <c r="N6705" i="13"/>
  <c r="O6705" i="13"/>
  <c r="P6705" i="13" s="1"/>
  <c r="O6706" i="13" l="1"/>
  <c r="P6706" i="13" s="1"/>
  <c r="N6706" i="13"/>
  <c r="M6706" i="13"/>
  <c r="L6707" i="13"/>
  <c r="M6707" i="13" l="1"/>
  <c r="O6707" i="13"/>
  <c r="P6707" i="13" s="1"/>
  <c r="L6708" i="13"/>
  <c r="N6707" i="13"/>
  <c r="M6708" i="13" l="1"/>
  <c r="N6708" i="13"/>
  <c r="O6708" i="13"/>
  <c r="P6708" i="13" s="1"/>
  <c r="L6709" i="13"/>
  <c r="O6709" i="13" l="1"/>
  <c r="P6709" i="13" s="1"/>
  <c r="N6709" i="13"/>
  <c r="M6709" i="13"/>
  <c r="L6710" i="13"/>
  <c r="L6711" i="13" l="1"/>
  <c r="M6710" i="13"/>
  <c r="O6710" i="13"/>
  <c r="P6710" i="13" s="1"/>
  <c r="N6710" i="13"/>
  <c r="M6711" i="13" l="1"/>
  <c r="N6711" i="13"/>
  <c r="O6711" i="13"/>
  <c r="P6711" i="13" s="1"/>
  <c r="L6712" i="13"/>
  <c r="M6712" i="13" l="1"/>
  <c r="N6712" i="13"/>
  <c r="L6713" i="13"/>
  <c r="O6712" i="13"/>
  <c r="P6712" i="13" s="1"/>
  <c r="L6714" i="13" l="1"/>
  <c r="M6713" i="13"/>
  <c r="N6713" i="13"/>
  <c r="O6713" i="13"/>
  <c r="P6713" i="13" s="1"/>
  <c r="N6714" i="13" l="1"/>
  <c r="O6714" i="13"/>
  <c r="P6714" i="13" s="1"/>
  <c r="L6715" i="13"/>
  <c r="M6714" i="13"/>
  <c r="M6715" i="13" l="1"/>
  <c r="L6716" i="13"/>
  <c r="O6715" i="13"/>
  <c r="P6715" i="13" s="1"/>
  <c r="N6715" i="13"/>
  <c r="M6716" i="13" l="1"/>
  <c r="N6716" i="13"/>
  <c r="L6717" i="13"/>
  <c r="O6716" i="13"/>
  <c r="P6716" i="13" s="1"/>
  <c r="N6717" i="13" l="1"/>
  <c r="O6717" i="13"/>
  <c r="P6717" i="13" s="1"/>
  <c r="M6717" i="13"/>
  <c r="L6718" i="13"/>
  <c r="M6718" i="13" l="1"/>
  <c r="L6719" i="13"/>
  <c r="N6718" i="13"/>
  <c r="O6718" i="13"/>
  <c r="P6718" i="13" s="1"/>
  <c r="M6719" i="13" l="1"/>
  <c r="N6719" i="13"/>
  <c r="O6719" i="13"/>
  <c r="P6719" i="13" s="1"/>
  <c r="L6720" i="13"/>
  <c r="M6720" i="13" l="1"/>
  <c r="N6720" i="13"/>
  <c r="O6720" i="13"/>
  <c r="P6720" i="13" s="1"/>
  <c r="L6721" i="13"/>
  <c r="M6721" i="13" l="1"/>
  <c r="L6722" i="13"/>
  <c r="N6721" i="13"/>
  <c r="O6721" i="13"/>
  <c r="P6721" i="13" s="1"/>
  <c r="O6722" i="13" l="1"/>
  <c r="P6722" i="13" s="1"/>
  <c r="N6722" i="13"/>
  <c r="M6722" i="13"/>
  <c r="L6723" i="13"/>
  <c r="M6723" i="13" l="1"/>
  <c r="O6723" i="13"/>
  <c r="P6723" i="13" s="1"/>
  <c r="L6724" i="13"/>
  <c r="N6723" i="13"/>
  <c r="M6724" i="13" l="1"/>
  <c r="N6724" i="13"/>
  <c r="L6725" i="13"/>
  <c r="O6724" i="13"/>
  <c r="P6724" i="13" s="1"/>
  <c r="O6725" i="13" l="1"/>
  <c r="P6725" i="13" s="1"/>
  <c r="N6725" i="13"/>
  <c r="M6725" i="13"/>
  <c r="L6726" i="13"/>
  <c r="L6727" i="13" l="1"/>
  <c r="M6726" i="13"/>
  <c r="O6726" i="13"/>
  <c r="P6726" i="13" s="1"/>
  <c r="N6726" i="13"/>
  <c r="M6727" i="13" l="1"/>
  <c r="N6727" i="13"/>
  <c r="O6727" i="13"/>
  <c r="P6727" i="13" s="1"/>
  <c r="L6728" i="13"/>
  <c r="M6728" i="13" l="1"/>
  <c r="N6728" i="13"/>
  <c r="L6729" i="13"/>
  <c r="O6728" i="13"/>
  <c r="P6728" i="13" s="1"/>
  <c r="L6730" i="13" l="1"/>
  <c r="M6729" i="13"/>
  <c r="O6729" i="13"/>
  <c r="P6729" i="13" s="1"/>
  <c r="N6729" i="13"/>
  <c r="N6730" i="13" l="1"/>
  <c r="O6730" i="13"/>
  <c r="P6730" i="13" s="1"/>
  <c r="M6730" i="13"/>
  <c r="L6731" i="13"/>
  <c r="M6731" i="13" l="1"/>
  <c r="L6732" i="13"/>
  <c r="O6731" i="13"/>
  <c r="P6731" i="13" s="1"/>
  <c r="N6731" i="13"/>
  <c r="M6732" i="13" l="1"/>
  <c r="N6732" i="13"/>
  <c r="O6732" i="13"/>
  <c r="P6732" i="13" s="1"/>
  <c r="L6733" i="13"/>
  <c r="N6733" i="13" l="1"/>
  <c r="O6733" i="13"/>
  <c r="P6733" i="13" s="1"/>
  <c r="L6734" i="13"/>
  <c r="M6733" i="13"/>
  <c r="M6734" i="13" l="1"/>
  <c r="L6735" i="13"/>
  <c r="O6734" i="13"/>
  <c r="P6734" i="13" s="1"/>
  <c r="N6734" i="13"/>
  <c r="M6735" i="13" l="1"/>
  <c r="N6735" i="13"/>
  <c r="L6736" i="13"/>
  <c r="O6735" i="13"/>
  <c r="P6735" i="13" s="1"/>
  <c r="M6736" i="13" l="1"/>
  <c r="N6736" i="13"/>
  <c r="O6736" i="13"/>
  <c r="P6736" i="13" s="1"/>
  <c r="L6737" i="13"/>
  <c r="M6737" i="13" l="1"/>
  <c r="L6738" i="13"/>
  <c r="O6737" i="13"/>
  <c r="P6737" i="13" s="1"/>
  <c r="N6737" i="13"/>
  <c r="O6738" i="13" l="1"/>
  <c r="P6738" i="13" s="1"/>
  <c r="N6738" i="13"/>
  <c r="M6738" i="13"/>
  <c r="L6739" i="13"/>
  <c r="M6739" i="13" l="1"/>
  <c r="O6739" i="13"/>
  <c r="P6739" i="13" s="1"/>
  <c r="L6740" i="13"/>
  <c r="N6739" i="13"/>
  <c r="M6740" i="13" l="1"/>
  <c r="N6740" i="13"/>
  <c r="O6740" i="13"/>
  <c r="P6740" i="13" s="1"/>
  <c r="L6741" i="13"/>
  <c r="O6741" i="13" l="1"/>
  <c r="P6741" i="13" s="1"/>
  <c r="N6741" i="13"/>
  <c r="L6742" i="13"/>
  <c r="M6741" i="13"/>
  <c r="L6743" i="13" l="1"/>
  <c r="M6742" i="13"/>
  <c r="O6742" i="13"/>
  <c r="P6742" i="13" s="1"/>
  <c r="N6742" i="13"/>
  <c r="M6743" i="13" l="1"/>
  <c r="N6743" i="13"/>
  <c r="O6743" i="13"/>
  <c r="P6743" i="13" s="1"/>
  <c r="L6744" i="13"/>
  <c r="M6744" i="13" l="1"/>
  <c r="N6744" i="13"/>
  <c r="L6745" i="13"/>
  <c r="O6744" i="13"/>
  <c r="P6744" i="13" s="1"/>
  <c r="L6746" i="13" l="1"/>
  <c r="M6745" i="13"/>
  <c r="N6745" i="13"/>
  <c r="O6745" i="13"/>
  <c r="P6745" i="13" s="1"/>
  <c r="N6746" i="13" l="1"/>
  <c r="O6746" i="13"/>
  <c r="P6746" i="13" s="1"/>
  <c r="L6747" i="13"/>
  <c r="M6746" i="13"/>
  <c r="M6747" i="13" l="1"/>
  <c r="L6748" i="13"/>
  <c r="O6747" i="13"/>
  <c r="P6747" i="13" s="1"/>
  <c r="N6747" i="13"/>
  <c r="M6748" i="13" l="1"/>
  <c r="N6748" i="13"/>
  <c r="L6749" i="13"/>
  <c r="O6748" i="13"/>
  <c r="P6748" i="13" s="1"/>
  <c r="N6749" i="13" l="1"/>
  <c r="O6749" i="13"/>
  <c r="P6749" i="13" s="1"/>
  <c r="M6749" i="13"/>
  <c r="L6750" i="13"/>
  <c r="M6750" i="13" l="1"/>
  <c r="L6751" i="13"/>
  <c r="N6750" i="13"/>
  <c r="O6750" i="13"/>
  <c r="P6750" i="13" s="1"/>
  <c r="M6751" i="13" l="1"/>
  <c r="N6751" i="13"/>
  <c r="O6751" i="13"/>
  <c r="P6751" i="13" s="1"/>
  <c r="L6752" i="13"/>
  <c r="M6752" i="13" l="1"/>
  <c r="N6752" i="13"/>
  <c r="O6752" i="13"/>
  <c r="P6752" i="13" s="1"/>
  <c r="L6753" i="13"/>
  <c r="M6753" i="13" l="1"/>
  <c r="L6754" i="13"/>
  <c r="N6753" i="13"/>
  <c r="O6753" i="13"/>
  <c r="P6753" i="13" s="1"/>
  <c r="O6754" i="13" l="1"/>
  <c r="P6754" i="13" s="1"/>
  <c r="N6754" i="13"/>
  <c r="M6754" i="13"/>
  <c r="L6755" i="13"/>
  <c r="M6755" i="13" l="1"/>
  <c r="O6755" i="13"/>
  <c r="P6755" i="13" s="1"/>
  <c r="L6756" i="13"/>
  <c r="N6755" i="13"/>
  <c r="M6756" i="13" l="1"/>
  <c r="N6756" i="13"/>
  <c r="O6756" i="13"/>
  <c r="P6756" i="13" s="1"/>
  <c r="L6757" i="13"/>
  <c r="O6757" i="13" l="1"/>
  <c r="P6757" i="13" s="1"/>
  <c r="N6757" i="13"/>
  <c r="M6757" i="13"/>
  <c r="L6758" i="13"/>
  <c r="L6759" i="13" l="1"/>
  <c r="M6758" i="13"/>
  <c r="N6758" i="13"/>
  <c r="O6758" i="13"/>
  <c r="P6758" i="13" s="1"/>
  <c r="M6759" i="13" l="1"/>
  <c r="N6759" i="13"/>
  <c r="O6759" i="13"/>
  <c r="P6759" i="13" s="1"/>
  <c r="L6760" i="13"/>
  <c r="M6760" i="13" l="1"/>
  <c r="N6760" i="13"/>
  <c r="L6761" i="13"/>
  <c r="O6760" i="13"/>
  <c r="P6760" i="13" s="1"/>
  <c r="L6762" i="13" l="1"/>
  <c r="M6761" i="13"/>
  <c r="O6761" i="13"/>
  <c r="P6761" i="13" s="1"/>
  <c r="N6761" i="13"/>
  <c r="N6762" i="13" l="1"/>
  <c r="O6762" i="13"/>
  <c r="P6762" i="13" s="1"/>
  <c r="M6762" i="13"/>
  <c r="L6763" i="13"/>
  <c r="M6763" i="13" l="1"/>
  <c r="L6764" i="13"/>
  <c r="O6763" i="13"/>
  <c r="P6763" i="13" s="1"/>
  <c r="N6763" i="13"/>
  <c r="M6764" i="13" l="1"/>
  <c r="N6764" i="13"/>
  <c r="O6764" i="13"/>
  <c r="P6764" i="13" s="1"/>
  <c r="L6765" i="13"/>
  <c r="N6765" i="13" l="1"/>
  <c r="O6765" i="13"/>
  <c r="P6765" i="13" s="1"/>
  <c r="L6766" i="13"/>
  <c r="M6765" i="13"/>
  <c r="M6766" i="13" l="1"/>
  <c r="L6767" i="13"/>
  <c r="O6766" i="13"/>
  <c r="P6766" i="13" s="1"/>
  <c r="N6766" i="13"/>
  <c r="M6767" i="13" l="1"/>
  <c r="N6767" i="13"/>
  <c r="L6768" i="13"/>
  <c r="O6767" i="13"/>
  <c r="P6767" i="13" s="1"/>
  <c r="M6768" i="13" l="1"/>
  <c r="N6768" i="13"/>
  <c r="O6768" i="13"/>
  <c r="P6768" i="13" s="1"/>
  <c r="L6769" i="13"/>
  <c r="M6769" i="13" l="1"/>
  <c r="L6770" i="13"/>
  <c r="N6769" i="13"/>
  <c r="O6769" i="13"/>
  <c r="P6769" i="13" s="1"/>
  <c r="O6770" i="13" l="1"/>
  <c r="P6770" i="13" s="1"/>
  <c r="N6770" i="13"/>
  <c r="M6770" i="13"/>
  <c r="L6771" i="13"/>
  <c r="M6771" i="13" l="1"/>
  <c r="O6771" i="13"/>
  <c r="P6771" i="13" s="1"/>
  <c r="L6772" i="13"/>
  <c r="N6771" i="13"/>
  <c r="M6772" i="13" l="1"/>
  <c r="N6772" i="13"/>
  <c r="O6772" i="13"/>
  <c r="P6772" i="13" s="1"/>
  <c r="L6773" i="13"/>
  <c r="O6773" i="13" l="1"/>
  <c r="P6773" i="13" s="1"/>
  <c r="N6773" i="13"/>
  <c r="M6773" i="13"/>
  <c r="L6774" i="13"/>
  <c r="L6775" i="13" l="1"/>
  <c r="M6774" i="13"/>
  <c r="O6774" i="13"/>
  <c r="P6774" i="13" s="1"/>
  <c r="N6774" i="13"/>
  <c r="M6775" i="13" l="1"/>
  <c r="N6775" i="13"/>
  <c r="L6776" i="13"/>
  <c r="O6775" i="13"/>
  <c r="P6775" i="13" s="1"/>
  <c r="M6776" i="13" l="1"/>
  <c r="N6776" i="13"/>
  <c r="L6777" i="13"/>
  <c r="O6776" i="13"/>
  <c r="P6776" i="13" s="1"/>
  <c r="L6778" i="13" l="1"/>
  <c r="M6777" i="13"/>
  <c r="N6777" i="13"/>
  <c r="O6777" i="13"/>
  <c r="P6777" i="13" s="1"/>
  <c r="N6778" i="13" l="1"/>
  <c r="O6778" i="13"/>
  <c r="P6778" i="13" s="1"/>
  <c r="L6779" i="13"/>
  <c r="M6778" i="13"/>
  <c r="M6779" i="13" l="1"/>
  <c r="L6780" i="13"/>
  <c r="O6779" i="13"/>
  <c r="P6779" i="13" s="1"/>
  <c r="N6779" i="13"/>
  <c r="M6780" i="13" l="1"/>
  <c r="N6780" i="13"/>
  <c r="L6781" i="13"/>
  <c r="O6780" i="13"/>
  <c r="P6780" i="13" s="1"/>
  <c r="N6781" i="13" l="1"/>
  <c r="O6781" i="13"/>
  <c r="P6781" i="13" s="1"/>
  <c r="M6781" i="13"/>
  <c r="L6782" i="13"/>
  <c r="M6782" i="13" l="1"/>
  <c r="L6783" i="13"/>
  <c r="N6782" i="13"/>
  <c r="O6782" i="13"/>
  <c r="P6782" i="13" s="1"/>
  <c r="M6783" i="13" l="1"/>
  <c r="N6783" i="13"/>
  <c r="O6783" i="13"/>
  <c r="P6783" i="13" s="1"/>
  <c r="L6784" i="13"/>
  <c r="M6784" i="13" l="1"/>
  <c r="N6784" i="13"/>
  <c r="O6784" i="13"/>
  <c r="P6784" i="13" s="1"/>
  <c r="L6785" i="13"/>
  <c r="M6785" i="13" l="1"/>
  <c r="L6786" i="13"/>
  <c r="N6785" i="13"/>
  <c r="O6785" i="13"/>
  <c r="P6785" i="13" s="1"/>
  <c r="O6786" i="13" l="1"/>
  <c r="P6786" i="13" s="1"/>
  <c r="N6786" i="13"/>
  <c r="M6786" i="13"/>
  <c r="L6787" i="13"/>
  <c r="M6787" i="13" l="1"/>
  <c r="O6787" i="13"/>
  <c r="P6787" i="13" s="1"/>
  <c r="L6788" i="13"/>
  <c r="N6787" i="13"/>
  <c r="M6788" i="13" l="1"/>
  <c r="N6788" i="13"/>
  <c r="O6788" i="13"/>
  <c r="P6788" i="13" s="1"/>
  <c r="L6789" i="13"/>
  <c r="O6789" i="13" l="1"/>
  <c r="P6789" i="13" s="1"/>
  <c r="N6789" i="13"/>
  <c r="M6789" i="13"/>
  <c r="L6790" i="13"/>
  <c r="L6791" i="13" l="1"/>
  <c r="M6790" i="13"/>
  <c r="O6790" i="13"/>
  <c r="P6790" i="13" s="1"/>
  <c r="N6790" i="13"/>
  <c r="M6791" i="13" l="1"/>
  <c r="N6791" i="13"/>
  <c r="O6791" i="13"/>
  <c r="P6791" i="13" s="1"/>
  <c r="L6792" i="13"/>
  <c r="M6792" i="13" l="1"/>
  <c r="N6792" i="13"/>
  <c r="L6793" i="13"/>
  <c r="O6792" i="13"/>
  <c r="P6792" i="13" s="1"/>
  <c r="L6794" i="13" l="1"/>
  <c r="M6793" i="13"/>
  <c r="O6793" i="13"/>
  <c r="P6793" i="13" s="1"/>
  <c r="N6793" i="13"/>
  <c r="N6794" i="13" l="1"/>
  <c r="O6794" i="13"/>
  <c r="P6794" i="13" s="1"/>
  <c r="L6795" i="13"/>
  <c r="M6794" i="13"/>
  <c r="M6795" i="13" l="1"/>
  <c r="L6796" i="13"/>
  <c r="O6795" i="13"/>
  <c r="P6795" i="13" s="1"/>
  <c r="N6795" i="13"/>
  <c r="M6796" i="13" l="1"/>
  <c r="N6796" i="13"/>
  <c r="O6796" i="13"/>
  <c r="P6796" i="13" s="1"/>
  <c r="L6797" i="13"/>
  <c r="N6797" i="13" l="1"/>
  <c r="O6797" i="13"/>
  <c r="P6797" i="13" s="1"/>
  <c r="L6798" i="13"/>
  <c r="M6797" i="13"/>
  <c r="M6798" i="13" l="1"/>
  <c r="L6799" i="13"/>
  <c r="O6798" i="13"/>
  <c r="P6798" i="13" s="1"/>
  <c r="N6798" i="13"/>
  <c r="M6799" i="13" l="1"/>
  <c r="N6799" i="13"/>
  <c r="L6800" i="13"/>
  <c r="O6799" i="13"/>
  <c r="P6799" i="13" s="1"/>
  <c r="M6800" i="13" l="1"/>
  <c r="N6800" i="13"/>
  <c r="O6800" i="13"/>
  <c r="P6800" i="13" s="1"/>
  <c r="L6801" i="13"/>
  <c r="M6801" i="13" l="1"/>
  <c r="L6802" i="13"/>
  <c r="N6801" i="13"/>
  <c r="O6801" i="13"/>
  <c r="P6801" i="13" s="1"/>
  <c r="O6802" i="13" l="1"/>
  <c r="P6802" i="13" s="1"/>
  <c r="N6802" i="13"/>
  <c r="M6802" i="13"/>
  <c r="L6803" i="13"/>
  <c r="M6803" i="13" l="1"/>
  <c r="O6803" i="13"/>
  <c r="P6803" i="13" s="1"/>
  <c r="L6804" i="13"/>
  <c r="N6803" i="13"/>
  <c r="M6804" i="13" l="1"/>
  <c r="N6804" i="13"/>
  <c r="O6804" i="13"/>
  <c r="P6804" i="13" s="1"/>
  <c r="L6805" i="13"/>
  <c r="O6805" i="13" l="1"/>
  <c r="P6805" i="13" s="1"/>
  <c r="N6805" i="13"/>
  <c r="L6806" i="13"/>
  <c r="M6805" i="13"/>
  <c r="L6807" i="13" l="1"/>
  <c r="M6806" i="13"/>
  <c r="O6806" i="13"/>
  <c r="P6806" i="13" s="1"/>
  <c r="N6806" i="13"/>
  <c r="M6807" i="13" l="1"/>
  <c r="N6807" i="13"/>
  <c r="O6807" i="13"/>
  <c r="P6807" i="13" s="1"/>
  <c r="L6808" i="13"/>
  <c r="M6808" i="13" l="1"/>
  <c r="N6808" i="13"/>
  <c r="L6809" i="13"/>
  <c r="O6808" i="13"/>
  <c r="P6808" i="13" s="1"/>
  <c r="L6810" i="13" l="1"/>
  <c r="M6809" i="13"/>
  <c r="O6809" i="13"/>
  <c r="P6809" i="13" s="1"/>
  <c r="N6809" i="13"/>
  <c r="N6810" i="13" l="1"/>
  <c r="O6810" i="13"/>
  <c r="P6810" i="13" s="1"/>
  <c r="L6811" i="13"/>
  <c r="M6810" i="13"/>
  <c r="M6811" i="13" l="1"/>
  <c r="L6812" i="13"/>
  <c r="O6811" i="13"/>
  <c r="P6811" i="13" s="1"/>
  <c r="N6811" i="13"/>
  <c r="M6812" i="13" l="1"/>
  <c r="N6812" i="13"/>
  <c r="L6813" i="13"/>
  <c r="O6812" i="13"/>
  <c r="P6812" i="13" s="1"/>
  <c r="N6813" i="13" l="1"/>
  <c r="O6813" i="13"/>
  <c r="P6813" i="13" s="1"/>
  <c r="M6813" i="13"/>
  <c r="L6814" i="13"/>
  <c r="M6814" i="13" l="1"/>
  <c r="L6815" i="13"/>
  <c r="N6814" i="13"/>
  <c r="O6814" i="13"/>
  <c r="P6814" i="13" s="1"/>
  <c r="M6815" i="13" l="1"/>
  <c r="N6815" i="13"/>
  <c r="O6815" i="13"/>
  <c r="P6815" i="13" s="1"/>
  <c r="L6816" i="13"/>
  <c r="M6816" i="13" l="1"/>
  <c r="N6816" i="13"/>
  <c r="O6816" i="13"/>
  <c r="P6816" i="13" s="1"/>
  <c r="L6817" i="13"/>
  <c r="M6817" i="13" l="1"/>
  <c r="L6818" i="13"/>
  <c r="N6817" i="13"/>
  <c r="O6817" i="13"/>
  <c r="P6817" i="13" s="1"/>
  <c r="O6818" i="13" l="1"/>
  <c r="P6818" i="13" s="1"/>
  <c r="N6818" i="13"/>
  <c r="M6818" i="13"/>
  <c r="L6819" i="13"/>
  <c r="M6819" i="13" l="1"/>
  <c r="O6819" i="13"/>
  <c r="P6819" i="13" s="1"/>
  <c r="L6820" i="13"/>
  <c r="N6819" i="13"/>
  <c r="M6820" i="13" l="1"/>
  <c r="N6820" i="13"/>
  <c r="L6821" i="13"/>
  <c r="O6820" i="13"/>
  <c r="P6820" i="13" s="1"/>
  <c r="O6821" i="13" l="1"/>
  <c r="P6821" i="13" s="1"/>
  <c r="N6821" i="13"/>
  <c r="M6821" i="13"/>
  <c r="L6822" i="13"/>
  <c r="L6823" i="13" l="1"/>
  <c r="M6822" i="13"/>
  <c r="N6822" i="13"/>
  <c r="O6822" i="13"/>
  <c r="P6822" i="13" s="1"/>
  <c r="M6823" i="13" l="1"/>
  <c r="N6823" i="13"/>
  <c r="O6823" i="13"/>
  <c r="P6823" i="13" s="1"/>
  <c r="L6824" i="13"/>
  <c r="M6824" i="13" l="1"/>
  <c r="N6824" i="13"/>
  <c r="L6825" i="13"/>
  <c r="O6824" i="13"/>
  <c r="P6824" i="13" s="1"/>
  <c r="L6826" i="13" l="1"/>
  <c r="M6825" i="13"/>
  <c r="O6825" i="13"/>
  <c r="P6825" i="13" s="1"/>
  <c r="N6825" i="13"/>
  <c r="N6826" i="13" l="1"/>
  <c r="O6826" i="13"/>
  <c r="P6826" i="13" s="1"/>
  <c r="L6827" i="13"/>
  <c r="M6826" i="13"/>
  <c r="M6827" i="13" l="1"/>
  <c r="L6828" i="13"/>
  <c r="O6827" i="13"/>
  <c r="P6827" i="13" s="1"/>
  <c r="N6827" i="13"/>
  <c r="M6828" i="13" l="1"/>
  <c r="N6828" i="13"/>
  <c r="O6828" i="13"/>
  <c r="P6828" i="13" s="1"/>
  <c r="L6829" i="13"/>
  <c r="N6829" i="13" l="1"/>
  <c r="O6829" i="13"/>
  <c r="P6829" i="13" s="1"/>
  <c r="L6830" i="13"/>
  <c r="M6829" i="13"/>
  <c r="M6830" i="13" l="1"/>
  <c r="L6831" i="13"/>
  <c r="O6830" i="13"/>
  <c r="P6830" i="13" s="1"/>
  <c r="N6830" i="13"/>
  <c r="M6831" i="13" l="1"/>
  <c r="N6831" i="13"/>
  <c r="L6832" i="13"/>
  <c r="O6831" i="13"/>
  <c r="P6831" i="13" s="1"/>
  <c r="M6832" i="13" l="1"/>
  <c r="N6832" i="13"/>
  <c r="O6832" i="13"/>
  <c r="P6832" i="13" s="1"/>
  <c r="L6833" i="13"/>
  <c r="M6833" i="13" l="1"/>
  <c r="L6834" i="13"/>
  <c r="N6833" i="13"/>
  <c r="O6833" i="13"/>
  <c r="P6833" i="13" s="1"/>
  <c r="O6834" i="13" l="1"/>
  <c r="P6834" i="13" s="1"/>
  <c r="N6834" i="13"/>
  <c r="M6834" i="13"/>
  <c r="L6835" i="13"/>
  <c r="M6835" i="13" l="1"/>
  <c r="O6835" i="13"/>
  <c r="P6835" i="13" s="1"/>
  <c r="L6836" i="13"/>
  <c r="N6835" i="13"/>
  <c r="M6836" i="13" l="1"/>
  <c r="N6836" i="13"/>
  <c r="O6836" i="13"/>
  <c r="P6836" i="13" s="1"/>
  <c r="L6837" i="13"/>
  <c r="O6837" i="13" l="1"/>
  <c r="P6837" i="13" s="1"/>
  <c r="N6837" i="13"/>
  <c r="L6838" i="13"/>
  <c r="M6837" i="13"/>
  <c r="L6839" i="13" l="1"/>
  <c r="M6838" i="13"/>
  <c r="O6838" i="13"/>
  <c r="P6838" i="13" s="1"/>
  <c r="N6838" i="13"/>
  <c r="M6839" i="13" l="1"/>
  <c r="N6839" i="13"/>
  <c r="O6839" i="13"/>
  <c r="P6839" i="13" s="1"/>
  <c r="L6840" i="13"/>
  <c r="M6840" i="13" l="1"/>
  <c r="N6840" i="13"/>
  <c r="L6841" i="13"/>
  <c r="O6840" i="13"/>
  <c r="P6840" i="13" s="1"/>
  <c r="L6842" i="13" l="1"/>
  <c r="M6841" i="13"/>
  <c r="N6841" i="13"/>
  <c r="O6841" i="13"/>
  <c r="P6841" i="13" s="1"/>
  <c r="N6842" i="13" l="1"/>
  <c r="O6842" i="13"/>
  <c r="P6842" i="13" s="1"/>
  <c r="L6843" i="13"/>
  <c r="M6842" i="13"/>
  <c r="M6843" i="13" l="1"/>
  <c r="L6844" i="13"/>
  <c r="O6843" i="13"/>
  <c r="P6843" i="13" s="1"/>
  <c r="N6843" i="13"/>
  <c r="M6844" i="13" l="1"/>
  <c r="N6844" i="13"/>
  <c r="L6845" i="13"/>
  <c r="O6844" i="13"/>
  <c r="P6844" i="13" s="1"/>
  <c r="N6845" i="13" l="1"/>
  <c r="O6845" i="13"/>
  <c r="P6845" i="13" s="1"/>
  <c r="M6845" i="13"/>
  <c r="L6846" i="13"/>
  <c r="M6846" i="13" l="1"/>
  <c r="L6847" i="13"/>
  <c r="N6846" i="13"/>
  <c r="O6846" i="13"/>
  <c r="P6846" i="13" s="1"/>
  <c r="M6847" i="13" l="1"/>
  <c r="N6847" i="13"/>
  <c r="O6847" i="13"/>
  <c r="P6847" i="13" s="1"/>
  <c r="L6848" i="13"/>
  <c r="M6848" i="13" l="1"/>
  <c r="N6848" i="13"/>
  <c r="O6848" i="13"/>
  <c r="P6848" i="13" s="1"/>
  <c r="L6849" i="13"/>
  <c r="M6849" i="13" l="1"/>
  <c r="L6850" i="13"/>
  <c r="N6849" i="13"/>
  <c r="O6849" i="13"/>
  <c r="P6849" i="13" s="1"/>
  <c r="O6850" i="13" l="1"/>
  <c r="P6850" i="13" s="1"/>
  <c r="N6850" i="13"/>
  <c r="M6850" i="13"/>
  <c r="L6851" i="13"/>
  <c r="M6851" i="13" l="1"/>
  <c r="O6851" i="13"/>
  <c r="P6851" i="13" s="1"/>
  <c r="L6852" i="13"/>
  <c r="N6851" i="13"/>
  <c r="M6852" i="13" l="1"/>
  <c r="N6852" i="13"/>
  <c r="O6852" i="13"/>
  <c r="P6852" i="13" s="1"/>
  <c r="L6853" i="13"/>
  <c r="O6853" i="13" l="1"/>
  <c r="P6853" i="13" s="1"/>
  <c r="N6853" i="13"/>
  <c r="M6853" i="13"/>
  <c r="L6854" i="13"/>
  <c r="L6855" i="13" l="1"/>
  <c r="M6854" i="13"/>
  <c r="N6854" i="13"/>
  <c r="O6854" i="13"/>
  <c r="P6854" i="13" s="1"/>
  <c r="M6855" i="13" l="1"/>
  <c r="N6855" i="13"/>
  <c r="O6855" i="13"/>
  <c r="P6855" i="13" s="1"/>
  <c r="L6856" i="13"/>
  <c r="M6856" i="13" l="1"/>
  <c r="N6856" i="13"/>
  <c r="L6857" i="13"/>
  <c r="O6856" i="13"/>
  <c r="P6856" i="13" s="1"/>
  <c r="L6858" i="13" l="1"/>
  <c r="M6857" i="13"/>
  <c r="O6857" i="13"/>
  <c r="P6857" i="13" s="1"/>
  <c r="N6857" i="13"/>
  <c r="N6858" i="13" l="1"/>
  <c r="O6858" i="13"/>
  <c r="P6858" i="13" s="1"/>
  <c r="M6858" i="13"/>
  <c r="L6859" i="13"/>
  <c r="M6859" i="13" l="1"/>
  <c r="L6860" i="13"/>
  <c r="O6859" i="13"/>
  <c r="P6859" i="13" s="1"/>
  <c r="N6859" i="13"/>
  <c r="M6860" i="13" l="1"/>
  <c r="N6860" i="13"/>
  <c r="L6861" i="13"/>
  <c r="O6860" i="13"/>
  <c r="P6860" i="13" s="1"/>
  <c r="N6861" i="13" l="1"/>
  <c r="O6861" i="13"/>
  <c r="P6861" i="13" s="1"/>
  <c r="L6862" i="13"/>
  <c r="M6861" i="13"/>
  <c r="M6862" i="13" l="1"/>
  <c r="L6863" i="13"/>
  <c r="O6862" i="13"/>
  <c r="P6862" i="13" s="1"/>
  <c r="N6862" i="13"/>
  <c r="M6863" i="13" l="1"/>
  <c r="N6863" i="13"/>
  <c r="L6864" i="13"/>
  <c r="O6863" i="13"/>
  <c r="P6863" i="13" s="1"/>
  <c r="M6864" i="13" l="1"/>
  <c r="N6864" i="13"/>
  <c r="O6864" i="13"/>
  <c r="P6864" i="13" s="1"/>
  <c r="L6865" i="13"/>
  <c r="M6865" i="13" l="1"/>
  <c r="L6866" i="13"/>
  <c r="O6865" i="13"/>
  <c r="P6865" i="13" s="1"/>
  <c r="N6865" i="13"/>
  <c r="O6866" i="13" l="1"/>
  <c r="P6866" i="13" s="1"/>
  <c r="N6866" i="13"/>
  <c r="M6866" i="13"/>
  <c r="L6867" i="13"/>
  <c r="M6867" i="13" l="1"/>
  <c r="O6867" i="13"/>
  <c r="P6867" i="13" s="1"/>
  <c r="L6868" i="13"/>
  <c r="N6867" i="13"/>
  <c r="M6868" i="13" l="1"/>
  <c r="N6868" i="13"/>
  <c r="O6868" i="13"/>
  <c r="P6868" i="13" s="1"/>
  <c r="L6869" i="13"/>
  <c r="O6869" i="13" l="1"/>
  <c r="P6869" i="13" s="1"/>
  <c r="N6869" i="13"/>
  <c r="M6869" i="13"/>
  <c r="L6870" i="13"/>
  <c r="L6871" i="13" l="1"/>
  <c r="M6870" i="13"/>
  <c r="O6870" i="13"/>
  <c r="P6870" i="13" s="1"/>
  <c r="N6870" i="13"/>
  <c r="M6871" i="13" l="1"/>
  <c r="N6871" i="13"/>
  <c r="L6872" i="13"/>
  <c r="O6871" i="13"/>
  <c r="P6871" i="13" s="1"/>
  <c r="M6872" i="13" l="1"/>
  <c r="N6872" i="13"/>
  <c r="L6873" i="13"/>
  <c r="O6872" i="13"/>
  <c r="P6872" i="13" s="1"/>
  <c r="L6874" i="13" l="1"/>
  <c r="M6873" i="13"/>
  <c r="N6873" i="13"/>
  <c r="O6873" i="13"/>
  <c r="P6873" i="13" s="1"/>
  <c r="N6874" i="13" l="1"/>
  <c r="O6874" i="13"/>
  <c r="P6874" i="13" s="1"/>
  <c r="L6875" i="13"/>
  <c r="M6874" i="13"/>
  <c r="M6875" i="13" l="1"/>
  <c r="L6876" i="13"/>
  <c r="O6875" i="13"/>
  <c r="P6875" i="13" s="1"/>
  <c r="N6875" i="13"/>
  <c r="M6876" i="13" l="1"/>
  <c r="N6876" i="13"/>
  <c r="L6877" i="13"/>
  <c r="O6876" i="13"/>
  <c r="P6876" i="13" s="1"/>
  <c r="N6877" i="13" l="1"/>
  <c r="O6877" i="13"/>
  <c r="P6877" i="13" s="1"/>
  <c r="L6878" i="13"/>
  <c r="M6877" i="13"/>
  <c r="M6878" i="13" l="1"/>
  <c r="L6879" i="13"/>
  <c r="N6878" i="13"/>
  <c r="O6878" i="13"/>
  <c r="P6878" i="13" s="1"/>
  <c r="M6879" i="13" l="1"/>
  <c r="N6879" i="13"/>
  <c r="O6879" i="13"/>
  <c r="P6879" i="13" s="1"/>
  <c r="L6880" i="13"/>
  <c r="M6880" i="13" l="1"/>
  <c r="N6880" i="13"/>
  <c r="O6880" i="13"/>
  <c r="P6880" i="13" s="1"/>
  <c r="L6881" i="13"/>
  <c r="M6881" i="13" l="1"/>
  <c r="L6882" i="13"/>
  <c r="N6881" i="13"/>
  <c r="O6881" i="13"/>
  <c r="P6881" i="13" s="1"/>
  <c r="O6882" i="13" l="1"/>
  <c r="P6882" i="13" s="1"/>
  <c r="N6882" i="13"/>
  <c r="L6883" i="13"/>
  <c r="M6882" i="13"/>
  <c r="M6883" i="13" l="1"/>
  <c r="O6883" i="13"/>
  <c r="P6883" i="13" s="1"/>
  <c r="L6884" i="13"/>
  <c r="N6883" i="13"/>
  <c r="M6884" i="13" l="1"/>
  <c r="N6884" i="13"/>
  <c r="O6884" i="13"/>
  <c r="P6884" i="13" s="1"/>
  <c r="L6885" i="13"/>
  <c r="O6885" i="13" l="1"/>
  <c r="P6885" i="13" s="1"/>
  <c r="N6885" i="13"/>
  <c r="M6885" i="13"/>
  <c r="L6886" i="13"/>
  <c r="L6887" i="13" l="1"/>
  <c r="M6886" i="13"/>
  <c r="O6886" i="13"/>
  <c r="P6886" i="13" s="1"/>
  <c r="N6886" i="13"/>
  <c r="M6887" i="13" l="1"/>
  <c r="N6887" i="13"/>
  <c r="O6887" i="13"/>
  <c r="P6887" i="13" s="1"/>
  <c r="L6888" i="13"/>
  <c r="M6888" i="13" l="1"/>
  <c r="N6888" i="13"/>
  <c r="L6889" i="13"/>
  <c r="O6888" i="13"/>
  <c r="P6888" i="13" s="1"/>
  <c r="L6890" i="13" l="1"/>
  <c r="M6889" i="13"/>
  <c r="O6889" i="13"/>
  <c r="P6889" i="13" s="1"/>
  <c r="N6889" i="13"/>
  <c r="N6890" i="13" l="1"/>
  <c r="O6890" i="13"/>
  <c r="P6890" i="13" s="1"/>
  <c r="M6890" i="13"/>
  <c r="L6891" i="13"/>
  <c r="M6891" i="13" l="1"/>
  <c r="L6892" i="13"/>
  <c r="O6891" i="13"/>
  <c r="P6891" i="13" s="1"/>
  <c r="N6891" i="13"/>
  <c r="M6892" i="13" l="1"/>
  <c r="N6892" i="13"/>
  <c r="O6892" i="13"/>
  <c r="P6892" i="13" s="1"/>
  <c r="L6893" i="13"/>
  <c r="N6893" i="13" l="1"/>
  <c r="O6893" i="13"/>
  <c r="P6893" i="13" s="1"/>
  <c r="L6894" i="13"/>
  <c r="M6893" i="13"/>
  <c r="M6894" i="13" l="1"/>
  <c r="L6895" i="13"/>
  <c r="N6894" i="13"/>
  <c r="O6894" i="13"/>
  <c r="P6894" i="13" s="1"/>
  <c r="M6895" i="13" l="1"/>
  <c r="N6895" i="13"/>
  <c r="L6896" i="13"/>
  <c r="O6895" i="13"/>
  <c r="P6895" i="13" s="1"/>
  <c r="M6896" i="13" l="1"/>
  <c r="N6896" i="13"/>
  <c r="O6896" i="13"/>
  <c r="P6896" i="13" s="1"/>
  <c r="L6897" i="13"/>
  <c r="M6897" i="13" l="1"/>
  <c r="L6898" i="13"/>
  <c r="O6897" i="13"/>
  <c r="P6897" i="13" s="1"/>
  <c r="N6897" i="13"/>
  <c r="O6898" i="13" l="1"/>
  <c r="P6898" i="13" s="1"/>
  <c r="N6898" i="13"/>
  <c r="M6898" i="13"/>
  <c r="L6899" i="13"/>
  <c r="M6899" i="13" l="1"/>
  <c r="O6899" i="13"/>
  <c r="P6899" i="13" s="1"/>
  <c r="L6900" i="13"/>
  <c r="N6899" i="13"/>
  <c r="M6900" i="13" l="1"/>
  <c r="N6900" i="13"/>
  <c r="O6900" i="13"/>
  <c r="P6900" i="13" s="1"/>
  <c r="L6901" i="13"/>
  <c r="O6901" i="13" l="1"/>
  <c r="P6901" i="13" s="1"/>
  <c r="N6901" i="13"/>
  <c r="M6901" i="13"/>
  <c r="L6902" i="13"/>
  <c r="L6903" i="13" l="1"/>
  <c r="M6902" i="13"/>
  <c r="O6902" i="13"/>
  <c r="P6902" i="13" s="1"/>
  <c r="N6902" i="13"/>
  <c r="M6903" i="13" l="1"/>
  <c r="N6903" i="13"/>
  <c r="O6903" i="13"/>
  <c r="P6903" i="13" s="1"/>
  <c r="L6904" i="13"/>
  <c r="M6904" i="13" l="1"/>
  <c r="N6904" i="13"/>
  <c r="L6905" i="13"/>
  <c r="O6904" i="13"/>
  <c r="P6904" i="13" s="1"/>
  <c r="L6906" i="13" l="1"/>
  <c r="M6905" i="13"/>
  <c r="O6905" i="13"/>
  <c r="P6905" i="13" s="1"/>
  <c r="N6905" i="13"/>
  <c r="N6906" i="13" l="1"/>
  <c r="O6906" i="13"/>
  <c r="P6906" i="13" s="1"/>
  <c r="L6907" i="13"/>
  <c r="M6906" i="13"/>
  <c r="M6907" i="13" l="1"/>
  <c r="L6908" i="13"/>
  <c r="O6907" i="13"/>
  <c r="P6907" i="13" s="1"/>
  <c r="N6907" i="13"/>
  <c r="M6908" i="13" l="1"/>
  <c r="N6908" i="13"/>
  <c r="L6909" i="13"/>
  <c r="O6908" i="13"/>
  <c r="P6908" i="13" s="1"/>
  <c r="N6909" i="13" l="1"/>
  <c r="O6909" i="13"/>
  <c r="P6909" i="13" s="1"/>
  <c r="M6909" i="13"/>
  <c r="L6910" i="13"/>
  <c r="M6910" i="13" l="1"/>
  <c r="L6911" i="13"/>
  <c r="N6910" i="13"/>
  <c r="O6910" i="13"/>
  <c r="P6910" i="13" s="1"/>
  <c r="M6911" i="13" l="1"/>
  <c r="N6911" i="13"/>
  <c r="L6912" i="13"/>
  <c r="O6911" i="13"/>
  <c r="P6911" i="13" s="1"/>
  <c r="M6912" i="13" l="1"/>
  <c r="N6912" i="13"/>
  <c r="O6912" i="13"/>
  <c r="P6912" i="13" s="1"/>
  <c r="L6913" i="13"/>
  <c r="M6913" i="13" l="1"/>
  <c r="L6914" i="13"/>
  <c r="N6913" i="13"/>
  <c r="O6913" i="13"/>
  <c r="P6913" i="13" s="1"/>
  <c r="O6914" i="13" l="1"/>
  <c r="P6914" i="13" s="1"/>
  <c r="N6914" i="13"/>
  <c r="L6915" i="13"/>
  <c r="M6914" i="13"/>
  <c r="M6915" i="13" l="1"/>
  <c r="O6915" i="13"/>
  <c r="P6915" i="13" s="1"/>
  <c r="L6916" i="13"/>
  <c r="N6915" i="13"/>
  <c r="M6916" i="13" l="1"/>
  <c r="N6916" i="13"/>
  <c r="L6917" i="13"/>
  <c r="O6916" i="13"/>
  <c r="P6916" i="13" s="1"/>
  <c r="O6917" i="13" l="1"/>
  <c r="P6917" i="13" s="1"/>
  <c r="N6917" i="13"/>
  <c r="M6917" i="13"/>
  <c r="L6918" i="13"/>
  <c r="L6919" i="13" l="1"/>
  <c r="M6918" i="13"/>
  <c r="O6918" i="13"/>
  <c r="P6918" i="13" s="1"/>
  <c r="N6918" i="13"/>
  <c r="M6919" i="13" l="1"/>
  <c r="N6919" i="13"/>
  <c r="O6919" i="13"/>
  <c r="P6919" i="13" s="1"/>
  <c r="L6920" i="13"/>
  <c r="M6920" i="13" l="1"/>
  <c r="N6920" i="13"/>
  <c r="L6921" i="13"/>
  <c r="O6920" i="13"/>
  <c r="P6920" i="13" s="1"/>
  <c r="L6922" i="13" l="1"/>
  <c r="M6921" i="13"/>
  <c r="O6921" i="13"/>
  <c r="P6921" i="13" s="1"/>
  <c r="N6921" i="13"/>
  <c r="N6922" i="13" l="1"/>
  <c r="O6922" i="13"/>
  <c r="P6922" i="13" s="1"/>
  <c r="L6923" i="13"/>
  <c r="M6922" i="13"/>
  <c r="M6923" i="13" l="1"/>
  <c r="L6924" i="13"/>
  <c r="O6923" i="13"/>
  <c r="P6923" i="13" s="1"/>
  <c r="N6923" i="13"/>
  <c r="M6924" i="13" l="1"/>
  <c r="N6924" i="13"/>
  <c r="O6924" i="13"/>
  <c r="P6924" i="13" s="1"/>
  <c r="L6925" i="13"/>
  <c r="N6925" i="13" l="1"/>
  <c r="O6925" i="13"/>
  <c r="P6925" i="13" s="1"/>
  <c r="L6926" i="13"/>
  <c r="M6925" i="13"/>
  <c r="M6926" i="13" l="1"/>
  <c r="L6927" i="13"/>
  <c r="O6926" i="13"/>
  <c r="P6926" i="13" s="1"/>
  <c r="N6926" i="13"/>
  <c r="M6927" i="13" l="1"/>
  <c r="N6927" i="13"/>
  <c r="L6928" i="13"/>
  <c r="O6927" i="13"/>
  <c r="P6927" i="13" s="1"/>
  <c r="M6928" i="13" l="1"/>
  <c r="N6928" i="13"/>
  <c r="O6928" i="13"/>
  <c r="P6928" i="13" s="1"/>
  <c r="L6929" i="13"/>
  <c r="M6929" i="13" l="1"/>
  <c r="L6930" i="13"/>
  <c r="N6929" i="13"/>
  <c r="O6929" i="13"/>
  <c r="P6929" i="13" s="1"/>
  <c r="O6930" i="13" l="1"/>
  <c r="P6930" i="13" s="1"/>
  <c r="N6930" i="13"/>
  <c r="M6930" i="13"/>
  <c r="L6931" i="13"/>
  <c r="M6931" i="13" l="1"/>
  <c r="O6931" i="13"/>
  <c r="P6931" i="13" s="1"/>
  <c r="L6932" i="13"/>
  <c r="N6931" i="13"/>
  <c r="M6932" i="13" l="1"/>
  <c r="N6932" i="13"/>
  <c r="O6932" i="13"/>
  <c r="P6932" i="13" s="1"/>
  <c r="L6933" i="13"/>
  <c r="O6933" i="13" l="1"/>
  <c r="P6933" i="13" s="1"/>
  <c r="N6933" i="13"/>
  <c r="L6934" i="13"/>
  <c r="M6933" i="13"/>
  <c r="L6935" i="13" l="1"/>
  <c r="M6934" i="13"/>
  <c r="O6934" i="13"/>
  <c r="P6934" i="13" s="1"/>
  <c r="N6934" i="13"/>
  <c r="M6935" i="13" l="1"/>
  <c r="N6935" i="13"/>
  <c r="O6935" i="13"/>
  <c r="P6935" i="13" s="1"/>
  <c r="L6936" i="13"/>
  <c r="M6936" i="13" l="1"/>
  <c r="N6936" i="13"/>
  <c r="L6937" i="13"/>
  <c r="O6936" i="13"/>
  <c r="P6936" i="13" s="1"/>
  <c r="L6938" i="13" l="1"/>
  <c r="M6937" i="13"/>
  <c r="O6937" i="13"/>
  <c r="P6937" i="13" s="1"/>
  <c r="N6937" i="13"/>
  <c r="N6938" i="13" l="1"/>
  <c r="O6938" i="13"/>
  <c r="P6938" i="13" s="1"/>
  <c r="L6939" i="13"/>
  <c r="M6938" i="13"/>
  <c r="M6939" i="13" l="1"/>
  <c r="L6940" i="13"/>
  <c r="O6939" i="13"/>
  <c r="P6939" i="13" s="1"/>
  <c r="N6939" i="13"/>
  <c r="M6940" i="13" l="1"/>
  <c r="N6940" i="13"/>
  <c r="L6941" i="13"/>
  <c r="O6940" i="13"/>
  <c r="P6940" i="13" s="1"/>
  <c r="N6941" i="13" l="1"/>
  <c r="O6941" i="13"/>
  <c r="P6941" i="13" s="1"/>
  <c r="M6941" i="13"/>
  <c r="L6942" i="13"/>
  <c r="M6942" i="13" l="1"/>
  <c r="L6943" i="13"/>
  <c r="N6942" i="13"/>
  <c r="O6942" i="13"/>
  <c r="P6942" i="13" s="1"/>
  <c r="M6943" i="13" l="1"/>
  <c r="N6943" i="13"/>
  <c r="O6943" i="13"/>
  <c r="P6943" i="13" s="1"/>
  <c r="L6944" i="13"/>
  <c r="M6944" i="13" l="1"/>
  <c r="N6944" i="13"/>
  <c r="O6944" i="13"/>
  <c r="P6944" i="13" s="1"/>
  <c r="L6945" i="13"/>
  <c r="M6945" i="13" l="1"/>
  <c r="L6946" i="13"/>
  <c r="N6945" i="13"/>
  <c r="O6945" i="13"/>
  <c r="P6945" i="13" s="1"/>
  <c r="O6946" i="13" l="1"/>
  <c r="P6946" i="13" s="1"/>
  <c r="N6946" i="13"/>
  <c r="M6946" i="13"/>
  <c r="L6947" i="13"/>
  <c r="M6947" i="13" l="1"/>
  <c r="O6947" i="13"/>
  <c r="P6947" i="13" s="1"/>
  <c r="L6948" i="13"/>
  <c r="N6947" i="13"/>
  <c r="M6948" i="13" l="1"/>
  <c r="N6948" i="13"/>
  <c r="L6949" i="13"/>
  <c r="O6948" i="13"/>
  <c r="P6948" i="13" s="1"/>
  <c r="O6949" i="13" l="1"/>
  <c r="P6949" i="13" s="1"/>
  <c r="N6949" i="13"/>
  <c r="M6949" i="13"/>
  <c r="L6950" i="13"/>
  <c r="L6951" i="13" l="1"/>
  <c r="M6950" i="13"/>
  <c r="N6950" i="13"/>
  <c r="O6950" i="13"/>
  <c r="P6950" i="13" s="1"/>
  <c r="M6951" i="13" l="1"/>
  <c r="N6951" i="13"/>
  <c r="O6951" i="13"/>
  <c r="P6951" i="13" s="1"/>
  <c r="L6952" i="13"/>
  <c r="M6952" i="13" l="1"/>
  <c r="N6952" i="13"/>
  <c r="L6953" i="13"/>
  <c r="O6952" i="13"/>
  <c r="P6952" i="13" s="1"/>
  <c r="L6954" i="13" l="1"/>
  <c r="M6953" i="13"/>
  <c r="O6953" i="13"/>
  <c r="P6953" i="13" s="1"/>
  <c r="N6953" i="13"/>
  <c r="N6954" i="13" l="1"/>
  <c r="O6954" i="13"/>
  <c r="P6954" i="13" s="1"/>
  <c r="L6955" i="13"/>
  <c r="M6954" i="13"/>
  <c r="M6955" i="13" l="1"/>
  <c r="L6956" i="13"/>
  <c r="O6955" i="13"/>
  <c r="P6955" i="13" s="1"/>
  <c r="N6955" i="13"/>
  <c r="M6956" i="13" l="1"/>
  <c r="N6956" i="13"/>
  <c r="L6957" i="13"/>
  <c r="O6956" i="13"/>
  <c r="P6956" i="13" s="1"/>
  <c r="N6957" i="13" l="1"/>
  <c r="O6957" i="13"/>
  <c r="P6957" i="13" s="1"/>
  <c r="L6958" i="13"/>
  <c r="M6957" i="13"/>
  <c r="M6958" i="13" l="1"/>
  <c r="L6959" i="13"/>
  <c r="O6958" i="13"/>
  <c r="P6958" i="13" s="1"/>
  <c r="N6958" i="13"/>
  <c r="M6959" i="13" l="1"/>
  <c r="N6959" i="13"/>
  <c r="L6960" i="13"/>
  <c r="O6959" i="13"/>
  <c r="P6959" i="13" s="1"/>
  <c r="M6960" i="13" l="1"/>
  <c r="N6960" i="13"/>
  <c r="O6960" i="13"/>
  <c r="P6960" i="13" s="1"/>
  <c r="L6961" i="13"/>
  <c r="M6961" i="13" l="1"/>
  <c r="L6962" i="13"/>
  <c r="N6961" i="13"/>
  <c r="O6961" i="13"/>
  <c r="P6961" i="13" s="1"/>
  <c r="O6962" i="13" l="1"/>
  <c r="P6962" i="13" s="1"/>
  <c r="N6962" i="13"/>
  <c r="M6962" i="13"/>
  <c r="L6963" i="13"/>
  <c r="M6963" i="13" l="1"/>
  <c r="O6963" i="13"/>
  <c r="P6963" i="13" s="1"/>
  <c r="L6964" i="13"/>
  <c r="N6963" i="13"/>
  <c r="M6964" i="13" l="1"/>
  <c r="N6964" i="13"/>
  <c r="O6964" i="13"/>
  <c r="P6964" i="13" s="1"/>
  <c r="L6965" i="13"/>
  <c r="O6965" i="13" l="1"/>
  <c r="P6965" i="13" s="1"/>
  <c r="N6965" i="13"/>
  <c r="L6966" i="13"/>
  <c r="M6965" i="13"/>
  <c r="L6967" i="13" l="1"/>
  <c r="M6966" i="13"/>
  <c r="O6966" i="13"/>
  <c r="P6966" i="13" s="1"/>
  <c r="N6966" i="13"/>
  <c r="M6967" i="13" l="1"/>
  <c r="N6967" i="13"/>
  <c r="L6968" i="13"/>
  <c r="O6967" i="13"/>
  <c r="P6967" i="13" s="1"/>
  <c r="M6968" i="13" l="1"/>
  <c r="N6968" i="13"/>
  <c r="L6969" i="13"/>
  <c r="O6968" i="13"/>
  <c r="P6968" i="13" s="1"/>
  <c r="L6970" i="13" l="1"/>
  <c r="M6969" i="13"/>
  <c r="N6969" i="13"/>
  <c r="O6969" i="13"/>
  <c r="P6969" i="13" s="1"/>
  <c r="N6970" i="13" l="1"/>
  <c r="O6970" i="13"/>
  <c r="P6970" i="13" s="1"/>
  <c r="L6971" i="13"/>
  <c r="M6970" i="13"/>
  <c r="M6971" i="13" l="1"/>
  <c r="L6972" i="13"/>
  <c r="O6971" i="13"/>
  <c r="P6971" i="13" s="1"/>
  <c r="N6971" i="13"/>
  <c r="M6972" i="13" l="1"/>
  <c r="N6972" i="13"/>
  <c r="L6973" i="13"/>
  <c r="O6972" i="13"/>
  <c r="P6972" i="13" s="1"/>
  <c r="N6973" i="13" l="1"/>
  <c r="O6973" i="13"/>
  <c r="P6973" i="13" s="1"/>
  <c r="L6974" i="13"/>
  <c r="M6973" i="13"/>
  <c r="M6974" i="13" l="1"/>
  <c r="L6975" i="13"/>
  <c r="N6974" i="13"/>
  <c r="O6974" i="13"/>
  <c r="P6974" i="13" s="1"/>
  <c r="M6975" i="13" l="1"/>
  <c r="N6975" i="13"/>
  <c r="O6975" i="13"/>
  <c r="P6975" i="13" s="1"/>
  <c r="L6976" i="13"/>
  <c r="M6976" i="13" l="1"/>
  <c r="N6976" i="13"/>
  <c r="O6976" i="13"/>
  <c r="P6976" i="13" s="1"/>
  <c r="L6977" i="13"/>
  <c r="M6977" i="13" l="1"/>
  <c r="L6978" i="13"/>
  <c r="N6977" i="13"/>
  <c r="O6977" i="13"/>
  <c r="P6977" i="13" s="1"/>
  <c r="O6978" i="13" l="1"/>
  <c r="P6978" i="13" s="1"/>
  <c r="N6978" i="13"/>
  <c r="M6978" i="13"/>
  <c r="L6979" i="13"/>
  <c r="M6979" i="13" l="1"/>
  <c r="O6979" i="13"/>
  <c r="P6979" i="13" s="1"/>
  <c r="L6980" i="13"/>
  <c r="N6979" i="13"/>
  <c r="M6980" i="13" l="1"/>
  <c r="N6980" i="13"/>
  <c r="O6980" i="13"/>
  <c r="P6980" i="13" s="1"/>
  <c r="L6981" i="13"/>
  <c r="O6981" i="13" l="1"/>
  <c r="P6981" i="13" s="1"/>
  <c r="N6981" i="13"/>
  <c r="M6981" i="13"/>
  <c r="L6982" i="13"/>
  <c r="L6983" i="13" l="1"/>
  <c r="M6982" i="13"/>
  <c r="N6982" i="13"/>
  <c r="O6982" i="13"/>
  <c r="P6982" i="13" s="1"/>
  <c r="M6983" i="13" l="1"/>
  <c r="N6983" i="13"/>
  <c r="O6983" i="13"/>
  <c r="P6983" i="13" s="1"/>
  <c r="L6984" i="13"/>
  <c r="M6984" i="13" l="1"/>
  <c r="N6984" i="13"/>
  <c r="L6985" i="13"/>
  <c r="O6984" i="13"/>
  <c r="P6984" i="13" s="1"/>
  <c r="L6986" i="13" l="1"/>
  <c r="M6985" i="13"/>
  <c r="O6985" i="13"/>
  <c r="P6985" i="13" s="1"/>
  <c r="N6985" i="13"/>
  <c r="N6986" i="13" l="1"/>
  <c r="O6986" i="13"/>
  <c r="P6986" i="13" s="1"/>
  <c r="M6986" i="13"/>
  <c r="L6987" i="13"/>
  <c r="M6987" i="13" l="1"/>
  <c r="L6988" i="13"/>
  <c r="O6987" i="13"/>
  <c r="P6987" i="13" s="1"/>
  <c r="N6987" i="13"/>
  <c r="M6988" i="13" l="1"/>
  <c r="N6988" i="13"/>
  <c r="L6989" i="13"/>
  <c r="O6988" i="13"/>
  <c r="P6988" i="13" s="1"/>
  <c r="N6989" i="13" l="1"/>
  <c r="O6989" i="13"/>
  <c r="P6989" i="13" s="1"/>
  <c r="L6990" i="13"/>
  <c r="M6989" i="13"/>
  <c r="M6990" i="13" l="1"/>
  <c r="L6991" i="13"/>
  <c r="N6990" i="13"/>
  <c r="O6990" i="13"/>
  <c r="P6990" i="13" s="1"/>
  <c r="M6991" i="13" l="1"/>
  <c r="N6991" i="13"/>
  <c r="L6992" i="13"/>
  <c r="O6991" i="13"/>
  <c r="P6991" i="13" s="1"/>
  <c r="M6992" i="13" l="1"/>
  <c r="N6992" i="13"/>
  <c r="O6992" i="13"/>
  <c r="P6992" i="13" s="1"/>
  <c r="L6993" i="13"/>
  <c r="M6993" i="13" l="1"/>
  <c r="L6994" i="13"/>
  <c r="N6993" i="13"/>
  <c r="O6993" i="13"/>
  <c r="P6993" i="13" s="1"/>
  <c r="O6994" i="13" l="1"/>
  <c r="P6994" i="13" s="1"/>
  <c r="N6994" i="13"/>
  <c r="M6994" i="13"/>
  <c r="L6995" i="13"/>
  <c r="M6995" i="13" l="1"/>
  <c r="O6995" i="13"/>
  <c r="P6995" i="13" s="1"/>
  <c r="L6996" i="13"/>
  <c r="N6995" i="13"/>
  <c r="M6996" i="13" l="1"/>
  <c r="N6996" i="13"/>
  <c r="O6996" i="13"/>
  <c r="P6996" i="13" s="1"/>
  <c r="L6997" i="13"/>
  <c r="O6997" i="13" l="1"/>
  <c r="P6997" i="13" s="1"/>
  <c r="N6997" i="13"/>
  <c r="M6997" i="13"/>
  <c r="L6998" i="13"/>
  <c r="L6999" i="13" l="1"/>
  <c r="M6998" i="13"/>
  <c r="O6998" i="13"/>
  <c r="P6998" i="13" s="1"/>
  <c r="N6998" i="13"/>
  <c r="M6999" i="13" l="1"/>
  <c r="N6999" i="13"/>
  <c r="L7000" i="13"/>
  <c r="O6999" i="13"/>
  <c r="P6999" i="13" s="1"/>
  <c r="M7000" i="13" l="1"/>
  <c r="N7000" i="13"/>
  <c r="L7001" i="13"/>
  <c r="O7000" i="13"/>
  <c r="P7000" i="13" s="1"/>
  <c r="L7002" i="13" l="1"/>
  <c r="M7001" i="13"/>
  <c r="N7001" i="13"/>
  <c r="O7001" i="13"/>
  <c r="P7001" i="13" s="1"/>
  <c r="N7002" i="13" l="1"/>
  <c r="O7002" i="13"/>
  <c r="P7002" i="13" s="1"/>
  <c r="L7003" i="13"/>
  <c r="M7002" i="13"/>
  <c r="M7003" i="13" l="1"/>
  <c r="L7004" i="13"/>
  <c r="O7003" i="13"/>
  <c r="P7003" i="13" s="1"/>
  <c r="N7003" i="13"/>
  <c r="M7004" i="13" l="1"/>
  <c r="N7004" i="13"/>
  <c r="L7005" i="13"/>
  <c r="O7004" i="13"/>
  <c r="P7004" i="13" s="1"/>
  <c r="N7005" i="13" l="1"/>
  <c r="O7005" i="13"/>
  <c r="P7005" i="13" s="1"/>
  <c r="L7006" i="13"/>
  <c r="M7005" i="13"/>
  <c r="M7006" i="13" l="1"/>
  <c r="L7007" i="13"/>
  <c r="N7006" i="13"/>
  <c r="O7006" i="13"/>
  <c r="P7006" i="13" s="1"/>
  <c r="M7007" i="13" l="1"/>
  <c r="N7007" i="13"/>
  <c r="L7008" i="13"/>
  <c r="O7007" i="13"/>
  <c r="P7007" i="13" s="1"/>
  <c r="M7008" i="13" l="1"/>
  <c r="N7008" i="13"/>
  <c r="O7008" i="13"/>
  <c r="P7008" i="13" s="1"/>
  <c r="L7009" i="13"/>
  <c r="M7009" i="13" l="1"/>
  <c r="L7010" i="13"/>
  <c r="N7009" i="13"/>
  <c r="O7009" i="13"/>
  <c r="P7009" i="13" s="1"/>
  <c r="O7010" i="13" l="1"/>
  <c r="P7010" i="13" s="1"/>
  <c r="N7010" i="13"/>
  <c r="L7011" i="13"/>
  <c r="M7010" i="13"/>
  <c r="M7011" i="13" l="1"/>
  <c r="O7011" i="13"/>
  <c r="P7011" i="13" s="1"/>
  <c r="L7012" i="13"/>
  <c r="N7011" i="13"/>
  <c r="M7012" i="13" l="1"/>
  <c r="N7012" i="13"/>
  <c r="O7012" i="13"/>
  <c r="P7012" i="13" s="1"/>
  <c r="L7013" i="13"/>
  <c r="O7013" i="13" l="1"/>
  <c r="P7013" i="13" s="1"/>
  <c r="N7013" i="13"/>
  <c r="M7013" i="13"/>
  <c r="L7014" i="13"/>
  <c r="L7015" i="13" l="1"/>
  <c r="M7014" i="13"/>
  <c r="O7014" i="13"/>
  <c r="P7014" i="13" s="1"/>
  <c r="N7014" i="13"/>
  <c r="M7015" i="13" l="1"/>
  <c r="N7015" i="13"/>
  <c r="O7015" i="13"/>
  <c r="P7015" i="13" s="1"/>
  <c r="L7016" i="13"/>
  <c r="M7016" i="13" l="1"/>
  <c r="N7016" i="13"/>
  <c r="L7017" i="13"/>
  <c r="O7016" i="13"/>
  <c r="P7016" i="13" s="1"/>
  <c r="L7018" i="13" l="1"/>
  <c r="M7017" i="13"/>
  <c r="O7017" i="13"/>
  <c r="P7017" i="13" s="1"/>
  <c r="N7017" i="13"/>
  <c r="N7018" i="13" l="1"/>
  <c r="O7018" i="13"/>
  <c r="P7018" i="13" s="1"/>
  <c r="M7018" i="13"/>
  <c r="L7019" i="13"/>
  <c r="M7019" i="13" l="1"/>
  <c r="L7020" i="13"/>
  <c r="O7019" i="13"/>
  <c r="P7019" i="13" s="1"/>
  <c r="N7019" i="13"/>
  <c r="M7020" i="13" l="1"/>
  <c r="N7020" i="13"/>
  <c r="O7020" i="13"/>
  <c r="P7020" i="13" s="1"/>
  <c r="L7021" i="13"/>
  <c r="N7021" i="13" l="1"/>
  <c r="O7021" i="13"/>
  <c r="P7021" i="13" s="1"/>
  <c r="L7022" i="13"/>
  <c r="M7021" i="13"/>
  <c r="M7022" i="13" l="1"/>
  <c r="L7023" i="13"/>
  <c r="N7022" i="13"/>
  <c r="O7022" i="13"/>
  <c r="P7022" i="13" s="1"/>
  <c r="M7023" i="13" l="1"/>
  <c r="N7023" i="13"/>
  <c r="L7024" i="13"/>
  <c r="O7023" i="13"/>
  <c r="P7023" i="13" s="1"/>
  <c r="M7024" i="13" l="1"/>
  <c r="N7024" i="13"/>
  <c r="O7024" i="13"/>
  <c r="P7024" i="13" s="1"/>
  <c r="L7025" i="13"/>
  <c r="M7025" i="13" l="1"/>
  <c r="L7026" i="13"/>
  <c r="O7025" i="13"/>
  <c r="P7025" i="13" s="1"/>
  <c r="N7025" i="13"/>
  <c r="O7026" i="13" l="1"/>
  <c r="P7026" i="13" s="1"/>
  <c r="N7026" i="13"/>
  <c r="M7026" i="13"/>
  <c r="L7027" i="13"/>
  <c r="M7027" i="13" l="1"/>
  <c r="O7027" i="13"/>
  <c r="P7027" i="13" s="1"/>
  <c r="L7028" i="13"/>
  <c r="N7027" i="13"/>
  <c r="M7028" i="13" l="1"/>
  <c r="N7028" i="13"/>
  <c r="O7028" i="13"/>
  <c r="P7028" i="13" s="1"/>
  <c r="L7029" i="13"/>
  <c r="O7029" i="13" l="1"/>
  <c r="P7029" i="13" s="1"/>
  <c r="N7029" i="13"/>
  <c r="M7029" i="13"/>
  <c r="L7030" i="13"/>
  <c r="L7031" i="13" l="1"/>
  <c r="M7030" i="13"/>
  <c r="O7030" i="13"/>
  <c r="P7030" i="13" s="1"/>
  <c r="N7030" i="13"/>
  <c r="M7031" i="13" l="1"/>
  <c r="N7031" i="13"/>
  <c r="O7031" i="13"/>
  <c r="P7031" i="13" s="1"/>
  <c r="L7032" i="13"/>
  <c r="M7032" i="13" l="1"/>
  <c r="N7032" i="13"/>
  <c r="L7033" i="13"/>
  <c r="O7032" i="13"/>
  <c r="P7032" i="13" s="1"/>
  <c r="L7034" i="13" l="1"/>
  <c r="M7033" i="13"/>
  <c r="O7033" i="13"/>
  <c r="P7033" i="13" s="1"/>
  <c r="N7033" i="13"/>
  <c r="N7034" i="13" l="1"/>
  <c r="O7034" i="13"/>
  <c r="P7034" i="13" s="1"/>
  <c r="L7035" i="13"/>
  <c r="M7034" i="13"/>
  <c r="M7035" i="13" l="1"/>
  <c r="L7036" i="13"/>
  <c r="O7035" i="13"/>
  <c r="P7035" i="13" s="1"/>
  <c r="N7035" i="13"/>
  <c r="M7036" i="13" l="1"/>
  <c r="N7036" i="13"/>
  <c r="L7037" i="13"/>
  <c r="O7036" i="13"/>
  <c r="P7036" i="13" s="1"/>
  <c r="N7037" i="13" l="1"/>
  <c r="O7037" i="13"/>
  <c r="P7037" i="13" s="1"/>
  <c r="M7037" i="13"/>
  <c r="L7038" i="13"/>
  <c r="M7038" i="13" l="1"/>
  <c r="L7039" i="13"/>
  <c r="N7038" i="13"/>
  <c r="O7038" i="13"/>
  <c r="P7038" i="13" s="1"/>
  <c r="M7039" i="13" l="1"/>
  <c r="N7039" i="13"/>
  <c r="L7040" i="13"/>
  <c r="O7039" i="13"/>
  <c r="P7039" i="13" s="1"/>
  <c r="M7040" i="13" l="1"/>
  <c r="N7040" i="13"/>
  <c r="O7040" i="13"/>
  <c r="P7040" i="13" s="1"/>
  <c r="L7041" i="13"/>
  <c r="M7041" i="13" l="1"/>
  <c r="L7042" i="13"/>
  <c r="N7041" i="13"/>
  <c r="O7041" i="13"/>
  <c r="P7041" i="13" s="1"/>
  <c r="O7042" i="13" l="1"/>
  <c r="P7042" i="13" s="1"/>
  <c r="N7042" i="13"/>
  <c r="L7043" i="13"/>
  <c r="M7042" i="13"/>
  <c r="M7043" i="13" l="1"/>
  <c r="O7043" i="13"/>
  <c r="P7043" i="13" s="1"/>
  <c r="L7044" i="13"/>
  <c r="N7043" i="13"/>
  <c r="M7044" i="13" l="1"/>
  <c r="N7044" i="13"/>
  <c r="O7044" i="13"/>
  <c r="P7044" i="13" s="1"/>
  <c r="L7045" i="13"/>
  <c r="O7045" i="13" l="1"/>
  <c r="P7045" i="13" s="1"/>
  <c r="N7045" i="13"/>
  <c r="M7045" i="13"/>
  <c r="L7046" i="13"/>
  <c r="L7047" i="13" l="1"/>
  <c r="M7046" i="13"/>
  <c r="O7046" i="13"/>
  <c r="P7046" i="13" s="1"/>
  <c r="N7046" i="13"/>
  <c r="M7047" i="13" l="1"/>
  <c r="N7047" i="13"/>
  <c r="O7047" i="13"/>
  <c r="P7047" i="13" s="1"/>
  <c r="L7048" i="13"/>
  <c r="M7048" i="13" l="1"/>
  <c r="N7048" i="13"/>
  <c r="L7049" i="13"/>
  <c r="O7048" i="13"/>
  <c r="P7048" i="13" s="1"/>
  <c r="L7050" i="13" l="1"/>
  <c r="M7049" i="13"/>
  <c r="O7049" i="13"/>
  <c r="P7049" i="13" s="1"/>
  <c r="N7049" i="13"/>
  <c r="N7050" i="13" l="1"/>
  <c r="O7050" i="13"/>
  <c r="P7050" i="13" s="1"/>
  <c r="L7051" i="13"/>
  <c r="M7050" i="13"/>
  <c r="M7051" i="13" l="1"/>
  <c r="L7052" i="13"/>
  <c r="O7051" i="13"/>
  <c r="P7051" i="13" s="1"/>
  <c r="N7051" i="13"/>
  <c r="M7052" i="13" l="1"/>
  <c r="N7052" i="13"/>
  <c r="O7052" i="13"/>
  <c r="P7052" i="13" s="1"/>
  <c r="L7053" i="13"/>
  <c r="N7053" i="13" l="1"/>
  <c r="O7053" i="13"/>
  <c r="P7053" i="13" s="1"/>
  <c r="L7054" i="13"/>
  <c r="M7053" i="13"/>
  <c r="M7054" i="13" l="1"/>
  <c r="L7055" i="13"/>
  <c r="O7054" i="13"/>
  <c r="P7054" i="13" s="1"/>
  <c r="N7054" i="13"/>
  <c r="M7055" i="13" l="1"/>
  <c r="N7055" i="13"/>
  <c r="L7056" i="13"/>
  <c r="O7055" i="13"/>
  <c r="P7055" i="13" s="1"/>
  <c r="M7056" i="13" l="1"/>
  <c r="N7056" i="13"/>
  <c r="O7056" i="13"/>
  <c r="P7056" i="13" s="1"/>
  <c r="L7057" i="13"/>
  <c r="M7057" i="13" l="1"/>
  <c r="L7058" i="13"/>
  <c r="N7057" i="13"/>
  <c r="O7057" i="13"/>
  <c r="P7057" i="13" s="1"/>
  <c r="O7058" i="13" l="1"/>
  <c r="P7058" i="13" s="1"/>
  <c r="N7058" i="13"/>
  <c r="M7058" i="13"/>
  <c r="L7059" i="13"/>
  <c r="M7059" i="13" l="1"/>
  <c r="O7059" i="13"/>
  <c r="P7059" i="13" s="1"/>
  <c r="L7060" i="13"/>
  <c r="N7059" i="13"/>
  <c r="M7060" i="13" l="1"/>
  <c r="N7060" i="13"/>
  <c r="O7060" i="13"/>
  <c r="P7060" i="13" s="1"/>
  <c r="L7061" i="13"/>
  <c r="O7061" i="13" l="1"/>
  <c r="P7061" i="13" s="1"/>
  <c r="N7061" i="13"/>
  <c r="L7062" i="13"/>
  <c r="M7061" i="13"/>
  <c r="L7063" i="13" l="1"/>
  <c r="M7062" i="13"/>
  <c r="O7062" i="13"/>
  <c r="P7062" i="13" s="1"/>
  <c r="N7062" i="13"/>
  <c r="M7063" i="13" l="1"/>
  <c r="N7063" i="13"/>
  <c r="O7063" i="13"/>
  <c r="P7063" i="13" s="1"/>
  <c r="L7064" i="13"/>
  <c r="M7064" i="13" l="1"/>
  <c r="N7064" i="13"/>
  <c r="L7065" i="13"/>
  <c r="O7064" i="13"/>
  <c r="P7064" i="13" s="1"/>
  <c r="L7066" i="13" l="1"/>
  <c r="M7065" i="13"/>
  <c r="O7065" i="13"/>
  <c r="P7065" i="13" s="1"/>
  <c r="N7065" i="13"/>
  <c r="N7066" i="13" l="1"/>
  <c r="O7066" i="13"/>
  <c r="P7066" i="13" s="1"/>
  <c r="L7067" i="13"/>
  <c r="M7066" i="13"/>
  <c r="M7067" i="13" l="1"/>
  <c r="L7068" i="13"/>
  <c r="O7067" i="13"/>
  <c r="P7067" i="13" s="1"/>
  <c r="N7067" i="13"/>
  <c r="M7068" i="13" l="1"/>
  <c r="N7068" i="13"/>
  <c r="L7069" i="13"/>
  <c r="O7068" i="13"/>
  <c r="P7068" i="13" s="1"/>
  <c r="N7069" i="13" l="1"/>
  <c r="O7069" i="13"/>
  <c r="P7069" i="13" s="1"/>
  <c r="M7069" i="13"/>
  <c r="L7070" i="13"/>
  <c r="M7070" i="13" l="1"/>
  <c r="L7071" i="13"/>
  <c r="N7070" i="13"/>
  <c r="O7070" i="13"/>
  <c r="P7070" i="13" s="1"/>
  <c r="M7071" i="13" l="1"/>
  <c r="N7071" i="13"/>
  <c r="O7071" i="13"/>
  <c r="P7071" i="13" s="1"/>
  <c r="L7072" i="13"/>
  <c r="M7072" i="13" l="1"/>
  <c r="N7072" i="13"/>
  <c r="O7072" i="13"/>
  <c r="P7072" i="13" s="1"/>
  <c r="L7073" i="13"/>
  <c r="M7073" i="13" l="1"/>
  <c r="L7074" i="13"/>
  <c r="N7073" i="13"/>
  <c r="O7073" i="13"/>
  <c r="P7073" i="13" s="1"/>
  <c r="O7074" i="13" l="1"/>
  <c r="P7074" i="13" s="1"/>
  <c r="N7074" i="13"/>
  <c r="M7074" i="13"/>
  <c r="L7075" i="13"/>
  <c r="M7075" i="13" l="1"/>
  <c r="O7075" i="13"/>
  <c r="P7075" i="13" s="1"/>
  <c r="L7076" i="13"/>
  <c r="N7075" i="13"/>
  <c r="M7076" i="13" l="1"/>
  <c r="N7076" i="13"/>
  <c r="L7077" i="13"/>
  <c r="O7076" i="13"/>
  <c r="P7076" i="13" s="1"/>
  <c r="O7077" i="13" l="1"/>
  <c r="P7077" i="13" s="1"/>
  <c r="N7077" i="13"/>
  <c r="M7077" i="13"/>
  <c r="L7078" i="13"/>
  <c r="L7079" i="13" l="1"/>
  <c r="M7078" i="13"/>
  <c r="N7078" i="13"/>
  <c r="O7078" i="13"/>
  <c r="P7078" i="13" s="1"/>
  <c r="M7079" i="13" l="1"/>
  <c r="N7079" i="13"/>
  <c r="O7079" i="13"/>
  <c r="P7079" i="13" s="1"/>
  <c r="L7080" i="13"/>
  <c r="M7080" i="13" l="1"/>
  <c r="N7080" i="13"/>
  <c r="L7081" i="13"/>
  <c r="O7080" i="13"/>
  <c r="P7080" i="13" s="1"/>
  <c r="L7082" i="13" l="1"/>
  <c r="M7081" i="13"/>
  <c r="O7081" i="13"/>
  <c r="P7081" i="13" s="1"/>
  <c r="N7081" i="13"/>
  <c r="N7082" i="13" l="1"/>
  <c r="O7082" i="13"/>
  <c r="P7082" i="13" s="1"/>
  <c r="L7083" i="13"/>
  <c r="M7082" i="13"/>
  <c r="M7083" i="13" l="1"/>
  <c r="L7084" i="13"/>
  <c r="O7083" i="13"/>
  <c r="P7083" i="13" s="1"/>
  <c r="N7083" i="13"/>
  <c r="M7084" i="13" l="1"/>
  <c r="N7084" i="13"/>
  <c r="O7084" i="13"/>
  <c r="P7084" i="13" s="1"/>
  <c r="L7085" i="13"/>
  <c r="N7085" i="13" l="1"/>
  <c r="O7085" i="13"/>
  <c r="P7085" i="13" s="1"/>
  <c r="L7086" i="13"/>
  <c r="M7085" i="13"/>
  <c r="M7086" i="13" l="1"/>
  <c r="L7087" i="13"/>
  <c r="O7086" i="13"/>
  <c r="P7086" i="13" s="1"/>
  <c r="N7086" i="13"/>
  <c r="M7087" i="13" l="1"/>
  <c r="N7087" i="13"/>
  <c r="L7088" i="13"/>
  <c r="O7087" i="13"/>
  <c r="P7087" i="13" s="1"/>
  <c r="M7088" i="13" l="1"/>
  <c r="N7088" i="13"/>
  <c r="O7088" i="13"/>
  <c r="P7088" i="13" s="1"/>
  <c r="L7089" i="13"/>
  <c r="M7089" i="13" l="1"/>
  <c r="L7090" i="13"/>
  <c r="N7089" i="13"/>
  <c r="O7089" i="13"/>
  <c r="P7089" i="13" s="1"/>
  <c r="O7090" i="13" l="1"/>
  <c r="P7090" i="13" s="1"/>
  <c r="N7090" i="13"/>
  <c r="M7090" i="13"/>
  <c r="L7091" i="13"/>
  <c r="M7091" i="13" l="1"/>
  <c r="O7091" i="13"/>
  <c r="P7091" i="13" s="1"/>
  <c r="L7092" i="13"/>
  <c r="N7091" i="13"/>
  <c r="M7092" i="13" l="1"/>
  <c r="N7092" i="13"/>
  <c r="O7092" i="13"/>
  <c r="P7092" i="13" s="1"/>
  <c r="L7093" i="13"/>
  <c r="O7093" i="13" l="1"/>
  <c r="P7093" i="13" s="1"/>
  <c r="N7093" i="13"/>
  <c r="L7094" i="13"/>
  <c r="M7093" i="13"/>
  <c r="L7095" i="13" l="1"/>
  <c r="M7094" i="13"/>
  <c r="O7094" i="13"/>
  <c r="P7094" i="13" s="1"/>
  <c r="N7094" i="13"/>
  <c r="M7095" i="13" l="1"/>
  <c r="N7095" i="13"/>
  <c r="O7095" i="13"/>
  <c r="P7095" i="13" s="1"/>
  <c r="L7096" i="13"/>
  <c r="M7096" i="13" l="1"/>
  <c r="N7096" i="13"/>
  <c r="L7097" i="13"/>
  <c r="O7096" i="13"/>
  <c r="P7096" i="13" s="1"/>
  <c r="L7098" i="13" l="1"/>
  <c r="M7097" i="13"/>
  <c r="N7097" i="13"/>
  <c r="O7097" i="13"/>
  <c r="P7097" i="13" s="1"/>
  <c r="N7098" i="13" l="1"/>
  <c r="O7098" i="13"/>
  <c r="P7098" i="13" s="1"/>
  <c r="L7099" i="13"/>
  <c r="M7098" i="13"/>
  <c r="M7099" i="13" l="1"/>
  <c r="L7100" i="13"/>
  <c r="O7099" i="13"/>
  <c r="P7099" i="13" s="1"/>
  <c r="N7099" i="13"/>
  <c r="M7100" i="13" l="1"/>
  <c r="N7100" i="13"/>
  <c r="L7101" i="13"/>
  <c r="O7100" i="13"/>
  <c r="P7100" i="13" s="1"/>
  <c r="N7101" i="13" l="1"/>
  <c r="O7101" i="13"/>
  <c r="P7101" i="13" s="1"/>
  <c r="L7102" i="13"/>
  <c r="M7101" i="13"/>
  <c r="M7102" i="13" l="1"/>
  <c r="L7103" i="13"/>
  <c r="N7102" i="13"/>
  <c r="O7102" i="13"/>
  <c r="P7102" i="13" s="1"/>
  <c r="M7103" i="13" l="1"/>
  <c r="N7103" i="13"/>
  <c r="O7103" i="13"/>
  <c r="P7103" i="13" s="1"/>
  <c r="L7104" i="13"/>
  <c r="M7104" i="13" l="1"/>
  <c r="N7104" i="13"/>
  <c r="O7104" i="13"/>
  <c r="P7104" i="13" s="1"/>
  <c r="L7105" i="13"/>
  <c r="M7105" i="13" l="1"/>
  <c r="L7106" i="13"/>
  <c r="N7105" i="13"/>
  <c r="O7105" i="13"/>
  <c r="P7105" i="13" s="1"/>
  <c r="O7106" i="13" l="1"/>
  <c r="P7106" i="13" s="1"/>
  <c r="N7106" i="13"/>
  <c r="M7106" i="13"/>
  <c r="L7107" i="13"/>
  <c r="M7107" i="13" l="1"/>
  <c r="O7107" i="13"/>
  <c r="P7107" i="13" s="1"/>
  <c r="L7108" i="13"/>
  <c r="N7107" i="13"/>
  <c r="M7108" i="13" l="1"/>
  <c r="N7108" i="13"/>
  <c r="O7108" i="13"/>
  <c r="P7108" i="13" s="1"/>
  <c r="L7109" i="13"/>
  <c r="O7109" i="13" l="1"/>
  <c r="P7109" i="13" s="1"/>
  <c r="N7109" i="13"/>
  <c r="M7109" i="13"/>
  <c r="L7110" i="13"/>
  <c r="L7111" i="13" l="1"/>
  <c r="M7110" i="13"/>
  <c r="N7110" i="13"/>
  <c r="O7110" i="13"/>
  <c r="P7110" i="13" s="1"/>
  <c r="M7111" i="13" l="1"/>
  <c r="N7111" i="13"/>
  <c r="O7111" i="13"/>
  <c r="P7111" i="13" s="1"/>
  <c r="L7112" i="13"/>
  <c r="M7112" i="13" l="1"/>
  <c r="N7112" i="13"/>
  <c r="L7113" i="13"/>
  <c r="O7112" i="13"/>
  <c r="P7112" i="13" s="1"/>
  <c r="L7114" i="13" l="1"/>
  <c r="M7113" i="13"/>
  <c r="O7113" i="13"/>
  <c r="P7113" i="13" s="1"/>
  <c r="N7113" i="13"/>
  <c r="N7114" i="13" l="1"/>
  <c r="O7114" i="13"/>
  <c r="P7114" i="13" s="1"/>
  <c r="M7114" i="13"/>
  <c r="L7115" i="13"/>
  <c r="M7115" i="13" l="1"/>
  <c r="L7116" i="13"/>
  <c r="O7115" i="13"/>
  <c r="P7115" i="13" s="1"/>
  <c r="N7115" i="13"/>
  <c r="M7116" i="13" l="1"/>
  <c r="N7116" i="13"/>
  <c r="L7117" i="13"/>
  <c r="O7116" i="13"/>
  <c r="P7116" i="13" s="1"/>
  <c r="N7117" i="13" l="1"/>
  <c r="O7117" i="13"/>
  <c r="P7117" i="13" s="1"/>
  <c r="L7118" i="13"/>
  <c r="M7117" i="13"/>
  <c r="M7118" i="13" l="1"/>
  <c r="L7119" i="13"/>
  <c r="O7118" i="13"/>
  <c r="P7118" i="13" s="1"/>
  <c r="N7118" i="13"/>
  <c r="M7119" i="13" l="1"/>
  <c r="N7119" i="13"/>
  <c r="L7120" i="13"/>
  <c r="O7119" i="13"/>
  <c r="P7119" i="13" s="1"/>
  <c r="M7120" i="13" l="1"/>
  <c r="N7120" i="13"/>
  <c r="O7120" i="13"/>
  <c r="P7120" i="13" s="1"/>
  <c r="L7121" i="13"/>
  <c r="M7121" i="13" l="1"/>
  <c r="L7122" i="13"/>
  <c r="O7121" i="13"/>
  <c r="P7121" i="13" s="1"/>
  <c r="N7121" i="13"/>
  <c r="O7122" i="13" l="1"/>
  <c r="P7122" i="13" s="1"/>
  <c r="N7122" i="13"/>
  <c r="M7122" i="13"/>
  <c r="L7123" i="13"/>
  <c r="M7123" i="13" l="1"/>
  <c r="O7123" i="13"/>
  <c r="P7123" i="13" s="1"/>
  <c r="L7124" i="13"/>
  <c r="N7123" i="13"/>
  <c r="M7124" i="13" l="1"/>
  <c r="N7124" i="13"/>
  <c r="O7124" i="13"/>
  <c r="P7124" i="13" s="1"/>
  <c r="L7125" i="13"/>
  <c r="O7125" i="13" l="1"/>
  <c r="P7125" i="13" s="1"/>
  <c r="N7125" i="13"/>
  <c r="M7125" i="13"/>
  <c r="L7126" i="13"/>
  <c r="L7127" i="13" l="1"/>
  <c r="M7126" i="13"/>
  <c r="O7126" i="13"/>
  <c r="P7126" i="13" s="1"/>
  <c r="N7126" i="13"/>
  <c r="M7127" i="13" l="1"/>
  <c r="N7127" i="13"/>
  <c r="L7128" i="13"/>
  <c r="O7127" i="13"/>
  <c r="P7127" i="13" s="1"/>
  <c r="M7128" i="13" l="1"/>
  <c r="N7128" i="13"/>
  <c r="L7129" i="13"/>
  <c r="O7128" i="13"/>
  <c r="P7128" i="13" s="1"/>
  <c r="L7130" i="13" l="1"/>
  <c r="M7129" i="13"/>
  <c r="N7129" i="13"/>
  <c r="O7129" i="13"/>
  <c r="P7129" i="13" s="1"/>
  <c r="N7130" i="13" l="1"/>
  <c r="O7130" i="13"/>
  <c r="P7130" i="13" s="1"/>
  <c r="L7131" i="13"/>
  <c r="M7130" i="13"/>
  <c r="M7131" i="13" l="1"/>
  <c r="L7132" i="13"/>
  <c r="O7131" i="13"/>
  <c r="P7131" i="13" s="1"/>
  <c r="N7131" i="13"/>
  <c r="M7132" i="13" l="1"/>
  <c r="N7132" i="13"/>
  <c r="L7133" i="13"/>
  <c r="O7132" i="13"/>
  <c r="P7132" i="13" s="1"/>
  <c r="N7133" i="13" l="1"/>
  <c r="O7133" i="13"/>
  <c r="P7133" i="13" s="1"/>
  <c r="L7134" i="13"/>
  <c r="M7133" i="13"/>
  <c r="M7134" i="13" l="1"/>
  <c r="L7135" i="13"/>
  <c r="N7134" i="13"/>
  <c r="O7134" i="13"/>
  <c r="P7134" i="13" s="1"/>
  <c r="M7135" i="13" l="1"/>
  <c r="N7135" i="13"/>
  <c r="L7136" i="13"/>
  <c r="O7135" i="13"/>
  <c r="P7135" i="13" s="1"/>
  <c r="M7136" i="13" l="1"/>
  <c r="N7136" i="13"/>
  <c r="O7136" i="13"/>
  <c r="P7136" i="13" s="1"/>
  <c r="L7137" i="13"/>
  <c r="M7137" i="13" l="1"/>
  <c r="L7138" i="13"/>
  <c r="N7137" i="13"/>
  <c r="O7137" i="13"/>
  <c r="P7137" i="13" s="1"/>
  <c r="O7138" i="13" l="1"/>
  <c r="P7138" i="13" s="1"/>
  <c r="N7138" i="13"/>
  <c r="L7139" i="13"/>
  <c r="M7138" i="13"/>
  <c r="M7139" i="13" l="1"/>
  <c r="O7139" i="13"/>
  <c r="P7139" i="13" s="1"/>
  <c r="L7140" i="13"/>
  <c r="N7139" i="13"/>
  <c r="M7140" i="13" l="1"/>
  <c r="N7140" i="13"/>
  <c r="O7140" i="13"/>
  <c r="P7140" i="13" s="1"/>
  <c r="L7141" i="13"/>
  <c r="O7141" i="13" l="1"/>
  <c r="P7141" i="13" s="1"/>
  <c r="N7141" i="13"/>
  <c r="M7141" i="13"/>
  <c r="L7142" i="13"/>
  <c r="L7143" i="13" l="1"/>
  <c r="M7142" i="13"/>
  <c r="O7142" i="13"/>
  <c r="P7142" i="13" s="1"/>
  <c r="N7142" i="13"/>
  <c r="M7143" i="13" l="1"/>
  <c r="N7143" i="13"/>
  <c r="O7143" i="13"/>
  <c r="P7143" i="13" s="1"/>
  <c r="L7144" i="13"/>
  <c r="M7144" i="13" l="1"/>
  <c r="N7144" i="13"/>
  <c r="L7145" i="13"/>
  <c r="O7144" i="13"/>
  <c r="P7144" i="13" s="1"/>
  <c r="L7146" i="13" l="1"/>
  <c r="M7145" i="13"/>
  <c r="O7145" i="13"/>
  <c r="P7145" i="13" s="1"/>
  <c r="N7145" i="13"/>
  <c r="N7146" i="13" l="1"/>
  <c r="O7146" i="13"/>
  <c r="P7146" i="13" s="1"/>
  <c r="M7146" i="13"/>
  <c r="L7147" i="13"/>
  <c r="M7147" i="13" l="1"/>
  <c r="L7148" i="13"/>
  <c r="O7147" i="13"/>
  <c r="P7147" i="13" s="1"/>
  <c r="N7147" i="13"/>
  <c r="M7148" i="13" l="1"/>
  <c r="N7148" i="13"/>
  <c r="O7148" i="13"/>
  <c r="P7148" i="13" s="1"/>
  <c r="L7149" i="13"/>
  <c r="N7149" i="13" l="1"/>
  <c r="O7149" i="13"/>
  <c r="P7149" i="13" s="1"/>
  <c r="L7150" i="13"/>
  <c r="M7149" i="13"/>
  <c r="M7150" i="13" l="1"/>
  <c r="L7151" i="13"/>
  <c r="N7150" i="13"/>
  <c r="O7150" i="13"/>
  <c r="P7150" i="13" s="1"/>
  <c r="M7151" i="13" l="1"/>
  <c r="N7151" i="13"/>
  <c r="L7152" i="13"/>
  <c r="O7151" i="13"/>
  <c r="P7151" i="13" s="1"/>
  <c r="M7152" i="13" l="1"/>
  <c r="N7152" i="13"/>
  <c r="O7152" i="13"/>
  <c r="P7152" i="13" s="1"/>
  <c r="L7153" i="13"/>
  <c r="M7153" i="13" l="1"/>
  <c r="L7154" i="13"/>
  <c r="O7153" i="13"/>
  <c r="P7153" i="13" s="1"/>
  <c r="N7153" i="13"/>
  <c r="O7154" i="13" l="1"/>
  <c r="P7154" i="13" s="1"/>
  <c r="N7154" i="13"/>
  <c r="M7154" i="13"/>
  <c r="L7155" i="13"/>
  <c r="M7155" i="13" l="1"/>
  <c r="O7155" i="13"/>
  <c r="P7155" i="13" s="1"/>
  <c r="L7156" i="13"/>
  <c r="N7155" i="13"/>
  <c r="M7156" i="13" l="1"/>
  <c r="N7156" i="13"/>
  <c r="O7156" i="13"/>
  <c r="P7156" i="13" s="1"/>
  <c r="L7157" i="13"/>
  <c r="O7157" i="13" l="1"/>
  <c r="P7157" i="13" s="1"/>
  <c r="N7157" i="13"/>
  <c r="M7157" i="13"/>
  <c r="L7158" i="13"/>
  <c r="L7159" i="13" l="1"/>
  <c r="M7158" i="13"/>
  <c r="O7158" i="13"/>
  <c r="P7158" i="13" s="1"/>
  <c r="N7158" i="13"/>
  <c r="M7159" i="13" l="1"/>
  <c r="N7159" i="13"/>
  <c r="O7159" i="13"/>
  <c r="P7159" i="13" s="1"/>
  <c r="L7160" i="13"/>
  <c r="M7160" i="13" l="1"/>
  <c r="N7160" i="13"/>
  <c r="L7161" i="13"/>
  <c r="O7160" i="13"/>
  <c r="P7160" i="13" s="1"/>
  <c r="L7162" i="13" l="1"/>
  <c r="M7161" i="13"/>
  <c r="O7161" i="13"/>
  <c r="P7161" i="13" s="1"/>
  <c r="N7161" i="13"/>
  <c r="N7162" i="13" l="1"/>
  <c r="O7162" i="13"/>
  <c r="P7162" i="13" s="1"/>
  <c r="L7163" i="13"/>
  <c r="M7162" i="13"/>
  <c r="M7163" i="13" l="1"/>
  <c r="L7164" i="13"/>
  <c r="O7163" i="13"/>
  <c r="P7163" i="13" s="1"/>
  <c r="N7163" i="13"/>
  <c r="M7164" i="13" l="1"/>
  <c r="N7164" i="13"/>
  <c r="L7165" i="13"/>
  <c r="O7164" i="13"/>
  <c r="P7164" i="13" s="1"/>
  <c r="N7165" i="13" l="1"/>
  <c r="O7165" i="13"/>
  <c r="P7165" i="13" s="1"/>
  <c r="M7165" i="13"/>
  <c r="L7166" i="13"/>
  <c r="M7166" i="13" l="1"/>
  <c r="L7167" i="13"/>
  <c r="N7166" i="13"/>
  <c r="O7166" i="13"/>
  <c r="P7166" i="13" s="1"/>
  <c r="M7167" i="13" l="1"/>
  <c r="N7167" i="13"/>
  <c r="L7168" i="13"/>
  <c r="O7167" i="13"/>
  <c r="P7167" i="13" s="1"/>
  <c r="M7168" i="13" l="1"/>
  <c r="N7168" i="13"/>
  <c r="O7168" i="13"/>
  <c r="P7168" i="13" s="1"/>
  <c r="L7169" i="13"/>
  <c r="M7169" i="13" l="1"/>
  <c r="L7170" i="13"/>
  <c r="N7169" i="13"/>
  <c r="O7169" i="13"/>
  <c r="P7169" i="13" s="1"/>
  <c r="O7170" i="13" l="1"/>
  <c r="P7170" i="13" s="1"/>
  <c r="N7170" i="13"/>
  <c r="L7171" i="13"/>
  <c r="M7170" i="13"/>
  <c r="M7171" i="13" l="1"/>
  <c r="O7171" i="13"/>
  <c r="P7171" i="13" s="1"/>
  <c r="L7172" i="13"/>
  <c r="N7171" i="13"/>
  <c r="M7172" i="13" l="1"/>
  <c r="N7172" i="13"/>
  <c r="L7173" i="13"/>
  <c r="O7172" i="13"/>
  <c r="P7172" i="13" s="1"/>
  <c r="O7173" i="13" l="1"/>
  <c r="P7173" i="13" s="1"/>
  <c r="N7173" i="13"/>
  <c r="M7173" i="13"/>
  <c r="L7174" i="13"/>
  <c r="L7175" i="13" l="1"/>
  <c r="M7174" i="13"/>
  <c r="O7174" i="13"/>
  <c r="P7174" i="13" s="1"/>
  <c r="N7174" i="13"/>
  <c r="M7175" i="13" l="1"/>
  <c r="N7175" i="13"/>
  <c r="O7175" i="13"/>
  <c r="P7175" i="13" s="1"/>
  <c r="L7176" i="13"/>
  <c r="M7176" i="13" l="1"/>
  <c r="N7176" i="13"/>
  <c r="L7177" i="13"/>
  <c r="O7176" i="13"/>
  <c r="P7176" i="13" s="1"/>
  <c r="L7178" i="13" l="1"/>
  <c r="M7177" i="13"/>
  <c r="O7177" i="13"/>
  <c r="P7177" i="13" s="1"/>
  <c r="N7177" i="13"/>
  <c r="N7178" i="13" l="1"/>
  <c r="O7178" i="13"/>
  <c r="P7178" i="13" s="1"/>
  <c r="L7179" i="13"/>
  <c r="M7178" i="13"/>
  <c r="M7179" i="13" l="1"/>
  <c r="L7180" i="13"/>
  <c r="O7179" i="13"/>
  <c r="P7179" i="13" s="1"/>
  <c r="N7179" i="13"/>
  <c r="M7180" i="13" l="1"/>
  <c r="N7180" i="13"/>
  <c r="O7180" i="13"/>
  <c r="P7180" i="13" s="1"/>
  <c r="L7181" i="13"/>
  <c r="N7181" i="13" l="1"/>
  <c r="O7181" i="13"/>
  <c r="P7181" i="13" s="1"/>
  <c r="L7182" i="13"/>
  <c r="M7181" i="13"/>
  <c r="M7182" i="13" l="1"/>
  <c r="L7183" i="13"/>
  <c r="O7182" i="13"/>
  <c r="P7182" i="13" s="1"/>
  <c r="N7182" i="13"/>
  <c r="M7183" i="13" l="1"/>
  <c r="N7183" i="13"/>
  <c r="L7184" i="13"/>
  <c r="O7183" i="13"/>
  <c r="P7183" i="13" s="1"/>
  <c r="M7184" i="13" l="1"/>
  <c r="N7184" i="13"/>
  <c r="O7184" i="13"/>
  <c r="P7184" i="13" s="1"/>
  <c r="L7185" i="13"/>
  <c r="M7185" i="13" l="1"/>
  <c r="L7186" i="13"/>
  <c r="N7185" i="13"/>
  <c r="O7185" i="13"/>
  <c r="P7185" i="13" s="1"/>
  <c r="O7186" i="13" l="1"/>
  <c r="P7186" i="13" s="1"/>
  <c r="N7186" i="13"/>
  <c r="M7186" i="13"/>
  <c r="L7187" i="13"/>
  <c r="M7187" i="13" l="1"/>
  <c r="O7187" i="13"/>
  <c r="P7187" i="13" s="1"/>
  <c r="L7188" i="13"/>
  <c r="N7187" i="13"/>
  <c r="M7188" i="13" l="1"/>
  <c r="N7188" i="13"/>
  <c r="O7188" i="13"/>
  <c r="P7188" i="13" s="1"/>
  <c r="L7189" i="13"/>
  <c r="O7189" i="13" l="1"/>
  <c r="P7189" i="13" s="1"/>
  <c r="N7189" i="13"/>
  <c r="L7190" i="13"/>
  <c r="M7189" i="13"/>
  <c r="L7191" i="13" l="1"/>
  <c r="M7190" i="13"/>
  <c r="O7190" i="13"/>
  <c r="P7190" i="13" s="1"/>
  <c r="N7190" i="13"/>
  <c r="M7191" i="13" l="1"/>
  <c r="N7191" i="13"/>
  <c r="O7191" i="13"/>
  <c r="P7191" i="13" s="1"/>
  <c r="L7192" i="13"/>
  <c r="M7192" i="13" l="1"/>
  <c r="N7192" i="13"/>
  <c r="L7193" i="13"/>
  <c r="O7192" i="13"/>
  <c r="P7192" i="13" s="1"/>
  <c r="L7194" i="13" l="1"/>
  <c r="M7193" i="13"/>
  <c r="O7193" i="13"/>
  <c r="P7193" i="13" s="1"/>
  <c r="N7193" i="13"/>
  <c r="N7194" i="13" l="1"/>
  <c r="O7194" i="13"/>
  <c r="P7194" i="13" s="1"/>
  <c r="L7195" i="13"/>
  <c r="M7194" i="13"/>
  <c r="M7195" i="13" l="1"/>
  <c r="L7196" i="13"/>
  <c r="O7195" i="13"/>
  <c r="P7195" i="13" s="1"/>
  <c r="N7195" i="13"/>
  <c r="M7196" i="13" l="1"/>
  <c r="N7196" i="13"/>
  <c r="L7197" i="13"/>
  <c r="O7196" i="13"/>
  <c r="P7196" i="13" s="1"/>
  <c r="N7197" i="13" l="1"/>
  <c r="O7197" i="13"/>
  <c r="P7197" i="13" s="1"/>
  <c r="M7197" i="13"/>
  <c r="L7198" i="13"/>
  <c r="M7198" i="13" l="1"/>
  <c r="L7199" i="13"/>
  <c r="N7198" i="13"/>
  <c r="O7198" i="13"/>
  <c r="P7198" i="13" s="1"/>
  <c r="M7199" i="13" l="1"/>
  <c r="N7199" i="13"/>
  <c r="O7199" i="13"/>
  <c r="P7199" i="13" s="1"/>
  <c r="L7200" i="13"/>
  <c r="M7200" i="13" l="1"/>
  <c r="N7200" i="13"/>
  <c r="O7200" i="13"/>
  <c r="P7200" i="13" s="1"/>
  <c r="L7201" i="13"/>
  <c r="M7201" i="13" l="1"/>
  <c r="L7202" i="13"/>
  <c r="N7201" i="13"/>
  <c r="O7201" i="13"/>
  <c r="P7201" i="13" s="1"/>
  <c r="O7202" i="13" l="1"/>
  <c r="P7202" i="13" s="1"/>
  <c r="N7202" i="13"/>
  <c r="M7202" i="13"/>
  <c r="L7203" i="13"/>
  <c r="M7203" i="13" l="1"/>
  <c r="O7203" i="13"/>
  <c r="P7203" i="13" s="1"/>
  <c r="L7204" i="13"/>
  <c r="N7203" i="13"/>
  <c r="M7204" i="13" l="1"/>
  <c r="N7204" i="13"/>
  <c r="L7205" i="13"/>
  <c r="O7204" i="13"/>
  <c r="P7204" i="13" s="1"/>
  <c r="O7205" i="13" l="1"/>
  <c r="P7205" i="13" s="1"/>
  <c r="N7205" i="13"/>
  <c r="M7205" i="13"/>
  <c r="L7206" i="13"/>
  <c r="L7207" i="13" l="1"/>
  <c r="M7206" i="13"/>
  <c r="N7206" i="13"/>
  <c r="O7206" i="13"/>
  <c r="P7206" i="13" s="1"/>
  <c r="M7207" i="13" l="1"/>
  <c r="N7207" i="13"/>
  <c r="O7207" i="13"/>
  <c r="P7207" i="13" s="1"/>
  <c r="L7208" i="13"/>
  <c r="M7208" i="13" l="1"/>
  <c r="N7208" i="13"/>
  <c r="L7209" i="13"/>
  <c r="O7208" i="13"/>
  <c r="P7208" i="13" s="1"/>
  <c r="L7210" i="13" l="1"/>
  <c r="M7209" i="13"/>
  <c r="O7209" i="13"/>
  <c r="P7209" i="13" s="1"/>
  <c r="N7209" i="13"/>
  <c r="N7210" i="13" l="1"/>
  <c r="O7210" i="13"/>
  <c r="P7210" i="13" s="1"/>
  <c r="L7211" i="13"/>
  <c r="M7210" i="13"/>
  <c r="M7211" i="13" l="1"/>
  <c r="L7212" i="13"/>
  <c r="O7211" i="13"/>
  <c r="P7211" i="13" s="1"/>
  <c r="N7211" i="13"/>
  <c r="M7212" i="13" l="1"/>
  <c r="N7212" i="13"/>
  <c r="L7213" i="13"/>
  <c r="O7212" i="13"/>
  <c r="P7212" i="13" s="1"/>
  <c r="N7213" i="13" l="1"/>
  <c r="O7213" i="13"/>
  <c r="P7213" i="13" s="1"/>
  <c r="L7214" i="13"/>
  <c r="M7213" i="13"/>
  <c r="M7214" i="13" l="1"/>
  <c r="L7215" i="13"/>
  <c r="O7214" i="13"/>
  <c r="P7214" i="13" s="1"/>
  <c r="N7214" i="13"/>
  <c r="M7215" i="13" l="1"/>
  <c r="N7215" i="13"/>
  <c r="L7216" i="13"/>
  <c r="O7215" i="13"/>
  <c r="P7215" i="13" s="1"/>
  <c r="M7216" i="13" l="1"/>
  <c r="N7216" i="13"/>
  <c r="O7216" i="13"/>
  <c r="P7216" i="13" s="1"/>
  <c r="L7217" i="13"/>
  <c r="M7217" i="13" l="1"/>
  <c r="L7218" i="13"/>
  <c r="N7217" i="13"/>
  <c r="O7217" i="13"/>
  <c r="P7217" i="13" s="1"/>
  <c r="O7218" i="13" l="1"/>
  <c r="P7218" i="13" s="1"/>
  <c r="N7218" i="13"/>
  <c r="M7218" i="13"/>
  <c r="L7219" i="13"/>
  <c r="M7219" i="13" l="1"/>
  <c r="O7219" i="13"/>
  <c r="P7219" i="13" s="1"/>
  <c r="L7220" i="13"/>
  <c r="N7219" i="13"/>
  <c r="M7220" i="13" l="1"/>
  <c r="N7220" i="13"/>
  <c r="O7220" i="13"/>
  <c r="P7220" i="13" s="1"/>
  <c r="L7221" i="13"/>
  <c r="O7221" i="13" l="1"/>
  <c r="P7221" i="13" s="1"/>
  <c r="N7221" i="13"/>
  <c r="L7222" i="13"/>
  <c r="M7221" i="13"/>
  <c r="L7223" i="13" l="1"/>
  <c r="M7222" i="13"/>
  <c r="O7222" i="13"/>
  <c r="P7222" i="13" s="1"/>
  <c r="N7222" i="13"/>
  <c r="M7223" i="13" l="1"/>
  <c r="N7223" i="13"/>
  <c r="L7224" i="13"/>
  <c r="O7223" i="13"/>
  <c r="P7223" i="13" s="1"/>
  <c r="M7224" i="13" l="1"/>
  <c r="N7224" i="13"/>
  <c r="L7225" i="13"/>
  <c r="O7224" i="13"/>
  <c r="P7224" i="13" s="1"/>
  <c r="L7226" i="13" l="1"/>
  <c r="M7225" i="13"/>
  <c r="N7225" i="13"/>
  <c r="O7225" i="13"/>
  <c r="P7225" i="13" s="1"/>
  <c r="N7226" i="13" l="1"/>
  <c r="O7226" i="13"/>
  <c r="P7226" i="13" s="1"/>
  <c r="L7227" i="13"/>
  <c r="M7226" i="13"/>
  <c r="M7227" i="13" l="1"/>
  <c r="L7228" i="13"/>
  <c r="O7227" i="13"/>
  <c r="P7227" i="13" s="1"/>
  <c r="N7227" i="13"/>
  <c r="M7228" i="13" l="1"/>
  <c r="N7228" i="13"/>
  <c r="L7229" i="13"/>
  <c r="O7228" i="13"/>
  <c r="P7228" i="13" s="1"/>
  <c r="N7229" i="13" l="1"/>
  <c r="O7229" i="13"/>
  <c r="P7229" i="13" s="1"/>
  <c r="L7230" i="13"/>
  <c r="M7229" i="13"/>
  <c r="M7230" i="13" l="1"/>
  <c r="L7231" i="13"/>
  <c r="N7230" i="13"/>
  <c r="O7230" i="13"/>
  <c r="P7230" i="13" s="1"/>
  <c r="M7231" i="13" l="1"/>
  <c r="N7231" i="13"/>
  <c r="O7231" i="13"/>
  <c r="P7231" i="13" s="1"/>
  <c r="L7232" i="13"/>
  <c r="M7232" i="13" l="1"/>
  <c r="N7232" i="13"/>
  <c r="O7232" i="13"/>
  <c r="P7232" i="13" s="1"/>
  <c r="L7233" i="13"/>
  <c r="M7233" i="13" l="1"/>
  <c r="L7234" i="13"/>
  <c r="N7233" i="13"/>
  <c r="O7233" i="13"/>
  <c r="P7233" i="13" s="1"/>
  <c r="O7234" i="13" l="1"/>
  <c r="P7234" i="13" s="1"/>
  <c r="N7234" i="13"/>
  <c r="M7234" i="13"/>
  <c r="L7235" i="13"/>
  <c r="M7235" i="13" l="1"/>
  <c r="O7235" i="13"/>
  <c r="P7235" i="13" s="1"/>
  <c r="L7236" i="13"/>
  <c r="N7235" i="13"/>
  <c r="M7236" i="13" l="1"/>
  <c r="N7236" i="13"/>
  <c r="O7236" i="13"/>
  <c r="P7236" i="13" s="1"/>
  <c r="L7237" i="13"/>
  <c r="O7237" i="13" l="1"/>
  <c r="P7237" i="13" s="1"/>
  <c r="N7237" i="13"/>
  <c r="M7237" i="13"/>
  <c r="L7238" i="13"/>
  <c r="L7239" i="13" l="1"/>
  <c r="M7238" i="13"/>
  <c r="N7238" i="13"/>
  <c r="O7238" i="13"/>
  <c r="P7238" i="13" s="1"/>
  <c r="M7239" i="13" l="1"/>
  <c r="N7239" i="13"/>
  <c r="O7239" i="13"/>
  <c r="P7239" i="13" s="1"/>
  <c r="L7240" i="13"/>
  <c r="M7240" i="13" l="1"/>
  <c r="N7240" i="13"/>
  <c r="L7241" i="13"/>
  <c r="O7240" i="13"/>
  <c r="P7240" i="13" s="1"/>
  <c r="L7242" i="13" l="1"/>
  <c r="M7241" i="13"/>
  <c r="O7241" i="13"/>
  <c r="P7241" i="13" s="1"/>
  <c r="N7241" i="13"/>
  <c r="N7242" i="13" l="1"/>
  <c r="O7242" i="13"/>
  <c r="P7242" i="13" s="1"/>
  <c r="M7242" i="13"/>
  <c r="L7243" i="13"/>
  <c r="M7243" i="13" l="1"/>
  <c r="L7244" i="13"/>
  <c r="O7243" i="13"/>
  <c r="P7243" i="13" s="1"/>
  <c r="N7243" i="13"/>
  <c r="M7244" i="13" l="1"/>
  <c r="N7244" i="13"/>
  <c r="L7245" i="13"/>
  <c r="O7244" i="13"/>
  <c r="P7244" i="13" s="1"/>
  <c r="N7245" i="13" l="1"/>
  <c r="O7245" i="13"/>
  <c r="P7245" i="13" s="1"/>
  <c r="L7246" i="13"/>
  <c r="M7245" i="13"/>
  <c r="M7246" i="13" l="1"/>
  <c r="L7247" i="13"/>
  <c r="N7246" i="13"/>
  <c r="O7246" i="13"/>
  <c r="P7246" i="13" s="1"/>
  <c r="M7247" i="13" l="1"/>
  <c r="N7247" i="13"/>
  <c r="L7248" i="13"/>
  <c r="O7247" i="13"/>
  <c r="P7247" i="13" s="1"/>
  <c r="M7248" i="13" l="1"/>
  <c r="N7248" i="13"/>
  <c r="O7248" i="13"/>
  <c r="P7248" i="13" s="1"/>
  <c r="L7249" i="13"/>
  <c r="M7249" i="13" l="1"/>
  <c r="L7250" i="13"/>
  <c r="N7249" i="13"/>
  <c r="O7249" i="13"/>
  <c r="P7249" i="13" s="1"/>
  <c r="O7250" i="13" l="1"/>
  <c r="P7250" i="13" s="1"/>
  <c r="N7250" i="13"/>
  <c r="M7250" i="13"/>
  <c r="L7251" i="13"/>
  <c r="M7251" i="13" l="1"/>
  <c r="O7251" i="13"/>
  <c r="P7251" i="13" s="1"/>
  <c r="L7252" i="13"/>
  <c r="N7251" i="13"/>
  <c r="M7252" i="13" l="1"/>
  <c r="N7252" i="13"/>
  <c r="O7252" i="13"/>
  <c r="P7252" i="13" s="1"/>
  <c r="L7253" i="13"/>
  <c r="O7253" i="13" l="1"/>
  <c r="P7253" i="13" s="1"/>
  <c r="N7253" i="13"/>
  <c r="M7253" i="13"/>
  <c r="L7254" i="13"/>
  <c r="L7255" i="13" l="1"/>
  <c r="M7254" i="13"/>
  <c r="O7254" i="13"/>
  <c r="P7254" i="13" s="1"/>
  <c r="N7254" i="13"/>
  <c r="M7255" i="13" l="1"/>
  <c r="N7255" i="13"/>
  <c r="L7256" i="13"/>
  <c r="O7255" i="13"/>
  <c r="P7255" i="13" s="1"/>
  <c r="M7256" i="13" l="1"/>
  <c r="N7256" i="13"/>
  <c r="L7257" i="13"/>
  <c r="O7256" i="13"/>
  <c r="P7256" i="13" s="1"/>
  <c r="L7258" i="13" l="1"/>
  <c r="M7257" i="13"/>
  <c r="N7257" i="13"/>
  <c r="O7257" i="13"/>
  <c r="P7257" i="13" s="1"/>
  <c r="N7258" i="13" l="1"/>
  <c r="O7258" i="13"/>
  <c r="P7258" i="13" s="1"/>
  <c r="L7259" i="13"/>
  <c r="M7258" i="13"/>
  <c r="M7259" i="13" l="1"/>
  <c r="L7260" i="13"/>
  <c r="O7259" i="13"/>
  <c r="P7259" i="13" s="1"/>
  <c r="N7259" i="13"/>
  <c r="M7260" i="13" l="1"/>
  <c r="N7260" i="13"/>
  <c r="L7261" i="13"/>
  <c r="O7260" i="13"/>
  <c r="P7260" i="13" s="1"/>
  <c r="N7261" i="13" l="1"/>
  <c r="O7261" i="13"/>
  <c r="P7261" i="13" s="1"/>
  <c r="L7262" i="13"/>
  <c r="M7261" i="13"/>
  <c r="M7262" i="13" l="1"/>
  <c r="L7263" i="13"/>
  <c r="N7262" i="13"/>
  <c r="O7262" i="13"/>
  <c r="P7262" i="13" s="1"/>
  <c r="M7263" i="13" l="1"/>
  <c r="N7263" i="13"/>
  <c r="L7264" i="13"/>
  <c r="O7263" i="13"/>
  <c r="P7263" i="13" s="1"/>
  <c r="M7264" i="13" l="1"/>
  <c r="N7264" i="13"/>
  <c r="O7264" i="13"/>
  <c r="P7264" i="13" s="1"/>
  <c r="L7265" i="13"/>
  <c r="M7265" i="13" l="1"/>
  <c r="L7266" i="13"/>
  <c r="N7265" i="13"/>
  <c r="O7265" i="13"/>
  <c r="P7265" i="13" s="1"/>
  <c r="O7266" i="13" l="1"/>
  <c r="P7266" i="13" s="1"/>
  <c r="N7266" i="13"/>
  <c r="L7267" i="13"/>
  <c r="M7266" i="13"/>
  <c r="M7267" i="13" l="1"/>
  <c r="O7267" i="13"/>
  <c r="P7267" i="13" s="1"/>
  <c r="L7268" i="13"/>
  <c r="N7267" i="13"/>
  <c r="M7268" i="13" l="1"/>
  <c r="N7268" i="13"/>
  <c r="O7268" i="13"/>
  <c r="P7268" i="13" s="1"/>
  <c r="L7269" i="13"/>
  <c r="O7269" i="13" l="1"/>
  <c r="P7269" i="13" s="1"/>
  <c r="N7269" i="13"/>
  <c r="M7269" i="13"/>
  <c r="L7270" i="13"/>
  <c r="L7271" i="13" l="1"/>
  <c r="M7270" i="13"/>
  <c r="O7270" i="13"/>
  <c r="P7270" i="13" s="1"/>
  <c r="N7270" i="13"/>
  <c r="M7271" i="13" l="1"/>
  <c r="N7271" i="13"/>
  <c r="O7271" i="13"/>
  <c r="P7271" i="13" s="1"/>
  <c r="L7272" i="13"/>
  <c r="M7272" i="13" l="1"/>
  <c r="N7272" i="13"/>
  <c r="L7273" i="13"/>
  <c r="O7272" i="13"/>
  <c r="P7272" i="13" s="1"/>
  <c r="L7274" i="13" l="1"/>
  <c r="M7273" i="13"/>
  <c r="O7273" i="13"/>
  <c r="P7273" i="13" s="1"/>
  <c r="N7273" i="13"/>
  <c r="N7274" i="13" l="1"/>
  <c r="O7274" i="13"/>
  <c r="P7274" i="13" s="1"/>
  <c r="M7274" i="13"/>
  <c r="L7275" i="13"/>
  <c r="M7275" i="13" l="1"/>
  <c r="L7276" i="13"/>
  <c r="O7275" i="13"/>
  <c r="P7275" i="13" s="1"/>
  <c r="N7275" i="13"/>
  <c r="M7276" i="13" l="1"/>
  <c r="N7276" i="13"/>
  <c r="O7276" i="13"/>
  <c r="P7276" i="13" s="1"/>
  <c r="L7277" i="13"/>
  <c r="N7277" i="13" l="1"/>
  <c r="O7277" i="13"/>
  <c r="P7277" i="13" s="1"/>
  <c r="L7278" i="13"/>
  <c r="M7277" i="13"/>
  <c r="M7278" i="13" l="1"/>
  <c r="L7279" i="13"/>
  <c r="N7278" i="13"/>
  <c r="O7278" i="13"/>
  <c r="P7278" i="13" s="1"/>
  <c r="M7279" i="13" l="1"/>
  <c r="N7279" i="13"/>
  <c r="L7280" i="13"/>
  <c r="O7279" i="13"/>
  <c r="P7279" i="13" s="1"/>
  <c r="M7280" i="13" l="1"/>
  <c r="N7280" i="13"/>
  <c r="O7280" i="13"/>
  <c r="P7280" i="13" s="1"/>
  <c r="L7281" i="13"/>
  <c r="M7281" i="13" l="1"/>
  <c r="L7282" i="13"/>
  <c r="O7281" i="13"/>
  <c r="P7281" i="13" s="1"/>
  <c r="N7281" i="13"/>
  <c r="O7282" i="13" l="1"/>
  <c r="P7282" i="13" s="1"/>
  <c r="N7282" i="13"/>
  <c r="M7282" i="13"/>
  <c r="L7283" i="13"/>
  <c r="M7283" i="13" l="1"/>
  <c r="O7283" i="13"/>
  <c r="P7283" i="13" s="1"/>
  <c r="L7284" i="13"/>
  <c r="N7283" i="13"/>
  <c r="M7284" i="13" l="1"/>
  <c r="N7284" i="13"/>
  <c r="O7284" i="13"/>
  <c r="P7284" i="13" s="1"/>
  <c r="L7285" i="13"/>
  <c r="O7285" i="13" l="1"/>
  <c r="P7285" i="13" s="1"/>
  <c r="N7285" i="13"/>
  <c r="M7285" i="13"/>
  <c r="L7286" i="13"/>
  <c r="L7287" i="13" l="1"/>
  <c r="M7286" i="13"/>
  <c r="O7286" i="13"/>
  <c r="P7286" i="13" s="1"/>
  <c r="N7286" i="13"/>
  <c r="M7287" i="13" l="1"/>
  <c r="N7287" i="13"/>
  <c r="O7287" i="13"/>
  <c r="P7287" i="13" s="1"/>
  <c r="L7288" i="13"/>
  <c r="M7288" i="13" l="1"/>
  <c r="N7288" i="13"/>
  <c r="L7289" i="13"/>
  <c r="O7288" i="13"/>
  <c r="P7288" i="13" s="1"/>
  <c r="L7290" i="13" l="1"/>
  <c r="M7289" i="13"/>
  <c r="N7289" i="13"/>
  <c r="O7289" i="13"/>
  <c r="P7289" i="13" s="1"/>
  <c r="N7290" i="13" l="1"/>
  <c r="O7290" i="13"/>
  <c r="P7290" i="13" s="1"/>
  <c r="L7291" i="13"/>
  <c r="M7290" i="13"/>
  <c r="M7291" i="13" l="1"/>
  <c r="L7292" i="13"/>
  <c r="O7291" i="13"/>
  <c r="P7291" i="13" s="1"/>
  <c r="N7291" i="13"/>
  <c r="M7292" i="13" l="1"/>
  <c r="N7292" i="13"/>
  <c r="L7293" i="13"/>
  <c r="O7292" i="13"/>
  <c r="P7292" i="13" s="1"/>
  <c r="N7293" i="13" l="1"/>
  <c r="O7293" i="13"/>
  <c r="P7293" i="13" s="1"/>
  <c r="M7293" i="13"/>
  <c r="L7294" i="13"/>
  <c r="M7294" i="13" l="1"/>
  <c r="L7295" i="13"/>
  <c r="N7294" i="13"/>
  <c r="O7294" i="13"/>
  <c r="P7294" i="13" s="1"/>
  <c r="M7295" i="13" l="1"/>
  <c r="N7295" i="13"/>
  <c r="L7296" i="13"/>
  <c r="O7295" i="13"/>
  <c r="P7295" i="13" s="1"/>
  <c r="M7296" i="13" l="1"/>
  <c r="N7296" i="13"/>
  <c r="O7296" i="13"/>
  <c r="P7296" i="13" s="1"/>
  <c r="L7297" i="13"/>
  <c r="M7297" i="13" l="1"/>
  <c r="L7298" i="13"/>
  <c r="N7297" i="13"/>
  <c r="O7297" i="13"/>
  <c r="P7297" i="13" s="1"/>
  <c r="O7298" i="13" l="1"/>
  <c r="P7298" i="13" s="1"/>
  <c r="N7298" i="13"/>
  <c r="L7299" i="13"/>
  <c r="M7298" i="13"/>
  <c r="M7299" i="13" l="1"/>
  <c r="O7299" i="13"/>
  <c r="P7299" i="13" s="1"/>
  <c r="L7300" i="13"/>
  <c r="N7299" i="13"/>
  <c r="M7300" i="13" l="1"/>
  <c r="N7300" i="13"/>
  <c r="O7300" i="13"/>
  <c r="P7300" i="13" s="1"/>
  <c r="L7301" i="13"/>
  <c r="O7301" i="13" l="1"/>
  <c r="P7301" i="13" s="1"/>
  <c r="N7301" i="13"/>
  <c r="M7301" i="13"/>
  <c r="L7302" i="13"/>
  <c r="L7303" i="13" l="1"/>
  <c r="M7302" i="13"/>
  <c r="O7302" i="13"/>
  <c r="P7302" i="13" s="1"/>
  <c r="N7302" i="13"/>
  <c r="M7303" i="13" l="1"/>
  <c r="N7303" i="13"/>
  <c r="O7303" i="13"/>
  <c r="P7303" i="13" s="1"/>
  <c r="L7304" i="13"/>
  <c r="M7304" i="13" l="1"/>
  <c r="N7304" i="13"/>
  <c r="L7305" i="13"/>
  <c r="O7304" i="13"/>
  <c r="P7304" i="13" s="1"/>
  <c r="L7306" i="13" l="1"/>
  <c r="M7305" i="13"/>
  <c r="O7305" i="13"/>
  <c r="P7305" i="13" s="1"/>
  <c r="N7305" i="13"/>
  <c r="N7306" i="13" l="1"/>
  <c r="O7306" i="13"/>
  <c r="P7306" i="13" s="1"/>
  <c r="L7307" i="13"/>
  <c r="M7306" i="13"/>
  <c r="M7307" i="13" l="1"/>
  <c r="L7308" i="13"/>
  <c r="O7307" i="13"/>
  <c r="P7307" i="13" s="1"/>
  <c r="N7307" i="13"/>
  <c r="M7308" i="13" l="1"/>
  <c r="N7308" i="13"/>
  <c r="O7308" i="13"/>
  <c r="P7308" i="13" s="1"/>
  <c r="L7309" i="13"/>
  <c r="N7309" i="13" l="1"/>
  <c r="O7309" i="13"/>
  <c r="P7309" i="13" s="1"/>
  <c r="L7310" i="13"/>
  <c r="M7309" i="13"/>
  <c r="M7310" i="13" l="1"/>
  <c r="L7311" i="13"/>
  <c r="O7310" i="13"/>
  <c r="P7310" i="13" s="1"/>
  <c r="N7310" i="13"/>
  <c r="M7311" i="13" l="1"/>
  <c r="N7311" i="13"/>
  <c r="L7312" i="13"/>
  <c r="O7311" i="13"/>
  <c r="P7311" i="13" s="1"/>
  <c r="M7312" i="13" l="1"/>
  <c r="N7312" i="13"/>
  <c r="O7312" i="13"/>
  <c r="P7312" i="13" s="1"/>
  <c r="L7313" i="13"/>
  <c r="M7313" i="13" l="1"/>
  <c r="L7314" i="13"/>
  <c r="N7313" i="13"/>
  <c r="O7313" i="13"/>
  <c r="P7313" i="13" s="1"/>
  <c r="O7314" i="13" l="1"/>
  <c r="P7314" i="13" s="1"/>
  <c r="N7314" i="13"/>
  <c r="M7314" i="13"/>
  <c r="L7315" i="13"/>
  <c r="M7315" i="13" l="1"/>
  <c r="O7315" i="13"/>
  <c r="P7315" i="13" s="1"/>
  <c r="L7316" i="13"/>
  <c r="N7315" i="13"/>
  <c r="M7316" i="13" l="1"/>
  <c r="N7316" i="13"/>
  <c r="O7316" i="13"/>
  <c r="P7316" i="13" s="1"/>
  <c r="L7317" i="13"/>
  <c r="O7317" i="13" l="1"/>
  <c r="P7317" i="13" s="1"/>
  <c r="N7317" i="13"/>
  <c r="L7318" i="13"/>
  <c r="M7317" i="13"/>
  <c r="L7319" i="13" l="1"/>
  <c r="M7318" i="13"/>
  <c r="O7318" i="13"/>
  <c r="P7318" i="13" s="1"/>
  <c r="N7318" i="13"/>
  <c r="M7319" i="13" l="1"/>
  <c r="N7319" i="13"/>
  <c r="O7319" i="13"/>
  <c r="P7319" i="13" s="1"/>
  <c r="L7320" i="13"/>
  <c r="M7320" i="13" l="1"/>
  <c r="N7320" i="13"/>
  <c r="L7321" i="13"/>
  <c r="O7320" i="13"/>
  <c r="P7320" i="13" s="1"/>
  <c r="L7322" i="13" l="1"/>
  <c r="M7321" i="13"/>
  <c r="O7321" i="13"/>
  <c r="P7321" i="13" s="1"/>
  <c r="N7321" i="13"/>
  <c r="N7322" i="13" l="1"/>
  <c r="O7322" i="13"/>
  <c r="P7322" i="13" s="1"/>
  <c r="L7323" i="13"/>
  <c r="M7322" i="13"/>
  <c r="M7323" i="13" l="1"/>
  <c r="L7324" i="13"/>
  <c r="O7323" i="13"/>
  <c r="P7323" i="13" s="1"/>
  <c r="N7323" i="13"/>
  <c r="M7324" i="13" l="1"/>
  <c r="N7324" i="13"/>
  <c r="L7325" i="13"/>
  <c r="O7324" i="13"/>
  <c r="P7324" i="13" s="1"/>
  <c r="N7325" i="13" l="1"/>
  <c r="O7325" i="13"/>
  <c r="P7325" i="13" s="1"/>
  <c r="M7325" i="13"/>
  <c r="L7326" i="13"/>
  <c r="M7326" i="13" l="1"/>
  <c r="L7327" i="13"/>
  <c r="N7326" i="13"/>
  <c r="O7326" i="13"/>
  <c r="P7326" i="13" s="1"/>
  <c r="M7327" i="13" l="1"/>
  <c r="N7327" i="13"/>
  <c r="O7327" i="13"/>
  <c r="P7327" i="13" s="1"/>
  <c r="L7328" i="13"/>
  <c r="M7328" i="13" l="1"/>
  <c r="N7328" i="13"/>
  <c r="O7328" i="13"/>
  <c r="P7328" i="13" s="1"/>
  <c r="L7329" i="13"/>
  <c r="M7329" i="13" l="1"/>
  <c r="L7330" i="13"/>
  <c r="N7329" i="13"/>
  <c r="O7329" i="13"/>
  <c r="P7329" i="13" s="1"/>
  <c r="O7330" i="13" l="1"/>
  <c r="P7330" i="13" s="1"/>
  <c r="N7330" i="13"/>
  <c r="M7330" i="13"/>
  <c r="L7331" i="13"/>
  <c r="M7331" i="13" l="1"/>
  <c r="O7331" i="13"/>
  <c r="P7331" i="13" s="1"/>
  <c r="L7332" i="13"/>
  <c r="N7331" i="13"/>
  <c r="M7332" i="13" l="1"/>
  <c r="N7332" i="13"/>
  <c r="L7333" i="13"/>
  <c r="O7332" i="13"/>
  <c r="P7332" i="13" s="1"/>
  <c r="O7333" i="13" l="1"/>
  <c r="P7333" i="13" s="1"/>
  <c r="N7333" i="13"/>
  <c r="M7333" i="13"/>
  <c r="L7334" i="13"/>
  <c r="L7335" i="13" l="1"/>
  <c r="M7334" i="13"/>
  <c r="O7334" i="13"/>
  <c r="P7334" i="13" s="1"/>
  <c r="N7334" i="13"/>
  <c r="M7335" i="13" l="1"/>
  <c r="N7335" i="13"/>
  <c r="O7335" i="13"/>
  <c r="P7335" i="13" s="1"/>
  <c r="L7336" i="13"/>
  <c r="M7336" i="13" l="1"/>
  <c r="N7336" i="13"/>
  <c r="L7337" i="13"/>
  <c r="O7336" i="13"/>
  <c r="P7336" i="13" s="1"/>
  <c r="L7338" i="13" l="1"/>
  <c r="M7337" i="13"/>
  <c r="O7337" i="13"/>
  <c r="P7337" i="13" s="1"/>
  <c r="N7337" i="13"/>
  <c r="N7338" i="13" l="1"/>
  <c r="O7338" i="13"/>
  <c r="P7338" i="13" s="1"/>
  <c r="L7339" i="13"/>
  <c r="M7338" i="13"/>
  <c r="M7339" i="13" l="1"/>
  <c r="L7340" i="13"/>
  <c r="O7339" i="13"/>
  <c r="P7339" i="13" s="1"/>
  <c r="N7339" i="13"/>
  <c r="M7340" i="13" l="1"/>
  <c r="N7340" i="13"/>
  <c r="L7341" i="13"/>
  <c r="O7340" i="13"/>
  <c r="P7340" i="13" s="1"/>
  <c r="N7341" i="13" l="1"/>
  <c r="O7341" i="13"/>
  <c r="P7341" i="13" s="1"/>
  <c r="L7342" i="13"/>
  <c r="M7341" i="13"/>
  <c r="M7342" i="13" l="1"/>
  <c r="L7343" i="13"/>
  <c r="O7342" i="13"/>
  <c r="P7342" i="13" s="1"/>
  <c r="N7342" i="13"/>
  <c r="M7343" i="13" l="1"/>
  <c r="N7343" i="13"/>
  <c r="L7344" i="13"/>
  <c r="O7343" i="13"/>
  <c r="P7343" i="13" s="1"/>
  <c r="M7344" i="13" l="1"/>
  <c r="N7344" i="13"/>
  <c r="O7344" i="13"/>
  <c r="P7344" i="13" s="1"/>
  <c r="L7345" i="13"/>
  <c r="M7345" i="13" l="1"/>
  <c r="L7346" i="13"/>
  <c r="N7345" i="13"/>
  <c r="O7345" i="13"/>
  <c r="P7345" i="13" s="1"/>
  <c r="O7346" i="13" l="1"/>
  <c r="P7346" i="13" s="1"/>
  <c r="N7346" i="13"/>
  <c r="M7346" i="13"/>
  <c r="L7347" i="13"/>
  <c r="M7347" i="13" l="1"/>
  <c r="O7347" i="13"/>
  <c r="P7347" i="13" s="1"/>
  <c r="L7348" i="13"/>
  <c r="N7347" i="13"/>
  <c r="M7348" i="13" l="1"/>
  <c r="N7348" i="13"/>
  <c r="O7348" i="13"/>
  <c r="P7348" i="13" s="1"/>
  <c r="L7349" i="13"/>
  <c r="O7349" i="13" l="1"/>
  <c r="P7349" i="13" s="1"/>
  <c r="N7349" i="13"/>
  <c r="L7350" i="13"/>
  <c r="M7349" i="13"/>
  <c r="L7351" i="13" l="1"/>
  <c r="M7350" i="13"/>
  <c r="O7350" i="13"/>
  <c r="P7350" i="13" s="1"/>
  <c r="N7350" i="13"/>
  <c r="M7351" i="13" l="1"/>
  <c r="N7351" i="13"/>
  <c r="O7351" i="13"/>
  <c r="P7351" i="13" s="1"/>
  <c r="L7352" i="13"/>
  <c r="M7352" i="13" l="1"/>
  <c r="N7352" i="13"/>
  <c r="L7353" i="13"/>
  <c r="O7352" i="13"/>
  <c r="P7352" i="13" s="1"/>
  <c r="L7354" i="13" l="1"/>
  <c r="M7353" i="13"/>
  <c r="N7353" i="13"/>
  <c r="O7353" i="13"/>
  <c r="P7353" i="13" s="1"/>
  <c r="N7354" i="13" l="1"/>
  <c r="O7354" i="13"/>
  <c r="P7354" i="13" s="1"/>
  <c r="L7355" i="13"/>
  <c r="M7354" i="13"/>
  <c r="M7355" i="13" l="1"/>
  <c r="L7356" i="13"/>
  <c r="O7355" i="13"/>
  <c r="P7355" i="13" s="1"/>
  <c r="N7355" i="13"/>
  <c r="M7356" i="13" l="1"/>
  <c r="N7356" i="13"/>
  <c r="L7357" i="13"/>
  <c r="O7356" i="13"/>
  <c r="P7356" i="13" s="1"/>
  <c r="N7357" i="13" l="1"/>
  <c r="O7357" i="13"/>
  <c r="P7357" i="13" s="1"/>
  <c r="L7358" i="13"/>
  <c r="M7357" i="13"/>
  <c r="M7358" i="13" l="1"/>
  <c r="L7359" i="13"/>
  <c r="N7358" i="13"/>
  <c r="O7358" i="13"/>
  <c r="P7358" i="13" s="1"/>
  <c r="M7359" i="13" l="1"/>
  <c r="N7359" i="13"/>
  <c r="O7359" i="13"/>
  <c r="P7359" i="13" s="1"/>
  <c r="L7360" i="13"/>
  <c r="M7360" i="13" l="1"/>
  <c r="N7360" i="13"/>
  <c r="O7360" i="13"/>
  <c r="P7360" i="13" s="1"/>
  <c r="L7361" i="13"/>
  <c r="M7361" i="13" l="1"/>
  <c r="L7362" i="13"/>
  <c r="N7361" i="13"/>
  <c r="O7361" i="13"/>
  <c r="P7361" i="13" s="1"/>
  <c r="O7362" i="13" l="1"/>
  <c r="P7362" i="13" s="1"/>
  <c r="N7362" i="13"/>
  <c r="M7362" i="13"/>
  <c r="L7363" i="13"/>
  <c r="M7363" i="13" l="1"/>
  <c r="O7363" i="13"/>
  <c r="P7363" i="13" s="1"/>
  <c r="L7364" i="13"/>
  <c r="N7363" i="13"/>
  <c r="M7364" i="13" l="1"/>
  <c r="N7364" i="13"/>
  <c r="O7364" i="13"/>
  <c r="P7364" i="13" s="1"/>
  <c r="L7365" i="13"/>
  <c r="O7365" i="13" l="1"/>
  <c r="P7365" i="13" s="1"/>
  <c r="N7365" i="13"/>
  <c r="M7365" i="13"/>
  <c r="L7366" i="13"/>
  <c r="L7367" i="13" l="1"/>
  <c r="M7366" i="13"/>
  <c r="N7366" i="13"/>
  <c r="O7366" i="13"/>
  <c r="P7366" i="13" s="1"/>
  <c r="M7367" i="13" l="1"/>
  <c r="N7367" i="13"/>
  <c r="O7367" i="13"/>
  <c r="P7367" i="13" s="1"/>
  <c r="L7368" i="13"/>
  <c r="M7368" i="13" l="1"/>
  <c r="N7368" i="13"/>
  <c r="L7369" i="13"/>
  <c r="O7368" i="13"/>
  <c r="P7368" i="13" s="1"/>
  <c r="L7370" i="13" l="1"/>
  <c r="M7369" i="13"/>
  <c r="O7369" i="13"/>
  <c r="P7369" i="13" s="1"/>
  <c r="N7369" i="13"/>
  <c r="N7370" i="13" l="1"/>
  <c r="O7370" i="13"/>
  <c r="P7370" i="13" s="1"/>
  <c r="M7370" i="13"/>
  <c r="L7371" i="13"/>
  <c r="M7371" i="13" l="1"/>
  <c r="L7372" i="13"/>
  <c r="O7371" i="13"/>
  <c r="P7371" i="13" s="1"/>
  <c r="N7371" i="13"/>
  <c r="M7372" i="13" l="1"/>
  <c r="N7372" i="13"/>
  <c r="L7373" i="13"/>
  <c r="O7372" i="13"/>
  <c r="P7372" i="13" s="1"/>
  <c r="N7373" i="13" l="1"/>
  <c r="O7373" i="13"/>
  <c r="P7373" i="13" s="1"/>
  <c r="L7374" i="13"/>
  <c r="M7373" i="13"/>
  <c r="M7374" i="13" l="1"/>
  <c r="L7375" i="13"/>
  <c r="O7374" i="13"/>
  <c r="P7374" i="13" s="1"/>
  <c r="N7374" i="13"/>
  <c r="M7375" i="13" l="1"/>
  <c r="N7375" i="13"/>
  <c r="L7376" i="13"/>
  <c r="O7375" i="13"/>
  <c r="P7375" i="13" s="1"/>
  <c r="M7376" i="13" l="1"/>
  <c r="N7376" i="13"/>
  <c r="O7376" i="13"/>
  <c r="P7376" i="13" s="1"/>
  <c r="L7377" i="13"/>
  <c r="M7377" i="13" l="1"/>
  <c r="L7378" i="13"/>
  <c r="O7377" i="13"/>
  <c r="P7377" i="13" s="1"/>
  <c r="N7377" i="13"/>
  <c r="O7378" i="13" l="1"/>
  <c r="P7378" i="13" s="1"/>
  <c r="N7378" i="13"/>
  <c r="M7378" i="13"/>
  <c r="L7379" i="13"/>
  <c r="M7379" i="13" l="1"/>
  <c r="O7379" i="13"/>
  <c r="P7379" i="13" s="1"/>
  <c r="L7380" i="13"/>
  <c r="N7379" i="13"/>
  <c r="M7380" i="13" l="1"/>
  <c r="N7380" i="13"/>
  <c r="O7380" i="13"/>
  <c r="P7380" i="13" s="1"/>
  <c r="L7381" i="13"/>
  <c r="O7381" i="13" l="1"/>
  <c r="P7381" i="13" s="1"/>
  <c r="N7381" i="13"/>
  <c r="M7381" i="13"/>
  <c r="L7382" i="13"/>
  <c r="L7383" i="13" l="1"/>
  <c r="M7382" i="13"/>
  <c r="O7382" i="13"/>
  <c r="P7382" i="13" s="1"/>
  <c r="N7382" i="13"/>
  <c r="M7383" i="13" l="1"/>
  <c r="N7383" i="13"/>
  <c r="L7384" i="13"/>
  <c r="O7383" i="13"/>
  <c r="P7383" i="13" s="1"/>
  <c r="M7384" i="13" l="1"/>
  <c r="N7384" i="13"/>
  <c r="L7385" i="13"/>
  <c r="O7384" i="13"/>
  <c r="P7384" i="13" s="1"/>
  <c r="L7386" i="13" l="1"/>
  <c r="M7385" i="13"/>
  <c r="N7385" i="13"/>
  <c r="O7385" i="13"/>
  <c r="P7385" i="13" s="1"/>
  <c r="N7386" i="13" l="1"/>
  <c r="O7386" i="13"/>
  <c r="P7386" i="13" s="1"/>
  <c r="L7387" i="13"/>
  <c r="M7386" i="13"/>
  <c r="M7387" i="13" l="1"/>
  <c r="L7388" i="13"/>
  <c r="O7387" i="13"/>
  <c r="P7387" i="13" s="1"/>
  <c r="N7387" i="13"/>
  <c r="M7388" i="13" l="1"/>
  <c r="N7388" i="13"/>
  <c r="L7389" i="13"/>
  <c r="O7388" i="13"/>
  <c r="P7388" i="13" s="1"/>
  <c r="N7389" i="13" l="1"/>
  <c r="O7389" i="13"/>
  <c r="P7389" i="13" s="1"/>
  <c r="L7390" i="13"/>
  <c r="M7389" i="13"/>
  <c r="M7390" i="13" l="1"/>
  <c r="L7391" i="13"/>
  <c r="N7390" i="13"/>
  <c r="O7390" i="13"/>
  <c r="P7390" i="13" s="1"/>
  <c r="M7391" i="13" l="1"/>
  <c r="N7391" i="13"/>
  <c r="L7392" i="13"/>
  <c r="O7391" i="13"/>
  <c r="P7391" i="13" s="1"/>
  <c r="M7392" i="13" l="1"/>
  <c r="N7392" i="13"/>
  <c r="O7392" i="13"/>
  <c r="P7392" i="13" s="1"/>
  <c r="L7393" i="13"/>
  <c r="M7393" i="13" l="1"/>
  <c r="L7394" i="13"/>
  <c r="N7393" i="13"/>
  <c r="O7393" i="13"/>
  <c r="P7393" i="13" s="1"/>
  <c r="O7394" i="13" l="1"/>
  <c r="P7394" i="13" s="1"/>
  <c r="N7394" i="13"/>
  <c r="L7395" i="13"/>
  <c r="M7394" i="13"/>
  <c r="M7395" i="13" l="1"/>
  <c r="O7395" i="13"/>
  <c r="P7395" i="13" s="1"/>
  <c r="L7396" i="13"/>
  <c r="N7395" i="13"/>
  <c r="M7396" i="13" l="1"/>
  <c r="N7396" i="13"/>
  <c r="O7396" i="13"/>
  <c r="P7396" i="13" s="1"/>
  <c r="L7397" i="13"/>
  <c r="O7397" i="13" l="1"/>
  <c r="P7397" i="13" s="1"/>
  <c r="N7397" i="13"/>
  <c r="M7397" i="13"/>
  <c r="L7398" i="13"/>
  <c r="L7399" i="13" l="1"/>
  <c r="M7398" i="13"/>
  <c r="O7398" i="13"/>
  <c r="P7398" i="13" s="1"/>
  <c r="N7398" i="13"/>
  <c r="M7399" i="13" l="1"/>
  <c r="N7399" i="13"/>
  <c r="O7399" i="13"/>
  <c r="P7399" i="13" s="1"/>
  <c r="L7400" i="13"/>
  <c r="M7400" i="13" l="1"/>
  <c r="N7400" i="13"/>
  <c r="L7401" i="13"/>
  <c r="O7400" i="13"/>
  <c r="P7400" i="13" s="1"/>
  <c r="L7402" i="13" l="1"/>
  <c r="M7401" i="13"/>
  <c r="O7401" i="13"/>
  <c r="P7401" i="13" s="1"/>
  <c r="N7401" i="13"/>
  <c r="N7402" i="13" l="1"/>
  <c r="O7402" i="13"/>
  <c r="P7402" i="13" s="1"/>
  <c r="M7402" i="13"/>
  <c r="L7403" i="13"/>
  <c r="M7403" i="13" l="1"/>
  <c r="L7404" i="13"/>
  <c r="O7403" i="13"/>
  <c r="P7403" i="13" s="1"/>
  <c r="N7403" i="13"/>
  <c r="M7404" i="13" l="1"/>
  <c r="N7404" i="13"/>
  <c r="O7404" i="13"/>
  <c r="P7404" i="13" s="1"/>
  <c r="L7405" i="13"/>
  <c r="N7405" i="13" l="1"/>
  <c r="O7405" i="13"/>
  <c r="P7405" i="13" s="1"/>
  <c r="L7406" i="13"/>
  <c r="M7405" i="13"/>
  <c r="M7406" i="13" l="1"/>
  <c r="L7407" i="13"/>
  <c r="N7406" i="13"/>
  <c r="O7406" i="13"/>
  <c r="P7406" i="13" s="1"/>
  <c r="M7407" i="13" l="1"/>
  <c r="N7407" i="13"/>
  <c r="L7408" i="13"/>
  <c r="O7407" i="13"/>
  <c r="P7407" i="13" s="1"/>
  <c r="M7408" i="13" l="1"/>
  <c r="N7408" i="13"/>
  <c r="O7408" i="13"/>
  <c r="P7408" i="13" s="1"/>
  <c r="L7409" i="13"/>
  <c r="M7409" i="13" l="1"/>
  <c r="L7410" i="13"/>
  <c r="O7409" i="13"/>
  <c r="P7409" i="13" s="1"/>
  <c r="N7409" i="13"/>
  <c r="O7410" i="13" l="1"/>
  <c r="P7410" i="13" s="1"/>
  <c r="N7410" i="13"/>
  <c r="M7410" i="13"/>
  <c r="L7411" i="13"/>
  <c r="M7411" i="13" l="1"/>
  <c r="O7411" i="13"/>
  <c r="P7411" i="13" s="1"/>
  <c r="L7412" i="13"/>
  <c r="N7411" i="13"/>
  <c r="M7412" i="13" l="1"/>
  <c r="N7412" i="13"/>
  <c r="O7412" i="13"/>
  <c r="P7412" i="13" s="1"/>
  <c r="L7413" i="13"/>
  <c r="O7413" i="13" l="1"/>
  <c r="P7413" i="13" s="1"/>
  <c r="N7413" i="13"/>
  <c r="M7413" i="13"/>
  <c r="L7414" i="13"/>
  <c r="L7415" i="13" l="1"/>
  <c r="M7414" i="13"/>
  <c r="O7414" i="13"/>
  <c r="P7414" i="13" s="1"/>
  <c r="N7414" i="13"/>
  <c r="M7415" i="13" l="1"/>
  <c r="N7415" i="13"/>
  <c r="O7415" i="13"/>
  <c r="P7415" i="13" s="1"/>
  <c r="L7416" i="13"/>
  <c r="M7416" i="13" l="1"/>
  <c r="N7416" i="13"/>
  <c r="L7417" i="13"/>
  <c r="O7416" i="13"/>
  <c r="P7416" i="13" s="1"/>
  <c r="L7418" i="13" l="1"/>
  <c r="M7417" i="13"/>
  <c r="O7417" i="13"/>
  <c r="P7417" i="13" s="1"/>
  <c r="N7417" i="13"/>
  <c r="N7418" i="13" l="1"/>
  <c r="O7418" i="13"/>
  <c r="P7418" i="13" s="1"/>
  <c r="L7419" i="13"/>
  <c r="M7418" i="13"/>
  <c r="M7419" i="13" l="1"/>
  <c r="L7420" i="13"/>
  <c r="O7419" i="13"/>
  <c r="P7419" i="13" s="1"/>
  <c r="N7419" i="13"/>
  <c r="M7420" i="13" l="1"/>
  <c r="N7420" i="13"/>
  <c r="L7421" i="13"/>
  <c r="O7420" i="13"/>
  <c r="P7420" i="13" s="1"/>
  <c r="N7421" i="13" l="1"/>
  <c r="O7421" i="13"/>
  <c r="P7421" i="13" s="1"/>
  <c r="M7421" i="13"/>
  <c r="L7422" i="13"/>
  <c r="M7422" i="13" l="1"/>
  <c r="L7423" i="13"/>
  <c r="N7422" i="13"/>
  <c r="O7422" i="13"/>
  <c r="P7422" i="13" s="1"/>
  <c r="M7423" i="13" l="1"/>
  <c r="N7423" i="13"/>
  <c r="L7424" i="13"/>
  <c r="O7423" i="13"/>
  <c r="P7423" i="13" s="1"/>
  <c r="M7424" i="13" l="1"/>
  <c r="N7424" i="13"/>
  <c r="O7424" i="13"/>
  <c r="P7424" i="13" s="1"/>
  <c r="L7425" i="13"/>
  <c r="M7425" i="13" l="1"/>
  <c r="L7426" i="13"/>
  <c r="N7425" i="13"/>
  <c r="O7425" i="13"/>
  <c r="P7425" i="13" s="1"/>
  <c r="O7426" i="13" l="1"/>
  <c r="P7426" i="13" s="1"/>
  <c r="N7426" i="13"/>
  <c r="L7427" i="13"/>
  <c r="M7426" i="13"/>
  <c r="M7427" i="13" l="1"/>
  <c r="O7427" i="13"/>
  <c r="P7427" i="13" s="1"/>
  <c r="L7428" i="13"/>
  <c r="N7427" i="13"/>
  <c r="M7428" i="13" l="1"/>
  <c r="N7428" i="13"/>
  <c r="L7429" i="13"/>
  <c r="O7428" i="13"/>
  <c r="P7428" i="13" s="1"/>
  <c r="O7429" i="13" l="1"/>
  <c r="P7429" i="13" s="1"/>
  <c r="N7429" i="13"/>
  <c r="M7429" i="13"/>
  <c r="L7430" i="13"/>
  <c r="L7431" i="13" l="1"/>
  <c r="M7430" i="13"/>
  <c r="O7430" i="13"/>
  <c r="P7430" i="13" s="1"/>
  <c r="N7430" i="13"/>
  <c r="M7431" i="13" l="1"/>
  <c r="N7431" i="13"/>
  <c r="O7431" i="13"/>
  <c r="P7431" i="13" s="1"/>
  <c r="L7432" i="13"/>
  <c r="M7432" i="13" l="1"/>
  <c r="N7432" i="13"/>
  <c r="L7433" i="13"/>
  <c r="O7432" i="13"/>
  <c r="P7432" i="13" s="1"/>
  <c r="L7434" i="13" l="1"/>
  <c r="M7433" i="13"/>
  <c r="O7433" i="13"/>
  <c r="P7433" i="13" s="1"/>
  <c r="N7433" i="13"/>
  <c r="N7434" i="13" l="1"/>
  <c r="O7434" i="13"/>
  <c r="P7434" i="13" s="1"/>
  <c r="L7435" i="13"/>
  <c r="M7434" i="13"/>
  <c r="M7435" i="13" l="1"/>
  <c r="L7436" i="13"/>
  <c r="O7435" i="13"/>
  <c r="P7435" i="13" s="1"/>
  <c r="N7435" i="13"/>
  <c r="M7436" i="13" l="1"/>
  <c r="N7436" i="13"/>
  <c r="O7436" i="13"/>
  <c r="P7436" i="13" s="1"/>
  <c r="L7437" i="13"/>
  <c r="N7437" i="13" l="1"/>
  <c r="O7437" i="13"/>
  <c r="P7437" i="13" s="1"/>
  <c r="L7438" i="13"/>
  <c r="M7437" i="13"/>
  <c r="M7438" i="13" l="1"/>
  <c r="L7439" i="13"/>
  <c r="O7438" i="13"/>
  <c r="P7438" i="13" s="1"/>
  <c r="N7438" i="13"/>
  <c r="M7439" i="13" l="1"/>
  <c r="N7439" i="13"/>
  <c r="L7440" i="13"/>
  <c r="O7439" i="13"/>
  <c r="P7439" i="13" s="1"/>
  <c r="M7440" i="13" l="1"/>
  <c r="N7440" i="13"/>
  <c r="O7440" i="13"/>
  <c r="P7440" i="13" s="1"/>
  <c r="L7441" i="13"/>
  <c r="M7441" i="13" l="1"/>
  <c r="L7442" i="13"/>
  <c r="N7441" i="13"/>
  <c r="O7441" i="13"/>
  <c r="P7441" i="13" s="1"/>
  <c r="O7442" i="13" l="1"/>
  <c r="P7442" i="13" s="1"/>
  <c r="N7442" i="13"/>
  <c r="M7442" i="13"/>
  <c r="L7443" i="13"/>
  <c r="M7443" i="13" l="1"/>
  <c r="O7443" i="13"/>
  <c r="P7443" i="13" s="1"/>
  <c r="L7444" i="13"/>
  <c r="N7443" i="13"/>
  <c r="M7444" i="13" l="1"/>
  <c r="N7444" i="13"/>
  <c r="O7444" i="13"/>
  <c r="P7444" i="13" s="1"/>
  <c r="L7445" i="13"/>
  <c r="O7445" i="13" l="1"/>
  <c r="P7445" i="13" s="1"/>
  <c r="N7445" i="13"/>
  <c r="M7445" i="13"/>
  <c r="L7446" i="13"/>
  <c r="L7447" i="13" l="1"/>
  <c r="M7446" i="13"/>
  <c r="O7446" i="13"/>
  <c r="P7446" i="13" s="1"/>
  <c r="N7446" i="13"/>
  <c r="M7447" i="13" l="1"/>
  <c r="N7447" i="13"/>
  <c r="L7448" i="13"/>
  <c r="O7447" i="13"/>
  <c r="P7447" i="13" s="1"/>
  <c r="M7448" i="13" l="1"/>
  <c r="N7448" i="13"/>
  <c r="L7449" i="13"/>
  <c r="O7448" i="13"/>
  <c r="P7448" i="13" s="1"/>
  <c r="L7450" i="13" l="1"/>
  <c r="M7449" i="13"/>
  <c r="N7449" i="13"/>
  <c r="O7449" i="13"/>
  <c r="P7449" i="13" s="1"/>
  <c r="N7450" i="13" l="1"/>
  <c r="O7450" i="13"/>
  <c r="P7450" i="13" s="1"/>
  <c r="L7451" i="13"/>
  <c r="M7450" i="13"/>
  <c r="M7451" i="13" l="1"/>
  <c r="L7452" i="13"/>
  <c r="O7451" i="13"/>
  <c r="P7451" i="13" s="1"/>
  <c r="N7451" i="13"/>
  <c r="M7452" i="13" l="1"/>
  <c r="N7452" i="13"/>
  <c r="L7453" i="13"/>
  <c r="O7452" i="13"/>
  <c r="P7452" i="13" s="1"/>
  <c r="N7453" i="13" l="1"/>
  <c r="O7453" i="13"/>
  <c r="P7453" i="13" s="1"/>
  <c r="M7453" i="13"/>
  <c r="L7454" i="13"/>
  <c r="M7454" i="13" l="1"/>
  <c r="L7455" i="13"/>
  <c r="N7454" i="13"/>
  <c r="O7454" i="13"/>
  <c r="P7454" i="13" s="1"/>
  <c r="M7455" i="13" l="1"/>
  <c r="N7455" i="13"/>
  <c r="O7455" i="13"/>
  <c r="P7455" i="13" s="1"/>
  <c r="L7456" i="13"/>
  <c r="M7456" i="13" l="1"/>
  <c r="N7456" i="13"/>
  <c r="O7456" i="13"/>
  <c r="P7456" i="13" s="1"/>
  <c r="L7457" i="13"/>
  <c r="M7457" i="13" l="1"/>
  <c r="L7458" i="13"/>
  <c r="N7457" i="13"/>
  <c r="O7457" i="13"/>
  <c r="P7457" i="13" s="1"/>
  <c r="O7458" i="13" l="1"/>
  <c r="P7458" i="13" s="1"/>
  <c r="N7458" i="13"/>
  <c r="L7459" i="13"/>
  <c r="M7458" i="13"/>
  <c r="M7459" i="13" l="1"/>
  <c r="O7459" i="13"/>
  <c r="P7459" i="13" s="1"/>
  <c r="L7460" i="13"/>
  <c r="N7459" i="13"/>
  <c r="M7460" i="13" l="1"/>
  <c r="N7460" i="13"/>
  <c r="L7461" i="13"/>
  <c r="O7460" i="13"/>
  <c r="P7460" i="13" s="1"/>
  <c r="O7461" i="13" l="1"/>
  <c r="P7461" i="13" s="1"/>
  <c r="N7461" i="13"/>
  <c r="M7461" i="13"/>
  <c r="L7462" i="13"/>
  <c r="L7463" i="13" l="1"/>
  <c r="M7462" i="13"/>
  <c r="O7462" i="13"/>
  <c r="P7462" i="13" s="1"/>
  <c r="N7462" i="13"/>
  <c r="M7463" i="13" l="1"/>
  <c r="N7463" i="13"/>
  <c r="O7463" i="13"/>
  <c r="P7463" i="13" s="1"/>
  <c r="L7464" i="13"/>
  <c r="M7464" i="13" l="1"/>
  <c r="N7464" i="13"/>
  <c r="L7465" i="13"/>
  <c r="O7464" i="13"/>
  <c r="P7464" i="13" s="1"/>
  <c r="L7466" i="13" l="1"/>
  <c r="M7465" i="13"/>
  <c r="O7465" i="13"/>
  <c r="P7465" i="13" s="1"/>
  <c r="N7465" i="13"/>
  <c r="N7466" i="13" l="1"/>
  <c r="O7466" i="13"/>
  <c r="P7466" i="13" s="1"/>
  <c r="M7466" i="13"/>
  <c r="L7467" i="13"/>
  <c r="M7467" i="13" l="1"/>
  <c r="L7468" i="13"/>
  <c r="O7467" i="13"/>
  <c r="P7467" i="13" s="1"/>
  <c r="N7467" i="13"/>
  <c r="M7468" i="13" l="1"/>
  <c r="N7468" i="13"/>
  <c r="O7468" i="13"/>
  <c r="P7468" i="13" s="1"/>
  <c r="L7469" i="13"/>
  <c r="N7469" i="13" l="1"/>
  <c r="O7469" i="13"/>
  <c r="P7469" i="13" s="1"/>
  <c r="L7470" i="13"/>
  <c r="M7469" i="13"/>
  <c r="M7470" i="13" l="1"/>
  <c r="L7471" i="13"/>
  <c r="O7470" i="13"/>
  <c r="P7470" i="13" s="1"/>
  <c r="N7470" i="13"/>
  <c r="M7471" i="13" l="1"/>
  <c r="N7471" i="13"/>
  <c r="L7472" i="13"/>
  <c r="O7471" i="13"/>
  <c r="P7471" i="13" s="1"/>
  <c r="M7472" i="13" l="1"/>
  <c r="N7472" i="13"/>
  <c r="O7472" i="13"/>
  <c r="P7472" i="13" s="1"/>
  <c r="L7473" i="13"/>
  <c r="M7473" i="13" l="1"/>
  <c r="L7474" i="13"/>
  <c r="O7473" i="13"/>
  <c r="P7473" i="13" s="1"/>
  <c r="N7473" i="13"/>
  <c r="O7474" i="13" l="1"/>
  <c r="P7474" i="13" s="1"/>
  <c r="N7474" i="13"/>
  <c r="M7474" i="13"/>
  <c r="L7475" i="13"/>
  <c r="M7475" i="13" l="1"/>
  <c r="O7475" i="13"/>
  <c r="P7475" i="13" s="1"/>
  <c r="L7476" i="13"/>
  <c r="N7475" i="13"/>
  <c r="M7476" i="13" l="1"/>
  <c r="N7476" i="13"/>
  <c r="O7476" i="13"/>
  <c r="P7476" i="13" s="1"/>
  <c r="L7477" i="13"/>
  <c r="O7477" i="13" l="1"/>
  <c r="P7477" i="13" s="1"/>
  <c r="N7477" i="13"/>
  <c r="L7478" i="13"/>
  <c r="M7477" i="13"/>
  <c r="L7479" i="13" l="1"/>
  <c r="M7478" i="13"/>
  <c r="O7478" i="13"/>
  <c r="P7478" i="13" s="1"/>
  <c r="N7478" i="13"/>
  <c r="M7479" i="13" l="1"/>
  <c r="N7479" i="13"/>
  <c r="O7479" i="13"/>
  <c r="P7479" i="13" s="1"/>
  <c r="L7480" i="13"/>
  <c r="M7480" i="13" l="1"/>
  <c r="N7480" i="13"/>
  <c r="L7481" i="13"/>
  <c r="O7480" i="13"/>
  <c r="P7480" i="13" s="1"/>
  <c r="L7482" i="13" l="1"/>
  <c r="M7481" i="13"/>
  <c r="N7481" i="13"/>
  <c r="O7481" i="13"/>
  <c r="P7481" i="13" s="1"/>
  <c r="N7482" i="13" l="1"/>
  <c r="O7482" i="13"/>
  <c r="P7482" i="13" s="1"/>
  <c r="L7483" i="13"/>
  <c r="M7482" i="13"/>
  <c r="M7483" i="13" l="1"/>
  <c r="L7484" i="13"/>
  <c r="O7483" i="13"/>
  <c r="P7483" i="13" s="1"/>
  <c r="N7483" i="13"/>
  <c r="M7484" i="13" l="1"/>
  <c r="N7484" i="13"/>
  <c r="L7485" i="13"/>
  <c r="O7484" i="13"/>
  <c r="P7484" i="13" s="1"/>
  <c r="N7485" i="13" l="1"/>
  <c r="O7485" i="13"/>
  <c r="P7485" i="13" s="1"/>
  <c r="M7485" i="13"/>
  <c r="L7486" i="13"/>
  <c r="M7486" i="13" l="1"/>
  <c r="L7487" i="13"/>
  <c r="N7486" i="13"/>
  <c r="O7486" i="13"/>
  <c r="P7486" i="13" s="1"/>
  <c r="M7487" i="13" l="1"/>
  <c r="N7487" i="13"/>
  <c r="O7487" i="13"/>
  <c r="P7487" i="13" s="1"/>
  <c r="L7488" i="13"/>
  <c r="M7488" i="13" l="1"/>
  <c r="N7488" i="13"/>
  <c r="O7488" i="13"/>
  <c r="P7488" i="13" s="1"/>
  <c r="L7489" i="13"/>
  <c r="M7489" i="13" l="1"/>
  <c r="L7490" i="13"/>
  <c r="N7489" i="13"/>
  <c r="O7489" i="13"/>
  <c r="P7489" i="13" s="1"/>
  <c r="O7490" i="13" l="1"/>
  <c r="P7490" i="13" s="1"/>
  <c r="N7490" i="13"/>
  <c r="L7491" i="13"/>
  <c r="M7490" i="13"/>
  <c r="M7491" i="13" l="1"/>
  <c r="O7491" i="13"/>
  <c r="P7491" i="13" s="1"/>
  <c r="L7492" i="13"/>
  <c r="N7491" i="13"/>
  <c r="M7492" i="13" l="1"/>
  <c r="N7492" i="13"/>
  <c r="O7492" i="13"/>
  <c r="P7492" i="13" s="1"/>
  <c r="L7493" i="13"/>
  <c r="O7493" i="13" l="1"/>
  <c r="P7493" i="13" s="1"/>
  <c r="N7493" i="13"/>
  <c r="M7493" i="13"/>
  <c r="L7494" i="13"/>
  <c r="L7495" i="13" l="1"/>
  <c r="M7494" i="13"/>
  <c r="N7494" i="13"/>
  <c r="O7494" i="13"/>
  <c r="P7494" i="13" s="1"/>
  <c r="M7495" i="13" l="1"/>
  <c r="N7495" i="13"/>
  <c r="O7495" i="13"/>
  <c r="P7495" i="13" s="1"/>
  <c r="L7496" i="13"/>
  <c r="M7496" i="13" l="1"/>
  <c r="N7496" i="13"/>
  <c r="L7497" i="13"/>
  <c r="O7496" i="13"/>
  <c r="P7496" i="13" s="1"/>
  <c r="L7498" i="13" l="1"/>
  <c r="M7497" i="13"/>
  <c r="O7497" i="13"/>
  <c r="P7497" i="13" s="1"/>
  <c r="N7497" i="13"/>
  <c r="N7498" i="13" l="1"/>
  <c r="O7498" i="13"/>
  <c r="P7498" i="13" s="1"/>
  <c r="M7498" i="13"/>
  <c r="L7499" i="13"/>
  <c r="M7499" i="13" l="1"/>
  <c r="L7500" i="13"/>
  <c r="O7499" i="13"/>
  <c r="P7499" i="13" s="1"/>
  <c r="N7499" i="13"/>
  <c r="M7500" i="13" l="1"/>
  <c r="N7500" i="13"/>
  <c r="O7500" i="13"/>
  <c r="P7500" i="13" s="1"/>
  <c r="L7501" i="13"/>
  <c r="N7501" i="13" l="1"/>
  <c r="O7501" i="13"/>
  <c r="P7501" i="13" s="1"/>
  <c r="L7502" i="13"/>
  <c r="M7501" i="13"/>
  <c r="M7502" i="13" l="1"/>
  <c r="L7503" i="13"/>
  <c r="O7502" i="13"/>
  <c r="P7502" i="13" s="1"/>
  <c r="N7502" i="13"/>
  <c r="M7503" i="13" l="1"/>
  <c r="N7503" i="13"/>
  <c r="L7504" i="13"/>
  <c r="O7503" i="13"/>
  <c r="P7503" i="13" s="1"/>
  <c r="M7504" i="13" l="1"/>
  <c r="N7504" i="13"/>
  <c r="O7504" i="13"/>
  <c r="P7504" i="13" s="1"/>
  <c r="L7505" i="13"/>
  <c r="M7505" i="13" l="1"/>
  <c r="L7506" i="13"/>
  <c r="O7505" i="13"/>
  <c r="P7505" i="13" s="1"/>
  <c r="N7505" i="13"/>
  <c r="O7506" i="13" l="1"/>
  <c r="P7506" i="13" s="1"/>
  <c r="N7506" i="13"/>
  <c r="M7506" i="13"/>
  <c r="L7507" i="13"/>
  <c r="M7507" i="13" l="1"/>
  <c r="O7507" i="13"/>
  <c r="P7507" i="13" s="1"/>
  <c r="L7508" i="13"/>
  <c r="N7507" i="13"/>
  <c r="M7508" i="13" l="1"/>
  <c r="N7508" i="13"/>
  <c r="O7508" i="13"/>
  <c r="P7508" i="13" s="1"/>
  <c r="L7509" i="13"/>
  <c r="O7509" i="13" l="1"/>
  <c r="P7509" i="13" s="1"/>
  <c r="N7509" i="13"/>
  <c r="M7509" i="13"/>
  <c r="L7510" i="13"/>
  <c r="L7511" i="13" l="1"/>
  <c r="M7510" i="13"/>
  <c r="O7510" i="13"/>
  <c r="P7510" i="13" s="1"/>
  <c r="N7510" i="13"/>
  <c r="M7511" i="13" l="1"/>
  <c r="N7511" i="13"/>
  <c r="L7512" i="13"/>
  <c r="O7511" i="13"/>
  <c r="P7511" i="13" s="1"/>
  <c r="M7512" i="13" l="1"/>
  <c r="N7512" i="13"/>
  <c r="L7513" i="13"/>
  <c r="O7512" i="13"/>
  <c r="P7512" i="13" s="1"/>
  <c r="L7514" i="13" l="1"/>
  <c r="M7513" i="13"/>
  <c r="N7513" i="13"/>
  <c r="O7513" i="13"/>
  <c r="P7513" i="13" s="1"/>
  <c r="N7514" i="13" l="1"/>
  <c r="O7514" i="13"/>
  <c r="P7514" i="13" s="1"/>
  <c r="L7515" i="13"/>
  <c r="M7514" i="13"/>
  <c r="M7515" i="13" l="1"/>
  <c r="L7516" i="13"/>
  <c r="O7515" i="13"/>
  <c r="P7515" i="13" s="1"/>
  <c r="N7515" i="13"/>
  <c r="M7516" i="13" l="1"/>
  <c r="N7516" i="13"/>
  <c r="L7517" i="13"/>
  <c r="O7516" i="13"/>
  <c r="P7516" i="13" s="1"/>
  <c r="N7517" i="13" l="1"/>
  <c r="O7517" i="13"/>
  <c r="P7517" i="13" s="1"/>
  <c r="M7517" i="13"/>
  <c r="L7518" i="13"/>
  <c r="M7518" i="13" l="1"/>
  <c r="L7519" i="13"/>
  <c r="N7518" i="13"/>
  <c r="O7518" i="13"/>
  <c r="P7518" i="13" s="1"/>
  <c r="M7519" i="13" l="1"/>
  <c r="N7519" i="13"/>
  <c r="O7519" i="13"/>
  <c r="P7519" i="13" s="1"/>
  <c r="L7520" i="13"/>
  <c r="M7520" i="13" l="1"/>
  <c r="N7520" i="13"/>
  <c r="O7520" i="13"/>
  <c r="P7520" i="13" s="1"/>
  <c r="L7521" i="13"/>
  <c r="M7521" i="13" l="1"/>
  <c r="L7522" i="13"/>
  <c r="N7521" i="13"/>
  <c r="O7521" i="13"/>
  <c r="P7521" i="13" s="1"/>
  <c r="O7522" i="13" l="1"/>
  <c r="P7522" i="13" s="1"/>
  <c r="N7522" i="13"/>
  <c r="L7523" i="13"/>
  <c r="M7522" i="13"/>
  <c r="M7523" i="13" l="1"/>
  <c r="O7523" i="13"/>
  <c r="P7523" i="13" s="1"/>
  <c r="L7524" i="13"/>
  <c r="N7523" i="13"/>
  <c r="M7524" i="13" l="1"/>
  <c r="N7524" i="13"/>
  <c r="L7525" i="13"/>
  <c r="O7524" i="13"/>
  <c r="P7524" i="13" s="1"/>
  <c r="O7525" i="13" l="1"/>
  <c r="P7525" i="13" s="1"/>
  <c r="N7525" i="13"/>
  <c r="M7525" i="13"/>
  <c r="L7526" i="13"/>
  <c r="L7527" i="13" l="1"/>
  <c r="M7526" i="13"/>
  <c r="O7526" i="13"/>
  <c r="P7526" i="13" s="1"/>
  <c r="N7526" i="13"/>
  <c r="M7527" i="13" l="1"/>
  <c r="N7527" i="13"/>
  <c r="O7527" i="13"/>
  <c r="P7527" i="13" s="1"/>
  <c r="L7528" i="13"/>
  <c r="M7528" i="13" l="1"/>
  <c r="N7528" i="13"/>
  <c r="L7529" i="13"/>
  <c r="O7528" i="13"/>
  <c r="P7528" i="13" s="1"/>
  <c r="L7530" i="13" l="1"/>
  <c r="M7529" i="13"/>
  <c r="O7529" i="13"/>
  <c r="P7529" i="13" s="1"/>
  <c r="N7529" i="13"/>
  <c r="N7530" i="13" l="1"/>
  <c r="O7530" i="13"/>
  <c r="P7530" i="13" s="1"/>
  <c r="M7530" i="13"/>
  <c r="L7531" i="13"/>
  <c r="M7531" i="13" l="1"/>
  <c r="L7532" i="13"/>
  <c r="O7531" i="13"/>
  <c r="P7531" i="13" s="1"/>
  <c r="N7531" i="13"/>
  <c r="M7532" i="13" l="1"/>
  <c r="N7532" i="13"/>
  <c r="O7532" i="13"/>
  <c r="P7532" i="13" s="1"/>
  <c r="L7533" i="13"/>
  <c r="N7533" i="13" l="1"/>
  <c r="O7533" i="13"/>
  <c r="P7533" i="13" s="1"/>
  <c r="L7534" i="13"/>
  <c r="M7533" i="13"/>
  <c r="M7534" i="13" l="1"/>
  <c r="L7535" i="13"/>
  <c r="O7534" i="13"/>
  <c r="P7534" i="13" s="1"/>
  <c r="N7534" i="13"/>
  <c r="M7535" i="13" l="1"/>
  <c r="N7535" i="13"/>
  <c r="L7536" i="13"/>
  <c r="O7535" i="13"/>
  <c r="P7535" i="13" s="1"/>
  <c r="M7536" i="13" l="1"/>
  <c r="N7536" i="13"/>
  <c r="O7536" i="13"/>
  <c r="P7536" i="13" s="1"/>
  <c r="L7537" i="13"/>
  <c r="M7537" i="13" l="1"/>
  <c r="L7538" i="13"/>
  <c r="O7537" i="13"/>
  <c r="P7537" i="13" s="1"/>
  <c r="N7537" i="13"/>
  <c r="O7538" i="13" l="1"/>
  <c r="P7538" i="13" s="1"/>
  <c r="N7538" i="13"/>
  <c r="M7538" i="13"/>
  <c r="L7539" i="13"/>
  <c r="M7539" i="13" l="1"/>
  <c r="O7539" i="13"/>
  <c r="P7539" i="13" s="1"/>
  <c r="L7540" i="13"/>
  <c r="N7539" i="13"/>
  <c r="M7540" i="13" l="1"/>
  <c r="N7540" i="13"/>
  <c r="O7540" i="13"/>
  <c r="P7540" i="13" s="1"/>
  <c r="L7541" i="13"/>
  <c r="O7541" i="13" l="1"/>
  <c r="P7541" i="13" s="1"/>
  <c r="N7541" i="13"/>
  <c r="L7542" i="13"/>
  <c r="M7541" i="13"/>
  <c r="L7543" i="13" l="1"/>
  <c r="M7542" i="13"/>
  <c r="O7542" i="13"/>
  <c r="P7542" i="13" s="1"/>
  <c r="N7542" i="13"/>
  <c r="M7543" i="13" l="1"/>
  <c r="N7543" i="13"/>
  <c r="O7543" i="13"/>
  <c r="P7543" i="13" s="1"/>
  <c r="L7544" i="13"/>
  <c r="M7544" i="13" l="1"/>
  <c r="N7544" i="13"/>
  <c r="L7545" i="13"/>
  <c r="O7544" i="13"/>
  <c r="P7544" i="13" s="1"/>
  <c r="L7546" i="13" l="1"/>
  <c r="M7545" i="13"/>
  <c r="N7545" i="13"/>
  <c r="O7545" i="13"/>
  <c r="P7545" i="13" s="1"/>
  <c r="N7546" i="13" l="1"/>
  <c r="O7546" i="13"/>
  <c r="P7546" i="13" s="1"/>
  <c r="L7547" i="13"/>
  <c r="M7546" i="13"/>
  <c r="M7547" i="13" l="1"/>
  <c r="L7548" i="13"/>
  <c r="O7547" i="13"/>
  <c r="P7547" i="13" s="1"/>
  <c r="N7547" i="13"/>
  <c r="M7548" i="13" l="1"/>
  <c r="N7548" i="13"/>
  <c r="L7549" i="13"/>
  <c r="O7548" i="13"/>
  <c r="P7548" i="13" s="1"/>
  <c r="N7549" i="13" l="1"/>
  <c r="O7549" i="13"/>
  <c r="P7549" i="13" s="1"/>
  <c r="M7549" i="13"/>
  <c r="L7550" i="13"/>
  <c r="M7550" i="13" l="1"/>
  <c r="L7551" i="13"/>
  <c r="N7550" i="13"/>
  <c r="O7550" i="13"/>
  <c r="P7550" i="13" s="1"/>
  <c r="M7551" i="13" l="1"/>
  <c r="N7551" i="13"/>
  <c r="O7551" i="13"/>
  <c r="P7551" i="13" s="1"/>
  <c r="L7552" i="13"/>
  <c r="M7552" i="13" l="1"/>
  <c r="N7552" i="13"/>
  <c r="O7552" i="13"/>
  <c r="P7552" i="13" s="1"/>
  <c r="L7553" i="13"/>
  <c r="M7553" i="13" l="1"/>
  <c r="L7554" i="13"/>
  <c r="N7553" i="13"/>
  <c r="O7553" i="13"/>
  <c r="P7553" i="13" s="1"/>
  <c r="O7554" i="13" l="1"/>
  <c r="P7554" i="13" s="1"/>
  <c r="N7554" i="13"/>
  <c r="L7555" i="13"/>
  <c r="M7554" i="13"/>
  <c r="M7555" i="13" l="1"/>
  <c r="O7555" i="13"/>
  <c r="P7555" i="13" s="1"/>
  <c r="L7556" i="13"/>
  <c r="N7555" i="13"/>
  <c r="M7556" i="13" l="1"/>
  <c r="N7556" i="13"/>
  <c r="L7557" i="13"/>
  <c r="O7556" i="13"/>
  <c r="P7556" i="13" s="1"/>
  <c r="O7557" i="13" l="1"/>
  <c r="P7557" i="13" s="1"/>
  <c r="N7557" i="13"/>
  <c r="M7557" i="13"/>
  <c r="L7558" i="13"/>
  <c r="L7559" i="13" l="1"/>
  <c r="M7558" i="13"/>
  <c r="N7558" i="13"/>
  <c r="O7558" i="13"/>
  <c r="P7558" i="13" s="1"/>
  <c r="M7559" i="13" l="1"/>
  <c r="N7559" i="13"/>
  <c r="O7559" i="13"/>
  <c r="P7559" i="13" s="1"/>
  <c r="L7560" i="13"/>
  <c r="M7560" i="13" l="1"/>
  <c r="N7560" i="13"/>
  <c r="L7561" i="13"/>
  <c r="O7560" i="13"/>
  <c r="P7560" i="13" s="1"/>
  <c r="L7562" i="13" l="1"/>
  <c r="M7561" i="13"/>
  <c r="O7561" i="13"/>
  <c r="P7561" i="13" s="1"/>
  <c r="N7561" i="13"/>
  <c r="N7562" i="13" l="1"/>
  <c r="O7562" i="13"/>
  <c r="P7562" i="13" s="1"/>
  <c r="M7562" i="13"/>
  <c r="L7563" i="13"/>
  <c r="M7563" i="13" l="1"/>
  <c r="L7564" i="13"/>
  <c r="O7563" i="13"/>
  <c r="P7563" i="13" s="1"/>
  <c r="N7563" i="13"/>
  <c r="M7564" i="13" l="1"/>
  <c r="N7564" i="13"/>
  <c r="O7564" i="13"/>
  <c r="P7564" i="13" s="1"/>
  <c r="L7565" i="13"/>
  <c r="N7565" i="13" l="1"/>
  <c r="O7565" i="13"/>
  <c r="P7565" i="13" s="1"/>
  <c r="L7566" i="13"/>
  <c r="M7565" i="13"/>
  <c r="M7566" i="13" l="1"/>
  <c r="L7567" i="13"/>
  <c r="O7566" i="13"/>
  <c r="P7566" i="13" s="1"/>
  <c r="N7566" i="13"/>
  <c r="M7567" i="13" l="1"/>
  <c r="N7567" i="13"/>
  <c r="L7568" i="13"/>
  <c r="O7567" i="13"/>
  <c r="P7567" i="13" s="1"/>
  <c r="M7568" i="13" l="1"/>
  <c r="N7568" i="13"/>
  <c r="O7568" i="13"/>
  <c r="P7568" i="13" s="1"/>
  <c r="L7569" i="13"/>
  <c r="M7569" i="13" l="1"/>
  <c r="L7570" i="13"/>
  <c r="N7569" i="13"/>
  <c r="O7569" i="13"/>
  <c r="P7569" i="13" s="1"/>
  <c r="O7570" i="13" l="1"/>
  <c r="P7570" i="13" s="1"/>
  <c r="N7570" i="13"/>
  <c r="M7570" i="13"/>
  <c r="L7571" i="13"/>
  <c r="M7571" i="13" l="1"/>
  <c r="O7571" i="13"/>
  <c r="P7571" i="13" s="1"/>
  <c r="L7572" i="13"/>
  <c r="N7571" i="13"/>
  <c r="M7572" i="13" l="1"/>
  <c r="N7572" i="13"/>
  <c r="O7572" i="13"/>
  <c r="P7572" i="13" s="1"/>
  <c r="L7573" i="13"/>
  <c r="O7573" i="13" l="1"/>
  <c r="P7573" i="13" s="1"/>
  <c r="N7573" i="13"/>
  <c r="L7574" i="13"/>
  <c r="M7573" i="13"/>
  <c r="L7575" i="13" l="1"/>
  <c r="M7574" i="13"/>
  <c r="O7574" i="13"/>
  <c r="P7574" i="13" s="1"/>
  <c r="N7574" i="13"/>
  <c r="M7575" i="13" l="1"/>
  <c r="N7575" i="13"/>
  <c r="L7576" i="13"/>
  <c r="O7575" i="13"/>
  <c r="P7575" i="13" s="1"/>
  <c r="M7576" i="13" l="1"/>
  <c r="N7576" i="13"/>
  <c r="L7577" i="13"/>
  <c r="O7576" i="13"/>
  <c r="P7576" i="13" s="1"/>
  <c r="L7578" i="13" l="1"/>
  <c r="M7577" i="13"/>
  <c r="N7577" i="13"/>
  <c r="O7577" i="13"/>
  <c r="P7577" i="13" s="1"/>
  <c r="N7578" i="13" l="1"/>
  <c r="O7578" i="13"/>
  <c r="P7578" i="13" s="1"/>
  <c r="L7579" i="13"/>
  <c r="M7578" i="13"/>
  <c r="M7579" i="13" l="1"/>
  <c r="L7580" i="13"/>
  <c r="O7579" i="13"/>
  <c r="P7579" i="13" s="1"/>
  <c r="N7579" i="13"/>
  <c r="M7580" i="13" l="1"/>
  <c r="N7580" i="13"/>
  <c r="L7581" i="13"/>
  <c r="O7580" i="13"/>
  <c r="P7580" i="13" s="1"/>
  <c r="N7581" i="13" l="1"/>
  <c r="O7581" i="13"/>
  <c r="P7581" i="13" s="1"/>
  <c r="M7581" i="13"/>
  <c r="L7582" i="13"/>
  <c r="M7582" i="13" l="1"/>
  <c r="L7583" i="13"/>
  <c r="N7582" i="13"/>
  <c r="O7582" i="13"/>
  <c r="P7582" i="13" s="1"/>
  <c r="M7583" i="13" l="1"/>
  <c r="N7583" i="13"/>
  <c r="O7583" i="13"/>
  <c r="P7583" i="13" s="1"/>
  <c r="L7584" i="13"/>
  <c r="M7584" i="13" l="1"/>
  <c r="N7584" i="13"/>
  <c r="O7584" i="13"/>
  <c r="P7584" i="13" s="1"/>
  <c r="L7585" i="13"/>
  <c r="M7585" i="13" l="1"/>
  <c r="L7586" i="13"/>
  <c r="N7585" i="13"/>
  <c r="O7585" i="13"/>
  <c r="P7585" i="13" s="1"/>
  <c r="O7586" i="13" l="1"/>
  <c r="P7586" i="13" s="1"/>
  <c r="N7586" i="13"/>
  <c r="M7586" i="13"/>
  <c r="L7587" i="13"/>
  <c r="M7587" i="13" l="1"/>
  <c r="O7587" i="13"/>
  <c r="P7587" i="13" s="1"/>
  <c r="L7588" i="13"/>
  <c r="N7587" i="13"/>
  <c r="M7588" i="13" l="1"/>
  <c r="N7588" i="13"/>
  <c r="L7589" i="13"/>
  <c r="O7588" i="13"/>
  <c r="P7588" i="13" s="1"/>
  <c r="O7589" i="13" l="1"/>
  <c r="P7589" i="13" s="1"/>
  <c r="N7589" i="13"/>
  <c r="M7589" i="13"/>
  <c r="L7590" i="13"/>
  <c r="L7591" i="13" l="1"/>
  <c r="M7590" i="13"/>
  <c r="N7590" i="13"/>
  <c r="O7590" i="13"/>
  <c r="P7590" i="13" s="1"/>
  <c r="M7591" i="13" l="1"/>
  <c r="N7591" i="13"/>
  <c r="O7591" i="13"/>
  <c r="P7591" i="13" s="1"/>
  <c r="L7592" i="13"/>
  <c r="M7592" i="13" l="1"/>
  <c r="N7592" i="13"/>
  <c r="L7593" i="13"/>
  <c r="O7592" i="13"/>
  <c r="P7592" i="13" s="1"/>
  <c r="L7594" i="13" l="1"/>
  <c r="M7593" i="13"/>
  <c r="O7593" i="13"/>
  <c r="P7593" i="13" s="1"/>
  <c r="N7593" i="13"/>
  <c r="N7594" i="13" l="1"/>
  <c r="O7594" i="13"/>
  <c r="P7594" i="13" s="1"/>
  <c r="M7594" i="13"/>
  <c r="L7595" i="13"/>
  <c r="M7595" i="13" l="1"/>
  <c r="L7596" i="13"/>
  <c r="O7595" i="13"/>
  <c r="P7595" i="13" s="1"/>
  <c r="N7595" i="13"/>
  <c r="M7596" i="13" l="1"/>
  <c r="N7596" i="13"/>
  <c r="O7596" i="13"/>
  <c r="P7596" i="13" s="1"/>
  <c r="L7597" i="13"/>
  <c r="N7597" i="13" l="1"/>
  <c r="O7597" i="13"/>
  <c r="P7597" i="13" s="1"/>
  <c r="L7598" i="13"/>
  <c r="M7597" i="13"/>
  <c r="M7598" i="13" l="1"/>
  <c r="L7599" i="13"/>
  <c r="O7598" i="13"/>
  <c r="P7598" i="13" s="1"/>
  <c r="N7598" i="13"/>
  <c r="M7599" i="13" l="1"/>
  <c r="N7599" i="13"/>
  <c r="L7600" i="13"/>
  <c r="O7599" i="13"/>
  <c r="P7599" i="13" s="1"/>
  <c r="M7600" i="13" l="1"/>
  <c r="N7600" i="13"/>
  <c r="O7600" i="13"/>
  <c r="P7600" i="13" s="1"/>
  <c r="L7601" i="13"/>
  <c r="M7601" i="13" l="1"/>
  <c r="L7602" i="13"/>
  <c r="O7601" i="13"/>
  <c r="P7601" i="13" s="1"/>
  <c r="N7601" i="13"/>
  <c r="O7602" i="13" l="1"/>
  <c r="P7602" i="13" s="1"/>
  <c r="N7602" i="13"/>
  <c r="M7602" i="13"/>
  <c r="L7603" i="13"/>
  <c r="M7603" i="13" l="1"/>
  <c r="O7603" i="13"/>
  <c r="P7603" i="13" s="1"/>
  <c r="L7604" i="13"/>
  <c r="N7603" i="13"/>
  <c r="M7604" i="13" l="1"/>
  <c r="N7604" i="13"/>
  <c r="O7604" i="13"/>
  <c r="P7604" i="13" s="1"/>
  <c r="L7605" i="13"/>
  <c r="O7605" i="13" l="1"/>
  <c r="P7605" i="13" s="1"/>
  <c r="N7605" i="13"/>
  <c r="L7606" i="13"/>
  <c r="M7605" i="13"/>
  <c r="L7607" i="13" l="1"/>
  <c r="M7606" i="13"/>
  <c r="O7606" i="13"/>
  <c r="P7606" i="13" s="1"/>
  <c r="N7606" i="13"/>
  <c r="M7607" i="13" l="1"/>
  <c r="N7607" i="13"/>
  <c r="L7608" i="13"/>
  <c r="O7607" i="13"/>
  <c r="P7607" i="13" s="1"/>
  <c r="M7608" i="13" l="1"/>
  <c r="N7608" i="13"/>
  <c r="L7609" i="13"/>
  <c r="O7608" i="13"/>
  <c r="P7608" i="13" s="1"/>
  <c r="L7610" i="13" l="1"/>
  <c r="M7609" i="13"/>
  <c r="N7609" i="13"/>
  <c r="O7609" i="13"/>
  <c r="P7609" i="13" s="1"/>
  <c r="N7610" i="13" l="1"/>
  <c r="O7610" i="13"/>
  <c r="P7610" i="13" s="1"/>
  <c r="L7611" i="13"/>
  <c r="M7610" i="13"/>
  <c r="M7611" i="13" l="1"/>
  <c r="L7612" i="13"/>
  <c r="O7611" i="13"/>
  <c r="P7611" i="13" s="1"/>
  <c r="N7611" i="13"/>
  <c r="M7612" i="13" l="1"/>
  <c r="N7612" i="13"/>
  <c r="L7613" i="13"/>
  <c r="O7612" i="13"/>
  <c r="P7612" i="13" s="1"/>
  <c r="N7613" i="13" l="1"/>
  <c r="O7613" i="13"/>
  <c r="P7613" i="13" s="1"/>
  <c r="M7613" i="13"/>
  <c r="L7614" i="13"/>
  <c r="M7614" i="13" l="1"/>
  <c r="L7615" i="13"/>
  <c r="N7614" i="13"/>
  <c r="O7614" i="13"/>
  <c r="P7614" i="13" s="1"/>
  <c r="M7615" i="13" l="1"/>
  <c r="N7615" i="13"/>
  <c r="O7615" i="13"/>
  <c r="P7615" i="13" s="1"/>
  <c r="L7616" i="13"/>
  <c r="M7616" i="13" l="1"/>
  <c r="N7616" i="13"/>
  <c r="O7616" i="13"/>
  <c r="P7616" i="13" s="1"/>
  <c r="L7617" i="13"/>
  <c r="M7617" i="13" l="1"/>
  <c r="L7618" i="13"/>
  <c r="N7617" i="13"/>
  <c r="O7617" i="13"/>
  <c r="P7617" i="13" s="1"/>
  <c r="O7618" i="13" l="1"/>
  <c r="P7618" i="13" s="1"/>
  <c r="N7618" i="13"/>
  <c r="L7619" i="13"/>
  <c r="M7618" i="13"/>
  <c r="M7619" i="13" l="1"/>
  <c r="O7619" i="13"/>
  <c r="P7619" i="13" s="1"/>
  <c r="L7620" i="13"/>
  <c r="N7619" i="13"/>
  <c r="M7620" i="13" l="1"/>
  <c r="N7620" i="13"/>
  <c r="L7621" i="13"/>
  <c r="O7620" i="13"/>
  <c r="P7620" i="13" s="1"/>
  <c r="O7621" i="13" l="1"/>
  <c r="P7621" i="13" s="1"/>
  <c r="N7621" i="13"/>
  <c r="M7621" i="13"/>
  <c r="L7622" i="13"/>
  <c r="L7623" i="13" l="1"/>
  <c r="M7622" i="13"/>
  <c r="N7622" i="13"/>
  <c r="O7622" i="13"/>
  <c r="P7622" i="13" s="1"/>
  <c r="M7623" i="13" l="1"/>
  <c r="N7623" i="13"/>
  <c r="O7623" i="13"/>
  <c r="P7623" i="13" s="1"/>
  <c r="L7624" i="13"/>
  <c r="M7624" i="13" l="1"/>
  <c r="N7624" i="13"/>
  <c r="L7625" i="13"/>
  <c r="O7624" i="13"/>
  <c r="P7624" i="13" s="1"/>
  <c r="L7626" i="13" l="1"/>
  <c r="M7625" i="13"/>
  <c r="O7625" i="13"/>
  <c r="P7625" i="13" s="1"/>
  <c r="N7625" i="13"/>
  <c r="N7626" i="13" l="1"/>
  <c r="O7626" i="13"/>
  <c r="P7626" i="13" s="1"/>
  <c r="M7626" i="13"/>
  <c r="L7627" i="13"/>
  <c r="M7627" i="13" l="1"/>
  <c r="L7628" i="13"/>
  <c r="O7627" i="13"/>
  <c r="P7627" i="13" s="1"/>
  <c r="N7627" i="13"/>
  <c r="M7628" i="13" l="1"/>
  <c r="N7628" i="13"/>
  <c r="O7628" i="13"/>
  <c r="P7628" i="13" s="1"/>
  <c r="L7629" i="13"/>
  <c r="N7629" i="13" l="1"/>
  <c r="O7629" i="13"/>
  <c r="P7629" i="13" s="1"/>
  <c r="L7630" i="13"/>
  <c r="M7629" i="13"/>
  <c r="M7630" i="13" l="1"/>
  <c r="L7631" i="13"/>
  <c r="O7630" i="13"/>
  <c r="P7630" i="13" s="1"/>
  <c r="N7630" i="13"/>
  <c r="M7631" i="13" l="1"/>
  <c r="N7631" i="13"/>
  <c r="L7632" i="13"/>
  <c r="O7631" i="13"/>
  <c r="P7631" i="13" s="1"/>
  <c r="M7632" i="13" l="1"/>
  <c r="N7632" i="13"/>
  <c r="O7632" i="13"/>
  <c r="P7632" i="13" s="1"/>
  <c r="L7633" i="13"/>
  <c r="M7633" i="13" l="1"/>
  <c r="L7634" i="13"/>
  <c r="N7633" i="13"/>
  <c r="O7633" i="13"/>
  <c r="P7633" i="13" s="1"/>
  <c r="O7634" i="13" l="1"/>
  <c r="P7634" i="13" s="1"/>
  <c r="N7634" i="13"/>
  <c r="M7634" i="13"/>
  <c r="L7635" i="13"/>
  <c r="M7635" i="13" l="1"/>
  <c r="O7635" i="13"/>
  <c r="P7635" i="13" s="1"/>
  <c r="L7636" i="13"/>
  <c r="N7635" i="13"/>
  <c r="M7636" i="13" l="1"/>
  <c r="N7636" i="13"/>
  <c r="O7636" i="13"/>
  <c r="P7636" i="13" s="1"/>
  <c r="L7637" i="13"/>
  <c r="O7637" i="13" l="1"/>
  <c r="P7637" i="13" s="1"/>
  <c r="N7637" i="13"/>
  <c r="L7638" i="13"/>
  <c r="M7637" i="13"/>
  <c r="L7639" i="13" l="1"/>
  <c r="M7638" i="13"/>
  <c r="O7638" i="13"/>
  <c r="P7638" i="13" s="1"/>
  <c r="N7638" i="13"/>
  <c r="M7639" i="13" l="1"/>
  <c r="N7639" i="13"/>
  <c r="L7640" i="13"/>
  <c r="O7639" i="13"/>
  <c r="P7639" i="13" s="1"/>
  <c r="M7640" i="13" l="1"/>
  <c r="N7640" i="13"/>
  <c r="L7641" i="13"/>
  <c r="O7640" i="13"/>
  <c r="P7640" i="13" s="1"/>
  <c r="L7642" i="13" l="1"/>
  <c r="M7641" i="13"/>
  <c r="N7641" i="13"/>
  <c r="O7641" i="13"/>
  <c r="P7641" i="13" s="1"/>
  <c r="N7642" i="13" l="1"/>
  <c r="O7642" i="13"/>
  <c r="P7642" i="13" s="1"/>
  <c r="L7643" i="13"/>
  <c r="M7642" i="13"/>
  <c r="M7643" i="13" l="1"/>
  <c r="L7644" i="13"/>
  <c r="O7643" i="13"/>
  <c r="P7643" i="13" s="1"/>
  <c r="N7643" i="13"/>
  <c r="M7644" i="13" l="1"/>
  <c r="N7644" i="13"/>
  <c r="L7645" i="13"/>
  <c r="O7644" i="13"/>
  <c r="P7644" i="13" s="1"/>
  <c r="N7645" i="13" l="1"/>
  <c r="O7645" i="13"/>
  <c r="P7645" i="13" s="1"/>
  <c r="M7645" i="13"/>
  <c r="L7646" i="13"/>
  <c r="M7646" i="13" l="1"/>
  <c r="L7647" i="13"/>
  <c r="N7646" i="13"/>
  <c r="O7646" i="13"/>
  <c r="P7646" i="13" s="1"/>
  <c r="M7647" i="13" l="1"/>
  <c r="N7647" i="13"/>
  <c r="O7647" i="13"/>
  <c r="P7647" i="13" s="1"/>
  <c r="L7648" i="13"/>
  <c r="M7648" i="13" l="1"/>
  <c r="N7648" i="13"/>
  <c r="O7648" i="13"/>
  <c r="P7648" i="13" s="1"/>
  <c r="L7649" i="13"/>
  <c r="M7649" i="13" l="1"/>
  <c r="L7650" i="13"/>
  <c r="N7649" i="13"/>
  <c r="O7649" i="13"/>
  <c r="P7649" i="13" s="1"/>
  <c r="O7650" i="13" l="1"/>
  <c r="P7650" i="13" s="1"/>
  <c r="N7650" i="13"/>
  <c r="M7650" i="13"/>
  <c r="L7651" i="13"/>
  <c r="M7651" i="13" l="1"/>
  <c r="O7651" i="13"/>
  <c r="P7651" i="13" s="1"/>
  <c r="L7652" i="13"/>
  <c r="N7651" i="13"/>
  <c r="M7652" i="13" l="1"/>
  <c r="N7652" i="13"/>
  <c r="L7653" i="13"/>
  <c r="O7652" i="13"/>
  <c r="P7652" i="13" s="1"/>
  <c r="O7653" i="13" l="1"/>
  <c r="P7653" i="13" s="1"/>
  <c r="N7653" i="13"/>
  <c r="M7653" i="13"/>
  <c r="L7654" i="13"/>
  <c r="L7655" i="13" l="1"/>
  <c r="M7654" i="13"/>
  <c r="N7654" i="13"/>
  <c r="O7654" i="13"/>
  <c r="P7654" i="13" s="1"/>
  <c r="M7655" i="13" l="1"/>
  <c r="N7655" i="13"/>
  <c r="O7655" i="13"/>
  <c r="P7655" i="13" s="1"/>
  <c r="L7656" i="13"/>
  <c r="M7656" i="13" l="1"/>
  <c r="N7656" i="13"/>
  <c r="L7657" i="13"/>
  <c r="O7656" i="13"/>
  <c r="P7656" i="13" s="1"/>
  <c r="L7658" i="13" l="1"/>
  <c r="M7657" i="13"/>
  <c r="O7657" i="13"/>
  <c r="P7657" i="13" s="1"/>
  <c r="N7657" i="13"/>
  <c r="N7658" i="13" l="1"/>
  <c r="O7658" i="13"/>
  <c r="P7658" i="13" s="1"/>
  <c r="M7658" i="13"/>
  <c r="L7659" i="13"/>
  <c r="M7659" i="13" l="1"/>
  <c r="L7660" i="13"/>
  <c r="O7659" i="13"/>
  <c r="P7659" i="13" s="1"/>
  <c r="N7659" i="13"/>
  <c r="M7660" i="13" l="1"/>
  <c r="N7660" i="13"/>
  <c r="O7660" i="13"/>
  <c r="P7660" i="13" s="1"/>
  <c r="L7661" i="13"/>
  <c r="N7661" i="13" l="1"/>
  <c r="O7661" i="13"/>
  <c r="P7661" i="13" s="1"/>
  <c r="L7662" i="13"/>
  <c r="M7661" i="13"/>
  <c r="M7662" i="13" l="1"/>
  <c r="L7663" i="13"/>
  <c r="O7662" i="13"/>
  <c r="P7662" i="13" s="1"/>
  <c r="N7662" i="13"/>
  <c r="M7663" i="13" l="1"/>
  <c r="N7663" i="13"/>
  <c r="L7664" i="13"/>
  <c r="O7663" i="13"/>
  <c r="P7663" i="13" s="1"/>
  <c r="M7664" i="13" l="1"/>
  <c r="N7664" i="13"/>
  <c r="O7664" i="13"/>
  <c r="P7664" i="13" s="1"/>
  <c r="L7665" i="13"/>
  <c r="M7665" i="13" l="1"/>
  <c r="L7666" i="13"/>
  <c r="O7665" i="13"/>
  <c r="P7665" i="13" s="1"/>
  <c r="N7665" i="13"/>
  <c r="O7666" i="13" l="1"/>
  <c r="P7666" i="13" s="1"/>
  <c r="N7666" i="13"/>
  <c r="M7666" i="13"/>
  <c r="L7667" i="13"/>
  <c r="M7667" i="13" l="1"/>
  <c r="O7667" i="13"/>
  <c r="P7667" i="13" s="1"/>
  <c r="L7668" i="13"/>
  <c r="N7667" i="13"/>
  <c r="M7668" i="13" l="1"/>
  <c r="N7668" i="13"/>
  <c r="O7668" i="13"/>
  <c r="P7668" i="13" s="1"/>
  <c r="L7669" i="13"/>
  <c r="O7669" i="13" l="1"/>
  <c r="P7669" i="13" s="1"/>
  <c r="N7669" i="13"/>
  <c r="L7670" i="13"/>
  <c r="M7669" i="13"/>
  <c r="L7671" i="13" l="1"/>
  <c r="M7670" i="13"/>
  <c r="O7670" i="13"/>
  <c r="P7670" i="13" s="1"/>
  <c r="N7670" i="13"/>
  <c r="M7671" i="13" l="1"/>
  <c r="N7671" i="13"/>
  <c r="O7671" i="13"/>
  <c r="P7671" i="13" s="1"/>
  <c r="L7672" i="13"/>
  <c r="M7672" i="13" l="1"/>
  <c r="N7672" i="13"/>
  <c r="L7673" i="13"/>
  <c r="O7672" i="13"/>
  <c r="P7672" i="13" s="1"/>
  <c r="L7674" i="13" l="1"/>
  <c r="M7673" i="13"/>
  <c r="N7673" i="13"/>
  <c r="O7673" i="13"/>
  <c r="P7673" i="13" s="1"/>
  <c r="N7674" i="13" l="1"/>
  <c r="O7674" i="13"/>
  <c r="P7674" i="13" s="1"/>
  <c r="L7675" i="13"/>
  <c r="M7674" i="13"/>
  <c r="M7675" i="13" l="1"/>
  <c r="L7676" i="13"/>
  <c r="O7675" i="13"/>
  <c r="P7675" i="13" s="1"/>
  <c r="N7675" i="13"/>
  <c r="M7676" i="13" l="1"/>
  <c r="N7676" i="13"/>
  <c r="L7677" i="13"/>
  <c r="O7676" i="13"/>
  <c r="P7676" i="13" s="1"/>
  <c r="N7677" i="13" l="1"/>
  <c r="O7677" i="13"/>
  <c r="P7677" i="13" s="1"/>
  <c r="M7677" i="13"/>
  <c r="L7678" i="13"/>
  <c r="M7678" i="13" l="1"/>
  <c r="L7679" i="13"/>
  <c r="N7678" i="13"/>
  <c r="O7678" i="13"/>
  <c r="P7678" i="13" s="1"/>
  <c r="M7679" i="13" l="1"/>
  <c r="N7679" i="13"/>
  <c r="O7679" i="13"/>
  <c r="P7679" i="13" s="1"/>
  <c r="L7680" i="13"/>
  <c r="M7680" i="13" l="1"/>
  <c r="N7680" i="13"/>
  <c r="O7680" i="13"/>
  <c r="P7680" i="13" s="1"/>
  <c r="L7681" i="13"/>
  <c r="M7681" i="13" l="1"/>
  <c r="L7682" i="13"/>
  <c r="N7681" i="13"/>
  <c r="O7681" i="13"/>
  <c r="P7681" i="13" s="1"/>
  <c r="O7682" i="13" l="1"/>
  <c r="P7682" i="13" s="1"/>
  <c r="N7682" i="13"/>
  <c r="L7683" i="13"/>
  <c r="M7682" i="13"/>
  <c r="M7683" i="13" l="1"/>
  <c r="O7683" i="13"/>
  <c r="P7683" i="13" s="1"/>
  <c r="L7684" i="13"/>
  <c r="N7683" i="13"/>
  <c r="M7684" i="13" l="1"/>
  <c r="N7684" i="13"/>
  <c r="L7685" i="13"/>
  <c r="O7684" i="13"/>
  <c r="P7684" i="13" s="1"/>
  <c r="O7685" i="13" l="1"/>
  <c r="P7685" i="13" s="1"/>
  <c r="N7685" i="13"/>
  <c r="M7685" i="13"/>
  <c r="L7686" i="13"/>
  <c r="L7687" i="13" l="1"/>
  <c r="M7686" i="13"/>
  <c r="N7686" i="13"/>
  <c r="O7686" i="13"/>
  <c r="P7686" i="13" s="1"/>
  <c r="M7687" i="13" l="1"/>
  <c r="N7687" i="13"/>
  <c r="O7687" i="13"/>
  <c r="P7687" i="13" s="1"/>
  <c r="L7688" i="13"/>
  <c r="M7688" i="13" l="1"/>
  <c r="N7688" i="13"/>
  <c r="L7689" i="13"/>
  <c r="O7688" i="13"/>
  <c r="P7688" i="13" s="1"/>
  <c r="L7690" i="13" l="1"/>
  <c r="M7689" i="13"/>
  <c r="O7689" i="13"/>
  <c r="P7689" i="13" s="1"/>
  <c r="N7689" i="13"/>
  <c r="N7690" i="13" l="1"/>
  <c r="O7690" i="13"/>
  <c r="P7690" i="13" s="1"/>
  <c r="M7690" i="13"/>
  <c r="L7691" i="13"/>
  <c r="M7691" i="13" l="1"/>
  <c r="L7692" i="13"/>
  <c r="O7691" i="13"/>
  <c r="P7691" i="13" s="1"/>
  <c r="N7691" i="13"/>
  <c r="M7692" i="13" l="1"/>
  <c r="N7692" i="13"/>
  <c r="O7692" i="13"/>
  <c r="P7692" i="13" s="1"/>
  <c r="L7693" i="13"/>
  <c r="N7693" i="13" l="1"/>
  <c r="O7693" i="13"/>
  <c r="P7693" i="13" s="1"/>
  <c r="L7694" i="13"/>
  <c r="M7693" i="13"/>
  <c r="M7694" i="13" l="1"/>
  <c r="L7695" i="13"/>
  <c r="O7694" i="13"/>
  <c r="P7694" i="13" s="1"/>
  <c r="N7694" i="13"/>
  <c r="M7695" i="13" l="1"/>
  <c r="N7695" i="13"/>
  <c r="L7696" i="13"/>
  <c r="O7695" i="13"/>
  <c r="P7695" i="13" s="1"/>
  <c r="M7696" i="13" l="1"/>
  <c r="N7696" i="13"/>
  <c r="O7696" i="13"/>
  <c r="P7696" i="13" s="1"/>
  <c r="L7697" i="13"/>
  <c r="M7697" i="13" l="1"/>
  <c r="L7698" i="13"/>
  <c r="O7697" i="13"/>
  <c r="P7697" i="13" s="1"/>
  <c r="N7697" i="13"/>
  <c r="O7698" i="13" l="1"/>
  <c r="P7698" i="13" s="1"/>
  <c r="N7698" i="13"/>
  <c r="M7698" i="13"/>
  <c r="L7699" i="13"/>
  <c r="M7699" i="13" l="1"/>
  <c r="O7699" i="13"/>
  <c r="P7699" i="13" s="1"/>
  <c r="L7700" i="13"/>
  <c r="N7699" i="13"/>
  <c r="M7700" i="13" l="1"/>
  <c r="N7700" i="13"/>
  <c r="O7700" i="13"/>
  <c r="P7700" i="13" s="1"/>
  <c r="L7701" i="13"/>
  <c r="O7701" i="13" l="1"/>
  <c r="P7701" i="13" s="1"/>
  <c r="N7701" i="13"/>
  <c r="M7701" i="13"/>
  <c r="L7702" i="13"/>
  <c r="L7703" i="13" l="1"/>
  <c r="M7702" i="13"/>
  <c r="O7702" i="13"/>
  <c r="P7702" i="13" s="1"/>
  <c r="N7702" i="13"/>
  <c r="M7703" i="13" l="1"/>
  <c r="N7703" i="13"/>
  <c r="L7704" i="13"/>
  <c r="O7703" i="13"/>
  <c r="P7703" i="13" s="1"/>
  <c r="M7704" i="13" l="1"/>
  <c r="N7704" i="13"/>
  <c r="L7705" i="13"/>
  <c r="O7704" i="13"/>
  <c r="P7704" i="13" s="1"/>
  <c r="L7706" i="13" l="1"/>
  <c r="M7705" i="13"/>
  <c r="N7705" i="13"/>
  <c r="O7705" i="13"/>
  <c r="P7705" i="13" s="1"/>
  <c r="N7706" i="13" l="1"/>
  <c r="O7706" i="13"/>
  <c r="P7706" i="13" s="1"/>
  <c r="L7707" i="13"/>
  <c r="M7706" i="13"/>
  <c r="M7707" i="13" l="1"/>
  <c r="L7708" i="13"/>
  <c r="O7707" i="13"/>
  <c r="P7707" i="13" s="1"/>
  <c r="N7707" i="13"/>
  <c r="M7708" i="13" l="1"/>
  <c r="N7708" i="13"/>
  <c r="L7709" i="13"/>
  <c r="O7708" i="13"/>
  <c r="P7708" i="13" s="1"/>
  <c r="N7709" i="13" l="1"/>
  <c r="O7709" i="13"/>
  <c r="P7709" i="13" s="1"/>
  <c r="M7709" i="13"/>
  <c r="L7710" i="13"/>
  <c r="M7710" i="13" l="1"/>
  <c r="L7711" i="13"/>
  <c r="N7710" i="13"/>
  <c r="O7710" i="13"/>
  <c r="P7710" i="13" s="1"/>
  <c r="M7711" i="13" l="1"/>
  <c r="N7711" i="13"/>
  <c r="O7711" i="13"/>
  <c r="P7711" i="13" s="1"/>
  <c r="L7712" i="13"/>
  <c r="M7712" i="13" l="1"/>
  <c r="N7712" i="13"/>
  <c r="O7712" i="13"/>
  <c r="P7712" i="13" s="1"/>
  <c r="L7713" i="13"/>
  <c r="M7713" i="13" l="1"/>
  <c r="L7714" i="13"/>
  <c r="N7713" i="13"/>
  <c r="O7713" i="13"/>
  <c r="P7713" i="13" s="1"/>
  <c r="O7714" i="13" l="1"/>
  <c r="P7714" i="13" s="1"/>
  <c r="N7714" i="13"/>
  <c r="M7714" i="13"/>
  <c r="L7715" i="13"/>
  <c r="M7715" i="13" l="1"/>
  <c r="O7715" i="13"/>
  <c r="P7715" i="13" s="1"/>
  <c r="L7716" i="13"/>
  <c r="N7715" i="13"/>
  <c r="M7716" i="13" l="1"/>
  <c r="N7716" i="13"/>
  <c r="L7717" i="13"/>
  <c r="O7716" i="13"/>
  <c r="P7716" i="13" s="1"/>
  <c r="O7717" i="13" l="1"/>
  <c r="P7717" i="13" s="1"/>
  <c r="N7717" i="13"/>
  <c r="M7717" i="13"/>
  <c r="L7718" i="13"/>
  <c r="L7719" i="13" l="1"/>
  <c r="M7718" i="13"/>
  <c r="N7718" i="13"/>
  <c r="O7718" i="13"/>
  <c r="P7718" i="13" s="1"/>
  <c r="M7719" i="13" l="1"/>
  <c r="N7719" i="13"/>
  <c r="O7719" i="13"/>
  <c r="P7719" i="13" s="1"/>
  <c r="L7720" i="13"/>
  <c r="M7720" i="13" l="1"/>
  <c r="N7720" i="13"/>
  <c r="L7721" i="13"/>
  <c r="O7720" i="13"/>
  <c r="P7720" i="13" s="1"/>
  <c r="L7722" i="13" l="1"/>
  <c r="M7721" i="13"/>
  <c r="O7721" i="13"/>
  <c r="P7721" i="13" s="1"/>
  <c r="N7721" i="13"/>
  <c r="N7722" i="13" l="1"/>
  <c r="O7722" i="13"/>
  <c r="P7722" i="13" s="1"/>
  <c r="M7722" i="13"/>
  <c r="L7723" i="13"/>
  <c r="M7723" i="13" l="1"/>
  <c r="L7724" i="13"/>
  <c r="O7723" i="13"/>
  <c r="P7723" i="13" s="1"/>
  <c r="N7723" i="13"/>
  <c r="M7724" i="13" l="1"/>
  <c r="N7724" i="13"/>
  <c r="O7724" i="13"/>
  <c r="P7724" i="13" s="1"/>
  <c r="L7725" i="13"/>
  <c r="N7725" i="13" l="1"/>
  <c r="O7725" i="13"/>
  <c r="P7725" i="13" s="1"/>
  <c r="L7726" i="13"/>
  <c r="M7725" i="13"/>
  <c r="M7726" i="13" l="1"/>
  <c r="L7727" i="13"/>
  <c r="O7726" i="13"/>
  <c r="P7726" i="13" s="1"/>
  <c r="N7726" i="13"/>
  <c r="M7727" i="13" l="1"/>
  <c r="N7727" i="13"/>
  <c r="L7728" i="13"/>
  <c r="O7727" i="13"/>
  <c r="P7727" i="13" s="1"/>
  <c r="M7728" i="13" l="1"/>
  <c r="N7728" i="13"/>
  <c r="O7728" i="13"/>
  <c r="P7728" i="13" s="1"/>
  <c r="L7729" i="13"/>
  <c r="M7729" i="13" l="1"/>
  <c r="L7730" i="13"/>
  <c r="O7729" i="13"/>
  <c r="P7729" i="13" s="1"/>
  <c r="N7729" i="13"/>
  <c r="O7730" i="13" l="1"/>
  <c r="P7730" i="13" s="1"/>
  <c r="N7730" i="13"/>
  <c r="M7730" i="13"/>
  <c r="L7731" i="13"/>
  <c r="M7731" i="13" l="1"/>
  <c r="O7731" i="13"/>
  <c r="P7731" i="13" s="1"/>
  <c r="L7732" i="13"/>
  <c r="N7731" i="13"/>
  <c r="M7732" i="13" l="1"/>
  <c r="N7732" i="13"/>
  <c r="O7732" i="13"/>
  <c r="P7732" i="13" s="1"/>
  <c r="L7733" i="13"/>
  <c r="O7733" i="13" l="1"/>
  <c r="P7733" i="13" s="1"/>
  <c r="N7733" i="13"/>
  <c r="L7734" i="13"/>
  <c r="M7733" i="13"/>
  <c r="L7735" i="13" l="1"/>
  <c r="M7734" i="13"/>
  <c r="O7734" i="13"/>
  <c r="P7734" i="13" s="1"/>
  <c r="N7734" i="13"/>
  <c r="M7735" i="13" l="1"/>
  <c r="N7735" i="13"/>
  <c r="L7736" i="13"/>
  <c r="O7735" i="13"/>
  <c r="P7735" i="13" s="1"/>
  <c r="M7736" i="13" l="1"/>
  <c r="N7736" i="13"/>
  <c r="L7737" i="13"/>
  <c r="O7736" i="13"/>
  <c r="P7736" i="13" s="1"/>
  <c r="L7738" i="13" l="1"/>
  <c r="M7737" i="13"/>
  <c r="N7737" i="13"/>
  <c r="O7737" i="13"/>
  <c r="P7737" i="13" s="1"/>
  <c r="N7738" i="13" l="1"/>
  <c r="O7738" i="13"/>
  <c r="P7738" i="13" s="1"/>
  <c r="L7739" i="13"/>
  <c r="M7738" i="13"/>
  <c r="M7739" i="13" l="1"/>
  <c r="L7740" i="13"/>
  <c r="O7739" i="13"/>
  <c r="P7739" i="13" s="1"/>
  <c r="N7739" i="13"/>
  <c r="M7740" i="13" l="1"/>
  <c r="N7740" i="13"/>
  <c r="L7741" i="13"/>
  <c r="O7740" i="13"/>
  <c r="P7740" i="13" s="1"/>
  <c r="N7741" i="13" l="1"/>
  <c r="O7741" i="13"/>
  <c r="P7741" i="13" s="1"/>
  <c r="M7741" i="13"/>
  <c r="L7742" i="13"/>
  <c r="M7742" i="13" l="1"/>
  <c r="L7743" i="13"/>
  <c r="N7742" i="13"/>
  <c r="O7742" i="13"/>
  <c r="P7742" i="13" s="1"/>
  <c r="M7743" i="13" l="1"/>
  <c r="N7743" i="13"/>
  <c r="O7743" i="13"/>
  <c r="P7743" i="13" s="1"/>
  <c r="L7744" i="13"/>
  <c r="M7744" i="13" l="1"/>
  <c r="N7744" i="13"/>
  <c r="O7744" i="13"/>
  <c r="P7744" i="13" s="1"/>
  <c r="L7745" i="13"/>
  <c r="M7745" i="13" l="1"/>
  <c r="L7746" i="13"/>
  <c r="N7745" i="13"/>
  <c r="O7745" i="13"/>
  <c r="P7745" i="13" s="1"/>
  <c r="O7746" i="13" l="1"/>
  <c r="P7746" i="13" s="1"/>
  <c r="N7746" i="13"/>
  <c r="L7747" i="13"/>
  <c r="M7746" i="13"/>
  <c r="M7747" i="13" l="1"/>
  <c r="O7747" i="13"/>
  <c r="P7747" i="13" s="1"/>
  <c r="L7748" i="13"/>
  <c r="N7747" i="13"/>
  <c r="M7748" i="13" l="1"/>
  <c r="N7748" i="13"/>
  <c r="O7748" i="13"/>
  <c r="P7748" i="13" s="1"/>
  <c r="L7749" i="13"/>
  <c r="O7749" i="13" l="1"/>
  <c r="P7749" i="13" s="1"/>
  <c r="N7749" i="13"/>
  <c r="M7749" i="13"/>
  <c r="L7750" i="13"/>
  <c r="L7751" i="13" l="1"/>
  <c r="M7750" i="13"/>
  <c r="N7750" i="13"/>
  <c r="O7750" i="13"/>
  <c r="P7750" i="13" s="1"/>
  <c r="M7751" i="13" l="1"/>
  <c r="N7751" i="13"/>
  <c r="O7751" i="13"/>
  <c r="P7751" i="13" s="1"/>
  <c r="L7752" i="13"/>
  <c r="M7752" i="13" l="1"/>
  <c r="N7752" i="13"/>
  <c r="L7753" i="13"/>
  <c r="O7752" i="13"/>
  <c r="P7752" i="13" s="1"/>
  <c r="L7754" i="13" l="1"/>
  <c r="M7753" i="13"/>
  <c r="O7753" i="13"/>
  <c r="P7753" i="13" s="1"/>
  <c r="N7753" i="13"/>
  <c r="N7754" i="13" l="1"/>
  <c r="O7754" i="13"/>
  <c r="P7754" i="13" s="1"/>
  <c r="M7754" i="13"/>
  <c r="L7755" i="13"/>
  <c r="M7755" i="13" l="1"/>
  <c r="L7756" i="13"/>
  <c r="O7755" i="13"/>
  <c r="P7755" i="13" s="1"/>
  <c r="N7755" i="13"/>
  <c r="M7756" i="13" l="1"/>
  <c r="N7756" i="13"/>
  <c r="O7756" i="13"/>
  <c r="P7756" i="13" s="1"/>
  <c r="L7757" i="13"/>
  <c r="N7757" i="13" l="1"/>
  <c r="O7757" i="13"/>
  <c r="P7757" i="13" s="1"/>
  <c r="L7758" i="13"/>
  <c r="M7757" i="13"/>
  <c r="M7758" i="13" l="1"/>
  <c r="L7759" i="13"/>
  <c r="O7758" i="13"/>
  <c r="P7758" i="13" s="1"/>
  <c r="N7758" i="13"/>
  <c r="M7759" i="13" l="1"/>
  <c r="N7759" i="13"/>
  <c r="L7760" i="13"/>
  <c r="O7759" i="13"/>
  <c r="P7759" i="13" s="1"/>
  <c r="M7760" i="13" l="1"/>
  <c r="N7760" i="13"/>
  <c r="O7760" i="13"/>
  <c r="P7760" i="13" s="1"/>
  <c r="L7761" i="13"/>
  <c r="M7761" i="13" l="1"/>
  <c r="L7762" i="13"/>
  <c r="O7761" i="13"/>
  <c r="P7761" i="13" s="1"/>
  <c r="N7761" i="13"/>
  <c r="O7762" i="13" l="1"/>
  <c r="P7762" i="13" s="1"/>
  <c r="N7762" i="13"/>
  <c r="M7762" i="13"/>
  <c r="L7763" i="13"/>
  <c r="M7763" i="13" l="1"/>
  <c r="O7763" i="13"/>
  <c r="P7763" i="13" s="1"/>
  <c r="L7764" i="13"/>
  <c r="N7763" i="13"/>
  <c r="M7764" i="13" l="1"/>
  <c r="N7764" i="13"/>
  <c r="O7764" i="13"/>
  <c r="P7764" i="13" s="1"/>
  <c r="L7765" i="13"/>
  <c r="O7765" i="13" l="1"/>
  <c r="P7765" i="13" s="1"/>
  <c r="N7765" i="13"/>
  <c r="M7765" i="13"/>
  <c r="L7766" i="13"/>
  <c r="L7767" i="13" l="1"/>
  <c r="M7766" i="13"/>
  <c r="O7766" i="13"/>
  <c r="P7766" i="13" s="1"/>
  <c r="N7766" i="13"/>
  <c r="M7767" i="13" l="1"/>
  <c r="N7767" i="13"/>
  <c r="L7768" i="13"/>
  <c r="O7767" i="13"/>
  <c r="P7767" i="13" s="1"/>
  <c r="M7768" i="13" l="1"/>
  <c r="N7768" i="13"/>
  <c r="L7769" i="13"/>
  <c r="O7768" i="13"/>
  <c r="P7768" i="13" s="1"/>
  <c r="L7770" i="13" l="1"/>
  <c r="M7769" i="13"/>
  <c r="N7769" i="13"/>
  <c r="O7769" i="13"/>
  <c r="P7769" i="13" s="1"/>
  <c r="N7770" i="13" l="1"/>
  <c r="O7770" i="13"/>
  <c r="P7770" i="13" s="1"/>
  <c r="L7771" i="13"/>
  <c r="M7770" i="13"/>
  <c r="M7771" i="13" l="1"/>
  <c r="L7772" i="13"/>
  <c r="O7771" i="13"/>
  <c r="P7771" i="13" s="1"/>
  <c r="N7771" i="13"/>
  <c r="M7772" i="13" l="1"/>
  <c r="N7772" i="13"/>
  <c r="L7773" i="13"/>
  <c r="O7772" i="13"/>
  <c r="P7772" i="13" s="1"/>
  <c r="N7773" i="13" l="1"/>
  <c r="O7773" i="13"/>
  <c r="P7773" i="13" s="1"/>
  <c r="M7773" i="13"/>
  <c r="L7774" i="13"/>
  <c r="M7774" i="13" l="1"/>
  <c r="L7775" i="13"/>
  <c r="N7774" i="13"/>
  <c r="O7774" i="13"/>
  <c r="P7774" i="13" s="1"/>
  <c r="M7775" i="13" l="1"/>
  <c r="N7775" i="13"/>
  <c r="O7775" i="13"/>
  <c r="P7775" i="13" s="1"/>
  <c r="L7776" i="13"/>
  <c r="M7776" i="13" l="1"/>
  <c r="N7776" i="13"/>
  <c r="O7776" i="13"/>
  <c r="P7776" i="13" s="1"/>
  <c r="L7777" i="13"/>
  <c r="M7777" i="13" l="1"/>
  <c r="L7778" i="13"/>
  <c r="N7777" i="13"/>
  <c r="O7777" i="13"/>
  <c r="P7777" i="13" s="1"/>
  <c r="O7778" i="13" l="1"/>
  <c r="P7778" i="13" s="1"/>
  <c r="N7778" i="13"/>
  <c r="L7779" i="13"/>
  <c r="M7778" i="13"/>
  <c r="M7779" i="13" l="1"/>
  <c r="O7779" i="13"/>
  <c r="P7779" i="13" s="1"/>
  <c r="L7780" i="13"/>
  <c r="N7779" i="13"/>
  <c r="M7780" i="13" l="1"/>
  <c r="N7780" i="13"/>
  <c r="L7781" i="13"/>
  <c r="O7780" i="13"/>
  <c r="P7780" i="13" s="1"/>
  <c r="O7781" i="13" l="1"/>
  <c r="P7781" i="13" s="1"/>
  <c r="N7781" i="13"/>
  <c r="M7781" i="13"/>
  <c r="L7782" i="13"/>
  <c r="L7783" i="13" l="1"/>
  <c r="M7782" i="13"/>
  <c r="O7782" i="13"/>
  <c r="P7782" i="13" s="1"/>
  <c r="N7782" i="13"/>
  <c r="M7783" i="13" l="1"/>
  <c r="N7783" i="13"/>
  <c r="O7783" i="13"/>
  <c r="P7783" i="13" s="1"/>
  <c r="L7784" i="13"/>
  <c r="M7784" i="13" l="1"/>
  <c r="N7784" i="13"/>
  <c r="L7785" i="13"/>
  <c r="O7784" i="13"/>
  <c r="P7784" i="13" s="1"/>
  <c r="L7786" i="13" l="1"/>
  <c r="M7785" i="13"/>
  <c r="O7785" i="13"/>
  <c r="P7785" i="13" s="1"/>
  <c r="N7785" i="13"/>
  <c r="N7786" i="13" l="1"/>
  <c r="O7786" i="13"/>
  <c r="P7786" i="13" s="1"/>
  <c r="M7786" i="13"/>
  <c r="L7787" i="13"/>
  <c r="M7787" i="13" l="1"/>
  <c r="L7788" i="13"/>
  <c r="O7787" i="13"/>
  <c r="P7787" i="13" s="1"/>
  <c r="N7787" i="13"/>
  <c r="M7788" i="13" l="1"/>
  <c r="N7788" i="13"/>
  <c r="O7788" i="13"/>
  <c r="P7788" i="13" s="1"/>
  <c r="L7789" i="13"/>
  <c r="N7789" i="13" l="1"/>
  <c r="O7789" i="13"/>
  <c r="P7789" i="13" s="1"/>
  <c r="L7790" i="13"/>
  <c r="M7789" i="13"/>
  <c r="M7790" i="13" l="1"/>
  <c r="L7791" i="13"/>
  <c r="O7790" i="13"/>
  <c r="P7790" i="13" s="1"/>
  <c r="N7790" i="13"/>
  <c r="M7791" i="13" l="1"/>
  <c r="N7791" i="13"/>
  <c r="L7792" i="13"/>
  <c r="O7791" i="13"/>
  <c r="P7791" i="13" s="1"/>
  <c r="M7792" i="13" l="1"/>
  <c r="N7792" i="13"/>
  <c r="O7792" i="13"/>
  <c r="P7792" i="13" s="1"/>
  <c r="L7793" i="13"/>
  <c r="M7793" i="13" l="1"/>
  <c r="L7794" i="13"/>
  <c r="O7793" i="13"/>
  <c r="P7793" i="13" s="1"/>
  <c r="N7793" i="13"/>
  <c r="O7794" i="13" l="1"/>
  <c r="P7794" i="13" s="1"/>
  <c r="N7794" i="13"/>
  <c r="M7794" i="13"/>
  <c r="L7795" i="13"/>
  <c r="M7795" i="13" l="1"/>
  <c r="O7795" i="13"/>
  <c r="P7795" i="13" s="1"/>
  <c r="L7796" i="13"/>
  <c r="N7795" i="13"/>
  <c r="M7796" i="13" l="1"/>
  <c r="N7796" i="13"/>
  <c r="O7796" i="13"/>
  <c r="P7796" i="13" s="1"/>
  <c r="L7797" i="13"/>
  <c r="O7797" i="13" l="1"/>
  <c r="P7797" i="13" s="1"/>
  <c r="N7797" i="13"/>
  <c r="L7798" i="13"/>
  <c r="M7797" i="13"/>
  <c r="L7799" i="13" l="1"/>
  <c r="M7798" i="13"/>
  <c r="O7798" i="13"/>
  <c r="P7798" i="13" s="1"/>
  <c r="N7798" i="13"/>
  <c r="M7799" i="13" l="1"/>
  <c r="N7799" i="13"/>
  <c r="L7800" i="13"/>
  <c r="O7799" i="13"/>
  <c r="P7799" i="13" s="1"/>
  <c r="M7800" i="13" l="1"/>
  <c r="N7800" i="13"/>
  <c r="L7801" i="13"/>
  <c r="O7800" i="13"/>
  <c r="P7800" i="13" s="1"/>
  <c r="L7802" i="13" l="1"/>
  <c r="M7801" i="13"/>
  <c r="N7801" i="13"/>
  <c r="O7801" i="13"/>
  <c r="P7801" i="13" s="1"/>
  <c r="N7802" i="13" l="1"/>
  <c r="O7802" i="13"/>
  <c r="P7802" i="13" s="1"/>
  <c r="L7803" i="13"/>
  <c r="M7802" i="13"/>
  <c r="M7803" i="13" l="1"/>
  <c r="L7804" i="13"/>
  <c r="O7803" i="13"/>
  <c r="P7803" i="13" s="1"/>
  <c r="N7803" i="13"/>
  <c r="M7804" i="13" l="1"/>
  <c r="N7804" i="13"/>
  <c r="L7805" i="13"/>
  <c r="O7804" i="13"/>
  <c r="P7804" i="13" s="1"/>
  <c r="N7805" i="13" l="1"/>
  <c r="O7805" i="13"/>
  <c r="P7805" i="13" s="1"/>
  <c r="M7805" i="13"/>
  <c r="L7806" i="13"/>
  <c r="M7806" i="13" l="1"/>
  <c r="L7807" i="13"/>
  <c r="N7806" i="13"/>
  <c r="O7806" i="13"/>
  <c r="P7806" i="13" s="1"/>
  <c r="M7807" i="13" l="1"/>
  <c r="N7807" i="13"/>
  <c r="O7807" i="13"/>
  <c r="P7807" i="13" s="1"/>
  <c r="L7808" i="13"/>
  <c r="M7808" i="13" l="1"/>
  <c r="N7808" i="13"/>
  <c r="O7808" i="13"/>
  <c r="P7808" i="13" s="1"/>
  <c r="L7809" i="13"/>
  <c r="M7809" i="13" l="1"/>
  <c r="L7810" i="13"/>
  <c r="N7809" i="13"/>
  <c r="O7809" i="13"/>
  <c r="P7809" i="13" s="1"/>
  <c r="O7810" i="13" l="1"/>
  <c r="P7810" i="13" s="1"/>
  <c r="N7810" i="13"/>
  <c r="L7811" i="13"/>
  <c r="M7810" i="13"/>
  <c r="M7811" i="13" l="1"/>
  <c r="O7811" i="13"/>
  <c r="P7811" i="13" s="1"/>
  <c r="L7812" i="13"/>
  <c r="N7811" i="13"/>
  <c r="M7812" i="13" l="1"/>
  <c r="N7812" i="13"/>
  <c r="O7812" i="13"/>
  <c r="P7812" i="13" s="1"/>
  <c r="L7813" i="13"/>
  <c r="O7813" i="13" l="1"/>
  <c r="P7813" i="13" s="1"/>
  <c r="N7813" i="13"/>
  <c r="M7813" i="13"/>
  <c r="L7814" i="13"/>
  <c r="L7815" i="13" l="1"/>
  <c r="M7814" i="13"/>
  <c r="N7814" i="13"/>
  <c r="O7814" i="13"/>
  <c r="P7814" i="13" s="1"/>
  <c r="M7815" i="13" l="1"/>
  <c r="N7815" i="13"/>
  <c r="O7815" i="13"/>
  <c r="P7815" i="13" s="1"/>
  <c r="L7816" i="13"/>
  <c r="M7816" i="13" l="1"/>
  <c r="N7816" i="13"/>
  <c r="L7817" i="13"/>
  <c r="O7816" i="13"/>
  <c r="P7816" i="13" s="1"/>
  <c r="L7818" i="13" l="1"/>
  <c r="M7817" i="13"/>
  <c r="O7817" i="13"/>
  <c r="P7817" i="13" s="1"/>
  <c r="N7817" i="13"/>
  <c r="N7818" i="13" l="1"/>
  <c r="O7818" i="13"/>
  <c r="P7818" i="13" s="1"/>
  <c r="M7818" i="13"/>
  <c r="L7819" i="13"/>
  <c r="M7819" i="13" l="1"/>
  <c r="L7820" i="13"/>
  <c r="O7819" i="13"/>
  <c r="P7819" i="13" s="1"/>
  <c r="N7819" i="13"/>
  <c r="M7820" i="13" l="1"/>
  <c r="N7820" i="13"/>
  <c r="O7820" i="13"/>
  <c r="P7820" i="13" s="1"/>
  <c r="L7821" i="13"/>
  <c r="N7821" i="13" l="1"/>
  <c r="O7821" i="13"/>
  <c r="P7821" i="13" s="1"/>
  <c r="L7822" i="13"/>
  <c r="M7821" i="13"/>
  <c r="M7822" i="13" l="1"/>
  <c r="L7823" i="13"/>
  <c r="O7822" i="13"/>
  <c r="P7822" i="13" s="1"/>
  <c r="N7822" i="13"/>
  <c r="M7823" i="13" l="1"/>
  <c r="N7823" i="13"/>
  <c r="L7824" i="13"/>
  <c r="O7823" i="13"/>
  <c r="P7823" i="13" s="1"/>
  <c r="M7824" i="13" l="1"/>
  <c r="N7824" i="13"/>
  <c r="O7824" i="13"/>
  <c r="P7824" i="13" s="1"/>
  <c r="L7825" i="13"/>
  <c r="M7825" i="13" l="1"/>
  <c r="L7826" i="13"/>
  <c r="N7825" i="13"/>
  <c r="O7825" i="13"/>
  <c r="P7825" i="13" s="1"/>
  <c r="O7826" i="13" l="1"/>
  <c r="P7826" i="13" s="1"/>
  <c r="N7826" i="13"/>
  <c r="M7826" i="13"/>
  <c r="L7827" i="13"/>
  <c r="M7827" i="13" l="1"/>
  <c r="O7827" i="13"/>
  <c r="P7827" i="13" s="1"/>
  <c r="L7828" i="13"/>
  <c r="N7827" i="13"/>
  <c r="M7828" i="13" l="1"/>
  <c r="N7828" i="13"/>
  <c r="O7828" i="13"/>
  <c r="P7828" i="13" s="1"/>
  <c r="L7829" i="13"/>
  <c r="O7829" i="13" l="1"/>
  <c r="P7829" i="13" s="1"/>
  <c r="N7829" i="13"/>
  <c r="L7830" i="13"/>
  <c r="M7829" i="13"/>
  <c r="L7831" i="13" l="1"/>
  <c r="M7830" i="13"/>
  <c r="O7830" i="13"/>
  <c r="P7830" i="13" s="1"/>
  <c r="N7830" i="13"/>
  <c r="M7831" i="13" l="1"/>
  <c r="N7831" i="13"/>
  <c r="L7832" i="13"/>
  <c r="O7831" i="13"/>
  <c r="P7831" i="13" s="1"/>
  <c r="M7832" i="13" l="1"/>
  <c r="N7832" i="13"/>
  <c r="L7833" i="13"/>
  <c r="O7832" i="13"/>
  <c r="P7832" i="13" s="1"/>
  <c r="L7834" i="13" l="1"/>
  <c r="M7833" i="13"/>
  <c r="N7833" i="13"/>
  <c r="O7833" i="13"/>
  <c r="P7833" i="13" s="1"/>
  <c r="N7834" i="13" l="1"/>
  <c r="O7834" i="13"/>
  <c r="P7834" i="13" s="1"/>
  <c r="L7835" i="13"/>
  <c r="M7834" i="13"/>
  <c r="M7835" i="13" l="1"/>
  <c r="L7836" i="13"/>
  <c r="O7835" i="13"/>
  <c r="P7835" i="13" s="1"/>
  <c r="N7835" i="13"/>
  <c r="M7836" i="13" l="1"/>
  <c r="N7836" i="13"/>
  <c r="L7837" i="13"/>
  <c r="O7836" i="13"/>
  <c r="P7836" i="13" s="1"/>
  <c r="N7837" i="13" l="1"/>
  <c r="O7837" i="13"/>
  <c r="P7837" i="13" s="1"/>
  <c r="M7837" i="13"/>
  <c r="L7838" i="13"/>
  <c r="M7838" i="13" l="1"/>
  <c r="L7839" i="13"/>
  <c r="N7838" i="13"/>
  <c r="O7838" i="13"/>
  <c r="P7838" i="13" s="1"/>
  <c r="M7839" i="13" l="1"/>
  <c r="N7839" i="13"/>
  <c r="O7839" i="13"/>
  <c r="P7839" i="13" s="1"/>
  <c r="L7840" i="13"/>
  <c r="M7840" i="13" l="1"/>
  <c r="N7840" i="13"/>
  <c r="O7840" i="13"/>
  <c r="P7840" i="13" s="1"/>
  <c r="L7841" i="13"/>
  <c r="M7841" i="13" l="1"/>
  <c r="L7842" i="13"/>
  <c r="N7841" i="13"/>
  <c r="O7841" i="13"/>
  <c r="P7841" i="13" s="1"/>
  <c r="O7842" i="13" l="1"/>
  <c r="P7842" i="13" s="1"/>
  <c r="N7842" i="13"/>
  <c r="M7842" i="13"/>
  <c r="L7843" i="13"/>
  <c r="M7843" i="13" l="1"/>
  <c r="O7843" i="13"/>
  <c r="P7843" i="13" s="1"/>
  <c r="L7844" i="13"/>
  <c r="N7843" i="13"/>
  <c r="M7844" i="13" l="1"/>
  <c r="N7844" i="13"/>
  <c r="L7845" i="13"/>
  <c r="O7844" i="13"/>
  <c r="P7844" i="13" s="1"/>
  <c r="O7845" i="13" l="1"/>
  <c r="P7845" i="13" s="1"/>
  <c r="N7845" i="13"/>
  <c r="M7845" i="13"/>
  <c r="L7846" i="13"/>
  <c r="L7847" i="13" l="1"/>
  <c r="M7846" i="13"/>
  <c r="N7846" i="13"/>
  <c r="O7846" i="13"/>
  <c r="P7846" i="13" s="1"/>
  <c r="M7847" i="13" l="1"/>
  <c r="N7847" i="13"/>
  <c r="O7847" i="13"/>
  <c r="P7847" i="13" s="1"/>
  <c r="L7848" i="13"/>
  <c r="M7848" i="13" l="1"/>
  <c r="N7848" i="13"/>
  <c r="L7849" i="13"/>
  <c r="O7848" i="13"/>
  <c r="P7848" i="13" s="1"/>
  <c r="L7850" i="13" l="1"/>
  <c r="M7849" i="13"/>
  <c r="O7849" i="13"/>
  <c r="P7849" i="13" s="1"/>
  <c r="N7849" i="13"/>
  <c r="N7850" i="13" l="1"/>
  <c r="O7850" i="13"/>
  <c r="P7850" i="13" s="1"/>
  <c r="M7850" i="13"/>
  <c r="L7851" i="13"/>
  <c r="M7851" i="13" l="1"/>
  <c r="L7852" i="13"/>
  <c r="O7851" i="13"/>
  <c r="P7851" i="13" s="1"/>
  <c r="N7851" i="13"/>
  <c r="M7852" i="13" l="1"/>
  <c r="N7852" i="13"/>
  <c r="O7852" i="13"/>
  <c r="P7852" i="13" s="1"/>
  <c r="L7853" i="13"/>
  <c r="N7853" i="13" l="1"/>
  <c r="O7853" i="13"/>
  <c r="P7853" i="13" s="1"/>
  <c r="L7854" i="13"/>
  <c r="M7853" i="13"/>
  <c r="M7854" i="13" l="1"/>
  <c r="L7855" i="13"/>
  <c r="O7854" i="13"/>
  <c r="P7854" i="13" s="1"/>
  <c r="N7854" i="13"/>
  <c r="M7855" i="13" l="1"/>
  <c r="N7855" i="13"/>
  <c r="L7856" i="13"/>
  <c r="O7855" i="13"/>
  <c r="P7855" i="13" s="1"/>
  <c r="M7856" i="13" l="1"/>
  <c r="N7856" i="13"/>
  <c r="O7856" i="13"/>
  <c r="P7856" i="13" s="1"/>
  <c r="L7857" i="13"/>
  <c r="M7857" i="13" l="1"/>
  <c r="L7858" i="13"/>
  <c r="O7857" i="13"/>
  <c r="P7857" i="13" s="1"/>
  <c r="N7857" i="13"/>
  <c r="O7858" i="13" l="1"/>
  <c r="P7858" i="13" s="1"/>
  <c r="N7858" i="13"/>
  <c r="M7858" i="13"/>
  <c r="L7859" i="13"/>
  <c r="M7859" i="13" l="1"/>
  <c r="O7859" i="13"/>
  <c r="P7859" i="13" s="1"/>
  <c r="L7860" i="13"/>
  <c r="N7859" i="13"/>
  <c r="M7860" i="13" l="1"/>
  <c r="N7860" i="13"/>
  <c r="O7860" i="13"/>
  <c r="P7860" i="13" s="1"/>
  <c r="L7861" i="13"/>
  <c r="O7861" i="13" l="1"/>
  <c r="P7861" i="13" s="1"/>
  <c r="N7861" i="13"/>
  <c r="L7862" i="13"/>
  <c r="M7861" i="13"/>
  <c r="L7863" i="13" l="1"/>
  <c r="M7862" i="13"/>
  <c r="O7862" i="13"/>
  <c r="P7862" i="13" s="1"/>
  <c r="N7862" i="13"/>
  <c r="M7863" i="13" l="1"/>
  <c r="N7863" i="13"/>
  <c r="L7864" i="13"/>
  <c r="O7863" i="13"/>
  <c r="P7863" i="13" s="1"/>
  <c r="M7864" i="13" l="1"/>
  <c r="N7864" i="13"/>
  <c r="L7865" i="13"/>
  <c r="O7864" i="13"/>
  <c r="P7864" i="13" s="1"/>
  <c r="L7866" i="13" l="1"/>
  <c r="M7865" i="13"/>
  <c r="N7865" i="13"/>
  <c r="O7865" i="13"/>
  <c r="P7865" i="13" s="1"/>
  <c r="N7866" i="13" l="1"/>
  <c r="O7866" i="13"/>
  <c r="P7866" i="13" s="1"/>
  <c r="L7867" i="13"/>
  <c r="M7866" i="13"/>
  <c r="M7867" i="13" l="1"/>
  <c r="L7868" i="13"/>
  <c r="O7867" i="13"/>
  <c r="P7867" i="13" s="1"/>
  <c r="N7867" i="13"/>
  <c r="M7868" i="13" l="1"/>
  <c r="N7868" i="13"/>
  <c r="L7869" i="13"/>
  <c r="O7868" i="13"/>
  <c r="P7868" i="13" s="1"/>
  <c r="N7869" i="13" l="1"/>
  <c r="O7869" i="13"/>
  <c r="P7869" i="13" s="1"/>
  <c r="M7869" i="13"/>
  <c r="L7870" i="13"/>
  <c r="M7870" i="13" l="1"/>
  <c r="L7871" i="13"/>
  <c r="N7870" i="13"/>
  <c r="O7870" i="13"/>
  <c r="P7870" i="13" s="1"/>
  <c r="M7871" i="13" l="1"/>
  <c r="N7871" i="13"/>
  <c r="O7871" i="13"/>
  <c r="P7871" i="13" s="1"/>
  <c r="L7872" i="13"/>
  <c r="M7872" i="13" l="1"/>
  <c r="N7872" i="13"/>
  <c r="O7872" i="13"/>
  <c r="P7872" i="13" s="1"/>
  <c r="L7873" i="13"/>
  <c r="M7873" i="13" l="1"/>
  <c r="L7874" i="13"/>
  <c r="N7873" i="13"/>
  <c r="O7873" i="13"/>
  <c r="P7873" i="13" s="1"/>
  <c r="O7874" i="13" l="1"/>
  <c r="P7874" i="13" s="1"/>
  <c r="N7874" i="13"/>
  <c r="L7875" i="13"/>
  <c r="M7874" i="13"/>
  <c r="M7875" i="13" l="1"/>
  <c r="O7875" i="13"/>
  <c r="P7875" i="13" s="1"/>
  <c r="L7876" i="13"/>
  <c r="N7875" i="13"/>
  <c r="M7876" i="13" l="1"/>
  <c r="N7876" i="13"/>
  <c r="O7876" i="13"/>
  <c r="P7876" i="13" s="1"/>
  <c r="L7877" i="13"/>
  <c r="O7877" i="13" l="1"/>
  <c r="P7877" i="13" s="1"/>
  <c r="N7877" i="13"/>
  <c r="L7878" i="13"/>
  <c r="M7877" i="13"/>
  <c r="O7878" i="13" l="1"/>
  <c r="P7878" i="13" s="1"/>
  <c r="L7879" i="13"/>
  <c r="N7878" i="13"/>
  <c r="M7878" i="13"/>
  <c r="N7879" i="13" l="1"/>
  <c r="L7880" i="13"/>
  <c r="O7879" i="13"/>
  <c r="P7879" i="13" s="1"/>
  <c r="M7879" i="13"/>
  <c r="L7881" i="13" l="1"/>
  <c r="O7880" i="13"/>
  <c r="P7880" i="13" s="1"/>
  <c r="N7880" i="13"/>
  <c r="M7880" i="13"/>
  <c r="O7881" i="13" l="1"/>
  <c r="P7881" i="13" s="1"/>
  <c r="N7881" i="13"/>
  <c r="L7882" i="13"/>
  <c r="M7881" i="13"/>
  <c r="O7882" i="13" l="1"/>
  <c r="P7882" i="13" s="1"/>
  <c r="L7883" i="13"/>
  <c r="M7882" i="13"/>
  <c r="N7882" i="13"/>
  <c r="N7883" i="13" l="1"/>
  <c r="L7884" i="13"/>
  <c r="O7883" i="13"/>
  <c r="P7883" i="13" s="1"/>
  <c r="M7883" i="13"/>
  <c r="L7885" i="13" l="1"/>
  <c r="O7884" i="13"/>
  <c r="P7884" i="13" s="1"/>
  <c r="M7884" i="13"/>
  <c r="N7884" i="13"/>
  <c r="O7885" i="13" l="1"/>
  <c r="P7885" i="13" s="1"/>
  <c r="N7885" i="13"/>
  <c r="L7886" i="13"/>
  <c r="M7885" i="13"/>
  <c r="O7886" i="13" l="1"/>
  <c r="P7886" i="13" s="1"/>
  <c r="L7887" i="13"/>
  <c r="N7886" i="13"/>
  <c r="M7886" i="13"/>
  <c r="N7887" i="13" l="1"/>
  <c r="L7888" i="13"/>
  <c r="O7887" i="13"/>
  <c r="P7887" i="13" s="1"/>
  <c r="M7887" i="13"/>
  <c r="L7889" i="13" l="1"/>
  <c r="O7888" i="13"/>
  <c r="P7888" i="13" s="1"/>
  <c r="N7888" i="13"/>
  <c r="M7888" i="13"/>
  <c r="O7889" i="13" l="1"/>
  <c r="P7889" i="13" s="1"/>
  <c r="N7889" i="13"/>
  <c r="L7890" i="13"/>
  <c r="M7889" i="13"/>
  <c r="O7890" i="13" l="1"/>
  <c r="P7890" i="13" s="1"/>
  <c r="L7891" i="13"/>
  <c r="M7890" i="13"/>
  <c r="N7890" i="13"/>
  <c r="N7891" i="13" l="1"/>
  <c r="L7892" i="13"/>
  <c r="O7891" i="13"/>
  <c r="P7891" i="13" s="1"/>
  <c r="M7891" i="13"/>
  <c r="L7893" i="13" l="1"/>
  <c r="O7892" i="13"/>
  <c r="P7892" i="13" s="1"/>
  <c r="M7892" i="13"/>
  <c r="N7892" i="13"/>
  <c r="O7893" i="13" l="1"/>
  <c r="P7893" i="13" s="1"/>
  <c r="N7893" i="13"/>
  <c r="L7894" i="13"/>
  <c r="M7893" i="13"/>
  <c r="O7894" i="13" l="1"/>
  <c r="P7894" i="13" s="1"/>
  <c r="L7895" i="13"/>
  <c r="N7894" i="13"/>
  <c r="M7894" i="13"/>
  <c r="N7895" i="13" l="1"/>
  <c r="L7896" i="13"/>
  <c r="O7895" i="13"/>
  <c r="P7895" i="13" s="1"/>
  <c r="M7895" i="13"/>
  <c r="L7897" i="13" l="1"/>
  <c r="O7896" i="13"/>
  <c r="P7896" i="13" s="1"/>
  <c r="N7896" i="13"/>
  <c r="M7896" i="13"/>
  <c r="O7897" i="13" l="1"/>
  <c r="P7897" i="13" s="1"/>
  <c r="N7897" i="13"/>
  <c r="L7898" i="13"/>
  <c r="M7897" i="13"/>
  <c r="O7898" i="13" l="1"/>
  <c r="P7898" i="13" s="1"/>
  <c r="L7899" i="13"/>
  <c r="M7898" i="13"/>
  <c r="N7898" i="13"/>
  <c r="N7899" i="13" l="1"/>
  <c r="L7900" i="13"/>
  <c r="O7899" i="13"/>
  <c r="P7899" i="13" s="1"/>
  <c r="M7899" i="13"/>
  <c r="L7901" i="13" l="1"/>
  <c r="O7900" i="13"/>
  <c r="P7900" i="13" s="1"/>
  <c r="M7900" i="13"/>
  <c r="N7900" i="13"/>
  <c r="O7901" i="13" l="1"/>
  <c r="P7901" i="13" s="1"/>
  <c r="N7901" i="13"/>
  <c r="L7902" i="13"/>
  <c r="M7901" i="13"/>
  <c r="O7902" i="13" l="1"/>
  <c r="P7902" i="13" s="1"/>
  <c r="L7903" i="13"/>
  <c r="N7902" i="13"/>
  <c r="M7902" i="13"/>
  <c r="N7903" i="13" l="1"/>
  <c r="L7904" i="13"/>
  <c r="O7903" i="13"/>
  <c r="P7903" i="13" s="1"/>
  <c r="M7903" i="13"/>
  <c r="L7905" i="13" l="1"/>
  <c r="O7904" i="13"/>
  <c r="P7904" i="13" s="1"/>
  <c r="N7904" i="13"/>
  <c r="M7904" i="13"/>
  <c r="O7905" i="13" l="1"/>
  <c r="P7905" i="13" s="1"/>
  <c r="N7905" i="13"/>
  <c r="L7906" i="13"/>
  <c r="M7905" i="13"/>
  <c r="O7906" i="13" l="1"/>
  <c r="P7906" i="13" s="1"/>
  <c r="L7907" i="13"/>
  <c r="M7906" i="13"/>
  <c r="N7906" i="13"/>
  <c r="N7907" i="13" l="1"/>
  <c r="L7908" i="13"/>
  <c r="O7907" i="13"/>
  <c r="P7907" i="13" s="1"/>
  <c r="M7907" i="13"/>
  <c r="L7909" i="13" l="1"/>
  <c r="O7908" i="13"/>
  <c r="P7908" i="13" s="1"/>
  <c r="M7908" i="13"/>
  <c r="N7908" i="13"/>
  <c r="O7909" i="13" l="1"/>
  <c r="P7909" i="13" s="1"/>
  <c r="N7909" i="13"/>
  <c r="L7910" i="13"/>
  <c r="M7909" i="13"/>
  <c r="O7910" i="13" l="1"/>
  <c r="P7910" i="13" s="1"/>
  <c r="L7911" i="13"/>
  <c r="N7910" i="13"/>
  <c r="M7910" i="13"/>
  <c r="N7911" i="13" l="1"/>
  <c r="L7912" i="13"/>
  <c r="O7911" i="13"/>
  <c r="P7911" i="13" s="1"/>
  <c r="M7911" i="13"/>
  <c r="L7913" i="13" l="1"/>
  <c r="O7912" i="13"/>
  <c r="P7912" i="13" s="1"/>
  <c r="N7912" i="13"/>
  <c r="M7912" i="13"/>
  <c r="O7913" i="13" l="1"/>
  <c r="P7913" i="13" s="1"/>
  <c r="N7913" i="13"/>
  <c r="L7914" i="13"/>
  <c r="M7913" i="13"/>
  <c r="O7914" i="13" l="1"/>
  <c r="P7914" i="13" s="1"/>
  <c r="L7915" i="13"/>
  <c r="M7914" i="13"/>
  <c r="N7914" i="13"/>
  <c r="N7915" i="13" l="1"/>
  <c r="L7916" i="13"/>
  <c r="O7915" i="13"/>
  <c r="P7915" i="13" s="1"/>
  <c r="M7915" i="13"/>
  <c r="L7917" i="13" l="1"/>
  <c r="O7916" i="13"/>
  <c r="P7916" i="13" s="1"/>
  <c r="M7916" i="13"/>
  <c r="N7916" i="13"/>
  <c r="O7917" i="13" l="1"/>
  <c r="P7917" i="13" s="1"/>
  <c r="N7917" i="13"/>
  <c r="L7918" i="13"/>
  <c r="M7917" i="13"/>
  <c r="O7918" i="13" l="1"/>
  <c r="P7918" i="13" s="1"/>
  <c r="L7919" i="13"/>
  <c r="N7918" i="13"/>
  <c r="M7918" i="13"/>
  <c r="N7919" i="13" l="1"/>
  <c r="L7920" i="13"/>
  <c r="O7919" i="13"/>
  <c r="P7919" i="13" s="1"/>
  <c r="M7919" i="13"/>
  <c r="L7921" i="13" l="1"/>
  <c r="O7920" i="13"/>
  <c r="P7920" i="13" s="1"/>
  <c r="N7920" i="13"/>
  <c r="M7920" i="13"/>
  <c r="O7921" i="13" l="1"/>
  <c r="P7921" i="13" s="1"/>
  <c r="N7921" i="13"/>
  <c r="L7922" i="13"/>
  <c r="M7921" i="13"/>
  <c r="O7922" i="13" l="1"/>
  <c r="P7922" i="13" s="1"/>
  <c r="L7923" i="13"/>
  <c r="M7922" i="13"/>
  <c r="N7922" i="13"/>
  <c r="N7923" i="13" l="1"/>
  <c r="L7924" i="13"/>
  <c r="O7923" i="13"/>
  <c r="P7923" i="13" s="1"/>
  <c r="M7923" i="13"/>
  <c r="L7925" i="13" l="1"/>
  <c r="O7924" i="13"/>
  <c r="P7924" i="13" s="1"/>
  <c r="M7924" i="13"/>
  <c r="N7924" i="13"/>
  <c r="O7925" i="13" l="1"/>
  <c r="P7925" i="13" s="1"/>
  <c r="N7925" i="13"/>
  <c r="L7926" i="13"/>
  <c r="M7925" i="13"/>
  <c r="O7926" i="13" l="1"/>
  <c r="P7926" i="13" s="1"/>
  <c r="L7927" i="13"/>
  <c r="N7926" i="13"/>
  <c r="M7926" i="13"/>
  <c r="N7927" i="13" l="1"/>
  <c r="L7928" i="13"/>
  <c r="O7927" i="13"/>
  <c r="P7927" i="13" s="1"/>
  <c r="M7927" i="13"/>
  <c r="L7929" i="13" l="1"/>
  <c r="O7928" i="13"/>
  <c r="P7928" i="13" s="1"/>
  <c r="N7928" i="13"/>
  <c r="M7928" i="13"/>
  <c r="O7929" i="13" l="1"/>
  <c r="P7929" i="13" s="1"/>
  <c r="N7929" i="13"/>
  <c r="L7930" i="13"/>
  <c r="M7929" i="13"/>
  <c r="O7930" i="13" l="1"/>
  <c r="P7930" i="13" s="1"/>
  <c r="L7931" i="13"/>
  <c r="M7930" i="13"/>
  <c r="N7930" i="13"/>
  <c r="N7931" i="13" l="1"/>
  <c r="L7932" i="13"/>
  <c r="O7931" i="13"/>
  <c r="P7931" i="13" s="1"/>
  <c r="M7931" i="13"/>
  <c r="L7933" i="13" l="1"/>
  <c r="O7932" i="13"/>
  <c r="P7932" i="13" s="1"/>
  <c r="M7932" i="13"/>
  <c r="N7932" i="13"/>
  <c r="O7933" i="13" l="1"/>
  <c r="P7933" i="13" s="1"/>
  <c r="N7933" i="13"/>
  <c r="L7934" i="13"/>
  <c r="M7933" i="13"/>
  <c r="O7934" i="13" l="1"/>
  <c r="P7934" i="13" s="1"/>
  <c r="L7935" i="13"/>
  <c r="N7934" i="13"/>
  <c r="M7934" i="13"/>
  <c r="N7935" i="13" l="1"/>
  <c r="L7936" i="13"/>
  <c r="O7935" i="13"/>
  <c r="P7935" i="13" s="1"/>
  <c r="M7935" i="13"/>
  <c r="L7937" i="13" l="1"/>
  <c r="O7936" i="13"/>
  <c r="P7936" i="13" s="1"/>
  <c r="N7936" i="13"/>
  <c r="M7936" i="13"/>
  <c r="N7937" i="13" l="1"/>
  <c r="L7938" i="13"/>
  <c r="O7937" i="13"/>
  <c r="P7937" i="13" s="1"/>
  <c r="M7937" i="13"/>
  <c r="O7938" i="13" l="1"/>
  <c r="P7938" i="13" s="1"/>
  <c r="N7938" i="13"/>
  <c r="M7938" i="13"/>
  <c r="L7939" i="13"/>
  <c r="N7939" i="13" l="1"/>
  <c r="L7940" i="13"/>
  <c r="O7939" i="13"/>
  <c r="P7939" i="13" s="1"/>
  <c r="M7939" i="13"/>
  <c r="L7941" i="13" l="1"/>
  <c r="O7940" i="13"/>
  <c r="P7940" i="13" s="1"/>
  <c r="M7940" i="13"/>
  <c r="N7940" i="13"/>
  <c r="O7941" i="13" l="1"/>
  <c r="P7941" i="13" s="1"/>
  <c r="N7941" i="13"/>
  <c r="L7942" i="13"/>
  <c r="M7941" i="13"/>
  <c r="O7942" i="13" l="1"/>
  <c r="P7942" i="13" s="1"/>
  <c r="L7943" i="13"/>
  <c r="N7942" i="13"/>
  <c r="M7942" i="13"/>
  <c r="N7943" i="13" l="1"/>
  <c r="L7944" i="13"/>
  <c r="O7943" i="13"/>
  <c r="P7943" i="13" s="1"/>
  <c r="M7943" i="13"/>
  <c r="L7945" i="13" l="1"/>
  <c r="O7944" i="13"/>
  <c r="P7944" i="13" s="1"/>
  <c r="N7944" i="13"/>
  <c r="M7944" i="13"/>
  <c r="O7945" i="13" l="1"/>
  <c r="P7945" i="13" s="1"/>
  <c r="N7945" i="13"/>
  <c r="L7946" i="13"/>
  <c r="M7945" i="13"/>
  <c r="O7946" i="13" l="1"/>
  <c r="P7946" i="13" s="1"/>
  <c r="L7947" i="13"/>
  <c r="M7946" i="13"/>
  <c r="N7946" i="13"/>
  <c r="N7947" i="13" l="1"/>
  <c r="L7948" i="13"/>
  <c r="O7947" i="13"/>
  <c r="P7947" i="13" s="1"/>
  <c r="M7947" i="13"/>
  <c r="L7949" i="13" l="1"/>
  <c r="O7948" i="13"/>
  <c r="P7948" i="13" s="1"/>
  <c r="M7948" i="13"/>
  <c r="N7948" i="13"/>
  <c r="O7949" i="13" l="1"/>
  <c r="P7949" i="13" s="1"/>
  <c r="N7949" i="13"/>
  <c r="L7950" i="13"/>
  <c r="M7949" i="13"/>
  <c r="O7950" i="13" l="1"/>
  <c r="P7950" i="13" s="1"/>
  <c r="L7951" i="13"/>
  <c r="N7950" i="13"/>
  <c r="M7950" i="13"/>
  <c r="N7951" i="13" l="1"/>
  <c r="L7952" i="13"/>
  <c r="O7951" i="13"/>
  <c r="P7951" i="13" s="1"/>
  <c r="M7951" i="13"/>
  <c r="L7953" i="13" l="1"/>
  <c r="O7952" i="13"/>
  <c r="P7952" i="13" s="1"/>
  <c r="N7952" i="13"/>
  <c r="M7952" i="13"/>
  <c r="O7953" i="13" l="1"/>
  <c r="P7953" i="13" s="1"/>
  <c r="N7953" i="13"/>
  <c r="L7954" i="13"/>
  <c r="M7953" i="13"/>
  <c r="O7954" i="13" l="1"/>
  <c r="P7954" i="13" s="1"/>
  <c r="L7955" i="13"/>
  <c r="M7954" i="13"/>
  <c r="N7954" i="13"/>
  <c r="N7955" i="13" l="1"/>
  <c r="L7956" i="13"/>
  <c r="O7955" i="13"/>
  <c r="P7955" i="13" s="1"/>
  <c r="M7955" i="13"/>
  <c r="L7957" i="13" l="1"/>
  <c r="O7956" i="13"/>
  <c r="P7956" i="13" s="1"/>
  <c r="M7956" i="13"/>
  <c r="N7956" i="13"/>
  <c r="O7957" i="13" l="1"/>
  <c r="P7957" i="13" s="1"/>
  <c r="N7957" i="13"/>
  <c r="L7958" i="13"/>
  <c r="M7957" i="13"/>
  <c r="O7958" i="13" l="1"/>
  <c r="P7958" i="13" s="1"/>
  <c r="L7959" i="13"/>
  <c r="N7958" i="13"/>
  <c r="M7958" i="13"/>
  <c r="N7959" i="13" l="1"/>
  <c r="L7960" i="13"/>
  <c r="O7959" i="13"/>
  <c r="P7959" i="13" s="1"/>
  <c r="M7959" i="13"/>
  <c r="L7961" i="13" l="1"/>
  <c r="O7960" i="13"/>
  <c r="P7960" i="13" s="1"/>
  <c r="N7960" i="13"/>
  <c r="M7960" i="13"/>
  <c r="O7961" i="13" l="1"/>
  <c r="P7961" i="13" s="1"/>
  <c r="N7961" i="13"/>
  <c r="L7962" i="13"/>
  <c r="M7961" i="13"/>
  <c r="O7962" i="13" l="1"/>
  <c r="P7962" i="13" s="1"/>
  <c r="L7963" i="13"/>
  <c r="M7962" i="13"/>
  <c r="N7962" i="13"/>
  <c r="N7963" i="13" l="1"/>
  <c r="L7964" i="13"/>
  <c r="O7963" i="13"/>
  <c r="P7963" i="13" s="1"/>
  <c r="M7963" i="13"/>
  <c r="L7965" i="13" l="1"/>
  <c r="O7964" i="13"/>
  <c r="P7964" i="13" s="1"/>
  <c r="M7964" i="13"/>
  <c r="N7964" i="13"/>
  <c r="O7965" i="13" l="1"/>
  <c r="P7965" i="13" s="1"/>
  <c r="N7965" i="13"/>
  <c r="L7966" i="13"/>
  <c r="M7965" i="13"/>
  <c r="O7966" i="13" l="1"/>
  <c r="P7966" i="13" s="1"/>
  <c r="L7967" i="13"/>
  <c r="N7966" i="13"/>
  <c r="M7966" i="13"/>
  <c r="N7967" i="13" l="1"/>
  <c r="L7968" i="13"/>
  <c r="O7967" i="13"/>
  <c r="P7967" i="13" s="1"/>
  <c r="M7967" i="13"/>
  <c r="L7969" i="13" l="1"/>
  <c r="O7968" i="13"/>
  <c r="P7968" i="13" s="1"/>
  <c r="N7968" i="13"/>
  <c r="M7968" i="13"/>
  <c r="O7969" i="13" l="1"/>
  <c r="P7969" i="13" s="1"/>
  <c r="N7969" i="13"/>
  <c r="L7970" i="13"/>
  <c r="M7969" i="13"/>
  <c r="O7970" i="13" l="1"/>
  <c r="P7970" i="13" s="1"/>
  <c r="L7971" i="13"/>
  <c r="M7970" i="13"/>
  <c r="N7970" i="13"/>
  <c r="N7971" i="13" l="1"/>
  <c r="L7972" i="13"/>
  <c r="O7971" i="13"/>
  <c r="P7971" i="13" s="1"/>
  <c r="M7971" i="13"/>
  <c r="L7973" i="13" l="1"/>
  <c r="O7972" i="13"/>
  <c r="P7972" i="13" s="1"/>
  <c r="M7972" i="13"/>
  <c r="N7972" i="13"/>
  <c r="O7973" i="13" l="1"/>
  <c r="P7973" i="13" s="1"/>
  <c r="N7973" i="13"/>
  <c r="L7974" i="13"/>
  <c r="M7973" i="13"/>
  <c r="O7974" i="13" l="1"/>
  <c r="P7974" i="13" s="1"/>
  <c r="L7975" i="13"/>
  <c r="N7974" i="13"/>
  <c r="M7974" i="13"/>
  <c r="N7975" i="13" l="1"/>
  <c r="L7976" i="13"/>
  <c r="O7975" i="13"/>
  <c r="P7975" i="13" s="1"/>
  <c r="M7975" i="13"/>
  <c r="L7977" i="13" l="1"/>
  <c r="O7976" i="13"/>
  <c r="P7976" i="13" s="1"/>
  <c r="N7976" i="13"/>
  <c r="M7976" i="13"/>
  <c r="O7977" i="13" l="1"/>
  <c r="P7977" i="13" s="1"/>
  <c r="N7977" i="13"/>
  <c r="L7978" i="13"/>
  <c r="M7977" i="13"/>
  <c r="O7978" i="13" l="1"/>
  <c r="P7978" i="13" s="1"/>
  <c r="L7979" i="13"/>
  <c r="M7978" i="13"/>
  <c r="N7978" i="13"/>
  <c r="N7979" i="13" l="1"/>
  <c r="L7980" i="13"/>
  <c r="O7979" i="13"/>
  <c r="P7979" i="13" s="1"/>
  <c r="M7979" i="13"/>
  <c r="L7981" i="13" l="1"/>
  <c r="O7980" i="13"/>
  <c r="P7980" i="13" s="1"/>
  <c r="M7980" i="13"/>
  <c r="N7980" i="13"/>
  <c r="O7981" i="13" l="1"/>
  <c r="P7981" i="13" s="1"/>
  <c r="N7981" i="13"/>
  <c r="L7982" i="13"/>
  <c r="M7981" i="13"/>
  <c r="O7982" i="13" l="1"/>
  <c r="P7982" i="13" s="1"/>
  <c r="L7983" i="13"/>
  <c r="N7982" i="13"/>
  <c r="M7982" i="13"/>
  <c r="N7983" i="13" l="1"/>
  <c r="L7984" i="13"/>
  <c r="O7983" i="13"/>
  <c r="P7983" i="13" s="1"/>
  <c r="M7983" i="13"/>
  <c r="L7985" i="13" l="1"/>
  <c r="O7984" i="13"/>
  <c r="P7984" i="13" s="1"/>
  <c r="N7984" i="13"/>
  <c r="M7984" i="13"/>
  <c r="O7985" i="13" l="1"/>
  <c r="P7985" i="13" s="1"/>
  <c r="N7985" i="13"/>
  <c r="L7986" i="13"/>
  <c r="M7985" i="13"/>
  <c r="O7986" i="13" l="1"/>
  <c r="P7986" i="13" s="1"/>
  <c r="L7987" i="13"/>
  <c r="M7986" i="13"/>
  <c r="N7986" i="13"/>
  <c r="N7987" i="13" l="1"/>
  <c r="L7988" i="13"/>
  <c r="O7987" i="13"/>
  <c r="P7987" i="13" s="1"/>
  <c r="M7987" i="13"/>
  <c r="L7989" i="13" l="1"/>
  <c r="O7988" i="13"/>
  <c r="P7988" i="13" s="1"/>
  <c r="M7988" i="13"/>
  <c r="N7988" i="13"/>
  <c r="O7989" i="13" l="1"/>
  <c r="P7989" i="13" s="1"/>
  <c r="N7989" i="13"/>
  <c r="L7990" i="13"/>
  <c r="M7989" i="13"/>
  <c r="O7990" i="13" l="1"/>
  <c r="P7990" i="13" s="1"/>
  <c r="L7991" i="13"/>
  <c r="N7990" i="13"/>
  <c r="M7990" i="13"/>
  <c r="N7991" i="13" l="1"/>
  <c r="L7992" i="13"/>
  <c r="O7991" i="13"/>
  <c r="P7991" i="13" s="1"/>
  <c r="M7991" i="13"/>
  <c r="L7993" i="13" l="1"/>
  <c r="O7992" i="13"/>
  <c r="P7992" i="13" s="1"/>
  <c r="N7992" i="13"/>
  <c r="M7992" i="13"/>
  <c r="O7993" i="13" l="1"/>
  <c r="P7993" i="13" s="1"/>
  <c r="N7993" i="13"/>
  <c r="L7994" i="13"/>
  <c r="M7993" i="13"/>
  <c r="O7994" i="13" l="1"/>
  <c r="P7994" i="13" s="1"/>
  <c r="L7995" i="13"/>
  <c r="M7994" i="13"/>
  <c r="N7994" i="13"/>
  <c r="N7995" i="13" l="1"/>
  <c r="L7996" i="13"/>
  <c r="O7995" i="13"/>
  <c r="P7995" i="13" s="1"/>
  <c r="M7995" i="13"/>
  <c r="L7997" i="13" l="1"/>
  <c r="O7996" i="13"/>
  <c r="P7996" i="13" s="1"/>
  <c r="M7996" i="13"/>
  <c r="N7996" i="13"/>
  <c r="O7997" i="13" l="1"/>
  <c r="P7997" i="13" s="1"/>
  <c r="N7997" i="13"/>
  <c r="L7998" i="13"/>
  <c r="M7997" i="13"/>
  <c r="O7998" i="13" l="1"/>
  <c r="P7998" i="13" s="1"/>
  <c r="L7999" i="13"/>
  <c r="N7998" i="13"/>
  <c r="M7998" i="13"/>
  <c r="N7999" i="13" l="1"/>
  <c r="L8000" i="13"/>
  <c r="O7999" i="13"/>
  <c r="P7999" i="13" s="1"/>
  <c r="M7999" i="13"/>
  <c r="L8001" i="13" l="1"/>
  <c r="O8000" i="13"/>
  <c r="P8000" i="13" s="1"/>
  <c r="N8000" i="13"/>
  <c r="M8000" i="13"/>
  <c r="O8001" i="13" l="1"/>
  <c r="P8001" i="13" s="1"/>
  <c r="N8001" i="13"/>
  <c r="L8002" i="13"/>
  <c r="M8001" i="13"/>
  <c r="O8002" i="13" l="1"/>
  <c r="P8002" i="13" s="1"/>
  <c r="L8003" i="13"/>
  <c r="M8002" i="13"/>
  <c r="N8002" i="13"/>
  <c r="N8003" i="13" l="1"/>
  <c r="L8004" i="13"/>
  <c r="O8003" i="13"/>
  <c r="P8003" i="13" s="1"/>
  <c r="M8003" i="13"/>
  <c r="L8005" i="13" l="1"/>
  <c r="O8004" i="13"/>
  <c r="P8004" i="13" s="1"/>
  <c r="M8004" i="13"/>
  <c r="N8004" i="13"/>
  <c r="O8005" i="13" l="1"/>
  <c r="P8005" i="13" s="1"/>
  <c r="N8005" i="13"/>
  <c r="L8006" i="13"/>
  <c r="M8005" i="13"/>
  <c r="O8006" i="13" l="1"/>
  <c r="P8006" i="13" s="1"/>
  <c r="L8007" i="13"/>
  <c r="N8006" i="13"/>
  <c r="M8006" i="13"/>
  <c r="N8007" i="13" l="1"/>
  <c r="L8008" i="13"/>
  <c r="O8007" i="13"/>
  <c r="P8007" i="13" s="1"/>
  <c r="M8007" i="13"/>
  <c r="L8009" i="13" l="1"/>
  <c r="O8008" i="13"/>
  <c r="P8008" i="13" s="1"/>
  <c r="N8008" i="13"/>
  <c r="M8008" i="13"/>
  <c r="O8009" i="13" l="1"/>
  <c r="P8009" i="13" s="1"/>
  <c r="N8009" i="13"/>
  <c r="L8010" i="13"/>
  <c r="M8009" i="13"/>
  <c r="O8010" i="13" l="1"/>
  <c r="P8010" i="13" s="1"/>
  <c r="L8011" i="13"/>
  <c r="M8010" i="13"/>
  <c r="N8010" i="13"/>
  <c r="N8011" i="13" l="1"/>
  <c r="L8012" i="13"/>
  <c r="O8011" i="13"/>
  <c r="P8011" i="13" s="1"/>
  <c r="M8011" i="13"/>
  <c r="L8013" i="13" l="1"/>
  <c r="O8012" i="13"/>
  <c r="P8012" i="13" s="1"/>
  <c r="M8012" i="13"/>
  <c r="N8012" i="13"/>
  <c r="O8013" i="13" l="1"/>
  <c r="P8013" i="13" s="1"/>
  <c r="N8013" i="13"/>
  <c r="L8014" i="13"/>
  <c r="M8013" i="13"/>
  <c r="O8014" i="13" l="1"/>
  <c r="P8014" i="13" s="1"/>
  <c r="L8015" i="13"/>
  <c r="N8014" i="13"/>
  <c r="M8014" i="13"/>
  <c r="N8015" i="13" l="1"/>
  <c r="L8016" i="13"/>
  <c r="O8015" i="13"/>
  <c r="P8015" i="13" s="1"/>
  <c r="M8015" i="13"/>
  <c r="L8017" i="13" l="1"/>
  <c r="O8016" i="13"/>
  <c r="P8016" i="13" s="1"/>
  <c r="N8016" i="13"/>
  <c r="M8016" i="13"/>
  <c r="O8017" i="13" l="1"/>
  <c r="P8017" i="13" s="1"/>
  <c r="N8017" i="13"/>
  <c r="L8018" i="13"/>
  <c r="M8017" i="13"/>
  <c r="O8018" i="13" l="1"/>
  <c r="P8018" i="13" s="1"/>
  <c r="L8019" i="13"/>
  <c r="M8018" i="13"/>
  <c r="N8018" i="13"/>
  <c r="N8019" i="13" l="1"/>
  <c r="L8020" i="13"/>
  <c r="O8019" i="13"/>
  <c r="P8019" i="13" s="1"/>
  <c r="M8019" i="13"/>
  <c r="L8021" i="13" l="1"/>
  <c r="O8020" i="13"/>
  <c r="P8020" i="13" s="1"/>
  <c r="M8020" i="13"/>
  <c r="N8020" i="13"/>
  <c r="O8021" i="13" l="1"/>
  <c r="P8021" i="13" s="1"/>
  <c r="N8021" i="13"/>
  <c r="L8022" i="13"/>
  <c r="M8021" i="13"/>
  <c r="O8022" i="13" l="1"/>
  <c r="P8022" i="13" s="1"/>
  <c r="L8023" i="13"/>
  <c r="N8022" i="13"/>
  <c r="M8022" i="13"/>
  <c r="N8023" i="13" l="1"/>
  <c r="L8024" i="13"/>
  <c r="O8023" i="13"/>
  <c r="P8023" i="13" s="1"/>
  <c r="M8023" i="13"/>
  <c r="L8025" i="13" l="1"/>
  <c r="O8024" i="13"/>
  <c r="P8024" i="13" s="1"/>
  <c r="N8024" i="13"/>
  <c r="M8024" i="13"/>
  <c r="O8025" i="13" l="1"/>
  <c r="P8025" i="13" s="1"/>
  <c r="N8025" i="13"/>
  <c r="L8026" i="13"/>
  <c r="M8025" i="13"/>
  <c r="O8026" i="13" l="1"/>
  <c r="P8026" i="13" s="1"/>
  <c r="L8027" i="13"/>
  <c r="M8026" i="13"/>
  <c r="N8026" i="13"/>
  <c r="N8027" i="13" l="1"/>
  <c r="L8028" i="13"/>
  <c r="O8027" i="13"/>
  <c r="P8027" i="13" s="1"/>
  <c r="M8027" i="13"/>
  <c r="L8029" i="13" l="1"/>
  <c r="O8028" i="13"/>
  <c r="P8028" i="13" s="1"/>
  <c r="M8028" i="13"/>
  <c r="N8028" i="13"/>
  <c r="O8029" i="13" l="1"/>
  <c r="P8029" i="13" s="1"/>
  <c r="N8029" i="13"/>
  <c r="L8030" i="13"/>
  <c r="M8029" i="13"/>
  <c r="O8030" i="13" l="1"/>
  <c r="P8030" i="13" s="1"/>
  <c r="L8031" i="13"/>
  <c r="N8030" i="13"/>
  <c r="M8030" i="13"/>
  <c r="N8031" i="13" l="1"/>
  <c r="L8032" i="13"/>
  <c r="O8031" i="13"/>
  <c r="P8031" i="13" s="1"/>
  <c r="M8031" i="13"/>
  <c r="L8033" i="13" l="1"/>
  <c r="O8032" i="13"/>
  <c r="P8032" i="13" s="1"/>
  <c r="N8032" i="13"/>
  <c r="M8032" i="13"/>
  <c r="O8033" i="13" l="1"/>
  <c r="P8033" i="13" s="1"/>
  <c r="N8033" i="13"/>
  <c r="L8034" i="13"/>
  <c r="M8033" i="13"/>
  <c r="O8034" i="13" l="1"/>
  <c r="P8034" i="13" s="1"/>
  <c r="L8035" i="13"/>
  <c r="M8034" i="13"/>
  <c r="N8034" i="13"/>
  <c r="N8035" i="13" l="1"/>
  <c r="L8036" i="13"/>
  <c r="O8035" i="13"/>
  <c r="P8035" i="13" s="1"/>
  <c r="M8035" i="13"/>
  <c r="L8037" i="13" l="1"/>
  <c r="O8036" i="13"/>
  <c r="P8036" i="13" s="1"/>
  <c r="M8036" i="13"/>
  <c r="N8036" i="13"/>
  <c r="O8037" i="13" l="1"/>
  <c r="P8037" i="13" s="1"/>
  <c r="N8037" i="13"/>
  <c r="L8038" i="13"/>
  <c r="M8037" i="13"/>
  <c r="O8038" i="13" l="1"/>
  <c r="P8038" i="13" s="1"/>
  <c r="L8039" i="13"/>
  <c r="N8038" i="13"/>
  <c r="M8038" i="13"/>
  <c r="N8039" i="13" l="1"/>
  <c r="L8040" i="13"/>
  <c r="O8039" i="13"/>
  <c r="P8039" i="13" s="1"/>
  <c r="M8039" i="13"/>
  <c r="L8041" i="13" l="1"/>
  <c r="O8040" i="13"/>
  <c r="P8040" i="13" s="1"/>
  <c r="N8040" i="13"/>
  <c r="M8040" i="13"/>
  <c r="O8041" i="13" l="1"/>
  <c r="P8041" i="13" s="1"/>
  <c r="N8041" i="13"/>
  <c r="L8042" i="13"/>
  <c r="M8041" i="13"/>
  <c r="O8042" i="13" l="1"/>
  <c r="P8042" i="13" s="1"/>
  <c r="L8043" i="13"/>
  <c r="M8042" i="13"/>
  <c r="N8042" i="13"/>
  <c r="N8043" i="13" l="1"/>
  <c r="L8044" i="13"/>
  <c r="O8043" i="13"/>
  <c r="P8043" i="13" s="1"/>
  <c r="M8043" i="13"/>
  <c r="L8045" i="13" l="1"/>
  <c r="O8044" i="13"/>
  <c r="P8044" i="13" s="1"/>
  <c r="M8044" i="13"/>
  <c r="N8044" i="13"/>
  <c r="O8045" i="13" l="1"/>
  <c r="P8045" i="13" s="1"/>
  <c r="N8045" i="13"/>
  <c r="L8046" i="13"/>
  <c r="M8045" i="13"/>
  <c r="O8046" i="13" l="1"/>
  <c r="P8046" i="13" s="1"/>
  <c r="L8047" i="13"/>
  <c r="N8046" i="13"/>
  <c r="M8046" i="13"/>
  <c r="N8047" i="13" l="1"/>
  <c r="L8048" i="13"/>
  <c r="O8047" i="13"/>
  <c r="P8047" i="13" s="1"/>
  <c r="M8047" i="13"/>
  <c r="L8049" i="13" l="1"/>
  <c r="O8048" i="13"/>
  <c r="P8048" i="13" s="1"/>
  <c r="N8048" i="13"/>
  <c r="M8048" i="13"/>
  <c r="O8049" i="13" l="1"/>
  <c r="P8049" i="13" s="1"/>
  <c r="N8049" i="13"/>
  <c r="L8050" i="13"/>
  <c r="M8049" i="13"/>
  <c r="O8050" i="13" l="1"/>
  <c r="P8050" i="13" s="1"/>
  <c r="L8051" i="13"/>
  <c r="M8050" i="13"/>
  <c r="N8050" i="13"/>
  <c r="N8051" i="13" l="1"/>
  <c r="L8052" i="13"/>
  <c r="O8051" i="13"/>
  <c r="P8051" i="13" s="1"/>
  <c r="M8051" i="13"/>
  <c r="L8053" i="13" l="1"/>
  <c r="O8052" i="13"/>
  <c r="P8052" i="13" s="1"/>
  <c r="M8052" i="13"/>
  <c r="N8052" i="13"/>
  <c r="O8053" i="13" l="1"/>
  <c r="P8053" i="13" s="1"/>
  <c r="N8053" i="13"/>
  <c r="L8054" i="13"/>
  <c r="M8053" i="13"/>
  <c r="O8054" i="13" l="1"/>
  <c r="P8054" i="13" s="1"/>
  <c r="L8055" i="13"/>
  <c r="N8054" i="13"/>
  <c r="M8054" i="13"/>
  <c r="N8055" i="13" l="1"/>
  <c r="L8056" i="13"/>
  <c r="O8055" i="13"/>
  <c r="P8055" i="13" s="1"/>
  <c r="M8055" i="13"/>
  <c r="L8057" i="13" l="1"/>
  <c r="O8056" i="13"/>
  <c r="P8056" i="13" s="1"/>
  <c r="N8056" i="13"/>
  <c r="M8056" i="13"/>
  <c r="O8057" i="13" l="1"/>
  <c r="P8057" i="13" s="1"/>
  <c r="N8057" i="13"/>
  <c r="L8058" i="13"/>
  <c r="M8057" i="13"/>
  <c r="O8058" i="13" l="1"/>
  <c r="P8058" i="13" s="1"/>
  <c r="L8059" i="13"/>
  <c r="M8058" i="13"/>
  <c r="N8058" i="13"/>
  <c r="N8059" i="13" l="1"/>
  <c r="L8060" i="13"/>
  <c r="O8059" i="13"/>
  <c r="P8059" i="13" s="1"/>
  <c r="M8059" i="13"/>
  <c r="L8061" i="13" l="1"/>
  <c r="O8060" i="13"/>
  <c r="P8060" i="13" s="1"/>
  <c r="M8060" i="13"/>
  <c r="N8060" i="13"/>
  <c r="O8061" i="13" l="1"/>
  <c r="P8061" i="13" s="1"/>
  <c r="N8061" i="13"/>
  <c r="L8062" i="13"/>
  <c r="M8061" i="13"/>
  <c r="O8062" i="13" l="1"/>
  <c r="P8062" i="13" s="1"/>
  <c r="L8063" i="13"/>
  <c r="N8062" i="13"/>
  <c r="M8062" i="13"/>
  <c r="N8063" i="13" l="1"/>
  <c r="L8064" i="13"/>
  <c r="O8063" i="13"/>
  <c r="P8063" i="13" s="1"/>
  <c r="M8063" i="13"/>
  <c r="L8065" i="13" l="1"/>
  <c r="O8064" i="13"/>
  <c r="P8064" i="13" s="1"/>
  <c r="N8064" i="13"/>
  <c r="M8064" i="13"/>
  <c r="O8065" i="13" l="1"/>
  <c r="P8065" i="13" s="1"/>
  <c r="N8065" i="13"/>
  <c r="L8066" i="13"/>
  <c r="M8065" i="13"/>
  <c r="O8066" i="13" l="1"/>
  <c r="P8066" i="13" s="1"/>
  <c r="L8067" i="13"/>
  <c r="M8066" i="13"/>
  <c r="N8066" i="13"/>
  <c r="N8067" i="13" l="1"/>
  <c r="L8068" i="13"/>
  <c r="O8067" i="13"/>
  <c r="P8067" i="13" s="1"/>
  <c r="M8067" i="13"/>
  <c r="L8069" i="13" l="1"/>
  <c r="O8068" i="13"/>
  <c r="P8068" i="13" s="1"/>
  <c r="M8068" i="13"/>
  <c r="N8068" i="13"/>
  <c r="O8069" i="13" l="1"/>
  <c r="P8069" i="13" s="1"/>
  <c r="N8069" i="13"/>
  <c r="L8070" i="13"/>
  <c r="M8069" i="13"/>
  <c r="O8070" i="13" l="1"/>
  <c r="P8070" i="13" s="1"/>
  <c r="L8071" i="13"/>
  <c r="N8070" i="13"/>
  <c r="M8070" i="13"/>
  <c r="N8071" i="13" l="1"/>
  <c r="L8072" i="13"/>
  <c r="O8071" i="13"/>
  <c r="P8071" i="13" s="1"/>
  <c r="M8071" i="13"/>
  <c r="L8073" i="13" l="1"/>
  <c r="O8072" i="13"/>
  <c r="P8072" i="13" s="1"/>
  <c r="N8072" i="13"/>
  <c r="M8072" i="13"/>
  <c r="O8073" i="13" l="1"/>
  <c r="P8073" i="13" s="1"/>
  <c r="N8073" i="13"/>
  <c r="L8074" i="13"/>
  <c r="M8073" i="13"/>
  <c r="O8074" i="13" l="1"/>
  <c r="P8074" i="13" s="1"/>
  <c r="L8075" i="13"/>
  <c r="M8074" i="13"/>
  <c r="N8074" i="13"/>
  <c r="N8075" i="13" l="1"/>
  <c r="L8076" i="13"/>
  <c r="O8075" i="13"/>
  <c r="P8075" i="13" s="1"/>
  <c r="M8075" i="13"/>
  <c r="L8077" i="13" l="1"/>
  <c r="O8076" i="13"/>
  <c r="P8076" i="13" s="1"/>
  <c r="M8076" i="13"/>
  <c r="N8076" i="13"/>
  <c r="O8077" i="13" l="1"/>
  <c r="P8077" i="13" s="1"/>
  <c r="N8077" i="13"/>
  <c r="L8078" i="13"/>
  <c r="M8077" i="13"/>
  <c r="O8078" i="13" l="1"/>
  <c r="P8078" i="13" s="1"/>
  <c r="L8079" i="13"/>
  <c r="N8078" i="13"/>
  <c r="M8078" i="13"/>
  <c r="N8079" i="13" l="1"/>
  <c r="L8080" i="13"/>
  <c r="O8079" i="13"/>
  <c r="P8079" i="13" s="1"/>
  <c r="M8079" i="13"/>
  <c r="L8081" i="13" l="1"/>
  <c r="O8080" i="13"/>
  <c r="P8080" i="13" s="1"/>
  <c r="N8080" i="13"/>
  <c r="M8080" i="13"/>
  <c r="O8081" i="13" l="1"/>
  <c r="P8081" i="13" s="1"/>
  <c r="N8081" i="13"/>
  <c r="L8082" i="13"/>
  <c r="M8081" i="13"/>
  <c r="O8082" i="13" l="1"/>
  <c r="P8082" i="13" s="1"/>
  <c r="L8083" i="13"/>
  <c r="M8082" i="13"/>
  <c r="N8082" i="13"/>
  <c r="N8083" i="13" l="1"/>
  <c r="L8084" i="13"/>
  <c r="O8083" i="13"/>
  <c r="P8083" i="13" s="1"/>
  <c r="M8083" i="13"/>
  <c r="L8085" i="13" l="1"/>
  <c r="O8084" i="13"/>
  <c r="P8084" i="13" s="1"/>
  <c r="M8084" i="13"/>
  <c r="N8084" i="13"/>
  <c r="O8085" i="13" l="1"/>
  <c r="P8085" i="13" s="1"/>
  <c r="N8085" i="13"/>
  <c r="L8086" i="13"/>
  <c r="M8085" i="13"/>
  <c r="O8086" i="13" l="1"/>
  <c r="P8086" i="13" s="1"/>
  <c r="L8087" i="13"/>
  <c r="N8086" i="13"/>
  <c r="M8086" i="13"/>
  <c r="N8087" i="13" l="1"/>
  <c r="L8088" i="13"/>
  <c r="O8087" i="13"/>
  <c r="P8087" i="13" s="1"/>
  <c r="M8087" i="13"/>
  <c r="L8089" i="13" l="1"/>
  <c r="O8088" i="13"/>
  <c r="P8088" i="13" s="1"/>
  <c r="N8088" i="13"/>
  <c r="M8088" i="13"/>
  <c r="O8089" i="13" l="1"/>
  <c r="P8089" i="13" s="1"/>
  <c r="N8089" i="13"/>
  <c r="L8090" i="13"/>
  <c r="M8089" i="13"/>
  <c r="O8090" i="13" l="1"/>
  <c r="P8090" i="13" s="1"/>
  <c r="L8091" i="13"/>
  <c r="M8090" i="13"/>
  <c r="N8090" i="13"/>
  <c r="N8091" i="13" l="1"/>
  <c r="L8092" i="13"/>
  <c r="O8091" i="13"/>
  <c r="P8091" i="13" s="1"/>
  <c r="M8091" i="13"/>
  <c r="L8093" i="13" l="1"/>
  <c r="O8092" i="13"/>
  <c r="P8092" i="13" s="1"/>
  <c r="M8092" i="13"/>
  <c r="N8092" i="13"/>
  <c r="O8093" i="13" l="1"/>
  <c r="P8093" i="13" s="1"/>
  <c r="N8093" i="13"/>
  <c r="L8094" i="13"/>
  <c r="M8093" i="13"/>
  <c r="O8094" i="13" l="1"/>
  <c r="P8094" i="13" s="1"/>
  <c r="L8095" i="13"/>
  <c r="N8094" i="13"/>
  <c r="M8094" i="13"/>
  <c r="N8095" i="13" l="1"/>
  <c r="L8096" i="13"/>
  <c r="O8095" i="13"/>
  <c r="P8095" i="13" s="1"/>
  <c r="M8095" i="13"/>
  <c r="L8097" i="13" l="1"/>
  <c r="O8096" i="13"/>
  <c r="P8096" i="13" s="1"/>
  <c r="N8096" i="13"/>
  <c r="M8096" i="13"/>
  <c r="O8097" i="13" l="1"/>
  <c r="P8097" i="13" s="1"/>
  <c r="N8097" i="13"/>
  <c r="L8098" i="13"/>
  <c r="M8097" i="13"/>
  <c r="O8098" i="13" l="1"/>
  <c r="P8098" i="13" s="1"/>
  <c r="L8099" i="13"/>
  <c r="M8098" i="13"/>
  <c r="N8098" i="13"/>
  <c r="N8099" i="13" l="1"/>
  <c r="L8100" i="13"/>
  <c r="O8099" i="13"/>
  <c r="P8099" i="13" s="1"/>
  <c r="M8099" i="13"/>
  <c r="L8101" i="13" l="1"/>
  <c r="O8100" i="13"/>
  <c r="P8100" i="13" s="1"/>
  <c r="M8100" i="13"/>
  <c r="N8100" i="13"/>
  <c r="O8101" i="13" l="1"/>
  <c r="P8101" i="13" s="1"/>
  <c r="N8101" i="13"/>
  <c r="L8102" i="13"/>
  <c r="M8101" i="13"/>
  <c r="O8102" i="13" l="1"/>
  <c r="P8102" i="13" s="1"/>
  <c r="L8103" i="13"/>
  <c r="N8102" i="13"/>
  <c r="M8102" i="13"/>
  <c r="N8103" i="13" l="1"/>
  <c r="L8104" i="13"/>
  <c r="O8103" i="13"/>
  <c r="P8103" i="13" s="1"/>
  <c r="M8103" i="13"/>
  <c r="L8105" i="13" l="1"/>
  <c r="O8104" i="13"/>
  <c r="P8104" i="13" s="1"/>
  <c r="N8104" i="13"/>
  <c r="M8104" i="13"/>
  <c r="O8105" i="13" l="1"/>
  <c r="P8105" i="13" s="1"/>
  <c r="N8105" i="13"/>
  <c r="L8106" i="13"/>
  <c r="M8105" i="13"/>
  <c r="O8106" i="13" l="1"/>
  <c r="P8106" i="13" s="1"/>
  <c r="L8107" i="13"/>
  <c r="M8106" i="13"/>
  <c r="N8106" i="13"/>
  <c r="N8107" i="13" l="1"/>
  <c r="L8108" i="13"/>
  <c r="O8107" i="13"/>
  <c r="P8107" i="13" s="1"/>
  <c r="M8107" i="13"/>
  <c r="L8109" i="13" l="1"/>
  <c r="O8108" i="13"/>
  <c r="P8108" i="13" s="1"/>
  <c r="M8108" i="13"/>
  <c r="N8108" i="13"/>
  <c r="O8109" i="13" l="1"/>
  <c r="P8109" i="13" s="1"/>
  <c r="N8109" i="13"/>
  <c r="L8110" i="13"/>
  <c r="M8109" i="13"/>
  <c r="O8110" i="13" l="1"/>
  <c r="P8110" i="13" s="1"/>
  <c r="L8111" i="13"/>
  <c r="N8110" i="13"/>
  <c r="M8110" i="13"/>
  <c r="N8111" i="13" l="1"/>
  <c r="L8112" i="13"/>
  <c r="O8111" i="13"/>
  <c r="P8111" i="13" s="1"/>
  <c r="M8111" i="13"/>
  <c r="L8113" i="13" l="1"/>
  <c r="O8112" i="13"/>
  <c r="P8112" i="13" s="1"/>
  <c r="N8112" i="13"/>
  <c r="M8112" i="13"/>
  <c r="O8113" i="13" l="1"/>
  <c r="P8113" i="13" s="1"/>
  <c r="N8113" i="13"/>
  <c r="L8114" i="13"/>
  <c r="M8113" i="13"/>
  <c r="O8114" i="13" l="1"/>
  <c r="P8114" i="13" s="1"/>
  <c r="L8115" i="13"/>
  <c r="M8114" i="13"/>
  <c r="N8114" i="13"/>
  <c r="N8115" i="13" l="1"/>
  <c r="L8116" i="13"/>
  <c r="O8115" i="13"/>
  <c r="P8115" i="13" s="1"/>
  <c r="M8115" i="13"/>
  <c r="L8117" i="13" l="1"/>
  <c r="O8116" i="13"/>
  <c r="P8116" i="13" s="1"/>
  <c r="M8116" i="13"/>
  <c r="N8116" i="13"/>
  <c r="O8117" i="13" l="1"/>
  <c r="P8117" i="13" s="1"/>
  <c r="N8117" i="13"/>
  <c r="L8118" i="13"/>
  <c r="M8117" i="13"/>
  <c r="O8118" i="13" l="1"/>
  <c r="P8118" i="13" s="1"/>
  <c r="L8119" i="13"/>
  <c r="N8118" i="13"/>
  <c r="M8118" i="13"/>
  <c r="N8119" i="13" l="1"/>
  <c r="L8120" i="13"/>
  <c r="O8119" i="13"/>
  <c r="P8119" i="13" s="1"/>
  <c r="M8119" i="13"/>
  <c r="L8121" i="13" l="1"/>
  <c r="O8120" i="13"/>
  <c r="P8120" i="13" s="1"/>
  <c r="N8120" i="13"/>
  <c r="M8120" i="13"/>
  <c r="O8121" i="13" l="1"/>
  <c r="P8121" i="13" s="1"/>
  <c r="N8121" i="13"/>
  <c r="L8122" i="13"/>
  <c r="M8121" i="13"/>
  <c r="O8122" i="13" l="1"/>
  <c r="P8122" i="13" s="1"/>
  <c r="L8123" i="13"/>
  <c r="M8122" i="13"/>
  <c r="N8122" i="13"/>
  <c r="N8123" i="13" l="1"/>
  <c r="L8124" i="13"/>
  <c r="O8123" i="13"/>
  <c r="P8123" i="13" s="1"/>
  <c r="M8123" i="13"/>
  <c r="L8125" i="13" l="1"/>
  <c r="O8124" i="13"/>
  <c r="P8124" i="13" s="1"/>
  <c r="M8124" i="13"/>
  <c r="N8124" i="13"/>
  <c r="O8125" i="13" l="1"/>
  <c r="P8125" i="13" s="1"/>
  <c r="N8125" i="13"/>
  <c r="L8126" i="13"/>
  <c r="M8125" i="13"/>
  <c r="O8126" i="13" l="1"/>
  <c r="P8126" i="13" s="1"/>
  <c r="L8127" i="13"/>
  <c r="N8126" i="13"/>
  <c r="M8126" i="13"/>
  <c r="N8127" i="13" l="1"/>
  <c r="L8128" i="13"/>
  <c r="O8127" i="13"/>
  <c r="P8127" i="13" s="1"/>
  <c r="M8127" i="13"/>
  <c r="L8129" i="13" l="1"/>
  <c r="O8128" i="13"/>
  <c r="P8128" i="13" s="1"/>
  <c r="N8128" i="13"/>
  <c r="M8128" i="13"/>
  <c r="O8129" i="13" l="1"/>
  <c r="P8129" i="13" s="1"/>
  <c r="N8129" i="13"/>
  <c r="L8130" i="13"/>
  <c r="M8129" i="13"/>
  <c r="O8130" i="13" l="1"/>
  <c r="P8130" i="13" s="1"/>
  <c r="L8131" i="13"/>
  <c r="M8130" i="13"/>
  <c r="N8130" i="13"/>
  <c r="N8131" i="13" l="1"/>
  <c r="L8132" i="13"/>
  <c r="O8131" i="13"/>
  <c r="P8131" i="13" s="1"/>
  <c r="M8131" i="13"/>
  <c r="L8133" i="13" l="1"/>
  <c r="O8132" i="13"/>
  <c r="P8132" i="13" s="1"/>
  <c r="M8132" i="13"/>
  <c r="N8132" i="13"/>
  <c r="O8133" i="13" l="1"/>
  <c r="P8133" i="13" s="1"/>
  <c r="N8133" i="13"/>
  <c r="L8134" i="13"/>
  <c r="M8133" i="13"/>
  <c r="O8134" i="13" l="1"/>
  <c r="P8134" i="13" s="1"/>
  <c r="L8135" i="13"/>
  <c r="N8134" i="13"/>
  <c r="M8134" i="13"/>
  <c r="N8135" i="13" l="1"/>
  <c r="L8136" i="13"/>
  <c r="O8135" i="13"/>
  <c r="P8135" i="13" s="1"/>
  <c r="M8135" i="13"/>
  <c r="L8137" i="13" l="1"/>
  <c r="O8136" i="13"/>
  <c r="P8136" i="13" s="1"/>
  <c r="N8136" i="13"/>
  <c r="M8136" i="13"/>
  <c r="O8137" i="13" l="1"/>
  <c r="P8137" i="13" s="1"/>
  <c r="N8137" i="13"/>
  <c r="L8138" i="13"/>
  <c r="M8137" i="13"/>
  <c r="O8138" i="13" l="1"/>
  <c r="P8138" i="13" s="1"/>
  <c r="L8139" i="13"/>
  <c r="M8138" i="13"/>
  <c r="N8138" i="13"/>
  <c r="N8139" i="13" l="1"/>
  <c r="L8140" i="13"/>
  <c r="O8139" i="13"/>
  <c r="P8139" i="13" s="1"/>
  <c r="M8139" i="13"/>
  <c r="L8141" i="13" l="1"/>
  <c r="O8140" i="13"/>
  <c r="P8140" i="13" s="1"/>
  <c r="M8140" i="13"/>
  <c r="N8140" i="13"/>
  <c r="O8141" i="13" l="1"/>
  <c r="P8141" i="13" s="1"/>
  <c r="N8141" i="13"/>
  <c r="L8142" i="13"/>
  <c r="M8141" i="13"/>
  <c r="O8142" i="13" l="1"/>
  <c r="P8142" i="13" s="1"/>
  <c r="L8143" i="13"/>
  <c r="N8142" i="13"/>
  <c r="M8142" i="13"/>
  <c r="N8143" i="13" l="1"/>
  <c r="L8144" i="13"/>
  <c r="O8143" i="13"/>
  <c r="P8143" i="13" s="1"/>
  <c r="M8143" i="13"/>
  <c r="L8145" i="13" l="1"/>
  <c r="O8144" i="13"/>
  <c r="P8144" i="13" s="1"/>
  <c r="N8144" i="13"/>
  <c r="M8144" i="13"/>
  <c r="O8145" i="13" l="1"/>
  <c r="P8145" i="13" s="1"/>
  <c r="N8145" i="13"/>
  <c r="L8146" i="13"/>
  <c r="M8145" i="13"/>
  <c r="O8146" i="13" l="1"/>
  <c r="P8146" i="13" s="1"/>
  <c r="L8147" i="13"/>
  <c r="M8146" i="13"/>
  <c r="N8146" i="13"/>
  <c r="N8147" i="13" l="1"/>
  <c r="L8148" i="13"/>
  <c r="O8147" i="13"/>
  <c r="P8147" i="13" s="1"/>
  <c r="M8147" i="13"/>
  <c r="L8149" i="13" l="1"/>
  <c r="O8148" i="13"/>
  <c r="P8148" i="13" s="1"/>
  <c r="M8148" i="13"/>
  <c r="N8148" i="13"/>
  <c r="O8149" i="13" l="1"/>
  <c r="P8149" i="13" s="1"/>
  <c r="N8149" i="13"/>
  <c r="L8150" i="13"/>
  <c r="M8149" i="13"/>
  <c r="O8150" i="13" l="1"/>
  <c r="P8150" i="13" s="1"/>
  <c r="L8151" i="13"/>
  <c r="N8150" i="13"/>
  <c r="M8150" i="13"/>
  <c r="N8151" i="13" l="1"/>
  <c r="L8152" i="13"/>
  <c r="O8151" i="13"/>
  <c r="P8151" i="13" s="1"/>
  <c r="M8151" i="13"/>
  <c r="L8153" i="13" l="1"/>
  <c r="O8152" i="13"/>
  <c r="P8152" i="13" s="1"/>
  <c r="N8152" i="13"/>
  <c r="M8152" i="13"/>
  <c r="O8153" i="13" l="1"/>
  <c r="P8153" i="13" s="1"/>
  <c r="N8153" i="13"/>
  <c r="L8154" i="13"/>
  <c r="M8153" i="13"/>
  <c r="O8154" i="13" l="1"/>
  <c r="P8154" i="13" s="1"/>
  <c r="L8155" i="13"/>
  <c r="M8154" i="13"/>
  <c r="N8154" i="13"/>
  <c r="N8155" i="13" l="1"/>
  <c r="L8156" i="13"/>
  <c r="O8155" i="13"/>
  <c r="P8155" i="13" s="1"/>
  <c r="M8155" i="13"/>
  <c r="L8157" i="13" l="1"/>
  <c r="O8156" i="13"/>
  <c r="P8156" i="13" s="1"/>
  <c r="M8156" i="13"/>
  <c r="N8156" i="13"/>
  <c r="O8157" i="13" l="1"/>
  <c r="P8157" i="13" s="1"/>
  <c r="N8157" i="13"/>
  <c r="L8158" i="13"/>
  <c r="M8157" i="13"/>
  <c r="O8158" i="13" l="1"/>
  <c r="P8158" i="13" s="1"/>
  <c r="L8159" i="13"/>
  <c r="N8158" i="13"/>
  <c r="M8158" i="13"/>
  <c r="N8159" i="13" l="1"/>
  <c r="L8160" i="13"/>
  <c r="O8159" i="13"/>
  <c r="P8159" i="13" s="1"/>
  <c r="M8159" i="13"/>
  <c r="L8161" i="13" l="1"/>
  <c r="O8160" i="13"/>
  <c r="P8160" i="13" s="1"/>
  <c r="N8160" i="13"/>
  <c r="M8160" i="13"/>
  <c r="O8161" i="13" l="1"/>
  <c r="P8161" i="13" s="1"/>
  <c r="N8161" i="13"/>
  <c r="L8162" i="13"/>
  <c r="M8161" i="13"/>
  <c r="O8162" i="13" l="1"/>
  <c r="P8162" i="13" s="1"/>
  <c r="L8163" i="13"/>
  <c r="M8162" i="13"/>
  <c r="N8162" i="13"/>
  <c r="N8163" i="13" l="1"/>
  <c r="L8164" i="13"/>
  <c r="O8163" i="13"/>
  <c r="P8163" i="13" s="1"/>
  <c r="M8163" i="13"/>
  <c r="L8165" i="13" l="1"/>
  <c r="O8164" i="13"/>
  <c r="P8164" i="13" s="1"/>
  <c r="M8164" i="13"/>
  <c r="N8164" i="13"/>
  <c r="O8165" i="13" l="1"/>
  <c r="P8165" i="13" s="1"/>
  <c r="N8165" i="13"/>
  <c r="L8166" i="13"/>
  <c r="M8165" i="13"/>
  <c r="O8166" i="13" l="1"/>
  <c r="P8166" i="13" s="1"/>
  <c r="L8167" i="13"/>
  <c r="N8166" i="13"/>
  <c r="M8166" i="13"/>
  <c r="N8167" i="13" l="1"/>
  <c r="L8168" i="13"/>
  <c r="O8167" i="13"/>
  <c r="P8167" i="13" s="1"/>
  <c r="M8167" i="13"/>
  <c r="L8169" i="13" l="1"/>
  <c r="O8168" i="13"/>
  <c r="P8168" i="13" s="1"/>
  <c r="N8168" i="13"/>
  <c r="M8168" i="13"/>
  <c r="O8169" i="13" l="1"/>
  <c r="P8169" i="13" s="1"/>
  <c r="N8169" i="13"/>
  <c r="L8170" i="13"/>
  <c r="M8169" i="13"/>
  <c r="O8170" i="13" l="1"/>
  <c r="P8170" i="13" s="1"/>
  <c r="L8171" i="13"/>
  <c r="M8170" i="13"/>
  <c r="N8170" i="13"/>
  <c r="N8171" i="13" l="1"/>
  <c r="L8172" i="13"/>
  <c r="O8171" i="13"/>
  <c r="P8171" i="13" s="1"/>
  <c r="M8171" i="13"/>
  <c r="L8173" i="13" l="1"/>
  <c r="O8172" i="13"/>
  <c r="P8172" i="13" s="1"/>
  <c r="M8172" i="13"/>
  <c r="N8172" i="13"/>
  <c r="O8173" i="13" l="1"/>
  <c r="P8173" i="13" s="1"/>
  <c r="N8173" i="13"/>
  <c r="L8174" i="13"/>
  <c r="M8173" i="13"/>
  <c r="O8174" i="13" l="1"/>
  <c r="P8174" i="13" s="1"/>
  <c r="L8175" i="13"/>
  <c r="N8174" i="13"/>
  <c r="M8174" i="13"/>
  <c r="N8175" i="13" l="1"/>
  <c r="L8176" i="13"/>
  <c r="O8175" i="13"/>
  <c r="P8175" i="13" s="1"/>
  <c r="M8175" i="13"/>
  <c r="L8177" i="13" l="1"/>
  <c r="O8176" i="13"/>
  <c r="P8176" i="13" s="1"/>
  <c r="N8176" i="13"/>
  <c r="M8176" i="13"/>
  <c r="O8177" i="13" l="1"/>
  <c r="P8177" i="13" s="1"/>
  <c r="N8177" i="13"/>
  <c r="L8178" i="13"/>
  <c r="M8177" i="13"/>
  <c r="O8178" i="13" l="1"/>
  <c r="P8178" i="13" s="1"/>
  <c r="L8179" i="13"/>
  <c r="M8178" i="13"/>
  <c r="N8178" i="13"/>
  <c r="N8179" i="13" l="1"/>
  <c r="L8180" i="13"/>
  <c r="O8179" i="13"/>
  <c r="P8179" i="13" s="1"/>
  <c r="M8179" i="13"/>
  <c r="L8181" i="13" l="1"/>
  <c r="O8180" i="13"/>
  <c r="P8180" i="13" s="1"/>
  <c r="M8180" i="13"/>
  <c r="N8180" i="13"/>
  <c r="O8181" i="13" l="1"/>
  <c r="P8181" i="13" s="1"/>
  <c r="N8181" i="13"/>
  <c r="L8182" i="13"/>
  <c r="M8181" i="13"/>
  <c r="O8182" i="13" l="1"/>
  <c r="P8182" i="13" s="1"/>
  <c r="L8183" i="13"/>
  <c r="N8182" i="13"/>
  <c r="M8182" i="13"/>
  <c r="N8183" i="13" l="1"/>
  <c r="L8184" i="13"/>
  <c r="O8183" i="13"/>
  <c r="P8183" i="13" s="1"/>
  <c r="M8183" i="13"/>
  <c r="L8185" i="13" l="1"/>
  <c r="O8184" i="13"/>
  <c r="P8184" i="13" s="1"/>
  <c r="N8184" i="13"/>
  <c r="M8184" i="13"/>
  <c r="O8185" i="13" l="1"/>
  <c r="P8185" i="13" s="1"/>
  <c r="N8185" i="13"/>
  <c r="L8186" i="13"/>
  <c r="M8185" i="13"/>
  <c r="O8186" i="13" l="1"/>
  <c r="P8186" i="13" s="1"/>
  <c r="L8187" i="13"/>
  <c r="M8186" i="13"/>
  <c r="N8186" i="13"/>
  <c r="N8187" i="13" l="1"/>
  <c r="L8188" i="13"/>
  <c r="O8187" i="13"/>
  <c r="P8187" i="13" s="1"/>
  <c r="M8187" i="13"/>
  <c r="L8189" i="13" l="1"/>
  <c r="O8188" i="13"/>
  <c r="P8188" i="13" s="1"/>
  <c r="M8188" i="13"/>
  <c r="N8188" i="13"/>
  <c r="O8189" i="13" l="1"/>
  <c r="P8189" i="13" s="1"/>
  <c r="N8189" i="13"/>
  <c r="L8190" i="13"/>
  <c r="M8189" i="13"/>
  <c r="O8190" i="13" l="1"/>
  <c r="P8190" i="13" s="1"/>
  <c r="L8191" i="13"/>
  <c r="N8190" i="13"/>
  <c r="M8190" i="13"/>
  <c r="N8191" i="13" l="1"/>
  <c r="L8192" i="13"/>
  <c r="O8191" i="13"/>
  <c r="P8191" i="13" s="1"/>
  <c r="M8191" i="13"/>
  <c r="L8193" i="13" l="1"/>
  <c r="O8192" i="13"/>
  <c r="P8192" i="13" s="1"/>
  <c r="N8192" i="13"/>
  <c r="M8192" i="13"/>
  <c r="O8193" i="13" l="1"/>
  <c r="P8193" i="13" s="1"/>
  <c r="N8193" i="13"/>
  <c r="L8194" i="13"/>
  <c r="M8193" i="13"/>
  <c r="O8194" i="13" l="1"/>
  <c r="P8194" i="13" s="1"/>
  <c r="L8195" i="13"/>
  <c r="M8194" i="13"/>
  <c r="N8194" i="13"/>
  <c r="N8195" i="13" l="1"/>
  <c r="L8196" i="13"/>
  <c r="O8195" i="13"/>
  <c r="P8195" i="13" s="1"/>
  <c r="M8195" i="13"/>
  <c r="L8197" i="13" l="1"/>
  <c r="O8196" i="13"/>
  <c r="P8196" i="13" s="1"/>
  <c r="M8196" i="13"/>
  <c r="N8196" i="13"/>
  <c r="O8197" i="13" l="1"/>
  <c r="P8197" i="13" s="1"/>
  <c r="N8197" i="13"/>
  <c r="L8198" i="13"/>
  <c r="M8197" i="13"/>
  <c r="O8198" i="13" l="1"/>
  <c r="P8198" i="13" s="1"/>
  <c r="L8199" i="13"/>
  <c r="N8198" i="13"/>
  <c r="M8198" i="13"/>
  <c r="N8199" i="13" l="1"/>
  <c r="L8200" i="13"/>
  <c r="O8199" i="13"/>
  <c r="P8199" i="13" s="1"/>
  <c r="M8199" i="13"/>
  <c r="L8201" i="13" l="1"/>
  <c r="O8200" i="13"/>
  <c r="P8200" i="13" s="1"/>
  <c r="N8200" i="13"/>
  <c r="M8200" i="13"/>
  <c r="O8201" i="13" l="1"/>
  <c r="P8201" i="13" s="1"/>
  <c r="N8201" i="13"/>
  <c r="L8202" i="13"/>
  <c r="M8201" i="13"/>
  <c r="O8202" i="13" l="1"/>
  <c r="P8202" i="13" s="1"/>
  <c r="L8203" i="13"/>
  <c r="M8202" i="13"/>
  <c r="N8202" i="13"/>
  <c r="N8203" i="13" l="1"/>
  <c r="L8204" i="13"/>
  <c r="O8203" i="13"/>
  <c r="P8203" i="13" s="1"/>
  <c r="M8203" i="13"/>
  <c r="L8205" i="13" l="1"/>
  <c r="O8204" i="13"/>
  <c r="P8204" i="13" s="1"/>
  <c r="M8204" i="13"/>
  <c r="N8204" i="13"/>
  <c r="O8205" i="13" l="1"/>
  <c r="P8205" i="13" s="1"/>
  <c r="N8205" i="13"/>
  <c r="L8206" i="13"/>
  <c r="M8205" i="13"/>
  <c r="O8206" i="13" l="1"/>
  <c r="P8206" i="13" s="1"/>
  <c r="L8207" i="13"/>
  <c r="N8206" i="13"/>
  <c r="M8206" i="13"/>
  <c r="N8207" i="13" l="1"/>
  <c r="L8208" i="13"/>
  <c r="O8207" i="13"/>
  <c r="P8207" i="13" s="1"/>
  <c r="M8207" i="13"/>
  <c r="L8209" i="13" l="1"/>
  <c r="O8208" i="13"/>
  <c r="P8208" i="13" s="1"/>
  <c r="N8208" i="13"/>
  <c r="M8208" i="13"/>
  <c r="O8209" i="13" l="1"/>
  <c r="P8209" i="13" s="1"/>
  <c r="N8209" i="13"/>
  <c r="L8210" i="13"/>
  <c r="M8209" i="13"/>
  <c r="O8210" i="13" l="1"/>
  <c r="P8210" i="13" s="1"/>
  <c r="L8211" i="13"/>
  <c r="M8210" i="13"/>
  <c r="N8210" i="13"/>
  <c r="N8211" i="13" l="1"/>
  <c r="L8212" i="13"/>
  <c r="O8211" i="13"/>
  <c r="P8211" i="13" s="1"/>
  <c r="M8211" i="13"/>
  <c r="L8213" i="13" l="1"/>
  <c r="O8212" i="13"/>
  <c r="P8212" i="13" s="1"/>
  <c r="M8212" i="13"/>
  <c r="N8212" i="13"/>
  <c r="O8213" i="13" l="1"/>
  <c r="P8213" i="13" s="1"/>
  <c r="N8213" i="13"/>
  <c r="L8214" i="13"/>
  <c r="M8213" i="13"/>
  <c r="O8214" i="13" l="1"/>
  <c r="P8214" i="13" s="1"/>
  <c r="L8215" i="13"/>
  <c r="N8214" i="13"/>
  <c r="M8214" i="13"/>
  <c r="N8215" i="13" l="1"/>
  <c r="L8216" i="13"/>
  <c r="O8215" i="13"/>
  <c r="P8215" i="13" s="1"/>
  <c r="M8215" i="13"/>
  <c r="L8217" i="13" l="1"/>
  <c r="O8216" i="13"/>
  <c r="P8216" i="13" s="1"/>
  <c r="N8216" i="13"/>
  <c r="M8216" i="13"/>
  <c r="O8217" i="13" l="1"/>
  <c r="P8217" i="13" s="1"/>
  <c r="N8217" i="13"/>
  <c r="L8218" i="13"/>
  <c r="M8217" i="13"/>
  <c r="O8218" i="13" l="1"/>
  <c r="P8218" i="13" s="1"/>
  <c r="L8219" i="13"/>
  <c r="M8218" i="13"/>
  <c r="N8218" i="13"/>
  <c r="N8219" i="13" l="1"/>
  <c r="L8220" i="13"/>
  <c r="O8219" i="13"/>
  <c r="P8219" i="13" s="1"/>
  <c r="M8219" i="13"/>
  <c r="L8221" i="13" l="1"/>
  <c r="O8220" i="13"/>
  <c r="P8220" i="13" s="1"/>
  <c r="M8220" i="13"/>
  <c r="N8220" i="13"/>
  <c r="O8221" i="13" l="1"/>
  <c r="P8221" i="13" s="1"/>
  <c r="N8221" i="13"/>
  <c r="L8222" i="13"/>
  <c r="M8221" i="13"/>
  <c r="O8222" i="13" l="1"/>
  <c r="P8222" i="13" s="1"/>
  <c r="L8223" i="13"/>
  <c r="N8222" i="13"/>
  <c r="M8222" i="13"/>
  <c r="N8223" i="13" l="1"/>
  <c r="L8224" i="13"/>
  <c r="O8223" i="13"/>
  <c r="P8223" i="13" s="1"/>
  <c r="M8223" i="13"/>
  <c r="L8225" i="13" l="1"/>
  <c r="O8224" i="13"/>
  <c r="P8224" i="13" s="1"/>
  <c r="N8224" i="13"/>
  <c r="M8224" i="13"/>
  <c r="O8225" i="13" l="1"/>
  <c r="P8225" i="13" s="1"/>
  <c r="N8225" i="13"/>
  <c r="L8226" i="13"/>
  <c r="M8225" i="13"/>
  <c r="O8226" i="13" l="1"/>
  <c r="P8226" i="13" s="1"/>
  <c r="L8227" i="13"/>
  <c r="M8226" i="13"/>
  <c r="N8226" i="13"/>
  <c r="N8227" i="13" l="1"/>
  <c r="L8228" i="13"/>
  <c r="O8227" i="13"/>
  <c r="P8227" i="13" s="1"/>
  <c r="M8227" i="13"/>
  <c r="L8229" i="13" l="1"/>
  <c r="O8228" i="13"/>
  <c r="P8228" i="13" s="1"/>
  <c r="M8228" i="13"/>
  <c r="N8228" i="13"/>
  <c r="O8229" i="13" l="1"/>
  <c r="P8229" i="13" s="1"/>
  <c r="N8229" i="13"/>
  <c r="L8230" i="13"/>
  <c r="M8229" i="13"/>
  <c r="O8230" i="13" l="1"/>
  <c r="P8230" i="13" s="1"/>
  <c r="L8231" i="13"/>
  <c r="N8230" i="13"/>
  <c r="M8230" i="13"/>
  <c r="N8231" i="13" l="1"/>
  <c r="L8232" i="13"/>
  <c r="O8231" i="13"/>
  <c r="P8231" i="13" s="1"/>
  <c r="M8231" i="13"/>
  <c r="L8233" i="13" l="1"/>
  <c r="O8232" i="13"/>
  <c r="P8232" i="13" s="1"/>
  <c r="N8232" i="13"/>
  <c r="M8232" i="13"/>
  <c r="O8233" i="13" l="1"/>
  <c r="P8233" i="13" s="1"/>
  <c r="N8233" i="13"/>
  <c r="L8234" i="13"/>
  <c r="M8233" i="13"/>
  <c r="O8234" i="13" l="1"/>
  <c r="P8234" i="13" s="1"/>
  <c r="L8235" i="13"/>
  <c r="M8234" i="13"/>
  <c r="N8234" i="13"/>
  <c r="N8235" i="13" l="1"/>
  <c r="L8236" i="13"/>
  <c r="O8235" i="13"/>
  <c r="P8235" i="13" s="1"/>
  <c r="M8235" i="13"/>
  <c r="L8237" i="13" l="1"/>
  <c r="O8236" i="13"/>
  <c r="P8236" i="13" s="1"/>
  <c r="M8236" i="13"/>
  <c r="N8236" i="13"/>
  <c r="O8237" i="13" l="1"/>
  <c r="P8237" i="13" s="1"/>
  <c r="N8237" i="13"/>
  <c r="L8238" i="13"/>
  <c r="M8237" i="13"/>
  <c r="O8238" i="13" l="1"/>
  <c r="P8238" i="13" s="1"/>
  <c r="L8239" i="13"/>
  <c r="N8238" i="13"/>
  <c r="M8238" i="13"/>
  <c r="N8239" i="13" l="1"/>
  <c r="L8240" i="13"/>
  <c r="O8239" i="13"/>
  <c r="P8239" i="13" s="1"/>
  <c r="M8239" i="13"/>
  <c r="L8241" i="13" l="1"/>
  <c r="O8240" i="13"/>
  <c r="P8240" i="13" s="1"/>
  <c r="N8240" i="13"/>
  <c r="M8240" i="13"/>
  <c r="O8241" i="13" l="1"/>
  <c r="P8241" i="13" s="1"/>
  <c r="N8241" i="13"/>
  <c r="L8242" i="13"/>
  <c r="M8241" i="13"/>
  <c r="O8242" i="13" l="1"/>
  <c r="P8242" i="13" s="1"/>
  <c r="L8243" i="13"/>
  <c r="M8242" i="13"/>
  <c r="N8242" i="13"/>
  <c r="N8243" i="13" l="1"/>
  <c r="L8244" i="13"/>
  <c r="O8243" i="13"/>
  <c r="P8243" i="13" s="1"/>
  <c r="M8243" i="13"/>
  <c r="L8245" i="13" l="1"/>
  <c r="O8244" i="13"/>
  <c r="P8244" i="13" s="1"/>
  <c r="M8244" i="13"/>
  <c r="N8244" i="13"/>
  <c r="O8245" i="13" l="1"/>
  <c r="P8245" i="13" s="1"/>
  <c r="N8245" i="13"/>
  <c r="L8246" i="13"/>
  <c r="M8245" i="13"/>
  <c r="O8246" i="13" l="1"/>
  <c r="P8246" i="13" s="1"/>
  <c r="L8247" i="13"/>
  <c r="N8246" i="13"/>
  <c r="M8246" i="13"/>
  <c r="N8247" i="13" l="1"/>
  <c r="L8248" i="13"/>
  <c r="O8247" i="13"/>
  <c r="P8247" i="13" s="1"/>
  <c r="M8247" i="13"/>
  <c r="L8249" i="13" l="1"/>
  <c r="O8248" i="13"/>
  <c r="P8248" i="13" s="1"/>
  <c r="N8248" i="13"/>
  <c r="M8248" i="13"/>
  <c r="O8249" i="13" l="1"/>
  <c r="P8249" i="13" s="1"/>
  <c r="N8249" i="13"/>
  <c r="L8250" i="13"/>
  <c r="M8249" i="13"/>
  <c r="O8250" i="13" l="1"/>
  <c r="P8250" i="13" s="1"/>
  <c r="L8251" i="13"/>
  <c r="M8250" i="13"/>
  <c r="N8250" i="13"/>
  <c r="N8251" i="13" l="1"/>
  <c r="L8252" i="13"/>
  <c r="O8251" i="13"/>
  <c r="P8251" i="13" s="1"/>
  <c r="M8251" i="13"/>
  <c r="L8253" i="13" l="1"/>
  <c r="O8252" i="13"/>
  <c r="P8252" i="13" s="1"/>
  <c r="M8252" i="13"/>
  <c r="N8252" i="13"/>
  <c r="O8253" i="13" l="1"/>
  <c r="P8253" i="13" s="1"/>
  <c r="N8253" i="13"/>
  <c r="L8254" i="13"/>
  <c r="M8253" i="13"/>
  <c r="O8254" i="13" l="1"/>
  <c r="P8254" i="13" s="1"/>
  <c r="L8255" i="13"/>
  <c r="N8254" i="13"/>
  <c r="M8254" i="13"/>
  <c r="N8255" i="13" l="1"/>
  <c r="L8256" i="13"/>
  <c r="O8255" i="13"/>
  <c r="P8255" i="13" s="1"/>
  <c r="M8255" i="13"/>
  <c r="L8257" i="13" l="1"/>
  <c r="O8256" i="13"/>
  <c r="P8256" i="13" s="1"/>
  <c r="N8256" i="13"/>
  <c r="M8256" i="13"/>
  <c r="O8257" i="13" l="1"/>
  <c r="P8257" i="13" s="1"/>
  <c r="N8257" i="13"/>
  <c r="L8258" i="13"/>
  <c r="M8257" i="13"/>
  <c r="O8258" i="13" l="1"/>
  <c r="P8258" i="13" s="1"/>
  <c r="L8259" i="13"/>
  <c r="M8258" i="13"/>
  <c r="N8258" i="13"/>
  <c r="N8259" i="13" l="1"/>
  <c r="L8260" i="13"/>
  <c r="O8259" i="13"/>
  <c r="P8259" i="13" s="1"/>
  <c r="M8259" i="13"/>
  <c r="L8261" i="13" l="1"/>
  <c r="O8260" i="13"/>
  <c r="P8260" i="13" s="1"/>
  <c r="M8260" i="13"/>
  <c r="N8260" i="13"/>
  <c r="O8261" i="13" l="1"/>
  <c r="P8261" i="13" s="1"/>
  <c r="N8261" i="13"/>
  <c r="L8262" i="13"/>
  <c r="M8261" i="13"/>
  <c r="O8262" i="13" l="1"/>
  <c r="P8262" i="13" s="1"/>
  <c r="L8263" i="13"/>
  <c r="N8262" i="13"/>
  <c r="M8262" i="13"/>
  <c r="N8263" i="13" l="1"/>
  <c r="L8264" i="13"/>
  <c r="O8263" i="13"/>
  <c r="P8263" i="13" s="1"/>
  <c r="M8263" i="13"/>
  <c r="L8265" i="13" l="1"/>
  <c r="O8264" i="13"/>
  <c r="P8264" i="13" s="1"/>
  <c r="N8264" i="13"/>
  <c r="M8264" i="13"/>
  <c r="O8265" i="13" l="1"/>
  <c r="P8265" i="13" s="1"/>
  <c r="N8265" i="13"/>
  <c r="L8266" i="13"/>
  <c r="M8265" i="13"/>
  <c r="O8266" i="13" l="1"/>
  <c r="P8266" i="13" s="1"/>
  <c r="L8267" i="13"/>
  <c r="M8266" i="13"/>
  <c r="N8266" i="13"/>
  <c r="N8267" i="13" l="1"/>
  <c r="L8268" i="13"/>
  <c r="O8267" i="13"/>
  <c r="P8267" i="13" s="1"/>
  <c r="M8267" i="13"/>
  <c r="L8269" i="13" l="1"/>
  <c r="O8268" i="13"/>
  <c r="P8268" i="13" s="1"/>
  <c r="M8268" i="13"/>
  <c r="N8268" i="13"/>
  <c r="O8269" i="13" l="1"/>
  <c r="P8269" i="13" s="1"/>
  <c r="N8269" i="13"/>
  <c r="L8270" i="13"/>
  <c r="M8269" i="13"/>
  <c r="O8270" i="13" l="1"/>
  <c r="P8270" i="13" s="1"/>
  <c r="L8271" i="13"/>
  <c r="N8270" i="13"/>
  <c r="M8270" i="13"/>
  <c r="N8271" i="13" l="1"/>
  <c r="L8272" i="13"/>
  <c r="O8271" i="13"/>
  <c r="P8271" i="13" s="1"/>
  <c r="M8271" i="13"/>
  <c r="L8273" i="13" l="1"/>
  <c r="O8272" i="13"/>
  <c r="P8272" i="13" s="1"/>
  <c r="N8272" i="13"/>
  <c r="M8272" i="13"/>
  <c r="O8273" i="13" l="1"/>
  <c r="P8273" i="13" s="1"/>
  <c r="N8273" i="13"/>
  <c r="L8274" i="13"/>
  <c r="M8273" i="13"/>
  <c r="O8274" i="13" l="1"/>
  <c r="P8274" i="13" s="1"/>
  <c r="L8275" i="13"/>
  <c r="M8274" i="13"/>
  <c r="N8274" i="13"/>
  <c r="N8275" i="13" l="1"/>
  <c r="L8276" i="13"/>
  <c r="O8275" i="13"/>
  <c r="P8275" i="13" s="1"/>
  <c r="M8275" i="13"/>
  <c r="L8277" i="13" l="1"/>
  <c r="O8276" i="13"/>
  <c r="P8276" i="13" s="1"/>
  <c r="M8276" i="13"/>
  <c r="N8276" i="13"/>
  <c r="O8277" i="13" l="1"/>
  <c r="P8277" i="13" s="1"/>
  <c r="N8277" i="13"/>
  <c r="L8278" i="13"/>
  <c r="M8277" i="13"/>
  <c r="O8278" i="13" l="1"/>
  <c r="P8278" i="13" s="1"/>
  <c r="L8279" i="13"/>
  <c r="N8278" i="13"/>
  <c r="M8278" i="13"/>
  <c r="N8279" i="13" l="1"/>
  <c r="L8280" i="13"/>
  <c r="O8279" i="13"/>
  <c r="P8279" i="13" s="1"/>
  <c r="M8279" i="13"/>
  <c r="L8281" i="13" l="1"/>
  <c r="O8280" i="13"/>
  <c r="P8280" i="13" s="1"/>
  <c r="N8280" i="13"/>
  <c r="M8280" i="13"/>
  <c r="O8281" i="13" l="1"/>
  <c r="P8281" i="13" s="1"/>
  <c r="N8281" i="13"/>
  <c r="L8282" i="13"/>
  <c r="M8281" i="13"/>
  <c r="O8282" i="13" l="1"/>
  <c r="P8282" i="13" s="1"/>
  <c r="L8283" i="13"/>
  <c r="M8282" i="13"/>
  <c r="N8282" i="13"/>
  <c r="N8283" i="13" l="1"/>
  <c r="L8284" i="13"/>
  <c r="O8283" i="13"/>
  <c r="P8283" i="13" s="1"/>
  <c r="M8283" i="13"/>
  <c r="L8285" i="13" l="1"/>
  <c r="O8284" i="13"/>
  <c r="P8284" i="13" s="1"/>
  <c r="M8284" i="13"/>
  <c r="N8284" i="13"/>
  <c r="O8285" i="13" l="1"/>
  <c r="P8285" i="13" s="1"/>
  <c r="N8285" i="13"/>
  <c r="L8286" i="13"/>
  <c r="M8285" i="13"/>
  <c r="O8286" i="13" l="1"/>
  <c r="P8286" i="13" s="1"/>
  <c r="L8287" i="13"/>
  <c r="N8286" i="13"/>
  <c r="M8286" i="13"/>
  <c r="N8287" i="13" l="1"/>
  <c r="L8288" i="13"/>
  <c r="O8287" i="13"/>
  <c r="P8287" i="13" s="1"/>
  <c r="M8287" i="13"/>
  <c r="L8289" i="13" l="1"/>
  <c r="O8288" i="13"/>
  <c r="P8288" i="13" s="1"/>
  <c r="N8288" i="13"/>
  <c r="M8288" i="13"/>
  <c r="O8289" i="13" l="1"/>
  <c r="P8289" i="13" s="1"/>
  <c r="N8289" i="13"/>
  <c r="L8290" i="13"/>
  <c r="M8289" i="13"/>
  <c r="O8290" i="13" l="1"/>
  <c r="P8290" i="13" s="1"/>
  <c r="L8291" i="13"/>
  <c r="M8290" i="13"/>
  <c r="N8290" i="13"/>
  <c r="N8291" i="13" l="1"/>
  <c r="L8292" i="13"/>
  <c r="O8291" i="13"/>
  <c r="P8291" i="13" s="1"/>
  <c r="M8291" i="13"/>
  <c r="L8293" i="13" l="1"/>
  <c r="O8292" i="13"/>
  <c r="P8292" i="13" s="1"/>
  <c r="M8292" i="13"/>
  <c r="N8292" i="13"/>
  <c r="O8293" i="13" l="1"/>
  <c r="P8293" i="13" s="1"/>
  <c r="N8293" i="13"/>
  <c r="L8294" i="13"/>
  <c r="M8293" i="13"/>
  <c r="O8294" i="13" l="1"/>
  <c r="P8294" i="13" s="1"/>
  <c r="L8295" i="13"/>
  <c r="N8294" i="13"/>
  <c r="M8294" i="13"/>
  <c r="N8295" i="13" l="1"/>
  <c r="L8296" i="13"/>
  <c r="O8295" i="13"/>
  <c r="P8295" i="13" s="1"/>
  <c r="M8295" i="13"/>
  <c r="L8297" i="13" l="1"/>
  <c r="O8296" i="13"/>
  <c r="P8296" i="13" s="1"/>
  <c r="N8296" i="13"/>
  <c r="M8296" i="13"/>
  <c r="O8297" i="13" l="1"/>
  <c r="P8297" i="13" s="1"/>
  <c r="N8297" i="13"/>
  <c r="L8298" i="13"/>
  <c r="M8297" i="13"/>
  <c r="O8298" i="13" l="1"/>
  <c r="P8298" i="13" s="1"/>
  <c r="L8299" i="13"/>
  <c r="M8298" i="13"/>
  <c r="N8298" i="13"/>
  <c r="N8299" i="13" l="1"/>
  <c r="L8300" i="13"/>
  <c r="O8299" i="13"/>
  <c r="P8299" i="13" s="1"/>
  <c r="M8299" i="13"/>
  <c r="L8301" i="13" l="1"/>
  <c r="O8300" i="13"/>
  <c r="P8300" i="13" s="1"/>
  <c r="M8300" i="13"/>
  <c r="N8300" i="13"/>
  <c r="O8301" i="13" l="1"/>
  <c r="P8301" i="13" s="1"/>
  <c r="N8301" i="13"/>
  <c r="L8302" i="13"/>
  <c r="M8301" i="13"/>
  <c r="O8302" i="13" l="1"/>
  <c r="P8302" i="13" s="1"/>
  <c r="L8303" i="13"/>
  <c r="N8302" i="13"/>
  <c r="M8302" i="13"/>
  <c r="N8303" i="13" l="1"/>
  <c r="L8304" i="13"/>
  <c r="O8303" i="13"/>
  <c r="P8303" i="13" s="1"/>
  <c r="M8303" i="13"/>
  <c r="L8305" i="13" l="1"/>
  <c r="O8304" i="13"/>
  <c r="P8304" i="13" s="1"/>
  <c r="N8304" i="13"/>
  <c r="M8304" i="13"/>
  <c r="O8305" i="13" l="1"/>
  <c r="P8305" i="13" s="1"/>
  <c r="N8305" i="13"/>
  <c r="L8306" i="13"/>
  <c r="M8305" i="13"/>
  <c r="O8306" i="13" l="1"/>
  <c r="P8306" i="13" s="1"/>
  <c r="L8307" i="13"/>
  <c r="M8306" i="13"/>
  <c r="N8306" i="13"/>
  <c r="N8307" i="13" l="1"/>
  <c r="L8308" i="13"/>
  <c r="O8307" i="13"/>
  <c r="P8307" i="13" s="1"/>
  <c r="M8307" i="13"/>
  <c r="L8309" i="13" l="1"/>
  <c r="O8308" i="13"/>
  <c r="P8308" i="13" s="1"/>
  <c r="M8308" i="13"/>
  <c r="N8308" i="13"/>
  <c r="O8309" i="13" l="1"/>
  <c r="P8309" i="13" s="1"/>
  <c r="N8309" i="13"/>
  <c r="L8310" i="13"/>
  <c r="M8309" i="13"/>
  <c r="O8310" i="13" l="1"/>
  <c r="P8310" i="13" s="1"/>
  <c r="L8311" i="13"/>
  <c r="N8310" i="13"/>
  <c r="M8310" i="13"/>
  <c r="N8311" i="13" l="1"/>
  <c r="L8312" i="13"/>
  <c r="O8311" i="13"/>
  <c r="P8311" i="13" s="1"/>
  <c r="M8311" i="13"/>
  <c r="L8313" i="13" l="1"/>
  <c r="O8312" i="13"/>
  <c r="P8312" i="13" s="1"/>
  <c r="N8312" i="13"/>
  <c r="M8312" i="13"/>
  <c r="O8313" i="13" l="1"/>
  <c r="P8313" i="13" s="1"/>
  <c r="N8313" i="13"/>
  <c r="L8314" i="13"/>
  <c r="M8313" i="13"/>
  <c r="O8314" i="13" l="1"/>
  <c r="P8314" i="13" s="1"/>
  <c r="L8315" i="13"/>
  <c r="M8314" i="13"/>
  <c r="N8314" i="13"/>
  <c r="N8315" i="13" l="1"/>
  <c r="L8316" i="13"/>
  <c r="O8315" i="13"/>
  <c r="P8315" i="13" s="1"/>
  <c r="M8315" i="13"/>
  <c r="L8317" i="13" l="1"/>
  <c r="O8316" i="13"/>
  <c r="P8316" i="13" s="1"/>
  <c r="M8316" i="13"/>
  <c r="N8316" i="13"/>
  <c r="O8317" i="13" l="1"/>
  <c r="P8317" i="13" s="1"/>
  <c r="N8317" i="13"/>
  <c r="L8318" i="13"/>
  <c r="M8317" i="13"/>
  <c r="O8318" i="13" l="1"/>
  <c r="P8318" i="13" s="1"/>
  <c r="L8319" i="13"/>
  <c r="N8318" i="13"/>
  <c r="M8318" i="13"/>
  <c r="N8319" i="13" l="1"/>
  <c r="L8320" i="13"/>
  <c r="O8319" i="13"/>
  <c r="P8319" i="13" s="1"/>
  <c r="M8319" i="13"/>
  <c r="L8321" i="13" l="1"/>
  <c r="O8320" i="13"/>
  <c r="P8320" i="13" s="1"/>
  <c r="N8320" i="13"/>
  <c r="M8320" i="13"/>
  <c r="O8321" i="13" l="1"/>
  <c r="P8321" i="13" s="1"/>
  <c r="N8321" i="13"/>
  <c r="L8322" i="13"/>
  <c r="M8321" i="13"/>
  <c r="O8322" i="13" l="1"/>
  <c r="P8322" i="13" s="1"/>
  <c r="L8323" i="13"/>
  <c r="M8322" i="13"/>
  <c r="N8322" i="13"/>
  <c r="N8323" i="13" l="1"/>
  <c r="L8324" i="13"/>
  <c r="O8323" i="13"/>
  <c r="P8323" i="13" s="1"/>
  <c r="M8323" i="13"/>
  <c r="L8325" i="13" l="1"/>
  <c r="O8324" i="13"/>
  <c r="P8324" i="13" s="1"/>
  <c r="M8324" i="13"/>
  <c r="N8324" i="13"/>
  <c r="O8325" i="13" l="1"/>
  <c r="P8325" i="13" s="1"/>
  <c r="N8325" i="13"/>
  <c r="L8326" i="13"/>
  <c r="M8325" i="13"/>
  <c r="O8326" i="13" l="1"/>
  <c r="P8326" i="13" s="1"/>
  <c r="L8327" i="13"/>
  <c r="N8326" i="13"/>
  <c r="M8326" i="13"/>
  <c r="N8327" i="13" l="1"/>
  <c r="L8328" i="13"/>
  <c r="O8327" i="13"/>
  <c r="P8327" i="13" s="1"/>
  <c r="M8327" i="13"/>
  <c r="L8329" i="13" l="1"/>
  <c r="O8328" i="13"/>
  <c r="P8328" i="13" s="1"/>
  <c r="N8328" i="13"/>
  <c r="M8328" i="13"/>
  <c r="O8329" i="13" l="1"/>
  <c r="P8329" i="13" s="1"/>
  <c r="N8329" i="13"/>
  <c r="L8330" i="13"/>
  <c r="M8329" i="13"/>
  <c r="O8330" i="13" l="1"/>
  <c r="P8330" i="13" s="1"/>
  <c r="L8331" i="13"/>
  <c r="M8330" i="13"/>
  <c r="N8330" i="13"/>
  <c r="N8331" i="13" l="1"/>
  <c r="L8332" i="13"/>
  <c r="O8331" i="13"/>
  <c r="P8331" i="13" s="1"/>
  <c r="M8331" i="13"/>
  <c r="L8333" i="13" l="1"/>
  <c r="O8332" i="13"/>
  <c r="P8332" i="13" s="1"/>
  <c r="M8332" i="13"/>
  <c r="N8332" i="13"/>
  <c r="O8333" i="13" l="1"/>
  <c r="P8333" i="13" s="1"/>
  <c r="N8333" i="13"/>
  <c r="L8334" i="13"/>
  <c r="M8333" i="13"/>
  <c r="O8334" i="13" l="1"/>
  <c r="P8334" i="13" s="1"/>
  <c r="L8335" i="13"/>
  <c r="N8334" i="13"/>
  <c r="M8334" i="13"/>
  <c r="N8335" i="13" l="1"/>
  <c r="L8336" i="13"/>
  <c r="O8335" i="13"/>
  <c r="P8335" i="13" s="1"/>
  <c r="M8335" i="13"/>
  <c r="L8337" i="13" l="1"/>
  <c r="O8336" i="13"/>
  <c r="P8336" i="13" s="1"/>
  <c r="N8336" i="13"/>
  <c r="M8336" i="13"/>
  <c r="O8337" i="13" l="1"/>
  <c r="P8337" i="13" s="1"/>
  <c r="N8337" i="13"/>
  <c r="L8338" i="13"/>
  <c r="M8337" i="13"/>
  <c r="O8338" i="13" l="1"/>
  <c r="P8338" i="13" s="1"/>
  <c r="L8339" i="13"/>
  <c r="M8338" i="13"/>
  <c r="N8338" i="13"/>
  <c r="N8339" i="13" l="1"/>
  <c r="L8340" i="13"/>
  <c r="O8339" i="13"/>
  <c r="P8339" i="13" s="1"/>
  <c r="M8339" i="13"/>
  <c r="L8341" i="13" l="1"/>
  <c r="O8340" i="13"/>
  <c r="P8340" i="13" s="1"/>
  <c r="M8340" i="13"/>
  <c r="N8340" i="13"/>
  <c r="O8341" i="13" l="1"/>
  <c r="P8341" i="13" s="1"/>
  <c r="N8341" i="13"/>
  <c r="L8342" i="13"/>
  <c r="M8341" i="13"/>
  <c r="O8342" i="13" l="1"/>
  <c r="P8342" i="13" s="1"/>
  <c r="L8343" i="13"/>
  <c r="N8342" i="13"/>
  <c r="M8342" i="13"/>
  <c r="N8343" i="13" l="1"/>
  <c r="L8344" i="13"/>
  <c r="O8343" i="13"/>
  <c r="P8343" i="13" s="1"/>
  <c r="M8343" i="13"/>
  <c r="L8345" i="13" l="1"/>
  <c r="O8344" i="13"/>
  <c r="P8344" i="13" s="1"/>
  <c r="N8344" i="13"/>
  <c r="M8344" i="13"/>
  <c r="O8345" i="13" l="1"/>
  <c r="P8345" i="13" s="1"/>
  <c r="N8345" i="13"/>
  <c r="L8346" i="13"/>
  <c r="M8345" i="13"/>
  <c r="O8346" i="13" l="1"/>
  <c r="P8346" i="13" s="1"/>
  <c r="L8347" i="13"/>
  <c r="M8346" i="13"/>
  <c r="N8346" i="13"/>
  <c r="N8347" i="13" l="1"/>
  <c r="L8348" i="13"/>
  <c r="O8347" i="13"/>
  <c r="P8347" i="13" s="1"/>
  <c r="M8347" i="13"/>
  <c r="L8349" i="13" l="1"/>
  <c r="O8348" i="13"/>
  <c r="P8348" i="13" s="1"/>
  <c r="M8348" i="13"/>
  <c r="N8348" i="13"/>
  <c r="O8349" i="13" l="1"/>
  <c r="P8349" i="13" s="1"/>
  <c r="N8349" i="13"/>
  <c r="L8350" i="13"/>
  <c r="M8349" i="13"/>
  <c r="O8350" i="13" l="1"/>
  <c r="P8350" i="13" s="1"/>
  <c r="L8351" i="13"/>
  <c r="N8350" i="13"/>
  <c r="M8350" i="13"/>
  <c r="N8351" i="13" l="1"/>
  <c r="L8352" i="13"/>
  <c r="O8351" i="13"/>
  <c r="P8351" i="13" s="1"/>
  <c r="M8351" i="13"/>
  <c r="L8353" i="13" l="1"/>
  <c r="O8352" i="13"/>
  <c r="P8352" i="13" s="1"/>
  <c r="N8352" i="13"/>
  <c r="M8352" i="13"/>
  <c r="O8353" i="13" l="1"/>
  <c r="P8353" i="13" s="1"/>
  <c r="N8353" i="13"/>
  <c r="L8354" i="13"/>
  <c r="M8353" i="13"/>
  <c r="O8354" i="13" l="1"/>
  <c r="P8354" i="13" s="1"/>
  <c r="L8355" i="13"/>
  <c r="M8354" i="13"/>
  <c r="N8354" i="13"/>
  <c r="N8355" i="13" l="1"/>
  <c r="L8356" i="13"/>
  <c r="O8355" i="13"/>
  <c r="P8355" i="13" s="1"/>
  <c r="M8355" i="13"/>
  <c r="L8357" i="13" l="1"/>
  <c r="O8356" i="13"/>
  <c r="P8356" i="13" s="1"/>
  <c r="M8356" i="13"/>
  <c r="N8356" i="13"/>
  <c r="O8357" i="13" l="1"/>
  <c r="P8357" i="13" s="1"/>
  <c r="N8357" i="13"/>
  <c r="L8358" i="13"/>
  <c r="M8357" i="13"/>
  <c r="O8358" i="13" l="1"/>
  <c r="P8358" i="13" s="1"/>
  <c r="L8359" i="13"/>
  <c r="N8358" i="13"/>
  <c r="M8358" i="13"/>
  <c r="N8359" i="13" l="1"/>
  <c r="L8360" i="13"/>
  <c r="O8359" i="13"/>
  <c r="P8359" i="13" s="1"/>
  <c r="M8359" i="13"/>
  <c r="L8361" i="13" l="1"/>
  <c r="O8360" i="13"/>
  <c r="P8360" i="13" s="1"/>
  <c r="N8360" i="13"/>
  <c r="M8360" i="13"/>
  <c r="O8361" i="13" l="1"/>
  <c r="P8361" i="13" s="1"/>
  <c r="N8361" i="13"/>
  <c r="L8362" i="13"/>
  <c r="M8361" i="13"/>
  <c r="O8362" i="13" l="1"/>
  <c r="P8362" i="13" s="1"/>
  <c r="L8363" i="13"/>
  <c r="M8362" i="13"/>
  <c r="N8362" i="13"/>
  <c r="N8363" i="13" l="1"/>
  <c r="L8364" i="13"/>
  <c r="O8363" i="13"/>
  <c r="P8363" i="13" s="1"/>
  <c r="M8363" i="13"/>
  <c r="L8365" i="13" l="1"/>
  <c r="O8364" i="13"/>
  <c r="P8364" i="13" s="1"/>
  <c r="M8364" i="13"/>
  <c r="N8364" i="13"/>
  <c r="O8365" i="13" l="1"/>
  <c r="P8365" i="13" s="1"/>
  <c r="N8365" i="13"/>
  <c r="L8366" i="13"/>
  <c r="M8365" i="13"/>
  <c r="O8366" i="13" l="1"/>
  <c r="P8366" i="13" s="1"/>
  <c r="L8367" i="13"/>
  <c r="N8366" i="13"/>
  <c r="M8366" i="13"/>
  <c r="N8367" i="13" l="1"/>
  <c r="L8368" i="13"/>
  <c r="O8367" i="13"/>
  <c r="P8367" i="13" s="1"/>
  <c r="M8367" i="13"/>
  <c r="L8369" i="13" l="1"/>
  <c r="O8368" i="13"/>
  <c r="P8368" i="13" s="1"/>
  <c r="N8368" i="13"/>
  <c r="M8368" i="13"/>
  <c r="O8369" i="13" l="1"/>
  <c r="P8369" i="13" s="1"/>
  <c r="N8369" i="13"/>
  <c r="L8370" i="13"/>
  <c r="M8369" i="13"/>
  <c r="O8370" i="13" l="1"/>
  <c r="P8370" i="13" s="1"/>
  <c r="L8371" i="13"/>
  <c r="M8370" i="13"/>
  <c r="N8370" i="13"/>
  <c r="N8371" i="13" l="1"/>
  <c r="L8372" i="13"/>
  <c r="O8371" i="13"/>
  <c r="P8371" i="13" s="1"/>
  <c r="M8371" i="13"/>
  <c r="L8373" i="13" l="1"/>
  <c r="O8372" i="13"/>
  <c r="P8372" i="13" s="1"/>
  <c r="M8372" i="13"/>
  <c r="N8372" i="13"/>
  <c r="O8373" i="13" l="1"/>
  <c r="P8373" i="13" s="1"/>
  <c r="N8373" i="13"/>
  <c r="L8374" i="13"/>
  <c r="M8373" i="13"/>
  <c r="O8374" i="13" l="1"/>
  <c r="P8374" i="13" s="1"/>
  <c r="L8375" i="13"/>
  <c r="N8374" i="13"/>
  <c r="M8374" i="13"/>
  <c r="N8375" i="13" l="1"/>
  <c r="L8376" i="13"/>
  <c r="O8375" i="13"/>
  <c r="P8375" i="13" s="1"/>
  <c r="M8375" i="13"/>
  <c r="L8377" i="13" l="1"/>
  <c r="O8376" i="13"/>
  <c r="P8376" i="13" s="1"/>
  <c r="N8376" i="13"/>
  <c r="M8376" i="13"/>
  <c r="O8377" i="13" l="1"/>
  <c r="P8377" i="13" s="1"/>
  <c r="N8377" i="13"/>
  <c r="L8378" i="13"/>
  <c r="M8377" i="13"/>
  <c r="O8378" i="13" l="1"/>
  <c r="P8378" i="13" s="1"/>
  <c r="L8379" i="13"/>
  <c r="M8378" i="13"/>
  <c r="N8378" i="13"/>
  <c r="N8379" i="13" l="1"/>
  <c r="L8380" i="13"/>
  <c r="O8379" i="13"/>
  <c r="P8379" i="13" s="1"/>
  <c r="M8379" i="13"/>
  <c r="L8381" i="13" l="1"/>
  <c r="O8380" i="13"/>
  <c r="P8380" i="13" s="1"/>
  <c r="M8380" i="13"/>
  <c r="N8380" i="13"/>
  <c r="O8381" i="13" l="1"/>
  <c r="P8381" i="13" s="1"/>
  <c r="N8381" i="13"/>
  <c r="L8382" i="13"/>
  <c r="M8381" i="13"/>
  <c r="O8382" i="13" l="1"/>
  <c r="P8382" i="13" s="1"/>
  <c r="L8383" i="13"/>
  <c r="N8382" i="13"/>
  <c r="M8382" i="13"/>
  <c r="N8383" i="13" l="1"/>
  <c r="L8384" i="13"/>
  <c r="O8383" i="13"/>
  <c r="P8383" i="13" s="1"/>
  <c r="M8383" i="13"/>
  <c r="L8385" i="13" l="1"/>
  <c r="O8384" i="13"/>
  <c r="P8384" i="13" s="1"/>
  <c r="N8384" i="13"/>
  <c r="M8384" i="13"/>
  <c r="O8385" i="13" l="1"/>
  <c r="P8385" i="13" s="1"/>
  <c r="N8385" i="13"/>
  <c r="L8386" i="13"/>
  <c r="M8385" i="13"/>
  <c r="O8386" i="13" l="1"/>
  <c r="P8386" i="13" s="1"/>
  <c r="L8387" i="13"/>
  <c r="M8386" i="13"/>
  <c r="N8386" i="13"/>
  <c r="N8387" i="13" l="1"/>
  <c r="L8388" i="13"/>
  <c r="O8387" i="13"/>
  <c r="P8387" i="13" s="1"/>
  <c r="M8387" i="13"/>
  <c r="L8389" i="13" l="1"/>
  <c r="O8388" i="13"/>
  <c r="P8388" i="13" s="1"/>
  <c r="M8388" i="13"/>
  <c r="N8388" i="13"/>
  <c r="O8389" i="13" l="1"/>
  <c r="P8389" i="13" s="1"/>
  <c r="N8389" i="13"/>
  <c r="L8390" i="13"/>
  <c r="M8389" i="13"/>
  <c r="O8390" i="13" l="1"/>
  <c r="P8390" i="13" s="1"/>
  <c r="L8391" i="13"/>
  <c r="N8390" i="13"/>
  <c r="M8390" i="13"/>
  <c r="N8391" i="13" l="1"/>
  <c r="L8392" i="13"/>
  <c r="O8391" i="13"/>
  <c r="P8391" i="13" s="1"/>
  <c r="M8391" i="13"/>
  <c r="L8393" i="13" l="1"/>
  <c r="O8392" i="13"/>
  <c r="P8392" i="13" s="1"/>
  <c r="N8392" i="13"/>
  <c r="M8392" i="13"/>
  <c r="O8393" i="13" l="1"/>
  <c r="P8393" i="13" s="1"/>
  <c r="N8393" i="13"/>
  <c r="L8394" i="13"/>
  <c r="M8393" i="13"/>
  <c r="O8394" i="13" l="1"/>
  <c r="P8394" i="13" s="1"/>
  <c r="L8395" i="13"/>
  <c r="M8394" i="13"/>
  <c r="N8394" i="13"/>
  <c r="N8395" i="13" l="1"/>
  <c r="L8396" i="13"/>
  <c r="O8395" i="13"/>
  <c r="P8395" i="13" s="1"/>
  <c r="M8395" i="13"/>
  <c r="L8397" i="13" l="1"/>
  <c r="O8396" i="13"/>
  <c r="P8396" i="13" s="1"/>
  <c r="M8396" i="13"/>
  <c r="N8396" i="13"/>
  <c r="O8397" i="13" l="1"/>
  <c r="P8397" i="13" s="1"/>
  <c r="N8397" i="13"/>
  <c r="L8398" i="13"/>
  <c r="M8397" i="13"/>
  <c r="O8398" i="13" l="1"/>
  <c r="P8398" i="13" s="1"/>
  <c r="L8399" i="13"/>
  <c r="N8398" i="13"/>
  <c r="M8398" i="13"/>
  <c r="N8399" i="13" l="1"/>
  <c r="L8400" i="13"/>
  <c r="O8399" i="13"/>
  <c r="P8399" i="13" s="1"/>
  <c r="M8399" i="13"/>
  <c r="L8401" i="13" l="1"/>
  <c r="O8400" i="13"/>
  <c r="P8400" i="13" s="1"/>
  <c r="N8400" i="13"/>
  <c r="M8400" i="13"/>
  <c r="O8401" i="13" l="1"/>
  <c r="P8401" i="13" s="1"/>
  <c r="N8401" i="13"/>
  <c r="L8402" i="13"/>
  <c r="M8401" i="13"/>
  <c r="O8402" i="13" l="1"/>
  <c r="P8402" i="13" s="1"/>
  <c r="L8403" i="13"/>
  <c r="M8402" i="13"/>
  <c r="N8402" i="13"/>
  <c r="N8403" i="13" l="1"/>
  <c r="L8404" i="13"/>
  <c r="O8403" i="13"/>
  <c r="P8403" i="13" s="1"/>
  <c r="M8403" i="13"/>
  <c r="L8405" i="13" l="1"/>
  <c r="O8404" i="13"/>
  <c r="P8404" i="13" s="1"/>
  <c r="M8404" i="13"/>
  <c r="N8404" i="13"/>
  <c r="O8405" i="13" l="1"/>
  <c r="P8405" i="13" s="1"/>
  <c r="N8405" i="13"/>
  <c r="L8406" i="13"/>
  <c r="M8405" i="13"/>
  <c r="O8406" i="13" l="1"/>
  <c r="P8406" i="13" s="1"/>
  <c r="L8407" i="13"/>
  <c r="N8406" i="13"/>
  <c r="M8406" i="13"/>
  <c r="N8407" i="13" l="1"/>
  <c r="L8408" i="13"/>
  <c r="O8407" i="13"/>
  <c r="P8407" i="13" s="1"/>
  <c r="M8407" i="13"/>
  <c r="L8409" i="13" l="1"/>
  <c r="O8408" i="13"/>
  <c r="P8408" i="13" s="1"/>
  <c r="N8408" i="13"/>
  <c r="M8408" i="13"/>
  <c r="O8409" i="13" l="1"/>
  <c r="P8409" i="13" s="1"/>
  <c r="N8409" i="13"/>
  <c r="L8410" i="13"/>
  <c r="M8409" i="13"/>
  <c r="O8410" i="13" l="1"/>
  <c r="P8410" i="13" s="1"/>
  <c r="L8411" i="13"/>
  <c r="M8410" i="13"/>
  <c r="N8410" i="13"/>
  <c r="N8411" i="13" l="1"/>
  <c r="L8412" i="13"/>
  <c r="O8411" i="13"/>
  <c r="P8411" i="13" s="1"/>
  <c r="M8411" i="13"/>
  <c r="L8413" i="13" l="1"/>
  <c r="O8412" i="13"/>
  <c r="P8412" i="13" s="1"/>
  <c r="M8412" i="13"/>
  <c r="N8412" i="13"/>
  <c r="O8413" i="13" l="1"/>
  <c r="P8413" i="13" s="1"/>
  <c r="N8413" i="13"/>
  <c r="L8414" i="13"/>
  <c r="M8413" i="13"/>
  <c r="O8414" i="13" l="1"/>
  <c r="P8414" i="13" s="1"/>
  <c r="L8415" i="13"/>
  <c r="N8414" i="13"/>
  <c r="M8414" i="13"/>
  <c r="N8415" i="13" l="1"/>
  <c r="L8416" i="13"/>
  <c r="O8415" i="13"/>
  <c r="P8415" i="13" s="1"/>
  <c r="M8415" i="13"/>
  <c r="L8417" i="13" l="1"/>
  <c r="O8416" i="13"/>
  <c r="P8416" i="13" s="1"/>
  <c r="N8416" i="13"/>
  <c r="M8416" i="13"/>
  <c r="O8417" i="13" l="1"/>
  <c r="P8417" i="13" s="1"/>
  <c r="N8417" i="13"/>
  <c r="L8418" i="13"/>
  <c r="M8417" i="13"/>
  <c r="O8418" i="13" l="1"/>
  <c r="P8418" i="13" s="1"/>
  <c r="L8419" i="13"/>
  <c r="M8418" i="13"/>
  <c r="N8418" i="13"/>
  <c r="N8419" i="13" l="1"/>
  <c r="L8420" i="13"/>
  <c r="O8419" i="13"/>
  <c r="P8419" i="13" s="1"/>
  <c r="M8419" i="13"/>
  <c r="L8421" i="13" l="1"/>
  <c r="O8420" i="13"/>
  <c r="P8420" i="13" s="1"/>
  <c r="M8420" i="13"/>
  <c r="N8420" i="13"/>
  <c r="O8421" i="13" l="1"/>
  <c r="P8421" i="13" s="1"/>
  <c r="N8421" i="13"/>
  <c r="L8422" i="13"/>
  <c r="M8421" i="13"/>
  <c r="O8422" i="13" l="1"/>
  <c r="P8422" i="13" s="1"/>
  <c r="L8423" i="13"/>
  <c r="N8422" i="13"/>
  <c r="M8422" i="13"/>
  <c r="N8423" i="13" l="1"/>
  <c r="L8424" i="13"/>
  <c r="O8423" i="13"/>
  <c r="P8423" i="13" s="1"/>
  <c r="M8423" i="13"/>
  <c r="L8425" i="13" l="1"/>
  <c r="O8424" i="13"/>
  <c r="P8424" i="13" s="1"/>
  <c r="N8424" i="13"/>
  <c r="M8424" i="13"/>
  <c r="O8425" i="13" l="1"/>
  <c r="P8425" i="13" s="1"/>
  <c r="N8425" i="13"/>
  <c r="L8426" i="13"/>
  <c r="M8425" i="13"/>
  <c r="O8426" i="13" l="1"/>
  <c r="P8426" i="13" s="1"/>
  <c r="L8427" i="13"/>
  <c r="M8426" i="13"/>
  <c r="N8426" i="13"/>
  <c r="N8427" i="13" l="1"/>
  <c r="L8428" i="13"/>
  <c r="O8427" i="13"/>
  <c r="P8427" i="13" s="1"/>
  <c r="M8427" i="13"/>
  <c r="L8429" i="13" l="1"/>
  <c r="O8428" i="13"/>
  <c r="P8428" i="13" s="1"/>
  <c r="M8428" i="13"/>
  <c r="N8428" i="13"/>
  <c r="O8429" i="13" l="1"/>
  <c r="P8429" i="13" s="1"/>
  <c r="N8429" i="13"/>
  <c r="L8430" i="13"/>
  <c r="M8429" i="13"/>
  <c r="O8430" i="13" l="1"/>
  <c r="P8430" i="13" s="1"/>
  <c r="L8431" i="13"/>
  <c r="N8430" i="13"/>
  <c r="M8430" i="13"/>
  <c r="N8431" i="13" l="1"/>
  <c r="L8432" i="13"/>
  <c r="O8431" i="13"/>
  <c r="P8431" i="13" s="1"/>
  <c r="M8431" i="13"/>
  <c r="L8433" i="13" l="1"/>
  <c r="O8432" i="13"/>
  <c r="P8432" i="13" s="1"/>
  <c r="N8432" i="13"/>
  <c r="M8432" i="13"/>
  <c r="O8433" i="13" l="1"/>
  <c r="P8433" i="13" s="1"/>
  <c r="N8433" i="13"/>
  <c r="L8434" i="13"/>
  <c r="M8433" i="13"/>
  <c r="O8434" i="13" l="1"/>
  <c r="P8434" i="13" s="1"/>
  <c r="L8435" i="13"/>
  <c r="M8434" i="13"/>
  <c r="N8434" i="13"/>
  <c r="N8435" i="13" l="1"/>
  <c r="L8436" i="13"/>
  <c r="O8435" i="13"/>
  <c r="P8435" i="13" s="1"/>
  <c r="M8435" i="13"/>
  <c r="L8437" i="13" l="1"/>
  <c r="O8436" i="13"/>
  <c r="P8436" i="13" s="1"/>
  <c r="M8436" i="13"/>
  <c r="N8436" i="13"/>
  <c r="O8437" i="13" l="1"/>
  <c r="P8437" i="13" s="1"/>
  <c r="N8437" i="13"/>
  <c r="L8438" i="13"/>
  <c r="M8437" i="13"/>
  <c r="O8438" i="13" l="1"/>
  <c r="P8438" i="13" s="1"/>
  <c r="L8439" i="13"/>
  <c r="N8438" i="13"/>
  <c r="M8438" i="13"/>
  <c r="N8439" i="13" l="1"/>
  <c r="L8440" i="13"/>
  <c r="O8439" i="13"/>
  <c r="P8439" i="13" s="1"/>
  <c r="M8439" i="13"/>
  <c r="L8441" i="13" l="1"/>
  <c r="O8440" i="13"/>
  <c r="P8440" i="13" s="1"/>
  <c r="N8440" i="13"/>
  <c r="M8440" i="13"/>
  <c r="O8441" i="13" l="1"/>
  <c r="P8441" i="13" s="1"/>
  <c r="N8441" i="13"/>
  <c r="L8442" i="13"/>
  <c r="M8441" i="13"/>
  <c r="O8442" i="13" l="1"/>
  <c r="P8442" i="13" s="1"/>
  <c r="L8443" i="13"/>
  <c r="M8442" i="13"/>
  <c r="N8442" i="13"/>
  <c r="N8443" i="13" l="1"/>
  <c r="L8444" i="13"/>
  <c r="O8443" i="13"/>
  <c r="P8443" i="13" s="1"/>
  <c r="M8443" i="13"/>
  <c r="L8445" i="13" l="1"/>
  <c r="O8444" i="13"/>
  <c r="P8444" i="13" s="1"/>
  <c r="M8444" i="13"/>
  <c r="N8444" i="13"/>
  <c r="O8445" i="13" l="1"/>
  <c r="P8445" i="13" s="1"/>
  <c r="N8445" i="13"/>
  <c r="L8446" i="13"/>
  <c r="M8445" i="13"/>
  <c r="O8446" i="13" l="1"/>
  <c r="P8446" i="13" s="1"/>
  <c r="L8447" i="13"/>
  <c r="N8446" i="13"/>
  <c r="M8446" i="13"/>
  <c r="N8447" i="13" l="1"/>
  <c r="L8448" i="13"/>
  <c r="O8447" i="13"/>
  <c r="P8447" i="13" s="1"/>
  <c r="M8447" i="13"/>
  <c r="L8449" i="13" l="1"/>
  <c r="O8448" i="13"/>
  <c r="P8448" i="13" s="1"/>
  <c r="N8448" i="13"/>
  <c r="M8448" i="13"/>
  <c r="O8449" i="13" l="1"/>
  <c r="P8449" i="13" s="1"/>
  <c r="N8449" i="13"/>
  <c r="L8450" i="13"/>
  <c r="M8449" i="13"/>
  <c r="O8450" i="13" l="1"/>
  <c r="P8450" i="13" s="1"/>
  <c r="L8451" i="13"/>
  <c r="M8450" i="13"/>
  <c r="N8450" i="13"/>
  <c r="N8451" i="13" l="1"/>
  <c r="L8452" i="13"/>
  <c r="O8451" i="13"/>
  <c r="P8451" i="13" s="1"/>
  <c r="M8451" i="13"/>
  <c r="L8453" i="13" l="1"/>
  <c r="O8452" i="13"/>
  <c r="P8452" i="13" s="1"/>
  <c r="M8452" i="13"/>
  <c r="N8452" i="13"/>
  <c r="O8453" i="13" l="1"/>
  <c r="P8453" i="13" s="1"/>
  <c r="N8453" i="13"/>
  <c r="L8454" i="13"/>
  <c r="M8453" i="13"/>
  <c r="O8454" i="13" l="1"/>
  <c r="P8454" i="13" s="1"/>
  <c r="L8455" i="13"/>
  <c r="N8454" i="13"/>
  <c r="M8454" i="13"/>
  <c r="N8455" i="13" l="1"/>
  <c r="L8456" i="13"/>
  <c r="O8455" i="13"/>
  <c r="P8455" i="13" s="1"/>
  <c r="M8455" i="13"/>
  <c r="L8457" i="13" l="1"/>
  <c r="O8456" i="13"/>
  <c r="P8456" i="13" s="1"/>
  <c r="N8456" i="13"/>
  <c r="M8456" i="13"/>
  <c r="O8457" i="13" l="1"/>
  <c r="P8457" i="13" s="1"/>
  <c r="N8457" i="13"/>
  <c r="L8458" i="13"/>
  <c r="M8457" i="13"/>
  <c r="O8458" i="13" l="1"/>
  <c r="P8458" i="13" s="1"/>
  <c r="L8459" i="13"/>
  <c r="M8458" i="13"/>
  <c r="N8458" i="13"/>
  <c r="N8459" i="13" l="1"/>
  <c r="L8460" i="13"/>
  <c r="O8459" i="13"/>
  <c r="P8459" i="13" s="1"/>
  <c r="M8459" i="13"/>
  <c r="L8461" i="13" l="1"/>
  <c r="O8460" i="13"/>
  <c r="P8460" i="13" s="1"/>
  <c r="M8460" i="13"/>
  <c r="N8460" i="13"/>
  <c r="O8461" i="13" l="1"/>
  <c r="P8461" i="13" s="1"/>
  <c r="N8461" i="13"/>
  <c r="L8462" i="13"/>
  <c r="M8461" i="13"/>
  <c r="O8462" i="13" l="1"/>
  <c r="P8462" i="13" s="1"/>
  <c r="L8463" i="13"/>
  <c r="N8462" i="13"/>
  <c r="M8462" i="13"/>
  <c r="N8463" i="13" l="1"/>
  <c r="L8464" i="13"/>
  <c r="O8463" i="13"/>
  <c r="P8463" i="13" s="1"/>
  <c r="M8463" i="13"/>
  <c r="L8465" i="13" l="1"/>
  <c r="O8464" i="13"/>
  <c r="P8464" i="13" s="1"/>
  <c r="N8464" i="13"/>
  <c r="M8464" i="13"/>
  <c r="O8465" i="13" l="1"/>
  <c r="P8465" i="13" s="1"/>
  <c r="N8465" i="13"/>
  <c r="L8466" i="13"/>
  <c r="M8465" i="13"/>
  <c r="O8466" i="13" l="1"/>
  <c r="P8466" i="13" s="1"/>
  <c r="L8467" i="13"/>
  <c r="M8466" i="13"/>
  <c r="N8466" i="13"/>
  <c r="N8467" i="13" l="1"/>
  <c r="L8468" i="13"/>
  <c r="O8467" i="13"/>
  <c r="P8467" i="13" s="1"/>
  <c r="M8467" i="13"/>
  <c r="L8469" i="13" l="1"/>
  <c r="O8468" i="13"/>
  <c r="P8468" i="13" s="1"/>
  <c r="M8468" i="13"/>
  <c r="N8468" i="13"/>
  <c r="O8469" i="13" l="1"/>
  <c r="P8469" i="13" s="1"/>
  <c r="N8469" i="13"/>
  <c r="L8470" i="13"/>
  <c r="M8469" i="13"/>
  <c r="O8470" i="13" l="1"/>
  <c r="P8470" i="13" s="1"/>
  <c r="L8471" i="13"/>
  <c r="N8470" i="13"/>
  <c r="M8470" i="13"/>
  <c r="N8471" i="13" l="1"/>
  <c r="L8472" i="13"/>
  <c r="O8471" i="13"/>
  <c r="P8471" i="13" s="1"/>
  <c r="M8471" i="13"/>
  <c r="L8473" i="13" l="1"/>
  <c r="O8472" i="13"/>
  <c r="P8472" i="13" s="1"/>
  <c r="N8472" i="13"/>
  <c r="M8472" i="13"/>
  <c r="O8473" i="13" l="1"/>
  <c r="P8473" i="13" s="1"/>
  <c r="N8473" i="13"/>
  <c r="L8474" i="13"/>
  <c r="M8473" i="13"/>
  <c r="O8474" i="13" l="1"/>
  <c r="P8474" i="13" s="1"/>
  <c r="L8475" i="13"/>
  <c r="M8474" i="13"/>
  <c r="N8474" i="13"/>
  <c r="N8475" i="13" l="1"/>
  <c r="L8476" i="13"/>
  <c r="O8475" i="13"/>
  <c r="P8475" i="13" s="1"/>
  <c r="M8475" i="13"/>
  <c r="L8477" i="13" l="1"/>
  <c r="O8476" i="13"/>
  <c r="P8476" i="13" s="1"/>
  <c r="M8476" i="13"/>
  <c r="N8476" i="13"/>
  <c r="O8477" i="13" l="1"/>
  <c r="P8477" i="13" s="1"/>
  <c r="N8477" i="13"/>
  <c r="L8478" i="13"/>
  <c r="M8477" i="13"/>
  <c r="O8478" i="13" l="1"/>
  <c r="P8478" i="13" s="1"/>
  <c r="L8479" i="13"/>
  <c r="N8478" i="13"/>
  <c r="M8478" i="13"/>
  <c r="N8479" i="13" l="1"/>
  <c r="L8480" i="13"/>
  <c r="O8479" i="13"/>
  <c r="P8479" i="13" s="1"/>
  <c r="M8479" i="13"/>
  <c r="L8481" i="13" l="1"/>
  <c r="O8480" i="13"/>
  <c r="P8480" i="13" s="1"/>
  <c r="N8480" i="13"/>
  <c r="M8480" i="13"/>
  <c r="O8481" i="13" l="1"/>
  <c r="P8481" i="13" s="1"/>
  <c r="N8481" i="13"/>
  <c r="L8482" i="13"/>
  <c r="M8481" i="13"/>
  <c r="O8482" i="13" l="1"/>
  <c r="P8482" i="13" s="1"/>
  <c r="L8483" i="13"/>
  <c r="M8482" i="13"/>
  <c r="N8482" i="13"/>
  <c r="N8483" i="13" l="1"/>
  <c r="L8484" i="13"/>
  <c r="O8483" i="13"/>
  <c r="P8483" i="13" s="1"/>
  <c r="M8483" i="13"/>
  <c r="L8485" i="13" l="1"/>
  <c r="O8484" i="13"/>
  <c r="P8484" i="13" s="1"/>
  <c r="M8484" i="13"/>
  <c r="N8484" i="13"/>
  <c r="O8485" i="13" l="1"/>
  <c r="P8485" i="13" s="1"/>
  <c r="N8485" i="13"/>
  <c r="L8486" i="13"/>
  <c r="M8485" i="13"/>
  <c r="O8486" i="13" l="1"/>
  <c r="P8486" i="13" s="1"/>
  <c r="L8487" i="13"/>
  <c r="N8486" i="13"/>
  <c r="M8486" i="13"/>
  <c r="N8487" i="13" l="1"/>
  <c r="L8488" i="13"/>
  <c r="O8487" i="13"/>
  <c r="P8487" i="13" s="1"/>
  <c r="M8487" i="13"/>
  <c r="L8489" i="13" l="1"/>
  <c r="O8488" i="13"/>
  <c r="P8488" i="13" s="1"/>
  <c r="N8488" i="13"/>
  <c r="M8488" i="13"/>
  <c r="O8489" i="13" l="1"/>
  <c r="P8489" i="13" s="1"/>
  <c r="N8489" i="13"/>
  <c r="L8490" i="13"/>
  <c r="M8489" i="13"/>
  <c r="O8490" i="13" l="1"/>
  <c r="P8490" i="13" s="1"/>
  <c r="L8491" i="13"/>
  <c r="M8490" i="13"/>
  <c r="N8490" i="13"/>
  <c r="N8491" i="13" l="1"/>
  <c r="L8492" i="13"/>
  <c r="O8491" i="13"/>
  <c r="P8491" i="13" s="1"/>
  <c r="M8491" i="13"/>
  <c r="L8493" i="13" l="1"/>
  <c r="O8492" i="13"/>
  <c r="P8492" i="13" s="1"/>
  <c r="M8492" i="13"/>
  <c r="N8492" i="13"/>
  <c r="O8493" i="13" l="1"/>
  <c r="P8493" i="13" s="1"/>
  <c r="N8493" i="13"/>
  <c r="L8494" i="13"/>
  <c r="M8493" i="13"/>
  <c r="O8494" i="13" l="1"/>
  <c r="P8494" i="13" s="1"/>
  <c r="L8495" i="13"/>
  <c r="N8494" i="13"/>
  <c r="M8494" i="13"/>
  <c r="N8495" i="13" l="1"/>
  <c r="L8496" i="13"/>
  <c r="O8495" i="13"/>
  <c r="P8495" i="13" s="1"/>
  <c r="M8495" i="13"/>
  <c r="L8497" i="13" l="1"/>
  <c r="O8496" i="13"/>
  <c r="P8496" i="13" s="1"/>
  <c r="N8496" i="13"/>
  <c r="M8496" i="13"/>
  <c r="O8497" i="13" l="1"/>
  <c r="P8497" i="13" s="1"/>
  <c r="N8497" i="13"/>
  <c r="L8498" i="13"/>
  <c r="M8497" i="13"/>
  <c r="O8498" i="13" l="1"/>
  <c r="P8498" i="13" s="1"/>
  <c r="L8499" i="13"/>
  <c r="M8498" i="13"/>
  <c r="N8498" i="13"/>
  <c r="N8499" i="13" l="1"/>
  <c r="L8500" i="13"/>
  <c r="O8499" i="13"/>
  <c r="P8499" i="13" s="1"/>
  <c r="M8499" i="13"/>
  <c r="L8501" i="13" l="1"/>
  <c r="O8500" i="13"/>
  <c r="P8500" i="13" s="1"/>
  <c r="M8500" i="13"/>
  <c r="N8500" i="13"/>
  <c r="O8501" i="13" l="1"/>
  <c r="P8501" i="13" s="1"/>
  <c r="N8501" i="13"/>
  <c r="L8502" i="13"/>
  <c r="M8501" i="13"/>
  <c r="O8502" i="13" l="1"/>
  <c r="P8502" i="13" s="1"/>
  <c r="L8503" i="13"/>
  <c r="N8502" i="13"/>
  <c r="M8502" i="13"/>
  <c r="N8503" i="13" l="1"/>
  <c r="L8504" i="13"/>
  <c r="O8503" i="13"/>
  <c r="P8503" i="13" s="1"/>
  <c r="M8503" i="13"/>
  <c r="L8505" i="13" l="1"/>
  <c r="O8504" i="13"/>
  <c r="P8504" i="13" s="1"/>
  <c r="N8504" i="13"/>
  <c r="M8504" i="13"/>
  <c r="O8505" i="13" l="1"/>
  <c r="P8505" i="13" s="1"/>
  <c r="N8505" i="13"/>
  <c r="L8506" i="13"/>
  <c r="M8505" i="13"/>
  <c r="O8506" i="13" l="1"/>
  <c r="P8506" i="13" s="1"/>
  <c r="L8507" i="13"/>
  <c r="M8506" i="13"/>
  <c r="N8506" i="13"/>
  <c r="N8507" i="13" l="1"/>
  <c r="L8508" i="13"/>
  <c r="O8507" i="13"/>
  <c r="P8507" i="13" s="1"/>
  <c r="M8507" i="13"/>
  <c r="L8509" i="13" l="1"/>
  <c r="O8508" i="13"/>
  <c r="P8508" i="13" s="1"/>
  <c r="M8508" i="13"/>
  <c r="N8508" i="13"/>
  <c r="O8509" i="13" l="1"/>
  <c r="P8509" i="13" s="1"/>
  <c r="N8509" i="13"/>
  <c r="L8510" i="13"/>
  <c r="M8509" i="13"/>
  <c r="O8510" i="13" l="1"/>
  <c r="P8510" i="13" s="1"/>
  <c r="L8511" i="13"/>
  <c r="N8510" i="13"/>
  <c r="M8510" i="13"/>
  <c r="N8511" i="13" l="1"/>
  <c r="L8512" i="13"/>
  <c r="O8511" i="13"/>
  <c r="P8511" i="13" s="1"/>
  <c r="M8511" i="13"/>
  <c r="L8513" i="13" l="1"/>
  <c r="O8512" i="13"/>
  <c r="P8512" i="13" s="1"/>
  <c r="N8512" i="13"/>
  <c r="M8512" i="13"/>
  <c r="O8513" i="13" l="1"/>
  <c r="P8513" i="13" s="1"/>
  <c r="N8513" i="13"/>
  <c r="L8514" i="13"/>
  <c r="M8513" i="13"/>
  <c r="O8514" i="13" l="1"/>
  <c r="P8514" i="13" s="1"/>
  <c r="L8515" i="13"/>
  <c r="M8514" i="13"/>
  <c r="N8514" i="13"/>
  <c r="N8515" i="13" l="1"/>
  <c r="L8516" i="13"/>
  <c r="O8515" i="13"/>
  <c r="P8515" i="13" s="1"/>
  <c r="M8515" i="13"/>
  <c r="L8517" i="13" l="1"/>
  <c r="O8516" i="13"/>
  <c r="P8516" i="13" s="1"/>
  <c r="M8516" i="13"/>
  <c r="N8516" i="13"/>
  <c r="O8517" i="13" l="1"/>
  <c r="P8517" i="13" s="1"/>
  <c r="N8517" i="13"/>
  <c r="L8518" i="13"/>
  <c r="M8517" i="13"/>
  <c r="O8518" i="13" l="1"/>
  <c r="P8518" i="13" s="1"/>
  <c r="L8519" i="13"/>
  <c r="N8518" i="13"/>
  <c r="M8518" i="13"/>
  <c r="N8519" i="13" l="1"/>
  <c r="L8520" i="13"/>
  <c r="O8519" i="13"/>
  <c r="P8519" i="13" s="1"/>
  <c r="M8519" i="13"/>
  <c r="L8521" i="13" l="1"/>
  <c r="O8520" i="13"/>
  <c r="P8520" i="13" s="1"/>
  <c r="N8520" i="13"/>
  <c r="M8520" i="13"/>
  <c r="O8521" i="13" l="1"/>
  <c r="P8521" i="13" s="1"/>
  <c r="N8521" i="13"/>
  <c r="L8522" i="13"/>
  <c r="M8521" i="13"/>
  <c r="O8522" i="13" l="1"/>
  <c r="P8522" i="13" s="1"/>
  <c r="L8523" i="13"/>
  <c r="M8522" i="13"/>
  <c r="N8522" i="13"/>
  <c r="N8523" i="13" l="1"/>
  <c r="L8524" i="13"/>
  <c r="O8523" i="13"/>
  <c r="P8523" i="13" s="1"/>
  <c r="M8523" i="13"/>
  <c r="L8525" i="13" l="1"/>
  <c r="O8524" i="13"/>
  <c r="P8524" i="13" s="1"/>
  <c r="M8524" i="13"/>
  <c r="N8524" i="13"/>
  <c r="O8525" i="13" l="1"/>
  <c r="P8525" i="13" s="1"/>
  <c r="N8525" i="13"/>
  <c r="L8526" i="13"/>
  <c r="M8525" i="13"/>
  <c r="O8526" i="13" l="1"/>
  <c r="P8526" i="13" s="1"/>
  <c r="L8527" i="13"/>
  <c r="N8526" i="13"/>
  <c r="M8526" i="13"/>
  <c r="N8527" i="13" l="1"/>
  <c r="L8528" i="13"/>
  <c r="O8527" i="13"/>
  <c r="P8527" i="13" s="1"/>
  <c r="M8527" i="13"/>
  <c r="L8529" i="13" l="1"/>
  <c r="O8528" i="13"/>
  <c r="P8528" i="13" s="1"/>
  <c r="N8528" i="13"/>
  <c r="M8528" i="13"/>
  <c r="O8529" i="13" l="1"/>
  <c r="P8529" i="13" s="1"/>
  <c r="N8529" i="13"/>
  <c r="L8530" i="13"/>
  <c r="M8529" i="13"/>
  <c r="O8530" i="13" l="1"/>
  <c r="P8530" i="13" s="1"/>
  <c r="L8531" i="13"/>
  <c r="M8530" i="13"/>
  <c r="N8530" i="13"/>
  <c r="N8531" i="13" l="1"/>
  <c r="L8532" i="13"/>
  <c r="O8531" i="13"/>
  <c r="P8531" i="13" s="1"/>
  <c r="M8531" i="13"/>
  <c r="L8533" i="13" l="1"/>
  <c r="O8532" i="13"/>
  <c r="P8532" i="13" s="1"/>
  <c r="M8532" i="13"/>
  <c r="N8532" i="13"/>
  <c r="O8533" i="13" l="1"/>
  <c r="P8533" i="13" s="1"/>
  <c r="N8533" i="13"/>
  <c r="L8534" i="13"/>
  <c r="M8533" i="13"/>
  <c r="O8534" i="13" l="1"/>
  <c r="P8534" i="13" s="1"/>
  <c r="L8535" i="13"/>
  <c r="N8534" i="13"/>
  <c r="M8534" i="13"/>
  <c r="N8535" i="13" l="1"/>
  <c r="L8536" i="13"/>
  <c r="O8535" i="13"/>
  <c r="P8535" i="13" s="1"/>
  <c r="M8535" i="13"/>
  <c r="L8537" i="13" l="1"/>
  <c r="O8536" i="13"/>
  <c r="P8536" i="13" s="1"/>
  <c r="N8536" i="13"/>
  <c r="M8536" i="13"/>
  <c r="O8537" i="13" l="1"/>
  <c r="P8537" i="13" s="1"/>
  <c r="N8537" i="13"/>
  <c r="L8538" i="13"/>
  <c r="M8537" i="13"/>
  <c r="O8538" i="13" l="1"/>
  <c r="P8538" i="13" s="1"/>
  <c r="L8539" i="13"/>
  <c r="M8538" i="13"/>
  <c r="N8538" i="13"/>
  <c r="N8539" i="13" l="1"/>
  <c r="L8540" i="13"/>
  <c r="O8539" i="13"/>
  <c r="P8539" i="13" s="1"/>
  <c r="M8539" i="13"/>
  <c r="L8541" i="13" l="1"/>
  <c r="O8540" i="13"/>
  <c r="P8540" i="13" s="1"/>
  <c r="M8540" i="13"/>
  <c r="N8540" i="13"/>
  <c r="O8541" i="13" l="1"/>
  <c r="P8541" i="13" s="1"/>
  <c r="N8541" i="13"/>
  <c r="L8542" i="13"/>
  <c r="M8541" i="13"/>
  <c r="O8542" i="13" l="1"/>
  <c r="P8542" i="13" s="1"/>
  <c r="L8543" i="13"/>
  <c r="N8542" i="13"/>
  <c r="M8542" i="13"/>
  <c r="N8543" i="13" l="1"/>
  <c r="L8544" i="13"/>
  <c r="O8543" i="13"/>
  <c r="P8543" i="13" s="1"/>
  <c r="M8543" i="13"/>
  <c r="L8545" i="13" l="1"/>
  <c r="O8544" i="13"/>
  <c r="P8544" i="13" s="1"/>
  <c r="N8544" i="13"/>
  <c r="M8544" i="13"/>
  <c r="O8545" i="13" l="1"/>
  <c r="P8545" i="13" s="1"/>
  <c r="N8545" i="13"/>
  <c r="L8546" i="13"/>
  <c r="M8545" i="13"/>
  <c r="O8546" i="13" l="1"/>
  <c r="P8546" i="13" s="1"/>
  <c r="L8547" i="13"/>
  <c r="M8546" i="13"/>
  <c r="N8546" i="13"/>
  <c r="N8547" i="13" l="1"/>
  <c r="L8548" i="13"/>
  <c r="O8547" i="13"/>
  <c r="P8547" i="13" s="1"/>
  <c r="M8547" i="13"/>
  <c r="L8549" i="13" l="1"/>
  <c r="O8548" i="13"/>
  <c r="P8548" i="13" s="1"/>
  <c r="M8548" i="13"/>
  <c r="N8548" i="13"/>
  <c r="O8549" i="13" l="1"/>
  <c r="P8549" i="13" s="1"/>
  <c r="N8549" i="13"/>
  <c r="L8550" i="13"/>
  <c r="M8549" i="13"/>
  <c r="O8550" i="13" l="1"/>
  <c r="P8550" i="13" s="1"/>
  <c r="L8551" i="13"/>
  <c r="N8550" i="13"/>
  <c r="M8550" i="13"/>
  <c r="N8551" i="13" l="1"/>
  <c r="L8552" i="13"/>
  <c r="O8551" i="13"/>
  <c r="P8551" i="13" s="1"/>
  <c r="M8551" i="13"/>
  <c r="L8553" i="13" l="1"/>
  <c r="O8552" i="13"/>
  <c r="P8552" i="13" s="1"/>
  <c r="N8552" i="13"/>
  <c r="M8552" i="13"/>
  <c r="O8553" i="13" l="1"/>
  <c r="P8553" i="13" s="1"/>
  <c r="N8553" i="13"/>
  <c r="L8554" i="13"/>
  <c r="M8553" i="13"/>
  <c r="O8554" i="13" l="1"/>
  <c r="P8554" i="13" s="1"/>
  <c r="L8555" i="13"/>
  <c r="M8554" i="13"/>
  <c r="N8554" i="13"/>
  <c r="N8555" i="13" l="1"/>
  <c r="L8556" i="13"/>
  <c r="O8555" i="13"/>
  <c r="P8555" i="13" s="1"/>
  <c r="M8555" i="13"/>
  <c r="L8557" i="13" l="1"/>
  <c r="O8556" i="13"/>
  <c r="P8556" i="13" s="1"/>
  <c r="M8556" i="13"/>
  <c r="N8556" i="13"/>
  <c r="O8557" i="13" l="1"/>
  <c r="P8557" i="13" s="1"/>
  <c r="N8557" i="13"/>
  <c r="L8558" i="13"/>
  <c r="M8557" i="13"/>
  <c r="O8558" i="13" l="1"/>
  <c r="P8558" i="13" s="1"/>
  <c r="L8559" i="13"/>
  <c r="N8558" i="13"/>
  <c r="M8558" i="13"/>
  <c r="N8559" i="13" l="1"/>
  <c r="L8560" i="13"/>
  <c r="O8559" i="13"/>
  <c r="P8559" i="13" s="1"/>
  <c r="M8559" i="13"/>
  <c r="L8561" i="13" l="1"/>
  <c r="O8560" i="13"/>
  <c r="P8560" i="13" s="1"/>
  <c r="N8560" i="13"/>
  <c r="M8560" i="13"/>
  <c r="O8561" i="13" l="1"/>
  <c r="P8561" i="13" s="1"/>
  <c r="N8561" i="13"/>
  <c r="L8562" i="13"/>
  <c r="M8561" i="13"/>
  <c r="O8562" i="13" l="1"/>
  <c r="P8562" i="13" s="1"/>
  <c r="L8563" i="13"/>
  <c r="M8562" i="13"/>
  <c r="N8562" i="13"/>
  <c r="N8563" i="13" l="1"/>
  <c r="L8564" i="13"/>
  <c r="O8563" i="13"/>
  <c r="P8563" i="13" s="1"/>
  <c r="M8563" i="13"/>
  <c r="L8565" i="13" l="1"/>
  <c r="O8564" i="13"/>
  <c r="P8564" i="13" s="1"/>
  <c r="M8564" i="13"/>
  <c r="N8564" i="13"/>
  <c r="O8565" i="13" l="1"/>
  <c r="P8565" i="13" s="1"/>
  <c r="N8565" i="13"/>
  <c r="L8566" i="13"/>
  <c r="M8565" i="13"/>
  <c r="O8566" i="13" l="1"/>
  <c r="P8566" i="13" s="1"/>
  <c r="L8567" i="13"/>
  <c r="N8566" i="13"/>
  <c r="M8566" i="13"/>
  <c r="N8567" i="13" l="1"/>
  <c r="L8568" i="13"/>
  <c r="O8567" i="13"/>
  <c r="P8567" i="13" s="1"/>
  <c r="M8567" i="13"/>
  <c r="L8569" i="13" l="1"/>
  <c r="O8568" i="13"/>
  <c r="P8568" i="13" s="1"/>
  <c r="N8568" i="13"/>
  <c r="M8568" i="13"/>
  <c r="O8569" i="13" l="1"/>
  <c r="P8569" i="13" s="1"/>
  <c r="N8569" i="13"/>
  <c r="L8570" i="13"/>
  <c r="M8569" i="13"/>
  <c r="O8570" i="13" l="1"/>
  <c r="P8570" i="13" s="1"/>
  <c r="L8571" i="13"/>
  <c r="M8570" i="13"/>
  <c r="N8570" i="13"/>
  <c r="N8571" i="13" l="1"/>
  <c r="L8572" i="13"/>
  <c r="O8571" i="13"/>
  <c r="P8571" i="13" s="1"/>
  <c r="M8571" i="13"/>
  <c r="L8573" i="13" l="1"/>
  <c r="O8572" i="13"/>
  <c r="P8572" i="13" s="1"/>
  <c r="M8572" i="13"/>
  <c r="N8572" i="13"/>
  <c r="O8573" i="13" l="1"/>
  <c r="P8573" i="13" s="1"/>
  <c r="N8573" i="13"/>
  <c r="L8574" i="13"/>
  <c r="M8573" i="13"/>
  <c r="O8574" i="13" l="1"/>
  <c r="P8574" i="13" s="1"/>
  <c r="L8575" i="13"/>
  <c r="N8574" i="13"/>
  <c r="M8574" i="13"/>
  <c r="N8575" i="13" l="1"/>
  <c r="L8576" i="13"/>
  <c r="O8575" i="13"/>
  <c r="P8575" i="13" s="1"/>
  <c r="M8575" i="13"/>
  <c r="L8577" i="13" l="1"/>
  <c r="O8576" i="13"/>
  <c r="P8576" i="13" s="1"/>
  <c r="N8576" i="13"/>
  <c r="M8576" i="13"/>
  <c r="O8577" i="13" l="1"/>
  <c r="P8577" i="13" s="1"/>
  <c r="N8577" i="13"/>
  <c r="L8578" i="13"/>
  <c r="M8577" i="13"/>
  <c r="O8578" i="13" l="1"/>
  <c r="P8578" i="13" s="1"/>
  <c r="L8579" i="13"/>
  <c r="M8578" i="13"/>
  <c r="N8578" i="13"/>
  <c r="N8579" i="13" l="1"/>
  <c r="L8580" i="13"/>
  <c r="O8579" i="13"/>
  <c r="P8579" i="13" s="1"/>
  <c r="M8579" i="13"/>
  <c r="L8581" i="13" l="1"/>
  <c r="O8580" i="13"/>
  <c r="P8580" i="13" s="1"/>
  <c r="M8580" i="13"/>
  <c r="N8580" i="13"/>
  <c r="O8581" i="13" l="1"/>
  <c r="P8581" i="13" s="1"/>
  <c r="N8581" i="13"/>
  <c r="L8582" i="13"/>
  <c r="M8581" i="13"/>
  <c r="O8582" i="13" l="1"/>
  <c r="P8582" i="13" s="1"/>
  <c r="L8583" i="13"/>
  <c r="N8582" i="13"/>
  <c r="M8582" i="13"/>
  <c r="N8583" i="13" l="1"/>
  <c r="L8584" i="13"/>
  <c r="O8583" i="13"/>
  <c r="P8583" i="13" s="1"/>
  <c r="M8583" i="13"/>
  <c r="L8585" i="13" l="1"/>
  <c r="O8584" i="13"/>
  <c r="P8584" i="13" s="1"/>
  <c r="N8584" i="13"/>
  <c r="M8584" i="13"/>
  <c r="O8585" i="13" l="1"/>
  <c r="P8585" i="13" s="1"/>
  <c r="N8585" i="13"/>
  <c r="L8586" i="13"/>
  <c r="M8585" i="13"/>
  <c r="O8586" i="13" l="1"/>
  <c r="P8586" i="13" s="1"/>
  <c r="L8587" i="13"/>
  <c r="M8586" i="13"/>
  <c r="N8586" i="13"/>
  <c r="N8587" i="13" l="1"/>
  <c r="L8588" i="13"/>
  <c r="O8587" i="13"/>
  <c r="P8587" i="13" s="1"/>
  <c r="M8587" i="13"/>
  <c r="L8589" i="13" l="1"/>
  <c r="O8588" i="13"/>
  <c r="P8588" i="13" s="1"/>
  <c r="M8588" i="13"/>
  <c r="N8588" i="13"/>
  <c r="O8589" i="13" l="1"/>
  <c r="P8589" i="13" s="1"/>
  <c r="N8589" i="13"/>
  <c r="L8590" i="13"/>
  <c r="M8589" i="13"/>
  <c r="O8590" i="13" l="1"/>
  <c r="P8590" i="13" s="1"/>
  <c r="L8591" i="13"/>
  <c r="N8590" i="13"/>
  <c r="M8590" i="13"/>
  <c r="N8591" i="13" l="1"/>
  <c r="L8592" i="13"/>
  <c r="O8591" i="13"/>
  <c r="P8591" i="13" s="1"/>
  <c r="M8591" i="13"/>
  <c r="L8593" i="13" l="1"/>
  <c r="O8592" i="13"/>
  <c r="P8592" i="13" s="1"/>
  <c r="N8592" i="13"/>
  <c r="M8592" i="13"/>
  <c r="O8593" i="13" l="1"/>
  <c r="P8593" i="13" s="1"/>
  <c r="N8593" i="13"/>
  <c r="L8594" i="13"/>
  <c r="M8593" i="13"/>
  <c r="O8594" i="13" l="1"/>
  <c r="P8594" i="13" s="1"/>
  <c r="L8595" i="13"/>
  <c r="M8594" i="13"/>
  <c r="N8594" i="13"/>
  <c r="N8595" i="13" l="1"/>
  <c r="L8596" i="13"/>
  <c r="O8595" i="13"/>
  <c r="P8595" i="13" s="1"/>
  <c r="M8595" i="13"/>
  <c r="L8597" i="13" l="1"/>
  <c r="O8596" i="13"/>
  <c r="P8596" i="13" s="1"/>
  <c r="M8596" i="13"/>
  <c r="N8596" i="13"/>
  <c r="O8597" i="13" l="1"/>
  <c r="P8597" i="13" s="1"/>
  <c r="N8597" i="13"/>
  <c r="L8598" i="13"/>
  <c r="M8597" i="13"/>
  <c r="O8598" i="13" l="1"/>
  <c r="P8598" i="13" s="1"/>
  <c r="L8599" i="13"/>
  <c r="N8598" i="13"/>
  <c r="M8598" i="13"/>
  <c r="N8599" i="13" l="1"/>
  <c r="L8600" i="13"/>
  <c r="O8599" i="13"/>
  <c r="P8599" i="13" s="1"/>
  <c r="M8599" i="13"/>
  <c r="L8601" i="13" l="1"/>
  <c r="O8600" i="13"/>
  <c r="P8600" i="13" s="1"/>
  <c r="N8600" i="13"/>
  <c r="M8600" i="13"/>
  <c r="O8601" i="13" l="1"/>
  <c r="P8601" i="13" s="1"/>
  <c r="N8601" i="13"/>
  <c r="L8602" i="13"/>
  <c r="M8601" i="13"/>
  <c r="O8602" i="13" l="1"/>
  <c r="P8602" i="13" s="1"/>
  <c r="L8603" i="13"/>
  <c r="M8602" i="13"/>
  <c r="N8602" i="13"/>
  <c r="N8603" i="13" l="1"/>
  <c r="L8604" i="13"/>
  <c r="O8603" i="13"/>
  <c r="P8603" i="13" s="1"/>
  <c r="M8603" i="13"/>
  <c r="L8605" i="13" l="1"/>
  <c r="O8604" i="13"/>
  <c r="P8604" i="13" s="1"/>
  <c r="M8604" i="13"/>
  <c r="N8604" i="13"/>
  <c r="O8605" i="13" l="1"/>
  <c r="P8605" i="13" s="1"/>
  <c r="N8605" i="13"/>
  <c r="L8606" i="13"/>
  <c r="M8605" i="13"/>
  <c r="O8606" i="13" l="1"/>
  <c r="P8606" i="13" s="1"/>
  <c r="L8607" i="13"/>
  <c r="N8606" i="13"/>
  <c r="M8606" i="13"/>
  <c r="N8607" i="13" l="1"/>
  <c r="L8608" i="13"/>
  <c r="O8607" i="13"/>
  <c r="P8607" i="13" s="1"/>
  <c r="M8607" i="13"/>
  <c r="L8609" i="13" l="1"/>
  <c r="O8608" i="13"/>
  <c r="P8608" i="13" s="1"/>
  <c r="N8608" i="13"/>
  <c r="M8608" i="13"/>
  <c r="O8609" i="13" l="1"/>
  <c r="P8609" i="13" s="1"/>
  <c r="N8609" i="13"/>
  <c r="L8610" i="13"/>
  <c r="M8609" i="13"/>
  <c r="O8610" i="13" l="1"/>
  <c r="P8610" i="13" s="1"/>
  <c r="L8611" i="13"/>
  <c r="M8610" i="13"/>
  <c r="N8610" i="13"/>
  <c r="N8611" i="13" l="1"/>
  <c r="L8612" i="13"/>
  <c r="O8611" i="13"/>
  <c r="P8611" i="13" s="1"/>
  <c r="M8611" i="13"/>
  <c r="L8613" i="13" l="1"/>
  <c r="O8612" i="13"/>
  <c r="P8612" i="13" s="1"/>
  <c r="M8612" i="13"/>
  <c r="N8612" i="13"/>
  <c r="O8613" i="13" l="1"/>
  <c r="P8613" i="13" s="1"/>
  <c r="N8613" i="13"/>
  <c r="L8614" i="13"/>
  <c r="M8613" i="13"/>
  <c r="O8614" i="13" l="1"/>
  <c r="P8614" i="13" s="1"/>
  <c r="L8615" i="13"/>
  <c r="N8614" i="13"/>
  <c r="M8614" i="13"/>
  <c r="N8615" i="13" l="1"/>
  <c r="L8616" i="13"/>
  <c r="O8615" i="13"/>
  <c r="P8615" i="13" s="1"/>
  <c r="M8615" i="13"/>
  <c r="L8617" i="13" l="1"/>
  <c r="O8616" i="13"/>
  <c r="P8616" i="13" s="1"/>
  <c r="N8616" i="13"/>
  <c r="M8616" i="13"/>
  <c r="O8617" i="13" l="1"/>
  <c r="P8617" i="13" s="1"/>
  <c r="N8617" i="13"/>
  <c r="L8618" i="13"/>
  <c r="M8617" i="13"/>
  <c r="O8618" i="13" l="1"/>
  <c r="P8618" i="13" s="1"/>
  <c r="L8619" i="13"/>
  <c r="M8618" i="13"/>
  <c r="N8618" i="13"/>
  <c r="N8619" i="13" l="1"/>
  <c r="L8620" i="13"/>
  <c r="O8619" i="13"/>
  <c r="P8619" i="13" s="1"/>
  <c r="M8619" i="13"/>
  <c r="L8621" i="13" l="1"/>
  <c r="O8620" i="13"/>
  <c r="P8620" i="13" s="1"/>
  <c r="M8620" i="13"/>
  <c r="N8620" i="13"/>
  <c r="O8621" i="13" l="1"/>
  <c r="P8621" i="13" s="1"/>
  <c r="N8621" i="13"/>
  <c r="L8622" i="13"/>
  <c r="M8621" i="13"/>
  <c r="O8622" i="13" l="1"/>
  <c r="P8622" i="13" s="1"/>
  <c r="L8623" i="13"/>
  <c r="N8622" i="13"/>
  <c r="M8622" i="13"/>
  <c r="N8623" i="13" l="1"/>
  <c r="L8624" i="13"/>
  <c r="O8623" i="13"/>
  <c r="P8623" i="13" s="1"/>
  <c r="M8623" i="13"/>
  <c r="L8625" i="13" l="1"/>
  <c r="O8624" i="13"/>
  <c r="P8624" i="13" s="1"/>
  <c r="N8624" i="13"/>
  <c r="M8624" i="13"/>
  <c r="O8625" i="13" l="1"/>
  <c r="P8625" i="13" s="1"/>
  <c r="N8625" i="13"/>
  <c r="L8626" i="13"/>
  <c r="M8625" i="13"/>
  <c r="O8626" i="13" l="1"/>
  <c r="P8626" i="13" s="1"/>
  <c r="L8627" i="13"/>
  <c r="M8626" i="13"/>
  <c r="N8626" i="13"/>
  <c r="N8627" i="13" l="1"/>
  <c r="L8628" i="13"/>
  <c r="O8627" i="13"/>
  <c r="P8627" i="13" s="1"/>
  <c r="M8627" i="13"/>
  <c r="L8629" i="13" l="1"/>
  <c r="O8628" i="13"/>
  <c r="P8628" i="13" s="1"/>
  <c r="M8628" i="13"/>
  <c r="N8628" i="13"/>
  <c r="O8629" i="13" l="1"/>
  <c r="P8629" i="13" s="1"/>
  <c r="N8629" i="13"/>
  <c r="L8630" i="13"/>
  <c r="M8629" i="13"/>
  <c r="O8630" i="13" l="1"/>
  <c r="P8630" i="13" s="1"/>
  <c r="L8631" i="13"/>
  <c r="N8630" i="13"/>
  <c r="M8630" i="13"/>
  <c r="N8631" i="13" l="1"/>
  <c r="L8632" i="13"/>
  <c r="O8631" i="13"/>
  <c r="P8631" i="13" s="1"/>
  <c r="M8631" i="13"/>
  <c r="L8633" i="13" l="1"/>
  <c r="O8632" i="13"/>
  <c r="P8632" i="13" s="1"/>
  <c r="N8632" i="13"/>
  <c r="M8632" i="13"/>
  <c r="O8633" i="13" l="1"/>
  <c r="P8633" i="13" s="1"/>
  <c r="N8633" i="13"/>
  <c r="L8634" i="13"/>
  <c r="M8633" i="13"/>
  <c r="O8634" i="13" l="1"/>
  <c r="P8634" i="13" s="1"/>
  <c r="L8635" i="13"/>
  <c r="M8634" i="13"/>
  <c r="N8634" i="13"/>
  <c r="N8635" i="13" l="1"/>
  <c r="L8636" i="13"/>
  <c r="O8635" i="13"/>
  <c r="P8635" i="13" s="1"/>
  <c r="M8635" i="13"/>
  <c r="L8637" i="13" l="1"/>
  <c r="O8636" i="13"/>
  <c r="P8636" i="13" s="1"/>
  <c r="M8636" i="13"/>
  <c r="N8636" i="13"/>
  <c r="O8637" i="13" l="1"/>
  <c r="P8637" i="13" s="1"/>
  <c r="N8637" i="13"/>
  <c r="L8638" i="13"/>
  <c r="M8637" i="13"/>
  <c r="O8638" i="13" l="1"/>
  <c r="P8638" i="13" s="1"/>
  <c r="L8639" i="13"/>
  <c r="N8638" i="13"/>
  <c r="M8638" i="13"/>
  <c r="N8639" i="13" l="1"/>
  <c r="L8640" i="13"/>
  <c r="O8639" i="13"/>
  <c r="P8639" i="13" s="1"/>
  <c r="M8639" i="13"/>
  <c r="L8641" i="13" l="1"/>
  <c r="O8640" i="13"/>
  <c r="P8640" i="13" s="1"/>
  <c r="N8640" i="13"/>
  <c r="M8640" i="13"/>
  <c r="O8641" i="13" l="1"/>
  <c r="P8641" i="13" s="1"/>
  <c r="N8641" i="13"/>
  <c r="L8642" i="13"/>
  <c r="M8641" i="13"/>
  <c r="O8642" i="13" l="1"/>
  <c r="P8642" i="13" s="1"/>
  <c r="L8643" i="13"/>
  <c r="M8642" i="13"/>
  <c r="N8642" i="13"/>
  <c r="N8643" i="13" l="1"/>
  <c r="L8644" i="13"/>
  <c r="O8643" i="13"/>
  <c r="P8643" i="13" s="1"/>
  <c r="M8643" i="13"/>
  <c r="L8645" i="13" l="1"/>
  <c r="O8644" i="13"/>
  <c r="P8644" i="13" s="1"/>
  <c r="M8644" i="13"/>
  <c r="N8644" i="13"/>
  <c r="O8645" i="13" l="1"/>
  <c r="P8645" i="13" s="1"/>
  <c r="N8645" i="13"/>
  <c r="L8646" i="13"/>
  <c r="M8645" i="13"/>
  <c r="O8646" i="13" l="1"/>
  <c r="P8646" i="13" s="1"/>
  <c r="L8647" i="13"/>
  <c r="N8646" i="13"/>
  <c r="M8646" i="13"/>
  <c r="N8647" i="13" l="1"/>
  <c r="L8648" i="13"/>
  <c r="O8647" i="13"/>
  <c r="P8647" i="13" s="1"/>
  <c r="M8647" i="13"/>
  <c r="L8649" i="13" l="1"/>
  <c r="O8648" i="13"/>
  <c r="P8648" i="13" s="1"/>
  <c r="N8648" i="13"/>
  <c r="M8648" i="13"/>
  <c r="O8649" i="13" l="1"/>
  <c r="P8649" i="13" s="1"/>
  <c r="N8649" i="13"/>
  <c r="L8650" i="13"/>
  <c r="M8649" i="13"/>
  <c r="O8650" i="13" l="1"/>
  <c r="P8650" i="13" s="1"/>
  <c r="L8651" i="13"/>
  <c r="M8650" i="13"/>
  <c r="N8650" i="13"/>
  <c r="N8651" i="13" l="1"/>
  <c r="L8652" i="13"/>
  <c r="O8651" i="13"/>
  <c r="P8651" i="13" s="1"/>
  <c r="M8651" i="13"/>
  <c r="L8653" i="13" l="1"/>
  <c r="O8652" i="13"/>
  <c r="P8652" i="13" s="1"/>
  <c r="M8652" i="13"/>
  <c r="N8652" i="13"/>
  <c r="O8653" i="13" l="1"/>
  <c r="P8653" i="13" s="1"/>
  <c r="N8653" i="13"/>
  <c r="L8654" i="13"/>
  <c r="M8653" i="13"/>
  <c r="O8654" i="13" l="1"/>
  <c r="P8654" i="13" s="1"/>
  <c r="L8655" i="13"/>
  <c r="N8654" i="13"/>
  <c r="M8654" i="13"/>
  <c r="N8655" i="13" l="1"/>
  <c r="L8656" i="13"/>
  <c r="O8655" i="13"/>
  <c r="P8655" i="13" s="1"/>
  <c r="M8655" i="13"/>
  <c r="L8657" i="13" l="1"/>
  <c r="O8656" i="13"/>
  <c r="P8656" i="13" s="1"/>
  <c r="N8656" i="13"/>
  <c r="M8656" i="13"/>
  <c r="O8657" i="13" l="1"/>
  <c r="P8657" i="13" s="1"/>
  <c r="N8657" i="13"/>
  <c r="L8658" i="13"/>
  <c r="M8657" i="13"/>
  <c r="O8658" i="13" l="1"/>
  <c r="P8658" i="13" s="1"/>
  <c r="L8659" i="13"/>
  <c r="M8658" i="13"/>
  <c r="N8658" i="13"/>
  <c r="N8659" i="13" l="1"/>
  <c r="L8660" i="13"/>
  <c r="O8659" i="13"/>
  <c r="P8659" i="13" s="1"/>
  <c r="M8659" i="13"/>
  <c r="L8661" i="13" l="1"/>
  <c r="O8660" i="13"/>
  <c r="P8660" i="13" s="1"/>
  <c r="M8660" i="13"/>
  <c r="N8660" i="13"/>
  <c r="O8661" i="13" l="1"/>
  <c r="P8661" i="13" s="1"/>
  <c r="N8661" i="13"/>
  <c r="L8662" i="13"/>
  <c r="M8661" i="13"/>
  <c r="O8662" i="13" l="1"/>
  <c r="P8662" i="13" s="1"/>
  <c r="L8663" i="13"/>
  <c r="N8662" i="13"/>
  <c r="M8662" i="13"/>
  <c r="N8663" i="13" l="1"/>
  <c r="L8664" i="13"/>
  <c r="O8663" i="13"/>
  <c r="P8663" i="13" s="1"/>
  <c r="M8663" i="13"/>
  <c r="L8665" i="13" l="1"/>
  <c r="O8664" i="13"/>
  <c r="P8664" i="13" s="1"/>
  <c r="N8664" i="13"/>
  <c r="M8664" i="13"/>
  <c r="O8665" i="13" l="1"/>
  <c r="P8665" i="13" s="1"/>
  <c r="N8665" i="13"/>
  <c r="L8666" i="13"/>
  <c r="M8665" i="13"/>
  <c r="O8666" i="13" l="1"/>
  <c r="P8666" i="13" s="1"/>
  <c r="L8667" i="13"/>
  <c r="M8666" i="13"/>
  <c r="N8666" i="13"/>
  <c r="N8667" i="13" l="1"/>
  <c r="L8668" i="13"/>
  <c r="O8667" i="13"/>
  <c r="P8667" i="13" s="1"/>
  <c r="M8667" i="13"/>
  <c r="L8669" i="13" l="1"/>
  <c r="O8668" i="13"/>
  <c r="P8668" i="13" s="1"/>
  <c r="M8668" i="13"/>
  <c r="N8668" i="13"/>
  <c r="O8669" i="13" l="1"/>
  <c r="P8669" i="13" s="1"/>
  <c r="N8669" i="13"/>
  <c r="L8670" i="13"/>
  <c r="M8669" i="13"/>
  <c r="O8670" i="13" l="1"/>
  <c r="P8670" i="13" s="1"/>
  <c r="L8671" i="13"/>
  <c r="N8670" i="13"/>
  <c r="M8670" i="13"/>
  <c r="N8671" i="13" l="1"/>
  <c r="L8672" i="13"/>
  <c r="O8671" i="13"/>
  <c r="P8671" i="13" s="1"/>
  <c r="M8671" i="13"/>
  <c r="L8673" i="13" l="1"/>
  <c r="O8672" i="13"/>
  <c r="P8672" i="13" s="1"/>
  <c r="N8672" i="13"/>
  <c r="M8672" i="13"/>
  <c r="O8673" i="13" l="1"/>
  <c r="P8673" i="13" s="1"/>
  <c r="N8673" i="13"/>
  <c r="L8674" i="13"/>
  <c r="M8673" i="13"/>
  <c r="O8674" i="13" l="1"/>
  <c r="P8674" i="13" s="1"/>
  <c r="L8675" i="13"/>
  <c r="M8674" i="13"/>
  <c r="N8674" i="13"/>
  <c r="N8675" i="13" l="1"/>
  <c r="L8676" i="13"/>
  <c r="O8675" i="13"/>
  <c r="P8675" i="13" s="1"/>
  <c r="M8675" i="13"/>
  <c r="L8677" i="13" l="1"/>
  <c r="O8676" i="13"/>
  <c r="P8676" i="13" s="1"/>
  <c r="M8676" i="13"/>
  <c r="N8676" i="13"/>
  <c r="O8677" i="13" l="1"/>
  <c r="P8677" i="13" s="1"/>
  <c r="N8677" i="13"/>
  <c r="L8678" i="13"/>
  <c r="M8677" i="13"/>
  <c r="O8678" i="13" l="1"/>
  <c r="P8678" i="13" s="1"/>
  <c r="L8679" i="13"/>
  <c r="N8678" i="13"/>
  <c r="M8678" i="13"/>
  <c r="N8679" i="13" l="1"/>
  <c r="L8680" i="13"/>
  <c r="O8679" i="13"/>
  <c r="P8679" i="13" s="1"/>
  <c r="M8679" i="13"/>
  <c r="L8681" i="13" l="1"/>
  <c r="O8680" i="13"/>
  <c r="P8680" i="13" s="1"/>
  <c r="N8680" i="13"/>
  <c r="M8680" i="13"/>
  <c r="O8681" i="13" l="1"/>
  <c r="P8681" i="13" s="1"/>
  <c r="N8681" i="13"/>
  <c r="L8682" i="13"/>
  <c r="M8681" i="13"/>
  <c r="O8682" i="13" l="1"/>
  <c r="P8682" i="13" s="1"/>
  <c r="L8683" i="13"/>
  <c r="M8682" i="13"/>
  <c r="N8682" i="13"/>
  <c r="N8683" i="13" l="1"/>
  <c r="L8684" i="13"/>
  <c r="O8683" i="13"/>
  <c r="P8683" i="13" s="1"/>
  <c r="M8683" i="13"/>
  <c r="L8685" i="13" l="1"/>
  <c r="O8684" i="13"/>
  <c r="P8684" i="13" s="1"/>
  <c r="M8684" i="13"/>
  <c r="N8684" i="13"/>
  <c r="O8685" i="13" l="1"/>
  <c r="P8685" i="13" s="1"/>
  <c r="N8685" i="13"/>
  <c r="L8686" i="13"/>
  <c r="M8685" i="13"/>
  <c r="O8686" i="13" l="1"/>
  <c r="P8686" i="13" s="1"/>
  <c r="L8687" i="13"/>
  <c r="N8686" i="13"/>
  <c r="M8686" i="13"/>
  <c r="N8687" i="13" l="1"/>
  <c r="L8688" i="13"/>
  <c r="O8687" i="13"/>
  <c r="P8687" i="13" s="1"/>
  <c r="M8687" i="13"/>
  <c r="L8689" i="13" l="1"/>
  <c r="O8688" i="13"/>
  <c r="P8688" i="13" s="1"/>
  <c r="N8688" i="13"/>
  <c r="M8688" i="13"/>
  <c r="O8689" i="13" l="1"/>
  <c r="P8689" i="13" s="1"/>
  <c r="N8689" i="13"/>
  <c r="L8690" i="13"/>
  <c r="M8689" i="13"/>
  <c r="O8690" i="13" l="1"/>
  <c r="P8690" i="13" s="1"/>
  <c r="L8691" i="13"/>
  <c r="M8690" i="13"/>
  <c r="N8690" i="13"/>
  <c r="N8691" i="13" l="1"/>
  <c r="L8692" i="13"/>
  <c r="O8691" i="13"/>
  <c r="P8691" i="13" s="1"/>
  <c r="M8691" i="13"/>
  <c r="L8693" i="13" l="1"/>
  <c r="O8692" i="13"/>
  <c r="P8692" i="13" s="1"/>
  <c r="M8692" i="13"/>
  <c r="N8692" i="13"/>
  <c r="O8693" i="13" l="1"/>
  <c r="P8693" i="13" s="1"/>
  <c r="N8693" i="13"/>
  <c r="L8694" i="13"/>
  <c r="M8693" i="13"/>
  <c r="O8694" i="13" l="1"/>
  <c r="P8694" i="13" s="1"/>
  <c r="L8695" i="13"/>
  <c r="N8694" i="13"/>
  <c r="M8694" i="13"/>
  <c r="N8695" i="13" l="1"/>
  <c r="L8696" i="13"/>
  <c r="O8695" i="13"/>
  <c r="P8695" i="13" s="1"/>
  <c r="M8695" i="13"/>
  <c r="L8697" i="13" l="1"/>
  <c r="O8696" i="13"/>
  <c r="P8696" i="13" s="1"/>
  <c r="N8696" i="13"/>
  <c r="M8696" i="13"/>
  <c r="O8697" i="13" l="1"/>
  <c r="P8697" i="13" s="1"/>
  <c r="N8697" i="13"/>
  <c r="L8698" i="13"/>
  <c r="M8697" i="13"/>
  <c r="O8698" i="13" l="1"/>
  <c r="P8698" i="13" s="1"/>
  <c r="L8699" i="13"/>
  <c r="M8698" i="13"/>
  <c r="N8698" i="13"/>
  <c r="N8699" i="13" l="1"/>
  <c r="L8700" i="13"/>
  <c r="O8699" i="13"/>
  <c r="P8699" i="13" s="1"/>
  <c r="M8699" i="13"/>
  <c r="L8701" i="13" l="1"/>
  <c r="O8700" i="13"/>
  <c r="P8700" i="13" s="1"/>
  <c r="M8700" i="13"/>
  <c r="N8700" i="13"/>
  <c r="O8701" i="13" l="1"/>
  <c r="P8701" i="13" s="1"/>
  <c r="N8701" i="13"/>
  <c r="L8702" i="13"/>
  <c r="M8701" i="13"/>
  <c r="O8702" i="13" l="1"/>
  <c r="P8702" i="13" s="1"/>
  <c r="L8703" i="13"/>
  <c r="N8702" i="13"/>
  <c r="M8702" i="13"/>
  <c r="N8703" i="13" l="1"/>
  <c r="L8704" i="13"/>
  <c r="O8703" i="13"/>
  <c r="P8703" i="13" s="1"/>
  <c r="M8703" i="13"/>
  <c r="L8705" i="13" l="1"/>
  <c r="O8704" i="13"/>
  <c r="P8704" i="13" s="1"/>
  <c r="N8704" i="13"/>
  <c r="M8704" i="13"/>
  <c r="O8705" i="13" l="1"/>
  <c r="P8705" i="13" s="1"/>
  <c r="N8705" i="13"/>
  <c r="L8706" i="13"/>
  <c r="M8705" i="13"/>
  <c r="O8706" i="13" l="1"/>
  <c r="P8706" i="13" s="1"/>
  <c r="L8707" i="13"/>
  <c r="M8706" i="13"/>
  <c r="N8706" i="13"/>
  <c r="N8707" i="13" l="1"/>
  <c r="L8708" i="13"/>
  <c r="O8707" i="13"/>
  <c r="P8707" i="13" s="1"/>
  <c r="M8707" i="13"/>
  <c r="L8709" i="13" l="1"/>
  <c r="O8708" i="13"/>
  <c r="P8708" i="13" s="1"/>
  <c r="M8708" i="13"/>
  <c r="N8708" i="13"/>
  <c r="O8709" i="13" l="1"/>
  <c r="P8709" i="13" s="1"/>
  <c r="N8709" i="13"/>
  <c r="L8710" i="13"/>
  <c r="M8709" i="13"/>
  <c r="O8710" i="13" l="1"/>
  <c r="P8710" i="13" s="1"/>
  <c r="L8711" i="13"/>
  <c r="N8710" i="13"/>
  <c r="M8710" i="13"/>
  <c r="N8711" i="13" l="1"/>
  <c r="L8712" i="13"/>
  <c r="O8711" i="13"/>
  <c r="P8711" i="13" s="1"/>
  <c r="M8711" i="13"/>
  <c r="L8713" i="13" l="1"/>
  <c r="O8712" i="13"/>
  <c r="P8712" i="13" s="1"/>
  <c r="N8712" i="13"/>
  <c r="M8712" i="13"/>
  <c r="O8713" i="13" l="1"/>
  <c r="P8713" i="13" s="1"/>
  <c r="N8713" i="13"/>
  <c r="L8714" i="13"/>
  <c r="M8713" i="13"/>
  <c r="O8714" i="13" l="1"/>
  <c r="P8714" i="13" s="1"/>
  <c r="L8715" i="13"/>
  <c r="M8714" i="13"/>
  <c r="N8714" i="13"/>
  <c r="N8715" i="13" l="1"/>
  <c r="L8716" i="13"/>
  <c r="O8715" i="13"/>
  <c r="P8715" i="13" s="1"/>
  <c r="M8715" i="13"/>
  <c r="L8717" i="13" l="1"/>
  <c r="O8716" i="13"/>
  <c r="P8716" i="13" s="1"/>
  <c r="M8716" i="13"/>
  <c r="N8716" i="13"/>
  <c r="O8717" i="13" l="1"/>
  <c r="P8717" i="13" s="1"/>
  <c r="N8717" i="13"/>
  <c r="L8718" i="13"/>
  <c r="M8717" i="13"/>
  <c r="O8718" i="13" l="1"/>
  <c r="P8718" i="13" s="1"/>
  <c r="L8719" i="13"/>
  <c r="N8718" i="13"/>
  <c r="M8718" i="13"/>
  <c r="N8719" i="13" l="1"/>
  <c r="L8720" i="13"/>
  <c r="O8719" i="13"/>
  <c r="P8719" i="13" s="1"/>
  <c r="M8719" i="13"/>
  <c r="L8721" i="13" l="1"/>
  <c r="O8720" i="13"/>
  <c r="P8720" i="13" s="1"/>
  <c r="N8720" i="13"/>
  <c r="M8720" i="13"/>
  <c r="O8721" i="13" l="1"/>
  <c r="P8721" i="13" s="1"/>
  <c r="N8721" i="13"/>
  <c r="L8722" i="13"/>
  <c r="M8721" i="13"/>
  <c r="O8722" i="13" l="1"/>
  <c r="P8722" i="13" s="1"/>
  <c r="L8723" i="13"/>
  <c r="M8722" i="13"/>
  <c r="N8722" i="13"/>
  <c r="N8723" i="13" l="1"/>
  <c r="L8724" i="13"/>
  <c r="O8723" i="13"/>
  <c r="P8723" i="13" s="1"/>
  <c r="M8723" i="13"/>
  <c r="L8725" i="13" l="1"/>
  <c r="O8724" i="13"/>
  <c r="P8724" i="13" s="1"/>
  <c r="M8724" i="13"/>
  <c r="N8724" i="13"/>
  <c r="O8725" i="13" l="1"/>
  <c r="P8725" i="13" s="1"/>
  <c r="N8725" i="13"/>
  <c r="L8726" i="13"/>
  <c r="M8725" i="13"/>
  <c r="O8726" i="13" l="1"/>
  <c r="P8726" i="13" s="1"/>
  <c r="L8727" i="13"/>
  <c r="N8726" i="13"/>
  <c r="M8726" i="13"/>
  <c r="N8727" i="13" l="1"/>
  <c r="L8728" i="13"/>
  <c r="O8727" i="13"/>
  <c r="P8727" i="13" s="1"/>
  <c r="M8727" i="13"/>
  <c r="L8729" i="13" l="1"/>
  <c r="O8728" i="13"/>
  <c r="P8728" i="13" s="1"/>
  <c r="N8728" i="13"/>
  <c r="M8728" i="13"/>
  <c r="O8729" i="13" l="1"/>
  <c r="P8729" i="13" s="1"/>
  <c r="N8729" i="13"/>
  <c r="L8730" i="13"/>
  <c r="M8729" i="13"/>
  <c r="O8730" i="13" l="1"/>
  <c r="P8730" i="13" s="1"/>
  <c r="L8731" i="13"/>
  <c r="M8730" i="13"/>
  <c r="N8730" i="13"/>
  <c r="N8731" i="13" l="1"/>
  <c r="L8732" i="13"/>
  <c r="O8731" i="13"/>
  <c r="P8731" i="13" s="1"/>
  <c r="M8731" i="13"/>
  <c r="L8733" i="13" l="1"/>
  <c r="O8732" i="13"/>
  <c r="P8732" i="13" s="1"/>
  <c r="M8732" i="13"/>
  <c r="N8732" i="13"/>
  <c r="O8733" i="13" l="1"/>
  <c r="P8733" i="13" s="1"/>
  <c r="N8733" i="13"/>
  <c r="L8734" i="13"/>
  <c r="M8733" i="13"/>
  <c r="O8734" i="13" l="1"/>
  <c r="P8734" i="13" s="1"/>
  <c r="L8735" i="13"/>
  <c r="N8734" i="13"/>
  <c r="M8734" i="13"/>
  <c r="N8735" i="13" l="1"/>
  <c r="L8736" i="13"/>
  <c r="O8735" i="13"/>
  <c r="P8735" i="13" s="1"/>
  <c r="M8735" i="13"/>
  <c r="L8737" i="13" l="1"/>
  <c r="O8736" i="13"/>
  <c r="P8736" i="13" s="1"/>
  <c r="N8736" i="13"/>
  <c r="M8736" i="13"/>
  <c r="O8737" i="13" l="1"/>
  <c r="P8737" i="13" s="1"/>
  <c r="N8737" i="13"/>
  <c r="L8738" i="13"/>
  <c r="M8737" i="13"/>
  <c r="O8738" i="13" l="1"/>
  <c r="P8738" i="13" s="1"/>
  <c r="L8739" i="13"/>
  <c r="M8738" i="13"/>
  <c r="N8738" i="13"/>
  <c r="N8739" i="13" l="1"/>
  <c r="L8740" i="13"/>
  <c r="O8739" i="13"/>
  <c r="P8739" i="13" s="1"/>
  <c r="M8739" i="13"/>
  <c r="L8741" i="13" l="1"/>
  <c r="O8740" i="13"/>
  <c r="P8740" i="13" s="1"/>
  <c r="M8740" i="13"/>
  <c r="N8740" i="13"/>
  <c r="O8741" i="13" l="1"/>
  <c r="P8741" i="13" s="1"/>
  <c r="N8741" i="13"/>
  <c r="L8742" i="13"/>
  <c r="M8741" i="13"/>
  <c r="O8742" i="13" l="1"/>
  <c r="P8742" i="13" s="1"/>
  <c r="L8743" i="13"/>
  <c r="N8742" i="13"/>
  <c r="M8742" i="13"/>
  <c r="N8743" i="13" l="1"/>
  <c r="L8744" i="13"/>
  <c r="O8743" i="13"/>
  <c r="P8743" i="13" s="1"/>
  <c r="M8743" i="13"/>
  <c r="L8745" i="13" l="1"/>
  <c r="O8744" i="13"/>
  <c r="P8744" i="13" s="1"/>
  <c r="N8744" i="13"/>
  <c r="M8744" i="13"/>
  <c r="O8745" i="13" l="1"/>
  <c r="P8745" i="13" s="1"/>
  <c r="N8745" i="13"/>
  <c r="L8746" i="13"/>
  <c r="M8745" i="13"/>
  <c r="O8746" i="13" l="1"/>
  <c r="P8746" i="13" s="1"/>
  <c r="L8747" i="13"/>
  <c r="M8746" i="13"/>
  <c r="N8746" i="13"/>
  <c r="N8747" i="13" l="1"/>
  <c r="L8748" i="13"/>
  <c r="O8747" i="13"/>
  <c r="P8747" i="13" s="1"/>
  <c r="M8747" i="13"/>
  <c r="L8749" i="13" l="1"/>
  <c r="O8748" i="13"/>
  <c r="P8748" i="13" s="1"/>
  <c r="M8748" i="13"/>
  <c r="N8748" i="13"/>
  <c r="O8749" i="13" l="1"/>
  <c r="P8749" i="13" s="1"/>
  <c r="N8749" i="13"/>
  <c r="L8750" i="13"/>
  <c r="M8749" i="13"/>
  <c r="O8750" i="13" l="1"/>
  <c r="P8750" i="13" s="1"/>
  <c r="L8751" i="13"/>
  <c r="N8750" i="13"/>
  <c r="M8750" i="13"/>
  <c r="N8751" i="13" l="1"/>
  <c r="L8752" i="13"/>
  <c r="O8751" i="13"/>
  <c r="P8751" i="13" s="1"/>
  <c r="M8751" i="13"/>
  <c r="L8753" i="13" l="1"/>
  <c r="O8752" i="13"/>
  <c r="P8752" i="13" s="1"/>
  <c r="N8752" i="13"/>
  <c r="M8752" i="13"/>
  <c r="O8753" i="13" l="1"/>
  <c r="P8753" i="13" s="1"/>
  <c r="N8753" i="13"/>
  <c r="L8754" i="13"/>
  <c r="M8753" i="13"/>
  <c r="O8754" i="13" l="1"/>
  <c r="P8754" i="13" s="1"/>
  <c r="L8755" i="13"/>
  <c r="M8754" i="13"/>
  <c r="N8754" i="13"/>
  <c r="N8755" i="13" l="1"/>
  <c r="L8756" i="13"/>
  <c r="O8755" i="13"/>
  <c r="P8755" i="13" s="1"/>
  <c r="M8755" i="13"/>
  <c r="L8757" i="13" l="1"/>
  <c r="O8756" i="13"/>
  <c r="P8756" i="13" s="1"/>
  <c r="M8756" i="13"/>
  <c r="N8756" i="13"/>
  <c r="O8757" i="13" l="1"/>
  <c r="P8757" i="13" s="1"/>
  <c r="N8757" i="13"/>
  <c r="L8758" i="13"/>
  <c r="M8757" i="13"/>
  <c r="O8758" i="13" l="1"/>
  <c r="P8758" i="13" s="1"/>
  <c r="L8759" i="13"/>
  <c r="N8758" i="13"/>
  <c r="M8758" i="13"/>
  <c r="N8759" i="13" l="1"/>
  <c r="L8760" i="13"/>
  <c r="O8759" i="13"/>
  <c r="P8759" i="13" s="1"/>
  <c r="M8759" i="13"/>
  <c r="L8761" i="13" l="1"/>
  <c r="O8760" i="13"/>
  <c r="P8760" i="13" s="1"/>
  <c r="N8760" i="13"/>
  <c r="M8760" i="13"/>
  <c r="O8761" i="13" l="1"/>
  <c r="P8761" i="13" s="1"/>
  <c r="N8761" i="13"/>
  <c r="L8762" i="13"/>
  <c r="M8761" i="13"/>
  <c r="O8762" i="13" l="1"/>
  <c r="P8762" i="13" s="1"/>
  <c r="L8763" i="13"/>
  <c r="M8762" i="13"/>
  <c r="N8762" i="13"/>
  <c r="N8763" i="13" l="1"/>
  <c r="L8764" i="13"/>
  <c r="O8763" i="13"/>
  <c r="P8763" i="13" s="1"/>
  <c r="M8763" i="13"/>
  <c r="L8765" i="13" l="1"/>
  <c r="O8764" i="13"/>
  <c r="P8764" i="13" s="1"/>
  <c r="M8764" i="13"/>
  <c r="N8764" i="13"/>
  <c r="O8765" i="13" l="1"/>
  <c r="P8765" i="13" s="1"/>
  <c r="N8765" i="13"/>
  <c r="L8766" i="13"/>
  <c r="M8765" i="13"/>
  <c r="O8766" i="13" l="1"/>
  <c r="P8766" i="13" s="1"/>
  <c r="L8767" i="13"/>
  <c r="N8766" i="13"/>
  <c r="M8766" i="13"/>
  <c r="N8767" i="13" l="1"/>
  <c r="L8768" i="13"/>
  <c r="O8767" i="13"/>
  <c r="P8767" i="13" s="1"/>
  <c r="M8767" i="13"/>
  <c r="L8769" i="13" l="1"/>
  <c r="O8768" i="13"/>
  <c r="P8768" i="13" s="1"/>
  <c r="N8768" i="13"/>
  <c r="M8768" i="13"/>
  <c r="O8769" i="13" l="1"/>
  <c r="P8769" i="13" s="1"/>
  <c r="N8769" i="13"/>
  <c r="L8770" i="13"/>
  <c r="M8769" i="13"/>
  <c r="O8770" i="13" l="1"/>
  <c r="P8770" i="13" s="1"/>
  <c r="L8771" i="13"/>
  <c r="M8770" i="13"/>
  <c r="N8770" i="13"/>
  <c r="N8771" i="13" l="1"/>
  <c r="L8772" i="13"/>
  <c r="O8771" i="13"/>
  <c r="P8771" i="13" s="1"/>
  <c r="M8771" i="13"/>
  <c r="L8773" i="13" l="1"/>
  <c r="O8772" i="13"/>
  <c r="P8772" i="13" s="1"/>
  <c r="M8772" i="13"/>
  <c r="N8772" i="13"/>
  <c r="O8773" i="13" l="1"/>
  <c r="P8773" i="13" s="1"/>
  <c r="N8773" i="13"/>
  <c r="L8774" i="13"/>
  <c r="M8773" i="13"/>
  <c r="O8774" i="13" l="1"/>
  <c r="P8774" i="13" s="1"/>
  <c r="L8775" i="13"/>
  <c r="N8774" i="13"/>
  <c r="M8774" i="13"/>
  <c r="N8775" i="13" l="1"/>
  <c r="L8776" i="13"/>
  <c r="O8775" i="13"/>
  <c r="P8775" i="13" s="1"/>
  <c r="M8775" i="13"/>
  <c r="L8777" i="13" l="1"/>
  <c r="O8776" i="13"/>
  <c r="P8776" i="13" s="1"/>
  <c r="N8776" i="13"/>
  <c r="M8776" i="13"/>
  <c r="O8777" i="13" l="1"/>
  <c r="P8777" i="13" s="1"/>
  <c r="N8777" i="13"/>
  <c r="L8778" i="13"/>
  <c r="M8777" i="13"/>
  <c r="O8778" i="13" l="1"/>
  <c r="P8778" i="13" s="1"/>
  <c r="L8779" i="13"/>
  <c r="M8778" i="13"/>
  <c r="N8778" i="13"/>
  <c r="N8779" i="13" l="1"/>
  <c r="L8780" i="13"/>
  <c r="O8779" i="13"/>
  <c r="P8779" i="13" s="1"/>
  <c r="M8779" i="13"/>
  <c r="L8781" i="13" l="1"/>
  <c r="O8780" i="13"/>
  <c r="P8780" i="13" s="1"/>
  <c r="M8780" i="13"/>
  <c r="N8780" i="13"/>
  <c r="O8781" i="13" l="1"/>
  <c r="P8781" i="13" s="1"/>
  <c r="N8781" i="13"/>
  <c r="L8782" i="13"/>
  <c r="M8781" i="13"/>
  <c r="O8782" i="13" l="1"/>
  <c r="P8782" i="13" s="1"/>
  <c r="L8783" i="13"/>
  <c r="N8782" i="13"/>
  <c r="M8782" i="13"/>
  <c r="N8783" i="13" l="1"/>
  <c r="L8784" i="13"/>
  <c r="O8783" i="13"/>
  <c r="P8783" i="13" s="1"/>
  <c r="M8783" i="13"/>
  <c r="L8785" i="13" l="1"/>
  <c r="O8784" i="13"/>
  <c r="P8784" i="13" s="1"/>
  <c r="N8784" i="13"/>
  <c r="M8784" i="13"/>
  <c r="O8785" i="13" l="1"/>
  <c r="P8785" i="13" s="1"/>
  <c r="N8785" i="13"/>
  <c r="L8786" i="13"/>
  <c r="M8785" i="13"/>
  <c r="O8786" i="13" l="1"/>
  <c r="P8786" i="13" s="1"/>
  <c r="L8787" i="13"/>
  <c r="M8786" i="13"/>
  <c r="N8786" i="13"/>
  <c r="N8787" i="13" l="1"/>
  <c r="L8788" i="13"/>
  <c r="O8787" i="13"/>
  <c r="P8787" i="13" s="1"/>
  <c r="M8787" i="13"/>
  <c r="L8789" i="13" l="1"/>
  <c r="O8788" i="13"/>
  <c r="P8788" i="13" s="1"/>
  <c r="M8788" i="13"/>
  <c r="N8788" i="13"/>
  <c r="O8789" i="13" l="1"/>
  <c r="P8789" i="13" s="1"/>
  <c r="N8789" i="13"/>
  <c r="L8790" i="13"/>
  <c r="M8789" i="13"/>
  <c r="O8790" i="13" l="1"/>
  <c r="P8790" i="13" s="1"/>
  <c r="L8791" i="13"/>
  <c r="N8790" i="13"/>
  <c r="M8790" i="13"/>
  <c r="N8791" i="13" l="1"/>
  <c r="L8792" i="13"/>
  <c r="O8791" i="13"/>
  <c r="P8791" i="13" s="1"/>
  <c r="M8791" i="13"/>
  <c r="L8793" i="13" l="1"/>
  <c r="O8792" i="13"/>
  <c r="P8792" i="13" s="1"/>
  <c r="N8792" i="13"/>
  <c r="M8792" i="13"/>
  <c r="O8793" i="13" l="1"/>
  <c r="P8793" i="13" s="1"/>
  <c r="N8793" i="13"/>
  <c r="L8794" i="13"/>
  <c r="M8793" i="13"/>
  <c r="O8794" i="13" l="1"/>
  <c r="P8794" i="13" s="1"/>
  <c r="L8795" i="13"/>
  <c r="M8794" i="13"/>
  <c r="N8794" i="13"/>
  <c r="N8795" i="13" l="1"/>
  <c r="L8796" i="13"/>
  <c r="O8795" i="13"/>
  <c r="P8795" i="13" s="1"/>
  <c r="M8795" i="13"/>
  <c r="L8797" i="13" l="1"/>
  <c r="O8796" i="13"/>
  <c r="P8796" i="13" s="1"/>
  <c r="M8796" i="13"/>
  <c r="N8796" i="13"/>
  <c r="O8797" i="13" l="1"/>
  <c r="P8797" i="13" s="1"/>
  <c r="N8797" i="13"/>
  <c r="L8798" i="13"/>
  <c r="M8797" i="13"/>
  <c r="O8798" i="13" l="1"/>
  <c r="P8798" i="13" s="1"/>
  <c r="L8799" i="13"/>
  <c r="N8798" i="13"/>
  <c r="M8798" i="13"/>
  <c r="N8799" i="13" l="1"/>
  <c r="L8800" i="13"/>
  <c r="O8799" i="13"/>
  <c r="P8799" i="13" s="1"/>
  <c r="M8799" i="13"/>
  <c r="L8801" i="13" l="1"/>
  <c r="O8800" i="13"/>
  <c r="P8800" i="13" s="1"/>
  <c r="N8800" i="13"/>
  <c r="M8800" i="13"/>
  <c r="O8801" i="13" l="1"/>
  <c r="P8801" i="13" s="1"/>
  <c r="N8801" i="13"/>
  <c r="L8802" i="13"/>
  <c r="M8801" i="13"/>
  <c r="O8802" i="13" l="1"/>
  <c r="P8802" i="13" s="1"/>
  <c r="L8803" i="13"/>
  <c r="M8802" i="13"/>
  <c r="N8802" i="13"/>
  <c r="N8803" i="13" l="1"/>
  <c r="L8804" i="13"/>
  <c r="O8803" i="13"/>
  <c r="P8803" i="13" s="1"/>
  <c r="M8803" i="13"/>
  <c r="L8805" i="13" l="1"/>
  <c r="O8804" i="13"/>
  <c r="P8804" i="13" s="1"/>
  <c r="M8804" i="13"/>
  <c r="N8804" i="13"/>
  <c r="O8805" i="13" l="1"/>
  <c r="P8805" i="13" s="1"/>
  <c r="N8805" i="13"/>
  <c r="L8806" i="13"/>
  <c r="M8805" i="13"/>
  <c r="O8806" i="13" l="1"/>
  <c r="P8806" i="13" s="1"/>
  <c r="L8807" i="13"/>
  <c r="N8806" i="13"/>
  <c r="M8806" i="13"/>
  <c r="N8807" i="13" l="1"/>
  <c r="L8808" i="13"/>
  <c r="O8807" i="13"/>
  <c r="P8807" i="13" s="1"/>
  <c r="M8807" i="13"/>
  <c r="L8809" i="13" l="1"/>
  <c r="O8808" i="13"/>
  <c r="P8808" i="13" s="1"/>
  <c r="N8808" i="13"/>
  <c r="M8808" i="13"/>
  <c r="O8809" i="13" l="1"/>
  <c r="P8809" i="13" s="1"/>
  <c r="N8809" i="13"/>
  <c r="L8810" i="13"/>
  <c r="M8809" i="13"/>
  <c r="O8810" i="13" l="1"/>
  <c r="P8810" i="13" s="1"/>
  <c r="L8811" i="13"/>
  <c r="M8810" i="13"/>
  <c r="N8810" i="13"/>
  <c r="N8811" i="13" l="1"/>
  <c r="L8812" i="13"/>
  <c r="O8811" i="13"/>
  <c r="P8811" i="13" s="1"/>
  <c r="M8811" i="13"/>
  <c r="L8813" i="13" l="1"/>
  <c r="O8812" i="13"/>
  <c r="P8812" i="13" s="1"/>
  <c r="M8812" i="13"/>
  <c r="N8812" i="13"/>
  <c r="O8813" i="13" l="1"/>
  <c r="P8813" i="13" s="1"/>
  <c r="N8813" i="13"/>
  <c r="L8814" i="13"/>
  <c r="M8813" i="13"/>
  <c r="O8814" i="13" l="1"/>
  <c r="P8814" i="13" s="1"/>
  <c r="L8815" i="13"/>
  <c r="N8814" i="13"/>
  <c r="M8814" i="13"/>
  <c r="N8815" i="13" l="1"/>
  <c r="L8816" i="13"/>
  <c r="O8815" i="13"/>
  <c r="P8815" i="13" s="1"/>
  <c r="M8815" i="13"/>
  <c r="L8817" i="13" l="1"/>
  <c r="O8816" i="13"/>
  <c r="P8816" i="13" s="1"/>
  <c r="N8816" i="13"/>
  <c r="M8816" i="13"/>
  <c r="O8817" i="13" l="1"/>
  <c r="P8817" i="13" s="1"/>
  <c r="N8817" i="13"/>
  <c r="L8818" i="13"/>
  <c r="M8817" i="13"/>
  <c r="O8818" i="13" l="1"/>
  <c r="P8818" i="13" s="1"/>
  <c r="L8819" i="13"/>
  <c r="M8818" i="13"/>
  <c r="N8818" i="13"/>
  <c r="N8819" i="13" l="1"/>
  <c r="L8820" i="13"/>
  <c r="O8819" i="13"/>
  <c r="P8819" i="13" s="1"/>
  <c r="M8819" i="13"/>
  <c r="L8821" i="13" l="1"/>
  <c r="O8820" i="13"/>
  <c r="P8820" i="13" s="1"/>
  <c r="M8820" i="13"/>
  <c r="N8820" i="13"/>
  <c r="O8821" i="13" l="1"/>
  <c r="P8821" i="13" s="1"/>
  <c r="N8821" i="13"/>
  <c r="L8822" i="13"/>
  <c r="M8821" i="13"/>
  <c r="O8822" i="13" l="1"/>
  <c r="P8822" i="13" s="1"/>
  <c r="L8823" i="13"/>
  <c r="N8822" i="13"/>
  <c r="M8822" i="13"/>
  <c r="N8823" i="13" l="1"/>
  <c r="L8824" i="13"/>
  <c r="O8823" i="13"/>
  <c r="P8823" i="13" s="1"/>
  <c r="M8823" i="13"/>
  <c r="L8825" i="13" l="1"/>
  <c r="O8824" i="13"/>
  <c r="P8824" i="13" s="1"/>
  <c r="N8824" i="13"/>
  <c r="M8824" i="13"/>
  <c r="O8825" i="13" l="1"/>
  <c r="P8825" i="13" s="1"/>
  <c r="N8825" i="13"/>
  <c r="L8826" i="13"/>
  <c r="M8825" i="13"/>
  <c r="O8826" i="13" l="1"/>
  <c r="P8826" i="13" s="1"/>
  <c r="L8827" i="13"/>
  <c r="M8826" i="13"/>
  <c r="N8826" i="13"/>
  <c r="N8827" i="13" l="1"/>
  <c r="L8828" i="13"/>
  <c r="O8827" i="13"/>
  <c r="P8827" i="13" s="1"/>
  <c r="M8827" i="13"/>
  <c r="L8829" i="13" l="1"/>
  <c r="O8828" i="13"/>
  <c r="P8828" i="13" s="1"/>
  <c r="M8828" i="13"/>
  <c r="N8828" i="13"/>
  <c r="O8829" i="13" l="1"/>
  <c r="P8829" i="13" s="1"/>
  <c r="N8829" i="13"/>
  <c r="L8830" i="13"/>
  <c r="M8829" i="13"/>
  <c r="O8830" i="13" l="1"/>
  <c r="P8830" i="13" s="1"/>
  <c r="L8831" i="13"/>
  <c r="N8830" i="13"/>
  <c r="M8830" i="13"/>
  <c r="N8831" i="13" l="1"/>
  <c r="L8832" i="13"/>
  <c r="O8831" i="13"/>
  <c r="P8831" i="13" s="1"/>
  <c r="M8831" i="13"/>
  <c r="L8833" i="13" l="1"/>
  <c r="O8832" i="13"/>
  <c r="P8832" i="13" s="1"/>
  <c r="N8832" i="13"/>
  <c r="M8832" i="13"/>
  <c r="O8833" i="13" l="1"/>
  <c r="P8833" i="13" s="1"/>
  <c r="N8833" i="13"/>
  <c r="L8834" i="13"/>
  <c r="M8833" i="13"/>
  <c r="O8834" i="13" l="1"/>
  <c r="P8834" i="13" s="1"/>
  <c r="L8835" i="13"/>
  <c r="M8834" i="13"/>
  <c r="N8834" i="13"/>
  <c r="N8835" i="13" l="1"/>
  <c r="L8836" i="13"/>
  <c r="O8835" i="13"/>
  <c r="P8835" i="13" s="1"/>
  <c r="M8835" i="13"/>
  <c r="L8837" i="13" l="1"/>
  <c r="O8836" i="13"/>
  <c r="P8836" i="13" s="1"/>
  <c r="M8836" i="13"/>
  <c r="N8836" i="13"/>
  <c r="O8837" i="13" l="1"/>
  <c r="P8837" i="13" s="1"/>
  <c r="N8837" i="13"/>
  <c r="L8838" i="13"/>
  <c r="M8837" i="13"/>
  <c r="O8838" i="13" l="1"/>
  <c r="P8838" i="13" s="1"/>
  <c r="L8839" i="13"/>
  <c r="N8838" i="13"/>
  <c r="M8838" i="13"/>
  <c r="N8839" i="13" l="1"/>
  <c r="L8840" i="13"/>
  <c r="O8839" i="13"/>
  <c r="P8839" i="13" s="1"/>
  <c r="M8839" i="13"/>
  <c r="L8841" i="13" l="1"/>
  <c r="O8840" i="13"/>
  <c r="P8840" i="13" s="1"/>
  <c r="N8840" i="13"/>
  <c r="M8840" i="13"/>
  <c r="O8841" i="13" l="1"/>
  <c r="P8841" i="13" s="1"/>
  <c r="N8841" i="13"/>
  <c r="L8842" i="13"/>
  <c r="M8841" i="13"/>
  <c r="O8842" i="13" l="1"/>
  <c r="P8842" i="13" s="1"/>
  <c r="L8843" i="13"/>
  <c r="M8842" i="13"/>
  <c r="N8842" i="13"/>
  <c r="N8843" i="13" l="1"/>
  <c r="L8844" i="13"/>
  <c r="O8843" i="13"/>
  <c r="P8843" i="13" s="1"/>
  <c r="M8843" i="13"/>
  <c r="L8845" i="13" l="1"/>
  <c r="O8844" i="13"/>
  <c r="P8844" i="13" s="1"/>
  <c r="M8844" i="13"/>
  <c r="N8844" i="13"/>
  <c r="O8845" i="13" l="1"/>
  <c r="P8845" i="13" s="1"/>
  <c r="N8845" i="13"/>
  <c r="L8846" i="13"/>
  <c r="M8845" i="13"/>
  <c r="O8846" i="13" l="1"/>
  <c r="P8846" i="13" s="1"/>
  <c r="L8847" i="13"/>
  <c r="N8846" i="13"/>
  <c r="M8846" i="13"/>
  <c r="N8847" i="13" l="1"/>
  <c r="L8848" i="13"/>
  <c r="O8847" i="13"/>
  <c r="P8847" i="13" s="1"/>
  <c r="M8847" i="13"/>
  <c r="L8849" i="13" l="1"/>
  <c r="O8848" i="13"/>
  <c r="P8848" i="13" s="1"/>
  <c r="N8848" i="13"/>
  <c r="M8848" i="13"/>
  <c r="O8849" i="13" l="1"/>
  <c r="P8849" i="13" s="1"/>
  <c r="N8849" i="13"/>
  <c r="L8850" i="13"/>
  <c r="M8849" i="13"/>
  <c r="O8850" i="13" l="1"/>
  <c r="P8850" i="13" s="1"/>
  <c r="L8851" i="13"/>
  <c r="M8850" i="13"/>
  <c r="N8850" i="13"/>
  <c r="N8851" i="13" l="1"/>
  <c r="L8852" i="13"/>
  <c r="O8851" i="13"/>
  <c r="P8851" i="13" s="1"/>
  <c r="M8851" i="13"/>
  <c r="L8853" i="13" l="1"/>
  <c r="O8852" i="13"/>
  <c r="P8852" i="13" s="1"/>
  <c r="M8852" i="13"/>
  <c r="N8852" i="13"/>
  <c r="O8853" i="13" l="1"/>
  <c r="P8853" i="13" s="1"/>
  <c r="N8853" i="13"/>
  <c r="L8854" i="13"/>
  <c r="M8853" i="13"/>
  <c r="O8854" i="13" l="1"/>
  <c r="P8854" i="13" s="1"/>
  <c r="L8855" i="13"/>
  <c r="N8854" i="13"/>
  <c r="M8854" i="13"/>
  <c r="N8855" i="13" l="1"/>
  <c r="L8856" i="13"/>
  <c r="O8855" i="13"/>
  <c r="P8855" i="13" s="1"/>
  <c r="M8855" i="13"/>
  <c r="L8857" i="13" l="1"/>
  <c r="O8856" i="13"/>
  <c r="P8856" i="13" s="1"/>
  <c r="N8856" i="13"/>
  <c r="M8856" i="13"/>
  <c r="O8857" i="13" l="1"/>
  <c r="P8857" i="13" s="1"/>
  <c r="N8857" i="13"/>
  <c r="L8858" i="13"/>
  <c r="M8857" i="13"/>
  <c r="O8858" i="13" l="1"/>
  <c r="P8858" i="13" s="1"/>
  <c r="L8859" i="13"/>
  <c r="M8858" i="13"/>
  <c r="N8858" i="13"/>
  <c r="N8859" i="13" l="1"/>
  <c r="L8860" i="13"/>
  <c r="O8859" i="13"/>
  <c r="P8859" i="13" s="1"/>
  <c r="M8859" i="13"/>
  <c r="L8861" i="13" l="1"/>
  <c r="O8860" i="13"/>
  <c r="P8860" i="13" s="1"/>
  <c r="M8860" i="13"/>
  <c r="N8860" i="13"/>
  <c r="O8861" i="13" l="1"/>
  <c r="P8861" i="13" s="1"/>
  <c r="N8861" i="13"/>
  <c r="L8862" i="13"/>
  <c r="M8861" i="13"/>
  <c r="O8862" i="13" l="1"/>
  <c r="P8862" i="13" s="1"/>
  <c r="L8863" i="13"/>
  <c r="N8862" i="13"/>
  <c r="M8862" i="13"/>
  <c r="N8863" i="13" l="1"/>
  <c r="L8864" i="13"/>
  <c r="O8863" i="13"/>
  <c r="P8863" i="13" s="1"/>
  <c r="M8863" i="13"/>
  <c r="L8865" i="13" l="1"/>
  <c r="O8864" i="13"/>
  <c r="P8864" i="13" s="1"/>
  <c r="N8864" i="13"/>
  <c r="M8864" i="13"/>
  <c r="O8865" i="13" l="1"/>
  <c r="P8865" i="13" s="1"/>
  <c r="N8865" i="13"/>
  <c r="L8866" i="13"/>
  <c r="M8865" i="13"/>
  <c r="O8866" i="13" l="1"/>
  <c r="P8866" i="13" s="1"/>
  <c r="L8867" i="13"/>
  <c r="M8866" i="13"/>
  <c r="N8866" i="13"/>
  <c r="N8867" i="13" l="1"/>
  <c r="L8868" i="13"/>
  <c r="O8867" i="13"/>
  <c r="P8867" i="13" s="1"/>
  <c r="M8867" i="13"/>
  <c r="L8869" i="13" l="1"/>
  <c r="O8868" i="13"/>
  <c r="P8868" i="13" s="1"/>
  <c r="M8868" i="13"/>
  <c r="N8868" i="13"/>
  <c r="O8869" i="13" l="1"/>
  <c r="P8869" i="13" s="1"/>
  <c r="N8869" i="13"/>
  <c r="L8870" i="13"/>
  <c r="M8869" i="13"/>
  <c r="O8870" i="13" l="1"/>
  <c r="P8870" i="13" s="1"/>
  <c r="L8871" i="13"/>
  <c r="N8870" i="13"/>
  <c r="M8870" i="13"/>
  <c r="N8871" i="13" l="1"/>
  <c r="L8872" i="13"/>
  <c r="O8871" i="13"/>
  <c r="P8871" i="13" s="1"/>
  <c r="M8871" i="13"/>
  <c r="L8873" i="13" l="1"/>
  <c r="O8872" i="13"/>
  <c r="P8872" i="13" s="1"/>
  <c r="N8872" i="13"/>
  <c r="M8872" i="13"/>
  <c r="O8873" i="13" l="1"/>
  <c r="P8873" i="13" s="1"/>
  <c r="N8873" i="13"/>
  <c r="L8874" i="13"/>
  <c r="M8873" i="13"/>
  <c r="O8874" i="13" l="1"/>
  <c r="P8874" i="13" s="1"/>
  <c r="L8875" i="13"/>
  <c r="M8874" i="13"/>
  <c r="N8874" i="13"/>
  <c r="N8875" i="13" l="1"/>
  <c r="L8876" i="13"/>
  <c r="O8875" i="13"/>
  <c r="P8875" i="13" s="1"/>
  <c r="M8875" i="13"/>
  <c r="L8877" i="13" l="1"/>
  <c r="O8876" i="13"/>
  <c r="P8876" i="13" s="1"/>
  <c r="M8876" i="13"/>
  <c r="N8876" i="13"/>
  <c r="O8877" i="13" l="1"/>
  <c r="P8877" i="13" s="1"/>
  <c r="N8877" i="13"/>
  <c r="L8878" i="13"/>
  <c r="M8877" i="13"/>
  <c r="O8878" i="13" l="1"/>
  <c r="P8878" i="13" s="1"/>
  <c r="L8879" i="13"/>
  <c r="N8878" i="13"/>
  <c r="M8878" i="13"/>
  <c r="N8879" i="13" l="1"/>
  <c r="L8880" i="13"/>
  <c r="O8879" i="13"/>
  <c r="P8879" i="13" s="1"/>
  <c r="M8879" i="13"/>
  <c r="L8881" i="13" l="1"/>
  <c r="O8880" i="13"/>
  <c r="P8880" i="13" s="1"/>
  <c r="N8880" i="13"/>
  <c r="M8880" i="13"/>
  <c r="O8881" i="13" l="1"/>
  <c r="P8881" i="13" s="1"/>
  <c r="N8881" i="13"/>
  <c r="L8882" i="13"/>
  <c r="M8881" i="13"/>
  <c r="O8882" i="13" l="1"/>
  <c r="P8882" i="13" s="1"/>
  <c r="L8883" i="13"/>
  <c r="M8882" i="13"/>
  <c r="N8882" i="13"/>
  <c r="N8883" i="13" l="1"/>
  <c r="L8884" i="13"/>
  <c r="O8883" i="13"/>
  <c r="P8883" i="13" s="1"/>
  <c r="M8883" i="13"/>
  <c r="L8885" i="13" l="1"/>
  <c r="O8884" i="13"/>
  <c r="P8884" i="13" s="1"/>
  <c r="M8884" i="13"/>
  <c r="N8884" i="13"/>
  <c r="O8885" i="13" l="1"/>
  <c r="P8885" i="13" s="1"/>
  <c r="N8885" i="13"/>
  <c r="L8886" i="13"/>
  <c r="M8885" i="13"/>
  <c r="O8886" i="13" l="1"/>
  <c r="P8886" i="13" s="1"/>
  <c r="L8887" i="13"/>
  <c r="N8886" i="13"/>
  <c r="M8886" i="13"/>
  <c r="N8887" i="13" l="1"/>
  <c r="L8888" i="13"/>
  <c r="O8887" i="13"/>
  <c r="P8887" i="13" s="1"/>
  <c r="M8887" i="13"/>
  <c r="L8889" i="13" l="1"/>
  <c r="O8888" i="13"/>
  <c r="P8888" i="13" s="1"/>
  <c r="N8888" i="13"/>
  <c r="M8888" i="13"/>
  <c r="O8889" i="13" l="1"/>
  <c r="P8889" i="13" s="1"/>
  <c r="N8889" i="13"/>
  <c r="L8890" i="13"/>
  <c r="M8889" i="13"/>
  <c r="O8890" i="13" l="1"/>
  <c r="P8890" i="13" s="1"/>
  <c r="L8891" i="13"/>
  <c r="M8890" i="13"/>
  <c r="N8890" i="13"/>
  <c r="N8891" i="13" l="1"/>
  <c r="L8892" i="13"/>
  <c r="O8891" i="13"/>
  <c r="P8891" i="13" s="1"/>
  <c r="M8891" i="13"/>
  <c r="L8893" i="13" l="1"/>
  <c r="O8892" i="13"/>
  <c r="P8892" i="13" s="1"/>
  <c r="M8892" i="13"/>
  <c r="N8892" i="13"/>
  <c r="O8893" i="13" l="1"/>
  <c r="P8893" i="13" s="1"/>
  <c r="N8893" i="13"/>
  <c r="L8894" i="13"/>
  <c r="M8893" i="13"/>
  <c r="O8894" i="13" l="1"/>
  <c r="P8894" i="13" s="1"/>
  <c r="L8895" i="13"/>
  <c r="N8894" i="13"/>
  <c r="M8894" i="13"/>
  <c r="N8895" i="13" l="1"/>
  <c r="L8896" i="13"/>
  <c r="O8895" i="13"/>
  <c r="P8895" i="13" s="1"/>
  <c r="M8895" i="13"/>
  <c r="L8897" i="13" l="1"/>
  <c r="O8896" i="13"/>
  <c r="P8896" i="13" s="1"/>
  <c r="N8896" i="13"/>
  <c r="M8896" i="13"/>
  <c r="O8897" i="13" l="1"/>
  <c r="P8897" i="13" s="1"/>
  <c r="N8897" i="13"/>
  <c r="L8898" i="13"/>
  <c r="M8897" i="13"/>
  <c r="O8898" i="13" l="1"/>
  <c r="P8898" i="13" s="1"/>
  <c r="L8899" i="13"/>
  <c r="M8898" i="13"/>
  <c r="N8898" i="13"/>
  <c r="N8899" i="13" l="1"/>
  <c r="L8900" i="13"/>
  <c r="O8899" i="13"/>
  <c r="P8899" i="13" s="1"/>
  <c r="M8899" i="13"/>
  <c r="L8901" i="13" l="1"/>
  <c r="O8900" i="13"/>
  <c r="P8900" i="13" s="1"/>
  <c r="M8900" i="13"/>
  <c r="N8900" i="13"/>
  <c r="O8901" i="13" l="1"/>
  <c r="P8901" i="13" s="1"/>
  <c r="N8901" i="13"/>
  <c r="L8902" i="13"/>
  <c r="M8901" i="13"/>
  <c r="O8902" i="13" l="1"/>
  <c r="P8902" i="13" s="1"/>
  <c r="L8903" i="13"/>
  <c r="N8902" i="13"/>
  <c r="M8902" i="13"/>
  <c r="N8903" i="13" l="1"/>
  <c r="L8904" i="13"/>
  <c r="O8903" i="13"/>
  <c r="P8903" i="13" s="1"/>
  <c r="M8903" i="13"/>
  <c r="L8905" i="13" l="1"/>
  <c r="O8904" i="13"/>
  <c r="P8904" i="13" s="1"/>
  <c r="N8904" i="13"/>
  <c r="M8904" i="13"/>
  <c r="O8905" i="13" l="1"/>
  <c r="P8905" i="13" s="1"/>
  <c r="N8905" i="13"/>
  <c r="L8906" i="13"/>
  <c r="M8905" i="13"/>
  <c r="O8906" i="13" l="1"/>
  <c r="P8906" i="13" s="1"/>
  <c r="L8907" i="13"/>
  <c r="M8906" i="13"/>
  <c r="N8906" i="13"/>
  <c r="N8907" i="13" l="1"/>
  <c r="L8908" i="13"/>
  <c r="O8907" i="13"/>
  <c r="P8907" i="13" s="1"/>
  <c r="M8907" i="13"/>
  <c r="L8909" i="13" l="1"/>
  <c r="O8908" i="13"/>
  <c r="P8908" i="13" s="1"/>
  <c r="M8908" i="13"/>
  <c r="N8908" i="13"/>
  <c r="O8909" i="13" l="1"/>
  <c r="P8909" i="13" s="1"/>
  <c r="N8909" i="13"/>
  <c r="L8910" i="13"/>
  <c r="M8909" i="13"/>
  <c r="O8910" i="13" l="1"/>
  <c r="P8910" i="13" s="1"/>
  <c r="L8911" i="13"/>
  <c r="N8910" i="13"/>
  <c r="M8910" i="13"/>
  <c r="N8911" i="13" l="1"/>
  <c r="L8912" i="13"/>
  <c r="O8911" i="13"/>
  <c r="P8911" i="13" s="1"/>
  <c r="M8911" i="13"/>
  <c r="L8913" i="13" l="1"/>
  <c r="O8912" i="13"/>
  <c r="P8912" i="13" s="1"/>
  <c r="N8912" i="13"/>
  <c r="M8912" i="13"/>
  <c r="O8913" i="13" l="1"/>
  <c r="P8913" i="13" s="1"/>
  <c r="N8913" i="13"/>
  <c r="L8914" i="13"/>
  <c r="M8913" i="13"/>
  <c r="O8914" i="13" l="1"/>
  <c r="P8914" i="13" s="1"/>
  <c r="L8915" i="13"/>
  <c r="M8914" i="13"/>
  <c r="N8914" i="13"/>
  <c r="N8915" i="13" l="1"/>
  <c r="L8916" i="13"/>
  <c r="O8915" i="13"/>
  <c r="P8915" i="13" s="1"/>
  <c r="M8915" i="13"/>
  <c r="L8917" i="13" l="1"/>
  <c r="O8916" i="13"/>
  <c r="P8916" i="13" s="1"/>
  <c r="M8916" i="13"/>
  <c r="N8916" i="13"/>
  <c r="O8917" i="13" l="1"/>
  <c r="P8917" i="13" s="1"/>
  <c r="N8917" i="13"/>
  <c r="L8918" i="13"/>
  <c r="M8917" i="13"/>
  <c r="O8918" i="13" l="1"/>
  <c r="P8918" i="13" s="1"/>
  <c r="L8919" i="13"/>
  <c r="N8918" i="13"/>
  <c r="M8918" i="13"/>
  <c r="N8919" i="13" l="1"/>
  <c r="L8920" i="13"/>
  <c r="O8919" i="13"/>
  <c r="P8919" i="13" s="1"/>
  <c r="M8919" i="13"/>
  <c r="L8921" i="13" l="1"/>
  <c r="O8920" i="13"/>
  <c r="P8920" i="13" s="1"/>
  <c r="N8920" i="13"/>
  <c r="M8920" i="13"/>
  <c r="O8921" i="13" l="1"/>
  <c r="P8921" i="13" s="1"/>
  <c r="N8921" i="13"/>
  <c r="L8922" i="13"/>
  <c r="M8921" i="13"/>
  <c r="O8922" i="13" l="1"/>
  <c r="P8922" i="13" s="1"/>
  <c r="L8923" i="13"/>
  <c r="M8922" i="13"/>
  <c r="N8922" i="13"/>
  <c r="N8923" i="13" l="1"/>
  <c r="L8924" i="13"/>
  <c r="O8923" i="13"/>
  <c r="P8923" i="13" s="1"/>
  <c r="M8923" i="13"/>
  <c r="L8925" i="13" l="1"/>
  <c r="O8924" i="13"/>
  <c r="P8924" i="13" s="1"/>
  <c r="M8924" i="13"/>
  <c r="N8924" i="13"/>
  <c r="O8925" i="13" l="1"/>
  <c r="P8925" i="13" s="1"/>
  <c r="N8925" i="13"/>
  <c r="L8926" i="13"/>
  <c r="M8925" i="13"/>
  <c r="O8926" i="13" l="1"/>
  <c r="P8926" i="13" s="1"/>
  <c r="L8927" i="13"/>
  <c r="N8926" i="13"/>
  <c r="M8926" i="13"/>
  <c r="N8927" i="13" l="1"/>
  <c r="L8928" i="13"/>
  <c r="O8927" i="13"/>
  <c r="P8927" i="13" s="1"/>
  <c r="M8927" i="13"/>
  <c r="L8929" i="13" l="1"/>
  <c r="O8928" i="13"/>
  <c r="P8928" i="13" s="1"/>
  <c r="N8928" i="13"/>
  <c r="M8928" i="13"/>
  <c r="O8929" i="13" l="1"/>
  <c r="P8929" i="13" s="1"/>
  <c r="N8929" i="13"/>
  <c r="L8930" i="13"/>
  <c r="M8929" i="13"/>
  <c r="O8930" i="13" l="1"/>
  <c r="P8930" i="13" s="1"/>
  <c r="L8931" i="13"/>
  <c r="M8930" i="13"/>
  <c r="N8930" i="13"/>
  <c r="N8931" i="13" l="1"/>
  <c r="L8932" i="13"/>
  <c r="O8931" i="13"/>
  <c r="P8931" i="13" s="1"/>
  <c r="M8931" i="13"/>
  <c r="L8933" i="13" l="1"/>
  <c r="O8932" i="13"/>
  <c r="P8932" i="13" s="1"/>
  <c r="M8932" i="13"/>
  <c r="N8932" i="13"/>
  <c r="O8933" i="13" l="1"/>
  <c r="P8933" i="13" s="1"/>
  <c r="N8933" i="13"/>
  <c r="L8934" i="13"/>
  <c r="M8933" i="13"/>
  <c r="O8934" i="13" l="1"/>
  <c r="P8934" i="13" s="1"/>
  <c r="L8935" i="13"/>
  <c r="N8934" i="13"/>
  <c r="M8934" i="13"/>
  <c r="N8935" i="13" l="1"/>
  <c r="L8936" i="13"/>
  <c r="O8935" i="13"/>
  <c r="P8935" i="13" s="1"/>
  <c r="M8935" i="13"/>
  <c r="L8937" i="13" l="1"/>
  <c r="O8936" i="13"/>
  <c r="P8936" i="13" s="1"/>
  <c r="N8936" i="13"/>
  <c r="M8936" i="13"/>
  <c r="O8937" i="13" l="1"/>
  <c r="P8937" i="13" s="1"/>
  <c r="N8937" i="13"/>
  <c r="L8938" i="13"/>
  <c r="M8937" i="13"/>
  <c r="O8938" i="13" l="1"/>
  <c r="P8938" i="13" s="1"/>
  <c r="L8939" i="13"/>
  <c r="M8938" i="13"/>
  <c r="N8938" i="13"/>
  <c r="N8939" i="13" l="1"/>
  <c r="L8940" i="13"/>
  <c r="O8939" i="13"/>
  <c r="P8939" i="13" s="1"/>
  <c r="M8939" i="13"/>
  <c r="L8941" i="13" l="1"/>
  <c r="O8940" i="13"/>
  <c r="P8940" i="13" s="1"/>
  <c r="M8940" i="13"/>
  <c r="N8940" i="13"/>
  <c r="O8941" i="13" l="1"/>
  <c r="P8941" i="13" s="1"/>
  <c r="N8941" i="13"/>
  <c r="L8942" i="13"/>
  <c r="M8941" i="13"/>
  <c r="O8942" i="13" l="1"/>
  <c r="P8942" i="13" s="1"/>
  <c r="L8943" i="13"/>
  <c r="N8942" i="13"/>
  <c r="M8942" i="13"/>
  <c r="N8943" i="13" l="1"/>
  <c r="L8944" i="13"/>
  <c r="O8943" i="13"/>
  <c r="P8943" i="13" s="1"/>
  <c r="M8943" i="13"/>
  <c r="L8945" i="13" l="1"/>
  <c r="O8944" i="13"/>
  <c r="P8944" i="13" s="1"/>
  <c r="N8944" i="13"/>
  <c r="M8944" i="13"/>
  <c r="O8945" i="13" l="1"/>
  <c r="P8945" i="13" s="1"/>
  <c r="N8945" i="13"/>
  <c r="L8946" i="13"/>
  <c r="M8945" i="13"/>
  <c r="O8946" i="13" l="1"/>
  <c r="P8946" i="13" s="1"/>
  <c r="L8947" i="13"/>
  <c r="M8946" i="13"/>
  <c r="N8946" i="13"/>
  <c r="N8947" i="13" l="1"/>
  <c r="L8948" i="13"/>
  <c r="O8947" i="13"/>
  <c r="P8947" i="13" s="1"/>
  <c r="M8947" i="13"/>
  <c r="L8949" i="13" l="1"/>
  <c r="O8948" i="13"/>
  <c r="P8948" i="13" s="1"/>
  <c r="M8948" i="13"/>
  <c r="N8948" i="13"/>
  <c r="O8949" i="13" l="1"/>
  <c r="P8949" i="13" s="1"/>
  <c r="N8949" i="13"/>
  <c r="L8950" i="13"/>
  <c r="M8949" i="13"/>
  <c r="O8950" i="13" l="1"/>
  <c r="P8950" i="13" s="1"/>
  <c r="L8951" i="13"/>
  <c r="N8950" i="13"/>
  <c r="M8950" i="13"/>
  <c r="N8951" i="13" l="1"/>
  <c r="L8952" i="13"/>
  <c r="O8951" i="13"/>
  <c r="P8951" i="13" s="1"/>
  <c r="M8951" i="13"/>
  <c r="L8953" i="13" l="1"/>
  <c r="O8952" i="13"/>
  <c r="P8952" i="13" s="1"/>
  <c r="N8952" i="13"/>
  <c r="M8952" i="13"/>
  <c r="O8953" i="13" l="1"/>
  <c r="P8953" i="13" s="1"/>
  <c r="N8953" i="13"/>
  <c r="L8954" i="13"/>
  <c r="M8953" i="13"/>
  <c r="O8954" i="13" l="1"/>
  <c r="P8954" i="13" s="1"/>
  <c r="L8955" i="13"/>
  <c r="M8954" i="13"/>
  <c r="N8954" i="13"/>
  <c r="N8955" i="13" l="1"/>
  <c r="L8956" i="13"/>
  <c r="O8955" i="13"/>
  <c r="P8955" i="13" s="1"/>
  <c r="M8955" i="13"/>
  <c r="L8957" i="13" l="1"/>
  <c r="O8956" i="13"/>
  <c r="P8956" i="13" s="1"/>
  <c r="M8956" i="13"/>
  <c r="N8956" i="13"/>
  <c r="O8957" i="13" l="1"/>
  <c r="P8957" i="13" s="1"/>
  <c r="N8957" i="13"/>
  <c r="L8958" i="13"/>
  <c r="M8957" i="13"/>
  <c r="O8958" i="13" l="1"/>
  <c r="P8958" i="13" s="1"/>
  <c r="L8959" i="13"/>
  <c r="N8958" i="13"/>
  <c r="M8958" i="13"/>
  <c r="N8959" i="13" l="1"/>
  <c r="L8960" i="13"/>
  <c r="O8959" i="13"/>
  <c r="P8959" i="13" s="1"/>
  <c r="M8959" i="13"/>
  <c r="L8961" i="13" l="1"/>
  <c r="O8960" i="13"/>
  <c r="P8960" i="13" s="1"/>
  <c r="N8960" i="13"/>
  <c r="M8960" i="13"/>
  <c r="O8961" i="13" l="1"/>
  <c r="P8961" i="13" s="1"/>
  <c r="N8961" i="13"/>
  <c r="L8962" i="13"/>
  <c r="M8961" i="13"/>
  <c r="O8962" i="13" l="1"/>
  <c r="P8962" i="13" s="1"/>
  <c r="L8963" i="13"/>
  <c r="M8962" i="13"/>
  <c r="N8962" i="13"/>
  <c r="N8963" i="13" l="1"/>
  <c r="L8964" i="13"/>
  <c r="O8963" i="13"/>
  <c r="P8963" i="13" s="1"/>
  <c r="M8963" i="13"/>
  <c r="L8965" i="13" l="1"/>
  <c r="O8964" i="13"/>
  <c r="P8964" i="13" s="1"/>
  <c r="M8964" i="13"/>
  <c r="N8964" i="13"/>
  <c r="O8965" i="13" l="1"/>
  <c r="P8965" i="13" s="1"/>
  <c r="N8965" i="13"/>
  <c r="L8966" i="13"/>
  <c r="M8965" i="13"/>
  <c r="O8966" i="13" l="1"/>
  <c r="P8966" i="13" s="1"/>
  <c r="L8967" i="13"/>
  <c r="N8966" i="13"/>
  <c r="M8966" i="13"/>
  <c r="N8967" i="13" l="1"/>
  <c r="L8968" i="13"/>
  <c r="O8967" i="13"/>
  <c r="P8967" i="13" s="1"/>
  <c r="M8967" i="13"/>
  <c r="L8969" i="13" l="1"/>
  <c r="O8968" i="13"/>
  <c r="P8968" i="13" s="1"/>
  <c r="N8968" i="13"/>
  <c r="M8968" i="13"/>
  <c r="O8969" i="13" l="1"/>
  <c r="P8969" i="13" s="1"/>
  <c r="N8969" i="13"/>
  <c r="L8970" i="13"/>
  <c r="M8969" i="13"/>
  <c r="O8970" i="13" l="1"/>
  <c r="P8970" i="13" s="1"/>
  <c r="L8971" i="13"/>
  <c r="M8970" i="13"/>
  <c r="N8970" i="13"/>
  <c r="N8971" i="13" l="1"/>
  <c r="L8972" i="13"/>
  <c r="O8971" i="13"/>
  <c r="P8971" i="13" s="1"/>
  <c r="M8971" i="13"/>
  <c r="L8973" i="13" l="1"/>
  <c r="O8972" i="13"/>
  <c r="P8972" i="13" s="1"/>
  <c r="M8972" i="13"/>
  <c r="N8972" i="13"/>
  <c r="O8973" i="13" l="1"/>
  <c r="P8973" i="13" s="1"/>
  <c r="N8973" i="13"/>
  <c r="L8974" i="13"/>
  <c r="M8973" i="13"/>
  <c r="O8974" i="13" l="1"/>
  <c r="P8974" i="13" s="1"/>
  <c r="L8975" i="13"/>
  <c r="N8974" i="13"/>
  <c r="M8974" i="13"/>
  <c r="N8975" i="13" l="1"/>
  <c r="L8976" i="13"/>
  <c r="O8975" i="13"/>
  <c r="P8975" i="13" s="1"/>
  <c r="M8975" i="13"/>
  <c r="L8977" i="13" l="1"/>
  <c r="O8976" i="13"/>
  <c r="P8976" i="13" s="1"/>
  <c r="N8976" i="13"/>
  <c r="M8976" i="13"/>
  <c r="O8977" i="13" l="1"/>
  <c r="P8977" i="13" s="1"/>
  <c r="N8977" i="13"/>
  <c r="L8978" i="13"/>
  <c r="M8977" i="13"/>
  <c r="O8978" i="13" l="1"/>
  <c r="P8978" i="13" s="1"/>
  <c r="L8979" i="13"/>
  <c r="M8978" i="13"/>
  <c r="N8978" i="13"/>
  <c r="N8979" i="13" l="1"/>
  <c r="L8980" i="13"/>
  <c r="O8979" i="13"/>
  <c r="P8979" i="13" s="1"/>
  <c r="M8979" i="13"/>
  <c r="L8981" i="13" l="1"/>
  <c r="O8980" i="13"/>
  <c r="P8980" i="13" s="1"/>
  <c r="M8980" i="13"/>
  <c r="N8980" i="13"/>
  <c r="O8981" i="13" l="1"/>
  <c r="P8981" i="13" s="1"/>
  <c r="N8981" i="13"/>
  <c r="L8982" i="13"/>
  <c r="M8981" i="13"/>
  <c r="O8982" i="13" l="1"/>
  <c r="P8982" i="13" s="1"/>
  <c r="L8983" i="13"/>
  <c r="N8982" i="13"/>
  <c r="M8982" i="13"/>
  <c r="N8983" i="13" l="1"/>
  <c r="L8984" i="13"/>
  <c r="O8983" i="13"/>
  <c r="P8983" i="13" s="1"/>
  <c r="M8983" i="13"/>
  <c r="L8985" i="13" l="1"/>
  <c r="O8984" i="13"/>
  <c r="P8984" i="13" s="1"/>
  <c r="N8984" i="13"/>
  <c r="M8984" i="13"/>
  <c r="O8985" i="13" l="1"/>
  <c r="P8985" i="13" s="1"/>
  <c r="N8985" i="13"/>
  <c r="L8986" i="13"/>
  <c r="M8985" i="13"/>
  <c r="O8986" i="13" l="1"/>
  <c r="P8986" i="13" s="1"/>
  <c r="L8987" i="13"/>
  <c r="M8986" i="13"/>
  <c r="N8986" i="13"/>
  <c r="N8987" i="13" l="1"/>
  <c r="L8988" i="13"/>
  <c r="O8987" i="13"/>
  <c r="P8987" i="13" s="1"/>
  <c r="M8987" i="13"/>
  <c r="L8989" i="13" l="1"/>
  <c r="O8988" i="13"/>
  <c r="P8988" i="13" s="1"/>
  <c r="M8988" i="13"/>
  <c r="N8988" i="13"/>
  <c r="O8989" i="13" l="1"/>
  <c r="P8989" i="13" s="1"/>
  <c r="N8989" i="13"/>
  <c r="L8990" i="13"/>
  <c r="M8989" i="13"/>
  <c r="O8990" i="13" l="1"/>
  <c r="P8990" i="13" s="1"/>
  <c r="L8991" i="13"/>
  <c r="N8990" i="13"/>
  <c r="M8990" i="13"/>
  <c r="N8991" i="13" l="1"/>
  <c r="L8992" i="13"/>
  <c r="O8991" i="13"/>
  <c r="P8991" i="13" s="1"/>
  <c r="M8991" i="13"/>
  <c r="L8993" i="13" l="1"/>
  <c r="O8992" i="13"/>
  <c r="P8992" i="13" s="1"/>
  <c r="N8992" i="13"/>
  <c r="M8992" i="13"/>
  <c r="O8993" i="13" l="1"/>
  <c r="P8993" i="13" s="1"/>
  <c r="N8993" i="13"/>
  <c r="L8994" i="13"/>
  <c r="M8993" i="13"/>
  <c r="O8994" i="13" l="1"/>
  <c r="P8994" i="13" s="1"/>
  <c r="L8995" i="13"/>
  <c r="M8994" i="13"/>
  <c r="N8994" i="13"/>
  <c r="N8995" i="13" l="1"/>
  <c r="L8996" i="13"/>
  <c r="O8995" i="13"/>
  <c r="P8995" i="13" s="1"/>
  <c r="M8995" i="13"/>
  <c r="L8997" i="13" l="1"/>
  <c r="O8996" i="13"/>
  <c r="P8996" i="13" s="1"/>
  <c r="M8996" i="13"/>
  <c r="N8996" i="13"/>
  <c r="O8997" i="13" l="1"/>
  <c r="P8997" i="13" s="1"/>
  <c r="N8997" i="13"/>
  <c r="L8998" i="13"/>
  <c r="M8997" i="13"/>
  <c r="O8998" i="13" l="1"/>
  <c r="P8998" i="13" s="1"/>
  <c r="L8999" i="13"/>
  <c r="N8998" i="13"/>
  <c r="M8998" i="13"/>
  <c r="N8999" i="13" l="1"/>
  <c r="L9000" i="13"/>
  <c r="O8999" i="13"/>
  <c r="P8999" i="13" s="1"/>
  <c r="M8999" i="13"/>
  <c r="L9001" i="13" l="1"/>
  <c r="O9000" i="13"/>
  <c r="P9000" i="13" s="1"/>
  <c r="N9000" i="13"/>
  <c r="M9000" i="13"/>
  <c r="O9001" i="13" l="1"/>
  <c r="P9001" i="13" s="1"/>
  <c r="N9001" i="13"/>
  <c r="L9002" i="13"/>
  <c r="M9001" i="13"/>
  <c r="O9002" i="13" l="1"/>
  <c r="P9002" i="13" s="1"/>
  <c r="L9003" i="13"/>
  <c r="M9002" i="13"/>
  <c r="N9002" i="13"/>
  <c r="N9003" i="13" l="1"/>
  <c r="L9004" i="13"/>
  <c r="O9003" i="13"/>
  <c r="P9003" i="13" s="1"/>
  <c r="M9003" i="13"/>
  <c r="L9005" i="13" l="1"/>
  <c r="O9004" i="13"/>
  <c r="P9004" i="13" s="1"/>
  <c r="M9004" i="13"/>
  <c r="N9004" i="13"/>
  <c r="O9005" i="13" l="1"/>
  <c r="P9005" i="13" s="1"/>
  <c r="N9005" i="13"/>
  <c r="L9006" i="13"/>
  <c r="M9005" i="13"/>
  <c r="O9006" i="13" l="1"/>
  <c r="P9006" i="13" s="1"/>
  <c r="L9007" i="13"/>
  <c r="N9006" i="13"/>
  <c r="M9006" i="13"/>
  <c r="N9007" i="13" l="1"/>
  <c r="L9008" i="13"/>
  <c r="O9007" i="13"/>
  <c r="P9007" i="13" s="1"/>
  <c r="M9007" i="13"/>
  <c r="L9009" i="13" l="1"/>
  <c r="O9008" i="13"/>
  <c r="P9008" i="13" s="1"/>
  <c r="N9008" i="13"/>
  <c r="M9008" i="13"/>
  <c r="O9009" i="13" l="1"/>
  <c r="P9009" i="13" s="1"/>
  <c r="N9009" i="13"/>
  <c r="L9010" i="13"/>
  <c r="M9009" i="13"/>
  <c r="O9010" i="13" l="1"/>
  <c r="P9010" i="13" s="1"/>
  <c r="L9011" i="13"/>
  <c r="M9010" i="13"/>
  <c r="N9010" i="13"/>
  <c r="N9011" i="13" l="1"/>
  <c r="L9012" i="13"/>
  <c r="O9011" i="13"/>
  <c r="P9011" i="13" s="1"/>
  <c r="M9011" i="13"/>
  <c r="L9013" i="13" l="1"/>
  <c r="O9012" i="13"/>
  <c r="P9012" i="13" s="1"/>
  <c r="M9012" i="13"/>
  <c r="N9012" i="13"/>
  <c r="O9013" i="13" l="1"/>
  <c r="P9013" i="13" s="1"/>
  <c r="N9013" i="13"/>
  <c r="L9014" i="13"/>
  <c r="M9013" i="13"/>
  <c r="O9014" i="13" l="1"/>
  <c r="P9014" i="13" s="1"/>
  <c r="L9015" i="13"/>
  <c r="N9014" i="13"/>
  <c r="M9014" i="13"/>
  <c r="N9015" i="13" l="1"/>
  <c r="L9016" i="13"/>
  <c r="O9015" i="13"/>
  <c r="P9015" i="13" s="1"/>
  <c r="M9015" i="13"/>
  <c r="L9017" i="13" l="1"/>
  <c r="O9016" i="13"/>
  <c r="P9016" i="13" s="1"/>
  <c r="N9016" i="13"/>
  <c r="M9016" i="13"/>
  <c r="O9017" i="13" l="1"/>
  <c r="P9017" i="13" s="1"/>
  <c r="N9017" i="13"/>
  <c r="L9018" i="13"/>
  <c r="M9017" i="13"/>
  <c r="O9018" i="13" l="1"/>
  <c r="P9018" i="13" s="1"/>
  <c r="L9019" i="13"/>
  <c r="M9018" i="13"/>
  <c r="N9018" i="13"/>
  <c r="N9019" i="13" l="1"/>
  <c r="L9020" i="13"/>
  <c r="O9019" i="13"/>
  <c r="P9019" i="13" s="1"/>
  <c r="M9019" i="13"/>
  <c r="L9021" i="13" l="1"/>
  <c r="O9020" i="13"/>
  <c r="P9020" i="13" s="1"/>
  <c r="M9020" i="13"/>
  <c r="N9020" i="13"/>
  <c r="O9021" i="13" l="1"/>
  <c r="P9021" i="13" s="1"/>
  <c r="N9021" i="13"/>
  <c r="L9022" i="13"/>
  <c r="M9021" i="13"/>
  <c r="O9022" i="13" l="1"/>
  <c r="P9022" i="13" s="1"/>
  <c r="L9023" i="13"/>
  <c r="N9022" i="13"/>
  <c r="M9022" i="13"/>
  <c r="N9023" i="13" l="1"/>
  <c r="L9024" i="13"/>
  <c r="O9023" i="13"/>
  <c r="P9023" i="13" s="1"/>
  <c r="M9023" i="13"/>
  <c r="L9025" i="13" l="1"/>
  <c r="O9024" i="13"/>
  <c r="P9024" i="13" s="1"/>
  <c r="N9024" i="13"/>
  <c r="M9024" i="13"/>
  <c r="O9025" i="13" l="1"/>
  <c r="P9025" i="13" s="1"/>
  <c r="N9025" i="13"/>
  <c r="L9026" i="13"/>
  <c r="M9025" i="13"/>
  <c r="O9026" i="13" l="1"/>
  <c r="P9026" i="13" s="1"/>
  <c r="L9027" i="13"/>
  <c r="M9026" i="13"/>
  <c r="N9026" i="13"/>
  <c r="N9027" i="13" l="1"/>
  <c r="L9028" i="13"/>
  <c r="O9027" i="13"/>
  <c r="P9027" i="13" s="1"/>
  <c r="M9027" i="13"/>
  <c r="L9029" i="13" l="1"/>
  <c r="O9028" i="13"/>
  <c r="P9028" i="13" s="1"/>
  <c r="M9028" i="13"/>
  <c r="N9028" i="13"/>
  <c r="O9029" i="13" l="1"/>
  <c r="P9029" i="13" s="1"/>
  <c r="N9029" i="13"/>
  <c r="L9030" i="13"/>
  <c r="M9029" i="13"/>
  <c r="O9030" i="13" l="1"/>
  <c r="P9030" i="13" s="1"/>
  <c r="L9031" i="13"/>
  <c r="N9030" i="13"/>
  <c r="M9030" i="13"/>
  <c r="N9031" i="13" l="1"/>
  <c r="L9032" i="13"/>
  <c r="O9031" i="13"/>
  <c r="P9031" i="13" s="1"/>
  <c r="M9031" i="13"/>
  <c r="L9033" i="13" l="1"/>
  <c r="O9032" i="13"/>
  <c r="P9032" i="13" s="1"/>
  <c r="N9032" i="13"/>
  <c r="M9032" i="13"/>
  <c r="O9033" i="13" l="1"/>
  <c r="P9033" i="13" s="1"/>
  <c r="N9033" i="13"/>
  <c r="L9034" i="13"/>
  <c r="M9033" i="13"/>
  <c r="O9034" i="13" l="1"/>
  <c r="P9034" i="13" s="1"/>
  <c r="L9035" i="13"/>
  <c r="M9034" i="13"/>
  <c r="N9034" i="13"/>
  <c r="N9035" i="13" l="1"/>
  <c r="L9036" i="13"/>
  <c r="O9035" i="13"/>
  <c r="P9035" i="13" s="1"/>
  <c r="M9035" i="13"/>
  <c r="L9037" i="13" l="1"/>
  <c r="O9036" i="13"/>
  <c r="P9036" i="13" s="1"/>
  <c r="M9036" i="13"/>
  <c r="N9036" i="13"/>
  <c r="O9037" i="13" l="1"/>
  <c r="P9037" i="13" s="1"/>
  <c r="N9037" i="13"/>
  <c r="L9038" i="13"/>
  <c r="M9037" i="13"/>
  <c r="O9038" i="13" l="1"/>
  <c r="P9038" i="13" s="1"/>
  <c r="L9039" i="13"/>
  <c r="N9038" i="13"/>
  <c r="M9038" i="13"/>
  <c r="N9039" i="13" l="1"/>
  <c r="L9040" i="13"/>
  <c r="O9039" i="13"/>
  <c r="P9039" i="13" s="1"/>
  <c r="M9039" i="13"/>
  <c r="L9041" i="13" l="1"/>
  <c r="O9040" i="13"/>
  <c r="P9040" i="13" s="1"/>
  <c r="N9040" i="13"/>
  <c r="M9040" i="13"/>
  <c r="O9041" i="13" l="1"/>
  <c r="P9041" i="13" s="1"/>
  <c r="N9041" i="13"/>
  <c r="L9042" i="13"/>
  <c r="M9041" i="13"/>
  <c r="O9042" i="13" l="1"/>
  <c r="P9042" i="13" s="1"/>
  <c r="L9043" i="13"/>
  <c r="M9042" i="13"/>
  <c r="N9042" i="13"/>
  <c r="N9043" i="13" l="1"/>
  <c r="L9044" i="13"/>
  <c r="O9043" i="13"/>
  <c r="P9043" i="13" s="1"/>
  <c r="M9043" i="13"/>
  <c r="L9045" i="13" l="1"/>
  <c r="O9044" i="13"/>
  <c r="P9044" i="13" s="1"/>
  <c r="M9044" i="13"/>
  <c r="N9044" i="13"/>
  <c r="O9045" i="13" l="1"/>
  <c r="P9045" i="13" s="1"/>
  <c r="N9045" i="13"/>
  <c r="L9046" i="13"/>
  <c r="M9045" i="13"/>
  <c r="O9046" i="13" l="1"/>
  <c r="P9046" i="13" s="1"/>
  <c r="L9047" i="13"/>
  <c r="N9046" i="13"/>
  <c r="M9046" i="13"/>
  <c r="N9047" i="13" l="1"/>
  <c r="L9048" i="13"/>
  <c r="O9047" i="13"/>
  <c r="P9047" i="13" s="1"/>
  <c r="M9047" i="13"/>
  <c r="L9049" i="13" l="1"/>
  <c r="O9048" i="13"/>
  <c r="P9048" i="13" s="1"/>
  <c r="N9048" i="13"/>
  <c r="M9048" i="13"/>
  <c r="O9049" i="13" l="1"/>
  <c r="P9049" i="13" s="1"/>
  <c r="N9049" i="13"/>
  <c r="L9050" i="13"/>
  <c r="M9049" i="13"/>
  <c r="O9050" i="13" l="1"/>
  <c r="P9050" i="13" s="1"/>
  <c r="L9051" i="13"/>
  <c r="M9050" i="13"/>
  <c r="N9050" i="13"/>
  <c r="N9051" i="13" l="1"/>
  <c r="L9052" i="13"/>
  <c r="O9051" i="13"/>
  <c r="P9051" i="13" s="1"/>
  <c r="M9051" i="13"/>
  <c r="L9053" i="13" l="1"/>
  <c r="O9052" i="13"/>
  <c r="P9052" i="13" s="1"/>
  <c r="M9052" i="13"/>
  <c r="N9052" i="13"/>
  <c r="O9053" i="13" l="1"/>
  <c r="P9053" i="13" s="1"/>
  <c r="N9053" i="13"/>
  <c r="L9054" i="13"/>
  <c r="M9053" i="13"/>
  <c r="O9054" i="13" l="1"/>
  <c r="P9054" i="13" s="1"/>
  <c r="L9055" i="13"/>
  <c r="N9054" i="13"/>
  <c r="M9054" i="13"/>
  <c r="N9055" i="13" l="1"/>
  <c r="L9056" i="13"/>
  <c r="O9055" i="13"/>
  <c r="P9055" i="13" s="1"/>
  <c r="M9055" i="13"/>
  <c r="L9057" i="13" l="1"/>
  <c r="O9056" i="13"/>
  <c r="P9056" i="13" s="1"/>
  <c r="N9056" i="13"/>
  <c r="M9056" i="13"/>
  <c r="O9057" i="13" l="1"/>
  <c r="P9057" i="13" s="1"/>
  <c r="N9057" i="13"/>
  <c r="L9058" i="13"/>
  <c r="M9057" i="13"/>
  <c r="O9058" i="13" l="1"/>
  <c r="P9058" i="13" s="1"/>
  <c r="L9059" i="13"/>
  <c r="M9058" i="13"/>
  <c r="N9058" i="13"/>
  <c r="N9059" i="13" l="1"/>
  <c r="L9060" i="13"/>
  <c r="O9059" i="13"/>
  <c r="P9059" i="13" s="1"/>
  <c r="M9059" i="13"/>
  <c r="L9061" i="13" l="1"/>
  <c r="O9060" i="13"/>
  <c r="P9060" i="13" s="1"/>
  <c r="M9060" i="13"/>
  <c r="N9060" i="13"/>
  <c r="O9061" i="13" l="1"/>
  <c r="P9061" i="13" s="1"/>
  <c r="N9061" i="13"/>
  <c r="L9062" i="13"/>
  <c r="M9061" i="13"/>
  <c r="O9062" i="13" l="1"/>
  <c r="P9062" i="13" s="1"/>
  <c r="L9063" i="13"/>
  <c r="N9062" i="13"/>
  <c r="M9062" i="13"/>
  <c r="N9063" i="13" l="1"/>
  <c r="L9064" i="13"/>
  <c r="O9063" i="13"/>
  <c r="P9063" i="13" s="1"/>
  <c r="M9063" i="13"/>
  <c r="L9065" i="13" l="1"/>
  <c r="O9064" i="13"/>
  <c r="P9064" i="13" s="1"/>
  <c r="N9064" i="13"/>
  <c r="M9064" i="13"/>
  <c r="O9065" i="13" l="1"/>
  <c r="P9065" i="13" s="1"/>
  <c r="N9065" i="13"/>
  <c r="L9066" i="13"/>
  <c r="M9065" i="13"/>
  <c r="O9066" i="13" l="1"/>
  <c r="P9066" i="13" s="1"/>
  <c r="L9067" i="13"/>
  <c r="M9066" i="13"/>
  <c r="N9066" i="13"/>
  <c r="N9067" i="13" l="1"/>
  <c r="L9068" i="13"/>
  <c r="O9067" i="13"/>
  <c r="P9067" i="13" s="1"/>
  <c r="M9067" i="13"/>
  <c r="L9069" i="13" l="1"/>
  <c r="O9068" i="13"/>
  <c r="P9068" i="13" s="1"/>
  <c r="M9068" i="13"/>
  <c r="N9068" i="13"/>
  <c r="O9069" i="13" l="1"/>
  <c r="P9069" i="13" s="1"/>
  <c r="N9069" i="13"/>
  <c r="L9070" i="13"/>
  <c r="M9069" i="13"/>
  <c r="O9070" i="13" l="1"/>
  <c r="P9070" i="13" s="1"/>
  <c r="L9071" i="13"/>
  <c r="N9070" i="13"/>
  <c r="M9070" i="13"/>
  <c r="N9071" i="13" l="1"/>
  <c r="L9072" i="13"/>
  <c r="O9071" i="13"/>
  <c r="P9071" i="13" s="1"/>
  <c r="M9071" i="13"/>
  <c r="L9073" i="13" l="1"/>
  <c r="O9072" i="13"/>
  <c r="P9072" i="13" s="1"/>
  <c r="N9072" i="13"/>
  <c r="M9072" i="13"/>
  <c r="O9073" i="13" l="1"/>
  <c r="P9073" i="13" s="1"/>
  <c r="N9073" i="13"/>
  <c r="L9074" i="13"/>
  <c r="M9073" i="13"/>
  <c r="O9074" i="13" l="1"/>
  <c r="P9074" i="13" s="1"/>
  <c r="L9075" i="13"/>
  <c r="M9074" i="13"/>
  <c r="N9074" i="13"/>
  <c r="N9075" i="13" l="1"/>
  <c r="L9076" i="13"/>
  <c r="O9075" i="13"/>
  <c r="P9075" i="13" s="1"/>
  <c r="M9075" i="13"/>
  <c r="L9077" i="13" l="1"/>
  <c r="O9076" i="13"/>
  <c r="P9076" i="13" s="1"/>
  <c r="M9076" i="13"/>
  <c r="N9076" i="13"/>
  <c r="O9077" i="13" l="1"/>
  <c r="P9077" i="13" s="1"/>
  <c r="N9077" i="13"/>
  <c r="L9078" i="13"/>
  <c r="M9077" i="13"/>
  <c r="O9078" i="13" l="1"/>
  <c r="P9078" i="13" s="1"/>
  <c r="L9079" i="13"/>
  <c r="N9078" i="13"/>
  <c r="M9078" i="13"/>
  <c r="N9079" i="13" l="1"/>
  <c r="L9080" i="13"/>
  <c r="O9079" i="13"/>
  <c r="P9079" i="13" s="1"/>
  <c r="M9079" i="13"/>
  <c r="L9081" i="13" l="1"/>
  <c r="O9080" i="13"/>
  <c r="P9080" i="13" s="1"/>
  <c r="N9080" i="13"/>
  <c r="M9080" i="13"/>
  <c r="O9081" i="13" l="1"/>
  <c r="P9081" i="13" s="1"/>
  <c r="N9081" i="13"/>
  <c r="L9082" i="13"/>
  <c r="M9081" i="13"/>
  <c r="O9082" i="13" l="1"/>
  <c r="P9082" i="13" s="1"/>
  <c r="L9083" i="13"/>
  <c r="M9082" i="13"/>
  <c r="N9082" i="13"/>
  <c r="N9083" i="13" l="1"/>
  <c r="L9084" i="13"/>
  <c r="O9083" i="13"/>
  <c r="P9083" i="13" s="1"/>
  <c r="M9083" i="13"/>
  <c r="L9085" i="13" l="1"/>
  <c r="O9084" i="13"/>
  <c r="P9084" i="13" s="1"/>
  <c r="M9084" i="13"/>
  <c r="N9084" i="13"/>
  <c r="O9085" i="13" l="1"/>
  <c r="P9085" i="13" s="1"/>
  <c r="N9085" i="13"/>
  <c r="L9086" i="13"/>
  <c r="M9085" i="13"/>
  <c r="O9086" i="13" l="1"/>
  <c r="P9086" i="13" s="1"/>
  <c r="L9087" i="13"/>
  <c r="N9086" i="13"/>
  <c r="M9086" i="13"/>
  <c r="N9087" i="13" l="1"/>
  <c r="L9088" i="13"/>
  <c r="O9087" i="13"/>
  <c r="P9087" i="13" s="1"/>
  <c r="M9087" i="13"/>
  <c r="L9089" i="13" l="1"/>
  <c r="O9088" i="13"/>
  <c r="P9088" i="13" s="1"/>
  <c r="N9088" i="13"/>
  <c r="M9088" i="13"/>
  <c r="O9089" i="13" l="1"/>
  <c r="P9089" i="13" s="1"/>
  <c r="N9089" i="13"/>
  <c r="L9090" i="13"/>
  <c r="M9089" i="13"/>
  <c r="O9090" i="13" l="1"/>
  <c r="P9090" i="13" s="1"/>
  <c r="L9091" i="13"/>
  <c r="M9090" i="13"/>
  <c r="N9090" i="13"/>
  <c r="N9091" i="13" l="1"/>
  <c r="L9092" i="13"/>
  <c r="O9091" i="13"/>
  <c r="P9091" i="13" s="1"/>
  <c r="M9091" i="13"/>
  <c r="L9093" i="13" l="1"/>
  <c r="O9092" i="13"/>
  <c r="P9092" i="13" s="1"/>
  <c r="M9092" i="13"/>
  <c r="N9092" i="13"/>
  <c r="O9093" i="13" l="1"/>
  <c r="P9093" i="13" s="1"/>
  <c r="N9093" i="13"/>
  <c r="L9094" i="13"/>
  <c r="M9093" i="13"/>
  <c r="O9094" i="13" l="1"/>
  <c r="P9094" i="13" s="1"/>
  <c r="L9095" i="13"/>
  <c r="N9094" i="13"/>
  <c r="M9094" i="13"/>
  <c r="N9095" i="13" l="1"/>
  <c r="L9096" i="13"/>
  <c r="O9095" i="13"/>
  <c r="P9095" i="13" s="1"/>
  <c r="M9095" i="13"/>
  <c r="L9097" i="13" l="1"/>
  <c r="O9096" i="13"/>
  <c r="P9096" i="13" s="1"/>
  <c r="N9096" i="13"/>
  <c r="M9096" i="13"/>
  <c r="O9097" i="13" l="1"/>
  <c r="P9097" i="13" s="1"/>
  <c r="N9097" i="13"/>
  <c r="L9098" i="13"/>
  <c r="M9097" i="13"/>
  <c r="O9098" i="13" l="1"/>
  <c r="P9098" i="13" s="1"/>
  <c r="L9099" i="13"/>
  <c r="M9098" i="13"/>
  <c r="N9098" i="13"/>
  <c r="N9099" i="13" l="1"/>
  <c r="L9100" i="13"/>
  <c r="O9099" i="13"/>
  <c r="P9099" i="13" s="1"/>
  <c r="M9099" i="13"/>
  <c r="L9101" i="13" l="1"/>
  <c r="O9100" i="13"/>
  <c r="P9100" i="13" s="1"/>
  <c r="M9100" i="13"/>
  <c r="N9100" i="13"/>
  <c r="O9101" i="13" l="1"/>
  <c r="P9101" i="13" s="1"/>
  <c r="N9101" i="13"/>
  <c r="L9102" i="13"/>
  <c r="M9101" i="13"/>
  <c r="O9102" i="13" l="1"/>
  <c r="P9102" i="13" s="1"/>
  <c r="L9103" i="13"/>
  <c r="N9102" i="13"/>
  <c r="M9102" i="13"/>
  <c r="N9103" i="13" l="1"/>
  <c r="L9104" i="13"/>
  <c r="O9103" i="13"/>
  <c r="P9103" i="13" s="1"/>
  <c r="M9103" i="13"/>
  <c r="L9105" i="13" l="1"/>
  <c r="O9104" i="13"/>
  <c r="P9104" i="13" s="1"/>
  <c r="N9104" i="13"/>
  <c r="M9104" i="13"/>
  <c r="O9105" i="13" l="1"/>
  <c r="P9105" i="13" s="1"/>
  <c r="N9105" i="13"/>
  <c r="L9106" i="13"/>
  <c r="M9105" i="13"/>
  <c r="O9106" i="13" l="1"/>
  <c r="P9106" i="13" s="1"/>
  <c r="L9107" i="13"/>
  <c r="M9106" i="13"/>
  <c r="N9106" i="13"/>
  <c r="N9107" i="13" l="1"/>
  <c r="L9108" i="13"/>
  <c r="O9107" i="13"/>
  <c r="P9107" i="13" s="1"/>
  <c r="M9107" i="13"/>
  <c r="L9109" i="13" l="1"/>
  <c r="O9108" i="13"/>
  <c r="P9108" i="13" s="1"/>
  <c r="M9108" i="13"/>
  <c r="N9108" i="13"/>
  <c r="O9109" i="13" l="1"/>
  <c r="P9109" i="13" s="1"/>
  <c r="N9109" i="13"/>
  <c r="L9110" i="13"/>
  <c r="M9109" i="13"/>
  <c r="O9110" i="13" l="1"/>
  <c r="P9110" i="13" s="1"/>
  <c r="L9111" i="13"/>
  <c r="N9110" i="13"/>
  <c r="M9110" i="13"/>
  <c r="N9111" i="13" l="1"/>
  <c r="L9112" i="13"/>
  <c r="O9111" i="13"/>
  <c r="P9111" i="13" s="1"/>
  <c r="M9111" i="13"/>
  <c r="L9113" i="13" l="1"/>
  <c r="O9112" i="13"/>
  <c r="P9112" i="13" s="1"/>
  <c r="N9112" i="13"/>
  <c r="M9112" i="13"/>
  <c r="O9113" i="13" l="1"/>
  <c r="P9113" i="13" s="1"/>
  <c r="N9113" i="13"/>
  <c r="L9114" i="13"/>
  <c r="M9113" i="13"/>
  <c r="O9114" i="13" l="1"/>
  <c r="P9114" i="13" s="1"/>
  <c r="L9115" i="13"/>
  <c r="M9114" i="13"/>
  <c r="N9114" i="13"/>
  <c r="N9115" i="13" l="1"/>
  <c r="L9116" i="13"/>
  <c r="O9115" i="13"/>
  <c r="P9115" i="13" s="1"/>
  <c r="M9115" i="13"/>
  <c r="L9117" i="13" l="1"/>
  <c r="O9116" i="13"/>
  <c r="P9116" i="13" s="1"/>
  <c r="M9116" i="13"/>
  <c r="N9116" i="13"/>
  <c r="O9117" i="13" l="1"/>
  <c r="P9117" i="13" s="1"/>
  <c r="N9117" i="13"/>
  <c r="L9118" i="13"/>
  <c r="M9117" i="13"/>
  <c r="O9118" i="13" l="1"/>
  <c r="P9118" i="13" s="1"/>
  <c r="L9119" i="13"/>
  <c r="N9118" i="13"/>
  <c r="M9118" i="13"/>
  <c r="N9119" i="13" l="1"/>
  <c r="L9120" i="13"/>
  <c r="O9119" i="13"/>
  <c r="P9119" i="13" s="1"/>
  <c r="M9119" i="13"/>
  <c r="L9121" i="13" l="1"/>
  <c r="O9120" i="13"/>
  <c r="P9120" i="13" s="1"/>
  <c r="N9120" i="13"/>
  <c r="M9120" i="13"/>
  <c r="O9121" i="13" l="1"/>
  <c r="P9121" i="13" s="1"/>
  <c r="N9121" i="13"/>
  <c r="L9122" i="13"/>
  <c r="M9121" i="13"/>
  <c r="O9122" i="13" l="1"/>
  <c r="P9122" i="13" s="1"/>
  <c r="L9123" i="13"/>
  <c r="M9122" i="13"/>
  <c r="N9122" i="13"/>
  <c r="N9123" i="13" l="1"/>
  <c r="L9124" i="13"/>
  <c r="O9123" i="13"/>
  <c r="P9123" i="13" s="1"/>
  <c r="M9123" i="13"/>
  <c r="L9125" i="13" l="1"/>
  <c r="O9124" i="13"/>
  <c r="P9124" i="13" s="1"/>
  <c r="M9124" i="13"/>
  <c r="N9124" i="13"/>
  <c r="O9125" i="13" l="1"/>
  <c r="P9125" i="13" s="1"/>
  <c r="N9125" i="13"/>
  <c r="L9126" i="13"/>
  <c r="M9125" i="13"/>
  <c r="O9126" i="13" l="1"/>
  <c r="P9126" i="13" s="1"/>
  <c r="L9127" i="13"/>
  <c r="N9126" i="13"/>
  <c r="M9126" i="13"/>
  <c r="N9127" i="13" l="1"/>
  <c r="L9128" i="13"/>
  <c r="O9127" i="13"/>
  <c r="P9127" i="13" s="1"/>
  <c r="M9127" i="13"/>
  <c r="L9129" i="13" l="1"/>
  <c r="O9128" i="13"/>
  <c r="P9128" i="13" s="1"/>
  <c r="N9128" i="13"/>
  <c r="M9128" i="13"/>
  <c r="O9129" i="13" l="1"/>
  <c r="P9129" i="13" s="1"/>
  <c r="N9129" i="13"/>
  <c r="L9130" i="13"/>
  <c r="M9129" i="13"/>
  <c r="O9130" i="13" l="1"/>
  <c r="P9130" i="13" s="1"/>
  <c r="L9131" i="13"/>
  <c r="M9130" i="13"/>
  <c r="N9130" i="13"/>
  <c r="N9131" i="13" l="1"/>
  <c r="L9132" i="13"/>
  <c r="O9131" i="13"/>
  <c r="P9131" i="13" s="1"/>
  <c r="M9131" i="13"/>
  <c r="L9133" i="13" l="1"/>
  <c r="O9132" i="13"/>
  <c r="P9132" i="13" s="1"/>
  <c r="M9132" i="13"/>
  <c r="N9132" i="13"/>
  <c r="O9133" i="13" l="1"/>
  <c r="P9133" i="13" s="1"/>
  <c r="N9133" i="13"/>
  <c r="L9134" i="13"/>
  <c r="M9133" i="13"/>
  <c r="O9134" i="13" l="1"/>
  <c r="P9134" i="13" s="1"/>
  <c r="L9135" i="13"/>
  <c r="N9134" i="13"/>
  <c r="M9134" i="13"/>
  <c r="N9135" i="13" l="1"/>
  <c r="L9136" i="13"/>
  <c r="O9135" i="13"/>
  <c r="P9135" i="13" s="1"/>
  <c r="M9135" i="13"/>
  <c r="L9137" i="13" l="1"/>
  <c r="O9136" i="13"/>
  <c r="P9136" i="13" s="1"/>
  <c r="N9136" i="13"/>
  <c r="M9136" i="13"/>
  <c r="O9137" i="13" l="1"/>
  <c r="P9137" i="13" s="1"/>
  <c r="N9137" i="13"/>
  <c r="L9138" i="13"/>
  <c r="M9137" i="13"/>
  <c r="O9138" i="13" l="1"/>
  <c r="P9138" i="13" s="1"/>
  <c r="L9139" i="13"/>
  <c r="M9138" i="13"/>
  <c r="N9138" i="13"/>
  <c r="N9139" i="13" l="1"/>
  <c r="L9140" i="13"/>
  <c r="O9139" i="13"/>
  <c r="P9139" i="13" s="1"/>
  <c r="M9139" i="13"/>
  <c r="L9141" i="13" l="1"/>
  <c r="O9140" i="13"/>
  <c r="P9140" i="13" s="1"/>
  <c r="M9140" i="13"/>
  <c r="N9140" i="13"/>
  <c r="O9141" i="13" l="1"/>
  <c r="P9141" i="13" s="1"/>
  <c r="N9141" i="13"/>
  <c r="L9142" i="13"/>
  <c r="M9141" i="13"/>
  <c r="O9142" i="13" l="1"/>
  <c r="P9142" i="13" s="1"/>
  <c r="L9143" i="13"/>
  <c r="N9142" i="13"/>
  <c r="M9142" i="13"/>
  <c r="N9143" i="13" l="1"/>
  <c r="L9144" i="13"/>
  <c r="O9143" i="13"/>
  <c r="P9143" i="13" s="1"/>
  <c r="M9143" i="13"/>
  <c r="L9145" i="13" l="1"/>
  <c r="O9144" i="13"/>
  <c r="P9144" i="13" s="1"/>
  <c r="N9144" i="13"/>
  <c r="M9144" i="13"/>
  <c r="O9145" i="13" l="1"/>
  <c r="P9145" i="13" s="1"/>
  <c r="N9145" i="13"/>
  <c r="L9146" i="13"/>
  <c r="M9145" i="13"/>
  <c r="O9146" i="13" l="1"/>
  <c r="P9146" i="13" s="1"/>
  <c r="L9147" i="13"/>
  <c r="M9146" i="13"/>
  <c r="N9146" i="13"/>
  <c r="N9147" i="13" l="1"/>
  <c r="L9148" i="13"/>
  <c r="O9147" i="13"/>
  <c r="P9147" i="13" s="1"/>
  <c r="M9147" i="13"/>
  <c r="L9149" i="13" l="1"/>
  <c r="O9148" i="13"/>
  <c r="P9148" i="13" s="1"/>
  <c r="M9148" i="13"/>
  <c r="N9148" i="13"/>
  <c r="O9149" i="13" l="1"/>
  <c r="P9149" i="13" s="1"/>
  <c r="N9149" i="13"/>
  <c r="L9150" i="13"/>
  <c r="M9149" i="13"/>
  <c r="O9150" i="13" l="1"/>
  <c r="P9150" i="13" s="1"/>
  <c r="L9151" i="13"/>
  <c r="N9150" i="13"/>
  <c r="M9150" i="13"/>
  <c r="N9151" i="13" l="1"/>
  <c r="L9152" i="13"/>
  <c r="O9151" i="13"/>
  <c r="P9151" i="13" s="1"/>
  <c r="M9151" i="13"/>
  <c r="L9153" i="13" l="1"/>
  <c r="O9152" i="13"/>
  <c r="P9152" i="13" s="1"/>
  <c r="N9152" i="13"/>
  <c r="M9152" i="13"/>
  <c r="O9153" i="13" l="1"/>
  <c r="P9153" i="13" s="1"/>
  <c r="N9153" i="13"/>
  <c r="L9154" i="13"/>
  <c r="M9153" i="13"/>
  <c r="O9154" i="13" l="1"/>
  <c r="P9154" i="13" s="1"/>
  <c r="L9155" i="13"/>
  <c r="M9154" i="13"/>
  <c r="N9154" i="13"/>
  <c r="N9155" i="13" l="1"/>
  <c r="L9156" i="13"/>
  <c r="O9155" i="13"/>
  <c r="P9155" i="13" s="1"/>
  <c r="M9155" i="13"/>
  <c r="L9157" i="13" l="1"/>
  <c r="O9156" i="13"/>
  <c r="P9156" i="13" s="1"/>
  <c r="M9156" i="13"/>
  <c r="N9156" i="13"/>
  <c r="O9157" i="13" l="1"/>
  <c r="P9157" i="13" s="1"/>
  <c r="N9157" i="13"/>
  <c r="L9158" i="13"/>
  <c r="M9157" i="13"/>
  <c r="O9158" i="13" l="1"/>
  <c r="P9158" i="13" s="1"/>
  <c r="L9159" i="13"/>
  <c r="N9158" i="13"/>
  <c r="M9158" i="13"/>
  <c r="N9159" i="13" l="1"/>
  <c r="L9160" i="13"/>
  <c r="O9159" i="13"/>
  <c r="P9159" i="13" s="1"/>
  <c r="M9159" i="13"/>
  <c r="L9161" i="13" l="1"/>
  <c r="O9160" i="13"/>
  <c r="P9160" i="13" s="1"/>
  <c r="N9160" i="13"/>
  <c r="M9160" i="13"/>
  <c r="O9161" i="13" l="1"/>
  <c r="P9161" i="13" s="1"/>
  <c r="N9161" i="13"/>
  <c r="L9162" i="13"/>
  <c r="M9161" i="13"/>
  <c r="O9162" i="13" l="1"/>
  <c r="P9162" i="13" s="1"/>
  <c r="L9163" i="13"/>
  <c r="M9162" i="13"/>
  <c r="N9162" i="13"/>
  <c r="N9163" i="13" l="1"/>
  <c r="L9164" i="13"/>
  <c r="O9163" i="13"/>
  <c r="P9163" i="13" s="1"/>
  <c r="M9163" i="13"/>
  <c r="L9165" i="13" l="1"/>
  <c r="O9164" i="13"/>
  <c r="P9164" i="13" s="1"/>
  <c r="M9164" i="13"/>
  <c r="N9164" i="13"/>
  <c r="O9165" i="13" l="1"/>
  <c r="P9165" i="13" s="1"/>
  <c r="N9165" i="13"/>
  <c r="L9166" i="13"/>
  <c r="M9165" i="13"/>
  <c r="O9166" i="13" l="1"/>
  <c r="P9166" i="13" s="1"/>
  <c r="L9167" i="13"/>
  <c r="N9166" i="13"/>
  <c r="M9166" i="13"/>
  <c r="N9167" i="13" l="1"/>
  <c r="L9168" i="13"/>
  <c r="O9167" i="13"/>
  <c r="P9167" i="13" s="1"/>
  <c r="M9167" i="13"/>
  <c r="L9169" i="13" l="1"/>
  <c r="O9168" i="13"/>
  <c r="P9168" i="13" s="1"/>
  <c r="N9168" i="13"/>
  <c r="M9168" i="13"/>
  <c r="O9169" i="13" l="1"/>
  <c r="P9169" i="13" s="1"/>
  <c r="N9169" i="13"/>
  <c r="L9170" i="13"/>
  <c r="M9169" i="13"/>
  <c r="O9170" i="13" l="1"/>
  <c r="P9170" i="13" s="1"/>
  <c r="L9171" i="13"/>
  <c r="M9170" i="13"/>
  <c r="N9170" i="13"/>
  <c r="N9171" i="13" l="1"/>
  <c r="L9172" i="13"/>
  <c r="O9171" i="13"/>
  <c r="P9171" i="13" s="1"/>
  <c r="M9171" i="13"/>
  <c r="L9173" i="13" l="1"/>
  <c r="O9172" i="13"/>
  <c r="P9172" i="13" s="1"/>
  <c r="M9172" i="13"/>
  <c r="N9172" i="13"/>
  <c r="O9173" i="13" l="1"/>
  <c r="P9173" i="13" s="1"/>
  <c r="N9173" i="13"/>
  <c r="L9174" i="13"/>
  <c r="M9173" i="13"/>
  <c r="O9174" i="13" l="1"/>
  <c r="P9174" i="13" s="1"/>
  <c r="L9175" i="13"/>
  <c r="N9174" i="13"/>
  <c r="M9174" i="13"/>
  <c r="N9175" i="13" l="1"/>
  <c r="L9176" i="13"/>
  <c r="O9175" i="13"/>
  <c r="P9175" i="13" s="1"/>
  <c r="M9175" i="13"/>
  <c r="L9177" i="13" l="1"/>
  <c r="O9176" i="13"/>
  <c r="P9176" i="13" s="1"/>
  <c r="N9176" i="13"/>
  <c r="M9176" i="13"/>
  <c r="O9177" i="13" l="1"/>
  <c r="P9177" i="13" s="1"/>
  <c r="N9177" i="13"/>
  <c r="L9178" i="13"/>
  <c r="M9177" i="13"/>
  <c r="O9178" i="13" l="1"/>
  <c r="P9178" i="13" s="1"/>
  <c r="L9179" i="13"/>
  <c r="M9178" i="13"/>
  <c r="N9178" i="13"/>
  <c r="N9179" i="13" l="1"/>
  <c r="L9180" i="13"/>
  <c r="O9179" i="13"/>
  <c r="P9179" i="13" s="1"/>
  <c r="M9179" i="13"/>
  <c r="L9181" i="13" l="1"/>
  <c r="O9180" i="13"/>
  <c r="P9180" i="13" s="1"/>
  <c r="M9180" i="13"/>
  <c r="N9180" i="13"/>
  <c r="O9181" i="13" l="1"/>
  <c r="P9181" i="13" s="1"/>
  <c r="N9181" i="13"/>
  <c r="L9182" i="13"/>
  <c r="M9181" i="13"/>
  <c r="O9182" i="13" l="1"/>
  <c r="P9182" i="13" s="1"/>
  <c r="L9183" i="13"/>
  <c r="N9182" i="13"/>
  <c r="M9182" i="13"/>
  <c r="N9183" i="13" l="1"/>
  <c r="L9184" i="13"/>
  <c r="O9183" i="13"/>
  <c r="P9183" i="13" s="1"/>
  <c r="M9183" i="13"/>
  <c r="L9185" i="13" l="1"/>
  <c r="O9184" i="13"/>
  <c r="P9184" i="13" s="1"/>
  <c r="N9184" i="13"/>
  <c r="M9184" i="13"/>
  <c r="O9185" i="13" l="1"/>
  <c r="P9185" i="13" s="1"/>
  <c r="N9185" i="13"/>
  <c r="L9186" i="13"/>
  <c r="M9185" i="13"/>
  <c r="O9186" i="13" l="1"/>
  <c r="P9186" i="13" s="1"/>
  <c r="L9187" i="13"/>
  <c r="M9186" i="13"/>
  <c r="N9186" i="13"/>
  <c r="N9187" i="13" l="1"/>
  <c r="L9188" i="13"/>
  <c r="O9187" i="13"/>
  <c r="P9187" i="13" s="1"/>
  <c r="M9187" i="13"/>
  <c r="L9189" i="13" l="1"/>
  <c r="O9188" i="13"/>
  <c r="P9188" i="13" s="1"/>
  <c r="M9188" i="13"/>
  <c r="N9188" i="13"/>
  <c r="O9189" i="13" l="1"/>
  <c r="P9189" i="13" s="1"/>
  <c r="N9189" i="13"/>
  <c r="L9190" i="13"/>
  <c r="M9189" i="13"/>
  <c r="O9190" i="13" l="1"/>
  <c r="P9190" i="13" s="1"/>
  <c r="L9191" i="13"/>
  <c r="N9190" i="13"/>
  <c r="M9190" i="13"/>
  <c r="N9191" i="13" l="1"/>
  <c r="L9192" i="13"/>
  <c r="O9191" i="13"/>
  <c r="P9191" i="13" s="1"/>
  <c r="M9191" i="13"/>
  <c r="L9193" i="13" l="1"/>
  <c r="O9192" i="13"/>
  <c r="P9192" i="13" s="1"/>
  <c r="N9192" i="13"/>
  <c r="M9192" i="13"/>
  <c r="O9193" i="13" l="1"/>
  <c r="P9193" i="13" s="1"/>
  <c r="N9193" i="13"/>
  <c r="L9194" i="13"/>
  <c r="M9193" i="13"/>
  <c r="O9194" i="13" l="1"/>
  <c r="P9194" i="13" s="1"/>
  <c r="L9195" i="13"/>
  <c r="M9194" i="13"/>
  <c r="N9194" i="13"/>
  <c r="N9195" i="13" l="1"/>
  <c r="L9196" i="13"/>
  <c r="O9195" i="13"/>
  <c r="P9195" i="13" s="1"/>
  <c r="M9195" i="13"/>
  <c r="L9197" i="13" l="1"/>
  <c r="O9196" i="13"/>
  <c r="P9196" i="13" s="1"/>
  <c r="M9196" i="13"/>
  <c r="N9196" i="13"/>
  <c r="O9197" i="13" l="1"/>
  <c r="P9197" i="13" s="1"/>
  <c r="N9197" i="13"/>
  <c r="L9198" i="13"/>
  <c r="M9197" i="13"/>
  <c r="O9198" i="13" l="1"/>
  <c r="P9198" i="13" s="1"/>
  <c r="L9199" i="13"/>
  <c r="N9198" i="13"/>
  <c r="M9198" i="13"/>
  <c r="N9199" i="13" l="1"/>
  <c r="L9200" i="13"/>
  <c r="O9199" i="13"/>
  <c r="P9199" i="13" s="1"/>
  <c r="M9199" i="13"/>
  <c r="L9201" i="13" l="1"/>
  <c r="O9200" i="13"/>
  <c r="P9200" i="13" s="1"/>
  <c r="N9200" i="13"/>
  <c r="M9200" i="13"/>
  <c r="O9201" i="13" l="1"/>
  <c r="P9201" i="13" s="1"/>
  <c r="N9201" i="13"/>
  <c r="L9202" i="13"/>
  <c r="M9201" i="13"/>
  <c r="O9202" i="13" l="1"/>
  <c r="P9202" i="13" s="1"/>
  <c r="L9203" i="13"/>
  <c r="M9202" i="13"/>
  <c r="N9202" i="13"/>
  <c r="N9203" i="13" l="1"/>
  <c r="L9204" i="13"/>
  <c r="O9203" i="13"/>
  <c r="P9203" i="13" s="1"/>
  <c r="M9203" i="13"/>
  <c r="L9205" i="13" l="1"/>
  <c r="O9204" i="13"/>
  <c r="P9204" i="13" s="1"/>
  <c r="M9204" i="13"/>
  <c r="N9204" i="13"/>
  <c r="O9205" i="13" l="1"/>
  <c r="P9205" i="13" s="1"/>
  <c r="N9205" i="13"/>
  <c r="L9206" i="13"/>
  <c r="M9205" i="13"/>
  <c r="O9206" i="13" l="1"/>
  <c r="P9206" i="13" s="1"/>
  <c r="L9207" i="13"/>
  <c r="N9206" i="13"/>
  <c r="M9206" i="13"/>
  <c r="N9207" i="13" l="1"/>
  <c r="L9208" i="13"/>
  <c r="O9207" i="13"/>
  <c r="P9207" i="13" s="1"/>
  <c r="M9207" i="13"/>
  <c r="L9209" i="13" l="1"/>
  <c r="O9208" i="13"/>
  <c r="P9208" i="13" s="1"/>
  <c r="N9208" i="13"/>
  <c r="M9208" i="13"/>
  <c r="O9209" i="13" l="1"/>
  <c r="P9209" i="13" s="1"/>
  <c r="N9209" i="13"/>
  <c r="L9210" i="13"/>
  <c r="M9209" i="13"/>
  <c r="O9210" i="13" l="1"/>
  <c r="P9210" i="13" s="1"/>
  <c r="L9211" i="13"/>
  <c r="M9210" i="13"/>
  <c r="N9210" i="13"/>
  <c r="N9211" i="13" l="1"/>
  <c r="L9212" i="13"/>
  <c r="O9211" i="13"/>
  <c r="P9211" i="13" s="1"/>
  <c r="M9211" i="13"/>
  <c r="L9213" i="13" l="1"/>
  <c r="O9212" i="13"/>
  <c r="P9212" i="13" s="1"/>
  <c r="M9212" i="13"/>
  <c r="N9212" i="13"/>
  <c r="O9213" i="13" l="1"/>
  <c r="P9213" i="13" s="1"/>
  <c r="N9213" i="13"/>
  <c r="L9214" i="13"/>
  <c r="M9213" i="13"/>
  <c r="O9214" i="13" l="1"/>
  <c r="P9214" i="13" s="1"/>
  <c r="L9215" i="13"/>
  <c r="N9214" i="13"/>
  <c r="M9214" i="13"/>
  <c r="N9215" i="13" l="1"/>
  <c r="L9216" i="13"/>
  <c r="O9215" i="13"/>
  <c r="P9215" i="13" s="1"/>
  <c r="M9215" i="13"/>
  <c r="L9217" i="13" l="1"/>
  <c r="O9216" i="13"/>
  <c r="P9216" i="13" s="1"/>
  <c r="N9216" i="13"/>
  <c r="M9216" i="13"/>
  <c r="O9217" i="13" l="1"/>
  <c r="P9217" i="13" s="1"/>
  <c r="N9217" i="13"/>
  <c r="L9218" i="13"/>
  <c r="M9217" i="13"/>
  <c r="O9218" i="13" l="1"/>
  <c r="P9218" i="13" s="1"/>
  <c r="L9219" i="13"/>
  <c r="M9218" i="13"/>
  <c r="N9218" i="13"/>
  <c r="N9219" i="13" l="1"/>
  <c r="L9220" i="13"/>
  <c r="O9219" i="13"/>
  <c r="P9219" i="13" s="1"/>
  <c r="M9219" i="13"/>
  <c r="L9221" i="13" l="1"/>
  <c r="O9220" i="13"/>
  <c r="P9220" i="13" s="1"/>
  <c r="M9220" i="13"/>
  <c r="N9220" i="13"/>
  <c r="O9221" i="13" l="1"/>
  <c r="P9221" i="13" s="1"/>
  <c r="N9221" i="13"/>
  <c r="L9222" i="13"/>
  <c r="M9221" i="13"/>
  <c r="O9222" i="13" l="1"/>
  <c r="P9222" i="13" s="1"/>
  <c r="L9223" i="13"/>
  <c r="N9222" i="13"/>
  <c r="M9222" i="13"/>
  <c r="N9223" i="13" l="1"/>
  <c r="L9224" i="13"/>
  <c r="O9223" i="13"/>
  <c r="P9223" i="13" s="1"/>
  <c r="M9223" i="13"/>
  <c r="L9225" i="13" l="1"/>
  <c r="O9224" i="13"/>
  <c r="P9224" i="13" s="1"/>
  <c r="N9224" i="13"/>
  <c r="M9224" i="13"/>
  <c r="O9225" i="13" l="1"/>
  <c r="P9225" i="13" s="1"/>
  <c r="N9225" i="13"/>
  <c r="L9226" i="13"/>
  <c r="M9225" i="13"/>
  <c r="O9226" i="13" l="1"/>
  <c r="P9226" i="13" s="1"/>
  <c r="L9227" i="13"/>
  <c r="M9226" i="13"/>
  <c r="N9226" i="13"/>
  <c r="N9227" i="13" l="1"/>
  <c r="L9228" i="13"/>
  <c r="O9227" i="13"/>
  <c r="P9227" i="13" s="1"/>
  <c r="M9227" i="13"/>
  <c r="L9229" i="13" l="1"/>
  <c r="O9228" i="13"/>
  <c r="P9228" i="13" s="1"/>
  <c r="M9228" i="13"/>
  <c r="N9228" i="13"/>
  <c r="O9229" i="13" l="1"/>
  <c r="P9229" i="13" s="1"/>
  <c r="N9229" i="13"/>
  <c r="L9230" i="13"/>
  <c r="M9229" i="13"/>
  <c r="O9230" i="13" l="1"/>
  <c r="P9230" i="13" s="1"/>
  <c r="L9231" i="13"/>
  <c r="N9230" i="13"/>
  <c r="M9230" i="13"/>
  <c r="N9231" i="13" l="1"/>
  <c r="L9232" i="13"/>
  <c r="O9231" i="13"/>
  <c r="P9231" i="13" s="1"/>
  <c r="M9231" i="13"/>
  <c r="L9233" i="13" l="1"/>
  <c r="O9232" i="13"/>
  <c r="P9232" i="13" s="1"/>
  <c r="N9232" i="13"/>
  <c r="M9232" i="13"/>
  <c r="O9233" i="13" l="1"/>
  <c r="P9233" i="13" s="1"/>
  <c r="N9233" i="13"/>
  <c r="L9234" i="13"/>
  <c r="M9233" i="13"/>
  <c r="O9234" i="13" l="1"/>
  <c r="P9234" i="13" s="1"/>
  <c r="L9235" i="13"/>
  <c r="M9234" i="13"/>
  <c r="N9234" i="13"/>
  <c r="N9235" i="13" l="1"/>
  <c r="L9236" i="13"/>
  <c r="O9235" i="13"/>
  <c r="P9235" i="13" s="1"/>
  <c r="M9235" i="13"/>
  <c r="L9237" i="13" l="1"/>
  <c r="O9236" i="13"/>
  <c r="P9236" i="13" s="1"/>
  <c r="M9236" i="13"/>
  <c r="N9236" i="13"/>
  <c r="O9237" i="13" l="1"/>
  <c r="P9237" i="13" s="1"/>
  <c r="N9237" i="13"/>
  <c r="L9238" i="13"/>
  <c r="M9237" i="13"/>
  <c r="O9238" i="13" l="1"/>
  <c r="P9238" i="13" s="1"/>
  <c r="L9239" i="13"/>
  <c r="N9238" i="13"/>
  <c r="M9238" i="13"/>
  <c r="N9239" i="13" l="1"/>
  <c r="L9240" i="13"/>
  <c r="O9239" i="13"/>
  <c r="P9239" i="13" s="1"/>
  <c r="M9239" i="13"/>
  <c r="L9241" i="13" l="1"/>
  <c r="O9240" i="13"/>
  <c r="P9240" i="13" s="1"/>
  <c r="N9240" i="13"/>
  <c r="M9240" i="13"/>
  <c r="O9241" i="13" l="1"/>
  <c r="P9241" i="13" s="1"/>
  <c r="N9241" i="13"/>
  <c r="L9242" i="13"/>
  <c r="M9241" i="13"/>
  <c r="O9242" i="13" l="1"/>
  <c r="P9242" i="13" s="1"/>
  <c r="L9243" i="13"/>
  <c r="M9242" i="13"/>
  <c r="N9242" i="13"/>
  <c r="N9243" i="13" l="1"/>
  <c r="L9244" i="13"/>
  <c r="O9243" i="13"/>
  <c r="P9243" i="13" s="1"/>
  <c r="M9243" i="13"/>
  <c r="L9245" i="13" l="1"/>
  <c r="O9244" i="13"/>
  <c r="P9244" i="13" s="1"/>
  <c r="M9244" i="13"/>
  <c r="N9244" i="13"/>
  <c r="O9245" i="13" l="1"/>
  <c r="P9245" i="13" s="1"/>
  <c r="N9245" i="13"/>
  <c r="L9246" i="13"/>
  <c r="M9245" i="13"/>
  <c r="O9246" i="13" l="1"/>
  <c r="P9246" i="13" s="1"/>
  <c r="L9247" i="13"/>
  <c r="N9246" i="13"/>
  <c r="M9246" i="13"/>
  <c r="N9247" i="13" l="1"/>
  <c r="L9248" i="13"/>
  <c r="O9247" i="13"/>
  <c r="P9247" i="13" s="1"/>
  <c r="M9247" i="13"/>
  <c r="L9249" i="13" l="1"/>
  <c r="O9248" i="13"/>
  <c r="P9248" i="13" s="1"/>
  <c r="N9248" i="13"/>
  <c r="M9248" i="13"/>
  <c r="O9249" i="13" l="1"/>
  <c r="P9249" i="13" s="1"/>
  <c r="N9249" i="13"/>
  <c r="L9250" i="13"/>
  <c r="M9249" i="13"/>
  <c r="O9250" i="13" l="1"/>
  <c r="P9250" i="13" s="1"/>
  <c r="L9251" i="13"/>
  <c r="M9250" i="13"/>
  <c r="N9250" i="13"/>
  <c r="N9251" i="13" l="1"/>
  <c r="L9252" i="13"/>
  <c r="O9251" i="13"/>
  <c r="P9251" i="13" s="1"/>
  <c r="M9251" i="13"/>
  <c r="L9253" i="13" l="1"/>
  <c r="O9252" i="13"/>
  <c r="P9252" i="13" s="1"/>
  <c r="M9252" i="13"/>
  <c r="N9252" i="13"/>
  <c r="O9253" i="13" l="1"/>
  <c r="P9253" i="13" s="1"/>
  <c r="N9253" i="13"/>
  <c r="L9254" i="13"/>
  <c r="M9253" i="13"/>
  <c r="O9254" i="13" l="1"/>
  <c r="P9254" i="13" s="1"/>
  <c r="L9255" i="13"/>
  <c r="N9254" i="13"/>
  <c r="M9254" i="13"/>
  <c r="N9255" i="13" l="1"/>
  <c r="L9256" i="13"/>
  <c r="O9255" i="13"/>
  <c r="P9255" i="13" s="1"/>
  <c r="M9255" i="13"/>
  <c r="L9257" i="13" l="1"/>
  <c r="O9256" i="13"/>
  <c r="P9256" i="13" s="1"/>
  <c r="N9256" i="13"/>
  <c r="M9256" i="13"/>
  <c r="O9257" i="13" l="1"/>
  <c r="P9257" i="13" s="1"/>
  <c r="N9257" i="13"/>
  <c r="L9258" i="13"/>
  <c r="M9257" i="13"/>
  <c r="O9258" i="13" l="1"/>
  <c r="P9258" i="13" s="1"/>
  <c r="L9259" i="13"/>
  <c r="M9258" i="13"/>
  <c r="N9258" i="13"/>
  <c r="N9259" i="13" l="1"/>
  <c r="L9260" i="13"/>
  <c r="O9259" i="13"/>
  <c r="P9259" i="13" s="1"/>
  <c r="M9259" i="13"/>
  <c r="L9261" i="13" l="1"/>
  <c r="O9260" i="13"/>
  <c r="P9260" i="13" s="1"/>
  <c r="M9260" i="13"/>
  <c r="N9260" i="13"/>
  <c r="O9261" i="13" l="1"/>
  <c r="P9261" i="13" s="1"/>
  <c r="N9261" i="13"/>
  <c r="L9262" i="13"/>
  <c r="M9261" i="13"/>
  <c r="O9262" i="13" l="1"/>
  <c r="P9262" i="13" s="1"/>
  <c r="L9263" i="13"/>
  <c r="N9262" i="13"/>
  <c r="M9262" i="13"/>
  <c r="N9263" i="13" l="1"/>
  <c r="L9264" i="13"/>
  <c r="O9263" i="13"/>
  <c r="P9263" i="13" s="1"/>
  <c r="M9263" i="13"/>
  <c r="L9265" i="13" l="1"/>
  <c r="O9264" i="13"/>
  <c r="P9264" i="13" s="1"/>
  <c r="N9264" i="13"/>
  <c r="M9264" i="13"/>
  <c r="O9265" i="13" l="1"/>
  <c r="P9265" i="13" s="1"/>
  <c r="N9265" i="13"/>
  <c r="L9266" i="13"/>
  <c r="M9265" i="13"/>
  <c r="O9266" i="13" l="1"/>
  <c r="P9266" i="13" s="1"/>
  <c r="L9267" i="13"/>
  <c r="M9266" i="13"/>
  <c r="N9266" i="13"/>
  <c r="N9267" i="13" l="1"/>
  <c r="L9268" i="13"/>
  <c r="O9267" i="13"/>
  <c r="P9267" i="13" s="1"/>
  <c r="M9267" i="13"/>
  <c r="L9269" i="13" l="1"/>
  <c r="O9268" i="13"/>
  <c r="P9268" i="13" s="1"/>
  <c r="M9268" i="13"/>
  <c r="N9268" i="13"/>
  <c r="O9269" i="13" l="1"/>
  <c r="P9269" i="13" s="1"/>
  <c r="N9269" i="13"/>
  <c r="L9270" i="13"/>
  <c r="M9269" i="13"/>
  <c r="O9270" i="13" l="1"/>
  <c r="P9270" i="13" s="1"/>
  <c r="L9271" i="13"/>
  <c r="N9270" i="13"/>
  <c r="M9270" i="13"/>
  <c r="N9271" i="13" l="1"/>
  <c r="L9272" i="13"/>
  <c r="O9271" i="13"/>
  <c r="P9271" i="13" s="1"/>
  <c r="M9271" i="13"/>
  <c r="L9273" i="13" l="1"/>
  <c r="O9272" i="13"/>
  <c r="P9272" i="13" s="1"/>
  <c r="N9272" i="13"/>
  <c r="M9272" i="13"/>
  <c r="O9273" i="13" l="1"/>
  <c r="P9273" i="13" s="1"/>
  <c r="N9273" i="13"/>
  <c r="L9274" i="13"/>
  <c r="M9273" i="13"/>
  <c r="O9274" i="13" l="1"/>
  <c r="P9274" i="13" s="1"/>
  <c r="L9275" i="13"/>
  <c r="M9274" i="13"/>
  <c r="N9274" i="13"/>
  <c r="N9275" i="13" l="1"/>
  <c r="L9276" i="13"/>
  <c r="O9275" i="13"/>
  <c r="P9275" i="13" s="1"/>
  <c r="M9275" i="13"/>
  <c r="L9277" i="13" l="1"/>
  <c r="O9276" i="13"/>
  <c r="P9276" i="13" s="1"/>
  <c r="M9276" i="13"/>
  <c r="N9276" i="13"/>
  <c r="O9277" i="13" l="1"/>
  <c r="P9277" i="13" s="1"/>
  <c r="N9277" i="13"/>
  <c r="L9278" i="13"/>
  <c r="M9277" i="13"/>
  <c r="O9278" i="13" l="1"/>
  <c r="P9278" i="13" s="1"/>
  <c r="L9279" i="13"/>
  <c r="N9278" i="13"/>
  <c r="M9278" i="13"/>
  <c r="N9279" i="13" l="1"/>
  <c r="L9280" i="13"/>
  <c r="O9279" i="13"/>
  <c r="P9279" i="13" s="1"/>
  <c r="M9279" i="13"/>
  <c r="L9281" i="13" l="1"/>
  <c r="O9280" i="13"/>
  <c r="P9280" i="13" s="1"/>
  <c r="N9280" i="13"/>
  <c r="M9280" i="13"/>
  <c r="O9281" i="13" l="1"/>
  <c r="P9281" i="13" s="1"/>
  <c r="N9281" i="13"/>
  <c r="L9282" i="13"/>
  <c r="M9281" i="13"/>
  <c r="O9282" i="13" l="1"/>
  <c r="P9282" i="13" s="1"/>
  <c r="L9283" i="13"/>
  <c r="M9282" i="13"/>
  <c r="N9282" i="13"/>
  <c r="N9283" i="13" l="1"/>
  <c r="L9284" i="13"/>
  <c r="O9283" i="13"/>
  <c r="P9283" i="13" s="1"/>
  <c r="M9283" i="13"/>
  <c r="L9285" i="13" l="1"/>
  <c r="O9284" i="13"/>
  <c r="P9284" i="13" s="1"/>
  <c r="M9284" i="13"/>
  <c r="N9284" i="13"/>
  <c r="O9285" i="13" l="1"/>
  <c r="P9285" i="13" s="1"/>
  <c r="N9285" i="13"/>
  <c r="L9286" i="13"/>
  <c r="M9285" i="13"/>
  <c r="O9286" i="13" l="1"/>
  <c r="P9286" i="13" s="1"/>
  <c r="L9287" i="13"/>
  <c r="N9286" i="13"/>
  <c r="M9286" i="13"/>
  <c r="N9287" i="13" l="1"/>
  <c r="L9288" i="13"/>
  <c r="O9287" i="13"/>
  <c r="P9287" i="13" s="1"/>
  <c r="M9287" i="13"/>
  <c r="L9289" i="13" l="1"/>
  <c r="O9288" i="13"/>
  <c r="P9288" i="13" s="1"/>
  <c r="N9288" i="13"/>
  <c r="M9288" i="13"/>
  <c r="O9289" i="13" l="1"/>
  <c r="P9289" i="13" s="1"/>
  <c r="N9289" i="13"/>
  <c r="L9290" i="13"/>
  <c r="M9289" i="13"/>
  <c r="O9290" i="13" l="1"/>
  <c r="P9290" i="13" s="1"/>
  <c r="L9291" i="13"/>
  <c r="M9290" i="13"/>
  <c r="N9290" i="13"/>
  <c r="N9291" i="13" l="1"/>
  <c r="L9292" i="13"/>
  <c r="O9291" i="13"/>
  <c r="P9291" i="13" s="1"/>
  <c r="M9291" i="13"/>
  <c r="L9293" i="13" l="1"/>
  <c r="O9292" i="13"/>
  <c r="P9292" i="13" s="1"/>
  <c r="M9292" i="13"/>
  <c r="N9292" i="13"/>
  <c r="O9293" i="13" l="1"/>
  <c r="P9293" i="13" s="1"/>
  <c r="N9293" i="13"/>
  <c r="L9294" i="13"/>
  <c r="M9293" i="13"/>
  <c r="O9294" i="13" l="1"/>
  <c r="P9294" i="13" s="1"/>
  <c r="L9295" i="13"/>
  <c r="N9294" i="13"/>
  <c r="M9294" i="13"/>
  <c r="N9295" i="13" l="1"/>
  <c r="L9296" i="13"/>
  <c r="O9295" i="13"/>
  <c r="P9295" i="13" s="1"/>
  <c r="M9295" i="13"/>
  <c r="L9297" i="13" l="1"/>
  <c r="O9296" i="13"/>
  <c r="P9296" i="13" s="1"/>
  <c r="N9296" i="13"/>
  <c r="M9296" i="13"/>
  <c r="O9297" i="13" l="1"/>
  <c r="P9297" i="13" s="1"/>
  <c r="N9297" i="13"/>
  <c r="L9298" i="13"/>
  <c r="M9297" i="13"/>
  <c r="O9298" i="13" l="1"/>
  <c r="P9298" i="13" s="1"/>
  <c r="L9299" i="13"/>
  <c r="M9298" i="13"/>
  <c r="N9298" i="13"/>
  <c r="N9299" i="13" l="1"/>
  <c r="L9300" i="13"/>
  <c r="O9299" i="13"/>
  <c r="P9299" i="13" s="1"/>
  <c r="M9299" i="13"/>
  <c r="L9301" i="13" l="1"/>
  <c r="O9300" i="13"/>
  <c r="P9300" i="13" s="1"/>
  <c r="M9300" i="13"/>
  <c r="N9300" i="13"/>
  <c r="O9301" i="13" l="1"/>
  <c r="P9301" i="13" s="1"/>
  <c r="N9301" i="13"/>
  <c r="L9302" i="13"/>
  <c r="M9301" i="13"/>
  <c r="O9302" i="13" l="1"/>
  <c r="P9302" i="13" s="1"/>
  <c r="L9303" i="13"/>
  <c r="N9302" i="13"/>
  <c r="M9302" i="13"/>
  <c r="N9303" i="13" l="1"/>
  <c r="L9304" i="13"/>
  <c r="O9303" i="13"/>
  <c r="P9303" i="13" s="1"/>
  <c r="M9303" i="13"/>
  <c r="L9305" i="13" l="1"/>
  <c r="O9304" i="13"/>
  <c r="P9304" i="13" s="1"/>
  <c r="N9304" i="13"/>
  <c r="M9304" i="13"/>
  <c r="O9305" i="13" l="1"/>
  <c r="P9305" i="13" s="1"/>
  <c r="N9305" i="13"/>
  <c r="L9306" i="13"/>
  <c r="M9305" i="13"/>
  <c r="O9306" i="13" l="1"/>
  <c r="P9306" i="13" s="1"/>
  <c r="L9307" i="13"/>
  <c r="M9306" i="13"/>
  <c r="N9306" i="13"/>
  <c r="N9307" i="13" l="1"/>
  <c r="L9308" i="13"/>
  <c r="O9307" i="13"/>
  <c r="P9307" i="13" s="1"/>
  <c r="M9307" i="13"/>
  <c r="L9309" i="13" l="1"/>
  <c r="O9308" i="13"/>
  <c r="P9308" i="13" s="1"/>
  <c r="M9308" i="13"/>
  <c r="N9308" i="13"/>
  <c r="O9309" i="13" l="1"/>
  <c r="P9309" i="13" s="1"/>
  <c r="N9309" i="13"/>
  <c r="L9310" i="13"/>
  <c r="M9309" i="13"/>
  <c r="O9310" i="13" l="1"/>
  <c r="P9310" i="13" s="1"/>
  <c r="L9311" i="13"/>
  <c r="N9310" i="13"/>
  <c r="M9310" i="13"/>
  <c r="N9311" i="13" l="1"/>
  <c r="L9312" i="13"/>
  <c r="O9311" i="13"/>
  <c r="P9311" i="13" s="1"/>
  <c r="M9311" i="13"/>
  <c r="L9313" i="13" l="1"/>
  <c r="O9312" i="13"/>
  <c r="P9312" i="13" s="1"/>
  <c r="N9312" i="13"/>
  <c r="M9312" i="13"/>
  <c r="O9313" i="13" l="1"/>
  <c r="P9313" i="13" s="1"/>
  <c r="N9313" i="13"/>
  <c r="L9314" i="13"/>
  <c r="M9313" i="13"/>
  <c r="O9314" i="13" l="1"/>
  <c r="P9314" i="13" s="1"/>
  <c r="L9315" i="13"/>
  <c r="M9314" i="13"/>
  <c r="N9314" i="13"/>
  <c r="N9315" i="13" l="1"/>
  <c r="L9316" i="13"/>
  <c r="O9315" i="13"/>
  <c r="P9315" i="13" s="1"/>
  <c r="M9315" i="13"/>
  <c r="L9317" i="13" l="1"/>
  <c r="O9316" i="13"/>
  <c r="P9316" i="13" s="1"/>
  <c r="M9316" i="13"/>
  <c r="N9316" i="13"/>
  <c r="O9317" i="13" l="1"/>
  <c r="P9317" i="13" s="1"/>
  <c r="N9317" i="13"/>
  <c r="L9318" i="13"/>
  <c r="M9317" i="13"/>
  <c r="O9318" i="13" l="1"/>
  <c r="P9318" i="13" s="1"/>
  <c r="L9319" i="13"/>
  <c r="N9318" i="13"/>
  <c r="M9318" i="13"/>
  <c r="N9319" i="13" l="1"/>
  <c r="L9320" i="13"/>
  <c r="O9319" i="13"/>
  <c r="P9319" i="13" s="1"/>
  <c r="M9319" i="13"/>
  <c r="L9321" i="13" l="1"/>
  <c r="O9320" i="13"/>
  <c r="P9320" i="13" s="1"/>
  <c r="N9320" i="13"/>
  <c r="M9320" i="13"/>
  <c r="O9321" i="13" l="1"/>
  <c r="P9321" i="13" s="1"/>
  <c r="N9321" i="13"/>
  <c r="L9322" i="13"/>
  <c r="M9321" i="13"/>
  <c r="O9322" i="13" l="1"/>
  <c r="P9322" i="13" s="1"/>
  <c r="L9323" i="13"/>
  <c r="M9322" i="13"/>
  <c r="N9322" i="13"/>
  <c r="N9323" i="13" l="1"/>
  <c r="L9324" i="13"/>
  <c r="O9323" i="13"/>
  <c r="P9323" i="13" s="1"/>
  <c r="M9323" i="13"/>
  <c r="L9325" i="13" l="1"/>
  <c r="O9324" i="13"/>
  <c r="P9324" i="13" s="1"/>
  <c r="M9324" i="13"/>
  <c r="N9324" i="13"/>
  <c r="O9325" i="13" l="1"/>
  <c r="P9325" i="13" s="1"/>
  <c r="N9325" i="13"/>
  <c r="L9326" i="13"/>
  <c r="M9325" i="13"/>
  <c r="O9326" i="13" l="1"/>
  <c r="P9326" i="13" s="1"/>
  <c r="L9327" i="13"/>
  <c r="N9326" i="13"/>
  <c r="M9326" i="13"/>
  <c r="N9327" i="13" l="1"/>
  <c r="L9328" i="13"/>
  <c r="O9327" i="13"/>
  <c r="P9327" i="13" s="1"/>
  <c r="M9327" i="13"/>
  <c r="L9329" i="13" l="1"/>
  <c r="O9328" i="13"/>
  <c r="P9328" i="13" s="1"/>
  <c r="N9328" i="13"/>
  <c r="M9328" i="13"/>
  <c r="O9329" i="13" l="1"/>
  <c r="P9329" i="13" s="1"/>
  <c r="N9329" i="13"/>
  <c r="L9330" i="13"/>
  <c r="M9329" i="13"/>
  <c r="O9330" i="13" l="1"/>
  <c r="P9330" i="13" s="1"/>
  <c r="L9331" i="13"/>
  <c r="M9330" i="13"/>
  <c r="N9330" i="13"/>
  <c r="N9331" i="13" l="1"/>
  <c r="L9332" i="13"/>
  <c r="O9331" i="13"/>
  <c r="P9331" i="13" s="1"/>
  <c r="M9331" i="13"/>
  <c r="L9333" i="13" l="1"/>
  <c r="O9332" i="13"/>
  <c r="P9332" i="13" s="1"/>
  <c r="M9332" i="13"/>
  <c r="N9332" i="13"/>
  <c r="O9333" i="13" l="1"/>
  <c r="P9333" i="13" s="1"/>
  <c r="N9333" i="13"/>
  <c r="L9334" i="13"/>
  <c r="M9333" i="13"/>
  <c r="O9334" i="13" l="1"/>
  <c r="P9334" i="13" s="1"/>
  <c r="L9335" i="13"/>
  <c r="N9334" i="13"/>
  <c r="M9334" i="13"/>
  <c r="N9335" i="13" l="1"/>
  <c r="L9336" i="13"/>
  <c r="O9335" i="13"/>
  <c r="P9335" i="13" s="1"/>
  <c r="M9335" i="13"/>
  <c r="L9337" i="13" l="1"/>
  <c r="O9336" i="13"/>
  <c r="P9336" i="13" s="1"/>
  <c r="N9336" i="13"/>
  <c r="M9336" i="13"/>
  <c r="O9337" i="13" l="1"/>
  <c r="P9337" i="13" s="1"/>
  <c r="N9337" i="13"/>
  <c r="L9338" i="13"/>
  <c r="M9337" i="13"/>
  <c r="O9338" i="13" l="1"/>
  <c r="P9338" i="13" s="1"/>
  <c r="L9339" i="13"/>
  <c r="M9338" i="13"/>
  <c r="N9338" i="13"/>
  <c r="N9339" i="13" l="1"/>
  <c r="L9340" i="13"/>
  <c r="O9339" i="13"/>
  <c r="P9339" i="13" s="1"/>
  <c r="M9339" i="13"/>
  <c r="L9341" i="13" l="1"/>
  <c r="O9340" i="13"/>
  <c r="P9340" i="13" s="1"/>
  <c r="M9340" i="13"/>
  <c r="N9340" i="13"/>
  <c r="O9341" i="13" l="1"/>
  <c r="P9341" i="13" s="1"/>
  <c r="N9341" i="13"/>
  <c r="L9342" i="13"/>
  <c r="M9341" i="13"/>
  <c r="O9342" i="13" l="1"/>
  <c r="P9342" i="13" s="1"/>
  <c r="L9343" i="13"/>
  <c r="N9342" i="13"/>
  <c r="M9342" i="13"/>
  <c r="N9343" i="13" l="1"/>
  <c r="L9344" i="13"/>
  <c r="O9343" i="13"/>
  <c r="P9343" i="13" s="1"/>
  <c r="M9343" i="13"/>
  <c r="L9345" i="13" l="1"/>
  <c r="O9344" i="13"/>
  <c r="P9344" i="13" s="1"/>
  <c r="N9344" i="13"/>
  <c r="M9344" i="13"/>
  <c r="O9345" i="13" l="1"/>
  <c r="P9345" i="13" s="1"/>
  <c r="N9345" i="13"/>
  <c r="L9346" i="13"/>
  <c r="M9345" i="13"/>
  <c r="O9346" i="13" l="1"/>
  <c r="P9346" i="13" s="1"/>
  <c r="L9347" i="13"/>
  <c r="M9346" i="13"/>
  <c r="N9346" i="13"/>
  <c r="N9347" i="13" l="1"/>
  <c r="L9348" i="13"/>
  <c r="O9347" i="13"/>
  <c r="P9347" i="13" s="1"/>
  <c r="M9347" i="13"/>
  <c r="L9349" i="13" l="1"/>
  <c r="O9348" i="13"/>
  <c r="P9348" i="13" s="1"/>
  <c r="M9348" i="13"/>
  <c r="N9348" i="13"/>
  <c r="O9349" i="13" l="1"/>
  <c r="P9349" i="13" s="1"/>
  <c r="N9349" i="13"/>
  <c r="L9350" i="13"/>
  <c r="M9349" i="13"/>
  <c r="O9350" i="13" l="1"/>
  <c r="P9350" i="13" s="1"/>
  <c r="L9351" i="13"/>
  <c r="N9350" i="13"/>
  <c r="M9350" i="13"/>
  <c r="N9351" i="13" l="1"/>
  <c r="L9352" i="13"/>
  <c r="O9351" i="13"/>
  <c r="P9351" i="13" s="1"/>
  <c r="M9351" i="13"/>
  <c r="L9353" i="13" l="1"/>
  <c r="O9352" i="13"/>
  <c r="P9352" i="13" s="1"/>
  <c r="N9352" i="13"/>
  <c r="M9352" i="13"/>
  <c r="O9353" i="13" l="1"/>
  <c r="P9353" i="13" s="1"/>
  <c r="N9353" i="13"/>
  <c r="L9354" i="13"/>
  <c r="M9353" i="13"/>
  <c r="O9354" i="13" l="1"/>
  <c r="P9354" i="13" s="1"/>
  <c r="L9355" i="13"/>
  <c r="M9354" i="13"/>
  <c r="N9354" i="13"/>
  <c r="N9355" i="13" l="1"/>
  <c r="L9356" i="13"/>
  <c r="O9355" i="13"/>
  <c r="P9355" i="13" s="1"/>
  <c r="M9355" i="13"/>
  <c r="L9357" i="13" l="1"/>
  <c r="O9356" i="13"/>
  <c r="P9356" i="13" s="1"/>
  <c r="M9356" i="13"/>
  <c r="N9356" i="13"/>
  <c r="O9357" i="13" l="1"/>
  <c r="P9357" i="13" s="1"/>
  <c r="N9357" i="13"/>
  <c r="L9358" i="13"/>
  <c r="M9357" i="13"/>
  <c r="O9358" i="13" l="1"/>
  <c r="P9358" i="13" s="1"/>
  <c r="L9359" i="13"/>
  <c r="N9358" i="13"/>
  <c r="M9358" i="13"/>
  <c r="N9359" i="13" l="1"/>
  <c r="L9360" i="13"/>
  <c r="O9359" i="13"/>
  <c r="P9359" i="13" s="1"/>
  <c r="M9359" i="13"/>
  <c r="L9361" i="13" l="1"/>
  <c r="O9360" i="13"/>
  <c r="P9360" i="13" s="1"/>
  <c r="N9360" i="13"/>
  <c r="M9360" i="13"/>
  <c r="O9361" i="13" l="1"/>
  <c r="P9361" i="13" s="1"/>
  <c r="N9361" i="13"/>
  <c r="L9362" i="13"/>
  <c r="M9361" i="13"/>
  <c r="O9362" i="13" l="1"/>
  <c r="P9362" i="13" s="1"/>
  <c r="L9363" i="13"/>
  <c r="M9362" i="13"/>
  <c r="N9362" i="13"/>
  <c r="N9363" i="13" l="1"/>
  <c r="L9364" i="13"/>
  <c r="O9363" i="13"/>
  <c r="P9363" i="13" s="1"/>
  <c r="M9363" i="13"/>
  <c r="L9365" i="13" l="1"/>
  <c r="O9364" i="13"/>
  <c r="P9364" i="13" s="1"/>
  <c r="M9364" i="13"/>
  <c r="N9364" i="13"/>
  <c r="O9365" i="13" l="1"/>
  <c r="P9365" i="13" s="1"/>
  <c r="N9365" i="13"/>
  <c r="L9366" i="13"/>
  <c r="M9365" i="13"/>
  <c r="O9366" i="13" l="1"/>
  <c r="P9366" i="13" s="1"/>
  <c r="L9367" i="13"/>
  <c r="N9366" i="13"/>
  <c r="M9366" i="13"/>
  <c r="N9367" i="13" l="1"/>
  <c r="L9368" i="13"/>
  <c r="O9367" i="13"/>
  <c r="P9367" i="13" s="1"/>
  <c r="M9367" i="13"/>
  <c r="L9369" i="13" l="1"/>
  <c r="O9368" i="13"/>
  <c r="P9368" i="13" s="1"/>
  <c r="N9368" i="13"/>
  <c r="M9368" i="13"/>
  <c r="O9369" i="13" l="1"/>
  <c r="P9369" i="13" s="1"/>
  <c r="N9369" i="13"/>
  <c r="L9370" i="13"/>
  <c r="M9369" i="13"/>
  <c r="O9370" i="13" l="1"/>
  <c r="P9370" i="13" s="1"/>
  <c r="L9371" i="13"/>
  <c r="M9370" i="13"/>
  <c r="N9370" i="13"/>
  <c r="N9371" i="13" l="1"/>
  <c r="L9372" i="13"/>
  <c r="O9371" i="13"/>
  <c r="P9371" i="13" s="1"/>
  <c r="M9371" i="13"/>
  <c r="L9373" i="13" l="1"/>
  <c r="O9372" i="13"/>
  <c r="P9372" i="13" s="1"/>
  <c r="M9372" i="13"/>
  <c r="N9372" i="13"/>
  <c r="O9373" i="13" l="1"/>
  <c r="P9373" i="13" s="1"/>
  <c r="N9373" i="13"/>
  <c r="L9374" i="13"/>
  <c r="M9373" i="13"/>
  <c r="O9374" i="13" l="1"/>
  <c r="P9374" i="13" s="1"/>
  <c r="L9375" i="13"/>
  <c r="N9374" i="13"/>
  <c r="M9374" i="13"/>
  <c r="N9375" i="13" l="1"/>
  <c r="L9376" i="13"/>
  <c r="O9375" i="13"/>
  <c r="P9375" i="13" s="1"/>
  <c r="M9375" i="13"/>
  <c r="L9377" i="13" l="1"/>
  <c r="O9376" i="13"/>
  <c r="P9376" i="13" s="1"/>
  <c r="N9376" i="13"/>
  <c r="M9376" i="13"/>
  <c r="O9377" i="13" l="1"/>
  <c r="P9377" i="13" s="1"/>
  <c r="N9377" i="13"/>
  <c r="L9378" i="13"/>
  <c r="M9377" i="13"/>
  <c r="O9378" i="13" l="1"/>
  <c r="P9378" i="13" s="1"/>
  <c r="L9379" i="13"/>
  <c r="M9378" i="13"/>
  <c r="N9378" i="13"/>
  <c r="N9379" i="13" l="1"/>
  <c r="L9380" i="13"/>
  <c r="O9379" i="13"/>
  <c r="P9379" i="13" s="1"/>
  <c r="M9379" i="13"/>
  <c r="L9381" i="13" l="1"/>
  <c r="O9380" i="13"/>
  <c r="P9380" i="13" s="1"/>
  <c r="M9380" i="13"/>
  <c r="N9380" i="13"/>
  <c r="O9381" i="13" l="1"/>
  <c r="P9381" i="13" s="1"/>
  <c r="N9381" i="13"/>
  <c r="L9382" i="13"/>
  <c r="M9381" i="13"/>
  <c r="O9382" i="13" l="1"/>
  <c r="P9382" i="13" s="1"/>
  <c r="L9383" i="13"/>
  <c r="N9382" i="13"/>
  <c r="M9382" i="13"/>
  <c r="N9383" i="13" l="1"/>
  <c r="L9384" i="13"/>
  <c r="O9383" i="13"/>
  <c r="P9383" i="13" s="1"/>
  <c r="M9383" i="13"/>
  <c r="L9385" i="13" l="1"/>
  <c r="O9384" i="13"/>
  <c r="P9384" i="13" s="1"/>
  <c r="N9384" i="13"/>
  <c r="M9384" i="13"/>
  <c r="O9385" i="13" l="1"/>
  <c r="P9385" i="13" s="1"/>
  <c r="N9385" i="13"/>
  <c r="L9386" i="13"/>
  <c r="M9385" i="13"/>
  <c r="O9386" i="13" l="1"/>
  <c r="P9386" i="13" s="1"/>
  <c r="L9387" i="13"/>
  <c r="M9386" i="13"/>
  <c r="N9386" i="13"/>
  <c r="N9387" i="13" l="1"/>
  <c r="L9388" i="13"/>
  <c r="O9387" i="13"/>
  <c r="P9387" i="13" s="1"/>
  <c r="M9387" i="13"/>
  <c r="L9389" i="13" l="1"/>
  <c r="O9388" i="13"/>
  <c r="P9388" i="13" s="1"/>
  <c r="M9388" i="13"/>
  <c r="N9388" i="13"/>
  <c r="O9389" i="13" l="1"/>
  <c r="P9389" i="13" s="1"/>
  <c r="N9389" i="13"/>
  <c r="L9390" i="13"/>
  <c r="M9389" i="13"/>
  <c r="O9390" i="13" l="1"/>
  <c r="P9390" i="13" s="1"/>
  <c r="L9391" i="13"/>
  <c r="N9390" i="13"/>
  <c r="M9390" i="13"/>
  <c r="N9391" i="13" l="1"/>
  <c r="L9392" i="13"/>
  <c r="O9391" i="13"/>
  <c r="P9391" i="13" s="1"/>
  <c r="M9391" i="13"/>
  <c r="L9393" i="13" l="1"/>
  <c r="O9392" i="13"/>
  <c r="P9392" i="13" s="1"/>
  <c r="N9392" i="13"/>
  <c r="M9392" i="13"/>
  <c r="O9393" i="13" l="1"/>
  <c r="P9393" i="13" s="1"/>
  <c r="N9393" i="13"/>
  <c r="L9394" i="13"/>
  <c r="M9393" i="13"/>
  <c r="O9394" i="13" l="1"/>
  <c r="P9394" i="13" s="1"/>
  <c r="L9395" i="13"/>
  <c r="M9394" i="13"/>
  <c r="N9394" i="13"/>
  <c r="N9395" i="13" l="1"/>
  <c r="L9396" i="13"/>
  <c r="O9395" i="13"/>
  <c r="P9395" i="13" s="1"/>
  <c r="M9395" i="13"/>
  <c r="L9397" i="13" l="1"/>
  <c r="O9396" i="13"/>
  <c r="P9396" i="13" s="1"/>
  <c r="M9396" i="13"/>
  <c r="N9396" i="13"/>
  <c r="O9397" i="13" l="1"/>
  <c r="P9397" i="13" s="1"/>
  <c r="N9397" i="13"/>
  <c r="L9398" i="13"/>
  <c r="M9397" i="13"/>
  <c r="O9398" i="13" l="1"/>
  <c r="P9398" i="13" s="1"/>
  <c r="L9399" i="13"/>
  <c r="N9398" i="13"/>
  <c r="M9398" i="13"/>
  <c r="N9399" i="13" l="1"/>
  <c r="L9400" i="13"/>
  <c r="O9399" i="13"/>
  <c r="P9399" i="13" s="1"/>
  <c r="M9399" i="13"/>
  <c r="L9401" i="13" l="1"/>
  <c r="O9400" i="13"/>
  <c r="P9400" i="13" s="1"/>
  <c r="N9400" i="13"/>
  <c r="M9400" i="13"/>
  <c r="O9401" i="13" l="1"/>
  <c r="P9401" i="13" s="1"/>
  <c r="N9401" i="13"/>
  <c r="L9402" i="13"/>
  <c r="M9401" i="13"/>
  <c r="O9402" i="13" l="1"/>
  <c r="P9402" i="13" s="1"/>
  <c r="L9403" i="13"/>
  <c r="M9402" i="13"/>
  <c r="N9402" i="13"/>
  <c r="N9403" i="13" l="1"/>
  <c r="L9404" i="13"/>
  <c r="O9403" i="13"/>
  <c r="P9403" i="13" s="1"/>
  <c r="M9403" i="13"/>
  <c r="L9405" i="13" l="1"/>
  <c r="O9404" i="13"/>
  <c r="P9404" i="13" s="1"/>
  <c r="M9404" i="13"/>
  <c r="N9404" i="13"/>
  <c r="O9405" i="13" l="1"/>
  <c r="P9405" i="13" s="1"/>
  <c r="N9405" i="13"/>
  <c r="L9406" i="13"/>
  <c r="M9405" i="13"/>
  <c r="O9406" i="13" l="1"/>
  <c r="P9406" i="13" s="1"/>
  <c r="L9407" i="13"/>
  <c r="N9406" i="13"/>
  <c r="M9406" i="13"/>
  <c r="N9407" i="13" l="1"/>
  <c r="L9408" i="13"/>
  <c r="O9407" i="13"/>
  <c r="P9407" i="13" s="1"/>
  <c r="M9407" i="13"/>
  <c r="L9409" i="13" l="1"/>
  <c r="O9408" i="13"/>
  <c r="P9408" i="13" s="1"/>
  <c r="N9408" i="13"/>
  <c r="M9408" i="13"/>
  <c r="O9409" i="13" l="1"/>
  <c r="P9409" i="13" s="1"/>
  <c r="N9409" i="13"/>
  <c r="L9410" i="13"/>
  <c r="M9409" i="13"/>
  <c r="O9410" i="13" l="1"/>
  <c r="P9410" i="13" s="1"/>
  <c r="L9411" i="13"/>
  <c r="M9410" i="13"/>
  <c r="N9410" i="13"/>
  <c r="N9411" i="13" l="1"/>
  <c r="L9412" i="13"/>
  <c r="O9411" i="13"/>
  <c r="P9411" i="13" s="1"/>
  <c r="M9411" i="13"/>
  <c r="L9413" i="13" l="1"/>
  <c r="O9412" i="13"/>
  <c r="P9412" i="13" s="1"/>
  <c r="M9412" i="13"/>
  <c r="N9412" i="13"/>
  <c r="O9413" i="13" l="1"/>
  <c r="P9413" i="13" s="1"/>
  <c r="N9413" i="13"/>
  <c r="L9414" i="13"/>
  <c r="M9413" i="13"/>
  <c r="O9414" i="13" l="1"/>
  <c r="P9414" i="13" s="1"/>
  <c r="L9415" i="13"/>
  <c r="N9414" i="13"/>
  <c r="M9414" i="13"/>
  <c r="N9415" i="13" l="1"/>
  <c r="L9416" i="13"/>
  <c r="O9415" i="13"/>
  <c r="P9415" i="13" s="1"/>
  <c r="M9415" i="13"/>
  <c r="L9417" i="13" l="1"/>
  <c r="O9416" i="13"/>
  <c r="P9416" i="13" s="1"/>
  <c r="N9416" i="13"/>
  <c r="M9416" i="13"/>
  <c r="O9417" i="13" l="1"/>
  <c r="P9417" i="13" s="1"/>
  <c r="N9417" i="13"/>
  <c r="L9418" i="13"/>
  <c r="M9417" i="13"/>
  <c r="O9418" i="13" l="1"/>
  <c r="P9418" i="13" s="1"/>
  <c r="L9419" i="13"/>
  <c r="M9418" i="13"/>
  <c r="N9418" i="13"/>
  <c r="N9419" i="13" l="1"/>
  <c r="L9420" i="13"/>
  <c r="O9419" i="13"/>
  <c r="P9419" i="13" s="1"/>
  <c r="M9419" i="13"/>
  <c r="L9421" i="13" l="1"/>
  <c r="O9420" i="13"/>
  <c r="P9420" i="13" s="1"/>
  <c r="M9420" i="13"/>
  <c r="N9420" i="13"/>
  <c r="O9421" i="13" l="1"/>
  <c r="P9421" i="13" s="1"/>
  <c r="N9421" i="13"/>
  <c r="L9422" i="13"/>
  <c r="M9421" i="13"/>
  <c r="O9422" i="13" l="1"/>
  <c r="P9422" i="13" s="1"/>
  <c r="L9423" i="13"/>
  <c r="N9422" i="13"/>
  <c r="M9422" i="13"/>
  <c r="N9423" i="13" l="1"/>
  <c r="L9424" i="13"/>
  <c r="O9423" i="13"/>
  <c r="P9423" i="13" s="1"/>
  <c r="M9423" i="13"/>
  <c r="L9425" i="13" l="1"/>
  <c r="O9424" i="13"/>
  <c r="P9424" i="13" s="1"/>
  <c r="N9424" i="13"/>
  <c r="M9424" i="13"/>
  <c r="O9425" i="13" l="1"/>
  <c r="P9425" i="13" s="1"/>
  <c r="N9425" i="13"/>
  <c r="L9426" i="13"/>
  <c r="M9425" i="13"/>
  <c r="O9426" i="13" l="1"/>
  <c r="P9426" i="13" s="1"/>
  <c r="L9427" i="13"/>
  <c r="M9426" i="13"/>
  <c r="N9426" i="13"/>
  <c r="N9427" i="13" l="1"/>
  <c r="L9428" i="13"/>
  <c r="O9427" i="13"/>
  <c r="P9427" i="13" s="1"/>
  <c r="M9427" i="13"/>
  <c r="L9429" i="13" l="1"/>
  <c r="O9428" i="13"/>
  <c r="P9428" i="13" s="1"/>
  <c r="M9428" i="13"/>
  <c r="N9428" i="13"/>
  <c r="O9429" i="13" l="1"/>
  <c r="P9429" i="13" s="1"/>
  <c r="N9429" i="13"/>
  <c r="L9430" i="13"/>
  <c r="M9429" i="13"/>
  <c r="O9430" i="13" l="1"/>
  <c r="P9430" i="13" s="1"/>
  <c r="L9431" i="13"/>
  <c r="N9430" i="13"/>
  <c r="M9430" i="13"/>
  <c r="N9431" i="13" l="1"/>
  <c r="L9432" i="13"/>
  <c r="O9431" i="13"/>
  <c r="P9431" i="13" s="1"/>
  <c r="M9431" i="13"/>
  <c r="L9433" i="13" l="1"/>
  <c r="O9432" i="13"/>
  <c r="P9432" i="13" s="1"/>
  <c r="N9432" i="13"/>
  <c r="M9432" i="13"/>
  <c r="O9433" i="13" l="1"/>
  <c r="P9433" i="13" s="1"/>
  <c r="N9433" i="13"/>
  <c r="L9434" i="13"/>
  <c r="M9433" i="13"/>
  <c r="O9434" i="13" l="1"/>
  <c r="P9434" i="13" s="1"/>
  <c r="L9435" i="13"/>
  <c r="M9434" i="13"/>
  <c r="N9434" i="13"/>
  <c r="N9435" i="13" l="1"/>
  <c r="L9436" i="13"/>
  <c r="O9435" i="13"/>
  <c r="P9435" i="13" s="1"/>
  <c r="M9435" i="13"/>
  <c r="L9437" i="13" l="1"/>
  <c r="O9436" i="13"/>
  <c r="P9436" i="13" s="1"/>
  <c r="M9436" i="13"/>
  <c r="N9436" i="13"/>
  <c r="O9437" i="13" l="1"/>
  <c r="P9437" i="13" s="1"/>
  <c r="N9437" i="13"/>
  <c r="L9438" i="13"/>
  <c r="M9437" i="13"/>
  <c r="O9438" i="13" l="1"/>
  <c r="P9438" i="13" s="1"/>
  <c r="L9439" i="13"/>
  <c r="N9438" i="13"/>
  <c r="M9438" i="13"/>
  <c r="N9439" i="13" l="1"/>
  <c r="L9440" i="13"/>
  <c r="O9439" i="13"/>
  <c r="P9439" i="13" s="1"/>
  <c r="M9439" i="13"/>
  <c r="L9441" i="13" l="1"/>
  <c r="O9440" i="13"/>
  <c r="P9440" i="13" s="1"/>
  <c r="N9440" i="13"/>
  <c r="M9440" i="13"/>
  <c r="O9441" i="13" l="1"/>
  <c r="P9441" i="13" s="1"/>
  <c r="N9441" i="13"/>
  <c r="L9442" i="13"/>
  <c r="M9441" i="13"/>
  <c r="O9442" i="13" l="1"/>
  <c r="P9442" i="13" s="1"/>
  <c r="L9443" i="13"/>
  <c r="M9442" i="13"/>
  <c r="N9442" i="13"/>
  <c r="N9443" i="13" l="1"/>
  <c r="L9444" i="13"/>
  <c r="O9443" i="13"/>
  <c r="P9443" i="13" s="1"/>
  <c r="M9443" i="13"/>
  <c r="L9445" i="13" l="1"/>
  <c r="O9444" i="13"/>
  <c r="P9444" i="13" s="1"/>
  <c r="M9444" i="13"/>
  <c r="N9444" i="13"/>
  <c r="O9445" i="13" l="1"/>
  <c r="P9445" i="13" s="1"/>
  <c r="N9445" i="13"/>
  <c r="L9446" i="13"/>
  <c r="M9445" i="13"/>
  <c r="O9446" i="13" l="1"/>
  <c r="P9446" i="13" s="1"/>
  <c r="L9447" i="13"/>
  <c r="N9446" i="13"/>
  <c r="M9446" i="13"/>
  <c r="N9447" i="13" l="1"/>
  <c r="L9448" i="13"/>
  <c r="O9447" i="13"/>
  <c r="P9447" i="13" s="1"/>
  <c r="M9447" i="13"/>
  <c r="L9449" i="13" l="1"/>
  <c r="O9448" i="13"/>
  <c r="P9448" i="13" s="1"/>
  <c r="N9448" i="13"/>
  <c r="M9448" i="13"/>
  <c r="O9449" i="13" l="1"/>
  <c r="P9449" i="13" s="1"/>
  <c r="N9449" i="13"/>
  <c r="L9450" i="13"/>
  <c r="M9449" i="13"/>
  <c r="O9450" i="13" l="1"/>
  <c r="P9450" i="13" s="1"/>
  <c r="L9451" i="13"/>
  <c r="M9450" i="13"/>
  <c r="N9450" i="13"/>
  <c r="N9451" i="13" l="1"/>
  <c r="L9452" i="13"/>
  <c r="O9451" i="13"/>
  <c r="P9451" i="13" s="1"/>
  <c r="M9451" i="13"/>
  <c r="L9453" i="13" l="1"/>
  <c r="O9452" i="13"/>
  <c r="P9452" i="13" s="1"/>
  <c r="M9452" i="13"/>
  <c r="N9452" i="13"/>
  <c r="O9453" i="13" l="1"/>
  <c r="P9453" i="13" s="1"/>
  <c r="N9453" i="13"/>
  <c r="L9454" i="13"/>
  <c r="M9453" i="13"/>
  <c r="O9454" i="13" l="1"/>
  <c r="P9454" i="13" s="1"/>
  <c r="L9455" i="13"/>
  <c r="N9454" i="13"/>
  <c r="M9454" i="13"/>
  <c r="N9455" i="13" l="1"/>
  <c r="L9456" i="13"/>
  <c r="O9455" i="13"/>
  <c r="P9455" i="13" s="1"/>
  <c r="M9455" i="13"/>
  <c r="L9457" i="13" l="1"/>
  <c r="O9456" i="13"/>
  <c r="P9456" i="13" s="1"/>
  <c r="N9456" i="13"/>
  <c r="M9456" i="13"/>
  <c r="O9457" i="13" l="1"/>
  <c r="P9457" i="13" s="1"/>
  <c r="N9457" i="13"/>
  <c r="L9458" i="13"/>
  <c r="M9457" i="13"/>
  <c r="O9458" i="13" l="1"/>
  <c r="P9458" i="13" s="1"/>
  <c r="L9459" i="13"/>
  <c r="M9458" i="13"/>
  <c r="N9458" i="13"/>
  <c r="N9459" i="13" l="1"/>
  <c r="L9460" i="13"/>
  <c r="O9459" i="13"/>
  <c r="P9459" i="13" s="1"/>
  <c r="M9459" i="13"/>
  <c r="L9461" i="13" l="1"/>
  <c r="O9460" i="13"/>
  <c r="P9460" i="13" s="1"/>
  <c r="M9460" i="13"/>
  <c r="N9460" i="13"/>
  <c r="O9461" i="13" l="1"/>
  <c r="P9461" i="13" s="1"/>
  <c r="N9461" i="13"/>
  <c r="L9462" i="13"/>
  <c r="M9461" i="13"/>
  <c r="O9462" i="13" l="1"/>
  <c r="P9462" i="13" s="1"/>
  <c r="L9463" i="13"/>
  <c r="N9462" i="13"/>
  <c r="M9462" i="13"/>
  <c r="N9463" i="13" l="1"/>
  <c r="L9464" i="13"/>
  <c r="O9463" i="13"/>
  <c r="P9463" i="13" s="1"/>
  <c r="M9463" i="13"/>
  <c r="L9465" i="13" l="1"/>
  <c r="O9464" i="13"/>
  <c r="P9464" i="13" s="1"/>
  <c r="N9464" i="13"/>
  <c r="M9464" i="13"/>
  <c r="O9465" i="13" l="1"/>
  <c r="P9465" i="13" s="1"/>
  <c r="N9465" i="13"/>
  <c r="L9466" i="13"/>
  <c r="M9465" i="13"/>
  <c r="O9466" i="13" l="1"/>
  <c r="P9466" i="13" s="1"/>
  <c r="L9467" i="13"/>
  <c r="M9466" i="13"/>
  <c r="N9466" i="13"/>
  <c r="N9467" i="13" l="1"/>
  <c r="L9468" i="13"/>
  <c r="O9467" i="13"/>
  <c r="P9467" i="13" s="1"/>
  <c r="M9467" i="13"/>
  <c r="L9469" i="13" l="1"/>
  <c r="O9468" i="13"/>
  <c r="P9468" i="13" s="1"/>
  <c r="M9468" i="13"/>
  <c r="N9468" i="13"/>
  <c r="O9469" i="13" l="1"/>
  <c r="P9469" i="13" s="1"/>
  <c r="N9469" i="13"/>
  <c r="L9470" i="13"/>
  <c r="M9469" i="13"/>
  <c r="O9470" i="13" l="1"/>
  <c r="P9470" i="13" s="1"/>
  <c r="L9471" i="13"/>
  <c r="N9470" i="13"/>
  <c r="M9470" i="13"/>
  <c r="N9471" i="13" l="1"/>
  <c r="L9472" i="13"/>
  <c r="O9471" i="13"/>
  <c r="P9471" i="13" s="1"/>
  <c r="M9471" i="13"/>
  <c r="L9473" i="13" l="1"/>
  <c r="O9472" i="13"/>
  <c r="P9472" i="13" s="1"/>
  <c r="N9472" i="13"/>
  <c r="M9472" i="13"/>
  <c r="O9473" i="13" l="1"/>
  <c r="P9473" i="13" s="1"/>
  <c r="N9473" i="13"/>
  <c r="L9474" i="13"/>
  <c r="M9473" i="13"/>
  <c r="O9474" i="13" l="1"/>
  <c r="P9474" i="13" s="1"/>
  <c r="L9475" i="13"/>
  <c r="M9474" i="13"/>
  <c r="N9474" i="13"/>
  <c r="N9475" i="13" l="1"/>
  <c r="L9476" i="13"/>
  <c r="O9475" i="13"/>
  <c r="P9475" i="13" s="1"/>
  <c r="M9475" i="13"/>
  <c r="L9477" i="13" l="1"/>
  <c r="O9476" i="13"/>
  <c r="P9476" i="13" s="1"/>
  <c r="M9476" i="13"/>
  <c r="N9476" i="13"/>
  <c r="O9477" i="13" l="1"/>
  <c r="P9477" i="13" s="1"/>
  <c r="N9477" i="13"/>
  <c r="L9478" i="13"/>
  <c r="M9477" i="13"/>
  <c r="O9478" i="13" l="1"/>
  <c r="P9478" i="13" s="1"/>
  <c r="L9479" i="13"/>
  <c r="N9478" i="13"/>
  <c r="M9478" i="13"/>
  <c r="N9479" i="13" l="1"/>
  <c r="L9480" i="13"/>
  <c r="O9479" i="13"/>
  <c r="P9479" i="13" s="1"/>
  <c r="M9479" i="13"/>
  <c r="L9481" i="13" l="1"/>
  <c r="O9480" i="13"/>
  <c r="P9480" i="13" s="1"/>
  <c r="N9480" i="13"/>
  <c r="M9480" i="13"/>
  <c r="O9481" i="13" l="1"/>
  <c r="P9481" i="13" s="1"/>
  <c r="N9481" i="13"/>
  <c r="L9482" i="13"/>
  <c r="M9481" i="13"/>
  <c r="O9482" i="13" l="1"/>
  <c r="P9482" i="13" s="1"/>
  <c r="L9483" i="13"/>
  <c r="M9482" i="13"/>
  <c r="N9482" i="13"/>
  <c r="N9483" i="13" l="1"/>
  <c r="L9484" i="13"/>
  <c r="O9483" i="13"/>
  <c r="P9483" i="13" s="1"/>
  <c r="M9483" i="13"/>
  <c r="L9485" i="13" l="1"/>
  <c r="O9484" i="13"/>
  <c r="P9484" i="13" s="1"/>
  <c r="M9484" i="13"/>
  <c r="N9484" i="13"/>
  <c r="O9485" i="13" l="1"/>
  <c r="P9485" i="13" s="1"/>
  <c r="N9485" i="13"/>
  <c r="L9486" i="13"/>
  <c r="M9485" i="13"/>
  <c r="O9486" i="13" l="1"/>
  <c r="P9486" i="13" s="1"/>
  <c r="L9487" i="13"/>
  <c r="N9486" i="13"/>
  <c r="M9486" i="13"/>
  <c r="N9487" i="13" l="1"/>
  <c r="L9488" i="13"/>
  <c r="O9487" i="13"/>
  <c r="P9487" i="13" s="1"/>
  <c r="M9487" i="13"/>
  <c r="L9489" i="13" l="1"/>
  <c r="O9488" i="13"/>
  <c r="P9488" i="13" s="1"/>
  <c r="N9488" i="13"/>
  <c r="M9488" i="13"/>
  <c r="O9489" i="13" l="1"/>
  <c r="P9489" i="13" s="1"/>
  <c r="N9489" i="13"/>
  <c r="L9490" i="13"/>
  <c r="M9489" i="13"/>
  <c r="O9490" i="13" l="1"/>
  <c r="P9490" i="13" s="1"/>
  <c r="L9491" i="13"/>
  <c r="M9490" i="13"/>
  <c r="N9490" i="13"/>
  <c r="N9491" i="13" l="1"/>
  <c r="L9492" i="13"/>
  <c r="O9491" i="13"/>
  <c r="P9491" i="13" s="1"/>
  <c r="M9491" i="13"/>
  <c r="L9493" i="13" l="1"/>
  <c r="O9492" i="13"/>
  <c r="P9492" i="13" s="1"/>
  <c r="M9492" i="13"/>
  <c r="N9492" i="13"/>
  <c r="O9493" i="13" l="1"/>
  <c r="P9493" i="13" s="1"/>
  <c r="N9493" i="13"/>
  <c r="L9494" i="13"/>
  <c r="M9493" i="13"/>
  <c r="O9494" i="13" l="1"/>
  <c r="P9494" i="13" s="1"/>
  <c r="L9495" i="13"/>
  <c r="N9494" i="13"/>
  <c r="M9494" i="13"/>
  <c r="N9495" i="13" l="1"/>
  <c r="L9496" i="13"/>
  <c r="O9495" i="13"/>
  <c r="P9495" i="13" s="1"/>
  <c r="M9495" i="13"/>
  <c r="L9497" i="13" l="1"/>
  <c r="O9496" i="13"/>
  <c r="P9496" i="13" s="1"/>
  <c r="N9496" i="13"/>
  <c r="M9496" i="13"/>
  <c r="O9497" i="13" l="1"/>
  <c r="P9497" i="13" s="1"/>
  <c r="N9497" i="13"/>
  <c r="L9498" i="13"/>
  <c r="M9497" i="13"/>
  <c r="O9498" i="13" l="1"/>
  <c r="P9498" i="13" s="1"/>
  <c r="L9499" i="13"/>
  <c r="M9498" i="13"/>
  <c r="N9498" i="13"/>
  <c r="N9499" i="13" l="1"/>
  <c r="L9500" i="13"/>
  <c r="O9499" i="13"/>
  <c r="P9499" i="13" s="1"/>
  <c r="M9499" i="13"/>
  <c r="L9501" i="13" l="1"/>
  <c r="O9500" i="13"/>
  <c r="P9500" i="13" s="1"/>
  <c r="M9500" i="13"/>
  <c r="N9500" i="13"/>
  <c r="O9501" i="13" l="1"/>
  <c r="P9501" i="13" s="1"/>
  <c r="N9501" i="13"/>
  <c r="L9502" i="13"/>
  <c r="M9501" i="13"/>
  <c r="O9502" i="13" l="1"/>
  <c r="P9502" i="13" s="1"/>
  <c r="L9503" i="13"/>
  <c r="N9502" i="13"/>
  <c r="M9502" i="13"/>
  <c r="N9503" i="13" l="1"/>
  <c r="L9504" i="13"/>
  <c r="O9503" i="13"/>
  <c r="P9503" i="13" s="1"/>
  <c r="M9503" i="13"/>
  <c r="L9505" i="13" l="1"/>
  <c r="O9504" i="13"/>
  <c r="P9504" i="13" s="1"/>
  <c r="N9504" i="13"/>
  <c r="M9504" i="13"/>
  <c r="O9505" i="13" l="1"/>
  <c r="P9505" i="13" s="1"/>
  <c r="N9505" i="13"/>
  <c r="L9506" i="13"/>
  <c r="M9505" i="13"/>
  <c r="O9506" i="13" l="1"/>
  <c r="P9506" i="13" s="1"/>
  <c r="L9507" i="13"/>
  <c r="M9506" i="13"/>
  <c r="N9506" i="13"/>
  <c r="N9507" i="13" l="1"/>
  <c r="L9508" i="13"/>
  <c r="O9507" i="13"/>
  <c r="P9507" i="13" s="1"/>
  <c r="M9507" i="13"/>
  <c r="L9509" i="13" l="1"/>
  <c r="O9508" i="13"/>
  <c r="P9508" i="13" s="1"/>
  <c r="M9508" i="13"/>
  <c r="N9508" i="13"/>
  <c r="O9509" i="13" l="1"/>
  <c r="P9509" i="13" s="1"/>
  <c r="N9509" i="13"/>
  <c r="L9510" i="13"/>
  <c r="M9509" i="13"/>
  <c r="O9510" i="13" l="1"/>
  <c r="P9510" i="13" s="1"/>
  <c r="L9511" i="13"/>
  <c r="N9510" i="13"/>
  <c r="M9510" i="13"/>
  <c r="N9511" i="13" l="1"/>
  <c r="L9512" i="13"/>
  <c r="O9511" i="13"/>
  <c r="P9511" i="13" s="1"/>
  <c r="M9511" i="13"/>
  <c r="L9513" i="13" l="1"/>
  <c r="O9512" i="13"/>
  <c r="P9512" i="13" s="1"/>
  <c r="N9512" i="13"/>
  <c r="M9512" i="13"/>
  <c r="O9513" i="13" l="1"/>
  <c r="P9513" i="13" s="1"/>
  <c r="N9513" i="13"/>
  <c r="L9514" i="13"/>
  <c r="M9513" i="13"/>
  <c r="O9514" i="13" l="1"/>
  <c r="P9514" i="13" s="1"/>
  <c r="L9515" i="13"/>
  <c r="M9514" i="13"/>
  <c r="N9514" i="13"/>
  <c r="N9515" i="13" l="1"/>
  <c r="L9516" i="13"/>
  <c r="O9515" i="13"/>
  <c r="P9515" i="13" s="1"/>
  <c r="M9515" i="13"/>
  <c r="L9517" i="13" l="1"/>
  <c r="O9516" i="13"/>
  <c r="P9516" i="13" s="1"/>
  <c r="M9516" i="13"/>
  <c r="N9516" i="13"/>
  <c r="O9517" i="13" l="1"/>
  <c r="P9517" i="13" s="1"/>
  <c r="N9517" i="13"/>
  <c r="L9518" i="13"/>
  <c r="M9517" i="13"/>
  <c r="O9518" i="13" l="1"/>
  <c r="P9518" i="13" s="1"/>
  <c r="L9519" i="13"/>
  <c r="N9518" i="13"/>
  <c r="M9518" i="13"/>
  <c r="N9519" i="13" l="1"/>
  <c r="L9520" i="13"/>
  <c r="O9519" i="13"/>
  <c r="P9519" i="13" s="1"/>
  <c r="M9519" i="13"/>
  <c r="L9521" i="13" l="1"/>
  <c r="O9520" i="13"/>
  <c r="P9520" i="13" s="1"/>
  <c r="N9520" i="13"/>
  <c r="M9520" i="13"/>
  <c r="O9521" i="13" l="1"/>
  <c r="P9521" i="13" s="1"/>
  <c r="N9521" i="13"/>
  <c r="L9522" i="13"/>
  <c r="M9521" i="13"/>
  <c r="O9522" i="13" l="1"/>
  <c r="P9522" i="13" s="1"/>
  <c r="L9523" i="13"/>
  <c r="M9522" i="13"/>
  <c r="N9522" i="13"/>
  <c r="N9523" i="13" l="1"/>
  <c r="L9524" i="13"/>
  <c r="O9523" i="13"/>
  <c r="P9523" i="13" s="1"/>
  <c r="M9523" i="13"/>
  <c r="L9525" i="13" l="1"/>
  <c r="O9524" i="13"/>
  <c r="P9524" i="13" s="1"/>
  <c r="M9524" i="13"/>
  <c r="N9524" i="13"/>
  <c r="O9525" i="13" l="1"/>
  <c r="P9525" i="13" s="1"/>
  <c r="N9525" i="13"/>
  <c r="L9526" i="13"/>
  <c r="M9525" i="13"/>
  <c r="O9526" i="13" l="1"/>
  <c r="P9526" i="13" s="1"/>
  <c r="L9527" i="13"/>
  <c r="N9526" i="13"/>
  <c r="M9526" i="13"/>
  <c r="N9527" i="13" l="1"/>
  <c r="L9528" i="13"/>
  <c r="O9527" i="13"/>
  <c r="P9527" i="13" s="1"/>
  <c r="M9527" i="13"/>
  <c r="L9529" i="13" l="1"/>
  <c r="O9528" i="13"/>
  <c r="P9528" i="13" s="1"/>
  <c r="N9528" i="13"/>
  <c r="M9528" i="13"/>
  <c r="O9529" i="13" l="1"/>
  <c r="P9529" i="13" s="1"/>
  <c r="N9529" i="13"/>
  <c r="L9530" i="13"/>
  <c r="M9529" i="13"/>
  <c r="O9530" i="13" l="1"/>
  <c r="P9530" i="13" s="1"/>
  <c r="L9531" i="13"/>
  <c r="M9530" i="13"/>
  <c r="N9530" i="13"/>
  <c r="N9531" i="13" l="1"/>
  <c r="L9532" i="13"/>
  <c r="O9531" i="13"/>
  <c r="P9531" i="13" s="1"/>
  <c r="M9531" i="13"/>
  <c r="L9533" i="13" l="1"/>
  <c r="O9532" i="13"/>
  <c r="P9532" i="13" s="1"/>
  <c r="M9532" i="13"/>
  <c r="N9532" i="13"/>
  <c r="O9533" i="13" l="1"/>
  <c r="P9533" i="13" s="1"/>
  <c r="N9533" i="13"/>
  <c r="L9534" i="13"/>
  <c r="M9533" i="13"/>
  <c r="O9534" i="13" l="1"/>
  <c r="P9534" i="13" s="1"/>
  <c r="L9535" i="13"/>
  <c r="N9534" i="13"/>
  <c r="M9534" i="13"/>
  <c r="N9535" i="13" l="1"/>
  <c r="L9536" i="13"/>
  <c r="O9535" i="13"/>
  <c r="P9535" i="13" s="1"/>
  <c r="M9535" i="13"/>
  <c r="L9537" i="13" l="1"/>
  <c r="O9536" i="13"/>
  <c r="P9536" i="13" s="1"/>
  <c r="N9536" i="13"/>
  <c r="M9536" i="13"/>
  <c r="O9537" i="13" l="1"/>
  <c r="P9537" i="13" s="1"/>
  <c r="N9537" i="13"/>
  <c r="L9538" i="13"/>
  <c r="M9537" i="13"/>
  <c r="O9538" i="13" l="1"/>
  <c r="P9538" i="13" s="1"/>
  <c r="L9539" i="13"/>
  <c r="M9538" i="13"/>
  <c r="N9538" i="13"/>
  <c r="N9539" i="13" l="1"/>
  <c r="L9540" i="13"/>
  <c r="O9539" i="13"/>
  <c r="P9539" i="13" s="1"/>
  <c r="M9539" i="13"/>
  <c r="L9541" i="13" l="1"/>
  <c r="O9540" i="13"/>
  <c r="P9540" i="13" s="1"/>
  <c r="M9540" i="13"/>
  <c r="N9540" i="13"/>
  <c r="O9541" i="13" l="1"/>
  <c r="P9541" i="13" s="1"/>
  <c r="N9541" i="13"/>
  <c r="L9542" i="13"/>
  <c r="M9541" i="13"/>
  <c r="O9542" i="13" l="1"/>
  <c r="P9542" i="13" s="1"/>
  <c r="L9543" i="13"/>
  <c r="N9542" i="13"/>
  <c r="M9542" i="13"/>
  <c r="N9543" i="13" l="1"/>
  <c r="L9544" i="13"/>
  <c r="O9543" i="13"/>
  <c r="P9543" i="13" s="1"/>
  <c r="M9543" i="13"/>
  <c r="L9545" i="13" l="1"/>
  <c r="O9544" i="13"/>
  <c r="P9544" i="13" s="1"/>
  <c r="N9544" i="13"/>
  <c r="M9544" i="13"/>
  <c r="O9545" i="13" l="1"/>
  <c r="P9545" i="13" s="1"/>
  <c r="N9545" i="13"/>
  <c r="L9546" i="13"/>
  <c r="M9545" i="13"/>
  <c r="O9546" i="13" l="1"/>
  <c r="P9546" i="13" s="1"/>
  <c r="L9547" i="13"/>
  <c r="M9546" i="13"/>
  <c r="N9546" i="13"/>
  <c r="N9547" i="13" l="1"/>
  <c r="L9548" i="13"/>
  <c r="O9547" i="13"/>
  <c r="P9547" i="13" s="1"/>
  <c r="M9547" i="13"/>
  <c r="L9549" i="13" l="1"/>
  <c r="O9548" i="13"/>
  <c r="P9548" i="13" s="1"/>
  <c r="M9548" i="13"/>
  <c r="N9548" i="13"/>
  <c r="O9549" i="13" l="1"/>
  <c r="P9549" i="13" s="1"/>
  <c r="N9549" i="13"/>
  <c r="L9550" i="13"/>
  <c r="M9549" i="13"/>
  <c r="O9550" i="13" l="1"/>
  <c r="P9550" i="13" s="1"/>
  <c r="L9551" i="13"/>
  <c r="N9550" i="13"/>
  <c r="M9550" i="13"/>
  <c r="N9551" i="13" l="1"/>
  <c r="L9552" i="13"/>
  <c r="O9551" i="13"/>
  <c r="P9551" i="13" s="1"/>
  <c r="M9551" i="13"/>
  <c r="L9553" i="13" l="1"/>
  <c r="O9552" i="13"/>
  <c r="P9552" i="13" s="1"/>
  <c r="N9552" i="13"/>
  <c r="M9552" i="13"/>
  <c r="O9553" i="13" l="1"/>
  <c r="P9553" i="13" s="1"/>
  <c r="N9553" i="13"/>
  <c r="L9554" i="13"/>
  <c r="M9553" i="13"/>
  <c r="O9554" i="13" l="1"/>
  <c r="P9554" i="13" s="1"/>
  <c r="L9555" i="13"/>
  <c r="M9554" i="13"/>
  <c r="N9554" i="13"/>
  <c r="N9555" i="13" l="1"/>
  <c r="L9556" i="13"/>
  <c r="O9555" i="13"/>
  <c r="P9555" i="13" s="1"/>
  <c r="M9555" i="13"/>
  <c r="L9557" i="13" l="1"/>
  <c r="O9556" i="13"/>
  <c r="P9556" i="13" s="1"/>
  <c r="M9556" i="13"/>
  <c r="N9556" i="13"/>
  <c r="O9557" i="13" l="1"/>
  <c r="P9557" i="13" s="1"/>
  <c r="N9557" i="13"/>
  <c r="L9558" i="13"/>
  <c r="M9557" i="13"/>
  <c r="O9558" i="13" l="1"/>
  <c r="P9558" i="13" s="1"/>
  <c r="L9559" i="13"/>
  <c r="N9558" i="13"/>
  <c r="M9558" i="13"/>
  <c r="N9559" i="13" l="1"/>
  <c r="L9560" i="13"/>
  <c r="O9559" i="13"/>
  <c r="P9559" i="13" s="1"/>
  <c r="M9559" i="13"/>
  <c r="L9561" i="13" l="1"/>
  <c r="O9560" i="13"/>
  <c r="P9560" i="13" s="1"/>
  <c r="N9560" i="13"/>
  <c r="M9560" i="13"/>
  <c r="O9561" i="13" l="1"/>
  <c r="P9561" i="13" s="1"/>
  <c r="N9561" i="13"/>
  <c r="L9562" i="13"/>
  <c r="M9561" i="13"/>
  <c r="O9562" i="13" l="1"/>
  <c r="P9562" i="13" s="1"/>
  <c r="L9563" i="13"/>
  <c r="M9562" i="13"/>
  <c r="N9562" i="13"/>
  <c r="N9563" i="13" l="1"/>
  <c r="L9564" i="13"/>
  <c r="O9563" i="13"/>
  <c r="P9563" i="13" s="1"/>
  <c r="M9563" i="13"/>
  <c r="L9565" i="13" l="1"/>
  <c r="O9564" i="13"/>
  <c r="P9564" i="13" s="1"/>
  <c r="M9564" i="13"/>
  <c r="N9564" i="13"/>
  <c r="O9565" i="13" l="1"/>
  <c r="P9565" i="13" s="1"/>
  <c r="N9565" i="13"/>
  <c r="L9566" i="13"/>
  <c r="M9565" i="13"/>
  <c r="O9566" i="13" l="1"/>
  <c r="P9566" i="13" s="1"/>
  <c r="L9567" i="13"/>
  <c r="N9566" i="13"/>
  <c r="M9566" i="13"/>
  <c r="N9567" i="13" l="1"/>
  <c r="L9568" i="13"/>
  <c r="O9567" i="13"/>
  <c r="P9567" i="13" s="1"/>
  <c r="M9567" i="13"/>
  <c r="L9569" i="13" l="1"/>
  <c r="O9568" i="13"/>
  <c r="P9568" i="13" s="1"/>
  <c r="N9568" i="13"/>
  <c r="M9568" i="13"/>
  <c r="O9569" i="13" l="1"/>
  <c r="P9569" i="13" s="1"/>
  <c r="N9569" i="13"/>
  <c r="L9570" i="13"/>
  <c r="M9569" i="13"/>
  <c r="O9570" i="13" l="1"/>
  <c r="P9570" i="13" s="1"/>
  <c r="L9571" i="13"/>
  <c r="M9570" i="13"/>
  <c r="N9570" i="13"/>
  <c r="N9571" i="13" l="1"/>
  <c r="L9572" i="13"/>
  <c r="O9571" i="13"/>
  <c r="P9571" i="13" s="1"/>
  <c r="M9571" i="13"/>
  <c r="L9573" i="13" l="1"/>
  <c r="O9572" i="13"/>
  <c r="P9572" i="13" s="1"/>
  <c r="M9572" i="13"/>
  <c r="N9572" i="13"/>
  <c r="O9573" i="13" l="1"/>
  <c r="P9573" i="13" s="1"/>
  <c r="N9573" i="13"/>
  <c r="L9574" i="13"/>
  <c r="M9573" i="13"/>
  <c r="O9574" i="13" l="1"/>
  <c r="P9574" i="13" s="1"/>
  <c r="L9575" i="13"/>
  <c r="N9574" i="13"/>
  <c r="M9574" i="13"/>
  <c r="N9575" i="13" l="1"/>
  <c r="L9576" i="13"/>
  <c r="O9575" i="13"/>
  <c r="P9575" i="13" s="1"/>
  <c r="M9575" i="13"/>
  <c r="L9577" i="13" l="1"/>
  <c r="O9576" i="13"/>
  <c r="P9576" i="13" s="1"/>
  <c r="N9576" i="13"/>
  <c r="M9576" i="13"/>
  <c r="O9577" i="13" l="1"/>
  <c r="P9577" i="13" s="1"/>
  <c r="N9577" i="13"/>
  <c r="L9578" i="13"/>
  <c r="M9577" i="13"/>
  <c r="O9578" i="13" l="1"/>
  <c r="P9578" i="13" s="1"/>
  <c r="L9579" i="13"/>
  <c r="M9578" i="13"/>
  <c r="N9578" i="13"/>
  <c r="N9579" i="13" l="1"/>
  <c r="L9580" i="13"/>
  <c r="O9579" i="13"/>
  <c r="P9579" i="13" s="1"/>
  <c r="M9579" i="13"/>
  <c r="L9581" i="13" l="1"/>
  <c r="O9580" i="13"/>
  <c r="P9580" i="13" s="1"/>
  <c r="M9580" i="13"/>
  <c r="N9580" i="13"/>
  <c r="O9581" i="13" l="1"/>
  <c r="P9581" i="13" s="1"/>
  <c r="N9581" i="13"/>
  <c r="L9582" i="13"/>
  <c r="M9581" i="13"/>
  <c r="O9582" i="13" l="1"/>
  <c r="P9582" i="13" s="1"/>
  <c r="L9583" i="13"/>
  <c r="N9582" i="13"/>
  <c r="M9582" i="13"/>
  <c r="N9583" i="13" l="1"/>
  <c r="L9584" i="13"/>
  <c r="O9583" i="13"/>
  <c r="P9583" i="13" s="1"/>
  <c r="M9583" i="13"/>
  <c r="L9585" i="13" l="1"/>
  <c r="O9584" i="13"/>
  <c r="P9584" i="13" s="1"/>
  <c r="N9584" i="13"/>
  <c r="M9584" i="13"/>
  <c r="O9585" i="13" l="1"/>
  <c r="P9585" i="13" s="1"/>
  <c r="N9585" i="13"/>
  <c r="L9586" i="13"/>
  <c r="M9585" i="13"/>
  <c r="O9586" i="13" l="1"/>
  <c r="P9586" i="13" s="1"/>
  <c r="L9587" i="13"/>
  <c r="M9586" i="13"/>
  <c r="N9586" i="13"/>
  <c r="N9587" i="13" l="1"/>
  <c r="L9588" i="13"/>
  <c r="O9587" i="13"/>
  <c r="P9587" i="13" s="1"/>
  <c r="M9587" i="13"/>
  <c r="L9589" i="13" l="1"/>
  <c r="O9588" i="13"/>
  <c r="P9588" i="13" s="1"/>
  <c r="M9588" i="13"/>
  <c r="N9588" i="13"/>
  <c r="O9589" i="13" l="1"/>
  <c r="P9589" i="13" s="1"/>
  <c r="N9589" i="13"/>
  <c r="L9590" i="13"/>
  <c r="M9589" i="13"/>
  <c r="O9590" i="13" l="1"/>
  <c r="P9590" i="13" s="1"/>
  <c r="L9591" i="13"/>
  <c r="N9590" i="13"/>
  <c r="M9590" i="13"/>
  <c r="N9591" i="13" l="1"/>
  <c r="L9592" i="13"/>
  <c r="O9591" i="13"/>
  <c r="P9591" i="13" s="1"/>
  <c r="M9591" i="13"/>
  <c r="L9593" i="13" l="1"/>
  <c r="O9592" i="13"/>
  <c r="P9592" i="13" s="1"/>
  <c r="N9592" i="13"/>
  <c r="M9592" i="13"/>
  <c r="O9593" i="13" l="1"/>
  <c r="P9593" i="13" s="1"/>
  <c r="N9593" i="13"/>
  <c r="L9594" i="13"/>
  <c r="M9593" i="13"/>
  <c r="O9594" i="13" l="1"/>
  <c r="P9594" i="13" s="1"/>
  <c r="L9595" i="13"/>
  <c r="M9594" i="13"/>
  <c r="N9594" i="13"/>
  <c r="N9595" i="13" l="1"/>
  <c r="L9596" i="13"/>
  <c r="O9595" i="13"/>
  <c r="P9595" i="13" s="1"/>
  <c r="M9595" i="13"/>
  <c r="L9597" i="13" l="1"/>
  <c r="O9596" i="13"/>
  <c r="P9596" i="13" s="1"/>
  <c r="M9596" i="13"/>
  <c r="N9596" i="13"/>
  <c r="O9597" i="13" l="1"/>
  <c r="P9597" i="13" s="1"/>
  <c r="N9597" i="13"/>
  <c r="L9598" i="13"/>
  <c r="M9597" i="13"/>
  <c r="O9598" i="13" l="1"/>
  <c r="P9598" i="13" s="1"/>
  <c r="L9599" i="13"/>
  <c r="N9598" i="13"/>
  <c r="M9598" i="13"/>
  <c r="N9599" i="13" l="1"/>
  <c r="L9600" i="13"/>
  <c r="O9599" i="13"/>
  <c r="P9599" i="13" s="1"/>
  <c r="M9599" i="13"/>
  <c r="L9601" i="13" l="1"/>
  <c r="O9600" i="13"/>
  <c r="P9600" i="13" s="1"/>
  <c r="N9600" i="13"/>
  <c r="M9600" i="13"/>
  <c r="O9601" i="13" l="1"/>
  <c r="P9601" i="13" s="1"/>
  <c r="N9601" i="13"/>
  <c r="L9602" i="13"/>
  <c r="M9601" i="13"/>
  <c r="O9602" i="13" l="1"/>
  <c r="P9602" i="13" s="1"/>
  <c r="L9603" i="13"/>
  <c r="M9602" i="13"/>
  <c r="N9602" i="13"/>
  <c r="N9603" i="13" l="1"/>
  <c r="L9604" i="13"/>
  <c r="O9603" i="13"/>
  <c r="P9603" i="13" s="1"/>
  <c r="M9603" i="13"/>
  <c r="L9605" i="13" l="1"/>
  <c r="O9604" i="13"/>
  <c r="P9604" i="13" s="1"/>
  <c r="M9604" i="13"/>
  <c r="N9604" i="13"/>
  <c r="O9605" i="13" l="1"/>
  <c r="P9605" i="13" s="1"/>
  <c r="N9605" i="13"/>
  <c r="L9606" i="13"/>
  <c r="M9605" i="13"/>
  <c r="O9606" i="13" l="1"/>
  <c r="P9606" i="13" s="1"/>
  <c r="L9607" i="13"/>
  <c r="N9606" i="13"/>
  <c r="M9606" i="13"/>
  <c r="N9607" i="13" l="1"/>
  <c r="L9608" i="13"/>
  <c r="O9607" i="13"/>
  <c r="P9607" i="13" s="1"/>
  <c r="M9607" i="13"/>
  <c r="L9609" i="13" l="1"/>
  <c r="O9608" i="13"/>
  <c r="P9608" i="13" s="1"/>
  <c r="N9608" i="13"/>
  <c r="M9608" i="13"/>
  <c r="O9609" i="13" l="1"/>
  <c r="P9609" i="13" s="1"/>
  <c r="N9609" i="13"/>
  <c r="L9610" i="13"/>
  <c r="M9609" i="13"/>
  <c r="O9610" i="13" l="1"/>
  <c r="P9610" i="13" s="1"/>
  <c r="L9611" i="13"/>
  <c r="M9610" i="13"/>
  <c r="N9610" i="13"/>
  <c r="N9611" i="13" l="1"/>
  <c r="L9612" i="13"/>
  <c r="O9611" i="13"/>
  <c r="P9611" i="13" s="1"/>
  <c r="M9611" i="13"/>
  <c r="L9613" i="13" l="1"/>
  <c r="O9612" i="13"/>
  <c r="P9612" i="13" s="1"/>
  <c r="M9612" i="13"/>
  <c r="N9612" i="13"/>
  <c r="O9613" i="13" l="1"/>
  <c r="P9613" i="13" s="1"/>
  <c r="N9613" i="13"/>
  <c r="L9614" i="13"/>
  <c r="M9613" i="13"/>
  <c r="O9614" i="13" l="1"/>
  <c r="P9614" i="13" s="1"/>
  <c r="L9615" i="13"/>
  <c r="N9614" i="13"/>
  <c r="M9614" i="13"/>
  <c r="N9615" i="13" l="1"/>
  <c r="L9616" i="13"/>
  <c r="O9615" i="13"/>
  <c r="P9615" i="13" s="1"/>
  <c r="M9615" i="13"/>
  <c r="L9617" i="13" l="1"/>
  <c r="O9616" i="13"/>
  <c r="P9616" i="13" s="1"/>
  <c r="N9616" i="13"/>
  <c r="M9616" i="13"/>
  <c r="O9617" i="13" l="1"/>
  <c r="P9617" i="13" s="1"/>
  <c r="N9617" i="13"/>
  <c r="L9618" i="13"/>
  <c r="M9617" i="13"/>
  <c r="O9618" i="13" l="1"/>
  <c r="P9618" i="13" s="1"/>
  <c r="L9619" i="13"/>
  <c r="M9618" i="13"/>
  <c r="N9618" i="13"/>
  <c r="N9619" i="13" l="1"/>
  <c r="L9620" i="13"/>
  <c r="O9619" i="13"/>
  <c r="P9619" i="13" s="1"/>
  <c r="M9619" i="13"/>
  <c r="L9621" i="13" l="1"/>
  <c r="O9620" i="13"/>
  <c r="P9620" i="13" s="1"/>
  <c r="M9620" i="13"/>
  <c r="N9620" i="13"/>
  <c r="O9621" i="13" l="1"/>
  <c r="P9621" i="13" s="1"/>
  <c r="N9621" i="13"/>
  <c r="L9622" i="13"/>
  <c r="M9621" i="13"/>
  <c r="O9622" i="13" l="1"/>
  <c r="P9622" i="13" s="1"/>
  <c r="L9623" i="13"/>
  <c r="N9622" i="13"/>
  <c r="M9622" i="13"/>
  <c r="N9623" i="13" l="1"/>
  <c r="L9624" i="13"/>
  <c r="O9623" i="13"/>
  <c r="P9623" i="13" s="1"/>
  <c r="M9623" i="13"/>
  <c r="L9625" i="13" l="1"/>
  <c r="O9624" i="13"/>
  <c r="P9624" i="13" s="1"/>
  <c r="N9624" i="13"/>
  <c r="M9624" i="13"/>
  <c r="O9625" i="13" l="1"/>
  <c r="P9625" i="13" s="1"/>
  <c r="N9625" i="13"/>
  <c r="L9626" i="13"/>
  <c r="M9625" i="13"/>
  <c r="O9626" i="13" l="1"/>
  <c r="P9626" i="13" s="1"/>
  <c r="L9627" i="13"/>
  <c r="M9626" i="13"/>
  <c r="N9626" i="13"/>
  <c r="N9627" i="13" l="1"/>
  <c r="L9628" i="13"/>
  <c r="O9627" i="13"/>
  <c r="P9627" i="13" s="1"/>
  <c r="M9627" i="13"/>
  <c r="L9629" i="13" l="1"/>
  <c r="O9628" i="13"/>
  <c r="P9628" i="13" s="1"/>
  <c r="M9628" i="13"/>
  <c r="N9628" i="13"/>
  <c r="O9629" i="13" l="1"/>
  <c r="P9629" i="13" s="1"/>
  <c r="N9629" i="13"/>
  <c r="L9630" i="13"/>
  <c r="M9629" i="13"/>
  <c r="O9630" i="13" l="1"/>
  <c r="P9630" i="13" s="1"/>
  <c r="L9631" i="13"/>
  <c r="N9630" i="13"/>
  <c r="M9630" i="13"/>
  <c r="N9631" i="13" l="1"/>
  <c r="L9632" i="13"/>
  <c r="O9631" i="13"/>
  <c r="P9631" i="13" s="1"/>
  <c r="M9631" i="13"/>
  <c r="L9633" i="13" l="1"/>
  <c r="O9632" i="13"/>
  <c r="P9632" i="13" s="1"/>
  <c r="N9632" i="13"/>
  <c r="M9632" i="13"/>
  <c r="O9633" i="13" l="1"/>
  <c r="P9633" i="13" s="1"/>
  <c r="N9633" i="13"/>
  <c r="L9634" i="13"/>
  <c r="M9633" i="13"/>
  <c r="O9634" i="13" l="1"/>
  <c r="P9634" i="13" s="1"/>
  <c r="L9635" i="13"/>
  <c r="M9634" i="13"/>
  <c r="N9634" i="13"/>
  <c r="N9635" i="13" l="1"/>
  <c r="L9636" i="13"/>
  <c r="O9635" i="13"/>
  <c r="P9635" i="13" s="1"/>
  <c r="M9635" i="13"/>
  <c r="L9637" i="13" l="1"/>
  <c r="O9636" i="13"/>
  <c r="P9636" i="13" s="1"/>
  <c r="M9636" i="13"/>
  <c r="N9636" i="13"/>
  <c r="O9637" i="13" l="1"/>
  <c r="P9637" i="13" s="1"/>
  <c r="N9637" i="13"/>
  <c r="L9638" i="13"/>
  <c r="M9637" i="13"/>
  <c r="O9638" i="13" l="1"/>
  <c r="P9638" i="13" s="1"/>
  <c r="L9639" i="13"/>
  <c r="N9638" i="13"/>
  <c r="M9638" i="13"/>
  <c r="N9639" i="13" l="1"/>
  <c r="L9640" i="13"/>
  <c r="O9639" i="13"/>
  <c r="P9639" i="13" s="1"/>
  <c r="M9639" i="13"/>
  <c r="L9641" i="13" l="1"/>
  <c r="O9640" i="13"/>
  <c r="P9640" i="13" s="1"/>
  <c r="N9640" i="13"/>
  <c r="M9640" i="13"/>
  <c r="O9641" i="13" l="1"/>
  <c r="P9641" i="13" s="1"/>
  <c r="N9641" i="13"/>
  <c r="L9642" i="13"/>
  <c r="M9641" i="13"/>
  <c r="O9642" i="13" l="1"/>
  <c r="P9642" i="13" s="1"/>
  <c r="L9643" i="13"/>
  <c r="M9642" i="13"/>
  <c r="N9642" i="13"/>
  <c r="N9643" i="13" l="1"/>
  <c r="L9644" i="13"/>
  <c r="O9643" i="13"/>
  <c r="P9643" i="13" s="1"/>
  <c r="M9643" i="13"/>
  <c r="L9645" i="13" l="1"/>
  <c r="O9644" i="13"/>
  <c r="P9644" i="13" s="1"/>
  <c r="M9644" i="13"/>
  <c r="N9644" i="13"/>
  <c r="O9645" i="13" l="1"/>
  <c r="P9645" i="13" s="1"/>
  <c r="N9645" i="13"/>
  <c r="L9646" i="13"/>
  <c r="M9645" i="13"/>
  <c r="O9646" i="13" l="1"/>
  <c r="P9646" i="13" s="1"/>
  <c r="L9647" i="13"/>
  <c r="N9646" i="13"/>
  <c r="M9646" i="13"/>
  <c r="N9647" i="13" l="1"/>
  <c r="L9648" i="13"/>
  <c r="O9647" i="13"/>
  <c r="P9647" i="13" s="1"/>
  <c r="M9647" i="13"/>
  <c r="L9649" i="13" l="1"/>
  <c r="O9648" i="13"/>
  <c r="P9648" i="13" s="1"/>
  <c r="N9648" i="13"/>
  <c r="M9648" i="13"/>
  <c r="O9649" i="13" l="1"/>
  <c r="P9649" i="13" s="1"/>
  <c r="N9649" i="13"/>
  <c r="L9650" i="13"/>
  <c r="M9649" i="13"/>
  <c r="O9650" i="13" l="1"/>
  <c r="P9650" i="13" s="1"/>
  <c r="L9651" i="13"/>
  <c r="M9650" i="13"/>
  <c r="N9650" i="13"/>
  <c r="N9651" i="13" l="1"/>
  <c r="L9652" i="13"/>
  <c r="O9651" i="13"/>
  <c r="P9651" i="13" s="1"/>
  <c r="M9651" i="13"/>
  <c r="L9653" i="13" l="1"/>
  <c r="O9652" i="13"/>
  <c r="P9652" i="13" s="1"/>
  <c r="M9652" i="13"/>
  <c r="N9652" i="13"/>
  <c r="O9653" i="13" l="1"/>
  <c r="P9653" i="13" s="1"/>
  <c r="N9653" i="13"/>
  <c r="L9654" i="13"/>
  <c r="M9653" i="13"/>
  <c r="O9654" i="13" l="1"/>
  <c r="P9654" i="13" s="1"/>
  <c r="L9655" i="13"/>
  <c r="N9654" i="13"/>
  <c r="M9654" i="13"/>
  <c r="N9655" i="13" l="1"/>
  <c r="L9656" i="13"/>
  <c r="O9655" i="13"/>
  <c r="P9655" i="13" s="1"/>
  <c r="M9655" i="13"/>
  <c r="L9657" i="13" l="1"/>
  <c r="O9656" i="13"/>
  <c r="P9656" i="13" s="1"/>
  <c r="N9656" i="13"/>
  <c r="M9656" i="13"/>
  <c r="O9657" i="13" l="1"/>
  <c r="P9657" i="13" s="1"/>
  <c r="N9657" i="13"/>
  <c r="L9658" i="13"/>
  <c r="M9657" i="13"/>
  <c r="O9658" i="13" l="1"/>
  <c r="P9658" i="13" s="1"/>
  <c r="L9659" i="13"/>
  <c r="M9658" i="13"/>
  <c r="N9658" i="13"/>
  <c r="N9659" i="13" l="1"/>
  <c r="L9660" i="13"/>
  <c r="O9659" i="13"/>
  <c r="P9659" i="13" s="1"/>
  <c r="M9659" i="13"/>
  <c r="L9661" i="13" l="1"/>
  <c r="O9660" i="13"/>
  <c r="P9660" i="13" s="1"/>
  <c r="M9660" i="13"/>
  <c r="N9660" i="13"/>
  <c r="O9661" i="13" l="1"/>
  <c r="P9661" i="13" s="1"/>
  <c r="N9661" i="13"/>
  <c r="L9662" i="13"/>
  <c r="M9661" i="13"/>
  <c r="O9662" i="13" l="1"/>
  <c r="P9662" i="13" s="1"/>
  <c r="L9663" i="13"/>
  <c r="N9662" i="13"/>
  <c r="M9662" i="13"/>
  <c r="N9663" i="13" l="1"/>
  <c r="L9664" i="13"/>
  <c r="O9663" i="13"/>
  <c r="P9663" i="13" s="1"/>
  <c r="M9663" i="13"/>
  <c r="L9665" i="13" l="1"/>
  <c r="O9664" i="13"/>
  <c r="P9664" i="13" s="1"/>
  <c r="N9664" i="13"/>
  <c r="M9664" i="13"/>
  <c r="O9665" i="13" l="1"/>
  <c r="P9665" i="13" s="1"/>
  <c r="N9665" i="13"/>
  <c r="L9666" i="13"/>
  <c r="M9665" i="13"/>
  <c r="O9666" i="13" l="1"/>
  <c r="P9666" i="13" s="1"/>
  <c r="L9667" i="13"/>
  <c r="M9666" i="13"/>
  <c r="N9666" i="13"/>
  <c r="N9667" i="13" l="1"/>
  <c r="L9668" i="13"/>
  <c r="O9667" i="13"/>
  <c r="P9667" i="13" s="1"/>
  <c r="M9667" i="13"/>
  <c r="L9669" i="13" l="1"/>
  <c r="O9668" i="13"/>
  <c r="P9668" i="13" s="1"/>
  <c r="M9668" i="13"/>
  <c r="N9668" i="13"/>
  <c r="O9669" i="13" l="1"/>
  <c r="P9669" i="13" s="1"/>
  <c r="N9669" i="13"/>
  <c r="L9670" i="13"/>
  <c r="M9669" i="13"/>
  <c r="O9670" i="13" l="1"/>
  <c r="P9670" i="13" s="1"/>
  <c r="L9671" i="13"/>
  <c r="N9670" i="13"/>
  <c r="M9670" i="13"/>
  <c r="N9671" i="13" l="1"/>
  <c r="L9672" i="13"/>
  <c r="O9671" i="13"/>
  <c r="P9671" i="13" s="1"/>
  <c r="M9671" i="13"/>
  <c r="L9673" i="13" l="1"/>
  <c r="O9672" i="13"/>
  <c r="P9672" i="13" s="1"/>
  <c r="N9672" i="13"/>
  <c r="M9672" i="13"/>
  <c r="O9673" i="13" l="1"/>
  <c r="P9673" i="13" s="1"/>
  <c r="N9673" i="13"/>
  <c r="L9674" i="13"/>
  <c r="M9673" i="13"/>
  <c r="O9674" i="13" l="1"/>
  <c r="P9674" i="13" s="1"/>
  <c r="L9675" i="13"/>
  <c r="M9674" i="13"/>
  <c r="N9674" i="13"/>
  <c r="N9675" i="13" l="1"/>
  <c r="L9676" i="13"/>
  <c r="O9675" i="13"/>
  <c r="P9675" i="13" s="1"/>
  <c r="M9675" i="13"/>
  <c r="L9677" i="13" l="1"/>
  <c r="O9676" i="13"/>
  <c r="P9676" i="13" s="1"/>
  <c r="M9676" i="13"/>
  <c r="N9676" i="13"/>
  <c r="O9677" i="13" l="1"/>
  <c r="P9677" i="13" s="1"/>
  <c r="N9677" i="13"/>
  <c r="L9678" i="13"/>
  <c r="M9677" i="13"/>
  <c r="O9678" i="13" l="1"/>
  <c r="P9678" i="13" s="1"/>
  <c r="L9679" i="13"/>
  <c r="N9678" i="13"/>
  <c r="M9678" i="13"/>
  <c r="N9679" i="13" l="1"/>
  <c r="L9680" i="13"/>
  <c r="O9679" i="13"/>
  <c r="P9679" i="13" s="1"/>
  <c r="M9679" i="13"/>
  <c r="L9681" i="13" l="1"/>
  <c r="O9680" i="13"/>
  <c r="P9680" i="13" s="1"/>
  <c r="N9680" i="13"/>
  <c r="M9680" i="13"/>
  <c r="O9681" i="13" l="1"/>
  <c r="P9681" i="13" s="1"/>
  <c r="N9681" i="13"/>
  <c r="L9682" i="13"/>
  <c r="M9681" i="13"/>
  <c r="O9682" i="13" l="1"/>
  <c r="P9682" i="13" s="1"/>
  <c r="L9683" i="13"/>
  <c r="M9682" i="13"/>
  <c r="N9682" i="13"/>
  <c r="N9683" i="13" l="1"/>
  <c r="L9684" i="13"/>
  <c r="O9683" i="13"/>
  <c r="P9683" i="13" s="1"/>
  <c r="M9683" i="13"/>
  <c r="L9685" i="13" l="1"/>
  <c r="O9684" i="13"/>
  <c r="P9684" i="13" s="1"/>
  <c r="M9684" i="13"/>
  <c r="N9684" i="13"/>
  <c r="O9685" i="13" l="1"/>
  <c r="P9685" i="13" s="1"/>
  <c r="N9685" i="13"/>
  <c r="L9686" i="13"/>
  <c r="M9685" i="13"/>
  <c r="O9686" i="13" l="1"/>
  <c r="P9686" i="13" s="1"/>
  <c r="L9687" i="13"/>
  <c r="N9686" i="13"/>
  <c r="M9686" i="13"/>
  <c r="N9687" i="13" l="1"/>
  <c r="L9688" i="13"/>
  <c r="O9687" i="13"/>
  <c r="P9687" i="13" s="1"/>
  <c r="M9687" i="13"/>
  <c r="L9689" i="13" l="1"/>
  <c r="O9688" i="13"/>
  <c r="P9688" i="13" s="1"/>
  <c r="N9688" i="13"/>
  <c r="M9688" i="13"/>
  <c r="O9689" i="13" l="1"/>
  <c r="P9689" i="13" s="1"/>
  <c r="N9689" i="13"/>
  <c r="L9690" i="13"/>
  <c r="M9689" i="13"/>
  <c r="O9690" i="13" l="1"/>
  <c r="P9690" i="13" s="1"/>
  <c r="L9691" i="13"/>
  <c r="M9690" i="13"/>
  <c r="N9690" i="13"/>
  <c r="N9691" i="13" l="1"/>
  <c r="L9692" i="13"/>
  <c r="O9691" i="13"/>
  <c r="P9691" i="13" s="1"/>
  <c r="M9691" i="13"/>
  <c r="L9693" i="13" l="1"/>
  <c r="O9692" i="13"/>
  <c r="P9692" i="13" s="1"/>
  <c r="M9692" i="13"/>
  <c r="N9692" i="13"/>
  <c r="O9693" i="13" l="1"/>
  <c r="P9693" i="13" s="1"/>
  <c r="N9693" i="13"/>
  <c r="L9694" i="13"/>
  <c r="M9693" i="13"/>
  <c r="O9694" i="13" l="1"/>
  <c r="P9694" i="13" s="1"/>
  <c r="L9695" i="13"/>
  <c r="N9694" i="13"/>
  <c r="M9694" i="13"/>
  <c r="N9695" i="13" l="1"/>
  <c r="L9696" i="13"/>
  <c r="O9695" i="13"/>
  <c r="P9695" i="13" s="1"/>
  <c r="M9695" i="13"/>
  <c r="L9697" i="13" l="1"/>
  <c r="O9696" i="13"/>
  <c r="P9696" i="13" s="1"/>
  <c r="N9696" i="13"/>
  <c r="M9696" i="13"/>
  <c r="O9697" i="13" l="1"/>
  <c r="P9697" i="13" s="1"/>
  <c r="N9697" i="13"/>
  <c r="L9698" i="13"/>
  <c r="M9697" i="13"/>
  <c r="O9698" i="13" l="1"/>
  <c r="P9698" i="13" s="1"/>
  <c r="L9699" i="13"/>
  <c r="M9698" i="13"/>
  <c r="N9698" i="13"/>
  <c r="N9699" i="13" l="1"/>
  <c r="L9700" i="13"/>
  <c r="O9699" i="13"/>
  <c r="P9699" i="13" s="1"/>
  <c r="M9699" i="13"/>
  <c r="L9701" i="13" l="1"/>
  <c r="O9700" i="13"/>
  <c r="P9700" i="13" s="1"/>
  <c r="M9700" i="13"/>
  <c r="N9700" i="13"/>
  <c r="O9701" i="13" l="1"/>
  <c r="P9701" i="13" s="1"/>
  <c r="N9701" i="13"/>
  <c r="L9702" i="13"/>
  <c r="M9701" i="13"/>
  <c r="O9702" i="13" l="1"/>
  <c r="P9702" i="13" s="1"/>
  <c r="L9703" i="13"/>
  <c r="N9702" i="13"/>
  <c r="M9702" i="13"/>
  <c r="N9703" i="13" l="1"/>
  <c r="L9704" i="13"/>
  <c r="O9703" i="13"/>
  <c r="P9703" i="13" s="1"/>
  <c r="M9703" i="13"/>
  <c r="L9705" i="13" l="1"/>
  <c r="O9704" i="13"/>
  <c r="P9704" i="13" s="1"/>
  <c r="N9704" i="13"/>
  <c r="M9704" i="13"/>
  <c r="O9705" i="13" l="1"/>
  <c r="P9705" i="13" s="1"/>
  <c r="N9705" i="13"/>
  <c r="L9706" i="13"/>
  <c r="M9705" i="13"/>
  <c r="O9706" i="13" l="1"/>
  <c r="P9706" i="13" s="1"/>
  <c r="L9707" i="13"/>
  <c r="M9706" i="13"/>
  <c r="N9706" i="13"/>
  <c r="N9707" i="13" l="1"/>
  <c r="L9708" i="13"/>
  <c r="O9707" i="13"/>
  <c r="P9707" i="13" s="1"/>
  <c r="M9707" i="13"/>
  <c r="L9709" i="13" l="1"/>
  <c r="O9708" i="13"/>
  <c r="P9708" i="13" s="1"/>
  <c r="M9708" i="13"/>
  <c r="N9708" i="13"/>
  <c r="O9709" i="13" l="1"/>
  <c r="P9709" i="13" s="1"/>
  <c r="N9709" i="13"/>
  <c r="L9710" i="13"/>
  <c r="M9709" i="13"/>
  <c r="O9710" i="13" l="1"/>
  <c r="P9710" i="13" s="1"/>
  <c r="L9711" i="13"/>
  <c r="N9710" i="13"/>
  <c r="M9710" i="13"/>
  <c r="N9711" i="13" l="1"/>
  <c r="L9712" i="13"/>
  <c r="O9711" i="13"/>
  <c r="P9711" i="13" s="1"/>
  <c r="M9711" i="13"/>
  <c r="N9712" i="13" l="1"/>
  <c r="O9712" i="13"/>
  <c r="P9712" i="13" s="1"/>
  <c r="M9712" i="13"/>
  <c r="E70" i="7" l="1"/>
  <c r="L69" i="14" l="1"/>
  <c r="D49" i="6" l="1"/>
  <c r="E74" i="28"/>
  <c r="E68" i="28"/>
  <c r="D43" i="6"/>
  <c r="G49" i="6"/>
  <c r="E74" i="7" s="1"/>
  <c r="G50" i="6"/>
  <c r="L74" i="14"/>
  <c r="E69" i="28"/>
  <c r="D44" i="6"/>
  <c r="D40" i="6"/>
  <c r="E65" i="28"/>
  <c r="G46" i="6"/>
  <c r="G54" i="6"/>
  <c r="E79" i="7" s="1"/>
  <c r="L72" i="14"/>
  <c r="G48" i="6"/>
  <c r="E73" i="7" s="1"/>
  <c r="D41" i="6"/>
  <c r="E66" i="28"/>
  <c r="D48" i="6"/>
  <c r="E73" i="28"/>
  <c r="D42" i="6"/>
  <c r="E67" i="28"/>
  <c r="E71" i="28"/>
  <c r="D46" i="6"/>
  <c r="G55" i="6"/>
  <c r="E80" i="7" s="1"/>
  <c r="E63" i="28"/>
  <c r="D38" i="6"/>
  <c r="G47" i="6"/>
  <c r="E72" i="7" s="1"/>
  <c r="L71" i="14"/>
  <c r="G51" i="6"/>
  <c r="E76" i="7" s="1"/>
  <c r="D45" i="6"/>
  <c r="E70" i="28"/>
  <c r="D47" i="6"/>
  <c r="E72" i="28"/>
  <c r="G53" i="6"/>
  <c r="E78" i="7" s="1"/>
  <c r="G52" i="6"/>
  <c r="E77" i="7" s="1"/>
  <c r="E64" i="28"/>
  <c r="D39" i="6"/>
  <c r="E71" i="15" l="1"/>
  <c r="J46" i="6"/>
  <c r="E71" i="29"/>
  <c r="J45" i="6"/>
  <c r="E70" i="29"/>
  <c r="E70" i="15"/>
  <c r="E67" i="29"/>
  <c r="E67" i="15"/>
  <c r="J42" i="6"/>
  <c r="E73" i="29"/>
  <c r="E73" i="15"/>
  <c r="J48" i="6"/>
  <c r="E66" i="29"/>
  <c r="J41" i="6"/>
  <c r="E66" i="15"/>
  <c r="E68" i="15"/>
  <c r="J43" i="6"/>
  <c r="E68" i="29"/>
  <c r="E63" i="29"/>
  <c r="J38" i="6"/>
  <c r="E63" i="15"/>
  <c r="E69" i="15"/>
  <c r="J44" i="6"/>
  <c r="E69" i="29"/>
  <c r="E75" i="7"/>
  <c r="L68" i="28"/>
  <c r="N68" i="28"/>
  <c r="L64" i="28"/>
  <c r="N64" i="28"/>
  <c r="J47" i="6"/>
  <c r="E72" i="29"/>
  <c r="E72" i="15"/>
  <c r="L76" i="7"/>
  <c r="L63" i="28"/>
  <c r="N63" i="28"/>
  <c r="L71" i="28"/>
  <c r="N71" i="28"/>
  <c r="E65" i="15"/>
  <c r="E65" i="29"/>
  <c r="J40" i="6"/>
  <c r="N69" i="28"/>
  <c r="L69" i="28"/>
  <c r="N74" i="28"/>
  <c r="L74" i="28"/>
  <c r="J39" i="6"/>
  <c r="E64" i="29"/>
  <c r="E64" i="15"/>
  <c r="L72" i="28"/>
  <c r="N72" i="28"/>
  <c r="L65" i="28"/>
  <c r="N65" i="28"/>
  <c r="N70" i="28"/>
  <c r="L70" i="28"/>
  <c r="N67" i="28"/>
  <c r="L67" i="28"/>
  <c r="N73" i="28"/>
  <c r="L73" i="28"/>
  <c r="N66" i="28"/>
  <c r="L66" i="28"/>
  <c r="E71" i="7"/>
  <c r="E74" i="29"/>
  <c r="E74" i="15"/>
  <c r="J49" i="6"/>
  <c r="L75" i="7" l="1"/>
  <c r="L65" i="29"/>
  <c r="N65" i="29"/>
  <c r="N74" i="29"/>
  <c r="L74" i="29"/>
  <c r="L64" i="15"/>
  <c r="N64" i="15"/>
  <c r="N63" i="15"/>
  <c r="L63" i="15"/>
  <c r="L68" i="15"/>
  <c r="N68" i="15"/>
  <c r="L66" i="29"/>
  <c r="N66" i="29"/>
  <c r="L67" i="15"/>
  <c r="N67" i="15"/>
  <c r="L71" i="15"/>
  <c r="N71" i="15"/>
  <c r="N69" i="29"/>
  <c r="L69" i="29"/>
  <c r="N65" i="15"/>
  <c r="L65" i="15"/>
  <c r="L72" i="15"/>
  <c r="N72" i="15"/>
  <c r="N63" i="29"/>
  <c r="L63" i="29"/>
  <c r="L68" i="29"/>
  <c r="N68" i="29"/>
  <c r="N66" i="15"/>
  <c r="L66" i="15"/>
  <c r="L73" i="29"/>
  <c r="N73" i="29"/>
  <c r="L70" i="15"/>
  <c r="N70" i="15"/>
  <c r="N71" i="29"/>
  <c r="L71" i="29"/>
  <c r="N64" i="29"/>
  <c r="L64" i="29"/>
  <c r="N73" i="15"/>
  <c r="L73" i="15"/>
  <c r="L67" i="29"/>
  <c r="N67" i="29"/>
  <c r="N74" i="15"/>
  <c r="L74" i="15"/>
  <c r="N72" i="29"/>
  <c r="L72" i="29"/>
  <c r="L69" i="15"/>
  <c r="N69" i="15"/>
  <c r="L70" i="14"/>
  <c r="N70" i="29"/>
  <c r="L70" i="29"/>
  <c r="G32" i="6" l="1"/>
  <c r="E57" i="7" s="1"/>
  <c r="G36" i="6"/>
  <c r="E61" i="7" s="1"/>
  <c r="G28" i="6"/>
  <c r="E53" i="7" s="1"/>
  <c r="G31" i="6"/>
  <c r="E56" i="7" s="1"/>
  <c r="G34" i="6"/>
  <c r="E59" i="7" s="1"/>
  <c r="C744" i="1"/>
  <c r="F25" i="6"/>
  <c r="C652" i="6"/>
  <c r="G26" i="6"/>
  <c r="G35" i="6"/>
  <c r="E60" i="7" s="1"/>
  <c r="G27" i="6"/>
  <c r="E52" i="7" s="1"/>
  <c r="G29" i="6"/>
  <c r="E54" i="7" s="1"/>
  <c r="G37" i="6"/>
  <c r="E62" i="7" s="1"/>
  <c r="C653" i="6"/>
  <c r="L54" i="7" l="1"/>
  <c r="L60" i="7"/>
  <c r="L56" i="7"/>
  <c r="L61" i="7"/>
  <c r="L62" i="7"/>
  <c r="L52" i="7"/>
  <c r="L59" i="7"/>
  <c r="L53" i="7"/>
  <c r="L57" i="7"/>
  <c r="C711" i="12"/>
  <c r="F37" i="6"/>
  <c r="E51" i="7"/>
  <c r="H37" i="6"/>
  <c r="G653" i="6"/>
  <c r="D744" i="1"/>
  <c r="G41" i="6"/>
  <c r="G38" i="6"/>
  <c r="G42" i="6"/>
  <c r="H114" i="1"/>
  <c r="H113" i="1"/>
  <c r="C785" i="1"/>
  <c r="G43" i="6"/>
  <c r="H111" i="1"/>
  <c r="I652" i="6"/>
  <c r="H112" i="1"/>
  <c r="H110" i="1"/>
  <c r="E744" i="1"/>
  <c r="C714" i="12" l="1"/>
  <c r="E66" i="7"/>
  <c r="G40" i="6"/>
  <c r="E65" i="7" s="1"/>
  <c r="E63" i="7"/>
  <c r="D785" i="1"/>
  <c r="E68" i="7"/>
  <c r="G39" i="6"/>
  <c r="E64" i="7" s="1"/>
  <c r="C654" i="6"/>
  <c r="F49" i="6"/>
  <c r="E785" i="1"/>
  <c r="I653" i="6"/>
  <c r="E67" i="7"/>
  <c r="E550" i="7"/>
  <c r="M550" i="7" s="1"/>
  <c r="L51" i="7"/>
  <c r="L550" i="7" s="1"/>
  <c r="I654" i="6" l="1"/>
  <c r="H49" i="6"/>
  <c r="G654" i="6"/>
  <c r="N550" i="7"/>
  <c r="E551" i="7"/>
  <c r="O101" i="1" l="1"/>
  <c r="J137" i="1" s="1"/>
  <c r="F137" i="1" l="1"/>
  <c r="J149" i="1"/>
  <c r="T5" i="33"/>
  <c r="T185" i="33" s="1"/>
  <c r="G185" i="33" s="1"/>
  <c r="G12" i="25" l="1"/>
  <c r="J185" i="33"/>
  <c r="C90" i="15"/>
  <c r="F221" i="33"/>
  <c r="T197" i="33"/>
  <c r="G197" i="33" s="1"/>
  <c r="F149" i="1"/>
  <c r="F233" i="33" s="1"/>
  <c r="J161" i="1"/>
  <c r="T209" i="33"/>
  <c r="G209" i="33" s="1"/>
  <c r="F77" i="33"/>
  <c r="J77" i="33" s="1"/>
  <c r="G24" i="25" l="1"/>
  <c r="J197" i="33"/>
  <c r="G36" i="25"/>
  <c r="J209" i="33"/>
  <c r="F161" i="1"/>
  <c r="F245" i="33" s="1"/>
  <c r="J173" i="1"/>
  <c r="C102" i="15"/>
  <c r="F89" i="33"/>
  <c r="J89" i="33" s="1"/>
  <c r="G11" i="25"/>
  <c r="J184" i="33"/>
  <c r="F48" i="25"/>
  <c r="C90" i="29" s="1"/>
  <c r="T221" i="33"/>
  <c r="G221" i="33" s="1"/>
  <c r="G23" i="25"/>
  <c r="J196" i="33"/>
  <c r="G48" i="25" l="1"/>
  <c r="J221" i="33"/>
  <c r="F173" i="1"/>
  <c r="F257" i="33" s="1"/>
  <c r="J185" i="1"/>
  <c r="F60" i="25"/>
  <c r="C102" i="29" s="1"/>
  <c r="C114" i="15"/>
  <c r="F101" i="33"/>
  <c r="J101" i="33" s="1"/>
  <c r="F72" i="25"/>
  <c r="C114" i="29" s="1"/>
  <c r="T233" i="33"/>
  <c r="G233" i="33" s="1"/>
  <c r="G35" i="25"/>
  <c r="J208" i="33"/>
  <c r="G60" i="25" l="1"/>
  <c r="J233" i="33"/>
  <c r="F185" i="1"/>
  <c r="F269" i="33" s="1"/>
  <c r="J197" i="1"/>
  <c r="C126" i="15"/>
  <c r="F113" i="33"/>
  <c r="J113" i="33" s="1"/>
  <c r="T245" i="33"/>
  <c r="G245" i="33" s="1"/>
  <c r="G47" i="25"/>
  <c r="J220" i="33"/>
  <c r="G72" i="25" l="1"/>
  <c r="J245" i="33"/>
  <c r="F84" i="25"/>
  <c r="C126" i="29" s="1"/>
  <c r="F197" i="1"/>
  <c r="F281" i="33" s="1"/>
  <c r="J209" i="1"/>
  <c r="C138" i="15"/>
  <c r="F125" i="33"/>
  <c r="J125" i="33" s="1"/>
  <c r="T257" i="33"/>
  <c r="G257" i="33" s="1"/>
  <c r="J232" i="33"/>
  <c r="G59" i="25"/>
  <c r="G84" i="25" l="1"/>
  <c r="J257" i="33"/>
  <c r="F96" i="25"/>
  <c r="C138" i="29" s="1"/>
  <c r="F209" i="1"/>
  <c r="F293" i="33" s="1"/>
  <c r="J221" i="1"/>
  <c r="C150" i="15"/>
  <c r="F137" i="33"/>
  <c r="G71" i="25"/>
  <c r="J244" i="33"/>
  <c r="T269" i="33"/>
  <c r="G269" i="33" s="1"/>
  <c r="G96" i="25" l="1"/>
  <c r="J269" i="33"/>
  <c r="F108" i="25"/>
  <c r="C150" i="29" s="1"/>
  <c r="F221" i="1"/>
  <c r="F305" i="33" s="1"/>
  <c r="J233" i="1"/>
  <c r="J137" i="33"/>
  <c r="C6" i="15"/>
  <c r="L6" i="15" s="1"/>
  <c r="C162" i="15"/>
  <c r="F149" i="33"/>
  <c r="T281" i="33"/>
  <c r="G281" i="33" s="1"/>
  <c r="G83" i="25"/>
  <c r="J256" i="33"/>
  <c r="G108" i="25" l="1"/>
  <c r="J281" i="33"/>
  <c r="F120" i="25"/>
  <c r="C162" i="29" s="1"/>
  <c r="C18" i="15"/>
  <c r="L18" i="15" s="1"/>
  <c r="J149" i="33"/>
  <c r="F233" i="1"/>
  <c r="F317" i="33" s="1"/>
  <c r="J245" i="1"/>
  <c r="C174" i="15"/>
  <c r="F161" i="33"/>
  <c r="T293" i="33"/>
  <c r="G293" i="33" s="1"/>
  <c r="J268" i="33"/>
  <c r="G95" i="25"/>
  <c r="G120" i="25" l="1"/>
  <c r="J293" i="33"/>
  <c r="F132" i="25"/>
  <c r="C174" i="29" s="1"/>
  <c r="F245" i="1"/>
  <c r="F329" i="33" s="1"/>
  <c r="J257" i="1"/>
  <c r="F257" i="1" s="1"/>
  <c r="J161" i="33"/>
  <c r="C30" i="15"/>
  <c r="L30" i="15" s="1"/>
  <c r="C186" i="15"/>
  <c r="F173" i="33"/>
  <c r="T305" i="33"/>
  <c r="G305" i="33" s="1"/>
  <c r="G107" i="25"/>
  <c r="J280" i="33"/>
  <c r="G132" i="25" l="1"/>
  <c r="J305" i="33"/>
  <c r="F144" i="25"/>
  <c r="C186" i="29" s="1"/>
  <c r="J173" i="33"/>
  <c r="C42" i="15"/>
  <c r="L42" i="15" s="1"/>
  <c r="F341" i="33"/>
  <c r="J269" i="1"/>
  <c r="F269" i="1" s="1"/>
  <c r="C198" i="15"/>
  <c r="G119" i="25"/>
  <c r="J292" i="33"/>
  <c r="T317" i="33"/>
  <c r="G317" i="33" s="1"/>
  <c r="G144" i="25" l="1"/>
  <c r="J317" i="33"/>
  <c r="F353" i="33"/>
  <c r="J281" i="1"/>
  <c r="F281" i="1" s="1"/>
  <c r="F156" i="25"/>
  <c r="C198" i="29" s="1"/>
  <c r="C210" i="15"/>
  <c r="T329" i="33"/>
  <c r="G329" i="33" s="1"/>
  <c r="J304" i="33"/>
  <c r="G131" i="25"/>
  <c r="G156" i="25" l="1"/>
  <c r="J329" i="33"/>
  <c r="F168" i="25"/>
  <c r="C210" i="29" s="1"/>
  <c r="F365" i="33"/>
  <c r="J293" i="1"/>
  <c r="F293" i="1" s="1"/>
  <c r="C222" i="15"/>
  <c r="J316" i="33"/>
  <c r="G143" i="25"/>
  <c r="T341" i="33"/>
  <c r="G341" i="33" s="1"/>
  <c r="G168" i="25" l="1"/>
  <c r="J341" i="33"/>
  <c r="F377" i="33"/>
  <c r="J305" i="1"/>
  <c r="F305" i="1" s="1"/>
  <c r="F180" i="25"/>
  <c r="C222" i="29" s="1"/>
  <c r="C234" i="15"/>
  <c r="T353" i="33"/>
  <c r="G353" i="33" s="1"/>
  <c r="J328" i="33"/>
  <c r="G155" i="25"/>
  <c r="G180" i="25" l="1"/>
  <c r="J353" i="33"/>
  <c r="F192" i="25"/>
  <c r="C234" i="29" s="1"/>
  <c r="F389" i="33"/>
  <c r="J317" i="1"/>
  <c r="F317" i="1" s="1"/>
  <c r="C246" i="15"/>
  <c r="T365" i="33"/>
  <c r="G365" i="33" s="1"/>
  <c r="J340" i="33"/>
  <c r="G167" i="25"/>
  <c r="G192" i="25" l="1"/>
  <c r="J365" i="33"/>
  <c r="F401" i="33"/>
  <c r="J329" i="1"/>
  <c r="F329" i="1" s="1"/>
  <c r="F204" i="25"/>
  <c r="C246" i="29" s="1"/>
  <c r="C258" i="15"/>
  <c r="T377" i="33"/>
  <c r="G377" i="33" s="1"/>
  <c r="G179" i="25"/>
  <c r="J352" i="33"/>
  <c r="G204" i="25" l="1"/>
  <c r="J377" i="33"/>
  <c r="F216" i="25"/>
  <c r="C258" i="29" s="1"/>
  <c r="F413" i="33"/>
  <c r="J341" i="1"/>
  <c r="F341" i="1" s="1"/>
  <c r="C270" i="15"/>
  <c r="T389" i="33"/>
  <c r="G389" i="33" s="1"/>
  <c r="G191" i="25"/>
  <c r="J364" i="33"/>
  <c r="G216" i="25" l="1"/>
  <c r="J389" i="33"/>
  <c r="F425" i="33"/>
  <c r="J353" i="1"/>
  <c r="F353" i="1" s="1"/>
  <c r="F228" i="25"/>
  <c r="C270" i="29" s="1"/>
  <c r="C282" i="15"/>
  <c r="J376" i="33"/>
  <c r="G203" i="25"/>
  <c r="T401" i="33"/>
  <c r="G401" i="33" s="1"/>
  <c r="G228" i="25" l="1"/>
  <c r="J401" i="33"/>
  <c r="F240" i="25"/>
  <c r="C282" i="29" s="1"/>
  <c r="F437" i="33"/>
  <c r="J365" i="1"/>
  <c r="F365" i="1" s="1"/>
  <c r="C294" i="15"/>
  <c r="T413" i="33"/>
  <c r="G413" i="33" s="1"/>
  <c r="G215" i="25"/>
  <c r="J388" i="33"/>
  <c r="G240" i="25" l="1"/>
  <c r="J413" i="33"/>
  <c r="F449" i="33"/>
  <c r="J377" i="1"/>
  <c r="F377" i="1" s="1"/>
  <c r="F252" i="25"/>
  <c r="C294" i="29" s="1"/>
  <c r="C306" i="15"/>
  <c r="J400" i="33"/>
  <c r="G227" i="25"/>
  <c r="T425" i="33"/>
  <c r="G425" i="33" s="1"/>
  <c r="G252" i="25" l="1"/>
  <c r="J425" i="33"/>
  <c r="F264" i="25"/>
  <c r="C306" i="29" s="1"/>
  <c r="F461" i="33"/>
  <c r="J389" i="1"/>
  <c r="F389" i="1" s="1"/>
  <c r="C318" i="15"/>
  <c r="J412" i="33"/>
  <c r="G239" i="25"/>
  <c r="T437" i="33"/>
  <c r="G437" i="33" s="1"/>
  <c r="G264" i="25" l="1"/>
  <c r="J437" i="33"/>
  <c r="F473" i="33"/>
  <c r="J401" i="1"/>
  <c r="F401" i="1" s="1"/>
  <c r="F276" i="25"/>
  <c r="C318" i="29" s="1"/>
  <c r="C330" i="15"/>
  <c r="J424" i="33"/>
  <c r="G251" i="25"/>
  <c r="T449" i="33"/>
  <c r="G449" i="33" s="1"/>
  <c r="G276" i="25" l="1"/>
  <c r="J449" i="33"/>
  <c r="F288" i="25"/>
  <c r="C330" i="29" s="1"/>
  <c r="F485" i="33"/>
  <c r="J413" i="1"/>
  <c r="F413" i="1" s="1"/>
  <c r="C342" i="15"/>
  <c r="T461" i="33"/>
  <c r="G461" i="33" s="1"/>
  <c r="G263" i="25"/>
  <c r="J436" i="33"/>
  <c r="G288" i="25" l="1"/>
  <c r="J461" i="33"/>
  <c r="F497" i="33"/>
  <c r="J425" i="1"/>
  <c r="F425" i="1" s="1"/>
  <c r="F300" i="25"/>
  <c r="C342" i="29" s="1"/>
  <c r="C354" i="15"/>
  <c r="T473" i="33"/>
  <c r="G473" i="33" s="1"/>
  <c r="G275" i="25"/>
  <c r="J448" i="33"/>
  <c r="G300" i="25" l="1"/>
  <c r="J473" i="33"/>
  <c r="F312" i="25"/>
  <c r="C354" i="29" s="1"/>
  <c r="F509" i="33"/>
  <c r="J437" i="1"/>
  <c r="F437" i="1" s="1"/>
  <c r="C366" i="15"/>
  <c r="G287" i="25"/>
  <c r="J460" i="33"/>
  <c r="T485" i="33"/>
  <c r="G485" i="33" s="1"/>
  <c r="G312" i="25" l="1"/>
  <c r="J485" i="33"/>
  <c r="F324" i="25"/>
  <c r="C366" i="29" s="1"/>
  <c r="F521" i="33"/>
  <c r="J449" i="1"/>
  <c r="F449" i="1" s="1"/>
  <c r="C378" i="15"/>
  <c r="J472" i="33"/>
  <c r="G299" i="25"/>
  <c r="T497" i="33"/>
  <c r="G497" i="33" s="1"/>
  <c r="G324" i="25" l="1"/>
  <c r="J497" i="33"/>
  <c r="J461" i="1"/>
  <c r="F461" i="1" s="1"/>
  <c r="F336" i="25"/>
  <c r="C378" i="29" s="1"/>
  <c r="C390" i="15"/>
  <c r="T509" i="33"/>
  <c r="G509" i="33" s="1"/>
  <c r="G311" i="25"/>
  <c r="J484" i="33"/>
  <c r="C402" i="15" l="1"/>
  <c r="F533" i="33"/>
  <c r="G336" i="25"/>
  <c r="J509" i="33"/>
  <c r="F348" i="25"/>
  <c r="C390" i="29" s="1"/>
  <c r="C402" i="29" s="1"/>
  <c r="C414" i="29" s="1"/>
  <c r="C426" i="29" s="1"/>
  <c r="C438" i="29" s="1"/>
  <c r="C450" i="29" s="1"/>
  <c r="C462" i="29" s="1"/>
  <c r="C474" i="29" s="1"/>
  <c r="C486" i="29" s="1"/>
  <c r="C498" i="29" s="1"/>
  <c r="C510" i="29" s="1"/>
  <c r="C522" i="29" s="1"/>
  <c r="C534" i="29" s="1"/>
  <c r="J473" i="1"/>
  <c r="F473" i="1" s="1"/>
  <c r="T521" i="33"/>
  <c r="G521" i="33" s="1"/>
  <c r="G323" i="25"/>
  <c r="J496" i="33"/>
  <c r="G348" i="25" l="1"/>
  <c r="J521" i="33"/>
  <c r="C414" i="15"/>
  <c r="F545" i="33"/>
  <c r="J485" i="1"/>
  <c r="F485" i="1" s="1"/>
  <c r="T533" i="33"/>
  <c r="G533" i="33" s="1"/>
  <c r="J508" i="33"/>
  <c r="G335" i="25"/>
  <c r="C426" i="15" l="1"/>
  <c r="F557" i="33"/>
  <c r="J533" i="33"/>
  <c r="J497" i="1"/>
  <c r="F497" i="1" s="1"/>
  <c r="J520" i="33"/>
  <c r="G347" i="25"/>
  <c r="T545" i="33"/>
  <c r="G545" i="33" s="1"/>
  <c r="C438" i="15" l="1"/>
  <c r="F569" i="33"/>
  <c r="J545" i="33"/>
  <c r="C450" i="15"/>
  <c r="J509" i="1"/>
  <c r="F509" i="1" s="1"/>
  <c r="H532" i="33"/>
  <c r="J532" i="33"/>
  <c r="T557" i="33"/>
  <c r="G557" i="33" s="1"/>
  <c r="J557" i="33" l="1"/>
  <c r="C462" i="15"/>
  <c r="J521" i="1"/>
  <c r="F521" i="1" s="1"/>
  <c r="T569" i="33"/>
  <c r="G569" i="33" s="1"/>
  <c r="J544" i="33"/>
  <c r="J569" i="33" l="1"/>
  <c r="C474" i="15"/>
  <c r="J533" i="1"/>
  <c r="F533" i="1" s="1"/>
  <c r="J568" i="33"/>
  <c r="J556" i="33"/>
  <c r="C486" i="15" l="1"/>
  <c r="J545" i="1"/>
  <c r="F545" i="1" s="1"/>
  <c r="C498" i="15" l="1"/>
  <c r="J557" i="1"/>
  <c r="F557" i="1" s="1"/>
  <c r="C510" i="15" l="1"/>
  <c r="J569" i="1"/>
  <c r="F569" i="1" s="1"/>
  <c r="C522" i="15" l="1"/>
  <c r="J581" i="1"/>
  <c r="F581" i="1" s="1"/>
  <c r="C534" i="15" l="1"/>
  <c r="J593" i="1"/>
  <c r="F593" i="1" s="1"/>
  <c r="C546" i="15" l="1"/>
  <c r="J605" i="1"/>
  <c r="F605" i="1" s="1"/>
  <c r="C558" i="15" l="1"/>
  <c r="J617" i="1"/>
  <c r="F617" i="1" s="1"/>
  <c r="C570" i="15" l="1"/>
  <c r="J629" i="1"/>
  <c r="F629" i="1" s="1"/>
  <c r="C582" i="15" l="1"/>
  <c r="J641" i="1"/>
  <c r="F641" i="1" s="1"/>
  <c r="C594" i="15" l="1"/>
  <c r="J653" i="1"/>
  <c r="F653" i="1" s="1"/>
  <c r="C606" i="15" l="1"/>
  <c r="J665" i="1"/>
  <c r="F665" i="1" s="1"/>
  <c r="C618" i="15" l="1"/>
  <c r="J677" i="1"/>
  <c r="F677" i="1" s="1"/>
  <c r="C630" i="15" l="1"/>
  <c r="J689" i="1"/>
  <c r="F689" i="1" s="1"/>
  <c r="C642" i="15" l="1"/>
  <c r="J701" i="1"/>
  <c r="F701" i="1" s="1"/>
  <c r="C654" i="15" l="1"/>
  <c r="J713" i="1"/>
  <c r="F713" i="1" s="1"/>
  <c r="C666" i="15" l="1"/>
  <c r="J725" i="1"/>
  <c r="F725" i="1" s="1"/>
  <c r="E68" i="33" l="1"/>
  <c r="H68" i="33" s="1"/>
  <c r="U8" i="33" s="1"/>
  <c r="U176" i="33" s="1"/>
  <c r="H128" i="1"/>
  <c r="U188" i="33" l="1"/>
  <c r="E176" i="33"/>
  <c r="C176" i="33" s="1"/>
  <c r="H176" i="33" l="1"/>
  <c r="E3" i="25"/>
  <c r="C45" i="30" s="1"/>
  <c r="U200" i="33"/>
  <c r="E188" i="33"/>
  <c r="C188" i="33" s="1"/>
  <c r="U212" i="33" l="1"/>
  <c r="E200" i="33"/>
  <c r="C200" i="33" s="1"/>
  <c r="C3" i="25"/>
  <c r="D177" i="33"/>
  <c r="D4" i="25" s="1"/>
  <c r="E15" i="25"/>
  <c r="C57" i="30" s="1"/>
  <c r="H188" i="33"/>
  <c r="D189" i="33" l="1"/>
  <c r="D16" i="25" s="1"/>
  <c r="C15" i="25"/>
  <c r="E27" i="25"/>
  <c r="C69" i="30" s="1"/>
  <c r="H200" i="33"/>
  <c r="U224" i="33"/>
  <c r="E212" i="33"/>
  <c r="C212" i="33" s="1"/>
  <c r="H212" i="33" l="1"/>
  <c r="E39" i="25"/>
  <c r="C81" i="30" s="1"/>
  <c r="C27" i="25"/>
  <c r="D201" i="33"/>
  <c r="D28" i="25" s="1"/>
  <c r="U236" i="33"/>
  <c r="E224" i="33"/>
  <c r="C224" i="33" s="1"/>
  <c r="H224" i="33" l="1"/>
  <c r="E51" i="25"/>
  <c r="C93" i="30" s="1"/>
  <c r="U248" i="33"/>
  <c r="E236" i="33"/>
  <c r="C236" i="33" s="1"/>
  <c r="D213" i="33"/>
  <c r="H236" i="33" l="1"/>
  <c r="E63" i="25"/>
  <c r="C105" i="30" s="1"/>
  <c r="D225" i="33"/>
  <c r="D52" i="25" s="1"/>
  <c r="C51" i="25"/>
  <c r="U260" i="33"/>
  <c r="E248" i="33"/>
  <c r="C248" i="33" s="1"/>
  <c r="U272" i="33" l="1"/>
  <c r="E260" i="33"/>
  <c r="C260" i="33" s="1"/>
  <c r="H248" i="33"/>
  <c r="E75" i="25"/>
  <c r="C117" i="30" s="1"/>
  <c r="C63" i="25"/>
  <c r="D237" i="33"/>
  <c r="D64" i="25" s="1"/>
  <c r="E87" i="25" l="1"/>
  <c r="C129" i="30" s="1"/>
  <c r="H260" i="33"/>
  <c r="D249" i="33"/>
  <c r="D76" i="25" s="1"/>
  <c r="C75" i="25"/>
  <c r="U284" i="33"/>
  <c r="E272" i="33"/>
  <c r="C272" i="33" s="1"/>
  <c r="D261" i="33" l="1"/>
  <c r="D88" i="25" s="1"/>
  <c r="C87" i="25"/>
  <c r="E99" i="25"/>
  <c r="C141" i="30" s="1"/>
  <c r="H272" i="33"/>
  <c r="U296" i="33"/>
  <c r="E284" i="33"/>
  <c r="C284" i="33" s="1"/>
  <c r="D273" i="33" l="1"/>
  <c r="D100" i="25" s="1"/>
  <c r="C99" i="25"/>
  <c r="H284" i="33"/>
  <c r="E111" i="25"/>
  <c r="C153" i="30" s="1"/>
  <c r="E66" i="33"/>
  <c r="H66" i="33" s="1"/>
  <c r="U6" i="33" s="1"/>
  <c r="U186" i="33" s="1"/>
  <c r="H126" i="1"/>
  <c r="U308" i="33"/>
  <c r="E296" i="33"/>
  <c r="C296" i="33" s="1"/>
  <c r="D285" i="33" l="1"/>
  <c r="D112" i="25" s="1"/>
  <c r="C111" i="25"/>
  <c r="H296" i="33"/>
  <c r="E123" i="25"/>
  <c r="C165" i="30" s="1"/>
  <c r="U320" i="33"/>
  <c r="E308" i="33"/>
  <c r="C308" i="33" s="1"/>
  <c r="E67" i="33"/>
  <c r="H67" i="33" s="1"/>
  <c r="U7" i="33" s="1"/>
  <c r="U175" i="33" s="1"/>
  <c r="H127" i="1"/>
  <c r="U198" i="33"/>
  <c r="E186" i="33"/>
  <c r="C186" i="33" s="1"/>
  <c r="U210" i="33" l="1"/>
  <c r="E198" i="33"/>
  <c r="C198" i="33" s="1"/>
  <c r="H308" i="33"/>
  <c r="E135" i="25"/>
  <c r="C177" i="30" s="1"/>
  <c r="H186" i="33"/>
  <c r="E13" i="25"/>
  <c r="C55" i="30" s="1"/>
  <c r="U332" i="33"/>
  <c r="E320" i="33"/>
  <c r="C320" i="33" s="1"/>
  <c r="C123" i="25"/>
  <c r="D297" i="33"/>
  <c r="D124" i="25" s="1"/>
  <c r="U187" i="33"/>
  <c r="E175" i="33"/>
  <c r="C175" i="33" s="1"/>
  <c r="D309" i="33" l="1"/>
  <c r="D136" i="25" s="1"/>
  <c r="C135" i="25"/>
  <c r="E542" i="33"/>
  <c r="C542" i="33" s="1"/>
  <c r="H175" i="33"/>
  <c r="E2" i="25"/>
  <c r="C44" i="30" s="1"/>
  <c r="H320" i="33"/>
  <c r="E147" i="25"/>
  <c r="C189" i="30" s="1"/>
  <c r="E25" i="25"/>
  <c r="C67" i="30" s="1"/>
  <c r="H198" i="33"/>
  <c r="U344" i="33"/>
  <c r="E332" i="33"/>
  <c r="C332" i="33" s="1"/>
  <c r="C13" i="25"/>
  <c r="D187" i="33"/>
  <c r="D14" i="25" s="1"/>
  <c r="U222" i="33"/>
  <c r="E210" i="33"/>
  <c r="C210" i="33" s="1"/>
  <c r="U199" i="33"/>
  <c r="E187" i="33"/>
  <c r="C187" i="33" s="1"/>
  <c r="E65" i="33"/>
  <c r="H65" i="33" s="1"/>
  <c r="U5" i="33" s="1"/>
  <c r="U185" i="33" s="1"/>
  <c r="H125" i="1"/>
  <c r="U197" i="33" l="1"/>
  <c r="E185" i="33"/>
  <c r="C185" i="33" s="1"/>
  <c r="H187" i="33"/>
  <c r="E14" i="25"/>
  <c r="C56" i="30" s="1"/>
  <c r="H210" i="33"/>
  <c r="E37" i="25"/>
  <c r="C79" i="30" s="1"/>
  <c r="E159" i="25"/>
  <c r="C201" i="30" s="1"/>
  <c r="H332" i="33"/>
  <c r="C147" i="25"/>
  <c r="D321" i="33"/>
  <c r="D148" i="25" s="1"/>
  <c r="E583" i="33"/>
  <c r="H542" i="33"/>
  <c r="U211" i="33"/>
  <c r="E199" i="33"/>
  <c r="C199" i="33" s="1"/>
  <c r="U234" i="33"/>
  <c r="E222" i="33"/>
  <c r="C222" i="33" s="1"/>
  <c r="U356" i="33"/>
  <c r="E344" i="33"/>
  <c r="C344" i="33" s="1"/>
  <c r="C25" i="25"/>
  <c r="D199" i="33"/>
  <c r="D26" i="25" s="1"/>
  <c r="D176" i="33"/>
  <c r="C2" i="25"/>
  <c r="C583" i="33"/>
  <c r="E171" i="25" l="1"/>
  <c r="C213" i="30" s="1"/>
  <c r="H344" i="33"/>
  <c r="H222" i="33"/>
  <c r="E49" i="25"/>
  <c r="C91" i="30" s="1"/>
  <c r="D333" i="33"/>
  <c r="D160" i="25" s="1"/>
  <c r="C159" i="25"/>
  <c r="D188" i="33"/>
  <c r="D15" i="25" s="1"/>
  <c r="C14" i="25"/>
  <c r="U246" i="33"/>
  <c r="E234" i="33"/>
  <c r="C234" i="33" s="1"/>
  <c r="D211" i="33"/>
  <c r="E12" i="25"/>
  <c r="C54" i="30" s="1"/>
  <c r="H185" i="33"/>
  <c r="U209" i="33"/>
  <c r="E197" i="33"/>
  <c r="C197" i="33" s="1"/>
  <c r="H199" i="33"/>
  <c r="E26" i="25"/>
  <c r="C68" i="30" s="1"/>
  <c r="D3" i="25"/>
  <c r="D542" i="33"/>
  <c r="D583" i="33" s="1"/>
  <c r="U368" i="33"/>
  <c r="E356" i="33"/>
  <c r="C356" i="33" s="1"/>
  <c r="U223" i="33"/>
  <c r="E211" i="33"/>
  <c r="C211" i="33" s="1"/>
  <c r="H356" i="33" l="1"/>
  <c r="E183" i="25"/>
  <c r="C225" i="30" s="1"/>
  <c r="H211" i="33"/>
  <c r="E38" i="25"/>
  <c r="C80" i="30" s="1"/>
  <c r="U235" i="33"/>
  <c r="E223" i="33"/>
  <c r="C223" i="33" s="1"/>
  <c r="H197" i="33"/>
  <c r="E24" i="25"/>
  <c r="C66" i="30" s="1"/>
  <c r="H234" i="33"/>
  <c r="E61" i="25"/>
  <c r="C103" i="30" s="1"/>
  <c r="C49" i="25"/>
  <c r="D223" i="33"/>
  <c r="D50" i="25" s="1"/>
  <c r="U221" i="33"/>
  <c r="E209" i="33"/>
  <c r="C209" i="33" s="1"/>
  <c r="U258" i="33"/>
  <c r="E246" i="33"/>
  <c r="C246" i="33" s="1"/>
  <c r="U380" i="33"/>
  <c r="E368" i="33"/>
  <c r="C368" i="33" s="1"/>
  <c r="D345" i="33"/>
  <c r="D172" i="25" s="1"/>
  <c r="C171" i="25"/>
  <c r="D200" i="33"/>
  <c r="D27" i="25" s="1"/>
  <c r="C26" i="25"/>
  <c r="C12" i="25"/>
  <c r="D186" i="33"/>
  <c r="D13" i="25" s="1"/>
  <c r="E73" i="25" l="1"/>
  <c r="C115" i="30" s="1"/>
  <c r="H246" i="33"/>
  <c r="H223" i="33"/>
  <c r="E50" i="25"/>
  <c r="C92" i="30" s="1"/>
  <c r="U247" i="33"/>
  <c r="E235" i="33"/>
  <c r="C235" i="33" s="1"/>
  <c r="C24" i="25"/>
  <c r="D198" i="33"/>
  <c r="D25" i="25" s="1"/>
  <c r="D357" i="33"/>
  <c r="D184" i="25" s="1"/>
  <c r="C183" i="25"/>
  <c r="U270" i="33"/>
  <c r="E258" i="33"/>
  <c r="C258" i="33" s="1"/>
  <c r="E195" i="25"/>
  <c r="C237" i="30" s="1"/>
  <c r="H368" i="33"/>
  <c r="H209" i="33"/>
  <c r="E36" i="25"/>
  <c r="C78" i="30" s="1"/>
  <c r="U392" i="33"/>
  <c r="E380" i="33"/>
  <c r="C380" i="33" s="1"/>
  <c r="U233" i="33"/>
  <c r="E221" i="33"/>
  <c r="C221" i="33" s="1"/>
  <c r="C61" i="25"/>
  <c r="D235" i="33"/>
  <c r="D62" i="25" s="1"/>
  <c r="D212" i="33"/>
  <c r="E48" i="25" l="1"/>
  <c r="C90" i="30" s="1"/>
  <c r="H221" i="33"/>
  <c r="U245" i="33"/>
  <c r="E233" i="33"/>
  <c r="C233" i="33" s="1"/>
  <c r="D210" i="33"/>
  <c r="D369" i="33"/>
  <c r="D196" i="25" s="1"/>
  <c r="C195" i="25"/>
  <c r="U259" i="33"/>
  <c r="E247" i="33"/>
  <c r="C247" i="33" s="1"/>
  <c r="D224" i="33"/>
  <c r="D51" i="25" s="1"/>
  <c r="C50" i="25"/>
  <c r="E207" i="25"/>
  <c r="C249" i="30" s="1"/>
  <c r="H380" i="33"/>
  <c r="E85" i="25"/>
  <c r="C127" i="30" s="1"/>
  <c r="H258" i="33"/>
  <c r="U404" i="33"/>
  <c r="E392" i="33"/>
  <c r="C392" i="33" s="1"/>
  <c r="U282" i="33"/>
  <c r="E270" i="33"/>
  <c r="C270" i="33" s="1"/>
  <c r="H235" i="33"/>
  <c r="E62" i="25"/>
  <c r="C104" i="30" s="1"/>
  <c r="D247" i="33"/>
  <c r="D74" i="25" s="1"/>
  <c r="C73" i="25"/>
  <c r="U416" i="33" l="1"/>
  <c r="E404" i="33"/>
  <c r="C404" i="33" s="1"/>
  <c r="C207" i="25"/>
  <c r="D381" i="33"/>
  <c r="D208" i="25" s="1"/>
  <c r="U257" i="33"/>
  <c r="E245" i="33"/>
  <c r="C245" i="33" s="1"/>
  <c r="H270" i="33"/>
  <c r="E97" i="25"/>
  <c r="C139" i="30" s="1"/>
  <c r="C85" i="25"/>
  <c r="D259" i="33"/>
  <c r="D86" i="25" s="1"/>
  <c r="E74" i="25"/>
  <c r="C116" i="30" s="1"/>
  <c r="H247" i="33"/>
  <c r="D236" i="33"/>
  <c r="D63" i="25" s="1"/>
  <c r="C62" i="25"/>
  <c r="U294" i="33"/>
  <c r="E282" i="33"/>
  <c r="C282" i="33" s="1"/>
  <c r="U271" i="33"/>
  <c r="E259" i="33"/>
  <c r="C259" i="33" s="1"/>
  <c r="H392" i="33"/>
  <c r="E219" i="25"/>
  <c r="C261" i="30" s="1"/>
  <c r="E60" i="25"/>
  <c r="C102" i="30" s="1"/>
  <c r="H233" i="33"/>
  <c r="D222" i="33"/>
  <c r="D49" i="25" s="1"/>
  <c r="C48" i="25"/>
  <c r="C60" i="25" l="1"/>
  <c r="D234" i="33"/>
  <c r="D61" i="25" s="1"/>
  <c r="H259" i="33"/>
  <c r="E86" i="25"/>
  <c r="C128" i="30" s="1"/>
  <c r="D248" i="33"/>
  <c r="D75" i="25" s="1"/>
  <c r="C74" i="25"/>
  <c r="H245" i="33"/>
  <c r="E72" i="25"/>
  <c r="C114" i="30" s="1"/>
  <c r="E231" i="25"/>
  <c r="C273" i="30" s="1"/>
  <c r="H404" i="33"/>
  <c r="C219" i="25"/>
  <c r="D393" i="33"/>
  <c r="D220" i="25" s="1"/>
  <c r="U283" i="33"/>
  <c r="E271" i="33"/>
  <c r="C271" i="33" s="1"/>
  <c r="D271" i="33"/>
  <c r="D98" i="25" s="1"/>
  <c r="C97" i="25"/>
  <c r="U269" i="33"/>
  <c r="E257" i="33"/>
  <c r="C257" i="33" s="1"/>
  <c r="U428" i="33"/>
  <c r="E416" i="33"/>
  <c r="C416" i="33" s="1"/>
  <c r="H282" i="33"/>
  <c r="E109" i="25"/>
  <c r="C151" i="30" s="1"/>
  <c r="U306" i="33"/>
  <c r="E294" i="33"/>
  <c r="C294" i="33" s="1"/>
  <c r="U318" i="33" l="1"/>
  <c r="E306" i="33"/>
  <c r="C306" i="33" s="1"/>
  <c r="E243" i="25"/>
  <c r="C285" i="30" s="1"/>
  <c r="H416" i="33"/>
  <c r="C231" i="25"/>
  <c r="D405" i="33"/>
  <c r="D232" i="25" s="1"/>
  <c r="D246" i="33"/>
  <c r="D73" i="25" s="1"/>
  <c r="C72" i="25"/>
  <c r="C86" i="25"/>
  <c r="D260" i="33"/>
  <c r="D87" i="25" s="1"/>
  <c r="D283" i="33"/>
  <c r="D110" i="25" s="1"/>
  <c r="C109" i="25"/>
  <c r="U440" i="33"/>
  <c r="E428" i="33"/>
  <c r="C428" i="33" s="1"/>
  <c r="H257" i="33"/>
  <c r="E84" i="25"/>
  <c r="C126" i="30" s="1"/>
  <c r="H271" i="33"/>
  <c r="E98" i="25"/>
  <c r="C140" i="30" s="1"/>
  <c r="H294" i="33"/>
  <c r="E121" i="25"/>
  <c r="C163" i="30" s="1"/>
  <c r="U281" i="33"/>
  <c r="E269" i="33"/>
  <c r="C269" i="33" s="1"/>
  <c r="U295" i="33"/>
  <c r="E283" i="33"/>
  <c r="C283" i="33" s="1"/>
  <c r="E64" i="33"/>
  <c r="H124" i="1"/>
  <c r="E745" i="1"/>
  <c r="U293" i="33" l="1"/>
  <c r="E281" i="33"/>
  <c r="C281" i="33" s="1"/>
  <c r="D272" i="33"/>
  <c r="D99" i="25" s="1"/>
  <c r="C98" i="25"/>
  <c r="C84" i="25"/>
  <c r="D258" i="33"/>
  <c r="D85" i="25" s="1"/>
  <c r="H428" i="33"/>
  <c r="E255" i="25"/>
  <c r="C297" i="30" s="1"/>
  <c r="E787" i="1"/>
  <c r="E786" i="1"/>
  <c r="H283" i="33"/>
  <c r="E110" i="25"/>
  <c r="C152" i="30" s="1"/>
  <c r="U452" i="33"/>
  <c r="E440" i="33"/>
  <c r="C440" i="33" s="1"/>
  <c r="D417" i="33"/>
  <c r="D244" i="25" s="1"/>
  <c r="C243" i="25"/>
  <c r="U307" i="33"/>
  <c r="E295" i="33"/>
  <c r="C295" i="33" s="1"/>
  <c r="H306" i="33"/>
  <c r="E133" i="25"/>
  <c r="C175" i="30" s="1"/>
  <c r="H64" i="33"/>
  <c r="U4" i="33" s="1"/>
  <c r="U184" i="33" s="1"/>
  <c r="E533" i="33"/>
  <c r="C533" i="33" s="1"/>
  <c r="E96" i="25"/>
  <c r="C138" i="30" s="1"/>
  <c r="H269" i="33"/>
  <c r="C121" i="25"/>
  <c r="D295" i="33"/>
  <c r="D122" i="25" s="1"/>
  <c r="U330" i="33"/>
  <c r="E318" i="33"/>
  <c r="C318" i="33" s="1"/>
  <c r="U196" i="33" l="1"/>
  <c r="E184" i="33"/>
  <c r="C184" i="33" s="1"/>
  <c r="C110" i="25"/>
  <c r="D284" i="33"/>
  <c r="D111" i="25" s="1"/>
  <c r="E145" i="25"/>
  <c r="C187" i="30" s="1"/>
  <c r="H318" i="33"/>
  <c r="U342" i="33"/>
  <c r="E330" i="33"/>
  <c r="C330" i="33" s="1"/>
  <c r="D307" i="33"/>
  <c r="D134" i="25" s="1"/>
  <c r="C133" i="25"/>
  <c r="H295" i="33"/>
  <c r="E122" i="25"/>
  <c r="C164" i="30" s="1"/>
  <c r="E267" i="25"/>
  <c r="C309" i="30" s="1"/>
  <c r="H440" i="33"/>
  <c r="E108" i="25"/>
  <c r="C150" i="30" s="1"/>
  <c r="H281" i="33"/>
  <c r="D270" i="33"/>
  <c r="D97" i="25" s="1"/>
  <c r="C96" i="25"/>
  <c r="E574" i="33"/>
  <c r="E575" i="33"/>
  <c r="H533" i="33"/>
  <c r="U319" i="33"/>
  <c r="E307" i="33"/>
  <c r="C307" i="33" s="1"/>
  <c r="U464" i="33"/>
  <c r="E452" i="33"/>
  <c r="C452" i="33" s="1"/>
  <c r="C255" i="25"/>
  <c r="D429" i="33"/>
  <c r="D256" i="25" s="1"/>
  <c r="U305" i="33"/>
  <c r="E293" i="33"/>
  <c r="C293" i="33" s="1"/>
  <c r="U331" i="33" l="1"/>
  <c r="E319" i="33"/>
  <c r="C319" i="33" s="1"/>
  <c r="D441" i="33"/>
  <c r="D268" i="25" s="1"/>
  <c r="C267" i="25"/>
  <c r="U354" i="33"/>
  <c r="E342" i="33"/>
  <c r="C342" i="33" s="1"/>
  <c r="E279" i="25"/>
  <c r="C321" i="30" s="1"/>
  <c r="H452" i="33"/>
  <c r="U317" i="33"/>
  <c r="E305" i="33"/>
  <c r="C305" i="33" s="1"/>
  <c r="U476" i="33"/>
  <c r="E464" i="33"/>
  <c r="C464" i="33" s="1"/>
  <c r="D296" i="33"/>
  <c r="D123" i="25" s="1"/>
  <c r="C122" i="25"/>
  <c r="H184" i="33"/>
  <c r="E11" i="25"/>
  <c r="C53" i="30" s="1"/>
  <c r="E543" i="33"/>
  <c r="C543" i="33" s="1"/>
  <c r="E120" i="25"/>
  <c r="C162" i="30" s="1"/>
  <c r="H293" i="33"/>
  <c r="H307" i="33"/>
  <c r="E134" i="25"/>
  <c r="C176" i="30" s="1"/>
  <c r="D282" i="33"/>
  <c r="D109" i="25" s="1"/>
  <c r="C108" i="25"/>
  <c r="H330" i="33"/>
  <c r="E157" i="25"/>
  <c r="C199" i="30" s="1"/>
  <c r="C145" i="25"/>
  <c r="D319" i="33"/>
  <c r="D146" i="25" s="1"/>
  <c r="U208" i="33"/>
  <c r="E196" i="33"/>
  <c r="C196" i="33" s="1"/>
  <c r="C134" i="25" l="1"/>
  <c r="D308" i="33"/>
  <c r="D135" i="25" s="1"/>
  <c r="U488" i="33"/>
  <c r="E476" i="33"/>
  <c r="C476" i="33" s="1"/>
  <c r="E132" i="25"/>
  <c r="C174" i="30" s="1"/>
  <c r="H305" i="33"/>
  <c r="U220" i="33"/>
  <c r="E208" i="33"/>
  <c r="C208" i="33" s="1"/>
  <c r="E584" i="33"/>
  <c r="H543" i="33"/>
  <c r="E544" i="33"/>
  <c r="C544" i="33" s="1"/>
  <c r="H196" i="33"/>
  <c r="E23" i="25"/>
  <c r="C65" i="30" s="1"/>
  <c r="C157" i="25"/>
  <c r="D331" i="33"/>
  <c r="D158" i="25" s="1"/>
  <c r="C584" i="33"/>
  <c r="D185" i="33"/>
  <c r="C11" i="25"/>
  <c r="U329" i="33"/>
  <c r="E317" i="33"/>
  <c r="C317" i="33" s="1"/>
  <c r="E169" i="25"/>
  <c r="C211" i="30" s="1"/>
  <c r="H342" i="33"/>
  <c r="E146" i="25"/>
  <c r="C188" i="30" s="1"/>
  <c r="H319" i="33"/>
  <c r="D294" i="33"/>
  <c r="D121" i="25" s="1"/>
  <c r="C120" i="25"/>
  <c r="H464" i="33"/>
  <c r="E291" i="25"/>
  <c r="C333" i="30" s="1"/>
  <c r="C279" i="25"/>
  <c r="D453" i="33"/>
  <c r="D280" i="25" s="1"/>
  <c r="U366" i="33"/>
  <c r="E354" i="33"/>
  <c r="C354" i="33" s="1"/>
  <c r="U343" i="33"/>
  <c r="E331" i="33"/>
  <c r="C331" i="33" s="1"/>
  <c r="E158" i="25" l="1"/>
  <c r="C200" i="30" s="1"/>
  <c r="H331" i="33"/>
  <c r="E585" i="33"/>
  <c r="H544" i="33"/>
  <c r="U232" i="33"/>
  <c r="E220" i="33"/>
  <c r="C220" i="33" s="1"/>
  <c r="E303" i="25"/>
  <c r="C345" i="30" s="1"/>
  <c r="H476" i="33"/>
  <c r="U355" i="33"/>
  <c r="E343" i="33"/>
  <c r="C343" i="33" s="1"/>
  <c r="D320" i="33"/>
  <c r="D147" i="25" s="1"/>
  <c r="C146" i="25"/>
  <c r="D543" i="33"/>
  <c r="D584" i="33" s="1"/>
  <c r="D12" i="25"/>
  <c r="D306" i="33"/>
  <c r="D133" i="25" s="1"/>
  <c r="C132" i="25"/>
  <c r="U500" i="33"/>
  <c r="E488" i="33"/>
  <c r="C488" i="33" s="1"/>
  <c r="H354" i="33"/>
  <c r="E181" i="25"/>
  <c r="C223" i="30" s="1"/>
  <c r="D465" i="33"/>
  <c r="D292" i="25" s="1"/>
  <c r="C291" i="25"/>
  <c r="H317" i="33"/>
  <c r="E144" i="25"/>
  <c r="C186" i="30" s="1"/>
  <c r="U378" i="33"/>
  <c r="E366" i="33"/>
  <c r="C366" i="33" s="1"/>
  <c r="C169" i="25"/>
  <c r="D343" i="33"/>
  <c r="D170" i="25" s="1"/>
  <c r="U341" i="33"/>
  <c r="E329" i="33"/>
  <c r="C329" i="33" s="1"/>
  <c r="C585" i="33"/>
  <c r="C23" i="25"/>
  <c r="D197" i="33"/>
  <c r="E545" i="33"/>
  <c r="C545" i="33" s="1"/>
  <c r="H208" i="33"/>
  <c r="E35" i="25"/>
  <c r="C77" i="30" s="1"/>
  <c r="D355" i="33" l="1"/>
  <c r="D182" i="25" s="1"/>
  <c r="C181" i="25"/>
  <c r="U512" i="33"/>
  <c r="E500" i="33"/>
  <c r="C500" i="33" s="1"/>
  <c r="E170" i="25"/>
  <c r="C212" i="30" s="1"/>
  <c r="H343" i="33"/>
  <c r="H329" i="33"/>
  <c r="E156" i="25"/>
  <c r="C198" i="30" s="1"/>
  <c r="E193" i="25"/>
  <c r="C235" i="30" s="1"/>
  <c r="H366" i="33"/>
  <c r="U367" i="33"/>
  <c r="E355" i="33"/>
  <c r="C355" i="33" s="1"/>
  <c r="E546" i="33"/>
  <c r="C546" i="33" s="1"/>
  <c r="H220" i="33"/>
  <c r="E47" i="25"/>
  <c r="C89" i="30" s="1"/>
  <c r="E586" i="33"/>
  <c r="H545" i="33"/>
  <c r="D24" i="25"/>
  <c r="D544" i="33"/>
  <c r="D585" i="33" s="1"/>
  <c r="U353" i="33"/>
  <c r="E341" i="33"/>
  <c r="C341" i="33" s="1"/>
  <c r="U390" i="33"/>
  <c r="E378" i="33"/>
  <c r="C378" i="33" s="1"/>
  <c r="U244" i="33"/>
  <c r="E232" i="33"/>
  <c r="C232" i="33" s="1"/>
  <c r="D209" i="33"/>
  <c r="C586" i="33"/>
  <c r="C144" i="25"/>
  <c r="D318" i="33"/>
  <c r="D145" i="25" s="1"/>
  <c r="E315" i="25"/>
  <c r="C357" i="30" s="1"/>
  <c r="H488" i="33"/>
  <c r="C303" i="25"/>
  <c r="D477" i="33"/>
  <c r="D304" i="25" s="1"/>
  <c r="D332" i="33"/>
  <c r="D159" i="25" s="1"/>
  <c r="C158" i="25"/>
  <c r="H378" i="33" l="1"/>
  <c r="E205" i="25"/>
  <c r="C247" i="30" s="1"/>
  <c r="E587" i="33"/>
  <c r="H546" i="33"/>
  <c r="H500" i="33"/>
  <c r="E327" i="25"/>
  <c r="C369" i="30" s="1"/>
  <c r="U402" i="33"/>
  <c r="E390" i="33"/>
  <c r="C390" i="33" s="1"/>
  <c r="H355" i="33"/>
  <c r="E182" i="25"/>
  <c r="C224" i="30" s="1"/>
  <c r="U524" i="33"/>
  <c r="E512" i="33"/>
  <c r="C512" i="33" s="1"/>
  <c r="E168" i="25"/>
  <c r="C210" i="30" s="1"/>
  <c r="H341" i="33"/>
  <c r="U379" i="33"/>
  <c r="E367" i="33"/>
  <c r="C367" i="33" s="1"/>
  <c r="D545" i="33"/>
  <c r="D586" i="33" s="1"/>
  <c r="E59" i="25"/>
  <c r="C101" i="30" s="1"/>
  <c r="E547" i="33"/>
  <c r="C547" i="33" s="1"/>
  <c r="H232" i="33"/>
  <c r="D489" i="33"/>
  <c r="D316" i="25" s="1"/>
  <c r="C315" i="25"/>
  <c r="U256" i="33"/>
  <c r="E244" i="33"/>
  <c r="C244" i="33" s="1"/>
  <c r="U365" i="33"/>
  <c r="E353" i="33"/>
  <c r="C353" i="33" s="1"/>
  <c r="C47" i="25"/>
  <c r="D221" i="33"/>
  <c r="C587" i="33"/>
  <c r="D367" i="33"/>
  <c r="D194" i="25" s="1"/>
  <c r="C193" i="25"/>
  <c r="D330" i="33"/>
  <c r="D157" i="25" s="1"/>
  <c r="C156" i="25"/>
  <c r="C170" i="25"/>
  <c r="D344" i="33"/>
  <c r="D171" i="25" s="1"/>
  <c r="U377" i="33" l="1"/>
  <c r="E365" i="33"/>
  <c r="C365" i="33" s="1"/>
  <c r="U391" i="33"/>
  <c r="E379" i="33"/>
  <c r="C379" i="33" s="1"/>
  <c r="H512" i="33"/>
  <c r="E339" i="25"/>
  <c r="C381" i="30" s="1"/>
  <c r="C327" i="25"/>
  <c r="D501" i="33"/>
  <c r="D328" i="25" s="1"/>
  <c r="D546" i="33"/>
  <c r="D587" i="33" s="1"/>
  <c r="D48" i="25"/>
  <c r="E548" i="33"/>
  <c r="C548" i="33" s="1"/>
  <c r="H244" i="33"/>
  <c r="E71" i="25"/>
  <c r="C113" i="30" s="1"/>
  <c r="D233" i="33"/>
  <c r="C59" i="25"/>
  <c r="C588" i="33"/>
  <c r="U536" i="33"/>
  <c r="U548" i="33" s="1"/>
  <c r="U560" i="33" s="1"/>
  <c r="U572" i="33" s="1"/>
  <c r="E524" i="33"/>
  <c r="C524" i="33" s="1"/>
  <c r="U268" i="33"/>
  <c r="E256" i="33"/>
  <c r="C256" i="33" s="1"/>
  <c r="D356" i="33"/>
  <c r="D183" i="25" s="1"/>
  <c r="C182" i="25"/>
  <c r="E217" i="25"/>
  <c r="C259" i="30" s="1"/>
  <c r="H390" i="33"/>
  <c r="H353" i="33"/>
  <c r="E180" i="25"/>
  <c r="C222" i="30" s="1"/>
  <c r="E588" i="33"/>
  <c r="H547" i="33"/>
  <c r="H367" i="33"/>
  <c r="E194" i="25"/>
  <c r="C236" i="30" s="1"/>
  <c r="C168" i="25"/>
  <c r="D342" i="33"/>
  <c r="D169" i="25" s="1"/>
  <c r="U414" i="33"/>
  <c r="E402" i="33"/>
  <c r="C402" i="33" s="1"/>
  <c r="C205" i="25"/>
  <c r="D379" i="33"/>
  <c r="D206" i="25" s="1"/>
  <c r="C589" i="33" l="1"/>
  <c r="D245" i="33"/>
  <c r="C71" i="25"/>
  <c r="U403" i="33"/>
  <c r="E391" i="33"/>
  <c r="C391" i="33" s="1"/>
  <c r="C217" i="25"/>
  <c r="D391" i="33"/>
  <c r="D218" i="25" s="1"/>
  <c r="E549" i="33"/>
  <c r="C549" i="33" s="1"/>
  <c r="H256" i="33"/>
  <c r="E83" i="25"/>
  <c r="C125" i="30" s="1"/>
  <c r="E229" i="25"/>
  <c r="C271" i="30" s="1"/>
  <c r="H402" i="33"/>
  <c r="D368" i="33"/>
  <c r="D195" i="25" s="1"/>
  <c r="C194" i="25"/>
  <c r="U280" i="33"/>
  <c r="E268" i="33"/>
  <c r="C268" i="33" s="1"/>
  <c r="C339" i="25"/>
  <c r="D513" i="33"/>
  <c r="D340" i="25" s="1"/>
  <c r="H365" i="33"/>
  <c r="E192" i="25"/>
  <c r="C234" i="30" s="1"/>
  <c r="U426" i="33"/>
  <c r="E414" i="33"/>
  <c r="C414" i="33" s="1"/>
  <c r="D354" i="33"/>
  <c r="D181" i="25" s="1"/>
  <c r="C180" i="25"/>
  <c r="E351" i="25"/>
  <c r="C393" i="30" s="1"/>
  <c r="C405" i="30" s="1"/>
  <c r="C417" i="30" s="1"/>
  <c r="C429" i="30" s="1"/>
  <c r="C441" i="30" s="1"/>
  <c r="C453" i="30" s="1"/>
  <c r="C465" i="30" s="1"/>
  <c r="C477" i="30" s="1"/>
  <c r="C489" i="30" s="1"/>
  <c r="C501" i="30" s="1"/>
  <c r="C513" i="30" s="1"/>
  <c r="C525" i="30" s="1"/>
  <c r="C537" i="30" s="1"/>
  <c r="H524" i="33"/>
  <c r="D60" i="25"/>
  <c r="D547" i="33"/>
  <c r="D588" i="33" s="1"/>
  <c r="E589" i="33"/>
  <c r="H548" i="33"/>
  <c r="H379" i="33"/>
  <c r="E206" i="25"/>
  <c r="C248" i="30" s="1"/>
  <c r="U389" i="33"/>
  <c r="E377" i="33"/>
  <c r="C377" i="33" s="1"/>
  <c r="E204" i="25" l="1"/>
  <c r="C246" i="30" s="1"/>
  <c r="H377" i="33"/>
  <c r="C83" i="25"/>
  <c r="C590" i="33"/>
  <c r="D257" i="33"/>
  <c r="U415" i="33"/>
  <c r="E403" i="33"/>
  <c r="C403" i="33" s="1"/>
  <c r="C192" i="25"/>
  <c r="D366" i="33"/>
  <c r="D193" i="25" s="1"/>
  <c r="E95" i="25"/>
  <c r="C137" i="30" s="1"/>
  <c r="E550" i="33"/>
  <c r="C550" i="33" s="1"/>
  <c r="H268" i="33"/>
  <c r="C229" i="25"/>
  <c r="D403" i="33"/>
  <c r="D230" i="25" s="1"/>
  <c r="C206" i="25"/>
  <c r="D380" i="33"/>
  <c r="D207" i="25" s="1"/>
  <c r="U401" i="33"/>
  <c r="E389" i="33"/>
  <c r="C389" i="33" s="1"/>
  <c r="C351" i="25"/>
  <c r="D525" i="33"/>
  <c r="D352" i="25" s="1"/>
  <c r="H414" i="33"/>
  <c r="E241" i="25"/>
  <c r="C283" i="30" s="1"/>
  <c r="U292" i="33"/>
  <c r="E280" i="33"/>
  <c r="C280" i="33" s="1"/>
  <c r="D72" i="25"/>
  <c r="D548" i="33"/>
  <c r="D589" i="33" s="1"/>
  <c r="U438" i="33"/>
  <c r="E426" i="33"/>
  <c r="C426" i="33" s="1"/>
  <c r="H549" i="33"/>
  <c r="E590" i="33"/>
  <c r="H391" i="33"/>
  <c r="E218" i="25"/>
  <c r="C260" i="30" s="1"/>
  <c r="E216" i="25" l="1"/>
  <c r="C258" i="30" s="1"/>
  <c r="H389" i="33"/>
  <c r="C95" i="25"/>
  <c r="D269" i="33"/>
  <c r="C591" i="33"/>
  <c r="H403" i="33"/>
  <c r="E230" i="25"/>
  <c r="C272" i="30" s="1"/>
  <c r="H426" i="33"/>
  <c r="E253" i="25"/>
  <c r="C295" i="30" s="1"/>
  <c r="E107" i="25"/>
  <c r="C149" i="30" s="1"/>
  <c r="E551" i="33"/>
  <c r="C551" i="33" s="1"/>
  <c r="H280" i="33"/>
  <c r="U413" i="33"/>
  <c r="E401" i="33"/>
  <c r="C401" i="33" s="1"/>
  <c r="U427" i="33"/>
  <c r="E415" i="33"/>
  <c r="C415" i="33" s="1"/>
  <c r="D392" i="33"/>
  <c r="D219" i="25" s="1"/>
  <c r="C218" i="25"/>
  <c r="U450" i="33"/>
  <c r="E438" i="33"/>
  <c r="C438" i="33" s="1"/>
  <c r="U304" i="33"/>
  <c r="E292" i="33"/>
  <c r="C292" i="33" s="1"/>
  <c r="D549" i="33"/>
  <c r="D590" i="33" s="1"/>
  <c r="D84" i="25"/>
  <c r="C241" i="25"/>
  <c r="D415" i="33"/>
  <c r="D242" i="25" s="1"/>
  <c r="E591" i="33"/>
  <c r="H550" i="33"/>
  <c r="D378" i="33"/>
  <c r="D205" i="25" s="1"/>
  <c r="C204" i="25"/>
  <c r="E119" i="25" l="1"/>
  <c r="C161" i="30" s="1"/>
  <c r="E552" i="33"/>
  <c r="C552" i="33" s="1"/>
  <c r="H292" i="33"/>
  <c r="E242" i="25"/>
  <c r="C284" i="30" s="1"/>
  <c r="H415" i="33"/>
  <c r="U316" i="33"/>
  <c r="E304" i="33"/>
  <c r="C304" i="33" s="1"/>
  <c r="U439" i="33"/>
  <c r="E427" i="33"/>
  <c r="C427" i="33" s="1"/>
  <c r="E592" i="33"/>
  <c r="H551" i="33"/>
  <c r="H438" i="33"/>
  <c r="E265" i="25"/>
  <c r="C307" i="30" s="1"/>
  <c r="E228" i="25"/>
  <c r="C270" i="30" s="1"/>
  <c r="H401" i="33"/>
  <c r="C592" i="33"/>
  <c r="C107" i="25"/>
  <c r="D281" i="33"/>
  <c r="C253" i="25"/>
  <c r="D427" i="33"/>
  <c r="D254" i="25" s="1"/>
  <c r="U462" i="33"/>
  <c r="E450" i="33"/>
  <c r="C450" i="33" s="1"/>
  <c r="U425" i="33"/>
  <c r="E413" i="33"/>
  <c r="C413" i="33" s="1"/>
  <c r="D404" i="33"/>
  <c r="D231" i="25" s="1"/>
  <c r="C230" i="25"/>
  <c r="D96" i="25"/>
  <c r="D550" i="33"/>
  <c r="D591" i="33" s="1"/>
  <c r="C216" i="25"/>
  <c r="D390" i="33"/>
  <c r="D217" i="25" s="1"/>
  <c r="E240" i="25" l="1"/>
  <c r="C282" i="30" s="1"/>
  <c r="H413" i="33"/>
  <c r="U474" i="33"/>
  <c r="E462" i="33"/>
  <c r="C462" i="33" s="1"/>
  <c r="U451" i="33"/>
  <c r="E439" i="33"/>
  <c r="C439" i="33" s="1"/>
  <c r="U328" i="33"/>
  <c r="E316" i="33"/>
  <c r="C316" i="33" s="1"/>
  <c r="D293" i="33"/>
  <c r="C119" i="25"/>
  <c r="C593" i="33"/>
  <c r="U437" i="33"/>
  <c r="E425" i="33"/>
  <c r="C425" i="33" s="1"/>
  <c r="H552" i="33"/>
  <c r="E593" i="33"/>
  <c r="H450" i="33"/>
  <c r="E277" i="25"/>
  <c r="C319" i="30" s="1"/>
  <c r="D551" i="33"/>
  <c r="D592" i="33" s="1"/>
  <c r="D108" i="25"/>
  <c r="C228" i="25"/>
  <c r="D402" i="33"/>
  <c r="D229" i="25" s="1"/>
  <c r="C265" i="25"/>
  <c r="D439" i="33"/>
  <c r="D266" i="25" s="1"/>
  <c r="E254" i="25"/>
  <c r="C296" i="30" s="1"/>
  <c r="H427" i="33"/>
  <c r="E131" i="25"/>
  <c r="C173" i="30" s="1"/>
  <c r="H304" i="33"/>
  <c r="E553" i="33"/>
  <c r="C553" i="33" s="1"/>
  <c r="C242" i="25"/>
  <c r="D416" i="33"/>
  <c r="D243" i="25" s="1"/>
  <c r="E252" i="25" l="1"/>
  <c r="C294" i="30" s="1"/>
  <c r="H425" i="33"/>
  <c r="U463" i="33"/>
  <c r="E451" i="33"/>
  <c r="C451" i="33" s="1"/>
  <c r="D414" i="33"/>
  <c r="D241" i="25" s="1"/>
  <c r="C240" i="25"/>
  <c r="C131" i="25"/>
  <c r="C594" i="33"/>
  <c r="D305" i="33"/>
  <c r="C254" i="25"/>
  <c r="D428" i="33"/>
  <c r="D255" i="25" s="1"/>
  <c r="D451" i="33"/>
  <c r="D278" i="25" s="1"/>
  <c r="C277" i="25"/>
  <c r="U449" i="33"/>
  <c r="E437" i="33"/>
  <c r="C437" i="33" s="1"/>
  <c r="E143" i="25"/>
  <c r="C185" i="30" s="1"/>
  <c r="E554" i="33"/>
  <c r="C554" i="33" s="1"/>
  <c r="H316" i="33"/>
  <c r="E289" i="25"/>
  <c r="C331" i="30" s="1"/>
  <c r="H462" i="33"/>
  <c r="D552" i="33"/>
  <c r="D593" i="33" s="1"/>
  <c r="D120" i="25"/>
  <c r="U340" i="33"/>
  <c r="E328" i="33"/>
  <c r="C328" i="33" s="1"/>
  <c r="U486" i="33"/>
  <c r="E474" i="33"/>
  <c r="C474" i="33" s="1"/>
  <c r="E594" i="33"/>
  <c r="H553" i="33"/>
  <c r="H439" i="33"/>
  <c r="E266" i="25"/>
  <c r="C308" i="30" s="1"/>
  <c r="U352" i="33" l="1"/>
  <c r="E340" i="33"/>
  <c r="C340" i="33" s="1"/>
  <c r="U461" i="33"/>
  <c r="E449" i="33"/>
  <c r="C449" i="33" s="1"/>
  <c r="U475" i="33"/>
  <c r="E463" i="33"/>
  <c r="C463" i="33" s="1"/>
  <c r="D463" i="33"/>
  <c r="D290" i="25" s="1"/>
  <c r="C289" i="25"/>
  <c r="H554" i="33"/>
  <c r="E595" i="33"/>
  <c r="D132" i="25"/>
  <c r="D553" i="33"/>
  <c r="D594" i="33" s="1"/>
  <c r="C266" i="25"/>
  <c r="D440" i="33"/>
  <c r="D267" i="25" s="1"/>
  <c r="D426" i="33"/>
  <c r="D253" i="25" s="1"/>
  <c r="C252" i="25"/>
  <c r="H474" i="33"/>
  <c r="E301" i="25"/>
  <c r="C343" i="30" s="1"/>
  <c r="U498" i="33"/>
  <c r="E486" i="33"/>
  <c r="C486" i="33" s="1"/>
  <c r="E555" i="33"/>
  <c r="C555" i="33" s="1"/>
  <c r="E155" i="25"/>
  <c r="C197" i="30" s="1"/>
  <c r="H328" i="33"/>
  <c r="C143" i="25"/>
  <c r="D317" i="33"/>
  <c r="C595" i="33"/>
  <c r="E264" i="25"/>
  <c r="C306" i="30" s="1"/>
  <c r="H437" i="33"/>
  <c r="H451" i="33"/>
  <c r="E278" i="25"/>
  <c r="C320" i="30" s="1"/>
  <c r="E313" i="25" l="1"/>
  <c r="C355" i="30" s="1"/>
  <c r="H486" i="33"/>
  <c r="E276" i="25"/>
  <c r="C318" i="30" s="1"/>
  <c r="H449" i="33"/>
  <c r="C155" i="25"/>
  <c r="D329" i="33"/>
  <c r="C596" i="33"/>
  <c r="U510" i="33"/>
  <c r="E498" i="33"/>
  <c r="C498" i="33" s="1"/>
  <c r="C301" i="25"/>
  <c r="D475" i="33"/>
  <c r="D302" i="25" s="1"/>
  <c r="H463" i="33"/>
  <c r="E290" i="25"/>
  <c r="C332" i="30" s="1"/>
  <c r="U473" i="33"/>
  <c r="E461" i="33"/>
  <c r="C461" i="33" s="1"/>
  <c r="D452" i="33"/>
  <c r="D279" i="25" s="1"/>
  <c r="C278" i="25"/>
  <c r="D144" i="25"/>
  <c r="D554" i="33"/>
  <c r="D595" i="33" s="1"/>
  <c r="U487" i="33"/>
  <c r="E475" i="33"/>
  <c r="C475" i="33" s="1"/>
  <c r="H340" i="33"/>
  <c r="E167" i="25"/>
  <c r="C209" i="30" s="1"/>
  <c r="E556" i="33"/>
  <c r="C556" i="33" s="1"/>
  <c r="C264" i="25"/>
  <c r="D438" i="33"/>
  <c r="D265" i="25" s="1"/>
  <c r="E596" i="33"/>
  <c r="H555" i="33"/>
  <c r="U364" i="33"/>
  <c r="E352" i="33"/>
  <c r="C352" i="33" s="1"/>
  <c r="C597" i="33" l="1"/>
  <c r="D341" i="33"/>
  <c r="C167" i="25"/>
  <c r="E288" i="25"/>
  <c r="C330" i="30" s="1"/>
  <c r="H461" i="33"/>
  <c r="D450" i="33"/>
  <c r="D277" i="25" s="1"/>
  <c r="C276" i="25"/>
  <c r="H352" i="33"/>
  <c r="E179" i="25"/>
  <c r="C221" i="30" s="1"/>
  <c r="E557" i="33"/>
  <c r="C557" i="33" s="1"/>
  <c r="E597" i="33"/>
  <c r="H556" i="33"/>
  <c r="E302" i="25"/>
  <c r="C344" i="30" s="1"/>
  <c r="H475" i="33"/>
  <c r="U485" i="33"/>
  <c r="E473" i="33"/>
  <c r="C473" i="33" s="1"/>
  <c r="D156" i="25"/>
  <c r="D555" i="33"/>
  <c r="D596" i="33" s="1"/>
  <c r="C313" i="25"/>
  <c r="D487" i="33"/>
  <c r="D314" i="25" s="1"/>
  <c r="U376" i="33"/>
  <c r="E364" i="33"/>
  <c r="C364" i="33" s="1"/>
  <c r="U499" i="33"/>
  <c r="E487" i="33"/>
  <c r="C487" i="33" s="1"/>
  <c r="H498" i="33"/>
  <c r="E325" i="25"/>
  <c r="C367" i="30" s="1"/>
  <c r="C290" i="25"/>
  <c r="D464" i="33"/>
  <c r="D291" i="25" s="1"/>
  <c r="U522" i="33"/>
  <c r="E510" i="33"/>
  <c r="C510" i="33" s="1"/>
  <c r="H510" i="33" l="1"/>
  <c r="E337" i="25"/>
  <c r="C379" i="30" s="1"/>
  <c r="U511" i="33"/>
  <c r="E499" i="33"/>
  <c r="C499" i="33" s="1"/>
  <c r="U497" i="33"/>
  <c r="E485" i="33"/>
  <c r="C485" i="33" s="1"/>
  <c r="C179" i="25"/>
  <c r="C598" i="33"/>
  <c r="D353" i="33"/>
  <c r="U534" i="33"/>
  <c r="U546" i="33" s="1"/>
  <c r="U558" i="33" s="1"/>
  <c r="U570" i="33" s="1"/>
  <c r="E522" i="33"/>
  <c r="C522" i="33" s="1"/>
  <c r="H364" i="33"/>
  <c r="E191" i="25"/>
  <c r="C233" i="30" s="1"/>
  <c r="E558" i="33"/>
  <c r="C558" i="33" s="1"/>
  <c r="D476" i="33"/>
  <c r="D303" i="25" s="1"/>
  <c r="C302" i="25"/>
  <c r="C288" i="25"/>
  <c r="D462" i="33"/>
  <c r="D289" i="25" s="1"/>
  <c r="D168" i="25"/>
  <c r="D556" i="33"/>
  <c r="D597" i="33" s="1"/>
  <c r="U388" i="33"/>
  <c r="E376" i="33"/>
  <c r="C376" i="33" s="1"/>
  <c r="D499" i="33"/>
  <c r="D326" i="25" s="1"/>
  <c r="C325" i="25"/>
  <c r="E314" i="25"/>
  <c r="C356" i="30" s="1"/>
  <c r="H487" i="33"/>
  <c r="E300" i="25"/>
  <c r="C342" i="30" s="1"/>
  <c r="H473" i="33"/>
  <c r="E598" i="33"/>
  <c r="H557" i="33"/>
  <c r="H558" i="33" l="1"/>
  <c r="E599" i="33"/>
  <c r="H522" i="33"/>
  <c r="E349" i="25"/>
  <c r="C391" i="30" s="1"/>
  <c r="C403" i="30" s="1"/>
  <c r="C415" i="30" s="1"/>
  <c r="C427" i="30" s="1"/>
  <c r="C439" i="30" s="1"/>
  <c r="C451" i="30" s="1"/>
  <c r="C463" i="30" s="1"/>
  <c r="C475" i="30" s="1"/>
  <c r="C487" i="30" s="1"/>
  <c r="C499" i="30" s="1"/>
  <c r="C511" i="30" s="1"/>
  <c r="C523" i="30" s="1"/>
  <c r="C535" i="30" s="1"/>
  <c r="U523" i="33"/>
  <c r="E511" i="33"/>
  <c r="C511" i="33" s="1"/>
  <c r="E312" i="25"/>
  <c r="C354" i="30" s="1"/>
  <c r="H485" i="33"/>
  <c r="C300" i="25"/>
  <c r="D474" i="33"/>
  <c r="D301" i="25" s="1"/>
  <c r="C314" i="25"/>
  <c r="D488" i="33"/>
  <c r="D315" i="25" s="1"/>
  <c r="E559" i="33"/>
  <c r="C559" i="33" s="1"/>
  <c r="E203" i="25"/>
  <c r="C245" i="30" s="1"/>
  <c r="H376" i="33"/>
  <c r="D180" i="25"/>
  <c r="D557" i="33"/>
  <c r="D598" i="33" s="1"/>
  <c r="U509" i="33"/>
  <c r="E497" i="33"/>
  <c r="C497" i="33" s="1"/>
  <c r="U400" i="33"/>
  <c r="E388" i="33"/>
  <c r="C388" i="33" s="1"/>
  <c r="C599" i="33"/>
  <c r="D365" i="33"/>
  <c r="C191" i="25"/>
  <c r="H499" i="33"/>
  <c r="E326" i="25"/>
  <c r="C368" i="30" s="1"/>
  <c r="C337" i="25"/>
  <c r="D511" i="33"/>
  <c r="D338" i="25" s="1"/>
  <c r="H497" i="33" l="1"/>
  <c r="E324" i="25"/>
  <c r="C366" i="30" s="1"/>
  <c r="D558" i="33"/>
  <c r="D599" i="33" s="1"/>
  <c r="D192" i="25"/>
  <c r="U521" i="33"/>
  <c r="E509" i="33"/>
  <c r="C509" i="33" s="1"/>
  <c r="C600" i="33"/>
  <c r="C203" i="25"/>
  <c r="D377" i="33"/>
  <c r="H511" i="33"/>
  <c r="E338" i="25"/>
  <c r="C380" i="30" s="1"/>
  <c r="U412" i="33"/>
  <c r="E400" i="33"/>
  <c r="C400" i="33" s="1"/>
  <c r="D500" i="33"/>
  <c r="D327" i="25" s="1"/>
  <c r="C326" i="25"/>
  <c r="U535" i="33"/>
  <c r="U547" i="33" s="1"/>
  <c r="U559" i="33" s="1"/>
  <c r="U571" i="33" s="1"/>
  <c r="E523" i="33"/>
  <c r="C523" i="33" s="1"/>
  <c r="E560" i="33"/>
  <c r="C560" i="33" s="1"/>
  <c r="H388" i="33"/>
  <c r="E215" i="25"/>
  <c r="C257" i="30" s="1"/>
  <c r="H559" i="33"/>
  <c r="E600" i="33"/>
  <c r="D486" i="33"/>
  <c r="D313" i="25" s="1"/>
  <c r="C312" i="25"/>
  <c r="D523" i="33"/>
  <c r="D350" i="25" s="1"/>
  <c r="C349" i="25"/>
  <c r="C215" i="25" l="1"/>
  <c r="D389" i="33"/>
  <c r="C601" i="33"/>
  <c r="D559" i="33"/>
  <c r="D600" i="33" s="1"/>
  <c r="D204" i="25"/>
  <c r="U533" i="33"/>
  <c r="U545" i="33" s="1"/>
  <c r="U557" i="33" s="1"/>
  <c r="U569" i="33" s="1"/>
  <c r="E521" i="33"/>
  <c r="C521" i="33" s="1"/>
  <c r="E350" i="25"/>
  <c r="C392" i="30" s="1"/>
  <c r="C404" i="30" s="1"/>
  <c r="C416" i="30" s="1"/>
  <c r="C428" i="30" s="1"/>
  <c r="C440" i="30" s="1"/>
  <c r="C452" i="30" s="1"/>
  <c r="C464" i="30" s="1"/>
  <c r="C476" i="30" s="1"/>
  <c r="C488" i="30" s="1"/>
  <c r="C500" i="30" s="1"/>
  <c r="C512" i="30" s="1"/>
  <c r="C524" i="30" s="1"/>
  <c r="C536" i="30" s="1"/>
  <c r="H523" i="33"/>
  <c r="E561" i="33"/>
  <c r="C561" i="33" s="1"/>
  <c r="H400" i="33"/>
  <c r="E227" i="25"/>
  <c r="C269" i="30" s="1"/>
  <c r="D498" i="33"/>
  <c r="D325" i="25" s="1"/>
  <c r="C324" i="25"/>
  <c r="U424" i="33"/>
  <c r="E412" i="33"/>
  <c r="C412" i="33" s="1"/>
  <c r="E601" i="33"/>
  <c r="H560" i="33"/>
  <c r="D512" i="33"/>
  <c r="D339" i="25" s="1"/>
  <c r="C338" i="25"/>
  <c r="H509" i="33"/>
  <c r="E336" i="25"/>
  <c r="C378" i="30" s="1"/>
  <c r="H412" i="33" l="1"/>
  <c r="E562" i="33"/>
  <c r="C562" i="33" s="1"/>
  <c r="E239" i="25"/>
  <c r="C281" i="30" s="1"/>
  <c r="U436" i="33"/>
  <c r="E424" i="33"/>
  <c r="C424" i="33" s="1"/>
  <c r="H561" i="33"/>
  <c r="E602" i="33"/>
  <c r="E348" i="25"/>
  <c r="C390" i="30" s="1"/>
  <c r="C402" i="30" s="1"/>
  <c r="C414" i="30" s="1"/>
  <c r="C426" i="30" s="1"/>
  <c r="C438" i="30" s="1"/>
  <c r="C450" i="30" s="1"/>
  <c r="C462" i="30" s="1"/>
  <c r="C474" i="30" s="1"/>
  <c r="C486" i="30" s="1"/>
  <c r="C498" i="30" s="1"/>
  <c r="C510" i="30" s="1"/>
  <c r="C522" i="30" s="1"/>
  <c r="C534" i="30" s="1"/>
  <c r="H521" i="33"/>
  <c r="D216" i="25"/>
  <c r="D560" i="33"/>
  <c r="D601" i="33" s="1"/>
  <c r="D510" i="33"/>
  <c r="D337" i="25" s="1"/>
  <c r="C336" i="25"/>
  <c r="C602" i="33"/>
  <c r="C227" i="25"/>
  <c r="D401" i="33"/>
  <c r="C350" i="25"/>
  <c r="D524" i="33"/>
  <c r="D351" i="25" s="1"/>
  <c r="H424" i="33" l="1"/>
  <c r="E251" i="25"/>
  <c r="C293" i="30" s="1"/>
  <c r="E563" i="33"/>
  <c r="C563" i="33" s="1"/>
  <c r="D413" i="33"/>
  <c r="C239" i="25"/>
  <c r="C603" i="33"/>
  <c r="D228" i="25"/>
  <c r="D561" i="33"/>
  <c r="D602" i="33" s="1"/>
  <c r="C348" i="25"/>
  <c r="D522" i="33"/>
  <c r="D349" i="25" s="1"/>
  <c r="U448" i="33"/>
  <c r="E436" i="33"/>
  <c r="C436" i="33" s="1"/>
  <c r="H562" i="33"/>
  <c r="E603" i="33"/>
  <c r="H563" i="33" l="1"/>
  <c r="E604" i="33"/>
  <c r="H436" i="33"/>
  <c r="E263" i="25"/>
  <c r="C305" i="30" s="1"/>
  <c r="E564" i="33"/>
  <c r="C564" i="33" s="1"/>
  <c r="U460" i="33"/>
  <c r="E448" i="33"/>
  <c r="C448" i="33" s="1"/>
  <c r="D562" i="33"/>
  <c r="D603" i="33" s="1"/>
  <c r="D240" i="25"/>
  <c r="C251" i="25"/>
  <c r="C604" i="33"/>
  <c r="D425" i="33"/>
  <c r="U472" i="33" l="1"/>
  <c r="E460" i="33"/>
  <c r="C460" i="33" s="1"/>
  <c r="D563" i="33"/>
  <c r="D604" i="33" s="1"/>
  <c r="D252" i="25"/>
  <c r="H564" i="33"/>
  <c r="E605" i="33"/>
  <c r="D437" i="33"/>
  <c r="C605" i="33"/>
  <c r="C263" i="25"/>
  <c r="H448" i="33"/>
  <c r="E275" i="25"/>
  <c r="C317" i="30" s="1"/>
  <c r="E565" i="33"/>
  <c r="C565" i="33" s="1"/>
  <c r="E606" i="33" l="1"/>
  <c r="H565" i="33"/>
  <c r="D564" i="33"/>
  <c r="D605" i="33" s="1"/>
  <c r="D264" i="25"/>
  <c r="E566" i="33"/>
  <c r="C566" i="33" s="1"/>
  <c r="E287" i="25"/>
  <c r="C329" i="30" s="1"/>
  <c r="H460" i="33"/>
  <c r="C275" i="25"/>
  <c r="C606" i="33"/>
  <c r="D449" i="33"/>
  <c r="U484" i="33"/>
  <c r="E472" i="33"/>
  <c r="C472" i="33" s="1"/>
  <c r="U496" i="33" l="1"/>
  <c r="E484" i="33"/>
  <c r="C484" i="33" s="1"/>
  <c r="D565" i="33"/>
  <c r="D606" i="33" s="1"/>
  <c r="D276" i="25"/>
  <c r="C607" i="33"/>
  <c r="C287" i="25"/>
  <c r="D461" i="33"/>
  <c r="E299" i="25"/>
  <c r="C341" i="30" s="1"/>
  <c r="E567" i="33"/>
  <c r="C567" i="33" s="1"/>
  <c r="H472" i="33"/>
  <c r="H566" i="33"/>
  <c r="E607" i="33"/>
  <c r="C299" i="25" l="1"/>
  <c r="D473" i="33"/>
  <c r="C608" i="33"/>
  <c r="D288" i="25"/>
  <c r="D566" i="33"/>
  <c r="D607" i="33" s="1"/>
  <c r="E568" i="33"/>
  <c r="C568" i="33" s="1"/>
  <c r="E311" i="25"/>
  <c r="C353" i="30" s="1"/>
  <c r="H484" i="33"/>
  <c r="E608" i="33"/>
  <c r="H567" i="33"/>
  <c r="U508" i="33"/>
  <c r="E496" i="33"/>
  <c r="C496" i="33" s="1"/>
  <c r="U520" i="33" l="1"/>
  <c r="E508" i="33"/>
  <c r="C508" i="33" s="1"/>
  <c r="C311" i="25"/>
  <c r="C609" i="33"/>
  <c r="D485" i="33"/>
  <c r="E609" i="33"/>
  <c r="H568" i="33"/>
  <c r="D300" i="25"/>
  <c r="D567" i="33"/>
  <c r="D608" i="33" s="1"/>
  <c r="E323" i="25"/>
  <c r="C365" i="30" s="1"/>
  <c r="E569" i="33"/>
  <c r="C569" i="33" s="1"/>
  <c r="H496" i="33"/>
  <c r="C610" i="33" l="1"/>
  <c r="D497" i="33"/>
  <c r="C323" i="25"/>
  <c r="E610" i="33"/>
  <c r="H569" i="33"/>
  <c r="E335" i="25"/>
  <c r="C377" i="30" s="1"/>
  <c r="E570" i="33"/>
  <c r="C570" i="33" s="1"/>
  <c r="H508" i="33"/>
  <c r="D312" i="25"/>
  <c r="D568" i="33"/>
  <c r="D609" i="33" s="1"/>
  <c r="U532" i="33"/>
  <c r="U544" i="33" s="1"/>
  <c r="U556" i="33" s="1"/>
  <c r="U568" i="33" s="1"/>
  <c r="E520" i="33"/>
  <c r="C520" i="33" s="1"/>
  <c r="E611" i="33" l="1"/>
  <c r="H570" i="33"/>
  <c r="C335" i="25"/>
  <c r="D509" i="33"/>
  <c r="C611" i="33"/>
  <c r="D569" i="33"/>
  <c r="D610" i="33" s="1"/>
  <c r="D324" i="25"/>
  <c r="E347" i="25"/>
  <c r="C389" i="30" s="1"/>
  <c r="C401" i="30" s="1"/>
  <c r="C413" i="30" s="1"/>
  <c r="C425" i="30" s="1"/>
  <c r="C437" i="30" s="1"/>
  <c r="C449" i="30" s="1"/>
  <c r="C461" i="30" s="1"/>
  <c r="C473" i="30" s="1"/>
  <c r="C485" i="30" s="1"/>
  <c r="C497" i="30" s="1"/>
  <c r="C509" i="30" s="1"/>
  <c r="C521" i="30" s="1"/>
  <c r="C533" i="30" s="1"/>
  <c r="H520" i="33"/>
  <c r="E571" i="33"/>
  <c r="D570" i="33" l="1"/>
  <c r="D611" i="33" s="1"/>
  <c r="D336" i="25"/>
  <c r="E612" i="33"/>
  <c r="H571" i="33"/>
  <c r="D521" i="33"/>
  <c r="C347" i="25"/>
  <c r="C571" i="33"/>
  <c r="C612" i="33" s="1"/>
  <c r="D571" i="33" l="1"/>
  <c r="D612" i="33" s="1"/>
  <c r="D348" i="25"/>
  <c r="D51" i="20" l="1"/>
  <c r="I81" i="14"/>
  <c r="C68" i="33"/>
  <c r="C81" i="12"/>
  <c r="C81" i="14"/>
  <c r="D129" i="1"/>
  <c r="C39" i="25"/>
  <c r="D43" i="26"/>
  <c r="J81" i="14"/>
  <c r="D55" i="26" l="1"/>
  <c r="J105" i="14" s="1"/>
  <c r="J93" i="14"/>
  <c r="D69" i="33"/>
  <c r="C82" i="7"/>
  <c r="D40" i="25"/>
  <c r="D63" i="20"/>
  <c r="I105" i="14" s="1"/>
  <c r="I93" i="14"/>
  <c r="D42" i="26" l="1"/>
  <c r="J80" i="14"/>
  <c r="D50" i="20" l="1"/>
  <c r="I80" i="14"/>
  <c r="D54" i="26"/>
  <c r="J104" i="14" s="1"/>
  <c r="J92" i="14"/>
  <c r="I79" i="14"/>
  <c r="J79" i="14" l="1"/>
  <c r="D62" i="20"/>
  <c r="I104" i="14" s="1"/>
  <c r="I92" i="14"/>
  <c r="C79" i="12" l="1"/>
  <c r="C66" i="33"/>
  <c r="D127" i="1"/>
  <c r="C37" i="25"/>
  <c r="K81" i="30" l="1"/>
  <c r="K81" i="12"/>
  <c r="C9" i="31"/>
  <c r="K82" i="7" s="1"/>
  <c r="K79" i="30"/>
  <c r="K79" i="12"/>
  <c r="E70" i="13"/>
  <c r="G81" i="30"/>
  <c r="G81" i="12"/>
  <c r="J81" i="30"/>
  <c r="J81" i="12"/>
  <c r="C43" i="26"/>
  <c r="B32" i="26"/>
  <c r="J82" i="7" s="1"/>
  <c r="C42" i="26"/>
  <c r="J80" i="30"/>
  <c r="J80" i="12"/>
  <c r="J79" i="12"/>
  <c r="J79" i="30"/>
  <c r="D128" i="1"/>
  <c r="C80" i="12"/>
  <c r="C67" i="33"/>
  <c r="C38" i="25"/>
  <c r="K80" i="30"/>
  <c r="K80" i="12"/>
  <c r="C80" i="7"/>
  <c r="D67" i="33"/>
  <c r="D38" i="25"/>
  <c r="B40" i="20"/>
  <c r="C51" i="20"/>
  <c r="I81" i="30"/>
  <c r="I81" i="12"/>
  <c r="I80" i="30"/>
  <c r="I80" i="12"/>
  <c r="C50" i="20"/>
  <c r="I79" i="12"/>
  <c r="I79" i="30"/>
  <c r="I78" i="14"/>
  <c r="I82" i="7" l="1"/>
  <c r="C81" i="7"/>
  <c r="D68" i="33"/>
  <c r="D39" i="25"/>
  <c r="C55" i="26"/>
  <c r="J93" i="30"/>
  <c r="B44" i="26"/>
  <c r="J94" i="7" s="1"/>
  <c r="J93" i="12"/>
  <c r="G683" i="12"/>
  <c r="J78" i="14"/>
  <c r="C62" i="20"/>
  <c r="B51" i="20"/>
  <c r="I93" i="7" s="1"/>
  <c r="I92" i="12"/>
  <c r="I92" i="30"/>
  <c r="G81" i="14"/>
  <c r="G82" i="7"/>
  <c r="C63" i="20"/>
  <c r="B52" i="20"/>
  <c r="I94" i="7" s="1"/>
  <c r="I93" i="12"/>
  <c r="I93" i="30"/>
  <c r="C54" i="26"/>
  <c r="B43" i="26"/>
  <c r="J93" i="7" s="1"/>
  <c r="J92" i="12"/>
  <c r="J92" i="30"/>
  <c r="B56" i="26" l="1"/>
  <c r="J106" i="7" s="1"/>
  <c r="J105" i="30"/>
  <c r="J105" i="12"/>
  <c r="C78" i="12"/>
  <c r="D126" i="1"/>
  <c r="C65" i="33"/>
  <c r="C36" i="25"/>
  <c r="J78" i="30"/>
  <c r="J78" i="12"/>
  <c r="K78" i="12"/>
  <c r="K78" i="30"/>
  <c r="G552" i="7"/>
  <c r="I78" i="30"/>
  <c r="I78" i="12"/>
  <c r="B55" i="26"/>
  <c r="J105" i="7" s="1"/>
  <c r="J104" i="12"/>
  <c r="J104" i="30"/>
  <c r="I105" i="30"/>
  <c r="I105" i="12"/>
  <c r="B64" i="20"/>
  <c r="I106" i="7" s="1"/>
  <c r="G684" i="14"/>
  <c r="I104" i="12"/>
  <c r="B63" i="20"/>
  <c r="I105" i="7" s="1"/>
  <c r="I104" i="30"/>
  <c r="D66" i="33" l="1"/>
  <c r="C79" i="7"/>
  <c r="D37" i="25"/>
  <c r="I77" i="14" l="1"/>
  <c r="K77" i="12" l="1"/>
  <c r="K77" i="30"/>
  <c r="C77" i="12"/>
  <c r="C745" i="1"/>
  <c r="C64" i="33"/>
  <c r="D125" i="1"/>
  <c r="C35" i="25"/>
  <c r="I77" i="30"/>
  <c r="I77" i="12"/>
  <c r="C684" i="14"/>
  <c r="K683" i="12" l="1"/>
  <c r="C683" i="12"/>
  <c r="C786" i="1"/>
  <c r="C787" i="1"/>
  <c r="D745" i="1"/>
  <c r="C78" i="7"/>
  <c r="D65" i="33"/>
  <c r="D533" i="33" s="1"/>
  <c r="D36" i="25"/>
  <c r="C574" i="33"/>
  <c r="C575" i="33"/>
  <c r="D575" i="33" l="1"/>
  <c r="D574" i="33"/>
  <c r="C552" i="7"/>
  <c r="D787" i="1"/>
  <c r="D786" i="1"/>
  <c r="I73" i="14" l="1"/>
  <c r="J65" i="14"/>
  <c r="E683" i="14"/>
  <c r="J61" i="14"/>
  <c r="J56" i="14"/>
  <c r="I56" i="14"/>
  <c r="J55" i="14"/>
  <c r="I55" i="14"/>
  <c r="I53" i="14"/>
  <c r="I52" i="14"/>
  <c r="I50" i="14"/>
  <c r="L55" i="14" l="1"/>
  <c r="E681" i="14"/>
  <c r="J63" i="14"/>
  <c r="D37" i="26"/>
  <c r="J73" i="14"/>
  <c r="D35" i="26"/>
  <c r="I49" i="14"/>
  <c r="I681" i="14" s="1"/>
  <c r="D75" i="20"/>
  <c r="C681" i="14"/>
  <c r="L53" i="14"/>
  <c r="L56" i="14"/>
  <c r="D42" i="20"/>
  <c r="I60" i="14"/>
  <c r="J62" i="14"/>
  <c r="D36" i="26"/>
  <c r="J64" i="14"/>
  <c r="D38" i="26"/>
  <c r="L52" i="14"/>
  <c r="J58" i="14"/>
  <c r="D32" i="26"/>
  <c r="D43" i="20"/>
  <c r="I61" i="14"/>
  <c r="L61" i="14" s="1"/>
  <c r="C683" i="14"/>
  <c r="I64" i="14"/>
  <c r="L64" i="14" s="1"/>
  <c r="D46" i="20"/>
  <c r="J66" i="14"/>
  <c r="D40" i="26"/>
  <c r="I51" i="14"/>
  <c r="D76" i="20"/>
  <c r="C682" i="14"/>
  <c r="D41" i="20"/>
  <c r="I59" i="14"/>
  <c r="D34" i="26"/>
  <c r="J60" i="14"/>
  <c r="D49" i="20"/>
  <c r="I67" i="14"/>
  <c r="D44" i="20"/>
  <c r="I62" i="14"/>
  <c r="L62" i="14" s="1"/>
  <c r="D47" i="20"/>
  <c r="I65" i="14"/>
  <c r="L65" i="14" s="1"/>
  <c r="L73" i="14"/>
  <c r="E682" i="14"/>
  <c r="L50" i="14"/>
  <c r="D40" i="20"/>
  <c r="I58" i="14"/>
  <c r="D33" i="26"/>
  <c r="J59" i="14"/>
  <c r="D45" i="20"/>
  <c r="I63" i="14"/>
  <c r="D77" i="20"/>
  <c r="D48" i="20"/>
  <c r="I66" i="14"/>
  <c r="L66" i="14" s="1"/>
  <c r="J67" i="14"/>
  <c r="D41" i="26"/>
  <c r="I52" i="12"/>
  <c r="I53" i="12"/>
  <c r="I56" i="12"/>
  <c r="I55" i="12"/>
  <c r="J65" i="12"/>
  <c r="I50" i="12"/>
  <c r="J61" i="12"/>
  <c r="J56" i="12"/>
  <c r="J55" i="12"/>
  <c r="L58" i="14" l="1"/>
  <c r="J56" i="30"/>
  <c r="J65" i="30"/>
  <c r="J61" i="30"/>
  <c r="L67" i="14"/>
  <c r="L60" i="14"/>
  <c r="L59" i="14"/>
  <c r="M681" i="14"/>
  <c r="J67" i="12"/>
  <c r="C41" i="26"/>
  <c r="C49" i="20"/>
  <c r="I67" i="12"/>
  <c r="D45" i="26"/>
  <c r="J83" i="14"/>
  <c r="D55" i="20"/>
  <c r="I85" i="14"/>
  <c r="J60" i="12"/>
  <c r="C34" i="26"/>
  <c r="I55" i="30"/>
  <c r="C37" i="26"/>
  <c r="J63" i="12"/>
  <c r="C43" i="20"/>
  <c r="I61" i="12"/>
  <c r="D53" i="26"/>
  <c r="J103" i="14" s="1"/>
  <c r="J91" i="14"/>
  <c r="I89" i="14"/>
  <c r="D59" i="20"/>
  <c r="I101" i="14" s="1"/>
  <c r="D61" i="20"/>
  <c r="I103" i="14" s="1"/>
  <c r="I91" i="14"/>
  <c r="D58" i="20"/>
  <c r="I100" i="14" s="1"/>
  <c r="I88" i="14"/>
  <c r="J682" i="14"/>
  <c r="I50" i="30"/>
  <c r="I65" i="12"/>
  <c r="C47" i="20"/>
  <c r="D53" i="20"/>
  <c r="I83" i="14"/>
  <c r="J59" i="12"/>
  <c r="C33" i="26"/>
  <c r="C48" i="20"/>
  <c r="I66" i="12"/>
  <c r="I58" i="12"/>
  <c r="C40" i="20"/>
  <c r="I59" i="12"/>
  <c r="C41" i="20"/>
  <c r="J62" i="12"/>
  <c r="C36" i="26"/>
  <c r="I49" i="12"/>
  <c r="C75" i="20"/>
  <c r="I62" i="12"/>
  <c r="C44" i="20"/>
  <c r="I683" i="14"/>
  <c r="D56" i="20"/>
  <c r="I86" i="14"/>
  <c r="D52" i="26"/>
  <c r="J90" i="14"/>
  <c r="L63" i="14"/>
  <c r="L683" i="14" s="1"/>
  <c r="D44" i="26"/>
  <c r="J82" i="14"/>
  <c r="I84" i="14"/>
  <c r="D54" i="20"/>
  <c r="L49" i="14"/>
  <c r="L681" i="14" s="1"/>
  <c r="D47" i="26"/>
  <c r="J85" i="14"/>
  <c r="J683" i="14"/>
  <c r="J73" i="30"/>
  <c r="J73" i="12"/>
  <c r="C35" i="26"/>
  <c r="C38" i="26"/>
  <c r="J64" i="12"/>
  <c r="I53" i="30"/>
  <c r="L51" i="14"/>
  <c r="I682" i="14"/>
  <c r="J88" i="14"/>
  <c r="D50" i="26"/>
  <c r="D49" i="26"/>
  <c r="J87" i="14"/>
  <c r="I73" i="30"/>
  <c r="I73" i="12"/>
  <c r="J55" i="30"/>
  <c r="C45" i="20"/>
  <c r="C77" i="20"/>
  <c r="I63" i="12"/>
  <c r="I51" i="12"/>
  <c r="C76" i="20"/>
  <c r="C42" i="20"/>
  <c r="I60" i="12"/>
  <c r="I56" i="30"/>
  <c r="I64" i="12"/>
  <c r="C46" i="20"/>
  <c r="I52" i="30"/>
  <c r="I90" i="14"/>
  <c r="D60" i="20"/>
  <c r="I102" i="14" s="1"/>
  <c r="I87" i="14"/>
  <c r="D57" i="20"/>
  <c r="D52" i="20"/>
  <c r="I82" i="14"/>
  <c r="D78" i="20"/>
  <c r="D46" i="26"/>
  <c r="J84" i="14"/>
  <c r="M683" i="14"/>
  <c r="N683" i="14" s="1"/>
  <c r="D48" i="26"/>
  <c r="J86" i="14"/>
  <c r="N681" i="14" l="1"/>
  <c r="M682" i="14"/>
  <c r="J64" i="30"/>
  <c r="J62" i="30"/>
  <c r="J59" i="30"/>
  <c r="L682" i="14"/>
  <c r="J60" i="30"/>
  <c r="J67" i="30"/>
  <c r="D60" i="26"/>
  <c r="J110" i="14" s="1"/>
  <c r="J98" i="14"/>
  <c r="I51" i="30"/>
  <c r="I681" i="12"/>
  <c r="B45" i="20"/>
  <c r="I86" i="30"/>
  <c r="I86" i="12"/>
  <c r="C56" i="20"/>
  <c r="D79" i="20"/>
  <c r="I95" i="14"/>
  <c r="D65" i="20"/>
  <c r="I107" i="14" s="1"/>
  <c r="J96" i="14"/>
  <c r="D58" i="26"/>
  <c r="J108" i="14" s="1"/>
  <c r="I99" i="14"/>
  <c r="I87" i="30"/>
  <c r="I87" i="12"/>
  <c r="C57" i="20"/>
  <c r="B46" i="20"/>
  <c r="I88" i="7" s="1"/>
  <c r="J100" i="14"/>
  <c r="D62" i="26"/>
  <c r="J112" i="14" s="1"/>
  <c r="B36" i="26"/>
  <c r="J86" i="7" s="1"/>
  <c r="C47" i="26"/>
  <c r="J85" i="12"/>
  <c r="J85" i="30"/>
  <c r="I49" i="30"/>
  <c r="I680" i="12"/>
  <c r="I59" i="30"/>
  <c r="B49" i="20"/>
  <c r="I91" i="7" s="1"/>
  <c r="I90" i="30"/>
  <c r="C60" i="20"/>
  <c r="I90" i="12"/>
  <c r="C55" i="20"/>
  <c r="B44" i="20"/>
  <c r="I86" i="7" s="1"/>
  <c r="I85" i="30"/>
  <c r="I85" i="12"/>
  <c r="I67" i="30"/>
  <c r="D64" i="26"/>
  <c r="J114" i="14" s="1"/>
  <c r="J102" i="14"/>
  <c r="J83" i="12"/>
  <c r="B34" i="26"/>
  <c r="J84" i="7" s="1"/>
  <c r="J83" i="30"/>
  <c r="C45" i="26"/>
  <c r="D67" i="20"/>
  <c r="I109" i="14" s="1"/>
  <c r="I97" i="14"/>
  <c r="I63" i="30"/>
  <c r="I682" i="12"/>
  <c r="J94" i="14"/>
  <c r="D56" i="26"/>
  <c r="J106" i="14" s="1"/>
  <c r="I62" i="30"/>
  <c r="I58" i="30"/>
  <c r="I89" i="12"/>
  <c r="I89" i="30"/>
  <c r="C59" i="20"/>
  <c r="B48" i="20"/>
  <c r="I90" i="7" s="1"/>
  <c r="C49" i="26"/>
  <c r="J87" i="12"/>
  <c r="J87" i="30"/>
  <c r="B38" i="26"/>
  <c r="J88" i="7" s="1"/>
  <c r="J91" i="12"/>
  <c r="J91" i="30"/>
  <c r="B42" i="26"/>
  <c r="J92" i="7" s="1"/>
  <c r="C53" i="26"/>
  <c r="J97" i="14"/>
  <c r="D59" i="26"/>
  <c r="J109" i="14" s="1"/>
  <c r="B37" i="26"/>
  <c r="J87" i="7" s="1"/>
  <c r="J86" i="30"/>
  <c r="J86" i="12"/>
  <c r="C48" i="26"/>
  <c r="B41" i="20"/>
  <c r="I82" i="30"/>
  <c r="I82" i="12"/>
  <c r="C52" i="20"/>
  <c r="C78" i="20"/>
  <c r="J63" i="30"/>
  <c r="J84" i="30"/>
  <c r="B35" i="26"/>
  <c r="J85" i="7" s="1"/>
  <c r="J84" i="12"/>
  <c r="C46" i="26"/>
  <c r="I91" i="30"/>
  <c r="I91" i="12"/>
  <c r="C61" i="20"/>
  <c r="B50" i="20"/>
  <c r="I92" i="7" s="1"/>
  <c r="I684" i="14"/>
  <c r="I88" i="30"/>
  <c r="I88" i="12"/>
  <c r="C58" i="20"/>
  <c r="B47" i="20"/>
  <c r="I89" i="7" s="1"/>
  <c r="I60" i="30"/>
  <c r="I94" i="14"/>
  <c r="D64" i="20"/>
  <c r="I106" i="14" s="1"/>
  <c r="I64" i="30"/>
  <c r="C54" i="20"/>
  <c r="B43" i="20"/>
  <c r="I85" i="7" s="1"/>
  <c r="I84" i="30"/>
  <c r="I84" i="12"/>
  <c r="D61" i="26"/>
  <c r="J111" i="14" s="1"/>
  <c r="J99" i="14"/>
  <c r="C50" i="26"/>
  <c r="B39" i="26"/>
  <c r="J89" i="7" s="1"/>
  <c r="J88" i="30"/>
  <c r="J88" i="12"/>
  <c r="D66" i="20"/>
  <c r="I108" i="14" s="1"/>
  <c r="I96" i="14"/>
  <c r="D68" i="20"/>
  <c r="I110" i="14" s="1"/>
  <c r="I98" i="14"/>
  <c r="B42" i="20"/>
  <c r="I84" i="7" s="1"/>
  <c r="I83" i="30"/>
  <c r="C53" i="20"/>
  <c r="I83" i="12"/>
  <c r="I66" i="30"/>
  <c r="I65" i="30"/>
  <c r="I61" i="30"/>
  <c r="J66" i="12"/>
  <c r="C40" i="26"/>
  <c r="C32" i="26"/>
  <c r="J58" i="12"/>
  <c r="D57" i="26"/>
  <c r="J107" i="14" s="1"/>
  <c r="J95" i="14"/>
  <c r="J66" i="30" l="1"/>
  <c r="N682" i="14"/>
  <c r="J682" i="12"/>
  <c r="I685" i="14"/>
  <c r="J58" i="30"/>
  <c r="J681" i="12"/>
  <c r="B47" i="26"/>
  <c r="J97" i="7" s="1"/>
  <c r="J96" i="30"/>
  <c r="C58" i="26"/>
  <c r="J96" i="12"/>
  <c r="I683" i="12"/>
  <c r="J99" i="30"/>
  <c r="B50" i="26"/>
  <c r="J100" i="7" s="1"/>
  <c r="J99" i="12"/>
  <c r="C61" i="26"/>
  <c r="I87" i="7"/>
  <c r="B54" i="26"/>
  <c r="J104" i="7" s="1"/>
  <c r="J103" i="30"/>
  <c r="J103" i="12"/>
  <c r="B57" i="20"/>
  <c r="I98" i="30"/>
  <c r="I98" i="12"/>
  <c r="C68" i="20"/>
  <c r="I83" i="7"/>
  <c r="I101" i="12"/>
  <c r="I101" i="30"/>
  <c r="B60" i="20"/>
  <c r="I102" i="7" s="1"/>
  <c r="C57" i="26"/>
  <c r="B46" i="26"/>
  <c r="J96" i="7" s="1"/>
  <c r="J95" i="30"/>
  <c r="J95" i="12"/>
  <c r="C67" i="20"/>
  <c r="B56" i="20"/>
  <c r="I98" i="7" s="1"/>
  <c r="I97" i="12"/>
  <c r="I97" i="30"/>
  <c r="I102" i="30"/>
  <c r="I102" i="12"/>
  <c r="B61" i="20"/>
  <c r="I103" i="7" s="1"/>
  <c r="D80" i="20"/>
  <c r="C44" i="26"/>
  <c r="J82" i="12"/>
  <c r="B33" i="26"/>
  <c r="J83" i="7" s="1"/>
  <c r="J82" i="30"/>
  <c r="B54" i="20"/>
  <c r="I96" i="7" s="1"/>
  <c r="C65" i="20"/>
  <c r="I95" i="30"/>
  <c r="I95" i="12"/>
  <c r="I103" i="30"/>
  <c r="I103" i="12"/>
  <c r="B62" i="20"/>
  <c r="I104" i="7" s="1"/>
  <c r="C59" i="26"/>
  <c r="J97" i="30"/>
  <c r="J97" i="12"/>
  <c r="B48" i="26"/>
  <c r="J98" i="7" s="1"/>
  <c r="C79" i="20"/>
  <c r="B41" i="26"/>
  <c r="J91" i="7" s="1"/>
  <c r="J90" i="12"/>
  <c r="C52" i="26"/>
  <c r="J90" i="30"/>
  <c r="B55" i="20"/>
  <c r="I97" i="7" s="1"/>
  <c r="C66" i="20"/>
  <c r="I96" i="30"/>
  <c r="I96" i="12"/>
  <c r="J100" i="12"/>
  <c r="C62" i="26"/>
  <c r="B51" i="26"/>
  <c r="J101" i="7" s="1"/>
  <c r="J100" i="30"/>
  <c r="I100" i="12"/>
  <c r="I100" i="30"/>
  <c r="B59" i="20"/>
  <c r="I101" i="7" s="1"/>
  <c r="I94" i="30"/>
  <c r="I94" i="12"/>
  <c r="C64" i="20"/>
  <c r="B53" i="20"/>
  <c r="I95" i="7" s="1"/>
  <c r="B49" i="26"/>
  <c r="J99" i="7" s="1"/>
  <c r="C60" i="26"/>
  <c r="J98" i="12"/>
  <c r="J98" i="30"/>
  <c r="B58" i="20"/>
  <c r="I100" i="7" s="1"/>
  <c r="I99" i="12"/>
  <c r="I99" i="30"/>
  <c r="I686" i="14"/>
  <c r="B67" i="20" l="1"/>
  <c r="I109" i="7" s="1"/>
  <c r="I108" i="30"/>
  <c r="I108" i="12"/>
  <c r="I553" i="7"/>
  <c r="C80" i="20"/>
  <c r="I107" i="30"/>
  <c r="B66" i="20"/>
  <c r="I108" i="7" s="1"/>
  <c r="I107" i="12"/>
  <c r="B59" i="26"/>
  <c r="J109" i="7" s="1"/>
  <c r="J108" i="30"/>
  <c r="J108" i="12"/>
  <c r="J94" i="30"/>
  <c r="B45" i="26"/>
  <c r="J95" i="7" s="1"/>
  <c r="J94" i="12"/>
  <c r="C56" i="26"/>
  <c r="I109" i="30"/>
  <c r="I109" i="12"/>
  <c r="B68" i="20"/>
  <c r="I110" i="7" s="1"/>
  <c r="I99" i="7"/>
  <c r="J111" i="30"/>
  <c r="J111" i="12"/>
  <c r="B62" i="26"/>
  <c r="J112" i="7" s="1"/>
  <c r="I106" i="30"/>
  <c r="B65" i="20"/>
  <c r="I107" i="7" s="1"/>
  <c r="I106" i="12"/>
  <c r="J110" i="30"/>
  <c r="B61" i="26"/>
  <c r="J111" i="7" s="1"/>
  <c r="J110" i="12"/>
  <c r="J112" i="30"/>
  <c r="J112" i="12"/>
  <c r="B63" i="26"/>
  <c r="J113" i="7" s="1"/>
  <c r="J102" i="30"/>
  <c r="B53" i="26"/>
  <c r="J103" i="7" s="1"/>
  <c r="C64" i="26"/>
  <c r="J102" i="12"/>
  <c r="J109" i="12"/>
  <c r="B60" i="26"/>
  <c r="J110" i="7" s="1"/>
  <c r="J109" i="30"/>
  <c r="I684" i="12"/>
  <c r="J107" i="30"/>
  <c r="B58" i="26"/>
  <c r="J108" i="7" s="1"/>
  <c r="J107" i="12"/>
  <c r="I110" i="30"/>
  <c r="I110" i="12"/>
  <c r="B69" i="20"/>
  <c r="I111" i="7" s="1"/>
  <c r="B79" i="20"/>
  <c r="I685" i="12" l="1"/>
  <c r="B80" i="20"/>
  <c r="I555" i="7"/>
  <c r="B65" i="26"/>
  <c r="J115" i="7" s="1"/>
  <c r="J114" i="12"/>
  <c r="J114" i="30"/>
  <c r="I554" i="7"/>
  <c r="J106" i="30"/>
  <c r="J106" i="12"/>
  <c r="B57" i="26"/>
  <c r="J107" i="7" s="1"/>
  <c r="D39" i="26" l="1"/>
  <c r="J77" i="14"/>
  <c r="J684" i="14" s="1"/>
  <c r="C39" i="26" l="1"/>
  <c r="J77" i="30"/>
  <c r="J77" i="12"/>
  <c r="D51" i="26"/>
  <c r="J89" i="14"/>
  <c r="J683" i="12" l="1"/>
  <c r="J101" i="14"/>
  <c r="D63" i="26"/>
  <c r="J113" i="14" s="1"/>
  <c r="J685" i="14"/>
  <c r="C51" i="26"/>
  <c r="B40" i="26"/>
  <c r="J90" i="7" s="1"/>
  <c r="J89" i="12"/>
  <c r="J89" i="30"/>
  <c r="J553" i="7" l="1"/>
  <c r="J687" i="14"/>
  <c r="J684" i="12"/>
  <c r="C63" i="26"/>
  <c r="J101" i="12"/>
  <c r="J101" i="30"/>
  <c r="B52" i="26"/>
  <c r="J102" i="7" s="1"/>
  <c r="J686" i="14"/>
  <c r="B64" i="26" l="1"/>
  <c r="J114" i="7" s="1"/>
  <c r="J113" i="12"/>
  <c r="J113" i="30"/>
  <c r="J685" i="12"/>
  <c r="J554" i="7"/>
  <c r="J686" i="12" l="1"/>
  <c r="J555" i="7"/>
  <c r="D56" i="6" l="1"/>
  <c r="E81" i="28"/>
  <c r="N81" i="28" l="1"/>
  <c r="L81" i="28"/>
  <c r="J56" i="6"/>
  <c r="E81" i="15"/>
  <c r="E81" i="29"/>
  <c r="N81" i="15" l="1"/>
  <c r="L81" i="15"/>
  <c r="N81" i="29"/>
  <c r="L81" i="29"/>
  <c r="I18" i="37" l="1"/>
  <c r="I18" i="36"/>
  <c r="E102" i="28"/>
  <c r="D77" i="6"/>
  <c r="I54" i="36"/>
  <c r="D113" i="6"/>
  <c r="I54" i="37"/>
  <c r="E138" i="28"/>
  <c r="I78" i="36"/>
  <c r="E162" i="28"/>
  <c r="I78" i="37"/>
  <c r="D137" i="6"/>
  <c r="I42" i="37"/>
  <c r="I42" i="36"/>
  <c r="D101" i="6"/>
  <c r="E126" i="28"/>
  <c r="I30" i="37"/>
  <c r="I30" i="36"/>
  <c r="E114" i="28"/>
  <c r="D89" i="6"/>
  <c r="I66" i="36"/>
  <c r="I66" i="37"/>
  <c r="E150" i="28"/>
  <c r="D125" i="6"/>
  <c r="E210" i="28"/>
  <c r="D185" i="6"/>
  <c r="I43" i="36" l="1"/>
  <c r="I43" i="37"/>
  <c r="E127" i="28"/>
  <c r="D102" i="6"/>
  <c r="E103" i="28"/>
  <c r="I19" i="36"/>
  <c r="D78" i="6"/>
  <c r="I19" i="37"/>
  <c r="J125" i="6"/>
  <c r="N66" i="37"/>
  <c r="N66" i="36"/>
  <c r="E150" i="29"/>
  <c r="E150" i="15"/>
  <c r="N30" i="36"/>
  <c r="N30" i="37"/>
  <c r="E114" i="15"/>
  <c r="J89" i="6"/>
  <c r="E114" i="29"/>
  <c r="L126" i="28"/>
  <c r="N126" i="28"/>
  <c r="N78" i="37"/>
  <c r="N78" i="36"/>
  <c r="E162" i="15"/>
  <c r="E162" i="29"/>
  <c r="J137" i="6"/>
  <c r="L138" i="28"/>
  <c r="N138" i="28"/>
  <c r="N18" i="37"/>
  <c r="E102" i="15"/>
  <c r="E102" i="29"/>
  <c r="J77" i="6"/>
  <c r="N18" i="36"/>
  <c r="D90" i="6"/>
  <c r="I31" i="37"/>
  <c r="E115" i="28"/>
  <c r="I31" i="36"/>
  <c r="I6" i="37"/>
  <c r="I6" i="36"/>
  <c r="D65" i="6"/>
  <c r="E90" i="28"/>
  <c r="L150" i="28"/>
  <c r="N150" i="28"/>
  <c r="N114" i="28"/>
  <c r="L114" i="28"/>
  <c r="N42" i="36"/>
  <c r="J101" i="6"/>
  <c r="E126" i="29"/>
  <c r="E126" i="15"/>
  <c r="N42" i="37"/>
  <c r="K78" i="37"/>
  <c r="J78" i="37"/>
  <c r="K54" i="37"/>
  <c r="J54" i="37"/>
  <c r="N102" i="28"/>
  <c r="L102" i="28"/>
  <c r="E91" i="28"/>
  <c r="D66" i="6"/>
  <c r="I7" i="37"/>
  <c r="I7" i="36"/>
  <c r="E210" i="29"/>
  <c r="E210" i="15"/>
  <c r="J185" i="6"/>
  <c r="J66" i="37"/>
  <c r="K66" i="37"/>
  <c r="J30" i="36"/>
  <c r="K30" i="36"/>
  <c r="K42" i="36"/>
  <c r="J42" i="36"/>
  <c r="N162" i="28"/>
  <c r="L162" i="28"/>
  <c r="N54" i="36"/>
  <c r="N54" i="37"/>
  <c r="E138" i="29"/>
  <c r="E138" i="15"/>
  <c r="J113" i="6"/>
  <c r="K18" i="36"/>
  <c r="J18" i="36"/>
  <c r="I67" i="36"/>
  <c r="I67" i="37"/>
  <c r="E151" i="28"/>
  <c r="D126" i="6"/>
  <c r="E139" i="28"/>
  <c r="D114" i="6"/>
  <c r="I55" i="37"/>
  <c r="I55" i="36"/>
  <c r="L210" i="28"/>
  <c r="N210" i="28"/>
  <c r="J66" i="36"/>
  <c r="K66" i="36"/>
  <c r="J30" i="37"/>
  <c r="K30" i="37"/>
  <c r="J42" i="37"/>
  <c r="K42" i="37"/>
  <c r="J78" i="36"/>
  <c r="K78" i="36"/>
  <c r="J54" i="36"/>
  <c r="K54" i="36"/>
  <c r="K18" i="37"/>
  <c r="J18" i="37"/>
  <c r="D197" i="6" l="1"/>
  <c r="E222" i="28"/>
  <c r="E174" i="28"/>
  <c r="I90" i="37"/>
  <c r="D149" i="6"/>
  <c r="I90" i="36"/>
  <c r="I44" i="37"/>
  <c r="D103" i="6"/>
  <c r="I44" i="36"/>
  <c r="E128" i="28"/>
  <c r="K55" i="37"/>
  <c r="J55" i="37"/>
  <c r="L151" i="28"/>
  <c r="N151" i="28"/>
  <c r="O54" i="37"/>
  <c r="P54" i="37"/>
  <c r="N210" i="29"/>
  <c r="L210" i="29"/>
  <c r="L91" i="28"/>
  <c r="N91" i="28"/>
  <c r="L126" i="15"/>
  <c r="N126" i="15"/>
  <c r="L90" i="28"/>
  <c r="N90" i="28"/>
  <c r="J31" i="36"/>
  <c r="K31" i="36"/>
  <c r="O18" i="36"/>
  <c r="P18" i="36"/>
  <c r="O18" i="37"/>
  <c r="P18" i="37"/>
  <c r="L162" i="29"/>
  <c r="N162" i="29"/>
  <c r="L114" i="15"/>
  <c r="N114" i="15"/>
  <c r="L150" i="29"/>
  <c r="N150" i="29"/>
  <c r="J19" i="37"/>
  <c r="K19" i="37"/>
  <c r="E127" i="15"/>
  <c r="N43" i="36"/>
  <c r="N43" i="37"/>
  <c r="J102" i="6"/>
  <c r="E127" i="29"/>
  <c r="D138" i="6"/>
  <c r="I79" i="37"/>
  <c r="E163" i="28"/>
  <c r="I79" i="36"/>
  <c r="D186" i="6"/>
  <c r="E211" i="28"/>
  <c r="E139" i="15"/>
  <c r="N55" i="36"/>
  <c r="E139" i="29"/>
  <c r="J114" i="6"/>
  <c r="N55" i="37"/>
  <c r="J67" i="37"/>
  <c r="K67" i="37"/>
  <c r="P54" i="36"/>
  <c r="O54" i="36"/>
  <c r="K7" i="36"/>
  <c r="J7" i="36"/>
  <c r="N126" i="29"/>
  <c r="L126" i="29"/>
  <c r="N6" i="36"/>
  <c r="E90" i="15"/>
  <c r="E90" i="29"/>
  <c r="J65" i="6"/>
  <c r="N6" i="37"/>
  <c r="N115" i="28"/>
  <c r="L115" i="28"/>
  <c r="L162" i="15"/>
  <c r="N162" i="15"/>
  <c r="O30" i="37"/>
  <c r="P30" i="37"/>
  <c r="O66" i="36"/>
  <c r="P66" i="36"/>
  <c r="N19" i="36"/>
  <c r="E103" i="29"/>
  <c r="J78" i="6"/>
  <c r="N19" i="37"/>
  <c r="E103" i="15"/>
  <c r="N127" i="28"/>
  <c r="L127" i="28"/>
  <c r="D127" i="6"/>
  <c r="I68" i="37"/>
  <c r="E152" i="28"/>
  <c r="I68" i="36"/>
  <c r="I8" i="37"/>
  <c r="I8" i="36"/>
  <c r="E92" i="28"/>
  <c r="D67" i="6"/>
  <c r="N139" i="28"/>
  <c r="L139" i="28"/>
  <c r="J67" i="36"/>
  <c r="K67" i="36"/>
  <c r="N138" i="15"/>
  <c r="L138" i="15"/>
  <c r="K7" i="37"/>
  <c r="J7" i="37"/>
  <c r="J6" i="36"/>
  <c r="K6" i="36"/>
  <c r="K31" i="37"/>
  <c r="J31" i="37"/>
  <c r="L102" i="29"/>
  <c r="N102" i="29"/>
  <c r="P78" i="36"/>
  <c r="O78" i="36"/>
  <c r="N114" i="29"/>
  <c r="L114" i="29"/>
  <c r="P30" i="36"/>
  <c r="O30" i="36"/>
  <c r="O66" i="37"/>
  <c r="P66" i="37"/>
  <c r="J19" i="36"/>
  <c r="K19" i="36"/>
  <c r="J43" i="37"/>
  <c r="K43" i="37"/>
  <c r="I32" i="37"/>
  <c r="I32" i="36"/>
  <c r="D91" i="6"/>
  <c r="E116" i="28"/>
  <c r="D115" i="6"/>
  <c r="E140" i="28"/>
  <c r="I56" i="37"/>
  <c r="I56" i="36"/>
  <c r="I20" i="36"/>
  <c r="D79" i="6"/>
  <c r="I20" i="37"/>
  <c r="E104" i="28"/>
  <c r="K55" i="36"/>
  <c r="J55" i="36"/>
  <c r="E151" i="29"/>
  <c r="N67" i="36"/>
  <c r="E151" i="15"/>
  <c r="N67" i="37"/>
  <c r="J126" i="6"/>
  <c r="L138" i="29"/>
  <c r="N138" i="29"/>
  <c r="N210" i="15"/>
  <c r="L210" i="15"/>
  <c r="J66" i="6"/>
  <c r="E91" i="15"/>
  <c r="N7" i="37"/>
  <c r="N7" i="36"/>
  <c r="E91" i="29"/>
  <c r="P42" i="37"/>
  <c r="O42" i="37"/>
  <c r="O42" i="36"/>
  <c r="P42" i="36"/>
  <c r="K6" i="37"/>
  <c r="J6" i="37"/>
  <c r="N31" i="36"/>
  <c r="J90" i="6"/>
  <c r="E115" i="29"/>
  <c r="N31" i="37"/>
  <c r="E115" i="15"/>
  <c r="N102" i="15"/>
  <c r="L102" i="15"/>
  <c r="P78" i="37"/>
  <c r="O78" i="37"/>
  <c r="N150" i="15"/>
  <c r="L150" i="15"/>
  <c r="N103" i="28"/>
  <c r="L103" i="28"/>
  <c r="J43" i="36"/>
  <c r="K43" i="36"/>
  <c r="I21" i="37" l="1"/>
  <c r="E105" i="28"/>
  <c r="D80" i="6"/>
  <c r="I21" i="36"/>
  <c r="I57" i="36"/>
  <c r="E141" i="28"/>
  <c r="D116" i="6"/>
  <c r="I57" i="37"/>
  <c r="D198" i="6"/>
  <c r="E223" i="28"/>
  <c r="L91" i="29"/>
  <c r="N91" i="29"/>
  <c r="P67" i="36"/>
  <c r="O67" i="36"/>
  <c r="L104" i="28"/>
  <c r="N104" i="28"/>
  <c r="K56" i="36"/>
  <c r="J56" i="36"/>
  <c r="N116" i="28"/>
  <c r="L116" i="28"/>
  <c r="K8" i="36"/>
  <c r="J8" i="36"/>
  <c r="J68" i="37"/>
  <c r="K68" i="37"/>
  <c r="L103" i="15"/>
  <c r="N103" i="15"/>
  <c r="P19" i="36"/>
  <c r="O19" i="36"/>
  <c r="N90" i="15"/>
  <c r="L90" i="15"/>
  <c r="L139" i="29"/>
  <c r="N139" i="29"/>
  <c r="J186" i="6"/>
  <c r="E211" i="29"/>
  <c r="E211" i="15"/>
  <c r="E163" i="29"/>
  <c r="J138" i="6"/>
  <c r="N79" i="37"/>
  <c r="E163" i="15"/>
  <c r="N79" i="36"/>
  <c r="O43" i="36"/>
  <c r="P43" i="36"/>
  <c r="J103" i="6"/>
  <c r="N44" i="37"/>
  <c r="E128" i="15"/>
  <c r="N44" i="36"/>
  <c r="E128" i="29"/>
  <c r="J90" i="37"/>
  <c r="K90" i="37"/>
  <c r="D139" i="6"/>
  <c r="I80" i="36"/>
  <c r="I80" i="37"/>
  <c r="E164" i="28"/>
  <c r="E153" i="28"/>
  <c r="I69" i="36"/>
  <c r="D128" i="6"/>
  <c r="I69" i="37"/>
  <c r="D209" i="6"/>
  <c r="E234" i="28"/>
  <c r="L115" i="15"/>
  <c r="N115" i="15"/>
  <c r="P31" i="36"/>
  <c r="O31" i="36"/>
  <c r="P7" i="36"/>
  <c r="O7" i="36"/>
  <c r="L151" i="29"/>
  <c r="N151" i="29"/>
  <c r="K20" i="37"/>
  <c r="J20" i="37"/>
  <c r="J56" i="37"/>
  <c r="K56" i="37"/>
  <c r="E116" i="29"/>
  <c r="J91" i="6"/>
  <c r="E116" i="15"/>
  <c r="N32" i="37"/>
  <c r="N32" i="36"/>
  <c r="J8" i="37"/>
  <c r="K8" i="37"/>
  <c r="E152" i="29"/>
  <c r="E152" i="15"/>
  <c r="N68" i="37"/>
  <c r="J127" i="6"/>
  <c r="N68" i="36"/>
  <c r="O19" i="37"/>
  <c r="P19" i="37"/>
  <c r="P6" i="37"/>
  <c r="O6" i="37"/>
  <c r="P6" i="36"/>
  <c r="O6" i="36"/>
  <c r="P55" i="36"/>
  <c r="O55" i="36"/>
  <c r="J79" i="36"/>
  <c r="K79" i="36"/>
  <c r="L127" i="29"/>
  <c r="N127" i="29"/>
  <c r="L127" i="15"/>
  <c r="N127" i="15"/>
  <c r="J44" i="37"/>
  <c r="K44" i="37"/>
  <c r="L174" i="28"/>
  <c r="N174" i="28"/>
  <c r="I9" i="36"/>
  <c r="E93" i="28"/>
  <c r="D68" i="6"/>
  <c r="I9" i="37"/>
  <c r="E129" i="28"/>
  <c r="I45" i="37"/>
  <c r="I45" i="36"/>
  <c r="D104" i="6"/>
  <c r="I91" i="37"/>
  <c r="E175" i="28"/>
  <c r="I91" i="36"/>
  <c r="D150" i="6"/>
  <c r="O31" i="37"/>
  <c r="P31" i="37"/>
  <c r="P7" i="37"/>
  <c r="O7" i="37"/>
  <c r="P67" i="37"/>
  <c r="O67" i="37"/>
  <c r="N20" i="37"/>
  <c r="J79" i="6"/>
  <c r="N20" i="36"/>
  <c r="E104" i="15"/>
  <c r="E104" i="29"/>
  <c r="N140" i="28"/>
  <c r="L140" i="28"/>
  <c r="J32" i="36"/>
  <c r="K32" i="36"/>
  <c r="N8" i="36"/>
  <c r="E92" i="29"/>
  <c r="E92" i="15"/>
  <c r="N8" i="37"/>
  <c r="J67" i="6"/>
  <c r="K68" i="36"/>
  <c r="J68" i="36"/>
  <c r="O55" i="37"/>
  <c r="P55" i="37"/>
  <c r="L139" i="15"/>
  <c r="N139" i="15"/>
  <c r="N163" i="28"/>
  <c r="L163" i="28"/>
  <c r="L128" i="28"/>
  <c r="N128" i="28"/>
  <c r="J90" i="36"/>
  <c r="K90" i="36"/>
  <c r="N222" i="28"/>
  <c r="L222" i="28"/>
  <c r="E117" i="28"/>
  <c r="I33" i="37"/>
  <c r="I33" i="36"/>
  <c r="D92" i="6"/>
  <c r="I102" i="36"/>
  <c r="D161" i="6"/>
  <c r="E186" i="28"/>
  <c r="I102" i="37"/>
  <c r="E212" i="28"/>
  <c r="D187" i="6"/>
  <c r="L115" i="29"/>
  <c r="N115" i="29"/>
  <c r="N91" i="15"/>
  <c r="L91" i="15"/>
  <c r="L151" i="15"/>
  <c r="N151" i="15"/>
  <c r="J20" i="36"/>
  <c r="K20" i="36"/>
  <c r="N56" i="37"/>
  <c r="E140" i="29"/>
  <c r="E140" i="15"/>
  <c r="J115" i="6"/>
  <c r="N56" i="36"/>
  <c r="K32" i="37"/>
  <c r="J32" i="37"/>
  <c r="L92" i="28"/>
  <c r="N92" i="28"/>
  <c r="N152" i="28"/>
  <c r="L152" i="28"/>
  <c r="N103" i="29"/>
  <c r="L103" i="29"/>
  <c r="N90" i="29"/>
  <c r="L90" i="29"/>
  <c r="L211" i="28"/>
  <c r="N211" i="28"/>
  <c r="J79" i="37"/>
  <c r="K79" i="37"/>
  <c r="O43" i="37"/>
  <c r="P43" i="37"/>
  <c r="K44" i="36"/>
  <c r="J44" i="36"/>
  <c r="N90" i="36"/>
  <c r="E174" i="15"/>
  <c r="J149" i="6"/>
  <c r="E174" i="29"/>
  <c r="N90" i="37"/>
  <c r="J197" i="6"/>
  <c r="E222" i="29"/>
  <c r="E222" i="15"/>
  <c r="I34" i="37" l="1"/>
  <c r="I34" i="36"/>
  <c r="D93" i="6"/>
  <c r="E118" i="28"/>
  <c r="E224" i="28"/>
  <c r="D199" i="6"/>
  <c r="I10" i="37"/>
  <c r="E94" i="28"/>
  <c r="I10" i="36"/>
  <c r="D69" i="6"/>
  <c r="L222" i="15"/>
  <c r="N222" i="15"/>
  <c r="L174" i="29"/>
  <c r="N174" i="29"/>
  <c r="L140" i="15"/>
  <c r="N140" i="15"/>
  <c r="L212" i="28"/>
  <c r="N212" i="28"/>
  <c r="K102" i="36"/>
  <c r="J102" i="36"/>
  <c r="L117" i="28"/>
  <c r="N117" i="28"/>
  <c r="O8" i="37"/>
  <c r="P8" i="37"/>
  <c r="N104" i="29"/>
  <c r="L104" i="29"/>
  <c r="O20" i="37"/>
  <c r="P20" i="37"/>
  <c r="J91" i="36"/>
  <c r="K91" i="36"/>
  <c r="K45" i="36"/>
  <c r="J45" i="36"/>
  <c r="E93" i="15"/>
  <c r="N9" i="36"/>
  <c r="E93" i="29"/>
  <c r="J68" i="6"/>
  <c r="N9" i="37"/>
  <c r="L152" i="15"/>
  <c r="N152" i="15"/>
  <c r="P32" i="36"/>
  <c r="O32" i="36"/>
  <c r="L116" i="29"/>
  <c r="N116" i="29"/>
  <c r="E153" i="29"/>
  <c r="N69" i="37"/>
  <c r="N69" i="36"/>
  <c r="J128" i="6"/>
  <c r="E153" i="15"/>
  <c r="J80" i="37"/>
  <c r="K80" i="37"/>
  <c r="P44" i="37"/>
  <c r="O44" i="37"/>
  <c r="P79" i="36"/>
  <c r="O79" i="36"/>
  <c r="N163" i="29"/>
  <c r="L163" i="29"/>
  <c r="K57" i="37"/>
  <c r="J57" i="37"/>
  <c r="J21" i="36"/>
  <c r="K21" i="36"/>
  <c r="E198" i="28"/>
  <c r="I114" i="37"/>
  <c r="D173" i="6"/>
  <c r="I114" i="36"/>
  <c r="I46" i="37"/>
  <c r="I46" i="36"/>
  <c r="D105" i="6"/>
  <c r="E130" i="28"/>
  <c r="D188" i="6"/>
  <c r="E213" i="28"/>
  <c r="E106" i="28"/>
  <c r="D81" i="6"/>
  <c r="I22" i="36"/>
  <c r="I22" i="37"/>
  <c r="N222" i="29"/>
  <c r="L222" i="29"/>
  <c r="N140" i="29"/>
  <c r="L140" i="29"/>
  <c r="J102" i="37"/>
  <c r="K102" i="37"/>
  <c r="J92" i="6"/>
  <c r="N33" i="36"/>
  <c r="E117" i="29"/>
  <c r="N33" i="37"/>
  <c r="E117" i="15"/>
  <c r="N92" i="15"/>
  <c r="L92" i="15"/>
  <c r="N104" i="15"/>
  <c r="L104" i="15"/>
  <c r="L175" i="28"/>
  <c r="N175" i="28"/>
  <c r="J45" i="37"/>
  <c r="K45" i="37"/>
  <c r="L93" i="28"/>
  <c r="N93" i="28"/>
  <c r="P68" i="36"/>
  <c r="O68" i="36"/>
  <c r="L152" i="29"/>
  <c r="N152" i="29"/>
  <c r="P32" i="37"/>
  <c r="O32" i="37"/>
  <c r="L234" i="28"/>
  <c r="N234" i="28"/>
  <c r="J69" i="36"/>
  <c r="K69" i="36"/>
  <c r="K80" i="36"/>
  <c r="J80" i="36"/>
  <c r="N128" i="29"/>
  <c r="L128" i="29"/>
  <c r="L163" i="15"/>
  <c r="N163" i="15"/>
  <c r="L211" i="15"/>
  <c r="N211" i="15"/>
  <c r="E141" i="15"/>
  <c r="N57" i="37"/>
  <c r="E141" i="29"/>
  <c r="J116" i="6"/>
  <c r="N57" i="36"/>
  <c r="E105" i="15"/>
  <c r="E105" i="29"/>
  <c r="J80" i="6"/>
  <c r="N21" i="36"/>
  <c r="N21" i="37"/>
  <c r="D210" i="6"/>
  <c r="E235" i="28"/>
  <c r="E246" i="28"/>
  <c r="D221" i="6"/>
  <c r="I103" i="37"/>
  <c r="I103" i="36"/>
  <c r="E187" i="28"/>
  <c r="D162" i="6"/>
  <c r="I58" i="37"/>
  <c r="I58" i="36"/>
  <c r="E142" i="28"/>
  <c r="D117" i="6"/>
  <c r="L174" i="15"/>
  <c r="N174" i="15"/>
  <c r="P56" i="36"/>
  <c r="O56" i="36"/>
  <c r="P56" i="37"/>
  <c r="O56" i="37"/>
  <c r="N186" i="28"/>
  <c r="L186" i="28"/>
  <c r="J33" i="36"/>
  <c r="K33" i="36"/>
  <c r="L92" i="29"/>
  <c r="N92" i="29"/>
  <c r="O20" i="36"/>
  <c r="P20" i="36"/>
  <c r="J91" i="37"/>
  <c r="K91" i="37"/>
  <c r="N129" i="28"/>
  <c r="L129" i="28"/>
  <c r="J9" i="36"/>
  <c r="K9" i="36"/>
  <c r="L116" i="15"/>
  <c r="N116" i="15"/>
  <c r="E234" i="29"/>
  <c r="J209" i="6"/>
  <c r="E234" i="15"/>
  <c r="L153" i="28"/>
  <c r="N153" i="28"/>
  <c r="E164" i="29"/>
  <c r="J139" i="6"/>
  <c r="E164" i="15"/>
  <c r="N80" i="36"/>
  <c r="N80" i="37"/>
  <c r="P44" i="36"/>
  <c r="O44" i="36"/>
  <c r="O79" i="37"/>
  <c r="P79" i="37"/>
  <c r="N211" i="29"/>
  <c r="L211" i="29"/>
  <c r="L223" i="28"/>
  <c r="N223" i="28"/>
  <c r="L141" i="28"/>
  <c r="N141" i="28"/>
  <c r="N105" i="28"/>
  <c r="L105" i="28"/>
  <c r="I70" i="37"/>
  <c r="D129" i="6"/>
  <c r="I70" i="36"/>
  <c r="E154" i="28"/>
  <c r="I81" i="37"/>
  <c r="I81" i="36"/>
  <c r="D140" i="6"/>
  <c r="E165" i="28"/>
  <c r="E176" i="28"/>
  <c r="D151" i="6"/>
  <c r="I92" i="36"/>
  <c r="I92" i="37"/>
  <c r="O90" i="37"/>
  <c r="P90" i="37"/>
  <c r="P90" i="36"/>
  <c r="O90" i="36"/>
  <c r="E212" i="29"/>
  <c r="J187" i="6"/>
  <c r="E212" i="15"/>
  <c r="E186" i="15"/>
  <c r="N102" i="37"/>
  <c r="E186" i="29"/>
  <c r="N102" i="36"/>
  <c r="J161" i="6"/>
  <c r="K33" i="37"/>
  <c r="J33" i="37"/>
  <c r="O8" i="36"/>
  <c r="P8" i="36"/>
  <c r="J150" i="6"/>
  <c r="E175" i="29"/>
  <c r="E175" i="15"/>
  <c r="N91" i="36"/>
  <c r="N91" i="37"/>
  <c r="N45" i="37"/>
  <c r="J104" i="6"/>
  <c r="N45" i="36"/>
  <c r="E129" i="29"/>
  <c r="E129" i="15"/>
  <c r="K9" i="37"/>
  <c r="J9" i="37"/>
  <c r="P68" i="37"/>
  <c r="O68" i="37"/>
  <c r="J69" i="37"/>
  <c r="K69" i="37"/>
  <c r="N164" i="28"/>
  <c r="L164" i="28"/>
  <c r="L128" i="15"/>
  <c r="N128" i="15"/>
  <c r="J198" i="6"/>
  <c r="E223" i="29"/>
  <c r="E223" i="15"/>
  <c r="J57" i="36"/>
  <c r="K57" i="36"/>
  <c r="J21" i="37"/>
  <c r="K21" i="37"/>
  <c r="E270" i="28" l="1"/>
  <c r="D245" i="6"/>
  <c r="D118" i="6"/>
  <c r="I59" i="36"/>
  <c r="E143" i="28"/>
  <c r="I59" i="37"/>
  <c r="D233" i="6"/>
  <c r="E258" i="28"/>
  <c r="E177" i="28"/>
  <c r="I93" i="36"/>
  <c r="D152" i="6"/>
  <c r="I93" i="37"/>
  <c r="D211" i="6"/>
  <c r="E236" i="28"/>
  <c r="D94" i="6"/>
  <c r="E119" i="28"/>
  <c r="I35" i="36"/>
  <c r="I35" i="37"/>
  <c r="N129" i="29"/>
  <c r="L129" i="29"/>
  <c r="O91" i="37"/>
  <c r="P91" i="37"/>
  <c r="O102" i="37"/>
  <c r="P102" i="37"/>
  <c r="N212" i="29"/>
  <c r="L212" i="29"/>
  <c r="N176" i="28"/>
  <c r="L176" i="28"/>
  <c r="J81" i="37"/>
  <c r="K81" i="37"/>
  <c r="K70" i="37"/>
  <c r="J70" i="37"/>
  <c r="N234" i="15"/>
  <c r="L234" i="15"/>
  <c r="J58" i="37"/>
  <c r="K58" i="37"/>
  <c r="J103" i="37"/>
  <c r="K103" i="37"/>
  <c r="E235" i="29"/>
  <c r="J210" i="6"/>
  <c r="E235" i="15"/>
  <c r="L105" i="29"/>
  <c r="N105" i="29"/>
  <c r="N141" i="29"/>
  <c r="L141" i="29"/>
  <c r="O33" i="37"/>
  <c r="P33" i="37"/>
  <c r="J81" i="6"/>
  <c r="N22" i="37"/>
  <c r="N22" i="36"/>
  <c r="E106" i="15"/>
  <c r="E106" i="29"/>
  <c r="L130" i="28"/>
  <c r="N130" i="28"/>
  <c r="J114" i="36"/>
  <c r="K114" i="36"/>
  <c r="N153" i="15"/>
  <c r="L153" i="15"/>
  <c r="N153" i="29"/>
  <c r="L153" i="29"/>
  <c r="L94" i="28"/>
  <c r="N94" i="28"/>
  <c r="N118" i="28"/>
  <c r="L118" i="28"/>
  <c r="E225" i="28"/>
  <c r="D200" i="6"/>
  <c r="D82" i="6"/>
  <c r="I23" i="37"/>
  <c r="E107" i="28"/>
  <c r="I23" i="36"/>
  <c r="I47" i="36"/>
  <c r="E131" i="28"/>
  <c r="I47" i="37"/>
  <c r="D106" i="6"/>
  <c r="P45" i="36"/>
  <c r="O45" i="36"/>
  <c r="O91" i="36"/>
  <c r="P91" i="36"/>
  <c r="N186" i="15"/>
  <c r="L186" i="15"/>
  <c r="K92" i="37"/>
  <c r="J92" i="37"/>
  <c r="N165" i="28"/>
  <c r="L165" i="28"/>
  <c r="N154" i="28"/>
  <c r="L154" i="28"/>
  <c r="O80" i="37"/>
  <c r="P80" i="37"/>
  <c r="N164" i="29"/>
  <c r="L164" i="29"/>
  <c r="N58" i="37"/>
  <c r="E142" i="29"/>
  <c r="E142" i="15"/>
  <c r="J117" i="6"/>
  <c r="N58" i="36"/>
  <c r="N103" i="37"/>
  <c r="E187" i="15"/>
  <c r="J162" i="6"/>
  <c r="E187" i="29"/>
  <c r="N103" i="36"/>
  <c r="E246" i="15"/>
  <c r="E246" i="29"/>
  <c r="J221" i="6"/>
  <c r="O21" i="37"/>
  <c r="P21" i="37"/>
  <c r="N105" i="15"/>
  <c r="L105" i="15"/>
  <c r="P57" i="37"/>
  <c r="O57" i="37"/>
  <c r="L117" i="29"/>
  <c r="N117" i="29"/>
  <c r="N106" i="28"/>
  <c r="L106" i="28"/>
  <c r="N46" i="36"/>
  <c r="E130" i="15"/>
  <c r="E130" i="29"/>
  <c r="N46" i="37"/>
  <c r="J105" i="6"/>
  <c r="N114" i="36"/>
  <c r="E198" i="29"/>
  <c r="J173" i="6"/>
  <c r="E198" i="15"/>
  <c r="N114" i="37"/>
  <c r="N93" i="29"/>
  <c r="L93" i="29"/>
  <c r="K10" i="37"/>
  <c r="J10" i="37"/>
  <c r="N34" i="36"/>
  <c r="E118" i="15"/>
  <c r="N34" i="37"/>
  <c r="J93" i="6"/>
  <c r="E118" i="29"/>
  <c r="D222" i="6"/>
  <c r="E247" i="28"/>
  <c r="D57" i="6"/>
  <c r="E82" i="28"/>
  <c r="E188" i="28"/>
  <c r="I104" i="37"/>
  <c r="D163" i="6"/>
  <c r="I104" i="36"/>
  <c r="D70" i="6"/>
  <c r="E95" i="28"/>
  <c r="I11" i="37"/>
  <c r="I11" i="36"/>
  <c r="N223" i="15"/>
  <c r="L223" i="15"/>
  <c r="L175" i="15"/>
  <c r="N175" i="15"/>
  <c r="O102" i="36"/>
  <c r="P102" i="36"/>
  <c r="L212" i="15"/>
  <c r="N212" i="15"/>
  <c r="J92" i="36"/>
  <c r="K92" i="36"/>
  <c r="J140" i="6"/>
  <c r="N81" i="37"/>
  <c r="E165" i="29"/>
  <c r="N81" i="36"/>
  <c r="E165" i="15"/>
  <c r="J70" i="36"/>
  <c r="K70" i="36"/>
  <c r="P80" i="36"/>
  <c r="O80" i="36"/>
  <c r="N234" i="29"/>
  <c r="L234" i="29"/>
  <c r="N142" i="28"/>
  <c r="L142" i="28"/>
  <c r="N187" i="28"/>
  <c r="L187" i="28"/>
  <c r="L246" i="28"/>
  <c r="N246" i="28"/>
  <c r="O21" i="36"/>
  <c r="P21" i="36"/>
  <c r="P57" i="36"/>
  <c r="O57" i="36"/>
  <c r="L141" i="15"/>
  <c r="N141" i="15"/>
  <c r="O33" i="36"/>
  <c r="P33" i="36"/>
  <c r="J22" i="37"/>
  <c r="K22" i="37"/>
  <c r="N213" i="28"/>
  <c r="L213" i="28"/>
  <c r="K46" i="36"/>
  <c r="J46" i="36"/>
  <c r="K114" i="37"/>
  <c r="J114" i="37"/>
  <c r="P69" i="36"/>
  <c r="O69" i="36"/>
  <c r="P9" i="36"/>
  <c r="O9" i="36"/>
  <c r="N10" i="37"/>
  <c r="N10" i="36"/>
  <c r="E94" i="15"/>
  <c r="J69" i="6"/>
  <c r="E94" i="29"/>
  <c r="E224" i="15"/>
  <c r="E224" i="29"/>
  <c r="J199" i="6"/>
  <c r="J34" i="36"/>
  <c r="K34" i="36"/>
  <c r="D58" i="6"/>
  <c r="E83" i="28"/>
  <c r="I115" i="36"/>
  <c r="I115" i="37"/>
  <c r="D174" i="6"/>
  <c r="E199" i="28"/>
  <c r="I71" i="36"/>
  <c r="D130" i="6"/>
  <c r="I71" i="37"/>
  <c r="E155" i="28"/>
  <c r="L223" i="29"/>
  <c r="N223" i="29"/>
  <c r="L129" i="15"/>
  <c r="N129" i="15"/>
  <c r="O45" i="37"/>
  <c r="P45" i="37"/>
  <c r="N175" i="29"/>
  <c r="L175" i="29"/>
  <c r="N186" i="29"/>
  <c r="L186" i="29"/>
  <c r="J151" i="6"/>
  <c r="E176" i="29"/>
  <c r="N92" i="37"/>
  <c r="E176" i="15"/>
  <c r="N92" i="36"/>
  <c r="K81" i="36"/>
  <c r="J81" i="36"/>
  <c r="N70" i="37"/>
  <c r="J129" i="6"/>
  <c r="N70" i="36"/>
  <c r="E154" i="15"/>
  <c r="E154" i="29"/>
  <c r="N164" i="15"/>
  <c r="L164" i="15"/>
  <c r="K58" i="36"/>
  <c r="J58" i="36"/>
  <c r="J103" i="36"/>
  <c r="K103" i="36"/>
  <c r="N235" i="28"/>
  <c r="L235" i="28"/>
  <c r="N117" i="15"/>
  <c r="L117" i="15"/>
  <c r="J22" i="36"/>
  <c r="K22" i="36"/>
  <c r="E213" i="15"/>
  <c r="J188" i="6"/>
  <c r="E213" i="29"/>
  <c r="J46" i="37"/>
  <c r="K46" i="37"/>
  <c r="N198" i="28"/>
  <c r="L198" i="28"/>
  <c r="O69" i="37"/>
  <c r="P69" i="37"/>
  <c r="O9" i="37"/>
  <c r="P9" i="37"/>
  <c r="L93" i="15"/>
  <c r="N93" i="15"/>
  <c r="J10" i="36"/>
  <c r="K10" i="36"/>
  <c r="L224" i="28"/>
  <c r="N224" i="28"/>
  <c r="J34" i="37"/>
  <c r="K34" i="37"/>
  <c r="D246" i="6" l="1"/>
  <c r="E271" i="28"/>
  <c r="E270" i="29"/>
  <c r="J245" i="6"/>
  <c r="E270" i="15"/>
  <c r="N270" i="28"/>
  <c r="L270" i="28"/>
  <c r="D257" i="6"/>
  <c r="E282" i="28"/>
  <c r="L282" i="28" s="1"/>
  <c r="D212" i="6"/>
  <c r="E237" i="28"/>
  <c r="E132" i="28"/>
  <c r="D107" i="6"/>
  <c r="I48" i="37"/>
  <c r="I48" i="36"/>
  <c r="E120" i="28"/>
  <c r="D95" i="6"/>
  <c r="I36" i="37"/>
  <c r="I36" i="36"/>
  <c r="E189" i="28"/>
  <c r="I105" i="37"/>
  <c r="I105" i="36"/>
  <c r="D164" i="6"/>
  <c r="N213" i="15"/>
  <c r="L213" i="15"/>
  <c r="P92" i="36"/>
  <c r="O92" i="36"/>
  <c r="K71" i="37"/>
  <c r="J71" i="37"/>
  <c r="J174" i="6"/>
  <c r="N115" i="37"/>
  <c r="E199" i="15"/>
  <c r="E199" i="29"/>
  <c r="N115" i="36"/>
  <c r="E83" i="15"/>
  <c r="E83" i="29"/>
  <c r="J58" i="6"/>
  <c r="N224" i="29"/>
  <c r="L224" i="29"/>
  <c r="L94" i="15"/>
  <c r="N94" i="15"/>
  <c r="P81" i="36"/>
  <c r="O81" i="36"/>
  <c r="L95" i="28"/>
  <c r="N95" i="28"/>
  <c r="J104" i="37"/>
  <c r="K104" i="37"/>
  <c r="L247" i="28"/>
  <c r="N247" i="28"/>
  <c r="P34" i="37"/>
  <c r="O34" i="37"/>
  <c r="N198" i="15"/>
  <c r="L198" i="15"/>
  <c r="O46" i="36"/>
  <c r="P46" i="36"/>
  <c r="N246" i="29"/>
  <c r="L246" i="29"/>
  <c r="N47" i="37"/>
  <c r="J106" i="6"/>
  <c r="E131" i="29"/>
  <c r="N47" i="36"/>
  <c r="E131" i="15"/>
  <c r="J23" i="36"/>
  <c r="K23" i="36"/>
  <c r="J200" i="6"/>
  <c r="E225" i="15"/>
  <c r="E225" i="29"/>
  <c r="O22" i="36"/>
  <c r="P22" i="36"/>
  <c r="K35" i="37"/>
  <c r="J35" i="37"/>
  <c r="N236" i="28"/>
  <c r="L236" i="28"/>
  <c r="K93" i="36"/>
  <c r="J93" i="36"/>
  <c r="J59" i="37"/>
  <c r="K59" i="37"/>
  <c r="E156" i="28"/>
  <c r="I72" i="37"/>
  <c r="I72" i="36"/>
  <c r="D131" i="6"/>
  <c r="D189" i="6"/>
  <c r="E214" i="28"/>
  <c r="E248" i="28"/>
  <c r="D223" i="6"/>
  <c r="N154" i="29"/>
  <c r="L154" i="29"/>
  <c r="P70" i="37"/>
  <c r="O70" i="37"/>
  <c r="L176" i="15"/>
  <c r="N176" i="15"/>
  <c r="E155" i="15"/>
  <c r="N71" i="37"/>
  <c r="E155" i="29"/>
  <c r="J130" i="6"/>
  <c r="N71" i="36"/>
  <c r="K115" i="37"/>
  <c r="J115" i="37"/>
  <c r="L224" i="15"/>
  <c r="N224" i="15"/>
  <c r="O10" i="36"/>
  <c r="P10" i="36"/>
  <c r="L165" i="29"/>
  <c r="N165" i="29"/>
  <c r="N11" i="36"/>
  <c r="J70" i="6"/>
  <c r="E95" i="15"/>
  <c r="N11" i="37"/>
  <c r="E95" i="29"/>
  <c r="L188" i="28"/>
  <c r="N188" i="28"/>
  <c r="J222" i="6"/>
  <c r="E247" i="15"/>
  <c r="E247" i="29"/>
  <c r="N118" i="15"/>
  <c r="L118" i="15"/>
  <c r="P46" i="37"/>
  <c r="O46" i="37"/>
  <c r="N246" i="15"/>
  <c r="L246" i="15"/>
  <c r="N187" i="15"/>
  <c r="L187" i="15"/>
  <c r="N142" i="15"/>
  <c r="L142" i="15"/>
  <c r="K47" i="37"/>
  <c r="J47" i="37"/>
  <c r="N107" i="28"/>
  <c r="L107" i="28"/>
  <c r="N225" i="28"/>
  <c r="L225" i="28"/>
  <c r="O22" i="37"/>
  <c r="P22" i="37"/>
  <c r="N235" i="15"/>
  <c r="L235" i="15"/>
  <c r="K35" i="36"/>
  <c r="J35" i="36"/>
  <c r="E236" i="29"/>
  <c r="E236" i="15"/>
  <c r="J211" i="6"/>
  <c r="N177" i="28"/>
  <c r="L177" i="28"/>
  <c r="N143" i="28"/>
  <c r="L143" i="28"/>
  <c r="E200" i="28"/>
  <c r="D175" i="6"/>
  <c r="I116" i="36"/>
  <c r="I116" i="37"/>
  <c r="E259" i="28"/>
  <c r="D234" i="6"/>
  <c r="D59" i="6"/>
  <c r="E84" i="28"/>
  <c r="N213" i="29"/>
  <c r="L213" i="29"/>
  <c r="N154" i="15"/>
  <c r="L154" i="15"/>
  <c r="P92" i="37"/>
  <c r="O92" i="37"/>
  <c r="J71" i="36"/>
  <c r="K71" i="36"/>
  <c r="J115" i="36"/>
  <c r="K115" i="36"/>
  <c r="L94" i="29"/>
  <c r="N94" i="29"/>
  <c r="P10" i="37"/>
  <c r="O10" i="37"/>
  <c r="O81" i="37"/>
  <c r="P81" i="37"/>
  <c r="J11" i="36"/>
  <c r="K11" i="36"/>
  <c r="J104" i="36"/>
  <c r="K104" i="36"/>
  <c r="L82" i="28"/>
  <c r="N82" i="28"/>
  <c r="N118" i="29"/>
  <c r="L118" i="29"/>
  <c r="O34" i="36"/>
  <c r="P34" i="36"/>
  <c r="N198" i="29"/>
  <c r="L198" i="29"/>
  <c r="N130" i="29"/>
  <c r="L130" i="29"/>
  <c r="O103" i="36"/>
  <c r="P103" i="36"/>
  <c r="O103" i="37"/>
  <c r="P103" i="37"/>
  <c r="L142" i="29"/>
  <c r="N142" i="29"/>
  <c r="L131" i="28"/>
  <c r="N131" i="28"/>
  <c r="K23" i="37"/>
  <c r="J23" i="37"/>
  <c r="N106" i="29"/>
  <c r="L106" i="29"/>
  <c r="L119" i="28"/>
  <c r="N119" i="28"/>
  <c r="K93" i="37"/>
  <c r="J93" i="37"/>
  <c r="L258" i="28"/>
  <c r="N258" i="28"/>
  <c r="K59" i="36"/>
  <c r="J59" i="36"/>
  <c r="E166" i="28"/>
  <c r="D141" i="6"/>
  <c r="I82" i="37"/>
  <c r="I82" i="36"/>
  <c r="D71" i="6"/>
  <c r="E96" i="28"/>
  <c r="I12" i="37"/>
  <c r="I12" i="36"/>
  <c r="D119" i="6"/>
  <c r="E144" i="28"/>
  <c r="I60" i="37"/>
  <c r="I60" i="36"/>
  <c r="I24" i="37"/>
  <c r="I24" i="36"/>
  <c r="E108" i="28"/>
  <c r="D83" i="6"/>
  <c r="P70" i="36"/>
  <c r="O70" i="36"/>
  <c r="N176" i="29"/>
  <c r="L176" i="29"/>
  <c r="L155" i="28"/>
  <c r="N155" i="28"/>
  <c r="N199" i="28"/>
  <c r="L199" i="28"/>
  <c r="L83" i="28"/>
  <c r="N83" i="28"/>
  <c r="L165" i="15"/>
  <c r="N165" i="15"/>
  <c r="J11" i="37"/>
  <c r="K11" i="37"/>
  <c r="J163" i="6"/>
  <c r="E188" i="29"/>
  <c r="N104" i="37"/>
  <c r="E188" i="15"/>
  <c r="N104" i="36"/>
  <c r="E82" i="15"/>
  <c r="J57" i="6"/>
  <c r="E82" i="29"/>
  <c r="P114" i="37"/>
  <c r="O114" i="37"/>
  <c r="P114" i="36"/>
  <c r="O114" i="36"/>
  <c r="N130" i="15"/>
  <c r="L130" i="15"/>
  <c r="N187" i="29"/>
  <c r="L187" i="29"/>
  <c r="P58" i="36"/>
  <c r="O58" i="36"/>
  <c r="O58" i="37"/>
  <c r="P58" i="37"/>
  <c r="J47" i="36"/>
  <c r="K47" i="36"/>
  <c r="N23" i="36"/>
  <c r="E107" i="15"/>
  <c r="N23" i="37"/>
  <c r="J82" i="6"/>
  <c r="E107" i="29"/>
  <c r="N106" i="15"/>
  <c r="L106" i="15"/>
  <c r="N235" i="29"/>
  <c r="L235" i="29"/>
  <c r="E119" i="15"/>
  <c r="N35" i="36"/>
  <c r="J94" i="6"/>
  <c r="N35" i="37"/>
  <c r="E119" i="29"/>
  <c r="N93" i="37"/>
  <c r="E177" i="29"/>
  <c r="J152" i="6"/>
  <c r="E177" i="15"/>
  <c r="N93" i="36"/>
  <c r="J233" i="6"/>
  <c r="E258" i="15"/>
  <c r="E258" i="29"/>
  <c r="N59" i="36"/>
  <c r="E143" i="29"/>
  <c r="N59" i="37"/>
  <c r="E143" i="15"/>
  <c r="J118" i="6"/>
  <c r="N270" i="29" l="1"/>
  <c r="L270" i="29"/>
  <c r="E272" i="28"/>
  <c r="D247" i="6"/>
  <c r="N271" i="28"/>
  <c r="L271" i="28"/>
  <c r="E282" i="29"/>
  <c r="L282" i="29" s="1"/>
  <c r="E282" i="15"/>
  <c r="L282" i="15" s="1"/>
  <c r="J257" i="6"/>
  <c r="N270" i="15"/>
  <c r="L270" i="15"/>
  <c r="E271" i="29"/>
  <c r="J246" i="6"/>
  <c r="E271" i="15"/>
  <c r="D269" i="6"/>
  <c r="E294" i="28"/>
  <c r="L294" i="28" s="1"/>
  <c r="D258" i="6"/>
  <c r="E283" i="28"/>
  <c r="L283" i="28" s="1"/>
  <c r="D201" i="6"/>
  <c r="E226" i="28"/>
  <c r="D153" i="6"/>
  <c r="I94" i="37"/>
  <c r="E178" i="28"/>
  <c r="I94" i="36"/>
  <c r="I117" i="36"/>
  <c r="I117" i="37"/>
  <c r="E201" i="28"/>
  <c r="D176" i="6"/>
  <c r="E109" i="28"/>
  <c r="I25" i="37"/>
  <c r="D84" i="6"/>
  <c r="I25" i="36"/>
  <c r="L143" i="29"/>
  <c r="N143" i="29"/>
  <c r="N177" i="29"/>
  <c r="L177" i="29"/>
  <c r="N82" i="15"/>
  <c r="L82" i="15"/>
  <c r="L188" i="29"/>
  <c r="N188" i="29"/>
  <c r="E108" i="15"/>
  <c r="N24" i="37"/>
  <c r="E108" i="29"/>
  <c r="N24" i="36"/>
  <c r="J83" i="6"/>
  <c r="J60" i="36"/>
  <c r="K60" i="36"/>
  <c r="K12" i="36"/>
  <c r="J12" i="36"/>
  <c r="J82" i="36"/>
  <c r="K82" i="36"/>
  <c r="E259" i="15"/>
  <c r="J234" i="6"/>
  <c r="E259" i="29"/>
  <c r="E200" i="15"/>
  <c r="E200" i="29"/>
  <c r="J175" i="6"/>
  <c r="N116" i="36"/>
  <c r="N116" i="37"/>
  <c r="L236" i="29"/>
  <c r="N236" i="29"/>
  <c r="N247" i="15"/>
  <c r="L247" i="15"/>
  <c r="L95" i="29"/>
  <c r="N95" i="29"/>
  <c r="P11" i="36"/>
  <c r="O11" i="36"/>
  <c r="O71" i="37"/>
  <c r="P71" i="37"/>
  <c r="E248" i="15"/>
  <c r="E248" i="29"/>
  <c r="J223" i="6"/>
  <c r="N72" i="36"/>
  <c r="N72" i="37"/>
  <c r="E156" i="29"/>
  <c r="E156" i="15"/>
  <c r="J131" i="6"/>
  <c r="P47" i="36"/>
  <c r="O47" i="36"/>
  <c r="N199" i="29"/>
  <c r="L199" i="29"/>
  <c r="J105" i="37"/>
  <c r="K105" i="37"/>
  <c r="N36" i="36"/>
  <c r="E120" i="15"/>
  <c r="N36" i="37"/>
  <c r="E120" i="29"/>
  <c r="J95" i="6"/>
  <c r="N48" i="36"/>
  <c r="E132" i="29"/>
  <c r="E132" i="15"/>
  <c r="N48" i="37"/>
  <c r="J107" i="6"/>
  <c r="E260" i="28"/>
  <c r="D235" i="6"/>
  <c r="D190" i="6"/>
  <c r="E215" i="28"/>
  <c r="D120" i="6"/>
  <c r="I61" i="36"/>
  <c r="E145" i="28"/>
  <c r="I61" i="37"/>
  <c r="O59" i="36"/>
  <c r="P59" i="36"/>
  <c r="P93" i="36"/>
  <c r="O93" i="36"/>
  <c r="P93" i="37"/>
  <c r="O93" i="37"/>
  <c r="O35" i="36"/>
  <c r="P35" i="36"/>
  <c r="O23" i="37"/>
  <c r="P23" i="37"/>
  <c r="P104" i="36"/>
  <c r="O104" i="36"/>
  <c r="N108" i="28"/>
  <c r="L108" i="28"/>
  <c r="K60" i="37"/>
  <c r="J60" i="37"/>
  <c r="J12" i="37"/>
  <c r="K12" i="37"/>
  <c r="J82" i="37"/>
  <c r="K82" i="37"/>
  <c r="N259" i="28"/>
  <c r="L259" i="28"/>
  <c r="N200" i="28"/>
  <c r="L200" i="28"/>
  <c r="O11" i="37"/>
  <c r="P11" i="37"/>
  <c r="O71" i="36"/>
  <c r="P71" i="36"/>
  <c r="N155" i="15"/>
  <c r="L155" i="15"/>
  <c r="L248" i="28"/>
  <c r="N248" i="28"/>
  <c r="J72" i="36"/>
  <c r="K72" i="36"/>
  <c r="N131" i="29"/>
  <c r="L131" i="29"/>
  <c r="L83" i="29"/>
  <c r="N83" i="29"/>
  <c r="L199" i="15"/>
  <c r="N199" i="15"/>
  <c r="N189" i="28"/>
  <c r="L189" i="28"/>
  <c r="N120" i="28"/>
  <c r="L120" i="28"/>
  <c r="N132" i="28"/>
  <c r="L132" i="28"/>
  <c r="E121" i="28"/>
  <c r="D96" i="6"/>
  <c r="I37" i="37"/>
  <c r="I37" i="36"/>
  <c r="E85" i="28"/>
  <c r="D60" i="6"/>
  <c r="D72" i="6"/>
  <c r="I13" i="36"/>
  <c r="E97" i="28"/>
  <c r="I13" i="37"/>
  <c r="L143" i="15"/>
  <c r="N143" i="15"/>
  <c r="L258" i="29"/>
  <c r="N258" i="29"/>
  <c r="N177" i="15"/>
  <c r="L177" i="15"/>
  <c r="N119" i="29"/>
  <c r="L119" i="29"/>
  <c r="L119" i="15"/>
  <c r="N119" i="15"/>
  <c r="N107" i="15"/>
  <c r="L107" i="15"/>
  <c r="N82" i="29"/>
  <c r="L82" i="29"/>
  <c r="N188" i="15"/>
  <c r="L188" i="15"/>
  <c r="J24" i="36"/>
  <c r="K24" i="36"/>
  <c r="L144" i="28"/>
  <c r="N144" i="28"/>
  <c r="N96" i="28"/>
  <c r="L96" i="28"/>
  <c r="N82" i="36"/>
  <c r="E166" i="15"/>
  <c r="N82" i="37"/>
  <c r="E166" i="29"/>
  <c r="J141" i="6"/>
  <c r="N84" i="28"/>
  <c r="L84" i="28"/>
  <c r="K116" i="37"/>
  <c r="J116" i="37"/>
  <c r="L95" i="15"/>
  <c r="N95" i="15"/>
  <c r="N214" i="28"/>
  <c r="L214" i="28"/>
  <c r="K72" i="37"/>
  <c r="J72" i="37"/>
  <c r="N225" i="29"/>
  <c r="L225" i="29"/>
  <c r="N83" i="15"/>
  <c r="L83" i="15"/>
  <c r="P115" i="37"/>
  <c r="O115" i="37"/>
  <c r="E189" i="29"/>
  <c r="N105" i="36"/>
  <c r="N105" i="37"/>
  <c r="E189" i="15"/>
  <c r="J164" i="6"/>
  <c r="K36" i="36"/>
  <c r="J36" i="36"/>
  <c r="K48" i="36"/>
  <c r="J48" i="36"/>
  <c r="N237" i="28"/>
  <c r="L237" i="28"/>
  <c r="D224" i="6"/>
  <c r="E249" i="28"/>
  <c r="I83" i="37"/>
  <c r="E167" i="28"/>
  <c r="I83" i="36"/>
  <c r="D142" i="6"/>
  <c r="E157" i="28"/>
  <c r="D132" i="6"/>
  <c r="I73" i="36"/>
  <c r="I73" i="37"/>
  <c r="I49" i="36"/>
  <c r="D108" i="6"/>
  <c r="I49" i="37"/>
  <c r="E133" i="28"/>
  <c r="O59" i="37"/>
  <c r="P59" i="37"/>
  <c r="L258" i="15"/>
  <c r="N258" i="15"/>
  <c r="O35" i="37"/>
  <c r="P35" i="37"/>
  <c r="L107" i="29"/>
  <c r="N107" i="29"/>
  <c r="P23" i="36"/>
  <c r="O23" i="36"/>
  <c r="O104" i="37"/>
  <c r="P104" i="37"/>
  <c r="J24" i="37"/>
  <c r="K24" i="37"/>
  <c r="N60" i="37"/>
  <c r="E144" i="15"/>
  <c r="E144" i="29"/>
  <c r="J119" i="6"/>
  <c r="N60" i="36"/>
  <c r="E96" i="15"/>
  <c r="N12" i="37"/>
  <c r="E96" i="29"/>
  <c r="J71" i="6"/>
  <c r="N12" i="36"/>
  <c r="N166" i="28"/>
  <c r="L166" i="28"/>
  <c r="E84" i="29"/>
  <c r="E84" i="15"/>
  <c r="J59" i="6"/>
  <c r="J116" i="36"/>
  <c r="K116" i="36"/>
  <c r="N236" i="15"/>
  <c r="L236" i="15"/>
  <c r="L247" i="29"/>
  <c r="N247" i="29"/>
  <c r="N155" i="29"/>
  <c r="L155" i="29"/>
  <c r="E214" i="15"/>
  <c r="J189" i="6"/>
  <c r="E214" i="29"/>
  <c r="N156" i="28"/>
  <c r="L156" i="28"/>
  <c r="N225" i="15"/>
  <c r="L225" i="15"/>
  <c r="N131" i="15"/>
  <c r="L131" i="15"/>
  <c r="O47" i="37"/>
  <c r="P47" i="37"/>
  <c r="P115" i="36"/>
  <c r="O115" i="36"/>
  <c r="J105" i="36"/>
  <c r="K105" i="36"/>
  <c r="K36" i="37"/>
  <c r="J36" i="37"/>
  <c r="J48" i="37"/>
  <c r="K48" i="37"/>
  <c r="J212" i="6"/>
  <c r="E237" i="15"/>
  <c r="E237" i="29"/>
  <c r="E283" i="29" l="1"/>
  <c r="L283" i="29" s="1"/>
  <c r="E283" i="15"/>
  <c r="L283" i="15" s="1"/>
  <c r="J258" i="6"/>
  <c r="D281" i="6"/>
  <c r="E306" i="28"/>
  <c r="L306" i="28" s="1"/>
  <c r="N272" i="28"/>
  <c r="L272" i="28"/>
  <c r="D270" i="6"/>
  <c r="E295" i="28"/>
  <c r="L295" i="28" s="1"/>
  <c r="L271" i="15"/>
  <c r="N271" i="15"/>
  <c r="D259" i="6"/>
  <c r="E284" i="28"/>
  <c r="L284" i="28" s="1"/>
  <c r="E273" i="28"/>
  <c r="D248" i="6"/>
  <c r="J269" i="6"/>
  <c r="E294" i="15"/>
  <c r="L294" i="15" s="1"/>
  <c r="E294" i="29"/>
  <c r="L294" i="29" s="1"/>
  <c r="N271" i="29"/>
  <c r="L271" i="29"/>
  <c r="E272" i="15"/>
  <c r="J247" i="6"/>
  <c r="E272" i="29"/>
  <c r="E216" i="28"/>
  <c r="D191" i="6"/>
  <c r="I84" i="36"/>
  <c r="D143" i="6"/>
  <c r="E168" i="28"/>
  <c r="I84" i="37"/>
  <c r="D154" i="6"/>
  <c r="E179" i="28"/>
  <c r="I95" i="37"/>
  <c r="I95" i="36"/>
  <c r="E158" i="28"/>
  <c r="I74" i="37"/>
  <c r="D133" i="6"/>
  <c r="I74" i="36"/>
  <c r="P12" i="37"/>
  <c r="O12" i="37"/>
  <c r="L144" i="29"/>
  <c r="N144" i="29"/>
  <c r="K49" i="36"/>
  <c r="J49" i="36"/>
  <c r="L157" i="28"/>
  <c r="N157" i="28"/>
  <c r="K83" i="37"/>
  <c r="J83" i="37"/>
  <c r="P105" i="36"/>
  <c r="O105" i="36"/>
  <c r="P82" i="37"/>
  <c r="O82" i="37"/>
  <c r="N13" i="37"/>
  <c r="E97" i="15"/>
  <c r="J72" i="6"/>
  <c r="E97" i="29"/>
  <c r="N13" i="36"/>
  <c r="J37" i="37"/>
  <c r="K37" i="37"/>
  <c r="J120" i="6"/>
  <c r="N61" i="37"/>
  <c r="E145" i="15"/>
  <c r="N61" i="36"/>
  <c r="E145" i="29"/>
  <c r="L260" i="28"/>
  <c r="N260" i="28"/>
  <c r="N132" i="29"/>
  <c r="L132" i="29"/>
  <c r="P36" i="37"/>
  <c r="O36" i="37"/>
  <c r="P72" i="37"/>
  <c r="O72" i="37"/>
  <c r="L248" i="15"/>
  <c r="N248" i="15"/>
  <c r="O116" i="36"/>
  <c r="P116" i="36"/>
  <c r="L259" i="29"/>
  <c r="N259" i="29"/>
  <c r="P24" i="37"/>
  <c r="O24" i="37"/>
  <c r="K25" i="37"/>
  <c r="J25" i="37"/>
  <c r="J117" i="37"/>
  <c r="K117" i="37"/>
  <c r="K94" i="37"/>
  <c r="J94" i="37"/>
  <c r="D202" i="6"/>
  <c r="E227" i="28"/>
  <c r="I38" i="37"/>
  <c r="D97" i="6"/>
  <c r="I38" i="36"/>
  <c r="E122" i="28"/>
  <c r="D61" i="6"/>
  <c r="E86" i="28"/>
  <c r="E98" i="28"/>
  <c r="D73" i="6"/>
  <c r="I14" i="36"/>
  <c r="I14" i="37"/>
  <c r="N214" i="29"/>
  <c r="L214" i="29"/>
  <c r="N84" i="15"/>
  <c r="L84" i="15"/>
  <c r="O12" i="36"/>
  <c r="P12" i="36"/>
  <c r="N96" i="15"/>
  <c r="L96" i="15"/>
  <c r="N144" i="15"/>
  <c r="L144" i="15"/>
  <c r="L133" i="28"/>
  <c r="N133" i="28"/>
  <c r="K73" i="37"/>
  <c r="J73" i="37"/>
  <c r="E167" i="29"/>
  <c r="J142" i="6"/>
  <c r="N83" i="36"/>
  <c r="E167" i="15"/>
  <c r="N83" i="37"/>
  <c r="N249" i="28"/>
  <c r="L249" i="28"/>
  <c r="L189" i="29"/>
  <c r="N189" i="29"/>
  <c r="N166" i="15"/>
  <c r="L166" i="15"/>
  <c r="J13" i="37"/>
  <c r="K13" i="37"/>
  <c r="E85" i="29"/>
  <c r="J60" i="6"/>
  <c r="E85" i="15"/>
  <c r="N37" i="36"/>
  <c r="E121" i="29"/>
  <c r="E121" i="15"/>
  <c r="N37" i="37"/>
  <c r="J96" i="6"/>
  <c r="K61" i="37"/>
  <c r="J61" i="37"/>
  <c r="N215" i="28"/>
  <c r="L215" i="28"/>
  <c r="O48" i="36"/>
  <c r="P48" i="36"/>
  <c r="L120" i="15"/>
  <c r="N120" i="15"/>
  <c r="P72" i="36"/>
  <c r="O72" i="36"/>
  <c r="L108" i="15"/>
  <c r="N108" i="15"/>
  <c r="L109" i="28"/>
  <c r="N109" i="28"/>
  <c r="K117" i="36"/>
  <c r="J117" i="36"/>
  <c r="N94" i="37"/>
  <c r="N94" i="36"/>
  <c r="E178" i="15"/>
  <c r="E178" i="29"/>
  <c r="J153" i="6"/>
  <c r="I50" i="36"/>
  <c r="D109" i="6"/>
  <c r="I50" i="37"/>
  <c r="E134" i="28"/>
  <c r="D213" i="6"/>
  <c r="E238" i="28"/>
  <c r="D85" i="6"/>
  <c r="I26" i="36"/>
  <c r="I26" i="37"/>
  <c r="E110" i="28"/>
  <c r="N237" i="29"/>
  <c r="L237" i="29"/>
  <c r="N84" i="29"/>
  <c r="L84" i="29"/>
  <c r="O60" i="36"/>
  <c r="P60" i="36"/>
  <c r="P60" i="37"/>
  <c r="O60" i="37"/>
  <c r="J49" i="37"/>
  <c r="K49" i="37"/>
  <c r="K73" i="36"/>
  <c r="J73" i="36"/>
  <c r="J83" i="36"/>
  <c r="K83" i="36"/>
  <c r="E249" i="15"/>
  <c r="E249" i="29"/>
  <c r="J224" i="6"/>
  <c r="L189" i="15"/>
  <c r="N189" i="15"/>
  <c r="P82" i="36"/>
  <c r="O82" i="36"/>
  <c r="L97" i="28"/>
  <c r="N97" i="28"/>
  <c r="L85" i="28"/>
  <c r="N85" i="28"/>
  <c r="L121" i="28"/>
  <c r="N121" i="28"/>
  <c r="L145" i="28"/>
  <c r="N145" i="28"/>
  <c r="E215" i="15"/>
  <c r="J190" i="6"/>
  <c r="E215" i="29"/>
  <c r="P48" i="37"/>
  <c r="O48" i="37"/>
  <c r="P36" i="36"/>
  <c r="O36" i="36"/>
  <c r="N156" i="15"/>
  <c r="L156" i="15"/>
  <c r="N200" i="29"/>
  <c r="L200" i="29"/>
  <c r="L259" i="15"/>
  <c r="N259" i="15"/>
  <c r="O24" i="36"/>
  <c r="P24" i="36"/>
  <c r="K25" i="36"/>
  <c r="J25" i="36"/>
  <c r="N117" i="36"/>
  <c r="E201" i="15"/>
  <c r="J176" i="6"/>
  <c r="N117" i="37"/>
  <c r="E201" i="29"/>
  <c r="K94" i="36"/>
  <c r="J94" i="36"/>
  <c r="N226" i="28"/>
  <c r="L226" i="28"/>
  <c r="I62" i="37"/>
  <c r="I62" i="36"/>
  <c r="D121" i="6"/>
  <c r="E146" i="28"/>
  <c r="E190" i="28"/>
  <c r="I106" i="37"/>
  <c r="D165" i="6"/>
  <c r="I106" i="36"/>
  <c r="E261" i="28"/>
  <c r="D236" i="6"/>
  <c r="N237" i="15"/>
  <c r="L237" i="15"/>
  <c r="N214" i="15"/>
  <c r="L214" i="15"/>
  <c r="N96" i="29"/>
  <c r="L96" i="29"/>
  <c r="E133" i="29"/>
  <c r="J108" i="6"/>
  <c r="E133" i="15"/>
  <c r="N49" i="37"/>
  <c r="N49" i="36"/>
  <c r="E157" i="15"/>
  <c r="N73" i="37"/>
  <c r="J132" i="6"/>
  <c r="N73" i="36"/>
  <c r="E157" i="29"/>
  <c r="L167" i="28"/>
  <c r="N167" i="28"/>
  <c r="P105" i="37"/>
  <c r="O105" i="37"/>
  <c r="L166" i="29"/>
  <c r="N166" i="29"/>
  <c r="J13" i="36"/>
  <c r="K13" i="36"/>
  <c r="J37" i="36"/>
  <c r="K37" i="36"/>
  <c r="K61" i="36"/>
  <c r="J61" i="36"/>
  <c r="E260" i="29"/>
  <c r="J235" i="6"/>
  <c r="E260" i="15"/>
  <c r="N132" i="15"/>
  <c r="L132" i="15"/>
  <c r="L120" i="29"/>
  <c r="N120" i="29"/>
  <c r="L156" i="29"/>
  <c r="N156" i="29"/>
  <c r="N248" i="29"/>
  <c r="L248" i="29"/>
  <c r="O116" i="37"/>
  <c r="P116" i="37"/>
  <c r="N200" i="15"/>
  <c r="L200" i="15"/>
  <c r="L108" i="29"/>
  <c r="N108" i="29"/>
  <c r="J84" i="6"/>
  <c r="N25" i="37"/>
  <c r="E109" i="29"/>
  <c r="N25" i="36"/>
  <c r="E109" i="15"/>
  <c r="L201" i="28"/>
  <c r="N201" i="28"/>
  <c r="L178" i="28"/>
  <c r="N178" i="28"/>
  <c r="J201" i="6"/>
  <c r="E226" i="15"/>
  <c r="E226" i="29"/>
  <c r="D293" i="6" l="1"/>
  <c r="E318" i="28"/>
  <c r="L318" i="28" s="1"/>
  <c r="L272" i="15"/>
  <c r="N272" i="15"/>
  <c r="E273" i="15"/>
  <c r="J248" i="6"/>
  <c r="E273" i="29"/>
  <c r="E284" i="15"/>
  <c r="L284" i="15" s="1"/>
  <c r="E284" i="29"/>
  <c r="L284" i="29" s="1"/>
  <c r="J259" i="6"/>
  <c r="L273" i="28"/>
  <c r="N273" i="28"/>
  <c r="D271" i="6"/>
  <c r="E296" i="28"/>
  <c r="L296" i="28" s="1"/>
  <c r="E295" i="29"/>
  <c r="L295" i="29" s="1"/>
  <c r="J270" i="6"/>
  <c r="E295" i="15"/>
  <c r="L295" i="15" s="1"/>
  <c r="N272" i="29"/>
  <c r="L272" i="29"/>
  <c r="D260" i="6"/>
  <c r="E285" i="28"/>
  <c r="L285" i="28" s="1"/>
  <c r="E307" i="28"/>
  <c r="L307" i="28" s="1"/>
  <c r="D282" i="6"/>
  <c r="E306" i="29"/>
  <c r="L306" i="29" s="1"/>
  <c r="E306" i="15"/>
  <c r="L306" i="15" s="1"/>
  <c r="J281" i="6"/>
  <c r="E202" i="28"/>
  <c r="D177" i="6"/>
  <c r="I118" i="36"/>
  <c r="I118" i="37"/>
  <c r="E239" i="28"/>
  <c r="D214" i="6"/>
  <c r="I15" i="36"/>
  <c r="D74" i="6"/>
  <c r="E99" i="28"/>
  <c r="I15" i="37"/>
  <c r="O25" i="37"/>
  <c r="P25" i="37"/>
  <c r="N260" i="15"/>
  <c r="L260" i="15"/>
  <c r="P73" i="36"/>
  <c r="O73" i="36"/>
  <c r="P49" i="36"/>
  <c r="O49" i="36"/>
  <c r="L133" i="29"/>
  <c r="N133" i="29"/>
  <c r="N261" i="28"/>
  <c r="L261" i="28"/>
  <c r="N190" i="28"/>
  <c r="L190" i="28"/>
  <c r="K62" i="37"/>
  <c r="J62" i="37"/>
  <c r="N201" i="15"/>
  <c r="L201" i="15"/>
  <c r="L215" i="29"/>
  <c r="N215" i="29"/>
  <c r="N249" i="29"/>
  <c r="L249" i="29"/>
  <c r="L110" i="28"/>
  <c r="N110" i="28"/>
  <c r="N238" i="28"/>
  <c r="L238" i="28"/>
  <c r="E134" i="15"/>
  <c r="N50" i="37"/>
  <c r="J109" i="6"/>
  <c r="E134" i="29"/>
  <c r="N50" i="36"/>
  <c r="L178" i="15"/>
  <c r="N178" i="15"/>
  <c r="O37" i="37"/>
  <c r="P37" i="37"/>
  <c r="L85" i="15"/>
  <c r="N85" i="15"/>
  <c r="L167" i="15"/>
  <c r="N167" i="15"/>
  <c r="N14" i="36"/>
  <c r="J73" i="6"/>
  <c r="N14" i="37"/>
  <c r="E98" i="15"/>
  <c r="E98" i="29"/>
  <c r="L122" i="28"/>
  <c r="N122" i="28"/>
  <c r="L227" i="28"/>
  <c r="N227" i="28"/>
  <c r="L145" i="29"/>
  <c r="N145" i="29"/>
  <c r="N97" i="29"/>
  <c r="L97" i="29"/>
  <c r="K74" i="37"/>
  <c r="J74" i="37"/>
  <c r="N179" i="28"/>
  <c r="L179" i="28"/>
  <c r="E168" i="15"/>
  <c r="J143" i="6"/>
  <c r="E168" i="29"/>
  <c r="N84" i="36"/>
  <c r="N84" i="37"/>
  <c r="D203" i="6"/>
  <c r="E228" i="28"/>
  <c r="D98" i="6"/>
  <c r="I39" i="36"/>
  <c r="I39" i="37"/>
  <c r="E123" i="28"/>
  <c r="E217" i="28"/>
  <c r="D192" i="6"/>
  <c r="I63" i="36"/>
  <c r="D122" i="6"/>
  <c r="E147" i="28"/>
  <c r="I63" i="37"/>
  <c r="I85" i="37"/>
  <c r="E169" i="28"/>
  <c r="I85" i="36"/>
  <c r="D144" i="6"/>
  <c r="E159" i="28"/>
  <c r="I75" i="36"/>
  <c r="D134" i="6"/>
  <c r="I75" i="37"/>
  <c r="N109" i="15"/>
  <c r="L109" i="15"/>
  <c r="P49" i="37"/>
  <c r="O49" i="37"/>
  <c r="K106" i="36"/>
  <c r="J106" i="36"/>
  <c r="L146" i="28"/>
  <c r="N146" i="28"/>
  <c r="N201" i="29"/>
  <c r="L201" i="29"/>
  <c r="P117" i="36"/>
  <c r="O117" i="36"/>
  <c r="N249" i="15"/>
  <c r="L249" i="15"/>
  <c r="J26" i="37"/>
  <c r="K26" i="37"/>
  <c r="E238" i="29"/>
  <c r="E238" i="15"/>
  <c r="J213" i="6"/>
  <c r="K50" i="36"/>
  <c r="J50" i="36"/>
  <c r="O94" i="36"/>
  <c r="P94" i="36"/>
  <c r="L121" i="15"/>
  <c r="N121" i="15"/>
  <c r="O83" i="36"/>
  <c r="P83" i="36"/>
  <c r="L98" i="28"/>
  <c r="N98" i="28"/>
  <c r="K38" i="36"/>
  <c r="J38" i="36"/>
  <c r="E227" i="29"/>
  <c r="J202" i="6"/>
  <c r="E227" i="15"/>
  <c r="O61" i="36"/>
  <c r="P61" i="36"/>
  <c r="N158" i="28"/>
  <c r="L158" i="28"/>
  <c r="N95" i="36"/>
  <c r="E179" i="29"/>
  <c r="E179" i="15"/>
  <c r="J154" i="6"/>
  <c r="N95" i="37"/>
  <c r="J84" i="36"/>
  <c r="K84" i="36"/>
  <c r="I107" i="37"/>
  <c r="E191" i="28"/>
  <c r="D166" i="6"/>
  <c r="I107" i="36"/>
  <c r="D225" i="6"/>
  <c r="E250" i="28"/>
  <c r="E135" i="28"/>
  <c r="I51" i="37"/>
  <c r="I51" i="36"/>
  <c r="D110" i="6"/>
  <c r="L226" i="29"/>
  <c r="N226" i="29"/>
  <c r="P25" i="36"/>
  <c r="O25" i="36"/>
  <c r="N260" i="29"/>
  <c r="L260" i="29"/>
  <c r="P73" i="37"/>
  <c r="O73" i="37"/>
  <c r="L133" i="15"/>
  <c r="N133" i="15"/>
  <c r="N106" i="36"/>
  <c r="N106" i="37"/>
  <c r="E190" i="29"/>
  <c r="E190" i="15"/>
  <c r="J165" i="6"/>
  <c r="N62" i="37"/>
  <c r="N62" i="36"/>
  <c r="E146" i="15"/>
  <c r="J121" i="6"/>
  <c r="E146" i="29"/>
  <c r="P117" i="37"/>
  <c r="O117" i="37"/>
  <c r="L215" i="15"/>
  <c r="N215" i="15"/>
  <c r="K26" i="36"/>
  <c r="J26" i="36"/>
  <c r="L134" i="28"/>
  <c r="N134" i="28"/>
  <c r="O94" i="37"/>
  <c r="P94" i="37"/>
  <c r="L121" i="29"/>
  <c r="N121" i="29"/>
  <c r="N85" i="29"/>
  <c r="L85" i="29"/>
  <c r="J14" i="37"/>
  <c r="K14" i="37"/>
  <c r="L86" i="28"/>
  <c r="N86" i="28"/>
  <c r="J97" i="6"/>
  <c r="N38" i="37"/>
  <c r="E122" i="15"/>
  <c r="N38" i="36"/>
  <c r="E122" i="29"/>
  <c r="L145" i="15"/>
  <c r="N145" i="15"/>
  <c r="L97" i="15"/>
  <c r="N97" i="15"/>
  <c r="K74" i="36"/>
  <c r="J74" i="36"/>
  <c r="J95" i="36"/>
  <c r="K95" i="36"/>
  <c r="K84" i="37"/>
  <c r="J84" i="37"/>
  <c r="E216" i="15"/>
  <c r="E216" i="29"/>
  <c r="J191" i="6"/>
  <c r="I3" i="36"/>
  <c r="I3" i="37"/>
  <c r="E87" i="28"/>
  <c r="D62" i="6"/>
  <c r="I96" i="37"/>
  <c r="D155" i="6"/>
  <c r="I96" i="36"/>
  <c r="E180" i="28"/>
  <c r="N226" i="15"/>
  <c r="L226" i="15"/>
  <c r="L109" i="29"/>
  <c r="N109" i="29"/>
  <c r="L157" i="29"/>
  <c r="N157" i="29"/>
  <c r="L157" i="15"/>
  <c r="N157" i="15"/>
  <c r="E261" i="15"/>
  <c r="J236" i="6"/>
  <c r="E261" i="29"/>
  <c r="K106" i="37"/>
  <c r="J106" i="37"/>
  <c r="J62" i="36"/>
  <c r="K62" i="36"/>
  <c r="N26" i="37"/>
  <c r="J85" i="6"/>
  <c r="N26" i="36"/>
  <c r="E110" i="29"/>
  <c r="E110" i="15"/>
  <c r="J50" i="37"/>
  <c r="K50" i="37"/>
  <c r="L178" i="29"/>
  <c r="N178" i="29"/>
  <c r="O37" i="36"/>
  <c r="P37" i="36"/>
  <c r="O83" i="37"/>
  <c r="P83" i="37"/>
  <c r="L167" i="29"/>
  <c r="N167" i="29"/>
  <c r="J14" i="36"/>
  <c r="K14" i="36"/>
  <c r="E86" i="29"/>
  <c r="E86" i="15"/>
  <c r="J61" i="6"/>
  <c r="J38" i="37"/>
  <c r="K38" i="37"/>
  <c r="O61" i="37"/>
  <c r="P61" i="37"/>
  <c r="O13" i="36"/>
  <c r="P13" i="36"/>
  <c r="P13" i="37"/>
  <c r="O13" i="37"/>
  <c r="E158" i="15"/>
  <c r="E158" i="29"/>
  <c r="N74" i="37"/>
  <c r="N74" i="36"/>
  <c r="J133" i="6"/>
  <c r="K95" i="37"/>
  <c r="J95" i="37"/>
  <c r="N168" i="28"/>
  <c r="L168" i="28"/>
  <c r="N216" i="28"/>
  <c r="L216" i="28"/>
  <c r="L273" i="29" l="1"/>
  <c r="N273" i="29"/>
  <c r="J282" i="6"/>
  <c r="E307" i="15"/>
  <c r="L307" i="15" s="1"/>
  <c r="E307" i="29"/>
  <c r="L307" i="29" s="1"/>
  <c r="E285" i="29"/>
  <c r="L285" i="29" s="1"/>
  <c r="E285" i="15"/>
  <c r="L285" i="15" s="1"/>
  <c r="J260" i="6"/>
  <c r="E296" i="15"/>
  <c r="L296" i="15" s="1"/>
  <c r="J271" i="6"/>
  <c r="E296" i="29"/>
  <c r="L296" i="29" s="1"/>
  <c r="E297" i="28"/>
  <c r="L297" i="28" s="1"/>
  <c r="D272" i="6"/>
  <c r="E308" i="28"/>
  <c r="L308" i="28" s="1"/>
  <c r="D283" i="6"/>
  <c r="N273" i="15"/>
  <c r="L273" i="15"/>
  <c r="E318" i="29"/>
  <c r="L318" i="29" s="1"/>
  <c r="E318" i="15"/>
  <c r="L318" i="15" s="1"/>
  <c r="J293" i="6"/>
  <c r="D249" i="6"/>
  <c r="E274" i="28"/>
  <c r="E319" i="28"/>
  <c r="L319" i="28" s="1"/>
  <c r="D294" i="6"/>
  <c r="D305" i="6"/>
  <c r="E330" i="28"/>
  <c r="L330" i="28" s="1"/>
  <c r="E218" i="28"/>
  <c r="D193" i="6"/>
  <c r="D167" i="6"/>
  <c r="E192" i="28"/>
  <c r="I108" i="36"/>
  <c r="I108" i="37"/>
  <c r="E170" i="28"/>
  <c r="I86" i="37"/>
  <c r="D145" i="6"/>
  <c r="I86" i="36"/>
  <c r="D215" i="6"/>
  <c r="E240" i="28"/>
  <c r="D75" i="6"/>
  <c r="I16" i="36"/>
  <c r="I16" i="37"/>
  <c r="E100" i="28"/>
  <c r="P74" i="37"/>
  <c r="O74" i="37"/>
  <c r="L86" i="15"/>
  <c r="N86" i="15"/>
  <c r="O26" i="36"/>
  <c r="P26" i="36"/>
  <c r="E180" i="29"/>
  <c r="N96" i="37"/>
  <c r="J155" i="6"/>
  <c r="N96" i="36"/>
  <c r="E180" i="15"/>
  <c r="K3" i="37"/>
  <c r="J3" i="37"/>
  <c r="L216" i="15"/>
  <c r="N216" i="15"/>
  <c r="P38" i="36"/>
  <c r="O38" i="36"/>
  <c r="N146" i="15"/>
  <c r="L146" i="15"/>
  <c r="N190" i="15"/>
  <c r="L190" i="15"/>
  <c r="J51" i="37"/>
  <c r="K51" i="37"/>
  <c r="J107" i="36"/>
  <c r="K107" i="36"/>
  <c r="N179" i="15"/>
  <c r="L179" i="15"/>
  <c r="L238" i="29"/>
  <c r="N238" i="29"/>
  <c r="N159" i="28"/>
  <c r="L159" i="28"/>
  <c r="K85" i="37"/>
  <c r="J85" i="37"/>
  <c r="K63" i="36"/>
  <c r="J63" i="36"/>
  <c r="K39" i="37"/>
  <c r="J39" i="37"/>
  <c r="E228" i="29"/>
  <c r="J203" i="6"/>
  <c r="E228" i="15"/>
  <c r="O14" i="37"/>
  <c r="P14" i="37"/>
  <c r="N134" i="29"/>
  <c r="L134" i="29"/>
  <c r="N15" i="37"/>
  <c r="J74" i="6"/>
  <c r="N15" i="36"/>
  <c r="E99" i="29"/>
  <c r="E99" i="15"/>
  <c r="J118" i="37"/>
  <c r="K118" i="37"/>
  <c r="I87" i="37"/>
  <c r="I87" i="36"/>
  <c r="D146" i="6"/>
  <c r="E171" i="28"/>
  <c r="D226" i="6"/>
  <c r="E251" i="28"/>
  <c r="I27" i="37"/>
  <c r="E111" i="28"/>
  <c r="I27" i="36"/>
  <c r="D86" i="6"/>
  <c r="I119" i="36"/>
  <c r="D178" i="6"/>
  <c r="E203" i="28"/>
  <c r="I119" i="37"/>
  <c r="E112" i="28"/>
  <c r="I28" i="37"/>
  <c r="D87" i="6"/>
  <c r="I28" i="36"/>
  <c r="N158" i="29"/>
  <c r="L158" i="29"/>
  <c r="L86" i="29"/>
  <c r="N86" i="29"/>
  <c r="L261" i="15"/>
  <c r="N261" i="15"/>
  <c r="J96" i="37"/>
  <c r="K96" i="37"/>
  <c r="K3" i="36"/>
  <c r="J3" i="36"/>
  <c r="N122" i="15"/>
  <c r="L122" i="15"/>
  <c r="P62" i="36"/>
  <c r="O62" i="36"/>
  <c r="L190" i="29"/>
  <c r="N190" i="29"/>
  <c r="L135" i="28"/>
  <c r="N135" i="28"/>
  <c r="N107" i="37"/>
  <c r="E191" i="29"/>
  <c r="J166" i="6"/>
  <c r="N107" i="36"/>
  <c r="E191" i="15"/>
  <c r="N179" i="29"/>
  <c r="L179" i="29"/>
  <c r="L227" i="29"/>
  <c r="N227" i="29"/>
  <c r="J75" i="37"/>
  <c r="K75" i="37"/>
  <c r="N85" i="37"/>
  <c r="E169" i="29"/>
  <c r="N85" i="36"/>
  <c r="E169" i="15"/>
  <c r="J144" i="6"/>
  <c r="J63" i="37"/>
  <c r="K63" i="37"/>
  <c r="J192" i="6"/>
  <c r="E217" i="15"/>
  <c r="E217" i="29"/>
  <c r="K39" i="36"/>
  <c r="J39" i="36"/>
  <c r="O84" i="37"/>
  <c r="P84" i="37"/>
  <c r="N168" i="15"/>
  <c r="L168" i="15"/>
  <c r="K15" i="36"/>
  <c r="J15" i="36"/>
  <c r="J118" i="36"/>
  <c r="K118" i="36"/>
  <c r="I77" i="37"/>
  <c r="E161" i="28"/>
  <c r="I77" i="36"/>
  <c r="D136" i="6"/>
  <c r="D135" i="6"/>
  <c r="I76" i="36"/>
  <c r="I133" i="36" s="1"/>
  <c r="I76" i="37"/>
  <c r="E160" i="28"/>
  <c r="E262" i="28"/>
  <c r="D237" i="6"/>
  <c r="I97" i="37"/>
  <c r="D156" i="6"/>
  <c r="I97" i="36"/>
  <c r="E181" i="28"/>
  <c r="L158" i="15"/>
  <c r="N158" i="15"/>
  <c r="L110" i="15"/>
  <c r="N110" i="15"/>
  <c r="P26" i="37"/>
  <c r="O26" i="37"/>
  <c r="N180" i="28"/>
  <c r="L180" i="28"/>
  <c r="E87" i="15"/>
  <c r="N3" i="36"/>
  <c r="E87" i="29"/>
  <c r="J62" i="6"/>
  <c r="N3" i="37"/>
  <c r="P38" i="37"/>
  <c r="O38" i="37"/>
  <c r="N146" i="29"/>
  <c r="L146" i="29"/>
  <c r="P62" i="37"/>
  <c r="O62" i="37"/>
  <c r="P106" i="37"/>
  <c r="O106" i="37"/>
  <c r="E135" i="15"/>
  <c r="N51" i="37"/>
  <c r="N51" i="36"/>
  <c r="E135" i="29"/>
  <c r="J110" i="6"/>
  <c r="N250" i="28"/>
  <c r="L250" i="28"/>
  <c r="N191" i="28"/>
  <c r="L191" i="28"/>
  <c r="P95" i="37"/>
  <c r="O95" i="37"/>
  <c r="O95" i="36"/>
  <c r="P95" i="36"/>
  <c r="E159" i="15"/>
  <c r="N75" i="36"/>
  <c r="J134" i="6"/>
  <c r="N75" i="37"/>
  <c r="E159" i="29"/>
  <c r="J85" i="36"/>
  <c r="K85" i="36"/>
  <c r="N147" i="28"/>
  <c r="L147" i="28"/>
  <c r="N217" i="28"/>
  <c r="L217" i="28"/>
  <c r="N39" i="36"/>
  <c r="E123" i="15"/>
  <c r="N39" i="37"/>
  <c r="E123" i="29"/>
  <c r="J98" i="6"/>
  <c r="O84" i="36"/>
  <c r="P84" i="36"/>
  <c r="N98" i="29"/>
  <c r="L98" i="29"/>
  <c r="P14" i="36"/>
  <c r="O14" i="36"/>
  <c r="O50" i="37"/>
  <c r="P50" i="37"/>
  <c r="J15" i="37"/>
  <c r="K15" i="37"/>
  <c r="E239" i="15"/>
  <c r="J214" i="6"/>
  <c r="E239" i="29"/>
  <c r="E202" i="15"/>
  <c r="J177" i="6"/>
  <c r="N118" i="37"/>
  <c r="N118" i="36"/>
  <c r="E202" i="29"/>
  <c r="E229" i="28"/>
  <c r="D204" i="6"/>
  <c r="I40" i="37"/>
  <c r="I40" i="36"/>
  <c r="E124" i="28"/>
  <c r="D99" i="6"/>
  <c r="I4" i="37"/>
  <c r="E88" i="28"/>
  <c r="I4" i="36"/>
  <c r="D63" i="6"/>
  <c r="E219" i="28"/>
  <c r="D194" i="6"/>
  <c r="I52" i="36"/>
  <c r="E136" i="28"/>
  <c r="D111" i="6"/>
  <c r="I52" i="37"/>
  <c r="D123" i="6"/>
  <c r="I64" i="37"/>
  <c r="E148" i="28"/>
  <c r="I64" i="36"/>
  <c r="O74" i="36"/>
  <c r="P74" i="36"/>
  <c r="N110" i="29"/>
  <c r="L110" i="29"/>
  <c r="L261" i="29"/>
  <c r="N261" i="29"/>
  <c r="K96" i="36"/>
  <c r="J96" i="36"/>
  <c r="N87" i="28"/>
  <c r="L87" i="28"/>
  <c r="L216" i="29"/>
  <c r="N216" i="29"/>
  <c r="N122" i="29"/>
  <c r="L122" i="29"/>
  <c r="O106" i="36"/>
  <c r="P106" i="36"/>
  <c r="J51" i="36"/>
  <c r="K51" i="36"/>
  <c r="E250" i="15"/>
  <c r="J225" i="6"/>
  <c r="E250" i="29"/>
  <c r="K107" i="37"/>
  <c r="J107" i="37"/>
  <c r="L227" i="15"/>
  <c r="N227" i="15"/>
  <c r="N238" i="15"/>
  <c r="L238" i="15"/>
  <c r="J75" i="36"/>
  <c r="K75" i="36"/>
  <c r="N169" i="28"/>
  <c r="L169" i="28"/>
  <c r="J122" i="6"/>
  <c r="E147" i="15"/>
  <c r="N63" i="37"/>
  <c r="E147" i="29"/>
  <c r="N63" i="36"/>
  <c r="N123" i="28"/>
  <c r="L123" i="28"/>
  <c r="N228" i="28"/>
  <c r="L228" i="28"/>
  <c r="L168" i="29"/>
  <c r="N168" i="29"/>
  <c r="N98" i="15"/>
  <c r="L98" i="15"/>
  <c r="P50" i="36"/>
  <c r="O50" i="36"/>
  <c r="N134" i="15"/>
  <c r="L134" i="15"/>
  <c r="L99" i="28"/>
  <c r="N99" i="28"/>
  <c r="L239" i="28"/>
  <c r="N239" i="28"/>
  <c r="N202" i="28"/>
  <c r="L202" i="28"/>
  <c r="I133" i="37" l="1"/>
  <c r="E319" i="29"/>
  <c r="L319" i="29" s="1"/>
  <c r="E319" i="15"/>
  <c r="L319" i="15" s="1"/>
  <c r="J294" i="6"/>
  <c r="J249" i="6"/>
  <c r="E274" i="29"/>
  <c r="E274" i="15"/>
  <c r="D284" i="6"/>
  <c r="E309" i="28"/>
  <c r="L309" i="28" s="1"/>
  <c r="E275" i="28"/>
  <c r="L275" i="28" s="1"/>
  <c r="D250" i="6"/>
  <c r="D261" i="6"/>
  <c r="E286" i="28"/>
  <c r="L286" i="28" s="1"/>
  <c r="E320" i="28"/>
  <c r="L320" i="28" s="1"/>
  <c r="D295" i="6"/>
  <c r="J305" i="6"/>
  <c r="E330" i="15"/>
  <c r="L330" i="15" s="1"/>
  <c r="E330" i="29"/>
  <c r="L330" i="29" s="1"/>
  <c r="D306" i="6"/>
  <c r="E331" i="28"/>
  <c r="L331" i="28" s="1"/>
  <c r="E297" i="15"/>
  <c r="L297" i="15" s="1"/>
  <c r="E297" i="29"/>
  <c r="L297" i="29" s="1"/>
  <c r="J272" i="6"/>
  <c r="E342" i="28"/>
  <c r="L342" i="28" s="1"/>
  <c r="D317" i="6"/>
  <c r="L274" i="28"/>
  <c r="N274" i="28"/>
  <c r="E308" i="15"/>
  <c r="L308" i="15" s="1"/>
  <c r="J283" i="6"/>
  <c r="E308" i="29"/>
  <c r="L308" i="29" s="1"/>
  <c r="K133" i="37"/>
  <c r="J133" i="37"/>
  <c r="E231" i="28"/>
  <c r="D206" i="6"/>
  <c r="I99" i="36"/>
  <c r="I99" i="37"/>
  <c r="E183" i="28"/>
  <c r="D158" i="6"/>
  <c r="E193" i="28"/>
  <c r="D168" i="6"/>
  <c r="I109" i="36"/>
  <c r="I109" i="37"/>
  <c r="P63" i="36"/>
  <c r="O63" i="36"/>
  <c r="L250" i="29"/>
  <c r="N250" i="29"/>
  <c r="J64" i="37"/>
  <c r="K64" i="37"/>
  <c r="N136" i="28"/>
  <c r="L136" i="28"/>
  <c r="J63" i="6"/>
  <c r="N4" i="37"/>
  <c r="N4" i="36"/>
  <c r="E88" i="29"/>
  <c r="E88" i="15"/>
  <c r="E124" i="29"/>
  <c r="E124" i="15"/>
  <c r="N40" i="36"/>
  <c r="N40" i="37"/>
  <c r="J99" i="6"/>
  <c r="E229" i="15"/>
  <c r="J204" i="6"/>
  <c r="E229" i="29"/>
  <c r="P118" i="37"/>
  <c r="O118" i="37"/>
  <c r="N123" i="15"/>
  <c r="L123" i="15"/>
  <c r="L159" i="29"/>
  <c r="N159" i="29"/>
  <c r="L159" i="15"/>
  <c r="N159" i="15"/>
  <c r="O51" i="37"/>
  <c r="P51" i="37"/>
  <c r="N87" i="29"/>
  <c r="L87" i="29"/>
  <c r="K97" i="36"/>
  <c r="J97" i="36"/>
  <c r="N262" i="28"/>
  <c r="L262" i="28"/>
  <c r="N76" i="36"/>
  <c r="E160" i="29"/>
  <c r="E160" i="15"/>
  <c r="N76" i="37"/>
  <c r="J135" i="6"/>
  <c r="K77" i="37"/>
  <c r="J77" i="37"/>
  <c r="L169" i="15"/>
  <c r="N169" i="15"/>
  <c r="P107" i="36"/>
  <c r="O107" i="36"/>
  <c r="N28" i="37"/>
  <c r="E112" i="29"/>
  <c r="E112" i="15"/>
  <c r="J87" i="6"/>
  <c r="N28" i="36"/>
  <c r="L203" i="28"/>
  <c r="N203" i="28"/>
  <c r="J27" i="36"/>
  <c r="K27" i="36"/>
  <c r="E251" i="29"/>
  <c r="E251" i="15"/>
  <c r="J226" i="6"/>
  <c r="J87" i="37"/>
  <c r="K87" i="37"/>
  <c r="L99" i="29"/>
  <c r="N99" i="29"/>
  <c r="N228" i="15"/>
  <c r="L228" i="15"/>
  <c r="O96" i="37"/>
  <c r="P96" i="37"/>
  <c r="N100" i="28"/>
  <c r="L100" i="28"/>
  <c r="L240" i="28"/>
  <c r="N240" i="28"/>
  <c r="K86" i="37"/>
  <c r="J86" i="37"/>
  <c r="L192" i="28"/>
  <c r="N192" i="28"/>
  <c r="D112" i="6"/>
  <c r="I53" i="37"/>
  <c r="I53" i="36"/>
  <c r="E137" i="28"/>
  <c r="E263" i="28"/>
  <c r="D238" i="6"/>
  <c r="D147" i="6"/>
  <c r="I88" i="37"/>
  <c r="E172" i="28"/>
  <c r="I88" i="36"/>
  <c r="I120" i="36"/>
  <c r="D179" i="6"/>
  <c r="E204" i="28"/>
  <c r="I120" i="37"/>
  <c r="N147" i="29"/>
  <c r="L147" i="29"/>
  <c r="E148" i="29"/>
  <c r="E148" i="15"/>
  <c r="N64" i="36"/>
  <c r="N64" i="37"/>
  <c r="J123" i="6"/>
  <c r="K52" i="36"/>
  <c r="J52" i="36"/>
  <c r="K4" i="36"/>
  <c r="J4" i="36"/>
  <c r="N124" i="28"/>
  <c r="L124" i="28"/>
  <c r="L229" i="28"/>
  <c r="N229" i="28"/>
  <c r="N239" i="15"/>
  <c r="L239" i="15"/>
  <c r="P39" i="36"/>
  <c r="O39" i="36"/>
  <c r="P75" i="37"/>
  <c r="O75" i="37"/>
  <c r="L135" i="15"/>
  <c r="N135" i="15"/>
  <c r="P3" i="36"/>
  <c r="O3" i="36"/>
  <c r="E181" i="29"/>
  <c r="N97" i="36"/>
  <c r="E181" i="15"/>
  <c r="N97" i="37"/>
  <c r="J156" i="6"/>
  <c r="L160" i="28"/>
  <c r="N160" i="28"/>
  <c r="N77" i="37"/>
  <c r="E161" i="29"/>
  <c r="J136" i="6"/>
  <c r="N77" i="36"/>
  <c r="E161" i="15"/>
  <c r="N217" i="29"/>
  <c r="L217" i="29"/>
  <c r="O85" i="36"/>
  <c r="P85" i="36"/>
  <c r="K28" i="37"/>
  <c r="J28" i="37"/>
  <c r="E203" i="29"/>
  <c r="E203" i="15"/>
  <c r="N119" i="37"/>
  <c r="J178" i="6"/>
  <c r="N119" i="36"/>
  <c r="N111" i="28"/>
  <c r="L111" i="28"/>
  <c r="N171" i="28"/>
  <c r="L171" i="28"/>
  <c r="O15" i="36"/>
  <c r="P15" i="36"/>
  <c r="N180" i="15"/>
  <c r="L180" i="15"/>
  <c r="N180" i="29"/>
  <c r="L180" i="29"/>
  <c r="J16" i="37"/>
  <c r="K16" i="37"/>
  <c r="E240" i="15"/>
  <c r="E240" i="29"/>
  <c r="J215" i="6"/>
  <c r="N170" i="28"/>
  <c r="L170" i="28"/>
  <c r="N108" i="37"/>
  <c r="E192" i="29"/>
  <c r="N108" i="36"/>
  <c r="J167" i="6"/>
  <c r="E192" i="15"/>
  <c r="D216" i="6"/>
  <c r="E241" i="28"/>
  <c r="E220" i="28"/>
  <c r="D195" i="6"/>
  <c r="D124" i="6"/>
  <c r="E149" i="28"/>
  <c r="I65" i="36"/>
  <c r="I65" i="37"/>
  <c r="I132" i="37" s="1"/>
  <c r="E221" i="28"/>
  <c r="D196" i="6"/>
  <c r="I98" i="36"/>
  <c r="D157" i="6"/>
  <c r="E182" i="28"/>
  <c r="I98" i="37"/>
  <c r="P63" i="37"/>
  <c r="O63" i="37"/>
  <c r="L250" i="15"/>
  <c r="N250" i="15"/>
  <c r="K64" i="36"/>
  <c r="J64" i="36"/>
  <c r="K52" i="37"/>
  <c r="J52" i="37"/>
  <c r="E219" i="29"/>
  <c r="E219" i="15"/>
  <c r="J194" i="6"/>
  <c r="N88" i="28"/>
  <c r="L88" i="28"/>
  <c r="K40" i="36"/>
  <c r="J40" i="36"/>
  <c r="L202" i="29"/>
  <c r="N202" i="29"/>
  <c r="L202" i="15"/>
  <c r="N202" i="15"/>
  <c r="N123" i="29"/>
  <c r="L123" i="29"/>
  <c r="L135" i="29"/>
  <c r="N135" i="29"/>
  <c r="P3" i="37"/>
  <c r="O3" i="37"/>
  <c r="N87" i="15"/>
  <c r="L87" i="15"/>
  <c r="J97" i="37"/>
  <c r="K97" i="37"/>
  <c r="K76" i="37"/>
  <c r="J76" i="37"/>
  <c r="J77" i="36"/>
  <c r="K77" i="36"/>
  <c r="N217" i="15"/>
  <c r="L217" i="15"/>
  <c r="L169" i="29"/>
  <c r="N169" i="29"/>
  <c r="N191" i="29"/>
  <c r="L191" i="29"/>
  <c r="L112" i="28"/>
  <c r="N112" i="28"/>
  <c r="J119" i="36"/>
  <c r="K119" i="36"/>
  <c r="J27" i="37"/>
  <c r="K27" i="37"/>
  <c r="E171" i="15"/>
  <c r="N87" i="37"/>
  <c r="J146" i="6"/>
  <c r="N87" i="36"/>
  <c r="E171" i="29"/>
  <c r="N228" i="29"/>
  <c r="L228" i="29"/>
  <c r="I132" i="36"/>
  <c r="O96" i="36"/>
  <c r="P96" i="36"/>
  <c r="J16" i="36"/>
  <c r="K16" i="36"/>
  <c r="J86" i="36"/>
  <c r="K86" i="36"/>
  <c r="K108" i="37"/>
  <c r="J108" i="37"/>
  <c r="J193" i="6"/>
  <c r="E218" i="15"/>
  <c r="E218" i="29"/>
  <c r="D205" i="6"/>
  <c r="E230" i="28"/>
  <c r="E252" i="28"/>
  <c r="D227" i="6"/>
  <c r="I29" i="36"/>
  <c r="I29" i="37"/>
  <c r="I129" i="37" s="1"/>
  <c r="E113" i="28"/>
  <c r="D88" i="6"/>
  <c r="E101" i="28"/>
  <c r="D76" i="6"/>
  <c r="I17" i="37"/>
  <c r="I17" i="36"/>
  <c r="N147" i="15"/>
  <c r="L147" i="15"/>
  <c r="J133" i="36"/>
  <c r="K133" i="36"/>
  <c r="L148" i="28"/>
  <c r="N148" i="28"/>
  <c r="N52" i="37"/>
  <c r="E136" i="29"/>
  <c r="N52" i="36"/>
  <c r="E136" i="15"/>
  <c r="J111" i="6"/>
  <c r="N219" i="28"/>
  <c r="L219" i="28"/>
  <c r="K4" i="37"/>
  <c r="J4" i="37"/>
  <c r="J40" i="37"/>
  <c r="K40" i="37"/>
  <c r="O118" i="36"/>
  <c r="P118" i="36"/>
  <c r="N239" i="29"/>
  <c r="L239" i="29"/>
  <c r="P39" i="37"/>
  <c r="O39" i="37"/>
  <c r="P75" i="36"/>
  <c r="O75" i="36"/>
  <c r="P51" i="36"/>
  <c r="O51" i="36"/>
  <c r="L181" i="28"/>
  <c r="N181" i="28"/>
  <c r="J237" i="6"/>
  <c r="E262" i="15"/>
  <c r="E262" i="29"/>
  <c r="K76" i="36"/>
  <c r="J76" i="36"/>
  <c r="L161" i="28"/>
  <c r="N161" i="28"/>
  <c r="P85" i="37"/>
  <c r="O85" i="37"/>
  <c r="N191" i="15"/>
  <c r="L191" i="15"/>
  <c r="O107" i="37"/>
  <c r="P107" i="37"/>
  <c r="K28" i="36"/>
  <c r="J28" i="36"/>
  <c r="J119" i="37"/>
  <c r="K119" i="37"/>
  <c r="E111" i="15"/>
  <c r="N27" i="37"/>
  <c r="E111" i="29"/>
  <c r="N27" i="36"/>
  <c r="J86" i="6"/>
  <c r="L251" i="28"/>
  <c r="N251" i="28"/>
  <c r="J87" i="36"/>
  <c r="K87" i="36"/>
  <c r="N99" i="15"/>
  <c r="L99" i="15"/>
  <c r="O15" i="37"/>
  <c r="P15" i="37"/>
  <c r="I131" i="37"/>
  <c r="E100" i="29"/>
  <c r="N16" i="37"/>
  <c r="E100" i="15"/>
  <c r="J75" i="6"/>
  <c r="N16" i="36"/>
  <c r="J145" i="6"/>
  <c r="E170" i="15"/>
  <c r="N86" i="37"/>
  <c r="N86" i="36"/>
  <c r="E170" i="29"/>
  <c r="K108" i="36"/>
  <c r="J108" i="36"/>
  <c r="L218" i="28"/>
  <c r="N218" i="28"/>
  <c r="E354" i="28" l="1"/>
  <c r="L354" i="28" s="1"/>
  <c r="D329" i="6"/>
  <c r="E332" i="28"/>
  <c r="L332" i="28" s="1"/>
  <c r="D307" i="6"/>
  <c r="J250" i="6"/>
  <c r="E275" i="15"/>
  <c r="L275" i="15" s="1"/>
  <c r="E275" i="29"/>
  <c r="L275" i="29" s="1"/>
  <c r="E309" i="29"/>
  <c r="L309" i="29" s="1"/>
  <c r="J284" i="6"/>
  <c r="E309" i="15"/>
  <c r="L309" i="15" s="1"/>
  <c r="E331" i="15"/>
  <c r="L331" i="15" s="1"/>
  <c r="E331" i="29"/>
  <c r="L331" i="29" s="1"/>
  <c r="J306" i="6"/>
  <c r="E321" i="28"/>
  <c r="L321" i="28" s="1"/>
  <c r="D296" i="6"/>
  <c r="D251" i="6"/>
  <c r="E276" i="28"/>
  <c r="L276" i="28" s="1"/>
  <c r="E342" i="15"/>
  <c r="L342" i="15" s="1"/>
  <c r="E342" i="29"/>
  <c r="L342" i="29" s="1"/>
  <c r="J317" i="6"/>
  <c r="D318" i="6"/>
  <c r="E343" i="28"/>
  <c r="L343" i="28" s="1"/>
  <c r="J295" i="6"/>
  <c r="E320" i="15"/>
  <c r="L320" i="15" s="1"/>
  <c r="E320" i="29"/>
  <c r="L320" i="29" s="1"/>
  <c r="E286" i="29"/>
  <c r="E286" i="15"/>
  <c r="L286" i="15" s="1"/>
  <c r="J261" i="6"/>
  <c r="D262" i="6"/>
  <c r="E287" i="28"/>
  <c r="L287" i="28" s="1"/>
  <c r="L274" i="15"/>
  <c r="N274" i="15"/>
  <c r="D273" i="6"/>
  <c r="E298" i="28"/>
  <c r="L298" i="28" s="1"/>
  <c r="L274" i="29"/>
  <c r="N274" i="29"/>
  <c r="K129" i="37"/>
  <c r="J129" i="37"/>
  <c r="K132" i="37"/>
  <c r="J132" i="37"/>
  <c r="D170" i="6"/>
  <c r="I111" i="37"/>
  <c r="I111" i="36"/>
  <c r="E195" i="28"/>
  <c r="D208" i="6"/>
  <c r="E233" i="28"/>
  <c r="E264" i="28"/>
  <c r="D239" i="6"/>
  <c r="N170" i="15"/>
  <c r="L170" i="15"/>
  <c r="N100" i="15"/>
  <c r="L100" i="15"/>
  <c r="O27" i="36"/>
  <c r="P27" i="36"/>
  <c r="O52" i="36"/>
  <c r="P52" i="36"/>
  <c r="N101" i="28"/>
  <c r="L101" i="28"/>
  <c r="K29" i="36"/>
  <c r="J29" i="36"/>
  <c r="E230" i="15"/>
  <c r="E230" i="29"/>
  <c r="J205" i="6"/>
  <c r="K132" i="36"/>
  <c r="J132" i="36"/>
  <c r="P87" i="36"/>
  <c r="O87" i="36"/>
  <c r="K98" i="36"/>
  <c r="J98" i="36"/>
  <c r="J65" i="36"/>
  <c r="K65" i="36"/>
  <c r="L220" i="28"/>
  <c r="N220" i="28"/>
  <c r="N240" i="15"/>
  <c r="L240" i="15"/>
  <c r="O119" i="37"/>
  <c r="P119" i="37"/>
  <c r="L161" i="29"/>
  <c r="N161" i="29"/>
  <c r="N181" i="29"/>
  <c r="L181" i="29"/>
  <c r="N148" i="15"/>
  <c r="L148" i="15"/>
  <c r="K120" i="37"/>
  <c r="J120" i="37"/>
  <c r="J88" i="36"/>
  <c r="K88" i="36"/>
  <c r="J238" i="6"/>
  <c r="E263" i="29"/>
  <c r="E263" i="15"/>
  <c r="J53" i="37"/>
  <c r="K53" i="37"/>
  <c r="N251" i="15"/>
  <c r="L251" i="15"/>
  <c r="N133" i="37"/>
  <c r="O76" i="37"/>
  <c r="P76" i="37"/>
  <c r="L229" i="29"/>
  <c r="N229" i="29"/>
  <c r="O40" i="37"/>
  <c r="P40" i="37"/>
  <c r="L88" i="15"/>
  <c r="N88" i="15"/>
  <c r="E193" i="15"/>
  <c r="N109" i="37"/>
  <c r="E193" i="29"/>
  <c r="J168" i="6"/>
  <c r="N109" i="36"/>
  <c r="J99" i="37"/>
  <c r="K99" i="37"/>
  <c r="E243" i="28"/>
  <c r="D218" i="6"/>
  <c r="I5" i="36"/>
  <c r="I5" i="37"/>
  <c r="E89" i="28"/>
  <c r="D64" i="6"/>
  <c r="N170" i="29"/>
  <c r="L170" i="29"/>
  <c r="O16" i="37"/>
  <c r="P16" i="37"/>
  <c r="L111" i="29"/>
  <c r="N111" i="29"/>
  <c r="N136" i="29"/>
  <c r="L136" i="29"/>
  <c r="J17" i="36"/>
  <c r="K17" i="36"/>
  <c r="I128" i="36"/>
  <c r="E113" i="15"/>
  <c r="J88" i="6"/>
  <c r="N29" i="37"/>
  <c r="N29" i="36"/>
  <c r="E113" i="29"/>
  <c r="E252" i="29"/>
  <c r="E252" i="15"/>
  <c r="J227" i="6"/>
  <c r="L218" i="29"/>
  <c r="N218" i="29"/>
  <c r="K98" i="37"/>
  <c r="J98" i="37"/>
  <c r="E221" i="29"/>
  <c r="E221" i="15"/>
  <c r="J196" i="6"/>
  <c r="L149" i="28"/>
  <c r="N149" i="28"/>
  <c r="L241" i="28"/>
  <c r="N241" i="28"/>
  <c r="P108" i="36"/>
  <c r="O108" i="36"/>
  <c r="N203" i="15"/>
  <c r="L203" i="15"/>
  <c r="N161" i="15"/>
  <c r="L161" i="15"/>
  <c r="O77" i="37"/>
  <c r="P77" i="37"/>
  <c r="P97" i="37"/>
  <c r="O97" i="37"/>
  <c r="L148" i="29"/>
  <c r="N148" i="29"/>
  <c r="N204" i="28"/>
  <c r="L204" i="28"/>
  <c r="L172" i="28"/>
  <c r="N172" i="28"/>
  <c r="N263" i="28"/>
  <c r="L263" i="28"/>
  <c r="E137" i="29"/>
  <c r="N53" i="37"/>
  <c r="N53" i="36"/>
  <c r="J112" i="6"/>
  <c r="E137" i="15"/>
  <c r="L251" i="29"/>
  <c r="N251" i="29"/>
  <c r="N112" i="15"/>
  <c r="L112" i="15"/>
  <c r="L160" i="15"/>
  <c r="N160" i="15"/>
  <c r="P40" i="36"/>
  <c r="O40" i="36"/>
  <c r="L88" i="29"/>
  <c r="N88" i="29"/>
  <c r="N193" i="28"/>
  <c r="L193" i="28"/>
  <c r="J99" i="36"/>
  <c r="K99" i="36"/>
  <c r="E125" i="28"/>
  <c r="I41" i="37"/>
  <c r="D100" i="6"/>
  <c r="I41" i="36"/>
  <c r="I110" i="36"/>
  <c r="D169" i="6"/>
  <c r="E194" i="28"/>
  <c r="I110" i="37"/>
  <c r="I121" i="37"/>
  <c r="I121" i="36"/>
  <c r="E205" i="28"/>
  <c r="D180" i="6"/>
  <c r="E232" i="28"/>
  <c r="D207" i="6"/>
  <c r="O86" i="36"/>
  <c r="P86" i="36"/>
  <c r="P16" i="36"/>
  <c r="O16" i="36"/>
  <c r="L100" i="29"/>
  <c r="N100" i="29"/>
  <c r="P27" i="37"/>
  <c r="O27" i="37"/>
  <c r="N129" i="37"/>
  <c r="N262" i="29"/>
  <c r="L262" i="29"/>
  <c r="N133" i="36"/>
  <c r="P52" i="37"/>
  <c r="O52" i="37"/>
  <c r="J17" i="37"/>
  <c r="K17" i="37"/>
  <c r="I128" i="37"/>
  <c r="L113" i="28"/>
  <c r="N113" i="28"/>
  <c r="L252" i="28"/>
  <c r="N252" i="28"/>
  <c r="L218" i="15"/>
  <c r="N218" i="15"/>
  <c r="P87" i="37"/>
  <c r="O87" i="37"/>
  <c r="N219" i="15"/>
  <c r="L219" i="15"/>
  <c r="L182" i="28"/>
  <c r="N182" i="28"/>
  <c r="N221" i="28"/>
  <c r="L221" i="28"/>
  <c r="E149" i="29"/>
  <c r="J124" i="6"/>
  <c r="E149" i="15"/>
  <c r="N65" i="36"/>
  <c r="N132" i="36" s="1"/>
  <c r="N65" i="37"/>
  <c r="E241" i="29"/>
  <c r="J216" i="6"/>
  <c r="E241" i="15"/>
  <c r="L192" i="29"/>
  <c r="N192" i="29"/>
  <c r="P119" i="36"/>
  <c r="O119" i="36"/>
  <c r="N203" i="29"/>
  <c r="L203" i="29"/>
  <c r="P77" i="36"/>
  <c r="O77" i="36"/>
  <c r="N181" i="15"/>
  <c r="L181" i="15"/>
  <c r="O64" i="37"/>
  <c r="P64" i="37"/>
  <c r="N120" i="36"/>
  <c r="N120" i="37"/>
  <c r="J179" i="6"/>
  <c r="E204" i="29"/>
  <c r="E204" i="15"/>
  <c r="K88" i="37"/>
  <c r="J88" i="37"/>
  <c r="N137" i="28"/>
  <c r="L137" i="28"/>
  <c r="I129" i="36"/>
  <c r="N112" i="29"/>
  <c r="L112" i="29"/>
  <c r="N160" i="29"/>
  <c r="L160" i="29"/>
  <c r="L229" i="15"/>
  <c r="N229" i="15"/>
  <c r="N124" i="15"/>
  <c r="L124" i="15"/>
  <c r="P4" i="36"/>
  <c r="O4" i="36"/>
  <c r="K109" i="37"/>
  <c r="J109" i="37"/>
  <c r="E183" i="29"/>
  <c r="E183" i="15"/>
  <c r="N99" i="37"/>
  <c r="J158" i="6"/>
  <c r="N99" i="36"/>
  <c r="E231" i="29"/>
  <c r="J206" i="6"/>
  <c r="E231" i="15"/>
  <c r="I89" i="37"/>
  <c r="E173" i="28"/>
  <c r="I89" i="36"/>
  <c r="D148" i="6"/>
  <c r="E242" i="28"/>
  <c r="D217" i="6"/>
  <c r="E253" i="28"/>
  <c r="D228" i="6"/>
  <c r="E184" i="28"/>
  <c r="I100" i="37"/>
  <c r="D159" i="6"/>
  <c r="I100" i="36"/>
  <c r="P86" i="37"/>
  <c r="O86" i="37"/>
  <c r="K131" i="37"/>
  <c r="J131" i="37"/>
  <c r="L111" i="15"/>
  <c r="N111" i="15"/>
  <c r="N262" i="15"/>
  <c r="L262" i="15"/>
  <c r="L136" i="15"/>
  <c r="N136" i="15"/>
  <c r="J76" i="6"/>
  <c r="N17" i="37"/>
  <c r="N17" i="36"/>
  <c r="E101" i="29"/>
  <c r="E101" i="15"/>
  <c r="J29" i="37"/>
  <c r="K29" i="37"/>
  <c r="L230" i="28"/>
  <c r="N230" i="28"/>
  <c r="L171" i="29"/>
  <c r="N171" i="29"/>
  <c r="L171" i="15"/>
  <c r="N171" i="15"/>
  <c r="N219" i="29"/>
  <c r="L219" i="29"/>
  <c r="N98" i="36"/>
  <c r="E182" i="29"/>
  <c r="E182" i="15"/>
  <c r="J157" i="6"/>
  <c r="N98" i="37"/>
  <c r="K65" i="37"/>
  <c r="J65" i="37"/>
  <c r="J195" i="6"/>
  <c r="E220" i="15"/>
  <c r="E220" i="29"/>
  <c r="N192" i="15"/>
  <c r="L192" i="15"/>
  <c r="P108" i="37"/>
  <c r="O108" i="37"/>
  <c r="N240" i="29"/>
  <c r="L240" i="29"/>
  <c r="N128" i="36"/>
  <c r="P97" i="36"/>
  <c r="O97" i="36"/>
  <c r="P64" i="36"/>
  <c r="O64" i="36"/>
  <c r="J120" i="36"/>
  <c r="K120" i="36"/>
  <c r="E172" i="15"/>
  <c r="J147" i="6"/>
  <c r="E172" i="29"/>
  <c r="N88" i="37"/>
  <c r="N88" i="36"/>
  <c r="J53" i="36"/>
  <c r="K53" i="36"/>
  <c r="I131" i="36"/>
  <c r="O28" i="36"/>
  <c r="P28" i="36"/>
  <c r="O28" i="37"/>
  <c r="P28" i="37"/>
  <c r="P76" i="36"/>
  <c r="O76" i="36"/>
  <c r="N124" i="29"/>
  <c r="L124" i="29"/>
  <c r="O4" i="37"/>
  <c r="P4" i="37"/>
  <c r="J109" i="36"/>
  <c r="K109" i="36"/>
  <c r="L183" i="28"/>
  <c r="N183" i="28"/>
  <c r="L231" i="28"/>
  <c r="N231" i="28"/>
  <c r="E298" i="29" l="1"/>
  <c r="J273" i="6"/>
  <c r="E298" i="15"/>
  <c r="L298" i="15" s="1"/>
  <c r="E276" i="15"/>
  <c r="L276" i="15" s="1"/>
  <c r="E276" i="29"/>
  <c r="L276" i="29" s="1"/>
  <c r="J251" i="6"/>
  <c r="E333" i="28"/>
  <c r="L333" i="28" s="1"/>
  <c r="D308" i="6"/>
  <c r="D319" i="6"/>
  <c r="E344" i="28"/>
  <c r="L344" i="28" s="1"/>
  <c r="D285" i="6"/>
  <c r="E310" i="28"/>
  <c r="L310" i="28" s="1"/>
  <c r="E287" i="15"/>
  <c r="L287" i="15" s="1"/>
  <c r="J262" i="6"/>
  <c r="E287" i="29"/>
  <c r="L287" i="29" s="1"/>
  <c r="L286" i="29"/>
  <c r="D263" i="6"/>
  <c r="E288" i="28"/>
  <c r="L288" i="28" s="1"/>
  <c r="E354" i="15"/>
  <c r="L354" i="15" s="1"/>
  <c r="J329" i="6"/>
  <c r="E354" i="29"/>
  <c r="L354" i="29" s="1"/>
  <c r="E299" i="28"/>
  <c r="L299" i="28" s="1"/>
  <c r="D274" i="6"/>
  <c r="E343" i="15"/>
  <c r="L343" i="15" s="1"/>
  <c r="E343" i="29"/>
  <c r="L343" i="29" s="1"/>
  <c r="J318" i="6"/>
  <c r="E321" i="15"/>
  <c r="L321" i="15" s="1"/>
  <c r="J296" i="6"/>
  <c r="E321" i="29"/>
  <c r="L321" i="29" s="1"/>
  <c r="E332" i="15"/>
  <c r="L332" i="15" s="1"/>
  <c r="E332" i="29"/>
  <c r="L332" i="29" s="1"/>
  <c r="J307" i="6"/>
  <c r="E277" i="28"/>
  <c r="L277" i="28" s="1"/>
  <c r="D252" i="6"/>
  <c r="E355" i="28"/>
  <c r="L355" i="28" s="1"/>
  <c r="D330" i="6"/>
  <c r="D341" i="6"/>
  <c r="E366" i="28"/>
  <c r="L366" i="28" s="1"/>
  <c r="I113" i="37"/>
  <c r="I113" i="36"/>
  <c r="E197" i="28"/>
  <c r="D172" i="6"/>
  <c r="D219" i="6"/>
  <c r="E244" i="28"/>
  <c r="E185" i="28"/>
  <c r="I101" i="36"/>
  <c r="D160" i="6"/>
  <c r="I101" i="37"/>
  <c r="I135" i="37" s="1"/>
  <c r="O132" i="36"/>
  <c r="P132" i="36"/>
  <c r="N172" i="29"/>
  <c r="L172" i="29"/>
  <c r="N220" i="29"/>
  <c r="L220" i="29"/>
  <c r="L182" i="29"/>
  <c r="N182" i="29"/>
  <c r="L101" i="15"/>
  <c r="N101" i="15"/>
  <c r="N100" i="36"/>
  <c r="E184" i="15"/>
  <c r="N100" i="37"/>
  <c r="E184" i="29"/>
  <c r="J159" i="6"/>
  <c r="N253" i="28"/>
  <c r="L253" i="28"/>
  <c r="J89" i="36"/>
  <c r="K89" i="36"/>
  <c r="I134" i="36"/>
  <c r="O99" i="37"/>
  <c r="P99" i="37"/>
  <c r="L204" i="15"/>
  <c r="N204" i="15"/>
  <c r="O120" i="36"/>
  <c r="P120" i="36"/>
  <c r="P65" i="37"/>
  <c r="O65" i="37"/>
  <c r="N132" i="37"/>
  <c r="L149" i="29"/>
  <c r="N149" i="29"/>
  <c r="J128" i="37"/>
  <c r="K128" i="37"/>
  <c r="P129" i="37"/>
  <c r="O129" i="37"/>
  <c r="N205" i="28"/>
  <c r="L205" i="28"/>
  <c r="L194" i="28"/>
  <c r="N194" i="28"/>
  <c r="E125" i="29"/>
  <c r="N41" i="37"/>
  <c r="E125" i="15"/>
  <c r="N41" i="36"/>
  <c r="J100" i="6"/>
  <c r="P53" i="36"/>
  <c r="O53" i="36"/>
  <c r="N131" i="36"/>
  <c r="O29" i="36"/>
  <c r="P29" i="36"/>
  <c r="K128" i="36"/>
  <c r="J128" i="36"/>
  <c r="E89" i="29"/>
  <c r="E89" i="15"/>
  <c r="N5" i="36"/>
  <c r="N5" i="37"/>
  <c r="J64" i="6"/>
  <c r="J218" i="6"/>
  <c r="E243" i="29"/>
  <c r="E243" i="15"/>
  <c r="P109" i="37"/>
  <c r="O109" i="37"/>
  <c r="N263" i="29"/>
  <c r="L263" i="29"/>
  <c r="L230" i="29"/>
  <c r="N230" i="29"/>
  <c r="N129" i="36"/>
  <c r="N264" i="28"/>
  <c r="L264" i="28"/>
  <c r="J111" i="36"/>
  <c r="K111" i="36"/>
  <c r="D229" i="6"/>
  <c r="E254" i="28"/>
  <c r="E207" i="28"/>
  <c r="D182" i="6"/>
  <c r="P128" i="36"/>
  <c r="O128" i="36"/>
  <c r="L220" i="15"/>
  <c r="N220" i="15"/>
  <c r="P98" i="37"/>
  <c r="O98" i="37"/>
  <c r="O98" i="36"/>
  <c r="P98" i="36"/>
  <c r="N101" i="29"/>
  <c r="L101" i="29"/>
  <c r="K100" i="37"/>
  <c r="J100" i="37"/>
  <c r="E242" i="15"/>
  <c r="J217" i="6"/>
  <c r="E242" i="29"/>
  <c r="L173" i="28"/>
  <c r="N173" i="28"/>
  <c r="L231" i="29"/>
  <c r="N231" i="29"/>
  <c r="L183" i="15"/>
  <c r="N183" i="15"/>
  <c r="N204" i="29"/>
  <c r="L204" i="29"/>
  <c r="L241" i="15"/>
  <c r="N241" i="15"/>
  <c r="O65" i="36"/>
  <c r="P65" i="36"/>
  <c r="O133" i="36"/>
  <c r="P133" i="36"/>
  <c r="E232" i="15"/>
  <c r="J207" i="6"/>
  <c r="E232" i="29"/>
  <c r="K121" i="36"/>
  <c r="J121" i="36"/>
  <c r="E194" i="15"/>
  <c r="N110" i="37"/>
  <c r="E194" i="29"/>
  <c r="J169" i="6"/>
  <c r="N110" i="36"/>
  <c r="J41" i="37"/>
  <c r="K41" i="37"/>
  <c r="I130" i="37"/>
  <c r="N131" i="37"/>
  <c r="O53" i="37"/>
  <c r="P53" i="37"/>
  <c r="N252" i="15"/>
  <c r="L252" i="15"/>
  <c r="P29" i="37"/>
  <c r="O29" i="37"/>
  <c r="L89" i="28"/>
  <c r="N89" i="28"/>
  <c r="N243" i="28"/>
  <c r="L243" i="28"/>
  <c r="P109" i="36"/>
  <c r="O109" i="36"/>
  <c r="N193" i="15"/>
  <c r="L193" i="15"/>
  <c r="N230" i="15"/>
  <c r="L230" i="15"/>
  <c r="L233" i="28"/>
  <c r="N233" i="28"/>
  <c r="J111" i="37"/>
  <c r="K111" i="37"/>
  <c r="D240" i="6"/>
  <c r="E265" i="28"/>
  <c r="E255" i="28"/>
  <c r="D230" i="6"/>
  <c r="P88" i="36"/>
  <c r="O88" i="36"/>
  <c r="L172" i="15"/>
  <c r="N172" i="15"/>
  <c r="O17" i="36"/>
  <c r="P17" i="36"/>
  <c r="L184" i="28"/>
  <c r="N184" i="28"/>
  <c r="N242" i="28"/>
  <c r="L242" i="28"/>
  <c r="J89" i="37"/>
  <c r="K89" i="37"/>
  <c r="P99" i="36"/>
  <c r="O99" i="36"/>
  <c r="L183" i="29"/>
  <c r="N183" i="29"/>
  <c r="L149" i="15"/>
  <c r="N149" i="15"/>
  <c r="L232" i="28"/>
  <c r="N232" i="28"/>
  <c r="K121" i="37"/>
  <c r="J121" i="37"/>
  <c r="J110" i="36"/>
  <c r="K110" i="36"/>
  <c r="N125" i="28"/>
  <c r="L125" i="28"/>
  <c r="N137" i="15"/>
  <c r="L137" i="15"/>
  <c r="L137" i="29"/>
  <c r="N137" i="29"/>
  <c r="L221" i="15"/>
  <c r="N221" i="15"/>
  <c r="N252" i="29"/>
  <c r="L252" i="29"/>
  <c r="K5" i="37"/>
  <c r="J5" i="37"/>
  <c r="I127" i="37"/>
  <c r="P133" i="37"/>
  <c r="O133" i="37"/>
  <c r="J208" i="6"/>
  <c r="E233" i="15"/>
  <c r="E233" i="29"/>
  <c r="N111" i="37"/>
  <c r="J170" i="6"/>
  <c r="N111" i="36"/>
  <c r="E195" i="29"/>
  <c r="E195" i="15"/>
  <c r="D181" i="6"/>
  <c r="I122" i="36"/>
  <c r="I122" i="37"/>
  <c r="E206" i="28"/>
  <c r="I112" i="37"/>
  <c r="D171" i="6"/>
  <c r="I112" i="36"/>
  <c r="E196" i="28"/>
  <c r="K131" i="36"/>
  <c r="J131" i="36"/>
  <c r="O88" i="37"/>
  <c r="P88" i="37"/>
  <c r="N182" i="15"/>
  <c r="L182" i="15"/>
  <c r="P17" i="37"/>
  <c r="O17" i="37"/>
  <c r="K100" i="36"/>
  <c r="J100" i="36"/>
  <c r="E253" i="29"/>
  <c r="J228" i="6"/>
  <c r="E253" i="15"/>
  <c r="N89" i="37"/>
  <c r="E173" i="29"/>
  <c r="J148" i="6"/>
  <c r="N89" i="36"/>
  <c r="N134" i="36" s="1"/>
  <c r="E173" i="15"/>
  <c r="L231" i="15"/>
  <c r="N231" i="15"/>
  <c r="J129" i="36"/>
  <c r="K129" i="36"/>
  <c r="P120" i="37"/>
  <c r="O120" i="37"/>
  <c r="N241" i="29"/>
  <c r="L241" i="29"/>
  <c r="N134" i="37"/>
  <c r="E205" i="29"/>
  <c r="N121" i="37"/>
  <c r="J180" i="6"/>
  <c r="N121" i="36"/>
  <c r="E205" i="15"/>
  <c r="J110" i="37"/>
  <c r="K110" i="37"/>
  <c r="K41" i="36"/>
  <c r="J41" i="36"/>
  <c r="I130" i="36"/>
  <c r="I135" i="36"/>
  <c r="L221" i="29"/>
  <c r="N221" i="29"/>
  <c r="L113" i="29"/>
  <c r="N113" i="29"/>
  <c r="L113" i="15"/>
  <c r="N113" i="15"/>
  <c r="N128" i="37"/>
  <c r="J5" i="36"/>
  <c r="K5" i="36"/>
  <c r="I127" i="36"/>
  <c r="N193" i="29"/>
  <c r="L193" i="29"/>
  <c r="N263" i="15"/>
  <c r="L263" i="15"/>
  <c r="E264" i="29"/>
  <c r="E264" i="15"/>
  <c r="J239" i="6"/>
  <c r="L195" i="28"/>
  <c r="N195" i="28"/>
  <c r="I134" i="37"/>
  <c r="I136" i="37" l="1"/>
  <c r="D254" i="6"/>
  <c r="E279" i="28"/>
  <c r="L279" i="28" s="1"/>
  <c r="E378" i="28"/>
  <c r="L378" i="28" s="1"/>
  <c r="D353" i="6"/>
  <c r="E277" i="15"/>
  <c r="L277" i="15" s="1"/>
  <c r="J252" i="6"/>
  <c r="E277" i="29"/>
  <c r="L277" i="29" s="1"/>
  <c r="E299" i="15"/>
  <c r="L299" i="15" s="1"/>
  <c r="E299" i="29"/>
  <c r="L299" i="29" s="1"/>
  <c r="J274" i="6"/>
  <c r="D275" i="6"/>
  <c r="E300" i="28"/>
  <c r="L300" i="28" s="1"/>
  <c r="E278" i="28"/>
  <c r="L278" i="28" s="1"/>
  <c r="D253" i="6"/>
  <c r="E355" i="29"/>
  <c r="L355" i="29" s="1"/>
  <c r="E355" i="15"/>
  <c r="L355" i="15" s="1"/>
  <c r="J330" i="6"/>
  <c r="E344" i="15"/>
  <c r="L344" i="15" s="1"/>
  <c r="J319" i="6"/>
  <c r="E344" i="29"/>
  <c r="L344" i="29" s="1"/>
  <c r="D320" i="6"/>
  <c r="E345" i="28"/>
  <c r="L345" i="28" s="1"/>
  <c r="D264" i="6"/>
  <c r="E289" i="28"/>
  <c r="L289" i="28" s="1"/>
  <c r="D286" i="6"/>
  <c r="E311" i="28"/>
  <c r="L311" i="28" s="1"/>
  <c r="J285" i="6"/>
  <c r="E310" i="15"/>
  <c r="L310" i="15" s="1"/>
  <c r="E310" i="29"/>
  <c r="D331" i="6"/>
  <c r="E356" i="28"/>
  <c r="L356" i="28" s="1"/>
  <c r="D243" i="6"/>
  <c r="E268" i="28"/>
  <c r="E366" i="29"/>
  <c r="L366" i="29" s="1"/>
  <c r="E366" i="15"/>
  <c r="L366" i="15" s="1"/>
  <c r="J341" i="6"/>
  <c r="D342" i="6"/>
  <c r="E367" i="28"/>
  <c r="L367" i="28" s="1"/>
  <c r="E288" i="15"/>
  <c r="L288" i="15" s="1"/>
  <c r="E288" i="29"/>
  <c r="L288" i="29" s="1"/>
  <c r="J263" i="6"/>
  <c r="E322" i="28"/>
  <c r="L322" i="28" s="1"/>
  <c r="D297" i="6"/>
  <c r="J308" i="6"/>
  <c r="E333" i="29"/>
  <c r="L333" i="29" s="1"/>
  <c r="E333" i="15"/>
  <c r="L333" i="15" s="1"/>
  <c r="L298" i="29"/>
  <c r="O134" i="36"/>
  <c r="P134" i="36"/>
  <c r="K136" i="37"/>
  <c r="J136" i="37"/>
  <c r="E256" i="28"/>
  <c r="D231" i="6"/>
  <c r="J127" i="36"/>
  <c r="K127" i="36"/>
  <c r="N205" i="15"/>
  <c r="L205" i="15"/>
  <c r="N205" i="29"/>
  <c r="L205" i="29"/>
  <c r="N196" i="28"/>
  <c r="L196" i="28"/>
  <c r="L206" i="28"/>
  <c r="N206" i="28"/>
  <c r="L195" i="15"/>
  <c r="N195" i="15"/>
  <c r="O111" i="37"/>
  <c r="P111" i="37"/>
  <c r="K127" i="37"/>
  <c r="J127" i="37"/>
  <c r="L265" i="28"/>
  <c r="N265" i="28"/>
  <c r="K130" i="37"/>
  <c r="J130" i="37"/>
  <c r="N232" i="15"/>
  <c r="L232" i="15"/>
  <c r="N254" i="28"/>
  <c r="L254" i="28"/>
  <c r="N89" i="15"/>
  <c r="L89" i="15"/>
  <c r="P41" i="37"/>
  <c r="O41" i="37"/>
  <c r="N130" i="37"/>
  <c r="O132" i="37"/>
  <c r="P132" i="37"/>
  <c r="L184" i="29"/>
  <c r="N184" i="29"/>
  <c r="J101" i="36"/>
  <c r="K101" i="36"/>
  <c r="J172" i="6"/>
  <c r="E197" i="15"/>
  <c r="E197" i="29"/>
  <c r="N113" i="36"/>
  <c r="N113" i="37"/>
  <c r="E267" i="28"/>
  <c r="D242" i="6"/>
  <c r="D183" i="6"/>
  <c r="E208" i="28"/>
  <c r="O121" i="36"/>
  <c r="P121" i="36"/>
  <c r="O134" i="37"/>
  <c r="P134" i="37"/>
  <c r="N173" i="29"/>
  <c r="L173" i="29"/>
  <c r="N253" i="29"/>
  <c r="L253" i="29"/>
  <c r="J112" i="36"/>
  <c r="K112" i="36"/>
  <c r="K122" i="37"/>
  <c r="J122" i="37"/>
  <c r="L195" i="29"/>
  <c r="N195" i="29"/>
  <c r="L233" i="29"/>
  <c r="N233" i="29"/>
  <c r="E265" i="29"/>
  <c r="J240" i="6"/>
  <c r="E265" i="15"/>
  <c r="L194" i="29"/>
  <c r="N194" i="29"/>
  <c r="L242" i="15"/>
  <c r="N242" i="15"/>
  <c r="J229" i="6"/>
  <c r="E254" i="15"/>
  <c r="E254" i="29"/>
  <c r="N89" i="29"/>
  <c r="L89" i="29"/>
  <c r="N125" i="29"/>
  <c r="L125" i="29"/>
  <c r="P100" i="37"/>
  <c r="O100" i="37"/>
  <c r="L185" i="28"/>
  <c r="N185" i="28"/>
  <c r="N197" i="28"/>
  <c r="L197" i="28"/>
  <c r="D241" i="6"/>
  <c r="E266" i="28"/>
  <c r="K134" i="37"/>
  <c r="J134" i="37"/>
  <c r="N264" i="15"/>
  <c r="L264" i="15"/>
  <c r="K135" i="36"/>
  <c r="J135" i="36"/>
  <c r="L173" i="15"/>
  <c r="N173" i="15"/>
  <c r="P89" i="37"/>
  <c r="O89" i="37"/>
  <c r="E196" i="15"/>
  <c r="N112" i="37"/>
  <c r="J171" i="6"/>
  <c r="N112" i="36"/>
  <c r="E196" i="29"/>
  <c r="J122" i="36"/>
  <c r="K122" i="36"/>
  <c r="O111" i="36"/>
  <c r="P111" i="36"/>
  <c r="L233" i="15"/>
  <c r="N233" i="15"/>
  <c r="E255" i="29"/>
  <c r="E255" i="15"/>
  <c r="J230" i="6"/>
  <c r="P110" i="37"/>
  <c r="O110" i="37"/>
  <c r="N232" i="29"/>
  <c r="L232" i="29"/>
  <c r="E207" i="15"/>
  <c r="J182" i="6"/>
  <c r="E207" i="29"/>
  <c r="I136" i="36"/>
  <c r="L243" i="15"/>
  <c r="N243" i="15"/>
  <c r="P5" i="37"/>
  <c r="O5" i="37"/>
  <c r="N127" i="37"/>
  <c r="P131" i="36"/>
  <c r="O131" i="36"/>
  <c r="O41" i="36"/>
  <c r="P41" i="36"/>
  <c r="N130" i="36"/>
  <c r="J134" i="36"/>
  <c r="K134" i="36"/>
  <c r="L184" i="15"/>
  <c r="N184" i="15"/>
  <c r="K101" i="37"/>
  <c r="J101" i="37"/>
  <c r="L244" i="28"/>
  <c r="N244" i="28"/>
  <c r="J113" i="36"/>
  <c r="K113" i="36"/>
  <c r="E245" i="28"/>
  <c r="D220" i="6"/>
  <c r="L264" i="29"/>
  <c r="N264" i="29"/>
  <c r="P128" i="37"/>
  <c r="O128" i="37"/>
  <c r="J130" i="36"/>
  <c r="K130" i="36"/>
  <c r="O121" i="37"/>
  <c r="P121" i="37"/>
  <c r="P89" i="36"/>
  <c r="O89" i="36"/>
  <c r="N253" i="15"/>
  <c r="L253" i="15"/>
  <c r="J112" i="37"/>
  <c r="K112" i="37"/>
  <c r="E206" i="15"/>
  <c r="E206" i="29"/>
  <c r="N122" i="37"/>
  <c r="J181" i="6"/>
  <c r="N122" i="36"/>
  <c r="K135" i="37"/>
  <c r="J135" i="37"/>
  <c r="L255" i="28"/>
  <c r="N255" i="28"/>
  <c r="P131" i="37"/>
  <c r="O131" i="37"/>
  <c r="P110" i="36"/>
  <c r="O110" i="36"/>
  <c r="N194" i="15"/>
  <c r="L194" i="15"/>
  <c r="L242" i="29"/>
  <c r="N242" i="29"/>
  <c r="N207" i="28"/>
  <c r="L207" i="28"/>
  <c r="P129" i="36"/>
  <c r="O129" i="36"/>
  <c r="N243" i="29"/>
  <c r="L243" i="29"/>
  <c r="P5" i="36"/>
  <c r="O5" i="36"/>
  <c r="N127" i="36"/>
  <c r="N125" i="15"/>
  <c r="L125" i="15"/>
  <c r="O100" i="36"/>
  <c r="P100" i="36"/>
  <c r="N101" i="36"/>
  <c r="J160" i="6"/>
  <c r="E185" i="29"/>
  <c r="N101" i="37"/>
  <c r="N135" i="37" s="1"/>
  <c r="E185" i="15"/>
  <c r="E244" i="15"/>
  <c r="J219" i="6"/>
  <c r="E244" i="29"/>
  <c r="J113" i="37"/>
  <c r="K113" i="37"/>
  <c r="E334" i="28" l="1"/>
  <c r="L334" i="28" s="1"/>
  <c r="D309" i="6"/>
  <c r="D255" i="6"/>
  <c r="E280" i="28"/>
  <c r="L280" i="28" s="1"/>
  <c r="L310" i="29"/>
  <c r="J286" i="6"/>
  <c r="E311" i="29"/>
  <c r="L311" i="29" s="1"/>
  <c r="E311" i="15"/>
  <c r="L311" i="15" s="1"/>
  <c r="D276" i="6"/>
  <c r="E301" i="28"/>
  <c r="L301" i="28" s="1"/>
  <c r="D265" i="6"/>
  <c r="E290" i="28"/>
  <c r="L290" i="28" s="1"/>
  <c r="D365" i="6"/>
  <c r="E390" i="28"/>
  <c r="L390" i="28" s="1"/>
  <c r="E269" i="28"/>
  <c r="D244" i="6"/>
  <c r="E367" i="15"/>
  <c r="L367" i="15" s="1"/>
  <c r="J342" i="6"/>
  <c r="E367" i="29"/>
  <c r="L367" i="29" s="1"/>
  <c r="E323" i="28"/>
  <c r="L323" i="28" s="1"/>
  <c r="D298" i="6"/>
  <c r="E322" i="15"/>
  <c r="L322" i="15" s="1"/>
  <c r="J297" i="6"/>
  <c r="E322" i="29"/>
  <c r="D354" i="6"/>
  <c r="E379" i="28"/>
  <c r="L379" i="28" s="1"/>
  <c r="N268" i="28"/>
  <c r="L268" i="28"/>
  <c r="E356" i="15"/>
  <c r="L356" i="15" s="1"/>
  <c r="E356" i="29"/>
  <c r="L356" i="29" s="1"/>
  <c r="J331" i="6"/>
  <c r="E345" i="29"/>
  <c r="L345" i="29" s="1"/>
  <c r="J320" i="6"/>
  <c r="E345" i="15"/>
  <c r="L345" i="15" s="1"/>
  <c r="E278" i="15"/>
  <c r="L278" i="15" s="1"/>
  <c r="J253" i="6"/>
  <c r="E278" i="29"/>
  <c r="L278" i="29" s="1"/>
  <c r="J275" i="6"/>
  <c r="E300" i="29"/>
  <c r="L300" i="29" s="1"/>
  <c r="E300" i="15"/>
  <c r="L300" i="15" s="1"/>
  <c r="J353" i="6"/>
  <c r="E378" i="29"/>
  <c r="L378" i="29" s="1"/>
  <c r="E378" i="15"/>
  <c r="L378" i="15" s="1"/>
  <c r="J254" i="6"/>
  <c r="E279" i="29"/>
  <c r="L279" i="29" s="1"/>
  <c r="E279" i="15"/>
  <c r="L279" i="15" s="1"/>
  <c r="J243" i="6"/>
  <c r="E268" i="29"/>
  <c r="E268" i="15"/>
  <c r="D343" i="6"/>
  <c r="E368" i="28"/>
  <c r="L368" i="28" s="1"/>
  <c r="J264" i="6"/>
  <c r="E289" i="29"/>
  <c r="L289" i="29" s="1"/>
  <c r="E289" i="15"/>
  <c r="L289" i="15" s="1"/>
  <c r="E357" i="28"/>
  <c r="L357" i="28" s="1"/>
  <c r="D332" i="6"/>
  <c r="D287" i="6"/>
  <c r="E312" i="28"/>
  <c r="L312" i="28" s="1"/>
  <c r="D266" i="6"/>
  <c r="E291" i="28"/>
  <c r="L291" i="28" s="1"/>
  <c r="D232" i="6"/>
  <c r="E257" i="28"/>
  <c r="L185" i="29"/>
  <c r="N185" i="29"/>
  <c r="O127" i="36"/>
  <c r="P127" i="36"/>
  <c r="L206" i="29"/>
  <c r="N206" i="29"/>
  <c r="E245" i="15"/>
  <c r="J220" i="6"/>
  <c r="E245" i="29"/>
  <c r="P130" i="36"/>
  <c r="O130" i="36"/>
  <c r="L255" i="29"/>
  <c r="N255" i="29"/>
  <c r="L196" i="29"/>
  <c r="N196" i="29"/>
  <c r="N196" i="15"/>
  <c r="L196" i="15"/>
  <c r="E266" i="15"/>
  <c r="E266" i="29"/>
  <c r="J241" i="6"/>
  <c r="N254" i="15"/>
  <c r="L254" i="15"/>
  <c r="L265" i="29"/>
  <c r="N265" i="29"/>
  <c r="N267" i="28"/>
  <c r="L267" i="28"/>
  <c r="N197" i="15"/>
  <c r="L197" i="15"/>
  <c r="O130" i="37"/>
  <c r="P130" i="37"/>
  <c r="N244" i="15"/>
  <c r="L244" i="15"/>
  <c r="O135" i="37"/>
  <c r="P135" i="37"/>
  <c r="O122" i="36"/>
  <c r="P122" i="36"/>
  <c r="N206" i="15"/>
  <c r="L206" i="15"/>
  <c r="N245" i="28"/>
  <c r="L245" i="28"/>
  <c r="P127" i="37"/>
  <c r="O127" i="37"/>
  <c r="L207" i="15"/>
  <c r="N207" i="15"/>
  <c r="P112" i="36"/>
  <c r="O112" i="36"/>
  <c r="N208" i="28"/>
  <c r="L208" i="28"/>
  <c r="P113" i="37"/>
  <c r="O113" i="37"/>
  <c r="L185" i="15"/>
  <c r="N185" i="15"/>
  <c r="P101" i="36"/>
  <c r="O101" i="36"/>
  <c r="N135" i="36"/>
  <c r="J136" i="36"/>
  <c r="K136" i="36"/>
  <c r="L265" i="15"/>
  <c r="N265" i="15"/>
  <c r="E208" i="29"/>
  <c r="E208" i="15"/>
  <c r="J183" i="6"/>
  <c r="O113" i="36"/>
  <c r="P113" i="36"/>
  <c r="E256" i="15"/>
  <c r="J231" i="6"/>
  <c r="E256" i="29"/>
  <c r="D184" i="6"/>
  <c r="E209" i="28"/>
  <c r="N244" i="29"/>
  <c r="L244" i="29"/>
  <c r="O101" i="37"/>
  <c r="P101" i="37"/>
  <c r="O122" i="37"/>
  <c r="P122" i="37"/>
  <c r="N207" i="29"/>
  <c r="L207" i="29"/>
  <c r="L255" i="15"/>
  <c r="N255" i="15"/>
  <c r="N136" i="36"/>
  <c r="P112" i="37"/>
  <c r="O112" i="37"/>
  <c r="L266" i="28"/>
  <c r="N266" i="28"/>
  <c r="N254" i="29"/>
  <c r="L254" i="29"/>
  <c r="E267" i="29"/>
  <c r="E267" i="15"/>
  <c r="J242" i="6"/>
  <c r="L197" i="29"/>
  <c r="N197" i="29"/>
  <c r="N136" i="37"/>
  <c r="N256" i="28"/>
  <c r="L256" i="28"/>
  <c r="E312" i="29" l="1"/>
  <c r="L312" i="29" s="1"/>
  <c r="J287" i="6"/>
  <c r="E312" i="15"/>
  <c r="L312" i="15" s="1"/>
  <c r="D344" i="6"/>
  <c r="E369" i="28"/>
  <c r="L369" i="28" s="1"/>
  <c r="N268" i="29"/>
  <c r="L268" i="29"/>
  <c r="E391" i="28"/>
  <c r="L391" i="28" s="1"/>
  <c r="D366" i="6"/>
  <c r="E323" i="29"/>
  <c r="L323" i="29" s="1"/>
  <c r="E323" i="15"/>
  <c r="L323" i="15" s="1"/>
  <c r="J298" i="6"/>
  <c r="D256" i="6"/>
  <c r="E281" i="28"/>
  <c r="L281" i="28" s="1"/>
  <c r="E301" i="29"/>
  <c r="L301" i="29" s="1"/>
  <c r="J276" i="6"/>
  <c r="E301" i="15"/>
  <c r="L301" i="15" s="1"/>
  <c r="D267" i="6"/>
  <c r="E292" i="28"/>
  <c r="L292" i="28" s="1"/>
  <c r="E291" i="29"/>
  <c r="L291" i="29" s="1"/>
  <c r="E291" i="15"/>
  <c r="L291" i="15" s="1"/>
  <c r="J266" i="6"/>
  <c r="D299" i="6"/>
  <c r="E324" i="28"/>
  <c r="L324" i="28" s="1"/>
  <c r="J343" i="6"/>
  <c r="E368" i="29"/>
  <c r="L368" i="29" s="1"/>
  <c r="E368" i="15"/>
  <c r="L368" i="15" s="1"/>
  <c r="L322" i="29"/>
  <c r="E290" i="15"/>
  <c r="L290" i="15" s="1"/>
  <c r="E290" i="29"/>
  <c r="L290" i="29" s="1"/>
  <c r="J265" i="6"/>
  <c r="E313" i="28"/>
  <c r="L313" i="28" s="1"/>
  <c r="D288" i="6"/>
  <c r="E334" i="15"/>
  <c r="L334" i="15" s="1"/>
  <c r="E334" i="29"/>
  <c r="J309" i="6"/>
  <c r="E303" i="28"/>
  <c r="L303" i="28" s="1"/>
  <c r="D278" i="6"/>
  <c r="E357" i="29"/>
  <c r="L357" i="29" s="1"/>
  <c r="E357" i="15"/>
  <c r="L357" i="15" s="1"/>
  <c r="J332" i="6"/>
  <c r="E380" i="28"/>
  <c r="L380" i="28" s="1"/>
  <c r="D355" i="6"/>
  <c r="D310" i="6"/>
  <c r="E335" i="28"/>
  <c r="L335" i="28" s="1"/>
  <c r="J244" i="6"/>
  <c r="E269" i="29"/>
  <c r="E269" i="15"/>
  <c r="E390" i="29"/>
  <c r="L390" i="29" s="1"/>
  <c r="J365" i="6"/>
  <c r="E390" i="15"/>
  <c r="L390" i="15" s="1"/>
  <c r="D277" i="6"/>
  <c r="E302" i="28"/>
  <c r="L302" i="28" s="1"/>
  <c r="N268" i="15"/>
  <c r="L268" i="15"/>
  <c r="J354" i="6"/>
  <c r="E379" i="29"/>
  <c r="L379" i="29" s="1"/>
  <c r="E379" i="15"/>
  <c r="L379" i="15" s="1"/>
  <c r="N269" i="28"/>
  <c r="L269" i="28"/>
  <c r="D377" i="6"/>
  <c r="E402" i="28"/>
  <c r="L402" i="28" s="1"/>
  <c r="E280" i="15"/>
  <c r="L280" i="15" s="1"/>
  <c r="J255" i="6"/>
  <c r="E280" i="29"/>
  <c r="L280" i="29" s="1"/>
  <c r="D321" i="6"/>
  <c r="E346" i="28"/>
  <c r="L346" i="28" s="1"/>
  <c r="N266" i="15"/>
  <c r="L266" i="15"/>
  <c r="N209" i="28"/>
  <c r="L209" i="28"/>
  <c r="N256" i="15"/>
  <c r="L256" i="15"/>
  <c r="N208" i="15"/>
  <c r="L208" i="15"/>
  <c r="L245" i="29"/>
  <c r="N245" i="29"/>
  <c r="O136" i="37"/>
  <c r="P136" i="37"/>
  <c r="L267" i="15"/>
  <c r="N267" i="15"/>
  <c r="P136" i="36"/>
  <c r="O136" i="36"/>
  <c r="E209" i="15"/>
  <c r="E209" i="29"/>
  <c r="J184" i="6"/>
  <c r="N208" i="29"/>
  <c r="L208" i="29"/>
  <c r="L257" i="28"/>
  <c r="N257" i="28"/>
  <c r="L267" i="29"/>
  <c r="N267" i="29"/>
  <c r="N256" i="29"/>
  <c r="L256" i="29"/>
  <c r="P135" i="36"/>
  <c r="O135" i="36"/>
  <c r="N266" i="29"/>
  <c r="L266" i="29"/>
  <c r="L245" i="15"/>
  <c r="N245" i="15"/>
  <c r="J232" i="6"/>
  <c r="E257" i="15"/>
  <c r="E257" i="29"/>
  <c r="D389" i="6" l="1"/>
  <c r="E414" i="28"/>
  <c r="L414" i="28" s="1"/>
  <c r="L269" i="29"/>
  <c r="N269" i="29"/>
  <c r="E347" i="28"/>
  <c r="L347" i="28" s="1"/>
  <c r="D322" i="6"/>
  <c r="E324" i="15"/>
  <c r="L324" i="15" s="1"/>
  <c r="J299" i="6"/>
  <c r="E324" i="29"/>
  <c r="L324" i="29" s="1"/>
  <c r="E281" i="15"/>
  <c r="L281" i="15" s="1"/>
  <c r="J256" i="6"/>
  <c r="E281" i="29"/>
  <c r="L281" i="29" s="1"/>
  <c r="E381" i="28"/>
  <c r="L381" i="28" s="1"/>
  <c r="D356" i="6"/>
  <c r="E402" i="29"/>
  <c r="L402" i="29" s="1"/>
  <c r="E402" i="15"/>
  <c r="L402" i="15" s="1"/>
  <c r="J377" i="6"/>
  <c r="E380" i="15"/>
  <c r="L380" i="15" s="1"/>
  <c r="J355" i="6"/>
  <c r="E380" i="29"/>
  <c r="L380" i="29" s="1"/>
  <c r="E315" i="28"/>
  <c r="L315" i="28" s="1"/>
  <c r="D290" i="6"/>
  <c r="E313" i="15"/>
  <c r="L313" i="15" s="1"/>
  <c r="J288" i="6"/>
  <c r="E313" i="29"/>
  <c r="L313" i="29" s="1"/>
  <c r="E336" i="28"/>
  <c r="L336" i="28" s="1"/>
  <c r="D311" i="6"/>
  <c r="D268" i="6"/>
  <c r="E293" i="28"/>
  <c r="L293" i="28" s="1"/>
  <c r="E391" i="29"/>
  <c r="L391" i="29" s="1"/>
  <c r="E391" i="15"/>
  <c r="L391" i="15" s="1"/>
  <c r="J366" i="6"/>
  <c r="J321" i="6"/>
  <c r="E346" i="29"/>
  <c r="E346" i="15"/>
  <c r="L346" i="15" s="1"/>
  <c r="E302" i="15"/>
  <c r="L302" i="15" s="1"/>
  <c r="J277" i="6"/>
  <c r="E302" i="29"/>
  <c r="L302" i="29" s="1"/>
  <c r="J267" i="6"/>
  <c r="E292" i="29"/>
  <c r="L292" i="29" s="1"/>
  <c r="E292" i="15"/>
  <c r="L292" i="15" s="1"/>
  <c r="E358" i="28"/>
  <c r="L358" i="28" s="1"/>
  <c r="D333" i="6"/>
  <c r="E314" i="28"/>
  <c r="L314" i="28" s="1"/>
  <c r="D289" i="6"/>
  <c r="L269" i="15"/>
  <c r="N269" i="15"/>
  <c r="J310" i="6"/>
  <c r="E335" i="29"/>
  <c r="L335" i="29" s="1"/>
  <c r="E335" i="15"/>
  <c r="L335" i="15" s="1"/>
  <c r="D367" i="6"/>
  <c r="E392" i="28"/>
  <c r="L392" i="28" s="1"/>
  <c r="E303" i="15"/>
  <c r="L303" i="15" s="1"/>
  <c r="E303" i="29"/>
  <c r="L303" i="29" s="1"/>
  <c r="J278" i="6"/>
  <c r="L334" i="29"/>
  <c r="E325" i="28"/>
  <c r="L325" i="28" s="1"/>
  <c r="D300" i="6"/>
  <c r="D279" i="6"/>
  <c r="E304" i="28"/>
  <c r="L304" i="28" s="1"/>
  <c r="D378" i="6"/>
  <c r="E403" i="28"/>
  <c r="L403" i="28" s="1"/>
  <c r="E369" i="29"/>
  <c r="L369" i="29" s="1"/>
  <c r="J344" i="6"/>
  <c r="E369" i="15"/>
  <c r="L369" i="15" s="1"/>
  <c r="N257" i="29"/>
  <c r="L257" i="29"/>
  <c r="L257" i="15"/>
  <c r="N257" i="15"/>
  <c r="N209" i="29"/>
  <c r="L209" i="29"/>
  <c r="N209" i="15"/>
  <c r="L209" i="15"/>
  <c r="E403" i="29" l="1"/>
  <c r="L403" i="29" s="1"/>
  <c r="E403" i="15"/>
  <c r="L403" i="15" s="1"/>
  <c r="J378" i="6"/>
  <c r="E325" i="29"/>
  <c r="L325" i="29" s="1"/>
  <c r="J300" i="6"/>
  <c r="E325" i="15"/>
  <c r="L325" i="15" s="1"/>
  <c r="E392" i="15"/>
  <c r="L392" i="15" s="1"/>
  <c r="J367" i="6"/>
  <c r="E392" i="29"/>
  <c r="L392" i="29" s="1"/>
  <c r="E370" i="28"/>
  <c r="L370" i="28" s="1"/>
  <c r="D345" i="6"/>
  <c r="L346" i="29"/>
  <c r="J311" i="6"/>
  <c r="E336" i="29"/>
  <c r="L336" i="29" s="1"/>
  <c r="E336" i="15"/>
  <c r="L336" i="15" s="1"/>
  <c r="E327" i="28"/>
  <c r="L327" i="28" s="1"/>
  <c r="D302" i="6"/>
  <c r="J322" i="6"/>
  <c r="E347" i="15"/>
  <c r="L347" i="15" s="1"/>
  <c r="E347" i="29"/>
  <c r="L347" i="29" s="1"/>
  <c r="D379" i="6"/>
  <c r="E404" i="28"/>
  <c r="L404" i="28" s="1"/>
  <c r="D301" i="6"/>
  <c r="E326" i="28"/>
  <c r="L326" i="28" s="1"/>
  <c r="E393" i="28"/>
  <c r="L393" i="28" s="1"/>
  <c r="D368" i="6"/>
  <c r="E304" i="29"/>
  <c r="L304" i="29" s="1"/>
  <c r="E304" i="15"/>
  <c r="L304" i="15" s="1"/>
  <c r="J279" i="6"/>
  <c r="D312" i="6"/>
  <c r="E337" i="28"/>
  <c r="L337" i="28" s="1"/>
  <c r="E358" i="15"/>
  <c r="L358" i="15" s="1"/>
  <c r="J333" i="6"/>
  <c r="E358" i="29"/>
  <c r="E293" i="15"/>
  <c r="L293" i="15" s="1"/>
  <c r="E293" i="29"/>
  <c r="L293" i="29" s="1"/>
  <c r="J268" i="6"/>
  <c r="D323" i="6"/>
  <c r="E348" i="28"/>
  <c r="L348" i="28" s="1"/>
  <c r="J290" i="6"/>
  <c r="E315" i="29"/>
  <c r="L315" i="29" s="1"/>
  <c r="E315" i="15"/>
  <c r="L315" i="15" s="1"/>
  <c r="E359" i="28"/>
  <c r="L359" i="28" s="1"/>
  <c r="D334" i="6"/>
  <c r="E426" i="28"/>
  <c r="L426" i="28" s="1"/>
  <c r="D401" i="6"/>
  <c r="D390" i="6"/>
  <c r="E415" i="28"/>
  <c r="L415" i="28" s="1"/>
  <c r="D291" i="6"/>
  <c r="E316" i="28"/>
  <c r="L316" i="28" s="1"/>
  <c r="E314" i="29"/>
  <c r="L314" i="29" s="1"/>
  <c r="E314" i="15"/>
  <c r="L314" i="15" s="1"/>
  <c r="J289" i="6"/>
  <c r="D280" i="6"/>
  <c r="E305" i="28"/>
  <c r="L305" i="28" s="1"/>
  <c r="E381" i="15"/>
  <c r="L381" i="15" s="1"/>
  <c r="E381" i="29"/>
  <c r="L381" i="29" s="1"/>
  <c r="J356" i="6"/>
  <c r="E414" i="29"/>
  <c r="L414" i="29" s="1"/>
  <c r="J389" i="6"/>
  <c r="E414" i="15"/>
  <c r="L414" i="15" s="1"/>
  <c r="E331" i="12"/>
  <c r="L331" i="12" s="1"/>
  <c r="I345" i="6"/>
  <c r="E370" i="14" s="1"/>
  <c r="L370" i="14" s="1"/>
  <c r="G338" i="6"/>
  <c r="I352" i="6"/>
  <c r="E377" i="14" s="1"/>
  <c r="L377" i="14" s="1"/>
  <c r="E307" i="12"/>
  <c r="G283" i="6"/>
  <c r="E308" i="7" s="1"/>
  <c r="L308" i="7" s="1"/>
  <c r="E398" i="12"/>
  <c r="L398" i="12" s="1"/>
  <c r="I327" i="6"/>
  <c r="E352" i="14" s="1"/>
  <c r="L352" i="14" s="1"/>
  <c r="G328" i="6"/>
  <c r="E353" i="7" s="1"/>
  <c r="L353" i="7" s="1"/>
  <c r="E327" i="12"/>
  <c r="I294" i="6"/>
  <c r="E319" i="14" s="1"/>
  <c r="L319" i="14" s="1"/>
  <c r="E202" i="12"/>
  <c r="I307" i="6"/>
  <c r="E332" i="14" s="1"/>
  <c r="L332" i="14" s="1"/>
  <c r="E255" i="12"/>
  <c r="G370" i="6"/>
  <c r="E395" i="7" s="1"/>
  <c r="L395" i="7" s="1"/>
  <c r="E107" i="12"/>
  <c r="G326" i="6"/>
  <c r="E351" i="7" s="1"/>
  <c r="I325" i="6"/>
  <c r="E350" i="14" s="1"/>
  <c r="L350" i="14" s="1"/>
  <c r="I315" i="6"/>
  <c r="E340" i="14" s="1"/>
  <c r="L340" i="14" s="1"/>
  <c r="C376" i="6"/>
  <c r="G365" i="6"/>
  <c r="E390" i="7" s="1"/>
  <c r="L390" i="7" s="1"/>
  <c r="G290" i="6"/>
  <c r="E315" i="7" s="1"/>
  <c r="E248" i="12"/>
  <c r="I231" i="6"/>
  <c r="E256" i="14" s="1"/>
  <c r="L256" i="14" s="1"/>
  <c r="E256" i="12"/>
  <c r="I356" i="6"/>
  <c r="E381" i="14" s="1"/>
  <c r="L381" i="14" s="1"/>
  <c r="E220" i="12"/>
  <c r="E116" i="12"/>
  <c r="E95" i="12"/>
  <c r="E345" i="12"/>
  <c r="L345" i="12" s="1"/>
  <c r="G256" i="6"/>
  <c r="E281" i="7" s="1"/>
  <c r="L281" i="7" s="1"/>
  <c r="E280" i="12"/>
  <c r="I323" i="6"/>
  <c r="E348" i="14" s="1"/>
  <c r="L348" i="14" s="1"/>
  <c r="I281" i="6"/>
  <c r="E306" i="14" s="1"/>
  <c r="L306" i="14" s="1"/>
  <c r="I317" i="6"/>
  <c r="E342" i="14" s="1"/>
  <c r="L342" i="14" s="1"/>
  <c r="I297" i="6"/>
  <c r="E322" i="14" s="1"/>
  <c r="L322" i="14" s="1"/>
  <c r="I296" i="6"/>
  <c r="E321" i="14" s="1"/>
  <c r="L321" i="14" s="1"/>
  <c r="G291" i="6"/>
  <c r="E316" i="7" s="1"/>
  <c r="L316" i="7" s="1"/>
  <c r="G359" i="6"/>
  <c r="E384" i="7" s="1"/>
  <c r="L384" i="7" s="1"/>
  <c r="E254" i="12"/>
  <c r="E155" i="12"/>
  <c r="E219" i="12"/>
  <c r="G177" i="6"/>
  <c r="E202" i="7" s="1"/>
  <c r="L202" i="7" s="1"/>
  <c r="E207" i="12"/>
  <c r="G182" i="6"/>
  <c r="E378" i="12"/>
  <c r="G354" i="6"/>
  <c r="E379" i="7" s="1"/>
  <c r="L379" i="7" s="1"/>
  <c r="E374" i="12"/>
  <c r="E147" i="12"/>
  <c r="I333" i="6"/>
  <c r="E358" i="14" s="1"/>
  <c r="L358" i="14" s="1"/>
  <c r="G239" i="6"/>
  <c r="E264" i="7" s="1"/>
  <c r="L264" i="7" s="1"/>
  <c r="I301" i="6"/>
  <c r="E326" i="14" s="1"/>
  <c r="L326" i="14" s="1"/>
  <c r="G302" i="6"/>
  <c r="I285" i="6"/>
  <c r="E310" i="14" s="1"/>
  <c r="L310" i="14" s="1"/>
  <c r="I319" i="6"/>
  <c r="E344" i="14" s="1"/>
  <c r="L344" i="14" s="1"/>
  <c r="E344" i="12"/>
  <c r="E120" i="12"/>
  <c r="I121" i="6"/>
  <c r="E146" i="14" s="1"/>
  <c r="L146" i="14" s="1"/>
  <c r="E146" i="12"/>
  <c r="I188" i="6"/>
  <c r="E213" i="14" s="1"/>
  <c r="L213" i="14" s="1"/>
  <c r="E305" i="12"/>
  <c r="G171" i="6"/>
  <c r="E196" i="7" s="1"/>
  <c r="L196" i="7" s="1"/>
  <c r="G363" i="6"/>
  <c r="E388" i="7" s="1"/>
  <c r="L388" i="7" s="1"/>
  <c r="I304" i="6"/>
  <c r="E329" i="14" s="1"/>
  <c r="L329" i="14" s="1"/>
  <c r="G305" i="6"/>
  <c r="E330" i="7" s="1"/>
  <c r="L330" i="7" s="1"/>
  <c r="I371" i="6"/>
  <c r="E396" i="14" s="1"/>
  <c r="L396" i="14" s="1"/>
  <c r="G288" i="6"/>
  <c r="E313" i="7" s="1"/>
  <c r="L313" i="7" s="1"/>
  <c r="E126" i="12"/>
  <c r="G243" i="6"/>
  <c r="E268" i="7" s="1"/>
  <c r="L268" i="7" s="1"/>
  <c r="I94" i="6"/>
  <c r="E119" i="14" s="1"/>
  <c r="L119" i="14" s="1"/>
  <c r="E131" i="12"/>
  <c r="G261" i="6"/>
  <c r="E286" i="7" s="1"/>
  <c r="L286" i="7" s="1"/>
  <c r="E138" i="12"/>
  <c r="G77" i="6"/>
  <c r="E102" i="7" s="1"/>
  <c r="L102" i="7" s="1"/>
  <c r="E94" i="12"/>
  <c r="E372" i="12"/>
  <c r="G347" i="6"/>
  <c r="E372" i="7" s="1"/>
  <c r="L372" i="7" s="1"/>
  <c r="I346" i="6"/>
  <c r="E371" i="14" s="1"/>
  <c r="L371" i="14" s="1"/>
  <c r="I332" i="6"/>
  <c r="E357" i="14" s="1"/>
  <c r="L357" i="14" s="1"/>
  <c r="G113" i="6"/>
  <c r="E138" i="7" s="1"/>
  <c r="L138" i="7" s="1"/>
  <c r="I328" i="6"/>
  <c r="E353" i="14" s="1"/>
  <c r="L353" i="14" s="1"/>
  <c r="I259" i="6"/>
  <c r="E284" i="14" s="1"/>
  <c r="L284" i="14" s="1"/>
  <c r="G340" i="6"/>
  <c r="E365" i="7" s="1"/>
  <c r="L365" i="7" s="1"/>
  <c r="E364" i="12"/>
  <c r="I225" i="6"/>
  <c r="E250" i="14" s="1"/>
  <c r="L250" i="14" s="1"/>
  <c r="G93" i="6"/>
  <c r="E118" i="7"/>
  <c r="L118" i="7" s="1"/>
  <c r="I58" i="6"/>
  <c r="E83" i="14" s="1"/>
  <c r="L83" i="14" s="1"/>
  <c r="G59" i="6"/>
  <c r="E84" i="7"/>
  <c r="L84" i="7" s="1"/>
  <c r="G148" i="6"/>
  <c r="E173" i="7" s="1"/>
  <c r="L173" i="7" s="1"/>
  <c r="E359" i="12"/>
  <c r="L359" i="12" s="1"/>
  <c r="G87" i="6"/>
  <c r="E112" i="7" s="1"/>
  <c r="L112" i="7" s="1"/>
  <c r="G254" i="6"/>
  <c r="E278" i="12"/>
  <c r="E282" i="12"/>
  <c r="L282" i="12" s="1"/>
  <c r="G258" i="6"/>
  <c r="E283" i="7" s="1"/>
  <c r="L283" i="7" s="1"/>
  <c r="G360" i="6"/>
  <c r="E385" i="7" s="1"/>
  <c r="L385" i="7" s="1"/>
  <c r="G356" i="6"/>
  <c r="E381" i="7" s="1"/>
  <c r="L381" i="7" s="1"/>
  <c r="I204" i="6"/>
  <c r="E229" i="14" s="1"/>
  <c r="L229" i="14" s="1"/>
  <c r="E229" i="12"/>
  <c r="G349" i="6"/>
  <c r="E374" i="7" s="1"/>
  <c r="L374" i="7" s="1"/>
  <c r="I303" i="6"/>
  <c r="E328" i="14" s="1"/>
  <c r="L328" i="14" s="1"/>
  <c r="G304" i="6"/>
  <c r="E329" i="7" s="1"/>
  <c r="L329" i="7" s="1"/>
  <c r="I300" i="6"/>
  <c r="E325" i="14" s="1"/>
  <c r="L325" i="14" s="1"/>
  <c r="G301" i="6"/>
  <c r="E326" i="7" s="1"/>
  <c r="L326" i="7" s="1"/>
  <c r="G204" i="6"/>
  <c r="E229" i="7" s="1"/>
  <c r="L229" i="7" s="1"/>
  <c r="E367" i="12"/>
  <c r="I93" i="6"/>
  <c r="E118" i="14" s="1"/>
  <c r="L118" i="14" s="1"/>
  <c r="I81" i="6"/>
  <c r="E106" i="14" s="1"/>
  <c r="L106" i="14" s="1"/>
  <c r="I262" i="6"/>
  <c r="E287" i="14" s="1"/>
  <c r="L287" i="14" s="1"/>
  <c r="E287" i="12"/>
  <c r="I309" i="6"/>
  <c r="E334" i="14" s="1"/>
  <c r="L334" i="14" s="1"/>
  <c r="G310" i="6"/>
  <c r="E335" i="7" s="1"/>
  <c r="L335" i="7" s="1"/>
  <c r="I233" i="6"/>
  <c r="E258" i="14" s="1"/>
  <c r="L258" i="14" s="1"/>
  <c r="E205" i="12"/>
  <c r="E191" i="12"/>
  <c r="E230" i="12"/>
  <c r="I284" i="6"/>
  <c r="E309" i="14" s="1"/>
  <c r="L309" i="14" s="1"/>
  <c r="E283" i="12"/>
  <c r="G213" i="6"/>
  <c r="E238" i="7" s="1"/>
  <c r="L238" i="7" s="1"/>
  <c r="G188" i="6"/>
  <c r="E213" i="7" s="1"/>
  <c r="L213" i="7" s="1"/>
  <c r="I187" i="6"/>
  <c r="E212" i="14" s="1"/>
  <c r="L212" i="14" s="1"/>
  <c r="I211" i="6"/>
  <c r="E236" i="14" s="1"/>
  <c r="L236" i="14" s="1"/>
  <c r="E236" i="12"/>
  <c r="E395" i="12"/>
  <c r="E165" i="12"/>
  <c r="G287" i="6"/>
  <c r="E312" i="7" s="1"/>
  <c r="L312" i="7" s="1"/>
  <c r="E311" i="12"/>
  <c r="I208" i="6"/>
  <c r="E233" i="14" s="1"/>
  <c r="L233" i="14" s="1"/>
  <c r="G209" i="6"/>
  <c r="E234" i="7" s="1"/>
  <c r="L234" i="7" s="1"/>
  <c r="I298" i="6"/>
  <c r="E323" i="14" s="1"/>
  <c r="L323" i="14" s="1"/>
  <c r="E133" i="12"/>
  <c r="G197" i="6"/>
  <c r="E222" i="7" s="1"/>
  <c r="L222" i="7" s="1"/>
  <c r="E221" i="12"/>
  <c r="I215" i="6"/>
  <c r="E240" i="14" s="1"/>
  <c r="L240" i="14" s="1"/>
  <c r="I148" i="6"/>
  <c r="E173" i="14" s="1"/>
  <c r="L173" i="14" s="1"/>
  <c r="G175" i="6"/>
  <c r="E200" i="7" s="1"/>
  <c r="L200" i="7" s="1"/>
  <c r="I192" i="6"/>
  <c r="E217" i="14" s="1"/>
  <c r="L217" i="14" s="1"/>
  <c r="G139" i="6"/>
  <c r="E164" i="7" s="1"/>
  <c r="L164" i="7" s="1"/>
  <c r="G351" i="6"/>
  <c r="E376" i="7" s="1"/>
  <c r="L376" i="7" s="1"/>
  <c r="E375" i="12"/>
  <c r="E375" i="30" s="1"/>
  <c r="L375" i="30" s="1"/>
  <c r="I199" i="6"/>
  <c r="E224" i="14" s="1"/>
  <c r="L224" i="14" s="1"/>
  <c r="G200" i="6"/>
  <c r="E225" i="7" s="1"/>
  <c r="L225" i="7" s="1"/>
  <c r="I87" i="6"/>
  <c r="E112" i="14" s="1"/>
  <c r="L112" i="14" s="1"/>
  <c r="G250" i="6"/>
  <c r="E275" i="7" s="1"/>
  <c r="L275" i="7" s="1"/>
  <c r="E274" i="12"/>
  <c r="I324" i="6"/>
  <c r="E349" i="14" s="1"/>
  <c r="L349" i="14" s="1"/>
  <c r="E376" i="12"/>
  <c r="E87" i="12"/>
  <c r="G339" i="6"/>
  <c r="E364" i="7" s="1"/>
  <c r="L364" i="7" s="1"/>
  <c r="I344" i="6"/>
  <c r="E369" i="14" s="1"/>
  <c r="L369" i="14" s="1"/>
  <c r="E121" i="12"/>
  <c r="I237" i="6"/>
  <c r="E262" i="14" s="1"/>
  <c r="L262" i="14" s="1"/>
  <c r="E151" i="12"/>
  <c r="G336" i="6"/>
  <c r="E361" i="7" s="1"/>
  <c r="L361" i="7" s="1"/>
  <c r="E167" i="12"/>
  <c r="E169" i="12"/>
  <c r="E324" i="12"/>
  <c r="I299" i="6"/>
  <c r="E324" i="14" s="1"/>
  <c r="L324" i="14" s="1"/>
  <c r="G373" i="6"/>
  <c r="E398" i="7" s="1"/>
  <c r="L398" i="7" s="1"/>
  <c r="G186" i="6"/>
  <c r="E211" i="7" s="1"/>
  <c r="L211" i="7" s="1"/>
  <c r="E385" i="12"/>
  <c r="E335" i="12"/>
  <c r="I316" i="6"/>
  <c r="E341" i="14" s="1"/>
  <c r="L341" i="14" s="1"/>
  <c r="E197" i="12"/>
  <c r="I172" i="6"/>
  <c r="E197" i="14" s="1"/>
  <c r="L197" i="14" s="1"/>
  <c r="G173" i="6"/>
  <c r="E198" i="7" s="1"/>
  <c r="L198" i="7" s="1"/>
  <c r="G355" i="6"/>
  <c r="E380" i="7" s="1"/>
  <c r="L380" i="7" s="1"/>
  <c r="E135" i="12"/>
  <c r="I251" i="6"/>
  <c r="E276" i="14" s="1"/>
  <c r="L276" i="14" s="1"/>
  <c r="E235" i="12"/>
  <c r="I252" i="6"/>
  <c r="E277" i="14" s="1"/>
  <c r="L277" i="14" s="1"/>
  <c r="I292" i="6"/>
  <c r="E317" i="14" s="1"/>
  <c r="L317" i="14" s="1"/>
  <c r="I200" i="6"/>
  <c r="E225" i="14" s="1"/>
  <c r="L225" i="14" s="1"/>
  <c r="E247" i="12"/>
  <c r="I314" i="6"/>
  <c r="I329" i="6"/>
  <c r="E354" i="14" s="1"/>
  <c r="L354" i="14" s="1"/>
  <c r="G330" i="6"/>
  <c r="E355" i="7" s="1"/>
  <c r="L355" i="7" s="1"/>
  <c r="I79" i="6"/>
  <c r="E104" i="14" s="1"/>
  <c r="L104" i="14" s="1"/>
  <c r="I71" i="6"/>
  <c r="E96" i="14" s="1"/>
  <c r="L96" i="14" s="1"/>
  <c r="G264" i="6"/>
  <c r="E289" i="7" s="1"/>
  <c r="L289" i="7" s="1"/>
  <c r="E366" i="12"/>
  <c r="I322" i="6"/>
  <c r="E347" i="14" s="1"/>
  <c r="L347" i="14" s="1"/>
  <c r="I207" i="6"/>
  <c r="E232" i="14" s="1"/>
  <c r="L232" i="14" s="1"/>
  <c r="I311" i="6"/>
  <c r="E336" i="14" s="1"/>
  <c r="L336" i="14" s="1"/>
  <c r="G103" i="6"/>
  <c r="E128" i="7" s="1"/>
  <c r="L128" i="7" s="1"/>
  <c r="I330" i="6"/>
  <c r="E355" i="14" s="1"/>
  <c r="L355" i="14" s="1"/>
  <c r="E265" i="12"/>
  <c r="G241" i="6"/>
  <c r="E266" i="7" s="1"/>
  <c r="L266" i="7" s="1"/>
  <c r="G284" i="6"/>
  <c r="E309" i="7" s="1"/>
  <c r="L309" i="7" s="1"/>
  <c r="I228" i="6"/>
  <c r="E253" i="14" s="1"/>
  <c r="L253" i="14" s="1"/>
  <c r="I60" i="6"/>
  <c r="E85" i="14" s="1"/>
  <c r="L85" i="14" s="1"/>
  <c r="G137" i="6"/>
  <c r="E162" i="7" s="1"/>
  <c r="L162" i="7" s="1"/>
  <c r="G309" i="6"/>
  <c r="E334" i="7" s="1"/>
  <c r="L334" i="7" s="1"/>
  <c r="G262" i="6"/>
  <c r="E287" i="7" s="1"/>
  <c r="L287" i="7" s="1"/>
  <c r="E156" i="12"/>
  <c r="I295" i="6"/>
  <c r="E320" i="14" s="1"/>
  <c r="L320" i="14" s="1"/>
  <c r="E96" i="12"/>
  <c r="G72" i="6"/>
  <c r="E97" i="7" s="1"/>
  <c r="L97" i="7" s="1"/>
  <c r="E132" i="12"/>
  <c r="G101" i="6"/>
  <c r="E126" i="7" s="1"/>
  <c r="L126" i="7" s="1"/>
  <c r="I165" i="6"/>
  <c r="E190" i="14" s="1"/>
  <c r="L190" i="14" s="1"/>
  <c r="E124" i="12"/>
  <c r="G120" i="6"/>
  <c r="E145" i="7" s="1"/>
  <c r="L145" i="7" s="1"/>
  <c r="G110" i="6"/>
  <c r="G215" i="6"/>
  <c r="E240" i="7" s="1"/>
  <c r="L240" i="7" s="1"/>
  <c r="I117" i="6"/>
  <c r="E142" i="14" s="1"/>
  <c r="L142" i="14" s="1"/>
  <c r="G344" i="6"/>
  <c r="E369" i="7" s="1"/>
  <c r="L369" i="7" s="1"/>
  <c r="E103" i="12"/>
  <c r="G79" i="6"/>
  <c r="E104" i="7" s="1"/>
  <c r="L104" i="7" s="1"/>
  <c r="E268" i="12"/>
  <c r="E114" i="12"/>
  <c r="I89" i="6"/>
  <c r="E114" i="14" s="1"/>
  <c r="L114" i="14" s="1"/>
  <c r="G90" i="6"/>
  <c r="E115" i="7" s="1"/>
  <c r="L115" i="7" s="1"/>
  <c r="G176" i="6"/>
  <c r="E201" i="7" s="1"/>
  <c r="L201" i="7" s="1"/>
  <c r="I84" i="6"/>
  <c r="E109" i="14" s="1"/>
  <c r="L109" i="14" s="1"/>
  <c r="G251" i="6"/>
  <c r="E276" i="7" s="1"/>
  <c r="L276" i="7" s="1"/>
  <c r="I326" i="6"/>
  <c r="G198" i="6"/>
  <c r="E223" i="7" s="1"/>
  <c r="L223" i="7" s="1"/>
  <c r="I321" i="6"/>
  <c r="E346" i="14" s="1"/>
  <c r="L346" i="14" s="1"/>
  <c r="G116" i="6"/>
  <c r="E141" i="7" s="1"/>
  <c r="L141" i="7" s="1"/>
  <c r="E140" i="12"/>
  <c r="I331" i="6"/>
  <c r="E356" i="14" s="1"/>
  <c r="L356" i="14" s="1"/>
  <c r="G332" i="6"/>
  <c r="E357" i="7" s="1"/>
  <c r="L357" i="7" s="1"/>
  <c r="I288" i="6"/>
  <c r="E313" i="14" s="1"/>
  <c r="L313" i="14" s="1"/>
  <c r="I151" i="6"/>
  <c r="E176" i="14" s="1"/>
  <c r="L176" i="14" s="1"/>
  <c r="E152" i="12"/>
  <c r="E182" i="12"/>
  <c r="E91" i="12"/>
  <c r="E90" i="12"/>
  <c r="E273" i="12"/>
  <c r="I232" i="6"/>
  <c r="E257" i="14" s="1"/>
  <c r="L257" i="14" s="1"/>
  <c r="E257" i="12"/>
  <c r="E194" i="12"/>
  <c r="I235" i="6"/>
  <c r="E260" i="14" s="1"/>
  <c r="L260" i="14" s="1"/>
  <c r="E260" i="12"/>
  <c r="E158" i="12"/>
  <c r="G129" i="6"/>
  <c r="E154" i="7" s="1"/>
  <c r="L154" i="7" s="1"/>
  <c r="E108" i="12"/>
  <c r="G265" i="6"/>
  <c r="E290" i="7" s="1"/>
  <c r="L290" i="7" s="1"/>
  <c r="E289" i="12"/>
  <c r="L289" i="12" s="1"/>
  <c r="E88" i="12"/>
  <c r="G168" i="6"/>
  <c r="E193" i="7" s="1"/>
  <c r="L193" i="7" s="1"/>
  <c r="E93" i="12"/>
  <c r="I77" i="6"/>
  <c r="E102" i="14" s="1"/>
  <c r="L102" i="14" s="1"/>
  <c r="E264" i="12"/>
  <c r="G153" i="6"/>
  <c r="E178" i="7" s="1"/>
  <c r="L178" i="7" s="1"/>
  <c r="I150" i="6"/>
  <c r="E175" i="14" s="1"/>
  <c r="L175" i="14" s="1"/>
  <c r="I305" i="6"/>
  <c r="E330" i="14" s="1"/>
  <c r="L330" i="14" s="1"/>
  <c r="E174" i="12"/>
  <c r="G74" i="6"/>
  <c r="I184" i="6"/>
  <c r="E209" i="14" s="1"/>
  <c r="L209" i="14" s="1"/>
  <c r="G185" i="6"/>
  <c r="E210" i="7" s="1"/>
  <c r="L210" i="7" s="1"/>
  <c r="E122" i="12"/>
  <c r="G75" i="6"/>
  <c r="E100" i="7" s="1"/>
  <c r="L100" i="7" s="1"/>
  <c r="I124" i="6"/>
  <c r="E149" i="14" s="1"/>
  <c r="L149" i="14" s="1"/>
  <c r="I312" i="6"/>
  <c r="E337" i="14" s="1"/>
  <c r="L337" i="14" s="1"/>
  <c r="E181" i="12"/>
  <c r="D57" i="36"/>
  <c r="E204" i="12"/>
  <c r="G180" i="6"/>
  <c r="E205" i="7" s="1"/>
  <c r="L205" i="7" s="1"/>
  <c r="I209" i="6"/>
  <c r="E234" i="14" s="1"/>
  <c r="L234" i="14" s="1"/>
  <c r="G362" i="6"/>
  <c r="E304" i="12"/>
  <c r="E180" i="12"/>
  <c r="G227" i="6"/>
  <c r="E252" i="7" s="1"/>
  <c r="L252" i="7" s="1"/>
  <c r="E251" i="12"/>
  <c r="E82" i="12"/>
  <c r="E154" i="12"/>
  <c r="E272" i="12"/>
  <c r="I247" i="6"/>
  <c r="E272" i="14" s="1"/>
  <c r="L272" i="14" s="1"/>
  <c r="C375" i="6"/>
  <c r="I340" i="6"/>
  <c r="E365" i="14" s="1"/>
  <c r="L365" i="14" s="1"/>
  <c r="E164" i="12"/>
  <c r="G140" i="6"/>
  <c r="E165" i="7" s="1"/>
  <c r="L165" i="7" s="1"/>
  <c r="G165" i="6"/>
  <c r="E190" i="7" s="1"/>
  <c r="L190" i="7" s="1"/>
  <c r="G73" i="6"/>
  <c r="E98" i="7" s="1"/>
  <c r="L98" i="7" s="1"/>
  <c r="I227" i="6"/>
  <c r="E252" i="14" s="1"/>
  <c r="L252" i="14" s="1"/>
  <c r="I245" i="6"/>
  <c r="E270" i="14" s="1"/>
  <c r="L270" i="14" s="1"/>
  <c r="E183" i="12"/>
  <c r="L183" i="12" s="1"/>
  <c r="G159" i="6"/>
  <c r="E184" i="7" s="1"/>
  <c r="L184" i="7" s="1"/>
  <c r="I244" i="6"/>
  <c r="E269" i="14" s="1"/>
  <c r="L269" i="14" s="1"/>
  <c r="I59" i="6"/>
  <c r="E84" i="14" s="1"/>
  <c r="L84" i="14" s="1"/>
  <c r="I236" i="6"/>
  <c r="E261" i="14" s="1"/>
  <c r="L261" i="14" s="1"/>
  <c r="I159" i="6"/>
  <c r="E184" i="14" s="1"/>
  <c r="L184" i="14" s="1"/>
  <c r="G203" i="6"/>
  <c r="E228" i="7" s="1"/>
  <c r="L228" i="7" s="1"/>
  <c r="I173" i="6"/>
  <c r="E198" i="14" s="1"/>
  <c r="L198" i="14" s="1"/>
  <c r="E198" i="12"/>
  <c r="I161" i="6"/>
  <c r="E186" i="14" s="1"/>
  <c r="L186" i="14" s="1"/>
  <c r="E297" i="12"/>
  <c r="I190" i="6"/>
  <c r="E215" i="14" s="1"/>
  <c r="L215" i="14" s="1"/>
  <c r="I224" i="6"/>
  <c r="E249" i="14" s="1"/>
  <c r="L249" i="14" s="1"/>
  <c r="E249" i="12"/>
  <c r="E271" i="12"/>
  <c r="G154" i="6"/>
  <c r="E179" i="7" s="1"/>
  <c r="L179" i="7" s="1"/>
  <c r="E178" i="12"/>
  <c r="G169" i="6"/>
  <c r="E194" i="7" s="1"/>
  <c r="L194" i="7" s="1"/>
  <c r="E193" i="12"/>
  <c r="I90" i="6"/>
  <c r="E115" i="14" s="1"/>
  <c r="L115" i="14" s="1"/>
  <c r="E115" i="12"/>
  <c r="I234" i="6"/>
  <c r="E259" i="14" s="1"/>
  <c r="L259" i="14" s="1"/>
  <c r="E259" i="12"/>
  <c r="I270" i="6"/>
  <c r="E295" i="14" s="1"/>
  <c r="L295" i="14" s="1"/>
  <c r="G319" i="6"/>
  <c r="E344" i="7" s="1"/>
  <c r="L344" i="7" s="1"/>
  <c r="E343" i="12"/>
  <c r="I274" i="6"/>
  <c r="E299" i="14" s="1"/>
  <c r="L299" i="14" s="1"/>
  <c r="I216" i="6"/>
  <c r="E241" i="14" s="1"/>
  <c r="L241" i="14" s="1"/>
  <c r="E241" i="12"/>
  <c r="E291" i="12"/>
  <c r="E279" i="12"/>
  <c r="G155" i="6"/>
  <c r="E180" i="7" s="1"/>
  <c r="L180" i="7" s="1"/>
  <c r="E179" i="12"/>
  <c r="G218" i="6"/>
  <c r="E293" i="12"/>
  <c r="E281" i="12"/>
  <c r="E216" i="12"/>
  <c r="E296" i="12"/>
  <c r="I213" i="6"/>
  <c r="E238" i="14" s="1"/>
  <c r="L238" i="14" s="1"/>
  <c r="E238" i="12"/>
  <c r="G199" i="6"/>
  <c r="E224" i="7" s="1"/>
  <c r="L224" i="7" s="1"/>
  <c r="I143" i="6"/>
  <c r="E168" i="14" s="1"/>
  <c r="L168" i="14" s="1"/>
  <c r="G105" i="6"/>
  <c r="E130" i="7" s="1"/>
  <c r="L130" i="7" s="1"/>
  <c r="E129" i="12"/>
  <c r="I178" i="6"/>
  <c r="E203" i="14" s="1"/>
  <c r="L203" i="14" s="1"/>
  <c r="E246" i="12"/>
  <c r="E245" i="12"/>
  <c r="G142" i="6"/>
  <c r="E167" i="7" s="1"/>
  <c r="L167" i="7" s="1"/>
  <c r="E290" i="12"/>
  <c r="E290" i="30" s="1"/>
  <c r="L290" i="30" s="1"/>
  <c r="G207" i="6"/>
  <c r="E232" i="7" s="1"/>
  <c r="L232" i="7" s="1"/>
  <c r="I189" i="6"/>
  <c r="E214" i="14" s="1"/>
  <c r="L214" i="14" s="1"/>
  <c r="G278" i="6"/>
  <c r="E128" i="12"/>
  <c r="I98" i="6"/>
  <c r="E123" i="14" s="1"/>
  <c r="L123" i="14" s="1"/>
  <c r="E150" i="12"/>
  <c r="E92" i="12"/>
  <c r="G274" i="6"/>
  <c r="E299" i="7" s="1"/>
  <c r="L299" i="7" s="1"/>
  <c r="E100" i="12"/>
  <c r="E86" i="12"/>
  <c r="G270" i="6"/>
  <c r="E295" i="7" s="1"/>
  <c r="L295" i="7" s="1"/>
  <c r="G366" i="6"/>
  <c r="E391" i="7" s="1"/>
  <c r="L391" i="7" s="1"/>
  <c r="I275" i="6"/>
  <c r="E300" i="14" s="1"/>
  <c r="L300" i="14" s="1"/>
  <c r="G147" i="6" l="1"/>
  <c r="E172" i="7" s="1"/>
  <c r="L172" i="7" s="1"/>
  <c r="I146" i="6"/>
  <c r="E298" i="12"/>
  <c r="E214" i="12"/>
  <c r="E231" i="12"/>
  <c r="E166" i="12"/>
  <c r="G222" i="6"/>
  <c r="E247" i="7" s="1"/>
  <c r="L247" i="7" s="1"/>
  <c r="I221" i="6"/>
  <c r="E246" i="14" s="1"/>
  <c r="L246" i="14" s="1"/>
  <c r="I246" i="6"/>
  <c r="E271" i="14" s="1"/>
  <c r="L271" i="14" s="1"/>
  <c r="G247" i="6"/>
  <c r="E272" i="7" s="1"/>
  <c r="L272" i="7" s="1"/>
  <c r="I293" i="6"/>
  <c r="E318" i="14" s="1"/>
  <c r="L318" i="14" s="1"/>
  <c r="G294" i="6"/>
  <c r="E319" i="7" s="1"/>
  <c r="L319" i="7" s="1"/>
  <c r="E318" i="12"/>
  <c r="G184" i="6"/>
  <c r="E209" i="7" s="1"/>
  <c r="L209" i="7" s="1"/>
  <c r="I183" i="6"/>
  <c r="E208" i="14" s="1"/>
  <c r="L208" i="14" s="1"/>
  <c r="E208" i="12"/>
  <c r="G65" i="6"/>
  <c r="E90" i="7" s="1"/>
  <c r="L90" i="7" s="1"/>
  <c r="I64" i="6"/>
  <c r="E89" i="14" s="1"/>
  <c r="L89" i="14" s="1"/>
  <c r="E203" i="12"/>
  <c r="E242" i="12"/>
  <c r="I276" i="6"/>
  <c r="E301" i="14" s="1"/>
  <c r="L301" i="14" s="1"/>
  <c r="G277" i="6"/>
  <c r="E302" i="7" s="1"/>
  <c r="L302" i="7" s="1"/>
  <c r="E301" i="12"/>
  <c r="I85" i="6"/>
  <c r="E110" i="14" s="1"/>
  <c r="L110" i="14" s="1"/>
  <c r="E110" i="12"/>
  <c r="I365" i="6"/>
  <c r="E390" i="14" s="1"/>
  <c r="L390" i="14" s="1"/>
  <c r="C377" i="6"/>
  <c r="I61" i="6"/>
  <c r="E86" i="14" s="1"/>
  <c r="L86" i="14" s="1"/>
  <c r="G62" i="6"/>
  <c r="E300" i="12"/>
  <c r="E294" i="12"/>
  <c r="E123" i="12"/>
  <c r="E302" i="12"/>
  <c r="E171" i="12"/>
  <c r="E223" i="12"/>
  <c r="G187" i="6"/>
  <c r="E212" i="7" s="1"/>
  <c r="L212" i="7" s="1"/>
  <c r="I186" i="6"/>
  <c r="E211" i="14" s="1"/>
  <c r="L211" i="14" s="1"/>
  <c r="E211" i="12"/>
  <c r="E299" i="12"/>
  <c r="E295" i="12"/>
  <c r="I137" i="6"/>
  <c r="E162" i="14" s="1"/>
  <c r="L162" i="14" s="1"/>
  <c r="E162" i="12"/>
  <c r="E390" i="12"/>
  <c r="I75" i="6"/>
  <c r="E100" i="14" s="1"/>
  <c r="L100" i="14" s="1"/>
  <c r="G76" i="6"/>
  <c r="E101" i="7" s="1"/>
  <c r="L101" i="7" s="1"/>
  <c r="G266" i="6"/>
  <c r="I265" i="6"/>
  <c r="E290" i="14" s="1"/>
  <c r="L290" i="14" s="1"/>
  <c r="I256" i="6"/>
  <c r="E281" i="14" s="1"/>
  <c r="L281" i="14" s="1"/>
  <c r="G257" i="6"/>
  <c r="E282" i="7" s="1"/>
  <c r="L282" i="7" s="1"/>
  <c r="G268" i="6"/>
  <c r="E293" i="7" s="1"/>
  <c r="L293" i="7" s="1"/>
  <c r="I267" i="6"/>
  <c r="E292" i="14" s="1"/>
  <c r="L292" i="14" s="1"/>
  <c r="E292" i="12"/>
  <c r="G358" i="6"/>
  <c r="E383" i="7" s="1"/>
  <c r="L383" i="7" s="1"/>
  <c r="I357" i="6"/>
  <c r="E382" i="14" s="1"/>
  <c r="L382" i="14" s="1"/>
  <c r="E382" i="12"/>
  <c r="G99" i="6"/>
  <c r="E124" i="7" s="1"/>
  <c r="L124" i="7" s="1"/>
  <c r="I202" i="6"/>
  <c r="E227" i="14" s="1"/>
  <c r="L227" i="14" s="1"/>
  <c r="E227" i="12"/>
  <c r="E252" i="12"/>
  <c r="E97" i="12"/>
  <c r="G313" i="6"/>
  <c r="E338" i="7" s="1"/>
  <c r="L338" i="7" s="1"/>
  <c r="E209" i="12"/>
  <c r="E275" i="12"/>
  <c r="I366" i="6"/>
  <c r="E391" i="14" s="1"/>
  <c r="L391" i="14" s="1"/>
  <c r="C378" i="6"/>
  <c r="G331" i="6"/>
  <c r="E356" i="7" s="1"/>
  <c r="L356" i="7" s="1"/>
  <c r="I222" i="6"/>
  <c r="E247" i="14" s="1"/>
  <c r="L247" i="14" s="1"/>
  <c r="G130" i="6"/>
  <c r="E155" i="7" s="1"/>
  <c r="L155" i="7" s="1"/>
  <c r="E277" i="12"/>
  <c r="E276" i="12"/>
  <c r="G317" i="6"/>
  <c r="E342" i="7" s="1"/>
  <c r="L342" i="7" s="1"/>
  <c r="E210" i="12"/>
  <c r="I372" i="6"/>
  <c r="E397" i="14" s="1"/>
  <c r="L397" i="14" s="1"/>
  <c r="C384" i="6"/>
  <c r="E349" i="12"/>
  <c r="E224" i="12"/>
  <c r="G193" i="6"/>
  <c r="E218" i="7" s="1"/>
  <c r="L218" i="7" s="1"/>
  <c r="E173" i="12"/>
  <c r="G111" i="6"/>
  <c r="E136" i="7" s="1"/>
  <c r="L136" i="7" s="1"/>
  <c r="E233" i="12"/>
  <c r="I240" i="6"/>
  <c r="E265" i="14" s="1"/>
  <c r="L265" i="14" s="1"/>
  <c r="I212" i="6"/>
  <c r="E237" i="14" s="1"/>
  <c r="L237" i="14" s="1"/>
  <c r="G162" i="6"/>
  <c r="E187" i="7" s="1"/>
  <c r="L187" i="7" s="1"/>
  <c r="G327" i="6"/>
  <c r="E352" i="7" s="1"/>
  <c r="L352" i="7" s="1"/>
  <c r="G181" i="6"/>
  <c r="E206" i="7" s="1"/>
  <c r="L206" i="7" s="1"/>
  <c r="E250" i="12"/>
  <c r="E353" i="12"/>
  <c r="G333" i="6"/>
  <c r="E358" i="7" s="1"/>
  <c r="L358" i="7" s="1"/>
  <c r="E285" i="12"/>
  <c r="E119" i="12"/>
  <c r="G91" i="6"/>
  <c r="E116" i="7" s="1"/>
  <c r="L116" i="7" s="1"/>
  <c r="I280" i="6"/>
  <c r="E305" i="14" s="1"/>
  <c r="L305" i="14" s="1"/>
  <c r="G201" i="6"/>
  <c r="E226" i="7" s="1"/>
  <c r="L226" i="7" s="1"/>
  <c r="E263" i="12"/>
  <c r="G300" i="6"/>
  <c r="E325" i="7" s="1"/>
  <c r="L325" i="7" s="1"/>
  <c r="I115" i="6"/>
  <c r="E140" i="14" s="1"/>
  <c r="L140" i="14" s="1"/>
  <c r="G97" i="6"/>
  <c r="E122" i="7" s="1"/>
  <c r="L122" i="7" s="1"/>
  <c r="G357" i="6"/>
  <c r="E382" i="7" s="1"/>
  <c r="L382" i="7" s="1"/>
  <c r="G167" i="6"/>
  <c r="E192" i="7" s="1"/>
  <c r="L192" i="7" s="1"/>
  <c r="G295" i="6"/>
  <c r="E320" i="7" s="1"/>
  <c r="L320" i="7" s="1"/>
  <c r="E356" i="12"/>
  <c r="G374" i="6"/>
  <c r="C385" i="6"/>
  <c r="I337" i="6"/>
  <c r="E362" i="14" s="1"/>
  <c r="L362" i="14" s="1"/>
  <c r="G307" i="6"/>
  <c r="E332" i="7" s="1"/>
  <c r="L332" i="7" s="1"/>
  <c r="I156" i="6"/>
  <c r="E181" i="14" s="1"/>
  <c r="L181" i="14" s="1"/>
  <c r="I339" i="6"/>
  <c r="E364" i="14" s="1"/>
  <c r="L364" i="14" s="1"/>
  <c r="I306" i="6"/>
  <c r="E331" i="14" s="1"/>
  <c r="L331" i="14" s="1"/>
  <c r="E316" i="15"/>
  <c r="L316" i="15" s="1"/>
  <c r="E316" i="29"/>
  <c r="L316" i="29" s="1"/>
  <c r="J291" i="6"/>
  <c r="E415" i="15"/>
  <c r="L415" i="15" s="1"/>
  <c r="E415" i="29"/>
  <c r="L415" i="29" s="1"/>
  <c r="J390" i="6"/>
  <c r="E359" i="29"/>
  <c r="L359" i="29" s="1"/>
  <c r="E359" i="15"/>
  <c r="L359" i="15" s="1"/>
  <c r="J334" i="6"/>
  <c r="E360" i="28"/>
  <c r="L360" i="28" s="1"/>
  <c r="D335" i="6"/>
  <c r="L358" i="29"/>
  <c r="E337" i="29"/>
  <c r="L337" i="29" s="1"/>
  <c r="J312" i="6"/>
  <c r="E337" i="15"/>
  <c r="L337" i="15" s="1"/>
  <c r="D391" i="6"/>
  <c r="E416" i="28"/>
  <c r="L416" i="28" s="1"/>
  <c r="E370" i="29"/>
  <c r="E370" i="15"/>
  <c r="L370" i="15" s="1"/>
  <c r="J345" i="6"/>
  <c r="G217" i="6"/>
  <c r="E242" i="7" s="1"/>
  <c r="L242" i="7" s="1"/>
  <c r="I370" i="6"/>
  <c r="E395" i="14" s="1"/>
  <c r="L395" i="14" s="1"/>
  <c r="C382" i="6"/>
  <c r="E351" i="12"/>
  <c r="I367" i="6"/>
  <c r="E392" i="14" s="1"/>
  <c r="L392" i="14" s="1"/>
  <c r="C379" i="6"/>
  <c r="G350" i="6"/>
  <c r="G226" i="6"/>
  <c r="E251" i="7" s="1"/>
  <c r="L251" i="7" s="1"/>
  <c r="I253" i="6"/>
  <c r="E278" i="14" s="1"/>
  <c r="L278" i="14" s="1"/>
  <c r="I369" i="6"/>
  <c r="E394" i="14" s="1"/>
  <c r="L394" i="14" s="1"/>
  <c r="C381" i="6"/>
  <c r="G223" i="6"/>
  <c r="E248" i="7" s="1"/>
  <c r="L248" i="7" s="1"/>
  <c r="I74" i="6"/>
  <c r="E362" i="12"/>
  <c r="E328" i="28"/>
  <c r="L328" i="28" s="1"/>
  <c r="D303" i="6"/>
  <c r="J401" i="6"/>
  <c r="E426" i="15"/>
  <c r="L426" i="15" s="1"/>
  <c r="E426" i="29"/>
  <c r="L426" i="29" s="1"/>
  <c r="E349" i="28"/>
  <c r="L349" i="28" s="1"/>
  <c r="D324" i="6"/>
  <c r="E393" i="29"/>
  <c r="L393" i="29" s="1"/>
  <c r="E393" i="15"/>
  <c r="L393" i="15" s="1"/>
  <c r="J368" i="6"/>
  <c r="J301" i="6"/>
  <c r="E326" i="15"/>
  <c r="L326" i="15" s="1"/>
  <c r="E326" i="29"/>
  <c r="L326" i="29" s="1"/>
  <c r="J379" i="6"/>
  <c r="E404" i="15"/>
  <c r="L404" i="15" s="1"/>
  <c r="E404" i="29"/>
  <c r="L404" i="29" s="1"/>
  <c r="E327" i="15"/>
  <c r="L327" i="15" s="1"/>
  <c r="E327" i="29"/>
  <c r="L327" i="29" s="1"/>
  <c r="J302" i="6"/>
  <c r="E184" i="12"/>
  <c r="G228" i="6"/>
  <c r="E253" i="7" s="1"/>
  <c r="L253" i="7" s="1"/>
  <c r="E98" i="12"/>
  <c r="E109" i="12"/>
  <c r="E239" i="12"/>
  <c r="E286" i="12"/>
  <c r="E85" i="12"/>
  <c r="G342" i="6"/>
  <c r="E367" i="7" s="1"/>
  <c r="L367" i="7" s="1"/>
  <c r="G293" i="6"/>
  <c r="E318" i="7" s="1"/>
  <c r="L318" i="7" s="1"/>
  <c r="E354" i="12"/>
  <c r="L354" i="12" s="1"/>
  <c r="G345" i="6"/>
  <c r="E370" i="7" s="1"/>
  <c r="L370" i="7" s="1"/>
  <c r="G352" i="6"/>
  <c r="E377" i="7" s="1"/>
  <c r="L377" i="7" s="1"/>
  <c r="E217" i="12"/>
  <c r="E237" i="12"/>
  <c r="G94" i="6"/>
  <c r="E119" i="7" s="1"/>
  <c r="L119" i="7" s="1"/>
  <c r="C374" i="6"/>
  <c r="I368" i="6"/>
  <c r="E393" i="14" s="1"/>
  <c r="L393" i="14" s="1"/>
  <c r="C380" i="6"/>
  <c r="G371" i="6"/>
  <c r="E396" i="7" s="1"/>
  <c r="L396" i="7" s="1"/>
  <c r="I286" i="6"/>
  <c r="E311" i="14" s="1"/>
  <c r="L311" i="14" s="1"/>
  <c r="E310" i="12"/>
  <c r="L310" i="12" s="1"/>
  <c r="C388" i="6"/>
  <c r="I376" i="6"/>
  <c r="E401" i="14" s="1"/>
  <c r="L401" i="14" s="1"/>
  <c r="E401" i="12"/>
  <c r="G377" i="6"/>
  <c r="E402" i="7" s="1"/>
  <c r="L402" i="7" s="1"/>
  <c r="I353" i="6"/>
  <c r="E378" i="14" s="1"/>
  <c r="L378" i="14" s="1"/>
  <c r="E329" i="12"/>
  <c r="I196" i="6"/>
  <c r="E221" i="14" s="1"/>
  <c r="L221" i="14" s="1"/>
  <c r="I238" i="6"/>
  <c r="E263" i="14" s="1"/>
  <c r="L263" i="14" s="1"/>
  <c r="E377" i="12"/>
  <c r="G346" i="6"/>
  <c r="E371" i="7" s="1"/>
  <c r="L371" i="7" s="1"/>
  <c r="E306" i="12"/>
  <c r="I373" i="6"/>
  <c r="E398" i="14" s="1"/>
  <c r="L398" i="14" s="1"/>
  <c r="I257" i="6"/>
  <c r="E282" i="14" s="1"/>
  <c r="L282" i="14" s="1"/>
  <c r="J280" i="6"/>
  <c r="E305" i="15"/>
  <c r="L305" i="15" s="1"/>
  <c r="E305" i="29"/>
  <c r="L305" i="29" s="1"/>
  <c r="E371" i="28"/>
  <c r="L371" i="28" s="1"/>
  <c r="D346" i="6"/>
  <c r="E338" i="28"/>
  <c r="L338" i="28" s="1"/>
  <c r="D313" i="6"/>
  <c r="E382" i="28"/>
  <c r="L382" i="28" s="1"/>
  <c r="D357" i="6"/>
  <c r="C387" i="6"/>
  <c r="I375" i="6"/>
  <c r="E400" i="14" s="1"/>
  <c r="L400" i="14" s="1"/>
  <c r="G376" i="6"/>
  <c r="E401" i="7" s="1"/>
  <c r="L401" i="7" s="1"/>
  <c r="E400" i="12"/>
  <c r="E212" i="12"/>
  <c r="I287" i="6"/>
  <c r="E312" i="14" s="1"/>
  <c r="L312" i="14" s="1"/>
  <c r="E396" i="12"/>
  <c r="C383" i="6"/>
  <c r="G189" i="6"/>
  <c r="E214" i="7" s="1"/>
  <c r="L214" i="7" s="1"/>
  <c r="E334" i="12"/>
  <c r="G334" i="6"/>
  <c r="E359" i="7" s="1"/>
  <c r="L359" i="7" s="1"/>
  <c r="E206" i="12"/>
  <c r="E355" i="12"/>
  <c r="G297" i="6"/>
  <c r="E322" i="7" s="1"/>
  <c r="L322" i="7" s="1"/>
  <c r="G324" i="6"/>
  <c r="E349" i="7" s="1"/>
  <c r="L349" i="7" s="1"/>
  <c r="E342" i="12"/>
  <c r="G252" i="6"/>
  <c r="E277" i="7" s="1"/>
  <c r="L277" i="7" s="1"/>
  <c r="G318" i="6"/>
  <c r="E343" i="7" s="1"/>
  <c r="L343" i="7" s="1"/>
  <c r="G372" i="6"/>
  <c r="E397" i="7" s="1"/>
  <c r="L397" i="7" s="1"/>
  <c r="E328" i="12"/>
  <c r="I96" i="6"/>
  <c r="E121" i="14" s="1"/>
  <c r="L121" i="14" s="1"/>
  <c r="D292" i="6"/>
  <c r="E317" i="28"/>
  <c r="L317" i="28" s="1"/>
  <c r="E427" i="28"/>
  <c r="L427" i="28" s="1"/>
  <c r="D402" i="6"/>
  <c r="E438" i="28"/>
  <c r="L438" i="28" s="1"/>
  <c r="D413" i="6"/>
  <c r="E348" i="15"/>
  <c r="L348" i="15" s="1"/>
  <c r="E348" i="29"/>
  <c r="L348" i="29" s="1"/>
  <c r="J323" i="6"/>
  <c r="D380" i="6"/>
  <c r="E405" i="28"/>
  <c r="L405" i="28" s="1"/>
  <c r="D314" i="6"/>
  <c r="E339" i="28"/>
  <c r="L339" i="28" s="1"/>
  <c r="L246" i="12"/>
  <c r="E246" i="30"/>
  <c r="E367" i="30"/>
  <c r="L367" i="30" s="1"/>
  <c r="L367" i="12"/>
  <c r="L86" i="12"/>
  <c r="E86" i="30"/>
  <c r="L298" i="12"/>
  <c r="E298" i="30"/>
  <c r="L298" i="30" s="1"/>
  <c r="L150" i="12"/>
  <c r="E150" i="30"/>
  <c r="E128" i="30"/>
  <c r="L128" i="12"/>
  <c r="E214" i="30"/>
  <c r="L214" i="12"/>
  <c r="E231" i="30"/>
  <c r="L231" i="12"/>
  <c r="L166" i="12"/>
  <c r="E166" i="30"/>
  <c r="D86" i="37"/>
  <c r="D86" i="36"/>
  <c r="I145" i="6"/>
  <c r="E170" i="14" s="1"/>
  <c r="L170" i="14" s="1"/>
  <c r="G146" i="6"/>
  <c r="E170" i="12"/>
  <c r="E701" i="12"/>
  <c r="L291" i="12"/>
  <c r="E291" i="30"/>
  <c r="L291" i="30" s="1"/>
  <c r="L299" i="12"/>
  <c r="E299" i="30"/>
  <c r="L299" i="30" s="1"/>
  <c r="L295" i="12"/>
  <c r="E295" i="30"/>
  <c r="L295" i="30" s="1"/>
  <c r="E193" i="30"/>
  <c r="L193" i="12"/>
  <c r="I219" i="6"/>
  <c r="E244" i="14" s="1"/>
  <c r="L244" i="14" s="1"/>
  <c r="G220" i="6"/>
  <c r="E245" i="7" s="1"/>
  <c r="L245" i="7" s="1"/>
  <c r="E244" i="12"/>
  <c r="D61" i="36"/>
  <c r="D61" i="37"/>
  <c r="I120" i="6"/>
  <c r="E145" i="14" s="1"/>
  <c r="L145" i="14" s="1"/>
  <c r="G121" i="6"/>
  <c r="E146" i="7" s="1"/>
  <c r="L146" i="7" s="1"/>
  <c r="E145" i="12"/>
  <c r="E387" i="7"/>
  <c r="E99" i="7"/>
  <c r="E167" i="30"/>
  <c r="L167" i="12"/>
  <c r="L121" i="12"/>
  <c r="E121" i="30"/>
  <c r="E87" i="30"/>
  <c r="L87" i="12"/>
  <c r="L283" i="12"/>
  <c r="E283" i="30"/>
  <c r="L283" i="30" s="1"/>
  <c r="L230" i="12"/>
  <c r="E230" i="30"/>
  <c r="E147" i="30"/>
  <c r="L147" i="12"/>
  <c r="E301" i="30"/>
  <c r="L301" i="30" s="1"/>
  <c r="L301" i="12"/>
  <c r="L390" i="12"/>
  <c r="E390" i="30"/>
  <c r="L390" i="30" s="1"/>
  <c r="D46" i="37"/>
  <c r="D46" i="36"/>
  <c r="G106" i="6"/>
  <c r="E131" i="7" s="1"/>
  <c r="L131" i="7" s="1"/>
  <c r="E130" i="12"/>
  <c r="I105" i="6"/>
  <c r="E130" i="14" s="1"/>
  <c r="L130" i="14" s="1"/>
  <c r="E82" i="30"/>
  <c r="L82" i="12"/>
  <c r="L122" i="12"/>
  <c r="E122" i="30"/>
  <c r="I201" i="6"/>
  <c r="E226" i="14" s="1"/>
  <c r="L226" i="14" s="1"/>
  <c r="E226" i="12"/>
  <c r="G202" i="6"/>
  <c r="E227" i="7" s="1"/>
  <c r="L227" i="7" s="1"/>
  <c r="E243" i="7"/>
  <c r="D73" i="37"/>
  <c r="D73" i="36"/>
  <c r="I132" i="6"/>
  <c r="E157" i="14" s="1"/>
  <c r="L157" i="14" s="1"/>
  <c r="E157" i="12"/>
  <c r="G133" i="6"/>
  <c r="E158" i="7" s="1"/>
  <c r="L158" i="7" s="1"/>
  <c r="E208" i="30"/>
  <c r="L208" i="12"/>
  <c r="L110" i="12"/>
  <c r="E110" i="30"/>
  <c r="E227" i="30"/>
  <c r="L227" i="12"/>
  <c r="D59" i="37"/>
  <c r="D59" i="36"/>
  <c r="G119" i="6"/>
  <c r="E144" i="7" s="1"/>
  <c r="L144" i="7" s="1"/>
  <c r="I118" i="6"/>
  <c r="E143" i="14" s="1"/>
  <c r="L143" i="14" s="1"/>
  <c r="E143" i="12"/>
  <c r="I363" i="6"/>
  <c r="E388" i="14" s="1"/>
  <c r="L388" i="14" s="1"/>
  <c r="E388" i="12"/>
  <c r="G364" i="6"/>
  <c r="E389" i="7" s="1"/>
  <c r="L389" i="7" s="1"/>
  <c r="E57" i="36"/>
  <c r="F57" i="36"/>
  <c r="L268" i="12"/>
  <c r="E268" i="30"/>
  <c r="L124" i="12"/>
  <c r="E124" i="30"/>
  <c r="L132" i="12"/>
  <c r="E132" i="30"/>
  <c r="L335" i="12"/>
  <c r="E335" i="30"/>
  <c r="L335" i="30" s="1"/>
  <c r="L324" i="12"/>
  <c r="E324" i="30"/>
  <c r="L324" i="30" s="1"/>
  <c r="L374" i="12"/>
  <c r="E374" i="30"/>
  <c r="L374" i="30" s="1"/>
  <c r="L107" i="12"/>
  <c r="E107" i="30"/>
  <c r="L129" i="12"/>
  <c r="E129" i="30"/>
  <c r="L318" i="12"/>
  <c r="E318" i="30"/>
  <c r="L318" i="30" s="1"/>
  <c r="L164" i="12"/>
  <c r="E164" i="30"/>
  <c r="G194" i="6"/>
  <c r="I193" i="6"/>
  <c r="E218" i="14" s="1"/>
  <c r="L218" i="14" s="1"/>
  <c r="E218" i="12"/>
  <c r="L245" i="12"/>
  <c r="E245" i="30"/>
  <c r="L223" i="12"/>
  <c r="E223" i="30"/>
  <c r="E296" i="30"/>
  <c r="L296" i="30" s="1"/>
  <c r="L296" i="12"/>
  <c r="E281" i="30"/>
  <c r="L281" i="30" s="1"/>
  <c r="L281" i="12"/>
  <c r="G292" i="6"/>
  <c r="E317" i="7" s="1"/>
  <c r="L317" i="7" s="1"/>
  <c r="E316" i="12"/>
  <c r="I291" i="6"/>
  <c r="E316" i="14" s="1"/>
  <c r="L316" i="14" s="1"/>
  <c r="E242" i="30"/>
  <c r="L242" i="12"/>
  <c r="D55" i="37"/>
  <c r="D55" i="36"/>
  <c r="G115" i="6"/>
  <c r="E140" i="7" s="1"/>
  <c r="L140" i="7" s="1"/>
  <c r="I114" i="6"/>
  <c r="E139" i="14" s="1"/>
  <c r="L139" i="14" s="1"/>
  <c r="E139" i="12"/>
  <c r="I241" i="6"/>
  <c r="E266" i="14" s="1"/>
  <c r="L266" i="14" s="1"/>
  <c r="G242" i="6"/>
  <c r="E266" i="12"/>
  <c r="L97" i="12"/>
  <c r="E97" i="30"/>
  <c r="D76" i="37"/>
  <c r="D76" i="36"/>
  <c r="I135" i="6"/>
  <c r="E160" i="14" s="1"/>
  <c r="L160" i="14" s="1"/>
  <c r="G136" i="6"/>
  <c r="E161" i="7" s="1"/>
  <c r="L161" i="7" s="1"/>
  <c r="E160" i="12"/>
  <c r="E181" i="30"/>
  <c r="L181" i="12"/>
  <c r="E174" i="30"/>
  <c r="L174" i="12"/>
  <c r="L264" i="12"/>
  <c r="E264" i="30"/>
  <c r="E135" i="7"/>
  <c r="E339" i="14"/>
  <c r="L385" i="12"/>
  <c r="E385" i="30"/>
  <c r="L385" i="30" s="1"/>
  <c r="L151" i="12"/>
  <c r="E151" i="30"/>
  <c r="L376" i="12"/>
  <c r="E376" i="30"/>
  <c r="L376" i="30" s="1"/>
  <c r="L165" i="12"/>
  <c r="E165" i="30"/>
  <c r="E191" i="30"/>
  <c r="L191" i="12"/>
  <c r="E279" i="7"/>
  <c r="L126" i="12"/>
  <c r="E126" i="30"/>
  <c r="L396" i="12"/>
  <c r="E396" i="30"/>
  <c r="L396" i="30" s="1"/>
  <c r="E98" i="30"/>
  <c r="L98" i="12"/>
  <c r="E108" i="30"/>
  <c r="L108" i="12"/>
  <c r="D101" i="37"/>
  <c r="D101" i="36"/>
  <c r="G161" i="6"/>
  <c r="E186" i="7" s="1"/>
  <c r="L186" i="7" s="1"/>
  <c r="D64" i="37"/>
  <c r="D64" i="36"/>
  <c r="D112" i="36"/>
  <c r="D112" i="37"/>
  <c r="I171" i="6"/>
  <c r="E196" i="14" s="1"/>
  <c r="L196" i="14" s="1"/>
  <c r="E247" i="30"/>
  <c r="L247" i="12"/>
  <c r="L276" i="12"/>
  <c r="E276" i="30"/>
  <c r="L276" i="30" s="1"/>
  <c r="E349" i="30"/>
  <c r="L349" i="30" s="1"/>
  <c r="L349" i="12"/>
  <c r="E224" i="30"/>
  <c r="L224" i="12"/>
  <c r="D103" i="36"/>
  <c r="D103" i="37"/>
  <c r="I162" i="6"/>
  <c r="E187" i="14" s="1"/>
  <c r="L187" i="14" s="1"/>
  <c r="D21" i="36"/>
  <c r="G81" i="6"/>
  <c r="E106" i="7" s="1"/>
  <c r="L106" i="7" s="1"/>
  <c r="L138" i="12"/>
  <c r="E138" i="30"/>
  <c r="L131" i="12"/>
  <c r="E131" i="30"/>
  <c r="E219" i="30"/>
  <c r="L219" i="12"/>
  <c r="D29" i="36"/>
  <c r="D29" i="37"/>
  <c r="I88" i="6"/>
  <c r="E113" i="14" s="1"/>
  <c r="L113" i="14" s="1"/>
  <c r="E248" i="30"/>
  <c r="L248" i="12"/>
  <c r="F289" i="6"/>
  <c r="C674" i="6"/>
  <c r="I278" i="6"/>
  <c r="G299" i="6"/>
  <c r="E324" i="7" s="1"/>
  <c r="L324" i="7" s="1"/>
  <c r="L327" i="12"/>
  <c r="D44" i="36"/>
  <c r="D44" i="37"/>
  <c r="G104" i="6"/>
  <c r="E129" i="7" s="1"/>
  <c r="L129" i="7" s="1"/>
  <c r="G272" i="6"/>
  <c r="E297" i="7" s="1"/>
  <c r="L297" i="7" s="1"/>
  <c r="I271" i="6"/>
  <c r="E296" i="14" s="1"/>
  <c r="L296" i="14" s="1"/>
  <c r="L292" i="12"/>
  <c r="E292" i="30"/>
  <c r="L292" i="30" s="1"/>
  <c r="L211" i="12"/>
  <c r="E211" i="30"/>
  <c r="L179" i="12"/>
  <c r="E179" i="30"/>
  <c r="C673" i="6"/>
  <c r="F277" i="6"/>
  <c r="I266" i="6"/>
  <c r="D109" i="36"/>
  <c r="D109" i="37"/>
  <c r="I168" i="6"/>
  <c r="E193" i="14" s="1"/>
  <c r="L193" i="14" s="1"/>
  <c r="G221" i="6"/>
  <c r="E246" i="7" s="1"/>
  <c r="L246" i="7" s="1"/>
  <c r="D26" i="37"/>
  <c r="D26" i="36"/>
  <c r="G237" i="6"/>
  <c r="E262" i="7" s="1"/>
  <c r="L262" i="7" s="1"/>
  <c r="E84" i="12"/>
  <c r="E269" i="12"/>
  <c r="D99" i="37"/>
  <c r="F169" i="6"/>
  <c r="C664" i="6"/>
  <c r="D99" i="36"/>
  <c r="I158" i="6"/>
  <c r="E270" i="12"/>
  <c r="E189" i="12"/>
  <c r="E365" i="12"/>
  <c r="E234" i="12"/>
  <c r="D120" i="36"/>
  <c r="D120" i="37"/>
  <c r="I179" i="6"/>
  <c r="E204" i="14" s="1"/>
  <c r="L204" i="14" s="1"/>
  <c r="E175" i="12"/>
  <c r="D9" i="37"/>
  <c r="D9" i="36"/>
  <c r="D4" i="36"/>
  <c r="D4" i="37"/>
  <c r="I63" i="6"/>
  <c r="E88" i="14" s="1"/>
  <c r="L88" i="14" s="1"/>
  <c r="D24" i="37"/>
  <c r="D24" i="36"/>
  <c r="G84" i="6"/>
  <c r="E109" i="7" s="1"/>
  <c r="L109" i="7" s="1"/>
  <c r="I83" i="6"/>
  <c r="E108" i="14" s="1"/>
  <c r="L108" i="14" s="1"/>
  <c r="D74" i="37"/>
  <c r="D74" i="36"/>
  <c r="I133" i="6"/>
  <c r="E158" i="14" s="1"/>
  <c r="L158" i="14" s="1"/>
  <c r="G134" i="6"/>
  <c r="D110" i="36"/>
  <c r="D110" i="37"/>
  <c r="I169" i="6"/>
  <c r="E194" i="14" s="1"/>
  <c r="L194" i="14" s="1"/>
  <c r="G170" i="6"/>
  <c r="G190" i="6"/>
  <c r="E215" i="7" s="1"/>
  <c r="L215" i="7" s="1"/>
  <c r="G245" i="6"/>
  <c r="E270" i="7" s="1"/>
  <c r="L270" i="7" s="1"/>
  <c r="D6" i="37"/>
  <c r="D6" i="36"/>
  <c r="I65" i="6"/>
  <c r="E90" i="14" s="1"/>
  <c r="L90" i="14" s="1"/>
  <c r="D98" i="36"/>
  <c r="D98" i="37"/>
  <c r="G158" i="6"/>
  <c r="I157" i="6"/>
  <c r="E182" i="14" s="1"/>
  <c r="L182" i="14" s="1"/>
  <c r="G246" i="6"/>
  <c r="E271" i="7" s="1"/>
  <c r="L271" i="7" s="1"/>
  <c r="E176" i="12"/>
  <c r="D56" i="36"/>
  <c r="D56" i="37"/>
  <c r="E222" i="12"/>
  <c r="E200" i="12"/>
  <c r="D19" i="37"/>
  <c r="D19" i="36"/>
  <c r="E142" i="12"/>
  <c r="E190" i="12"/>
  <c r="D12" i="37"/>
  <c r="D12" i="36"/>
  <c r="D72" i="37"/>
  <c r="D72" i="36"/>
  <c r="I131" i="6"/>
  <c r="E156" i="14" s="1"/>
  <c r="L156" i="14" s="1"/>
  <c r="G132" i="6"/>
  <c r="E157" i="7" s="1"/>
  <c r="L157" i="7" s="1"/>
  <c r="E333" i="12"/>
  <c r="I308" i="6"/>
  <c r="E333" i="14" s="1"/>
  <c r="L333" i="14" s="1"/>
  <c r="G225" i="6"/>
  <c r="E250" i="7" s="1"/>
  <c r="L250" i="7" s="1"/>
  <c r="G312" i="6"/>
  <c r="E337" i="7" s="1"/>
  <c r="L337" i="7" s="1"/>
  <c r="L366" i="12"/>
  <c r="E366" i="30"/>
  <c r="L366" i="30" s="1"/>
  <c r="E225" i="12"/>
  <c r="G210" i="6"/>
  <c r="E235" i="7" s="1"/>
  <c r="L235" i="7" s="1"/>
  <c r="G88" i="6"/>
  <c r="E113" i="7" s="1"/>
  <c r="L113" i="7" s="1"/>
  <c r="I273" i="6"/>
  <c r="E298" i="14" s="1"/>
  <c r="L298" i="14" s="1"/>
  <c r="G229" i="6"/>
  <c r="E254" i="7" s="1"/>
  <c r="L254" i="7" s="1"/>
  <c r="E240" i="12"/>
  <c r="G151" i="6"/>
  <c r="E176" i="7" s="1"/>
  <c r="L176" i="7" s="1"/>
  <c r="E391" i="12"/>
  <c r="E309" i="12"/>
  <c r="D121" i="37"/>
  <c r="D121" i="36"/>
  <c r="I180" i="6"/>
  <c r="E205" i="14" s="1"/>
  <c r="L205" i="14" s="1"/>
  <c r="E258" i="12"/>
  <c r="G343" i="6"/>
  <c r="E368" i="7" s="1"/>
  <c r="L368" i="7" s="1"/>
  <c r="E373" i="12"/>
  <c r="I348" i="6"/>
  <c r="E373" i="14" s="1"/>
  <c r="L373" i="14" s="1"/>
  <c r="E229" i="30"/>
  <c r="L229" i="12"/>
  <c r="L278" i="12"/>
  <c r="E278" i="30"/>
  <c r="L278" i="30" s="1"/>
  <c r="L353" i="12"/>
  <c r="E353" i="30"/>
  <c r="L353" i="30" s="1"/>
  <c r="D53" i="37"/>
  <c r="D53" i="36"/>
  <c r="I112" i="6"/>
  <c r="E137" i="14" s="1"/>
  <c r="L137" i="14" s="1"/>
  <c r="D17" i="36"/>
  <c r="D17" i="37"/>
  <c r="I76" i="6"/>
  <c r="E101" i="14" s="1"/>
  <c r="L101" i="14" s="1"/>
  <c r="D54" i="36"/>
  <c r="G114" i="6"/>
  <c r="E139" i="7" s="1"/>
  <c r="L139" i="7" s="1"/>
  <c r="I318" i="6"/>
  <c r="E343" i="14" s="1"/>
  <c r="L343" i="14" s="1"/>
  <c r="D47" i="37"/>
  <c r="D47" i="36"/>
  <c r="E267" i="12"/>
  <c r="D36" i="37"/>
  <c r="D36" i="36"/>
  <c r="G96" i="6"/>
  <c r="E121" i="7" s="1"/>
  <c r="L121" i="7" s="1"/>
  <c r="G80" i="6"/>
  <c r="E105" i="7" s="1"/>
  <c r="L105" i="7" s="1"/>
  <c r="L263" i="12"/>
  <c r="E263" i="30"/>
  <c r="L378" i="12"/>
  <c r="E378" i="30"/>
  <c r="L378" i="30" s="1"/>
  <c r="D122" i="36"/>
  <c r="D122" i="37"/>
  <c r="I181" i="6"/>
  <c r="E206" i="14" s="1"/>
  <c r="L206" i="14" s="1"/>
  <c r="C667" i="6"/>
  <c r="F205" i="6"/>
  <c r="G195" i="6"/>
  <c r="E220" i="7" s="1"/>
  <c r="L220" i="7" s="1"/>
  <c r="I194" i="6"/>
  <c r="E113" i="12"/>
  <c r="E254" i="30"/>
  <c r="L254" i="12"/>
  <c r="G286" i="6"/>
  <c r="E311" i="7" s="1"/>
  <c r="L311" i="7" s="1"/>
  <c r="G320" i="6"/>
  <c r="E345" i="7" s="1"/>
  <c r="L345" i="7" s="1"/>
  <c r="I269" i="6"/>
  <c r="E294" i="14" s="1"/>
  <c r="L294" i="14" s="1"/>
  <c r="E341" i="12"/>
  <c r="I95" i="6"/>
  <c r="E120" i="14" s="1"/>
  <c r="L120" i="14" s="1"/>
  <c r="L95" i="12"/>
  <c r="E95" i="30"/>
  <c r="E116" i="30"/>
  <c r="L116" i="12"/>
  <c r="I195" i="6"/>
  <c r="E220" i="14" s="1"/>
  <c r="L220" i="14" s="1"/>
  <c r="G196" i="6"/>
  <c r="E221" i="7" s="1"/>
  <c r="L221" i="7" s="1"/>
  <c r="G236" i="6"/>
  <c r="E261" i="7" s="1"/>
  <c r="L261" i="7" s="1"/>
  <c r="G233" i="6"/>
  <c r="E258" i="7" s="1"/>
  <c r="L258" i="7" s="1"/>
  <c r="G248" i="6"/>
  <c r="E273" i="7" s="1"/>
  <c r="L273" i="7" s="1"/>
  <c r="G224" i="6"/>
  <c r="E249" i="7" s="1"/>
  <c r="L249" i="7" s="1"/>
  <c r="I223" i="6"/>
  <c r="E248" i="14" s="1"/>
  <c r="L248" i="14" s="1"/>
  <c r="L315" i="7"/>
  <c r="G163" i="6"/>
  <c r="E188" i="7" s="1"/>
  <c r="L188" i="7" s="1"/>
  <c r="G260" i="6"/>
  <c r="E285" i="7" s="1"/>
  <c r="L285" i="7" s="1"/>
  <c r="G205" i="6"/>
  <c r="E230" i="7" s="1"/>
  <c r="L230" i="7" s="1"/>
  <c r="G60" i="6"/>
  <c r="E85" i="7" s="1"/>
  <c r="L85" i="7" s="1"/>
  <c r="G208" i="6"/>
  <c r="E233" i="7" s="1"/>
  <c r="L233" i="7" s="1"/>
  <c r="G107" i="6"/>
  <c r="E132" i="7" s="1"/>
  <c r="L132" i="7" s="1"/>
  <c r="I351" i="6"/>
  <c r="E376" i="14" s="1"/>
  <c r="L376" i="14" s="1"/>
  <c r="I113" i="6"/>
  <c r="E138" i="14" s="1"/>
  <c r="L138" i="14" s="1"/>
  <c r="E350" i="12"/>
  <c r="G367" i="6"/>
  <c r="E392" i="7" s="1"/>
  <c r="L392" i="7" s="1"/>
  <c r="I214" i="6"/>
  <c r="E239" i="14" s="1"/>
  <c r="L239" i="14" s="1"/>
  <c r="G160" i="6"/>
  <c r="E185" i="7" s="1"/>
  <c r="L185" i="7" s="1"/>
  <c r="I361" i="6"/>
  <c r="E386" i="14" s="1"/>
  <c r="L386" i="14" s="1"/>
  <c r="I341" i="6"/>
  <c r="E366" i="14" s="1"/>
  <c r="L366" i="14" s="1"/>
  <c r="L202" i="12"/>
  <c r="E202" i="30"/>
  <c r="C676" i="6"/>
  <c r="I302" i="6"/>
  <c r="I185" i="6"/>
  <c r="E210" i="14" s="1"/>
  <c r="L210" i="14" s="1"/>
  <c r="I263" i="6"/>
  <c r="E288" i="14" s="1"/>
  <c r="L288" i="14" s="1"/>
  <c r="E358" i="12"/>
  <c r="E357" i="12"/>
  <c r="I342" i="6"/>
  <c r="E367" i="14" s="1"/>
  <c r="L367" i="14" s="1"/>
  <c r="L362" i="12"/>
  <c r="E362" i="30"/>
  <c r="L362" i="30" s="1"/>
  <c r="E312" i="12"/>
  <c r="G303" i="6"/>
  <c r="E328" i="7" s="1"/>
  <c r="L328" i="7" s="1"/>
  <c r="I349" i="6"/>
  <c r="E374" i="14" s="1"/>
  <c r="L374" i="14" s="1"/>
  <c r="I260" i="6"/>
  <c r="E285" i="14" s="1"/>
  <c r="L285" i="14" s="1"/>
  <c r="I203" i="6"/>
  <c r="E228" i="14" s="1"/>
  <c r="L228" i="14" s="1"/>
  <c r="E359" i="30"/>
  <c r="L359" i="30" s="1"/>
  <c r="E327" i="30"/>
  <c r="L327" i="30" s="1"/>
  <c r="L93" i="12"/>
  <c r="E93" i="30"/>
  <c r="L194" i="12"/>
  <c r="E194" i="30"/>
  <c r="L182" i="12"/>
  <c r="E182" i="30"/>
  <c r="E140" i="30"/>
  <c r="L140" i="12"/>
  <c r="L275" i="12"/>
  <c r="E275" i="30"/>
  <c r="L275" i="30" s="1"/>
  <c r="E114" i="30"/>
  <c r="L114" i="12"/>
  <c r="D60" i="36"/>
  <c r="D60" i="37"/>
  <c r="I119" i="6"/>
  <c r="E144" i="14" s="1"/>
  <c r="L144" i="14" s="1"/>
  <c r="C677" i="6"/>
  <c r="G315" i="6"/>
  <c r="E340" i="7" s="1"/>
  <c r="L340" i="7" s="1"/>
  <c r="L277" i="12"/>
  <c r="E277" i="30"/>
  <c r="L277" i="30" s="1"/>
  <c r="L197" i="12"/>
  <c r="E197" i="30"/>
  <c r="D83" i="36"/>
  <c r="D83" i="37"/>
  <c r="I142" i="6"/>
  <c r="E167" i="14" s="1"/>
  <c r="L167" i="14" s="1"/>
  <c r="C679" i="6"/>
  <c r="I338" i="6"/>
  <c r="C669" i="6"/>
  <c r="F229" i="6"/>
  <c r="I218" i="6"/>
  <c r="F253" i="6"/>
  <c r="C671" i="6"/>
  <c r="I242" i="6"/>
  <c r="D63" i="37"/>
  <c r="C661" i="6"/>
  <c r="F133" i="6"/>
  <c r="D63" i="36"/>
  <c r="I122" i="6"/>
  <c r="L355" i="12"/>
  <c r="E355" i="30"/>
  <c r="L355" i="30" s="1"/>
  <c r="L220" i="12"/>
  <c r="E220" i="30"/>
  <c r="L304" i="12"/>
  <c r="E304" i="30"/>
  <c r="L304" i="30" s="1"/>
  <c r="D52" i="36"/>
  <c r="D52" i="37"/>
  <c r="I111" i="6"/>
  <c r="E136" i="14" s="1"/>
  <c r="L136" i="14" s="1"/>
  <c r="G112" i="6"/>
  <c r="E137" i="7" s="1"/>
  <c r="L137" i="7" s="1"/>
  <c r="E384" i="12"/>
  <c r="C662" i="6"/>
  <c r="D75" i="36"/>
  <c r="F145" i="6"/>
  <c r="D75" i="37"/>
  <c r="I134" i="6"/>
  <c r="G238" i="6"/>
  <c r="E263" i="7" s="1"/>
  <c r="L263" i="7" s="1"/>
  <c r="E399" i="7"/>
  <c r="I354" i="6"/>
  <c r="E379" i="14" s="1"/>
  <c r="L379" i="14" s="1"/>
  <c r="I80" i="6"/>
  <c r="E105" i="14" s="1"/>
  <c r="L105" i="14" s="1"/>
  <c r="D66" i="37"/>
  <c r="D66" i="36"/>
  <c r="C668" i="6"/>
  <c r="F217" i="6"/>
  <c r="L92" i="12"/>
  <c r="E92" i="30"/>
  <c r="E171" i="30"/>
  <c r="L171" i="12"/>
  <c r="E238" i="30"/>
  <c r="L238" i="12"/>
  <c r="L293" i="12"/>
  <c r="E293" i="30"/>
  <c r="L293" i="30" s="1"/>
  <c r="L241" i="12"/>
  <c r="E241" i="30"/>
  <c r="L259" i="12"/>
  <c r="E259" i="30"/>
  <c r="E178" i="30"/>
  <c r="L178" i="12"/>
  <c r="E249" i="30"/>
  <c r="L249" i="12"/>
  <c r="E297" i="30"/>
  <c r="L297" i="30" s="1"/>
  <c r="L297" i="12"/>
  <c r="D5" i="36"/>
  <c r="D5" i="37"/>
  <c r="E183" i="30"/>
  <c r="L252" i="12"/>
  <c r="E252" i="30"/>
  <c r="D105" i="37"/>
  <c r="D105" i="36"/>
  <c r="I164" i="6"/>
  <c r="E189" i="14" s="1"/>
  <c r="L189" i="14" s="1"/>
  <c r="L272" i="12"/>
  <c r="E272" i="30"/>
  <c r="E180" i="30"/>
  <c r="L180" i="12"/>
  <c r="I279" i="6"/>
  <c r="E304" i="14" s="1"/>
  <c r="L304" i="14" s="1"/>
  <c r="G280" i="6"/>
  <c r="E305" i="7" s="1"/>
  <c r="L305" i="7" s="1"/>
  <c r="E204" i="30"/>
  <c r="L204" i="12"/>
  <c r="C657" i="6"/>
  <c r="F85" i="6"/>
  <c r="D15" i="37"/>
  <c r="D15" i="36"/>
  <c r="D90" i="37"/>
  <c r="D90" i="36"/>
  <c r="G240" i="6"/>
  <c r="E265" i="7" s="1"/>
  <c r="L265" i="7" s="1"/>
  <c r="I239" i="6"/>
  <c r="E264" i="14" s="1"/>
  <c r="L264" i="14" s="1"/>
  <c r="D108" i="37"/>
  <c r="D108" i="36"/>
  <c r="L260" i="12"/>
  <c r="E260" i="30"/>
  <c r="E91" i="30"/>
  <c r="L91" i="12"/>
  <c r="D104" i="37"/>
  <c r="D104" i="36"/>
  <c r="G164" i="6"/>
  <c r="E189" i="7" s="1"/>
  <c r="L189" i="7" s="1"/>
  <c r="L109" i="12"/>
  <c r="E109" i="30"/>
  <c r="E103" i="30"/>
  <c r="L103" i="12"/>
  <c r="D58" i="36"/>
  <c r="D58" i="37"/>
  <c r="G118" i="6"/>
  <c r="E143" i="7" s="1"/>
  <c r="L143" i="7" s="1"/>
  <c r="E239" i="30"/>
  <c r="L239" i="12"/>
  <c r="D40" i="37"/>
  <c r="D40" i="36"/>
  <c r="I99" i="6"/>
  <c r="E124" i="14" s="1"/>
  <c r="L124" i="14" s="1"/>
  <c r="D48" i="36"/>
  <c r="D48" i="37"/>
  <c r="G108" i="6"/>
  <c r="E133" i="7" s="1"/>
  <c r="L133" i="7" s="1"/>
  <c r="I107" i="6"/>
  <c r="E132" i="14" s="1"/>
  <c r="L132" i="14" s="1"/>
  <c r="E96" i="30"/>
  <c r="L96" i="12"/>
  <c r="E156" i="30"/>
  <c r="L156" i="12"/>
  <c r="L286" i="12"/>
  <c r="E286" i="30"/>
  <c r="L286" i="30" s="1"/>
  <c r="D77" i="37"/>
  <c r="D77" i="36"/>
  <c r="I136" i="6"/>
  <c r="E161" i="14" s="1"/>
  <c r="L161" i="14" s="1"/>
  <c r="L85" i="12"/>
  <c r="E85" i="30"/>
  <c r="E265" i="30"/>
  <c r="L265" i="12"/>
  <c r="D43" i="37"/>
  <c r="D43" i="36"/>
  <c r="I102" i="6"/>
  <c r="E127" i="14" s="1"/>
  <c r="L127" i="14" s="1"/>
  <c r="G191" i="6"/>
  <c r="E216" i="7" s="1"/>
  <c r="L216" i="7" s="1"/>
  <c r="G276" i="6"/>
  <c r="E301" i="7" s="1"/>
  <c r="L301" i="7" s="1"/>
  <c r="I283" i="6"/>
  <c r="E308" i="14" s="1"/>
  <c r="L308" i="14" s="1"/>
  <c r="L235" i="12"/>
  <c r="E235" i="30"/>
  <c r="E135" i="30"/>
  <c r="L135" i="12"/>
  <c r="E169" i="30"/>
  <c r="L169" i="12"/>
  <c r="D67" i="36"/>
  <c r="D67" i="37"/>
  <c r="D37" i="37"/>
  <c r="D37" i="36"/>
  <c r="E360" i="12"/>
  <c r="F73" i="6"/>
  <c r="C656" i="6"/>
  <c r="D3" i="37"/>
  <c r="D3" i="36"/>
  <c r="I62" i="6"/>
  <c r="G63" i="6"/>
  <c r="E88" i="7" s="1"/>
  <c r="L88" i="7" s="1"/>
  <c r="L274" i="12"/>
  <c r="E274" i="30"/>
  <c r="D28" i="36"/>
  <c r="D28" i="37"/>
  <c r="L375" i="12"/>
  <c r="D79" i="37"/>
  <c r="D79" i="36"/>
  <c r="I138" i="6"/>
  <c r="E163" i="14" s="1"/>
  <c r="L163" i="14" s="1"/>
  <c r="L217" i="12"/>
  <c r="E217" i="30"/>
  <c r="G214" i="6"/>
  <c r="E239" i="7" s="1"/>
  <c r="L239" i="7" s="1"/>
  <c r="L173" i="12"/>
  <c r="E173" i="30"/>
  <c r="L133" i="12"/>
  <c r="E133" i="30"/>
  <c r="E311" i="30"/>
  <c r="L311" i="30" s="1"/>
  <c r="L311" i="12"/>
  <c r="L395" i="12"/>
  <c r="E395" i="30"/>
  <c r="L395" i="30" s="1"/>
  <c r="G69" i="6"/>
  <c r="E94" i="7" s="1"/>
  <c r="L94" i="7" s="1"/>
  <c r="E212" i="30"/>
  <c r="L212" i="12"/>
  <c r="E237" i="30"/>
  <c r="L237" i="12"/>
  <c r="I258" i="6"/>
  <c r="E283" i="14" s="1"/>
  <c r="L283" i="14" s="1"/>
  <c r="G259" i="6"/>
  <c r="E284" i="7" s="1"/>
  <c r="L284" i="7" s="1"/>
  <c r="I205" i="6"/>
  <c r="E230" i="14" s="1"/>
  <c r="L230" i="14" s="1"/>
  <c r="G206" i="6"/>
  <c r="D107" i="36"/>
  <c r="D107" i="37"/>
  <c r="I166" i="6"/>
  <c r="E191" i="14" s="1"/>
  <c r="L191" i="14" s="1"/>
  <c r="E205" i="30"/>
  <c r="L205" i="12"/>
  <c r="L287" i="12"/>
  <c r="E287" i="30"/>
  <c r="L287" i="30" s="1"/>
  <c r="I335" i="6"/>
  <c r="E360" i="14" s="1"/>
  <c r="L360" i="14" s="1"/>
  <c r="D22" i="36"/>
  <c r="D22" i="37"/>
  <c r="D34" i="37"/>
  <c r="D34" i="36"/>
  <c r="I334" i="6"/>
  <c r="E359" i="14" s="1"/>
  <c r="L359" i="14" s="1"/>
  <c r="G335" i="6"/>
  <c r="E360" i="7" s="1"/>
  <c r="L360" i="7" s="1"/>
  <c r="D88" i="36"/>
  <c r="D88" i="37"/>
  <c r="D33" i="37"/>
  <c r="D33" i="36"/>
  <c r="I92" i="6"/>
  <c r="E117" i="14" s="1"/>
  <c r="L117" i="14" s="1"/>
  <c r="L250" i="12"/>
  <c r="E250" i="30"/>
  <c r="E317" i="12"/>
  <c r="G82" i="6"/>
  <c r="E107" i="7" s="1"/>
  <c r="L107" i="7" s="1"/>
  <c r="E137" i="12"/>
  <c r="L372" i="12"/>
  <c r="E372" i="30"/>
  <c r="L372" i="30" s="1"/>
  <c r="L94" i="12"/>
  <c r="E94" i="30"/>
  <c r="I149" i="6"/>
  <c r="E174" i="14" s="1"/>
  <c r="L174" i="14" s="1"/>
  <c r="E101" i="12"/>
  <c r="E323" i="12"/>
  <c r="L285" i="12"/>
  <c r="E285" i="30"/>
  <c r="L285" i="30" s="1"/>
  <c r="E119" i="30"/>
  <c r="L119" i="12"/>
  <c r="G368" i="6"/>
  <c r="E393" i="7" s="1"/>
  <c r="L393" i="7" s="1"/>
  <c r="C681" i="6"/>
  <c r="I362" i="6"/>
  <c r="C665" i="6"/>
  <c r="D111" i="36"/>
  <c r="D111" i="37"/>
  <c r="F181" i="6"/>
  <c r="E146" i="30"/>
  <c r="L146" i="12"/>
  <c r="G212" i="6"/>
  <c r="E237" i="7" s="1"/>
  <c r="L237" i="7" s="1"/>
  <c r="G322" i="6"/>
  <c r="E347" i="7" s="1"/>
  <c r="L347" i="7" s="1"/>
  <c r="G341" i="6"/>
  <c r="E366" i="7" s="1"/>
  <c r="L366" i="7" s="1"/>
  <c r="E207" i="30"/>
  <c r="L207" i="12"/>
  <c r="D117" i="36"/>
  <c r="D117" i="37"/>
  <c r="E155" i="30"/>
  <c r="L155" i="12"/>
  <c r="I229" i="6"/>
  <c r="E254" i="14" s="1"/>
  <c r="L254" i="14" s="1"/>
  <c r="G230" i="6"/>
  <c r="E371" i="12"/>
  <c r="G267" i="6"/>
  <c r="E292" i="7" s="1"/>
  <c r="L292" i="7" s="1"/>
  <c r="I261" i="6"/>
  <c r="E286" i="14" s="1"/>
  <c r="L286" i="14" s="1"/>
  <c r="I73" i="6"/>
  <c r="E98" i="14" s="1"/>
  <c r="L98" i="14" s="1"/>
  <c r="D11" i="37"/>
  <c r="D11" i="36"/>
  <c r="D32" i="36"/>
  <c r="D32" i="37"/>
  <c r="I91" i="6"/>
  <c r="E116" i="14" s="1"/>
  <c r="L116" i="14" s="1"/>
  <c r="E369" i="12"/>
  <c r="I360" i="6"/>
  <c r="E385" i="14" s="1"/>
  <c r="L385" i="14" s="1"/>
  <c r="E256" i="30"/>
  <c r="L256" i="12"/>
  <c r="I313" i="6"/>
  <c r="E338" i="14" s="1"/>
  <c r="L338" i="14" s="1"/>
  <c r="E338" i="12"/>
  <c r="I364" i="6"/>
  <c r="E389" i="14" s="1"/>
  <c r="L389" i="14" s="1"/>
  <c r="E389" i="12"/>
  <c r="G316" i="6"/>
  <c r="E341" i="7" s="1"/>
  <c r="L341" i="7" s="1"/>
  <c r="E340" i="12"/>
  <c r="E379" i="12"/>
  <c r="G127" i="6"/>
  <c r="E152" i="7" s="1"/>
  <c r="L152" i="7" s="1"/>
  <c r="G321" i="6"/>
  <c r="E346" i="7" s="1"/>
  <c r="L346" i="7" s="1"/>
  <c r="I103" i="6"/>
  <c r="E128" i="14" s="1"/>
  <c r="L128" i="14" s="1"/>
  <c r="E308" i="12"/>
  <c r="G289" i="6"/>
  <c r="E314" i="7" s="1"/>
  <c r="L314" i="7" s="1"/>
  <c r="E325" i="12"/>
  <c r="I255" i="6"/>
  <c r="E280" i="14" s="1"/>
  <c r="L280" i="14" s="1"/>
  <c r="I70" i="6"/>
  <c r="E95" i="14" s="1"/>
  <c r="L95" i="14" s="1"/>
  <c r="I106" i="6"/>
  <c r="E131" i="14" s="1"/>
  <c r="L131" i="14" s="1"/>
  <c r="G92" i="6"/>
  <c r="E117" i="7" s="1"/>
  <c r="L117" i="7" s="1"/>
  <c r="E255" i="30"/>
  <c r="L255" i="12"/>
  <c r="I198" i="6"/>
  <c r="E223" i="14" s="1"/>
  <c r="L223" i="14" s="1"/>
  <c r="E332" i="12"/>
  <c r="G308" i="6"/>
  <c r="E333" i="7" s="1"/>
  <c r="L333" i="7" s="1"/>
  <c r="E354" i="30"/>
  <c r="L354" i="30" s="1"/>
  <c r="E326" i="12"/>
  <c r="E394" i="12"/>
  <c r="D118" i="37"/>
  <c r="D118" i="36"/>
  <c r="G178" i="6"/>
  <c r="E203" i="7" s="1"/>
  <c r="L203" i="7" s="1"/>
  <c r="I177" i="6"/>
  <c r="E202" i="14" s="1"/>
  <c r="L202" i="14" s="1"/>
  <c r="G234" i="6"/>
  <c r="E259" i="7" s="1"/>
  <c r="L259" i="7" s="1"/>
  <c r="E348" i="12"/>
  <c r="I126" i="6"/>
  <c r="E151" i="14" s="1"/>
  <c r="L151" i="14" s="1"/>
  <c r="I217" i="6"/>
  <c r="E242" i="14" s="1"/>
  <c r="L242" i="14" s="1"/>
  <c r="G314" i="6"/>
  <c r="L307" i="12"/>
  <c r="E307" i="30"/>
  <c r="L307" i="30" s="1"/>
  <c r="I170" i="6"/>
  <c r="G323" i="6"/>
  <c r="E348" i="7" s="1"/>
  <c r="L348" i="7" s="1"/>
  <c r="I220" i="6"/>
  <c r="E245" i="14" s="1"/>
  <c r="L245" i="14" s="1"/>
  <c r="G135" i="6"/>
  <c r="E160" i="7" s="1"/>
  <c r="L160" i="7" s="1"/>
  <c r="I250" i="6"/>
  <c r="E275" i="14" s="1"/>
  <c r="L275" i="14" s="1"/>
  <c r="I163" i="6"/>
  <c r="E188" i="14" s="1"/>
  <c r="L188" i="14" s="1"/>
  <c r="G329" i="6"/>
  <c r="E354" i="7" s="1"/>
  <c r="L354" i="7" s="1"/>
  <c r="I176" i="6"/>
  <c r="E201" i="14" s="1"/>
  <c r="L201" i="14" s="1"/>
  <c r="E363" i="7"/>
  <c r="I206" i="6"/>
  <c r="I78" i="6"/>
  <c r="E103" i="14" s="1"/>
  <c r="L103" i="14" s="1"/>
  <c r="E331" i="30"/>
  <c r="L331" i="30" s="1"/>
  <c r="I249" i="6"/>
  <c r="E274" i="14" s="1"/>
  <c r="L274" i="14" s="1"/>
  <c r="L290" i="12"/>
  <c r="E289" i="30"/>
  <c r="L289" i="30" s="1"/>
  <c r="D54" i="37"/>
  <c r="D57" i="37"/>
  <c r="I116" i="6"/>
  <c r="E141" i="14" s="1"/>
  <c r="L141" i="14" s="1"/>
  <c r="D38" i="37"/>
  <c r="D38" i="36"/>
  <c r="I97" i="6"/>
  <c r="E122" i="14" s="1"/>
  <c r="L122" i="14" s="1"/>
  <c r="G98" i="6"/>
  <c r="D93" i="36"/>
  <c r="D93" i="37"/>
  <c r="E88" i="30"/>
  <c r="L88" i="12"/>
  <c r="E158" i="30"/>
  <c r="L158" i="12"/>
  <c r="L90" i="12"/>
  <c r="E90" i="30"/>
  <c r="D92" i="37"/>
  <c r="D92" i="36"/>
  <c r="D50" i="36"/>
  <c r="D50" i="37"/>
  <c r="I109" i="6"/>
  <c r="E134" i="14" s="1"/>
  <c r="L134" i="14" s="1"/>
  <c r="D41" i="37"/>
  <c r="D41" i="36"/>
  <c r="I100" i="6"/>
  <c r="E125" i="14" s="1"/>
  <c r="L125" i="14" s="1"/>
  <c r="G172" i="6"/>
  <c r="E197" i="7" s="1"/>
  <c r="L197" i="7" s="1"/>
  <c r="D20" i="36"/>
  <c r="D20" i="37"/>
  <c r="L210" i="12"/>
  <c r="E210" i="30"/>
  <c r="D115" i="37"/>
  <c r="D115" i="36"/>
  <c r="I174" i="6"/>
  <c r="E199" i="14" s="1"/>
  <c r="L199" i="14" s="1"/>
  <c r="E221" i="30"/>
  <c r="L221" i="12"/>
  <c r="L233" i="12"/>
  <c r="E233" i="30"/>
  <c r="D81" i="36"/>
  <c r="D81" i="37"/>
  <c r="I140" i="6"/>
  <c r="E165" i="14" s="1"/>
  <c r="L165" i="14" s="1"/>
  <c r="L236" i="12"/>
  <c r="E236" i="30"/>
  <c r="E382" i="30"/>
  <c r="L382" i="30" s="1"/>
  <c r="L382" i="12"/>
  <c r="E351" i="30"/>
  <c r="L351" i="30" s="1"/>
  <c r="L351" i="12"/>
  <c r="D27" i="37"/>
  <c r="F97" i="6"/>
  <c r="C658" i="6"/>
  <c r="D27" i="36"/>
  <c r="I86" i="6"/>
  <c r="L364" i="12"/>
  <c r="E364" i="30"/>
  <c r="L364" i="30" s="1"/>
  <c r="D42" i="37"/>
  <c r="D42" i="36"/>
  <c r="I101" i="6"/>
  <c r="E126" i="14" s="1"/>
  <c r="L126" i="14" s="1"/>
  <c r="G102" i="6"/>
  <c r="E127" i="7" s="1"/>
  <c r="L127" i="7" s="1"/>
  <c r="E120" i="30"/>
  <c r="L120" i="12"/>
  <c r="L344" i="12"/>
  <c r="E344" i="30"/>
  <c r="L344" i="30" s="1"/>
  <c r="L334" i="12"/>
  <c r="E334" i="30"/>
  <c r="L334" i="30" s="1"/>
  <c r="E206" i="30"/>
  <c r="L206" i="12"/>
  <c r="G124" i="6"/>
  <c r="E149" i="7" s="1"/>
  <c r="L149" i="7" s="1"/>
  <c r="L280" i="12"/>
  <c r="E280" i="30"/>
  <c r="L280" i="30" s="1"/>
  <c r="L342" i="12"/>
  <c r="E342" i="30"/>
  <c r="L342" i="30" s="1"/>
  <c r="D23" i="36"/>
  <c r="D23" i="37"/>
  <c r="I82" i="6"/>
  <c r="E107" i="14" s="1"/>
  <c r="L107" i="14" s="1"/>
  <c r="G152" i="6"/>
  <c r="E177" i="7" s="1"/>
  <c r="L177" i="7" s="1"/>
  <c r="I123" i="6"/>
  <c r="E148" i="14" s="1"/>
  <c r="L148" i="14" s="1"/>
  <c r="L329" i="12"/>
  <c r="E329" i="30"/>
  <c r="L329" i="30" s="1"/>
  <c r="I343" i="6"/>
  <c r="E368" i="14" s="1"/>
  <c r="L368" i="14" s="1"/>
  <c r="E356" i="30"/>
  <c r="L356" i="30" s="1"/>
  <c r="L356" i="12"/>
  <c r="E207" i="7"/>
  <c r="E99" i="14"/>
  <c r="G306" i="6"/>
  <c r="E331" i="7" s="1"/>
  <c r="L331" i="7" s="1"/>
  <c r="E306" i="30"/>
  <c r="L306" i="30" s="1"/>
  <c r="L306" i="12"/>
  <c r="L328" i="12"/>
  <c r="E328" i="30"/>
  <c r="L328" i="30" s="1"/>
  <c r="L351" i="7"/>
  <c r="E351" i="14"/>
  <c r="E282" i="30"/>
  <c r="L282" i="30" s="1"/>
  <c r="L300" i="12"/>
  <c r="E300" i="30"/>
  <c r="L300" i="30" s="1"/>
  <c r="D82" i="37"/>
  <c r="I141" i="6"/>
  <c r="E166" i="14" s="1"/>
  <c r="L166" i="14" s="1"/>
  <c r="D82" i="36"/>
  <c r="D45" i="36"/>
  <c r="D45" i="37"/>
  <c r="I104" i="6"/>
  <c r="E129" i="14" s="1"/>
  <c r="L129" i="14" s="1"/>
  <c r="L294" i="12"/>
  <c r="E294" i="30"/>
  <c r="L294" i="30" s="1"/>
  <c r="E100" i="30"/>
  <c r="L100" i="12"/>
  <c r="E123" i="30"/>
  <c r="L123" i="12"/>
  <c r="E302" i="30"/>
  <c r="L302" i="30" s="1"/>
  <c r="L302" i="12"/>
  <c r="L203" i="12"/>
  <c r="E203" i="30"/>
  <c r="D84" i="36"/>
  <c r="D84" i="37"/>
  <c r="E216" i="30"/>
  <c r="L216" i="12"/>
  <c r="D95" i="36"/>
  <c r="D95" i="37"/>
  <c r="I154" i="6"/>
  <c r="E179" i="14" s="1"/>
  <c r="L179" i="14" s="1"/>
  <c r="E279" i="30"/>
  <c r="L279" i="30" s="1"/>
  <c r="L279" i="12"/>
  <c r="L343" i="12"/>
  <c r="E343" i="30"/>
  <c r="L343" i="30" s="1"/>
  <c r="E115" i="30"/>
  <c r="L115" i="12"/>
  <c r="E271" i="30"/>
  <c r="L271" i="12"/>
  <c r="D102" i="36"/>
  <c r="D102" i="37"/>
  <c r="E198" i="30"/>
  <c r="L198" i="12"/>
  <c r="L162" i="12"/>
  <c r="E162" i="30"/>
  <c r="L184" i="12"/>
  <c r="E184" i="30"/>
  <c r="E154" i="30"/>
  <c r="L154" i="12"/>
  <c r="L251" i="12"/>
  <c r="E251" i="30"/>
  <c r="D97" i="36"/>
  <c r="D97" i="37"/>
  <c r="D65" i="37"/>
  <c r="D65" i="36"/>
  <c r="E361" i="12"/>
  <c r="G337" i="6"/>
  <c r="E362" i="7" s="1"/>
  <c r="L362" i="7" s="1"/>
  <c r="I336" i="6"/>
  <c r="E361" i="14" s="1"/>
  <c r="L361" i="14" s="1"/>
  <c r="E209" i="30"/>
  <c r="L209" i="12"/>
  <c r="D91" i="37"/>
  <c r="D91" i="36"/>
  <c r="D18" i="37"/>
  <c r="D18" i="36"/>
  <c r="G78" i="6"/>
  <c r="E103" i="7" s="1"/>
  <c r="L103" i="7" s="1"/>
  <c r="D69" i="37"/>
  <c r="D69" i="36"/>
  <c r="I128" i="6"/>
  <c r="E153" i="14" s="1"/>
  <c r="L153" i="14" s="1"/>
  <c r="L257" i="12"/>
  <c r="E257" i="30"/>
  <c r="E273" i="30"/>
  <c r="L273" i="12"/>
  <c r="E152" i="30"/>
  <c r="L152" i="12"/>
  <c r="D116" i="36"/>
  <c r="D116" i="37"/>
  <c r="I175" i="6"/>
  <c r="E200" i="14" s="1"/>
  <c r="L200" i="14" s="1"/>
  <c r="G244" i="6"/>
  <c r="E269" i="7" s="1"/>
  <c r="L269" i="7" s="1"/>
  <c r="I243" i="6"/>
  <c r="E268" i="14" s="1"/>
  <c r="L268" i="14" s="1"/>
  <c r="D106" i="36"/>
  <c r="D106" i="37"/>
  <c r="D16" i="36"/>
  <c r="D16" i="37"/>
  <c r="D8" i="37"/>
  <c r="D8" i="36"/>
  <c r="I67" i="6"/>
  <c r="E92" i="14" s="1"/>
  <c r="L92" i="14" s="1"/>
  <c r="G68" i="6"/>
  <c r="E93" i="7" s="1"/>
  <c r="L93" i="7" s="1"/>
  <c r="F109" i="6"/>
  <c r="C659" i="6"/>
  <c r="D39" i="37"/>
  <c r="D39" i="36"/>
  <c r="E303" i="7"/>
  <c r="D87" i="36"/>
  <c r="F157" i="6"/>
  <c r="D87" i="37"/>
  <c r="C663" i="6"/>
  <c r="E291" i="7"/>
  <c r="D119" i="37"/>
  <c r="D119" i="36"/>
  <c r="G179" i="6"/>
  <c r="E204" i="7" s="1"/>
  <c r="L204" i="7" s="1"/>
  <c r="E168" i="12"/>
  <c r="G192" i="6"/>
  <c r="E217" i="7" s="1"/>
  <c r="L217" i="7" s="1"/>
  <c r="I191" i="6"/>
  <c r="E216" i="14" s="1"/>
  <c r="L216" i="14" s="1"/>
  <c r="I268" i="6"/>
  <c r="E293" i="14" s="1"/>
  <c r="L293" i="14" s="1"/>
  <c r="G269" i="6"/>
  <c r="E294" i="7" s="1"/>
  <c r="L294" i="7" s="1"/>
  <c r="F265" i="6"/>
  <c r="C672" i="6"/>
  <c r="I254" i="6"/>
  <c r="D31" i="36"/>
  <c r="D31" i="37"/>
  <c r="D94" i="36"/>
  <c r="D94" i="37"/>
  <c r="I153" i="6"/>
  <c r="E178" i="14" s="1"/>
  <c r="L178" i="14" s="1"/>
  <c r="E215" i="12"/>
  <c r="G273" i="6"/>
  <c r="E298" i="7" s="1"/>
  <c r="L298" i="7" s="1"/>
  <c r="I272" i="6"/>
  <c r="E297" i="14" s="1"/>
  <c r="L297" i="14" s="1"/>
  <c r="E186" i="12"/>
  <c r="D114" i="36"/>
  <c r="G174" i="6"/>
  <c r="E199" i="7" s="1"/>
  <c r="L199" i="7" s="1"/>
  <c r="E89" i="12"/>
  <c r="D78" i="36"/>
  <c r="D78" i="37"/>
  <c r="G138" i="6"/>
  <c r="E163" i="7" s="1"/>
  <c r="L163" i="7" s="1"/>
  <c r="D100" i="37"/>
  <c r="D100" i="36"/>
  <c r="E261" i="12"/>
  <c r="D13" i="37"/>
  <c r="D13" i="36"/>
  <c r="D80" i="36"/>
  <c r="D80" i="37"/>
  <c r="I139" i="6"/>
  <c r="E164" i="14" s="1"/>
  <c r="L164" i="14" s="1"/>
  <c r="D70" i="37"/>
  <c r="D70" i="36"/>
  <c r="I129" i="6"/>
  <c r="E154" i="14" s="1"/>
  <c r="L154" i="14" s="1"/>
  <c r="D96" i="37"/>
  <c r="D96" i="36"/>
  <c r="I155" i="6"/>
  <c r="E180" i="14" s="1"/>
  <c r="L180" i="14" s="1"/>
  <c r="G156" i="6"/>
  <c r="E181" i="7" s="1"/>
  <c r="L181" i="7" s="1"/>
  <c r="E386" i="12"/>
  <c r="E141" i="12"/>
  <c r="E149" i="12"/>
  <c r="E99" i="12"/>
  <c r="G117" i="6"/>
  <c r="E142" i="7" s="1"/>
  <c r="L142" i="7" s="1"/>
  <c r="D14" i="37"/>
  <c r="D14" i="36"/>
  <c r="E330" i="12"/>
  <c r="E177" i="12"/>
  <c r="E102" i="12"/>
  <c r="E192" i="12"/>
  <c r="E153" i="12"/>
  <c r="G271" i="6"/>
  <c r="E296" i="7" s="1"/>
  <c r="L296" i="7" s="1"/>
  <c r="G249" i="6"/>
  <c r="E274" i="7" s="1"/>
  <c r="L274" i="7" s="1"/>
  <c r="I248" i="6"/>
  <c r="E273" i="14" s="1"/>
  <c r="L273" i="14" s="1"/>
  <c r="D7" i="37"/>
  <c r="D7" i="36"/>
  <c r="D68" i="36"/>
  <c r="D68" i="37"/>
  <c r="I127" i="6"/>
  <c r="E152" i="14" s="1"/>
  <c r="L152" i="14" s="1"/>
  <c r="E188" i="12"/>
  <c r="E185" i="12"/>
  <c r="C678" i="6"/>
  <c r="D25" i="37"/>
  <c r="D25" i="36"/>
  <c r="G85" i="6"/>
  <c r="E110" i="7" s="1"/>
  <c r="L110" i="7" s="1"/>
  <c r="D30" i="37"/>
  <c r="D30" i="36"/>
  <c r="E368" i="12"/>
  <c r="E148" i="12"/>
  <c r="E689" i="12" s="1"/>
  <c r="E134" i="12"/>
  <c r="E144" i="12"/>
  <c r="E196" i="12"/>
  <c r="E125" i="12"/>
  <c r="E320" i="12"/>
  <c r="G128" i="6"/>
  <c r="E153" i="7" s="1"/>
  <c r="L153" i="7" s="1"/>
  <c r="E161" i="12"/>
  <c r="E253" i="12"/>
  <c r="G61" i="6"/>
  <c r="E86" i="7" s="1"/>
  <c r="L86" i="7" s="1"/>
  <c r="E127" i="12"/>
  <c r="E232" i="12"/>
  <c r="E696" i="12" s="1"/>
  <c r="E347" i="12"/>
  <c r="E288" i="12"/>
  <c r="E104" i="12"/>
  <c r="G211" i="6"/>
  <c r="E236" i="7" s="1"/>
  <c r="L236" i="7" s="1"/>
  <c r="I210" i="6"/>
  <c r="E235" i="14" s="1"/>
  <c r="L235" i="14" s="1"/>
  <c r="F121" i="6"/>
  <c r="D51" i="37"/>
  <c r="D51" i="36"/>
  <c r="C660" i="6"/>
  <c r="I110" i="6"/>
  <c r="D113" i="36"/>
  <c r="D113" i="37"/>
  <c r="G311" i="6"/>
  <c r="E336" i="7" s="1"/>
  <c r="L336" i="7" s="1"/>
  <c r="G296" i="6"/>
  <c r="E321" i="7" s="1"/>
  <c r="L321" i="7" s="1"/>
  <c r="D85" i="36"/>
  <c r="D85" i="37"/>
  <c r="G145" i="6"/>
  <c r="E170" i="7" s="1"/>
  <c r="L170" i="7" s="1"/>
  <c r="I144" i="6"/>
  <c r="E169" i="14" s="1"/>
  <c r="L169" i="14" s="1"/>
  <c r="G143" i="6"/>
  <c r="E168" i="7" s="1"/>
  <c r="L168" i="7" s="1"/>
  <c r="E262" i="12"/>
  <c r="E363" i="12"/>
  <c r="G100" i="6"/>
  <c r="E125" i="7" s="1"/>
  <c r="L125" i="7" s="1"/>
  <c r="E112" i="12"/>
  <c r="C680" i="6"/>
  <c r="I350" i="6"/>
  <c r="E163" i="12"/>
  <c r="E199" i="12"/>
  <c r="D89" i="36"/>
  <c r="D89" i="37"/>
  <c r="G149" i="6"/>
  <c r="E174" i="7" s="1"/>
  <c r="L174" i="7" s="1"/>
  <c r="G216" i="6"/>
  <c r="E241" i="7" s="1"/>
  <c r="L241" i="7" s="1"/>
  <c r="G166" i="6"/>
  <c r="E191" i="7" s="1"/>
  <c r="L191" i="7" s="1"/>
  <c r="I310" i="6"/>
  <c r="E335" i="14" s="1"/>
  <c r="L335" i="14" s="1"/>
  <c r="D49" i="36"/>
  <c r="D49" i="37"/>
  <c r="G109" i="6"/>
  <c r="E134" i="7" s="1"/>
  <c r="L134" i="7" s="1"/>
  <c r="I108" i="6"/>
  <c r="E133" i="14" s="1"/>
  <c r="L133" i="14" s="1"/>
  <c r="G141" i="6"/>
  <c r="E166" i="7" s="1"/>
  <c r="L166" i="7" s="1"/>
  <c r="G64" i="6"/>
  <c r="E89" i="7" s="1"/>
  <c r="L89" i="7" s="1"/>
  <c r="E187" i="12"/>
  <c r="E105" i="12"/>
  <c r="G144" i="6"/>
  <c r="E169" i="7" s="1"/>
  <c r="L169" i="7" s="1"/>
  <c r="E106" i="12"/>
  <c r="E118" i="12"/>
  <c r="E228" i="12"/>
  <c r="G325" i="6"/>
  <c r="E350" i="7" s="1"/>
  <c r="L350" i="7" s="1"/>
  <c r="E380" i="12"/>
  <c r="I359" i="6"/>
  <c r="E384" i="14" s="1"/>
  <c r="L384" i="14" s="1"/>
  <c r="E111" i="12"/>
  <c r="E339" i="12"/>
  <c r="E172" i="12"/>
  <c r="E691" i="12" s="1"/>
  <c r="E83" i="12"/>
  <c r="E117" i="12"/>
  <c r="E243" i="12"/>
  <c r="E392" i="12"/>
  <c r="E284" i="12"/>
  <c r="I347" i="6"/>
  <c r="E372" i="14" s="1"/>
  <c r="L372" i="14" s="1"/>
  <c r="G348" i="6"/>
  <c r="E373" i="7" s="1"/>
  <c r="L373" i="7" s="1"/>
  <c r="D10" i="36"/>
  <c r="D10" i="37"/>
  <c r="I69" i="6"/>
  <c r="E94" i="14" s="1"/>
  <c r="L94" i="14" s="1"/>
  <c r="G70" i="6"/>
  <c r="E95" i="7" s="1"/>
  <c r="L95" i="7" s="1"/>
  <c r="E346" i="12"/>
  <c r="D35" i="36"/>
  <c r="D35" i="37"/>
  <c r="G95" i="6"/>
  <c r="E120" i="7" s="1"/>
  <c r="L120" i="7" s="1"/>
  <c r="G255" i="6"/>
  <c r="E280" i="7" s="1"/>
  <c r="L280" i="7" s="1"/>
  <c r="G219" i="6"/>
  <c r="E244" i="7" s="1"/>
  <c r="L244" i="7" s="1"/>
  <c r="E336" i="12"/>
  <c r="E195" i="12"/>
  <c r="L305" i="12"/>
  <c r="E305" i="30"/>
  <c r="L305" i="30" s="1"/>
  <c r="E213" i="12"/>
  <c r="D62" i="36"/>
  <c r="D62" i="37"/>
  <c r="G122" i="6"/>
  <c r="G285" i="6"/>
  <c r="E310" i="7" s="1"/>
  <c r="L310" i="7" s="1"/>
  <c r="G66" i="6"/>
  <c r="E91" i="7" s="1"/>
  <c r="L91" i="7" s="1"/>
  <c r="E327" i="7"/>
  <c r="E337" i="12"/>
  <c r="G157" i="6"/>
  <c r="E182" i="7" s="1"/>
  <c r="L182" i="7" s="1"/>
  <c r="I72" i="6"/>
  <c r="E97" i="14" s="1"/>
  <c r="L97" i="14" s="1"/>
  <c r="F193" i="6"/>
  <c r="C666" i="6"/>
  <c r="G183" i="6"/>
  <c r="E208" i="7" s="1"/>
  <c r="L208" i="7" s="1"/>
  <c r="I182" i="6"/>
  <c r="E201" i="12"/>
  <c r="G89" i="6"/>
  <c r="E114" i="7" s="1"/>
  <c r="L114" i="7" s="1"/>
  <c r="D71" i="37"/>
  <c r="D71" i="36"/>
  <c r="G131" i="6"/>
  <c r="E156" i="7" s="1"/>
  <c r="L156" i="7" s="1"/>
  <c r="E383" i="12"/>
  <c r="C675" i="6"/>
  <c r="I290" i="6"/>
  <c r="E315" i="12"/>
  <c r="G298" i="6"/>
  <c r="E323" i="7" s="1"/>
  <c r="L323" i="7" s="1"/>
  <c r="I277" i="6"/>
  <c r="E302" i="14" s="1"/>
  <c r="L302" i="14" s="1"/>
  <c r="G123" i="6"/>
  <c r="E148" i="7" s="1"/>
  <c r="L148" i="7" s="1"/>
  <c r="G235" i="6"/>
  <c r="E260" i="7" s="1"/>
  <c r="L260" i="7" s="1"/>
  <c r="I320" i="6"/>
  <c r="E345" i="14" s="1"/>
  <c r="L345" i="14" s="1"/>
  <c r="E375" i="7"/>
  <c r="I197" i="6"/>
  <c r="E222" i="14" s="1"/>
  <c r="L222" i="14" s="1"/>
  <c r="G253" i="6"/>
  <c r="E278" i="7" s="1"/>
  <c r="L278" i="7" s="1"/>
  <c r="I125" i="6"/>
  <c r="E150" i="14" s="1"/>
  <c r="L150" i="14" s="1"/>
  <c r="E321" i="12"/>
  <c r="G125" i="6"/>
  <c r="E150" i="7" s="1"/>
  <c r="L150" i="7" s="1"/>
  <c r="G67" i="6"/>
  <c r="E92" i="7" s="1"/>
  <c r="L92" i="7" s="1"/>
  <c r="E310" i="30"/>
  <c r="L310" i="30" s="1"/>
  <c r="E381" i="12"/>
  <c r="G126" i="6"/>
  <c r="E151" i="7" s="1"/>
  <c r="L151" i="7" s="1"/>
  <c r="G71" i="6"/>
  <c r="E96" i="7" s="1"/>
  <c r="L96" i="7" s="1"/>
  <c r="I130" i="6"/>
  <c r="E155" i="14" s="1"/>
  <c r="L155" i="14" s="1"/>
  <c r="I289" i="6"/>
  <c r="E314" i="14" s="1"/>
  <c r="L314" i="14" s="1"/>
  <c r="E314" i="12"/>
  <c r="G369" i="6"/>
  <c r="E394" i="7" s="1"/>
  <c r="L394" i="7" s="1"/>
  <c r="E136" i="12"/>
  <c r="I226" i="6"/>
  <c r="E251" i="14" s="1"/>
  <c r="L251" i="14" s="1"/>
  <c r="I264" i="6"/>
  <c r="E289" i="14" s="1"/>
  <c r="L289" i="14" s="1"/>
  <c r="G83" i="6"/>
  <c r="E108" i="7" s="1"/>
  <c r="L108" i="7" s="1"/>
  <c r="E393" i="12"/>
  <c r="G58" i="6"/>
  <c r="E159" i="12"/>
  <c r="I147" i="6"/>
  <c r="E172" i="14" s="1"/>
  <c r="L172" i="14" s="1"/>
  <c r="G150" i="6"/>
  <c r="E175" i="7" s="1"/>
  <c r="L175" i="7" s="1"/>
  <c r="G361" i="6"/>
  <c r="E386" i="7" s="1"/>
  <c r="L386" i="7" s="1"/>
  <c r="E322" i="12"/>
  <c r="E303" i="12"/>
  <c r="E313" i="12"/>
  <c r="G282" i="6"/>
  <c r="E307" i="7" s="1"/>
  <c r="L307" i="7" s="1"/>
  <c r="E397" i="12"/>
  <c r="C670" i="6"/>
  <c r="F241" i="6"/>
  <c r="I230" i="6"/>
  <c r="G231" i="6"/>
  <c r="E256" i="7" s="1"/>
  <c r="L256" i="7" s="1"/>
  <c r="I358" i="6"/>
  <c r="E383" i="14" s="1"/>
  <c r="L383" i="14" s="1"/>
  <c r="G232" i="6"/>
  <c r="E257" i="7" s="1"/>
  <c r="L257" i="7" s="1"/>
  <c r="E87" i="7"/>
  <c r="E387" i="12"/>
  <c r="G275" i="6"/>
  <c r="E300" i="7" s="1"/>
  <c r="L300" i="7" s="1"/>
  <c r="E171" i="14"/>
  <c r="E319" i="12"/>
  <c r="G263" i="6"/>
  <c r="E288" i="7" s="1"/>
  <c r="L288" i="7" s="1"/>
  <c r="I152" i="6"/>
  <c r="E177" i="14" s="1"/>
  <c r="L177" i="14" s="1"/>
  <c r="G279" i="6"/>
  <c r="E304" i="7" s="1"/>
  <c r="L304" i="7" s="1"/>
  <c r="I355" i="6"/>
  <c r="E380" i="14" s="1"/>
  <c r="L380" i="14" s="1"/>
  <c r="G86" i="6"/>
  <c r="I57" i="6"/>
  <c r="I167" i="6"/>
  <c r="E192" i="14" s="1"/>
  <c r="L192" i="14" s="1"/>
  <c r="I66" i="6"/>
  <c r="E91" i="14" s="1"/>
  <c r="L91" i="14" s="1"/>
  <c r="I160" i="6"/>
  <c r="E185" i="14" s="1"/>
  <c r="L185" i="14" s="1"/>
  <c r="G281" i="6"/>
  <c r="E306" i="7" s="1"/>
  <c r="L306" i="7" s="1"/>
  <c r="I68" i="6"/>
  <c r="E93" i="14" s="1"/>
  <c r="L93" i="14" s="1"/>
  <c r="E345" i="30"/>
  <c r="L345" i="30" s="1"/>
  <c r="D21" i="37"/>
  <c r="D114" i="37"/>
  <c r="E352" i="12"/>
  <c r="I282" i="6"/>
  <c r="E307" i="14" s="1"/>
  <c r="L307" i="14" s="1"/>
  <c r="E398" i="30"/>
  <c r="L398" i="30" s="1"/>
  <c r="G353" i="6"/>
  <c r="E378" i="7" s="1"/>
  <c r="L378" i="7" s="1"/>
  <c r="E370" i="12"/>
  <c r="E687" i="12" l="1"/>
  <c r="L399" i="7"/>
  <c r="D326" i="6"/>
  <c r="E351" i="28"/>
  <c r="L351" i="28" s="1"/>
  <c r="D414" i="6"/>
  <c r="E439" i="28"/>
  <c r="L439" i="28" s="1"/>
  <c r="C399" i="6"/>
  <c r="I387" i="6"/>
  <c r="E412" i="14" s="1"/>
  <c r="L412" i="14" s="1"/>
  <c r="E412" i="12"/>
  <c r="G388" i="6"/>
  <c r="E413" i="7" s="1"/>
  <c r="L413" i="7" s="1"/>
  <c r="E338" i="29"/>
  <c r="L338" i="29" s="1"/>
  <c r="J313" i="6"/>
  <c r="E338" i="15"/>
  <c r="L338" i="15" s="1"/>
  <c r="C391" i="6"/>
  <c r="I379" i="6"/>
  <c r="E404" i="14" s="1"/>
  <c r="L404" i="14" s="1"/>
  <c r="E404" i="12"/>
  <c r="G380" i="6"/>
  <c r="E405" i="7" s="1"/>
  <c r="L405" i="7" s="1"/>
  <c r="L370" i="29"/>
  <c r="J335" i="6"/>
  <c r="E360" i="29"/>
  <c r="L360" i="29" s="1"/>
  <c r="E360" i="15"/>
  <c r="L360" i="15" s="1"/>
  <c r="E450" i="28"/>
  <c r="L450" i="28" s="1"/>
  <c r="D425" i="6"/>
  <c r="C395" i="6"/>
  <c r="I383" i="6"/>
  <c r="E408" i="14" s="1"/>
  <c r="L408" i="14" s="1"/>
  <c r="G384" i="6"/>
  <c r="E409" i="7" s="1"/>
  <c r="L409" i="7" s="1"/>
  <c r="E408" i="12"/>
  <c r="E400" i="30"/>
  <c r="L400" i="30" s="1"/>
  <c r="L400" i="12"/>
  <c r="J357" i="6"/>
  <c r="E382" i="29"/>
  <c r="E382" i="15"/>
  <c r="L382" i="15" s="1"/>
  <c r="D358" i="6"/>
  <c r="E383" i="28"/>
  <c r="L383" i="28" s="1"/>
  <c r="L377" i="12"/>
  <c r="E377" i="30"/>
  <c r="L377" i="30" s="1"/>
  <c r="C400" i="6"/>
  <c r="I388" i="6"/>
  <c r="E413" i="14" s="1"/>
  <c r="L413" i="14" s="1"/>
  <c r="E413" i="12"/>
  <c r="G389" i="6"/>
  <c r="E414" i="7" s="1"/>
  <c r="L414" i="7" s="1"/>
  <c r="C392" i="6"/>
  <c r="I380" i="6"/>
  <c r="E405" i="14" s="1"/>
  <c r="L405" i="14" s="1"/>
  <c r="G381" i="6"/>
  <c r="E406" i="7" s="1"/>
  <c r="L406" i="7" s="1"/>
  <c r="E405" i="12"/>
  <c r="E361" i="28"/>
  <c r="L361" i="28" s="1"/>
  <c r="D336" i="6"/>
  <c r="J303" i="6"/>
  <c r="E328" i="15"/>
  <c r="L328" i="15" s="1"/>
  <c r="E328" i="29"/>
  <c r="L328" i="29" s="1"/>
  <c r="C397" i="6"/>
  <c r="I385" i="6"/>
  <c r="E410" i="14" s="1"/>
  <c r="L410" i="14" s="1"/>
  <c r="E410" i="12"/>
  <c r="G386" i="6"/>
  <c r="C389" i="6"/>
  <c r="I377" i="6"/>
  <c r="E402" i="14" s="1"/>
  <c r="L402" i="14" s="1"/>
  <c r="E402" i="12"/>
  <c r="G378" i="6"/>
  <c r="E403" i="7" s="1"/>
  <c r="L403" i="7" s="1"/>
  <c r="G674" i="6"/>
  <c r="I677" i="6"/>
  <c r="D392" i="6"/>
  <c r="E417" i="28"/>
  <c r="L417" i="28" s="1"/>
  <c r="J402" i="6"/>
  <c r="E427" i="15"/>
  <c r="L427" i="15" s="1"/>
  <c r="E427" i="29"/>
  <c r="L427" i="29" s="1"/>
  <c r="J292" i="6"/>
  <c r="E317" i="29"/>
  <c r="L317" i="29" s="1"/>
  <c r="E317" i="15"/>
  <c r="L317" i="15" s="1"/>
  <c r="D325" i="6"/>
  <c r="E350" i="28"/>
  <c r="L350" i="28" s="1"/>
  <c r="D403" i="6"/>
  <c r="E428" i="28"/>
  <c r="L428" i="28" s="1"/>
  <c r="D347" i="6"/>
  <c r="E372" i="28"/>
  <c r="L372" i="28" s="1"/>
  <c r="C396" i="6"/>
  <c r="I384" i="6"/>
  <c r="E409" i="14" s="1"/>
  <c r="L409" i="14" s="1"/>
  <c r="E409" i="12"/>
  <c r="G385" i="6"/>
  <c r="E410" i="7" s="1"/>
  <c r="L410" i="7" s="1"/>
  <c r="E708" i="12"/>
  <c r="M708" i="12" s="1"/>
  <c r="L688" i="14"/>
  <c r="E339" i="29"/>
  <c r="L339" i="29" s="1"/>
  <c r="J314" i="6"/>
  <c r="E339" i="15"/>
  <c r="L339" i="15" s="1"/>
  <c r="E405" i="29"/>
  <c r="L405" i="29" s="1"/>
  <c r="J380" i="6"/>
  <c r="E405" i="15"/>
  <c r="L405" i="15" s="1"/>
  <c r="E438" i="15"/>
  <c r="L438" i="15" s="1"/>
  <c r="J413" i="6"/>
  <c r="E438" i="29"/>
  <c r="L438" i="29" s="1"/>
  <c r="E329" i="28"/>
  <c r="L329" i="28" s="1"/>
  <c r="D304" i="6"/>
  <c r="D369" i="6"/>
  <c r="E394" i="28"/>
  <c r="L394" i="28" s="1"/>
  <c r="E371" i="15"/>
  <c r="L371" i="15" s="1"/>
  <c r="J346" i="6"/>
  <c r="E371" i="29"/>
  <c r="L371" i="29" s="1"/>
  <c r="E401" i="30"/>
  <c r="L401" i="30" s="1"/>
  <c r="L401" i="12"/>
  <c r="C386" i="6"/>
  <c r="I374" i="6"/>
  <c r="G375" i="6"/>
  <c r="C682" i="6"/>
  <c r="E399" i="12"/>
  <c r="J324" i="6"/>
  <c r="E349" i="29"/>
  <c r="L349" i="29" s="1"/>
  <c r="E349" i="15"/>
  <c r="L349" i="15" s="1"/>
  <c r="D315" i="6"/>
  <c r="E340" i="28"/>
  <c r="L340" i="28" s="1"/>
  <c r="C393" i="6"/>
  <c r="I381" i="6"/>
  <c r="E406" i="14" s="1"/>
  <c r="L406" i="14" s="1"/>
  <c r="G382" i="6"/>
  <c r="E407" i="7" s="1"/>
  <c r="L407" i="7" s="1"/>
  <c r="E406" i="12"/>
  <c r="C394" i="6"/>
  <c r="I382" i="6"/>
  <c r="E407" i="14" s="1"/>
  <c r="L407" i="14" s="1"/>
  <c r="E407" i="12"/>
  <c r="G383" i="6"/>
  <c r="E408" i="7" s="1"/>
  <c r="L408" i="7" s="1"/>
  <c r="E416" i="29"/>
  <c r="L416" i="29" s="1"/>
  <c r="E416" i="15"/>
  <c r="L416" i="15" s="1"/>
  <c r="J391" i="6"/>
  <c r="C390" i="6"/>
  <c r="I378" i="6"/>
  <c r="E403" i="14" s="1"/>
  <c r="L403" i="14" s="1"/>
  <c r="G379" i="6"/>
  <c r="E404" i="7" s="1"/>
  <c r="L404" i="7" s="1"/>
  <c r="E403" i="12"/>
  <c r="M689" i="12"/>
  <c r="M691" i="12"/>
  <c r="M687" i="12"/>
  <c r="L387" i="12"/>
  <c r="E387" i="30"/>
  <c r="L387" i="30" s="1"/>
  <c r="E709" i="12"/>
  <c r="M709" i="12" s="1"/>
  <c r="L322" i="12"/>
  <c r="E322" i="30"/>
  <c r="L322" i="30" s="1"/>
  <c r="E192" i="30"/>
  <c r="L192" i="12"/>
  <c r="F70" i="36"/>
  <c r="E70" i="36"/>
  <c r="E106" i="37"/>
  <c r="F106" i="37"/>
  <c r="E91" i="37"/>
  <c r="F91" i="37"/>
  <c r="F97" i="37"/>
  <c r="E97" i="37"/>
  <c r="F102" i="37"/>
  <c r="E102" i="37"/>
  <c r="E84" i="37"/>
  <c r="F84" i="37"/>
  <c r="L575" i="7"/>
  <c r="I663" i="6"/>
  <c r="L332" i="12"/>
  <c r="E332" i="30"/>
  <c r="L332" i="30" s="1"/>
  <c r="F11" i="36"/>
  <c r="E11" i="36"/>
  <c r="E107" i="37"/>
  <c r="F107" i="37"/>
  <c r="I656" i="6"/>
  <c r="E87" i="14"/>
  <c r="F90" i="37"/>
  <c r="E90" i="37"/>
  <c r="E66" i="37"/>
  <c r="F66" i="37"/>
  <c r="D133" i="36"/>
  <c r="E75" i="36"/>
  <c r="F75" i="36"/>
  <c r="N114" i="30"/>
  <c r="L114" i="30"/>
  <c r="E572" i="7"/>
  <c r="M572" i="7" s="1"/>
  <c r="E365" i="30"/>
  <c r="L365" i="30" s="1"/>
  <c r="L365" i="12"/>
  <c r="F103" i="37"/>
  <c r="E103" i="37"/>
  <c r="F101" i="36"/>
  <c r="E101" i="36"/>
  <c r="H265" i="6"/>
  <c r="F55" i="37"/>
  <c r="E55" i="37"/>
  <c r="L87" i="30"/>
  <c r="N87" i="30"/>
  <c r="L193" i="30"/>
  <c r="N193" i="30"/>
  <c r="L170" i="12"/>
  <c r="E170" i="30"/>
  <c r="M696" i="12"/>
  <c r="E553" i="7"/>
  <c r="M553" i="7" s="1"/>
  <c r="L87" i="7"/>
  <c r="L553" i="7" s="1"/>
  <c r="L321" i="12"/>
  <c r="E321" i="30"/>
  <c r="L321" i="30" s="1"/>
  <c r="L213" i="12"/>
  <c r="E213" i="30"/>
  <c r="E35" i="37"/>
  <c r="F35" i="37"/>
  <c r="E117" i="30"/>
  <c r="L117" i="12"/>
  <c r="L363" i="12"/>
  <c r="E707" i="12"/>
  <c r="M707" i="12" s="1"/>
  <c r="E363" i="30"/>
  <c r="L363" i="30" s="1"/>
  <c r="L253" i="12"/>
  <c r="E253" i="30"/>
  <c r="E102" i="30"/>
  <c r="L102" i="12"/>
  <c r="E14" i="37"/>
  <c r="F14" i="37"/>
  <c r="L141" i="12"/>
  <c r="E141" i="30"/>
  <c r="E13" i="36"/>
  <c r="F13" i="36"/>
  <c r="F100" i="37"/>
  <c r="E100" i="37"/>
  <c r="L89" i="12"/>
  <c r="L684" i="12" s="1"/>
  <c r="E89" i="30"/>
  <c r="E94" i="37"/>
  <c r="F94" i="37"/>
  <c r="I672" i="6"/>
  <c r="E279" i="14"/>
  <c r="H277" i="6"/>
  <c r="H289" i="6"/>
  <c r="E8" i="37"/>
  <c r="F8" i="37"/>
  <c r="E106" i="36"/>
  <c r="F106" i="36"/>
  <c r="E116" i="37"/>
  <c r="F116" i="37"/>
  <c r="F18" i="36"/>
  <c r="E18" i="36"/>
  <c r="E361" i="30"/>
  <c r="L361" i="30" s="1"/>
  <c r="L361" i="12"/>
  <c r="E97" i="36"/>
  <c r="F97" i="36"/>
  <c r="N154" i="30"/>
  <c r="L154" i="30"/>
  <c r="F102" i="36"/>
  <c r="E102" i="36"/>
  <c r="L115" i="30"/>
  <c r="N115" i="30"/>
  <c r="E95" i="36"/>
  <c r="F95" i="36"/>
  <c r="F84" i="36"/>
  <c r="E84" i="36"/>
  <c r="E575" i="7"/>
  <c r="M575" i="7" s="1"/>
  <c r="L207" i="7"/>
  <c r="L563" i="7" s="1"/>
  <c r="E563" i="7"/>
  <c r="M563" i="7" s="1"/>
  <c r="N563" i="7" s="1"/>
  <c r="F23" i="37"/>
  <c r="E23" i="37"/>
  <c r="G680" i="6"/>
  <c r="N233" i="30"/>
  <c r="L233" i="30"/>
  <c r="F50" i="37"/>
  <c r="E50" i="37"/>
  <c r="N90" i="30"/>
  <c r="L90" i="30"/>
  <c r="G659" i="6"/>
  <c r="H109" i="6"/>
  <c r="E123" i="7"/>
  <c r="I668" i="6"/>
  <c r="E231" i="14"/>
  <c r="L326" i="12"/>
  <c r="E326" i="30"/>
  <c r="L326" i="30" s="1"/>
  <c r="L325" i="12"/>
  <c r="E325" i="30"/>
  <c r="L325" i="30" s="1"/>
  <c r="L340" i="12"/>
  <c r="E340" i="30"/>
  <c r="L340" i="30" s="1"/>
  <c r="G675" i="6"/>
  <c r="F11" i="37"/>
  <c r="E11" i="37"/>
  <c r="L371" i="12"/>
  <c r="E371" i="30"/>
  <c r="L371" i="30" s="1"/>
  <c r="L155" i="30"/>
  <c r="N155" i="30"/>
  <c r="E694" i="12"/>
  <c r="E111" i="37"/>
  <c r="F111" i="37"/>
  <c r="D136" i="37"/>
  <c r="L250" i="30"/>
  <c r="N250" i="30"/>
  <c r="E33" i="37"/>
  <c r="F33" i="37"/>
  <c r="F22" i="36"/>
  <c r="E22" i="36"/>
  <c r="F107" i="36"/>
  <c r="E107" i="36"/>
  <c r="N212" i="30"/>
  <c r="L212" i="30"/>
  <c r="N173" i="30"/>
  <c r="L173" i="30"/>
  <c r="N274" i="30"/>
  <c r="L274" i="30"/>
  <c r="E3" i="36"/>
  <c r="F3" i="36"/>
  <c r="D127" i="36"/>
  <c r="E360" i="30"/>
  <c r="L360" i="30" s="1"/>
  <c r="L360" i="12"/>
  <c r="F67" i="36"/>
  <c r="E67" i="36"/>
  <c r="L135" i="30"/>
  <c r="N135" i="30"/>
  <c r="E43" i="36"/>
  <c r="F43" i="36"/>
  <c r="N85" i="30"/>
  <c r="L85" i="30"/>
  <c r="F77" i="37"/>
  <c r="E77" i="37"/>
  <c r="L156" i="30"/>
  <c r="N156" i="30"/>
  <c r="F40" i="36"/>
  <c r="E40" i="36"/>
  <c r="N103" i="30"/>
  <c r="L103" i="30"/>
  <c r="F104" i="36"/>
  <c r="E104" i="36"/>
  <c r="L260" i="30"/>
  <c r="N260" i="30"/>
  <c r="E15" i="36"/>
  <c r="F15" i="36"/>
  <c r="D128" i="36"/>
  <c r="F5" i="36"/>
  <c r="E5" i="36"/>
  <c r="L249" i="30"/>
  <c r="N249" i="30"/>
  <c r="I659" i="6"/>
  <c r="I662" i="6"/>
  <c r="E159" i="14"/>
  <c r="F52" i="37"/>
  <c r="E52" i="37"/>
  <c r="N220" i="30"/>
  <c r="L220" i="30"/>
  <c r="I661" i="6"/>
  <c r="E147" i="14"/>
  <c r="D132" i="37"/>
  <c r="F63" i="37"/>
  <c r="E63" i="37"/>
  <c r="I679" i="6"/>
  <c r="E363" i="14"/>
  <c r="E83" i="36"/>
  <c r="F83" i="36"/>
  <c r="E60" i="37"/>
  <c r="F60" i="37"/>
  <c r="N182" i="30"/>
  <c r="L182" i="30"/>
  <c r="N93" i="30"/>
  <c r="L93" i="30"/>
  <c r="L312" i="12"/>
  <c r="E312" i="30"/>
  <c r="L312" i="30" s="1"/>
  <c r="L357" i="12"/>
  <c r="E357" i="30"/>
  <c r="L357" i="30" s="1"/>
  <c r="I676" i="6"/>
  <c r="E327" i="14"/>
  <c r="L116" i="30"/>
  <c r="N116" i="30"/>
  <c r="L341" i="12"/>
  <c r="E341" i="30"/>
  <c r="L341" i="30" s="1"/>
  <c r="E122" i="37"/>
  <c r="F122" i="37"/>
  <c r="N263" i="30"/>
  <c r="L263" i="30"/>
  <c r="F36" i="36"/>
  <c r="E36" i="36"/>
  <c r="F47" i="37"/>
  <c r="E47" i="37"/>
  <c r="F53" i="36"/>
  <c r="E53" i="36"/>
  <c r="L391" i="12"/>
  <c r="E391" i="30"/>
  <c r="L391" i="30" s="1"/>
  <c r="F72" i="36"/>
  <c r="E72" i="36"/>
  <c r="E190" i="30"/>
  <c r="L190" i="12"/>
  <c r="E200" i="30"/>
  <c r="L200" i="12"/>
  <c r="L176" i="12"/>
  <c r="E176" i="30"/>
  <c r="F98" i="37"/>
  <c r="E98" i="37"/>
  <c r="E6" i="37"/>
  <c r="F6" i="37"/>
  <c r="F4" i="37"/>
  <c r="E4" i="37"/>
  <c r="E175" i="30"/>
  <c r="L175" i="12"/>
  <c r="L234" i="12"/>
  <c r="E234" i="30"/>
  <c r="E189" i="30"/>
  <c r="L189" i="12"/>
  <c r="E84" i="30"/>
  <c r="L84" i="12"/>
  <c r="I673" i="6"/>
  <c r="E291" i="14"/>
  <c r="F44" i="37"/>
  <c r="E44" i="37"/>
  <c r="E29" i="36"/>
  <c r="F29" i="36"/>
  <c r="L131" i="30"/>
  <c r="N131" i="30"/>
  <c r="F103" i="36"/>
  <c r="E103" i="36"/>
  <c r="N247" i="30"/>
  <c r="L247" i="30"/>
  <c r="F64" i="36"/>
  <c r="E64" i="36"/>
  <c r="F101" i="37"/>
  <c r="E101" i="37"/>
  <c r="L98" i="30"/>
  <c r="N98" i="30"/>
  <c r="E557" i="7"/>
  <c r="M557" i="7" s="1"/>
  <c r="L135" i="7"/>
  <c r="L557" i="7" s="1"/>
  <c r="L181" i="30"/>
  <c r="N181" i="30"/>
  <c r="F76" i="36"/>
  <c r="E76" i="36"/>
  <c r="E266" i="30"/>
  <c r="L266" i="12"/>
  <c r="L164" i="30"/>
  <c r="N164" i="30"/>
  <c r="N129" i="30"/>
  <c r="L129" i="30"/>
  <c r="N124" i="30"/>
  <c r="L124" i="30"/>
  <c r="N227" i="30"/>
  <c r="L227" i="30"/>
  <c r="L208" i="30"/>
  <c r="N208" i="30"/>
  <c r="E73" i="36"/>
  <c r="F73" i="36"/>
  <c r="G669" i="6"/>
  <c r="L122" i="30"/>
  <c r="N122" i="30"/>
  <c r="L82" i="30"/>
  <c r="N82" i="30"/>
  <c r="E46" i="36"/>
  <c r="F46" i="36"/>
  <c r="N147" i="30"/>
  <c r="L147" i="30"/>
  <c r="E684" i="12"/>
  <c r="L167" i="30"/>
  <c r="N167" i="30"/>
  <c r="E578" i="7"/>
  <c r="M578" i="7" s="1"/>
  <c r="L387" i="7"/>
  <c r="L578" i="7" s="1"/>
  <c r="H157" i="6"/>
  <c r="G663" i="6"/>
  <c r="E171" i="7"/>
  <c r="N166" i="30"/>
  <c r="L166" i="30"/>
  <c r="L231" i="30"/>
  <c r="N231" i="30"/>
  <c r="N128" i="30"/>
  <c r="L128" i="30"/>
  <c r="I675" i="6"/>
  <c r="E315" i="14"/>
  <c r="I666" i="6"/>
  <c r="E207" i="14"/>
  <c r="E49" i="36"/>
  <c r="F49" i="36"/>
  <c r="L288" i="12"/>
  <c r="E288" i="30"/>
  <c r="L288" i="30" s="1"/>
  <c r="E149" i="30"/>
  <c r="L149" i="12"/>
  <c r="E82" i="36"/>
  <c r="F82" i="36"/>
  <c r="E42" i="37"/>
  <c r="F42" i="37"/>
  <c r="F81" i="36"/>
  <c r="E81" i="36"/>
  <c r="L210" i="30"/>
  <c r="N210" i="30"/>
  <c r="F92" i="37"/>
  <c r="E92" i="37"/>
  <c r="E93" i="36"/>
  <c r="F93" i="36"/>
  <c r="E38" i="37"/>
  <c r="F38" i="37"/>
  <c r="E688" i="14"/>
  <c r="M688" i="14" s="1"/>
  <c r="N688" i="14" s="1"/>
  <c r="I665" i="6"/>
  <c r="E195" i="14"/>
  <c r="G678" i="6"/>
  <c r="L369" i="12"/>
  <c r="E369" i="30"/>
  <c r="L369" i="30" s="1"/>
  <c r="I681" i="6"/>
  <c r="E387" i="14"/>
  <c r="L101" i="12"/>
  <c r="E101" i="30"/>
  <c r="E33" i="36"/>
  <c r="F33" i="36"/>
  <c r="F28" i="36"/>
  <c r="E28" i="36"/>
  <c r="N239" i="30"/>
  <c r="L239" i="30"/>
  <c r="L91" i="30"/>
  <c r="N91" i="30"/>
  <c r="F5" i="37"/>
  <c r="E5" i="37"/>
  <c r="H73" i="6"/>
  <c r="E83" i="37"/>
  <c r="F83" i="37"/>
  <c r="N140" i="30"/>
  <c r="L140" i="30"/>
  <c r="I667" i="6"/>
  <c r="E219" i="14"/>
  <c r="L258" i="12"/>
  <c r="E258" i="30"/>
  <c r="E309" i="30"/>
  <c r="L309" i="30" s="1"/>
  <c r="L309" i="12"/>
  <c r="L225" i="12"/>
  <c r="E225" i="30"/>
  <c r="F12" i="37"/>
  <c r="E12" i="37"/>
  <c r="E56" i="36"/>
  <c r="F56" i="36"/>
  <c r="F6" i="36"/>
  <c r="E6" i="36"/>
  <c r="G662" i="6"/>
  <c r="H145" i="6"/>
  <c r="E159" i="7"/>
  <c r="F9" i="37"/>
  <c r="E9" i="37"/>
  <c r="E269" i="30"/>
  <c r="L269" i="12"/>
  <c r="E109" i="36"/>
  <c r="F109" i="36"/>
  <c r="F112" i="36"/>
  <c r="E112" i="36"/>
  <c r="L126" i="30"/>
  <c r="N126" i="30"/>
  <c r="G667" i="6"/>
  <c r="H205" i="6"/>
  <c r="E219" i="7"/>
  <c r="L388" i="12"/>
  <c r="E388" i="30"/>
  <c r="L388" i="30" s="1"/>
  <c r="H229" i="6"/>
  <c r="G657" i="6"/>
  <c r="E244" i="30"/>
  <c r="L244" i="12"/>
  <c r="E86" i="37"/>
  <c r="F86" i="37"/>
  <c r="E228" i="30"/>
  <c r="L228" i="12"/>
  <c r="E105" i="30"/>
  <c r="L105" i="12"/>
  <c r="F68" i="36"/>
  <c r="E68" i="36"/>
  <c r="F96" i="36"/>
  <c r="E96" i="36"/>
  <c r="L136" i="12"/>
  <c r="E136" i="30"/>
  <c r="L383" i="12"/>
  <c r="E383" i="30"/>
  <c r="L383" i="30" s="1"/>
  <c r="L284" i="12"/>
  <c r="L700" i="12" s="1"/>
  <c r="E284" i="30"/>
  <c r="L284" i="30" s="1"/>
  <c r="F51" i="36"/>
  <c r="D131" i="36"/>
  <c r="E51" i="36"/>
  <c r="L368" i="12"/>
  <c r="E368" i="30"/>
  <c r="L368" i="30" s="1"/>
  <c r="F39" i="36"/>
  <c r="D130" i="36"/>
  <c r="E39" i="36"/>
  <c r="F16" i="37"/>
  <c r="E16" i="37"/>
  <c r="E69" i="36"/>
  <c r="F69" i="36"/>
  <c r="G666" i="6"/>
  <c r="E115" i="36"/>
  <c r="F115" i="36"/>
  <c r="E20" i="37"/>
  <c r="F20" i="37"/>
  <c r="F50" i="36"/>
  <c r="E50" i="36"/>
  <c r="N88" i="30"/>
  <c r="L88" i="30"/>
  <c r="E57" i="37"/>
  <c r="F57" i="37"/>
  <c r="E576" i="7"/>
  <c r="M576" i="7" s="1"/>
  <c r="L363" i="7"/>
  <c r="L576" i="7" s="1"/>
  <c r="L348" i="12"/>
  <c r="E348" i="30"/>
  <c r="L348" i="30" s="1"/>
  <c r="F118" i="36"/>
  <c r="E118" i="36"/>
  <c r="H301" i="6"/>
  <c r="L256" i="30"/>
  <c r="N256" i="30"/>
  <c r="E32" i="37"/>
  <c r="F32" i="37"/>
  <c r="G670" i="6"/>
  <c r="H241" i="6"/>
  <c r="E255" i="7"/>
  <c r="E117" i="37"/>
  <c r="F117" i="37"/>
  <c r="N207" i="30"/>
  <c r="L207" i="30"/>
  <c r="E111" i="36"/>
  <c r="D136" i="36"/>
  <c r="F111" i="36"/>
  <c r="N94" i="30"/>
  <c r="L94" i="30"/>
  <c r="L137" i="12"/>
  <c r="E137" i="30"/>
  <c r="F88" i="37"/>
  <c r="E88" i="37"/>
  <c r="F34" i="36"/>
  <c r="E34" i="36"/>
  <c r="L205" i="30"/>
  <c r="N205" i="30"/>
  <c r="H217" i="6"/>
  <c r="G668" i="6"/>
  <c r="E231" i="7"/>
  <c r="F3" i="37"/>
  <c r="E3" i="37"/>
  <c r="D127" i="37"/>
  <c r="F37" i="36"/>
  <c r="E37" i="36"/>
  <c r="E688" i="12"/>
  <c r="E43" i="37"/>
  <c r="F43" i="37"/>
  <c r="E48" i="37"/>
  <c r="F48" i="37"/>
  <c r="E40" i="37"/>
  <c r="F40" i="37"/>
  <c r="E58" i="37"/>
  <c r="F58" i="37"/>
  <c r="L109" i="30"/>
  <c r="N109" i="30"/>
  <c r="F104" i="37"/>
  <c r="E104" i="37"/>
  <c r="D128" i="37"/>
  <c r="E15" i="37"/>
  <c r="F15" i="37"/>
  <c r="L204" i="30"/>
  <c r="N204" i="30"/>
  <c r="N180" i="30"/>
  <c r="L180" i="30"/>
  <c r="F105" i="36"/>
  <c r="E105" i="36"/>
  <c r="L183" i="30"/>
  <c r="N183" i="30"/>
  <c r="N241" i="30"/>
  <c r="L241" i="30"/>
  <c r="L171" i="30"/>
  <c r="N171" i="30"/>
  <c r="E75" i="37"/>
  <c r="F75" i="37"/>
  <c r="D133" i="37"/>
  <c r="E384" i="30"/>
  <c r="L384" i="30" s="1"/>
  <c r="L384" i="12"/>
  <c r="E52" i="36"/>
  <c r="F52" i="36"/>
  <c r="E63" i="36"/>
  <c r="F63" i="36"/>
  <c r="D132" i="36"/>
  <c r="G676" i="6"/>
  <c r="I669" i="6"/>
  <c r="E243" i="14"/>
  <c r="N197" i="30"/>
  <c r="L197" i="30"/>
  <c r="F60" i="36"/>
  <c r="E60" i="36"/>
  <c r="E358" i="30"/>
  <c r="L358" i="30" s="1"/>
  <c r="L358" i="12"/>
  <c r="L350" i="12"/>
  <c r="E350" i="30"/>
  <c r="L350" i="30" s="1"/>
  <c r="L95" i="30"/>
  <c r="N95" i="30"/>
  <c r="L254" i="30"/>
  <c r="N254" i="30"/>
  <c r="E122" i="36"/>
  <c r="F122" i="36"/>
  <c r="F36" i="37"/>
  <c r="E36" i="37"/>
  <c r="E17" i="37"/>
  <c r="F17" i="37"/>
  <c r="F53" i="37"/>
  <c r="E53" i="37"/>
  <c r="L373" i="12"/>
  <c r="E373" i="30"/>
  <c r="L373" i="30" s="1"/>
  <c r="F121" i="36"/>
  <c r="E121" i="36"/>
  <c r="L333" i="12"/>
  <c r="E333" i="30"/>
  <c r="L333" i="30" s="1"/>
  <c r="E72" i="37"/>
  <c r="F72" i="37"/>
  <c r="E142" i="30"/>
  <c r="L142" i="12"/>
  <c r="L222" i="12"/>
  <c r="E222" i="30"/>
  <c r="F98" i="36"/>
  <c r="E98" i="36"/>
  <c r="E110" i="37"/>
  <c r="F110" i="37"/>
  <c r="F74" i="36"/>
  <c r="E74" i="36"/>
  <c r="F24" i="36"/>
  <c r="E24" i="36"/>
  <c r="F4" i="36"/>
  <c r="E4" i="36"/>
  <c r="E270" i="30"/>
  <c r="L270" i="12"/>
  <c r="L211" i="30"/>
  <c r="N211" i="30"/>
  <c r="F44" i="36"/>
  <c r="E44" i="36"/>
  <c r="I674" i="6"/>
  <c r="E303" i="14"/>
  <c r="N248" i="30"/>
  <c r="L248" i="30"/>
  <c r="E21" i="36"/>
  <c r="F21" i="36"/>
  <c r="F64" i="37"/>
  <c r="E64" i="37"/>
  <c r="E569" i="7"/>
  <c r="M569" i="7" s="1"/>
  <c r="L279" i="7"/>
  <c r="L569" i="7" s="1"/>
  <c r="N191" i="30"/>
  <c r="L191" i="30"/>
  <c r="H121" i="6"/>
  <c r="L160" i="12"/>
  <c r="E160" i="30"/>
  <c r="E76" i="37"/>
  <c r="F76" i="37"/>
  <c r="H253" i="6"/>
  <c r="G671" i="6"/>
  <c r="E267" i="7"/>
  <c r="L242" i="30"/>
  <c r="N242" i="30"/>
  <c r="N223" i="30"/>
  <c r="L223" i="30"/>
  <c r="E218" i="30"/>
  <c r="L218" i="12"/>
  <c r="F59" i="36"/>
  <c r="E59" i="36"/>
  <c r="L110" i="30"/>
  <c r="N110" i="30"/>
  <c r="F73" i="37"/>
  <c r="E73" i="37"/>
  <c r="F46" i="37"/>
  <c r="E46" i="37"/>
  <c r="N121" i="30"/>
  <c r="L121" i="30"/>
  <c r="E554" i="7"/>
  <c r="M554" i="7" s="1"/>
  <c r="L99" i="7"/>
  <c r="L554" i="7" s="1"/>
  <c r="G681" i="6"/>
  <c r="E61" i="37"/>
  <c r="F61" i="37"/>
  <c r="L701" i="12"/>
  <c r="N150" i="30"/>
  <c r="L150" i="30"/>
  <c r="N86" i="30"/>
  <c r="L86" i="30"/>
  <c r="N246" i="30"/>
  <c r="L246" i="30"/>
  <c r="L397" i="12"/>
  <c r="E397" i="30"/>
  <c r="L397" i="30" s="1"/>
  <c r="E159" i="30"/>
  <c r="E690" i="12"/>
  <c r="L159" i="12"/>
  <c r="L314" i="12"/>
  <c r="E314" i="30"/>
  <c r="L314" i="30" s="1"/>
  <c r="E71" i="36"/>
  <c r="F71" i="36"/>
  <c r="E62" i="36"/>
  <c r="F62" i="36"/>
  <c r="E693" i="12"/>
  <c r="E195" i="30"/>
  <c r="L195" i="12"/>
  <c r="E697" i="12"/>
  <c r="E243" i="30"/>
  <c r="L243" i="12"/>
  <c r="L339" i="12"/>
  <c r="E705" i="12"/>
  <c r="M705" i="12" s="1"/>
  <c r="E339" i="30"/>
  <c r="L339" i="30" s="1"/>
  <c r="L163" i="12"/>
  <c r="E163" i="30"/>
  <c r="I660" i="6"/>
  <c r="E135" i="14"/>
  <c r="L320" i="12"/>
  <c r="E320" i="30"/>
  <c r="L320" i="30" s="1"/>
  <c r="L134" i="12"/>
  <c r="E134" i="30"/>
  <c r="F30" i="37"/>
  <c r="E30" i="37"/>
  <c r="F68" i="37"/>
  <c r="E68" i="37"/>
  <c r="E14" i="36"/>
  <c r="F14" i="36"/>
  <c r="F80" i="36"/>
  <c r="E80" i="36"/>
  <c r="F100" i="36"/>
  <c r="E100" i="36"/>
  <c r="F78" i="36"/>
  <c r="E78" i="36"/>
  <c r="L186" i="12"/>
  <c r="E186" i="30"/>
  <c r="E31" i="36"/>
  <c r="F31" i="36"/>
  <c r="L168" i="12"/>
  <c r="E168" i="30"/>
  <c r="E570" i="7"/>
  <c r="M570" i="7" s="1"/>
  <c r="L291" i="7"/>
  <c r="L570" i="7" s="1"/>
  <c r="F87" i="37"/>
  <c r="D134" i="37"/>
  <c r="E87" i="37"/>
  <c r="F8" i="36"/>
  <c r="E8" i="36"/>
  <c r="L152" i="30"/>
  <c r="N152" i="30"/>
  <c r="N162" i="30"/>
  <c r="L162" i="30"/>
  <c r="F95" i="37"/>
  <c r="E95" i="37"/>
  <c r="E686" i="14"/>
  <c r="M686" i="14" s="1"/>
  <c r="L99" i="14"/>
  <c r="L120" i="30"/>
  <c r="N120" i="30"/>
  <c r="F27" i="36"/>
  <c r="E27" i="36"/>
  <c r="D129" i="36"/>
  <c r="L236" i="30"/>
  <c r="N236" i="30"/>
  <c r="N221" i="30"/>
  <c r="L221" i="30"/>
  <c r="N158" i="30"/>
  <c r="L158" i="30"/>
  <c r="L394" i="12"/>
  <c r="E394" i="30"/>
  <c r="L394" i="30" s="1"/>
  <c r="L255" i="30"/>
  <c r="N255" i="30"/>
  <c r="L119" i="30"/>
  <c r="N119" i="30"/>
  <c r="L317" i="12"/>
  <c r="E317" i="30"/>
  <c r="L317" i="30" s="1"/>
  <c r="E22" i="37"/>
  <c r="F22" i="37"/>
  <c r="L217" i="30"/>
  <c r="N217" i="30"/>
  <c r="E79" i="37"/>
  <c r="F79" i="37"/>
  <c r="F67" i="37"/>
  <c r="E67" i="37"/>
  <c r="N265" i="30"/>
  <c r="L265" i="30"/>
  <c r="F77" i="36"/>
  <c r="E77" i="36"/>
  <c r="F108" i="37"/>
  <c r="E108" i="37"/>
  <c r="L252" i="30"/>
  <c r="N252" i="30"/>
  <c r="N259" i="30"/>
  <c r="L259" i="30"/>
  <c r="E47" i="36"/>
  <c r="F47" i="36"/>
  <c r="F54" i="36"/>
  <c r="E54" i="36"/>
  <c r="N229" i="30"/>
  <c r="L229" i="30"/>
  <c r="E19" i="37"/>
  <c r="F19" i="37"/>
  <c r="G664" i="6"/>
  <c r="H169" i="6"/>
  <c r="E183" i="7"/>
  <c r="H181" i="6"/>
  <c r="G665" i="6"/>
  <c r="E195" i="7"/>
  <c r="E120" i="36"/>
  <c r="F120" i="36"/>
  <c r="E99" i="36"/>
  <c r="F99" i="36"/>
  <c r="D135" i="36"/>
  <c r="E26" i="37"/>
  <c r="F26" i="37"/>
  <c r="L179" i="30"/>
  <c r="N179" i="30"/>
  <c r="E29" i="37"/>
  <c r="F29" i="37"/>
  <c r="E695" i="12"/>
  <c r="L264" i="30"/>
  <c r="N264" i="30"/>
  <c r="E139" i="30"/>
  <c r="L139" i="12"/>
  <c r="L316" i="12"/>
  <c r="E316" i="30"/>
  <c r="L316" i="30" s="1"/>
  <c r="N245" i="30"/>
  <c r="L245" i="30"/>
  <c r="L370" i="12"/>
  <c r="E370" i="30"/>
  <c r="L370" i="30" s="1"/>
  <c r="L352" i="12"/>
  <c r="L706" i="12" s="1"/>
  <c r="E352" i="30"/>
  <c r="L352" i="30" s="1"/>
  <c r="E319" i="30"/>
  <c r="L319" i="30" s="1"/>
  <c r="L319" i="12"/>
  <c r="I670" i="6"/>
  <c r="E255" i="14"/>
  <c r="E83" i="7"/>
  <c r="L381" i="12"/>
  <c r="E381" i="30"/>
  <c r="L381" i="30" s="1"/>
  <c r="E577" i="7"/>
  <c r="M577" i="7" s="1"/>
  <c r="L375" i="7"/>
  <c r="L577" i="7" s="1"/>
  <c r="F71" i="37"/>
  <c r="E71" i="37"/>
  <c r="L336" i="12"/>
  <c r="E336" i="30"/>
  <c r="L336" i="30" s="1"/>
  <c r="E111" i="30"/>
  <c r="E686" i="12"/>
  <c r="L111" i="12"/>
  <c r="F89" i="37"/>
  <c r="E89" i="37"/>
  <c r="I680" i="6"/>
  <c r="E375" i="14"/>
  <c r="L347" i="12"/>
  <c r="E347" i="30"/>
  <c r="L347" i="30" s="1"/>
  <c r="E125" i="30"/>
  <c r="L125" i="12"/>
  <c r="L148" i="12"/>
  <c r="E148" i="30"/>
  <c r="E185" i="30"/>
  <c r="L185" i="12"/>
  <c r="E70" i="37"/>
  <c r="F70" i="37"/>
  <c r="F114" i="37"/>
  <c r="E114" i="37"/>
  <c r="E82" i="14"/>
  <c r="E692" i="14"/>
  <c r="M692" i="14" s="1"/>
  <c r="L171" i="14"/>
  <c r="L692" i="14" s="1"/>
  <c r="L313" i="12"/>
  <c r="E313" i="30"/>
  <c r="L313" i="30" s="1"/>
  <c r="L393" i="12"/>
  <c r="E393" i="30"/>
  <c r="L393" i="30" s="1"/>
  <c r="L337" i="12"/>
  <c r="E337" i="30"/>
  <c r="L337" i="30" s="1"/>
  <c r="H133" i="6"/>
  <c r="G661" i="6"/>
  <c r="E147" i="7"/>
  <c r="E35" i="36"/>
  <c r="F35" i="36"/>
  <c r="E10" i="37"/>
  <c r="F10" i="37"/>
  <c r="L83" i="12"/>
  <c r="E83" i="30"/>
  <c r="L118" i="12"/>
  <c r="E118" i="30"/>
  <c r="L187" i="12"/>
  <c r="E187" i="30"/>
  <c r="F89" i="36"/>
  <c r="E89" i="36"/>
  <c r="L262" i="12"/>
  <c r="E262" i="30"/>
  <c r="F85" i="37"/>
  <c r="E85" i="37"/>
  <c r="E113" i="37"/>
  <c r="F113" i="37"/>
  <c r="E232" i="30"/>
  <c r="L232" i="12"/>
  <c r="L161" i="12"/>
  <c r="E161" i="30"/>
  <c r="E196" i="30"/>
  <c r="L196" i="12"/>
  <c r="F25" i="36"/>
  <c r="E25" i="36"/>
  <c r="L188" i="12"/>
  <c r="E188" i="30"/>
  <c r="F7" i="36"/>
  <c r="E7" i="36"/>
  <c r="L177" i="12"/>
  <c r="E177" i="30"/>
  <c r="L386" i="12"/>
  <c r="E386" i="30"/>
  <c r="L386" i="30" s="1"/>
  <c r="E96" i="37"/>
  <c r="F96" i="37"/>
  <c r="E13" i="37"/>
  <c r="F13" i="37"/>
  <c r="F94" i="36"/>
  <c r="E94" i="36"/>
  <c r="F119" i="36"/>
  <c r="E119" i="36"/>
  <c r="G673" i="6"/>
  <c r="E87" i="36"/>
  <c r="F87" i="36"/>
  <c r="D134" i="36"/>
  <c r="E116" i="36"/>
  <c r="F116" i="36"/>
  <c r="N273" i="30"/>
  <c r="L273" i="30"/>
  <c r="F18" i="37"/>
  <c r="E18" i="37"/>
  <c r="L209" i="30"/>
  <c r="N209" i="30"/>
  <c r="F65" i="36"/>
  <c r="E65" i="36"/>
  <c r="L251" i="30"/>
  <c r="N251" i="30"/>
  <c r="L184" i="30"/>
  <c r="N184" i="30"/>
  <c r="E700" i="12"/>
  <c r="L203" i="30"/>
  <c r="N203" i="30"/>
  <c r="L100" i="30"/>
  <c r="N100" i="30"/>
  <c r="F45" i="37"/>
  <c r="E45" i="37"/>
  <c r="E82" i="37"/>
  <c r="F82" i="37"/>
  <c r="E707" i="14"/>
  <c r="M707" i="14" s="1"/>
  <c r="L351" i="14"/>
  <c r="L707" i="14" s="1"/>
  <c r="E23" i="36"/>
  <c r="F23" i="36"/>
  <c r="N206" i="30"/>
  <c r="L206" i="30"/>
  <c r="E41" i="36"/>
  <c r="F41" i="36"/>
  <c r="F21" i="37"/>
  <c r="E21" i="37"/>
  <c r="G658" i="6"/>
  <c r="H97" i="6"/>
  <c r="E111" i="7"/>
  <c r="E706" i="12"/>
  <c r="M706" i="12" s="1"/>
  <c r="E702" i="12"/>
  <c r="L303" i="12"/>
  <c r="E303" i="30"/>
  <c r="L303" i="30" s="1"/>
  <c r="L315" i="12"/>
  <c r="E315" i="30"/>
  <c r="L315" i="30" s="1"/>
  <c r="E703" i="12"/>
  <c r="M703" i="12" s="1"/>
  <c r="L201" i="12"/>
  <c r="E201" i="30"/>
  <c r="E573" i="7"/>
  <c r="M573" i="7" s="1"/>
  <c r="L327" i="7"/>
  <c r="L573" i="7" s="1"/>
  <c r="F62" i="37"/>
  <c r="E62" i="37"/>
  <c r="L346" i="12"/>
  <c r="E346" i="30"/>
  <c r="L346" i="30" s="1"/>
  <c r="F10" i="36"/>
  <c r="E10" i="36"/>
  <c r="L392" i="12"/>
  <c r="E392" i="30"/>
  <c r="L392" i="30" s="1"/>
  <c r="E172" i="30"/>
  <c r="L172" i="12"/>
  <c r="L691" i="12" s="1"/>
  <c r="L380" i="12"/>
  <c r="E380" i="30"/>
  <c r="L380" i="30" s="1"/>
  <c r="E106" i="30"/>
  <c r="L106" i="12"/>
  <c r="F49" i="37"/>
  <c r="E49" i="37"/>
  <c r="E199" i="30"/>
  <c r="L199" i="12"/>
  <c r="L112" i="12"/>
  <c r="E112" i="30"/>
  <c r="E85" i="36"/>
  <c r="F85" i="36"/>
  <c r="E113" i="36"/>
  <c r="F113" i="36"/>
  <c r="F51" i="37"/>
  <c r="D131" i="37"/>
  <c r="E51" i="37"/>
  <c r="L104" i="12"/>
  <c r="E104" i="30"/>
  <c r="L127" i="12"/>
  <c r="E127" i="30"/>
  <c r="L144" i="12"/>
  <c r="E144" i="30"/>
  <c r="E30" i="36"/>
  <c r="F30" i="36"/>
  <c r="F25" i="37"/>
  <c r="E25" i="37"/>
  <c r="F7" i="37"/>
  <c r="E7" i="37"/>
  <c r="E153" i="30"/>
  <c r="L153" i="12"/>
  <c r="L330" i="12"/>
  <c r="E330" i="30"/>
  <c r="L330" i="30" s="1"/>
  <c r="E685" i="12"/>
  <c r="E99" i="30"/>
  <c r="L99" i="12"/>
  <c r="F80" i="37"/>
  <c r="E80" i="37"/>
  <c r="E261" i="30"/>
  <c r="L261" i="12"/>
  <c r="E78" i="37"/>
  <c r="F78" i="37"/>
  <c r="F114" i="36"/>
  <c r="E114" i="36"/>
  <c r="L215" i="12"/>
  <c r="L694" i="12" s="1"/>
  <c r="E215" i="30"/>
  <c r="F31" i="37"/>
  <c r="E31" i="37"/>
  <c r="E119" i="37"/>
  <c r="F119" i="37"/>
  <c r="L303" i="7"/>
  <c r="L571" i="7" s="1"/>
  <c r="E571" i="7"/>
  <c r="M571" i="7" s="1"/>
  <c r="N571" i="7" s="1"/>
  <c r="E39" i="37"/>
  <c r="D130" i="37"/>
  <c r="F39" i="37"/>
  <c r="E16" i="36"/>
  <c r="F16" i="36"/>
  <c r="N257" i="30"/>
  <c r="L257" i="30"/>
  <c r="E69" i="37"/>
  <c r="F69" i="37"/>
  <c r="F91" i="36"/>
  <c r="E91" i="36"/>
  <c r="E65" i="37"/>
  <c r="F65" i="37"/>
  <c r="N198" i="30"/>
  <c r="L198" i="30"/>
  <c r="L271" i="30"/>
  <c r="N271" i="30"/>
  <c r="L216" i="30"/>
  <c r="N216" i="30"/>
  <c r="N123" i="30"/>
  <c r="L123" i="30"/>
  <c r="F45" i="36"/>
  <c r="E45" i="36"/>
  <c r="I678" i="6"/>
  <c r="I657" i="6"/>
  <c r="H193" i="6"/>
  <c r="E42" i="36"/>
  <c r="F42" i="36"/>
  <c r="I658" i="6"/>
  <c r="E111" i="14"/>
  <c r="F27" i="37"/>
  <c r="D129" i="37"/>
  <c r="E27" i="37"/>
  <c r="E81" i="37"/>
  <c r="F81" i="37"/>
  <c r="F115" i="37"/>
  <c r="E115" i="37"/>
  <c r="F20" i="36"/>
  <c r="E20" i="36"/>
  <c r="F41" i="37"/>
  <c r="E41" i="37"/>
  <c r="F92" i="36"/>
  <c r="E92" i="36"/>
  <c r="F93" i="37"/>
  <c r="E93" i="37"/>
  <c r="E38" i="36"/>
  <c r="F38" i="36"/>
  <c r="F54" i="37"/>
  <c r="E54" i="37"/>
  <c r="G679" i="6"/>
  <c r="G677" i="6"/>
  <c r="E339" i="7"/>
  <c r="E118" i="37"/>
  <c r="F118" i="37"/>
  <c r="E698" i="12"/>
  <c r="L308" i="12"/>
  <c r="E308" i="30"/>
  <c r="L308" i="30" s="1"/>
  <c r="L379" i="12"/>
  <c r="E379" i="30"/>
  <c r="L379" i="30" s="1"/>
  <c r="L389" i="12"/>
  <c r="E389" i="30"/>
  <c r="L389" i="30" s="1"/>
  <c r="L338" i="12"/>
  <c r="E338" i="30"/>
  <c r="L338" i="30" s="1"/>
  <c r="E32" i="36"/>
  <c r="F32" i="36"/>
  <c r="F117" i="36"/>
  <c r="E117" i="36"/>
  <c r="L146" i="30"/>
  <c r="N146" i="30"/>
  <c r="L323" i="12"/>
  <c r="E323" i="30"/>
  <c r="L323" i="30" s="1"/>
  <c r="E88" i="36"/>
  <c r="F88" i="36"/>
  <c r="E34" i="37"/>
  <c r="F34" i="37"/>
  <c r="N237" i="30"/>
  <c r="L237" i="30"/>
  <c r="L133" i="30"/>
  <c r="N133" i="30"/>
  <c r="F79" i="36"/>
  <c r="E79" i="36"/>
  <c r="F28" i="37"/>
  <c r="E28" i="37"/>
  <c r="F37" i="37"/>
  <c r="E37" i="37"/>
  <c r="L169" i="30"/>
  <c r="N169" i="30"/>
  <c r="L235" i="30"/>
  <c r="N235" i="30"/>
  <c r="N96" i="30"/>
  <c r="L96" i="30"/>
  <c r="F48" i="36"/>
  <c r="E48" i="36"/>
  <c r="E58" i="36"/>
  <c r="F58" i="36"/>
  <c r="F108" i="36"/>
  <c r="E108" i="36"/>
  <c r="E90" i="36"/>
  <c r="F90" i="36"/>
  <c r="L272" i="30"/>
  <c r="N272" i="30"/>
  <c r="E105" i="37"/>
  <c r="F105" i="37"/>
  <c r="E692" i="12"/>
  <c r="L178" i="30"/>
  <c r="N178" i="30"/>
  <c r="N238" i="30"/>
  <c r="L238" i="30"/>
  <c r="N92" i="30"/>
  <c r="L92" i="30"/>
  <c r="E66" i="36"/>
  <c r="F66" i="36"/>
  <c r="G656" i="6"/>
  <c r="I671" i="6"/>
  <c r="E267" i="14"/>
  <c r="N194" i="30"/>
  <c r="L194" i="30"/>
  <c r="L202" i="30"/>
  <c r="N202" i="30"/>
  <c r="L572" i="7"/>
  <c r="E113" i="30"/>
  <c r="L113" i="12"/>
  <c r="E699" i="12"/>
  <c r="E267" i="30"/>
  <c r="L267" i="12"/>
  <c r="E17" i="36"/>
  <c r="F17" i="36"/>
  <c r="F121" i="37"/>
  <c r="E121" i="37"/>
  <c r="E240" i="30"/>
  <c r="L240" i="12"/>
  <c r="L696" i="12" s="1"/>
  <c r="E12" i="36"/>
  <c r="F12" i="36"/>
  <c r="E19" i="36"/>
  <c r="F19" i="36"/>
  <c r="E56" i="37"/>
  <c r="F56" i="37"/>
  <c r="E110" i="36"/>
  <c r="F110" i="36"/>
  <c r="F74" i="37"/>
  <c r="E74" i="37"/>
  <c r="F24" i="37"/>
  <c r="E24" i="37"/>
  <c r="E9" i="36"/>
  <c r="F9" i="36"/>
  <c r="E120" i="37"/>
  <c r="F120" i="37"/>
  <c r="I664" i="6"/>
  <c r="E183" i="14"/>
  <c r="F99" i="37"/>
  <c r="E99" i="37"/>
  <c r="D135" i="37"/>
  <c r="E26" i="36"/>
  <c r="F26" i="36"/>
  <c r="E109" i="37"/>
  <c r="F109" i="37"/>
  <c r="E704" i="12"/>
  <c r="M704" i="12" s="1"/>
  <c r="L219" i="30"/>
  <c r="N219" i="30"/>
  <c r="N138" i="30"/>
  <c r="L138" i="30"/>
  <c r="N224" i="30"/>
  <c r="L224" i="30"/>
  <c r="F112" i="37"/>
  <c r="E112" i="37"/>
  <c r="N108" i="30"/>
  <c r="L108" i="30"/>
  <c r="G672" i="6"/>
  <c r="L165" i="30"/>
  <c r="N165" i="30"/>
  <c r="N151" i="30"/>
  <c r="L151" i="30"/>
  <c r="E706" i="14"/>
  <c r="M706" i="14" s="1"/>
  <c r="L339" i="14"/>
  <c r="L706" i="14" s="1"/>
  <c r="G660" i="6"/>
  <c r="N174" i="30"/>
  <c r="L174" i="30"/>
  <c r="L97" i="30"/>
  <c r="N97" i="30"/>
  <c r="F55" i="36"/>
  <c r="E55" i="36"/>
  <c r="L107" i="30"/>
  <c r="N107" i="30"/>
  <c r="N132" i="30"/>
  <c r="L132" i="30"/>
  <c r="N268" i="30"/>
  <c r="L268" i="30"/>
  <c r="E143" i="30"/>
  <c r="L143" i="12"/>
  <c r="F59" i="37"/>
  <c r="E59" i="37"/>
  <c r="E157" i="30"/>
  <c r="L157" i="12"/>
  <c r="E566" i="7"/>
  <c r="M566" i="7" s="1"/>
  <c r="L243" i="7"/>
  <c r="L566" i="7" s="1"/>
  <c r="E226" i="30"/>
  <c r="L226" i="12"/>
  <c r="E130" i="30"/>
  <c r="L130" i="12"/>
  <c r="L230" i="30"/>
  <c r="N230" i="30"/>
  <c r="H85" i="6"/>
  <c r="L145" i="12"/>
  <c r="E145" i="30"/>
  <c r="F61" i="36"/>
  <c r="E61" i="36"/>
  <c r="M701" i="12"/>
  <c r="F86" i="36"/>
  <c r="E86" i="36"/>
  <c r="L214" i="30"/>
  <c r="N214" i="30"/>
  <c r="L689" i="12" l="1"/>
  <c r="C402" i="6"/>
  <c r="I390" i="6"/>
  <c r="E415" i="14" s="1"/>
  <c r="L415" i="14" s="1"/>
  <c r="G391" i="6"/>
  <c r="E416" i="7" s="1"/>
  <c r="L416" i="7" s="1"/>
  <c r="E415" i="12"/>
  <c r="E406" i="30"/>
  <c r="L406" i="30" s="1"/>
  <c r="L406" i="12"/>
  <c r="E400" i="7"/>
  <c r="G682" i="6"/>
  <c r="C408" i="6"/>
  <c r="I396" i="6"/>
  <c r="E421" i="14" s="1"/>
  <c r="L421" i="14" s="1"/>
  <c r="E421" i="12"/>
  <c r="G397" i="6"/>
  <c r="E422" i="7" s="1"/>
  <c r="L422" i="7" s="1"/>
  <c r="J325" i="6"/>
  <c r="E350" i="15"/>
  <c r="L350" i="15" s="1"/>
  <c r="E350" i="29"/>
  <c r="L350" i="29" s="1"/>
  <c r="C401" i="6"/>
  <c r="I389" i="6"/>
  <c r="E414" i="14" s="1"/>
  <c r="L414" i="14" s="1"/>
  <c r="G390" i="6"/>
  <c r="E415" i="7" s="1"/>
  <c r="L415" i="7" s="1"/>
  <c r="E414" i="12"/>
  <c r="C409" i="6"/>
  <c r="I397" i="6"/>
  <c r="E422" i="14" s="1"/>
  <c r="L422" i="14" s="1"/>
  <c r="G398" i="6"/>
  <c r="E422" i="12"/>
  <c r="J336" i="6"/>
  <c r="E361" i="29"/>
  <c r="L361" i="29" s="1"/>
  <c r="E361" i="15"/>
  <c r="L361" i="15" s="1"/>
  <c r="E413" i="30"/>
  <c r="L413" i="30" s="1"/>
  <c r="L413" i="12"/>
  <c r="C407" i="6"/>
  <c r="I395" i="6"/>
  <c r="E420" i="14" s="1"/>
  <c r="L420" i="14" s="1"/>
  <c r="E420" i="12"/>
  <c r="G396" i="6"/>
  <c r="E421" i="7" s="1"/>
  <c r="L421" i="7" s="1"/>
  <c r="E412" i="30"/>
  <c r="L412" i="30" s="1"/>
  <c r="L412" i="12"/>
  <c r="E439" i="29"/>
  <c r="L439" i="29" s="1"/>
  <c r="E439" i="15"/>
  <c r="L439" i="15" s="1"/>
  <c r="J414" i="6"/>
  <c r="E363" i="28"/>
  <c r="L363" i="28" s="1"/>
  <c r="D338" i="6"/>
  <c r="L692" i="12"/>
  <c r="L687" i="12"/>
  <c r="L688" i="12"/>
  <c r="E403" i="30"/>
  <c r="L403" i="30" s="1"/>
  <c r="L403" i="12"/>
  <c r="E407" i="30"/>
  <c r="L407" i="30" s="1"/>
  <c r="L407" i="12"/>
  <c r="J315" i="6"/>
  <c r="E340" i="15"/>
  <c r="L340" i="15" s="1"/>
  <c r="E340" i="29"/>
  <c r="L340" i="29" s="1"/>
  <c r="I682" i="6"/>
  <c r="E399" i="14"/>
  <c r="J369" i="6"/>
  <c r="E394" i="29"/>
  <c r="E394" i="15"/>
  <c r="L394" i="15" s="1"/>
  <c r="E341" i="28"/>
  <c r="L341" i="28" s="1"/>
  <c r="D316" i="6"/>
  <c r="E428" i="15"/>
  <c r="L428" i="15" s="1"/>
  <c r="E428" i="29"/>
  <c r="L428" i="29" s="1"/>
  <c r="J403" i="6"/>
  <c r="E362" i="28"/>
  <c r="L362" i="28" s="1"/>
  <c r="D337" i="6"/>
  <c r="D404" i="6"/>
  <c r="E429" i="28"/>
  <c r="L429" i="28" s="1"/>
  <c r="E411" i="7"/>
  <c r="L382" i="29"/>
  <c r="E408" i="30"/>
  <c r="L408" i="30" s="1"/>
  <c r="L408" i="12"/>
  <c r="E450" i="29"/>
  <c r="L450" i="29" s="1"/>
  <c r="E450" i="15"/>
  <c r="L450" i="15" s="1"/>
  <c r="J425" i="6"/>
  <c r="E404" i="30"/>
  <c r="L404" i="30" s="1"/>
  <c r="L404" i="12"/>
  <c r="D426" i="6"/>
  <c r="E451" i="28"/>
  <c r="L451" i="28" s="1"/>
  <c r="L704" i="12"/>
  <c r="L703" i="12"/>
  <c r="E352" i="28"/>
  <c r="L352" i="28" s="1"/>
  <c r="D327" i="6"/>
  <c r="E399" i="30"/>
  <c r="L399" i="30" s="1"/>
  <c r="L399" i="12"/>
  <c r="E710" i="12"/>
  <c r="M710" i="12" s="1"/>
  <c r="C398" i="6"/>
  <c r="I386" i="6"/>
  <c r="C683" i="6"/>
  <c r="G387" i="6"/>
  <c r="E412" i="7" s="1"/>
  <c r="L412" i="7" s="1"/>
  <c r="E411" i="12"/>
  <c r="D381" i="6"/>
  <c r="E406" i="28"/>
  <c r="L406" i="28" s="1"/>
  <c r="E409" i="30"/>
  <c r="L409" i="30" s="1"/>
  <c r="L409" i="12"/>
  <c r="E372" i="29"/>
  <c r="L372" i="29" s="1"/>
  <c r="E372" i="15"/>
  <c r="L372" i="15" s="1"/>
  <c r="J347" i="6"/>
  <c r="E440" i="28"/>
  <c r="L440" i="28" s="1"/>
  <c r="D415" i="6"/>
  <c r="J392" i="6"/>
  <c r="E417" i="29"/>
  <c r="L417" i="29" s="1"/>
  <c r="E417" i="15"/>
  <c r="L417" i="15" s="1"/>
  <c r="E402" i="30"/>
  <c r="L402" i="30" s="1"/>
  <c r="L402" i="12"/>
  <c r="E410" i="30"/>
  <c r="L410" i="30" s="1"/>
  <c r="L410" i="12"/>
  <c r="E373" i="28"/>
  <c r="L373" i="28" s="1"/>
  <c r="D348" i="6"/>
  <c r="C404" i="6"/>
  <c r="I392" i="6"/>
  <c r="E417" i="14" s="1"/>
  <c r="L417" i="14" s="1"/>
  <c r="G393" i="6"/>
  <c r="E418" i="7" s="1"/>
  <c r="L418" i="7" s="1"/>
  <c r="E417" i="12"/>
  <c r="C412" i="6"/>
  <c r="I400" i="6"/>
  <c r="E425" i="14" s="1"/>
  <c r="L425" i="14" s="1"/>
  <c r="G401" i="6"/>
  <c r="E426" i="7" s="1"/>
  <c r="L426" i="7" s="1"/>
  <c r="E425" i="12"/>
  <c r="E383" i="29"/>
  <c r="L383" i="29" s="1"/>
  <c r="E383" i="15"/>
  <c r="L383" i="15" s="1"/>
  <c r="J358" i="6"/>
  <c r="C411" i="6"/>
  <c r="I399" i="6"/>
  <c r="E424" i="14" s="1"/>
  <c r="L424" i="14" s="1"/>
  <c r="E424" i="12"/>
  <c r="G400" i="6"/>
  <c r="E425" i="7" s="1"/>
  <c r="L425" i="7" s="1"/>
  <c r="C406" i="6"/>
  <c r="I394" i="6"/>
  <c r="E419" i="14" s="1"/>
  <c r="L419" i="14" s="1"/>
  <c r="E419" i="12"/>
  <c r="G395" i="6"/>
  <c r="E420" i="7" s="1"/>
  <c r="L420" i="7" s="1"/>
  <c r="C405" i="6"/>
  <c r="I393" i="6"/>
  <c r="E418" i="14" s="1"/>
  <c r="L418" i="14" s="1"/>
  <c r="G394" i="6"/>
  <c r="E419" i="7" s="1"/>
  <c r="L419" i="7" s="1"/>
  <c r="E418" i="12"/>
  <c r="J304" i="6"/>
  <c r="E329" i="29"/>
  <c r="L329" i="29" s="1"/>
  <c r="E329" i="15"/>
  <c r="L329" i="15" s="1"/>
  <c r="D359" i="6"/>
  <c r="E384" i="28"/>
  <c r="L384" i="28" s="1"/>
  <c r="E405" i="30"/>
  <c r="L405" i="30" s="1"/>
  <c r="L405" i="12"/>
  <c r="E395" i="28"/>
  <c r="L395" i="28" s="1"/>
  <c r="D370" i="6"/>
  <c r="D437" i="6"/>
  <c r="E462" i="28"/>
  <c r="L462" i="28" s="1"/>
  <c r="C403" i="6"/>
  <c r="I391" i="6"/>
  <c r="E416" i="14" s="1"/>
  <c r="L416" i="14" s="1"/>
  <c r="G392" i="6"/>
  <c r="E417" i="7" s="1"/>
  <c r="L417" i="7" s="1"/>
  <c r="E416" i="12"/>
  <c r="J326" i="6"/>
  <c r="E351" i="15"/>
  <c r="L351" i="15" s="1"/>
  <c r="E351" i="29"/>
  <c r="L351" i="29" s="1"/>
  <c r="N570" i="7"/>
  <c r="L695" i="12"/>
  <c r="L698" i="12"/>
  <c r="L708" i="12"/>
  <c r="L705" i="12"/>
  <c r="N577" i="7"/>
  <c r="L685" i="12"/>
  <c r="L686" i="14"/>
  <c r="N686" i="14" s="1"/>
  <c r="N267" i="30"/>
  <c r="L267" i="30"/>
  <c r="E574" i="7"/>
  <c r="M574" i="7" s="1"/>
  <c r="L339" i="7"/>
  <c r="L574" i="7" s="1"/>
  <c r="F129" i="37"/>
  <c r="E129" i="37"/>
  <c r="F131" i="37"/>
  <c r="E131" i="37"/>
  <c r="N196" i="30"/>
  <c r="L196" i="30"/>
  <c r="M697" i="12"/>
  <c r="L176" i="30"/>
  <c r="N176" i="30"/>
  <c r="L279" i="14"/>
  <c r="L701" i="14" s="1"/>
  <c r="E701" i="14"/>
  <c r="M701" i="14" s="1"/>
  <c r="M699" i="12"/>
  <c r="L157" i="30"/>
  <c r="N157" i="30"/>
  <c r="E709" i="14"/>
  <c r="M709" i="14" s="1"/>
  <c r="L375" i="14"/>
  <c r="L709" i="14" s="1"/>
  <c r="E698" i="14"/>
  <c r="M698" i="14" s="1"/>
  <c r="L243" i="14"/>
  <c r="L698" i="14" s="1"/>
  <c r="E131" i="36"/>
  <c r="F131" i="36"/>
  <c r="E710" i="14"/>
  <c r="M710" i="14" s="1"/>
  <c r="L387" i="14"/>
  <c r="L710" i="14" s="1"/>
  <c r="L149" i="30"/>
  <c r="N149" i="30"/>
  <c r="E705" i="14"/>
  <c r="M705" i="14" s="1"/>
  <c r="L327" i="14"/>
  <c r="L705" i="14" s="1"/>
  <c r="N89" i="30"/>
  <c r="L89" i="30"/>
  <c r="L253" i="30"/>
  <c r="N253" i="30"/>
  <c r="L709" i="12"/>
  <c r="L130" i="30"/>
  <c r="N130" i="30"/>
  <c r="N106" i="30"/>
  <c r="L106" i="30"/>
  <c r="E555" i="7"/>
  <c r="M555" i="7" s="1"/>
  <c r="L111" i="7"/>
  <c r="L555" i="7" s="1"/>
  <c r="N262" i="30"/>
  <c r="L262" i="30"/>
  <c r="N692" i="14"/>
  <c r="L183" i="7"/>
  <c r="L561" i="7" s="1"/>
  <c r="E561" i="7"/>
  <c r="M561" i="7" s="1"/>
  <c r="N186" i="30"/>
  <c r="L186" i="30"/>
  <c r="N163" i="30"/>
  <c r="L163" i="30"/>
  <c r="L693" i="12"/>
  <c r="E696" i="14"/>
  <c r="M696" i="14" s="1"/>
  <c r="L219" i="14"/>
  <c r="L696" i="14" s="1"/>
  <c r="E695" i="14"/>
  <c r="M695" i="14" s="1"/>
  <c r="L207" i="14"/>
  <c r="L695" i="14" s="1"/>
  <c r="N266" i="30"/>
  <c r="L266" i="30"/>
  <c r="N175" i="30"/>
  <c r="L175" i="30"/>
  <c r="N190" i="30"/>
  <c r="L190" i="30"/>
  <c r="E691" i="14"/>
  <c r="M691" i="14" s="1"/>
  <c r="L159" i="14"/>
  <c r="L691" i="14" s="1"/>
  <c r="E130" i="37"/>
  <c r="F130" i="37"/>
  <c r="M685" i="12"/>
  <c r="N112" i="30"/>
  <c r="L112" i="30"/>
  <c r="L702" i="12"/>
  <c r="M700" i="12"/>
  <c r="L82" i="14"/>
  <c r="L148" i="30"/>
  <c r="N148" i="30"/>
  <c r="L111" i="30"/>
  <c r="N111" i="30"/>
  <c r="L255" i="14"/>
  <c r="L699" i="14" s="1"/>
  <c r="E699" i="14"/>
  <c r="M699" i="14" s="1"/>
  <c r="M695" i="12"/>
  <c r="E562" i="7"/>
  <c r="M562" i="7" s="1"/>
  <c r="N562" i="7" s="1"/>
  <c r="L195" i="7"/>
  <c r="L562" i="7" s="1"/>
  <c r="L697" i="12"/>
  <c r="L195" i="30"/>
  <c r="N195" i="30"/>
  <c r="L690" i="12"/>
  <c r="N554" i="7"/>
  <c r="N218" i="30"/>
  <c r="L218" i="30"/>
  <c r="N569" i="7"/>
  <c r="E703" i="14"/>
  <c r="M703" i="14" s="1"/>
  <c r="L303" i="14"/>
  <c r="L703" i="14" s="1"/>
  <c r="E133" i="37"/>
  <c r="F133" i="37"/>
  <c r="L136" i="30"/>
  <c r="N136" i="30"/>
  <c r="L159" i="7"/>
  <c r="L559" i="7" s="1"/>
  <c r="E559" i="7"/>
  <c r="M559" i="7" s="1"/>
  <c r="N101" i="30"/>
  <c r="L101" i="30"/>
  <c r="E694" i="14"/>
  <c r="M694" i="14" s="1"/>
  <c r="L195" i="14"/>
  <c r="L694" i="14" s="1"/>
  <c r="M684" i="12"/>
  <c r="L234" i="30"/>
  <c r="N234" i="30"/>
  <c r="E708" i="14"/>
  <c r="M708" i="14" s="1"/>
  <c r="L363" i="14"/>
  <c r="L708" i="14" s="1"/>
  <c r="E132" i="37"/>
  <c r="F132" i="37"/>
  <c r="E136" i="37"/>
  <c r="F136" i="37"/>
  <c r="L141" i="30"/>
  <c r="N141" i="30"/>
  <c r="N117" i="30"/>
  <c r="L117" i="30"/>
  <c r="N553" i="7"/>
  <c r="L226" i="30"/>
  <c r="N226" i="30"/>
  <c r="L143" i="30"/>
  <c r="N143" i="30"/>
  <c r="F135" i="37"/>
  <c r="E135" i="37"/>
  <c r="M692" i="12"/>
  <c r="L201" i="30"/>
  <c r="N201" i="30"/>
  <c r="N232" i="30"/>
  <c r="L232" i="30"/>
  <c r="L686" i="12"/>
  <c r="F129" i="36"/>
  <c r="E129" i="36"/>
  <c r="N159" i="30"/>
  <c r="L159" i="30"/>
  <c r="L160" i="30"/>
  <c r="N160" i="30"/>
  <c r="L222" i="30"/>
  <c r="N222" i="30"/>
  <c r="M688" i="12"/>
  <c r="L137" i="30"/>
  <c r="N137" i="30"/>
  <c r="E564" i="7"/>
  <c r="M564" i="7" s="1"/>
  <c r="L219" i="7"/>
  <c r="L564" i="7" s="1"/>
  <c r="E702" i="14"/>
  <c r="M702" i="14" s="1"/>
  <c r="L291" i="14"/>
  <c r="L702" i="14" s="1"/>
  <c r="F128" i="36"/>
  <c r="E128" i="36"/>
  <c r="L707" i="12"/>
  <c r="F133" i="36"/>
  <c r="E133" i="36"/>
  <c r="E700" i="14"/>
  <c r="M700" i="14" s="1"/>
  <c r="L267" i="14"/>
  <c r="L700" i="14" s="1"/>
  <c r="M698" i="12"/>
  <c r="N261" i="30"/>
  <c r="L261" i="30"/>
  <c r="L99" i="30"/>
  <c r="N99" i="30"/>
  <c r="N144" i="30"/>
  <c r="L144" i="30"/>
  <c r="N104" i="30"/>
  <c r="L104" i="30"/>
  <c r="L199" i="30"/>
  <c r="N199" i="30"/>
  <c r="L172" i="30"/>
  <c r="N172" i="30"/>
  <c r="N707" i="14"/>
  <c r="F134" i="36"/>
  <c r="E134" i="36"/>
  <c r="N161" i="30"/>
  <c r="L161" i="30"/>
  <c r="L187" i="30"/>
  <c r="N187" i="30"/>
  <c r="N83" i="30"/>
  <c r="L83" i="30"/>
  <c r="N185" i="30"/>
  <c r="L185" i="30"/>
  <c r="N125" i="30"/>
  <c r="L125" i="30"/>
  <c r="M686" i="12"/>
  <c r="F135" i="36"/>
  <c r="E135" i="36"/>
  <c r="F134" i="37"/>
  <c r="E134" i="37"/>
  <c r="N168" i="30"/>
  <c r="L168" i="30"/>
  <c r="L270" i="30"/>
  <c r="N270" i="30"/>
  <c r="E136" i="36"/>
  <c r="F136" i="36"/>
  <c r="N576" i="7"/>
  <c r="L105" i="30"/>
  <c r="N105" i="30"/>
  <c r="N189" i="30"/>
  <c r="L189" i="30"/>
  <c r="E127" i="36"/>
  <c r="F127" i="36"/>
  <c r="M694" i="12"/>
  <c r="E556" i="7"/>
  <c r="M556" i="7" s="1"/>
  <c r="L123" i="7"/>
  <c r="L556" i="7" s="1"/>
  <c r="N213" i="30"/>
  <c r="L213" i="30"/>
  <c r="L170" i="30"/>
  <c r="N170" i="30"/>
  <c r="N145" i="30"/>
  <c r="L145" i="30"/>
  <c r="N566" i="7"/>
  <c r="N240" i="30"/>
  <c r="L240" i="30"/>
  <c r="E687" i="14"/>
  <c r="M687" i="14" s="1"/>
  <c r="L111" i="14"/>
  <c r="N215" i="30"/>
  <c r="L215" i="30"/>
  <c r="N153" i="30"/>
  <c r="L153" i="30"/>
  <c r="N706" i="14"/>
  <c r="E693" i="14"/>
  <c r="M693" i="14" s="1"/>
  <c r="L183" i="14"/>
  <c r="L693" i="14" s="1"/>
  <c r="L699" i="12"/>
  <c r="N113" i="30"/>
  <c r="L113" i="30"/>
  <c r="N127" i="30"/>
  <c r="L127" i="30"/>
  <c r="N573" i="7"/>
  <c r="M702" i="12"/>
  <c r="L177" i="30"/>
  <c r="N177" i="30"/>
  <c r="L188" i="30"/>
  <c r="N188" i="30"/>
  <c r="L118" i="30"/>
  <c r="N118" i="30"/>
  <c r="E558" i="7"/>
  <c r="M558" i="7" s="1"/>
  <c r="L147" i="7"/>
  <c r="L558" i="7" s="1"/>
  <c r="L83" i="7"/>
  <c r="L139" i="30"/>
  <c r="N139" i="30"/>
  <c r="N134" i="30"/>
  <c r="L134" i="30"/>
  <c r="E689" i="14"/>
  <c r="M689" i="14" s="1"/>
  <c r="L135" i="14"/>
  <c r="L689" i="14" s="1"/>
  <c r="N243" i="30"/>
  <c r="L243" i="30"/>
  <c r="M693" i="12"/>
  <c r="M690" i="12"/>
  <c r="E568" i="7"/>
  <c r="M568" i="7" s="1"/>
  <c r="L267" i="7"/>
  <c r="L568" i="7" s="1"/>
  <c r="L142" i="30"/>
  <c r="N142" i="30"/>
  <c r="E132" i="36"/>
  <c r="F132" i="36"/>
  <c r="E128" i="37"/>
  <c r="F128" i="37"/>
  <c r="E127" i="37"/>
  <c r="F127" i="37"/>
  <c r="E565" i="7"/>
  <c r="M565" i="7" s="1"/>
  <c r="L231" i="7"/>
  <c r="L565" i="7" s="1"/>
  <c r="E567" i="7"/>
  <c r="M567" i="7" s="1"/>
  <c r="L255" i="7"/>
  <c r="L567" i="7" s="1"/>
  <c r="E130" i="36"/>
  <c r="F130" i="36"/>
  <c r="N228" i="30"/>
  <c r="L228" i="30"/>
  <c r="L244" i="30"/>
  <c r="N244" i="30"/>
  <c r="N269" i="30"/>
  <c r="L269" i="30"/>
  <c r="L225" i="30"/>
  <c r="N225" i="30"/>
  <c r="N258" i="30"/>
  <c r="L258" i="30"/>
  <c r="E704" i="14"/>
  <c r="M704" i="14" s="1"/>
  <c r="L315" i="14"/>
  <c r="L704" i="14" s="1"/>
  <c r="E560" i="7"/>
  <c r="M560" i="7" s="1"/>
  <c r="L171" i="7"/>
  <c r="L560" i="7" s="1"/>
  <c r="N578" i="7"/>
  <c r="N557" i="7"/>
  <c r="N84" i="30"/>
  <c r="L84" i="30"/>
  <c r="N200" i="30"/>
  <c r="L200" i="30"/>
  <c r="L147" i="14"/>
  <c r="L690" i="14" s="1"/>
  <c r="E690" i="14"/>
  <c r="M690" i="14" s="1"/>
  <c r="E697" i="14"/>
  <c r="M697" i="14" s="1"/>
  <c r="L231" i="14"/>
  <c r="L697" i="14" s="1"/>
  <c r="N575" i="7"/>
  <c r="L102" i="30"/>
  <c r="N102" i="30"/>
  <c r="N572" i="7"/>
  <c r="E685" i="14"/>
  <c r="M685" i="14" s="1"/>
  <c r="L87" i="14"/>
  <c r="N192" i="30"/>
  <c r="L192" i="30"/>
  <c r="N691" i="14" l="1"/>
  <c r="N561" i="7"/>
  <c r="N701" i="14"/>
  <c r="E462" i="29"/>
  <c r="L462" i="29" s="1"/>
  <c r="E462" i="15"/>
  <c r="L462" i="15" s="1"/>
  <c r="J437" i="6"/>
  <c r="D382" i="6"/>
  <c r="E407" i="28"/>
  <c r="L407" i="28" s="1"/>
  <c r="E384" i="15"/>
  <c r="L384" i="15" s="1"/>
  <c r="J359" i="6"/>
  <c r="E384" i="29"/>
  <c r="L384" i="29" s="1"/>
  <c r="C417" i="6"/>
  <c r="I405" i="6"/>
  <c r="E430" i="14" s="1"/>
  <c r="L430" i="14" s="1"/>
  <c r="E430" i="12"/>
  <c r="G406" i="6"/>
  <c r="E431" i="7" s="1"/>
  <c r="L431" i="7" s="1"/>
  <c r="C418" i="6"/>
  <c r="I406" i="6"/>
  <c r="E431" i="14" s="1"/>
  <c r="L431" i="14" s="1"/>
  <c r="G407" i="6"/>
  <c r="E432" i="7" s="1"/>
  <c r="L432" i="7" s="1"/>
  <c r="E431" i="12"/>
  <c r="C423" i="6"/>
  <c r="I411" i="6"/>
  <c r="E436" i="14" s="1"/>
  <c r="L436" i="14" s="1"/>
  <c r="G412" i="6"/>
  <c r="E437" i="7" s="1"/>
  <c r="L437" i="7" s="1"/>
  <c r="E436" i="12"/>
  <c r="E425" i="30"/>
  <c r="L425" i="30" s="1"/>
  <c r="L425" i="12"/>
  <c r="E417" i="30"/>
  <c r="L417" i="30" s="1"/>
  <c r="L417" i="12"/>
  <c r="J348" i="6"/>
  <c r="E373" i="29"/>
  <c r="L373" i="29" s="1"/>
  <c r="E373" i="15"/>
  <c r="L373" i="15" s="1"/>
  <c r="D427" i="6"/>
  <c r="E452" i="28"/>
  <c r="L452" i="28" s="1"/>
  <c r="E406" i="29"/>
  <c r="J381" i="6"/>
  <c r="E406" i="15"/>
  <c r="L406" i="15" s="1"/>
  <c r="E411" i="14"/>
  <c r="I683" i="6"/>
  <c r="E451" i="29"/>
  <c r="L451" i="29" s="1"/>
  <c r="E451" i="15"/>
  <c r="L451" i="15" s="1"/>
  <c r="J426" i="6"/>
  <c r="E420" i="30"/>
  <c r="L420" i="30" s="1"/>
  <c r="L420" i="12"/>
  <c r="E422" i="30"/>
  <c r="L422" i="30" s="1"/>
  <c r="L422" i="12"/>
  <c r="E414" i="30"/>
  <c r="L414" i="30" s="1"/>
  <c r="L414" i="12"/>
  <c r="E421" i="30"/>
  <c r="L421" i="30" s="1"/>
  <c r="L421" i="12"/>
  <c r="L400" i="7"/>
  <c r="L579" i="7" s="1"/>
  <c r="E579" i="7"/>
  <c r="M579" i="7" s="1"/>
  <c r="N690" i="14"/>
  <c r="D449" i="6"/>
  <c r="E474" i="28"/>
  <c r="L474" i="28" s="1"/>
  <c r="D371" i="6"/>
  <c r="E396" i="28"/>
  <c r="L396" i="28" s="1"/>
  <c r="E418" i="30"/>
  <c r="L418" i="30" s="1"/>
  <c r="L418" i="12"/>
  <c r="E411" i="30"/>
  <c r="L411" i="30" s="1"/>
  <c r="L411" i="12"/>
  <c r="E711" i="12"/>
  <c r="M711" i="12" s="1"/>
  <c r="C410" i="6"/>
  <c r="I398" i="6"/>
  <c r="E423" i="12"/>
  <c r="C684" i="6"/>
  <c r="G399" i="6"/>
  <c r="E424" i="7" s="1"/>
  <c r="L424" i="7" s="1"/>
  <c r="E352" i="29"/>
  <c r="L352" i="29" s="1"/>
  <c r="E352" i="15"/>
  <c r="L352" i="15" s="1"/>
  <c r="J327" i="6"/>
  <c r="D438" i="6"/>
  <c r="E463" i="28"/>
  <c r="L463" i="28" s="1"/>
  <c r="E429" i="29"/>
  <c r="L429" i="29" s="1"/>
  <c r="J404" i="6"/>
  <c r="E429" i="15"/>
  <c r="L429" i="15" s="1"/>
  <c r="D349" i="6"/>
  <c r="E374" i="28"/>
  <c r="L374" i="28" s="1"/>
  <c r="E341" i="15"/>
  <c r="L341" i="15" s="1"/>
  <c r="E341" i="29"/>
  <c r="L341" i="29" s="1"/>
  <c r="J316" i="6"/>
  <c r="L394" i="29"/>
  <c r="D350" i="6"/>
  <c r="E375" i="28"/>
  <c r="L375" i="28" s="1"/>
  <c r="E423" i="7"/>
  <c r="C415" i="6"/>
  <c r="I403" i="6"/>
  <c r="E428" i="14" s="1"/>
  <c r="L428" i="14" s="1"/>
  <c r="G404" i="6"/>
  <c r="E429" i="7" s="1"/>
  <c r="L429" i="7" s="1"/>
  <c r="E428" i="12"/>
  <c r="E395" i="29"/>
  <c r="L395" i="29" s="1"/>
  <c r="E395" i="15"/>
  <c r="L395" i="15" s="1"/>
  <c r="J370" i="6"/>
  <c r="E419" i="30"/>
  <c r="L419" i="30" s="1"/>
  <c r="L419" i="12"/>
  <c r="E424" i="30"/>
  <c r="L424" i="30" s="1"/>
  <c r="L424" i="12"/>
  <c r="E385" i="28"/>
  <c r="L385" i="28" s="1"/>
  <c r="D360" i="6"/>
  <c r="J415" i="6"/>
  <c r="E440" i="29"/>
  <c r="L440" i="29" s="1"/>
  <c r="E440" i="15"/>
  <c r="L440" i="15" s="1"/>
  <c r="G683" i="6"/>
  <c r="E441" i="28"/>
  <c r="L441" i="28" s="1"/>
  <c r="D416" i="6"/>
  <c r="C419" i="6"/>
  <c r="I407" i="6"/>
  <c r="E432" i="14" s="1"/>
  <c r="L432" i="14" s="1"/>
  <c r="E432" i="12"/>
  <c r="G408" i="6"/>
  <c r="E433" i="7" s="1"/>
  <c r="L433" i="7" s="1"/>
  <c r="C420" i="6"/>
  <c r="I408" i="6"/>
  <c r="E433" i="14" s="1"/>
  <c r="L433" i="14" s="1"/>
  <c r="G409" i="6"/>
  <c r="E434" i="7" s="1"/>
  <c r="L434" i="7" s="1"/>
  <c r="E433" i="12"/>
  <c r="C414" i="6"/>
  <c r="I402" i="6"/>
  <c r="E427" i="14" s="1"/>
  <c r="L427" i="14" s="1"/>
  <c r="E427" i="12"/>
  <c r="G403" i="6"/>
  <c r="E428" i="7" s="1"/>
  <c r="L428" i="7" s="1"/>
  <c r="N559" i="7"/>
  <c r="E416" i="30"/>
  <c r="L416" i="30" s="1"/>
  <c r="L416" i="12"/>
  <c r="C424" i="6"/>
  <c r="I412" i="6"/>
  <c r="E437" i="14" s="1"/>
  <c r="L437" i="14" s="1"/>
  <c r="E437" i="12"/>
  <c r="G413" i="6"/>
  <c r="E438" i="7" s="1"/>
  <c r="L438" i="7" s="1"/>
  <c r="C416" i="6"/>
  <c r="I404" i="6"/>
  <c r="E429" i="14" s="1"/>
  <c r="L429" i="14" s="1"/>
  <c r="E429" i="12"/>
  <c r="G405" i="6"/>
  <c r="E430" i="7" s="1"/>
  <c r="L430" i="7" s="1"/>
  <c r="D393" i="6"/>
  <c r="E418" i="28"/>
  <c r="L418" i="28" s="1"/>
  <c r="L710" i="12"/>
  <c r="D339" i="6"/>
  <c r="E364" i="28"/>
  <c r="L364" i="28" s="1"/>
  <c r="L411" i="7"/>
  <c r="L580" i="7" s="1"/>
  <c r="E580" i="7"/>
  <c r="M580" i="7" s="1"/>
  <c r="E362" i="29"/>
  <c r="L362" i="29" s="1"/>
  <c r="J337" i="6"/>
  <c r="E362" i="15"/>
  <c r="L362" i="15" s="1"/>
  <c r="E353" i="28"/>
  <c r="L353" i="28" s="1"/>
  <c r="D328" i="6"/>
  <c r="L399" i="14"/>
  <c r="L711" i="14" s="1"/>
  <c r="E711" i="14"/>
  <c r="M711" i="14" s="1"/>
  <c r="E363" i="29"/>
  <c r="L363" i="29" s="1"/>
  <c r="J338" i="6"/>
  <c r="E363" i="15"/>
  <c r="L363" i="15" s="1"/>
  <c r="C421" i="6"/>
  <c r="I409" i="6"/>
  <c r="E434" i="14" s="1"/>
  <c r="L434" i="14" s="1"/>
  <c r="G410" i="6"/>
  <c r="E434" i="12"/>
  <c r="C413" i="6"/>
  <c r="I401" i="6"/>
  <c r="E426" i="14" s="1"/>
  <c r="L426" i="14" s="1"/>
  <c r="E426" i="12"/>
  <c r="G402" i="6"/>
  <c r="E427" i="7" s="1"/>
  <c r="L427" i="7" s="1"/>
  <c r="E415" i="30"/>
  <c r="L415" i="30" s="1"/>
  <c r="L415" i="12"/>
  <c r="L711" i="12" s="1"/>
  <c r="N564" i="7"/>
  <c r="N708" i="14"/>
  <c r="N703" i="14"/>
  <c r="N702" i="14"/>
  <c r="N699" i="14"/>
  <c r="N709" i="14"/>
  <c r="N695" i="14"/>
  <c r="L687" i="14"/>
  <c r="N687" i="14" s="1"/>
  <c r="L685" i="14"/>
  <c r="N685" i="14" s="1"/>
  <c r="N697" i="14"/>
  <c r="N704" i="14"/>
  <c r="N565" i="7"/>
  <c r="N556" i="7"/>
  <c r="N705" i="14"/>
  <c r="N710" i="14"/>
  <c r="N698" i="14"/>
  <c r="N574" i="7"/>
  <c r="N694" i="14"/>
  <c r="N696" i="14"/>
  <c r="N555" i="7"/>
  <c r="N560" i="7"/>
  <c r="N567" i="7"/>
  <c r="N568" i="7"/>
  <c r="N689" i="14"/>
  <c r="N558" i="7"/>
  <c r="N693" i="14"/>
  <c r="N700" i="14"/>
  <c r="E437" i="30" l="1"/>
  <c r="L437" i="30" s="1"/>
  <c r="L437" i="12"/>
  <c r="E453" i="28"/>
  <c r="L453" i="28" s="1"/>
  <c r="D428" i="6"/>
  <c r="D383" i="6"/>
  <c r="E408" i="28"/>
  <c r="L408" i="28" s="1"/>
  <c r="C425" i="6"/>
  <c r="I413" i="6"/>
  <c r="E438" i="14" s="1"/>
  <c r="L438" i="14" s="1"/>
  <c r="G414" i="6"/>
  <c r="E439" i="7" s="1"/>
  <c r="L439" i="7" s="1"/>
  <c r="E438" i="12"/>
  <c r="C433" i="6"/>
  <c r="I421" i="6"/>
  <c r="E446" i="14" s="1"/>
  <c r="L446" i="14" s="1"/>
  <c r="G422" i="6"/>
  <c r="E446" i="12"/>
  <c r="E364" i="15"/>
  <c r="L364" i="15" s="1"/>
  <c r="J339" i="6"/>
  <c r="E364" i="29"/>
  <c r="L364" i="29" s="1"/>
  <c r="E430" i="28"/>
  <c r="L430" i="28" s="1"/>
  <c r="D405" i="6"/>
  <c r="C426" i="6"/>
  <c r="I414" i="6"/>
  <c r="E439" i="14" s="1"/>
  <c r="L439" i="14" s="1"/>
  <c r="G415" i="6"/>
  <c r="E440" i="7" s="1"/>
  <c r="L440" i="7" s="1"/>
  <c r="E439" i="12"/>
  <c r="C432" i="6"/>
  <c r="I420" i="6"/>
  <c r="E445" i="14" s="1"/>
  <c r="L445" i="14" s="1"/>
  <c r="E445" i="12"/>
  <c r="G421" i="6"/>
  <c r="E446" i="7" s="1"/>
  <c r="L446" i="7" s="1"/>
  <c r="C431" i="6"/>
  <c r="I419" i="6"/>
  <c r="E444" i="14" s="1"/>
  <c r="L444" i="14" s="1"/>
  <c r="G420" i="6"/>
  <c r="E445" i="7" s="1"/>
  <c r="L445" i="7" s="1"/>
  <c r="E444" i="12"/>
  <c r="J360" i="6"/>
  <c r="E385" i="29"/>
  <c r="L385" i="29" s="1"/>
  <c r="E385" i="15"/>
  <c r="L385" i="15" s="1"/>
  <c r="E374" i="15"/>
  <c r="L374" i="15" s="1"/>
  <c r="J349" i="6"/>
  <c r="E374" i="29"/>
  <c r="L374" i="29" s="1"/>
  <c r="N579" i="7"/>
  <c r="E464" i="28"/>
  <c r="L464" i="28" s="1"/>
  <c r="D439" i="6"/>
  <c r="E436" i="30"/>
  <c r="L436" i="30" s="1"/>
  <c r="L436" i="12"/>
  <c r="E431" i="30"/>
  <c r="L431" i="30" s="1"/>
  <c r="L431" i="12"/>
  <c r="D394" i="6"/>
  <c r="E419" i="28"/>
  <c r="L419" i="28" s="1"/>
  <c r="E429" i="30"/>
  <c r="L429" i="30" s="1"/>
  <c r="L429" i="12"/>
  <c r="E581" i="7"/>
  <c r="M581" i="7" s="1"/>
  <c r="N581" i="7" s="1"/>
  <c r="L423" i="7"/>
  <c r="L581" i="7" s="1"/>
  <c r="C422" i="6"/>
  <c r="I410" i="6"/>
  <c r="C685" i="6"/>
  <c r="E435" i="12"/>
  <c r="G411" i="6"/>
  <c r="E436" i="7" s="1"/>
  <c r="L436" i="7" s="1"/>
  <c r="C430" i="6"/>
  <c r="I418" i="6"/>
  <c r="E443" i="14" s="1"/>
  <c r="L443" i="14" s="1"/>
  <c r="G419" i="6"/>
  <c r="E444" i="7" s="1"/>
  <c r="L444" i="7" s="1"/>
  <c r="E443" i="12"/>
  <c r="C429" i="6"/>
  <c r="I417" i="6"/>
  <c r="E442" i="14" s="1"/>
  <c r="L442" i="14" s="1"/>
  <c r="G418" i="6"/>
  <c r="E443" i="7" s="1"/>
  <c r="L443" i="7" s="1"/>
  <c r="E442" i="12"/>
  <c r="E434" i="30"/>
  <c r="L434" i="30" s="1"/>
  <c r="L434" i="12"/>
  <c r="E365" i="28"/>
  <c r="L365" i="28" s="1"/>
  <c r="D340" i="6"/>
  <c r="E376" i="28"/>
  <c r="L376" i="28" s="1"/>
  <c r="D351" i="6"/>
  <c r="J393" i="6"/>
  <c r="E418" i="15"/>
  <c r="L418" i="15" s="1"/>
  <c r="E418" i="29"/>
  <c r="C428" i="6"/>
  <c r="I416" i="6"/>
  <c r="E441" i="14" s="1"/>
  <c r="L441" i="14" s="1"/>
  <c r="E441" i="12"/>
  <c r="G417" i="6"/>
  <c r="E442" i="7" s="1"/>
  <c r="L442" i="7" s="1"/>
  <c r="C436" i="6"/>
  <c r="I424" i="6"/>
  <c r="E449" i="14" s="1"/>
  <c r="L449" i="14" s="1"/>
  <c r="E449" i="12"/>
  <c r="G425" i="6"/>
  <c r="E450" i="7" s="1"/>
  <c r="L450" i="7" s="1"/>
  <c r="E433" i="30"/>
  <c r="L433" i="30" s="1"/>
  <c r="L433" i="12"/>
  <c r="E441" i="29"/>
  <c r="L441" i="29" s="1"/>
  <c r="E441" i="15"/>
  <c r="L441" i="15" s="1"/>
  <c r="J416" i="6"/>
  <c r="C427" i="6"/>
  <c r="I415" i="6"/>
  <c r="E440" i="14" s="1"/>
  <c r="L440" i="14" s="1"/>
  <c r="E440" i="12"/>
  <c r="G416" i="6"/>
  <c r="E441" i="7" s="1"/>
  <c r="L441" i="7" s="1"/>
  <c r="E375" i="15"/>
  <c r="L375" i="15" s="1"/>
  <c r="E375" i="29"/>
  <c r="L375" i="29" s="1"/>
  <c r="J350" i="6"/>
  <c r="D361" i="6"/>
  <c r="E386" i="28"/>
  <c r="L386" i="28" s="1"/>
  <c r="E423" i="30"/>
  <c r="L423" i="30" s="1"/>
  <c r="E712" i="12"/>
  <c r="M712" i="12" s="1"/>
  <c r="L423" i="12"/>
  <c r="E474" i="15"/>
  <c r="L474" i="15" s="1"/>
  <c r="E474" i="29"/>
  <c r="L474" i="29" s="1"/>
  <c r="J449" i="6"/>
  <c r="L406" i="29"/>
  <c r="E430" i="30"/>
  <c r="L430" i="30" s="1"/>
  <c r="L430" i="12"/>
  <c r="E407" i="15"/>
  <c r="L407" i="15" s="1"/>
  <c r="E407" i="29"/>
  <c r="L407" i="29" s="1"/>
  <c r="J382" i="6"/>
  <c r="E353" i="15"/>
  <c r="L353" i="15" s="1"/>
  <c r="E353" i="29"/>
  <c r="L353" i="29" s="1"/>
  <c r="J328" i="6"/>
  <c r="D450" i="6"/>
  <c r="E475" i="28"/>
  <c r="L475" i="28" s="1"/>
  <c r="E452" i="29"/>
  <c r="L452" i="29" s="1"/>
  <c r="E452" i="15"/>
  <c r="L452" i="15" s="1"/>
  <c r="J427" i="6"/>
  <c r="C435" i="6"/>
  <c r="I423" i="6"/>
  <c r="E448" i="14" s="1"/>
  <c r="L448" i="14" s="1"/>
  <c r="E448" i="12"/>
  <c r="G424" i="6"/>
  <c r="E449" i="7" s="1"/>
  <c r="L449" i="7" s="1"/>
  <c r="E426" i="30"/>
  <c r="L426" i="30" s="1"/>
  <c r="L426" i="12"/>
  <c r="E435" i="7"/>
  <c r="N711" i="14"/>
  <c r="N580" i="7"/>
  <c r="E427" i="30"/>
  <c r="L427" i="30" s="1"/>
  <c r="L427" i="12"/>
  <c r="E432" i="30"/>
  <c r="L432" i="30" s="1"/>
  <c r="L432" i="12"/>
  <c r="D372" i="6"/>
  <c r="E397" i="28"/>
  <c r="L397" i="28" s="1"/>
  <c r="E428" i="30"/>
  <c r="L428" i="30" s="1"/>
  <c r="L428" i="12"/>
  <c r="G684" i="6"/>
  <c r="D362" i="6"/>
  <c r="E387" i="28"/>
  <c r="L387" i="28" s="1"/>
  <c r="E463" i="29"/>
  <c r="L463" i="29" s="1"/>
  <c r="E463" i="15"/>
  <c r="L463" i="15" s="1"/>
  <c r="J438" i="6"/>
  <c r="E423" i="14"/>
  <c r="I684" i="6"/>
  <c r="E396" i="15"/>
  <c r="L396" i="15" s="1"/>
  <c r="J371" i="6"/>
  <c r="E396" i="29"/>
  <c r="L396" i="29" s="1"/>
  <c r="D461" i="6"/>
  <c r="E486" i="28"/>
  <c r="L486" i="28" s="1"/>
  <c r="L411" i="14"/>
  <c r="L712" i="14" s="1"/>
  <c r="E712" i="14"/>
  <c r="M712" i="14" s="1"/>
  <c r="N712" i="14" l="1"/>
  <c r="D374" i="6"/>
  <c r="E399" i="28"/>
  <c r="L399" i="28" s="1"/>
  <c r="C448" i="6"/>
  <c r="I436" i="6"/>
  <c r="E461" i="14" s="1"/>
  <c r="L461" i="14" s="1"/>
  <c r="G437" i="6"/>
  <c r="E462" i="7" s="1"/>
  <c r="L462" i="7" s="1"/>
  <c r="E461" i="12"/>
  <c r="J351" i="6"/>
  <c r="E376" i="29"/>
  <c r="L376" i="29" s="1"/>
  <c r="E376" i="15"/>
  <c r="L376" i="15" s="1"/>
  <c r="E442" i="30"/>
  <c r="L442" i="30" s="1"/>
  <c r="L442" i="12"/>
  <c r="E464" i="29"/>
  <c r="L464" i="29" s="1"/>
  <c r="E464" i="15"/>
  <c r="L464" i="15" s="1"/>
  <c r="J439" i="6"/>
  <c r="D417" i="6"/>
  <c r="E442" i="28"/>
  <c r="L442" i="28" s="1"/>
  <c r="E446" i="30"/>
  <c r="L446" i="30" s="1"/>
  <c r="L446" i="12"/>
  <c r="D473" i="6"/>
  <c r="E498" i="28"/>
  <c r="L498" i="28" s="1"/>
  <c r="E397" i="15"/>
  <c r="L397" i="15" s="1"/>
  <c r="J372" i="6"/>
  <c r="E397" i="29"/>
  <c r="L397" i="29" s="1"/>
  <c r="G685" i="6"/>
  <c r="J450" i="6"/>
  <c r="E475" i="15"/>
  <c r="L475" i="15" s="1"/>
  <c r="E475" i="29"/>
  <c r="L475" i="29" s="1"/>
  <c r="E440" i="30"/>
  <c r="L440" i="30" s="1"/>
  <c r="L440" i="12"/>
  <c r="L418" i="29"/>
  <c r="D352" i="6"/>
  <c r="E377" i="28"/>
  <c r="L377" i="28" s="1"/>
  <c r="E435" i="30"/>
  <c r="L435" i="30" s="1"/>
  <c r="L435" i="12"/>
  <c r="E713" i="12"/>
  <c r="M713" i="12" s="1"/>
  <c r="C443" i="6"/>
  <c r="I431" i="6"/>
  <c r="E456" i="14" s="1"/>
  <c r="L456" i="14" s="1"/>
  <c r="E456" i="12"/>
  <c r="G432" i="6"/>
  <c r="E457" i="7" s="1"/>
  <c r="L457" i="7" s="1"/>
  <c r="C444" i="6"/>
  <c r="I432" i="6"/>
  <c r="E457" i="14" s="1"/>
  <c r="L457" i="14" s="1"/>
  <c r="G433" i="6"/>
  <c r="E458" i="7" s="1"/>
  <c r="L458" i="7" s="1"/>
  <c r="E457" i="12"/>
  <c r="C438" i="6"/>
  <c r="I426" i="6"/>
  <c r="E451" i="14" s="1"/>
  <c r="L451" i="14" s="1"/>
  <c r="E451" i="12"/>
  <c r="G427" i="6"/>
  <c r="E452" i="7" s="1"/>
  <c r="L452" i="7" s="1"/>
  <c r="E447" i="7"/>
  <c r="D395" i="6"/>
  <c r="E420" i="28"/>
  <c r="L420" i="28" s="1"/>
  <c r="E465" i="28"/>
  <c r="L465" i="28" s="1"/>
  <c r="D440" i="6"/>
  <c r="E443" i="30"/>
  <c r="L443" i="30" s="1"/>
  <c r="L443" i="12"/>
  <c r="C434" i="6"/>
  <c r="I422" i="6"/>
  <c r="C686" i="6"/>
  <c r="G423" i="6"/>
  <c r="E448" i="7" s="1"/>
  <c r="L448" i="7" s="1"/>
  <c r="E447" i="12"/>
  <c r="E438" i="30"/>
  <c r="L438" i="30" s="1"/>
  <c r="L438" i="12"/>
  <c r="E713" i="14"/>
  <c r="M713" i="14" s="1"/>
  <c r="L423" i="14"/>
  <c r="L713" i="14" s="1"/>
  <c r="N713" i="14" s="1"/>
  <c r="D384" i="6"/>
  <c r="E409" i="28"/>
  <c r="L409" i="28" s="1"/>
  <c r="L435" i="7"/>
  <c r="L582" i="7" s="1"/>
  <c r="E582" i="7"/>
  <c r="M582" i="7" s="1"/>
  <c r="E448" i="30"/>
  <c r="L448" i="30" s="1"/>
  <c r="L448" i="12"/>
  <c r="D462" i="6"/>
  <c r="E487" i="28"/>
  <c r="L487" i="28" s="1"/>
  <c r="E449" i="30"/>
  <c r="L449" i="30" s="1"/>
  <c r="L449" i="12"/>
  <c r="E441" i="30"/>
  <c r="L441" i="30" s="1"/>
  <c r="L441" i="12"/>
  <c r="E388" i="28"/>
  <c r="L388" i="28" s="1"/>
  <c r="D363" i="6"/>
  <c r="D406" i="6"/>
  <c r="E431" i="28"/>
  <c r="L431" i="28" s="1"/>
  <c r="D451" i="6"/>
  <c r="E476" i="28"/>
  <c r="L476" i="28" s="1"/>
  <c r="E444" i="30"/>
  <c r="L444" i="30" s="1"/>
  <c r="L444" i="12"/>
  <c r="E439" i="30"/>
  <c r="L439" i="30" s="1"/>
  <c r="L439" i="12"/>
  <c r="E430" i="15"/>
  <c r="L430" i="15" s="1"/>
  <c r="E430" i="29"/>
  <c r="J405" i="6"/>
  <c r="J383" i="6"/>
  <c r="E408" i="29"/>
  <c r="L408" i="29" s="1"/>
  <c r="E408" i="15"/>
  <c r="L408" i="15" s="1"/>
  <c r="J461" i="6"/>
  <c r="E486" i="15"/>
  <c r="L486" i="15" s="1"/>
  <c r="E486" i="29"/>
  <c r="L486" i="29" s="1"/>
  <c r="C447" i="6"/>
  <c r="I435" i="6"/>
  <c r="E460" i="14" s="1"/>
  <c r="L460" i="14" s="1"/>
  <c r="G436" i="6"/>
  <c r="E461" i="7" s="1"/>
  <c r="L461" i="7" s="1"/>
  <c r="E460" i="12"/>
  <c r="D373" i="6"/>
  <c r="E398" i="28"/>
  <c r="L398" i="28" s="1"/>
  <c r="C440" i="6"/>
  <c r="I428" i="6"/>
  <c r="E453" i="14" s="1"/>
  <c r="L453" i="14" s="1"/>
  <c r="E453" i="12"/>
  <c r="G429" i="6"/>
  <c r="E454" i="7" s="1"/>
  <c r="L454" i="7" s="1"/>
  <c r="E387" i="15"/>
  <c r="L387" i="15" s="1"/>
  <c r="J362" i="6"/>
  <c r="E387" i="29"/>
  <c r="L387" i="29" s="1"/>
  <c r="L712" i="12"/>
  <c r="E386" i="29"/>
  <c r="L386" i="29" s="1"/>
  <c r="J361" i="6"/>
  <c r="E386" i="15"/>
  <c r="L386" i="15" s="1"/>
  <c r="C439" i="6"/>
  <c r="I427" i="6"/>
  <c r="E452" i="14" s="1"/>
  <c r="L452" i="14" s="1"/>
  <c r="E452" i="12"/>
  <c r="G428" i="6"/>
  <c r="E453" i="7" s="1"/>
  <c r="L453" i="7" s="1"/>
  <c r="J340" i="6"/>
  <c r="E365" i="15"/>
  <c r="L365" i="15" s="1"/>
  <c r="E365" i="29"/>
  <c r="L365" i="29" s="1"/>
  <c r="C441" i="6"/>
  <c r="I429" i="6"/>
  <c r="E454" i="14" s="1"/>
  <c r="L454" i="14" s="1"/>
  <c r="G430" i="6"/>
  <c r="E455" i="7" s="1"/>
  <c r="L455" i="7" s="1"/>
  <c r="E454" i="12"/>
  <c r="C442" i="6"/>
  <c r="I430" i="6"/>
  <c r="E455" i="14" s="1"/>
  <c r="L455" i="14" s="1"/>
  <c r="E455" i="12"/>
  <c r="G431" i="6"/>
  <c r="E456" i="7" s="1"/>
  <c r="L456" i="7" s="1"/>
  <c r="I685" i="6"/>
  <c r="E435" i="14"/>
  <c r="J394" i="6"/>
  <c r="E419" i="29"/>
  <c r="L419" i="29" s="1"/>
  <c r="E419" i="15"/>
  <c r="L419" i="15" s="1"/>
  <c r="E445" i="30"/>
  <c r="L445" i="30" s="1"/>
  <c r="L445" i="12"/>
  <c r="C445" i="6"/>
  <c r="I433" i="6"/>
  <c r="E458" i="14" s="1"/>
  <c r="L458" i="14" s="1"/>
  <c r="G434" i="6"/>
  <c r="E458" i="12"/>
  <c r="C437" i="6"/>
  <c r="I425" i="6"/>
  <c r="E450" i="14" s="1"/>
  <c r="L450" i="14" s="1"/>
  <c r="G426" i="6"/>
  <c r="E451" i="7" s="1"/>
  <c r="L451" i="7" s="1"/>
  <c r="E450" i="12"/>
  <c r="E453" i="15"/>
  <c r="L453" i="15" s="1"/>
  <c r="J428" i="6"/>
  <c r="E453" i="29"/>
  <c r="L453" i="29" s="1"/>
  <c r="N582" i="7" l="1"/>
  <c r="C454" i="6"/>
  <c r="I442" i="6"/>
  <c r="E467" i="14" s="1"/>
  <c r="L467" i="14" s="1"/>
  <c r="G443" i="6"/>
  <c r="E468" i="7" s="1"/>
  <c r="L468" i="7" s="1"/>
  <c r="E467" i="12"/>
  <c r="E398" i="29"/>
  <c r="L398" i="29" s="1"/>
  <c r="E398" i="15"/>
  <c r="L398" i="15" s="1"/>
  <c r="J373" i="6"/>
  <c r="C450" i="6"/>
  <c r="I438" i="6"/>
  <c r="E463" i="14" s="1"/>
  <c r="L463" i="14" s="1"/>
  <c r="E463" i="12"/>
  <c r="G439" i="6"/>
  <c r="E464" i="7" s="1"/>
  <c r="L464" i="7" s="1"/>
  <c r="E454" i="28"/>
  <c r="L454" i="28" s="1"/>
  <c r="D429" i="6"/>
  <c r="C460" i="6"/>
  <c r="I448" i="6"/>
  <c r="E473" i="14" s="1"/>
  <c r="L473" i="14" s="1"/>
  <c r="E473" i="12"/>
  <c r="G449" i="6"/>
  <c r="E474" i="7" s="1"/>
  <c r="L474" i="7" s="1"/>
  <c r="C449" i="6"/>
  <c r="I437" i="6"/>
  <c r="E462" i="14" s="1"/>
  <c r="L462" i="14" s="1"/>
  <c r="E462" i="12"/>
  <c r="G438" i="6"/>
  <c r="E463" i="7" s="1"/>
  <c r="L463" i="7" s="1"/>
  <c r="C457" i="6"/>
  <c r="I445" i="6"/>
  <c r="E470" i="14" s="1"/>
  <c r="L470" i="14" s="1"/>
  <c r="E470" i="12"/>
  <c r="G446" i="6"/>
  <c r="E454" i="30"/>
  <c r="L454" i="30" s="1"/>
  <c r="L454" i="12"/>
  <c r="E452" i="30"/>
  <c r="L452" i="30" s="1"/>
  <c r="L452" i="12"/>
  <c r="D385" i="6"/>
  <c r="E410" i="28"/>
  <c r="L410" i="28" s="1"/>
  <c r="C459" i="6"/>
  <c r="I447" i="6"/>
  <c r="E472" i="14" s="1"/>
  <c r="L472" i="14" s="1"/>
  <c r="G448" i="6"/>
  <c r="E473" i="7" s="1"/>
  <c r="L473" i="7" s="1"/>
  <c r="E472" i="12"/>
  <c r="L430" i="29"/>
  <c r="D463" i="6"/>
  <c r="E488" i="28"/>
  <c r="L488" i="28" s="1"/>
  <c r="J363" i="6"/>
  <c r="E388" i="29"/>
  <c r="L388" i="29" s="1"/>
  <c r="E388" i="15"/>
  <c r="L388" i="15" s="1"/>
  <c r="J462" i="6"/>
  <c r="E487" i="15"/>
  <c r="L487" i="15" s="1"/>
  <c r="E487" i="29"/>
  <c r="L487" i="29" s="1"/>
  <c r="E409" i="15"/>
  <c r="L409" i="15" s="1"/>
  <c r="J384" i="6"/>
  <c r="E409" i="29"/>
  <c r="L409" i="29" s="1"/>
  <c r="I686" i="6"/>
  <c r="E447" i="14"/>
  <c r="E465" i="29"/>
  <c r="L465" i="29" s="1"/>
  <c r="E465" i="15"/>
  <c r="L465" i="15" s="1"/>
  <c r="J440" i="6"/>
  <c r="D407" i="6"/>
  <c r="E432" i="28"/>
  <c r="L432" i="28" s="1"/>
  <c r="E457" i="30"/>
  <c r="L457" i="30" s="1"/>
  <c r="L457" i="12"/>
  <c r="E377" i="15"/>
  <c r="L377" i="15" s="1"/>
  <c r="E377" i="29"/>
  <c r="L377" i="29" s="1"/>
  <c r="J352" i="6"/>
  <c r="E461" i="30"/>
  <c r="L461" i="30" s="1"/>
  <c r="L461" i="12"/>
  <c r="C453" i="6"/>
  <c r="I441" i="6"/>
  <c r="E466" i="14" s="1"/>
  <c r="L466" i="14" s="1"/>
  <c r="G442" i="6"/>
  <c r="E467" i="7" s="1"/>
  <c r="L467" i="7" s="1"/>
  <c r="E466" i="12"/>
  <c r="E453" i="30"/>
  <c r="L453" i="30" s="1"/>
  <c r="L453" i="12"/>
  <c r="E443" i="28"/>
  <c r="L443" i="28" s="1"/>
  <c r="D418" i="6"/>
  <c r="L447" i="7"/>
  <c r="L583" i="7" s="1"/>
  <c r="E583" i="7"/>
  <c r="M583" i="7" s="1"/>
  <c r="C455" i="6"/>
  <c r="I443" i="6"/>
  <c r="E468" i="14" s="1"/>
  <c r="L468" i="14" s="1"/>
  <c r="G444" i="6"/>
  <c r="E469" i="7" s="1"/>
  <c r="L469" i="7" s="1"/>
  <c r="E468" i="12"/>
  <c r="E450" i="30"/>
  <c r="L450" i="30" s="1"/>
  <c r="L450" i="12"/>
  <c r="C452" i="6"/>
  <c r="I440" i="6"/>
  <c r="E465" i="14" s="1"/>
  <c r="L465" i="14" s="1"/>
  <c r="E465" i="12"/>
  <c r="G441" i="6"/>
  <c r="E466" i="7" s="1"/>
  <c r="L466" i="7" s="1"/>
  <c r="E460" i="30"/>
  <c r="L460" i="30" s="1"/>
  <c r="L460" i="12"/>
  <c r="D474" i="6"/>
  <c r="E499" i="28"/>
  <c r="L499" i="28" s="1"/>
  <c r="E447" i="30"/>
  <c r="L447" i="30" s="1"/>
  <c r="E714" i="12"/>
  <c r="M714" i="12" s="1"/>
  <c r="L447" i="12"/>
  <c r="C446" i="6"/>
  <c r="I434" i="6"/>
  <c r="G435" i="6"/>
  <c r="E460" i="7" s="1"/>
  <c r="L460" i="7" s="1"/>
  <c r="E459" i="12"/>
  <c r="C687" i="6"/>
  <c r="J395" i="6"/>
  <c r="E420" i="15"/>
  <c r="L420" i="15" s="1"/>
  <c r="E420" i="29"/>
  <c r="L420" i="29" s="1"/>
  <c r="E451" i="30"/>
  <c r="L451" i="30" s="1"/>
  <c r="L451" i="12"/>
  <c r="E456" i="30"/>
  <c r="L456" i="30" s="1"/>
  <c r="L456" i="12"/>
  <c r="L713" i="12"/>
  <c r="D364" i="6"/>
  <c r="E389" i="28"/>
  <c r="L389" i="28" s="1"/>
  <c r="E498" i="15"/>
  <c r="L498" i="15" s="1"/>
  <c r="J473" i="6"/>
  <c r="E498" i="29"/>
  <c r="L498" i="29" s="1"/>
  <c r="D386" i="6"/>
  <c r="E411" i="28"/>
  <c r="L411" i="28" s="1"/>
  <c r="E476" i="15"/>
  <c r="L476" i="15" s="1"/>
  <c r="J451" i="6"/>
  <c r="E476" i="29"/>
  <c r="L476" i="29" s="1"/>
  <c r="D396" i="6"/>
  <c r="E421" i="28"/>
  <c r="L421" i="28" s="1"/>
  <c r="C456" i="6"/>
  <c r="I444" i="6"/>
  <c r="E469" i="14" s="1"/>
  <c r="L469" i="14" s="1"/>
  <c r="E469" i="12"/>
  <c r="G445" i="6"/>
  <c r="E470" i="7" s="1"/>
  <c r="L470" i="7" s="1"/>
  <c r="E458" i="30"/>
  <c r="L458" i="30" s="1"/>
  <c r="L458" i="12"/>
  <c r="E455" i="30"/>
  <c r="L455" i="30" s="1"/>
  <c r="L455" i="12"/>
  <c r="L714" i="12" s="1"/>
  <c r="E459" i="7"/>
  <c r="G687" i="6"/>
  <c r="L435" i="14"/>
  <c r="L714" i="14" s="1"/>
  <c r="E714" i="14"/>
  <c r="M714" i="14" s="1"/>
  <c r="C451" i="6"/>
  <c r="I439" i="6"/>
  <c r="E464" i="14" s="1"/>
  <c r="L464" i="14" s="1"/>
  <c r="G440" i="6"/>
  <c r="E465" i="7" s="1"/>
  <c r="L465" i="7" s="1"/>
  <c r="E464" i="12"/>
  <c r="J406" i="6"/>
  <c r="E431" i="15"/>
  <c r="L431" i="15" s="1"/>
  <c r="E431" i="29"/>
  <c r="L431" i="29" s="1"/>
  <c r="D375" i="6"/>
  <c r="E400" i="28"/>
  <c r="L400" i="28" s="1"/>
  <c r="D452" i="6"/>
  <c r="E477" i="28"/>
  <c r="L477" i="28" s="1"/>
  <c r="G686" i="6"/>
  <c r="D485" i="6"/>
  <c r="E510" i="28"/>
  <c r="L510" i="28" s="1"/>
  <c r="J417" i="6"/>
  <c r="E442" i="29"/>
  <c r="E442" i="15"/>
  <c r="L442" i="15" s="1"/>
  <c r="E399" i="29"/>
  <c r="L399" i="29" s="1"/>
  <c r="J374" i="6"/>
  <c r="E399" i="15"/>
  <c r="L399" i="15" s="1"/>
  <c r="E421" i="29" l="1"/>
  <c r="L421" i="29" s="1"/>
  <c r="E421" i="15"/>
  <c r="L421" i="15" s="1"/>
  <c r="J396" i="6"/>
  <c r="D376" i="6"/>
  <c r="E401" i="28"/>
  <c r="L401" i="28" s="1"/>
  <c r="E459" i="14"/>
  <c r="I687" i="6"/>
  <c r="E468" i="30"/>
  <c r="L468" i="30" s="1"/>
  <c r="L468" i="12"/>
  <c r="D430" i="6"/>
  <c r="E455" i="28"/>
  <c r="L455" i="28" s="1"/>
  <c r="E444" i="28"/>
  <c r="L444" i="28" s="1"/>
  <c r="D419" i="6"/>
  <c r="L447" i="14"/>
  <c r="L715" i="14" s="1"/>
  <c r="E715" i="14"/>
  <c r="M715" i="14" s="1"/>
  <c r="E488" i="29"/>
  <c r="L488" i="29" s="1"/>
  <c r="E488" i="15"/>
  <c r="L488" i="15" s="1"/>
  <c r="J463" i="6"/>
  <c r="D397" i="6"/>
  <c r="E422" i="28"/>
  <c r="L422" i="28" s="1"/>
  <c r="E466" i="28"/>
  <c r="L466" i="28" s="1"/>
  <c r="D441" i="6"/>
  <c r="C462" i="6"/>
  <c r="I450" i="6"/>
  <c r="E475" i="14" s="1"/>
  <c r="L475" i="14" s="1"/>
  <c r="E475" i="12"/>
  <c r="G451" i="6"/>
  <c r="E476" i="7" s="1"/>
  <c r="L476" i="7" s="1"/>
  <c r="E467" i="30"/>
  <c r="L467" i="30" s="1"/>
  <c r="L467" i="12"/>
  <c r="D387" i="6"/>
  <c r="E412" i="28"/>
  <c r="L412" i="28" s="1"/>
  <c r="C463" i="6"/>
  <c r="I451" i="6"/>
  <c r="E476" i="14" s="1"/>
  <c r="L476" i="14" s="1"/>
  <c r="E476" i="12"/>
  <c r="G452" i="6"/>
  <c r="E477" i="7" s="1"/>
  <c r="L477" i="7" s="1"/>
  <c r="E584" i="7"/>
  <c r="M584" i="7" s="1"/>
  <c r="L459" i="7"/>
  <c r="L584" i="7" s="1"/>
  <c r="N584" i="7" s="1"/>
  <c r="C468" i="6"/>
  <c r="I456" i="6"/>
  <c r="E481" i="14" s="1"/>
  <c r="L481" i="14" s="1"/>
  <c r="G457" i="6"/>
  <c r="E482" i="7" s="1"/>
  <c r="L482" i="7" s="1"/>
  <c r="E481" i="12"/>
  <c r="E423" i="28"/>
  <c r="L423" i="28" s="1"/>
  <c r="D398" i="6"/>
  <c r="C458" i="6"/>
  <c r="I446" i="6"/>
  <c r="E471" i="12"/>
  <c r="G447" i="6"/>
  <c r="E472" i="7" s="1"/>
  <c r="L472" i="7" s="1"/>
  <c r="C688" i="6"/>
  <c r="C464" i="6"/>
  <c r="I452" i="6"/>
  <c r="E477" i="14" s="1"/>
  <c r="L477" i="14" s="1"/>
  <c r="G453" i="6"/>
  <c r="E478" i="7" s="1"/>
  <c r="L478" i="7" s="1"/>
  <c r="E477" i="12"/>
  <c r="N583" i="7"/>
  <c r="D475" i="6"/>
  <c r="E500" i="28"/>
  <c r="L500" i="28" s="1"/>
  <c r="E410" i="15"/>
  <c r="L410" i="15" s="1"/>
  <c r="E410" i="29"/>
  <c r="L410" i="29" s="1"/>
  <c r="J385" i="6"/>
  <c r="C469" i="6"/>
  <c r="I457" i="6"/>
  <c r="E482" i="14" s="1"/>
  <c r="L482" i="14" s="1"/>
  <c r="E482" i="12"/>
  <c r="G458" i="6"/>
  <c r="C461" i="6"/>
  <c r="I449" i="6"/>
  <c r="E474" i="14" s="1"/>
  <c r="L474" i="14" s="1"/>
  <c r="G450" i="6"/>
  <c r="E475" i="7" s="1"/>
  <c r="L475" i="7" s="1"/>
  <c r="E474" i="12"/>
  <c r="C472" i="6"/>
  <c r="I460" i="6"/>
  <c r="E485" i="14" s="1"/>
  <c r="L485" i="14" s="1"/>
  <c r="G461" i="6"/>
  <c r="E486" i="7" s="1"/>
  <c r="L486" i="7" s="1"/>
  <c r="E485" i="12"/>
  <c r="J485" i="6"/>
  <c r="E510" i="15"/>
  <c r="L510" i="15" s="1"/>
  <c r="E510" i="29"/>
  <c r="L510" i="29" s="1"/>
  <c r="J452" i="6"/>
  <c r="E477" i="29"/>
  <c r="L477" i="29" s="1"/>
  <c r="E477" i="15"/>
  <c r="L477" i="15" s="1"/>
  <c r="E400" i="15"/>
  <c r="L400" i="15" s="1"/>
  <c r="J375" i="6"/>
  <c r="E400" i="29"/>
  <c r="L400" i="29" s="1"/>
  <c r="E464" i="30"/>
  <c r="L464" i="30" s="1"/>
  <c r="L464" i="12"/>
  <c r="J386" i="6"/>
  <c r="E411" i="29"/>
  <c r="L411" i="29" s="1"/>
  <c r="E411" i="15"/>
  <c r="L411" i="15" s="1"/>
  <c r="E459" i="30"/>
  <c r="L459" i="30" s="1"/>
  <c r="L459" i="12"/>
  <c r="E715" i="12"/>
  <c r="M715" i="12" s="1"/>
  <c r="J474" i="6"/>
  <c r="E499" i="15"/>
  <c r="L499" i="15" s="1"/>
  <c r="E499" i="29"/>
  <c r="L499" i="29" s="1"/>
  <c r="E443" i="29"/>
  <c r="L443" i="29" s="1"/>
  <c r="E443" i="15"/>
  <c r="L443" i="15" s="1"/>
  <c r="J418" i="6"/>
  <c r="C465" i="6"/>
  <c r="I453" i="6"/>
  <c r="E478" i="14" s="1"/>
  <c r="L478" i="14" s="1"/>
  <c r="G454" i="6"/>
  <c r="E479" i="7" s="1"/>
  <c r="L479" i="7" s="1"/>
  <c r="E478" i="12"/>
  <c r="C471" i="6"/>
  <c r="I459" i="6"/>
  <c r="E484" i="14" s="1"/>
  <c r="L484" i="14" s="1"/>
  <c r="E484" i="12"/>
  <c r="G460" i="6"/>
  <c r="E485" i="7" s="1"/>
  <c r="L485" i="7" s="1"/>
  <c r="E471" i="7"/>
  <c r="J429" i="6"/>
  <c r="E454" i="15"/>
  <c r="L454" i="15" s="1"/>
  <c r="E454" i="29"/>
  <c r="E463" i="30"/>
  <c r="L463" i="30" s="1"/>
  <c r="L463" i="12"/>
  <c r="L442" i="29"/>
  <c r="D497" i="6"/>
  <c r="E522" i="28"/>
  <c r="L522" i="28" s="1"/>
  <c r="D464" i="6"/>
  <c r="E489" i="28"/>
  <c r="L489" i="28" s="1"/>
  <c r="N714" i="14"/>
  <c r="E469" i="30"/>
  <c r="L469" i="30" s="1"/>
  <c r="L469" i="12"/>
  <c r="D408" i="6"/>
  <c r="E433" i="28"/>
  <c r="L433" i="28" s="1"/>
  <c r="E389" i="29"/>
  <c r="L389" i="29" s="1"/>
  <c r="E389" i="15"/>
  <c r="L389" i="15" s="1"/>
  <c r="J364" i="6"/>
  <c r="D486" i="6"/>
  <c r="E511" i="28"/>
  <c r="L511" i="28" s="1"/>
  <c r="E465" i="30"/>
  <c r="L465" i="30" s="1"/>
  <c r="L465" i="12"/>
  <c r="C467" i="6"/>
  <c r="I455" i="6"/>
  <c r="E480" i="14" s="1"/>
  <c r="L480" i="14" s="1"/>
  <c r="E480" i="12"/>
  <c r="G456" i="6"/>
  <c r="E481" i="7" s="1"/>
  <c r="L481" i="7" s="1"/>
  <c r="E466" i="30"/>
  <c r="L466" i="30" s="1"/>
  <c r="L466" i="12"/>
  <c r="J407" i="6"/>
  <c r="E432" i="29"/>
  <c r="L432" i="29" s="1"/>
  <c r="E432" i="15"/>
  <c r="L432" i="15" s="1"/>
  <c r="E472" i="30"/>
  <c r="L472" i="30" s="1"/>
  <c r="L472" i="12"/>
  <c r="E470" i="30"/>
  <c r="L470" i="30" s="1"/>
  <c r="L470" i="12"/>
  <c r="E462" i="30"/>
  <c r="L462" i="30" s="1"/>
  <c r="L462" i="12"/>
  <c r="E473" i="30"/>
  <c r="L473" i="30" s="1"/>
  <c r="L473" i="12"/>
  <c r="C466" i="6"/>
  <c r="I454" i="6"/>
  <c r="E479" i="14" s="1"/>
  <c r="L479" i="14" s="1"/>
  <c r="G455" i="6"/>
  <c r="E480" i="7" s="1"/>
  <c r="L480" i="7" s="1"/>
  <c r="E479" i="12"/>
  <c r="D498" i="6" l="1"/>
  <c r="E523" i="28"/>
  <c r="L523" i="28" s="1"/>
  <c r="D476" i="6"/>
  <c r="E501" i="28"/>
  <c r="L501" i="28" s="1"/>
  <c r="E478" i="30"/>
  <c r="L478" i="30" s="1"/>
  <c r="L478" i="12"/>
  <c r="E482" i="30"/>
  <c r="L482" i="30" s="1"/>
  <c r="L482" i="12"/>
  <c r="D487" i="6"/>
  <c r="E512" i="28"/>
  <c r="L512" i="28" s="1"/>
  <c r="E471" i="30"/>
  <c r="L471" i="30" s="1"/>
  <c r="L471" i="12"/>
  <c r="E716" i="12"/>
  <c r="M716" i="12" s="1"/>
  <c r="C474" i="6"/>
  <c r="I462" i="6"/>
  <c r="E487" i="14" s="1"/>
  <c r="L487" i="14" s="1"/>
  <c r="E487" i="12"/>
  <c r="G463" i="6"/>
  <c r="E488" i="7" s="1"/>
  <c r="L488" i="7" s="1"/>
  <c r="E444" i="15"/>
  <c r="L444" i="15" s="1"/>
  <c r="J419" i="6"/>
  <c r="E444" i="29"/>
  <c r="L444" i="29" s="1"/>
  <c r="J430" i="6"/>
  <c r="E455" i="29"/>
  <c r="L455" i="29" s="1"/>
  <c r="E455" i="15"/>
  <c r="L455" i="15" s="1"/>
  <c r="E401" i="15"/>
  <c r="L401" i="15" s="1"/>
  <c r="J376" i="6"/>
  <c r="E401" i="29"/>
  <c r="L401" i="29" s="1"/>
  <c r="E480" i="30"/>
  <c r="L480" i="30" s="1"/>
  <c r="L480" i="12"/>
  <c r="J408" i="6"/>
  <c r="E433" i="29"/>
  <c r="L433" i="29" s="1"/>
  <c r="E433" i="15"/>
  <c r="L433" i="15" s="1"/>
  <c r="E484" i="30"/>
  <c r="L484" i="30" s="1"/>
  <c r="L484" i="12"/>
  <c r="C476" i="6"/>
  <c r="I464" i="6"/>
  <c r="E489" i="14" s="1"/>
  <c r="L489" i="14" s="1"/>
  <c r="E489" i="12"/>
  <c r="G465" i="6"/>
  <c r="E490" i="7" s="1"/>
  <c r="L490" i="7" s="1"/>
  <c r="I688" i="6"/>
  <c r="E471" i="14"/>
  <c r="D410" i="6"/>
  <c r="E435" i="28"/>
  <c r="L435" i="28" s="1"/>
  <c r="C480" i="6"/>
  <c r="I468" i="6"/>
  <c r="E493" i="14" s="1"/>
  <c r="L493" i="14" s="1"/>
  <c r="G469" i="6"/>
  <c r="E494" i="7" s="1"/>
  <c r="L494" i="7" s="1"/>
  <c r="E493" i="12"/>
  <c r="E476" i="30"/>
  <c r="L476" i="30" s="1"/>
  <c r="L476" i="12"/>
  <c r="E424" i="28"/>
  <c r="L424" i="28" s="1"/>
  <c r="D399" i="6"/>
  <c r="E466" i="15"/>
  <c r="L466" i="15" s="1"/>
  <c r="J441" i="6"/>
  <c r="E466" i="29"/>
  <c r="E434" i="28"/>
  <c r="L434" i="28" s="1"/>
  <c r="D409" i="6"/>
  <c r="E467" i="28"/>
  <c r="L467" i="28" s="1"/>
  <c r="D442" i="6"/>
  <c r="E716" i="14"/>
  <c r="M716" i="14" s="1"/>
  <c r="L459" i="14"/>
  <c r="L716" i="14" s="1"/>
  <c r="D420" i="6"/>
  <c r="E445" i="28"/>
  <c r="L445" i="28" s="1"/>
  <c r="E522" i="15"/>
  <c r="L522" i="15" s="1"/>
  <c r="J497" i="6"/>
  <c r="E522" i="29"/>
  <c r="L522" i="29" s="1"/>
  <c r="G688" i="6"/>
  <c r="C484" i="6"/>
  <c r="I472" i="6"/>
  <c r="E497" i="14" s="1"/>
  <c r="L497" i="14" s="1"/>
  <c r="E497" i="12"/>
  <c r="G473" i="6"/>
  <c r="E498" i="7" s="1"/>
  <c r="L498" i="7" s="1"/>
  <c r="C473" i="6"/>
  <c r="I461" i="6"/>
  <c r="E486" i="14" s="1"/>
  <c r="L486" i="14" s="1"/>
  <c r="E486" i="12"/>
  <c r="G462" i="6"/>
  <c r="E487" i="7" s="1"/>
  <c r="L487" i="7" s="1"/>
  <c r="C481" i="6"/>
  <c r="I469" i="6"/>
  <c r="E494" i="14" s="1"/>
  <c r="L494" i="14" s="1"/>
  <c r="E494" i="12"/>
  <c r="G470" i="6"/>
  <c r="E477" i="30"/>
  <c r="L477" i="30" s="1"/>
  <c r="L477" i="12"/>
  <c r="C470" i="6"/>
  <c r="I458" i="6"/>
  <c r="G459" i="6"/>
  <c r="E484" i="7" s="1"/>
  <c r="L484" i="7" s="1"/>
  <c r="C689" i="6"/>
  <c r="E483" i="12"/>
  <c r="E481" i="30"/>
  <c r="L481" i="30" s="1"/>
  <c r="L481" i="12"/>
  <c r="J387" i="6"/>
  <c r="E412" i="29"/>
  <c r="L412" i="29" s="1"/>
  <c r="E412" i="15"/>
  <c r="L412" i="15" s="1"/>
  <c r="E475" i="30"/>
  <c r="L475" i="30" s="1"/>
  <c r="L475" i="12"/>
  <c r="J397" i="6"/>
  <c r="E422" i="29"/>
  <c r="L422" i="29" s="1"/>
  <c r="E422" i="15"/>
  <c r="L422" i="15" s="1"/>
  <c r="D431" i="6"/>
  <c r="E456" i="28"/>
  <c r="L456" i="28" s="1"/>
  <c r="C478" i="6"/>
  <c r="I466" i="6"/>
  <c r="E491" i="14" s="1"/>
  <c r="L491" i="14" s="1"/>
  <c r="G467" i="6"/>
  <c r="E492" i="7" s="1"/>
  <c r="L492" i="7" s="1"/>
  <c r="E491" i="12"/>
  <c r="E479" i="30"/>
  <c r="L479" i="30" s="1"/>
  <c r="L479" i="12"/>
  <c r="C479" i="6"/>
  <c r="I467" i="6"/>
  <c r="E492" i="14" s="1"/>
  <c r="L492" i="14" s="1"/>
  <c r="E492" i="12"/>
  <c r="G468" i="6"/>
  <c r="E493" i="7" s="1"/>
  <c r="L493" i="7" s="1"/>
  <c r="E511" i="15"/>
  <c r="L511" i="15" s="1"/>
  <c r="J486" i="6"/>
  <c r="E511" i="29"/>
  <c r="L511" i="29" s="1"/>
  <c r="E489" i="15"/>
  <c r="L489" i="15" s="1"/>
  <c r="J464" i="6"/>
  <c r="E489" i="29"/>
  <c r="L489" i="29" s="1"/>
  <c r="D509" i="6"/>
  <c r="E534" i="28"/>
  <c r="L534" i="28" s="1"/>
  <c r="L454" i="29"/>
  <c r="E585" i="7"/>
  <c r="M585" i="7" s="1"/>
  <c r="L471" i="7"/>
  <c r="L585" i="7" s="1"/>
  <c r="C483" i="6"/>
  <c r="I471" i="6"/>
  <c r="E496" i="14" s="1"/>
  <c r="L496" i="14" s="1"/>
  <c r="E496" i="12"/>
  <c r="G472" i="6"/>
  <c r="E497" i="7" s="1"/>
  <c r="L497" i="7" s="1"/>
  <c r="C477" i="6"/>
  <c r="I465" i="6"/>
  <c r="E490" i="14" s="1"/>
  <c r="L490" i="14" s="1"/>
  <c r="E490" i="12"/>
  <c r="G466" i="6"/>
  <c r="E491" i="7" s="1"/>
  <c r="L491" i="7" s="1"/>
  <c r="L715" i="12"/>
  <c r="E485" i="30"/>
  <c r="L485" i="30" s="1"/>
  <c r="L485" i="12"/>
  <c r="E474" i="30"/>
  <c r="L474" i="30" s="1"/>
  <c r="L474" i="12"/>
  <c r="E483" i="7"/>
  <c r="E500" i="29"/>
  <c r="L500" i="29" s="1"/>
  <c r="E500" i="15"/>
  <c r="L500" i="15" s="1"/>
  <c r="J475" i="6"/>
  <c r="J398" i="6"/>
  <c r="E423" i="15"/>
  <c r="L423" i="15" s="1"/>
  <c r="E423" i="29"/>
  <c r="L423" i="29" s="1"/>
  <c r="C475" i="6"/>
  <c r="I463" i="6"/>
  <c r="E488" i="14" s="1"/>
  <c r="L488" i="14" s="1"/>
  <c r="E488" i="12"/>
  <c r="G464" i="6"/>
  <c r="E489" i="7" s="1"/>
  <c r="L489" i="7" s="1"/>
  <c r="D453" i="6"/>
  <c r="E478" i="28"/>
  <c r="L478" i="28" s="1"/>
  <c r="N715" i="14"/>
  <c r="D388" i="6"/>
  <c r="E413" i="28"/>
  <c r="L413" i="28" s="1"/>
  <c r="C487" i="6" l="1"/>
  <c r="I475" i="6"/>
  <c r="E500" i="14" s="1"/>
  <c r="L500" i="14" s="1"/>
  <c r="G476" i="6"/>
  <c r="E501" i="7" s="1"/>
  <c r="L501" i="7" s="1"/>
  <c r="E500" i="12"/>
  <c r="E491" i="30"/>
  <c r="L491" i="30" s="1"/>
  <c r="L491" i="12"/>
  <c r="I689" i="6"/>
  <c r="E483" i="14"/>
  <c r="E495" i="7"/>
  <c r="E512" i="15"/>
  <c r="L512" i="15" s="1"/>
  <c r="E512" i="29"/>
  <c r="L512" i="29" s="1"/>
  <c r="J487" i="6"/>
  <c r="D488" i="6"/>
  <c r="E513" i="28"/>
  <c r="L513" i="28" s="1"/>
  <c r="C489" i="6"/>
  <c r="I477" i="6"/>
  <c r="E502" i="14" s="1"/>
  <c r="L502" i="14" s="1"/>
  <c r="G478" i="6"/>
  <c r="E503" i="7" s="1"/>
  <c r="L503" i="7" s="1"/>
  <c r="E502" i="12"/>
  <c r="C495" i="6"/>
  <c r="I483" i="6"/>
  <c r="E508" i="14" s="1"/>
  <c r="L508" i="14" s="1"/>
  <c r="G484" i="6"/>
  <c r="E509" i="7" s="1"/>
  <c r="L509" i="7" s="1"/>
  <c r="E508" i="12"/>
  <c r="C491" i="6"/>
  <c r="I479" i="6"/>
  <c r="E504" i="14" s="1"/>
  <c r="L504" i="14" s="1"/>
  <c r="E504" i="12"/>
  <c r="G480" i="6"/>
  <c r="E505" i="7" s="1"/>
  <c r="L505" i="7" s="1"/>
  <c r="E456" i="15"/>
  <c r="L456" i="15" s="1"/>
  <c r="E456" i="29"/>
  <c r="L456" i="29" s="1"/>
  <c r="J431" i="6"/>
  <c r="E483" i="30"/>
  <c r="L483" i="30" s="1"/>
  <c r="E717" i="12"/>
  <c r="M717" i="12" s="1"/>
  <c r="L483" i="12"/>
  <c r="C482" i="6"/>
  <c r="I470" i="6"/>
  <c r="G471" i="6"/>
  <c r="E496" i="7" s="1"/>
  <c r="L496" i="7" s="1"/>
  <c r="C690" i="6"/>
  <c r="E495" i="12"/>
  <c r="E494" i="30"/>
  <c r="L494" i="30" s="1"/>
  <c r="L494" i="12"/>
  <c r="E486" i="30"/>
  <c r="L486" i="30" s="1"/>
  <c r="L486" i="12"/>
  <c r="E497" i="30"/>
  <c r="L497" i="30" s="1"/>
  <c r="L497" i="12"/>
  <c r="E445" i="29"/>
  <c r="L445" i="29" s="1"/>
  <c r="J420" i="6"/>
  <c r="E445" i="15"/>
  <c r="L445" i="15" s="1"/>
  <c r="E467" i="29"/>
  <c r="L467" i="29" s="1"/>
  <c r="J442" i="6"/>
  <c r="E467" i="15"/>
  <c r="L467" i="15" s="1"/>
  <c r="D422" i="6"/>
  <c r="E447" i="28"/>
  <c r="L447" i="28" s="1"/>
  <c r="E489" i="30"/>
  <c r="L489" i="30" s="1"/>
  <c r="L489" i="12"/>
  <c r="E487" i="30"/>
  <c r="L487" i="30" s="1"/>
  <c r="L487" i="12"/>
  <c r="L716" i="12"/>
  <c r="D499" i="6"/>
  <c r="E524" i="28"/>
  <c r="L524" i="28" s="1"/>
  <c r="D465" i="6"/>
  <c r="E490" i="28"/>
  <c r="L490" i="28" s="1"/>
  <c r="L483" i="7"/>
  <c r="L586" i="7" s="1"/>
  <c r="E586" i="7"/>
  <c r="M586" i="7" s="1"/>
  <c r="E434" i="15"/>
  <c r="L434" i="15" s="1"/>
  <c r="E434" i="29"/>
  <c r="L434" i="29" s="1"/>
  <c r="J409" i="6"/>
  <c r="D411" i="6"/>
  <c r="E436" i="28"/>
  <c r="L436" i="28" s="1"/>
  <c r="E435" i="15"/>
  <c r="L435" i="15" s="1"/>
  <c r="J410" i="6"/>
  <c r="E435" i="29"/>
  <c r="L435" i="29" s="1"/>
  <c r="E488" i="30"/>
  <c r="L488" i="30" s="1"/>
  <c r="L488" i="12"/>
  <c r="N585" i="7"/>
  <c r="E534" i="29"/>
  <c r="L534" i="29" s="1"/>
  <c r="E534" i="15"/>
  <c r="L534" i="15" s="1"/>
  <c r="J509" i="6"/>
  <c r="D443" i="6"/>
  <c r="E468" i="28"/>
  <c r="L468" i="28" s="1"/>
  <c r="E457" i="28"/>
  <c r="L457" i="28" s="1"/>
  <c r="D432" i="6"/>
  <c r="D421" i="6"/>
  <c r="E446" i="28"/>
  <c r="L446" i="28" s="1"/>
  <c r="J399" i="6"/>
  <c r="E424" i="15"/>
  <c r="L424" i="15" s="1"/>
  <c r="E424" i="29"/>
  <c r="L424" i="29" s="1"/>
  <c r="C492" i="6"/>
  <c r="I480" i="6"/>
  <c r="E505" i="14" s="1"/>
  <c r="L505" i="14" s="1"/>
  <c r="G481" i="6"/>
  <c r="E506" i="7" s="1"/>
  <c r="L506" i="7" s="1"/>
  <c r="E505" i="12"/>
  <c r="L471" i="14"/>
  <c r="L717" i="14" s="1"/>
  <c r="E717" i="14"/>
  <c r="M717" i="14" s="1"/>
  <c r="J498" i="6"/>
  <c r="E523" i="15"/>
  <c r="L523" i="15" s="1"/>
  <c r="E523" i="29"/>
  <c r="L523" i="29" s="1"/>
  <c r="E413" i="15"/>
  <c r="L413" i="15" s="1"/>
  <c r="J388" i="6"/>
  <c r="E413" i="29"/>
  <c r="L413" i="29" s="1"/>
  <c r="D400" i="6"/>
  <c r="E425" i="28"/>
  <c r="L425" i="28" s="1"/>
  <c r="J453" i="6"/>
  <c r="E478" i="15"/>
  <c r="L478" i="15" s="1"/>
  <c r="E478" i="29"/>
  <c r="G689" i="6"/>
  <c r="E490" i="30"/>
  <c r="L490" i="30" s="1"/>
  <c r="L490" i="12"/>
  <c r="E496" i="30"/>
  <c r="L496" i="30" s="1"/>
  <c r="L496" i="12"/>
  <c r="D521" i="6"/>
  <c r="E546" i="28"/>
  <c r="L546" i="28" s="1"/>
  <c r="E492" i="30"/>
  <c r="L492" i="30" s="1"/>
  <c r="L492" i="12"/>
  <c r="C490" i="6"/>
  <c r="I478" i="6"/>
  <c r="E503" i="14" s="1"/>
  <c r="L503" i="14" s="1"/>
  <c r="G479" i="6"/>
  <c r="E504" i="7" s="1"/>
  <c r="L504" i="7" s="1"/>
  <c r="E503" i="12"/>
  <c r="C493" i="6"/>
  <c r="I481" i="6"/>
  <c r="E506" i="14" s="1"/>
  <c r="L506" i="14" s="1"/>
  <c r="G482" i="6"/>
  <c r="E506" i="12"/>
  <c r="C485" i="6"/>
  <c r="I473" i="6"/>
  <c r="E498" i="14" s="1"/>
  <c r="L498" i="14" s="1"/>
  <c r="G474" i="6"/>
  <c r="E499" i="7" s="1"/>
  <c r="L499" i="7" s="1"/>
  <c r="E498" i="12"/>
  <c r="C496" i="6"/>
  <c r="I484" i="6"/>
  <c r="E509" i="14" s="1"/>
  <c r="L509" i="14" s="1"/>
  <c r="G485" i="6"/>
  <c r="E510" i="7" s="1"/>
  <c r="L510" i="7" s="1"/>
  <c r="E509" i="12"/>
  <c r="N716" i="14"/>
  <c r="D454" i="6"/>
  <c r="E479" i="28"/>
  <c r="L479" i="28" s="1"/>
  <c r="L466" i="29"/>
  <c r="E493" i="30"/>
  <c r="L493" i="30" s="1"/>
  <c r="L493" i="12"/>
  <c r="C488" i="6"/>
  <c r="I476" i="6"/>
  <c r="E501" i="14" s="1"/>
  <c r="L501" i="14" s="1"/>
  <c r="E501" i="12"/>
  <c r="G477" i="6"/>
  <c r="E502" i="7" s="1"/>
  <c r="L502" i="7" s="1"/>
  <c r="C486" i="6"/>
  <c r="I474" i="6"/>
  <c r="E499" i="14" s="1"/>
  <c r="L499" i="14" s="1"/>
  <c r="G475" i="6"/>
  <c r="E500" i="7" s="1"/>
  <c r="L500" i="7" s="1"/>
  <c r="E499" i="12"/>
  <c r="J476" i="6"/>
  <c r="E501" i="15"/>
  <c r="L501" i="15" s="1"/>
  <c r="E501" i="29"/>
  <c r="L501" i="29" s="1"/>
  <c r="D510" i="6"/>
  <c r="E535" i="28"/>
  <c r="L535" i="28" s="1"/>
  <c r="N586" i="7" l="1"/>
  <c r="L478" i="29"/>
  <c r="J443" i="6"/>
  <c r="E468" i="15"/>
  <c r="L468" i="15" s="1"/>
  <c r="E468" i="29"/>
  <c r="L468" i="29" s="1"/>
  <c r="E436" i="15"/>
  <c r="L436" i="15" s="1"/>
  <c r="E436" i="29"/>
  <c r="L436" i="29" s="1"/>
  <c r="J411" i="6"/>
  <c r="J465" i="6"/>
  <c r="E490" i="15"/>
  <c r="L490" i="15" s="1"/>
  <c r="E490" i="29"/>
  <c r="E500" i="30"/>
  <c r="L500" i="30" s="1"/>
  <c r="L500" i="12"/>
  <c r="C508" i="6"/>
  <c r="I496" i="6"/>
  <c r="E521" i="14" s="1"/>
  <c r="L521" i="14" s="1"/>
  <c r="E521" i="12"/>
  <c r="G497" i="6"/>
  <c r="E522" i="7" s="1"/>
  <c r="L522" i="7" s="1"/>
  <c r="C497" i="6"/>
  <c r="I485" i="6"/>
  <c r="E510" i="14" s="1"/>
  <c r="L510" i="14" s="1"/>
  <c r="G486" i="6"/>
  <c r="E511" i="7" s="1"/>
  <c r="L511" i="7" s="1"/>
  <c r="E510" i="12"/>
  <c r="C505" i="6"/>
  <c r="I493" i="6"/>
  <c r="E518" i="14" s="1"/>
  <c r="L518" i="14" s="1"/>
  <c r="G494" i="6"/>
  <c r="E519" i="7" s="1"/>
  <c r="L519" i="7" s="1"/>
  <c r="E518" i="12"/>
  <c r="C502" i="6"/>
  <c r="I490" i="6"/>
  <c r="E515" i="14" s="1"/>
  <c r="L515" i="14" s="1"/>
  <c r="E515" i="12"/>
  <c r="G491" i="6"/>
  <c r="E516" i="7" s="1"/>
  <c r="L516" i="7" s="1"/>
  <c r="E546" i="15"/>
  <c r="L546" i="15" s="1"/>
  <c r="J521" i="6"/>
  <c r="E437" i="28"/>
  <c r="L437" i="28" s="1"/>
  <c r="D412" i="6"/>
  <c r="N717" i="14"/>
  <c r="C504" i="6"/>
  <c r="I492" i="6"/>
  <c r="E517" i="14" s="1"/>
  <c r="L517" i="14" s="1"/>
  <c r="E517" i="12"/>
  <c r="G493" i="6"/>
  <c r="E518" i="7" s="1"/>
  <c r="L518" i="7" s="1"/>
  <c r="D455" i="6"/>
  <c r="E480" i="28"/>
  <c r="L480" i="28" s="1"/>
  <c r="D423" i="6"/>
  <c r="E448" i="28"/>
  <c r="L448" i="28" s="1"/>
  <c r="D477" i="6"/>
  <c r="E502" i="28"/>
  <c r="L502" i="28" s="1"/>
  <c r="E495" i="30"/>
  <c r="L495" i="30" s="1"/>
  <c r="E718" i="12"/>
  <c r="M718" i="12" s="1"/>
  <c r="L495" i="12"/>
  <c r="C494" i="6"/>
  <c r="I482" i="6"/>
  <c r="E507" i="12"/>
  <c r="G483" i="6"/>
  <c r="E508" i="7" s="1"/>
  <c r="L508" i="7" s="1"/>
  <c r="C691" i="6"/>
  <c r="E504" i="30"/>
  <c r="L504" i="30" s="1"/>
  <c r="L504" i="12"/>
  <c r="E513" i="15"/>
  <c r="L513" i="15" s="1"/>
  <c r="J488" i="6"/>
  <c r="E513" i="29"/>
  <c r="L513" i="29" s="1"/>
  <c r="J400" i="6"/>
  <c r="E425" i="15"/>
  <c r="L425" i="15" s="1"/>
  <c r="E425" i="29"/>
  <c r="L425" i="29" s="1"/>
  <c r="J432" i="6"/>
  <c r="E457" i="15"/>
  <c r="L457" i="15" s="1"/>
  <c r="E457" i="29"/>
  <c r="L457" i="29" s="1"/>
  <c r="D511" i="6"/>
  <c r="E536" i="28"/>
  <c r="L536" i="28" s="1"/>
  <c r="E495" i="14"/>
  <c r="I690" i="6"/>
  <c r="E508" i="30"/>
  <c r="L508" i="30" s="1"/>
  <c r="L508" i="12"/>
  <c r="E502" i="30"/>
  <c r="L502" i="30" s="1"/>
  <c r="L502" i="12"/>
  <c r="E718" i="14"/>
  <c r="M718" i="14" s="1"/>
  <c r="L483" i="14"/>
  <c r="L718" i="14" s="1"/>
  <c r="E535" i="29"/>
  <c r="L535" i="29" s="1"/>
  <c r="J510" i="6"/>
  <c r="E535" i="15"/>
  <c r="L535" i="15" s="1"/>
  <c r="C498" i="6"/>
  <c r="I486" i="6"/>
  <c r="E511" i="14" s="1"/>
  <c r="L511" i="14" s="1"/>
  <c r="G487" i="6"/>
  <c r="E512" i="7" s="1"/>
  <c r="L512" i="7" s="1"/>
  <c r="E511" i="12"/>
  <c r="C500" i="6"/>
  <c r="I488" i="6"/>
  <c r="E513" i="14" s="1"/>
  <c r="L513" i="14" s="1"/>
  <c r="E513" i="12"/>
  <c r="G489" i="6"/>
  <c r="E514" i="7" s="1"/>
  <c r="L514" i="7" s="1"/>
  <c r="E509" i="30"/>
  <c r="L509" i="30" s="1"/>
  <c r="L509" i="12"/>
  <c r="E498" i="30"/>
  <c r="L498" i="30" s="1"/>
  <c r="L498" i="12"/>
  <c r="E506" i="30"/>
  <c r="L506" i="30" s="1"/>
  <c r="L506" i="12"/>
  <c r="E503" i="30"/>
  <c r="L503" i="30" s="1"/>
  <c r="L503" i="12"/>
  <c r="D533" i="6"/>
  <c r="E558" i="28"/>
  <c r="L558" i="28" s="1"/>
  <c r="E505" i="30"/>
  <c r="L505" i="30" s="1"/>
  <c r="L505" i="12"/>
  <c r="E446" i="29"/>
  <c r="L446" i="29" s="1"/>
  <c r="E446" i="15"/>
  <c r="L446" i="15" s="1"/>
  <c r="J421" i="6"/>
  <c r="E469" i="28"/>
  <c r="L469" i="28" s="1"/>
  <c r="D444" i="6"/>
  <c r="L717" i="12"/>
  <c r="D500" i="6"/>
  <c r="E525" i="28"/>
  <c r="L525" i="28" s="1"/>
  <c r="G690" i="6"/>
  <c r="E501" i="30"/>
  <c r="L501" i="30" s="1"/>
  <c r="L501" i="12"/>
  <c r="D466" i="6"/>
  <c r="E491" i="28"/>
  <c r="L491" i="28" s="1"/>
  <c r="D434" i="6"/>
  <c r="E459" i="28"/>
  <c r="L459" i="28" s="1"/>
  <c r="D522" i="6"/>
  <c r="E547" i="28"/>
  <c r="L547" i="28" s="1"/>
  <c r="E499" i="30"/>
  <c r="L499" i="30" s="1"/>
  <c r="L499" i="12"/>
  <c r="E479" i="15"/>
  <c r="L479" i="15" s="1"/>
  <c r="J454" i="6"/>
  <c r="E479" i="29"/>
  <c r="L479" i="29" s="1"/>
  <c r="E507" i="7"/>
  <c r="D433" i="6"/>
  <c r="E458" i="28"/>
  <c r="L458" i="28" s="1"/>
  <c r="E524" i="15"/>
  <c r="L524" i="15" s="1"/>
  <c r="J499" i="6"/>
  <c r="E524" i="29"/>
  <c r="L524" i="29" s="1"/>
  <c r="E447" i="15"/>
  <c r="L447" i="15" s="1"/>
  <c r="J422" i="6"/>
  <c r="E447" i="29"/>
  <c r="L447" i="29" s="1"/>
  <c r="C503" i="6"/>
  <c r="I491" i="6"/>
  <c r="E516" i="14" s="1"/>
  <c r="L516" i="14" s="1"/>
  <c r="E516" i="12"/>
  <c r="G492" i="6"/>
  <c r="E517" i="7" s="1"/>
  <c r="L517" i="7" s="1"/>
  <c r="C507" i="6"/>
  <c r="I495" i="6"/>
  <c r="E520" i="14" s="1"/>
  <c r="L520" i="14" s="1"/>
  <c r="G496" i="6"/>
  <c r="E521" i="7" s="1"/>
  <c r="L521" i="7" s="1"/>
  <c r="E520" i="12"/>
  <c r="C501" i="6"/>
  <c r="I489" i="6"/>
  <c r="E514" i="14" s="1"/>
  <c r="L514" i="14" s="1"/>
  <c r="G490" i="6"/>
  <c r="E515" i="7" s="1"/>
  <c r="L515" i="7" s="1"/>
  <c r="E514" i="12"/>
  <c r="E587" i="7"/>
  <c r="M587" i="7" s="1"/>
  <c r="L495" i="7"/>
  <c r="L587" i="7" s="1"/>
  <c r="C499" i="6"/>
  <c r="I487" i="6"/>
  <c r="E512" i="14" s="1"/>
  <c r="L512" i="14" s="1"/>
  <c r="G488" i="6"/>
  <c r="E513" i="7" s="1"/>
  <c r="L513" i="7" s="1"/>
  <c r="E512" i="12"/>
  <c r="C513" i="6" l="1"/>
  <c r="I501" i="6"/>
  <c r="E526" i="14" s="1"/>
  <c r="L526" i="14" s="1"/>
  <c r="G502" i="6"/>
  <c r="E527" i="7" s="1"/>
  <c r="L527" i="7" s="1"/>
  <c r="E526" i="12"/>
  <c r="J433" i="6"/>
  <c r="E458" i="15"/>
  <c r="L458" i="15" s="1"/>
  <c r="E458" i="29"/>
  <c r="L458" i="29" s="1"/>
  <c r="E491" i="29"/>
  <c r="L491" i="29" s="1"/>
  <c r="J466" i="6"/>
  <c r="E491" i="15"/>
  <c r="L491" i="15" s="1"/>
  <c r="E511" i="30"/>
  <c r="L511" i="30" s="1"/>
  <c r="L511" i="12"/>
  <c r="E536" i="15"/>
  <c r="L536" i="15" s="1"/>
  <c r="E536" i="29"/>
  <c r="L536" i="29" s="1"/>
  <c r="J511" i="6"/>
  <c r="I691" i="6"/>
  <c r="E507" i="14"/>
  <c r="E480" i="29"/>
  <c r="L480" i="29" s="1"/>
  <c r="J455" i="6"/>
  <c r="E480" i="15"/>
  <c r="L480" i="15" s="1"/>
  <c r="E518" i="30"/>
  <c r="L518" i="30" s="1"/>
  <c r="L518" i="12"/>
  <c r="E510" i="30"/>
  <c r="L510" i="30" s="1"/>
  <c r="L510" i="12"/>
  <c r="C515" i="6"/>
  <c r="I503" i="6"/>
  <c r="E528" i="14" s="1"/>
  <c r="L528" i="14" s="1"/>
  <c r="G504" i="6"/>
  <c r="E529" i="7" s="1"/>
  <c r="L529" i="7" s="1"/>
  <c r="E528" i="12"/>
  <c r="E514" i="30"/>
  <c r="L514" i="30" s="1"/>
  <c r="L514" i="12"/>
  <c r="E520" i="30"/>
  <c r="L520" i="30" s="1"/>
  <c r="L520" i="12"/>
  <c r="D445" i="6"/>
  <c r="E470" i="28"/>
  <c r="L470" i="28" s="1"/>
  <c r="E459" i="29"/>
  <c r="L459" i="29" s="1"/>
  <c r="E459" i="15"/>
  <c r="L459" i="15" s="1"/>
  <c r="J434" i="6"/>
  <c r="D478" i="6"/>
  <c r="E503" i="28"/>
  <c r="L503" i="28" s="1"/>
  <c r="E469" i="29"/>
  <c r="L469" i="29" s="1"/>
  <c r="J444" i="6"/>
  <c r="E469" i="15"/>
  <c r="L469" i="15" s="1"/>
  <c r="E513" i="30"/>
  <c r="L513" i="30" s="1"/>
  <c r="L513" i="12"/>
  <c r="D523" i="6"/>
  <c r="E548" i="28"/>
  <c r="L548" i="28" s="1"/>
  <c r="C506" i="6"/>
  <c r="I494" i="6"/>
  <c r="E519" i="14" s="1"/>
  <c r="E519" i="12"/>
  <c r="G495" i="6"/>
  <c r="E520" i="7" s="1"/>
  <c r="L520" i="7" s="1"/>
  <c r="E448" i="15"/>
  <c r="L448" i="15" s="1"/>
  <c r="E448" i="29"/>
  <c r="L448" i="29" s="1"/>
  <c r="J423" i="6"/>
  <c r="D467" i="6"/>
  <c r="E492" i="28"/>
  <c r="L492" i="28" s="1"/>
  <c r="C516" i="6"/>
  <c r="I504" i="6"/>
  <c r="E529" i="14" s="1"/>
  <c r="L529" i="14" s="1"/>
  <c r="E529" i="12"/>
  <c r="G505" i="6"/>
  <c r="E530" i="7" s="1"/>
  <c r="L530" i="7" s="1"/>
  <c r="D424" i="6"/>
  <c r="E449" i="28"/>
  <c r="L449" i="28" s="1"/>
  <c r="E515" i="30"/>
  <c r="L515" i="30" s="1"/>
  <c r="L515" i="12"/>
  <c r="E521" i="30"/>
  <c r="L521" i="30" s="1"/>
  <c r="L521" i="12"/>
  <c r="E516" i="30"/>
  <c r="L516" i="30" s="1"/>
  <c r="L516" i="12"/>
  <c r="J522" i="6"/>
  <c r="E547" i="15"/>
  <c r="L547" i="15" s="1"/>
  <c r="D446" i="6"/>
  <c r="E471" i="28"/>
  <c r="L471" i="28" s="1"/>
  <c r="E525" i="29"/>
  <c r="L525" i="29" s="1"/>
  <c r="J500" i="6"/>
  <c r="E525" i="15"/>
  <c r="L525" i="15" s="1"/>
  <c r="J533" i="6"/>
  <c r="E558" i="15"/>
  <c r="L558" i="15" s="1"/>
  <c r="E719" i="14"/>
  <c r="M719" i="14" s="1"/>
  <c r="L495" i="14"/>
  <c r="L719" i="14" s="1"/>
  <c r="L718" i="12"/>
  <c r="E502" i="29"/>
  <c r="E502" i="15"/>
  <c r="L502" i="15" s="1"/>
  <c r="J477" i="6"/>
  <c r="E460" i="28"/>
  <c r="L460" i="28" s="1"/>
  <c r="D435" i="6"/>
  <c r="L490" i="29"/>
  <c r="C519" i="6"/>
  <c r="I507" i="6"/>
  <c r="E532" i="14" s="1"/>
  <c r="G508" i="6"/>
  <c r="E533" i="7" s="1"/>
  <c r="L533" i="7" s="1"/>
  <c r="E532" i="12"/>
  <c r="C511" i="6"/>
  <c r="I499" i="6"/>
  <c r="E524" i="14" s="1"/>
  <c r="L524" i="14" s="1"/>
  <c r="E524" i="12"/>
  <c r="G500" i="6"/>
  <c r="E525" i="7" s="1"/>
  <c r="L525" i="7" s="1"/>
  <c r="G691" i="6"/>
  <c r="E512" i="30"/>
  <c r="L512" i="30" s="1"/>
  <c r="L512" i="12"/>
  <c r="N587" i="7"/>
  <c r="L507" i="7"/>
  <c r="L588" i="7" s="1"/>
  <c r="E588" i="7"/>
  <c r="M588" i="7" s="1"/>
  <c r="D534" i="6"/>
  <c r="E559" i="28"/>
  <c r="L559" i="28" s="1"/>
  <c r="D512" i="6"/>
  <c r="E537" i="28"/>
  <c r="L537" i="28" s="1"/>
  <c r="D456" i="6"/>
  <c r="E481" i="28"/>
  <c r="L481" i="28" s="1"/>
  <c r="D545" i="6"/>
  <c r="E570" i="28"/>
  <c r="L570" i="28" s="1"/>
  <c r="C512" i="6"/>
  <c r="I500" i="6"/>
  <c r="E525" i="14" s="1"/>
  <c r="L525" i="14" s="1"/>
  <c r="E525" i="12"/>
  <c r="G501" i="6"/>
  <c r="E526" i="7" s="1"/>
  <c r="L526" i="7" s="1"/>
  <c r="C510" i="6"/>
  <c r="I498" i="6"/>
  <c r="E523" i="14" s="1"/>
  <c r="L523" i="14" s="1"/>
  <c r="G499" i="6"/>
  <c r="E524" i="7" s="1"/>
  <c r="L524" i="7" s="1"/>
  <c r="E523" i="12"/>
  <c r="N718" i="14"/>
  <c r="E507" i="30"/>
  <c r="L507" i="30" s="1"/>
  <c r="L507" i="12"/>
  <c r="E719" i="12"/>
  <c r="M719" i="12" s="1"/>
  <c r="D489" i="6"/>
  <c r="E514" i="28"/>
  <c r="L514" i="28" s="1"/>
  <c r="E517" i="30"/>
  <c r="L517" i="30" s="1"/>
  <c r="L517" i="12"/>
  <c r="E437" i="15"/>
  <c r="L437" i="15" s="1"/>
  <c r="J412" i="6"/>
  <c r="E437" i="29"/>
  <c r="L437" i="29" s="1"/>
  <c r="C514" i="6"/>
  <c r="I502" i="6"/>
  <c r="E527" i="14" s="1"/>
  <c r="L527" i="14" s="1"/>
  <c r="E527" i="12"/>
  <c r="G503" i="6"/>
  <c r="E528" i="7" s="1"/>
  <c r="L528" i="7" s="1"/>
  <c r="C517" i="6"/>
  <c r="I505" i="6"/>
  <c r="E530" i="14" s="1"/>
  <c r="L530" i="14" s="1"/>
  <c r="E530" i="12"/>
  <c r="G506" i="6"/>
  <c r="E531" i="7" s="1"/>
  <c r="L531" i="7" s="1"/>
  <c r="C509" i="6"/>
  <c r="I497" i="6"/>
  <c r="E522" i="14" s="1"/>
  <c r="L522" i="14" s="1"/>
  <c r="E522" i="12"/>
  <c r="G498" i="6"/>
  <c r="E523" i="7" s="1"/>
  <c r="L523" i="7" s="1"/>
  <c r="C520" i="6"/>
  <c r="I508" i="6"/>
  <c r="E533" i="14" s="1"/>
  <c r="E533" i="12"/>
  <c r="G509" i="6"/>
  <c r="E534" i="7" s="1"/>
  <c r="L534" i="7" s="1"/>
  <c r="E522" i="30" l="1"/>
  <c r="L522" i="30" s="1"/>
  <c r="L522" i="12"/>
  <c r="E545" i="14"/>
  <c r="L533" i="14"/>
  <c r="E514" i="15"/>
  <c r="L514" i="15" s="1"/>
  <c r="J489" i="6"/>
  <c r="E514" i="29"/>
  <c r="D557" i="6"/>
  <c r="E582" i="28"/>
  <c r="L582" i="28" s="1"/>
  <c r="J534" i="6"/>
  <c r="E559" i="15"/>
  <c r="L559" i="15" s="1"/>
  <c r="E532" i="30"/>
  <c r="L532" i="30" s="1"/>
  <c r="L532" i="12"/>
  <c r="E544" i="12"/>
  <c r="N719" i="14"/>
  <c r="E471" i="29"/>
  <c r="L471" i="29" s="1"/>
  <c r="E471" i="15"/>
  <c r="L471" i="15" s="1"/>
  <c r="J446" i="6"/>
  <c r="E461" i="28"/>
  <c r="L461" i="28" s="1"/>
  <c r="D436" i="6"/>
  <c r="C528" i="6"/>
  <c r="I516" i="6"/>
  <c r="E541" i="14" s="1"/>
  <c r="E541" i="12"/>
  <c r="G517" i="6"/>
  <c r="E542" i="7" s="1"/>
  <c r="L542" i="7" s="1"/>
  <c r="E519" i="30"/>
  <c r="L519" i="30" s="1"/>
  <c r="L519" i="12"/>
  <c r="J523" i="6"/>
  <c r="E548" i="15"/>
  <c r="L548" i="15" s="1"/>
  <c r="E503" i="15"/>
  <c r="L503" i="15" s="1"/>
  <c r="J478" i="6"/>
  <c r="E503" i="29"/>
  <c r="L503" i="29" s="1"/>
  <c r="E528" i="30"/>
  <c r="L528" i="30" s="1"/>
  <c r="L528" i="12"/>
  <c r="E526" i="30"/>
  <c r="L526" i="30" s="1"/>
  <c r="L526" i="12"/>
  <c r="C532" i="6"/>
  <c r="I520" i="6"/>
  <c r="G521" i="6"/>
  <c r="C521" i="6"/>
  <c r="I509" i="6"/>
  <c r="E534" i="14" s="1"/>
  <c r="G510" i="6"/>
  <c r="E535" i="7" s="1"/>
  <c r="L535" i="7" s="1"/>
  <c r="E534" i="12"/>
  <c r="C529" i="6"/>
  <c r="I517" i="6"/>
  <c r="E542" i="14" s="1"/>
  <c r="G518" i="6"/>
  <c r="E542" i="12"/>
  <c r="C526" i="6"/>
  <c r="I514" i="6"/>
  <c r="E539" i="14" s="1"/>
  <c r="E539" i="12"/>
  <c r="G515" i="6"/>
  <c r="E540" i="7" s="1"/>
  <c r="L540" i="7" s="1"/>
  <c r="D501" i="6"/>
  <c r="E526" i="28"/>
  <c r="L526" i="28" s="1"/>
  <c r="C522" i="6"/>
  <c r="I510" i="6"/>
  <c r="E535" i="14" s="1"/>
  <c r="E535" i="12"/>
  <c r="G511" i="6"/>
  <c r="E536" i="7" s="1"/>
  <c r="L536" i="7" s="1"/>
  <c r="C524" i="6"/>
  <c r="I512" i="6"/>
  <c r="E537" i="14" s="1"/>
  <c r="G513" i="6"/>
  <c r="E538" i="7" s="1"/>
  <c r="L538" i="7" s="1"/>
  <c r="E537" i="12"/>
  <c r="E537" i="29"/>
  <c r="L537" i="29" s="1"/>
  <c r="E537" i="15"/>
  <c r="L537" i="15" s="1"/>
  <c r="J512" i="6"/>
  <c r="D546" i="6"/>
  <c r="E571" i="28"/>
  <c r="L571" i="28" s="1"/>
  <c r="E524" i="30"/>
  <c r="L524" i="30" s="1"/>
  <c r="L524" i="12"/>
  <c r="E460" i="15"/>
  <c r="L460" i="15" s="1"/>
  <c r="J435" i="6"/>
  <c r="E460" i="29"/>
  <c r="L460" i="29" s="1"/>
  <c r="D458" i="6"/>
  <c r="E483" i="28"/>
  <c r="L483" i="28" s="1"/>
  <c r="E721" i="14"/>
  <c r="M721" i="14" s="1"/>
  <c r="L519" i="14"/>
  <c r="L721" i="14" s="1"/>
  <c r="D535" i="6"/>
  <c r="E560" i="28"/>
  <c r="L560" i="28" s="1"/>
  <c r="D490" i="6"/>
  <c r="E515" i="28"/>
  <c r="L515" i="28" s="1"/>
  <c r="E523" i="30"/>
  <c r="L523" i="30" s="1"/>
  <c r="L523" i="12"/>
  <c r="J456" i="6"/>
  <c r="E481" i="29"/>
  <c r="L481" i="29" s="1"/>
  <c r="E481" i="15"/>
  <c r="L481" i="15" s="1"/>
  <c r="D524" i="6"/>
  <c r="E549" i="28"/>
  <c r="L549" i="28" s="1"/>
  <c r="E544" i="14"/>
  <c r="L532" i="14"/>
  <c r="L502" i="29"/>
  <c r="E529" i="30"/>
  <c r="L529" i="30" s="1"/>
  <c r="L529" i="12"/>
  <c r="E492" i="15"/>
  <c r="L492" i="15" s="1"/>
  <c r="E492" i="29"/>
  <c r="L492" i="29" s="1"/>
  <c r="J467" i="6"/>
  <c r="C518" i="6"/>
  <c r="I506" i="6"/>
  <c r="E531" i="14" s="1"/>
  <c r="G507" i="6"/>
  <c r="E532" i="7" s="1"/>
  <c r="L532" i="7" s="1"/>
  <c r="E531" i="12"/>
  <c r="E470" i="29"/>
  <c r="L470" i="29" s="1"/>
  <c r="J445" i="6"/>
  <c r="E470" i="15"/>
  <c r="L470" i="15" s="1"/>
  <c r="E533" i="30"/>
  <c r="L533" i="30" s="1"/>
  <c r="L533" i="12"/>
  <c r="E545" i="12"/>
  <c r="E530" i="30"/>
  <c r="L530" i="30" s="1"/>
  <c r="L530" i="12"/>
  <c r="E527" i="30"/>
  <c r="L527" i="30" s="1"/>
  <c r="L527" i="12"/>
  <c r="L719" i="12"/>
  <c r="E525" i="30"/>
  <c r="L525" i="30" s="1"/>
  <c r="L525" i="12"/>
  <c r="J545" i="6"/>
  <c r="E570" i="15"/>
  <c r="L570" i="15" s="1"/>
  <c r="D468" i="6"/>
  <c r="E493" i="28"/>
  <c r="L493" i="28" s="1"/>
  <c r="N588" i="7"/>
  <c r="C523" i="6"/>
  <c r="I511" i="6"/>
  <c r="E536" i="14" s="1"/>
  <c r="E536" i="12"/>
  <c r="G512" i="6"/>
  <c r="E537" i="7" s="1"/>
  <c r="L537" i="7" s="1"/>
  <c r="C531" i="6"/>
  <c r="I519" i="6"/>
  <c r="G520" i="6"/>
  <c r="D447" i="6"/>
  <c r="E472" i="28"/>
  <c r="L472" i="28" s="1"/>
  <c r="J424" i="6"/>
  <c r="E449" i="29"/>
  <c r="L449" i="29" s="1"/>
  <c r="E449" i="15"/>
  <c r="L449" i="15" s="1"/>
  <c r="D479" i="6"/>
  <c r="E504" i="28"/>
  <c r="L504" i="28" s="1"/>
  <c r="D457" i="6"/>
  <c r="E482" i="28"/>
  <c r="L482" i="28" s="1"/>
  <c r="C527" i="6"/>
  <c r="I515" i="6"/>
  <c r="E540" i="14" s="1"/>
  <c r="G516" i="6"/>
  <c r="E541" i="7" s="1"/>
  <c r="L541" i="7" s="1"/>
  <c r="E540" i="12"/>
  <c r="E720" i="14"/>
  <c r="M720" i="14" s="1"/>
  <c r="L507" i="14"/>
  <c r="L720" i="14" s="1"/>
  <c r="C525" i="6"/>
  <c r="I513" i="6"/>
  <c r="E538" i="14" s="1"/>
  <c r="G514" i="6"/>
  <c r="E539" i="7" s="1"/>
  <c r="L539" i="7" s="1"/>
  <c r="E538" i="12"/>
  <c r="N720" i="14" l="1"/>
  <c r="C537" i="6"/>
  <c r="I525" i="6"/>
  <c r="G526" i="6"/>
  <c r="J468" i="6"/>
  <c r="E493" i="29"/>
  <c r="L493" i="29" s="1"/>
  <c r="E493" i="15"/>
  <c r="L493" i="15" s="1"/>
  <c r="E556" i="14"/>
  <c r="L544" i="14"/>
  <c r="E538" i="30"/>
  <c r="L538" i="30" s="1"/>
  <c r="L538" i="12"/>
  <c r="E550" i="12"/>
  <c r="C539" i="6"/>
  <c r="I527" i="6"/>
  <c r="G528" i="6"/>
  <c r="D459" i="6"/>
  <c r="E484" i="28"/>
  <c r="L484" i="28" s="1"/>
  <c r="E549" i="15"/>
  <c r="L549" i="15" s="1"/>
  <c r="J524" i="6"/>
  <c r="J490" i="6"/>
  <c r="E515" i="15"/>
  <c r="L515" i="15" s="1"/>
  <c r="E515" i="29"/>
  <c r="L515" i="29" s="1"/>
  <c r="D547" i="6"/>
  <c r="E572" i="28"/>
  <c r="L572" i="28" s="1"/>
  <c r="E483" i="15"/>
  <c r="L483" i="15" s="1"/>
  <c r="E483" i="29"/>
  <c r="L483" i="29" s="1"/>
  <c r="J458" i="6"/>
  <c r="E571" i="15"/>
  <c r="L571" i="15" s="1"/>
  <c r="J546" i="6"/>
  <c r="C536" i="6"/>
  <c r="I524" i="6"/>
  <c r="G525" i="6"/>
  <c r="C534" i="6"/>
  <c r="I522" i="6"/>
  <c r="G523" i="6"/>
  <c r="E554" i="12"/>
  <c r="E542" i="30"/>
  <c r="L542" i="30" s="1"/>
  <c r="L542" i="12"/>
  <c r="E534" i="30"/>
  <c r="L534" i="30" s="1"/>
  <c r="E546" i="12"/>
  <c r="L534" i="12"/>
  <c r="L541" i="14"/>
  <c r="E553" i="14"/>
  <c r="D448" i="6"/>
  <c r="E473" i="28"/>
  <c r="L473" i="28" s="1"/>
  <c r="D569" i="6"/>
  <c r="E594" i="28"/>
  <c r="L594" i="28" s="1"/>
  <c r="E550" i="14"/>
  <c r="L538" i="14"/>
  <c r="E540" i="30"/>
  <c r="L540" i="30" s="1"/>
  <c r="E552" i="12"/>
  <c r="L540" i="12"/>
  <c r="E504" i="29"/>
  <c r="L504" i="29" s="1"/>
  <c r="J479" i="6"/>
  <c r="E504" i="15"/>
  <c r="L504" i="15" s="1"/>
  <c r="E536" i="30"/>
  <c r="L536" i="30" s="1"/>
  <c r="L536" i="12"/>
  <c r="E548" i="12"/>
  <c r="L545" i="12"/>
  <c r="E557" i="12"/>
  <c r="E543" i="14"/>
  <c r="L531" i="14"/>
  <c r="E722" i="14"/>
  <c r="M722" i="14" s="1"/>
  <c r="D536" i="6"/>
  <c r="E561" i="28"/>
  <c r="L561" i="28" s="1"/>
  <c r="D502" i="6"/>
  <c r="E527" i="28"/>
  <c r="L527" i="28" s="1"/>
  <c r="N721" i="14"/>
  <c r="D470" i="6"/>
  <c r="E495" i="28"/>
  <c r="L495" i="28" s="1"/>
  <c r="D558" i="6"/>
  <c r="E583" i="28"/>
  <c r="L583" i="28" s="1"/>
  <c r="E537" i="30"/>
  <c r="L537" i="30" s="1"/>
  <c r="E549" i="12"/>
  <c r="L537" i="12"/>
  <c r="E539" i="30"/>
  <c r="L539" i="30" s="1"/>
  <c r="L539" i="12"/>
  <c r="E551" i="12"/>
  <c r="C540" i="6"/>
  <c r="I528" i="6"/>
  <c r="G529" i="6"/>
  <c r="L544" i="12"/>
  <c r="E556" i="12"/>
  <c r="L514" i="29"/>
  <c r="E557" i="14"/>
  <c r="L545" i="14"/>
  <c r="E482" i="29"/>
  <c r="L482" i="29" s="1"/>
  <c r="E482" i="15"/>
  <c r="L482" i="15" s="1"/>
  <c r="J457" i="6"/>
  <c r="E548" i="14"/>
  <c r="L536" i="14"/>
  <c r="E535" i="30"/>
  <c r="L535" i="30" s="1"/>
  <c r="E547" i="12"/>
  <c r="L535" i="12"/>
  <c r="E526" i="15"/>
  <c r="L526" i="15" s="1"/>
  <c r="E526" i="29"/>
  <c r="J501" i="6"/>
  <c r="E551" i="14"/>
  <c r="L539" i="14"/>
  <c r="L542" i="14"/>
  <c r="E554" i="14"/>
  <c r="L534" i="14"/>
  <c r="E546" i="14"/>
  <c r="C544" i="6"/>
  <c r="I532" i="6"/>
  <c r="G533" i="6"/>
  <c r="E461" i="29"/>
  <c r="L461" i="29" s="1"/>
  <c r="E461" i="15"/>
  <c r="L461" i="15" s="1"/>
  <c r="J436" i="6"/>
  <c r="D491" i="6"/>
  <c r="E516" i="28"/>
  <c r="L516" i="28" s="1"/>
  <c r="C530" i="6"/>
  <c r="I518" i="6"/>
  <c r="G519" i="6"/>
  <c r="L540" i="14"/>
  <c r="E552" i="14"/>
  <c r="D469" i="6"/>
  <c r="E494" i="28"/>
  <c r="L494" i="28" s="1"/>
  <c r="E472" i="29"/>
  <c r="L472" i="29" s="1"/>
  <c r="J447" i="6"/>
  <c r="E472" i="15"/>
  <c r="L472" i="15" s="1"/>
  <c r="C543" i="6"/>
  <c r="I531" i="6"/>
  <c r="G532" i="6"/>
  <c r="C535" i="6"/>
  <c r="I523" i="6"/>
  <c r="G524" i="6"/>
  <c r="D480" i="6"/>
  <c r="E505" i="28"/>
  <c r="L505" i="28" s="1"/>
  <c r="E531" i="30"/>
  <c r="L531" i="30" s="1"/>
  <c r="E543" i="12"/>
  <c r="L531" i="12"/>
  <c r="J535" i="6"/>
  <c r="E560" i="15"/>
  <c r="L560" i="15" s="1"/>
  <c r="E549" i="14"/>
  <c r="L537" i="14"/>
  <c r="L535" i="14"/>
  <c r="E547" i="14"/>
  <c r="D513" i="6"/>
  <c r="E538" i="28"/>
  <c r="L538" i="28" s="1"/>
  <c r="C538" i="6"/>
  <c r="I526" i="6"/>
  <c r="G527" i="6"/>
  <c r="C541" i="6"/>
  <c r="I529" i="6"/>
  <c r="G530" i="6"/>
  <c r="C533" i="6"/>
  <c r="I521" i="6"/>
  <c r="G522" i="6"/>
  <c r="E541" i="30"/>
  <c r="L541" i="30" s="1"/>
  <c r="L541" i="12"/>
  <c r="E553" i="12"/>
  <c r="J557" i="6"/>
  <c r="E582" i="15"/>
  <c r="L582" i="15" s="1"/>
  <c r="E74" i="30"/>
  <c r="L74" i="12"/>
  <c r="E58" i="30"/>
  <c r="L58" i="12"/>
  <c r="E77" i="30"/>
  <c r="E73" i="30"/>
  <c r="L73" i="12"/>
  <c r="E69" i="30"/>
  <c r="L69" i="12"/>
  <c r="E65" i="30"/>
  <c r="L65" i="12"/>
  <c r="E61" i="30"/>
  <c r="L61" i="12"/>
  <c r="E57" i="30"/>
  <c r="L57" i="12"/>
  <c r="E78" i="30"/>
  <c r="E66" i="30"/>
  <c r="L66" i="12"/>
  <c r="E76" i="30"/>
  <c r="E72" i="30"/>
  <c r="L72" i="12"/>
  <c r="E68" i="30"/>
  <c r="L68" i="12"/>
  <c r="E64" i="30"/>
  <c r="L64" i="12"/>
  <c r="E60" i="30"/>
  <c r="L60" i="12"/>
  <c r="E56" i="30"/>
  <c r="L56" i="12"/>
  <c r="L70" i="12"/>
  <c r="E70" i="30"/>
  <c r="E62" i="30"/>
  <c r="L62" i="12"/>
  <c r="E79" i="30"/>
  <c r="E75" i="30"/>
  <c r="E71" i="30"/>
  <c r="L71" i="12"/>
  <c r="E67" i="30"/>
  <c r="L67" i="12"/>
  <c r="E682" i="12"/>
  <c r="E63" i="30"/>
  <c r="L63" i="12"/>
  <c r="E59" i="30"/>
  <c r="L59" i="12"/>
  <c r="E55" i="30"/>
  <c r="L55" i="12"/>
  <c r="E559" i="14" l="1"/>
  <c r="L547" i="14"/>
  <c r="E559" i="12"/>
  <c r="L547" i="12"/>
  <c r="J536" i="6"/>
  <c r="E561" i="15"/>
  <c r="L561" i="15" s="1"/>
  <c r="E723" i="14"/>
  <c r="M723" i="14" s="1"/>
  <c r="E555" i="14"/>
  <c r="L543" i="14"/>
  <c r="D581" i="6"/>
  <c r="E606" i="28"/>
  <c r="L606" i="28" s="1"/>
  <c r="L553" i="14"/>
  <c r="E565" i="14"/>
  <c r="J547" i="6"/>
  <c r="E572" i="15"/>
  <c r="L572" i="15" s="1"/>
  <c r="E484" i="29"/>
  <c r="L484" i="29" s="1"/>
  <c r="E484" i="15"/>
  <c r="L484" i="15" s="1"/>
  <c r="J459" i="6"/>
  <c r="C551" i="6"/>
  <c r="I539" i="6"/>
  <c r="G540" i="6"/>
  <c r="C550" i="6"/>
  <c r="I538" i="6"/>
  <c r="G539" i="6"/>
  <c r="E569" i="14"/>
  <c r="L557" i="14"/>
  <c r="L553" i="12"/>
  <c r="E565" i="12"/>
  <c r="C553" i="6"/>
  <c r="I541" i="6"/>
  <c r="G542" i="6"/>
  <c r="C555" i="6"/>
  <c r="I543" i="6"/>
  <c r="G544" i="6"/>
  <c r="C556" i="6"/>
  <c r="I544" i="6"/>
  <c r="G545" i="6"/>
  <c r="L526" i="29"/>
  <c r="E495" i="15"/>
  <c r="L495" i="15" s="1"/>
  <c r="E495" i="29"/>
  <c r="L495" i="29" s="1"/>
  <c r="J470" i="6"/>
  <c r="E527" i="29"/>
  <c r="L527" i="29" s="1"/>
  <c r="J502" i="6"/>
  <c r="E527" i="15"/>
  <c r="L527" i="15" s="1"/>
  <c r="D548" i="6"/>
  <c r="E573" i="28"/>
  <c r="L573" i="28" s="1"/>
  <c r="E569" i="12"/>
  <c r="L557" i="12"/>
  <c r="L550" i="14"/>
  <c r="E562" i="14"/>
  <c r="C548" i="6"/>
  <c r="I536" i="6"/>
  <c r="G537" i="6"/>
  <c r="D559" i="6"/>
  <c r="E584" i="28"/>
  <c r="L584" i="28" s="1"/>
  <c r="D471" i="6"/>
  <c r="E496" i="28"/>
  <c r="L496" i="28" s="1"/>
  <c r="L550" i="12"/>
  <c r="E562" i="12"/>
  <c r="L556" i="14"/>
  <c r="E568" i="14"/>
  <c r="E564" i="14"/>
  <c r="L552" i="14"/>
  <c r="C545" i="6"/>
  <c r="I533" i="6"/>
  <c r="G534" i="6"/>
  <c r="J513" i="6"/>
  <c r="E538" i="29"/>
  <c r="E538" i="15"/>
  <c r="L538" i="15" s="1"/>
  <c r="E505" i="15"/>
  <c r="L505" i="15" s="1"/>
  <c r="J480" i="6"/>
  <c r="E505" i="29"/>
  <c r="L505" i="29" s="1"/>
  <c r="C547" i="6"/>
  <c r="I535" i="6"/>
  <c r="G536" i="6"/>
  <c r="E494" i="15"/>
  <c r="L494" i="15" s="1"/>
  <c r="E494" i="29"/>
  <c r="L494" i="29" s="1"/>
  <c r="J469" i="6"/>
  <c r="J491" i="6"/>
  <c r="E516" i="15"/>
  <c r="L516" i="15" s="1"/>
  <c r="E516" i="29"/>
  <c r="L516" i="29" s="1"/>
  <c r="L546" i="14"/>
  <c r="E558" i="14"/>
  <c r="E568" i="12"/>
  <c r="L556" i="12"/>
  <c r="C552" i="6"/>
  <c r="I540" i="6"/>
  <c r="G541" i="6"/>
  <c r="J558" i="6"/>
  <c r="E583" i="15"/>
  <c r="L583" i="15" s="1"/>
  <c r="D482" i="6"/>
  <c r="E507" i="28"/>
  <c r="L507" i="28" s="1"/>
  <c r="D514" i="6"/>
  <c r="E539" i="28"/>
  <c r="L539" i="28" s="1"/>
  <c r="E564" i="12"/>
  <c r="L552" i="12"/>
  <c r="E473" i="15"/>
  <c r="L473" i="15" s="1"/>
  <c r="J448" i="6"/>
  <c r="E473" i="29"/>
  <c r="L473" i="29" s="1"/>
  <c r="C546" i="6"/>
  <c r="I534" i="6"/>
  <c r="G535" i="6"/>
  <c r="C542" i="6"/>
  <c r="I530" i="6"/>
  <c r="G531" i="6"/>
  <c r="L554" i="14"/>
  <c r="E566" i="14"/>
  <c r="D525" i="6"/>
  <c r="E550" i="28"/>
  <c r="L550" i="28" s="1"/>
  <c r="E561" i="14"/>
  <c r="L549" i="14"/>
  <c r="L543" i="12"/>
  <c r="E555" i="12"/>
  <c r="D492" i="6"/>
  <c r="E517" i="28"/>
  <c r="L517" i="28" s="1"/>
  <c r="D481" i="6"/>
  <c r="E506" i="28"/>
  <c r="L506" i="28" s="1"/>
  <c r="D503" i="6"/>
  <c r="E528" i="28"/>
  <c r="L528" i="28" s="1"/>
  <c r="L551" i="14"/>
  <c r="E563" i="14"/>
  <c r="E560" i="14"/>
  <c r="L548" i="14"/>
  <c r="L551" i="12"/>
  <c r="E563" i="12"/>
  <c r="E561" i="12"/>
  <c r="L549" i="12"/>
  <c r="D570" i="6"/>
  <c r="E595" i="28"/>
  <c r="L595" i="28" s="1"/>
  <c r="L722" i="14"/>
  <c r="N722" i="14" s="1"/>
  <c r="E560" i="12"/>
  <c r="L548" i="12"/>
  <c r="J569" i="6"/>
  <c r="E594" i="15"/>
  <c r="L594" i="15" s="1"/>
  <c r="D460" i="6"/>
  <c r="E485" i="28"/>
  <c r="L485" i="28" s="1"/>
  <c r="E558" i="12"/>
  <c r="L546" i="12"/>
  <c r="E566" i="12"/>
  <c r="L554" i="12"/>
  <c r="C549" i="6"/>
  <c r="I537" i="6"/>
  <c r="G538" i="6"/>
  <c r="N75" i="30"/>
  <c r="N63" i="30"/>
  <c r="L63" i="30"/>
  <c r="N62" i="30"/>
  <c r="L62" i="30"/>
  <c r="N56" i="30"/>
  <c r="L56" i="30"/>
  <c r="N64" i="30"/>
  <c r="L64" i="30"/>
  <c r="N72" i="30"/>
  <c r="L72" i="30"/>
  <c r="N66" i="30"/>
  <c r="L66" i="30"/>
  <c r="N57" i="30"/>
  <c r="L57" i="30"/>
  <c r="N65" i="30"/>
  <c r="L65" i="30"/>
  <c r="N73" i="30"/>
  <c r="L73" i="30"/>
  <c r="N58" i="30"/>
  <c r="L58" i="30"/>
  <c r="N67" i="30"/>
  <c r="L67" i="30"/>
  <c r="M682" i="12"/>
  <c r="L71" i="30"/>
  <c r="N71" i="30"/>
  <c r="N70" i="30"/>
  <c r="L70" i="30"/>
  <c r="N76" i="30"/>
  <c r="L682" i="12"/>
  <c r="N55" i="30"/>
  <c r="L55" i="30"/>
  <c r="N59" i="30"/>
  <c r="L59" i="30"/>
  <c r="N79" i="30"/>
  <c r="N60" i="30"/>
  <c r="L60" i="30"/>
  <c r="L68" i="30"/>
  <c r="N68" i="30"/>
  <c r="N78" i="30"/>
  <c r="N61" i="30"/>
  <c r="L61" i="30"/>
  <c r="N69" i="30"/>
  <c r="L69" i="30"/>
  <c r="N77" i="30"/>
  <c r="L74" i="30"/>
  <c r="N74" i="30"/>
  <c r="C561" i="6" l="1"/>
  <c r="I549" i="6"/>
  <c r="G550" i="6"/>
  <c r="E573" i="12"/>
  <c r="L561" i="12"/>
  <c r="E572" i="14"/>
  <c r="L560" i="14"/>
  <c r="E528" i="15"/>
  <c r="L528" i="15" s="1"/>
  <c r="J503" i="6"/>
  <c r="E528" i="29"/>
  <c r="L528" i="29" s="1"/>
  <c r="D493" i="6"/>
  <c r="E518" i="28"/>
  <c r="L518" i="28" s="1"/>
  <c r="E567" i="12"/>
  <c r="L555" i="12"/>
  <c r="J482" i="6"/>
  <c r="E507" i="29"/>
  <c r="L507" i="29" s="1"/>
  <c r="E507" i="15"/>
  <c r="L507" i="15" s="1"/>
  <c r="L568" i="12"/>
  <c r="E580" i="12"/>
  <c r="L538" i="29"/>
  <c r="C557" i="6"/>
  <c r="I545" i="6"/>
  <c r="G546" i="6"/>
  <c r="J471" i="6"/>
  <c r="E496" i="15"/>
  <c r="L496" i="15" s="1"/>
  <c r="E496" i="29"/>
  <c r="L496" i="29" s="1"/>
  <c r="D571" i="6"/>
  <c r="E596" i="28"/>
  <c r="L596" i="28" s="1"/>
  <c r="E574" i="14"/>
  <c r="L562" i="14"/>
  <c r="C568" i="6"/>
  <c r="I556" i="6"/>
  <c r="G557" i="6"/>
  <c r="C563" i="6"/>
  <c r="I551" i="6"/>
  <c r="G552" i="6"/>
  <c r="L555" i="14"/>
  <c r="E567" i="14"/>
  <c r="E724" i="14"/>
  <c r="M724" i="14" s="1"/>
  <c r="E578" i="12"/>
  <c r="L566" i="12"/>
  <c r="J460" i="6"/>
  <c r="E485" i="15"/>
  <c r="L485" i="15" s="1"/>
  <c r="E485" i="29"/>
  <c r="L485" i="29" s="1"/>
  <c r="J570" i="6"/>
  <c r="E595" i="15"/>
  <c r="L595" i="15" s="1"/>
  <c r="E575" i="12"/>
  <c r="L563" i="12"/>
  <c r="L563" i="14"/>
  <c r="E575" i="14"/>
  <c r="D515" i="6"/>
  <c r="E540" i="28"/>
  <c r="L540" i="28" s="1"/>
  <c r="J525" i="6"/>
  <c r="E550" i="15"/>
  <c r="L550" i="15" s="1"/>
  <c r="J514" i="6"/>
  <c r="E539" i="29"/>
  <c r="L539" i="29" s="1"/>
  <c r="E539" i="15"/>
  <c r="L539" i="15" s="1"/>
  <c r="D494" i="6"/>
  <c r="E519" i="28"/>
  <c r="L519" i="28" s="1"/>
  <c r="L558" i="14"/>
  <c r="E570" i="14"/>
  <c r="L562" i="12"/>
  <c r="E574" i="12"/>
  <c r="D483" i="6"/>
  <c r="E508" i="28"/>
  <c r="L508" i="28" s="1"/>
  <c r="J548" i="6"/>
  <c r="E573" i="15"/>
  <c r="L573" i="15" s="1"/>
  <c r="C562" i="6"/>
  <c r="I550" i="6"/>
  <c r="G551" i="6"/>
  <c r="J581" i="6"/>
  <c r="E606" i="15"/>
  <c r="L606" i="15" s="1"/>
  <c r="L559" i="12"/>
  <c r="E571" i="12"/>
  <c r="D472" i="6"/>
  <c r="E497" i="28"/>
  <c r="L497" i="28" s="1"/>
  <c r="L560" i="12"/>
  <c r="E572" i="12"/>
  <c r="D582" i="6"/>
  <c r="E607" i="28"/>
  <c r="L607" i="28" s="1"/>
  <c r="E517" i="15"/>
  <c r="L517" i="15" s="1"/>
  <c r="J492" i="6"/>
  <c r="E517" i="29"/>
  <c r="L517" i="29" s="1"/>
  <c r="D537" i="6"/>
  <c r="E562" i="28"/>
  <c r="L562" i="28" s="1"/>
  <c r="C558" i="6"/>
  <c r="I546" i="6"/>
  <c r="G547" i="6"/>
  <c r="D526" i="6"/>
  <c r="E551" i="28"/>
  <c r="L551" i="28" s="1"/>
  <c r="C564" i="6"/>
  <c r="I552" i="6"/>
  <c r="G553" i="6"/>
  <c r="E576" i="14"/>
  <c r="L564" i="14"/>
  <c r="D560" i="6"/>
  <c r="E585" i="28"/>
  <c r="L585" i="28" s="1"/>
  <c r="C565" i="6"/>
  <c r="I553" i="6"/>
  <c r="G554" i="6"/>
  <c r="L569" i="14"/>
  <c r="E581" i="14"/>
  <c r="E577" i="14"/>
  <c r="L565" i="14"/>
  <c r="D593" i="6"/>
  <c r="E618" i="28"/>
  <c r="L618" i="28" s="1"/>
  <c r="E570" i="12"/>
  <c r="L558" i="12"/>
  <c r="E506" i="15"/>
  <c r="L506" i="15" s="1"/>
  <c r="E506" i="29"/>
  <c r="L506" i="29" s="1"/>
  <c r="J481" i="6"/>
  <c r="D504" i="6"/>
  <c r="E529" i="28"/>
  <c r="L529" i="28" s="1"/>
  <c r="E573" i="14"/>
  <c r="L561" i="14"/>
  <c r="L566" i="14"/>
  <c r="E578" i="14"/>
  <c r="C554" i="6"/>
  <c r="I542" i="6"/>
  <c r="G543" i="6"/>
  <c r="L564" i="12"/>
  <c r="E576" i="12"/>
  <c r="C559" i="6"/>
  <c r="I547" i="6"/>
  <c r="G548" i="6"/>
  <c r="E580" i="14"/>
  <c r="L568" i="14"/>
  <c r="J559" i="6"/>
  <c r="E584" i="15"/>
  <c r="L584" i="15" s="1"/>
  <c r="C560" i="6"/>
  <c r="I548" i="6"/>
  <c r="G549" i="6"/>
  <c r="E581" i="12"/>
  <c r="L569" i="12"/>
  <c r="C567" i="6"/>
  <c r="I555" i="6"/>
  <c r="G556" i="6"/>
  <c r="L565" i="12"/>
  <c r="E577" i="12"/>
  <c r="L723" i="14"/>
  <c r="N723" i="14" s="1"/>
  <c r="L559" i="14"/>
  <c r="E571" i="14"/>
  <c r="L581" i="12" l="1"/>
  <c r="E593" i="12"/>
  <c r="E529" i="15"/>
  <c r="L529" i="15" s="1"/>
  <c r="E529" i="29"/>
  <c r="L529" i="29" s="1"/>
  <c r="J504" i="6"/>
  <c r="J593" i="6"/>
  <c r="E618" i="15"/>
  <c r="L618" i="15" s="1"/>
  <c r="L581" i="14"/>
  <c r="E593" i="14"/>
  <c r="C577" i="6"/>
  <c r="I565" i="6"/>
  <c r="G566" i="6"/>
  <c r="C576" i="6"/>
  <c r="I564" i="6"/>
  <c r="G565" i="6"/>
  <c r="J537" i="6"/>
  <c r="E562" i="15"/>
  <c r="L562" i="15" s="1"/>
  <c r="L572" i="12"/>
  <c r="E584" i="12"/>
  <c r="D484" i="6"/>
  <c r="E509" i="28"/>
  <c r="L509" i="28" s="1"/>
  <c r="D495" i="6"/>
  <c r="E520" i="28"/>
  <c r="L520" i="28" s="1"/>
  <c r="L575" i="14"/>
  <c r="E587" i="14"/>
  <c r="E725" i="14"/>
  <c r="M725" i="14" s="1"/>
  <c r="E579" i="14"/>
  <c r="L567" i="14"/>
  <c r="C575" i="6"/>
  <c r="I563" i="6"/>
  <c r="G564" i="6"/>
  <c r="D583" i="6"/>
  <c r="E608" i="28"/>
  <c r="L608" i="28" s="1"/>
  <c r="E592" i="12"/>
  <c r="L580" i="12"/>
  <c r="J493" i="6"/>
  <c r="E518" i="15"/>
  <c r="L518" i="15" s="1"/>
  <c r="E518" i="29"/>
  <c r="L518" i="29" s="1"/>
  <c r="L573" i="12"/>
  <c r="E585" i="12"/>
  <c r="L577" i="12"/>
  <c r="E589" i="12"/>
  <c r="C571" i="6"/>
  <c r="I559" i="6"/>
  <c r="G560" i="6"/>
  <c r="D516" i="6"/>
  <c r="E541" i="28"/>
  <c r="L541" i="28" s="1"/>
  <c r="D605" i="6"/>
  <c r="E630" i="28"/>
  <c r="L630" i="28" s="1"/>
  <c r="E588" i="14"/>
  <c r="L576" i="14"/>
  <c r="D549" i="6"/>
  <c r="E574" i="28"/>
  <c r="L574" i="28" s="1"/>
  <c r="E583" i="12"/>
  <c r="L571" i="12"/>
  <c r="E586" i="12"/>
  <c r="L574" i="12"/>
  <c r="L724" i="14"/>
  <c r="N724" i="14" s="1"/>
  <c r="E586" i="14"/>
  <c r="L574" i="14"/>
  <c r="D505" i="6"/>
  <c r="E530" i="28"/>
  <c r="L530" i="28" s="1"/>
  <c r="C579" i="6"/>
  <c r="I567" i="6"/>
  <c r="G568" i="6"/>
  <c r="E583" i="14"/>
  <c r="L571" i="14"/>
  <c r="C572" i="6"/>
  <c r="I560" i="6"/>
  <c r="G561" i="6"/>
  <c r="E592" i="14"/>
  <c r="L580" i="14"/>
  <c r="E588" i="12"/>
  <c r="L576" i="12"/>
  <c r="C566" i="6"/>
  <c r="I554" i="6"/>
  <c r="G555" i="6"/>
  <c r="L573" i="14"/>
  <c r="E585" i="14"/>
  <c r="E582" i="12"/>
  <c r="L570" i="12"/>
  <c r="J560" i="6"/>
  <c r="E585" i="15"/>
  <c r="L585" i="15" s="1"/>
  <c r="J526" i="6"/>
  <c r="E551" i="15"/>
  <c r="L551" i="15" s="1"/>
  <c r="C570" i="6"/>
  <c r="I558" i="6"/>
  <c r="G559" i="6"/>
  <c r="J582" i="6"/>
  <c r="E607" i="15"/>
  <c r="L607" i="15" s="1"/>
  <c r="J494" i="6"/>
  <c r="E519" i="15"/>
  <c r="L519" i="15" s="1"/>
  <c r="E519" i="29"/>
  <c r="L519" i="29" s="1"/>
  <c r="E540" i="15"/>
  <c r="L540" i="15" s="1"/>
  <c r="E540" i="29"/>
  <c r="L540" i="29" s="1"/>
  <c r="J515" i="6"/>
  <c r="E590" i="12"/>
  <c r="L578" i="12"/>
  <c r="C569" i="6"/>
  <c r="I557" i="6"/>
  <c r="G558" i="6"/>
  <c r="L567" i="12"/>
  <c r="E579" i="12"/>
  <c r="L572" i="14"/>
  <c r="E584" i="14"/>
  <c r="L578" i="14"/>
  <c r="E590" i="14"/>
  <c r="E589" i="14"/>
  <c r="L577" i="14"/>
  <c r="D572" i="6"/>
  <c r="E597" i="28"/>
  <c r="L597" i="28" s="1"/>
  <c r="D538" i="6"/>
  <c r="E563" i="28"/>
  <c r="L563" i="28" s="1"/>
  <c r="D594" i="6"/>
  <c r="E619" i="28"/>
  <c r="L619" i="28" s="1"/>
  <c r="E497" i="29"/>
  <c r="L497" i="29" s="1"/>
  <c r="J472" i="6"/>
  <c r="E497" i="15"/>
  <c r="L497" i="15" s="1"/>
  <c r="C574" i="6"/>
  <c r="I562" i="6"/>
  <c r="G563" i="6"/>
  <c r="J483" i="6"/>
  <c r="E508" i="29"/>
  <c r="L508" i="29" s="1"/>
  <c r="E508" i="15"/>
  <c r="L508" i="15" s="1"/>
  <c r="E582" i="14"/>
  <c r="L570" i="14"/>
  <c r="D506" i="6"/>
  <c r="E531" i="28"/>
  <c r="L531" i="28" s="1"/>
  <c r="D527" i="6"/>
  <c r="E552" i="28"/>
  <c r="L552" i="28" s="1"/>
  <c r="L575" i="12"/>
  <c r="E587" i="12"/>
  <c r="C580" i="6"/>
  <c r="I568" i="6"/>
  <c r="G569" i="6"/>
  <c r="E596" i="15"/>
  <c r="L596" i="15" s="1"/>
  <c r="J571" i="6"/>
  <c r="C573" i="6"/>
  <c r="I561" i="6"/>
  <c r="G562" i="6"/>
  <c r="D550" i="6" l="1"/>
  <c r="E575" i="28"/>
  <c r="L575" i="28" s="1"/>
  <c r="L584" i="14"/>
  <c r="E596" i="14"/>
  <c r="E602" i="12"/>
  <c r="L590" i="12"/>
  <c r="E600" i="12"/>
  <c r="L588" i="12"/>
  <c r="J505" i="6"/>
  <c r="E530" i="29"/>
  <c r="L530" i="29" s="1"/>
  <c r="E530" i="15"/>
  <c r="L530" i="15" s="1"/>
  <c r="E595" i="12"/>
  <c r="L583" i="12"/>
  <c r="D617" i="6"/>
  <c r="E642" i="28"/>
  <c r="L642" i="28" s="1"/>
  <c r="E520" i="15"/>
  <c r="L520" i="15" s="1"/>
  <c r="J495" i="6"/>
  <c r="E520" i="29"/>
  <c r="L520" i="29" s="1"/>
  <c r="D496" i="6"/>
  <c r="E521" i="28"/>
  <c r="L521" i="28" s="1"/>
  <c r="D518" i="6"/>
  <c r="E543" i="28"/>
  <c r="L543" i="28" s="1"/>
  <c r="D539" i="6"/>
  <c r="E564" i="28"/>
  <c r="L564" i="28" s="1"/>
  <c r="J594" i="6"/>
  <c r="E619" i="15"/>
  <c r="L619" i="15" s="1"/>
  <c r="E594" i="14"/>
  <c r="L582" i="14"/>
  <c r="D606" i="6"/>
  <c r="E631" i="28"/>
  <c r="L631" i="28" s="1"/>
  <c r="E601" i="14"/>
  <c r="L589" i="14"/>
  <c r="L582" i="12"/>
  <c r="E594" i="12"/>
  <c r="C584" i="6"/>
  <c r="I572" i="6"/>
  <c r="G573" i="6"/>
  <c r="D517" i="6"/>
  <c r="E542" i="28"/>
  <c r="L542" i="28" s="1"/>
  <c r="E600" i="14"/>
  <c r="L588" i="14"/>
  <c r="L585" i="12"/>
  <c r="E597" i="12"/>
  <c r="J583" i="6"/>
  <c r="E608" i="15"/>
  <c r="L608" i="15" s="1"/>
  <c r="C587" i="6"/>
  <c r="I575" i="6"/>
  <c r="G576" i="6"/>
  <c r="L587" i="14"/>
  <c r="E599" i="14"/>
  <c r="D507" i="6"/>
  <c r="E532" i="28"/>
  <c r="L532" i="28" s="1"/>
  <c r="E596" i="12"/>
  <c r="L584" i="12"/>
  <c r="J527" i="6"/>
  <c r="E552" i="15"/>
  <c r="L552" i="15" s="1"/>
  <c r="E599" i="12"/>
  <c r="L587" i="12"/>
  <c r="C585" i="6"/>
  <c r="I573" i="6"/>
  <c r="G574" i="6"/>
  <c r="J506" i="6"/>
  <c r="E531" i="15"/>
  <c r="L531" i="15" s="1"/>
  <c r="E531" i="29"/>
  <c r="L531" i="29" s="1"/>
  <c r="E597" i="15"/>
  <c r="L597" i="15" s="1"/>
  <c r="J572" i="6"/>
  <c r="L590" i="14"/>
  <c r="E602" i="14"/>
  <c r="E591" i="12"/>
  <c r="L579" i="12"/>
  <c r="C581" i="6"/>
  <c r="I569" i="6"/>
  <c r="G570" i="6"/>
  <c r="E597" i="14"/>
  <c r="L585" i="14"/>
  <c r="C578" i="6"/>
  <c r="I566" i="6"/>
  <c r="G567" i="6"/>
  <c r="L592" i="14"/>
  <c r="E604" i="14"/>
  <c r="C591" i="6"/>
  <c r="I579" i="6"/>
  <c r="G580" i="6"/>
  <c r="L586" i="12"/>
  <c r="E598" i="12"/>
  <c r="J549" i="6"/>
  <c r="E574" i="15"/>
  <c r="L574" i="15" s="1"/>
  <c r="E541" i="29"/>
  <c r="L541" i="29" s="1"/>
  <c r="J516" i="6"/>
  <c r="E541" i="15"/>
  <c r="L541" i="15" s="1"/>
  <c r="C583" i="6"/>
  <c r="I571" i="6"/>
  <c r="G572" i="6"/>
  <c r="D595" i="6"/>
  <c r="E620" i="28"/>
  <c r="L620" i="28" s="1"/>
  <c r="L725" i="14"/>
  <c r="N725" i="14" s="1"/>
  <c r="C589" i="6"/>
  <c r="I577" i="6"/>
  <c r="G578" i="6"/>
  <c r="E605" i="12"/>
  <c r="L593" i="12"/>
  <c r="C592" i="6"/>
  <c r="I580" i="6"/>
  <c r="G581" i="6"/>
  <c r="C586" i="6"/>
  <c r="I574" i="6"/>
  <c r="G575" i="6"/>
  <c r="J538" i="6"/>
  <c r="E563" i="15"/>
  <c r="L563" i="15" s="1"/>
  <c r="D584" i="6"/>
  <c r="E609" i="28"/>
  <c r="L609" i="28" s="1"/>
  <c r="C582" i="6"/>
  <c r="I570" i="6"/>
  <c r="G571" i="6"/>
  <c r="E595" i="14"/>
  <c r="L583" i="14"/>
  <c r="L586" i="14"/>
  <c r="E598" i="14"/>
  <c r="D561" i="6"/>
  <c r="E586" i="28"/>
  <c r="L586" i="28" s="1"/>
  <c r="J605" i="6"/>
  <c r="E630" i="15"/>
  <c r="L630" i="15" s="1"/>
  <c r="D528" i="6"/>
  <c r="E553" i="28"/>
  <c r="L553" i="28" s="1"/>
  <c r="E601" i="12"/>
  <c r="L589" i="12"/>
  <c r="L592" i="12"/>
  <c r="E604" i="12"/>
  <c r="E591" i="14"/>
  <c r="L579" i="14"/>
  <c r="E726" i="14"/>
  <c r="M726" i="14" s="1"/>
  <c r="E509" i="15"/>
  <c r="L509" i="15" s="1"/>
  <c r="J484" i="6"/>
  <c r="E509" i="29"/>
  <c r="L509" i="29" s="1"/>
  <c r="C588" i="6"/>
  <c r="I576" i="6"/>
  <c r="G577" i="6"/>
  <c r="L593" i="14"/>
  <c r="E605" i="14"/>
  <c r="C590" i="6" l="1"/>
  <c r="I578" i="6"/>
  <c r="G579" i="6"/>
  <c r="E612" i="12"/>
  <c r="L600" i="12"/>
  <c r="J528" i="6"/>
  <c r="E553" i="15"/>
  <c r="L553" i="15" s="1"/>
  <c r="D596" i="6"/>
  <c r="E621" i="28"/>
  <c r="L621" i="28" s="1"/>
  <c r="C604" i="6"/>
  <c r="I592" i="6"/>
  <c r="G593" i="6"/>
  <c r="J595" i="6"/>
  <c r="E620" i="15"/>
  <c r="L620" i="15" s="1"/>
  <c r="C595" i="6"/>
  <c r="I583" i="6"/>
  <c r="G584" i="6"/>
  <c r="C593" i="6"/>
  <c r="I581" i="6"/>
  <c r="G582" i="6"/>
  <c r="C597" i="6"/>
  <c r="I585" i="6"/>
  <c r="G586" i="6"/>
  <c r="E532" i="15"/>
  <c r="L532" i="15" s="1"/>
  <c r="E532" i="29"/>
  <c r="L532" i="29" s="1"/>
  <c r="J507" i="6"/>
  <c r="L600" i="14"/>
  <c r="E612" i="14"/>
  <c r="E631" i="15"/>
  <c r="L631" i="15" s="1"/>
  <c r="J606" i="6"/>
  <c r="D551" i="6"/>
  <c r="E576" i="28"/>
  <c r="L576" i="28" s="1"/>
  <c r="D629" i="6"/>
  <c r="E654" i="28"/>
  <c r="L654" i="28" s="1"/>
  <c r="E609" i="15"/>
  <c r="L609" i="15" s="1"/>
  <c r="J584" i="6"/>
  <c r="E606" i="12"/>
  <c r="L594" i="12"/>
  <c r="J539" i="6"/>
  <c r="E564" i="15"/>
  <c r="L564" i="15" s="1"/>
  <c r="J617" i="6"/>
  <c r="E642" i="15"/>
  <c r="L642" i="15" s="1"/>
  <c r="C600" i="6"/>
  <c r="I588" i="6"/>
  <c r="G589" i="6"/>
  <c r="L726" i="14"/>
  <c r="N726" i="14" s="1"/>
  <c r="D540" i="6"/>
  <c r="E565" i="28"/>
  <c r="L565" i="28" s="1"/>
  <c r="J561" i="6"/>
  <c r="E586" i="15"/>
  <c r="L586" i="15" s="1"/>
  <c r="C594" i="6"/>
  <c r="I582" i="6"/>
  <c r="G583" i="6"/>
  <c r="C598" i="6"/>
  <c r="I586" i="6"/>
  <c r="G587" i="6"/>
  <c r="C601" i="6"/>
  <c r="I589" i="6"/>
  <c r="G590" i="6"/>
  <c r="D607" i="6"/>
  <c r="E632" i="28"/>
  <c r="L632" i="28" s="1"/>
  <c r="L597" i="14"/>
  <c r="E609" i="14"/>
  <c r="D519" i="6"/>
  <c r="E544" i="28"/>
  <c r="L544" i="28" s="1"/>
  <c r="L597" i="12"/>
  <c r="E609" i="12"/>
  <c r="D618" i="6"/>
  <c r="E643" i="28"/>
  <c r="L643" i="28" s="1"/>
  <c r="E521" i="15"/>
  <c r="L521" i="15" s="1"/>
  <c r="E521" i="29"/>
  <c r="L521" i="29" s="1"/>
  <c r="J496" i="6"/>
  <c r="E614" i="12"/>
  <c r="L602" i="12"/>
  <c r="J550" i="6"/>
  <c r="E575" i="15"/>
  <c r="L575" i="15" s="1"/>
  <c r="L604" i="12"/>
  <c r="E616" i="12"/>
  <c r="E610" i="14"/>
  <c r="L598" i="14"/>
  <c r="L604" i="14"/>
  <c r="E616" i="14"/>
  <c r="E614" i="14"/>
  <c r="L602" i="14"/>
  <c r="D529" i="6"/>
  <c r="E554" i="28"/>
  <c r="L554" i="28" s="1"/>
  <c r="L594" i="14"/>
  <c r="E606" i="14"/>
  <c r="D530" i="6"/>
  <c r="E555" i="28"/>
  <c r="L555" i="28" s="1"/>
  <c r="L605" i="14"/>
  <c r="E617" i="14"/>
  <c r="E603" i="14"/>
  <c r="L591" i="14"/>
  <c r="E727" i="14"/>
  <c r="M727" i="14" s="1"/>
  <c r="E613" i="12"/>
  <c r="L601" i="12"/>
  <c r="D573" i="6"/>
  <c r="E598" i="28"/>
  <c r="L598" i="28" s="1"/>
  <c r="E607" i="14"/>
  <c r="L595" i="14"/>
  <c r="E617" i="12"/>
  <c r="L605" i="12"/>
  <c r="L598" i="12"/>
  <c r="E610" i="12"/>
  <c r="C603" i="6"/>
  <c r="I591" i="6"/>
  <c r="G592" i="6"/>
  <c r="L591" i="12"/>
  <c r="E603" i="12"/>
  <c r="L599" i="12"/>
  <c r="E611" i="12"/>
  <c r="E608" i="12"/>
  <c r="L596" i="12"/>
  <c r="L599" i="14"/>
  <c r="E611" i="14"/>
  <c r="C599" i="6"/>
  <c r="I587" i="6"/>
  <c r="G588" i="6"/>
  <c r="J517" i="6"/>
  <c r="E542" i="15"/>
  <c r="L542" i="15" s="1"/>
  <c r="E542" i="29"/>
  <c r="L542" i="29" s="1"/>
  <c r="C596" i="6"/>
  <c r="I584" i="6"/>
  <c r="G585" i="6"/>
  <c r="E613" i="14"/>
  <c r="L601" i="14"/>
  <c r="J518" i="6"/>
  <c r="E543" i="15"/>
  <c r="L543" i="15" s="1"/>
  <c r="D508" i="6"/>
  <c r="E533" i="28"/>
  <c r="L533" i="28" s="1"/>
  <c r="L595" i="12"/>
  <c r="E607" i="12"/>
  <c r="E608" i="14"/>
  <c r="L596" i="14"/>
  <c r="D562" i="6"/>
  <c r="E587" i="28"/>
  <c r="L587" i="28" s="1"/>
  <c r="L611" i="12" l="1"/>
  <c r="E623" i="12"/>
  <c r="L614" i="14"/>
  <c r="E626" i="14"/>
  <c r="L607" i="12"/>
  <c r="E619" i="12"/>
  <c r="L603" i="12"/>
  <c r="E615" i="12"/>
  <c r="C615" i="6"/>
  <c r="I603" i="6"/>
  <c r="G604" i="6"/>
  <c r="L617" i="12"/>
  <c r="E629" i="12"/>
  <c r="E598" i="15"/>
  <c r="L598" i="15" s="1"/>
  <c r="J573" i="6"/>
  <c r="E618" i="14"/>
  <c r="L606" i="14"/>
  <c r="D541" i="6"/>
  <c r="E566" i="28"/>
  <c r="L566" i="28" s="1"/>
  <c r="L614" i="12"/>
  <c r="E626" i="12"/>
  <c r="E621" i="14"/>
  <c r="L609" i="14"/>
  <c r="D619" i="6"/>
  <c r="E644" i="28"/>
  <c r="L644" i="28" s="1"/>
  <c r="L606" i="12"/>
  <c r="E618" i="12"/>
  <c r="J629" i="6"/>
  <c r="E654" i="15"/>
  <c r="L654" i="15" s="1"/>
  <c r="D563" i="6"/>
  <c r="E588" i="28"/>
  <c r="L588" i="28" s="1"/>
  <c r="C607" i="6"/>
  <c r="I595" i="6"/>
  <c r="G596" i="6"/>
  <c r="D608" i="6"/>
  <c r="E633" i="28"/>
  <c r="L633" i="28" s="1"/>
  <c r="L612" i="12"/>
  <c r="E624" i="12"/>
  <c r="E728" i="14"/>
  <c r="M728" i="14" s="1"/>
  <c r="E615" i="14"/>
  <c r="L603" i="14"/>
  <c r="E587" i="15"/>
  <c r="L587" i="15" s="1"/>
  <c r="J562" i="6"/>
  <c r="D520" i="6"/>
  <c r="E545" i="28"/>
  <c r="L545" i="28" s="1"/>
  <c r="E625" i="14"/>
  <c r="L613" i="14"/>
  <c r="D574" i="6"/>
  <c r="E599" i="28"/>
  <c r="L599" i="28" s="1"/>
  <c r="C611" i="6"/>
  <c r="I599" i="6"/>
  <c r="G600" i="6"/>
  <c r="E620" i="12"/>
  <c r="L608" i="12"/>
  <c r="L610" i="12"/>
  <c r="E622" i="12"/>
  <c r="D585" i="6"/>
  <c r="E610" i="28"/>
  <c r="L610" i="28" s="1"/>
  <c r="L727" i="14"/>
  <c r="N727" i="14" s="1"/>
  <c r="J618" i="6"/>
  <c r="E643" i="15"/>
  <c r="L643" i="15" s="1"/>
  <c r="C606" i="6"/>
  <c r="I594" i="6"/>
  <c r="G595" i="6"/>
  <c r="E565" i="15"/>
  <c r="L565" i="15" s="1"/>
  <c r="J540" i="6"/>
  <c r="D641" i="6"/>
  <c r="E666" i="28"/>
  <c r="L666" i="28" s="1"/>
  <c r="C605" i="6"/>
  <c r="I593" i="6"/>
  <c r="G594" i="6"/>
  <c r="C616" i="6"/>
  <c r="I604" i="6"/>
  <c r="G605" i="6"/>
  <c r="J519" i="6"/>
  <c r="E544" i="15"/>
  <c r="L544" i="15" s="1"/>
  <c r="C610" i="6"/>
  <c r="I598" i="6"/>
  <c r="G599" i="6"/>
  <c r="D552" i="6"/>
  <c r="E577" i="28"/>
  <c r="L577" i="28" s="1"/>
  <c r="C612" i="6"/>
  <c r="I600" i="6"/>
  <c r="G601" i="6"/>
  <c r="C609" i="6"/>
  <c r="I597" i="6"/>
  <c r="G598" i="6"/>
  <c r="E623" i="14"/>
  <c r="L611" i="14"/>
  <c r="E619" i="14"/>
  <c r="L607" i="14"/>
  <c r="J530" i="6"/>
  <c r="E555" i="15"/>
  <c r="L555" i="15" s="1"/>
  <c r="E622" i="14"/>
  <c r="L610" i="14"/>
  <c r="D630" i="6"/>
  <c r="E655" i="28"/>
  <c r="L655" i="28" s="1"/>
  <c r="E620" i="14"/>
  <c r="L608" i="14"/>
  <c r="J508" i="6"/>
  <c r="E533" i="29"/>
  <c r="L533" i="29" s="1"/>
  <c r="E533" i="15"/>
  <c r="L533" i="15" s="1"/>
  <c r="C608" i="6"/>
  <c r="I596" i="6"/>
  <c r="G597" i="6"/>
  <c r="L613" i="12"/>
  <c r="E625" i="12"/>
  <c r="E629" i="14"/>
  <c r="L617" i="14"/>
  <c r="D542" i="6"/>
  <c r="E567" i="28"/>
  <c r="L567" i="28" s="1"/>
  <c r="J529" i="6"/>
  <c r="E554" i="15"/>
  <c r="L554" i="15" s="1"/>
  <c r="L616" i="14"/>
  <c r="E628" i="14"/>
  <c r="L616" i="12"/>
  <c r="E628" i="12"/>
  <c r="E621" i="12"/>
  <c r="L609" i="12"/>
  <c r="D531" i="6"/>
  <c r="E556" i="28"/>
  <c r="L556" i="28" s="1"/>
  <c r="E632" i="15"/>
  <c r="L632" i="15" s="1"/>
  <c r="J607" i="6"/>
  <c r="C613" i="6"/>
  <c r="I601" i="6"/>
  <c r="G602" i="6"/>
  <c r="E576" i="15"/>
  <c r="L576" i="15" s="1"/>
  <c r="J551" i="6"/>
  <c r="E624" i="14"/>
  <c r="L612" i="14"/>
  <c r="J596" i="6"/>
  <c r="E621" i="15"/>
  <c r="L621" i="15" s="1"/>
  <c r="C602" i="6"/>
  <c r="I590" i="6"/>
  <c r="G591" i="6"/>
  <c r="C614" i="6" l="1"/>
  <c r="I602" i="6"/>
  <c r="G603" i="6"/>
  <c r="E636" i="14"/>
  <c r="L624" i="14"/>
  <c r="E633" i="12"/>
  <c r="L621" i="12"/>
  <c r="J542" i="6"/>
  <c r="E567" i="15"/>
  <c r="L567" i="15" s="1"/>
  <c r="L625" i="12"/>
  <c r="E637" i="12"/>
  <c r="C620" i="6"/>
  <c r="I608" i="6"/>
  <c r="G609" i="6"/>
  <c r="D642" i="6"/>
  <c r="E667" i="28"/>
  <c r="L667" i="28" s="1"/>
  <c r="E635" i="14"/>
  <c r="L623" i="14"/>
  <c r="E577" i="15"/>
  <c r="L577" i="15" s="1"/>
  <c r="J552" i="6"/>
  <c r="C622" i="6"/>
  <c r="I610" i="6"/>
  <c r="G611" i="6"/>
  <c r="C617" i="6"/>
  <c r="I605" i="6"/>
  <c r="G606" i="6"/>
  <c r="J585" i="6"/>
  <c r="E610" i="15"/>
  <c r="L610" i="15" s="1"/>
  <c r="C623" i="6"/>
  <c r="I611" i="6"/>
  <c r="G612" i="6"/>
  <c r="D532" i="6"/>
  <c r="E557" i="28"/>
  <c r="L557" i="28" s="1"/>
  <c r="E729" i="14"/>
  <c r="M729" i="14" s="1"/>
  <c r="E627" i="14"/>
  <c r="L615" i="14"/>
  <c r="D575" i="6"/>
  <c r="E600" i="28"/>
  <c r="L600" i="28" s="1"/>
  <c r="L618" i="14"/>
  <c r="E630" i="14"/>
  <c r="L615" i="12"/>
  <c r="E627" i="12"/>
  <c r="E638" i="14"/>
  <c r="L626" i="14"/>
  <c r="E556" i="15"/>
  <c r="L556" i="15" s="1"/>
  <c r="J531" i="6"/>
  <c r="E640" i="12"/>
  <c r="L628" i="12"/>
  <c r="D554" i="6"/>
  <c r="E579" i="28"/>
  <c r="L579" i="28" s="1"/>
  <c r="E632" i="14"/>
  <c r="L620" i="14"/>
  <c r="D564" i="6"/>
  <c r="E589" i="28"/>
  <c r="L589" i="28" s="1"/>
  <c r="C628" i="6"/>
  <c r="I616" i="6"/>
  <c r="G617" i="6"/>
  <c r="D597" i="6"/>
  <c r="E622" i="28"/>
  <c r="L622" i="28" s="1"/>
  <c r="L620" i="12"/>
  <c r="E632" i="12"/>
  <c r="E637" i="14"/>
  <c r="L625" i="14"/>
  <c r="E633" i="15"/>
  <c r="L633" i="15" s="1"/>
  <c r="J608" i="6"/>
  <c r="C619" i="6"/>
  <c r="I607" i="6"/>
  <c r="G608" i="6"/>
  <c r="E633" i="14"/>
  <c r="L621" i="14"/>
  <c r="J541" i="6"/>
  <c r="E566" i="15"/>
  <c r="L566" i="15" s="1"/>
  <c r="C625" i="6"/>
  <c r="I613" i="6"/>
  <c r="G614" i="6"/>
  <c r="D543" i="6"/>
  <c r="E568" i="28"/>
  <c r="L568" i="28" s="1"/>
  <c r="L622" i="14"/>
  <c r="E634" i="14"/>
  <c r="L619" i="14"/>
  <c r="E631" i="14"/>
  <c r="C624" i="6"/>
  <c r="I612" i="6"/>
  <c r="G613" i="6"/>
  <c r="J641" i="6"/>
  <c r="E666" i="15"/>
  <c r="L666" i="15" s="1"/>
  <c r="L622" i="12"/>
  <c r="E634" i="12"/>
  <c r="J574" i="6"/>
  <c r="E599" i="15"/>
  <c r="L599" i="15" s="1"/>
  <c r="L624" i="12"/>
  <c r="E636" i="12"/>
  <c r="D620" i="6"/>
  <c r="E645" i="28"/>
  <c r="L645" i="28" s="1"/>
  <c r="J619" i="6"/>
  <c r="E644" i="15"/>
  <c r="L644" i="15" s="1"/>
  <c r="E638" i="12"/>
  <c r="L626" i="12"/>
  <c r="D553" i="6"/>
  <c r="E578" i="28"/>
  <c r="L578" i="28" s="1"/>
  <c r="L619" i="12"/>
  <c r="E631" i="12"/>
  <c r="E635" i="12"/>
  <c r="L623" i="12"/>
  <c r="L628" i="14"/>
  <c r="E640" i="14"/>
  <c r="L629" i="14"/>
  <c r="E641" i="14"/>
  <c r="J630" i="6"/>
  <c r="E655" i="15"/>
  <c r="L655" i="15" s="1"/>
  <c r="C621" i="6"/>
  <c r="I609" i="6"/>
  <c r="G610" i="6"/>
  <c r="C618" i="6"/>
  <c r="I606" i="6"/>
  <c r="G607" i="6"/>
  <c r="D586" i="6"/>
  <c r="E611" i="28"/>
  <c r="L611" i="28" s="1"/>
  <c r="J520" i="6"/>
  <c r="E545" i="15"/>
  <c r="L545" i="15" s="1"/>
  <c r="L728" i="14"/>
  <c r="N728" i="14" s="1"/>
  <c r="E588" i="15"/>
  <c r="L588" i="15" s="1"/>
  <c r="J563" i="6"/>
  <c r="E630" i="12"/>
  <c r="L618" i="12"/>
  <c r="D631" i="6"/>
  <c r="E656" i="28"/>
  <c r="L656" i="28" s="1"/>
  <c r="E641" i="12"/>
  <c r="L629" i="12"/>
  <c r="C627" i="6"/>
  <c r="I615" i="6"/>
  <c r="G616" i="6"/>
  <c r="E642" i="12" l="1"/>
  <c r="L630" i="12"/>
  <c r="C639" i="6"/>
  <c r="I627" i="6"/>
  <c r="G628" i="6"/>
  <c r="J631" i="6"/>
  <c r="E656" i="15"/>
  <c r="L656" i="15" s="1"/>
  <c r="L641" i="14"/>
  <c r="E653" i="14"/>
  <c r="L638" i="12"/>
  <c r="E650" i="12"/>
  <c r="E645" i="15"/>
  <c r="L645" i="15" s="1"/>
  <c r="J620" i="6"/>
  <c r="C636" i="6"/>
  <c r="I624" i="6"/>
  <c r="G625" i="6"/>
  <c r="D576" i="6"/>
  <c r="E601" i="28"/>
  <c r="L601" i="28" s="1"/>
  <c r="J554" i="6"/>
  <c r="E579" i="15"/>
  <c r="L579" i="15" s="1"/>
  <c r="E639" i="12"/>
  <c r="L627" i="12"/>
  <c r="E730" i="14"/>
  <c r="M730" i="14" s="1"/>
  <c r="E639" i="14"/>
  <c r="L627" i="14"/>
  <c r="D544" i="6"/>
  <c r="E569" i="28"/>
  <c r="L569" i="28" s="1"/>
  <c r="C629" i="6"/>
  <c r="I617" i="6"/>
  <c r="G618" i="6"/>
  <c r="C632" i="6"/>
  <c r="I620" i="6"/>
  <c r="G621" i="6"/>
  <c r="L636" i="14"/>
  <c r="E648" i="14"/>
  <c r="D643" i="6"/>
  <c r="E668" i="28"/>
  <c r="L668" i="28" s="1"/>
  <c r="C633" i="6"/>
  <c r="I621" i="6"/>
  <c r="G622" i="6"/>
  <c r="L635" i="12"/>
  <c r="E647" i="12"/>
  <c r="J553" i="6"/>
  <c r="E578" i="15"/>
  <c r="L578" i="15" s="1"/>
  <c r="D632" i="6"/>
  <c r="E657" i="28"/>
  <c r="L657" i="28" s="1"/>
  <c r="E643" i="14"/>
  <c r="L631" i="14"/>
  <c r="C631" i="6"/>
  <c r="I619" i="6"/>
  <c r="G620" i="6"/>
  <c r="L637" i="14"/>
  <c r="E649" i="14"/>
  <c r="J597" i="6"/>
  <c r="E622" i="15"/>
  <c r="L622" i="15" s="1"/>
  <c r="C640" i="6"/>
  <c r="I628" i="6"/>
  <c r="G629" i="6"/>
  <c r="D566" i="6"/>
  <c r="E591" i="28"/>
  <c r="L591" i="28" s="1"/>
  <c r="E600" i="15"/>
  <c r="L600" i="15" s="1"/>
  <c r="J575" i="6"/>
  <c r="E667" i="15"/>
  <c r="L667" i="15" s="1"/>
  <c r="J642" i="6"/>
  <c r="L637" i="12"/>
  <c r="E649" i="12"/>
  <c r="E653" i="12"/>
  <c r="L641" i="12"/>
  <c r="J586" i="6"/>
  <c r="E611" i="15"/>
  <c r="L611" i="15" s="1"/>
  <c r="C630" i="6"/>
  <c r="I618" i="6"/>
  <c r="G619" i="6"/>
  <c r="L640" i="14"/>
  <c r="E652" i="14"/>
  <c r="L631" i="12"/>
  <c r="E643" i="12"/>
  <c r="D565" i="6"/>
  <c r="E590" i="28"/>
  <c r="L590" i="28" s="1"/>
  <c r="L636" i="12"/>
  <c r="E648" i="12"/>
  <c r="L634" i="12"/>
  <c r="E646" i="12"/>
  <c r="J543" i="6"/>
  <c r="E568" i="15"/>
  <c r="L568" i="15" s="1"/>
  <c r="C637" i="6"/>
  <c r="I625" i="6"/>
  <c r="G626" i="6"/>
  <c r="L633" i="14"/>
  <c r="E645" i="14"/>
  <c r="L632" i="12"/>
  <c r="E644" i="12"/>
  <c r="D609" i="6"/>
  <c r="E634" i="28"/>
  <c r="L634" i="28" s="1"/>
  <c r="L632" i="14"/>
  <c r="E644" i="14"/>
  <c r="E642" i="14"/>
  <c r="L630" i="14"/>
  <c r="D587" i="6"/>
  <c r="E612" i="28"/>
  <c r="L612" i="28" s="1"/>
  <c r="E645" i="12"/>
  <c r="L633" i="12"/>
  <c r="D598" i="6"/>
  <c r="E623" i="28"/>
  <c r="L623" i="28" s="1"/>
  <c r="L634" i="14"/>
  <c r="E646" i="14"/>
  <c r="D555" i="6"/>
  <c r="E580" i="28"/>
  <c r="L580" i="28" s="1"/>
  <c r="J564" i="6"/>
  <c r="E589" i="15"/>
  <c r="L589" i="15" s="1"/>
  <c r="L640" i="12"/>
  <c r="E652" i="12"/>
  <c r="E650" i="14"/>
  <c r="L638" i="14"/>
  <c r="L729" i="14"/>
  <c r="N729" i="14" s="1"/>
  <c r="E557" i="15"/>
  <c r="L557" i="15" s="1"/>
  <c r="J532" i="6"/>
  <c r="C635" i="6"/>
  <c r="I623" i="6"/>
  <c r="G624" i="6"/>
  <c r="C634" i="6"/>
  <c r="I622" i="6"/>
  <c r="G623" i="6"/>
  <c r="E647" i="14"/>
  <c r="L635" i="14"/>
  <c r="C626" i="6"/>
  <c r="I614" i="6"/>
  <c r="G615" i="6"/>
  <c r="C646" i="6" l="1"/>
  <c r="I634" i="6"/>
  <c r="G635" i="6"/>
  <c r="L649" i="12"/>
  <c r="E661" i="12"/>
  <c r="E655" i="14"/>
  <c r="L643" i="14"/>
  <c r="L647" i="14"/>
  <c r="E659" i="14"/>
  <c r="E664" i="12"/>
  <c r="L664" i="12" s="1"/>
  <c r="L652" i="12"/>
  <c r="E580" i="15"/>
  <c r="L580" i="15" s="1"/>
  <c r="J555" i="6"/>
  <c r="E657" i="12"/>
  <c r="L645" i="12"/>
  <c r="E658" i="12"/>
  <c r="L646" i="12"/>
  <c r="L649" i="14"/>
  <c r="E661" i="14"/>
  <c r="C643" i="6"/>
  <c r="I631" i="6"/>
  <c r="G632" i="6"/>
  <c r="J632" i="6"/>
  <c r="E657" i="15"/>
  <c r="L657" i="15" s="1"/>
  <c r="L647" i="12"/>
  <c r="E659" i="12"/>
  <c r="C645" i="6"/>
  <c r="I633" i="6"/>
  <c r="G634" i="6"/>
  <c r="J544" i="6"/>
  <c r="E569" i="15"/>
  <c r="L569" i="15" s="1"/>
  <c r="L650" i="14"/>
  <c r="E662" i="14"/>
  <c r="E656" i="14"/>
  <c r="L644" i="14"/>
  <c r="E660" i="12"/>
  <c r="L648" i="12"/>
  <c r="C638" i="6"/>
  <c r="I626" i="6"/>
  <c r="G627" i="6"/>
  <c r="C647" i="6"/>
  <c r="I635" i="6"/>
  <c r="G636" i="6"/>
  <c r="D567" i="6"/>
  <c r="E592" i="28"/>
  <c r="L592" i="28" s="1"/>
  <c r="J598" i="6"/>
  <c r="E623" i="15"/>
  <c r="L623" i="15" s="1"/>
  <c r="E654" i="14"/>
  <c r="L642" i="14"/>
  <c r="E634" i="15"/>
  <c r="L634" i="15" s="1"/>
  <c r="J609" i="6"/>
  <c r="L645" i="14"/>
  <c r="E657" i="14"/>
  <c r="C649" i="6"/>
  <c r="I649" i="6" s="1"/>
  <c r="I637" i="6"/>
  <c r="G638" i="6"/>
  <c r="J565" i="6"/>
  <c r="E590" i="15"/>
  <c r="L590" i="15" s="1"/>
  <c r="E664" i="14"/>
  <c r="L664" i="14" s="1"/>
  <c r="L652" i="14"/>
  <c r="C642" i="6"/>
  <c r="I630" i="6"/>
  <c r="G631" i="6"/>
  <c r="L653" i="12"/>
  <c r="E665" i="12"/>
  <c r="L665" i="12" s="1"/>
  <c r="J566" i="6"/>
  <c r="E591" i="15"/>
  <c r="L591" i="15" s="1"/>
  <c r="I640" i="6"/>
  <c r="G641" i="6"/>
  <c r="D644" i="6"/>
  <c r="E669" i="28"/>
  <c r="L669" i="28" s="1"/>
  <c r="D556" i="6"/>
  <c r="E581" i="28"/>
  <c r="L581" i="28" s="1"/>
  <c r="L650" i="12"/>
  <c r="E662" i="12"/>
  <c r="I639" i="6"/>
  <c r="G640" i="6"/>
  <c r="E658" i="14"/>
  <c r="L646" i="14"/>
  <c r="E612" i="15"/>
  <c r="L612" i="15" s="1"/>
  <c r="J587" i="6"/>
  <c r="D577" i="6"/>
  <c r="E602" i="28"/>
  <c r="L602" i="28" s="1"/>
  <c r="D578" i="6"/>
  <c r="E603" i="28"/>
  <c r="L603" i="28" s="1"/>
  <c r="J643" i="6"/>
  <c r="E668" i="15"/>
  <c r="L668" i="15" s="1"/>
  <c r="C641" i="6"/>
  <c r="I629" i="6"/>
  <c r="G630" i="6"/>
  <c r="L730" i="14"/>
  <c r="N730" i="14" s="1"/>
  <c r="E651" i="12"/>
  <c r="L639" i="12"/>
  <c r="J576" i="6"/>
  <c r="E601" i="15"/>
  <c r="L601" i="15" s="1"/>
  <c r="C648" i="6"/>
  <c r="I636" i="6"/>
  <c r="G637" i="6"/>
  <c r="D610" i="6"/>
  <c r="E635" i="28"/>
  <c r="L635" i="28" s="1"/>
  <c r="D621" i="6"/>
  <c r="E646" i="28"/>
  <c r="L646" i="28" s="1"/>
  <c r="D599" i="6"/>
  <c r="E624" i="28"/>
  <c r="L624" i="28" s="1"/>
  <c r="L644" i="12"/>
  <c r="E656" i="12"/>
  <c r="L643" i="12"/>
  <c r="E655" i="12"/>
  <c r="E660" i="14"/>
  <c r="L648" i="14"/>
  <c r="C644" i="6"/>
  <c r="I632" i="6"/>
  <c r="G633" i="6"/>
  <c r="E731" i="14"/>
  <c r="M731" i="14" s="1"/>
  <c r="E651" i="14"/>
  <c r="L639" i="14"/>
  <c r="D588" i="6"/>
  <c r="E613" i="28"/>
  <c r="L613" i="28" s="1"/>
  <c r="E665" i="14"/>
  <c r="L665" i="14" s="1"/>
  <c r="L653" i="14"/>
  <c r="E654" i="12"/>
  <c r="L642" i="12"/>
  <c r="E635" i="15" l="1"/>
  <c r="L635" i="15" s="1"/>
  <c r="J610" i="6"/>
  <c r="L658" i="14"/>
  <c r="E670" i="14"/>
  <c r="L670" i="14" s="1"/>
  <c r="I643" i="6"/>
  <c r="G644" i="6"/>
  <c r="L660" i="14"/>
  <c r="E672" i="14"/>
  <c r="L672" i="14" s="1"/>
  <c r="L651" i="12"/>
  <c r="E663" i="12"/>
  <c r="L663" i="12" s="1"/>
  <c r="J578" i="6"/>
  <c r="E603" i="15"/>
  <c r="L603" i="15" s="1"/>
  <c r="E672" i="12"/>
  <c r="L672" i="12" s="1"/>
  <c r="L660" i="12"/>
  <c r="L731" i="14"/>
  <c r="N731" i="14" s="1"/>
  <c r="L655" i="12"/>
  <c r="E667" i="12"/>
  <c r="L667" i="12" s="1"/>
  <c r="E646" i="15"/>
  <c r="L646" i="15" s="1"/>
  <c r="J621" i="6"/>
  <c r="D622" i="6"/>
  <c r="E647" i="28"/>
  <c r="L647" i="28" s="1"/>
  <c r="D590" i="6"/>
  <c r="E615" i="28"/>
  <c r="L615" i="28" s="1"/>
  <c r="E669" i="15"/>
  <c r="L669" i="15" s="1"/>
  <c r="J644" i="6"/>
  <c r="I645" i="6"/>
  <c r="G646" i="6"/>
  <c r="E673" i="14"/>
  <c r="L673" i="14" s="1"/>
  <c r="L661" i="14"/>
  <c r="I641" i="6"/>
  <c r="G642" i="6"/>
  <c r="L658" i="12"/>
  <c r="E670" i="12"/>
  <c r="L670" i="12" s="1"/>
  <c r="E732" i="14"/>
  <c r="M732" i="14" s="1"/>
  <c r="E663" i="14"/>
  <c r="L651" i="14"/>
  <c r="J599" i="6"/>
  <c r="E624" i="15"/>
  <c r="L624" i="15" s="1"/>
  <c r="D633" i="6"/>
  <c r="E658" i="28"/>
  <c r="L658" i="28" s="1"/>
  <c r="E581" i="15"/>
  <c r="L581" i="15" s="1"/>
  <c r="J556" i="6"/>
  <c r="I642" i="6"/>
  <c r="G643" i="6"/>
  <c r="E669" i="14"/>
  <c r="L669" i="14" s="1"/>
  <c r="L657" i="14"/>
  <c r="I638" i="6"/>
  <c r="G639" i="6"/>
  <c r="E668" i="14"/>
  <c r="L668" i="14" s="1"/>
  <c r="L656" i="14"/>
  <c r="L659" i="12"/>
  <c r="E671" i="12"/>
  <c r="L671" i="12" s="1"/>
  <c r="L657" i="12"/>
  <c r="E669" i="12"/>
  <c r="L669" i="12" s="1"/>
  <c r="E667" i="14"/>
  <c r="L667" i="14" s="1"/>
  <c r="L655" i="14"/>
  <c r="D600" i="6"/>
  <c r="E625" i="28"/>
  <c r="L625" i="28" s="1"/>
  <c r="I648" i="6"/>
  <c r="G649" i="6"/>
  <c r="D589" i="6"/>
  <c r="E614" i="28"/>
  <c r="L614" i="28" s="1"/>
  <c r="D579" i="6"/>
  <c r="E604" i="28"/>
  <c r="L604" i="28" s="1"/>
  <c r="I644" i="6"/>
  <c r="G645" i="6"/>
  <c r="E666" i="12"/>
  <c r="L666" i="12" s="1"/>
  <c r="L654" i="12"/>
  <c r="J588" i="6"/>
  <c r="E613" i="15"/>
  <c r="L613" i="15" s="1"/>
  <c r="L656" i="12"/>
  <c r="E668" i="12"/>
  <c r="L668" i="12" s="1"/>
  <c r="D611" i="6"/>
  <c r="E636" i="28"/>
  <c r="L636" i="28" s="1"/>
  <c r="E602" i="15"/>
  <c r="L602" i="15" s="1"/>
  <c r="J577" i="6"/>
  <c r="E674" i="12"/>
  <c r="L674" i="12" s="1"/>
  <c r="L662" i="12"/>
  <c r="D568" i="6"/>
  <c r="E593" i="28"/>
  <c r="L593" i="28" s="1"/>
  <c r="L654" i="14"/>
  <c r="E666" i="14"/>
  <c r="L666" i="14" s="1"/>
  <c r="J567" i="6"/>
  <c r="E592" i="15"/>
  <c r="L592" i="15" s="1"/>
  <c r="I647" i="6"/>
  <c r="G648" i="6"/>
  <c r="L662" i="14"/>
  <c r="E674" i="14"/>
  <c r="L674" i="14" s="1"/>
  <c r="E671" i="14"/>
  <c r="L671" i="14" s="1"/>
  <c r="L659" i="14"/>
  <c r="L661" i="12"/>
  <c r="E673" i="12"/>
  <c r="L673" i="12" s="1"/>
  <c r="I646" i="6"/>
  <c r="G647" i="6"/>
  <c r="E77" i="28"/>
  <c r="D52" i="6"/>
  <c r="D53" i="6"/>
  <c r="E78" i="28"/>
  <c r="D50" i="6"/>
  <c r="E75" i="28"/>
  <c r="D54" i="6"/>
  <c r="E79" i="28"/>
  <c r="D51" i="6"/>
  <c r="E76" i="28"/>
  <c r="E80" i="28"/>
  <c r="D55" i="6"/>
  <c r="J611" i="6" l="1"/>
  <c r="E636" i="15"/>
  <c r="L636" i="15" s="1"/>
  <c r="D591" i="6"/>
  <c r="E616" i="28"/>
  <c r="L616" i="28" s="1"/>
  <c r="D612" i="6"/>
  <c r="E637" i="28"/>
  <c r="L637" i="28" s="1"/>
  <c r="J590" i="6"/>
  <c r="E615" i="15"/>
  <c r="L615" i="15" s="1"/>
  <c r="D634" i="6"/>
  <c r="E659" i="28"/>
  <c r="L659" i="28" s="1"/>
  <c r="J568" i="6"/>
  <c r="E593" i="15"/>
  <c r="L593" i="15" s="1"/>
  <c r="D623" i="6"/>
  <c r="E648" i="28"/>
  <c r="L648" i="28" s="1"/>
  <c r="D602" i="6"/>
  <c r="E627" i="28"/>
  <c r="L627" i="28" s="1"/>
  <c r="D580" i="6"/>
  <c r="E605" i="28"/>
  <c r="L605" i="28" s="1"/>
  <c r="J589" i="6"/>
  <c r="E614" i="15"/>
  <c r="L614" i="15" s="1"/>
  <c r="E658" i="15"/>
  <c r="L658" i="15" s="1"/>
  <c r="J633" i="6"/>
  <c r="L732" i="14"/>
  <c r="N732" i="14" s="1"/>
  <c r="J579" i="6"/>
  <c r="E604" i="15"/>
  <c r="L604" i="15" s="1"/>
  <c r="D601" i="6"/>
  <c r="E626" i="28"/>
  <c r="L626" i="28" s="1"/>
  <c r="E625" i="15"/>
  <c r="L625" i="15" s="1"/>
  <c r="J600" i="6"/>
  <c r="D645" i="6"/>
  <c r="E670" i="28"/>
  <c r="L670" i="28" s="1"/>
  <c r="E733" i="14"/>
  <c r="M733" i="14" s="1"/>
  <c r="L663" i="14"/>
  <c r="L733" i="14" s="1"/>
  <c r="J622" i="6"/>
  <c r="E647" i="15"/>
  <c r="L647" i="15" s="1"/>
  <c r="E80" i="29"/>
  <c r="J55" i="6"/>
  <c r="E80" i="15"/>
  <c r="N78" i="28"/>
  <c r="L78" i="28"/>
  <c r="L80" i="28"/>
  <c r="N80" i="28"/>
  <c r="E79" i="15"/>
  <c r="J54" i="6"/>
  <c r="E79" i="29"/>
  <c r="J53" i="6"/>
  <c r="E78" i="15"/>
  <c r="E78" i="29"/>
  <c r="L76" i="28"/>
  <c r="N76" i="28"/>
  <c r="L75" i="28"/>
  <c r="N75" i="28"/>
  <c r="E77" i="29"/>
  <c r="E77" i="15"/>
  <c r="J52" i="6"/>
  <c r="N79" i="28"/>
  <c r="L79" i="28"/>
  <c r="E76" i="15"/>
  <c r="E76" i="29"/>
  <c r="J51" i="6"/>
  <c r="J50" i="6"/>
  <c r="E75" i="29"/>
  <c r="E75" i="15"/>
  <c r="L77" i="28"/>
  <c r="N77" i="28"/>
  <c r="N733" i="14" l="1"/>
  <c r="D613" i="6"/>
  <c r="E638" i="28"/>
  <c r="L638" i="28" s="1"/>
  <c r="E627" i="15"/>
  <c r="L627" i="15" s="1"/>
  <c r="J602" i="6"/>
  <c r="D635" i="6"/>
  <c r="E660" i="28"/>
  <c r="L660" i="28" s="1"/>
  <c r="J634" i="6"/>
  <c r="E659" i="15"/>
  <c r="L659" i="15" s="1"/>
  <c r="E616" i="15"/>
  <c r="L616" i="15" s="1"/>
  <c r="J591" i="6"/>
  <c r="J580" i="6"/>
  <c r="E605" i="15"/>
  <c r="L605" i="15" s="1"/>
  <c r="D614" i="6"/>
  <c r="E639" i="28"/>
  <c r="L639" i="28" s="1"/>
  <c r="D646" i="6"/>
  <c r="E671" i="28"/>
  <c r="L671" i="28" s="1"/>
  <c r="J612" i="6"/>
  <c r="E637" i="15"/>
  <c r="L637" i="15" s="1"/>
  <c r="D603" i="6"/>
  <c r="E628" i="28"/>
  <c r="L628" i="28" s="1"/>
  <c r="D592" i="6"/>
  <c r="E617" i="28"/>
  <c r="L617" i="28" s="1"/>
  <c r="D624" i="6"/>
  <c r="E649" i="28"/>
  <c r="L649" i="28" s="1"/>
  <c r="J645" i="6"/>
  <c r="E670" i="15"/>
  <c r="L670" i="15" s="1"/>
  <c r="J601" i="6"/>
  <c r="E626" i="15"/>
  <c r="L626" i="15" s="1"/>
  <c r="J623" i="6"/>
  <c r="E648" i="15"/>
  <c r="L648" i="15" s="1"/>
  <c r="N75" i="15"/>
  <c r="L75" i="15"/>
  <c r="N78" i="15"/>
  <c r="L78" i="15"/>
  <c r="N79" i="15"/>
  <c r="L79" i="15"/>
  <c r="L75" i="29"/>
  <c r="N75" i="29"/>
  <c r="N76" i="15"/>
  <c r="L76" i="15"/>
  <c r="L77" i="15"/>
  <c r="N77" i="15"/>
  <c r="L80" i="15"/>
  <c r="N80" i="15"/>
  <c r="L77" i="29"/>
  <c r="N77" i="29"/>
  <c r="N79" i="29"/>
  <c r="L79" i="29"/>
  <c r="L76" i="29"/>
  <c r="N76" i="29"/>
  <c r="L78" i="29"/>
  <c r="N78" i="29"/>
  <c r="L80" i="29"/>
  <c r="N80" i="29"/>
  <c r="J603" i="6" l="1"/>
  <c r="E628" i="15"/>
  <c r="L628" i="15" s="1"/>
  <c r="D626" i="6"/>
  <c r="E651" i="28"/>
  <c r="L651" i="28" s="1"/>
  <c r="E660" i="15"/>
  <c r="L660" i="15" s="1"/>
  <c r="J635" i="6"/>
  <c r="E617" i="15"/>
  <c r="L617" i="15" s="1"/>
  <c r="J592" i="6"/>
  <c r="D615" i="6"/>
  <c r="E640" i="28"/>
  <c r="L640" i="28" s="1"/>
  <c r="E671" i="15"/>
  <c r="L671" i="15" s="1"/>
  <c r="J646" i="6"/>
  <c r="D647" i="6"/>
  <c r="E672" i="28"/>
  <c r="L672" i="28" s="1"/>
  <c r="J613" i="6"/>
  <c r="E638" i="15"/>
  <c r="L638" i="15" s="1"/>
  <c r="E649" i="15"/>
  <c r="L649" i="15" s="1"/>
  <c r="J624" i="6"/>
  <c r="D604" i="6"/>
  <c r="E629" i="28"/>
  <c r="L629" i="28" s="1"/>
  <c r="D625" i="6"/>
  <c r="E650" i="28"/>
  <c r="L650" i="28" s="1"/>
  <c r="D636" i="6"/>
  <c r="E661" i="28"/>
  <c r="L661" i="28" s="1"/>
  <c r="J614" i="6"/>
  <c r="E639" i="15"/>
  <c r="L639" i="15" s="1"/>
  <c r="E661" i="15" l="1"/>
  <c r="L661" i="15" s="1"/>
  <c r="J636" i="6"/>
  <c r="D637" i="6"/>
  <c r="E662" i="28"/>
  <c r="L662" i="28" s="1"/>
  <c r="J626" i="6"/>
  <c r="E651" i="15"/>
  <c r="L651" i="15" s="1"/>
  <c r="D648" i="6"/>
  <c r="E673" i="28"/>
  <c r="L673" i="28" s="1"/>
  <c r="J647" i="6"/>
  <c r="E672" i="15"/>
  <c r="L672" i="15" s="1"/>
  <c r="J615" i="6"/>
  <c r="E640" i="15"/>
  <c r="L640" i="15" s="1"/>
  <c r="D638" i="6"/>
  <c r="E663" i="28"/>
  <c r="L663" i="28" s="1"/>
  <c r="E629" i="15"/>
  <c r="L629" i="15" s="1"/>
  <c r="J604" i="6"/>
  <c r="D627" i="6"/>
  <c r="E652" i="28"/>
  <c r="L652" i="28" s="1"/>
  <c r="E650" i="15"/>
  <c r="L650" i="15" s="1"/>
  <c r="J625" i="6"/>
  <c r="D616" i="6"/>
  <c r="E641" i="28"/>
  <c r="L641" i="28" s="1"/>
  <c r="I55" i="6"/>
  <c r="E80" i="12"/>
  <c r="G56" i="6"/>
  <c r="C655" i="6"/>
  <c r="F61" i="6"/>
  <c r="G57" i="6"/>
  <c r="E82" i="7" s="1"/>
  <c r="I56" i="6"/>
  <c r="E81" i="14" s="1"/>
  <c r="E81" i="12"/>
  <c r="J616" i="6" l="1"/>
  <c r="E641" i="15"/>
  <c r="L641" i="15" s="1"/>
  <c r="E673" i="15"/>
  <c r="L673" i="15" s="1"/>
  <c r="J648" i="6"/>
  <c r="J637" i="6"/>
  <c r="E662" i="15"/>
  <c r="L662" i="15" s="1"/>
  <c r="D628" i="6"/>
  <c r="E653" i="28"/>
  <c r="L653" i="28" s="1"/>
  <c r="E652" i="15"/>
  <c r="L652" i="15" s="1"/>
  <c r="J627" i="6"/>
  <c r="D649" i="6"/>
  <c r="E674" i="28"/>
  <c r="L674" i="28" s="1"/>
  <c r="D639" i="6"/>
  <c r="E664" i="28"/>
  <c r="L664" i="28" s="1"/>
  <c r="E663" i="15"/>
  <c r="L663" i="15" s="1"/>
  <c r="J638" i="6"/>
  <c r="E81" i="7"/>
  <c r="G655" i="6"/>
  <c r="H61" i="6"/>
  <c r="E81" i="30"/>
  <c r="E80" i="30"/>
  <c r="E683" i="12"/>
  <c r="E80" i="14"/>
  <c r="I655" i="6"/>
  <c r="J649" i="6" l="1"/>
  <c r="E674" i="15"/>
  <c r="L674" i="15" s="1"/>
  <c r="E653" i="15"/>
  <c r="L653" i="15" s="1"/>
  <c r="J628" i="6"/>
  <c r="D640" i="6"/>
  <c r="E665" i="28"/>
  <c r="L665" i="28" s="1"/>
  <c r="E664" i="15"/>
  <c r="L664" i="15" s="1"/>
  <c r="J639" i="6"/>
  <c r="M683" i="12"/>
  <c r="N80" i="30"/>
  <c r="N81" i="30"/>
  <c r="E684" i="14"/>
  <c r="E552" i="7"/>
  <c r="J640" i="6" l="1"/>
  <c r="E665" i="15"/>
  <c r="L665" i="15" s="1"/>
  <c r="E53" i="30" l="1"/>
  <c r="L53" i="12"/>
  <c r="E49" i="30"/>
  <c r="L49" i="12"/>
  <c r="E45" i="30"/>
  <c r="L45" i="12"/>
  <c r="L41" i="12"/>
  <c r="E41" i="30"/>
  <c r="E37" i="30"/>
  <c r="L37" i="12"/>
  <c r="L33" i="12"/>
  <c r="E33" i="30"/>
  <c r="E29" i="30"/>
  <c r="L29" i="12"/>
  <c r="E50" i="30"/>
  <c r="L50" i="12"/>
  <c r="E42" i="30"/>
  <c r="L42" i="12"/>
  <c r="L34" i="12"/>
  <c r="E34" i="30"/>
  <c r="E52" i="30"/>
  <c r="L52" i="12"/>
  <c r="E48" i="30"/>
  <c r="L48" i="12"/>
  <c r="L44" i="12"/>
  <c r="E44" i="30"/>
  <c r="E40" i="30"/>
  <c r="L40" i="12"/>
  <c r="E36" i="30"/>
  <c r="L36" i="12"/>
  <c r="E32" i="30"/>
  <c r="L32" i="12"/>
  <c r="E28" i="30"/>
  <c r="L28" i="12"/>
  <c r="E54" i="30"/>
  <c r="L54" i="12"/>
  <c r="E46" i="30"/>
  <c r="L46" i="12"/>
  <c r="E38" i="30"/>
  <c r="L38" i="12"/>
  <c r="E30" i="30"/>
  <c r="L30" i="12"/>
  <c r="E51" i="30"/>
  <c r="E681" i="12"/>
  <c r="L51" i="12"/>
  <c r="L47" i="12"/>
  <c r="E47" i="30"/>
  <c r="E43" i="30"/>
  <c r="L43" i="12"/>
  <c r="E680" i="12"/>
  <c r="E39" i="30"/>
  <c r="L39" i="12"/>
  <c r="E35" i="30"/>
  <c r="L35" i="12"/>
  <c r="E31" i="30"/>
  <c r="L31" i="12"/>
  <c r="E679" i="12"/>
  <c r="L27" i="12"/>
  <c r="E27" i="30"/>
  <c r="M681" i="12" l="1"/>
  <c r="N33" i="30"/>
  <c r="L33" i="30"/>
  <c r="N41" i="30"/>
  <c r="L41" i="30"/>
  <c r="L680" i="12"/>
  <c r="N27" i="30"/>
  <c r="L27" i="30"/>
  <c r="N31" i="30"/>
  <c r="L31" i="30"/>
  <c r="N39" i="30"/>
  <c r="L39" i="30"/>
  <c r="N47" i="30"/>
  <c r="L47" i="30"/>
  <c r="N51" i="30"/>
  <c r="L51" i="30"/>
  <c r="N38" i="30"/>
  <c r="L38" i="30"/>
  <c r="N54" i="30"/>
  <c r="L54" i="30"/>
  <c r="N32" i="30"/>
  <c r="L32" i="30"/>
  <c r="L40" i="30"/>
  <c r="N40" i="30"/>
  <c r="N48" i="30"/>
  <c r="L48" i="30"/>
  <c r="N50" i="30"/>
  <c r="L50" i="30"/>
  <c r="N49" i="30"/>
  <c r="L49" i="30"/>
  <c r="L679" i="12"/>
  <c r="M680" i="12"/>
  <c r="L44" i="30"/>
  <c r="N44" i="30"/>
  <c r="N43" i="30"/>
  <c r="L43" i="30"/>
  <c r="N34" i="30"/>
  <c r="L34" i="30"/>
  <c r="M679" i="12"/>
  <c r="L35" i="30"/>
  <c r="N35" i="30"/>
  <c r="L681" i="12"/>
  <c r="N30" i="30"/>
  <c r="L30" i="30"/>
  <c r="N46" i="30"/>
  <c r="L46" i="30"/>
  <c r="N28" i="30"/>
  <c r="L28" i="30"/>
  <c r="N36" i="30"/>
  <c r="L36" i="30"/>
  <c r="N52" i="30"/>
  <c r="L52" i="30"/>
  <c r="N42" i="30"/>
  <c r="L42" i="30"/>
  <c r="L29" i="30"/>
  <c r="N29" i="30"/>
  <c r="L37" i="30"/>
  <c r="N37" i="30"/>
  <c r="N45" i="30"/>
  <c r="L45" i="30"/>
  <c r="N53" i="30"/>
  <c r="L53" i="30"/>
  <c r="N679" i="12" l="1"/>
  <c r="N680" i="12"/>
  <c r="N681" i="12"/>
  <c r="N682" i="12"/>
  <c r="H81" i="7" l="1"/>
  <c r="K81" i="7"/>
  <c r="J81" i="7"/>
  <c r="I81" i="7"/>
  <c r="L81" i="7" l="1"/>
  <c r="H76" i="14" l="1"/>
  <c r="H75" i="14"/>
  <c r="K75" i="14"/>
  <c r="J63" i="7"/>
  <c r="J64" i="7"/>
  <c r="J65" i="7"/>
  <c r="J66" i="7"/>
  <c r="J67" i="7"/>
  <c r="J68" i="7"/>
  <c r="J69" i="7"/>
  <c r="J70" i="7"/>
  <c r="J71" i="7"/>
  <c r="J72" i="7"/>
  <c r="J73" i="7"/>
  <c r="J74" i="7"/>
  <c r="I64" i="7"/>
  <c r="I65" i="7"/>
  <c r="L65" i="7" s="1"/>
  <c r="I66" i="7"/>
  <c r="L66" i="7" s="1"/>
  <c r="I67" i="7"/>
  <c r="I68" i="7"/>
  <c r="I69" i="7"/>
  <c r="L69" i="7" s="1"/>
  <c r="I70" i="7"/>
  <c r="L70" i="7" s="1"/>
  <c r="I71" i="7"/>
  <c r="I72" i="7"/>
  <c r="I73" i="7"/>
  <c r="L73" i="7" s="1"/>
  <c r="I74" i="7"/>
  <c r="L74" i="7" s="1"/>
  <c r="L72" i="7" l="1"/>
  <c r="L64" i="7"/>
  <c r="J551" i="7"/>
  <c r="L68" i="7"/>
  <c r="I63" i="7"/>
  <c r="B77" i="20"/>
  <c r="L71" i="7"/>
  <c r="L67" i="7"/>
  <c r="L75" i="14"/>
  <c r="H75" i="30"/>
  <c r="L75" i="30" s="1"/>
  <c r="H75" i="12"/>
  <c r="L75" i="12" s="1"/>
  <c r="H3" i="34"/>
  <c r="H76" i="30"/>
  <c r="L76" i="30" s="1"/>
  <c r="H76" i="12"/>
  <c r="L76" i="12" s="1"/>
  <c r="H4" i="34"/>
  <c r="L63" i="7" l="1"/>
  <c r="L551" i="7" s="1"/>
  <c r="I551" i="7"/>
  <c r="M551" i="7" s="1"/>
  <c r="N551" i="7" l="1"/>
  <c r="K81" i="14" l="1"/>
  <c r="H81" i="14" l="1"/>
  <c r="L81" i="14" s="1"/>
  <c r="B10" i="34"/>
  <c r="H82" i="7" s="1"/>
  <c r="L82" i="7" s="1"/>
  <c r="H80" i="7" l="1"/>
  <c r="K80" i="7"/>
  <c r="J80" i="7"/>
  <c r="I80" i="7"/>
  <c r="H78" i="7"/>
  <c r="K78" i="7"/>
  <c r="J78" i="7"/>
  <c r="I78" i="7"/>
  <c r="H77" i="7"/>
  <c r="K77" i="7"/>
  <c r="J77" i="7"/>
  <c r="L78" i="7" l="1"/>
  <c r="I77" i="7"/>
  <c r="L80" i="7"/>
  <c r="H79" i="7"/>
  <c r="J79" i="7"/>
  <c r="J552" i="7" s="1"/>
  <c r="K79" i="7" l="1"/>
  <c r="K552" i="7" s="1"/>
  <c r="L77" i="7"/>
  <c r="H80" i="14"/>
  <c r="K80" i="14"/>
  <c r="L80" i="14" l="1"/>
  <c r="I79" i="7"/>
  <c r="B78" i="20"/>
  <c r="L79" i="7" l="1"/>
  <c r="L552" i="7" s="1"/>
  <c r="I552" i="7"/>
  <c r="M552" i="7" s="1"/>
  <c r="H79" i="14"/>
  <c r="K79" i="14"/>
  <c r="N552" i="7" l="1"/>
  <c r="L79" i="14"/>
  <c r="H80" i="12" l="1"/>
  <c r="L80" i="12" s="1"/>
  <c r="H8" i="34"/>
  <c r="H80" i="30"/>
  <c r="L80" i="30" s="1"/>
  <c r="H79" i="30"/>
  <c r="L79" i="30" s="1"/>
  <c r="H79" i="12"/>
  <c r="L79" i="12" s="1"/>
  <c r="H7" i="34"/>
  <c r="H81" i="30"/>
  <c r="L81" i="30" s="1"/>
  <c r="H81" i="12"/>
  <c r="L81" i="12" s="1"/>
  <c r="H78" i="14"/>
  <c r="K78" i="14"/>
  <c r="L78" i="14" l="1"/>
  <c r="H6" i="34" l="1"/>
  <c r="H78" i="12"/>
  <c r="L78" i="12" s="1"/>
  <c r="H78" i="30"/>
  <c r="L78" i="30" s="1"/>
  <c r="K76" i="14" l="1"/>
  <c r="L76" i="14" l="1"/>
  <c r="K77" i="14" l="1"/>
  <c r="K684" i="14" s="1"/>
  <c r="M684" i="14" s="1"/>
  <c r="H77" i="14"/>
  <c r="L77" i="14" l="1"/>
  <c r="L684" i="14" s="1"/>
  <c r="H77" i="12"/>
  <c r="L77" i="12" s="1"/>
  <c r="L683" i="12" s="1"/>
  <c r="H77" i="30"/>
  <c r="L77" i="30" s="1"/>
  <c r="H5" i="34"/>
  <c r="H9" i="34" s="1"/>
  <c r="H10" i="34" s="1"/>
  <c r="H11" i="34" s="1"/>
  <c r="H12" i="34" s="1"/>
  <c r="H13" i="34" s="1"/>
  <c r="H14" i="34" s="1"/>
  <c r="H15" i="34" s="1"/>
  <c r="H16" i="34" s="1"/>
  <c r="H17" i="34" s="1"/>
  <c r="H18" i="34" s="1"/>
  <c r="H19" i="34" s="1"/>
  <c r="H20" i="34" s="1"/>
  <c r="H21" i="34" s="1"/>
  <c r="H22" i="34" s="1"/>
  <c r="H23" i="34" s="1"/>
  <c r="H24" i="34" s="1"/>
  <c r="H25" i="34" s="1"/>
  <c r="H26" i="34" s="1"/>
  <c r="H27" i="34" s="1"/>
  <c r="H28" i="34" s="1"/>
  <c r="H29" i="34" s="1"/>
  <c r="H30" i="34" s="1"/>
  <c r="H31" i="34" s="1"/>
  <c r="H32" i="34" s="1"/>
  <c r="H33" i="34" s="1"/>
  <c r="H34" i="34" s="1"/>
  <c r="H35" i="34" s="1"/>
  <c r="H36" i="34" s="1"/>
  <c r="H37" i="34" s="1"/>
  <c r="H38" i="34" s="1"/>
  <c r="H39" i="34" s="1"/>
  <c r="H40" i="34" s="1"/>
  <c r="H41" i="34" s="1"/>
  <c r="H42" i="34" s="1"/>
  <c r="H43" i="34" s="1"/>
  <c r="H44" i="34" s="1"/>
  <c r="H45" i="34" s="1"/>
  <c r="H46" i="34" s="1"/>
  <c r="H47" i="34" s="1"/>
  <c r="H48" i="34" s="1"/>
  <c r="H49" i="34" s="1"/>
  <c r="H50" i="34" s="1"/>
  <c r="N684" i="14"/>
</calcChain>
</file>

<file path=xl/sharedStrings.xml><?xml version="1.0" encoding="utf-8"?>
<sst xmlns="http://schemas.openxmlformats.org/spreadsheetml/2006/main" count="665" uniqueCount="281">
  <si>
    <t>May</t>
  </si>
  <si>
    <t>Billed Sales</t>
  </si>
  <si>
    <t>CP</t>
  </si>
  <si>
    <t>Year</t>
  </si>
  <si>
    <t>Period</t>
  </si>
  <si>
    <t>FlaKeys_Consumption</t>
  </si>
  <si>
    <t>Month</t>
  </si>
  <si>
    <t>Actual</t>
  </si>
  <si>
    <t>FloridaKeys_NEL</t>
  </si>
  <si>
    <t>Hours</t>
  </si>
  <si>
    <t>Florida Keys</t>
  </si>
  <si>
    <t>MW</t>
  </si>
  <si>
    <t>Annual Peak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</si>
  <si>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</si>
  <si>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</si>
  <si>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</si>
  <si>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</si>
  <si>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</si>
  <si>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</si>
  <si>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</si>
  <si>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</si>
  <si>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October</t>
  </si>
  <si>
    <t>November</t>
  </si>
  <si>
    <t>December</t>
  </si>
  <si>
    <t>FPL</t>
  </si>
  <si>
    <t>Estimated Purchase from FPL</t>
  </si>
  <si>
    <t>Florida Keys Forecast of their Load</t>
  </si>
  <si>
    <t>NCP</t>
  </si>
  <si>
    <t>LF</t>
  </si>
  <si>
    <t>Key West</t>
  </si>
  <si>
    <t>Lee County</t>
  </si>
  <si>
    <t>Metro Dade</t>
  </si>
  <si>
    <t>Total Wholesale NEL</t>
  </si>
  <si>
    <t>Key West BilledSales</t>
  </si>
  <si>
    <t>KeyWest
Consumption</t>
  </si>
  <si>
    <t>Metro_Dade_NEL_KWH</t>
  </si>
  <si>
    <t>Seminole_NEL_MWH</t>
  </si>
  <si>
    <t xml:space="preserve">Total Wholesale </t>
  </si>
  <si>
    <t>Seminole Agreement</t>
  </si>
  <si>
    <t xml:space="preserve">Wholesale NEL </t>
  </si>
  <si>
    <t>Wholesale Contracts</t>
  </si>
  <si>
    <t>Metro- Dade  (&lt; 2MW)</t>
  </si>
  <si>
    <t>* we are not currently including Reddy Creek.  Is this considered a separated sale?</t>
  </si>
  <si>
    <t>Base Case Currently</t>
  </si>
  <si>
    <t>Wholesale Billed Sales</t>
  </si>
  <si>
    <t>Wholesale Peaks</t>
  </si>
  <si>
    <t>From F&amp;O</t>
  </si>
  <si>
    <t>Actual Billed</t>
  </si>
  <si>
    <t>Diff</t>
  </si>
  <si>
    <t>Growth Rates</t>
  </si>
  <si>
    <t>Difference</t>
  </si>
  <si>
    <t>Difference - (Opt 3 Average)</t>
  </si>
  <si>
    <t>Generating Capacity</t>
  </si>
  <si>
    <t>FPL Calc of Base Demand</t>
  </si>
  <si>
    <t>Seminole</t>
  </si>
  <si>
    <t>Avg last 5 Years NEL</t>
  </si>
  <si>
    <t>Actual Load Factor</t>
  </si>
  <si>
    <t>Hours - weekdays, 16 hours a day (6am- 10pm)</t>
  </si>
  <si>
    <t>Days in Month</t>
  </si>
  <si>
    <t>Weekdays in Month</t>
  </si>
  <si>
    <t>DOW</t>
  </si>
  <si>
    <t>1 = Sunday</t>
  </si>
  <si>
    <t>7 = Saturday</t>
  </si>
  <si>
    <t>Date</t>
  </si>
  <si>
    <t>Weekday</t>
  </si>
  <si>
    <t>Count of Weekday</t>
  </si>
  <si>
    <t>WD</t>
  </si>
  <si>
    <t>WE</t>
  </si>
  <si>
    <t>2014 Total</t>
  </si>
  <si>
    <t>2015 Total</t>
  </si>
  <si>
    <t>2016 Total</t>
  </si>
  <si>
    <t>2017 Total</t>
  </si>
  <si>
    <t>2018 Total</t>
  </si>
  <si>
    <t>2019 Total</t>
  </si>
  <si>
    <t>2020 Total</t>
  </si>
  <si>
    <t>2021 Total</t>
  </si>
  <si>
    <t>FKEC</t>
  </si>
  <si>
    <t>Wholesale Delivered Sales</t>
  </si>
  <si>
    <t xml:space="preserve">Key West </t>
  </si>
  <si>
    <t>Cogen plant delivers 60 MW to Progress.  We bill them for losses so that they can deliver the full 60 MW as per nameplate.</t>
  </si>
  <si>
    <t xml:space="preserve">Lee County </t>
  </si>
  <si>
    <t>Not billed for losses, taken at plant</t>
  </si>
  <si>
    <t>Billed sales are grossed up for losses and LCEC is billed for losses</t>
  </si>
  <si>
    <t>Not billed for losses since taken at plant</t>
  </si>
  <si>
    <t>NEL in current month is billed in next month</t>
  </si>
  <si>
    <t>Consumption is grossed up to derive NEL</t>
  </si>
  <si>
    <t>Consumption = NEL</t>
  </si>
  <si>
    <t>Metro- Dade</t>
  </si>
  <si>
    <t>Billed = NEL (-1)</t>
  </si>
  <si>
    <t>NEL = Consumption Grossed-Up</t>
  </si>
  <si>
    <t>Billed = Consumption (-1)</t>
  </si>
  <si>
    <t>NEL = Consumption</t>
  </si>
  <si>
    <t>Summary</t>
  </si>
  <si>
    <t>Lee + Seminole - Key West</t>
  </si>
  <si>
    <t>2022 Total</t>
  </si>
  <si>
    <t>2023 Total</t>
  </si>
  <si>
    <t>2024 Total</t>
  </si>
  <si>
    <t>2025 Total</t>
  </si>
  <si>
    <t>2026 Total</t>
  </si>
  <si>
    <t>2027 Total</t>
  </si>
  <si>
    <t>2028 Total</t>
  </si>
  <si>
    <t>2029 Total</t>
  </si>
  <si>
    <t>2030 Total</t>
  </si>
  <si>
    <t>2031 Total</t>
  </si>
  <si>
    <t>2032 Total</t>
  </si>
  <si>
    <t>2033 Total</t>
  </si>
  <si>
    <t>2034 Total</t>
  </si>
  <si>
    <t>2035 Total</t>
  </si>
  <si>
    <t>2036 Total</t>
  </si>
  <si>
    <t>2037 Total</t>
  </si>
  <si>
    <t>2038 Total</t>
  </si>
  <si>
    <t>2039 Total</t>
  </si>
  <si>
    <t>2040 Total</t>
  </si>
  <si>
    <t>CP (no loss factor-schedule into FPL system like Seminole)</t>
  </si>
  <si>
    <t>LEE County Billed Sales (billed for losses)</t>
  </si>
  <si>
    <t>Key West NEL</t>
  </si>
  <si>
    <t xml:space="preserve">LEE County NEL Fiscal </t>
  </si>
  <si>
    <t>This pivot table was to count the number of weekdays per month.</t>
  </si>
  <si>
    <t>KW</t>
  </si>
  <si>
    <t>LEE</t>
  </si>
  <si>
    <t>Metro</t>
  </si>
  <si>
    <t>Sem</t>
  </si>
  <si>
    <t>Total</t>
  </si>
  <si>
    <t>Variance from last years forecast</t>
  </si>
  <si>
    <t>Used Option 1</t>
  </si>
  <si>
    <t>September 15, 2010 Letter (Florida Keys)</t>
  </si>
  <si>
    <t>LEE County Peaks (NCP)</t>
  </si>
  <si>
    <t>LEE County Peaks (CP)</t>
  </si>
  <si>
    <t>Coincidence Factors</t>
  </si>
  <si>
    <t>CP (and NCP)</t>
  </si>
  <si>
    <t>Full Requirements beginning May 2011.</t>
  </si>
  <si>
    <t>New agreement under FMPA.  Schedule into our transmission system like Seminole</t>
  </si>
  <si>
    <t>May need to gross up to get at NEL</t>
  </si>
  <si>
    <t>Wauchula</t>
  </si>
  <si>
    <t>Billed for losses</t>
  </si>
  <si>
    <t>Non-Coincident Peaks</t>
  </si>
  <si>
    <t>Coincident Peaks</t>
  </si>
  <si>
    <t>NEL</t>
  </si>
  <si>
    <t>Delivered Sales</t>
  </si>
  <si>
    <t>Florida Power &amp; Light Company</t>
  </si>
  <si>
    <t>Voltage Level</t>
  </si>
  <si>
    <t>Energy Loss Factor</t>
  </si>
  <si>
    <t>5 Yr LF</t>
  </si>
  <si>
    <t>thru 4/11</t>
  </si>
  <si>
    <t>Average</t>
  </si>
  <si>
    <t>Coincidence</t>
  </si>
  <si>
    <t>Factors</t>
  </si>
  <si>
    <t>Load factor &amp; 5 yr average</t>
  </si>
  <si>
    <t>Hours per Month</t>
  </si>
  <si>
    <t>Coincidence Factor</t>
  </si>
  <si>
    <t>FKEC 10 Year Load Forecast Without Load Management (KW) Including Keys Energy Losses</t>
  </si>
  <si>
    <t>FKEC Total Purchases Including Keys Energy Losses</t>
  </si>
  <si>
    <t>Annual Purchases</t>
  </si>
  <si>
    <t>Note* FKEC has approximately 3MW of load management available.</t>
  </si>
  <si>
    <t>FKEC 10 Year Load Forecast Without Load Management (MW) Including Keys Energy Losses</t>
  </si>
  <si>
    <t>Aug 2011-Jul 2012</t>
  </si>
  <si>
    <t>May - Jul 2011</t>
  </si>
  <si>
    <t>City of Blountstown</t>
  </si>
  <si>
    <t>Blountstown</t>
  </si>
  <si>
    <t>FPL and Southern Co. Losses</t>
  </si>
  <si>
    <t>Applied loss factors for FPL and Southern Company to NEL to derive delivered sales</t>
  </si>
  <si>
    <t>Used NCP from FKEC letter, grossed up for losses</t>
  </si>
  <si>
    <t>Used NCP historical coincidence factors to derive CP</t>
  </si>
  <si>
    <t>Used purchases from FKEC letter to derive consumption</t>
  </si>
  <si>
    <t>Billed sales is prior months consumption</t>
  </si>
  <si>
    <t>CP/NCP</t>
  </si>
  <si>
    <t>AVG</t>
  </si>
  <si>
    <t>FPL sales</t>
  </si>
  <si>
    <t>PR Forecast</t>
  </si>
  <si>
    <t>FKEC Generation</t>
  </si>
  <si>
    <t>Wholesale NEL</t>
  </si>
  <si>
    <t>20 Year contract from Jan 2014 - Dec 2033 with extension option to Dec 2053</t>
  </si>
  <si>
    <t>75 MW thru December 2009; 0 for 2010 thru May 2014; 200 MW from June 1, 2014 thru May 31, 2021</t>
  </si>
  <si>
    <t>Contract begins October 2011 through December 31,2016</t>
  </si>
  <si>
    <t>Term of agreement is through Dec 31, 2031 with 20 year rollover extension</t>
  </si>
  <si>
    <t>Expires June 1 2013, i.e remove 45 MW from peak</t>
  </si>
  <si>
    <t>&lt;&lt;&lt; Contract begins in May 2012</t>
  </si>
  <si>
    <t>Contract begins May 2012 through April 2017</t>
  </si>
  <si>
    <t>Sales based on reduction of 2012 forecast by 3.1%</t>
  </si>
  <si>
    <t>Demands based on previous year actual</t>
  </si>
  <si>
    <t>CP's based on previous year actual</t>
  </si>
  <si>
    <t>Applied loss factors for FPL to NEL to derive delivered sales</t>
  </si>
  <si>
    <t>this is from the 2012 letter</t>
  </si>
  <si>
    <t>Winter Park</t>
  </si>
  <si>
    <t>Contract begins January 2014 through December 2016</t>
  </si>
  <si>
    <t>Serve up to 23 MW of load.  Will install meter in May 2015.  Currently unmettered</t>
  </si>
  <si>
    <t>New Smyrna Beach to begin 2/1/14.</t>
  </si>
  <si>
    <t>2/1/14 to 12/31/16</t>
  </si>
  <si>
    <t>Up to 35 MW of day ahead call option</t>
  </si>
  <si>
    <t>35 MW for the months of Jan, Feb, June, July and August</t>
  </si>
  <si>
    <t>25 MW for the month of Sept</t>
  </si>
  <si>
    <t>20 MW for the months of March, May, Oct and Dec</t>
  </si>
  <si>
    <t>10 MW for the months of April and Nov</t>
  </si>
  <si>
    <t xml:space="preserve">Term: </t>
  </si>
  <si>
    <t>Description:</t>
  </si>
  <si>
    <t>WD5 wholesale bills sent out</t>
  </si>
  <si>
    <t>Additional Notes added 2/11/14 based on meeting with Jennifer Walker</t>
  </si>
  <si>
    <t>DATA FROM FKEC</t>
  </si>
  <si>
    <t>PEAKS</t>
  </si>
  <si>
    <t>MWH</t>
  </si>
  <si>
    <t>KWH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</si>
  <si>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</si>
  <si>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</si>
  <si>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</si>
  <si>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</si>
  <si>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</si>
  <si>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</si>
  <si>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</si>
  <si>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</si>
  <si>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</si>
  <si>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</si>
  <si>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</si>
  <si>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</si>
  <si>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Forecasted Incremental NCP</t>
  </si>
  <si>
    <t>Forecasted Incremental CP</t>
  </si>
  <si>
    <t>CF</t>
  </si>
  <si>
    <t>Load Factor</t>
  </si>
  <si>
    <t>CONTINUE TO USE</t>
  </si>
  <si>
    <t>NO CHANGE FROM 2014 TYSP</t>
  </si>
  <si>
    <t>na</t>
  </si>
  <si>
    <t>=</t>
  </si>
  <si>
    <t>Forecast</t>
  </si>
  <si>
    <t>Per Wholesale Log</t>
  </si>
  <si>
    <t>Contract expired Nov. 30, 2013</t>
  </si>
  <si>
    <t>Delivered Sales already grossed up for losses</t>
  </si>
  <si>
    <t>Delivered Sales already include losses</t>
  </si>
  <si>
    <t>correction: billed sales already includes losses (7-22-14)</t>
  </si>
  <si>
    <t>Sales based reduction of 2012 forecast by 5%</t>
  </si>
  <si>
    <t>CP's based on Hardee county population growth</t>
  </si>
  <si>
    <t>NCP's based on historical coincidence factors</t>
  </si>
  <si>
    <t>Billed sales is grossed up for losses.</t>
  </si>
  <si>
    <t>For 2014, will be billed for full amount but will receive energy less losses.  After 2014, billed sales is grossed up for losses.</t>
  </si>
  <si>
    <t>New Smyrna Beach</t>
  </si>
  <si>
    <t>Receives blocks of power for each month and year.</t>
  </si>
  <si>
    <t>Receives scheduled amount of power at buss bar.  The customer receives less due to losses.</t>
  </si>
  <si>
    <t>Avg Coinc. Ftr (Jan 2005 - May 2014)</t>
  </si>
  <si>
    <t xml:space="preserve">LEE County Delivered Sales </t>
  </si>
  <si>
    <t>Diff %</t>
  </si>
  <si>
    <t>FPL_Forecast</t>
  </si>
  <si>
    <t>MONTHLY PEAKS (MW)</t>
  </si>
  <si>
    <t>NEL (MWH)</t>
  </si>
  <si>
    <r>
      <t xml:space="preserve">FPL_Forecast </t>
    </r>
    <r>
      <rPr>
        <b/>
        <sz val="9"/>
        <color rgb="FFFF0000"/>
        <rFont val="Arial"/>
        <family val="2"/>
      </rPr>
      <t>(NCP)</t>
    </r>
  </si>
  <si>
    <r>
      <t xml:space="preserve">FPL_Forecast </t>
    </r>
    <r>
      <rPr>
        <b/>
        <sz val="9"/>
        <color rgb="FFFF0000"/>
        <rFont val="Arial"/>
        <family val="2"/>
      </rPr>
      <t>(CP)</t>
    </r>
  </si>
  <si>
    <t>ANNUAL</t>
  </si>
  <si>
    <t>Current</t>
  </si>
  <si>
    <t>Prior</t>
  </si>
  <si>
    <t>DELIVERED SALES (MWH)</t>
  </si>
  <si>
    <t>JULY</t>
  </si>
  <si>
    <t>AUG</t>
  </si>
  <si>
    <t>SEP</t>
  </si>
  <si>
    <t>OCT</t>
  </si>
  <si>
    <t>NOV</t>
  </si>
  <si>
    <t>DEC</t>
  </si>
  <si>
    <t>FPL 000570   OCEC NEED</t>
  </si>
  <si>
    <t>FPL 000572                 OCEC NEED</t>
  </si>
  <si>
    <t>FPL 000573                 OCEC NEED</t>
  </si>
  <si>
    <t>FPL 000574                 OCEC NEED</t>
  </si>
  <si>
    <t>FPL 000575                 OCEC NEED</t>
  </si>
  <si>
    <t>FPL 000576                 OCEC NEED</t>
  </si>
  <si>
    <t>FPL 000577                 OCEC NEED</t>
  </si>
  <si>
    <t>FPL 000578                 OCEC NEED</t>
  </si>
  <si>
    <r>
      <rPr>
        <b/>
        <sz val="9"/>
        <rFont val="Arial"/>
        <family val="2"/>
      </rPr>
      <t>FPL 000579                OCEC NEED</t>
    </r>
    <r>
      <rPr>
        <sz val="9"/>
        <rFont val="Arial"/>
        <family val="2"/>
      </rPr>
      <t xml:space="preserve">              Year</t>
    </r>
  </si>
  <si>
    <r>
      <rPr>
        <b/>
        <sz val="9"/>
        <rFont val="Arial"/>
        <family val="2"/>
      </rPr>
      <t xml:space="preserve">FPL 000581                 OCEC NEED              </t>
    </r>
    <r>
      <rPr>
        <sz val="9"/>
        <rFont val="Arial"/>
        <family val="2"/>
      </rPr>
      <t>Year</t>
    </r>
  </si>
  <si>
    <r>
      <rPr>
        <b/>
        <sz val="9"/>
        <rFont val="Arial"/>
        <family val="2"/>
      </rPr>
      <t>FPL 000580                 OCEC NEED</t>
    </r>
    <r>
      <rPr>
        <sz val="9"/>
        <rFont val="Arial"/>
        <family val="2"/>
      </rPr>
      <t xml:space="preserve">                Year</t>
    </r>
  </si>
  <si>
    <t>FPL 000582                 OCEC NEED</t>
  </si>
  <si>
    <t>FPL 000583                 OCEC NEED</t>
  </si>
  <si>
    <t>FPL 000584                 OCEC NEED</t>
  </si>
  <si>
    <r>
      <t>FPL 000585                 OCEC NEED</t>
    </r>
    <r>
      <rPr>
        <sz val="9"/>
        <rFont val="Arial"/>
        <family val="2"/>
      </rPr>
      <t xml:space="preserve">                       </t>
    </r>
    <r>
      <rPr>
        <b/>
        <sz val="9"/>
        <rFont val="Arial"/>
        <family val="2"/>
      </rPr>
      <t>Year</t>
    </r>
  </si>
  <si>
    <t>FPL 000586                 OCEC NEED                    Year</t>
  </si>
  <si>
    <t>FPL 000587                 OCEC NEED</t>
  </si>
  <si>
    <t>FPL 000588                 OCEC NEED</t>
  </si>
  <si>
    <t>FPL 000589              OCEC NEED</t>
  </si>
  <si>
    <t>FPL 000590              OCEC NEED</t>
  </si>
  <si>
    <t>FPL 000591              OCEC NEED</t>
  </si>
  <si>
    <t>FPL 000592              OCEC NEED</t>
  </si>
  <si>
    <t>FPL 000593              OCEC NEED</t>
  </si>
  <si>
    <t>FPL 000594              OCEC NEED</t>
  </si>
  <si>
    <t>FPL 000595              OCEC NEED</t>
  </si>
  <si>
    <t>FPL 000596              OCEC NEED</t>
  </si>
  <si>
    <t>FPL 000597              OCEC NEED</t>
  </si>
  <si>
    <t>FPL 000571                 
OCEC NEED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</si>
</sst>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43" formatCode="_(* #,##0.00_);_(* \(#,##0.00\);_(* &quot;-&quot;??_);_(@_)"/>
    <numFmt numFmtId="164" formatCode="0.0%"/>
    <numFmt numFmtId="165" formatCode="0.000"/>
    <numFmt numFmtId="166" formatCode="#,##0.0000_);\(#,##0.0000\)"/>
    <numFmt numFmtId="167" formatCode="_(* #,##0_);_(* \(#,##0\);_(* &quot;-&quot;??_);_(@_)"/>
    <numFmt numFmtId="168" formatCode="#,##0.000"/>
    <numFmt numFmtId="169" formatCode="_(* #,##0.000000_);_(* \(#,##0.000000\);_(* &quot;-&quot;??_);_(@_)"/>
    <numFmt numFmtId="170" formatCode="0.000000"/>
    <numFmt numFmtId="171" formatCode="0.000%"/>
    <numFmt numFmtId="172" formatCode="0.0000%"/>
    <numFmt numFmtId="173" formatCode="0.0"/>
    <numFmt numFmtId="174" formatCode="0.00000"/>
    <numFmt numFmtId="175" formatCode="#,##0.0"/>
    <numFmt numFmtId="176" formatCode="[$-409]mmm\-yy;@"/>
    <numFmt numFmtId="177" formatCode="mm/dd/yy;@"/>
    <numFmt numFmtId="178" formatCode="0.0000"/>
    <numFmt numFmtId="179" formatCode="#,##0.0000000"/>
    <numFmt numFmtId="180" formatCode="_(* #,##0.0_);_(* \(#,##0.0\);_(* &quot;-&quot;??_);_(@_)"/>
  </numFmts>
  <fonts count="3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sz val="8"/>
      <name val="Arial"/>
      <family val="2"/>
    </font>
    <font>
      <sz val="8"/>
      <name val="Tms Rmn"/>
    </font>
    <font>
      <sz val="9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u/>
      <sz val="11"/>
      <name val="Arial"/>
      <family val="2"/>
    </font>
    <font>
      <sz val="9"/>
      <color indexed="10"/>
      <name val="Arial"/>
      <family val="2"/>
    </font>
    <font>
      <sz val="10"/>
      <color indexed="10"/>
      <name val="Arial"/>
      <family val="2"/>
    </font>
    <font>
      <sz val="8"/>
      <color indexed="10"/>
      <name val="Arial"/>
      <family val="2"/>
    </font>
    <font>
      <sz val="8"/>
      <color indexed="10"/>
      <name val="Tms Rmn"/>
    </font>
    <font>
      <sz val="12"/>
      <name val="Garamond"/>
      <family val="1"/>
    </font>
    <font>
      <sz val="9"/>
      <color indexed="8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FF0000"/>
      <name val="Arial"/>
      <family val="2"/>
    </font>
    <font>
      <sz val="10"/>
      <color indexed="8"/>
      <name val="Arial"/>
      <family val="2"/>
    </font>
    <font>
      <sz val="10"/>
      <color theme="3" tint="0.39997558519241921"/>
      <name val="Arial"/>
      <family val="2"/>
    </font>
    <font>
      <sz val="10"/>
      <color theme="1"/>
      <name val="Arial"/>
      <family val="2"/>
    </font>
    <font>
      <sz val="9"/>
      <color rgb="FFFF0000"/>
      <name val="Arial"/>
      <family val="2"/>
    </font>
    <font>
      <sz val="11"/>
      <color rgb="FFFF0000"/>
      <name val="Arial"/>
      <family val="2"/>
    </font>
    <font>
      <b/>
      <sz val="10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9">
    <xf numFmtId="0" fontId="0" fillId="0" borderId="0"/>
    <xf numFmtId="43" fontId="3" fillId="0" borderId="0" applyFont="0" applyFill="0" applyBorder="0" applyAlignment="0" applyProtection="0"/>
    <xf numFmtId="0" fontId="3" fillId="0" borderId="0"/>
    <xf numFmtId="0" fontId="19" fillId="0" borderId="0"/>
    <xf numFmtId="0" fontId="3" fillId="0" borderId="0"/>
    <xf numFmtId="9" fontId="3" fillId="0" borderId="0" applyFont="0" applyFill="0" applyBorder="0" applyAlignment="0" applyProtection="0"/>
    <xf numFmtId="170" fontId="3" fillId="0" borderId="0">
      <alignment horizontal="left" wrapText="1"/>
    </xf>
    <xf numFmtId="0" fontId="2" fillId="0" borderId="0"/>
    <xf numFmtId="0" fontId="1" fillId="0" borderId="0"/>
  </cellStyleXfs>
  <cellXfs count="450">
    <xf numFmtId="0" fontId="0" fillId="0" borderId="0" xfId="0"/>
    <xf numFmtId="3" fontId="4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2" borderId="1" xfId="0" applyFont="1" applyFill="1" applyBorder="1" applyAlignment="1">
      <alignment horizontal="center" vertical="center"/>
    </xf>
    <xf numFmtId="4" fontId="4" fillId="2" borderId="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3" fontId="4" fillId="0" borderId="0" xfId="0" applyNumberFormat="1" applyFont="1" applyBorder="1" applyAlignment="1">
      <alignment horizontal="center"/>
    </xf>
    <xf numFmtId="4" fontId="4" fillId="0" borderId="0" xfId="0" applyNumberFormat="1" applyFont="1" applyAlignment="1">
      <alignment horizontal="left"/>
    </xf>
    <xf numFmtId="0" fontId="4" fillId="0" borderId="0" xfId="0" applyFont="1" applyFill="1" applyBorder="1" applyAlignment="1">
      <alignment horizontal="center" vertical="center"/>
    </xf>
    <xf numFmtId="1" fontId="4" fillId="0" borderId="0" xfId="0" applyNumberFormat="1" applyFont="1" applyAlignment="1">
      <alignment horizontal="left"/>
    </xf>
    <xf numFmtId="1" fontId="4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left"/>
    </xf>
    <xf numFmtId="164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0" fontId="3" fillId="0" borderId="0" xfId="2" applyFont="1"/>
    <xf numFmtId="0" fontId="0" fillId="0" borderId="0" xfId="0" applyAlignment="1">
      <alignment horizontal="center"/>
    </xf>
    <xf numFmtId="0" fontId="6" fillId="0" borderId="0" xfId="2" applyFont="1" applyBorder="1" applyAlignment="1">
      <alignment horizontal="center" vertical="center"/>
    </xf>
    <xf numFmtId="0" fontId="6" fillId="0" borderId="0" xfId="2" applyFont="1" applyAlignment="1">
      <alignment horizontal="center" vertical="center"/>
    </xf>
    <xf numFmtId="37" fontId="7" fillId="0" borderId="0" xfId="2" applyNumberFormat="1" applyFont="1" applyAlignment="1" applyProtection="1">
      <alignment horizontal="center"/>
    </xf>
    <xf numFmtId="0" fontId="0" fillId="0" borderId="0" xfId="0" applyAlignment="1">
      <alignment horizontal="left"/>
    </xf>
    <xf numFmtId="1" fontId="8" fillId="0" borderId="0" xfId="0" applyNumberFormat="1" applyFont="1" applyAlignment="1">
      <alignment horizontal="center"/>
    </xf>
    <xf numFmtId="0" fontId="8" fillId="0" borderId="0" xfId="0" applyFont="1"/>
    <xf numFmtId="0" fontId="8" fillId="0" borderId="0" xfId="0" applyFont="1" applyAlignment="1">
      <alignment horizontal="center"/>
    </xf>
    <xf numFmtId="1" fontId="8" fillId="0" borderId="0" xfId="0" applyNumberFormat="1" applyFont="1"/>
    <xf numFmtId="0" fontId="9" fillId="0" borderId="0" xfId="0" applyFont="1"/>
    <xf numFmtId="165" fontId="0" fillId="0" borderId="0" xfId="0" applyNumberFormat="1"/>
    <xf numFmtId="166" fontId="7" fillId="0" borderId="0" xfId="2" applyNumberFormat="1" applyFont="1" applyAlignment="1" applyProtection="1">
      <alignment horizontal="center"/>
    </xf>
    <xf numFmtId="0" fontId="0" fillId="0" borderId="0" xfId="0" applyAlignment="1">
      <alignment wrapText="1"/>
    </xf>
    <xf numFmtId="0" fontId="5" fillId="0" borderId="0" xfId="2" applyFont="1" applyAlignment="1">
      <alignment horizontal="center"/>
    </xf>
    <xf numFmtId="0" fontId="5" fillId="0" borderId="0" xfId="2" applyFont="1" applyBorder="1" applyAlignment="1">
      <alignment horizontal="center" vertical="center"/>
    </xf>
    <xf numFmtId="164" fontId="6" fillId="0" borderId="0" xfId="5" applyNumberFormat="1" applyFont="1" applyAlignment="1">
      <alignment horizontal="center" vertical="center"/>
    </xf>
    <xf numFmtId="0" fontId="3" fillId="0" borderId="0" xfId="2" applyFont="1" applyBorder="1"/>
    <xf numFmtId="3" fontId="8" fillId="0" borderId="0" xfId="0" applyNumberFormat="1" applyFont="1" applyAlignment="1">
      <alignment horizontal="center"/>
    </xf>
    <xf numFmtId="43" fontId="4" fillId="0" borderId="0" xfId="1" applyFont="1" applyAlignment="1">
      <alignment horizontal="left"/>
    </xf>
    <xf numFmtId="9" fontId="4" fillId="0" borderId="0" xfId="5" applyFont="1" applyAlignment="1">
      <alignment horizontal="center"/>
    </xf>
    <xf numFmtId="167" fontId="4" fillId="0" borderId="0" xfId="1" applyNumberFormat="1" applyFont="1" applyAlignment="1">
      <alignment horizontal="center"/>
    </xf>
    <xf numFmtId="10" fontId="0" fillId="0" borderId="0" xfId="5" applyNumberFormat="1" applyFont="1"/>
    <xf numFmtId="3" fontId="4" fillId="0" borderId="0" xfId="0" applyNumberFormat="1" applyFont="1" applyAlignment="1">
      <alignment horizontal="center" wrapText="1"/>
    </xf>
    <xf numFmtId="0" fontId="4" fillId="0" borderId="2" xfId="0" applyFont="1" applyFill="1" applyBorder="1" applyAlignment="1">
      <alignment horizontal="center" vertical="center"/>
    </xf>
    <xf numFmtId="3" fontId="4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left"/>
    </xf>
    <xf numFmtId="164" fontId="4" fillId="0" borderId="0" xfId="0" applyNumberFormat="1" applyFont="1" applyFill="1" applyAlignment="1">
      <alignment horizontal="center"/>
    </xf>
    <xf numFmtId="3" fontId="8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center"/>
    </xf>
    <xf numFmtId="3" fontId="4" fillId="0" borderId="0" xfId="0" applyNumberFormat="1" applyFont="1" applyAlignment="1">
      <alignment horizontal="left"/>
    </xf>
    <xf numFmtId="3" fontId="4" fillId="0" borderId="0" xfId="1" applyNumberFormat="1" applyFont="1" applyAlignment="1">
      <alignment horizontal="center"/>
    </xf>
    <xf numFmtId="0" fontId="4" fillId="0" borderId="0" xfId="0" applyFont="1" applyAlignment="1"/>
    <xf numFmtId="3" fontId="4" fillId="0" borderId="0" xfId="0" applyNumberFormat="1" applyFont="1" applyAlignment="1"/>
    <xf numFmtId="164" fontId="4" fillId="0" borderId="0" xfId="0" applyNumberFormat="1" applyFont="1" applyAlignment="1"/>
    <xf numFmtId="0" fontId="11" fillId="0" borderId="1" xfId="0" applyFont="1" applyFill="1" applyBorder="1" applyAlignment="1">
      <alignment horizontal="center" vertical="center"/>
    </xf>
    <xf numFmtId="4" fontId="4" fillId="2" borderId="1" xfId="0" applyNumberFormat="1" applyFont="1" applyFill="1" applyBorder="1" applyAlignment="1">
      <alignment horizontal="center" vertical="center" wrapText="1"/>
    </xf>
    <xf numFmtId="167" fontId="8" fillId="0" borderId="0" xfId="1" applyNumberFormat="1" applyFont="1" applyAlignment="1">
      <alignment horizontal="center"/>
    </xf>
    <xf numFmtId="3" fontId="4" fillId="0" borderId="0" xfId="4" applyNumberFormat="1" applyFont="1" applyAlignment="1">
      <alignment horizontal="center"/>
    </xf>
    <xf numFmtId="168" fontId="4" fillId="0" borderId="0" xfId="0" applyNumberFormat="1" applyFont="1" applyAlignment="1">
      <alignment horizontal="center"/>
    </xf>
    <xf numFmtId="0" fontId="4" fillId="0" borderId="0" xfId="0" applyFont="1" applyBorder="1" applyAlignment="1">
      <alignment horizontal="left"/>
    </xf>
    <xf numFmtId="169" fontId="4" fillId="0" borderId="0" xfId="1" applyNumberFormat="1" applyFont="1" applyAlignment="1">
      <alignment horizontal="left"/>
    </xf>
    <xf numFmtId="167" fontId="4" fillId="0" borderId="0" xfId="1" applyNumberFormat="1" applyFont="1" applyAlignment="1">
      <alignment horizontal="left"/>
    </xf>
    <xf numFmtId="43" fontId="4" fillId="0" borderId="0" xfId="0" applyNumberFormat="1" applyFont="1" applyAlignment="1">
      <alignment horizontal="left"/>
    </xf>
    <xf numFmtId="0" fontId="13" fillId="0" borderId="0" xfId="0" applyFont="1"/>
    <xf numFmtId="0" fontId="14" fillId="0" borderId="0" xfId="0" applyFont="1"/>
    <xf numFmtId="4" fontId="4" fillId="2" borderId="3" xfId="0" applyNumberFormat="1" applyFont="1" applyFill="1" applyBorder="1" applyAlignment="1">
      <alignment horizontal="center" vertical="center"/>
    </xf>
    <xf numFmtId="4" fontId="4" fillId="2" borderId="0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center" vertical="center"/>
    </xf>
    <xf numFmtId="3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left"/>
    </xf>
    <xf numFmtId="168" fontId="11" fillId="0" borderId="0" xfId="0" applyNumberFormat="1" applyFont="1" applyAlignment="1">
      <alignment horizontal="center"/>
    </xf>
    <xf numFmtId="9" fontId="11" fillId="0" borderId="0" xfId="5" applyFont="1" applyAlignment="1">
      <alignment horizontal="center"/>
    </xf>
    <xf numFmtId="4" fontId="0" fillId="0" borderId="0" xfId="0" applyNumberFormat="1"/>
    <xf numFmtId="10" fontId="0" fillId="0" borderId="0" xfId="0" applyNumberFormat="1"/>
    <xf numFmtId="172" fontId="0" fillId="0" borderId="0" xfId="5" applyNumberFormat="1" applyFont="1" applyAlignment="1">
      <alignment horizontal="center"/>
    </xf>
    <xf numFmtId="0" fontId="10" fillId="0" borderId="0" xfId="0" quotePrefix="1" applyFont="1" applyAlignment="1">
      <alignment horizontal="left"/>
    </xf>
    <xf numFmtId="0" fontId="0" fillId="0" borderId="0" xfId="0" quotePrefix="1" applyAlignment="1">
      <alignment horizontal="center" wrapText="1"/>
    </xf>
    <xf numFmtId="165" fontId="8" fillId="0" borderId="0" xfId="0" applyNumberFormat="1" applyFont="1" applyAlignment="1">
      <alignment horizontal="center"/>
    </xf>
    <xf numFmtId="0" fontId="3" fillId="0" borderId="4" xfId="2" applyFont="1" applyBorder="1"/>
    <xf numFmtId="0" fontId="0" fillId="0" borderId="5" xfId="0" quotePrefix="1" applyBorder="1" applyAlignment="1">
      <alignment horizontal="center" wrapText="1"/>
    </xf>
    <xf numFmtId="0" fontId="3" fillId="0" borderId="5" xfId="2" applyFont="1" applyBorder="1" applyAlignment="1">
      <alignment horizontal="center"/>
    </xf>
    <xf numFmtId="0" fontId="0" fillId="0" borderId="6" xfId="0" quotePrefix="1" applyBorder="1" applyAlignment="1">
      <alignment horizontal="center" wrapText="1"/>
    </xf>
    <xf numFmtId="0" fontId="6" fillId="0" borderId="7" xfId="2" applyFont="1" applyBorder="1" applyAlignment="1">
      <alignment horizontal="center" vertical="center"/>
    </xf>
    <xf numFmtId="0" fontId="0" fillId="0" borderId="7" xfId="0" applyBorder="1" applyAlignment="1">
      <alignment horizontal="left"/>
    </xf>
    <xf numFmtId="165" fontId="0" fillId="0" borderId="0" xfId="0" applyNumberFormat="1" applyBorder="1" applyAlignment="1">
      <alignment horizontal="center"/>
    </xf>
    <xf numFmtId="0" fontId="0" fillId="0" borderId="8" xfId="0" applyBorder="1" applyAlignment="1">
      <alignment horizontal="left"/>
    </xf>
    <xf numFmtId="165" fontId="0" fillId="0" borderId="9" xfId="0" applyNumberFormat="1" applyBorder="1" applyAlignment="1">
      <alignment horizontal="center"/>
    </xf>
    <xf numFmtId="165" fontId="0" fillId="0" borderId="10" xfId="0" applyNumberFormat="1" applyBorder="1" applyAlignment="1">
      <alignment horizontal="center"/>
    </xf>
    <xf numFmtId="165" fontId="0" fillId="0" borderId="11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0" xfId="0" applyBorder="1" applyAlignment="1">
      <alignment horizontal="center"/>
    </xf>
    <xf numFmtId="164" fontId="4" fillId="0" borderId="0" xfId="0" applyNumberFormat="1" applyFont="1" applyFill="1" applyAlignment="1">
      <alignment horizontal="center" wrapText="1"/>
    </xf>
    <xf numFmtId="0" fontId="13" fillId="0" borderId="0" xfId="0" quotePrefix="1" applyFont="1" applyAlignment="1">
      <alignment horizontal="left"/>
    </xf>
    <xf numFmtId="0" fontId="13" fillId="0" borderId="0" xfId="0" quotePrefix="1" applyFont="1" applyAlignment="1"/>
    <xf numFmtId="0" fontId="15" fillId="0" borderId="0" xfId="0" applyFont="1" applyAlignment="1">
      <alignment horizontal="center"/>
    </xf>
    <xf numFmtId="0" fontId="15" fillId="0" borderId="0" xfId="0" applyFont="1"/>
    <xf numFmtId="0" fontId="16" fillId="0" borderId="0" xfId="0" applyFont="1"/>
    <xf numFmtId="0" fontId="17" fillId="0" borderId="0" xfId="2" applyFont="1" applyBorder="1" applyAlignment="1">
      <alignment horizontal="center" vertical="center"/>
    </xf>
    <xf numFmtId="0" fontId="17" fillId="0" borderId="0" xfId="2" applyFont="1" applyAlignment="1">
      <alignment horizontal="center" vertical="center"/>
    </xf>
    <xf numFmtId="37" fontId="18" fillId="0" borderId="0" xfId="2" applyNumberFormat="1" applyFont="1" applyAlignment="1" applyProtection="1">
      <alignment horizontal="center"/>
    </xf>
    <xf numFmtId="1" fontId="15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left"/>
    </xf>
    <xf numFmtId="0" fontId="0" fillId="0" borderId="12" xfId="0" pivotButton="1" applyBorder="1"/>
    <xf numFmtId="0" fontId="0" fillId="0" borderId="13" xfId="0" applyBorder="1"/>
    <xf numFmtId="0" fontId="0" fillId="0" borderId="14" xfId="0" applyBorder="1"/>
    <xf numFmtId="0" fontId="0" fillId="0" borderId="12" xfId="0" applyBorder="1"/>
    <xf numFmtId="0" fontId="0" fillId="0" borderId="12" xfId="0" applyNumberFormat="1" applyBorder="1"/>
    <xf numFmtId="0" fontId="0" fillId="0" borderId="15" xfId="0" applyBorder="1"/>
    <xf numFmtId="0" fontId="0" fillId="0" borderId="15" xfId="0" applyNumberFormat="1" applyBorder="1"/>
    <xf numFmtId="0" fontId="0" fillId="0" borderId="16" xfId="0" applyBorder="1"/>
    <xf numFmtId="0" fontId="0" fillId="0" borderId="16" xfId="0" applyNumberFormat="1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19" xfId="0" applyNumberFormat="1" applyBorder="1"/>
    <xf numFmtId="0" fontId="0" fillId="0" borderId="20" xfId="0" applyNumberFormat="1" applyBorder="1"/>
    <xf numFmtId="0" fontId="0" fillId="0" borderId="21" xfId="0" applyNumberFormat="1" applyBorder="1"/>
    <xf numFmtId="0" fontId="13" fillId="0" borderId="0" xfId="0" applyFont="1" applyAlignment="1">
      <alignment horizontal="left"/>
    </xf>
    <xf numFmtId="0" fontId="12" fillId="0" borderId="0" xfId="0" applyFont="1"/>
    <xf numFmtId="0" fontId="12" fillId="0" borderId="0" xfId="0" quotePrefix="1" applyFont="1" applyAlignment="1">
      <alignment horizontal="left"/>
    </xf>
    <xf numFmtId="0" fontId="12" fillId="0" borderId="0" xfId="0" applyFont="1" applyAlignment="1">
      <alignment horizontal="center"/>
    </xf>
    <xf numFmtId="0" fontId="4" fillId="0" borderId="0" xfId="0" quotePrefix="1" applyFont="1" applyAlignment="1">
      <alignment horizontal="left"/>
    </xf>
    <xf numFmtId="3" fontId="0" fillId="0" borderId="0" xfId="0" applyNumberFormat="1" applyBorder="1" applyAlignment="1" applyProtection="1">
      <alignment horizontal="left"/>
      <protection locked="0"/>
    </xf>
    <xf numFmtId="1" fontId="0" fillId="0" borderId="0" xfId="0" applyNumberFormat="1"/>
    <xf numFmtId="164" fontId="4" fillId="0" borderId="0" xfId="5" applyNumberFormat="1" applyFont="1" applyAlignment="1"/>
    <xf numFmtId="0" fontId="0" fillId="0" borderId="5" xfId="0" applyBorder="1" applyAlignment="1">
      <alignment horizontal="center" wrapText="1"/>
    </xf>
    <xf numFmtId="164" fontId="4" fillId="0" borderId="0" xfId="5" applyNumberFormat="1" applyFont="1" applyAlignment="1">
      <alignment horizontal="left"/>
    </xf>
    <xf numFmtId="164" fontId="4" fillId="0" borderId="0" xfId="5" applyNumberFormat="1" applyFont="1" applyAlignment="1">
      <alignment horizontal="center"/>
    </xf>
    <xf numFmtId="1" fontId="4" fillId="0" borderId="0" xfId="0" applyNumberFormat="1" applyFont="1" applyBorder="1" applyAlignment="1">
      <alignment horizontal="center"/>
    </xf>
    <xf numFmtId="0" fontId="0" fillId="0" borderId="0" xfId="0" applyAlignment="1">
      <alignment horizontal="center" wrapText="1"/>
    </xf>
    <xf numFmtId="9" fontId="0" fillId="0" borderId="0" xfId="5" applyFont="1" applyAlignment="1">
      <alignment horizontal="center"/>
    </xf>
    <xf numFmtId="9" fontId="0" fillId="0" borderId="0" xfId="5" applyNumberFormat="1" applyFont="1" applyAlignment="1">
      <alignment horizontal="center"/>
    </xf>
    <xf numFmtId="167" fontId="13" fillId="0" borderId="0" xfId="1" applyNumberFormat="1" applyFont="1"/>
    <xf numFmtId="0" fontId="4" fillId="0" borderId="0" xfId="0" applyFont="1" applyBorder="1" applyAlignment="1">
      <alignment horizontal="center"/>
    </xf>
    <xf numFmtId="164" fontId="4" fillId="0" borderId="0" xfId="0" applyNumberFormat="1" applyFont="1" applyBorder="1" applyAlignment="1">
      <alignment horizontal="center"/>
    </xf>
    <xf numFmtId="164" fontId="4" fillId="0" borderId="0" xfId="5" applyNumberFormat="1" applyFont="1" applyBorder="1" applyAlignment="1"/>
    <xf numFmtId="164" fontId="4" fillId="0" borderId="0" xfId="0" applyNumberFormat="1" applyFont="1" applyBorder="1" applyAlignment="1"/>
    <xf numFmtId="4" fontId="4" fillId="0" borderId="0" xfId="0" applyNumberFormat="1" applyFont="1" applyBorder="1" applyAlignment="1">
      <alignment horizontal="left"/>
    </xf>
    <xf numFmtId="0" fontId="20" fillId="0" borderId="0" xfId="0" applyFont="1" applyFill="1" applyBorder="1" applyAlignment="1">
      <alignment horizontal="center"/>
    </xf>
    <xf numFmtId="0" fontId="20" fillId="0" borderId="0" xfId="0" applyFont="1" applyFill="1" applyBorder="1"/>
    <xf numFmtId="0" fontId="20" fillId="0" borderId="0" xfId="0" applyFont="1" applyFill="1"/>
    <xf numFmtId="3" fontId="4" fillId="0" borderId="0" xfId="0" applyNumberFormat="1" applyFont="1" applyFill="1" applyAlignment="1">
      <alignment horizontal="center" wrapText="1"/>
    </xf>
    <xf numFmtId="175" fontId="4" fillId="0" borderId="0" xfId="0" applyNumberFormat="1" applyFont="1" applyFill="1" applyAlignment="1">
      <alignment horizontal="center" wrapText="1"/>
    </xf>
    <xf numFmtId="173" fontId="20" fillId="0" borderId="0" xfId="0" applyNumberFormat="1" applyFont="1" applyFill="1" applyBorder="1"/>
    <xf numFmtId="3" fontId="20" fillId="0" borderId="0" xfId="0" applyNumberFormat="1" applyFont="1" applyFill="1" applyBorder="1"/>
    <xf numFmtId="165" fontId="20" fillId="0" borderId="0" xfId="0" applyNumberFormat="1" applyFont="1" applyFill="1" applyBorder="1"/>
    <xf numFmtId="175" fontId="20" fillId="0" borderId="0" xfId="0" applyNumberFormat="1" applyFont="1" applyFill="1" applyBorder="1" applyAlignment="1">
      <alignment horizontal="center"/>
    </xf>
    <xf numFmtId="3" fontId="20" fillId="0" borderId="0" xfId="0" applyNumberFormat="1" applyFont="1" applyFill="1"/>
    <xf numFmtId="164" fontId="20" fillId="0" borderId="0" xfId="5" applyNumberFormat="1" applyFont="1" applyFill="1" applyAlignment="1">
      <alignment horizontal="center"/>
    </xf>
    <xf numFmtId="173" fontId="20" fillId="0" borderId="0" xfId="0" applyNumberFormat="1" applyFont="1" applyFill="1" applyBorder="1" applyAlignment="1">
      <alignment horizontal="center"/>
    </xf>
    <xf numFmtId="177" fontId="4" fillId="0" borderId="0" xfId="0" applyNumberFormat="1" applyFont="1" applyFill="1" applyBorder="1" applyAlignment="1">
      <alignment horizontal="center"/>
    </xf>
    <xf numFmtId="3" fontId="20" fillId="0" borderId="0" xfId="1" applyNumberFormat="1" applyFont="1" applyFill="1" applyBorder="1"/>
    <xf numFmtId="3" fontId="4" fillId="0" borderId="0" xfId="1" applyNumberFormat="1" applyFont="1" applyFill="1" applyBorder="1"/>
    <xf numFmtId="1" fontId="20" fillId="0" borderId="0" xfId="0" applyNumberFormat="1" applyFont="1" applyFill="1" applyBorder="1" applyAlignment="1">
      <alignment horizontal="center"/>
    </xf>
    <xf numFmtId="174" fontId="20" fillId="0" borderId="0" xfId="0" applyNumberFormat="1" applyFont="1" applyFill="1" applyBorder="1" applyAlignment="1">
      <alignment horizontal="center"/>
    </xf>
    <xf numFmtId="173" fontId="20" fillId="0" borderId="0" xfId="0" quotePrefix="1" applyNumberFormat="1" applyFont="1" applyFill="1" applyBorder="1" applyAlignment="1">
      <alignment horizontal="left"/>
    </xf>
    <xf numFmtId="171" fontId="20" fillId="0" borderId="0" xfId="5" applyNumberFormat="1" applyFont="1" applyFill="1" applyBorder="1" applyAlignment="1">
      <alignment horizontal="center"/>
    </xf>
    <xf numFmtId="175" fontId="4" fillId="0" borderId="0" xfId="0" applyNumberFormat="1" applyFont="1" applyAlignment="1">
      <alignment horizontal="center"/>
    </xf>
    <xf numFmtId="1" fontId="4" fillId="0" borderId="4" xfId="0" applyNumberFormat="1" applyFont="1" applyBorder="1" applyAlignment="1">
      <alignment horizontal="center"/>
    </xf>
    <xf numFmtId="1" fontId="4" fillId="0" borderId="6" xfId="0" applyNumberFormat="1" applyFont="1" applyBorder="1" applyAlignment="1">
      <alignment horizontal="center"/>
    </xf>
    <xf numFmtId="168" fontId="4" fillId="0" borderId="0" xfId="0" applyNumberFormat="1" applyFont="1" applyAlignment="1"/>
    <xf numFmtId="3" fontId="4" fillId="0" borderId="0" xfId="0" quotePrefix="1" applyNumberFormat="1" applyFont="1" applyFill="1" applyAlignment="1">
      <alignment horizontal="center" wrapText="1"/>
    </xf>
    <xf numFmtId="3" fontId="4" fillId="0" borderId="0" xfId="0" applyNumberFormat="1" applyFont="1" applyFill="1" applyBorder="1" applyAlignment="1">
      <alignment horizontal="center"/>
    </xf>
    <xf numFmtId="10" fontId="4" fillId="0" borderId="0" xfId="0" applyNumberFormat="1" applyFont="1" applyFill="1" applyAlignment="1">
      <alignment horizontal="center"/>
    </xf>
    <xf numFmtId="1" fontId="4" fillId="0" borderId="0" xfId="0" applyNumberFormat="1" applyFont="1" applyFill="1" applyAlignment="1">
      <alignment horizontal="center"/>
    </xf>
    <xf numFmtId="1" fontId="4" fillId="0" borderId="0" xfId="0" applyNumberFormat="1" applyFont="1" applyFill="1" applyBorder="1" applyAlignment="1">
      <alignment horizontal="center"/>
    </xf>
    <xf numFmtId="3" fontId="4" fillId="3" borderId="0" xfId="0" applyNumberFormat="1" applyFont="1" applyFill="1" applyAlignment="1">
      <alignment horizontal="center"/>
    </xf>
    <xf numFmtId="164" fontId="4" fillId="0" borderId="0" xfId="0" applyNumberFormat="1" applyFont="1" applyBorder="1" applyAlignment="1">
      <alignment horizontal="left"/>
    </xf>
    <xf numFmtId="164" fontId="4" fillId="0" borderId="0" xfId="0" applyNumberFormat="1" applyFont="1" applyBorder="1" applyAlignment="1">
      <alignment horizontal="center" wrapText="1"/>
    </xf>
    <xf numFmtId="164" fontId="4" fillId="0" borderId="0" xfId="0" applyNumberFormat="1" applyFont="1" applyAlignment="1">
      <alignment horizontal="center" wrapText="1"/>
    </xf>
    <xf numFmtId="0" fontId="0" fillId="0" borderId="0" xfId="0" applyFill="1"/>
    <xf numFmtId="4" fontId="0" fillId="0" borderId="0" xfId="0" applyNumberFormat="1" applyFill="1"/>
    <xf numFmtId="172" fontId="0" fillId="0" borderId="0" xfId="5" applyNumberFormat="1" applyFont="1" applyFill="1"/>
    <xf numFmtId="3" fontId="19" fillId="0" borderId="0" xfId="3" applyNumberFormat="1" applyFill="1" applyBorder="1" applyAlignment="1" applyProtection="1">
      <alignment horizontal="center"/>
      <protection locked="0"/>
    </xf>
    <xf numFmtId="9" fontId="4" fillId="0" borderId="0" xfId="0" applyNumberFormat="1" applyFont="1" applyAlignment="1">
      <alignment horizontal="left"/>
    </xf>
    <xf numFmtId="1" fontId="4" fillId="3" borderId="0" xfId="0" applyNumberFormat="1" applyFont="1" applyFill="1" applyAlignment="1">
      <alignment horizontal="center"/>
    </xf>
    <xf numFmtId="0" fontId="0" fillId="0" borderId="2" xfId="0" applyBorder="1"/>
    <xf numFmtId="3" fontId="0" fillId="0" borderId="2" xfId="0" applyNumberFormat="1" applyBorder="1"/>
    <xf numFmtId="3" fontId="0" fillId="0" borderId="0" xfId="0" applyNumberFormat="1"/>
    <xf numFmtId="0" fontId="22" fillId="0" borderId="0" xfId="0" applyFont="1"/>
    <xf numFmtId="0" fontId="4" fillId="0" borderId="0" xfId="0" applyFont="1" applyFill="1" applyBorder="1" applyAlignment="1">
      <alignment horizontal="center"/>
    </xf>
    <xf numFmtId="3" fontId="8" fillId="0" borderId="0" xfId="0" applyNumberFormat="1" applyFont="1" applyFill="1" applyBorder="1" applyAlignment="1">
      <alignment horizontal="center"/>
    </xf>
    <xf numFmtId="0" fontId="0" fillId="0" borderId="0" xfId="0" quotePrefix="1" applyFill="1" applyBorder="1" applyAlignment="1">
      <alignment horizontal="center" wrapText="1"/>
    </xf>
    <xf numFmtId="0" fontId="0" fillId="3" borderId="2" xfId="0" applyFill="1" applyBorder="1"/>
    <xf numFmtId="3" fontId="0" fillId="3" borderId="2" xfId="0" applyNumberFormat="1" applyFill="1" applyBorder="1"/>
    <xf numFmtId="3" fontId="11" fillId="3" borderId="0" xfId="0" applyNumberFormat="1" applyFont="1" applyFill="1" applyAlignment="1">
      <alignment horizontal="center"/>
    </xf>
    <xf numFmtId="175" fontId="4" fillId="3" borderId="0" xfId="0" applyNumberFormat="1" applyFont="1" applyFill="1" applyAlignment="1">
      <alignment horizontal="center"/>
    </xf>
    <xf numFmtId="3" fontId="11" fillId="0" borderId="0" xfId="0" applyNumberFormat="1" applyFont="1" applyFill="1" applyAlignment="1">
      <alignment horizontal="center"/>
    </xf>
    <xf numFmtId="3" fontId="9" fillId="3" borderId="0" xfId="0" applyNumberFormat="1" applyFont="1" applyFill="1" applyAlignment="1">
      <alignment horizontal="center"/>
    </xf>
    <xf numFmtId="0" fontId="4" fillId="0" borderId="0" xfId="0" applyFont="1" applyAlignment="1">
      <alignment horizontal="center"/>
    </xf>
    <xf numFmtId="0" fontId="13" fillId="4" borderId="0" xfId="0" applyFont="1" applyFill="1" applyAlignment="1">
      <alignment horizontal="left"/>
    </xf>
    <xf numFmtId="0" fontId="13" fillId="4" borderId="0" xfId="0" quotePrefix="1" applyFont="1" applyFill="1" applyAlignment="1">
      <alignment horizontal="left"/>
    </xf>
    <xf numFmtId="0" fontId="13" fillId="4" borderId="0" xfId="0" applyFont="1" applyFill="1"/>
    <xf numFmtId="164" fontId="20" fillId="0" borderId="0" xfId="5" applyNumberFormat="1" applyFont="1" applyFill="1" applyBorder="1"/>
    <xf numFmtId="164" fontId="4" fillId="0" borderId="0" xfId="5" applyNumberFormat="1" applyFont="1" applyFill="1" applyAlignment="1">
      <alignment horizontal="center" wrapText="1"/>
    </xf>
    <xf numFmtId="0" fontId="4" fillId="0" borderId="0" xfId="0" applyFont="1" applyAlignment="1">
      <alignment horizontal="center"/>
    </xf>
    <xf numFmtId="4" fontId="4" fillId="0" borderId="0" xfId="0" applyNumberFormat="1" applyFont="1" applyAlignment="1">
      <alignment horizontal="center"/>
    </xf>
    <xf numFmtId="175" fontId="4" fillId="0" borderId="0" xfId="0" applyNumberFormat="1" applyFont="1" applyAlignment="1">
      <alignment horizontal="left"/>
    </xf>
    <xf numFmtId="165" fontId="8" fillId="0" borderId="0" xfId="0" applyNumberFormat="1" applyFont="1"/>
    <xf numFmtId="0" fontId="3" fillId="0" borderId="0" xfId="0" applyFont="1"/>
    <xf numFmtId="10" fontId="4" fillId="0" borderId="0" xfId="5" applyNumberFormat="1" applyFont="1" applyAlignment="1">
      <alignment horizontal="left"/>
    </xf>
    <xf numFmtId="10" fontId="4" fillId="0" borderId="0" xfId="5" applyNumberFormat="1" applyFont="1" applyAlignment="1">
      <alignment horizontal="center"/>
    </xf>
    <xf numFmtId="0" fontId="4" fillId="0" borderId="0" xfId="0" applyFont="1" applyAlignment="1">
      <alignment horizontal="center"/>
    </xf>
    <xf numFmtId="9" fontId="0" fillId="0" borderId="0" xfId="0" applyNumberFormat="1"/>
    <xf numFmtId="0" fontId="4" fillId="0" borderId="0" xfId="0" applyFont="1" applyAlignment="1">
      <alignment horizontal="center"/>
    </xf>
    <xf numFmtId="164" fontId="4" fillId="0" borderId="0" xfId="0" applyNumberFormat="1" applyFont="1" applyFill="1" applyAlignment="1">
      <alignment horizontal="left"/>
    </xf>
    <xf numFmtId="0" fontId="3" fillId="0" borderId="0" xfId="0" applyFont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4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14" fontId="3" fillId="0" borderId="0" xfId="0" applyNumberFormat="1" applyFont="1" applyBorder="1" applyAlignment="1">
      <alignment horizontal="left"/>
    </xf>
    <xf numFmtId="3" fontId="3" fillId="0" borderId="0" xfId="0" applyNumberFormat="1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0" fontId="3" fillId="0" borderId="0" xfId="0" applyFont="1" applyAlignment="1">
      <alignment horizontal="left"/>
    </xf>
    <xf numFmtId="164" fontId="3" fillId="0" borderId="0" xfId="0" applyNumberFormat="1" applyFont="1" applyAlignment="1">
      <alignment horizontal="left"/>
    </xf>
    <xf numFmtId="3" fontId="3" fillId="0" borderId="0" xfId="0" applyNumberFormat="1" applyFont="1" applyAlignment="1">
      <alignment horizontal="left"/>
    </xf>
    <xf numFmtId="1" fontId="3" fillId="0" borderId="0" xfId="0" applyNumberFormat="1" applyFont="1" applyAlignment="1">
      <alignment horizontal="left"/>
    </xf>
    <xf numFmtId="0" fontId="3" fillId="0" borderId="0" xfId="0" applyFont="1" applyAlignment="1">
      <alignment horizontal="center"/>
    </xf>
    <xf numFmtId="165" fontId="3" fillId="0" borderId="0" xfId="0" applyNumberFormat="1" applyFont="1" applyAlignment="1">
      <alignment horizontal="left"/>
    </xf>
    <xf numFmtId="165" fontId="10" fillId="0" borderId="0" xfId="0" applyNumberFormat="1" applyFont="1" applyAlignment="1">
      <alignment horizontal="left"/>
    </xf>
    <xf numFmtId="167" fontId="3" fillId="0" borderId="0" xfId="1" applyNumberFormat="1" applyFont="1" applyAlignment="1">
      <alignment horizontal="left"/>
    </xf>
    <xf numFmtId="164" fontId="3" fillId="0" borderId="0" xfId="5" applyNumberFormat="1" applyFont="1" applyAlignment="1">
      <alignment horizontal="left"/>
    </xf>
    <xf numFmtId="10" fontId="3" fillId="0" borderId="0" xfId="0" applyNumberFormat="1" applyFont="1" applyAlignment="1">
      <alignment horizontal="left"/>
    </xf>
    <xf numFmtId="0" fontId="3" fillId="0" borderId="0" xfId="0" applyFont="1" applyBorder="1" applyAlignment="1">
      <alignment horizontal="center" vertical="center"/>
    </xf>
    <xf numFmtId="3" fontId="3" fillId="0" borderId="0" xfId="0" applyNumberFormat="1" applyFont="1" applyFill="1" applyAlignment="1">
      <alignment horizontal="center"/>
    </xf>
    <xf numFmtId="0" fontId="10" fillId="0" borderId="0" xfId="0" applyFont="1" applyAlignment="1">
      <alignment horizontal="left"/>
    </xf>
    <xf numFmtId="168" fontId="3" fillId="0" borderId="0" xfId="0" applyNumberFormat="1" applyFont="1" applyAlignment="1">
      <alignment horizontal="left"/>
    </xf>
    <xf numFmtId="4" fontId="3" fillId="0" borderId="0" xfId="0" applyNumberFormat="1" applyFont="1"/>
    <xf numFmtId="4" fontId="3" fillId="0" borderId="0" xfId="0" applyNumberFormat="1" applyFont="1" applyAlignment="1">
      <alignment horizontal="left"/>
    </xf>
    <xf numFmtId="3" fontId="3" fillId="0" borderId="0" xfId="0" applyNumberFormat="1" applyFont="1" applyAlignment="1"/>
    <xf numFmtId="168" fontId="3" fillId="3" borderId="0" xfId="0" applyNumberFormat="1" applyFont="1" applyFill="1" applyAlignment="1">
      <alignment horizontal="left"/>
    </xf>
    <xf numFmtId="165" fontId="3" fillId="3" borderId="0" xfId="0" applyNumberFormat="1" applyFont="1" applyFill="1" applyAlignment="1">
      <alignment horizontal="left"/>
    </xf>
    <xf numFmtId="3" fontId="3" fillId="3" borderId="0" xfId="0" applyNumberFormat="1" applyFont="1" applyFill="1" applyAlignment="1">
      <alignment horizontal="center"/>
    </xf>
    <xf numFmtId="10" fontId="3" fillId="3" borderId="0" xfId="0" applyNumberFormat="1" applyFont="1" applyFill="1" applyAlignment="1">
      <alignment horizontal="left"/>
    </xf>
    <xf numFmtId="178" fontId="3" fillId="3" borderId="0" xfId="0" applyNumberFormat="1" applyFont="1" applyFill="1" applyBorder="1" applyAlignment="1">
      <alignment horizontal="left"/>
    </xf>
    <xf numFmtId="167" fontId="0" fillId="0" borderId="0" xfId="1" applyNumberFormat="1" applyFont="1"/>
    <xf numFmtId="0" fontId="4" fillId="0" borderId="0" xfId="0" applyFont="1" applyFill="1" applyAlignment="1">
      <alignment horizontal="center" wrapText="1"/>
    </xf>
    <xf numFmtId="0" fontId="4" fillId="0" borderId="0" xfId="0" quotePrefix="1" applyFont="1" applyFill="1" applyAlignment="1">
      <alignment horizontal="center" wrapText="1"/>
    </xf>
    <xf numFmtId="176" fontId="4" fillId="0" borderId="0" xfId="0" applyNumberFormat="1" applyFont="1" applyFill="1" applyAlignment="1">
      <alignment horizontal="center" wrapText="1"/>
    </xf>
    <xf numFmtId="175" fontId="20" fillId="3" borderId="0" xfId="0" applyNumberFormat="1" applyFont="1" applyFill="1" applyBorder="1" applyAlignment="1">
      <alignment horizontal="center"/>
    </xf>
    <xf numFmtId="0" fontId="20" fillId="0" borderId="0" xfId="0" applyFont="1" applyFill="1" applyAlignment="1">
      <alignment horizontal="center"/>
    </xf>
    <xf numFmtId="176" fontId="4" fillId="0" borderId="0" xfId="0" applyNumberFormat="1" applyFont="1" applyFill="1" applyBorder="1" applyAlignment="1">
      <alignment horizontal="center" wrapText="1"/>
    </xf>
    <xf numFmtId="3" fontId="4" fillId="0" borderId="0" xfId="0" applyNumberFormat="1" applyFont="1" applyFill="1" applyBorder="1" applyAlignment="1">
      <alignment horizontal="center" wrapText="1"/>
    </xf>
    <xf numFmtId="3" fontId="4" fillId="3" borderId="0" xfId="0" applyNumberFormat="1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175" fontId="4" fillId="0" borderId="0" xfId="0" applyNumberFormat="1" applyFont="1" applyFill="1" applyBorder="1" applyAlignment="1">
      <alignment horizontal="center"/>
    </xf>
    <xf numFmtId="175" fontId="20" fillId="0" borderId="0" xfId="0" applyNumberFormat="1" applyFont="1" applyFill="1" applyBorder="1"/>
    <xf numFmtId="167" fontId="3" fillId="0" borderId="0" xfId="0" applyNumberFormat="1" applyFont="1"/>
    <xf numFmtId="167" fontId="3" fillId="0" borderId="0" xfId="1" applyNumberFormat="1" applyFont="1"/>
    <xf numFmtId="0" fontId="3" fillId="0" borderId="0" xfId="0" applyFont="1" applyFill="1" applyAlignment="1">
      <alignment horizontal="center" wrapText="1"/>
    </xf>
    <xf numFmtId="3" fontId="24" fillId="0" borderId="0" xfId="0" applyNumberFormat="1" applyFont="1" applyFill="1" applyBorder="1"/>
    <xf numFmtId="1" fontId="24" fillId="0" borderId="0" xfId="0" applyNumberFormat="1" applyFont="1" applyFill="1" applyBorder="1" applyAlignment="1">
      <alignment horizontal="center"/>
    </xf>
    <xf numFmtId="171" fontId="24" fillId="0" borderId="0" xfId="5" applyNumberFormat="1" applyFont="1" applyFill="1" applyBorder="1" applyAlignment="1">
      <alignment horizontal="center"/>
    </xf>
    <xf numFmtId="173" fontId="24" fillId="0" borderId="0" xfId="0" applyNumberFormat="1" applyFont="1" applyFill="1" applyBorder="1"/>
    <xf numFmtId="3" fontId="3" fillId="3" borderId="0" xfId="0" applyNumberFormat="1" applyFont="1" applyFill="1" applyAlignment="1"/>
    <xf numFmtId="3" fontId="3" fillId="0" borderId="0" xfId="0" applyNumberFormat="1" applyFont="1"/>
    <xf numFmtId="0" fontId="25" fillId="0" borderId="0" xfId="0" applyFont="1"/>
    <xf numFmtId="0" fontId="26" fillId="0" borderId="0" xfId="0" applyFont="1"/>
    <xf numFmtId="0" fontId="3" fillId="0" borderId="0" xfId="0" applyFont="1" applyAlignment="1"/>
    <xf numFmtId="168" fontId="9" fillId="0" borderId="0" xfId="0" applyNumberFormat="1" applyFont="1" applyFill="1" applyAlignment="1">
      <alignment horizontal="center"/>
    </xf>
    <xf numFmtId="175" fontId="4" fillId="0" borderId="0" xfId="0" applyNumberFormat="1" applyFont="1" applyFill="1" applyAlignment="1">
      <alignment horizontal="center"/>
    </xf>
    <xf numFmtId="168" fontId="4" fillId="0" borderId="0" xfId="0" applyNumberFormat="1" applyFont="1" applyFill="1" applyAlignment="1">
      <alignment horizontal="center"/>
    </xf>
    <xf numFmtId="168" fontId="11" fillId="0" borderId="0" xfId="0" applyNumberFormat="1" applyFont="1" applyFill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3" fontId="9" fillId="0" borderId="0" xfId="0" applyNumberFormat="1" applyFont="1" applyFill="1" applyAlignment="1">
      <alignment horizontal="center"/>
    </xf>
    <xf numFmtId="175" fontId="9" fillId="3" borderId="0" xfId="0" applyNumberFormat="1" applyFont="1" applyFill="1" applyAlignment="1">
      <alignment horizontal="center"/>
    </xf>
    <xf numFmtId="175" fontId="9" fillId="0" borderId="0" xfId="0" applyNumberFormat="1" applyFont="1" applyFill="1" applyAlignment="1">
      <alignment horizontal="center"/>
    </xf>
    <xf numFmtId="1" fontId="9" fillId="0" borderId="0" xfId="0" applyNumberFormat="1" applyFont="1" applyFill="1" applyAlignment="1">
      <alignment horizontal="center"/>
    </xf>
    <xf numFmtId="3" fontId="9" fillId="0" borderId="0" xfId="0" applyNumberFormat="1" applyFont="1" applyAlignment="1">
      <alignment horizontal="center"/>
    </xf>
    <xf numFmtId="4" fontId="9" fillId="0" borderId="0" xfId="0" applyNumberFormat="1" applyFont="1" applyAlignment="1">
      <alignment horizontal="center"/>
    </xf>
    <xf numFmtId="3" fontId="4" fillId="3" borderId="0" xfId="0" applyNumberFormat="1" applyFont="1" applyFill="1" applyAlignment="1"/>
    <xf numFmtId="0" fontId="20" fillId="0" borderId="0" xfId="0" applyFont="1" applyFill="1" applyBorder="1" applyAlignment="1">
      <alignment horizontal="center"/>
    </xf>
    <xf numFmtId="0" fontId="3" fillId="0" borderId="0" xfId="0" applyFont="1" applyBorder="1"/>
    <xf numFmtId="0" fontId="3" fillId="0" borderId="0" xfId="0" applyFont="1" applyFill="1" applyBorder="1" applyAlignment="1">
      <alignment horizontal="center" wrapText="1"/>
    </xf>
    <xf numFmtId="176" fontId="26" fillId="0" borderId="0" xfId="0" applyNumberFormat="1" applyFont="1" applyBorder="1" applyAlignment="1">
      <alignment horizontal="center"/>
    </xf>
    <xf numFmtId="176" fontId="3" fillId="0" borderId="0" xfId="0" applyNumberFormat="1" applyFont="1"/>
    <xf numFmtId="175" fontId="3" fillId="0" borderId="0" xfId="0" applyNumberFormat="1" applyFont="1"/>
    <xf numFmtId="176" fontId="26" fillId="0" borderId="0" xfId="0" applyNumberFormat="1" applyFont="1"/>
    <xf numFmtId="3" fontId="26" fillId="0" borderId="0" xfId="0" applyNumberFormat="1" applyFont="1"/>
    <xf numFmtId="175" fontId="26" fillId="0" borderId="0" xfId="0" applyNumberFormat="1" applyFont="1"/>
    <xf numFmtId="3" fontId="3" fillId="0" borderId="0" xfId="1" applyNumberFormat="1" applyFont="1" applyBorder="1" applyAlignment="1"/>
    <xf numFmtId="3" fontId="3" fillId="0" borderId="0" xfId="0" applyNumberFormat="1" applyFont="1" applyBorder="1"/>
    <xf numFmtId="3" fontId="3" fillId="0" borderId="0" xfId="0" applyNumberFormat="1" applyFont="1" applyFill="1" applyBorder="1"/>
    <xf numFmtId="3" fontId="24" fillId="0" borderId="0" xfId="0" applyNumberFormat="1" applyFont="1" applyFill="1" applyBorder="1" applyAlignment="1">
      <alignment horizontal="center" wrapText="1"/>
    </xf>
    <xf numFmtId="173" fontId="24" fillId="0" borderId="0" xfId="0" quotePrefix="1" applyNumberFormat="1" applyFont="1" applyFill="1" applyBorder="1" applyAlignment="1">
      <alignment horizontal="center" wrapText="1"/>
    </xf>
    <xf numFmtId="176" fontId="20" fillId="0" borderId="0" xfId="0" applyNumberFormat="1" applyFont="1" applyFill="1" applyBorder="1"/>
    <xf numFmtId="0" fontId="20" fillId="0" borderId="0" xfId="0" applyFont="1" applyFill="1" applyBorder="1" applyAlignment="1">
      <alignment horizontal="center" wrapText="1"/>
    </xf>
    <xf numFmtId="0" fontId="3" fillId="0" borderId="23" xfId="0" applyFont="1" applyBorder="1"/>
    <xf numFmtId="165" fontId="0" fillId="0" borderId="24" xfId="0" applyNumberFormat="1" applyBorder="1"/>
    <xf numFmtId="165" fontId="0" fillId="0" borderId="25" xfId="0" applyNumberFormat="1" applyBorder="1"/>
    <xf numFmtId="0" fontId="0" fillId="0" borderId="2" xfId="0" applyFill="1" applyBorder="1"/>
    <xf numFmtId="0" fontId="22" fillId="0" borderId="26" xfId="0" applyFont="1" applyBorder="1" applyAlignment="1"/>
    <xf numFmtId="0" fontId="22" fillId="0" borderId="22" xfId="0" applyFont="1" applyBorder="1" applyAlignment="1"/>
    <xf numFmtId="0" fontId="4" fillId="0" borderId="0" xfId="0" applyFont="1" applyAlignment="1">
      <alignment horizontal="center"/>
    </xf>
    <xf numFmtId="0" fontId="4" fillId="4" borderId="0" xfId="0" applyFont="1" applyFill="1" applyAlignment="1">
      <alignment horizontal="center"/>
    </xf>
    <xf numFmtId="3" fontId="4" fillId="4" borderId="0" xfId="0" applyNumberFormat="1" applyFont="1" applyFill="1" applyAlignment="1">
      <alignment horizontal="center"/>
    </xf>
    <xf numFmtId="0" fontId="4" fillId="4" borderId="0" xfId="0" applyFont="1" applyFill="1" applyAlignment="1">
      <alignment horizontal="left"/>
    </xf>
    <xf numFmtId="14" fontId="0" fillId="0" borderId="0" xfId="0" applyNumberFormat="1"/>
    <xf numFmtId="0" fontId="10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3" fontId="8" fillId="3" borderId="0" xfId="0" applyNumberFormat="1" applyFont="1" applyFill="1" applyAlignment="1">
      <alignment horizontal="center"/>
    </xf>
    <xf numFmtId="179" fontId="9" fillId="0" borderId="0" xfId="3" applyNumberFormat="1" applyFont="1" applyFill="1" applyBorder="1" applyAlignment="1" applyProtection="1">
      <alignment horizontal="center"/>
      <protection locked="0"/>
    </xf>
    <xf numFmtId="0" fontId="10" fillId="0" borderId="0" xfId="0" quotePrefix="1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3" fontId="4" fillId="5" borderId="0" xfId="0" applyNumberFormat="1" applyFont="1" applyFill="1" applyBorder="1" applyAlignment="1">
      <alignment horizontal="center"/>
    </xf>
    <xf numFmtId="9" fontId="4" fillId="5" borderId="0" xfId="5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Border="1" applyAlignment="1">
      <alignment horizontal="left"/>
    </xf>
    <xf numFmtId="167" fontId="4" fillId="5" borderId="0" xfId="1" applyNumberFormat="1" applyFont="1" applyFill="1" applyBorder="1" applyAlignment="1">
      <alignment horizontal="left"/>
    </xf>
    <xf numFmtId="10" fontId="27" fillId="0" borderId="0" xfId="0" applyNumberFormat="1" applyFont="1" applyAlignment="1">
      <alignment horizontal="center"/>
    </xf>
    <xf numFmtId="0" fontId="2" fillId="0" borderId="0" xfId="7"/>
    <xf numFmtId="0" fontId="2" fillId="0" borderId="27" xfId="7" applyBorder="1"/>
    <xf numFmtId="3" fontId="2" fillId="0" borderId="27" xfId="7" applyNumberFormat="1" applyBorder="1"/>
    <xf numFmtId="3" fontId="2" fillId="0" borderId="0" xfId="7" applyNumberFormat="1" applyBorder="1"/>
    <xf numFmtId="3" fontId="2" fillId="0" borderId="0" xfId="7" applyNumberFormat="1"/>
    <xf numFmtId="10" fontId="2" fillId="0" borderId="0" xfId="7" applyNumberFormat="1"/>
    <xf numFmtId="3" fontId="3" fillId="0" borderId="0" xfId="7" applyNumberFormat="1" applyFont="1" applyBorder="1" applyAlignment="1"/>
    <xf numFmtId="3" fontId="3" fillId="0" borderId="0" xfId="7" applyNumberFormat="1" applyFont="1" applyAlignment="1"/>
    <xf numFmtId="3" fontId="3" fillId="0" borderId="0" xfId="7" applyNumberFormat="1" applyFont="1" applyFill="1" applyAlignment="1"/>
    <xf numFmtId="0" fontId="22" fillId="0" borderId="0" xfId="7" applyFont="1"/>
    <xf numFmtId="17" fontId="2" fillId="0" borderId="0" xfId="7" applyNumberFormat="1"/>
    <xf numFmtId="0" fontId="4" fillId="0" borderId="0" xfId="0" applyFont="1" applyAlignment="1">
      <alignment horizontal="center"/>
    </xf>
    <xf numFmtId="0" fontId="4" fillId="0" borderId="28" xfId="0" applyFont="1" applyBorder="1" applyAlignment="1">
      <alignment horizontal="center"/>
    </xf>
    <xf numFmtId="3" fontId="4" fillId="0" borderId="28" xfId="0" applyNumberFormat="1" applyFont="1" applyBorder="1" applyAlignment="1">
      <alignment horizontal="center"/>
    </xf>
    <xf numFmtId="3" fontId="4" fillId="0" borderId="28" xfId="0" applyNumberFormat="1" applyFont="1" applyFill="1" applyBorder="1" applyAlignment="1">
      <alignment horizontal="center"/>
    </xf>
    <xf numFmtId="1" fontId="4" fillId="0" borderId="28" xfId="0" applyNumberFormat="1" applyFont="1" applyBorder="1" applyAlignment="1">
      <alignment horizontal="center"/>
    </xf>
    <xf numFmtId="164" fontId="4" fillId="0" borderId="28" xfId="0" applyNumberFormat="1" applyFont="1" applyBorder="1" applyAlignment="1">
      <alignment horizontal="center"/>
    </xf>
    <xf numFmtId="9" fontId="4" fillId="0" borderId="28" xfId="0" applyNumberFormat="1" applyFont="1" applyBorder="1" applyAlignment="1">
      <alignment horizontal="left"/>
    </xf>
    <xf numFmtId="3" fontId="4" fillId="0" borderId="28" xfId="0" applyNumberFormat="1" applyFont="1" applyBorder="1" applyAlignment="1"/>
    <xf numFmtId="164" fontId="4" fillId="0" borderId="28" xfId="5" applyNumberFormat="1" applyFont="1" applyBorder="1" applyAlignment="1">
      <alignment horizontal="center"/>
    </xf>
    <xf numFmtId="0" fontId="4" fillId="0" borderId="28" xfId="0" applyFont="1" applyBorder="1" applyAlignment="1">
      <alignment horizontal="left"/>
    </xf>
    <xf numFmtId="10" fontId="4" fillId="0" borderId="28" xfId="0" applyNumberFormat="1" applyFont="1" applyBorder="1" applyAlignment="1">
      <alignment horizontal="center"/>
    </xf>
    <xf numFmtId="0" fontId="4" fillId="4" borderId="2" xfId="0" applyFont="1" applyFill="1" applyBorder="1" applyAlignment="1">
      <alignment horizontal="center" vertical="center"/>
    </xf>
    <xf numFmtId="1" fontId="4" fillId="4" borderId="0" xfId="0" applyNumberFormat="1" applyFont="1" applyFill="1" applyAlignment="1">
      <alignment horizontal="center"/>
    </xf>
    <xf numFmtId="3" fontId="23" fillId="4" borderId="0" xfId="0" applyNumberFormat="1" applyFont="1" applyFill="1" applyAlignment="1">
      <alignment horizontal="left"/>
    </xf>
    <xf numFmtId="2" fontId="4" fillId="4" borderId="0" xfId="0" applyNumberFormat="1" applyFont="1" applyFill="1" applyAlignment="1"/>
    <xf numFmtId="3" fontId="4" fillId="4" borderId="0" xfId="0" applyNumberFormat="1" applyFont="1" applyFill="1" applyBorder="1" applyAlignment="1">
      <alignment horizontal="center"/>
    </xf>
    <xf numFmtId="3" fontId="4" fillId="4" borderId="28" xfId="0" applyNumberFormat="1" applyFont="1" applyFill="1" applyBorder="1" applyAlignment="1">
      <alignment horizontal="center"/>
    </xf>
    <xf numFmtId="1" fontId="4" fillId="4" borderId="28" xfId="0" applyNumberFormat="1" applyFont="1" applyFill="1" applyBorder="1" applyAlignment="1">
      <alignment horizontal="center"/>
    </xf>
    <xf numFmtId="0" fontId="4" fillId="0" borderId="0" xfId="0" applyFont="1" applyBorder="1" applyAlignment="1">
      <alignment horizontal="left" wrapText="1"/>
    </xf>
    <xf numFmtId="0" fontId="4" fillId="0" borderId="28" xfId="0" applyFont="1" applyFill="1" applyBorder="1" applyAlignment="1">
      <alignment horizontal="center"/>
    </xf>
    <xf numFmtId="3" fontId="4" fillId="5" borderId="28" xfId="0" applyNumberFormat="1" applyFont="1" applyFill="1" applyBorder="1" applyAlignment="1">
      <alignment horizontal="center"/>
    </xf>
    <xf numFmtId="164" fontId="4" fillId="4" borderId="0" xfId="5" applyNumberFormat="1" applyFont="1" applyFill="1" applyAlignment="1">
      <alignment horizontal="center"/>
    </xf>
    <xf numFmtId="0" fontId="0" fillId="4" borderId="0" xfId="0" applyFill="1" applyAlignment="1">
      <alignment horizontal="center"/>
    </xf>
    <xf numFmtId="9" fontId="0" fillId="4" borderId="0" xfId="5" applyFont="1" applyFill="1" applyAlignment="1">
      <alignment horizontal="center"/>
    </xf>
    <xf numFmtId="0" fontId="0" fillId="4" borderId="0" xfId="0" applyFill="1"/>
    <xf numFmtId="3" fontId="0" fillId="4" borderId="0" xfId="0" applyNumberFormat="1" applyFill="1"/>
    <xf numFmtId="9" fontId="21" fillId="4" borderId="0" xfId="5" applyFont="1" applyFill="1"/>
    <xf numFmtId="175" fontId="20" fillId="4" borderId="0" xfId="0" applyNumberFormat="1" applyFont="1" applyFill="1" applyBorder="1" applyAlignment="1">
      <alignment horizontal="center"/>
    </xf>
    <xf numFmtId="180" fontId="20" fillId="3" borderId="0" xfId="1" applyNumberFormat="1" applyFont="1" applyFill="1" applyBorder="1" applyAlignment="1">
      <alignment horizontal="center"/>
    </xf>
    <xf numFmtId="17" fontId="0" fillId="0" borderId="0" xfId="0" applyNumberFormat="1"/>
    <xf numFmtId="0" fontId="4" fillId="4" borderId="0" xfId="0" applyFont="1" applyFill="1" applyAlignment="1">
      <alignment horizontal="center" wrapText="1"/>
    </xf>
    <xf numFmtId="164" fontId="0" fillId="0" borderId="0" xfId="5" applyNumberFormat="1" applyFont="1"/>
    <xf numFmtId="37" fontId="0" fillId="0" borderId="0" xfId="0" applyNumberFormat="1"/>
    <xf numFmtId="164" fontId="0" fillId="3" borderId="0" xfId="0" applyNumberFormat="1" applyFill="1"/>
    <xf numFmtId="3" fontId="0" fillId="3" borderId="0" xfId="0" applyNumberFormat="1" applyFill="1"/>
    <xf numFmtId="167" fontId="0" fillId="3" borderId="0" xfId="1" applyNumberFormat="1" applyFont="1" applyFill="1"/>
    <xf numFmtId="167" fontId="0" fillId="3" borderId="0" xfId="0" applyNumberFormat="1" applyFill="1"/>
    <xf numFmtId="0" fontId="0" fillId="3" borderId="0" xfId="0" applyFill="1"/>
    <xf numFmtId="1" fontId="0" fillId="3" borderId="0" xfId="0" applyNumberFormat="1" applyFill="1"/>
    <xf numFmtId="0" fontId="4" fillId="4" borderId="0" xfId="0" applyFont="1" applyFill="1" applyBorder="1" applyAlignment="1">
      <alignment horizontal="center"/>
    </xf>
    <xf numFmtId="1" fontId="4" fillId="4" borderId="0" xfId="0" applyNumberFormat="1" applyFont="1" applyFill="1" applyBorder="1" applyAlignment="1">
      <alignment horizontal="center"/>
    </xf>
    <xf numFmtId="9" fontId="4" fillId="4" borderId="0" xfId="0" applyNumberFormat="1" applyFont="1" applyFill="1" applyAlignment="1">
      <alignment horizontal="left"/>
    </xf>
    <xf numFmtId="3" fontId="4" fillId="4" borderId="0" xfId="0" applyNumberFormat="1" applyFont="1" applyFill="1" applyAlignment="1"/>
    <xf numFmtId="164" fontId="4" fillId="4" borderId="0" xfId="0" applyNumberFormat="1" applyFont="1" applyFill="1" applyAlignment="1">
      <alignment horizontal="center"/>
    </xf>
    <xf numFmtId="168" fontId="4" fillId="4" borderId="0" xfId="0" applyNumberFormat="1" applyFont="1" applyFill="1" applyAlignment="1"/>
    <xf numFmtId="10" fontId="4" fillId="4" borderId="0" xfId="0" applyNumberFormat="1" applyFont="1" applyFill="1" applyAlignment="1">
      <alignment horizontal="center"/>
    </xf>
    <xf numFmtId="0" fontId="4" fillId="4" borderId="28" xfId="0" applyFont="1" applyFill="1" applyBorder="1" applyAlignment="1">
      <alignment horizontal="center"/>
    </xf>
    <xf numFmtId="9" fontId="4" fillId="4" borderId="28" xfId="0" applyNumberFormat="1" applyFont="1" applyFill="1" applyBorder="1" applyAlignment="1">
      <alignment horizontal="left"/>
    </xf>
    <xf numFmtId="3" fontId="4" fillId="4" borderId="28" xfId="0" applyNumberFormat="1" applyFont="1" applyFill="1" applyBorder="1" applyAlignment="1"/>
    <xf numFmtId="0" fontId="4" fillId="4" borderId="28" xfId="0" applyFont="1" applyFill="1" applyBorder="1" applyAlignment="1">
      <alignment horizontal="left"/>
    </xf>
    <xf numFmtId="10" fontId="4" fillId="4" borderId="28" xfId="0" applyNumberFormat="1" applyFont="1" applyFill="1" applyBorder="1" applyAlignment="1">
      <alignment horizontal="center"/>
    </xf>
    <xf numFmtId="3" fontId="11" fillId="4" borderId="0" xfId="0" applyNumberFormat="1" applyFont="1" applyFill="1" applyAlignment="1">
      <alignment horizontal="center"/>
    </xf>
    <xf numFmtId="168" fontId="4" fillId="4" borderId="0" xfId="0" applyNumberFormat="1" applyFont="1" applyFill="1" applyAlignment="1">
      <alignment horizontal="center"/>
    </xf>
    <xf numFmtId="175" fontId="4" fillId="4" borderId="0" xfId="0" applyNumberFormat="1" applyFont="1" applyFill="1" applyAlignment="1">
      <alignment horizontal="center"/>
    </xf>
    <xf numFmtId="168" fontId="11" fillId="4" borderId="0" xfId="0" applyNumberFormat="1" applyFont="1" applyFill="1" applyAlignment="1">
      <alignment horizontal="center"/>
    </xf>
    <xf numFmtId="168" fontId="9" fillId="4" borderId="0" xfId="0" applyNumberFormat="1" applyFont="1" applyFill="1" applyAlignment="1">
      <alignment horizontal="center"/>
    </xf>
    <xf numFmtId="4" fontId="0" fillId="3" borderId="0" xfId="0" applyNumberFormat="1" applyFill="1"/>
    <xf numFmtId="0" fontId="28" fillId="0" borderId="0" xfId="0" quotePrefix="1" applyFont="1" applyAlignment="1">
      <alignment horizontal="left"/>
    </xf>
    <xf numFmtId="173" fontId="20" fillId="3" borderId="0" xfId="0" applyNumberFormat="1" applyFont="1" applyFill="1" applyBorder="1" applyAlignment="1">
      <alignment horizontal="center"/>
    </xf>
    <xf numFmtId="173" fontId="20" fillId="0" borderId="0" xfId="0" applyNumberFormat="1" applyFont="1" applyFill="1" applyAlignment="1">
      <alignment horizontal="center"/>
    </xf>
    <xf numFmtId="173" fontId="20" fillId="0" borderId="0" xfId="1" applyNumberFormat="1" applyFont="1" applyFill="1" applyAlignment="1">
      <alignment horizontal="center"/>
    </xf>
    <xf numFmtId="173" fontId="26" fillId="0" borderId="0" xfId="0" applyNumberFormat="1" applyFont="1" applyAlignment="1">
      <alignment horizontal="center"/>
    </xf>
    <xf numFmtId="173" fontId="26" fillId="0" borderId="0" xfId="0" applyNumberFormat="1" applyFont="1" applyFill="1" applyBorder="1" applyAlignment="1">
      <alignment horizontal="center"/>
    </xf>
    <xf numFmtId="173" fontId="26" fillId="0" borderId="0" xfId="1" applyNumberFormat="1" applyFont="1" applyAlignment="1">
      <alignment horizontal="center"/>
    </xf>
    <xf numFmtId="173" fontId="3" fillId="0" borderId="0" xfId="0" applyNumberFormat="1" applyFont="1" applyAlignment="1">
      <alignment horizontal="center"/>
    </xf>
    <xf numFmtId="173" fontId="3" fillId="4" borderId="0" xfId="0" applyNumberFormat="1" applyFont="1" applyFill="1" applyAlignment="1">
      <alignment horizontal="center"/>
    </xf>
    <xf numFmtId="173" fontId="3" fillId="0" borderId="0" xfId="1" applyNumberFormat="1" applyFont="1" applyAlignment="1">
      <alignment horizontal="center"/>
    </xf>
    <xf numFmtId="173" fontId="3" fillId="4" borderId="0" xfId="1" applyNumberFormat="1" applyFont="1" applyFill="1" applyAlignment="1">
      <alignment horizontal="center"/>
    </xf>
    <xf numFmtId="173" fontId="3" fillId="3" borderId="0" xfId="0" applyNumberFormat="1" applyFont="1" applyFill="1" applyAlignment="1">
      <alignment horizontal="center"/>
    </xf>
    <xf numFmtId="0" fontId="0" fillId="6" borderId="0" xfId="0" quotePrefix="1" applyFill="1" applyAlignment="1">
      <alignment horizontal="center" wrapText="1"/>
    </xf>
    <xf numFmtId="9" fontId="10" fillId="0" borderId="0" xfId="5" applyNumberFormat="1" applyFont="1" applyAlignment="1">
      <alignment horizontal="center"/>
    </xf>
    <xf numFmtId="0" fontId="10" fillId="0" borderId="0" xfId="0" quotePrefix="1" applyFont="1" applyAlignment="1">
      <alignment horizontal="center" wrapText="1"/>
    </xf>
    <xf numFmtId="3" fontId="8" fillId="0" borderId="9" xfId="0" applyNumberFormat="1" applyFont="1" applyFill="1" applyBorder="1" applyAlignment="1">
      <alignment horizontal="center"/>
    </xf>
    <xf numFmtId="3" fontId="8" fillId="3" borderId="9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wrapText="1"/>
    </xf>
    <xf numFmtId="175" fontId="23" fillId="3" borderId="0" xfId="0" applyNumberFormat="1" applyFont="1" applyFill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0" fontId="11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0" fontId="0" fillId="0" borderId="0" xfId="0" applyBorder="1"/>
    <xf numFmtId="0" fontId="10" fillId="0" borderId="0" xfId="0" applyFont="1"/>
    <xf numFmtId="164" fontId="0" fillId="0" borderId="0" xfId="5" applyNumberFormat="1" applyFont="1" applyAlignment="1">
      <alignment horizontal="center"/>
    </xf>
    <xf numFmtId="0" fontId="1" fillId="0" borderId="0" xfId="8"/>
    <xf numFmtId="0" fontId="1" fillId="0" borderId="29" xfId="8" applyBorder="1"/>
    <xf numFmtId="3" fontId="1" fillId="0" borderId="29" xfId="8" applyNumberFormat="1" applyBorder="1"/>
    <xf numFmtId="3" fontId="1" fillId="0" borderId="0" xfId="8" applyNumberFormat="1" applyBorder="1"/>
    <xf numFmtId="3" fontId="1" fillId="0" borderId="0" xfId="8" applyNumberFormat="1"/>
    <xf numFmtId="10" fontId="1" fillId="0" borderId="0" xfId="8" applyNumberFormat="1"/>
    <xf numFmtId="3" fontId="3" fillId="0" borderId="0" xfId="8" applyNumberFormat="1" applyFont="1" applyBorder="1" applyAlignment="1"/>
    <xf numFmtId="3" fontId="3" fillId="0" borderId="0" xfId="8" applyNumberFormat="1" applyFont="1" applyAlignment="1"/>
    <xf numFmtId="3" fontId="3" fillId="0" borderId="0" xfId="8" applyNumberFormat="1" applyFont="1" applyFill="1" applyAlignment="1"/>
    <xf numFmtId="0" fontId="22" fillId="0" borderId="0" xfId="8" applyFont="1"/>
    <xf numFmtId="17" fontId="1" fillId="0" borderId="0" xfId="8" applyNumberFormat="1"/>
    <xf numFmtId="167" fontId="1" fillId="0" borderId="0" xfId="1" applyNumberFormat="1" applyFont="1"/>
    <xf numFmtId="167" fontId="1" fillId="0" borderId="0" xfId="1" applyNumberFormat="1" applyFont="1" applyBorder="1"/>
    <xf numFmtId="3" fontId="9" fillId="5" borderId="0" xfId="0" applyNumberFormat="1" applyFont="1" applyFill="1" applyBorder="1" applyAlignment="1">
      <alignment horizontal="center"/>
    </xf>
    <xf numFmtId="3" fontId="4" fillId="3" borderId="22" xfId="0" applyNumberFormat="1" applyFont="1" applyFill="1" applyBorder="1" applyAlignment="1">
      <alignment horizontal="center"/>
    </xf>
    <xf numFmtId="1" fontId="4" fillId="3" borderId="22" xfId="0" applyNumberFormat="1" applyFont="1" applyFill="1" applyBorder="1" applyAlignment="1">
      <alignment horizontal="center"/>
    </xf>
    <xf numFmtId="3" fontId="4" fillId="0" borderId="22" xfId="0" applyNumberFormat="1" applyFont="1" applyBorder="1" applyAlignment="1">
      <alignment horizontal="center"/>
    </xf>
    <xf numFmtId="164" fontId="8" fillId="0" borderId="0" xfId="5" applyNumberFormat="1" applyFont="1" applyAlignment="1">
      <alignment horizontal="center"/>
    </xf>
    <xf numFmtId="4" fontId="10" fillId="0" borderId="0" xfId="0" applyNumberFormat="1" applyFont="1"/>
    <xf numFmtId="0" fontId="29" fillId="0" borderId="0" xfId="0" applyFont="1" applyAlignment="1">
      <alignment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10" fillId="0" borderId="22" xfId="0" applyFont="1" applyBorder="1" applyAlignment="1">
      <alignment horizontal="center"/>
    </xf>
    <xf numFmtId="0" fontId="12" fillId="0" borderId="22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10" fillId="0" borderId="22" xfId="0" quotePrefix="1" applyFont="1" applyBorder="1" applyAlignment="1">
      <alignment horizontal="center"/>
    </xf>
    <xf numFmtId="0" fontId="22" fillId="0" borderId="29" xfId="8" applyFont="1" applyBorder="1" applyAlignment="1">
      <alignment horizontal="center"/>
    </xf>
    <xf numFmtId="0" fontId="22" fillId="0" borderId="22" xfId="8" applyFont="1" applyBorder="1" applyAlignment="1">
      <alignment horizontal="center"/>
    </xf>
    <xf numFmtId="0" fontId="22" fillId="0" borderId="27" xfId="7" applyFont="1" applyBorder="1" applyAlignment="1">
      <alignment horizontal="center"/>
    </xf>
    <xf numFmtId="0" fontId="22" fillId="0" borderId="22" xfId="7" applyFont="1" applyBorder="1" applyAlignment="1">
      <alignment horizontal="center"/>
    </xf>
    <xf numFmtId="0" fontId="12" fillId="0" borderId="9" xfId="0" applyFont="1" applyBorder="1" applyAlignment="1">
      <alignment horizontal="center"/>
    </xf>
    <xf numFmtId="3" fontId="24" fillId="0" borderId="0" xfId="0" applyNumberFormat="1" applyFont="1" applyFill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3" fontId="20" fillId="0" borderId="0" xfId="0" applyNumberFormat="1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2" fillId="0" borderId="2" xfId="0" applyFont="1" applyBorder="1" applyAlignment="1">
      <alignment horizontal="center"/>
    </xf>
    <xf numFmtId="0" fontId="22" fillId="0" borderId="22" xfId="0" applyFont="1" applyBorder="1" applyAlignment="1">
      <alignment horizontal="center"/>
    </xf>
  </cellXfs>
  <cellStyles count="9">
    <cellStyle name="Comma" xfId="1" builtinId="3"/>
    <cellStyle name="Normal" xfId="0" builtinId="0"/>
    <cellStyle name="Normal 2" xfId="7"/>
    <cellStyle name="Normal 3" xfId="8"/>
    <cellStyle name="Normal_2008 Sales Forecast" xfId="2"/>
    <cellStyle name="Normal_Annual Power Supply Forecast LCEC - Power Supply with LM  2010-2019 - Final-09-11-09" xfId="3"/>
    <cellStyle name="Normal_Wholesale Forecast" xfId="4"/>
    <cellStyle name="Percent" xfId="5" builtinId="5"/>
    <cellStyle name="Style 1" xfId="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&#65279;<?xml version="1.0" encoding="UTF-8" standalone="yes"?>
<Relationships xmlns="http://schemas.openxmlformats.org/package/2006/relationships">
  <Relationship Id="rId31" Type="http://schemas.openxmlformats.org/officeDocument/2006/relationships/styles" Target="styles.xml" />
  <Relationship Id="rId30" Type="http://schemas.openxmlformats.org/officeDocument/2006/relationships/theme" Target="theme/theme1.xml" />
  <Relationship Id="rId32" Type="http://schemas.openxmlformats.org/officeDocument/2006/relationships/sharedStrings" Target="sharedStrings.xml" />
  <Relationship Id="rId1" Type="http://schemas.openxmlformats.org/officeDocument/2006/relationships/worksheet" Target="worksheets/sheet1.xml" />
  <Relationship Id="rId2" Type="http://schemas.openxmlformats.org/officeDocument/2006/relationships/worksheet" Target="worksheets/sheet2.xml" />
  <Relationship Id="rId3" Type="http://schemas.openxmlformats.org/officeDocument/2006/relationships/worksheet" Target="worksheets/sheet3.xml" />
  <Relationship Id="rId4" Type="http://schemas.openxmlformats.org/officeDocument/2006/relationships/worksheet" Target="worksheets/sheet4.xml" />
  <Relationship Id="rId5" Type="http://schemas.openxmlformats.org/officeDocument/2006/relationships/worksheet" Target="worksheets/sheet5.xml" />
  <Relationship Id="rId6" Type="http://schemas.openxmlformats.org/officeDocument/2006/relationships/worksheet" Target="worksheets/sheet6.xml" />
  <Relationship Id="rId7" Type="http://schemas.openxmlformats.org/officeDocument/2006/relationships/worksheet" Target="worksheets/sheet7.xml" />
  <Relationship Id="rId8" Type="http://schemas.openxmlformats.org/officeDocument/2006/relationships/worksheet" Target="worksheets/sheet8.xml" />
  <Relationship Id="rId9" Type="http://schemas.openxmlformats.org/officeDocument/2006/relationships/worksheet" Target="worksheets/sheet9.xml" />
  <Relationship Id="rId10" Type="http://schemas.openxmlformats.org/officeDocument/2006/relationships/worksheet" Target="worksheets/sheet10.xml" />
  <Relationship Id="rId11" Type="http://schemas.openxmlformats.org/officeDocument/2006/relationships/worksheet" Target="worksheets/sheet11.xml" />
  <Relationship Id="rId12" Type="http://schemas.openxmlformats.org/officeDocument/2006/relationships/worksheet" Target="worksheets/sheet12.xml" />
  <Relationship Id="rId13" Type="http://schemas.openxmlformats.org/officeDocument/2006/relationships/worksheet" Target="worksheets/sheet13.xml" />
  <Relationship Id="rId14" Type="http://schemas.openxmlformats.org/officeDocument/2006/relationships/worksheet" Target="worksheets/sheet14.xml" />
  <Relationship Id="rId15" Type="http://schemas.openxmlformats.org/officeDocument/2006/relationships/worksheet" Target="worksheets/sheet15.xml" />
  <Relationship Id="rId16" Type="http://schemas.openxmlformats.org/officeDocument/2006/relationships/worksheet" Target="worksheets/sheet16.xml" />
  <Relationship Id="rId17" Type="http://schemas.openxmlformats.org/officeDocument/2006/relationships/worksheet" Target="worksheets/sheet17.xml" />
  <Relationship Id="rId18" Type="http://schemas.openxmlformats.org/officeDocument/2006/relationships/worksheet" Target="worksheets/sheet18.xml" />
  <Relationship Id="rId19" Type="http://schemas.openxmlformats.org/officeDocument/2006/relationships/worksheet" Target="worksheets/sheet19.xml" />
  <Relationship Id="rId20" Type="http://schemas.openxmlformats.org/officeDocument/2006/relationships/worksheet" Target="worksheets/sheet20.xml" />
  <Relationship Id="rId21" Type="http://schemas.openxmlformats.org/officeDocument/2006/relationships/worksheet" Target="worksheets/sheet21.xml" />
  <Relationship Id="rId22" Type="http://schemas.openxmlformats.org/officeDocument/2006/relationships/worksheet" Target="worksheets/sheet22.xml" />
  <Relationship Id="rId23" Type="http://schemas.openxmlformats.org/officeDocument/2006/relationships/worksheet" Target="worksheets/sheet23.xml" />
  <Relationship Id="rId24" Type="http://schemas.openxmlformats.org/officeDocument/2006/relationships/worksheet" Target="worksheets/sheet24.xml" />
  <Relationship Id="rId25" Type="http://schemas.openxmlformats.org/officeDocument/2006/relationships/worksheet" Target="worksheets/sheet25.xml" />
  <Relationship Id="rId26" Type="http://schemas.openxmlformats.org/officeDocument/2006/relationships/worksheet" Target="worksheets/sheet26.xml" />
  <Relationship Id="rId27" Type="http://schemas.openxmlformats.org/officeDocument/2006/relationships/worksheet" Target="worksheets/sheet27.xml" />
  <Relationship Id="rId28" Type="http://schemas.openxmlformats.org/officeDocument/2006/relationships/worksheet" Target="worksheets/sheet28.xml" />
  <Relationship Id="rId34" Type="http://schemas.openxmlformats.org/officeDocument/2006/relationships/customXml" Target="../customXml/item1.xml" />
  <Relationship Id="rId33" Type="http://schemas.openxmlformats.org/officeDocument/2006/relationships/calcChain" Target="calcChain.xml" />
  <Relationship Id="rId29" Type="http://schemas.openxmlformats.org/officeDocument/2006/relationships/pivotCacheDefinition" Target="pivotCache/pivotCacheDefinition1.xml" />
  <Relationship Id="rId36" Type="http://schemas.openxmlformats.org/officeDocument/2006/relationships/customXml" Target="../customXml/item3.xml" />
  <Relationship Id="rId35" Type="http://schemas.openxmlformats.org/officeDocument/2006/relationships/customXml" Target="../customXml/item2.xml" />
</Relationships>
</file>

<file path=xl/charts/_rels/chart1.xml.rels>&#65279;<?xml version="1.0" encoding="UTF-8" standalone="yes"?>
<Relationships xmlns="http://schemas.openxmlformats.org/package/2006/relationships">
  <Relationship Id="rId1" Type="http://schemas.openxmlformats.org/officeDocument/2006/relationships/chartUserShapes" Target="../drawings/drawing3.xml" />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Metro Dade Monthly NEL
Actuals thru 07/12</a:t>
            </a:r>
          </a:p>
        </c:rich>
      </c:tx>
      <c:layout>
        <c:manualLayout>
          <c:xMode val="edge"/>
          <c:yMode val="edge"/>
          <c:x val="0.385642737896495"/>
          <c:y val="1.79103210901033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853088480801342"/>
          <c:y val="0.16119402985074627"/>
          <c:w val="0.8580968280467447"/>
          <c:h val="0.6597014925373168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Metro_Dade!$A$51:$A$170</c:f>
              <c:numCache>
                <c:formatCode>m/d/yyyy</c:formatCode>
                <c:ptCount val="120"/>
                <c:pt idx="0">
                  <c:v>37987</c:v>
                </c:pt>
                <c:pt idx="1">
                  <c:v>38018</c:v>
                </c:pt>
                <c:pt idx="2">
                  <c:v>38047</c:v>
                </c:pt>
                <c:pt idx="3">
                  <c:v>38078</c:v>
                </c:pt>
                <c:pt idx="4">
                  <c:v>38108</c:v>
                </c:pt>
                <c:pt idx="5">
                  <c:v>38139</c:v>
                </c:pt>
                <c:pt idx="6">
                  <c:v>38169</c:v>
                </c:pt>
                <c:pt idx="7">
                  <c:v>38200</c:v>
                </c:pt>
                <c:pt idx="8">
                  <c:v>38231</c:v>
                </c:pt>
                <c:pt idx="9">
                  <c:v>38261</c:v>
                </c:pt>
                <c:pt idx="10">
                  <c:v>38292</c:v>
                </c:pt>
                <c:pt idx="11">
                  <c:v>38322</c:v>
                </c:pt>
                <c:pt idx="12">
                  <c:v>38353</c:v>
                </c:pt>
                <c:pt idx="13">
                  <c:v>38384</c:v>
                </c:pt>
                <c:pt idx="14">
                  <c:v>38412</c:v>
                </c:pt>
                <c:pt idx="15">
                  <c:v>38443</c:v>
                </c:pt>
                <c:pt idx="16">
                  <c:v>38473</c:v>
                </c:pt>
                <c:pt idx="17">
                  <c:v>38504</c:v>
                </c:pt>
                <c:pt idx="18">
                  <c:v>38534</c:v>
                </c:pt>
                <c:pt idx="19">
                  <c:v>38565</c:v>
                </c:pt>
                <c:pt idx="20">
                  <c:v>38596</c:v>
                </c:pt>
                <c:pt idx="21">
                  <c:v>38626</c:v>
                </c:pt>
                <c:pt idx="22">
                  <c:v>38657</c:v>
                </c:pt>
                <c:pt idx="23">
                  <c:v>38687</c:v>
                </c:pt>
                <c:pt idx="24">
                  <c:v>38718</c:v>
                </c:pt>
                <c:pt idx="25">
                  <c:v>38749</c:v>
                </c:pt>
                <c:pt idx="26">
                  <c:v>38777</c:v>
                </c:pt>
                <c:pt idx="27">
                  <c:v>38808</c:v>
                </c:pt>
                <c:pt idx="28">
                  <c:v>38838</c:v>
                </c:pt>
                <c:pt idx="29">
                  <c:v>38869</c:v>
                </c:pt>
                <c:pt idx="30">
                  <c:v>38899</c:v>
                </c:pt>
                <c:pt idx="31">
                  <c:v>38930</c:v>
                </c:pt>
                <c:pt idx="32">
                  <c:v>38961</c:v>
                </c:pt>
                <c:pt idx="33">
                  <c:v>38991</c:v>
                </c:pt>
                <c:pt idx="34">
                  <c:v>39022</c:v>
                </c:pt>
                <c:pt idx="35">
                  <c:v>39052</c:v>
                </c:pt>
                <c:pt idx="36">
                  <c:v>39083</c:v>
                </c:pt>
                <c:pt idx="37">
                  <c:v>39114</c:v>
                </c:pt>
                <c:pt idx="38">
                  <c:v>39142</c:v>
                </c:pt>
                <c:pt idx="39">
                  <c:v>39173</c:v>
                </c:pt>
                <c:pt idx="40">
                  <c:v>39203</c:v>
                </c:pt>
                <c:pt idx="41">
                  <c:v>39234</c:v>
                </c:pt>
                <c:pt idx="42">
                  <c:v>39264</c:v>
                </c:pt>
                <c:pt idx="43">
                  <c:v>39295</c:v>
                </c:pt>
                <c:pt idx="44">
                  <c:v>39326</c:v>
                </c:pt>
                <c:pt idx="45">
                  <c:v>39356</c:v>
                </c:pt>
                <c:pt idx="46">
                  <c:v>39387</c:v>
                </c:pt>
                <c:pt idx="47">
                  <c:v>39417</c:v>
                </c:pt>
                <c:pt idx="48">
                  <c:v>39448</c:v>
                </c:pt>
                <c:pt idx="49">
                  <c:v>39479</c:v>
                </c:pt>
                <c:pt idx="50">
                  <c:v>39508</c:v>
                </c:pt>
                <c:pt idx="51">
                  <c:v>39539</c:v>
                </c:pt>
                <c:pt idx="52">
                  <c:v>39569</c:v>
                </c:pt>
                <c:pt idx="53">
                  <c:v>39600</c:v>
                </c:pt>
                <c:pt idx="54">
                  <c:v>39630</c:v>
                </c:pt>
                <c:pt idx="55">
                  <c:v>39661</c:v>
                </c:pt>
                <c:pt idx="56">
                  <c:v>39692</c:v>
                </c:pt>
                <c:pt idx="57">
                  <c:v>39722</c:v>
                </c:pt>
                <c:pt idx="58">
                  <c:v>39753</c:v>
                </c:pt>
                <c:pt idx="59">
                  <c:v>39783</c:v>
                </c:pt>
                <c:pt idx="60">
                  <c:v>39814</c:v>
                </c:pt>
                <c:pt idx="61">
                  <c:v>39845</c:v>
                </c:pt>
                <c:pt idx="62">
                  <c:v>39873</c:v>
                </c:pt>
                <c:pt idx="63">
                  <c:v>39904</c:v>
                </c:pt>
                <c:pt idx="64">
                  <c:v>39934</c:v>
                </c:pt>
                <c:pt idx="65">
                  <c:v>39965</c:v>
                </c:pt>
                <c:pt idx="66">
                  <c:v>39995</c:v>
                </c:pt>
                <c:pt idx="67">
                  <c:v>40026</c:v>
                </c:pt>
                <c:pt idx="68">
                  <c:v>40057</c:v>
                </c:pt>
                <c:pt idx="69">
                  <c:v>40087</c:v>
                </c:pt>
                <c:pt idx="70">
                  <c:v>40118</c:v>
                </c:pt>
                <c:pt idx="71">
                  <c:v>40148</c:v>
                </c:pt>
                <c:pt idx="72">
                  <c:v>40179</c:v>
                </c:pt>
                <c:pt idx="73">
                  <c:v>40210</c:v>
                </c:pt>
                <c:pt idx="74">
                  <c:v>40238</c:v>
                </c:pt>
                <c:pt idx="75">
                  <c:v>40269</c:v>
                </c:pt>
                <c:pt idx="76">
                  <c:v>40299</c:v>
                </c:pt>
                <c:pt idx="77">
                  <c:v>40330</c:v>
                </c:pt>
                <c:pt idx="78">
                  <c:v>40360</c:v>
                </c:pt>
                <c:pt idx="79">
                  <c:v>40391</c:v>
                </c:pt>
                <c:pt idx="80">
                  <c:v>40422</c:v>
                </c:pt>
                <c:pt idx="81">
                  <c:v>40452</c:v>
                </c:pt>
                <c:pt idx="82">
                  <c:v>40483</c:v>
                </c:pt>
                <c:pt idx="83">
                  <c:v>40513</c:v>
                </c:pt>
                <c:pt idx="84">
                  <c:v>40544</c:v>
                </c:pt>
                <c:pt idx="85">
                  <c:v>40575</c:v>
                </c:pt>
                <c:pt idx="86">
                  <c:v>40603</c:v>
                </c:pt>
                <c:pt idx="87">
                  <c:v>40634</c:v>
                </c:pt>
                <c:pt idx="88">
                  <c:v>40664</c:v>
                </c:pt>
                <c:pt idx="89">
                  <c:v>40695</c:v>
                </c:pt>
                <c:pt idx="90">
                  <c:v>40725</c:v>
                </c:pt>
                <c:pt idx="91">
                  <c:v>40756</c:v>
                </c:pt>
                <c:pt idx="92">
                  <c:v>40787</c:v>
                </c:pt>
                <c:pt idx="93">
                  <c:v>40817</c:v>
                </c:pt>
                <c:pt idx="94">
                  <c:v>40848</c:v>
                </c:pt>
                <c:pt idx="95">
                  <c:v>40878</c:v>
                </c:pt>
                <c:pt idx="96">
                  <c:v>40909</c:v>
                </c:pt>
                <c:pt idx="97">
                  <c:v>40940</c:v>
                </c:pt>
                <c:pt idx="98">
                  <c:v>40969</c:v>
                </c:pt>
                <c:pt idx="99">
                  <c:v>41000</c:v>
                </c:pt>
                <c:pt idx="100">
                  <c:v>41030</c:v>
                </c:pt>
                <c:pt idx="101">
                  <c:v>41061</c:v>
                </c:pt>
                <c:pt idx="102">
                  <c:v>41091</c:v>
                </c:pt>
                <c:pt idx="103">
                  <c:v>41122</c:v>
                </c:pt>
                <c:pt idx="104">
                  <c:v>41153</c:v>
                </c:pt>
                <c:pt idx="105">
                  <c:v>41183</c:v>
                </c:pt>
                <c:pt idx="106">
                  <c:v>41214</c:v>
                </c:pt>
                <c:pt idx="107">
                  <c:v>41244</c:v>
                </c:pt>
                <c:pt idx="108">
                  <c:v>41275</c:v>
                </c:pt>
                <c:pt idx="109">
                  <c:v>41306</c:v>
                </c:pt>
                <c:pt idx="110">
                  <c:v>41334</c:v>
                </c:pt>
                <c:pt idx="111">
                  <c:v>41365</c:v>
                </c:pt>
                <c:pt idx="112">
                  <c:v>41395</c:v>
                </c:pt>
                <c:pt idx="113">
                  <c:v>41426</c:v>
                </c:pt>
                <c:pt idx="114">
                  <c:v>41456</c:v>
                </c:pt>
                <c:pt idx="115">
                  <c:v>41487</c:v>
                </c:pt>
                <c:pt idx="116">
                  <c:v>41518</c:v>
                </c:pt>
                <c:pt idx="117">
                  <c:v>41548</c:v>
                </c:pt>
                <c:pt idx="118">
                  <c:v>41579</c:v>
                </c:pt>
                <c:pt idx="119">
                  <c:v>41609</c:v>
                </c:pt>
              </c:numCache>
            </c:numRef>
          </c:cat>
          <c:val>
            <c:numRef>
              <c:f>Metro_Dade!$D$51:$D$170</c:f>
              <c:numCache>
                <c:formatCode>#,##0</c:formatCode>
                <c:ptCount val="120"/>
                <c:pt idx="0">
                  <c:v>461710</c:v>
                </c:pt>
                <c:pt idx="1">
                  <c:v>446146</c:v>
                </c:pt>
                <c:pt idx="2">
                  <c:v>416707</c:v>
                </c:pt>
                <c:pt idx="3">
                  <c:v>455919</c:v>
                </c:pt>
                <c:pt idx="4">
                  <c:v>516036</c:v>
                </c:pt>
                <c:pt idx="5">
                  <c:v>467486</c:v>
                </c:pt>
                <c:pt idx="6">
                  <c:v>477485</c:v>
                </c:pt>
                <c:pt idx="7">
                  <c:v>473696.43</c:v>
                </c:pt>
                <c:pt idx="8">
                  <c:v>381702</c:v>
                </c:pt>
                <c:pt idx="9">
                  <c:v>421319</c:v>
                </c:pt>
                <c:pt idx="10">
                  <c:v>487908</c:v>
                </c:pt>
                <c:pt idx="11">
                  <c:v>517536</c:v>
                </c:pt>
                <c:pt idx="12">
                  <c:v>447934</c:v>
                </c:pt>
                <c:pt idx="13">
                  <c:v>228422</c:v>
                </c:pt>
                <c:pt idx="14">
                  <c:v>348858</c:v>
                </c:pt>
                <c:pt idx="15">
                  <c:v>346896</c:v>
                </c:pt>
                <c:pt idx="16">
                  <c:v>473720</c:v>
                </c:pt>
                <c:pt idx="17">
                  <c:v>379104</c:v>
                </c:pt>
                <c:pt idx="18">
                  <c:v>476968</c:v>
                </c:pt>
                <c:pt idx="19">
                  <c:v>488070</c:v>
                </c:pt>
                <c:pt idx="20">
                  <c:v>489980</c:v>
                </c:pt>
                <c:pt idx="21">
                  <c:v>353070</c:v>
                </c:pt>
                <c:pt idx="22">
                  <c:v>545309</c:v>
                </c:pt>
                <c:pt idx="23">
                  <c:v>519701</c:v>
                </c:pt>
                <c:pt idx="24">
                  <c:v>426924</c:v>
                </c:pt>
                <c:pt idx="25">
                  <c:v>565521</c:v>
                </c:pt>
                <c:pt idx="26">
                  <c:v>411219</c:v>
                </c:pt>
                <c:pt idx="27">
                  <c:v>678639</c:v>
                </c:pt>
                <c:pt idx="28">
                  <c:v>622882</c:v>
                </c:pt>
                <c:pt idx="29">
                  <c:v>576365</c:v>
                </c:pt>
                <c:pt idx="30">
                  <c:v>554047</c:v>
                </c:pt>
                <c:pt idx="31">
                  <c:v>608027</c:v>
                </c:pt>
                <c:pt idx="32">
                  <c:v>566237</c:v>
                </c:pt>
                <c:pt idx="33">
                  <c:v>459079</c:v>
                </c:pt>
                <c:pt idx="34">
                  <c:v>621749</c:v>
                </c:pt>
                <c:pt idx="35">
                  <c:v>580619</c:v>
                </c:pt>
                <c:pt idx="36">
                  <c:v>652806</c:v>
                </c:pt>
                <c:pt idx="37">
                  <c:v>513200</c:v>
                </c:pt>
                <c:pt idx="38">
                  <c:v>355962</c:v>
                </c:pt>
                <c:pt idx="39">
                  <c:v>591597</c:v>
                </c:pt>
                <c:pt idx="40">
                  <c:v>536520</c:v>
                </c:pt>
                <c:pt idx="41">
                  <c:v>499746</c:v>
                </c:pt>
                <c:pt idx="42">
                  <c:v>528948</c:v>
                </c:pt>
                <c:pt idx="43">
                  <c:v>512922</c:v>
                </c:pt>
                <c:pt idx="44">
                  <c:v>536904</c:v>
                </c:pt>
                <c:pt idx="45">
                  <c:v>402708</c:v>
                </c:pt>
                <c:pt idx="46">
                  <c:v>518693</c:v>
                </c:pt>
                <c:pt idx="47">
                  <c:v>655962</c:v>
                </c:pt>
                <c:pt idx="48">
                  <c:v>619117</c:v>
                </c:pt>
                <c:pt idx="49">
                  <c:v>295189</c:v>
                </c:pt>
                <c:pt idx="50">
                  <c:v>659911</c:v>
                </c:pt>
                <c:pt idx="51">
                  <c:v>642321</c:v>
                </c:pt>
                <c:pt idx="52">
                  <c:v>601435</c:v>
                </c:pt>
                <c:pt idx="53">
                  <c:v>615667</c:v>
                </c:pt>
                <c:pt idx="54">
                  <c:v>643124</c:v>
                </c:pt>
                <c:pt idx="55">
                  <c:v>597289</c:v>
                </c:pt>
                <c:pt idx="56">
                  <c:v>589969</c:v>
                </c:pt>
                <c:pt idx="57">
                  <c:v>506467</c:v>
                </c:pt>
                <c:pt idx="58">
                  <c:v>531902</c:v>
                </c:pt>
                <c:pt idx="59">
                  <c:v>656681</c:v>
                </c:pt>
                <c:pt idx="60">
                  <c:v>611020</c:v>
                </c:pt>
                <c:pt idx="61">
                  <c:v>417039</c:v>
                </c:pt>
                <c:pt idx="62">
                  <c:v>611953</c:v>
                </c:pt>
                <c:pt idx="63">
                  <c:v>553962</c:v>
                </c:pt>
                <c:pt idx="64">
                  <c:v>608645</c:v>
                </c:pt>
                <c:pt idx="65">
                  <c:v>503778</c:v>
                </c:pt>
                <c:pt idx="66">
                  <c:v>593649</c:v>
                </c:pt>
                <c:pt idx="67">
                  <c:v>525669</c:v>
                </c:pt>
                <c:pt idx="68">
                  <c:v>539790</c:v>
                </c:pt>
                <c:pt idx="69">
                  <c:v>500001</c:v>
                </c:pt>
                <c:pt idx="70">
                  <c:v>347554</c:v>
                </c:pt>
                <c:pt idx="71">
                  <c:v>430147</c:v>
                </c:pt>
                <c:pt idx="72">
                  <c:v>436297</c:v>
                </c:pt>
                <c:pt idx="73">
                  <c:v>253868</c:v>
                </c:pt>
                <c:pt idx="74">
                  <c:v>615590</c:v>
                </c:pt>
                <c:pt idx="75">
                  <c:v>593885</c:v>
                </c:pt>
                <c:pt idx="76">
                  <c:v>668799</c:v>
                </c:pt>
                <c:pt idx="77">
                  <c:v>467716</c:v>
                </c:pt>
                <c:pt idx="78">
                  <c:v>593039</c:v>
                </c:pt>
                <c:pt idx="79">
                  <c:v>586661</c:v>
                </c:pt>
                <c:pt idx="80">
                  <c:v>556120</c:v>
                </c:pt>
                <c:pt idx="81">
                  <c:v>597324</c:v>
                </c:pt>
                <c:pt idx="82">
                  <c:v>530991</c:v>
                </c:pt>
                <c:pt idx="83">
                  <c:v>692068</c:v>
                </c:pt>
                <c:pt idx="84">
                  <c:v>618849</c:v>
                </c:pt>
                <c:pt idx="85">
                  <c:v>355997</c:v>
                </c:pt>
                <c:pt idx="86">
                  <c:v>723969</c:v>
                </c:pt>
                <c:pt idx="87">
                  <c:v>688893</c:v>
                </c:pt>
                <c:pt idx="88">
                  <c:v>765342</c:v>
                </c:pt>
                <c:pt idx="89">
                  <c:v>633727</c:v>
                </c:pt>
                <c:pt idx="90">
                  <c:v>622540</c:v>
                </c:pt>
                <c:pt idx="91">
                  <c:v>581344</c:v>
                </c:pt>
                <c:pt idx="92">
                  <c:v>614328</c:v>
                </c:pt>
                <c:pt idx="93">
                  <c:v>488707</c:v>
                </c:pt>
                <c:pt idx="94">
                  <c:v>622828</c:v>
                </c:pt>
                <c:pt idx="95">
                  <c:v>442481</c:v>
                </c:pt>
                <c:pt idx="96">
                  <c:v>573010</c:v>
                </c:pt>
                <c:pt idx="97">
                  <c:v>365380</c:v>
                </c:pt>
                <c:pt idx="98">
                  <c:v>568669</c:v>
                </c:pt>
                <c:pt idx="99">
                  <c:v>500344</c:v>
                </c:pt>
                <c:pt idx="100">
                  <c:v>520575.00000000006</c:v>
                </c:pt>
                <c:pt idx="101">
                  <c:v>532691</c:v>
                </c:pt>
                <c:pt idx="102">
                  <c:v>551085</c:v>
                </c:pt>
                <c:pt idx="103">
                  <c:v>497992</c:v>
                </c:pt>
                <c:pt idx="104">
                  <c:v>479164</c:v>
                </c:pt>
                <c:pt idx="105">
                  <c:v>437069</c:v>
                </c:pt>
                <c:pt idx="106">
                  <c:v>487799</c:v>
                </c:pt>
                <c:pt idx="107">
                  <c:v>594618</c:v>
                </c:pt>
                <c:pt idx="108">
                  <c:v>495657</c:v>
                </c:pt>
                <c:pt idx="109">
                  <c:v>262108</c:v>
                </c:pt>
                <c:pt idx="110">
                  <c:v>399068</c:v>
                </c:pt>
                <c:pt idx="111">
                  <c:v>563317</c:v>
                </c:pt>
                <c:pt idx="112">
                  <c:v>547913</c:v>
                </c:pt>
                <c:pt idx="113">
                  <c:v>531087</c:v>
                </c:pt>
                <c:pt idx="114">
                  <c:v>540618.66</c:v>
                </c:pt>
                <c:pt idx="115">
                  <c:v>502011.9</c:v>
                </c:pt>
                <c:pt idx="116">
                  <c:v>500286.77999999997</c:v>
                </c:pt>
                <c:pt idx="117">
                  <c:v>455322.24</c:v>
                </c:pt>
                <c:pt idx="118">
                  <c:v>453793.32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448704"/>
        <c:axId val="237289856"/>
      </c:lineChart>
      <c:dateAx>
        <c:axId val="22744870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Month</a:t>
                </a:r>
              </a:p>
            </c:rich>
          </c:tx>
          <c:layout>
            <c:manualLayout>
              <c:xMode val="edge"/>
              <c:yMode val="edge"/>
              <c:x val="0.5158597662771286"/>
              <c:y val="0.92537319062662049"/>
            </c:manualLayout>
          </c:layout>
          <c:overlay val="0"/>
          <c:spPr>
            <a:noFill/>
            <a:ln w="25400">
              <a:noFill/>
            </a:ln>
          </c:spPr>
        </c:title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7289856"/>
        <c:crosses val="autoZero"/>
        <c:auto val="1"/>
        <c:lblOffset val="100"/>
        <c:baseTimeUnit val="months"/>
        <c:majorUnit val="12"/>
        <c:majorTimeUnit val="months"/>
        <c:minorUnit val="7"/>
        <c:minorTimeUnit val="days"/>
      </c:dateAx>
      <c:valAx>
        <c:axId val="237289856"/>
        <c:scaling>
          <c:orientation val="minMax"/>
          <c:min val="20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kWh</a:t>
                </a:r>
              </a:p>
            </c:rich>
          </c:tx>
          <c:layout>
            <c:manualLayout>
              <c:xMode val="edge"/>
              <c:yMode val="edge"/>
              <c:x val="8.3472454090150229E-3"/>
              <c:y val="0.4477611705722413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744870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55" r="0.75000000000000155" t="1" header="0.5" footer="0.5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Metro_Dade!$A$135:$A$168</c:f>
              <c:numCache>
                <c:formatCode>m/d/yyyy</c:formatCode>
                <c:ptCount val="3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</c:numCache>
            </c:numRef>
          </c:cat>
          <c:val>
            <c:numRef>
              <c:f>Metro_Dade!$M$135:$M$168</c:f>
              <c:numCache>
                <c:formatCode>0.00%</c:formatCode>
                <c:ptCount val="34"/>
                <c:pt idx="0">
                  <c:v>0.41841222836737368</c:v>
                </c:pt>
                <c:pt idx="1">
                  <c:v>0.40229174216521968</c:v>
                </c:pt>
                <c:pt idx="2">
                  <c:v>0.17605711593755591</c:v>
                </c:pt>
                <c:pt idx="3">
                  <c:v>0.15997709994359188</c:v>
                </c:pt>
                <c:pt idx="4">
                  <c:v>0.14435278760883308</c:v>
                </c:pt>
                <c:pt idx="5">
                  <c:v>0.3549397497626765</c:v>
                </c:pt>
                <c:pt idx="6">
                  <c:v>4.9745463620436414E-2</c:v>
                </c:pt>
                <c:pt idx="7">
                  <c:v>-9.0631557236632299E-3</c:v>
                </c:pt>
                <c:pt idx="8">
                  <c:v>0.1046680572538301</c:v>
                </c:pt>
                <c:pt idx="9">
                  <c:v>-0.18183933677535136</c:v>
                </c:pt>
                <c:pt idx="10">
                  <c:v>0.17295396720471712</c:v>
                </c:pt>
                <c:pt idx="11">
                  <c:v>-0.36063941693590806</c:v>
                </c:pt>
                <c:pt idx="12">
                  <c:v>-7.4071380902287931E-2</c:v>
                </c:pt>
                <c:pt idx="13">
                  <c:v>2.6356963682278245E-2</c:v>
                </c:pt>
                <c:pt idx="14">
                  <c:v>-0.21451194733476153</c:v>
                </c:pt>
                <c:pt idx="15">
                  <c:v>-0.27369852792813976</c:v>
                </c:pt>
                <c:pt idx="16">
                  <c:v>-0.3198138871249715</c:v>
                </c:pt>
                <c:pt idx="17">
                  <c:v>-0.15943142709715696</c:v>
                </c:pt>
                <c:pt idx="18">
                  <c:v>-0.11477977318726507</c:v>
                </c:pt>
                <c:pt idx="19">
                  <c:v>-0.14337810315407051</c:v>
                </c:pt>
                <c:pt idx="20">
                  <c:v>-0.22001927309189884</c:v>
                </c:pt>
                <c:pt idx="21">
                  <c:v>-0.10566249306844389</c:v>
                </c:pt>
                <c:pt idx="22">
                  <c:v>-0.216799822744</c:v>
                </c:pt>
                <c:pt idx="23">
                  <c:v>0.34382719258002048</c:v>
                </c:pt>
                <c:pt idx="24">
                  <c:v>-0.13499415367969148</c:v>
                </c:pt>
                <c:pt idx="25">
                  <c:v>-0.28264272811867097</c:v>
                </c:pt>
                <c:pt idx="26">
                  <c:v>-0.29824203534921012</c:v>
                </c:pt>
                <c:pt idx="27">
                  <c:v>0.12585940872679591</c:v>
                </c:pt>
                <c:pt idx="28">
                  <c:v>5.2515007443691974E-2</c:v>
                </c:pt>
                <c:pt idx="29">
                  <c:v>-3.0111265255091668E-3</c:v>
                </c:pt>
                <c:pt idx="30">
                  <c:v>-1.8992242576009066E-2</c:v>
                </c:pt>
                <c:pt idx="31">
                  <c:v>8.072218027598943E-3</c:v>
                </c:pt>
                <c:pt idx="32">
                  <c:v>4.4082568807339406E-2</c:v>
                </c:pt>
                <c:pt idx="33">
                  <c:v>4.1762833785969677E-2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801664"/>
        <c:axId val="238803200"/>
      </c:lineChart>
      <c:dateAx>
        <c:axId val="238801664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8803200"/>
        <c:crosses val="autoZero"/>
        <c:auto val="1"/>
        <c:lblOffset val="100"/>
        <c:baseTimeUnit val="months"/>
      </c:dateAx>
      <c:valAx>
        <c:axId val="238803200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88016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drawings/_rels/drawing2.xml.rels>&#65279;<?xml version="1.0" encoding="UTF-8" standalone="yes"?>
<Relationships xmlns="http://schemas.openxmlformats.org/package/2006/relationships">
  <Relationship Id="rId2" Type="http://schemas.openxmlformats.org/officeDocument/2006/relationships/chart" Target="../charts/chart2.xml" />
  <Relationship Id="rId1" Type="http://schemas.openxmlformats.org/officeDocument/2006/relationships/chart" Target="../charts/chart1.xml" />
</Relationships>
</file>

<file path=xl/drawings/_rels/vmlDrawing1.vml.rels>&#65279;<?xml version="1.0" encoding="UTF-8" standalone="yes"?>
<Relationships xmlns="http://schemas.openxmlformats.org/package/2006/relationships">
  <Relationship Id="rId2" Type="http://schemas.openxmlformats.org/officeDocument/2006/relationships/image" Target="../media/image2.emf" />
  <Relationship Id="rId1" Type="http://schemas.openxmlformats.org/officeDocument/2006/relationships/image" Target="../media/image1.emf" />
</Relationships>
</file>

<file path=xl/drawings/_rels/vmlDrawing2.v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3.emf" />
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10</xdr:col>
          <xdr:colOff>228600</xdr:colOff>
          <xdr:row>33</xdr:row>
          <xdr:rowOff>57150</xdr:rowOff>
        </xdr:to>
        <xdr:sp macro="" textlink="">
          <xdr:nvSpPr>
            <xdr:cNvPr id="165889" name="Object 1" hidden="1">
              <a:extLst>
                <a:ext uri="{63B3BB69-23CF-44E3-9099-C40C66FF867C}">
                  <a14:compatExt spid="_x0000_s165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323850</xdr:colOff>
          <xdr:row>34</xdr:row>
          <xdr:rowOff>66675</xdr:rowOff>
        </xdr:from>
        <xdr:to>
          <xdr:col>8</xdr:col>
          <xdr:colOff>266700</xdr:colOff>
          <xdr:row>54</xdr:row>
          <xdr:rowOff>95250</xdr:rowOff>
        </xdr:to>
        <xdr:sp macro="" textlink="">
          <xdr:nvSpPr>
            <xdr:cNvPr id="165890" name="Object 2" hidden="1">
              <a:extLst>
                <a:ext uri="{63B3BB69-23CF-44E3-9099-C40C66FF867C}">
                  <a14:compatExt spid="_x0000_s165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161925</xdr:colOff>
      <xdr:row>140</xdr:row>
      <xdr:rowOff>66675</xdr:rowOff>
    </xdr:from>
    <xdr:to>
      <xdr:col>22</xdr:col>
      <xdr:colOff>381000</xdr:colOff>
      <xdr:row>161</xdr:row>
      <xdr:rowOff>47625</xdr:rowOff>
    </xdr:to>
    <xdr:graphicFrame macro="">
      <xdr:nvGraphicFramePr>
        <xdr:cNvPr id="6371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161925</xdr:colOff>
      <xdr:row>162</xdr:row>
      <xdr:rowOff>19050</xdr:rowOff>
    </xdr:from>
    <xdr:to>
      <xdr:col>22</xdr:col>
      <xdr:colOff>266700</xdr:colOff>
      <xdr:row>187</xdr:row>
      <xdr:rowOff>85725</xdr:rowOff>
    </xdr:to>
    <xdr:graphicFrame macro="">
      <xdr:nvGraphicFramePr>
        <xdr:cNvPr id="637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0.86226</cdr:x>
      <cdr:y>0.16721</cdr:y>
    </cdr:from>
    <cdr:to>
      <cdr:x>0.86644</cdr:x>
      <cdr:y>0.80587</cdr:y>
    </cdr:to>
    <cdr:sp macro="" textlink="">
      <cdr:nvSpPr>
        <cdr:cNvPr id="14338" name="AutoShap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4919612" y="533546"/>
          <a:ext cx="23848" cy="2037884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2</xdr:row>
          <xdr:rowOff>47625</xdr:rowOff>
        </xdr:from>
        <xdr:to>
          <xdr:col>18</xdr:col>
          <xdr:colOff>76200</xdr:colOff>
          <xdr:row>22</xdr:row>
          <xdr:rowOff>95250</xdr:rowOff>
        </xdr:to>
        <xdr:sp macro="" textlink="">
          <xdr:nvSpPr>
            <xdr:cNvPr id="164865" name="Object 1" hidden="1">
              <a:extLst>
                <a:ext uri="{63B3BB69-23CF-44E3-9099-C40C66FF867C}">
                  <a14:compatExt spid="_x0000_s164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pivotCache/pivotCacheDefinition1.xml><?xml version="1.0" encoding="utf-8"?>
<pivotCacheDefinition xmlns="http://schemas.openxmlformats.org/spreadsheetml/2006/main" xmlns:r="http://schemas.openxmlformats.org/officeDocument/2006/relationships" invalid="1" refreshedBy="Richard Feldman" refreshedDate="40130.624841666664" createdVersion="1" refreshedVersion="2" recordCount="9711" upgradeOnRefresh="1">
  <cacheSource type="worksheet">
    <worksheetSource ref="L1:P9712" sheet="Seminole"/>
  </cacheSource>
  <cacheFields count="5">
    <cacheField name="Date" numFmtId="0">
      <sharedItems containsSemiMixedTypes="0" containsNonDate="0" containsDate="1" containsString="0"/>
    </cacheField>
    <cacheField name="Month" numFmtId="0">
      <sharedItems containsSemiMixedTypes="0" containsString="0" containsNumber="1" containsInteger="1" minValue="1" maxValue="12" count="12">
        <n v="6"/>
        <n v="7"/>
        <n v="8"/>
        <n v="9"/>
        <n v="10"/>
        <n v="11"/>
        <n v="12"/>
        <n v="1"/>
        <n v="2"/>
        <n v="3"/>
        <n v="4"/>
        <n v="5"/>
      </sharedItems>
    </cacheField>
    <cacheField name="Year" numFmtId="0">
      <sharedItems containsSemiMixedTypes="0" containsString="0" containsNumber="1" containsInteger="1" minValue="2014" maxValue="2040" count="27">
        <n v="2014"/>
        <n v="2015"/>
        <n v="2016"/>
        <n v="2017"/>
        <n v="2018"/>
        <n v="2019"/>
        <n v="2020"/>
        <n v="2021"/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  <n v="2039"/>
        <n v="2040"/>
      </sharedItems>
    </cacheField>
    <cacheField name="DOW" numFmtId="0">
      <sharedItems containsSemiMixedTypes="0" containsString="0" containsNumber="1" containsInteger="1" minValue="1" maxValue="7" count="7">
        <n v="1"/>
        <n v="2"/>
        <n v="3"/>
        <n v="4"/>
        <n v="5"/>
        <n v="6"/>
        <n v="7"/>
      </sharedItems>
    </cacheField>
    <cacheField name="Weekday" numFmtId="0">
      <sharedItems count="2">
        <s v="WE"/>
        <s v="WD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&#65279;<?xml version="1.0" encoding="UTF-8" standalone="yes"?>
<Relationships xmlns="http://schemas.openxmlformats.org/package/2006/relationships">
  <Relationship Id="rId1" Type="http://schemas.openxmlformats.org/officeDocument/2006/relationships/pivotCacheDefinition" Target="../pivotCache/pivotCacheDefinition1.xml" />
</Relationships>
</file>

<file path=xl/pivotTables/pivotTable1.xml><?xml version="1.0" encoding="utf-8"?>
<pivotTableDefinition xmlns="http://schemas.openxmlformats.org/spreadsheetml/2006/main" name="PivotTable1" cacheId="0" dataOnRows="1" applyNumberFormats="0" applyBorderFormats="0" applyFontFormats="0" applyPatternFormats="0" applyAlignmentFormats="0" applyWidthHeightFormats="1" dataCaption="Data" updatedVersion="2" showMemberPropertyTips="0" useAutoFormatting="1" rowGrandTotals="0" colGrandTotals="0" itemPrintTitles="1" createdVersion="1" indent="0" compact="0" compactData="0" gridDropZones="1">
  <location ref="A3:D350" firstHeaderRow="1" firstDataRow="2" firstDataCol="2"/>
  <pivotFields count="5">
    <pivotField compact="0" numFmtId="14" outline="0" subtotalTop="0" showAll="0" includeNewItemsInFilter="1"/>
    <pivotField axis="axisRow" compact="0" outline="0" subtotalTop="0" showAll="0" includeNewItemsInFilter="1">
      <items count="13">
        <item x="7"/>
        <item x="8"/>
        <item x="9"/>
        <item x="10"/>
        <item x="11"/>
        <item x="0"/>
        <item x="1"/>
        <item x="2"/>
        <item x="3"/>
        <item x="4"/>
        <item x="5"/>
        <item x="6"/>
        <item t="default"/>
      </items>
    </pivotField>
    <pivotField axis="axisRow" compact="0" outline="0" subtotalTop="0" showAll="0" includeNewItemsInFilter="1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t="default"/>
      </items>
    </pivotField>
    <pivotField compact="0" outline="0" subtotalTop="0" showAll="0" includeNewItemsInFilter="1"/>
    <pivotField axis="axisCol" dataField="1" compact="0" outline="0" subtotalTop="0" showAll="0" includeNewItemsInFilter="1">
      <items count="3">
        <item x="1"/>
        <item x="0"/>
        <item t="default"/>
      </items>
    </pivotField>
  </pivotFields>
  <rowFields count="2">
    <field x="2"/>
    <field x="1"/>
  </rowFields>
  <rowItems count="346">
    <i>
      <x/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2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3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4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5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6"/>
    </i>
    <i>
      <x v="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7"/>
    </i>
    <i>
      <x v="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8"/>
    </i>
    <i>
      <x v="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9"/>
    </i>
    <i>
      <x v="1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0"/>
    </i>
    <i>
      <x v="1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1"/>
    </i>
    <i>
      <x v="1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2"/>
    </i>
    <i>
      <x v="1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3"/>
    </i>
    <i>
      <x v="1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4"/>
    </i>
    <i>
      <x v="1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5"/>
    </i>
    <i>
      <x v="1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6"/>
    </i>
    <i>
      <x v="1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7"/>
    </i>
    <i>
      <x v="1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8"/>
    </i>
    <i>
      <x v="1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9"/>
    </i>
    <i>
      <x v="2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20"/>
    </i>
    <i>
      <x v="2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21"/>
    </i>
    <i>
      <x v="2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22"/>
    </i>
    <i>
      <x v="2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23"/>
    </i>
    <i>
      <x v="2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24"/>
    </i>
    <i>
      <x v="2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25"/>
    </i>
    <i>
      <x v="2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26"/>
    </i>
  </rowItems>
  <colFields count="1">
    <field x="4"/>
  </colFields>
  <colItems count="2">
    <i>
      <x/>
    </i>
    <i>
      <x v="1"/>
    </i>
  </colItems>
  <dataFields count="1">
    <dataField name="Count of Weekday" fld="4" subtotal="count" baseField="0" baseItem="0"/>
  </data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 standalone="yes"?>
<Relationships xmlns="http://schemas.openxmlformats.org/package/2006/relationships">
  <Relationship Id="rId3" Type="http://schemas.openxmlformats.org/officeDocument/2006/relationships/vmlDrawing" Target="../drawings/vmlDrawing1.vml" />
  <Relationship Id="rId7" Type="http://schemas.openxmlformats.org/officeDocument/2006/relationships/image" Target="../media/image2.emf" />
  <Relationship Id="rId2" Type="http://schemas.openxmlformats.org/officeDocument/2006/relationships/drawing" Target="../drawings/drawing1.xml" />
  <Relationship Id="rId1" Type="http://schemas.openxmlformats.org/officeDocument/2006/relationships/printerSettings" Target="../printerSettings/printerSettings1.bin" />
  <Relationship Id="rId6" Type="http://schemas.openxmlformats.org/officeDocument/2006/relationships/package" Target="../embeddings/Microsoft_Word_Document2.docx" />
  <Relationship Id="rId5" Type="http://schemas.openxmlformats.org/officeDocument/2006/relationships/image" Target="../media/image1.emf" />
  <Relationship Id="rId4" Type="http://schemas.openxmlformats.org/officeDocument/2006/relationships/package" Target="../embeddings/Microsoft_Word_Document1.docx" />
</Relationships>
</file>

<file path=xl/worksheets/_rels/sheet10.xml.rels>&#65279;<?xml version="1.0" encoding="UTF-8" standalone="yes"?>
<Relationships xmlns="http://schemas.openxmlformats.org/package/2006/relationships">
  <Relationship Id="rId1" Type="http://schemas.openxmlformats.org/officeDocument/2006/relationships/printerSettings" Target="../printerSettings/printerSettings10.bin" />
</Relationships>
</file>

<file path=xl/worksheets/_rels/sheet11.xml.rels>&#65279;<?xml version="1.0" encoding="UTF-8" standalone="yes"?>
<Relationships xmlns="http://schemas.openxmlformats.org/package/2006/relationships">
  <Relationship Id="rId1" Type="http://schemas.openxmlformats.org/officeDocument/2006/relationships/printerSettings" Target="../printerSettings/printerSettings11.bin" />
</Relationships>
</file>

<file path=xl/worksheets/_rels/sheet12.xml.rels>&#65279;<?xml version="1.0" encoding="UTF-8" standalone="yes"?>
<Relationships xmlns="http://schemas.openxmlformats.org/package/2006/relationships">
  <Relationship Id="rId1" Type="http://schemas.openxmlformats.org/officeDocument/2006/relationships/printerSettings" Target="../printerSettings/printerSettings12.bin" />
</Relationships>
</file>

<file path=xl/worksheets/_rels/sheet14.xml.rels>&#65279;<?xml version="1.0" encoding="UTF-8" standalone="yes"?>
<Relationships xmlns="http://schemas.openxmlformats.org/package/2006/relationships">
  <Relationship Id="rId1" Type="http://schemas.openxmlformats.org/officeDocument/2006/relationships/printerSettings" Target="../printerSettings/printerSettings13.bin" />
</Relationships>
</file>

<file path=xl/worksheets/_rels/sheet15.xml.rels>&#65279;<?xml version="1.0" encoding="UTF-8" standalone="yes"?>
<Relationships xmlns="http://schemas.openxmlformats.org/package/2006/relationships">
  <Relationship Id="rId1" Type="http://schemas.openxmlformats.org/officeDocument/2006/relationships/printerSettings" Target="../printerSettings/printerSettings14.bin" />
</Relationships>
</file>

<file path=xl/worksheets/_rels/sheet18.xml.rels>&#65279;<?xml version="1.0" encoding="UTF-8" standalone="yes"?>
<Relationships xmlns="http://schemas.openxmlformats.org/package/2006/relationships">
  <Relationship Id="rId1" Type="http://schemas.openxmlformats.org/officeDocument/2006/relationships/printerSettings" Target="../printerSettings/printerSettings15.bin" />
</Relationships>
</file>

<file path=xl/worksheets/_rels/sheet19.xml.rels>&#65279;<?xml version="1.0" encoding="UTF-8" standalone="yes"?>
<Relationships xmlns="http://schemas.openxmlformats.org/package/2006/relationships">
  <Relationship Id="rId1" Type="http://schemas.openxmlformats.org/officeDocument/2006/relationships/printerSettings" Target="../printerSettings/printerSettings16.bin" />
</Relationships>
</file>

<file path=xl/worksheets/_rels/sheet2.xml.rels>&#65279;<?xml version="1.0" encoding="UTF-8" standalone="yes"?>
<Relationships xmlns="http://schemas.openxmlformats.org/package/2006/relationships">
  <Relationship Id="rId1" Type="http://schemas.openxmlformats.org/officeDocument/2006/relationships/printerSettings" Target="../printerSettings/printerSettings2.bin" />
</Relationships>
</file>

<file path=xl/worksheets/_rels/sheet20.xml.rels>&#65279;<?xml version="1.0" encoding="UTF-8" standalone="yes"?>
<Relationships xmlns="http://schemas.openxmlformats.org/package/2006/relationships">
  <Relationship Id="rId1" Type="http://schemas.openxmlformats.org/officeDocument/2006/relationships/drawing" Target="../drawings/drawing2.xml" />
</Relationships>
</file>

<file path=xl/worksheets/_rels/sheet21.xml.rels>&#65279;<?xml version="1.0" encoding="UTF-8" standalone="yes"?>
<Relationships xmlns="http://schemas.openxmlformats.org/package/2006/relationships">
  <Relationship Id="rId3" Type="http://schemas.openxmlformats.org/officeDocument/2006/relationships/vmlDrawing" Target="../drawings/vmlDrawing2.vml" />
  <Relationship Id="rId2" Type="http://schemas.openxmlformats.org/officeDocument/2006/relationships/drawing" Target="../drawings/drawing4.xml" />
  <Relationship Id="rId1" Type="http://schemas.openxmlformats.org/officeDocument/2006/relationships/printerSettings" Target="../printerSettings/printerSettings17.bin" />
  <Relationship Id="rId5" Type="http://schemas.openxmlformats.org/officeDocument/2006/relationships/image" Target="../media/image3.emf" />
  <Relationship Id="rId4" Type="http://schemas.openxmlformats.org/officeDocument/2006/relationships/package" Target="../embeddings/Microsoft_Word_Document3.docx" />
</Relationships>
</file>

<file path=xl/worksheets/_rels/sheet22.xml.rels>&#65279;<?xml version="1.0" encoding="UTF-8" standalone="yes"?>
<Relationships xmlns="http://schemas.openxmlformats.org/package/2006/relationships">
  <Relationship Id="rId1" Type="http://schemas.openxmlformats.org/officeDocument/2006/relationships/printerSettings" Target="../printerSettings/printerSettings18.bin" />
</Relationships>
</file>

<file path=xl/worksheets/_rels/sheet23.xml.rels>&#65279;<?xml version="1.0" encoding="UTF-8" standalone="yes"?>
<Relationships xmlns="http://schemas.openxmlformats.org/package/2006/relationships">
  <Relationship Id="rId1" Type="http://schemas.openxmlformats.org/officeDocument/2006/relationships/printerSettings" Target="../printerSettings/printerSettings19.bin" />
</Relationships>
</file>

<file path=xl/worksheets/_rels/sheet26.xml.rels>&#65279;<?xml version="1.0" encoding="UTF-8" standalone="yes"?>
<Relationships xmlns="http://schemas.openxmlformats.org/package/2006/relationships">
  <Relationship Id="rId1" Type="http://schemas.openxmlformats.org/officeDocument/2006/relationships/pivotTable" Target="../pivotTables/pivotTable1.xml" />
</Relationships>
</file>

<file path=xl/worksheets/_rels/sheet3.xml.rels>&#65279;<?xml version="1.0" encoding="UTF-8" standalone="yes"?>
<Relationships xmlns="http://schemas.openxmlformats.org/package/2006/relationships">
  <Relationship Id="rId1" Type="http://schemas.openxmlformats.org/officeDocument/2006/relationships/printerSettings" Target="../printerSettings/printerSettings3.bin" />
</Relationships>
</file>

<file path=xl/worksheets/_rels/sheet4.xml.rels>&#65279;<?xml version="1.0" encoding="UTF-8" standalone="yes"?>
<Relationships xmlns="http://schemas.openxmlformats.org/package/2006/relationships">
  <Relationship Id="rId1" Type="http://schemas.openxmlformats.org/officeDocument/2006/relationships/printerSettings" Target="../printerSettings/printerSettings4.bin" />
</Relationships>
</file>

<file path=xl/worksheets/_rels/sheet5.xml.rels>&#65279;<?xml version="1.0" encoding="UTF-8" standalone="yes"?>
<Relationships xmlns="http://schemas.openxmlformats.org/package/2006/relationships">
  <Relationship Id="rId1" Type="http://schemas.openxmlformats.org/officeDocument/2006/relationships/printerSettings" Target="../printerSettings/printerSettings5.bin" />
</Relationships>
</file>

<file path=xl/worksheets/_rels/sheet6.xml.rels>&#65279;<?xml version="1.0" encoding="UTF-8" standalone="yes"?>
<Relationships xmlns="http://schemas.openxmlformats.org/package/2006/relationships">
  <Relationship Id="rId1" Type="http://schemas.openxmlformats.org/officeDocument/2006/relationships/printerSettings" Target="../printerSettings/printerSettings6.bin" />
</Relationships>
</file>

<file path=xl/worksheets/_rels/sheet7.xml.rels>&#65279;<?xml version="1.0" encoding="UTF-8" standalone="yes"?>
<Relationships xmlns="http://schemas.openxmlformats.org/package/2006/relationships">
  <Relationship Id="rId1" Type="http://schemas.openxmlformats.org/officeDocument/2006/relationships/printerSettings" Target="../printerSettings/printerSettings7.bin" />
</Relationships>
</file>

<file path=xl/worksheets/_rels/sheet8.xml.rels>&#65279;<?xml version="1.0" encoding="UTF-8" standalone="yes"?>
<Relationships xmlns="http://schemas.openxmlformats.org/package/2006/relationships">
  <Relationship Id="rId1" Type="http://schemas.openxmlformats.org/officeDocument/2006/relationships/printerSettings" Target="../printerSettings/printerSettings8.bin" />
</Relationships>
</file>

<file path=xl/worksheets/_rels/sheet9.xml.rels>&#65279;<?xml version="1.0" encoding="UTF-8" standalone="yes"?>
<Relationships xmlns="http://schemas.openxmlformats.org/package/2006/relationships">
  <Relationship Id="rId1" Type="http://schemas.openxmlformats.org/officeDocument/2006/relationships/printerSettings" Target="../printerSettings/printerSettings9.bin" />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/>
  <dimension ref="J1"/>
  <sheetViews>
    <sheetView tabSelected="1" workbookViewId="0">
      <selection activeCell="J1" sqref="J1"/>
    </sheetView>
  </sheetViews>
  <sheetFormatPr defaultRowHeight="12.75" x14ac:dyDescent="0.2"/>
  <cols>
    <col min="10" max="10" width="12.28515625" customWidth="1"/>
  </cols>
  <sheetData>
    <row r="1" spans="10:10" ht="25.5" x14ac:dyDescent="0.2">
      <c r="J1" s="430" t="s">
        <v>253</v>
      </c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65889" r:id="rId4">
          <objectPr defaultSize="0" r:id="rId5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10</xdr:col>
                <xdr:colOff>228600</xdr:colOff>
                <xdr:row>33</xdr:row>
                <xdr:rowOff>57150</xdr:rowOff>
              </to>
            </anchor>
          </objectPr>
        </oleObject>
      </mc:Choice>
      <mc:Fallback>
        <oleObject progId="Word.Document.12" shapeId="165889" r:id="rId4"/>
      </mc:Fallback>
    </mc:AlternateContent>
    <mc:AlternateContent xmlns:mc="http://schemas.openxmlformats.org/markup-compatibility/2006">
      <mc:Choice Requires="x14">
        <oleObject progId="Word.Document.12" shapeId="165890" r:id="rId6">
          <objectPr defaultSize="0" autoPict="0" r:id="rId7">
            <anchor moveWithCells="1">
              <from>
                <xdr:col>0</xdr:col>
                <xdr:colOff>323850</xdr:colOff>
                <xdr:row>34</xdr:row>
                <xdr:rowOff>66675</xdr:rowOff>
              </from>
              <to>
                <xdr:col>8</xdr:col>
                <xdr:colOff>266700</xdr:colOff>
                <xdr:row>54</xdr:row>
                <xdr:rowOff>95250</xdr:rowOff>
              </to>
            </anchor>
          </objectPr>
        </oleObject>
      </mc:Choice>
      <mc:Fallback>
        <oleObject progId="Word.Document.12" shapeId="165890" r:id="rId6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92D050"/>
  </sheetPr>
  <dimension ref="A1:AN812"/>
  <sheetViews>
    <sheetView zoomScale="110" zoomScaleNormal="110" workbookViewId="0">
      <pane xSplit="2" ySplit="1" topLeftCell="C2" activePane="bottomRight" state="frozen"/>
      <selection activeCell="J188" sqref="J188"/>
      <selection pane="topRight" activeCell="J188" sqref="J188"/>
      <selection pane="bottomLeft" activeCell="J188" sqref="J188"/>
      <selection pane="bottomRight" activeCell="A2" sqref="A2"/>
    </sheetView>
  </sheetViews>
  <sheetFormatPr defaultColWidth="9.140625" defaultRowHeight="12" x14ac:dyDescent="0.2"/>
  <cols>
    <col min="1" max="1" width="11.28515625" style="42" customWidth="1"/>
    <col min="2" max="2" width="6.140625" style="42" bestFit="1" customWidth="1"/>
    <col min="3" max="3" width="19.28515625" style="3" bestFit="1" customWidth="1"/>
    <col min="4" max="4" width="10.42578125" style="3" bestFit="1" customWidth="1"/>
    <col min="5" max="5" width="14.85546875" style="45" bestFit="1" customWidth="1"/>
    <col min="6" max="7" width="6.42578125" style="12" bestFit="1" customWidth="1"/>
    <col min="8" max="8" width="8.7109375" style="12" customWidth="1"/>
    <col min="9" max="9" width="5.85546875" style="12" bestFit="1" customWidth="1"/>
    <col min="10" max="10" width="16.28515625" style="2" bestFit="1" customWidth="1"/>
    <col min="11" max="11" width="5" style="2" bestFit="1" customWidth="1"/>
    <col min="12" max="12" width="5.7109375" style="2" bestFit="1" customWidth="1"/>
    <col min="13" max="13" width="8" style="2" bestFit="1" customWidth="1"/>
    <col min="14" max="15" width="10.85546875" style="2" bestFit="1" customWidth="1"/>
    <col min="16" max="16" width="9.140625" style="2" customWidth="1"/>
    <col min="17" max="17" width="13.7109375" style="2" customWidth="1"/>
    <col min="18" max="18" width="12.28515625" style="2" bestFit="1" customWidth="1"/>
    <col min="19" max="19" width="15.85546875" style="2" bestFit="1" customWidth="1"/>
    <col min="20" max="35" width="9.140625" style="2"/>
    <col min="36" max="36" width="9.85546875" style="2" bestFit="1" customWidth="1"/>
    <col min="37" max="16384" width="9.140625" style="2"/>
  </cols>
  <sheetData>
    <row r="1" spans="1:40" s="56" customFormat="1" ht="36" x14ac:dyDescent="0.2">
      <c r="A1" s="431" t="s">
        <v>261</v>
      </c>
      <c r="B1" s="10" t="s">
        <v>4</v>
      </c>
      <c r="C1" s="10" t="s">
        <v>5</v>
      </c>
      <c r="D1" s="178" t="s">
        <v>1</v>
      </c>
      <c r="E1" s="178" t="s">
        <v>8</v>
      </c>
      <c r="F1" s="163" t="s">
        <v>2</v>
      </c>
      <c r="G1" s="163" t="s">
        <v>27</v>
      </c>
      <c r="H1" s="126" t="s">
        <v>28</v>
      </c>
      <c r="I1" s="126" t="s">
        <v>9</v>
      </c>
      <c r="J1" s="2" t="s">
        <v>149</v>
      </c>
      <c r="K1" s="56" t="s">
        <v>3</v>
      </c>
      <c r="L1" s="56" t="s">
        <v>6</v>
      </c>
      <c r="M1" s="131"/>
      <c r="N1" s="131"/>
      <c r="Q1" s="341" t="s">
        <v>213</v>
      </c>
      <c r="R1" s="56" t="s">
        <v>214</v>
      </c>
      <c r="AH1" s="56" t="s">
        <v>197</v>
      </c>
      <c r="AJ1" s="56" t="s">
        <v>199</v>
      </c>
      <c r="AK1" s="56" t="s">
        <v>198</v>
      </c>
    </row>
    <row r="2" spans="1:40" s="56" customFormat="1" x14ac:dyDescent="0.2">
      <c r="A2" s="178">
        <v>2004</v>
      </c>
      <c r="B2" s="178">
        <v>1</v>
      </c>
      <c r="C2" s="310">
        <f>AJ2/1000</f>
        <v>50156.767999999996</v>
      </c>
      <c r="D2" s="306"/>
      <c r="E2" s="306">
        <f>+AJ2*1.0216537/1000</f>
        <v>51242.847607241609</v>
      </c>
      <c r="F2" s="306"/>
      <c r="G2" s="306">
        <f>AK2/1000</f>
        <v>105.20478975750001</v>
      </c>
      <c r="H2" s="307">
        <f t="shared" ref="H2:H17" si="0">+(E2/(G2*I2))</f>
        <v>0.65467356885349048</v>
      </c>
      <c r="I2" s="306">
        <v>744</v>
      </c>
      <c r="J2" s="306"/>
      <c r="K2" s="131">
        <v>2004</v>
      </c>
      <c r="L2" s="131">
        <v>1</v>
      </c>
      <c r="N2" s="56" t="s">
        <v>201</v>
      </c>
      <c r="O2" s="135">
        <f>AVERAGE(G2,G14,G26,G38,G50,G62,G74,G86,G98,G110,G122)</f>
        <v>110.59057273110001</v>
      </c>
      <c r="P2" s="56">
        <f>O2/MAX(O$2:O$13)</f>
        <v>0.75963721981873966</v>
      </c>
      <c r="Q2" s="56">
        <f>P2*35</f>
        <v>26.587302693655889</v>
      </c>
      <c r="AE2" s="56">
        <v>1.0216537000000001</v>
      </c>
      <c r="AJ2" s="309">
        <v>50156768</v>
      </c>
      <c r="AK2" s="306">
        <f>AN2*$AE$2</f>
        <v>105204.78975750001</v>
      </c>
      <c r="AM2" s="309">
        <v>50156768</v>
      </c>
      <c r="AN2" s="306">
        <v>102975</v>
      </c>
    </row>
    <row r="3" spans="1:40" s="56" customFormat="1" x14ac:dyDescent="0.2">
      <c r="A3" s="178">
        <v>2004</v>
      </c>
      <c r="B3" s="178">
        <v>2</v>
      </c>
      <c r="C3" s="310">
        <f t="shared" ref="C3:C66" si="1">AJ3/1000</f>
        <v>51404.425999999999</v>
      </c>
      <c r="D3" s="306">
        <f>C2</f>
        <v>50156.767999999996</v>
      </c>
      <c r="E3" s="306">
        <f t="shared" ref="E3:E66" si="2">+AJ3*1.0216537/1000</f>
        <v>52517.522019276206</v>
      </c>
      <c r="F3" s="306"/>
      <c r="G3" s="306">
        <f>AK3/1000</f>
        <v>110.81469022420001</v>
      </c>
      <c r="H3" s="307">
        <f t="shared" si="0"/>
        <v>0.6809224448955985</v>
      </c>
      <c r="I3" s="306">
        <v>696</v>
      </c>
      <c r="J3" s="306"/>
      <c r="K3" s="131">
        <v>2004</v>
      </c>
      <c r="L3" s="131">
        <v>2</v>
      </c>
      <c r="N3" s="56" t="s">
        <v>202</v>
      </c>
      <c r="O3" s="135">
        <f t="shared" ref="O3:O4" si="3">AVERAGE(G3,G15,G27,G39,G51,G63,G75,G87,G99,G111,G123)</f>
        <v>112.6671904569364</v>
      </c>
      <c r="P3" s="56">
        <f t="shared" ref="P3:P13" si="4">O3/MAX(O$2:O$13)</f>
        <v>0.77390133001298089</v>
      </c>
      <c r="Q3" s="56">
        <f t="shared" ref="Q3:Q13" si="5">P3*35</f>
        <v>27.086546550454329</v>
      </c>
      <c r="AJ3" s="309">
        <v>51404426</v>
      </c>
      <c r="AK3" s="306">
        <f t="shared" ref="AK3:AK66" si="6">AN3*$AE$2</f>
        <v>110814.69022420001</v>
      </c>
      <c r="AM3" s="309">
        <v>51404426</v>
      </c>
      <c r="AN3" s="306">
        <v>108466</v>
      </c>
    </row>
    <row r="4" spans="1:40" s="56" customFormat="1" x14ac:dyDescent="0.2">
      <c r="A4" s="178">
        <v>2004</v>
      </c>
      <c r="B4" s="178">
        <v>3</v>
      </c>
      <c r="C4" s="310">
        <f t="shared" si="1"/>
        <v>55739.298999999999</v>
      </c>
      <c r="D4" s="306">
        <f t="shared" ref="D4:D67" si="7">C3</f>
        <v>51404.425999999999</v>
      </c>
      <c r="E4" s="306">
        <f t="shared" si="2"/>
        <v>56946.26105875631</v>
      </c>
      <c r="F4" s="306"/>
      <c r="G4" s="306">
        <f t="shared" ref="G4:G67" si="8">AK4/1000</f>
        <v>112.5923676622</v>
      </c>
      <c r="H4" s="307">
        <f t="shared" si="0"/>
        <v>0.67980339214206675</v>
      </c>
      <c r="I4" s="306">
        <v>744</v>
      </c>
      <c r="J4" s="306"/>
      <c r="K4" s="131">
        <v>2004</v>
      </c>
      <c r="L4" s="131">
        <v>3</v>
      </c>
      <c r="N4" s="56" t="s">
        <v>203</v>
      </c>
      <c r="O4" s="135">
        <f t="shared" si="3"/>
        <v>119.56067156280004</v>
      </c>
      <c r="P4" s="56">
        <f t="shared" si="4"/>
        <v>0.82125206428274444</v>
      </c>
      <c r="Q4" s="56">
        <f t="shared" si="5"/>
        <v>28.743822249896056</v>
      </c>
      <c r="AJ4" s="309">
        <v>55739299</v>
      </c>
      <c r="AK4" s="306">
        <f t="shared" si="6"/>
        <v>112592.36766220001</v>
      </c>
      <c r="AM4" s="309">
        <v>55739299</v>
      </c>
      <c r="AN4" s="306">
        <v>110206</v>
      </c>
    </row>
    <row r="5" spans="1:40" s="56" customFormat="1" x14ac:dyDescent="0.2">
      <c r="A5" s="178">
        <v>2004</v>
      </c>
      <c r="B5" s="178">
        <v>4</v>
      </c>
      <c r="C5" s="310">
        <f t="shared" si="1"/>
        <v>56127.402999999998</v>
      </c>
      <c r="D5" s="306">
        <f t="shared" si="7"/>
        <v>55739.298999999999</v>
      </c>
      <c r="E5" s="306">
        <f t="shared" si="2"/>
        <v>57342.768946341108</v>
      </c>
      <c r="F5" s="306"/>
      <c r="G5" s="306">
        <f t="shared" si="8"/>
        <v>126.50422609510002</v>
      </c>
      <c r="H5" s="307">
        <f t="shared" si="0"/>
        <v>0.62956580270942308</v>
      </c>
      <c r="I5" s="306">
        <v>720</v>
      </c>
      <c r="J5" s="306"/>
      <c r="K5" s="131">
        <v>2004</v>
      </c>
      <c r="L5" s="131">
        <v>4</v>
      </c>
      <c r="N5" s="56" t="s">
        <v>204</v>
      </c>
      <c r="O5" s="135">
        <f>AVERAGE(G5,G17,G29,G41,G53,G65,G77,G89,G101,G113)</f>
        <v>123.61999553463002</v>
      </c>
      <c r="P5" s="56">
        <f t="shared" si="4"/>
        <v>0.84913521471910458</v>
      </c>
      <c r="Q5" s="56">
        <f t="shared" si="5"/>
        <v>29.719732515168662</v>
      </c>
      <c r="AJ5" s="309">
        <v>56127403</v>
      </c>
      <c r="AK5" s="306">
        <f t="shared" si="6"/>
        <v>126504.22609510002</v>
      </c>
      <c r="AM5" s="309">
        <v>56127403</v>
      </c>
      <c r="AN5" s="306">
        <v>123823</v>
      </c>
    </row>
    <row r="6" spans="1:40" s="56" customFormat="1" x14ac:dyDescent="0.2">
      <c r="A6" s="178">
        <v>2004</v>
      </c>
      <c r="B6" s="178">
        <v>5</v>
      </c>
      <c r="C6" s="310">
        <f t="shared" si="1"/>
        <v>66654.248999999996</v>
      </c>
      <c r="D6" s="306">
        <f t="shared" si="7"/>
        <v>56127.402999999998</v>
      </c>
      <c r="E6" s="306">
        <f t="shared" si="2"/>
        <v>68097.560111571307</v>
      </c>
      <c r="F6" s="306"/>
      <c r="G6" s="306">
        <f t="shared" si="8"/>
        <v>140.97799406300001</v>
      </c>
      <c r="H6" s="307">
        <f t="shared" si="0"/>
        <v>0.64924302018145308</v>
      </c>
      <c r="I6" s="306">
        <v>744</v>
      </c>
      <c r="J6" s="306"/>
      <c r="K6" s="131">
        <v>2004</v>
      </c>
      <c r="L6" s="131">
        <v>5</v>
      </c>
      <c r="N6" s="56" t="s">
        <v>205</v>
      </c>
      <c r="O6" s="135">
        <f t="shared" ref="O6:O13" si="9">AVERAGE(G6,G18,G30,G42,G54,G66,G78,G90,G102,G114)</f>
        <v>137.29207184414003</v>
      </c>
      <c r="P6" s="56">
        <f t="shared" si="4"/>
        <v>0.94304754178661021</v>
      </c>
      <c r="Q6" s="56">
        <f t="shared" si="5"/>
        <v>33.006663962531356</v>
      </c>
      <c r="AJ6" s="309">
        <v>66654249</v>
      </c>
      <c r="AK6" s="306">
        <f t="shared" si="6"/>
        <v>140977.99406300002</v>
      </c>
      <c r="AM6" s="309">
        <v>66654249</v>
      </c>
      <c r="AN6" s="306">
        <v>137990</v>
      </c>
    </row>
    <row r="7" spans="1:40" s="56" customFormat="1" x14ac:dyDescent="0.2">
      <c r="A7" s="178">
        <v>2004</v>
      </c>
      <c r="B7" s="178">
        <v>6</v>
      </c>
      <c r="C7" s="310">
        <f t="shared" si="1"/>
        <v>80006.471999999994</v>
      </c>
      <c r="D7" s="306">
        <f t="shared" si="7"/>
        <v>66654.248999999996</v>
      </c>
      <c r="E7" s="306">
        <f t="shared" si="2"/>
        <v>81738.908142746397</v>
      </c>
      <c r="F7" s="306"/>
      <c r="G7" s="306">
        <f t="shared" si="8"/>
        <v>143.3809235654</v>
      </c>
      <c r="H7" s="307">
        <f t="shared" si="0"/>
        <v>0.79178079263513423</v>
      </c>
      <c r="I7" s="306">
        <v>720</v>
      </c>
      <c r="J7" s="306"/>
      <c r="K7" s="131">
        <v>2004</v>
      </c>
      <c r="L7" s="131">
        <v>6</v>
      </c>
      <c r="N7" s="56" t="s">
        <v>206</v>
      </c>
      <c r="O7" s="135">
        <f t="shared" si="9"/>
        <v>139.88819606121004</v>
      </c>
      <c r="P7" s="56">
        <f t="shared" si="4"/>
        <v>0.96088009779800132</v>
      </c>
      <c r="Q7" s="56">
        <f t="shared" si="5"/>
        <v>33.630803422930043</v>
      </c>
      <c r="AJ7" s="309">
        <v>80006472</v>
      </c>
      <c r="AK7" s="306">
        <f t="shared" si="6"/>
        <v>143380.92356540001</v>
      </c>
      <c r="AM7" s="309">
        <v>80006472</v>
      </c>
      <c r="AN7" s="306">
        <v>140342</v>
      </c>
    </row>
    <row r="8" spans="1:40" s="56" customFormat="1" x14ac:dyDescent="0.2">
      <c r="A8" s="178">
        <v>2004</v>
      </c>
      <c r="B8" s="178">
        <v>7</v>
      </c>
      <c r="C8" s="310">
        <f t="shared" si="1"/>
        <v>82847.448000000004</v>
      </c>
      <c r="D8" s="306">
        <f t="shared" si="7"/>
        <v>80006.471999999994</v>
      </c>
      <c r="E8" s="306">
        <f t="shared" si="2"/>
        <v>84641.401784757618</v>
      </c>
      <c r="F8" s="306"/>
      <c r="G8" s="306">
        <f t="shared" si="8"/>
        <v>147.76075297730003</v>
      </c>
      <c r="H8" s="307">
        <f t="shared" si="0"/>
        <v>0.76992924499369797</v>
      </c>
      <c r="I8" s="306">
        <v>744</v>
      </c>
      <c r="J8" s="306"/>
      <c r="K8" s="131">
        <v>2004</v>
      </c>
      <c r="L8" s="131">
        <v>7</v>
      </c>
      <c r="N8" s="56" t="s">
        <v>207</v>
      </c>
      <c r="O8" s="135">
        <f t="shared" si="9"/>
        <v>145.58340461186</v>
      </c>
      <c r="P8" s="56">
        <f t="shared" si="4"/>
        <v>1</v>
      </c>
      <c r="Q8" s="56">
        <f t="shared" si="5"/>
        <v>35</v>
      </c>
      <c r="AJ8" s="309">
        <v>82847448</v>
      </c>
      <c r="AK8" s="306">
        <f t="shared" si="6"/>
        <v>147760.75297730003</v>
      </c>
      <c r="AM8" s="309">
        <v>82847448</v>
      </c>
      <c r="AN8" s="306">
        <v>144629</v>
      </c>
    </row>
    <row r="9" spans="1:40" s="56" customFormat="1" x14ac:dyDescent="0.2">
      <c r="A9" s="178">
        <v>2004</v>
      </c>
      <c r="B9" s="178">
        <v>8</v>
      </c>
      <c r="C9" s="310">
        <f t="shared" si="1"/>
        <v>79469.861999999994</v>
      </c>
      <c r="D9" s="306">
        <f t="shared" si="7"/>
        <v>82847.448000000004</v>
      </c>
      <c r="E9" s="306">
        <f t="shared" si="2"/>
        <v>81190.678550789409</v>
      </c>
      <c r="F9" s="306"/>
      <c r="G9" s="306">
        <f t="shared" si="8"/>
        <v>144.68966195510001</v>
      </c>
      <c r="H9" s="307">
        <f t="shared" si="0"/>
        <v>0.75421598642283594</v>
      </c>
      <c r="I9" s="306">
        <v>744</v>
      </c>
      <c r="J9" s="306"/>
      <c r="K9" s="131">
        <v>2004</v>
      </c>
      <c r="L9" s="131">
        <v>8</v>
      </c>
      <c r="N9" s="56" t="s">
        <v>208</v>
      </c>
      <c r="O9" s="135">
        <f t="shared" si="9"/>
        <v>144.70621274504001</v>
      </c>
      <c r="P9" s="56">
        <f t="shared" si="4"/>
        <v>0.99397464381906253</v>
      </c>
      <c r="Q9" s="56">
        <f t="shared" si="5"/>
        <v>34.789112533667186</v>
      </c>
      <c r="AJ9" s="309">
        <v>79469862</v>
      </c>
      <c r="AK9" s="306">
        <f t="shared" si="6"/>
        <v>144689.66195510002</v>
      </c>
      <c r="AM9" s="309">
        <v>79469862</v>
      </c>
      <c r="AN9" s="306">
        <v>141623</v>
      </c>
    </row>
    <row r="10" spans="1:40" s="56" customFormat="1" x14ac:dyDescent="0.2">
      <c r="A10" s="178">
        <v>2004</v>
      </c>
      <c r="B10" s="178">
        <v>9</v>
      </c>
      <c r="C10" s="310">
        <f t="shared" si="1"/>
        <v>67051.611999999994</v>
      </c>
      <c r="D10" s="306">
        <f t="shared" si="7"/>
        <v>79469.861999999994</v>
      </c>
      <c r="E10" s="306">
        <f t="shared" si="2"/>
        <v>68503.527490764405</v>
      </c>
      <c r="F10" s="306"/>
      <c r="G10" s="306">
        <f t="shared" si="8"/>
        <v>129.71834863530003</v>
      </c>
      <c r="H10" s="307">
        <f t="shared" si="0"/>
        <v>0.7334643801942905</v>
      </c>
      <c r="I10" s="306">
        <v>720</v>
      </c>
      <c r="J10" s="306"/>
      <c r="K10" s="131">
        <v>2004</v>
      </c>
      <c r="L10" s="131">
        <v>9</v>
      </c>
      <c r="N10" s="56" t="s">
        <v>209</v>
      </c>
      <c r="O10" s="135">
        <f t="shared" si="9"/>
        <v>134.68225746749005</v>
      </c>
      <c r="P10" s="56">
        <f t="shared" si="4"/>
        <v>0.92512094923570776</v>
      </c>
      <c r="Q10" s="56">
        <f t="shared" si="5"/>
        <v>32.37923322324977</v>
      </c>
      <c r="AJ10" s="309">
        <v>67051612</v>
      </c>
      <c r="AK10" s="306">
        <f t="shared" si="6"/>
        <v>129718.34863530002</v>
      </c>
      <c r="AM10" s="309">
        <v>67051612</v>
      </c>
      <c r="AN10" s="306">
        <v>126969</v>
      </c>
    </row>
    <row r="11" spans="1:40" s="56" customFormat="1" x14ac:dyDescent="0.2">
      <c r="A11" s="178">
        <v>2004</v>
      </c>
      <c r="B11" s="178">
        <v>10</v>
      </c>
      <c r="C11" s="310">
        <f t="shared" si="1"/>
        <v>64862.881999999998</v>
      </c>
      <c r="D11" s="306">
        <f t="shared" si="7"/>
        <v>67051.611999999994</v>
      </c>
      <c r="E11" s="306">
        <f t="shared" si="2"/>
        <v>66267.403387963408</v>
      </c>
      <c r="F11" s="306"/>
      <c r="G11" s="306">
        <f t="shared" si="8"/>
        <v>128.97662804910001</v>
      </c>
      <c r="H11" s="307">
        <f t="shared" si="0"/>
        <v>0.69058318489542148</v>
      </c>
      <c r="I11" s="306">
        <v>744</v>
      </c>
      <c r="J11" s="306"/>
      <c r="K11" s="131">
        <v>2004</v>
      </c>
      <c r="L11" s="131">
        <v>10</v>
      </c>
      <c r="N11" s="56" t="s">
        <v>210</v>
      </c>
      <c r="O11" s="135">
        <f t="shared" si="9"/>
        <v>123.75904260320003</v>
      </c>
      <c r="P11" s="56">
        <f t="shared" si="4"/>
        <v>0.85009031718384442</v>
      </c>
      <c r="Q11" s="56">
        <f t="shared" si="5"/>
        <v>29.753161101434554</v>
      </c>
      <c r="AJ11" s="309">
        <v>64862882</v>
      </c>
      <c r="AK11" s="306">
        <f t="shared" si="6"/>
        <v>128976.62804910001</v>
      </c>
      <c r="AM11" s="309">
        <v>64862882</v>
      </c>
      <c r="AN11" s="306">
        <v>126243</v>
      </c>
    </row>
    <row r="12" spans="1:40" s="56" customFormat="1" x14ac:dyDescent="0.2">
      <c r="A12" s="178">
        <v>2004</v>
      </c>
      <c r="B12" s="178">
        <v>11</v>
      </c>
      <c r="C12" s="310">
        <f t="shared" si="1"/>
        <v>54751.671999999999</v>
      </c>
      <c r="D12" s="306">
        <f t="shared" si="7"/>
        <v>64862.881999999998</v>
      </c>
      <c r="E12" s="306">
        <f t="shared" si="2"/>
        <v>55937.248279986401</v>
      </c>
      <c r="F12" s="306"/>
      <c r="G12" s="306">
        <f t="shared" si="8"/>
        <v>113.81120052630001</v>
      </c>
      <c r="H12" s="307">
        <f t="shared" si="0"/>
        <v>0.68262721289139838</v>
      </c>
      <c r="I12" s="306">
        <v>720</v>
      </c>
      <c r="J12" s="306"/>
      <c r="K12" s="131">
        <v>2004</v>
      </c>
      <c r="L12" s="131">
        <v>11</v>
      </c>
      <c r="N12" s="56" t="s">
        <v>211</v>
      </c>
      <c r="O12" s="135">
        <f t="shared" si="9"/>
        <v>106.64011104063002</v>
      </c>
      <c r="P12" s="56">
        <f t="shared" si="4"/>
        <v>0.73250183511605105</v>
      </c>
      <c r="Q12" s="56">
        <f t="shared" si="5"/>
        <v>25.637564229061788</v>
      </c>
      <c r="AJ12" s="309">
        <v>54751672</v>
      </c>
      <c r="AK12" s="306">
        <f t="shared" si="6"/>
        <v>113811.20052630002</v>
      </c>
      <c r="AM12" s="309">
        <v>54751672</v>
      </c>
      <c r="AN12" s="306">
        <v>111399</v>
      </c>
    </row>
    <row r="13" spans="1:40" s="56" customFormat="1" x14ac:dyDescent="0.2">
      <c r="A13" s="178">
        <v>2004</v>
      </c>
      <c r="B13" s="178">
        <v>12</v>
      </c>
      <c r="C13" s="310">
        <f t="shared" si="1"/>
        <v>52425.938999999998</v>
      </c>
      <c r="D13" s="306">
        <f t="shared" si="7"/>
        <v>54751.671999999999</v>
      </c>
      <c r="E13" s="306">
        <f t="shared" si="2"/>
        <v>53561.154555324305</v>
      </c>
      <c r="F13" s="306"/>
      <c r="G13" s="306">
        <f t="shared" si="8"/>
        <v>108.90011119040001</v>
      </c>
      <c r="H13" s="307">
        <f t="shared" si="0"/>
        <v>0.66107186068554435</v>
      </c>
      <c r="I13" s="306">
        <v>744</v>
      </c>
      <c r="J13" s="306"/>
      <c r="K13" s="131">
        <v>2004</v>
      </c>
      <c r="L13" s="131">
        <v>12</v>
      </c>
      <c r="N13" s="56" t="s">
        <v>212</v>
      </c>
      <c r="O13" s="135">
        <f t="shared" si="9"/>
        <v>113.99499602693001</v>
      </c>
      <c r="P13" s="56">
        <f t="shared" si="4"/>
        <v>0.78302191332076709</v>
      </c>
      <c r="Q13" s="56">
        <f t="shared" si="5"/>
        <v>27.405766966226849</v>
      </c>
      <c r="AJ13" s="309">
        <v>52425939</v>
      </c>
      <c r="AK13" s="306">
        <f t="shared" si="6"/>
        <v>108900.11119040001</v>
      </c>
      <c r="AM13" s="309">
        <v>52425939</v>
      </c>
      <c r="AN13" s="306">
        <v>106592</v>
      </c>
    </row>
    <row r="14" spans="1:40" s="56" customFormat="1" x14ac:dyDescent="0.2">
      <c r="A14" s="178">
        <v>2005</v>
      </c>
      <c r="B14" s="178">
        <v>1</v>
      </c>
      <c r="C14" s="310">
        <f t="shared" si="1"/>
        <v>53346.928999999996</v>
      </c>
      <c r="D14" s="306">
        <f t="shared" si="7"/>
        <v>52425.938999999998</v>
      </c>
      <c r="E14" s="306">
        <f t="shared" si="2"/>
        <v>54502.087396487303</v>
      </c>
      <c r="F14" s="306"/>
      <c r="G14" s="306">
        <f t="shared" si="8"/>
        <v>108.17167210230001</v>
      </c>
      <c r="H14" s="307">
        <f t="shared" si="0"/>
        <v>0.67721513764901242</v>
      </c>
      <c r="I14" s="306">
        <v>744</v>
      </c>
      <c r="J14" s="306"/>
      <c r="K14" s="131">
        <v>2005</v>
      </c>
      <c r="L14" s="131">
        <v>1</v>
      </c>
      <c r="O14" s="135"/>
      <c r="AJ14" s="309">
        <v>53346929</v>
      </c>
      <c r="AK14" s="306">
        <f t="shared" si="6"/>
        <v>108171.67210230001</v>
      </c>
      <c r="AM14" s="309">
        <v>53346929</v>
      </c>
      <c r="AN14" s="306">
        <v>105879</v>
      </c>
    </row>
    <row r="15" spans="1:40" s="56" customFormat="1" x14ac:dyDescent="0.2">
      <c r="A15" s="178">
        <v>2005</v>
      </c>
      <c r="B15" s="178">
        <v>2</v>
      </c>
      <c r="C15" s="310">
        <f t="shared" si="1"/>
        <v>47690.057000000001</v>
      </c>
      <c r="D15" s="306">
        <f t="shared" si="7"/>
        <v>53346.928999999996</v>
      </c>
      <c r="E15" s="306">
        <f t="shared" si="2"/>
        <v>48722.723187260905</v>
      </c>
      <c r="F15" s="306"/>
      <c r="G15" s="306">
        <f t="shared" si="8"/>
        <v>114.96362589990001</v>
      </c>
      <c r="H15" s="307">
        <f t="shared" si="0"/>
        <v>0.63066949910857373</v>
      </c>
      <c r="I15" s="306">
        <v>672</v>
      </c>
      <c r="J15" s="306"/>
      <c r="K15" s="131">
        <v>2005</v>
      </c>
      <c r="L15" s="131">
        <v>2</v>
      </c>
      <c r="O15" s="135"/>
      <c r="AJ15" s="309">
        <v>47690057</v>
      </c>
      <c r="AK15" s="306">
        <f t="shared" si="6"/>
        <v>114963.62589990001</v>
      </c>
      <c r="AM15" s="309">
        <v>47690057</v>
      </c>
      <c r="AN15" s="306">
        <v>112527</v>
      </c>
    </row>
    <row r="16" spans="1:40" s="56" customFormat="1" x14ac:dyDescent="0.2">
      <c r="A16" s="178">
        <v>2005</v>
      </c>
      <c r="B16" s="178">
        <v>3</v>
      </c>
      <c r="C16" s="310">
        <f t="shared" si="1"/>
        <v>58940.667999999998</v>
      </c>
      <c r="D16" s="306">
        <f t="shared" si="7"/>
        <v>47690.057000000001</v>
      </c>
      <c r="E16" s="306">
        <f t="shared" si="2"/>
        <v>60216.951542671603</v>
      </c>
      <c r="F16" s="306"/>
      <c r="G16" s="306">
        <f t="shared" si="8"/>
        <v>135.26899318740001</v>
      </c>
      <c r="H16" s="307">
        <f t="shared" si="0"/>
        <v>0.59833936010777211</v>
      </c>
      <c r="I16" s="306">
        <v>744</v>
      </c>
      <c r="J16" s="306"/>
      <c r="K16" s="131">
        <v>2005</v>
      </c>
      <c r="L16" s="131">
        <v>3</v>
      </c>
      <c r="O16" s="135"/>
      <c r="AJ16" s="309">
        <v>58940668</v>
      </c>
      <c r="AK16" s="306">
        <f t="shared" si="6"/>
        <v>135268.99318740002</v>
      </c>
      <c r="AM16" s="309">
        <v>58940668</v>
      </c>
      <c r="AN16" s="306">
        <v>132402</v>
      </c>
    </row>
    <row r="17" spans="1:40" s="56" customFormat="1" x14ac:dyDescent="0.2">
      <c r="A17" s="178">
        <v>2005</v>
      </c>
      <c r="B17" s="178">
        <v>4</v>
      </c>
      <c r="C17" s="310">
        <f t="shared" si="1"/>
        <v>55741.207999999999</v>
      </c>
      <c r="D17" s="306">
        <f t="shared" si="7"/>
        <v>58940.667999999998</v>
      </c>
      <c r="E17" s="306">
        <f t="shared" si="2"/>
        <v>56948.211395669612</v>
      </c>
      <c r="F17" s="306"/>
      <c r="G17" s="306">
        <f t="shared" si="8"/>
        <v>123.06533974090001</v>
      </c>
      <c r="H17" s="307">
        <f t="shared" si="0"/>
        <v>0.64270523460192808</v>
      </c>
      <c r="I17" s="306">
        <v>720</v>
      </c>
      <c r="J17" s="306"/>
      <c r="K17" s="131">
        <v>2005</v>
      </c>
      <c r="L17" s="131">
        <v>4</v>
      </c>
      <c r="O17" s="135"/>
      <c r="AJ17" s="309">
        <v>55741208</v>
      </c>
      <c r="AK17" s="306">
        <f t="shared" si="6"/>
        <v>123065.33974090002</v>
      </c>
      <c r="AM17" s="309">
        <v>55741208</v>
      </c>
      <c r="AN17" s="306">
        <v>120457</v>
      </c>
    </row>
    <row r="18" spans="1:40" s="56" customFormat="1" x14ac:dyDescent="0.2">
      <c r="A18" s="178">
        <v>2005</v>
      </c>
      <c r="B18" s="178">
        <v>5</v>
      </c>
      <c r="C18" s="310">
        <f t="shared" si="1"/>
        <v>68544.3</v>
      </c>
      <c r="D18" s="306">
        <f t="shared" si="7"/>
        <v>55741.207999999999</v>
      </c>
      <c r="E18" s="306">
        <f t="shared" si="2"/>
        <v>70028.537708910007</v>
      </c>
      <c r="F18" s="306"/>
      <c r="G18" s="306">
        <f t="shared" si="8"/>
        <v>146.35904410090001</v>
      </c>
      <c r="H18" s="307">
        <f t="shared" ref="H18:H81" si="10">+(E18/(G18*I18))</f>
        <v>0.64310599470790941</v>
      </c>
      <c r="I18" s="306">
        <v>744</v>
      </c>
      <c r="J18" s="306"/>
      <c r="K18" s="131">
        <v>2005</v>
      </c>
      <c r="L18" s="131">
        <v>5</v>
      </c>
      <c r="O18" s="135"/>
      <c r="AJ18" s="309">
        <v>68544300</v>
      </c>
      <c r="AK18" s="306">
        <f t="shared" si="6"/>
        <v>146359.04410090001</v>
      </c>
      <c r="AM18" s="309">
        <v>68544300</v>
      </c>
      <c r="AN18" s="306">
        <v>143257</v>
      </c>
    </row>
    <row r="19" spans="1:40" s="56" customFormat="1" x14ac:dyDescent="0.2">
      <c r="A19" s="178">
        <v>2005</v>
      </c>
      <c r="B19" s="178">
        <v>6</v>
      </c>
      <c r="C19" s="310">
        <f t="shared" si="1"/>
        <v>70950.94</v>
      </c>
      <c r="D19" s="306">
        <f t="shared" si="7"/>
        <v>68544.3</v>
      </c>
      <c r="E19" s="306">
        <f t="shared" si="2"/>
        <v>72487.290369477996</v>
      </c>
      <c r="F19" s="306"/>
      <c r="G19" s="306">
        <f t="shared" si="8"/>
        <v>139.05013353110002</v>
      </c>
      <c r="H19" s="307">
        <f t="shared" si="10"/>
        <v>0.72403233008987467</v>
      </c>
      <c r="I19" s="306">
        <v>720</v>
      </c>
      <c r="J19" s="306"/>
      <c r="K19" s="131">
        <v>2005</v>
      </c>
      <c r="L19" s="131">
        <v>6</v>
      </c>
      <c r="O19" s="135"/>
      <c r="AJ19" s="309">
        <v>70950940</v>
      </c>
      <c r="AK19" s="306">
        <f t="shared" si="6"/>
        <v>139050.13353110003</v>
      </c>
      <c r="AM19" s="309">
        <v>70950940</v>
      </c>
      <c r="AN19" s="306">
        <v>136103</v>
      </c>
    </row>
    <row r="20" spans="1:40" s="56" customFormat="1" x14ac:dyDescent="0.2">
      <c r="A20" s="178">
        <v>2005</v>
      </c>
      <c r="B20" s="178">
        <v>7</v>
      </c>
      <c r="C20" s="310">
        <f t="shared" si="1"/>
        <v>84871.063999999998</v>
      </c>
      <c r="D20" s="306">
        <f t="shared" si="7"/>
        <v>70950.94</v>
      </c>
      <c r="E20" s="306">
        <f t="shared" si="2"/>
        <v>86708.836558536816</v>
      </c>
      <c r="F20" s="306"/>
      <c r="G20" s="306">
        <f t="shared" si="8"/>
        <v>147.46856001910004</v>
      </c>
      <c r="H20" s="307">
        <f t="shared" si="10"/>
        <v>0.79029818385850481</v>
      </c>
      <c r="I20" s="306">
        <v>744</v>
      </c>
      <c r="J20" s="306"/>
      <c r="K20" s="131">
        <v>2005</v>
      </c>
      <c r="L20" s="131">
        <v>7</v>
      </c>
      <c r="O20" s="135"/>
      <c r="AJ20" s="309">
        <v>84871064</v>
      </c>
      <c r="AK20" s="306">
        <f t="shared" si="6"/>
        <v>147468.56001910003</v>
      </c>
      <c r="AM20" s="309">
        <v>84871064</v>
      </c>
      <c r="AN20" s="306">
        <v>144343</v>
      </c>
    </row>
    <row r="21" spans="1:40" s="56" customFormat="1" x14ac:dyDescent="0.2">
      <c r="A21" s="178">
        <v>2005</v>
      </c>
      <c r="B21" s="178">
        <v>8</v>
      </c>
      <c r="C21" s="310">
        <f t="shared" si="1"/>
        <v>84131.362999999998</v>
      </c>
      <c r="D21" s="306">
        <f t="shared" si="7"/>
        <v>84871.063999999998</v>
      </c>
      <c r="E21" s="306">
        <f t="shared" si="2"/>
        <v>85953.118294993095</v>
      </c>
      <c r="F21" s="306"/>
      <c r="G21" s="306">
        <f t="shared" si="8"/>
        <v>147.82307385300001</v>
      </c>
      <c r="H21" s="307">
        <f t="shared" si="10"/>
        <v>0.78153147403756029</v>
      </c>
      <c r="I21" s="306">
        <v>744</v>
      </c>
      <c r="J21" s="306"/>
      <c r="K21" s="131">
        <v>2005</v>
      </c>
      <c r="L21" s="131">
        <v>8</v>
      </c>
      <c r="O21" s="135"/>
      <c r="AJ21" s="309">
        <v>84131363</v>
      </c>
      <c r="AK21" s="306">
        <f t="shared" si="6"/>
        <v>147823.07385300001</v>
      </c>
      <c r="AM21" s="309">
        <v>84131363</v>
      </c>
      <c r="AN21" s="306">
        <v>144690</v>
      </c>
    </row>
    <row r="22" spans="1:40" s="56" customFormat="1" x14ac:dyDescent="0.2">
      <c r="A22" s="178">
        <v>2005</v>
      </c>
      <c r="B22" s="178">
        <v>9</v>
      </c>
      <c r="C22" s="310">
        <f t="shared" si="1"/>
        <v>71739.161999999997</v>
      </c>
      <c r="D22" s="306">
        <f t="shared" si="7"/>
        <v>84131.362999999998</v>
      </c>
      <c r="E22" s="306">
        <f t="shared" si="2"/>
        <v>73292.580292199404</v>
      </c>
      <c r="F22" s="306"/>
      <c r="G22" s="306">
        <f t="shared" si="8"/>
        <v>140.18825575290001</v>
      </c>
      <c r="H22" s="307">
        <f t="shared" si="10"/>
        <v>0.72613251273530244</v>
      </c>
      <c r="I22" s="306">
        <v>720</v>
      </c>
      <c r="J22" s="306"/>
      <c r="K22" s="131">
        <v>2005</v>
      </c>
      <c r="L22" s="131">
        <v>9</v>
      </c>
      <c r="O22" s="135"/>
      <c r="AJ22" s="309">
        <v>71739162</v>
      </c>
      <c r="AK22" s="306">
        <f t="shared" si="6"/>
        <v>140188.2557529</v>
      </c>
      <c r="AM22" s="309">
        <v>71739162</v>
      </c>
      <c r="AN22" s="306">
        <v>137217</v>
      </c>
    </row>
    <row r="23" spans="1:40" s="56" customFormat="1" x14ac:dyDescent="0.2">
      <c r="A23" s="178">
        <v>2005</v>
      </c>
      <c r="B23" s="178">
        <v>10</v>
      </c>
      <c r="C23" s="310">
        <f t="shared" si="1"/>
        <v>60637.557000000001</v>
      </c>
      <c r="D23" s="306">
        <f t="shared" si="7"/>
        <v>71739.161999999997</v>
      </c>
      <c r="E23" s="306">
        <f t="shared" si="2"/>
        <v>61950.584468010908</v>
      </c>
      <c r="F23" s="306"/>
      <c r="G23" s="306">
        <f t="shared" si="8"/>
        <v>127.55857271350001</v>
      </c>
      <c r="H23" s="307">
        <f t="shared" si="10"/>
        <v>0.65277395972876928</v>
      </c>
      <c r="I23" s="306">
        <v>744</v>
      </c>
      <c r="J23" s="306"/>
      <c r="K23" s="131">
        <v>2005</v>
      </c>
      <c r="L23" s="131">
        <v>10</v>
      </c>
      <c r="O23" s="135"/>
      <c r="AJ23" s="309">
        <v>60637557</v>
      </c>
      <c r="AK23" s="306">
        <f t="shared" si="6"/>
        <v>127558.57271350002</v>
      </c>
      <c r="AM23" s="309">
        <v>60637557</v>
      </c>
      <c r="AN23" s="306">
        <v>124855</v>
      </c>
    </row>
    <row r="24" spans="1:40" s="56" customFormat="1" x14ac:dyDescent="0.2">
      <c r="A24" s="178">
        <v>2005</v>
      </c>
      <c r="B24" s="178">
        <v>11</v>
      </c>
      <c r="C24" s="310">
        <f t="shared" si="1"/>
        <v>54014.216</v>
      </c>
      <c r="D24" s="306">
        <f t="shared" si="7"/>
        <v>60637.557000000001</v>
      </c>
      <c r="E24" s="306">
        <f t="shared" si="2"/>
        <v>55183.823628999206</v>
      </c>
      <c r="F24" s="306"/>
      <c r="G24" s="306">
        <f t="shared" si="8"/>
        <v>111.02106427160001</v>
      </c>
      <c r="H24" s="307">
        <f t="shared" si="10"/>
        <v>0.69035727577984729</v>
      </c>
      <c r="I24" s="306">
        <v>720</v>
      </c>
      <c r="J24" s="306"/>
      <c r="K24" s="131">
        <v>2005</v>
      </c>
      <c r="L24" s="131">
        <v>11</v>
      </c>
      <c r="O24" s="135"/>
      <c r="AJ24" s="309">
        <v>54014216</v>
      </c>
      <c r="AK24" s="306">
        <f t="shared" si="6"/>
        <v>111021.06427160001</v>
      </c>
      <c r="AM24" s="309">
        <v>54014216</v>
      </c>
      <c r="AN24" s="306">
        <v>108668</v>
      </c>
    </row>
    <row r="25" spans="1:40" s="56" customFormat="1" x14ac:dyDescent="0.2">
      <c r="A25" s="178">
        <v>2005</v>
      </c>
      <c r="B25" s="178">
        <v>12</v>
      </c>
      <c r="C25" s="310">
        <f t="shared" si="1"/>
        <v>49625.892</v>
      </c>
      <c r="D25" s="306">
        <f t="shared" si="7"/>
        <v>54014.216</v>
      </c>
      <c r="E25" s="306">
        <f t="shared" si="2"/>
        <v>50700.476177600409</v>
      </c>
      <c r="F25" s="306"/>
      <c r="G25" s="306">
        <f t="shared" si="8"/>
        <v>114.10952340670001</v>
      </c>
      <c r="H25" s="307">
        <f t="shared" si="10"/>
        <v>0.59719644144949446</v>
      </c>
      <c r="I25" s="306">
        <v>744</v>
      </c>
      <c r="J25" s="306"/>
      <c r="K25" s="131">
        <v>2005</v>
      </c>
      <c r="L25" s="131">
        <v>12</v>
      </c>
      <c r="O25" s="135"/>
      <c r="AJ25" s="309">
        <v>49625892</v>
      </c>
      <c r="AK25" s="306">
        <f t="shared" si="6"/>
        <v>114109.52340670001</v>
      </c>
      <c r="AM25" s="309">
        <v>49625892</v>
      </c>
      <c r="AN25" s="306">
        <v>111691</v>
      </c>
    </row>
    <row r="26" spans="1:40" s="56" customFormat="1" x14ac:dyDescent="0.2">
      <c r="A26" s="178">
        <v>2006</v>
      </c>
      <c r="B26" s="178">
        <v>1</v>
      </c>
      <c r="C26" s="310">
        <f t="shared" si="1"/>
        <v>51028.457999999999</v>
      </c>
      <c r="D26" s="306">
        <f t="shared" si="7"/>
        <v>49625.892</v>
      </c>
      <c r="E26" s="306">
        <f t="shared" si="2"/>
        <v>52133.412920994604</v>
      </c>
      <c r="F26" s="306"/>
      <c r="G26" s="306">
        <f t="shared" si="8"/>
        <v>104.81451804410001</v>
      </c>
      <c r="H26" s="307">
        <f t="shared" si="10"/>
        <v>0.6685313529848449</v>
      </c>
      <c r="I26" s="306">
        <v>744</v>
      </c>
      <c r="J26" s="306"/>
      <c r="K26" s="131">
        <v>2006</v>
      </c>
      <c r="L26" s="131">
        <v>1</v>
      </c>
      <c r="O26" s="135"/>
      <c r="AJ26" s="309">
        <v>51028458</v>
      </c>
      <c r="AK26" s="306">
        <f t="shared" si="6"/>
        <v>104814.51804410001</v>
      </c>
      <c r="AM26" s="309">
        <v>51028458</v>
      </c>
      <c r="AN26" s="306">
        <v>102593</v>
      </c>
    </row>
    <row r="27" spans="1:40" s="56" customFormat="1" x14ac:dyDescent="0.2">
      <c r="A27" s="178">
        <v>2006</v>
      </c>
      <c r="B27" s="178">
        <v>2</v>
      </c>
      <c r="C27" s="310">
        <f t="shared" si="1"/>
        <v>47642.076000000001</v>
      </c>
      <c r="D27" s="306">
        <f t="shared" si="7"/>
        <v>51028.457999999999</v>
      </c>
      <c r="E27" s="306">
        <f t="shared" si="2"/>
        <v>48673.703221081203</v>
      </c>
      <c r="F27" s="306"/>
      <c r="G27" s="306">
        <f t="shared" si="8"/>
        <v>114.2178186989</v>
      </c>
      <c r="H27" s="307">
        <f t="shared" si="10"/>
        <v>0.63414891659500194</v>
      </c>
      <c r="I27" s="306">
        <v>672</v>
      </c>
      <c r="J27" s="306"/>
      <c r="K27" s="131">
        <v>2006</v>
      </c>
      <c r="L27" s="131">
        <v>2</v>
      </c>
      <c r="O27" s="135"/>
      <c r="AJ27" s="309">
        <v>47642076</v>
      </c>
      <c r="AK27" s="306">
        <f t="shared" si="6"/>
        <v>114217.81869890001</v>
      </c>
      <c r="AM27" s="309">
        <v>47642076</v>
      </c>
      <c r="AN27" s="306">
        <v>111797</v>
      </c>
    </row>
    <row r="28" spans="1:40" s="56" customFormat="1" x14ac:dyDescent="0.2">
      <c r="A28" s="178">
        <v>2006</v>
      </c>
      <c r="B28" s="178">
        <v>3</v>
      </c>
      <c r="C28" s="310">
        <f t="shared" si="1"/>
        <v>55933.777000000002</v>
      </c>
      <c r="D28" s="306">
        <f t="shared" si="7"/>
        <v>47642.076000000001</v>
      </c>
      <c r="E28" s="306">
        <f t="shared" si="2"/>
        <v>57144.950227024907</v>
      </c>
      <c r="F28" s="306"/>
      <c r="G28" s="306">
        <f t="shared" si="8"/>
        <v>123.40759373040001</v>
      </c>
      <c r="H28" s="307">
        <f t="shared" si="10"/>
        <v>0.62239062020414371</v>
      </c>
      <c r="I28" s="306">
        <v>744</v>
      </c>
      <c r="J28" s="306"/>
      <c r="K28" s="131">
        <v>2006</v>
      </c>
      <c r="L28" s="131">
        <v>3</v>
      </c>
      <c r="O28" s="135"/>
      <c r="AJ28" s="309">
        <v>55933777</v>
      </c>
      <c r="AK28" s="306">
        <f t="shared" si="6"/>
        <v>123407.59373040001</v>
      </c>
      <c r="AM28" s="309">
        <v>55933777</v>
      </c>
      <c r="AN28" s="306">
        <v>120792</v>
      </c>
    </row>
    <row r="29" spans="1:40" s="56" customFormat="1" x14ac:dyDescent="0.2">
      <c r="A29" s="178">
        <v>2006</v>
      </c>
      <c r="B29" s="178">
        <v>4</v>
      </c>
      <c r="C29" s="310">
        <f t="shared" si="1"/>
        <v>60602.555999999997</v>
      </c>
      <c r="D29" s="306">
        <f t="shared" si="7"/>
        <v>55933.777000000002</v>
      </c>
      <c r="E29" s="306">
        <f t="shared" si="2"/>
        <v>61914.825566857202</v>
      </c>
      <c r="F29" s="306"/>
      <c r="G29" s="306">
        <f t="shared" si="8"/>
        <v>126.40206072510001</v>
      </c>
      <c r="H29" s="307">
        <f t="shared" si="10"/>
        <v>0.68031179866853098</v>
      </c>
      <c r="I29" s="306">
        <v>720</v>
      </c>
      <c r="J29" s="306"/>
      <c r="K29" s="131">
        <v>2006</v>
      </c>
      <c r="L29" s="131">
        <v>4</v>
      </c>
      <c r="O29" s="135"/>
      <c r="AJ29" s="309">
        <v>60602556</v>
      </c>
      <c r="AK29" s="306">
        <f t="shared" si="6"/>
        <v>126402.06072510002</v>
      </c>
      <c r="AM29" s="309">
        <v>60602556</v>
      </c>
      <c r="AN29" s="306">
        <v>123723</v>
      </c>
    </row>
    <row r="30" spans="1:40" s="56" customFormat="1" x14ac:dyDescent="0.2">
      <c r="A30" s="178">
        <v>2006</v>
      </c>
      <c r="B30" s="178">
        <v>5</v>
      </c>
      <c r="C30" s="310">
        <f t="shared" si="1"/>
        <v>66013.258000000002</v>
      </c>
      <c r="D30" s="306">
        <f t="shared" si="7"/>
        <v>60602.555999999997</v>
      </c>
      <c r="E30" s="306">
        <f t="shared" si="2"/>
        <v>67442.689284754597</v>
      </c>
      <c r="F30" s="306"/>
      <c r="G30" s="306">
        <f t="shared" si="8"/>
        <v>139.17886189730004</v>
      </c>
      <c r="H30" s="307">
        <f t="shared" si="10"/>
        <v>0.65131137505103853</v>
      </c>
      <c r="I30" s="306">
        <v>744</v>
      </c>
      <c r="J30" s="306"/>
      <c r="K30" s="131">
        <v>2006</v>
      </c>
      <c r="L30" s="131">
        <v>5</v>
      </c>
      <c r="O30" s="135"/>
      <c r="AJ30" s="309">
        <v>66013258</v>
      </c>
      <c r="AK30" s="306">
        <f t="shared" si="6"/>
        <v>139178.86189730003</v>
      </c>
      <c r="AM30" s="309">
        <v>66013258</v>
      </c>
      <c r="AN30" s="306">
        <v>136229</v>
      </c>
    </row>
    <row r="31" spans="1:40" s="56" customFormat="1" x14ac:dyDescent="0.2">
      <c r="A31" s="178">
        <v>2006</v>
      </c>
      <c r="B31" s="178">
        <v>6</v>
      </c>
      <c r="C31" s="310">
        <f t="shared" si="1"/>
        <v>73552.75</v>
      </c>
      <c r="D31" s="306">
        <f t="shared" si="7"/>
        <v>66013.258000000002</v>
      </c>
      <c r="E31" s="306">
        <f t="shared" si="2"/>
        <v>75145.439182675007</v>
      </c>
      <c r="F31" s="306"/>
      <c r="G31" s="306">
        <f t="shared" si="8"/>
        <v>139.00518076830002</v>
      </c>
      <c r="H31" s="307">
        <f t="shared" si="10"/>
        <v>0.75082572429771066</v>
      </c>
      <c r="I31" s="306">
        <v>720</v>
      </c>
      <c r="J31" s="306"/>
      <c r="K31" s="131">
        <v>2006</v>
      </c>
      <c r="L31" s="131">
        <v>6</v>
      </c>
      <c r="O31" s="135"/>
      <c r="AJ31" s="309">
        <v>73552750</v>
      </c>
      <c r="AK31" s="306">
        <f t="shared" si="6"/>
        <v>139005.18076830002</v>
      </c>
      <c r="AM31" s="309">
        <v>73552750</v>
      </c>
      <c r="AN31" s="306">
        <v>136059</v>
      </c>
    </row>
    <row r="32" spans="1:40" s="56" customFormat="1" x14ac:dyDescent="0.2">
      <c r="A32" s="178">
        <v>2006</v>
      </c>
      <c r="B32" s="178">
        <v>7</v>
      </c>
      <c r="C32" s="310">
        <f t="shared" si="1"/>
        <v>76128.357000000004</v>
      </c>
      <c r="D32" s="306">
        <f t="shared" si="7"/>
        <v>73552.75</v>
      </c>
      <c r="E32" s="306">
        <f t="shared" si="2"/>
        <v>77776.817603970921</v>
      </c>
      <c r="F32" s="306"/>
      <c r="G32" s="306">
        <f t="shared" si="8"/>
        <v>142.55542737580001</v>
      </c>
      <c r="H32" s="307">
        <f t="shared" si="10"/>
        <v>0.73331991116051276</v>
      </c>
      <c r="I32" s="306">
        <v>744</v>
      </c>
      <c r="J32" s="306"/>
      <c r="K32" s="131">
        <v>2006</v>
      </c>
      <c r="L32" s="131">
        <v>7</v>
      </c>
      <c r="O32" s="135"/>
      <c r="AJ32" s="309">
        <v>76128357</v>
      </c>
      <c r="AK32" s="306">
        <f t="shared" si="6"/>
        <v>142555.42737580001</v>
      </c>
      <c r="AM32" s="309">
        <v>76128357</v>
      </c>
      <c r="AN32" s="306">
        <v>139534</v>
      </c>
    </row>
    <row r="33" spans="1:40" s="56" customFormat="1" x14ac:dyDescent="0.2">
      <c r="A33" s="178">
        <v>2006</v>
      </c>
      <c r="B33" s="178">
        <v>8</v>
      </c>
      <c r="C33" s="310">
        <f t="shared" si="1"/>
        <v>75845.607000000004</v>
      </c>
      <c r="D33" s="306">
        <f t="shared" si="7"/>
        <v>76128.357000000004</v>
      </c>
      <c r="E33" s="306">
        <f t="shared" si="2"/>
        <v>77487.945020295898</v>
      </c>
      <c r="F33" s="306"/>
      <c r="G33" s="306">
        <f t="shared" si="8"/>
        <v>142.42363404850002</v>
      </c>
      <c r="H33" s="307">
        <f t="shared" si="10"/>
        <v>0.73127233715641693</v>
      </c>
      <c r="I33" s="306">
        <v>744</v>
      </c>
      <c r="J33" s="306"/>
      <c r="K33" s="131">
        <v>2006</v>
      </c>
      <c r="L33" s="131">
        <v>8</v>
      </c>
      <c r="O33" s="135"/>
      <c r="AJ33" s="309">
        <v>75845607</v>
      </c>
      <c r="AK33" s="306">
        <f t="shared" si="6"/>
        <v>142423.63404850001</v>
      </c>
      <c r="AM33" s="309">
        <v>75845607</v>
      </c>
      <c r="AN33" s="306">
        <v>139405</v>
      </c>
    </row>
    <row r="34" spans="1:40" s="56" customFormat="1" x14ac:dyDescent="0.2">
      <c r="A34" s="178">
        <v>2006</v>
      </c>
      <c r="B34" s="178">
        <v>9</v>
      </c>
      <c r="C34" s="310">
        <f t="shared" si="1"/>
        <v>67342.745999999999</v>
      </c>
      <c r="D34" s="306">
        <f t="shared" si="7"/>
        <v>75845.607000000004</v>
      </c>
      <c r="E34" s="306">
        <f t="shared" si="2"/>
        <v>68800.965619060196</v>
      </c>
      <c r="F34" s="306"/>
      <c r="G34" s="306">
        <f t="shared" si="8"/>
        <v>130.56223459150002</v>
      </c>
      <c r="H34" s="307">
        <f t="shared" si="10"/>
        <v>0.73188772382852729</v>
      </c>
      <c r="I34" s="306">
        <v>720</v>
      </c>
      <c r="J34" s="306"/>
      <c r="K34" s="131">
        <v>2006</v>
      </c>
      <c r="L34" s="131">
        <v>9</v>
      </c>
      <c r="O34" s="135"/>
      <c r="AJ34" s="309">
        <v>67342746</v>
      </c>
      <c r="AK34" s="306">
        <f t="shared" si="6"/>
        <v>130562.23459150002</v>
      </c>
      <c r="AM34" s="309">
        <v>67342746</v>
      </c>
      <c r="AN34" s="306">
        <v>127795</v>
      </c>
    </row>
    <row r="35" spans="1:40" s="56" customFormat="1" x14ac:dyDescent="0.2">
      <c r="A35" s="178">
        <v>2006</v>
      </c>
      <c r="B35" s="178">
        <v>10</v>
      </c>
      <c r="C35" s="310">
        <f t="shared" si="1"/>
        <v>63484.347999999998</v>
      </c>
      <c r="D35" s="306">
        <f t="shared" si="7"/>
        <v>67342.745999999999</v>
      </c>
      <c r="E35" s="306">
        <f t="shared" si="2"/>
        <v>64859.019026287606</v>
      </c>
      <c r="F35" s="306"/>
      <c r="G35" s="306">
        <f t="shared" si="8"/>
        <v>122.60355226850002</v>
      </c>
      <c r="H35" s="307">
        <f t="shared" si="10"/>
        <v>0.71104057940238141</v>
      </c>
      <c r="I35" s="306">
        <v>744</v>
      </c>
      <c r="J35" s="306"/>
      <c r="K35" s="131">
        <v>2006</v>
      </c>
      <c r="L35" s="131">
        <v>10</v>
      </c>
      <c r="O35" s="135"/>
      <c r="AJ35" s="309">
        <v>63484348</v>
      </c>
      <c r="AK35" s="306">
        <f t="shared" si="6"/>
        <v>122603.55226850002</v>
      </c>
      <c r="AM35" s="309">
        <v>63484348</v>
      </c>
      <c r="AN35" s="306">
        <v>120005</v>
      </c>
    </row>
    <row r="36" spans="1:40" s="56" customFormat="1" x14ac:dyDescent="0.2">
      <c r="A36" s="178">
        <v>2006</v>
      </c>
      <c r="B36" s="178">
        <v>11</v>
      </c>
      <c r="C36" s="310">
        <f t="shared" si="1"/>
        <v>50329.665999999997</v>
      </c>
      <c r="D36" s="306">
        <f t="shared" si="7"/>
        <v>63484.347999999998</v>
      </c>
      <c r="E36" s="306">
        <f t="shared" si="2"/>
        <v>51419.4894886642</v>
      </c>
      <c r="F36" s="306"/>
      <c r="G36" s="306">
        <f t="shared" si="8"/>
        <v>104.51313020260001</v>
      </c>
      <c r="H36" s="307">
        <f t="shared" si="10"/>
        <v>0.68332043528601627</v>
      </c>
      <c r="I36" s="306">
        <v>720</v>
      </c>
      <c r="J36" s="306"/>
      <c r="K36" s="131">
        <v>2006</v>
      </c>
      <c r="L36" s="131">
        <v>11</v>
      </c>
      <c r="O36" s="135"/>
      <c r="AJ36" s="309">
        <v>50329666</v>
      </c>
      <c r="AK36" s="306">
        <f t="shared" si="6"/>
        <v>104513.1302026</v>
      </c>
      <c r="AM36" s="309">
        <v>50329666</v>
      </c>
      <c r="AN36" s="306">
        <v>102298</v>
      </c>
    </row>
    <row r="37" spans="1:40" s="56" customFormat="1" x14ac:dyDescent="0.2">
      <c r="A37" s="178">
        <v>2006</v>
      </c>
      <c r="B37" s="178">
        <v>12</v>
      </c>
      <c r="C37" s="310">
        <f t="shared" si="1"/>
        <v>54067.807000000001</v>
      </c>
      <c r="D37" s="306">
        <f t="shared" si="7"/>
        <v>50329.665999999997</v>
      </c>
      <c r="E37" s="306">
        <f t="shared" si="2"/>
        <v>55238.57507243591</v>
      </c>
      <c r="F37" s="306"/>
      <c r="G37" s="306">
        <f t="shared" si="8"/>
        <v>119.01243951300002</v>
      </c>
      <c r="H37" s="307">
        <f t="shared" si="10"/>
        <v>0.62384568290969644</v>
      </c>
      <c r="I37" s="306">
        <v>744</v>
      </c>
      <c r="J37" s="306"/>
      <c r="K37" s="131">
        <v>2006</v>
      </c>
      <c r="L37" s="131">
        <v>12</v>
      </c>
      <c r="O37" s="135"/>
      <c r="AJ37" s="309">
        <v>54067807</v>
      </c>
      <c r="AK37" s="306">
        <f t="shared" si="6"/>
        <v>119012.43951300002</v>
      </c>
      <c r="AM37" s="309">
        <v>54067807</v>
      </c>
      <c r="AN37" s="306">
        <v>116490</v>
      </c>
    </row>
    <row r="38" spans="1:40" s="56" customFormat="1" x14ac:dyDescent="0.2">
      <c r="A38" s="178">
        <v>2007</v>
      </c>
      <c r="B38" s="178">
        <v>1</v>
      </c>
      <c r="C38" s="310">
        <f t="shared" si="1"/>
        <v>55300.288</v>
      </c>
      <c r="D38" s="306">
        <f t="shared" si="7"/>
        <v>54067.807000000001</v>
      </c>
      <c r="E38" s="306">
        <f t="shared" si="2"/>
        <v>56497.743846265606</v>
      </c>
      <c r="F38" s="306"/>
      <c r="G38" s="306">
        <f t="shared" si="8"/>
        <v>112.29200147440001</v>
      </c>
      <c r="H38" s="307">
        <f t="shared" si="10"/>
        <v>0.67625322154106482</v>
      </c>
      <c r="I38" s="306">
        <v>744</v>
      </c>
      <c r="J38" s="306"/>
      <c r="K38" s="131">
        <v>2007</v>
      </c>
      <c r="L38" s="131">
        <v>1</v>
      </c>
      <c r="O38" s="135"/>
      <c r="AJ38" s="309">
        <v>55300288</v>
      </c>
      <c r="AK38" s="306">
        <f t="shared" si="6"/>
        <v>112292.00147440001</v>
      </c>
      <c r="AM38" s="309">
        <v>55300288</v>
      </c>
      <c r="AN38" s="306">
        <v>109912</v>
      </c>
    </row>
    <row r="39" spans="1:40" s="56" customFormat="1" x14ac:dyDescent="0.2">
      <c r="A39" s="178">
        <v>2007</v>
      </c>
      <c r="B39" s="178">
        <v>2</v>
      </c>
      <c r="C39" s="310">
        <f t="shared" si="1"/>
        <v>47852.779000000002</v>
      </c>
      <c r="D39" s="306">
        <f t="shared" si="7"/>
        <v>55300.288</v>
      </c>
      <c r="E39" s="306">
        <f t="shared" si="2"/>
        <v>48888.968720632307</v>
      </c>
      <c r="F39" s="306"/>
      <c r="G39" s="306">
        <f t="shared" si="8"/>
        <v>109.29957778710002</v>
      </c>
      <c r="H39" s="307">
        <f t="shared" si="10"/>
        <v>0.66561502817759644</v>
      </c>
      <c r="I39" s="306">
        <v>672</v>
      </c>
      <c r="J39" s="306"/>
      <c r="K39" s="131">
        <v>2007</v>
      </c>
      <c r="L39" s="131">
        <v>2</v>
      </c>
      <c r="O39" s="135"/>
      <c r="AJ39" s="309">
        <v>47852779</v>
      </c>
      <c r="AK39" s="306">
        <f t="shared" si="6"/>
        <v>109299.57778710002</v>
      </c>
      <c r="AM39" s="309">
        <v>47852779</v>
      </c>
      <c r="AN39" s="306">
        <v>106983</v>
      </c>
    </row>
    <row r="40" spans="1:40" s="56" customFormat="1" x14ac:dyDescent="0.2">
      <c r="A40" s="178">
        <v>2007</v>
      </c>
      <c r="B40" s="178">
        <v>3</v>
      </c>
      <c r="C40" s="310">
        <f t="shared" si="1"/>
        <v>56571.748</v>
      </c>
      <c r="D40" s="306">
        <f t="shared" si="7"/>
        <v>47852.779000000002</v>
      </c>
      <c r="E40" s="306">
        <f t="shared" si="2"/>
        <v>57796.735659667604</v>
      </c>
      <c r="F40" s="306"/>
      <c r="G40" s="306">
        <f t="shared" si="8"/>
        <v>120.88513074510001</v>
      </c>
      <c r="H40" s="307">
        <f t="shared" si="10"/>
        <v>0.64262481258018078</v>
      </c>
      <c r="I40" s="306">
        <v>744</v>
      </c>
      <c r="J40" s="306"/>
      <c r="K40" s="131">
        <v>2007</v>
      </c>
      <c r="L40" s="131">
        <v>3</v>
      </c>
      <c r="O40" s="135"/>
      <c r="AJ40" s="309">
        <v>56571748</v>
      </c>
      <c r="AK40" s="306">
        <f t="shared" si="6"/>
        <v>120885.13074510002</v>
      </c>
      <c r="AM40" s="309">
        <v>56571748</v>
      </c>
      <c r="AN40" s="306">
        <v>118323</v>
      </c>
    </row>
    <row r="41" spans="1:40" s="56" customFormat="1" x14ac:dyDescent="0.2">
      <c r="A41" s="178">
        <v>2007</v>
      </c>
      <c r="B41" s="178">
        <v>4</v>
      </c>
      <c r="C41" s="310">
        <f t="shared" si="1"/>
        <v>56559.09</v>
      </c>
      <c r="D41" s="306">
        <f t="shared" si="7"/>
        <v>56571.748</v>
      </c>
      <c r="E41" s="306">
        <f t="shared" si="2"/>
        <v>57783.803567133007</v>
      </c>
      <c r="F41" s="306"/>
      <c r="G41" s="306">
        <f t="shared" si="8"/>
        <v>121.47973319850001</v>
      </c>
      <c r="H41" s="307">
        <f t="shared" si="10"/>
        <v>0.66064750571184283</v>
      </c>
      <c r="I41" s="306">
        <v>720</v>
      </c>
      <c r="J41" s="306"/>
      <c r="K41" s="131">
        <v>2007</v>
      </c>
      <c r="L41" s="131">
        <v>4</v>
      </c>
      <c r="O41" s="135"/>
      <c r="AJ41" s="309">
        <v>56559090</v>
      </c>
      <c r="AK41" s="306">
        <f t="shared" si="6"/>
        <v>121479.73319850002</v>
      </c>
      <c r="AM41" s="309">
        <v>56559090</v>
      </c>
      <c r="AN41" s="306">
        <v>118905</v>
      </c>
    </row>
    <row r="42" spans="1:40" s="56" customFormat="1" x14ac:dyDescent="0.2">
      <c r="A42" s="178">
        <v>2007</v>
      </c>
      <c r="B42" s="178">
        <v>5</v>
      </c>
      <c r="C42" s="310">
        <f t="shared" si="1"/>
        <v>63923.544000000002</v>
      </c>
      <c r="D42" s="306">
        <f t="shared" si="7"/>
        <v>56559.09</v>
      </c>
      <c r="E42" s="306">
        <f t="shared" si="2"/>
        <v>65307.725244712805</v>
      </c>
      <c r="F42" s="306"/>
      <c r="G42" s="306">
        <f t="shared" si="8"/>
        <v>125.71244447760002</v>
      </c>
      <c r="H42" s="307">
        <f t="shared" si="10"/>
        <v>0.69825386788475929</v>
      </c>
      <c r="I42" s="306">
        <v>744</v>
      </c>
      <c r="J42" s="306"/>
      <c r="K42" s="131">
        <v>2007</v>
      </c>
      <c r="L42" s="131">
        <v>5</v>
      </c>
      <c r="O42" s="135"/>
      <c r="AJ42" s="309">
        <v>63923544</v>
      </c>
      <c r="AK42" s="306">
        <f t="shared" si="6"/>
        <v>125712.44447760002</v>
      </c>
      <c r="AM42" s="309">
        <v>63923544</v>
      </c>
      <c r="AN42" s="306">
        <v>123048</v>
      </c>
    </row>
    <row r="43" spans="1:40" s="56" customFormat="1" x14ac:dyDescent="0.2">
      <c r="A43" s="178">
        <v>2007</v>
      </c>
      <c r="B43" s="178">
        <v>6</v>
      </c>
      <c r="C43" s="310">
        <f t="shared" si="1"/>
        <v>68505.38</v>
      </c>
      <c r="D43" s="306">
        <f t="shared" si="7"/>
        <v>63923.544000000002</v>
      </c>
      <c r="E43" s="306">
        <f t="shared" si="2"/>
        <v>69988.774946906007</v>
      </c>
      <c r="F43" s="306"/>
      <c r="G43" s="306">
        <f t="shared" si="8"/>
        <v>136.76571585790001</v>
      </c>
      <c r="H43" s="307">
        <f t="shared" si="10"/>
        <v>0.7107529197719461</v>
      </c>
      <c r="I43" s="306">
        <v>720</v>
      </c>
      <c r="J43" s="306"/>
      <c r="K43" s="131">
        <v>2007</v>
      </c>
      <c r="L43" s="131">
        <v>6</v>
      </c>
      <c r="O43" s="135"/>
      <c r="AJ43" s="309">
        <v>68505380</v>
      </c>
      <c r="AK43" s="306">
        <f t="shared" si="6"/>
        <v>136765.71585790001</v>
      </c>
      <c r="AM43" s="309">
        <v>68505380</v>
      </c>
      <c r="AN43" s="306">
        <v>133867</v>
      </c>
    </row>
    <row r="44" spans="1:40" s="56" customFormat="1" x14ac:dyDescent="0.2">
      <c r="A44" s="178">
        <v>2007</v>
      </c>
      <c r="B44" s="178">
        <v>7</v>
      </c>
      <c r="C44" s="310">
        <f t="shared" si="1"/>
        <v>81731.103000000003</v>
      </c>
      <c r="D44" s="306">
        <f t="shared" si="7"/>
        <v>68505.38</v>
      </c>
      <c r="E44" s="306">
        <f t="shared" si="2"/>
        <v>83500.88378503111</v>
      </c>
      <c r="F44" s="306"/>
      <c r="G44" s="306">
        <f t="shared" si="8"/>
        <v>146.66145359610002</v>
      </c>
      <c r="H44" s="307">
        <f t="shared" si="10"/>
        <v>0.76524790888742233</v>
      </c>
      <c r="I44" s="306">
        <v>744</v>
      </c>
      <c r="J44" s="306"/>
      <c r="K44" s="131">
        <v>2007</v>
      </c>
      <c r="L44" s="131">
        <v>7</v>
      </c>
      <c r="O44" s="135"/>
      <c r="AJ44" s="309">
        <v>81731103</v>
      </c>
      <c r="AK44" s="306">
        <f t="shared" si="6"/>
        <v>146661.45359610001</v>
      </c>
      <c r="AM44" s="309">
        <v>81731103</v>
      </c>
      <c r="AN44" s="306">
        <v>143553</v>
      </c>
    </row>
    <row r="45" spans="1:40" s="56" customFormat="1" x14ac:dyDescent="0.2">
      <c r="A45" s="178">
        <v>2007</v>
      </c>
      <c r="B45" s="178">
        <v>8</v>
      </c>
      <c r="C45" s="310">
        <f t="shared" si="1"/>
        <v>79758.244000000006</v>
      </c>
      <c r="D45" s="306">
        <f t="shared" si="7"/>
        <v>81731.103000000003</v>
      </c>
      <c r="E45" s="306">
        <f t="shared" si="2"/>
        <v>81485.305088102803</v>
      </c>
      <c r="F45" s="306"/>
      <c r="G45" s="306">
        <f t="shared" si="8"/>
        <v>145.5233313743</v>
      </c>
      <c r="H45" s="307">
        <f t="shared" si="10"/>
        <v>0.75261649450090962</v>
      </c>
      <c r="I45" s="306">
        <v>744</v>
      </c>
      <c r="J45" s="306"/>
      <c r="K45" s="131">
        <v>2007</v>
      </c>
      <c r="L45" s="131">
        <v>8</v>
      </c>
      <c r="O45" s="135"/>
      <c r="AJ45" s="309">
        <v>79758244</v>
      </c>
      <c r="AK45" s="306">
        <f t="shared" si="6"/>
        <v>145523.3313743</v>
      </c>
      <c r="AM45" s="309">
        <v>79758244</v>
      </c>
      <c r="AN45" s="306">
        <v>142439</v>
      </c>
    </row>
    <row r="46" spans="1:40" s="56" customFormat="1" x14ac:dyDescent="0.2">
      <c r="A46" s="178">
        <v>2007</v>
      </c>
      <c r="B46" s="178">
        <v>9</v>
      </c>
      <c r="C46" s="310">
        <f t="shared" si="1"/>
        <v>67957.917000000001</v>
      </c>
      <c r="D46" s="306">
        <f t="shared" si="7"/>
        <v>79758.244000000006</v>
      </c>
      <c r="E46" s="306">
        <f t="shared" si="2"/>
        <v>69429.457347342905</v>
      </c>
      <c r="F46" s="306"/>
      <c r="G46" s="306">
        <f t="shared" si="8"/>
        <v>143.24504362330001</v>
      </c>
      <c r="H46" s="307">
        <f t="shared" si="10"/>
        <v>0.67318072187472511</v>
      </c>
      <c r="I46" s="306">
        <v>720</v>
      </c>
      <c r="J46" s="306"/>
      <c r="K46" s="131">
        <v>2007</v>
      </c>
      <c r="L46" s="131">
        <v>9</v>
      </c>
      <c r="O46" s="135"/>
      <c r="AJ46" s="309">
        <v>67957917</v>
      </c>
      <c r="AK46" s="306">
        <f t="shared" si="6"/>
        <v>143245.04362330001</v>
      </c>
      <c r="AM46" s="309">
        <v>67957917</v>
      </c>
      <c r="AN46" s="306">
        <v>140209</v>
      </c>
    </row>
    <row r="47" spans="1:40" s="56" customFormat="1" x14ac:dyDescent="0.2">
      <c r="A47" s="178">
        <v>2007</v>
      </c>
      <c r="B47" s="178">
        <v>10</v>
      </c>
      <c r="C47" s="310">
        <f t="shared" si="1"/>
        <v>66820.828999999998</v>
      </c>
      <c r="D47" s="306">
        <f t="shared" si="7"/>
        <v>67957.917000000001</v>
      </c>
      <c r="E47" s="306">
        <f t="shared" si="2"/>
        <v>68267.747184917302</v>
      </c>
      <c r="F47" s="306"/>
      <c r="G47" s="306">
        <f t="shared" si="8"/>
        <v>128.4034803234</v>
      </c>
      <c r="H47" s="307">
        <f t="shared" si="10"/>
        <v>0.71460465463869993</v>
      </c>
      <c r="I47" s="306">
        <v>744</v>
      </c>
      <c r="J47" s="306"/>
      <c r="K47" s="131">
        <v>2007</v>
      </c>
      <c r="L47" s="131">
        <v>10</v>
      </c>
      <c r="O47" s="135"/>
      <c r="AJ47" s="309">
        <v>66820829</v>
      </c>
      <c r="AK47" s="306">
        <f t="shared" si="6"/>
        <v>128403.48032340001</v>
      </c>
      <c r="AM47" s="309">
        <v>66820829</v>
      </c>
      <c r="AN47" s="306">
        <v>125682</v>
      </c>
    </row>
    <row r="48" spans="1:40" s="56" customFormat="1" x14ac:dyDescent="0.2">
      <c r="A48" s="178">
        <v>2007</v>
      </c>
      <c r="B48" s="178">
        <v>11</v>
      </c>
      <c r="C48" s="310">
        <f t="shared" si="1"/>
        <v>50571.54</v>
      </c>
      <c r="D48" s="306">
        <f t="shared" si="7"/>
        <v>66820.828999999998</v>
      </c>
      <c r="E48" s="306">
        <f t="shared" si="2"/>
        <v>51666.600955698006</v>
      </c>
      <c r="F48" s="306"/>
      <c r="G48" s="306">
        <f t="shared" si="8"/>
        <v>106.08647690060002</v>
      </c>
      <c r="H48" s="307">
        <f t="shared" si="10"/>
        <v>0.67642144494308432</v>
      </c>
      <c r="I48" s="306">
        <v>720</v>
      </c>
      <c r="J48" s="306"/>
      <c r="K48" s="131">
        <v>2007</v>
      </c>
      <c r="L48" s="131">
        <v>11</v>
      </c>
      <c r="O48" s="135"/>
      <c r="AJ48" s="309">
        <v>50571540</v>
      </c>
      <c r="AK48" s="306">
        <f t="shared" si="6"/>
        <v>106086.47690060001</v>
      </c>
      <c r="AM48" s="309">
        <v>50571540</v>
      </c>
      <c r="AN48" s="306">
        <v>103838</v>
      </c>
    </row>
    <row r="49" spans="1:40" s="56" customFormat="1" x14ac:dyDescent="0.2">
      <c r="A49" s="178">
        <v>2007</v>
      </c>
      <c r="B49" s="178">
        <v>12</v>
      </c>
      <c r="C49" s="310">
        <f t="shared" si="1"/>
        <v>54329.302000000003</v>
      </c>
      <c r="D49" s="306">
        <f t="shared" si="7"/>
        <v>50571.54</v>
      </c>
      <c r="E49" s="306">
        <f t="shared" si="2"/>
        <v>55505.732406717405</v>
      </c>
      <c r="F49" s="306"/>
      <c r="G49" s="306">
        <f t="shared" si="8"/>
        <v>125.49891885430002</v>
      </c>
      <c r="H49" s="307">
        <f t="shared" si="10"/>
        <v>0.59446312145445734</v>
      </c>
      <c r="I49" s="306">
        <v>744</v>
      </c>
      <c r="J49" s="306"/>
      <c r="K49" s="131">
        <v>2007</v>
      </c>
      <c r="L49" s="131">
        <v>12</v>
      </c>
      <c r="O49" s="135"/>
      <c r="AJ49" s="309">
        <v>54329302</v>
      </c>
      <c r="AK49" s="306">
        <f t="shared" si="6"/>
        <v>125498.91885430002</v>
      </c>
      <c r="AM49" s="309">
        <v>54329302</v>
      </c>
      <c r="AN49" s="306">
        <v>122839</v>
      </c>
    </row>
    <row r="50" spans="1:40" s="56" customFormat="1" x14ac:dyDescent="0.2">
      <c r="A50" s="178">
        <v>2008</v>
      </c>
      <c r="B50" s="178">
        <v>1</v>
      </c>
      <c r="C50" s="310">
        <f t="shared" si="1"/>
        <v>51440.135000000002</v>
      </c>
      <c r="D50" s="306">
        <f t="shared" si="7"/>
        <v>54329.302000000003</v>
      </c>
      <c r="E50" s="306">
        <f t="shared" si="2"/>
        <v>52554.004251249506</v>
      </c>
      <c r="F50" s="306"/>
      <c r="G50" s="306">
        <f t="shared" si="8"/>
        <v>119.85019554700001</v>
      </c>
      <c r="H50" s="307">
        <f t="shared" si="10"/>
        <v>0.58937828316298235</v>
      </c>
      <c r="I50" s="306">
        <v>744</v>
      </c>
      <c r="J50" s="306"/>
      <c r="K50" s="131">
        <v>2008</v>
      </c>
      <c r="L50" s="131">
        <v>1</v>
      </c>
      <c r="O50" s="135"/>
      <c r="AJ50" s="309">
        <v>51440135</v>
      </c>
      <c r="AK50" s="306">
        <f t="shared" si="6"/>
        <v>119850.19554700001</v>
      </c>
      <c r="AM50" s="309">
        <v>51440135</v>
      </c>
      <c r="AN50" s="306">
        <v>117310</v>
      </c>
    </row>
    <row r="51" spans="1:40" s="56" customFormat="1" x14ac:dyDescent="0.2">
      <c r="A51" s="178">
        <v>2008</v>
      </c>
      <c r="B51" s="178">
        <v>2</v>
      </c>
      <c r="C51" s="310">
        <f t="shared" si="1"/>
        <v>53909.519</v>
      </c>
      <c r="D51" s="306">
        <f t="shared" si="7"/>
        <v>51440.135000000002</v>
      </c>
      <c r="E51" s="306">
        <f t="shared" si="2"/>
        <v>55076.859551570305</v>
      </c>
      <c r="F51" s="306"/>
      <c r="G51" s="306">
        <f t="shared" si="8"/>
        <v>116.97832699630001</v>
      </c>
      <c r="H51" s="307">
        <f t="shared" si="10"/>
        <v>0.67647931824531315</v>
      </c>
      <c r="I51" s="306">
        <v>696</v>
      </c>
      <c r="J51" s="306"/>
      <c r="K51" s="131">
        <v>2008</v>
      </c>
      <c r="L51" s="131">
        <v>2</v>
      </c>
      <c r="O51" s="135"/>
      <c r="AJ51" s="309">
        <v>53909519</v>
      </c>
      <c r="AK51" s="306">
        <f t="shared" si="6"/>
        <v>116978.32699630001</v>
      </c>
      <c r="AM51" s="309">
        <v>53909519</v>
      </c>
      <c r="AN51" s="306">
        <v>114499</v>
      </c>
    </row>
    <row r="52" spans="1:40" s="56" customFormat="1" x14ac:dyDescent="0.2">
      <c r="A52" s="178">
        <v>2008</v>
      </c>
      <c r="B52" s="178">
        <v>3</v>
      </c>
      <c r="C52" s="310">
        <f t="shared" si="1"/>
        <v>58080.275000000001</v>
      </c>
      <c r="D52" s="306">
        <f t="shared" si="7"/>
        <v>53909.519</v>
      </c>
      <c r="E52" s="306">
        <f t="shared" si="2"/>
        <v>59337.927850767512</v>
      </c>
      <c r="F52" s="306"/>
      <c r="G52" s="306">
        <f t="shared" si="8"/>
        <v>122.26538489380002</v>
      </c>
      <c r="H52" s="307">
        <f t="shared" si="10"/>
        <v>0.65231283113030547</v>
      </c>
      <c r="I52" s="306">
        <v>744</v>
      </c>
      <c r="J52" s="306"/>
      <c r="K52" s="131">
        <v>2008</v>
      </c>
      <c r="L52" s="131">
        <v>3</v>
      </c>
      <c r="O52" s="135"/>
      <c r="AJ52" s="309">
        <v>58080275</v>
      </c>
      <c r="AK52" s="306">
        <f t="shared" si="6"/>
        <v>122265.38489380002</v>
      </c>
      <c r="AM52" s="309">
        <v>58080275</v>
      </c>
      <c r="AN52" s="306">
        <v>119674</v>
      </c>
    </row>
    <row r="53" spans="1:40" s="56" customFormat="1" x14ac:dyDescent="0.2">
      <c r="A53" s="178">
        <v>2008</v>
      </c>
      <c r="B53" s="178">
        <v>4</v>
      </c>
      <c r="C53" s="310">
        <f t="shared" si="1"/>
        <v>57705.360999999997</v>
      </c>
      <c r="D53" s="306">
        <f t="shared" si="7"/>
        <v>58080.275000000001</v>
      </c>
      <c r="E53" s="306">
        <f t="shared" si="2"/>
        <v>58954.895575485709</v>
      </c>
      <c r="F53" s="306"/>
      <c r="G53" s="306">
        <f t="shared" si="8"/>
        <v>122.6771113349</v>
      </c>
      <c r="H53" s="307">
        <f t="shared" si="10"/>
        <v>0.66745783723962315</v>
      </c>
      <c r="I53" s="306">
        <v>720</v>
      </c>
      <c r="J53" s="306"/>
      <c r="K53" s="131">
        <v>2008</v>
      </c>
      <c r="L53" s="131">
        <v>4</v>
      </c>
      <c r="O53" s="135"/>
      <c r="AJ53" s="309">
        <v>57705361</v>
      </c>
      <c r="AK53" s="306">
        <f t="shared" si="6"/>
        <v>122677.11133490001</v>
      </c>
      <c r="AM53" s="309">
        <v>57705361</v>
      </c>
      <c r="AN53" s="306">
        <v>120077</v>
      </c>
    </row>
    <row r="54" spans="1:40" s="56" customFormat="1" x14ac:dyDescent="0.2">
      <c r="A54" s="178">
        <v>2008</v>
      </c>
      <c r="B54" s="178">
        <v>5</v>
      </c>
      <c r="C54" s="310">
        <f t="shared" si="1"/>
        <v>69014.797000000006</v>
      </c>
      <c r="D54" s="306">
        <f t="shared" si="7"/>
        <v>57705.360999999997</v>
      </c>
      <c r="E54" s="306">
        <f t="shared" si="2"/>
        <v>70509.222709798909</v>
      </c>
      <c r="F54" s="306"/>
      <c r="G54" s="306">
        <f t="shared" si="8"/>
        <v>143.82840788600001</v>
      </c>
      <c r="H54" s="307">
        <f t="shared" si="10"/>
        <v>0.6589133678415342</v>
      </c>
      <c r="I54" s="306">
        <v>744</v>
      </c>
      <c r="J54" s="306"/>
      <c r="K54" s="131">
        <v>2008</v>
      </c>
      <c r="L54" s="131">
        <v>5</v>
      </c>
      <c r="M54" s="126"/>
      <c r="O54" s="135"/>
      <c r="AJ54" s="309">
        <v>69014797</v>
      </c>
      <c r="AK54" s="306">
        <f t="shared" si="6"/>
        <v>143828.407886</v>
      </c>
      <c r="AM54" s="309">
        <v>69014797</v>
      </c>
      <c r="AN54" s="306">
        <v>140780</v>
      </c>
    </row>
    <row r="55" spans="1:40" s="56" customFormat="1" x14ac:dyDescent="0.2">
      <c r="A55" s="178">
        <v>2008</v>
      </c>
      <c r="B55" s="178">
        <v>6</v>
      </c>
      <c r="C55" s="310">
        <f t="shared" si="1"/>
        <v>73730.713000000003</v>
      </c>
      <c r="D55" s="306">
        <f t="shared" si="7"/>
        <v>69014.797000000006</v>
      </c>
      <c r="E55" s="306">
        <f t="shared" si="2"/>
        <v>75327.255740088105</v>
      </c>
      <c r="F55" s="306"/>
      <c r="G55" s="306">
        <f t="shared" si="8"/>
        <v>138.10408220490001</v>
      </c>
      <c r="H55" s="307">
        <f t="shared" si="10"/>
        <v>0.75755319363172391</v>
      </c>
      <c r="I55" s="306">
        <v>720</v>
      </c>
      <c r="J55" s="306"/>
      <c r="K55" s="131">
        <v>2008</v>
      </c>
      <c r="L55" s="131">
        <v>6</v>
      </c>
      <c r="M55" s="126"/>
      <c r="O55" s="135"/>
      <c r="AJ55" s="309">
        <v>73730713</v>
      </c>
      <c r="AK55" s="306">
        <f t="shared" si="6"/>
        <v>138104.08220490001</v>
      </c>
      <c r="AM55" s="309">
        <v>73730713</v>
      </c>
      <c r="AN55" s="306">
        <v>135177</v>
      </c>
    </row>
    <row r="56" spans="1:40" s="56" customFormat="1" x14ac:dyDescent="0.2">
      <c r="A56" s="178">
        <v>2008</v>
      </c>
      <c r="B56" s="178">
        <v>7</v>
      </c>
      <c r="C56" s="310">
        <f t="shared" si="1"/>
        <v>76504.873000000007</v>
      </c>
      <c r="D56" s="306">
        <f t="shared" si="7"/>
        <v>73730.713000000003</v>
      </c>
      <c r="E56" s="306">
        <f t="shared" si="2"/>
        <v>78161.486568480104</v>
      </c>
      <c r="F56" s="306"/>
      <c r="G56" s="306">
        <f t="shared" si="8"/>
        <v>144.7765025196</v>
      </c>
      <c r="H56" s="307">
        <f t="shared" si="10"/>
        <v>0.72564096858571203</v>
      </c>
      <c r="I56" s="306">
        <v>744</v>
      </c>
      <c r="J56" s="306"/>
      <c r="K56" s="131">
        <v>2008</v>
      </c>
      <c r="L56" s="131">
        <v>7</v>
      </c>
      <c r="M56" s="126"/>
      <c r="O56" s="135"/>
      <c r="AJ56" s="309">
        <v>76504873</v>
      </c>
      <c r="AK56" s="306">
        <f t="shared" si="6"/>
        <v>144776.50251960001</v>
      </c>
      <c r="AM56" s="309">
        <v>76504873</v>
      </c>
      <c r="AN56" s="306">
        <v>141708</v>
      </c>
    </row>
    <row r="57" spans="1:40" s="56" customFormat="1" x14ac:dyDescent="0.2">
      <c r="A57" s="178">
        <v>2008</v>
      </c>
      <c r="B57" s="178">
        <v>8</v>
      </c>
      <c r="C57" s="310">
        <f t="shared" si="1"/>
        <v>75955.86</v>
      </c>
      <c r="D57" s="306">
        <f t="shared" si="7"/>
        <v>76504.873000000007</v>
      </c>
      <c r="E57" s="306">
        <f t="shared" si="2"/>
        <v>77600.58540568201</v>
      </c>
      <c r="F57" s="306"/>
      <c r="G57" s="306">
        <f t="shared" si="8"/>
        <v>145.84923890460001</v>
      </c>
      <c r="H57" s="307">
        <f t="shared" si="10"/>
        <v>0.71513477127319913</v>
      </c>
      <c r="I57" s="306">
        <v>744</v>
      </c>
      <c r="J57" s="306"/>
      <c r="K57" s="131">
        <v>2008</v>
      </c>
      <c r="L57" s="131">
        <v>8</v>
      </c>
      <c r="M57" s="126"/>
      <c r="O57" s="135"/>
      <c r="AJ57" s="309">
        <v>75955860</v>
      </c>
      <c r="AK57" s="306">
        <f t="shared" si="6"/>
        <v>145849.2389046</v>
      </c>
      <c r="AM57" s="309">
        <v>75955860</v>
      </c>
      <c r="AN57" s="306">
        <v>142758</v>
      </c>
    </row>
    <row r="58" spans="1:40" s="56" customFormat="1" x14ac:dyDescent="0.2">
      <c r="A58" s="178">
        <v>2008</v>
      </c>
      <c r="B58" s="178">
        <v>9</v>
      </c>
      <c r="C58" s="310">
        <f t="shared" si="1"/>
        <v>62899.629000000001</v>
      </c>
      <c r="D58" s="306">
        <f t="shared" si="7"/>
        <v>75955.86</v>
      </c>
      <c r="E58" s="306">
        <f t="shared" si="2"/>
        <v>64261.638696477312</v>
      </c>
      <c r="F58" s="306"/>
      <c r="G58" s="306">
        <f t="shared" si="8"/>
        <v>126.47051152300001</v>
      </c>
      <c r="H58" s="307">
        <f t="shared" si="10"/>
        <v>0.70571609850014816</v>
      </c>
      <c r="I58" s="306">
        <v>720</v>
      </c>
      <c r="J58" s="306"/>
      <c r="K58" s="131">
        <v>2008</v>
      </c>
      <c r="L58" s="131">
        <v>9</v>
      </c>
      <c r="M58" s="126"/>
      <c r="O58" s="135"/>
      <c r="AJ58" s="309">
        <v>62899629</v>
      </c>
      <c r="AK58" s="306">
        <f t="shared" si="6"/>
        <v>126470.51152300001</v>
      </c>
      <c r="AM58" s="309">
        <v>62899629</v>
      </c>
      <c r="AN58" s="306">
        <v>123790</v>
      </c>
    </row>
    <row r="59" spans="1:40" s="56" customFormat="1" x14ac:dyDescent="0.2">
      <c r="A59" s="178">
        <v>2008</v>
      </c>
      <c r="B59" s="178">
        <v>10</v>
      </c>
      <c r="C59" s="310">
        <f t="shared" si="1"/>
        <v>57611.892999999996</v>
      </c>
      <c r="D59" s="306">
        <f t="shared" si="7"/>
        <v>62899.629000000001</v>
      </c>
      <c r="E59" s="306">
        <f t="shared" si="2"/>
        <v>58859.403647454106</v>
      </c>
      <c r="F59" s="306"/>
      <c r="G59" s="306">
        <f t="shared" si="8"/>
        <v>117.90701020960002</v>
      </c>
      <c r="H59" s="307">
        <f t="shared" si="10"/>
        <v>0.67097029715239354</v>
      </c>
      <c r="I59" s="306">
        <v>744</v>
      </c>
      <c r="J59" s="306"/>
      <c r="K59" s="131">
        <v>2008</v>
      </c>
      <c r="L59" s="131">
        <v>10</v>
      </c>
      <c r="M59" s="126"/>
      <c r="O59" s="135"/>
      <c r="AJ59" s="309">
        <v>57611893</v>
      </c>
      <c r="AK59" s="306">
        <f t="shared" si="6"/>
        <v>117907.01020960002</v>
      </c>
      <c r="AM59" s="309">
        <v>57611893</v>
      </c>
      <c r="AN59" s="306">
        <v>115408</v>
      </c>
    </row>
    <row r="60" spans="1:40" s="56" customFormat="1" x14ac:dyDescent="0.2">
      <c r="A60" s="178">
        <v>2008</v>
      </c>
      <c r="B60" s="178">
        <v>11</v>
      </c>
      <c r="C60" s="310">
        <f t="shared" si="1"/>
        <v>45201.201000000001</v>
      </c>
      <c r="D60" s="306">
        <f t="shared" si="7"/>
        <v>57611.892999999996</v>
      </c>
      <c r="E60" s="306">
        <f t="shared" si="2"/>
        <v>46179.974246093705</v>
      </c>
      <c r="F60" s="306"/>
      <c r="G60" s="306">
        <f t="shared" si="8"/>
        <v>107.1755597448</v>
      </c>
      <c r="H60" s="307">
        <f t="shared" si="10"/>
        <v>0.59844663533643472</v>
      </c>
      <c r="I60" s="306">
        <v>720</v>
      </c>
      <c r="J60" s="306"/>
      <c r="K60" s="131">
        <v>2008</v>
      </c>
      <c r="L60" s="131">
        <v>11</v>
      </c>
      <c r="M60" s="126"/>
      <c r="O60" s="135"/>
      <c r="AJ60" s="309">
        <v>45201201</v>
      </c>
      <c r="AK60" s="306">
        <f t="shared" si="6"/>
        <v>107175.5597448</v>
      </c>
      <c r="AM60" s="309">
        <v>45201201</v>
      </c>
      <c r="AN60" s="306">
        <v>104904</v>
      </c>
    </row>
    <row r="61" spans="1:40" s="56" customFormat="1" x14ac:dyDescent="0.2">
      <c r="A61" s="178">
        <v>2008</v>
      </c>
      <c r="B61" s="178">
        <v>12</v>
      </c>
      <c r="C61" s="310">
        <f t="shared" si="1"/>
        <v>47513.017999999996</v>
      </c>
      <c r="D61" s="306">
        <f t="shared" si="7"/>
        <v>45201.201000000001</v>
      </c>
      <c r="E61" s="306">
        <f t="shared" si="2"/>
        <v>48541.850637866606</v>
      </c>
      <c r="F61" s="306"/>
      <c r="G61" s="306">
        <f t="shared" si="8"/>
        <v>107.03048491940001</v>
      </c>
      <c r="H61" s="307">
        <f t="shared" si="10"/>
        <v>0.60958728673883023</v>
      </c>
      <c r="I61" s="306">
        <v>744</v>
      </c>
      <c r="J61" s="306"/>
      <c r="K61" s="131">
        <v>2008</v>
      </c>
      <c r="L61" s="131">
        <v>12</v>
      </c>
      <c r="M61" s="126"/>
      <c r="O61" s="135"/>
      <c r="AJ61" s="309">
        <v>47513018</v>
      </c>
      <c r="AK61" s="306">
        <f t="shared" si="6"/>
        <v>107030.48491940001</v>
      </c>
      <c r="AM61" s="309">
        <v>47513018</v>
      </c>
      <c r="AN61" s="306">
        <v>104762</v>
      </c>
    </row>
    <row r="62" spans="1:40" s="56" customFormat="1" x14ac:dyDescent="0.2">
      <c r="A62" s="178">
        <v>2009</v>
      </c>
      <c r="B62" s="178">
        <v>1</v>
      </c>
      <c r="C62" s="310">
        <f t="shared" si="1"/>
        <v>48532.175999999999</v>
      </c>
      <c r="D62" s="306">
        <f t="shared" si="7"/>
        <v>47513.017999999996</v>
      </c>
      <c r="E62" s="306">
        <f t="shared" si="2"/>
        <v>49583.077179451204</v>
      </c>
      <c r="F62" s="306"/>
      <c r="G62" s="306">
        <f t="shared" si="8"/>
        <v>101.01498793380001</v>
      </c>
      <c r="H62" s="307">
        <f t="shared" si="10"/>
        <v>0.65974289858647062</v>
      </c>
      <c r="I62" s="306">
        <v>744</v>
      </c>
      <c r="J62" s="306"/>
      <c r="K62" s="131">
        <v>2009</v>
      </c>
      <c r="L62" s="131">
        <v>1</v>
      </c>
      <c r="M62" s="126"/>
      <c r="O62" s="135"/>
      <c r="AJ62" s="309">
        <v>48532176</v>
      </c>
      <c r="AK62" s="306">
        <f t="shared" si="6"/>
        <v>101014.98793380002</v>
      </c>
      <c r="AM62" s="309">
        <v>48532176</v>
      </c>
      <c r="AN62" s="306">
        <v>98874</v>
      </c>
    </row>
    <row r="63" spans="1:40" s="56" customFormat="1" x14ac:dyDescent="0.2">
      <c r="A63" s="178">
        <v>2009</v>
      </c>
      <c r="B63" s="178">
        <v>2</v>
      </c>
      <c r="C63" s="310">
        <f t="shared" si="1"/>
        <v>44843.898999999998</v>
      </c>
      <c r="D63" s="306">
        <f t="shared" si="7"/>
        <v>48532.175999999999</v>
      </c>
      <c r="E63" s="306">
        <f t="shared" si="2"/>
        <v>45814.93533577631</v>
      </c>
      <c r="F63" s="306"/>
      <c r="G63" s="306">
        <f t="shared" si="8"/>
        <v>117.01306322210002</v>
      </c>
      <c r="H63" s="307">
        <f t="shared" si="10"/>
        <v>0.5826442384249414</v>
      </c>
      <c r="I63" s="306">
        <v>672</v>
      </c>
      <c r="J63" s="306"/>
      <c r="K63" s="131">
        <v>2009</v>
      </c>
      <c r="L63" s="131">
        <v>2</v>
      </c>
      <c r="M63" s="126"/>
      <c r="O63" s="135"/>
      <c r="AJ63" s="309">
        <v>44843899</v>
      </c>
      <c r="AK63" s="306">
        <f t="shared" si="6"/>
        <v>117013.06322210001</v>
      </c>
      <c r="AM63" s="309">
        <v>44843899</v>
      </c>
      <c r="AN63" s="306">
        <v>114533</v>
      </c>
    </row>
    <row r="64" spans="1:40" s="56" customFormat="1" x14ac:dyDescent="0.2">
      <c r="A64" s="178">
        <v>2009</v>
      </c>
      <c r="B64" s="178">
        <v>3</v>
      </c>
      <c r="C64" s="310">
        <f t="shared" si="1"/>
        <v>51885.582000000002</v>
      </c>
      <c r="D64" s="306">
        <f t="shared" si="7"/>
        <v>44843.898999999998</v>
      </c>
      <c r="E64" s="306">
        <f t="shared" si="2"/>
        <v>53009.096826953406</v>
      </c>
      <c r="F64" s="306"/>
      <c r="G64" s="306">
        <f t="shared" si="8"/>
        <v>110.37640078690001</v>
      </c>
      <c r="H64" s="307">
        <f t="shared" si="10"/>
        <v>0.64550742323343824</v>
      </c>
      <c r="I64" s="306">
        <v>744</v>
      </c>
      <c r="J64" s="306"/>
      <c r="K64" s="131">
        <v>2009</v>
      </c>
      <c r="L64" s="131">
        <v>3</v>
      </c>
      <c r="M64" s="126"/>
      <c r="O64" s="135"/>
      <c r="AJ64" s="309">
        <v>51885582</v>
      </c>
      <c r="AK64" s="306">
        <f t="shared" si="6"/>
        <v>110376.40078690001</v>
      </c>
      <c r="AM64" s="309">
        <v>51885582</v>
      </c>
      <c r="AN64" s="306">
        <v>108037</v>
      </c>
    </row>
    <row r="65" spans="1:40" s="56" customFormat="1" x14ac:dyDescent="0.2">
      <c r="A65" s="178">
        <v>2009</v>
      </c>
      <c r="B65" s="178">
        <v>4</v>
      </c>
      <c r="C65" s="310">
        <f t="shared" si="1"/>
        <v>57093.502999999997</v>
      </c>
      <c r="D65" s="306">
        <f t="shared" si="7"/>
        <v>51885.582000000002</v>
      </c>
      <c r="E65" s="306">
        <f t="shared" si="2"/>
        <v>58329.788585911105</v>
      </c>
      <c r="F65" s="306"/>
      <c r="G65" s="306">
        <f t="shared" si="8"/>
        <v>121.83424703240001</v>
      </c>
      <c r="H65" s="307">
        <f t="shared" si="10"/>
        <v>0.66494928340358594</v>
      </c>
      <c r="I65" s="306">
        <v>720</v>
      </c>
      <c r="J65" s="306"/>
      <c r="K65" s="131">
        <v>2009</v>
      </c>
      <c r="L65" s="131">
        <v>4</v>
      </c>
      <c r="M65" s="126"/>
      <c r="O65" s="135"/>
      <c r="AJ65" s="309">
        <v>57093503</v>
      </c>
      <c r="AK65" s="306">
        <f t="shared" si="6"/>
        <v>121834.24703240002</v>
      </c>
      <c r="AM65" s="309">
        <v>57093503</v>
      </c>
      <c r="AN65" s="306">
        <v>119252</v>
      </c>
    </row>
    <row r="66" spans="1:40" s="56" customFormat="1" x14ac:dyDescent="0.2">
      <c r="A66" s="178">
        <v>2009</v>
      </c>
      <c r="B66" s="178">
        <v>5</v>
      </c>
      <c r="C66" s="310">
        <f t="shared" si="1"/>
        <v>64712.970999999998</v>
      </c>
      <c r="D66" s="306">
        <f t="shared" si="7"/>
        <v>57093.502999999997</v>
      </c>
      <c r="E66" s="306">
        <f t="shared" si="2"/>
        <v>66114.246260142711</v>
      </c>
      <c r="F66" s="306"/>
      <c r="G66" s="306">
        <f t="shared" si="8"/>
        <v>129.5272993934</v>
      </c>
      <c r="H66" s="307">
        <f t="shared" si="10"/>
        <v>0.68605795563394489</v>
      </c>
      <c r="I66" s="306">
        <v>744</v>
      </c>
      <c r="J66" s="306"/>
      <c r="K66" s="131">
        <v>2009</v>
      </c>
      <c r="L66" s="131">
        <v>5</v>
      </c>
      <c r="O66" s="135"/>
      <c r="AJ66" s="309">
        <v>64712971</v>
      </c>
      <c r="AK66" s="306">
        <f t="shared" si="6"/>
        <v>129527.29939340001</v>
      </c>
      <c r="AM66" s="309">
        <v>64712971</v>
      </c>
      <c r="AN66" s="306">
        <v>126782</v>
      </c>
    </row>
    <row r="67" spans="1:40" s="56" customFormat="1" x14ac:dyDescent="0.2">
      <c r="A67" s="178">
        <v>2009</v>
      </c>
      <c r="B67" s="178">
        <v>6</v>
      </c>
      <c r="C67" s="310">
        <f t="shared" ref="C67:C121" si="11">AJ67/1000</f>
        <v>68454.725999999995</v>
      </c>
      <c r="D67" s="306">
        <f t="shared" si="7"/>
        <v>64712.970999999998</v>
      </c>
      <c r="E67" s="306">
        <f t="shared" ref="E67:E89" si="12">+AJ67*1.0216537/1000</f>
        <v>69937.024100386203</v>
      </c>
      <c r="F67" s="306"/>
      <c r="G67" s="306">
        <f t="shared" si="8"/>
        <v>138.06015109580002</v>
      </c>
      <c r="H67" s="307">
        <f t="shared" si="10"/>
        <v>0.70356837164098829</v>
      </c>
      <c r="I67" s="306">
        <v>720</v>
      </c>
      <c r="J67" s="306"/>
      <c r="K67" s="131">
        <v>2009</v>
      </c>
      <c r="L67" s="131">
        <v>6</v>
      </c>
      <c r="O67" s="135"/>
      <c r="AJ67" s="309">
        <v>68454726</v>
      </c>
      <c r="AK67" s="306">
        <f t="shared" ref="AK67:AK121" si="13">AN67*$AE$2</f>
        <v>138060.15109580001</v>
      </c>
      <c r="AM67" s="309">
        <v>68454726</v>
      </c>
      <c r="AN67" s="306">
        <v>135134</v>
      </c>
    </row>
    <row r="68" spans="1:40" s="56" customFormat="1" x14ac:dyDescent="0.2">
      <c r="A68" s="178">
        <v>2009</v>
      </c>
      <c r="B68" s="178">
        <v>7</v>
      </c>
      <c r="C68" s="310">
        <f t="shared" si="11"/>
        <v>78691.428</v>
      </c>
      <c r="D68" s="306">
        <f t="shared" ref="D68:D131" si="14">C67</f>
        <v>68454.725999999995</v>
      </c>
      <c r="E68" s="306">
        <f t="shared" si="12"/>
        <v>80395.388574483601</v>
      </c>
      <c r="F68" s="306"/>
      <c r="G68" s="306">
        <f t="shared" ref="G68:G121" si="15">AK68/1000</f>
        <v>143.30838615270002</v>
      </c>
      <c r="H68" s="307">
        <f t="shared" si="10"/>
        <v>0.75402648007853912</v>
      </c>
      <c r="I68" s="306">
        <v>744</v>
      </c>
      <c r="J68" s="306"/>
      <c r="K68" s="131">
        <v>2009</v>
      </c>
      <c r="L68" s="131">
        <v>7</v>
      </c>
      <c r="O68" s="135"/>
      <c r="AJ68" s="309">
        <v>78691428</v>
      </c>
      <c r="AK68" s="306">
        <f t="shared" si="13"/>
        <v>143308.38615270003</v>
      </c>
      <c r="AM68" s="309">
        <v>78691428</v>
      </c>
      <c r="AN68" s="306">
        <v>140271</v>
      </c>
    </row>
    <row r="69" spans="1:40" s="56" customFormat="1" x14ac:dyDescent="0.2">
      <c r="A69" s="178">
        <v>2009</v>
      </c>
      <c r="B69" s="178">
        <v>8</v>
      </c>
      <c r="C69" s="310">
        <f t="shared" si="11"/>
        <v>77334.615999999995</v>
      </c>
      <c r="D69" s="306">
        <f t="shared" si="14"/>
        <v>78691.428</v>
      </c>
      <c r="E69" s="306">
        <f t="shared" si="12"/>
        <v>79009.196574479211</v>
      </c>
      <c r="F69" s="306"/>
      <c r="G69" s="306">
        <f t="shared" si="15"/>
        <v>142.73115181220004</v>
      </c>
      <c r="H69" s="307">
        <f t="shared" si="10"/>
        <v>0.74402227781259223</v>
      </c>
      <c r="I69" s="306">
        <v>744</v>
      </c>
      <c r="J69" s="306"/>
      <c r="K69" s="131">
        <v>2009</v>
      </c>
      <c r="L69" s="131">
        <v>8</v>
      </c>
      <c r="O69" s="135"/>
      <c r="AJ69" s="309">
        <v>77334616</v>
      </c>
      <c r="AK69" s="306">
        <f t="shared" si="13"/>
        <v>142731.15181220003</v>
      </c>
      <c r="AM69" s="309">
        <v>77334616</v>
      </c>
      <c r="AN69" s="306">
        <v>139706</v>
      </c>
    </row>
    <row r="70" spans="1:40" s="56" customFormat="1" x14ac:dyDescent="0.2">
      <c r="A70" s="178">
        <v>2009</v>
      </c>
      <c r="B70" s="178">
        <v>9</v>
      </c>
      <c r="C70" s="310">
        <f t="shared" si="11"/>
        <v>65357.925000000003</v>
      </c>
      <c r="D70" s="306">
        <f t="shared" si="14"/>
        <v>77334.615999999995</v>
      </c>
      <c r="E70" s="306">
        <f t="shared" si="12"/>
        <v>66773.165900572509</v>
      </c>
      <c r="F70" s="306"/>
      <c r="G70" s="306">
        <f t="shared" si="15"/>
        <v>127.87324205310001</v>
      </c>
      <c r="H70" s="307">
        <f t="shared" si="10"/>
        <v>0.72525343618588034</v>
      </c>
      <c r="I70" s="306">
        <v>720</v>
      </c>
      <c r="J70" s="306"/>
      <c r="K70" s="131">
        <v>2009</v>
      </c>
      <c r="L70" s="131">
        <v>9</v>
      </c>
      <c r="O70" s="135"/>
      <c r="AJ70" s="309">
        <v>65357925</v>
      </c>
      <c r="AK70" s="306">
        <f t="shared" si="13"/>
        <v>127873.24205310001</v>
      </c>
      <c r="AM70" s="309">
        <v>65357925</v>
      </c>
      <c r="AN70" s="306">
        <v>125163</v>
      </c>
    </row>
    <row r="71" spans="1:40" s="56" customFormat="1" x14ac:dyDescent="0.2">
      <c r="A71" s="178">
        <v>2009</v>
      </c>
      <c r="B71" s="178">
        <v>10</v>
      </c>
      <c r="C71" s="310">
        <f t="shared" si="11"/>
        <v>64004.92</v>
      </c>
      <c r="D71" s="306">
        <f t="shared" si="14"/>
        <v>65357.925000000003</v>
      </c>
      <c r="E71" s="306">
        <f t="shared" si="12"/>
        <v>65390.863336204005</v>
      </c>
      <c r="F71" s="306"/>
      <c r="G71" s="306">
        <f t="shared" si="15"/>
        <v>128.1368287077</v>
      </c>
      <c r="H71" s="307">
        <f t="shared" si="10"/>
        <v>0.68591478523987126</v>
      </c>
      <c r="I71" s="306">
        <v>744</v>
      </c>
      <c r="J71" s="306"/>
      <c r="K71" s="131">
        <v>2009</v>
      </c>
      <c r="L71" s="131">
        <v>10</v>
      </c>
      <c r="M71" s="133"/>
      <c r="O71" s="135"/>
      <c r="AJ71" s="309">
        <v>64004920</v>
      </c>
      <c r="AK71" s="306">
        <f t="shared" si="13"/>
        <v>128136.82870770001</v>
      </c>
      <c r="AM71" s="309">
        <v>64004920</v>
      </c>
      <c r="AN71" s="306">
        <v>125421</v>
      </c>
    </row>
    <row r="72" spans="1:40" s="56" customFormat="1" x14ac:dyDescent="0.2">
      <c r="A72" s="178">
        <v>2009</v>
      </c>
      <c r="B72" s="178">
        <v>11</v>
      </c>
      <c r="C72" s="310">
        <f t="shared" si="11"/>
        <v>49920.963000000003</v>
      </c>
      <c r="D72" s="306">
        <f t="shared" si="14"/>
        <v>64004.92</v>
      </c>
      <c r="E72" s="306">
        <f t="shared" si="12"/>
        <v>51001.936556513108</v>
      </c>
      <c r="F72" s="306"/>
      <c r="G72" s="306">
        <f t="shared" si="15"/>
        <v>110.68596185800001</v>
      </c>
      <c r="H72" s="307">
        <f t="shared" si="10"/>
        <v>0.63997296320226449</v>
      </c>
      <c r="I72" s="306">
        <v>720</v>
      </c>
      <c r="J72" s="306"/>
      <c r="K72" s="131">
        <v>2009</v>
      </c>
      <c r="L72" s="131">
        <v>11</v>
      </c>
      <c r="M72" s="133"/>
      <c r="O72" s="135"/>
      <c r="AJ72" s="309">
        <v>49920963</v>
      </c>
      <c r="AK72" s="306">
        <f t="shared" si="13"/>
        <v>110685.96185800001</v>
      </c>
      <c r="AM72" s="309">
        <v>49920963</v>
      </c>
      <c r="AN72" s="306">
        <v>108340</v>
      </c>
    </row>
    <row r="73" spans="1:40" s="56" customFormat="1" x14ac:dyDescent="0.2">
      <c r="A73" s="178">
        <v>2009</v>
      </c>
      <c r="B73" s="178">
        <v>12</v>
      </c>
      <c r="C73" s="310">
        <f t="shared" si="11"/>
        <v>52145.927000000003</v>
      </c>
      <c r="D73" s="306">
        <f t="shared" si="14"/>
        <v>49920.963000000003</v>
      </c>
      <c r="E73" s="306">
        <f t="shared" si="12"/>
        <v>53275.079259479906</v>
      </c>
      <c r="F73" s="306"/>
      <c r="G73" s="306">
        <f t="shared" si="15"/>
        <v>105.07708304500001</v>
      </c>
      <c r="H73" s="307">
        <f t="shared" si="10"/>
        <v>0.68146438074029936</v>
      </c>
      <c r="I73" s="306">
        <v>744</v>
      </c>
      <c r="J73" s="306"/>
      <c r="K73" s="131">
        <v>2009</v>
      </c>
      <c r="L73" s="131">
        <v>12</v>
      </c>
      <c r="M73" s="133"/>
      <c r="O73" s="135"/>
      <c r="AJ73" s="309">
        <v>52145927</v>
      </c>
      <c r="AK73" s="306">
        <f t="shared" si="13"/>
        <v>105077.08304500001</v>
      </c>
      <c r="AM73" s="309">
        <v>52145927</v>
      </c>
      <c r="AN73" s="306">
        <v>102850</v>
      </c>
    </row>
    <row r="74" spans="1:40" s="56" customFormat="1" x14ac:dyDescent="0.2">
      <c r="A74" s="178">
        <v>2010</v>
      </c>
      <c r="B74" s="178">
        <v>1</v>
      </c>
      <c r="C74" s="310">
        <f t="shared" si="11"/>
        <v>57504.332999999999</v>
      </c>
      <c r="D74" s="306">
        <f t="shared" si="14"/>
        <v>52145.927000000003</v>
      </c>
      <c r="E74" s="306">
        <f t="shared" si="12"/>
        <v>58749.514575482106</v>
      </c>
      <c r="F74" s="306"/>
      <c r="G74" s="306">
        <f t="shared" si="15"/>
        <v>145.90236489700001</v>
      </c>
      <c r="H74" s="307">
        <f t="shared" si="10"/>
        <v>0.54121399174630858</v>
      </c>
      <c r="I74" s="306">
        <v>744</v>
      </c>
      <c r="J74" s="306"/>
      <c r="K74" s="131">
        <v>2010</v>
      </c>
      <c r="L74" s="131">
        <v>1</v>
      </c>
      <c r="M74" s="133"/>
      <c r="O74" s="135"/>
      <c r="AJ74" s="309">
        <v>57504333</v>
      </c>
      <c r="AK74" s="306">
        <f t="shared" si="13"/>
        <v>145902.36489700002</v>
      </c>
      <c r="AM74" s="309">
        <v>57504333</v>
      </c>
      <c r="AN74" s="306">
        <v>142810</v>
      </c>
    </row>
    <row r="75" spans="1:40" s="56" customFormat="1" x14ac:dyDescent="0.2">
      <c r="A75" s="178">
        <v>2010</v>
      </c>
      <c r="B75" s="178">
        <v>2</v>
      </c>
      <c r="C75" s="310">
        <f t="shared" si="11"/>
        <v>46082.95</v>
      </c>
      <c r="D75" s="306">
        <f t="shared" si="14"/>
        <v>57504.332999999999</v>
      </c>
      <c r="E75" s="306">
        <f t="shared" si="12"/>
        <v>47080.816374415001</v>
      </c>
      <c r="F75" s="306"/>
      <c r="G75" s="306">
        <f t="shared" si="15"/>
        <v>112.99081260520002</v>
      </c>
      <c r="H75" s="307">
        <f t="shared" si="10"/>
        <v>0.62005695009205519</v>
      </c>
      <c r="I75" s="306">
        <v>672</v>
      </c>
      <c r="J75" s="306"/>
      <c r="K75" s="131">
        <v>2010</v>
      </c>
      <c r="L75" s="131">
        <v>2</v>
      </c>
      <c r="M75" s="133"/>
      <c r="O75" s="135"/>
      <c r="AJ75" s="309">
        <v>46082950</v>
      </c>
      <c r="AK75" s="306">
        <f t="shared" si="13"/>
        <v>112990.81260520002</v>
      </c>
      <c r="AM75" s="309">
        <v>46082950</v>
      </c>
      <c r="AN75" s="306">
        <v>110596</v>
      </c>
    </row>
    <row r="76" spans="1:40" x14ac:dyDescent="0.2">
      <c r="A76" s="45">
        <v>2010</v>
      </c>
      <c r="B76" s="45">
        <v>3</v>
      </c>
      <c r="C76" s="310">
        <f t="shared" si="11"/>
        <v>49500.830999999998</v>
      </c>
      <c r="D76" s="306">
        <f t="shared" si="14"/>
        <v>46082.95</v>
      </c>
      <c r="E76" s="306">
        <f t="shared" si="12"/>
        <v>50572.707144224703</v>
      </c>
      <c r="F76" s="306"/>
      <c r="G76" s="306">
        <f t="shared" si="15"/>
        <v>107.53007357870001</v>
      </c>
      <c r="H76" s="307">
        <f t="shared" si="10"/>
        <v>0.63214007467862532</v>
      </c>
      <c r="I76" s="306">
        <v>744</v>
      </c>
      <c r="J76" s="306"/>
      <c r="K76" s="3">
        <v>2010</v>
      </c>
      <c r="L76" s="3">
        <v>3</v>
      </c>
      <c r="M76" s="122"/>
      <c r="O76" s="9"/>
      <c r="AJ76" s="309">
        <v>49500831</v>
      </c>
      <c r="AK76" s="306">
        <f t="shared" si="13"/>
        <v>107530.07357870002</v>
      </c>
      <c r="AM76" s="309">
        <v>49500831</v>
      </c>
      <c r="AN76" s="306">
        <v>105251</v>
      </c>
    </row>
    <row r="77" spans="1:40" x14ac:dyDescent="0.2">
      <c r="A77" s="45">
        <v>2010</v>
      </c>
      <c r="B77" s="45">
        <v>4</v>
      </c>
      <c r="C77" s="310">
        <f t="shared" si="11"/>
        <v>51447.387000000002</v>
      </c>
      <c r="D77" s="306">
        <f t="shared" si="14"/>
        <v>49500.830999999998</v>
      </c>
      <c r="E77" s="306">
        <f t="shared" si="12"/>
        <v>52561.413283881906</v>
      </c>
      <c r="F77" s="306"/>
      <c r="G77" s="306">
        <f t="shared" si="15"/>
        <v>112.03352308830002</v>
      </c>
      <c r="H77" s="307">
        <f t="shared" si="10"/>
        <v>0.65160820513288165</v>
      </c>
      <c r="I77" s="306">
        <v>720</v>
      </c>
      <c r="J77" s="306"/>
      <c r="K77" s="3">
        <v>2010</v>
      </c>
      <c r="L77" s="3">
        <v>4</v>
      </c>
      <c r="M77" s="122"/>
      <c r="O77" s="9"/>
      <c r="AJ77" s="309">
        <v>51447387</v>
      </c>
      <c r="AK77" s="306">
        <f t="shared" si="13"/>
        <v>112033.52308830002</v>
      </c>
      <c r="AM77" s="309">
        <v>51447387</v>
      </c>
      <c r="AN77" s="306">
        <v>109659</v>
      </c>
    </row>
    <row r="78" spans="1:40" x14ac:dyDescent="0.2">
      <c r="A78" s="45">
        <v>2010</v>
      </c>
      <c r="B78" s="45">
        <v>5</v>
      </c>
      <c r="C78" s="310">
        <f t="shared" si="11"/>
        <v>67012.971000000005</v>
      </c>
      <c r="D78" s="306">
        <f t="shared" si="14"/>
        <v>51447.387000000002</v>
      </c>
      <c r="E78" s="306">
        <f t="shared" si="12"/>
        <v>68464.049770142708</v>
      </c>
      <c r="F78" s="306"/>
      <c r="G78" s="306">
        <f t="shared" si="15"/>
        <v>137.63003488810003</v>
      </c>
      <c r="H78" s="307">
        <f t="shared" si="10"/>
        <v>0.66861548314301622</v>
      </c>
      <c r="I78" s="306">
        <v>744</v>
      </c>
      <c r="J78" s="306"/>
      <c r="K78" s="3">
        <v>2010</v>
      </c>
      <c r="L78" s="3">
        <v>5</v>
      </c>
      <c r="M78" s="122"/>
      <c r="O78" s="9"/>
      <c r="AJ78" s="309">
        <v>67012971</v>
      </c>
      <c r="AK78" s="306">
        <f t="shared" si="13"/>
        <v>137630.03488810002</v>
      </c>
      <c r="AM78" s="309">
        <v>67012971</v>
      </c>
      <c r="AN78" s="306">
        <v>134713</v>
      </c>
    </row>
    <row r="79" spans="1:40" x14ac:dyDescent="0.2">
      <c r="A79" s="45">
        <v>2010</v>
      </c>
      <c r="B79" s="45">
        <v>6</v>
      </c>
      <c r="C79" s="310">
        <f t="shared" si="11"/>
        <v>77630.687999999995</v>
      </c>
      <c r="D79" s="306">
        <f t="shared" si="14"/>
        <v>67012.971000000005</v>
      </c>
      <c r="E79" s="306">
        <f t="shared" si="12"/>
        <v>79311.679628745609</v>
      </c>
      <c r="F79" s="306"/>
      <c r="G79" s="306">
        <f t="shared" si="15"/>
        <v>143.17148455690003</v>
      </c>
      <c r="H79" s="307">
        <f t="shared" si="10"/>
        <v>0.769392808466001</v>
      </c>
      <c r="I79" s="306">
        <v>720</v>
      </c>
      <c r="J79" s="306"/>
      <c r="K79" s="3">
        <v>2010</v>
      </c>
      <c r="L79" s="3">
        <v>6</v>
      </c>
      <c r="Q79" s="125" t="s">
        <v>142</v>
      </c>
      <c r="AJ79" s="309">
        <v>77630688</v>
      </c>
      <c r="AK79" s="306">
        <f t="shared" si="13"/>
        <v>143171.48455690002</v>
      </c>
      <c r="AM79" s="309">
        <v>77630688</v>
      </c>
      <c r="AN79" s="306">
        <v>140137</v>
      </c>
    </row>
    <row r="80" spans="1:40" x14ac:dyDescent="0.2">
      <c r="A80" s="45">
        <v>2010</v>
      </c>
      <c r="B80" s="45">
        <v>7</v>
      </c>
      <c r="C80" s="310">
        <f t="shared" si="11"/>
        <v>76548.854000000007</v>
      </c>
      <c r="D80" s="306">
        <f t="shared" si="14"/>
        <v>77630.687999999995</v>
      </c>
      <c r="E80" s="306">
        <f t="shared" si="12"/>
        <v>78206.419919859807</v>
      </c>
      <c r="F80" s="306"/>
      <c r="G80" s="306">
        <f t="shared" si="15"/>
        <v>140.55298612380003</v>
      </c>
      <c r="H80" s="307">
        <f t="shared" si="10"/>
        <v>0.74787564964060005</v>
      </c>
      <c r="I80" s="306">
        <v>744</v>
      </c>
      <c r="J80" s="306"/>
      <c r="K80" s="3">
        <v>2010</v>
      </c>
      <c r="L80" s="3">
        <v>7</v>
      </c>
      <c r="Q80" s="125" t="s">
        <v>143</v>
      </c>
      <c r="R80" s="2" t="s">
        <v>156</v>
      </c>
      <c r="S80" s="2" t="s">
        <v>155</v>
      </c>
      <c r="T80" s="9" t="s">
        <v>50</v>
      </c>
      <c r="AJ80" s="309">
        <v>76548854</v>
      </c>
      <c r="AK80" s="306">
        <f t="shared" si="13"/>
        <v>140552.98612380002</v>
      </c>
      <c r="AM80" s="309">
        <v>76548854</v>
      </c>
      <c r="AN80" s="306">
        <v>137574</v>
      </c>
    </row>
    <row r="81" spans="1:40" x14ac:dyDescent="0.2">
      <c r="A81" s="45">
        <v>2010</v>
      </c>
      <c r="B81" s="45">
        <v>8</v>
      </c>
      <c r="C81" s="310">
        <f t="shared" si="11"/>
        <v>75358.718999999997</v>
      </c>
      <c r="D81" s="306">
        <f t="shared" si="14"/>
        <v>76548.854000000007</v>
      </c>
      <c r="E81" s="306">
        <f t="shared" si="12"/>
        <v>76990.514093610298</v>
      </c>
      <c r="F81" s="306"/>
      <c r="G81" s="306">
        <f t="shared" si="15"/>
        <v>143.21030739750003</v>
      </c>
      <c r="H81" s="307">
        <f t="shared" si="10"/>
        <v>0.72258677229499968</v>
      </c>
      <c r="I81" s="306">
        <v>744</v>
      </c>
      <c r="J81" s="306"/>
      <c r="K81" s="3">
        <v>2010</v>
      </c>
      <c r="L81" s="3">
        <v>8</v>
      </c>
      <c r="Q81" s="125">
        <f t="shared" ref="Q81:Q89" si="16">AVERAGE(H81,H69,H57,H45,H33)</f>
        <v>0.73312653060762345</v>
      </c>
      <c r="R81" s="13"/>
      <c r="S81" s="13">
        <f t="shared" ref="S81:S92" si="17">H93</f>
        <v>0.70347654186253883</v>
      </c>
      <c r="T81" s="14">
        <f t="shared" ref="T81:T89" si="18">+S81-Q81</f>
        <v>-2.9649988745084621E-2</v>
      </c>
      <c r="AJ81" s="309">
        <v>75358719</v>
      </c>
      <c r="AK81" s="306">
        <f t="shared" si="13"/>
        <v>143210.30739750003</v>
      </c>
      <c r="AM81" s="309">
        <v>75358719</v>
      </c>
      <c r="AN81" s="306">
        <v>140175</v>
      </c>
    </row>
    <row r="82" spans="1:40" x14ac:dyDescent="0.2">
      <c r="A82" s="45">
        <v>2010</v>
      </c>
      <c r="B82" s="45">
        <v>9</v>
      </c>
      <c r="C82" s="310">
        <f t="shared" si="11"/>
        <v>65117.421000000002</v>
      </c>
      <c r="D82" s="306">
        <f t="shared" si="14"/>
        <v>75358.718999999997</v>
      </c>
      <c r="E82" s="306">
        <f t="shared" si="12"/>
        <v>66527.454099107708</v>
      </c>
      <c r="F82" s="306"/>
      <c r="G82" s="306">
        <f t="shared" si="15"/>
        <v>135.4579991219</v>
      </c>
      <c r="H82" s="307">
        <f t="shared" ref="H82:H124" si="19">+(E82/(G82*I82))</f>
        <v>0.68212466154298701</v>
      </c>
      <c r="I82" s="306">
        <v>720</v>
      </c>
      <c r="J82" s="306"/>
      <c r="K82" s="3">
        <v>2010</v>
      </c>
      <c r="L82" s="3">
        <v>9</v>
      </c>
      <c r="Q82" s="125">
        <f t="shared" si="16"/>
        <v>0.70363252838645363</v>
      </c>
      <c r="R82" s="13"/>
      <c r="S82" s="13">
        <f t="shared" si="17"/>
        <v>0.70156216256518955</v>
      </c>
      <c r="T82" s="14">
        <f t="shared" si="18"/>
        <v>-2.0703658212640752E-3</v>
      </c>
      <c r="AJ82" s="309">
        <v>65117421</v>
      </c>
      <c r="AK82" s="306">
        <f t="shared" si="13"/>
        <v>135457.99912190001</v>
      </c>
      <c r="AM82" s="309">
        <v>65117421</v>
      </c>
      <c r="AN82" s="306">
        <v>132587</v>
      </c>
    </row>
    <row r="83" spans="1:40" x14ac:dyDescent="0.2">
      <c r="A83" s="45">
        <v>2010</v>
      </c>
      <c r="B83" s="45">
        <v>10</v>
      </c>
      <c r="C83" s="310">
        <f t="shared" si="11"/>
        <v>56275.832999999999</v>
      </c>
      <c r="D83" s="306">
        <f t="shared" si="14"/>
        <v>65117.421000000002</v>
      </c>
      <c r="E83" s="306">
        <f t="shared" si="12"/>
        <v>57494.413005032104</v>
      </c>
      <c r="F83" s="306"/>
      <c r="G83" s="306">
        <f t="shared" si="15"/>
        <v>111.68105256180002</v>
      </c>
      <c r="H83" s="307">
        <f t="shared" si="19"/>
        <v>0.69194760491676244</v>
      </c>
      <c r="I83" s="306">
        <v>744</v>
      </c>
      <c r="J83" s="306"/>
      <c r="K83" s="3">
        <v>2010</v>
      </c>
      <c r="L83" s="3">
        <v>10</v>
      </c>
      <c r="Q83" s="125">
        <f t="shared" si="16"/>
        <v>0.69489558427002163</v>
      </c>
      <c r="R83" s="13"/>
      <c r="S83" s="13">
        <f t="shared" si="17"/>
        <v>0.64695328876079938</v>
      </c>
      <c r="T83" s="14">
        <f t="shared" si="18"/>
        <v>-4.7942295509222244E-2</v>
      </c>
      <c r="AJ83" s="309">
        <v>56275833</v>
      </c>
      <c r="AK83" s="306">
        <f t="shared" si="13"/>
        <v>111681.05256180001</v>
      </c>
      <c r="AM83" s="309">
        <v>56275833</v>
      </c>
      <c r="AN83" s="306">
        <v>109314</v>
      </c>
    </row>
    <row r="84" spans="1:40" x14ac:dyDescent="0.2">
      <c r="A84" s="45">
        <v>2010</v>
      </c>
      <c r="B84" s="45">
        <v>11</v>
      </c>
      <c r="C84" s="310">
        <f t="shared" si="11"/>
        <v>47470.025000000001</v>
      </c>
      <c r="D84" s="306">
        <f t="shared" si="14"/>
        <v>56275.832999999999</v>
      </c>
      <c r="E84" s="306">
        <f t="shared" si="12"/>
        <v>48497.926680342505</v>
      </c>
      <c r="F84" s="306"/>
      <c r="G84" s="306">
        <f t="shared" si="15"/>
        <v>105.94548869000002</v>
      </c>
      <c r="H84" s="307">
        <f t="shared" si="19"/>
        <v>0.63578196989178182</v>
      </c>
      <c r="I84" s="306">
        <v>720</v>
      </c>
      <c r="J84" s="306"/>
      <c r="K84" s="3">
        <v>2010</v>
      </c>
      <c r="L84" s="3">
        <v>11</v>
      </c>
      <c r="Q84" s="125">
        <f t="shared" si="16"/>
        <v>0.64678868973191628</v>
      </c>
      <c r="R84" s="13"/>
      <c r="S84" s="13">
        <f t="shared" si="17"/>
        <v>0.6780034957583132</v>
      </c>
      <c r="T84" s="14">
        <f t="shared" si="18"/>
        <v>3.1214806026396924E-2</v>
      </c>
      <c r="AJ84" s="309">
        <v>47470025</v>
      </c>
      <c r="AK84" s="306">
        <f t="shared" si="13"/>
        <v>105945.48869000001</v>
      </c>
      <c r="AM84" s="309">
        <v>47470025</v>
      </c>
      <c r="AN84" s="306">
        <v>103700</v>
      </c>
    </row>
    <row r="85" spans="1:40" x14ac:dyDescent="0.2">
      <c r="A85" s="45">
        <v>2010</v>
      </c>
      <c r="B85" s="45">
        <v>12</v>
      </c>
      <c r="C85" s="310">
        <f t="shared" si="11"/>
        <v>50214.347999999998</v>
      </c>
      <c r="D85" s="306">
        <f t="shared" si="14"/>
        <v>47470.025000000001</v>
      </c>
      <c r="E85" s="306">
        <f t="shared" si="12"/>
        <v>51301.674427287609</v>
      </c>
      <c r="F85" s="306"/>
      <c r="G85" s="306">
        <f t="shared" si="15"/>
        <v>123.69467842010002</v>
      </c>
      <c r="H85" s="307">
        <f t="shared" si="19"/>
        <v>0.55745214230923867</v>
      </c>
      <c r="I85" s="306">
        <v>744</v>
      </c>
      <c r="J85" s="306"/>
      <c r="K85" s="3">
        <v>2010</v>
      </c>
      <c r="L85" s="3">
        <v>12</v>
      </c>
      <c r="Q85" s="125">
        <f t="shared" si="16"/>
        <v>0.61336252283050441</v>
      </c>
      <c r="R85" s="13"/>
      <c r="S85" s="13">
        <f t="shared" si="17"/>
        <v>0.67307466970076313</v>
      </c>
      <c r="T85" s="14">
        <f t="shared" si="18"/>
        <v>5.971214687025872E-2</v>
      </c>
      <c r="AJ85" s="309">
        <v>50214348</v>
      </c>
      <c r="AK85" s="306">
        <f t="shared" si="13"/>
        <v>123694.67842010001</v>
      </c>
      <c r="AM85" s="309">
        <v>50214348</v>
      </c>
      <c r="AN85" s="306">
        <v>121073</v>
      </c>
    </row>
    <row r="86" spans="1:40" x14ac:dyDescent="0.2">
      <c r="A86" s="45">
        <v>2011</v>
      </c>
      <c r="B86" s="45">
        <v>1</v>
      </c>
      <c r="C86" s="310">
        <f t="shared" si="11"/>
        <v>46905.73</v>
      </c>
      <c r="D86" s="306">
        <f t="shared" si="14"/>
        <v>50214.347999999998</v>
      </c>
      <c r="E86" s="306">
        <f t="shared" si="12"/>
        <v>47921.412605701007</v>
      </c>
      <c r="F86" s="306"/>
      <c r="G86" s="306">
        <f t="shared" si="15"/>
        <v>92.724268158300006</v>
      </c>
      <c r="H86" s="307">
        <f t="shared" si="19"/>
        <v>0.69464555604959699</v>
      </c>
      <c r="I86" s="306">
        <v>744</v>
      </c>
      <c r="J86" s="306"/>
      <c r="K86" s="3">
        <v>2011</v>
      </c>
      <c r="L86" s="3">
        <v>1</v>
      </c>
      <c r="Q86" s="125">
        <f t="shared" si="16"/>
        <v>0.63224679021728458</v>
      </c>
      <c r="R86" s="13"/>
      <c r="S86" s="13">
        <f t="shared" si="17"/>
        <v>0.66772912614298374</v>
      </c>
      <c r="T86" s="14">
        <f t="shared" si="18"/>
        <v>3.548233592569916E-2</v>
      </c>
      <c r="AJ86" s="46">
        <v>46905730</v>
      </c>
      <c r="AK86" s="306">
        <f t="shared" si="13"/>
        <v>92724.268158300009</v>
      </c>
      <c r="AM86" s="46">
        <v>46905730</v>
      </c>
      <c r="AN86" s="306">
        <v>90759</v>
      </c>
    </row>
    <row r="87" spans="1:40" x14ac:dyDescent="0.2">
      <c r="A87" s="45">
        <v>2011</v>
      </c>
      <c r="B87" s="45">
        <v>2</v>
      </c>
      <c r="C87" s="310">
        <f t="shared" si="11"/>
        <v>46600.296999999999</v>
      </c>
      <c r="D87" s="306">
        <f t="shared" si="14"/>
        <v>46905.73</v>
      </c>
      <c r="E87" s="306">
        <f t="shared" si="12"/>
        <v>47609.365851148905</v>
      </c>
      <c r="F87" s="306"/>
      <c r="G87" s="306">
        <f t="shared" si="15"/>
        <v>97.695635062500003</v>
      </c>
      <c r="H87" s="307">
        <f t="shared" si="19"/>
        <v>0.72518358232181768</v>
      </c>
      <c r="I87" s="306">
        <v>672</v>
      </c>
      <c r="J87" s="306"/>
      <c r="K87" s="3">
        <v>2011</v>
      </c>
      <c r="L87" s="3">
        <v>2</v>
      </c>
      <c r="Q87" s="125">
        <f t="shared" si="16"/>
        <v>0.65399582345234486</v>
      </c>
      <c r="R87" s="13"/>
      <c r="S87" s="13">
        <f t="shared" si="17"/>
        <v>0.66954532307964565</v>
      </c>
      <c r="T87" s="14">
        <f t="shared" si="18"/>
        <v>1.5549499627300789E-2</v>
      </c>
      <c r="AJ87" s="46">
        <v>46600297</v>
      </c>
      <c r="AK87" s="306">
        <f t="shared" si="13"/>
        <v>97695.635062500005</v>
      </c>
      <c r="AM87" s="46">
        <v>46600297</v>
      </c>
      <c r="AN87" s="306">
        <v>95625</v>
      </c>
    </row>
    <row r="88" spans="1:40" x14ac:dyDescent="0.2">
      <c r="A88" s="45">
        <v>2011</v>
      </c>
      <c r="B88" s="45">
        <v>3</v>
      </c>
      <c r="C88" s="310">
        <f t="shared" si="11"/>
        <v>54360.849000000002</v>
      </c>
      <c r="D88" s="306">
        <f t="shared" si="14"/>
        <v>46600.296999999999</v>
      </c>
      <c r="E88" s="306">
        <f t="shared" si="12"/>
        <v>55537.962515991305</v>
      </c>
      <c r="F88" s="306"/>
      <c r="G88" s="306">
        <f t="shared" si="15"/>
        <v>118.42090202070001</v>
      </c>
      <c r="H88" s="307">
        <f t="shared" si="19"/>
        <v>0.63035999394418574</v>
      </c>
      <c r="I88" s="306">
        <v>744</v>
      </c>
      <c r="J88" s="306"/>
      <c r="K88" s="3">
        <v>2011</v>
      </c>
      <c r="L88" s="3">
        <v>3</v>
      </c>
      <c r="Q88" s="125">
        <f t="shared" si="16"/>
        <v>0.64058902711334709</v>
      </c>
      <c r="R88" s="13"/>
      <c r="S88" s="13">
        <f t="shared" si="17"/>
        <v>0.70843746126163976</v>
      </c>
      <c r="T88" s="14">
        <f t="shared" si="18"/>
        <v>6.7848434148292669E-2</v>
      </c>
      <c r="AJ88" s="46">
        <v>54360849</v>
      </c>
      <c r="AK88" s="306">
        <f t="shared" si="13"/>
        <v>118420.90202070001</v>
      </c>
      <c r="AM88" s="46">
        <v>54360849</v>
      </c>
      <c r="AN88" s="306">
        <v>115911</v>
      </c>
    </row>
    <row r="89" spans="1:40" x14ac:dyDescent="0.2">
      <c r="A89" s="178">
        <v>2011</v>
      </c>
      <c r="B89" s="178">
        <v>4</v>
      </c>
      <c r="C89" s="310">
        <f t="shared" si="11"/>
        <v>64633.012999999999</v>
      </c>
      <c r="D89" s="306">
        <f t="shared" si="14"/>
        <v>54360.849000000002</v>
      </c>
      <c r="E89" s="306">
        <f t="shared" si="12"/>
        <v>66032.556873598107</v>
      </c>
      <c r="F89" s="306"/>
      <c r="G89" s="306">
        <f t="shared" si="15"/>
        <v>129.03690561740001</v>
      </c>
      <c r="H89" s="307">
        <f t="shared" si="19"/>
        <v>0.71074150536896585</v>
      </c>
      <c r="I89" s="306">
        <v>720</v>
      </c>
      <c r="J89" s="306"/>
      <c r="K89" s="131">
        <v>2011</v>
      </c>
      <c r="L89" s="131">
        <v>4</v>
      </c>
      <c r="Q89" s="125">
        <f t="shared" si="16"/>
        <v>0.67108086737137995</v>
      </c>
      <c r="R89" s="13"/>
      <c r="S89" s="13">
        <f t="shared" si="17"/>
        <v>0.62523163720955666</v>
      </c>
      <c r="T89" s="14">
        <f t="shared" si="18"/>
        <v>-4.5849230161823296E-2</v>
      </c>
      <c r="AJ89" s="46">
        <v>64633013</v>
      </c>
      <c r="AK89" s="306">
        <f t="shared" si="13"/>
        <v>129036.90561740001</v>
      </c>
      <c r="AM89" s="46">
        <v>64633013</v>
      </c>
      <c r="AN89" s="306">
        <v>126302</v>
      </c>
    </row>
    <row r="90" spans="1:40" x14ac:dyDescent="0.2">
      <c r="A90" s="45">
        <v>2011</v>
      </c>
      <c r="B90" s="45">
        <v>5</v>
      </c>
      <c r="C90" s="310">
        <f t="shared" si="11"/>
        <v>68847.198000000004</v>
      </c>
      <c r="D90" s="306">
        <f t="shared" si="14"/>
        <v>64633.012999999999</v>
      </c>
      <c r="E90" s="306">
        <f>+AJ90/1000</f>
        <v>68847.198000000004</v>
      </c>
      <c r="F90" s="306">
        <v>118</v>
      </c>
      <c r="G90" s="306">
        <f t="shared" si="15"/>
        <v>134.87361320549999</v>
      </c>
      <c r="H90" s="307">
        <f t="shared" si="19"/>
        <v>0.68609829789774901</v>
      </c>
      <c r="I90" s="306">
        <v>744</v>
      </c>
      <c r="J90" s="307">
        <f t="shared" ref="J90:J109" si="20">F90/G90</f>
        <v>0.87489314770717574</v>
      </c>
      <c r="K90" s="3">
        <v>2011</v>
      </c>
      <c r="L90" s="3">
        <v>5</v>
      </c>
      <c r="Q90" s="125">
        <f>AVERAGE(H30,H78,H66,H54,H42)</f>
        <v>0.67263040991085865</v>
      </c>
      <c r="R90" s="13">
        <f>H90</f>
        <v>0.68609829789774901</v>
      </c>
      <c r="S90" s="13">
        <f t="shared" si="17"/>
        <v>0.65224837698882321</v>
      </c>
      <c r="T90" s="14">
        <f>+S90-Q90</f>
        <v>-2.0382032922035442E-2</v>
      </c>
      <c r="U90" s="14"/>
      <c r="V90" s="14">
        <f>+R90-Q90</f>
        <v>1.3467887986890359E-2</v>
      </c>
      <c r="AJ90" s="46">
        <v>68847198</v>
      </c>
      <c r="AK90" s="306">
        <f t="shared" si="13"/>
        <v>134873.61320550001</v>
      </c>
      <c r="AM90" s="46">
        <v>68847198</v>
      </c>
      <c r="AN90" s="306">
        <v>132015</v>
      </c>
    </row>
    <row r="91" spans="1:40" x14ac:dyDescent="0.2">
      <c r="A91" s="178">
        <v>2011</v>
      </c>
      <c r="B91" s="178">
        <v>6</v>
      </c>
      <c r="C91" s="310">
        <f t="shared" si="11"/>
        <v>72436.462</v>
      </c>
      <c r="D91" s="306">
        <f t="shared" si="14"/>
        <v>68847.198000000004</v>
      </c>
      <c r="E91" s="306">
        <f t="shared" ref="E91:E121" si="21">+AJ91/1000</f>
        <v>72436.462</v>
      </c>
      <c r="F91" s="306">
        <v>135</v>
      </c>
      <c r="G91" s="306">
        <f t="shared" si="15"/>
        <v>141.35191931720001</v>
      </c>
      <c r="H91" s="307">
        <f t="shared" si="19"/>
        <v>0.71174270365906689</v>
      </c>
      <c r="I91" s="306">
        <v>720</v>
      </c>
      <c r="J91" s="307">
        <f t="shared" si="20"/>
        <v>0.95506308405373663</v>
      </c>
      <c r="K91" s="131">
        <v>2011</v>
      </c>
      <c r="L91" s="131">
        <v>6</v>
      </c>
      <c r="Q91" s="125">
        <f>AVERAGE(H31,H79,H67,H55,H43)</f>
        <v>0.73841860356167399</v>
      </c>
      <c r="R91" s="13">
        <f>H91</f>
        <v>0.71174270365906689</v>
      </c>
      <c r="S91" s="13">
        <f t="shared" si="17"/>
        <v>0.70098243150107553</v>
      </c>
      <c r="T91" s="14">
        <f>+S91-Q91</f>
        <v>-3.743617206059846E-2</v>
      </c>
      <c r="U91" s="13"/>
      <c r="V91" s="14">
        <f>+R91-Q91</f>
        <v>-2.6675899902607103E-2</v>
      </c>
      <c r="AJ91" s="46">
        <v>72436462</v>
      </c>
      <c r="AK91" s="306">
        <f t="shared" si="13"/>
        <v>141351.91931720002</v>
      </c>
      <c r="AM91" s="46">
        <v>72436462</v>
      </c>
      <c r="AN91" s="306">
        <v>138356</v>
      </c>
    </row>
    <row r="92" spans="1:40" x14ac:dyDescent="0.2">
      <c r="A92" s="178">
        <v>2011</v>
      </c>
      <c r="B92" s="178">
        <v>7</v>
      </c>
      <c r="C92" s="310">
        <f t="shared" si="11"/>
        <v>80409.620999999999</v>
      </c>
      <c r="D92" s="306">
        <f t="shared" si="14"/>
        <v>72436.462</v>
      </c>
      <c r="E92" s="306">
        <f t="shared" si="21"/>
        <v>80409.620999999999</v>
      </c>
      <c r="F92" s="306">
        <v>144</v>
      </c>
      <c r="G92" s="306">
        <f t="shared" si="15"/>
        <v>145.78180976039999</v>
      </c>
      <c r="H92" s="307">
        <f t="shared" si="19"/>
        <v>0.74136442508345923</v>
      </c>
      <c r="I92" s="306">
        <v>744</v>
      </c>
      <c r="J92" s="307">
        <f t="shared" si="20"/>
        <v>0.98777755768481346</v>
      </c>
      <c r="K92" s="3">
        <v>2011</v>
      </c>
      <c r="L92" s="3">
        <v>7</v>
      </c>
      <c r="Q92" s="125">
        <f>AVERAGE(H32,H80,H68,H56,H44)</f>
        <v>0.74522218367055726</v>
      </c>
      <c r="R92" s="13">
        <f>H92</f>
        <v>0.74136442508345923</v>
      </c>
      <c r="S92" s="13">
        <f t="shared" si="17"/>
        <v>0.6968887998381712</v>
      </c>
      <c r="T92" s="14">
        <f>+S92-Q92</f>
        <v>-4.8333383832386057E-2</v>
      </c>
      <c r="U92" s="13"/>
      <c r="V92" s="14">
        <f>+R92-Q92</f>
        <v>-3.8577585870980258E-3</v>
      </c>
      <c r="AJ92" s="46">
        <v>80409621</v>
      </c>
      <c r="AK92" s="306">
        <f t="shared" si="13"/>
        <v>145781.80976040001</v>
      </c>
      <c r="AM92" s="46">
        <v>80409621</v>
      </c>
      <c r="AN92" s="306">
        <v>142692</v>
      </c>
    </row>
    <row r="93" spans="1:40" x14ac:dyDescent="0.2">
      <c r="A93" s="45">
        <v>2011</v>
      </c>
      <c r="B93" s="45">
        <v>8</v>
      </c>
      <c r="C93" s="310">
        <f t="shared" si="11"/>
        <v>76752.611000000004</v>
      </c>
      <c r="D93" s="306">
        <f t="shared" si="14"/>
        <v>80409.620999999999</v>
      </c>
      <c r="E93" s="306">
        <f t="shared" si="21"/>
        <v>76752.611000000004</v>
      </c>
      <c r="F93" s="306">
        <v>146</v>
      </c>
      <c r="G93" s="306">
        <f t="shared" si="15"/>
        <v>146.64612879060002</v>
      </c>
      <c r="H93" s="307">
        <f t="shared" si="19"/>
        <v>0.70347654186253883</v>
      </c>
      <c r="I93" s="306">
        <v>744</v>
      </c>
      <c r="J93" s="307">
        <f t="shared" si="20"/>
        <v>0.99559395944558049</v>
      </c>
      <c r="K93" s="3">
        <v>2011</v>
      </c>
      <c r="L93" s="3">
        <v>8</v>
      </c>
      <c r="T93" s="14">
        <f>AVERAGE(T81:T92)</f>
        <v>-1.8213538712054944E-3</v>
      </c>
      <c r="U93" s="2" t="s">
        <v>144</v>
      </c>
      <c r="V93" s="14">
        <f>AVERAGE(V90:V92)</f>
        <v>-5.6885901676049233E-3</v>
      </c>
      <c r="AJ93" s="46">
        <v>76752611</v>
      </c>
      <c r="AK93" s="306">
        <f t="shared" si="13"/>
        <v>146646.12879060002</v>
      </c>
      <c r="AM93" s="46">
        <v>76752611</v>
      </c>
      <c r="AN93" s="306">
        <v>143538</v>
      </c>
    </row>
    <row r="94" spans="1:40" x14ac:dyDescent="0.2">
      <c r="A94" s="45">
        <v>2011</v>
      </c>
      <c r="B94" s="45">
        <v>9</v>
      </c>
      <c r="C94" s="310">
        <f t="shared" si="11"/>
        <v>69116.777000000002</v>
      </c>
      <c r="D94" s="306">
        <f t="shared" si="14"/>
        <v>76752.611000000004</v>
      </c>
      <c r="E94" s="306">
        <f t="shared" si="21"/>
        <v>69116.777000000002</v>
      </c>
      <c r="F94" s="306">
        <v>133</v>
      </c>
      <c r="G94" s="306">
        <f t="shared" si="15"/>
        <v>136.83110169470001</v>
      </c>
      <c r="H94" s="307">
        <f t="shared" si="19"/>
        <v>0.70156216256518955</v>
      </c>
      <c r="I94" s="306">
        <v>720</v>
      </c>
      <c r="J94" s="307">
        <f t="shared" si="20"/>
        <v>0.97200123621566659</v>
      </c>
      <c r="K94" s="3">
        <v>2011</v>
      </c>
      <c r="L94" s="3">
        <v>9</v>
      </c>
      <c r="AJ94" s="46">
        <v>69116777</v>
      </c>
      <c r="AK94" s="306">
        <f t="shared" si="13"/>
        <v>136831.10169470002</v>
      </c>
      <c r="AM94" s="46">
        <v>69116777</v>
      </c>
      <c r="AN94" s="306">
        <v>133931</v>
      </c>
    </row>
    <row r="95" spans="1:40" x14ac:dyDescent="0.2">
      <c r="A95" s="45">
        <v>2011</v>
      </c>
      <c r="B95" s="45">
        <v>10</v>
      </c>
      <c r="C95" s="310">
        <f t="shared" si="11"/>
        <v>56226.877</v>
      </c>
      <c r="D95" s="306">
        <f t="shared" si="14"/>
        <v>69116.777000000002</v>
      </c>
      <c r="E95" s="306">
        <f t="shared" si="21"/>
        <v>56226.877</v>
      </c>
      <c r="F95" s="306">
        <v>113</v>
      </c>
      <c r="G95" s="306">
        <f t="shared" si="15"/>
        <v>116.81486240430002</v>
      </c>
      <c r="H95" s="307">
        <f t="shared" si="19"/>
        <v>0.64695328876079938</v>
      </c>
      <c r="I95" s="306">
        <v>744</v>
      </c>
      <c r="J95" s="307">
        <f t="shared" si="20"/>
        <v>0.9673426623480782</v>
      </c>
      <c r="K95" s="3">
        <v>2011</v>
      </c>
      <c r="L95" s="3">
        <v>10</v>
      </c>
      <c r="AJ95" s="46">
        <v>56226877</v>
      </c>
      <c r="AK95" s="306">
        <f t="shared" si="13"/>
        <v>116814.86240430002</v>
      </c>
      <c r="AM95" s="46">
        <v>56226877</v>
      </c>
      <c r="AN95" s="306">
        <v>114339</v>
      </c>
    </row>
    <row r="96" spans="1:40" x14ac:dyDescent="0.2">
      <c r="A96" s="45">
        <v>2011</v>
      </c>
      <c r="B96" s="45">
        <v>11</v>
      </c>
      <c r="C96" s="310">
        <f t="shared" si="11"/>
        <v>51407.406999999999</v>
      </c>
      <c r="D96" s="306">
        <f t="shared" si="14"/>
        <v>56226.877</v>
      </c>
      <c r="E96" s="306">
        <f t="shared" si="21"/>
        <v>51407.406999999999</v>
      </c>
      <c r="F96" s="306">
        <v>102</v>
      </c>
      <c r="G96" s="306">
        <f t="shared" si="15"/>
        <v>105.30797678120001</v>
      </c>
      <c r="H96" s="307">
        <f t="shared" si="19"/>
        <v>0.6780034957583132</v>
      </c>
      <c r="I96" s="306">
        <v>720</v>
      </c>
      <c r="J96" s="307">
        <f t="shared" si="20"/>
        <v>0.96858759533408334</v>
      </c>
      <c r="K96" s="3">
        <v>2011</v>
      </c>
      <c r="L96" s="3">
        <v>11</v>
      </c>
      <c r="O96" s="3" t="s">
        <v>145</v>
      </c>
      <c r="AJ96" s="46">
        <v>51407407</v>
      </c>
      <c r="AK96" s="306">
        <f t="shared" si="13"/>
        <v>105307.97678120001</v>
      </c>
      <c r="AM96" s="46">
        <v>51407407</v>
      </c>
      <c r="AN96" s="306">
        <v>103076</v>
      </c>
    </row>
    <row r="97" spans="1:40" x14ac:dyDescent="0.2">
      <c r="A97" s="45">
        <v>2011</v>
      </c>
      <c r="B97" s="45">
        <v>12</v>
      </c>
      <c r="C97" s="310">
        <f t="shared" si="11"/>
        <v>54239.466</v>
      </c>
      <c r="D97" s="306">
        <f t="shared" si="14"/>
        <v>51407.406999999999</v>
      </c>
      <c r="E97" s="306">
        <f t="shared" si="21"/>
        <v>54239.466</v>
      </c>
      <c r="F97" s="306">
        <v>96</v>
      </c>
      <c r="G97" s="306">
        <f t="shared" si="15"/>
        <v>108.31266031290001</v>
      </c>
      <c r="H97" s="307">
        <f t="shared" si="19"/>
        <v>0.67307466970076313</v>
      </c>
      <c r="I97" s="306">
        <v>744</v>
      </c>
      <c r="J97" s="307">
        <f t="shared" si="20"/>
        <v>0.88632298129017917</v>
      </c>
      <c r="K97" s="3">
        <v>2011</v>
      </c>
      <c r="L97" s="3">
        <v>12</v>
      </c>
      <c r="O97" s="3" t="s">
        <v>146</v>
      </c>
      <c r="AJ97" s="46">
        <v>54239466</v>
      </c>
      <c r="AK97" s="306">
        <f t="shared" si="13"/>
        <v>108312.66031290001</v>
      </c>
      <c r="AM97" s="46">
        <v>54239466</v>
      </c>
      <c r="AN97" s="306">
        <v>106017</v>
      </c>
    </row>
    <row r="98" spans="1:40" x14ac:dyDescent="0.2">
      <c r="A98" s="45">
        <v>2012</v>
      </c>
      <c r="B98" s="45">
        <v>1</v>
      </c>
      <c r="C98" s="310">
        <f t="shared" si="11"/>
        <v>50699.966999999997</v>
      </c>
      <c r="D98" s="306">
        <f t="shared" si="14"/>
        <v>54239.466</v>
      </c>
      <c r="E98" s="306">
        <f t="shared" si="21"/>
        <v>50699.966999999997</v>
      </c>
      <c r="F98" s="306">
        <v>97</v>
      </c>
      <c r="G98" s="306">
        <f t="shared" si="15"/>
        <v>102.05503140040001</v>
      </c>
      <c r="H98" s="307">
        <f t="shared" si="19"/>
        <v>0.66772912614298374</v>
      </c>
      <c r="I98" s="306">
        <v>744</v>
      </c>
      <c r="J98" s="307">
        <f t="shared" si="20"/>
        <v>0.95046759252302582</v>
      </c>
      <c r="K98" s="3">
        <v>2012</v>
      </c>
      <c r="L98" s="3">
        <v>1</v>
      </c>
      <c r="O98" s="15">
        <f>MIN(1,AVERAGE(J110,J122))</f>
        <v>0.85506652435323738</v>
      </c>
      <c r="AJ98" s="46">
        <v>50699967</v>
      </c>
      <c r="AK98" s="306">
        <f t="shared" si="13"/>
        <v>102055.03140040001</v>
      </c>
      <c r="AM98" s="46">
        <v>50699967</v>
      </c>
      <c r="AN98" s="306">
        <v>99892</v>
      </c>
    </row>
    <row r="99" spans="1:40" x14ac:dyDescent="0.2">
      <c r="A99" s="45">
        <v>2012</v>
      </c>
      <c r="B99" s="45">
        <v>2</v>
      </c>
      <c r="C99" s="310">
        <f t="shared" si="11"/>
        <v>52001.394</v>
      </c>
      <c r="D99" s="306">
        <f t="shared" si="14"/>
        <v>50699.966999999997</v>
      </c>
      <c r="E99" s="306">
        <f t="shared" si="21"/>
        <v>52001.394</v>
      </c>
      <c r="F99" s="306">
        <v>110</v>
      </c>
      <c r="G99" s="306">
        <f t="shared" si="15"/>
        <v>111.59012538250002</v>
      </c>
      <c r="H99" s="307">
        <f t="shared" si="19"/>
        <v>0.66954532307964565</v>
      </c>
      <c r="I99" s="306">
        <v>696</v>
      </c>
      <c r="J99" s="307">
        <f t="shared" si="20"/>
        <v>0.98575030382796403</v>
      </c>
      <c r="K99" s="3">
        <v>2012</v>
      </c>
      <c r="L99" s="3">
        <v>2</v>
      </c>
      <c r="O99" s="15">
        <f t="shared" ref="O99:O102" si="22">MIN(1,AVERAGE(J111,J123))</f>
        <v>0.95000079854292108</v>
      </c>
      <c r="AJ99" s="46">
        <v>52001394</v>
      </c>
      <c r="AK99" s="306">
        <f t="shared" si="13"/>
        <v>111590.12538250002</v>
      </c>
      <c r="AM99" s="46">
        <v>52001394</v>
      </c>
      <c r="AN99" s="306">
        <v>109225</v>
      </c>
    </row>
    <row r="100" spans="1:40" x14ac:dyDescent="0.2">
      <c r="A100" s="45">
        <v>2012</v>
      </c>
      <c r="B100" s="45">
        <v>3</v>
      </c>
      <c r="C100" s="310">
        <f t="shared" si="11"/>
        <v>59426.750999999997</v>
      </c>
      <c r="D100" s="306">
        <f t="shared" si="14"/>
        <v>52001.394</v>
      </c>
      <c r="E100" s="306">
        <f t="shared" si="21"/>
        <v>59426.750999999997</v>
      </c>
      <c r="F100" s="306">
        <v>103</v>
      </c>
      <c r="G100" s="306">
        <f t="shared" si="15"/>
        <v>112.74765902460001</v>
      </c>
      <c r="H100" s="307">
        <f t="shared" si="19"/>
        <v>0.70843746126163976</v>
      </c>
      <c r="I100" s="306">
        <v>744</v>
      </c>
      <c r="J100" s="307">
        <f t="shared" si="20"/>
        <v>0.91354446638689679</v>
      </c>
      <c r="K100" s="3">
        <v>2012</v>
      </c>
      <c r="L100" s="3">
        <v>3</v>
      </c>
      <c r="O100" s="15">
        <f t="shared" si="22"/>
        <v>0.83880426898290006</v>
      </c>
      <c r="AJ100" s="46">
        <v>59426751</v>
      </c>
      <c r="AK100" s="306">
        <f t="shared" si="13"/>
        <v>112747.65902460001</v>
      </c>
      <c r="AM100" s="46">
        <v>59426751</v>
      </c>
      <c r="AN100" s="306">
        <v>110358</v>
      </c>
    </row>
    <row r="101" spans="1:40" x14ac:dyDescent="0.2">
      <c r="A101" s="45">
        <v>2012</v>
      </c>
      <c r="B101" s="45">
        <v>4</v>
      </c>
      <c r="C101" s="310">
        <f t="shared" si="11"/>
        <v>56813.245000000003</v>
      </c>
      <c r="D101" s="306">
        <f t="shared" si="14"/>
        <v>59426.750999999997</v>
      </c>
      <c r="E101" s="306">
        <f t="shared" si="21"/>
        <v>56813.245000000003</v>
      </c>
      <c r="F101" s="306">
        <v>117</v>
      </c>
      <c r="G101" s="306">
        <f t="shared" si="15"/>
        <v>126.20488156100002</v>
      </c>
      <c r="H101" s="307">
        <f t="shared" si="19"/>
        <v>0.62523163720955666</v>
      </c>
      <c r="I101" s="306">
        <v>720</v>
      </c>
      <c r="J101" s="307">
        <f t="shared" si="20"/>
        <v>0.92706398162141679</v>
      </c>
      <c r="K101" s="3">
        <v>2012</v>
      </c>
      <c r="L101" s="3">
        <v>4</v>
      </c>
      <c r="O101" s="15">
        <f t="shared" si="22"/>
        <v>0.96430716214580181</v>
      </c>
      <c r="AJ101" s="46">
        <v>56813245</v>
      </c>
      <c r="AK101" s="306">
        <f t="shared" si="13"/>
        <v>126204.88156100002</v>
      </c>
      <c r="AM101" s="46">
        <v>56813245</v>
      </c>
      <c r="AN101" s="306">
        <v>123530</v>
      </c>
    </row>
    <row r="102" spans="1:40" x14ac:dyDescent="0.2">
      <c r="A102" s="45">
        <v>2012</v>
      </c>
      <c r="B102" s="45">
        <v>5</v>
      </c>
      <c r="C102" s="310">
        <f t="shared" si="11"/>
        <v>65762.341</v>
      </c>
      <c r="D102" s="306">
        <f t="shared" si="14"/>
        <v>56813.245000000003</v>
      </c>
      <c r="E102" s="306">
        <f t="shared" si="21"/>
        <v>65762.341</v>
      </c>
      <c r="F102" s="306">
        <v>123</v>
      </c>
      <c r="G102" s="306">
        <f t="shared" si="15"/>
        <v>135.51623338280001</v>
      </c>
      <c r="H102" s="307">
        <f t="shared" si="19"/>
        <v>0.65224837698882321</v>
      </c>
      <c r="I102" s="306">
        <v>744</v>
      </c>
      <c r="J102" s="307">
        <f t="shared" si="20"/>
        <v>0.90764033894415641</v>
      </c>
      <c r="K102" s="3">
        <v>2012</v>
      </c>
      <c r="L102" s="3">
        <v>5</v>
      </c>
      <c r="O102" s="15">
        <f t="shared" si="22"/>
        <v>0.95053757675433115</v>
      </c>
      <c r="AJ102" s="46">
        <v>65762341</v>
      </c>
      <c r="AK102" s="306">
        <f t="shared" si="13"/>
        <v>135516.23338280001</v>
      </c>
      <c r="AM102" s="46">
        <v>65762341</v>
      </c>
      <c r="AN102" s="306">
        <v>132644</v>
      </c>
    </row>
    <row r="103" spans="1:40" x14ac:dyDescent="0.2">
      <c r="A103" s="45">
        <v>2012</v>
      </c>
      <c r="B103" s="45">
        <v>6</v>
      </c>
      <c r="C103" s="310">
        <f t="shared" si="11"/>
        <v>69687.191999999995</v>
      </c>
      <c r="D103" s="306">
        <f t="shared" si="14"/>
        <v>65762.341</v>
      </c>
      <c r="E103" s="306">
        <f t="shared" si="21"/>
        <v>69687.191999999995</v>
      </c>
      <c r="F103" s="306">
        <v>122</v>
      </c>
      <c r="G103" s="306">
        <f t="shared" si="15"/>
        <v>138.07445424760002</v>
      </c>
      <c r="H103" s="307">
        <f t="shared" si="19"/>
        <v>0.70098243150107553</v>
      </c>
      <c r="I103" s="306">
        <v>720</v>
      </c>
      <c r="J103" s="307">
        <f t="shared" si="20"/>
        <v>0.88358125813211807</v>
      </c>
      <c r="K103" s="3">
        <v>2012</v>
      </c>
      <c r="L103" s="3">
        <v>6</v>
      </c>
      <c r="O103" s="311">
        <f>MIN(1,AVERAGE(J91,J103,J115))</f>
        <v>0.93466370100572116</v>
      </c>
      <c r="AJ103" s="46">
        <v>69687192</v>
      </c>
      <c r="AK103" s="306">
        <f t="shared" si="13"/>
        <v>138074.45424760002</v>
      </c>
      <c r="AM103" s="46">
        <v>69687192</v>
      </c>
      <c r="AN103" s="306">
        <v>135148</v>
      </c>
    </row>
    <row r="104" spans="1:40" x14ac:dyDescent="0.2">
      <c r="A104" s="45">
        <v>2012</v>
      </c>
      <c r="B104" s="45">
        <v>7</v>
      </c>
      <c r="C104" s="310">
        <f t="shared" si="11"/>
        <v>77143.074999999997</v>
      </c>
      <c r="D104" s="306">
        <f t="shared" si="14"/>
        <v>69687.191999999995</v>
      </c>
      <c r="E104" s="306">
        <f t="shared" si="21"/>
        <v>77143.074999999997</v>
      </c>
      <c r="F104" s="306">
        <v>145</v>
      </c>
      <c r="G104" s="306">
        <f t="shared" si="15"/>
        <v>148.78547163840003</v>
      </c>
      <c r="H104" s="307">
        <f t="shared" si="19"/>
        <v>0.6968887998381712</v>
      </c>
      <c r="I104" s="306">
        <v>744</v>
      </c>
      <c r="J104" s="307">
        <f t="shared" si="20"/>
        <v>0.97455751830662585</v>
      </c>
      <c r="K104" s="3">
        <v>2012</v>
      </c>
      <c r="L104" s="3">
        <v>7</v>
      </c>
      <c r="O104" s="311">
        <f t="shared" ref="O104:O109" si="23">MIN(1,AVERAGE(J92,J104,J116))</f>
        <v>0.98253510441308978</v>
      </c>
      <c r="AJ104" s="46">
        <v>77143075</v>
      </c>
      <c r="AK104" s="306">
        <f t="shared" si="13"/>
        <v>148785.47163840002</v>
      </c>
      <c r="AM104" s="46">
        <v>77143075</v>
      </c>
      <c r="AN104" s="306">
        <v>145632</v>
      </c>
    </row>
    <row r="105" spans="1:40" x14ac:dyDescent="0.2">
      <c r="A105" s="45">
        <v>2012</v>
      </c>
      <c r="B105" s="45">
        <v>8</v>
      </c>
      <c r="C105" s="310">
        <f t="shared" si="11"/>
        <v>77510.92</v>
      </c>
      <c r="D105" s="306">
        <f t="shared" si="14"/>
        <v>77143.074999999997</v>
      </c>
      <c r="E105" s="306">
        <f t="shared" si="21"/>
        <v>77510.92</v>
      </c>
      <c r="F105" s="306">
        <v>143</v>
      </c>
      <c r="G105" s="306">
        <f t="shared" si="15"/>
        <v>144.69170526249999</v>
      </c>
      <c r="H105" s="307">
        <f t="shared" si="19"/>
        <v>0.72002291974522992</v>
      </c>
      <c r="I105" s="306">
        <v>744</v>
      </c>
      <c r="J105" s="307">
        <f t="shared" si="20"/>
        <v>0.9883082084115955</v>
      </c>
      <c r="K105" s="3">
        <v>2012</v>
      </c>
      <c r="L105" s="3">
        <v>8</v>
      </c>
      <c r="O105" s="311">
        <f t="shared" si="23"/>
        <v>0.98423984432790557</v>
      </c>
      <c r="AJ105" s="46">
        <v>77510920</v>
      </c>
      <c r="AK105" s="306">
        <f t="shared" si="13"/>
        <v>144691.70526250001</v>
      </c>
      <c r="AM105" s="46">
        <v>77510920</v>
      </c>
      <c r="AN105" s="306">
        <v>141625</v>
      </c>
    </row>
    <row r="106" spans="1:40" x14ac:dyDescent="0.2">
      <c r="A106" s="45">
        <v>2012</v>
      </c>
      <c r="B106" s="45">
        <v>9</v>
      </c>
      <c r="C106" s="310">
        <f t="shared" si="11"/>
        <v>67200.520999999993</v>
      </c>
      <c r="D106" s="306">
        <f t="shared" si="14"/>
        <v>77510.92</v>
      </c>
      <c r="E106" s="306">
        <f t="shared" si="21"/>
        <v>67200.520999999993</v>
      </c>
      <c r="F106" s="306">
        <v>134</v>
      </c>
      <c r="G106" s="306">
        <f t="shared" si="15"/>
        <v>135.18419593030001</v>
      </c>
      <c r="H106" s="307">
        <f t="shared" si="19"/>
        <v>0.69042136399262832</v>
      </c>
      <c r="I106" s="306">
        <v>720</v>
      </c>
      <c r="J106" s="307">
        <f t="shared" si="20"/>
        <v>0.99124013038542935</v>
      </c>
      <c r="K106" s="3">
        <v>2012</v>
      </c>
      <c r="L106" s="3">
        <v>9</v>
      </c>
      <c r="O106" s="311">
        <f t="shared" si="23"/>
        <v>0.9681855929495512</v>
      </c>
      <c r="AJ106" s="46">
        <v>67200521</v>
      </c>
      <c r="AK106" s="306">
        <f t="shared" si="13"/>
        <v>135184.19593030002</v>
      </c>
      <c r="AM106" s="46">
        <v>67200521</v>
      </c>
      <c r="AN106" s="306">
        <v>132319</v>
      </c>
    </row>
    <row r="107" spans="1:40" x14ac:dyDescent="0.2">
      <c r="A107" s="45">
        <v>2012</v>
      </c>
      <c r="B107" s="45">
        <v>10</v>
      </c>
      <c r="C107" s="310">
        <f t="shared" si="11"/>
        <v>62224.504000000001</v>
      </c>
      <c r="D107" s="306">
        <f t="shared" si="14"/>
        <v>67200.520999999993</v>
      </c>
      <c r="E107" s="306">
        <f t="shared" si="21"/>
        <v>62224.504000000001</v>
      </c>
      <c r="F107" s="306">
        <v>125</v>
      </c>
      <c r="G107" s="306">
        <f t="shared" si="15"/>
        <v>125.44170624710002</v>
      </c>
      <c r="H107" s="307">
        <f t="shared" si="19"/>
        <v>0.66672471639342734</v>
      </c>
      <c r="I107" s="306">
        <v>744</v>
      </c>
      <c r="J107" s="307">
        <f t="shared" si="20"/>
        <v>0.99647879273716256</v>
      </c>
      <c r="K107" s="3">
        <v>2012</v>
      </c>
      <c r="L107" s="3">
        <v>10</v>
      </c>
      <c r="O107" s="311">
        <f t="shared" si="23"/>
        <v>0.98520667670784112</v>
      </c>
      <c r="AJ107" s="46">
        <v>62224504</v>
      </c>
      <c r="AK107" s="306">
        <f t="shared" si="13"/>
        <v>125441.70624710001</v>
      </c>
      <c r="AM107" s="46">
        <v>62224504</v>
      </c>
      <c r="AN107" s="306">
        <v>122783</v>
      </c>
    </row>
    <row r="108" spans="1:40" x14ac:dyDescent="0.2">
      <c r="A108" s="45">
        <v>2012</v>
      </c>
      <c r="B108" s="45">
        <v>11</v>
      </c>
      <c r="C108" s="310">
        <f t="shared" si="11"/>
        <v>45517.811999999998</v>
      </c>
      <c r="D108" s="306">
        <f t="shared" si="14"/>
        <v>62224.504000000001</v>
      </c>
      <c r="E108" s="306">
        <f t="shared" si="21"/>
        <v>45517.811999999998</v>
      </c>
      <c r="F108" s="306">
        <v>85</v>
      </c>
      <c r="G108" s="306">
        <f t="shared" si="15"/>
        <v>86.51363531600002</v>
      </c>
      <c r="H108" s="307">
        <f t="shared" si="19"/>
        <v>0.73074242115036214</v>
      </c>
      <c r="I108" s="306">
        <v>720</v>
      </c>
      <c r="J108" s="307">
        <f t="shared" si="20"/>
        <v>0.9825040837727913</v>
      </c>
      <c r="K108" s="3">
        <v>2012</v>
      </c>
      <c r="L108" s="3">
        <v>11</v>
      </c>
      <c r="O108" s="311">
        <f t="shared" si="23"/>
        <v>0.97982285796820623</v>
      </c>
      <c r="AJ108" s="46">
        <v>45517812</v>
      </c>
      <c r="AK108" s="306">
        <f t="shared" si="13"/>
        <v>86513.635316000014</v>
      </c>
      <c r="AM108" s="46">
        <v>45517812</v>
      </c>
      <c r="AN108" s="306">
        <v>84680</v>
      </c>
    </row>
    <row r="109" spans="1:40" x14ac:dyDescent="0.2">
      <c r="A109" s="45">
        <v>2012</v>
      </c>
      <c r="B109" s="45">
        <v>12</v>
      </c>
      <c r="C109" s="310">
        <f t="shared" si="11"/>
        <v>52972.152000000002</v>
      </c>
      <c r="D109" s="306">
        <f t="shared" si="14"/>
        <v>45517.811999999998</v>
      </c>
      <c r="E109" s="306">
        <f t="shared" si="21"/>
        <v>52972.152000000002</v>
      </c>
      <c r="F109" s="306">
        <v>99</v>
      </c>
      <c r="G109" s="306">
        <f t="shared" si="15"/>
        <v>112.04578293270001</v>
      </c>
      <c r="H109" s="307">
        <f t="shared" si="19"/>
        <v>0.63544675371694836</v>
      </c>
      <c r="I109" s="306">
        <v>744</v>
      </c>
      <c r="J109" s="307">
        <f t="shared" si="20"/>
        <v>0.88356739012180474</v>
      </c>
      <c r="K109" s="3">
        <v>2012</v>
      </c>
      <c r="L109" s="3">
        <v>12</v>
      </c>
      <c r="O109" s="311">
        <f t="shared" si="23"/>
        <v>0.90819299265593478</v>
      </c>
      <c r="AJ109" s="46">
        <v>52972152</v>
      </c>
      <c r="AK109" s="306">
        <f t="shared" si="13"/>
        <v>112045.78293270001</v>
      </c>
      <c r="AM109" s="46">
        <v>52972152</v>
      </c>
      <c r="AN109" s="306">
        <v>109671</v>
      </c>
    </row>
    <row r="110" spans="1:40" x14ac:dyDescent="0.2">
      <c r="A110" s="45">
        <v>2013</v>
      </c>
      <c r="B110" s="45">
        <v>1</v>
      </c>
      <c r="C110" s="310">
        <f t="shared" si="11"/>
        <v>55278.137000000002</v>
      </c>
      <c r="D110" s="306">
        <f t="shared" si="14"/>
        <v>52972.152000000002</v>
      </c>
      <c r="E110" s="306">
        <f t="shared" si="21"/>
        <v>55278.137000000002</v>
      </c>
      <c r="F110" s="306">
        <v>102</v>
      </c>
      <c r="G110" s="306">
        <f t="shared" si="15"/>
        <v>104.34047072730002</v>
      </c>
      <c r="H110" s="307">
        <f t="shared" si="19"/>
        <v>0.71207816793104994</v>
      </c>
      <c r="I110" s="306">
        <v>744</v>
      </c>
      <c r="J110" s="307">
        <f t="shared" ref="J110:J126" si="24">F110/G110</f>
        <v>0.97756890772117588</v>
      </c>
      <c r="K110" s="3">
        <v>2013</v>
      </c>
      <c r="L110" s="3">
        <v>1</v>
      </c>
      <c r="O110" s="15"/>
      <c r="AJ110" s="46">
        <v>55278137</v>
      </c>
      <c r="AK110" s="306">
        <f t="shared" si="13"/>
        <v>104340.47072730001</v>
      </c>
      <c r="AM110" s="46">
        <v>55278137</v>
      </c>
      <c r="AN110" s="46">
        <v>102129</v>
      </c>
    </row>
    <row r="111" spans="1:40" x14ac:dyDescent="0.2">
      <c r="A111" s="45">
        <v>2013</v>
      </c>
      <c r="B111" s="45">
        <v>2</v>
      </c>
      <c r="C111" s="310">
        <f t="shared" si="11"/>
        <v>50969.712</v>
      </c>
      <c r="D111" s="306">
        <f t="shared" si="14"/>
        <v>55278.137000000002</v>
      </c>
      <c r="E111" s="306">
        <f t="shared" si="21"/>
        <v>50969.712</v>
      </c>
      <c r="F111" s="306">
        <v>111</v>
      </c>
      <c r="G111" s="306">
        <f t="shared" si="15"/>
        <v>114.57641914760001</v>
      </c>
      <c r="H111" s="307">
        <f t="shared" si="19"/>
        <v>0.66198425713214892</v>
      </c>
      <c r="I111" s="306">
        <v>672</v>
      </c>
      <c r="J111" s="307">
        <f t="shared" si="24"/>
        <v>0.9687857311809267</v>
      </c>
      <c r="K111" s="3">
        <v>2013</v>
      </c>
      <c r="L111" s="3">
        <v>2</v>
      </c>
      <c r="AJ111" s="46">
        <v>50969712</v>
      </c>
      <c r="AK111" s="306">
        <f t="shared" si="13"/>
        <v>114576.41914760001</v>
      </c>
      <c r="AM111" s="46">
        <v>50969712</v>
      </c>
      <c r="AN111" s="46">
        <v>112148</v>
      </c>
    </row>
    <row r="112" spans="1:40" x14ac:dyDescent="0.2">
      <c r="A112" s="45">
        <v>2013</v>
      </c>
      <c r="B112" s="45">
        <v>3</v>
      </c>
      <c r="C112" s="310">
        <f t="shared" si="11"/>
        <v>53074.279000000002</v>
      </c>
      <c r="D112" s="306">
        <f t="shared" si="14"/>
        <v>50969.712</v>
      </c>
      <c r="E112" s="306">
        <f t="shared" si="21"/>
        <v>53074.279000000002</v>
      </c>
      <c r="F112" s="306">
        <v>88</v>
      </c>
      <c r="G112" s="306">
        <f t="shared" si="15"/>
        <v>126.20488156100002</v>
      </c>
      <c r="H112" s="307">
        <f t="shared" si="19"/>
        <v>0.56524276734015655</v>
      </c>
      <c r="I112" s="306">
        <v>744</v>
      </c>
      <c r="J112" s="307">
        <f t="shared" si="24"/>
        <v>0.69727889215969807</v>
      </c>
      <c r="K112" s="3">
        <v>2013</v>
      </c>
      <c r="L112" s="3">
        <v>3</v>
      </c>
      <c r="AJ112" s="46">
        <v>53074279</v>
      </c>
      <c r="AK112" s="306">
        <f t="shared" si="13"/>
        <v>126204.88156100002</v>
      </c>
      <c r="AM112" s="46">
        <v>53074279</v>
      </c>
      <c r="AN112" s="46">
        <v>123530</v>
      </c>
    </row>
    <row r="113" spans="1:40" x14ac:dyDescent="0.2">
      <c r="A113" s="45">
        <v>2013</v>
      </c>
      <c r="B113" s="45">
        <v>4</v>
      </c>
      <c r="C113" s="310">
        <f t="shared" si="11"/>
        <v>61920.624000000003</v>
      </c>
      <c r="D113" s="306">
        <f t="shared" si="14"/>
        <v>53074.279000000002</v>
      </c>
      <c r="E113" s="306">
        <f t="shared" si="21"/>
        <v>61920.624000000003</v>
      </c>
      <c r="F113" s="306">
        <v>120</v>
      </c>
      <c r="G113" s="306">
        <f t="shared" si="15"/>
        <v>126.96192695270001</v>
      </c>
      <c r="H113" s="307">
        <f t="shared" si="19"/>
        <v>0.67737524729525023</v>
      </c>
      <c r="I113" s="306">
        <v>720</v>
      </c>
      <c r="J113" s="307">
        <f t="shared" si="24"/>
        <v>0.94516523874678038</v>
      </c>
      <c r="K113" s="3">
        <v>2013</v>
      </c>
      <c r="L113" s="3">
        <v>4</v>
      </c>
      <c r="AJ113" s="46">
        <v>61920624</v>
      </c>
      <c r="AK113" s="306">
        <f t="shared" si="13"/>
        <v>126961.92695270001</v>
      </c>
      <c r="AM113" s="46">
        <v>61920624</v>
      </c>
      <c r="AN113" s="46">
        <v>124271</v>
      </c>
    </row>
    <row r="114" spans="1:40" x14ac:dyDescent="0.2">
      <c r="A114" s="45">
        <v>2013</v>
      </c>
      <c r="B114" s="45">
        <v>5</v>
      </c>
      <c r="C114" s="310">
        <f t="shared" si="11"/>
        <v>64215.762000000002</v>
      </c>
      <c r="D114" s="306">
        <f t="shared" si="14"/>
        <v>61920.624000000003</v>
      </c>
      <c r="E114" s="306">
        <f t="shared" si="21"/>
        <v>64215.762000000002</v>
      </c>
      <c r="F114" s="306">
        <v>139</v>
      </c>
      <c r="G114" s="306">
        <f t="shared" si="15"/>
        <v>139.31678514680002</v>
      </c>
      <c r="H114" s="307">
        <f t="shared" si="19"/>
        <v>0.61953416434041675</v>
      </c>
      <c r="I114" s="306">
        <v>744</v>
      </c>
      <c r="J114" s="307">
        <f t="shared" si="24"/>
        <v>0.99772615233357409</v>
      </c>
      <c r="K114" s="3">
        <v>2013</v>
      </c>
      <c r="L114" s="3">
        <v>5</v>
      </c>
      <c r="AJ114" s="46">
        <v>64215762</v>
      </c>
      <c r="AK114" s="306">
        <f t="shared" si="13"/>
        <v>139316.78514680002</v>
      </c>
      <c r="AM114" s="46">
        <v>64215762</v>
      </c>
      <c r="AN114" s="46">
        <v>136364</v>
      </c>
    </row>
    <row r="115" spans="1:40" x14ac:dyDescent="0.2">
      <c r="A115" s="45">
        <v>2013</v>
      </c>
      <c r="B115" s="45">
        <v>6</v>
      </c>
      <c r="C115" s="310">
        <f t="shared" si="11"/>
        <v>71685.377999999997</v>
      </c>
      <c r="D115" s="306">
        <f t="shared" si="14"/>
        <v>64215.762000000002</v>
      </c>
      <c r="E115" s="306">
        <f t="shared" si="21"/>
        <v>71685.377999999997</v>
      </c>
      <c r="F115" s="306">
        <v>137</v>
      </c>
      <c r="G115" s="306">
        <f t="shared" si="15"/>
        <v>141.917915467</v>
      </c>
      <c r="H115" s="307">
        <f t="shared" si="19"/>
        <v>0.70155360352055951</v>
      </c>
      <c r="I115" s="306">
        <v>720</v>
      </c>
      <c r="J115" s="307">
        <f t="shared" si="24"/>
        <v>0.9653467608313091</v>
      </c>
      <c r="K115" s="3">
        <v>2013</v>
      </c>
      <c r="L115" s="3">
        <v>6</v>
      </c>
      <c r="AJ115" s="46">
        <v>71685378</v>
      </c>
      <c r="AK115" s="306">
        <f t="shared" si="13"/>
        <v>141917.91546700001</v>
      </c>
      <c r="AM115" s="46">
        <v>71685378</v>
      </c>
      <c r="AN115" s="46">
        <v>138910</v>
      </c>
    </row>
    <row r="116" spans="1:40" x14ac:dyDescent="0.2">
      <c r="A116" s="45">
        <v>2013</v>
      </c>
      <c r="B116" s="45">
        <v>7</v>
      </c>
      <c r="C116" s="310">
        <f t="shared" si="11"/>
        <v>75399.978000000003</v>
      </c>
      <c r="D116" s="306">
        <f t="shared" si="14"/>
        <v>71685.377999999997</v>
      </c>
      <c r="E116" s="306">
        <f t="shared" si="21"/>
        <v>75399.978000000003</v>
      </c>
      <c r="F116" s="306">
        <v>146</v>
      </c>
      <c r="G116" s="306">
        <f t="shared" si="15"/>
        <v>148.18269595539999</v>
      </c>
      <c r="H116" s="307">
        <f t="shared" si="19"/>
        <v>0.68391289413519263</v>
      </c>
      <c r="I116" s="306">
        <v>744</v>
      </c>
      <c r="J116" s="307">
        <f t="shared" si="24"/>
        <v>0.98527023724782992</v>
      </c>
      <c r="K116" s="3">
        <v>2013</v>
      </c>
      <c r="L116" s="3">
        <v>7</v>
      </c>
      <c r="AJ116" s="46">
        <v>75399978</v>
      </c>
      <c r="AK116" s="306">
        <f t="shared" si="13"/>
        <v>148182.69595540001</v>
      </c>
      <c r="AM116" s="46">
        <v>75399978</v>
      </c>
      <c r="AN116" s="46">
        <v>145042</v>
      </c>
    </row>
    <row r="117" spans="1:40" x14ac:dyDescent="0.2">
      <c r="A117" s="45">
        <v>2013</v>
      </c>
      <c r="B117" s="45">
        <v>8</v>
      </c>
      <c r="C117" s="310">
        <f t="shared" si="11"/>
        <v>77641.076000000001</v>
      </c>
      <c r="D117" s="306">
        <f t="shared" si="14"/>
        <v>75399.978000000003</v>
      </c>
      <c r="E117" s="306">
        <f t="shared" si="21"/>
        <v>77641.076000000001</v>
      </c>
      <c r="F117" s="306">
        <v>139</v>
      </c>
      <c r="G117" s="306">
        <f t="shared" si="15"/>
        <v>143.47389405210001</v>
      </c>
      <c r="H117" s="307">
        <f t="shared" si="19"/>
        <v>0.72735382025904605</v>
      </c>
      <c r="I117" s="306">
        <v>744</v>
      </c>
      <c r="J117" s="307">
        <f t="shared" si="24"/>
        <v>0.96881736512654082</v>
      </c>
      <c r="K117" s="3">
        <v>2013</v>
      </c>
      <c r="L117" s="3">
        <v>8</v>
      </c>
      <c r="AJ117" s="46">
        <v>77641076</v>
      </c>
      <c r="AK117" s="306">
        <f t="shared" si="13"/>
        <v>143473.89405210002</v>
      </c>
      <c r="AM117" s="46">
        <v>77641076</v>
      </c>
      <c r="AN117" s="46">
        <v>140433</v>
      </c>
    </row>
    <row r="118" spans="1:40" x14ac:dyDescent="0.2">
      <c r="A118" s="45">
        <v>2013</v>
      </c>
      <c r="B118" s="45">
        <v>9</v>
      </c>
      <c r="C118" s="310">
        <f t="shared" si="11"/>
        <v>68405.673999999999</v>
      </c>
      <c r="D118" s="306">
        <f t="shared" si="14"/>
        <v>77641.076000000001</v>
      </c>
      <c r="E118" s="306">
        <f t="shared" si="21"/>
        <v>68405.673999999999</v>
      </c>
      <c r="F118" s="306">
        <v>133</v>
      </c>
      <c r="G118" s="306">
        <f t="shared" si="15"/>
        <v>141.29164174889999</v>
      </c>
      <c r="H118" s="307">
        <f t="shared" si="19"/>
        <v>0.67242392670616147</v>
      </c>
      <c r="I118" s="306">
        <v>720</v>
      </c>
      <c r="J118" s="307">
        <f t="shared" si="24"/>
        <v>0.94131541224755744</v>
      </c>
      <c r="K118" s="3">
        <v>2013</v>
      </c>
      <c r="L118" s="3">
        <v>9</v>
      </c>
      <c r="AJ118" s="46">
        <v>68405674</v>
      </c>
      <c r="AK118" s="306">
        <f t="shared" si="13"/>
        <v>141291.6417489</v>
      </c>
      <c r="AM118" s="46">
        <v>68405674</v>
      </c>
      <c r="AN118" s="46">
        <v>138297</v>
      </c>
    </row>
    <row r="119" spans="1:40" x14ac:dyDescent="0.2">
      <c r="A119" s="45">
        <v>2013</v>
      </c>
      <c r="B119" s="45">
        <v>10</v>
      </c>
      <c r="C119" s="310">
        <f t="shared" si="11"/>
        <v>66036.695999999996</v>
      </c>
      <c r="D119" s="306">
        <f t="shared" si="14"/>
        <v>68405.673999999999</v>
      </c>
      <c r="E119" s="306">
        <f t="shared" si="21"/>
        <v>66036.695999999996</v>
      </c>
      <c r="F119" s="306">
        <v>129</v>
      </c>
      <c r="G119" s="306">
        <f t="shared" si="15"/>
        <v>130.06673254700002</v>
      </c>
      <c r="H119" s="307">
        <f t="shared" si="19"/>
        <v>0.68241123815366589</v>
      </c>
      <c r="I119" s="306">
        <v>744</v>
      </c>
      <c r="J119" s="307">
        <f t="shared" si="24"/>
        <v>0.99179857503828239</v>
      </c>
      <c r="K119" s="3">
        <v>2013</v>
      </c>
      <c r="L119" s="3">
        <v>10</v>
      </c>
      <c r="AJ119" s="46">
        <v>66036696</v>
      </c>
      <c r="AK119" s="306">
        <f t="shared" si="13"/>
        <v>130066.73254700001</v>
      </c>
      <c r="AM119" s="46">
        <v>66036696</v>
      </c>
      <c r="AN119" s="46">
        <v>127310</v>
      </c>
    </row>
    <row r="120" spans="1:40" x14ac:dyDescent="0.2">
      <c r="A120" s="45">
        <v>2013</v>
      </c>
      <c r="B120" s="45">
        <v>11</v>
      </c>
      <c r="C120" s="310">
        <f t="shared" si="11"/>
        <v>55916.605000000003</v>
      </c>
      <c r="D120" s="306">
        <f t="shared" si="14"/>
        <v>66036.695999999996</v>
      </c>
      <c r="E120" s="306">
        <f t="shared" si="21"/>
        <v>55916.605000000003</v>
      </c>
      <c r="F120" s="306">
        <v>114</v>
      </c>
      <c r="G120" s="306">
        <f t="shared" si="15"/>
        <v>115.34061611520001</v>
      </c>
      <c r="H120" s="307">
        <f t="shared" si="19"/>
        <v>0.67332700313757321</v>
      </c>
      <c r="I120" s="306">
        <v>720</v>
      </c>
      <c r="J120" s="307">
        <f t="shared" si="24"/>
        <v>0.98837689479774393</v>
      </c>
      <c r="K120" s="3">
        <v>2013</v>
      </c>
      <c r="L120" s="3">
        <v>11</v>
      </c>
      <c r="AJ120" s="46">
        <v>55916605</v>
      </c>
      <c r="AK120" s="306">
        <f t="shared" si="13"/>
        <v>115340.61611520001</v>
      </c>
      <c r="AM120" s="46">
        <v>55916605</v>
      </c>
      <c r="AN120" s="46">
        <v>112896</v>
      </c>
    </row>
    <row r="121" spans="1:40" x14ac:dyDescent="0.2">
      <c r="A121" s="45">
        <v>2013</v>
      </c>
      <c r="B121" s="45">
        <v>12</v>
      </c>
      <c r="C121" s="310">
        <f t="shared" si="11"/>
        <v>58140.180999999997</v>
      </c>
      <c r="D121" s="306">
        <f t="shared" si="14"/>
        <v>55916.605000000003</v>
      </c>
      <c r="E121" s="306">
        <f t="shared" si="21"/>
        <v>58140.180999999997</v>
      </c>
      <c r="F121" s="306">
        <v>111</v>
      </c>
      <c r="G121" s="306">
        <f t="shared" si="15"/>
        <v>116.26827767480002</v>
      </c>
      <c r="H121" s="307">
        <f t="shared" si="19"/>
        <v>0.6721128594375807</v>
      </c>
      <c r="I121" s="306">
        <v>744</v>
      </c>
      <c r="J121" s="307">
        <f t="shared" si="24"/>
        <v>0.95468860655582011</v>
      </c>
      <c r="K121" s="3">
        <v>2013</v>
      </c>
      <c r="L121" s="3">
        <v>12</v>
      </c>
      <c r="AJ121" s="46">
        <v>58140181</v>
      </c>
      <c r="AK121" s="306">
        <f t="shared" si="13"/>
        <v>116268.27767480002</v>
      </c>
      <c r="AM121" s="46">
        <v>58140181</v>
      </c>
      <c r="AN121" s="46">
        <v>113804</v>
      </c>
    </row>
    <row r="122" spans="1:40" x14ac:dyDescent="0.2">
      <c r="A122" s="45">
        <v>2014</v>
      </c>
      <c r="B122" s="45">
        <v>1</v>
      </c>
      <c r="C122" s="306">
        <v>53789.683053531968</v>
      </c>
      <c r="D122" s="306">
        <f t="shared" si="14"/>
        <v>58140.180999999997</v>
      </c>
      <c r="E122" s="306">
        <v>53789.683053531968</v>
      </c>
      <c r="F122" s="306">
        <v>88</v>
      </c>
      <c r="G122" s="306">
        <v>120.126</v>
      </c>
      <c r="H122" s="307">
        <f t="shared" si="19"/>
        <v>0.60185106549337308</v>
      </c>
      <c r="I122" s="306">
        <v>744</v>
      </c>
      <c r="J122" s="307">
        <f t="shared" si="24"/>
        <v>0.73256414098529876</v>
      </c>
      <c r="K122" s="3">
        <v>2014</v>
      </c>
      <c r="L122" s="3">
        <v>1</v>
      </c>
      <c r="AJ122" s="46"/>
      <c r="AK122" s="46"/>
    </row>
    <row r="123" spans="1:40" x14ac:dyDescent="0.2">
      <c r="A123" s="45">
        <v>2014</v>
      </c>
      <c r="B123" s="45">
        <v>2</v>
      </c>
      <c r="C123" s="306">
        <v>55279.361545482316</v>
      </c>
      <c r="D123" s="306">
        <f t="shared" si="14"/>
        <v>53789.683053531968</v>
      </c>
      <c r="E123" s="306">
        <v>55279.361545482316</v>
      </c>
      <c r="F123" s="306">
        <v>111</v>
      </c>
      <c r="G123" s="306">
        <v>119.199</v>
      </c>
      <c r="H123" s="307">
        <f t="shared" si="19"/>
        <v>0.69011446975878366</v>
      </c>
      <c r="I123" s="306">
        <v>672</v>
      </c>
      <c r="J123" s="307">
        <f t="shared" si="24"/>
        <v>0.93121586590491534</v>
      </c>
      <c r="K123" s="3">
        <v>2014</v>
      </c>
      <c r="L123" s="3">
        <v>2</v>
      </c>
      <c r="AK123" s="46"/>
    </row>
    <row r="124" spans="1:40" x14ac:dyDescent="0.2">
      <c r="A124" s="45">
        <v>2014</v>
      </c>
      <c r="B124" s="45">
        <v>3</v>
      </c>
      <c r="C124" s="306">
        <v>60007.115803946937</v>
      </c>
      <c r="D124" s="306">
        <f t="shared" si="14"/>
        <v>55279.361545482316</v>
      </c>
      <c r="E124" s="306">
        <v>60007.115803946937</v>
      </c>
      <c r="F124" s="306">
        <v>123</v>
      </c>
      <c r="G124" s="306">
        <v>125.468</v>
      </c>
      <c r="H124" s="307">
        <f t="shared" si="19"/>
        <v>0.64283104491136733</v>
      </c>
      <c r="I124" s="306">
        <v>744</v>
      </c>
      <c r="J124" s="307">
        <f t="shared" si="24"/>
        <v>0.98032964580610193</v>
      </c>
      <c r="K124" s="3">
        <v>2014</v>
      </c>
      <c r="L124" s="3">
        <v>3</v>
      </c>
      <c r="AK124" s="46"/>
    </row>
    <row r="125" spans="1:40" x14ac:dyDescent="0.2">
      <c r="A125" s="45">
        <v>2014</v>
      </c>
      <c r="B125" s="45">
        <v>4</v>
      </c>
      <c r="C125" s="306">
        <v>62174.597000000002</v>
      </c>
      <c r="D125" s="306">
        <f t="shared" si="14"/>
        <v>60007.115803946937</v>
      </c>
      <c r="E125" s="306">
        <v>62174.597000000002</v>
      </c>
      <c r="F125" s="306">
        <v>129</v>
      </c>
      <c r="G125" s="306">
        <v>131.17099999999999</v>
      </c>
      <c r="H125" s="307">
        <f t="shared" ref="H125:H145" si="25">+(E125/(G125*I125))</f>
        <v>0.65832849444194563</v>
      </c>
      <c r="I125" s="306">
        <v>720</v>
      </c>
      <c r="J125" s="307">
        <f t="shared" si="24"/>
        <v>0.98344908554482324</v>
      </c>
      <c r="K125" s="3">
        <v>2014</v>
      </c>
      <c r="L125" s="3">
        <v>4</v>
      </c>
    </row>
    <row r="126" spans="1:40" x14ac:dyDescent="0.2">
      <c r="A126" s="45">
        <v>2014</v>
      </c>
      <c r="B126" s="45">
        <v>5</v>
      </c>
      <c r="C126" s="306">
        <v>69701.235000000001</v>
      </c>
      <c r="D126" s="306">
        <f t="shared" si="14"/>
        <v>62174.597000000002</v>
      </c>
      <c r="E126" s="306">
        <v>69701.235000000001</v>
      </c>
      <c r="F126" s="306">
        <v>123</v>
      </c>
      <c r="G126" s="306">
        <v>136.16</v>
      </c>
      <c r="H126" s="307">
        <f t="shared" si="25"/>
        <v>0.68804682465600242</v>
      </c>
      <c r="I126" s="306">
        <v>744</v>
      </c>
      <c r="J126" s="307">
        <f t="shared" si="24"/>
        <v>0.90334900117508821</v>
      </c>
      <c r="K126" s="3">
        <v>2014</v>
      </c>
      <c r="L126" s="3">
        <v>5</v>
      </c>
    </row>
    <row r="127" spans="1:40" x14ac:dyDescent="0.2">
      <c r="A127" s="45">
        <v>2014</v>
      </c>
      <c r="B127" s="45">
        <v>6</v>
      </c>
      <c r="C127" s="306">
        <v>74290.361000000004</v>
      </c>
      <c r="D127" s="306">
        <f t="shared" si="14"/>
        <v>69701.235000000001</v>
      </c>
      <c r="E127" s="306">
        <v>74290.361000000004</v>
      </c>
      <c r="F127" s="306">
        <v>140</v>
      </c>
      <c r="G127" s="306">
        <v>148.58600000000001</v>
      </c>
      <c r="H127" s="307">
        <f t="shared" si="25"/>
        <v>0.69441977672488953</v>
      </c>
      <c r="I127" s="306">
        <v>720</v>
      </c>
      <c r="J127" s="172">
        <f>O103</f>
        <v>0.93466370100572116</v>
      </c>
      <c r="K127" s="3">
        <v>2014</v>
      </c>
      <c r="L127" s="3">
        <v>6</v>
      </c>
    </row>
    <row r="128" spans="1:40" x14ac:dyDescent="0.2">
      <c r="A128" s="45">
        <v>2014</v>
      </c>
      <c r="B128" s="45">
        <v>7</v>
      </c>
      <c r="C128" s="306">
        <v>83182.856999999989</v>
      </c>
      <c r="D128" s="306">
        <f t="shared" si="14"/>
        <v>74290.361000000004</v>
      </c>
      <c r="E128" s="306">
        <v>83182.856999999989</v>
      </c>
      <c r="F128" s="424">
        <f>G128*J128</f>
        <v>153.07602166224615</v>
      </c>
      <c r="G128" s="306">
        <v>155.797</v>
      </c>
      <c r="H128" s="307">
        <f t="shared" si="25"/>
        <v>0.71763201680764477</v>
      </c>
      <c r="I128" s="306">
        <v>744</v>
      </c>
      <c r="J128" s="172">
        <f t="shared" ref="J128:J132" si="26">O104</f>
        <v>0.98253510441308978</v>
      </c>
      <c r="K128" s="3">
        <v>2014</v>
      </c>
      <c r="L128" s="3">
        <v>7</v>
      </c>
    </row>
    <row r="129" spans="1:12" x14ac:dyDescent="0.2">
      <c r="A129" s="45">
        <v>2014</v>
      </c>
      <c r="B129" s="45">
        <v>8</v>
      </c>
      <c r="C129" s="306">
        <v>85591.366999999998</v>
      </c>
      <c r="D129" s="306">
        <f t="shared" si="14"/>
        <v>83182.856999999989</v>
      </c>
      <c r="E129" s="306">
        <v>85591.366999999998</v>
      </c>
      <c r="F129" s="173">
        <f t="shared" ref="F129:F192" si="27">G129*J129</f>
        <v>142.43646754430188</v>
      </c>
      <c r="G129" s="173">
        <f>'FKEC Sept 2013 forecast'!M10/1000</f>
        <v>144.71723367546201</v>
      </c>
      <c r="H129" s="14">
        <f t="shared" si="25"/>
        <v>0.79494443767648448</v>
      </c>
      <c r="I129" s="12">
        <v>744</v>
      </c>
      <c r="J129" s="172">
        <f t="shared" si="26"/>
        <v>0.98423984432790557</v>
      </c>
      <c r="K129" s="3">
        <v>2014</v>
      </c>
      <c r="L129" s="3">
        <v>8</v>
      </c>
    </row>
    <row r="130" spans="1:12" x14ac:dyDescent="0.2">
      <c r="A130" s="45">
        <v>2014</v>
      </c>
      <c r="B130" s="45">
        <v>9</v>
      </c>
      <c r="C130" s="164">
        <f>'FKEC Sept 2013 forecast'!N10/1000</f>
        <v>78163.707818324358</v>
      </c>
      <c r="D130" s="306">
        <f t="shared" si="14"/>
        <v>85591.366999999998</v>
      </c>
      <c r="E130" s="306">
        <f>C130</f>
        <v>78163.707818324358</v>
      </c>
      <c r="F130" s="173">
        <f t="shared" si="27"/>
        <v>131.98437555491276</v>
      </c>
      <c r="G130" s="173">
        <f>'FKEC Sept 2013 forecast'!M11/1000</f>
        <v>136.32135875191651</v>
      </c>
      <c r="H130" s="14">
        <f t="shared" si="25"/>
        <v>0.79635873862431006</v>
      </c>
      <c r="I130" s="12">
        <v>720</v>
      </c>
      <c r="J130" s="172">
        <f t="shared" si="26"/>
        <v>0.9681855929495512</v>
      </c>
      <c r="K130" s="3">
        <v>2014</v>
      </c>
      <c r="L130" s="3">
        <v>9</v>
      </c>
    </row>
    <row r="131" spans="1:12" x14ac:dyDescent="0.2">
      <c r="A131" s="45">
        <v>2014</v>
      </c>
      <c r="B131" s="45">
        <v>10</v>
      </c>
      <c r="C131" s="164">
        <f>'FKEC Sept 2013 forecast'!N11/1000</f>
        <v>67326.908135457619</v>
      </c>
      <c r="D131" s="306">
        <f t="shared" si="14"/>
        <v>78163.707818324358</v>
      </c>
      <c r="E131" s="306">
        <f t="shared" ref="E131:E194" si="28">C131</f>
        <v>67326.908135457619</v>
      </c>
      <c r="F131" s="173">
        <f t="shared" si="27"/>
        <v>122.01379341119983</v>
      </c>
      <c r="G131" s="173">
        <f>'FKEC Sept 2013 forecast'!M12/1000</f>
        <v>123.84588563581416</v>
      </c>
      <c r="H131" s="14">
        <f t="shared" si="25"/>
        <v>0.73069166271823305</v>
      </c>
      <c r="I131" s="12">
        <v>744</v>
      </c>
      <c r="J131" s="172">
        <f t="shared" si="26"/>
        <v>0.98520667670784112</v>
      </c>
      <c r="K131" s="3">
        <v>2014</v>
      </c>
      <c r="L131" s="3">
        <v>10</v>
      </c>
    </row>
    <row r="132" spans="1:12" x14ac:dyDescent="0.2">
      <c r="A132" s="45">
        <v>2014</v>
      </c>
      <c r="B132" s="45">
        <v>11</v>
      </c>
      <c r="C132" s="164">
        <f>'FKEC Sept 2013 forecast'!N12/1000</f>
        <v>61597.805498658432</v>
      </c>
      <c r="D132" s="306">
        <f t="shared" ref="D132:D195" si="29">C131</f>
        <v>67326.908135457619</v>
      </c>
      <c r="E132" s="306">
        <f t="shared" si="28"/>
        <v>61597.805498658432</v>
      </c>
      <c r="F132" s="173">
        <f t="shared" si="27"/>
        <v>107.63853324307566</v>
      </c>
      <c r="G132" s="173">
        <f>'FKEC Sept 2013 forecast'!M13/1000</f>
        <v>109.85509509982096</v>
      </c>
      <c r="H132" s="14">
        <f t="shared" si="25"/>
        <v>0.77877596445833885</v>
      </c>
      <c r="I132" s="12">
        <v>720</v>
      </c>
      <c r="J132" s="172">
        <f t="shared" si="26"/>
        <v>0.97982285796820623</v>
      </c>
      <c r="K132" s="3">
        <v>2014</v>
      </c>
      <c r="L132" s="3">
        <v>11</v>
      </c>
    </row>
    <row r="133" spans="1:12" x14ac:dyDescent="0.2">
      <c r="A133" s="45">
        <v>2014</v>
      </c>
      <c r="B133" s="45">
        <v>12</v>
      </c>
      <c r="C133" s="425">
        <f>'FKEC Sept 2013 forecast'!N13/1000</f>
        <v>49859.15557238421</v>
      </c>
      <c r="D133" s="306">
        <f t="shared" si="29"/>
        <v>61597.805498658432</v>
      </c>
      <c r="E133" s="306">
        <f t="shared" si="28"/>
        <v>49859.15557238421</v>
      </c>
      <c r="F133" s="426">
        <f t="shared" si="27"/>
        <v>103.9919237321605</v>
      </c>
      <c r="G133" s="426">
        <f>'FKEC Sept 2013 forecast'!M14/1000</f>
        <v>114.50421284141906</v>
      </c>
      <c r="H133" s="14">
        <f t="shared" si="25"/>
        <v>0.58526225704651536</v>
      </c>
      <c r="I133" s="12">
        <v>744</v>
      </c>
      <c r="J133" s="172">
        <f>O109</f>
        <v>0.90819299265593478</v>
      </c>
      <c r="K133" s="3">
        <v>2014</v>
      </c>
      <c r="L133" s="3">
        <v>12</v>
      </c>
    </row>
    <row r="134" spans="1:12" x14ac:dyDescent="0.2">
      <c r="A134" s="45">
        <v>2015</v>
      </c>
      <c r="B134" s="45">
        <v>1</v>
      </c>
      <c r="C134" s="164">
        <f>'FKEC Sept 2014 forecast'!N3/1000</f>
        <v>56292.205164453611</v>
      </c>
      <c r="D134" s="306">
        <f t="shared" si="29"/>
        <v>49859.15557238421</v>
      </c>
      <c r="E134" s="306">
        <f t="shared" si="28"/>
        <v>56292.205164453611</v>
      </c>
      <c r="F134" s="173">
        <f t="shared" si="27"/>
        <v>104.1096753690031</v>
      </c>
      <c r="G134" s="173">
        <f>'FKEC Sept 2014 forecast'!M3/1000</f>
        <v>121.75622878904127</v>
      </c>
      <c r="H134" s="14">
        <f t="shared" si="25"/>
        <v>0.62141844268475577</v>
      </c>
      <c r="I134" s="1">
        <v>744</v>
      </c>
      <c r="J134" s="172">
        <f>O98</f>
        <v>0.85506652435323738</v>
      </c>
      <c r="K134" s="3">
        <v>2015</v>
      </c>
      <c r="L134" s="3">
        <v>1</v>
      </c>
    </row>
    <row r="135" spans="1:12" x14ac:dyDescent="0.2">
      <c r="A135" s="45">
        <v>2015</v>
      </c>
      <c r="B135" s="45">
        <v>2</v>
      </c>
      <c r="C135" s="164">
        <f>'FKEC Sept 2014 forecast'!N4/1000</f>
        <v>53317.339983976897</v>
      </c>
      <c r="D135" s="306">
        <f t="shared" si="29"/>
        <v>56292.205164453611</v>
      </c>
      <c r="E135" s="306">
        <f t="shared" si="28"/>
        <v>53317.339983976897</v>
      </c>
      <c r="F135" s="173">
        <f t="shared" si="27"/>
        <v>114.38003270867034</v>
      </c>
      <c r="G135" s="173">
        <f>'FKEC Sept 2014 forecast'!M4/1000</f>
        <v>120.39993322542733</v>
      </c>
      <c r="H135" s="14">
        <f t="shared" si="25"/>
        <v>0.65898109419636064</v>
      </c>
      <c r="I135" s="1">
        <v>672</v>
      </c>
      <c r="J135" s="172">
        <f t="shared" ref="J135:J138" si="30">O99</f>
        <v>0.95000079854292108</v>
      </c>
      <c r="K135" s="3">
        <v>2015</v>
      </c>
      <c r="L135" s="3">
        <v>2</v>
      </c>
    </row>
    <row r="136" spans="1:12" x14ac:dyDescent="0.2">
      <c r="A136" s="45">
        <v>2015</v>
      </c>
      <c r="B136" s="45">
        <v>3</v>
      </c>
      <c r="C136" s="164">
        <f>'FKEC Sept 2014 forecast'!N5/1000</f>
        <v>60038.294051845252</v>
      </c>
      <c r="D136" s="306">
        <f t="shared" si="29"/>
        <v>53317.339983976897</v>
      </c>
      <c r="E136" s="306">
        <f t="shared" si="28"/>
        <v>60038.294051845252</v>
      </c>
      <c r="F136" s="173">
        <f t="shared" si="27"/>
        <v>106.89906469724765</v>
      </c>
      <c r="G136" s="173">
        <f>'FKEC Sept 2014 forecast'!M5/1000</f>
        <v>127.44220392067045</v>
      </c>
      <c r="H136" s="14">
        <f t="shared" si="25"/>
        <v>0.63320179114562558</v>
      </c>
      <c r="I136" s="1">
        <v>744</v>
      </c>
      <c r="J136" s="172">
        <f t="shared" si="30"/>
        <v>0.83880426898290006</v>
      </c>
      <c r="K136" s="3">
        <v>2015</v>
      </c>
      <c r="L136" s="3">
        <v>3</v>
      </c>
    </row>
    <row r="137" spans="1:12" x14ac:dyDescent="0.2">
      <c r="A137" s="45">
        <v>2015</v>
      </c>
      <c r="B137" s="45">
        <v>4</v>
      </c>
      <c r="C137" s="164">
        <f>'FKEC Sept 2014 forecast'!N6/1000</f>
        <v>62938.309771242719</v>
      </c>
      <c r="D137" s="306">
        <f t="shared" si="29"/>
        <v>60038.294051845252</v>
      </c>
      <c r="E137" s="306">
        <f t="shared" si="28"/>
        <v>62938.309771242719</v>
      </c>
      <c r="F137" s="173">
        <f t="shared" si="27"/>
        <v>127.6756979536549</v>
      </c>
      <c r="G137" s="173">
        <f>'FKEC Sept 2014 forecast'!M6/1000</f>
        <v>132.40148260389103</v>
      </c>
      <c r="H137" s="14">
        <f t="shared" si="25"/>
        <v>0.66022160332030189</v>
      </c>
      <c r="I137" s="1">
        <v>720</v>
      </c>
      <c r="J137" s="172">
        <f t="shared" si="30"/>
        <v>0.96430716214580181</v>
      </c>
      <c r="K137" s="3">
        <v>2015</v>
      </c>
      <c r="L137" s="3">
        <v>4</v>
      </c>
    </row>
    <row r="138" spans="1:12" x14ac:dyDescent="0.2">
      <c r="A138" s="45">
        <v>2015</v>
      </c>
      <c r="B138" s="45">
        <v>5</v>
      </c>
      <c r="C138" s="164">
        <f>'FKEC Sept 2014 forecast'!N7/1000</f>
        <v>71985.028202988367</v>
      </c>
      <c r="D138" s="306">
        <f t="shared" si="29"/>
        <v>62938.309771242719</v>
      </c>
      <c r="E138" s="306">
        <f t="shared" si="28"/>
        <v>71985.028202988367</v>
      </c>
      <c r="F138" s="173">
        <f t="shared" si="27"/>
        <v>138.21119624136489</v>
      </c>
      <c r="G138" s="173">
        <f>'FKEC Sept 2014 forecast'!M7/1000</f>
        <v>145.40319038548216</v>
      </c>
      <c r="H138" s="14">
        <f t="shared" si="25"/>
        <v>0.66541916933734213</v>
      </c>
      <c r="I138" s="1">
        <v>744</v>
      </c>
      <c r="J138" s="172">
        <f t="shared" si="30"/>
        <v>0.95053757675433115</v>
      </c>
      <c r="K138" s="3">
        <v>2015</v>
      </c>
      <c r="L138" s="3">
        <v>5</v>
      </c>
    </row>
    <row r="139" spans="1:12" x14ac:dyDescent="0.2">
      <c r="A139" s="45">
        <v>2015</v>
      </c>
      <c r="B139" s="45">
        <v>6</v>
      </c>
      <c r="C139" s="164">
        <f>'FKEC Sept 2014 forecast'!N8/1000</f>
        <v>78379.240856443779</v>
      </c>
      <c r="D139" s="306">
        <f t="shared" si="29"/>
        <v>71985.028202988367</v>
      </c>
      <c r="E139" s="306">
        <f t="shared" si="28"/>
        <v>78379.240856443779</v>
      </c>
      <c r="F139" s="173">
        <f t="shared" si="27"/>
        <v>138.7366318283772</v>
      </c>
      <c r="G139" s="173">
        <f>'FKEC Sept 2014 forecast'!M8/1000</f>
        <v>148.43481316230978</v>
      </c>
      <c r="H139" s="14">
        <f t="shared" si="25"/>
        <v>0.73338628874093725</v>
      </c>
      <c r="I139" s="1">
        <v>720</v>
      </c>
      <c r="J139" s="172">
        <f>J127</f>
        <v>0.93466370100572116</v>
      </c>
      <c r="K139" s="3">
        <v>2015</v>
      </c>
      <c r="L139" s="3">
        <v>6</v>
      </c>
    </row>
    <row r="140" spans="1:12" x14ac:dyDescent="0.2">
      <c r="A140" s="45">
        <v>2015</v>
      </c>
      <c r="B140" s="45">
        <v>7</v>
      </c>
      <c r="C140" s="164">
        <f>'FKEC Sept 2014 forecast'!N9/1000</f>
        <v>85445.580832989901</v>
      </c>
      <c r="D140" s="306">
        <f t="shared" si="29"/>
        <v>78379.240856443779</v>
      </c>
      <c r="E140" s="306">
        <f t="shared" si="28"/>
        <v>85445.580832989901</v>
      </c>
      <c r="F140" s="173">
        <f t="shared" si="27"/>
        <v>153.77263905127504</v>
      </c>
      <c r="G140" s="173">
        <f>'FKEC Sept 2014 forecast'!M9/1000</f>
        <v>156.506</v>
      </c>
      <c r="H140" s="14">
        <f t="shared" si="25"/>
        <v>0.73381346911319334</v>
      </c>
      <c r="I140" s="1">
        <v>744</v>
      </c>
      <c r="J140" s="172">
        <f t="shared" ref="J140:J203" si="31">J128</f>
        <v>0.98253510441308978</v>
      </c>
      <c r="K140" s="3">
        <v>2015</v>
      </c>
      <c r="L140" s="3">
        <v>7</v>
      </c>
    </row>
    <row r="141" spans="1:12" x14ac:dyDescent="0.2">
      <c r="A141" s="45">
        <v>2015</v>
      </c>
      <c r="B141" s="45">
        <v>8</v>
      </c>
      <c r="C141" s="164">
        <f>'FKEC Sept 2014 forecast'!N10/1000</f>
        <v>84789.614446202409</v>
      </c>
      <c r="D141" s="306">
        <f t="shared" si="29"/>
        <v>85445.580832989901</v>
      </c>
      <c r="E141" s="306">
        <f t="shared" si="28"/>
        <v>84789.614446202409</v>
      </c>
      <c r="F141" s="173">
        <f t="shared" si="27"/>
        <v>152.58134778772549</v>
      </c>
      <c r="G141" s="173">
        <f>'FKEC Sept 2014 forecast'!M10/1000</f>
        <v>155.02455897009193</v>
      </c>
      <c r="H141" s="14">
        <f t="shared" si="25"/>
        <v>0.73513858902806206</v>
      </c>
      <c r="I141" s="1">
        <v>744</v>
      </c>
      <c r="J141" s="172">
        <f t="shared" si="31"/>
        <v>0.98423984432790557</v>
      </c>
      <c r="K141" s="3">
        <v>2015</v>
      </c>
      <c r="L141" s="3">
        <v>8</v>
      </c>
    </row>
    <row r="142" spans="1:12" x14ac:dyDescent="0.2">
      <c r="A142" s="45">
        <v>2015</v>
      </c>
      <c r="B142" s="45">
        <v>9</v>
      </c>
      <c r="C142" s="164">
        <f>'FKEC Sept 2014 forecast'!N11/1000</f>
        <v>72614.355987308183</v>
      </c>
      <c r="D142" s="306">
        <f t="shared" si="29"/>
        <v>84789.614446202409</v>
      </c>
      <c r="E142" s="306">
        <f t="shared" si="28"/>
        <v>72614.355987308183</v>
      </c>
      <c r="F142" s="173">
        <f t="shared" si="27"/>
        <v>141.64058916853023</v>
      </c>
      <c r="G142" s="173">
        <f>'FKEC Sept 2014 forecast'!M11/1000</f>
        <v>146.29487383408176</v>
      </c>
      <c r="H142" s="14">
        <f t="shared" si="25"/>
        <v>0.68938350033355233</v>
      </c>
      <c r="I142" s="1">
        <v>720</v>
      </c>
      <c r="J142" s="172">
        <f t="shared" si="31"/>
        <v>0.9681855929495512</v>
      </c>
      <c r="K142" s="3">
        <v>2015</v>
      </c>
      <c r="L142" s="3">
        <v>9</v>
      </c>
    </row>
    <row r="143" spans="1:12" x14ac:dyDescent="0.2">
      <c r="A143" s="45">
        <v>2015</v>
      </c>
      <c r="B143" s="45">
        <v>10</v>
      </c>
      <c r="C143" s="164">
        <f>'FKEC Sept 2014 forecast'!N12/1000</f>
        <v>67065.214001382061</v>
      </c>
      <c r="D143" s="306">
        <f t="shared" si="29"/>
        <v>72614.355987308183</v>
      </c>
      <c r="E143" s="306">
        <f t="shared" si="28"/>
        <v>67065.214001382061</v>
      </c>
      <c r="F143" s="173">
        <f t="shared" si="27"/>
        <v>130.20416975473918</v>
      </c>
      <c r="G143" s="173">
        <f>'FKEC Sept 2014 forecast'!M12/1000</f>
        <v>132.1592441799404</v>
      </c>
      <c r="H143" s="14">
        <f t="shared" si="25"/>
        <v>0.68206667817949174</v>
      </c>
      <c r="I143" s="1">
        <v>744</v>
      </c>
      <c r="J143" s="172">
        <f t="shared" si="31"/>
        <v>0.98520667670784112</v>
      </c>
      <c r="K143" s="3">
        <v>2015</v>
      </c>
      <c r="L143" s="3">
        <v>10</v>
      </c>
    </row>
    <row r="144" spans="1:12" x14ac:dyDescent="0.2">
      <c r="A144" s="45">
        <v>2015</v>
      </c>
      <c r="B144" s="45">
        <v>11</v>
      </c>
      <c r="C144" s="164">
        <f>'FKEC Sept 2014 forecast'!N13/1000</f>
        <v>55372.932019007938</v>
      </c>
      <c r="D144" s="306">
        <f t="shared" si="29"/>
        <v>67065.214001382061</v>
      </c>
      <c r="E144" s="306">
        <f t="shared" si="28"/>
        <v>55372.932019007938</v>
      </c>
      <c r="F144" s="173">
        <f t="shared" si="27"/>
        <v>115.66575091359043</v>
      </c>
      <c r="G144" s="173">
        <f>'FKEC Sept 2014 forecast'!M13/1000</f>
        <v>118.04761439576826</v>
      </c>
      <c r="H144" s="14">
        <f t="shared" si="25"/>
        <v>0.65149008237100681</v>
      </c>
      <c r="I144" s="1">
        <v>720</v>
      </c>
      <c r="J144" s="172">
        <f t="shared" si="31"/>
        <v>0.97982285796820623</v>
      </c>
      <c r="K144" s="3">
        <v>2015</v>
      </c>
      <c r="L144" s="3">
        <v>11</v>
      </c>
    </row>
    <row r="145" spans="1:12" x14ac:dyDescent="0.2">
      <c r="A145" s="45">
        <v>2015</v>
      </c>
      <c r="B145" s="45">
        <v>12</v>
      </c>
      <c r="C145" s="164">
        <f>'FKEC Sept 2014 forecast'!N14/1000</f>
        <v>56986.291477158251</v>
      </c>
      <c r="D145" s="306">
        <f t="shared" si="29"/>
        <v>55372.932019007938</v>
      </c>
      <c r="E145" s="306">
        <f t="shared" si="28"/>
        <v>56986.291477158251</v>
      </c>
      <c r="F145" s="173">
        <f t="shared" si="27"/>
        <v>111.28606105994432</v>
      </c>
      <c r="G145" s="173">
        <f>'FKEC Sept 2014 forecast'!M14/1000</f>
        <v>122.53569666343438</v>
      </c>
      <c r="H145" s="14">
        <f t="shared" si="25"/>
        <v>0.62507889437524022</v>
      </c>
      <c r="I145" s="1">
        <v>744</v>
      </c>
      <c r="J145" s="172">
        <f t="shared" si="31"/>
        <v>0.90819299265593478</v>
      </c>
      <c r="K145" s="3">
        <v>2015</v>
      </c>
      <c r="L145" s="3">
        <v>12</v>
      </c>
    </row>
    <row r="146" spans="1:12" x14ac:dyDescent="0.2">
      <c r="A146" s="45">
        <v>2016</v>
      </c>
      <c r="B146" s="45">
        <v>1</v>
      </c>
      <c r="C146" s="164">
        <f>'FKEC Sept 2014 forecast'!N15/1000</f>
        <v>57001.982934304127</v>
      </c>
      <c r="D146" s="306">
        <f t="shared" si="29"/>
        <v>56986.291477158251</v>
      </c>
      <c r="E146" s="306">
        <f t="shared" si="28"/>
        <v>57001.982934304127</v>
      </c>
      <c r="F146" s="173">
        <f t="shared" si="27"/>
        <v>104.64063471338501</v>
      </c>
      <c r="G146" s="173">
        <f>'FKEC Sept 2014 forecast'!M15/1000</f>
        <v>122.37718555586538</v>
      </c>
      <c r="H146" s="14">
        <f t="shared" ref="H146:H209" si="32">+(E146/(G146*I146))</f>
        <v>0.62606087982887193</v>
      </c>
      <c r="I146" s="1">
        <v>744</v>
      </c>
      <c r="J146" s="172">
        <f t="shared" si="31"/>
        <v>0.85506652435323738</v>
      </c>
      <c r="K146" s="3">
        <v>2016</v>
      </c>
      <c r="L146" s="3">
        <v>1</v>
      </c>
    </row>
    <row r="147" spans="1:12" x14ac:dyDescent="0.2">
      <c r="A147" s="45">
        <v>2016</v>
      </c>
      <c r="B147" s="45">
        <v>2</v>
      </c>
      <c r="C147" s="164">
        <f>'FKEC Sept 2014 forecast'!N16/1000</f>
        <v>53989.608241324997</v>
      </c>
      <c r="D147" s="306">
        <f t="shared" si="29"/>
        <v>57001.982934304127</v>
      </c>
      <c r="E147" s="306">
        <f t="shared" si="28"/>
        <v>53989.608241324997</v>
      </c>
      <c r="F147" s="173">
        <f t="shared" si="27"/>
        <v>114.96337087548456</v>
      </c>
      <c r="G147" s="173">
        <f>'FKEC Sept 2014 forecast'!M16/1000</f>
        <v>121.01397288487701</v>
      </c>
      <c r="H147" s="14">
        <f t="shared" si="32"/>
        <v>0.64101090443989783</v>
      </c>
      <c r="I147" s="1">
        <v>696</v>
      </c>
      <c r="J147" s="172">
        <f t="shared" si="31"/>
        <v>0.95000079854292108</v>
      </c>
      <c r="K147" s="3">
        <v>2016</v>
      </c>
      <c r="L147" s="3">
        <v>2</v>
      </c>
    </row>
    <row r="148" spans="1:12" x14ac:dyDescent="0.2">
      <c r="A148" s="45">
        <v>2016</v>
      </c>
      <c r="B148" s="45">
        <v>3</v>
      </c>
      <c r="C148" s="164">
        <f>'FKEC Sept 2014 forecast'!N17/1000</f>
        <v>60795.305548077362</v>
      </c>
      <c r="D148" s="306">
        <f t="shared" si="29"/>
        <v>53989.608241324997</v>
      </c>
      <c r="E148" s="306">
        <f t="shared" si="28"/>
        <v>60795.305548077362</v>
      </c>
      <c r="F148" s="173">
        <f t="shared" si="27"/>
        <v>107.44424992720361</v>
      </c>
      <c r="G148" s="173">
        <f>'FKEC Sept 2014 forecast'!M17/1000</f>
        <v>128.09215916066586</v>
      </c>
      <c r="H148" s="14">
        <f t="shared" si="32"/>
        <v>0.63793225827214839</v>
      </c>
      <c r="I148" s="1">
        <v>744</v>
      </c>
      <c r="J148" s="172">
        <f t="shared" si="31"/>
        <v>0.83880426898290006</v>
      </c>
      <c r="K148" s="3">
        <v>2016</v>
      </c>
      <c r="L148" s="3">
        <v>3</v>
      </c>
    </row>
    <row r="149" spans="1:12" x14ac:dyDescent="0.2">
      <c r="A149" s="45">
        <v>2016</v>
      </c>
      <c r="B149" s="45">
        <v>4</v>
      </c>
      <c r="C149" s="164">
        <f>'FKEC Sept 2014 forecast'!N18/1000</f>
        <v>63731.887017276807</v>
      </c>
      <c r="D149" s="306">
        <f t="shared" si="29"/>
        <v>60795.305548077362</v>
      </c>
      <c r="E149" s="306">
        <f t="shared" si="28"/>
        <v>63731.887017276807</v>
      </c>
      <c r="F149" s="173">
        <f t="shared" si="27"/>
        <v>128.32684401321853</v>
      </c>
      <c r="G149" s="173">
        <f>'FKEC Sept 2014 forecast'!M18/1000</f>
        <v>133.07673016517086</v>
      </c>
      <c r="H149" s="14">
        <f t="shared" si="32"/>
        <v>0.66515392763523529</v>
      </c>
      <c r="I149" s="1">
        <v>720</v>
      </c>
      <c r="J149" s="172">
        <f t="shared" si="31"/>
        <v>0.96430716214580181</v>
      </c>
      <c r="K149" s="3">
        <v>2016</v>
      </c>
      <c r="L149" s="3">
        <v>4</v>
      </c>
    </row>
    <row r="150" spans="1:12" x14ac:dyDescent="0.2">
      <c r="A150" s="45">
        <v>2016</v>
      </c>
      <c r="B150" s="45">
        <v>5</v>
      </c>
      <c r="C150" s="164">
        <f>'FKEC Sept 2014 forecast'!N19/1000</f>
        <v>72892.673810959808</v>
      </c>
      <c r="D150" s="306">
        <f t="shared" si="29"/>
        <v>63731.887017276807</v>
      </c>
      <c r="E150" s="306">
        <f t="shared" si="28"/>
        <v>72892.673810959808</v>
      </c>
      <c r="F150" s="173">
        <f t="shared" si="27"/>
        <v>138.91607334219583</v>
      </c>
      <c r="G150" s="173">
        <f>'FKEC Sept 2014 forecast'!M19/1000</f>
        <v>146.14474665644812</v>
      </c>
      <c r="H150" s="14">
        <f t="shared" si="32"/>
        <v>0.67039032316211788</v>
      </c>
      <c r="I150" s="1">
        <v>744</v>
      </c>
      <c r="J150" s="172">
        <f t="shared" si="31"/>
        <v>0.95053757675433115</v>
      </c>
      <c r="K150" s="3">
        <v>2016</v>
      </c>
      <c r="L150" s="3">
        <v>5</v>
      </c>
    </row>
    <row r="151" spans="1:12" x14ac:dyDescent="0.2">
      <c r="A151" s="45">
        <v>2016</v>
      </c>
      <c r="B151" s="45">
        <v>6</v>
      </c>
      <c r="C151" s="164">
        <f>'FKEC Sept 2014 forecast'!N20/1000</f>
        <v>79367.509882592931</v>
      </c>
      <c r="D151" s="306">
        <f t="shared" si="29"/>
        <v>72892.673810959808</v>
      </c>
      <c r="E151" s="306">
        <f t="shared" si="28"/>
        <v>79367.509882592931</v>
      </c>
      <c r="F151" s="173">
        <f t="shared" si="27"/>
        <v>139.4441886507019</v>
      </c>
      <c r="G151" s="173">
        <f>'FKEC Sept 2014 forecast'!M20/1000</f>
        <v>149.19183070943754</v>
      </c>
      <c r="H151" s="14">
        <f t="shared" si="32"/>
        <v>0.73886520522292465</v>
      </c>
      <c r="I151" s="1">
        <v>720</v>
      </c>
      <c r="J151" s="172">
        <f t="shared" si="31"/>
        <v>0.93466370100572116</v>
      </c>
      <c r="K151" s="3">
        <v>2016</v>
      </c>
      <c r="L151" s="3">
        <v>6</v>
      </c>
    </row>
    <row r="152" spans="1:12" x14ac:dyDescent="0.2">
      <c r="A152" s="45">
        <v>2016</v>
      </c>
      <c r="B152" s="45">
        <v>7</v>
      </c>
      <c r="C152" s="164">
        <f>'FKEC Sept 2014 forecast'!N21/1000</f>
        <v>86522.948003631798</v>
      </c>
      <c r="D152" s="306">
        <f t="shared" si="29"/>
        <v>79367.509882592931</v>
      </c>
      <c r="E152" s="306">
        <f t="shared" si="28"/>
        <v>86522.948003631798</v>
      </c>
      <c r="F152" s="173">
        <f t="shared" si="27"/>
        <v>154.55670206459666</v>
      </c>
      <c r="G152" s="173">
        <f>'FKEC Sept 2014 forecast'!M21/1000</f>
        <v>157.304</v>
      </c>
      <c r="H152" s="14">
        <f t="shared" si="32"/>
        <v>0.73929642571783305</v>
      </c>
      <c r="I152" s="1">
        <v>744</v>
      </c>
      <c r="J152" s="172">
        <f t="shared" si="31"/>
        <v>0.98253510441308978</v>
      </c>
      <c r="K152" s="3">
        <v>2016</v>
      </c>
      <c r="L152" s="3">
        <v>7</v>
      </c>
    </row>
    <row r="153" spans="1:12" x14ac:dyDescent="0.2">
      <c r="A153" s="45">
        <v>2016</v>
      </c>
      <c r="B153" s="45">
        <v>8</v>
      </c>
      <c r="C153" s="164">
        <f>'FKEC Sept 2014 forecast'!N22/1000</f>
        <v>85858.710660719022</v>
      </c>
      <c r="D153" s="306">
        <f t="shared" si="29"/>
        <v>86522.948003631798</v>
      </c>
      <c r="E153" s="306">
        <f t="shared" si="28"/>
        <v>85858.710660719022</v>
      </c>
      <c r="F153" s="173">
        <f t="shared" si="27"/>
        <v>153.35951266144286</v>
      </c>
      <c r="G153" s="173">
        <f>'FKEC Sept 2014 forecast'!M22/1000</f>
        <v>155.81518422083937</v>
      </c>
      <c r="H153" s="14">
        <f t="shared" si="32"/>
        <v>0.74063059643780726</v>
      </c>
      <c r="I153" s="1">
        <v>744</v>
      </c>
      <c r="J153" s="172">
        <f t="shared" si="31"/>
        <v>0.98423984432790557</v>
      </c>
      <c r="K153" s="3">
        <v>2016</v>
      </c>
      <c r="L153" s="3">
        <v>8</v>
      </c>
    </row>
    <row r="154" spans="1:12" x14ac:dyDescent="0.2">
      <c r="A154" s="45">
        <v>2016</v>
      </c>
      <c r="B154" s="45">
        <v>9</v>
      </c>
      <c r="C154" s="164">
        <f>'FKEC Sept 2014 forecast'!N23/1000</f>
        <v>73529.936670303854</v>
      </c>
      <c r="D154" s="306">
        <f t="shared" si="29"/>
        <v>85858.710660719022</v>
      </c>
      <c r="E154" s="306">
        <f t="shared" si="28"/>
        <v>73529.936670303854</v>
      </c>
      <c r="F154" s="173">
        <f t="shared" si="27"/>
        <v>142.36295617328972</v>
      </c>
      <c r="G154" s="173">
        <f>'FKEC Sept 2014 forecast'!M23/1000</f>
        <v>147.04097769063557</v>
      </c>
      <c r="H154" s="14">
        <f t="shared" si="32"/>
        <v>0.69453368473210708</v>
      </c>
      <c r="I154" s="1">
        <v>720</v>
      </c>
      <c r="J154" s="172">
        <f t="shared" si="31"/>
        <v>0.9681855929495512</v>
      </c>
      <c r="K154" s="3">
        <v>2016</v>
      </c>
      <c r="L154" s="3">
        <v>9</v>
      </c>
    </row>
    <row r="155" spans="1:12" x14ac:dyDescent="0.2">
      <c r="A155" s="45">
        <v>2016</v>
      </c>
      <c r="B155" s="45">
        <v>10</v>
      </c>
      <c r="C155" s="164">
        <f>'FKEC Sept 2014 forecast'!N24/1000</f>
        <v>67910.826602440851</v>
      </c>
      <c r="D155" s="306">
        <f t="shared" si="29"/>
        <v>73529.936670303854</v>
      </c>
      <c r="E155" s="306">
        <f t="shared" si="28"/>
        <v>67910.826602440851</v>
      </c>
      <c r="F155" s="173">
        <f t="shared" si="27"/>
        <v>130.86821102048836</v>
      </c>
      <c r="G155" s="173">
        <f>'FKEC Sept 2014 forecast'!M24/1000</f>
        <v>132.83325632525811</v>
      </c>
      <c r="H155" s="14">
        <f t="shared" si="32"/>
        <v>0.68716220071960843</v>
      </c>
      <c r="I155" s="1">
        <v>744</v>
      </c>
      <c r="J155" s="172">
        <f t="shared" si="31"/>
        <v>0.98520667670784112</v>
      </c>
      <c r="K155" s="3">
        <v>2016</v>
      </c>
      <c r="L155" s="3">
        <v>10</v>
      </c>
    </row>
    <row r="156" spans="1:12" x14ac:dyDescent="0.2">
      <c r="A156" s="45">
        <v>2016</v>
      </c>
      <c r="B156" s="45">
        <v>11</v>
      </c>
      <c r="C156" s="164">
        <f>'FKEC Sept 2014 forecast'!N25/1000</f>
        <v>56071.118847605539</v>
      </c>
      <c r="D156" s="306">
        <f t="shared" si="29"/>
        <v>67910.826602440851</v>
      </c>
      <c r="E156" s="306">
        <f t="shared" si="28"/>
        <v>56071.118847605539</v>
      </c>
      <c r="F156" s="173">
        <f t="shared" si="27"/>
        <v>116.25564624324973</v>
      </c>
      <c r="G156" s="173">
        <f>'FKEC Sept 2014 forecast'!M25/1000</f>
        <v>118.64965722918667</v>
      </c>
      <c r="H156" s="14">
        <f t="shared" si="32"/>
        <v>0.65635717602267807</v>
      </c>
      <c r="I156" s="1">
        <v>720</v>
      </c>
      <c r="J156" s="172">
        <f t="shared" si="31"/>
        <v>0.97982285796820623</v>
      </c>
      <c r="K156" s="3">
        <v>2016</v>
      </c>
      <c r="L156" s="3">
        <v>11</v>
      </c>
    </row>
    <row r="157" spans="1:12" x14ac:dyDescent="0.2">
      <c r="A157" s="45">
        <v>2016</v>
      </c>
      <c r="B157" s="45">
        <v>12</v>
      </c>
      <c r="C157" s="164">
        <f>'FKEC Sept 2014 forecast'!N26/1000</f>
        <v>57704.820850071315</v>
      </c>
      <c r="D157" s="306">
        <f t="shared" si="29"/>
        <v>56071.118847605539</v>
      </c>
      <c r="E157" s="306">
        <f t="shared" si="28"/>
        <v>57704.820850071315</v>
      </c>
      <c r="F157" s="173">
        <f t="shared" si="27"/>
        <v>111.85361997135003</v>
      </c>
      <c r="G157" s="173">
        <f>'FKEC Sept 2014 forecast'!M26/1000</f>
        <v>123.16062871641789</v>
      </c>
      <c r="H157" s="14">
        <f t="shared" si="32"/>
        <v>0.62974867769340725</v>
      </c>
      <c r="I157" s="1">
        <v>744</v>
      </c>
      <c r="J157" s="172">
        <f t="shared" si="31"/>
        <v>0.90819299265593478</v>
      </c>
      <c r="K157" s="3">
        <v>2016</v>
      </c>
      <c r="L157" s="3">
        <v>12</v>
      </c>
    </row>
    <row r="158" spans="1:12" x14ac:dyDescent="0.2">
      <c r="A158" s="45">
        <v>2017</v>
      </c>
      <c r="B158" s="45">
        <v>1</v>
      </c>
      <c r="C158" s="164">
        <f>'FKEC Sept 2014 forecast'!N27/1000</f>
        <v>57720.710157833033</v>
      </c>
      <c r="D158" s="306">
        <f t="shared" si="29"/>
        <v>57704.820850071315</v>
      </c>
      <c r="E158" s="306">
        <f t="shared" si="28"/>
        <v>57720.710157833033</v>
      </c>
      <c r="F158" s="173">
        <f t="shared" si="27"/>
        <v>105.17430195042326</v>
      </c>
      <c r="G158" s="173">
        <f>'FKEC Sept 2014 forecast'!M27/1000</f>
        <v>123.00130920220028</v>
      </c>
      <c r="H158" s="14">
        <f t="shared" si="32"/>
        <v>0.63073799927585616</v>
      </c>
      <c r="I158" s="1">
        <v>744</v>
      </c>
      <c r="J158" s="172">
        <f t="shared" si="31"/>
        <v>0.85506652435323738</v>
      </c>
      <c r="K158" s="3">
        <v>2017</v>
      </c>
      <c r="L158" s="3">
        <v>1</v>
      </c>
    </row>
    <row r="159" spans="1:12" x14ac:dyDescent="0.2">
      <c r="A159" s="45">
        <v>2017</v>
      </c>
      <c r="B159" s="45">
        <v>2</v>
      </c>
      <c r="C159" s="164">
        <f>'FKEC Sept 2014 forecast'!N28/1000</f>
        <v>54670.353002001531</v>
      </c>
      <c r="D159" s="306">
        <f t="shared" si="29"/>
        <v>57720.710157833033</v>
      </c>
      <c r="E159" s="306">
        <f t="shared" si="28"/>
        <v>54670.353002001531</v>
      </c>
      <c r="F159" s="173">
        <f t="shared" si="27"/>
        <v>115.54968406694954</v>
      </c>
      <c r="G159" s="173">
        <f>'FKEC Sept 2014 forecast'!M28/1000</f>
        <v>121.63114414658989</v>
      </c>
      <c r="H159" s="14">
        <f t="shared" si="32"/>
        <v>0.66886398658895696</v>
      </c>
      <c r="I159" s="1">
        <v>672</v>
      </c>
      <c r="J159" s="172">
        <f t="shared" si="31"/>
        <v>0.95000079854292108</v>
      </c>
      <c r="K159" s="3">
        <v>2017</v>
      </c>
      <c r="L159" s="3">
        <v>2</v>
      </c>
    </row>
    <row r="160" spans="1:12" x14ac:dyDescent="0.2">
      <c r="A160" s="45">
        <v>2017</v>
      </c>
      <c r="B160" s="45">
        <v>3</v>
      </c>
      <c r="C160" s="164">
        <f>'FKEC Sept 2014 forecast'!N29/1000</f>
        <v>61561.862059111736</v>
      </c>
      <c r="D160" s="306">
        <f t="shared" si="29"/>
        <v>54670.353002001531</v>
      </c>
      <c r="E160" s="306">
        <f t="shared" si="28"/>
        <v>61561.862059111736</v>
      </c>
      <c r="F160" s="173">
        <f t="shared" si="27"/>
        <v>107.99221560183236</v>
      </c>
      <c r="G160" s="173">
        <f>'FKEC Sept 2014 forecast'!M29/1000</f>
        <v>128.74542917238526</v>
      </c>
      <c r="H160" s="14">
        <f t="shared" si="32"/>
        <v>0.64269806534803342</v>
      </c>
      <c r="I160" s="1">
        <v>744</v>
      </c>
      <c r="J160" s="172">
        <f t="shared" si="31"/>
        <v>0.83880426898290006</v>
      </c>
      <c r="K160" s="3">
        <v>2017</v>
      </c>
      <c r="L160" s="3">
        <v>3</v>
      </c>
    </row>
    <row r="161" spans="1:12" x14ac:dyDescent="0.2">
      <c r="A161" s="45">
        <v>2017</v>
      </c>
      <c r="B161" s="45">
        <v>4</v>
      </c>
      <c r="C161" s="164">
        <f>'FKEC Sept 2014 forecast'!N30/1000</f>
        <v>64535.470328737698</v>
      </c>
      <c r="D161" s="306">
        <f t="shared" si="29"/>
        <v>61561.862059111736</v>
      </c>
      <c r="E161" s="306">
        <f t="shared" si="28"/>
        <v>64535.470328737698</v>
      </c>
      <c r="F161" s="173">
        <f t="shared" si="27"/>
        <v>128.98131091768593</v>
      </c>
      <c r="G161" s="173">
        <f>'FKEC Sept 2014 forecast'!M30/1000</f>
        <v>133.7554214890132</v>
      </c>
      <c r="H161" s="14">
        <f t="shared" si="32"/>
        <v>0.67012309991610219</v>
      </c>
      <c r="I161" s="1">
        <v>720</v>
      </c>
      <c r="J161" s="172">
        <f t="shared" si="31"/>
        <v>0.96430716214580181</v>
      </c>
      <c r="K161" s="3">
        <v>2017</v>
      </c>
      <c r="L161" s="3">
        <v>4</v>
      </c>
    </row>
    <row r="162" spans="1:12" x14ac:dyDescent="0.2">
      <c r="A162" s="45">
        <v>2017</v>
      </c>
      <c r="B162" s="45">
        <v>5</v>
      </c>
      <c r="C162" s="164">
        <f>'FKEC Sept 2014 forecast'!N31/1000</f>
        <v>73811.763750762941</v>
      </c>
      <c r="D162" s="306">
        <f t="shared" si="29"/>
        <v>64535.470328737698</v>
      </c>
      <c r="E162" s="306">
        <f t="shared" si="28"/>
        <v>73811.763750762941</v>
      </c>
      <c r="F162" s="173">
        <f t="shared" si="27"/>
        <v>139.62454531624101</v>
      </c>
      <c r="G162" s="173">
        <f>'FKEC Sept 2014 forecast'!M31/1000</f>
        <v>146.89008486439599</v>
      </c>
      <c r="H162" s="14">
        <f t="shared" si="32"/>
        <v>0.67539861503684528</v>
      </c>
      <c r="I162" s="1">
        <v>744</v>
      </c>
      <c r="J162" s="172">
        <f t="shared" si="31"/>
        <v>0.95053757675433115</v>
      </c>
      <c r="K162" s="3">
        <v>2017</v>
      </c>
      <c r="L162" s="3">
        <v>5</v>
      </c>
    </row>
    <row r="163" spans="1:12" x14ac:dyDescent="0.2">
      <c r="A163" s="45">
        <v>2017</v>
      </c>
      <c r="B163" s="45">
        <v>6</v>
      </c>
      <c r="C163" s="164">
        <f>'FKEC Sept 2014 forecast'!N32/1000</f>
        <v>80368.239806007405</v>
      </c>
      <c r="D163" s="306">
        <f t="shared" si="29"/>
        <v>73811.763750762941</v>
      </c>
      <c r="E163" s="306">
        <f t="shared" si="28"/>
        <v>80368.239806007405</v>
      </c>
      <c r="F163" s="173">
        <f t="shared" si="27"/>
        <v>140.15535401282048</v>
      </c>
      <c r="G163" s="173">
        <f>'FKEC Sept 2014 forecast'!M32/1000</f>
        <v>149.95270904605567</v>
      </c>
      <c r="H163" s="14">
        <f t="shared" si="32"/>
        <v>0.74438505310256342</v>
      </c>
      <c r="I163" s="1">
        <v>720</v>
      </c>
      <c r="J163" s="172">
        <f t="shared" si="31"/>
        <v>0.93466370100572116</v>
      </c>
      <c r="K163" s="3">
        <v>2017</v>
      </c>
      <c r="L163" s="3">
        <v>6</v>
      </c>
    </row>
    <row r="164" spans="1:12" x14ac:dyDescent="0.2">
      <c r="A164" s="45">
        <v>2017</v>
      </c>
      <c r="B164" s="45">
        <v>7</v>
      </c>
      <c r="C164" s="164">
        <f>'FKEC Sept 2014 forecast'!N33/1000</f>
        <v>87613.899493194142</v>
      </c>
      <c r="D164" s="306">
        <f t="shared" si="29"/>
        <v>80368.239806007405</v>
      </c>
      <c r="E164" s="306">
        <f t="shared" si="28"/>
        <v>87613.899493194142</v>
      </c>
      <c r="F164" s="173">
        <f t="shared" si="27"/>
        <v>155.34567775344038</v>
      </c>
      <c r="G164" s="173">
        <f>'FKEC Sept 2014 forecast'!M33/1000</f>
        <v>158.107</v>
      </c>
      <c r="H164" s="14">
        <f t="shared" si="32"/>
        <v>0.74481596386231619</v>
      </c>
      <c r="I164" s="1">
        <v>744</v>
      </c>
      <c r="J164" s="172">
        <f t="shared" si="31"/>
        <v>0.98253510441308978</v>
      </c>
      <c r="K164" s="3">
        <v>2017</v>
      </c>
      <c r="L164" s="3">
        <v>7</v>
      </c>
    </row>
    <row r="165" spans="1:12" x14ac:dyDescent="0.2">
      <c r="A165" s="45">
        <v>2017</v>
      </c>
      <c r="B165" s="45">
        <v>8</v>
      </c>
      <c r="C165" s="164">
        <f>'FKEC Sept 2014 forecast'!N34/1000</f>
        <v>86941.28690723436</v>
      </c>
      <c r="D165" s="306">
        <f t="shared" si="29"/>
        <v>87613.899493194142</v>
      </c>
      <c r="E165" s="306">
        <f t="shared" si="28"/>
        <v>86941.28690723436</v>
      </c>
      <c r="F165" s="173">
        <f t="shared" si="27"/>
        <v>154.14164617601625</v>
      </c>
      <c r="G165" s="173">
        <f>'FKEC Sept 2014 forecast'!M34/1000</f>
        <v>156.60984166036567</v>
      </c>
      <c r="H165" s="14">
        <f t="shared" si="32"/>
        <v>0.74616363304373223</v>
      </c>
      <c r="I165" s="1">
        <v>744</v>
      </c>
      <c r="J165" s="172">
        <f t="shared" si="31"/>
        <v>0.98423984432790557</v>
      </c>
      <c r="K165" s="3">
        <v>2017</v>
      </c>
      <c r="L165" s="3">
        <v>8</v>
      </c>
    </row>
    <row r="166" spans="1:12" x14ac:dyDescent="0.2">
      <c r="A166" s="45">
        <v>2017</v>
      </c>
      <c r="B166" s="45">
        <v>9</v>
      </c>
      <c r="C166" s="164">
        <f>'FKEC Sept 2014 forecast'!N35/1000</f>
        <v>74457.061736991658</v>
      </c>
      <c r="D166" s="306">
        <f t="shared" si="29"/>
        <v>86941.28690723436</v>
      </c>
      <c r="E166" s="306">
        <f t="shared" si="28"/>
        <v>74457.061736991658</v>
      </c>
      <c r="F166" s="173">
        <f t="shared" si="27"/>
        <v>143.08900724977352</v>
      </c>
      <c r="G166" s="173">
        <f>'FKEC Sept 2014 forecast'!M35/1000</f>
        <v>147.79088667685781</v>
      </c>
      <c r="H166" s="14">
        <f t="shared" si="32"/>
        <v>0.69972234466616035</v>
      </c>
      <c r="I166" s="1">
        <v>720</v>
      </c>
      <c r="J166" s="172">
        <f t="shared" si="31"/>
        <v>0.9681855929495512</v>
      </c>
      <c r="K166" s="3">
        <v>2017</v>
      </c>
      <c r="L166" s="3">
        <v>9</v>
      </c>
    </row>
    <row r="167" spans="1:12" x14ac:dyDescent="0.2">
      <c r="A167" s="45">
        <v>2017</v>
      </c>
      <c r="B167" s="45">
        <v>10</v>
      </c>
      <c r="C167" s="164">
        <f>'FKEC Sept 2014 forecast'!N36/1000</f>
        <v>68767.101372877849</v>
      </c>
      <c r="D167" s="306">
        <f t="shared" si="29"/>
        <v>74457.061736991658</v>
      </c>
      <c r="E167" s="306">
        <f t="shared" si="28"/>
        <v>68767.101372877849</v>
      </c>
      <c r="F167" s="173">
        <f t="shared" si="27"/>
        <v>131.53563889669283</v>
      </c>
      <c r="G167" s="173">
        <f>'FKEC Sept 2014 forecast'!M36/1000</f>
        <v>133.51070593251691</v>
      </c>
      <c r="H167" s="14">
        <f t="shared" si="32"/>
        <v>0.69229579043231593</v>
      </c>
      <c r="I167" s="1">
        <v>744</v>
      </c>
      <c r="J167" s="172">
        <f t="shared" si="31"/>
        <v>0.98520667670784112</v>
      </c>
      <c r="K167" s="3">
        <v>2017</v>
      </c>
      <c r="L167" s="3">
        <v>10</v>
      </c>
    </row>
    <row r="168" spans="1:12" x14ac:dyDescent="0.2">
      <c r="A168" s="45">
        <v>2017</v>
      </c>
      <c r="B168" s="45">
        <v>11</v>
      </c>
      <c r="C168" s="164">
        <f>'FKEC Sept 2014 forecast'!N37/1000</f>
        <v>56778.108981895173</v>
      </c>
      <c r="D168" s="306">
        <f t="shared" si="29"/>
        <v>68767.101372877849</v>
      </c>
      <c r="E168" s="306">
        <f t="shared" si="28"/>
        <v>56778.108981895173</v>
      </c>
      <c r="F168" s="173">
        <f t="shared" si="27"/>
        <v>116.8485500390903</v>
      </c>
      <c r="G168" s="173">
        <f>'FKEC Sept 2014 forecast'!M37/1000</f>
        <v>119.25477048105552</v>
      </c>
      <c r="H168" s="14">
        <f t="shared" si="32"/>
        <v>0.66126063032089666</v>
      </c>
      <c r="I168" s="1">
        <v>720</v>
      </c>
      <c r="J168" s="172">
        <f t="shared" si="31"/>
        <v>0.97982285796820623</v>
      </c>
      <c r="K168" s="3">
        <v>2017</v>
      </c>
      <c r="L168" s="3">
        <v>11</v>
      </c>
    </row>
    <row r="169" spans="1:12" x14ac:dyDescent="0.2">
      <c r="A169" s="45">
        <v>2017</v>
      </c>
      <c r="B169" s="45">
        <v>12</v>
      </c>
      <c r="C169" s="164">
        <f>'FKEC Sept 2014 forecast'!N38/1000</f>
        <v>58432.410023970835</v>
      </c>
      <c r="D169" s="306">
        <f t="shared" si="29"/>
        <v>56778.108981895173</v>
      </c>
      <c r="E169" s="306">
        <f t="shared" si="28"/>
        <v>58432.410023970835</v>
      </c>
      <c r="F169" s="173">
        <f t="shared" si="27"/>
        <v>112.42407343320392</v>
      </c>
      <c r="G169" s="173">
        <f>'FKEC Sept 2014 forecast'!M38/1000</f>
        <v>123.78874792287162</v>
      </c>
      <c r="H169" s="14">
        <f t="shared" si="32"/>
        <v>0.634453347609786</v>
      </c>
      <c r="I169" s="1">
        <v>744</v>
      </c>
      <c r="J169" s="172">
        <f t="shared" si="31"/>
        <v>0.90819299265593478</v>
      </c>
      <c r="K169" s="3">
        <v>2017</v>
      </c>
      <c r="L169" s="3">
        <v>12</v>
      </c>
    </row>
    <row r="170" spans="1:12" x14ac:dyDescent="0.2">
      <c r="A170" s="45">
        <v>2018</v>
      </c>
      <c r="B170" s="45">
        <v>1</v>
      </c>
      <c r="C170" s="164">
        <f>'FKEC Sept 2014 forecast'!N39/1000</f>
        <v>58448.499677009386</v>
      </c>
      <c r="D170" s="306">
        <f t="shared" si="29"/>
        <v>58432.410023970835</v>
      </c>
      <c r="E170" s="306">
        <f t="shared" si="28"/>
        <v>58448.499677009386</v>
      </c>
      <c r="F170" s="173">
        <f t="shared" si="27"/>
        <v>105.71069089037044</v>
      </c>
      <c r="G170" s="173">
        <f>'FKEC Sept 2014 forecast'!M39/1000</f>
        <v>123.62861587913152</v>
      </c>
      <c r="H170" s="14">
        <f t="shared" si="32"/>
        <v>0.63545006012714489</v>
      </c>
      <c r="I170" s="1">
        <v>744</v>
      </c>
      <c r="J170" s="172">
        <f t="shared" si="31"/>
        <v>0.85506652435323738</v>
      </c>
      <c r="K170" s="3">
        <v>2018</v>
      </c>
      <c r="L170" s="3">
        <v>1</v>
      </c>
    </row>
    <row r="171" spans="1:12" x14ac:dyDescent="0.2">
      <c r="A171" s="45">
        <v>2018</v>
      </c>
      <c r="B171" s="45">
        <v>2</v>
      </c>
      <c r="C171" s="164">
        <f>'FKEC Sept 2014 forecast'!N40/1000</f>
        <v>55359.681144634043</v>
      </c>
      <c r="D171" s="306">
        <f t="shared" si="29"/>
        <v>58448.499677009386</v>
      </c>
      <c r="E171" s="306">
        <f t="shared" si="28"/>
        <v>55359.681144634043</v>
      </c>
      <c r="F171" s="173">
        <f t="shared" si="27"/>
        <v>116.13898745569097</v>
      </c>
      <c r="G171" s="173">
        <f>'FKEC Sept 2014 forecast'!M40/1000</f>
        <v>122.25146298173749</v>
      </c>
      <c r="H171" s="14">
        <f t="shared" si="32"/>
        <v>0.6738608756453659</v>
      </c>
      <c r="I171" s="1">
        <v>672</v>
      </c>
      <c r="J171" s="172">
        <f t="shared" si="31"/>
        <v>0.95000079854292108</v>
      </c>
      <c r="K171" s="3">
        <v>2018</v>
      </c>
      <c r="L171" s="3">
        <v>2</v>
      </c>
    </row>
    <row r="172" spans="1:12" x14ac:dyDescent="0.2">
      <c r="A172" s="45">
        <v>2018</v>
      </c>
      <c r="B172" s="45">
        <v>3</v>
      </c>
      <c r="C172" s="164">
        <f>'FKEC Sept 2014 forecast'!N41/1000</f>
        <v>62338.083936235016</v>
      </c>
      <c r="D172" s="306">
        <f t="shared" si="29"/>
        <v>55359.681144634043</v>
      </c>
      <c r="E172" s="306">
        <f t="shared" si="28"/>
        <v>62338.083936235016</v>
      </c>
      <c r="F172" s="173">
        <f t="shared" si="27"/>
        <v>108.5429759014017</v>
      </c>
      <c r="G172" s="173">
        <f>'FKEC Sept 2014 forecast'!M41/1000</f>
        <v>129.40203086116443</v>
      </c>
      <c r="H172" s="14">
        <f t="shared" si="32"/>
        <v>0.64749947638780325</v>
      </c>
      <c r="I172" s="1">
        <v>744</v>
      </c>
      <c r="J172" s="172">
        <f t="shared" si="31"/>
        <v>0.83880426898290006</v>
      </c>
      <c r="K172" s="3">
        <v>2018</v>
      </c>
      <c r="L172" s="3">
        <v>3</v>
      </c>
    </row>
    <row r="173" spans="1:12" x14ac:dyDescent="0.2">
      <c r="A173" s="45">
        <v>2018</v>
      </c>
      <c r="B173" s="45">
        <v>4</v>
      </c>
      <c r="C173" s="164">
        <f>'FKEC Sept 2014 forecast'!N42/1000</f>
        <v>65349.185870212168</v>
      </c>
      <c r="D173" s="306">
        <f t="shared" si="29"/>
        <v>62338.083936235016</v>
      </c>
      <c r="E173" s="306">
        <f t="shared" si="28"/>
        <v>65349.185870212168</v>
      </c>
      <c r="F173" s="173">
        <f t="shared" si="27"/>
        <v>129.63911560336615</v>
      </c>
      <c r="G173" s="173">
        <f>'FKEC Sept 2014 forecast'!M42/1000</f>
        <v>134.4375741386072</v>
      </c>
      <c r="H173" s="14">
        <f t="shared" si="32"/>
        <v>0.67512939544338002</v>
      </c>
      <c r="I173" s="1">
        <v>720</v>
      </c>
      <c r="J173" s="172">
        <f t="shared" si="31"/>
        <v>0.96430716214580181</v>
      </c>
      <c r="K173" s="3">
        <v>2018</v>
      </c>
      <c r="L173" s="3">
        <v>4</v>
      </c>
    </row>
    <row r="174" spans="1:12" x14ac:dyDescent="0.2">
      <c r="A174" s="45">
        <v>2018</v>
      </c>
      <c r="B174" s="45">
        <v>5</v>
      </c>
      <c r="C174" s="164">
        <f>'FKEC Sept 2014 forecast'!N43/1000</f>
        <v>74742.442321813694</v>
      </c>
      <c r="D174" s="306">
        <f t="shared" si="29"/>
        <v>65349.185870212168</v>
      </c>
      <c r="E174" s="306">
        <f t="shared" si="28"/>
        <v>74742.442321813694</v>
      </c>
      <c r="F174" s="173">
        <f t="shared" si="27"/>
        <v>140.33663049735384</v>
      </c>
      <c r="G174" s="173">
        <f>'FKEC Sept 2014 forecast'!M43/1000</f>
        <v>147.63922429720441</v>
      </c>
      <c r="H174" s="14">
        <f t="shared" si="32"/>
        <v>0.68044432240913555</v>
      </c>
      <c r="I174" s="1">
        <v>744</v>
      </c>
      <c r="J174" s="172">
        <f t="shared" si="31"/>
        <v>0.95053757675433115</v>
      </c>
      <c r="K174" s="3">
        <v>2018</v>
      </c>
      <c r="L174" s="3">
        <v>5</v>
      </c>
    </row>
    <row r="175" spans="1:12" x14ac:dyDescent="0.2">
      <c r="A175" s="45">
        <v>2018</v>
      </c>
      <c r="B175" s="45">
        <v>6</v>
      </c>
      <c r="C175" s="164">
        <f>'FKEC Sept 2014 forecast'!N44/1000</f>
        <v>81381.587743784403</v>
      </c>
      <c r="D175" s="306">
        <f t="shared" si="29"/>
        <v>74742.442321813694</v>
      </c>
      <c r="E175" s="306">
        <f t="shared" si="28"/>
        <v>81381.587743784403</v>
      </c>
      <c r="F175" s="173">
        <f t="shared" si="27"/>
        <v>140.87014631828592</v>
      </c>
      <c r="G175" s="173">
        <f>'FKEC Sept 2014 forecast'!M44/1000</f>
        <v>150.7174678621906</v>
      </c>
      <c r="H175" s="14">
        <f t="shared" si="32"/>
        <v>0.74994613816646627</v>
      </c>
      <c r="I175" s="1">
        <v>720</v>
      </c>
      <c r="J175" s="172">
        <f t="shared" si="31"/>
        <v>0.93466370100572116</v>
      </c>
      <c r="K175" s="3">
        <v>2018</v>
      </c>
      <c r="L175" s="3">
        <v>6</v>
      </c>
    </row>
    <row r="176" spans="1:12" x14ac:dyDescent="0.2">
      <c r="A176" s="45">
        <v>2018</v>
      </c>
      <c r="B176" s="45">
        <v>7</v>
      </c>
      <c r="C176" s="164">
        <f>'FKEC Sept 2014 forecast'!N45/1000</f>
        <v>88718.606583785338</v>
      </c>
      <c r="D176" s="306">
        <f t="shared" si="29"/>
        <v>81381.587743784403</v>
      </c>
      <c r="E176" s="306">
        <f t="shared" si="28"/>
        <v>88718.606583785338</v>
      </c>
      <c r="F176" s="173">
        <f t="shared" si="27"/>
        <v>156.13760104759734</v>
      </c>
      <c r="G176" s="173">
        <f>'FKEC Sept 2014 forecast'!M45/1000</f>
        <v>158.91300000000001</v>
      </c>
      <c r="H176" s="14">
        <f t="shared" si="32"/>
        <v>0.75038190051601006</v>
      </c>
      <c r="I176" s="1">
        <v>744</v>
      </c>
      <c r="J176" s="172">
        <f t="shared" si="31"/>
        <v>0.98253510441308978</v>
      </c>
      <c r="K176" s="3">
        <v>2018</v>
      </c>
      <c r="L176" s="3">
        <v>7</v>
      </c>
    </row>
    <row r="177" spans="1:12" x14ac:dyDescent="0.2">
      <c r="A177" s="45">
        <v>2018</v>
      </c>
      <c r="B177" s="45">
        <v>8</v>
      </c>
      <c r="C177" s="164">
        <f>'FKEC Sept 2014 forecast'!N46/1000</f>
        <v>88037.513152922766</v>
      </c>
      <c r="D177" s="306">
        <f t="shared" si="29"/>
        <v>88718.606583785338</v>
      </c>
      <c r="E177" s="306">
        <f t="shared" si="28"/>
        <v>88037.513152922766</v>
      </c>
      <c r="F177" s="173">
        <f t="shared" si="27"/>
        <v>154.92776857151392</v>
      </c>
      <c r="G177" s="173">
        <f>'FKEC Sept 2014 forecast'!M46/1000</f>
        <v>157.40855185283354</v>
      </c>
      <c r="H177" s="14">
        <f t="shared" si="32"/>
        <v>0.75173800536307467</v>
      </c>
      <c r="I177" s="1">
        <v>744</v>
      </c>
      <c r="J177" s="172">
        <f t="shared" si="31"/>
        <v>0.98423984432790557</v>
      </c>
      <c r="K177" s="3">
        <v>2018</v>
      </c>
      <c r="L177" s="3">
        <v>8</v>
      </c>
    </row>
    <row r="178" spans="1:12" x14ac:dyDescent="0.2">
      <c r="A178" s="45">
        <v>2018</v>
      </c>
      <c r="B178" s="45">
        <v>9</v>
      </c>
      <c r="C178" s="164">
        <f>'FKEC Sept 2014 forecast'!N47/1000</f>
        <v>75395.87674832248</v>
      </c>
      <c r="D178" s="306">
        <f t="shared" si="29"/>
        <v>88037.513152922766</v>
      </c>
      <c r="E178" s="306">
        <f t="shared" si="28"/>
        <v>75395.87674832248</v>
      </c>
      <c r="F178" s="173">
        <f t="shared" si="27"/>
        <v>143.81876118674734</v>
      </c>
      <c r="G178" s="173">
        <f>'FKEC Sept 2014 forecast'!M47/1000</f>
        <v>148.54462019890977</v>
      </c>
      <c r="H178" s="14">
        <f t="shared" si="32"/>
        <v>0.70494976757529026</v>
      </c>
      <c r="I178" s="1">
        <v>720</v>
      </c>
      <c r="J178" s="172">
        <f t="shared" si="31"/>
        <v>0.9681855929495512</v>
      </c>
      <c r="K178" s="3">
        <v>2018</v>
      </c>
      <c r="L178" s="3">
        <v>9</v>
      </c>
    </row>
    <row r="179" spans="1:12" x14ac:dyDescent="0.2">
      <c r="A179" s="45">
        <v>2018</v>
      </c>
      <c r="B179" s="45">
        <v>10</v>
      </c>
      <c r="C179" s="164">
        <f>'FKEC Sept 2014 forecast'!N48/1000</f>
        <v>69634.172749970516</v>
      </c>
      <c r="D179" s="306">
        <f t="shared" si="29"/>
        <v>75395.87674832248</v>
      </c>
      <c r="E179" s="306">
        <f t="shared" si="28"/>
        <v>69634.172749970516</v>
      </c>
      <c r="F179" s="173">
        <f t="shared" si="27"/>
        <v>132.20647065506597</v>
      </c>
      <c r="G179" s="173">
        <f>'FKEC Sept 2014 forecast'!M48/1000</f>
        <v>134.19161053277276</v>
      </c>
      <c r="H179" s="14">
        <f t="shared" si="32"/>
        <v>0.69746773170643195</v>
      </c>
      <c r="I179" s="1">
        <v>744</v>
      </c>
      <c r="J179" s="172">
        <f t="shared" si="31"/>
        <v>0.98520667670784112</v>
      </c>
      <c r="K179" s="3">
        <v>2018</v>
      </c>
      <c r="L179" s="3">
        <v>10</v>
      </c>
    </row>
    <row r="180" spans="1:12" x14ac:dyDescent="0.2">
      <c r="A180" s="45">
        <v>2018</v>
      </c>
      <c r="B180" s="45">
        <v>11</v>
      </c>
      <c r="C180" s="164">
        <f>'FKEC Sept 2014 forecast'!N49/1000</f>
        <v>57494.013421093558</v>
      </c>
      <c r="D180" s="306">
        <f t="shared" si="29"/>
        <v>69634.172749970516</v>
      </c>
      <c r="E180" s="306">
        <f t="shared" si="28"/>
        <v>57494.013421093558</v>
      </c>
      <c r="F180" s="173">
        <f t="shared" si="27"/>
        <v>117.44447764428965</v>
      </c>
      <c r="G180" s="173">
        <f>'FKEC Sept 2014 forecast'!M49/1000</f>
        <v>119.8629698105089</v>
      </c>
      <c r="H180" s="14">
        <f t="shared" si="32"/>
        <v>0.66620071690551808</v>
      </c>
      <c r="I180" s="1">
        <v>720</v>
      </c>
      <c r="J180" s="172">
        <f t="shared" si="31"/>
        <v>0.97982285796820623</v>
      </c>
      <c r="K180" s="3">
        <v>2018</v>
      </c>
      <c r="L180" s="3">
        <v>11</v>
      </c>
    </row>
    <row r="181" spans="1:12" x14ac:dyDescent="0.2">
      <c r="A181" s="45">
        <v>2018</v>
      </c>
      <c r="B181" s="45">
        <v>12</v>
      </c>
      <c r="C181" s="164">
        <f>'FKEC Sept 2014 forecast'!N50/1000</f>
        <v>59169.173232174195</v>
      </c>
      <c r="D181" s="306">
        <f t="shared" si="29"/>
        <v>57494.013421093558</v>
      </c>
      <c r="E181" s="306">
        <f t="shared" si="28"/>
        <v>59169.173232174195</v>
      </c>
      <c r="F181" s="173">
        <f t="shared" si="27"/>
        <v>112.99743620771325</v>
      </c>
      <c r="G181" s="173">
        <f>'FKEC Sept 2014 forecast'!M50/1000</f>
        <v>124.42007053727826</v>
      </c>
      <c r="H181" s="14">
        <f t="shared" si="32"/>
        <v>0.6391931647520438</v>
      </c>
      <c r="I181" s="1">
        <v>744</v>
      </c>
      <c r="J181" s="172">
        <f t="shared" si="31"/>
        <v>0.90819299265593478</v>
      </c>
      <c r="K181" s="3">
        <v>2018</v>
      </c>
      <c r="L181" s="3">
        <v>12</v>
      </c>
    </row>
    <row r="182" spans="1:12" x14ac:dyDescent="0.2">
      <c r="A182" s="45">
        <v>2019</v>
      </c>
      <c r="B182" s="45">
        <v>1</v>
      </c>
      <c r="C182" s="164">
        <f>'FKEC Sept 2014 forecast'!N51/1000</f>
        <v>59185.465756605307</v>
      </c>
      <c r="D182" s="306">
        <f t="shared" si="29"/>
        <v>59169.173232174195</v>
      </c>
      <c r="E182" s="306">
        <f t="shared" si="28"/>
        <v>59185.465756605307</v>
      </c>
      <c r="F182" s="173">
        <f t="shared" si="27"/>
        <v>106.24981541391132</v>
      </c>
      <c r="G182" s="173">
        <f>'FKEC Sept 2014 forecast'!M51/1000</f>
        <v>124.25912182011508</v>
      </c>
      <c r="H182" s="14">
        <f t="shared" si="32"/>
        <v>0.64019732341984648</v>
      </c>
      <c r="I182" s="1">
        <v>744</v>
      </c>
      <c r="J182" s="172">
        <f t="shared" si="31"/>
        <v>0.85506652435323738</v>
      </c>
      <c r="K182" s="3">
        <v>2019</v>
      </c>
      <c r="L182" s="3">
        <v>1</v>
      </c>
    </row>
    <row r="183" spans="1:12" x14ac:dyDescent="0.2">
      <c r="A183" s="45">
        <v>2019</v>
      </c>
      <c r="B183" s="45">
        <v>2</v>
      </c>
      <c r="C183" s="164">
        <f>'FKEC Sept 2014 forecast'!N52/1000</f>
        <v>56057.700895462454</v>
      </c>
      <c r="D183" s="306">
        <f t="shared" si="29"/>
        <v>59185.465756605307</v>
      </c>
      <c r="E183" s="306">
        <f t="shared" si="28"/>
        <v>56057.700895462454</v>
      </c>
      <c r="F183" s="173">
        <f t="shared" si="27"/>
        <v>116.731296291715</v>
      </c>
      <c r="G183" s="173">
        <f>'FKEC Sept 2014 forecast'!M52/1000</f>
        <v>122.87494544294435</v>
      </c>
      <c r="H183" s="14">
        <f t="shared" si="32"/>
        <v>0.67889509501218581</v>
      </c>
      <c r="I183" s="1">
        <v>672</v>
      </c>
      <c r="J183" s="172">
        <f t="shared" si="31"/>
        <v>0.95000079854292108</v>
      </c>
      <c r="K183" s="3">
        <v>2019</v>
      </c>
      <c r="L183" s="3">
        <v>2</v>
      </c>
    </row>
    <row r="184" spans="1:12" x14ac:dyDescent="0.2">
      <c r="A184" s="45">
        <v>2019</v>
      </c>
      <c r="B184" s="45">
        <v>3</v>
      </c>
      <c r="C184" s="164">
        <f>'FKEC Sept 2014 forecast'!N53/1000</f>
        <v>63124.093048220471</v>
      </c>
      <c r="D184" s="306">
        <f t="shared" si="29"/>
        <v>56057.700895462454</v>
      </c>
      <c r="E184" s="306">
        <f t="shared" si="28"/>
        <v>63124.093048220471</v>
      </c>
      <c r="F184" s="173">
        <f t="shared" si="27"/>
        <v>109.09654507849883</v>
      </c>
      <c r="G184" s="173">
        <f>'FKEC Sept 2014 forecast'!M53/1000</f>
        <v>130.06198121855635</v>
      </c>
      <c r="H184" s="14">
        <f t="shared" si="32"/>
        <v>0.65233675737835717</v>
      </c>
      <c r="I184" s="1">
        <v>744</v>
      </c>
      <c r="J184" s="172">
        <f t="shared" si="31"/>
        <v>0.83880426898290006</v>
      </c>
      <c r="K184" s="3">
        <v>2019</v>
      </c>
      <c r="L184" s="3">
        <v>3</v>
      </c>
    </row>
    <row r="185" spans="1:12" x14ac:dyDescent="0.2">
      <c r="A185" s="45">
        <v>2019</v>
      </c>
      <c r="B185" s="45">
        <v>4</v>
      </c>
      <c r="C185" s="164">
        <f>'FKEC Sept 2014 forecast'!N54/1000</f>
        <v>66173.161397072414</v>
      </c>
      <c r="D185" s="306">
        <f t="shared" si="29"/>
        <v>63124.093048220471</v>
      </c>
      <c r="E185" s="306">
        <f t="shared" si="28"/>
        <v>66173.161397072414</v>
      </c>
      <c r="F185" s="173">
        <f t="shared" si="27"/>
        <v>130.30027509294331</v>
      </c>
      <c r="G185" s="173">
        <f>'FKEC Sept 2014 forecast'!M54/1000</f>
        <v>135.12320576671408</v>
      </c>
      <c r="H185" s="14">
        <f t="shared" si="32"/>
        <v>0.68017309155408756</v>
      </c>
      <c r="I185" s="1">
        <v>720</v>
      </c>
      <c r="J185" s="172">
        <f t="shared" si="31"/>
        <v>0.96430716214580181</v>
      </c>
      <c r="K185" s="3">
        <v>2019</v>
      </c>
      <c r="L185" s="3">
        <v>4</v>
      </c>
    </row>
    <row r="186" spans="1:12" x14ac:dyDescent="0.2">
      <c r="A186" s="45">
        <v>2019</v>
      </c>
      <c r="B186" s="45">
        <v>5</v>
      </c>
      <c r="C186" s="164">
        <f>'FKEC Sept 2014 forecast'!N55/1000</f>
        <v>75684.855642972005</v>
      </c>
      <c r="D186" s="306">
        <f t="shared" si="29"/>
        <v>66173.161397072414</v>
      </c>
      <c r="E186" s="306">
        <f t="shared" si="28"/>
        <v>75684.855642972005</v>
      </c>
      <c r="F186" s="173">
        <f t="shared" si="27"/>
        <v>141.05234731289036</v>
      </c>
      <c r="G186" s="173">
        <f>'FKEC Sept 2014 forecast'!M55/1000</f>
        <v>148.39218434112016</v>
      </c>
      <c r="H186" s="14">
        <f t="shared" si="32"/>
        <v>0.68552772479933066</v>
      </c>
      <c r="I186" s="1">
        <v>744</v>
      </c>
      <c r="J186" s="172">
        <f t="shared" si="31"/>
        <v>0.95053757675433115</v>
      </c>
      <c r="K186" s="3">
        <v>2019</v>
      </c>
      <c r="L186" s="3">
        <v>5</v>
      </c>
    </row>
    <row r="187" spans="1:12" x14ac:dyDescent="0.2">
      <c r="A187" s="45">
        <v>2019</v>
      </c>
      <c r="B187" s="45">
        <v>6</v>
      </c>
      <c r="C187" s="164">
        <f>'FKEC Sept 2014 forecast'!N56/1000</f>
        <v>82407.71279408093</v>
      </c>
      <c r="D187" s="306">
        <f t="shared" si="29"/>
        <v>75684.855642972005</v>
      </c>
      <c r="E187" s="306">
        <f t="shared" si="28"/>
        <v>82407.71279408093</v>
      </c>
      <c r="F187" s="173">
        <f t="shared" si="27"/>
        <v>141.58858406450912</v>
      </c>
      <c r="G187" s="173">
        <f>'FKEC Sept 2014 forecast'!M56/1000</f>
        <v>151.48612694828773</v>
      </c>
      <c r="H187" s="14">
        <f t="shared" si="32"/>
        <v>0.7555487684856903</v>
      </c>
      <c r="I187" s="1">
        <v>720</v>
      </c>
      <c r="J187" s="172">
        <f t="shared" si="31"/>
        <v>0.93466370100572116</v>
      </c>
      <c r="K187" s="3">
        <v>2019</v>
      </c>
      <c r="L187" s="3">
        <v>6</v>
      </c>
    </row>
    <row r="188" spans="1:12" x14ac:dyDescent="0.2">
      <c r="A188" s="45">
        <v>2019</v>
      </c>
      <c r="B188" s="45">
        <v>7</v>
      </c>
      <c r="C188" s="164">
        <f>'FKEC Sept 2014 forecast'!N57/1000</f>
        <v>89837.24271717752</v>
      </c>
      <c r="D188" s="306">
        <f t="shared" si="29"/>
        <v>82407.71279408093</v>
      </c>
      <c r="E188" s="306">
        <f t="shared" si="28"/>
        <v>89837.24271717752</v>
      </c>
      <c r="F188" s="173">
        <f t="shared" si="27"/>
        <v>156.93345448217195</v>
      </c>
      <c r="G188" s="173">
        <f>'FKEC Sept 2014 forecast'!M57/1000</f>
        <v>159.72300000000001</v>
      </c>
      <c r="H188" s="14">
        <f t="shared" si="32"/>
        <v>0.75598994601118163</v>
      </c>
      <c r="I188" s="1">
        <v>744</v>
      </c>
      <c r="J188" s="172">
        <f t="shared" si="31"/>
        <v>0.98253510441308978</v>
      </c>
      <c r="K188" s="3">
        <v>2019</v>
      </c>
      <c r="L188" s="3">
        <v>7</v>
      </c>
    </row>
    <row r="189" spans="1:12" x14ac:dyDescent="0.2">
      <c r="A189" s="45">
        <v>2019</v>
      </c>
      <c r="B189" s="45">
        <v>8</v>
      </c>
      <c r="C189" s="164">
        <f>'FKEC Sept 2014 forecast'!N58/1000</f>
        <v>89147.561508042549</v>
      </c>
      <c r="D189" s="306">
        <f t="shared" si="29"/>
        <v>89837.24271717752</v>
      </c>
      <c r="E189" s="306">
        <f t="shared" si="28"/>
        <v>89147.561508042549</v>
      </c>
      <c r="F189" s="173">
        <f t="shared" si="27"/>
        <v>155.71790019122864</v>
      </c>
      <c r="G189" s="173">
        <f>'FKEC Sept 2014 forecast'!M58/1000</f>
        <v>158.21133546728296</v>
      </c>
      <c r="H189" s="14">
        <f t="shared" si="32"/>
        <v>0.75735402220297365</v>
      </c>
      <c r="I189" s="1">
        <v>744</v>
      </c>
      <c r="J189" s="172">
        <f t="shared" si="31"/>
        <v>0.98423984432790557</v>
      </c>
      <c r="K189" s="3">
        <v>2019</v>
      </c>
      <c r="L189" s="3">
        <v>8</v>
      </c>
    </row>
    <row r="190" spans="1:12" x14ac:dyDescent="0.2">
      <c r="A190" s="45">
        <v>2019</v>
      </c>
      <c r="B190" s="45">
        <v>9</v>
      </c>
      <c r="C190" s="164">
        <f>'FKEC Sept 2014 forecast'!N59/1000</f>
        <v>76346.529100597734</v>
      </c>
      <c r="D190" s="306">
        <f t="shared" si="29"/>
        <v>89147.561508042549</v>
      </c>
      <c r="E190" s="306">
        <f t="shared" si="28"/>
        <v>76346.529100597734</v>
      </c>
      <c r="F190" s="173">
        <f t="shared" si="27"/>
        <v>144.55223686879978</v>
      </c>
      <c r="G190" s="173">
        <f>'FKEC Sept 2014 forecast'!M59/1000</f>
        <v>149.30219776192425</v>
      </c>
      <c r="H190" s="14">
        <f t="shared" si="32"/>
        <v>0.71021624304645314</v>
      </c>
      <c r="I190" s="1">
        <v>720</v>
      </c>
      <c r="J190" s="172">
        <f t="shared" si="31"/>
        <v>0.9681855929495512</v>
      </c>
      <c r="K190" s="3">
        <v>2019</v>
      </c>
      <c r="L190" s="3">
        <v>9</v>
      </c>
    </row>
    <row r="191" spans="1:12" x14ac:dyDescent="0.2">
      <c r="A191" s="45">
        <v>2019</v>
      </c>
      <c r="B191" s="45">
        <v>10</v>
      </c>
      <c r="C191" s="164">
        <f>'FKEC Sept 2014 forecast'!N60/1000</f>
        <v>70512.176866090464</v>
      </c>
      <c r="D191" s="306">
        <f t="shared" si="29"/>
        <v>76346.529100597734</v>
      </c>
      <c r="E191" s="306">
        <f t="shared" si="28"/>
        <v>70512.176866090464</v>
      </c>
      <c r="F191" s="173">
        <f t="shared" si="27"/>
        <v>132.88072365540683</v>
      </c>
      <c r="G191" s="173">
        <f>'FKEC Sept 2014 forecast'!M60/1000</f>
        <v>134.8759877464899</v>
      </c>
      <c r="H191" s="14">
        <f t="shared" si="32"/>
        <v>0.70267831105536005</v>
      </c>
      <c r="I191" s="1">
        <v>744</v>
      </c>
      <c r="J191" s="172">
        <f t="shared" si="31"/>
        <v>0.98520667670784112</v>
      </c>
      <c r="K191" s="3">
        <v>2019</v>
      </c>
      <c r="L191" s="3">
        <v>10</v>
      </c>
    </row>
    <row r="192" spans="1:12" x14ac:dyDescent="0.2">
      <c r="A192" s="45">
        <v>2019</v>
      </c>
      <c r="B192" s="45">
        <v>11</v>
      </c>
      <c r="C192" s="164">
        <f>'FKEC Sept 2014 forecast'!N61/1000</f>
        <v>58218.944563985577</v>
      </c>
      <c r="D192" s="306">
        <f t="shared" si="29"/>
        <v>70512.176866090464</v>
      </c>
      <c r="E192" s="306">
        <f t="shared" si="28"/>
        <v>58218.944563985577</v>
      </c>
      <c r="F192" s="173">
        <f t="shared" si="27"/>
        <v>118.04344448027553</v>
      </c>
      <c r="G192" s="173">
        <f>'FKEC Sept 2014 forecast'!M61/1000</f>
        <v>120.4742709565425</v>
      </c>
      <c r="H192" s="14">
        <f t="shared" si="32"/>
        <v>0.67117770944574096</v>
      </c>
      <c r="I192" s="1">
        <v>720</v>
      </c>
      <c r="J192" s="172">
        <f t="shared" si="31"/>
        <v>0.97982285796820623</v>
      </c>
      <c r="K192" s="3">
        <v>2019</v>
      </c>
      <c r="L192" s="3">
        <v>11</v>
      </c>
    </row>
    <row r="193" spans="1:12" x14ac:dyDescent="0.2">
      <c r="A193" s="45">
        <v>2019</v>
      </c>
      <c r="B193" s="45">
        <v>12</v>
      </c>
      <c r="C193" s="164">
        <f>'FKEC Sept 2014 forecast'!N62/1000</f>
        <v>59915.2261483451</v>
      </c>
      <c r="D193" s="306">
        <f t="shared" si="29"/>
        <v>58218.944563985577</v>
      </c>
      <c r="E193" s="306">
        <f t="shared" si="28"/>
        <v>59915.2261483451</v>
      </c>
      <c r="F193" s="173">
        <f t="shared" ref="F193:F254" si="33">G193*J193</f>
        <v>113.57372313237259</v>
      </c>
      <c r="G193" s="173">
        <f>'FKEC Sept 2014 forecast'!M62/1000</f>
        <v>125.05461289701839</v>
      </c>
      <c r="H193" s="14">
        <f t="shared" si="32"/>
        <v>0.64396839169492259</v>
      </c>
      <c r="I193" s="1">
        <v>744</v>
      </c>
      <c r="J193" s="172">
        <f t="shared" si="31"/>
        <v>0.90819299265593478</v>
      </c>
      <c r="K193" s="3">
        <v>2019</v>
      </c>
      <c r="L193" s="3">
        <v>12</v>
      </c>
    </row>
    <row r="194" spans="1:12" x14ac:dyDescent="0.2">
      <c r="A194" s="45">
        <v>2020</v>
      </c>
      <c r="B194" s="45">
        <v>1</v>
      </c>
      <c r="C194" s="164">
        <f>'FKEC Sept 2014 forecast'!N63/1000</f>
        <v>59931.724102135777</v>
      </c>
      <c r="D194" s="306">
        <f t="shared" si="29"/>
        <v>59915.2261483451</v>
      </c>
      <c r="E194" s="306">
        <f t="shared" si="28"/>
        <v>59931.724102135777</v>
      </c>
      <c r="F194" s="173">
        <f t="shared" si="33"/>
        <v>106.79168947252228</v>
      </c>
      <c r="G194" s="173">
        <f>'FKEC Sept 2014 forecast'!M63/1000</f>
        <v>124.89284334139768</v>
      </c>
      <c r="H194" s="14">
        <f t="shared" si="32"/>
        <v>0.64498005214120124</v>
      </c>
      <c r="I194" s="1">
        <v>744</v>
      </c>
      <c r="J194" s="172">
        <f t="shared" si="31"/>
        <v>0.85506652435323738</v>
      </c>
      <c r="K194" s="3">
        <v>2020</v>
      </c>
      <c r="L194" s="3">
        <v>1</v>
      </c>
    </row>
    <row r="195" spans="1:12" x14ac:dyDescent="0.2">
      <c r="A195" s="45">
        <v>2020</v>
      </c>
      <c r="B195" s="45">
        <v>2</v>
      </c>
      <c r="C195" s="164">
        <f>'FKEC Sept 2014 forecast'!N64/1000</f>
        <v>56764.521845330899</v>
      </c>
      <c r="D195" s="306">
        <f t="shared" si="29"/>
        <v>59931.724102135777</v>
      </c>
      <c r="E195" s="306">
        <f t="shared" ref="E195:E258" si="34">C195</f>
        <v>56764.521845330899</v>
      </c>
      <c r="F195" s="173">
        <f t="shared" si="33"/>
        <v>117.32662590280275</v>
      </c>
      <c r="G195" s="173">
        <f>'FKEC Sept 2014 forecast'!M64/1000</f>
        <v>123.50160766470337</v>
      </c>
      <c r="H195" s="14">
        <f t="shared" si="32"/>
        <v>0.6603818572432345</v>
      </c>
      <c r="I195" s="1">
        <v>696</v>
      </c>
      <c r="J195" s="172">
        <f t="shared" si="31"/>
        <v>0.95000079854292108</v>
      </c>
      <c r="K195" s="3">
        <v>2020</v>
      </c>
      <c r="L195" s="3">
        <v>2</v>
      </c>
    </row>
    <row r="196" spans="1:12" x14ac:dyDescent="0.2">
      <c r="A196" s="45">
        <v>2020</v>
      </c>
      <c r="B196" s="45">
        <v>3</v>
      </c>
      <c r="C196" s="164">
        <f>'FKEC Sept 2014 forecast'!N65/1000</f>
        <v>63920.012800461664</v>
      </c>
      <c r="D196" s="306">
        <f t="shared" ref="D196:D259" si="35">C195</f>
        <v>56764.521845330899</v>
      </c>
      <c r="E196" s="306">
        <f t="shared" si="34"/>
        <v>63920.012800461664</v>
      </c>
      <c r="F196" s="173">
        <f t="shared" si="33"/>
        <v>109.65293745839921</v>
      </c>
      <c r="G196" s="173">
        <f>'FKEC Sept 2014 forecast'!M65/1000</f>
        <v>130.72529732277101</v>
      </c>
      <c r="H196" s="14">
        <f t="shared" si="32"/>
        <v>0.65721017629370426</v>
      </c>
      <c r="I196" s="1">
        <v>744</v>
      </c>
      <c r="J196" s="172">
        <f t="shared" si="31"/>
        <v>0.83880426898290006</v>
      </c>
      <c r="K196" s="3">
        <v>2020</v>
      </c>
      <c r="L196" s="3">
        <v>3</v>
      </c>
    </row>
    <row r="197" spans="1:12" x14ac:dyDescent="0.2">
      <c r="A197" s="45">
        <v>2020</v>
      </c>
      <c r="B197" s="45">
        <v>4</v>
      </c>
      <c r="C197" s="164">
        <f>'FKEC Sept 2014 forecast'!N66/1000</f>
        <v>67007.526275533979</v>
      </c>
      <c r="D197" s="306">
        <f t="shared" si="35"/>
        <v>63920.012800461664</v>
      </c>
      <c r="E197" s="306">
        <f t="shared" si="34"/>
        <v>67007.526275533979</v>
      </c>
      <c r="F197" s="173">
        <f t="shared" si="33"/>
        <v>130.96480649591732</v>
      </c>
      <c r="G197" s="173">
        <f>'FKEC Sept 2014 forecast'!M66/1000</f>
        <v>135.81233411612433</v>
      </c>
      <c r="H197" s="14">
        <f t="shared" si="32"/>
        <v>0.68525446765714737</v>
      </c>
      <c r="I197" s="1">
        <v>720</v>
      </c>
      <c r="J197" s="172">
        <f t="shared" si="31"/>
        <v>0.96430716214580181</v>
      </c>
      <c r="K197" s="3">
        <v>2020</v>
      </c>
      <c r="L197" s="3">
        <v>4</v>
      </c>
    </row>
    <row r="198" spans="1:12" x14ac:dyDescent="0.2">
      <c r="A198" s="45">
        <v>2020</v>
      </c>
      <c r="B198" s="45">
        <v>5</v>
      </c>
      <c r="C198" s="164">
        <f>'FKEC Sept 2014 forecast'!N67/1000</f>
        <v>76639.151675482877</v>
      </c>
      <c r="D198" s="306">
        <f t="shared" si="35"/>
        <v>67007.526275533979</v>
      </c>
      <c r="E198" s="306">
        <f t="shared" si="34"/>
        <v>76639.151675482877</v>
      </c>
      <c r="F198" s="173">
        <f t="shared" si="33"/>
        <v>141.77171428418612</v>
      </c>
      <c r="G198" s="173">
        <f>'FKEC Sept 2014 forecast'!M67/1000</f>
        <v>149.1489844812599</v>
      </c>
      <c r="H198" s="14">
        <f t="shared" si="32"/>
        <v>0.69064910381598821</v>
      </c>
      <c r="I198" s="1">
        <v>744</v>
      </c>
      <c r="J198" s="172">
        <f t="shared" si="31"/>
        <v>0.95053757675433115</v>
      </c>
      <c r="K198" s="3">
        <v>2020</v>
      </c>
      <c r="L198" s="3">
        <v>5</v>
      </c>
    </row>
    <row r="199" spans="1:12" x14ac:dyDescent="0.2">
      <c r="A199" s="45">
        <v>2020</v>
      </c>
      <c r="B199" s="45">
        <v>6</v>
      </c>
      <c r="C199" s="164">
        <f>'FKEC Sept 2014 forecast'!N68/1000</f>
        <v>83446.776061092532</v>
      </c>
      <c r="D199" s="306">
        <f t="shared" si="35"/>
        <v>76639.151675482877</v>
      </c>
      <c r="E199" s="306">
        <f t="shared" si="34"/>
        <v>83446.776061092532</v>
      </c>
      <c r="F199" s="173">
        <f t="shared" si="33"/>
        <v>142.31068584323813</v>
      </c>
      <c r="G199" s="173">
        <f>'FKEC Sept 2014 forecast'!M68/1000</f>
        <v>152.25870619572402</v>
      </c>
      <c r="H199" s="14">
        <f t="shared" si="32"/>
        <v>0.76119325443280028</v>
      </c>
      <c r="I199" s="1">
        <v>720</v>
      </c>
      <c r="J199" s="172">
        <f t="shared" si="31"/>
        <v>0.93466370100572116</v>
      </c>
      <c r="K199" s="3">
        <v>2020</v>
      </c>
      <c r="L199" s="3">
        <v>6</v>
      </c>
    </row>
    <row r="200" spans="1:12" x14ac:dyDescent="0.2">
      <c r="A200" s="45">
        <v>2020</v>
      </c>
      <c r="B200" s="45">
        <v>7</v>
      </c>
      <c r="C200" s="164">
        <f>'FKEC Sept 2014 forecast'!N69/1000</f>
        <v>90969.983522037364</v>
      </c>
      <c r="D200" s="306">
        <f t="shared" si="35"/>
        <v>83446.776061092532</v>
      </c>
      <c r="E200" s="306">
        <f t="shared" si="34"/>
        <v>90969.983522037364</v>
      </c>
      <c r="F200" s="173">
        <f t="shared" si="33"/>
        <v>157.73422059226863</v>
      </c>
      <c r="G200" s="173">
        <f>'FKEC Sept 2014 forecast'!M69/1000</f>
        <v>160.53800000000001</v>
      </c>
      <c r="H200" s="14">
        <f t="shared" si="32"/>
        <v>0.76163576990210935</v>
      </c>
      <c r="I200" s="1">
        <v>744</v>
      </c>
      <c r="J200" s="172">
        <f t="shared" si="31"/>
        <v>0.98253510441308978</v>
      </c>
      <c r="K200" s="3">
        <v>2020</v>
      </c>
      <c r="L200" s="3">
        <v>7</v>
      </c>
    </row>
    <row r="201" spans="1:12" x14ac:dyDescent="0.2">
      <c r="A201" s="45">
        <v>2020</v>
      </c>
      <c r="B201" s="45">
        <v>8</v>
      </c>
      <c r="C201" s="164">
        <f>'FKEC Sept 2014 forecast'!N70/1000</f>
        <v>90271.606252957703</v>
      </c>
      <c r="D201" s="306">
        <f t="shared" si="35"/>
        <v>90969.983522037364</v>
      </c>
      <c r="E201" s="306">
        <f t="shared" si="34"/>
        <v>90271.606252957703</v>
      </c>
      <c r="F201" s="173">
        <f t="shared" si="33"/>
        <v>156.51206148220393</v>
      </c>
      <c r="G201" s="173">
        <f>'FKEC Sept 2014 forecast'!M70/1000</f>
        <v>159.01821327816614</v>
      </c>
      <c r="H201" s="14">
        <f t="shared" si="32"/>
        <v>0.76301199467757619</v>
      </c>
      <c r="I201" s="1">
        <v>744</v>
      </c>
      <c r="J201" s="172">
        <f t="shared" si="31"/>
        <v>0.98423984432790557</v>
      </c>
      <c r="K201" s="3">
        <v>2020</v>
      </c>
      <c r="L201" s="3">
        <v>8</v>
      </c>
    </row>
    <row r="202" spans="1:12" x14ac:dyDescent="0.2">
      <c r="A202" s="45">
        <v>2020</v>
      </c>
      <c r="B202" s="45">
        <v>9</v>
      </c>
      <c r="C202" s="164">
        <f>'FKEC Sept 2014 forecast'!N71/1000</f>
        <v>77309.168048610882</v>
      </c>
      <c r="D202" s="306">
        <f t="shared" si="35"/>
        <v>90271.606252957703</v>
      </c>
      <c r="E202" s="306">
        <f t="shared" si="34"/>
        <v>77309.168048610882</v>
      </c>
      <c r="F202" s="173">
        <f t="shared" si="33"/>
        <v>145.28945327683067</v>
      </c>
      <c r="G202" s="173">
        <f>'FKEC Sept 2014 forecast'!M71/1000</f>
        <v>150.06363897051006</v>
      </c>
      <c r="H202" s="14">
        <f t="shared" si="32"/>
        <v>0.7155220628300254</v>
      </c>
      <c r="I202" s="1">
        <v>720</v>
      </c>
      <c r="J202" s="172">
        <f t="shared" si="31"/>
        <v>0.9681855929495512</v>
      </c>
      <c r="K202" s="3">
        <v>2020</v>
      </c>
      <c r="L202" s="3">
        <v>9</v>
      </c>
    </row>
    <row r="203" spans="1:12" x14ac:dyDescent="0.2">
      <c r="A203" s="45">
        <v>2020</v>
      </c>
      <c r="B203" s="45">
        <v>10</v>
      </c>
      <c r="C203" s="164">
        <f>'FKEC Sept 2014 forecast'!N72/1000</f>
        <v>71401.251570076711</v>
      </c>
      <c r="D203" s="306">
        <f t="shared" si="35"/>
        <v>77309.168048610882</v>
      </c>
      <c r="E203" s="306">
        <f t="shared" si="34"/>
        <v>71401.251570076711</v>
      </c>
      <c r="F203" s="173">
        <f t="shared" si="33"/>
        <v>133.55841534604937</v>
      </c>
      <c r="G203" s="173">
        <f>'FKEC Sept 2014 forecast'!M72/1000</f>
        <v>135.56385528399699</v>
      </c>
      <c r="H203" s="14">
        <f t="shared" si="32"/>
        <v>0.70792781713296316</v>
      </c>
      <c r="I203" s="1">
        <v>744</v>
      </c>
      <c r="J203" s="172">
        <f t="shared" si="31"/>
        <v>0.98520667670784112</v>
      </c>
      <c r="K203" s="3">
        <v>2020</v>
      </c>
      <c r="L203" s="3">
        <v>10</v>
      </c>
    </row>
    <row r="204" spans="1:12" x14ac:dyDescent="0.2">
      <c r="A204" s="45">
        <v>2020</v>
      </c>
      <c r="B204" s="45">
        <v>11</v>
      </c>
      <c r="C204" s="164">
        <f>'FKEC Sept 2014 forecast'!N73/1000</f>
        <v>58953.016226571111</v>
      </c>
      <c r="D204" s="306">
        <f t="shared" si="35"/>
        <v>71401.251570076711</v>
      </c>
      <c r="E204" s="306">
        <f t="shared" si="34"/>
        <v>58953.016226571111</v>
      </c>
      <c r="F204" s="173">
        <f t="shared" si="33"/>
        <v>118.64546604712494</v>
      </c>
      <c r="G204" s="173">
        <f>'FKEC Sept 2014 forecast'!M73/1000</f>
        <v>121.08868973842087</v>
      </c>
      <c r="H204" s="14">
        <f t="shared" si="32"/>
        <v>0.67619188365526683</v>
      </c>
      <c r="I204" s="1">
        <v>720</v>
      </c>
      <c r="J204" s="172">
        <f t="shared" ref="J204:J267" si="36">J192</f>
        <v>0.97982285796820623</v>
      </c>
      <c r="K204" s="3">
        <v>2020</v>
      </c>
      <c r="L204" s="3">
        <v>11</v>
      </c>
    </row>
    <row r="205" spans="1:12" x14ac:dyDescent="0.2">
      <c r="A205" s="45">
        <v>2020</v>
      </c>
      <c r="B205" s="45">
        <v>12</v>
      </c>
      <c r="C205" s="164">
        <f>'FKEC Sept 2014 forecast'!N74/1000</f>
        <v>60670.685904654587</v>
      </c>
      <c r="D205" s="306">
        <f t="shared" si="35"/>
        <v>58953.016226571111</v>
      </c>
      <c r="E205" s="306">
        <f t="shared" si="34"/>
        <v>60670.685904654587</v>
      </c>
      <c r="F205" s="173">
        <f t="shared" si="33"/>
        <v>114.15294912034769</v>
      </c>
      <c r="G205" s="173">
        <f>'FKEC Sept 2014 forecast'!M74/1000</f>
        <v>125.69239142279318</v>
      </c>
      <c r="H205" s="14">
        <f t="shared" si="32"/>
        <v>0.64877929297478354</v>
      </c>
      <c r="I205" s="1">
        <v>744</v>
      </c>
      <c r="J205" s="172">
        <f t="shared" si="36"/>
        <v>0.90819299265593478</v>
      </c>
      <c r="K205" s="3">
        <v>2020</v>
      </c>
      <c r="L205" s="3">
        <v>12</v>
      </c>
    </row>
    <row r="206" spans="1:12" x14ac:dyDescent="0.2">
      <c r="A206" s="45">
        <v>2021</v>
      </c>
      <c r="B206" s="45">
        <v>1</v>
      </c>
      <c r="C206" s="164">
        <f>'FKEC Sept 2014 forecast'!N75/1000</f>
        <v>60687.391878024784</v>
      </c>
      <c r="D206" s="306">
        <f t="shared" si="35"/>
        <v>60670.685904654587</v>
      </c>
      <c r="E206" s="306">
        <f t="shared" si="34"/>
        <v>60687.391878024784</v>
      </c>
      <c r="F206" s="173">
        <f t="shared" si="33"/>
        <v>107.33632708883215</v>
      </c>
      <c r="G206" s="173">
        <f>'FKEC Sept 2014 forecast'!M75/1000</f>
        <v>125.52979684243881</v>
      </c>
      <c r="H206" s="14">
        <f t="shared" si="32"/>
        <v>0.64979851124315158</v>
      </c>
      <c r="I206" s="1">
        <v>744</v>
      </c>
      <c r="J206" s="172">
        <f t="shared" si="36"/>
        <v>0.85506652435323738</v>
      </c>
      <c r="K206" s="3">
        <v>2021</v>
      </c>
      <c r="L206" s="3">
        <v>1</v>
      </c>
    </row>
    <row r="207" spans="1:12" x14ac:dyDescent="0.2">
      <c r="A207" s="45">
        <v>2021</v>
      </c>
      <c r="B207" s="45">
        <v>2</v>
      </c>
      <c r="C207" s="164">
        <f>'FKEC Sept 2014 forecast'!N76/1000</f>
        <v>57480.254966893735</v>
      </c>
      <c r="D207" s="306">
        <f t="shared" si="35"/>
        <v>60687.391878024784</v>
      </c>
      <c r="E207" s="306">
        <f t="shared" si="34"/>
        <v>57480.254966893735</v>
      </c>
      <c r="F207" s="173">
        <f t="shared" si="33"/>
        <v>117.92499169490706</v>
      </c>
      <c r="G207" s="173">
        <f>'FKEC Sept 2014 forecast'!M76/1000</f>
        <v>124.13146586379338</v>
      </c>
      <c r="H207" s="14">
        <f t="shared" si="32"/>
        <v>0.68907664229625332</v>
      </c>
      <c r="I207" s="1">
        <v>672</v>
      </c>
      <c r="J207" s="172">
        <f t="shared" si="36"/>
        <v>0.95000079854292108</v>
      </c>
      <c r="K207" s="3">
        <v>2021</v>
      </c>
      <c r="L207" s="3">
        <v>2</v>
      </c>
    </row>
    <row r="208" spans="1:12" x14ac:dyDescent="0.2">
      <c r="A208" s="45">
        <v>2021</v>
      </c>
      <c r="B208" s="45">
        <v>3</v>
      </c>
      <c r="C208" s="164">
        <f>'FKEC Sept 2014 forecast'!N77/1000</f>
        <v>64725.968154347443</v>
      </c>
      <c r="D208" s="306">
        <f t="shared" si="35"/>
        <v>57480.254966893735</v>
      </c>
      <c r="E208" s="306">
        <f t="shared" si="34"/>
        <v>64725.968154347443</v>
      </c>
      <c r="F208" s="173">
        <f t="shared" si="33"/>
        <v>110.21216743943705</v>
      </c>
      <c r="G208" s="173">
        <f>'FKEC Sept 2014 forecast'!M77/1000</f>
        <v>131.39199633911716</v>
      </c>
      <c r="H208" s="14">
        <f t="shared" si="32"/>
        <v>0.66212000310981112</v>
      </c>
      <c r="I208" s="1">
        <v>744</v>
      </c>
      <c r="J208" s="172">
        <f t="shared" si="36"/>
        <v>0.83880426898290006</v>
      </c>
      <c r="K208" s="3">
        <v>2021</v>
      </c>
      <c r="L208" s="3">
        <v>3</v>
      </c>
    </row>
    <row r="209" spans="1:12" x14ac:dyDescent="0.2">
      <c r="A209" s="45">
        <v>2021</v>
      </c>
      <c r="B209" s="45">
        <v>4</v>
      </c>
      <c r="C209" s="164">
        <f>'FKEC Sept 2014 forecast'!N78/1000</f>
        <v>67852.411502966512</v>
      </c>
      <c r="D209" s="306">
        <f t="shared" si="35"/>
        <v>64725.968154347443</v>
      </c>
      <c r="E209" s="306">
        <f t="shared" si="34"/>
        <v>67852.411502966512</v>
      </c>
      <c r="F209" s="173">
        <f t="shared" si="33"/>
        <v>131.6327270090465</v>
      </c>
      <c r="G209" s="173">
        <f>'FKEC Sept 2014 forecast'!M78/1000</f>
        <v>136.50497702011657</v>
      </c>
      <c r="H209" s="14">
        <f t="shared" si="32"/>
        <v>0.69037380524886549</v>
      </c>
      <c r="I209" s="1">
        <v>720</v>
      </c>
      <c r="J209" s="172">
        <f t="shared" si="36"/>
        <v>0.96430716214580181</v>
      </c>
      <c r="K209" s="3">
        <v>2021</v>
      </c>
      <c r="L209" s="3">
        <v>4</v>
      </c>
    </row>
    <row r="210" spans="1:12" x14ac:dyDescent="0.2">
      <c r="A210" s="45">
        <v>2021</v>
      </c>
      <c r="B210" s="45">
        <v>5</v>
      </c>
      <c r="C210" s="164">
        <f>'FKEC Sept 2014 forecast'!N79/1000</f>
        <v>77605.480246206731</v>
      </c>
      <c r="D210" s="306">
        <f t="shared" si="35"/>
        <v>67852.411502966512</v>
      </c>
      <c r="E210" s="306">
        <f t="shared" si="34"/>
        <v>77605.480246206731</v>
      </c>
      <c r="F210" s="173">
        <f t="shared" si="33"/>
        <v>142.49475002703548</v>
      </c>
      <c r="G210" s="173">
        <f>'FKEC Sept 2014 forecast'!M79/1000</f>
        <v>149.90964430211432</v>
      </c>
      <c r="H210" s="14">
        <f t="shared" ref="H210:H273" si="37">+(E210/(G210*I210))</f>
        <v>0.695808743171482</v>
      </c>
      <c r="I210" s="1">
        <v>744</v>
      </c>
      <c r="J210" s="172">
        <f t="shared" si="36"/>
        <v>0.95053757675433115</v>
      </c>
      <c r="K210" s="3">
        <v>2021</v>
      </c>
      <c r="L210" s="3">
        <v>5</v>
      </c>
    </row>
    <row r="211" spans="1:12" x14ac:dyDescent="0.2">
      <c r="A211" s="45">
        <v>2021</v>
      </c>
      <c r="B211" s="45">
        <v>6</v>
      </c>
      <c r="C211" s="164">
        <f>'FKEC Sept 2014 forecast'!N80/1000</f>
        <v>84498.940680347107</v>
      </c>
      <c r="D211" s="306">
        <f t="shared" si="35"/>
        <v>77605.480246206731</v>
      </c>
      <c r="E211" s="306">
        <f t="shared" si="34"/>
        <v>84498.940680347107</v>
      </c>
      <c r="F211" s="173">
        <f t="shared" si="33"/>
        <v>143.03647034103867</v>
      </c>
      <c r="G211" s="173">
        <f>'FKEC Sept 2014 forecast'!M80/1000</f>
        <v>153.03522559732221</v>
      </c>
      <c r="H211" s="14">
        <f t="shared" si="37"/>
        <v>0.76687990869906597</v>
      </c>
      <c r="I211" s="1">
        <v>720</v>
      </c>
      <c r="J211" s="172">
        <f t="shared" si="36"/>
        <v>0.93466370100572116</v>
      </c>
      <c r="K211" s="3">
        <v>2021</v>
      </c>
      <c r="L211" s="3">
        <v>6</v>
      </c>
    </row>
    <row r="212" spans="1:12" x14ac:dyDescent="0.2">
      <c r="A212" s="45">
        <v>2021</v>
      </c>
      <c r="B212" s="45">
        <v>7</v>
      </c>
      <c r="C212" s="164">
        <f>'FKEC Sept 2014 forecast'!N81/1000</f>
        <v>92117.006841500101</v>
      </c>
      <c r="D212" s="306">
        <f t="shared" si="35"/>
        <v>84498.940680347107</v>
      </c>
      <c r="E212" s="306">
        <f t="shared" si="34"/>
        <v>92117.006841500101</v>
      </c>
      <c r="F212" s="173">
        <f t="shared" si="33"/>
        <v>158.53891684278292</v>
      </c>
      <c r="G212" s="173">
        <f>'FKEC Sept 2014 forecast'!M81/1000</f>
        <v>161.357</v>
      </c>
      <c r="H212" s="14">
        <f t="shared" si="37"/>
        <v>0.76732451172602001</v>
      </c>
      <c r="I212" s="1">
        <v>744</v>
      </c>
      <c r="J212" s="172">
        <f t="shared" si="36"/>
        <v>0.98253510441308978</v>
      </c>
      <c r="K212" s="3">
        <v>2021</v>
      </c>
      <c r="L212" s="3">
        <v>7</v>
      </c>
    </row>
    <row r="213" spans="1:12" x14ac:dyDescent="0.2">
      <c r="A213" s="45">
        <v>2021</v>
      </c>
      <c r="B213" s="45">
        <v>8</v>
      </c>
      <c r="C213" s="164">
        <f>'FKEC Sept 2014 forecast'!N82/1000</f>
        <v>91409.82386550041</v>
      </c>
      <c r="D213" s="306">
        <f t="shared" si="35"/>
        <v>92117.006841500101</v>
      </c>
      <c r="E213" s="306">
        <f t="shared" si="34"/>
        <v>91409.82386550041</v>
      </c>
      <c r="F213" s="173">
        <f t="shared" si="33"/>
        <v>157.31027299576317</v>
      </c>
      <c r="G213" s="173">
        <f>'FKEC Sept 2014 forecast'!M82/1000</f>
        <v>159.82920616588478</v>
      </c>
      <c r="H213" s="14">
        <f t="shared" si="37"/>
        <v>0.76871223622527407</v>
      </c>
      <c r="I213" s="1">
        <v>744</v>
      </c>
      <c r="J213" s="172">
        <f t="shared" si="36"/>
        <v>0.98423984432790557</v>
      </c>
      <c r="K213" s="3">
        <v>2021</v>
      </c>
      <c r="L213" s="3">
        <v>8</v>
      </c>
    </row>
    <row r="214" spans="1:12" x14ac:dyDescent="0.2">
      <c r="A214" s="45">
        <v>2021</v>
      </c>
      <c r="B214" s="45">
        <v>9</v>
      </c>
      <c r="C214" s="164">
        <f>'FKEC Sept 2014 forecast'!N83/1000</f>
        <v>78283.944729080875</v>
      </c>
      <c r="D214" s="306">
        <f t="shared" si="35"/>
        <v>91409.82386550041</v>
      </c>
      <c r="E214" s="306">
        <f t="shared" si="34"/>
        <v>78283.944729080875</v>
      </c>
      <c r="F214" s="173">
        <f t="shared" si="33"/>
        <v>146.0304294885425</v>
      </c>
      <c r="G214" s="173">
        <f>'FKEC Sept 2014 forecast'!M83/1000</f>
        <v>150.82896352925965</v>
      </c>
      <c r="H214" s="14">
        <f t="shared" si="37"/>
        <v>0.72086752085596606</v>
      </c>
      <c r="I214" s="1">
        <v>720</v>
      </c>
      <c r="J214" s="172">
        <f t="shared" si="36"/>
        <v>0.9681855929495512</v>
      </c>
      <c r="K214" s="3">
        <v>2021</v>
      </c>
      <c r="L214" s="3">
        <v>9</v>
      </c>
    </row>
    <row r="215" spans="1:12" x14ac:dyDescent="0.2">
      <c r="A215" s="45">
        <v>2021</v>
      </c>
      <c r="B215" s="45">
        <v>10</v>
      </c>
      <c r="C215" s="164">
        <f>'FKEC Sept 2014 forecast'!N84/1000</f>
        <v>72301.536448878105</v>
      </c>
      <c r="D215" s="306">
        <f t="shared" si="35"/>
        <v>78283.944729080875</v>
      </c>
      <c r="E215" s="306">
        <f t="shared" si="34"/>
        <v>72301.536448878105</v>
      </c>
      <c r="F215" s="173">
        <f t="shared" si="33"/>
        <v>134.23956326431426</v>
      </c>
      <c r="G215" s="173">
        <f>'FKEC Sept 2014 forecast'!M84/1000</f>
        <v>136.25523094594539</v>
      </c>
      <c r="H215" s="14">
        <f t="shared" si="37"/>
        <v>0.71321654074955232</v>
      </c>
      <c r="I215" s="1">
        <v>744</v>
      </c>
      <c r="J215" s="172">
        <f t="shared" si="36"/>
        <v>0.98520667670784112</v>
      </c>
      <c r="K215" s="3">
        <v>2021</v>
      </c>
      <c r="L215" s="3">
        <v>10</v>
      </c>
    </row>
    <row r="216" spans="1:12" x14ac:dyDescent="0.2">
      <c r="A216" s="45">
        <v>2021</v>
      </c>
      <c r="B216" s="45">
        <v>11</v>
      </c>
      <c r="C216" s="164">
        <f>'FKEC Sept 2014 forecast'!N85/1000</f>
        <v>59696.343659934471</v>
      </c>
      <c r="D216" s="306">
        <f t="shared" si="35"/>
        <v>72301.536448878105</v>
      </c>
      <c r="E216" s="306">
        <f t="shared" si="34"/>
        <v>59696.343659934471</v>
      </c>
      <c r="F216" s="173">
        <f t="shared" si="33"/>
        <v>119.25055792396529</v>
      </c>
      <c r="G216" s="173">
        <f>'FKEC Sept 2014 forecast'!M85/1000</f>
        <v>121.70624205608682</v>
      </c>
      <c r="H216" s="14">
        <f t="shared" si="37"/>
        <v>0.68124351730757471</v>
      </c>
      <c r="I216" s="1">
        <v>720</v>
      </c>
      <c r="J216" s="172">
        <f t="shared" si="36"/>
        <v>0.97982285796820623</v>
      </c>
      <c r="K216" s="3">
        <v>2021</v>
      </c>
      <c r="L216" s="3">
        <v>11</v>
      </c>
    </row>
    <row r="217" spans="1:12" x14ac:dyDescent="0.2">
      <c r="A217" s="45">
        <v>2021</v>
      </c>
      <c r="B217" s="45">
        <v>12</v>
      </c>
      <c r="C217" s="164">
        <f>'FKEC Sept 2014 forecast'!N86/1000</f>
        <v>61435.67111017109</v>
      </c>
      <c r="D217" s="306">
        <f t="shared" si="35"/>
        <v>59696.343659934471</v>
      </c>
      <c r="E217" s="306">
        <f t="shared" si="34"/>
        <v>61435.67111017109</v>
      </c>
      <c r="F217" s="173">
        <f t="shared" si="33"/>
        <v>114.73512916086148</v>
      </c>
      <c r="G217" s="173">
        <f>'FKEC Sept 2014 forecast'!M86/1000</f>
        <v>126.33342261904944</v>
      </c>
      <c r="H217" s="14">
        <f t="shared" si="37"/>
        <v>0.65362613510426204</v>
      </c>
      <c r="I217" s="1">
        <v>744</v>
      </c>
      <c r="J217" s="172">
        <f t="shared" si="36"/>
        <v>0.90819299265593478</v>
      </c>
      <c r="K217" s="3">
        <v>2021</v>
      </c>
      <c r="L217" s="3">
        <v>12</v>
      </c>
    </row>
    <row r="218" spans="1:12" x14ac:dyDescent="0.2">
      <c r="A218" s="45">
        <v>2022</v>
      </c>
      <c r="B218" s="45">
        <v>1</v>
      </c>
      <c r="C218" s="164">
        <f>'FKEC Sept 2014 forecast'!N87/1000</f>
        <v>61452.587726000354</v>
      </c>
      <c r="D218" s="306">
        <f t="shared" si="35"/>
        <v>61435.67111017109</v>
      </c>
      <c r="E218" s="306">
        <f t="shared" si="34"/>
        <v>61452.587726000354</v>
      </c>
      <c r="F218" s="173">
        <f t="shared" si="33"/>
        <v>107.88374235698518</v>
      </c>
      <c r="G218" s="173">
        <f>'FKEC Sept 2014 forecast'!M87/1000</f>
        <v>126.16999880633524</v>
      </c>
      <c r="H218" s="14">
        <f t="shared" si="37"/>
        <v>0.65465296765701919</v>
      </c>
      <c r="I218" s="1">
        <v>744</v>
      </c>
      <c r="J218" s="172">
        <f t="shared" si="36"/>
        <v>0.85506652435323738</v>
      </c>
      <c r="K218" s="3">
        <v>2022</v>
      </c>
      <c r="L218" s="3">
        <v>1</v>
      </c>
    </row>
    <row r="219" spans="1:12" x14ac:dyDescent="0.2">
      <c r="A219" s="45">
        <v>2022</v>
      </c>
      <c r="B219" s="45">
        <v>2</v>
      </c>
      <c r="C219" s="164">
        <f>'FKEC Sept 2014 forecast'!N88/1000</f>
        <v>58205.012632038524</v>
      </c>
      <c r="D219" s="306">
        <f t="shared" si="35"/>
        <v>61452.587726000354</v>
      </c>
      <c r="E219" s="306">
        <f t="shared" si="34"/>
        <v>58205.012632038524</v>
      </c>
      <c r="F219" s="173">
        <f t="shared" si="33"/>
        <v>118.52640915255108</v>
      </c>
      <c r="G219" s="173">
        <f>'FKEC Sept 2014 forecast'!M88/1000</f>
        <v>124.76453633969872</v>
      </c>
      <c r="H219" s="14">
        <f t="shared" si="37"/>
        <v>0.69422453424731623</v>
      </c>
      <c r="I219" s="1">
        <v>672</v>
      </c>
      <c r="J219" s="172">
        <f t="shared" si="36"/>
        <v>0.95000079854292108</v>
      </c>
      <c r="K219" s="3">
        <v>2022</v>
      </c>
      <c r="L219" s="3">
        <v>2</v>
      </c>
    </row>
    <row r="220" spans="1:12" x14ac:dyDescent="0.2">
      <c r="A220" s="45">
        <v>2022</v>
      </c>
      <c r="B220" s="45">
        <v>3</v>
      </c>
      <c r="C220" s="164">
        <f>'FKEC Sept 2014 forecast'!N89/1000</f>
        <v>65542.085646881169</v>
      </c>
      <c r="D220" s="306">
        <f t="shared" si="35"/>
        <v>58205.012632038524</v>
      </c>
      <c r="E220" s="306">
        <f t="shared" si="34"/>
        <v>65542.085646881169</v>
      </c>
      <c r="F220" s="173">
        <f t="shared" si="33"/>
        <v>110.77424949337818</v>
      </c>
      <c r="G220" s="173">
        <f>'FKEC Sept 2014 forecast'!M89/1000</f>
        <v>132.06209552044666</v>
      </c>
      <c r="H220" s="14">
        <f t="shared" si="37"/>
        <v>0.66706650981955573</v>
      </c>
      <c r="I220" s="1">
        <v>744</v>
      </c>
      <c r="J220" s="172">
        <f t="shared" si="36"/>
        <v>0.83880426898290006</v>
      </c>
      <c r="K220" s="3">
        <v>2022</v>
      </c>
      <c r="L220" s="3">
        <v>3</v>
      </c>
    </row>
    <row r="221" spans="1:12" x14ac:dyDescent="0.2">
      <c r="A221" s="45">
        <v>2022</v>
      </c>
      <c r="B221" s="45">
        <v>4</v>
      </c>
      <c r="C221" s="164">
        <f>'FKEC Sept 2014 forecast'!N90/1000</f>
        <v>68707.949728460764</v>
      </c>
      <c r="D221" s="306">
        <f t="shared" si="35"/>
        <v>65542.085646881169</v>
      </c>
      <c r="E221" s="306">
        <f t="shared" si="34"/>
        <v>68707.949728460764</v>
      </c>
      <c r="F221" s="173">
        <f t="shared" si="33"/>
        <v>132.30405391679264</v>
      </c>
      <c r="G221" s="173">
        <f>'FKEC Sept 2014 forecast'!M90/1000</f>
        <v>137.20115240291918</v>
      </c>
      <c r="H221" s="14">
        <f t="shared" si="37"/>
        <v>0.69553138792852542</v>
      </c>
      <c r="I221" s="1">
        <v>720</v>
      </c>
      <c r="J221" s="172">
        <f t="shared" si="36"/>
        <v>0.96430716214580181</v>
      </c>
      <c r="K221" s="3">
        <v>2022</v>
      </c>
      <c r="L221" s="3">
        <v>4</v>
      </c>
    </row>
    <row r="222" spans="1:12" x14ac:dyDescent="0.2">
      <c r="A222" s="45">
        <v>2022</v>
      </c>
      <c r="B222" s="45">
        <v>5</v>
      </c>
      <c r="C222" s="164">
        <f>'FKEC Sept 2014 forecast'!N91/1000</f>
        <v>78583.993071142453</v>
      </c>
      <c r="D222" s="306">
        <f t="shared" si="35"/>
        <v>68707.949728460764</v>
      </c>
      <c r="E222" s="306">
        <f t="shared" si="34"/>
        <v>78583.993071142453</v>
      </c>
      <c r="F222" s="173">
        <f t="shared" si="33"/>
        <v>143.22147325217335</v>
      </c>
      <c r="G222" s="173">
        <f>'FKEC Sept 2014 forecast'!M91/1000</f>
        <v>150.67418348805509</v>
      </c>
      <c r="H222" s="14">
        <f t="shared" si="37"/>
        <v>0.70100692869771797</v>
      </c>
      <c r="I222" s="1">
        <v>744</v>
      </c>
      <c r="J222" s="172">
        <f t="shared" si="36"/>
        <v>0.95053757675433115</v>
      </c>
      <c r="K222" s="3">
        <v>2022</v>
      </c>
      <c r="L222" s="3">
        <v>5</v>
      </c>
    </row>
    <row r="223" spans="1:12" x14ac:dyDescent="0.2">
      <c r="A223" s="45">
        <v>2022</v>
      </c>
      <c r="B223" s="45">
        <v>6</v>
      </c>
      <c r="C223" s="164">
        <f>'FKEC Sept 2014 forecast'!N92/1000</f>
        <v>85564.37184431756</v>
      </c>
      <c r="D223" s="306">
        <f t="shared" si="35"/>
        <v>78583.993071142453</v>
      </c>
      <c r="E223" s="306">
        <f t="shared" si="34"/>
        <v>85564.37184431756</v>
      </c>
      <c r="F223" s="173">
        <f t="shared" si="33"/>
        <v>143.76595633977797</v>
      </c>
      <c r="G223" s="173">
        <f>'FKEC Sept 2014 forecast'!M92/1000</f>
        <v>153.81570524786858</v>
      </c>
      <c r="H223" s="14">
        <f t="shared" si="37"/>
        <v>0.77260904631178229</v>
      </c>
      <c r="I223" s="1">
        <v>720</v>
      </c>
      <c r="J223" s="172">
        <f t="shared" si="36"/>
        <v>0.93466370100572116</v>
      </c>
      <c r="K223" s="3">
        <v>2022</v>
      </c>
      <c r="L223" s="3">
        <v>6</v>
      </c>
    </row>
    <row r="224" spans="1:12" x14ac:dyDescent="0.2">
      <c r="A224" s="45">
        <v>2022</v>
      </c>
      <c r="B224" s="45">
        <v>7</v>
      </c>
      <c r="C224" s="164">
        <f>'FKEC Sept 2014 forecast'!N93/1000</f>
        <v>93278.492761091533</v>
      </c>
      <c r="D224" s="306">
        <f t="shared" si="35"/>
        <v>85564.37184431756</v>
      </c>
      <c r="E224" s="306">
        <f t="shared" si="34"/>
        <v>93278.492761091533</v>
      </c>
      <c r="F224" s="173">
        <f t="shared" si="33"/>
        <v>159.3475432337149</v>
      </c>
      <c r="G224" s="173">
        <f>'FKEC Sept 2014 forecast'!M93/1000</f>
        <v>162.18</v>
      </c>
      <c r="H224" s="14">
        <f t="shared" si="37"/>
        <v>0.77305659284297423</v>
      </c>
      <c r="I224" s="1">
        <v>744</v>
      </c>
      <c r="J224" s="172">
        <f t="shared" si="36"/>
        <v>0.98253510441308978</v>
      </c>
      <c r="K224" s="3">
        <v>2022</v>
      </c>
      <c r="L224" s="3">
        <v>7</v>
      </c>
    </row>
    <row r="225" spans="1:12" x14ac:dyDescent="0.2">
      <c r="A225" s="45">
        <v>2022</v>
      </c>
      <c r="B225" s="45">
        <v>8</v>
      </c>
      <c r="C225" s="164">
        <f>'FKEC Sept 2014 forecast'!N94/1000</f>
        <v>92562.393048678408</v>
      </c>
      <c r="D225" s="306">
        <f t="shared" si="35"/>
        <v>93278.492761091533</v>
      </c>
      <c r="E225" s="306">
        <f t="shared" si="34"/>
        <v>92562.393048678408</v>
      </c>
      <c r="F225" s="173">
        <f t="shared" si="33"/>
        <v>158.11255538804156</v>
      </c>
      <c r="G225" s="173">
        <f>'FKEC Sept 2014 forecast'!M94/1000</f>
        <v>160.6443351173308</v>
      </c>
      <c r="H225" s="14">
        <f t="shared" si="37"/>
        <v>0.77445506262606534</v>
      </c>
      <c r="I225" s="1">
        <v>744</v>
      </c>
      <c r="J225" s="172">
        <f t="shared" si="36"/>
        <v>0.98423984432790557</v>
      </c>
      <c r="K225" s="3">
        <v>2022</v>
      </c>
      <c r="L225" s="3">
        <v>8</v>
      </c>
    </row>
    <row r="226" spans="1:12" x14ac:dyDescent="0.2">
      <c r="A226" s="45">
        <v>2022</v>
      </c>
      <c r="B226" s="45">
        <v>9</v>
      </c>
      <c r="C226" s="164">
        <f>'FKEC Sept 2014 forecast'!N95/1000</f>
        <v>79271.012184380961</v>
      </c>
      <c r="D226" s="306">
        <f t="shared" si="35"/>
        <v>92562.393048678408</v>
      </c>
      <c r="E226" s="306">
        <f t="shared" si="34"/>
        <v>79271.012184380961</v>
      </c>
      <c r="F226" s="173">
        <f t="shared" si="33"/>
        <v>146.77518467893407</v>
      </c>
      <c r="G226" s="173">
        <f>'FKEC Sept 2014 forecast'!M95/1000</f>
        <v>151.5981912432589</v>
      </c>
      <c r="H226" s="14">
        <f t="shared" si="37"/>
        <v>0.72625291325009922</v>
      </c>
      <c r="I226" s="1">
        <v>720</v>
      </c>
      <c r="J226" s="172">
        <f t="shared" si="36"/>
        <v>0.9681855929495512</v>
      </c>
      <c r="K226" s="3">
        <v>2022</v>
      </c>
      <c r="L226" s="3">
        <v>9</v>
      </c>
    </row>
    <row r="227" spans="1:12" x14ac:dyDescent="0.2">
      <c r="A227" s="45">
        <v>2022</v>
      </c>
      <c r="B227" s="45">
        <v>10</v>
      </c>
      <c r="C227" s="164">
        <f>'FKEC Sept 2014 forecast'!N96/1000</f>
        <v>73213.172849469076</v>
      </c>
      <c r="D227" s="306">
        <f t="shared" si="35"/>
        <v>79271.012184380961</v>
      </c>
      <c r="E227" s="306">
        <f t="shared" si="34"/>
        <v>73213.172849469076</v>
      </c>
      <c r="F227" s="173">
        <f t="shared" si="33"/>
        <v>134.92418503696226</v>
      </c>
      <c r="G227" s="173">
        <f>'FKEC Sept 2014 forecast'!M96/1000</f>
        <v>136.95013262376972</v>
      </c>
      <c r="H227" s="14">
        <f t="shared" si="37"/>
        <v>0.71854477488799973</v>
      </c>
      <c r="I227" s="1">
        <v>744</v>
      </c>
      <c r="J227" s="172">
        <f t="shared" si="36"/>
        <v>0.98520667670784112</v>
      </c>
      <c r="K227" s="3">
        <v>2022</v>
      </c>
      <c r="L227" s="3">
        <v>10</v>
      </c>
    </row>
    <row r="228" spans="1:12" x14ac:dyDescent="0.2">
      <c r="A228" s="45">
        <v>2022</v>
      </c>
      <c r="B228" s="45">
        <v>11</v>
      </c>
      <c r="C228" s="164">
        <f>'FKEC Sept 2014 forecast'!N97/1000</f>
        <v>60449.04356833909</v>
      </c>
      <c r="D228" s="306">
        <f t="shared" si="35"/>
        <v>73213.172849469076</v>
      </c>
      <c r="E228" s="306">
        <f t="shared" si="34"/>
        <v>60449.04356833909</v>
      </c>
      <c r="F228" s="173">
        <f t="shared" si="33"/>
        <v>119.85873576937752</v>
      </c>
      <c r="G228" s="173">
        <f>'FKEC Sept 2014 forecast'!M97/1000</f>
        <v>122.32694389057288</v>
      </c>
      <c r="H228" s="14">
        <f t="shared" si="37"/>
        <v>0.68633289025130839</v>
      </c>
      <c r="I228" s="1">
        <v>720</v>
      </c>
      <c r="J228" s="172">
        <f t="shared" si="36"/>
        <v>0.97982285796820623</v>
      </c>
      <c r="K228" s="3">
        <v>2022</v>
      </c>
      <c r="L228" s="3">
        <v>11</v>
      </c>
    </row>
    <row r="229" spans="1:12" x14ac:dyDescent="0.2">
      <c r="A229" s="45">
        <v>2022</v>
      </c>
      <c r="B229" s="45">
        <v>12</v>
      </c>
      <c r="C229" s="164">
        <f>'FKEC Sept 2014 forecast'!N98/1000</f>
        <v>62210.30186948237</v>
      </c>
      <c r="D229" s="306">
        <f t="shared" si="35"/>
        <v>60449.04356833909</v>
      </c>
      <c r="E229" s="306">
        <f t="shared" si="34"/>
        <v>62210.30186948237</v>
      </c>
      <c r="F229" s="173">
        <f t="shared" si="33"/>
        <v>115.32027831958186</v>
      </c>
      <c r="G229" s="173">
        <f>'FKEC Sept 2014 forecast'!M98/1000</f>
        <v>126.97772307440658</v>
      </c>
      <c r="H229" s="14">
        <f t="shared" si="37"/>
        <v>0.65850918658703317</v>
      </c>
      <c r="I229" s="1">
        <v>744</v>
      </c>
      <c r="J229" s="172">
        <f t="shared" si="36"/>
        <v>0.90819299265593478</v>
      </c>
      <c r="K229" s="3">
        <v>2022</v>
      </c>
      <c r="L229" s="3">
        <v>12</v>
      </c>
    </row>
    <row r="230" spans="1:12" x14ac:dyDescent="0.2">
      <c r="A230" s="45">
        <v>2023</v>
      </c>
      <c r="B230" s="45">
        <v>1</v>
      </c>
      <c r="C230" s="164">
        <f>'FKEC Sept 2014 forecast'!N99/1000</f>
        <v>62227.431783721615</v>
      </c>
      <c r="D230" s="306">
        <f t="shared" si="35"/>
        <v>62210.30186948237</v>
      </c>
      <c r="E230" s="306">
        <f t="shared" si="34"/>
        <v>62227.431783721615</v>
      </c>
      <c r="F230" s="173">
        <f t="shared" si="33"/>
        <v>108.4339494430058</v>
      </c>
      <c r="G230" s="173">
        <f>'FKEC Sept 2014 forecast'!M99/1000</f>
        <v>126.81346580024754</v>
      </c>
      <c r="H230" s="14">
        <f t="shared" si="37"/>
        <v>0.65954369030829163</v>
      </c>
      <c r="I230" s="1">
        <v>744</v>
      </c>
      <c r="J230" s="172">
        <f t="shared" si="36"/>
        <v>0.85506652435323738</v>
      </c>
      <c r="K230" s="3">
        <v>2023</v>
      </c>
      <c r="L230" s="3">
        <v>1</v>
      </c>
    </row>
    <row r="231" spans="1:12" x14ac:dyDescent="0.2">
      <c r="A231" s="45">
        <v>2023</v>
      </c>
      <c r="B231" s="45">
        <v>2</v>
      </c>
      <c r="C231" s="164">
        <f>'FKEC Sept 2014 forecast'!N100/1000</f>
        <v>58938.90862952872</v>
      </c>
      <c r="D231" s="306">
        <f t="shared" si="35"/>
        <v>62227.431783721615</v>
      </c>
      <c r="E231" s="306">
        <f t="shared" si="34"/>
        <v>58938.90862952872</v>
      </c>
      <c r="F231" s="173">
        <f t="shared" si="33"/>
        <v>119.13089383922907</v>
      </c>
      <c r="G231" s="173">
        <f>'FKEC Sept 2014 forecast'!M100/1000</f>
        <v>125.40083547503117</v>
      </c>
      <c r="H231" s="14">
        <f t="shared" si="37"/>
        <v>0.69941088460766676</v>
      </c>
      <c r="I231" s="1">
        <v>672</v>
      </c>
      <c r="J231" s="172">
        <f t="shared" si="36"/>
        <v>0.95000079854292108</v>
      </c>
      <c r="K231" s="3">
        <v>2023</v>
      </c>
      <c r="L231" s="3">
        <v>2</v>
      </c>
    </row>
    <row r="232" spans="1:12" x14ac:dyDescent="0.2">
      <c r="A232" s="45">
        <v>2023</v>
      </c>
      <c r="B232" s="45">
        <v>3</v>
      </c>
      <c r="C232" s="164">
        <f>'FKEC Sept 2014 forecast'!N101/1000</f>
        <v>66368.493410547366</v>
      </c>
      <c r="D232" s="306">
        <f t="shared" si="35"/>
        <v>58938.90862952872</v>
      </c>
      <c r="E232" s="306">
        <f t="shared" si="34"/>
        <v>66368.493410547366</v>
      </c>
      <c r="F232" s="173">
        <f t="shared" si="33"/>
        <v>111.33919816579437</v>
      </c>
      <c r="G232" s="173">
        <f>'FKEC Sept 2014 forecast'!M101/1000</f>
        <v>132.73561220760089</v>
      </c>
      <c r="H232" s="14">
        <f t="shared" si="37"/>
        <v>0.6720499704477968</v>
      </c>
      <c r="I232" s="1">
        <v>744</v>
      </c>
      <c r="J232" s="172">
        <f t="shared" si="36"/>
        <v>0.83880426898290006</v>
      </c>
      <c r="K232" s="3">
        <v>2023</v>
      </c>
      <c r="L232" s="3">
        <v>3</v>
      </c>
    </row>
    <row r="233" spans="1:12" x14ac:dyDescent="0.2">
      <c r="A233" s="45">
        <v>2023</v>
      </c>
      <c r="B233" s="45">
        <v>4</v>
      </c>
      <c r="C233" s="164">
        <f>'FKEC Sept 2014 forecast'!N102/1000</f>
        <v>69574.275273654755</v>
      </c>
      <c r="D233" s="306">
        <f t="shared" si="35"/>
        <v>66368.493410547366</v>
      </c>
      <c r="E233" s="306">
        <f t="shared" si="34"/>
        <v>69574.275273654755</v>
      </c>
      <c r="F233" s="173">
        <f t="shared" si="33"/>
        <v>132.9788045917683</v>
      </c>
      <c r="G233" s="173">
        <f>'FKEC Sept 2014 forecast'!M102/1000</f>
        <v>137.90087828017406</v>
      </c>
      <c r="H233" s="14">
        <f t="shared" si="37"/>
        <v>0.70072750141409823</v>
      </c>
      <c r="I233" s="1">
        <v>720</v>
      </c>
      <c r="J233" s="172">
        <f t="shared" si="36"/>
        <v>0.96430716214580181</v>
      </c>
      <c r="K233" s="3">
        <v>2023</v>
      </c>
      <c r="L233" s="3">
        <v>4</v>
      </c>
    </row>
    <row r="234" spans="1:12" x14ac:dyDescent="0.2">
      <c r="A234" s="45">
        <v>2023</v>
      </c>
      <c r="B234" s="45">
        <v>5</v>
      </c>
      <c r="C234" s="164">
        <f>'FKEC Sept 2014 forecast'!N103/1000</f>
        <v>79574.843779247312</v>
      </c>
      <c r="D234" s="306">
        <f t="shared" si="35"/>
        <v>69574.275273654755</v>
      </c>
      <c r="E234" s="306">
        <f t="shared" si="34"/>
        <v>79574.843779247312</v>
      </c>
      <c r="F234" s="173">
        <f t="shared" si="33"/>
        <v>143.95190276575943</v>
      </c>
      <c r="G234" s="173">
        <f>'FKEC Sept 2014 forecast'!M103/1000</f>
        <v>151.44262182384418</v>
      </c>
      <c r="H234" s="14">
        <f t="shared" si="37"/>
        <v>0.70624394836197013</v>
      </c>
      <c r="I234" s="1">
        <v>744</v>
      </c>
      <c r="J234" s="172">
        <f t="shared" si="36"/>
        <v>0.95053757675433115</v>
      </c>
      <c r="K234" s="3">
        <v>2023</v>
      </c>
      <c r="L234" s="3">
        <v>5</v>
      </c>
    </row>
    <row r="235" spans="1:12" x14ac:dyDescent="0.2">
      <c r="A235" s="45">
        <v>2023</v>
      </c>
      <c r="B235" s="45">
        <v>6</v>
      </c>
      <c r="C235" s="164">
        <f>'FKEC Sept 2014 forecast'!N104/1000</f>
        <v>86643.236828357476</v>
      </c>
      <c r="D235" s="306">
        <f t="shared" si="35"/>
        <v>79574.843779247312</v>
      </c>
      <c r="E235" s="306">
        <f t="shared" si="34"/>
        <v>86643.236828357476</v>
      </c>
      <c r="F235" s="173">
        <f t="shared" si="33"/>
        <v>144.49916271711083</v>
      </c>
      <c r="G235" s="173">
        <f>'FKEC Sept 2014 forecast'!M104/1000</f>
        <v>154.6001653446327</v>
      </c>
      <c r="H235" s="14">
        <f t="shared" si="37"/>
        <v>0.77838098465172223</v>
      </c>
      <c r="I235" s="1">
        <v>720</v>
      </c>
      <c r="J235" s="172">
        <f t="shared" si="36"/>
        <v>0.93466370100572116</v>
      </c>
      <c r="K235" s="3">
        <v>2023</v>
      </c>
      <c r="L235" s="3">
        <v>6</v>
      </c>
    </row>
    <row r="236" spans="1:12" x14ac:dyDescent="0.2">
      <c r="A236" s="45">
        <v>2023</v>
      </c>
      <c r="B236" s="45">
        <v>7</v>
      </c>
      <c r="C236" s="164">
        <f>'FKEC Sept 2014 forecast'!N105/1000</f>
        <v>94454.623637001714</v>
      </c>
      <c r="D236" s="306">
        <f t="shared" si="35"/>
        <v>86643.236828357476</v>
      </c>
      <c r="E236" s="306">
        <f t="shared" si="34"/>
        <v>94454.623637001714</v>
      </c>
      <c r="F236" s="173">
        <f t="shared" si="33"/>
        <v>160.16009976506453</v>
      </c>
      <c r="G236" s="173">
        <f>'FKEC Sept 2014 forecast'!M105/1000</f>
        <v>163.00700000000001</v>
      </c>
      <c r="H236" s="14">
        <f t="shared" si="37"/>
        <v>0.77883243846611072</v>
      </c>
      <c r="I236" s="1">
        <v>744</v>
      </c>
      <c r="J236" s="172">
        <f t="shared" si="36"/>
        <v>0.98253510441308978</v>
      </c>
      <c r="K236" s="3">
        <v>2023</v>
      </c>
      <c r="L236" s="3">
        <v>7</v>
      </c>
    </row>
    <row r="237" spans="1:12" x14ac:dyDescent="0.2">
      <c r="A237" s="45">
        <v>2023</v>
      </c>
      <c r="B237" s="45">
        <v>8</v>
      </c>
      <c r="C237" s="164">
        <f>'FKEC Sept 2014 forecast'!N106/1000</f>
        <v>93729.494758731933</v>
      </c>
      <c r="D237" s="306">
        <f t="shared" si="35"/>
        <v>94454.623637001714</v>
      </c>
      <c r="E237" s="306">
        <f t="shared" si="34"/>
        <v>93729.494758731933</v>
      </c>
      <c r="F237" s="173">
        <f t="shared" si="33"/>
        <v>158.91892942052056</v>
      </c>
      <c r="G237" s="173">
        <f>'FKEC Sept 2014 forecast'!M106/1000</f>
        <v>161.46362122642918</v>
      </c>
      <c r="H237" s="14">
        <f t="shared" si="37"/>
        <v>0.78024079201905017</v>
      </c>
      <c r="I237" s="1">
        <v>744</v>
      </c>
      <c r="J237" s="172">
        <f t="shared" si="36"/>
        <v>0.98423984432790557</v>
      </c>
      <c r="K237" s="3">
        <v>2023</v>
      </c>
      <c r="L237" s="3">
        <v>8</v>
      </c>
    </row>
    <row r="238" spans="1:12" x14ac:dyDescent="0.2">
      <c r="A238" s="45">
        <v>2023</v>
      </c>
      <c r="B238" s="45">
        <v>9</v>
      </c>
      <c r="C238" s="164">
        <f>'FKEC Sept 2014 forecast'!N107/1000</f>
        <v>80270.525386566762</v>
      </c>
      <c r="D238" s="306">
        <f t="shared" si="35"/>
        <v>93729.494758731933</v>
      </c>
      <c r="E238" s="306">
        <f t="shared" si="34"/>
        <v>80270.525386566762</v>
      </c>
      <c r="F238" s="173">
        <f t="shared" si="33"/>
        <v>147.52373812079662</v>
      </c>
      <c r="G238" s="173">
        <f>'FKEC Sept 2014 forecast'!M107/1000</f>
        <v>152.37134201859951</v>
      </c>
      <c r="H238" s="14">
        <f t="shared" si="37"/>
        <v>0.73167853835051999</v>
      </c>
      <c r="I238" s="1">
        <v>720</v>
      </c>
      <c r="J238" s="172">
        <f t="shared" si="36"/>
        <v>0.9681855929495512</v>
      </c>
      <c r="K238" s="3">
        <v>2023</v>
      </c>
      <c r="L238" s="3">
        <v>9</v>
      </c>
    </row>
    <row r="239" spans="1:12" x14ac:dyDescent="0.2">
      <c r="A239" s="45">
        <v>2023</v>
      </c>
      <c r="B239" s="45">
        <v>10</v>
      </c>
      <c r="C239" s="164">
        <f>'FKEC Sept 2014 forecast'!N108/1000</f>
        <v>74136.303901041203</v>
      </c>
      <c r="D239" s="306">
        <f t="shared" si="35"/>
        <v>80270.525386566762</v>
      </c>
      <c r="E239" s="306">
        <f t="shared" si="34"/>
        <v>74136.303901041203</v>
      </c>
      <c r="F239" s="173">
        <f t="shared" si="33"/>
        <v>135.61229838065074</v>
      </c>
      <c r="G239" s="173">
        <f>'FKEC Sept 2014 forecast'!M108/1000</f>
        <v>137.64857830015092</v>
      </c>
      <c r="H239" s="14">
        <f t="shared" si="37"/>
        <v>0.72391281471996671</v>
      </c>
      <c r="I239" s="1">
        <v>744</v>
      </c>
      <c r="J239" s="172">
        <f t="shared" si="36"/>
        <v>0.98520667670784112</v>
      </c>
      <c r="K239" s="3">
        <v>2023</v>
      </c>
      <c r="L239" s="3">
        <v>10</v>
      </c>
    </row>
    <row r="240" spans="1:12" x14ac:dyDescent="0.2">
      <c r="A240" s="45">
        <v>2023</v>
      </c>
      <c r="B240" s="45">
        <v>11</v>
      </c>
      <c r="C240" s="164">
        <f>'FKEC Sept 2014 forecast'!N109/1000</f>
        <v>61211.234127550386</v>
      </c>
      <c r="D240" s="306">
        <f t="shared" si="35"/>
        <v>74136.303901041203</v>
      </c>
      <c r="E240" s="306">
        <f t="shared" si="34"/>
        <v>61211.234127550386</v>
      </c>
      <c r="F240" s="173">
        <f t="shared" si="33"/>
        <v>120.47001532180133</v>
      </c>
      <c r="G240" s="173">
        <f>'FKEC Sept 2014 forecast'!M109/1000</f>
        <v>122.95081130441478</v>
      </c>
      <c r="H240" s="14">
        <f t="shared" si="37"/>
        <v>0.69146028442578034</v>
      </c>
      <c r="I240" s="1">
        <v>720</v>
      </c>
      <c r="J240" s="172">
        <f t="shared" si="36"/>
        <v>0.97982285796820623</v>
      </c>
      <c r="K240" s="3">
        <v>2023</v>
      </c>
      <c r="L240" s="3">
        <v>11</v>
      </c>
    </row>
    <row r="241" spans="1:12" s="332" customFormat="1" ht="12.75" thickBot="1" x14ac:dyDescent="0.25">
      <c r="A241" s="342">
        <v>2023</v>
      </c>
      <c r="B241" s="342">
        <v>12</v>
      </c>
      <c r="C241" s="164">
        <f>'FKEC Sept 2014 forecast'!N110/1000</f>
        <v>62994.699801552197</v>
      </c>
      <c r="D241" s="343">
        <f t="shared" si="35"/>
        <v>61211.234127550386</v>
      </c>
      <c r="E241" s="306">
        <f t="shared" si="34"/>
        <v>62994.699801552197</v>
      </c>
      <c r="F241" s="173">
        <f t="shared" si="33"/>
        <v>115.90841173901174</v>
      </c>
      <c r="G241" s="173">
        <f>'FKEC Sept 2014 forecast'!M110/1000</f>
        <v>127.62530946208607</v>
      </c>
      <c r="H241" s="328">
        <f t="shared" si="37"/>
        <v>0.6634287179326841</v>
      </c>
      <c r="I241" s="325">
        <v>744</v>
      </c>
      <c r="J241" s="172">
        <f t="shared" si="36"/>
        <v>0.90819299265593478</v>
      </c>
      <c r="K241" s="324">
        <v>2023</v>
      </c>
      <c r="L241" s="324">
        <v>12</v>
      </c>
    </row>
    <row r="242" spans="1:12" ht="12.75" thickTop="1" x14ac:dyDescent="0.2">
      <c r="A242" s="45">
        <v>2024</v>
      </c>
      <c r="B242" s="45">
        <v>1</v>
      </c>
      <c r="C242" s="164">
        <f>'FKEC Sept 2014 forecast'!N111/1000</f>
        <v>63012.045703640768</v>
      </c>
      <c r="D242" s="306">
        <f t="shared" si="35"/>
        <v>62994.699801552197</v>
      </c>
      <c r="E242" s="306">
        <f t="shared" si="34"/>
        <v>63012.045703640768</v>
      </c>
      <c r="F242" s="173">
        <f t="shared" si="33"/>
        <v>108.98696258516514</v>
      </c>
      <c r="G242" s="173">
        <f>'FKEC Sept 2014 forecast'!M111/1000</f>
        <v>127.46021447582882</v>
      </c>
      <c r="H242" s="14">
        <f t="shared" si="37"/>
        <v>0.66447095013152135</v>
      </c>
      <c r="I242" s="1">
        <v>744</v>
      </c>
      <c r="J242" s="172">
        <f t="shared" si="36"/>
        <v>0.85506652435323738</v>
      </c>
      <c r="K242" s="3">
        <v>2024</v>
      </c>
      <c r="L242" s="3">
        <v>1</v>
      </c>
    </row>
    <row r="243" spans="1:12" x14ac:dyDescent="0.2">
      <c r="A243" s="45">
        <v>2024</v>
      </c>
      <c r="B243" s="45">
        <v>2</v>
      </c>
      <c r="C243" s="164">
        <f>'FKEC Sept 2014 forecast'!N112/1000</f>
        <v>59682.058182868765</v>
      </c>
      <c r="D243" s="306">
        <f t="shared" si="35"/>
        <v>63012.045703640768</v>
      </c>
      <c r="E243" s="306">
        <f t="shared" si="34"/>
        <v>59682.058182868765</v>
      </c>
      <c r="F243" s="173">
        <f t="shared" si="33"/>
        <v>119.73846139780916</v>
      </c>
      <c r="G243" s="173">
        <f>'FKEC Sept 2014 forecast'!M112/1000</f>
        <v>126.04037973595385</v>
      </c>
      <c r="H243" s="14">
        <f t="shared" si="37"/>
        <v>0.68033818825138814</v>
      </c>
      <c r="I243" s="1">
        <v>696</v>
      </c>
      <c r="J243" s="172">
        <f t="shared" si="36"/>
        <v>0.95000079854292108</v>
      </c>
      <c r="K243" s="3">
        <v>2024</v>
      </c>
      <c r="L243" s="3">
        <v>2</v>
      </c>
    </row>
    <row r="244" spans="1:12" x14ac:dyDescent="0.2">
      <c r="A244" s="45">
        <v>2024</v>
      </c>
      <c r="B244" s="45">
        <v>3</v>
      </c>
      <c r="C244" s="164">
        <f>'FKEC Sept 2014 forecast'!N113/1000</f>
        <v>67205.321193428797</v>
      </c>
      <c r="D244" s="306">
        <f t="shared" si="35"/>
        <v>59682.058182868765</v>
      </c>
      <c r="E244" s="306">
        <f t="shared" si="34"/>
        <v>67205.321193428797</v>
      </c>
      <c r="F244" s="173">
        <f t="shared" si="33"/>
        <v>111.90702807643996</v>
      </c>
      <c r="G244" s="173">
        <f>'FKEC Sept 2014 forecast'!M113/1000</f>
        <v>133.41256382985969</v>
      </c>
      <c r="H244" s="14">
        <f t="shared" si="37"/>
        <v>0.67707066106655189</v>
      </c>
      <c r="I244" s="1">
        <v>744</v>
      </c>
      <c r="J244" s="172">
        <f t="shared" si="36"/>
        <v>0.83880426898290006</v>
      </c>
      <c r="K244" s="3">
        <v>2024</v>
      </c>
      <c r="L244" s="3">
        <v>3</v>
      </c>
    </row>
    <row r="245" spans="1:12" x14ac:dyDescent="0.2">
      <c r="A245" s="45">
        <v>2024</v>
      </c>
      <c r="B245" s="45">
        <v>4</v>
      </c>
      <c r="C245" s="164">
        <f>'FKEC Sept 2014 forecast'!N114/1000</f>
        <v>70451.524153822684</v>
      </c>
      <c r="D245" s="306">
        <f t="shared" si="35"/>
        <v>67205.321193428797</v>
      </c>
      <c r="E245" s="306">
        <f t="shared" si="34"/>
        <v>70451.524153822684</v>
      </c>
      <c r="F245" s="173">
        <f t="shared" si="33"/>
        <v>133.65699649518632</v>
      </c>
      <c r="G245" s="173">
        <f>'FKEC Sept 2014 forecast'!M114/1000</f>
        <v>138.60417275940296</v>
      </c>
      <c r="H245" s="14">
        <f t="shared" si="37"/>
        <v>0.70596243355807176</v>
      </c>
      <c r="I245" s="1">
        <v>720</v>
      </c>
      <c r="J245" s="172">
        <f t="shared" si="36"/>
        <v>0.96430716214580181</v>
      </c>
      <c r="K245" s="3">
        <v>2024</v>
      </c>
      <c r="L245" s="3">
        <v>4</v>
      </c>
    </row>
    <row r="246" spans="1:12" x14ac:dyDescent="0.2">
      <c r="A246" s="45">
        <v>2024</v>
      </c>
      <c r="B246" s="45">
        <v>5</v>
      </c>
      <c r="C246" s="164">
        <f>'FKEC Sept 2014 forecast'!N115/1000</f>
        <v>80578.187936557079</v>
      </c>
      <c r="D246" s="306">
        <f t="shared" si="35"/>
        <v>70451.524153822684</v>
      </c>
      <c r="E246" s="306">
        <f t="shared" si="34"/>
        <v>80578.187936557079</v>
      </c>
      <c r="F246" s="173">
        <f t="shared" si="33"/>
        <v>144.68605746986483</v>
      </c>
      <c r="G246" s="173">
        <f>'FKEC Sept 2014 forecast'!M115/1000</f>
        <v>152.21497919514582</v>
      </c>
      <c r="H246" s="14">
        <f t="shared" si="37"/>
        <v>0.71152009228283208</v>
      </c>
      <c r="I246" s="1">
        <v>744</v>
      </c>
      <c r="J246" s="172">
        <f t="shared" si="36"/>
        <v>0.95053757675433115</v>
      </c>
      <c r="K246" s="3">
        <v>2024</v>
      </c>
      <c r="L246" s="3">
        <v>5</v>
      </c>
    </row>
    <row r="247" spans="1:12" x14ac:dyDescent="0.2">
      <c r="A247" s="45">
        <v>2024</v>
      </c>
      <c r="B247" s="45">
        <v>6</v>
      </c>
      <c r="C247" s="164">
        <f>'FKEC Sept 2014 forecast'!N116/1000</f>
        <v>87735.705016963708</v>
      </c>
      <c r="D247" s="306">
        <f t="shared" si="35"/>
        <v>80578.187936557079</v>
      </c>
      <c r="E247" s="306">
        <f t="shared" si="34"/>
        <v>87735.705016963708</v>
      </c>
      <c r="F247" s="173">
        <f t="shared" si="33"/>
        <v>145.2361084469681</v>
      </c>
      <c r="G247" s="173">
        <f>'FKEC Sept 2014 forecast'!M116/1000</f>
        <v>155.38862618789034</v>
      </c>
      <c r="H247" s="14">
        <f t="shared" si="37"/>
        <v>0.78419604347071825</v>
      </c>
      <c r="I247" s="1">
        <v>720</v>
      </c>
      <c r="J247" s="172">
        <f t="shared" si="36"/>
        <v>0.93466370100572116</v>
      </c>
      <c r="K247" s="3">
        <v>2024</v>
      </c>
      <c r="L247" s="3">
        <v>6</v>
      </c>
    </row>
    <row r="248" spans="1:12" x14ac:dyDescent="0.2">
      <c r="A248" s="45">
        <v>2024</v>
      </c>
      <c r="B248" s="45">
        <v>7</v>
      </c>
      <c r="C248" s="164">
        <f>'FKEC Sept 2014 forecast'!N117/1000</f>
        <v>95645.584124715475</v>
      </c>
      <c r="D248" s="306">
        <f t="shared" si="35"/>
        <v>87735.705016963708</v>
      </c>
      <c r="E248" s="306">
        <f t="shared" si="34"/>
        <v>95645.584124715475</v>
      </c>
      <c r="F248" s="173">
        <f t="shared" si="33"/>
        <v>160.97658643683181</v>
      </c>
      <c r="G248" s="173">
        <f>'FKEC Sept 2014 forecast'!M117/1000</f>
        <v>163.83799999999999</v>
      </c>
      <c r="H248" s="14">
        <f t="shared" si="37"/>
        <v>0.78465247769593505</v>
      </c>
      <c r="I248" s="1">
        <v>744</v>
      </c>
      <c r="J248" s="172">
        <f t="shared" si="36"/>
        <v>0.98253510441308978</v>
      </c>
      <c r="K248" s="3">
        <v>2024</v>
      </c>
      <c r="L248" s="3">
        <v>7</v>
      </c>
    </row>
    <row r="249" spans="1:12" x14ac:dyDescent="0.2">
      <c r="A249" s="45">
        <v>2024</v>
      </c>
      <c r="B249" s="45">
        <v>8</v>
      </c>
      <c r="C249" s="164">
        <f>'FKEC Sept 2014 forecast'!N118/1000</f>
        <v>94911.312233544188</v>
      </c>
      <c r="D249" s="306">
        <f t="shared" si="35"/>
        <v>95645.584124715475</v>
      </c>
      <c r="E249" s="306">
        <f t="shared" si="34"/>
        <v>94911.312233544188</v>
      </c>
      <c r="F249" s="173">
        <f t="shared" si="33"/>
        <v>159.72941596056523</v>
      </c>
      <c r="G249" s="173">
        <f>'FKEC Sept 2014 forecast'!M118/1000</f>
        <v>162.28708569468398</v>
      </c>
      <c r="H249" s="14">
        <f t="shared" si="37"/>
        <v>0.78606974492005266</v>
      </c>
      <c r="I249" s="1">
        <v>744</v>
      </c>
      <c r="J249" s="172">
        <f t="shared" si="36"/>
        <v>0.98423984432790557</v>
      </c>
      <c r="K249" s="3">
        <v>2024</v>
      </c>
      <c r="L249" s="3">
        <v>8</v>
      </c>
    </row>
    <row r="250" spans="1:12" x14ac:dyDescent="0.2">
      <c r="A250" s="45">
        <v>2024</v>
      </c>
      <c r="B250" s="45">
        <v>9</v>
      </c>
      <c r="C250" s="164">
        <f>'FKEC Sept 2014 forecast'!N119/1000</f>
        <v>81282.641261707206</v>
      </c>
      <c r="D250" s="306">
        <f t="shared" si="35"/>
        <v>94911.312233544188</v>
      </c>
      <c r="E250" s="306">
        <f t="shared" si="34"/>
        <v>81282.641261707206</v>
      </c>
      <c r="F250" s="173">
        <f t="shared" si="33"/>
        <v>148.27610918521268</v>
      </c>
      <c r="G250" s="173">
        <f>'FKEC Sept 2014 forecast'!M119/1000</f>
        <v>153.14843586289436</v>
      </c>
      <c r="H250" s="14">
        <f t="shared" si="37"/>
        <v>0.73714469672412042</v>
      </c>
      <c r="I250" s="1">
        <v>720</v>
      </c>
      <c r="J250" s="172">
        <f t="shared" si="36"/>
        <v>0.9681855929495512</v>
      </c>
      <c r="K250" s="3">
        <v>2024</v>
      </c>
      <c r="L250" s="3">
        <v>9</v>
      </c>
    </row>
    <row r="251" spans="1:12" x14ac:dyDescent="0.2">
      <c r="A251" s="45">
        <v>2024</v>
      </c>
      <c r="B251" s="45">
        <v>10</v>
      </c>
      <c r="C251" s="164">
        <f>'FKEC Sept 2014 forecast'!N120/1000</f>
        <v>75071.074537475055</v>
      </c>
      <c r="D251" s="306">
        <f t="shared" si="35"/>
        <v>81282.641261707206</v>
      </c>
      <c r="E251" s="306">
        <f t="shared" si="34"/>
        <v>75071.074537475055</v>
      </c>
      <c r="F251" s="173">
        <f t="shared" si="33"/>
        <v>136.30392110239211</v>
      </c>
      <c r="G251" s="173">
        <f>'FKEC Sept 2014 forecast'!M120/1000</f>
        <v>138.35058604948173</v>
      </c>
      <c r="H251" s="14">
        <f t="shared" si="37"/>
        <v>0.72932095762225635</v>
      </c>
      <c r="I251" s="1">
        <v>744</v>
      </c>
      <c r="J251" s="172">
        <f t="shared" si="36"/>
        <v>0.98520667670784112</v>
      </c>
      <c r="K251" s="3">
        <v>2024</v>
      </c>
      <c r="L251" s="3">
        <v>10</v>
      </c>
    </row>
    <row r="252" spans="1:12" x14ac:dyDescent="0.2">
      <c r="A252" s="45">
        <v>2024</v>
      </c>
      <c r="B252" s="45">
        <v>11</v>
      </c>
      <c r="C252" s="164">
        <f>'FKEC Sept 2014 forecast'!N121/1000</f>
        <v>61983.035003389676</v>
      </c>
      <c r="D252" s="306">
        <f t="shared" si="35"/>
        <v>75071.074537475055</v>
      </c>
      <c r="E252" s="306">
        <f t="shared" si="34"/>
        <v>61983.035003389676</v>
      </c>
      <c r="F252" s="173">
        <f t="shared" si="33"/>
        <v>121.08441239994252</v>
      </c>
      <c r="G252" s="173">
        <f>'FKEC Sept 2014 forecast'!M121/1000</f>
        <v>123.5778604420673</v>
      </c>
      <c r="H252" s="14">
        <f t="shared" si="37"/>
        <v>0.69662598387658947</v>
      </c>
      <c r="I252" s="1">
        <v>720</v>
      </c>
      <c r="J252" s="172">
        <f t="shared" si="36"/>
        <v>0.97982285796820623</v>
      </c>
      <c r="K252" s="3">
        <v>2024</v>
      </c>
      <c r="L252" s="3">
        <v>11</v>
      </c>
    </row>
    <row r="253" spans="1:12" x14ac:dyDescent="0.2">
      <c r="A253" s="45">
        <v>2024</v>
      </c>
      <c r="B253" s="45">
        <v>12</v>
      </c>
      <c r="C253" s="164">
        <f>'FKEC Sept 2014 forecast'!N122/1000</f>
        <v>63788.988058814895</v>
      </c>
      <c r="D253" s="306">
        <f t="shared" si="35"/>
        <v>61983.035003389676</v>
      </c>
      <c r="E253" s="306">
        <f t="shared" si="34"/>
        <v>63788.988058814895</v>
      </c>
      <c r="F253" s="173">
        <f t="shared" si="33"/>
        <v>116.49954463888069</v>
      </c>
      <c r="G253" s="173">
        <f>'FKEC Sept 2014 forecast'!M122/1000</f>
        <v>128.2761985403427</v>
      </c>
      <c r="H253" s="14">
        <f t="shared" si="37"/>
        <v>0.66838500167170145</v>
      </c>
      <c r="I253" s="1">
        <v>744</v>
      </c>
      <c r="J253" s="172">
        <f t="shared" si="36"/>
        <v>0.90819299265593478</v>
      </c>
      <c r="K253" s="3">
        <v>2024</v>
      </c>
      <c r="L253" s="3">
        <v>12</v>
      </c>
    </row>
    <row r="254" spans="1:12" x14ac:dyDescent="0.2">
      <c r="A254" s="45">
        <v>2025</v>
      </c>
      <c r="B254" s="45">
        <v>1</v>
      </c>
      <c r="C254" s="164">
        <f>C242*C242/C230</f>
        <v>63806.552672102735</v>
      </c>
      <c r="D254" s="306">
        <f t="shared" si="35"/>
        <v>63788.988058814895</v>
      </c>
      <c r="E254" s="306">
        <f t="shared" si="34"/>
        <v>63806.552672102735</v>
      </c>
      <c r="F254" s="173">
        <f t="shared" si="33"/>
        <v>109.5427960943495</v>
      </c>
      <c r="G254" s="164">
        <f>G242*G242/G230</f>
        <v>128.11026156965556</v>
      </c>
      <c r="H254" s="14">
        <f t="shared" si="37"/>
        <v>0.6694350200853344</v>
      </c>
      <c r="I254" s="1">
        <v>744</v>
      </c>
      <c r="J254" s="172">
        <f t="shared" si="36"/>
        <v>0.85506652435323738</v>
      </c>
      <c r="K254" s="3">
        <v>2025</v>
      </c>
      <c r="L254" s="3">
        <v>1</v>
      </c>
    </row>
    <row r="255" spans="1:12" x14ac:dyDescent="0.2">
      <c r="A255" s="45">
        <v>2025</v>
      </c>
      <c r="B255" s="45">
        <v>2</v>
      </c>
      <c r="C255" s="164">
        <f t="shared" ref="C255:C318" si="38">C243*C243/C231</f>
        <v>60434.5779683945</v>
      </c>
      <c r="D255" s="306">
        <f t="shared" si="35"/>
        <v>63806.552672102735</v>
      </c>
      <c r="E255" s="306">
        <f t="shared" si="34"/>
        <v>60434.5779683945</v>
      </c>
      <c r="F255" s="173">
        <f t="shared" ref="F255:F318" si="39">G255*J255</f>
        <v>120.34912755093801</v>
      </c>
      <c r="G255" s="164">
        <f t="shared" ref="G255:G318" si="40">G243*G243/G231</f>
        <v>126.68318567260724</v>
      </c>
      <c r="H255" s="14">
        <f t="shared" si="37"/>
        <v>0.7099001119491849</v>
      </c>
      <c r="I255" s="1">
        <v>672</v>
      </c>
      <c r="J255" s="172">
        <f t="shared" si="36"/>
        <v>0.95000079854292108</v>
      </c>
      <c r="K255" s="3">
        <v>2025</v>
      </c>
      <c r="L255" s="3">
        <v>2</v>
      </c>
    </row>
    <row r="256" spans="1:12" x14ac:dyDescent="0.2">
      <c r="A256" s="45">
        <v>2025</v>
      </c>
      <c r="B256" s="45">
        <v>3</v>
      </c>
      <c r="C256" s="164">
        <f t="shared" si="38"/>
        <v>68052.700379577305</v>
      </c>
      <c r="D256" s="306">
        <f t="shared" si="35"/>
        <v>60434.5779683945</v>
      </c>
      <c r="E256" s="306">
        <f t="shared" si="34"/>
        <v>68052.700379577305</v>
      </c>
      <c r="F256" s="173">
        <f t="shared" si="39"/>
        <v>112.47775391962983</v>
      </c>
      <c r="G256" s="164">
        <f t="shared" si="40"/>
        <v>134.09296790539202</v>
      </c>
      <c r="H256" s="14">
        <f t="shared" si="37"/>
        <v>0.68212885981029459</v>
      </c>
      <c r="I256" s="1">
        <v>744</v>
      </c>
      <c r="J256" s="172">
        <f t="shared" si="36"/>
        <v>0.83880426898290006</v>
      </c>
      <c r="K256" s="3">
        <v>2025</v>
      </c>
      <c r="L256" s="3">
        <v>3</v>
      </c>
    </row>
    <row r="257" spans="1:12" x14ac:dyDescent="0.2">
      <c r="A257" s="45">
        <v>2025</v>
      </c>
      <c r="B257" s="45">
        <v>4</v>
      </c>
      <c r="C257" s="164">
        <f t="shared" si="38"/>
        <v>71339.834099229571</v>
      </c>
      <c r="D257" s="306">
        <f t="shared" si="35"/>
        <v>68052.700379577305</v>
      </c>
      <c r="E257" s="306">
        <f t="shared" si="34"/>
        <v>71339.834099229571</v>
      </c>
      <c r="F257" s="173">
        <f t="shared" si="39"/>
        <v>134.3386471773118</v>
      </c>
      <c r="G257" s="164">
        <f t="shared" si="40"/>
        <v>139.31105404047594</v>
      </c>
      <c r="H257" s="14">
        <f t="shared" si="37"/>
        <v>0.71123647436339588</v>
      </c>
      <c r="I257" s="1">
        <v>720</v>
      </c>
      <c r="J257" s="172">
        <f t="shared" si="36"/>
        <v>0.96430716214580181</v>
      </c>
      <c r="K257" s="3">
        <v>2025</v>
      </c>
      <c r="L257" s="3">
        <v>4</v>
      </c>
    </row>
    <row r="258" spans="1:12" x14ac:dyDescent="0.2">
      <c r="A258" s="45">
        <v>2025</v>
      </c>
      <c r="B258" s="45">
        <v>5</v>
      </c>
      <c r="C258" s="164">
        <f t="shared" si="38"/>
        <v>81594.183070610205</v>
      </c>
      <c r="D258" s="306">
        <f t="shared" si="35"/>
        <v>71339.834099229571</v>
      </c>
      <c r="E258" s="306">
        <f t="shared" si="34"/>
        <v>81594.183070610205</v>
      </c>
      <c r="F258" s="173">
        <f t="shared" si="39"/>
        <v>145.42395636296118</v>
      </c>
      <c r="G258" s="164">
        <f t="shared" si="40"/>
        <v>152.99127558904109</v>
      </c>
      <c r="H258" s="14">
        <f t="shared" si="37"/>
        <v>0.71683565274628991</v>
      </c>
      <c r="I258" s="1">
        <v>744</v>
      </c>
      <c r="J258" s="172">
        <f t="shared" si="36"/>
        <v>0.95053757675433115</v>
      </c>
      <c r="K258" s="3">
        <v>2025</v>
      </c>
      <c r="L258" s="3">
        <v>5</v>
      </c>
    </row>
    <row r="259" spans="1:12" x14ac:dyDescent="0.2">
      <c r="A259" s="45">
        <v>2025</v>
      </c>
      <c r="B259" s="45">
        <v>6</v>
      </c>
      <c r="C259" s="164">
        <f t="shared" si="38"/>
        <v>88841.947930370225</v>
      </c>
      <c r="D259" s="306">
        <f t="shared" si="35"/>
        <v>81594.183070610205</v>
      </c>
      <c r="E259" s="306">
        <f t="shared" ref="E259:E322" si="41">C259</f>
        <v>88841.947930370225</v>
      </c>
      <c r="F259" s="173">
        <f t="shared" si="39"/>
        <v>145.97681260004765</v>
      </c>
      <c r="G259" s="164">
        <f t="shared" si="40"/>
        <v>156.18110818144859</v>
      </c>
      <c r="H259" s="14">
        <f t="shared" si="37"/>
        <v>0.79005454490937621</v>
      </c>
      <c r="I259" s="1">
        <v>720</v>
      </c>
      <c r="J259" s="172">
        <f t="shared" si="36"/>
        <v>0.93466370100572116</v>
      </c>
      <c r="K259" s="3">
        <v>2025</v>
      </c>
      <c r="L259" s="3">
        <v>6</v>
      </c>
    </row>
    <row r="260" spans="1:12" x14ac:dyDescent="0.2">
      <c r="A260" s="45">
        <v>2025</v>
      </c>
      <c r="B260" s="45">
        <v>7</v>
      </c>
      <c r="C260" s="164">
        <f t="shared" si="38"/>
        <v>96851.56120800371</v>
      </c>
      <c r="D260" s="306">
        <f t="shared" ref="D260:D323" si="42">C259</f>
        <v>88841.947930370225</v>
      </c>
      <c r="E260" s="306">
        <f t="shared" si="41"/>
        <v>96851.56120800371</v>
      </c>
      <c r="F260" s="173">
        <f t="shared" si="39"/>
        <v>161.79723550913548</v>
      </c>
      <c r="G260" s="164">
        <f t="shared" si="40"/>
        <v>164.67323638862132</v>
      </c>
      <c r="H260" s="14">
        <f t="shared" si="37"/>
        <v>0.79051600876683314</v>
      </c>
      <c r="I260" s="1">
        <v>744</v>
      </c>
      <c r="J260" s="172">
        <f t="shared" si="36"/>
        <v>0.98253510441308978</v>
      </c>
      <c r="K260" s="3">
        <v>2025</v>
      </c>
      <c r="L260" s="3">
        <v>7</v>
      </c>
    </row>
    <row r="261" spans="1:12" x14ac:dyDescent="0.2">
      <c r="A261" s="45">
        <v>2025</v>
      </c>
      <c r="B261" s="45">
        <v>8</v>
      </c>
      <c r="C261" s="164">
        <f t="shared" si="38"/>
        <v>96108.031021410206</v>
      </c>
      <c r="D261" s="306">
        <f t="shared" si="42"/>
        <v>96851.56120800371</v>
      </c>
      <c r="E261" s="306">
        <f t="shared" si="41"/>
        <v>96108.031021410206</v>
      </c>
      <c r="F261" s="173">
        <f t="shared" si="39"/>
        <v>160.5440359819641</v>
      </c>
      <c r="G261" s="164">
        <f t="shared" si="40"/>
        <v>163.11474983172687</v>
      </c>
      <c r="H261" s="14">
        <f t="shared" si="37"/>
        <v>0.79194224423937831</v>
      </c>
      <c r="I261" s="1">
        <v>744</v>
      </c>
      <c r="J261" s="172">
        <f t="shared" si="36"/>
        <v>0.98423984432790557</v>
      </c>
      <c r="K261" s="3">
        <v>2025</v>
      </c>
      <c r="L261" s="3">
        <v>8</v>
      </c>
    </row>
    <row r="262" spans="1:12" x14ac:dyDescent="0.2">
      <c r="A262" s="45">
        <v>2025</v>
      </c>
      <c r="B262" s="45">
        <v>9</v>
      </c>
      <c r="C262" s="164">
        <f t="shared" si="38"/>
        <v>82307.518714522361</v>
      </c>
      <c r="D262" s="306">
        <f t="shared" si="42"/>
        <v>96108.031021410206</v>
      </c>
      <c r="E262" s="306">
        <f t="shared" si="41"/>
        <v>82307.518714522361</v>
      </c>
      <c r="F262" s="173">
        <f t="shared" si="39"/>
        <v>149.03231734205724</v>
      </c>
      <c r="G262" s="164">
        <f t="shared" si="40"/>
        <v>153.9294928857951</v>
      </c>
      <c r="H262" s="14">
        <f t="shared" si="37"/>
        <v>0.74265169118324104</v>
      </c>
      <c r="I262" s="1">
        <v>720</v>
      </c>
      <c r="J262" s="172">
        <f t="shared" si="36"/>
        <v>0.9681855929495512</v>
      </c>
      <c r="K262" s="3">
        <v>2025</v>
      </c>
      <c r="L262" s="3">
        <v>9</v>
      </c>
    </row>
    <row r="263" spans="1:12" x14ac:dyDescent="0.2">
      <c r="A263" s="45">
        <v>2025</v>
      </c>
      <c r="B263" s="45">
        <v>10</v>
      </c>
      <c r="C263" s="164">
        <f t="shared" si="38"/>
        <v>76017.631520095063</v>
      </c>
      <c r="D263" s="306">
        <f t="shared" si="42"/>
        <v>82307.518714522361</v>
      </c>
      <c r="E263" s="306">
        <f t="shared" si="41"/>
        <v>76017.631520095063</v>
      </c>
      <c r="F263" s="173">
        <f t="shared" si="39"/>
        <v>136.99907110001436</v>
      </c>
      <c r="G263" s="164">
        <f t="shared" si="40"/>
        <v>139.05617403833415</v>
      </c>
      <c r="H263" s="14">
        <f t="shared" si="37"/>
        <v>0.73476950319328871</v>
      </c>
      <c r="I263" s="1">
        <v>744</v>
      </c>
      <c r="J263" s="172">
        <f t="shared" si="36"/>
        <v>0.98520667670784112</v>
      </c>
      <c r="K263" s="3">
        <v>2025</v>
      </c>
      <c r="L263" s="3">
        <v>10</v>
      </c>
    </row>
    <row r="264" spans="1:12" x14ac:dyDescent="0.2">
      <c r="A264" s="45">
        <v>2025</v>
      </c>
      <c r="B264" s="45">
        <v>11</v>
      </c>
      <c r="C264" s="164">
        <f t="shared" si="38"/>
        <v>62764.567370521967</v>
      </c>
      <c r="D264" s="306">
        <f t="shared" si="42"/>
        <v>76017.631520095063</v>
      </c>
      <c r="E264" s="306">
        <f t="shared" si="41"/>
        <v>62764.567370521967</v>
      </c>
      <c r="F264" s="173">
        <f t="shared" si="39"/>
        <v>121.70194290318224</v>
      </c>
      <c r="G264" s="164">
        <f t="shared" si="40"/>
        <v>124.20810753032185</v>
      </c>
      <c r="H264" s="14">
        <f t="shared" si="37"/>
        <v>0.70183027477135718</v>
      </c>
      <c r="I264" s="1">
        <v>720</v>
      </c>
      <c r="J264" s="172">
        <f t="shared" si="36"/>
        <v>0.97982285796820623</v>
      </c>
      <c r="K264" s="3">
        <v>2025</v>
      </c>
      <c r="L264" s="3">
        <v>11</v>
      </c>
    </row>
    <row r="265" spans="1:12" x14ac:dyDescent="0.2">
      <c r="A265" s="45">
        <v>2025</v>
      </c>
      <c r="B265" s="45">
        <v>12</v>
      </c>
      <c r="C265" s="164">
        <f t="shared" si="38"/>
        <v>64593.291346510516</v>
      </c>
      <c r="D265" s="306">
        <f t="shared" si="42"/>
        <v>62764.567370521967</v>
      </c>
      <c r="E265" s="306">
        <f t="shared" si="41"/>
        <v>64593.291346510516</v>
      </c>
      <c r="F265" s="173">
        <f t="shared" si="39"/>
        <v>117.09369231653899</v>
      </c>
      <c r="G265" s="164">
        <f t="shared" si="40"/>
        <v>128.93040715289845</v>
      </c>
      <c r="H265" s="14">
        <f t="shared" si="37"/>
        <v>0.673378312370568</v>
      </c>
      <c r="I265" s="1">
        <v>744</v>
      </c>
      <c r="J265" s="172">
        <f t="shared" si="36"/>
        <v>0.90819299265593478</v>
      </c>
      <c r="K265" s="3">
        <v>2025</v>
      </c>
      <c r="L265" s="3">
        <v>12</v>
      </c>
    </row>
    <row r="266" spans="1:12" x14ac:dyDescent="0.2">
      <c r="A266" s="45">
        <v>2026</v>
      </c>
      <c r="B266" s="45">
        <v>1</v>
      </c>
      <c r="C266" s="164">
        <f t="shared" si="38"/>
        <v>64611.077428685778</v>
      </c>
      <c r="D266" s="306">
        <f t="shared" si="42"/>
        <v>64593.291346510516</v>
      </c>
      <c r="E266" s="306">
        <f t="shared" si="41"/>
        <v>64611.077428685778</v>
      </c>
      <c r="F266" s="173">
        <f t="shared" si="39"/>
        <v>110.1014643544307</v>
      </c>
      <c r="G266" s="164">
        <f t="shared" si="40"/>
        <v>128.76362390366083</v>
      </c>
      <c r="H266" s="14">
        <f t="shared" si="37"/>
        <v>0.67443617516755128</v>
      </c>
      <c r="I266" s="1">
        <v>744</v>
      </c>
      <c r="J266" s="172">
        <f t="shared" si="36"/>
        <v>0.85506652435323738</v>
      </c>
      <c r="K266" s="3">
        <v>2026</v>
      </c>
      <c r="L266" s="3">
        <v>1</v>
      </c>
    </row>
    <row r="267" spans="1:12" x14ac:dyDescent="0.2">
      <c r="A267" s="45">
        <v>2026</v>
      </c>
      <c r="B267" s="45">
        <v>2</v>
      </c>
      <c r="C267" s="164">
        <f t="shared" si="38"/>
        <v>61196.586133591598</v>
      </c>
      <c r="D267" s="306">
        <f t="shared" si="42"/>
        <v>64611.077428685778</v>
      </c>
      <c r="E267" s="306">
        <f t="shared" si="41"/>
        <v>61196.586133591598</v>
      </c>
      <c r="F267" s="173">
        <f t="shared" si="39"/>
        <v>120.96290810144781</v>
      </c>
      <c r="G267" s="164">
        <f t="shared" si="40"/>
        <v>127.32926991953755</v>
      </c>
      <c r="H267" s="14">
        <f t="shared" si="37"/>
        <v>0.71520357000892065</v>
      </c>
      <c r="I267" s="1">
        <v>672</v>
      </c>
      <c r="J267" s="172">
        <f t="shared" si="36"/>
        <v>0.95000079854292108</v>
      </c>
      <c r="K267" s="3">
        <v>2026</v>
      </c>
      <c r="L267" s="3">
        <v>2</v>
      </c>
    </row>
    <row r="268" spans="1:12" x14ac:dyDescent="0.2">
      <c r="A268" s="45">
        <v>2026</v>
      </c>
      <c r="B268" s="45">
        <v>3</v>
      </c>
      <c r="C268" s="164">
        <f t="shared" si="38"/>
        <v>68910.764009641367</v>
      </c>
      <c r="D268" s="306">
        <f t="shared" si="42"/>
        <v>61196.586133591598</v>
      </c>
      <c r="E268" s="306">
        <f t="shared" si="41"/>
        <v>68910.764009641367</v>
      </c>
      <c r="F268" s="173">
        <f t="shared" si="39"/>
        <v>113.05139046461996</v>
      </c>
      <c r="G268" s="164">
        <f t="shared" si="40"/>
        <v>134.77684204170953</v>
      </c>
      <c r="H268" s="14">
        <f t="shared" si="37"/>
        <v>0.68722484689135921</v>
      </c>
      <c r="I268" s="1">
        <v>744</v>
      </c>
      <c r="J268" s="172">
        <f t="shared" ref="J268:J331" si="43">J256</f>
        <v>0.83880426898290006</v>
      </c>
      <c r="K268" s="3">
        <v>2026</v>
      </c>
      <c r="L268" s="3">
        <v>3</v>
      </c>
    </row>
    <row r="269" spans="1:12" x14ac:dyDescent="0.2">
      <c r="A269" s="45">
        <v>2026</v>
      </c>
      <c r="B269" s="45">
        <v>4</v>
      </c>
      <c r="C269" s="164">
        <f t="shared" si="38"/>
        <v>72239.344576755335</v>
      </c>
      <c r="D269" s="306">
        <f t="shared" si="42"/>
        <v>68910.764009641367</v>
      </c>
      <c r="E269" s="306">
        <f t="shared" si="41"/>
        <v>72239.344576755335</v>
      </c>
      <c r="F269" s="173">
        <f t="shared" si="39"/>
        <v>135.02377427791609</v>
      </c>
      <c r="G269" s="164">
        <f t="shared" si="40"/>
        <v>140.02154041608239</v>
      </c>
      <c r="H269" s="14">
        <f t="shared" si="37"/>
        <v>0.71654991599954909</v>
      </c>
      <c r="I269" s="1">
        <v>720</v>
      </c>
      <c r="J269" s="172">
        <f t="shared" si="43"/>
        <v>0.96430716214580181</v>
      </c>
      <c r="K269" s="3">
        <v>2026</v>
      </c>
      <c r="L269" s="3">
        <v>4</v>
      </c>
    </row>
    <row r="270" spans="1:12" x14ac:dyDescent="0.2">
      <c r="A270" s="45">
        <v>2026</v>
      </c>
      <c r="B270" s="45">
        <v>5</v>
      </c>
      <c r="C270" s="164">
        <f t="shared" si="38"/>
        <v>82622.988695180102</v>
      </c>
      <c r="D270" s="306">
        <f t="shared" si="42"/>
        <v>72239.344576755335</v>
      </c>
      <c r="E270" s="306">
        <f t="shared" si="41"/>
        <v>82622.988695180102</v>
      </c>
      <c r="F270" s="173">
        <f t="shared" si="39"/>
        <v>146.16561854041234</v>
      </c>
      <c r="G270" s="164">
        <f t="shared" si="40"/>
        <v>153.77153109454525</v>
      </c>
      <c r="H270" s="14">
        <f t="shared" si="37"/>
        <v>0.72219092422191322</v>
      </c>
      <c r="I270" s="1">
        <v>744</v>
      </c>
      <c r="J270" s="172">
        <f t="shared" si="43"/>
        <v>0.95053757675433115</v>
      </c>
      <c r="K270" s="3">
        <v>2026</v>
      </c>
      <c r="L270" s="3">
        <v>5</v>
      </c>
    </row>
    <row r="271" spans="1:12" x14ac:dyDescent="0.2">
      <c r="A271" s="45">
        <v>2026</v>
      </c>
      <c r="B271" s="45">
        <v>6</v>
      </c>
      <c r="C271" s="164">
        <f t="shared" si="38"/>
        <v>89962.139251477187</v>
      </c>
      <c r="D271" s="306">
        <f t="shared" si="42"/>
        <v>82622.988695180102</v>
      </c>
      <c r="E271" s="306">
        <f t="shared" si="41"/>
        <v>89962.139251477187</v>
      </c>
      <c r="F271" s="173">
        <f t="shared" si="39"/>
        <v>146.72129434430792</v>
      </c>
      <c r="G271" s="164">
        <f t="shared" si="40"/>
        <v>156.977631833174</v>
      </c>
      <c r="H271" s="14">
        <f t="shared" si="37"/>
        <v>0.79595681351492131</v>
      </c>
      <c r="I271" s="1">
        <v>720</v>
      </c>
      <c r="J271" s="172">
        <f t="shared" si="43"/>
        <v>0.93466370100572116</v>
      </c>
      <c r="K271" s="3">
        <v>2026</v>
      </c>
      <c r="L271" s="3">
        <v>6</v>
      </c>
    </row>
    <row r="272" spans="1:12" x14ac:dyDescent="0.2">
      <c r="A272" s="45">
        <v>2026</v>
      </c>
      <c r="B272" s="45">
        <v>7</v>
      </c>
      <c r="C272" s="164">
        <f t="shared" si="38"/>
        <v>98072.744228280309</v>
      </c>
      <c r="D272" s="306">
        <f t="shared" si="42"/>
        <v>89962.139251477187</v>
      </c>
      <c r="E272" s="306">
        <f t="shared" si="41"/>
        <v>98072.744228280309</v>
      </c>
      <c r="F272" s="173">
        <f t="shared" si="39"/>
        <v>162.62206820164613</v>
      </c>
      <c r="G272" s="164">
        <f t="shared" si="40"/>
        <v>165.51273076272145</v>
      </c>
      <c r="H272" s="14">
        <f t="shared" si="37"/>
        <v>0.79642335668352804</v>
      </c>
      <c r="I272" s="1">
        <v>744</v>
      </c>
      <c r="J272" s="172">
        <f t="shared" si="43"/>
        <v>0.98253510441308978</v>
      </c>
      <c r="K272" s="3">
        <v>2026</v>
      </c>
      <c r="L272" s="3">
        <v>7</v>
      </c>
    </row>
    <row r="273" spans="1:12" x14ac:dyDescent="0.2">
      <c r="A273" s="45">
        <v>2026</v>
      </c>
      <c r="B273" s="45">
        <v>8</v>
      </c>
      <c r="C273" s="164">
        <f t="shared" si="38"/>
        <v>97319.839010168405</v>
      </c>
      <c r="D273" s="306">
        <f t="shared" si="42"/>
        <v>98072.744228280309</v>
      </c>
      <c r="E273" s="306">
        <f t="shared" si="41"/>
        <v>97319.839010168405</v>
      </c>
      <c r="F273" s="173">
        <f t="shared" si="39"/>
        <v>161.36281056547213</v>
      </c>
      <c r="G273" s="164">
        <f t="shared" si="40"/>
        <v>163.94663505586868</v>
      </c>
      <c r="H273" s="14">
        <f t="shared" si="37"/>
        <v>0.79785861529970203</v>
      </c>
      <c r="I273" s="1">
        <v>744</v>
      </c>
      <c r="J273" s="172">
        <f t="shared" si="43"/>
        <v>0.98423984432790557</v>
      </c>
      <c r="K273" s="3">
        <v>2026</v>
      </c>
      <c r="L273" s="3">
        <v>8</v>
      </c>
    </row>
    <row r="274" spans="1:12" x14ac:dyDescent="0.2">
      <c r="A274" s="45">
        <v>2026</v>
      </c>
      <c r="B274" s="45">
        <v>9</v>
      </c>
      <c r="C274" s="164">
        <f t="shared" si="38"/>
        <v>83345.318653331866</v>
      </c>
      <c r="D274" s="306">
        <f t="shared" si="42"/>
        <v>97319.839010168405</v>
      </c>
      <c r="E274" s="306">
        <f t="shared" si="41"/>
        <v>83345.318653331866</v>
      </c>
      <c r="F274" s="173">
        <f t="shared" si="39"/>
        <v>149.79238216050172</v>
      </c>
      <c r="G274" s="164">
        <f t="shared" si="40"/>
        <v>154.71453329951262</v>
      </c>
      <c r="H274" s="14">
        <f t="shared" ref="H274:H337" si="44">+(E274/(G274*I274))</f>
        <v>0.74819982680244512</v>
      </c>
      <c r="I274" s="1">
        <v>720</v>
      </c>
      <c r="J274" s="172">
        <f t="shared" si="43"/>
        <v>0.9681855929495512</v>
      </c>
      <c r="K274" s="3">
        <v>2026</v>
      </c>
      <c r="L274" s="3">
        <v>9</v>
      </c>
    </row>
    <row r="275" spans="1:12" x14ac:dyDescent="0.2">
      <c r="A275" s="45">
        <v>2026</v>
      </c>
      <c r="B275" s="45">
        <v>10</v>
      </c>
      <c r="C275" s="164">
        <f t="shared" si="38"/>
        <v>76976.123460711431</v>
      </c>
      <c r="D275" s="306">
        <f t="shared" si="42"/>
        <v>83345.318653331866</v>
      </c>
      <c r="E275" s="306">
        <f t="shared" si="41"/>
        <v>76976.123460711431</v>
      </c>
      <c r="F275" s="173">
        <f t="shared" si="39"/>
        <v>137.69776636262449</v>
      </c>
      <c r="G275" s="164">
        <f t="shared" si="40"/>
        <v>139.76536052592971</v>
      </c>
      <c r="H275" s="14">
        <f t="shared" si="44"/>
        <v>0.74025875326969581</v>
      </c>
      <c r="I275" s="1">
        <v>744</v>
      </c>
      <c r="J275" s="172">
        <f t="shared" si="43"/>
        <v>0.98520667670784112</v>
      </c>
      <c r="K275" s="3">
        <v>2026</v>
      </c>
      <c r="L275" s="3">
        <v>10</v>
      </c>
    </row>
    <row r="276" spans="1:12" x14ac:dyDescent="0.2">
      <c r="A276" s="45">
        <v>2026</v>
      </c>
      <c r="B276" s="45">
        <v>11</v>
      </c>
      <c r="C276" s="164">
        <f t="shared" si="38"/>
        <v>63555.953931480712</v>
      </c>
      <c r="D276" s="306">
        <f t="shared" si="42"/>
        <v>76976.123460711431</v>
      </c>
      <c r="E276" s="306">
        <f t="shared" si="41"/>
        <v>63555.953931480712</v>
      </c>
      <c r="F276" s="173">
        <f t="shared" si="39"/>
        <v>122.32262281198848</v>
      </c>
      <c r="G276" s="164">
        <f t="shared" si="40"/>
        <v>124.84156887872651</v>
      </c>
      <c r="H276" s="14">
        <f t="shared" si="44"/>
        <v>0.70707344541558048</v>
      </c>
      <c r="I276" s="1">
        <v>720</v>
      </c>
      <c r="J276" s="172">
        <f t="shared" si="43"/>
        <v>0.97982285796820623</v>
      </c>
      <c r="K276" s="3">
        <v>2026</v>
      </c>
      <c r="L276" s="3">
        <v>11</v>
      </c>
    </row>
    <row r="277" spans="1:12" x14ac:dyDescent="0.2">
      <c r="A277" s="45">
        <v>2026</v>
      </c>
      <c r="B277" s="45">
        <v>12</v>
      </c>
      <c r="C277" s="164">
        <f t="shared" si="38"/>
        <v>65407.735942263906</v>
      </c>
      <c r="D277" s="306">
        <f t="shared" si="42"/>
        <v>63555.953931480712</v>
      </c>
      <c r="E277" s="306">
        <f t="shared" si="41"/>
        <v>65407.735942263906</v>
      </c>
      <c r="F277" s="173">
        <f t="shared" si="39"/>
        <v>117.69087014735334</v>
      </c>
      <c r="G277" s="164">
        <f t="shared" si="40"/>
        <v>129.58795222937823</v>
      </c>
      <c r="H277" s="14">
        <f t="shared" si="44"/>
        <v>0.67840892664697294</v>
      </c>
      <c r="I277" s="1">
        <v>744</v>
      </c>
      <c r="J277" s="172">
        <f t="shared" si="43"/>
        <v>0.90819299265593478</v>
      </c>
      <c r="K277" s="3">
        <v>2026</v>
      </c>
      <c r="L277" s="3">
        <v>12</v>
      </c>
    </row>
    <row r="278" spans="1:12" x14ac:dyDescent="0.2">
      <c r="A278" s="45">
        <v>2027</v>
      </c>
      <c r="B278" s="45">
        <v>1</v>
      </c>
      <c r="C278" s="164">
        <f t="shared" si="38"/>
        <v>65425.746285785914</v>
      </c>
      <c r="D278" s="306">
        <f t="shared" si="42"/>
        <v>65407.735942263906</v>
      </c>
      <c r="E278" s="306">
        <f t="shared" si="41"/>
        <v>65425.746285785914</v>
      </c>
      <c r="F278" s="173">
        <f t="shared" si="39"/>
        <v>110.66298182263832</v>
      </c>
      <c r="G278" s="164">
        <f t="shared" si="40"/>
        <v>129.42031838556952</v>
      </c>
      <c r="H278" s="14">
        <f t="shared" si="44"/>
        <v>0.67947469243042202</v>
      </c>
      <c r="I278" s="1">
        <v>744</v>
      </c>
      <c r="J278" s="172">
        <f t="shared" si="43"/>
        <v>0.85506652435323738</v>
      </c>
      <c r="K278" s="3">
        <v>2027</v>
      </c>
      <c r="L278" s="3">
        <v>1</v>
      </c>
    </row>
    <row r="279" spans="1:12" x14ac:dyDescent="0.2">
      <c r="A279" s="45">
        <v>2027</v>
      </c>
      <c r="B279" s="45">
        <v>2</v>
      </c>
      <c r="C279" s="164">
        <f t="shared" si="38"/>
        <v>61968.202315645052</v>
      </c>
      <c r="D279" s="306">
        <f t="shared" si="42"/>
        <v>65425.746285785914</v>
      </c>
      <c r="E279" s="306">
        <f t="shared" si="41"/>
        <v>61968.202315645052</v>
      </c>
      <c r="F279" s="173">
        <f t="shared" si="39"/>
        <v>121.57981893276521</v>
      </c>
      <c r="G279" s="164">
        <f t="shared" si="40"/>
        <v>127.97864919612721</v>
      </c>
      <c r="H279" s="14">
        <f t="shared" si="44"/>
        <v>0.72054664866727036</v>
      </c>
      <c r="I279" s="1">
        <v>672</v>
      </c>
      <c r="J279" s="172">
        <f t="shared" si="43"/>
        <v>0.95000079854292108</v>
      </c>
      <c r="K279" s="3">
        <v>2027</v>
      </c>
      <c r="L279" s="3">
        <v>2</v>
      </c>
    </row>
    <row r="280" spans="1:12" x14ac:dyDescent="0.2">
      <c r="A280" s="45">
        <v>2027</v>
      </c>
      <c r="B280" s="45">
        <v>3</v>
      </c>
      <c r="C280" s="164">
        <f t="shared" si="38"/>
        <v>69779.646801753843</v>
      </c>
      <c r="D280" s="306">
        <f t="shared" si="42"/>
        <v>61968.202315645052</v>
      </c>
      <c r="E280" s="306">
        <f t="shared" si="41"/>
        <v>69779.646801753843</v>
      </c>
      <c r="F280" s="173">
        <f t="shared" si="39"/>
        <v>113.62795255598952</v>
      </c>
      <c r="G280" s="164">
        <f t="shared" si="40"/>
        <v>135.46420393612226</v>
      </c>
      <c r="H280" s="14">
        <f t="shared" si="44"/>
        <v>0.6923589046154659</v>
      </c>
      <c r="I280" s="1">
        <v>744</v>
      </c>
      <c r="J280" s="172">
        <f t="shared" si="43"/>
        <v>0.83880426898290006</v>
      </c>
      <c r="K280" s="3">
        <v>2027</v>
      </c>
      <c r="L280" s="3">
        <v>3</v>
      </c>
    </row>
    <row r="281" spans="1:12" x14ac:dyDescent="0.2">
      <c r="A281" s="45">
        <v>2027</v>
      </c>
      <c r="B281" s="45">
        <v>4</v>
      </c>
      <c r="C281" s="164">
        <f t="shared" si="38"/>
        <v>73150.196811791408</v>
      </c>
      <c r="D281" s="306">
        <f t="shared" si="42"/>
        <v>69779.646801753843</v>
      </c>
      <c r="E281" s="306">
        <f t="shared" si="41"/>
        <v>73150.196811791408</v>
      </c>
      <c r="F281" s="173">
        <f t="shared" si="39"/>
        <v>135.7123955267335</v>
      </c>
      <c r="G281" s="164">
        <f t="shared" si="40"/>
        <v>140.73565027220442</v>
      </c>
      <c r="H281" s="14">
        <f t="shared" si="44"/>
        <v>0.72190305281872302</v>
      </c>
      <c r="I281" s="1">
        <v>720</v>
      </c>
      <c r="J281" s="172">
        <f t="shared" si="43"/>
        <v>0.96430716214580181</v>
      </c>
      <c r="K281" s="3">
        <v>2027</v>
      </c>
      <c r="L281" s="3">
        <v>4</v>
      </c>
    </row>
    <row r="282" spans="1:12" x14ac:dyDescent="0.2">
      <c r="A282" s="45">
        <v>2027</v>
      </c>
      <c r="B282" s="45">
        <v>5</v>
      </c>
      <c r="C282" s="164">
        <f t="shared" si="38"/>
        <v>83664.766335319175</v>
      </c>
      <c r="D282" s="306">
        <f t="shared" si="42"/>
        <v>73150.196811791408</v>
      </c>
      <c r="E282" s="306">
        <f t="shared" si="41"/>
        <v>83664.766335319175</v>
      </c>
      <c r="F282" s="173">
        <f t="shared" si="39"/>
        <v>146.91106319496848</v>
      </c>
      <c r="G282" s="164">
        <f t="shared" si="40"/>
        <v>154.55576590312748</v>
      </c>
      <c r="H282" s="14">
        <f t="shared" si="44"/>
        <v>0.72758620337916868</v>
      </c>
      <c r="I282" s="1">
        <v>744</v>
      </c>
      <c r="J282" s="172">
        <f t="shared" si="43"/>
        <v>0.95053757675433115</v>
      </c>
      <c r="K282" s="3">
        <v>2027</v>
      </c>
      <c r="L282" s="3">
        <v>5</v>
      </c>
    </row>
    <row r="283" spans="1:12" x14ac:dyDescent="0.2">
      <c r="A283" s="45">
        <v>2027</v>
      </c>
      <c r="B283" s="45">
        <v>6</v>
      </c>
      <c r="C283" s="164">
        <f t="shared" si="38"/>
        <v>91096.454853119591</v>
      </c>
      <c r="D283" s="306">
        <f t="shared" si="42"/>
        <v>83664.766335319175</v>
      </c>
      <c r="E283" s="306">
        <f t="shared" si="41"/>
        <v>91096.454853119591</v>
      </c>
      <c r="F283" s="173">
        <f t="shared" si="39"/>
        <v>147.46957294546391</v>
      </c>
      <c r="G283" s="164">
        <f t="shared" si="40"/>
        <v>157.7782177555232</v>
      </c>
      <c r="H283" s="14">
        <f t="shared" si="44"/>
        <v>0.80190317625917673</v>
      </c>
      <c r="I283" s="1">
        <v>720</v>
      </c>
      <c r="J283" s="172">
        <f t="shared" si="43"/>
        <v>0.93466370100572116</v>
      </c>
      <c r="K283" s="3">
        <v>2027</v>
      </c>
      <c r="L283" s="3">
        <v>6</v>
      </c>
    </row>
    <row r="284" spans="1:12" x14ac:dyDescent="0.2">
      <c r="A284" s="45">
        <v>2027</v>
      </c>
      <c r="B284" s="45">
        <v>7</v>
      </c>
      <c r="C284" s="164">
        <f t="shared" si="38"/>
        <v>99309.324914329263</v>
      </c>
      <c r="D284" s="306">
        <f t="shared" si="42"/>
        <v>91096.454853119591</v>
      </c>
      <c r="E284" s="306">
        <f t="shared" si="41"/>
        <v>99309.324914329263</v>
      </c>
      <c r="F284" s="173">
        <f t="shared" si="39"/>
        <v>163.45110584221104</v>
      </c>
      <c r="G284" s="164">
        <f t="shared" si="40"/>
        <v>166.35650482925735</v>
      </c>
      <c r="H284" s="14">
        <f t="shared" si="44"/>
        <v>0.80237484887943022</v>
      </c>
      <c r="I284" s="1">
        <v>744</v>
      </c>
      <c r="J284" s="172">
        <f t="shared" si="43"/>
        <v>0.98253510441308978</v>
      </c>
      <c r="K284" s="3">
        <v>2027</v>
      </c>
      <c r="L284" s="3">
        <v>7</v>
      </c>
    </row>
    <row r="285" spans="1:12" x14ac:dyDescent="0.2">
      <c r="A285" s="45">
        <v>2027</v>
      </c>
      <c r="B285" s="45">
        <v>8</v>
      </c>
      <c r="C285" s="164">
        <f t="shared" si="38"/>
        <v>98546.926456699395</v>
      </c>
      <c r="D285" s="306">
        <f t="shared" si="42"/>
        <v>99309.324914329263</v>
      </c>
      <c r="E285" s="306">
        <f t="shared" si="41"/>
        <v>98546.926456699395</v>
      </c>
      <c r="F285" s="173">
        <f t="shared" si="39"/>
        <v>162.18576089935604</v>
      </c>
      <c r="G285" s="164">
        <f t="shared" si="40"/>
        <v>164.78276289465362</v>
      </c>
      <c r="H285" s="14">
        <f t="shared" si="44"/>
        <v>0.80381918585408996</v>
      </c>
      <c r="I285" s="1">
        <v>744</v>
      </c>
      <c r="J285" s="172">
        <f t="shared" si="43"/>
        <v>0.98423984432790557</v>
      </c>
      <c r="K285" s="3">
        <v>2027</v>
      </c>
      <c r="L285" s="3">
        <v>8</v>
      </c>
    </row>
    <row r="286" spans="1:12" x14ac:dyDescent="0.2">
      <c r="A286" s="45">
        <v>2027</v>
      </c>
      <c r="B286" s="45">
        <v>9</v>
      </c>
      <c r="C286" s="164">
        <f t="shared" si="38"/>
        <v>84396.204015317941</v>
      </c>
      <c r="D286" s="306">
        <f t="shared" si="42"/>
        <v>98546.926456699395</v>
      </c>
      <c r="E286" s="306">
        <f t="shared" si="41"/>
        <v>84396.204015317941</v>
      </c>
      <c r="F286" s="173">
        <f t="shared" si="39"/>
        <v>150.55632330952025</v>
      </c>
      <c r="G286" s="164">
        <f t="shared" si="40"/>
        <v>155.5035774193401</v>
      </c>
      <c r="H286" s="14">
        <f t="shared" si="44"/>
        <v>0.7537894109354204</v>
      </c>
      <c r="I286" s="1">
        <v>720</v>
      </c>
      <c r="J286" s="172">
        <f t="shared" si="43"/>
        <v>0.9681855929495512</v>
      </c>
      <c r="K286" s="3">
        <v>2027</v>
      </c>
      <c r="L286" s="3">
        <v>9</v>
      </c>
    </row>
    <row r="287" spans="1:12" x14ac:dyDescent="0.2">
      <c r="A287" s="45">
        <v>2027</v>
      </c>
      <c r="B287" s="45">
        <v>10</v>
      </c>
      <c r="C287" s="164">
        <f t="shared" si="38"/>
        <v>77946.700844952589</v>
      </c>
      <c r="D287" s="306">
        <f t="shared" si="42"/>
        <v>84396.204015317941</v>
      </c>
      <c r="E287" s="306">
        <f t="shared" si="41"/>
        <v>77946.700844952589</v>
      </c>
      <c r="F287" s="173">
        <f t="shared" si="39"/>
        <v>138.40002497107395</v>
      </c>
      <c r="G287" s="164">
        <f t="shared" si="40"/>
        <v>140.47816386461201</v>
      </c>
      <c r="H287" s="14">
        <f t="shared" si="44"/>
        <v>0.74578901194304437</v>
      </c>
      <c r="I287" s="1">
        <v>744</v>
      </c>
      <c r="J287" s="172">
        <f t="shared" si="43"/>
        <v>0.98520667670784112</v>
      </c>
      <c r="K287" s="3">
        <v>2027</v>
      </c>
      <c r="L287" s="3">
        <v>10</v>
      </c>
    </row>
    <row r="288" spans="1:12" x14ac:dyDescent="0.2">
      <c r="A288" s="45">
        <v>2027</v>
      </c>
      <c r="B288" s="45">
        <v>11</v>
      </c>
      <c r="C288" s="164">
        <f t="shared" si="38"/>
        <v>64357.31893593241</v>
      </c>
      <c r="D288" s="306">
        <f t="shared" si="42"/>
        <v>77946.700844952589</v>
      </c>
      <c r="E288" s="306">
        <f t="shared" si="41"/>
        <v>64357.31893593241</v>
      </c>
      <c r="F288" s="173">
        <f t="shared" si="39"/>
        <v>122.94646818832963</v>
      </c>
      <c r="G288" s="164">
        <f t="shared" si="40"/>
        <v>125.47826088000802</v>
      </c>
      <c r="H288" s="14">
        <f t="shared" si="44"/>
        <v>0.71235578626860308</v>
      </c>
      <c r="I288" s="1">
        <v>720</v>
      </c>
      <c r="J288" s="172">
        <f t="shared" si="43"/>
        <v>0.97982285796820623</v>
      </c>
      <c r="K288" s="3">
        <v>2027</v>
      </c>
      <c r="L288" s="3">
        <v>11</v>
      </c>
    </row>
    <row r="289" spans="1:12" x14ac:dyDescent="0.2">
      <c r="A289" s="45">
        <v>2027</v>
      </c>
      <c r="B289" s="45">
        <v>12</v>
      </c>
      <c r="C289" s="164">
        <f t="shared" si="38"/>
        <v>66232.44971591061</v>
      </c>
      <c r="D289" s="306">
        <f t="shared" si="42"/>
        <v>64357.31893593241</v>
      </c>
      <c r="E289" s="306">
        <f t="shared" si="41"/>
        <v>66232.44971591061</v>
      </c>
      <c r="F289" s="173">
        <f t="shared" si="39"/>
        <v>118.29109358510483</v>
      </c>
      <c r="G289" s="164">
        <f t="shared" si="40"/>
        <v>130.24885078574806</v>
      </c>
      <c r="H289" s="14">
        <f t="shared" si="44"/>
        <v>0.68347712318513654</v>
      </c>
      <c r="I289" s="1">
        <v>744</v>
      </c>
      <c r="J289" s="172">
        <f t="shared" si="43"/>
        <v>0.90819299265593478</v>
      </c>
      <c r="K289" s="3">
        <v>2027</v>
      </c>
      <c r="L289" s="3">
        <v>12</v>
      </c>
    </row>
    <row r="290" spans="1:12" x14ac:dyDescent="0.2">
      <c r="A290" s="45">
        <v>2028</v>
      </c>
      <c r="B290" s="45">
        <v>1</v>
      </c>
      <c r="C290" s="164">
        <f t="shared" si="38"/>
        <v>66250.687148448269</v>
      </c>
      <c r="D290" s="306">
        <f t="shared" si="42"/>
        <v>66232.44971591061</v>
      </c>
      <c r="E290" s="306">
        <f t="shared" si="41"/>
        <v>66250.687148448269</v>
      </c>
      <c r="F290" s="173">
        <f t="shared" si="39"/>
        <v>111.22736302993376</v>
      </c>
      <c r="G290" s="164">
        <f t="shared" si="40"/>
        <v>130.08036200933591</v>
      </c>
      <c r="H290" s="14">
        <f t="shared" si="44"/>
        <v>0.68455085099597346</v>
      </c>
      <c r="I290" s="1">
        <v>744</v>
      </c>
      <c r="J290" s="172">
        <f t="shared" si="43"/>
        <v>0.85506652435323738</v>
      </c>
      <c r="K290" s="3">
        <v>2028</v>
      </c>
      <c r="L290" s="3">
        <v>1</v>
      </c>
    </row>
    <row r="291" spans="1:12" x14ac:dyDescent="0.2">
      <c r="A291" s="45">
        <v>2028</v>
      </c>
      <c r="B291" s="45">
        <v>2</v>
      </c>
      <c r="C291" s="164">
        <f t="shared" si="38"/>
        <v>62749.547660222495</v>
      </c>
      <c r="D291" s="306">
        <f t="shared" si="42"/>
        <v>66250.687148448269</v>
      </c>
      <c r="E291" s="306">
        <f t="shared" si="41"/>
        <v>62749.547660222495</v>
      </c>
      <c r="F291" s="173">
        <f t="shared" si="39"/>
        <v>122.19987600932232</v>
      </c>
      <c r="G291" s="164">
        <f t="shared" si="40"/>
        <v>128.63134030702747</v>
      </c>
      <c r="H291" s="14">
        <f t="shared" si="44"/>
        <v>0.70089758723141082</v>
      </c>
      <c r="I291" s="1">
        <v>696</v>
      </c>
      <c r="J291" s="172">
        <f t="shared" si="43"/>
        <v>0.95000079854292108</v>
      </c>
      <c r="K291" s="3">
        <v>2028</v>
      </c>
      <c r="L291" s="3">
        <v>2</v>
      </c>
    </row>
    <row r="292" spans="1:12" x14ac:dyDescent="0.2">
      <c r="A292" s="45">
        <v>2028</v>
      </c>
      <c r="B292" s="45">
        <v>3</v>
      </c>
      <c r="C292" s="164">
        <f t="shared" si="38"/>
        <v>70659.485172683053</v>
      </c>
      <c r="D292" s="306">
        <f t="shared" si="42"/>
        <v>62749.547660222495</v>
      </c>
      <c r="E292" s="306">
        <f t="shared" si="41"/>
        <v>70659.485172683053</v>
      </c>
      <c r="F292" s="173">
        <f t="shared" si="39"/>
        <v>114.20745511402509</v>
      </c>
      <c r="G292" s="164">
        <f t="shared" si="40"/>
        <v>136.1550713761965</v>
      </c>
      <c r="H292" s="14">
        <f t="shared" si="44"/>
        <v>0.6975313173973583</v>
      </c>
      <c r="I292" s="1">
        <v>744</v>
      </c>
      <c r="J292" s="172">
        <f t="shared" si="43"/>
        <v>0.83880426898290006</v>
      </c>
      <c r="K292" s="3">
        <v>2028</v>
      </c>
      <c r="L292" s="3">
        <v>3</v>
      </c>
    </row>
    <row r="293" spans="1:12" x14ac:dyDescent="0.2">
      <c r="A293" s="45">
        <v>2028</v>
      </c>
      <c r="B293" s="45">
        <v>4</v>
      </c>
      <c r="C293" s="164">
        <f t="shared" si="38"/>
        <v>74072.533810413457</v>
      </c>
      <c r="D293" s="306">
        <f t="shared" si="42"/>
        <v>70659.485172683053</v>
      </c>
      <c r="E293" s="306">
        <f t="shared" si="41"/>
        <v>74072.533810413457</v>
      </c>
      <c r="F293" s="173">
        <f t="shared" si="39"/>
        <v>136.40452874391985</v>
      </c>
      <c r="G293" s="164">
        <f t="shared" si="40"/>
        <v>141.4534020885927</v>
      </c>
      <c r="H293" s="14">
        <f t="shared" si="44"/>
        <v>0.72729618137212892</v>
      </c>
      <c r="I293" s="1">
        <v>720</v>
      </c>
      <c r="J293" s="172">
        <f t="shared" si="43"/>
        <v>0.96430716214580181</v>
      </c>
      <c r="K293" s="3">
        <v>2028</v>
      </c>
      <c r="L293" s="3">
        <v>4</v>
      </c>
    </row>
    <row r="294" spans="1:12" x14ac:dyDescent="0.2">
      <c r="A294" s="45">
        <v>2028</v>
      </c>
      <c r="B294" s="45">
        <v>5</v>
      </c>
      <c r="C294" s="164">
        <f t="shared" si="38"/>
        <v>84719.679552718691</v>
      </c>
      <c r="D294" s="306">
        <f t="shared" si="42"/>
        <v>74072.533810413457</v>
      </c>
      <c r="E294" s="306">
        <f t="shared" si="41"/>
        <v>84719.679552718691</v>
      </c>
      <c r="F294" s="173">
        <f t="shared" si="39"/>
        <v>147.66030961726287</v>
      </c>
      <c r="G294" s="164">
        <f t="shared" si="40"/>
        <v>155.34400030923348</v>
      </c>
      <c r="H294" s="14">
        <f t="shared" si="44"/>
        <v>0.73302178910385452</v>
      </c>
      <c r="I294" s="1">
        <v>744</v>
      </c>
      <c r="J294" s="172">
        <f t="shared" si="43"/>
        <v>0.95053757675433115</v>
      </c>
      <c r="K294" s="3">
        <v>2028</v>
      </c>
      <c r="L294" s="3">
        <v>5</v>
      </c>
    </row>
    <row r="295" spans="1:12" x14ac:dyDescent="0.2">
      <c r="A295" s="45">
        <v>2028</v>
      </c>
      <c r="B295" s="45">
        <v>6</v>
      </c>
      <c r="C295" s="164">
        <f t="shared" si="38"/>
        <v>92245.072825679745</v>
      </c>
      <c r="D295" s="306">
        <f t="shared" si="42"/>
        <v>84719.679552718691</v>
      </c>
      <c r="E295" s="306">
        <f t="shared" si="41"/>
        <v>92245.072825679745</v>
      </c>
      <c r="F295" s="173">
        <f t="shared" si="39"/>
        <v>148.22166776748577</v>
      </c>
      <c r="G295" s="164">
        <f t="shared" si="40"/>
        <v>158.58288666607638</v>
      </c>
      <c r="H295" s="14">
        <f t="shared" si="44"/>
        <v>0.80789396255667778</v>
      </c>
      <c r="I295" s="1">
        <v>720</v>
      </c>
      <c r="J295" s="172">
        <f t="shared" si="43"/>
        <v>0.93466370100572116</v>
      </c>
      <c r="K295" s="3">
        <v>2028</v>
      </c>
      <c r="L295" s="3">
        <v>6</v>
      </c>
    </row>
    <row r="296" spans="1:12" x14ac:dyDescent="0.2">
      <c r="A296" s="45">
        <v>2028</v>
      </c>
      <c r="B296" s="45">
        <v>7</v>
      </c>
      <c r="C296" s="164">
        <f t="shared" si="38"/>
        <v>100561.49741240655</v>
      </c>
      <c r="D296" s="306">
        <f t="shared" si="42"/>
        <v>92245.072825679745</v>
      </c>
      <c r="E296" s="306">
        <f t="shared" si="41"/>
        <v>100561.49741240655</v>
      </c>
      <c r="F296" s="173">
        <f t="shared" si="39"/>
        <v>164.28436986740553</v>
      </c>
      <c r="G296" s="164">
        <f t="shared" si="40"/>
        <v>167.20458040584677</v>
      </c>
      <c r="H296" s="14">
        <f t="shared" si="44"/>
        <v>0.80837081523478627</v>
      </c>
      <c r="I296" s="1">
        <v>744</v>
      </c>
      <c r="J296" s="172">
        <f t="shared" si="43"/>
        <v>0.98253510441308978</v>
      </c>
      <c r="K296" s="3">
        <v>2028</v>
      </c>
      <c r="L296" s="3">
        <v>7</v>
      </c>
    </row>
    <row r="297" spans="1:12" x14ac:dyDescent="0.2">
      <c r="A297" s="45">
        <v>2028</v>
      </c>
      <c r="B297" s="45">
        <v>8</v>
      </c>
      <c r="C297" s="164">
        <f t="shared" si="38"/>
        <v>99789.486016796829</v>
      </c>
      <c r="D297" s="306">
        <f t="shared" si="42"/>
        <v>100561.49741240655</v>
      </c>
      <c r="E297" s="306">
        <f t="shared" si="41"/>
        <v>99789.486016796829</v>
      </c>
      <c r="F297" s="173">
        <f t="shared" si="39"/>
        <v>163.01290827994279</v>
      </c>
      <c r="G297" s="164">
        <f t="shared" si="40"/>
        <v>165.62315498541636</v>
      </c>
      <c r="H297" s="14">
        <f t="shared" si="44"/>
        <v>0.80982428610415624</v>
      </c>
      <c r="I297" s="1">
        <v>744</v>
      </c>
      <c r="J297" s="172">
        <f t="shared" si="43"/>
        <v>0.98423984432790557</v>
      </c>
      <c r="K297" s="3">
        <v>2028</v>
      </c>
      <c r="L297" s="3">
        <v>8</v>
      </c>
    </row>
    <row r="298" spans="1:12" x14ac:dyDescent="0.2">
      <c r="A298" s="45">
        <v>2028</v>
      </c>
      <c r="B298" s="45">
        <v>9</v>
      </c>
      <c r="C298" s="164">
        <f t="shared" si="38"/>
        <v>85460.339792106926</v>
      </c>
      <c r="D298" s="306">
        <f t="shared" si="42"/>
        <v>99789.486016796829</v>
      </c>
      <c r="E298" s="306">
        <f t="shared" si="41"/>
        <v>85460.339792106926</v>
      </c>
      <c r="F298" s="173">
        <f t="shared" si="39"/>
        <v>151.32416055839875</v>
      </c>
      <c r="G298" s="164">
        <f t="shared" si="40"/>
        <v>156.2966456641787</v>
      </c>
      <c r="H298" s="14">
        <f t="shared" si="44"/>
        <v>0.75942075323200442</v>
      </c>
      <c r="I298" s="1">
        <v>720</v>
      </c>
      <c r="J298" s="172">
        <f t="shared" si="43"/>
        <v>0.9681855929495512</v>
      </c>
      <c r="K298" s="3">
        <v>2028</v>
      </c>
      <c r="L298" s="3">
        <v>9</v>
      </c>
    </row>
    <row r="299" spans="1:12" x14ac:dyDescent="0.2">
      <c r="A299" s="45">
        <v>2028</v>
      </c>
      <c r="B299" s="45">
        <v>10</v>
      </c>
      <c r="C299" s="164">
        <f t="shared" si="38"/>
        <v>78929.5160558918</v>
      </c>
      <c r="D299" s="306">
        <f t="shared" si="42"/>
        <v>85460.339792106926</v>
      </c>
      <c r="E299" s="306">
        <f t="shared" si="41"/>
        <v>78929.5160558918</v>
      </c>
      <c r="F299" s="173">
        <f t="shared" si="39"/>
        <v>139.10586509842648</v>
      </c>
      <c r="G299" s="164">
        <f t="shared" si="40"/>
        <v>141.19460250032159</v>
      </c>
      <c r="H299" s="14">
        <f t="shared" si="44"/>
        <v>0.75136058557668095</v>
      </c>
      <c r="I299" s="1">
        <v>744</v>
      </c>
      <c r="J299" s="172">
        <f t="shared" si="43"/>
        <v>0.98520667670784112</v>
      </c>
      <c r="K299" s="3">
        <v>2028</v>
      </c>
      <c r="L299" s="3">
        <v>10</v>
      </c>
    </row>
    <row r="300" spans="1:12" x14ac:dyDescent="0.2">
      <c r="A300" s="45">
        <v>2028</v>
      </c>
      <c r="B300" s="45">
        <v>11</v>
      </c>
      <c r="C300" s="164">
        <f t="shared" si="38"/>
        <v>65168.788200184099</v>
      </c>
      <c r="D300" s="306">
        <f t="shared" si="42"/>
        <v>78929.5160558918</v>
      </c>
      <c r="E300" s="306">
        <f t="shared" si="41"/>
        <v>65168.788200184099</v>
      </c>
      <c r="F300" s="173">
        <f t="shared" si="39"/>
        <v>123.57349517609012</v>
      </c>
      <c r="G300" s="164">
        <f t="shared" si="40"/>
        <v>126.11820001049607</v>
      </c>
      <c r="H300" s="14">
        <f t="shared" si="44"/>
        <v>0.71767758995970632</v>
      </c>
      <c r="I300" s="1">
        <v>720</v>
      </c>
      <c r="J300" s="172">
        <f t="shared" si="43"/>
        <v>0.97982285796820623</v>
      </c>
      <c r="K300" s="3">
        <v>2028</v>
      </c>
      <c r="L300" s="3">
        <v>11</v>
      </c>
    </row>
    <row r="301" spans="1:12" x14ac:dyDescent="0.2">
      <c r="A301" s="45">
        <v>2028</v>
      </c>
      <c r="B301" s="45">
        <v>12</v>
      </c>
      <c r="C301" s="164">
        <f t="shared" si="38"/>
        <v>67067.562149572739</v>
      </c>
      <c r="D301" s="306">
        <f t="shared" si="42"/>
        <v>65168.788200184099</v>
      </c>
      <c r="E301" s="306">
        <f t="shared" si="41"/>
        <v>67067.562149572739</v>
      </c>
      <c r="F301" s="173">
        <f t="shared" si="39"/>
        <v>118.89437816238889</v>
      </c>
      <c r="G301" s="164">
        <f t="shared" si="40"/>
        <v>130.91311992475539</v>
      </c>
      <c r="H301" s="14">
        <f t="shared" si="44"/>
        <v>0.6885831827512473</v>
      </c>
      <c r="I301" s="1">
        <v>744</v>
      </c>
      <c r="J301" s="172">
        <f t="shared" si="43"/>
        <v>0.90819299265593478</v>
      </c>
      <c r="K301" s="3">
        <v>2028</v>
      </c>
      <c r="L301" s="3">
        <v>12</v>
      </c>
    </row>
    <row r="302" spans="1:12" x14ac:dyDescent="0.2">
      <c r="A302" s="45">
        <v>2029</v>
      </c>
      <c r="B302" s="45">
        <v>1</v>
      </c>
      <c r="C302" s="164">
        <f t="shared" si="38"/>
        <v>67086.029534448506</v>
      </c>
      <c r="D302" s="306">
        <f t="shared" si="42"/>
        <v>67067.562149572739</v>
      </c>
      <c r="E302" s="306">
        <f t="shared" si="41"/>
        <v>67086.029534448506</v>
      </c>
      <c r="F302" s="173">
        <f t="shared" si="39"/>
        <v>111.79462258138643</v>
      </c>
      <c r="G302" s="164">
        <f t="shared" si="40"/>
        <v>130.74377185558353</v>
      </c>
      <c r="H302" s="14">
        <f t="shared" si="44"/>
        <v>0.68966493207147217</v>
      </c>
      <c r="I302" s="1">
        <v>744</v>
      </c>
      <c r="J302" s="172">
        <f t="shared" si="43"/>
        <v>0.85506652435323738</v>
      </c>
      <c r="K302" s="3">
        <v>2029</v>
      </c>
      <c r="L302" s="3">
        <v>1</v>
      </c>
    </row>
    <row r="303" spans="1:12" x14ac:dyDescent="0.2">
      <c r="A303" s="45">
        <v>2029</v>
      </c>
      <c r="B303" s="45">
        <v>2</v>
      </c>
      <c r="C303" s="164">
        <f t="shared" si="38"/>
        <v>63540.744840494364</v>
      </c>
      <c r="D303" s="306">
        <f t="shared" si="42"/>
        <v>67086.029534448506</v>
      </c>
      <c r="E303" s="306">
        <f t="shared" si="41"/>
        <v>63540.744840494364</v>
      </c>
      <c r="F303" s="173">
        <f t="shared" si="39"/>
        <v>122.8230953769699</v>
      </c>
      <c r="G303" s="164">
        <f t="shared" si="40"/>
        <v>129.28736014259334</v>
      </c>
      <c r="H303" s="14">
        <f t="shared" si="44"/>
        <v>0.73135285396714866</v>
      </c>
      <c r="I303" s="1">
        <v>672</v>
      </c>
      <c r="J303" s="172">
        <f t="shared" si="43"/>
        <v>0.95000079854292108</v>
      </c>
      <c r="K303" s="3">
        <v>2029</v>
      </c>
      <c r="L303" s="3">
        <v>2</v>
      </c>
    </row>
    <row r="304" spans="1:12" x14ac:dyDescent="0.2">
      <c r="A304" s="45">
        <v>2029</v>
      </c>
      <c r="B304" s="45">
        <v>3</v>
      </c>
      <c r="C304" s="164">
        <f t="shared" si="38"/>
        <v>71550.417259250564</v>
      </c>
      <c r="D304" s="306">
        <f t="shared" si="42"/>
        <v>63540.744840494364</v>
      </c>
      <c r="E304" s="306">
        <f t="shared" si="41"/>
        <v>71550.417259250564</v>
      </c>
      <c r="F304" s="173">
        <f t="shared" si="39"/>
        <v>114.78991313510664</v>
      </c>
      <c r="G304" s="164">
        <f t="shared" si="40"/>
        <v>136.84946224021513</v>
      </c>
      <c r="H304" s="14">
        <f t="shared" si="44"/>
        <v>0.70274237177656096</v>
      </c>
      <c r="I304" s="1">
        <v>744</v>
      </c>
      <c r="J304" s="172">
        <f t="shared" si="43"/>
        <v>0.83880426898290006</v>
      </c>
      <c r="K304" s="3">
        <v>2029</v>
      </c>
      <c r="L304" s="3">
        <v>3</v>
      </c>
    </row>
    <row r="305" spans="1:12" x14ac:dyDescent="0.2">
      <c r="A305" s="45">
        <v>2029</v>
      </c>
      <c r="B305" s="45">
        <v>4</v>
      </c>
      <c r="C305" s="164">
        <f t="shared" si="38"/>
        <v>75006.500381833728</v>
      </c>
      <c r="D305" s="306">
        <f t="shared" si="42"/>
        <v>71550.417259250564</v>
      </c>
      <c r="E305" s="306">
        <f t="shared" si="41"/>
        <v>75006.500381833728</v>
      </c>
      <c r="F305" s="173">
        <f t="shared" si="39"/>
        <v>137.10019184051387</v>
      </c>
      <c r="G305" s="164">
        <f t="shared" si="40"/>
        <v>142.17481443924456</v>
      </c>
      <c r="H305" s="14">
        <f t="shared" si="44"/>
        <v>0.73272960042642699</v>
      </c>
      <c r="I305" s="1">
        <v>720</v>
      </c>
      <c r="J305" s="172">
        <f t="shared" si="43"/>
        <v>0.96430716214580181</v>
      </c>
      <c r="K305" s="3">
        <v>2029</v>
      </c>
      <c r="L305" s="3">
        <v>4</v>
      </c>
    </row>
    <row r="306" spans="1:12" x14ac:dyDescent="0.2">
      <c r="A306" s="45">
        <v>2029</v>
      </c>
      <c r="B306" s="45">
        <v>5</v>
      </c>
      <c r="C306" s="164">
        <f t="shared" si="38"/>
        <v>85787.893971388345</v>
      </c>
      <c r="D306" s="306">
        <f t="shared" si="42"/>
        <v>75006.500381833728</v>
      </c>
      <c r="E306" s="306">
        <f t="shared" si="41"/>
        <v>85787.893971388345</v>
      </c>
      <c r="F306" s="173">
        <f t="shared" si="39"/>
        <v>148.41337719631093</v>
      </c>
      <c r="G306" s="164">
        <f t="shared" si="40"/>
        <v>156.13625471081062</v>
      </c>
      <c r="H306" s="14">
        <f t="shared" si="44"/>
        <v>0.73849798251465815</v>
      </c>
      <c r="I306" s="1">
        <v>744</v>
      </c>
      <c r="J306" s="172">
        <f t="shared" si="43"/>
        <v>0.95053757675433115</v>
      </c>
      <c r="K306" s="3">
        <v>2029</v>
      </c>
      <c r="L306" s="3">
        <v>5</v>
      </c>
    </row>
    <row r="307" spans="1:12" x14ac:dyDescent="0.2">
      <c r="A307" s="45">
        <v>2029</v>
      </c>
      <c r="B307" s="45">
        <v>6</v>
      </c>
      <c r="C307" s="164">
        <f t="shared" si="38"/>
        <v>93408.173505047918</v>
      </c>
      <c r="D307" s="306">
        <f t="shared" si="42"/>
        <v>85787.893971388345</v>
      </c>
      <c r="E307" s="306">
        <f t="shared" si="41"/>
        <v>93408.173505047918</v>
      </c>
      <c r="F307" s="173">
        <f t="shared" si="39"/>
        <v>148.97759827309997</v>
      </c>
      <c r="G307" s="164">
        <f t="shared" si="40"/>
        <v>159.39165938807338</v>
      </c>
      <c r="H307" s="14">
        <f t="shared" si="44"/>
        <v>0.81392950428291977</v>
      </c>
      <c r="I307" s="1">
        <v>720</v>
      </c>
      <c r="J307" s="172">
        <f t="shared" si="43"/>
        <v>0.93466370100572116</v>
      </c>
      <c r="K307" s="3">
        <v>2029</v>
      </c>
      <c r="L307" s="3">
        <v>6</v>
      </c>
    </row>
    <row r="308" spans="1:12" x14ac:dyDescent="0.2">
      <c r="A308" s="45">
        <v>2029</v>
      </c>
      <c r="B308" s="45">
        <v>7</v>
      </c>
      <c r="C308" s="164">
        <f t="shared" si="38"/>
        <v>101829.45831672156</v>
      </c>
      <c r="D308" s="306">
        <f t="shared" si="42"/>
        <v>93408.173505047918</v>
      </c>
      <c r="E308" s="306">
        <f t="shared" si="41"/>
        <v>101829.45831672156</v>
      </c>
      <c r="F308" s="173">
        <f t="shared" si="39"/>
        <v>165.12188182308728</v>
      </c>
      <c r="G308" s="164">
        <f t="shared" si="40"/>
        <v>168.05697942133236</v>
      </c>
      <c r="H308" s="14">
        <f t="shared" si="44"/>
        <v>0.81441158809496317</v>
      </c>
      <c r="I308" s="1">
        <v>744</v>
      </c>
      <c r="J308" s="172">
        <f t="shared" si="43"/>
        <v>0.98253510441308978</v>
      </c>
      <c r="K308" s="3">
        <v>2029</v>
      </c>
      <c r="L308" s="3">
        <v>7</v>
      </c>
    </row>
    <row r="309" spans="1:12" x14ac:dyDescent="0.2">
      <c r="A309" s="45">
        <v>2029</v>
      </c>
      <c r="B309" s="45">
        <v>8</v>
      </c>
      <c r="C309" s="164">
        <f t="shared" si="38"/>
        <v>101047.71277541484</v>
      </c>
      <c r="D309" s="306">
        <f t="shared" si="42"/>
        <v>101829.45831672156</v>
      </c>
      <c r="E309" s="306">
        <f t="shared" si="41"/>
        <v>101047.71277541484</v>
      </c>
      <c r="F309" s="173">
        <f t="shared" si="39"/>
        <v>163.8442741121705</v>
      </c>
      <c r="G309" s="164">
        <f t="shared" si="40"/>
        <v>166.46783307584201</v>
      </c>
      <c r="H309" s="14">
        <f t="shared" si="44"/>
        <v>0.81587424871835623</v>
      </c>
      <c r="I309" s="1">
        <v>744</v>
      </c>
      <c r="J309" s="172">
        <f t="shared" si="43"/>
        <v>0.98423984432790557</v>
      </c>
      <c r="K309" s="3">
        <v>2029</v>
      </c>
      <c r="L309" s="3">
        <v>8</v>
      </c>
    </row>
    <row r="310" spans="1:12" x14ac:dyDescent="0.2">
      <c r="A310" s="45">
        <v>2029</v>
      </c>
      <c r="B310" s="45">
        <v>9</v>
      </c>
      <c r="C310" s="164">
        <f t="shared" si="38"/>
        <v>86537.893055673369</v>
      </c>
      <c r="D310" s="306">
        <f t="shared" si="42"/>
        <v>101047.71277541484</v>
      </c>
      <c r="E310" s="306">
        <f t="shared" si="41"/>
        <v>86537.893055673369</v>
      </c>
      <c r="F310" s="173">
        <f t="shared" si="39"/>
        <v>152.09591377724655</v>
      </c>
      <c r="G310" s="164">
        <f t="shared" si="40"/>
        <v>157.09375855706597</v>
      </c>
      <c r="H310" s="14">
        <f t="shared" si="44"/>
        <v>0.76509416565533916</v>
      </c>
      <c r="I310" s="1">
        <v>720</v>
      </c>
      <c r="J310" s="172">
        <f t="shared" si="43"/>
        <v>0.9681855929495512</v>
      </c>
      <c r="K310" s="3">
        <v>2029</v>
      </c>
      <c r="L310" s="3">
        <v>9</v>
      </c>
    </row>
    <row r="311" spans="1:12" x14ac:dyDescent="0.2">
      <c r="A311" s="45">
        <v>2029</v>
      </c>
      <c r="B311" s="45">
        <v>10</v>
      </c>
      <c r="C311" s="164">
        <f t="shared" si="38"/>
        <v>79924.723397971684</v>
      </c>
      <c r="D311" s="306">
        <f t="shared" si="42"/>
        <v>86537.893055673369</v>
      </c>
      <c r="E311" s="306">
        <f t="shared" si="41"/>
        <v>79924.723397971684</v>
      </c>
      <c r="F311" s="173">
        <f t="shared" si="39"/>
        <v>139.81530501042852</v>
      </c>
      <c r="G311" s="164">
        <f t="shared" si="40"/>
        <v>141.9146949730733</v>
      </c>
      <c r="H311" s="14">
        <f t="shared" si="44"/>
        <v>0.75697378282270367</v>
      </c>
      <c r="I311" s="1">
        <v>744</v>
      </c>
      <c r="J311" s="172">
        <f t="shared" si="43"/>
        <v>0.98520667670784112</v>
      </c>
      <c r="K311" s="3">
        <v>2029</v>
      </c>
      <c r="L311" s="3">
        <v>10</v>
      </c>
    </row>
    <row r="312" spans="1:12" x14ac:dyDescent="0.2">
      <c r="A312" s="45">
        <v>2029</v>
      </c>
      <c r="B312" s="45">
        <v>11</v>
      </c>
      <c r="C312" s="164">
        <f t="shared" si="38"/>
        <v>65990.489126936853</v>
      </c>
      <c r="D312" s="306">
        <f t="shared" si="42"/>
        <v>79924.723397971684</v>
      </c>
      <c r="E312" s="306">
        <f t="shared" si="41"/>
        <v>65990.489126936853</v>
      </c>
      <c r="F312" s="173">
        <f t="shared" si="39"/>
        <v>124.20372000148818</v>
      </c>
      <c r="G312" s="164">
        <f t="shared" si="40"/>
        <v>126.7614028305496</v>
      </c>
      <c r="H312" s="14">
        <f t="shared" si="44"/>
        <v>0.72303915130432017</v>
      </c>
      <c r="I312" s="1">
        <v>720</v>
      </c>
      <c r="J312" s="172">
        <f t="shared" si="43"/>
        <v>0.97982285796820623</v>
      </c>
      <c r="K312" s="3">
        <v>2029</v>
      </c>
      <c r="L312" s="3">
        <v>11</v>
      </c>
    </row>
    <row r="313" spans="1:12" x14ac:dyDescent="0.2">
      <c r="A313" s="45">
        <v>2029</v>
      </c>
      <c r="B313" s="45">
        <v>12</v>
      </c>
      <c r="C313" s="164">
        <f t="shared" si="38"/>
        <v>67913.204357988012</v>
      </c>
      <c r="D313" s="306">
        <f t="shared" si="42"/>
        <v>65990.489126936853</v>
      </c>
      <c r="E313" s="306">
        <f t="shared" si="41"/>
        <v>67913.204357988012</v>
      </c>
      <c r="F313" s="173">
        <f t="shared" si="39"/>
        <v>119.50073949101707</v>
      </c>
      <c r="G313" s="164">
        <f t="shared" si="40"/>
        <v>131.58077683637165</v>
      </c>
      <c r="H313" s="14">
        <f t="shared" si="44"/>
        <v>0.69372738820901747</v>
      </c>
      <c r="I313" s="1">
        <v>744</v>
      </c>
      <c r="J313" s="172">
        <f t="shared" si="43"/>
        <v>0.90819299265593478</v>
      </c>
      <c r="K313" s="3">
        <v>2029</v>
      </c>
      <c r="L313" s="3">
        <v>12</v>
      </c>
    </row>
    <row r="314" spans="1:12" x14ac:dyDescent="0.2">
      <c r="A314" s="45">
        <v>2030</v>
      </c>
      <c r="B314" s="45">
        <v>1</v>
      </c>
      <c r="C314" s="164">
        <f t="shared" si="38"/>
        <v>67931.904594627427</v>
      </c>
      <c r="D314" s="306">
        <f t="shared" si="42"/>
        <v>67913.204357988012</v>
      </c>
      <c r="E314" s="306">
        <f t="shared" si="41"/>
        <v>67931.904594627427</v>
      </c>
      <c r="F314" s="173">
        <f t="shared" si="39"/>
        <v>112.36477515655152</v>
      </c>
      <c r="G314" s="164">
        <f t="shared" si="40"/>
        <v>131.41056509204702</v>
      </c>
      <c r="H314" s="14">
        <f t="shared" si="44"/>
        <v>0.6948172189650027</v>
      </c>
      <c r="I314" s="1">
        <v>744</v>
      </c>
      <c r="J314" s="172">
        <f t="shared" si="43"/>
        <v>0.85506652435323738</v>
      </c>
      <c r="K314" s="3">
        <v>2030</v>
      </c>
      <c r="L314" s="3">
        <v>1</v>
      </c>
    </row>
    <row r="315" spans="1:12" x14ac:dyDescent="0.2">
      <c r="A315" s="45">
        <v>2030</v>
      </c>
      <c r="B315" s="45">
        <v>2</v>
      </c>
      <c r="C315" s="164">
        <f t="shared" si="38"/>
        <v>64341.918076393915</v>
      </c>
      <c r="D315" s="306">
        <f t="shared" si="42"/>
        <v>67931.904594627427</v>
      </c>
      <c r="E315" s="306">
        <f t="shared" si="41"/>
        <v>64341.918076393915</v>
      </c>
      <c r="F315" s="173">
        <f t="shared" si="39"/>
        <v>123.44949316339248</v>
      </c>
      <c r="G315" s="164">
        <f t="shared" si="40"/>
        <v>129.94672567932059</v>
      </c>
      <c r="H315" s="14">
        <f t="shared" si="44"/>
        <v>0.73681657924708022</v>
      </c>
      <c r="I315" s="1">
        <v>672</v>
      </c>
      <c r="J315" s="172">
        <f t="shared" si="43"/>
        <v>0.95000079854292108</v>
      </c>
      <c r="K315" s="3">
        <v>2030</v>
      </c>
      <c r="L315" s="3">
        <v>2</v>
      </c>
    </row>
    <row r="316" spans="1:12" x14ac:dyDescent="0.2">
      <c r="A316" s="45">
        <v>2030</v>
      </c>
      <c r="B316" s="45">
        <v>3</v>
      </c>
      <c r="C316" s="164">
        <f t="shared" si="38"/>
        <v>72452.582940018998</v>
      </c>
      <c r="D316" s="306">
        <f t="shared" si="42"/>
        <v>64341.918076393915</v>
      </c>
      <c r="E316" s="306">
        <f t="shared" si="41"/>
        <v>72452.582940018998</v>
      </c>
      <c r="F316" s="173">
        <f t="shared" si="39"/>
        <v>115.3753416920957</v>
      </c>
      <c r="G316" s="164">
        <f t="shared" si="40"/>
        <v>137.54739449764025</v>
      </c>
      <c r="H316" s="14">
        <f t="shared" si="44"/>
        <v>0.70799235643325198</v>
      </c>
      <c r="I316" s="1">
        <v>744</v>
      </c>
      <c r="J316" s="172">
        <f t="shared" si="43"/>
        <v>0.83880426898290006</v>
      </c>
      <c r="K316" s="3">
        <v>2030</v>
      </c>
      <c r="L316" s="3">
        <v>3</v>
      </c>
    </row>
    <row r="317" spans="1:12" x14ac:dyDescent="0.2">
      <c r="A317" s="45">
        <v>2030</v>
      </c>
      <c r="B317" s="45">
        <v>4</v>
      </c>
      <c r="C317" s="164">
        <f t="shared" si="38"/>
        <v>75952.243161136445</v>
      </c>
      <c r="D317" s="306">
        <f t="shared" si="42"/>
        <v>72452.582940018998</v>
      </c>
      <c r="E317" s="306">
        <f t="shared" si="41"/>
        <v>75952.243161136445</v>
      </c>
      <c r="F317" s="173">
        <f t="shared" si="39"/>
        <v>137.79940281890052</v>
      </c>
      <c r="G317" s="164">
        <f t="shared" si="40"/>
        <v>142.89990599288473</v>
      </c>
      <c r="H317" s="14">
        <f t="shared" si="44"/>
        <v>0.73820361098027609</v>
      </c>
      <c r="I317" s="1">
        <v>720</v>
      </c>
      <c r="J317" s="172">
        <f t="shared" si="43"/>
        <v>0.96430716214580181</v>
      </c>
      <c r="K317" s="3">
        <v>2030</v>
      </c>
      <c r="L317" s="3">
        <v>4</v>
      </c>
    </row>
    <row r="318" spans="1:12" x14ac:dyDescent="0.2">
      <c r="A318" s="45">
        <v>2030</v>
      </c>
      <c r="B318" s="45">
        <v>5</v>
      </c>
      <c r="C318" s="164">
        <f t="shared" si="38"/>
        <v>86869.577303659622</v>
      </c>
      <c r="D318" s="306">
        <f t="shared" si="42"/>
        <v>75952.243161136445</v>
      </c>
      <c r="E318" s="306">
        <f t="shared" si="41"/>
        <v>86869.577303659622</v>
      </c>
      <c r="F318" s="173">
        <f t="shared" si="39"/>
        <v>149.17028542001219</v>
      </c>
      <c r="G318" s="164">
        <f t="shared" si="40"/>
        <v>156.9325496098358</v>
      </c>
      <c r="H318" s="14">
        <f t="shared" si="44"/>
        <v>0.7440150869798372</v>
      </c>
      <c r="I318" s="1">
        <v>744</v>
      </c>
      <c r="J318" s="172">
        <f t="shared" si="43"/>
        <v>0.95053757675433115</v>
      </c>
      <c r="K318" s="3">
        <v>2030</v>
      </c>
      <c r="L318" s="3">
        <v>5</v>
      </c>
    </row>
    <row r="319" spans="1:12" x14ac:dyDescent="0.2">
      <c r="A319" s="45">
        <v>2030</v>
      </c>
      <c r="B319" s="45">
        <v>6</v>
      </c>
      <c r="C319" s="164">
        <f t="shared" ref="C319:C382" si="45">C307*C307/C295</f>
        <v>94585.939500935521</v>
      </c>
      <c r="D319" s="306">
        <f t="shared" si="42"/>
        <v>86869.577303659622</v>
      </c>
      <c r="E319" s="306">
        <f t="shared" si="41"/>
        <v>94585.939500935521</v>
      </c>
      <c r="F319" s="173">
        <f t="shared" ref="F319:F382" si="46">G319*J319</f>
        <v>149.73738402429279</v>
      </c>
      <c r="G319" s="164">
        <f t="shared" ref="G319:G382" si="47">G307*G307/G295</f>
        <v>160.20455685095257</v>
      </c>
      <c r="H319" s="14">
        <f t="shared" si="44"/>
        <v>0.82001013579274407</v>
      </c>
      <c r="I319" s="1">
        <v>720</v>
      </c>
      <c r="J319" s="172">
        <f t="shared" si="43"/>
        <v>0.93466370100572116</v>
      </c>
      <c r="K319" s="3">
        <v>2030</v>
      </c>
      <c r="L319" s="3">
        <v>6</v>
      </c>
    </row>
    <row r="320" spans="1:12" x14ac:dyDescent="0.2">
      <c r="A320" s="45">
        <v>2030</v>
      </c>
      <c r="B320" s="45">
        <v>7</v>
      </c>
      <c r="C320" s="164">
        <f t="shared" si="45"/>
        <v>103113.40670030289</v>
      </c>
      <c r="D320" s="306">
        <f t="shared" si="42"/>
        <v>94585.939500935521</v>
      </c>
      <c r="E320" s="306">
        <f t="shared" si="41"/>
        <v>103113.40670030289</v>
      </c>
      <c r="F320" s="173">
        <f t="shared" si="46"/>
        <v>165.96366336495348</v>
      </c>
      <c r="G320" s="164">
        <f t="shared" si="47"/>
        <v>168.91372391634869</v>
      </c>
      <c r="H320" s="14">
        <f t="shared" si="44"/>
        <v>0.82049750228887042</v>
      </c>
      <c r="I320" s="1">
        <v>744</v>
      </c>
      <c r="J320" s="172">
        <f t="shared" si="43"/>
        <v>0.98253510441308978</v>
      </c>
      <c r="K320" s="3">
        <v>2030</v>
      </c>
      <c r="L320" s="3">
        <v>7</v>
      </c>
    </row>
    <row r="321" spans="1:12" x14ac:dyDescent="0.2">
      <c r="A321" s="45">
        <v>2030</v>
      </c>
      <c r="B321" s="45">
        <v>8</v>
      </c>
      <c r="C321" s="164">
        <f t="shared" si="45"/>
        <v>102321.80427729683</v>
      </c>
      <c r="D321" s="306">
        <f t="shared" si="42"/>
        <v>103113.40670030289</v>
      </c>
      <c r="E321" s="306">
        <f t="shared" si="41"/>
        <v>102321.80427729683</v>
      </c>
      <c r="F321" s="173">
        <f t="shared" si="46"/>
        <v>164.6798799101426</v>
      </c>
      <c r="G321" s="164">
        <f t="shared" si="47"/>
        <v>167.31681902452883</v>
      </c>
      <c r="H321" s="14">
        <f t="shared" si="44"/>
        <v>0.82196940885041425</v>
      </c>
      <c r="I321" s="1">
        <v>744</v>
      </c>
      <c r="J321" s="172">
        <f t="shared" si="43"/>
        <v>0.98423984432790557</v>
      </c>
      <c r="K321" s="3">
        <v>2030</v>
      </c>
      <c r="L321" s="3">
        <v>8</v>
      </c>
    </row>
    <row r="322" spans="1:12" x14ac:dyDescent="0.2">
      <c r="A322" s="45">
        <v>2030</v>
      </c>
      <c r="B322" s="45">
        <v>9</v>
      </c>
      <c r="C322" s="164">
        <f t="shared" si="45"/>
        <v>87629.032984570731</v>
      </c>
      <c r="D322" s="306">
        <f t="shared" si="42"/>
        <v>102321.80427729683</v>
      </c>
      <c r="E322" s="306">
        <f t="shared" si="41"/>
        <v>87629.032984570731</v>
      </c>
      <c r="F322" s="173">
        <f t="shared" si="46"/>
        <v>152.87160293751046</v>
      </c>
      <c r="G322" s="164">
        <f t="shared" si="47"/>
        <v>157.89493672570697</v>
      </c>
      <c r="H322" s="14">
        <f t="shared" si="44"/>
        <v>0.77080996249915246</v>
      </c>
      <c r="I322" s="1">
        <v>720</v>
      </c>
      <c r="J322" s="172">
        <f t="shared" si="43"/>
        <v>0.9681855929495512</v>
      </c>
      <c r="K322" s="3">
        <v>2030</v>
      </c>
      <c r="L322" s="3">
        <v>9</v>
      </c>
    </row>
    <row r="323" spans="1:12" x14ac:dyDescent="0.2">
      <c r="A323" s="45">
        <v>2030</v>
      </c>
      <c r="B323" s="45">
        <v>10</v>
      </c>
      <c r="C323" s="164">
        <f t="shared" si="45"/>
        <v>80932.479121230397</v>
      </c>
      <c r="D323" s="306">
        <f t="shared" si="42"/>
        <v>87629.032984570731</v>
      </c>
      <c r="E323" s="306">
        <f t="shared" ref="E323:E386" si="48">C323</f>
        <v>80932.479121230397</v>
      </c>
      <c r="F323" s="173">
        <f t="shared" si="46"/>
        <v>140.52836306598175</v>
      </c>
      <c r="G323" s="164">
        <f t="shared" si="47"/>
        <v>142.63845991743602</v>
      </c>
      <c r="H323" s="14">
        <f t="shared" si="44"/>
        <v>0.76262891463906146</v>
      </c>
      <c r="I323" s="1">
        <v>744</v>
      </c>
      <c r="J323" s="172">
        <f t="shared" si="43"/>
        <v>0.98520667670784112</v>
      </c>
      <c r="K323" s="3">
        <v>2030</v>
      </c>
      <c r="L323" s="3">
        <v>10</v>
      </c>
    </row>
    <row r="324" spans="1:12" x14ac:dyDescent="0.2">
      <c r="A324" s="45">
        <v>2030</v>
      </c>
      <c r="B324" s="45">
        <v>11</v>
      </c>
      <c r="C324" s="164">
        <f t="shared" si="45"/>
        <v>66822.550725288296</v>
      </c>
      <c r="D324" s="306">
        <f t="shared" ref="D324:D387" si="49">C323</f>
        <v>80932.479121230397</v>
      </c>
      <c r="E324" s="306">
        <f t="shared" si="48"/>
        <v>66822.550725288296</v>
      </c>
      <c r="F324" s="173">
        <f t="shared" si="46"/>
        <v>124.83715897349578</v>
      </c>
      <c r="G324" s="164">
        <f t="shared" si="47"/>
        <v>127.40788598498541</v>
      </c>
      <c r="H324" s="14">
        <f t="shared" si="44"/>
        <v>0.72844076732035501</v>
      </c>
      <c r="I324" s="1">
        <v>720</v>
      </c>
      <c r="J324" s="172">
        <f t="shared" si="43"/>
        <v>0.97982285796820623</v>
      </c>
      <c r="K324" s="3">
        <v>2030</v>
      </c>
      <c r="L324" s="3">
        <v>11</v>
      </c>
    </row>
    <row r="325" spans="1:12" x14ac:dyDescent="0.2">
      <c r="A325" s="45">
        <v>2030</v>
      </c>
      <c r="B325" s="45">
        <v>12</v>
      </c>
      <c r="C325" s="164">
        <f t="shared" si="45"/>
        <v>68769.509109095059</v>
      </c>
      <c r="D325" s="306">
        <f t="shared" si="49"/>
        <v>66822.550725288296</v>
      </c>
      <c r="E325" s="306">
        <f t="shared" si="48"/>
        <v>68769.509109095059</v>
      </c>
      <c r="F325" s="173">
        <f t="shared" si="46"/>
        <v>120.11019326242126</v>
      </c>
      <c r="G325" s="164">
        <f t="shared" si="47"/>
        <v>132.25183879823715</v>
      </c>
      <c r="H325" s="14">
        <f t="shared" si="44"/>
        <v>0.69891002453535178</v>
      </c>
      <c r="I325" s="1">
        <v>744</v>
      </c>
      <c r="J325" s="172">
        <f t="shared" si="43"/>
        <v>0.90819299265593478</v>
      </c>
      <c r="K325" s="3">
        <v>2030</v>
      </c>
      <c r="L325" s="3">
        <v>12</v>
      </c>
    </row>
    <row r="326" spans="1:12" x14ac:dyDescent="0.2">
      <c r="A326" s="45">
        <v>2031</v>
      </c>
      <c r="B326" s="45">
        <v>1</v>
      </c>
      <c r="C326" s="164">
        <f t="shared" si="45"/>
        <v>68788.44513348199</v>
      </c>
      <c r="D326" s="306">
        <f t="shared" si="49"/>
        <v>68769.509109095059</v>
      </c>
      <c r="E326" s="306">
        <f t="shared" si="48"/>
        <v>68788.44513348199</v>
      </c>
      <c r="F326" s="173">
        <f t="shared" si="46"/>
        <v>112.93783550984993</v>
      </c>
      <c r="G326" s="164">
        <f t="shared" si="47"/>
        <v>132.08075897401648</v>
      </c>
      <c r="H326" s="14">
        <f t="shared" si="44"/>
        <v>0.70000799710116257</v>
      </c>
      <c r="I326" s="1">
        <v>744</v>
      </c>
      <c r="J326" s="172">
        <f t="shared" si="43"/>
        <v>0.85506652435323738</v>
      </c>
      <c r="K326" s="3">
        <v>2031</v>
      </c>
      <c r="L326" s="3">
        <v>1</v>
      </c>
    </row>
    <row r="327" spans="1:12" x14ac:dyDescent="0.2">
      <c r="A327" s="45">
        <v>2031</v>
      </c>
      <c r="B327" s="45">
        <v>2</v>
      </c>
      <c r="C327" s="164">
        <f t="shared" si="45"/>
        <v>65153.193154120039</v>
      </c>
      <c r="D327" s="306">
        <f t="shared" si="49"/>
        <v>68788.44513348199</v>
      </c>
      <c r="E327" s="306">
        <f t="shared" si="48"/>
        <v>65153.193154120039</v>
      </c>
      <c r="F327" s="173">
        <f t="shared" si="46"/>
        <v>124.07908557852578</v>
      </c>
      <c r="G327" s="164">
        <f t="shared" si="47"/>
        <v>130.60945398028514</v>
      </c>
      <c r="H327" s="14">
        <f t="shared" si="44"/>
        <v>0.74232112243559378</v>
      </c>
      <c r="I327" s="1">
        <v>672</v>
      </c>
      <c r="J327" s="172">
        <f t="shared" si="43"/>
        <v>0.95000079854292108</v>
      </c>
      <c r="K327" s="3">
        <v>2031</v>
      </c>
      <c r="L327" s="3">
        <v>2</v>
      </c>
    </row>
    <row r="328" spans="1:12" x14ac:dyDescent="0.2">
      <c r="A328" s="45">
        <v>2031</v>
      </c>
      <c r="B328" s="45">
        <v>3</v>
      </c>
      <c r="C328" s="164">
        <f t="shared" si="45"/>
        <v>73366.123857253318</v>
      </c>
      <c r="D328" s="306">
        <f t="shared" si="49"/>
        <v>65153.193154120039</v>
      </c>
      <c r="E328" s="306">
        <f t="shared" si="48"/>
        <v>73366.123857253318</v>
      </c>
      <c r="F328" s="173">
        <f t="shared" si="46"/>
        <v>115.96375593472541</v>
      </c>
      <c r="G328" s="164">
        <f t="shared" si="47"/>
        <v>138.24888620957825</v>
      </c>
      <c r="H328" s="14">
        <f t="shared" si="44"/>
        <v>0.71328156220425531</v>
      </c>
      <c r="I328" s="1">
        <v>744</v>
      </c>
      <c r="J328" s="172">
        <f t="shared" si="43"/>
        <v>0.83880426898290006</v>
      </c>
      <c r="K328" s="3">
        <v>2031</v>
      </c>
      <c r="L328" s="3">
        <v>3</v>
      </c>
    </row>
    <row r="329" spans="1:12" x14ac:dyDescent="0.2">
      <c r="A329" s="45">
        <v>2031</v>
      </c>
      <c r="B329" s="45">
        <v>4</v>
      </c>
      <c r="C329" s="164">
        <f t="shared" si="45"/>
        <v>76909.91063229987</v>
      </c>
      <c r="D329" s="306">
        <f t="shared" si="49"/>
        <v>73366.123857253318</v>
      </c>
      <c r="E329" s="306">
        <f t="shared" si="48"/>
        <v>76909.91063229987</v>
      </c>
      <c r="F329" s="173">
        <f t="shared" si="46"/>
        <v>138.50217977327694</v>
      </c>
      <c r="G329" s="164">
        <f t="shared" si="47"/>
        <v>143.62869551344846</v>
      </c>
      <c r="H329" s="14">
        <f t="shared" si="44"/>
        <v>0.74371851628100905</v>
      </c>
      <c r="I329" s="1">
        <v>720</v>
      </c>
      <c r="J329" s="172">
        <f t="shared" si="43"/>
        <v>0.96430716214580181</v>
      </c>
      <c r="K329" s="3">
        <v>2031</v>
      </c>
      <c r="L329" s="3">
        <v>4</v>
      </c>
    </row>
    <row r="330" spans="1:12" x14ac:dyDescent="0.2">
      <c r="A330" s="45">
        <v>2031</v>
      </c>
      <c r="B330" s="45">
        <v>5</v>
      </c>
      <c r="C330" s="164">
        <f t="shared" si="45"/>
        <v>87964.899376517118</v>
      </c>
      <c r="D330" s="306">
        <f t="shared" si="49"/>
        <v>76909.91063229987</v>
      </c>
      <c r="E330" s="306">
        <f t="shared" si="48"/>
        <v>87964.899376517118</v>
      </c>
      <c r="F330" s="173">
        <f t="shared" si="46"/>
        <v>149.9310538756543</v>
      </c>
      <c r="G330" s="164">
        <f t="shared" si="47"/>
        <v>157.73290561284603</v>
      </c>
      <c r="H330" s="14">
        <f t="shared" si="44"/>
        <v>0.74957340813402618</v>
      </c>
      <c r="I330" s="1">
        <v>744</v>
      </c>
      <c r="J330" s="172">
        <f t="shared" si="43"/>
        <v>0.95053757675433115</v>
      </c>
      <c r="K330" s="3">
        <v>2031</v>
      </c>
      <c r="L330" s="3">
        <v>5</v>
      </c>
    </row>
    <row r="331" spans="1:12" x14ac:dyDescent="0.2">
      <c r="A331" s="45">
        <v>2031</v>
      </c>
      <c r="B331" s="45">
        <v>6</v>
      </c>
      <c r="C331" s="164">
        <f t="shared" si="45"/>
        <v>95778.555725545288</v>
      </c>
      <c r="D331" s="306">
        <f t="shared" si="49"/>
        <v>87964.899376517118</v>
      </c>
      <c r="E331" s="306">
        <f t="shared" si="48"/>
        <v>95778.555725545288</v>
      </c>
      <c r="F331" s="173">
        <f t="shared" si="46"/>
        <v>150.50104468281671</v>
      </c>
      <c r="G331" s="164">
        <f t="shared" si="47"/>
        <v>161.02160009089246</v>
      </c>
      <c r="H331" s="14">
        <f t="shared" si="44"/>
        <v>0.82613619393886017</v>
      </c>
      <c r="I331" s="1">
        <v>720</v>
      </c>
      <c r="J331" s="172">
        <f t="shared" si="43"/>
        <v>0.93466370100572116</v>
      </c>
      <c r="K331" s="3">
        <v>2031</v>
      </c>
      <c r="L331" s="3">
        <v>6</v>
      </c>
    </row>
    <row r="332" spans="1:12" x14ac:dyDescent="0.2">
      <c r="A332" s="45">
        <v>2031</v>
      </c>
      <c r="B332" s="45">
        <v>7</v>
      </c>
      <c r="C332" s="164">
        <f t="shared" si="45"/>
        <v>104413.54414625332</v>
      </c>
      <c r="D332" s="306">
        <f t="shared" si="49"/>
        <v>95778.555725545288</v>
      </c>
      <c r="E332" s="306">
        <f t="shared" si="48"/>
        <v>104413.54414625332</v>
      </c>
      <c r="F332" s="173">
        <f t="shared" si="46"/>
        <v>166.80973625910082</v>
      </c>
      <c r="G332" s="164">
        <f t="shared" si="47"/>
        <v>169.77483604389221</v>
      </c>
      <c r="H332" s="14">
        <f t="shared" si="44"/>
        <v>0.82662889514751781</v>
      </c>
      <c r="I332" s="1">
        <v>744</v>
      </c>
      <c r="J332" s="172">
        <f t="shared" ref="J332:J395" si="50">J320</f>
        <v>0.98253510441308978</v>
      </c>
      <c r="K332" s="3">
        <v>2031</v>
      </c>
      <c r="L332" s="3">
        <v>7</v>
      </c>
    </row>
    <row r="333" spans="1:12" x14ac:dyDescent="0.2">
      <c r="A333" s="45">
        <v>2031</v>
      </c>
      <c r="B333" s="45">
        <v>8</v>
      </c>
      <c r="C333" s="164">
        <f t="shared" si="45"/>
        <v>103611.96055799055</v>
      </c>
      <c r="D333" s="306">
        <f t="shared" si="49"/>
        <v>104413.54414625332</v>
      </c>
      <c r="E333" s="306">
        <f t="shared" si="48"/>
        <v>103611.96055799055</v>
      </c>
      <c r="F333" s="173">
        <f t="shared" si="46"/>
        <v>165.51974729768435</v>
      </c>
      <c r="G333" s="164">
        <f t="shared" si="47"/>
        <v>168.17013480155396</v>
      </c>
      <c r="H333" s="14">
        <f t="shared" si="44"/>
        <v>0.82811010415789144</v>
      </c>
      <c r="I333" s="1">
        <v>744</v>
      </c>
      <c r="J333" s="172">
        <f t="shared" si="50"/>
        <v>0.98423984432790557</v>
      </c>
      <c r="K333" s="3">
        <v>2031</v>
      </c>
      <c r="L333" s="3">
        <v>8</v>
      </c>
    </row>
    <row r="334" spans="1:12" x14ac:dyDescent="0.2">
      <c r="A334" s="45">
        <v>2031</v>
      </c>
      <c r="B334" s="45">
        <v>9</v>
      </c>
      <c r="C334" s="164">
        <f t="shared" si="45"/>
        <v>88733.930890492891</v>
      </c>
      <c r="D334" s="306">
        <f t="shared" si="49"/>
        <v>103611.96055799055</v>
      </c>
      <c r="E334" s="306">
        <f t="shared" si="48"/>
        <v>88733.930890492891</v>
      </c>
      <c r="F334" s="173">
        <f t="shared" si="46"/>
        <v>153.65124811249174</v>
      </c>
      <c r="G334" s="164">
        <f t="shared" si="47"/>
        <v>158.70020090300804</v>
      </c>
      <c r="H334" s="14">
        <f t="shared" si="44"/>
        <v>0.77656846040517002</v>
      </c>
      <c r="I334" s="1">
        <v>720</v>
      </c>
      <c r="J334" s="172">
        <f t="shared" si="50"/>
        <v>0.9681855929495512</v>
      </c>
      <c r="K334" s="3">
        <v>2031</v>
      </c>
      <c r="L334" s="3">
        <v>9</v>
      </c>
    </row>
    <row r="335" spans="1:12" x14ac:dyDescent="0.2">
      <c r="A335" s="45">
        <v>2031</v>
      </c>
      <c r="B335" s="45">
        <v>10</v>
      </c>
      <c r="C335" s="164">
        <f t="shared" si="45"/>
        <v>81952.941445833276</v>
      </c>
      <c r="D335" s="306">
        <f t="shared" si="49"/>
        <v>88733.930890492891</v>
      </c>
      <c r="E335" s="306">
        <f t="shared" si="48"/>
        <v>81952.941445833276</v>
      </c>
      <c r="F335" s="173">
        <f t="shared" si="46"/>
        <v>141.24505771761832</v>
      </c>
      <c r="G335" s="164">
        <f t="shared" si="47"/>
        <v>143.36591606301502</v>
      </c>
      <c r="H335" s="14">
        <f t="shared" si="44"/>
        <v>0.76832629430677946</v>
      </c>
      <c r="I335" s="1">
        <v>744</v>
      </c>
      <c r="J335" s="172">
        <f t="shared" si="50"/>
        <v>0.98520667670784112</v>
      </c>
      <c r="K335" s="3">
        <v>2031</v>
      </c>
      <c r="L335" s="3">
        <v>10</v>
      </c>
    </row>
    <row r="336" spans="1:12" x14ac:dyDescent="0.2">
      <c r="A336" s="45">
        <v>2031</v>
      </c>
      <c r="B336" s="45">
        <v>11</v>
      </c>
      <c r="C336" s="164">
        <f t="shared" si="45"/>
        <v>67665.103630987374</v>
      </c>
      <c r="D336" s="306">
        <f t="shared" si="49"/>
        <v>81952.941445833276</v>
      </c>
      <c r="E336" s="306">
        <f t="shared" si="48"/>
        <v>67665.103630987374</v>
      </c>
      <c r="F336" s="173">
        <f t="shared" si="46"/>
        <v>125.47382848426062</v>
      </c>
      <c r="G336" s="164">
        <f t="shared" si="47"/>
        <v>128.05766620350886</v>
      </c>
      <c r="H336" s="14">
        <f t="shared" si="44"/>
        <v>0.73388273724465614</v>
      </c>
      <c r="I336" s="1">
        <v>720</v>
      </c>
      <c r="J336" s="172">
        <f t="shared" si="50"/>
        <v>0.97982285796820623</v>
      </c>
      <c r="K336" s="3">
        <v>2031</v>
      </c>
      <c r="L336" s="3">
        <v>11</v>
      </c>
    </row>
    <row r="337" spans="1:12" x14ac:dyDescent="0.2">
      <c r="A337" s="45">
        <v>2031</v>
      </c>
      <c r="B337" s="45">
        <v>12</v>
      </c>
      <c r="C337" s="164">
        <f t="shared" si="45"/>
        <v>69636.610844878363</v>
      </c>
      <c r="D337" s="306">
        <f t="shared" si="49"/>
        <v>67665.103630987374</v>
      </c>
      <c r="E337" s="306">
        <f t="shared" si="48"/>
        <v>69636.610844878363</v>
      </c>
      <c r="F337" s="173">
        <f t="shared" si="46"/>
        <v>120.72275524805961</v>
      </c>
      <c r="G337" s="164">
        <f t="shared" si="47"/>
        <v>132.92632317610816</v>
      </c>
      <c r="H337" s="14">
        <f t="shared" si="44"/>
        <v>0.70413137883613486</v>
      </c>
      <c r="I337" s="1">
        <v>744</v>
      </c>
      <c r="J337" s="172">
        <f t="shared" si="50"/>
        <v>0.90819299265593478</v>
      </c>
      <c r="K337" s="3">
        <v>2031</v>
      </c>
      <c r="L337" s="3">
        <v>12</v>
      </c>
    </row>
    <row r="338" spans="1:12" x14ac:dyDescent="0.2">
      <c r="A338" s="45">
        <v>2032</v>
      </c>
      <c r="B338" s="45">
        <v>1</v>
      </c>
      <c r="C338" s="164">
        <f t="shared" si="45"/>
        <v>69655.785630015918</v>
      </c>
      <c r="D338" s="306">
        <f t="shared" si="49"/>
        <v>69636.610844878363</v>
      </c>
      <c r="E338" s="306">
        <f t="shared" si="48"/>
        <v>69655.785630015918</v>
      </c>
      <c r="F338" s="173">
        <f t="shared" si="46"/>
        <v>113.51381847095018</v>
      </c>
      <c r="G338" s="164">
        <f t="shared" si="47"/>
        <v>132.75437084478398</v>
      </c>
      <c r="H338" s="14">
        <f t="shared" ref="H338:H401" si="51">+(E338/(G338*I338))</f>
        <v>0.70523755403687338</v>
      </c>
      <c r="I338" s="1">
        <v>744</v>
      </c>
      <c r="J338" s="172">
        <f t="shared" si="50"/>
        <v>0.85506652435323738</v>
      </c>
      <c r="K338" s="3">
        <v>2032</v>
      </c>
      <c r="L338" s="3">
        <v>1</v>
      </c>
    </row>
    <row r="339" spans="1:12" x14ac:dyDescent="0.2">
      <c r="A339" s="45">
        <v>2032</v>
      </c>
      <c r="B339" s="45">
        <v>2</v>
      </c>
      <c r="C339" s="164">
        <f t="shared" si="45"/>
        <v>65974.697445886035</v>
      </c>
      <c r="D339" s="306">
        <f t="shared" si="49"/>
        <v>69655.785630015918</v>
      </c>
      <c r="E339" s="306">
        <f t="shared" si="48"/>
        <v>65974.697445886035</v>
      </c>
      <c r="F339" s="173">
        <f t="shared" si="46"/>
        <v>124.71188891497627</v>
      </c>
      <c r="G339" s="164">
        <f t="shared" si="47"/>
        <v>131.2755621955846</v>
      </c>
      <c r="H339" s="14">
        <f t="shared" si="51"/>
        <v>0.72207827852416695</v>
      </c>
      <c r="I339" s="1">
        <v>696</v>
      </c>
      <c r="J339" s="172">
        <f t="shared" si="50"/>
        <v>0.95000079854292108</v>
      </c>
      <c r="K339" s="3">
        <v>2032</v>
      </c>
      <c r="L339" s="3">
        <v>2</v>
      </c>
    </row>
    <row r="340" spans="1:12" x14ac:dyDescent="0.2">
      <c r="A340" s="45">
        <v>2032</v>
      </c>
      <c r="B340" s="45">
        <v>3</v>
      </c>
      <c r="C340" s="164">
        <f t="shared" si="45"/>
        <v>74291.183439159009</v>
      </c>
      <c r="D340" s="306">
        <f t="shared" si="49"/>
        <v>65974.697445886035</v>
      </c>
      <c r="E340" s="306">
        <f t="shared" si="48"/>
        <v>74291.183439159009</v>
      </c>
      <c r="F340" s="173">
        <f t="shared" si="46"/>
        <v>116.55517108999253</v>
      </c>
      <c r="G340" s="164">
        <f t="shared" si="47"/>
        <v>138.95395552924711</v>
      </c>
      <c r="H340" s="14">
        <f t="shared" si="51"/>
        <v>0.71861028209915234</v>
      </c>
      <c r="I340" s="1">
        <v>744</v>
      </c>
      <c r="J340" s="172">
        <f t="shared" si="50"/>
        <v>0.83880426898290006</v>
      </c>
      <c r="K340" s="3">
        <v>2032</v>
      </c>
      <c r="L340" s="3">
        <v>3</v>
      </c>
    </row>
    <row r="341" spans="1:12" x14ac:dyDescent="0.2">
      <c r="A341" s="45">
        <v>2032</v>
      </c>
      <c r="B341" s="45">
        <v>4</v>
      </c>
      <c r="C341" s="164">
        <f t="shared" si="45"/>
        <v>77879.653151508668</v>
      </c>
      <c r="D341" s="306">
        <f t="shared" si="49"/>
        <v>74291.183439159009</v>
      </c>
      <c r="E341" s="306">
        <f t="shared" si="48"/>
        <v>77879.653151508668</v>
      </c>
      <c r="F341" s="173">
        <f t="shared" si="46"/>
        <v>139.20854089012067</v>
      </c>
      <c r="G341" s="164">
        <f t="shared" si="47"/>
        <v>144.36120186056706</v>
      </c>
      <c r="H341" s="14">
        <f t="shared" si="51"/>
        <v>0.74927462184143134</v>
      </c>
      <c r="I341" s="1">
        <v>720</v>
      </c>
      <c r="J341" s="172">
        <f t="shared" si="50"/>
        <v>0.96430716214580181</v>
      </c>
      <c r="K341" s="3">
        <v>2032</v>
      </c>
      <c r="L341" s="3">
        <v>4</v>
      </c>
    </row>
    <row r="342" spans="1:12" x14ac:dyDescent="0.2">
      <c r="A342" s="45">
        <v>2032</v>
      </c>
      <c r="B342" s="45">
        <v>5</v>
      </c>
      <c r="C342" s="164">
        <f t="shared" si="45"/>
        <v>89074.032158261747</v>
      </c>
      <c r="D342" s="306">
        <f t="shared" si="49"/>
        <v>77879.653151508668</v>
      </c>
      <c r="E342" s="306">
        <f t="shared" si="48"/>
        <v>89074.032158261747</v>
      </c>
      <c r="F342" s="173">
        <f t="shared" si="46"/>
        <v>150.69570225042017</v>
      </c>
      <c r="G342" s="164">
        <f t="shared" si="47"/>
        <v>158.53734343147158</v>
      </c>
      <c r="H342" s="14">
        <f t="shared" si="51"/>
        <v>0.75517325389516698</v>
      </c>
      <c r="I342" s="1">
        <v>744</v>
      </c>
      <c r="J342" s="172">
        <f t="shared" si="50"/>
        <v>0.95053757675433115</v>
      </c>
      <c r="K342" s="3">
        <v>2032</v>
      </c>
      <c r="L342" s="3">
        <v>5</v>
      </c>
    </row>
    <row r="343" spans="1:12" x14ac:dyDescent="0.2">
      <c r="A343" s="45">
        <v>2032</v>
      </c>
      <c r="B343" s="45">
        <v>6</v>
      </c>
      <c r="C343" s="164">
        <f t="shared" si="45"/>
        <v>96986.209422602929</v>
      </c>
      <c r="D343" s="306">
        <f t="shared" si="49"/>
        <v>89074.032158261747</v>
      </c>
      <c r="E343" s="306">
        <f t="shared" si="48"/>
        <v>96986.209422602929</v>
      </c>
      <c r="F343" s="173">
        <f t="shared" si="46"/>
        <v>151.26860001069912</v>
      </c>
      <c r="G343" s="164">
        <f t="shared" si="47"/>
        <v>161.84281025135604</v>
      </c>
      <c r="H343" s="14">
        <f t="shared" si="51"/>
        <v>0.83230801809050659</v>
      </c>
      <c r="I343" s="1">
        <v>720</v>
      </c>
      <c r="J343" s="172">
        <f t="shared" si="50"/>
        <v>0.93466370100572116</v>
      </c>
      <c r="K343" s="3">
        <v>2032</v>
      </c>
      <c r="L343" s="3">
        <v>6</v>
      </c>
    </row>
    <row r="344" spans="1:12" x14ac:dyDescent="0.2">
      <c r="A344" s="45">
        <v>2032</v>
      </c>
      <c r="B344" s="45">
        <v>7</v>
      </c>
      <c r="C344" s="164">
        <f t="shared" si="45"/>
        <v>105730.07477939886</v>
      </c>
      <c r="D344" s="306">
        <f t="shared" si="49"/>
        <v>96986.209422602929</v>
      </c>
      <c r="E344" s="306">
        <f t="shared" si="48"/>
        <v>105730.07477939886</v>
      </c>
      <c r="F344" s="173">
        <f t="shared" si="46"/>
        <v>167.66012238258827</v>
      </c>
      <c r="G344" s="164">
        <f t="shared" si="47"/>
        <v>170.64033806989403</v>
      </c>
      <c r="H344" s="14">
        <f t="shared" si="51"/>
        <v>0.83280610652271425</v>
      </c>
      <c r="I344" s="1">
        <v>744</v>
      </c>
      <c r="J344" s="172">
        <f t="shared" si="50"/>
        <v>0.98253510441308978</v>
      </c>
      <c r="K344" s="3">
        <v>2032</v>
      </c>
      <c r="L344" s="3">
        <v>7</v>
      </c>
    </row>
    <row r="345" spans="1:12" x14ac:dyDescent="0.2">
      <c r="A345" s="45">
        <v>2032</v>
      </c>
      <c r="B345" s="45">
        <v>8</v>
      </c>
      <c r="C345" s="164">
        <f t="shared" si="45"/>
        <v>104918.38417525412</v>
      </c>
      <c r="D345" s="306">
        <f t="shared" si="49"/>
        <v>105730.07477939886</v>
      </c>
      <c r="E345" s="306">
        <f t="shared" si="48"/>
        <v>104918.38417525412</v>
      </c>
      <c r="F345" s="173">
        <f t="shared" si="46"/>
        <v>166.36389800890259</v>
      </c>
      <c r="G345" s="164">
        <f t="shared" si="47"/>
        <v>169.02780248904193</v>
      </c>
      <c r="H345" s="14">
        <f t="shared" si="51"/>
        <v>0.83429667482089065</v>
      </c>
      <c r="I345" s="1">
        <v>744</v>
      </c>
      <c r="J345" s="172">
        <f t="shared" si="50"/>
        <v>0.98423984432790557</v>
      </c>
      <c r="K345" s="3">
        <v>2032</v>
      </c>
      <c r="L345" s="3">
        <v>8</v>
      </c>
    </row>
    <row r="346" spans="1:12" x14ac:dyDescent="0.2">
      <c r="A346" s="45">
        <v>2032</v>
      </c>
      <c r="B346" s="45">
        <v>9</v>
      </c>
      <c r="C346" s="164">
        <f t="shared" si="45"/>
        <v>89852.760245170473</v>
      </c>
      <c r="D346" s="306">
        <f t="shared" si="49"/>
        <v>104918.38417525412</v>
      </c>
      <c r="E346" s="306">
        <f t="shared" si="48"/>
        <v>89852.760245170473</v>
      </c>
      <c r="F346" s="173">
        <f t="shared" si="46"/>
        <v>154.43486947786539</v>
      </c>
      <c r="G346" s="164">
        <f t="shared" si="47"/>
        <v>159.50957192761334</v>
      </c>
      <c r="H346" s="14">
        <f t="shared" si="51"/>
        <v>0.78236997838065603</v>
      </c>
      <c r="I346" s="1">
        <v>720</v>
      </c>
      <c r="J346" s="172">
        <f t="shared" si="50"/>
        <v>0.9681855929495512</v>
      </c>
      <c r="K346" s="3">
        <v>2032</v>
      </c>
      <c r="L346" s="3">
        <v>9</v>
      </c>
    </row>
    <row r="347" spans="1:12" x14ac:dyDescent="0.2">
      <c r="A347" s="45">
        <v>2032</v>
      </c>
      <c r="B347" s="45">
        <v>10</v>
      </c>
      <c r="C347" s="164">
        <f t="shared" si="45"/>
        <v>82986.270586913801</v>
      </c>
      <c r="D347" s="306">
        <f t="shared" si="49"/>
        <v>89852.760245170473</v>
      </c>
      <c r="E347" s="306">
        <f t="shared" si="48"/>
        <v>82986.270586913801</v>
      </c>
      <c r="F347" s="173">
        <f t="shared" si="46"/>
        <v>141.96540751197827</v>
      </c>
      <c r="G347" s="164">
        <f t="shared" si="47"/>
        <v>144.09708223493649</v>
      </c>
      <c r="H347" s="14">
        <f t="shared" si="51"/>
        <v>0.77406623744731484</v>
      </c>
      <c r="I347" s="1">
        <v>744</v>
      </c>
      <c r="J347" s="172">
        <f t="shared" si="50"/>
        <v>0.98520667670784112</v>
      </c>
      <c r="K347" s="3">
        <v>2032</v>
      </c>
      <c r="L347" s="3">
        <v>10</v>
      </c>
    </row>
    <row r="348" spans="1:12" x14ac:dyDescent="0.2">
      <c r="A348" s="45">
        <v>2032</v>
      </c>
      <c r="B348" s="45">
        <v>11</v>
      </c>
      <c r="C348" s="164">
        <f t="shared" si="45"/>
        <v>68518.280126944475</v>
      </c>
      <c r="D348" s="306">
        <f t="shared" si="49"/>
        <v>82986.270586913801</v>
      </c>
      <c r="E348" s="306">
        <f t="shared" si="48"/>
        <v>68518.280126944475</v>
      </c>
      <c r="F348" s="173">
        <f t="shared" si="46"/>
        <v>126.11374500953036</v>
      </c>
      <c r="G348" s="164">
        <f t="shared" si="47"/>
        <v>128.71076030114676</v>
      </c>
      <c r="H348" s="14">
        <f t="shared" si="51"/>
        <v>0.73936536254958063</v>
      </c>
      <c r="I348" s="1">
        <v>720</v>
      </c>
      <c r="J348" s="172">
        <f t="shared" si="50"/>
        <v>0.97982285796820623</v>
      </c>
      <c r="K348" s="3">
        <v>2032</v>
      </c>
      <c r="L348" s="3">
        <v>11</v>
      </c>
    </row>
    <row r="349" spans="1:12" x14ac:dyDescent="0.2">
      <c r="A349" s="45">
        <v>2032</v>
      </c>
      <c r="B349" s="45">
        <v>12</v>
      </c>
      <c r="C349" s="164">
        <f t="shared" si="45"/>
        <v>70514.645702475958</v>
      </c>
      <c r="D349" s="306">
        <f t="shared" si="49"/>
        <v>68518.280126944475</v>
      </c>
      <c r="E349" s="306">
        <f t="shared" si="48"/>
        <v>70514.645702475958</v>
      </c>
      <c r="F349" s="173">
        <f t="shared" si="46"/>
        <v>121.33844129982472</v>
      </c>
      <c r="G349" s="164">
        <f t="shared" si="47"/>
        <v>133.60424742430632</v>
      </c>
      <c r="H349" s="14">
        <f t="shared" si="51"/>
        <v>0.70939174036213604</v>
      </c>
      <c r="I349" s="1">
        <v>744</v>
      </c>
      <c r="J349" s="172">
        <f t="shared" si="50"/>
        <v>0.90819299265593478</v>
      </c>
      <c r="K349" s="3">
        <v>2032</v>
      </c>
      <c r="L349" s="3">
        <v>12</v>
      </c>
    </row>
    <row r="350" spans="1:12" x14ac:dyDescent="0.2">
      <c r="A350" s="45">
        <v>2033</v>
      </c>
      <c r="B350" s="45">
        <v>1</v>
      </c>
      <c r="C350" s="164">
        <f t="shared" si="45"/>
        <v>70534.062258853286</v>
      </c>
      <c r="D350" s="306">
        <f t="shared" si="49"/>
        <v>70514.645702475958</v>
      </c>
      <c r="E350" s="306">
        <f t="shared" si="48"/>
        <v>70534.062258853286</v>
      </c>
      <c r="F350" s="173">
        <f t="shared" si="46"/>
        <v>114.09273894515205</v>
      </c>
      <c r="G350" s="164">
        <f t="shared" si="47"/>
        <v>133.43141813609239</v>
      </c>
      <c r="H350" s="14">
        <f t="shared" si="51"/>
        <v>0.71050617947731132</v>
      </c>
      <c r="I350" s="1">
        <v>744</v>
      </c>
      <c r="J350" s="172">
        <f t="shared" si="50"/>
        <v>0.85506652435323738</v>
      </c>
      <c r="K350" s="3">
        <v>2033</v>
      </c>
      <c r="L350" s="3">
        <v>1</v>
      </c>
    </row>
    <row r="351" spans="1:12" x14ac:dyDescent="0.2">
      <c r="A351" s="45">
        <v>2033</v>
      </c>
      <c r="B351" s="45">
        <v>2</v>
      </c>
      <c r="C351" s="164">
        <f t="shared" si="45"/>
        <v>66806.559929917348</v>
      </c>
      <c r="D351" s="306">
        <f t="shared" si="49"/>
        <v>70534.062258853286</v>
      </c>
      <c r="E351" s="306">
        <f t="shared" si="48"/>
        <v>66806.559929917348</v>
      </c>
      <c r="F351" s="173">
        <f t="shared" si="46"/>
        <v>125.34791954844266</v>
      </c>
      <c r="G351" s="164">
        <f t="shared" si="47"/>
        <v>131.9450675627821</v>
      </c>
      <c r="H351" s="14">
        <f t="shared" si="51"/>
        <v>0.75345388457155282</v>
      </c>
      <c r="I351" s="1">
        <v>672</v>
      </c>
      <c r="J351" s="172">
        <f t="shared" si="50"/>
        <v>0.95000079854292108</v>
      </c>
      <c r="K351" s="3">
        <v>2033</v>
      </c>
      <c r="L351" s="3">
        <v>2</v>
      </c>
    </row>
    <row r="352" spans="1:12" x14ac:dyDescent="0.2">
      <c r="A352" s="45">
        <v>2033</v>
      </c>
      <c r="B352" s="45">
        <v>3</v>
      </c>
      <c r="C352" s="164">
        <f t="shared" si="45"/>
        <v>75227.906922400696</v>
      </c>
      <c r="D352" s="306">
        <f t="shared" si="49"/>
        <v>66806.559929917348</v>
      </c>
      <c r="E352" s="306">
        <f t="shared" si="48"/>
        <v>75227.906922400696</v>
      </c>
      <c r="F352" s="173">
        <f t="shared" si="46"/>
        <v>117.1496024625515</v>
      </c>
      <c r="G352" s="164">
        <f t="shared" si="47"/>
        <v>139.66262070244628</v>
      </c>
      <c r="H352" s="14">
        <f t="shared" si="51"/>
        <v>0.72397881131651476</v>
      </c>
      <c r="I352" s="1">
        <v>744</v>
      </c>
      <c r="J352" s="172">
        <f t="shared" si="50"/>
        <v>0.83880426898290006</v>
      </c>
      <c r="K352" s="3">
        <v>2033</v>
      </c>
      <c r="L352" s="3">
        <v>3</v>
      </c>
    </row>
    <row r="353" spans="1:12" x14ac:dyDescent="0.2">
      <c r="A353" s="45">
        <v>2033</v>
      </c>
      <c r="B353" s="45">
        <v>4</v>
      </c>
      <c r="C353" s="164">
        <f t="shared" si="45"/>
        <v>78861.622970760203</v>
      </c>
      <c r="D353" s="306">
        <f t="shared" si="49"/>
        <v>75227.906922400696</v>
      </c>
      <c r="E353" s="306">
        <f t="shared" si="48"/>
        <v>78861.622970760203</v>
      </c>
      <c r="F353" s="173">
        <f t="shared" si="46"/>
        <v>139.91850444866029</v>
      </c>
      <c r="G353" s="164">
        <f t="shared" si="47"/>
        <v>145.09744399005595</v>
      </c>
      <c r="H353" s="14">
        <f t="shared" si="51"/>
        <v>0.75487223545674664</v>
      </c>
      <c r="I353" s="1">
        <v>720</v>
      </c>
      <c r="J353" s="172">
        <f t="shared" si="50"/>
        <v>0.96430716214580181</v>
      </c>
      <c r="K353" s="3">
        <v>2033</v>
      </c>
      <c r="L353" s="3">
        <v>4</v>
      </c>
    </row>
    <row r="354" spans="1:12" x14ac:dyDescent="0.2">
      <c r="A354" s="45">
        <v>2033</v>
      </c>
      <c r="B354" s="45">
        <v>5</v>
      </c>
      <c r="C354" s="164">
        <f t="shared" si="45"/>
        <v>90197.149785510206</v>
      </c>
      <c r="D354" s="306">
        <f t="shared" si="49"/>
        <v>78861.622970760203</v>
      </c>
      <c r="E354" s="306">
        <f t="shared" si="48"/>
        <v>90197.149785510206</v>
      </c>
      <c r="F354" s="173">
        <f t="shared" si="46"/>
        <v>151.46425033189738</v>
      </c>
      <c r="G354" s="164">
        <f t="shared" si="47"/>
        <v>159.34588388297215</v>
      </c>
      <c r="H354" s="14">
        <f t="shared" si="51"/>
        <v>0.76081493448156756</v>
      </c>
      <c r="I354" s="1">
        <v>744</v>
      </c>
      <c r="J354" s="172">
        <f t="shared" si="50"/>
        <v>0.95053757675433115</v>
      </c>
      <c r="K354" s="3">
        <v>2033</v>
      </c>
      <c r="L354" s="3">
        <v>5</v>
      </c>
    </row>
    <row r="355" spans="1:12" x14ac:dyDescent="0.2">
      <c r="A355" s="45">
        <v>2033</v>
      </c>
      <c r="B355" s="45">
        <v>6</v>
      </c>
      <c r="C355" s="164">
        <f t="shared" si="45"/>
        <v>98209.0901967549</v>
      </c>
      <c r="D355" s="306">
        <f t="shared" si="49"/>
        <v>90197.149785510206</v>
      </c>
      <c r="E355" s="306">
        <f t="shared" si="48"/>
        <v>98209.0901967549</v>
      </c>
      <c r="F355" s="173">
        <f t="shared" si="46"/>
        <v>152.04006987075368</v>
      </c>
      <c r="G355" s="164">
        <f t="shared" si="47"/>
        <v>162.66820858363798</v>
      </c>
      <c r="H355" s="14">
        <f t="shared" si="51"/>
        <v>0.83852595015225095</v>
      </c>
      <c r="I355" s="1">
        <v>720</v>
      </c>
      <c r="J355" s="172">
        <f t="shared" si="50"/>
        <v>0.93466370100572116</v>
      </c>
      <c r="K355" s="3">
        <v>2033</v>
      </c>
      <c r="L355" s="3">
        <v>6</v>
      </c>
    </row>
    <row r="356" spans="1:12" x14ac:dyDescent="0.2">
      <c r="A356" s="45">
        <v>2033</v>
      </c>
      <c r="B356" s="45">
        <v>7</v>
      </c>
      <c r="C356" s="164">
        <f t="shared" si="45"/>
        <v>107063.20529833682</v>
      </c>
      <c r="D356" s="306">
        <f t="shared" si="49"/>
        <v>98209.0901967549</v>
      </c>
      <c r="E356" s="306">
        <f t="shared" si="48"/>
        <v>107063.20529833682</v>
      </c>
      <c r="F356" s="173">
        <f t="shared" si="46"/>
        <v>168.51484372400265</v>
      </c>
      <c r="G356" s="164">
        <f t="shared" si="47"/>
        <v>171.51025237379559</v>
      </c>
      <c r="H356" s="14">
        <f t="shared" si="51"/>
        <v>0.83902947880590451</v>
      </c>
      <c r="I356" s="1">
        <v>744</v>
      </c>
      <c r="J356" s="172">
        <f t="shared" si="50"/>
        <v>0.98253510441308978</v>
      </c>
      <c r="K356" s="3">
        <v>2033</v>
      </c>
      <c r="L356" s="3">
        <v>7</v>
      </c>
    </row>
    <row r="357" spans="1:12" x14ac:dyDescent="0.2">
      <c r="A357" s="45">
        <v>2033</v>
      </c>
      <c r="B357" s="45">
        <v>8</v>
      </c>
      <c r="C357" s="164">
        <f t="shared" si="45"/>
        <v>106241.28024085815</v>
      </c>
      <c r="D357" s="306">
        <f t="shared" si="49"/>
        <v>107063.20529833682</v>
      </c>
      <c r="E357" s="306">
        <f t="shared" si="48"/>
        <v>106241.28024085815</v>
      </c>
      <c r="F357" s="173">
        <f t="shared" si="46"/>
        <v>167.21235388874808</v>
      </c>
      <c r="G357" s="164">
        <f t="shared" si="47"/>
        <v>169.88984428173612</v>
      </c>
      <c r="H357" s="14">
        <f t="shared" si="51"/>
        <v>0.84052946356090175</v>
      </c>
      <c r="I357" s="1">
        <v>744</v>
      </c>
      <c r="J357" s="172">
        <f t="shared" si="50"/>
        <v>0.98423984432790557</v>
      </c>
      <c r="K357" s="3">
        <v>2033</v>
      </c>
      <c r="L357" s="3">
        <v>8</v>
      </c>
    </row>
    <row r="358" spans="1:12" x14ac:dyDescent="0.2">
      <c r="A358" s="45">
        <v>2033</v>
      </c>
      <c r="B358" s="45">
        <v>9</v>
      </c>
      <c r="C358" s="164">
        <f t="shared" si="45"/>
        <v>90985.696707606345</v>
      </c>
      <c r="D358" s="306">
        <f t="shared" si="49"/>
        <v>106241.28024085815</v>
      </c>
      <c r="E358" s="306">
        <f t="shared" si="48"/>
        <v>90985.696707606345</v>
      </c>
      <c r="F358" s="173">
        <f t="shared" si="46"/>
        <v>155.22248731220247</v>
      </c>
      <c r="G358" s="164">
        <f t="shared" si="47"/>
        <v>160.32307074444412</v>
      </c>
      <c r="H358" s="14">
        <f t="shared" si="51"/>
        <v>0.78821483781608548</v>
      </c>
      <c r="I358" s="1">
        <v>720</v>
      </c>
      <c r="J358" s="172">
        <f t="shared" si="50"/>
        <v>0.9681855929495512</v>
      </c>
      <c r="K358" s="3">
        <v>2033</v>
      </c>
      <c r="L358" s="3">
        <v>9</v>
      </c>
    </row>
    <row r="359" spans="1:12" x14ac:dyDescent="0.2">
      <c r="A359" s="45">
        <v>2033</v>
      </c>
      <c r="B359" s="45">
        <v>10</v>
      </c>
      <c r="C359" s="164">
        <f t="shared" si="45"/>
        <v>84032.628779727776</v>
      </c>
      <c r="D359" s="306">
        <f t="shared" si="49"/>
        <v>90985.696707606345</v>
      </c>
      <c r="E359" s="306">
        <f t="shared" si="48"/>
        <v>84032.628779727776</v>
      </c>
      <c r="F359" s="173">
        <f t="shared" si="46"/>
        <v>142.68943109028947</v>
      </c>
      <c r="G359" s="164">
        <f t="shared" si="47"/>
        <v>144.83197735433478</v>
      </c>
      <c r="H359" s="14">
        <f t="shared" si="51"/>
        <v>0.77984906204004145</v>
      </c>
      <c r="I359" s="1">
        <v>744</v>
      </c>
      <c r="J359" s="172">
        <f t="shared" si="50"/>
        <v>0.98520667670784112</v>
      </c>
      <c r="K359" s="3">
        <v>2033</v>
      </c>
      <c r="L359" s="3">
        <v>10</v>
      </c>
    </row>
    <row r="360" spans="1:12" x14ac:dyDescent="0.2">
      <c r="A360" s="45">
        <v>2033</v>
      </c>
      <c r="B360" s="45">
        <v>11</v>
      </c>
      <c r="C360" s="164">
        <f t="shared" si="45"/>
        <v>69382.214164000208</v>
      </c>
      <c r="D360" s="306">
        <f t="shared" si="49"/>
        <v>84032.628779727776</v>
      </c>
      <c r="E360" s="306">
        <f t="shared" si="48"/>
        <v>69382.214164000208</v>
      </c>
      <c r="F360" s="173">
        <f t="shared" si="46"/>
        <v>126.75692510907899</v>
      </c>
      <c r="G360" s="164">
        <f t="shared" si="47"/>
        <v>129.36718517868263</v>
      </c>
      <c r="H360" s="14">
        <f t="shared" si="51"/>
        <v>0.74488894695969821</v>
      </c>
      <c r="I360" s="1">
        <v>720</v>
      </c>
      <c r="J360" s="172">
        <f t="shared" si="50"/>
        <v>0.97982285796820623</v>
      </c>
      <c r="K360" s="3">
        <v>2033</v>
      </c>
      <c r="L360" s="3">
        <v>11</v>
      </c>
    </row>
    <row r="361" spans="1:12" x14ac:dyDescent="0.2">
      <c r="A361" s="45">
        <v>2033</v>
      </c>
      <c r="B361" s="45">
        <v>12</v>
      </c>
      <c r="C361" s="164">
        <f t="shared" si="45"/>
        <v>71403.751535553311</v>
      </c>
      <c r="D361" s="306">
        <f t="shared" si="49"/>
        <v>69382.214164000208</v>
      </c>
      <c r="E361" s="306">
        <f t="shared" si="48"/>
        <v>71403.751535553311</v>
      </c>
      <c r="F361" s="173">
        <f t="shared" si="46"/>
        <v>121.95726735045385</v>
      </c>
      <c r="G361" s="164">
        <f t="shared" si="47"/>
        <v>134.2856290861703</v>
      </c>
      <c r="H361" s="14">
        <f t="shared" si="51"/>
        <v>0.71469140052503366</v>
      </c>
      <c r="I361" s="1">
        <v>744</v>
      </c>
      <c r="J361" s="172">
        <f t="shared" si="50"/>
        <v>0.90819299265593478</v>
      </c>
      <c r="K361" s="3">
        <v>2033</v>
      </c>
      <c r="L361" s="3">
        <v>12</v>
      </c>
    </row>
    <row r="362" spans="1:12" x14ac:dyDescent="0.2">
      <c r="A362" s="45">
        <v>2034</v>
      </c>
      <c r="B362" s="45">
        <v>1</v>
      </c>
      <c r="C362" s="164">
        <f t="shared" si="45"/>
        <v>71423.412911618245</v>
      </c>
      <c r="D362" s="306">
        <f t="shared" si="49"/>
        <v>71403.751535553311</v>
      </c>
      <c r="E362" s="306">
        <f t="shared" si="48"/>
        <v>71423.412911618245</v>
      </c>
      <c r="F362" s="173">
        <f t="shared" si="46"/>
        <v>114.67461191377234</v>
      </c>
      <c r="G362" s="164">
        <f t="shared" si="47"/>
        <v>134.11191836858649</v>
      </c>
      <c r="H362" s="14">
        <f t="shared" si="51"/>
        <v>0.71581416529195618</v>
      </c>
      <c r="I362" s="1">
        <v>744</v>
      </c>
      <c r="J362" s="172">
        <f t="shared" si="50"/>
        <v>0.85506652435323738</v>
      </c>
      <c r="K362" s="3">
        <v>2034</v>
      </c>
      <c r="L362" s="3">
        <v>1</v>
      </c>
    </row>
    <row r="363" spans="1:12" x14ac:dyDescent="0.2">
      <c r="A363" s="45">
        <v>2034</v>
      </c>
      <c r="B363" s="45">
        <v>2</v>
      </c>
      <c r="C363" s="164">
        <f t="shared" si="45"/>
        <v>67648.911210701495</v>
      </c>
      <c r="D363" s="306">
        <f t="shared" si="49"/>
        <v>71423.412911618245</v>
      </c>
      <c r="E363" s="306">
        <f t="shared" si="48"/>
        <v>67648.911210701495</v>
      </c>
      <c r="F363" s="173">
        <f t="shared" si="46"/>
        <v>125.98719393813974</v>
      </c>
      <c r="G363" s="164">
        <f t="shared" si="47"/>
        <v>132.6179874073523</v>
      </c>
      <c r="H363" s="14">
        <f t="shared" si="51"/>
        <v>0.75908272024788292</v>
      </c>
      <c r="I363" s="1">
        <v>672</v>
      </c>
      <c r="J363" s="172">
        <f t="shared" si="50"/>
        <v>0.95000079854292108</v>
      </c>
      <c r="K363" s="3">
        <v>2034</v>
      </c>
      <c r="L363" s="3">
        <v>2</v>
      </c>
    </row>
    <row r="364" spans="1:12" x14ac:dyDescent="0.2">
      <c r="A364" s="45">
        <v>2034</v>
      </c>
      <c r="B364" s="45">
        <v>3</v>
      </c>
      <c r="C364" s="164">
        <f t="shared" si="45"/>
        <v>76176.441374904636</v>
      </c>
      <c r="D364" s="306">
        <f t="shared" si="49"/>
        <v>67648.911210701495</v>
      </c>
      <c r="E364" s="306">
        <f t="shared" si="48"/>
        <v>76176.441374904636</v>
      </c>
      <c r="F364" s="173">
        <f t="shared" si="46"/>
        <v>117.7470654351105</v>
      </c>
      <c r="G364" s="164">
        <f t="shared" si="47"/>
        <v>140.37490006802875</v>
      </c>
      <c r="H364" s="14">
        <f t="shared" si="51"/>
        <v>0.72938744726025662</v>
      </c>
      <c r="I364" s="1">
        <v>744</v>
      </c>
      <c r="J364" s="172">
        <f t="shared" si="50"/>
        <v>0.83880426898290006</v>
      </c>
      <c r="K364" s="3">
        <v>2034</v>
      </c>
      <c r="L364" s="3">
        <v>3</v>
      </c>
    </row>
    <row r="365" spans="1:12" x14ac:dyDescent="0.2">
      <c r="A365" s="45">
        <v>2034</v>
      </c>
      <c r="B365" s="45">
        <v>4</v>
      </c>
      <c r="C365" s="164">
        <f t="shared" si="45"/>
        <v>79855.974261768497</v>
      </c>
      <c r="D365" s="306">
        <f t="shared" si="49"/>
        <v>76176.441374904636</v>
      </c>
      <c r="E365" s="306">
        <f t="shared" si="48"/>
        <v>79855.974261768497</v>
      </c>
      <c r="F365" s="173">
        <f t="shared" si="46"/>
        <v>140.63208882134845</v>
      </c>
      <c r="G365" s="164">
        <f t="shared" si="47"/>
        <v>145.83744095440522</v>
      </c>
      <c r="H365" s="14">
        <f t="shared" si="51"/>
        <v>0.76051166722160679</v>
      </c>
      <c r="I365" s="1">
        <v>720</v>
      </c>
      <c r="J365" s="172">
        <f t="shared" si="50"/>
        <v>0.96430716214580181</v>
      </c>
      <c r="K365" s="3">
        <v>2034</v>
      </c>
      <c r="L365" s="3">
        <v>4</v>
      </c>
    </row>
    <row r="366" spans="1:12" x14ac:dyDescent="0.2">
      <c r="A366" s="45">
        <v>2034</v>
      </c>
      <c r="B366" s="45">
        <v>5</v>
      </c>
      <c r="C366" s="164">
        <f t="shared" si="45"/>
        <v>91334.428590534866</v>
      </c>
      <c r="D366" s="306">
        <f t="shared" si="49"/>
        <v>79855.974261768497</v>
      </c>
      <c r="E366" s="306">
        <f t="shared" si="48"/>
        <v>91334.428590534866</v>
      </c>
      <c r="F366" s="173">
        <f t="shared" si="46"/>
        <v>152.23671800859012</v>
      </c>
      <c r="G366" s="164">
        <f t="shared" si="47"/>
        <v>160.15854789077537</v>
      </c>
      <c r="H366" s="14">
        <f t="shared" si="51"/>
        <v>0.76649876242908654</v>
      </c>
      <c r="I366" s="1">
        <v>744</v>
      </c>
      <c r="J366" s="172">
        <f t="shared" si="50"/>
        <v>0.95053757675433115</v>
      </c>
      <c r="K366" s="3">
        <v>2034</v>
      </c>
      <c r="L366" s="3">
        <v>5</v>
      </c>
    </row>
    <row r="367" spans="1:12" x14ac:dyDescent="0.2">
      <c r="A367" s="45">
        <v>2034</v>
      </c>
      <c r="B367" s="45">
        <v>6</v>
      </c>
      <c r="C367" s="164">
        <f t="shared" si="45"/>
        <v>99447.390043336796</v>
      </c>
      <c r="D367" s="306">
        <f t="shared" si="49"/>
        <v>91334.428590534866</v>
      </c>
      <c r="E367" s="306">
        <f t="shared" si="48"/>
        <v>99447.390043336796</v>
      </c>
      <c r="F367" s="173">
        <f t="shared" si="46"/>
        <v>152.81547422709454</v>
      </c>
      <c r="G367" s="164">
        <f t="shared" si="47"/>
        <v>163.49781644741455</v>
      </c>
      <c r="H367" s="14">
        <f t="shared" si="51"/>
        <v>0.84479033458293107</v>
      </c>
      <c r="I367" s="1">
        <v>720</v>
      </c>
      <c r="J367" s="172">
        <f t="shared" si="50"/>
        <v>0.93466370100572116</v>
      </c>
      <c r="K367" s="3">
        <v>2034</v>
      </c>
      <c r="L367" s="3">
        <v>6</v>
      </c>
    </row>
    <row r="368" spans="1:12" x14ac:dyDescent="0.2">
      <c r="A368" s="45">
        <v>2034</v>
      </c>
      <c r="B368" s="45">
        <v>7</v>
      </c>
      <c r="C368" s="164">
        <f t="shared" si="45"/>
        <v>108413.14500788806</v>
      </c>
      <c r="D368" s="306">
        <f t="shared" si="49"/>
        <v>99447.390043336796</v>
      </c>
      <c r="E368" s="306">
        <f t="shared" si="48"/>
        <v>108413.14500788806</v>
      </c>
      <c r="F368" s="173">
        <f t="shared" si="46"/>
        <v>169.37392238402734</v>
      </c>
      <c r="G368" s="164">
        <f t="shared" si="47"/>
        <v>172.38460144912747</v>
      </c>
      <c r="H368" s="14">
        <f t="shared" si="51"/>
        <v>0.8452993569471472</v>
      </c>
      <c r="I368" s="1">
        <v>744</v>
      </c>
      <c r="J368" s="172">
        <f t="shared" si="50"/>
        <v>0.98253510441308978</v>
      </c>
      <c r="K368" s="3">
        <v>2034</v>
      </c>
      <c r="L368" s="3">
        <v>7</v>
      </c>
    </row>
    <row r="369" spans="1:12" x14ac:dyDescent="0.2">
      <c r="A369" s="45">
        <v>2034</v>
      </c>
      <c r="B369" s="45">
        <v>8</v>
      </c>
      <c r="C369" s="164">
        <f t="shared" si="45"/>
        <v>107580.85645278875</v>
      </c>
      <c r="D369" s="306">
        <f t="shared" si="49"/>
        <v>108413.14500788806</v>
      </c>
      <c r="E369" s="306">
        <f t="shared" si="48"/>
        <v>107580.85645278875</v>
      </c>
      <c r="F369" s="173">
        <f t="shared" si="46"/>
        <v>168.06513689358076</v>
      </c>
      <c r="G369" s="164">
        <f t="shared" si="47"/>
        <v>170.75628248757303</v>
      </c>
      <c r="H369" s="14">
        <f t="shared" si="51"/>
        <v>0.84680881565978738</v>
      </c>
      <c r="I369" s="1">
        <v>744</v>
      </c>
      <c r="J369" s="172">
        <f t="shared" si="50"/>
        <v>0.98423984432790557</v>
      </c>
      <c r="K369" s="3">
        <v>2034</v>
      </c>
      <c r="L369" s="3">
        <v>8</v>
      </c>
    </row>
    <row r="370" spans="1:12" x14ac:dyDescent="0.2">
      <c r="A370" s="45">
        <v>2034</v>
      </c>
      <c r="B370" s="45">
        <v>9</v>
      </c>
      <c r="C370" s="164">
        <f t="shared" si="45"/>
        <v>92132.918151654521</v>
      </c>
      <c r="D370" s="306">
        <f t="shared" si="49"/>
        <v>107580.85645278875</v>
      </c>
      <c r="E370" s="306">
        <f t="shared" si="48"/>
        <v>92132.918151654521</v>
      </c>
      <c r="F370" s="173">
        <f t="shared" si="46"/>
        <v>156.0141219974947</v>
      </c>
      <c r="G370" s="164">
        <f t="shared" si="47"/>
        <v>161.14071840524076</v>
      </c>
      <c r="H370" s="14">
        <f t="shared" si="51"/>
        <v>0.79410336250294811</v>
      </c>
      <c r="I370" s="1">
        <v>720</v>
      </c>
      <c r="J370" s="172">
        <f t="shared" si="50"/>
        <v>0.9681855929495512</v>
      </c>
      <c r="K370" s="3">
        <v>2034</v>
      </c>
      <c r="L370" s="3">
        <v>9</v>
      </c>
    </row>
    <row r="371" spans="1:12" x14ac:dyDescent="0.2">
      <c r="A371" s="45">
        <v>2034</v>
      </c>
      <c r="B371" s="45">
        <v>10</v>
      </c>
      <c r="C371" s="164">
        <f t="shared" si="45"/>
        <v>85092.180305124668</v>
      </c>
      <c r="D371" s="306">
        <f t="shared" si="49"/>
        <v>92132.918151654521</v>
      </c>
      <c r="E371" s="306">
        <f t="shared" si="48"/>
        <v>85092.180305124668</v>
      </c>
      <c r="F371" s="173">
        <f t="shared" si="46"/>
        <v>143.41714718885007</v>
      </c>
      <c r="G371" s="164">
        <f t="shared" si="47"/>
        <v>145.57062043884201</v>
      </c>
      <c r="H371" s="14">
        <f t="shared" si="51"/>
        <v>0.78567508843986456</v>
      </c>
      <c r="I371" s="1">
        <v>744</v>
      </c>
      <c r="J371" s="172">
        <f t="shared" si="50"/>
        <v>0.98520667670784112</v>
      </c>
      <c r="K371" s="3">
        <v>2034</v>
      </c>
      <c r="L371" s="3">
        <v>10</v>
      </c>
    </row>
    <row r="372" spans="1:12" x14ac:dyDescent="0.2">
      <c r="A372" s="45">
        <v>2034</v>
      </c>
      <c r="B372" s="45">
        <v>11</v>
      </c>
      <c r="C372" s="164">
        <f t="shared" si="45"/>
        <v>70257.041381956005</v>
      </c>
      <c r="D372" s="306">
        <f t="shared" si="49"/>
        <v>85092.180305124668</v>
      </c>
      <c r="E372" s="306">
        <f t="shared" si="48"/>
        <v>70257.041381956005</v>
      </c>
      <c r="F372" s="173">
        <f t="shared" si="46"/>
        <v>127.40338542713532</v>
      </c>
      <c r="G372" s="164">
        <f t="shared" si="47"/>
        <v>130.02695782309394</v>
      </c>
      <c r="H372" s="14">
        <f t="shared" si="51"/>
        <v>0.75045379646861687</v>
      </c>
      <c r="I372" s="1">
        <v>720</v>
      </c>
      <c r="J372" s="172">
        <f t="shared" si="50"/>
        <v>0.97982285796820623</v>
      </c>
      <c r="K372" s="3">
        <v>2034</v>
      </c>
      <c r="L372" s="3">
        <v>11</v>
      </c>
    </row>
    <row r="373" spans="1:12" x14ac:dyDescent="0.2">
      <c r="A373" s="45">
        <v>2034</v>
      </c>
      <c r="B373" s="45">
        <v>12</v>
      </c>
      <c r="C373" s="164">
        <f t="shared" si="45"/>
        <v>72304.067935946659</v>
      </c>
      <c r="D373" s="306">
        <f t="shared" si="49"/>
        <v>70257.041381956005</v>
      </c>
      <c r="E373" s="306">
        <f t="shared" si="48"/>
        <v>72304.067935946659</v>
      </c>
      <c r="F373" s="173">
        <f t="shared" si="46"/>
        <v>122.57924941394117</v>
      </c>
      <c r="G373" s="164">
        <f t="shared" si="47"/>
        <v>134.97048579450978</v>
      </c>
      <c r="H373" s="14">
        <f t="shared" si="51"/>
        <v>0.72003065291355806</v>
      </c>
      <c r="I373" s="1">
        <v>744</v>
      </c>
      <c r="J373" s="172">
        <f t="shared" si="50"/>
        <v>0.90819299265593478</v>
      </c>
      <c r="K373" s="3">
        <v>2034</v>
      </c>
      <c r="L373" s="3">
        <v>12</v>
      </c>
    </row>
    <row r="374" spans="1:12" x14ac:dyDescent="0.2">
      <c r="A374" s="45">
        <v>2035</v>
      </c>
      <c r="B374" s="45">
        <v>1</v>
      </c>
      <c r="C374" s="164">
        <f t="shared" si="45"/>
        <v>72323.977218584361</v>
      </c>
      <c r="D374" s="306">
        <f t="shared" si="49"/>
        <v>72304.067935946659</v>
      </c>
      <c r="E374" s="306">
        <f t="shared" si="48"/>
        <v>72323.977218584361</v>
      </c>
      <c r="F374" s="173">
        <f t="shared" si="46"/>
        <v>115.25945243453261</v>
      </c>
      <c r="G374" s="164">
        <f t="shared" si="47"/>
        <v>134.79588915226631</v>
      </c>
      <c r="H374" s="14">
        <f t="shared" si="51"/>
        <v>0.72116180553075981</v>
      </c>
      <c r="I374" s="1">
        <v>744</v>
      </c>
      <c r="J374" s="172">
        <f t="shared" si="50"/>
        <v>0.85506652435323738</v>
      </c>
      <c r="K374" s="3">
        <v>2035</v>
      </c>
      <c r="L374" s="3">
        <v>1</v>
      </c>
    </row>
    <row r="375" spans="1:12" x14ac:dyDescent="0.2">
      <c r="A375" s="45">
        <v>2035</v>
      </c>
      <c r="B375" s="45">
        <v>2</v>
      </c>
      <c r="C375" s="164">
        <f t="shared" si="45"/>
        <v>68501.883539493254</v>
      </c>
      <c r="D375" s="306">
        <f t="shared" si="49"/>
        <v>72323.977218584361</v>
      </c>
      <c r="E375" s="306">
        <f t="shared" si="48"/>
        <v>68501.883539493254</v>
      </c>
      <c r="F375" s="173">
        <f t="shared" si="46"/>
        <v>126.62972862722428</v>
      </c>
      <c r="G375" s="164">
        <f t="shared" si="47"/>
        <v>133.29433914312983</v>
      </c>
      <c r="H375" s="14">
        <f t="shared" si="51"/>
        <v>0.76475360732472986</v>
      </c>
      <c r="I375" s="1">
        <v>672</v>
      </c>
      <c r="J375" s="172">
        <f t="shared" si="50"/>
        <v>0.95000079854292108</v>
      </c>
      <c r="K375" s="3">
        <v>2035</v>
      </c>
      <c r="L375" s="3">
        <v>2</v>
      </c>
    </row>
    <row r="376" spans="1:12" x14ac:dyDescent="0.2">
      <c r="A376" s="45">
        <v>2035</v>
      </c>
      <c r="B376" s="45">
        <v>3</v>
      </c>
      <c r="C376" s="164">
        <f t="shared" si="45"/>
        <v>77136.935718948764</v>
      </c>
      <c r="D376" s="306">
        <f t="shared" si="49"/>
        <v>68501.883539493254</v>
      </c>
      <c r="E376" s="306">
        <f t="shared" si="48"/>
        <v>77136.935718948764</v>
      </c>
      <c r="F376" s="173">
        <f t="shared" si="46"/>
        <v>118.34757546882956</v>
      </c>
      <c r="G376" s="164">
        <f t="shared" si="47"/>
        <v>141.09081205837569</v>
      </c>
      <c r="H376" s="14">
        <f t="shared" si="51"/>
        <v>0.73483648955611092</v>
      </c>
      <c r="I376" s="1">
        <v>744</v>
      </c>
      <c r="J376" s="172">
        <f t="shared" si="50"/>
        <v>0.83880426898290006</v>
      </c>
      <c r="K376" s="3">
        <v>2035</v>
      </c>
      <c r="L376" s="3">
        <v>3</v>
      </c>
    </row>
    <row r="377" spans="1:12" x14ac:dyDescent="0.2">
      <c r="A377" s="45">
        <v>2035</v>
      </c>
      <c r="B377" s="45">
        <v>4</v>
      </c>
      <c r="C377" s="164">
        <f t="shared" si="45"/>
        <v>80862.863140169531</v>
      </c>
      <c r="D377" s="306">
        <f t="shared" si="49"/>
        <v>77136.935718948764</v>
      </c>
      <c r="E377" s="306">
        <f t="shared" si="48"/>
        <v>80862.863140169531</v>
      </c>
      <c r="F377" s="173">
        <f t="shared" si="46"/>
        <v>141.3493124743373</v>
      </c>
      <c r="G377" s="164">
        <f t="shared" si="47"/>
        <v>146.58121190327267</v>
      </c>
      <c r="H377" s="14">
        <f t="shared" si="51"/>
        <v>0.7661932295472913</v>
      </c>
      <c r="I377" s="1">
        <v>720</v>
      </c>
      <c r="J377" s="172">
        <f t="shared" si="50"/>
        <v>0.96430716214580181</v>
      </c>
      <c r="K377" s="3">
        <v>2035</v>
      </c>
      <c r="L377" s="3">
        <v>4</v>
      </c>
    </row>
    <row r="378" spans="1:12" x14ac:dyDescent="0.2">
      <c r="A378" s="45">
        <v>2035</v>
      </c>
      <c r="B378" s="45">
        <v>5</v>
      </c>
      <c r="C378" s="164">
        <f t="shared" si="45"/>
        <v>92486.047128948368</v>
      </c>
      <c r="D378" s="306">
        <f t="shared" si="49"/>
        <v>80862.863140169531</v>
      </c>
      <c r="E378" s="306">
        <f t="shared" si="48"/>
        <v>92486.047128948368</v>
      </c>
      <c r="F378" s="173">
        <f t="shared" si="46"/>
        <v>153.01312527043399</v>
      </c>
      <c r="G378" s="164">
        <f t="shared" si="47"/>
        <v>160.97535648501838</v>
      </c>
      <c r="H378" s="14">
        <f t="shared" si="51"/>
        <v>0.77222505260844776</v>
      </c>
      <c r="I378" s="1">
        <v>744</v>
      </c>
      <c r="J378" s="172">
        <f t="shared" si="50"/>
        <v>0.95053757675433115</v>
      </c>
      <c r="K378" s="3">
        <v>2035</v>
      </c>
      <c r="L378" s="3">
        <v>5</v>
      </c>
    </row>
    <row r="379" spans="1:12" x14ac:dyDescent="0.2">
      <c r="A379" s="45">
        <v>2035</v>
      </c>
      <c r="B379" s="45">
        <v>6</v>
      </c>
      <c r="C379" s="164">
        <f t="shared" si="45"/>
        <v>100701.30337851707</v>
      </c>
      <c r="D379" s="306">
        <f t="shared" si="49"/>
        <v>92486.047128948368</v>
      </c>
      <c r="E379" s="306">
        <f t="shared" si="48"/>
        <v>100701.30337851707</v>
      </c>
      <c r="F379" s="173">
        <f t="shared" si="46"/>
        <v>153.59483314565276</v>
      </c>
      <c r="G379" s="164">
        <f t="shared" si="47"/>
        <v>164.33165531129637</v>
      </c>
      <c r="H379" s="14">
        <f t="shared" si="51"/>
        <v>0.8511015184147368</v>
      </c>
      <c r="I379" s="1">
        <v>720</v>
      </c>
      <c r="J379" s="172">
        <f t="shared" si="50"/>
        <v>0.93466370100572116</v>
      </c>
      <c r="K379" s="3">
        <v>2035</v>
      </c>
      <c r="L379" s="3">
        <v>6</v>
      </c>
    </row>
    <row r="380" spans="1:12" x14ac:dyDescent="0.2">
      <c r="A380" s="45">
        <v>2035</v>
      </c>
      <c r="B380" s="45">
        <v>7</v>
      </c>
      <c r="C380" s="164">
        <f t="shared" si="45"/>
        <v>109780.10585195835</v>
      </c>
      <c r="D380" s="306">
        <f t="shared" si="49"/>
        <v>100701.30337851707</v>
      </c>
      <c r="E380" s="306">
        <f t="shared" si="48"/>
        <v>109780.10585195835</v>
      </c>
      <c r="F380" s="173">
        <f t="shared" si="46"/>
        <v>170.23738057601372</v>
      </c>
      <c r="G380" s="164">
        <f t="shared" si="47"/>
        <v>173.26340790409091</v>
      </c>
      <c r="H380" s="14">
        <f t="shared" si="51"/>
        <v>0.85161608847423509</v>
      </c>
      <c r="I380" s="1">
        <v>744</v>
      </c>
      <c r="J380" s="172">
        <f t="shared" si="50"/>
        <v>0.98253510441308978</v>
      </c>
      <c r="K380" s="3">
        <v>2035</v>
      </c>
      <c r="L380" s="3">
        <v>7</v>
      </c>
    </row>
    <row r="381" spans="1:12" x14ac:dyDescent="0.2">
      <c r="A381" s="45">
        <v>2035</v>
      </c>
      <c r="B381" s="45">
        <v>8</v>
      </c>
      <c r="C381" s="164">
        <f t="shared" si="45"/>
        <v>108937.32312785668</v>
      </c>
      <c r="D381" s="306">
        <f t="shared" si="49"/>
        <v>109780.10585195835</v>
      </c>
      <c r="E381" s="306">
        <f t="shared" si="48"/>
        <v>108937.32312785668</v>
      </c>
      <c r="F381" s="173">
        <f t="shared" si="46"/>
        <v>168.92226909173809</v>
      </c>
      <c r="G381" s="164">
        <f t="shared" si="47"/>
        <v>171.62713952825973</v>
      </c>
      <c r="H381" s="14">
        <f t="shared" si="51"/>
        <v>0.85313507897891139</v>
      </c>
      <c r="I381" s="1">
        <v>744</v>
      </c>
      <c r="J381" s="172">
        <f t="shared" si="50"/>
        <v>0.98423984432790557</v>
      </c>
      <c r="K381" s="3">
        <v>2035</v>
      </c>
      <c r="L381" s="3">
        <v>8</v>
      </c>
    </row>
    <row r="382" spans="1:12" x14ac:dyDescent="0.2">
      <c r="A382" s="45">
        <v>2035</v>
      </c>
      <c r="B382" s="45">
        <v>9</v>
      </c>
      <c r="C382" s="164">
        <f t="shared" si="45"/>
        <v>93294.604693946807</v>
      </c>
      <c r="D382" s="306">
        <f t="shared" si="49"/>
        <v>108937.32312785668</v>
      </c>
      <c r="E382" s="306">
        <f t="shared" si="48"/>
        <v>93294.604693946807</v>
      </c>
      <c r="F382" s="173">
        <f t="shared" si="46"/>
        <v>156.8097940196819</v>
      </c>
      <c r="G382" s="164">
        <f t="shared" si="47"/>
        <v>161.96253606910747</v>
      </c>
      <c r="H382" s="14">
        <f t="shared" si="51"/>
        <v>0.80003587865168668</v>
      </c>
      <c r="I382" s="1">
        <v>720</v>
      </c>
      <c r="J382" s="172">
        <f t="shared" si="50"/>
        <v>0.9681855929495512</v>
      </c>
      <c r="K382" s="3">
        <v>2035</v>
      </c>
      <c r="L382" s="3">
        <v>9</v>
      </c>
    </row>
    <row r="383" spans="1:12" x14ac:dyDescent="0.2">
      <c r="A383" s="45">
        <v>2035</v>
      </c>
      <c r="B383" s="45">
        <v>10</v>
      </c>
      <c r="C383" s="164">
        <f t="shared" ref="C383:C446" si="52">C371*C371/C359</f>
        <v>86165.0915153401</v>
      </c>
      <c r="D383" s="306">
        <f t="shared" si="49"/>
        <v>93294.604693946807</v>
      </c>
      <c r="E383" s="306">
        <f t="shared" si="48"/>
        <v>86165.0915153401</v>
      </c>
      <c r="F383" s="173">
        <f t="shared" ref="F383:F446" si="53">G383*J383</f>
        <v>144.14857463951336</v>
      </c>
      <c r="G383" s="164">
        <f t="shared" ref="G383:G446" si="54">G371*G371/G359</f>
        <v>146.31303060308025</v>
      </c>
      <c r="H383" s="14">
        <f t="shared" si="51"/>
        <v>0.79154463939496844</v>
      </c>
      <c r="I383" s="1">
        <v>744</v>
      </c>
      <c r="J383" s="172">
        <f t="shared" si="50"/>
        <v>0.98520667670784112</v>
      </c>
      <c r="K383" s="3">
        <v>2035</v>
      </c>
      <c r="L383" s="3">
        <v>10</v>
      </c>
    </row>
    <row r="384" spans="1:12" x14ac:dyDescent="0.2">
      <c r="A384" s="45">
        <v>2035</v>
      </c>
      <c r="B384" s="45">
        <v>11</v>
      </c>
      <c r="C384" s="164">
        <f t="shared" si="52"/>
        <v>71142.899130869875</v>
      </c>
      <c r="D384" s="306">
        <f t="shared" si="49"/>
        <v>86165.0915153401</v>
      </c>
      <c r="E384" s="306">
        <f t="shared" si="48"/>
        <v>71142.899130869875</v>
      </c>
      <c r="F384" s="173">
        <f t="shared" si="53"/>
        <v>128.05314269281371</v>
      </c>
      <c r="G384" s="164">
        <f t="shared" si="54"/>
        <v>130.69009530799173</v>
      </c>
      <c r="H384" s="14">
        <f t="shared" si="51"/>
        <v>0.75606021935593415</v>
      </c>
      <c r="I384" s="1">
        <v>720</v>
      </c>
      <c r="J384" s="172">
        <f t="shared" si="50"/>
        <v>0.97982285796820623</v>
      </c>
      <c r="K384" s="3">
        <v>2035</v>
      </c>
      <c r="L384" s="3">
        <v>11</v>
      </c>
    </row>
    <row r="385" spans="1:12" x14ac:dyDescent="0.2">
      <c r="A385" s="45">
        <v>2035</v>
      </c>
      <c r="B385" s="45">
        <v>12</v>
      </c>
      <c r="C385" s="164">
        <f t="shared" si="52"/>
        <v>73215.736255579352</v>
      </c>
      <c r="D385" s="306">
        <f t="shared" si="49"/>
        <v>71142.899130869875</v>
      </c>
      <c r="E385" s="306">
        <f t="shared" si="48"/>
        <v>73215.736255579352</v>
      </c>
      <c r="F385" s="173">
        <f t="shared" si="53"/>
        <v>123.20440358595228</v>
      </c>
      <c r="G385" s="164">
        <f t="shared" si="54"/>
        <v>135.65883527206179</v>
      </c>
      <c r="H385" s="14">
        <f t="shared" si="51"/>
        <v>0.72540979330975608</v>
      </c>
      <c r="I385" s="1">
        <v>744</v>
      </c>
      <c r="J385" s="172">
        <f t="shared" si="50"/>
        <v>0.90819299265593478</v>
      </c>
      <c r="K385" s="3">
        <v>2035</v>
      </c>
      <c r="L385" s="3">
        <v>12</v>
      </c>
    </row>
    <row r="386" spans="1:12" x14ac:dyDescent="0.2">
      <c r="A386" s="45">
        <v>2036</v>
      </c>
      <c r="B386" s="45">
        <v>1</v>
      </c>
      <c r="C386" s="164">
        <f t="shared" si="52"/>
        <v>73235.896570596917</v>
      </c>
      <c r="D386" s="306">
        <f t="shared" si="49"/>
        <v>73215.736255579352</v>
      </c>
      <c r="E386" s="306">
        <f t="shared" si="48"/>
        <v>73235.896570596917</v>
      </c>
      <c r="F386" s="173">
        <f t="shared" si="53"/>
        <v>115.84727564194874</v>
      </c>
      <c r="G386" s="164">
        <f t="shared" si="54"/>
        <v>135.48334818694289</v>
      </c>
      <c r="H386" s="14">
        <f t="shared" si="51"/>
        <v>0.72654939644043637</v>
      </c>
      <c r="I386" s="1">
        <v>744</v>
      </c>
      <c r="J386" s="172">
        <f t="shared" si="50"/>
        <v>0.85506652435323738</v>
      </c>
      <c r="K386" s="3">
        <v>2036</v>
      </c>
      <c r="L386" s="3">
        <v>1</v>
      </c>
    </row>
    <row r="387" spans="1:12" x14ac:dyDescent="0.2">
      <c r="A387" s="45">
        <v>2036</v>
      </c>
      <c r="B387" s="45">
        <v>2</v>
      </c>
      <c r="C387" s="164">
        <f t="shared" si="52"/>
        <v>69365.610835078463</v>
      </c>
      <c r="D387" s="306">
        <f t="shared" si="49"/>
        <v>73235.896570596917</v>
      </c>
      <c r="E387" s="306">
        <f t="shared" ref="E387:E450" si="55">C387</f>
        <v>69365.610835078463</v>
      </c>
      <c r="F387" s="173">
        <f t="shared" si="53"/>
        <v>127.27554024322316</v>
      </c>
      <c r="G387" s="164">
        <f t="shared" si="54"/>
        <v>133.97414027275983</v>
      </c>
      <c r="H387" s="14">
        <f t="shared" si="51"/>
        <v>0.74389903719882278</v>
      </c>
      <c r="I387" s="1">
        <v>696</v>
      </c>
      <c r="J387" s="172">
        <f t="shared" si="50"/>
        <v>0.95000079854292108</v>
      </c>
      <c r="K387" s="3">
        <v>2036</v>
      </c>
      <c r="L387" s="3">
        <v>2</v>
      </c>
    </row>
    <row r="388" spans="1:12" x14ac:dyDescent="0.2">
      <c r="A388" s="45">
        <v>2036</v>
      </c>
      <c r="B388" s="45">
        <v>3</v>
      </c>
      <c r="C388" s="164">
        <f t="shared" si="52"/>
        <v>78109.54075454385</v>
      </c>
      <c r="D388" s="306">
        <f t="shared" ref="D388:D445" si="56">C387</f>
        <v>69365.610835078463</v>
      </c>
      <c r="E388" s="306">
        <f t="shared" si="55"/>
        <v>78109.54075454385</v>
      </c>
      <c r="F388" s="173">
        <f t="shared" si="53"/>
        <v>118.95114810372058</v>
      </c>
      <c r="G388" s="164">
        <f t="shared" si="54"/>
        <v>141.81037519987339</v>
      </c>
      <c r="H388" s="14">
        <f t="shared" si="51"/>
        <v>0.74032624006822767</v>
      </c>
      <c r="I388" s="1">
        <v>744</v>
      </c>
      <c r="J388" s="172">
        <f t="shared" si="50"/>
        <v>0.83880426898290006</v>
      </c>
      <c r="K388" s="3">
        <v>2036</v>
      </c>
      <c r="L388" s="3">
        <v>3</v>
      </c>
    </row>
    <row r="389" spans="1:12" x14ac:dyDescent="0.2">
      <c r="A389" s="45">
        <v>2036</v>
      </c>
      <c r="B389" s="45">
        <v>4</v>
      </c>
      <c r="C389" s="164">
        <f t="shared" si="52"/>
        <v>81882.44769003184</v>
      </c>
      <c r="D389" s="306">
        <f t="shared" si="56"/>
        <v>78109.54075454385</v>
      </c>
      <c r="E389" s="306">
        <f t="shared" si="55"/>
        <v>81882.44769003184</v>
      </c>
      <c r="F389" s="173">
        <f t="shared" si="53"/>
        <v>142.07019396795641</v>
      </c>
      <c r="G389" s="164">
        <f t="shared" si="54"/>
        <v>147.32877608397936</v>
      </c>
      <c r="H389" s="14">
        <f t="shared" si="51"/>
        <v>0.77191723717901362</v>
      </c>
      <c r="I389" s="1">
        <v>720</v>
      </c>
      <c r="J389" s="172">
        <f t="shared" si="50"/>
        <v>0.96430716214580181</v>
      </c>
      <c r="K389" s="3">
        <v>2036</v>
      </c>
      <c r="L389" s="3">
        <v>4</v>
      </c>
    </row>
    <row r="390" spans="1:12" x14ac:dyDescent="0.2">
      <c r="A390" s="45">
        <v>2036</v>
      </c>
      <c r="B390" s="45">
        <v>5</v>
      </c>
      <c r="C390" s="164">
        <f t="shared" si="52"/>
        <v>93652.186207737323</v>
      </c>
      <c r="D390" s="306">
        <f t="shared" si="56"/>
        <v>81882.44769003184</v>
      </c>
      <c r="E390" s="306">
        <f t="shared" si="55"/>
        <v>93652.186207737323</v>
      </c>
      <c r="F390" s="173">
        <f t="shared" si="53"/>
        <v>153.79349220931323</v>
      </c>
      <c r="G390" s="164">
        <f t="shared" si="54"/>
        <v>161.79633080309202</v>
      </c>
      <c r="H390" s="14">
        <f t="shared" si="51"/>
        <v>0.77799412224268294</v>
      </c>
      <c r="I390" s="1">
        <v>744</v>
      </c>
      <c r="J390" s="172">
        <f t="shared" si="50"/>
        <v>0.95053757675433115</v>
      </c>
      <c r="K390" s="3">
        <v>2036</v>
      </c>
      <c r="L390" s="3">
        <v>5</v>
      </c>
    </row>
    <row r="391" spans="1:12" x14ac:dyDescent="0.2">
      <c r="A391" s="45">
        <v>2036</v>
      </c>
      <c r="B391" s="45">
        <v>6</v>
      </c>
      <c r="C391" s="164">
        <f t="shared" si="52"/>
        <v>101971.02706982089</v>
      </c>
      <c r="D391" s="306">
        <f t="shared" si="56"/>
        <v>93652.186207737323</v>
      </c>
      <c r="E391" s="306">
        <f t="shared" si="55"/>
        <v>101971.02706982089</v>
      </c>
      <c r="F391" s="173">
        <f t="shared" si="53"/>
        <v>154.37816679469557</v>
      </c>
      <c r="G391" s="164">
        <f t="shared" si="54"/>
        <v>165.16974675338398</v>
      </c>
      <c r="H391" s="14">
        <f t="shared" si="51"/>
        <v>0.85745985127243485</v>
      </c>
      <c r="I391" s="1">
        <v>720</v>
      </c>
      <c r="J391" s="172">
        <f t="shared" si="50"/>
        <v>0.93466370100572116</v>
      </c>
      <c r="K391" s="3">
        <v>2036</v>
      </c>
      <c r="L391" s="3">
        <v>6</v>
      </c>
    </row>
    <row r="392" spans="1:12" x14ac:dyDescent="0.2">
      <c r="A392" s="45">
        <v>2036</v>
      </c>
      <c r="B392" s="45">
        <v>7</v>
      </c>
      <c r="C392" s="164">
        <f t="shared" si="52"/>
        <v>111164.30244681408</v>
      </c>
      <c r="D392" s="306">
        <f t="shared" si="56"/>
        <v>101971.02706982089</v>
      </c>
      <c r="E392" s="306">
        <f t="shared" si="55"/>
        <v>111164.30244681408</v>
      </c>
      <c r="F392" s="173">
        <f t="shared" si="53"/>
        <v>171.10524062655551</v>
      </c>
      <c r="G392" s="164">
        <f t="shared" si="54"/>
        <v>174.14669446214239</v>
      </c>
      <c r="H392" s="14">
        <f t="shared" si="51"/>
        <v>0.85798002351195801</v>
      </c>
      <c r="I392" s="1">
        <v>744</v>
      </c>
      <c r="J392" s="172">
        <f t="shared" si="50"/>
        <v>0.98253510441308978</v>
      </c>
      <c r="K392" s="3">
        <v>2036</v>
      </c>
      <c r="L392" s="3">
        <v>7</v>
      </c>
    </row>
    <row r="393" spans="1:12" x14ac:dyDescent="0.2">
      <c r="A393" s="45">
        <v>2036</v>
      </c>
      <c r="B393" s="45">
        <v>8</v>
      </c>
      <c r="C393" s="164">
        <f t="shared" si="52"/>
        <v>110310.89323471759</v>
      </c>
      <c r="D393" s="306">
        <f t="shared" si="56"/>
        <v>111164.30244681408</v>
      </c>
      <c r="E393" s="306">
        <f t="shared" si="55"/>
        <v>110310.89323471759</v>
      </c>
      <c r="F393" s="173">
        <f t="shared" si="53"/>
        <v>169.78377266410604</v>
      </c>
      <c r="G393" s="164">
        <f t="shared" si="54"/>
        <v>172.50243793985393</v>
      </c>
      <c r="H393" s="14">
        <f t="shared" si="51"/>
        <v>0.85950860397840845</v>
      </c>
      <c r="I393" s="1">
        <v>744</v>
      </c>
      <c r="J393" s="172">
        <f t="shared" si="50"/>
        <v>0.98423984432790557</v>
      </c>
      <c r="K393" s="3">
        <v>2036</v>
      </c>
      <c r="L393" s="3">
        <v>8</v>
      </c>
    </row>
    <row r="394" spans="1:12" x14ac:dyDescent="0.2">
      <c r="A394" s="45">
        <v>2036</v>
      </c>
      <c r="B394" s="45">
        <v>9</v>
      </c>
      <c r="C394" s="164">
        <f t="shared" si="52"/>
        <v>94470.938722171559</v>
      </c>
      <c r="D394" s="306">
        <f t="shared" si="56"/>
        <v>110310.89323471759</v>
      </c>
      <c r="E394" s="306">
        <f t="shared" si="55"/>
        <v>94470.938722171559</v>
      </c>
      <c r="F394" s="173">
        <f t="shared" si="53"/>
        <v>157.60952396918225</v>
      </c>
      <c r="G394" s="164">
        <f t="shared" si="54"/>
        <v>162.78854500305991</v>
      </c>
      <c r="H394" s="14">
        <f t="shared" si="51"/>
        <v>0.80601271490976745</v>
      </c>
      <c r="I394" s="1">
        <v>720</v>
      </c>
      <c r="J394" s="172">
        <f t="shared" si="50"/>
        <v>0.9681855929495512</v>
      </c>
      <c r="K394" s="3">
        <v>2036</v>
      </c>
      <c r="L394" s="3">
        <v>9</v>
      </c>
    </row>
    <row r="395" spans="1:12" x14ac:dyDescent="0.2">
      <c r="A395" s="45">
        <v>2036</v>
      </c>
      <c r="B395" s="45">
        <v>10</v>
      </c>
      <c r="C395" s="164">
        <f t="shared" si="52"/>
        <v>87251.530860113591</v>
      </c>
      <c r="D395" s="306">
        <f t="shared" si="56"/>
        <v>94470.938722171559</v>
      </c>
      <c r="E395" s="306">
        <f t="shared" si="55"/>
        <v>87251.530860113591</v>
      </c>
      <c r="F395" s="173">
        <f t="shared" si="53"/>
        <v>144.88373237017498</v>
      </c>
      <c r="G395" s="164">
        <f t="shared" si="54"/>
        <v>147.05922705915609</v>
      </c>
      <c r="H395" s="14">
        <f t="shared" si="51"/>
        <v>0.79745804006469545</v>
      </c>
      <c r="I395" s="1">
        <v>744</v>
      </c>
      <c r="J395" s="172">
        <f t="shared" si="50"/>
        <v>0.98520667670784112</v>
      </c>
      <c r="K395" s="3">
        <v>2036</v>
      </c>
      <c r="L395" s="3">
        <v>10</v>
      </c>
    </row>
    <row r="396" spans="1:12" x14ac:dyDescent="0.2">
      <c r="A396" s="45">
        <v>2036</v>
      </c>
      <c r="B396" s="45">
        <v>11</v>
      </c>
      <c r="C396" s="164">
        <f t="shared" si="52"/>
        <v>72039.926492620769</v>
      </c>
      <c r="D396" s="306">
        <f t="shared" si="56"/>
        <v>87251.530860113591</v>
      </c>
      <c r="E396" s="306">
        <f t="shared" si="55"/>
        <v>72039.926492620769</v>
      </c>
      <c r="F396" s="173">
        <f t="shared" si="53"/>
        <v>128.70621372054708</v>
      </c>
      <c r="G396" s="164">
        <f t="shared" si="54"/>
        <v>131.35661479406249</v>
      </c>
      <c r="H396" s="14">
        <f t="shared" si="51"/>
        <v>0.76170852620431517</v>
      </c>
      <c r="I396" s="1">
        <v>720</v>
      </c>
      <c r="J396" s="172">
        <f t="shared" ref="J396:J459" si="57">J384</f>
        <v>0.97982285796820623</v>
      </c>
      <c r="K396" s="3">
        <v>2036</v>
      </c>
      <c r="L396" s="3">
        <v>11</v>
      </c>
    </row>
    <row r="397" spans="1:12" x14ac:dyDescent="0.2">
      <c r="A397" s="45">
        <v>2036</v>
      </c>
      <c r="B397" s="45">
        <v>12</v>
      </c>
      <c r="C397" s="164">
        <f t="shared" si="52"/>
        <v>74138.899628654384</v>
      </c>
      <c r="D397" s="306">
        <f t="shared" si="56"/>
        <v>72039.926492620769</v>
      </c>
      <c r="E397" s="306">
        <f t="shared" si="55"/>
        <v>74138.899628654384</v>
      </c>
      <c r="F397" s="173">
        <f t="shared" si="53"/>
        <v>123.83274604424064</v>
      </c>
      <c r="G397" s="164">
        <f t="shared" si="54"/>
        <v>136.35069533194931</v>
      </c>
      <c r="H397" s="14">
        <f t="shared" si="51"/>
        <v>0.73082911970537645</v>
      </c>
      <c r="I397" s="1">
        <v>744</v>
      </c>
      <c r="J397" s="172">
        <f t="shared" si="57"/>
        <v>0.90819299265593478</v>
      </c>
      <c r="K397" s="3">
        <v>2036</v>
      </c>
      <c r="L397" s="3">
        <v>12</v>
      </c>
    </row>
    <row r="398" spans="1:12" x14ac:dyDescent="0.2">
      <c r="A398" s="45">
        <v>2037</v>
      </c>
      <c r="B398" s="45">
        <v>1</v>
      </c>
      <c r="C398" s="164">
        <f t="shared" si="52"/>
        <v>74159.314141271621</v>
      </c>
      <c r="D398" s="306">
        <f t="shared" si="56"/>
        <v>74138.899628654384</v>
      </c>
      <c r="E398" s="306">
        <f t="shared" si="55"/>
        <v>74159.314141271621</v>
      </c>
      <c r="F398" s="173">
        <f t="shared" si="53"/>
        <v>116.43809674772271</v>
      </c>
      <c r="G398" s="164">
        <f t="shared" si="54"/>
        <v>136.17431326269633</v>
      </c>
      <c r="H398" s="14">
        <f t="shared" si="51"/>
        <v>0.73197723648087309</v>
      </c>
      <c r="I398" s="1">
        <v>744</v>
      </c>
      <c r="J398" s="172">
        <f t="shared" si="57"/>
        <v>0.85506652435323738</v>
      </c>
      <c r="K398" s="3">
        <v>2037</v>
      </c>
      <c r="L398" s="3">
        <v>1</v>
      </c>
    </row>
    <row r="399" spans="1:12" x14ac:dyDescent="0.2">
      <c r="A399" s="45">
        <v>2037</v>
      </c>
      <c r="B399" s="45">
        <v>2</v>
      </c>
      <c r="C399" s="164">
        <f t="shared" si="52"/>
        <v>70240.228704799621</v>
      </c>
      <c r="D399" s="306">
        <f t="shared" si="56"/>
        <v>74159.314141271621</v>
      </c>
      <c r="E399" s="306">
        <f t="shared" si="55"/>
        <v>70240.228704799621</v>
      </c>
      <c r="F399" s="173">
        <f t="shared" si="53"/>
        <v>127.92464549846363</v>
      </c>
      <c r="G399" s="164">
        <f t="shared" si="54"/>
        <v>134.65740838815094</v>
      </c>
      <c r="H399" s="14">
        <f t="shared" si="51"/>
        <v>0.77622279464224631</v>
      </c>
      <c r="I399" s="1">
        <v>672</v>
      </c>
      <c r="J399" s="172">
        <f t="shared" si="57"/>
        <v>0.95000079854292108</v>
      </c>
      <c r="K399" s="3">
        <v>2037</v>
      </c>
      <c r="L399" s="3">
        <v>2</v>
      </c>
    </row>
    <row r="400" spans="1:12" x14ac:dyDescent="0.2">
      <c r="A400" s="45">
        <v>2037</v>
      </c>
      <c r="B400" s="45">
        <v>3</v>
      </c>
      <c r="C400" s="164">
        <f t="shared" si="52"/>
        <v>79094.409183109485</v>
      </c>
      <c r="D400" s="306">
        <f t="shared" si="56"/>
        <v>70240.228704799621</v>
      </c>
      <c r="E400" s="306">
        <f t="shared" si="55"/>
        <v>79094.409183109485</v>
      </c>
      <c r="F400" s="173">
        <f t="shared" si="53"/>
        <v>119.55779895904953</v>
      </c>
      <c r="G400" s="164">
        <f t="shared" si="54"/>
        <v>142.53360811339272</v>
      </c>
      <c r="H400" s="14">
        <f t="shared" si="51"/>
        <v>0.74585700291589607</v>
      </c>
      <c r="I400" s="1">
        <v>744</v>
      </c>
      <c r="J400" s="172">
        <f t="shared" si="57"/>
        <v>0.83880426898290006</v>
      </c>
      <c r="K400" s="3">
        <v>2037</v>
      </c>
      <c r="L400" s="3">
        <v>3</v>
      </c>
    </row>
    <row r="401" spans="1:12" x14ac:dyDescent="0.2">
      <c r="A401" s="45">
        <v>2037</v>
      </c>
      <c r="B401" s="45">
        <v>4</v>
      </c>
      <c r="C401" s="164">
        <f t="shared" si="52"/>
        <v>82914.887988676084</v>
      </c>
      <c r="D401" s="306">
        <f t="shared" si="56"/>
        <v>79094.409183109485</v>
      </c>
      <c r="E401" s="306">
        <f t="shared" si="55"/>
        <v>82914.887988676084</v>
      </c>
      <c r="F401" s="173">
        <f t="shared" si="53"/>
        <v>142.794751957193</v>
      </c>
      <c r="G401" s="164">
        <f t="shared" si="54"/>
        <v>148.08015284200766</v>
      </c>
      <c r="H401" s="14">
        <f t="shared" si="51"/>
        <v>0.77768400721335773</v>
      </c>
      <c r="I401" s="1">
        <v>720</v>
      </c>
      <c r="J401" s="172">
        <f t="shared" si="57"/>
        <v>0.96430716214580181</v>
      </c>
      <c r="K401" s="3">
        <v>2037</v>
      </c>
      <c r="L401" s="3">
        <v>4</v>
      </c>
    </row>
    <row r="402" spans="1:12" x14ac:dyDescent="0.2">
      <c r="A402" s="45">
        <v>2037</v>
      </c>
      <c r="B402" s="45">
        <v>5</v>
      </c>
      <c r="C402" s="164">
        <f t="shared" si="52"/>
        <v>94833.028913649439</v>
      </c>
      <c r="D402" s="306">
        <f t="shared" si="56"/>
        <v>82914.887988676084</v>
      </c>
      <c r="E402" s="306">
        <f t="shared" si="55"/>
        <v>94833.028913649439</v>
      </c>
      <c r="F402" s="173">
        <f t="shared" si="53"/>
        <v>154.57783901958078</v>
      </c>
      <c r="G402" s="164">
        <f t="shared" si="54"/>
        <v>162.62149209018784</v>
      </c>
      <c r="H402" s="14">
        <f t="shared" ref="H402:H445" si="58">+(E402/(G402*I402))</f>
        <v>0.78380629092470511</v>
      </c>
      <c r="I402" s="1">
        <v>744</v>
      </c>
      <c r="J402" s="172">
        <f t="shared" si="57"/>
        <v>0.95053757675433115</v>
      </c>
      <c r="K402" s="3">
        <v>2037</v>
      </c>
      <c r="L402" s="3">
        <v>5</v>
      </c>
    </row>
    <row r="403" spans="1:12" x14ac:dyDescent="0.2">
      <c r="A403" s="45">
        <v>2037</v>
      </c>
      <c r="B403" s="45">
        <v>6</v>
      </c>
      <c r="C403" s="164">
        <f t="shared" si="52"/>
        <v>103256.76046703882</v>
      </c>
      <c r="D403" s="306">
        <f t="shared" si="56"/>
        <v>94833.028913649439</v>
      </c>
      <c r="E403" s="306">
        <f t="shared" si="55"/>
        <v>103256.76046703882</v>
      </c>
      <c r="F403" s="173">
        <f t="shared" si="53"/>
        <v>155.16549544534851</v>
      </c>
      <c r="G403" s="164">
        <f t="shared" si="54"/>
        <v>166.01211246182623</v>
      </c>
      <c r="H403" s="14">
        <f t="shared" si="58"/>
        <v>0.86386568539273734</v>
      </c>
      <c r="I403" s="1">
        <v>720</v>
      </c>
      <c r="J403" s="172">
        <f t="shared" si="57"/>
        <v>0.93466370100572116</v>
      </c>
      <c r="K403" s="3">
        <v>2037</v>
      </c>
      <c r="L403" s="3">
        <v>6</v>
      </c>
    </row>
    <row r="404" spans="1:12" x14ac:dyDescent="0.2">
      <c r="A404" s="45">
        <v>2037</v>
      </c>
      <c r="B404" s="45">
        <v>7</v>
      </c>
      <c r="C404" s="164">
        <f t="shared" si="52"/>
        <v>112565.95211477757</v>
      </c>
      <c r="D404" s="306">
        <f t="shared" si="56"/>
        <v>103256.76046703882</v>
      </c>
      <c r="E404" s="306">
        <f t="shared" si="55"/>
        <v>112565.95211477757</v>
      </c>
      <c r="F404" s="173">
        <f t="shared" si="53"/>
        <v>171.97752497606606</v>
      </c>
      <c r="G404" s="164">
        <f t="shared" si="54"/>
        <v>175.03448396258125</v>
      </c>
      <c r="H404" s="14">
        <f t="shared" si="58"/>
        <v>0.86439151480150933</v>
      </c>
      <c r="I404" s="1">
        <v>744</v>
      </c>
      <c r="J404" s="172">
        <f t="shared" si="57"/>
        <v>0.98253510441308978</v>
      </c>
      <c r="K404" s="3">
        <v>2037</v>
      </c>
      <c r="L404" s="3">
        <v>7</v>
      </c>
    </row>
    <row r="405" spans="1:12" x14ac:dyDescent="0.2">
      <c r="A405" s="45">
        <v>2037</v>
      </c>
      <c r="B405" s="45">
        <v>8</v>
      </c>
      <c r="C405" s="164">
        <f t="shared" si="52"/>
        <v>111701.78242730862</v>
      </c>
      <c r="D405" s="306">
        <f t="shared" si="56"/>
        <v>112565.95211477757</v>
      </c>
      <c r="E405" s="306">
        <f t="shared" si="55"/>
        <v>111701.78242730862</v>
      </c>
      <c r="F405" s="173">
        <f t="shared" si="53"/>
        <v>170.64966990469304</v>
      </c>
      <c r="G405" s="164">
        <f t="shared" si="54"/>
        <v>173.38220037334727</v>
      </c>
      <c r="H405" s="14">
        <f t="shared" si="58"/>
        <v>0.86592974373659981</v>
      </c>
      <c r="I405" s="1">
        <v>744</v>
      </c>
      <c r="J405" s="172">
        <f t="shared" si="57"/>
        <v>0.98423984432790557</v>
      </c>
      <c r="K405" s="3">
        <v>2037</v>
      </c>
      <c r="L405" s="3">
        <v>8</v>
      </c>
    </row>
    <row r="406" spans="1:12" x14ac:dyDescent="0.2">
      <c r="A406" s="45">
        <v>2037</v>
      </c>
      <c r="B406" s="45">
        <v>9</v>
      </c>
      <c r="C406" s="164">
        <f t="shared" si="52"/>
        <v>95662.104923709005</v>
      </c>
      <c r="D406" s="306">
        <f t="shared" si="56"/>
        <v>111701.78242730862</v>
      </c>
      <c r="E406" s="306">
        <f t="shared" si="55"/>
        <v>95662.104923709005</v>
      </c>
      <c r="F406" s="173">
        <f t="shared" si="53"/>
        <v>158.41333254142509</v>
      </c>
      <c r="G406" s="164">
        <f t="shared" si="54"/>
        <v>163.61876658257552</v>
      </c>
      <c r="H406" s="14">
        <f t="shared" si="58"/>
        <v>0.81203420237988633</v>
      </c>
      <c r="I406" s="1">
        <v>720</v>
      </c>
      <c r="J406" s="172">
        <f t="shared" si="57"/>
        <v>0.9681855929495512</v>
      </c>
      <c r="K406" s="3">
        <v>2037</v>
      </c>
      <c r="L406" s="3">
        <v>9</v>
      </c>
    </row>
    <row r="407" spans="1:12" x14ac:dyDescent="0.2">
      <c r="A407" s="45">
        <v>2037</v>
      </c>
      <c r="B407" s="45">
        <v>10</v>
      </c>
      <c r="C407" s="164">
        <f t="shared" si="52"/>
        <v>88351.668913135552</v>
      </c>
      <c r="D407" s="306">
        <f t="shared" si="56"/>
        <v>95662.104923709005</v>
      </c>
      <c r="E407" s="306">
        <f t="shared" si="55"/>
        <v>88351.668913135552</v>
      </c>
      <c r="F407" s="173">
        <f t="shared" si="53"/>
        <v>145.62263940526302</v>
      </c>
      <c r="G407" s="164">
        <f t="shared" si="54"/>
        <v>147.80922911715791</v>
      </c>
      <c r="H407" s="14">
        <f t="shared" si="58"/>
        <v>0.80341561803755912</v>
      </c>
      <c r="I407" s="1">
        <v>744</v>
      </c>
      <c r="J407" s="172">
        <f t="shared" si="57"/>
        <v>0.98520667670784112</v>
      </c>
      <c r="K407" s="3">
        <v>2037</v>
      </c>
      <c r="L407" s="3">
        <v>10</v>
      </c>
    </row>
    <row r="408" spans="1:12" x14ac:dyDescent="0.2">
      <c r="A408" s="45">
        <v>2037</v>
      </c>
      <c r="B408" s="45">
        <v>11</v>
      </c>
      <c r="C408" s="164">
        <f t="shared" si="52"/>
        <v>72948.264302744719</v>
      </c>
      <c r="D408" s="306">
        <f t="shared" si="56"/>
        <v>88351.668913135552</v>
      </c>
      <c r="E408" s="306">
        <f t="shared" si="55"/>
        <v>72948.264302744719</v>
      </c>
      <c r="F408" s="173">
        <f t="shared" si="53"/>
        <v>129.36261541052187</v>
      </c>
      <c r="G408" s="164">
        <f t="shared" si="54"/>
        <v>132.02653352951222</v>
      </c>
      <c r="H408" s="14">
        <f t="shared" si="58"/>
        <v>0.76739902991669828</v>
      </c>
      <c r="I408" s="1">
        <v>720</v>
      </c>
      <c r="J408" s="172">
        <f t="shared" si="57"/>
        <v>0.97982285796820623</v>
      </c>
      <c r="K408" s="3">
        <v>2037</v>
      </c>
      <c r="L408" s="3">
        <v>11</v>
      </c>
    </row>
    <row r="409" spans="1:12" x14ac:dyDescent="0.2">
      <c r="A409" s="45">
        <v>2037</v>
      </c>
      <c r="B409" s="45">
        <v>12</v>
      </c>
      <c r="C409" s="164">
        <f t="shared" si="52"/>
        <v>75073.702994126841</v>
      </c>
      <c r="D409" s="306">
        <f t="shared" si="56"/>
        <v>72948.264302744719</v>
      </c>
      <c r="E409" s="306">
        <f t="shared" si="55"/>
        <v>75073.702994126841</v>
      </c>
      <c r="F409" s="173">
        <f t="shared" si="53"/>
        <v>124.46429304906626</v>
      </c>
      <c r="G409" s="164">
        <f t="shared" si="54"/>
        <v>137.04608387814224</v>
      </c>
      <c r="H409" s="14">
        <f t="shared" si="58"/>
        <v>0.73628893231837789</v>
      </c>
      <c r="I409" s="1">
        <v>744</v>
      </c>
      <c r="J409" s="172">
        <f t="shared" si="57"/>
        <v>0.90819299265593478</v>
      </c>
      <c r="K409" s="3">
        <v>2037</v>
      </c>
      <c r="L409" s="3">
        <v>12</v>
      </c>
    </row>
    <row r="410" spans="1:12" x14ac:dyDescent="0.2">
      <c r="A410" s="45">
        <v>2038</v>
      </c>
      <c r="B410" s="45">
        <v>1</v>
      </c>
      <c r="C410" s="164">
        <f t="shared" si="52"/>
        <v>75094.374909473234</v>
      </c>
      <c r="D410" s="306">
        <f t="shared" si="56"/>
        <v>75073.702994126841</v>
      </c>
      <c r="E410" s="306">
        <f t="shared" si="55"/>
        <v>75094.374909473234</v>
      </c>
      <c r="F410" s="173">
        <f t="shared" si="53"/>
        <v>117.03193104113612</v>
      </c>
      <c r="G410" s="164">
        <f t="shared" si="54"/>
        <v>136.86880226033611</v>
      </c>
      <c r="H410" s="14">
        <f t="shared" si="58"/>
        <v>0.73744562634166477</v>
      </c>
      <c r="I410" s="1">
        <v>744</v>
      </c>
      <c r="J410" s="172">
        <f t="shared" si="57"/>
        <v>0.85506652435323738</v>
      </c>
      <c r="K410" s="3">
        <v>2038</v>
      </c>
      <c r="L410" s="3">
        <v>1</v>
      </c>
    </row>
    <row r="411" spans="1:12" x14ac:dyDescent="0.2">
      <c r="A411" s="45">
        <v>2038</v>
      </c>
      <c r="B411" s="45">
        <v>2</v>
      </c>
      <c r="C411" s="164">
        <f t="shared" si="52"/>
        <v>71125.874465846558</v>
      </c>
      <c r="D411" s="306">
        <f t="shared" si="56"/>
        <v>75094.374909473234</v>
      </c>
      <c r="E411" s="306">
        <f t="shared" si="55"/>
        <v>71125.874465846558</v>
      </c>
      <c r="F411" s="173">
        <f t="shared" si="53"/>
        <v>128.57706119050584</v>
      </c>
      <c r="G411" s="164">
        <f t="shared" si="54"/>
        <v>135.34416117093056</v>
      </c>
      <c r="H411" s="14">
        <f t="shared" si="58"/>
        <v>0.78202173024896526</v>
      </c>
      <c r="I411" s="1">
        <v>672</v>
      </c>
      <c r="J411" s="172">
        <f t="shared" si="57"/>
        <v>0.95000079854292108</v>
      </c>
      <c r="K411" s="3">
        <v>2038</v>
      </c>
      <c r="L411" s="3">
        <v>2</v>
      </c>
    </row>
    <row r="412" spans="1:12" x14ac:dyDescent="0.2">
      <c r="A412" s="45">
        <v>2038</v>
      </c>
      <c r="B412" s="45">
        <v>3</v>
      </c>
      <c r="C412" s="164">
        <f t="shared" si="52"/>
        <v>80091.695631448572</v>
      </c>
      <c r="D412" s="306">
        <f t="shared" si="56"/>
        <v>71125.874465846558</v>
      </c>
      <c r="E412" s="306">
        <f t="shared" si="55"/>
        <v>80091.695631448572</v>
      </c>
      <c r="F412" s="173">
        <f t="shared" si="53"/>
        <v>120.16754373374064</v>
      </c>
      <c r="G412" s="164">
        <f t="shared" si="54"/>
        <v>143.26052951477098</v>
      </c>
      <c r="H412" s="14">
        <f t="shared" si="58"/>
        <v>0.7514290844903927</v>
      </c>
      <c r="I412" s="1">
        <v>744</v>
      </c>
      <c r="J412" s="172">
        <f t="shared" si="57"/>
        <v>0.83880426898290006</v>
      </c>
      <c r="K412" s="3">
        <v>2038</v>
      </c>
      <c r="L412" s="3">
        <v>3</v>
      </c>
    </row>
    <row r="413" spans="1:12" x14ac:dyDescent="0.2">
      <c r="A413" s="45">
        <v>2038</v>
      </c>
      <c r="B413" s="45">
        <v>4</v>
      </c>
      <c r="C413" s="164">
        <f t="shared" si="52"/>
        <v>83960.346131807586</v>
      </c>
      <c r="D413" s="306">
        <f t="shared" si="56"/>
        <v>80091.695631448572</v>
      </c>
      <c r="E413" s="306">
        <f t="shared" si="55"/>
        <v>83960.346131807586</v>
      </c>
      <c r="F413" s="173">
        <f t="shared" si="53"/>
        <v>143.52300519217471</v>
      </c>
      <c r="G413" s="164">
        <f t="shared" si="54"/>
        <v>148.83536162150193</v>
      </c>
      <c r="H413" s="14">
        <f t="shared" si="58"/>
        <v>0.78349385911584424</v>
      </c>
      <c r="I413" s="1">
        <v>720</v>
      </c>
      <c r="J413" s="172">
        <f t="shared" si="57"/>
        <v>0.96430716214580181</v>
      </c>
      <c r="K413" s="3">
        <v>2038</v>
      </c>
      <c r="L413" s="3">
        <v>4</v>
      </c>
    </row>
    <row r="414" spans="1:12" x14ac:dyDescent="0.2">
      <c r="A414" s="45">
        <v>2038</v>
      </c>
      <c r="B414" s="45">
        <v>5</v>
      </c>
      <c r="C414" s="164">
        <f t="shared" si="52"/>
        <v>96028.760641938599</v>
      </c>
      <c r="D414" s="306">
        <f t="shared" si="56"/>
        <v>83960.346131807586</v>
      </c>
      <c r="E414" s="306">
        <f t="shared" si="55"/>
        <v>96028.760641938599</v>
      </c>
      <c r="F414" s="173">
        <f t="shared" si="53"/>
        <v>155.3661859985807</v>
      </c>
      <c r="G414" s="164">
        <f t="shared" si="54"/>
        <v>163.45086169984785</v>
      </c>
      <c r="H414" s="14">
        <f t="shared" si="58"/>
        <v>0.7896618806350133</v>
      </c>
      <c r="I414" s="1">
        <v>744</v>
      </c>
      <c r="J414" s="172">
        <f t="shared" si="57"/>
        <v>0.95053757675433115</v>
      </c>
      <c r="K414" s="3">
        <v>2038</v>
      </c>
      <c r="L414" s="3">
        <v>5</v>
      </c>
    </row>
    <row r="415" spans="1:12" x14ac:dyDescent="0.2">
      <c r="A415" s="45">
        <v>2038</v>
      </c>
      <c r="B415" s="45">
        <v>6</v>
      </c>
      <c r="C415" s="164">
        <f t="shared" si="52"/>
        <v>104558.70543352525</v>
      </c>
      <c r="D415" s="306">
        <f t="shared" si="56"/>
        <v>96028.760641938599</v>
      </c>
      <c r="E415" s="306">
        <f t="shared" si="55"/>
        <v>104558.70543352525</v>
      </c>
      <c r="F415" s="173">
        <f t="shared" si="53"/>
        <v>155.95683947211978</v>
      </c>
      <c r="G415" s="164">
        <f t="shared" si="54"/>
        <v>166.85877423538153</v>
      </c>
      <c r="H415" s="14">
        <f t="shared" si="58"/>
        <v>0.87031937564381479</v>
      </c>
      <c r="I415" s="1">
        <v>720</v>
      </c>
      <c r="J415" s="172">
        <f t="shared" si="57"/>
        <v>0.93466370100572116</v>
      </c>
      <c r="K415" s="3">
        <v>2038</v>
      </c>
      <c r="L415" s="3">
        <v>6</v>
      </c>
    </row>
    <row r="416" spans="1:12" x14ac:dyDescent="0.2">
      <c r="A416" s="45">
        <v>2038</v>
      </c>
      <c r="B416" s="45">
        <v>7</v>
      </c>
      <c r="C416" s="164">
        <f t="shared" si="52"/>
        <v>113985.27491834716</v>
      </c>
      <c r="D416" s="306">
        <f t="shared" si="56"/>
        <v>104558.70543352525</v>
      </c>
      <c r="E416" s="306">
        <f t="shared" si="55"/>
        <v>113985.27491834716</v>
      </c>
      <c r="F416" s="173">
        <f t="shared" si="53"/>
        <v>172.8542561793586</v>
      </c>
      <c r="G416" s="164">
        <f t="shared" si="54"/>
        <v>175.92679936114021</v>
      </c>
      <c r="H416" s="14">
        <f t="shared" si="58"/>
        <v>0.87085091772003709</v>
      </c>
      <c r="I416" s="1">
        <v>744</v>
      </c>
      <c r="J416" s="172">
        <f t="shared" si="57"/>
        <v>0.98253510441308978</v>
      </c>
      <c r="K416" s="3">
        <v>2038</v>
      </c>
      <c r="L416" s="3">
        <v>7</v>
      </c>
    </row>
    <row r="417" spans="1:12" x14ac:dyDescent="0.2">
      <c r="A417" s="45">
        <v>2038</v>
      </c>
      <c r="B417" s="45">
        <v>8</v>
      </c>
      <c r="C417" s="164">
        <f t="shared" si="52"/>
        <v>113110.20907870664</v>
      </c>
      <c r="D417" s="306">
        <f t="shared" si="56"/>
        <v>113985.27491834716</v>
      </c>
      <c r="E417" s="306">
        <f t="shared" si="55"/>
        <v>113110.20907870664</v>
      </c>
      <c r="F417" s="173">
        <f t="shared" si="53"/>
        <v>171.51998322120707</v>
      </c>
      <c r="G417" s="164">
        <f t="shared" si="54"/>
        <v>174.26644959525143</v>
      </c>
      <c r="H417" s="14">
        <f t="shared" si="58"/>
        <v>0.8723988539695523</v>
      </c>
      <c r="I417" s="1">
        <v>744</v>
      </c>
      <c r="J417" s="172">
        <f t="shared" si="57"/>
        <v>0.98423984432790557</v>
      </c>
      <c r="K417" s="3">
        <v>2038</v>
      </c>
      <c r="L417" s="3">
        <v>8</v>
      </c>
    </row>
    <row r="418" spans="1:12" x14ac:dyDescent="0.2">
      <c r="A418" s="45">
        <v>2038</v>
      </c>
      <c r="B418" s="45">
        <v>9</v>
      </c>
      <c r="C418" s="164">
        <f t="shared" si="52"/>
        <v>96868.290314627622</v>
      </c>
      <c r="D418" s="306">
        <f t="shared" si="56"/>
        <v>113110.20907870664</v>
      </c>
      <c r="E418" s="306">
        <f t="shared" si="55"/>
        <v>96868.290314627622</v>
      </c>
      <c r="F418" s="173">
        <f t="shared" si="53"/>
        <v>159.22124053738639</v>
      </c>
      <c r="G418" s="164">
        <f t="shared" si="54"/>
        <v>164.45322229214668</v>
      </c>
      <c r="H418" s="14">
        <f t="shared" si="58"/>
        <v>0.81810067463831193</v>
      </c>
      <c r="I418" s="1">
        <v>720</v>
      </c>
      <c r="J418" s="172">
        <f t="shared" si="57"/>
        <v>0.9681855929495512</v>
      </c>
      <c r="K418" s="3">
        <v>2038</v>
      </c>
      <c r="L418" s="3">
        <v>9</v>
      </c>
    </row>
    <row r="419" spans="1:12" x14ac:dyDescent="0.2">
      <c r="A419" s="45">
        <v>2038</v>
      </c>
      <c r="B419" s="45">
        <v>10</v>
      </c>
      <c r="C419" s="164">
        <f t="shared" si="52"/>
        <v>89465.678398827818</v>
      </c>
      <c r="D419" s="306">
        <f t="shared" si="56"/>
        <v>96868.290314627622</v>
      </c>
      <c r="E419" s="306">
        <f t="shared" si="55"/>
        <v>89465.678398827818</v>
      </c>
      <c r="F419" s="173">
        <f t="shared" si="53"/>
        <v>146.36531486622999</v>
      </c>
      <c r="G419" s="164">
        <f t="shared" si="54"/>
        <v>148.56305618565557</v>
      </c>
      <c r="H419" s="14">
        <f t="shared" si="58"/>
        <v>0.80941770334939167</v>
      </c>
      <c r="I419" s="1">
        <v>744</v>
      </c>
      <c r="J419" s="172">
        <f t="shared" si="57"/>
        <v>0.98520667670784112</v>
      </c>
      <c r="K419" s="3">
        <v>2038</v>
      </c>
      <c r="L419" s="3">
        <v>10</v>
      </c>
    </row>
    <row r="420" spans="1:12" x14ac:dyDescent="0.2">
      <c r="A420" s="45">
        <v>2038</v>
      </c>
      <c r="B420" s="45">
        <v>11</v>
      </c>
      <c r="C420" s="164">
        <f t="shared" si="52"/>
        <v>73868.055172546417</v>
      </c>
      <c r="D420" s="306">
        <f t="shared" si="56"/>
        <v>89465.678398827818</v>
      </c>
      <c r="E420" s="306">
        <f t="shared" si="55"/>
        <v>73868.055172546417</v>
      </c>
      <c r="F420" s="173">
        <f t="shared" si="53"/>
        <v>130.02236474911552</v>
      </c>
      <c r="G420" s="164">
        <f t="shared" si="54"/>
        <v>132.69986885051273</v>
      </c>
      <c r="H420" s="14">
        <f t="shared" si="58"/>
        <v>0.77313204573362859</v>
      </c>
      <c r="I420" s="1">
        <v>720</v>
      </c>
      <c r="J420" s="172">
        <f t="shared" si="57"/>
        <v>0.97982285796820623</v>
      </c>
      <c r="K420" s="3">
        <v>2038</v>
      </c>
      <c r="L420" s="3">
        <v>11</v>
      </c>
    </row>
    <row r="421" spans="1:12" x14ac:dyDescent="0.2">
      <c r="A421" s="45">
        <v>2038</v>
      </c>
      <c r="B421" s="45">
        <v>12</v>
      </c>
      <c r="C421" s="164">
        <f t="shared" si="52"/>
        <v>76020.293118459696</v>
      </c>
      <c r="D421" s="306">
        <f t="shared" si="56"/>
        <v>73868.055172546417</v>
      </c>
      <c r="E421" s="306">
        <f t="shared" si="55"/>
        <v>76020.293118459696</v>
      </c>
      <c r="F421" s="173">
        <f t="shared" si="53"/>
        <v>125.09906094361651</v>
      </c>
      <c r="G421" s="164">
        <f t="shared" si="54"/>
        <v>137.74501890592077</v>
      </c>
      <c r="H421" s="14">
        <f t="shared" si="58"/>
        <v>0.74178953360956035</v>
      </c>
      <c r="I421" s="1">
        <v>744</v>
      </c>
      <c r="J421" s="172">
        <f t="shared" si="57"/>
        <v>0.90819299265593478</v>
      </c>
      <c r="K421" s="3">
        <v>2038</v>
      </c>
      <c r="L421" s="3">
        <v>12</v>
      </c>
    </row>
    <row r="422" spans="1:12" x14ac:dyDescent="0.2">
      <c r="A422" s="45">
        <v>2039</v>
      </c>
      <c r="B422" s="45">
        <v>1</v>
      </c>
      <c r="C422" s="164">
        <f t="shared" si="52"/>
        <v>76041.225682077595</v>
      </c>
      <c r="D422" s="306">
        <f t="shared" si="56"/>
        <v>76020.293118459696</v>
      </c>
      <c r="E422" s="306">
        <f t="shared" si="55"/>
        <v>76041.225682077595</v>
      </c>
      <c r="F422" s="173">
        <f t="shared" si="53"/>
        <v>117.62879388944593</v>
      </c>
      <c r="G422" s="164">
        <f t="shared" si="54"/>
        <v>137.56683315186385</v>
      </c>
      <c r="H422" s="14">
        <f t="shared" si="58"/>
        <v>0.74295486895877094</v>
      </c>
      <c r="I422" s="1">
        <v>744</v>
      </c>
      <c r="J422" s="172">
        <f t="shared" si="57"/>
        <v>0.85506652435323738</v>
      </c>
      <c r="K422" s="3">
        <v>2039</v>
      </c>
      <c r="L422" s="3">
        <v>1</v>
      </c>
    </row>
    <row r="423" spans="1:12" x14ac:dyDescent="0.2">
      <c r="A423" s="45">
        <v>2039</v>
      </c>
      <c r="B423" s="45">
        <v>2</v>
      </c>
      <c r="C423" s="164">
        <f t="shared" si="52"/>
        <v>72022.68716681558</v>
      </c>
      <c r="D423" s="306">
        <f t="shared" si="56"/>
        <v>76041.225682077595</v>
      </c>
      <c r="E423" s="306">
        <f t="shared" si="55"/>
        <v>72022.68716681558</v>
      </c>
      <c r="F423" s="173">
        <f t="shared" si="53"/>
        <v>129.23280420257748</v>
      </c>
      <c r="G423" s="164">
        <f t="shared" si="54"/>
        <v>136.03441639290236</v>
      </c>
      <c r="H423" s="14">
        <f t="shared" si="58"/>
        <v>0.78786398802349888</v>
      </c>
      <c r="I423" s="1">
        <v>672</v>
      </c>
      <c r="J423" s="172">
        <f t="shared" si="57"/>
        <v>0.95000079854292108</v>
      </c>
      <c r="K423" s="3">
        <v>2039</v>
      </c>
      <c r="L423" s="3">
        <v>2</v>
      </c>
    </row>
    <row r="424" spans="1:12" x14ac:dyDescent="0.2">
      <c r="A424" s="45">
        <v>2039</v>
      </c>
      <c r="B424" s="45">
        <v>3</v>
      </c>
      <c r="C424" s="164">
        <f t="shared" si="52"/>
        <v>81101.556676024149</v>
      </c>
      <c r="D424" s="306">
        <f t="shared" si="56"/>
        <v>72022.68716681558</v>
      </c>
      <c r="E424" s="306">
        <f t="shared" si="55"/>
        <v>81101.556676024149</v>
      </c>
      <c r="F424" s="173">
        <f t="shared" si="53"/>
        <v>120.78039820678271</v>
      </c>
      <c r="G424" s="164">
        <f t="shared" si="54"/>
        <v>143.99115821529628</v>
      </c>
      <c r="H424" s="14">
        <f t="shared" si="58"/>
        <v>0.75704279347195469</v>
      </c>
      <c r="I424" s="1">
        <v>744</v>
      </c>
      <c r="J424" s="172">
        <f t="shared" si="57"/>
        <v>0.83880426898290006</v>
      </c>
      <c r="K424" s="3">
        <v>2039</v>
      </c>
      <c r="L424" s="3">
        <v>3</v>
      </c>
    </row>
    <row r="425" spans="1:12" x14ac:dyDescent="0.2">
      <c r="A425" s="45">
        <v>2039</v>
      </c>
      <c r="B425" s="45">
        <v>4</v>
      </c>
      <c r="C425" s="164">
        <f t="shared" si="52"/>
        <v>85018.986258965757</v>
      </c>
      <c r="D425" s="306">
        <f t="shared" si="56"/>
        <v>81101.556676024149</v>
      </c>
      <c r="E425" s="306">
        <f t="shared" si="55"/>
        <v>85018.986258965757</v>
      </c>
      <c r="F425" s="173">
        <f t="shared" si="53"/>
        <v>144.25497251865485</v>
      </c>
      <c r="G425" s="164">
        <f t="shared" si="54"/>
        <v>149.59442196577163</v>
      </c>
      <c r="H425" s="14">
        <f t="shared" si="58"/>
        <v>0.78934711473862795</v>
      </c>
      <c r="I425" s="1">
        <v>720</v>
      </c>
      <c r="J425" s="172">
        <f t="shared" si="57"/>
        <v>0.96430716214580181</v>
      </c>
      <c r="K425" s="3">
        <v>2039</v>
      </c>
      <c r="L425" s="3">
        <v>4</v>
      </c>
    </row>
    <row r="426" spans="1:12" x14ac:dyDescent="0.2">
      <c r="A426" s="45">
        <v>2039</v>
      </c>
      <c r="B426" s="45">
        <v>5</v>
      </c>
      <c r="C426" s="164">
        <f t="shared" si="52"/>
        <v>97239.569125472379</v>
      </c>
      <c r="D426" s="306">
        <f t="shared" si="56"/>
        <v>85018.986258965757</v>
      </c>
      <c r="E426" s="306">
        <f t="shared" si="55"/>
        <v>97239.569125472379</v>
      </c>
      <c r="F426" s="173">
        <f t="shared" si="53"/>
        <v>156.15855354717351</v>
      </c>
      <c r="G426" s="164">
        <f t="shared" si="54"/>
        <v>164.28446109451713</v>
      </c>
      <c r="H426" s="14">
        <f t="shared" si="58"/>
        <v>0.79556121575952965</v>
      </c>
      <c r="I426" s="1">
        <v>744</v>
      </c>
      <c r="J426" s="172">
        <f t="shared" si="57"/>
        <v>0.95053757675433115</v>
      </c>
      <c r="K426" s="3">
        <v>2039</v>
      </c>
      <c r="L426" s="3">
        <v>5</v>
      </c>
    </row>
    <row r="427" spans="1:12" x14ac:dyDescent="0.2">
      <c r="A427" s="45">
        <v>2039</v>
      </c>
      <c r="B427" s="45">
        <v>6</v>
      </c>
      <c r="C427" s="164">
        <f t="shared" si="52"/>
        <v>105877.0663778914</v>
      </c>
      <c r="D427" s="306">
        <f t="shared" si="56"/>
        <v>97239.569125472379</v>
      </c>
      <c r="E427" s="306">
        <f t="shared" si="55"/>
        <v>105877.0663778914</v>
      </c>
      <c r="F427" s="173">
        <f t="shared" si="53"/>
        <v>156.75221935342756</v>
      </c>
      <c r="G427" s="164">
        <f t="shared" si="54"/>
        <v>167.70975398398195</v>
      </c>
      <c r="H427" s="14">
        <f t="shared" si="58"/>
        <v>0.87682127954495537</v>
      </c>
      <c r="I427" s="1">
        <v>720</v>
      </c>
      <c r="J427" s="172">
        <f t="shared" si="57"/>
        <v>0.93466370100572116</v>
      </c>
      <c r="K427" s="3">
        <v>2039</v>
      </c>
      <c r="L427" s="3">
        <v>6</v>
      </c>
    </row>
    <row r="428" spans="1:12" x14ac:dyDescent="0.2">
      <c r="A428" s="45">
        <v>2039</v>
      </c>
      <c r="B428" s="45">
        <v>7</v>
      </c>
      <c r="C428" s="164">
        <f t="shared" si="52"/>
        <v>115422.49369474767</v>
      </c>
      <c r="D428" s="306">
        <f t="shared" si="56"/>
        <v>105877.0663778914</v>
      </c>
      <c r="E428" s="306">
        <f t="shared" si="55"/>
        <v>115422.49369474767</v>
      </c>
      <c r="F428" s="173">
        <f t="shared" si="53"/>
        <v>173.73545690622947</v>
      </c>
      <c r="G428" s="164">
        <f t="shared" si="54"/>
        <v>176.82366373057897</v>
      </c>
      <c r="H428" s="14">
        <f t="shared" si="58"/>
        <v>0.87735859030034369</v>
      </c>
      <c r="I428" s="1">
        <v>744</v>
      </c>
      <c r="J428" s="172">
        <f t="shared" si="57"/>
        <v>0.98253510441308978</v>
      </c>
      <c r="K428" s="3">
        <v>2039</v>
      </c>
      <c r="L428" s="3">
        <v>7</v>
      </c>
    </row>
    <row r="429" spans="1:12" x14ac:dyDescent="0.2">
      <c r="A429" s="45">
        <v>2039</v>
      </c>
      <c r="B429" s="45">
        <v>8</v>
      </c>
      <c r="C429" s="164">
        <f t="shared" si="52"/>
        <v>114536.39431541336</v>
      </c>
      <c r="D429" s="306">
        <f t="shared" si="56"/>
        <v>115422.49369474767</v>
      </c>
      <c r="E429" s="306">
        <f t="shared" si="55"/>
        <v>114536.39431541336</v>
      </c>
      <c r="F429" s="173">
        <f t="shared" si="53"/>
        <v>172.3947351356353</v>
      </c>
      <c r="G429" s="164">
        <f t="shared" si="54"/>
        <v>175.1552084881873</v>
      </c>
      <c r="H429" s="14">
        <f t="shared" si="58"/>
        <v>0.87891629305078489</v>
      </c>
      <c r="I429" s="1">
        <v>744</v>
      </c>
      <c r="J429" s="172">
        <f t="shared" si="57"/>
        <v>0.98423984432790557</v>
      </c>
      <c r="K429" s="3">
        <v>2039</v>
      </c>
      <c r="L429" s="3">
        <v>8</v>
      </c>
    </row>
    <row r="430" spans="1:12" x14ac:dyDescent="0.2">
      <c r="A430" s="45">
        <v>2039</v>
      </c>
      <c r="B430" s="45">
        <v>9</v>
      </c>
      <c r="C430" s="164">
        <f t="shared" si="52"/>
        <v>98089.68426904612</v>
      </c>
      <c r="D430" s="306">
        <f t="shared" si="56"/>
        <v>114536.39431541336</v>
      </c>
      <c r="E430" s="306">
        <f t="shared" si="55"/>
        <v>98089.68426904612</v>
      </c>
      <c r="F430" s="173">
        <f t="shared" si="53"/>
        <v>160.03326886412708</v>
      </c>
      <c r="G430" s="164">
        <f t="shared" si="54"/>
        <v>165.29193372583666</v>
      </c>
      <c r="H430" s="14">
        <f t="shared" si="58"/>
        <v>0.82421246775336432</v>
      </c>
      <c r="I430" s="1">
        <v>720</v>
      </c>
      <c r="J430" s="172">
        <f t="shared" si="57"/>
        <v>0.9681855929495512</v>
      </c>
      <c r="K430" s="3">
        <v>2039</v>
      </c>
      <c r="L430" s="3">
        <v>9</v>
      </c>
    </row>
    <row r="431" spans="1:12" x14ac:dyDescent="0.2">
      <c r="A431" s="45">
        <v>2039</v>
      </c>
      <c r="B431" s="45">
        <v>10</v>
      </c>
      <c r="C431" s="164">
        <f t="shared" si="52"/>
        <v>90593.734219461796</v>
      </c>
      <c r="D431" s="306">
        <f t="shared" si="56"/>
        <v>98089.68426904612</v>
      </c>
      <c r="E431" s="306">
        <f t="shared" si="55"/>
        <v>90593.734219461796</v>
      </c>
      <c r="F431" s="173">
        <f t="shared" si="53"/>
        <v>147.11177797204792</v>
      </c>
      <c r="G431" s="164">
        <f t="shared" si="54"/>
        <v>149.32072777220256</v>
      </c>
      <c r="H431" s="14">
        <f t="shared" si="58"/>
        <v>0.81546462850162793</v>
      </c>
      <c r="I431" s="1">
        <v>744</v>
      </c>
      <c r="J431" s="172">
        <f t="shared" si="57"/>
        <v>0.98520667670784112</v>
      </c>
      <c r="K431" s="3">
        <v>2039</v>
      </c>
      <c r="L431" s="3">
        <v>10</v>
      </c>
    </row>
    <row r="432" spans="1:12" x14ac:dyDescent="0.2">
      <c r="A432" s="45">
        <v>2039</v>
      </c>
      <c r="B432" s="45">
        <v>11</v>
      </c>
      <c r="C432" s="164">
        <f t="shared" si="52"/>
        <v>74799.443511489531</v>
      </c>
      <c r="D432" s="306">
        <f t="shared" si="56"/>
        <v>90593.734219461796</v>
      </c>
      <c r="E432" s="306">
        <f t="shared" si="55"/>
        <v>74799.443511489531</v>
      </c>
      <c r="F432" s="173">
        <f t="shared" si="53"/>
        <v>130.68547880933599</v>
      </c>
      <c r="G432" s="164">
        <f t="shared" si="54"/>
        <v>133.37663818165032</v>
      </c>
      <c r="H432" s="14">
        <f t="shared" si="58"/>
        <v>0.77890789125072291</v>
      </c>
      <c r="I432" s="1">
        <v>720</v>
      </c>
      <c r="J432" s="172">
        <f t="shared" si="57"/>
        <v>0.97982285796820623</v>
      </c>
      <c r="K432" s="3">
        <v>2039</v>
      </c>
      <c r="L432" s="3">
        <v>11</v>
      </c>
    </row>
    <row r="433" spans="1:12" x14ac:dyDescent="0.2">
      <c r="A433" s="45">
        <v>2039</v>
      </c>
      <c r="B433" s="45">
        <v>12</v>
      </c>
      <c r="C433" s="164">
        <f t="shared" si="52"/>
        <v>76978.818618666497</v>
      </c>
      <c r="D433" s="306">
        <f t="shared" si="56"/>
        <v>74799.443511489531</v>
      </c>
      <c r="E433" s="306">
        <f t="shared" si="55"/>
        <v>76978.818618666497</v>
      </c>
      <c r="F433" s="173">
        <f t="shared" si="53"/>
        <v>125.73706615442893</v>
      </c>
      <c r="G433" s="164">
        <f t="shared" si="54"/>
        <v>138.44751850234096</v>
      </c>
      <c r="H433" s="14">
        <f t="shared" si="58"/>
        <v>0.74733122829932108</v>
      </c>
      <c r="I433" s="1">
        <v>744</v>
      </c>
      <c r="J433" s="172">
        <f t="shared" si="57"/>
        <v>0.90819299265593478</v>
      </c>
      <c r="K433" s="3">
        <v>2039</v>
      </c>
      <c r="L433" s="3">
        <v>12</v>
      </c>
    </row>
    <row r="434" spans="1:12" x14ac:dyDescent="0.2">
      <c r="A434" s="45">
        <v>2040</v>
      </c>
      <c r="B434" s="45">
        <v>1</v>
      </c>
      <c r="C434" s="164">
        <f t="shared" si="52"/>
        <v>77000.015117020681</v>
      </c>
      <c r="D434" s="306">
        <f t="shared" si="56"/>
        <v>76978.818618666497</v>
      </c>
      <c r="E434" s="306">
        <f t="shared" si="55"/>
        <v>77000.015117020681</v>
      </c>
      <c r="F434" s="173">
        <f t="shared" si="53"/>
        <v>118.22870073828213</v>
      </c>
      <c r="G434" s="164">
        <f t="shared" si="54"/>
        <v>138.26842400093838</v>
      </c>
      <c r="H434" s="14">
        <f t="shared" si="58"/>
        <v>0.74850526953129781</v>
      </c>
      <c r="I434" s="1">
        <v>744</v>
      </c>
      <c r="J434" s="172">
        <f t="shared" si="57"/>
        <v>0.85506652435323738</v>
      </c>
      <c r="K434" s="3">
        <v>2040</v>
      </c>
      <c r="L434" s="3">
        <v>1</v>
      </c>
    </row>
    <row r="435" spans="1:12" x14ac:dyDescent="0.2">
      <c r="A435" s="45">
        <v>2040</v>
      </c>
      <c r="B435" s="45">
        <v>2</v>
      </c>
      <c r="C435" s="164">
        <f t="shared" si="52"/>
        <v>72930.807609540469</v>
      </c>
      <c r="D435" s="306">
        <f t="shared" si="56"/>
        <v>77000.015117020681</v>
      </c>
      <c r="E435" s="306">
        <f t="shared" si="55"/>
        <v>72930.807609540469</v>
      </c>
      <c r="F435" s="173">
        <f t="shared" si="53"/>
        <v>129.89189150401066</v>
      </c>
      <c r="G435" s="164">
        <f t="shared" si="54"/>
        <v>136.7281919165062</v>
      </c>
      <c r="H435" s="14">
        <f t="shared" si="58"/>
        <v>0.76637920569551421</v>
      </c>
      <c r="I435" s="1">
        <v>696</v>
      </c>
      <c r="J435" s="172">
        <f t="shared" si="57"/>
        <v>0.95000079854292108</v>
      </c>
      <c r="K435" s="3">
        <v>2040</v>
      </c>
      <c r="L435" s="3">
        <v>2</v>
      </c>
    </row>
    <row r="436" spans="1:12" x14ac:dyDescent="0.2">
      <c r="A436" s="45">
        <v>2040</v>
      </c>
      <c r="B436" s="45">
        <v>3</v>
      </c>
      <c r="C436" s="164">
        <f t="shared" si="52"/>
        <v>82124.150867542252</v>
      </c>
      <c r="D436" s="306">
        <f t="shared" si="56"/>
        <v>72930.807609540469</v>
      </c>
      <c r="E436" s="306">
        <f t="shared" si="55"/>
        <v>82124.150867542252</v>
      </c>
      <c r="F436" s="173">
        <f t="shared" si="53"/>
        <v>121.39637823763726</v>
      </c>
      <c r="G436" s="164">
        <f t="shared" si="54"/>
        <v>144.72551312219426</v>
      </c>
      <c r="H436" s="14">
        <f t="shared" si="58"/>
        <v>0.76269844084687954</v>
      </c>
      <c r="I436" s="1">
        <v>744</v>
      </c>
      <c r="J436" s="172">
        <f t="shared" si="57"/>
        <v>0.83880426898290006</v>
      </c>
      <c r="K436" s="3">
        <v>2040</v>
      </c>
      <c r="L436" s="3">
        <v>3</v>
      </c>
    </row>
    <row r="437" spans="1:12" x14ac:dyDescent="0.2">
      <c r="A437" s="45">
        <v>2040</v>
      </c>
      <c r="B437" s="45">
        <v>4</v>
      </c>
      <c r="C437" s="164">
        <f t="shared" si="52"/>
        <v>86090.97457929443</v>
      </c>
      <c r="D437" s="306">
        <f t="shared" si="56"/>
        <v>82124.150867542252</v>
      </c>
      <c r="E437" s="306">
        <f t="shared" si="55"/>
        <v>86090.97457929443</v>
      </c>
      <c r="F437" s="173">
        <f t="shared" si="53"/>
        <v>144.99067287849999</v>
      </c>
      <c r="G437" s="164">
        <f t="shared" si="54"/>
        <v>150.35735351779709</v>
      </c>
      <c r="H437" s="14">
        <f t="shared" si="58"/>
        <v>0.79524409833832832</v>
      </c>
      <c r="I437" s="1">
        <v>720</v>
      </c>
      <c r="J437" s="172">
        <f t="shared" si="57"/>
        <v>0.96430716214580181</v>
      </c>
      <c r="K437" s="3">
        <v>2040</v>
      </c>
      <c r="L437" s="3">
        <v>4</v>
      </c>
    </row>
    <row r="438" spans="1:12" x14ac:dyDescent="0.2">
      <c r="A438" s="45">
        <v>2040</v>
      </c>
      <c r="B438" s="45">
        <v>5</v>
      </c>
      <c r="C438" s="164">
        <f t="shared" si="52"/>
        <v>98465.644464206591</v>
      </c>
      <c r="D438" s="306">
        <f t="shared" si="56"/>
        <v>86090.97457929443</v>
      </c>
      <c r="E438" s="306">
        <f t="shared" si="55"/>
        <v>98465.644464206591</v>
      </c>
      <c r="F438" s="173">
        <f t="shared" si="53"/>
        <v>156.95496217026414</v>
      </c>
      <c r="G438" s="164">
        <f t="shared" si="54"/>
        <v>165.12231184609922</v>
      </c>
      <c r="H438" s="14">
        <f t="shared" si="58"/>
        <v>0.80150462310756954</v>
      </c>
      <c r="I438" s="1">
        <v>744</v>
      </c>
      <c r="J438" s="172">
        <f t="shared" si="57"/>
        <v>0.95053757675433115</v>
      </c>
      <c r="K438" s="3">
        <v>2040</v>
      </c>
      <c r="L438" s="3">
        <v>5</v>
      </c>
    </row>
    <row r="439" spans="1:12" x14ac:dyDescent="0.2">
      <c r="A439" s="45">
        <v>2040</v>
      </c>
      <c r="B439" s="45">
        <v>6</v>
      </c>
      <c r="C439" s="164">
        <f t="shared" si="52"/>
        <v>107212.05028609805</v>
      </c>
      <c r="D439" s="306">
        <f t="shared" si="56"/>
        <v>98465.644464206591</v>
      </c>
      <c r="E439" s="306">
        <f t="shared" si="55"/>
        <v>107212.05028609805</v>
      </c>
      <c r="F439" s="173">
        <f t="shared" si="53"/>
        <v>157.55165567213001</v>
      </c>
      <c r="G439" s="164">
        <f t="shared" si="54"/>
        <v>168.56507372930022</v>
      </c>
      <c r="H439" s="14">
        <f t="shared" si="58"/>
        <v>0.88337175728636974</v>
      </c>
      <c r="I439" s="1">
        <v>720</v>
      </c>
      <c r="J439" s="172">
        <f t="shared" si="57"/>
        <v>0.93466370100572116</v>
      </c>
      <c r="K439" s="3">
        <v>2040</v>
      </c>
      <c r="L439" s="3">
        <v>6</v>
      </c>
    </row>
    <row r="440" spans="1:12" x14ac:dyDescent="0.2">
      <c r="A440" s="45">
        <v>2040</v>
      </c>
      <c r="B440" s="45">
        <v>7</v>
      </c>
      <c r="C440" s="164">
        <f t="shared" si="52"/>
        <v>116877.83409091632</v>
      </c>
      <c r="D440" s="306">
        <f t="shared" si="56"/>
        <v>107212.05028609805</v>
      </c>
      <c r="E440" s="306">
        <f t="shared" si="55"/>
        <v>116877.83409091632</v>
      </c>
      <c r="F440" s="173">
        <f t="shared" si="53"/>
        <v>174.62114994204435</v>
      </c>
      <c r="G440" s="164">
        <f t="shared" si="54"/>
        <v>177.72510026128077</v>
      </c>
      <c r="H440" s="14">
        <f t="shared" si="58"/>
        <v>0.88391489325072936</v>
      </c>
      <c r="I440" s="1">
        <v>744</v>
      </c>
      <c r="J440" s="172">
        <f t="shared" si="57"/>
        <v>0.98253510441308978</v>
      </c>
      <c r="K440" s="3">
        <v>2040</v>
      </c>
      <c r="L440" s="3">
        <v>7</v>
      </c>
    </row>
    <row r="441" spans="1:12" x14ac:dyDescent="0.2">
      <c r="A441" s="45">
        <v>2040</v>
      </c>
      <c r="B441" s="45">
        <v>8</v>
      </c>
      <c r="C441" s="164">
        <f t="shared" si="52"/>
        <v>115980.56205207271</v>
      </c>
      <c r="D441" s="306">
        <f t="shared" si="56"/>
        <v>116877.83409091632</v>
      </c>
      <c r="E441" s="306">
        <f t="shared" si="55"/>
        <v>115980.56205207271</v>
      </c>
      <c r="F441" s="173">
        <f t="shared" si="53"/>
        <v>173.27394828482713</v>
      </c>
      <c r="G441" s="164">
        <f t="shared" si="54"/>
        <v>176.04850005147713</v>
      </c>
      <c r="H441" s="14">
        <f t="shared" si="58"/>
        <v>0.8854824220311206</v>
      </c>
      <c r="I441" s="1">
        <v>744</v>
      </c>
      <c r="J441" s="172">
        <f t="shared" si="57"/>
        <v>0.98423984432790557</v>
      </c>
      <c r="K441" s="3">
        <v>2040</v>
      </c>
      <c r="L441" s="3">
        <v>8</v>
      </c>
    </row>
    <row r="442" spans="1:12" x14ac:dyDescent="0.2">
      <c r="A442" s="45">
        <v>2040</v>
      </c>
      <c r="B442" s="45">
        <v>9</v>
      </c>
      <c r="C442" s="164">
        <f t="shared" si="52"/>
        <v>99326.478548865678</v>
      </c>
      <c r="D442" s="306">
        <f t="shared" si="56"/>
        <v>115980.56205207271</v>
      </c>
      <c r="E442" s="306">
        <f t="shared" si="55"/>
        <v>99326.478548865678</v>
      </c>
      <c r="F442" s="173">
        <f t="shared" si="53"/>
        <v>160.84943853533414</v>
      </c>
      <c r="G442" s="164">
        <f t="shared" si="54"/>
        <v>166.13492258783845</v>
      </c>
      <c r="H442" s="14">
        <f t="shared" si="58"/>
        <v>0.830369920304033</v>
      </c>
      <c r="I442" s="1">
        <v>720</v>
      </c>
      <c r="J442" s="172">
        <f t="shared" si="57"/>
        <v>0.9681855929495512</v>
      </c>
      <c r="K442" s="3">
        <v>2040</v>
      </c>
      <c r="L442" s="3">
        <v>9</v>
      </c>
    </row>
    <row r="443" spans="1:12" x14ac:dyDescent="0.2">
      <c r="A443" s="45">
        <v>2040</v>
      </c>
      <c r="B443" s="45">
        <v>10</v>
      </c>
      <c r="C443" s="164">
        <f t="shared" si="52"/>
        <v>91736.013482618539</v>
      </c>
      <c r="D443" s="306">
        <f t="shared" si="56"/>
        <v>99326.478548865678</v>
      </c>
      <c r="E443" s="306">
        <f t="shared" si="55"/>
        <v>91736.013482618539</v>
      </c>
      <c r="F443" s="173">
        <f t="shared" si="53"/>
        <v>147.86204803970551</v>
      </c>
      <c r="G443" s="164">
        <f t="shared" si="54"/>
        <v>150.08226348384093</v>
      </c>
      <c r="H443" s="14">
        <f t="shared" si="58"/>
        <v>0.82155672847972405</v>
      </c>
      <c r="I443" s="1">
        <v>744</v>
      </c>
      <c r="J443" s="172">
        <f t="shared" si="57"/>
        <v>0.98520667670784112</v>
      </c>
      <c r="K443" s="3">
        <v>2040</v>
      </c>
      <c r="L443" s="3">
        <v>10</v>
      </c>
    </row>
    <row r="444" spans="1:12" x14ac:dyDescent="0.2">
      <c r="A444" s="45">
        <v>2040</v>
      </c>
      <c r="B444" s="45">
        <v>11</v>
      </c>
      <c r="C444" s="164">
        <f t="shared" si="52"/>
        <v>75742.575549869332</v>
      </c>
      <c r="D444" s="306">
        <f t="shared" si="56"/>
        <v>91736.013482618539</v>
      </c>
      <c r="E444" s="306">
        <f t="shared" si="55"/>
        <v>75742.575549869332</v>
      </c>
      <c r="F444" s="173">
        <f t="shared" si="53"/>
        <v>131.35197475126358</v>
      </c>
      <c r="G444" s="164">
        <f t="shared" si="54"/>
        <v>134.05685903637672</v>
      </c>
      <c r="H444" s="14">
        <f t="shared" si="58"/>
        <v>0.78472688643626176</v>
      </c>
      <c r="I444" s="1">
        <v>720</v>
      </c>
      <c r="J444" s="172">
        <f t="shared" si="57"/>
        <v>0.97982285796820623</v>
      </c>
      <c r="K444" s="3">
        <v>2040</v>
      </c>
      <c r="L444" s="3">
        <v>11</v>
      </c>
    </row>
    <row r="445" spans="1:12" x14ac:dyDescent="0.2">
      <c r="A445" s="45">
        <v>2040</v>
      </c>
      <c r="B445" s="45">
        <v>12</v>
      </c>
      <c r="C445" s="164">
        <f t="shared" si="52"/>
        <v>77949.429985644631</v>
      </c>
      <c r="D445" s="306">
        <f t="shared" si="56"/>
        <v>75742.575549869332</v>
      </c>
      <c r="E445" s="306">
        <f t="shared" si="55"/>
        <v>77949.429985644631</v>
      </c>
      <c r="F445" s="173">
        <f t="shared" si="53"/>
        <v>126.37832519181649</v>
      </c>
      <c r="G445" s="164">
        <f t="shared" si="54"/>
        <v>139.15360084670286</v>
      </c>
      <c r="H445" s="14">
        <f t="shared" si="58"/>
        <v>0.75291432338453534</v>
      </c>
      <c r="I445" s="1">
        <v>744</v>
      </c>
      <c r="J445" s="172">
        <f t="shared" si="57"/>
        <v>0.90819299265593478</v>
      </c>
      <c r="K445" s="3">
        <v>2040</v>
      </c>
      <c r="L445" s="3">
        <v>12</v>
      </c>
    </row>
    <row r="446" spans="1:12" x14ac:dyDescent="0.2">
      <c r="A446" s="45">
        <f>A434+1</f>
        <v>2041</v>
      </c>
      <c r="B446" s="45">
        <f>B434</f>
        <v>1</v>
      </c>
      <c r="C446" s="164">
        <f t="shared" si="52"/>
        <v>77970.893746638278</v>
      </c>
      <c r="D446" s="164">
        <f t="shared" ref="D446" si="59">D434*D434/D422</f>
        <v>77949.429985644631</v>
      </c>
      <c r="E446" s="306">
        <f t="shared" si="55"/>
        <v>77970.893746638278</v>
      </c>
      <c r="F446" s="173">
        <f t="shared" si="53"/>
        <v>118.83166711204738</v>
      </c>
      <c r="G446" s="164">
        <f t="shared" si="54"/>
        <v>138.97359296334318</v>
      </c>
      <c r="H446" s="14"/>
      <c r="I446" s="1"/>
      <c r="J446" s="172">
        <f t="shared" si="57"/>
        <v>0.85506652435323738</v>
      </c>
      <c r="K446" s="323"/>
      <c r="L446" s="323"/>
    </row>
    <row r="447" spans="1:12" x14ac:dyDescent="0.2">
      <c r="A447" s="45">
        <f t="shared" ref="A447:A510" si="60">A435+1</f>
        <v>2041</v>
      </c>
      <c r="B447" s="45">
        <f t="shared" ref="B447:B510" si="61">B435</f>
        <v>2</v>
      </c>
      <c r="C447" s="164">
        <f t="shared" ref="C447:C510" si="62">C435*C435/C423</f>
        <v>73850.378371198691</v>
      </c>
      <c r="D447" s="164">
        <f t="shared" ref="D447" si="63">D435*D435/D423</f>
        <v>77970.893746638278</v>
      </c>
      <c r="E447" s="306">
        <f t="shared" si="55"/>
        <v>73850.378371198691</v>
      </c>
      <c r="F447" s="173">
        <f t="shared" ref="F447:F510" si="64">G447*J447</f>
        <v>130.55434015068116</v>
      </c>
      <c r="G447" s="164">
        <f t="shared" ref="G447:G510" si="65">G435*G435/G423</f>
        <v>137.42550569528044</v>
      </c>
      <c r="H447" s="14"/>
      <c r="I447" s="1"/>
      <c r="J447" s="172">
        <f t="shared" si="57"/>
        <v>0.95000079854292108</v>
      </c>
      <c r="K447" s="323"/>
      <c r="L447" s="323"/>
    </row>
    <row r="448" spans="1:12" x14ac:dyDescent="0.2">
      <c r="A448" s="45">
        <f t="shared" si="60"/>
        <v>2041</v>
      </c>
      <c r="B448" s="45">
        <f t="shared" si="61"/>
        <v>3</v>
      </c>
      <c r="C448" s="164">
        <f t="shared" si="62"/>
        <v>83159.63875584479</v>
      </c>
      <c r="D448" s="164">
        <f t="shared" ref="D448" si="66">D436*D436/D424</f>
        <v>73850.378371198691</v>
      </c>
      <c r="E448" s="306">
        <f t="shared" si="55"/>
        <v>83159.63875584479</v>
      </c>
      <c r="F448" s="173">
        <f t="shared" si="64"/>
        <v>122.01549976664919</v>
      </c>
      <c r="G448" s="164">
        <f t="shared" si="65"/>
        <v>145.46361323911742</v>
      </c>
      <c r="H448" s="14"/>
      <c r="I448" s="1"/>
      <c r="J448" s="172">
        <f t="shared" si="57"/>
        <v>0.83880426898290006</v>
      </c>
      <c r="K448" s="323"/>
      <c r="L448" s="323"/>
    </row>
    <row r="449" spans="1:12" x14ac:dyDescent="0.2">
      <c r="A449" s="45">
        <f t="shared" si="60"/>
        <v>2041</v>
      </c>
      <c r="B449" s="45">
        <f t="shared" si="61"/>
        <v>4</v>
      </c>
      <c r="C449" s="164">
        <f t="shared" si="62"/>
        <v>87176.4793976371</v>
      </c>
      <c r="D449" s="164">
        <f t="shared" ref="D449" si="67">D437*D437/D425</f>
        <v>83159.63875584479</v>
      </c>
      <c r="E449" s="306">
        <f t="shared" si="55"/>
        <v>87176.4793976371</v>
      </c>
      <c r="F449" s="173">
        <f t="shared" si="64"/>
        <v>145.73012531018037</v>
      </c>
      <c r="G449" s="164">
        <f t="shared" si="65"/>
        <v>151.12417602073788</v>
      </c>
      <c r="H449" s="14"/>
      <c r="I449" s="1"/>
      <c r="J449" s="172">
        <f t="shared" si="57"/>
        <v>0.96430716214580181</v>
      </c>
      <c r="K449" s="323"/>
      <c r="L449" s="323"/>
    </row>
    <row r="450" spans="1:12" x14ac:dyDescent="0.2">
      <c r="A450" s="45">
        <f t="shared" si="60"/>
        <v>2041</v>
      </c>
      <c r="B450" s="45">
        <f t="shared" si="61"/>
        <v>5</v>
      </c>
      <c r="C450" s="164">
        <f t="shared" si="62"/>
        <v>99707.179155031423</v>
      </c>
      <c r="D450" s="164">
        <f t="shared" ref="D450" si="68">D438*D438/D426</f>
        <v>87176.4793976371</v>
      </c>
      <c r="E450" s="306">
        <f t="shared" si="55"/>
        <v>99707.179155031423</v>
      </c>
      <c r="F450" s="173">
        <f t="shared" si="64"/>
        <v>157.75543247733256</v>
      </c>
      <c r="G450" s="164">
        <f t="shared" si="65"/>
        <v>165.96443563651439</v>
      </c>
      <c r="H450" s="14"/>
      <c r="I450" s="1"/>
      <c r="J450" s="172">
        <f t="shared" si="57"/>
        <v>0.95053757675433115</v>
      </c>
      <c r="K450" s="323"/>
      <c r="L450" s="323"/>
    </row>
    <row r="451" spans="1:12" x14ac:dyDescent="0.2">
      <c r="A451" s="45">
        <f t="shared" si="60"/>
        <v>2041</v>
      </c>
      <c r="B451" s="45">
        <f t="shared" si="61"/>
        <v>6</v>
      </c>
      <c r="C451" s="164">
        <f t="shared" si="62"/>
        <v>108563.86675395278</v>
      </c>
      <c r="D451" s="164">
        <f t="shared" ref="D451" si="69">D439*D439/D427</f>
        <v>99707.179155031423</v>
      </c>
      <c r="E451" s="306">
        <f t="shared" ref="E451:E514" si="70">C451</f>
        <v>108563.86675395278</v>
      </c>
      <c r="F451" s="173">
        <f t="shared" si="64"/>
        <v>158.35516911605782</v>
      </c>
      <c r="G451" s="164">
        <f t="shared" si="65"/>
        <v>169.4247556053196</v>
      </c>
      <c r="H451" s="14"/>
      <c r="I451" s="1"/>
      <c r="J451" s="172">
        <f t="shared" si="57"/>
        <v>0.93466370100572116</v>
      </c>
      <c r="K451" s="323"/>
      <c r="L451" s="323"/>
    </row>
    <row r="452" spans="1:12" x14ac:dyDescent="0.2">
      <c r="A452" s="45">
        <f t="shared" si="60"/>
        <v>2041</v>
      </c>
      <c r="B452" s="45">
        <f t="shared" si="61"/>
        <v>7</v>
      </c>
      <c r="C452" s="164">
        <f t="shared" si="62"/>
        <v>118351.52459892991</v>
      </c>
      <c r="D452" s="164">
        <f t="shared" ref="D452" si="71">D440*D440/D428</f>
        <v>108563.86675395278</v>
      </c>
      <c r="E452" s="306">
        <f t="shared" si="70"/>
        <v>118351.52459892991</v>
      </c>
      <c r="F452" s="173">
        <f t="shared" si="64"/>
        <v>175.51135818832722</v>
      </c>
      <c r="G452" s="164">
        <f t="shared" si="65"/>
        <v>178.63113226185203</v>
      </c>
      <c r="H452" s="14"/>
      <c r="I452" s="1"/>
      <c r="J452" s="172">
        <f t="shared" si="57"/>
        <v>0.98253510441308978</v>
      </c>
      <c r="K452" s="323"/>
      <c r="L452" s="323"/>
    </row>
    <row r="453" spans="1:12" x14ac:dyDescent="0.2">
      <c r="A453" s="45">
        <f t="shared" si="60"/>
        <v>2041</v>
      </c>
      <c r="B453" s="45">
        <f t="shared" si="61"/>
        <v>8</v>
      </c>
      <c r="C453" s="164">
        <f t="shared" si="62"/>
        <v>117442.93902662603</v>
      </c>
      <c r="D453" s="164">
        <f t="shared" ref="D453" si="72">D441*D441/D429</f>
        <v>118351.52459892991</v>
      </c>
      <c r="E453" s="306">
        <f t="shared" si="70"/>
        <v>117442.93902662603</v>
      </c>
      <c r="F453" s="173">
        <f t="shared" si="64"/>
        <v>174.15764542107982</v>
      </c>
      <c r="G453" s="164">
        <f t="shared" si="65"/>
        <v>176.94634740173973</v>
      </c>
      <c r="H453" s="14"/>
      <c r="I453" s="1"/>
      <c r="J453" s="172">
        <f t="shared" si="57"/>
        <v>0.98423984432790557</v>
      </c>
      <c r="K453" s="323"/>
      <c r="L453" s="323"/>
    </row>
    <row r="454" spans="1:12" x14ac:dyDescent="0.2">
      <c r="A454" s="45">
        <f t="shared" si="60"/>
        <v>2041</v>
      </c>
      <c r="B454" s="45">
        <f t="shared" si="61"/>
        <v>9</v>
      </c>
      <c r="C454" s="164">
        <f t="shared" si="62"/>
        <v>100578.86733387703</v>
      </c>
      <c r="D454" s="164">
        <f t="shared" ref="D454" si="73">D442*D442/D430</f>
        <v>117442.93902662603</v>
      </c>
      <c r="E454" s="306">
        <f t="shared" si="70"/>
        <v>100578.86733387703</v>
      </c>
      <c r="F454" s="173">
        <f t="shared" si="64"/>
        <v>161.66977067186437</v>
      </c>
      <c r="G454" s="164">
        <f t="shared" si="65"/>
        <v>166.98221069303645</v>
      </c>
      <c r="H454" s="14"/>
      <c r="I454" s="1"/>
      <c r="J454" s="172">
        <f t="shared" si="57"/>
        <v>0.9681855929495512</v>
      </c>
      <c r="K454" s="323"/>
      <c r="L454" s="323"/>
    </row>
    <row r="455" spans="1:12" x14ac:dyDescent="0.2">
      <c r="A455" s="45">
        <f t="shared" si="60"/>
        <v>2041</v>
      </c>
      <c r="B455" s="45">
        <f t="shared" si="61"/>
        <v>10</v>
      </c>
      <c r="C455" s="164">
        <f t="shared" si="62"/>
        <v>92892.695528995115</v>
      </c>
      <c r="D455" s="164">
        <f t="shared" ref="D455" si="74">D443*D443/D431</f>
        <v>100578.86733387703</v>
      </c>
      <c r="E455" s="306">
        <f t="shared" si="70"/>
        <v>92892.695528995115</v>
      </c>
      <c r="F455" s="173">
        <f t="shared" si="64"/>
        <v>148.61614448470814</v>
      </c>
      <c r="G455" s="164">
        <f t="shared" si="65"/>
        <v>150.84768302760867</v>
      </c>
      <c r="H455" s="14"/>
      <c r="I455" s="1"/>
      <c r="J455" s="172">
        <f t="shared" si="57"/>
        <v>0.98520667670784112</v>
      </c>
      <c r="K455" s="323"/>
      <c r="L455" s="323"/>
    </row>
    <row r="456" spans="1:12" x14ac:dyDescent="0.2">
      <c r="A456" s="45">
        <f t="shared" si="60"/>
        <v>2041</v>
      </c>
      <c r="B456" s="45">
        <f t="shared" si="61"/>
        <v>11</v>
      </c>
      <c r="C456" s="164">
        <f t="shared" si="62"/>
        <v>76697.599361771252</v>
      </c>
      <c r="D456" s="164">
        <f t="shared" ref="D456" si="75">D444*D444/D432</f>
        <v>92892.695528995115</v>
      </c>
      <c r="E456" s="306">
        <f t="shared" si="70"/>
        <v>76697.599361771252</v>
      </c>
      <c r="F456" s="173">
        <f t="shared" si="64"/>
        <v>132.02186982249503</v>
      </c>
      <c r="G456" s="164">
        <f t="shared" si="65"/>
        <v>134.74054901746223</v>
      </c>
      <c r="H456" s="14"/>
      <c r="I456" s="1"/>
      <c r="J456" s="172">
        <f t="shared" si="57"/>
        <v>0.97982285796820623</v>
      </c>
      <c r="K456" s="323"/>
      <c r="L456" s="323"/>
    </row>
    <row r="457" spans="1:12" x14ac:dyDescent="0.2">
      <c r="A457" s="45">
        <f t="shared" si="60"/>
        <v>2041</v>
      </c>
      <c r="B457" s="45">
        <f t="shared" si="61"/>
        <v>12</v>
      </c>
      <c r="C457" s="164">
        <f t="shared" si="62"/>
        <v>78932.279607802717</v>
      </c>
      <c r="D457" s="164">
        <f t="shared" ref="D457" si="76">D445*D445/D433</f>
        <v>76697.599361771252</v>
      </c>
      <c r="E457" s="306">
        <f t="shared" si="70"/>
        <v>78932.279607802717</v>
      </c>
      <c r="F457" s="173">
        <f t="shared" si="64"/>
        <v>127.0228546502947</v>
      </c>
      <c r="G457" s="164">
        <f t="shared" si="65"/>
        <v>139.86328421102098</v>
      </c>
      <c r="H457" s="14"/>
      <c r="I457" s="1"/>
      <c r="J457" s="172">
        <f t="shared" si="57"/>
        <v>0.90819299265593478</v>
      </c>
      <c r="K457" s="323"/>
      <c r="L457" s="323"/>
    </row>
    <row r="458" spans="1:12" x14ac:dyDescent="0.2">
      <c r="A458" s="45">
        <f t="shared" si="60"/>
        <v>2042</v>
      </c>
      <c r="B458" s="45">
        <f t="shared" si="61"/>
        <v>1</v>
      </c>
      <c r="C458" s="164">
        <f t="shared" si="62"/>
        <v>78954.014001299918</v>
      </c>
      <c r="D458" s="164">
        <f t="shared" ref="D458" si="77">D446*D446/D434</f>
        <v>78932.279607802717</v>
      </c>
      <c r="E458" s="306">
        <f t="shared" si="70"/>
        <v>78954.014001299918</v>
      </c>
      <c r="F458" s="173">
        <f t="shared" si="64"/>
        <v>119.43770861431882</v>
      </c>
      <c r="G458" s="164">
        <f t="shared" si="65"/>
        <v>139.68235828745622</v>
      </c>
      <c r="H458" s="14"/>
      <c r="I458" s="1"/>
      <c r="J458" s="172">
        <f t="shared" si="57"/>
        <v>0.85506652435323738</v>
      </c>
      <c r="K458" s="323"/>
      <c r="L458" s="323"/>
    </row>
    <row r="459" spans="1:12" x14ac:dyDescent="0.2">
      <c r="A459" s="45">
        <f t="shared" si="60"/>
        <v>2042</v>
      </c>
      <c r="B459" s="45">
        <f t="shared" si="61"/>
        <v>2</v>
      </c>
      <c r="C459" s="164">
        <f t="shared" si="62"/>
        <v>74781.543826696361</v>
      </c>
      <c r="D459" s="164">
        <f t="shared" ref="D459" si="78">D447*D447/D435</f>
        <v>78954.014001299918</v>
      </c>
      <c r="E459" s="306">
        <f t="shared" si="70"/>
        <v>74781.543826696361</v>
      </c>
      <c r="F459" s="173">
        <f t="shared" si="64"/>
        <v>131.22016728544969</v>
      </c>
      <c r="G459" s="164">
        <f t="shared" si="65"/>
        <v>138.12637577432642</v>
      </c>
      <c r="H459" s="14"/>
      <c r="I459" s="1"/>
      <c r="J459" s="172">
        <f t="shared" si="57"/>
        <v>0.95000079854292108</v>
      </c>
      <c r="K459" s="323"/>
      <c r="L459" s="323"/>
    </row>
    <row r="460" spans="1:12" x14ac:dyDescent="0.2">
      <c r="A460" s="45">
        <f t="shared" si="60"/>
        <v>2042</v>
      </c>
      <c r="B460" s="45">
        <f t="shared" si="61"/>
        <v>3</v>
      </c>
      <c r="C460" s="164">
        <f t="shared" si="62"/>
        <v>84208.182915116267</v>
      </c>
      <c r="D460" s="164">
        <f t="shared" ref="D460" si="79">D448*D448/D436</f>
        <v>74781.543826696361</v>
      </c>
      <c r="E460" s="306">
        <f t="shared" si="70"/>
        <v>84208.182915116267</v>
      </c>
      <c r="F460" s="173">
        <f t="shared" si="64"/>
        <v>122.6377788154591</v>
      </c>
      <c r="G460" s="164">
        <f t="shared" si="65"/>
        <v>146.20547766663691</v>
      </c>
      <c r="H460" s="14"/>
      <c r="I460" s="1"/>
      <c r="J460" s="172">
        <f t="shared" ref="J460:J523" si="80">J448</f>
        <v>0.83880426898290006</v>
      </c>
      <c r="K460" s="323"/>
      <c r="L460" s="323"/>
    </row>
    <row r="461" spans="1:12" x14ac:dyDescent="0.2">
      <c r="A461" s="45">
        <f t="shared" si="60"/>
        <v>2042</v>
      </c>
      <c r="B461" s="45">
        <f t="shared" si="61"/>
        <v>4</v>
      </c>
      <c r="C461" s="164">
        <f t="shared" si="62"/>
        <v>88275.671140961203</v>
      </c>
      <c r="D461" s="164">
        <f t="shared" ref="D461" si="81">D449*D449/D437</f>
        <v>84208.182915116267</v>
      </c>
      <c r="E461" s="306">
        <f t="shared" si="70"/>
        <v>88275.671140961203</v>
      </c>
      <c r="F461" s="173">
        <f t="shared" si="64"/>
        <v>146.47334894926232</v>
      </c>
      <c r="G461" s="164">
        <f t="shared" si="65"/>
        <v>151.89490931844367</v>
      </c>
      <c r="H461" s="14"/>
      <c r="I461" s="1"/>
      <c r="J461" s="172">
        <f t="shared" si="80"/>
        <v>0.96430716214580181</v>
      </c>
      <c r="K461" s="323"/>
      <c r="L461" s="323"/>
    </row>
    <row r="462" spans="1:12" x14ac:dyDescent="0.2">
      <c r="A462" s="45">
        <f t="shared" si="60"/>
        <v>2042</v>
      </c>
      <c r="B462" s="45">
        <f t="shared" si="61"/>
        <v>5</v>
      </c>
      <c r="C462" s="164">
        <f t="shared" si="62"/>
        <v>100964.36812199399</v>
      </c>
      <c r="D462" s="164">
        <f t="shared" ref="D462" si="82">D450*D450/D438</f>
        <v>88275.671140961203</v>
      </c>
      <c r="E462" s="306">
        <f t="shared" si="70"/>
        <v>100964.36812199399</v>
      </c>
      <c r="F462" s="173">
        <f t="shared" si="64"/>
        <v>158.55998518296698</v>
      </c>
      <c r="G462" s="164">
        <f t="shared" si="65"/>
        <v>166.81085425826066</v>
      </c>
      <c r="H462" s="14"/>
      <c r="I462" s="1"/>
      <c r="J462" s="172">
        <f t="shared" si="80"/>
        <v>0.95053757675433115</v>
      </c>
      <c r="K462" s="323"/>
      <c r="L462" s="323"/>
    </row>
    <row r="463" spans="1:12" x14ac:dyDescent="0.2">
      <c r="A463" s="45">
        <f t="shared" si="60"/>
        <v>2042</v>
      </c>
      <c r="B463" s="45">
        <f t="shared" si="61"/>
        <v>6</v>
      </c>
      <c r="C463" s="164">
        <f t="shared" si="62"/>
        <v>109932.72802001712</v>
      </c>
      <c r="D463" s="164">
        <f t="shared" ref="D463" si="83">D451*D451/D439</f>
        <v>100964.36812199399</v>
      </c>
      <c r="E463" s="306">
        <f t="shared" si="70"/>
        <v>109932.72802001712</v>
      </c>
      <c r="F463" s="173">
        <f t="shared" si="64"/>
        <v>159.16278047854968</v>
      </c>
      <c r="G463" s="164">
        <f t="shared" si="65"/>
        <v>170.28882185890669</v>
      </c>
      <c r="H463" s="14"/>
      <c r="I463" s="1"/>
      <c r="J463" s="172">
        <f t="shared" si="80"/>
        <v>0.93466370100572116</v>
      </c>
      <c r="K463" s="323"/>
      <c r="L463" s="323"/>
    </row>
    <row r="464" spans="1:12" x14ac:dyDescent="0.2">
      <c r="A464" s="45">
        <f t="shared" si="60"/>
        <v>2042</v>
      </c>
      <c r="B464" s="45">
        <f t="shared" si="61"/>
        <v>7</v>
      </c>
      <c r="C464" s="164">
        <f t="shared" si="62"/>
        <v>119843.79659187862</v>
      </c>
      <c r="D464" s="164">
        <f t="shared" ref="D464" si="84">D452*D452/D440</f>
        <v>109932.72802001712</v>
      </c>
      <c r="E464" s="306">
        <f t="shared" si="70"/>
        <v>119843.79659187862</v>
      </c>
      <c r="F464" s="173">
        <f t="shared" si="64"/>
        <v>176.40610466335283</v>
      </c>
      <c r="G464" s="164">
        <f t="shared" si="65"/>
        <v>179.5417831597251</v>
      </c>
      <c r="H464" s="14"/>
      <c r="I464" s="1"/>
      <c r="J464" s="172">
        <f t="shared" si="80"/>
        <v>0.98253510441308978</v>
      </c>
      <c r="K464" s="323"/>
      <c r="L464" s="323"/>
    </row>
    <row r="465" spans="1:12" x14ac:dyDescent="0.2">
      <c r="A465" s="45">
        <f t="shared" si="60"/>
        <v>2042</v>
      </c>
      <c r="B465" s="45">
        <f t="shared" si="61"/>
        <v>8</v>
      </c>
      <c r="C465" s="164">
        <f t="shared" si="62"/>
        <v>118923.7548359105</v>
      </c>
      <c r="D465" s="164">
        <f t="shared" ref="D465" si="85">D453*D453/D441</f>
        <v>119843.79659187862</v>
      </c>
      <c r="E465" s="306">
        <f t="shared" si="70"/>
        <v>118923.7548359105</v>
      </c>
      <c r="F465" s="173">
        <f t="shared" si="64"/>
        <v>175.04584941272736</v>
      </c>
      <c r="G465" s="164">
        <f t="shared" si="65"/>
        <v>177.84877377348866</v>
      </c>
      <c r="H465" s="14"/>
      <c r="I465" s="1"/>
      <c r="J465" s="172">
        <f t="shared" si="80"/>
        <v>0.98423984432790557</v>
      </c>
      <c r="K465" s="323"/>
      <c r="L465" s="323"/>
    </row>
    <row r="466" spans="1:12" x14ac:dyDescent="0.2">
      <c r="A466" s="45">
        <f t="shared" si="60"/>
        <v>2042</v>
      </c>
      <c r="B466" s="45">
        <f t="shared" si="61"/>
        <v>9</v>
      </c>
      <c r="C466" s="164">
        <f t="shared" si="62"/>
        <v>101847.04725224715</v>
      </c>
      <c r="D466" s="164">
        <f t="shared" ref="D466" si="86">D454*D454/D442</f>
        <v>118923.7548359105</v>
      </c>
      <c r="E466" s="306">
        <f t="shared" si="70"/>
        <v>101847.04725224715</v>
      </c>
      <c r="F466" s="173">
        <f t="shared" si="64"/>
        <v>162.49428650229089</v>
      </c>
      <c r="G466" s="164">
        <f t="shared" si="65"/>
        <v>167.83381996757095</v>
      </c>
      <c r="H466" s="14"/>
      <c r="I466" s="1"/>
      <c r="J466" s="172">
        <f t="shared" si="80"/>
        <v>0.9681855929495512</v>
      </c>
      <c r="K466" s="323"/>
      <c r="L466" s="323"/>
    </row>
    <row r="467" spans="1:12" x14ac:dyDescent="0.2">
      <c r="A467" s="45">
        <f t="shared" si="60"/>
        <v>2042</v>
      </c>
      <c r="B467" s="45">
        <f t="shared" si="61"/>
        <v>10</v>
      </c>
      <c r="C467" s="164">
        <f t="shared" si="62"/>
        <v>94063.96196056153</v>
      </c>
      <c r="D467" s="164">
        <f t="shared" ref="D467" si="87">D455*D455/D443</f>
        <v>101847.04725224715</v>
      </c>
      <c r="E467" s="306">
        <f t="shared" si="70"/>
        <v>94063.96196056153</v>
      </c>
      <c r="F467" s="173">
        <f t="shared" si="64"/>
        <v>149.37408682158033</v>
      </c>
      <c r="G467" s="164">
        <f t="shared" si="65"/>
        <v>151.61700621104964</v>
      </c>
      <c r="H467" s="14"/>
      <c r="I467" s="1"/>
      <c r="J467" s="172">
        <f t="shared" si="80"/>
        <v>0.98520667670784112</v>
      </c>
      <c r="K467" s="323"/>
      <c r="L467" s="323"/>
    </row>
    <row r="468" spans="1:12" x14ac:dyDescent="0.2">
      <c r="A468" s="45">
        <f t="shared" si="60"/>
        <v>2042</v>
      </c>
      <c r="B468" s="45">
        <f t="shared" si="61"/>
        <v>11</v>
      </c>
      <c r="C468" s="164">
        <f t="shared" si="62"/>
        <v>77664.664888318846</v>
      </c>
      <c r="D468" s="164">
        <f t="shared" ref="D468" si="88">D456*D456/D444</f>
        <v>94063.96196056153</v>
      </c>
      <c r="E468" s="306">
        <f t="shared" si="70"/>
        <v>77664.664888318846</v>
      </c>
      <c r="F468" s="173">
        <f t="shared" si="64"/>
        <v>132.69518135858976</v>
      </c>
      <c r="G468" s="164">
        <f t="shared" si="65"/>
        <v>135.42772581745129</v>
      </c>
      <c r="H468" s="14"/>
      <c r="I468" s="1"/>
      <c r="J468" s="172">
        <f t="shared" si="80"/>
        <v>0.97982285796820623</v>
      </c>
      <c r="K468" s="323"/>
      <c r="L468" s="323"/>
    </row>
    <row r="469" spans="1:12" x14ac:dyDescent="0.2">
      <c r="A469" s="45">
        <f t="shared" si="60"/>
        <v>2042</v>
      </c>
      <c r="B469" s="45">
        <f t="shared" si="61"/>
        <v>12</v>
      </c>
      <c r="C469" s="164">
        <f t="shared" si="62"/>
        <v>79927.521794986023</v>
      </c>
      <c r="D469" s="164">
        <f t="shared" ref="D469" si="89">D457*D457/D445</f>
        <v>77664.664888318846</v>
      </c>
      <c r="E469" s="306">
        <f t="shared" si="70"/>
        <v>79927.521794986023</v>
      </c>
      <c r="F469" s="173">
        <f t="shared" si="64"/>
        <v>127.67067120901113</v>
      </c>
      <c r="G469" s="164">
        <f t="shared" si="65"/>
        <v>140.57658696049711</v>
      </c>
      <c r="H469" s="14"/>
      <c r="I469" s="1"/>
      <c r="J469" s="172">
        <f t="shared" si="80"/>
        <v>0.90819299265593478</v>
      </c>
      <c r="K469" s="323"/>
      <c r="L469" s="323"/>
    </row>
    <row r="470" spans="1:12" x14ac:dyDescent="0.2">
      <c r="A470" s="45">
        <f t="shared" si="60"/>
        <v>2043</v>
      </c>
      <c r="B470" s="45">
        <f t="shared" si="61"/>
        <v>1</v>
      </c>
      <c r="C470" s="164">
        <f t="shared" si="62"/>
        <v>79949.530233340847</v>
      </c>
      <c r="D470" s="164">
        <f t="shared" ref="D470" si="90">D458*D458/D446</f>
        <v>79927.521794986023</v>
      </c>
      <c r="E470" s="306">
        <f t="shared" si="70"/>
        <v>79949.530233340847</v>
      </c>
      <c r="F470" s="173">
        <f t="shared" si="64"/>
        <v>120.04684092825184</v>
      </c>
      <c r="G470" s="164">
        <f t="shared" si="65"/>
        <v>140.39473831472225</v>
      </c>
      <c r="H470" s="14"/>
      <c r="I470" s="1"/>
      <c r="J470" s="172">
        <f t="shared" si="80"/>
        <v>0.85506652435323738</v>
      </c>
      <c r="K470" s="323"/>
      <c r="L470" s="323"/>
    </row>
    <row r="471" spans="1:12" x14ac:dyDescent="0.2">
      <c r="A471" s="45">
        <f t="shared" si="60"/>
        <v>2043</v>
      </c>
      <c r="B471" s="45">
        <f t="shared" si="61"/>
        <v>2</v>
      </c>
      <c r="C471" s="164">
        <f t="shared" si="62"/>
        <v>75724.450171335513</v>
      </c>
      <c r="D471" s="164">
        <f t="shared" ref="D471" si="91">D459*D459/D447</f>
        <v>79949.530233340847</v>
      </c>
      <c r="E471" s="306">
        <f t="shared" si="70"/>
        <v>75724.450171335513</v>
      </c>
      <c r="F471" s="173">
        <f t="shared" si="64"/>
        <v>131.88939013860553</v>
      </c>
      <c r="G471" s="164">
        <f t="shared" si="65"/>
        <v>138.83082029077553</v>
      </c>
      <c r="H471" s="14"/>
      <c r="I471" s="1"/>
      <c r="J471" s="172">
        <f t="shared" si="80"/>
        <v>0.95000079854292108</v>
      </c>
      <c r="K471" s="323"/>
      <c r="L471" s="323"/>
    </row>
    <row r="472" spans="1:12" x14ac:dyDescent="0.2">
      <c r="A472" s="45">
        <f t="shared" si="60"/>
        <v>2043</v>
      </c>
      <c r="B472" s="45">
        <f t="shared" si="61"/>
        <v>3</v>
      </c>
      <c r="C472" s="164">
        <f t="shared" si="62"/>
        <v>85269.947969408342</v>
      </c>
      <c r="D472" s="164">
        <f t="shared" ref="D472" si="92">D460*D460/D448</f>
        <v>75724.450171335513</v>
      </c>
      <c r="E472" s="306">
        <f t="shared" si="70"/>
        <v>85269.947969408342</v>
      </c>
      <c r="F472" s="173">
        <f t="shared" si="64"/>
        <v>123.26323148741791</v>
      </c>
      <c r="G472" s="164">
        <f t="shared" si="65"/>
        <v>146.95112560273674</v>
      </c>
      <c r="H472" s="14"/>
      <c r="I472" s="1"/>
      <c r="J472" s="172">
        <f t="shared" si="80"/>
        <v>0.83880426898290006</v>
      </c>
      <c r="K472" s="323"/>
      <c r="L472" s="323"/>
    </row>
    <row r="473" spans="1:12" x14ac:dyDescent="0.2">
      <c r="A473" s="45">
        <f t="shared" si="60"/>
        <v>2043</v>
      </c>
      <c r="B473" s="45">
        <f t="shared" si="61"/>
        <v>4</v>
      </c>
      <c r="C473" s="164">
        <f t="shared" si="62"/>
        <v>89388.722385115587</v>
      </c>
      <c r="D473" s="164">
        <f t="shared" ref="D473" si="93">D461*D461/D449</f>
        <v>85269.947969408342</v>
      </c>
      <c r="E473" s="306">
        <f t="shared" si="70"/>
        <v>89388.722385115587</v>
      </c>
      <c r="F473" s="173">
        <f t="shared" si="64"/>
        <v>147.22036302890356</v>
      </c>
      <c r="G473" s="164">
        <f t="shared" si="65"/>
        <v>152.66957335596774</v>
      </c>
      <c r="H473" s="14"/>
      <c r="I473" s="1"/>
      <c r="J473" s="172">
        <f t="shared" si="80"/>
        <v>0.96430716214580181</v>
      </c>
      <c r="K473" s="323"/>
      <c r="L473" s="323"/>
    </row>
    <row r="474" spans="1:12" x14ac:dyDescent="0.2">
      <c r="A474" s="45">
        <f t="shared" si="60"/>
        <v>2043</v>
      </c>
      <c r="B474" s="45">
        <f t="shared" si="61"/>
        <v>5</v>
      </c>
      <c r="C474" s="164">
        <f t="shared" si="62"/>
        <v>102237.40874690181</v>
      </c>
      <c r="D474" s="164">
        <f t="shared" ref="D474" si="94">D462*D462/D450</f>
        <v>89388.722385115587</v>
      </c>
      <c r="E474" s="306">
        <f t="shared" si="70"/>
        <v>102237.40874690181</v>
      </c>
      <c r="F474" s="173">
        <f t="shared" si="64"/>
        <v>159.36864110740015</v>
      </c>
      <c r="G474" s="164">
        <f t="shared" si="65"/>
        <v>167.66158961497783</v>
      </c>
      <c r="H474" s="14"/>
      <c r="I474" s="1"/>
      <c r="J474" s="172">
        <f t="shared" si="80"/>
        <v>0.95053757675433115</v>
      </c>
      <c r="K474" s="323"/>
      <c r="L474" s="323"/>
    </row>
    <row r="475" spans="1:12" x14ac:dyDescent="0.2">
      <c r="A475" s="45">
        <f t="shared" si="60"/>
        <v>2043</v>
      </c>
      <c r="B475" s="45">
        <f t="shared" si="61"/>
        <v>6</v>
      </c>
      <c r="C475" s="164">
        <f t="shared" si="62"/>
        <v>111318.84899892844</v>
      </c>
      <c r="D475" s="164">
        <f t="shared" ref="D475" si="95">D463*D463/D451</f>
        <v>102237.40874690181</v>
      </c>
      <c r="E475" s="306">
        <f t="shared" si="70"/>
        <v>111318.84899892844</v>
      </c>
      <c r="F475" s="173">
        <f t="shared" si="64"/>
        <v>159.97451065899025</v>
      </c>
      <c r="G475" s="164">
        <f t="shared" si="65"/>
        <v>171.15729485038707</v>
      </c>
      <c r="H475" s="14"/>
      <c r="I475" s="1"/>
      <c r="J475" s="172">
        <f t="shared" si="80"/>
        <v>0.93466370100572116</v>
      </c>
      <c r="K475" s="323"/>
      <c r="L475" s="323"/>
    </row>
    <row r="476" spans="1:12" x14ac:dyDescent="0.2">
      <c r="A476" s="45">
        <f t="shared" si="60"/>
        <v>2043</v>
      </c>
      <c r="B476" s="45">
        <f t="shared" si="61"/>
        <v>7</v>
      </c>
      <c r="C476" s="164">
        <f t="shared" si="62"/>
        <v>121354.88436019217</v>
      </c>
      <c r="D476" s="164">
        <f t="shared" ref="D476" si="96">D464*D464/D452</f>
        <v>111318.84899892844</v>
      </c>
      <c r="E476" s="306">
        <f t="shared" si="70"/>
        <v>121354.88436019217</v>
      </c>
      <c r="F476" s="173">
        <f t="shared" si="64"/>
        <v>177.30541250274155</v>
      </c>
      <c r="G476" s="164">
        <f t="shared" si="65"/>
        <v>180.45707650176394</v>
      </c>
      <c r="H476" s="14"/>
      <c r="I476" s="1"/>
      <c r="J476" s="172">
        <f t="shared" si="80"/>
        <v>0.98253510441308978</v>
      </c>
      <c r="K476" s="323"/>
      <c r="L476" s="323"/>
    </row>
    <row r="477" spans="1:12" x14ac:dyDescent="0.2">
      <c r="A477" s="45">
        <f t="shared" si="60"/>
        <v>2043</v>
      </c>
      <c r="B477" s="45">
        <f t="shared" si="61"/>
        <v>8</v>
      </c>
      <c r="C477" s="164">
        <f t="shared" si="62"/>
        <v>120423.24197170639</v>
      </c>
      <c r="D477" s="164">
        <f t="shared" ref="D477" si="97">D465*D465/D453</f>
        <v>121354.88436019217</v>
      </c>
      <c r="E477" s="306">
        <f t="shared" si="70"/>
        <v>120423.24197170639</v>
      </c>
      <c r="F477" s="173">
        <f t="shared" si="64"/>
        <v>175.93858324473234</v>
      </c>
      <c r="G477" s="164">
        <f t="shared" si="65"/>
        <v>178.75580251973352</v>
      </c>
      <c r="H477" s="14"/>
      <c r="I477" s="1"/>
      <c r="J477" s="172">
        <f t="shared" si="80"/>
        <v>0.98423984432790557</v>
      </c>
      <c r="K477" s="323"/>
      <c r="L477" s="323"/>
    </row>
    <row r="478" spans="1:12" x14ac:dyDescent="0.2">
      <c r="A478" s="45">
        <f t="shared" si="60"/>
        <v>2043</v>
      </c>
      <c r="B478" s="45">
        <f t="shared" si="61"/>
        <v>9</v>
      </c>
      <c r="C478" s="164">
        <f t="shared" si="62"/>
        <v>103131.2174113904</v>
      </c>
      <c r="D478" s="164">
        <f t="shared" ref="D478" si="98">D466*D466/D454</f>
        <v>120423.24197170639</v>
      </c>
      <c r="E478" s="306">
        <f t="shared" si="70"/>
        <v>103131.2174113904</v>
      </c>
      <c r="F478" s="173">
        <f t="shared" si="64"/>
        <v>163.32300736345258</v>
      </c>
      <c r="G478" s="164">
        <f t="shared" si="65"/>
        <v>168.68977244940555</v>
      </c>
      <c r="H478" s="14"/>
      <c r="I478" s="1"/>
      <c r="J478" s="172">
        <f t="shared" si="80"/>
        <v>0.9681855929495512</v>
      </c>
      <c r="K478" s="323"/>
      <c r="L478" s="323"/>
    </row>
    <row r="479" spans="1:12" x14ac:dyDescent="0.2">
      <c r="A479" s="45">
        <f t="shared" si="60"/>
        <v>2043</v>
      </c>
      <c r="B479" s="45">
        <f t="shared" si="61"/>
        <v>10</v>
      </c>
      <c r="C479" s="164">
        <f t="shared" si="62"/>
        <v>95249.996669072672</v>
      </c>
      <c r="D479" s="164">
        <f t="shared" ref="D479" si="99">D467*D467/D455</f>
        <v>103131.2174113904</v>
      </c>
      <c r="E479" s="306">
        <f t="shared" si="70"/>
        <v>95249.996669072672</v>
      </c>
      <c r="F479" s="173">
        <f t="shared" si="64"/>
        <v>150.13589466437054</v>
      </c>
      <c r="G479" s="164">
        <f t="shared" si="65"/>
        <v>152.39025294272616</v>
      </c>
      <c r="H479" s="14"/>
      <c r="I479" s="1"/>
      <c r="J479" s="172">
        <f t="shared" si="80"/>
        <v>0.98520667670784112</v>
      </c>
      <c r="K479" s="323"/>
      <c r="L479" s="323"/>
    </row>
    <row r="480" spans="1:12" x14ac:dyDescent="0.2">
      <c r="A480" s="45">
        <f t="shared" si="60"/>
        <v>2043</v>
      </c>
      <c r="B480" s="45">
        <f t="shared" si="61"/>
        <v>11</v>
      </c>
      <c r="C480" s="164">
        <f t="shared" si="62"/>
        <v>78643.923961214954</v>
      </c>
      <c r="D480" s="164">
        <f t="shared" ref="D480" si="100">D468*D468/D456</f>
        <v>95249.996669072672</v>
      </c>
      <c r="E480" s="306">
        <f t="shared" si="70"/>
        <v>78643.923961214954</v>
      </c>
      <c r="F480" s="173">
        <f t="shared" si="64"/>
        <v>133.37192678351855</v>
      </c>
      <c r="G480" s="164">
        <f t="shared" si="65"/>
        <v>136.11840721912029</v>
      </c>
      <c r="H480" s="14"/>
      <c r="I480" s="1"/>
      <c r="J480" s="172">
        <f t="shared" si="80"/>
        <v>0.97982285796820623</v>
      </c>
      <c r="K480" s="323"/>
      <c r="L480" s="323"/>
    </row>
    <row r="481" spans="1:12" x14ac:dyDescent="0.2">
      <c r="A481" s="45">
        <f t="shared" si="60"/>
        <v>2043</v>
      </c>
      <c r="B481" s="45">
        <f t="shared" si="61"/>
        <v>12</v>
      </c>
      <c r="C481" s="164">
        <f t="shared" si="62"/>
        <v>80935.312802703484</v>
      </c>
      <c r="D481" s="164">
        <f t="shared" ref="D481" si="101">D469*D469/D457</f>
        <v>78643.923961214954</v>
      </c>
      <c r="E481" s="306">
        <f t="shared" si="70"/>
        <v>80935.312802703484</v>
      </c>
      <c r="F481" s="173">
        <f t="shared" si="64"/>
        <v>128.321791632177</v>
      </c>
      <c r="G481" s="164">
        <f t="shared" si="65"/>
        <v>141.29352755399555</v>
      </c>
      <c r="H481" s="14"/>
      <c r="I481" s="1"/>
      <c r="J481" s="172">
        <f t="shared" si="80"/>
        <v>0.90819299265593478</v>
      </c>
      <c r="K481" s="323"/>
      <c r="L481" s="323"/>
    </row>
    <row r="482" spans="1:12" x14ac:dyDescent="0.2">
      <c r="A482" s="45">
        <f t="shared" si="60"/>
        <v>2044</v>
      </c>
      <c r="B482" s="45">
        <f t="shared" si="61"/>
        <v>1</v>
      </c>
      <c r="C482" s="164">
        <f t="shared" si="62"/>
        <v>80957.598741295718</v>
      </c>
      <c r="D482" s="164">
        <f t="shared" ref="D482" si="102">D470*D470/D458</f>
        <v>80935.312802703484</v>
      </c>
      <c r="E482" s="306">
        <f t="shared" si="70"/>
        <v>80957.598741295718</v>
      </c>
      <c r="F482" s="173">
        <f t="shared" si="64"/>
        <v>120.65907981698592</v>
      </c>
      <c r="G482" s="164">
        <f t="shared" si="65"/>
        <v>141.11075148012733</v>
      </c>
      <c r="H482" s="14"/>
      <c r="I482" s="1"/>
      <c r="J482" s="172">
        <f t="shared" si="80"/>
        <v>0.85506652435323738</v>
      </c>
      <c r="K482" s="323"/>
      <c r="L482" s="323"/>
    </row>
    <row r="483" spans="1:12" x14ac:dyDescent="0.2">
      <c r="A483" s="45">
        <f t="shared" si="60"/>
        <v>2044</v>
      </c>
      <c r="B483" s="45">
        <f t="shared" si="61"/>
        <v>2</v>
      </c>
      <c r="C483" s="164">
        <f t="shared" si="62"/>
        <v>76679.245443767082</v>
      </c>
      <c r="D483" s="164">
        <f t="shared" ref="D483" si="103">D471*D471/D459</f>
        <v>80957.598741295718</v>
      </c>
      <c r="E483" s="306">
        <f t="shared" si="70"/>
        <v>76679.245443767082</v>
      </c>
      <c r="F483" s="173">
        <f t="shared" si="64"/>
        <v>132.56202602831246</v>
      </c>
      <c r="G483" s="164">
        <f t="shared" si="65"/>
        <v>139.53885747425852</v>
      </c>
      <c r="H483" s="14"/>
      <c r="I483" s="1"/>
      <c r="J483" s="172">
        <f t="shared" si="80"/>
        <v>0.95000079854292108</v>
      </c>
      <c r="K483" s="323"/>
      <c r="L483" s="323"/>
    </row>
    <row r="484" spans="1:12" x14ac:dyDescent="0.2">
      <c r="A484" s="45">
        <f t="shared" si="60"/>
        <v>2044</v>
      </c>
      <c r="B484" s="45">
        <f t="shared" si="61"/>
        <v>3</v>
      </c>
      <c r="C484" s="164">
        <f t="shared" si="62"/>
        <v>86345.100618486205</v>
      </c>
      <c r="D484" s="164">
        <f t="shared" ref="D484" si="104">D472*D472/D460</f>
        <v>76679.245443767082</v>
      </c>
      <c r="E484" s="306">
        <f t="shared" si="70"/>
        <v>86345.100618486205</v>
      </c>
      <c r="F484" s="173">
        <f t="shared" si="64"/>
        <v>123.89187396800374</v>
      </c>
      <c r="G484" s="164">
        <f t="shared" si="65"/>
        <v>147.70057634331067</v>
      </c>
      <c r="H484" s="14"/>
      <c r="I484" s="1"/>
      <c r="J484" s="172">
        <f t="shared" si="80"/>
        <v>0.83880426898290006</v>
      </c>
      <c r="K484" s="323"/>
      <c r="L484" s="323"/>
    </row>
    <row r="485" spans="1:12" x14ac:dyDescent="0.2">
      <c r="A485" s="45">
        <f t="shared" si="60"/>
        <v>2044</v>
      </c>
      <c r="B485" s="45">
        <f t="shared" si="61"/>
        <v>4</v>
      </c>
      <c r="C485" s="164">
        <f t="shared" si="62"/>
        <v>90515.807881925328</v>
      </c>
      <c r="D485" s="164">
        <f t="shared" ref="D485" si="105">D473*D473/D461</f>
        <v>86345.100618486205</v>
      </c>
      <c r="E485" s="306">
        <f t="shared" si="70"/>
        <v>90515.807881925328</v>
      </c>
      <c r="F485" s="173">
        <f t="shared" si="64"/>
        <v>147.97118688035098</v>
      </c>
      <c r="G485" s="164">
        <f t="shared" si="65"/>
        <v>153.44818818008318</v>
      </c>
      <c r="H485" s="14"/>
      <c r="I485" s="1"/>
      <c r="J485" s="172">
        <f t="shared" si="80"/>
        <v>0.96430716214580181</v>
      </c>
      <c r="K485" s="323"/>
      <c r="L485" s="323"/>
    </row>
    <row r="486" spans="1:12" x14ac:dyDescent="0.2">
      <c r="A486" s="45">
        <f t="shared" si="60"/>
        <v>2044</v>
      </c>
      <c r="B486" s="45">
        <f t="shared" si="61"/>
        <v>5</v>
      </c>
      <c r="C486" s="164">
        <f t="shared" si="62"/>
        <v>103526.50090031231</v>
      </c>
      <c r="D486" s="164">
        <f t="shared" ref="D486" si="106">D474*D474/D462</f>
        <v>90515.807881925328</v>
      </c>
      <c r="E486" s="306">
        <f t="shared" si="70"/>
        <v>103526.50090031231</v>
      </c>
      <c r="F486" s="173">
        <f t="shared" si="64"/>
        <v>160.18142117704795</v>
      </c>
      <c r="G486" s="164">
        <f t="shared" si="65"/>
        <v>168.51666372201427</v>
      </c>
      <c r="H486" s="14"/>
      <c r="I486" s="1"/>
      <c r="J486" s="172">
        <f t="shared" si="80"/>
        <v>0.95053757675433115</v>
      </c>
      <c r="K486" s="323"/>
      <c r="L486" s="323"/>
    </row>
    <row r="487" spans="1:12" x14ac:dyDescent="0.2">
      <c r="A487" s="45">
        <f t="shared" si="60"/>
        <v>2044</v>
      </c>
      <c r="B487" s="45">
        <f t="shared" si="61"/>
        <v>6</v>
      </c>
      <c r="C487" s="164">
        <f t="shared" si="62"/>
        <v>112722.44731514216</v>
      </c>
      <c r="D487" s="164">
        <f t="shared" ref="D487" si="107">D475*D475/D463</f>
        <v>103526.50090031231</v>
      </c>
      <c r="E487" s="306">
        <f t="shared" si="70"/>
        <v>112722.44731514216</v>
      </c>
      <c r="F487" s="173">
        <f t="shared" si="64"/>
        <v>160.79038066335107</v>
      </c>
      <c r="G487" s="164">
        <f t="shared" si="65"/>
        <v>172.03019705412402</v>
      </c>
      <c r="H487" s="14"/>
      <c r="I487" s="1"/>
      <c r="J487" s="172">
        <f t="shared" si="80"/>
        <v>0.93466370100572116</v>
      </c>
      <c r="K487" s="323"/>
      <c r="L487" s="323"/>
    </row>
    <row r="488" spans="1:12" x14ac:dyDescent="0.2">
      <c r="A488" s="45">
        <f t="shared" si="60"/>
        <v>2044</v>
      </c>
      <c r="B488" s="45">
        <f t="shared" si="61"/>
        <v>7</v>
      </c>
      <c r="C488" s="164">
        <f t="shared" si="62"/>
        <v>122885.02514842399</v>
      </c>
      <c r="D488" s="164">
        <f t="shared" ref="D488" si="108">D476*D476/D464</f>
        <v>112722.44731514216</v>
      </c>
      <c r="E488" s="306">
        <f t="shared" si="70"/>
        <v>122885.02514842399</v>
      </c>
      <c r="F488" s="173">
        <f t="shared" si="64"/>
        <v>178.20930496005795</v>
      </c>
      <c r="G488" s="164">
        <f t="shared" si="65"/>
        <v>181.37703595487307</v>
      </c>
      <c r="H488" s="14"/>
      <c r="I488" s="1"/>
      <c r="J488" s="172">
        <f t="shared" si="80"/>
        <v>0.98253510441308978</v>
      </c>
      <c r="K488" s="323"/>
      <c r="L488" s="323"/>
    </row>
    <row r="489" spans="1:12" x14ac:dyDescent="0.2">
      <c r="A489" s="45">
        <f t="shared" si="60"/>
        <v>2044</v>
      </c>
      <c r="B489" s="45">
        <f t="shared" si="61"/>
        <v>8</v>
      </c>
      <c r="C489" s="164">
        <f t="shared" si="62"/>
        <v>121941.63585723886</v>
      </c>
      <c r="D489" s="164">
        <f t="shared" ref="D489" si="109">D477*D477/D465</f>
        <v>122885.02514842399</v>
      </c>
      <c r="E489" s="306">
        <f t="shared" si="70"/>
        <v>121941.63585723886</v>
      </c>
      <c r="F489" s="173">
        <f t="shared" si="64"/>
        <v>176.83587001928055</v>
      </c>
      <c r="G489" s="164">
        <f t="shared" si="65"/>
        <v>179.66745711258423</v>
      </c>
      <c r="H489" s="14"/>
      <c r="I489" s="1"/>
      <c r="J489" s="172">
        <f t="shared" si="80"/>
        <v>0.98423984432790557</v>
      </c>
      <c r="K489" s="323"/>
      <c r="L489" s="323"/>
    </row>
    <row r="490" spans="1:12" x14ac:dyDescent="0.2">
      <c r="A490" s="45">
        <f t="shared" si="60"/>
        <v>2044</v>
      </c>
      <c r="B490" s="45">
        <f t="shared" si="61"/>
        <v>9</v>
      </c>
      <c r="C490" s="164">
        <f t="shared" si="62"/>
        <v>104431.57942922888</v>
      </c>
      <c r="D490" s="164">
        <f t="shared" ref="D490" si="110">D478*D478/D466</f>
        <v>121941.63585723886</v>
      </c>
      <c r="E490" s="306">
        <f t="shared" si="70"/>
        <v>104431.57942922888</v>
      </c>
      <c r="F490" s="173">
        <f t="shared" si="64"/>
        <v>164.15595470100618</v>
      </c>
      <c r="G490" s="164">
        <f t="shared" si="65"/>
        <v>169.55009028889751</v>
      </c>
      <c r="H490" s="14"/>
      <c r="I490" s="1"/>
      <c r="J490" s="172">
        <f t="shared" si="80"/>
        <v>0.9681855929495512</v>
      </c>
      <c r="K490" s="323"/>
      <c r="L490" s="323"/>
    </row>
    <row r="491" spans="1:12" x14ac:dyDescent="0.2">
      <c r="A491" s="45">
        <f t="shared" si="60"/>
        <v>2044</v>
      </c>
      <c r="B491" s="45">
        <f t="shared" si="61"/>
        <v>10</v>
      </c>
      <c r="C491" s="164">
        <f t="shared" si="62"/>
        <v>96450.985864939794</v>
      </c>
      <c r="D491" s="164">
        <f t="shared" ref="D491" si="111">D479*D479/D467</f>
        <v>104431.57942922888</v>
      </c>
      <c r="E491" s="306">
        <f t="shared" si="70"/>
        <v>96450.985864939794</v>
      </c>
      <c r="F491" s="173">
        <f t="shared" si="64"/>
        <v>150.90158772715901</v>
      </c>
      <c r="G491" s="164">
        <f t="shared" si="65"/>
        <v>153.16744323273423</v>
      </c>
      <c r="H491" s="14"/>
      <c r="I491" s="1"/>
      <c r="J491" s="172">
        <f t="shared" si="80"/>
        <v>0.98520667670784112</v>
      </c>
      <c r="K491" s="323"/>
      <c r="L491" s="323"/>
    </row>
    <row r="492" spans="1:12" x14ac:dyDescent="0.2">
      <c r="A492" s="45">
        <f t="shared" si="60"/>
        <v>2044</v>
      </c>
      <c r="B492" s="45">
        <f t="shared" si="61"/>
        <v>11</v>
      </c>
      <c r="C492" s="164">
        <f t="shared" si="62"/>
        <v>79635.530326579625</v>
      </c>
      <c r="D492" s="164">
        <f t="shared" ref="D492" si="112">D480*D480/D468</f>
        <v>96450.985864939794</v>
      </c>
      <c r="E492" s="306">
        <f t="shared" si="70"/>
        <v>79635.530326579625</v>
      </c>
      <c r="F492" s="173">
        <f t="shared" si="64"/>
        <v>134.05212361011451</v>
      </c>
      <c r="G492" s="164">
        <f t="shared" si="65"/>
        <v>136.8126110959378</v>
      </c>
      <c r="H492" s="14"/>
      <c r="I492" s="1"/>
      <c r="J492" s="172">
        <f t="shared" si="80"/>
        <v>0.97982285796820623</v>
      </c>
      <c r="K492" s="323"/>
      <c r="L492" s="323"/>
    </row>
    <row r="493" spans="1:12" x14ac:dyDescent="0.2">
      <c r="A493" s="45">
        <f t="shared" si="60"/>
        <v>2044</v>
      </c>
      <c r="B493" s="45">
        <f t="shared" si="61"/>
        <v>12</v>
      </c>
      <c r="C493" s="164">
        <f t="shared" si="62"/>
        <v>81955.810856660173</v>
      </c>
      <c r="D493" s="164">
        <f t="shared" ref="D493" si="113">D481*D481/D469</f>
        <v>79635.530326579625</v>
      </c>
      <c r="E493" s="306">
        <f t="shared" si="70"/>
        <v>81955.810856660173</v>
      </c>
      <c r="F493" s="173">
        <f t="shared" si="64"/>
        <v>128.976232769501</v>
      </c>
      <c r="G493" s="164">
        <f t="shared" si="65"/>
        <v>142.01412454452083</v>
      </c>
      <c r="H493" s="14"/>
      <c r="I493" s="1"/>
      <c r="J493" s="172">
        <f t="shared" si="80"/>
        <v>0.90819299265593478</v>
      </c>
      <c r="K493" s="323"/>
      <c r="L493" s="323"/>
    </row>
    <row r="494" spans="1:12" x14ac:dyDescent="0.2">
      <c r="A494" s="45">
        <f t="shared" si="60"/>
        <v>2045</v>
      </c>
      <c r="B494" s="45">
        <f t="shared" si="61"/>
        <v>1</v>
      </c>
      <c r="C494" s="164">
        <f t="shared" si="62"/>
        <v>81978.377794437838</v>
      </c>
      <c r="D494" s="164">
        <f t="shared" ref="D494" si="114">D482*D482/D470</f>
        <v>81955.810856660173</v>
      </c>
      <c r="E494" s="306">
        <f t="shared" si="70"/>
        <v>81978.377794437838</v>
      </c>
      <c r="F494" s="173">
        <f t="shared" si="64"/>
        <v>121.27444112405254</v>
      </c>
      <c r="G494" s="164">
        <f t="shared" si="65"/>
        <v>141.83041631267596</v>
      </c>
      <c r="H494" s="14"/>
      <c r="I494" s="1"/>
      <c r="J494" s="172">
        <f t="shared" si="80"/>
        <v>0.85506652435323738</v>
      </c>
      <c r="K494" s="323"/>
      <c r="L494" s="323"/>
    </row>
    <row r="495" spans="1:12" x14ac:dyDescent="0.2">
      <c r="A495" s="45">
        <f t="shared" si="60"/>
        <v>2045</v>
      </c>
      <c r="B495" s="45">
        <f t="shared" si="61"/>
        <v>2</v>
      </c>
      <c r="C495" s="164">
        <f t="shared" si="62"/>
        <v>77646.079549233356</v>
      </c>
      <c r="D495" s="164">
        <f t="shared" ref="D495" si="115">D483*D483/D471</f>
        <v>81978.377794437838</v>
      </c>
      <c r="E495" s="306">
        <f t="shared" si="70"/>
        <v>77646.079549233356</v>
      </c>
      <c r="F495" s="173">
        <f t="shared" si="64"/>
        <v>133.23809236105689</v>
      </c>
      <c r="G495" s="164">
        <f t="shared" si="65"/>
        <v>140.25050564737728</v>
      </c>
      <c r="H495" s="14"/>
      <c r="I495" s="1"/>
      <c r="J495" s="172">
        <f t="shared" si="80"/>
        <v>0.95000079854292108</v>
      </c>
      <c r="K495" s="323"/>
      <c r="L495" s="323"/>
    </row>
    <row r="496" spans="1:12" x14ac:dyDescent="0.2">
      <c r="A496" s="45">
        <f t="shared" si="60"/>
        <v>2045</v>
      </c>
      <c r="B496" s="45">
        <f t="shared" si="61"/>
        <v>3</v>
      </c>
      <c r="C496" s="164">
        <f t="shared" si="62"/>
        <v>87433.809664000873</v>
      </c>
      <c r="D496" s="164">
        <f t="shared" ref="D496" si="116">D484*D484/D472</f>
        <v>77646.079549233356</v>
      </c>
      <c r="E496" s="306">
        <f t="shared" si="70"/>
        <v>87433.809664000873</v>
      </c>
      <c r="F496" s="173">
        <f t="shared" si="64"/>
        <v>124.52372252524053</v>
      </c>
      <c r="G496" s="164">
        <f t="shared" si="65"/>
        <v>148.45384928266154</v>
      </c>
      <c r="H496" s="14"/>
      <c r="I496" s="1"/>
      <c r="J496" s="172">
        <f t="shared" si="80"/>
        <v>0.83880426898290006</v>
      </c>
      <c r="K496" s="323"/>
      <c r="L496" s="323"/>
    </row>
    <row r="497" spans="1:12" x14ac:dyDescent="0.2">
      <c r="A497" s="45">
        <f t="shared" si="60"/>
        <v>2045</v>
      </c>
      <c r="B497" s="45">
        <f t="shared" si="61"/>
        <v>4</v>
      </c>
      <c r="C497" s="164">
        <f t="shared" si="62"/>
        <v>91657.104586628222</v>
      </c>
      <c r="D497" s="164">
        <f t="shared" ref="D497" si="117">D485*D485/D473</f>
        <v>87433.809664000873</v>
      </c>
      <c r="E497" s="306">
        <f t="shared" si="70"/>
        <v>91657.104586628222</v>
      </c>
      <c r="F497" s="173">
        <f t="shared" si="64"/>
        <v>148.72583993344077</v>
      </c>
      <c r="G497" s="164">
        <f t="shared" si="65"/>
        <v>154.23077393980159</v>
      </c>
      <c r="H497" s="14"/>
      <c r="I497" s="1"/>
      <c r="J497" s="172">
        <f t="shared" si="80"/>
        <v>0.96430716214580181</v>
      </c>
      <c r="K497" s="323"/>
      <c r="L497" s="323"/>
    </row>
    <row r="498" spans="1:12" x14ac:dyDescent="0.2">
      <c r="A498" s="45">
        <f t="shared" si="60"/>
        <v>2045</v>
      </c>
      <c r="B498" s="45">
        <f t="shared" si="61"/>
        <v>5</v>
      </c>
      <c r="C498" s="164">
        <f t="shared" si="62"/>
        <v>104831.84697291299</v>
      </c>
      <c r="D498" s="164">
        <f t="shared" ref="D498" si="118">D486*D486/D474</f>
        <v>91657.104586628222</v>
      </c>
      <c r="E498" s="306">
        <f t="shared" si="70"/>
        <v>104831.84697291299</v>
      </c>
      <c r="F498" s="173">
        <f t="shared" si="64"/>
        <v>160.99834642505095</v>
      </c>
      <c r="G498" s="164">
        <f t="shared" si="65"/>
        <v>169.3760987069966</v>
      </c>
      <c r="H498" s="14"/>
      <c r="I498" s="1"/>
      <c r="J498" s="172">
        <f t="shared" si="80"/>
        <v>0.95053757675433115</v>
      </c>
      <c r="K498" s="323"/>
      <c r="L498" s="323"/>
    </row>
    <row r="499" spans="1:12" x14ac:dyDescent="0.2">
      <c r="A499" s="45">
        <f t="shared" si="60"/>
        <v>2045</v>
      </c>
      <c r="B499" s="45">
        <f t="shared" si="61"/>
        <v>6</v>
      </c>
      <c r="C499" s="164">
        <f t="shared" si="62"/>
        <v>114143.74333709927</v>
      </c>
      <c r="D499" s="164">
        <f t="shared" ref="D499" si="119">D487*D487/D475</f>
        <v>104831.84697291299</v>
      </c>
      <c r="E499" s="306">
        <f t="shared" si="70"/>
        <v>114143.74333709927</v>
      </c>
      <c r="F499" s="173">
        <f t="shared" si="64"/>
        <v>161.61041160473414</v>
      </c>
      <c r="G499" s="164">
        <f t="shared" si="65"/>
        <v>172.90755105910003</v>
      </c>
      <c r="H499" s="14"/>
      <c r="I499" s="1"/>
      <c r="J499" s="172">
        <f t="shared" si="80"/>
        <v>0.93466370100572116</v>
      </c>
      <c r="K499" s="323"/>
      <c r="L499" s="323"/>
    </row>
    <row r="500" spans="1:12" x14ac:dyDescent="0.2">
      <c r="A500" s="45">
        <f t="shared" si="60"/>
        <v>2045</v>
      </c>
      <c r="B500" s="45">
        <f t="shared" si="61"/>
        <v>7</v>
      </c>
      <c r="C500" s="164">
        <f t="shared" si="62"/>
        <v>124434.45919249923</v>
      </c>
      <c r="D500" s="164">
        <f t="shared" ref="D500" si="120">D488*D488/D476</f>
        <v>114143.74333709927</v>
      </c>
      <c r="E500" s="306">
        <f t="shared" si="70"/>
        <v>124434.45919249923</v>
      </c>
      <c r="F500" s="173">
        <f t="shared" si="64"/>
        <v>179.11780540741177</v>
      </c>
      <c r="G500" s="164">
        <f t="shared" si="65"/>
        <v>182.30168530660947</v>
      </c>
      <c r="H500" s="14"/>
      <c r="I500" s="1"/>
      <c r="J500" s="172">
        <f t="shared" si="80"/>
        <v>0.98253510441308978</v>
      </c>
      <c r="K500" s="323"/>
      <c r="L500" s="323"/>
    </row>
    <row r="501" spans="1:12" x14ac:dyDescent="0.2">
      <c r="A501" s="45">
        <f t="shared" si="60"/>
        <v>2045</v>
      </c>
      <c r="B501" s="45">
        <f t="shared" si="61"/>
        <v>8</v>
      </c>
      <c r="C501" s="164">
        <f t="shared" si="62"/>
        <v>123479.17488414001</v>
      </c>
      <c r="D501" s="164">
        <f t="shared" ref="D501" si="121">D489*D489/D477</f>
        <v>124434.45919249923</v>
      </c>
      <c r="E501" s="306">
        <f t="shared" si="70"/>
        <v>123479.17488414001</v>
      </c>
      <c r="F501" s="173">
        <f t="shared" si="64"/>
        <v>177.73773295637895</v>
      </c>
      <c r="G501" s="164">
        <f t="shared" si="65"/>
        <v>180.58376114385848</v>
      </c>
      <c r="H501" s="14"/>
      <c r="I501" s="1"/>
      <c r="J501" s="172">
        <f t="shared" si="80"/>
        <v>0.98423984432790557</v>
      </c>
      <c r="K501" s="323"/>
      <c r="L501" s="323"/>
    </row>
    <row r="502" spans="1:12" x14ac:dyDescent="0.2">
      <c r="A502" s="45">
        <f t="shared" si="60"/>
        <v>2045</v>
      </c>
      <c r="B502" s="45">
        <f t="shared" si="61"/>
        <v>9</v>
      </c>
      <c r="C502" s="164">
        <f t="shared" si="62"/>
        <v>105748.33746584691</v>
      </c>
      <c r="D502" s="164">
        <f t="shared" ref="D502" si="122">D490*D490/D478</f>
        <v>123479.17488414001</v>
      </c>
      <c r="E502" s="306">
        <f t="shared" si="70"/>
        <v>105748.33746584691</v>
      </c>
      <c r="F502" s="173">
        <f t="shared" si="64"/>
        <v>164.99315006998131</v>
      </c>
      <c r="G502" s="164">
        <f t="shared" si="65"/>
        <v>170.41479574937088</v>
      </c>
      <c r="H502" s="14"/>
      <c r="I502" s="1"/>
      <c r="J502" s="172">
        <f t="shared" si="80"/>
        <v>0.9681855929495512</v>
      </c>
      <c r="K502" s="323"/>
      <c r="L502" s="323"/>
    </row>
    <row r="503" spans="1:12" x14ac:dyDescent="0.2">
      <c r="A503" s="45">
        <f t="shared" si="60"/>
        <v>2045</v>
      </c>
      <c r="B503" s="45">
        <f t="shared" si="61"/>
        <v>10</v>
      </c>
      <c r="C503" s="164">
        <f t="shared" si="62"/>
        <v>97667.11810646602</v>
      </c>
      <c r="D503" s="164">
        <f t="shared" ref="D503" si="123">D491*D491/D479</f>
        <v>105748.33746584691</v>
      </c>
      <c r="E503" s="306">
        <f t="shared" si="70"/>
        <v>97667.11810646602</v>
      </c>
      <c r="F503" s="173">
        <f t="shared" si="64"/>
        <v>151.67118582456766</v>
      </c>
      <c r="G503" s="164">
        <f t="shared" si="65"/>
        <v>153.94859719322133</v>
      </c>
      <c r="H503" s="14"/>
      <c r="I503" s="1"/>
      <c r="J503" s="172">
        <f t="shared" si="80"/>
        <v>0.98520667670784112</v>
      </c>
      <c r="K503" s="323"/>
      <c r="L503" s="323"/>
    </row>
    <row r="504" spans="1:12" x14ac:dyDescent="0.2">
      <c r="A504" s="45">
        <f t="shared" si="60"/>
        <v>2045</v>
      </c>
      <c r="B504" s="45">
        <f t="shared" si="61"/>
        <v>11</v>
      </c>
      <c r="C504" s="164">
        <f t="shared" si="62"/>
        <v>80639.639669088676</v>
      </c>
      <c r="D504" s="164">
        <f t="shared" ref="D504" si="124">D492*D492/D480</f>
        <v>97667.11810646602</v>
      </c>
      <c r="E504" s="306">
        <f t="shared" si="70"/>
        <v>80639.639669088676</v>
      </c>
      <c r="F504" s="173">
        <f t="shared" si="64"/>
        <v>134.73578944052608</v>
      </c>
      <c r="G504" s="164">
        <f t="shared" si="65"/>
        <v>137.51035541252708</v>
      </c>
      <c r="H504" s="14"/>
      <c r="I504" s="1"/>
      <c r="J504" s="172">
        <f t="shared" si="80"/>
        <v>0.97982285796820623</v>
      </c>
      <c r="K504" s="323"/>
      <c r="L504" s="323"/>
    </row>
    <row r="505" spans="1:12" x14ac:dyDescent="0.2">
      <c r="A505" s="45">
        <f t="shared" si="60"/>
        <v>2045</v>
      </c>
      <c r="B505" s="45">
        <f t="shared" si="61"/>
        <v>12</v>
      </c>
      <c r="C505" s="164">
        <f t="shared" si="62"/>
        <v>82989.176177599176</v>
      </c>
      <c r="D505" s="164">
        <f t="shared" ref="D505" si="125">D493*D493/D481</f>
        <v>80639.639669088676</v>
      </c>
      <c r="E505" s="306">
        <f t="shared" si="70"/>
        <v>82989.176177599176</v>
      </c>
      <c r="F505" s="173">
        <f t="shared" si="64"/>
        <v>129.63401155662535</v>
      </c>
      <c r="G505" s="164">
        <f t="shared" si="65"/>
        <v>142.73839657969776</v>
      </c>
      <c r="H505" s="14"/>
      <c r="I505" s="1"/>
      <c r="J505" s="172">
        <f t="shared" si="80"/>
        <v>0.90819299265593478</v>
      </c>
      <c r="K505" s="323"/>
      <c r="L505" s="323"/>
    </row>
    <row r="506" spans="1:12" x14ac:dyDescent="0.2">
      <c r="A506" s="45">
        <f t="shared" si="60"/>
        <v>2046</v>
      </c>
      <c r="B506" s="45">
        <f t="shared" si="61"/>
        <v>1</v>
      </c>
      <c r="C506" s="164">
        <f t="shared" si="62"/>
        <v>83012.02765762787</v>
      </c>
      <c r="D506" s="164">
        <f t="shared" ref="D506" si="126">D494*D494/D482</f>
        <v>82989.176177599176</v>
      </c>
      <c r="E506" s="306">
        <f t="shared" si="70"/>
        <v>83012.02765762787</v>
      </c>
      <c r="F506" s="173">
        <f t="shared" si="64"/>
        <v>121.8929407737852</v>
      </c>
      <c r="G506" s="164">
        <f t="shared" si="65"/>
        <v>142.55375143587059</v>
      </c>
      <c r="H506" s="14"/>
      <c r="I506" s="1"/>
      <c r="J506" s="172">
        <f t="shared" si="80"/>
        <v>0.85506652435323738</v>
      </c>
      <c r="K506" s="323"/>
      <c r="L506" s="323"/>
    </row>
    <row r="507" spans="1:12" x14ac:dyDescent="0.2">
      <c r="A507" s="45">
        <f t="shared" si="60"/>
        <v>2046</v>
      </c>
      <c r="B507" s="45">
        <f t="shared" si="61"/>
        <v>2</v>
      </c>
      <c r="C507" s="164">
        <f t="shared" si="62"/>
        <v>78625.104283103487</v>
      </c>
      <c r="D507" s="164">
        <f t="shared" ref="D507" si="127">D495*D495/D483</f>
        <v>83012.02765762787</v>
      </c>
      <c r="E507" s="306">
        <f t="shared" si="70"/>
        <v>78625.104283103487</v>
      </c>
      <c r="F507" s="173">
        <f t="shared" si="64"/>
        <v>133.91760663209831</v>
      </c>
      <c r="G507" s="164">
        <f t="shared" si="65"/>
        <v>140.96578322617896</v>
      </c>
      <c r="H507" s="14"/>
      <c r="I507" s="1"/>
      <c r="J507" s="172">
        <f t="shared" si="80"/>
        <v>0.95000079854292108</v>
      </c>
      <c r="K507" s="323"/>
      <c r="L507" s="323"/>
    </row>
    <row r="508" spans="1:12" x14ac:dyDescent="0.2">
      <c r="A508" s="45">
        <f t="shared" si="60"/>
        <v>2046</v>
      </c>
      <c r="B508" s="45">
        <f t="shared" si="61"/>
        <v>3</v>
      </c>
      <c r="C508" s="164">
        <f t="shared" si="62"/>
        <v>88536.246035991455</v>
      </c>
      <c r="D508" s="164">
        <f t="shared" ref="D508" si="128">D496*D496/D484</f>
        <v>78625.104283103487</v>
      </c>
      <c r="E508" s="306">
        <f t="shared" si="70"/>
        <v>88536.246035991455</v>
      </c>
      <c r="F508" s="173">
        <f t="shared" si="64"/>
        <v>125.15879351011924</v>
      </c>
      <c r="G508" s="164">
        <f t="shared" si="65"/>
        <v>149.21096391400309</v>
      </c>
      <c r="H508" s="14"/>
      <c r="I508" s="1"/>
      <c r="J508" s="172">
        <f t="shared" si="80"/>
        <v>0.83880426898290006</v>
      </c>
      <c r="K508" s="323"/>
      <c r="L508" s="323"/>
    </row>
    <row r="509" spans="1:12" x14ac:dyDescent="0.2">
      <c r="A509" s="45">
        <f t="shared" si="60"/>
        <v>2046</v>
      </c>
      <c r="B509" s="45">
        <f t="shared" si="61"/>
        <v>4</v>
      </c>
      <c r="C509" s="164">
        <f t="shared" si="62"/>
        <v>92812.791685657212</v>
      </c>
      <c r="D509" s="164">
        <f t="shared" ref="D509" si="129">D497*D497/D485</f>
        <v>88536.246035991455</v>
      </c>
      <c r="E509" s="306">
        <f t="shared" si="70"/>
        <v>92812.791685657212</v>
      </c>
      <c r="F509" s="173">
        <f t="shared" si="64"/>
        <v>149.4843417171013</v>
      </c>
      <c r="G509" s="164">
        <f t="shared" si="65"/>
        <v>155.01735088689458</v>
      </c>
      <c r="H509" s="14"/>
      <c r="I509" s="1"/>
      <c r="J509" s="172">
        <f t="shared" si="80"/>
        <v>0.96430716214580181</v>
      </c>
      <c r="K509" s="323"/>
      <c r="L509" s="323"/>
    </row>
    <row r="510" spans="1:12" x14ac:dyDescent="0.2">
      <c r="A510" s="45">
        <f t="shared" si="60"/>
        <v>2046</v>
      </c>
      <c r="B510" s="45">
        <f t="shared" si="61"/>
        <v>5</v>
      </c>
      <c r="C510" s="164">
        <f t="shared" si="62"/>
        <v>106153.65190729722</v>
      </c>
      <c r="D510" s="164">
        <f t="shared" ref="D510" si="130">D498*D498/D486</f>
        <v>92812.791685657212</v>
      </c>
      <c r="E510" s="306">
        <f t="shared" si="70"/>
        <v>106153.65190729722</v>
      </c>
      <c r="F510" s="173">
        <f t="shared" si="64"/>
        <v>161.81943799181875</v>
      </c>
      <c r="G510" s="164">
        <f t="shared" si="65"/>
        <v>170.23991681040232</v>
      </c>
      <c r="H510" s="14"/>
      <c r="I510" s="1"/>
      <c r="J510" s="172">
        <f t="shared" si="80"/>
        <v>0.95053757675433115</v>
      </c>
      <c r="K510" s="323"/>
      <c r="L510" s="323"/>
    </row>
    <row r="511" spans="1:12" x14ac:dyDescent="0.2">
      <c r="A511" s="45">
        <f t="shared" ref="A511:A574" si="131">A499+1</f>
        <v>2046</v>
      </c>
      <c r="B511" s="45">
        <f t="shared" ref="B511:B574" si="132">B499</f>
        <v>6</v>
      </c>
      <c r="C511" s="164">
        <f t="shared" ref="C511:C574" si="133">C499*C499/C487</f>
        <v>115582.9602118248</v>
      </c>
      <c r="D511" s="164">
        <f t="shared" ref="D511" si="134">D499*D499/D487</f>
        <v>106153.65190729722</v>
      </c>
      <c r="E511" s="306">
        <f t="shared" si="70"/>
        <v>115582.9602118248</v>
      </c>
      <c r="F511" s="173">
        <f t="shared" ref="F511:F574" si="135">G511*J511</f>
        <v>162.43462470391827</v>
      </c>
      <c r="G511" s="164">
        <f t="shared" ref="G511:G574" si="136">G499*G499/G487</f>
        <v>173.78937956950142</v>
      </c>
      <c r="H511" s="14"/>
      <c r="I511" s="1"/>
      <c r="J511" s="172">
        <f t="shared" si="80"/>
        <v>0.93466370100572116</v>
      </c>
      <c r="K511" s="323"/>
      <c r="L511" s="323"/>
    </row>
    <row r="512" spans="1:12" x14ac:dyDescent="0.2">
      <c r="A512" s="45">
        <f t="shared" si="131"/>
        <v>2046</v>
      </c>
      <c r="B512" s="45">
        <f t="shared" si="132"/>
        <v>7</v>
      </c>
      <c r="C512" s="164">
        <f t="shared" si="133"/>
        <v>126003.42975743239</v>
      </c>
      <c r="D512" s="164">
        <f t="shared" ref="D512" si="137">D500*D500/D488</f>
        <v>115582.9602118248</v>
      </c>
      <c r="E512" s="306">
        <f t="shared" si="70"/>
        <v>126003.42975743239</v>
      </c>
      <c r="F512" s="173">
        <f t="shared" si="135"/>
        <v>180.03093733606241</v>
      </c>
      <c r="G512" s="164">
        <f t="shared" si="136"/>
        <v>183.23104846579764</v>
      </c>
      <c r="H512" s="14"/>
      <c r="I512" s="1"/>
      <c r="J512" s="172">
        <f t="shared" si="80"/>
        <v>0.98253510441308978</v>
      </c>
      <c r="K512" s="323"/>
      <c r="L512" s="323"/>
    </row>
    <row r="513" spans="1:12" x14ac:dyDescent="0.2">
      <c r="A513" s="45">
        <f t="shared" si="131"/>
        <v>2046</v>
      </c>
      <c r="B513" s="45">
        <f t="shared" si="132"/>
        <v>8</v>
      </c>
      <c r="C513" s="164">
        <f t="shared" si="133"/>
        <v>125036.10044987693</v>
      </c>
      <c r="D513" s="164">
        <f t="shared" ref="D513" si="138">D501*D501/D489</f>
        <v>126003.42975743239</v>
      </c>
      <c r="E513" s="306">
        <f t="shared" si="70"/>
        <v>125036.10044987693</v>
      </c>
      <c r="F513" s="173">
        <f t="shared" si="135"/>
        <v>178.64419539445655</v>
      </c>
      <c r="G513" s="164">
        <f t="shared" si="136"/>
        <v>181.50473832569222</v>
      </c>
      <c r="H513" s="14"/>
      <c r="I513" s="1"/>
      <c r="J513" s="172">
        <f t="shared" si="80"/>
        <v>0.98423984432790557</v>
      </c>
      <c r="K513" s="323"/>
      <c r="L513" s="323"/>
    </row>
    <row r="514" spans="1:12" x14ac:dyDescent="0.2">
      <c r="A514" s="45">
        <f t="shared" si="131"/>
        <v>2046</v>
      </c>
      <c r="B514" s="45">
        <f t="shared" si="132"/>
        <v>9</v>
      </c>
      <c r="C514" s="164">
        <f t="shared" si="133"/>
        <v>107081.69825554476</v>
      </c>
      <c r="D514" s="164">
        <f t="shared" ref="D514" si="139">D502*D502/D490</f>
        <v>125036.10044987693</v>
      </c>
      <c r="E514" s="306">
        <f t="shared" si="70"/>
        <v>107081.69825554476</v>
      </c>
      <c r="F514" s="173">
        <f t="shared" si="135"/>
        <v>165.8346151353382</v>
      </c>
      <c r="G514" s="164">
        <f t="shared" si="136"/>
        <v>171.28391120769265</v>
      </c>
      <c r="H514" s="14"/>
      <c r="I514" s="1"/>
      <c r="J514" s="172">
        <f t="shared" si="80"/>
        <v>0.9681855929495512</v>
      </c>
      <c r="K514" s="323"/>
      <c r="L514" s="323"/>
    </row>
    <row r="515" spans="1:12" x14ac:dyDescent="0.2">
      <c r="A515" s="45">
        <f t="shared" si="131"/>
        <v>2046</v>
      </c>
      <c r="B515" s="45">
        <f t="shared" si="132"/>
        <v>10</v>
      </c>
      <c r="C515" s="164">
        <f t="shared" si="133"/>
        <v>98898.584329450474</v>
      </c>
      <c r="D515" s="164">
        <f t="shared" ref="D515" si="140">D503*D503/D491</f>
        <v>107081.69825554476</v>
      </c>
      <c r="E515" s="306">
        <f t="shared" ref="E515:E578" si="141">C515</f>
        <v>98898.584329450474</v>
      </c>
      <c r="F515" s="173">
        <f t="shared" si="135"/>
        <v>152.44470887227314</v>
      </c>
      <c r="G515" s="164">
        <f t="shared" si="136"/>
        <v>154.73373503890693</v>
      </c>
      <c r="H515" s="14"/>
      <c r="I515" s="1"/>
      <c r="J515" s="172">
        <f t="shared" si="80"/>
        <v>0.98520667670784112</v>
      </c>
      <c r="K515" s="323"/>
      <c r="L515" s="323"/>
    </row>
    <row r="516" spans="1:12" x14ac:dyDescent="0.2">
      <c r="A516" s="45">
        <f t="shared" si="131"/>
        <v>2046</v>
      </c>
      <c r="B516" s="45">
        <f t="shared" si="132"/>
        <v>11</v>
      </c>
      <c r="C516" s="164">
        <f t="shared" si="133"/>
        <v>81656.40963641656</v>
      </c>
      <c r="D516" s="164">
        <f t="shared" ref="D516" si="142">D504*D504/D492</f>
        <v>98898.584329450474</v>
      </c>
      <c r="E516" s="306">
        <f t="shared" si="141"/>
        <v>81656.40963641656</v>
      </c>
      <c r="F516" s="173">
        <f t="shared" si="135"/>
        <v>135.42294196667274</v>
      </c>
      <c r="G516" s="164">
        <f t="shared" si="136"/>
        <v>138.21165822513095</v>
      </c>
      <c r="H516" s="14"/>
      <c r="I516" s="1"/>
      <c r="J516" s="172">
        <f t="shared" si="80"/>
        <v>0.97982285796820623</v>
      </c>
      <c r="K516" s="323"/>
      <c r="L516" s="323"/>
    </row>
    <row r="517" spans="1:12" x14ac:dyDescent="0.2">
      <c r="A517" s="45">
        <f t="shared" si="131"/>
        <v>2046</v>
      </c>
      <c r="B517" s="45">
        <f t="shared" si="132"/>
        <v>12</v>
      </c>
      <c r="C517" s="164">
        <f t="shared" si="133"/>
        <v>84035.571006456623</v>
      </c>
      <c r="D517" s="164">
        <f t="shared" ref="D517" si="143">D505*D505/D493</f>
        <v>81656.40963641656</v>
      </c>
      <c r="E517" s="306">
        <f t="shared" si="141"/>
        <v>84035.571006456623</v>
      </c>
      <c r="F517" s="173">
        <f t="shared" si="135"/>
        <v>130.29514501556403</v>
      </c>
      <c r="G517" s="164">
        <f t="shared" si="136"/>
        <v>143.46636240225411</v>
      </c>
      <c r="H517" s="14"/>
      <c r="I517" s="1"/>
      <c r="J517" s="172">
        <f t="shared" si="80"/>
        <v>0.90819299265593478</v>
      </c>
      <c r="K517" s="323"/>
      <c r="L517" s="323"/>
    </row>
    <row r="518" spans="1:12" x14ac:dyDescent="0.2">
      <c r="A518" s="45">
        <f t="shared" si="131"/>
        <v>2047</v>
      </c>
      <c r="B518" s="45">
        <f t="shared" si="132"/>
        <v>1</v>
      </c>
      <c r="C518" s="164">
        <f t="shared" si="133"/>
        <v>84058.710616475786</v>
      </c>
      <c r="D518" s="164">
        <f t="shared" ref="D518" si="144">D506*D506/D494</f>
        <v>84035.571006456623</v>
      </c>
      <c r="E518" s="306">
        <f t="shared" si="141"/>
        <v>84058.710616475786</v>
      </c>
      <c r="F518" s="173">
        <f t="shared" si="135"/>
        <v>122.51459477173148</v>
      </c>
      <c r="G518" s="164">
        <f t="shared" si="136"/>
        <v>143.28077556819352</v>
      </c>
      <c r="H518" s="14"/>
      <c r="I518" s="1"/>
      <c r="J518" s="172">
        <f t="shared" si="80"/>
        <v>0.85506652435323738</v>
      </c>
      <c r="K518" s="323"/>
      <c r="L518" s="323"/>
    </row>
    <row r="519" spans="1:12" x14ac:dyDescent="0.2">
      <c r="A519" s="45">
        <f t="shared" si="131"/>
        <v>2047</v>
      </c>
      <c r="B519" s="45">
        <f t="shared" si="132"/>
        <v>2</v>
      </c>
      <c r="C519" s="164">
        <f t="shared" si="133"/>
        <v>79616.473354705726</v>
      </c>
      <c r="D519" s="164">
        <f t="shared" ref="D519" si="145">D507*D507/D495</f>
        <v>84058.710616475786</v>
      </c>
      <c r="E519" s="306">
        <f t="shared" si="141"/>
        <v>79616.473354705726</v>
      </c>
      <c r="F519" s="173">
        <f t="shared" si="135"/>
        <v>134.60058642592207</v>
      </c>
      <c r="G519" s="164">
        <f t="shared" si="136"/>
        <v>141.68470872063253</v>
      </c>
      <c r="H519" s="14"/>
      <c r="I519" s="1"/>
      <c r="J519" s="172">
        <f t="shared" si="80"/>
        <v>0.95000079854292108</v>
      </c>
      <c r="K519" s="323"/>
      <c r="L519" s="323"/>
    </row>
    <row r="520" spans="1:12" x14ac:dyDescent="0.2">
      <c r="A520" s="45">
        <f t="shared" si="131"/>
        <v>2047</v>
      </c>
      <c r="B520" s="45">
        <f t="shared" si="132"/>
        <v>3</v>
      </c>
      <c r="C520" s="164">
        <f t="shared" si="133"/>
        <v>89652.582819721589</v>
      </c>
      <c r="D520" s="164">
        <f t="shared" ref="D520" si="146">D508*D508/D496</f>
        <v>79616.473354705726</v>
      </c>
      <c r="E520" s="306">
        <f t="shared" si="141"/>
        <v>89652.582819721589</v>
      </c>
      <c r="F520" s="173">
        <f t="shared" si="135"/>
        <v>125.79710335702082</v>
      </c>
      <c r="G520" s="164">
        <f t="shared" si="136"/>
        <v>149.97193982996447</v>
      </c>
      <c r="H520" s="14"/>
      <c r="I520" s="1"/>
      <c r="J520" s="172">
        <f t="shared" si="80"/>
        <v>0.83880426898290006</v>
      </c>
      <c r="K520" s="323"/>
      <c r="L520" s="323"/>
    </row>
    <row r="521" spans="1:12" x14ac:dyDescent="0.2">
      <c r="A521" s="45">
        <f t="shared" si="131"/>
        <v>2047</v>
      </c>
      <c r="B521" s="45">
        <f t="shared" si="132"/>
        <v>4</v>
      </c>
      <c r="C521" s="164">
        <f t="shared" si="133"/>
        <v>93983.050624773081</v>
      </c>
      <c r="D521" s="164">
        <f t="shared" ref="D521" si="147">D509*D509/D497</f>
        <v>89652.582819721589</v>
      </c>
      <c r="E521" s="306">
        <f t="shared" si="141"/>
        <v>93983.050624773081</v>
      </c>
      <c r="F521" s="173">
        <f t="shared" si="135"/>
        <v>150.24671185985849</v>
      </c>
      <c r="G521" s="164">
        <f t="shared" si="136"/>
        <v>155.80793937641772</v>
      </c>
      <c r="H521" s="14"/>
      <c r="I521" s="1"/>
      <c r="J521" s="172">
        <f t="shared" si="80"/>
        <v>0.96430716214580181</v>
      </c>
      <c r="K521" s="323"/>
      <c r="L521" s="323"/>
    </row>
    <row r="522" spans="1:12" x14ac:dyDescent="0.2">
      <c r="A522" s="45">
        <f t="shared" si="131"/>
        <v>2047</v>
      </c>
      <c r="B522" s="45">
        <f t="shared" si="132"/>
        <v>5</v>
      </c>
      <c r="C522" s="164">
        <f t="shared" si="133"/>
        <v>107492.12323014079</v>
      </c>
      <c r="D522" s="164">
        <f t="shared" ref="D522" si="148">D510*D510/D498</f>
        <v>93983.050624773081</v>
      </c>
      <c r="E522" s="306">
        <f t="shared" si="141"/>
        <v>107492.12323014079</v>
      </c>
      <c r="F522" s="173">
        <f t="shared" si="135"/>
        <v>162.64471712557707</v>
      </c>
      <c r="G522" s="164">
        <f t="shared" si="136"/>
        <v>171.10814038613543</v>
      </c>
      <c r="H522" s="14"/>
      <c r="I522" s="1"/>
      <c r="J522" s="172">
        <f t="shared" si="80"/>
        <v>0.95053757675433115</v>
      </c>
      <c r="K522" s="323"/>
      <c r="L522" s="323"/>
    </row>
    <row r="523" spans="1:12" x14ac:dyDescent="0.2">
      <c r="A523" s="45">
        <f t="shared" si="131"/>
        <v>2047</v>
      </c>
      <c r="B523" s="45">
        <f t="shared" si="132"/>
        <v>6</v>
      </c>
      <c r="C523" s="164">
        <f t="shared" si="133"/>
        <v>117040.32389996242</v>
      </c>
      <c r="D523" s="164">
        <f t="shared" ref="D523" si="149">D511*D511/D499</f>
        <v>107492.12323014079</v>
      </c>
      <c r="E523" s="306">
        <f t="shared" si="141"/>
        <v>117040.32389996242</v>
      </c>
      <c r="F523" s="173">
        <f t="shared" si="135"/>
        <v>163.26304128990822</v>
      </c>
      <c r="G523" s="164">
        <f t="shared" si="136"/>
        <v>174.67570540530585</v>
      </c>
      <c r="H523" s="14"/>
      <c r="I523" s="1"/>
      <c r="J523" s="172">
        <f t="shared" si="80"/>
        <v>0.93466370100572116</v>
      </c>
      <c r="K523" s="323"/>
      <c r="L523" s="323"/>
    </row>
    <row r="524" spans="1:12" x14ac:dyDescent="0.2">
      <c r="A524" s="45">
        <f t="shared" si="131"/>
        <v>2047</v>
      </c>
      <c r="B524" s="45">
        <f t="shared" si="132"/>
        <v>7</v>
      </c>
      <c r="C524" s="164">
        <f t="shared" si="133"/>
        <v>127592.18317552055</v>
      </c>
      <c r="D524" s="164">
        <f t="shared" ref="D524" si="150">D512*D512/D500</f>
        <v>117040.32389996242</v>
      </c>
      <c r="E524" s="306">
        <f t="shared" si="141"/>
        <v>127592.18317552055</v>
      </c>
      <c r="F524" s="173">
        <f t="shared" si="135"/>
        <v>180.94872435702629</v>
      </c>
      <c r="G524" s="164">
        <f t="shared" si="136"/>
        <v>184.16514946314788</v>
      </c>
      <c r="H524" s="14"/>
      <c r="I524" s="1"/>
      <c r="J524" s="172">
        <f t="shared" ref="J524:J587" si="151">J512</f>
        <v>0.98253510441308978</v>
      </c>
      <c r="K524" s="323"/>
      <c r="L524" s="323"/>
    </row>
    <row r="525" spans="1:12" x14ac:dyDescent="0.2">
      <c r="A525" s="45">
        <f t="shared" si="131"/>
        <v>2047</v>
      </c>
      <c r="B525" s="45">
        <f t="shared" si="132"/>
        <v>8</v>
      </c>
      <c r="C525" s="164">
        <f t="shared" si="133"/>
        <v>126612.65699565173</v>
      </c>
      <c r="D525" s="164">
        <f t="shared" ref="D525" si="152">D513*D513/D501</f>
        <v>127592.18317552055</v>
      </c>
      <c r="E525" s="306">
        <f t="shared" si="141"/>
        <v>126612.65699565173</v>
      </c>
      <c r="F525" s="173">
        <f t="shared" si="135"/>
        <v>179.55528079096837</v>
      </c>
      <c r="G525" s="164">
        <f t="shared" si="136"/>
        <v>182.43041249115333</v>
      </c>
      <c r="H525" s="14"/>
      <c r="I525" s="1"/>
      <c r="J525" s="172">
        <f t="shared" si="151"/>
        <v>0.98423984432790557</v>
      </c>
      <c r="K525" s="323"/>
      <c r="L525" s="323"/>
    </row>
    <row r="526" spans="1:12" x14ac:dyDescent="0.2">
      <c r="A526" s="45">
        <f t="shared" si="131"/>
        <v>2047</v>
      </c>
      <c r="B526" s="45">
        <f t="shared" si="132"/>
        <v>9</v>
      </c>
      <c r="C526" s="164">
        <f t="shared" si="133"/>
        <v>108431.87113929636</v>
      </c>
      <c r="D526" s="164">
        <f t="shared" ref="D526" si="153">D514*D514/D502</f>
        <v>126612.65699565173</v>
      </c>
      <c r="E526" s="306">
        <f t="shared" si="141"/>
        <v>108431.87113929636</v>
      </c>
      <c r="F526" s="173">
        <f t="shared" si="135"/>
        <v>166.68037167252839</v>
      </c>
      <c r="G526" s="164">
        <f t="shared" si="136"/>
        <v>172.15745915485186</v>
      </c>
      <c r="H526" s="14"/>
      <c r="I526" s="1"/>
      <c r="J526" s="172">
        <f t="shared" si="151"/>
        <v>0.9681855929495512</v>
      </c>
      <c r="K526" s="323"/>
      <c r="L526" s="323"/>
    </row>
    <row r="527" spans="1:12" x14ac:dyDescent="0.2">
      <c r="A527" s="45">
        <f t="shared" si="131"/>
        <v>2047</v>
      </c>
      <c r="B527" s="45">
        <f t="shared" si="132"/>
        <v>10</v>
      </c>
      <c r="C527" s="164">
        <f t="shared" si="133"/>
        <v>100145.57787716563</v>
      </c>
      <c r="D527" s="164">
        <f t="shared" ref="D527" si="154">D515*D515/D503</f>
        <v>108431.87113929636</v>
      </c>
      <c r="E527" s="306">
        <f t="shared" si="141"/>
        <v>100145.57787716563</v>
      </c>
      <c r="F527" s="173">
        <f t="shared" si="135"/>
        <v>153.2221768875219</v>
      </c>
      <c r="G527" s="164">
        <f t="shared" si="136"/>
        <v>155.52287708760554</v>
      </c>
      <c r="H527" s="14"/>
      <c r="I527" s="1"/>
      <c r="J527" s="172">
        <f t="shared" si="151"/>
        <v>0.98520667670784112</v>
      </c>
      <c r="K527" s="323"/>
      <c r="L527" s="323"/>
    </row>
    <row r="528" spans="1:12" x14ac:dyDescent="0.2">
      <c r="A528" s="45">
        <f t="shared" si="131"/>
        <v>2047</v>
      </c>
      <c r="B528" s="45">
        <f t="shared" si="132"/>
        <v>11</v>
      </c>
      <c r="C528" s="164">
        <f t="shared" si="133"/>
        <v>82685.999863987454</v>
      </c>
      <c r="D528" s="164">
        <f t="shared" ref="D528" si="155">D516*D516/D504</f>
        <v>100145.57787716563</v>
      </c>
      <c r="E528" s="306">
        <f t="shared" si="141"/>
        <v>82685.999863987454</v>
      </c>
      <c r="F528" s="173">
        <f t="shared" si="135"/>
        <v>136.11359897070278</v>
      </c>
      <c r="G528" s="164">
        <f t="shared" si="136"/>
        <v>138.91653768207911</v>
      </c>
      <c r="H528" s="14"/>
      <c r="I528" s="1"/>
      <c r="J528" s="172">
        <f t="shared" si="151"/>
        <v>0.97982285796820623</v>
      </c>
      <c r="K528" s="323"/>
      <c r="L528" s="323"/>
    </row>
    <row r="529" spans="1:12" x14ac:dyDescent="0.2">
      <c r="A529" s="45">
        <f t="shared" si="131"/>
        <v>2047</v>
      </c>
      <c r="B529" s="45">
        <f t="shared" si="132"/>
        <v>12</v>
      </c>
      <c r="C529" s="164">
        <f t="shared" si="133"/>
        <v>85095.159629833928</v>
      </c>
      <c r="D529" s="164">
        <f t="shared" ref="D529" si="156">D517*D517/D505</f>
        <v>82685.999863987454</v>
      </c>
      <c r="E529" s="306">
        <f t="shared" si="141"/>
        <v>85095.159629833928</v>
      </c>
      <c r="F529" s="173">
        <f t="shared" si="135"/>
        <v>130.95965025514332</v>
      </c>
      <c r="G529" s="164">
        <f t="shared" si="136"/>
        <v>144.19804085050549</v>
      </c>
      <c r="H529" s="14"/>
      <c r="I529" s="1"/>
      <c r="J529" s="172">
        <f t="shared" si="151"/>
        <v>0.90819299265593478</v>
      </c>
      <c r="K529" s="323"/>
      <c r="L529" s="323"/>
    </row>
    <row r="530" spans="1:12" x14ac:dyDescent="0.2">
      <c r="A530" s="45">
        <f t="shared" si="131"/>
        <v>2048</v>
      </c>
      <c r="B530" s="45">
        <f t="shared" si="132"/>
        <v>1</v>
      </c>
      <c r="C530" s="164">
        <f t="shared" si="133"/>
        <v>85118.591002820132</v>
      </c>
      <c r="D530" s="164">
        <f t="shared" ref="D530" si="157">D518*D518/D506</f>
        <v>85095.159629833928</v>
      </c>
      <c r="E530" s="306">
        <f t="shared" si="141"/>
        <v>85118.591002820132</v>
      </c>
      <c r="F530" s="173">
        <f t="shared" si="135"/>
        <v>123.1394192050673</v>
      </c>
      <c r="G530" s="164">
        <f t="shared" si="136"/>
        <v>144.01150752359129</v>
      </c>
      <c r="H530" s="14"/>
      <c r="I530" s="1"/>
      <c r="J530" s="172">
        <f t="shared" si="151"/>
        <v>0.85506652435323738</v>
      </c>
      <c r="K530" s="323"/>
      <c r="L530" s="323"/>
    </row>
    <row r="531" spans="1:12" x14ac:dyDescent="0.2">
      <c r="A531" s="45">
        <f t="shared" si="131"/>
        <v>2048</v>
      </c>
      <c r="B531" s="45">
        <f t="shared" si="132"/>
        <v>2</v>
      </c>
      <c r="C531" s="164">
        <f t="shared" si="133"/>
        <v>80620.34241146018</v>
      </c>
      <c r="D531" s="164">
        <f t="shared" ref="D531" si="158">D519*D519/D507</f>
        <v>85118.591002820132</v>
      </c>
      <c r="E531" s="306">
        <f t="shared" si="141"/>
        <v>80620.34241146018</v>
      </c>
      <c r="F531" s="173">
        <f t="shared" si="135"/>
        <v>135.28704941669434</v>
      </c>
      <c r="G531" s="164">
        <f t="shared" si="136"/>
        <v>142.40730073510781</v>
      </c>
      <c r="H531" s="14"/>
      <c r="I531" s="1"/>
      <c r="J531" s="172">
        <f t="shared" si="151"/>
        <v>0.95000079854292108</v>
      </c>
      <c r="K531" s="323"/>
      <c r="L531" s="323"/>
    </row>
    <row r="532" spans="1:12" x14ac:dyDescent="0.2">
      <c r="A532" s="45">
        <f t="shared" si="131"/>
        <v>2048</v>
      </c>
      <c r="B532" s="45">
        <f t="shared" si="132"/>
        <v>3</v>
      </c>
      <c r="C532" s="164">
        <f t="shared" si="133"/>
        <v>90782.995282854288</v>
      </c>
      <c r="D532" s="164">
        <f t="shared" ref="D532" si="159">D520*D520/D508</f>
        <v>80620.34241146018</v>
      </c>
      <c r="E532" s="306">
        <f t="shared" si="141"/>
        <v>90782.995282854288</v>
      </c>
      <c r="F532" s="173">
        <f t="shared" si="135"/>
        <v>126.4386685841416</v>
      </c>
      <c r="G532" s="164">
        <f t="shared" si="136"/>
        <v>150.73679672309726</v>
      </c>
      <c r="H532" s="14"/>
      <c r="I532" s="1"/>
      <c r="J532" s="172">
        <f t="shared" si="151"/>
        <v>0.83880426898290006</v>
      </c>
      <c r="K532" s="323"/>
      <c r="L532" s="323"/>
    </row>
    <row r="533" spans="1:12" x14ac:dyDescent="0.2">
      <c r="A533" s="45">
        <f t="shared" si="131"/>
        <v>2048</v>
      </c>
      <c r="B533" s="45">
        <f t="shared" si="132"/>
        <v>4</v>
      </c>
      <c r="C533" s="164">
        <f t="shared" si="133"/>
        <v>95168.065137551879</v>
      </c>
      <c r="D533" s="164">
        <f t="shared" ref="D533" si="160">D521*D521/D509</f>
        <v>90782.995282854288</v>
      </c>
      <c r="E533" s="306">
        <f t="shared" si="141"/>
        <v>95168.065137551879</v>
      </c>
      <c r="F533" s="173">
        <f t="shared" si="135"/>
        <v>151.01297009034377</v>
      </c>
      <c r="G533" s="164">
        <f t="shared" si="136"/>
        <v>156.60255986723743</v>
      </c>
      <c r="H533" s="14"/>
      <c r="I533" s="1"/>
      <c r="J533" s="172">
        <f t="shared" si="151"/>
        <v>0.96430716214580181</v>
      </c>
      <c r="K533" s="323"/>
      <c r="L533" s="323"/>
    </row>
    <row r="534" spans="1:12" x14ac:dyDescent="0.2">
      <c r="A534" s="45">
        <f t="shared" si="131"/>
        <v>2048</v>
      </c>
      <c r="B534" s="45">
        <f t="shared" si="132"/>
        <v>5</v>
      </c>
      <c r="C534" s="164">
        <f t="shared" si="133"/>
        <v>108847.47108478413</v>
      </c>
      <c r="D534" s="164">
        <f t="shared" ref="D534" si="161">D522*D522/D510</f>
        <v>95168.065137551879</v>
      </c>
      <c r="E534" s="306">
        <f t="shared" si="141"/>
        <v>108847.47108478413</v>
      </c>
      <c r="F534" s="173">
        <f t="shared" si="135"/>
        <v>163.47420518291759</v>
      </c>
      <c r="G534" s="164">
        <f t="shared" si="136"/>
        <v>171.98079190210478</v>
      </c>
      <c r="H534" s="14"/>
      <c r="I534" s="1"/>
      <c r="J534" s="172">
        <f t="shared" si="151"/>
        <v>0.95053757675433115</v>
      </c>
      <c r="K534" s="323"/>
      <c r="L534" s="323"/>
    </row>
    <row r="535" spans="1:12" x14ac:dyDescent="0.2">
      <c r="A535" s="45">
        <f t="shared" si="131"/>
        <v>2048</v>
      </c>
      <c r="B535" s="45">
        <f t="shared" si="132"/>
        <v>6</v>
      </c>
      <c r="C535" s="164">
        <f t="shared" si="133"/>
        <v>118516.0632112508</v>
      </c>
      <c r="D535" s="164">
        <f t="shared" ref="D535" si="162">D523*D523/D511</f>
        <v>108847.47108478413</v>
      </c>
      <c r="E535" s="306">
        <f t="shared" si="141"/>
        <v>118516.0632112508</v>
      </c>
      <c r="F535" s="173">
        <f t="shared" si="135"/>
        <v>164.09568280048674</v>
      </c>
      <c r="G535" s="164">
        <f t="shared" si="136"/>
        <v>175.5665515028729</v>
      </c>
      <c r="H535" s="14"/>
      <c r="I535" s="1"/>
      <c r="J535" s="172">
        <f t="shared" si="151"/>
        <v>0.93466370100572116</v>
      </c>
      <c r="K535" s="323"/>
      <c r="L535" s="323"/>
    </row>
    <row r="536" spans="1:12" x14ac:dyDescent="0.2">
      <c r="A536" s="45">
        <f t="shared" si="131"/>
        <v>2048</v>
      </c>
      <c r="B536" s="45">
        <f t="shared" si="132"/>
        <v>7</v>
      </c>
      <c r="C536" s="164">
        <f t="shared" si="133"/>
        <v>129200.96888501813</v>
      </c>
      <c r="D536" s="164">
        <f t="shared" ref="D536" si="163">D524*D524/D512</f>
        <v>118516.0632112508</v>
      </c>
      <c r="E536" s="306">
        <f t="shared" si="141"/>
        <v>129200.96888501813</v>
      </c>
      <c r="F536" s="173">
        <f t="shared" si="135"/>
        <v>181.87119020168745</v>
      </c>
      <c r="G536" s="164">
        <f t="shared" si="136"/>
        <v>185.10401245187762</v>
      </c>
      <c r="H536" s="14"/>
      <c r="I536" s="1"/>
      <c r="J536" s="172">
        <f t="shared" si="151"/>
        <v>0.98253510441308978</v>
      </c>
      <c r="K536" s="323"/>
      <c r="L536" s="323"/>
    </row>
    <row r="537" spans="1:12" x14ac:dyDescent="0.2">
      <c r="A537" s="45">
        <f t="shared" si="131"/>
        <v>2048</v>
      </c>
      <c r="B537" s="45">
        <f t="shared" si="132"/>
        <v>8</v>
      </c>
      <c r="C537" s="164">
        <f t="shared" si="133"/>
        <v>128209.09204477943</v>
      </c>
      <c r="D537" s="164">
        <f t="shared" ref="D537" si="164">D525*D525/D513</f>
        <v>129200.96888501813</v>
      </c>
      <c r="E537" s="306">
        <f t="shared" si="141"/>
        <v>128209.09204477943</v>
      </c>
      <c r="F537" s="173">
        <f t="shared" si="135"/>
        <v>180.47101272300239</v>
      </c>
      <c r="G537" s="164">
        <f t="shared" si="136"/>
        <v>183.3608075948583</v>
      </c>
      <c r="H537" s="14"/>
      <c r="I537" s="1"/>
      <c r="J537" s="172">
        <f t="shared" si="151"/>
        <v>0.98423984432790557</v>
      </c>
      <c r="K537" s="323"/>
      <c r="L537" s="323"/>
    </row>
    <row r="538" spans="1:12" x14ac:dyDescent="0.2">
      <c r="A538" s="45">
        <f t="shared" si="131"/>
        <v>2048</v>
      </c>
      <c r="B538" s="45">
        <f t="shared" si="132"/>
        <v>9</v>
      </c>
      <c r="C538" s="164">
        <f t="shared" si="133"/>
        <v>109799.0680976164</v>
      </c>
      <c r="D538" s="164">
        <f t="shared" ref="D538" si="165">D526*D526/D514</f>
        <v>128209.09204477943</v>
      </c>
      <c r="E538" s="306">
        <f t="shared" si="141"/>
        <v>109799.0680976164</v>
      </c>
      <c r="F538" s="173">
        <f t="shared" si="135"/>
        <v>167.53044156805828</v>
      </c>
      <c r="G538" s="164">
        <f t="shared" si="136"/>
        <v>173.0354621965416</v>
      </c>
      <c r="H538" s="14"/>
      <c r="I538" s="1"/>
      <c r="J538" s="172">
        <f t="shared" si="151"/>
        <v>0.9681855929495512</v>
      </c>
      <c r="K538" s="323"/>
      <c r="L538" s="323"/>
    </row>
    <row r="539" spans="1:12" x14ac:dyDescent="0.2">
      <c r="A539" s="45">
        <f t="shared" si="131"/>
        <v>2048</v>
      </c>
      <c r="B539" s="45">
        <f t="shared" si="132"/>
        <v>10</v>
      </c>
      <c r="C539" s="164">
        <f t="shared" si="133"/>
        <v>101408.29453071275</v>
      </c>
      <c r="D539" s="164">
        <f t="shared" ref="D539" si="166">D527*D527/D515</f>
        <v>109799.0680976164</v>
      </c>
      <c r="E539" s="306">
        <f t="shared" si="141"/>
        <v>101408.29453071275</v>
      </c>
      <c r="F539" s="173">
        <f t="shared" si="135"/>
        <v>154.00360998964845</v>
      </c>
      <c r="G539" s="164">
        <f t="shared" si="136"/>
        <v>156.31604376075251</v>
      </c>
      <c r="H539" s="14"/>
      <c r="I539" s="1"/>
      <c r="J539" s="172">
        <f t="shared" si="151"/>
        <v>0.98520667670784112</v>
      </c>
      <c r="K539" s="323"/>
      <c r="L539" s="323"/>
    </row>
    <row r="540" spans="1:12" x14ac:dyDescent="0.2">
      <c r="A540" s="45">
        <f t="shared" si="131"/>
        <v>2048</v>
      </c>
      <c r="B540" s="45">
        <f t="shared" si="132"/>
        <v>11</v>
      </c>
      <c r="C540" s="164">
        <f t="shared" si="133"/>
        <v>83728.572000038388</v>
      </c>
      <c r="D540" s="164">
        <f t="shared" ref="D540" si="167">D528*D528/D516</f>
        <v>101408.29453071275</v>
      </c>
      <c r="E540" s="306">
        <f t="shared" si="141"/>
        <v>83728.572000038388</v>
      </c>
      <c r="F540" s="173">
        <f t="shared" si="135"/>
        <v>136.80777832545334</v>
      </c>
      <c r="G540" s="164">
        <f t="shared" si="136"/>
        <v>139.6250120242577</v>
      </c>
      <c r="H540" s="14"/>
      <c r="I540" s="1"/>
      <c r="J540" s="172">
        <f t="shared" si="151"/>
        <v>0.97982285796820623</v>
      </c>
      <c r="K540" s="323"/>
      <c r="L540" s="323"/>
    </row>
    <row r="541" spans="1:12" x14ac:dyDescent="0.2">
      <c r="A541" s="45">
        <f t="shared" si="131"/>
        <v>2048</v>
      </c>
      <c r="B541" s="45">
        <f t="shared" si="132"/>
        <v>12</v>
      </c>
      <c r="C541" s="164">
        <f t="shared" si="133"/>
        <v>86168.108405791194</v>
      </c>
      <c r="D541" s="164">
        <f t="shared" ref="D541" si="168">D529*D529/D517</f>
        <v>83728.572000038388</v>
      </c>
      <c r="E541" s="306">
        <f t="shared" si="141"/>
        <v>86168.108405791194</v>
      </c>
      <c r="F541" s="173">
        <f t="shared" si="135"/>
        <v>131.62754447144445</v>
      </c>
      <c r="G541" s="164">
        <f t="shared" si="136"/>
        <v>144.93345085884297</v>
      </c>
      <c r="H541" s="14"/>
      <c r="I541" s="1"/>
      <c r="J541" s="172">
        <f t="shared" si="151"/>
        <v>0.90819299265593478</v>
      </c>
      <c r="K541" s="323"/>
      <c r="L541" s="323"/>
    </row>
    <row r="542" spans="1:12" x14ac:dyDescent="0.2">
      <c r="A542" s="45">
        <f t="shared" si="131"/>
        <v>2049</v>
      </c>
      <c r="B542" s="45">
        <f t="shared" si="132"/>
        <v>1</v>
      </c>
      <c r="C542" s="164">
        <f t="shared" si="133"/>
        <v>86191.835220528519</v>
      </c>
      <c r="D542" s="164">
        <f t="shared" ref="D542" si="169">D530*D530/D518</f>
        <v>86168.108405791194</v>
      </c>
      <c r="E542" s="306">
        <f t="shared" si="141"/>
        <v>86191.835220528519</v>
      </c>
      <c r="F542" s="173">
        <f t="shared" si="135"/>
        <v>123.76743024301315</v>
      </c>
      <c r="G542" s="164">
        <f t="shared" si="136"/>
        <v>144.74596621196162</v>
      </c>
      <c r="H542" s="14"/>
      <c r="I542" s="1"/>
      <c r="J542" s="172">
        <f t="shared" si="151"/>
        <v>0.85506652435323738</v>
      </c>
      <c r="K542" s="323"/>
      <c r="L542" s="323"/>
    </row>
    <row r="543" spans="1:12" x14ac:dyDescent="0.2">
      <c r="A543" s="45">
        <f t="shared" si="131"/>
        <v>2049</v>
      </c>
      <c r="B543" s="45">
        <f t="shared" si="132"/>
        <v>2</v>
      </c>
      <c r="C543" s="164">
        <f t="shared" si="133"/>
        <v>81636.86906331584</v>
      </c>
      <c r="D543" s="164">
        <f t="shared" ref="D543" si="170">D531*D531/D519</f>
        <v>86191.835220528519</v>
      </c>
      <c r="E543" s="306">
        <f t="shared" si="141"/>
        <v>81636.86906331584</v>
      </c>
      <c r="F543" s="173">
        <f t="shared" si="135"/>
        <v>135.97701336871953</v>
      </c>
      <c r="G543" s="164">
        <f t="shared" si="136"/>
        <v>143.13357796885691</v>
      </c>
      <c r="H543" s="14"/>
      <c r="I543" s="1"/>
      <c r="J543" s="172">
        <f t="shared" si="151"/>
        <v>0.95000079854292108</v>
      </c>
      <c r="K543" s="323"/>
      <c r="L543" s="323"/>
    </row>
    <row r="544" spans="1:12" x14ac:dyDescent="0.2">
      <c r="A544" s="45">
        <f t="shared" si="131"/>
        <v>2049</v>
      </c>
      <c r="B544" s="45">
        <f t="shared" si="132"/>
        <v>3</v>
      </c>
      <c r="C544" s="164">
        <f t="shared" si="133"/>
        <v>91927.660902969365</v>
      </c>
      <c r="D544" s="164">
        <f t="shared" ref="D544" si="171">D532*D532/D520</f>
        <v>81636.86906331584</v>
      </c>
      <c r="E544" s="306">
        <f t="shared" si="141"/>
        <v>91927.660902969365</v>
      </c>
      <c r="F544" s="173">
        <f t="shared" si="135"/>
        <v>127.08350579392071</v>
      </c>
      <c r="G544" s="164">
        <f t="shared" si="136"/>
        <v>151.50555438638503</v>
      </c>
      <c r="H544" s="14"/>
      <c r="I544" s="1"/>
      <c r="J544" s="172">
        <f t="shared" si="151"/>
        <v>0.83880426898290006</v>
      </c>
      <c r="K544" s="323"/>
      <c r="L544" s="323"/>
    </row>
    <row r="545" spans="1:12" x14ac:dyDescent="0.2">
      <c r="A545" s="45">
        <f t="shared" si="131"/>
        <v>2049</v>
      </c>
      <c r="B545" s="45">
        <f t="shared" si="132"/>
        <v>4</v>
      </c>
      <c r="C545" s="164">
        <f t="shared" si="133"/>
        <v>96368.021274231607</v>
      </c>
      <c r="D545" s="164">
        <f t="shared" ref="D545" si="172">D533*D533/D521</f>
        <v>91927.660902969365</v>
      </c>
      <c r="E545" s="306">
        <f t="shared" si="141"/>
        <v>96368.021274231607</v>
      </c>
      <c r="F545" s="173">
        <f t="shared" si="135"/>
        <v>151.78313623780448</v>
      </c>
      <c r="G545" s="164">
        <f t="shared" si="136"/>
        <v>157.40123292256033</v>
      </c>
      <c r="H545" s="14"/>
      <c r="I545" s="1"/>
      <c r="J545" s="172">
        <f t="shared" si="151"/>
        <v>0.96430716214580181</v>
      </c>
      <c r="K545" s="323"/>
      <c r="L545" s="323"/>
    </row>
    <row r="546" spans="1:12" x14ac:dyDescent="0.2">
      <c r="A546" s="45">
        <f t="shared" si="131"/>
        <v>2049</v>
      </c>
      <c r="B546" s="45">
        <f t="shared" si="132"/>
        <v>5</v>
      </c>
      <c r="C546" s="164">
        <f t="shared" si="133"/>
        <v>110219.90826422529</v>
      </c>
      <c r="D546" s="164">
        <f t="shared" ref="D546" si="173">D534*D534/D522</f>
        <v>96368.021274231607</v>
      </c>
      <c r="E546" s="306">
        <f t="shared" si="141"/>
        <v>110219.90826422529</v>
      </c>
      <c r="F546" s="173">
        <f t="shared" si="135"/>
        <v>164.30792362935051</v>
      </c>
      <c r="G546" s="164">
        <f t="shared" si="136"/>
        <v>172.85789394080558</v>
      </c>
      <c r="H546" s="14"/>
      <c r="I546" s="1"/>
      <c r="J546" s="172">
        <f t="shared" si="151"/>
        <v>0.95053757675433115</v>
      </c>
      <c r="K546" s="323"/>
      <c r="L546" s="323"/>
    </row>
    <row r="547" spans="1:12" x14ac:dyDescent="0.2">
      <c r="A547" s="45">
        <f t="shared" si="131"/>
        <v>2049</v>
      </c>
      <c r="B547" s="45">
        <f t="shared" si="132"/>
        <v>6</v>
      </c>
      <c r="C547" s="164">
        <f t="shared" si="133"/>
        <v>120010.40984044736</v>
      </c>
      <c r="D547" s="164">
        <f t="shared" ref="D547" si="174">D535*D535/D523</f>
        <v>110219.90826422529</v>
      </c>
      <c r="E547" s="306">
        <f t="shared" si="141"/>
        <v>120010.40984044736</v>
      </c>
      <c r="F547" s="173">
        <f t="shared" si="135"/>
        <v>164.93257078276923</v>
      </c>
      <c r="G547" s="164">
        <f t="shared" si="136"/>
        <v>176.46194091553755</v>
      </c>
      <c r="H547" s="14"/>
      <c r="I547" s="1"/>
      <c r="J547" s="172">
        <f t="shared" si="151"/>
        <v>0.93466370100572116</v>
      </c>
      <c r="K547" s="323"/>
      <c r="L547" s="323"/>
    </row>
    <row r="548" spans="1:12" x14ac:dyDescent="0.2">
      <c r="A548" s="45">
        <f t="shared" si="131"/>
        <v>2049</v>
      </c>
      <c r="B548" s="45">
        <f t="shared" si="132"/>
        <v>7</v>
      </c>
      <c r="C548" s="164">
        <f t="shared" si="133"/>
        <v>130830.03946929931</v>
      </c>
      <c r="D548" s="164">
        <f t="shared" ref="D548" si="175">D536*D536/D524</f>
        <v>120010.40984044736</v>
      </c>
      <c r="E548" s="306">
        <f t="shared" si="141"/>
        <v>130830.03946929931</v>
      </c>
      <c r="F548" s="173">
        <f t="shared" si="135"/>
        <v>182.79835872241105</v>
      </c>
      <c r="G548" s="164">
        <f t="shared" si="136"/>
        <v>186.04766170833594</v>
      </c>
      <c r="H548" s="14"/>
      <c r="I548" s="1"/>
      <c r="J548" s="172">
        <f t="shared" si="151"/>
        <v>0.98253510441308978</v>
      </c>
      <c r="K548" s="323"/>
      <c r="L548" s="323"/>
    </row>
    <row r="549" spans="1:12" x14ac:dyDescent="0.2">
      <c r="A549" s="45">
        <f t="shared" si="131"/>
        <v>2049</v>
      </c>
      <c r="B549" s="45">
        <f t="shared" si="132"/>
        <v>8</v>
      </c>
      <c r="C549" s="164">
        <f t="shared" si="133"/>
        <v>129825.6562415497</v>
      </c>
      <c r="D549" s="164">
        <f t="shared" ref="D549" si="176">D537*D537/D525</f>
        <v>130830.03946929931</v>
      </c>
      <c r="E549" s="306">
        <f t="shared" si="141"/>
        <v>129825.6562415497</v>
      </c>
      <c r="F549" s="173">
        <f t="shared" si="135"/>
        <v>181.39141488788977</v>
      </c>
      <c r="G549" s="164">
        <f t="shared" si="136"/>
        <v>184.29594771359214</v>
      </c>
      <c r="H549" s="14"/>
      <c r="I549" s="1"/>
      <c r="J549" s="172">
        <f t="shared" si="151"/>
        <v>0.98423984432790557</v>
      </c>
      <c r="K549" s="323"/>
      <c r="L549" s="323"/>
    </row>
    <row r="550" spans="1:12" x14ac:dyDescent="0.2">
      <c r="A550" s="45">
        <f t="shared" si="131"/>
        <v>2049</v>
      </c>
      <c r="B550" s="45">
        <f t="shared" si="132"/>
        <v>9</v>
      </c>
      <c r="C550" s="164">
        <f t="shared" si="133"/>
        <v>111183.50378384181</v>
      </c>
      <c r="D550" s="164">
        <f t="shared" ref="D550" si="177">D538*D538/D526</f>
        <v>129825.6562415497</v>
      </c>
      <c r="E550" s="306">
        <f t="shared" si="141"/>
        <v>111183.50378384181</v>
      </c>
      <c r="F550" s="173">
        <f t="shared" si="135"/>
        <v>168.38484682005537</v>
      </c>
      <c r="G550" s="164">
        <f t="shared" si="136"/>
        <v>173.91794305374395</v>
      </c>
      <c r="H550" s="14"/>
      <c r="I550" s="1"/>
      <c r="J550" s="172">
        <f t="shared" si="151"/>
        <v>0.9681855929495512</v>
      </c>
      <c r="K550" s="323"/>
      <c r="L550" s="323"/>
    </row>
    <row r="551" spans="1:12" x14ac:dyDescent="0.2">
      <c r="A551" s="45">
        <f t="shared" si="131"/>
        <v>2049</v>
      </c>
      <c r="B551" s="45">
        <f t="shared" si="132"/>
        <v>10</v>
      </c>
      <c r="C551" s="164">
        <f t="shared" si="133"/>
        <v>102686.93253975998</v>
      </c>
      <c r="D551" s="164">
        <f t="shared" ref="D551" si="178">D539*D539/D527</f>
        <v>111183.50378384181</v>
      </c>
      <c r="E551" s="306">
        <f t="shared" si="141"/>
        <v>102686.93253975998</v>
      </c>
      <c r="F551" s="173">
        <f t="shared" si="135"/>
        <v>154.78902840059584</v>
      </c>
      <c r="G551" s="164">
        <f t="shared" si="136"/>
        <v>157.11325558393253</v>
      </c>
      <c r="H551" s="14"/>
      <c r="I551" s="1"/>
      <c r="J551" s="172">
        <f t="shared" si="151"/>
        <v>0.98520667670784112</v>
      </c>
      <c r="K551" s="323"/>
      <c r="L551" s="323"/>
    </row>
    <row r="552" spans="1:12" x14ac:dyDescent="0.2">
      <c r="A552" s="45">
        <f t="shared" si="131"/>
        <v>2049</v>
      </c>
      <c r="B552" s="45">
        <f t="shared" si="132"/>
        <v>11</v>
      </c>
      <c r="C552" s="164">
        <f t="shared" si="133"/>
        <v>84784.289730998469</v>
      </c>
      <c r="D552" s="164">
        <f t="shared" ref="D552" si="179">D540*D540/D528</f>
        <v>102686.93253975998</v>
      </c>
      <c r="E552" s="306">
        <f t="shared" si="141"/>
        <v>84784.289730998469</v>
      </c>
      <c r="F552" s="173">
        <f t="shared" si="135"/>
        <v>137.50549799491313</v>
      </c>
      <c r="G552" s="164">
        <f t="shared" si="136"/>
        <v>140.3370995855814</v>
      </c>
      <c r="H552" s="14"/>
      <c r="I552" s="1"/>
      <c r="J552" s="172">
        <f t="shared" si="151"/>
        <v>0.97982285796820623</v>
      </c>
      <c r="K552" s="323"/>
      <c r="L552" s="323"/>
    </row>
    <row r="553" spans="1:12" x14ac:dyDescent="0.2">
      <c r="A553" s="45">
        <f t="shared" si="131"/>
        <v>2049</v>
      </c>
      <c r="B553" s="45">
        <f t="shared" si="132"/>
        <v>12</v>
      </c>
      <c r="C553" s="164">
        <f t="shared" si="133"/>
        <v>87254.585789965859</v>
      </c>
      <c r="D553" s="164">
        <f t="shared" ref="D553" si="180">D541*D541/D529</f>
        <v>84784.289730998469</v>
      </c>
      <c r="E553" s="306">
        <f t="shared" si="141"/>
        <v>87254.585789965859</v>
      </c>
      <c r="F553" s="173">
        <f t="shared" si="135"/>
        <v>132.29884494824873</v>
      </c>
      <c r="G553" s="164">
        <f t="shared" si="136"/>
        <v>145.67261145822297</v>
      </c>
      <c r="H553" s="14"/>
      <c r="I553" s="1"/>
      <c r="J553" s="172">
        <f t="shared" si="151"/>
        <v>0.90819299265593478</v>
      </c>
      <c r="K553" s="323"/>
      <c r="L553" s="323"/>
    </row>
    <row r="554" spans="1:12" x14ac:dyDescent="0.2">
      <c r="A554" s="45">
        <f t="shared" si="131"/>
        <v>2050</v>
      </c>
      <c r="B554" s="45">
        <f t="shared" si="132"/>
        <v>1</v>
      </c>
      <c r="C554" s="164">
        <f t="shared" si="133"/>
        <v>87278.611771623458</v>
      </c>
      <c r="D554" s="164">
        <f t="shared" ref="D554" si="181">D542*D542/D530</f>
        <v>87254.585789965859</v>
      </c>
      <c r="E554" s="306">
        <f t="shared" si="141"/>
        <v>87278.611771623458</v>
      </c>
      <c r="F554" s="173">
        <f t="shared" si="135"/>
        <v>124.39864413725253</v>
      </c>
      <c r="G554" s="164">
        <f t="shared" si="136"/>
        <v>145.48417063964263</v>
      </c>
      <c r="H554" s="14"/>
      <c r="I554" s="1"/>
      <c r="J554" s="172">
        <f t="shared" si="151"/>
        <v>0.85506652435323738</v>
      </c>
      <c r="K554" s="323"/>
      <c r="L554" s="323"/>
    </row>
    <row r="555" spans="1:12" x14ac:dyDescent="0.2">
      <c r="A555" s="45">
        <f t="shared" si="131"/>
        <v>2050</v>
      </c>
      <c r="B555" s="45">
        <f t="shared" si="132"/>
        <v>2</v>
      </c>
      <c r="C555" s="164">
        <f t="shared" si="133"/>
        <v>82666.212907495719</v>
      </c>
      <c r="D555" s="164">
        <f t="shared" ref="D555" si="182">D543*D543/D531</f>
        <v>87278.611771623458</v>
      </c>
      <c r="E555" s="306">
        <f t="shared" si="141"/>
        <v>82666.212907495719</v>
      </c>
      <c r="F555" s="173">
        <f t="shared" si="135"/>
        <v>136.67049613690003</v>
      </c>
      <c r="G555" s="164">
        <f t="shared" si="136"/>
        <v>143.86355921649812</v>
      </c>
      <c r="H555" s="14"/>
      <c r="I555" s="1"/>
      <c r="J555" s="172">
        <f t="shared" si="151"/>
        <v>0.95000079854292108</v>
      </c>
      <c r="K555" s="323"/>
      <c r="L555" s="323"/>
    </row>
    <row r="556" spans="1:12" x14ac:dyDescent="0.2">
      <c r="A556" s="45">
        <f t="shared" si="131"/>
        <v>2050</v>
      </c>
      <c r="B556" s="45">
        <f t="shared" si="132"/>
        <v>3</v>
      </c>
      <c r="C556" s="164">
        <f t="shared" si="133"/>
        <v>93086.759395427885</v>
      </c>
      <c r="D556" s="164">
        <f t="shared" ref="D556" si="183">D544*D544/D532</f>
        <v>82666.212907495719</v>
      </c>
      <c r="E556" s="306">
        <f t="shared" si="141"/>
        <v>93086.759395427885</v>
      </c>
      <c r="F556" s="173">
        <f t="shared" si="135"/>
        <v>127.73163167346969</v>
      </c>
      <c r="G556" s="164">
        <f t="shared" si="136"/>
        <v>152.27823271375559</v>
      </c>
      <c r="H556" s="14"/>
      <c r="I556" s="1"/>
      <c r="J556" s="172">
        <f t="shared" si="151"/>
        <v>0.83880426898290006</v>
      </c>
      <c r="K556" s="323"/>
      <c r="L556" s="323"/>
    </row>
    <row r="557" spans="1:12" x14ac:dyDescent="0.2">
      <c r="A557" s="45">
        <f t="shared" si="131"/>
        <v>2050</v>
      </c>
      <c r="B557" s="45">
        <f t="shared" si="132"/>
        <v>4</v>
      </c>
      <c r="C557" s="164">
        <f t="shared" si="133"/>
        <v>97583.107430922493</v>
      </c>
      <c r="D557" s="164">
        <f t="shared" ref="D557" si="184">D545*D545/D533</f>
        <v>93086.759395427885</v>
      </c>
      <c r="E557" s="306">
        <f t="shared" si="141"/>
        <v>97583.107430922493</v>
      </c>
      <c r="F557" s="173">
        <f t="shared" si="135"/>
        <v>152.55723023261726</v>
      </c>
      <c r="G557" s="164">
        <f t="shared" si="136"/>
        <v>158.20397921046535</v>
      </c>
      <c r="H557" s="14"/>
      <c r="I557" s="1"/>
      <c r="J557" s="172">
        <f t="shared" si="151"/>
        <v>0.96430716214580181</v>
      </c>
      <c r="K557" s="323"/>
      <c r="L557" s="323"/>
    </row>
    <row r="558" spans="1:12" x14ac:dyDescent="0.2">
      <c r="A558" s="45">
        <f t="shared" si="131"/>
        <v>2050</v>
      </c>
      <c r="B558" s="45">
        <f t="shared" si="132"/>
        <v>5</v>
      </c>
      <c r="C558" s="164">
        <f t="shared" si="133"/>
        <v>111609.65024452898</v>
      </c>
      <c r="D558" s="164">
        <f t="shared" ref="D558" si="185">D546*D546/D534</f>
        <v>97583.107430922493</v>
      </c>
      <c r="E558" s="306">
        <f t="shared" si="141"/>
        <v>111609.65024452898</v>
      </c>
      <c r="F558" s="173">
        <f t="shared" si="135"/>
        <v>165.14589403986025</v>
      </c>
      <c r="G558" s="164">
        <f t="shared" si="136"/>
        <v>173.73946919990374</v>
      </c>
      <c r="H558" s="14"/>
      <c r="I558" s="1"/>
      <c r="J558" s="172">
        <f t="shared" si="151"/>
        <v>0.95053757675433115</v>
      </c>
      <c r="K558" s="323"/>
      <c r="L558" s="323"/>
    </row>
    <row r="559" spans="1:12" x14ac:dyDescent="0.2">
      <c r="A559" s="45">
        <f t="shared" si="131"/>
        <v>2050</v>
      </c>
      <c r="B559" s="45">
        <f t="shared" si="132"/>
        <v>6</v>
      </c>
      <c r="C559" s="164">
        <f t="shared" si="133"/>
        <v>121523.59840370489</v>
      </c>
      <c r="D559" s="164">
        <f t="shared" ref="D559" si="186">D547*D547/D535</f>
        <v>111609.65024452898</v>
      </c>
      <c r="E559" s="306">
        <f t="shared" si="141"/>
        <v>121523.59840370489</v>
      </c>
      <c r="F559" s="173">
        <f t="shared" si="135"/>
        <v>165.77372689376136</v>
      </c>
      <c r="G559" s="164">
        <f t="shared" si="136"/>
        <v>177.3618968142068</v>
      </c>
      <c r="H559" s="14"/>
      <c r="I559" s="1"/>
      <c r="J559" s="172">
        <f t="shared" si="151"/>
        <v>0.93466370100572116</v>
      </c>
      <c r="K559" s="323"/>
      <c r="L559" s="323"/>
    </row>
    <row r="560" spans="1:12" x14ac:dyDescent="0.2">
      <c r="A560" s="45">
        <f t="shared" si="131"/>
        <v>2050</v>
      </c>
      <c r="B560" s="45">
        <f t="shared" si="132"/>
        <v>7</v>
      </c>
      <c r="C560" s="164">
        <f t="shared" si="133"/>
        <v>132479.65069651432</v>
      </c>
      <c r="D560" s="164">
        <f t="shared" ref="D560" si="187">D548*D548/D536</f>
        <v>121523.59840370489</v>
      </c>
      <c r="E560" s="306">
        <f t="shared" si="141"/>
        <v>132479.65069651432</v>
      </c>
      <c r="F560" s="173">
        <f t="shared" si="135"/>
        <v>183.73025389316024</v>
      </c>
      <c r="G560" s="164">
        <f t="shared" si="136"/>
        <v>186.99612163263131</v>
      </c>
      <c r="H560" s="14"/>
      <c r="I560" s="1"/>
      <c r="J560" s="172">
        <f t="shared" si="151"/>
        <v>0.98253510441308978</v>
      </c>
      <c r="K560" s="323"/>
      <c r="L560" s="323"/>
    </row>
    <row r="561" spans="1:12" x14ac:dyDescent="0.2">
      <c r="A561" s="45">
        <f t="shared" si="131"/>
        <v>2050</v>
      </c>
      <c r="B561" s="45">
        <f t="shared" si="132"/>
        <v>8</v>
      </c>
      <c r="C561" s="164">
        <f t="shared" si="133"/>
        <v>131462.60339057868</v>
      </c>
      <c r="D561" s="164">
        <f t="shared" ref="D561" si="188">D549*D549/D537</f>
        <v>132479.65069651432</v>
      </c>
      <c r="E561" s="306">
        <f t="shared" si="141"/>
        <v>131462.60339057868</v>
      </c>
      <c r="F561" s="173">
        <f t="shared" si="135"/>
        <v>182.31651110381804</v>
      </c>
      <c r="G561" s="164">
        <f t="shared" si="136"/>
        <v>185.23585704693153</v>
      </c>
      <c r="H561" s="14"/>
      <c r="I561" s="1"/>
      <c r="J561" s="172">
        <f t="shared" si="151"/>
        <v>0.98423984432790557</v>
      </c>
      <c r="K561" s="323"/>
      <c r="L561" s="323"/>
    </row>
    <row r="562" spans="1:12" x14ac:dyDescent="0.2">
      <c r="A562" s="45">
        <f t="shared" si="131"/>
        <v>2050</v>
      </c>
      <c r="B562" s="45">
        <f t="shared" si="132"/>
        <v>9</v>
      </c>
      <c r="C562" s="164">
        <f t="shared" si="133"/>
        <v>112585.39555783283</v>
      </c>
      <c r="D562" s="164">
        <f t="shared" ref="D562" si="189">D550*D550/D538</f>
        <v>131462.60339057868</v>
      </c>
      <c r="E562" s="306">
        <f t="shared" si="141"/>
        <v>112585.39555783283</v>
      </c>
      <c r="F562" s="173">
        <f t="shared" si="135"/>
        <v>169.24360953883763</v>
      </c>
      <c r="G562" s="164">
        <f t="shared" si="136"/>
        <v>174.80492456331802</v>
      </c>
      <c r="H562" s="14"/>
      <c r="I562" s="1"/>
      <c r="J562" s="172">
        <f t="shared" si="151"/>
        <v>0.9681855929495512</v>
      </c>
      <c r="K562" s="323"/>
      <c r="L562" s="323"/>
    </row>
    <row r="563" spans="1:12" x14ac:dyDescent="0.2">
      <c r="A563" s="45">
        <f t="shared" si="131"/>
        <v>2050</v>
      </c>
      <c r="B563" s="45">
        <f t="shared" si="132"/>
        <v>10</v>
      </c>
      <c r="C563" s="164">
        <f t="shared" si="133"/>
        <v>103981.69265366801</v>
      </c>
      <c r="D563" s="164">
        <f t="shared" ref="D563" si="190">D551*D551/D539</f>
        <v>112585.39555783283</v>
      </c>
      <c r="E563" s="306">
        <f t="shared" si="141"/>
        <v>103981.69265366801</v>
      </c>
      <c r="F563" s="173">
        <f t="shared" si="135"/>
        <v>155.57845244543904</v>
      </c>
      <c r="G563" s="164">
        <f t="shared" si="136"/>
        <v>157.91453318741077</v>
      </c>
      <c r="H563" s="14"/>
      <c r="I563" s="1"/>
      <c r="J563" s="172">
        <f t="shared" si="151"/>
        <v>0.98520667670784112</v>
      </c>
      <c r="K563" s="323"/>
      <c r="L563" s="323"/>
    </row>
    <row r="564" spans="1:12" x14ac:dyDescent="0.2">
      <c r="A564" s="45">
        <f t="shared" si="131"/>
        <v>2050</v>
      </c>
      <c r="B564" s="45">
        <f t="shared" si="132"/>
        <v>11</v>
      </c>
      <c r="C564" s="164">
        <f t="shared" si="133"/>
        <v>85853.318807188029</v>
      </c>
      <c r="D564" s="164">
        <f t="shared" ref="D564" si="191">D552*D552/D540</f>
        <v>103981.69265366801</v>
      </c>
      <c r="E564" s="306">
        <f t="shared" si="141"/>
        <v>85853.318807188029</v>
      </c>
      <c r="F564" s="173">
        <f t="shared" si="135"/>
        <v>138.20677603468718</v>
      </c>
      <c r="G564" s="164">
        <f t="shared" si="136"/>
        <v>141.05281879346785</v>
      </c>
      <c r="H564" s="14"/>
      <c r="I564" s="1"/>
      <c r="J564" s="172">
        <f t="shared" si="151"/>
        <v>0.97982285796820623</v>
      </c>
      <c r="K564" s="323"/>
      <c r="L564" s="323"/>
    </row>
    <row r="565" spans="1:12" x14ac:dyDescent="0.2">
      <c r="A565" s="45">
        <f t="shared" si="131"/>
        <v>2050</v>
      </c>
      <c r="B565" s="45">
        <f t="shared" si="132"/>
        <v>12</v>
      </c>
      <c r="C565" s="164">
        <f t="shared" si="133"/>
        <v>88354.762362020614</v>
      </c>
      <c r="D565" s="164">
        <f t="shared" ref="D565" si="192">D553*D553/D541</f>
        <v>85853.318807188029</v>
      </c>
      <c r="E565" s="306">
        <f t="shared" si="141"/>
        <v>88354.762362020614</v>
      </c>
      <c r="F565" s="173">
        <f t="shared" si="135"/>
        <v>132.97356905748472</v>
      </c>
      <c r="G565" s="164">
        <f t="shared" si="136"/>
        <v>146.41554177665981</v>
      </c>
      <c r="H565" s="14"/>
      <c r="I565" s="1"/>
      <c r="J565" s="172">
        <f t="shared" si="151"/>
        <v>0.90819299265593478</v>
      </c>
      <c r="K565" s="323"/>
      <c r="L565" s="323"/>
    </row>
    <row r="566" spans="1:12" x14ac:dyDescent="0.2">
      <c r="A566" s="45">
        <f t="shared" si="131"/>
        <v>2051</v>
      </c>
      <c r="B566" s="45">
        <f t="shared" si="132"/>
        <v>1</v>
      </c>
      <c r="C566" s="164">
        <f t="shared" si="133"/>
        <v>88379.091282737616</v>
      </c>
      <c r="D566" s="164">
        <f t="shared" ref="D566" si="193">D554*D554/D542</f>
        <v>88354.762362020614</v>
      </c>
      <c r="E566" s="306">
        <f t="shared" si="141"/>
        <v>88379.091282737616</v>
      </c>
      <c r="F566" s="173">
        <f t="shared" si="135"/>
        <v>125.0330772223525</v>
      </c>
      <c r="G566" s="164">
        <f t="shared" si="136"/>
        <v>146.22613990990479</v>
      </c>
      <c r="H566" s="14"/>
      <c r="I566" s="1"/>
      <c r="J566" s="172">
        <f t="shared" si="151"/>
        <v>0.85506652435323738</v>
      </c>
      <c r="K566" s="323"/>
      <c r="L566" s="323"/>
    </row>
    <row r="567" spans="1:12" x14ac:dyDescent="0.2">
      <c r="A567" s="45">
        <f t="shared" si="131"/>
        <v>2051</v>
      </c>
      <c r="B567" s="45">
        <f t="shared" si="132"/>
        <v>2</v>
      </c>
      <c r="C567" s="164">
        <f t="shared" si="133"/>
        <v>83708.535553554058</v>
      </c>
      <c r="D567" s="164">
        <f t="shared" ref="D567" si="194">D555*D555/D543</f>
        <v>88379.091282737616</v>
      </c>
      <c r="E567" s="306">
        <f t="shared" si="141"/>
        <v>83708.535553554058</v>
      </c>
      <c r="F567" s="173">
        <f t="shared" si="135"/>
        <v>137.36751566719826</v>
      </c>
      <c r="G567" s="164">
        <f t="shared" si="136"/>
        <v>144.5972633685023</v>
      </c>
      <c r="H567" s="14"/>
      <c r="I567" s="1"/>
      <c r="J567" s="172">
        <f t="shared" si="151"/>
        <v>0.95000079854292108</v>
      </c>
      <c r="K567" s="323"/>
      <c r="L567" s="323"/>
    </row>
    <row r="568" spans="1:12" x14ac:dyDescent="0.2">
      <c r="A568" s="45">
        <f t="shared" si="131"/>
        <v>2051</v>
      </c>
      <c r="B568" s="45">
        <f t="shared" si="132"/>
        <v>3</v>
      </c>
      <c r="C568" s="164">
        <f t="shared" si="133"/>
        <v>94260.472741587917</v>
      </c>
      <c r="D568" s="164">
        <f t="shared" ref="D568" si="195">D556*D556/D544</f>
        <v>83708.535553554058</v>
      </c>
      <c r="E568" s="306">
        <f t="shared" si="141"/>
        <v>94260.472741587917</v>
      </c>
      <c r="F568" s="173">
        <f t="shared" si="135"/>
        <v>128.38306299500437</v>
      </c>
      <c r="G568" s="164">
        <f t="shared" si="136"/>
        <v>153.05485170059572</v>
      </c>
      <c r="H568" s="14"/>
      <c r="I568" s="1"/>
      <c r="J568" s="172">
        <f t="shared" si="151"/>
        <v>0.83880426898290006</v>
      </c>
      <c r="K568" s="323"/>
      <c r="L568" s="323"/>
    </row>
    <row r="569" spans="1:12" x14ac:dyDescent="0.2">
      <c r="A569" s="45">
        <f t="shared" si="131"/>
        <v>2051</v>
      </c>
      <c r="B569" s="45">
        <f t="shared" si="132"/>
        <v>4</v>
      </c>
      <c r="C569" s="164">
        <f t="shared" si="133"/>
        <v>98813.514379185712</v>
      </c>
      <c r="D569" s="164">
        <f t="shared" ref="D569" si="196">D557*D557/D545</f>
        <v>94260.472741587917</v>
      </c>
      <c r="E569" s="306">
        <f t="shared" si="141"/>
        <v>98813.514379185712</v>
      </c>
      <c r="F569" s="173">
        <f t="shared" si="135"/>
        <v>153.33527210680356</v>
      </c>
      <c r="G569" s="164">
        <f t="shared" si="136"/>
        <v>159.01081950443867</v>
      </c>
      <c r="H569" s="14"/>
      <c r="I569" s="1"/>
      <c r="J569" s="172">
        <f t="shared" si="151"/>
        <v>0.96430716214580181</v>
      </c>
      <c r="K569" s="323"/>
      <c r="L569" s="323"/>
    </row>
    <row r="570" spans="1:12" x14ac:dyDescent="0.2">
      <c r="A570" s="45">
        <f t="shared" si="131"/>
        <v>2051</v>
      </c>
      <c r="B570" s="45">
        <f t="shared" si="132"/>
        <v>5</v>
      </c>
      <c r="C570" s="164">
        <f t="shared" si="133"/>
        <v>113016.91521865687</v>
      </c>
      <c r="D570" s="164">
        <f t="shared" ref="D570" si="197">D558*D558/D546</f>
        <v>98813.514379185712</v>
      </c>
      <c r="E570" s="306">
        <f t="shared" si="141"/>
        <v>113016.91521865687</v>
      </c>
      <c r="F570" s="173">
        <f t="shared" si="135"/>
        <v>165.98813809946358</v>
      </c>
      <c r="G570" s="164">
        <f t="shared" si="136"/>
        <v>174.62554049282329</v>
      </c>
      <c r="H570" s="14"/>
      <c r="I570" s="1"/>
      <c r="J570" s="172">
        <f t="shared" si="151"/>
        <v>0.95053757675433115</v>
      </c>
      <c r="K570" s="323"/>
      <c r="L570" s="323"/>
    </row>
    <row r="571" spans="1:12" x14ac:dyDescent="0.2">
      <c r="A571" s="45">
        <f t="shared" si="131"/>
        <v>2051</v>
      </c>
      <c r="B571" s="45">
        <f t="shared" si="132"/>
        <v>6</v>
      </c>
      <c r="C571" s="164">
        <f t="shared" si="133"/>
        <v>123055.86647540687</v>
      </c>
      <c r="D571" s="164">
        <f t="shared" ref="D571" si="198">D559*D559/D547</f>
        <v>113016.91521865687</v>
      </c>
      <c r="E571" s="306">
        <f t="shared" si="141"/>
        <v>123055.86647540687</v>
      </c>
      <c r="F571" s="173">
        <f t="shared" si="135"/>
        <v>166.61917290091955</v>
      </c>
      <c r="G571" s="164">
        <f t="shared" si="136"/>
        <v>178.26644248795927</v>
      </c>
      <c r="H571" s="14"/>
      <c r="I571" s="1"/>
      <c r="J571" s="172">
        <f t="shared" si="151"/>
        <v>0.93466370100572116</v>
      </c>
      <c r="K571" s="323"/>
      <c r="L571" s="323"/>
    </row>
    <row r="572" spans="1:12" x14ac:dyDescent="0.2">
      <c r="A572" s="45">
        <f t="shared" si="131"/>
        <v>2051</v>
      </c>
      <c r="B572" s="45">
        <f t="shared" si="132"/>
        <v>7</v>
      </c>
      <c r="C572" s="164">
        <f t="shared" si="133"/>
        <v>134150.06155974558</v>
      </c>
      <c r="D572" s="164">
        <f t="shared" ref="D572" si="199">D560*D560/D548</f>
        <v>123055.86647540687</v>
      </c>
      <c r="E572" s="306">
        <f t="shared" si="141"/>
        <v>134150.06155974558</v>
      </c>
      <c r="F572" s="173">
        <f t="shared" si="135"/>
        <v>184.66689981011601</v>
      </c>
      <c r="G572" s="164">
        <f t="shared" si="136"/>
        <v>187.94941674926255</v>
      </c>
      <c r="H572" s="14"/>
      <c r="I572" s="1"/>
      <c r="J572" s="172">
        <f t="shared" si="151"/>
        <v>0.98253510441308978</v>
      </c>
      <c r="K572" s="323"/>
      <c r="L572" s="323"/>
    </row>
    <row r="573" spans="1:12" x14ac:dyDescent="0.2">
      <c r="A573" s="45">
        <f t="shared" si="131"/>
        <v>2051</v>
      </c>
      <c r="B573" s="45">
        <f t="shared" si="132"/>
        <v>8</v>
      </c>
      <c r="C573" s="164">
        <f t="shared" si="133"/>
        <v>133120.19049665687</v>
      </c>
      <c r="D573" s="164">
        <f t="shared" ref="D573" si="200">D561*D561/D549</f>
        <v>134150.06155974558</v>
      </c>
      <c r="E573" s="306">
        <f t="shared" si="141"/>
        <v>133120.19049665687</v>
      </c>
      <c r="F573" s="173">
        <f t="shared" si="135"/>
        <v>183.24632531044759</v>
      </c>
      <c r="G573" s="164">
        <f t="shared" si="136"/>
        <v>186.18055991787094</v>
      </c>
      <c r="H573" s="14"/>
      <c r="I573" s="1"/>
      <c r="J573" s="172">
        <f t="shared" si="151"/>
        <v>0.98423984432790557</v>
      </c>
      <c r="K573" s="323"/>
      <c r="L573" s="323"/>
    </row>
    <row r="574" spans="1:12" x14ac:dyDescent="0.2">
      <c r="A574" s="45">
        <f t="shared" si="131"/>
        <v>2051</v>
      </c>
      <c r="B574" s="45">
        <f t="shared" si="132"/>
        <v>9</v>
      </c>
      <c r="C574" s="164">
        <f t="shared" si="133"/>
        <v>114004.96352009909</v>
      </c>
      <c r="D574" s="164">
        <f t="shared" ref="D574" si="201">D562*D562/D550</f>
        <v>133120.19049665687</v>
      </c>
      <c r="E574" s="306">
        <f t="shared" si="141"/>
        <v>114004.96352009909</v>
      </c>
      <c r="F574" s="173">
        <f t="shared" si="135"/>
        <v>170.10675194748569</v>
      </c>
      <c r="G574" s="164">
        <f t="shared" si="136"/>
        <v>175.69642967859093</v>
      </c>
      <c r="H574" s="14"/>
      <c r="I574" s="1"/>
      <c r="J574" s="172">
        <f t="shared" si="151"/>
        <v>0.9681855929495512</v>
      </c>
      <c r="K574" s="323"/>
      <c r="L574" s="323"/>
    </row>
    <row r="575" spans="1:12" x14ac:dyDescent="0.2">
      <c r="A575" s="45">
        <f t="shared" ref="A575:A638" si="202">A563+1</f>
        <v>2051</v>
      </c>
      <c r="B575" s="45">
        <f t="shared" ref="B575:B638" si="203">B563</f>
        <v>10</v>
      </c>
      <c r="C575" s="164">
        <f t="shared" ref="C575:C638" si="204">C563*C563/C551</f>
        <v>105292.7781530083</v>
      </c>
      <c r="D575" s="164">
        <f t="shared" ref="D575" si="205">D563*D563/D551</f>
        <v>114004.96352009909</v>
      </c>
      <c r="E575" s="306">
        <f t="shared" si="141"/>
        <v>105292.7781530083</v>
      </c>
      <c r="F575" s="173">
        <f t="shared" ref="F575:F638" si="206">G575*J575</f>
        <v>156.37190255291097</v>
      </c>
      <c r="G575" s="164">
        <f t="shared" ref="G575:G638" si="207">G563*G563/G551</f>
        <v>158.71989730666675</v>
      </c>
      <c r="H575" s="14"/>
      <c r="I575" s="1"/>
      <c r="J575" s="172">
        <f t="shared" si="151"/>
        <v>0.98520667670784112</v>
      </c>
      <c r="K575" s="323"/>
      <c r="L575" s="323"/>
    </row>
    <row r="576" spans="1:12" x14ac:dyDescent="0.2">
      <c r="A576" s="45">
        <f t="shared" si="202"/>
        <v>2051</v>
      </c>
      <c r="B576" s="45">
        <f t="shared" si="203"/>
        <v>11</v>
      </c>
      <c r="C576" s="164">
        <f t="shared" si="204"/>
        <v>86935.827068841842</v>
      </c>
      <c r="D576" s="164">
        <f t="shared" ref="D576" si="208">D564*D564/D552</f>
        <v>105292.7781530083</v>
      </c>
      <c r="E576" s="306">
        <f t="shared" si="141"/>
        <v>86935.827068841842</v>
      </c>
      <c r="F576" s="173">
        <f t="shared" si="206"/>
        <v>138.91163059246406</v>
      </c>
      <c r="G576" s="164">
        <f t="shared" si="207"/>
        <v>141.77218816931452</v>
      </c>
      <c r="H576" s="14"/>
      <c r="I576" s="1"/>
      <c r="J576" s="172">
        <f t="shared" si="151"/>
        <v>0.97982285796820623</v>
      </c>
      <c r="K576" s="323"/>
      <c r="L576" s="323"/>
    </row>
    <row r="577" spans="1:12" x14ac:dyDescent="0.2">
      <c r="A577" s="45">
        <f t="shared" si="202"/>
        <v>2051</v>
      </c>
      <c r="B577" s="45">
        <f t="shared" si="203"/>
        <v>12</v>
      </c>
      <c r="C577" s="164">
        <f t="shared" si="204"/>
        <v>89468.810852424867</v>
      </c>
      <c r="D577" s="164">
        <f t="shared" ref="D577" si="209">D565*D565/D553</f>
        <v>86935.827068841842</v>
      </c>
      <c r="E577" s="306">
        <f t="shared" si="141"/>
        <v>89468.810852424867</v>
      </c>
      <c r="F577" s="173">
        <f t="shared" si="206"/>
        <v>133.6517342596778</v>
      </c>
      <c r="G577" s="164">
        <f t="shared" si="207"/>
        <v>147.16226103972068</v>
      </c>
      <c r="H577" s="14"/>
      <c r="I577" s="1"/>
      <c r="J577" s="172">
        <f t="shared" si="151"/>
        <v>0.90819299265593478</v>
      </c>
      <c r="K577" s="323"/>
      <c r="L577" s="323"/>
    </row>
    <row r="578" spans="1:12" x14ac:dyDescent="0.2">
      <c r="A578" s="45">
        <f t="shared" si="202"/>
        <v>2052</v>
      </c>
      <c r="B578" s="45">
        <f t="shared" si="203"/>
        <v>1</v>
      </c>
      <c r="C578" s="164">
        <f t="shared" si="204"/>
        <v>89493.446531902591</v>
      </c>
      <c r="D578" s="164">
        <f t="shared" ref="D578" si="210">D566*D566/D554</f>
        <v>89468.810852424867</v>
      </c>
      <c r="E578" s="306">
        <f t="shared" si="141"/>
        <v>89493.446531902591</v>
      </c>
      <c r="F578" s="173">
        <f t="shared" si="206"/>
        <v>125.6707459161865</v>
      </c>
      <c r="G578" s="164">
        <f t="shared" si="207"/>
        <v>146.97189322344531</v>
      </c>
      <c r="H578" s="14"/>
      <c r="I578" s="1"/>
      <c r="J578" s="172">
        <f t="shared" si="151"/>
        <v>0.85506652435323738</v>
      </c>
      <c r="K578" s="323"/>
      <c r="L578" s="323"/>
    </row>
    <row r="579" spans="1:12" x14ac:dyDescent="0.2">
      <c r="A579" s="45">
        <f t="shared" si="202"/>
        <v>2052</v>
      </c>
      <c r="B579" s="45">
        <f t="shared" si="203"/>
        <v>2</v>
      </c>
      <c r="C579" s="164">
        <f t="shared" si="204"/>
        <v>84764.00064874941</v>
      </c>
      <c r="D579" s="164">
        <f t="shared" ref="D579" si="211">D567*D567/D555</f>
        <v>89493.446531902591</v>
      </c>
      <c r="E579" s="306">
        <f t="shared" ref="E579:E642" si="212">C579</f>
        <v>84764.00064874941</v>
      </c>
      <c r="F579" s="173">
        <f t="shared" si="206"/>
        <v>138.068089997101</v>
      </c>
      <c r="G579" s="164">
        <f t="shared" si="207"/>
        <v>145.3347094116817</v>
      </c>
      <c r="H579" s="14"/>
      <c r="I579" s="1"/>
      <c r="J579" s="172">
        <f t="shared" si="151"/>
        <v>0.95000079854292108</v>
      </c>
      <c r="K579" s="323"/>
      <c r="L579" s="323"/>
    </row>
    <row r="580" spans="1:12" x14ac:dyDescent="0.2">
      <c r="A580" s="45">
        <f t="shared" si="202"/>
        <v>2052</v>
      </c>
      <c r="B580" s="45">
        <f t="shared" si="203"/>
        <v>3</v>
      </c>
      <c r="C580" s="164">
        <f t="shared" si="204"/>
        <v>95448.985217376059</v>
      </c>
      <c r="D580" s="164">
        <f t="shared" ref="D580" si="213">D568*D568/D556</f>
        <v>84764.00064874941</v>
      </c>
      <c r="E580" s="306">
        <f t="shared" si="212"/>
        <v>95448.985217376059</v>
      </c>
      <c r="F580" s="173">
        <f t="shared" si="206"/>
        <v>129.03781661627889</v>
      </c>
      <c r="G580" s="164">
        <f t="shared" si="207"/>
        <v>153.83543144426875</v>
      </c>
      <c r="H580" s="14"/>
      <c r="I580" s="1"/>
      <c r="J580" s="172">
        <f t="shared" si="151"/>
        <v>0.83880426898290006</v>
      </c>
      <c r="K580" s="323"/>
      <c r="L580" s="323"/>
    </row>
    <row r="581" spans="1:12" x14ac:dyDescent="0.2">
      <c r="A581" s="45">
        <f t="shared" si="202"/>
        <v>2052</v>
      </c>
      <c r="B581" s="45">
        <f t="shared" si="203"/>
        <v>4</v>
      </c>
      <c r="C581" s="164">
        <f t="shared" si="204"/>
        <v>100059.43529598499</v>
      </c>
      <c r="D581" s="164">
        <f t="shared" ref="D581" si="214">D569*D569/D557</f>
        <v>95448.985217376059</v>
      </c>
      <c r="E581" s="306">
        <f t="shared" si="212"/>
        <v>100059.43529598499</v>
      </c>
      <c r="F581" s="173">
        <f t="shared" si="206"/>
        <v>154.11728199454822</v>
      </c>
      <c r="G581" s="164">
        <f t="shared" si="207"/>
        <v>159.82177468391126</v>
      </c>
      <c r="H581" s="14"/>
      <c r="I581" s="1"/>
      <c r="J581" s="172">
        <f t="shared" si="151"/>
        <v>0.96430716214580181</v>
      </c>
      <c r="K581" s="323"/>
      <c r="L581" s="323"/>
    </row>
    <row r="582" spans="1:12" x14ac:dyDescent="0.2">
      <c r="A582" s="45">
        <f t="shared" si="202"/>
        <v>2052</v>
      </c>
      <c r="B582" s="45">
        <f t="shared" si="203"/>
        <v>5</v>
      </c>
      <c r="C582" s="164">
        <f t="shared" si="204"/>
        <v>114441.92413072442</v>
      </c>
      <c r="D582" s="164">
        <f t="shared" ref="D582" si="215">D570*D570/D558</f>
        <v>100059.43529598499</v>
      </c>
      <c r="E582" s="306">
        <f t="shared" si="212"/>
        <v>114441.92413072442</v>
      </c>
      <c r="F582" s="173">
        <f t="shared" si="206"/>
        <v>166.83467760377087</v>
      </c>
      <c r="G582" s="164">
        <f t="shared" si="207"/>
        <v>175.51613074933672</v>
      </c>
      <c r="H582" s="14"/>
      <c r="I582" s="1"/>
      <c r="J582" s="172">
        <f t="shared" si="151"/>
        <v>0.95053757675433115</v>
      </c>
      <c r="K582" s="323"/>
      <c r="L582" s="323"/>
    </row>
    <row r="583" spans="1:12" x14ac:dyDescent="0.2">
      <c r="A583" s="45">
        <f t="shared" si="202"/>
        <v>2052</v>
      </c>
      <c r="B583" s="45">
        <f t="shared" si="203"/>
        <v>6</v>
      </c>
      <c r="C583" s="164">
        <f t="shared" si="204"/>
        <v>124607.45462546728</v>
      </c>
      <c r="D583" s="164">
        <f t="shared" ref="D583" si="216">D571*D571/D559</f>
        <v>114441.92413072442</v>
      </c>
      <c r="E583" s="306">
        <f t="shared" si="212"/>
        <v>124607.45462546728</v>
      </c>
      <c r="F583" s="173">
        <f t="shared" si="206"/>
        <v>167.46893068271424</v>
      </c>
      <c r="G583" s="164">
        <f t="shared" si="207"/>
        <v>179.17560134464787</v>
      </c>
      <c r="H583" s="14"/>
      <c r="I583" s="1"/>
      <c r="J583" s="172">
        <f t="shared" si="151"/>
        <v>0.93466370100572116</v>
      </c>
      <c r="K583" s="323"/>
      <c r="L583" s="323"/>
    </row>
    <row r="584" spans="1:12" x14ac:dyDescent="0.2">
      <c r="A584" s="45">
        <f t="shared" si="202"/>
        <v>2052</v>
      </c>
      <c r="B584" s="45">
        <f t="shared" si="203"/>
        <v>7</v>
      </c>
      <c r="C584" s="164">
        <f t="shared" si="204"/>
        <v>135841.53431767033</v>
      </c>
      <c r="D584" s="164">
        <f t="shared" ref="D584" si="217">D572*D572/D560</f>
        <v>124607.45462546728</v>
      </c>
      <c r="E584" s="306">
        <f t="shared" si="212"/>
        <v>135841.53431767033</v>
      </c>
      <c r="F584" s="173">
        <f t="shared" si="206"/>
        <v>185.6083206923002</v>
      </c>
      <c r="G584" s="164">
        <f t="shared" si="207"/>
        <v>188.90757170775285</v>
      </c>
      <c r="H584" s="14"/>
      <c r="I584" s="1"/>
      <c r="J584" s="172">
        <f t="shared" si="151"/>
        <v>0.98253510441308978</v>
      </c>
      <c r="K584" s="323"/>
      <c r="L584" s="323"/>
    </row>
    <row r="585" spans="1:12" x14ac:dyDescent="0.2">
      <c r="A585" s="45">
        <f t="shared" si="202"/>
        <v>2052</v>
      </c>
      <c r="B585" s="45">
        <f t="shared" si="203"/>
        <v>8</v>
      </c>
      <c r="C585" s="164">
        <f t="shared" si="204"/>
        <v>134798.67780509964</v>
      </c>
      <c r="D585" s="164">
        <f t="shared" ref="D585" si="218">D573*D573/D561</f>
        <v>135841.53431767033</v>
      </c>
      <c r="E585" s="306">
        <f t="shared" si="212"/>
        <v>134798.67780509964</v>
      </c>
      <c r="F585" s="173">
        <f t="shared" si="206"/>
        <v>184.18088156953092</v>
      </c>
      <c r="G585" s="164">
        <f t="shared" si="207"/>
        <v>187.13008077345214</v>
      </c>
      <c r="H585" s="14"/>
      <c r="I585" s="1"/>
      <c r="J585" s="172">
        <f t="shared" si="151"/>
        <v>0.98423984432790557</v>
      </c>
      <c r="K585" s="323"/>
      <c r="L585" s="323"/>
    </row>
    <row r="586" spans="1:12" x14ac:dyDescent="0.2">
      <c r="A586" s="45">
        <f t="shared" si="202"/>
        <v>2052</v>
      </c>
      <c r="B586" s="45">
        <f t="shared" si="203"/>
        <v>9</v>
      </c>
      <c r="C586" s="164">
        <f t="shared" si="204"/>
        <v>115442.43054635591</v>
      </c>
      <c r="D586" s="164">
        <f t="shared" ref="D586" si="219">D574*D574/D562</f>
        <v>134798.67780509964</v>
      </c>
      <c r="E586" s="306">
        <f t="shared" si="212"/>
        <v>115442.43054635591</v>
      </c>
      <c r="F586" s="173">
        <f t="shared" si="206"/>
        <v>170.97429638241786</v>
      </c>
      <c r="G586" s="164">
        <f t="shared" si="207"/>
        <v>176.59248146995174</v>
      </c>
      <c r="H586" s="14"/>
      <c r="I586" s="1"/>
      <c r="J586" s="172">
        <f t="shared" si="151"/>
        <v>0.9681855929495512</v>
      </c>
      <c r="K586" s="323"/>
      <c r="L586" s="323"/>
    </row>
    <row r="587" spans="1:12" x14ac:dyDescent="0.2">
      <c r="A587" s="45">
        <f t="shared" si="202"/>
        <v>2052</v>
      </c>
      <c r="B587" s="45">
        <f t="shared" si="203"/>
        <v>10</v>
      </c>
      <c r="C587" s="164">
        <f t="shared" si="204"/>
        <v>106620.39488147855</v>
      </c>
      <c r="D587" s="164">
        <f t="shared" ref="D587" si="220">D575*D575/D563</f>
        <v>115442.43054635591</v>
      </c>
      <c r="E587" s="306">
        <f t="shared" si="212"/>
        <v>106620.39488147855</v>
      </c>
      <c r="F587" s="173">
        <f t="shared" si="206"/>
        <v>157.16939925593098</v>
      </c>
      <c r="G587" s="164">
        <f t="shared" si="207"/>
        <v>159.52936878293093</v>
      </c>
      <c r="H587" s="14"/>
      <c r="I587" s="1"/>
      <c r="J587" s="172">
        <f t="shared" si="151"/>
        <v>0.98520667670784112</v>
      </c>
      <c r="K587" s="323"/>
      <c r="L587" s="323"/>
    </row>
    <row r="588" spans="1:12" x14ac:dyDescent="0.2">
      <c r="A588" s="45">
        <f t="shared" si="202"/>
        <v>2052</v>
      </c>
      <c r="B588" s="45">
        <f t="shared" si="203"/>
        <v>11</v>
      </c>
      <c r="C588" s="164">
        <f t="shared" si="204"/>
        <v>88031.984472460463</v>
      </c>
      <c r="D588" s="164">
        <f t="shared" ref="D588" si="221">D576*D576/D564</f>
        <v>106620.39488147855</v>
      </c>
      <c r="E588" s="306">
        <f t="shared" si="212"/>
        <v>88031.984472460463</v>
      </c>
      <c r="F588" s="173">
        <f t="shared" si="206"/>
        <v>139.62007990848559</v>
      </c>
      <c r="G588" s="164">
        <f t="shared" si="207"/>
        <v>142.49522632897799</v>
      </c>
      <c r="H588" s="14"/>
      <c r="I588" s="1"/>
      <c r="J588" s="172">
        <f t="shared" ref="J588:J651" si="222">J576</f>
        <v>0.97982285796820623</v>
      </c>
      <c r="K588" s="323"/>
      <c r="L588" s="323"/>
    </row>
    <row r="589" spans="1:12" x14ac:dyDescent="0.2">
      <c r="A589" s="45">
        <f t="shared" si="202"/>
        <v>2052</v>
      </c>
      <c r="B589" s="45">
        <f t="shared" si="203"/>
        <v>12</v>
      </c>
      <c r="C589" s="164">
        <f t="shared" si="204"/>
        <v>90596.906169573864</v>
      </c>
      <c r="D589" s="164">
        <f t="shared" ref="D589" si="223">D577*D577/D565</f>
        <v>88031.984472460463</v>
      </c>
      <c r="E589" s="306">
        <f t="shared" si="212"/>
        <v>90596.906169573864</v>
      </c>
      <c r="F589" s="173">
        <f t="shared" si="206"/>
        <v>134.33335810440204</v>
      </c>
      <c r="G589" s="164">
        <f t="shared" si="207"/>
        <v>147.91278857102313</v>
      </c>
      <c r="H589" s="14"/>
      <c r="I589" s="1"/>
      <c r="J589" s="172">
        <f t="shared" si="222"/>
        <v>0.90819299265593478</v>
      </c>
      <c r="K589" s="323"/>
      <c r="L589" s="323"/>
    </row>
    <row r="590" spans="1:12" x14ac:dyDescent="0.2">
      <c r="A590" s="45">
        <f t="shared" si="202"/>
        <v>2053</v>
      </c>
      <c r="B590" s="45">
        <f t="shared" si="203"/>
        <v>1</v>
      </c>
      <c r="C590" s="164">
        <f t="shared" si="204"/>
        <v>90621.852475675521</v>
      </c>
      <c r="D590" s="164">
        <f t="shared" ref="D590" si="224">D578*D578/D566</f>
        <v>90596.906169573864</v>
      </c>
      <c r="E590" s="306">
        <f t="shared" si="212"/>
        <v>90621.852475675521</v>
      </c>
      <c r="F590" s="173">
        <f t="shared" si="206"/>
        <v>126.31166672035907</v>
      </c>
      <c r="G590" s="164">
        <f t="shared" si="207"/>
        <v>147.7214498788849</v>
      </c>
      <c r="H590" s="14"/>
      <c r="I590" s="1"/>
      <c r="J590" s="172">
        <f t="shared" si="222"/>
        <v>0.85506652435323738</v>
      </c>
      <c r="K590" s="323"/>
      <c r="L590" s="323"/>
    </row>
    <row r="591" spans="1:12" x14ac:dyDescent="0.2">
      <c r="A591" s="45">
        <f t="shared" si="202"/>
        <v>2053</v>
      </c>
      <c r="B591" s="45">
        <f t="shared" si="203"/>
        <v>2</v>
      </c>
      <c r="C591" s="164">
        <f t="shared" si="204"/>
        <v>85832.77390373766</v>
      </c>
      <c r="D591" s="164">
        <f t="shared" ref="D591" si="225">D579*D579/D567</f>
        <v>90621.852475675521</v>
      </c>
      <c r="E591" s="306">
        <f t="shared" si="212"/>
        <v>85832.77390373766</v>
      </c>
      <c r="F591" s="173">
        <f t="shared" si="206"/>
        <v>138.77223725608624</v>
      </c>
      <c r="G591" s="164">
        <f t="shared" si="207"/>
        <v>146.07591642968131</v>
      </c>
      <c r="H591" s="14"/>
      <c r="I591" s="1"/>
      <c r="J591" s="172">
        <f t="shared" si="222"/>
        <v>0.95000079854292108</v>
      </c>
      <c r="K591" s="323"/>
      <c r="L591" s="323"/>
    </row>
    <row r="592" spans="1:12" x14ac:dyDescent="0.2">
      <c r="A592" s="45">
        <f t="shared" si="202"/>
        <v>2053</v>
      </c>
      <c r="B592" s="45">
        <f t="shared" si="203"/>
        <v>3</v>
      </c>
      <c r="C592" s="164">
        <f t="shared" si="204"/>
        <v>96652.483422219215</v>
      </c>
      <c r="D592" s="164">
        <f t="shared" ref="D592" si="226">D580*D580/D568</f>
        <v>85832.77390373766</v>
      </c>
      <c r="E592" s="306">
        <f t="shared" si="212"/>
        <v>96652.483422219215</v>
      </c>
      <c r="F592" s="173">
        <f t="shared" si="206"/>
        <v>129.69590948102191</v>
      </c>
      <c r="G592" s="164">
        <f t="shared" si="207"/>
        <v>154.61999214463452</v>
      </c>
      <c r="H592" s="14"/>
      <c r="I592" s="1"/>
      <c r="J592" s="172">
        <f t="shared" si="222"/>
        <v>0.83880426898290006</v>
      </c>
      <c r="K592" s="323"/>
      <c r="L592" s="323"/>
    </row>
    <row r="593" spans="1:12" x14ac:dyDescent="0.2">
      <c r="A593" s="45">
        <f t="shared" si="202"/>
        <v>2053</v>
      </c>
      <c r="B593" s="45">
        <f t="shared" si="203"/>
        <v>4</v>
      </c>
      <c r="C593" s="164">
        <f t="shared" si="204"/>
        <v>101321.06579401586</v>
      </c>
      <c r="D593" s="164">
        <f t="shared" ref="D593" si="227">D581*D581/D569</f>
        <v>96652.483422219215</v>
      </c>
      <c r="E593" s="306">
        <f t="shared" si="212"/>
        <v>101321.06579401586</v>
      </c>
      <c r="F593" s="173">
        <f t="shared" si="206"/>
        <v>154.90328013272037</v>
      </c>
      <c r="G593" s="164">
        <f t="shared" si="207"/>
        <v>160.63686573479916</v>
      </c>
      <c r="H593" s="14"/>
      <c r="I593" s="1"/>
      <c r="J593" s="172">
        <f t="shared" si="222"/>
        <v>0.96430716214580181</v>
      </c>
      <c r="K593" s="323"/>
      <c r="L593" s="323"/>
    </row>
    <row r="594" spans="1:12" x14ac:dyDescent="0.2">
      <c r="A594" s="45">
        <f t="shared" si="202"/>
        <v>2053</v>
      </c>
      <c r="B594" s="45">
        <f t="shared" si="203"/>
        <v>5</v>
      </c>
      <c r="C594" s="164">
        <f t="shared" si="204"/>
        <v>115884.90071068969</v>
      </c>
      <c r="D594" s="164">
        <f t="shared" ref="D594" si="228">D582*D582/D570</f>
        <v>101321.06579401586</v>
      </c>
      <c r="E594" s="306">
        <f t="shared" si="212"/>
        <v>115884.90071068969</v>
      </c>
      <c r="F594" s="173">
        <f t="shared" si="206"/>
        <v>167.68553445955015</v>
      </c>
      <c r="G594" s="164">
        <f t="shared" si="207"/>
        <v>176.41126301615839</v>
      </c>
      <c r="H594" s="14"/>
      <c r="I594" s="1"/>
      <c r="J594" s="172">
        <f t="shared" si="222"/>
        <v>0.95053757675433115</v>
      </c>
      <c r="K594" s="323"/>
      <c r="L594" s="323"/>
    </row>
    <row r="595" spans="1:12" x14ac:dyDescent="0.2">
      <c r="A595" s="45">
        <f t="shared" si="202"/>
        <v>2053</v>
      </c>
      <c r="B595" s="45">
        <f t="shared" si="203"/>
        <v>6</v>
      </c>
      <c r="C595" s="164">
        <f t="shared" si="204"/>
        <v>126178.60645710063</v>
      </c>
      <c r="D595" s="164">
        <f t="shared" ref="D595" si="229">D583*D583/D571</f>
        <v>115884.90071068969</v>
      </c>
      <c r="E595" s="306">
        <f t="shared" si="212"/>
        <v>126178.60645710063</v>
      </c>
      <c r="F595" s="173">
        <f t="shared" si="206"/>
        <v>168.32302222919611</v>
      </c>
      <c r="G595" s="164">
        <f t="shared" si="207"/>
        <v>180.08939691150559</v>
      </c>
      <c r="H595" s="14"/>
      <c r="I595" s="1"/>
      <c r="J595" s="172">
        <f t="shared" si="222"/>
        <v>0.93466370100572116</v>
      </c>
      <c r="K595" s="323"/>
      <c r="L595" s="323"/>
    </row>
    <row r="596" spans="1:12" x14ac:dyDescent="0.2">
      <c r="A596" s="45">
        <f t="shared" si="202"/>
        <v>2053</v>
      </c>
      <c r="B596" s="45">
        <f t="shared" si="203"/>
        <v>7</v>
      </c>
      <c r="C596" s="164">
        <f t="shared" si="204"/>
        <v>137554.33453573586</v>
      </c>
      <c r="D596" s="164">
        <f t="shared" ref="D596" si="230">D584*D584/D572</f>
        <v>126178.60645710063</v>
      </c>
      <c r="E596" s="306">
        <f t="shared" si="212"/>
        <v>137554.33453573586</v>
      </c>
      <c r="F596" s="173">
        <f t="shared" si="206"/>
        <v>186.55454088220182</v>
      </c>
      <c r="G596" s="164">
        <f t="shared" si="207"/>
        <v>189.87061128328725</v>
      </c>
      <c r="H596" s="14"/>
      <c r="I596" s="1"/>
      <c r="J596" s="172">
        <f t="shared" si="222"/>
        <v>0.98253510441308978</v>
      </c>
      <c r="K596" s="323"/>
      <c r="L596" s="323"/>
    </row>
    <row r="597" spans="1:12" x14ac:dyDescent="0.2">
      <c r="A597" s="45">
        <f t="shared" si="202"/>
        <v>2053</v>
      </c>
      <c r="B597" s="45">
        <f t="shared" si="203"/>
        <v>8</v>
      </c>
      <c r="C597" s="164">
        <f t="shared" si="204"/>
        <v>136498.32884260631</v>
      </c>
      <c r="D597" s="164">
        <f t="shared" ref="D597" si="231">D585*D585/D573</f>
        <v>137554.33453573586</v>
      </c>
      <c r="E597" s="306">
        <f t="shared" si="212"/>
        <v>136498.32884260631</v>
      </c>
      <c r="F597" s="173">
        <f t="shared" si="206"/>
        <v>185.12020406553557</v>
      </c>
      <c r="G597" s="164">
        <f t="shared" si="207"/>
        <v>188.08444418539679</v>
      </c>
      <c r="H597" s="14"/>
      <c r="I597" s="1"/>
      <c r="J597" s="172">
        <f t="shared" si="222"/>
        <v>0.98423984432790557</v>
      </c>
      <c r="K597" s="323"/>
      <c r="L597" s="323"/>
    </row>
    <row r="598" spans="1:12" x14ac:dyDescent="0.2">
      <c r="A598" s="45">
        <f t="shared" si="202"/>
        <v>2053</v>
      </c>
      <c r="B598" s="45">
        <f t="shared" si="203"/>
        <v>9</v>
      </c>
      <c r="C598" s="164">
        <f t="shared" si="204"/>
        <v>116898.02232251638</v>
      </c>
      <c r="D598" s="164">
        <f t="shared" ref="D598" si="232">D586*D586/D574</f>
        <v>136498.32884260631</v>
      </c>
      <c r="E598" s="306">
        <f t="shared" si="212"/>
        <v>116898.02232251638</v>
      </c>
      <c r="F598" s="173">
        <f t="shared" si="206"/>
        <v>171.84626529396817</v>
      </c>
      <c r="G598" s="164">
        <f t="shared" si="207"/>
        <v>177.49310312544847</v>
      </c>
      <c r="H598" s="14"/>
      <c r="I598" s="1"/>
      <c r="J598" s="172">
        <f t="shared" si="222"/>
        <v>0.9681855929495512</v>
      </c>
      <c r="K598" s="323"/>
      <c r="L598" s="323"/>
    </row>
    <row r="599" spans="1:12" x14ac:dyDescent="0.2">
      <c r="A599" s="45">
        <f t="shared" si="202"/>
        <v>2053</v>
      </c>
      <c r="B599" s="45">
        <f t="shared" si="203"/>
        <v>10</v>
      </c>
      <c r="C599" s="164">
        <f t="shared" si="204"/>
        <v>107964.75127822076</v>
      </c>
      <c r="D599" s="164">
        <f t="shared" ref="D599" si="233">D587*D587/D575</f>
        <v>116898.02232251638</v>
      </c>
      <c r="E599" s="306">
        <f t="shared" si="212"/>
        <v>107964.75127822076</v>
      </c>
      <c r="F599" s="173">
        <f t="shared" si="206"/>
        <v>157.9709631921364</v>
      </c>
      <c r="G599" s="164">
        <f t="shared" si="207"/>
        <v>160.34296856372404</v>
      </c>
      <c r="H599" s="14"/>
      <c r="I599" s="1"/>
      <c r="J599" s="172">
        <f t="shared" si="222"/>
        <v>0.98520667670784112</v>
      </c>
      <c r="K599" s="323"/>
      <c r="L599" s="323"/>
    </row>
    <row r="600" spans="1:12" x14ac:dyDescent="0.2">
      <c r="A600" s="45">
        <f t="shared" si="202"/>
        <v>2053</v>
      </c>
      <c r="B600" s="45">
        <f t="shared" si="203"/>
        <v>11</v>
      </c>
      <c r="C600" s="164">
        <f t="shared" si="204"/>
        <v>89141.963117493811</v>
      </c>
      <c r="D600" s="164">
        <f t="shared" ref="D600" si="234">D588*D588/D576</f>
        <v>107964.75127822076</v>
      </c>
      <c r="E600" s="306">
        <f t="shared" si="212"/>
        <v>89141.963117493811</v>
      </c>
      <c r="F600" s="173">
        <f t="shared" si="206"/>
        <v>140.33214231601886</v>
      </c>
      <c r="G600" s="164">
        <f t="shared" si="207"/>
        <v>143.22195198325576</v>
      </c>
      <c r="H600" s="14"/>
      <c r="I600" s="1"/>
      <c r="J600" s="172">
        <f t="shared" si="222"/>
        <v>0.97982285796820623</v>
      </c>
      <c r="K600" s="323"/>
      <c r="L600" s="323"/>
    </row>
    <row r="601" spans="1:12" x14ac:dyDescent="0.2">
      <c r="A601" s="45">
        <f t="shared" si="202"/>
        <v>2053</v>
      </c>
      <c r="B601" s="45">
        <f t="shared" si="203"/>
        <v>12</v>
      </c>
      <c r="C601" s="164">
        <f t="shared" si="204"/>
        <v>91739.225427249708</v>
      </c>
      <c r="D601" s="164">
        <f t="shared" ref="D601" si="235">D589*D589/D577</f>
        <v>89141.963117493811</v>
      </c>
      <c r="E601" s="306">
        <f t="shared" si="212"/>
        <v>91739.225427249708</v>
      </c>
      <c r="F601" s="173">
        <f t="shared" si="206"/>
        <v>135.01845823073438</v>
      </c>
      <c r="G601" s="164">
        <f t="shared" si="207"/>
        <v>148.66714379273523</v>
      </c>
      <c r="H601" s="14"/>
      <c r="I601" s="1"/>
      <c r="J601" s="172">
        <f t="shared" si="222"/>
        <v>0.90819299265593478</v>
      </c>
      <c r="K601" s="323"/>
      <c r="L601" s="323"/>
    </row>
    <row r="602" spans="1:12" x14ac:dyDescent="0.2">
      <c r="A602" s="45">
        <f t="shared" si="202"/>
        <v>2054</v>
      </c>
      <c r="B602" s="45">
        <f t="shared" si="203"/>
        <v>1</v>
      </c>
      <c r="C602" s="164">
        <f t="shared" si="204"/>
        <v>91764.486276607669</v>
      </c>
      <c r="D602" s="164">
        <f t="shared" ref="D602" si="236">D590*D590/D578</f>
        <v>91739.225427249708</v>
      </c>
      <c r="E602" s="306">
        <f t="shared" si="212"/>
        <v>91764.486276607669</v>
      </c>
      <c r="F602" s="173">
        <f t="shared" si="206"/>
        <v>126.95585622063292</v>
      </c>
      <c r="G602" s="164">
        <f t="shared" si="207"/>
        <v>148.47482927326723</v>
      </c>
      <c r="H602" s="14"/>
      <c r="I602" s="1"/>
      <c r="J602" s="172">
        <f t="shared" si="222"/>
        <v>0.85506652435323738</v>
      </c>
      <c r="K602" s="323"/>
      <c r="L602" s="323"/>
    </row>
    <row r="603" spans="1:12" x14ac:dyDescent="0.2">
      <c r="A603" s="45">
        <f t="shared" si="202"/>
        <v>2054</v>
      </c>
      <c r="B603" s="45">
        <f t="shared" si="203"/>
        <v>2</v>
      </c>
      <c r="C603" s="164">
        <f t="shared" si="204"/>
        <v>86915.023118589015</v>
      </c>
      <c r="D603" s="164">
        <f t="shared" ref="D603" si="237">D591*D591/D579</f>
        <v>91764.486276607669</v>
      </c>
      <c r="E603" s="306">
        <f t="shared" si="212"/>
        <v>86915.023118589015</v>
      </c>
      <c r="F603" s="173">
        <f t="shared" si="206"/>
        <v>139.47997566609232</v>
      </c>
      <c r="G603" s="164">
        <f t="shared" si="207"/>
        <v>146.82090360347271</v>
      </c>
      <c r="H603" s="14"/>
      <c r="I603" s="1"/>
      <c r="J603" s="172">
        <f t="shared" si="222"/>
        <v>0.95000079854292108</v>
      </c>
      <c r="K603" s="323"/>
      <c r="L603" s="323"/>
    </row>
    <row r="604" spans="1:12" x14ac:dyDescent="0.2">
      <c r="A604" s="45">
        <f t="shared" si="202"/>
        <v>2054</v>
      </c>
      <c r="B604" s="45">
        <f t="shared" si="203"/>
        <v>3</v>
      </c>
      <c r="C604" s="164">
        <f t="shared" si="204"/>
        <v>97871.156308341189</v>
      </c>
      <c r="D604" s="164">
        <f t="shared" ref="D604" si="238">D592*D592/D580</f>
        <v>86915.023118589015</v>
      </c>
      <c r="E604" s="306">
        <f t="shared" si="212"/>
        <v>97871.156308341189</v>
      </c>
      <c r="F604" s="173">
        <f t="shared" si="206"/>
        <v>130.35735861937513</v>
      </c>
      <c r="G604" s="164">
        <f t="shared" si="207"/>
        <v>155.40855410457218</v>
      </c>
      <c r="H604" s="14"/>
      <c r="I604" s="1"/>
      <c r="J604" s="172">
        <f t="shared" si="222"/>
        <v>0.83880426898290006</v>
      </c>
      <c r="K604" s="323"/>
      <c r="L604" s="323"/>
    </row>
    <row r="605" spans="1:12" x14ac:dyDescent="0.2">
      <c r="A605" s="45">
        <f t="shared" si="202"/>
        <v>2054</v>
      </c>
      <c r="B605" s="45">
        <f t="shared" si="203"/>
        <v>4</v>
      </c>
      <c r="C605" s="164">
        <f t="shared" si="204"/>
        <v>102598.60395241731</v>
      </c>
      <c r="D605" s="164">
        <f t="shared" ref="D605" si="239">D593*D593/D581</f>
        <v>97871.156308341189</v>
      </c>
      <c r="E605" s="306">
        <f t="shared" si="212"/>
        <v>102598.60395241731</v>
      </c>
      <c r="F605" s="173">
        <f t="shared" si="206"/>
        <v>155.69328686139721</v>
      </c>
      <c r="G605" s="164">
        <f t="shared" si="207"/>
        <v>161.4561137500466</v>
      </c>
      <c r="H605" s="14"/>
      <c r="I605" s="1"/>
      <c r="J605" s="172">
        <f t="shared" si="222"/>
        <v>0.96430716214580181</v>
      </c>
      <c r="K605" s="323"/>
      <c r="L605" s="323"/>
    </row>
    <row r="606" spans="1:12" x14ac:dyDescent="0.2">
      <c r="A606" s="45">
        <f t="shared" si="202"/>
        <v>2054</v>
      </c>
      <c r="B606" s="45">
        <f t="shared" si="203"/>
        <v>5</v>
      </c>
      <c r="C606" s="164">
        <f t="shared" si="204"/>
        <v>117346.07150947943</v>
      </c>
      <c r="D606" s="164">
        <f t="shared" ref="D606" si="240">D594*D594/D582</f>
        <v>102598.60395241731</v>
      </c>
      <c r="E606" s="306">
        <f t="shared" si="212"/>
        <v>117346.07150947943</v>
      </c>
      <c r="F606" s="173">
        <f t="shared" si="206"/>
        <v>168.54073068529388</v>
      </c>
      <c r="G606" s="164">
        <f t="shared" si="207"/>
        <v>177.31096045754083</v>
      </c>
      <c r="H606" s="14"/>
      <c r="I606" s="1"/>
      <c r="J606" s="172">
        <f t="shared" si="222"/>
        <v>0.95053757675433115</v>
      </c>
      <c r="K606" s="323"/>
      <c r="L606" s="323"/>
    </row>
    <row r="607" spans="1:12" x14ac:dyDescent="0.2">
      <c r="A607" s="45">
        <f t="shared" si="202"/>
        <v>2054</v>
      </c>
      <c r="B607" s="45">
        <f t="shared" si="203"/>
        <v>6</v>
      </c>
      <c r="C607" s="164">
        <f t="shared" si="204"/>
        <v>127769.56864506831</v>
      </c>
      <c r="D607" s="164">
        <f t="shared" ref="D607" si="241">D595*D595/D583</f>
        <v>117346.07150947943</v>
      </c>
      <c r="E607" s="306">
        <f t="shared" si="212"/>
        <v>127769.56864506831</v>
      </c>
      <c r="F607" s="173">
        <f t="shared" si="206"/>
        <v>169.18146964256502</v>
      </c>
      <c r="G607" s="164">
        <f t="shared" si="207"/>
        <v>181.00785283575428</v>
      </c>
      <c r="H607" s="14"/>
      <c r="I607" s="1"/>
      <c r="J607" s="172">
        <f t="shared" si="222"/>
        <v>0.93466370100572116</v>
      </c>
      <c r="K607" s="323"/>
      <c r="L607" s="323"/>
    </row>
    <row r="608" spans="1:12" x14ac:dyDescent="0.2">
      <c r="A608" s="45">
        <f t="shared" si="202"/>
        <v>2054</v>
      </c>
      <c r="B608" s="45">
        <f t="shared" si="203"/>
        <v>7</v>
      </c>
      <c r="C608" s="164">
        <f t="shared" si="204"/>
        <v>139288.73112785403</v>
      </c>
      <c r="D608" s="164">
        <f t="shared" ref="D608" si="242">D596*D596/D584</f>
        <v>127769.56864506831</v>
      </c>
      <c r="E608" s="306">
        <f t="shared" si="212"/>
        <v>139288.73112785403</v>
      </c>
      <c r="F608" s="173">
        <f t="shared" si="206"/>
        <v>187.50558484640644</v>
      </c>
      <c r="G608" s="164">
        <f t="shared" si="207"/>
        <v>190.83856037735316</v>
      </c>
      <c r="H608" s="14"/>
      <c r="I608" s="1"/>
      <c r="J608" s="172">
        <f t="shared" si="222"/>
        <v>0.98253510441308978</v>
      </c>
      <c r="K608" s="323"/>
      <c r="L608" s="323"/>
    </row>
    <row r="609" spans="1:12" x14ac:dyDescent="0.2">
      <c r="A609" s="45">
        <f t="shared" si="202"/>
        <v>2054</v>
      </c>
      <c r="B609" s="45">
        <f t="shared" si="203"/>
        <v>8</v>
      </c>
      <c r="C609" s="164">
        <f t="shared" si="204"/>
        <v>138219.41045863446</v>
      </c>
      <c r="D609" s="164">
        <f t="shared" ref="D609" si="243">D597*D597/D585</f>
        <v>139288.73112785403</v>
      </c>
      <c r="E609" s="306">
        <f t="shared" si="212"/>
        <v>138219.41045863446</v>
      </c>
      <c r="F609" s="173">
        <f t="shared" si="206"/>
        <v>186.06431710626984</v>
      </c>
      <c r="G609" s="164">
        <f t="shared" si="207"/>
        <v>189.04367485074235</v>
      </c>
      <c r="H609" s="14"/>
      <c r="I609" s="1"/>
      <c r="J609" s="172">
        <f t="shared" si="222"/>
        <v>0.98423984432790557</v>
      </c>
      <c r="K609" s="323"/>
      <c r="L609" s="323"/>
    </row>
    <row r="610" spans="1:12" x14ac:dyDescent="0.2">
      <c r="A610" s="45">
        <f t="shared" si="202"/>
        <v>2054</v>
      </c>
      <c r="B610" s="45">
        <f t="shared" si="203"/>
        <v>9</v>
      </c>
      <c r="C610" s="164">
        <f t="shared" si="204"/>
        <v>118371.96738012455</v>
      </c>
      <c r="D610" s="164">
        <f t="shared" ref="D610" si="244">D598*D598/D586</f>
        <v>138219.41045863446</v>
      </c>
      <c r="E610" s="306">
        <f t="shared" si="212"/>
        <v>118371.96738012455</v>
      </c>
      <c r="F610" s="173">
        <f t="shared" si="206"/>
        <v>172.7226812469674</v>
      </c>
      <c r="G610" s="164">
        <f t="shared" si="207"/>
        <v>178.39831795138824</v>
      </c>
      <c r="H610" s="14"/>
      <c r="I610" s="1"/>
      <c r="J610" s="172">
        <f t="shared" si="222"/>
        <v>0.9681855929495512</v>
      </c>
      <c r="K610" s="323"/>
      <c r="L610" s="323"/>
    </row>
    <row r="611" spans="1:12" x14ac:dyDescent="0.2">
      <c r="A611" s="45">
        <f t="shared" si="202"/>
        <v>2054</v>
      </c>
      <c r="B611" s="45">
        <f t="shared" si="203"/>
        <v>10</v>
      </c>
      <c r="C611" s="164">
        <f t="shared" si="204"/>
        <v>109326.05841054663</v>
      </c>
      <c r="D611" s="164">
        <f t="shared" ref="D611" si="245">D599*D599/D587</f>
        <v>118371.96738012455</v>
      </c>
      <c r="E611" s="306">
        <f t="shared" si="212"/>
        <v>109326.05841054663</v>
      </c>
      <c r="F611" s="173">
        <f t="shared" si="206"/>
        <v>158.77661510441646</v>
      </c>
      <c r="G611" s="164">
        <f t="shared" si="207"/>
        <v>161.1607177033992</v>
      </c>
      <c r="H611" s="14"/>
      <c r="I611" s="1"/>
      <c r="J611" s="172">
        <f t="shared" si="222"/>
        <v>0.98520667670784112</v>
      </c>
      <c r="K611" s="323"/>
      <c r="L611" s="323"/>
    </row>
    <row r="612" spans="1:12" x14ac:dyDescent="0.2">
      <c r="A612" s="45">
        <f t="shared" si="202"/>
        <v>2054</v>
      </c>
      <c r="B612" s="45">
        <f t="shared" si="203"/>
        <v>11</v>
      </c>
      <c r="C612" s="164">
        <f t="shared" si="204"/>
        <v>90265.93727336124</v>
      </c>
      <c r="D612" s="164">
        <f t="shared" ref="D612" si="246">D600*D600/D588</f>
        <v>109326.05841054663</v>
      </c>
      <c r="E612" s="306">
        <f t="shared" si="212"/>
        <v>90265.93727336124</v>
      </c>
      <c r="F612" s="173">
        <f t="shared" si="206"/>
        <v>141.04783624183054</v>
      </c>
      <c r="G612" s="164">
        <f t="shared" si="207"/>
        <v>143.95238393837033</v>
      </c>
      <c r="H612" s="14"/>
      <c r="I612" s="1"/>
      <c r="J612" s="172">
        <f t="shared" si="222"/>
        <v>0.97982285796820623</v>
      </c>
      <c r="K612" s="323"/>
      <c r="L612" s="323"/>
    </row>
    <row r="613" spans="1:12" x14ac:dyDescent="0.2">
      <c r="A613" s="45">
        <f t="shared" si="202"/>
        <v>2054</v>
      </c>
      <c r="B613" s="45">
        <f t="shared" si="203"/>
        <v>12</v>
      </c>
      <c r="C613" s="164">
        <f t="shared" si="204"/>
        <v>92895.947972428708</v>
      </c>
      <c r="D613" s="164">
        <f t="shared" ref="D613" si="247">D601*D601/D589</f>
        <v>90265.93727336124</v>
      </c>
      <c r="E613" s="306">
        <f t="shared" si="212"/>
        <v>92895.947972428708</v>
      </c>
      <c r="F613" s="173">
        <f t="shared" si="206"/>
        <v>135.70705236771101</v>
      </c>
      <c r="G613" s="164">
        <f t="shared" si="207"/>
        <v>149.42534622607806</v>
      </c>
      <c r="H613" s="14"/>
      <c r="I613" s="1"/>
      <c r="J613" s="172">
        <f t="shared" si="222"/>
        <v>0.90819299265593478</v>
      </c>
      <c r="K613" s="323"/>
      <c r="L613" s="323"/>
    </row>
    <row r="614" spans="1:12" x14ac:dyDescent="0.2">
      <c r="A614" s="45">
        <f t="shared" si="202"/>
        <v>2055</v>
      </c>
      <c r="B614" s="45">
        <f t="shared" si="203"/>
        <v>1</v>
      </c>
      <c r="C614" s="164">
        <f t="shared" si="204"/>
        <v>92921.52733105942</v>
      </c>
      <c r="D614" s="164">
        <f t="shared" ref="D614" si="248">D602*D602/D590</f>
        <v>92895.947972428708</v>
      </c>
      <c r="E614" s="306">
        <f t="shared" si="212"/>
        <v>92921.52733105942</v>
      </c>
      <c r="F614" s="173">
        <f t="shared" si="206"/>
        <v>127.60333108735814</v>
      </c>
      <c r="G614" s="164">
        <f t="shared" si="207"/>
        <v>149.2320509025609</v>
      </c>
      <c r="H614" s="14"/>
      <c r="I614" s="1"/>
      <c r="J614" s="172">
        <f t="shared" si="222"/>
        <v>0.85506652435323738</v>
      </c>
      <c r="K614" s="323"/>
      <c r="L614" s="323"/>
    </row>
    <row r="615" spans="1:12" x14ac:dyDescent="0.2">
      <c r="A615" s="45">
        <f t="shared" si="202"/>
        <v>2055</v>
      </c>
      <c r="B615" s="45">
        <f t="shared" si="203"/>
        <v>2</v>
      </c>
      <c r="C615" s="164">
        <f t="shared" si="204"/>
        <v>88010.918209133029</v>
      </c>
      <c r="D615" s="164">
        <f t="shared" ref="D615" si="249">D603*D603/D591</f>
        <v>92921.52733105942</v>
      </c>
      <c r="E615" s="306">
        <f t="shared" si="212"/>
        <v>88010.918209133029</v>
      </c>
      <c r="F615" s="173">
        <f t="shared" si="206"/>
        <v>140.19132354198942</v>
      </c>
      <c r="G615" s="164">
        <f t="shared" si="207"/>
        <v>147.56969021185046</v>
      </c>
      <c r="H615" s="14"/>
      <c r="I615" s="1"/>
      <c r="J615" s="172">
        <f t="shared" si="222"/>
        <v>0.95000079854292108</v>
      </c>
      <c r="K615" s="323"/>
      <c r="L615" s="323"/>
    </row>
    <row r="616" spans="1:12" x14ac:dyDescent="0.2">
      <c r="A616" s="45">
        <f t="shared" si="202"/>
        <v>2055</v>
      </c>
      <c r="B616" s="45">
        <f t="shared" si="203"/>
        <v>3</v>
      </c>
      <c r="C616" s="164">
        <f t="shared" si="204"/>
        <v>99105.195210428647</v>
      </c>
      <c r="D616" s="164">
        <f t="shared" ref="D616" si="250">D604*D604/D592</f>
        <v>88010.918209133029</v>
      </c>
      <c r="E616" s="306">
        <f t="shared" si="212"/>
        <v>99105.195210428647</v>
      </c>
      <c r="F616" s="173">
        <f t="shared" si="206"/>
        <v>131.02218114833397</v>
      </c>
      <c r="G616" s="164">
        <f t="shared" si="207"/>
        <v>156.20113773050551</v>
      </c>
      <c r="H616" s="14"/>
      <c r="I616" s="1"/>
      <c r="J616" s="172">
        <f t="shared" si="222"/>
        <v>0.83880426898290006</v>
      </c>
      <c r="K616" s="323"/>
      <c r="L616" s="323"/>
    </row>
    <row r="617" spans="1:12" x14ac:dyDescent="0.2">
      <c r="A617" s="45">
        <f t="shared" si="202"/>
        <v>2055</v>
      </c>
      <c r="B617" s="45">
        <f t="shared" si="203"/>
        <v>4</v>
      </c>
      <c r="C617" s="164">
        <f t="shared" si="204"/>
        <v>103892.25034787078</v>
      </c>
      <c r="D617" s="164">
        <f t="shared" ref="D617" si="251">D605*D605/D593</f>
        <v>99105.195210428647</v>
      </c>
      <c r="E617" s="306">
        <f t="shared" si="212"/>
        <v>103892.25034787078</v>
      </c>
      <c r="F617" s="173">
        <f t="shared" si="206"/>
        <v>156.48732262439032</v>
      </c>
      <c r="G617" s="164">
        <f t="shared" si="207"/>
        <v>162.27953993017181</v>
      </c>
      <c r="H617" s="14"/>
      <c r="I617" s="1"/>
      <c r="J617" s="172">
        <f t="shared" si="222"/>
        <v>0.96430716214580181</v>
      </c>
      <c r="K617" s="323"/>
      <c r="L617" s="323"/>
    </row>
    <row r="618" spans="1:12" x14ac:dyDescent="0.2">
      <c r="A618" s="45">
        <f t="shared" si="202"/>
        <v>2055</v>
      </c>
      <c r="B618" s="45">
        <f t="shared" si="203"/>
        <v>5</v>
      </c>
      <c r="C618" s="164">
        <f t="shared" si="204"/>
        <v>118825.6659345582</v>
      </c>
      <c r="D618" s="164">
        <f t="shared" ref="D618" si="252">D606*D606/D594</f>
        <v>103892.25034787078</v>
      </c>
      <c r="E618" s="306">
        <f t="shared" si="212"/>
        <v>118825.6659345582</v>
      </c>
      <c r="F618" s="173">
        <f t="shared" si="206"/>
        <v>169.40028841178892</v>
      </c>
      <c r="G618" s="164">
        <f t="shared" si="207"/>
        <v>178.21524635587431</v>
      </c>
      <c r="H618" s="14"/>
      <c r="I618" s="1"/>
      <c r="J618" s="172">
        <f t="shared" si="222"/>
        <v>0.95053757675433115</v>
      </c>
      <c r="K618" s="323"/>
      <c r="L618" s="323"/>
    </row>
    <row r="619" spans="1:12" x14ac:dyDescent="0.2">
      <c r="A619" s="45">
        <f t="shared" si="202"/>
        <v>2055</v>
      </c>
      <c r="B619" s="45">
        <f t="shared" si="203"/>
        <v>6</v>
      </c>
      <c r="C619" s="164">
        <f t="shared" si="204"/>
        <v>129380.59097440714</v>
      </c>
      <c r="D619" s="164">
        <f t="shared" ref="D619" si="253">D607*D607/D595</f>
        <v>118825.6659345582</v>
      </c>
      <c r="E619" s="306">
        <f t="shared" si="212"/>
        <v>129380.59097440714</v>
      </c>
      <c r="F619" s="173">
        <f t="shared" si="206"/>
        <v>170.0442951377421</v>
      </c>
      <c r="G619" s="164">
        <f t="shared" si="207"/>
        <v>181.93099288521663</v>
      </c>
      <c r="H619" s="14"/>
      <c r="I619" s="1"/>
      <c r="J619" s="172">
        <f t="shared" si="222"/>
        <v>0.93466370100572116</v>
      </c>
      <c r="K619" s="323"/>
      <c r="L619" s="323"/>
    </row>
    <row r="620" spans="1:12" x14ac:dyDescent="0.2">
      <c r="A620" s="45">
        <f t="shared" si="202"/>
        <v>2055</v>
      </c>
      <c r="B620" s="45">
        <f t="shared" si="203"/>
        <v>7</v>
      </c>
      <c r="C620" s="164">
        <f t="shared" si="204"/>
        <v>141044.99639862127</v>
      </c>
      <c r="D620" s="164">
        <f t="shared" ref="D620" si="254">D608*D608/D596</f>
        <v>129380.59097440714</v>
      </c>
      <c r="E620" s="306">
        <f t="shared" si="212"/>
        <v>141044.99639862127</v>
      </c>
      <c r="F620" s="173">
        <f t="shared" si="206"/>
        <v>188.46147717622878</v>
      </c>
      <c r="G620" s="164">
        <f t="shared" si="207"/>
        <v>191.81144401838435</v>
      </c>
      <c r="H620" s="14"/>
      <c r="I620" s="1"/>
      <c r="J620" s="172">
        <f t="shared" si="222"/>
        <v>0.98253510441308978</v>
      </c>
      <c r="K620" s="323"/>
      <c r="L620" s="323"/>
    </row>
    <row r="621" spans="1:12" x14ac:dyDescent="0.2">
      <c r="A621" s="45">
        <f t="shared" si="202"/>
        <v>2055</v>
      </c>
      <c r="B621" s="45">
        <f t="shared" si="203"/>
        <v>8</v>
      </c>
      <c r="C621" s="164">
        <f t="shared" si="204"/>
        <v>139962.19286729611</v>
      </c>
      <c r="D621" s="164">
        <f t="shared" ref="D621" si="255">D609*D609/D597</f>
        <v>141044.99639862127</v>
      </c>
      <c r="E621" s="306">
        <f t="shared" si="212"/>
        <v>139962.19286729611</v>
      </c>
      <c r="F621" s="173">
        <f t="shared" si="206"/>
        <v>187.01324512351187</v>
      </c>
      <c r="G621" s="164">
        <f t="shared" si="207"/>
        <v>190.00779759248118</v>
      </c>
      <c r="H621" s="14"/>
      <c r="I621" s="1"/>
      <c r="J621" s="172">
        <f t="shared" si="222"/>
        <v>0.98423984432790557</v>
      </c>
      <c r="K621" s="323"/>
      <c r="L621" s="323"/>
    </row>
    <row r="622" spans="1:12" x14ac:dyDescent="0.2">
      <c r="A622" s="45">
        <f t="shared" si="202"/>
        <v>2055</v>
      </c>
      <c r="B622" s="45">
        <f t="shared" si="203"/>
        <v>9</v>
      </c>
      <c r="C622" s="164">
        <f t="shared" si="204"/>
        <v>119864.49713223554</v>
      </c>
      <c r="D622" s="164">
        <f t="shared" ref="D622" si="256">D610*D610/D598</f>
        <v>139962.19286729611</v>
      </c>
      <c r="E622" s="306">
        <f t="shared" si="212"/>
        <v>119864.49713223554</v>
      </c>
      <c r="F622" s="173">
        <f t="shared" si="206"/>
        <v>173.60356692132689</v>
      </c>
      <c r="G622" s="164">
        <f t="shared" si="207"/>
        <v>179.30814937294028</v>
      </c>
      <c r="H622" s="14"/>
      <c r="I622" s="1"/>
      <c r="J622" s="172">
        <f t="shared" si="222"/>
        <v>0.9681855929495512</v>
      </c>
      <c r="K622" s="323"/>
      <c r="L622" s="323"/>
    </row>
    <row r="623" spans="1:12" x14ac:dyDescent="0.2">
      <c r="A623" s="45">
        <f t="shared" si="202"/>
        <v>2055</v>
      </c>
      <c r="B623" s="45">
        <f t="shared" si="203"/>
        <v>10</v>
      </c>
      <c r="C623" s="164">
        <f t="shared" si="204"/>
        <v>110704.53000707568</v>
      </c>
      <c r="D623" s="164">
        <f t="shared" ref="D623" si="257">D611*D611/D599</f>
        <v>119864.49713223554</v>
      </c>
      <c r="E623" s="306">
        <f t="shared" si="212"/>
        <v>110704.53000707568</v>
      </c>
      <c r="F623" s="173">
        <f t="shared" si="206"/>
        <v>159.58637584144915</v>
      </c>
      <c r="G623" s="164">
        <f t="shared" si="207"/>
        <v>161.98263736368671</v>
      </c>
      <c r="H623" s="14"/>
      <c r="I623" s="1"/>
      <c r="J623" s="172">
        <f t="shared" si="222"/>
        <v>0.98520667670784112</v>
      </c>
      <c r="K623" s="323"/>
      <c r="L623" s="323"/>
    </row>
    <row r="624" spans="1:12" x14ac:dyDescent="0.2">
      <c r="A624" s="45">
        <f t="shared" si="202"/>
        <v>2055</v>
      </c>
      <c r="B624" s="45">
        <f t="shared" si="203"/>
        <v>11</v>
      </c>
      <c r="C624" s="164">
        <f t="shared" si="204"/>
        <v>91404.083406812249</v>
      </c>
      <c r="D624" s="164">
        <f t="shared" ref="D624" si="258">D612*D612/D600</f>
        <v>110704.53000707568</v>
      </c>
      <c r="E624" s="306">
        <f t="shared" si="212"/>
        <v>91404.083406812249</v>
      </c>
      <c r="F624" s="173">
        <f t="shared" si="206"/>
        <v>141.76718020666382</v>
      </c>
      <c r="G624" s="164">
        <f t="shared" si="207"/>
        <v>144.68654109645598</v>
      </c>
      <c r="H624" s="14"/>
      <c r="I624" s="1"/>
      <c r="J624" s="172">
        <f t="shared" si="222"/>
        <v>0.97982285796820623</v>
      </c>
      <c r="K624" s="323"/>
      <c r="L624" s="323"/>
    </row>
    <row r="625" spans="1:12" x14ac:dyDescent="0.2">
      <c r="A625" s="45">
        <f t="shared" si="202"/>
        <v>2055</v>
      </c>
      <c r="B625" s="45">
        <f t="shared" si="203"/>
        <v>12</v>
      </c>
      <c r="C625" s="164">
        <f t="shared" si="204"/>
        <v>94067.255413439285</v>
      </c>
      <c r="D625" s="164">
        <f t="shared" ref="D625" si="259">D613*D613/D601</f>
        <v>91404.083406812249</v>
      </c>
      <c r="E625" s="306">
        <f t="shared" si="212"/>
        <v>94067.255413439285</v>
      </c>
      <c r="F625" s="173">
        <f t="shared" si="206"/>
        <v>136.39915833478625</v>
      </c>
      <c r="G625" s="164">
        <f t="shared" si="207"/>
        <v>150.18741549183093</v>
      </c>
      <c r="H625" s="14"/>
      <c r="I625" s="1"/>
      <c r="J625" s="172">
        <f t="shared" si="222"/>
        <v>0.90819299265593478</v>
      </c>
      <c r="K625" s="323"/>
      <c r="L625" s="323"/>
    </row>
    <row r="626" spans="1:12" x14ac:dyDescent="0.2">
      <c r="A626" s="45">
        <f t="shared" si="202"/>
        <v>2056</v>
      </c>
      <c r="B626" s="45">
        <f t="shared" si="203"/>
        <v>1</v>
      </c>
      <c r="C626" s="164">
        <f t="shared" si="204"/>
        <v>94093.157297365935</v>
      </c>
      <c r="D626" s="164">
        <f t="shared" ref="D626" si="260">D614*D614/D602</f>
        <v>94067.255413439285</v>
      </c>
      <c r="E626" s="306">
        <f t="shared" si="212"/>
        <v>94093.157297365935</v>
      </c>
      <c r="F626" s="173">
        <f t="shared" si="206"/>
        <v>128.25410807590367</v>
      </c>
      <c r="G626" s="164">
        <f t="shared" si="207"/>
        <v>149.99313436216397</v>
      </c>
      <c r="H626" s="14"/>
      <c r="I626" s="1"/>
      <c r="J626" s="172">
        <f t="shared" si="222"/>
        <v>0.85506652435323738</v>
      </c>
      <c r="K626" s="323"/>
      <c r="L626" s="323"/>
    </row>
    <row r="627" spans="1:12" x14ac:dyDescent="0.2">
      <c r="A627" s="45">
        <f t="shared" si="202"/>
        <v>2056</v>
      </c>
      <c r="B627" s="45">
        <f t="shared" si="203"/>
        <v>2</v>
      </c>
      <c r="C627" s="164">
        <f t="shared" si="204"/>
        <v>89120.631233635824</v>
      </c>
      <c r="D627" s="164">
        <f t="shared" ref="D627" si="261">D615*D615/D603</f>
        <v>94093.157297365935</v>
      </c>
      <c r="E627" s="306">
        <f t="shared" si="212"/>
        <v>89120.631233635824</v>
      </c>
      <c r="F627" s="173">
        <f t="shared" si="206"/>
        <v>140.9062992920536</v>
      </c>
      <c r="G627" s="164">
        <f t="shared" si="207"/>
        <v>148.32229563193093</v>
      </c>
      <c r="H627" s="14"/>
      <c r="I627" s="1"/>
      <c r="J627" s="172">
        <f t="shared" si="222"/>
        <v>0.95000079854292108</v>
      </c>
      <c r="K627" s="323"/>
      <c r="L627" s="323"/>
    </row>
    <row r="628" spans="1:12" x14ac:dyDescent="0.2">
      <c r="A628" s="45">
        <f t="shared" si="202"/>
        <v>2056</v>
      </c>
      <c r="B628" s="45">
        <f t="shared" si="203"/>
        <v>3</v>
      </c>
      <c r="C628" s="164">
        <f t="shared" si="204"/>
        <v>100354.79387567111</v>
      </c>
      <c r="D628" s="164">
        <f t="shared" ref="D628" si="262">D616*D616/D604</f>
        <v>89120.631233635824</v>
      </c>
      <c r="E628" s="306">
        <f t="shared" si="212"/>
        <v>100354.79387567111</v>
      </c>
      <c r="F628" s="173">
        <f t="shared" si="206"/>
        <v>131.69039427219047</v>
      </c>
      <c r="G628" s="164">
        <f t="shared" si="207"/>
        <v>156.99776353293109</v>
      </c>
      <c r="H628" s="14"/>
      <c r="I628" s="1"/>
      <c r="J628" s="172">
        <f t="shared" si="222"/>
        <v>0.83880426898290006</v>
      </c>
      <c r="K628" s="323"/>
      <c r="L628" s="323"/>
    </row>
    <row r="629" spans="1:12" x14ac:dyDescent="0.2">
      <c r="A629" s="45">
        <f t="shared" si="202"/>
        <v>2056</v>
      </c>
      <c r="B629" s="45">
        <f t="shared" si="203"/>
        <v>4</v>
      </c>
      <c r="C629" s="164">
        <f t="shared" si="204"/>
        <v>105202.20808609111</v>
      </c>
      <c r="D629" s="164">
        <f t="shared" ref="D629" si="263">D617*D617/D605</f>
        <v>100354.79387567111</v>
      </c>
      <c r="E629" s="306">
        <f t="shared" si="212"/>
        <v>105202.20808609111</v>
      </c>
      <c r="F629" s="173">
        <f t="shared" si="206"/>
        <v>157.28540796977467</v>
      </c>
      <c r="G629" s="164">
        <f t="shared" si="207"/>
        <v>163.10716558381566</v>
      </c>
      <c r="H629" s="14"/>
      <c r="I629" s="1"/>
      <c r="J629" s="172">
        <f t="shared" si="222"/>
        <v>0.96430716214580181</v>
      </c>
      <c r="K629" s="323"/>
      <c r="L629" s="323"/>
    </row>
    <row r="630" spans="1:12" x14ac:dyDescent="0.2">
      <c r="A630" s="45">
        <f t="shared" si="202"/>
        <v>2056</v>
      </c>
      <c r="B630" s="45">
        <f t="shared" si="203"/>
        <v>5</v>
      </c>
      <c r="C630" s="164">
        <f t="shared" si="204"/>
        <v>120323.91628594592</v>
      </c>
      <c r="D630" s="164">
        <f t="shared" ref="D630" si="264">D618*D618/D606</f>
        <v>105202.20808609111</v>
      </c>
      <c r="E630" s="306">
        <f t="shared" si="212"/>
        <v>120323.91628594592</v>
      </c>
      <c r="F630" s="173">
        <f t="shared" si="206"/>
        <v>170.26422988268905</v>
      </c>
      <c r="G630" s="164">
        <f t="shared" si="207"/>
        <v>179.12414411228929</v>
      </c>
      <c r="H630" s="14"/>
      <c r="I630" s="1"/>
      <c r="J630" s="172">
        <f t="shared" si="222"/>
        <v>0.95053757675433115</v>
      </c>
      <c r="K630" s="323"/>
      <c r="L630" s="323"/>
    </row>
    <row r="631" spans="1:12" x14ac:dyDescent="0.2">
      <c r="A631" s="45">
        <f t="shared" si="202"/>
        <v>2056</v>
      </c>
      <c r="B631" s="45">
        <f t="shared" si="203"/>
        <v>6</v>
      </c>
      <c r="C631" s="164">
        <f t="shared" si="204"/>
        <v>131011.9263796462</v>
      </c>
      <c r="D631" s="164">
        <f t="shared" ref="D631" si="265">D619*D619/D607</f>
        <v>120323.91628594592</v>
      </c>
      <c r="E631" s="306">
        <f t="shared" si="212"/>
        <v>131011.9263796462</v>
      </c>
      <c r="F631" s="173">
        <f t="shared" si="206"/>
        <v>170.91152104294457</v>
      </c>
      <c r="G631" s="164">
        <f t="shared" si="207"/>
        <v>182.85884094893123</v>
      </c>
      <c r="H631" s="14"/>
      <c r="I631" s="1"/>
      <c r="J631" s="172">
        <f t="shared" si="222"/>
        <v>0.93466370100572116</v>
      </c>
      <c r="K631" s="323"/>
      <c r="L631" s="323"/>
    </row>
    <row r="632" spans="1:12" x14ac:dyDescent="0.2">
      <c r="A632" s="45">
        <f t="shared" si="202"/>
        <v>2056</v>
      </c>
      <c r="B632" s="45">
        <f t="shared" si="203"/>
        <v>7</v>
      </c>
      <c r="C632" s="164">
        <f t="shared" si="204"/>
        <v>142823.40608607122</v>
      </c>
      <c r="D632" s="164">
        <f t="shared" ref="D632" si="266">D620*D620/D608</f>
        <v>131011.9263796462</v>
      </c>
      <c r="E632" s="306">
        <f t="shared" si="212"/>
        <v>142823.40608607122</v>
      </c>
      <c r="F632" s="173">
        <f t="shared" si="206"/>
        <v>189.42224258834875</v>
      </c>
      <c r="G632" s="164">
        <f t="shared" si="207"/>
        <v>192.78928736240803</v>
      </c>
      <c r="H632" s="14"/>
      <c r="I632" s="1"/>
      <c r="J632" s="172">
        <f t="shared" si="222"/>
        <v>0.98253510441308978</v>
      </c>
      <c r="K632" s="323"/>
      <c r="L632" s="323"/>
    </row>
    <row r="633" spans="1:12" x14ac:dyDescent="0.2">
      <c r="A633" s="45">
        <f t="shared" si="202"/>
        <v>2056</v>
      </c>
      <c r="B633" s="45">
        <f t="shared" si="203"/>
        <v>8</v>
      </c>
      <c r="C633" s="164">
        <f t="shared" si="204"/>
        <v>141726.94968978185</v>
      </c>
      <c r="D633" s="164">
        <f t="shared" ref="D633" si="267">D621*D621/D609</f>
        <v>142823.40608607122</v>
      </c>
      <c r="E633" s="306">
        <f t="shared" si="212"/>
        <v>141726.94968978185</v>
      </c>
      <c r="F633" s="173">
        <f t="shared" si="206"/>
        <v>187.96701267364185</v>
      </c>
      <c r="G633" s="164">
        <f t="shared" si="207"/>
        <v>190.97683736020289</v>
      </c>
      <c r="H633" s="14"/>
      <c r="I633" s="1"/>
      <c r="J633" s="172">
        <f t="shared" si="222"/>
        <v>0.98423984432790557</v>
      </c>
      <c r="K633" s="323"/>
      <c r="L633" s="323"/>
    </row>
    <row r="634" spans="1:12" x14ac:dyDescent="0.2">
      <c r="A634" s="45">
        <f t="shared" si="202"/>
        <v>2056</v>
      </c>
      <c r="B634" s="45">
        <f t="shared" si="203"/>
        <v>9</v>
      </c>
      <c r="C634" s="164">
        <f t="shared" si="204"/>
        <v>121375.84590974791</v>
      </c>
      <c r="D634" s="164">
        <f t="shared" ref="D634" si="268">D622*D622/D610</f>
        <v>141726.94968978185</v>
      </c>
      <c r="E634" s="306">
        <f t="shared" si="212"/>
        <v>121375.84590974791</v>
      </c>
      <c r="F634" s="173">
        <f t="shared" si="206"/>
        <v>174.4889451126256</v>
      </c>
      <c r="G634" s="164">
        <f t="shared" si="207"/>
        <v>180.22262093474222</v>
      </c>
      <c r="H634" s="14"/>
      <c r="I634" s="1"/>
      <c r="J634" s="172">
        <f t="shared" si="222"/>
        <v>0.9681855929495512</v>
      </c>
      <c r="K634" s="323"/>
      <c r="L634" s="323"/>
    </row>
    <row r="635" spans="1:12" x14ac:dyDescent="0.2">
      <c r="A635" s="45">
        <f t="shared" si="202"/>
        <v>2056</v>
      </c>
      <c r="B635" s="45">
        <f t="shared" si="203"/>
        <v>10</v>
      </c>
      <c r="C635" s="164">
        <f t="shared" si="204"/>
        <v>112100.3824912912</v>
      </c>
      <c r="D635" s="164">
        <f t="shared" ref="D635" si="269">D623*D623/D611</f>
        <v>121375.84590974791</v>
      </c>
      <c r="E635" s="306">
        <f t="shared" si="212"/>
        <v>112100.3824912912</v>
      </c>
      <c r="F635" s="173">
        <f t="shared" si="206"/>
        <v>160.40026635824071</v>
      </c>
      <c r="G635" s="164">
        <f t="shared" si="207"/>
        <v>162.80874881424168</v>
      </c>
      <c r="H635" s="14"/>
      <c r="I635" s="1"/>
      <c r="J635" s="172">
        <f t="shared" si="222"/>
        <v>0.98520667670784112</v>
      </c>
      <c r="K635" s="323"/>
      <c r="L635" s="323"/>
    </row>
    <row r="636" spans="1:12" x14ac:dyDescent="0.2">
      <c r="A636" s="45">
        <f t="shared" si="202"/>
        <v>2056</v>
      </c>
      <c r="B636" s="45">
        <f t="shared" si="203"/>
        <v>11</v>
      </c>
      <c r="C636" s="164">
        <f t="shared" si="204"/>
        <v>92556.580209632215</v>
      </c>
      <c r="D636" s="164">
        <f t="shared" ref="D636" si="270">D624*D624/D612</f>
        <v>112100.3824912912</v>
      </c>
      <c r="E636" s="306">
        <f t="shared" si="212"/>
        <v>92556.580209632215</v>
      </c>
      <c r="F636" s="173">
        <f t="shared" si="206"/>
        <v>142.49019282571777</v>
      </c>
      <c r="G636" s="164">
        <f t="shared" si="207"/>
        <v>145.42444245604787</v>
      </c>
      <c r="H636" s="14"/>
      <c r="I636" s="1"/>
      <c r="J636" s="172">
        <f t="shared" si="222"/>
        <v>0.97982285796820623</v>
      </c>
      <c r="K636" s="323"/>
      <c r="L636" s="323"/>
    </row>
    <row r="637" spans="1:12" x14ac:dyDescent="0.2">
      <c r="A637" s="45">
        <f t="shared" si="202"/>
        <v>2056</v>
      </c>
      <c r="B637" s="45">
        <f t="shared" si="203"/>
        <v>12</v>
      </c>
      <c r="C637" s="164">
        <f t="shared" si="204"/>
        <v>95253.331648474923</v>
      </c>
      <c r="D637" s="164">
        <f t="shared" ref="D637" si="271">D625*D625/D613</f>
        <v>92556.580209632215</v>
      </c>
      <c r="E637" s="306">
        <f t="shared" si="212"/>
        <v>95253.331648474923</v>
      </c>
      <c r="F637" s="173">
        <f t="shared" si="206"/>
        <v>137.0947940422935</v>
      </c>
      <c r="G637" s="164">
        <f t="shared" si="207"/>
        <v>150.95337131083912</v>
      </c>
      <c r="H637" s="14"/>
      <c r="I637" s="1"/>
      <c r="J637" s="172">
        <f t="shared" si="222"/>
        <v>0.90819299265593478</v>
      </c>
      <c r="K637" s="323"/>
      <c r="L637" s="323"/>
    </row>
    <row r="638" spans="1:12" x14ac:dyDescent="0.2">
      <c r="A638" s="45">
        <f t="shared" si="202"/>
        <v>2057</v>
      </c>
      <c r="B638" s="45">
        <f t="shared" si="203"/>
        <v>1</v>
      </c>
      <c r="C638" s="164">
        <f t="shared" si="204"/>
        <v>95279.560124357959</v>
      </c>
      <c r="D638" s="164">
        <f t="shared" ref="D638" si="272">D626*D626/D614</f>
        <v>95253.331648474923</v>
      </c>
      <c r="E638" s="306">
        <f t="shared" si="212"/>
        <v>95279.560124357959</v>
      </c>
      <c r="F638" s="173">
        <f t="shared" si="206"/>
        <v>128.90820402709082</v>
      </c>
      <c r="G638" s="164">
        <f t="shared" si="207"/>
        <v>150.75809934741102</v>
      </c>
      <c r="H638" s="14"/>
      <c r="I638" s="1"/>
      <c r="J638" s="172">
        <f t="shared" si="222"/>
        <v>0.85506652435323738</v>
      </c>
      <c r="K638" s="323"/>
      <c r="L638" s="323"/>
    </row>
    <row r="639" spans="1:12" x14ac:dyDescent="0.2">
      <c r="A639" s="45">
        <f t="shared" ref="A639:A702" si="273">A627+1</f>
        <v>2057</v>
      </c>
      <c r="B639" s="45">
        <f t="shared" ref="B639:B702" si="274">B627</f>
        <v>2</v>
      </c>
      <c r="C639" s="164">
        <f t="shared" ref="C639:C702" si="275">C627*C627/C615</f>
        <v>90244.33641981367</v>
      </c>
      <c r="D639" s="164">
        <f t="shared" ref="D639" si="276">D627*D627/D615</f>
        <v>95279.560124357959</v>
      </c>
      <c r="E639" s="306">
        <f t="shared" si="212"/>
        <v>90244.33641981367</v>
      </c>
      <c r="F639" s="173">
        <f t="shared" ref="F639:F702" si="277">G639*J639</f>
        <v>141.62492141844308</v>
      </c>
      <c r="G639" s="164">
        <f t="shared" ref="G639:G702" si="278">G627*G627/G615</f>
        <v>149.07873933965379</v>
      </c>
      <c r="H639" s="14"/>
      <c r="I639" s="1"/>
      <c r="J639" s="172">
        <f t="shared" si="222"/>
        <v>0.95000079854292108</v>
      </c>
      <c r="K639" s="323"/>
      <c r="L639" s="323"/>
    </row>
    <row r="640" spans="1:12" x14ac:dyDescent="0.2">
      <c r="A640" s="45">
        <f t="shared" si="273"/>
        <v>2057</v>
      </c>
      <c r="B640" s="45">
        <f t="shared" si="274"/>
        <v>3</v>
      </c>
      <c r="C640" s="164">
        <f t="shared" si="275"/>
        <v>101620.1484941798</v>
      </c>
      <c r="D640" s="164">
        <f t="shared" ref="D640" si="279">D628*D628/D616</f>
        <v>90244.33641981367</v>
      </c>
      <c r="E640" s="306">
        <f t="shared" si="212"/>
        <v>101620.1484941798</v>
      </c>
      <c r="F640" s="173">
        <f t="shared" si="277"/>
        <v>132.36201528297866</v>
      </c>
      <c r="G640" s="164">
        <f t="shared" si="278"/>
        <v>157.79845212694906</v>
      </c>
      <c r="H640" s="14"/>
      <c r="I640" s="1"/>
      <c r="J640" s="172">
        <f t="shared" si="222"/>
        <v>0.83880426898290006</v>
      </c>
      <c r="K640" s="323"/>
      <c r="L640" s="323"/>
    </row>
    <row r="641" spans="1:12" x14ac:dyDescent="0.2">
      <c r="A641" s="45">
        <f t="shared" si="273"/>
        <v>2057</v>
      </c>
      <c r="B641" s="45">
        <f t="shared" si="274"/>
        <v>4</v>
      </c>
      <c r="C641" s="164">
        <f t="shared" si="275"/>
        <v>106528.6828337147</v>
      </c>
      <c r="D641" s="164">
        <f t="shared" ref="D641" si="280">D629*D629/D617</f>
        <v>101620.1484941798</v>
      </c>
      <c r="E641" s="306">
        <f t="shared" si="212"/>
        <v>106528.6828337147</v>
      </c>
      <c r="F641" s="173">
        <f t="shared" si="277"/>
        <v>158.0875635504205</v>
      </c>
      <c r="G641" s="164">
        <f t="shared" si="278"/>
        <v>163.93901212829309</v>
      </c>
      <c r="H641" s="14"/>
      <c r="I641" s="1"/>
      <c r="J641" s="172">
        <f t="shared" si="222"/>
        <v>0.96430716214580181</v>
      </c>
      <c r="K641" s="323"/>
      <c r="L641" s="323"/>
    </row>
    <row r="642" spans="1:12" x14ac:dyDescent="0.2">
      <c r="A642" s="45">
        <f t="shared" si="273"/>
        <v>2057</v>
      </c>
      <c r="B642" s="45">
        <f t="shared" si="274"/>
        <v>5</v>
      </c>
      <c r="C642" s="164">
        <f t="shared" si="275"/>
        <v>121841.05779268949</v>
      </c>
      <c r="D642" s="164">
        <f t="shared" ref="D642" si="281">D630*D630/D618</f>
        <v>106528.6828337147</v>
      </c>
      <c r="E642" s="306">
        <f t="shared" si="212"/>
        <v>121841.05779268949</v>
      </c>
      <c r="F642" s="173">
        <f t="shared" si="277"/>
        <v>171.13257745509077</v>
      </c>
      <c r="G642" s="164">
        <f t="shared" si="278"/>
        <v>180.03767724726197</v>
      </c>
      <c r="H642" s="14"/>
      <c r="I642" s="1"/>
      <c r="J642" s="172">
        <f t="shared" si="222"/>
        <v>0.95053757675433115</v>
      </c>
      <c r="K642" s="323"/>
      <c r="L642" s="323"/>
    </row>
    <row r="643" spans="1:12" x14ac:dyDescent="0.2">
      <c r="A643" s="45">
        <f t="shared" si="273"/>
        <v>2057</v>
      </c>
      <c r="B643" s="45">
        <f t="shared" si="274"/>
        <v>6</v>
      </c>
      <c r="C643" s="164">
        <f t="shared" si="275"/>
        <v>132663.83098451825</v>
      </c>
      <c r="D643" s="164">
        <f t="shared" ref="D643" si="282">D631*D631/D619</f>
        <v>121841.05779268949</v>
      </c>
      <c r="E643" s="306">
        <f t="shared" ref="E643:E706" si="283">C643</f>
        <v>132663.83098451825</v>
      </c>
      <c r="F643" s="173">
        <f t="shared" si="277"/>
        <v>171.78316980026361</v>
      </c>
      <c r="G643" s="164">
        <f t="shared" si="278"/>
        <v>183.79142103777079</v>
      </c>
      <c r="H643" s="14"/>
      <c r="I643" s="1"/>
      <c r="J643" s="172">
        <f t="shared" si="222"/>
        <v>0.93466370100572116</v>
      </c>
      <c r="K643" s="323"/>
      <c r="L643" s="323"/>
    </row>
    <row r="644" spans="1:12" x14ac:dyDescent="0.2">
      <c r="A644" s="45">
        <f t="shared" si="273"/>
        <v>2057</v>
      </c>
      <c r="B644" s="45">
        <f t="shared" si="274"/>
        <v>7</v>
      </c>
      <c r="C644" s="164">
        <f t="shared" si="275"/>
        <v>144624.23940496627</v>
      </c>
      <c r="D644" s="164">
        <f t="shared" ref="D644" si="284">D632*D632/D620</f>
        <v>132663.83098451825</v>
      </c>
      <c r="E644" s="306">
        <f t="shared" si="283"/>
        <v>144624.23940496627</v>
      </c>
      <c r="F644" s="173">
        <f t="shared" si="277"/>
        <v>190.38790592545027</v>
      </c>
      <c r="G644" s="164">
        <f t="shared" si="278"/>
        <v>193.77211569369535</v>
      </c>
      <c r="H644" s="14"/>
      <c r="I644" s="1"/>
      <c r="J644" s="172">
        <f t="shared" si="222"/>
        <v>0.98253510441308978</v>
      </c>
      <c r="K644" s="323"/>
      <c r="L644" s="323"/>
    </row>
    <row r="645" spans="1:12" x14ac:dyDescent="0.2">
      <c r="A645" s="45">
        <f t="shared" si="273"/>
        <v>2057</v>
      </c>
      <c r="B645" s="45">
        <f t="shared" si="274"/>
        <v>8</v>
      </c>
      <c r="C645" s="164">
        <f t="shared" si="275"/>
        <v>143513.95799732013</v>
      </c>
      <c r="D645" s="164">
        <f t="shared" ref="D645" si="285">D633*D633/D621</f>
        <v>144624.23940496627</v>
      </c>
      <c r="E645" s="306">
        <f t="shared" si="283"/>
        <v>143513.95799732013</v>
      </c>
      <c r="F645" s="173">
        <f t="shared" si="277"/>
        <v>188.92564443827746</v>
      </c>
      <c r="G645" s="164">
        <f t="shared" si="278"/>
        <v>191.95081923073997</v>
      </c>
      <c r="H645" s="14"/>
      <c r="I645" s="1"/>
      <c r="J645" s="172">
        <f t="shared" si="222"/>
        <v>0.98423984432790557</v>
      </c>
      <c r="K645" s="323"/>
      <c r="L645" s="323"/>
    </row>
    <row r="646" spans="1:12" x14ac:dyDescent="0.2">
      <c r="A646" s="45">
        <f t="shared" si="273"/>
        <v>2057</v>
      </c>
      <c r="B646" s="45">
        <f t="shared" si="274"/>
        <v>9</v>
      </c>
      <c r="C646" s="164">
        <f t="shared" si="275"/>
        <v>122906.25099819418</v>
      </c>
      <c r="D646" s="164">
        <f t="shared" ref="D646" si="286">D634*D634/D622</f>
        <v>143513.95799732013</v>
      </c>
      <c r="E646" s="306">
        <f t="shared" si="283"/>
        <v>122906.25099819418</v>
      </c>
      <c r="F646" s="173">
        <f t="shared" si="277"/>
        <v>175.37883873269993</v>
      </c>
      <c r="G646" s="164">
        <f t="shared" si="278"/>
        <v>181.14175630150936</v>
      </c>
      <c r="H646" s="14"/>
      <c r="I646" s="1"/>
      <c r="J646" s="172">
        <f t="shared" si="222"/>
        <v>0.9681855929495512</v>
      </c>
      <c r="K646" s="323"/>
      <c r="L646" s="323"/>
    </row>
    <row r="647" spans="1:12" x14ac:dyDescent="0.2">
      <c r="A647" s="45">
        <f t="shared" si="273"/>
        <v>2057</v>
      </c>
      <c r="B647" s="45">
        <f t="shared" si="274"/>
        <v>10</v>
      </c>
      <c r="C647" s="164">
        <f t="shared" si="275"/>
        <v>113513.83501551922</v>
      </c>
      <c r="D647" s="164">
        <f t="shared" ref="D647" si="287">D635*D635/D623</f>
        <v>122906.25099819418</v>
      </c>
      <c r="E647" s="306">
        <f t="shared" si="283"/>
        <v>113513.83501551922</v>
      </c>
      <c r="F647" s="173">
        <f t="shared" si="277"/>
        <v>161.21830771666791</v>
      </c>
      <c r="G647" s="164">
        <f t="shared" si="278"/>
        <v>163.63907343319448</v>
      </c>
      <c r="H647" s="14"/>
      <c r="I647" s="1"/>
      <c r="J647" s="172">
        <f t="shared" si="222"/>
        <v>0.98520667670784112</v>
      </c>
      <c r="K647" s="323"/>
      <c r="L647" s="323"/>
    </row>
    <row r="648" spans="1:12" x14ac:dyDescent="0.2">
      <c r="A648" s="45">
        <f t="shared" si="273"/>
        <v>2057</v>
      </c>
      <c r="B648" s="45">
        <f t="shared" si="274"/>
        <v>11</v>
      </c>
      <c r="C648" s="164">
        <f t="shared" si="275"/>
        <v>93723.60862669746</v>
      </c>
      <c r="D648" s="164">
        <f t="shared" ref="D648" si="288">D636*D636/D624</f>
        <v>113513.83501551922</v>
      </c>
      <c r="E648" s="306">
        <f t="shared" si="283"/>
        <v>93723.60862669746</v>
      </c>
      <c r="F648" s="173">
        <f t="shared" si="277"/>
        <v>143.21689280912886</v>
      </c>
      <c r="G648" s="164">
        <f t="shared" si="278"/>
        <v>146.16610711257366</v>
      </c>
      <c r="H648" s="14"/>
      <c r="I648" s="1"/>
      <c r="J648" s="172">
        <f t="shared" si="222"/>
        <v>0.97982285796820623</v>
      </c>
      <c r="K648" s="323"/>
      <c r="L648" s="323"/>
    </row>
    <row r="649" spans="1:12" x14ac:dyDescent="0.2">
      <c r="A649" s="45">
        <f t="shared" si="273"/>
        <v>2057</v>
      </c>
      <c r="B649" s="45">
        <f t="shared" si="274"/>
        <v>12</v>
      </c>
      <c r="C649" s="164">
        <f t="shared" si="275"/>
        <v>96454.362894466627</v>
      </c>
      <c r="D649" s="164">
        <f t="shared" ref="D649" si="289">D637*D637/D625</f>
        <v>93723.60862669746</v>
      </c>
      <c r="E649" s="306">
        <f t="shared" si="283"/>
        <v>96454.362894466627</v>
      </c>
      <c r="F649" s="173">
        <f t="shared" si="277"/>
        <v>137.79397749190906</v>
      </c>
      <c r="G649" s="164">
        <f t="shared" si="278"/>
        <v>151.72323350452425</v>
      </c>
      <c r="H649" s="14"/>
      <c r="I649" s="1"/>
      <c r="J649" s="172">
        <f t="shared" si="222"/>
        <v>0.90819299265593478</v>
      </c>
      <c r="K649" s="323"/>
      <c r="L649" s="323"/>
    </row>
    <row r="650" spans="1:12" x14ac:dyDescent="0.2">
      <c r="A650" s="45">
        <f t="shared" si="273"/>
        <v>2058</v>
      </c>
      <c r="B650" s="45">
        <f t="shared" si="274"/>
        <v>1</v>
      </c>
      <c r="C650" s="164">
        <f t="shared" si="275"/>
        <v>96480.922080242279</v>
      </c>
      <c r="D650" s="164">
        <f t="shared" ref="D650" si="290">D638*D638/D626</f>
        <v>96454.362894466627</v>
      </c>
      <c r="E650" s="306">
        <f t="shared" si="283"/>
        <v>96480.922080242279</v>
      </c>
      <c r="F650" s="173">
        <f t="shared" si="277"/>
        <v>129.56563586762894</v>
      </c>
      <c r="G650" s="164">
        <f t="shared" si="278"/>
        <v>151.5269656540828</v>
      </c>
      <c r="H650" s="14"/>
      <c r="I650" s="1"/>
      <c r="J650" s="172">
        <f t="shared" si="222"/>
        <v>0.85506652435323738</v>
      </c>
      <c r="K650" s="323"/>
      <c r="L650" s="323"/>
    </row>
    <row r="651" spans="1:12" x14ac:dyDescent="0.2">
      <c r="A651" s="45">
        <f t="shared" si="273"/>
        <v>2058</v>
      </c>
      <c r="B651" s="45">
        <f t="shared" si="274"/>
        <v>2</v>
      </c>
      <c r="C651" s="164">
        <f t="shared" si="275"/>
        <v>91382.210192187151</v>
      </c>
      <c r="D651" s="164">
        <f t="shared" ref="D651" si="291">D639*D639/D627</f>
        <v>96480.922080242279</v>
      </c>
      <c r="E651" s="306">
        <f t="shared" si="283"/>
        <v>91382.210192187151</v>
      </c>
      <c r="F651" s="173">
        <f t="shared" si="277"/>
        <v>142.34720851767719</v>
      </c>
      <c r="G651" s="164">
        <f t="shared" si="278"/>
        <v>149.83904091028606</v>
      </c>
      <c r="H651" s="14"/>
      <c r="I651" s="1"/>
      <c r="J651" s="172">
        <f t="shared" si="222"/>
        <v>0.95000079854292108</v>
      </c>
      <c r="K651" s="323"/>
      <c r="L651" s="323"/>
    </row>
    <row r="652" spans="1:12" x14ac:dyDescent="0.2">
      <c r="A652" s="45">
        <f t="shared" si="273"/>
        <v>2058</v>
      </c>
      <c r="B652" s="45">
        <f t="shared" si="274"/>
        <v>3</v>
      </c>
      <c r="C652" s="164">
        <f t="shared" si="275"/>
        <v>102901.45772978994</v>
      </c>
      <c r="D652" s="164">
        <f t="shared" ref="D652" si="292">D640*D640/D628</f>
        <v>91382.210192187151</v>
      </c>
      <c r="E652" s="306">
        <f t="shared" si="283"/>
        <v>102901.45772978994</v>
      </c>
      <c r="F652" s="173">
        <f t="shared" si="277"/>
        <v>133.03706156092187</v>
      </c>
      <c r="G652" s="164">
        <f t="shared" si="278"/>
        <v>158.60322423279652</v>
      </c>
      <c r="H652" s="14"/>
      <c r="I652" s="1"/>
      <c r="J652" s="172">
        <f t="shared" ref="J652:J715" si="293">J640</f>
        <v>0.83880426898290006</v>
      </c>
      <c r="K652" s="323"/>
      <c r="L652" s="323"/>
    </row>
    <row r="653" spans="1:12" x14ac:dyDescent="0.2">
      <c r="A653" s="45">
        <f t="shared" si="273"/>
        <v>2058</v>
      </c>
      <c r="B653" s="45">
        <f t="shared" si="274"/>
        <v>4</v>
      </c>
      <c r="C653" s="164">
        <f t="shared" si="275"/>
        <v>107871.8828505897</v>
      </c>
      <c r="D653" s="164">
        <f t="shared" ref="D653" si="294">D641*D641/D629</f>
        <v>102901.45772978994</v>
      </c>
      <c r="E653" s="306">
        <f t="shared" si="283"/>
        <v>107871.8828505897</v>
      </c>
      <c r="F653" s="173">
        <f t="shared" si="277"/>
        <v>158.89381012452759</v>
      </c>
      <c r="G653" s="164">
        <f t="shared" si="278"/>
        <v>164.77510109014733</v>
      </c>
      <c r="H653" s="14"/>
      <c r="I653" s="1"/>
      <c r="J653" s="172">
        <f t="shared" si="293"/>
        <v>0.96430716214580181</v>
      </c>
      <c r="K653" s="323"/>
      <c r="L653" s="323"/>
    </row>
    <row r="654" spans="1:12" x14ac:dyDescent="0.2">
      <c r="A654" s="45">
        <f t="shared" si="273"/>
        <v>2058</v>
      </c>
      <c r="B654" s="45">
        <f t="shared" si="274"/>
        <v>5</v>
      </c>
      <c r="C654" s="164">
        <f t="shared" si="275"/>
        <v>123377.32864979442</v>
      </c>
      <c r="D654" s="164">
        <f t="shared" ref="D654" si="295">D642*D642/D630</f>
        <v>107871.8828505897</v>
      </c>
      <c r="E654" s="306">
        <f t="shared" si="283"/>
        <v>123377.32864979442</v>
      </c>
      <c r="F654" s="173">
        <f t="shared" si="277"/>
        <v>172.00535360011173</v>
      </c>
      <c r="G654" s="164">
        <f t="shared" si="278"/>
        <v>180.955869401223</v>
      </c>
      <c r="H654" s="14"/>
      <c r="I654" s="1"/>
      <c r="J654" s="172">
        <f t="shared" si="293"/>
        <v>0.95053757675433115</v>
      </c>
      <c r="K654" s="323"/>
      <c r="L654" s="323"/>
    </row>
    <row r="655" spans="1:12" x14ac:dyDescent="0.2">
      <c r="A655" s="45">
        <f t="shared" si="273"/>
        <v>2058</v>
      </c>
      <c r="B655" s="45">
        <f t="shared" si="274"/>
        <v>6</v>
      </c>
      <c r="C655" s="164">
        <f t="shared" si="275"/>
        <v>134336.56414217176</v>
      </c>
      <c r="D655" s="164">
        <f t="shared" ref="D655" si="296">D643*D643/D631</f>
        <v>123377.32864979442</v>
      </c>
      <c r="E655" s="306">
        <f t="shared" si="283"/>
        <v>134336.56414217176</v>
      </c>
      <c r="F655" s="173">
        <f t="shared" si="277"/>
        <v>172.65926396624494</v>
      </c>
      <c r="G655" s="164">
        <f t="shared" si="278"/>
        <v>184.72875728506341</v>
      </c>
      <c r="H655" s="14"/>
      <c r="I655" s="1"/>
      <c r="J655" s="172">
        <f t="shared" si="293"/>
        <v>0.93466370100572116</v>
      </c>
      <c r="K655" s="323"/>
      <c r="L655" s="323"/>
    </row>
    <row r="656" spans="1:12" x14ac:dyDescent="0.2">
      <c r="A656" s="45">
        <f t="shared" si="273"/>
        <v>2058</v>
      </c>
      <c r="B656" s="45">
        <f t="shared" si="274"/>
        <v>7</v>
      </c>
      <c r="C656" s="164">
        <f t="shared" si="275"/>
        <v>146447.7790906349</v>
      </c>
      <c r="D656" s="164">
        <f t="shared" ref="D656" si="297">D644*D644/D632</f>
        <v>134336.56414217176</v>
      </c>
      <c r="E656" s="306">
        <f t="shared" si="283"/>
        <v>146447.7790906349</v>
      </c>
      <c r="F656" s="173">
        <f t="shared" si="277"/>
        <v>191.35849215686392</v>
      </c>
      <c r="G656" s="164">
        <f t="shared" si="278"/>
        <v>194.75995442541517</v>
      </c>
      <c r="H656" s="14"/>
      <c r="I656" s="1"/>
      <c r="J656" s="172">
        <f t="shared" si="293"/>
        <v>0.98253510441308978</v>
      </c>
      <c r="K656" s="323"/>
      <c r="L656" s="323"/>
    </row>
    <row r="657" spans="1:12" x14ac:dyDescent="0.2">
      <c r="A657" s="45">
        <f t="shared" si="273"/>
        <v>2058</v>
      </c>
      <c r="B657" s="45">
        <f t="shared" si="274"/>
        <v>8</v>
      </c>
      <c r="C657" s="164">
        <f t="shared" si="275"/>
        <v>145323.49835467816</v>
      </c>
      <c r="D657" s="164">
        <f t="shared" ref="D657" si="298">D645*D645/D633</f>
        <v>146447.7790906349</v>
      </c>
      <c r="E657" s="306">
        <f t="shared" si="283"/>
        <v>145323.49835467816</v>
      </c>
      <c r="F657" s="173">
        <f t="shared" si="277"/>
        <v>189.88916522491272</v>
      </c>
      <c r="G657" s="164">
        <f t="shared" si="278"/>
        <v>192.92976840881678</v>
      </c>
      <c r="H657" s="14"/>
      <c r="I657" s="1"/>
      <c r="J657" s="172">
        <f t="shared" si="293"/>
        <v>0.98423984432790557</v>
      </c>
      <c r="K657" s="323"/>
      <c r="L657" s="323"/>
    </row>
    <row r="658" spans="1:12" x14ac:dyDescent="0.2">
      <c r="A658" s="45">
        <f t="shared" si="273"/>
        <v>2058</v>
      </c>
      <c r="B658" s="45">
        <f t="shared" si="274"/>
        <v>9</v>
      </c>
      <c r="C658" s="164">
        <f t="shared" si="275"/>
        <v>124455.95267499531</v>
      </c>
      <c r="D658" s="164">
        <f t="shared" ref="D658" si="299">D646*D646/D634</f>
        <v>145323.49835467816</v>
      </c>
      <c r="E658" s="306">
        <f t="shared" si="283"/>
        <v>124455.95267499531</v>
      </c>
      <c r="F658" s="173">
        <f t="shared" si="277"/>
        <v>176.27327081023665</v>
      </c>
      <c r="G658" s="164">
        <f t="shared" si="278"/>
        <v>182.06557925864701</v>
      </c>
      <c r="H658" s="14"/>
      <c r="I658" s="1"/>
      <c r="J658" s="172">
        <f t="shared" si="293"/>
        <v>0.9681855929495512</v>
      </c>
      <c r="K658" s="323"/>
      <c r="L658" s="323"/>
    </row>
    <row r="659" spans="1:12" x14ac:dyDescent="0.2">
      <c r="A659" s="45">
        <f t="shared" si="273"/>
        <v>2058</v>
      </c>
      <c r="B659" s="45">
        <f t="shared" si="274"/>
        <v>10</v>
      </c>
      <c r="C659" s="164">
        <f t="shared" si="275"/>
        <v>114945.10949533604</v>
      </c>
      <c r="D659" s="164">
        <f t="shared" ref="D659" si="300">D647*D647/D635</f>
        <v>124455.95267499531</v>
      </c>
      <c r="E659" s="306">
        <f t="shared" si="283"/>
        <v>114945.10949533604</v>
      </c>
      <c r="F659" s="173">
        <f t="shared" si="277"/>
        <v>162.04052108602309</v>
      </c>
      <c r="G659" s="164">
        <f t="shared" si="278"/>
        <v>164.47363270770396</v>
      </c>
      <c r="H659" s="14"/>
      <c r="I659" s="1"/>
      <c r="J659" s="172">
        <f t="shared" si="293"/>
        <v>0.98520667670784112</v>
      </c>
      <c r="K659" s="323"/>
      <c r="L659" s="323"/>
    </row>
    <row r="660" spans="1:12" x14ac:dyDescent="0.2">
      <c r="A660" s="45">
        <f t="shared" si="273"/>
        <v>2058</v>
      </c>
      <c r="B660" s="45">
        <f t="shared" si="274"/>
        <v>11</v>
      </c>
      <c r="C660" s="164">
        <f t="shared" si="275"/>
        <v>94905.351884384014</v>
      </c>
      <c r="D660" s="164">
        <f t="shared" ref="D660" si="301">D648*D648/D636</f>
        <v>114945.10949533604</v>
      </c>
      <c r="E660" s="306">
        <f t="shared" si="283"/>
        <v>94905.351884384014</v>
      </c>
      <c r="F660" s="173">
        <f t="shared" si="277"/>
        <v>143.94729896245539</v>
      </c>
      <c r="G660" s="164">
        <f t="shared" si="278"/>
        <v>146.91155425884773</v>
      </c>
      <c r="H660" s="14"/>
      <c r="I660" s="1"/>
      <c r="J660" s="172">
        <f t="shared" si="293"/>
        <v>0.97982285796820623</v>
      </c>
      <c r="K660" s="323"/>
      <c r="L660" s="323"/>
    </row>
    <row r="661" spans="1:12" x14ac:dyDescent="0.2">
      <c r="A661" s="45">
        <f t="shared" si="273"/>
        <v>2058</v>
      </c>
      <c r="B661" s="45">
        <f t="shared" si="274"/>
        <v>12</v>
      </c>
      <c r="C661" s="164">
        <f t="shared" si="275"/>
        <v>97670.537716319508</v>
      </c>
      <c r="D661" s="164">
        <f t="shared" ref="D661" si="302">D649*D649/D637</f>
        <v>94905.351884384014</v>
      </c>
      <c r="E661" s="306">
        <f t="shared" si="283"/>
        <v>97670.537716319508</v>
      </c>
      <c r="F661" s="173">
        <f t="shared" si="277"/>
        <v>138.49672677711766</v>
      </c>
      <c r="G661" s="164">
        <f t="shared" si="278"/>
        <v>152.49702199539715</v>
      </c>
      <c r="H661" s="14"/>
      <c r="I661" s="1"/>
      <c r="J661" s="172">
        <f t="shared" si="293"/>
        <v>0.90819299265593478</v>
      </c>
      <c r="K661" s="323"/>
      <c r="L661" s="323"/>
    </row>
    <row r="662" spans="1:12" x14ac:dyDescent="0.2">
      <c r="A662" s="45">
        <f t="shared" si="273"/>
        <v>2059</v>
      </c>
      <c r="B662" s="45">
        <f t="shared" si="274"/>
        <v>1</v>
      </c>
      <c r="C662" s="164">
        <f t="shared" si="275"/>
        <v>97697.431781846259</v>
      </c>
      <c r="D662" s="164">
        <f t="shared" ref="D662" si="303">D650*D650/D638</f>
        <v>97670.537716319508</v>
      </c>
      <c r="E662" s="306">
        <f t="shared" si="283"/>
        <v>97697.431781846259</v>
      </c>
      <c r="F662" s="173">
        <f t="shared" si="277"/>
        <v>130.22642061055387</v>
      </c>
      <c r="G662" s="164">
        <f t="shared" si="278"/>
        <v>152.29975317891862</v>
      </c>
      <c r="H662" s="14"/>
      <c r="I662" s="1"/>
      <c r="J662" s="172">
        <f t="shared" si="293"/>
        <v>0.85506652435323738</v>
      </c>
      <c r="K662" s="323"/>
      <c r="L662" s="323"/>
    </row>
    <row r="663" spans="1:12" x14ac:dyDescent="0.2">
      <c r="A663" s="45">
        <f t="shared" si="273"/>
        <v>2059</v>
      </c>
      <c r="B663" s="45">
        <f t="shared" si="274"/>
        <v>2</v>
      </c>
      <c r="C663" s="164">
        <f t="shared" si="275"/>
        <v>92534.431199780272</v>
      </c>
      <c r="D663" s="164">
        <f t="shared" ref="D663" si="304">D651*D651/D639</f>
        <v>97697.431781846259</v>
      </c>
      <c r="E663" s="306">
        <f t="shared" si="283"/>
        <v>92534.431199780272</v>
      </c>
      <c r="F663" s="173">
        <f t="shared" si="277"/>
        <v>143.07317928111738</v>
      </c>
      <c r="G663" s="164">
        <f t="shared" si="278"/>
        <v>150.60322001892857</v>
      </c>
      <c r="H663" s="14"/>
      <c r="I663" s="1"/>
      <c r="J663" s="172">
        <f t="shared" si="293"/>
        <v>0.95000079854292108</v>
      </c>
      <c r="K663" s="323"/>
      <c r="L663" s="323"/>
    </row>
    <row r="664" spans="1:12" x14ac:dyDescent="0.2">
      <c r="A664" s="45">
        <f t="shared" si="273"/>
        <v>2059</v>
      </c>
      <c r="B664" s="45">
        <f t="shared" si="274"/>
        <v>3</v>
      </c>
      <c r="C664" s="164">
        <f t="shared" si="275"/>
        <v>104198.92275125148</v>
      </c>
      <c r="D664" s="164">
        <f t="shared" ref="D664" si="305">D652*D652/D640</f>
        <v>92534.431199780272</v>
      </c>
      <c r="E664" s="306">
        <f t="shared" si="283"/>
        <v>104198.92275125148</v>
      </c>
      <c r="F664" s="173">
        <f t="shared" si="277"/>
        <v>133.71555057488257</v>
      </c>
      <c r="G664" s="164">
        <f t="shared" si="278"/>
        <v>159.4121006763838</v>
      </c>
      <c r="H664" s="14"/>
      <c r="I664" s="1"/>
      <c r="J664" s="172">
        <f t="shared" si="293"/>
        <v>0.83880426898290006</v>
      </c>
      <c r="K664" s="323"/>
      <c r="L664" s="323"/>
    </row>
    <row r="665" spans="1:12" x14ac:dyDescent="0.2">
      <c r="A665" s="45">
        <f t="shared" si="273"/>
        <v>2059</v>
      </c>
      <c r="B665" s="45">
        <f t="shared" si="274"/>
        <v>4</v>
      </c>
      <c r="C665" s="164">
        <f t="shared" si="275"/>
        <v>109232.01902247329</v>
      </c>
      <c r="D665" s="164">
        <f t="shared" ref="D665" si="306">D653*D653/D641</f>
        <v>104198.92275125148</v>
      </c>
      <c r="E665" s="306">
        <f t="shared" si="283"/>
        <v>109232.01902247329</v>
      </c>
      <c r="F665" s="173">
        <f t="shared" si="277"/>
        <v>159.70416855616264</v>
      </c>
      <c r="G665" s="164">
        <f t="shared" si="278"/>
        <v>165.61545410570704</v>
      </c>
      <c r="H665" s="14"/>
      <c r="I665" s="1"/>
      <c r="J665" s="172">
        <f t="shared" si="293"/>
        <v>0.96430716214580181</v>
      </c>
      <c r="K665" s="323"/>
      <c r="L665" s="323"/>
    </row>
    <row r="666" spans="1:12" x14ac:dyDescent="0.2">
      <c r="A666" s="45">
        <f t="shared" si="273"/>
        <v>2059</v>
      </c>
      <c r="B666" s="45">
        <f t="shared" si="274"/>
        <v>5</v>
      </c>
      <c r="C666" s="164">
        <f t="shared" si="275"/>
        <v>124932.97005562199</v>
      </c>
      <c r="D666" s="164">
        <f t="shared" ref="D666" si="307">D654*D654/D642</f>
        <v>109232.01902247329</v>
      </c>
      <c r="E666" s="306">
        <f t="shared" si="283"/>
        <v>124932.97005562199</v>
      </c>
      <c r="F666" s="173">
        <f t="shared" si="277"/>
        <v>172.8825809034723</v>
      </c>
      <c r="G666" s="164">
        <f t="shared" si="278"/>
        <v>181.87874433516924</v>
      </c>
      <c r="H666" s="14"/>
      <c r="I666" s="1"/>
      <c r="J666" s="172">
        <f t="shared" si="293"/>
        <v>0.95053757675433115</v>
      </c>
      <c r="K666" s="323"/>
      <c r="L666" s="323"/>
    </row>
    <row r="667" spans="1:12" x14ac:dyDescent="0.2">
      <c r="A667" s="45">
        <f t="shared" si="273"/>
        <v>2059</v>
      </c>
      <c r="B667" s="45">
        <f t="shared" si="274"/>
        <v>6</v>
      </c>
      <c r="C667" s="164">
        <f t="shared" si="275"/>
        <v>136030.38847588998</v>
      </c>
      <c r="D667" s="164">
        <f t="shared" ref="D667" si="308">D655*D655/D643</f>
        <v>124932.97005562199</v>
      </c>
      <c r="E667" s="306">
        <f t="shared" si="283"/>
        <v>136030.38847588998</v>
      </c>
      <c r="F667" s="173">
        <f t="shared" si="277"/>
        <v>173.53982621247278</v>
      </c>
      <c r="G667" s="164">
        <f t="shared" si="278"/>
        <v>185.67087394721722</v>
      </c>
      <c r="H667" s="14"/>
      <c r="I667" s="1"/>
      <c r="J667" s="172">
        <f t="shared" si="293"/>
        <v>0.93466370100572116</v>
      </c>
      <c r="K667" s="323"/>
      <c r="L667" s="323"/>
    </row>
    <row r="668" spans="1:12" x14ac:dyDescent="0.2">
      <c r="A668" s="45">
        <f t="shared" si="273"/>
        <v>2059</v>
      </c>
      <c r="B668" s="45">
        <f t="shared" si="274"/>
        <v>7</v>
      </c>
      <c r="C668" s="164">
        <f t="shared" si="275"/>
        <v>148294.31144336189</v>
      </c>
      <c r="D668" s="164">
        <f t="shared" ref="D668" si="309">D656*D656/D644</f>
        <v>136030.38847588998</v>
      </c>
      <c r="E668" s="306">
        <f t="shared" si="283"/>
        <v>148294.31144336189</v>
      </c>
      <c r="F668" s="173">
        <f t="shared" si="277"/>
        <v>192.3340263792123</v>
      </c>
      <c r="G668" s="164">
        <f t="shared" si="278"/>
        <v>195.75282910029117</v>
      </c>
      <c r="H668" s="14"/>
      <c r="I668" s="1"/>
      <c r="J668" s="172">
        <f t="shared" si="293"/>
        <v>0.98253510441308978</v>
      </c>
      <c r="K668" s="323"/>
      <c r="L668" s="323"/>
    </row>
    <row r="669" spans="1:12" x14ac:dyDescent="0.2">
      <c r="A669" s="45">
        <f t="shared" si="273"/>
        <v>2059</v>
      </c>
      <c r="B669" s="45">
        <f t="shared" si="274"/>
        <v>8</v>
      </c>
      <c r="C669" s="164">
        <f t="shared" si="275"/>
        <v>147155.8548642112</v>
      </c>
      <c r="D669" s="164">
        <f t="shared" ref="D669" si="310">D657*D657/D645</f>
        <v>148294.31144336189</v>
      </c>
      <c r="E669" s="306">
        <f t="shared" si="283"/>
        <v>147155.8548642112</v>
      </c>
      <c r="F669" s="173">
        <f t="shared" si="277"/>
        <v>190.85759996755979</v>
      </c>
      <c r="G669" s="164">
        <f t="shared" si="278"/>
        <v>193.91371022770178</v>
      </c>
      <c r="H669" s="14"/>
      <c r="I669" s="1"/>
      <c r="J669" s="172">
        <f t="shared" si="293"/>
        <v>0.98423984432790557</v>
      </c>
      <c r="K669" s="323"/>
      <c r="L669" s="323"/>
    </row>
    <row r="670" spans="1:12" x14ac:dyDescent="0.2">
      <c r="A670" s="45">
        <f t="shared" si="273"/>
        <v>2059</v>
      </c>
      <c r="B670" s="45">
        <f t="shared" si="274"/>
        <v>9</v>
      </c>
      <c r="C670" s="164">
        <f t="shared" si="275"/>
        <v>126025.19424718479</v>
      </c>
      <c r="D670" s="164">
        <f t="shared" ref="D670" si="311">D658*D658/D646</f>
        <v>147155.8548642112</v>
      </c>
      <c r="E670" s="306">
        <f t="shared" si="283"/>
        <v>126025.19424718479</v>
      </c>
      <c r="F670" s="173">
        <f t="shared" si="277"/>
        <v>177.17226449136882</v>
      </c>
      <c r="G670" s="164">
        <f t="shared" si="278"/>
        <v>182.99411371286607</v>
      </c>
      <c r="H670" s="14"/>
      <c r="I670" s="1"/>
      <c r="J670" s="172">
        <f t="shared" si="293"/>
        <v>0.9681855929495512</v>
      </c>
      <c r="K670" s="323"/>
      <c r="L670" s="323"/>
    </row>
    <row r="671" spans="1:12" x14ac:dyDescent="0.2">
      <c r="A671" s="45">
        <f t="shared" si="273"/>
        <v>2059</v>
      </c>
      <c r="B671" s="45">
        <f t="shared" si="274"/>
        <v>10</v>
      </c>
      <c r="C671" s="164">
        <f t="shared" si="275"/>
        <v>116394.43064440948</v>
      </c>
      <c r="D671" s="164">
        <f t="shared" ref="D671" si="312">D659*D659/D647</f>
        <v>126025.19424718479</v>
      </c>
      <c r="E671" s="306">
        <f t="shared" si="283"/>
        <v>116394.43064440948</v>
      </c>
      <c r="F671" s="173">
        <f t="shared" si="277"/>
        <v>162.866927743562</v>
      </c>
      <c r="G671" s="164">
        <f t="shared" si="278"/>
        <v>165.31244823451343</v>
      </c>
      <c r="H671" s="14"/>
      <c r="I671" s="1"/>
      <c r="J671" s="172">
        <f t="shared" si="293"/>
        <v>0.98520667670784112</v>
      </c>
      <c r="K671" s="323"/>
      <c r="L671" s="323"/>
    </row>
    <row r="672" spans="1:12" x14ac:dyDescent="0.2">
      <c r="A672" s="45">
        <f t="shared" si="273"/>
        <v>2059</v>
      </c>
      <c r="B672" s="45">
        <f t="shared" si="274"/>
        <v>11</v>
      </c>
      <c r="C672" s="164">
        <f t="shared" si="275"/>
        <v>96101.995519334625</v>
      </c>
      <c r="D672" s="164">
        <f t="shared" ref="D672" si="313">D660*D660/D648</f>
        <v>116394.43064440948</v>
      </c>
      <c r="E672" s="306">
        <f t="shared" si="283"/>
        <v>96101.995519334625</v>
      </c>
      <c r="F672" s="173">
        <f t="shared" si="277"/>
        <v>144.68143018716384</v>
      </c>
      <c r="G672" s="164">
        <f t="shared" si="278"/>
        <v>147.6608031855678</v>
      </c>
      <c r="H672" s="14"/>
      <c r="I672" s="1"/>
      <c r="J672" s="172">
        <f t="shared" si="293"/>
        <v>0.97982285796820623</v>
      </c>
      <c r="K672" s="323"/>
      <c r="L672" s="323"/>
    </row>
    <row r="673" spans="1:12" x14ac:dyDescent="0.2">
      <c r="A673" s="45">
        <f t="shared" si="273"/>
        <v>2059</v>
      </c>
      <c r="B673" s="45">
        <f t="shared" si="274"/>
        <v>12</v>
      </c>
      <c r="C673" s="164">
        <f t="shared" si="275"/>
        <v>98902.047056517898</v>
      </c>
      <c r="D673" s="164">
        <f t="shared" ref="D673" si="314">D661*D661/D649</f>
        <v>96101.995519334625</v>
      </c>
      <c r="E673" s="306">
        <f t="shared" si="283"/>
        <v>98902.047056517898</v>
      </c>
      <c r="F673" s="173">
        <f t="shared" si="277"/>
        <v>139.20306008368081</v>
      </c>
      <c r="G673" s="164">
        <f t="shared" si="278"/>
        <v>153.27475680757351</v>
      </c>
      <c r="H673" s="14"/>
      <c r="I673" s="1"/>
      <c r="J673" s="172">
        <f t="shared" si="293"/>
        <v>0.90819299265593478</v>
      </c>
      <c r="K673" s="323"/>
      <c r="L673" s="323"/>
    </row>
    <row r="674" spans="1:12" x14ac:dyDescent="0.2">
      <c r="A674" s="45">
        <f t="shared" si="273"/>
        <v>2060</v>
      </c>
      <c r="B674" s="45">
        <f t="shared" si="274"/>
        <v>1</v>
      </c>
      <c r="C674" s="164">
        <f t="shared" si="275"/>
        <v>98929.280224231188</v>
      </c>
      <c r="D674" s="164">
        <f t="shared" ref="D674" si="315">D662*D662/D650</f>
        <v>98902.047056517898</v>
      </c>
      <c r="E674" s="306">
        <f t="shared" si="283"/>
        <v>98929.280224231188</v>
      </c>
      <c r="F674" s="173">
        <f t="shared" si="277"/>
        <v>130.89057535566769</v>
      </c>
      <c r="G674" s="164">
        <f t="shared" si="278"/>
        <v>153.0764819201311</v>
      </c>
      <c r="H674" s="14"/>
      <c r="I674" s="1"/>
      <c r="J674" s="172">
        <f t="shared" si="293"/>
        <v>0.85506652435323738</v>
      </c>
      <c r="K674" s="323"/>
      <c r="L674" s="323"/>
    </row>
    <row r="675" spans="1:12" x14ac:dyDescent="0.2">
      <c r="A675" s="45">
        <f t="shared" si="273"/>
        <v>2060</v>
      </c>
      <c r="B675" s="45">
        <f t="shared" si="274"/>
        <v>2</v>
      </c>
      <c r="C675" s="164">
        <f t="shared" si="275"/>
        <v>93701.180344168795</v>
      </c>
      <c r="D675" s="164">
        <f t="shared" ref="D675" si="316">D663*D663/D651</f>
        <v>98929.280224231188</v>
      </c>
      <c r="E675" s="306">
        <f t="shared" si="283"/>
        <v>93701.180344168795</v>
      </c>
      <c r="F675" s="173">
        <f t="shared" si="277"/>
        <v>143.80285249545113</v>
      </c>
      <c r="G675" s="164">
        <f t="shared" si="278"/>
        <v>151.37129644102515</v>
      </c>
      <c r="H675" s="14"/>
      <c r="I675" s="1"/>
      <c r="J675" s="172">
        <f t="shared" si="293"/>
        <v>0.95000079854292108</v>
      </c>
      <c r="K675" s="323"/>
      <c r="L675" s="323"/>
    </row>
    <row r="676" spans="1:12" x14ac:dyDescent="0.2">
      <c r="A676" s="45">
        <f t="shared" si="273"/>
        <v>2060</v>
      </c>
      <c r="B676" s="45">
        <f t="shared" si="274"/>
        <v>3</v>
      </c>
      <c r="C676" s="164">
        <f t="shared" si="275"/>
        <v>105512.7472638131</v>
      </c>
      <c r="D676" s="164">
        <f t="shared" ref="D676" si="317">D664*D664/D652</f>
        <v>93701.180344168795</v>
      </c>
      <c r="E676" s="306">
        <f t="shared" si="283"/>
        <v>105512.7472638131</v>
      </c>
      <c r="F676" s="173">
        <f t="shared" si="277"/>
        <v>134.39749988281451</v>
      </c>
      <c r="G676" s="164">
        <f t="shared" si="278"/>
        <v>160.22510238983338</v>
      </c>
      <c r="H676" s="14"/>
      <c r="I676" s="1"/>
      <c r="J676" s="172">
        <f t="shared" si="293"/>
        <v>0.83880426898290006</v>
      </c>
      <c r="K676" s="323"/>
      <c r="L676" s="323"/>
    </row>
    <row r="677" spans="1:12" x14ac:dyDescent="0.2">
      <c r="A677" s="45">
        <f t="shared" si="273"/>
        <v>2060</v>
      </c>
      <c r="B677" s="45">
        <f t="shared" si="274"/>
        <v>4</v>
      </c>
      <c r="C677" s="164">
        <f t="shared" si="275"/>
        <v>110609.3048941413</v>
      </c>
      <c r="D677" s="164">
        <f t="shared" ref="D677" si="318">D665*D665/D653</f>
        <v>105512.7472638131</v>
      </c>
      <c r="E677" s="306">
        <f t="shared" si="283"/>
        <v>110609.3048941413</v>
      </c>
      <c r="F677" s="173">
        <f t="shared" si="277"/>
        <v>160.51865981579905</v>
      </c>
      <c r="G677" s="164">
        <f t="shared" si="278"/>
        <v>166.46009292164612</v>
      </c>
      <c r="H677" s="14"/>
      <c r="I677" s="1"/>
      <c r="J677" s="172">
        <f t="shared" si="293"/>
        <v>0.96430716214580181</v>
      </c>
      <c r="K677" s="323"/>
      <c r="L677" s="323"/>
    </row>
    <row r="678" spans="1:12" x14ac:dyDescent="0.2">
      <c r="A678" s="45">
        <f t="shared" si="273"/>
        <v>2060</v>
      </c>
      <c r="B678" s="45">
        <f t="shared" si="274"/>
        <v>5</v>
      </c>
      <c r="C678" s="164">
        <f t="shared" si="275"/>
        <v>126508.22624975799</v>
      </c>
      <c r="D678" s="164">
        <f t="shared" ref="D678" si="319">D666*D666/D654</f>
        <v>110609.3048941413</v>
      </c>
      <c r="E678" s="306">
        <f t="shared" si="283"/>
        <v>126508.22624975799</v>
      </c>
      <c r="F678" s="173">
        <f t="shared" si="277"/>
        <v>173.76428206608</v>
      </c>
      <c r="G678" s="164">
        <f t="shared" si="278"/>
        <v>182.80632593127859</v>
      </c>
      <c r="H678" s="14"/>
      <c r="I678" s="1"/>
      <c r="J678" s="172">
        <f t="shared" si="293"/>
        <v>0.95053757675433115</v>
      </c>
      <c r="K678" s="323"/>
      <c r="L678" s="323"/>
    </row>
    <row r="679" spans="1:12" x14ac:dyDescent="0.2">
      <c r="A679" s="45">
        <f t="shared" si="273"/>
        <v>2060</v>
      </c>
      <c r="B679" s="45">
        <f t="shared" si="274"/>
        <v>6</v>
      </c>
      <c r="C679" s="164">
        <f t="shared" si="275"/>
        <v>137745.5699203235</v>
      </c>
      <c r="D679" s="164">
        <f t="shared" ref="D679" si="320">D667*D667/D655</f>
        <v>126508.22624975799</v>
      </c>
      <c r="E679" s="306">
        <f t="shared" si="283"/>
        <v>137745.5699203235</v>
      </c>
      <c r="F679" s="173">
        <f t="shared" si="277"/>
        <v>174.42487932615637</v>
      </c>
      <c r="G679" s="164">
        <f t="shared" si="278"/>
        <v>186.61779540434802</v>
      </c>
      <c r="H679" s="14"/>
      <c r="I679" s="1"/>
      <c r="J679" s="172">
        <f t="shared" si="293"/>
        <v>0.93466370100572116</v>
      </c>
      <c r="K679" s="323"/>
      <c r="L679" s="323"/>
    </row>
    <row r="680" spans="1:12" x14ac:dyDescent="0.2">
      <c r="A680" s="45">
        <f t="shared" si="273"/>
        <v>2060</v>
      </c>
      <c r="B680" s="45">
        <f t="shared" si="274"/>
        <v>7</v>
      </c>
      <c r="C680" s="164">
        <f t="shared" si="275"/>
        <v>150164.12637333819</v>
      </c>
      <c r="D680" s="164">
        <f t="shared" ref="D680" si="321">D668*D668/D656</f>
        <v>137745.5699203235</v>
      </c>
      <c r="E680" s="306">
        <f t="shared" si="283"/>
        <v>150164.12637333819</v>
      </c>
      <c r="F680" s="173">
        <f t="shared" si="277"/>
        <v>193.31453381705921</v>
      </c>
      <c r="G680" s="164">
        <f t="shared" si="278"/>
        <v>196.75076539126229</v>
      </c>
      <c r="H680" s="14"/>
      <c r="I680" s="1"/>
      <c r="J680" s="172">
        <f t="shared" si="293"/>
        <v>0.98253510441308978</v>
      </c>
      <c r="K680" s="323"/>
      <c r="L680" s="323"/>
    </row>
    <row r="681" spans="1:12" x14ac:dyDescent="0.2">
      <c r="A681" s="45">
        <f t="shared" si="273"/>
        <v>2060</v>
      </c>
      <c r="B681" s="45">
        <f t="shared" si="274"/>
        <v>8</v>
      </c>
      <c r="C681" s="164">
        <f t="shared" si="275"/>
        <v>149011.31521046744</v>
      </c>
      <c r="D681" s="164">
        <f t="shared" ref="D681" si="322">D669*D669/D657</f>
        <v>150164.12637333819</v>
      </c>
      <c r="E681" s="306">
        <f t="shared" si="283"/>
        <v>149011.31521046744</v>
      </c>
      <c r="F681" s="173">
        <f t="shared" si="277"/>
        <v>191.83097372739439</v>
      </c>
      <c r="G681" s="164">
        <f t="shared" si="278"/>
        <v>194.9026701498631</v>
      </c>
      <c r="H681" s="14"/>
      <c r="I681" s="1"/>
      <c r="J681" s="172">
        <f t="shared" si="293"/>
        <v>0.98423984432790557</v>
      </c>
      <c r="K681" s="323"/>
      <c r="L681" s="323"/>
    </row>
    <row r="682" spans="1:12" x14ac:dyDescent="0.2">
      <c r="A682" s="45">
        <f t="shared" si="273"/>
        <v>2060</v>
      </c>
      <c r="B682" s="45">
        <f t="shared" si="274"/>
        <v>9</v>
      </c>
      <c r="C682" s="164">
        <f t="shared" si="275"/>
        <v>127614.22208960851</v>
      </c>
      <c r="D682" s="164">
        <f t="shared" ref="D682" si="323">D670*D670/D658</f>
        <v>149011.31521046744</v>
      </c>
      <c r="E682" s="306">
        <f t="shared" si="283"/>
        <v>127614.22208960851</v>
      </c>
      <c r="F682" s="173">
        <f t="shared" si="277"/>
        <v>178.07584304027478</v>
      </c>
      <c r="G682" s="164">
        <f t="shared" si="278"/>
        <v>183.92738369280164</v>
      </c>
      <c r="H682" s="14"/>
      <c r="I682" s="1"/>
      <c r="J682" s="172">
        <f t="shared" si="293"/>
        <v>0.9681855929495512</v>
      </c>
      <c r="K682" s="323"/>
      <c r="L682" s="323"/>
    </row>
    <row r="683" spans="1:12" x14ac:dyDescent="0.2">
      <c r="A683" s="45">
        <f t="shared" si="273"/>
        <v>2060</v>
      </c>
      <c r="B683" s="45">
        <f t="shared" si="274"/>
        <v>10</v>
      </c>
      <c r="C683" s="164">
        <f t="shared" si="275"/>
        <v>117862.0260097795</v>
      </c>
      <c r="D683" s="164">
        <f t="shared" ref="D683" si="324">D671*D671/D659</f>
        <v>127614.22208960851</v>
      </c>
      <c r="E683" s="306">
        <f t="shared" si="283"/>
        <v>117862.0260097795</v>
      </c>
      <c r="F683" s="173">
        <f t="shared" si="277"/>
        <v>163.69754907505435</v>
      </c>
      <c r="G683" s="164">
        <f t="shared" si="278"/>
        <v>166.15554172050963</v>
      </c>
      <c r="H683" s="14"/>
      <c r="I683" s="1"/>
      <c r="J683" s="172">
        <f t="shared" si="293"/>
        <v>0.98520667670784112</v>
      </c>
      <c r="K683" s="323"/>
      <c r="L683" s="323"/>
    </row>
    <row r="684" spans="1:12" x14ac:dyDescent="0.2">
      <c r="A684" s="45">
        <f t="shared" si="273"/>
        <v>2060</v>
      </c>
      <c r="B684" s="45">
        <f t="shared" si="274"/>
        <v>11</v>
      </c>
      <c r="C684" s="164">
        <f t="shared" si="275"/>
        <v>97313.727407588507</v>
      </c>
      <c r="D684" s="164">
        <f t="shared" ref="D684" si="325">D672*D672/D660</f>
        <v>117862.0260097795</v>
      </c>
      <c r="E684" s="306">
        <f t="shared" si="283"/>
        <v>97313.727407588507</v>
      </c>
      <c r="F684" s="173">
        <f t="shared" si="277"/>
        <v>145.41930548111833</v>
      </c>
      <c r="G684" s="164">
        <f t="shared" si="278"/>
        <v>148.41387328181415</v>
      </c>
      <c r="H684" s="14"/>
      <c r="I684" s="1"/>
      <c r="J684" s="172">
        <f t="shared" si="293"/>
        <v>0.97982285796820623</v>
      </c>
      <c r="K684" s="323"/>
      <c r="L684" s="323"/>
    </row>
    <row r="685" spans="1:12" x14ac:dyDescent="0.2">
      <c r="A685" s="45">
        <f t="shared" si="273"/>
        <v>2060</v>
      </c>
      <c r="B685" s="45">
        <f t="shared" si="274"/>
        <v>12</v>
      </c>
      <c r="C685" s="164">
        <f t="shared" si="275"/>
        <v>100149.0842651038</v>
      </c>
      <c r="D685" s="164">
        <f t="shared" ref="D685" si="326">D673*D673/D661</f>
        <v>97313.727407588507</v>
      </c>
      <c r="E685" s="306">
        <f t="shared" si="283"/>
        <v>100149.0842651038</v>
      </c>
      <c r="F685" s="173">
        <f t="shared" si="277"/>
        <v>139.91299569010741</v>
      </c>
      <c r="G685" s="164">
        <f t="shared" si="278"/>
        <v>154.05645806729197</v>
      </c>
      <c r="H685" s="14"/>
      <c r="I685" s="1"/>
      <c r="J685" s="172">
        <f t="shared" si="293"/>
        <v>0.90819299265593478</v>
      </c>
      <c r="K685" s="323"/>
      <c r="L685" s="323"/>
    </row>
    <row r="686" spans="1:12" x14ac:dyDescent="0.2">
      <c r="A686" s="45">
        <f t="shared" si="273"/>
        <v>2061</v>
      </c>
      <c r="B686" s="45">
        <f t="shared" si="274"/>
        <v>1</v>
      </c>
      <c r="C686" s="164">
        <f t="shared" si="275"/>
        <v>100176.66081067896</v>
      </c>
      <c r="D686" s="164">
        <f t="shared" ref="D686" si="327">D674*D674/D662</f>
        <v>100149.0842651038</v>
      </c>
      <c r="E686" s="306">
        <f t="shared" si="283"/>
        <v>100176.66081067896</v>
      </c>
      <c r="F686" s="173">
        <f t="shared" si="277"/>
        <v>131.5581172899816</v>
      </c>
      <c r="G686" s="164">
        <f t="shared" si="278"/>
        <v>153.85717197792377</v>
      </c>
      <c r="H686" s="14"/>
      <c r="I686" s="1"/>
      <c r="J686" s="172">
        <f t="shared" si="293"/>
        <v>0.85506652435323738</v>
      </c>
      <c r="K686" s="323"/>
      <c r="L686" s="323"/>
    </row>
    <row r="687" spans="1:12" x14ac:dyDescent="0.2">
      <c r="A687" s="45">
        <f t="shared" si="273"/>
        <v>2061</v>
      </c>
      <c r="B687" s="45">
        <f t="shared" si="274"/>
        <v>2</v>
      </c>
      <c r="C687" s="164">
        <f t="shared" si="275"/>
        <v>94882.640807882242</v>
      </c>
      <c r="D687" s="164">
        <f t="shared" ref="D687" si="328">D675*D675/D663</f>
        <v>100176.66081067896</v>
      </c>
      <c r="E687" s="306">
        <f t="shared" si="283"/>
        <v>94882.640807882242</v>
      </c>
      <c r="F687" s="173">
        <f t="shared" si="277"/>
        <v>144.53624704317795</v>
      </c>
      <c r="G687" s="164">
        <f t="shared" si="278"/>
        <v>152.14329005287442</v>
      </c>
      <c r="H687" s="14"/>
      <c r="I687" s="1"/>
      <c r="J687" s="172">
        <f t="shared" si="293"/>
        <v>0.95000079854292108</v>
      </c>
      <c r="K687" s="323"/>
      <c r="L687" s="323"/>
    </row>
    <row r="688" spans="1:12" x14ac:dyDescent="0.2">
      <c r="A688" s="45">
        <f t="shared" si="273"/>
        <v>2061</v>
      </c>
      <c r="B688" s="45">
        <f t="shared" si="274"/>
        <v>3</v>
      </c>
      <c r="C688" s="164">
        <f t="shared" si="275"/>
        <v>106843.13754120444</v>
      </c>
      <c r="D688" s="164">
        <f t="shared" ref="D688" si="329">D676*D676/D664</f>
        <v>94882.640807882242</v>
      </c>
      <c r="E688" s="306">
        <f t="shared" si="283"/>
        <v>106843.13754120444</v>
      </c>
      <c r="F688" s="173">
        <f t="shared" si="277"/>
        <v>135.08292713221687</v>
      </c>
      <c r="G688" s="164">
        <f t="shared" si="278"/>
        <v>161.04225041202156</v>
      </c>
      <c r="H688" s="14"/>
      <c r="I688" s="1"/>
      <c r="J688" s="172">
        <f t="shared" si="293"/>
        <v>0.83880426898290006</v>
      </c>
      <c r="K688" s="323"/>
      <c r="L688" s="323"/>
    </row>
    <row r="689" spans="1:12" x14ac:dyDescent="0.2">
      <c r="A689" s="45">
        <f t="shared" si="273"/>
        <v>2061</v>
      </c>
      <c r="B689" s="45">
        <f t="shared" si="274"/>
        <v>4</v>
      </c>
      <c r="C689" s="164">
        <f t="shared" si="275"/>
        <v>112003.95670291521</v>
      </c>
      <c r="D689" s="164">
        <f t="shared" ref="D689" si="330">D677*D677/D665</f>
        <v>106843.13754120444</v>
      </c>
      <c r="E689" s="306">
        <f t="shared" si="283"/>
        <v>112003.95670291521</v>
      </c>
      <c r="F689" s="173">
        <f t="shared" si="277"/>
        <v>161.33730498085959</v>
      </c>
      <c r="G689" s="164">
        <f t="shared" si="278"/>
        <v>167.30903939554648</v>
      </c>
      <c r="H689" s="14"/>
      <c r="I689" s="1"/>
      <c r="J689" s="172">
        <f t="shared" si="293"/>
        <v>0.96430716214580181</v>
      </c>
      <c r="K689" s="323"/>
      <c r="L689" s="323"/>
    </row>
    <row r="690" spans="1:12" x14ac:dyDescent="0.2">
      <c r="A690" s="45">
        <f t="shared" si="273"/>
        <v>2061</v>
      </c>
      <c r="B690" s="45">
        <f t="shared" si="274"/>
        <v>5</v>
      </c>
      <c r="C690" s="164">
        <f t="shared" si="275"/>
        <v>128103.34455135897</v>
      </c>
      <c r="D690" s="164">
        <f t="shared" ref="D690" si="331">D678*D678/D666</f>
        <v>112003.95670291521</v>
      </c>
      <c r="E690" s="306">
        <f t="shared" si="283"/>
        <v>128103.34455135897</v>
      </c>
      <c r="F690" s="173">
        <f t="shared" si="277"/>
        <v>174.65047990461701</v>
      </c>
      <c r="G690" s="164">
        <f t="shared" si="278"/>
        <v>183.73863819352812</v>
      </c>
      <c r="H690" s="14"/>
      <c r="I690" s="1"/>
      <c r="J690" s="172">
        <f t="shared" si="293"/>
        <v>0.95053757675433115</v>
      </c>
      <c r="K690" s="323"/>
      <c r="L690" s="323"/>
    </row>
    <row r="691" spans="1:12" x14ac:dyDescent="0.2">
      <c r="A691" s="45">
        <f t="shared" si="273"/>
        <v>2061</v>
      </c>
      <c r="B691" s="45">
        <f t="shared" si="274"/>
        <v>6</v>
      </c>
      <c r="C691" s="164">
        <f t="shared" si="275"/>
        <v>139482.37776324261</v>
      </c>
      <c r="D691" s="164">
        <f t="shared" ref="D691" si="332">D679*D679/D667</f>
        <v>128103.34455135897</v>
      </c>
      <c r="E691" s="306">
        <f t="shared" si="283"/>
        <v>139482.37776324261</v>
      </c>
      <c r="F691" s="173">
        <f t="shared" si="277"/>
        <v>175.31444621071978</v>
      </c>
      <c r="G691" s="164">
        <f t="shared" si="278"/>
        <v>187.56954616091019</v>
      </c>
      <c r="H691" s="14"/>
      <c r="I691" s="1"/>
      <c r="J691" s="172">
        <f t="shared" si="293"/>
        <v>0.93466370100572116</v>
      </c>
      <c r="K691" s="323"/>
      <c r="L691" s="323"/>
    </row>
    <row r="692" spans="1:12" x14ac:dyDescent="0.2">
      <c r="A692" s="45">
        <f t="shared" si="273"/>
        <v>2061</v>
      </c>
      <c r="B692" s="45">
        <f t="shared" si="274"/>
        <v>7</v>
      </c>
      <c r="C692" s="164">
        <f t="shared" si="275"/>
        <v>152057.51744617752</v>
      </c>
      <c r="D692" s="164">
        <f t="shared" ref="D692" si="333">D680*D680/D668</f>
        <v>139482.37776324261</v>
      </c>
      <c r="E692" s="306">
        <f t="shared" si="283"/>
        <v>152057.51744617752</v>
      </c>
      <c r="F692" s="173">
        <f t="shared" si="277"/>
        <v>194.3000398235618</v>
      </c>
      <c r="G692" s="164">
        <f t="shared" si="278"/>
        <v>197.75378910214667</v>
      </c>
      <c r="H692" s="14"/>
      <c r="I692" s="1"/>
      <c r="J692" s="172">
        <f t="shared" si="293"/>
        <v>0.98253510441308978</v>
      </c>
      <c r="K692" s="323"/>
      <c r="L692" s="323"/>
    </row>
    <row r="693" spans="1:12" x14ac:dyDescent="0.2">
      <c r="A693" s="45">
        <f t="shared" si="273"/>
        <v>2061</v>
      </c>
      <c r="B693" s="45">
        <f t="shared" si="274"/>
        <v>8</v>
      </c>
      <c r="C693" s="164">
        <f t="shared" si="275"/>
        <v>150890.17070535509</v>
      </c>
      <c r="D693" s="164">
        <f t="shared" ref="D693" si="334">D681*D681/D669</f>
        <v>152057.51744617752</v>
      </c>
      <c r="E693" s="306">
        <f t="shared" si="283"/>
        <v>150890.17070535509</v>
      </c>
      <c r="F693" s="173">
        <f t="shared" si="277"/>
        <v>192.80931169340414</v>
      </c>
      <c r="G693" s="164">
        <f t="shared" si="278"/>
        <v>195.89667376762745</v>
      </c>
      <c r="H693" s="14"/>
      <c r="I693" s="1"/>
      <c r="J693" s="172">
        <f t="shared" si="293"/>
        <v>0.98423984432790557</v>
      </c>
      <c r="K693" s="323"/>
      <c r="L693" s="323"/>
    </row>
    <row r="694" spans="1:12" x14ac:dyDescent="0.2">
      <c r="A694" s="45">
        <f t="shared" si="273"/>
        <v>2061</v>
      </c>
      <c r="B694" s="45">
        <f t="shared" si="274"/>
        <v>9</v>
      </c>
      <c r="C694" s="164">
        <f t="shared" si="275"/>
        <v>129223.28568360618</v>
      </c>
      <c r="D694" s="164">
        <f t="shared" ref="D694" si="335">D682*D682/D670</f>
        <v>150890.17070535509</v>
      </c>
      <c r="E694" s="306">
        <f t="shared" si="283"/>
        <v>129223.28568360618</v>
      </c>
      <c r="F694" s="173">
        <f t="shared" si="277"/>
        <v>178.98402983978013</v>
      </c>
      <c r="G694" s="164">
        <f t="shared" si="278"/>
        <v>184.86541334963488</v>
      </c>
      <c r="H694" s="14"/>
      <c r="I694" s="1"/>
      <c r="J694" s="172">
        <f t="shared" si="293"/>
        <v>0.9681855929495512</v>
      </c>
      <c r="K694" s="323"/>
      <c r="L694" s="323"/>
    </row>
    <row r="695" spans="1:12" x14ac:dyDescent="0.2">
      <c r="A695" s="45">
        <f t="shared" si="273"/>
        <v>2061</v>
      </c>
      <c r="B695" s="45">
        <f t="shared" si="274"/>
        <v>10</v>
      </c>
      <c r="C695" s="164">
        <f t="shared" si="275"/>
        <v>119348.12600758365</v>
      </c>
      <c r="D695" s="164">
        <f t="shared" ref="D695" si="336">D683*D683/D671</f>
        <v>129223.28568360618</v>
      </c>
      <c r="E695" s="306">
        <f t="shared" si="283"/>
        <v>119348.12600758365</v>
      </c>
      <c r="F695" s="173">
        <f t="shared" si="277"/>
        <v>164.53240657533729</v>
      </c>
      <c r="G695" s="164">
        <f t="shared" si="278"/>
        <v>167.0029349832844</v>
      </c>
      <c r="H695" s="14"/>
      <c r="I695" s="1"/>
      <c r="J695" s="172">
        <f t="shared" si="293"/>
        <v>0.98520667670784112</v>
      </c>
      <c r="K695" s="323"/>
      <c r="L695" s="323"/>
    </row>
    <row r="696" spans="1:12" x14ac:dyDescent="0.2">
      <c r="A696" s="45">
        <f t="shared" si="273"/>
        <v>2061</v>
      </c>
      <c r="B696" s="45">
        <f t="shared" si="274"/>
        <v>11</v>
      </c>
      <c r="C696" s="164">
        <f t="shared" si="275"/>
        <v>98540.737794078319</v>
      </c>
      <c r="D696" s="164">
        <f t="shared" ref="D696" si="337">D684*D684/D672</f>
        <v>119348.12600758365</v>
      </c>
      <c r="E696" s="306">
        <f t="shared" si="283"/>
        <v>98540.737794078319</v>
      </c>
      <c r="F696" s="173">
        <f t="shared" si="277"/>
        <v>146.16094393907198</v>
      </c>
      <c r="G696" s="164">
        <f t="shared" si="278"/>
        <v>149.17078403555135</v>
      </c>
      <c r="H696" s="14"/>
      <c r="I696" s="1"/>
      <c r="J696" s="172">
        <f t="shared" si="293"/>
        <v>0.97982285796820623</v>
      </c>
      <c r="K696" s="323"/>
      <c r="L696" s="323"/>
    </row>
    <row r="697" spans="1:12" x14ac:dyDescent="0.2">
      <c r="A697" s="45">
        <f t="shared" si="273"/>
        <v>2061</v>
      </c>
      <c r="B697" s="45">
        <f t="shared" si="274"/>
        <v>12</v>
      </c>
      <c r="C697" s="164">
        <f t="shared" si="275"/>
        <v>101411.84513003331</v>
      </c>
      <c r="D697" s="164">
        <f t="shared" ref="D697" si="338">D685*D685/D673</f>
        <v>98540.737794078319</v>
      </c>
      <c r="E697" s="306">
        <f t="shared" si="283"/>
        <v>101411.84513003331</v>
      </c>
      <c r="F697" s="173">
        <f t="shared" si="277"/>
        <v>140.62655196812682</v>
      </c>
      <c r="G697" s="164">
        <f t="shared" si="278"/>
        <v>154.842146003435</v>
      </c>
      <c r="H697" s="14"/>
      <c r="I697" s="1"/>
      <c r="J697" s="172">
        <f t="shared" si="293"/>
        <v>0.90819299265593478</v>
      </c>
      <c r="K697" s="323"/>
      <c r="L697" s="323"/>
    </row>
    <row r="698" spans="1:12" x14ac:dyDescent="0.2">
      <c r="A698" s="45">
        <f t="shared" si="273"/>
        <v>2062</v>
      </c>
      <c r="B698" s="45">
        <f t="shared" si="274"/>
        <v>1</v>
      </c>
      <c r="C698" s="164">
        <f t="shared" si="275"/>
        <v>101439.76938305689</v>
      </c>
      <c r="D698" s="164">
        <f t="shared" ref="D698" si="339">D686*D686/D674</f>
        <v>101411.84513003331</v>
      </c>
      <c r="E698" s="306">
        <f t="shared" si="283"/>
        <v>101439.76938305689</v>
      </c>
      <c r="F698" s="173">
        <f t="shared" si="277"/>
        <v>132.22906368816049</v>
      </c>
      <c r="G698" s="164">
        <f t="shared" si="278"/>
        <v>154.64184355501118</v>
      </c>
      <c r="H698" s="14"/>
      <c r="I698" s="1"/>
      <c r="J698" s="172">
        <f t="shared" si="293"/>
        <v>0.85506652435323738</v>
      </c>
      <c r="K698" s="323"/>
      <c r="L698" s="323"/>
    </row>
    <row r="699" spans="1:12" x14ac:dyDescent="0.2">
      <c r="A699" s="45">
        <f t="shared" si="273"/>
        <v>2062</v>
      </c>
      <c r="B699" s="45">
        <f t="shared" si="274"/>
        <v>2</v>
      </c>
      <c r="C699" s="164">
        <f t="shared" si="275"/>
        <v>96078.998083164028</v>
      </c>
      <c r="D699" s="164">
        <f t="shared" ref="D699" si="340">D687*D687/D675</f>
        <v>101439.76938305689</v>
      </c>
      <c r="E699" s="306">
        <f t="shared" si="283"/>
        <v>96078.998083164028</v>
      </c>
      <c r="F699" s="173">
        <f t="shared" si="277"/>
        <v>145.27338190309823</v>
      </c>
      <c r="G699" s="164">
        <f t="shared" si="278"/>
        <v>152.91922083214413</v>
      </c>
      <c r="H699" s="14"/>
      <c r="I699" s="1"/>
      <c r="J699" s="172">
        <f t="shared" si="293"/>
        <v>0.95000079854292108</v>
      </c>
      <c r="K699" s="323"/>
      <c r="L699" s="323"/>
    </row>
    <row r="700" spans="1:12" x14ac:dyDescent="0.2">
      <c r="A700" s="45">
        <f t="shared" si="273"/>
        <v>2062</v>
      </c>
      <c r="B700" s="45">
        <f t="shared" si="274"/>
        <v>3</v>
      </c>
      <c r="C700" s="164">
        <f t="shared" si="275"/>
        <v>108190.30245802162</v>
      </c>
      <c r="D700" s="164">
        <f t="shared" ref="D700" si="341">D688*D688/D676</f>
        <v>96078.998083164028</v>
      </c>
      <c r="E700" s="306">
        <f t="shared" si="283"/>
        <v>108190.30245802162</v>
      </c>
      <c r="F700" s="173">
        <f t="shared" si="277"/>
        <v>135.77185006059122</v>
      </c>
      <c r="G700" s="164">
        <f t="shared" si="278"/>
        <v>161.8635658891229</v>
      </c>
      <c r="H700" s="14"/>
      <c r="I700" s="1"/>
      <c r="J700" s="172">
        <f t="shared" si="293"/>
        <v>0.83880426898290006</v>
      </c>
      <c r="K700" s="323"/>
      <c r="L700" s="323"/>
    </row>
    <row r="701" spans="1:12" x14ac:dyDescent="0.2">
      <c r="A701" s="45">
        <f t="shared" si="273"/>
        <v>2062</v>
      </c>
      <c r="B701" s="45">
        <f t="shared" si="274"/>
        <v>4</v>
      </c>
      <c r="C701" s="164">
        <f t="shared" si="275"/>
        <v>113416.19341261205</v>
      </c>
      <c r="D701" s="164">
        <f t="shared" ref="D701" si="342">D689*D689/D677</f>
        <v>108190.30245802162</v>
      </c>
      <c r="E701" s="306">
        <f t="shared" si="283"/>
        <v>113416.19341261205</v>
      </c>
      <c r="F701" s="173">
        <f t="shared" si="277"/>
        <v>162.16012523626193</v>
      </c>
      <c r="G701" s="164">
        <f t="shared" si="278"/>
        <v>168.16231549646372</v>
      </c>
      <c r="H701" s="14"/>
      <c r="I701" s="1"/>
      <c r="J701" s="172">
        <f t="shared" si="293"/>
        <v>0.96430716214580181</v>
      </c>
      <c r="K701" s="323"/>
      <c r="L701" s="323"/>
    </row>
    <row r="702" spans="1:12" x14ac:dyDescent="0.2">
      <c r="A702" s="45">
        <f t="shared" si="273"/>
        <v>2062</v>
      </c>
      <c r="B702" s="45">
        <f t="shared" si="274"/>
        <v>5</v>
      </c>
      <c r="C702" s="164">
        <f t="shared" si="275"/>
        <v>129718.57539798196</v>
      </c>
      <c r="D702" s="164">
        <f t="shared" ref="D702" si="343">D690*D690/D678</f>
        <v>113416.19341261205</v>
      </c>
      <c r="E702" s="306">
        <f t="shared" si="283"/>
        <v>129718.57539798196</v>
      </c>
      <c r="F702" s="173">
        <f t="shared" si="277"/>
        <v>175.54119735213058</v>
      </c>
      <c r="G702" s="164">
        <f t="shared" si="278"/>
        <v>184.67570524831513</v>
      </c>
      <c r="H702" s="14"/>
      <c r="I702" s="1"/>
      <c r="J702" s="172">
        <f t="shared" si="293"/>
        <v>0.95053757675433115</v>
      </c>
      <c r="K702" s="323"/>
      <c r="L702" s="323"/>
    </row>
    <row r="703" spans="1:12" x14ac:dyDescent="0.2">
      <c r="A703" s="45">
        <f t="shared" ref="A703:A733" si="344">A691+1</f>
        <v>2062</v>
      </c>
      <c r="B703" s="45">
        <f t="shared" ref="B703:B733" si="345">B691</f>
        <v>6</v>
      </c>
      <c r="C703" s="164">
        <f t="shared" ref="C703:C733" si="346">C691*C691/C679</f>
        <v>141241.08468781618</v>
      </c>
      <c r="D703" s="164">
        <f t="shared" ref="D703" si="347">D691*D691/D679</f>
        <v>129718.57539798196</v>
      </c>
      <c r="E703" s="306">
        <f t="shared" si="283"/>
        <v>141241.08468781618</v>
      </c>
      <c r="F703" s="173">
        <f t="shared" ref="F703:F733" si="348">G703*J703</f>
        <v>176.20854988639445</v>
      </c>
      <c r="G703" s="164">
        <f t="shared" ref="G703:G733" si="349">G691*G691/G679</f>
        <v>188.52615084633084</v>
      </c>
      <c r="H703" s="14"/>
      <c r="I703" s="1"/>
      <c r="J703" s="172">
        <f t="shared" si="293"/>
        <v>0.93466370100572116</v>
      </c>
      <c r="K703" s="323"/>
      <c r="L703" s="323"/>
    </row>
    <row r="704" spans="1:12" x14ac:dyDescent="0.2">
      <c r="A704" s="45">
        <f t="shared" si="344"/>
        <v>2062</v>
      </c>
      <c r="B704" s="45">
        <f t="shared" si="345"/>
        <v>7</v>
      </c>
      <c r="C704" s="164">
        <f t="shared" si="346"/>
        <v>153974.78192900689</v>
      </c>
      <c r="D704" s="164">
        <f t="shared" ref="D704" si="350">D692*D692/D680</f>
        <v>141241.08468781618</v>
      </c>
      <c r="E704" s="306">
        <f t="shared" si="283"/>
        <v>153974.78192900689</v>
      </c>
      <c r="F704" s="173">
        <f t="shared" si="348"/>
        <v>195.29056988112606</v>
      </c>
      <c r="G704" s="164">
        <f t="shared" si="349"/>
        <v>198.76192616830872</v>
      </c>
      <c r="H704" s="14"/>
      <c r="I704" s="1"/>
      <c r="J704" s="172">
        <f t="shared" si="293"/>
        <v>0.98253510441308978</v>
      </c>
      <c r="K704" s="323"/>
      <c r="L704" s="323"/>
    </row>
    <row r="705" spans="1:12" x14ac:dyDescent="0.2">
      <c r="A705" s="45">
        <f t="shared" si="344"/>
        <v>2062</v>
      </c>
      <c r="B705" s="45">
        <f t="shared" si="345"/>
        <v>8</v>
      </c>
      <c r="C705" s="164">
        <f t="shared" si="346"/>
        <v>152792.71633387913</v>
      </c>
      <c r="D705" s="164">
        <f t="shared" ref="D705" si="351">D693*D693/D681</f>
        <v>153974.78192900689</v>
      </c>
      <c r="E705" s="306">
        <f t="shared" si="283"/>
        <v>152792.71633387913</v>
      </c>
      <c r="F705" s="173">
        <f t="shared" si="348"/>
        <v>193.79263918304056</v>
      </c>
      <c r="G705" s="164">
        <f t="shared" si="349"/>
        <v>196.8957468038424</v>
      </c>
      <c r="H705" s="14"/>
      <c r="I705" s="1"/>
      <c r="J705" s="172">
        <f t="shared" si="293"/>
        <v>0.98423984432790557</v>
      </c>
      <c r="K705" s="323"/>
      <c r="L705" s="323"/>
    </row>
    <row r="706" spans="1:12" x14ac:dyDescent="0.2">
      <c r="A706" s="45">
        <f t="shared" si="344"/>
        <v>2062</v>
      </c>
      <c r="B706" s="45">
        <f t="shared" si="345"/>
        <v>9</v>
      </c>
      <c r="C706" s="164">
        <f t="shared" si="346"/>
        <v>130852.6376561806</v>
      </c>
      <c r="D706" s="164">
        <f t="shared" ref="D706" si="352">D694*D694/D682</f>
        <v>152792.71633387913</v>
      </c>
      <c r="E706" s="306">
        <f t="shared" si="283"/>
        <v>130852.6376561806</v>
      </c>
      <c r="F706" s="173">
        <f t="shared" si="348"/>
        <v>179.89684839196295</v>
      </c>
      <c r="G706" s="164">
        <f t="shared" si="349"/>
        <v>185.80822695771795</v>
      </c>
      <c r="H706" s="14"/>
      <c r="I706" s="1"/>
      <c r="J706" s="172">
        <f t="shared" si="293"/>
        <v>0.9681855929495512</v>
      </c>
      <c r="K706" s="323"/>
      <c r="L706" s="323"/>
    </row>
    <row r="707" spans="1:12" x14ac:dyDescent="0.2">
      <c r="A707" s="45">
        <f t="shared" si="344"/>
        <v>2062</v>
      </c>
      <c r="B707" s="45">
        <f t="shared" si="345"/>
        <v>10</v>
      </c>
      <c r="C707" s="164">
        <f t="shared" si="346"/>
        <v>120852.96395923301</v>
      </c>
      <c r="D707" s="164">
        <f t="shared" ref="D707" si="353">D695*D695/D683</f>
        <v>130852.6376561806</v>
      </c>
      <c r="E707" s="306">
        <f t="shared" ref="E707:E733" si="354">C707</f>
        <v>120852.96395923301</v>
      </c>
      <c r="F707" s="173">
        <f t="shared" si="348"/>
        <v>165.37152184887171</v>
      </c>
      <c r="G707" s="164">
        <f t="shared" si="349"/>
        <v>167.85464995169934</v>
      </c>
      <c r="H707" s="14"/>
      <c r="I707" s="1"/>
      <c r="J707" s="172">
        <f t="shared" si="293"/>
        <v>0.98520667670784112</v>
      </c>
      <c r="K707" s="323"/>
      <c r="L707" s="323"/>
    </row>
    <row r="708" spans="1:12" x14ac:dyDescent="0.2">
      <c r="A708" s="45">
        <f t="shared" si="344"/>
        <v>2062</v>
      </c>
      <c r="B708" s="45">
        <f t="shared" si="345"/>
        <v>11</v>
      </c>
      <c r="C708" s="164">
        <f t="shared" si="346"/>
        <v>99783.219322499092</v>
      </c>
      <c r="D708" s="164">
        <f t="shared" ref="D708" si="355">D696*D696/D684</f>
        <v>120852.96395923301</v>
      </c>
      <c r="E708" s="306">
        <f t="shared" si="354"/>
        <v>99783.219322499092</v>
      </c>
      <c r="F708" s="173">
        <f t="shared" si="348"/>
        <v>146.90636475316123</v>
      </c>
      <c r="G708" s="164">
        <f t="shared" si="349"/>
        <v>149.93155503413263</v>
      </c>
      <c r="H708" s="14"/>
      <c r="I708" s="1"/>
      <c r="J708" s="172">
        <f t="shared" si="293"/>
        <v>0.97982285796820623</v>
      </c>
      <c r="K708" s="323"/>
      <c r="L708" s="323"/>
    </row>
    <row r="709" spans="1:12" x14ac:dyDescent="0.2">
      <c r="A709" s="45">
        <f t="shared" si="344"/>
        <v>2062</v>
      </c>
      <c r="B709" s="45">
        <f t="shared" si="345"/>
        <v>12</v>
      </c>
      <c r="C709" s="164">
        <f t="shared" si="346"/>
        <v>102690.52790791588</v>
      </c>
      <c r="D709" s="164">
        <f t="shared" ref="D709" si="356">D697*D697/D685</f>
        <v>99783.219322499092</v>
      </c>
      <c r="E709" s="306">
        <f t="shared" si="354"/>
        <v>102690.52790791588</v>
      </c>
      <c r="F709" s="173">
        <f t="shared" si="348"/>
        <v>141.34374738316413</v>
      </c>
      <c r="G709" s="164">
        <f t="shared" si="349"/>
        <v>155.63184094805237</v>
      </c>
      <c r="H709" s="14"/>
      <c r="I709" s="1"/>
      <c r="J709" s="172">
        <f t="shared" si="293"/>
        <v>0.90819299265593478</v>
      </c>
      <c r="K709" s="323"/>
      <c r="L709" s="323"/>
    </row>
    <row r="710" spans="1:12" x14ac:dyDescent="0.2">
      <c r="A710" s="45">
        <f t="shared" si="344"/>
        <v>2063</v>
      </c>
      <c r="B710" s="45">
        <f t="shared" si="345"/>
        <v>1</v>
      </c>
      <c r="C710" s="164">
        <f t="shared" si="346"/>
        <v>102718.80425256534</v>
      </c>
      <c r="D710" s="164">
        <f t="shared" ref="D710" si="357">D698*D698/D686</f>
        <v>102690.52790791588</v>
      </c>
      <c r="E710" s="306">
        <f t="shared" si="354"/>
        <v>102718.80425256534</v>
      </c>
      <c r="F710" s="173">
        <f t="shared" si="348"/>
        <v>132.90343191297012</v>
      </c>
      <c r="G710" s="164">
        <f t="shared" si="349"/>
        <v>155.43051695714175</v>
      </c>
      <c r="H710" s="14"/>
      <c r="I710" s="1"/>
      <c r="J710" s="172">
        <f t="shared" si="293"/>
        <v>0.85506652435323738</v>
      </c>
      <c r="K710" s="323"/>
      <c r="L710" s="323"/>
    </row>
    <row r="711" spans="1:12" x14ac:dyDescent="0.2">
      <c r="A711" s="45">
        <f t="shared" si="344"/>
        <v>2063</v>
      </c>
      <c r="B711" s="45">
        <f t="shared" si="345"/>
        <v>2</v>
      </c>
      <c r="C711" s="164">
        <f t="shared" si="346"/>
        <v>97290.440001094175</v>
      </c>
      <c r="D711" s="164">
        <f t="shared" ref="D711" si="358">D699*D699/D687</f>
        <v>102718.80425256534</v>
      </c>
      <c r="E711" s="306">
        <f t="shared" si="354"/>
        <v>97290.440001094175</v>
      </c>
      <c r="F711" s="173">
        <f t="shared" si="348"/>
        <v>146.01427615080405</v>
      </c>
      <c r="G711" s="164">
        <f t="shared" si="349"/>
        <v>153.69910885838812</v>
      </c>
      <c r="H711" s="14"/>
      <c r="I711" s="1"/>
      <c r="J711" s="172">
        <f t="shared" si="293"/>
        <v>0.95000079854292108</v>
      </c>
      <c r="K711" s="323"/>
      <c r="L711" s="323"/>
    </row>
    <row r="712" spans="1:12" x14ac:dyDescent="0.2">
      <c r="A712" s="45">
        <f t="shared" si="344"/>
        <v>2063</v>
      </c>
      <c r="B712" s="45">
        <f t="shared" si="345"/>
        <v>3</v>
      </c>
      <c r="C712" s="164">
        <f t="shared" si="346"/>
        <v>109554.45352252098</v>
      </c>
      <c r="D712" s="164">
        <f t="shared" ref="D712" si="359">D700*D700/D688</f>
        <v>97290.440001094175</v>
      </c>
      <c r="E712" s="306">
        <f t="shared" si="354"/>
        <v>109554.45352252098</v>
      </c>
      <c r="F712" s="173">
        <f t="shared" si="348"/>
        <v>136.46428649590024</v>
      </c>
      <c r="G712" s="164">
        <f t="shared" si="349"/>
        <v>162.68907007515745</v>
      </c>
      <c r="H712" s="14"/>
      <c r="I712" s="1"/>
      <c r="J712" s="172">
        <f t="shared" si="293"/>
        <v>0.83880426898290006</v>
      </c>
      <c r="K712" s="323"/>
      <c r="L712" s="323"/>
    </row>
    <row r="713" spans="1:12" x14ac:dyDescent="0.2">
      <c r="A713" s="45">
        <f t="shared" si="344"/>
        <v>2063</v>
      </c>
      <c r="B713" s="45">
        <f t="shared" si="345"/>
        <v>4</v>
      </c>
      <c r="C713" s="164">
        <f t="shared" si="346"/>
        <v>114846.23674792216</v>
      </c>
      <c r="D713" s="164">
        <f t="shared" ref="D713" si="360">D701*D701/D689</f>
        <v>109554.45352252098</v>
      </c>
      <c r="E713" s="306">
        <f t="shared" si="354"/>
        <v>114846.23674792216</v>
      </c>
      <c r="F713" s="173">
        <f t="shared" si="348"/>
        <v>162.98714187496682</v>
      </c>
      <c r="G713" s="164">
        <f t="shared" si="349"/>
        <v>169.01994330549564</v>
      </c>
      <c r="H713" s="14"/>
      <c r="I713" s="1"/>
      <c r="J713" s="172">
        <f t="shared" si="293"/>
        <v>0.96430716214580181</v>
      </c>
      <c r="K713" s="323"/>
      <c r="L713" s="323"/>
    </row>
    <row r="714" spans="1:12" x14ac:dyDescent="0.2">
      <c r="A714" s="45">
        <f t="shared" si="344"/>
        <v>2063</v>
      </c>
      <c r="B714" s="45">
        <f t="shared" si="345"/>
        <v>5</v>
      </c>
      <c r="C714" s="164">
        <f t="shared" si="346"/>
        <v>131354.17238490377</v>
      </c>
      <c r="D714" s="164">
        <f t="shared" ref="D714" si="361">D702*D702/D690</f>
        <v>114846.23674792216</v>
      </c>
      <c r="E714" s="306">
        <f t="shared" si="354"/>
        <v>131354.17238490377</v>
      </c>
      <c r="F714" s="173">
        <f t="shared" si="348"/>
        <v>176.43645745862645</v>
      </c>
      <c r="G714" s="164">
        <f t="shared" si="349"/>
        <v>185.61755134508155</v>
      </c>
      <c r="H714" s="14"/>
      <c r="I714" s="1"/>
      <c r="J714" s="172">
        <f t="shared" si="293"/>
        <v>0.95053757675433115</v>
      </c>
      <c r="K714" s="323"/>
      <c r="L714" s="323"/>
    </row>
    <row r="715" spans="1:12" x14ac:dyDescent="0.2">
      <c r="A715" s="45">
        <f t="shared" si="344"/>
        <v>2063</v>
      </c>
      <c r="B715" s="45">
        <f t="shared" si="345"/>
        <v>6</v>
      </c>
      <c r="C715" s="164">
        <f t="shared" si="346"/>
        <v>143021.9668154236</v>
      </c>
      <c r="D715" s="164">
        <f t="shared" ref="D715" si="362">D703*D703/D691</f>
        <v>131354.17238490377</v>
      </c>
      <c r="E715" s="306">
        <f t="shared" si="354"/>
        <v>143021.9668154236</v>
      </c>
      <c r="F715" s="173">
        <f t="shared" si="348"/>
        <v>177.1072134908151</v>
      </c>
      <c r="G715" s="164">
        <f t="shared" si="349"/>
        <v>189.48763421564715</v>
      </c>
      <c r="H715" s="14"/>
      <c r="I715" s="1"/>
      <c r="J715" s="172">
        <f t="shared" si="293"/>
        <v>0.93466370100572116</v>
      </c>
      <c r="K715" s="323"/>
      <c r="L715" s="323"/>
    </row>
    <row r="716" spans="1:12" x14ac:dyDescent="0.2">
      <c r="A716" s="45">
        <f t="shared" si="344"/>
        <v>2063</v>
      </c>
      <c r="B716" s="45">
        <f t="shared" si="345"/>
        <v>7</v>
      </c>
      <c r="C716" s="164">
        <f t="shared" si="346"/>
        <v>155916.2208371383</v>
      </c>
      <c r="D716" s="164">
        <f t="shared" ref="D716" si="363">D704*D704/D692</f>
        <v>143021.9668154236</v>
      </c>
      <c r="E716" s="306">
        <f t="shared" si="354"/>
        <v>155916.2208371383</v>
      </c>
      <c r="F716" s="173">
        <f t="shared" si="348"/>
        <v>196.28614960206568</v>
      </c>
      <c r="G716" s="164">
        <f t="shared" si="349"/>
        <v>199.77520265732977</v>
      </c>
      <c r="H716" s="14"/>
      <c r="I716" s="1"/>
      <c r="J716" s="172">
        <f t="shared" ref="J716:J733" si="364">J704</f>
        <v>0.98253510441308978</v>
      </c>
      <c r="K716" s="323"/>
      <c r="L716" s="323"/>
    </row>
    <row r="717" spans="1:12" x14ac:dyDescent="0.2">
      <c r="A717" s="45">
        <f t="shared" si="344"/>
        <v>2063</v>
      </c>
      <c r="B717" s="45">
        <f t="shared" si="345"/>
        <v>8</v>
      </c>
      <c r="C717" s="164">
        <f t="shared" si="346"/>
        <v>154719.25080045467</v>
      </c>
      <c r="D717" s="164">
        <f t="shared" ref="D717" si="365">D705*D705/D693</f>
        <v>155916.2208371383</v>
      </c>
      <c r="E717" s="306">
        <f t="shared" si="354"/>
        <v>154719.25080045467</v>
      </c>
      <c r="F717" s="173">
        <f t="shared" si="348"/>
        <v>194.78098164287411</v>
      </c>
      <c r="G717" s="164">
        <f t="shared" si="349"/>
        <v>197.89991511254203</v>
      </c>
      <c r="H717" s="14"/>
      <c r="I717" s="1"/>
      <c r="J717" s="172">
        <f t="shared" si="364"/>
        <v>0.98423984432790557</v>
      </c>
      <c r="K717" s="323"/>
      <c r="L717" s="323"/>
    </row>
    <row r="718" spans="1:12" x14ac:dyDescent="0.2">
      <c r="A718" s="45">
        <f t="shared" si="344"/>
        <v>2063</v>
      </c>
      <c r="B718" s="45">
        <f t="shared" si="345"/>
        <v>9</v>
      </c>
      <c r="C718" s="164">
        <f t="shared" si="346"/>
        <v>132502.5338196606</v>
      </c>
      <c r="D718" s="164">
        <f t="shared" ref="D718" si="366">D706*D706/D694</f>
        <v>154719.25080045467</v>
      </c>
      <c r="E718" s="306">
        <f t="shared" si="354"/>
        <v>132502.5338196606</v>
      </c>
      <c r="F718" s="173">
        <f t="shared" si="348"/>
        <v>180.81432231876187</v>
      </c>
      <c r="G718" s="164">
        <f t="shared" si="349"/>
        <v>186.75584891520222</v>
      </c>
      <c r="H718" s="14"/>
      <c r="I718" s="1"/>
      <c r="J718" s="172">
        <f t="shared" si="364"/>
        <v>0.9681855929495512</v>
      </c>
      <c r="K718" s="323"/>
      <c r="L718" s="323"/>
    </row>
    <row r="719" spans="1:12" x14ac:dyDescent="0.2">
      <c r="A719" s="45">
        <f t="shared" si="344"/>
        <v>2063</v>
      </c>
      <c r="B719" s="45">
        <f t="shared" si="345"/>
        <v>10</v>
      </c>
      <c r="C719" s="164">
        <f t="shared" si="346"/>
        <v>122376.77612804419</v>
      </c>
      <c r="D719" s="164">
        <f t="shared" ref="D719" si="367">D707*D707/D695</f>
        <v>132502.5338196606</v>
      </c>
      <c r="E719" s="306">
        <f t="shared" si="354"/>
        <v>122376.77612804419</v>
      </c>
      <c r="F719" s="173">
        <f t="shared" si="348"/>
        <v>166.21491661030112</v>
      </c>
      <c r="G719" s="164">
        <f t="shared" si="349"/>
        <v>168.7107086664532</v>
      </c>
      <c r="H719" s="14"/>
      <c r="I719" s="1"/>
      <c r="J719" s="172">
        <f t="shared" si="364"/>
        <v>0.98520667670784112</v>
      </c>
      <c r="K719" s="323"/>
      <c r="L719" s="323"/>
    </row>
    <row r="720" spans="1:12" x14ac:dyDescent="0.2">
      <c r="A720" s="45">
        <f t="shared" si="344"/>
        <v>2063</v>
      </c>
      <c r="B720" s="45">
        <f t="shared" si="345"/>
        <v>11</v>
      </c>
      <c r="C720" s="164">
        <f t="shared" si="346"/>
        <v>101041.36706555379</v>
      </c>
      <c r="D720" s="164">
        <f t="shared" ref="D720" si="368">D708*D708/D696</f>
        <v>122376.77612804419</v>
      </c>
      <c r="E720" s="306">
        <f t="shared" si="354"/>
        <v>101041.36706555379</v>
      </c>
      <c r="F720" s="173">
        <f t="shared" si="348"/>
        <v>147.65558721340233</v>
      </c>
      <c r="G720" s="164">
        <f t="shared" si="349"/>
        <v>150.69620596480667</v>
      </c>
      <c r="H720" s="14"/>
      <c r="I720" s="1"/>
      <c r="J720" s="172">
        <f t="shared" si="364"/>
        <v>0.97982285796820623</v>
      </c>
      <c r="K720" s="323"/>
      <c r="L720" s="323"/>
    </row>
    <row r="721" spans="1:12" x14ac:dyDescent="0.2">
      <c r="A721" s="45">
        <f t="shared" si="344"/>
        <v>2063</v>
      </c>
      <c r="B721" s="45">
        <f t="shared" si="345"/>
        <v>12</v>
      </c>
      <c r="C721" s="164">
        <f t="shared" si="346"/>
        <v>103985.33335514105</v>
      </c>
      <c r="D721" s="164">
        <f t="shared" ref="D721" si="369">D709*D709/D697</f>
        <v>101041.36706555379</v>
      </c>
      <c r="E721" s="306">
        <f t="shared" si="354"/>
        <v>103985.33335514105</v>
      </c>
      <c r="F721" s="173">
        <f t="shared" si="348"/>
        <v>142.06460049481814</v>
      </c>
      <c r="G721" s="164">
        <f t="shared" si="349"/>
        <v>156.42556333688728</v>
      </c>
      <c r="H721" s="14"/>
      <c r="I721" s="1"/>
      <c r="J721" s="172">
        <f t="shared" si="364"/>
        <v>0.90819299265593478</v>
      </c>
      <c r="K721" s="323"/>
      <c r="L721" s="323"/>
    </row>
    <row r="722" spans="1:12" x14ac:dyDescent="0.2">
      <c r="A722" s="45">
        <f t="shared" si="344"/>
        <v>2064</v>
      </c>
      <c r="B722" s="45">
        <f t="shared" si="345"/>
        <v>1</v>
      </c>
      <c r="C722" s="164">
        <f t="shared" si="346"/>
        <v>104013.96623087311</v>
      </c>
      <c r="D722" s="164">
        <f t="shared" ref="D722" si="370">D710*D710/D698</f>
        <v>103985.33335514105</v>
      </c>
      <c r="E722" s="306">
        <f t="shared" si="354"/>
        <v>104013.96623087311</v>
      </c>
      <c r="F722" s="173">
        <f t="shared" si="348"/>
        <v>133.58123941572626</v>
      </c>
      <c r="G722" s="164">
        <f t="shared" si="349"/>
        <v>156.22321259362317</v>
      </c>
      <c r="H722" s="14"/>
      <c r="I722" s="1"/>
      <c r="J722" s="172">
        <f t="shared" si="364"/>
        <v>0.85506652435323738</v>
      </c>
      <c r="K722" s="323"/>
      <c r="L722" s="323"/>
    </row>
    <row r="723" spans="1:12" x14ac:dyDescent="0.2">
      <c r="A723" s="45">
        <f t="shared" si="344"/>
        <v>2064</v>
      </c>
      <c r="B723" s="45">
        <f t="shared" si="345"/>
        <v>2</v>
      </c>
      <c r="C723" s="164">
        <f t="shared" si="346"/>
        <v>98517.156761079284</v>
      </c>
      <c r="D723" s="164">
        <f t="shared" ref="D723" si="371">D711*D711/D699</f>
        <v>104013.96623087311</v>
      </c>
      <c r="E723" s="306">
        <f t="shared" si="354"/>
        <v>98517.156761079284</v>
      </c>
      <c r="F723" s="173">
        <f t="shared" si="348"/>
        <v>146.75894895917324</v>
      </c>
      <c r="G723" s="164">
        <f t="shared" si="349"/>
        <v>154.48297431356596</v>
      </c>
      <c r="H723" s="14"/>
      <c r="I723" s="1"/>
      <c r="J723" s="172">
        <f t="shared" si="364"/>
        <v>0.95000079854292108</v>
      </c>
      <c r="K723" s="323"/>
      <c r="L723" s="323"/>
    </row>
    <row r="724" spans="1:12" x14ac:dyDescent="0.2">
      <c r="A724" s="45">
        <f t="shared" si="344"/>
        <v>2064</v>
      </c>
      <c r="B724" s="45">
        <f t="shared" si="345"/>
        <v>3</v>
      </c>
      <c r="C724" s="164">
        <f t="shared" si="346"/>
        <v>110935.80490982652</v>
      </c>
      <c r="D724" s="164">
        <f t="shared" ref="D724:D725" si="372">D712*D712/D700</f>
        <v>98517.156761079284</v>
      </c>
      <c r="E724" s="306">
        <f t="shared" si="354"/>
        <v>110935.80490982652</v>
      </c>
      <c r="F724" s="173">
        <f t="shared" si="348"/>
        <v>137.16025435702934</v>
      </c>
      <c r="G724" s="164">
        <f t="shared" si="349"/>
        <v>163.51878433254078</v>
      </c>
      <c r="H724" s="14"/>
      <c r="I724" s="1"/>
      <c r="J724" s="172">
        <f t="shared" si="364"/>
        <v>0.83880426898290006</v>
      </c>
      <c r="K724" s="323"/>
      <c r="L724" s="323"/>
    </row>
    <row r="725" spans="1:12" x14ac:dyDescent="0.2">
      <c r="A725" s="45">
        <f t="shared" si="344"/>
        <v>2064</v>
      </c>
      <c r="B725" s="45">
        <f t="shared" si="345"/>
        <v>4</v>
      </c>
      <c r="C725" s="164">
        <f t="shared" si="346"/>
        <v>116294.31122922062</v>
      </c>
      <c r="D725" s="164">
        <f t="shared" si="372"/>
        <v>110935.80490982652</v>
      </c>
      <c r="E725" s="306">
        <f t="shared" si="354"/>
        <v>116294.31122922062</v>
      </c>
      <c r="F725" s="173">
        <f t="shared" si="348"/>
        <v>163.8183762985291</v>
      </c>
      <c r="G725" s="164">
        <f t="shared" si="349"/>
        <v>169.88194501635363</v>
      </c>
      <c r="H725" s="14"/>
      <c r="I725" s="1"/>
      <c r="J725" s="172">
        <f t="shared" si="364"/>
        <v>0.96430716214580181</v>
      </c>
      <c r="K725" s="323"/>
      <c r="L725" s="323"/>
    </row>
    <row r="726" spans="1:12" x14ac:dyDescent="0.2">
      <c r="A726" s="45">
        <f t="shared" si="344"/>
        <v>2064</v>
      </c>
      <c r="B726" s="45">
        <f t="shared" si="345"/>
        <v>5</v>
      </c>
      <c r="C726" s="164">
        <f t="shared" si="346"/>
        <v>133010.39230493613</v>
      </c>
      <c r="D726" s="164">
        <f t="shared" ref="D726" si="373">D714*D714/D702</f>
        <v>116294.31122922062</v>
      </c>
      <c r="E726" s="306">
        <f t="shared" si="354"/>
        <v>133010.39230493613</v>
      </c>
      <c r="F726" s="173">
        <f t="shared" si="348"/>
        <v>177.33628339166546</v>
      </c>
      <c r="G726" s="164">
        <f t="shared" si="349"/>
        <v>186.56420085694148</v>
      </c>
      <c r="H726" s="14"/>
      <c r="I726" s="1"/>
      <c r="J726" s="172">
        <f t="shared" si="364"/>
        <v>0.95053757675433115</v>
      </c>
      <c r="K726" s="323"/>
      <c r="L726" s="323"/>
    </row>
    <row r="727" spans="1:12" x14ac:dyDescent="0.2">
      <c r="A727" s="45">
        <f t="shared" si="344"/>
        <v>2064</v>
      </c>
      <c r="B727" s="45">
        <f t="shared" si="345"/>
        <v>6</v>
      </c>
      <c r="C727" s="164">
        <f t="shared" si="346"/>
        <v>144825.3037490065</v>
      </c>
      <c r="D727" s="164">
        <f t="shared" ref="D727" si="374">D715*D715/D703</f>
        <v>133010.39230493613</v>
      </c>
      <c r="E727" s="306">
        <f t="shared" si="354"/>
        <v>144825.3037490065</v>
      </c>
      <c r="F727" s="173">
        <f t="shared" si="348"/>
        <v>178.01046027961829</v>
      </c>
      <c r="G727" s="164">
        <f t="shared" si="349"/>
        <v>190.45402115014699</v>
      </c>
      <c r="H727" s="14"/>
      <c r="I727" s="1"/>
      <c r="J727" s="172">
        <f t="shared" si="364"/>
        <v>0.93466370100572116</v>
      </c>
      <c r="K727" s="323"/>
      <c r="L727" s="323"/>
    </row>
    <row r="728" spans="1:12" x14ac:dyDescent="0.2">
      <c r="A728" s="45">
        <f t="shared" si="344"/>
        <v>2064</v>
      </c>
      <c r="B728" s="45">
        <f t="shared" si="345"/>
        <v>7</v>
      </c>
      <c r="C728" s="164">
        <f t="shared" si="346"/>
        <v>157882.13898132893</v>
      </c>
      <c r="D728" s="164">
        <f t="shared" ref="D728" si="375">D716*D716/D704</f>
        <v>144825.3037490065</v>
      </c>
      <c r="E728" s="306">
        <f t="shared" si="354"/>
        <v>157882.13898132893</v>
      </c>
      <c r="F728" s="173">
        <f t="shared" si="348"/>
        <v>197.28680472926456</v>
      </c>
      <c r="G728" s="164">
        <f t="shared" si="349"/>
        <v>200.7936447696822</v>
      </c>
      <c r="H728" s="14"/>
      <c r="I728" s="1"/>
      <c r="J728" s="172">
        <f t="shared" si="364"/>
        <v>0.98253510441308978</v>
      </c>
      <c r="K728" s="323"/>
      <c r="L728" s="323"/>
    </row>
    <row r="729" spans="1:12" x14ac:dyDescent="0.2">
      <c r="A729" s="45">
        <f t="shared" si="344"/>
        <v>2064</v>
      </c>
      <c r="B729" s="45">
        <f t="shared" si="345"/>
        <v>8</v>
      </c>
      <c r="C729" s="164">
        <f t="shared" si="346"/>
        <v>156670.07657580436</v>
      </c>
      <c r="D729" s="164">
        <f t="shared" ref="D729" si="376">D717*D717/D705</f>
        <v>157882.13898132893</v>
      </c>
      <c r="E729" s="306">
        <f t="shared" si="354"/>
        <v>156670.07657580436</v>
      </c>
      <c r="F729" s="173">
        <f t="shared" si="348"/>
        <v>195.77436464925279</v>
      </c>
      <c r="G729" s="164">
        <f t="shared" si="349"/>
        <v>198.90920467961604</v>
      </c>
      <c r="H729" s="14"/>
      <c r="I729" s="1"/>
      <c r="J729" s="172">
        <f t="shared" si="364"/>
        <v>0.98423984432790557</v>
      </c>
      <c r="K729" s="323"/>
      <c r="L729" s="323"/>
    </row>
    <row r="730" spans="1:12" x14ac:dyDescent="0.2">
      <c r="A730" s="45">
        <f t="shared" si="344"/>
        <v>2064</v>
      </c>
      <c r="B730" s="45">
        <f t="shared" si="345"/>
        <v>9</v>
      </c>
      <c r="C730" s="164">
        <f t="shared" si="346"/>
        <v>134173.23321186437</v>
      </c>
      <c r="D730" s="164">
        <f t="shared" ref="D730" si="377">D718*D718/D706</f>
        <v>156670.07657580436</v>
      </c>
      <c r="E730" s="306">
        <f t="shared" si="354"/>
        <v>134173.23321186437</v>
      </c>
      <c r="F730" s="173">
        <f t="shared" si="348"/>
        <v>181.73647536258744</v>
      </c>
      <c r="G730" s="164">
        <f t="shared" si="349"/>
        <v>187.70830374466965</v>
      </c>
      <c r="H730" s="14"/>
      <c r="I730" s="1"/>
      <c r="J730" s="172">
        <f t="shared" si="364"/>
        <v>0.9681855929495512</v>
      </c>
      <c r="K730" s="323"/>
      <c r="L730" s="323"/>
    </row>
    <row r="731" spans="1:12" x14ac:dyDescent="0.2">
      <c r="A731" s="45">
        <f t="shared" si="344"/>
        <v>2064</v>
      </c>
      <c r="B731" s="45">
        <f t="shared" si="345"/>
        <v>10</v>
      </c>
      <c r="C731" s="164">
        <f t="shared" si="346"/>
        <v>123919.8017563333</v>
      </c>
      <c r="D731" s="164">
        <f t="shared" ref="D731" si="378">D719*D719/D707</f>
        <v>134173.23321186437</v>
      </c>
      <c r="E731" s="306">
        <f t="shared" si="354"/>
        <v>123919.8017563333</v>
      </c>
      <c r="F731" s="173">
        <f t="shared" si="348"/>
        <v>167.06261268501385</v>
      </c>
      <c r="G731" s="164">
        <f t="shared" si="349"/>
        <v>169.5711332806523</v>
      </c>
      <c r="H731" s="14"/>
      <c r="I731" s="1"/>
      <c r="J731" s="172">
        <f t="shared" si="364"/>
        <v>0.98520667670784112</v>
      </c>
      <c r="K731" s="323"/>
      <c r="L731" s="323"/>
    </row>
    <row r="732" spans="1:12" x14ac:dyDescent="0.2">
      <c r="A732" s="45">
        <f t="shared" si="344"/>
        <v>2064</v>
      </c>
      <c r="B732" s="45">
        <f t="shared" si="345"/>
        <v>11</v>
      </c>
      <c r="C732" s="164">
        <f t="shared" si="346"/>
        <v>102315.37855558017</v>
      </c>
      <c r="D732" s="164">
        <f t="shared" ref="D732" si="379">D720*D720/D708</f>
        <v>123919.8017563333</v>
      </c>
      <c r="E732" s="306">
        <f t="shared" si="354"/>
        <v>102315.37855558017</v>
      </c>
      <c r="F732" s="173">
        <f t="shared" si="348"/>
        <v>148.40863070819063</v>
      </c>
      <c r="G732" s="164">
        <f t="shared" si="349"/>
        <v>151.46475661522715</v>
      </c>
      <c r="H732" s="14"/>
      <c r="I732" s="1"/>
      <c r="J732" s="172">
        <f t="shared" si="364"/>
        <v>0.97982285796820623</v>
      </c>
      <c r="K732" s="323"/>
      <c r="L732" s="323"/>
    </row>
    <row r="733" spans="1:12" ht="12.75" thickBot="1" x14ac:dyDescent="0.25">
      <c r="A733" s="45">
        <f t="shared" si="344"/>
        <v>2064</v>
      </c>
      <c r="B733" s="45">
        <f t="shared" si="345"/>
        <v>12</v>
      </c>
      <c r="C733" s="164">
        <f t="shared" si="346"/>
        <v>105296.46475939768</v>
      </c>
      <c r="D733" s="164">
        <f t="shared" ref="D733" si="380">D721*D721/D709</f>
        <v>102315.37855558017</v>
      </c>
      <c r="E733" s="306">
        <f t="shared" si="354"/>
        <v>105296.46475939768</v>
      </c>
      <c r="F733" s="173">
        <f t="shared" si="348"/>
        <v>142.78912995734157</v>
      </c>
      <c r="G733" s="164">
        <f t="shared" si="349"/>
        <v>157.22333370990526</v>
      </c>
      <c r="H733" s="14"/>
      <c r="I733" s="1"/>
      <c r="J733" s="172">
        <f t="shared" si="364"/>
        <v>0.90819299265593478</v>
      </c>
      <c r="K733" s="323"/>
      <c r="L733" s="323"/>
    </row>
    <row r="734" spans="1:12" x14ac:dyDescent="0.2">
      <c r="E734" s="3"/>
      <c r="G734" s="156"/>
      <c r="H734" s="157"/>
    </row>
    <row r="735" spans="1:12" x14ac:dyDescent="0.2">
      <c r="B735" s="42">
        <v>2004</v>
      </c>
      <c r="C735" s="1">
        <f>SUM(AK2:AK13)</f>
        <v>1513331.6947009005</v>
      </c>
      <c r="D735" s="1">
        <f>SUM(D2:D13)</f>
        <v>709072.09299999988</v>
      </c>
      <c r="E735" s="41">
        <f>SUM(E2:E13)</f>
        <v>777987.28193551861</v>
      </c>
      <c r="G735" s="126"/>
    </row>
    <row r="736" spans="1:12" x14ac:dyDescent="0.2">
      <c r="B736" s="42">
        <v>2005</v>
      </c>
      <c r="C736" s="1">
        <f>SUM(AK14:AK25)</f>
        <v>1555047.8585793001</v>
      </c>
      <c r="D736" s="1">
        <f>SUM(D14:D25)</f>
        <v>763033.40300000005</v>
      </c>
      <c r="E736" s="41">
        <f>SUM(E14:E25)</f>
        <v>776695.22102081729</v>
      </c>
      <c r="G736" s="126"/>
    </row>
    <row r="737" spans="2:7" x14ac:dyDescent="0.2">
      <c r="B737" s="42">
        <v>2006</v>
      </c>
      <c r="C737" s="1">
        <f>SUM(AK26:AK37)</f>
        <v>1508696.4518639999</v>
      </c>
      <c r="D737" s="1">
        <f>SUM(D26:D37)</f>
        <v>737529.49100000004</v>
      </c>
      <c r="E737" s="41">
        <f>SUM(E26:E37)</f>
        <v>758037.83223410218</v>
      </c>
      <c r="G737" s="126"/>
    </row>
    <row r="738" spans="2:7" x14ac:dyDescent="0.2">
      <c r="B738" s="42">
        <v>2007</v>
      </c>
      <c r="C738" s="1">
        <f>SUM(AK38:AK49)</f>
        <v>1521853.3082126002</v>
      </c>
      <c r="D738" s="1">
        <f>SUM(D38:D49)</f>
        <v>749620.26900000009</v>
      </c>
      <c r="E738" s="41">
        <f>SUM(E38:E49)</f>
        <v>766119.47875312692</v>
      </c>
      <c r="G738" s="126"/>
    </row>
    <row r="739" spans="2:7" x14ac:dyDescent="0.2">
      <c r="B739" s="42">
        <v>2008</v>
      </c>
      <c r="C739" s="1">
        <f>SUM(AK50:AK61)</f>
        <v>1512912.8166838998</v>
      </c>
      <c r="D739" s="1">
        <f>SUM(D50:D61)</f>
        <v>736383.55800000008</v>
      </c>
      <c r="E739" s="41">
        <f>SUM(E50:E61)</f>
        <v>745365.10488101386</v>
      </c>
      <c r="G739" s="126"/>
    </row>
    <row r="740" spans="2:7" x14ac:dyDescent="0.2">
      <c r="B740" s="42">
        <v>2009</v>
      </c>
      <c r="C740" s="1">
        <f>SUM(AK62:AK73)</f>
        <v>1475638.8030931</v>
      </c>
      <c r="D740" s="1">
        <f>SUM(D62:D73)</f>
        <v>718345.72700000007</v>
      </c>
      <c r="E740" s="41">
        <f>SUM(E62:E73)</f>
        <v>738633.79849035316</v>
      </c>
      <c r="G740" s="126"/>
    </row>
    <row r="741" spans="2:7" x14ac:dyDescent="0.2">
      <c r="B741" s="42">
        <v>2010</v>
      </c>
      <c r="C741" s="1">
        <f>SUM(AK74:AK85)</f>
        <v>1519800.8059293004</v>
      </c>
      <c r="D741" s="1">
        <f>SUM(D74:D85)</f>
        <v>722095.93900000001</v>
      </c>
      <c r="E741" s="41">
        <f>SUM(E74:E85)</f>
        <v>735758.58300213213</v>
      </c>
      <c r="G741" s="126"/>
    </row>
    <row r="742" spans="2:7" x14ac:dyDescent="0.2">
      <c r="B742" s="42">
        <v>2011</v>
      </c>
      <c r="C742" s="1">
        <f>SUM(AK86:AK97)</f>
        <v>1473797.7831257</v>
      </c>
      <c r="D742" s="1">
        <f>SUM(D86:D97)</f>
        <v>737911.19</v>
      </c>
      <c r="E742" s="41">
        <f>SUM(E86:E97)</f>
        <v>746537.71684643929</v>
      </c>
    </row>
    <row r="743" spans="2:7" x14ac:dyDescent="0.2">
      <c r="B743" s="42">
        <v>2012</v>
      </c>
      <c r="C743" s="164">
        <f>SUM(AK98:AK109)</f>
        <v>1478850.8823259003</v>
      </c>
      <c r="D743" s="164">
        <f>SUM(D98:D109)</f>
        <v>738227.18799999997</v>
      </c>
      <c r="E743" s="164">
        <f>SUM(E98:E109)</f>
        <v>736959.87399999995</v>
      </c>
    </row>
    <row r="744" spans="2:7" x14ac:dyDescent="0.2">
      <c r="B744" s="42">
        <v>2013</v>
      </c>
      <c r="C744" s="164">
        <f>SUM(C110:C121)</f>
        <v>758684.10199999996</v>
      </c>
      <c r="D744" s="164">
        <f>SUM(D110:D121)</f>
        <v>753516.07299999997</v>
      </c>
      <c r="E744" s="164">
        <f>SUM(E110:E121)</f>
        <v>758684.10199999996</v>
      </c>
    </row>
    <row r="745" spans="2:7" x14ac:dyDescent="0.2">
      <c r="B745" s="42">
        <v>2014</v>
      </c>
      <c r="C745" s="164">
        <f>SUM(C122:C133)</f>
        <v>800964.15442778589</v>
      </c>
      <c r="D745" s="164">
        <f>SUM(D122:D133)</f>
        <v>809245.17985540151</v>
      </c>
      <c r="E745" s="164">
        <f>SUM(E122:E133)</f>
        <v>800964.15442778589</v>
      </c>
    </row>
    <row r="746" spans="2:7" x14ac:dyDescent="0.2">
      <c r="B746" s="42">
        <v>2015</v>
      </c>
      <c r="C746" s="164">
        <f>SUM(C134:C145)</f>
        <v>805224.40679499938</v>
      </c>
      <c r="D746" s="164">
        <f>SUM(D134:D145)</f>
        <v>798097.27089022531</v>
      </c>
      <c r="E746" s="164">
        <f>SUM(E134:E145)</f>
        <v>805224.40679499938</v>
      </c>
    </row>
    <row r="747" spans="2:7" x14ac:dyDescent="0.2">
      <c r="B747" s="42">
        <v>2016</v>
      </c>
      <c r="C747" s="164">
        <f>SUM(C146:C157)</f>
        <v>815377.32906930824</v>
      </c>
      <c r="D747" s="164">
        <f>SUM(D146:D157)</f>
        <v>814658.79969639517</v>
      </c>
      <c r="E747" s="164">
        <f>SUM(E146:E157)</f>
        <v>815377.32906930824</v>
      </c>
    </row>
    <row r="748" spans="2:7" x14ac:dyDescent="0.2">
      <c r="B748" s="42">
        <v>2017</v>
      </c>
      <c r="C748" s="164">
        <f>SUM(C158:C169)</f>
        <v>825658.26762061834</v>
      </c>
      <c r="D748" s="164">
        <f>SUM(D158:D169)</f>
        <v>824930.67844671872</v>
      </c>
      <c r="E748" s="164">
        <f>SUM(E158:E169)</f>
        <v>825658.26762061834</v>
      </c>
    </row>
    <row r="749" spans="2:7" x14ac:dyDescent="0.2">
      <c r="B749" s="42">
        <v>2018</v>
      </c>
      <c r="C749" s="164">
        <f>SUM(C170:C181)</f>
        <v>836068.83658195776</v>
      </c>
      <c r="D749" s="164">
        <f>SUM(D170:D181)</f>
        <v>835332.07337375428</v>
      </c>
      <c r="E749" s="164">
        <f>SUM(E170:E181)</f>
        <v>836068.83658195776</v>
      </c>
    </row>
    <row r="750" spans="2:7" x14ac:dyDescent="0.2">
      <c r="B750" s="42">
        <v>2019</v>
      </c>
      <c r="C750" s="164">
        <f>SUM(C182:C193)</f>
        <v>846610.67043865239</v>
      </c>
      <c r="D750" s="164">
        <f>SUM(D182:D193)</f>
        <v>845864.6175224816</v>
      </c>
      <c r="E750" s="164">
        <f>SUM(E182:E193)</f>
        <v>846610.67043865239</v>
      </c>
    </row>
    <row r="751" spans="2:7" x14ac:dyDescent="0.2">
      <c r="B751" s="42">
        <v>2020</v>
      </c>
      <c r="C751" s="164">
        <f>SUM(C194:C205)</f>
        <v>857285.42428494606</v>
      </c>
      <c r="D751" s="164">
        <f>SUM(D194:D205)</f>
        <v>856529.96452863654</v>
      </c>
      <c r="E751" s="164">
        <f>SUM(E194:E205)</f>
        <v>857285.42428494606</v>
      </c>
    </row>
    <row r="752" spans="2:7" x14ac:dyDescent="0.2">
      <c r="B752" s="42">
        <v>2021</v>
      </c>
      <c r="C752" s="164">
        <f>SUM(C206:C217)</f>
        <v>868094.77408385149</v>
      </c>
      <c r="D752" s="164">
        <f>SUM(D206:D217)</f>
        <v>867329.78887833492</v>
      </c>
      <c r="E752" s="164">
        <f>SUM(E206:E217)</f>
        <v>868094.77408385149</v>
      </c>
    </row>
    <row r="753" spans="2:5" x14ac:dyDescent="0.2">
      <c r="B753" s="42">
        <v>2022</v>
      </c>
      <c r="C753" s="164">
        <f>SUM(C218:C229)</f>
        <v>879040.41693028226</v>
      </c>
      <c r="D753" s="164">
        <f>SUM(D218:D229)</f>
        <v>878265.786170971</v>
      </c>
      <c r="E753" s="164">
        <f>SUM(E218:E229)</f>
        <v>879040.41693028226</v>
      </c>
    </row>
    <row r="754" spans="2:5" x14ac:dyDescent="0.2">
      <c r="B754" s="42">
        <v>2023</v>
      </c>
      <c r="C754" s="164">
        <f>SUM(C230:C241)</f>
        <v>890124.07131750137</v>
      </c>
      <c r="D754" s="164">
        <f>SUM(D230:D241)</f>
        <v>889339.67338543164</v>
      </c>
      <c r="E754" s="164">
        <f>SUM(E230:E241)</f>
        <v>890124.07131750137</v>
      </c>
    </row>
    <row r="755" spans="2:5" x14ac:dyDescent="0.2">
      <c r="B755" s="42">
        <v>2024</v>
      </c>
      <c r="C755" s="164">
        <f>SUM(C242:C253)</f>
        <v>901347.4774069282</v>
      </c>
      <c r="D755" s="164">
        <f>SUM(D242:D253)</f>
        <v>900553.18914966553</v>
      </c>
      <c r="E755" s="164">
        <f>SUM(E242:E253)</f>
        <v>901347.4774069282</v>
      </c>
    </row>
    <row r="756" spans="2:5" x14ac:dyDescent="0.2">
      <c r="B756" s="42">
        <v>2025</v>
      </c>
      <c r="C756" s="164">
        <f>SUM(C254:C265)</f>
        <v>912712.39730134839</v>
      </c>
      <c r="D756" s="164">
        <f>SUM(D254:D265)</f>
        <v>911908.09401365276</v>
      </c>
      <c r="E756" s="164">
        <f>SUM(E254:E265)</f>
        <v>912712.39730134839</v>
      </c>
    </row>
    <row r="757" spans="2:5" x14ac:dyDescent="0.2">
      <c r="B757" s="42">
        <v>2026</v>
      </c>
      <c r="C757" s="164">
        <f>SUM(C266:C277)</f>
        <v>924220.6153215681</v>
      </c>
      <c r="D757" s="164">
        <f>SUM(D266:D277)</f>
        <v>923406.17072581465</v>
      </c>
      <c r="E757" s="164">
        <f>SUM(E266:E277)</f>
        <v>924220.6153215681</v>
      </c>
    </row>
    <row r="758" spans="2:5" x14ac:dyDescent="0.2">
      <c r="B758" s="42">
        <v>2027</v>
      </c>
      <c r="C758" s="164">
        <f>SUM(C278:C289)</f>
        <v>935873.9382865571</v>
      </c>
      <c r="D758" s="164">
        <f>SUM(D278:D289)</f>
        <v>935049.22451291035</v>
      </c>
      <c r="E758" s="164">
        <f>SUM(E278:E289)</f>
        <v>935873.9382865571</v>
      </c>
    </row>
    <row r="759" spans="2:5" x14ac:dyDescent="0.2">
      <c r="B759" s="42">
        <v>2028</v>
      </c>
      <c r="C759" s="164">
        <f>SUM(C290:C301)</f>
        <v>947674.19579712464</v>
      </c>
      <c r="D759" s="164">
        <f>SUM(D290:D301)</f>
        <v>946839.08336346236</v>
      </c>
      <c r="E759" s="164">
        <f>SUM(E290:E301)</f>
        <v>947674.19579712464</v>
      </c>
    </row>
    <row r="760" spans="2:5" x14ac:dyDescent="0.2">
      <c r="B760" s="42">
        <v>2029</v>
      </c>
      <c r="C760" s="164">
        <f>SUM(C302:C313)</f>
        <v>959623.24052316975</v>
      </c>
      <c r="D760" s="164">
        <f>SUM(D302:D313)</f>
        <v>958777.59831475455</v>
      </c>
      <c r="E760" s="164">
        <f>SUM(E302:E313)</f>
        <v>959623.24052316975</v>
      </c>
    </row>
    <row r="761" spans="2:5" x14ac:dyDescent="0.2">
      <c r="B761" s="42">
        <v>2030</v>
      </c>
      <c r="C761" s="164">
        <f>SUM(C314:C325)</f>
        <v>971722.94849455624</v>
      </c>
      <c r="D761" s="164">
        <f>SUM(D314:D325)</f>
        <v>970866.64374344924</v>
      </c>
      <c r="E761" s="164">
        <f>SUM(E314:E325)</f>
        <v>971722.94849455624</v>
      </c>
    </row>
    <row r="762" spans="2:5" x14ac:dyDescent="0.2">
      <c r="B762" s="42">
        <v>2031</v>
      </c>
      <c r="C762" s="164">
        <f>SUM(C326:C337)</f>
        <v>983975.21939565334</v>
      </c>
      <c r="D762" s="164">
        <f>SUM(D326:D337)</f>
        <v>983108.11765987007</v>
      </c>
      <c r="E762" s="164">
        <f>SUM(E326:E337)</f>
        <v>983975.21939565334</v>
      </c>
    </row>
    <row r="763" spans="2:5" x14ac:dyDescent="0.2">
      <c r="B763" s="42">
        <v>2032</v>
      </c>
      <c r="C763" s="164">
        <f>SUM(C338:C349)</f>
        <v>996381.97686359193</v>
      </c>
      <c r="D763" s="164">
        <f>SUM(D338:D349)</f>
        <v>995503.94200599426</v>
      </c>
      <c r="E763" s="164">
        <f>SUM(E338:E349)</f>
        <v>996381.97686359193</v>
      </c>
    </row>
    <row r="764" spans="2:5" x14ac:dyDescent="0.2">
      <c r="B764" s="42">
        <v>2033</v>
      </c>
      <c r="C764" s="164">
        <f>SUM(C350:C361)</f>
        <v>1008945.1687902792</v>
      </c>
      <c r="D764" s="164">
        <f>SUM(D350:D361)</f>
        <v>1008056.0629572019</v>
      </c>
      <c r="E764" s="164">
        <f>SUM(E350:E361)</f>
        <v>1008945.1687902792</v>
      </c>
    </row>
    <row r="765" spans="2:5" x14ac:dyDescent="0.2">
      <c r="B765" s="42">
        <v>2034</v>
      </c>
      <c r="C765" s="164">
        <f>SUM(C362:C373)</f>
        <v>1021666.7676282233</v>
      </c>
      <c r="D765" s="164">
        <f>SUM(D362:D373)</f>
        <v>1020766.4512278299</v>
      </c>
      <c r="E765" s="164">
        <f>SUM(E362:E373)</f>
        <v>1021666.7676282233</v>
      </c>
    </row>
    <row r="766" spans="2:5" x14ac:dyDescent="0.2">
      <c r="B766" s="42">
        <v>2035</v>
      </c>
      <c r="C766" s="164">
        <f>SUM(C374:C385)</f>
        <v>1034548.7707002127</v>
      </c>
      <c r="D766" s="164">
        <f>SUM(D374:D385)</f>
        <v>1033637.1023805799</v>
      </c>
      <c r="E766" s="164">
        <f>SUM(E374:E385)</f>
        <v>1034548.7707002127</v>
      </c>
    </row>
    <row r="767" spans="2:5" x14ac:dyDescent="0.2">
      <c r="B767" s="42">
        <v>2036</v>
      </c>
      <c r="C767" s="164">
        <f>SUM(C386:C397)</f>
        <v>1047593.2005129012</v>
      </c>
      <c r="D767" s="164">
        <f>SUM(D386:D397)</f>
        <v>1046670.0371398262</v>
      </c>
      <c r="E767" s="164">
        <f>SUM(E386:E397)</f>
        <v>1047593.2005129012</v>
      </c>
    </row>
    <row r="768" spans="2:5" x14ac:dyDescent="0.2">
      <c r="B768" s="42">
        <v>2037</v>
      </c>
      <c r="C768" s="164">
        <f>SUM(C398:C409)</f>
        <v>1060802.1050743475</v>
      </c>
      <c r="D768" s="164">
        <f>SUM(D398:D409)</f>
        <v>1059867.3017088748</v>
      </c>
      <c r="E768" s="164">
        <f>SUM(E398:E409)</f>
        <v>1060802.1050743475</v>
      </c>
    </row>
    <row r="769" spans="2:5" x14ac:dyDescent="0.2">
      <c r="B769" s="42">
        <v>2038</v>
      </c>
      <c r="C769" s="164">
        <f>SUM(C410:C421)</f>
        <v>1074177.5582155553</v>
      </c>
      <c r="D769" s="164">
        <f>SUM(D410:D421)</f>
        <v>1073230.9680912222</v>
      </c>
      <c r="E769" s="164">
        <f>SUM(E410:E421)</f>
        <v>1074177.5582155553</v>
      </c>
    </row>
    <row r="770" spans="2:5" x14ac:dyDescent="0.2">
      <c r="B770" s="42">
        <v>2039</v>
      </c>
      <c r="C770" s="164">
        <f>SUM(C422:C433)</f>
        <v>1087721.6599160717</v>
      </c>
      <c r="D770" s="164">
        <f>SUM(D422:D433)</f>
        <v>1086763.1344158649</v>
      </c>
      <c r="E770" s="164">
        <f>SUM(E422:E433)</f>
        <v>1087721.6599160717</v>
      </c>
    </row>
    <row r="771" spans="2:5" x14ac:dyDescent="0.2">
      <c r="B771" s="42">
        <v>2040</v>
      </c>
      <c r="C771" s="164">
        <f>SUM(C434:C445)</f>
        <v>1101436.5366336897</v>
      </c>
      <c r="D771" s="164">
        <f>SUM(D434:D445)</f>
        <v>1100465.9252667115</v>
      </c>
      <c r="E771" s="164">
        <f>SUM(E434:E445)</f>
        <v>1101436.5366336897</v>
      </c>
    </row>
    <row r="773" spans="2:5" x14ac:dyDescent="0.2">
      <c r="C773" s="14"/>
      <c r="D773" s="14"/>
      <c r="E773" s="14"/>
    </row>
    <row r="774" spans="2:5" x14ac:dyDescent="0.2">
      <c r="C774" s="14"/>
      <c r="D774" s="14"/>
      <c r="E774" s="14"/>
    </row>
    <row r="775" spans="2:5" x14ac:dyDescent="0.2">
      <c r="C775" s="14"/>
      <c r="D775" s="14"/>
      <c r="E775" s="14"/>
    </row>
    <row r="776" spans="2:5" x14ac:dyDescent="0.2">
      <c r="C776" s="14"/>
      <c r="D776" s="14"/>
      <c r="E776" s="14"/>
    </row>
    <row r="777" spans="2:5" x14ac:dyDescent="0.2">
      <c r="B777" s="42">
        <v>2005</v>
      </c>
      <c r="C777" s="14">
        <f t="shared" ref="C777:E788" si="381">(C736/C735)-1</f>
        <v>2.7565776904345141E-2</v>
      </c>
      <c r="D777" s="14">
        <f t="shared" si="381"/>
        <v>7.6101302720427588E-2</v>
      </c>
      <c r="E777" s="14">
        <f t="shared" si="381"/>
        <v>-1.6607738258739291E-3</v>
      </c>
    </row>
    <row r="778" spans="2:5" x14ac:dyDescent="0.2">
      <c r="B778" s="42">
        <v>2006</v>
      </c>
      <c r="C778" s="14">
        <f t="shared" si="381"/>
        <v>-2.9807061216525543E-2</v>
      </c>
      <c r="D778" s="14">
        <f t="shared" si="381"/>
        <v>-3.3424371593336444E-2</v>
      </c>
      <c r="E778" s="14">
        <f t="shared" si="381"/>
        <v>-2.4021505838794144E-2</v>
      </c>
    </row>
    <row r="779" spans="2:5" x14ac:dyDescent="0.2">
      <c r="B779" s="42">
        <v>2007</v>
      </c>
      <c r="C779" s="14">
        <f t="shared" si="381"/>
        <v>8.7206782599276167E-3</v>
      </c>
      <c r="D779" s="14">
        <f t="shared" si="381"/>
        <v>1.6393619709506702E-2</v>
      </c>
      <c r="E779" s="14">
        <f t="shared" si="381"/>
        <v>1.0661270685140334E-2</v>
      </c>
    </row>
    <row r="780" spans="2:5" x14ac:dyDescent="0.2">
      <c r="B780" s="42">
        <v>2008</v>
      </c>
      <c r="C780" s="14">
        <f t="shared" si="381"/>
        <v>-5.8747393592099018E-3</v>
      </c>
      <c r="D780" s="14">
        <f t="shared" si="381"/>
        <v>-1.7657888330124716E-2</v>
      </c>
      <c r="E780" s="14">
        <f t="shared" si="381"/>
        <v>-2.709025739156401E-2</v>
      </c>
    </row>
    <row r="781" spans="2:5" x14ac:dyDescent="0.2">
      <c r="B781" s="42">
        <v>2009</v>
      </c>
      <c r="C781" s="14">
        <f t="shared" si="381"/>
        <v>-2.4637251518894177E-2</v>
      </c>
      <c r="D781" s="14">
        <f t="shared" si="381"/>
        <v>-2.4495157182746308E-2</v>
      </c>
      <c r="E781" s="14">
        <f t="shared" si="381"/>
        <v>-9.03088479267522E-3</v>
      </c>
    </row>
    <row r="782" spans="2:5" x14ac:dyDescent="0.2">
      <c r="B782" s="42">
        <v>2010</v>
      </c>
      <c r="C782" s="14">
        <f t="shared" si="381"/>
        <v>2.9927379751489402E-2</v>
      </c>
      <c r="D782" s="14">
        <f t="shared" si="381"/>
        <v>5.2206226877158368E-3</v>
      </c>
      <c r="E782" s="14">
        <f t="shared" si="381"/>
        <v>-3.8926129485240546E-3</v>
      </c>
    </row>
    <row r="783" spans="2:5" x14ac:dyDescent="0.2">
      <c r="B783" s="42">
        <v>2011</v>
      </c>
      <c r="C783" s="14">
        <f t="shared" si="381"/>
        <v>-3.0269113310195439E-2</v>
      </c>
      <c r="D783" s="14">
        <f t="shared" si="381"/>
        <v>2.1901869468898827E-2</v>
      </c>
      <c r="E783" s="14">
        <f t="shared" si="381"/>
        <v>1.4650367788201502E-2</v>
      </c>
    </row>
    <row r="784" spans="2:5" x14ac:dyDescent="0.2">
      <c r="B784" s="42">
        <v>2012</v>
      </c>
      <c r="C784" s="14">
        <f t="shared" si="381"/>
        <v>3.428624508773126E-3</v>
      </c>
      <c r="D784" s="14">
        <f t="shared" si="381"/>
        <v>4.2823310485373689E-4</v>
      </c>
      <c r="E784" s="14">
        <f t="shared" si="381"/>
        <v>-1.2829683792666913E-2</v>
      </c>
    </row>
    <row r="785" spans="2:5" x14ac:dyDescent="0.2">
      <c r="B785" s="42">
        <v>2013</v>
      </c>
      <c r="C785" s="14">
        <f t="shared" si="381"/>
        <v>-0.48697728008468288</v>
      </c>
      <c r="D785" s="14">
        <f t="shared" si="381"/>
        <v>2.0710270833319777E-2</v>
      </c>
      <c r="E785" s="14">
        <f t="shared" si="381"/>
        <v>2.9478169390807274E-2</v>
      </c>
    </row>
    <row r="786" spans="2:5" x14ac:dyDescent="0.2">
      <c r="B786" s="42">
        <v>2014</v>
      </c>
      <c r="C786" s="14">
        <f t="shared" si="381"/>
        <v>5.5728138122743909E-2</v>
      </c>
      <c r="D786" s="14">
        <f t="shared" si="381"/>
        <v>7.3958749988603856E-2</v>
      </c>
      <c r="E786" s="14">
        <f t="shared" si="381"/>
        <v>5.5728138122743909E-2</v>
      </c>
    </row>
    <row r="787" spans="2:5" x14ac:dyDescent="0.2">
      <c r="B787" s="42">
        <v>2015</v>
      </c>
      <c r="C787" s="14">
        <f t="shared" si="381"/>
        <v>5.3189051515758479E-3</v>
      </c>
      <c r="D787" s="14">
        <f t="shared" si="381"/>
        <v>-1.3775687817094151E-2</v>
      </c>
      <c r="E787" s="14">
        <f t="shared" si="381"/>
        <v>5.3189051515758479E-3</v>
      </c>
    </row>
    <row r="788" spans="2:5" x14ac:dyDescent="0.2">
      <c r="B788" s="42">
        <v>2016</v>
      </c>
      <c r="C788" s="14">
        <f t="shared" si="381"/>
        <v>1.2608810896232114E-2</v>
      </c>
      <c r="D788" s="14">
        <f t="shared" si="381"/>
        <v>2.0751266055197171E-2</v>
      </c>
      <c r="E788" s="14">
        <f t="shared" si="381"/>
        <v>1.2608810896232114E-2</v>
      </c>
    </row>
    <row r="789" spans="2:5" x14ac:dyDescent="0.2">
      <c r="B789" s="42">
        <v>2017</v>
      </c>
      <c r="C789" s="14">
        <f t="shared" ref="C789:E804" si="382">(C748/C747)-1</f>
        <v>1.2608810896232558E-2</v>
      </c>
      <c r="D789" s="14">
        <f t="shared" si="382"/>
        <v>1.2608810896232336E-2</v>
      </c>
      <c r="E789" s="14">
        <f t="shared" si="382"/>
        <v>1.2608810896232558E-2</v>
      </c>
    </row>
    <row r="790" spans="2:5" x14ac:dyDescent="0.2">
      <c r="B790" s="42">
        <v>2018</v>
      </c>
      <c r="C790" s="14">
        <f t="shared" si="382"/>
        <v>1.2608810896232558E-2</v>
      </c>
      <c r="D790" s="14">
        <f t="shared" si="382"/>
        <v>1.2608810896232558E-2</v>
      </c>
      <c r="E790" s="14">
        <f t="shared" si="382"/>
        <v>1.2608810896232558E-2</v>
      </c>
    </row>
    <row r="791" spans="2:5" x14ac:dyDescent="0.2">
      <c r="B791" s="42">
        <v>2019</v>
      </c>
      <c r="C791" s="14">
        <f t="shared" si="382"/>
        <v>1.2608810896232114E-2</v>
      </c>
      <c r="D791" s="14">
        <f t="shared" si="382"/>
        <v>1.2608810896232336E-2</v>
      </c>
      <c r="E791" s="14">
        <f t="shared" si="382"/>
        <v>1.2608810896232114E-2</v>
      </c>
    </row>
    <row r="792" spans="2:5" x14ac:dyDescent="0.2">
      <c r="B792" s="42">
        <v>2020</v>
      </c>
      <c r="C792" s="14">
        <f t="shared" si="382"/>
        <v>1.2608810896232558E-2</v>
      </c>
      <c r="D792" s="14">
        <f t="shared" si="382"/>
        <v>1.2608810896232336E-2</v>
      </c>
      <c r="E792" s="14">
        <f t="shared" si="382"/>
        <v>1.2608810896232558E-2</v>
      </c>
    </row>
    <row r="793" spans="2:5" x14ac:dyDescent="0.2">
      <c r="B793" s="42">
        <v>2021</v>
      </c>
      <c r="C793" s="14">
        <f t="shared" si="382"/>
        <v>1.2608810896232558E-2</v>
      </c>
      <c r="D793" s="14">
        <f t="shared" si="382"/>
        <v>1.2608810896232558E-2</v>
      </c>
      <c r="E793" s="14">
        <f t="shared" si="382"/>
        <v>1.2608810896232558E-2</v>
      </c>
    </row>
    <row r="794" spans="2:5" x14ac:dyDescent="0.2">
      <c r="B794" s="42">
        <v>2022</v>
      </c>
      <c r="C794" s="14">
        <f t="shared" si="382"/>
        <v>1.2608810896232336E-2</v>
      </c>
      <c r="D794" s="14">
        <f t="shared" si="382"/>
        <v>1.2608810896232336E-2</v>
      </c>
      <c r="E794" s="14">
        <f t="shared" si="382"/>
        <v>1.2608810896232336E-2</v>
      </c>
    </row>
    <row r="795" spans="2:5" x14ac:dyDescent="0.2">
      <c r="B795" s="42">
        <v>2023</v>
      </c>
      <c r="C795" s="14">
        <f t="shared" si="382"/>
        <v>1.2608810896232336E-2</v>
      </c>
      <c r="D795" s="14">
        <f t="shared" si="382"/>
        <v>1.2608810896232336E-2</v>
      </c>
      <c r="E795" s="14">
        <f t="shared" si="382"/>
        <v>1.2608810896232336E-2</v>
      </c>
    </row>
    <row r="796" spans="2:5" x14ac:dyDescent="0.2">
      <c r="B796" s="42">
        <v>2024</v>
      </c>
      <c r="C796" s="14">
        <f t="shared" si="382"/>
        <v>1.2608810896232336E-2</v>
      </c>
      <c r="D796" s="14">
        <f t="shared" si="382"/>
        <v>1.2608810896232336E-2</v>
      </c>
      <c r="E796" s="14">
        <f t="shared" si="382"/>
        <v>1.2608810896232336E-2</v>
      </c>
    </row>
    <row r="797" spans="2:5" x14ac:dyDescent="0.2">
      <c r="B797" s="42">
        <v>2025</v>
      </c>
      <c r="C797" s="14">
        <f t="shared" si="382"/>
        <v>1.2608810896232558E-2</v>
      </c>
      <c r="D797" s="14">
        <f t="shared" si="382"/>
        <v>1.2608810896232558E-2</v>
      </c>
      <c r="E797" s="14">
        <f t="shared" si="382"/>
        <v>1.2608810896232558E-2</v>
      </c>
    </row>
    <row r="798" spans="2:5" x14ac:dyDescent="0.2">
      <c r="B798" s="42">
        <v>2026</v>
      </c>
      <c r="C798" s="14">
        <f t="shared" si="382"/>
        <v>1.2608810896232558E-2</v>
      </c>
      <c r="D798" s="14">
        <f t="shared" si="382"/>
        <v>1.2608810896232336E-2</v>
      </c>
      <c r="E798" s="14">
        <f t="shared" si="382"/>
        <v>1.2608810896232558E-2</v>
      </c>
    </row>
    <row r="799" spans="2:5" x14ac:dyDescent="0.2">
      <c r="B799" s="42">
        <v>2027</v>
      </c>
      <c r="C799" s="14">
        <f t="shared" si="382"/>
        <v>1.2608810896232114E-2</v>
      </c>
      <c r="D799" s="14">
        <f t="shared" si="382"/>
        <v>1.2608810896232114E-2</v>
      </c>
      <c r="E799" s="14">
        <f t="shared" si="382"/>
        <v>1.2608810896232114E-2</v>
      </c>
    </row>
    <row r="800" spans="2:5" x14ac:dyDescent="0.2">
      <c r="B800" s="42">
        <v>2028</v>
      </c>
      <c r="C800" s="14">
        <f t="shared" si="382"/>
        <v>1.2608810896232558E-2</v>
      </c>
      <c r="D800" s="14">
        <f t="shared" si="382"/>
        <v>1.2608810896232336E-2</v>
      </c>
      <c r="E800" s="14">
        <f t="shared" si="382"/>
        <v>1.2608810896232558E-2</v>
      </c>
    </row>
    <row r="801" spans="2:5" x14ac:dyDescent="0.2">
      <c r="B801" s="42">
        <v>2029</v>
      </c>
      <c r="C801" s="14">
        <f t="shared" si="382"/>
        <v>1.2608810896232336E-2</v>
      </c>
      <c r="D801" s="14">
        <f t="shared" si="382"/>
        <v>1.2608810896232781E-2</v>
      </c>
      <c r="E801" s="14">
        <f t="shared" si="382"/>
        <v>1.2608810896232336E-2</v>
      </c>
    </row>
    <row r="802" spans="2:5" x14ac:dyDescent="0.2">
      <c r="B802" s="42">
        <v>2030</v>
      </c>
      <c r="C802" s="14">
        <f t="shared" si="382"/>
        <v>1.2608810896232558E-2</v>
      </c>
      <c r="D802" s="14">
        <f t="shared" si="382"/>
        <v>1.2608810896232558E-2</v>
      </c>
      <c r="E802" s="14">
        <f t="shared" si="382"/>
        <v>1.2608810896232558E-2</v>
      </c>
    </row>
    <row r="803" spans="2:5" x14ac:dyDescent="0.2">
      <c r="B803" s="42">
        <v>2031</v>
      </c>
      <c r="C803" s="14">
        <f t="shared" si="382"/>
        <v>1.2608810896232336E-2</v>
      </c>
      <c r="D803" s="14">
        <f t="shared" si="382"/>
        <v>1.2608810896232336E-2</v>
      </c>
      <c r="E803" s="14">
        <f t="shared" si="382"/>
        <v>1.2608810896232336E-2</v>
      </c>
    </row>
    <row r="804" spans="2:5" x14ac:dyDescent="0.2">
      <c r="B804" s="42">
        <v>2032</v>
      </c>
      <c r="C804" s="14">
        <f t="shared" si="382"/>
        <v>1.2608810896232336E-2</v>
      </c>
      <c r="D804" s="14">
        <f t="shared" si="382"/>
        <v>1.2608810896232336E-2</v>
      </c>
      <c r="E804" s="14">
        <f t="shared" si="382"/>
        <v>1.2608810896232336E-2</v>
      </c>
    </row>
    <row r="805" spans="2:5" x14ac:dyDescent="0.2">
      <c r="B805" s="42">
        <v>2033</v>
      </c>
      <c r="C805" s="14">
        <f t="shared" ref="C805:E812" si="383">(C764/C763)-1</f>
        <v>1.2608810896232336E-2</v>
      </c>
      <c r="D805" s="14">
        <f t="shared" si="383"/>
        <v>1.2608810896232558E-2</v>
      </c>
      <c r="E805" s="14">
        <f t="shared" si="383"/>
        <v>1.2608810896232336E-2</v>
      </c>
    </row>
    <row r="806" spans="2:5" x14ac:dyDescent="0.2">
      <c r="B806" s="42">
        <v>2034</v>
      </c>
      <c r="C806" s="14">
        <f t="shared" si="383"/>
        <v>1.2608810896232558E-2</v>
      </c>
      <c r="D806" s="14">
        <f t="shared" si="383"/>
        <v>1.2608810896232558E-2</v>
      </c>
      <c r="E806" s="14">
        <f t="shared" si="383"/>
        <v>1.2608810896232558E-2</v>
      </c>
    </row>
    <row r="807" spans="2:5" x14ac:dyDescent="0.2">
      <c r="B807" s="42">
        <v>2035</v>
      </c>
      <c r="C807" s="14">
        <f t="shared" si="383"/>
        <v>1.2608810896232558E-2</v>
      </c>
      <c r="D807" s="14">
        <f t="shared" si="383"/>
        <v>1.2608810896232558E-2</v>
      </c>
      <c r="E807" s="14">
        <f t="shared" si="383"/>
        <v>1.2608810896232558E-2</v>
      </c>
    </row>
    <row r="808" spans="2:5" x14ac:dyDescent="0.2">
      <c r="B808" s="42">
        <v>2036</v>
      </c>
      <c r="C808" s="14">
        <f t="shared" si="383"/>
        <v>1.2608810896232336E-2</v>
      </c>
      <c r="D808" s="14">
        <f t="shared" si="383"/>
        <v>1.2608810896232336E-2</v>
      </c>
      <c r="E808" s="14">
        <f t="shared" si="383"/>
        <v>1.2608810896232336E-2</v>
      </c>
    </row>
    <row r="809" spans="2:5" x14ac:dyDescent="0.2">
      <c r="B809" s="42">
        <v>2037</v>
      </c>
      <c r="C809" s="14">
        <f t="shared" si="383"/>
        <v>1.2608810896232558E-2</v>
      </c>
      <c r="D809" s="14">
        <f t="shared" si="383"/>
        <v>1.2608810896232336E-2</v>
      </c>
      <c r="E809" s="14">
        <f t="shared" si="383"/>
        <v>1.2608810896232558E-2</v>
      </c>
    </row>
    <row r="810" spans="2:5" x14ac:dyDescent="0.2">
      <c r="B810" s="42">
        <v>2038</v>
      </c>
      <c r="C810" s="14">
        <f t="shared" si="383"/>
        <v>1.2608810896232558E-2</v>
      </c>
      <c r="D810" s="14">
        <f t="shared" si="383"/>
        <v>1.2608810896232558E-2</v>
      </c>
      <c r="E810" s="14">
        <f t="shared" si="383"/>
        <v>1.2608810896232558E-2</v>
      </c>
    </row>
    <row r="811" spans="2:5" x14ac:dyDescent="0.2">
      <c r="B811" s="42">
        <v>2039</v>
      </c>
      <c r="C811" s="14">
        <f t="shared" si="383"/>
        <v>1.2608810896232114E-2</v>
      </c>
      <c r="D811" s="14">
        <f t="shared" si="383"/>
        <v>1.2608810896232558E-2</v>
      </c>
      <c r="E811" s="14">
        <f t="shared" si="383"/>
        <v>1.2608810896232114E-2</v>
      </c>
    </row>
    <row r="812" spans="2:5" x14ac:dyDescent="0.2">
      <c r="B812" s="42">
        <v>2040</v>
      </c>
      <c r="C812" s="14">
        <f t="shared" si="383"/>
        <v>1.2608810896232558E-2</v>
      </c>
      <c r="D812" s="14">
        <f t="shared" si="383"/>
        <v>1.2608810896232558E-2</v>
      </c>
      <c r="E812" s="14">
        <f t="shared" si="383"/>
        <v>1.2608810896232558E-2</v>
      </c>
    </row>
  </sheetData>
  <phoneticPr fontId="5" type="noConversion"/>
  <pageMargins left="0.75" right="0.75" top="1" bottom="1" header="0.5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92D050"/>
  </sheetPr>
  <dimension ref="A1:X612"/>
  <sheetViews>
    <sheetView zoomScale="90" zoomScaleNormal="90" workbookViewId="0">
      <pane xSplit="2" ySplit="1" topLeftCell="C2" activePane="bottomRight" state="frozen"/>
      <selection activeCell="J188" sqref="J188"/>
      <selection pane="topRight" activeCell="J188" sqref="J188"/>
      <selection pane="bottomLeft" activeCell="J188" sqref="J188"/>
      <selection pane="bottomRight" activeCell="H9" sqref="H9"/>
    </sheetView>
  </sheetViews>
  <sheetFormatPr defaultColWidth="9.140625" defaultRowHeight="12" x14ac:dyDescent="0.2"/>
  <cols>
    <col min="1" max="1" width="12.5703125" style="2" customWidth="1"/>
    <col min="2" max="2" width="6.140625" style="2" bestFit="1" customWidth="1"/>
    <col min="3" max="3" width="19.28515625" style="305" bestFit="1" customWidth="1"/>
    <col min="4" max="4" width="10.42578125" style="305" bestFit="1" customWidth="1"/>
    <col min="5" max="5" width="14.85546875" style="45" bestFit="1" customWidth="1"/>
    <col min="6" max="6" width="4" style="12" bestFit="1" customWidth="1"/>
    <col min="7" max="8" width="6" style="12" bestFit="1" customWidth="1"/>
    <col min="9" max="9" width="5.85546875" style="12" bestFit="1" customWidth="1"/>
    <col min="10" max="10" width="16.28515625" style="2" bestFit="1" customWidth="1"/>
    <col min="11" max="11" width="5" style="2" bestFit="1" customWidth="1"/>
    <col min="12" max="12" width="5.7109375" style="2" bestFit="1" customWidth="1"/>
    <col min="13" max="14" width="8" style="2" bestFit="1" customWidth="1"/>
    <col min="15" max="15" width="13" style="2" customWidth="1"/>
    <col min="16" max="16" width="9.140625" style="2"/>
    <col min="17" max="17" width="19.28515625" style="296" bestFit="1" customWidth="1"/>
    <col min="18" max="18" width="10.42578125" style="296" bestFit="1" customWidth="1"/>
    <col min="19" max="19" width="14.85546875" style="296" bestFit="1" customWidth="1"/>
    <col min="20" max="20" width="5.7109375" style="296" customWidth="1"/>
    <col min="21" max="21" width="6.85546875" style="296" customWidth="1"/>
    <col min="22" max="22" width="9.140625" style="2"/>
    <col min="23" max="23" width="14.28515625" style="2" bestFit="1" customWidth="1"/>
    <col min="24" max="24" width="13.28515625" style="2" bestFit="1" customWidth="1"/>
    <col min="25" max="16384" width="9.140625" style="2"/>
  </cols>
  <sheetData>
    <row r="1" spans="1:24" ht="36" x14ac:dyDescent="0.2">
      <c r="A1" s="432" t="s">
        <v>263</v>
      </c>
      <c r="B1" s="40" t="s">
        <v>4</v>
      </c>
      <c r="C1" s="40" t="s">
        <v>5</v>
      </c>
      <c r="D1" s="305" t="s">
        <v>1</v>
      </c>
      <c r="E1" s="45" t="s">
        <v>8</v>
      </c>
      <c r="F1" s="12" t="s">
        <v>2</v>
      </c>
      <c r="G1" s="12" t="s">
        <v>27</v>
      </c>
      <c r="H1" s="12" t="s">
        <v>28</v>
      </c>
      <c r="I1" s="12" t="s">
        <v>9</v>
      </c>
      <c r="J1" s="2" t="s">
        <v>149</v>
      </c>
      <c r="K1" s="2" t="s">
        <v>3</v>
      </c>
      <c r="L1" s="2" t="s">
        <v>6</v>
      </c>
      <c r="M1" s="305" t="s">
        <v>2</v>
      </c>
      <c r="N1" s="305" t="s">
        <v>27</v>
      </c>
      <c r="O1" s="430"/>
      <c r="Q1" s="334"/>
      <c r="R1" s="294"/>
      <c r="S1" s="294"/>
      <c r="T1" s="335"/>
      <c r="U1" s="335"/>
      <c r="X1" s="119"/>
    </row>
    <row r="2" spans="1:24" x14ac:dyDescent="0.2">
      <c r="A2" s="6">
        <v>1997</v>
      </c>
      <c r="B2" s="6">
        <v>1</v>
      </c>
      <c r="C2" s="1">
        <v>45245.142999999996</v>
      </c>
      <c r="D2" s="1">
        <v>42671.053999999996</v>
      </c>
      <c r="E2" s="41">
        <f t="shared" ref="E2:E65" si="0">+C2*1.0216537</f>
        <v>46224.867752979102</v>
      </c>
      <c r="K2" s="305">
        <v>1997</v>
      </c>
      <c r="L2" s="305">
        <v>1</v>
      </c>
    </row>
    <row r="3" spans="1:24" x14ac:dyDescent="0.2">
      <c r="A3" s="6">
        <v>1997</v>
      </c>
      <c r="B3" s="6">
        <v>2</v>
      </c>
      <c r="C3" s="1">
        <v>43828.188000000002</v>
      </c>
      <c r="D3" s="1">
        <f t="shared" ref="D3:D66" si="1">+C2</f>
        <v>45245.142999999996</v>
      </c>
      <c r="E3" s="41">
        <f t="shared" si="0"/>
        <v>44777.230434495606</v>
      </c>
      <c r="K3" s="305">
        <v>1997</v>
      </c>
      <c r="L3" s="305">
        <v>2</v>
      </c>
      <c r="O3" s="9"/>
    </row>
    <row r="4" spans="1:24" x14ac:dyDescent="0.2">
      <c r="A4" s="6">
        <v>1997</v>
      </c>
      <c r="B4" s="6">
        <v>3</v>
      </c>
      <c r="C4" s="1">
        <v>52673.512000000002</v>
      </c>
      <c r="D4" s="1">
        <f t="shared" si="1"/>
        <v>43828.188000000002</v>
      </c>
      <c r="E4" s="41">
        <f t="shared" si="0"/>
        <v>53814.088426794406</v>
      </c>
      <c r="K4" s="305">
        <v>1997</v>
      </c>
      <c r="L4" s="305">
        <v>3</v>
      </c>
      <c r="O4" s="9"/>
    </row>
    <row r="5" spans="1:24" x14ac:dyDescent="0.2">
      <c r="A5" s="6">
        <v>1997</v>
      </c>
      <c r="B5" s="6">
        <v>4</v>
      </c>
      <c r="C5" s="1">
        <v>49066.46</v>
      </c>
      <c r="D5" s="1">
        <f t="shared" si="1"/>
        <v>52673.512000000002</v>
      </c>
      <c r="E5" s="41">
        <f t="shared" si="0"/>
        <v>50128.930404902007</v>
      </c>
      <c r="K5" s="305">
        <v>1997</v>
      </c>
      <c r="L5" s="305">
        <v>4</v>
      </c>
      <c r="O5" s="9"/>
    </row>
    <row r="6" spans="1:24" x14ac:dyDescent="0.2">
      <c r="A6" s="6">
        <v>1997</v>
      </c>
      <c r="B6" s="6">
        <v>5</v>
      </c>
      <c r="C6" s="1">
        <v>59016.605000000003</v>
      </c>
      <c r="D6" s="1">
        <f t="shared" si="1"/>
        <v>49066.46</v>
      </c>
      <c r="E6" s="41">
        <f t="shared" si="0"/>
        <v>60294.532859688508</v>
      </c>
      <c r="K6" s="305">
        <v>1997</v>
      </c>
      <c r="L6" s="305">
        <v>5</v>
      </c>
      <c r="O6" s="9"/>
    </row>
    <row r="7" spans="1:24" x14ac:dyDescent="0.2">
      <c r="A7" s="6">
        <v>1997</v>
      </c>
      <c r="B7" s="6">
        <v>6</v>
      </c>
      <c r="C7" s="1">
        <v>59843.002999999997</v>
      </c>
      <c r="D7" s="1">
        <f t="shared" si="1"/>
        <v>59016.605000000003</v>
      </c>
      <c r="E7" s="41">
        <f t="shared" si="0"/>
        <v>61138.825434061102</v>
      </c>
      <c r="K7" s="305">
        <v>1997</v>
      </c>
      <c r="L7" s="305">
        <v>6</v>
      </c>
      <c r="O7" s="9"/>
    </row>
    <row r="8" spans="1:24" x14ac:dyDescent="0.2">
      <c r="A8" s="6">
        <v>1997</v>
      </c>
      <c r="B8" s="6">
        <v>7</v>
      </c>
      <c r="C8" s="1">
        <v>66422.896999999997</v>
      </c>
      <c r="D8" s="1">
        <f t="shared" si="1"/>
        <v>59843.002999999997</v>
      </c>
      <c r="E8" s="41">
        <f t="shared" si="0"/>
        <v>67861.198484768902</v>
      </c>
      <c r="K8" s="305">
        <v>1997</v>
      </c>
      <c r="L8" s="305">
        <v>7</v>
      </c>
      <c r="O8" s="9"/>
    </row>
    <row r="9" spans="1:24" x14ac:dyDescent="0.2">
      <c r="A9" s="6">
        <v>1997</v>
      </c>
      <c r="B9" s="6">
        <v>8</v>
      </c>
      <c r="C9" s="1">
        <v>67264.198000000004</v>
      </c>
      <c r="D9" s="1">
        <f t="shared" si="1"/>
        <v>66422.896999999997</v>
      </c>
      <c r="E9" s="41">
        <f t="shared" si="0"/>
        <v>68720.716764232609</v>
      </c>
      <c r="K9" s="305">
        <v>1997</v>
      </c>
      <c r="L9" s="305">
        <v>8</v>
      </c>
      <c r="O9" s="9"/>
    </row>
    <row r="10" spans="1:24" x14ac:dyDescent="0.2">
      <c r="A10" s="6">
        <v>1997</v>
      </c>
      <c r="B10" s="6">
        <v>9</v>
      </c>
      <c r="C10" s="1">
        <v>57317.373</v>
      </c>
      <c r="D10" s="1">
        <f t="shared" si="1"/>
        <v>67264.198000000004</v>
      </c>
      <c r="E10" s="41">
        <f t="shared" si="0"/>
        <v>58558.506199730109</v>
      </c>
      <c r="K10" s="305">
        <v>1997</v>
      </c>
      <c r="L10" s="305">
        <v>9</v>
      </c>
      <c r="O10" s="9"/>
    </row>
    <row r="11" spans="1:24" x14ac:dyDescent="0.2">
      <c r="A11" s="6">
        <v>1997</v>
      </c>
      <c r="B11" s="6">
        <v>10</v>
      </c>
      <c r="C11" s="1">
        <v>53444.834999999999</v>
      </c>
      <c r="D11" s="1">
        <f t="shared" si="1"/>
        <v>57317.373</v>
      </c>
      <c r="E11" s="41">
        <f t="shared" si="0"/>
        <v>54602.113423639508</v>
      </c>
      <c r="K11" s="305">
        <v>1997</v>
      </c>
      <c r="L11" s="305">
        <v>10</v>
      </c>
      <c r="O11" s="9"/>
    </row>
    <row r="12" spans="1:24" x14ac:dyDescent="0.2">
      <c r="A12" s="6">
        <v>1997</v>
      </c>
      <c r="B12" s="6">
        <v>11</v>
      </c>
      <c r="C12" s="1">
        <v>45090.601999999999</v>
      </c>
      <c r="D12" s="1">
        <f t="shared" si="1"/>
        <v>53444.834999999999</v>
      </c>
      <c r="E12" s="41">
        <f t="shared" si="0"/>
        <v>46066.980368527402</v>
      </c>
      <c r="K12" s="305">
        <v>1997</v>
      </c>
      <c r="L12" s="305">
        <v>11</v>
      </c>
      <c r="O12" s="9"/>
    </row>
    <row r="13" spans="1:24" x14ac:dyDescent="0.2">
      <c r="A13" s="7">
        <v>1997</v>
      </c>
      <c r="B13" s="7">
        <v>12</v>
      </c>
      <c r="C13" s="8">
        <v>45880.271000000001</v>
      </c>
      <c r="D13" s="1">
        <f t="shared" si="1"/>
        <v>45090.601999999999</v>
      </c>
      <c r="E13" s="41">
        <f t="shared" si="0"/>
        <v>46873.748624152708</v>
      </c>
      <c r="K13" s="305">
        <v>1997</v>
      </c>
      <c r="L13" s="305">
        <v>12</v>
      </c>
      <c r="O13" s="9"/>
    </row>
    <row r="14" spans="1:24" x14ac:dyDescent="0.2">
      <c r="A14" s="6">
        <v>1998</v>
      </c>
      <c r="B14" s="6">
        <v>1</v>
      </c>
      <c r="C14" s="1">
        <v>45519.705999999998</v>
      </c>
      <c r="D14" s="1">
        <f t="shared" si="1"/>
        <v>45880.271000000001</v>
      </c>
      <c r="E14" s="41">
        <f t="shared" si="0"/>
        <v>46505.376057812202</v>
      </c>
      <c r="K14" s="305">
        <v>1998</v>
      </c>
      <c r="L14" s="305">
        <v>1</v>
      </c>
      <c r="O14" s="9"/>
    </row>
    <row r="15" spans="1:24" x14ac:dyDescent="0.2">
      <c r="A15" s="6">
        <v>1998</v>
      </c>
      <c r="B15" s="6">
        <v>2</v>
      </c>
      <c r="C15" s="1">
        <v>42621.904999999999</v>
      </c>
      <c r="D15" s="1">
        <f t="shared" si="1"/>
        <v>45519.705999999998</v>
      </c>
      <c r="E15" s="41">
        <f t="shared" si="0"/>
        <v>43544.826944298504</v>
      </c>
      <c r="K15" s="305">
        <v>1998</v>
      </c>
      <c r="L15" s="305">
        <v>2</v>
      </c>
      <c r="O15" s="9"/>
    </row>
    <row r="16" spans="1:24" x14ac:dyDescent="0.2">
      <c r="A16" s="6">
        <v>1998</v>
      </c>
      <c r="B16" s="6">
        <v>3</v>
      </c>
      <c r="C16" s="1">
        <v>46910.87</v>
      </c>
      <c r="D16" s="1">
        <f t="shared" si="1"/>
        <v>42621.904999999999</v>
      </c>
      <c r="E16" s="41">
        <f t="shared" si="0"/>
        <v>47926.663905719011</v>
      </c>
      <c r="K16" s="305">
        <v>1998</v>
      </c>
      <c r="L16" s="305">
        <v>3</v>
      </c>
      <c r="O16" s="9"/>
    </row>
    <row r="17" spans="1:15" x14ac:dyDescent="0.2">
      <c r="A17" s="6">
        <v>1998</v>
      </c>
      <c r="B17" s="6">
        <v>4</v>
      </c>
      <c r="C17" s="1">
        <v>51485.822</v>
      </c>
      <c r="D17" s="1">
        <f t="shared" si="1"/>
        <v>46910.87</v>
      </c>
      <c r="E17" s="41">
        <f t="shared" si="0"/>
        <v>52600.680543841409</v>
      </c>
      <c r="K17" s="305">
        <v>1998</v>
      </c>
      <c r="L17" s="305">
        <v>4</v>
      </c>
      <c r="O17" s="9"/>
    </row>
    <row r="18" spans="1:15" x14ac:dyDescent="0.2">
      <c r="A18" s="6">
        <v>1998</v>
      </c>
      <c r="B18" s="6">
        <v>5</v>
      </c>
      <c r="C18" s="1">
        <v>60966.705000000002</v>
      </c>
      <c r="D18" s="1">
        <f t="shared" si="1"/>
        <v>51485.822</v>
      </c>
      <c r="E18" s="41">
        <f t="shared" si="0"/>
        <v>62286.859740058506</v>
      </c>
      <c r="K18" s="305">
        <v>1998</v>
      </c>
      <c r="L18" s="305">
        <v>5</v>
      </c>
      <c r="O18" s="9"/>
    </row>
    <row r="19" spans="1:15" x14ac:dyDescent="0.2">
      <c r="A19" s="6">
        <v>1998</v>
      </c>
      <c r="B19" s="6">
        <v>6</v>
      </c>
      <c r="C19" s="1">
        <v>66310.167000000001</v>
      </c>
      <c r="D19" s="1">
        <f t="shared" si="1"/>
        <v>60966.705000000002</v>
      </c>
      <c r="E19" s="41">
        <f t="shared" si="0"/>
        <v>67746.027463167906</v>
      </c>
      <c r="K19" s="305">
        <v>1998</v>
      </c>
      <c r="L19" s="305">
        <v>6</v>
      </c>
      <c r="O19" s="9"/>
    </row>
    <row r="20" spans="1:15" x14ac:dyDescent="0.2">
      <c r="A20" s="6">
        <v>1998</v>
      </c>
      <c r="B20" s="6">
        <v>7</v>
      </c>
      <c r="C20" s="1">
        <v>72301.471999999994</v>
      </c>
      <c r="D20" s="1">
        <f t="shared" si="1"/>
        <v>66310.167000000001</v>
      </c>
      <c r="E20" s="41">
        <f t="shared" si="0"/>
        <v>73867.066384246398</v>
      </c>
      <c r="K20" s="305">
        <v>1998</v>
      </c>
      <c r="L20" s="305">
        <v>7</v>
      </c>
      <c r="O20" s="9"/>
    </row>
    <row r="21" spans="1:15" x14ac:dyDescent="0.2">
      <c r="A21" s="6">
        <v>1998</v>
      </c>
      <c r="B21" s="6">
        <v>8</v>
      </c>
      <c r="C21" s="1">
        <v>73002.951000000001</v>
      </c>
      <c r="D21" s="1">
        <f t="shared" si="1"/>
        <v>72301.471999999994</v>
      </c>
      <c r="E21" s="41">
        <f t="shared" si="0"/>
        <v>74583.735000068715</v>
      </c>
      <c r="K21" s="305">
        <v>1998</v>
      </c>
      <c r="L21" s="305">
        <v>8</v>
      </c>
      <c r="O21" s="9"/>
    </row>
    <row r="22" spans="1:15" x14ac:dyDescent="0.2">
      <c r="A22" s="6">
        <v>1998</v>
      </c>
      <c r="B22" s="6">
        <v>9</v>
      </c>
      <c r="C22" s="1">
        <f>17834.6+41822.959</f>
        <v>59657.559000000001</v>
      </c>
      <c r="D22" s="1">
        <f t="shared" si="1"/>
        <v>73002.951000000001</v>
      </c>
      <c r="E22" s="41">
        <f t="shared" si="0"/>
        <v>60949.365885318308</v>
      </c>
      <c r="K22" s="305">
        <v>1998</v>
      </c>
      <c r="L22" s="305">
        <v>9</v>
      </c>
      <c r="O22" s="9"/>
    </row>
    <row r="23" spans="1:15" x14ac:dyDescent="0.2">
      <c r="A23" s="6">
        <v>1998</v>
      </c>
      <c r="B23" s="6">
        <v>10</v>
      </c>
      <c r="C23" s="1">
        <f>19110.521+42324.414</f>
        <v>61434.934999999998</v>
      </c>
      <c r="D23" s="1">
        <f t="shared" si="1"/>
        <v>59657.559000000001</v>
      </c>
      <c r="E23" s="41">
        <f t="shared" si="0"/>
        <v>62765.228652009508</v>
      </c>
      <c r="K23" s="305">
        <v>1998</v>
      </c>
      <c r="L23" s="305">
        <v>10</v>
      </c>
      <c r="O23" s="9"/>
    </row>
    <row r="24" spans="1:15" x14ac:dyDescent="0.2">
      <c r="A24" s="6">
        <v>1998</v>
      </c>
      <c r="B24" s="6">
        <v>11</v>
      </c>
      <c r="C24" s="1">
        <f>11867.609+38742.48</f>
        <v>50610.089000000007</v>
      </c>
      <c r="D24" s="1">
        <f t="shared" si="1"/>
        <v>61434.934999999998</v>
      </c>
      <c r="E24" s="41">
        <f t="shared" si="0"/>
        <v>51705.984684179311</v>
      </c>
      <c r="K24" s="305">
        <v>1998</v>
      </c>
      <c r="L24" s="305">
        <v>11</v>
      </c>
      <c r="O24" s="9"/>
    </row>
    <row r="25" spans="1:15" x14ac:dyDescent="0.2">
      <c r="A25" s="6">
        <v>1998</v>
      </c>
      <c r="B25" s="6">
        <v>12</v>
      </c>
      <c r="C25" s="1">
        <f>12655.377+37846.965</f>
        <v>50502.341999999997</v>
      </c>
      <c r="D25" s="1">
        <f t="shared" si="1"/>
        <v>50610.089000000007</v>
      </c>
      <c r="E25" s="41">
        <f t="shared" si="0"/>
        <v>51595.904562965399</v>
      </c>
      <c r="K25" s="305">
        <v>1998</v>
      </c>
      <c r="L25" s="305">
        <v>12</v>
      </c>
      <c r="O25" s="9"/>
    </row>
    <row r="26" spans="1:15" x14ac:dyDescent="0.2">
      <c r="A26" s="6">
        <v>1999</v>
      </c>
      <c r="B26" s="6">
        <v>1</v>
      </c>
      <c r="C26" s="1">
        <f>11412.994+37366.966</f>
        <v>48779.96</v>
      </c>
      <c r="D26" s="1">
        <f t="shared" si="1"/>
        <v>50502.341999999997</v>
      </c>
      <c r="E26" s="41">
        <f t="shared" si="0"/>
        <v>49836.226619852001</v>
      </c>
      <c r="K26" s="305">
        <v>1999</v>
      </c>
      <c r="L26" s="305">
        <v>1</v>
      </c>
      <c r="O26" s="9"/>
    </row>
    <row r="27" spans="1:15" x14ac:dyDescent="0.2">
      <c r="A27" s="6">
        <v>1999</v>
      </c>
      <c r="B27" s="6">
        <v>2</v>
      </c>
      <c r="C27" s="1">
        <f>11390.984+31689.061</f>
        <v>43080.044999999998</v>
      </c>
      <c r="D27" s="1">
        <f t="shared" si="1"/>
        <v>48779.96</v>
      </c>
      <c r="E27" s="41">
        <f t="shared" si="0"/>
        <v>44012.887370416502</v>
      </c>
      <c r="K27" s="305">
        <v>1999</v>
      </c>
      <c r="L27" s="305">
        <v>2</v>
      </c>
      <c r="O27" s="9"/>
    </row>
    <row r="28" spans="1:15" x14ac:dyDescent="0.2">
      <c r="A28" s="6">
        <v>1999</v>
      </c>
      <c r="B28" s="6">
        <v>3</v>
      </c>
      <c r="C28" s="1">
        <f>12515.351+34435.082</f>
        <v>46950.433000000005</v>
      </c>
      <c r="D28" s="1">
        <f t="shared" si="1"/>
        <v>43080.044999999998</v>
      </c>
      <c r="E28" s="41">
        <f t="shared" si="0"/>
        <v>47967.083591052113</v>
      </c>
      <c r="K28" s="305">
        <v>1999</v>
      </c>
      <c r="L28" s="305">
        <v>3</v>
      </c>
      <c r="O28" s="9"/>
    </row>
    <row r="29" spans="1:15" x14ac:dyDescent="0.2">
      <c r="A29" s="6">
        <v>1999</v>
      </c>
      <c r="B29" s="6">
        <v>4</v>
      </c>
      <c r="C29" s="1">
        <f>18491.135+38276.209</f>
        <v>56767.343999999997</v>
      </c>
      <c r="D29" s="1">
        <f t="shared" si="1"/>
        <v>46950.433000000005</v>
      </c>
      <c r="E29" s="41">
        <f t="shared" si="0"/>
        <v>57996.567036772802</v>
      </c>
      <c r="K29" s="305">
        <v>1999</v>
      </c>
      <c r="L29" s="305">
        <v>4</v>
      </c>
      <c r="O29" s="9"/>
    </row>
    <row r="30" spans="1:15" x14ac:dyDescent="0.2">
      <c r="A30" s="6">
        <v>1999</v>
      </c>
      <c r="B30" s="6">
        <v>5</v>
      </c>
      <c r="C30" s="1">
        <f>17957.263+44197.162</f>
        <v>62154.424999999996</v>
      </c>
      <c r="D30" s="1">
        <f t="shared" si="1"/>
        <v>56767.343999999997</v>
      </c>
      <c r="E30" s="41">
        <f t="shared" si="0"/>
        <v>63500.298272622502</v>
      </c>
      <c r="K30" s="305">
        <v>1999</v>
      </c>
      <c r="L30" s="305">
        <v>5</v>
      </c>
      <c r="O30" s="9"/>
    </row>
    <row r="31" spans="1:15" x14ac:dyDescent="0.2">
      <c r="A31" s="6">
        <v>1999</v>
      </c>
      <c r="B31" s="6">
        <v>6</v>
      </c>
      <c r="C31" s="1">
        <f>20282.178+42820.625</f>
        <v>63102.803</v>
      </c>
      <c r="D31" s="1">
        <f t="shared" si="1"/>
        <v>62154.424999999996</v>
      </c>
      <c r="E31" s="41">
        <f t="shared" si="0"/>
        <v>64469.212165321107</v>
      </c>
      <c r="K31" s="305">
        <v>1999</v>
      </c>
      <c r="L31" s="305">
        <v>6</v>
      </c>
      <c r="O31" s="9"/>
    </row>
    <row r="32" spans="1:15" x14ac:dyDescent="0.2">
      <c r="A32" s="6">
        <v>1999</v>
      </c>
      <c r="B32" s="6">
        <v>7</v>
      </c>
      <c r="C32" s="1">
        <f>20931.724+49203.997</f>
        <v>70135.721000000005</v>
      </c>
      <c r="D32" s="1">
        <f t="shared" si="1"/>
        <v>63102.803</v>
      </c>
      <c r="E32" s="41">
        <f t="shared" si="0"/>
        <v>71654.418861817714</v>
      </c>
      <c r="K32" s="305">
        <v>1999</v>
      </c>
      <c r="L32" s="305">
        <v>7</v>
      </c>
      <c r="O32" s="9"/>
    </row>
    <row r="33" spans="1:15" x14ac:dyDescent="0.2">
      <c r="A33" s="6">
        <v>1999</v>
      </c>
      <c r="B33" s="6">
        <v>8</v>
      </c>
      <c r="C33" s="1">
        <f>49651.129+20658.747</f>
        <v>70309.876000000004</v>
      </c>
      <c r="D33" s="1">
        <f t="shared" si="1"/>
        <v>70135.721000000005</v>
      </c>
      <c r="E33" s="41">
        <f t="shared" si="0"/>
        <v>71832.344961941213</v>
      </c>
      <c r="K33" s="305">
        <v>1999</v>
      </c>
      <c r="L33" s="305">
        <v>8</v>
      </c>
      <c r="O33" s="9"/>
    </row>
    <row r="34" spans="1:15" x14ac:dyDescent="0.2">
      <c r="A34" s="6">
        <v>1999</v>
      </c>
      <c r="B34" s="6">
        <v>9</v>
      </c>
      <c r="C34" s="1">
        <f>18639.472+43728.53</f>
        <v>62368.002</v>
      </c>
      <c r="D34" s="1">
        <f t="shared" si="1"/>
        <v>70309.876000000004</v>
      </c>
      <c r="E34" s="41">
        <f t="shared" si="0"/>
        <v>63718.500004907408</v>
      </c>
      <c r="K34" s="305">
        <v>1999</v>
      </c>
      <c r="L34" s="305">
        <v>9</v>
      </c>
      <c r="O34" s="9"/>
    </row>
    <row r="35" spans="1:15" x14ac:dyDescent="0.2">
      <c r="A35" s="6">
        <v>1999</v>
      </c>
      <c r="B35" s="6">
        <v>10</v>
      </c>
      <c r="C35" s="1">
        <f>16745.936+40043.181</f>
        <v>56789.116999999998</v>
      </c>
      <c r="D35" s="1">
        <f t="shared" si="1"/>
        <v>62368.002</v>
      </c>
      <c r="E35" s="41">
        <f t="shared" si="0"/>
        <v>58018.811502782904</v>
      </c>
      <c r="K35" s="305">
        <v>1999</v>
      </c>
      <c r="L35" s="305">
        <v>10</v>
      </c>
      <c r="O35" s="9"/>
    </row>
    <row r="36" spans="1:15" x14ac:dyDescent="0.2">
      <c r="A36" s="6">
        <v>1999</v>
      </c>
      <c r="B36" s="6">
        <v>11</v>
      </c>
      <c r="C36" s="1">
        <f>11458.578+35198.602</f>
        <v>46657.18</v>
      </c>
      <c r="D36" s="1">
        <f t="shared" si="1"/>
        <v>56789.116999999998</v>
      </c>
      <c r="E36" s="41">
        <f t="shared" si="0"/>
        <v>47667.480578566006</v>
      </c>
      <c r="K36" s="305">
        <v>1999</v>
      </c>
      <c r="L36" s="305">
        <v>11</v>
      </c>
      <c r="O36" s="9"/>
    </row>
    <row r="37" spans="1:15" x14ac:dyDescent="0.2">
      <c r="A37" s="6">
        <v>1999</v>
      </c>
      <c r="B37" s="6">
        <v>12</v>
      </c>
      <c r="C37" s="1">
        <v>47073.105000000003</v>
      </c>
      <c r="D37" s="1">
        <f t="shared" si="1"/>
        <v>46657.18</v>
      </c>
      <c r="E37" s="41">
        <f t="shared" si="0"/>
        <v>48092.411893738506</v>
      </c>
      <c r="K37" s="305">
        <v>1999</v>
      </c>
      <c r="L37" s="305">
        <v>12</v>
      </c>
      <c r="O37" s="9"/>
    </row>
    <row r="38" spans="1:15" x14ac:dyDescent="0.2">
      <c r="A38" s="6">
        <v>2000</v>
      </c>
      <c r="B38" s="6">
        <v>1</v>
      </c>
      <c r="C38" s="1">
        <v>48963.057000000001</v>
      </c>
      <c r="D38" s="1">
        <f t="shared" si="1"/>
        <v>47073.105000000003</v>
      </c>
      <c r="E38" s="41">
        <f t="shared" si="0"/>
        <v>50023.288347360904</v>
      </c>
      <c r="F38" s="12">
        <f t="shared" ref="F38:G69" si="2">+M38-45</f>
        <v>95.365000000000009</v>
      </c>
      <c r="G38" s="12">
        <f t="shared" si="2"/>
        <v>101.06200000000001</v>
      </c>
      <c r="H38" s="14">
        <f t="shared" ref="H38:H101" si="3">+(E38/(G38*I38))</f>
        <v>0.66529063958184642</v>
      </c>
      <c r="I38" s="12">
        <v>744</v>
      </c>
      <c r="J38" s="172">
        <f>F38/G38</f>
        <v>0.94362866359264608</v>
      </c>
      <c r="K38" s="305">
        <v>2000</v>
      </c>
      <c r="L38" s="305">
        <v>1</v>
      </c>
      <c r="M38" s="2">
        <v>140.36500000000001</v>
      </c>
      <c r="N38" s="2">
        <v>146.06200000000001</v>
      </c>
      <c r="O38" s="9"/>
    </row>
    <row r="39" spans="1:15" x14ac:dyDescent="0.2">
      <c r="A39" s="6">
        <v>2000</v>
      </c>
      <c r="B39" s="6">
        <v>2</v>
      </c>
      <c r="C39" s="1">
        <v>46070.885000000002</v>
      </c>
      <c r="D39" s="1">
        <f t="shared" si="1"/>
        <v>48963.057000000001</v>
      </c>
      <c r="E39" s="41">
        <f t="shared" si="0"/>
        <v>47068.490122524505</v>
      </c>
      <c r="F39" s="12">
        <f t="shared" si="2"/>
        <v>80.262</v>
      </c>
      <c r="G39" s="12">
        <f t="shared" si="2"/>
        <v>96.181999999999988</v>
      </c>
      <c r="H39" s="14">
        <f t="shared" si="3"/>
        <v>0.70311639371856127</v>
      </c>
      <c r="I39" s="12">
        <v>696</v>
      </c>
      <c r="J39" s="172">
        <f t="shared" ref="J39:J102" si="4">F39/G39</f>
        <v>0.83448046412010579</v>
      </c>
      <c r="K39" s="305">
        <v>2000</v>
      </c>
      <c r="L39" s="305">
        <v>2</v>
      </c>
      <c r="M39" s="2">
        <v>125.262</v>
      </c>
      <c r="N39" s="2">
        <v>141.18199999999999</v>
      </c>
      <c r="O39" s="9"/>
    </row>
    <row r="40" spans="1:15" x14ac:dyDescent="0.2">
      <c r="A40" s="6">
        <v>2000</v>
      </c>
      <c r="B40" s="6">
        <v>3</v>
      </c>
      <c r="C40" s="1">
        <v>56036.097999999998</v>
      </c>
      <c r="D40" s="1">
        <f t="shared" si="1"/>
        <v>46070.885000000002</v>
      </c>
      <c r="E40" s="41">
        <f t="shared" si="0"/>
        <v>57249.486855262607</v>
      </c>
      <c r="F40" s="12">
        <f t="shared" si="2"/>
        <v>110.41900000000001</v>
      </c>
      <c r="G40" s="12">
        <f t="shared" si="2"/>
        <v>110.41900000000001</v>
      </c>
      <c r="H40" s="14">
        <f t="shared" si="3"/>
        <v>0.69687494924346582</v>
      </c>
      <c r="I40" s="12">
        <v>744</v>
      </c>
      <c r="J40" s="172">
        <f t="shared" si="4"/>
        <v>1</v>
      </c>
      <c r="K40" s="305">
        <v>2000</v>
      </c>
      <c r="L40" s="305">
        <v>3</v>
      </c>
      <c r="M40" s="2">
        <v>155.41900000000001</v>
      </c>
      <c r="N40" s="2">
        <v>155.41900000000001</v>
      </c>
      <c r="O40" s="9"/>
    </row>
    <row r="41" spans="1:15" x14ac:dyDescent="0.2">
      <c r="A41" s="6">
        <v>2000</v>
      </c>
      <c r="B41" s="6">
        <v>4</v>
      </c>
      <c r="C41" s="1">
        <v>54163.834000000003</v>
      </c>
      <c r="D41" s="1">
        <f t="shared" si="1"/>
        <v>56036.097999999998</v>
      </c>
      <c r="E41" s="41">
        <f t="shared" si="0"/>
        <v>55336.681412285805</v>
      </c>
      <c r="F41" s="12">
        <f t="shared" si="2"/>
        <v>113.73099999999999</v>
      </c>
      <c r="G41" s="12">
        <f t="shared" si="2"/>
        <v>119.631</v>
      </c>
      <c r="H41" s="14">
        <f t="shared" si="3"/>
        <v>0.64244637227397627</v>
      </c>
      <c r="I41" s="12">
        <v>720</v>
      </c>
      <c r="J41" s="172">
        <f t="shared" si="4"/>
        <v>0.95068167949778903</v>
      </c>
      <c r="K41" s="305">
        <v>2000</v>
      </c>
      <c r="L41" s="305">
        <v>4</v>
      </c>
      <c r="M41" s="2">
        <v>158.73099999999999</v>
      </c>
      <c r="N41" s="2">
        <v>164.631</v>
      </c>
      <c r="O41" s="9"/>
    </row>
    <row r="42" spans="1:15" x14ac:dyDescent="0.2">
      <c r="A42" s="6">
        <v>2000</v>
      </c>
      <c r="B42" s="6">
        <v>5</v>
      </c>
      <c r="C42" s="1">
        <v>63493.588000000003</v>
      </c>
      <c r="D42" s="1">
        <f t="shared" si="1"/>
        <v>54163.834000000003</v>
      </c>
      <c r="E42" s="41">
        <f t="shared" si="0"/>
        <v>64868.45910647561</v>
      </c>
      <c r="F42" s="12">
        <f t="shared" si="2"/>
        <v>117.04300000000001</v>
      </c>
      <c r="G42" s="12">
        <f t="shared" si="2"/>
        <v>133.85900000000001</v>
      </c>
      <c r="H42" s="14">
        <f t="shared" si="3"/>
        <v>0.65134797900482599</v>
      </c>
      <c r="I42" s="12">
        <v>744</v>
      </c>
      <c r="J42" s="172">
        <f t="shared" si="4"/>
        <v>0.87437527547643412</v>
      </c>
      <c r="K42" s="305">
        <v>2000</v>
      </c>
      <c r="L42" s="305">
        <v>5</v>
      </c>
      <c r="M42" s="2">
        <v>162.04300000000001</v>
      </c>
      <c r="N42" s="2">
        <v>178.85900000000001</v>
      </c>
      <c r="O42" s="9"/>
    </row>
    <row r="43" spans="1:15" x14ac:dyDescent="0.2">
      <c r="A43" s="6">
        <v>2000</v>
      </c>
      <c r="B43" s="6">
        <v>6</v>
      </c>
      <c r="C43" s="1">
        <v>65883.652999999991</v>
      </c>
      <c r="D43" s="1">
        <f t="shared" si="1"/>
        <v>63493.588000000003</v>
      </c>
      <c r="E43" s="41">
        <f t="shared" si="0"/>
        <v>67310.277856966102</v>
      </c>
      <c r="F43" s="12">
        <f t="shared" si="2"/>
        <v>116.59899999999999</v>
      </c>
      <c r="G43" s="12">
        <f t="shared" si="2"/>
        <v>131.40700000000001</v>
      </c>
      <c r="H43" s="14">
        <f t="shared" si="3"/>
        <v>0.71142707027452134</v>
      </c>
      <c r="I43" s="12">
        <v>720</v>
      </c>
      <c r="J43" s="172">
        <f t="shared" si="4"/>
        <v>0.88731193924220153</v>
      </c>
      <c r="K43" s="305">
        <v>2000</v>
      </c>
      <c r="L43" s="305">
        <v>6</v>
      </c>
      <c r="M43" s="2">
        <v>161.59899999999999</v>
      </c>
      <c r="N43" s="2">
        <v>176.40700000000001</v>
      </c>
      <c r="O43" s="9"/>
    </row>
    <row r="44" spans="1:15" x14ac:dyDescent="0.2">
      <c r="A44" s="6">
        <v>2000</v>
      </c>
      <c r="B44" s="6">
        <v>7</v>
      </c>
      <c r="C44" s="1">
        <v>71875.572</v>
      </c>
      <c r="D44" s="1">
        <f t="shared" si="1"/>
        <v>65883.652999999991</v>
      </c>
      <c r="E44" s="41">
        <f t="shared" si="0"/>
        <v>73431.944073416409</v>
      </c>
      <c r="F44" s="12">
        <f t="shared" si="2"/>
        <v>121.34</v>
      </c>
      <c r="G44" s="12">
        <f t="shared" si="2"/>
        <v>134.041</v>
      </c>
      <c r="H44" s="14">
        <f t="shared" si="3"/>
        <v>0.7363332828093162</v>
      </c>
      <c r="I44" s="12">
        <v>744</v>
      </c>
      <c r="J44" s="172">
        <f t="shared" si="4"/>
        <v>0.90524540998649672</v>
      </c>
      <c r="K44" s="305">
        <v>2000</v>
      </c>
      <c r="L44" s="305">
        <v>7</v>
      </c>
      <c r="M44" s="2">
        <v>166.34</v>
      </c>
      <c r="N44" s="2">
        <v>179.041</v>
      </c>
      <c r="O44" s="9"/>
    </row>
    <row r="45" spans="1:15" x14ac:dyDescent="0.2">
      <c r="A45" s="6">
        <v>2000</v>
      </c>
      <c r="B45" s="6">
        <v>8</v>
      </c>
      <c r="C45" s="1">
        <v>69777.048999999999</v>
      </c>
      <c r="D45" s="1">
        <f t="shared" si="1"/>
        <v>71875.572</v>
      </c>
      <c r="E45" s="41">
        <f t="shared" si="0"/>
        <v>71287.980285931306</v>
      </c>
      <c r="F45" s="12">
        <f t="shared" si="2"/>
        <v>115.22800000000001</v>
      </c>
      <c r="G45" s="12">
        <f t="shared" si="2"/>
        <v>133.46700000000001</v>
      </c>
      <c r="H45" s="14">
        <f t="shared" si="3"/>
        <v>0.71790912962508413</v>
      </c>
      <c r="I45" s="12">
        <v>744</v>
      </c>
      <c r="J45" s="172">
        <f t="shared" si="4"/>
        <v>0.86334449714161554</v>
      </c>
      <c r="K45" s="305">
        <v>2000</v>
      </c>
      <c r="L45" s="305">
        <v>8</v>
      </c>
      <c r="M45" s="2">
        <v>160.22800000000001</v>
      </c>
      <c r="N45" s="2">
        <v>178.46700000000001</v>
      </c>
      <c r="O45" s="9"/>
    </row>
    <row r="46" spans="1:15" x14ac:dyDescent="0.2">
      <c r="A46" s="6">
        <v>2000</v>
      </c>
      <c r="B46" s="6">
        <v>9</v>
      </c>
      <c r="C46" s="1">
        <v>66611.804000000004</v>
      </c>
      <c r="D46" s="1">
        <f t="shared" si="1"/>
        <v>69777.048999999999</v>
      </c>
      <c r="E46" s="41">
        <f t="shared" si="0"/>
        <v>68054.196020274816</v>
      </c>
      <c r="F46" s="12">
        <f t="shared" si="2"/>
        <v>113.19900000000001</v>
      </c>
      <c r="G46" s="12">
        <f t="shared" si="2"/>
        <v>132.72999999999999</v>
      </c>
      <c r="H46" s="14">
        <f t="shared" si="3"/>
        <v>0.7121202192030901</v>
      </c>
      <c r="I46" s="12">
        <v>720</v>
      </c>
      <c r="J46" s="172">
        <f t="shared" si="4"/>
        <v>0.85285165373314265</v>
      </c>
      <c r="K46" s="305">
        <v>2000</v>
      </c>
      <c r="L46" s="305">
        <v>9</v>
      </c>
      <c r="M46" s="2">
        <v>158.19900000000001</v>
      </c>
      <c r="N46" s="2">
        <v>177.73</v>
      </c>
      <c r="O46" s="9"/>
    </row>
    <row r="47" spans="1:15" x14ac:dyDescent="0.2">
      <c r="A47" s="6">
        <v>2000</v>
      </c>
      <c r="B47" s="6">
        <v>10</v>
      </c>
      <c r="C47" s="1">
        <v>55112.133999999998</v>
      </c>
      <c r="D47" s="1">
        <f t="shared" si="1"/>
        <v>66611.804000000004</v>
      </c>
      <c r="E47" s="41">
        <f t="shared" si="0"/>
        <v>56305.515615995806</v>
      </c>
      <c r="F47" s="12">
        <f t="shared" si="2"/>
        <v>107.41499999999999</v>
      </c>
      <c r="G47" s="12">
        <f t="shared" si="2"/>
        <v>117.05099999999999</v>
      </c>
      <c r="H47" s="14">
        <f t="shared" si="3"/>
        <v>0.64655113132833253</v>
      </c>
      <c r="I47" s="12">
        <v>744</v>
      </c>
      <c r="J47" s="172">
        <f t="shared" si="4"/>
        <v>0.91767691006484353</v>
      </c>
      <c r="K47" s="305">
        <v>2000</v>
      </c>
      <c r="L47" s="305">
        <v>10</v>
      </c>
      <c r="M47" s="2">
        <v>152.41499999999999</v>
      </c>
      <c r="N47" s="2">
        <v>162.05099999999999</v>
      </c>
      <c r="O47" s="9"/>
    </row>
    <row r="48" spans="1:15" x14ac:dyDescent="0.2">
      <c r="A48" s="6">
        <v>2000</v>
      </c>
      <c r="B48" s="6">
        <v>11</v>
      </c>
      <c r="C48" s="1">
        <v>49084.887999999999</v>
      </c>
      <c r="D48" s="1">
        <f t="shared" si="1"/>
        <v>55112.133999999998</v>
      </c>
      <c r="E48" s="41">
        <f t="shared" si="0"/>
        <v>50147.757439285604</v>
      </c>
      <c r="F48" s="12">
        <f t="shared" si="2"/>
        <v>100.85300000000001</v>
      </c>
      <c r="G48" s="12">
        <f t="shared" si="2"/>
        <v>106.583</v>
      </c>
      <c r="H48" s="14">
        <f t="shared" si="3"/>
        <v>0.65347816359193212</v>
      </c>
      <c r="I48" s="12">
        <v>720</v>
      </c>
      <c r="J48" s="172">
        <f t="shared" si="4"/>
        <v>0.94623908127937861</v>
      </c>
      <c r="K48" s="305">
        <v>2000</v>
      </c>
      <c r="L48" s="305">
        <v>11</v>
      </c>
      <c r="M48" s="2">
        <v>145.85300000000001</v>
      </c>
      <c r="N48" s="2">
        <v>151.583</v>
      </c>
      <c r="O48" s="9"/>
    </row>
    <row r="49" spans="1:15" x14ac:dyDescent="0.2">
      <c r="A49" s="6">
        <v>2000</v>
      </c>
      <c r="B49" s="6">
        <v>12</v>
      </c>
      <c r="C49" s="1">
        <v>48688.225000000006</v>
      </c>
      <c r="D49" s="1">
        <f t="shared" si="1"/>
        <v>49084.887999999999</v>
      </c>
      <c r="E49" s="41">
        <f t="shared" si="0"/>
        <v>49742.505217682512</v>
      </c>
      <c r="F49" s="12">
        <f t="shared" si="2"/>
        <v>73.882999999999996</v>
      </c>
      <c r="G49" s="12">
        <f t="shared" si="2"/>
        <v>97.481999999999999</v>
      </c>
      <c r="H49" s="14">
        <f t="shared" si="3"/>
        <v>0.68585180790038491</v>
      </c>
      <c r="I49" s="12">
        <v>744</v>
      </c>
      <c r="J49" s="172">
        <f t="shared" si="4"/>
        <v>0.75791428161096408</v>
      </c>
      <c r="K49" s="305">
        <v>2000</v>
      </c>
      <c r="L49" s="305">
        <v>12</v>
      </c>
      <c r="M49" s="2">
        <v>118.883</v>
      </c>
      <c r="N49" s="2">
        <v>142.482</v>
      </c>
      <c r="O49" s="9"/>
    </row>
    <row r="50" spans="1:15" x14ac:dyDescent="0.2">
      <c r="A50" s="6">
        <v>2001</v>
      </c>
      <c r="B50" s="6">
        <v>1</v>
      </c>
      <c r="C50" s="1">
        <v>52193.112000000001</v>
      </c>
      <c r="D50" s="1">
        <f t="shared" si="1"/>
        <v>48688.225000000006</v>
      </c>
      <c r="E50" s="41">
        <f t="shared" si="0"/>
        <v>53323.285989314405</v>
      </c>
      <c r="F50" s="12">
        <f t="shared" si="2"/>
        <v>104.012</v>
      </c>
      <c r="G50" s="12">
        <f t="shared" si="2"/>
        <v>119.321</v>
      </c>
      <c r="H50" s="14">
        <f t="shared" si="3"/>
        <v>0.60065774942357997</v>
      </c>
      <c r="I50" s="12">
        <v>744</v>
      </c>
      <c r="J50" s="172">
        <f t="shared" si="4"/>
        <v>0.87169903034671181</v>
      </c>
      <c r="K50" s="305">
        <v>2001</v>
      </c>
      <c r="L50" s="305">
        <v>1</v>
      </c>
      <c r="M50" s="2">
        <v>149.012</v>
      </c>
      <c r="N50" s="2">
        <v>164.321</v>
      </c>
      <c r="O50" s="9"/>
    </row>
    <row r="51" spans="1:15" x14ac:dyDescent="0.2">
      <c r="A51" s="6">
        <v>2001</v>
      </c>
      <c r="B51" s="6">
        <v>2</v>
      </c>
      <c r="C51" s="1">
        <v>49432.068999999996</v>
      </c>
      <c r="D51" s="1">
        <f t="shared" si="1"/>
        <v>52193.112000000001</v>
      </c>
      <c r="E51" s="41">
        <f t="shared" si="0"/>
        <v>50502.456192505299</v>
      </c>
      <c r="F51" s="12">
        <f t="shared" si="2"/>
        <v>96.573000000000008</v>
      </c>
      <c r="G51" s="12">
        <f t="shared" si="2"/>
        <v>106.35900000000001</v>
      </c>
      <c r="H51" s="14">
        <f t="shared" si="3"/>
        <v>0.70659243291287521</v>
      </c>
      <c r="I51" s="12">
        <v>672</v>
      </c>
      <c r="J51" s="172">
        <f t="shared" si="4"/>
        <v>0.90799086114010097</v>
      </c>
      <c r="K51" s="305">
        <v>2001</v>
      </c>
      <c r="L51" s="305">
        <v>2</v>
      </c>
      <c r="M51" s="2">
        <v>141.57300000000001</v>
      </c>
      <c r="N51" s="2">
        <v>151.35900000000001</v>
      </c>
      <c r="O51" s="9"/>
    </row>
    <row r="52" spans="1:15" x14ac:dyDescent="0.2">
      <c r="A52" s="6">
        <v>2001</v>
      </c>
      <c r="B52" s="6">
        <v>3</v>
      </c>
      <c r="C52" s="1">
        <v>56422.608</v>
      </c>
      <c r="D52" s="1">
        <f t="shared" si="1"/>
        <v>49432.068999999996</v>
      </c>
      <c r="E52" s="41">
        <f t="shared" si="0"/>
        <v>57644.366226849605</v>
      </c>
      <c r="F52" s="12">
        <f t="shared" si="2"/>
        <v>108.79900000000001</v>
      </c>
      <c r="G52" s="12">
        <f t="shared" si="2"/>
        <v>117.35300000000001</v>
      </c>
      <c r="H52" s="14">
        <f t="shared" si="3"/>
        <v>0.66022161226423826</v>
      </c>
      <c r="I52" s="12">
        <v>744</v>
      </c>
      <c r="J52" s="172">
        <f t="shared" si="4"/>
        <v>0.92710880846676269</v>
      </c>
      <c r="K52" s="305">
        <v>2001</v>
      </c>
      <c r="L52" s="305">
        <v>3</v>
      </c>
      <c r="M52" s="2">
        <v>153.79900000000001</v>
      </c>
      <c r="N52" s="2">
        <v>162.35300000000001</v>
      </c>
      <c r="O52" s="9"/>
    </row>
    <row r="53" spans="1:15" x14ac:dyDescent="0.2">
      <c r="A53" s="6">
        <v>2001</v>
      </c>
      <c r="B53" s="6">
        <v>4</v>
      </c>
      <c r="C53" s="1">
        <v>55357.812999999995</v>
      </c>
      <c r="D53" s="1">
        <f t="shared" si="1"/>
        <v>56422.608</v>
      </c>
      <c r="E53" s="41">
        <f t="shared" si="0"/>
        <v>56556.514475358097</v>
      </c>
      <c r="F53" s="12">
        <f t="shared" si="2"/>
        <v>119.983</v>
      </c>
      <c r="G53" s="12">
        <f t="shared" si="2"/>
        <v>122.02199999999999</v>
      </c>
      <c r="H53" s="14">
        <f t="shared" si="3"/>
        <v>0.64374223131163621</v>
      </c>
      <c r="I53" s="12">
        <v>720</v>
      </c>
      <c r="J53" s="172">
        <f t="shared" si="4"/>
        <v>0.98328989854288584</v>
      </c>
      <c r="K53" s="305">
        <v>2001</v>
      </c>
      <c r="L53" s="305">
        <v>4</v>
      </c>
      <c r="M53" s="2">
        <v>164.983</v>
      </c>
      <c r="N53" s="2">
        <v>167.02199999999999</v>
      </c>
      <c r="O53" s="9"/>
    </row>
    <row r="54" spans="1:15" x14ac:dyDescent="0.2">
      <c r="A54" s="6">
        <v>2001</v>
      </c>
      <c r="B54" s="6">
        <v>5</v>
      </c>
      <c r="C54" s="1">
        <v>57353.62</v>
      </c>
      <c r="D54" s="1">
        <f t="shared" si="1"/>
        <v>55357.812999999995</v>
      </c>
      <c r="E54" s="41">
        <f t="shared" si="0"/>
        <v>58595.538081394006</v>
      </c>
      <c r="F54" s="12">
        <f t="shared" si="2"/>
        <v>109.29400000000001</v>
      </c>
      <c r="G54" s="12">
        <f t="shared" si="2"/>
        <v>110.614</v>
      </c>
      <c r="H54" s="14">
        <f t="shared" si="3"/>
        <v>0.71200249206960819</v>
      </c>
      <c r="I54" s="12">
        <v>744</v>
      </c>
      <c r="J54" s="172">
        <f t="shared" si="4"/>
        <v>0.98806661001319906</v>
      </c>
      <c r="K54" s="305">
        <v>2001</v>
      </c>
      <c r="L54" s="305">
        <v>5</v>
      </c>
      <c r="M54" s="2">
        <v>154.29400000000001</v>
      </c>
      <c r="N54" s="2">
        <v>155.614</v>
      </c>
      <c r="O54" s="9"/>
    </row>
    <row r="55" spans="1:15" x14ac:dyDescent="0.2">
      <c r="A55" s="6">
        <v>2001</v>
      </c>
      <c r="B55" s="6">
        <v>6</v>
      </c>
      <c r="C55" s="1">
        <f>19446.999+48462.323</f>
        <v>67909.322</v>
      </c>
      <c r="D55" s="1">
        <f t="shared" si="1"/>
        <v>57353.62</v>
      </c>
      <c r="E55" s="41">
        <f t="shared" si="0"/>
        <v>69379.810085791411</v>
      </c>
      <c r="F55" s="12">
        <f t="shared" si="2"/>
        <v>123.916</v>
      </c>
      <c r="G55" s="12">
        <f t="shared" si="2"/>
        <v>130.417</v>
      </c>
      <c r="H55" s="14">
        <f t="shared" si="3"/>
        <v>0.73886722851604436</v>
      </c>
      <c r="I55" s="12">
        <v>720</v>
      </c>
      <c r="J55" s="172">
        <f t="shared" si="4"/>
        <v>0.95015220408382339</v>
      </c>
      <c r="K55" s="305">
        <v>2001</v>
      </c>
      <c r="L55" s="305">
        <v>6</v>
      </c>
      <c r="M55" s="2">
        <v>168.916</v>
      </c>
      <c r="N55" s="2">
        <v>175.417</v>
      </c>
      <c r="O55" s="9"/>
    </row>
    <row r="56" spans="1:15" x14ac:dyDescent="0.2">
      <c r="A56" s="6">
        <v>2001</v>
      </c>
      <c r="B56" s="6">
        <v>7</v>
      </c>
      <c r="C56" s="1">
        <f>19402.787+50266.351</f>
        <v>69669.138000000006</v>
      </c>
      <c r="D56" s="1">
        <f t="shared" si="1"/>
        <v>67909.322</v>
      </c>
      <c r="E56" s="41">
        <f t="shared" si="0"/>
        <v>71177.732613510612</v>
      </c>
      <c r="F56" s="12">
        <f t="shared" si="2"/>
        <v>130.691</v>
      </c>
      <c r="G56" s="12">
        <f t="shared" si="2"/>
        <v>132.21700000000001</v>
      </c>
      <c r="H56" s="14">
        <f t="shared" si="3"/>
        <v>0.72357560259472642</v>
      </c>
      <c r="I56" s="12">
        <v>744</v>
      </c>
      <c r="J56" s="172">
        <f t="shared" si="4"/>
        <v>0.98845836768342943</v>
      </c>
      <c r="K56" s="305">
        <v>2001</v>
      </c>
      <c r="L56" s="305">
        <v>7</v>
      </c>
      <c r="M56" s="2">
        <v>175.691</v>
      </c>
      <c r="N56" s="2">
        <v>177.21700000000001</v>
      </c>
      <c r="O56" s="9"/>
    </row>
    <row r="57" spans="1:15" x14ac:dyDescent="0.2">
      <c r="A57" s="6">
        <v>2001</v>
      </c>
      <c r="B57" s="6">
        <v>8</v>
      </c>
      <c r="C57" s="1">
        <f>21076.89+49603.699</f>
        <v>70680.589000000007</v>
      </c>
      <c r="D57" s="1">
        <f t="shared" si="1"/>
        <v>69669.138000000006</v>
      </c>
      <c r="E57" s="41">
        <f t="shared" si="0"/>
        <v>72211.085270029318</v>
      </c>
      <c r="F57" s="12">
        <f t="shared" si="2"/>
        <v>123.042</v>
      </c>
      <c r="G57" s="12">
        <f t="shared" si="2"/>
        <v>136.01599999999999</v>
      </c>
      <c r="H57" s="14">
        <f t="shared" si="3"/>
        <v>0.71357715496102814</v>
      </c>
      <c r="I57" s="12">
        <v>744</v>
      </c>
      <c r="J57" s="172">
        <f t="shared" si="4"/>
        <v>0.90461416303964248</v>
      </c>
      <c r="K57" s="305">
        <v>2001</v>
      </c>
      <c r="L57" s="305">
        <v>8</v>
      </c>
      <c r="M57" s="2">
        <v>168.042</v>
      </c>
      <c r="N57" s="2">
        <v>181.01599999999999</v>
      </c>
      <c r="O57" s="9"/>
    </row>
    <row r="58" spans="1:15" x14ac:dyDescent="0.2">
      <c r="A58" s="6">
        <v>2001</v>
      </c>
      <c r="B58" s="6">
        <v>9</v>
      </c>
      <c r="C58" s="1">
        <f>16895.002+45734.071</f>
        <v>62629.073000000004</v>
      </c>
      <c r="D58" s="1">
        <f t="shared" si="1"/>
        <v>70680.589000000007</v>
      </c>
      <c r="E58" s="41">
        <f t="shared" si="0"/>
        <v>63985.224158020108</v>
      </c>
      <c r="F58" s="12">
        <f t="shared" si="2"/>
        <v>130.74600000000001</v>
      </c>
      <c r="G58" s="12">
        <f t="shared" si="2"/>
        <v>134.42699999999999</v>
      </c>
      <c r="H58" s="14">
        <f t="shared" si="3"/>
        <v>0.66109015961182682</v>
      </c>
      <c r="I58" s="12">
        <v>720</v>
      </c>
      <c r="J58" s="172">
        <f t="shared" si="4"/>
        <v>0.97261710817023384</v>
      </c>
      <c r="K58" s="305">
        <v>2001</v>
      </c>
      <c r="L58" s="305">
        <v>9</v>
      </c>
      <c r="M58" s="2">
        <v>175.74600000000001</v>
      </c>
      <c r="N58" s="2">
        <v>179.42699999999999</v>
      </c>
      <c r="O58" s="9"/>
    </row>
    <row r="59" spans="1:15" x14ac:dyDescent="0.2">
      <c r="A59" s="6">
        <v>2001</v>
      </c>
      <c r="B59" s="6">
        <v>10</v>
      </c>
      <c r="C59" s="1">
        <f>19579.135+40143.003</f>
        <v>59722.137999999992</v>
      </c>
      <c r="D59" s="1">
        <f t="shared" si="1"/>
        <v>62629.073000000004</v>
      </c>
      <c r="E59" s="41">
        <f t="shared" si="0"/>
        <v>61015.343259610599</v>
      </c>
      <c r="F59" s="12">
        <f t="shared" si="2"/>
        <v>117.59800000000001</v>
      </c>
      <c r="G59" s="12">
        <f t="shared" si="2"/>
        <v>121.11699999999999</v>
      </c>
      <c r="H59" s="14">
        <f t="shared" si="3"/>
        <v>0.67711279153706661</v>
      </c>
      <c r="I59" s="12">
        <v>744</v>
      </c>
      <c r="J59" s="172">
        <f t="shared" si="4"/>
        <v>0.97094544944144934</v>
      </c>
      <c r="K59" s="305">
        <v>2001</v>
      </c>
      <c r="L59" s="305">
        <v>10</v>
      </c>
      <c r="M59" s="2">
        <v>162.59800000000001</v>
      </c>
      <c r="N59" s="2">
        <v>166.11699999999999</v>
      </c>
      <c r="O59" s="9"/>
    </row>
    <row r="60" spans="1:15" x14ac:dyDescent="0.2">
      <c r="A60" s="6">
        <v>2001</v>
      </c>
      <c r="B60" s="6">
        <v>11</v>
      </c>
      <c r="C60" s="1">
        <f>11702.977+36092.446</f>
        <v>47795.423000000003</v>
      </c>
      <c r="D60" s="1">
        <f t="shared" si="1"/>
        <v>59722.137999999992</v>
      </c>
      <c r="E60" s="41">
        <f t="shared" si="0"/>
        <v>48830.370751015107</v>
      </c>
      <c r="F60" s="12">
        <f t="shared" si="2"/>
        <v>87.475999999999999</v>
      </c>
      <c r="G60" s="12">
        <f t="shared" si="2"/>
        <v>96.697000000000003</v>
      </c>
      <c r="H60" s="14">
        <f t="shared" si="3"/>
        <v>0.70136570293194078</v>
      </c>
      <c r="I60" s="12">
        <v>720</v>
      </c>
      <c r="J60" s="172">
        <f t="shared" si="4"/>
        <v>0.90464026805381759</v>
      </c>
      <c r="K60" s="305">
        <v>2001</v>
      </c>
      <c r="L60" s="305">
        <v>11</v>
      </c>
      <c r="M60" s="2">
        <v>132.476</v>
      </c>
      <c r="N60" s="2">
        <v>141.697</v>
      </c>
      <c r="O60" s="9"/>
    </row>
    <row r="61" spans="1:15" x14ac:dyDescent="0.2">
      <c r="A61" s="6">
        <v>2001</v>
      </c>
      <c r="B61" s="6">
        <v>12</v>
      </c>
      <c r="C61" s="1">
        <f>12086.282+40412.203</f>
        <v>52498.485000000001</v>
      </c>
      <c r="D61" s="1">
        <f t="shared" si="1"/>
        <v>47795.423000000003</v>
      </c>
      <c r="E61" s="41">
        <f t="shared" si="0"/>
        <v>53635.27144464451</v>
      </c>
      <c r="F61" s="12">
        <f t="shared" si="2"/>
        <v>96.688999999999993</v>
      </c>
      <c r="G61" s="12">
        <f t="shared" si="2"/>
        <v>98.263000000000005</v>
      </c>
      <c r="H61" s="14">
        <f t="shared" si="3"/>
        <v>0.7336476456895592</v>
      </c>
      <c r="I61" s="12">
        <v>744</v>
      </c>
      <c r="J61" s="172">
        <f t="shared" si="4"/>
        <v>0.98398176322725739</v>
      </c>
      <c r="K61" s="305">
        <v>2001</v>
      </c>
      <c r="L61" s="305">
        <v>12</v>
      </c>
      <c r="M61" s="2">
        <v>141.68899999999999</v>
      </c>
      <c r="N61" s="2">
        <v>143.26300000000001</v>
      </c>
      <c r="O61" s="9"/>
    </row>
    <row r="62" spans="1:15" x14ac:dyDescent="0.2">
      <c r="A62" s="6">
        <v>2002</v>
      </c>
      <c r="B62" s="6">
        <v>1</v>
      </c>
      <c r="C62" s="1">
        <v>54189.285000000003</v>
      </c>
      <c r="D62" s="1">
        <f t="shared" si="1"/>
        <v>52498.485000000001</v>
      </c>
      <c r="E62" s="41">
        <f t="shared" si="0"/>
        <v>55362.683520604507</v>
      </c>
      <c r="F62" s="12">
        <f t="shared" si="2"/>
        <v>99.403999999999996</v>
      </c>
      <c r="G62" s="12">
        <f t="shared" si="2"/>
        <v>110.125</v>
      </c>
      <c r="H62" s="14">
        <f t="shared" si="3"/>
        <v>0.67570677896091325</v>
      </c>
      <c r="I62" s="12">
        <v>744</v>
      </c>
      <c r="J62" s="172">
        <f t="shared" si="4"/>
        <v>0.90264699205448351</v>
      </c>
      <c r="K62" s="305">
        <v>2002</v>
      </c>
      <c r="L62" s="305">
        <v>1</v>
      </c>
      <c r="M62" s="2">
        <v>144.404</v>
      </c>
      <c r="N62" s="2">
        <v>155.125</v>
      </c>
      <c r="O62" s="9"/>
    </row>
    <row r="63" spans="1:15" x14ac:dyDescent="0.2">
      <c r="A63" s="6">
        <v>2002</v>
      </c>
      <c r="B63" s="6">
        <v>2</v>
      </c>
      <c r="C63" s="1">
        <v>47014.258000000002</v>
      </c>
      <c r="D63" s="1">
        <f t="shared" si="1"/>
        <v>54189.285000000003</v>
      </c>
      <c r="E63" s="41">
        <f t="shared" si="0"/>
        <v>48032.290638454608</v>
      </c>
      <c r="F63" s="12">
        <f t="shared" si="2"/>
        <v>53.138000000000005</v>
      </c>
      <c r="G63" s="12">
        <f t="shared" si="2"/>
        <v>101.10900000000001</v>
      </c>
      <c r="H63" s="14">
        <f t="shared" si="3"/>
        <v>0.70692641578782089</v>
      </c>
      <c r="I63" s="12">
        <v>672</v>
      </c>
      <c r="J63" s="172">
        <f t="shared" si="4"/>
        <v>0.52555163239672043</v>
      </c>
      <c r="K63" s="305">
        <v>2002</v>
      </c>
      <c r="L63" s="305">
        <v>2</v>
      </c>
      <c r="M63" s="2">
        <v>98.138000000000005</v>
      </c>
      <c r="N63" s="2">
        <v>146.10900000000001</v>
      </c>
      <c r="O63" s="9"/>
    </row>
    <row r="64" spans="1:15" x14ac:dyDescent="0.2">
      <c r="A64" s="6">
        <v>2002</v>
      </c>
      <c r="B64" s="6">
        <v>3</v>
      </c>
      <c r="C64" s="1">
        <v>60131.531999999999</v>
      </c>
      <c r="D64" s="1">
        <f t="shared" si="1"/>
        <v>47014.258000000002</v>
      </c>
      <c r="E64" s="41">
        <f t="shared" si="0"/>
        <v>61433.602154468404</v>
      </c>
      <c r="F64" s="12">
        <f t="shared" si="2"/>
        <v>113.50700000000001</v>
      </c>
      <c r="G64" s="12">
        <f t="shared" si="2"/>
        <v>116.16399999999999</v>
      </c>
      <c r="H64" s="14">
        <f t="shared" si="3"/>
        <v>0.71082302526207397</v>
      </c>
      <c r="I64" s="12">
        <v>744</v>
      </c>
      <c r="J64" s="172">
        <f t="shared" si="4"/>
        <v>0.97712716504252628</v>
      </c>
      <c r="K64" s="305">
        <v>2002</v>
      </c>
      <c r="L64" s="305">
        <v>3</v>
      </c>
      <c r="M64" s="2">
        <v>158.50700000000001</v>
      </c>
      <c r="N64" s="2">
        <v>161.16399999999999</v>
      </c>
      <c r="O64" s="9"/>
    </row>
    <row r="65" spans="1:15" x14ac:dyDescent="0.2">
      <c r="A65" s="6">
        <v>2002</v>
      </c>
      <c r="B65" s="6">
        <v>4</v>
      </c>
      <c r="C65" s="1">
        <v>61990.634000000005</v>
      </c>
      <c r="D65" s="1">
        <f t="shared" si="1"/>
        <v>60131.531999999999</v>
      </c>
      <c r="E65" s="41">
        <f t="shared" si="0"/>
        <v>63332.960591445815</v>
      </c>
      <c r="F65" s="12">
        <f t="shared" si="2"/>
        <v>110.12799999999999</v>
      </c>
      <c r="G65" s="12">
        <f t="shared" si="2"/>
        <v>215.69499999999999</v>
      </c>
      <c r="H65" s="14">
        <f t="shared" si="3"/>
        <v>0.40780938485313506</v>
      </c>
      <c r="I65" s="12">
        <v>720</v>
      </c>
      <c r="J65" s="172">
        <f t="shared" si="4"/>
        <v>0.51057279955492707</v>
      </c>
      <c r="K65" s="305">
        <v>2002</v>
      </c>
      <c r="L65" s="305">
        <v>4</v>
      </c>
      <c r="M65" s="2">
        <v>155.12799999999999</v>
      </c>
      <c r="N65" s="2">
        <v>260.69499999999999</v>
      </c>
      <c r="O65" s="9"/>
    </row>
    <row r="66" spans="1:15" x14ac:dyDescent="0.2">
      <c r="A66" s="6">
        <v>2002</v>
      </c>
      <c r="B66" s="6">
        <v>5</v>
      </c>
      <c r="C66" s="1">
        <v>67347.111999999994</v>
      </c>
      <c r="D66" s="1">
        <f t="shared" si="1"/>
        <v>61990.634000000005</v>
      </c>
      <c r="E66" s="41">
        <f t="shared" ref="E66:E129" si="5">+C66*1.0216537</f>
        <v>68805.426159114402</v>
      </c>
      <c r="F66" s="12">
        <f t="shared" si="2"/>
        <v>93.413999999999987</v>
      </c>
      <c r="G66" s="12">
        <f t="shared" si="2"/>
        <v>129.62100000000001</v>
      </c>
      <c r="H66" s="14">
        <f t="shared" si="3"/>
        <v>0.71346781388961678</v>
      </c>
      <c r="I66" s="12">
        <v>744</v>
      </c>
      <c r="J66" s="172">
        <f t="shared" si="4"/>
        <v>0.72067026176314009</v>
      </c>
      <c r="K66" s="305">
        <v>2002</v>
      </c>
      <c r="L66" s="305">
        <v>5</v>
      </c>
      <c r="M66" s="2">
        <v>138.41399999999999</v>
      </c>
      <c r="N66" s="2">
        <v>174.62100000000001</v>
      </c>
      <c r="O66" s="9"/>
    </row>
    <row r="67" spans="1:15" x14ac:dyDescent="0.2">
      <c r="A67" s="6">
        <v>2002</v>
      </c>
      <c r="B67" s="6">
        <v>6</v>
      </c>
      <c r="C67" s="1">
        <v>65739.888000000006</v>
      </c>
      <c r="D67" s="1">
        <f t="shared" ref="D67:D130" si="6">+C66</f>
        <v>67347.111999999994</v>
      </c>
      <c r="E67" s="41">
        <f t="shared" si="5"/>
        <v>67163.399812785618</v>
      </c>
      <c r="F67" s="12">
        <f t="shared" si="2"/>
        <v>100.91800000000001</v>
      </c>
      <c r="G67" s="12">
        <f t="shared" si="2"/>
        <v>131.26400000000001</v>
      </c>
      <c r="H67" s="14">
        <f t="shared" si="3"/>
        <v>0.71064800508882875</v>
      </c>
      <c r="I67" s="12">
        <v>720</v>
      </c>
      <c r="J67" s="172">
        <f t="shared" si="4"/>
        <v>0.76881704046806432</v>
      </c>
      <c r="K67" s="305">
        <v>2002</v>
      </c>
      <c r="L67" s="305">
        <v>6</v>
      </c>
      <c r="M67" s="2">
        <v>145.91800000000001</v>
      </c>
      <c r="N67" s="2">
        <v>176.26400000000001</v>
      </c>
      <c r="O67" s="9"/>
    </row>
    <row r="68" spans="1:15" x14ac:dyDescent="0.2">
      <c r="A68" s="6">
        <v>2002</v>
      </c>
      <c r="B68" s="6">
        <v>7</v>
      </c>
      <c r="C68" s="1">
        <v>71159.561000000002</v>
      </c>
      <c r="D68" s="1">
        <f t="shared" si="6"/>
        <v>65739.888000000006</v>
      </c>
      <c r="E68" s="41">
        <f t="shared" si="5"/>
        <v>72700.428786025703</v>
      </c>
      <c r="F68" s="12">
        <f t="shared" si="2"/>
        <v>132.316</v>
      </c>
      <c r="G68" s="12">
        <f t="shared" si="2"/>
        <v>134.67400000000001</v>
      </c>
      <c r="H68" s="14">
        <f t="shared" si="3"/>
        <v>0.72557160319545133</v>
      </c>
      <c r="I68" s="12">
        <v>744</v>
      </c>
      <c r="J68" s="172">
        <f t="shared" si="4"/>
        <v>0.98249105246743984</v>
      </c>
      <c r="K68" s="305">
        <v>2002</v>
      </c>
      <c r="L68" s="305">
        <v>7</v>
      </c>
      <c r="M68" s="2">
        <v>177.316</v>
      </c>
      <c r="N68" s="2">
        <v>179.67400000000001</v>
      </c>
      <c r="O68" s="9"/>
    </row>
    <row r="69" spans="1:15" x14ac:dyDescent="0.2">
      <c r="A69" s="6">
        <v>2002</v>
      </c>
      <c r="B69" s="6">
        <v>8</v>
      </c>
      <c r="C69" s="1">
        <v>73451.667000000001</v>
      </c>
      <c r="D69" s="1">
        <f t="shared" si="6"/>
        <v>71159.561000000002</v>
      </c>
      <c r="E69" s="41">
        <f t="shared" si="5"/>
        <v>75042.167361717904</v>
      </c>
      <c r="F69" s="12">
        <f t="shared" si="2"/>
        <v>128.47200000000001</v>
      </c>
      <c r="G69" s="12">
        <f t="shared" si="2"/>
        <v>138.87799999999999</v>
      </c>
      <c r="H69" s="14">
        <f t="shared" si="3"/>
        <v>0.72627146253799757</v>
      </c>
      <c r="I69" s="12">
        <v>744</v>
      </c>
      <c r="J69" s="172">
        <f t="shared" si="4"/>
        <v>0.92507092556056414</v>
      </c>
      <c r="K69" s="305">
        <v>2002</v>
      </c>
      <c r="L69" s="305">
        <v>8</v>
      </c>
      <c r="M69" s="2">
        <v>173.47200000000001</v>
      </c>
      <c r="N69" s="2">
        <v>183.87799999999999</v>
      </c>
      <c r="O69" s="9"/>
    </row>
    <row r="70" spans="1:15" x14ac:dyDescent="0.2">
      <c r="A70" s="6">
        <v>2002</v>
      </c>
      <c r="B70" s="6">
        <v>9</v>
      </c>
      <c r="C70" s="1">
        <v>68240.728000000003</v>
      </c>
      <c r="D70" s="1">
        <f t="shared" si="6"/>
        <v>73451.667000000001</v>
      </c>
      <c r="E70" s="41">
        <f t="shared" si="5"/>
        <v>69718.392251893616</v>
      </c>
      <c r="F70" s="12">
        <f t="shared" ref="F70:G101" si="7">+M70-45</f>
        <v>125.935</v>
      </c>
      <c r="G70" s="12">
        <f t="shared" si="7"/>
        <v>140.18</v>
      </c>
      <c r="H70" s="14">
        <f t="shared" si="3"/>
        <v>0.69076259345022284</v>
      </c>
      <c r="I70" s="12">
        <v>720</v>
      </c>
      <c r="J70" s="172">
        <f t="shared" si="4"/>
        <v>0.89838065344556994</v>
      </c>
      <c r="K70" s="305">
        <v>2002</v>
      </c>
      <c r="L70" s="305">
        <v>9</v>
      </c>
      <c r="M70" s="2">
        <v>170.935</v>
      </c>
      <c r="N70" s="2">
        <v>185.18</v>
      </c>
      <c r="O70" s="9"/>
    </row>
    <row r="71" spans="1:15" x14ac:dyDescent="0.2">
      <c r="A71" s="6">
        <v>2002</v>
      </c>
      <c r="B71" s="6">
        <v>10</v>
      </c>
      <c r="C71" s="1">
        <v>67623.77</v>
      </c>
      <c r="D71" s="1">
        <f t="shared" si="6"/>
        <v>68240.728000000003</v>
      </c>
      <c r="E71" s="41">
        <f t="shared" si="5"/>
        <v>69088.074828449011</v>
      </c>
      <c r="F71" s="12">
        <f t="shared" si="7"/>
        <v>119.178</v>
      </c>
      <c r="G71" s="12">
        <f t="shared" si="7"/>
        <v>125.626</v>
      </c>
      <c r="H71" s="14">
        <f t="shared" si="3"/>
        <v>0.73918070805116587</v>
      </c>
      <c r="I71" s="12">
        <v>744</v>
      </c>
      <c r="J71" s="172">
        <f t="shared" si="4"/>
        <v>0.94867304538869335</v>
      </c>
      <c r="K71" s="305">
        <v>2002</v>
      </c>
      <c r="L71" s="305">
        <v>10</v>
      </c>
      <c r="M71" s="2">
        <v>164.178</v>
      </c>
      <c r="N71" s="2">
        <v>170.626</v>
      </c>
      <c r="O71" s="9"/>
    </row>
    <row r="72" spans="1:15" x14ac:dyDescent="0.2">
      <c r="A72" s="6">
        <v>2002</v>
      </c>
      <c r="B72" s="6">
        <v>11</v>
      </c>
      <c r="C72" s="1">
        <v>53075.595999999998</v>
      </c>
      <c r="D72" s="1">
        <f t="shared" si="6"/>
        <v>67623.77</v>
      </c>
      <c r="E72" s="41">
        <f t="shared" si="5"/>
        <v>54224.879033105201</v>
      </c>
      <c r="F72" s="12">
        <f t="shared" si="7"/>
        <v>114.453</v>
      </c>
      <c r="G72" s="12">
        <f t="shared" si="7"/>
        <v>121.33799999999999</v>
      </c>
      <c r="H72" s="14">
        <f t="shared" si="3"/>
        <v>0.62068216049732061</v>
      </c>
      <c r="I72" s="12">
        <v>720</v>
      </c>
      <c r="J72" s="172">
        <f t="shared" si="4"/>
        <v>0.94325767690253681</v>
      </c>
      <c r="K72" s="305">
        <v>2002</v>
      </c>
      <c r="L72" s="305">
        <v>11</v>
      </c>
      <c r="M72" s="2">
        <v>159.453</v>
      </c>
      <c r="N72" s="2">
        <v>166.33799999999999</v>
      </c>
      <c r="O72" s="9"/>
    </row>
    <row r="73" spans="1:15" x14ac:dyDescent="0.2">
      <c r="A73" s="6">
        <v>2002</v>
      </c>
      <c r="B73" s="6">
        <v>12</v>
      </c>
      <c r="C73" s="1">
        <f>12953.039+38846.604</f>
        <v>51799.642999999996</v>
      </c>
      <c r="D73" s="1">
        <f t="shared" si="6"/>
        <v>53075.595999999998</v>
      </c>
      <c r="E73" s="41">
        <f t="shared" si="5"/>
        <v>52921.296929629105</v>
      </c>
      <c r="F73" s="12">
        <f t="shared" si="7"/>
        <v>104.63900000000001</v>
      </c>
      <c r="G73" s="12">
        <f t="shared" si="7"/>
        <v>106.751</v>
      </c>
      <c r="H73" s="14">
        <f t="shared" si="3"/>
        <v>0.66632420720227326</v>
      </c>
      <c r="I73" s="12">
        <v>744</v>
      </c>
      <c r="J73" s="172">
        <f t="shared" si="4"/>
        <v>0.98021564200803746</v>
      </c>
      <c r="K73" s="305">
        <v>2002</v>
      </c>
      <c r="L73" s="305">
        <v>12</v>
      </c>
      <c r="M73" s="2">
        <v>149.63900000000001</v>
      </c>
      <c r="N73" s="2">
        <v>151.751</v>
      </c>
      <c r="O73" s="9"/>
    </row>
    <row r="74" spans="1:15" x14ac:dyDescent="0.2">
      <c r="A74" s="305">
        <v>2003</v>
      </c>
      <c r="B74" s="6">
        <v>1</v>
      </c>
      <c r="C74" s="1">
        <f>13837.711+39742.826</f>
        <v>53580.536999999997</v>
      </c>
      <c r="D74" s="1">
        <f t="shared" si="6"/>
        <v>51799.642999999996</v>
      </c>
      <c r="E74" s="41">
        <f t="shared" si="5"/>
        <v>54740.753874036905</v>
      </c>
      <c r="F74" s="12">
        <f t="shared" si="7"/>
        <v>124.47800000000001</v>
      </c>
      <c r="G74" s="12">
        <f t="shared" si="7"/>
        <v>124.74799999999999</v>
      </c>
      <c r="H74" s="14">
        <f t="shared" si="3"/>
        <v>0.58979929208291348</v>
      </c>
      <c r="I74" s="12">
        <v>744</v>
      </c>
      <c r="J74" s="172">
        <f t="shared" si="4"/>
        <v>0.99783563664347341</v>
      </c>
      <c r="K74" s="305">
        <v>2003</v>
      </c>
      <c r="L74" s="305">
        <v>1</v>
      </c>
      <c r="M74" s="2">
        <v>169.47800000000001</v>
      </c>
      <c r="N74" s="2">
        <v>169.74799999999999</v>
      </c>
      <c r="O74" s="9"/>
    </row>
    <row r="75" spans="1:15" x14ac:dyDescent="0.2">
      <c r="A75" s="305">
        <v>2003</v>
      </c>
      <c r="B75" s="6">
        <v>2</v>
      </c>
      <c r="C75" s="1">
        <f>12768.684+37364.22</f>
        <v>50132.904000000002</v>
      </c>
      <c r="D75" s="1">
        <f t="shared" si="6"/>
        <v>53580.536999999997</v>
      </c>
      <c r="E75" s="41">
        <f t="shared" si="5"/>
        <v>51218.466863344809</v>
      </c>
      <c r="F75" s="12">
        <f t="shared" si="7"/>
        <v>111.87200000000001</v>
      </c>
      <c r="G75" s="12">
        <f t="shared" si="7"/>
        <v>116</v>
      </c>
      <c r="H75" s="14">
        <f t="shared" si="3"/>
        <v>0.65705135036105311</v>
      </c>
      <c r="I75" s="12">
        <v>672</v>
      </c>
      <c r="J75" s="172">
        <f t="shared" si="4"/>
        <v>0.96441379310344844</v>
      </c>
      <c r="K75" s="305">
        <v>2003</v>
      </c>
      <c r="L75" s="305">
        <v>2</v>
      </c>
      <c r="M75" s="2">
        <v>156.87200000000001</v>
      </c>
      <c r="N75" s="2">
        <v>161</v>
      </c>
      <c r="O75" s="9"/>
    </row>
    <row r="76" spans="1:15" x14ac:dyDescent="0.2">
      <c r="A76" s="305">
        <v>2003</v>
      </c>
      <c r="B76" s="6">
        <v>3</v>
      </c>
      <c r="C76" s="1">
        <f>15755.683+51569.394</f>
        <v>67325.077000000005</v>
      </c>
      <c r="D76" s="1">
        <f t="shared" si="6"/>
        <v>50132.904000000002</v>
      </c>
      <c r="E76" s="41">
        <f t="shared" si="5"/>
        <v>68782.914019834905</v>
      </c>
      <c r="F76" s="12">
        <f t="shared" si="7"/>
        <v>104.804</v>
      </c>
      <c r="G76" s="12">
        <f t="shared" si="7"/>
        <v>137.27500000000001</v>
      </c>
      <c r="H76" s="14">
        <f t="shared" si="3"/>
        <v>0.67346678748837197</v>
      </c>
      <c r="I76" s="12">
        <v>744</v>
      </c>
      <c r="J76" s="172">
        <f t="shared" si="4"/>
        <v>0.7634602076124567</v>
      </c>
      <c r="K76" s="305">
        <v>2003</v>
      </c>
      <c r="L76" s="305">
        <v>3</v>
      </c>
      <c r="M76" s="2">
        <v>149.804</v>
      </c>
      <c r="N76" s="2">
        <v>182.27500000000001</v>
      </c>
      <c r="O76" s="9"/>
    </row>
    <row r="77" spans="1:15" x14ac:dyDescent="0.2">
      <c r="A77" s="305">
        <v>2003</v>
      </c>
      <c r="B77" s="6">
        <v>4</v>
      </c>
      <c r="C77" s="1">
        <f>19023.131+39728.197</f>
        <v>58751.328000000001</v>
      </c>
      <c r="D77" s="1">
        <f t="shared" si="6"/>
        <v>67325.077000000005</v>
      </c>
      <c r="E77" s="41">
        <f t="shared" si="5"/>
        <v>60023.511631113608</v>
      </c>
      <c r="F77" s="12">
        <f t="shared" si="7"/>
        <v>116.87200000000001</v>
      </c>
      <c r="G77" s="12">
        <f t="shared" si="7"/>
        <v>124.93299999999999</v>
      </c>
      <c r="H77" s="14">
        <f t="shared" si="3"/>
        <v>0.66728557207900785</v>
      </c>
      <c r="I77" s="12">
        <v>720</v>
      </c>
      <c r="J77" s="172">
        <f t="shared" si="4"/>
        <v>0.93547741589491984</v>
      </c>
      <c r="K77" s="305">
        <v>2003</v>
      </c>
      <c r="L77" s="305">
        <v>4</v>
      </c>
      <c r="M77" s="2">
        <v>161.87200000000001</v>
      </c>
      <c r="N77" s="2">
        <v>169.93299999999999</v>
      </c>
      <c r="O77" s="9"/>
    </row>
    <row r="78" spans="1:15" x14ac:dyDescent="0.2">
      <c r="A78" s="305">
        <v>2003</v>
      </c>
      <c r="B78" s="6">
        <v>5</v>
      </c>
      <c r="C78" s="1">
        <f>19993.582+51255.683</f>
        <v>71249.264999999999</v>
      </c>
      <c r="D78" s="1">
        <f t="shared" si="6"/>
        <v>58751.328000000001</v>
      </c>
      <c r="E78" s="41">
        <f t="shared" si="5"/>
        <v>72792.075209530507</v>
      </c>
      <c r="F78" s="12">
        <f t="shared" si="7"/>
        <v>127.90799999999999</v>
      </c>
      <c r="G78" s="12">
        <f t="shared" si="7"/>
        <v>139.547</v>
      </c>
      <c r="H78" s="14">
        <f t="shared" si="3"/>
        <v>0.70111726347035763</v>
      </c>
      <c r="I78" s="12">
        <v>744</v>
      </c>
      <c r="J78" s="172">
        <f t="shared" si="4"/>
        <v>0.91659440905214729</v>
      </c>
      <c r="K78" s="305">
        <v>2003</v>
      </c>
      <c r="L78" s="305">
        <v>5</v>
      </c>
      <c r="M78" s="2">
        <v>172.90799999999999</v>
      </c>
      <c r="N78" s="2">
        <v>184.547</v>
      </c>
      <c r="O78" s="9"/>
    </row>
    <row r="79" spans="1:15" x14ac:dyDescent="0.2">
      <c r="A79" s="305">
        <v>2003</v>
      </c>
      <c r="B79" s="6">
        <v>6</v>
      </c>
      <c r="C79" s="1">
        <v>69669.067999999999</v>
      </c>
      <c r="D79" s="1">
        <f t="shared" si="6"/>
        <v>71249.264999999999</v>
      </c>
      <c r="E79" s="41">
        <f t="shared" si="5"/>
        <v>71177.66109775161</v>
      </c>
      <c r="F79" s="12">
        <f t="shared" si="7"/>
        <v>133.78399999999999</v>
      </c>
      <c r="G79" s="12">
        <f t="shared" si="7"/>
        <v>138.30500000000001</v>
      </c>
      <c r="H79" s="14">
        <f t="shared" si="3"/>
        <v>0.71478155262475052</v>
      </c>
      <c r="I79" s="12">
        <v>720</v>
      </c>
      <c r="J79" s="172">
        <f t="shared" si="4"/>
        <v>0.96731137702902992</v>
      </c>
      <c r="K79" s="305">
        <v>2003</v>
      </c>
      <c r="L79" s="305">
        <v>6</v>
      </c>
      <c r="M79" s="2">
        <v>178.78399999999999</v>
      </c>
      <c r="N79" s="2">
        <v>183.30500000000001</v>
      </c>
      <c r="O79" s="9"/>
    </row>
    <row r="80" spans="1:15" x14ac:dyDescent="0.2">
      <c r="A80" s="305">
        <v>2003</v>
      </c>
      <c r="B80" s="6">
        <v>7</v>
      </c>
      <c r="C80" s="1">
        <v>74477.816999999995</v>
      </c>
      <c r="D80" s="1">
        <f t="shared" si="6"/>
        <v>69669.067999999999</v>
      </c>
      <c r="E80" s="41">
        <f t="shared" si="5"/>
        <v>76090.537305972903</v>
      </c>
      <c r="F80" s="12">
        <f t="shared" si="7"/>
        <v>132.03700000000001</v>
      </c>
      <c r="G80" s="12">
        <f t="shared" si="7"/>
        <v>138.18799999999999</v>
      </c>
      <c r="H80" s="14">
        <f t="shared" si="3"/>
        <v>0.74009485311164169</v>
      </c>
      <c r="I80" s="12">
        <v>744</v>
      </c>
      <c r="J80" s="172">
        <f t="shared" si="4"/>
        <v>0.95548817552898957</v>
      </c>
      <c r="K80" s="305">
        <v>2003</v>
      </c>
      <c r="L80" s="305">
        <v>7</v>
      </c>
      <c r="M80" s="2">
        <v>177.03700000000001</v>
      </c>
      <c r="N80" s="2">
        <v>183.18799999999999</v>
      </c>
      <c r="O80" s="9"/>
    </row>
    <row r="81" spans="1:15" x14ac:dyDescent="0.2">
      <c r="A81" s="305">
        <v>2003</v>
      </c>
      <c r="B81" s="6">
        <v>8</v>
      </c>
      <c r="C81" s="1">
        <v>73381.217999999993</v>
      </c>
      <c r="D81" s="1">
        <f t="shared" si="6"/>
        <v>74477.816999999995</v>
      </c>
      <c r="E81" s="41">
        <f t="shared" si="5"/>
        <v>74970.192880206596</v>
      </c>
      <c r="F81" s="12">
        <f t="shared" si="7"/>
        <v>127.78200000000001</v>
      </c>
      <c r="G81" s="12">
        <f t="shared" si="7"/>
        <v>139.328</v>
      </c>
      <c r="H81" s="14">
        <f t="shared" si="3"/>
        <v>0.72323142713487287</v>
      </c>
      <c r="I81" s="12">
        <v>744</v>
      </c>
      <c r="J81" s="172">
        <f t="shared" si="4"/>
        <v>0.91713079926504371</v>
      </c>
      <c r="K81" s="305">
        <v>2003</v>
      </c>
      <c r="L81" s="305">
        <v>8</v>
      </c>
      <c r="M81" s="2">
        <v>172.78200000000001</v>
      </c>
      <c r="N81" s="2">
        <v>184.328</v>
      </c>
      <c r="O81" s="9"/>
    </row>
    <row r="82" spans="1:15" x14ac:dyDescent="0.2">
      <c r="A82" s="305">
        <v>2003</v>
      </c>
      <c r="B82" s="6">
        <v>9</v>
      </c>
      <c r="C82" s="1">
        <v>67418.214000000007</v>
      </c>
      <c r="D82" s="1">
        <f t="shared" si="6"/>
        <v>73381.217999999993</v>
      </c>
      <c r="E82" s="41">
        <f t="shared" si="5"/>
        <v>68878.067780491809</v>
      </c>
      <c r="F82" s="12">
        <f t="shared" si="7"/>
        <v>126.88900000000001</v>
      </c>
      <c r="G82" s="12">
        <f t="shared" si="7"/>
        <v>133.98099999999999</v>
      </c>
      <c r="H82" s="14">
        <f t="shared" si="3"/>
        <v>0.71401156155321166</v>
      </c>
      <c r="I82" s="12">
        <v>720</v>
      </c>
      <c r="J82" s="172">
        <f t="shared" si="4"/>
        <v>0.94706712145752026</v>
      </c>
      <c r="K82" s="305">
        <v>2003</v>
      </c>
      <c r="L82" s="305">
        <v>9</v>
      </c>
      <c r="M82" s="2">
        <v>171.88900000000001</v>
      </c>
      <c r="N82" s="2">
        <v>178.98099999999999</v>
      </c>
      <c r="O82" s="9"/>
    </row>
    <row r="83" spans="1:15" x14ac:dyDescent="0.2">
      <c r="A83" s="305">
        <v>2003</v>
      </c>
      <c r="B83" s="6">
        <v>10</v>
      </c>
      <c r="C83" s="1">
        <v>66867.933000000005</v>
      </c>
      <c r="D83" s="1">
        <f t="shared" si="6"/>
        <v>67418.214000000007</v>
      </c>
      <c r="E83" s="41">
        <f t="shared" si="5"/>
        <v>68315.871160802111</v>
      </c>
      <c r="F83" s="12">
        <f t="shared" si="7"/>
        <v>100.06100000000001</v>
      </c>
      <c r="G83" s="12">
        <f t="shared" si="7"/>
        <v>125.95500000000001</v>
      </c>
      <c r="H83" s="14">
        <f t="shared" si="3"/>
        <v>0.72900962624902843</v>
      </c>
      <c r="I83" s="12">
        <v>744</v>
      </c>
      <c r="J83" s="172">
        <f t="shared" si="4"/>
        <v>0.79441864157834141</v>
      </c>
      <c r="K83" s="305">
        <v>2003</v>
      </c>
      <c r="L83" s="305">
        <v>10</v>
      </c>
      <c r="M83" s="2">
        <v>145.06100000000001</v>
      </c>
      <c r="N83" s="2">
        <v>170.95500000000001</v>
      </c>
      <c r="O83" s="9"/>
    </row>
    <row r="84" spans="1:15" x14ac:dyDescent="0.2">
      <c r="A84" s="305">
        <v>2003</v>
      </c>
      <c r="B84" s="6">
        <v>11</v>
      </c>
      <c r="C84" s="1">
        <v>56381.711000000003</v>
      </c>
      <c r="D84" s="1">
        <f t="shared" si="6"/>
        <v>66867.933000000005</v>
      </c>
      <c r="E84" s="41">
        <f t="shared" si="5"/>
        <v>57602.58365548071</v>
      </c>
      <c r="F84" s="12">
        <f t="shared" si="7"/>
        <v>106.42099999999999</v>
      </c>
      <c r="G84" s="12">
        <f t="shared" si="7"/>
        <v>113.941</v>
      </c>
      <c r="H84" s="14">
        <f t="shared" si="3"/>
        <v>0.70214925628518154</v>
      </c>
      <c r="I84" s="12">
        <v>720</v>
      </c>
      <c r="J84" s="172">
        <f t="shared" si="4"/>
        <v>0.93400093030603548</v>
      </c>
      <c r="K84" s="305">
        <v>2003</v>
      </c>
      <c r="L84" s="305">
        <v>11</v>
      </c>
      <c r="M84" s="2">
        <v>151.42099999999999</v>
      </c>
      <c r="N84" s="2">
        <v>158.941</v>
      </c>
      <c r="O84" s="9"/>
    </row>
    <row r="85" spans="1:15" x14ac:dyDescent="0.2">
      <c r="A85" s="305">
        <v>2003</v>
      </c>
      <c r="B85" s="6">
        <v>12</v>
      </c>
      <c r="C85" s="1">
        <v>48657.419000000002</v>
      </c>
      <c r="D85" s="1">
        <f t="shared" si="6"/>
        <v>56381.711000000003</v>
      </c>
      <c r="E85" s="41">
        <f t="shared" si="5"/>
        <v>49711.032153800305</v>
      </c>
      <c r="F85" s="12">
        <f t="shared" si="7"/>
        <v>92.707999999999998</v>
      </c>
      <c r="G85" s="12">
        <f t="shared" si="7"/>
        <v>93.289999999999992</v>
      </c>
      <c r="H85" s="14">
        <f t="shared" si="3"/>
        <v>0.7162172090527098</v>
      </c>
      <c r="I85" s="12">
        <v>744</v>
      </c>
      <c r="J85" s="172">
        <f t="shared" si="4"/>
        <v>0.99376138921642199</v>
      </c>
      <c r="K85" s="305">
        <v>2003</v>
      </c>
      <c r="L85" s="305">
        <v>12</v>
      </c>
      <c r="M85" s="2">
        <v>137.708</v>
      </c>
      <c r="N85" s="2">
        <v>138.29</v>
      </c>
      <c r="O85" s="9"/>
    </row>
    <row r="86" spans="1:15" x14ac:dyDescent="0.2">
      <c r="A86" s="305">
        <v>2004</v>
      </c>
      <c r="B86" s="305">
        <v>1</v>
      </c>
      <c r="C86" s="1">
        <v>50156.767999999996</v>
      </c>
      <c r="D86" s="1">
        <f t="shared" si="6"/>
        <v>48657.419000000002</v>
      </c>
      <c r="E86" s="41">
        <f t="shared" si="5"/>
        <v>51242.847607241602</v>
      </c>
      <c r="F86" s="12">
        <f t="shared" si="7"/>
        <v>96.5</v>
      </c>
      <c r="G86" s="12">
        <f t="shared" si="7"/>
        <v>107.74600000000001</v>
      </c>
      <c r="H86" s="14">
        <f t="shared" si="3"/>
        <v>0.63923296615209524</v>
      </c>
      <c r="I86" s="12">
        <v>744</v>
      </c>
      <c r="J86" s="172">
        <f t="shared" si="4"/>
        <v>0.89562489558777114</v>
      </c>
      <c r="K86" s="305">
        <v>2004</v>
      </c>
      <c r="L86" s="305">
        <v>1</v>
      </c>
      <c r="M86" s="2">
        <v>141.5</v>
      </c>
      <c r="N86" s="2">
        <v>152.74600000000001</v>
      </c>
      <c r="O86" s="9"/>
    </row>
    <row r="87" spans="1:15" x14ac:dyDescent="0.2">
      <c r="A87" s="305">
        <v>2004</v>
      </c>
      <c r="B87" s="305">
        <v>2</v>
      </c>
      <c r="C87" s="1">
        <v>51397.764000000003</v>
      </c>
      <c r="D87" s="1">
        <f t="shared" si="6"/>
        <v>50156.767999999996</v>
      </c>
      <c r="E87" s="41">
        <f t="shared" si="5"/>
        <v>52510.715762326807</v>
      </c>
      <c r="F87" s="12">
        <f t="shared" si="7"/>
        <v>89.887</v>
      </c>
      <c r="G87" s="12">
        <f t="shared" si="7"/>
        <v>108.46600000000001</v>
      </c>
      <c r="H87" s="14">
        <f t="shared" si="3"/>
        <v>0.69557677699000864</v>
      </c>
      <c r="I87" s="12">
        <v>696</v>
      </c>
      <c r="J87" s="172">
        <f t="shared" si="4"/>
        <v>0.82871130123725401</v>
      </c>
      <c r="K87" s="305">
        <v>2004</v>
      </c>
      <c r="L87" s="305">
        <v>2</v>
      </c>
      <c r="M87" s="2">
        <v>134.887</v>
      </c>
      <c r="N87" s="2">
        <v>153.46600000000001</v>
      </c>
      <c r="O87" s="9"/>
    </row>
    <row r="88" spans="1:15" x14ac:dyDescent="0.2">
      <c r="A88" s="305">
        <v>2004</v>
      </c>
      <c r="B88" s="305">
        <v>3</v>
      </c>
      <c r="C88" s="1">
        <v>55717.538</v>
      </c>
      <c r="D88" s="1">
        <f t="shared" si="6"/>
        <v>51397.764000000003</v>
      </c>
      <c r="E88" s="41">
        <f t="shared" si="5"/>
        <v>56924.028852590607</v>
      </c>
      <c r="F88" s="12">
        <f t="shared" si="7"/>
        <v>105.58199999999999</v>
      </c>
      <c r="G88" s="12">
        <f t="shared" si="7"/>
        <v>110.20599999999999</v>
      </c>
      <c r="H88" s="14">
        <f t="shared" si="3"/>
        <v>0.69425250411534545</v>
      </c>
      <c r="I88" s="12">
        <v>744</v>
      </c>
      <c r="J88" s="172">
        <f t="shared" si="4"/>
        <v>0.95804221185779359</v>
      </c>
      <c r="K88" s="305">
        <v>2004</v>
      </c>
      <c r="L88" s="305">
        <v>3</v>
      </c>
      <c r="M88" s="2">
        <v>150.58199999999999</v>
      </c>
      <c r="N88" s="2">
        <v>155.20599999999999</v>
      </c>
      <c r="O88" s="9"/>
    </row>
    <row r="89" spans="1:15" x14ac:dyDescent="0.2">
      <c r="A89" s="305">
        <v>2004</v>
      </c>
      <c r="B89" s="305">
        <v>4</v>
      </c>
      <c r="C89" s="1">
        <v>55639.478999999999</v>
      </c>
      <c r="D89" s="1">
        <f t="shared" si="6"/>
        <v>55717.538</v>
      </c>
      <c r="E89" s="41">
        <f t="shared" si="5"/>
        <v>56844.279586422308</v>
      </c>
      <c r="F89" s="12">
        <f t="shared" si="7"/>
        <v>107.858</v>
      </c>
      <c r="G89" s="12">
        <f t="shared" si="7"/>
        <v>123.82300000000001</v>
      </c>
      <c r="H89" s="14">
        <f t="shared" si="3"/>
        <v>0.6376068122600439</v>
      </c>
      <c r="I89" s="12">
        <v>720</v>
      </c>
      <c r="J89" s="172">
        <f t="shared" si="4"/>
        <v>0.87106595705159784</v>
      </c>
      <c r="K89" s="305">
        <v>2004</v>
      </c>
      <c r="L89" s="305">
        <v>4</v>
      </c>
      <c r="M89" s="2">
        <v>152.858</v>
      </c>
      <c r="N89" s="2">
        <v>168.82300000000001</v>
      </c>
      <c r="O89" s="9"/>
    </row>
    <row r="90" spans="1:15" x14ac:dyDescent="0.2">
      <c r="A90" s="305">
        <v>2004</v>
      </c>
      <c r="B90" s="305">
        <v>5</v>
      </c>
      <c r="C90" s="1">
        <v>65121.413999999997</v>
      </c>
      <c r="D90" s="1">
        <f t="shared" si="6"/>
        <v>55639.478999999999</v>
      </c>
      <c r="E90" s="41">
        <f t="shared" si="5"/>
        <v>66531.53356233181</v>
      </c>
      <c r="F90" s="12">
        <f t="shared" si="7"/>
        <v>118.001</v>
      </c>
      <c r="G90" s="12">
        <f t="shared" si="7"/>
        <v>126.524</v>
      </c>
      <c r="H90" s="14">
        <f t="shared" si="3"/>
        <v>0.70677582316750953</v>
      </c>
      <c r="I90" s="12">
        <v>744</v>
      </c>
      <c r="J90" s="172">
        <f t="shared" si="4"/>
        <v>0.93263728620656949</v>
      </c>
      <c r="K90" s="305">
        <v>2004</v>
      </c>
      <c r="L90" s="305">
        <v>5</v>
      </c>
      <c r="M90" s="2">
        <v>163.001</v>
      </c>
      <c r="N90" s="2">
        <v>171.524</v>
      </c>
      <c r="O90" s="9"/>
    </row>
    <row r="91" spans="1:15" x14ac:dyDescent="0.2">
      <c r="A91" s="305">
        <v>2004</v>
      </c>
      <c r="B91" s="305">
        <v>6</v>
      </c>
      <c r="C91" s="1">
        <v>71742.697</v>
      </c>
      <c r="D91" s="1">
        <f t="shared" si="6"/>
        <v>65121.413999999997</v>
      </c>
      <c r="E91" s="41">
        <f t="shared" si="5"/>
        <v>73296.191838028913</v>
      </c>
      <c r="F91" s="12">
        <f t="shared" si="7"/>
        <v>138.96299999999999</v>
      </c>
      <c r="G91" s="12">
        <f t="shared" si="7"/>
        <v>139.63900000000001</v>
      </c>
      <c r="H91" s="14">
        <f t="shared" si="3"/>
        <v>0.72902460230814325</v>
      </c>
      <c r="I91" s="12">
        <v>720</v>
      </c>
      <c r="J91" s="172">
        <f t="shared" si="4"/>
        <v>0.99515894556678275</v>
      </c>
      <c r="K91" s="305">
        <v>2004</v>
      </c>
      <c r="L91" s="305">
        <v>6</v>
      </c>
      <c r="M91" s="2">
        <v>183.96299999999999</v>
      </c>
      <c r="N91" s="2">
        <v>184.63900000000001</v>
      </c>
      <c r="O91" s="9"/>
    </row>
    <row r="92" spans="1:15" x14ac:dyDescent="0.2">
      <c r="A92" s="305">
        <v>2004</v>
      </c>
      <c r="B92" s="305">
        <v>7</v>
      </c>
      <c r="C92" s="1">
        <v>75702.64</v>
      </c>
      <c r="D92" s="1">
        <f t="shared" si="6"/>
        <v>71742.697</v>
      </c>
      <c r="E92" s="41">
        <f t="shared" si="5"/>
        <v>77341.882255768011</v>
      </c>
      <c r="F92" s="12">
        <f t="shared" si="7"/>
        <v>137.06700000000001</v>
      </c>
      <c r="G92" s="12">
        <f t="shared" si="7"/>
        <v>144.14599999999999</v>
      </c>
      <c r="H92" s="14">
        <f t="shared" si="3"/>
        <v>0.72117258069521517</v>
      </c>
      <c r="I92" s="12">
        <v>744</v>
      </c>
      <c r="J92" s="172">
        <f t="shared" si="4"/>
        <v>0.95089006979035162</v>
      </c>
      <c r="K92" s="305">
        <v>2004</v>
      </c>
      <c r="L92" s="305">
        <v>7</v>
      </c>
      <c r="M92" s="2">
        <v>182.06700000000001</v>
      </c>
      <c r="N92" s="2">
        <v>189.14599999999999</v>
      </c>
      <c r="O92" s="9"/>
    </row>
    <row r="93" spans="1:15" x14ac:dyDescent="0.2">
      <c r="A93" s="305">
        <v>2004</v>
      </c>
      <c r="B93" s="305">
        <v>8</v>
      </c>
      <c r="C93" s="1">
        <v>74125.505999999994</v>
      </c>
      <c r="D93" s="1">
        <f t="shared" si="6"/>
        <v>75702.64</v>
      </c>
      <c r="E93" s="41">
        <f t="shared" si="5"/>
        <v>75730.597469272208</v>
      </c>
      <c r="F93" s="12">
        <f t="shared" si="7"/>
        <v>141.624</v>
      </c>
      <c r="G93" s="12">
        <f t="shared" si="7"/>
        <v>141.624</v>
      </c>
      <c r="H93" s="14">
        <f t="shared" si="3"/>
        <v>0.71872307983603911</v>
      </c>
      <c r="I93" s="12">
        <v>744</v>
      </c>
      <c r="J93" s="172">
        <f t="shared" si="4"/>
        <v>1</v>
      </c>
      <c r="K93" s="305">
        <v>2004</v>
      </c>
      <c r="L93" s="305">
        <v>8</v>
      </c>
      <c r="M93" s="2">
        <v>186.624</v>
      </c>
      <c r="N93" s="2">
        <v>186.624</v>
      </c>
      <c r="O93" s="9"/>
    </row>
    <row r="94" spans="1:15" x14ac:dyDescent="0.2">
      <c r="A94" s="305">
        <v>2004</v>
      </c>
      <c r="B94" s="305">
        <v>9</v>
      </c>
      <c r="C94" s="1">
        <v>65919.088000000003</v>
      </c>
      <c r="D94" s="1">
        <f t="shared" si="6"/>
        <v>74125.505999999994</v>
      </c>
      <c r="E94" s="41">
        <f t="shared" si="5"/>
        <v>67346.480155825615</v>
      </c>
      <c r="F94" s="12">
        <f t="shared" si="7"/>
        <v>133.93</v>
      </c>
      <c r="G94" s="12">
        <f t="shared" si="7"/>
        <v>134.36799999999999</v>
      </c>
      <c r="H94" s="14">
        <f t="shared" si="3"/>
        <v>0.69612391338862123</v>
      </c>
      <c r="I94" s="12">
        <v>720</v>
      </c>
      <c r="J94" s="172">
        <f t="shared" si="4"/>
        <v>0.9967402953084068</v>
      </c>
      <c r="K94" s="305">
        <v>2004</v>
      </c>
      <c r="L94" s="305">
        <v>9</v>
      </c>
      <c r="M94" s="2">
        <v>178.93</v>
      </c>
      <c r="N94" s="2">
        <v>179.36799999999999</v>
      </c>
      <c r="O94" s="9"/>
    </row>
    <row r="95" spans="1:15" x14ac:dyDescent="0.2">
      <c r="A95" s="305">
        <v>2004</v>
      </c>
      <c r="B95" s="305">
        <v>10</v>
      </c>
      <c r="C95" s="1">
        <v>64564.120999999999</v>
      </c>
      <c r="D95" s="1">
        <f t="shared" si="6"/>
        <v>65919.088000000003</v>
      </c>
      <c r="E95" s="41">
        <f t="shared" si="5"/>
        <v>65962.17310689771</v>
      </c>
      <c r="F95" s="12">
        <f t="shared" si="7"/>
        <v>116.303</v>
      </c>
      <c r="G95" s="12">
        <f t="shared" si="7"/>
        <v>123.63399999999999</v>
      </c>
      <c r="H95" s="14">
        <f t="shared" si="3"/>
        <v>0.71710722633821666</v>
      </c>
      <c r="I95" s="12">
        <v>744</v>
      </c>
      <c r="J95" s="172">
        <f t="shared" si="4"/>
        <v>0.94070401345908095</v>
      </c>
      <c r="K95" s="305">
        <v>2004</v>
      </c>
      <c r="L95" s="305">
        <v>10</v>
      </c>
      <c r="M95" s="2">
        <v>161.303</v>
      </c>
      <c r="N95" s="2">
        <v>168.63399999999999</v>
      </c>
      <c r="O95" s="9"/>
    </row>
    <row r="96" spans="1:15" x14ac:dyDescent="0.2">
      <c r="A96" s="305">
        <v>2004</v>
      </c>
      <c r="B96" s="305">
        <v>11</v>
      </c>
      <c r="C96" s="1">
        <v>54746.826999999997</v>
      </c>
      <c r="D96" s="1">
        <f t="shared" si="6"/>
        <v>64564.120999999999</v>
      </c>
      <c r="E96" s="41">
        <f t="shared" si="5"/>
        <v>55932.298367809904</v>
      </c>
      <c r="F96" s="12">
        <f t="shared" si="7"/>
        <v>111.178</v>
      </c>
      <c r="G96" s="12">
        <f t="shared" si="7"/>
        <v>111.39699999999999</v>
      </c>
      <c r="H96" s="14">
        <f t="shared" si="3"/>
        <v>0.69735942380018601</v>
      </c>
      <c r="I96" s="12">
        <v>720</v>
      </c>
      <c r="J96" s="172">
        <f t="shared" si="4"/>
        <v>0.99803405836781967</v>
      </c>
      <c r="K96" s="305">
        <v>2004</v>
      </c>
      <c r="L96" s="305">
        <v>11</v>
      </c>
      <c r="M96" s="2">
        <v>156.178</v>
      </c>
      <c r="N96" s="2">
        <v>156.39699999999999</v>
      </c>
      <c r="O96" s="9"/>
    </row>
    <row r="97" spans="1:15" x14ac:dyDescent="0.2">
      <c r="A97" s="305">
        <v>2004</v>
      </c>
      <c r="B97" s="305">
        <v>12</v>
      </c>
      <c r="C97" s="1">
        <v>52449.489000000001</v>
      </c>
      <c r="D97" s="1">
        <f t="shared" si="6"/>
        <v>54746.826999999997</v>
      </c>
      <c r="E97" s="41">
        <f t="shared" si="5"/>
        <v>53585.214499959307</v>
      </c>
      <c r="F97" s="12">
        <f t="shared" si="7"/>
        <v>106.065</v>
      </c>
      <c r="G97" s="12">
        <f t="shared" si="7"/>
        <v>144.10599999999999</v>
      </c>
      <c r="H97" s="14">
        <f t="shared" si="3"/>
        <v>0.49979277593412147</v>
      </c>
      <c r="I97" s="12">
        <v>744</v>
      </c>
      <c r="J97" s="172">
        <f t="shared" si="4"/>
        <v>0.73602070697958444</v>
      </c>
      <c r="K97" s="305">
        <v>2004</v>
      </c>
      <c r="L97" s="305">
        <v>12</v>
      </c>
      <c r="M97" s="2">
        <v>151.065</v>
      </c>
      <c r="N97" s="2">
        <v>189.10599999999999</v>
      </c>
      <c r="O97" s="9"/>
    </row>
    <row r="98" spans="1:15" x14ac:dyDescent="0.2">
      <c r="A98" s="305">
        <v>2005</v>
      </c>
      <c r="B98" s="305">
        <v>1</v>
      </c>
      <c r="C98" s="1">
        <v>53346.928999999996</v>
      </c>
      <c r="D98" s="1">
        <f t="shared" si="6"/>
        <v>52449.489000000001</v>
      </c>
      <c r="E98" s="41">
        <f t="shared" si="5"/>
        <v>54502.087396487303</v>
      </c>
      <c r="F98" s="12">
        <f t="shared" si="7"/>
        <v>104.07300000000001</v>
      </c>
      <c r="G98" s="12">
        <f t="shared" si="7"/>
        <v>106.59</v>
      </c>
      <c r="H98" s="14">
        <f t="shared" si="3"/>
        <v>0.68726422565421641</v>
      </c>
      <c r="I98" s="12">
        <v>744</v>
      </c>
      <c r="J98" s="172">
        <f t="shared" si="4"/>
        <v>0.97638615254714334</v>
      </c>
      <c r="K98" s="305">
        <v>2005</v>
      </c>
      <c r="L98" s="305">
        <v>1</v>
      </c>
      <c r="M98" s="2">
        <v>149.07300000000001</v>
      </c>
      <c r="N98" s="2">
        <v>151.59</v>
      </c>
      <c r="O98" s="9"/>
    </row>
    <row r="99" spans="1:15" x14ac:dyDescent="0.2">
      <c r="A99" s="305">
        <v>2005</v>
      </c>
      <c r="B99" s="305">
        <v>2</v>
      </c>
      <c r="C99" s="1">
        <v>47686.091</v>
      </c>
      <c r="D99" s="1">
        <f t="shared" si="6"/>
        <v>53346.928999999996</v>
      </c>
      <c r="E99" s="41">
        <f t="shared" si="5"/>
        <v>48718.671308686702</v>
      </c>
      <c r="F99" s="12">
        <f t="shared" si="7"/>
        <v>99.1</v>
      </c>
      <c r="G99" s="12">
        <f t="shared" si="7"/>
        <v>101.41499999999999</v>
      </c>
      <c r="H99" s="14">
        <f t="shared" si="3"/>
        <v>0.71486488961971895</v>
      </c>
      <c r="I99" s="12">
        <v>672</v>
      </c>
      <c r="J99" s="172">
        <f t="shared" si="4"/>
        <v>0.97717300202139723</v>
      </c>
      <c r="K99" s="305">
        <v>2005</v>
      </c>
      <c r="L99" s="305">
        <v>2</v>
      </c>
      <c r="M99" s="2">
        <v>144.1</v>
      </c>
      <c r="N99" s="2">
        <v>146.41499999999999</v>
      </c>
      <c r="O99" s="9"/>
    </row>
    <row r="100" spans="1:15" x14ac:dyDescent="0.2">
      <c r="A100" s="305">
        <v>2005</v>
      </c>
      <c r="B100" s="305">
        <v>3</v>
      </c>
      <c r="C100" s="1">
        <v>58268.008000000002</v>
      </c>
      <c r="D100" s="1">
        <f t="shared" si="6"/>
        <v>47686.091</v>
      </c>
      <c r="E100" s="41">
        <f t="shared" si="5"/>
        <v>59529.725964829609</v>
      </c>
      <c r="F100" s="12">
        <f t="shared" si="7"/>
        <v>109.35499999999999</v>
      </c>
      <c r="G100" s="12">
        <f t="shared" si="7"/>
        <v>132.40199999999999</v>
      </c>
      <c r="H100" s="14">
        <f t="shared" si="3"/>
        <v>0.60431921370804931</v>
      </c>
      <c r="I100" s="12">
        <v>744</v>
      </c>
      <c r="J100" s="172">
        <f t="shared" si="4"/>
        <v>0.82593163245268197</v>
      </c>
      <c r="K100" s="305">
        <v>2005</v>
      </c>
      <c r="L100" s="305">
        <v>3</v>
      </c>
      <c r="M100" s="2">
        <v>154.35499999999999</v>
      </c>
      <c r="N100" s="2">
        <v>177.40199999999999</v>
      </c>
      <c r="O100" s="9"/>
    </row>
    <row r="101" spans="1:15" x14ac:dyDescent="0.2">
      <c r="A101" s="305">
        <v>2005</v>
      </c>
      <c r="B101" s="305">
        <v>4</v>
      </c>
      <c r="C101" s="1">
        <v>55625.216</v>
      </c>
      <c r="D101" s="1">
        <f t="shared" si="6"/>
        <v>58268.008000000002</v>
      </c>
      <c r="E101" s="41">
        <f t="shared" si="5"/>
        <v>56829.70773969921</v>
      </c>
      <c r="F101" s="12">
        <f t="shared" si="7"/>
        <v>122.71799999999999</v>
      </c>
      <c r="G101" s="12">
        <f t="shared" si="7"/>
        <v>123.60300000000001</v>
      </c>
      <c r="H101" s="14">
        <f t="shared" si="3"/>
        <v>0.63857794421228553</v>
      </c>
      <c r="I101" s="12">
        <v>720</v>
      </c>
      <c r="J101" s="172">
        <f t="shared" si="4"/>
        <v>0.99283997961214521</v>
      </c>
      <c r="K101" s="305">
        <v>2005</v>
      </c>
      <c r="L101" s="305">
        <v>4</v>
      </c>
      <c r="M101" s="2">
        <v>167.71799999999999</v>
      </c>
      <c r="N101" s="2">
        <v>168.60300000000001</v>
      </c>
      <c r="O101" s="9"/>
    </row>
    <row r="102" spans="1:15" x14ac:dyDescent="0.2">
      <c r="A102" s="305">
        <v>2005</v>
      </c>
      <c r="B102" s="305">
        <v>5</v>
      </c>
      <c r="C102" s="1">
        <v>66572.845000000001</v>
      </c>
      <c r="D102" s="1">
        <f t="shared" si="6"/>
        <v>55625.216</v>
      </c>
      <c r="E102" s="41">
        <f t="shared" si="5"/>
        <v>68014.393413776503</v>
      </c>
      <c r="F102" s="12">
        <f t="shared" ref="F102:G109" si="8">+M102-45</f>
        <v>117.22499999999999</v>
      </c>
      <c r="G102" s="12">
        <f t="shared" si="8"/>
        <v>143.25700000000001</v>
      </c>
      <c r="H102" s="14">
        <f t="shared" ref="H102:H165" si="9">+(E102/(G102*I102))</f>
        <v>0.63813423042939843</v>
      </c>
      <c r="I102" s="12">
        <v>744</v>
      </c>
      <c r="J102" s="172">
        <f t="shared" si="4"/>
        <v>0.81828462134485569</v>
      </c>
      <c r="K102" s="305">
        <v>2005</v>
      </c>
      <c r="L102" s="305">
        <v>5</v>
      </c>
      <c r="M102" s="2">
        <v>162.22499999999999</v>
      </c>
      <c r="N102" s="2">
        <v>188.25700000000001</v>
      </c>
      <c r="O102" s="9"/>
    </row>
    <row r="103" spans="1:15" x14ac:dyDescent="0.2">
      <c r="A103" s="305">
        <v>2005</v>
      </c>
      <c r="B103" s="305">
        <v>6</v>
      </c>
      <c r="C103" s="1">
        <v>69914.888000000006</v>
      </c>
      <c r="D103" s="1">
        <f t="shared" si="6"/>
        <v>66572.845000000001</v>
      </c>
      <c r="E103" s="41">
        <f t="shared" si="5"/>
        <v>71428.804010285618</v>
      </c>
      <c r="F103" s="12">
        <f t="shared" si="8"/>
        <v>134.47800000000001</v>
      </c>
      <c r="G103" s="12">
        <f t="shared" si="8"/>
        <v>142.71799999999999</v>
      </c>
      <c r="H103" s="14">
        <f t="shared" si="9"/>
        <v>0.69512375619408773</v>
      </c>
      <c r="I103" s="12">
        <v>720</v>
      </c>
      <c r="J103" s="172">
        <f t="shared" ref="J103:J166" si="10">F103/G103</f>
        <v>0.94226376490701957</v>
      </c>
      <c r="K103" s="305">
        <v>2005</v>
      </c>
      <c r="L103" s="305">
        <v>6</v>
      </c>
      <c r="M103" s="2">
        <v>179.47800000000001</v>
      </c>
      <c r="N103" s="2">
        <v>187.71799999999999</v>
      </c>
      <c r="O103" s="9"/>
    </row>
    <row r="104" spans="1:15" x14ac:dyDescent="0.2">
      <c r="A104" s="305">
        <v>2005</v>
      </c>
      <c r="B104" s="305">
        <v>7</v>
      </c>
      <c r="C104" s="1">
        <v>76539.327000000005</v>
      </c>
      <c r="D104" s="1">
        <f t="shared" si="6"/>
        <v>69914.888000000006</v>
      </c>
      <c r="E104" s="41">
        <f t="shared" si="5"/>
        <v>78196.686625059912</v>
      </c>
      <c r="F104" s="12">
        <f t="shared" si="8"/>
        <v>138.917</v>
      </c>
      <c r="G104" s="12">
        <f t="shared" si="8"/>
        <v>143.828</v>
      </c>
      <c r="H104" s="14">
        <f t="shared" si="9"/>
        <v>0.73075530092040109</v>
      </c>
      <c r="I104" s="12">
        <v>744</v>
      </c>
      <c r="J104" s="172">
        <f t="shared" si="10"/>
        <v>0.96585504908640873</v>
      </c>
      <c r="K104" s="305">
        <v>2005</v>
      </c>
      <c r="L104" s="305">
        <v>7</v>
      </c>
      <c r="M104" s="2">
        <v>183.917</v>
      </c>
      <c r="N104" s="2">
        <v>188.828</v>
      </c>
      <c r="O104" s="9"/>
    </row>
    <row r="105" spans="1:15" x14ac:dyDescent="0.2">
      <c r="A105" s="305">
        <v>2005</v>
      </c>
      <c r="B105" s="305">
        <v>8</v>
      </c>
      <c r="C105" s="1">
        <v>75977.284</v>
      </c>
      <c r="D105" s="1">
        <f t="shared" si="6"/>
        <v>76539.327000000005</v>
      </c>
      <c r="E105" s="41">
        <f t="shared" si="5"/>
        <v>77622.473314550807</v>
      </c>
      <c r="F105" s="12">
        <f t="shared" si="8"/>
        <v>142.67500000000001</v>
      </c>
      <c r="G105" s="12">
        <f t="shared" si="8"/>
        <v>144.69</v>
      </c>
      <c r="H105" s="14">
        <f t="shared" si="9"/>
        <v>0.7210676711366496</v>
      </c>
      <c r="I105" s="12">
        <v>744</v>
      </c>
      <c r="J105" s="172">
        <f t="shared" si="10"/>
        <v>0.98607367475292018</v>
      </c>
      <c r="K105" s="305">
        <v>2005</v>
      </c>
      <c r="L105" s="305">
        <v>8</v>
      </c>
      <c r="M105" s="2">
        <v>187.67500000000001</v>
      </c>
      <c r="N105" s="2">
        <v>189.69</v>
      </c>
      <c r="O105" s="9"/>
    </row>
    <row r="106" spans="1:15" x14ac:dyDescent="0.2">
      <c r="A106" s="305">
        <v>2005</v>
      </c>
      <c r="B106" s="305">
        <v>9</v>
      </c>
      <c r="C106" s="1">
        <v>69077.441000000006</v>
      </c>
      <c r="D106" s="1">
        <f t="shared" si="6"/>
        <v>75977.284</v>
      </c>
      <c r="E106" s="41">
        <f t="shared" si="5"/>
        <v>70573.223184181712</v>
      </c>
      <c r="F106" s="12">
        <f t="shared" si="8"/>
        <v>129.374</v>
      </c>
      <c r="G106" s="12">
        <f t="shared" si="8"/>
        <v>137.21600000000001</v>
      </c>
      <c r="H106" s="14">
        <f t="shared" si="9"/>
        <v>0.7143362693387485</v>
      </c>
      <c r="I106" s="12">
        <v>720</v>
      </c>
      <c r="J106" s="172">
        <f t="shared" si="10"/>
        <v>0.94284923041044766</v>
      </c>
      <c r="K106" s="305">
        <v>2005</v>
      </c>
      <c r="L106" s="305">
        <v>9</v>
      </c>
      <c r="M106" s="2">
        <v>174.374</v>
      </c>
      <c r="N106" s="2">
        <v>182.21600000000001</v>
      </c>
      <c r="O106" s="9"/>
    </row>
    <row r="107" spans="1:15" x14ac:dyDescent="0.2">
      <c r="A107" s="305">
        <v>2005</v>
      </c>
      <c r="B107" s="305">
        <v>10</v>
      </c>
      <c r="C107" s="1">
        <v>59879.824999999997</v>
      </c>
      <c r="D107" s="1">
        <f t="shared" si="6"/>
        <v>69077.441000000006</v>
      </c>
      <c r="E107" s="41">
        <f t="shared" si="5"/>
        <v>61176.444766602501</v>
      </c>
      <c r="F107" s="12">
        <f t="shared" si="8"/>
        <v>124.85499999999999</v>
      </c>
      <c r="G107" s="12">
        <f t="shared" si="8"/>
        <v>124.85499999999999</v>
      </c>
      <c r="H107" s="14">
        <f t="shared" si="9"/>
        <v>0.65857518125975056</v>
      </c>
      <c r="I107" s="12">
        <v>744</v>
      </c>
      <c r="J107" s="172">
        <f t="shared" si="10"/>
        <v>1</v>
      </c>
      <c r="K107" s="305">
        <v>2005</v>
      </c>
      <c r="L107" s="305">
        <v>10</v>
      </c>
      <c r="M107" s="2">
        <v>169.85499999999999</v>
      </c>
      <c r="N107" s="2">
        <v>169.85499999999999</v>
      </c>
      <c r="O107" s="9"/>
    </row>
    <row r="108" spans="1:15" x14ac:dyDescent="0.2">
      <c r="A108" s="305">
        <v>2005</v>
      </c>
      <c r="B108" s="305">
        <v>11</v>
      </c>
      <c r="C108" s="1">
        <v>54014.216</v>
      </c>
      <c r="D108" s="1">
        <f t="shared" si="6"/>
        <v>59879.824999999997</v>
      </c>
      <c r="E108" s="41">
        <f t="shared" si="5"/>
        <v>55183.823628999206</v>
      </c>
      <c r="F108" s="12">
        <f t="shared" si="8"/>
        <v>101.69</v>
      </c>
      <c r="G108" s="12">
        <f t="shared" si="8"/>
        <v>108.66999999999999</v>
      </c>
      <c r="H108" s="14">
        <f t="shared" si="9"/>
        <v>0.70529308442735916</v>
      </c>
      <c r="I108" s="12">
        <v>720</v>
      </c>
      <c r="J108" s="172">
        <f t="shared" si="10"/>
        <v>0.93576884144658146</v>
      </c>
      <c r="K108" s="305">
        <v>2005</v>
      </c>
      <c r="L108" s="305">
        <v>11</v>
      </c>
      <c r="M108" s="2">
        <v>146.69</v>
      </c>
      <c r="N108" s="2">
        <v>153.66999999999999</v>
      </c>
      <c r="O108" s="9"/>
    </row>
    <row r="109" spans="1:15" x14ac:dyDescent="0.2">
      <c r="A109" s="305">
        <v>2005</v>
      </c>
      <c r="B109" s="305">
        <v>12</v>
      </c>
      <c r="C109" s="1">
        <f>37024.203+12599.597</f>
        <v>49623.8</v>
      </c>
      <c r="D109" s="1">
        <f t="shared" si="6"/>
        <v>54014.216</v>
      </c>
      <c r="E109" s="41">
        <f t="shared" si="5"/>
        <v>50698.338878060007</v>
      </c>
      <c r="F109" s="12">
        <f t="shared" si="8"/>
        <v>100.88399999999999</v>
      </c>
      <c r="G109" s="12">
        <f t="shared" si="8"/>
        <v>100.88399999999999</v>
      </c>
      <c r="H109" s="14">
        <f t="shared" si="9"/>
        <v>0.675458235196295</v>
      </c>
      <c r="I109" s="12">
        <v>744</v>
      </c>
      <c r="J109" s="172">
        <f t="shared" si="10"/>
        <v>1</v>
      </c>
      <c r="K109" s="305">
        <v>2005</v>
      </c>
      <c r="L109" s="305">
        <v>12</v>
      </c>
      <c r="M109" s="2">
        <v>145.88399999999999</v>
      </c>
      <c r="N109" s="2">
        <v>145.88399999999999</v>
      </c>
      <c r="O109" s="9"/>
    </row>
    <row r="110" spans="1:15" x14ac:dyDescent="0.2">
      <c r="A110" s="305">
        <v>2006</v>
      </c>
      <c r="B110" s="305">
        <v>1</v>
      </c>
      <c r="C110" s="1">
        <f>12909.23+38119.228</f>
        <v>51028.457999999999</v>
      </c>
      <c r="D110" s="1">
        <f t="shared" si="6"/>
        <v>49623.8</v>
      </c>
      <c r="E110" s="41">
        <f t="shared" si="5"/>
        <v>52133.412920994604</v>
      </c>
      <c r="F110" s="12">
        <f t="shared" ref="F110:G121" si="11">+M110</f>
        <v>99.625</v>
      </c>
      <c r="G110" s="12">
        <f t="shared" si="11"/>
        <v>111.742</v>
      </c>
      <c r="H110" s="14">
        <f t="shared" si="9"/>
        <v>0.62708553239137133</v>
      </c>
      <c r="I110" s="12">
        <v>744</v>
      </c>
      <c r="J110" s="172">
        <f t="shared" si="10"/>
        <v>0.89156270694993822</v>
      </c>
      <c r="K110" s="305">
        <v>2006</v>
      </c>
      <c r="L110" s="305">
        <v>1</v>
      </c>
      <c r="M110" s="2">
        <v>99.625</v>
      </c>
      <c r="N110" s="2">
        <v>111.742</v>
      </c>
      <c r="O110" s="9"/>
    </row>
    <row r="111" spans="1:15" x14ac:dyDescent="0.2">
      <c r="A111" s="305">
        <v>2006</v>
      </c>
      <c r="B111" s="305">
        <v>2</v>
      </c>
      <c r="C111" s="1">
        <f>12473.852+35164.945</f>
        <v>47638.796999999999</v>
      </c>
      <c r="D111" s="1">
        <f t="shared" si="6"/>
        <v>51028.457999999999</v>
      </c>
      <c r="E111" s="41">
        <f t="shared" si="5"/>
        <v>48670.353218598902</v>
      </c>
      <c r="F111" s="12">
        <f t="shared" si="11"/>
        <v>111.797</v>
      </c>
      <c r="G111" s="12">
        <f t="shared" si="11"/>
        <v>111.797</v>
      </c>
      <c r="H111" s="14">
        <f t="shared" si="9"/>
        <v>0.64783599614489007</v>
      </c>
      <c r="I111" s="12">
        <v>672</v>
      </c>
      <c r="J111" s="172">
        <f t="shared" si="10"/>
        <v>1</v>
      </c>
      <c r="K111" s="305">
        <v>2006</v>
      </c>
      <c r="L111" s="305">
        <v>2</v>
      </c>
      <c r="M111" s="2">
        <v>111.797</v>
      </c>
      <c r="N111" s="2">
        <v>111.797</v>
      </c>
      <c r="O111" s="9"/>
    </row>
    <row r="112" spans="1:15" x14ac:dyDescent="0.2">
      <c r="A112" s="305">
        <v>2006</v>
      </c>
      <c r="B112" s="305">
        <v>3</v>
      </c>
      <c r="C112" s="1">
        <f>14727.813+41030.664</f>
        <v>55758.476999999999</v>
      </c>
      <c r="D112" s="1">
        <f t="shared" si="6"/>
        <v>47638.796999999999</v>
      </c>
      <c r="E112" s="41">
        <f t="shared" si="5"/>
        <v>56965.854333414907</v>
      </c>
      <c r="F112" s="12">
        <f t="shared" si="11"/>
        <v>113.562</v>
      </c>
      <c r="G112" s="12">
        <f t="shared" si="11"/>
        <v>120.792</v>
      </c>
      <c r="H112" s="14">
        <f t="shared" si="9"/>
        <v>0.63387483039153614</v>
      </c>
      <c r="I112" s="12">
        <v>744</v>
      </c>
      <c r="J112" s="172">
        <f t="shared" si="10"/>
        <v>0.94014504271806076</v>
      </c>
      <c r="K112" s="305">
        <v>2006</v>
      </c>
      <c r="L112" s="305">
        <v>3</v>
      </c>
      <c r="M112" s="2">
        <v>113.562</v>
      </c>
      <c r="N112" s="2">
        <v>120.792</v>
      </c>
      <c r="O112" s="9"/>
    </row>
    <row r="113" spans="1:15" x14ac:dyDescent="0.2">
      <c r="A113" s="305">
        <v>2006</v>
      </c>
      <c r="B113" s="305">
        <v>4</v>
      </c>
      <c r="C113" s="1">
        <f>17888.96+42083.813</f>
        <v>59972.773000000001</v>
      </c>
      <c r="D113" s="1">
        <f t="shared" si="6"/>
        <v>55758.476999999999</v>
      </c>
      <c r="E113" s="41">
        <f t="shared" si="5"/>
        <v>61271.405434710105</v>
      </c>
      <c r="F113" s="12">
        <f t="shared" si="11"/>
        <v>119.705</v>
      </c>
      <c r="G113" s="12">
        <f t="shared" si="11"/>
        <v>123.401</v>
      </c>
      <c r="H113" s="14">
        <f t="shared" si="9"/>
        <v>0.68961494813555113</v>
      </c>
      <c r="I113" s="12">
        <v>720</v>
      </c>
      <c r="J113" s="172">
        <f t="shared" si="10"/>
        <v>0.97004886508213062</v>
      </c>
      <c r="K113" s="305">
        <v>2006</v>
      </c>
      <c r="L113" s="305">
        <v>4</v>
      </c>
      <c r="M113" s="2">
        <v>119.705</v>
      </c>
      <c r="N113" s="2">
        <v>123.401</v>
      </c>
      <c r="O113" s="9"/>
    </row>
    <row r="114" spans="1:15" x14ac:dyDescent="0.2">
      <c r="A114" s="305">
        <v>2006</v>
      </c>
      <c r="B114" s="305">
        <v>5</v>
      </c>
      <c r="C114" s="1">
        <f>44691.803+19976.089</f>
        <v>64667.892</v>
      </c>
      <c r="D114" s="1">
        <f t="shared" si="6"/>
        <v>59972.773000000001</v>
      </c>
      <c r="E114" s="41">
        <f t="shared" si="5"/>
        <v>66068.191133000408</v>
      </c>
      <c r="F114" s="12">
        <f t="shared" si="11"/>
        <v>116.18899999999999</v>
      </c>
      <c r="G114" s="12">
        <f t="shared" si="11"/>
        <v>136.22900000000001</v>
      </c>
      <c r="H114" s="14">
        <f t="shared" si="9"/>
        <v>0.65185336578857145</v>
      </c>
      <c r="I114" s="12">
        <v>744</v>
      </c>
      <c r="J114" s="172">
        <f t="shared" si="10"/>
        <v>0.85289475809115523</v>
      </c>
      <c r="K114" s="305">
        <v>2006</v>
      </c>
      <c r="L114" s="305">
        <v>5</v>
      </c>
      <c r="M114" s="2">
        <v>116.18899999999999</v>
      </c>
      <c r="N114" s="2">
        <v>136.22900000000001</v>
      </c>
      <c r="O114" s="9"/>
    </row>
    <row r="115" spans="1:15" x14ac:dyDescent="0.2">
      <c r="A115" s="305">
        <v>2006</v>
      </c>
      <c r="B115" s="305">
        <v>6</v>
      </c>
      <c r="C115" s="1">
        <v>69606.426999999996</v>
      </c>
      <c r="D115" s="1">
        <f t="shared" si="6"/>
        <v>64667.892</v>
      </c>
      <c r="E115" s="41">
        <f t="shared" si="5"/>
        <v>71113.663688329907</v>
      </c>
      <c r="F115" s="12">
        <f t="shared" si="11"/>
        <v>135.666</v>
      </c>
      <c r="G115" s="12">
        <f t="shared" si="11"/>
        <v>136.059</v>
      </c>
      <c r="H115" s="14">
        <f t="shared" si="9"/>
        <v>0.72592755602277437</v>
      </c>
      <c r="I115" s="12">
        <v>720</v>
      </c>
      <c r="J115" s="172">
        <f t="shared" si="10"/>
        <v>0.9971115471964368</v>
      </c>
      <c r="K115" s="305">
        <v>2006</v>
      </c>
      <c r="L115" s="305">
        <v>6</v>
      </c>
      <c r="M115" s="2">
        <v>135.666</v>
      </c>
      <c r="N115" s="2">
        <v>136.059</v>
      </c>
      <c r="O115" s="9"/>
    </row>
    <row r="116" spans="1:15" x14ac:dyDescent="0.2">
      <c r="A116" s="305">
        <v>2006</v>
      </c>
      <c r="B116" s="305">
        <v>7</v>
      </c>
      <c r="C116" s="1">
        <v>71925.292000000001</v>
      </c>
      <c r="D116" s="1">
        <f t="shared" si="6"/>
        <v>69606.426999999996</v>
      </c>
      <c r="E116" s="41">
        <f t="shared" si="5"/>
        <v>73482.740695380402</v>
      </c>
      <c r="F116" s="12">
        <f t="shared" si="11"/>
        <v>138.48599999999999</v>
      </c>
      <c r="G116" s="12">
        <f t="shared" si="11"/>
        <v>138.648</v>
      </c>
      <c r="H116" s="14">
        <f t="shared" si="9"/>
        <v>0.71235881217590635</v>
      </c>
      <c r="I116" s="12">
        <v>744</v>
      </c>
      <c r="J116" s="172">
        <f t="shared" si="10"/>
        <v>0.99883157348104545</v>
      </c>
      <c r="K116" s="305">
        <v>2006</v>
      </c>
      <c r="L116" s="305">
        <v>7</v>
      </c>
      <c r="M116" s="2">
        <v>138.48599999999999</v>
      </c>
      <c r="N116" s="2">
        <v>138.648</v>
      </c>
      <c r="O116" s="9"/>
    </row>
    <row r="117" spans="1:15" x14ac:dyDescent="0.2">
      <c r="A117" s="305">
        <v>2006</v>
      </c>
      <c r="B117" s="305">
        <v>8</v>
      </c>
      <c r="C117" s="1">
        <v>71583.758000000002</v>
      </c>
      <c r="D117" s="1">
        <f t="shared" si="6"/>
        <v>71925.292000000001</v>
      </c>
      <c r="E117" s="41">
        <f t="shared" si="5"/>
        <v>73133.811220604606</v>
      </c>
      <c r="F117" s="12">
        <f t="shared" si="11"/>
        <v>135.19200000000001</v>
      </c>
      <c r="G117" s="12">
        <f t="shared" si="11"/>
        <v>139.405</v>
      </c>
      <c r="H117" s="14">
        <f t="shared" si="9"/>
        <v>0.70512631082836119</v>
      </c>
      <c r="I117" s="12">
        <v>744</v>
      </c>
      <c r="J117" s="172">
        <f t="shared" si="10"/>
        <v>0.96977870234209684</v>
      </c>
      <c r="K117" s="305">
        <v>2006</v>
      </c>
      <c r="L117" s="305">
        <v>8</v>
      </c>
      <c r="M117" s="2">
        <v>135.19200000000001</v>
      </c>
      <c r="N117" s="2">
        <v>139.405</v>
      </c>
      <c r="O117" s="9"/>
    </row>
    <row r="118" spans="1:15" x14ac:dyDescent="0.2">
      <c r="A118" s="305">
        <v>2006</v>
      </c>
      <c r="B118" s="305">
        <v>9</v>
      </c>
      <c r="C118" s="1">
        <v>65936.548999999999</v>
      </c>
      <c r="D118" s="1">
        <f t="shared" si="6"/>
        <v>71583.758000000002</v>
      </c>
      <c r="E118" s="41">
        <f t="shared" si="5"/>
        <v>67364.31925108131</v>
      </c>
      <c r="F118" s="12">
        <f t="shared" si="11"/>
        <v>120.321</v>
      </c>
      <c r="G118" s="12">
        <f t="shared" si="11"/>
        <v>127.795</v>
      </c>
      <c r="H118" s="14">
        <f t="shared" si="9"/>
        <v>0.73212218408694174</v>
      </c>
      <c r="I118" s="12">
        <v>720</v>
      </c>
      <c r="J118" s="172">
        <f t="shared" si="10"/>
        <v>0.94151570875229862</v>
      </c>
      <c r="K118" s="305">
        <v>2006</v>
      </c>
      <c r="L118" s="305">
        <v>9</v>
      </c>
      <c r="M118" s="2">
        <v>120.321</v>
      </c>
      <c r="N118" s="2">
        <v>127.795</v>
      </c>
      <c r="O118" s="9"/>
    </row>
    <row r="119" spans="1:15" x14ac:dyDescent="0.2">
      <c r="A119" s="305">
        <v>2006</v>
      </c>
      <c r="B119" s="305">
        <v>10</v>
      </c>
      <c r="C119" s="1">
        <v>63053.862999999998</v>
      </c>
      <c r="D119" s="1">
        <f t="shared" si="6"/>
        <v>65936.548999999999</v>
      </c>
      <c r="E119" s="41">
        <f t="shared" si="5"/>
        <v>64419.212433243105</v>
      </c>
      <c r="F119" s="12">
        <f t="shared" si="11"/>
        <v>114.12</v>
      </c>
      <c r="G119" s="12">
        <f t="shared" si="11"/>
        <v>120.005</v>
      </c>
      <c r="H119" s="14">
        <f t="shared" si="9"/>
        <v>0.72151129492860633</v>
      </c>
      <c r="I119" s="12">
        <v>744</v>
      </c>
      <c r="J119" s="172">
        <f t="shared" si="10"/>
        <v>0.95096037665097299</v>
      </c>
      <c r="K119" s="305">
        <v>2006</v>
      </c>
      <c r="L119" s="305">
        <v>10</v>
      </c>
      <c r="M119" s="2">
        <v>114.12</v>
      </c>
      <c r="N119" s="2">
        <v>120.005</v>
      </c>
      <c r="O119" s="9"/>
    </row>
    <row r="120" spans="1:15" x14ac:dyDescent="0.2">
      <c r="A120" s="305">
        <v>2006</v>
      </c>
      <c r="B120" s="305">
        <v>11</v>
      </c>
      <c r="C120" s="1">
        <v>50329.665999999997</v>
      </c>
      <c r="D120" s="1">
        <f t="shared" si="6"/>
        <v>63053.862999999998</v>
      </c>
      <c r="E120" s="41">
        <f t="shared" si="5"/>
        <v>51419.4894886642</v>
      </c>
      <c r="F120" s="12">
        <f t="shared" si="11"/>
        <v>99.224000000000004</v>
      </c>
      <c r="G120" s="12">
        <f t="shared" si="11"/>
        <v>107.76</v>
      </c>
      <c r="H120" s="14">
        <f t="shared" si="9"/>
        <v>0.66273160377825469</v>
      </c>
      <c r="I120" s="12">
        <v>720</v>
      </c>
      <c r="J120" s="172">
        <f t="shared" si="10"/>
        <v>0.92078693392724575</v>
      </c>
      <c r="K120" s="305">
        <v>2006</v>
      </c>
      <c r="L120" s="305">
        <v>11</v>
      </c>
      <c r="M120" s="2">
        <v>99.224000000000004</v>
      </c>
      <c r="N120" s="2">
        <v>107.76</v>
      </c>
      <c r="O120" s="9"/>
    </row>
    <row r="121" spans="1:15" x14ac:dyDescent="0.2">
      <c r="A121" s="305">
        <v>2006</v>
      </c>
      <c r="B121" s="305">
        <v>12</v>
      </c>
      <c r="C121" s="1">
        <v>54048.817999999999</v>
      </c>
      <c r="D121" s="1">
        <f t="shared" si="6"/>
        <v>50329.665999999997</v>
      </c>
      <c r="E121" s="41">
        <f t="shared" si="5"/>
        <v>55219.174890326605</v>
      </c>
      <c r="F121" s="12">
        <f t="shared" si="11"/>
        <v>97.141999999999996</v>
      </c>
      <c r="G121" s="12">
        <f t="shared" si="11"/>
        <v>107.29300000000001</v>
      </c>
      <c r="H121" s="14">
        <f t="shared" si="9"/>
        <v>0.69174429915417279</v>
      </c>
      <c r="I121" s="12">
        <v>744</v>
      </c>
      <c r="J121" s="172">
        <f t="shared" si="10"/>
        <v>0.90538991360107357</v>
      </c>
      <c r="K121" s="305">
        <v>2006</v>
      </c>
      <c r="L121" s="305">
        <v>12</v>
      </c>
      <c r="M121" s="2">
        <v>97.141999999999996</v>
      </c>
      <c r="N121" s="2">
        <v>107.29300000000001</v>
      </c>
      <c r="O121" s="9"/>
    </row>
    <row r="122" spans="1:15" x14ac:dyDescent="0.2">
      <c r="A122" s="305">
        <v>2007</v>
      </c>
      <c r="B122" s="305">
        <v>1</v>
      </c>
      <c r="C122" s="1">
        <v>55298.894</v>
      </c>
      <c r="D122" s="1">
        <f t="shared" si="6"/>
        <v>54048.817999999999</v>
      </c>
      <c r="E122" s="41">
        <f t="shared" si="5"/>
        <v>56496.319661007808</v>
      </c>
      <c r="F122" s="12">
        <f t="shared" ref="F122:G133" si="12">+M122-45</f>
        <v>104.54300000000001</v>
      </c>
      <c r="G122" s="12">
        <f t="shared" si="12"/>
        <v>116.49000000000001</v>
      </c>
      <c r="H122" s="14">
        <f t="shared" si="9"/>
        <v>0.65186637070014553</v>
      </c>
      <c r="I122" s="12">
        <v>744</v>
      </c>
      <c r="J122" s="172">
        <f t="shared" si="10"/>
        <v>0.89744184050133058</v>
      </c>
      <c r="K122" s="305">
        <v>2007</v>
      </c>
      <c r="L122" s="305">
        <v>1</v>
      </c>
      <c r="M122" s="2">
        <v>149.54300000000001</v>
      </c>
      <c r="N122" s="2">
        <v>161.49</v>
      </c>
      <c r="O122" s="9"/>
    </row>
    <row r="123" spans="1:15" x14ac:dyDescent="0.2">
      <c r="A123" s="305">
        <v>2007</v>
      </c>
      <c r="B123" s="305">
        <v>2</v>
      </c>
      <c r="C123" s="1">
        <v>47852.779000000002</v>
      </c>
      <c r="D123" s="1">
        <f t="shared" si="6"/>
        <v>55298.894</v>
      </c>
      <c r="E123" s="41">
        <f t="shared" si="5"/>
        <v>48888.968720632307</v>
      </c>
      <c r="F123" s="12">
        <f t="shared" si="12"/>
        <v>102.51300000000001</v>
      </c>
      <c r="G123" s="12">
        <f t="shared" si="12"/>
        <v>106.983</v>
      </c>
      <c r="H123" s="14">
        <f t="shared" si="9"/>
        <v>0.68002805631324581</v>
      </c>
      <c r="I123" s="12">
        <v>672</v>
      </c>
      <c r="J123" s="172">
        <f t="shared" si="10"/>
        <v>0.95821766074983872</v>
      </c>
      <c r="K123" s="305">
        <v>2007</v>
      </c>
      <c r="L123" s="305">
        <v>2</v>
      </c>
      <c r="M123" s="2">
        <v>147.51300000000001</v>
      </c>
      <c r="N123" s="2">
        <v>151.983</v>
      </c>
      <c r="O123" s="9"/>
    </row>
    <row r="124" spans="1:15" x14ac:dyDescent="0.2">
      <c r="A124" s="305">
        <v>2007</v>
      </c>
      <c r="B124" s="305">
        <v>3</v>
      </c>
      <c r="C124" s="1">
        <v>56456.792999999998</v>
      </c>
      <c r="D124" s="1">
        <f t="shared" si="6"/>
        <v>47852.779000000002</v>
      </c>
      <c r="E124" s="41">
        <f t="shared" si="5"/>
        <v>57679.291458584106</v>
      </c>
      <c r="F124" s="12">
        <f t="shared" si="12"/>
        <v>117.71000000000001</v>
      </c>
      <c r="G124" s="12">
        <f t="shared" si="12"/>
        <v>118.32300000000001</v>
      </c>
      <c r="H124" s="14">
        <f t="shared" si="9"/>
        <v>0.65520591414870599</v>
      </c>
      <c r="I124" s="12">
        <v>744</v>
      </c>
      <c r="J124" s="172">
        <f t="shared" si="10"/>
        <v>0.99481926590772718</v>
      </c>
      <c r="K124" s="305">
        <v>2007</v>
      </c>
      <c r="L124" s="305">
        <v>3</v>
      </c>
      <c r="M124" s="2">
        <v>162.71</v>
      </c>
      <c r="N124" s="2">
        <v>163.32300000000001</v>
      </c>
      <c r="O124" s="9"/>
    </row>
    <row r="125" spans="1:15" x14ac:dyDescent="0.2">
      <c r="A125" s="305">
        <v>2007</v>
      </c>
      <c r="B125" s="305">
        <v>4</v>
      </c>
      <c r="C125" s="1">
        <v>56417.396000000001</v>
      </c>
      <c r="D125" s="1">
        <f t="shared" si="6"/>
        <v>56456.792999999998</v>
      </c>
      <c r="E125" s="41">
        <f t="shared" si="5"/>
        <v>57639.041367765203</v>
      </c>
      <c r="F125" s="12">
        <f t="shared" si="12"/>
        <v>105.102</v>
      </c>
      <c r="G125" s="12">
        <f t="shared" si="12"/>
        <v>118.905</v>
      </c>
      <c r="H125" s="14">
        <f t="shared" si="9"/>
        <v>0.67326205056049881</v>
      </c>
      <c r="I125" s="12">
        <v>720</v>
      </c>
      <c r="J125" s="172">
        <f t="shared" si="10"/>
        <v>0.88391573104579291</v>
      </c>
      <c r="K125" s="305">
        <v>2007</v>
      </c>
      <c r="L125" s="305">
        <v>4</v>
      </c>
      <c r="M125" s="2">
        <v>150.102</v>
      </c>
      <c r="N125" s="2">
        <v>163.905</v>
      </c>
      <c r="O125" s="9"/>
    </row>
    <row r="126" spans="1:15" x14ac:dyDescent="0.2">
      <c r="A126" s="305">
        <v>2007</v>
      </c>
      <c r="B126" s="305">
        <v>5</v>
      </c>
      <c r="C126" s="1">
        <v>63451.836000000003</v>
      </c>
      <c r="D126" s="1">
        <f t="shared" si="6"/>
        <v>56417.396000000001</v>
      </c>
      <c r="E126" s="41">
        <f t="shared" si="5"/>
        <v>64825.803021193213</v>
      </c>
      <c r="F126" s="12">
        <f t="shared" si="12"/>
        <v>122.208</v>
      </c>
      <c r="G126" s="12">
        <f t="shared" si="12"/>
        <v>123.048</v>
      </c>
      <c r="H126" s="14">
        <f t="shared" si="9"/>
        <v>0.70810948307690325</v>
      </c>
      <c r="I126" s="12">
        <v>744</v>
      </c>
      <c r="J126" s="172">
        <f t="shared" si="10"/>
        <v>0.99317339574800079</v>
      </c>
      <c r="K126" s="305">
        <v>2007</v>
      </c>
      <c r="L126" s="305">
        <v>5</v>
      </c>
      <c r="M126" s="2">
        <v>167.208</v>
      </c>
      <c r="N126" s="2">
        <v>168.048</v>
      </c>
      <c r="O126" s="9"/>
    </row>
    <row r="127" spans="1:15" x14ac:dyDescent="0.2">
      <c r="A127" s="305">
        <v>2007</v>
      </c>
      <c r="B127" s="305">
        <v>6</v>
      </c>
      <c r="C127" s="1">
        <v>66342.883000000002</v>
      </c>
      <c r="D127" s="1">
        <f t="shared" si="6"/>
        <v>63451.836000000003</v>
      </c>
      <c r="E127" s="41">
        <f t="shared" si="5"/>
        <v>67779.451885617105</v>
      </c>
      <c r="F127" s="12">
        <f t="shared" si="12"/>
        <v>128.654</v>
      </c>
      <c r="G127" s="12">
        <f t="shared" si="12"/>
        <v>133.86699999999999</v>
      </c>
      <c r="H127" s="14">
        <f t="shared" si="9"/>
        <v>0.70322131383322739</v>
      </c>
      <c r="I127" s="12">
        <v>720</v>
      </c>
      <c r="J127" s="172">
        <f t="shared" si="10"/>
        <v>0.9610583638984963</v>
      </c>
      <c r="K127" s="305">
        <v>2007</v>
      </c>
      <c r="L127" s="305">
        <v>6</v>
      </c>
      <c r="M127" s="2">
        <v>173.654</v>
      </c>
      <c r="N127" s="2">
        <v>178.86699999999999</v>
      </c>
      <c r="O127" s="9"/>
    </row>
    <row r="128" spans="1:15" x14ac:dyDescent="0.2">
      <c r="A128" s="305">
        <v>2007</v>
      </c>
      <c r="B128" s="305">
        <v>7</v>
      </c>
      <c r="C128" s="1">
        <v>74814.593999999997</v>
      </c>
      <c r="D128" s="1">
        <f t="shared" si="6"/>
        <v>66342.883000000002</v>
      </c>
      <c r="E128" s="41">
        <f t="shared" si="5"/>
        <v>76434.606774097803</v>
      </c>
      <c r="F128" s="12">
        <f t="shared" si="12"/>
        <v>135.774</v>
      </c>
      <c r="G128" s="12">
        <f t="shared" si="12"/>
        <v>141.089</v>
      </c>
      <c r="H128" s="14">
        <f t="shared" si="9"/>
        <v>0.72815518236237409</v>
      </c>
      <c r="I128" s="12">
        <v>744</v>
      </c>
      <c r="J128" s="172">
        <f t="shared" si="10"/>
        <v>0.9623287428502576</v>
      </c>
      <c r="K128" s="305">
        <v>2007</v>
      </c>
      <c r="L128" s="305">
        <v>7</v>
      </c>
      <c r="M128" s="2">
        <v>180.774</v>
      </c>
      <c r="N128" s="2">
        <v>186.089</v>
      </c>
      <c r="O128" s="9"/>
    </row>
    <row r="129" spans="1:15" x14ac:dyDescent="0.2">
      <c r="A129" s="305">
        <v>2007</v>
      </c>
      <c r="B129" s="305">
        <v>8</v>
      </c>
      <c r="C129" s="1">
        <v>73867.217000000004</v>
      </c>
      <c r="D129" s="1">
        <f t="shared" si="6"/>
        <v>74814.593999999997</v>
      </c>
      <c r="E129" s="41">
        <f t="shared" si="5"/>
        <v>75466.715556752912</v>
      </c>
      <c r="F129" s="12">
        <f t="shared" si="12"/>
        <v>141.059</v>
      </c>
      <c r="G129" s="12">
        <f t="shared" si="12"/>
        <v>142.43899999999999</v>
      </c>
      <c r="H129" s="14">
        <f t="shared" si="9"/>
        <v>0.71212067951020375</v>
      </c>
      <c r="I129" s="12">
        <v>744</v>
      </c>
      <c r="J129" s="172">
        <f t="shared" si="10"/>
        <v>0.99031164217665113</v>
      </c>
      <c r="K129" s="305">
        <v>2007</v>
      </c>
      <c r="L129" s="305">
        <v>8</v>
      </c>
      <c r="M129" s="2">
        <v>186.059</v>
      </c>
      <c r="N129" s="2">
        <v>187.43899999999999</v>
      </c>
      <c r="O129" s="9"/>
    </row>
    <row r="130" spans="1:15" x14ac:dyDescent="0.2">
      <c r="A130" s="305">
        <v>2007</v>
      </c>
      <c r="B130" s="305">
        <v>9</v>
      </c>
      <c r="C130" s="1">
        <v>65592.244999999995</v>
      </c>
      <c r="D130" s="1">
        <f t="shared" si="6"/>
        <v>73867.217000000004</v>
      </c>
      <c r="E130" s="41">
        <f t="shared" ref="E130:E169" si="13">+C130*1.0216537</f>
        <v>67012.559795556503</v>
      </c>
      <c r="F130" s="12">
        <f t="shared" si="12"/>
        <v>123.774</v>
      </c>
      <c r="G130" s="12">
        <f t="shared" si="12"/>
        <v>140.209</v>
      </c>
      <c r="H130" s="14">
        <f t="shared" si="9"/>
        <v>0.66381615813571671</v>
      </c>
      <c r="I130" s="12">
        <v>720</v>
      </c>
      <c r="J130" s="172">
        <f t="shared" si="10"/>
        <v>0.88278213238807779</v>
      </c>
      <c r="K130" s="305">
        <v>2007</v>
      </c>
      <c r="L130" s="305">
        <v>9</v>
      </c>
      <c r="M130" s="2">
        <v>168.774</v>
      </c>
      <c r="N130" s="2">
        <v>185.209</v>
      </c>
      <c r="O130" s="9"/>
    </row>
    <row r="131" spans="1:15" x14ac:dyDescent="0.2">
      <c r="A131" s="305">
        <v>2007</v>
      </c>
      <c r="B131" s="305">
        <v>10</v>
      </c>
      <c r="C131" s="1">
        <v>66006.186000000002</v>
      </c>
      <c r="D131" s="1">
        <f t="shared" ref="D131:D174" si="14">+C130</f>
        <v>65592.244999999995</v>
      </c>
      <c r="E131" s="41">
        <f t="shared" si="13"/>
        <v>67435.464149788211</v>
      </c>
      <c r="F131" s="12">
        <f t="shared" si="12"/>
        <v>104.14500000000001</v>
      </c>
      <c r="G131" s="12">
        <f t="shared" si="12"/>
        <v>125.68199999999999</v>
      </c>
      <c r="H131" s="14">
        <f t="shared" si="9"/>
        <v>0.72117777181662668</v>
      </c>
      <c r="I131" s="12">
        <v>744</v>
      </c>
      <c r="J131" s="172">
        <f t="shared" si="10"/>
        <v>0.8286389459111092</v>
      </c>
      <c r="K131" s="305">
        <v>2007</v>
      </c>
      <c r="L131" s="305">
        <v>10</v>
      </c>
      <c r="M131" s="2">
        <v>149.14500000000001</v>
      </c>
      <c r="N131" s="2">
        <v>170.68199999999999</v>
      </c>
      <c r="O131" s="9"/>
    </row>
    <row r="132" spans="1:15" x14ac:dyDescent="0.2">
      <c r="A132" s="305">
        <v>2007</v>
      </c>
      <c r="B132" s="305">
        <v>11</v>
      </c>
      <c r="C132" s="1">
        <v>50571.54</v>
      </c>
      <c r="D132" s="1">
        <f t="shared" si="14"/>
        <v>66006.186000000002</v>
      </c>
      <c r="E132" s="41">
        <f t="shared" si="13"/>
        <v>51666.600955698006</v>
      </c>
      <c r="F132" s="12">
        <f t="shared" si="12"/>
        <v>103.79499999999999</v>
      </c>
      <c r="G132" s="12">
        <f t="shared" si="12"/>
        <v>106.20599999999999</v>
      </c>
      <c r="H132" s="14">
        <f t="shared" si="9"/>
        <v>0.67566020746497391</v>
      </c>
      <c r="I132" s="12">
        <v>720</v>
      </c>
      <c r="J132" s="172">
        <f t="shared" si="10"/>
        <v>0.97729883434080933</v>
      </c>
      <c r="K132" s="305">
        <v>2007</v>
      </c>
      <c r="L132" s="305">
        <v>11</v>
      </c>
      <c r="M132" s="2">
        <v>148.79499999999999</v>
      </c>
      <c r="N132" s="2">
        <v>151.20599999999999</v>
      </c>
      <c r="O132" s="9"/>
    </row>
    <row r="133" spans="1:15" x14ac:dyDescent="0.2">
      <c r="A133" s="305">
        <v>2007</v>
      </c>
      <c r="B133" s="305">
        <v>12</v>
      </c>
      <c r="C133" s="1">
        <v>54256.150999999998</v>
      </c>
      <c r="D133" s="1">
        <f t="shared" si="14"/>
        <v>50571.54</v>
      </c>
      <c r="E133" s="41">
        <f t="shared" si="13"/>
        <v>55430.997416908707</v>
      </c>
      <c r="F133" s="12">
        <f t="shared" si="12"/>
        <v>97.763000000000005</v>
      </c>
      <c r="G133" s="12">
        <f t="shared" si="12"/>
        <v>113.45699999999999</v>
      </c>
      <c r="H133" s="14">
        <f t="shared" si="9"/>
        <v>0.65667194431518205</v>
      </c>
      <c r="I133" s="12">
        <v>744</v>
      </c>
      <c r="J133" s="172">
        <f t="shared" si="10"/>
        <v>0.86167446697867922</v>
      </c>
      <c r="K133" s="305">
        <v>2007</v>
      </c>
      <c r="L133" s="305">
        <v>12</v>
      </c>
      <c r="M133" s="2">
        <v>142.76300000000001</v>
      </c>
      <c r="N133" s="2">
        <v>158.45699999999999</v>
      </c>
      <c r="O133" s="9"/>
    </row>
    <row r="134" spans="1:15" x14ac:dyDescent="0.2">
      <c r="A134" s="305">
        <v>2008</v>
      </c>
      <c r="B134" s="305">
        <v>1</v>
      </c>
      <c r="C134" s="1">
        <f>51438020/1000</f>
        <v>51438.02</v>
      </c>
      <c r="D134" s="1">
        <f t="shared" si="14"/>
        <v>54256.150999999998</v>
      </c>
      <c r="E134" s="41">
        <f t="shared" si="13"/>
        <v>52551.843453674002</v>
      </c>
      <c r="F134" s="12">
        <v>117.13319898011824</v>
      </c>
      <c r="G134" s="12">
        <f t="shared" ref="G134:G145" si="15">+F134</f>
        <v>117.13319898011824</v>
      </c>
      <c r="H134" s="14">
        <f t="shared" si="9"/>
        <v>0.60302458060939013</v>
      </c>
      <c r="I134" s="12">
        <v>744</v>
      </c>
      <c r="J134" s="172">
        <f t="shared" si="10"/>
        <v>1</v>
      </c>
      <c r="K134" s="305">
        <v>2008</v>
      </c>
      <c r="L134" s="305">
        <v>1</v>
      </c>
      <c r="O134" s="9"/>
    </row>
    <row r="135" spans="1:15" x14ac:dyDescent="0.2">
      <c r="A135" s="305">
        <v>2008</v>
      </c>
      <c r="B135" s="305">
        <v>2</v>
      </c>
      <c r="C135" s="1">
        <v>53909.591</v>
      </c>
      <c r="D135" s="1">
        <f t="shared" si="14"/>
        <v>51438.02</v>
      </c>
      <c r="E135" s="41">
        <f t="shared" si="13"/>
        <v>55076.933110636703</v>
      </c>
      <c r="F135" s="12">
        <v>114.78869463802603</v>
      </c>
      <c r="G135" s="12">
        <f t="shared" si="15"/>
        <v>114.78869463802603</v>
      </c>
      <c r="H135" s="14">
        <f t="shared" si="9"/>
        <v>0.68938430595266642</v>
      </c>
      <c r="I135" s="12">
        <v>696</v>
      </c>
      <c r="J135" s="172">
        <f t="shared" si="10"/>
        <v>1</v>
      </c>
      <c r="K135" s="305">
        <v>2008</v>
      </c>
      <c r="L135" s="305">
        <v>2</v>
      </c>
      <c r="O135" s="9"/>
    </row>
    <row r="136" spans="1:15" x14ac:dyDescent="0.2">
      <c r="A136" s="305">
        <v>2008</v>
      </c>
      <c r="B136" s="305">
        <v>3</v>
      </c>
      <c r="C136" s="1">
        <v>58070.207999999999</v>
      </c>
      <c r="D136" s="1">
        <f t="shared" si="14"/>
        <v>53909.591</v>
      </c>
      <c r="E136" s="41">
        <f t="shared" si="13"/>
        <v>59327.642862969602</v>
      </c>
      <c r="F136" s="12">
        <v>122.40368389779019</v>
      </c>
      <c r="G136" s="12">
        <f t="shared" si="15"/>
        <v>122.40368389779019</v>
      </c>
      <c r="H136" s="14">
        <f t="shared" si="9"/>
        <v>0.65146287204530984</v>
      </c>
      <c r="I136" s="12">
        <v>744</v>
      </c>
      <c r="J136" s="172">
        <f t="shared" si="10"/>
        <v>1</v>
      </c>
      <c r="K136" s="305">
        <v>2008</v>
      </c>
      <c r="L136" s="305">
        <v>3</v>
      </c>
      <c r="O136" s="9"/>
    </row>
    <row r="137" spans="1:15" x14ac:dyDescent="0.2">
      <c r="A137" s="305">
        <v>2008</v>
      </c>
      <c r="B137" s="305">
        <v>4</v>
      </c>
      <c r="C137" s="1">
        <v>57682.351999999999</v>
      </c>
      <c r="D137" s="1">
        <f t="shared" si="14"/>
        <v>58070.207999999999</v>
      </c>
      <c r="E137" s="41">
        <f t="shared" si="13"/>
        <v>58931.388345502404</v>
      </c>
      <c r="F137" s="12">
        <v>125.96987567993709</v>
      </c>
      <c r="G137" s="12">
        <f t="shared" si="15"/>
        <v>125.96987567993709</v>
      </c>
      <c r="H137" s="14">
        <f t="shared" si="9"/>
        <v>0.6497517762724947</v>
      </c>
      <c r="I137" s="12">
        <v>720</v>
      </c>
      <c r="J137" s="172">
        <f t="shared" si="10"/>
        <v>1</v>
      </c>
      <c r="K137" s="305">
        <v>2008</v>
      </c>
      <c r="L137" s="305">
        <v>4</v>
      </c>
      <c r="O137" s="9"/>
    </row>
    <row r="138" spans="1:15" x14ac:dyDescent="0.2">
      <c r="A138" s="305">
        <v>2008</v>
      </c>
      <c r="B138" s="305">
        <v>5</v>
      </c>
      <c r="C138" s="1">
        <v>67919.680999999997</v>
      </c>
      <c r="D138" s="1">
        <f t="shared" si="14"/>
        <v>57682.351999999999</v>
      </c>
      <c r="E138" s="41">
        <f t="shared" si="13"/>
        <v>69390.393396469706</v>
      </c>
      <c r="F138" s="12">
        <v>137.60918951186869</v>
      </c>
      <c r="G138" s="12">
        <f t="shared" si="15"/>
        <v>137.60918951186869</v>
      </c>
      <c r="H138" s="14">
        <f t="shared" si="9"/>
        <v>0.67776474900980155</v>
      </c>
      <c r="I138" s="12">
        <v>744</v>
      </c>
      <c r="J138" s="172">
        <f t="shared" si="10"/>
        <v>1</v>
      </c>
      <c r="K138" s="305">
        <v>2008</v>
      </c>
      <c r="L138" s="305">
        <v>5</v>
      </c>
      <c r="M138" s="12"/>
      <c r="O138" s="9"/>
    </row>
    <row r="139" spans="1:15" x14ac:dyDescent="0.2">
      <c r="A139" s="305">
        <v>2008</v>
      </c>
      <c r="B139" s="305">
        <v>6</v>
      </c>
      <c r="C139" s="1">
        <v>71794.600000000006</v>
      </c>
      <c r="D139" s="1">
        <f t="shared" si="14"/>
        <v>67919.680999999997</v>
      </c>
      <c r="E139" s="41">
        <f t="shared" si="13"/>
        <v>73349.218730020017</v>
      </c>
      <c r="F139" s="12">
        <v>140.17884458409918</v>
      </c>
      <c r="G139" s="12">
        <f t="shared" si="15"/>
        <v>140.17884458409918</v>
      </c>
      <c r="H139" s="14">
        <f t="shared" si="9"/>
        <v>0.72674243538715377</v>
      </c>
      <c r="I139" s="12">
        <v>720</v>
      </c>
      <c r="J139" s="172">
        <f t="shared" si="10"/>
        <v>1</v>
      </c>
      <c r="K139" s="305">
        <v>2008</v>
      </c>
      <c r="L139" s="305">
        <v>6</v>
      </c>
      <c r="M139" s="12"/>
      <c r="O139" s="9"/>
    </row>
    <row r="140" spans="1:15" x14ac:dyDescent="0.2">
      <c r="A140" s="305">
        <v>2008</v>
      </c>
      <c r="B140" s="305">
        <v>7</v>
      </c>
      <c r="C140" s="1">
        <v>73957.001999999993</v>
      </c>
      <c r="D140" s="1">
        <f t="shared" si="14"/>
        <v>71794.600000000006</v>
      </c>
      <c r="E140" s="41">
        <f t="shared" si="13"/>
        <v>75558.444734207398</v>
      </c>
      <c r="F140" s="12">
        <v>147.57749335968694</v>
      </c>
      <c r="G140" s="12">
        <f t="shared" si="15"/>
        <v>147.57749335968694</v>
      </c>
      <c r="H140" s="14">
        <f t="shared" si="9"/>
        <v>0.68816082359125186</v>
      </c>
      <c r="I140" s="12">
        <v>744</v>
      </c>
      <c r="J140" s="172">
        <f t="shared" si="10"/>
        <v>1</v>
      </c>
      <c r="K140" s="305">
        <v>2008</v>
      </c>
      <c r="L140" s="305">
        <v>7</v>
      </c>
      <c r="M140" s="12"/>
      <c r="O140" s="9"/>
    </row>
    <row r="141" spans="1:15" x14ac:dyDescent="0.2">
      <c r="A141" s="305">
        <v>2008</v>
      </c>
      <c r="B141" s="305">
        <v>8</v>
      </c>
      <c r="C141" s="1">
        <f>73492165/1000</f>
        <v>73492.164999999994</v>
      </c>
      <c r="D141" s="1">
        <f t="shared" si="14"/>
        <v>73957.001999999993</v>
      </c>
      <c r="E141" s="41">
        <f t="shared" si="13"/>
        <v>75083.5422932605</v>
      </c>
      <c r="F141" s="12">
        <v>148.49278002351002</v>
      </c>
      <c r="G141" s="12">
        <f t="shared" si="15"/>
        <v>148.49278002351002</v>
      </c>
      <c r="H141" s="14">
        <f t="shared" si="9"/>
        <v>0.67962051505467991</v>
      </c>
      <c r="I141" s="12">
        <v>744</v>
      </c>
      <c r="J141" s="172">
        <f t="shared" si="10"/>
        <v>1</v>
      </c>
      <c r="K141" s="305">
        <v>2008</v>
      </c>
      <c r="L141" s="305">
        <v>8</v>
      </c>
      <c r="M141" s="12"/>
      <c r="O141" s="9"/>
    </row>
    <row r="142" spans="1:15" x14ac:dyDescent="0.2">
      <c r="A142" s="305">
        <v>2008</v>
      </c>
      <c r="B142" s="305">
        <v>9</v>
      </c>
      <c r="C142" s="1">
        <v>62794.548000000003</v>
      </c>
      <c r="D142" s="1">
        <f t="shared" si="14"/>
        <v>73492.164999999994</v>
      </c>
      <c r="E142" s="41">
        <f t="shared" si="13"/>
        <v>64154.282304027613</v>
      </c>
      <c r="F142" s="12">
        <v>139.78629918068413</v>
      </c>
      <c r="G142" s="12">
        <f t="shared" si="15"/>
        <v>139.78629918068413</v>
      </c>
      <c r="H142" s="14">
        <f t="shared" si="9"/>
        <v>0.63742419957432728</v>
      </c>
      <c r="I142" s="12">
        <v>720</v>
      </c>
      <c r="J142" s="172">
        <f t="shared" si="10"/>
        <v>1</v>
      </c>
      <c r="K142" s="305">
        <v>2008</v>
      </c>
      <c r="L142" s="305">
        <v>9</v>
      </c>
      <c r="M142" s="12"/>
      <c r="O142" s="9"/>
    </row>
    <row r="143" spans="1:15" x14ac:dyDescent="0.2">
      <c r="A143" s="305">
        <v>2008</v>
      </c>
      <c r="B143" s="305">
        <v>10</v>
      </c>
      <c r="C143" s="1">
        <v>57611.892999999996</v>
      </c>
      <c r="D143" s="1">
        <f t="shared" si="14"/>
        <v>62794.548000000003</v>
      </c>
      <c r="E143" s="41">
        <f t="shared" si="13"/>
        <v>58859.403647454099</v>
      </c>
      <c r="F143" s="12">
        <v>126.34871625630021</v>
      </c>
      <c r="G143" s="12">
        <f t="shared" si="15"/>
        <v>126.34871625630021</v>
      </c>
      <c r="H143" s="14">
        <f t="shared" si="9"/>
        <v>0.6261409218927525</v>
      </c>
      <c r="I143" s="12">
        <v>744</v>
      </c>
      <c r="J143" s="172">
        <f t="shared" si="10"/>
        <v>1</v>
      </c>
      <c r="K143" s="305">
        <v>2008</v>
      </c>
      <c r="L143" s="305">
        <v>10</v>
      </c>
      <c r="M143" s="12"/>
      <c r="O143" s="9"/>
    </row>
    <row r="144" spans="1:15" x14ac:dyDescent="0.2">
      <c r="A144" s="305">
        <v>2008</v>
      </c>
      <c r="B144" s="305">
        <v>11</v>
      </c>
      <c r="C144" s="1">
        <v>45201.201000000001</v>
      </c>
      <c r="D144" s="1">
        <f t="shared" si="14"/>
        <v>57611.892999999996</v>
      </c>
      <c r="E144" s="41">
        <f t="shared" si="13"/>
        <v>46179.974246093705</v>
      </c>
      <c r="F144" s="12">
        <v>113.35751912732091</v>
      </c>
      <c r="G144" s="12">
        <f t="shared" si="15"/>
        <v>113.35751912732091</v>
      </c>
      <c r="H144" s="14">
        <f t="shared" si="9"/>
        <v>0.56581031071732535</v>
      </c>
      <c r="I144" s="12">
        <v>720</v>
      </c>
      <c r="J144" s="172">
        <f t="shared" si="10"/>
        <v>1</v>
      </c>
      <c r="K144" s="305">
        <v>2008</v>
      </c>
      <c r="L144" s="305">
        <v>11</v>
      </c>
      <c r="M144" s="12"/>
      <c r="O144" s="9"/>
    </row>
    <row r="145" spans="1:15" x14ac:dyDescent="0.2">
      <c r="A145" s="305">
        <v>2008</v>
      </c>
      <c r="B145" s="305">
        <v>12</v>
      </c>
      <c r="C145" s="1">
        <v>47513.018000000004</v>
      </c>
      <c r="D145" s="1">
        <f t="shared" si="14"/>
        <v>45201.201000000001</v>
      </c>
      <c r="E145" s="41">
        <f t="shared" si="13"/>
        <v>48541.850637866606</v>
      </c>
      <c r="F145" s="12">
        <v>116.32363526783838</v>
      </c>
      <c r="G145" s="12">
        <f t="shared" si="15"/>
        <v>116.32363526783838</v>
      </c>
      <c r="H145" s="14">
        <f t="shared" si="9"/>
        <v>0.56088706951198053</v>
      </c>
      <c r="I145" s="12">
        <v>744</v>
      </c>
      <c r="J145" s="172">
        <f t="shared" si="10"/>
        <v>1</v>
      </c>
      <c r="K145" s="305">
        <v>2008</v>
      </c>
      <c r="L145" s="305">
        <v>12</v>
      </c>
      <c r="M145" s="12"/>
      <c r="O145" s="9"/>
    </row>
    <row r="146" spans="1:15" x14ac:dyDescent="0.2">
      <c r="A146" s="305">
        <v>2009</v>
      </c>
      <c r="B146" s="305">
        <v>1</v>
      </c>
      <c r="C146" s="1">
        <v>48532.175999999999</v>
      </c>
      <c r="D146" s="1">
        <f t="shared" si="14"/>
        <v>47513.018000000004</v>
      </c>
      <c r="E146" s="41">
        <f t="shared" si="13"/>
        <v>49583.077179451204</v>
      </c>
      <c r="F146" s="12">
        <v>96.543000000000006</v>
      </c>
      <c r="G146" s="12">
        <v>104.762</v>
      </c>
      <c r="H146" s="14">
        <f t="shared" si="9"/>
        <v>0.63614593975031586</v>
      </c>
      <c r="I146" s="12">
        <v>744</v>
      </c>
      <c r="J146" s="172">
        <f t="shared" si="10"/>
        <v>0.92154598041274516</v>
      </c>
      <c r="K146" s="305">
        <v>2009</v>
      </c>
      <c r="L146" s="305">
        <v>1</v>
      </c>
      <c r="M146" s="12"/>
      <c r="O146" s="9"/>
    </row>
    <row r="147" spans="1:15" x14ac:dyDescent="0.2">
      <c r="A147" s="305">
        <v>2009</v>
      </c>
      <c r="B147" s="305">
        <v>2</v>
      </c>
      <c r="C147" s="1">
        <v>44843.898999999998</v>
      </c>
      <c r="D147" s="1">
        <f t="shared" si="14"/>
        <v>48532.175999999999</v>
      </c>
      <c r="E147" s="41">
        <f t="shared" si="13"/>
        <v>45814.935335776303</v>
      </c>
      <c r="F147" s="12">
        <v>111.649</v>
      </c>
      <c r="G147" s="12">
        <v>114.533</v>
      </c>
      <c r="H147" s="14">
        <f t="shared" si="9"/>
        <v>0.59526064197052353</v>
      </c>
      <c r="I147" s="12">
        <v>672</v>
      </c>
      <c r="J147" s="172">
        <f t="shared" si="10"/>
        <v>0.97481948434075771</v>
      </c>
      <c r="K147" s="305">
        <v>2009</v>
      </c>
      <c r="L147" s="305">
        <v>2</v>
      </c>
      <c r="M147" s="12"/>
      <c r="O147" s="9"/>
    </row>
    <row r="148" spans="1:15" x14ac:dyDescent="0.2">
      <c r="A148" s="305">
        <v>2009</v>
      </c>
      <c r="B148" s="305">
        <v>3</v>
      </c>
      <c r="C148" s="1">
        <v>51885.582000000002</v>
      </c>
      <c r="D148" s="1">
        <f t="shared" si="14"/>
        <v>44843.898999999998</v>
      </c>
      <c r="E148" s="41">
        <f t="shared" si="13"/>
        <v>53009.096826953406</v>
      </c>
      <c r="F148" s="12">
        <v>94.891999999999996</v>
      </c>
      <c r="G148" s="12">
        <v>99.084000000000003</v>
      </c>
      <c r="H148" s="14">
        <f t="shared" si="9"/>
        <v>0.71907458376461464</v>
      </c>
      <c r="I148" s="12">
        <v>744</v>
      </c>
      <c r="J148" s="172">
        <f t="shared" si="10"/>
        <v>0.95769246296072008</v>
      </c>
      <c r="K148" s="305">
        <v>2009</v>
      </c>
      <c r="L148" s="305">
        <v>3</v>
      </c>
      <c r="M148" s="12"/>
      <c r="O148" s="9"/>
    </row>
    <row r="149" spans="1:15" x14ac:dyDescent="0.2">
      <c r="A149" s="305">
        <v>2009</v>
      </c>
      <c r="B149" s="305">
        <v>4</v>
      </c>
      <c r="C149" s="1">
        <v>57070.319000000003</v>
      </c>
      <c r="D149" s="1">
        <f t="shared" si="14"/>
        <v>51885.582000000002</v>
      </c>
      <c r="E149" s="41">
        <f t="shared" si="13"/>
        <v>58306.10256653031</v>
      </c>
      <c r="F149" s="12">
        <v>118.664</v>
      </c>
      <c r="G149" s="12">
        <v>119.252</v>
      </c>
      <c r="H149" s="14">
        <f t="shared" si="9"/>
        <v>0.67907203241094383</v>
      </c>
      <c r="I149" s="12">
        <v>720</v>
      </c>
      <c r="J149" s="172">
        <f t="shared" si="10"/>
        <v>0.99506926508570093</v>
      </c>
      <c r="K149" s="305">
        <v>2009</v>
      </c>
      <c r="L149" s="305">
        <v>4</v>
      </c>
      <c r="M149" s="12"/>
      <c r="O149" s="9"/>
    </row>
    <row r="150" spans="1:15" x14ac:dyDescent="0.2">
      <c r="A150" s="305">
        <v>2009</v>
      </c>
      <c r="B150" s="305">
        <v>5</v>
      </c>
      <c r="C150" s="1">
        <v>64566.028999999995</v>
      </c>
      <c r="D150" s="1">
        <f t="shared" si="14"/>
        <v>57070.319000000003</v>
      </c>
      <c r="E150" s="41">
        <f t="shared" si="13"/>
        <v>65964.122422157307</v>
      </c>
      <c r="F150" s="12">
        <v>115.902</v>
      </c>
      <c r="G150" s="12">
        <v>126.782</v>
      </c>
      <c r="H150" s="14">
        <f t="shared" si="9"/>
        <v>0.69932210304689146</v>
      </c>
      <c r="I150" s="12">
        <v>744</v>
      </c>
      <c r="J150" s="172">
        <f t="shared" si="10"/>
        <v>0.91418340142922505</v>
      </c>
      <c r="K150" s="305">
        <v>2009</v>
      </c>
      <c r="L150" s="305">
        <v>5</v>
      </c>
      <c r="O150" s="9"/>
    </row>
    <row r="151" spans="1:15" x14ac:dyDescent="0.2">
      <c r="A151" s="305">
        <v>2009</v>
      </c>
      <c r="B151" s="305">
        <v>6</v>
      </c>
      <c r="C151" s="1">
        <v>67422.285999999993</v>
      </c>
      <c r="D151" s="1">
        <f t="shared" si="14"/>
        <v>64566.028999999995</v>
      </c>
      <c r="E151" s="41">
        <f t="shared" si="13"/>
        <v>68882.227954358197</v>
      </c>
      <c r="F151" s="12">
        <v>128.51900000000001</v>
      </c>
      <c r="G151" s="12">
        <v>135.13399999999999</v>
      </c>
      <c r="H151" s="14">
        <f t="shared" si="9"/>
        <v>0.70796217863542643</v>
      </c>
      <c r="I151" s="12">
        <v>720</v>
      </c>
      <c r="J151" s="172">
        <f t="shared" si="10"/>
        <v>0.95104858880814613</v>
      </c>
      <c r="K151" s="305">
        <v>2009</v>
      </c>
      <c r="L151" s="305">
        <v>6</v>
      </c>
      <c r="O151" s="9"/>
    </row>
    <row r="152" spans="1:15" x14ac:dyDescent="0.2">
      <c r="A152" s="305">
        <v>2009</v>
      </c>
      <c r="B152" s="305">
        <v>7</v>
      </c>
      <c r="C152" s="1">
        <v>75359.653000000006</v>
      </c>
      <c r="D152" s="1">
        <f t="shared" si="14"/>
        <v>67422.285999999993</v>
      </c>
      <c r="E152" s="41">
        <f t="shared" si="13"/>
        <v>76991.468318166109</v>
      </c>
      <c r="F152" s="12">
        <v>138.352</v>
      </c>
      <c r="G152" s="12">
        <v>140.27099999999999</v>
      </c>
      <c r="H152" s="14">
        <f t="shared" si="9"/>
        <v>0.7377373537054781</v>
      </c>
      <c r="I152" s="12">
        <v>744</v>
      </c>
      <c r="J152" s="172">
        <f t="shared" si="10"/>
        <v>0.98631933899380497</v>
      </c>
      <c r="K152" s="305">
        <v>2009</v>
      </c>
      <c r="L152" s="305">
        <v>7</v>
      </c>
      <c r="O152" s="9"/>
    </row>
    <row r="153" spans="1:15" x14ac:dyDescent="0.2">
      <c r="A153" s="305">
        <v>2009</v>
      </c>
      <c r="B153" s="305">
        <v>8</v>
      </c>
      <c r="C153" s="1">
        <v>74640.707999999999</v>
      </c>
      <c r="D153" s="1">
        <f t="shared" si="14"/>
        <v>75359.653000000006</v>
      </c>
      <c r="E153" s="41">
        <f t="shared" si="13"/>
        <v>76256.955498819603</v>
      </c>
      <c r="F153" s="12">
        <v>126.771</v>
      </c>
      <c r="G153" s="12">
        <v>139.70599999999999</v>
      </c>
      <c r="H153" s="14">
        <f t="shared" si="9"/>
        <v>0.73365430209526417</v>
      </c>
      <c r="I153" s="12">
        <v>744</v>
      </c>
      <c r="J153" s="172">
        <f t="shared" si="10"/>
        <v>0.907412709547192</v>
      </c>
      <c r="K153" s="305">
        <v>2009</v>
      </c>
      <c r="L153" s="305">
        <v>8</v>
      </c>
      <c r="O153" s="9"/>
    </row>
    <row r="154" spans="1:15" x14ac:dyDescent="0.2">
      <c r="A154" s="305">
        <v>2009</v>
      </c>
      <c r="B154" s="305">
        <v>9</v>
      </c>
      <c r="C154" s="1">
        <v>65199.351999999999</v>
      </c>
      <c r="D154" s="1">
        <f t="shared" si="14"/>
        <v>74640.707999999999</v>
      </c>
      <c r="E154" s="41">
        <f t="shared" si="13"/>
        <v>66611.159208402401</v>
      </c>
      <c r="F154" s="12">
        <v>119.005</v>
      </c>
      <c r="G154" s="12">
        <v>130.91800000000001</v>
      </c>
      <c r="H154" s="14">
        <f t="shared" si="9"/>
        <v>0.70666752395055599</v>
      </c>
      <c r="I154" s="12">
        <v>720</v>
      </c>
      <c r="J154" s="172">
        <f t="shared" si="10"/>
        <v>0.90900410944255172</v>
      </c>
      <c r="K154" s="305">
        <v>2009</v>
      </c>
      <c r="L154" s="305">
        <v>9</v>
      </c>
      <c r="O154" s="9"/>
    </row>
    <row r="155" spans="1:15" x14ac:dyDescent="0.2">
      <c r="A155" s="305">
        <v>2009</v>
      </c>
      <c r="B155" s="305">
        <v>10</v>
      </c>
      <c r="C155" s="1">
        <v>63729.235000000001</v>
      </c>
      <c r="D155" s="1">
        <f t="shared" si="14"/>
        <v>65199.351999999999</v>
      </c>
      <c r="E155" s="41">
        <f t="shared" si="13"/>
        <v>65109.208735919507</v>
      </c>
      <c r="F155" s="12">
        <v>123.069</v>
      </c>
      <c r="G155" s="12">
        <v>125.42100000000001</v>
      </c>
      <c r="H155" s="14">
        <f t="shared" si="9"/>
        <v>0.69774900003368767</v>
      </c>
      <c r="I155" s="12">
        <v>744</v>
      </c>
      <c r="J155" s="172">
        <f t="shared" si="10"/>
        <v>0.98124715956657971</v>
      </c>
      <c r="K155" s="305">
        <v>2009</v>
      </c>
      <c r="L155" s="305">
        <v>10</v>
      </c>
      <c r="M155" s="122"/>
      <c r="O155" s="9"/>
    </row>
    <row r="156" spans="1:15" x14ac:dyDescent="0.2">
      <c r="A156" s="305">
        <v>2009</v>
      </c>
      <c r="B156" s="305">
        <v>11</v>
      </c>
      <c r="C156" s="1">
        <v>49920.963000000003</v>
      </c>
      <c r="D156" s="1">
        <f t="shared" si="14"/>
        <v>63729.235000000001</v>
      </c>
      <c r="E156" s="41">
        <f t="shared" si="13"/>
        <v>51001.936556513108</v>
      </c>
      <c r="F156" s="12">
        <v>115.798</v>
      </c>
      <c r="G156" s="12">
        <v>116.842</v>
      </c>
      <c r="H156" s="14">
        <f t="shared" si="9"/>
        <v>0.60625479703494545</v>
      </c>
      <c r="I156" s="12">
        <v>720</v>
      </c>
      <c r="J156" s="172">
        <f t="shared" si="10"/>
        <v>0.9910648568151863</v>
      </c>
      <c r="K156" s="305">
        <v>2009</v>
      </c>
      <c r="L156" s="305">
        <v>11</v>
      </c>
      <c r="M156" s="122"/>
      <c r="O156" s="9"/>
    </row>
    <row r="157" spans="1:15" x14ac:dyDescent="0.2">
      <c r="A157" s="305">
        <v>2009</v>
      </c>
      <c r="B157" s="305">
        <v>12</v>
      </c>
      <c r="C157" s="1">
        <v>52145.927000000003</v>
      </c>
      <c r="D157" s="1">
        <f t="shared" si="14"/>
        <v>49920.963000000003</v>
      </c>
      <c r="E157" s="41">
        <f t="shared" si="13"/>
        <v>53275.079259479906</v>
      </c>
      <c r="F157" s="12">
        <v>95.286000000000001</v>
      </c>
      <c r="G157" s="12">
        <v>102.85</v>
      </c>
      <c r="H157" s="14">
        <f t="shared" si="9"/>
        <v>0.69622060600153568</v>
      </c>
      <c r="I157" s="12">
        <v>744</v>
      </c>
      <c r="J157" s="172">
        <f t="shared" si="10"/>
        <v>0.92645600388915905</v>
      </c>
      <c r="K157" s="305">
        <v>2009</v>
      </c>
      <c r="L157" s="305">
        <v>12</v>
      </c>
      <c r="M157" s="122"/>
      <c r="O157" s="9"/>
    </row>
    <row r="158" spans="1:15" x14ac:dyDescent="0.2">
      <c r="A158" s="305">
        <v>2010</v>
      </c>
      <c r="B158" s="305">
        <v>1</v>
      </c>
      <c r="C158" s="1">
        <v>56593.035000000003</v>
      </c>
      <c r="D158" s="1">
        <f t="shared" si="14"/>
        <v>52145.927000000003</v>
      </c>
      <c r="E158" s="41">
        <f t="shared" si="13"/>
        <v>57818.483601979511</v>
      </c>
      <c r="F158" s="12">
        <v>122.383</v>
      </c>
      <c r="G158" s="12">
        <v>133.547</v>
      </c>
      <c r="H158" s="14">
        <f t="shared" si="9"/>
        <v>0.58191509801087626</v>
      </c>
      <c r="I158" s="12">
        <v>744</v>
      </c>
      <c r="J158" s="172">
        <f t="shared" si="10"/>
        <v>0.91640396264985358</v>
      </c>
      <c r="K158" s="305">
        <v>2010</v>
      </c>
      <c r="L158" s="305">
        <v>1</v>
      </c>
      <c r="M158" s="49"/>
      <c r="O158" s="9"/>
    </row>
    <row r="159" spans="1:15" x14ac:dyDescent="0.2">
      <c r="A159" s="305">
        <v>2010</v>
      </c>
      <c r="B159" s="305">
        <v>2</v>
      </c>
      <c r="C159" s="1">
        <v>46078.828999999998</v>
      </c>
      <c r="D159" s="1">
        <f t="shared" si="14"/>
        <v>56593.035000000003</v>
      </c>
      <c r="E159" s="41">
        <f t="shared" si="13"/>
        <v>47076.606139517302</v>
      </c>
      <c r="F159" s="12">
        <v>91.596000000000004</v>
      </c>
      <c r="G159" s="12">
        <v>110.596</v>
      </c>
      <c r="H159" s="14">
        <f t="shared" si="9"/>
        <v>0.63342682756971991</v>
      </c>
      <c r="I159" s="12">
        <v>672</v>
      </c>
      <c r="J159" s="172">
        <f t="shared" si="10"/>
        <v>0.8282035516655214</v>
      </c>
      <c r="K159" s="305">
        <v>2010</v>
      </c>
      <c r="L159" s="305">
        <v>2</v>
      </c>
      <c r="M159" s="49"/>
      <c r="O159" s="9"/>
    </row>
    <row r="160" spans="1:15" x14ac:dyDescent="0.2">
      <c r="A160" s="305">
        <v>2010</v>
      </c>
      <c r="B160" s="305">
        <v>3</v>
      </c>
      <c r="C160" s="1">
        <v>49500.830999999998</v>
      </c>
      <c r="D160" s="1">
        <f t="shared" si="14"/>
        <v>46078.828999999998</v>
      </c>
      <c r="E160" s="41">
        <f t="shared" si="13"/>
        <v>50572.707144224703</v>
      </c>
      <c r="F160" s="12">
        <v>105.251</v>
      </c>
      <c r="G160" s="12">
        <v>105.251</v>
      </c>
      <c r="H160" s="14">
        <f t="shared" si="9"/>
        <v>0.64582824621369395</v>
      </c>
      <c r="I160" s="12">
        <v>744</v>
      </c>
      <c r="J160" s="172">
        <f t="shared" si="10"/>
        <v>1</v>
      </c>
      <c r="K160" s="305">
        <v>2010</v>
      </c>
      <c r="L160" s="305">
        <v>3</v>
      </c>
      <c r="M160" s="49"/>
      <c r="O160" s="9"/>
    </row>
    <row r="161" spans="1:24" x14ac:dyDescent="0.2">
      <c r="A161" s="305">
        <v>2010</v>
      </c>
      <c r="B161" s="305">
        <v>4</v>
      </c>
      <c r="C161" s="1">
        <v>51444.13</v>
      </c>
      <c r="D161" s="1">
        <f t="shared" si="14"/>
        <v>49500.830999999998</v>
      </c>
      <c r="E161" s="41">
        <f t="shared" si="13"/>
        <v>52558.085757781002</v>
      </c>
      <c r="F161" s="12">
        <v>101.871</v>
      </c>
      <c r="G161" s="12">
        <v>109.65900000000001</v>
      </c>
      <c r="H161" s="14">
        <f t="shared" si="9"/>
        <v>0.66567578885683243</v>
      </c>
      <c r="I161" s="12">
        <v>720</v>
      </c>
      <c r="J161" s="172">
        <f t="shared" si="10"/>
        <v>0.92897983749623825</v>
      </c>
      <c r="K161" s="305">
        <v>2010</v>
      </c>
      <c r="L161" s="305">
        <v>4</v>
      </c>
      <c r="M161" s="49"/>
      <c r="O161" s="9"/>
    </row>
    <row r="162" spans="1:24" x14ac:dyDescent="0.2">
      <c r="A162" s="305">
        <v>2010</v>
      </c>
      <c r="B162" s="305">
        <v>5</v>
      </c>
      <c r="C162" s="1">
        <v>65770.982000000004</v>
      </c>
      <c r="D162" s="1">
        <f t="shared" si="14"/>
        <v>51444.13</v>
      </c>
      <c r="E162" s="41">
        <f t="shared" si="13"/>
        <v>67195.167112933414</v>
      </c>
      <c r="F162" s="12">
        <v>118.283</v>
      </c>
      <c r="G162" s="12">
        <v>125.45</v>
      </c>
      <c r="H162" s="14">
        <f t="shared" si="9"/>
        <v>0.71993690577291014</v>
      </c>
      <c r="I162" s="12">
        <v>744</v>
      </c>
      <c r="J162" s="172">
        <f t="shared" si="10"/>
        <v>0.94286966919091275</v>
      </c>
      <c r="K162" s="305">
        <v>2010</v>
      </c>
      <c r="L162" s="305">
        <v>5</v>
      </c>
      <c r="M162" s="49"/>
      <c r="O162" s="9"/>
    </row>
    <row r="163" spans="1:24" x14ac:dyDescent="0.2">
      <c r="A163" s="305">
        <v>2010</v>
      </c>
      <c r="B163" s="305">
        <v>6</v>
      </c>
      <c r="C163" s="1">
        <v>71167.411999999997</v>
      </c>
      <c r="D163" s="1">
        <f t="shared" si="14"/>
        <v>65770.982000000004</v>
      </c>
      <c r="E163" s="41">
        <f t="shared" si="13"/>
        <v>72708.449789224411</v>
      </c>
      <c r="F163" s="12">
        <v>137.74</v>
      </c>
      <c r="G163" s="12">
        <v>140.137</v>
      </c>
      <c r="H163" s="14">
        <f t="shared" si="9"/>
        <v>0.72060881880295324</v>
      </c>
      <c r="I163" s="12">
        <v>720</v>
      </c>
      <c r="J163" s="172">
        <f t="shared" si="10"/>
        <v>0.98289530958990134</v>
      </c>
      <c r="K163" s="305">
        <v>2010</v>
      </c>
      <c r="L163" s="305">
        <v>6</v>
      </c>
      <c r="M163" s="49"/>
      <c r="O163" s="125"/>
    </row>
    <row r="164" spans="1:24" x14ac:dyDescent="0.2">
      <c r="A164" s="305">
        <v>2010</v>
      </c>
      <c r="B164" s="305">
        <v>7</v>
      </c>
      <c r="C164" s="1">
        <v>71875.767000000007</v>
      </c>
      <c r="D164" s="1">
        <f t="shared" si="14"/>
        <v>71167.411999999997</v>
      </c>
      <c r="E164" s="41">
        <f t="shared" si="13"/>
        <v>73432.143295887916</v>
      </c>
      <c r="F164" s="12">
        <v>131.74700000000001</v>
      </c>
      <c r="G164" s="12">
        <v>137.36099999999999</v>
      </c>
      <c r="H164" s="14">
        <f t="shared" si="9"/>
        <v>0.71853813916018883</v>
      </c>
      <c r="I164" s="12">
        <v>744</v>
      </c>
      <c r="J164" s="172">
        <f t="shared" si="10"/>
        <v>0.95912959282474664</v>
      </c>
      <c r="K164" s="305">
        <v>2010</v>
      </c>
      <c r="L164" s="305">
        <v>7</v>
      </c>
      <c r="M164" s="49"/>
      <c r="O164" s="125"/>
    </row>
    <row r="165" spans="1:24" x14ac:dyDescent="0.2">
      <c r="A165" s="305">
        <v>2010</v>
      </c>
      <c r="B165" s="305">
        <v>8</v>
      </c>
      <c r="C165" s="1">
        <v>70637.157999999996</v>
      </c>
      <c r="D165" s="1">
        <f t="shared" si="14"/>
        <v>71875.767000000007</v>
      </c>
      <c r="E165" s="41">
        <f t="shared" si="13"/>
        <v>72166.713828184598</v>
      </c>
      <c r="F165" s="12">
        <v>136.209</v>
      </c>
      <c r="G165" s="12">
        <v>140.17500000000001</v>
      </c>
      <c r="H165" s="14">
        <f t="shared" si="9"/>
        <v>0.69197982004238745</v>
      </c>
      <c r="I165" s="12">
        <v>744</v>
      </c>
      <c r="J165" s="172">
        <f t="shared" si="10"/>
        <v>0.97170679507758151</v>
      </c>
      <c r="K165" s="305">
        <v>2010</v>
      </c>
      <c r="L165" s="305">
        <v>8</v>
      </c>
      <c r="M165" s="49"/>
      <c r="O165" s="125"/>
    </row>
    <row r="166" spans="1:24" x14ac:dyDescent="0.2">
      <c r="A166" s="305">
        <v>2010</v>
      </c>
      <c r="B166" s="305">
        <v>9</v>
      </c>
      <c r="C166" s="1">
        <v>63646.966</v>
      </c>
      <c r="D166" s="1">
        <f t="shared" si="14"/>
        <v>70637.157999999996</v>
      </c>
      <c r="E166" s="41">
        <f t="shared" si="13"/>
        <v>65025.15830767421</v>
      </c>
      <c r="F166" s="12">
        <v>119.994</v>
      </c>
      <c r="G166" s="12">
        <v>132.58699999999999</v>
      </c>
      <c r="H166" s="14">
        <f t="shared" ref="H166:H186" si="16">+(E166/(G166*I166))</f>
        <v>0.68115818196180433</v>
      </c>
      <c r="I166" s="12">
        <v>720</v>
      </c>
      <c r="J166" s="172">
        <f t="shared" si="10"/>
        <v>0.9050208542315612</v>
      </c>
      <c r="K166" s="305">
        <v>2010</v>
      </c>
      <c r="L166" s="305">
        <v>9</v>
      </c>
      <c r="M166" s="49"/>
      <c r="N166" s="50"/>
      <c r="O166" s="125"/>
    </row>
    <row r="167" spans="1:24" x14ac:dyDescent="0.2">
      <c r="A167" s="305">
        <v>2010</v>
      </c>
      <c r="B167" s="305">
        <v>10</v>
      </c>
      <c r="C167" s="1">
        <v>56271.940999999999</v>
      </c>
      <c r="D167" s="1">
        <f t="shared" si="14"/>
        <v>63646.966</v>
      </c>
      <c r="E167" s="41">
        <f t="shared" si="13"/>
        <v>57490.436728831708</v>
      </c>
      <c r="F167" s="12">
        <v>109.31399999999999</v>
      </c>
      <c r="G167" s="12">
        <v>109.31399999999999</v>
      </c>
      <c r="H167" s="14">
        <f t="shared" si="16"/>
        <v>0.70688193989298698</v>
      </c>
      <c r="I167" s="12">
        <v>744</v>
      </c>
      <c r="J167" s="172">
        <f t="shared" ref="J167:J186" si="17">F167/G167</f>
        <v>1</v>
      </c>
      <c r="K167" s="305">
        <v>2010</v>
      </c>
      <c r="L167" s="305">
        <v>10</v>
      </c>
      <c r="M167" s="49"/>
      <c r="N167" s="50"/>
      <c r="O167" s="125"/>
    </row>
    <row r="168" spans="1:24" x14ac:dyDescent="0.2">
      <c r="A168" s="305">
        <v>2010</v>
      </c>
      <c r="B168" s="305">
        <v>11</v>
      </c>
      <c r="C168" s="1">
        <v>47470.025000000001</v>
      </c>
      <c r="D168" s="1">
        <f t="shared" si="14"/>
        <v>56271.940999999999</v>
      </c>
      <c r="E168" s="41">
        <f t="shared" si="13"/>
        <v>48497.926680342505</v>
      </c>
      <c r="F168" s="12">
        <v>103.78100000000001</v>
      </c>
      <c r="G168" s="12">
        <v>107.577</v>
      </c>
      <c r="H168" s="14">
        <f t="shared" si="16"/>
        <v>0.62613970923594908</v>
      </c>
      <c r="I168" s="12">
        <v>720</v>
      </c>
      <c r="J168" s="172">
        <f t="shared" si="17"/>
        <v>0.96471364696914774</v>
      </c>
      <c r="K168" s="305">
        <v>2010</v>
      </c>
      <c r="L168" s="305">
        <v>11</v>
      </c>
      <c r="M168" s="49"/>
      <c r="N168" s="50"/>
      <c r="O168" s="125"/>
    </row>
    <row r="169" spans="1:24" x14ac:dyDescent="0.2">
      <c r="A169" s="305">
        <v>2010</v>
      </c>
      <c r="B169" s="305">
        <v>12</v>
      </c>
      <c r="C169" s="1">
        <v>50114.637000000002</v>
      </c>
      <c r="D169" s="1">
        <f t="shared" si="14"/>
        <v>47470.025000000001</v>
      </c>
      <c r="E169" s="41">
        <f t="shared" si="13"/>
        <v>51199.804315206908</v>
      </c>
      <c r="F169" s="12">
        <v>108.73099999999999</v>
      </c>
      <c r="G169" s="12">
        <v>121.07299999999999</v>
      </c>
      <c r="H169" s="14">
        <f t="shared" si="16"/>
        <v>0.56839213766802066</v>
      </c>
      <c r="I169" s="12">
        <v>744</v>
      </c>
      <c r="J169" s="172">
        <f t="shared" si="17"/>
        <v>0.89806150008672458</v>
      </c>
      <c r="K169" s="305">
        <v>2010</v>
      </c>
      <c r="L169" s="305">
        <v>12</v>
      </c>
      <c r="M169" s="49"/>
      <c r="N169" s="50"/>
      <c r="O169" s="125"/>
    </row>
    <row r="170" spans="1:24" x14ac:dyDescent="0.2">
      <c r="A170" s="305">
        <v>2011</v>
      </c>
      <c r="B170" s="305">
        <v>1</v>
      </c>
      <c r="C170" s="1">
        <v>46905.73</v>
      </c>
      <c r="D170" s="1">
        <f t="shared" si="14"/>
        <v>50114.637000000002</v>
      </c>
      <c r="E170" s="41">
        <v>47921.412605701007</v>
      </c>
      <c r="F170" s="12">
        <v>102.251</v>
      </c>
      <c r="G170" s="12">
        <v>104.77500000000001</v>
      </c>
      <c r="H170" s="14">
        <f t="shared" si="16"/>
        <v>0.6147506639380983</v>
      </c>
      <c r="I170" s="12">
        <v>744</v>
      </c>
      <c r="J170" s="172">
        <f t="shared" si="17"/>
        <v>0.97591028394178003</v>
      </c>
      <c r="K170" s="305">
        <v>2011</v>
      </c>
      <c r="L170" s="305">
        <v>1</v>
      </c>
      <c r="M170" s="49"/>
      <c r="N170" s="50"/>
      <c r="O170" s="125"/>
      <c r="Q170" s="336"/>
    </row>
    <row r="171" spans="1:24" x14ac:dyDescent="0.2">
      <c r="A171" s="305">
        <v>2011</v>
      </c>
      <c r="B171" s="305">
        <v>2</v>
      </c>
      <c r="C171" s="1">
        <v>46600.296999999999</v>
      </c>
      <c r="D171" s="1">
        <f t="shared" si="14"/>
        <v>46905.73</v>
      </c>
      <c r="E171" s="41">
        <v>47609.365851148905</v>
      </c>
      <c r="F171" s="12">
        <v>93.92</v>
      </c>
      <c r="G171" s="126">
        <v>95.405000000000001</v>
      </c>
      <c r="H171" s="14">
        <f t="shared" si="16"/>
        <v>0.74259494378521795</v>
      </c>
      <c r="I171" s="12">
        <v>672</v>
      </c>
      <c r="J171" s="172">
        <f t="shared" si="17"/>
        <v>0.98443477805146484</v>
      </c>
      <c r="K171" s="305">
        <v>2011</v>
      </c>
      <c r="L171" s="305">
        <v>2</v>
      </c>
      <c r="M171" s="49"/>
      <c r="N171" s="50"/>
      <c r="O171" s="125"/>
    </row>
    <row r="172" spans="1:24" x14ac:dyDescent="0.2">
      <c r="A172" s="305">
        <v>2011</v>
      </c>
      <c r="B172" s="305">
        <v>3</v>
      </c>
      <c r="C172" s="1">
        <v>54307.978999999999</v>
      </c>
      <c r="D172" s="1">
        <f t="shared" si="14"/>
        <v>46600.296999999999</v>
      </c>
      <c r="E172" s="41">
        <v>55483.947684872306</v>
      </c>
      <c r="F172" s="12">
        <v>106.711</v>
      </c>
      <c r="G172" s="126">
        <v>115.911</v>
      </c>
      <c r="H172" s="14">
        <f t="shared" si="16"/>
        <v>0.64338327252092087</v>
      </c>
      <c r="I172" s="12">
        <v>744</v>
      </c>
      <c r="J172" s="172">
        <f t="shared" si="17"/>
        <v>0.92062875827143242</v>
      </c>
      <c r="K172" s="305">
        <v>2011</v>
      </c>
      <c r="L172" s="305">
        <v>3</v>
      </c>
      <c r="M172" s="49"/>
      <c r="N172" s="50"/>
      <c r="O172" s="125"/>
      <c r="P172" s="1"/>
      <c r="S172" s="337"/>
      <c r="T172" s="337"/>
    </row>
    <row r="173" spans="1:24" x14ac:dyDescent="0.2">
      <c r="A173" s="131">
        <v>2011</v>
      </c>
      <c r="B173" s="131">
        <v>4</v>
      </c>
      <c r="C173" s="8">
        <v>63704.387999999999</v>
      </c>
      <c r="D173" s="8">
        <f>+C172</f>
        <v>54307.978999999999</v>
      </c>
      <c r="E173" s="41">
        <v>65083.823706435607</v>
      </c>
      <c r="F173" s="126">
        <v>122.152</v>
      </c>
      <c r="G173" s="126">
        <v>123.489</v>
      </c>
      <c r="H173" s="132">
        <f t="shared" si="16"/>
        <v>0.73200203736585179</v>
      </c>
      <c r="I173" s="126">
        <v>720</v>
      </c>
      <c r="J173" s="172">
        <f t="shared" si="17"/>
        <v>0.98917312473175745</v>
      </c>
      <c r="K173" s="131">
        <v>2011</v>
      </c>
      <c r="L173" s="131">
        <v>4</v>
      </c>
      <c r="M173" s="49"/>
      <c r="N173" s="134"/>
      <c r="O173" s="125"/>
      <c r="P173" s="1"/>
      <c r="Q173" s="338"/>
      <c r="R173" s="338"/>
      <c r="S173" s="295"/>
      <c r="T173" s="335"/>
      <c r="U173" s="335"/>
      <c r="W173" s="49"/>
    </row>
    <row r="174" spans="1:24" s="332" customFormat="1" ht="12.75" thickBot="1" x14ac:dyDescent="0.25">
      <c r="A174" s="324">
        <v>2011</v>
      </c>
      <c r="B174" s="324">
        <v>5</v>
      </c>
      <c r="C174" s="325">
        <v>68847.198000000004</v>
      </c>
      <c r="D174" s="325">
        <f t="shared" si="14"/>
        <v>63704.387999999999</v>
      </c>
      <c r="E174" s="326">
        <v>70337.994571332616</v>
      </c>
      <c r="F174" s="327">
        <v>117.73</v>
      </c>
      <c r="G174" s="327">
        <v>134.92699999999999</v>
      </c>
      <c r="H174" s="328">
        <f t="shared" si="16"/>
        <v>0.70067751661305167</v>
      </c>
      <c r="I174" s="327">
        <v>744</v>
      </c>
      <c r="J174" s="329">
        <f t="shared" si="17"/>
        <v>0.87254589518776826</v>
      </c>
      <c r="K174" s="324">
        <v>2011</v>
      </c>
      <c r="L174" s="324">
        <v>5</v>
      </c>
      <c r="M174" s="330"/>
      <c r="N174" s="328"/>
      <c r="O174" s="331"/>
      <c r="P174" s="325"/>
      <c r="Q174" s="339"/>
      <c r="R174" s="339"/>
      <c r="S174" s="339"/>
      <c r="T174" s="340"/>
      <c r="U174" s="340"/>
      <c r="W174" s="330"/>
      <c r="X174" s="330"/>
    </row>
    <row r="175" spans="1:24" ht="13.5" thickTop="1" thickBot="1" x14ac:dyDescent="0.25">
      <c r="A175" s="131">
        <v>2011</v>
      </c>
      <c r="B175" s="131">
        <v>6</v>
      </c>
      <c r="C175" s="8">
        <f>AVERAGE(C163,C151,C139,C127,C115,C103,C91,C79,C67,C55,C43,C31,C19,C7)</f>
        <v>67603.506928571427</v>
      </c>
      <c r="D175" s="8">
        <f t="shared" ref="D175:G175" si="18">AVERAGE(D163,D151,D139,D127,D115,D103,D91,D79,D67,D55,D43,D31,D19,D7)</f>
        <v>64260.857071428567</v>
      </c>
      <c r="E175" s="8">
        <f t="shared" si="18"/>
        <v>69067.372986550647</v>
      </c>
      <c r="F175" s="8">
        <f t="shared" si="18"/>
        <v>129.0378040530999</v>
      </c>
      <c r="G175" s="8">
        <f t="shared" si="18"/>
        <v>136.28416768946352</v>
      </c>
      <c r="H175" s="328">
        <f t="shared" si="16"/>
        <v>0.70387418107394106</v>
      </c>
      <c r="I175" s="126">
        <v>720</v>
      </c>
      <c r="J175" s="172">
        <f t="shared" si="17"/>
        <v>0.94682901352947213</v>
      </c>
      <c r="K175" s="131">
        <v>2011</v>
      </c>
      <c r="L175" s="131">
        <v>6</v>
      </c>
      <c r="M175" s="49"/>
      <c r="N175" s="14"/>
      <c r="O175" s="125"/>
      <c r="P175" s="1"/>
      <c r="Q175" s="338"/>
      <c r="R175" s="338"/>
      <c r="S175" s="295"/>
      <c r="T175" s="335"/>
      <c r="U175" s="335"/>
      <c r="W175" s="49"/>
      <c r="X175" s="49"/>
    </row>
    <row r="176" spans="1:24" ht="13.5" thickTop="1" thickBot="1" x14ac:dyDescent="0.25">
      <c r="A176" s="305">
        <v>2011</v>
      </c>
      <c r="B176" s="305">
        <v>7</v>
      </c>
      <c r="C176" s="8">
        <f t="shared" ref="C176:G186" si="19">AVERAGE(C164,C152,C140,C128,C116,C104,C92,C80,C68,C56,C44,C32,C20,C8)</f>
        <v>72586.889500000005</v>
      </c>
      <c r="D176" s="8">
        <f t="shared" si="19"/>
        <v>67603.506928571427</v>
      </c>
      <c r="E176" s="8">
        <f t="shared" si="19"/>
        <v>74158.664229166141</v>
      </c>
      <c r="F176" s="8">
        <f t="shared" si="19"/>
        <v>134.93677212360791</v>
      </c>
      <c r="G176" s="8">
        <f t="shared" si="19"/>
        <v>139.27640848724425</v>
      </c>
      <c r="H176" s="328">
        <f t="shared" si="16"/>
        <v>0.71566767873011217</v>
      </c>
      <c r="I176" s="12">
        <v>744</v>
      </c>
      <c r="J176" s="172">
        <f t="shared" si="17"/>
        <v>0.96884155464108057</v>
      </c>
      <c r="K176" s="305">
        <v>2011</v>
      </c>
      <c r="L176" s="305">
        <v>7</v>
      </c>
      <c r="M176" s="49"/>
      <c r="N176" s="14"/>
      <c r="O176" s="125"/>
      <c r="P176" s="1"/>
      <c r="Q176" s="338"/>
      <c r="R176" s="338"/>
      <c r="S176" s="295"/>
      <c r="T176" s="335"/>
      <c r="U176" s="335"/>
      <c r="W176" s="49"/>
      <c r="X176" s="49"/>
    </row>
    <row r="177" spans="1:24" ht="13.5" thickTop="1" thickBot="1" x14ac:dyDescent="0.25">
      <c r="A177" s="305">
        <v>2011</v>
      </c>
      <c r="B177" s="305">
        <v>8</v>
      </c>
      <c r="C177" s="8">
        <f t="shared" si="19"/>
        <v>72299.381714285715</v>
      </c>
      <c r="D177" s="8">
        <f t="shared" si="19"/>
        <v>72586.889500000005</v>
      </c>
      <c r="E177" s="8">
        <f t="shared" si="19"/>
        <v>73864.930836112355</v>
      </c>
      <c r="F177" s="8">
        <f t="shared" si="19"/>
        <v>133.3224345475918</v>
      </c>
      <c r="G177" s="8">
        <f t="shared" si="19"/>
        <v>140.38370727486455</v>
      </c>
      <c r="H177" s="328">
        <f t="shared" si="16"/>
        <v>0.70721042308629856</v>
      </c>
      <c r="I177" s="12">
        <v>744</v>
      </c>
      <c r="J177" s="172">
        <f t="shared" si="17"/>
        <v>0.94970019766291602</v>
      </c>
      <c r="K177" s="305">
        <v>2011</v>
      </c>
      <c r="L177" s="305">
        <v>8</v>
      </c>
      <c r="M177" s="49"/>
      <c r="O177" s="14"/>
      <c r="P177" s="158"/>
      <c r="Q177" s="338"/>
      <c r="R177" s="338"/>
      <c r="S177" s="295"/>
      <c r="T177" s="335"/>
      <c r="U177" s="335"/>
      <c r="W177" s="49"/>
      <c r="X177" s="49"/>
    </row>
    <row r="178" spans="1:24" ht="13.5" thickTop="1" thickBot="1" x14ac:dyDescent="0.25">
      <c r="A178" s="305">
        <v>2011</v>
      </c>
      <c r="B178" s="305">
        <v>9</v>
      </c>
      <c r="C178" s="8">
        <f t="shared" si="19"/>
        <v>64457.781571428575</v>
      </c>
      <c r="D178" s="8">
        <f t="shared" si="19"/>
        <v>72299.381714285715</v>
      </c>
      <c r="E178" s="8">
        <f t="shared" si="19"/>
        <v>65853.531036241824</v>
      </c>
      <c r="F178" s="8">
        <f t="shared" si="19"/>
        <v>125.72302719824403</v>
      </c>
      <c r="G178" s="8">
        <f t="shared" si="19"/>
        <v>134.92702719824399</v>
      </c>
      <c r="H178" s="328">
        <f t="shared" si="16"/>
        <v>0.67787187970836893</v>
      </c>
      <c r="I178" s="12">
        <v>720</v>
      </c>
      <c r="J178" s="172">
        <f t="shared" si="17"/>
        <v>0.9317853495246966</v>
      </c>
      <c r="K178" s="305">
        <v>2011</v>
      </c>
      <c r="L178" s="305">
        <v>9</v>
      </c>
      <c r="M178" s="49"/>
      <c r="P178" s="158"/>
      <c r="Q178" s="338"/>
      <c r="R178" s="338"/>
      <c r="S178" s="295"/>
      <c r="T178" s="335"/>
      <c r="U178" s="335"/>
      <c r="W178" s="49"/>
      <c r="X178" s="49"/>
    </row>
    <row r="179" spans="1:24" ht="13.5" thickTop="1" thickBot="1" x14ac:dyDescent="0.25">
      <c r="A179" s="305">
        <v>2011</v>
      </c>
      <c r="B179" s="305">
        <v>10</v>
      </c>
      <c r="C179" s="8">
        <f t="shared" si="19"/>
        <v>60865.137571428568</v>
      </c>
      <c r="D179" s="8">
        <f t="shared" si="19"/>
        <v>64457.781571428575</v>
      </c>
      <c r="E179" s="8">
        <f t="shared" si="19"/>
        <v>62183.093000859022</v>
      </c>
      <c r="F179" s="8">
        <f t="shared" si="19"/>
        <v>114.76424693239092</v>
      </c>
      <c r="G179" s="8">
        <f t="shared" si="19"/>
        <v>122.27351965966365</v>
      </c>
      <c r="H179" s="328">
        <f t="shared" si="16"/>
        <v>0.68354477984324458</v>
      </c>
      <c r="I179" s="12">
        <v>744</v>
      </c>
      <c r="J179" s="172">
        <f t="shared" si="17"/>
        <v>0.93858627159687513</v>
      </c>
      <c r="K179" s="305">
        <v>2011</v>
      </c>
      <c r="L179" s="305">
        <v>10</v>
      </c>
      <c r="M179" s="49"/>
      <c r="Q179" s="338"/>
      <c r="R179" s="295"/>
      <c r="S179" s="295"/>
      <c r="T179" s="335"/>
      <c r="U179" s="335"/>
      <c r="W179" s="49"/>
      <c r="X179" s="49"/>
    </row>
    <row r="180" spans="1:24" ht="13.5" thickTop="1" thickBot="1" x14ac:dyDescent="0.25">
      <c r="A180" s="305">
        <v>2011</v>
      </c>
      <c r="B180" s="305">
        <v>11</v>
      </c>
      <c r="C180" s="8">
        <f t="shared" si="19"/>
        <v>50067.851928571436</v>
      </c>
      <c r="D180" s="8">
        <f t="shared" si="19"/>
        <v>60865.137571428568</v>
      </c>
      <c r="E180" s="8">
        <f t="shared" si="19"/>
        <v>51152.006173877126</v>
      </c>
      <c r="F180" s="8">
        <f t="shared" si="19"/>
        <v>105.27513810248374</v>
      </c>
      <c r="G180" s="8">
        <f t="shared" si="19"/>
        <v>110.03350173884733</v>
      </c>
      <c r="H180" s="328">
        <f t="shared" si="16"/>
        <v>0.64566202017173047</v>
      </c>
      <c r="I180" s="12">
        <v>720</v>
      </c>
      <c r="J180" s="172">
        <f t="shared" si="17"/>
        <v>0.95675531941483549</v>
      </c>
      <c r="K180" s="305">
        <v>2011</v>
      </c>
      <c r="L180" s="305">
        <v>11</v>
      </c>
      <c r="M180" s="49"/>
      <c r="O180" s="305"/>
      <c r="Q180" s="338"/>
      <c r="R180" s="295"/>
      <c r="S180" s="295"/>
      <c r="T180" s="335"/>
      <c r="U180" s="335"/>
      <c r="W180" s="49"/>
      <c r="X180" s="49"/>
    </row>
    <row r="181" spans="1:24" ht="13.5" thickTop="1" thickBot="1" x14ac:dyDescent="0.25">
      <c r="A181" s="305">
        <v>2011</v>
      </c>
      <c r="B181" s="305">
        <v>12</v>
      </c>
      <c r="C181" s="8">
        <f t="shared" si="19"/>
        <v>50375.094999999987</v>
      </c>
      <c r="D181" s="8">
        <f t="shared" si="19"/>
        <v>50067.851928571436</v>
      </c>
      <c r="E181" s="8">
        <f t="shared" si="19"/>
        <v>51465.902194601505</v>
      </c>
      <c r="F181" s="8">
        <f t="shared" si="19"/>
        <v>99.101239569803496</v>
      </c>
      <c r="G181" s="8">
        <f t="shared" si="19"/>
        <v>109.25205775162166</v>
      </c>
      <c r="H181" s="328">
        <f t="shared" si="16"/>
        <v>0.63316518834996471</v>
      </c>
      <c r="I181" s="12">
        <v>744</v>
      </c>
      <c r="J181" s="172">
        <f t="shared" si="17"/>
        <v>0.90708808245154082</v>
      </c>
      <c r="K181" s="305">
        <v>2011</v>
      </c>
      <c r="L181" s="305">
        <v>12</v>
      </c>
      <c r="M181" s="49"/>
      <c r="O181" s="305"/>
      <c r="Q181" s="338"/>
      <c r="R181" s="295"/>
      <c r="S181" s="295"/>
      <c r="T181" s="335"/>
      <c r="U181" s="335"/>
      <c r="W181" s="49"/>
      <c r="X181" s="49"/>
    </row>
    <row r="182" spans="1:24" ht="13.5" thickTop="1" thickBot="1" x14ac:dyDescent="0.25">
      <c r="A182" s="305">
        <v>2012</v>
      </c>
      <c r="B182" s="305">
        <v>1</v>
      </c>
      <c r="C182" s="8">
        <f t="shared" si="19"/>
        <v>51180.404785714287</v>
      </c>
      <c r="D182" s="8">
        <f t="shared" si="19"/>
        <v>50375.094999999987</v>
      </c>
      <c r="E182" s="8">
        <f t="shared" si="19"/>
        <v>52288.649916822716</v>
      </c>
      <c r="F182" s="8">
        <f t="shared" si="19"/>
        <v>105.52584991500986</v>
      </c>
      <c r="G182" s="8">
        <f t="shared" si="19"/>
        <v>113.17009991500986</v>
      </c>
      <c r="H182" s="328">
        <f t="shared" si="16"/>
        <v>0.62101600590058603</v>
      </c>
      <c r="I182" s="12">
        <v>744</v>
      </c>
      <c r="J182" s="172">
        <f t="shared" si="17"/>
        <v>0.93245344834244392</v>
      </c>
      <c r="K182" s="305">
        <v>2012</v>
      </c>
      <c r="L182" s="305">
        <v>1</v>
      </c>
      <c r="M182" s="49"/>
      <c r="O182" s="15"/>
      <c r="Q182" s="338"/>
      <c r="R182" s="295"/>
      <c r="S182" s="295"/>
      <c r="T182" s="335"/>
      <c r="U182" s="335"/>
      <c r="W182" s="49"/>
      <c r="X182" s="49"/>
    </row>
    <row r="183" spans="1:24" ht="13.5" thickTop="1" thickBot="1" x14ac:dyDescent="0.25">
      <c r="A183" s="305">
        <v>2012</v>
      </c>
      <c r="B183" s="305">
        <v>2</v>
      </c>
      <c r="C183" s="8">
        <f t="shared" si="19"/>
        <v>47454.293785714297</v>
      </c>
      <c r="D183" s="8">
        <f t="shared" si="19"/>
        <v>51180.404785714287</v>
      </c>
      <c r="E183" s="8">
        <f t="shared" si="19"/>
        <v>48481.854827062016</v>
      </c>
      <c r="F183" s="8">
        <f t="shared" si="19"/>
        <v>96.424641219835507</v>
      </c>
      <c r="G183" s="8">
        <f t="shared" si="19"/>
        <v>106.96947455316882</v>
      </c>
      <c r="H183" s="328">
        <f t="shared" si="16"/>
        <v>0.65119360159688211</v>
      </c>
      <c r="I183" s="12">
        <v>696</v>
      </c>
      <c r="J183" s="172">
        <f t="shared" si="17"/>
        <v>0.90142203299229973</v>
      </c>
      <c r="K183" s="305">
        <v>2012</v>
      </c>
      <c r="L183" s="305">
        <v>2</v>
      </c>
      <c r="M183" s="49"/>
      <c r="O183" s="15"/>
      <c r="Q183" s="338"/>
      <c r="R183" s="295"/>
      <c r="S183" s="295"/>
      <c r="T183" s="335"/>
      <c r="U183" s="335"/>
      <c r="W183" s="49"/>
      <c r="X183" s="49"/>
    </row>
    <row r="184" spans="1:24" ht="13.5" thickTop="1" thickBot="1" x14ac:dyDescent="0.25">
      <c r="A184" s="305">
        <v>2012</v>
      </c>
      <c r="B184" s="305">
        <v>3</v>
      </c>
      <c r="C184" s="8">
        <f t="shared" si="19"/>
        <v>55267.288142857142</v>
      </c>
      <c r="D184" s="8">
        <f t="shared" si="19"/>
        <v>47454.293785714297</v>
      </c>
      <c r="E184" s="8">
        <f t="shared" si="19"/>
        <v>56464.029420116145</v>
      </c>
      <c r="F184" s="8">
        <f t="shared" si="19"/>
        <v>109.41630699148253</v>
      </c>
      <c r="G184" s="8">
        <f t="shared" si="19"/>
        <v>117.13197365814919</v>
      </c>
      <c r="H184" s="328">
        <f t="shared" si="16"/>
        <v>0.64792311007188763</v>
      </c>
      <c r="I184" s="12">
        <v>744</v>
      </c>
      <c r="J184" s="172">
        <f t="shared" si="17"/>
        <v>0.93412843286338787</v>
      </c>
      <c r="K184" s="305">
        <v>2012</v>
      </c>
      <c r="L184" s="305">
        <v>3</v>
      </c>
      <c r="M184" s="49"/>
      <c r="O184" s="15"/>
      <c r="Q184" s="338"/>
      <c r="R184" s="295"/>
      <c r="S184" s="295"/>
      <c r="T184" s="335"/>
      <c r="U184" s="335"/>
      <c r="W184" s="49"/>
      <c r="X184" s="49"/>
    </row>
    <row r="185" spans="1:24" ht="13.5" thickTop="1" thickBot="1" x14ac:dyDescent="0.25">
      <c r="A185" s="305">
        <v>2012</v>
      </c>
      <c r="B185" s="305">
        <v>4</v>
      </c>
      <c r="C185" s="8">
        <f t="shared" si="19"/>
        <v>56862.344857142867</v>
      </c>
      <c r="D185" s="8">
        <f t="shared" si="19"/>
        <v>55267.288142857142</v>
      </c>
      <c r="E185" s="8">
        <f t="shared" si="19"/>
        <v>58093.625013975987</v>
      </c>
      <c r="F185" s="8">
        <f t="shared" si="19"/>
        <v>115.39615630666141</v>
      </c>
      <c r="G185" s="8">
        <f t="shared" si="19"/>
        <v>129.19857297332808</v>
      </c>
      <c r="H185" s="328">
        <f t="shared" si="16"/>
        <v>0.62450837064466413</v>
      </c>
      <c r="I185" s="12">
        <v>720</v>
      </c>
      <c r="J185" s="172">
        <f t="shared" si="17"/>
        <v>0.89316896967959503</v>
      </c>
      <c r="K185" s="305">
        <v>2012</v>
      </c>
      <c r="L185" s="305">
        <v>4</v>
      </c>
      <c r="M185" s="49"/>
      <c r="O185" s="15"/>
      <c r="Q185" s="338"/>
      <c r="R185" s="295"/>
      <c r="S185" s="295"/>
      <c r="T185" s="335"/>
      <c r="U185" s="335"/>
      <c r="W185" s="49"/>
      <c r="X185" s="49"/>
    </row>
    <row r="186" spans="1:24" s="332" customFormat="1" ht="13.5" thickTop="1" thickBot="1" x14ac:dyDescent="0.25">
      <c r="A186" s="324">
        <v>2012</v>
      </c>
      <c r="B186" s="324">
        <v>5</v>
      </c>
      <c r="C186" s="325">
        <f t="shared" si="19"/>
        <v>64963.042285714284</v>
      </c>
      <c r="D186" s="325">
        <f t="shared" si="19"/>
        <v>56862.344857142867</v>
      </c>
      <c r="E186" s="325">
        <f t="shared" si="19"/>
        <v>66369.732514456467</v>
      </c>
      <c r="F186" s="325">
        <f t="shared" si="19"/>
        <v>117.56718245932238</v>
      </c>
      <c r="G186" s="325">
        <f t="shared" si="19"/>
        <v>130.62226579265575</v>
      </c>
      <c r="H186" s="328">
        <f t="shared" si="16"/>
        <v>0.68293586229268621</v>
      </c>
      <c r="I186" s="327">
        <v>744</v>
      </c>
      <c r="J186" s="329">
        <f t="shared" si="17"/>
        <v>0.9000546862810016</v>
      </c>
      <c r="K186" s="324">
        <v>2012</v>
      </c>
      <c r="L186" s="324">
        <v>5</v>
      </c>
      <c r="M186" s="330"/>
      <c r="O186" s="333"/>
      <c r="Q186" s="339"/>
      <c r="R186" s="339"/>
      <c r="S186" s="339"/>
      <c r="T186" s="340"/>
      <c r="U186" s="340"/>
      <c r="W186" s="330"/>
      <c r="X186" s="330"/>
    </row>
    <row r="187" spans="1:24" ht="12.75" thickTop="1" x14ac:dyDescent="0.2">
      <c r="A187" s="305"/>
      <c r="B187" s="305"/>
      <c r="C187" s="1"/>
      <c r="D187" s="1"/>
      <c r="E187" s="1"/>
      <c r="F187" s="1"/>
      <c r="G187" s="1"/>
      <c r="H187" s="1"/>
      <c r="J187" s="172"/>
      <c r="K187" s="305"/>
      <c r="L187" s="305"/>
      <c r="M187" s="49"/>
      <c r="O187" s="15"/>
      <c r="Q187" s="338"/>
      <c r="R187" s="295"/>
      <c r="S187" s="295"/>
      <c r="T187" s="335"/>
      <c r="U187" s="335"/>
      <c r="W187" s="49"/>
      <c r="X187" s="49"/>
    </row>
    <row r="188" spans="1:24" x14ac:dyDescent="0.2">
      <c r="A188" s="305"/>
      <c r="B188" s="305"/>
      <c r="C188" s="1"/>
      <c r="D188" s="1"/>
      <c r="E188" s="1"/>
      <c r="F188" s="1"/>
      <c r="G188" s="1"/>
      <c r="H188" s="14"/>
      <c r="J188" s="172"/>
      <c r="K188" s="305"/>
      <c r="L188" s="305"/>
      <c r="M188" s="49"/>
      <c r="O188" s="15"/>
      <c r="Q188" s="338"/>
      <c r="R188" s="295"/>
      <c r="S188" s="338"/>
      <c r="T188" s="335"/>
      <c r="U188" s="335"/>
      <c r="W188" s="49"/>
      <c r="X188" s="49"/>
    </row>
    <row r="189" spans="1:24" x14ac:dyDescent="0.2">
      <c r="A189" s="305"/>
      <c r="B189" s="305"/>
      <c r="C189" s="1"/>
      <c r="D189" s="1"/>
      <c r="E189" s="1"/>
      <c r="F189" s="1"/>
      <c r="G189" s="1"/>
      <c r="H189" s="14"/>
      <c r="J189" s="172"/>
      <c r="K189" s="305"/>
      <c r="L189" s="305"/>
      <c r="M189" s="49"/>
      <c r="O189" s="15"/>
      <c r="Q189" s="338"/>
      <c r="R189" s="338"/>
      <c r="S189" s="338"/>
      <c r="T189" s="335"/>
      <c r="U189" s="335"/>
      <c r="W189" s="49"/>
      <c r="X189" s="49"/>
    </row>
    <row r="190" spans="1:24" x14ac:dyDescent="0.2">
      <c r="A190" s="305"/>
      <c r="B190" s="305"/>
      <c r="C190" s="1"/>
      <c r="D190" s="1"/>
      <c r="E190" s="1"/>
      <c r="F190" s="1"/>
      <c r="G190" s="1"/>
      <c r="H190" s="14"/>
      <c r="J190" s="172"/>
      <c r="K190" s="305"/>
      <c r="L190" s="305"/>
      <c r="M190" s="49"/>
      <c r="O190" s="15"/>
      <c r="Q190" s="338"/>
      <c r="R190" s="338"/>
      <c r="S190" s="295"/>
      <c r="T190" s="335"/>
      <c r="U190" s="335"/>
      <c r="W190" s="49"/>
      <c r="X190" s="49"/>
    </row>
    <row r="191" spans="1:24" x14ac:dyDescent="0.2">
      <c r="A191" s="305"/>
      <c r="B191" s="305"/>
      <c r="C191" s="1"/>
      <c r="D191" s="1"/>
      <c r="E191" s="1"/>
      <c r="F191" s="1"/>
      <c r="G191" s="1"/>
      <c r="H191" s="14"/>
      <c r="J191" s="172"/>
      <c r="K191" s="305"/>
      <c r="L191" s="305"/>
      <c r="M191" s="49"/>
      <c r="O191" s="15"/>
      <c r="Q191" s="338"/>
      <c r="R191" s="338"/>
      <c r="S191" s="295"/>
      <c r="T191" s="335"/>
      <c r="U191" s="335"/>
      <c r="W191" s="49"/>
      <c r="X191" s="49"/>
    </row>
    <row r="192" spans="1:24" x14ac:dyDescent="0.2">
      <c r="A192" s="305"/>
      <c r="B192" s="305"/>
      <c r="C192" s="1"/>
      <c r="D192" s="1"/>
      <c r="E192" s="1"/>
      <c r="F192" s="1"/>
      <c r="G192" s="1"/>
      <c r="H192" s="14"/>
      <c r="J192" s="172"/>
      <c r="K192" s="305"/>
      <c r="L192" s="305"/>
      <c r="M192" s="49"/>
      <c r="O192" s="15"/>
      <c r="Q192" s="338"/>
      <c r="R192" s="338"/>
      <c r="S192" s="295"/>
      <c r="T192" s="335"/>
      <c r="U192" s="335"/>
      <c r="W192" s="49"/>
      <c r="X192" s="49"/>
    </row>
    <row r="193" spans="1:24" x14ac:dyDescent="0.2">
      <c r="A193" s="305"/>
      <c r="B193" s="305"/>
      <c r="C193" s="1"/>
      <c r="D193" s="1"/>
      <c r="E193" s="1"/>
      <c r="F193" s="1"/>
      <c r="G193" s="1"/>
      <c r="H193" s="14"/>
      <c r="J193" s="172"/>
      <c r="K193" s="305"/>
      <c r="L193" s="305"/>
      <c r="M193" s="49"/>
      <c r="O193" s="15"/>
      <c r="Q193" s="338"/>
      <c r="R193" s="338"/>
      <c r="S193" s="295"/>
      <c r="T193" s="335"/>
      <c r="U193" s="335"/>
      <c r="W193" s="49"/>
      <c r="X193" s="49"/>
    </row>
    <row r="194" spans="1:24" x14ac:dyDescent="0.2">
      <c r="A194" s="305"/>
      <c r="B194" s="305"/>
      <c r="C194" s="1"/>
      <c r="D194" s="1"/>
      <c r="E194" s="1"/>
      <c r="F194" s="1"/>
      <c r="G194" s="1"/>
      <c r="H194" s="14"/>
      <c r="J194" s="172"/>
      <c r="K194" s="305"/>
      <c r="L194" s="305"/>
      <c r="M194" s="49"/>
      <c r="Q194" s="338"/>
      <c r="R194" s="338"/>
      <c r="S194" s="295"/>
      <c r="T194" s="335"/>
      <c r="U194" s="335"/>
      <c r="W194" s="49"/>
      <c r="X194" s="270"/>
    </row>
    <row r="195" spans="1:24" x14ac:dyDescent="0.2">
      <c r="A195" s="305"/>
      <c r="B195" s="305"/>
      <c r="C195" s="1"/>
      <c r="D195" s="1"/>
      <c r="E195" s="1"/>
      <c r="F195" s="1"/>
      <c r="G195" s="1"/>
      <c r="H195" s="14"/>
      <c r="J195" s="172"/>
      <c r="K195" s="305"/>
      <c r="L195" s="305"/>
      <c r="M195" s="49"/>
      <c r="Q195" s="338"/>
      <c r="R195" s="338"/>
      <c r="S195" s="295"/>
      <c r="T195" s="335"/>
      <c r="U195" s="335"/>
      <c r="W195" s="49"/>
      <c r="X195" s="270"/>
    </row>
    <row r="196" spans="1:24" x14ac:dyDescent="0.2">
      <c r="A196" s="305"/>
      <c r="B196" s="305"/>
      <c r="C196" s="1"/>
      <c r="D196" s="1"/>
      <c r="E196" s="1"/>
      <c r="F196" s="1"/>
      <c r="G196" s="1"/>
      <c r="H196" s="14"/>
      <c r="J196" s="172"/>
      <c r="K196" s="305"/>
      <c r="L196" s="305"/>
      <c r="M196" s="49"/>
      <c r="Q196" s="338"/>
      <c r="R196" s="338"/>
      <c r="S196" s="295"/>
      <c r="T196" s="335"/>
      <c r="U196" s="335"/>
      <c r="W196" s="49"/>
      <c r="X196" s="270"/>
    </row>
    <row r="197" spans="1:24" x14ac:dyDescent="0.2">
      <c r="A197" s="305"/>
      <c r="B197" s="305"/>
      <c r="C197" s="1"/>
      <c r="D197" s="1"/>
      <c r="E197" s="1"/>
      <c r="F197" s="1"/>
      <c r="G197" s="1"/>
      <c r="H197" s="14"/>
      <c r="J197" s="172"/>
      <c r="K197" s="305"/>
      <c r="L197" s="305"/>
      <c r="M197" s="49"/>
      <c r="Q197" s="338"/>
      <c r="R197" s="338"/>
      <c r="S197" s="295"/>
      <c r="T197" s="335"/>
      <c r="U197" s="335"/>
      <c r="W197" s="49"/>
      <c r="X197" s="270"/>
    </row>
    <row r="198" spans="1:24" x14ac:dyDescent="0.2">
      <c r="A198" s="305"/>
      <c r="B198" s="305"/>
      <c r="C198" s="1"/>
      <c r="D198" s="1"/>
      <c r="E198" s="1"/>
      <c r="F198" s="1"/>
      <c r="G198" s="1"/>
      <c r="H198" s="14"/>
      <c r="J198" s="172"/>
      <c r="K198" s="305"/>
      <c r="L198" s="305"/>
      <c r="M198" s="49"/>
      <c r="Q198" s="338"/>
      <c r="R198" s="338"/>
      <c r="S198" s="295"/>
      <c r="T198" s="335"/>
      <c r="U198" s="335"/>
      <c r="W198" s="49"/>
      <c r="X198" s="270"/>
    </row>
    <row r="199" spans="1:24" x14ac:dyDescent="0.2">
      <c r="A199" s="305"/>
      <c r="B199" s="305"/>
      <c r="C199" s="1"/>
      <c r="D199" s="1"/>
      <c r="E199" s="1"/>
      <c r="F199" s="1"/>
      <c r="G199" s="1"/>
      <c r="H199" s="14"/>
      <c r="J199" s="172"/>
      <c r="K199" s="305"/>
      <c r="L199" s="305"/>
      <c r="M199" s="49"/>
      <c r="Q199" s="338"/>
      <c r="R199" s="338"/>
      <c r="S199" s="295"/>
      <c r="T199" s="335"/>
      <c r="U199" s="335"/>
      <c r="W199" s="49"/>
      <c r="X199" s="270"/>
    </row>
    <row r="200" spans="1:24" x14ac:dyDescent="0.2">
      <c r="A200" s="305"/>
      <c r="B200" s="305"/>
      <c r="C200" s="1"/>
      <c r="D200" s="1"/>
      <c r="E200" s="1"/>
      <c r="F200" s="1"/>
      <c r="G200" s="1"/>
      <c r="H200" s="14"/>
      <c r="J200" s="172"/>
      <c r="K200" s="305"/>
      <c r="L200" s="305"/>
      <c r="M200" s="49"/>
    </row>
    <row r="201" spans="1:24" x14ac:dyDescent="0.2">
      <c r="A201" s="305"/>
      <c r="B201" s="305"/>
      <c r="C201" s="1"/>
      <c r="D201" s="1"/>
      <c r="E201" s="1"/>
      <c r="F201" s="1"/>
      <c r="G201" s="1"/>
      <c r="H201" s="14"/>
      <c r="J201" s="172"/>
      <c r="K201" s="305"/>
      <c r="L201" s="305"/>
      <c r="M201" s="49"/>
    </row>
    <row r="202" spans="1:24" x14ac:dyDescent="0.2">
      <c r="A202" s="305"/>
      <c r="B202" s="305"/>
      <c r="C202" s="1"/>
      <c r="D202" s="1"/>
      <c r="E202" s="1"/>
      <c r="F202" s="1"/>
      <c r="G202" s="1"/>
      <c r="H202" s="14"/>
      <c r="J202" s="172"/>
      <c r="K202" s="305"/>
      <c r="L202" s="305"/>
      <c r="M202" s="49"/>
    </row>
    <row r="203" spans="1:24" x14ac:dyDescent="0.2">
      <c r="A203" s="305"/>
      <c r="B203" s="305"/>
      <c r="C203" s="1"/>
      <c r="D203" s="1"/>
      <c r="E203" s="1"/>
      <c r="F203" s="1"/>
      <c r="G203" s="1"/>
      <c r="H203" s="14"/>
      <c r="J203" s="172"/>
      <c r="K203" s="305"/>
      <c r="L203" s="305"/>
      <c r="M203" s="49"/>
    </row>
    <row r="204" spans="1:24" x14ac:dyDescent="0.2">
      <c r="A204" s="305"/>
      <c r="B204" s="305"/>
      <c r="C204" s="1"/>
      <c r="D204" s="1"/>
      <c r="E204" s="1"/>
      <c r="F204" s="1"/>
      <c r="G204" s="1"/>
      <c r="H204" s="14"/>
      <c r="J204" s="172"/>
      <c r="K204" s="305"/>
      <c r="L204" s="305"/>
      <c r="M204" s="49"/>
    </row>
    <row r="205" spans="1:24" x14ac:dyDescent="0.2">
      <c r="A205" s="305"/>
      <c r="B205" s="305"/>
      <c r="C205" s="1"/>
      <c r="D205" s="1"/>
      <c r="E205" s="1"/>
      <c r="F205" s="1"/>
      <c r="G205" s="1"/>
      <c r="H205" s="14"/>
      <c r="J205" s="172"/>
      <c r="K205" s="305"/>
      <c r="L205" s="305"/>
      <c r="M205" s="49"/>
    </row>
    <row r="206" spans="1:24" x14ac:dyDescent="0.2">
      <c r="A206" s="305"/>
      <c r="B206" s="305"/>
      <c r="C206" s="1"/>
      <c r="D206" s="1"/>
      <c r="E206" s="1"/>
      <c r="F206" s="1"/>
      <c r="G206" s="1"/>
      <c r="H206" s="14"/>
      <c r="J206" s="172"/>
      <c r="K206" s="305"/>
      <c r="L206" s="305"/>
      <c r="M206" s="49"/>
    </row>
    <row r="207" spans="1:24" x14ac:dyDescent="0.2">
      <c r="A207" s="305"/>
      <c r="B207" s="305"/>
      <c r="C207" s="1"/>
      <c r="D207" s="1"/>
      <c r="E207" s="1"/>
      <c r="F207" s="1"/>
      <c r="G207" s="1"/>
      <c r="H207" s="14"/>
      <c r="J207" s="172"/>
      <c r="K207" s="305"/>
      <c r="L207" s="305"/>
      <c r="M207" s="49"/>
    </row>
    <row r="208" spans="1:24" x14ac:dyDescent="0.2">
      <c r="A208" s="305"/>
      <c r="B208" s="305"/>
      <c r="C208" s="1"/>
      <c r="D208" s="1"/>
      <c r="E208" s="1"/>
      <c r="F208" s="1"/>
      <c r="G208" s="1"/>
      <c r="H208" s="14"/>
      <c r="J208" s="172"/>
      <c r="K208" s="305"/>
      <c r="L208" s="305"/>
      <c r="M208" s="49"/>
    </row>
    <row r="209" spans="1:13" x14ac:dyDescent="0.2">
      <c r="A209" s="305"/>
      <c r="B209" s="305"/>
      <c r="C209" s="1"/>
      <c r="D209" s="1"/>
      <c r="E209" s="1"/>
      <c r="F209" s="1"/>
      <c r="G209" s="1"/>
      <c r="H209" s="14"/>
      <c r="J209" s="172"/>
      <c r="K209" s="305"/>
      <c r="L209" s="305"/>
      <c r="M209" s="49"/>
    </row>
    <row r="210" spans="1:13" x14ac:dyDescent="0.2">
      <c r="A210" s="305"/>
      <c r="B210" s="305"/>
      <c r="C210" s="1"/>
      <c r="D210" s="1"/>
      <c r="E210" s="1"/>
      <c r="F210" s="1"/>
      <c r="G210" s="1"/>
      <c r="H210" s="14"/>
      <c r="J210" s="172"/>
      <c r="K210" s="305"/>
      <c r="L210" s="305"/>
      <c r="M210" s="49"/>
    </row>
    <row r="211" spans="1:13" x14ac:dyDescent="0.2">
      <c r="A211" s="305"/>
      <c r="B211" s="305"/>
      <c r="C211" s="1"/>
      <c r="D211" s="1"/>
      <c r="E211" s="1"/>
      <c r="F211" s="1"/>
      <c r="G211" s="1"/>
      <c r="H211" s="14"/>
      <c r="J211" s="172"/>
      <c r="K211" s="305"/>
      <c r="L211" s="305"/>
      <c r="M211" s="49"/>
    </row>
    <row r="212" spans="1:13" x14ac:dyDescent="0.2">
      <c r="A212" s="305"/>
      <c r="B212" s="305"/>
      <c r="C212" s="1"/>
      <c r="D212" s="1"/>
      <c r="E212" s="1"/>
      <c r="F212" s="1"/>
      <c r="G212" s="1"/>
      <c r="H212" s="14"/>
      <c r="J212" s="172"/>
      <c r="K212" s="305"/>
      <c r="L212" s="305"/>
      <c r="M212" s="49"/>
    </row>
    <row r="213" spans="1:13" x14ac:dyDescent="0.2">
      <c r="A213" s="305"/>
      <c r="B213" s="305"/>
      <c r="C213" s="1"/>
      <c r="D213" s="1"/>
      <c r="E213" s="1"/>
      <c r="F213" s="1"/>
      <c r="G213" s="1"/>
      <c r="H213" s="14"/>
      <c r="J213" s="172"/>
      <c r="K213" s="305"/>
      <c r="L213" s="305"/>
      <c r="M213" s="49"/>
    </row>
    <row r="214" spans="1:13" x14ac:dyDescent="0.2">
      <c r="A214" s="305"/>
      <c r="B214" s="305"/>
      <c r="C214" s="1"/>
      <c r="D214" s="1"/>
      <c r="E214" s="1"/>
      <c r="F214" s="1"/>
      <c r="G214" s="1"/>
      <c r="H214" s="14"/>
      <c r="J214" s="172"/>
      <c r="K214" s="305"/>
      <c r="L214" s="305"/>
      <c r="M214" s="49"/>
    </row>
    <row r="215" spans="1:13" x14ac:dyDescent="0.2">
      <c r="A215" s="305"/>
      <c r="B215" s="305"/>
      <c r="C215" s="1"/>
      <c r="D215" s="1"/>
      <c r="E215" s="1"/>
      <c r="F215" s="1"/>
      <c r="G215" s="1"/>
      <c r="H215" s="14"/>
      <c r="J215" s="172"/>
      <c r="K215" s="305"/>
      <c r="L215" s="305"/>
      <c r="M215" s="49"/>
    </row>
    <row r="216" spans="1:13" x14ac:dyDescent="0.2">
      <c r="A216" s="305"/>
      <c r="B216" s="305"/>
      <c r="C216" s="1"/>
      <c r="D216" s="1"/>
      <c r="E216" s="1"/>
      <c r="F216" s="1"/>
      <c r="G216" s="1"/>
      <c r="H216" s="14"/>
      <c r="J216" s="172"/>
      <c r="K216" s="305"/>
      <c r="L216" s="305"/>
      <c r="M216" s="49"/>
    </row>
    <row r="217" spans="1:13" x14ac:dyDescent="0.2">
      <c r="A217" s="305"/>
      <c r="B217" s="305"/>
      <c r="C217" s="1"/>
      <c r="D217" s="1"/>
      <c r="E217" s="1"/>
      <c r="F217" s="1"/>
      <c r="G217" s="1"/>
      <c r="H217" s="14"/>
      <c r="J217" s="172"/>
      <c r="K217" s="305"/>
      <c r="L217" s="305"/>
      <c r="M217" s="49"/>
    </row>
    <row r="218" spans="1:13" x14ac:dyDescent="0.2">
      <c r="A218" s="305"/>
      <c r="B218" s="305"/>
      <c r="C218" s="1"/>
      <c r="D218" s="1"/>
      <c r="E218" s="1"/>
      <c r="F218" s="1"/>
      <c r="G218" s="1"/>
      <c r="H218" s="14"/>
      <c r="I218" s="1"/>
      <c r="J218" s="172"/>
      <c r="K218" s="305"/>
      <c r="L218" s="305"/>
      <c r="M218" s="49"/>
    </row>
    <row r="219" spans="1:13" x14ac:dyDescent="0.2">
      <c r="A219" s="305"/>
      <c r="B219" s="305"/>
      <c r="C219" s="1"/>
      <c r="D219" s="1"/>
      <c r="E219" s="1"/>
      <c r="F219" s="1"/>
      <c r="G219" s="1"/>
      <c r="H219" s="14"/>
      <c r="I219" s="1"/>
      <c r="J219" s="172"/>
      <c r="K219" s="305"/>
      <c r="L219" s="305"/>
      <c r="M219" s="49"/>
    </row>
    <row r="220" spans="1:13" x14ac:dyDescent="0.2">
      <c r="A220" s="305"/>
      <c r="B220" s="305"/>
      <c r="C220" s="1"/>
      <c r="D220" s="1"/>
      <c r="E220" s="1"/>
      <c r="F220" s="1"/>
      <c r="G220" s="1"/>
      <c r="H220" s="14"/>
      <c r="I220" s="1"/>
      <c r="J220" s="172"/>
      <c r="K220" s="305"/>
      <c r="L220" s="305"/>
      <c r="M220" s="49"/>
    </row>
    <row r="221" spans="1:13" x14ac:dyDescent="0.2">
      <c r="A221" s="305"/>
      <c r="B221" s="305"/>
      <c r="C221" s="1"/>
      <c r="D221" s="1"/>
      <c r="E221" s="1"/>
      <c r="F221" s="1"/>
      <c r="G221" s="1"/>
      <c r="H221" s="14"/>
      <c r="I221" s="1"/>
      <c r="J221" s="172"/>
      <c r="K221" s="305"/>
      <c r="L221" s="305"/>
      <c r="M221" s="49"/>
    </row>
    <row r="222" spans="1:13" x14ac:dyDescent="0.2">
      <c r="A222" s="305"/>
      <c r="B222" s="305"/>
      <c r="C222" s="1"/>
      <c r="D222" s="1"/>
      <c r="E222" s="1"/>
      <c r="F222" s="1"/>
      <c r="G222" s="1"/>
      <c r="H222" s="14"/>
      <c r="I222" s="1"/>
      <c r="J222" s="172"/>
      <c r="K222" s="305"/>
      <c r="L222" s="305"/>
      <c r="M222" s="49"/>
    </row>
    <row r="223" spans="1:13" x14ac:dyDescent="0.2">
      <c r="A223" s="305"/>
      <c r="B223" s="305"/>
      <c r="C223" s="1"/>
      <c r="D223" s="1"/>
      <c r="E223" s="1"/>
      <c r="F223" s="1"/>
      <c r="G223" s="1"/>
      <c r="H223" s="14"/>
      <c r="I223" s="1"/>
      <c r="J223" s="172"/>
      <c r="K223" s="305"/>
      <c r="L223" s="305"/>
      <c r="M223" s="49"/>
    </row>
    <row r="224" spans="1:13" x14ac:dyDescent="0.2">
      <c r="A224" s="305"/>
      <c r="B224" s="305"/>
      <c r="C224" s="1"/>
      <c r="D224" s="1"/>
      <c r="E224" s="1"/>
      <c r="F224" s="1"/>
      <c r="G224" s="1"/>
      <c r="H224" s="14"/>
      <c r="I224" s="1"/>
      <c r="J224" s="172"/>
      <c r="K224" s="305"/>
      <c r="L224" s="305"/>
      <c r="M224" s="49"/>
    </row>
    <row r="225" spans="1:13" x14ac:dyDescent="0.2">
      <c r="A225" s="305"/>
      <c r="B225" s="305"/>
      <c r="C225" s="1"/>
      <c r="D225" s="1"/>
      <c r="E225" s="1"/>
      <c r="F225" s="1"/>
      <c r="G225" s="1"/>
      <c r="H225" s="14"/>
      <c r="I225" s="1"/>
      <c r="J225" s="172"/>
      <c r="K225" s="305"/>
      <c r="L225" s="305"/>
      <c r="M225" s="49"/>
    </row>
    <row r="226" spans="1:13" x14ac:dyDescent="0.2">
      <c r="A226" s="305"/>
      <c r="B226" s="305"/>
      <c r="C226" s="1"/>
      <c r="D226" s="1"/>
      <c r="E226" s="1"/>
      <c r="F226" s="1"/>
      <c r="G226" s="1"/>
      <c r="H226" s="14"/>
      <c r="I226" s="1"/>
      <c r="J226" s="172"/>
      <c r="K226" s="305"/>
      <c r="L226" s="305"/>
      <c r="M226" s="49"/>
    </row>
    <row r="227" spans="1:13" x14ac:dyDescent="0.2">
      <c r="A227" s="305"/>
      <c r="B227" s="305"/>
      <c r="C227" s="1"/>
      <c r="D227" s="1"/>
      <c r="E227" s="1"/>
      <c r="F227" s="1"/>
      <c r="G227" s="1"/>
      <c r="H227" s="14"/>
      <c r="I227" s="1"/>
      <c r="J227" s="172"/>
      <c r="K227" s="305"/>
      <c r="L227" s="305"/>
      <c r="M227" s="49"/>
    </row>
    <row r="228" spans="1:13" x14ac:dyDescent="0.2">
      <c r="A228" s="305"/>
      <c r="B228" s="305"/>
      <c r="C228" s="1"/>
      <c r="D228" s="1"/>
      <c r="E228" s="1"/>
      <c r="F228" s="1"/>
      <c r="G228" s="1"/>
      <c r="H228" s="14"/>
      <c r="I228" s="1"/>
      <c r="J228" s="172"/>
      <c r="K228" s="305"/>
      <c r="L228" s="305"/>
      <c r="M228" s="49"/>
    </row>
    <row r="229" spans="1:13" x14ac:dyDescent="0.2">
      <c r="A229" s="305"/>
      <c r="B229" s="305"/>
      <c r="C229" s="1"/>
      <c r="D229" s="1"/>
      <c r="E229" s="1"/>
      <c r="F229" s="1"/>
      <c r="G229" s="1"/>
      <c r="H229" s="14"/>
      <c r="I229" s="1"/>
      <c r="J229" s="172"/>
      <c r="K229" s="305"/>
      <c r="L229" s="305"/>
      <c r="M229" s="49"/>
    </row>
    <row r="230" spans="1:13" x14ac:dyDescent="0.2">
      <c r="A230" s="305"/>
      <c r="B230" s="305"/>
      <c r="C230" s="1"/>
      <c r="D230" s="1"/>
      <c r="E230" s="1"/>
      <c r="F230" s="1"/>
      <c r="G230" s="1"/>
      <c r="H230" s="14"/>
      <c r="I230" s="1"/>
      <c r="J230" s="172"/>
      <c r="K230" s="305"/>
      <c r="L230" s="305"/>
      <c r="M230" s="49"/>
    </row>
    <row r="231" spans="1:13" x14ac:dyDescent="0.2">
      <c r="A231" s="305"/>
      <c r="B231" s="305"/>
      <c r="C231" s="1"/>
      <c r="D231" s="1"/>
      <c r="E231" s="1"/>
      <c r="F231" s="1"/>
      <c r="G231" s="1"/>
      <c r="H231" s="14"/>
      <c r="I231" s="1"/>
      <c r="J231" s="172"/>
      <c r="K231" s="305"/>
      <c r="L231" s="305"/>
      <c r="M231" s="49"/>
    </row>
    <row r="232" spans="1:13" x14ac:dyDescent="0.2">
      <c r="A232" s="305"/>
      <c r="B232" s="305"/>
      <c r="C232" s="1"/>
      <c r="D232" s="1"/>
      <c r="E232" s="1"/>
      <c r="F232" s="1"/>
      <c r="G232" s="1"/>
      <c r="H232" s="14"/>
      <c r="I232" s="1"/>
      <c r="J232" s="172"/>
      <c r="K232" s="305"/>
      <c r="L232" s="305"/>
      <c r="M232" s="49"/>
    </row>
    <row r="233" spans="1:13" x14ac:dyDescent="0.2">
      <c r="A233" s="305"/>
      <c r="B233" s="305"/>
      <c r="C233" s="1"/>
      <c r="D233" s="1"/>
      <c r="E233" s="1"/>
      <c r="F233" s="1"/>
      <c r="G233" s="1"/>
      <c r="H233" s="14"/>
      <c r="I233" s="1"/>
      <c r="J233" s="172"/>
      <c r="K233" s="305"/>
      <c r="L233" s="305"/>
      <c r="M233" s="49"/>
    </row>
    <row r="234" spans="1:13" x14ac:dyDescent="0.2">
      <c r="A234" s="305"/>
      <c r="B234" s="305"/>
      <c r="C234" s="1"/>
      <c r="D234" s="1"/>
      <c r="E234" s="1"/>
      <c r="F234" s="1"/>
      <c r="G234" s="1"/>
      <c r="H234" s="14"/>
      <c r="I234" s="1"/>
      <c r="J234" s="172"/>
      <c r="K234" s="305"/>
      <c r="L234" s="305"/>
      <c r="M234" s="49"/>
    </row>
    <row r="235" spans="1:13" x14ac:dyDescent="0.2">
      <c r="A235" s="305"/>
      <c r="B235" s="305"/>
      <c r="C235" s="1"/>
      <c r="D235" s="1"/>
      <c r="E235" s="1"/>
      <c r="F235" s="1"/>
      <c r="G235" s="1"/>
      <c r="H235" s="14"/>
      <c r="I235" s="1"/>
      <c r="J235" s="172"/>
      <c r="K235" s="305"/>
      <c r="L235" s="305"/>
      <c r="M235" s="49"/>
    </row>
    <row r="236" spans="1:13" x14ac:dyDescent="0.2">
      <c r="A236" s="305"/>
      <c r="B236" s="305"/>
      <c r="C236" s="1"/>
      <c r="D236" s="1"/>
      <c r="E236" s="1"/>
      <c r="F236" s="1"/>
      <c r="G236" s="1"/>
      <c r="H236" s="14"/>
      <c r="I236" s="1"/>
      <c r="J236" s="172"/>
      <c r="K236" s="305"/>
      <c r="L236" s="305"/>
      <c r="M236" s="49"/>
    </row>
    <row r="237" spans="1:13" x14ac:dyDescent="0.2">
      <c r="A237" s="305"/>
      <c r="B237" s="305"/>
      <c r="C237" s="1"/>
      <c r="D237" s="1"/>
      <c r="E237" s="1"/>
      <c r="F237" s="1"/>
      <c r="G237" s="1"/>
      <c r="H237" s="14"/>
      <c r="I237" s="1"/>
      <c r="J237" s="172"/>
      <c r="K237" s="305"/>
      <c r="L237" s="305"/>
      <c r="M237" s="49"/>
    </row>
    <row r="238" spans="1:13" x14ac:dyDescent="0.2">
      <c r="A238" s="305"/>
      <c r="B238" s="305"/>
      <c r="C238" s="1"/>
      <c r="D238" s="1"/>
      <c r="E238" s="1"/>
      <c r="F238" s="1"/>
      <c r="G238" s="1"/>
      <c r="H238" s="14"/>
      <c r="I238" s="1"/>
      <c r="J238" s="172"/>
      <c r="K238" s="305"/>
      <c r="L238" s="305"/>
      <c r="M238" s="49"/>
    </row>
    <row r="239" spans="1:13" x14ac:dyDescent="0.2">
      <c r="A239" s="305"/>
      <c r="B239" s="305"/>
      <c r="C239" s="1"/>
      <c r="D239" s="1"/>
      <c r="E239" s="1"/>
      <c r="F239" s="1"/>
      <c r="G239" s="1"/>
      <c r="H239" s="14"/>
      <c r="I239" s="1"/>
      <c r="J239" s="172"/>
      <c r="K239" s="305"/>
      <c r="L239" s="305"/>
      <c r="M239" s="49"/>
    </row>
    <row r="240" spans="1:13" x14ac:dyDescent="0.2">
      <c r="A240" s="305"/>
      <c r="B240" s="305"/>
      <c r="C240" s="1"/>
      <c r="D240" s="1"/>
      <c r="E240" s="1"/>
      <c r="F240" s="1"/>
      <c r="G240" s="1"/>
      <c r="H240" s="14"/>
      <c r="I240" s="1"/>
      <c r="J240" s="172"/>
      <c r="K240" s="305"/>
      <c r="L240" s="305"/>
    </row>
    <row r="241" spans="1:12" x14ac:dyDescent="0.2">
      <c r="A241" s="305"/>
      <c r="B241" s="305"/>
      <c r="C241" s="1"/>
      <c r="D241" s="1"/>
      <c r="E241" s="1"/>
      <c r="F241" s="1"/>
      <c r="G241" s="1"/>
      <c r="H241" s="14"/>
      <c r="I241" s="1"/>
      <c r="J241" s="172"/>
      <c r="K241" s="305"/>
      <c r="L241" s="305"/>
    </row>
    <row r="242" spans="1:12" x14ac:dyDescent="0.2">
      <c r="A242" s="305"/>
      <c r="B242" s="305"/>
      <c r="C242" s="1"/>
      <c r="D242" s="1"/>
      <c r="E242" s="1"/>
      <c r="F242" s="1"/>
      <c r="G242" s="1"/>
      <c r="H242" s="14"/>
      <c r="I242" s="1"/>
      <c r="J242" s="172"/>
      <c r="K242" s="305"/>
      <c r="L242" s="305"/>
    </row>
    <row r="243" spans="1:12" x14ac:dyDescent="0.2">
      <c r="A243" s="305"/>
      <c r="B243" s="305"/>
      <c r="C243" s="1"/>
      <c r="D243" s="1"/>
      <c r="E243" s="1"/>
      <c r="F243" s="1"/>
      <c r="G243" s="1"/>
      <c r="H243" s="14"/>
      <c r="I243" s="1"/>
      <c r="J243" s="172"/>
      <c r="K243" s="305"/>
      <c r="L243" s="305"/>
    </row>
    <row r="244" spans="1:12" x14ac:dyDescent="0.2">
      <c r="A244" s="305"/>
      <c r="B244" s="305"/>
      <c r="C244" s="1"/>
      <c r="D244" s="1"/>
      <c r="E244" s="1"/>
      <c r="F244" s="1"/>
      <c r="G244" s="1"/>
      <c r="H244" s="14"/>
      <c r="I244" s="1"/>
      <c r="J244" s="172"/>
      <c r="K244" s="305"/>
      <c r="L244" s="305"/>
    </row>
    <row r="245" spans="1:12" x14ac:dyDescent="0.2">
      <c r="A245" s="305"/>
      <c r="B245" s="305"/>
      <c r="C245" s="1"/>
      <c r="D245" s="1"/>
      <c r="E245" s="1"/>
      <c r="F245" s="1"/>
      <c r="G245" s="1"/>
      <c r="H245" s="14"/>
      <c r="I245" s="1"/>
      <c r="J245" s="172"/>
      <c r="K245" s="305"/>
      <c r="L245" s="305"/>
    </row>
    <row r="246" spans="1:12" x14ac:dyDescent="0.2">
      <c r="A246" s="305"/>
      <c r="B246" s="305"/>
      <c r="C246" s="1"/>
      <c r="D246" s="1"/>
      <c r="E246" s="1"/>
      <c r="F246" s="1"/>
      <c r="G246" s="1"/>
      <c r="H246" s="14"/>
      <c r="I246" s="1"/>
      <c r="J246" s="172"/>
      <c r="K246" s="305"/>
      <c r="L246" s="305"/>
    </row>
    <row r="247" spans="1:12" x14ac:dyDescent="0.2">
      <c r="A247" s="305"/>
      <c r="B247" s="305"/>
      <c r="C247" s="1"/>
      <c r="D247" s="1"/>
      <c r="E247" s="1"/>
      <c r="F247" s="1"/>
      <c r="G247" s="1"/>
      <c r="H247" s="14"/>
      <c r="I247" s="1"/>
      <c r="J247" s="172"/>
      <c r="K247" s="305"/>
      <c r="L247" s="305"/>
    </row>
    <row r="248" spans="1:12" x14ac:dyDescent="0.2">
      <c r="A248" s="305"/>
      <c r="B248" s="305"/>
      <c r="C248" s="1"/>
      <c r="D248" s="1"/>
      <c r="E248" s="1"/>
      <c r="F248" s="1"/>
      <c r="G248" s="1"/>
      <c r="H248" s="14"/>
      <c r="I248" s="1"/>
      <c r="J248" s="172"/>
      <c r="K248" s="305"/>
      <c r="L248" s="305"/>
    </row>
    <row r="249" spans="1:12" x14ac:dyDescent="0.2">
      <c r="A249" s="305"/>
      <c r="B249" s="305"/>
      <c r="C249" s="1"/>
      <c r="D249" s="1"/>
      <c r="E249" s="1"/>
      <c r="F249" s="1"/>
      <c r="G249" s="1"/>
      <c r="H249" s="14"/>
      <c r="I249" s="1"/>
      <c r="J249" s="172"/>
      <c r="K249" s="305"/>
      <c r="L249" s="305"/>
    </row>
    <row r="250" spans="1:12" x14ac:dyDescent="0.2">
      <c r="A250" s="305"/>
      <c r="B250" s="305"/>
      <c r="C250" s="1"/>
      <c r="D250" s="1"/>
      <c r="E250" s="1"/>
      <c r="F250" s="1"/>
      <c r="G250" s="1"/>
      <c r="H250" s="14"/>
      <c r="I250" s="1"/>
      <c r="J250" s="172"/>
      <c r="K250" s="305"/>
      <c r="L250" s="305"/>
    </row>
    <row r="251" spans="1:12" x14ac:dyDescent="0.2">
      <c r="A251" s="305"/>
      <c r="B251" s="305"/>
      <c r="C251" s="1"/>
      <c r="D251" s="1"/>
      <c r="E251" s="1"/>
      <c r="F251" s="1"/>
      <c r="G251" s="1"/>
      <c r="H251" s="14"/>
      <c r="I251" s="1"/>
      <c r="J251" s="172"/>
      <c r="K251" s="305"/>
      <c r="L251" s="305"/>
    </row>
    <row r="252" spans="1:12" x14ac:dyDescent="0.2">
      <c r="A252" s="305"/>
      <c r="B252" s="305"/>
      <c r="C252" s="1"/>
      <c r="D252" s="1"/>
      <c r="E252" s="1"/>
      <c r="F252" s="1"/>
      <c r="G252" s="1"/>
      <c r="H252" s="14"/>
      <c r="I252" s="1"/>
      <c r="J252" s="172"/>
      <c r="K252" s="305"/>
      <c r="L252" s="305"/>
    </row>
    <row r="253" spans="1:12" x14ac:dyDescent="0.2">
      <c r="A253" s="305"/>
      <c r="B253" s="305"/>
      <c r="C253" s="1"/>
      <c r="D253" s="1"/>
      <c r="E253" s="1"/>
      <c r="F253" s="1"/>
      <c r="G253" s="1"/>
      <c r="H253" s="14"/>
      <c r="I253" s="1"/>
      <c r="J253" s="172"/>
      <c r="K253" s="305"/>
      <c r="L253" s="305"/>
    </row>
    <row r="254" spans="1:12" x14ac:dyDescent="0.2">
      <c r="A254" s="305"/>
      <c r="B254" s="305"/>
      <c r="C254" s="1"/>
      <c r="D254" s="1"/>
      <c r="E254" s="1"/>
      <c r="F254" s="1"/>
      <c r="G254" s="1"/>
      <c r="H254" s="14"/>
      <c r="I254" s="1"/>
      <c r="J254" s="172"/>
      <c r="K254" s="305"/>
      <c r="L254" s="305"/>
    </row>
    <row r="255" spans="1:12" x14ac:dyDescent="0.2">
      <c r="A255" s="305"/>
      <c r="B255" s="305"/>
      <c r="C255" s="1"/>
      <c r="D255" s="1"/>
      <c r="E255" s="1"/>
      <c r="F255" s="1"/>
      <c r="G255" s="1"/>
      <c r="H255" s="14"/>
      <c r="I255" s="1"/>
      <c r="J255" s="172"/>
      <c r="K255" s="305"/>
      <c r="L255" s="305"/>
    </row>
    <row r="256" spans="1:12" x14ac:dyDescent="0.2">
      <c r="A256" s="305"/>
      <c r="B256" s="305"/>
      <c r="C256" s="1"/>
      <c r="D256" s="1"/>
      <c r="E256" s="1"/>
      <c r="F256" s="1"/>
      <c r="G256" s="1"/>
      <c r="H256" s="14"/>
      <c r="I256" s="1"/>
      <c r="J256" s="172"/>
      <c r="K256" s="305"/>
      <c r="L256" s="305"/>
    </row>
    <row r="257" spans="1:12" x14ac:dyDescent="0.2">
      <c r="A257" s="305"/>
      <c r="B257" s="305"/>
      <c r="C257" s="1"/>
      <c r="D257" s="1"/>
      <c r="E257" s="1"/>
      <c r="F257" s="1"/>
      <c r="G257" s="1"/>
      <c r="H257" s="14"/>
      <c r="I257" s="1"/>
      <c r="J257" s="172"/>
      <c r="K257" s="305"/>
      <c r="L257" s="305"/>
    </row>
    <row r="258" spans="1:12" x14ac:dyDescent="0.2">
      <c r="A258" s="305"/>
      <c r="B258" s="305"/>
      <c r="C258" s="1"/>
      <c r="D258" s="1"/>
      <c r="E258" s="1"/>
      <c r="F258" s="1"/>
      <c r="G258" s="1"/>
      <c r="H258" s="14"/>
      <c r="I258" s="1"/>
      <c r="J258" s="172"/>
      <c r="K258" s="305"/>
      <c r="L258" s="305"/>
    </row>
    <row r="259" spans="1:12" x14ac:dyDescent="0.2">
      <c r="A259" s="305"/>
      <c r="B259" s="305"/>
      <c r="C259" s="1"/>
      <c r="D259" s="1"/>
      <c r="E259" s="1"/>
      <c r="F259" s="1"/>
      <c r="G259" s="1"/>
      <c r="H259" s="14"/>
      <c r="I259" s="1"/>
      <c r="J259" s="172"/>
      <c r="K259" s="305"/>
      <c r="L259" s="305"/>
    </row>
    <row r="260" spans="1:12" x14ac:dyDescent="0.2">
      <c r="A260" s="305"/>
      <c r="B260" s="305"/>
      <c r="C260" s="1"/>
      <c r="D260" s="1"/>
      <c r="E260" s="1"/>
      <c r="F260" s="1"/>
      <c r="G260" s="1"/>
      <c r="H260" s="14"/>
      <c r="I260" s="1"/>
      <c r="J260" s="172"/>
      <c r="K260" s="305"/>
      <c r="L260" s="305"/>
    </row>
    <row r="261" spans="1:12" x14ac:dyDescent="0.2">
      <c r="A261" s="305"/>
      <c r="B261" s="305"/>
      <c r="C261" s="1"/>
      <c r="D261" s="1"/>
      <c r="E261" s="1"/>
      <c r="F261" s="1"/>
      <c r="G261" s="1"/>
      <c r="H261" s="14"/>
      <c r="I261" s="1"/>
      <c r="J261" s="172"/>
      <c r="K261" s="305"/>
      <c r="L261" s="305"/>
    </row>
    <row r="262" spans="1:12" x14ac:dyDescent="0.2">
      <c r="A262" s="305"/>
      <c r="B262" s="305"/>
      <c r="C262" s="1"/>
      <c r="D262" s="1"/>
      <c r="E262" s="1"/>
      <c r="F262" s="1"/>
      <c r="G262" s="1"/>
      <c r="H262" s="14"/>
      <c r="I262" s="1"/>
      <c r="J262" s="172"/>
      <c r="K262" s="305"/>
      <c r="L262" s="305"/>
    </row>
    <row r="263" spans="1:12" x14ac:dyDescent="0.2">
      <c r="A263" s="305"/>
      <c r="B263" s="305"/>
      <c r="C263" s="1"/>
      <c r="D263" s="1"/>
      <c r="E263" s="1"/>
      <c r="F263" s="1"/>
      <c r="G263" s="1"/>
      <c r="H263" s="14"/>
      <c r="I263" s="1"/>
      <c r="J263" s="172"/>
      <c r="K263" s="305"/>
      <c r="L263" s="305"/>
    </row>
    <row r="264" spans="1:12" x14ac:dyDescent="0.2">
      <c r="A264" s="305"/>
      <c r="B264" s="305"/>
      <c r="C264" s="1"/>
      <c r="D264" s="1"/>
      <c r="E264" s="1"/>
      <c r="F264" s="1"/>
      <c r="G264" s="1"/>
      <c r="H264" s="14"/>
      <c r="I264" s="1"/>
      <c r="J264" s="172"/>
      <c r="K264" s="305"/>
      <c r="L264" s="305"/>
    </row>
    <row r="265" spans="1:12" x14ac:dyDescent="0.2">
      <c r="A265" s="305"/>
      <c r="B265" s="305"/>
      <c r="C265" s="1"/>
      <c r="D265" s="1"/>
      <c r="E265" s="1"/>
      <c r="F265" s="1"/>
      <c r="G265" s="1"/>
      <c r="H265" s="14"/>
      <c r="I265" s="1"/>
      <c r="J265" s="172"/>
      <c r="K265" s="305"/>
      <c r="L265" s="305"/>
    </row>
    <row r="266" spans="1:12" x14ac:dyDescent="0.2">
      <c r="A266" s="305"/>
      <c r="B266" s="305"/>
      <c r="C266" s="1"/>
      <c r="D266" s="1"/>
      <c r="E266" s="1"/>
      <c r="F266" s="1"/>
      <c r="G266" s="1"/>
      <c r="H266" s="14"/>
      <c r="I266" s="1"/>
      <c r="J266" s="172"/>
      <c r="K266" s="305"/>
      <c r="L266" s="305"/>
    </row>
    <row r="267" spans="1:12" x14ac:dyDescent="0.2">
      <c r="A267" s="305"/>
      <c r="B267" s="305"/>
      <c r="C267" s="1"/>
      <c r="D267" s="1"/>
      <c r="E267" s="1"/>
      <c r="F267" s="1"/>
      <c r="G267" s="1"/>
      <c r="H267" s="14"/>
      <c r="I267" s="1"/>
      <c r="J267" s="172"/>
      <c r="K267" s="305"/>
      <c r="L267" s="305"/>
    </row>
    <row r="268" spans="1:12" x14ac:dyDescent="0.2">
      <c r="A268" s="305"/>
      <c r="B268" s="305"/>
      <c r="C268" s="1"/>
      <c r="D268" s="1"/>
      <c r="E268" s="1"/>
      <c r="F268" s="1"/>
      <c r="G268" s="1"/>
      <c r="H268" s="14"/>
      <c r="I268" s="1"/>
      <c r="J268" s="172"/>
      <c r="K268" s="305"/>
      <c r="L268" s="305"/>
    </row>
    <row r="269" spans="1:12" x14ac:dyDescent="0.2">
      <c r="A269" s="305"/>
      <c r="B269" s="305"/>
      <c r="C269" s="1"/>
      <c r="D269" s="1"/>
      <c r="E269" s="1"/>
      <c r="F269" s="1"/>
      <c r="G269" s="1"/>
      <c r="H269" s="14"/>
      <c r="I269" s="1"/>
      <c r="J269" s="172"/>
      <c r="K269" s="305"/>
      <c r="L269" s="305"/>
    </row>
    <row r="270" spans="1:12" x14ac:dyDescent="0.2">
      <c r="A270" s="305"/>
      <c r="B270" s="305"/>
      <c r="C270" s="1"/>
      <c r="D270" s="1"/>
      <c r="E270" s="1"/>
      <c r="F270" s="1"/>
      <c r="G270" s="1"/>
      <c r="H270" s="14"/>
      <c r="I270" s="1"/>
      <c r="J270" s="172"/>
      <c r="K270" s="305"/>
      <c r="L270" s="305"/>
    </row>
    <row r="271" spans="1:12" x14ac:dyDescent="0.2">
      <c r="A271" s="305"/>
      <c r="B271" s="305"/>
      <c r="C271" s="1"/>
      <c r="D271" s="1"/>
      <c r="E271" s="1"/>
      <c r="F271" s="1"/>
      <c r="G271" s="1"/>
      <c r="H271" s="14"/>
      <c r="I271" s="1"/>
      <c r="J271" s="172"/>
      <c r="K271" s="305"/>
      <c r="L271" s="305"/>
    </row>
    <row r="272" spans="1:12" x14ac:dyDescent="0.2">
      <c r="A272" s="305"/>
      <c r="B272" s="305"/>
      <c r="C272" s="1"/>
      <c r="D272" s="1"/>
      <c r="E272" s="1"/>
      <c r="F272" s="1"/>
      <c r="G272" s="1"/>
      <c r="H272" s="14"/>
      <c r="I272" s="1"/>
      <c r="J272" s="172"/>
      <c r="K272" s="305"/>
      <c r="L272" s="305"/>
    </row>
    <row r="273" spans="1:12" x14ac:dyDescent="0.2">
      <c r="A273" s="305"/>
      <c r="B273" s="305"/>
      <c r="C273" s="1"/>
      <c r="D273" s="1"/>
      <c r="E273" s="1"/>
      <c r="F273" s="1"/>
      <c r="G273" s="1"/>
      <c r="H273" s="14"/>
      <c r="I273" s="1"/>
      <c r="J273" s="172"/>
      <c r="K273" s="305"/>
      <c r="L273" s="305"/>
    </row>
    <row r="274" spans="1:12" x14ac:dyDescent="0.2">
      <c r="A274" s="305"/>
      <c r="B274" s="305"/>
      <c r="C274" s="1"/>
      <c r="D274" s="1"/>
      <c r="E274" s="1"/>
      <c r="F274" s="1"/>
      <c r="G274" s="1"/>
      <c r="H274" s="14"/>
      <c r="I274" s="1"/>
      <c r="J274" s="172"/>
      <c r="K274" s="305"/>
      <c r="L274" s="305"/>
    </row>
    <row r="275" spans="1:12" x14ac:dyDescent="0.2">
      <c r="A275" s="305"/>
      <c r="B275" s="305"/>
      <c r="C275" s="1"/>
      <c r="D275" s="1"/>
      <c r="E275" s="1"/>
      <c r="F275" s="1"/>
      <c r="G275" s="1"/>
      <c r="H275" s="14"/>
      <c r="I275" s="1"/>
      <c r="J275" s="172"/>
      <c r="K275" s="305"/>
      <c r="L275" s="305"/>
    </row>
    <row r="276" spans="1:12" x14ac:dyDescent="0.2">
      <c r="A276" s="305"/>
      <c r="B276" s="305"/>
      <c r="C276" s="1"/>
      <c r="D276" s="1"/>
      <c r="E276" s="1"/>
      <c r="F276" s="1"/>
      <c r="G276" s="1"/>
      <c r="H276" s="14"/>
      <c r="I276" s="1"/>
      <c r="J276" s="172"/>
      <c r="K276" s="305"/>
      <c r="L276" s="305"/>
    </row>
    <row r="277" spans="1:12" x14ac:dyDescent="0.2">
      <c r="A277" s="305"/>
      <c r="B277" s="305"/>
      <c r="C277" s="1"/>
      <c r="D277" s="1"/>
      <c r="E277" s="1"/>
      <c r="F277" s="1"/>
      <c r="G277" s="1"/>
      <c r="H277" s="14"/>
      <c r="I277" s="1"/>
      <c r="J277" s="172"/>
      <c r="K277" s="305"/>
      <c r="L277" s="305"/>
    </row>
    <row r="278" spans="1:12" x14ac:dyDescent="0.2">
      <c r="A278" s="305"/>
      <c r="B278" s="305"/>
      <c r="C278" s="1"/>
      <c r="D278" s="1"/>
      <c r="E278" s="1"/>
      <c r="F278" s="1"/>
      <c r="G278" s="1"/>
      <c r="H278" s="14"/>
      <c r="I278" s="1"/>
      <c r="J278" s="172"/>
      <c r="K278" s="305"/>
      <c r="L278" s="305"/>
    </row>
    <row r="279" spans="1:12" x14ac:dyDescent="0.2">
      <c r="A279" s="305"/>
      <c r="B279" s="305"/>
      <c r="C279" s="1"/>
      <c r="D279" s="1"/>
      <c r="E279" s="1"/>
      <c r="F279" s="1"/>
      <c r="G279" s="1"/>
      <c r="H279" s="14"/>
      <c r="I279" s="1"/>
      <c r="J279" s="172"/>
      <c r="K279" s="305"/>
      <c r="L279" s="305"/>
    </row>
    <row r="280" spans="1:12" x14ac:dyDescent="0.2">
      <c r="A280" s="305"/>
      <c r="B280" s="305"/>
      <c r="C280" s="1"/>
      <c r="D280" s="1"/>
      <c r="E280" s="1"/>
      <c r="F280" s="1"/>
      <c r="G280" s="1"/>
      <c r="H280" s="14"/>
      <c r="I280" s="1"/>
      <c r="J280" s="172"/>
      <c r="K280" s="305"/>
      <c r="L280" s="305"/>
    </row>
    <row r="281" spans="1:12" x14ac:dyDescent="0.2">
      <c r="A281" s="305"/>
      <c r="B281" s="305"/>
      <c r="C281" s="1"/>
      <c r="D281" s="1"/>
      <c r="E281" s="1"/>
      <c r="F281" s="1"/>
      <c r="G281" s="1"/>
      <c r="H281" s="14"/>
      <c r="I281" s="1"/>
      <c r="J281" s="172"/>
      <c r="K281" s="305"/>
      <c r="L281" s="305"/>
    </row>
    <row r="282" spans="1:12" x14ac:dyDescent="0.2">
      <c r="A282" s="305"/>
      <c r="B282" s="305"/>
      <c r="C282" s="1"/>
      <c r="D282" s="1"/>
      <c r="E282" s="1"/>
      <c r="F282" s="1"/>
      <c r="G282" s="1"/>
      <c r="H282" s="14"/>
      <c r="I282" s="1"/>
      <c r="J282" s="172"/>
      <c r="K282" s="305"/>
      <c r="L282" s="305"/>
    </row>
    <row r="283" spans="1:12" x14ac:dyDescent="0.2">
      <c r="A283" s="305"/>
      <c r="B283" s="305"/>
      <c r="C283" s="1"/>
      <c r="D283" s="1"/>
      <c r="E283" s="1"/>
      <c r="F283" s="1"/>
      <c r="G283" s="1"/>
      <c r="H283" s="14"/>
      <c r="I283" s="1"/>
      <c r="J283" s="172"/>
      <c r="K283" s="305"/>
      <c r="L283" s="305"/>
    </row>
    <row r="284" spans="1:12" x14ac:dyDescent="0.2">
      <c r="A284" s="305"/>
      <c r="B284" s="305"/>
      <c r="C284" s="1"/>
      <c r="D284" s="1"/>
      <c r="E284" s="1"/>
      <c r="F284" s="1"/>
      <c r="G284" s="1"/>
      <c r="H284" s="14"/>
      <c r="I284" s="1"/>
      <c r="J284" s="172"/>
      <c r="K284" s="305"/>
      <c r="L284" s="305"/>
    </row>
    <row r="285" spans="1:12" x14ac:dyDescent="0.2">
      <c r="A285" s="305"/>
      <c r="B285" s="305"/>
      <c r="C285" s="1"/>
      <c r="D285" s="1"/>
      <c r="E285" s="1"/>
      <c r="F285" s="1"/>
      <c r="G285" s="1"/>
      <c r="H285" s="14"/>
      <c r="I285" s="1"/>
      <c r="J285" s="172"/>
      <c r="K285" s="305"/>
      <c r="L285" s="305"/>
    </row>
    <row r="286" spans="1:12" x14ac:dyDescent="0.2">
      <c r="A286" s="305"/>
      <c r="B286" s="305"/>
      <c r="C286" s="1"/>
      <c r="D286" s="1"/>
      <c r="E286" s="1"/>
      <c r="F286" s="1"/>
      <c r="G286" s="1"/>
      <c r="H286" s="14"/>
      <c r="I286" s="1"/>
      <c r="J286" s="172"/>
      <c r="K286" s="305"/>
      <c r="L286" s="305"/>
    </row>
    <row r="287" spans="1:12" x14ac:dyDescent="0.2">
      <c r="A287" s="305"/>
      <c r="B287" s="305"/>
      <c r="C287" s="1"/>
      <c r="D287" s="1"/>
      <c r="E287" s="1"/>
      <c r="F287" s="1"/>
      <c r="G287" s="1"/>
      <c r="H287" s="14"/>
      <c r="I287" s="1"/>
      <c r="J287" s="172"/>
      <c r="K287" s="305"/>
      <c r="L287" s="305"/>
    </row>
    <row r="288" spans="1:12" x14ac:dyDescent="0.2">
      <c r="A288" s="305"/>
      <c r="B288" s="305"/>
      <c r="C288" s="1"/>
      <c r="D288" s="1"/>
      <c r="E288" s="1"/>
      <c r="F288" s="1"/>
      <c r="G288" s="1"/>
      <c r="H288" s="14"/>
      <c r="I288" s="1"/>
      <c r="J288" s="172"/>
      <c r="K288" s="305"/>
      <c r="L288" s="305"/>
    </row>
    <row r="289" spans="1:12" x14ac:dyDescent="0.2">
      <c r="A289" s="305"/>
      <c r="B289" s="305"/>
      <c r="C289" s="1"/>
      <c r="D289" s="1"/>
      <c r="E289" s="1"/>
      <c r="F289" s="1"/>
      <c r="G289" s="1"/>
      <c r="H289" s="14"/>
      <c r="I289" s="1"/>
      <c r="J289" s="172"/>
      <c r="K289" s="305"/>
      <c r="L289" s="305"/>
    </row>
    <row r="290" spans="1:12" x14ac:dyDescent="0.2">
      <c r="A290" s="305"/>
      <c r="B290" s="305"/>
      <c r="C290" s="1"/>
      <c r="D290" s="1"/>
      <c r="E290" s="1"/>
      <c r="F290" s="1"/>
      <c r="G290" s="1"/>
      <c r="H290" s="14"/>
      <c r="I290" s="1"/>
      <c r="J290" s="172"/>
      <c r="K290" s="305"/>
      <c r="L290" s="305"/>
    </row>
    <row r="291" spans="1:12" x14ac:dyDescent="0.2">
      <c r="A291" s="305"/>
      <c r="B291" s="305"/>
      <c r="C291" s="1"/>
      <c r="D291" s="1"/>
      <c r="E291" s="1"/>
      <c r="F291" s="1"/>
      <c r="G291" s="1"/>
      <c r="H291" s="14"/>
      <c r="I291" s="1"/>
      <c r="J291" s="172"/>
      <c r="K291" s="305"/>
      <c r="L291" s="305"/>
    </row>
    <row r="292" spans="1:12" x14ac:dyDescent="0.2">
      <c r="A292" s="305"/>
      <c r="B292" s="305"/>
      <c r="C292" s="1"/>
      <c r="D292" s="1"/>
      <c r="E292" s="1"/>
      <c r="F292" s="1"/>
      <c r="G292" s="1"/>
      <c r="H292" s="14"/>
      <c r="I292" s="1"/>
      <c r="J292" s="172"/>
      <c r="K292" s="305"/>
      <c r="L292" s="305"/>
    </row>
    <row r="293" spans="1:12" x14ac:dyDescent="0.2">
      <c r="A293" s="305"/>
      <c r="B293" s="305"/>
      <c r="C293" s="1"/>
      <c r="D293" s="1"/>
      <c r="E293" s="1"/>
      <c r="F293" s="1"/>
      <c r="G293" s="1"/>
      <c r="H293" s="14"/>
      <c r="I293" s="1"/>
      <c r="J293" s="172"/>
      <c r="K293" s="305"/>
      <c r="L293" s="305"/>
    </row>
    <row r="294" spans="1:12" x14ac:dyDescent="0.2">
      <c r="A294" s="305"/>
      <c r="B294" s="305"/>
      <c r="C294" s="1"/>
      <c r="D294" s="1"/>
      <c r="E294" s="1"/>
      <c r="F294" s="1"/>
      <c r="G294" s="1"/>
      <c r="H294" s="14"/>
      <c r="I294" s="1"/>
      <c r="J294" s="172"/>
      <c r="K294" s="305"/>
      <c r="L294" s="305"/>
    </row>
    <row r="295" spans="1:12" x14ac:dyDescent="0.2">
      <c r="A295" s="305"/>
      <c r="B295" s="305"/>
      <c r="C295" s="1"/>
      <c r="D295" s="1"/>
      <c r="E295" s="1"/>
      <c r="F295" s="1"/>
      <c r="G295" s="1"/>
      <c r="H295" s="14"/>
      <c r="I295" s="1"/>
      <c r="J295" s="172"/>
      <c r="K295" s="305"/>
      <c r="L295" s="305"/>
    </row>
    <row r="296" spans="1:12" x14ac:dyDescent="0.2">
      <c r="A296" s="305"/>
      <c r="B296" s="305"/>
      <c r="C296" s="1"/>
      <c r="D296" s="1"/>
      <c r="E296" s="1"/>
      <c r="F296" s="1"/>
      <c r="G296" s="1"/>
      <c r="H296" s="14"/>
      <c r="I296" s="1"/>
      <c r="J296" s="172"/>
      <c r="K296" s="305"/>
      <c r="L296" s="305"/>
    </row>
    <row r="297" spans="1:12" x14ac:dyDescent="0.2">
      <c r="A297" s="305"/>
      <c r="B297" s="305"/>
      <c r="C297" s="1"/>
      <c r="D297" s="1"/>
      <c r="E297" s="1"/>
      <c r="F297" s="1"/>
      <c r="G297" s="1"/>
      <c r="H297" s="14"/>
      <c r="I297" s="1"/>
      <c r="J297" s="172"/>
      <c r="K297" s="305"/>
      <c r="L297" s="305"/>
    </row>
    <row r="298" spans="1:12" x14ac:dyDescent="0.2">
      <c r="A298" s="305"/>
      <c r="B298" s="305"/>
      <c r="C298" s="1"/>
      <c r="D298" s="1"/>
      <c r="E298" s="1"/>
      <c r="F298" s="1"/>
      <c r="G298" s="1"/>
      <c r="H298" s="14"/>
      <c r="I298" s="1"/>
      <c r="J298" s="172"/>
      <c r="K298" s="305"/>
      <c r="L298" s="305"/>
    </row>
    <row r="299" spans="1:12" x14ac:dyDescent="0.2">
      <c r="A299" s="305"/>
      <c r="B299" s="305"/>
      <c r="C299" s="1"/>
      <c r="D299" s="1"/>
      <c r="E299" s="1"/>
      <c r="F299" s="1"/>
      <c r="G299" s="1"/>
      <c r="H299" s="14"/>
      <c r="I299" s="1"/>
      <c r="J299" s="172"/>
      <c r="K299" s="305"/>
      <c r="L299" s="305"/>
    </row>
    <row r="300" spans="1:12" x14ac:dyDescent="0.2">
      <c r="A300" s="305"/>
      <c r="B300" s="305"/>
      <c r="C300" s="1"/>
      <c r="D300" s="1"/>
      <c r="E300" s="1"/>
      <c r="F300" s="1"/>
      <c r="G300" s="1"/>
      <c r="H300" s="14"/>
      <c r="I300" s="1"/>
      <c r="J300" s="172"/>
      <c r="K300" s="305"/>
      <c r="L300" s="305"/>
    </row>
    <row r="301" spans="1:12" x14ac:dyDescent="0.2">
      <c r="A301" s="305"/>
      <c r="B301" s="305"/>
      <c r="C301" s="1"/>
      <c r="D301" s="1"/>
      <c r="E301" s="1"/>
      <c r="F301" s="1"/>
      <c r="G301" s="1"/>
      <c r="H301" s="14"/>
      <c r="I301" s="1"/>
      <c r="J301" s="172"/>
      <c r="K301" s="305"/>
      <c r="L301" s="305"/>
    </row>
    <row r="302" spans="1:12" x14ac:dyDescent="0.2">
      <c r="A302" s="305"/>
      <c r="B302" s="305"/>
      <c r="C302" s="1"/>
      <c r="D302" s="1"/>
      <c r="E302" s="1"/>
      <c r="F302" s="1"/>
      <c r="G302" s="1"/>
      <c r="H302" s="14"/>
      <c r="I302" s="1"/>
      <c r="J302" s="172"/>
      <c r="K302" s="305"/>
      <c r="L302" s="305"/>
    </row>
    <row r="303" spans="1:12" x14ac:dyDescent="0.2">
      <c r="A303" s="305"/>
      <c r="B303" s="305"/>
      <c r="C303" s="1"/>
      <c r="D303" s="1"/>
      <c r="E303" s="1"/>
      <c r="F303" s="1"/>
      <c r="G303" s="1"/>
      <c r="H303" s="14"/>
      <c r="I303" s="1"/>
      <c r="J303" s="172"/>
      <c r="K303" s="305"/>
      <c r="L303" s="305"/>
    </row>
    <row r="304" spans="1:12" x14ac:dyDescent="0.2">
      <c r="A304" s="305"/>
      <c r="B304" s="305"/>
      <c r="C304" s="1"/>
      <c r="D304" s="1"/>
      <c r="E304" s="1"/>
      <c r="F304" s="1"/>
      <c r="G304" s="1"/>
      <c r="H304" s="14"/>
      <c r="I304" s="1"/>
      <c r="J304" s="172"/>
      <c r="K304" s="305"/>
      <c r="L304" s="305"/>
    </row>
    <row r="305" spans="1:12" x14ac:dyDescent="0.2">
      <c r="A305" s="305"/>
      <c r="B305" s="305"/>
      <c r="C305" s="1"/>
      <c r="D305" s="1"/>
      <c r="E305" s="1"/>
      <c r="F305" s="1"/>
      <c r="G305" s="1"/>
      <c r="H305" s="14"/>
      <c r="I305" s="1"/>
      <c r="J305" s="172"/>
      <c r="K305" s="305"/>
      <c r="L305" s="305"/>
    </row>
    <row r="306" spans="1:12" x14ac:dyDescent="0.2">
      <c r="A306" s="305"/>
      <c r="B306" s="305"/>
      <c r="C306" s="1"/>
      <c r="D306" s="1"/>
      <c r="E306" s="1"/>
      <c r="F306" s="1"/>
      <c r="G306" s="1"/>
      <c r="H306" s="14"/>
      <c r="I306" s="1"/>
      <c r="J306" s="172"/>
      <c r="K306" s="305"/>
      <c r="L306" s="305"/>
    </row>
    <row r="307" spans="1:12" x14ac:dyDescent="0.2">
      <c r="A307" s="305"/>
      <c r="B307" s="305"/>
      <c r="C307" s="1"/>
      <c r="D307" s="1"/>
      <c r="E307" s="1"/>
      <c r="F307" s="1"/>
      <c r="G307" s="1"/>
      <c r="H307" s="14"/>
      <c r="I307" s="1"/>
      <c r="J307" s="172"/>
      <c r="K307" s="305"/>
      <c r="L307" s="305"/>
    </row>
    <row r="308" spans="1:12" x14ac:dyDescent="0.2">
      <c r="A308" s="305"/>
      <c r="B308" s="305"/>
      <c r="C308" s="1"/>
      <c r="D308" s="1"/>
      <c r="E308" s="1"/>
      <c r="F308" s="1"/>
      <c r="G308" s="1"/>
      <c r="H308" s="14"/>
      <c r="I308" s="1"/>
      <c r="J308" s="172"/>
      <c r="K308" s="305"/>
      <c r="L308" s="305"/>
    </row>
    <row r="309" spans="1:12" x14ac:dyDescent="0.2">
      <c r="A309" s="305"/>
      <c r="B309" s="305"/>
      <c r="C309" s="1"/>
      <c r="D309" s="1"/>
      <c r="E309" s="1"/>
      <c r="F309" s="1"/>
      <c r="G309" s="1"/>
      <c r="H309" s="14"/>
      <c r="I309" s="1"/>
      <c r="J309" s="172"/>
      <c r="K309" s="305"/>
      <c r="L309" s="305"/>
    </row>
    <row r="310" spans="1:12" x14ac:dyDescent="0.2">
      <c r="A310" s="305"/>
      <c r="B310" s="305"/>
      <c r="C310" s="1"/>
      <c r="D310" s="1"/>
      <c r="E310" s="1"/>
      <c r="F310" s="1"/>
      <c r="G310" s="1"/>
      <c r="H310" s="14"/>
      <c r="I310" s="1"/>
      <c r="J310" s="172"/>
      <c r="K310" s="305"/>
      <c r="L310" s="305"/>
    </row>
    <row r="311" spans="1:12" x14ac:dyDescent="0.2">
      <c r="A311" s="305"/>
      <c r="B311" s="305"/>
      <c r="C311" s="1"/>
      <c r="D311" s="1"/>
      <c r="E311" s="1"/>
      <c r="F311" s="1"/>
      <c r="G311" s="1"/>
      <c r="H311" s="14"/>
      <c r="I311" s="1"/>
      <c r="J311" s="172"/>
      <c r="K311" s="305"/>
      <c r="L311" s="305"/>
    </row>
    <row r="312" spans="1:12" x14ac:dyDescent="0.2">
      <c r="A312" s="305"/>
      <c r="B312" s="305"/>
      <c r="C312" s="1"/>
      <c r="D312" s="1"/>
      <c r="E312" s="1"/>
      <c r="F312" s="1"/>
      <c r="G312" s="1"/>
      <c r="H312" s="14"/>
      <c r="I312" s="1"/>
      <c r="J312" s="172"/>
      <c r="K312" s="305"/>
      <c r="L312" s="305"/>
    </row>
    <row r="313" spans="1:12" x14ac:dyDescent="0.2">
      <c r="A313" s="305"/>
      <c r="B313" s="305"/>
      <c r="C313" s="1"/>
      <c r="D313" s="1"/>
      <c r="E313" s="1"/>
      <c r="F313" s="1"/>
      <c r="G313" s="1"/>
      <c r="H313" s="14"/>
      <c r="I313" s="1"/>
      <c r="J313" s="172"/>
      <c r="K313" s="305"/>
      <c r="L313" s="305"/>
    </row>
    <row r="314" spans="1:12" x14ac:dyDescent="0.2">
      <c r="A314" s="305"/>
      <c r="B314" s="305"/>
      <c r="C314" s="1"/>
      <c r="D314" s="1"/>
      <c r="E314" s="1"/>
      <c r="F314" s="1"/>
      <c r="G314" s="1"/>
      <c r="H314" s="14"/>
      <c r="I314" s="1"/>
      <c r="J314" s="172"/>
      <c r="K314" s="305"/>
      <c r="L314" s="305"/>
    </row>
    <row r="315" spans="1:12" x14ac:dyDescent="0.2">
      <c r="A315" s="305"/>
      <c r="B315" s="305"/>
      <c r="C315" s="1"/>
      <c r="D315" s="1"/>
      <c r="E315" s="1"/>
      <c r="F315" s="1"/>
      <c r="G315" s="1"/>
      <c r="H315" s="14"/>
      <c r="I315" s="1"/>
      <c r="J315" s="172"/>
      <c r="K315" s="305"/>
      <c r="L315" s="305"/>
    </row>
    <row r="316" spans="1:12" x14ac:dyDescent="0.2">
      <c r="A316" s="305"/>
      <c r="B316" s="305"/>
      <c r="C316" s="1"/>
      <c r="D316" s="1"/>
      <c r="E316" s="1"/>
      <c r="F316" s="1"/>
      <c r="G316" s="1"/>
      <c r="H316" s="14"/>
      <c r="I316" s="1"/>
      <c r="J316" s="172"/>
      <c r="K316" s="305"/>
      <c r="L316" s="305"/>
    </row>
    <row r="317" spans="1:12" x14ac:dyDescent="0.2">
      <c r="A317" s="305"/>
      <c r="B317" s="305"/>
      <c r="C317" s="1"/>
      <c r="D317" s="1"/>
      <c r="E317" s="1"/>
      <c r="F317" s="1"/>
      <c r="G317" s="1"/>
      <c r="H317" s="14"/>
      <c r="I317" s="1"/>
      <c r="J317" s="172"/>
      <c r="K317" s="305"/>
      <c r="L317" s="305"/>
    </row>
    <row r="318" spans="1:12" x14ac:dyDescent="0.2">
      <c r="A318" s="305"/>
      <c r="B318" s="305"/>
      <c r="C318" s="1"/>
      <c r="D318" s="1"/>
      <c r="E318" s="1"/>
      <c r="F318" s="1"/>
      <c r="G318" s="1"/>
      <c r="H318" s="14"/>
      <c r="I318" s="1"/>
      <c r="J318" s="172"/>
      <c r="K318" s="305"/>
      <c r="L318" s="305"/>
    </row>
    <row r="319" spans="1:12" x14ac:dyDescent="0.2">
      <c r="A319" s="305"/>
      <c r="B319" s="305"/>
      <c r="C319" s="1"/>
      <c r="D319" s="1"/>
      <c r="E319" s="1"/>
      <c r="F319" s="1"/>
      <c r="G319" s="1"/>
      <c r="H319" s="14"/>
      <c r="I319" s="1"/>
      <c r="J319" s="172"/>
      <c r="K319" s="305"/>
      <c r="L319" s="305"/>
    </row>
    <row r="320" spans="1:12" x14ac:dyDescent="0.2">
      <c r="A320" s="305"/>
      <c r="B320" s="305"/>
      <c r="C320" s="1"/>
      <c r="D320" s="1"/>
      <c r="E320" s="1"/>
      <c r="F320" s="1"/>
      <c r="G320" s="1"/>
      <c r="H320" s="14"/>
      <c r="I320" s="1"/>
      <c r="J320" s="172"/>
      <c r="K320" s="305"/>
      <c r="L320" s="305"/>
    </row>
    <row r="321" spans="1:12" x14ac:dyDescent="0.2">
      <c r="A321" s="305"/>
      <c r="B321" s="305"/>
      <c r="C321" s="1"/>
      <c r="D321" s="1"/>
      <c r="E321" s="1"/>
      <c r="F321" s="1"/>
      <c r="G321" s="1"/>
      <c r="H321" s="14"/>
      <c r="I321" s="1"/>
      <c r="J321" s="172"/>
      <c r="K321" s="305"/>
      <c r="L321" s="305"/>
    </row>
    <row r="322" spans="1:12" x14ac:dyDescent="0.2">
      <c r="A322" s="305"/>
      <c r="B322" s="305"/>
      <c r="C322" s="1"/>
      <c r="D322" s="1"/>
      <c r="E322" s="1"/>
      <c r="F322" s="1"/>
      <c r="G322" s="1"/>
      <c r="H322" s="14"/>
      <c r="I322" s="1"/>
      <c r="J322" s="172"/>
      <c r="K322" s="305"/>
      <c r="L322" s="305"/>
    </row>
    <row r="323" spans="1:12" x14ac:dyDescent="0.2">
      <c r="A323" s="305"/>
      <c r="B323" s="305"/>
      <c r="C323" s="1"/>
      <c r="D323" s="1"/>
      <c r="E323" s="1"/>
      <c r="F323" s="1"/>
      <c r="G323" s="1"/>
      <c r="H323" s="14"/>
      <c r="I323" s="1"/>
      <c r="J323" s="172"/>
      <c r="K323" s="305"/>
      <c r="L323" s="305"/>
    </row>
    <row r="324" spans="1:12" x14ac:dyDescent="0.2">
      <c r="A324" s="305"/>
      <c r="B324" s="305"/>
      <c r="C324" s="1"/>
      <c r="D324" s="1"/>
      <c r="E324" s="1"/>
      <c r="F324" s="1"/>
      <c r="G324" s="1"/>
      <c r="H324" s="14"/>
      <c r="I324" s="1"/>
      <c r="J324" s="172"/>
      <c r="K324" s="305"/>
      <c r="L324" s="305"/>
    </row>
    <row r="325" spans="1:12" x14ac:dyDescent="0.2">
      <c r="A325" s="305"/>
      <c r="B325" s="305"/>
      <c r="C325" s="1"/>
      <c r="D325" s="1"/>
      <c r="E325" s="1"/>
      <c r="F325" s="1"/>
      <c r="G325" s="1"/>
      <c r="H325" s="14"/>
      <c r="I325" s="1"/>
      <c r="J325" s="172"/>
      <c r="K325" s="305"/>
      <c r="L325" s="305"/>
    </row>
    <row r="326" spans="1:12" x14ac:dyDescent="0.2">
      <c r="A326" s="305"/>
      <c r="B326" s="305"/>
      <c r="C326" s="1"/>
      <c r="D326" s="1"/>
      <c r="E326" s="1"/>
      <c r="F326" s="1"/>
      <c r="G326" s="1"/>
      <c r="H326" s="14"/>
      <c r="I326" s="1"/>
      <c r="J326" s="172"/>
      <c r="K326" s="305"/>
      <c r="L326" s="305"/>
    </row>
    <row r="327" spans="1:12" x14ac:dyDescent="0.2">
      <c r="A327" s="305"/>
      <c r="B327" s="305"/>
      <c r="C327" s="1"/>
      <c r="D327" s="1"/>
      <c r="E327" s="1"/>
      <c r="F327" s="1"/>
      <c r="G327" s="1"/>
      <c r="H327" s="14"/>
      <c r="I327" s="1"/>
      <c r="J327" s="172"/>
      <c r="K327" s="305"/>
      <c r="L327" s="305"/>
    </row>
    <row r="328" spans="1:12" x14ac:dyDescent="0.2">
      <c r="A328" s="305"/>
      <c r="B328" s="305"/>
      <c r="C328" s="1"/>
      <c r="D328" s="1"/>
      <c r="E328" s="1"/>
      <c r="F328" s="1"/>
      <c r="G328" s="1"/>
      <c r="H328" s="14"/>
      <c r="I328" s="1"/>
      <c r="J328" s="172"/>
      <c r="K328" s="305"/>
      <c r="L328" s="305"/>
    </row>
    <row r="329" spans="1:12" x14ac:dyDescent="0.2">
      <c r="A329" s="305"/>
      <c r="B329" s="305"/>
      <c r="C329" s="1"/>
      <c r="D329" s="1"/>
      <c r="E329" s="1"/>
      <c r="F329" s="1"/>
      <c r="G329" s="1"/>
      <c r="H329" s="14"/>
      <c r="I329" s="1"/>
      <c r="J329" s="172"/>
      <c r="K329" s="305"/>
      <c r="L329" s="305"/>
    </row>
    <row r="330" spans="1:12" x14ac:dyDescent="0.2">
      <c r="A330" s="305"/>
      <c r="B330" s="305"/>
      <c r="C330" s="1"/>
      <c r="D330" s="1"/>
      <c r="E330" s="1"/>
      <c r="F330" s="1"/>
      <c r="G330" s="1"/>
      <c r="H330" s="14"/>
      <c r="I330" s="1"/>
      <c r="J330" s="172"/>
      <c r="K330" s="305"/>
      <c r="L330" s="305"/>
    </row>
    <row r="331" spans="1:12" x14ac:dyDescent="0.2">
      <c r="A331" s="305"/>
      <c r="B331" s="305"/>
      <c r="C331" s="1"/>
      <c r="D331" s="1"/>
      <c r="E331" s="1"/>
      <c r="F331" s="1"/>
      <c r="G331" s="1"/>
      <c r="H331" s="14"/>
      <c r="I331" s="1"/>
      <c r="J331" s="172"/>
      <c r="K331" s="305"/>
      <c r="L331" s="305"/>
    </row>
    <row r="332" spans="1:12" x14ac:dyDescent="0.2">
      <c r="A332" s="305"/>
      <c r="B332" s="305"/>
      <c r="C332" s="1"/>
      <c r="D332" s="1"/>
      <c r="E332" s="1"/>
      <c r="F332" s="1"/>
      <c r="G332" s="1"/>
      <c r="H332" s="14"/>
      <c r="I332" s="1"/>
      <c r="J332" s="172"/>
      <c r="K332" s="305"/>
      <c r="L332" s="305"/>
    </row>
    <row r="333" spans="1:12" x14ac:dyDescent="0.2">
      <c r="A333" s="305"/>
      <c r="B333" s="305"/>
      <c r="C333" s="1"/>
      <c r="D333" s="1"/>
      <c r="E333" s="1"/>
      <c r="F333" s="1"/>
      <c r="G333" s="1"/>
      <c r="H333" s="14"/>
      <c r="I333" s="1"/>
      <c r="J333" s="172"/>
      <c r="K333" s="305"/>
      <c r="L333" s="305"/>
    </row>
    <row r="334" spans="1:12" x14ac:dyDescent="0.2">
      <c r="A334" s="305"/>
      <c r="B334" s="305"/>
      <c r="C334" s="1"/>
      <c r="D334" s="1"/>
      <c r="E334" s="1"/>
      <c r="F334" s="1"/>
      <c r="G334" s="1"/>
      <c r="H334" s="14"/>
      <c r="I334" s="1"/>
      <c r="J334" s="172"/>
      <c r="K334" s="305"/>
      <c r="L334" s="305"/>
    </row>
    <row r="335" spans="1:12" x14ac:dyDescent="0.2">
      <c r="A335" s="305"/>
      <c r="B335" s="305"/>
      <c r="C335" s="1"/>
      <c r="D335" s="1"/>
      <c r="E335" s="1"/>
      <c r="F335" s="1"/>
      <c r="G335" s="1"/>
      <c r="H335" s="14"/>
      <c r="I335" s="1"/>
      <c r="J335" s="172"/>
      <c r="K335" s="305"/>
      <c r="L335" s="305"/>
    </row>
    <row r="336" spans="1:12" x14ac:dyDescent="0.2">
      <c r="A336" s="305"/>
      <c r="B336" s="305"/>
      <c r="C336" s="1"/>
      <c r="D336" s="1"/>
      <c r="E336" s="1"/>
      <c r="F336" s="1"/>
      <c r="G336" s="1"/>
      <c r="H336" s="14"/>
      <c r="I336" s="1"/>
      <c r="J336" s="172"/>
      <c r="K336" s="305"/>
      <c r="L336" s="305"/>
    </row>
    <row r="337" spans="1:12" x14ac:dyDescent="0.2">
      <c r="A337" s="305"/>
      <c r="B337" s="305"/>
      <c r="C337" s="1"/>
      <c r="D337" s="1"/>
      <c r="E337" s="1"/>
      <c r="F337" s="1"/>
      <c r="G337" s="1"/>
      <c r="H337" s="14"/>
      <c r="I337" s="1"/>
      <c r="J337" s="172"/>
      <c r="K337" s="305"/>
      <c r="L337" s="305"/>
    </row>
    <row r="338" spans="1:12" x14ac:dyDescent="0.2">
      <c r="A338" s="305"/>
      <c r="B338" s="305"/>
      <c r="C338" s="1"/>
      <c r="D338" s="1"/>
      <c r="E338" s="1"/>
      <c r="F338" s="1"/>
      <c r="G338" s="1"/>
      <c r="H338" s="14"/>
      <c r="I338" s="1"/>
      <c r="J338" s="172"/>
      <c r="K338" s="305"/>
      <c r="L338" s="305"/>
    </row>
    <row r="339" spans="1:12" x14ac:dyDescent="0.2">
      <c r="A339" s="305"/>
      <c r="B339" s="305"/>
      <c r="C339" s="1"/>
      <c r="D339" s="1"/>
      <c r="E339" s="1"/>
      <c r="F339" s="1"/>
      <c r="G339" s="1"/>
      <c r="H339" s="14"/>
      <c r="I339" s="1"/>
      <c r="J339" s="172"/>
      <c r="K339" s="305"/>
      <c r="L339" s="305"/>
    </row>
    <row r="340" spans="1:12" x14ac:dyDescent="0.2">
      <c r="A340" s="305"/>
      <c r="B340" s="305"/>
      <c r="C340" s="1"/>
      <c r="D340" s="1"/>
      <c r="E340" s="1"/>
      <c r="F340" s="1"/>
      <c r="G340" s="1"/>
      <c r="H340" s="14"/>
      <c r="I340" s="1"/>
      <c r="J340" s="172"/>
      <c r="K340" s="305"/>
      <c r="L340" s="305"/>
    </row>
    <row r="341" spans="1:12" x14ac:dyDescent="0.2">
      <c r="A341" s="305"/>
      <c r="B341" s="305"/>
      <c r="C341" s="1"/>
      <c r="D341" s="1"/>
      <c r="E341" s="1"/>
      <c r="F341" s="1"/>
      <c r="G341" s="1"/>
      <c r="H341" s="14"/>
      <c r="I341" s="1"/>
      <c r="J341" s="172"/>
      <c r="K341" s="305"/>
      <c r="L341" s="305"/>
    </row>
    <row r="342" spans="1:12" x14ac:dyDescent="0.2">
      <c r="A342" s="305"/>
      <c r="B342" s="305"/>
      <c r="C342" s="1"/>
      <c r="D342" s="1"/>
      <c r="E342" s="1"/>
      <c r="F342" s="1"/>
      <c r="G342" s="1"/>
      <c r="H342" s="14"/>
      <c r="I342" s="1"/>
      <c r="J342" s="172"/>
      <c r="K342" s="305"/>
      <c r="L342" s="305"/>
    </row>
    <row r="343" spans="1:12" x14ac:dyDescent="0.2">
      <c r="A343" s="305"/>
      <c r="B343" s="305"/>
      <c r="C343" s="1"/>
      <c r="D343" s="1"/>
      <c r="E343" s="1"/>
      <c r="F343" s="1"/>
      <c r="G343" s="1"/>
      <c r="H343" s="14"/>
      <c r="I343" s="1"/>
      <c r="J343" s="172"/>
      <c r="K343" s="305"/>
      <c r="L343" s="305"/>
    </row>
    <row r="344" spans="1:12" x14ac:dyDescent="0.2">
      <c r="A344" s="305"/>
      <c r="B344" s="305"/>
      <c r="C344" s="1"/>
      <c r="D344" s="1"/>
      <c r="E344" s="1"/>
      <c r="F344" s="1"/>
      <c r="G344" s="1"/>
      <c r="H344" s="14"/>
      <c r="I344" s="1"/>
      <c r="J344" s="172"/>
      <c r="K344" s="305"/>
      <c r="L344" s="305"/>
    </row>
    <row r="345" spans="1:12" x14ac:dyDescent="0.2">
      <c r="A345" s="305"/>
      <c r="B345" s="305"/>
      <c r="C345" s="1"/>
      <c r="D345" s="1"/>
      <c r="E345" s="1"/>
      <c r="F345" s="1"/>
      <c r="G345" s="1"/>
      <c r="H345" s="14"/>
      <c r="I345" s="1"/>
      <c r="J345" s="172"/>
      <c r="K345" s="305"/>
      <c r="L345" s="305"/>
    </row>
    <row r="346" spans="1:12" x14ac:dyDescent="0.2">
      <c r="A346" s="305"/>
      <c r="B346" s="305"/>
      <c r="C346" s="1"/>
      <c r="D346" s="1"/>
      <c r="E346" s="1"/>
      <c r="F346" s="1"/>
      <c r="G346" s="1"/>
      <c r="H346" s="14"/>
      <c r="I346" s="1"/>
      <c r="J346" s="172"/>
      <c r="K346" s="305"/>
      <c r="L346" s="305"/>
    </row>
    <row r="347" spans="1:12" x14ac:dyDescent="0.2">
      <c r="A347" s="305"/>
      <c r="B347" s="305"/>
      <c r="C347" s="1"/>
      <c r="D347" s="1"/>
      <c r="E347" s="1"/>
      <c r="F347" s="1"/>
      <c r="G347" s="1"/>
      <c r="H347" s="14"/>
      <c r="I347" s="1"/>
      <c r="J347" s="172"/>
      <c r="K347" s="305"/>
      <c r="L347" s="305"/>
    </row>
    <row r="348" spans="1:12" x14ac:dyDescent="0.2">
      <c r="A348" s="305"/>
      <c r="B348" s="305"/>
      <c r="C348" s="1"/>
      <c r="D348" s="1"/>
      <c r="E348" s="1"/>
      <c r="F348" s="1"/>
      <c r="G348" s="1"/>
      <c r="H348" s="14"/>
      <c r="I348" s="1"/>
      <c r="J348" s="172"/>
      <c r="K348" s="305"/>
      <c r="L348" s="305"/>
    </row>
    <row r="349" spans="1:12" x14ac:dyDescent="0.2">
      <c r="A349" s="305"/>
      <c r="B349" s="305"/>
      <c r="C349" s="1"/>
      <c r="D349" s="1"/>
      <c r="E349" s="1"/>
      <c r="F349" s="1"/>
      <c r="G349" s="1"/>
      <c r="H349" s="14"/>
      <c r="I349" s="1"/>
      <c r="J349" s="172"/>
      <c r="K349" s="305"/>
      <c r="L349" s="305"/>
    </row>
    <row r="350" spans="1:12" x14ac:dyDescent="0.2">
      <c r="A350" s="305"/>
      <c r="B350" s="305"/>
      <c r="C350" s="1"/>
      <c r="D350" s="1"/>
      <c r="E350" s="1"/>
      <c r="F350" s="1"/>
      <c r="G350" s="1"/>
      <c r="H350" s="14"/>
      <c r="I350" s="1"/>
      <c r="J350" s="172"/>
      <c r="K350" s="305"/>
      <c r="L350" s="305"/>
    </row>
    <row r="351" spans="1:12" x14ac:dyDescent="0.2">
      <c r="A351" s="305"/>
      <c r="B351" s="305"/>
      <c r="C351" s="1"/>
      <c r="D351" s="1"/>
      <c r="E351" s="1"/>
      <c r="F351" s="1"/>
      <c r="G351" s="1"/>
      <c r="H351" s="14"/>
      <c r="I351" s="1"/>
      <c r="J351" s="172"/>
      <c r="K351" s="305"/>
      <c r="L351" s="305"/>
    </row>
    <row r="352" spans="1:12" x14ac:dyDescent="0.2">
      <c r="A352" s="305"/>
      <c r="B352" s="305"/>
      <c r="C352" s="1"/>
      <c r="D352" s="1"/>
      <c r="E352" s="1"/>
      <c r="F352" s="1"/>
      <c r="G352" s="1"/>
      <c r="H352" s="14"/>
      <c r="I352" s="1"/>
      <c r="J352" s="172"/>
      <c r="K352" s="305"/>
      <c r="L352" s="305"/>
    </row>
    <row r="353" spans="1:12" x14ac:dyDescent="0.2">
      <c r="A353" s="305"/>
      <c r="B353" s="305"/>
      <c r="C353" s="1"/>
      <c r="D353" s="1"/>
      <c r="E353" s="1"/>
      <c r="F353" s="1"/>
      <c r="G353" s="1"/>
      <c r="H353" s="14"/>
      <c r="I353" s="1"/>
      <c r="J353" s="172"/>
      <c r="K353" s="305"/>
      <c r="L353" s="305"/>
    </row>
    <row r="354" spans="1:12" x14ac:dyDescent="0.2">
      <c r="A354" s="305"/>
      <c r="B354" s="305"/>
      <c r="C354" s="1"/>
      <c r="D354" s="1"/>
      <c r="E354" s="1"/>
      <c r="F354" s="1"/>
      <c r="G354" s="1"/>
      <c r="H354" s="14"/>
      <c r="I354" s="1"/>
      <c r="J354" s="172"/>
      <c r="K354" s="305"/>
      <c r="L354" s="305"/>
    </row>
    <row r="355" spans="1:12" x14ac:dyDescent="0.2">
      <c r="A355" s="305"/>
      <c r="B355" s="305"/>
      <c r="C355" s="1"/>
      <c r="D355" s="1"/>
      <c r="E355" s="1"/>
      <c r="F355" s="1"/>
      <c r="G355" s="1"/>
      <c r="H355" s="14"/>
      <c r="I355" s="1"/>
      <c r="J355" s="172"/>
      <c r="K355" s="305"/>
      <c r="L355" s="305"/>
    </row>
    <row r="356" spans="1:12" x14ac:dyDescent="0.2">
      <c r="A356" s="305"/>
      <c r="B356" s="305"/>
      <c r="C356" s="1"/>
      <c r="D356" s="1"/>
      <c r="E356" s="1"/>
      <c r="F356" s="1"/>
      <c r="G356" s="1"/>
      <c r="H356" s="14"/>
      <c r="I356" s="1"/>
      <c r="J356" s="172"/>
      <c r="K356" s="305"/>
      <c r="L356" s="305"/>
    </row>
    <row r="357" spans="1:12" x14ac:dyDescent="0.2">
      <c r="A357" s="305"/>
      <c r="B357" s="305"/>
      <c r="C357" s="1"/>
      <c r="D357" s="1"/>
      <c r="E357" s="1"/>
      <c r="F357" s="1"/>
      <c r="G357" s="1"/>
      <c r="H357" s="14"/>
      <c r="I357" s="1"/>
      <c r="J357" s="172"/>
      <c r="K357" s="305"/>
      <c r="L357" s="305"/>
    </row>
    <row r="358" spans="1:12" x14ac:dyDescent="0.2">
      <c r="A358" s="305"/>
      <c r="B358" s="305"/>
      <c r="C358" s="1"/>
      <c r="D358" s="1"/>
      <c r="E358" s="1"/>
      <c r="F358" s="1"/>
      <c r="G358" s="1"/>
      <c r="H358" s="14"/>
      <c r="I358" s="1"/>
      <c r="J358" s="172"/>
      <c r="K358" s="305"/>
      <c r="L358" s="305"/>
    </row>
    <row r="359" spans="1:12" x14ac:dyDescent="0.2">
      <c r="A359" s="305"/>
      <c r="B359" s="305"/>
      <c r="C359" s="1"/>
      <c r="D359" s="1"/>
      <c r="E359" s="1"/>
      <c r="F359" s="1"/>
      <c r="G359" s="1"/>
      <c r="H359" s="14"/>
      <c r="I359" s="1"/>
      <c r="J359" s="172"/>
      <c r="K359" s="305"/>
      <c r="L359" s="305"/>
    </row>
    <row r="360" spans="1:12" x14ac:dyDescent="0.2">
      <c r="A360" s="305"/>
      <c r="B360" s="305"/>
      <c r="C360" s="1"/>
      <c r="D360" s="1"/>
      <c r="E360" s="1"/>
      <c r="F360" s="1"/>
      <c r="G360" s="1"/>
      <c r="H360" s="14"/>
      <c r="I360" s="1"/>
      <c r="J360" s="172"/>
      <c r="K360" s="305"/>
      <c r="L360" s="305"/>
    </row>
    <row r="361" spans="1:12" x14ac:dyDescent="0.2">
      <c r="A361" s="305"/>
      <c r="B361" s="305"/>
      <c r="C361" s="1"/>
      <c r="D361" s="1"/>
      <c r="E361" s="1"/>
      <c r="F361" s="1"/>
      <c r="G361" s="1"/>
      <c r="H361" s="14"/>
      <c r="I361" s="1"/>
      <c r="J361" s="172"/>
      <c r="K361" s="305"/>
      <c r="L361" s="305"/>
    </row>
    <row r="362" spans="1:12" x14ac:dyDescent="0.2">
      <c r="A362" s="305"/>
      <c r="B362" s="305"/>
      <c r="C362" s="1"/>
      <c r="D362" s="1"/>
      <c r="E362" s="1"/>
      <c r="F362" s="1"/>
      <c r="G362" s="1"/>
      <c r="H362" s="14"/>
      <c r="I362" s="1"/>
      <c r="J362" s="172"/>
      <c r="K362" s="305"/>
      <c r="L362" s="305"/>
    </row>
    <row r="363" spans="1:12" x14ac:dyDescent="0.2">
      <c r="A363" s="305"/>
      <c r="B363" s="305"/>
      <c r="C363" s="1"/>
      <c r="D363" s="1"/>
      <c r="E363" s="1"/>
      <c r="F363" s="1"/>
      <c r="G363" s="1"/>
      <c r="H363" s="14"/>
      <c r="I363" s="1"/>
      <c r="J363" s="172"/>
      <c r="K363" s="305"/>
      <c r="L363" s="305"/>
    </row>
    <row r="364" spans="1:12" x14ac:dyDescent="0.2">
      <c r="A364" s="305"/>
      <c r="B364" s="305"/>
      <c r="C364" s="1"/>
      <c r="D364" s="1"/>
      <c r="E364" s="1"/>
      <c r="F364" s="1"/>
      <c r="G364" s="1"/>
      <c r="H364" s="14"/>
      <c r="I364" s="1"/>
      <c r="J364" s="172"/>
      <c r="K364" s="305"/>
      <c r="L364" s="305"/>
    </row>
    <row r="365" spans="1:12" x14ac:dyDescent="0.2">
      <c r="A365" s="305"/>
      <c r="B365" s="305"/>
      <c r="C365" s="1"/>
      <c r="D365" s="1"/>
      <c r="E365" s="1"/>
      <c r="F365" s="1"/>
      <c r="G365" s="1"/>
      <c r="H365" s="14"/>
      <c r="I365" s="1"/>
      <c r="J365" s="172"/>
      <c r="K365" s="305"/>
      <c r="L365" s="305"/>
    </row>
    <row r="366" spans="1:12" x14ac:dyDescent="0.2">
      <c r="A366" s="305"/>
      <c r="B366" s="305"/>
      <c r="C366" s="1"/>
      <c r="D366" s="1"/>
      <c r="E366" s="1"/>
      <c r="F366" s="1"/>
      <c r="G366" s="1"/>
      <c r="H366" s="14"/>
      <c r="I366" s="1"/>
      <c r="J366" s="172"/>
      <c r="K366" s="305"/>
      <c r="L366" s="305"/>
    </row>
    <row r="367" spans="1:12" x14ac:dyDescent="0.2">
      <c r="A367" s="305"/>
      <c r="B367" s="305"/>
      <c r="C367" s="1"/>
      <c r="D367" s="1"/>
      <c r="E367" s="1"/>
      <c r="F367" s="1"/>
      <c r="G367" s="1"/>
      <c r="H367" s="14"/>
      <c r="I367" s="1"/>
      <c r="J367" s="172"/>
      <c r="K367" s="305"/>
      <c r="L367" s="305"/>
    </row>
    <row r="368" spans="1:12" x14ac:dyDescent="0.2">
      <c r="A368" s="305"/>
      <c r="B368" s="305"/>
      <c r="C368" s="1"/>
      <c r="D368" s="1"/>
      <c r="E368" s="1"/>
      <c r="F368" s="1"/>
      <c r="G368" s="1"/>
      <c r="H368" s="14"/>
      <c r="I368" s="1"/>
      <c r="J368" s="172"/>
      <c r="K368" s="305"/>
      <c r="L368" s="305"/>
    </row>
    <row r="369" spans="1:12" x14ac:dyDescent="0.2">
      <c r="A369" s="305"/>
      <c r="B369" s="305"/>
      <c r="C369" s="1"/>
      <c r="D369" s="1"/>
      <c r="E369" s="1"/>
      <c r="F369" s="1"/>
      <c r="G369" s="1"/>
      <c r="H369" s="14"/>
      <c r="I369" s="1"/>
      <c r="J369" s="172"/>
      <c r="K369" s="305"/>
      <c r="L369" s="305"/>
    </row>
    <row r="370" spans="1:12" x14ac:dyDescent="0.2">
      <c r="A370" s="305"/>
      <c r="B370" s="305"/>
      <c r="C370" s="1"/>
      <c r="D370" s="1"/>
      <c r="E370" s="1"/>
      <c r="F370" s="1"/>
      <c r="G370" s="1"/>
      <c r="H370" s="14"/>
      <c r="I370" s="1"/>
      <c r="J370" s="172"/>
      <c r="K370" s="305"/>
      <c r="L370" s="305"/>
    </row>
    <row r="371" spans="1:12" x14ac:dyDescent="0.2">
      <c r="A371" s="305"/>
      <c r="B371" s="305"/>
      <c r="C371" s="1"/>
      <c r="D371" s="1"/>
      <c r="E371" s="1"/>
      <c r="F371" s="1"/>
      <c r="G371" s="1"/>
      <c r="H371" s="14"/>
      <c r="I371" s="1"/>
      <c r="J371" s="172"/>
      <c r="K371" s="305"/>
      <c r="L371" s="305"/>
    </row>
    <row r="372" spans="1:12" x14ac:dyDescent="0.2">
      <c r="A372" s="305"/>
      <c r="B372" s="305"/>
      <c r="C372" s="1"/>
      <c r="D372" s="1"/>
      <c r="E372" s="1"/>
      <c r="F372" s="1"/>
      <c r="G372" s="1"/>
      <c r="H372" s="14"/>
      <c r="I372" s="1"/>
      <c r="J372" s="172"/>
      <c r="K372" s="305"/>
      <c r="L372" s="305"/>
    </row>
    <row r="373" spans="1:12" x14ac:dyDescent="0.2">
      <c r="A373" s="305"/>
      <c r="B373" s="305"/>
      <c r="C373" s="1"/>
      <c r="D373" s="1"/>
      <c r="E373" s="1"/>
      <c r="F373" s="1"/>
      <c r="G373" s="1"/>
      <c r="H373" s="14"/>
      <c r="I373" s="1"/>
      <c r="J373" s="172"/>
      <c r="K373" s="305"/>
      <c r="L373" s="305"/>
    </row>
    <row r="374" spans="1:12" x14ac:dyDescent="0.2">
      <c r="A374" s="305"/>
      <c r="B374" s="305"/>
      <c r="C374" s="1"/>
      <c r="D374" s="1"/>
      <c r="E374" s="1"/>
      <c r="F374" s="1"/>
      <c r="G374" s="1"/>
      <c r="H374" s="14"/>
      <c r="I374" s="1"/>
      <c r="J374" s="172"/>
      <c r="K374" s="305"/>
      <c r="L374" s="305"/>
    </row>
    <row r="375" spans="1:12" x14ac:dyDescent="0.2">
      <c r="A375" s="305"/>
      <c r="B375" s="305"/>
      <c r="C375" s="1"/>
      <c r="D375" s="1"/>
      <c r="E375" s="1"/>
      <c r="F375" s="1"/>
      <c r="G375" s="1"/>
      <c r="H375" s="14"/>
      <c r="I375" s="1"/>
      <c r="J375" s="172"/>
      <c r="K375" s="305"/>
      <c r="L375" s="305"/>
    </row>
    <row r="376" spans="1:12" x14ac:dyDescent="0.2">
      <c r="A376" s="305"/>
      <c r="B376" s="305"/>
      <c r="C376" s="1"/>
      <c r="D376" s="1"/>
      <c r="E376" s="1"/>
      <c r="F376" s="1"/>
      <c r="G376" s="1"/>
      <c r="H376" s="14"/>
      <c r="I376" s="1"/>
      <c r="J376" s="172"/>
      <c r="K376" s="305"/>
      <c r="L376" s="305"/>
    </row>
    <row r="377" spans="1:12" x14ac:dyDescent="0.2">
      <c r="A377" s="305"/>
      <c r="B377" s="305"/>
      <c r="C377" s="1"/>
      <c r="D377" s="1"/>
      <c r="E377" s="1"/>
      <c r="F377" s="1"/>
      <c r="G377" s="1"/>
      <c r="H377" s="14"/>
      <c r="I377" s="1"/>
      <c r="J377" s="172"/>
      <c r="K377" s="305"/>
      <c r="L377" s="305"/>
    </row>
    <row r="378" spans="1:12" x14ac:dyDescent="0.2">
      <c r="A378" s="305"/>
      <c r="B378" s="305"/>
      <c r="C378" s="1"/>
      <c r="D378" s="1"/>
      <c r="E378" s="1"/>
      <c r="F378" s="1"/>
      <c r="G378" s="1"/>
      <c r="H378" s="14"/>
      <c r="I378" s="1"/>
      <c r="J378" s="172"/>
      <c r="K378" s="305"/>
      <c r="L378" s="305"/>
    </row>
    <row r="379" spans="1:12" x14ac:dyDescent="0.2">
      <c r="A379" s="305"/>
      <c r="B379" s="305"/>
      <c r="C379" s="1"/>
      <c r="D379" s="1"/>
      <c r="E379" s="1"/>
      <c r="F379" s="1"/>
      <c r="G379" s="1"/>
      <c r="H379" s="14"/>
      <c r="I379" s="1"/>
      <c r="J379" s="172"/>
      <c r="K379" s="305"/>
      <c r="L379" s="305"/>
    </row>
    <row r="380" spans="1:12" x14ac:dyDescent="0.2">
      <c r="A380" s="305"/>
      <c r="B380" s="305"/>
      <c r="C380" s="1"/>
      <c r="D380" s="1"/>
      <c r="E380" s="1"/>
      <c r="F380" s="1"/>
      <c r="G380" s="1"/>
      <c r="H380" s="14"/>
      <c r="I380" s="1"/>
      <c r="J380" s="172"/>
      <c r="K380" s="305"/>
      <c r="L380" s="305"/>
    </row>
    <row r="381" spans="1:12" x14ac:dyDescent="0.2">
      <c r="A381" s="305"/>
      <c r="B381" s="305"/>
      <c r="C381" s="1"/>
      <c r="D381" s="1"/>
      <c r="E381" s="1"/>
      <c r="F381" s="1"/>
      <c r="G381" s="1"/>
      <c r="H381" s="14"/>
      <c r="I381" s="1"/>
      <c r="J381" s="172"/>
      <c r="K381" s="305"/>
      <c r="L381" s="305"/>
    </row>
    <row r="382" spans="1:12" x14ac:dyDescent="0.2">
      <c r="A382" s="305"/>
      <c r="B382" s="305"/>
      <c r="C382" s="1"/>
      <c r="D382" s="1"/>
      <c r="E382" s="1"/>
      <c r="F382" s="1"/>
      <c r="G382" s="1"/>
      <c r="H382" s="14"/>
      <c r="I382" s="1"/>
      <c r="J382" s="172"/>
      <c r="K382" s="305"/>
      <c r="L382" s="305"/>
    </row>
    <row r="383" spans="1:12" x14ac:dyDescent="0.2">
      <c r="A383" s="305"/>
      <c r="B383" s="305"/>
      <c r="C383" s="1"/>
      <c r="D383" s="1"/>
      <c r="E383" s="1"/>
      <c r="F383" s="1"/>
      <c r="G383" s="1"/>
      <c r="H383" s="14"/>
      <c r="I383" s="1"/>
      <c r="J383" s="172"/>
      <c r="K383" s="305"/>
      <c r="L383" s="305"/>
    </row>
    <row r="384" spans="1:12" x14ac:dyDescent="0.2">
      <c r="A384" s="305"/>
      <c r="B384" s="305"/>
      <c r="C384" s="1"/>
      <c r="D384" s="1"/>
      <c r="E384" s="1"/>
      <c r="F384" s="1"/>
      <c r="G384" s="1"/>
      <c r="H384" s="14"/>
      <c r="I384" s="1"/>
      <c r="J384" s="172"/>
      <c r="K384" s="305"/>
      <c r="L384" s="305"/>
    </row>
    <row r="385" spans="1:12" x14ac:dyDescent="0.2">
      <c r="A385" s="305"/>
      <c r="B385" s="305"/>
      <c r="C385" s="1"/>
      <c r="D385" s="1"/>
      <c r="E385" s="1"/>
      <c r="F385" s="1"/>
      <c r="G385" s="1"/>
      <c r="H385" s="14"/>
      <c r="I385" s="1"/>
      <c r="J385" s="172"/>
      <c r="K385" s="305"/>
      <c r="L385" s="305"/>
    </row>
    <row r="386" spans="1:12" x14ac:dyDescent="0.2">
      <c r="A386" s="305"/>
      <c r="B386" s="305"/>
      <c r="C386" s="1"/>
      <c r="D386" s="1"/>
      <c r="E386" s="1"/>
      <c r="F386" s="1"/>
      <c r="G386" s="1"/>
      <c r="H386" s="14"/>
      <c r="I386" s="1"/>
      <c r="J386" s="172"/>
      <c r="K386" s="305"/>
      <c r="L386" s="305"/>
    </row>
    <row r="387" spans="1:12" x14ac:dyDescent="0.2">
      <c r="A387" s="305"/>
      <c r="B387" s="305"/>
      <c r="C387" s="1"/>
      <c r="D387" s="1"/>
      <c r="E387" s="1"/>
      <c r="F387" s="1"/>
      <c r="G387" s="1"/>
      <c r="H387" s="14"/>
      <c r="I387" s="1"/>
      <c r="J387" s="172"/>
      <c r="K387" s="305"/>
      <c r="L387" s="305"/>
    </row>
    <row r="388" spans="1:12" x14ac:dyDescent="0.2">
      <c r="A388" s="305"/>
      <c r="B388" s="305"/>
      <c r="C388" s="1"/>
      <c r="D388" s="1"/>
      <c r="E388" s="1"/>
      <c r="F388" s="1"/>
      <c r="G388" s="1"/>
      <c r="H388" s="14"/>
      <c r="I388" s="1"/>
      <c r="J388" s="172"/>
      <c r="K388" s="305"/>
      <c r="L388" s="305"/>
    </row>
    <row r="389" spans="1:12" x14ac:dyDescent="0.2">
      <c r="A389" s="305"/>
      <c r="B389" s="305"/>
      <c r="C389" s="1"/>
      <c r="D389" s="1"/>
      <c r="E389" s="1"/>
      <c r="F389" s="1"/>
      <c r="G389" s="1"/>
      <c r="H389" s="14"/>
      <c r="I389" s="1"/>
      <c r="J389" s="172"/>
      <c r="K389" s="305"/>
      <c r="L389" s="305"/>
    </row>
    <row r="390" spans="1:12" x14ac:dyDescent="0.2">
      <c r="A390" s="305"/>
      <c r="B390" s="305"/>
      <c r="C390" s="1"/>
      <c r="D390" s="1"/>
      <c r="E390" s="1"/>
      <c r="F390" s="1"/>
      <c r="G390" s="1"/>
      <c r="H390" s="14"/>
      <c r="I390" s="1"/>
      <c r="J390" s="172"/>
      <c r="K390" s="305"/>
      <c r="L390" s="305"/>
    </row>
    <row r="391" spans="1:12" x14ac:dyDescent="0.2">
      <c r="A391" s="305"/>
      <c r="B391" s="305"/>
      <c r="C391" s="1"/>
      <c r="D391" s="1"/>
      <c r="E391" s="1"/>
      <c r="F391" s="1"/>
      <c r="G391" s="1"/>
      <c r="H391" s="14"/>
      <c r="I391" s="1"/>
      <c r="J391" s="172"/>
      <c r="K391" s="305"/>
      <c r="L391" s="305"/>
    </row>
    <row r="392" spans="1:12" x14ac:dyDescent="0.2">
      <c r="A392" s="305"/>
      <c r="B392" s="305"/>
      <c r="C392" s="1"/>
      <c r="D392" s="1"/>
      <c r="E392" s="1"/>
      <c r="F392" s="1"/>
      <c r="G392" s="1"/>
      <c r="H392" s="14"/>
      <c r="I392" s="1"/>
      <c r="J392" s="172"/>
      <c r="K392" s="305"/>
      <c r="L392" s="305"/>
    </row>
    <row r="393" spans="1:12" x14ac:dyDescent="0.2">
      <c r="A393" s="305"/>
      <c r="B393" s="305"/>
      <c r="C393" s="1"/>
      <c r="D393" s="1"/>
      <c r="E393" s="1"/>
      <c r="F393" s="1"/>
      <c r="G393" s="1"/>
      <c r="H393" s="14"/>
      <c r="I393" s="1"/>
      <c r="J393" s="172"/>
      <c r="K393" s="305"/>
      <c r="L393" s="305"/>
    </row>
    <row r="394" spans="1:12" x14ac:dyDescent="0.2">
      <c r="A394" s="305"/>
      <c r="B394" s="305"/>
      <c r="C394" s="1"/>
      <c r="D394" s="1"/>
      <c r="E394" s="1"/>
      <c r="F394" s="1"/>
      <c r="G394" s="1"/>
      <c r="H394" s="14"/>
      <c r="I394" s="1"/>
      <c r="J394" s="172"/>
      <c r="K394" s="305"/>
      <c r="L394" s="305"/>
    </row>
    <row r="395" spans="1:12" x14ac:dyDescent="0.2">
      <c r="A395" s="305"/>
      <c r="B395" s="305"/>
      <c r="C395" s="1"/>
      <c r="D395" s="1"/>
      <c r="E395" s="1"/>
      <c r="F395" s="1"/>
      <c r="G395" s="1"/>
      <c r="H395" s="14"/>
      <c r="I395" s="1"/>
      <c r="J395" s="172"/>
      <c r="K395" s="305"/>
      <c r="L395" s="305"/>
    </row>
    <row r="396" spans="1:12" x14ac:dyDescent="0.2">
      <c r="A396" s="305"/>
      <c r="B396" s="305"/>
      <c r="C396" s="1"/>
      <c r="D396" s="1"/>
      <c r="E396" s="1"/>
      <c r="F396" s="1"/>
      <c r="G396" s="1"/>
      <c r="H396" s="14"/>
      <c r="I396" s="1"/>
      <c r="J396" s="172"/>
      <c r="K396" s="305"/>
      <c r="L396" s="305"/>
    </row>
    <row r="397" spans="1:12" x14ac:dyDescent="0.2">
      <c r="A397" s="305"/>
      <c r="B397" s="305"/>
      <c r="C397" s="1"/>
      <c r="D397" s="1"/>
      <c r="E397" s="1"/>
      <c r="F397" s="1"/>
      <c r="G397" s="1"/>
      <c r="H397" s="14"/>
      <c r="I397" s="1"/>
      <c r="J397" s="172"/>
      <c r="K397" s="305"/>
      <c r="L397" s="305"/>
    </row>
    <row r="398" spans="1:12" x14ac:dyDescent="0.2">
      <c r="A398" s="305"/>
      <c r="B398" s="305"/>
      <c r="C398" s="1"/>
      <c r="D398" s="1"/>
      <c r="E398" s="1"/>
      <c r="F398" s="1"/>
      <c r="G398" s="1"/>
      <c r="H398" s="14"/>
      <c r="I398" s="1"/>
      <c r="J398" s="172"/>
      <c r="K398" s="305"/>
      <c r="L398" s="305"/>
    </row>
    <row r="399" spans="1:12" x14ac:dyDescent="0.2">
      <c r="A399" s="305"/>
      <c r="B399" s="305"/>
      <c r="C399" s="1"/>
      <c r="D399" s="1"/>
      <c r="E399" s="1"/>
      <c r="F399" s="1"/>
      <c r="G399" s="1"/>
      <c r="H399" s="14"/>
      <c r="I399" s="1"/>
      <c r="J399" s="172"/>
      <c r="K399" s="305"/>
      <c r="L399" s="305"/>
    </row>
    <row r="400" spans="1:12" x14ac:dyDescent="0.2">
      <c r="A400" s="305"/>
      <c r="B400" s="305"/>
      <c r="C400" s="1"/>
      <c r="D400" s="1"/>
      <c r="E400" s="1"/>
      <c r="F400" s="1"/>
      <c r="G400" s="1"/>
      <c r="H400" s="14"/>
      <c r="I400" s="1"/>
      <c r="J400" s="172"/>
      <c r="K400" s="305"/>
      <c r="L400" s="305"/>
    </row>
    <row r="401" spans="1:12" x14ac:dyDescent="0.2">
      <c r="A401" s="305"/>
      <c r="B401" s="305"/>
      <c r="C401" s="1"/>
      <c r="D401" s="1"/>
      <c r="E401" s="1"/>
      <c r="F401" s="1"/>
      <c r="G401" s="1"/>
      <c r="H401" s="14"/>
      <c r="I401" s="1"/>
      <c r="J401" s="172"/>
      <c r="K401" s="305"/>
      <c r="L401" s="305"/>
    </row>
    <row r="402" spans="1:12" x14ac:dyDescent="0.2">
      <c r="A402" s="305"/>
      <c r="B402" s="305"/>
      <c r="C402" s="1"/>
      <c r="D402" s="1"/>
      <c r="E402" s="1"/>
      <c r="F402" s="1"/>
      <c r="G402" s="1"/>
      <c r="H402" s="14"/>
      <c r="I402" s="1"/>
      <c r="J402" s="172"/>
      <c r="K402" s="305"/>
      <c r="L402" s="305"/>
    </row>
    <row r="403" spans="1:12" x14ac:dyDescent="0.2">
      <c r="A403" s="305"/>
      <c r="B403" s="305"/>
      <c r="C403" s="1"/>
      <c r="D403" s="1"/>
      <c r="E403" s="1"/>
      <c r="F403" s="1"/>
      <c r="G403" s="1"/>
      <c r="H403" s="14"/>
      <c r="I403" s="1"/>
      <c r="J403" s="172"/>
      <c r="K403" s="305"/>
      <c r="L403" s="305"/>
    </row>
    <row r="404" spans="1:12" x14ac:dyDescent="0.2">
      <c r="A404" s="305"/>
      <c r="B404" s="305"/>
      <c r="C404" s="1"/>
      <c r="D404" s="1"/>
      <c r="E404" s="1"/>
      <c r="F404" s="1"/>
      <c r="G404" s="1"/>
      <c r="H404" s="14"/>
      <c r="I404" s="1"/>
      <c r="J404" s="172"/>
      <c r="K404" s="305"/>
      <c r="L404" s="305"/>
    </row>
    <row r="405" spans="1:12" x14ac:dyDescent="0.2">
      <c r="A405" s="305"/>
      <c r="B405" s="305"/>
      <c r="C405" s="1"/>
      <c r="D405" s="1"/>
      <c r="E405" s="1"/>
      <c r="F405" s="1"/>
      <c r="G405" s="1"/>
      <c r="H405" s="14"/>
      <c r="I405" s="1"/>
      <c r="J405" s="172"/>
      <c r="K405" s="305"/>
      <c r="L405" s="305"/>
    </row>
    <row r="406" spans="1:12" x14ac:dyDescent="0.2">
      <c r="A406" s="305"/>
      <c r="B406" s="305"/>
      <c r="C406" s="1"/>
      <c r="D406" s="1"/>
      <c r="E406" s="1"/>
      <c r="F406" s="1"/>
      <c r="G406" s="1"/>
      <c r="H406" s="14"/>
      <c r="I406" s="1"/>
      <c r="J406" s="172"/>
      <c r="K406" s="305"/>
      <c r="L406" s="305"/>
    </row>
    <row r="407" spans="1:12" x14ac:dyDescent="0.2">
      <c r="A407" s="305"/>
      <c r="B407" s="305"/>
      <c r="C407" s="1"/>
      <c r="D407" s="1"/>
      <c r="E407" s="1"/>
      <c r="F407" s="1"/>
      <c r="G407" s="1"/>
      <c r="H407" s="14"/>
      <c r="I407" s="1"/>
      <c r="J407" s="172"/>
      <c r="K407" s="305"/>
      <c r="L407" s="305"/>
    </row>
    <row r="408" spans="1:12" x14ac:dyDescent="0.2">
      <c r="A408" s="305"/>
      <c r="B408" s="305"/>
      <c r="C408" s="1"/>
      <c r="D408" s="1"/>
      <c r="E408" s="1"/>
      <c r="F408" s="1"/>
      <c r="G408" s="1"/>
      <c r="H408" s="14"/>
      <c r="I408" s="1"/>
      <c r="J408" s="172"/>
      <c r="K408" s="305"/>
      <c r="L408" s="305"/>
    </row>
    <row r="409" spans="1:12" x14ac:dyDescent="0.2">
      <c r="A409" s="305"/>
      <c r="B409" s="305"/>
      <c r="C409" s="1"/>
      <c r="D409" s="1"/>
      <c r="E409" s="1"/>
      <c r="F409" s="1"/>
      <c r="G409" s="1"/>
      <c r="H409" s="14"/>
      <c r="I409" s="1"/>
      <c r="J409" s="172"/>
      <c r="K409" s="305"/>
      <c r="L409" s="305"/>
    </row>
    <row r="410" spans="1:12" x14ac:dyDescent="0.2">
      <c r="A410" s="305"/>
      <c r="B410" s="305"/>
      <c r="C410" s="1"/>
      <c r="D410" s="1"/>
      <c r="E410" s="1"/>
      <c r="F410" s="1"/>
      <c r="G410" s="1"/>
      <c r="H410" s="14"/>
      <c r="I410" s="1"/>
      <c r="J410" s="172"/>
      <c r="K410" s="305"/>
      <c r="L410" s="305"/>
    </row>
    <row r="411" spans="1:12" x14ac:dyDescent="0.2">
      <c r="A411" s="305"/>
      <c r="B411" s="305"/>
      <c r="C411" s="1"/>
      <c r="D411" s="1"/>
      <c r="E411" s="1"/>
      <c r="F411" s="1"/>
      <c r="G411" s="1"/>
      <c r="H411" s="14"/>
      <c r="I411" s="1"/>
      <c r="J411" s="172"/>
      <c r="K411" s="305"/>
      <c r="L411" s="305"/>
    </row>
    <row r="412" spans="1:12" x14ac:dyDescent="0.2">
      <c r="A412" s="305"/>
      <c r="B412" s="305"/>
      <c r="C412" s="1"/>
      <c r="D412" s="1"/>
      <c r="E412" s="1"/>
      <c r="F412" s="1"/>
      <c r="G412" s="1"/>
      <c r="H412" s="14"/>
      <c r="I412" s="1"/>
      <c r="J412" s="172"/>
      <c r="K412" s="305"/>
      <c r="L412" s="305"/>
    </row>
    <row r="413" spans="1:12" x14ac:dyDescent="0.2">
      <c r="A413" s="305"/>
      <c r="B413" s="305"/>
      <c r="C413" s="1"/>
      <c r="D413" s="1"/>
      <c r="E413" s="1"/>
      <c r="F413" s="1"/>
      <c r="G413" s="1"/>
      <c r="H413" s="14"/>
      <c r="I413" s="1"/>
      <c r="J413" s="172"/>
      <c r="K413" s="305"/>
      <c r="L413" s="305"/>
    </row>
    <row r="414" spans="1:12" x14ac:dyDescent="0.2">
      <c r="A414" s="305"/>
      <c r="B414" s="305"/>
      <c r="C414" s="1"/>
      <c r="D414" s="1"/>
      <c r="E414" s="1"/>
      <c r="F414" s="1"/>
      <c r="G414" s="1"/>
      <c r="H414" s="14"/>
      <c r="I414" s="1"/>
      <c r="J414" s="172"/>
      <c r="K414" s="305"/>
      <c r="L414" s="305"/>
    </row>
    <row r="415" spans="1:12" x14ac:dyDescent="0.2">
      <c r="A415" s="305"/>
      <c r="B415" s="305"/>
      <c r="C415" s="1"/>
      <c r="D415" s="1"/>
      <c r="E415" s="1"/>
      <c r="F415" s="1"/>
      <c r="G415" s="1"/>
      <c r="H415" s="14"/>
      <c r="I415" s="1"/>
      <c r="J415" s="172"/>
      <c r="K415" s="305"/>
      <c r="L415" s="305"/>
    </row>
    <row r="416" spans="1:12" x14ac:dyDescent="0.2">
      <c r="A416" s="305"/>
      <c r="B416" s="305"/>
      <c r="C416" s="1"/>
      <c r="D416" s="1"/>
      <c r="E416" s="1"/>
      <c r="F416" s="1"/>
      <c r="G416" s="1"/>
      <c r="H416" s="14"/>
      <c r="I416" s="1"/>
      <c r="J416" s="172"/>
      <c r="K416" s="305"/>
      <c r="L416" s="305"/>
    </row>
    <row r="417" spans="1:12" x14ac:dyDescent="0.2">
      <c r="A417" s="305"/>
      <c r="B417" s="305"/>
      <c r="C417" s="1"/>
      <c r="D417" s="1"/>
      <c r="E417" s="1"/>
      <c r="F417" s="1"/>
      <c r="G417" s="1"/>
      <c r="H417" s="14"/>
      <c r="I417" s="1"/>
      <c r="J417" s="172"/>
      <c r="K417" s="305"/>
      <c r="L417" s="305"/>
    </row>
    <row r="418" spans="1:12" x14ac:dyDescent="0.2">
      <c r="A418" s="305"/>
      <c r="B418" s="305"/>
      <c r="C418" s="1"/>
      <c r="D418" s="1"/>
      <c r="E418" s="1"/>
      <c r="F418" s="1"/>
      <c r="G418" s="1"/>
      <c r="H418" s="14"/>
      <c r="I418" s="1"/>
      <c r="J418" s="172"/>
      <c r="K418" s="305"/>
      <c r="L418" s="305"/>
    </row>
    <row r="419" spans="1:12" x14ac:dyDescent="0.2">
      <c r="A419" s="305"/>
      <c r="B419" s="305"/>
      <c r="C419" s="1"/>
      <c r="D419" s="1"/>
      <c r="E419" s="1"/>
      <c r="F419" s="1"/>
      <c r="G419" s="1"/>
      <c r="H419" s="14"/>
      <c r="I419" s="1"/>
      <c r="J419" s="172"/>
      <c r="K419" s="305"/>
      <c r="L419" s="305"/>
    </row>
    <row r="420" spans="1:12" x14ac:dyDescent="0.2">
      <c r="A420" s="305"/>
      <c r="B420" s="305"/>
      <c r="C420" s="1"/>
      <c r="D420" s="1"/>
      <c r="E420" s="1"/>
      <c r="F420" s="1"/>
      <c r="G420" s="1"/>
      <c r="H420" s="14"/>
      <c r="I420" s="1"/>
      <c r="J420" s="172"/>
      <c r="K420" s="305"/>
      <c r="L420" s="305"/>
    </row>
    <row r="421" spans="1:12" x14ac:dyDescent="0.2">
      <c r="A421" s="305"/>
      <c r="B421" s="305"/>
      <c r="C421" s="1"/>
      <c r="D421" s="1"/>
      <c r="E421" s="1"/>
      <c r="F421" s="1"/>
      <c r="G421" s="1"/>
      <c r="H421" s="14"/>
      <c r="I421" s="1"/>
      <c r="J421" s="172"/>
      <c r="K421" s="305"/>
      <c r="L421" s="305"/>
    </row>
    <row r="422" spans="1:12" x14ac:dyDescent="0.2">
      <c r="A422" s="305"/>
      <c r="B422" s="305"/>
      <c r="C422" s="1"/>
      <c r="D422" s="1"/>
      <c r="E422" s="1"/>
      <c r="F422" s="1"/>
      <c r="G422" s="1"/>
      <c r="H422" s="14"/>
      <c r="I422" s="1"/>
      <c r="J422" s="172"/>
      <c r="K422" s="305"/>
      <c r="L422" s="305"/>
    </row>
    <row r="423" spans="1:12" x14ac:dyDescent="0.2">
      <c r="A423" s="305"/>
      <c r="B423" s="305"/>
      <c r="C423" s="1"/>
      <c r="D423" s="1"/>
      <c r="E423" s="1"/>
      <c r="F423" s="1"/>
      <c r="G423" s="1"/>
      <c r="H423" s="14"/>
      <c r="I423" s="1"/>
      <c r="J423" s="172"/>
      <c r="K423" s="305"/>
      <c r="L423" s="305"/>
    </row>
    <row r="424" spans="1:12" x14ac:dyDescent="0.2">
      <c r="A424" s="305"/>
      <c r="B424" s="305"/>
      <c r="C424" s="1"/>
      <c r="D424" s="1"/>
      <c r="E424" s="1"/>
      <c r="F424" s="1"/>
      <c r="G424" s="1"/>
      <c r="H424" s="14"/>
      <c r="I424" s="1"/>
      <c r="J424" s="172"/>
      <c r="K424" s="305"/>
      <c r="L424" s="305"/>
    </row>
    <row r="425" spans="1:12" x14ac:dyDescent="0.2">
      <c r="A425" s="305"/>
      <c r="B425" s="305"/>
      <c r="C425" s="1"/>
      <c r="D425" s="1"/>
      <c r="E425" s="1"/>
      <c r="F425" s="1"/>
      <c r="G425" s="1"/>
      <c r="H425" s="14"/>
      <c r="I425" s="1"/>
      <c r="J425" s="172"/>
      <c r="K425" s="305"/>
      <c r="L425" s="305"/>
    </row>
    <row r="426" spans="1:12" x14ac:dyDescent="0.2">
      <c r="A426" s="305"/>
      <c r="B426" s="305"/>
      <c r="C426" s="1"/>
      <c r="D426" s="1"/>
      <c r="E426" s="1"/>
      <c r="F426" s="1"/>
      <c r="G426" s="1"/>
      <c r="H426" s="14"/>
      <c r="I426" s="1"/>
      <c r="J426" s="172"/>
      <c r="K426" s="305"/>
      <c r="L426" s="305"/>
    </row>
    <row r="427" spans="1:12" x14ac:dyDescent="0.2">
      <c r="A427" s="305"/>
      <c r="B427" s="305"/>
      <c r="C427" s="1"/>
      <c r="D427" s="1"/>
      <c r="E427" s="1"/>
      <c r="F427" s="1"/>
      <c r="G427" s="1"/>
      <c r="H427" s="14"/>
      <c r="I427" s="1"/>
      <c r="J427" s="172"/>
      <c r="K427" s="305"/>
      <c r="L427" s="305"/>
    </row>
    <row r="428" spans="1:12" x14ac:dyDescent="0.2">
      <c r="A428" s="305"/>
      <c r="B428" s="305"/>
      <c r="C428" s="1"/>
      <c r="D428" s="1"/>
      <c r="E428" s="1"/>
      <c r="F428" s="1"/>
      <c r="G428" s="1"/>
      <c r="H428" s="14"/>
      <c r="I428" s="1"/>
      <c r="J428" s="172"/>
      <c r="K428" s="305"/>
      <c r="L428" s="305"/>
    </row>
    <row r="429" spans="1:12" x14ac:dyDescent="0.2">
      <c r="A429" s="305"/>
      <c r="B429" s="305"/>
      <c r="C429" s="1"/>
      <c r="D429" s="1"/>
      <c r="E429" s="1"/>
      <c r="F429" s="1"/>
      <c r="G429" s="1"/>
      <c r="H429" s="14"/>
      <c r="I429" s="1"/>
      <c r="J429" s="172"/>
      <c r="K429" s="305"/>
      <c r="L429" s="305"/>
    </row>
    <row r="430" spans="1:12" x14ac:dyDescent="0.2">
      <c r="A430" s="305"/>
      <c r="B430" s="305"/>
      <c r="C430" s="1"/>
      <c r="D430" s="1"/>
      <c r="E430" s="1"/>
      <c r="F430" s="1"/>
      <c r="G430" s="1"/>
      <c r="H430" s="14"/>
      <c r="I430" s="1"/>
      <c r="J430" s="172"/>
      <c r="K430" s="305"/>
      <c r="L430" s="305"/>
    </row>
    <row r="431" spans="1:12" x14ac:dyDescent="0.2">
      <c r="A431" s="305"/>
      <c r="B431" s="305"/>
      <c r="C431" s="1"/>
      <c r="D431" s="1"/>
      <c r="E431" s="1"/>
      <c r="F431" s="1"/>
      <c r="G431" s="1"/>
      <c r="H431" s="14"/>
      <c r="I431" s="1"/>
      <c r="J431" s="172"/>
      <c r="K431" s="305"/>
      <c r="L431" s="305"/>
    </row>
    <row r="432" spans="1:12" x14ac:dyDescent="0.2">
      <c r="A432" s="305"/>
      <c r="B432" s="305"/>
      <c r="C432" s="1"/>
      <c r="D432" s="1"/>
      <c r="E432" s="1"/>
      <c r="F432" s="1"/>
      <c r="G432" s="1"/>
      <c r="H432" s="14"/>
      <c r="I432" s="1"/>
      <c r="J432" s="172"/>
      <c r="K432" s="305"/>
      <c r="L432" s="305"/>
    </row>
    <row r="433" spans="1:12" x14ac:dyDescent="0.2">
      <c r="A433" s="305"/>
      <c r="B433" s="305"/>
      <c r="C433" s="1"/>
      <c r="D433" s="1"/>
      <c r="E433" s="1"/>
      <c r="F433" s="1"/>
      <c r="G433" s="1"/>
      <c r="H433" s="14"/>
      <c r="I433" s="1"/>
      <c r="J433" s="172"/>
      <c r="K433" s="305"/>
      <c r="L433" s="305"/>
    </row>
    <row r="434" spans="1:12" x14ac:dyDescent="0.2">
      <c r="A434" s="305"/>
      <c r="B434" s="305"/>
      <c r="C434" s="1"/>
      <c r="D434" s="1"/>
      <c r="E434" s="1"/>
      <c r="F434" s="1"/>
      <c r="G434" s="1"/>
      <c r="H434" s="14"/>
      <c r="I434" s="1"/>
      <c r="J434" s="172"/>
      <c r="K434" s="305"/>
      <c r="L434" s="305"/>
    </row>
    <row r="435" spans="1:12" x14ac:dyDescent="0.2">
      <c r="A435" s="305"/>
      <c r="B435" s="305"/>
      <c r="C435" s="1"/>
      <c r="D435" s="1"/>
      <c r="E435" s="1"/>
      <c r="F435" s="1"/>
      <c r="G435" s="1"/>
      <c r="H435" s="14"/>
      <c r="I435" s="1"/>
      <c r="J435" s="172"/>
      <c r="K435" s="305"/>
      <c r="L435" s="305"/>
    </row>
    <row r="436" spans="1:12" x14ac:dyDescent="0.2">
      <c r="A436" s="305"/>
      <c r="B436" s="305"/>
      <c r="C436" s="1"/>
      <c r="D436" s="1"/>
      <c r="E436" s="1"/>
      <c r="F436" s="1"/>
      <c r="G436" s="1"/>
      <c r="H436" s="14"/>
      <c r="I436" s="1"/>
      <c r="J436" s="172"/>
      <c r="K436" s="305"/>
      <c r="L436" s="305"/>
    </row>
    <row r="437" spans="1:12" x14ac:dyDescent="0.2">
      <c r="A437" s="305"/>
      <c r="B437" s="305"/>
      <c r="C437" s="1"/>
      <c r="D437" s="1"/>
      <c r="E437" s="1"/>
      <c r="F437" s="1"/>
      <c r="G437" s="1"/>
      <c r="H437" s="14"/>
      <c r="I437" s="1"/>
      <c r="J437" s="172"/>
      <c r="K437" s="305"/>
      <c r="L437" s="305"/>
    </row>
    <row r="438" spans="1:12" x14ac:dyDescent="0.2">
      <c r="A438" s="305"/>
      <c r="B438" s="305"/>
      <c r="C438" s="1"/>
      <c r="D438" s="1"/>
      <c r="E438" s="1"/>
      <c r="F438" s="1"/>
      <c r="G438" s="1"/>
      <c r="H438" s="14"/>
      <c r="I438" s="1"/>
      <c r="J438" s="172"/>
      <c r="K438" s="305"/>
      <c r="L438" s="305"/>
    </row>
    <row r="439" spans="1:12" x14ac:dyDescent="0.2">
      <c r="A439" s="305"/>
      <c r="B439" s="305"/>
      <c r="C439" s="1"/>
      <c r="D439" s="1"/>
      <c r="E439" s="1"/>
      <c r="F439" s="1"/>
      <c r="G439" s="1"/>
      <c r="H439" s="14"/>
      <c r="I439" s="1"/>
      <c r="J439" s="172"/>
      <c r="K439" s="305"/>
      <c r="L439" s="305"/>
    </row>
    <row r="440" spans="1:12" x14ac:dyDescent="0.2">
      <c r="A440" s="305"/>
      <c r="B440" s="305"/>
      <c r="C440" s="1"/>
      <c r="D440" s="1"/>
      <c r="E440" s="1"/>
      <c r="F440" s="1"/>
      <c r="G440" s="1"/>
      <c r="H440" s="14"/>
      <c r="I440" s="1"/>
      <c r="J440" s="172"/>
      <c r="K440" s="305"/>
      <c r="L440" s="305"/>
    </row>
    <row r="441" spans="1:12" x14ac:dyDescent="0.2">
      <c r="A441" s="305"/>
      <c r="B441" s="305"/>
      <c r="C441" s="1"/>
      <c r="D441" s="1"/>
      <c r="E441" s="1"/>
      <c r="F441" s="1"/>
      <c r="G441" s="1"/>
      <c r="H441" s="14"/>
      <c r="I441" s="1"/>
      <c r="J441" s="172"/>
      <c r="K441" s="305"/>
      <c r="L441" s="305"/>
    </row>
    <row r="442" spans="1:12" x14ac:dyDescent="0.2">
      <c r="A442" s="305"/>
      <c r="B442" s="305"/>
      <c r="C442" s="1"/>
      <c r="D442" s="1"/>
      <c r="E442" s="1"/>
      <c r="F442" s="1"/>
      <c r="G442" s="1"/>
      <c r="H442" s="14"/>
      <c r="I442" s="1"/>
      <c r="J442" s="172"/>
      <c r="K442" s="305"/>
      <c r="L442" s="305"/>
    </row>
    <row r="443" spans="1:12" x14ac:dyDescent="0.2">
      <c r="A443" s="305"/>
      <c r="B443" s="305"/>
      <c r="C443" s="1"/>
      <c r="D443" s="1"/>
      <c r="E443" s="1"/>
      <c r="F443" s="1"/>
      <c r="G443" s="1"/>
      <c r="H443" s="14"/>
      <c r="I443" s="1"/>
      <c r="J443" s="172"/>
      <c r="K443" s="305"/>
      <c r="L443" s="305"/>
    </row>
    <row r="444" spans="1:12" x14ac:dyDescent="0.2">
      <c r="A444" s="305"/>
      <c r="B444" s="305"/>
      <c r="C444" s="1"/>
      <c r="D444" s="1"/>
      <c r="E444" s="1"/>
      <c r="F444" s="1"/>
      <c r="G444" s="1"/>
      <c r="H444" s="14"/>
      <c r="I444" s="1"/>
      <c r="J444" s="172"/>
      <c r="K444" s="305"/>
      <c r="L444" s="305"/>
    </row>
    <row r="445" spans="1:12" x14ac:dyDescent="0.2">
      <c r="A445" s="305"/>
      <c r="B445" s="305"/>
      <c r="C445" s="1"/>
      <c r="D445" s="1"/>
      <c r="E445" s="1"/>
      <c r="F445" s="1"/>
      <c r="G445" s="1"/>
      <c r="H445" s="14"/>
      <c r="I445" s="1"/>
      <c r="J445" s="172"/>
      <c r="K445" s="305"/>
      <c r="L445" s="305"/>
    </row>
    <row r="446" spans="1:12" x14ac:dyDescent="0.2">
      <c r="A446" s="305"/>
      <c r="B446" s="305"/>
      <c r="C446" s="1"/>
      <c r="D446" s="1"/>
      <c r="E446" s="1"/>
      <c r="F446" s="1"/>
      <c r="G446" s="1"/>
      <c r="H446" s="14"/>
      <c r="I446" s="1"/>
      <c r="J446" s="172"/>
      <c r="K446" s="305"/>
      <c r="L446" s="305"/>
    </row>
    <row r="447" spans="1:12" x14ac:dyDescent="0.2">
      <c r="A447" s="305"/>
      <c r="B447" s="305"/>
      <c r="C447" s="1"/>
      <c r="D447" s="1"/>
      <c r="E447" s="1"/>
      <c r="F447" s="1"/>
      <c r="G447" s="1"/>
      <c r="H447" s="14"/>
      <c r="I447" s="1"/>
      <c r="J447" s="172"/>
      <c r="K447" s="305"/>
      <c r="L447" s="305"/>
    </row>
    <row r="448" spans="1:12" x14ac:dyDescent="0.2">
      <c r="A448" s="305"/>
      <c r="B448" s="305"/>
      <c r="C448" s="1"/>
      <c r="D448" s="1"/>
      <c r="E448" s="1"/>
      <c r="F448" s="1"/>
      <c r="G448" s="1"/>
      <c r="H448" s="14"/>
      <c r="I448" s="1"/>
      <c r="J448" s="172"/>
      <c r="K448" s="305"/>
      <c r="L448" s="305"/>
    </row>
    <row r="449" spans="1:12" x14ac:dyDescent="0.2">
      <c r="A449" s="305"/>
      <c r="B449" s="305"/>
      <c r="C449" s="1"/>
      <c r="D449" s="1"/>
      <c r="E449" s="1"/>
      <c r="F449" s="1"/>
      <c r="G449" s="1"/>
      <c r="H449" s="14"/>
      <c r="I449" s="1"/>
      <c r="J449" s="172"/>
      <c r="K449" s="305"/>
      <c r="L449" s="305"/>
    </row>
    <row r="450" spans="1:12" x14ac:dyDescent="0.2">
      <c r="A450" s="305"/>
      <c r="B450" s="305"/>
      <c r="C450" s="1"/>
      <c r="D450" s="1"/>
      <c r="E450" s="1"/>
      <c r="F450" s="1"/>
      <c r="G450" s="1"/>
      <c r="H450" s="14"/>
      <c r="I450" s="1"/>
      <c r="J450" s="172"/>
      <c r="K450" s="305"/>
      <c r="L450" s="305"/>
    </row>
    <row r="451" spans="1:12" x14ac:dyDescent="0.2">
      <c r="A451" s="305"/>
      <c r="B451" s="305"/>
      <c r="C451" s="1"/>
      <c r="D451" s="1"/>
      <c r="E451" s="1"/>
      <c r="F451" s="1"/>
      <c r="G451" s="1"/>
      <c r="H451" s="14"/>
      <c r="I451" s="1"/>
      <c r="J451" s="172"/>
      <c r="K451" s="305"/>
      <c r="L451" s="305"/>
    </row>
    <row r="452" spans="1:12" x14ac:dyDescent="0.2">
      <c r="A452" s="305"/>
      <c r="B452" s="305"/>
      <c r="C452" s="1"/>
      <c r="D452" s="1"/>
      <c r="E452" s="1"/>
      <c r="F452" s="1"/>
      <c r="G452" s="1"/>
      <c r="H452" s="14"/>
      <c r="I452" s="1"/>
      <c r="J452" s="172"/>
      <c r="K452" s="305"/>
      <c r="L452" s="305"/>
    </row>
    <row r="453" spans="1:12" x14ac:dyDescent="0.2">
      <c r="A453" s="305"/>
      <c r="B453" s="305"/>
      <c r="C453" s="1"/>
      <c r="D453" s="1"/>
      <c r="E453" s="1"/>
      <c r="F453" s="1"/>
      <c r="G453" s="1"/>
      <c r="H453" s="14"/>
      <c r="I453" s="1"/>
      <c r="J453" s="172"/>
      <c r="K453" s="305"/>
      <c r="L453" s="305"/>
    </row>
    <row r="454" spans="1:12" x14ac:dyDescent="0.2">
      <c r="A454" s="305"/>
      <c r="B454" s="305"/>
      <c r="C454" s="1"/>
      <c r="D454" s="1"/>
      <c r="E454" s="1"/>
      <c r="F454" s="1"/>
      <c r="G454" s="1"/>
      <c r="H454" s="14"/>
      <c r="I454" s="1"/>
      <c r="J454" s="172"/>
      <c r="K454" s="305"/>
      <c r="L454" s="305"/>
    </row>
    <row r="455" spans="1:12" x14ac:dyDescent="0.2">
      <c r="A455" s="305"/>
      <c r="B455" s="305"/>
      <c r="C455" s="1"/>
      <c r="D455" s="1"/>
      <c r="E455" s="1"/>
      <c r="F455" s="1"/>
      <c r="G455" s="1"/>
      <c r="H455" s="14"/>
      <c r="I455" s="1"/>
      <c r="J455" s="172"/>
      <c r="K455" s="305"/>
      <c r="L455" s="305"/>
    </row>
    <row r="456" spans="1:12" x14ac:dyDescent="0.2">
      <c r="A456" s="305"/>
      <c r="B456" s="305"/>
      <c r="C456" s="1"/>
      <c r="D456" s="1"/>
      <c r="E456" s="1"/>
      <c r="F456" s="1"/>
      <c r="G456" s="1"/>
      <c r="H456" s="14"/>
      <c r="I456" s="1"/>
      <c r="J456" s="172"/>
      <c r="K456" s="305"/>
      <c r="L456" s="305"/>
    </row>
    <row r="457" spans="1:12" x14ac:dyDescent="0.2">
      <c r="A457" s="305"/>
      <c r="B457" s="305"/>
      <c r="C457" s="1"/>
      <c r="D457" s="1"/>
      <c r="E457" s="1"/>
      <c r="F457" s="1"/>
      <c r="G457" s="1"/>
      <c r="H457" s="14"/>
      <c r="I457" s="1"/>
      <c r="J457" s="172"/>
      <c r="K457" s="305"/>
      <c r="L457" s="305"/>
    </row>
    <row r="458" spans="1:12" x14ac:dyDescent="0.2">
      <c r="A458" s="305"/>
      <c r="B458" s="305"/>
      <c r="C458" s="1"/>
      <c r="D458" s="1"/>
      <c r="E458" s="1"/>
      <c r="F458" s="1"/>
      <c r="G458" s="1"/>
      <c r="H458" s="14"/>
      <c r="I458" s="1"/>
      <c r="J458" s="172"/>
      <c r="K458" s="305"/>
      <c r="L458" s="305"/>
    </row>
    <row r="459" spans="1:12" x14ac:dyDescent="0.2">
      <c r="A459" s="305"/>
      <c r="B459" s="305"/>
      <c r="C459" s="1"/>
      <c r="D459" s="1"/>
      <c r="E459" s="1"/>
      <c r="F459" s="1"/>
      <c r="G459" s="1"/>
      <c r="H459" s="14"/>
      <c r="I459" s="1"/>
      <c r="J459" s="172"/>
      <c r="K459" s="305"/>
      <c r="L459" s="305"/>
    </row>
    <row r="460" spans="1:12" x14ac:dyDescent="0.2">
      <c r="A460" s="305"/>
      <c r="B460" s="305"/>
      <c r="C460" s="1"/>
      <c r="D460" s="1"/>
      <c r="E460" s="1"/>
      <c r="F460" s="1"/>
      <c r="G460" s="1"/>
      <c r="H460" s="14"/>
      <c r="I460" s="1"/>
      <c r="J460" s="172"/>
      <c r="K460" s="305"/>
      <c r="L460" s="305"/>
    </row>
    <row r="461" spans="1:12" x14ac:dyDescent="0.2">
      <c r="A461" s="305"/>
      <c r="B461" s="305"/>
      <c r="C461" s="1"/>
      <c r="D461" s="1"/>
      <c r="E461" s="1"/>
      <c r="F461" s="1"/>
      <c r="G461" s="1"/>
      <c r="H461" s="14"/>
      <c r="I461" s="1"/>
      <c r="J461" s="172"/>
      <c r="K461" s="305"/>
      <c r="L461" s="305"/>
    </row>
    <row r="462" spans="1:12" x14ac:dyDescent="0.2">
      <c r="A462" s="305"/>
      <c r="B462" s="305"/>
      <c r="C462" s="1"/>
      <c r="D462" s="1"/>
      <c r="E462" s="1"/>
      <c r="F462" s="1"/>
      <c r="G462" s="1"/>
      <c r="H462" s="14"/>
      <c r="I462" s="1"/>
      <c r="J462" s="172"/>
      <c r="K462" s="305"/>
      <c r="L462" s="305"/>
    </row>
    <row r="463" spans="1:12" x14ac:dyDescent="0.2">
      <c r="A463" s="305"/>
      <c r="B463" s="305"/>
      <c r="C463" s="1"/>
      <c r="D463" s="1"/>
      <c r="E463" s="1"/>
      <c r="F463" s="1"/>
      <c r="G463" s="1"/>
      <c r="H463" s="14"/>
      <c r="I463" s="1"/>
      <c r="J463" s="172"/>
      <c r="K463" s="305"/>
      <c r="L463" s="305"/>
    </row>
    <row r="464" spans="1:12" x14ac:dyDescent="0.2">
      <c r="A464" s="305"/>
      <c r="B464" s="305"/>
      <c r="C464" s="1"/>
      <c r="D464" s="1"/>
      <c r="E464" s="1"/>
      <c r="F464" s="1"/>
      <c r="G464" s="1"/>
      <c r="H464" s="14"/>
      <c r="I464" s="1"/>
      <c r="J464" s="172"/>
      <c r="K464" s="305"/>
      <c r="L464" s="305"/>
    </row>
    <row r="465" spans="1:12" x14ac:dyDescent="0.2">
      <c r="A465" s="305"/>
      <c r="B465" s="305"/>
      <c r="C465" s="1"/>
      <c r="D465" s="1"/>
      <c r="E465" s="1"/>
      <c r="F465" s="1"/>
      <c r="G465" s="1"/>
      <c r="H465" s="14"/>
      <c r="I465" s="1"/>
      <c r="J465" s="172"/>
      <c r="K465" s="305"/>
      <c r="L465" s="305"/>
    </row>
    <row r="466" spans="1:12" x14ac:dyDescent="0.2">
      <c r="A466" s="305"/>
      <c r="B466" s="305"/>
      <c r="C466" s="1"/>
      <c r="D466" s="1"/>
      <c r="E466" s="1"/>
      <c r="F466" s="1"/>
      <c r="G466" s="1"/>
      <c r="H466" s="14"/>
      <c r="I466" s="1"/>
      <c r="J466" s="172"/>
      <c r="K466" s="305"/>
      <c r="L466" s="305"/>
    </row>
    <row r="467" spans="1:12" x14ac:dyDescent="0.2">
      <c r="A467" s="305"/>
      <c r="B467" s="305"/>
      <c r="C467" s="1"/>
      <c r="D467" s="1"/>
      <c r="E467" s="1"/>
      <c r="F467" s="1"/>
      <c r="G467" s="1"/>
      <c r="H467" s="14"/>
      <c r="I467" s="1"/>
      <c r="J467" s="172"/>
      <c r="K467" s="305"/>
      <c r="L467" s="305"/>
    </row>
    <row r="468" spans="1:12" x14ac:dyDescent="0.2">
      <c r="A468" s="305"/>
      <c r="B468" s="305"/>
      <c r="C468" s="1"/>
      <c r="D468" s="1"/>
      <c r="E468" s="1"/>
      <c r="F468" s="1"/>
      <c r="G468" s="1"/>
      <c r="H468" s="14"/>
      <c r="I468" s="1"/>
      <c r="J468" s="172"/>
      <c r="K468" s="305"/>
      <c r="L468" s="305"/>
    </row>
    <row r="469" spans="1:12" x14ac:dyDescent="0.2">
      <c r="A469" s="305"/>
      <c r="B469" s="305"/>
      <c r="C469" s="1"/>
      <c r="D469" s="1"/>
      <c r="E469" s="1"/>
      <c r="F469" s="1"/>
      <c r="G469" s="1"/>
      <c r="H469" s="14"/>
      <c r="I469" s="1"/>
      <c r="J469" s="172"/>
      <c r="K469" s="305"/>
      <c r="L469" s="305"/>
    </row>
    <row r="470" spans="1:12" x14ac:dyDescent="0.2">
      <c r="A470" s="305"/>
      <c r="B470" s="305"/>
      <c r="C470" s="1"/>
      <c r="D470" s="1"/>
      <c r="E470" s="1"/>
      <c r="F470" s="1"/>
      <c r="G470" s="1"/>
      <c r="H470" s="14"/>
      <c r="I470" s="1"/>
      <c r="J470" s="172"/>
      <c r="K470" s="305"/>
      <c r="L470" s="305"/>
    </row>
    <row r="471" spans="1:12" x14ac:dyDescent="0.2">
      <c r="A471" s="305"/>
      <c r="B471" s="305"/>
      <c r="C471" s="1"/>
      <c r="D471" s="1"/>
      <c r="E471" s="1"/>
      <c r="F471" s="1"/>
      <c r="G471" s="1"/>
      <c r="H471" s="14"/>
      <c r="I471" s="1"/>
      <c r="J471" s="172"/>
      <c r="K471" s="305"/>
      <c r="L471" s="305"/>
    </row>
    <row r="472" spans="1:12" x14ac:dyDescent="0.2">
      <c r="A472" s="305"/>
      <c r="B472" s="305"/>
      <c r="C472" s="1"/>
      <c r="D472" s="1"/>
      <c r="E472" s="1"/>
      <c r="F472" s="1"/>
      <c r="G472" s="1"/>
      <c r="H472" s="14"/>
      <c r="I472" s="1"/>
      <c r="J472" s="172"/>
      <c r="K472" s="305"/>
      <c r="L472" s="305"/>
    </row>
    <row r="473" spans="1:12" x14ac:dyDescent="0.2">
      <c r="A473" s="305"/>
      <c r="B473" s="305"/>
      <c r="C473" s="1"/>
      <c r="D473" s="1"/>
      <c r="E473" s="1"/>
      <c r="F473" s="1"/>
      <c r="G473" s="1"/>
      <c r="H473" s="14"/>
      <c r="I473" s="1"/>
      <c r="J473" s="172"/>
      <c r="K473" s="305"/>
      <c r="L473" s="305"/>
    </row>
    <row r="474" spans="1:12" x14ac:dyDescent="0.2">
      <c r="A474" s="305"/>
      <c r="B474" s="305"/>
      <c r="C474" s="1"/>
      <c r="D474" s="1"/>
      <c r="E474" s="1"/>
      <c r="F474" s="1"/>
      <c r="G474" s="1"/>
      <c r="H474" s="14"/>
      <c r="I474" s="1"/>
      <c r="J474" s="172"/>
      <c r="K474" s="305"/>
      <c r="L474" s="305"/>
    </row>
    <row r="475" spans="1:12" x14ac:dyDescent="0.2">
      <c r="A475" s="305"/>
      <c r="B475" s="305"/>
      <c r="C475" s="1"/>
      <c r="D475" s="1"/>
      <c r="E475" s="1"/>
      <c r="F475" s="1"/>
      <c r="G475" s="1"/>
      <c r="H475" s="14"/>
      <c r="I475" s="1"/>
      <c r="J475" s="172"/>
      <c r="K475" s="305"/>
      <c r="L475" s="305"/>
    </row>
    <row r="476" spans="1:12" x14ac:dyDescent="0.2">
      <c r="A476" s="305"/>
      <c r="B476" s="305"/>
      <c r="C476" s="1"/>
      <c r="D476" s="1"/>
      <c r="E476" s="1"/>
      <c r="F476" s="1"/>
      <c r="G476" s="1"/>
      <c r="H476" s="14"/>
      <c r="I476" s="1"/>
      <c r="J476" s="172"/>
      <c r="K476" s="305"/>
      <c r="L476" s="305"/>
    </row>
    <row r="477" spans="1:12" x14ac:dyDescent="0.2">
      <c r="A477" s="305"/>
      <c r="B477" s="305"/>
      <c r="C477" s="1"/>
      <c r="D477" s="1"/>
      <c r="E477" s="1"/>
      <c r="F477" s="1"/>
      <c r="G477" s="1"/>
      <c r="H477" s="14"/>
      <c r="I477" s="1"/>
      <c r="J477" s="172"/>
      <c r="K477" s="305"/>
      <c r="L477" s="305"/>
    </row>
    <row r="478" spans="1:12" x14ac:dyDescent="0.2">
      <c r="A478" s="305"/>
      <c r="B478" s="305"/>
      <c r="C478" s="1"/>
      <c r="D478" s="1"/>
      <c r="E478" s="1"/>
      <c r="F478" s="1"/>
      <c r="G478" s="1"/>
      <c r="H478" s="14"/>
      <c r="I478" s="1"/>
      <c r="J478" s="172"/>
      <c r="K478" s="305"/>
      <c r="L478" s="305"/>
    </row>
    <row r="479" spans="1:12" x14ac:dyDescent="0.2">
      <c r="A479" s="305"/>
      <c r="B479" s="305"/>
      <c r="C479" s="1"/>
      <c r="D479" s="1"/>
      <c r="E479" s="1"/>
      <c r="F479" s="1"/>
      <c r="G479" s="1"/>
      <c r="H479" s="14"/>
      <c r="I479" s="1"/>
      <c r="J479" s="172"/>
      <c r="K479" s="305"/>
      <c r="L479" s="305"/>
    </row>
    <row r="480" spans="1:12" x14ac:dyDescent="0.2">
      <c r="A480" s="305"/>
      <c r="B480" s="305"/>
      <c r="C480" s="1"/>
      <c r="D480" s="1"/>
      <c r="E480" s="1"/>
      <c r="F480" s="1"/>
      <c r="G480" s="1"/>
      <c r="H480" s="14"/>
      <c r="I480" s="1"/>
      <c r="J480" s="172"/>
      <c r="K480" s="305"/>
      <c r="L480" s="305"/>
    </row>
    <row r="481" spans="1:12" x14ac:dyDescent="0.2">
      <c r="A481" s="305"/>
      <c r="B481" s="305"/>
      <c r="C481" s="1"/>
      <c r="D481" s="1"/>
      <c r="E481" s="1"/>
      <c r="F481" s="1"/>
      <c r="G481" s="1"/>
      <c r="H481" s="14"/>
      <c r="I481" s="1"/>
      <c r="J481" s="172"/>
      <c r="K481" s="305"/>
      <c r="L481" s="305"/>
    </row>
    <row r="482" spans="1:12" x14ac:dyDescent="0.2">
      <c r="A482" s="305"/>
      <c r="B482" s="305"/>
      <c r="C482" s="1"/>
      <c r="D482" s="1"/>
      <c r="E482" s="1"/>
      <c r="F482" s="1"/>
      <c r="G482" s="1"/>
      <c r="H482" s="14"/>
      <c r="I482" s="1"/>
      <c r="J482" s="172"/>
      <c r="K482" s="305"/>
      <c r="L482" s="305"/>
    </row>
    <row r="483" spans="1:12" x14ac:dyDescent="0.2">
      <c r="A483" s="305"/>
      <c r="B483" s="305"/>
      <c r="C483" s="1"/>
      <c r="D483" s="1"/>
      <c r="E483" s="1"/>
      <c r="F483" s="1"/>
      <c r="G483" s="1"/>
      <c r="H483" s="14"/>
      <c r="I483" s="1"/>
      <c r="J483" s="172"/>
      <c r="K483" s="305"/>
      <c r="L483" s="305"/>
    </row>
    <row r="484" spans="1:12" x14ac:dyDescent="0.2">
      <c r="A484" s="305"/>
      <c r="B484" s="305"/>
      <c r="C484" s="1"/>
      <c r="D484" s="1"/>
      <c r="E484" s="1"/>
      <c r="F484" s="1"/>
      <c r="G484" s="1"/>
      <c r="H484" s="14"/>
      <c r="I484" s="1"/>
      <c r="J484" s="172"/>
      <c r="K484" s="305"/>
      <c r="L484" s="305"/>
    </row>
    <row r="485" spans="1:12" x14ac:dyDescent="0.2">
      <c r="A485" s="305"/>
      <c r="B485" s="305"/>
      <c r="C485" s="1"/>
      <c r="D485" s="1"/>
      <c r="E485" s="1"/>
      <c r="F485" s="1"/>
      <c r="G485" s="1"/>
      <c r="H485" s="14"/>
      <c r="I485" s="1"/>
      <c r="J485" s="172"/>
      <c r="K485" s="305"/>
      <c r="L485" s="305"/>
    </row>
    <row r="486" spans="1:12" x14ac:dyDescent="0.2">
      <c r="A486" s="305"/>
      <c r="B486" s="305"/>
      <c r="C486" s="1"/>
      <c r="D486" s="1"/>
      <c r="E486" s="1"/>
      <c r="F486" s="1"/>
      <c r="G486" s="1"/>
      <c r="H486" s="14"/>
      <c r="I486" s="1"/>
      <c r="J486" s="172"/>
      <c r="K486" s="305"/>
      <c r="L486" s="305"/>
    </row>
    <row r="487" spans="1:12" x14ac:dyDescent="0.2">
      <c r="A487" s="305"/>
      <c r="B487" s="305"/>
      <c r="C487" s="1"/>
      <c r="D487" s="1"/>
      <c r="E487" s="1"/>
      <c r="F487" s="1"/>
      <c r="G487" s="1"/>
      <c r="H487" s="14"/>
      <c r="I487" s="1"/>
      <c r="J487" s="172"/>
      <c r="K487" s="305"/>
      <c r="L487" s="305"/>
    </row>
    <row r="488" spans="1:12" x14ac:dyDescent="0.2">
      <c r="A488" s="305"/>
      <c r="B488" s="305"/>
      <c r="C488" s="1"/>
      <c r="D488" s="1"/>
      <c r="E488" s="1"/>
      <c r="F488" s="1"/>
      <c r="G488" s="1"/>
      <c r="H488" s="14"/>
      <c r="I488" s="1"/>
      <c r="J488" s="172"/>
      <c r="K488" s="305"/>
      <c r="L488" s="305"/>
    </row>
    <row r="489" spans="1:12" x14ac:dyDescent="0.2">
      <c r="A489" s="305"/>
      <c r="B489" s="305"/>
      <c r="C489" s="1"/>
      <c r="D489" s="1"/>
      <c r="E489" s="1"/>
      <c r="F489" s="1"/>
      <c r="G489" s="1"/>
      <c r="H489" s="14"/>
      <c r="I489" s="1"/>
      <c r="J489" s="172"/>
      <c r="K489" s="305"/>
      <c r="L489" s="305"/>
    </row>
    <row r="490" spans="1:12" x14ac:dyDescent="0.2">
      <c r="A490" s="305"/>
      <c r="B490" s="305"/>
      <c r="C490" s="1"/>
      <c r="D490" s="1"/>
      <c r="E490" s="1"/>
      <c r="F490" s="1"/>
      <c r="G490" s="1"/>
      <c r="H490" s="14"/>
      <c r="I490" s="1"/>
      <c r="J490" s="172"/>
      <c r="K490" s="305"/>
      <c r="L490" s="305"/>
    </row>
    <row r="491" spans="1:12" x14ac:dyDescent="0.2">
      <c r="A491" s="305"/>
      <c r="B491" s="305"/>
      <c r="C491" s="1"/>
      <c r="D491" s="1"/>
      <c r="E491" s="1"/>
      <c r="F491" s="1"/>
      <c r="G491" s="1"/>
      <c r="H491" s="14"/>
      <c r="I491" s="1"/>
      <c r="J491" s="172"/>
      <c r="K491" s="305"/>
      <c r="L491" s="305"/>
    </row>
    <row r="492" spans="1:12" x14ac:dyDescent="0.2">
      <c r="A492" s="305"/>
      <c r="B492" s="305"/>
      <c r="C492" s="1"/>
      <c r="D492" s="1"/>
      <c r="E492" s="1"/>
      <c r="F492" s="1"/>
      <c r="G492" s="1"/>
      <c r="H492" s="14"/>
      <c r="I492" s="1"/>
      <c r="J492" s="172"/>
      <c r="K492" s="305"/>
      <c r="L492" s="305"/>
    </row>
    <row r="493" spans="1:12" x14ac:dyDescent="0.2">
      <c r="A493" s="305"/>
      <c r="B493" s="305"/>
      <c r="C493" s="1"/>
      <c r="D493" s="1"/>
      <c r="E493" s="1"/>
      <c r="F493" s="1"/>
      <c r="G493" s="1"/>
      <c r="H493" s="14"/>
      <c r="I493" s="1"/>
      <c r="J493" s="172"/>
      <c r="K493" s="305"/>
      <c r="L493" s="305"/>
    </row>
    <row r="494" spans="1:12" x14ac:dyDescent="0.2">
      <c r="A494" s="305"/>
      <c r="B494" s="305"/>
      <c r="C494" s="1"/>
      <c r="D494" s="1"/>
      <c r="E494" s="1"/>
      <c r="F494" s="1"/>
      <c r="G494" s="1"/>
      <c r="H494" s="14"/>
      <c r="I494" s="1"/>
      <c r="J494" s="172"/>
      <c r="K494" s="305"/>
      <c r="L494" s="305"/>
    </row>
    <row r="495" spans="1:12" x14ac:dyDescent="0.2">
      <c r="A495" s="305"/>
      <c r="B495" s="305"/>
      <c r="C495" s="1"/>
      <c r="D495" s="1"/>
      <c r="E495" s="1"/>
      <c r="F495" s="1"/>
      <c r="G495" s="1"/>
      <c r="H495" s="14"/>
      <c r="I495" s="1"/>
      <c r="J495" s="172"/>
      <c r="K495" s="305"/>
      <c r="L495" s="305"/>
    </row>
    <row r="496" spans="1:12" x14ac:dyDescent="0.2">
      <c r="A496" s="305"/>
      <c r="B496" s="305"/>
      <c r="C496" s="1"/>
      <c r="D496" s="1"/>
      <c r="E496" s="1"/>
      <c r="F496" s="1"/>
      <c r="G496" s="1"/>
      <c r="H496" s="14"/>
      <c r="I496" s="1"/>
      <c r="J496" s="172"/>
      <c r="K496" s="305"/>
      <c r="L496" s="305"/>
    </row>
    <row r="497" spans="1:12" x14ac:dyDescent="0.2">
      <c r="A497" s="305"/>
      <c r="B497" s="305"/>
      <c r="C497" s="1"/>
      <c r="D497" s="1"/>
      <c r="E497" s="1"/>
      <c r="F497" s="1"/>
      <c r="G497" s="1"/>
      <c r="H497" s="14"/>
      <c r="I497" s="1"/>
      <c r="J497" s="172"/>
      <c r="K497" s="305"/>
      <c r="L497" s="305"/>
    </row>
    <row r="498" spans="1:12" x14ac:dyDescent="0.2">
      <c r="A498" s="305"/>
      <c r="B498" s="305"/>
      <c r="C498" s="1"/>
      <c r="D498" s="1"/>
      <c r="E498" s="1"/>
      <c r="F498" s="1"/>
      <c r="G498" s="1"/>
      <c r="H498" s="14"/>
      <c r="I498" s="1"/>
      <c r="J498" s="172"/>
      <c r="K498" s="305"/>
      <c r="L498" s="305"/>
    </row>
    <row r="499" spans="1:12" x14ac:dyDescent="0.2">
      <c r="A499" s="305"/>
      <c r="B499" s="305"/>
      <c r="C499" s="1"/>
      <c r="D499" s="1"/>
      <c r="E499" s="1"/>
      <c r="F499" s="1"/>
      <c r="G499" s="1"/>
      <c r="H499" s="14"/>
      <c r="I499" s="1"/>
      <c r="J499" s="172"/>
      <c r="K499" s="305"/>
      <c r="L499" s="305"/>
    </row>
    <row r="500" spans="1:12" x14ac:dyDescent="0.2">
      <c r="A500" s="305"/>
      <c r="B500" s="305"/>
      <c r="C500" s="1"/>
      <c r="D500" s="1"/>
      <c r="E500" s="1"/>
      <c r="F500" s="1"/>
      <c r="G500" s="1"/>
      <c r="H500" s="14"/>
      <c r="I500" s="1"/>
      <c r="J500" s="172"/>
      <c r="K500" s="305"/>
      <c r="L500" s="305"/>
    </row>
    <row r="501" spans="1:12" x14ac:dyDescent="0.2">
      <c r="A501" s="305"/>
      <c r="B501" s="305"/>
      <c r="C501" s="1"/>
      <c r="D501" s="1"/>
      <c r="E501" s="1"/>
      <c r="F501" s="1"/>
      <c r="G501" s="1"/>
      <c r="H501" s="14"/>
      <c r="I501" s="1"/>
      <c r="J501" s="172"/>
      <c r="K501" s="305"/>
      <c r="L501" s="305"/>
    </row>
    <row r="502" spans="1:12" x14ac:dyDescent="0.2">
      <c r="A502" s="305"/>
      <c r="B502" s="305"/>
      <c r="C502" s="1"/>
      <c r="D502" s="1"/>
      <c r="E502" s="1"/>
      <c r="F502" s="1"/>
      <c r="G502" s="1"/>
      <c r="H502" s="14"/>
      <c r="I502" s="1"/>
      <c r="J502" s="172"/>
      <c r="K502" s="305"/>
      <c r="L502" s="305"/>
    </row>
    <row r="503" spans="1:12" x14ac:dyDescent="0.2">
      <c r="A503" s="305"/>
      <c r="B503" s="305"/>
      <c r="C503" s="1"/>
      <c r="D503" s="1"/>
      <c r="E503" s="1"/>
      <c r="F503" s="1"/>
      <c r="G503" s="1"/>
      <c r="H503" s="14"/>
      <c r="I503" s="1"/>
      <c r="J503" s="172"/>
      <c r="K503" s="305"/>
      <c r="L503" s="305"/>
    </row>
    <row r="504" spans="1:12" x14ac:dyDescent="0.2">
      <c r="A504" s="305"/>
      <c r="B504" s="305"/>
      <c r="C504" s="1"/>
      <c r="D504" s="1"/>
      <c r="E504" s="1"/>
      <c r="F504" s="1"/>
      <c r="G504" s="1"/>
      <c r="H504" s="14"/>
      <c r="I504" s="1"/>
      <c r="J504" s="172"/>
      <c r="K504" s="305"/>
      <c r="L504" s="305"/>
    </row>
    <row r="505" spans="1:12" x14ac:dyDescent="0.2">
      <c r="A505" s="305"/>
      <c r="B505" s="305"/>
      <c r="C505" s="1"/>
      <c r="D505" s="1"/>
      <c r="E505" s="1"/>
      <c r="F505" s="1"/>
      <c r="G505" s="1"/>
      <c r="H505" s="14"/>
      <c r="I505" s="1"/>
      <c r="J505" s="172"/>
      <c r="K505" s="305"/>
      <c r="L505" s="305"/>
    </row>
    <row r="506" spans="1:12" x14ac:dyDescent="0.2">
      <c r="A506" s="305"/>
      <c r="B506" s="305"/>
      <c r="C506" s="1"/>
      <c r="D506" s="1"/>
      <c r="E506" s="1"/>
      <c r="F506" s="1"/>
      <c r="G506" s="1"/>
      <c r="H506" s="14"/>
      <c r="I506" s="1"/>
      <c r="J506" s="172"/>
      <c r="K506" s="305"/>
      <c r="L506" s="305"/>
    </row>
    <row r="507" spans="1:12" x14ac:dyDescent="0.2">
      <c r="A507" s="305"/>
      <c r="B507" s="305"/>
      <c r="C507" s="1"/>
      <c r="D507" s="1"/>
      <c r="E507" s="1"/>
      <c r="F507" s="1"/>
      <c r="G507" s="1"/>
      <c r="H507" s="14"/>
      <c r="I507" s="1"/>
      <c r="J507" s="172"/>
      <c r="K507" s="305"/>
      <c r="L507" s="305"/>
    </row>
    <row r="508" spans="1:12" x14ac:dyDescent="0.2">
      <c r="A508" s="305"/>
      <c r="B508" s="305"/>
      <c r="C508" s="1"/>
      <c r="D508" s="1"/>
      <c r="E508" s="1"/>
      <c r="F508" s="1"/>
      <c r="G508" s="1"/>
      <c r="H508" s="14"/>
      <c r="I508" s="1"/>
      <c r="J508" s="172"/>
      <c r="K508" s="305"/>
      <c r="L508" s="305"/>
    </row>
    <row r="509" spans="1:12" x14ac:dyDescent="0.2">
      <c r="A509" s="305"/>
      <c r="B509" s="305"/>
      <c r="C509" s="1"/>
      <c r="D509" s="1"/>
      <c r="E509" s="1"/>
      <c r="F509" s="1"/>
      <c r="G509" s="1"/>
      <c r="H509" s="14"/>
      <c r="I509" s="1"/>
      <c r="J509" s="172"/>
      <c r="K509" s="305"/>
      <c r="L509" s="305"/>
    </row>
    <row r="510" spans="1:12" x14ac:dyDescent="0.2">
      <c r="A510" s="305"/>
      <c r="B510" s="305"/>
      <c r="C510" s="1"/>
      <c r="D510" s="1"/>
      <c r="E510" s="1"/>
      <c r="F510" s="1"/>
      <c r="G510" s="1"/>
      <c r="H510" s="14"/>
      <c r="I510" s="1"/>
      <c r="J510" s="172"/>
      <c r="K510" s="305"/>
      <c r="L510" s="305"/>
    </row>
    <row r="511" spans="1:12" x14ac:dyDescent="0.2">
      <c r="A511" s="305"/>
      <c r="B511" s="305"/>
      <c r="C511" s="1"/>
      <c r="D511" s="1"/>
      <c r="E511" s="1"/>
      <c r="F511" s="1"/>
      <c r="G511" s="1"/>
      <c r="H511" s="14"/>
      <c r="I511" s="1"/>
      <c r="J511" s="172"/>
      <c r="K511" s="305"/>
      <c r="L511" s="305"/>
    </row>
    <row r="512" spans="1:12" x14ac:dyDescent="0.2">
      <c r="A512" s="305"/>
      <c r="B512" s="305"/>
      <c r="C512" s="1"/>
      <c r="D512" s="1"/>
      <c r="E512" s="1"/>
      <c r="F512" s="1"/>
      <c r="G512" s="1"/>
      <c r="H512" s="14"/>
      <c r="I512" s="1"/>
      <c r="J512" s="172"/>
      <c r="K512" s="305"/>
      <c r="L512" s="305"/>
    </row>
    <row r="513" spans="1:12" x14ac:dyDescent="0.2">
      <c r="A513" s="305"/>
      <c r="B513" s="305"/>
      <c r="C513" s="1"/>
      <c r="D513" s="1"/>
      <c r="E513" s="1"/>
      <c r="F513" s="1"/>
      <c r="G513" s="1"/>
      <c r="H513" s="14"/>
      <c r="I513" s="1"/>
      <c r="J513" s="172"/>
      <c r="K513" s="305"/>
      <c r="L513" s="305"/>
    </row>
    <row r="514" spans="1:12" x14ac:dyDescent="0.2">
      <c r="A514" s="305"/>
      <c r="B514" s="305"/>
      <c r="C514" s="1"/>
      <c r="D514" s="1"/>
      <c r="E514" s="1"/>
      <c r="F514" s="1"/>
      <c r="G514" s="1"/>
      <c r="H514" s="14"/>
      <c r="I514" s="1"/>
      <c r="J514" s="172"/>
      <c r="K514" s="305"/>
      <c r="L514" s="305"/>
    </row>
    <row r="515" spans="1:12" x14ac:dyDescent="0.2">
      <c r="A515" s="305"/>
      <c r="B515" s="305"/>
      <c r="C515" s="1"/>
      <c r="D515" s="1"/>
      <c r="E515" s="1"/>
      <c r="F515" s="1"/>
      <c r="G515" s="1"/>
      <c r="H515" s="14"/>
      <c r="I515" s="1"/>
      <c r="J515" s="172"/>
      <c r="K515" s="305"/>
      <c r="L515" s="305"/>
    </row>
    <row r="516" spans="1:12" x14ac:dyDescent="0.2">
      <c r="A516" s="305"/>
      <c r="B516" s="305"/>
      <c r="C516" s="1"/>
      <c r="D516" s="1"/>
      <c r="E516" s="1"/>
      <c r="F516" s="1"/>
      <c r="G516" s="1"/>
      <c r="H516" s="14"/>
      <c r="I516" s="1"/>
      <c r="J516" s="172"/>
      <c r="K516" s="305"/>
      <c r="L516" s="305"/>
    </row>
    <row r="517" spans="1:12" x14ac:dyDescent="0.2">
      <c r="A517" s="305"/>
      <c r="B517" s="305"/>
      <c r="C517" s="1"/>
      <c r="D517" s="1"/>
      <c r="E517" s="1"/>
      <c r="F517" s="1"/>
      <c r="G517" s="1"/>
      <c r="H517" s="14"/>
      <c r="I517" s="1"/>
      <c r="J517" s="172"/>
      <c r="K517" s="305"/>
      <c r="L517" s="305"/>
    </row>
    <row r="518" spans="1:12" x14ac:dyDescent="0.2">
      <c r="A518" s="305"/>
      <c r="B518" s="305"/>
      <c r="C518" s="1"/>
      <c r="D518" s="1"/>
      <c r="E518" s="1"/>
      <c r="F518" s="1"/>
      <c r="G518" s="1"/>
      <c r="H518" s="14"/>
      <c r="I518" s="1"/>
      <c r="J518" s="172"/>
      <c r="K518" s="305"/>
      <c r="L518" s="305"/>
    </row>
    <row r="519" spans="1:12" x14ac:dyDescent="0.2">
      <c r="A519" s="305"/>
      <c r="B519" s="305"/>
      <c r="C519" s="1"/>
      <c r="D519" s="1"/>
      <c r="E519" s="1"/>
      <c r="F519" s="1"/>
      <c r="G519" s="1"/>
      <c r="H519" s="14"/>
      <c r="I519" s="1"/>
      <c r="J519" s="172"/>
      <c r="K519" s="305"/>
      <c r="L519" s="305"/>
    </row>
    <row r="520" spans="1:12" x14ac:dyDescent="0.2">
      <c r="A520" s="305"/>
      <c r="B520" s="305"/>
      <c r="C520" s="1"/>
      <c r="D520" s="1"/>
      <c r="E520" s="1"/>
      <c r="F520" s="1"/>
      <c r="G520" s="1"/>
      <c r="H520" s="14"/>
      <c r="I520" s="1"/>
      <c r="J520" s="172"/>
      <c r="K520" s="305"/>
      <c r="L520" s="305"/>
    </row>
    <row r="521" spans="1:12" x14ac:dyDescent="0.2">
      <c r="A521" s="305"/>
      <c r="B521" s="305"/>
      <c r="C521" s="1"/>
      <c r="D521" s="1"/>
      <c r="E521" s="1"/>
      <c r="F521" s="1"/>
      <c r="G521" s="1"/>
      <c r="H521" s="14"/>
      <c r="I521" s="1"/>
      <c r="J521" s="172"/>
      <c r="K521" s="305"/>
      <c r="L521" s="305"/>
    </row>
    <row r="522" spans="1:12" x14ac:dyDescent="0.2">
      <c r="A522" s="305"/>
      <c r="B522" s="305"/>
      <c r="C522" s="1"/>
      <c r="D522" s="1"/>
      <c r="E522" s="1"/>
      <c r="F522" s="1"/>
      <c r="G522" s="1"/>
      <c r="H522" s="14"/>
      <c r="I522" s="1"/>
      <c r="J522" s="172"/>
      <c r="K522" s="305"/>
      <c r="L522" s="305"/>
    </row>
    <row r="523" spans="1:12" x14ac:dyDescent="0.2">
      <c r="A523" s="305"/>
      <c r="B523" s="305"/>
      <c r="C523" s="1"/>
      <c r="D523" s="1"/>
      <c r="E523" s="1"/>
      <c r="F523" s="1"/>
      <c r="G523" s="1"/>
      <c r="H523" s="14"/>
      <c r="I523" s="1"/>
      <c r="J523" s="172"/>
      <c r="K523" s="305"/>
      <c r="L523" s="305"/>
    </row>
    <row r="524" spans="1:12" x14ac:dyDescent="0.2">
      <c r="A524" s="305"/>
      <c r="B524" s="305"/>
      <c r="C524" s="1"/>
      <c r="D524" s="1"/>
      <c r="E524" s="1"/>
      <c r="F524" s="1"/>
      <c r="G524" s="1"/>
      <c r="H524" s="14"/>
      <c r="I524" s="1"/>
      <c r="J524" s="172"/>
      <c r="K524" s="305"/>
      <c r="L524" s="305"/>
    </row>
    <row r="525" spans="1:12" x14ac:dyDescent="0.2">
      <c r="A525" s="305"/>
      <c r="B525" s="305"/>
      <c r="C525" s="1"/>
      <c r="D525" s="1"/>
      <c r="E525" s="1"/>
      <c r="F525" s="1"/>
      <c r="G525" s="1"/>
      <c r="H525" s="14"/>
      <c r="I525" s="1"/>
      <c r="J525" s="172"/>
      <c r="K525" s="305"/>
      <c r="L525" s="305"/>
    </row>
    <row r="526" spans="1:12" x14ac:dyDescent="0.2">
      <c r="A526" s="305"/>
      <c r="B526" s="305"/>
      <c r="C526" s="1"/>
      <c r="D526" s="1"/>
      <c r="E526" s="1"/>
      <c r="F526" s="1"/>
      <c r="G526" s="1"/>
      <c r="H526" s="14"/>
      <c r="I526" s="1"/>
      <c r="J526" s="172"/>
      <c r="K526" s="305"/>
      <c r="L526" s="305"/>
    </row>
    <row r="527" spans="1:12" x14ac:dyDescent="0.2">
      <c r="A527" s="305"/>
      <c r="B527" s="305"/>
      <c r="C527" s="1"/>
      <c r="D527" s="1"/>
      <c r="E527" s="1"/>
      <c r="F527" s="1"/>
      <c r="G527" s="1"/>
      <c r="H527" s="14"/>
      <c r="I527" s="1"/>
      <c r="J527" s="172"/>
      <c r="K527" s="305"/>
      <c r="L527" s="305"/>
    </row>
    <row r="528" spans="1:12" x14ac:dyDescent="0.2">
      <c r="A528" s="305"/>
      <c r="B528" s="305"/>
      <c r="C528" s="1"/>
      <c r="D528" s="1"/>
      <c r="E528" s="1"/>
      <c r="F528" s="1"/>
      <c r="G528" s="1"/>
      <c r="H528" s="14"/>
      <c r="I528" s="1"/>
      <c r="J528" s="172"/>
      <c r="K528" s="305"/>
      <c r="L528" s="305"/>
    </row>
    <row r="529" spans="1:12" ht="12.75" thickBot="1" x14ac:dyDescent="0.25">
      <c r="A529" s="305"/>
      <c r="B529" s="305"/>
      <c r="C529" s="1"/>
      <c r="D529" s="1"/>
      <c r="E529" s="1"/>
      <c r="F529" s="1"/>
      <c r="G529" s="1"/>
      <c r="H529" s="14"/>
      <c r="I529" s="1"/>
      <c r="J529" s="172"/>
      <c r="K529" s="305"/>
      <c r="L529" s="305"/>
    </row>
    <row r="530" spans="1:12" x14ac:dyDescent="0.2">
      <c r="E530" s="305"/>
      <c r="G530" s="156"/>
      <c r="H530" s="157"/>
      <c r="J530" s="172"/>
    </row>
    <row r="531" spans="1:12" x14ac:dyDescent="0.2">
      <c r="C531" s="1"/>
      <c r="D531" s="1"/>
      <c r="E531" s="41"/>
      <c r="F531" s="41"/>
      <c r="G531" s="41"/>
      <c r="H531" s="14"/>
      <c r="I531" s="41"/>
      <c r="J531" s="172"/>
    </row>
    <row r="532" spans="1:12" x14ac:dyDescent="0.2">
      <c r="C532" s="1"/>
      <c r="D532" s="1"/>
      <c r="E532" s="41"/>
      <c r="F532" s="41"/>
      <c r="G532" s="41"/>
      <c r="H532" s="14"/>
      <c r="I532" s="41"/>
      <c r="J532" s="172"/>
    </row>
    <row r="533" spans="1:12" x14ac:dyDescent="0.2">
      <c r="C533" s="1"/>
      <c r="D533" s="1"/>
      <c r="E533" s="41"/>
      <c r="F533" s="41"/>
      <c r="G533" s="41"/>
      <c r="H533" s="14"/>
      <c r="I533" s="41"/>
      <c r="J533" s="172"/>
    </row>
    <row r="534" spans="1:12" x14ac:dyDescent="0.2">
      <c r="C534" s="1"/>
      <c r="D534" s="1"/>
      <c r="E534" s="41"/>
      <c r="F534" s="41"/>
      <c r="G534" s="41"/>
      <c r="H534" s="14"/>
      <c r="I534" s="41"/>
      <c r="J534" s="172"/>
    </row>
    <row r="535" spans="1:12" x14ac:dyDescent="0.2">
      <c r="C535" s="1"/>
      <c r="D535" s="1"/>
      <c r="E535" s="41"/>
      <c r="F535" s="41"/>
      <c r="G535" s="41"/>
      <c r="H535" s="14"/>
      <c r="I535" s="41"/>
      <c r="J535" s="172"/>
    </row>
    <row r="536" spans="1:12" x14ac:dyDescent="0.2">
      <c r="C536" s="1"/>
      <c r="D536" s="1"/>
      <c r="E536" s="41"/>
      <c r="F536" s="41"/>
      <c r="G536" s="41"/>
      <c r="H536" s="14"/>
      <c r="I536" s="41"/>
      <c r="J536" s="172"/>
    </row>
    <row r="537" spans="1:12" x14ac:dyDescent="0.2">
      <c r="C537" s="1"/>
      <c r="D537" s="1"/>
      <c r="E537" s="41"/>
      <c r="F537" s="41"/>
      <c r="G537" s="41"/>
      <c r="H537" s="14"/>
      <c r="I537" s="41"/>
      <c r="J537" s="172"/>
    </row>
    <row r="538" spans="1:12" x14ac:dyDescent="0.2">
      <c r="C538" s="1"/>
      <c r="D538" s="1"/>
      <c r="E538" s="41"/>
      <c r="F538" s="41"/>
      <c r="G538" s="41"/>
      <c r="H538" s="14"/>
      <c r="I538" s="41"/>
      <c r="J538" s="172"/>
    </row>
    <row r="539" spans="1:12" x14ac:dyDescent="0.2">
      <c r="C539" s="1"/>
      <c r="D539" s="1"/>
      <c r="E539" s="41"/>
      <c r="F539" s="41"/>
      <c r="G539" s="41"/>
      <c r="H539" s="14"/>
      <c r="I539" s="41"/>
      <c r="J539" s="172"/>
    </row>
    <row r="540" spans="1:12" x14ac:dyDescent="0.2">
      <c r="C540" s="1"/>
      <c r="D540" s="1"/>
      <c r="E540" s="41"/>
      <c r="F540" s="41"/>
      <c r="G540" s="41"/>
      <c r="H540" s="14"/>
      <c r="I540" s="41"/>
      <c r="J540" s="172"/>
    </row>
    <row r="541" spans="1:12" x14ac:dyDescent="0.2">
      <c r="C541" s="1"/>
      <c r="D541" s="1"/>
      <c r="E541" s="41"/>
      <c r="F541" s="41"/>
      <c r="G541" s="41"/>
      <c r="H541" s="14"/>
      <c r="I541" s="41"/>
      <c r="J541" s="172"/>
    </row>
    <row r="542" spans="1:12" x14ac:dyDescent="0.2">
      <c r="C542" s="1"/>
      <c r="D542" s="1"/>
      <c r="E542" s="41"/>
      <c r="F542" s="41"/>
      <c r="G542" s="41"/>
      <c r="H542" s="14"/>
      <c r="I542" s="41"/>
      <c r="J542" s="172"/>
    </row>
    <row r="543" spans="1:12" x14ac:dyDescent="0.2">
      <c r="C543" s="164"/>
      <c r="D543" s="164"/>
      <c r="E543" s="164"/>
      <c r="F543" s="164"/>
      <c r="G543" s="164"/>
      <c r="H543" s="14"/>
      <c r="I543" s="164"/>
      <c r="J543" s="172"/>
    </row>
    <row r="544" spans="1:12" x14ac:dyDescent="0.2">
      <c r="C544" s="164"/>
      <c r="D544" s="164"/>
      <c r="E544" s="164"/>
      <c r="F544" s="164"/>
      <c r="G544" s="164"/>
      <c r="H544" s="14"/>
      <c r="I544" s="164"/>
      <c r="J544" s="172"/>
    </row>
    <row r="545" spans="3:10" x14ac:dyDescent="0.2">
      <c r="C545" s="164"/>
      <c r="D545" s="164"/>
      <c r="E545" s="164"/>
      <c r="F545" s="164"/>
      <c r="G545" s="164"/>
      <c r="H545" s="14"/>
      <c r="I545" s="164"/>
      <c r="J545" s="172"/>
    </row>
    <row r="546" spans="3:10" x14ac:dyDescent="0.2">
      <c r="C546" s="164"/>
      <c r="D546" s="164"/>
      <c r="E546" s="164"/>
      <c r="F546" s="164"/>
      <c r="G546" s="164"/>
      <c r="H546" s="14"/>
      <c r="I546" s="164"/>
      <c r="J546" s="172"/>
    </row>
    <row r="547" spans="3:10" x14ac:dyDescent="0.2">
      <c r="C547" s="164"/>
      <c r="D547" s="164"/>
      <c r="E547" s="164"/>
      <c r="F547" s="164"/>
      <c r="G547" s="164"/>
      <c r="H547" s="14"/>
      <c r="I547" s="164"/>
      <c r="J547" s="172"/>
    </row>
    <row r="548" spans="3:10" x14ac:dyDescent="0.2">
      <c r="C548" s="164"/>
      <c r="D548" s="164"/>
      <c r="E548" s="164"/>
      <c r="F548" s="164"/>
      <c r="G548" s="164"/>
      <c r="H548" s="14"/>
      <c r="I548" s="164"/>
      <c r="J548" s="172"/>
    </row>
    <row r="549" spans="3:10" x14ac:dyDescent="0.2">
      <c r="C549" s="164"/>
      <c r="D549" s="164"/>
      <c r="E549" s="164"/>
      <c r="F549" s="164"/>
      <c r="G549" s="164"/>
      <c r="H549" s="14"/>
      <c r="I549" s="164"/>
      <c r="J549" s="172"/>
    </row>
    <row r="550" spans="3:10" x14ac:dyDescent="0.2">
      <c r="C550" s="164"/>
      <c r="D550" s="164"/>
      <c r="E550" s="164"/>
      <c r="F550" s="164"/>
      <c r="G550" s="164"/>
      <c r="H550" s="14"/>
      <c r="I550" s="164"/>
      <c r="J550" s="172"/>
    </row>
    <row r="551" spans="3:10" x14ac:dyDescent="0.2">
      <c r="C551" s="164"/>
      <c r="D551" s="164"/>
      <c r="E551" s="164"/>
      <c r="F551" s="164"/>
      <c r="G551" s="164"/>
      <c r="H551" s="14"/>
      <c r="I551" s="164"/>
      <c r="J551" s="172"/>
    </row>
    <row r="552" spans="3:10" x14ac:dyDescent="0.2">
      <c r="C552" s="164"/>
      <c r="D552" s="164"/>
      <c r="E552" s="164"/>
      <c r="F552" s="164"/>
      <c r="G552" s="164"/>
      <c r="H552" s="14"/>
      <c r="I552" s="164"/>
      <c r="J552" s="172"/>
    </row>
    <row r="553" spans="3:10" x14ac:dyDescent="0.2">
      <c r="C553" s="164"/>
      <c r="D553" s="164"/>
      <c r="E553" s="164"/>
      <c r="F553" s="164"/>
      <c r="G553" s="164"/>
      <c r="H553" s="14"/>
      <c r="I553" s="164"/>
      <c r="J553" s="172"/>
    </row>
    <row r="554" spans="3:10" x14ac:dyDescent="0.2">
      <c r="C554" s="164"/>
      <c r="D554" s="164"/>
      <c r="E554" s="164"/>
      <c r="F554" s="164"/>
      <c r="G554" s="164"/>
      <c r="H554" s="14"/>
      <c r="I554" s="164"/>
      <c r="J554" s="172"/>
    </row>
    <row r="555" spans="3:10" x14ac:dyDescent="0.2">
      <c r="C555" s="164"/>
      <c r="D555" s="164"/>
      <c r="E555" s="164"/>
      <c r="F555" s="164"/>
      <c r="G555" s="164"/>
      <c r="H555" s="14"/>
      <c r="I555" s="164"/>
      <c r="J555" s="172"/>
    </row>
    <row r="556" spans="3:10" x14ac:dyDescent="0.2">
      <c r="C556" s="164"/>
      <c r="D556" s="164"/>
      <c r="E556" s="164"/>
      <c r="F556" s="164"/>
      <c r="G556" s="164"/>
      <c r="H556" s="14"/>
      <c r="I556" s="164"/>
      <c r="J556" s="172"/>
    </row>
    <row r="557" spans="3:10" x14ac:dyDescent="0.2">
      <c r="C557" s="164"/>
      <c r="D557" s="164"/>
      <c r="E557" s="164"/>
      <c r="F557" s="164"/>
      <c r="G557" s="164"/>
      <c r="H557" s="14"/>
      <c r="I557" s="164"/>
      <c r="J557" s="172"/>
    </row>
    <row r="558" spans="3:10" x14ac:dyDescent="0.2">
      <c r="C558" s="164"/>
      <c r="D558" s="164"/>
      <c r="E558" s="164"/>
      <c r="F558" s="164"/>
      <c r="G558" s="164"/>
      <c r="H558" s="14"/>
      <c r="I558" s="164"/>
      <c r="J558" s="172"/>
    </row>
    <row r="559" spans="3:10" x14ac:dyDescent="0.2">
      <c r="C559" s="164"/>
      <c r="D559" s="164"/>
      <c r="E559" s="164"/>
      <c r="F559" s="164"/>
      <c r="G559" s="164"/>
      <c r="H559" s="14"/>
      <c r="I559" s="164"/>
      <c r="J559" s="172"/>
    </row>
    <row r="560" spans="3:10" x14ac:dyDescent="0.2">
      <c r="C560" s="164"/>
      <c r="D560" s="164"/>
      <c r="E560" s="164"/>
      <c r="F560" s="164"/>
      <c r="G560" s="164"/>
      <c r="H560" s="14"/>
      <c r="I560" s="164"/>
      <c r="J560" s="172"/>
    </row>
    <row r="561" spans="3:10" x14ac:dyDescent="0.2">
      <c r="C561" s="164"/>
      <c r="D561" s="164"/>
      <c r="E561" s="164"/>
      <c r="F561" s="164"/>
      <c r="G561" s="164"/>
      <c r="H561" s="14"/>
      <c r="I561" s="164"/>
      <c r="J561" s="172"/>
    </row>
    <row r="562" spans="3:10" x14ac:dyDescent="0.2">
      <c r="C562" s="164"/>
      <c r="D562" s="164"/>
      <c r="E562" s="164"/>
      <c r="F562" s="164"/>
      <c r="G562" s="164"/>
      <c r="H562" s="14"/>
      <c r="I562" s="164"/>
      <c r="J562" s="172"/>
    </row>
    <row r="563" spans="3:10" x14ac:dyDescent="0.2">
      <c r="C563" s="164"/>
      <c r="D563" s="164"/>
      <c r="E563" s="164"/>
      <c r="F563" s="164"/>
      <c r="G563" s="164"/>
      <c r="H563" s="14"/>
      <c r="I563" s="164"/>
      <c r="J563" s="172"/>
    </row>
    <row r="564" spans="3:10" x14ac:dyDescent="0.2">
      <c r="C564" s="164"/>
      <c r="D564" s="164"/>
      <c r="E564" s="164"/>
      <c r="F564" s="164"/>
      <c r="G564" s="164"/>
      <c r="H564" s="14"/>
      <c r="I564" s="164"/>
      <c r="J564" s="172"/>
    </row>
    <row r="565" spans="3:10" x14ac:dyDescent="0.2">
      <c r="C565" s="164"/>
      <c r="D565" s="164"/>
      <c r="E565" s="164"/>
      <c r="F565" s="164"/>
      <c r="G565" s="164"/>
      <c r="H565" s="14"/>
      <c r="I565" s="164"/>
      <c r="J565" s="172"/>
    </row>
    <row r="566" spans="3:10" x14ac:dyDescent="0.2">
      <c r="C566" s="164"/>
      <c r="D566" s="164"/>
      <c r="E566" s="164"/>
      <c r="F566" s="164"/>
      <c r="G566" s="164"/>
      <c r="H566" s="14"/>
      <c r="I566" s="164"/>
      <c r="J566" s="172"/>
    </row>
    <row r="567" spans="3:10" x14ac:dyDescent="0.2">
      <c r="C567" s="164"/>
      <c r="D567" s="164"/>
      <c r="E567" s="164"/>
      <c r="F567" s="164"/>
      <c r="G567" s="164"/>
      <c r="H567" s="14"/>
      <c r="I567" s="164"/>
      <c r="J567" s="172"/>
    </row>
    <row r="568" spans="3:10" x14ac:dyDescent="0.2">
      <c r="C568" s="164"/>
      <c r="D568" s="164"/>
      <c r="E568" s="164"/>
      <c r="F568" s="164"/>
      <c r="G568" s="164"/>
      <c r="H568" s="14"/>
      <c r="I568" s="164"/>
      <c r="J568" s="172"/>
    </row>
    <row r="569" spans="3:10" x14ac:dyDescent="0.2">
      <c r="C569" s="164"/>
      <c r="D569" s="164"/>
      <c r="E569" s="164"/>
      <c r="F569" s="164"/>
      <c r="G569" s="164"/>
      <c r="H569" s="14"/>
      <c r="I569" s="164"/>
      <c r="J569" s="172"/>
    </row>
    <row r="570" spans="3:10" x14ac:dyDescent="0.2">
      <c r="C570" s="164"/>
      <c r="D570" s="164"/>
      <c r="E570" s="164"/>
      <c r="F570" s="164"/>
      <c r="G570" s="164"/>
      <c r="H570" s="14"/>
      <c r="I570" s="164"/>
      <c r="J570" s="172"/>
    </row>
    <row r="571" spans="3:10" x14ac:dyDescent="0.2">
      <c r="C571" s="164"/>
      <c r="D571" s="164"/>
      <c r="E571" s="164"/>
      <c r="F571" s="164"/>
      <c r="G571" s="164"/>
      <c r="H571" s="14"/>
      <c r="I571" s="164"/>
      <c r="J571" s="172"/>
    </row>
    <row r="573" spans="3:10" x14ac:dyDescent="0.2">
      <c r="C573" s="14"/>
      <c r="D573" s="14"/>
      <c r="E573" s="14"/>
      <c r="F573" s="2"/>
      <c r="G573" s="2"/>
      <c r="H573" s="2"/>
      <c r="I573" s="2"/>
    </row>
    <row r="574" spans="3:10" x14ac:dyDescent="0.2">
      <c r="C574" s="14"/>
      <c r="D574" s="14"/>
      <c r="E574" s="14"/>
      <c r="F574" s="2"/>
      <c r="G574" s="2"/>
      <c r="H574" s="2"/>
      <c r="I574" s="2"/>
    </row>
    <row r="575" spans="3:10" x14ac:dyDescent="0.2">
      <c r="C575" s="14"/>
      <c r="D575" s="14"/>
      <c r="E575" s="14"/>
      <c r="F575" s="2"/>
      <c r="G575" s="2"/>
      <c r="H575" s="2"/>
      <c r="I575" s="2"/>
    </row>
    <row r="576" spans="3:10" x14ac:dyDescent="0.2">
      <c r="C576" s="14"/>
      <c r="D576" s="14"/>
      <c r="E576" s="14"/>
      <c r="F576" s="2"/>
      <c r="G576" s="2"/>
      <c r="H576" s="2"/>
      <c r="I576" s="2"/>
    </row>
    <row r="577" spans="3:9" x14ac:dyDescent="0.2">
      <c r="C577" s="14"/>
      <c r="D577" s="14"/>
      <c r="E577" s="14"/>
      <c r="F577" s="2"/>
      <c r="G577" s="2"/>
      <c r="H577" s="2"/>
      <c r="I577" s="2"/>
    </row>
    <row r="578" spans="3:9" x14ac:dyDescent="0.2">
      <c r="C578" s="14"/>
      <c r="D578" s="14"/>
      <c r="E578" s="14"/>
      <c r="F578" s="2"/>
      <c r="G578" s="2"/>
      <c r="H578" s="2"/>
      <c r="I578" s="2"/>
    </row>
    <row r="579" spans="3:9" x14ac:dyDescent="0.2">
      <c r="C579" s="14"/>
      <c r="D579" s="14"/>
      <c r="E579" s="14"/>
      <c r="F579" s="2"/>
      <c r="G579" s="2"/>
      <c r="H579" s="2"/>
      <c r="I579" s="2"/>
    </row>
    <row r="580" spans="3:9" x14ac:dyDescent="0.2">
      <c r="C580" s="14"/>
      <c r="D580" s="14"/>
      <c r="E580" s="14"/>
      <c r="F580" s="2"/>
      <c r="G580" s="2"/>
      <c r="H580" s="2"/>
      <c r="I580" s="2"/>
    </row>
    <row r="581" spans="3:9" x14ac:dyDescent="0.2">
      <c r="C581" s="14"/>
      <c r="D581" s="14"/>
      <c r="E581" s="14"/>
      <c r="F581" s="2"/>
      <c r="G581" s="2"/>
      <c r="H581" s="2"/>
      <c r="I581" s="2"/>
    </row>
    <row r="582" spans="3:9" x14ac:dyDescent="0.2">
      <c r="C582" s="14"/>
      <c r="D582" s="14"/>
      <c r="E582" s="14"/>
      <c r="F582" s="2"/>
      <c r="G582" s="2"/>
      <c r="H582" s="2"/>
      <c r="I582" s="2"/>
    </row>
    <row r="583" spans="3:9" x14ac:dyDescent="0.2">
      <c r="C583" s="14"/>
      <c r="D583" s="14"/>
      <c r="E583" s="14"/>
      <c r="F583" s="2"/>
      <c r="G583" s="2"/>
      <c r="H583" s="2"/>
      <c r="I583" s="2"/>
    </row>
    <row r="584" spans="3:9" x14ac:dyDescent="0.2">
      <c r="C584" s="14"/>
      <c r="D584" s="14"/>
      <c r="E584" s="14"/>
      <c r="F584" s="2"/>
      <c r="G584" s="2"/>
      <c r="H584" s="2"/>
      <c r="I584" s="2"/>
    </row>
    <row r="585" spans="3:9" x14ac:dyDescent="0.2">
      <c r="C585" s="14"/>
      <c r="D585" s="14"/>
      <c r="E585" s="14"/>
      <c r="F585" s="2"/>
      <c r="G585" s="2"/>
      <c r="H585" s="2"/>
      <c r="I585" s="2"/>
    </row>
    <row r="586" spans="3:9" x14ac:dyDescent="0.2">
      <c r="C586" s="14"/>
      <c r="D586" s="14"/>
      <c r="E586" s="14"/>
      <c r="F586" s="2"/>
      <c r="G586" s="2"/>
      <c r="H586" s="2"/>
      <c r="I586" s="2"/>
    </row>
    <row r="587" spans="3:9" x14ac:dyDescent="0.2">
      <c r="C587" s="14"/>
      <c r="D587" s="14"/>
      <c r="E587" s="14"/>
      <c r="F587" s="2"/>
      <c r="G587" s="2"/>
      <c r="H587" s="2"/>
      <c r="I587" s="2"/>
    </row>
    <row r="588" spans="3:9" x14ac:dyDescent="0.2">
      <c r="C588" s="14"/>
      <c r="D588" s="14"/>
      <c r="E588" s="14"/>
      <c r="F588" s="2"/>
      <c r="G588" s="2"/>
      <c r="H588" s="2"/>
      <c r="I588" s="2"/>
    </row>
    <row r="589" spans="3:9" x14ac:dyDescent="0.2">
      <c r="C589" s="14"/>
      <c r="D589" s="14"/>
      <c r="E589" s="14"/>
      <c r="F589" s="2"/>
      <c r="G589" s="2"/>
      <c r="H589" s="2"/>
      <c r="I589" s="2"/>
    </row>
    <row r="590" spans="3:9" x14ac:dyDescent="0.2">
      <c r="C590" s="14"/>
      <c r="D590" s="14"/>
      <c r="E590" s="14"/>
      <c r="F590" s="2"/>
      <c r="G590" s="2"/>
      <c r="H590" s="2"/>
      <c r="I590" s="2"/>
    </row>
    <row r="591" spans="3:9" x14ac:dyDescent="0.2">
      <c r="C591" s="14"/>
      <c r="D591" s="14"/>
      <c r="E591" s="14"/>
      <c r="F591" s="2"/>
      <c r="G591" s="2"/>
      <c r="H591" s="2"/>
      <c r="I591" s="2"/>
    </row>
    <row r="592" spans="3:9" x14ac:dyDescent="0.2">
      <c r="C592" s="14"/>
      <c r="D592" s="14"/>
      <c r="E592" s="14"/>
      <c r="F592" s="2"/>
      <c r="G592" s="2"/>
      <c r="H592" s="2"/>
      <c r="I592" s="2"/>
    </row>
    <row r="593" spans="3:9" x14ac:dyDescent="0.2">
      <c r="C593" s="14"/>
      <c r="D593" s="14"/>
      <c r="E593" s="14"/>
      <c r="F593" s="2"/>
      <c r="G593" s="2"/>
      <c r="H593" s="2"/>
      <c r="I593" s="2"/>
    </row>
    <row r="594" spans="3:9" x14ac:dyDescent="0.2">
      <c r="C594" s="14"/>
      <c r="D594" s="14"/>
      <c r="E594" s="14"/>
      <c r="F594" s="2"/>
      <c r="G594" s="2"/>
      <c r="H594" s="2"/>
      <c r="I594" s="2"/>
    </row>
    <row r="595" spans="3:9" x14ac:dyDescent="0.2">
      <c r="C595" s="14"/>
      <c r="D595" s="14"/>
      <c r="E595" s="14"/>
      <c r="F595" s="2"/>
      <c r="G595" s="2"/>
      <c r="H595" s="2"/>
      <c r="I595" s="2"/>
    </row>
    <row r="596" spans="3:9" x14ac:dyDescent="0.2">
      <c r="C596" s="14"/>
      <c r="D596" s="14"/>
      <c r="E596" s="14"/>
      <c r="F596" s="2"/>
      <c r="G596" s="2"/>
      <c r="H596" s="2"/>
      <c r="I596" s="2"/>
    </row>
    <row r="597" spans="3:9" x14ac:dyDescent="0.2">
      <c r="C597" s="14"/>
      <c r="D597" s="14"/>
      <c r="E597" s="14"/>
      <c r="F597" s="2"/>
      <c r="G597" s="2"/>
      <c r="H597" s="2"/>
      <c r="I597" s="2"/>
    </row>
    <row r="598" spans="3:9" x14ac:dyDescent="0.2">
      <c r="C598" s="14"/>
      <c r="D598" s="14"/>
      <c r="E598" s="14"/>
      <c r="F598" s="2"/>
      <c r="G598" s="2"/>
      <c r="H598" s="2"/>
      <c r="I598" s="2"/>
    </row>
    <row r="599" spans="3:9" x14ac:dyDescent="0.2">
      <c r="C599" s="14"/>
      <c r="D599" s="14"/>
      <c r="E599" s="14"/>
      <c r="F599" s="2"/>
      <c r="G599" s="2"/>
      <c r="H599" s="2"/>
      <c r="I599" s="2"/>
    </row>
    <row r="600" spans="3:9" x14ac:dyDescent="0.2">
      <c r="C600" s="14"/>
      <c r="D600" s="14"/>
      <c r="E600" s="14"/>
      <c r="F600" s="2"/>
      <c r="G600" s="2"/>
      <c r="H600" s="2"/>
      <c r="I600" s="2"/>
    </row>
    <row r="601" spans="3:9" x14ac:dyDescent="0.2">
      <c r="C601" s="14"/>
      <c r="D601" s="14"/>
      <c r="E601" s="14"/>
      <c r="F601" s="2"/>
      <c r="G601" s="2"/>
      <c r="H601" s="2"/>
      <c r="I601" s="2"/>
    </row>
    <row r="602" spans="3:9" x14ac:dyDescent="0.2">
      <c r="C602" s="14"/>
      <c r="D602" s="14"/>
      <c r="E602" s="14"/>
      <c r="F602" s="2"/>
      <c r="G602" s="2"/>
      <c r="H602" s="2"/>
      <c r="I602" s="2"/>
    </row>
    <row r="603" spans="3:9" x14ac:dyDescent="0.2">
      <c r="C603" s="14"/>
      <c r="D603" s="14"/>
      <c r="E603" s="14"/>
      <c r="F603" s="2"/>
      <c r="G603" s="2"/>
      <c r="H603" s="2"/>
      <c r="I603" s="2"/>
    </row>
    <row r="604" spans="3:9" x14ac:dyDescent="0.2">
      <c r="C604" s="14"/>
      <c r="D604" s="14"/>
      <c r="E604" s="14"/>
      <c r="F604" s="2"/>
      <c r="G604" s="2"/>
      <c r="H604" s="2"/>
      <c r="I604" s="2"/>
    </row>
    <row r="605" spans="3:9" x14ac:dyDescent="0.2">
      <c r="C605" s="14"/>
      <c r="D605" s="14"/>
      <c r="E605" s="14"/>
      <c r="F605" s="2"/>
      <c r="G605" s="2"/>
      <c r="H605" s="2"/>
      <c r="I605" s="2"/>
    </row>
    <row r="606" spans="3:9" x14ac:dyDescent="0.2">
      <c r="C606" s="14"/>
      <c r="D606" s="14"/>
      <c r="E606" s="14"/>
      <c r="F606" s="2"/>
      <c r="G606" s="2"/>
      <c r="H606" s="2"/>
      <c r="I606" s="2"/>
    </row>
    <row r="607" spans="3:9" x14ac:dyDescent="0.2">
      <c r="C607" s="14"/>
      <c r="D607" s="14"/>
      <c r="E607" s="14"/>
      <c r="F607" s="2"/>
      <c r="G607" s="2"/>
      <c r="H607" s="2"/>
      <c r="I607" s="2"/>
    </row>
    <row r="608" spans="3:9" x14ac:dyDescent="0.2">
      <c r="C608" s="14"/>
      <c r="D608" s="14"/>
      <c r="E608" s="14"/>
      <c r="F608" s="2"/>
      <c r="G608" s="2"/>
      <c r="H608" s="2"/>
      <c r="I608" s="2"/>
    </row>
    <row r="609" spans="3:9" x14ac:dyDescent="0.2">
      <c r="C609" s="14"/>
      <c r="D609" s="14"/>
      <c r="E609" s="14"/>
      <c r="F609" s="2"/>
      <c r="G609" s="2"/>
      <c r="H609" s="2"/>
      <c r="I609" s="2"/>
    </row>
    <row r="610" spans="3:9" x14ac:dyDescent="0.2">
      <c r="C610" s="14"/>
      <c r="D610" s="14"/>
      <c r="E610" s="14"/>
      <c r="F610" s="2"/>
      <c r="G610" s="2"/>
      <c r="H610" s="2"/>
      <c r="I610" s="2"/>
    </row>
    <row r="611" spans="3:9" x14ac:dyDescent="0.2">
      <c r="C611" s="14"/>
      <c r="D611" s="14"/>
      <c r="E611" s="14"/>
      <c r="F611" s="2"/>
      <c r="G611" s="2"/>
      <c r="H611" s="2"/>
      <c r="I611" s="2"/>
    </row>
    <row r="612" spans="3:9" x14ac:dyDescent="0.2">
      <c r="C612" s="14"/>
      <c r="D612" s="14"/>
      <c r="E612" s="14"/>
      <c r="F612" s="2"/>
      <c r="G612" s="2"/>
      <c r="H612" s="2"/>
      <c r="I612" s="2"/>
    </row>
  </sheetData>
  <phoneticPr fontId="5" type="noConversion"/>
  <pageMargins left="0.75" right="0.75" top="1" bottom="1" header="0.5" footer="0.5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92D050"/>
  </sheetPr>
  <dimension ref="A1:X612"/>
  <sheetViews>
    <sheetView zoomScale="90" zoomScaleNormal="90" workbookViewId="0">
      <pane xSplit="2" ySplit="1" topLeftCell="C2" activePane="bottomRight" state="frozen"/>
      <selection activeCell="J188" sqref="J188"/>
      <selection pane="topRight" activeCell="J188" sqref="J188"/>
      <selection pane="bottomLeft" activeCell="J188" sqref="J188"/>
      <selection pane="bottomRight" activeCell="A6" sqref="A6"/>
    </sheetView>
  </sheetViews>
  <sheetFormatPr defaultColWidth="9.140625" defaultRowHeight="12" x14ac:dyDescent="0.2"/>
  <cols>
    <col min="1" max="1" width="12.28515625" style="2" customWidth="1"/>
    <col min="2" max="2" width="6.140625" style="2" bestFit="1" customWidth="1"/>
    <col min="3" max="3" width="19.28515625" style="308" bestFit="1" customWidth="1"/>
    <col min="4" max="4" width="10.42578125" style="308" bestFit="1" customWidth="1"/>
    <col min="5" max="5" width="14.85546875" style="45" bestFit="1" customWidth="1"/>
    <col min="6" max="6" width="6" style="12" customWidth="1"/>
    <col min="7" max="8" width="6" style="12" bestFit="1" customWidth="1"/>
    <col min="9" max="9" width="5.85546875" style="12" bestFit="1" customWidth="1"/>
    <col min="10" max="10" width="16.28515625" style="2" bestFit="1" customWidth="1"/>
    <col min="11" max="11" width="5" style="2" bestFit="1" customWidth="1"/>
    <col min="12" max="12" width="5.7109375" style="2" bestFit="1" customWidth="1"/>
    <col min="13" max="14" width="8" style="2" bestFit="1" customWidth="1"/>
    <col min="15" max="15" width="10.85546875" style="2" bestFit="1" customWidth="1"/>
    <col min="16" max="16" width="9.140625" style="2"/>
    <col min="17" max="17" width="19.28515625" style="296" bestFit="1" customWidth="1"/>
    <col min="18" max="18" width="10.42578125" style="296" bestFit="1" customWidth="1"/>
    <col min="19" max="19" width="14.85546875" style="296" bestFit="1" customWidth="1"/>
    <col min="20" max="20" width="11" style="296" customWidth="1"/>
    <col min="21" max="21" width="6.85546875" style="296" customWidth="1"/>
    <col min="22" max="22" width="9.140625" style="2"/>
    <col min="23" max="23" width="14.28515625" style="2" bestFit="1" customWidth="1"/>
    <col min="24" max="24" width="13.28515625" style="2" bestFit="1" customWidth="1"/>
    <col min="25" max="16384" width="9.140625" style="2"/>
  </cols>
  <sheetData>
    <row r="1" spans="1:24" ht="36" x14ac:dyDescent="0.2">
      <c r="A1" s="432" t="s">
        <v>262</v>
      </c>
      <c r="B1" s="40" t="s">
        <v>4</v>
      </c>
      <c r="C1" s="40" t="s">
        <v>5</v>
      </c>
      <c r="D1" s="308" t="s">
        <v>1</v>
      </c>
      <c r="E1" s="45" t="s">
        <v>8</v>
      </c>
      <c r="F1" s="12" t="s">
        <v>2</v>
      </c>
      <c r="G1" s="12" t="s">
        <v>27</v>
      </c>
      <c r="H1" s="12" t="s">
        <v>28</v>
      </c>
      <c r="I1" s="12" t="s">
        <v>9</v>
      </c>
      <c r="J1" s="2" t="s">
        <v>149</v>
      </c>
      <c r="K1" s="2" t="s">
        <v>3</v>
      </c>
      <c r="L1" s="2" t="s">
        <v>6</v>
      </c>
      <c r="M1" s="308" t="s">
        <v>2</v>
      </c>
      <c r="N1" s="308" t="s">
        <v>27</v>
      </c>
      <c r="P1" s="131"/>
      <c r="Q1" s="56" t="s">
        <v>27</v>
      </c>
      <c r="R1" s="56" t="s">
        <v>215</v>
      </c>
      <c r="S1" s="341" t="s">
        <v>213</v>
      </c>
      <c r="T1" s="341" t="s">
        <v>214</v>
      </c>
      <c r="U1" s="56" t="s">
        <v>216</v>
      </c>
      <c r="X1" s="119"/>
    </row>
    <row r="2" spans="1:24" x14ac:dyDescent="0.2">
      <c r="A2" s="6">
        <v>1997</v>
      </c>
      <c r="B2" s="6">
        <v>1</v>
      </c>
      <c r="C2" s="1">
        <f>MIN('Florida_Keys FR'!C62,'Florida_Keys PR raw'!C146)</f>
        <v>48532.175999999999</v>
      </c>
      <c r="D2" s="1">
        <f>MIN('Florida_Keys FR'!D62,'Florida_Keys PR raw'!D146)</f>
        <v>47513.017999999996</v>
      </c>
      <c r="E2" s="1">
        <f>MIN('Florida_Keys FR'!E62,'Florida_Keys PR raw'!E146)</f>
        <v>49583.077179451204</v>
      </c>
      <c r="K2" s="308">
        <v>1997</v>
      </c>
      <c r="L2" s="308">
        <v>1</v>
      </c>
      <c r="P2" s="56" t="s">
        <v>201</v>
      </c>
      <c r="Q2" s="135">
        <f>AVERAGE('Florida_Keys FR'!G2,'Florida_Keys FR'!G14,'Florida_Keys FR'!G26,'Florida_Keys FR'!F38,'Florida_Keys FR'!G50,'Florida_Keys FR'!G74,'Florida_Keys FR'!G86,'Florida_Keys FR'!G110,'Florida_Keys FR'!G122)</f>
        <v>112.6417849041875</v>
      </c>
      <c r="R2" s="56">
        <f>Q2/MAX(Q$2:Q$13)</f>
        <v>0.8860024779413761</v>
      </c>
      <c r="S2" s="56">
        <f>R2*35</f>
        <v>31.010086727948163</v>
      </c>
      <c r="T2" s="56">
        <f>S2*'Florida_Keys FR'!O98</f>
        <v>26.51568707835909</v>
      </c>
      <c r="U2" s="165">
        <f>AVERAGE(H38,H50,H62,H74,H86,H98,H110,H122,H134,H146,H158,H170)</f>
        <v>0.64537485718779541</v>
      </c>
    </row>
    <row r="3" spans="1:24" x14ac:dyDescent="0.2">
      <c r="A3" s="6">
        <v>1997</v>
      </c>
      <c r="B3" s="6">
        <v>2</v>
      </c>
      <c r="C3" s="1">
        <f>MIN('Florida_Keys FR'!C63,'Florida_Keys PR raw'!C147)</f>
        <v>44843.898999999998</v>
      </c>
      <c r="D3" s="1">
        <f>MIN('Florida_Keys FR'!D63,'Florida_Keys PR raw'!D147)</f>
        <v>48532.175999999999</v>
      </c>
      <c r="E3" s="1">
        <f>MIN('Florida_Keys FR'!E63,'Florida_Keys PR raw'!E147)</f>
        <v>45814.935335776303</v>
      </c>
      <c r="K3" s="308">
        <v>1997</v>
      </c>
      <c r="L3" s="308">
        <v>2</v>
      </c>
      <c r="O3" s="9"/>
      <c r="P3" s="56" t="s">
        <v>202</v>
      </c>
      <c r="Q3" s="135">
        <f>AVERAGE('Florida_Keys FR'!G3,'Florida_Keys FR'!G15,'Florida_Keys FR'!G27,'Florida_Keys FR'!F39,'Florida_Keys FR'!G51,'Florida_Keys FR'!G75,'Florida_Keys FR'!G87,'Florida_Keys FR'!G111,'Florida_Keys FR'!G123)</f>
        <v>112.67954107932501</v>
      </c>
      <c r="R3" s="56">
        <f t="shared" ref="R3:R13" si="0">Q3/MAX(Q$2:Q$13)</f>
        <v>0.88629945534419219</v>
      </c>
      <c r="S3" s="56">
        <f t="shared" ref="S3:S13" si="1">R3*35</f>
        <v>31.020480937046727</v>
      </c>
      <c r="T3" s="56">
        <f>S3*'Florida_Keys FR'!O99</f>
        <v>29.469481661379852</v>
      </c>
      <c r="U3" s="165">
        <f t="shared" ref="U3:U6" si="2">AVERAGE(H39,H51,H63,H75,H87,H99,H111,H123,H135,H147,H159,H171)</f>
        <v>0.67233318356375449</v>
      </c>
    </row>
    <row r="4" spans="1:24" x14ac:dyDescent="0.2">
      <c r="A4" s="6">
        <v>1997</v>
      </c>
      <c r="B4" s="6">
        <v>3</v>
      </c>
      <c r="C4" s="1">
        <f>MIN('Florida_Keys FR'!C64,'Florida_Keys PR raw'!C148)</f>
        <v>51885.582000000002</v>
      </c>
      <c r="D4" s="1">
        <f>MIN('Florida_Keys FR'!D64,'Florida_Keys PR raw'!D148)</f>
        <v>44843.898999999998</v>
      </c>
      <c r="E4" s="1">
        <f>MIN('Florida_Keys FR'!E64,'Florida_Keys PR raw'!E148)</f>
        <v>53009.096826953406</v>
      </c>
      <c r="K4" s="308">
        <v>1997</v>
      </c>
      <c r="L4" s="308">
        <v>3</v>
      </c>
      <c r="O4" s="9"/>
      <c r="P4" s="56" t="s">
        <v>203</v>
      </c>
      <c r="Q4" s="135">
        <f>AVERAGE('Florida_Keys FR'!G4,'Florida_Keys FR'!G16,'Florida_Keys FR'!G28,'Florida_Keys FR'!F40,'Florida_Keys FR'!G52,'Florida_Keys FR'!G76,'Florida_Keys FR'!G88,'Florida_Keys FR'!G112,'Florida_Keys FR'!G124)</f>
        <v>121.39477457927501</v>
      </c>
      <c r="R4" s="56">
        <f t="shared" si="0"/>
        <v>0.95485055725864998</v>
      </c>
      <c r="S4" s="56">
        <f t="shared" si="1"/>
        <v>33.419769504052752</v>
      </c>
      <c r="T4" s="56">
        <f>S4*'Florida_Keys FR'!O100</f>
        <v>28.032645328423985</v>
      </c>
      <c r="U4" s="165">
        <f t="shared" si="2"/>
        <v>0.64610892677092313</v>
      </c>
    </row>
    <row r="5" spans="1:24" x14ac:dyDescent="0.2">
      <c r="A5" s="6">
        <v>1997</v>
      </c>
      <c r="B5" s="6">
        <v>4</v>
      </c>
      <c r="C5" s="1">
        <f>MIN('Florida_Keys FR'!C65,'Florida_Keys PR raw'!C149)</f>
        <v>57070.319000000003</v>
      </c>
      <c r="D5" s="1">
        <f>MIN('Florida_Keys FR'!D65,'Florida_Keys PR raw'!D149)</f>
        <v>51885.582000000002</v>
      </c>
      <c r="E5" s="1">
        <f>MIN('Florida_Keys FR'!E65,'Florida_Keys PR raw'!E149)</f>
        <v>58306.10256653031</v>
      </c>
      <c r="K5" s="308">
        <v>1997</v>
      </c>
      <c r="L5" s="308">
        <v>4</v>
      </c>
      <c r="O5" s="9"/>
      <c r="P5" s="56" t="s">
        <v>204</v>
      </c>
      <c r="Q5" s="135">
        <f>AVERAGE('Florida_Keys FR'!G5,'Florida_Keys FR'!G17,'Florida_Keys FR'!G29,'Florida_Keys FR'!F41,'Florida_Keys FR'!G53,'Florida_Keys FR'!G77,'Florida_Keys FR'!G89,'Florida_Keys FR'!G113,)</f>
        <v>108.33513669430002</v>
      </c>
      <c r="R5" s="56">
        <f t="shared" si="0"/>
        <v>0.85212782841564527</v>
      </c>
      <c r="S5" s="56">
        <f t="shared" si="1"/>
        <v>29.824473994547585</v>
      </c>
      <c r="T5" s="56">
        <f>S5*'Florida_Keys FR'!O101</f>
        <v>28.759953880173448</v>
      </c>
      <c r="U5" s="165">
        <f t="shared" si="2"/>
        <v>0.67363530492204138</v>
      </c>
    </row>
    <row r="6" spans="1:24" x14ac:dyDescent="0.2">
      <c r="A6" s="6">
        <v>1997</v>
      </c>
      <c r="B6" s="6">
        <v>5</v>
      </c>
      <c r="C6" s="1">
        <f>MIN('Florida_Keys FR'!C66,'Florida_Keys PR raw'!C150)</f>
        <v>64566.028999999995</v>
      </c>
      <c r="D6" s="1">
        <f>MIN('Florida_Keys FR'!D66,'Florida_Keys PR raw'!D150)</f>
        <v>57070.319000000003</v>
      </c>
      <c r="E6" s="1">
        <f>MIN('Florida_Keys FR'!E66,'Florida_Keys PR raw'!E150)</f>
        <v>65964.122422157307</v>
      </c>
      <c r="K6" s="308">
        <v>1997</v>
      </c>
      <c r="L6" s="308">
        <v>5</v>
      </c>
      <c r="O6" s="9"/>
      <c r="P6" s="56" t="s">
        <v>205</v>
      </c>
      <c r="Q6" s="135">
        <f>AVERAGE('Florida_Keys FR'!G6,'Florida_Keys FR'!G18,'Florida_Keys FR'!G30,'Florida_Keys FR'!F42,'Florida_Keys FR'!G54,'Florida_Keys FR'!G78,'Florida_Keys FR'!G90,'Florida_Keys FR'!G114,)</f>
        <v>122.77059264845002</v>
      </c>
      <c r="R6" s="56">
        <f t="shared" si="0"/>
        <v>0.96567228047195341</v>
      </c>
      <c r="S6" s="56">
        <f t="shared" si="1"/>
        <v>33.798529816518368</v>
      </c>
      <c r="T6" s="56">
        <f>S6*'Florida_Keys FR'!O102</f>
        <v>32.126772629652379</v>
      </c>
      <c r="U6" s="165">
        <f t="shared" si="2"/>
        <v>0.67959631257348285</v>
      </c>
    </row>
    <row r="7" spans="1:24" x14ac:dyDescent="0.2">
      <c r="A7" s="6">
        <v>1997</v>
      </c>
      <c r="B7" s="6">
        <v>6</v>
      </c>
      <c r="C7" s="1">
        <f>MIN('Florida_Keys FR'!C67,'Florida_Keys PR raw'!C151)</f>
        <v>67422.285999999993</v>
      </c>
      <c r="D7" s="1">
        <f>MIN('Florida_Keys FR'!D67,'Florida_Keys PR raw'!D151)</f>
        <v>64566.028999999995</v>
      </c>
      <c r="E7" s="1">
        <f>MIN('Florida_Keys FR'!E67,'Florida_Keys PR raw'!E151)</f>
        <v>68882.227954358197</v>
      </c>
      <c r="K7" s="308">
        <v>1997</v>
      </c>
      <c r="L7" s="308">
        <v>6</v>
      </c>
      <c r="O7" s="9"/>
      <c r="P7" s="56" t="s">
        <v>206</v>
      </c>
      <c r="Q7" s="135">
        <f>AVERAGE('Florida_Keys FR'!G7,'Florida_Keys FR'!G19,'Florida_Keys FR'!G31,'Florida_Keys FR'!F43,'Florida_Keys FR'!G55,'Florida_Keys FR'!G79,'Florida_Keys FR'!G91,'Florida_Keys FR'!G115,)</f>
        <v>123.24770492635002</v>
      </c>
      <c r="R7" s="56">
        <f t="shared" si="0"/>
        <v>0.96942508553301698</v>
      </c>
      <c r="S7" s="56">
        <f t="shared" si="1"/>
        <v>33.929877993655595</v>
      </c>
      <c r="T7" s="56">
        <f>S7*'Florida_Keys FR'!O103</f>
        <v>31.71302534022271</v>
      </c>
      <c r="U7" s="165">
        <f>AVERAGE(H43,H55,H67,H79,H91,H103,H115,H127,H139,H151,H163)</f>
        <v>0.73816086135534142</v>
      </c>
    </row>
    <row r="8" spans="1:24" x14ac:dyDescent="0.2">
      <c r="A8" s="6">
        <v>1997</v>
      </c>
      <c r="B8" s="6">
        <v>7</v>
      </c>
      <c r="C8" s="1">
        <f>MIN('Florida_Keys FR'!C68,'Florida_Keys PR raw'!C152)</f>
        <v>75359.653000000006</v>
      </c>
      <c r="D8" s="1">
        <f>MIN('Florida_Keys FR'!D68,'Florida_Keys PR raw'!D152)</f>
        <v>67422.285999999993</v>
      </c>
      <c r="E8" s="1">
        <f>MIN('Florida_Keys FR'!E68,'Florida_Keys PR raw'!E152)</f>
        <v>76991.468318166109</v>
      </c>
      <c r="K8" s="308">
        <v>1997</v>
      </c>
      <c r="L8" s="308">
        <v>7</v>
      </c>
      <c r="O8" s="9"/>
      <c r="P8" s="56" t="s">
        <v>207</v>
      </c>
      <c r="Q8" s="135">
        <f>AVERAGE('Florida_Keys FR'!G8,'Florida_Keys FR'!G20,'Florida_Keys FR'!G32,'Florida_Keys FR'!F44,'Florida_Keys FR'!G56,'Florida_Keys FR'!G80,'Florida_Keys FR'!G92,'Florida_Keys FR'!G116,)</f>
        <v>127.13484184142501</v>
      </c>
      <c r="R8" s="56">
        <f t="shared" si="0"/>
        <v>1</v>
      </c>
      <c r="S8" s="56">
        <f t="shared" si="1"/>
        <v>35</v>
      </c>
      <c r="T8" s="56">
        <f>S8*'Florida_Keys FR'!O104</f>
        <v>34.388728654458141</v>
      </c>
      <c r="U8" s="165">
        <f t="shared" ref="U8:U13" si="3">AVERAGE(H44,H56,H68,H80,H92,H104,H116,H128,H140,H152,H164)</f>
        <v>0.7386134809520587</v>
      </c>
    </row>
    <row r="9" spans="1:24" x14ac:dyDescent="0.2">
      <c r="A9" s="6">
        <v>1997</v>
      </c>
      <c r="B9" s="6">
        <v>8</v>
      </c>
      <c r="C9" s="1">
        <f>MIN('Florida_Keys FR'!C69,'Florida_Keys PR raw'!C153)</f>
        <v>74640.707999999999</v>
      </c>
      <c r="D9" s="1">
        <f>MIN('Florida_Keys FR'!D69,'Florida_Keys PR raw'!D153)</f>
        <v>75359.653000000006</v>
      </c>
      <c r="E9" s="1">
        <f>MIN('Florida_Keys FR'!E69,'Florida_Keys PR raw'!E153)</f>
        <v>76256.955498819603</v>
      </c>
      <c r="K9" s="308">
        <v>1997</v>
      </c>
      <c r="L9" s="308">
        <v>8</v>
      </c>
      <c r="O9" s="9"/>
      <c r="P9" s="56" t="s">
        <v>208</v>
      </c>
      <c r="Q9" s="135">
        <f>AVERAGE('Florida_Keys FR'!G9,'Florida_Keys FR'!G21,'Florida_Keys FR'!G33,'Florida_Keys FR'!F45,'Florida_Keys FR'!G57,'Florida_Keys FR'!G81,'Florida_Keys FR'!G93,'Florida_Keys FR'!G117,)</f>
        <v>126.76449237517504</v>
      </c>
      <c r="R9" s="56">
        <f t="shared" si="0"/>
        <v>0.99708695538621972</v>
      </c>
      <c r="S9" s="56">
        <f t="shared" si="1"/>
        <v>34.898043438517689</v>
      </c>
      <c r="T9" s="56">
        <f>S9*'Florida_Keys FR'!O105</f>
        <v>34.34804484127514</v>
      </c>
      <c r="U9" s="165">
        <f t="shared" si="3"/>
        <v>0.75268411975321148</v>
      </c>
    </row>
    <row r="10" spans="1:24" x14ac:dyDescent="0.2">
      <c r="A10" s="6">
        <v>1997</v>
      </c>
      <c r="B10" s="6">
        <v>9</v>
      </c>
      <c r="C10" s="1">
        <f>MIN('Florida_Keys FR'!C70,'Florida_Keys PR raw'!C154)</f>
        <v>65199.351999999999</v>
      </c>
      <c r="D10" s="1">
        <f>MIN('Florida_Keys FR'!D70,'Florida_Keys PR raw'!D154)</f>
        <v>74640.707999999999</v>
      </c>
      <c r="E10" s="1">
        <f>MIN('Florida_Keys FR'!E70,'Florida_Keys PR raw'!E154)</f>
        <v>66611.159208402401</v>
      </c>
      <c r="K10" s="308">
        <v>1997</v>
      </c>
      <c r="L10" s="308">
        <v>9</v>
      </c>
      <c r="O10" s="9"/>
      <c r="P10" s="56" t="s">
        <v>209</v>
      </c>
      <c r="Q10" s="135">
        <f>AVERAGE('Florida_Keys FR'!G10,'Florida_Keys FR'!G22,'Florida_Keys FR'!G34,'Florida_Keys FR'!F46,'Florida_Keys FR'!G58,'Florida_Keys FR'!G82,'Florida_Keys FR'!G94,'Florida_Keys FR'!G118,)</f>
        <v>117.56501163352502</v>
      </c>
      <c r="R10" s="56">
        <f t="shared" si="0"/>
        <v>0.92472692717991167</v>
      </c>
      <c r="S10" s="56">
        <f t="shared" si="1"/>
        <v>32.365442451296907</v>
      </c>
      <c r="T10" s="56">
        <f>S10*'Florida_Keys FR'!O106</f>
        <v>31.335755090783472</v>
      </c>
      <c r="U10" s="165">
        <f t="shared" si="3"/>
        <v>0.71096836969206856</v>
      </c>
    </row>
    <row r="11" spans="1:24" x14ac:dyDescent="0.2">
      <c r="A11" s="6">
        <v>1997</v>
      </c>
      <c r="B11" s="6">
        <v>10</v>
      </c>
      <c r="C11" s="1">
        <f>MIN('Florida_Keys FR'!C71,'Florida_Keys PR raw'!C155)</f>
        <v>63729.235000000001</v>
      </c>
      <c r="D11" s="1">
        <f>MIN('Florida_Keys FR'!D71,'Florida_Keys PR raw'!D155)</f>
        <v>65199.351999999999</v>
      </c>
      <c r="E11" s="1">
        <f>MIN('Florida_Keys FR'!E71,'Florida_Keys PR raw'!E155)</f>
        <v>65109.208735919507</v>
      </c>
      <c r="K11" s="308">
        <v>1997</v>
      </c>
      <c r="L11" s="308">
        <v>10</v>
      </c>
      <c r="O11" s="9"/>
      <c r="P11" s="56" t="s">
        <v>210</v>
      </c>
      <c r="Q11" s="135">
        <f>AVERAGE('Florida_Keys FR'!G11,'Florida_Keys FR'!G23,'Florida_Keys FR'!G35,'Florida_Keys FR'!F47,'Florida_Keys FR'!G59,'Florida_Keys FR'!G83,'Florida_Keys FR'!G95,'Florida_Keys FR'!G119,)</f>
        <v>106.95105134422502</v>
      </c>
      <c r="R11" s="56">
        <f t="shared" si="0"/>
        <v>0.84124107754524768</v>
      </c>
      <c r="S11" s="56">
        <f t="shared" si="1"/>
        <v>29.443437714083668</v>
      </c>
      <c r="T11" s="56">
        <f>S11*'Florida_Keys FR'!O107</f>
        <v>29.007871421146685</v>
      </c>
      <c r="U11" s="165">
        <f t="shared" si="3"/>
        <v>0.69828976928445896</v>
      </c>
    </row>
    <row r="12" spans="1:24" x14ac:dyDescent="0.2">
      <c r="A12" s="6">
        <v>1997</v>
      </c>
      <c r="B12" s="6">
        <v>11</v>
      </c>
      <c r="C12" s="1">
        <f>MIN('Florida_Keys FR'!C72,'Florida_Keys PR raw'!C156)</f>
        <v>49920.963000000003</v>
      </c>
      <c r="D12" s="1">
        <f>MIN('Florida_Keys FR'!D72,'Florida_Keys PR raw'!D156)</f>
        <v>63729.235000000001</v>
      </c>
      <c r="E12" s="1">
        <f>MIN('Florida_Keys FR'!E72,'Florida_Keys PR raw'!E156)</f>
        <v>51001.936556513108</v>
      </c>
      <c r="K12" s="308">
        <v>1997</v>
      </c>
      <c r="L12" s="308">
        <v>11</v>
      </c>
      <c r="O12" s="9"/>
      <c r="P12" s="56" t="s">
        <v>211</v>
      </c>
      <c r="Q12" s="135">
        <f>AVERAGE('Florida_Keys FR'!G12,'Florida_Keys FR'!G24,'Florida_Keys FR'!G36,'Florida_Keys FR'!F48,'Florida_Keys FR'!G60,'Florida_Keys FR'!G84,'Florida_Keys FR'!G96,'Florida_Keys FR'!G120,)</f>
        <v>95.389379541462517</v>
      </c>
      <c r="R12" s="56">
        <f t="shared" si="0"/>
        <v>0.75030084719373358</v>
      </c>
      <c r="S12" s="56">
        <f t="shared" si="1"/>
        <v>26.260529651780676</v>
      </c>
      <c r="T12" s="56">
        <f>S12*'Florida_Keys FR'!O108</f>
        <v>25.730667215166566</v>
      </c>
      <c r="U12" s="165">
        <f t="shared" si="3"/>
        <v>0.68482727227511486</v>
      </c>
    </row>
    <row r="13" spans="1:24" x14ac:dyDescent="0.2">
      <c r="A13" s="7">
        <v>1997</v>
      </c>
      <c r="B13" s="7">
        <v>12</v>
      </c>
      <c r="C13" s="1">
        <f>MIN('Florida_Keys FR'!C73,'Florida_Keys PR raw'!C157)</f>
        <v>52145.927000000003</v>
      </c>
      <c r="D13" s="1">
        <f>MIN('Florida_Keys FR'!D73,'Florida_Keys PR raw'!D157)</f>
        <v>49920.963000000003</v>
      </c>
      <c r="E13" s="1">
        <f>MIN('Florida_Keys FR'!E73,'Florida_Keys PR raw'!E157)</f>
        <v>53275.079259479906</v>
      </c>
      <c r="K13" s="308">
        <v>1997</v>
      </c>
      <c r="L13" s="308">
        <v>12</v>
      </c>
      <c r="O13" s="9"/>
      <c r="P13" s="56" t="s">
        <v>212</v>
      </c>
      <c r="Q13" s="135">
        <f>AVERAGE('Florida_Keys FR'!G13,'Florida_Keys FR'!G25,'Florida_Keys FR'!G37,'Florida_Keys FR'!F49,'Florida_Keys FR'!G61,'Florida_Keys FR'!G85,'Florida_Keys FR'!G97,'Florida_Keys FR'!G121,)</f>
        <v>99.66602192966252</v>
      </c>
      <c r="R13" s="56">
        <f t="shared" si="0"/>
        <v>0.78393948099589972</v>
      </c>
      <c r="S13" s="56">
        <f t="shared" si="1"/>
        <v>27.437881834856491</v>
      </c>
      <c r="T13" s="56">
        <f>S13*'Florida_Keys FR'!O109</f>
        <v>24.918892015738226</v>
      </c>
      <c r="U13" s="165">
        <f t="shared" si="3"/>
        <v>0.63874354190841121</v>
      </c>
    </row>
    <row r="14" spans="1:24" x14ac:dyDescent="0.2">
      <c r="A14" s="6">
        <v>1998</v>
      </c>
      <c r="B14" s="6">
        <v>1</v>
      </c>
      <c r="C14" s="1">
        <f>MIN('Florida_Keys FR'!C74,'Florida_Keys PR raw'!C158)</f>
        <v>56593.035000000003</v>
      </c>
      <c r="D14" s="1">
        <f>MIN('Florida_Keys FR'!D74,'Florida_Keys PR raw'!D158)</f>
        <v>52145.927000000003</v>
      </c>
      <c r="E14" s="1">
        <f>MIN('Florida_Keys FR'!E74,'Florida_Keys PR raw'!E158)</f>
        <v>57818.483601979511</v>
      </c>
      <c r="K14" s="308">
        <v>1998</v>
      </c>
      <c r="L14" s="308">
        <v>1</v>
      </c>
      <c r="O14" s="9"/>
    </row>
    <row r="15" spans="1:24" x14ac:dyDescent="0.2">
      <c r="A15" s="6">
        <v>1998</v>
      </c>
      <c r="B15" s="6">
        <v>2</v>
      </c>
      <c r="C15" s="1">
        <f>MIN('Florida_Keys FR'!C75,'Florida_Keys PR raw'!C159)</f>
        <v>46078.828999999998</v>
      </c>
      <c r="D15" s="1">
        <f>MIN('Florida_Keys FR'!D75,'Florida_Keys PR raw'!D159)</f>
        <v>56593.035000000003</v>
      </c>
      <c r="E15" s="1">
        <f>MIN('Florida_Keys FR'!E75,'Florida_Keys PR raw'!E159)</f>
        <v>47076.606139517302</v>
      </c>
      <c r="K15" s="308">
        <v>1998</v>
      </c>
      <c r="L15" s="308">
        <v>2</v>
      </c>
      <c r="O15" s="9"/>
    </row>
    <row r="16" spans="1:24" x14ac:dyDescent="0.2">
      <c r="A16" s="6">
        <v>1998</v>
      </c>
      <c r="B16" s="6">
        <v>3</v>
      </c>
      <c r="C16" s="1">
        <f>MIN('Florida_Keys FR'!C76,'Florida_Keys PR raw'!C160)</f>
        <v>49500.830999999998</v>
      </c>
      <c r="D16" s="1">
        <f>MIN('Florida_Keys FR'!D76,'Florida_Keys PR raw'!D160)</f>
        <v>46078.828999999998</v>
      </c>
      <c r="E16" s="1">
        <f>MIN('Florida_Keys FR'!E76,'Florida_Keys PR raw'!E160)</f>
        <v>50572.707144224703</v>
      </c>
      <c r="K16" s="308">
        <v>1998</v>
      </c>
      <c r="L16" s="308">
        <v>3</v>
      </c>
      <c r="O16" s="9"/>
    </row>
    <row r="17" spans="1:15" x14ac:dyDescent="0.2">
      <c r="A17" s="6">
        <v>1998</v>
      </c>
      <c r="B17" s="6">
        <v>4</v>
      </c>
      <c r="C17" s="1">
        <f>MIN('Florida_Keys FR'!C77,'Florida_Keys PR raw'!C161)</f>
        <v>51444.13</v>
      </c>
      <c r="D17" s="1">
        <f>MIN('Florida_Keys FR'!D77,'Florida_Keys PR raw'!D161)</f>
        <v>49500.830999999998</v>
      </c>
      <c r="E17" s="1">
        <f>MIN('Florida_Keys FR'!E77,'Florida_Keys PR raw'!E161)</f>
        <v>52558.085757781002</v>
      </c>
      <c r="K17" s="308">
        <v>1998</v>
      </c>
      <c r="L17" s="308">
        <v>4</v>
      </c>
      <c r="O17" s="9"/>
    </row>
    <row r="18" spans="1:15" x14ac:dyDescent="0.2">
      <c r="A18" s="6">
        <v>1998</v>
      </c>
      <c r="B18" s="6">
        <v>5</v>
      </c>
      <c r="C18" s="1">
        <f>MIN('Florida_Keys FR'!C78,'Florida_Keys PR raw'!C162)</f>
        <v>65770.982000000004</v>
      </c>
      <c r="D18" s="1">
        <f>MIN('Florida_Keys FR'!D78,'Florida_Keys PR raw'!D162)</f>
        <v>51444.13</v>
      </c>
      <c r="E18" s="1">
        <f>MIN('Florida_Keys FR'!E78,'Florida_Keys PR raw'!E162)</f>
        <v>67195.167112933414</v>
      </c>
      <c r="K18" s="308">
        <v>1998</v>
      </c>
      <c r="L18" s="308">
        <v>5</v>
      </c>
      <c r="O18" s="9"/>
    </row>
    <row r="19" spans="1:15" x14ac:dyDescent="0.2">
      <c r="A19" s="6">
        <v>1998</v>
      </c>
      <c r="B19" s="6">
        <v>6</v>
      </c>
      <c r="C19" s="1">
        <f>MIN('Florida_Keys FR'!C79,'Florida_Keys PR raw'!C163)</f>
        <v>71167.411999999997</v>
      </c>
      <c r="D19" s="1">
        <f>MIN('Florida_Keys FR'!D79,'Florida_Keys PR raw'!D163)</f>
        <v>65770.982000000004</v>
      </c>
      <c r="E19" s="1">
        <f>MIN('Florida_Keys FR'!E79,'Florida_Keys PR raw'!E163)</f>
        <v>72708.449789224411</v>
      </c>
      <c r="K19" s="308">
        <v>1998</v>
      </c>
      <c r="L19" s="308">
        <v>6</v>
      </c>
      <c r="O19" s="9"/>
    </row>
    <row r="20" spans="1:15" x14ac:dyDescent="0.2">
      <c r="A20" s="6">
        <v>1998</v>
      </c>
      <c r="B20" s="6">
        <v>7</v>
      </c>
      <c r="C20" s="1">
        <f>MIN('Florida_Keys FR'!C80,'Florida_Keys PR raw'!C164)</f>
        <v>71875.767000000007</v>
      </c>
      <c r="D20" s="1">
        <f>MIN('Florida_Keys FR'!D80,'Florida_Keys PR raw'!D164)</f>
        <v>71167.411999999997</v>
      </c>
      <c r="E20" s="1">
        <f>MIN('Florida_Keys FR'!E80,'Florida_Keys PR raw'!E164)</f>
        <v>73432.143295887916</v>
      </c>
      <c r="K20" s="308">
        <v>1998</v>
      </c>
      <c r="L20" s="308">
        <v>7</v>
      </c>
      <c r="O20" s="9"/>
    </row>
    <row r="21" spans="1:15" x14ac:dyDescent="0.2">
      <c r="A21" s="6">
        <v>1998</v>
      </c>
      <c r="B21" s="6">
        <v>8</v>
      </c>
      <c r="C21" s="1">
        <f>MIN('Florida_Keys FR'!C81,'Florida_Keys PR raw'!C165)</f>
        <v>70637.157999999996</v>
      </c>
      <c r="D21" s="1">
        <f>MIN('Florida_Keys FR'!D81,'Florida_Keys PR raw'!D165)</f>
        <v>71875.767000000007</v>
      </c>
      <c r="E21" s="1">
        <f>MIN('Florida_Keys FR'!E81,'Florida_Keys PR raw'!E165)</f>
        <v>72166.713828184598</v>
      </c>
      <c r="K21" s="308">
        <v>1998</v>
      </c>
      <c r="L21" s="308">
        <v>8</v>
      </c>
      <c r="O21" s="9"/>
    </row>
    <row r="22" spans="1:15" x14ac:dyDescent="0.2">
      <c r="A22" s="6">
        <v>1998</v>
      </c>
      <c r="B22" s="6">
        <v>9</v>
      </c>
      <c r="C22" s="1">
        <f>MIN('Florida_Keys FR'!C82,'Florida_Keys PR raw'!C166)</f>
        <v>63646.966</v>
      </c>
      <c r="D22" s="1">
        <f>MIN('Florida_Keys FR'!D82,'Florida_Keys PR raw'!D166)</f>
        <v>70637.157999999996</v>
      </c>
      <c r="E22" s="1">
        <f>MIN('Florida_Keys FR'!E82,'Florida_Keys PR raw'!E166)</f>
        <v>65025.15830767421</v>
      </c>
      <c r="K22" s="308">
        <v>1998</v>
      </c>
      <c r="L22" s="308">
        <v>9</v>
      </c>
      <c r="O22" s="9"/>
    </row>
    <row r="23" spans="1:15" x14ac:dyDescent="0.2">
      <c r="A23" s="6">
        <v>1998</v>
      </c>
      <c r="B23" s="6">
        <v>10</v>
      </c>
      <c r="C23" s="1">
        <f>MIN('Florida_Keys FR'!C83,'Florida_Keys PR raw'!C167)</f>
        <v>56271.940999999999</v>
      </c>
      <c r="D23" s="1">
        <f>MIN('Florida_Keys FR'!D83,'Florida_Keys PR raw'!D167)</f>
        <v>63646.966</v>
      </c>
      <c r="E23" s="1">
        <f>MIN('Florida_Keys FR'!E83,'Florida_Keys PR raw'!E167)</f>
        <v>57490.436728831708</v>
      </c>
      <c r="K23" s="308">
        <v>1998</v>
      </c>
      <c r="L23" s="308">
        <v>10</v>
      </c>
      <c r="O23" s="9"/>
    </row>
    <row r="24" spans="1:15" x14ac:dyDescent="0.2">
      <c r="A24" s="6">
        <v>1998</v>
      </c>
      <c r="B24" s="6">
        <v>11</v>
      </c>
      <c r="C24" s="1">
        <f>MIN('Florida_Keys FR'!C84,'Florida_Keys PR raw'!C168)</f>
        <v>47470.025000000001</v>
      </c>
      <c r="D24" s="1">
        <f>MIN('Florida_Keys FR'!D84,'Florida_Keys PR raw'!D168)</f>
        <v>56271.940999999999</v>
      </c>
      <c r="E24" s="1">
        <f>MIN('Florida_Keys FR'!E84,'Florida_Keys PR raw'!E168)</f>
        <v>48497.926680342505</v>
      </c>
      <c r="K24" s="308">
        <v>1998</v>
      </c>
      <c r="L24" s="308">
        <v>11</v>
      </c>
      <c r="O24" s="9"/>
    </row>
    <row r="25" spans="1:15" x14ac:dyDescent="0.2">
      <c r="A25" s="6">
        <v>1998</v>
      </c>
      <c r="B25" s="6">
        <v>12</v>
      </c>
      <c r="C25" s="1">
        <f>MIN('Florida_Keys FR'!C85,'Florida_Keys PR raw'!C169)</f>
        <v>50114.637000000002</v>
      </c>
      <c r="D25" s="1">
        <f>MIN('Florida_Keys FR'!D85,'Florida_Keys PR raw'!D169)</f>
        <v>47470.025000000001</v>
      </c>
      <c r="E25" s="1">
        <f>MIN('Florida_Keys FR'!E85,'Florida_Keys PR raw'!E169)</f>
        <v>51199.804315206908</v>
      </c>
      <c r="K25" s="308">
        <v>1998</v>
      </c>
      <c r="L25" s="308">
        <v>12</v>
      </c>
      <c r="O25" s="9"/>
    </row>
    <row r="26" spans="1:15" x14ac:dyDescent="0.2">
      <c r="A26" s="6">
        <v>1999</v>
      </c>
      <c r="B26" s="6">
        <v>1</v>
      </c>
      <c r="C26" s="1">
        <f>MIN('Florida_Keys FR'!C86,'Florida_Keys PR raw'!C170)</f>
        <v>46905.73</v>
      </c>
      <c r="D26" s="1">
        <f>MIN('Florida_Keys FR'!D86,'Florida_Keys PR raw'!D170)</f>
        <v>50114.637000000002</v>
      </c>
      <c r="E26" s="1">
        <f>MIN('Florida_Keys FR'!E86,'Florida_Keys PR raw'!E170)</f>
        <v>47921.412605701007</v>
      </c>
      <c r="K26" s="308">
        <v>1999</v>
      </c>
      <c r="L26" s="308">
        <v>1</v>
      </c>
      <c r="O26" s="9"/>
    </row>
    <row r="27" spans="1:15" x14ac:dyDescent="0.2">
      <c r="A27" s="6">
        <v>1999</v>
      </c>
      <c r="B27" s="6">
        <v>2</v>
      </c>
      <c r="C27" s="1">
        <f>MIN('Florida_Keys FR'!C87,'Florida_Keys PR raw'!C171)</f>
        <v>46600.296999999999</v>
      </c>
      <c r="D27" s="1">
        <f>MIN('Florida_Keys FR'!D87,'Florida_Keys PR raw'!D171)</f>
        <v>46905.73</v>
      </c>
      <c r="E27" s="1">
        <f>MIN('Florida_Keys FR'!E87,'Florida_Keys PR raw'!E171)</f>
        <v>47609.365851148905</v>
      </c>
      <c r="K27" s="308">
        <v>1999</v>
      </c>
      <c r="L27" s="308">
        <v>2</v>
      </c>
      <c r="O27" s="9"/>
    </row>
    <row r="28" spans="1:15" x14ac:dyDescent="0.2">
      <c r="A28" s="6">
        <v>1999</v>
      </c>
      <c r="B28" s="6">
        <v>3</v>
      </c>
      <c r="C28" s="1">
        <f>MIN('Florida_Keys FR'!C88,'Florida_Keys PR raw'!C172)</f>
        <v>54307.978999999999</v>
      </c>
      <c r="D28" s="1">
        <f>MIN('Florida_Keys FR'!D88,'Florida_Keys PR raw'!D172)</f>
        <v>46600.296999999999</v>
      </c>
      <c r="E28" s="1">
        <f>MIN('Florida_Keys FR'!E88,'Florida_Keys PR raw'!E172)</f>
        <v>55483.947684872306</v>
      </c>
      <c r="K28" s="308">
        <v>1999</v>
      </c>
      <c r="L28" s="308">
        <v>3</v>
      </c>
      <c r="O28" s="9"/>
    </row>
    <row r="29" spans="1:15" x14ac:dyDescent="0.2">
      <c r="A29" s="6">
        <v>1999</v>
      </c>
      <c r="B29" s="6">
        <v>4</v>
      </c>
      <c r="C29" s="1">
        <f>MIN('Florida_Keys FR'!C89,'Florida_Keys PR raw'!C173)</f>
        <v>63704.387999999999</v>
      </c>
      <c r="D29" s="1">
        <f>MIN('Florida_Keys FR'!D89,'Florida_Keys PR raw'!D173)</f>
        <v>54307.978999999999</v>
      </c>
      <c r="E29" s="1">
        <f>MIN('Florida_Keys FR'!E89,'Florida_Keys PR raw'!E173)</f>
        <v>65083.823706435607</v>
      </c>
      <c r="K29" s="308">
        <v>1999</v>
      </c>
      <c r="L29" s="308">
        <v>4</v>
      </c>
      <c r="O29" s="9"/>
    </row>
    <row r="30" spans="1:15" x14ac:dyDescent="0.2">
      <c r="A30" s="6">
        <v>1999</v>
      </c>
      <c r="B30" s="6">
        <v>5</v>
      </c>
      <c r="C30" s="1">
        <f>MIN('Florida_Keys FR'!C90,'Florida_Keys PR raw'!C174)</f>
        <v>68847.198000000004</v>
      </c>
      <c r="D30" s="1">
        <f>MIN('Florida_Keys FR'!D90,'Florida_Keys PR raw'!D174)</f>
        <v>63704.387999999999</v>
      </c>
      <c r="E30" s="1">
        <f>MIN('Florida_Keys FR'!E90,'Florida_Keys PR raw'!E174)</f>
        <v>68847.198000000004</v>
      </c>
      <c r="K30" s="308">
        <v>1999</v>
      </c>
      <c r="L30" s="308">
        <v>5</v>
      </c>
      <c r="O30" s="9"/>
    </row>
    <row r="31" spans="1:15" x14ac:dyDescent="0.2">
      <c r="A31" s="6">
        <v>1999</v>
      </c>
      <c r="B31" s="6">
        <v>6</v>
      </c>
      <c r="C31" s="1">
        <f>MIN('Florida_Keys FR'!C91,'Florida_Keys PR raw'!C175)</f>
        <v>67603.506928571427</v>
      </c>
      <c r="D31" s="1">
        <f>MIN('Florida_Keys FR'!D91,'Florida_Keys PR raw'!D175)</f>
        <v>64260.857071428567</v>
      </c>
      <c r="E31" s="1">
        <f>MIN('Florida_Keys FR'!E91,'Florida_Keys PR raw'!E175)</f>
        <v>69067.372986550647</v>
      </c>
      <c r="K31" s="308">
        <v>1999</v>
      </c>
      <c r="L31" s="308">
        <v>6</v>
      </c>
      <c r="O31" s="9"/>
    </row>
    <row r="32" spans="1:15" x14ac:dyDescent="0.2">
      <c r="A32" s="6">
        <v>1999</v>
      </c>
      <c r="B32" s="6">
        <v>7</v>
      </c>
      <c r="C32" s="1">
        <f>MIN('Florida_Keys FR'!C92,'Florida_Keys PR raw'!C176)</f>
        <v>72586.889500000005</v>
      </c>
      <c r="D32" s="1">
        <f>MIN('Florida_Keys FR'!D92,'Florida_Keys PR raw'!D176)</f>
        <v>67603.506928571427</v>
      </c>
      <c r="E32" s="1">
        <f>MIN('Florida_Keys FR'!E92,'Florida_Keys PR raw'!E176)</f>
        <v>74158.664229166141</v>
      </c>
      <c r="K32" s="308">
        <v>1999</v>
      </c>
      <c r="L32" s="308">
        <v>7</v>
      </c>
      <c r="O32" s="9"/>
    </row>
    <row r="33" spans="1:15" x14ac:dyDescent="0.2">
      <c r="A33" s="6">
        <v>1999</v>
      </c>
      <c r="B33" s="6">
        <v>8</v>
      </c>
      <c r="C33" s="1">
        <f>MIN('Florida_Keys FR'!C93,'Florida_Keys PR raw'!C177)</f>
        <v>72299.381714285715</v>
      </c>
      <c r="D33" s="1">
        <f>MIN('Florida_Keys FR'!D93,'Florida_Keys PR raw'!D177)</f>
        <v>72586.889500000005</v>
      </c>
      <c r="E33" s="1">
        <f>MIN('Florida_Keys FR'!E93,'Florida_Keys PR raw'!E177)</f>
        <v>73864.930836112355</v>
      </c>
      <c r="K33" s="308">
        <v>1999</v>
      </c>
      <c r="L33" s="308">
        <v>8</v>
      </c>
      <c r="O33" s="9"/>
    </row>
    <row r="34" spans="1:15" x14ac:dyDescent="0.2">
      <c r="A34" s="6">
        <v>1999</v>
      </c>
      <c r="B34" s="6">
        <v>9</v>
      </c>
      <c r="C34" s="1">
        <f>MIN('Florida_Keys FR'!C94,'Florida_Keys PR raw'!C178)</f>
        <v>64457.781571428575</v>
      </c>
      <c r="D34" s="1">
        <f>MIN('Florida_Keys FR'!D94,'Florida_Keys PR raw'!D178)</f>
        <v>72299.381714285715</v>
      </c>
      <c r="E34" s="1">
        <f>MIN('Florida_Keys FR'!E94,'Florida_Keys PR raw'!E178)</f>
        <v>65853.531036241824</v>
      </c>
      <c r="K34" s="308">
        <v>1999</v>
      </c>
      <c r="L34" s="308">
        <v>9</v>
      </c>
      <c r="O34" s="9"/>
    </row>
    <row r="35" spans="1:15" x14ac:dyDescent="0.2">
      <c r="A35" s="6">
        <v>1999</v>
      </c>
      <c r="B35" s="6">
        <v>10</v>
      </c>
      <c r="C35" s="1">
        <f>MIN('Florida_Keys FR'!C95,'Florida_Keys PR raw'!C179)</f>
        <v>56226.877</v>
      </c>
      <c r="D35" s="1">
        <f>MIN('Florida_Keys FR'!D95,'Florida_Keys PR raw'!D179)</f>
        <v>64457.781571428575</v>
      </c>
      <c r="E35" s="1">
        <f>MIN('Florida_Keys FR'!E95,'Florida_Keys PR raw'!E179)</f>
        <v>56226.877</v>
      </c>
      <c r="K35" s="308">
        <v>1999</v>
      </c>
      <c r="L35" s="308">
        <v>10</v>
      </c>
      <c r="O35" s="9"/>
    </row>
    <row r="36" spans="1:15" x14ac:dyDescent="0.2">
      <c r="A36" s="6">
        <v>1999</v>
      </c>
      <c r="B36" s="6">
        <v>11</v>
      </c>
      <c r="C36" s="1">
        <f>MIN('Florida_Keys FR'!C96,'Florida_Keys PR raw'!C180)</f>
        <v>50067.851928571436</v>
      </c>
      <c r="D36" s="1">
        <f>MIN('Florida_Keys FR'!D96,'Florida_Keys PR raw'!D180)</f>
        <v>56226.877</v>
      </c>
      <c r="E36" s="1">
        <f>MIN('Florida_Keys FR'!E96,'Florida_Keys PR raw'!E180)</f>
        <v>51152.006173877126</v>
      </c>
      <c r="K36" s="308">
        <v>1999</v>
      </c>
      <c r="L36" s="308">
        <v>11</v>
      </c>
      <c r="O36" s="9"/>
    </row>
    <row r="37" spans="1:15" x14ac:dyDescent="0.2">
      <c r="A37" s="6">
        <v>1999</v>
      </c>
      <c r="B37" s="6">
        <v>12</v>
      </c>
      <c r="C37" s="1">
        <f>MIN('Florida_Keys FR'!C97,'Florida_Keys PR raw'!C181)</f>
        <v>50375.094999999987</v>
      </c>
      <c r="D37" s="1">
        <f>MIN('Florida_Keys FR'!D97,'Florida_Keys PR raw'!D181)</f>
        <v>50067.851928571436</v>
      </c>
      <c r="E37" s="1">
        <f>MIN('Florida_Keys FR'!E97,'Florida_Keys PR raw'!E181)</f>
        <v>51465.902194601505</v>
      </c>
      <c r="K37" s="308">
        <v>1999</v>
      </c>
      <c r="L37" s="308">
        <v>12</v>
      </c>
      <c r="O37" s="9"/>
    </row>
    <row r="38" spans="1:15" x14ac:dyDescent="0.2">
      <c r="A38" s="6">
        <v>2000</v>
      </c>
      <c r="B38" s="6">
        <v>1</v>
      </c>
      <c r="C38" s="1">
        <f>MIN('Florida_Keys FR'!C98,'Florida_Keys PR raw'!C182)</f>
        <v>50699.966999999997</v>
      </c>
      <c r="D38" s="1">
        <f>MIN('Florida_Keys FR'!D98,'Florida_Keys PR raw'!D182)</f>
        <v>50375.094999999987</v>
      </c>
      <c r="E38" s="1">
        <f>MIN('Florida_Keys FR'!E98,'Florida_Keys PR raw'!E182)</f>
        <v>50699.966999999997</v>
      </c>
      <c r="F38" s="1">
        <f>MIN('Florida_Keys FR'!F98,'Florida_Keys PR raw'!F182)</f>
        <v>97</v>
      </c>
      <c r="G38" s="1">
        <f>MIN('Florida_Keys FR'!G98,'Florida_Keys PR raw'!G182)</f>
        <v>102.05503140040001</v>
      </c>
      <c r="H38" s="14">
        <f t="shared" ref="H38:H101" si="4">+(E38/(G38*I38))</f>
        <v>0.66772912614298374</v>
      </c>
      <c r="I38" s="1">
        <f>MIN('Florida_Keys FR'!I98,'Florida_Keys PR raw'!I182)</f>
        <v>744</v>
      </c>
      <c r="J38" s="172">
        <f>F38/G38</f>
        <v>0.95046759252302582</v>
      </c>
      <c r="K38" s="308">
        <v>2000</v>
      </c>
      <c r="L38" s="308">
        <v>1</v>
      </c>
      <c r="M38" s="2">
        <v>140.36500000000001</v>
      </c>
      <c r="N38" s="2">
        <v>146.06200000000001</v>
      </c>
      <c r="O38" s="9"/>
    </row>
    <row r="39" spans="1:15" x14ac:dyDescent="0.2">
      <c r="A39" s="6">
        <v>2000</v>
      </c>
      <c r="B39" s="6">
        <v>2</v>
      </c>
      <c r="C39" s="1">
        <f>MIN('Florida_Keys FR'!C99,'Florida_Keys PR raw'!C183)</f>
        <v>47454.293785714297</v>
      </c>
      <c r="D39" s="1">
        <f>MIN('Florida_Keys FR'!D99,'Florida_Keys PR raw'!D183)</f>
        <v>50699.966999999997</v>
      </c>
      <c r="E39" s="1">
        <f>MIN('Florida_Keys FR'!E99,'Florida_Keys PR raw'!E183)</f>
        <v>48481.854827062016</v>
      </c>
      <c r="F39" s="1">
        <f>MIN('Florida_Keys FR'!F99,'Florida_Keys PR raw'!F183)</f>
        <v>96.424641219835507</v>
      </c>
      <c r="G39" s="1">
        <f>MIN('Florida_Keys FR'!G99,'Florida_Keys PR raw'!G183)</f>
        <v>106.96947455316882</v>
      </c>
      <c r="H39" s="14">
        <f t="shared" si="4"/>
        <v>0.65119360159688211</v>
      </c>
      <c r="I39" s="12">
        <v>696</v>
      </c>
      <c r="J39" s="172">
        <f t="shared" ref="J39:J102" si="5">F39/G39</f>
        <v>0.90142203299229973</v>
      </c>
      <c r="K39" s="308">
        <v>2000</v>
      </c>
      <c r="L39" s="308">
        <v>2</v>
      </c>
      <c r="M39" s="2">
        <v>125.262</v>
      </c>
      <c r="N39" s="2">
        <v>141.18199999999999</v>
      </c>
      <c r="O39" s="9"/>
    </row>
    <row r="40" spans="1:15" x14ac:dyDescent="0.2">
      <c r="A40" s="6">
        <v>2000</v>
      </c>
      <c r="B40" s="6">
        <v>3</v>
      </c>
      <c r="C40" s="1">
        <f>MIN('Florida_Keys FR'!C100,'Florida_Keys PR raw'!C184)</f>
        <v>55267.288142857142</v>
      </c>
      <c r="D40" s="1">
        <f>MIN('Florida_Keys FR'!D100,'Florida_Keys PR raw'!D184)</f>
        <v>47454.293785714297</v>
      </c>
      <c r="E40" s="1">
        <f>MIN('Florida_Keys FR'!E100,'Florida_Keys PR raw'!E184)</f>
        <v>56464.029420116145</v>
      </c>
      <c r="F40" s="1">
        <f>MIN('Florida_Keys FR'!F100,'Florida_Keys PR raw'!F184)</f>
        <v>103</v>
      </c>
      <c r="G40" s="1">
        <f>MIN('Florida_Keys FR'!G100,'Florida_Keys PR raw'!G184)</f>
        <v>112.74765902460001</v>
      </c>
      <c r="H40" s="14">
        <f t="shared" si="4"/>
        <v>0.67311830079671731</v>
      </c>
      <c r="I40" s="12">
        <v>744</v>
      </c>
      <c r="J40" s="172">
        <f t="shared" si="5"/>
        <v>0.91354446638689679</v>
      </c>
      <c r="K40" s="308">
        <v>2000</v>
      </c>
      <c r="L40" s="308">
        <v>3</v>
      </c>
      <c r="M40" s="2">
        <v>155.41900000000001</v>
      </c>
      <c r="N40" s="2">
        <v>155.41900000000001</v>
      </c>
      <c r="O40" s="9"/>
    </row>
    <row r="41" spans="1:15" x14ac:dyDescent="0.2">
      <c r="A41" s="6">
        <v>2000</v>
      </c>
      <c r="B41" s="6">
        <v>4</v>
      </c>
      <c r="C41" s="1">
        <f>MIN('Florida_Keys FR'!C101,'Florida_Keys PR raw'!C185)</f>
        <v>56813.245000000003</v>
      </c>
      <c r="D41" s="1">
        <f>MIN('Florida_Keys FR'!D101,'Florida_Keys PR raw'!D185)</f>
        <v>55267.288142857142</v>
      </c>
      <c r="E41" s="1">
        <f>MIN('Florida_Keys FR'!E101,'Florida_Keys PR raw'!E185)</f>
        <v>56813.245000000003</v>
      </c>
      <c r="F41" s="1">
        <f>MIN('Florida_Keys FR'!F101,'Florida_Keys PR raw'!F185)</f>
        <v>115.39615630666141</v>
      </c>
      <c r="G41" s="1">
        <f>MIN('Florida_Keys FR'!G101,'Florida_Keys PR raw'!G185)</f>
        <v>126.20488156100002</v>
      </c>
      <c r="H41" s="14">
        <f t="shared" si="4"/>
        <v>0.62523163720955666</v>
      </c>
      <c r="I41" s="12">
        <v>720</v>
      </c>
      <c r="J41" s="172">
        <f t="shared" si="5"/>
        <v>0.91435572760222983</v>
      </c>
      <c r="K41" s="308">
        <v>2000</v>
      </c>
      <c r="L41" s="308">
        <v>4</v>
      </c>
      <c r="M41" s="2">
        <v>158.73099999999999</v>
      </c>
      <c r="N41" s="2">
        <v>164.631</v>
      </c>
      <c r="O41" s="9"/>
    </row>
    <row r="42" spans="1:15" x14ac:dyDescent="0.2">
      <c r="A42" s="6">
        <v>2000</v>
      </c>
      <c r="B42" s="6">
        <v>5</v>
      </c>
      <c r="C42" s="1">
        <f>MIN('Florida_Keys FR'!C102,'Florida_Keys PR raw'!C186)</f>
        <v>64963.042285714284</v>
      </c>
      <c r="D42" s="1">
        <f>MIN('Florida_Keys FR'!D102,'Florida_Keys PR raw'!D186)</f>
        <v>56813.245000000003</v>
      </c>
      <c r="E42" s="1">
        <f>MIN('Florida_Keys FR'!E102,'Florida_Keys PR raw'!E186)</f>
        <v>65762.341</v>
      </c>
      <c r="F42" s="1">
        <f>MIN('Florida_Keys FR'!F102,'Florida_Keys PR raw'!F186)</f>
        <v>117.56718245932238</v>
      </c>
      <c r="G42" s="1">
        <f>MIN('Florida_Keys FR'!G102,'Florida_Keys PR raw'!G186)</f>
        <v>130.62226579265575</v>
      </c>
      <c r="H42" s="14">
        <f t="shared" si="4"/>
        <v>0.67668588309344457</v>
      </c>
      <c r="I42" s="12">
        <v>744</v>
      </c>
      <c r="J42" s="172">
        <f t="shared" si="5"/>
        <v>0.9000546862810016</v>
      </c>
      <c r="K42" s="308">
        <v>2000</v>
      </c>
      <c r="L42" s="308">
        <v>5</v>
      </c>
      <c r="M42" s="2">
        <v>162.04300000000001</v>
      </c>
      <c r="N42" s="2">
        <v>178.85900000000001</v>
      </c>
      <c r="O42" s="9"/>
    </row>
    <row r="43" spans="1:15" x14ac:dyDescent="0.2">
      <c r="A43" s="6">
        <v>2000</v>
      </c>
      <c r="B43" s="6">
        <v>6</v>
      </c>
      <c r="C43" s="1">
        <f>MIN('Florida_Keys FR'!C103,'Florida_Keys PR raw'!C187)</f>
        <v>69687.191999999995</v>
      </c>
      <c r="D43" s="1">
        <f>MIN('Florida_Keys FR'!D103,'Florida_Keys PR raw'!D187)</f>
        <v>65762.341</v>
      </c>
      <c r="E43" s="1">
        <f>MIN('Florida_Keys FR'!E103,'Florida_Keys PR raw'!E187)</f>
        <v>69687.191999999995</v>
      </c>
      <c r="F43" s="1">
        <f>MIN('Florida_Keys FR'!F103,'Florida_Keys PR raw'!F187)</f>
        <v>122</v>
      </c>
      <c r="G43" s="1">
        <f>MIN('Florida_Keys FR'!G103,'Florida_Keys PR raw'!G187)</f>
        <v>138.07445424760002</v>
      </c>
      <c r="H43" s="14">
        <f t="shared" si="4"/>
        <v>0.70098243150107553</v>
      </c>
      <c r="I43" s="12">
        <v>720</v>
      </c>
      <c r="J43" s="172">
        <f t="shared" si="5"/>
        <v>0.88358125813211807</v>
      </c>
      <c r="K43" s="308">
        <v>2000</v>
      </c>
      <c r="L43" s="308">
        <v>6</v>
      </c>
      <c r="M43" s="2">
        <v>161.59899999999999</v>
      </c>
      <c r="N43" s="2">
        <v>176.40700000000001</v>
      </c>
      <c r="O43" s="9"/>
    </row>
    <row r="44" spans="1:15" x14ac:dyDescent="0.2">
      <c r="A44" s="6">
        <v>2000</v>
      </c>
      <c r="B44" s="6">
        <v>7</v>
      </c>
      <c r="C44" s="1">
        <f>MIN('Florida_Keys FR'!C104,'Florida_Keys PR raw'!C188)</f>
        <v>77143.074999999997</v>
      </c>
      <c r="D44" s="1">
        <f>MIN('Florida_Keys FR'!D104,'Florida_Keys PR raw'!D188)</f>
        <v>69687.191999999995</v>
      </c>
      <c r="E44" s="1">
        <f>MIN('Florida_Keys FR'!E104,'Florida_Keys PR raw'!E188)</f>
        <v>77143.074999999997</v>
      </c>
      <c r="F44" s="1">
        <f>MIN('Florida_Keys FR'!F104,'Florida_Keys PR raw'!F188)</f>
        <v>145</v>
      </c>
      <c r="G44" s="1">
        <f>MIN('Florida_Keys FR'!G104,'Florida_Keys PR raw'!G188)</f>
        <v>148.78547163840003</v>
      </c>
      <c r="H44" s="14">
        <f t="shared" si="4"/>
        <v>0.6968887998381712</v>
      </c>
      <c r="I44" s="12">
        <v>744</v>
      </c>
      <c r="J44" s="172">
        <f t="shared" si="5"/>
        <v>0.97455751830662585</v>
      </c>
      <c r="K44" s="308">
        <v>2000</v>
      </c>
      <c r="L44" s="308">
        <v>7</v>
      </c>
      <c r="M44" s="2">
        <v>166.34</v>
      </c>
      <c r="N44" s="2">
        <v>179.041</v>
      </c>
      <c r="O44" s="9"/>
    </row>
    <row r="45" spans="1:15" x14ac:dyDescent="0.2">
      <c r="A45" s="6">
        <v>2000</v>
      </c>
      <c r="B45" s="6">
        <v>8</v>
      </c>
      <c r="C45" s="1">
        <f>MIN('Florida_Keys FR'!C105,'Florida_Keys PR raw'!C189)</f>
        <v>77510.92</v>
      </c>
      <c r="D45" s="1">
        <f>MIN('Florida_Keys FR'!D105,'Florida_Keys PR raw'!D189)</f>
        <v>77143.074999999997</v>
      </c>
      <c r="E45" s="1">
        <f>MIN('Florida_Keys FR'!E105,'Florida_Keys PR raw'!E189)</f>
        <v>77510.92</v>
      </c>
      <c r="F45" s="1">
        <f>MIN('Florida_Keys FR'!F105,'Florida_Keys PR raw'!F189)</f>
        <v>143</v>
      </c>
      <c r="G45" s="1">
        <f>MIN('Florida_Keys FR'!G105,'Florida_Keys PR raw'!G189)</f>
        <v>144.69170526249999</v>
      </c>
      <c r="H45" s="14">
        <f t="shared" si="4"/>
        <v>0.72002291974522992</v>
      </c>
      <c r="I45" s="12">
        <v>744</v>
      </c>
      <c r="J45" s="172">
        <f t="shared" si="5"/>
        <v>0.9883082084115955</v>
      </c>
      <c r="K45" s="308">
        <v>2000</v>
      </c>
      <c r="L45" s="308">
        <v>8</v>
      </c>
      <c r="M45" s="2">
        <v>160.22800000000001</v>
      </c>
      <c r="N45" s="2">
        <v>178.46700000000001</v>
      </c>
      <c r="O45" s="9"/>
    </row>
    <row r="46" spans="1:15" x14ac:dyDescent="0.2">
      <c r="A46" s="6">
        <v>2000</v>
      </c>
      <c r="B46" s="6">
        <v>9</v>
      </c>
      <c r="C46" s="1">
        <f>MIN('Florida_Keys FR'!C106,'Florida_Keys PR raw'!C190)</f>
        <v>67200.520999999993</v>
      </c>
      <c r="D46" s="1">
        <f>MIN('Florida_Keys FR'!D106,'Florida_Keys PR raw'!D190)</f>
        <v>77510.92</v>
      </c>
      <c r="E46" s="1">
        <f>MIN('Florida_Keys FR'!E106,'Florida_Keys PR raw'!E190)</f>
        <v>67200.520999999993</v>
      </c>
      <c r="F46" s="1">
        <f>MIN('Florida_Keys FR'!F106,'Florida_Keys PR raw'!F190)</f>
        <v>134</v>
      </c>
      <c r="G46" s="1">
        <f>MIN('Florida_Keys FR'!G106,'Florida_Keys PR raw'!G190)</f>
        <v>135.18419593030001</v>
      </c>
      <c r="H46" s="14">
        <f t="shared" si="4"/>
        <v>0.69042136399262832</v>
      </c>
      <c r="I46" s="12">
        <v>720</v>
      </c>
      <c r="J46" s="172">
        <f t="shared" si="5"/>
        <v>0.99124013038542935</v>
      </c>
      <c r="K46" s="308">
        <v>2000</v>
      </c>
      <c r="L46" s="308">
        <v>9</v>
      </c>
      <c r="M46" s="2">
        <v>158.19900000000001</v>
      </c>
      <c r="N46" s="2">
        <v>177.73</v>
      </c>
      <c r="O46" s="9"/>
    </row>
    <row r="47" spans="1:15" x14ac:dyDescent="0.2">
      <c r="A47" s="6">
        <v>2000</v>
      </c>
      <c r="B47" s="6">
        <v>10</v>
      </c>
      <c r="C47" s="1">
        <f>MIN('Florida_Keys FR'!C107,'Florida_Keys PR raw'!C191)</f>
        <v>62224.504000000001</v>
      </c>
      <c r="D47" s="1">
        <f>MIN('Florida_Keys FR'!D107,'Florida_Keys PR raw'!D191)</f>
        <v>67200.520999999993</v>
      </c>
      <c r="E47" s="1">
        <f>MIN('Florida_Keys FR'!E107,'Florida_Keys PR raw'!E191)</f>
        <v>62224.504000000001</v>
      </c>
      <c r="F47" s="1">
        <f>MIN('Florida_Keys FR'!F107,'Florida_Keys PR raw'!F191)</f>
        <v>125</v>
      </c>
      <c r="G47" s="1">
        <f>MIN('Florida_Keys FR'!G107,'Florida_Keys PR raw'!G191)</f>
        <v>125.44170624710002</v>
      </c>
      <c r="H47" s="14">
        <f t="shared" si="4"/>
        <v>0.66672471639342734</v>
      </c>
      <c r="I47" s="12">
        <v>744</v>
      </c>
      <c r="J47" s="172">
        <f t="shared" si="5"/>
        <v>0.99647879273716256</v>
      </c>
      <c r="K47" s="308">
        <v>2000</v>
      </c>
      <c r="L47" s="308">
        <v>10</v>
      </c>
      <c r="M47" s="2">
        <v>152.41499999999999</v>
      </c>
      <c r="N47" s="2">
        <v>162.05099999999999</v>
      </c>
      <c r="O47" s="9"/>
    </row>
    <row r="48" spans="1:15" x14ac:dyDescent="0.2">
      <c r="A48" s="6">
        <v>2000</v>
      </c>
      <c r="B48" s="6">
        <v>11</v>
      </c>
      <c r="C48" s="1">
        <f>MIN('Florida_Keys FR'!C108,'Florida_Keys PR raw'!C192)</f>
        <v>45517.811999999998</v>
      </c>
      <c r="D48" s="1">
        <f>MIN('Florida_Keys FR'!D108,'Florida_Keys PR raw'!D192)</f>
        <v>62224.504000000001</v>
      </c>
      <c r="E48" s="1">
        <f>MIN('Florida_Keys FR'!E108,'Florida_Keys PR raw'!E192)</f>
        <v>45517.811999999998</v>
      </c>
      <c r="F48" s="1">
        <f>MIN('Florida_Keys FR'!F108,'Florida_Keys PR raw'!F192)</f>
        <v>85</v>
      </c>
      <c r="G48" s="1">
        <f>MIN('Florida_Keys FR'!G108,'Florida_Keys PR raw'!G192)</f>
        <v>86.51363531600002</v>
      </c>
      <c r="H48" s="14">
        <f t="shared" si="4"/>
        <v>0.73074242115036214</v>
      </c>
      <c r="I48" s="12">
        <v>720</v>
      </c>
      <c r="J48" s="172">
        <f t="shared" si="5"/>
        <v>0.9825040837727913</v>
      </c>
      <c r="K48" s="308">
        <v>2000</v>
      </c>
      <c r="L48" s="308">
        <v>11</v>
      </c>
      <c r="M48" s="2">
        <v>145.85300000000001</v>
      </c>
      <c r="N48" s="2">
        <v>151.583</v>
      </c>
      <c r="O48" s="9"/>
    </row>
    <row r="49" spans="1:15" x14ac:dyDescent="0.2">
      <c r="A49" s="6">
        <v>2000</v>
      </c>
      <c r="B49" s="6">
        <v>12</v>
      </c>
      <c r="C49" s="1">
        <f>MIN('Florida_Keys FR'!C109,'Florida_Keys PR raw'!C193)</f>
        <v>52972.152000000002</v>
      </c>
      <c r="D49" s="1">
        <f>MIN('Florida_Keys FR'!D109,'Florida_Keys PR raw'!D193)</f>
        <v>45517.811999999998</v>
      </c>
      <c r="E49" s="1">
        <f>MIN('Florida_Keys FR'!E109,'Florida_Keys PR raw'!E193)</f>
        <v>52972.152000000002</v>
      </c>
      <c r="F49" s="1">
        <f>MIN('Florida_Keys FR'!F109,'Florida_Keys PR raw'!F193)</f>
        <v>99</v>
      </c>
      <c r="G49" s="1">
        <f>MIN('Florida_Keys FR'!G109,'Florida_Keys PR raw'!G193)</f>
        <v>112.04578293270001</v>
      </c>
      <c r="H49" s="14">
        <f t="shared" si="4"/>
        <v>0.63544675371694836</v>
      </c>
      <c r="I49" s="12">
        <v>744</v>
      </c>
      <c r="J49" s="172">
        <f t="shared" si="5"/>
        <v>0.88356739012180474</v>
      </c>
      <c r="K49" s="308">
        <v>2000</v>
      </c>
      <c r="L49" s="308">
        <v>12</v>
      </c>
      <c r="M49" s="2">
        <v>118.883</v>
      </c>
      <c r="N49" s="2">
        <v>142.482</v>
      </c>
      <c r="O49" s="9"/>
    </row>
    <row r="50" spans="1:15" x14ac:dyDescent="0.2">
      <c r="A50" s="6">
        <v>2001</v>
      </c>
      <c r="B50" s="6">
        <v>1</v>
      </c>
      <c r="C50" s="1">
        <f>MIN('Florida_Keys FR'!C110,'Florida_Keys PR raw'!C194)</f>
        <v>55278.137000000002</v>
      </c>
      <c r="D50" s="1">
        <f>MIN('Florida_Keys FR'!D110,'Florida_Keys PR raw'!D194)</f>
        <v>52972.152000000002</v>
      </c>
      <c r="E50" s="1">
        <f>MIN('Florida_Keys FR'!E110,'Florida_Keys PR raw'!E194)</f>
        <v>55278.137000000002</v>
      </c>
      <c r="F50" s="1">
        <f>MIN('Florida_Keys FR'!F110,'Florida_Keys PR raw'!F194)</f>
        <v>102</v>
      </c>
      <c r="G50" s="1">
        <f>MIN('Florida_Keys FR'!G110,'Florida_Keys PR raw'!G194)</f>
        <v>104.34047072730002</v>
      </c>
      <c r="H50" s="14">
        <f t="shared" si="4"/>
        <v>0.71207816793104994</v>
      </c>
      <c r="I50" s="12">
        <v>744</v>
      </c>
      <c r="J50" s="172">
        <f t="shared" si="5"/>
        <v>0.97756890772117588</v>
      </c>
      <c r="K50" s="308">
        <v>2001</v>
      </c>
      <c r="L50" s="308">
        <v>1</v>
      </c>
      <c r="M50" s="2">
        <v>149.012</v>
      </c>
      <c r="N50" s="2">
        <v>164.321</v>
      </c>
      <c r="O50" s="9"/>
    </row>
    <row r="51" spans="1:15" x14ac:dyDescent="0.2">
      <c r="A51" s="6">
        <v>2001</v>
      </c>
      <c r="B51" s="6">
        <v>2</v>
      </c>
      <c r="C51" s="1">
        <f>MIN('Florida_Keys FR'!C111,'Florida_Keys PR raw'!C195)</f>
        <v>50969.712</v>
      </c>
      <c r="D51" s="1">
        <f>MIN('Florida_Keys FR'!D111,'Florida_Keys PR raw'!D195)</f>
        <v>55278.137000000002</v>
      </c>
      <c r="E51" s="1">
        <f>MIN('Florida_Keys FR'!E111,'Florida_Keys PR raw'!E195)</f>
        <v>50969.712</v>
      </c>
      <c r="F51" s="1">
        <f>MIN('Florida_Keys FR'!F111,'Florida_Keys PR raw'!F195)</f>
        <v>111</v>
      </c>
      <c r="G51" s="1">
        <f>MIN('Florida_Keys FR'!G111,'Florida_Keys PR raw'!G195)</f>
        <v>114.57641914760001</v>
      </c>
      <c r="H51" s="14">
        <f t="shared" si="4"/>
        <v>0.66198425713214892</v>
      </c>
      <c r="I51" s="12">
        <v>672</v>
      </c>
      <c r="J51" s="172">
        <f t="shared" si="5"/>
        <v>0.9687857311809267</v>
      </c>
      <c r="K51" s="308">
        <v>2001</v>
      </c>
      <c r="L51" s="308">
        <v>2</v>
      </c>
      <c r="M51" s="2">
        <v>141.57300000000001</v>
      </c>
      <c r="N51" s="2">
        <v>151.35900000000001</v>
      </c>
      <c r="O51" s="9"/>
    </row>
    <row r="52" spans="1:15" x14ac:dyDescent="0.2">
      <c r="A52" s="6">
        <v>2001</v>
      </c>
      <c r="B52" s="6">
        <v>3</v>
      </c>
      <c r="C52" s="1">
        <f>MIN('Florida_Keys FR'!C112,'Florida_Keys PR raw'!C196)</f>
        <v>53074.279000000002</v>
      </c>
      <c r="D52" s="1">
        <f>MIN('Florida_Keys FR'!D112,'Florida_Keys PR raw'!D196)</f>
        <v>50969.712</v>
      </c>
      <c r="E52" s="1">
        <f>MIN('Florida_Keys FR'!E112,'Florida_Keys PR raw'!E196)</f>
        <v>53074.279000000002</v>
      </c>
      <c r="F52" s="1">
        <f>MIN('Florida_Keys FR'!F112,'Florida_Keys PR raw'!F196)</f>
        <v>88</v>
      </c>
      <c r="G52" s="1">
        <f>MIN('Florida_Keys FR'!G112,'Florida_Keys PR raw'!G196)</f>
        <v>126.20488156100002</v>
      </c>
      <c r="H52" s="14">
        <f t="shared" si="4"/>
        <v>0.56524276734015655</v>
      </c>
      <c r="I52" s="12">
        <v>744</v>
      </c>
      <c r="J52" s="172">
        <f t="shared" si="5"/>
        <v>0.69727889215969807</v>
      </c>
      <c r="K52" s="308">
        <v>2001</v>
      </c>
      <c r="L52" s="308">
        <v>3</v>
      </c>
      <c r="M52" s="2">
        <v>153.79900000000001</v>
      </c>
      <c r="N52" s="2">
        <v>162.35300000000001</v>
      </c>
      <c r="O52" s="9"/>
    </row>
    <row r="53" spans="1:15" x14ac:dyDescent="0.2">
      <c r="A53" s="6">
        <v>2001</v>
      </c>
      <c r="B53" s="6">
        <v>4</v>
      </c>
      <c r="C53" s="1">
        <f>MIN('Florida_Keys FR'!C113,'Florida_Keys PR raw'!C197)</f>
        <v>61920.624000000003</v>
      </c>
      <c r="D53" s="1">
        <f>MIN('Florida_Keys FR'!D113,'Florida_Keys PR raw'!D197)</f>
        <v>53074.279000000002</v>
      </c>
      <c r="E53" s="1">
        <f>MIN('Florida_Keys FR'!E113,'Florida_Keys PR raw'!E197)</f>
        <v>61920.624000000003</v>
      </c>
      <c r="F53" s="1">
        <f>MIN('Florida_Keys FR'!F113,'Florida_Keys PR raw'!F197)</f>
        <v>120</v>
      </c>
      <c r="G53" s="1">
        <f>MIN('Florida_Keys FR'!G113,'Florida_Keys PR raw'!G197)</f>
        <v>126.96192695270001</v>
      </c>
      <c r="H53" s="14">
        <f t="shared" si="4"/>
        <v>0.67737524729525023</v>
      </c>
      <c r="I53" s="12">
        <v>720</v>
      </c>
      <c r="J53" s="172">
        <f t="shared" si="5"/>
        <v>0.94516523874678038</v>
      </c>
      <c r="K53" s="308">
        <v>2001</v>
      </c>
      <c r="L53" s="308">
        <v>4</v>
      </c>
      <c r="M53" s="2">
        <v>164.983</v>
      </c>
      <c r="N53" s="2">
        <v>167.02199999999999</v>
      </c>
      <c r="O53" s="9"/>
    </row>
    <row r="54" spans="1:15" x14ac:dyDescent="0.2">
      <c r="A54" s="6">
        <v>2001</v>
      </c>
      <c r="B54" s="6">
        <v>5</v>
      </c>
      <c r="C54" s="1">
        <f>MIN('Florida_Keys FR'!C114,'Florida_Keys PR raw'!C198)</f>
        <v>64215.762000000002</v>
      </c>
      <c r="D54" s="1">
        <f>MIN('Florida_Keys FR'!D114,'Florida_Keys PR raw'!D198)</f>
        <v>61920.624000000003</v>
      </c>
      <c r="E54" s="1">
        <f>MIN('Florida_Keys FR'!E114,'Florida_Keys PR raw'!E198)</f>
        <v>64215.762000000002</v>
      </c>
      <c r="F54" s="1">
        <f>MIN('Florida_Keys FR'!F114,'Florida_Keys PR raw'!F198)</f>
        <v>139</v>
      </c>
      <c r="G54" s="1">
        <f>MIN('Florida_Keys FR'!G114,'Florida_Keys PR raw'!G198)</f>
        <v>139.31678514680002</v>
      </c>
      <c r="H54" s="14">
        <f t="shared" si="4"/>
        <v>0.61953416434041675</v>
      </c>
      <c r="I54" s="12">
        <v>744</v>
      </c>
      <c r="J54" s="172">
        <f t="shared" si="5"/>
        <v>0.99772615233357409</v>
      </c>
      <c r="K54" s="308">
        <v>2001</v>
      </c>
      <c r="L54" s="308">
        <v>5</v>
      </c>
      <c r="M54" s="2">
        <v>154.29400000000001</v>
      </c>
      <c r="N54" s="2">
        <v>155.614</v>
      </c>
      <c r="O54" s="9"/>
    </row>
    <row r="55" spans="1:15" x14ac:dyDescent="0.2">
      <c r="A55" s="6">
        <v>2001</v>
      </c>
      <c r="B55" s="6">
        <v>6</v>
      </c>
      <c r="C55" s="1">
        <f>MIN('Florida_Keys FR'!C115,'Florida_Keys PR raw'!C199)</f>
        <v>71685.377999999997</v>
      </c>
      <c r="D55" s="1">
        <f>MIN('Florida_Keys FR'!D115,'Florida_Keys PR raw'!D199)</f>
        <v>64215.762000000002</v>
      </c>
      <c r="E55" s="1">
        <f>MIN('Florida_Keys FR'!E115,'Florida_Keys PR raw'!E199)</f>
        <v>71685.377999999997</v>
      </c>
      <c r="F55" s="1">
        <f>MIN('Florida_Keys FR'!F115,'Florida_Keys PR raw'!F199)</f>
        <v>137</v>
      </c>
      <c r="G55" s="1">
        <f>MIN('Florida_Keys FR'!G115,'Florida_Keys PR raw'!G199)</f>
        <v>141.917915467</v>
      </c>
      <c r="H55" s="14">
        <f t="shared" si="4"/>
        <v>0.70155360352055951</v>
      </c>
      <c r="I55" s="12">
        <v>720</v>
      </c>
      <c r="J55" s="172">
        <f t="shared" si="5"/>
        <v>0.9653467608313091</v>
      </c>
      <c r="K55" s="308">
        <v>2001</v>
      </c>
      <c r="L55" s="308">
        <v>6</v>
      </c>
      <c r="M55" s="2">
        <v>168.916</v>
      </c>
      <c r="N55" s="2">
        <v>175.417</v>
      </c>
      <c r="O55" s="9"/>
    </row>
    <row r="56" spans="1:15" x14ac:dyDescent="0.2">
      <c r="A56" s="6">
        <v>2001</v>
      </c>
      <c r="B56" s="6">
        <v>7</v>
      </c>
      <c r="C56" s="1">
        <f>MIN('Florida_Keys FR'!C116,'Florida_Keys PR raw'!C200)</f>
        <v>75399.978000000003</v>
      </c>
      <c r="D56" s="1">
        <f>MIN('Florida_Keys FR'!D116,'Florida_Keys PR raw'!D200)</f>
        <v>71685.377999999997</v>
      </c>
      <c r="E56" s="1">
        <f>MIN('Florida_Keys FR'!E116,'Florida_Keys PR raw'!E200)</f>
        <v>75399.978000000003</v>
      </c>
      <c r="F56" s="1">
        <f>MIN('Florida_Keys FR'!F116,'Florida_Keys PR raw'!F200)</f>
        <v>146</v>
      </c>
      <c r="G56" s="1">
        <f>MIN('Florida_Keys FR'!G116,'Florida_Keys PR raw'!G200)</f>
        <v>148.18269595539999</v>
      </c>
      <c r="H56" s="14">
        <f t="shared" si="4"/>
        <v>0.68391289413519263</v>
      </c>
      <c r="I56" s="12">
        <v>744</v>
      </c>
      <c r="J56" s="172">
        <f t="shared" si="5"/>
        <v>0.98527023724782992</v>
      </c>
      <c r="K56" s="308">
        <v>2001</v>
      </c>
      <c r="L56" s="308">
        <v>7</v>
      </c>
      <c r="M56" s="2">
        <v>175.691</v>
      </c>
      <c r="N56" s="2">
        <v>177.21700000000001</v>
      </c>
      <c r="O56" s="9"/>
    </row>
    <row r="57" spans="1:15" x14ac:dyDescent="0.2">
      <c r="A57" s="6">
        <v>2001</v>
      </c>
      <c r="B57" s="6">
        <v>8</v>
      </c>
      <c r="C57" s="1">
        <f>MIN('Florida_Keys FR'!C117,'Florida_Keys PR raw'!C201)</f>
        <v>77641.076000000001</v>
      </c>
      <c r="D57" s="1">
        <f>MIN('Florida_Keys FR'!D117,'Florida_Keys PR raw'!D201)</f>
        <v>75399.978000000003</v>
      </c>
      <c r="E57" s="1">
        <f>MIN('Florida_Keys FR'!E117,'Florida_Keys PR raw'!E201)</f>
        <v>77641.076000000001</v>
      </c>
      <c r="F57" s="1">
        <f>MIN('Florida_Keys FR'!F117,'Florida_Keys PR raw'!F201)</f>
        <v>139</v>
      </c>
      <c r="G57" s="1">
        <f>MIN('Florida_Keys FR'!G117,'Florida_Keys PR raw'!G201)</f>
        <v>143.47389405210001</v>
      </c>
      <c r="H57" s="14">
        <f t="shared" si="4"/>
        <v>0.72735382025904605</v>
      </c>
      <c r="I57" s="12">
        <v>744</v>
      </c>
      <c r="J57" s="172">
        <f t="shared" si="5"/>
        <v>0.96881736512654082</v>
      </c>
      <c r="K57" s="308">
        <v>2001</v>
      </c>
      <c r="L57" s="308">
        <v>8</v>
      </c>
      <c r="M57" s="2">
        <v>168.042</v>
      </c>
      <c r="N57" s="2">
        <v>181.01599999999999</v>
      </c>
      <c r="O57" s="9"/>
    </row>
    <row r="58" spans="1:15" x14ac:dyDescent="0.2">
      <c r="A58" s="6">
        <v>2001</v>
      </c>
      <c r="B58" s="6">
        <v>9</v>
      </c>
      <c r="C58" s="1">
        <f>MIN('Florida_Keys FR'!C118,'Florida_Keys PR raw'!C202)</f>
        <v>68405.673999999999</v>
      </c>
      <c r="D58" s="1">
        <f>MIN('Florida_Keys FR'!D118,'Florida_Keys PR raw'!D202)</f>
        <v>77641.076000000001</v>
      </c>
      <c r="E58" s="1">
        <f>MIN('Florida_Keys FR'!E118,'Florida_Keys PR raw'!E202)</f>
        <v>68405.673999999999</v>
      </c>
      <c r="F58" s="1">
        <f>MIN('Florida_Keys FR'!F118,'Florida_Keys PR raw'!F202)</f>
        <v>133</v>
      </c>
      <c r="G58" s="1">
        <f>MIN('Florida_Keys FR'!G118,'Florida_Keys PR raw'!G202)</f>
        <v>141.29164174889999</v>
      </c>
      <c r="H58" s="14">
        <f t="shared" si="4"/>
        <v>0.67242392670616147</v>
      </c>
      <c r="I58" s="12">
        <v>720</v>
      </c>
      <c r="J58" s="172">
        <f t="shared" si="5"/>
        <v>0.94131541224755744</v>
      </c>
      <c r="K58" s="308">
        <v>2001</v>
      </c>
      <c r="L58" s="308">
        <v>9</v>
      </c>
      <c r="M58" s="2">
        <v>175.74600000000001</v>
      </c>
      <c r="N58" s="2">
        <v>179.42699999999999</v>
      </c>
      <c r="O58" s="9"/>
    </row>
    <row r="59" spans="1:15" x14ac:dyDescent="0.2">
      <c r="A59" s="6">
        <v>2001</v>
      </c>
      <c r="B59" s="6">
        <v>10</v>
      </c>
      <c r="C59" s="1">
        <f>MIN('Florida_Keys FR'!C119,'Florida_Keys PR raw'!C203)</f>
        <v>66036.695999999996</v>
      </c>
      <c r="D59" s="1">
        <f>MIN('Florida_Keys FR'!D119,'Florida_Keys PR raw'!D203)</f>
        <v>68405.673999999999</v>
      </c>
      <c r="E59" s="1">
        <f>MIN('Florida_Keys FR'!E119,'Florida_Keys PR raw'!E203)</f>
        <v>66036.695999999996</v>
      </c>
      <c r="F59" s="1">
        <f>MIN('Florida_Keys FR'!F119,'Florida_Keys PR raw'!F203)</f>
        <v>129</v>
      </c>
      <c r="G59" s="1">
        <f>MIN('Florida_Keys FR'!G119,'Florida_Keys PR raw'!G203)</f>
        <v>130.06673254700002</v>
      </c>
      <c r="H59" s="14">
        <f t="shared" si="4"/>
        <v>0.68241123815366589</v>
      </c>
      <c r="I59" s="12">
        <v>744</v>
      </c>
      <c r="J59" s="172">
        <f t="shared" si="5"/>
        <v>0.99179857503828239</v>
      </c>
      <c r="K59" s="308">
        <v>2001</v>
      </c>
      <c r="L59" s="308">
        <v>10</v>
      </c>
      <c r="M59" s="2">
        <v>162.59800000000001</v>
      </c>
      <c r="N59" s="2">
        <v>166.11699999999999</v>
      </c>
      <c r="O59" s="9"/>
    </row>
    <row r="60" spans="1:15" x14ac:dyDescent="0.2">
      <c r="A60" s="6">
        <v>2001</v>
      </c>
      <c r="B60" s="6">
        <v>11</v>
      </c>
      <c r="C60" s="1">
        <f>MIN('Florida_Keys FR'!C120,'Florida_Keys PR raw'!C204)</f>
        <v>55916.605000000003</v>
      </c>
      <c r="D60" s="1">
        <f>MIN('Florida_Keys FR'!D120,'Florida_Keys PR raw'!D204)</f>
        <v>66036.695999999996</v>
      </c>
      <c r="E60" s="1">
        <f>MIN('Florida_Keys FR'!E120,'Florida_Keys PR raw'!E204)</f>
        <v>55916.605000000003</v>
      </c>
      <c r="F60" s="1">
        <f>MIN('Florida_Keys FR'!F120,'Florida_Keys PR raw'!F204)</f>
        <v>114</v>
      </c>
      <c r="G60" s="1">
        <f>MIN('Florida_Keys FR'!G120,'Florida_Keys PR raw'!G204)</f>
        <v>115.34061611520001</v>
      </c>
      <c r="H60" s="14">
        <f t="shared" si="4"/>
        <v>0.67332700313757321</v>
      </c>
      <c r="I60" s="12">
        <v>720</v>
      </c>
      <c r="J60" s="172">
        <f t="shared" si="5"/>
        <v>0.98837689479774393</v>
      </c>
      <c r="K60" s="308">
        <v>2001</v>
      </c>
      <c r="L60" s="308">
        <v>11</v>
      </c>
      <c r="M60" s="2">
        <v>132.476</v>
      </c>
      <c r="N60" s="2">
        <v>141.697</v>
      </c>
      <c r="O60" s="9"/>
    </row>
    <row r="61" spans="1:15" x14ac:dyDescent="0.2">
      <c r="A61" s="6">
        <v>2001</v>
      </c>
      <c r="B61" s="6">
        <v>12</v>
      </c>
      <c r="C61" s="1">
        <f>MIN('Florida_Keys FR'!C121,'Florida_Keys PR raw'!C205)</f>
        <v>58140.180999999997</v>
      </c>
      <c r="D61" s="1">
        <f>MIN('Florida_Keys FR'!D121,'Florida_Keys PR raw'!D205)</f>
        <v>55916.605000000003</v>
      </c>
      <c r="E61" s="1">
        <f>MIN('Florida_Keys FR'!E121,'Florida_Keys PR raw'!E205)</f>
        <v>58140.180999999997</v>
      </c>
      <c r="F61" s="1">
        <f>MIN('Florida_Keys FR'!F121,'Florida_Keys PR raw'!F205)</f>
        <v>111</v>
      </c>
      <c r="G61" s="1">
        <f>MIN('Florida_Keys FR'!G121,'Florida_Keys PR raw'!G205)</f>
        <v>116.26827767480002</v>
      </c>
      <c r="H61" s="14">
        <f t="shared" si="4"/>
        <v>0.6721128594375807</v>
      </c>
      <c r="I61" s="12">
        <v>744</v>
      </c>
      <c r="J61" s="172">
        <f t="shared" si="5"/>
        <v>0.95468860655582011</v>
      </c>
      <c r="K61" s="308">
        <v>2001</v>
      </c>
      <c r="L61" s="308">
        <v>12</v>
      </c>
      <c r="M61" s="2">
        <v>141.68899999999999</v>
      </c>
      <c r="N61" s="2">
        <v>143.26300000000001</v>
      </c>
      <c r="O61" s="9"/>
    </row>
    <row r="62" spans="1:15" x14ac:dyDescent="0.2">
      <c r="A62" s="6">
        <v>2002</v>
      </c>
      <c r="B62" s="6">
        <v>1</v>
      </c>
      <c r="C62" s="1">
        <f>MIN('Florida_Keys FR'!C122,'Florida_Keys PR raw'!C206)</f>
        <v>53789.683053531968</v>
      </c>
      <c r="D62" s="1">
        <f>MIN('Florida_Keys FR'!D122,'Florida_Keys PR raw'!D206)</f>
        <v>58140.180999999997</v>
      </c>
      <c r="E62" s="1">
        <f>MIN('Florida_Keys FR'!E122,'Florida_Keys PR raw'!E206)</f>
        <v>53789.683053531968</v>
      </c>
      <c r="F62" s="1">
        <f>MIN('Florida_Keys FR'!F122,'Florida_Keys PR raw'!F206)</f>
        <v>88</v>
      </c>
      <c r="G62" s="1">
        <f>MIN('Florida_Keys FR'!G122,'Florida_Keys PR raw'!G206)</f>
        <v>120.126</v>
      </c>
      <c r="H62" s="14">
        <f t="shared" si="4"/>
        <v>0.60185106549337308</v>
      </c>
      <c r="I62" s="12">
        <v>744</v>
      </c>
      <c r="J62" s="172">
        <f t="shared" si="5"/>
        <v>0.73256414098529876</v>
      </c>
      <c r="K62" s="308">
        <v>2002</v>
      </c>
      <c r="L62" s="308">
        <v>1</v>
      </c>
      <c r="M62" s="2">
        <v>144.404</v>
      </c>
      <c r="N62" s="2">
        <v>155.125</v>
      </c>
      <c r="O62" s="9"/>
    </row>
    <row r="63" spans="1:15" x14ac:dyDescent="0.2">
      <c r="A63" s="6">
        <v>2002</v>
      </c>
      <c r="B63" s="6">
        <v>2</v>
      </c>
      <c r="C63" s="1">
        <f>MIN('Florida_Keys FR'!C123,'Florida_Keys PR raw'!C207)</f>
        <v>55279.361545482316</v>
      </c>
      <c r="D63" s="1">
        <f>MIN('Florida_Keys FR'!D123,'Florida_Keys PR raw'!D207)</f>
        <v>53789.683053531968</v>
      </c>
      <c r="E63" s="1">
        <f>MIN('Florida_Keys FR'!E123,'Florida_Keys PR raw'!E207)</f>
        <v>55279.361545482316</v>
      </c>
      <c r="F63" s="1">
        <f>MIN('Florida_Keys FR'!F123,'Florida_Keys PR raw'!F207)</f>
        <v>111</v>
      </c>
      <c r="G63" s="1">
        <f>MIN('Florida_Keys FR'!G123,'Florida_Keys PR raw'!G207)</f>
        <v>119.199</v>
      </c>
      <c r="H63" s="14">
        <f t="shared" si="4"/>
        <v>0.69011446975878366</v>
      </c>
      <c r="I63" s="12">
        <v>672</v>
      </c>
      <c r="J63" s="172">
        <f t="shared" si="5"/>
        <v>0.93121586590491534</v>
      </c>
      <c r="K63" s="308">
        <v>2002</v>
      </c>
      <c r="L63" s="308">
        <v>2</v>
      </c>
      <c r="M63" s="2">
        <v>98.138000000000005</v>
      </c>
      <c r="N63" s="2">
        <v>146.10900000000001</v>
      </c>
      <c r="O63" s="9"/>
    </row>
    <row r="64" spans="1:15" x14ac:dyDescent="0.2">
      <c r="A64" s="6">
        <v>2002</v>
      </c>
      <c r="B64" s="6">
        <v>3</v>
      </c>
      <c r="C64" s="1">
        <f>MIN('Florida_Keys FR'!C124,'Florida_Keys PR raw'!C208)</f>
        <v>60007.115803946937</v>
      </c>
      <c r="D64" s="1">
        <f>MIN('Florida_Keys FR'!D124,'Florida_Keys PR raw'!D208)</f>
        <v>55279.361545482316</v>
      </c>
      <c r="E64" s="1">
        <f>MIN('Florida_Keys FR'!E124,'Florida_Keys PR raw'!E208)</f>
        <v>60007.115803946937</v>
      </c>
      <c r="F64" s="1">
        <f>MIN('Florida_Keys FR'!F124,'Florida_Keys PR raw'!F208)</f>
        <v>123</v>
      </c>
      <c r="G64" s="1">
        <f>MIN('Florida_Keys FR'!G124,'Florida_Keys PR raw'!G208)</f>
        <v>125.468</v>
      </c>
      <c r="H64" s="14">
        <f t="shared" si="4"/>
        <v>0.64283104491136733</v>
      </c>
      <c r="I64" s="12">
        <v>744</v>
      </c>
      <c r="J64" s="172">
        <f t="shared" si="5"/>
        <v>0.98032964580610193</v>
      </c>
      <c r="K64" s="308">
        <v>2002</v>
      </c>
      <c r="L64" s="308">
        <v>3</v>
      </c>
      <c r="M64" s="2">
        <v>158.50700000000001</v>
      </c>
      <c r="N64" s="2">
        <v>161.16399999999999</v>
      </c>
      <c r="O64" s="9"/>
    </row>
    <row r="65" spans="1:15" x14ac:dyDescent="0.2">
      <c r="A65" s="6">
        <v>2002</v>
      </c>
      <c r="B65" s="6">
        <v>4</v>
      </c>
      <c r="C65" s="1">
        <f>MIN('Florida_Keys FR'!C125,'Florida_Keys PR raw'!C209)</f>
        <v>62174.597000000002</v>
      </c>
      <c r="D65" s="1">
        <f>MIN('Florida_Keys FR'!D125,'Florida_Keys PR raw'!D209)</f>
        <v>60007.115803946937</v>
      </c>
      <c r="E65" s="1">
        <f>MIN('Florida_Keys FR'!E125,'Florida_Keys PR raw'!E209)</f>
        <v>62174.597000000002</v>
      </c>
      <c r="F65" s="1">
        <f>MIN('Florida_Keys FR'!F125,'Florida_Keys PR raw'!F209)</f>
        <v>129</v>
      </c>
      <c r="G65" s="1">
        <f>MIN('Florida_Keys FR'!G125,'Florida_Keys PR raw'!G209)</f>
        <v>131.17099999999999</v>
      </c>
      <c r="H65" s="14">
        <f t="shared" si="4"/>
        <v>0.65832849444194563</v>
      </c>
      <c r="I65" s="12">
        <v>720</v>
      </c>
      <c r="J65" s="172">
        <f t="shared" si="5"/>
        <v>0.98344908554482324</v>
      </c>
      <c r="K65" s="308">
        <v>2002</v>
      </c>
      <c r="L65" s="308">
        <v>4</v>
      </c>
      <c r="M65" s="2">
        <v>155.12799999999999</v>
      </c>
      <c r="N65" s="2">
        <v>260.69499999999999</v>
      </c>
      <c r="O65" s="9"/>
    </row>
    <row r="66" spans="1:15" x14ac:dyDescent="0.2">
      <c r="A66" s="6">
        <v>2002</v>
      </c>
      <c r="B66" s="6">
        <v>5</v>
      </c>
      <c r="C66" s="1">
        <f>MIN('Florida_Keys FR'!C126,'Florida_Keys PR raw'!C210)</f>
        <v>69701.235000000001</v>
      </c>
      <c r="D66" s="1">
        <f>MIN('Florida_Keys FR'!D126,'Florida_Keys PR raw'!D210)</f>
        <v>62174.597000000002</v>
      </c>
      <c r="E66" s="1">
        <f>MIN('Florida_Keys FR'!E126,'Florida_Keys PR raw'!E210)</f>
        <v>69701.235000000001</v>
      </c>
      <c r="F66" s="1">
        <f>MIN('Florida_Keys FR'!F126,'Florida_Keys PR raw'!F210)</f>
        <v>123</v>
      </c>
      <c r="G66" s="1">
        <f>MIN('Florida_Keys FR'!G126,'Florida_Keys PR raw'!G210)</f>
        <v>136.16</v>
      </c>
      <c r="H66" s="14">
        <f t="shared" si="4"/>
        <v>0.68804682465600242</v>
      </c>
      <c r="I66" s="12">
        <v>744</v>
      </c>
      <c r="J66" s="172">
        <f t="shared" si="5"/>
        <v>0.90334900117508821</v>
      </c>
      <c r="K66" s="308">
        <v>2002</v>
      </c>
      <c r="L66" s="308">
        <v>5</v>
      </c>
      <c r="M66" s="2">
        <v>138.41399999999999</v>
      </c>
      <c r="N66" s="2">
        <v>174.62100000000001</v>
      </c>
      <c r="O66" s="9"/>
    </row>
    <row r="67" spans="1:15" x14ac:dyDescent="0.2">
      <c r="A67" s="6">
        <v>2002</v>
      </c>
      <c r="B67" s="6">
        <v>6</v>
      </c>
      <c r="C67" s="1">
        <f>MIN('Florida_Keys FR'!C127,'Florida_Keys PR raw'!C211)</f>
        <v>74290.361000000004</v>
      </c>
      <c r="D67" s="1">
        <f>MIN('Florida_Keys FR'!D127,'Florida_Keys PR raw'!D211)</f>
        <v>69701.235000000001</v>
      </c>
      <c r="E67" s="1">
        <f>MIN('Florida_Keys FR'!E127,'Florida_Keys PR raw'!E211)</f>
        <v>74290.361000000004</v>
      </c>
      <c r="F67" s="1">
        <f>MIN('Florida_Keys FR'!F127,'Florida_Keys PR raw'!F211)</f>
        <v>140</v>
      </c>
      <c r="G67" s="1">
        <f>MIN('Florida_Keys FR'!G127,'Florida_Keys PR raw'!G211)</f>
        <v>148.58600000000001</v>
      </c>
      <c r="H67" s="14">
        <f t="shared" si="4"/>
        <v>0.69441977672488953</v>
      </c>
      <c r="I67" s="12">
        <v>720</v>
      </c>
      <c r="J67" s="172">
        <f t="shared" si="5"/>
        <v>0.94221528273188582</v>
      </c>
      <c r="K67" s="308">
        <v>2002</v>
      </c>
      <c r="L67" s="308">
        <v>6</v>
      </c>
      <c r="M67" s="2">
        <v>145.91800000000001</v>
      </c>
      <c r="N67" s="2">
        <v>176.26400000000001</v>
      </c>
      <c r="O67" s="9"/>
    </row>
    <row r="68" spans="1:15" x14ac:dyDescent="0.2">
      <c r="A68" s="6">
        <v>2002</v>
      </c>
      <c r="B68" s="6">
        <v>7</v>
      </c>
      <c r="C68" s="1">
        <f>MIN('Florida_Keys FR'!C128,'Florida_Keys PR raw'!C212)</f>
        <v>83182.856999999989</v>
      </c>
      <c r="D68" s="1">
        <f>MIN('Florida_Keys FR'!D128,'Florida_Keys PR raw'!D212)</f>
        <v>74290.361000000004</v>
      </c>
      <c r="E68" s="1">
        <f>MIN('Florida_Keys FR'!E128,'Florida_Keys PR raw'!E212)</f>
        <v>83182.856999999989</v>
      </c>
      <c r="F68" s="1">
        <f>MIN('Florida_Keys FR'!F128,'Florida_Keys PR raw'!F212)</f>
        <v>153.07602166224615</v>
      </c>
      <c r="G68" s="1">
        <f>MIN('Florida_Keys FR'!G128,'Florida_Keys PR raw'!G212)</f>
        <v>155.797</v>
      </c>
      <c r="H68" s="14">
        <f t="shared" si="4"/>
        <v>0.71763201680764477</v>
      </c>
      <c r="I68" s="12">
        <v>744</v>
      </c>
      <c r="J68" s="172">
        <f t="shared" si="5"/>
        <v>0.98253510441308978</v>
      </c>
      <c r="K68" s="308">
        <v>2002</v>
      </c>
      <c r="L68" s="308">
        <v>7</v>
      </c>
      <c r="M68" s="2">
        <v>177.316</v>
      </c>
      <c r="N68" s="2">
        <v>179.67400000000001</v>
      </c>
      <c r="O68" s="9"/>
    </row>
    <row r="69" spans="1:15" x14ac:dyDescent="0.2">
      <c r="A69" s="6">
        <v>2002</v>
      </c>
      <c r="B69" s="6">
        <v>8</v>
      </c>
      <c r="C69" s="1">
        <f>MIN('Florida_Keys FR'!C129,'Florida_Keys PR raw'!C213)</f>
        <v>85591.366999999998</v>
      </c>
      <c r="D69" s="1">
        <f>MIN('Florida_Keys FR'!D129,'Florida_Keys PR raw'!D213)</f>
        <v>83182.856999999989</v>
      </c>
      <c r="E69" s="1">
        <f>MIN('Florida_Keys FR'!E129,'Florida_Keys PR raw'!E213)</f>
        <v>85591.366999999998</v>
      </c>
      <c r="F69" s="1">
        <f>MIN('Florida_Keys FR'!F129,'Florida_Keys PR raw'!F213)</f>
        <v>142.43646754430188</v>
      </c>
      <c r="G69" s="1">
        <f>MIN('Florida_Keys FR'!G129,'Florida_Keys PR raw'!G213)</f>
        <v>144.71723367546201</v>
      </c>
      <c r="H69" s="14">
        <f t="shared" si="4"/>
        <v>0.79494443767648448</v>
      </c>
      <c r="I69" s="12">
        <v>744</v>
      </c>
      <c r="J69" s="172">
        <f t="shared" si="5"/>
        <v>0.98423984432790568</v>
      </c>
      <c r="K69" s="308">
        <v>2002</v>
      </c>
      <c r="L69" s="308">
        <v>8</v>
      </c>
      <c r="M69" s="2">
        <v>173.47200000000001</v>
      </c>
      <c r="N69" s="2">
        <v>183.87799999999999</v>
      </c>
      <c r="O69" s="9"/>
    </row>
    <row r="70" spans="1:15" x14ac:dyDescent="0.2">
      <c r="A70" s="6">
        <v>2002</v>
      </c>
      <c r="B70" s="6">
        <v>9</v>
      </c>
      <c r="C70" s="1">
        <f>MIN('Florida_Keys FR'!C130,'Florida_Keys PR raw'!C214)</f>
        <v>78163.707818324358</v>
      </c>
      <c r="D70" s="1">
        <f>MIN('Florida_Keys FR'!D130,'Florida_Keys PR raw'!D214)</f>
        <v>85591.366999999998</v>
      </c>
      <c r="E70" s="1">
        <f>MIN('Florida_Keys FR'!E130,'Florida_Keys PR raw'!E214)</f>
        <v>78163.707818324358</v>
      </c>
      <c r="F70" s="1">
        <f>MIN('Florida_Keys FR'!F130,'Florida_Keys PR raw'!F214)</f>
        <v>131.98437555491276</v>
      </c>
      <c r="G70" s="1">
        <f>MIN('Florida_Keys FR'!G130,'Florida_Keys PR raw'!G214)</f>
        <v>136.32135875191651</v>
      </c>
      <c r="H70" s="14">
        <f t="shared" si="4"/>
        <v>0.79635873862431006</v>
      </c>
      <c r="I70" s="12">
        <v>720</v>
      </c>
      <c r="J70" s="172">
        <f t="shared" si="5"/>
        <v>0.96818559294955109</v>
      </c>
      <c r="K70" s="308">
        <v>2002</v>
      </c>
      <c r="L70" s="308">
        <v>9</v>
      </c>
      <c r="M70" s="2">
        <v>170.935</v>
      </c>
      <c r="N70" s="2">
        <v>185.18</v>
      </c>
      <c r="O70" s="9"/>
    </row>
    <row r="71" spans="1:15" x14ac:dyDescent="0.2">
      <c r="A71" s="6">
        <v>2002</v>
      </c>
      <c r="B71" s="6">
        <v>10</v>
      </c>
      <c r="C71" s="1">
        <f>MIN('Florida_Keys FR'!C131,'Florida_Keys PR raw'!C215)</f>
        <v>67326.908135457619</v>
      </c>
      <c r="D71" s="1">
        <f>MIN('Florida_Keys FR'!D131,'Florida_Keys PR raw'!D215)</f>
        <v>78163.707818324358</v>
      </c>
      <c r="E71" s="1">
        <f>MIN('Florida_Keys FR'!E131,'Florida_Keys PR raw'!E215)</f>
        <v>67326.908135457619</v>
      </c>
      <c r="F71" s="1">
        <f>MIN('Florida_Keys FR'!F131,'Florida_Keys PR raw'!F215)</f>
        <v>122.01379341119983</v>
      </c>
      <c r="G71" s="1">
        <f>MIN('Florida_Keys FR'!G131,'Florida_Keys PR raw'!G215)</f>
        <v>123.84588563581416</v>
      </c>
      <c r="H71" s="14">
        <f t="shared" si="4"/>
        <v>0.73069166271823305</v>
      </c>
      <c r="I71" s="12">
        <v>744</v>
      </c>
      <c r="J71" s="172">
        <f t="shared" si="5"/>
        <v>0.98520667670784112</v>
      </c>
      <c r="K71" s="308">
        <v>2002</v>
      </c>
      <c r="L71" s="308">
        <v>10</v>
      </c>
      <c r="M71" s="2">
        <v>164.178</v>
      </c>
      <c r="N71" s="2">
        <v>170.626</v>
      </c>
      <c r="O71" s="9"/>
    </row>
    <row r="72" spans="1:15" x14ac:dyDescent="0.2">
      <c r="A72" s="6">
        <v>2002</v>
      </c>
      <c r="B72" s="6">
        <v>11</v>
      </c>
      <c r="C72" s="1">
        <f>MIN('Florida_Keys FR'!C132,'Florida_Keys PR raw'!C216)</f>
        <v>61597.805498658432</v>
      </c>
      <c r="D72" s="1">
        <f>MIN('Florida_Keys FR'!D132,'Florida_Keys PR raw'!D216)</f>
        <v>67326.908135457619</v>
      </c>
      <c r="E72" s="1">
        <f>MIN('Florida_Keys FR'!E132,'Florida_Keys PR raw'!E216)</f>
        <v>61597.805498658432</v>
      </c>
      <c r="F72" s="1">
        <f>MIN('Florida_Keys FR'!F132,'Florida_Keys PR raw'!F216)</f>
        <v>107.63853324307566</v>
      </c>
      <c r="G72" s="1">
        <f>MIN('Florida_Keys FR'!G132,'Florida_Keys PR raw'!G216)</f>
        <v>109.85509509982096</v>
      </c>
      <c r="H72" s="14">
        <f t="shared" si="4"/>
        <v>0.77877596445833885</v>
      </c>
      <c r="I72" s="12">
        <v>720</v>
      </c>
      <c r="J72" s="172">
        <f t="shared" si="5"/>
        <v>0.97982285796820623</v>
      </c>
      <c r="K72" s="308">
        <v>2002</v>
      </c>
      <c r="L72" s="308">
        <v>11</v>
      </c>
      <c r="M72" s="2">
        <v>159.453</v>
      </c>
      <c r="N72" s="2">
        <v>166.33799999999999</v>
      </c>
      <c r="O72" s="9"/>
    </row>
    <row r="73" spans="1:15" x14ac:dyDescent="0.2">
      <c r="A73" s="6">
        <v>2002</v>
      </c>
      <c r="B73" s="6">
        <v>12</v>
      </c>
      <c r="C73" s="1">
        <f>MIN('Florida_Keys FR'!C133,'Florida_Keys PR raw'!C217)</f>
        <v>49859.15557238421</v>
      </c>
      <c r="D73" s="1">
        <f>MIN('Florida_Keys FR'!D133,'Florida_Keys PR raw'!D217)</f>
        <v>61597.805498658432</v>
      </c>
      <c r="E73" s="1">
        <f>MIN('Florida_Keys FR'!E133,'Florida_Keys PR raw'!E217)</f>
        <v>49859.15557238421</v>
      </c>
      <c r="F73" s="1">
        <f>MIN('Florida_Keys FR'!F133,'Florida_Keys PR raw'!F217)</f>
        <v>103.9919237321605</v>
      </c>
      <c r="G73" s="1">
        <f>MIN('Florida_Keys FR'!G133,'Florida_Keys PR raw'!G217)</f>
        <v>114.50421284141906</v>
      </c>
      <c r="H73" s="14">
        <f t="shared" si="4"/>
        <v>0.58526225704651536</v>
      </c>
      <c r="I73" s="12">
        <v>744</v>
      </c>
      <c r="J73" s="172">
        <f t="shared" si="5"/>
        <v>0.90819299265593478</v>
      </c>
      <c r="K73" s="308">
        <v>2002</v>
      </c>
      <c r="L73" s="308">
        <v>12</v>
      </c>
      <c r="M73" s="2">
        <v>149.63900000000001</v>
      </c>
      <c r="N73" s="2">
        <v>151.751</v>
      </c>
      <c r="O73" s="9"/>
    </row>
    <row r="74" spans="1:15" x14ac:dyDescent="0.2">
      <c r="A74" s="308">
        <v>2003</v>
      </c>
      <c r="B74" s="6">
        <v>1</v>
      </c>
      <c r="C74" s="1">
        <f>MIN('Florida_Keys FR'!C134,'Florida_Keys PR raw'!C218)</f>
        <v>56292.205164453611</v>
      </c>
      <c r="D74" s="1">
        <f>MIN('Florida_Keys FR'!D134,'Florida_Keys PR raw'!D218)</f>
        <v>49859.15557238421</v>
      </c>
      <c r="E74" s="1">
        <f>MIN('Florida_Keys FR'!E134,'Florida_Keys PR raw'!E218)</f>
        <v>56292.205164453611</v>
      </c>
      <c r="F74" s="1">
        <f>MIN('Florida_Keys FR'!F134,'Florida_Keys PR raw'!F218)</f>
        <v>104.1096753690031</v>
      </c>
      <c r="G74" s="1">
        <f>MIN('Florida_Keys FR'!G134,'Florida_Keys PR raw'!G218)</f>
        <v>121.75622878904127</v>
      </c>
      <c r="H74" s="14">
        <f t="shared" si="4"/>
        <v>0.62141844268475577</v>
      </c>
      <c r="I74" s="12">
        <v>744</v>
      </c>
      <c r="J74" s="172">
        <f t="shared" si="5"/>
        <v>0.85506652435323738</v>
      </c>
      <c r="K74" s="308">
        <v>2003</v>
      </c>
      <c r="L74" s="308">
        <v>1</v>
      </c>
      <c r="M74" s="2">
        <v>169.47800000000001</v>
      </c>
      <c r="N74" s="2">
        <v>169.74799999999999</v>
      </c>
      <c r="O74" s="9"/>
    </row>
    <row r="75" spans="1:15" x14ac:dyDescent="0.2">
      <c r="A75" s="308">
        <v>2003</v>
      </c>
      <c r="B75" s="6">
        <v>2</v>
      </c>
      <c r="C75" s="1">
        <f>MIN('Florida_Keys FR'!C135,'Florida_Keys PR raw'!C219)</f>
        <v>53317.339983976897</v>
      </c>
      <c r="D75" s="1">
        <f>MIN('Florida_Keys FR'!D135,'Florida_Keys PR raw'!D219)</f>
        <v>56292.205164453611</v>
      </c>
      <c r="E75" s="1">
        <f>MIN('Florida_Keys FR'!E135,'Florida_Keys PR raw'!E219)</f>
        <v>53317.339983976897</v>
      </c>
      <c r="F75" s="1">
        <f>MIN('Florida_Keys FR'!F135,'Florida_Keys PR raw'!F219)</f>
        <v>114.38003270867034</v>
      </c>
      <c r="G75" s="1">
        <f>MIN('Florida_Keys FR'!G135,'Florida_Keys PR raw'!G219)</f>
        <v>120.39993322542733</v>
      </c>
      <c r="H75" s="14">
        <f t="shared" si="4"/>
        <v>0.65898109419636064</v>
      </c>
      <c r="I75" s="12">
        <v>672</v>
      </c>
      <c r="J75" s="172">
        <f t="shared" si="5"/>
        <v>0.95000079854292108</v>
      </c>
      <c r="K75" s="308">
        <v>2003</v>
      </c>
      <c r="L75" s="308">
        <v>2</v>
      </c>
      <c r="M75" s="2">
        <v>156.87200000000001</v>
      </c>
      <c r="N75" s="2">
        <v>161</v>
      </c>
      <c r="O75" s="9"/>
    </row>
    <row r="76" spans="1:15" x14ac:dyDescent="0.2">
      <c r="A76" s="308">
        <v>2003</v>
      </c>
      <c r="B76" s="6">
        <v>3</v>
      </c>
      <c r="C76" s="1">
        <f>MIN('Florida_Keys FR'!C136,'Florida_Keys PR raw'!C220)</f>
        <v>60038.294051845252</v>
      </c>
      <c r="D76" s="1">
        <f>MIN('Florida_Keys FR'!D136,'Florida_Keys PR raw'!D220)</f>
        <v>53317.339983976897</v>
      </c>
      <c r="E76" s="1">
        <f>MIN('Florida_Keys FR'!E136,'Florida_Keys PR raw'!E220)</f>
        <v>60038.294051845252</v>
      </c>
      <c r="F76" s="1">
        <f>MIN('Florida_Keys FR'!F136,'Florida_Keys PR raw'!F220)</f>
        <v>106.89906469724765</v>
      </c>
      <c r="G76" s="1">
        <f>MIN('Florida_Keys FR'!G136,'Florida_Keys PR raw'!G220)</f>
        <v>127.44220392067045</v>
      </c>
      <c r="H76" s="14">
        <f t="shared" si="4"/>
        <v>0.63320179114562558</v>
      </c>
      <c r="I76" s="12">
        <v>744</v>
      </c>
      <c r="J76" s="172">
        <f t="shared" si="5"/>
        <v>0.83880426898290006</v>
      </c>
      <c r="K76" s="308">
        <v>2003</v>
      </c>
      <c r="L76" s="308">
        <v>3</v>
      </c>
      <c r="M76" s="2">
        <v>149.804</v>
      </c>
      <c r="N76" s="2">
        <v>182.27500000000001</v>
      </c>
      <c r="O76" s="9"/>
    </row>
    <row r="77" spans="1:15" x14ac:dyDescent="0.2">
      <c r="A77" s="308">
        <v>2003</v>
      </c>
      <c r="B77" s="6">
        <v>4</v>
      </c>
      <c r="C77" s="1">
        <f>MIN('Florida_Keys FR'!C137,'Florida_Keys PR raw'!C221)</f>
        <v>62938.309771242719</v>
      </c>
      <c r="D77" s="1">
        <f>MIN('Florida_Keys FR'!D137,'Florida_Keys PR raw'!D221)</f>
        <v>60038.294051845252</v>
      </c>
      <c r="E77" s="1">
        <f>MIN('Florida_Keys FR'!E137,'Florida_Keys PR raw'!E221)</f>
        <v>62938.309771242719</v>
      </c>
      <c r="F77" s="1">
        <f>MIN('Florida_Keys FR'!F137,'Florida_Keys PR raw'!F221)</f>
        <v>127.6756979536549</v>
      </c>
      <c r="G77" s="1">
        <f>MIN('Florida_Keys FR'!G137,'Florida_Keys PR raw'!G221)</f>
        <v>132.40148260389103</v>
      </c>
      <c r="H77" s="14">
        <f t="shared" si="4"/>
        <v>0.66022160332030189</v>
      </c>
      <c r="I77" s="12">
        <v>720</v>
      </c>
      <c r="J77" s="172">
        <f t="shared" si="5"/>
        <v>0.96430716214580181</v>
      </c>
      <c r="K77" s="308">
        <v>2003</v>
      </c>
      <c r="L77" s="308">
        <v>4</v>
      </c>
      <c r="M77" s="2">
        <v>161.87200000000001</v>
      </c>
      <c r="N77" s="2">
        <v>169.93299999999999</v>
      </c>
      <c r="O77" s="9"/>
    </row>
    <row r="78" spans="1:15" x14ac:dyDescent="0.2">
      <c r="A78" s="308">
        <v>2003</v>
      </c>
      <c r="B78" s="6">
        <v>5</v>
      </c>
      <c r="C78" s="1">
        <f>MIN('Florida_Keys FR'!C138,'Florida_Keys PR raw'!C222)</f>
        <v>71985.028202988367</v>
      </c>
      <c r="D78" s="1">
        <f>MIN('Florida_Keys FR'!D138,'Florida_Keys PR raw'!D222)</f>
        <v>62938.309771242719</v>
      </c>
      <c r="E78" s="1">
        <f>MIN('Florida_Keys FR'!E138,'Florida_Keys PR raw'!E222)</f>
        <v>71985.028202988367</v>
      </c>
      <c r="F78" s="1">
        <f>MIN('Florida_Keys FR'!F138,'Florida_Keys PR raw'!F222)</f>
        <v>138.21119624136489</v>
      </c>
      <c r="G78" s="1">
        <f>MIN('Florida_Keys FR'!G138,'Florida_Keys PR raw'!G222)</f>
        <v>145.40319038548216</v>
      </c>
      <c r="H78" s="14">
        <f t="shared" si="4"/>
        <v>0.66541916933734213</v>
      </c>
      <c r="I78" s="12">
        <v>744</v>
      </c>
      <c r="J78" s="172">
        <f t="shared" si="5"/>
        <v>0.95053757675433126</v>
      </c>
      <c r="K78" s="308">
        <v>2003</v>
      </c>
      <c r="L78" s="308">
        <v>5</v>
      </c>
      <c r="M78" s="2">
        <v>172.90799999999999</v>
      </c>
      <c r="N78" s="2">
        <v>184.547</v>
      </c>
      <c r="O78" s="9"/>
    </row>
    <row r="79" spans="1:15" x14ac:dyDescent="0.2">
      <c r="A79" s="308">
        <v>2003</v>
      </c>
      <c r="B79" s="6">
        <v>6</v>
      </c>
      <c r="C79" s="1">
        <f>MIN('Florida_Keys FR'!C139,'Florida_Keys PR raw'!C223)</f>
        <v>78379.240856443779</v>
      </c>
      <c r="D79" s="1">
        <f>MIN('Florida_Keys FR'!D139,'Florida_Keys PR raw'!D223)</f>
        <v>71985.028202988367</v>
      </c>
      <c r="E79" s="1">
        <f>MIN('Florida_Keys FR'!E139,'Florida_Keys PR raw'!E223)</f>
        <v>78379.240856443779</v>
      </c>
      <c r="F79" s="1">
        <f>MIN('Florida_Keys FR'!F139,'Florida_Keys PR raw'!F223)</f>
        <v>138.7366318283772</v>
      </c>
      <c r="G79" s="1">
        <f>MIN('Florida_Keys FR'!G139,'Florida_Keys PR raw'!G223)</f>
        <v>148.43481316230978</v>
      </c>
      <c r="H79" s="14">
        <f t="shared" si="4"/>
        <v>0.73338628874093725</v>
      </c>
      <c r="I79" s="12">
        <v>720</v>
      </c>
      <c r="J79" s="172">
        <f t="shared" si="5"/>
        <v>0.93466370100572116</v>
      </c>
      <c r="K79" s="308">
        <v>2003</v>
      </c>
      <c r="L79" s="308">
        <v>6</v>
      </c>
      <c r="M79" s="2">
        <v>178.78399999999999</v>
      </c>
      <c r="N79" s="2">
        <v>183.30500000000001</v>
      </c>
      <c r="O79" s="9"/>
    </row>
    <row r="80" spans="1:15" x14ac:dyDescent="0.2">
      <c r="A80" s="308">
        <v>2003</v>
      </c>
      <c r="B80" s="6">
        <v>7</v>
      </c>
      <c r="C80" s="1">
        <f>MIN('Florida_Keys FR'!C140,'Florida_Keys PR raw'!C224)</f>
        <v>85445.580832989901</v>
      </c>
      <c r="D80" s="1">
        <f>MIN('Florida_Keys FR'!D140,'Florida_Keys PR raw'!D224)</f>
        <v>78379.240856443779</v>
      </c>
      <c r="E80" s="1">
        <f>MIN('Florida_Keys FR'!E140,'Florida_Keys PR raw'!E224)</f>
        <v>85445.580832989901</v>
      </c>
      <c r="F80" s="1">
        <f>MIN('Florida_Keys FR'!F140,'Florida_Keys PR raw'!F224)</f>
        <v>153.77263905127504</v>
      </c>
      <c r="G80" s="1">
        <f>MIN('Florida_Keys FR'!G140,'Florida_Keys PR raw'!G224)</f>
        <v>156.506</v>
      </c>
      <c r="H80" s="14">
        <f t="shared" si="4"/>
        <v>0.73381346911319334</v>
      </c>
      <c r="I80" s="12">
        <v>744</v>
      </c>
      <c r="J80" s="172">
        <f t="shared" si="5"/>
        <v>0.98253510441308978</v>
      </c>
      <c r="K80" s="308">
        <v>2003</v>
      </c>
      <c r="L80" s="308">
        <v>7</v>
      </c>
      <c r="M80" s="2">
        <v>177.03700000000001</v>
      </c>
      <c r="N80" s="2">
        <v>183.18799999999999</v>
      </c>
      <c r="O80" s="9"/>
    </row>
    <row r="81" spans="1:15" x14ac:dyDescent="0.2">
      <c r="A81" s="308">
        <v>2003</v>
      </c>
      <c r="B81" s="6">
        <v>8</v>
      </c>
      <c r="C81" s="1">
        <f>MIN('Florida_Keys FR'!C141,'Florida_Keys PR raw'!C225)</f>
        <v>84789.614446202409</v>
      </c>
      <c r="D81" s="1">
        <f>MIN('Florida_Keys FR'!D141,'Florida_Keys PR raw'!D225)</f>
        <v>85445.580832989901</v>
      </c>
      <c r="E81" s="1">
        <f>MIN('Florida_Keys FR'!E141,'Florida_Keys PR raw'!E225)</f>
        <v>84789.614446202409</v>
      </c>
      <c r="F81" s="1">
        <f>MIN('Florida_Keys FR'!F141,'Florida_Keys PR raw'!F225)</f>
        <v>152.58134778772549</v>
      </c>
      <c r="G81" s="1">
        <f>MIN('Florida_Keys FR'!G141,'Florida_Keys PR raw'!G225)</f>
        <v>155.02455897009193</v>
      </c>
      <c r="H81" s="14">
        <f t="shared" si="4"/>
        <v>0.73513858902806206</v>
      </c>
      <c r="I81" s="12">
        <v>744</v>
      </c>
      <c r="J81" s="172">
        <f t="shared" si="5"/>
        <v>0.98423984432790557</v>
      </c>
      <c r="K81" s="308">
        <v>2003</v>
      </c>
      <c r="L81" s="308">
        <v>8</v>
      </c>
      <c r="M81" s="2">
        <v>172.78200000000001</v>
      </c>
      <c r="N81" s="2">
        <v>184.328</v>
      </c>
      <c r="O81" s="9"/>
    </row>
    <row r="82" spans="1:15" x14ac:dyDescent="0.2">
      <c r="A82" s="308">
        <v>2003</v>
      </c>
      <c r="B82" s="6">
        <v>9</v>
      </c>
      <c r="C82" s="1">
        <f>MIN('Florida_Keys FR'!C142,'Florida_Keys PR raw'!C226)</f>
        <v>72614.355987308183</v>
      </c>
      <c r="D82" s="1">
        <f>MIN('Florida_Keys FR'!D142,'Florida_Keys PR raw'!D226)</f>
        <v>84789.614446202409</v>
      </c>
      <c r="E82" s="1">
        <f>MIN('Florida_Keys FR'!E142,'Florida_Keys PR raw'!E226)</f>
        <v>72614.355987308183</v>
      </c>
      <c r="F82" s="1">
        <f>MIN('Florida_Keys FR'!F142,'Florida_Keys PR raw'!F226)</f>
        <v>141.64058916853023</v>
      </c>
      <c r="G82" s="1">
        <f>MIN('Florida_Keys FR'!G142,'Florida_Keys PR raw'!G226)</f>
        <v>146.29487383408176</v>
      </c>
      <c r="H82" s="14">
        <f t="shared" si="4"/>
        <v>0.68938350033355233</v>
      </c>
      <c r="I82" s="12">
        <v>720</v>
      </c>
      <c r="J82" s="172">
        <f t="shared" si="5"/>
        <v>0.9681855929495512</v>
      </c>
      <c r="K82" s="308">
        <v>2003</v>
      </c>
      <c r="L82" s="308">
        <v>9</v>
      </c>
      <c r="M82" s="2">
        <v>171.88900000000001</v>
      </c>
      <c r="N82" s="2">
        <v>178.98099999999999</v>
      </c>
      <c r="O82" s="9"/>
    </row>
    <row r="83" spans="1:15" x14ac:dyDescent="0.2">
      <c r="A83" s="308">
        <v>2003</v>
      </c>
      <c r="B83" s="6">
        <v>10</v>
      </c>
      <c r="C83" s="1">
        <f>MIN('Florida_Keys FR'!C143,'Florida_Keys PR raw'!C227)</f>
        <v>67065.214001382061</v>
      </c>
      <c r="D83" s="1">
        <f>MIN('Florida_Keys FR'!D143,'Florida_Keys PR raw'!D227)</f>
        <v>72614.355987308183</v>
      </c>
      <c r="E83" s="1">
        <f>MIN('Florida_Keys FR'!E143,'Florida_Keys PR raw'!E227)</f>
        <v>67065.214001382061</v>
      </c>
      <c r="F83" s="1">
        <f>MIN('Florida_Keys FR'!F143,'Florida_Keys PR raw'!F227)</f>
        <v>130.20416975473918</v>
      </c>
      <c r="G83" s="1">
        <f>MIN('Florida_Keys FR'!G143,'Florida_Keys PR raw'!G227)</f>
        <v>132.1592441799404</v>
      </c>
      <c r="H83" s="14">
        <f t="shared" si="4"/>
        <v>0.68206667817949174</v>
      </c>
      <c r="I83" s="12">
        <v>744</v>
      </c>
      <c r="J83" s="172">
        <f t="shared" si="5"/>
        <v>0.98520667670784112</v>
      </c>
      <c r="K83" s="308">
        <v>2003</v>
      </c>
      <c r="L83" s="308">
        <v>10</v>
      </c>
      <c r="M83" s="2">
        <v>145.06100000000001</v>
      </c>
      <c r="N83" s="2">
        <v>170.95500000000001</v>
      </c>
      <c r="O83" s="9"/>
    </row>
    <row r="84" spans="1:15" x14ac:dyDescent="0.2">
      <c r="A84" s="308">
        <v>2003</v>
      </c>
      <c r="B84" s="6">
        <v>11</v>
      </c>
      <c r="C84" s="1">
        <f>MIN('Florida_Keys FR'!C144,'Florida_Keys PR raw'!C228)</f>
        <v>55372.932019007938</v>
      </c>
      <c r="D84" s="1">
        <f>MIN('Florida_Keys FR'!D144,'Florida_Keys PR raw'!D228)</f>
        <v>67065.214001382061</v>
      </c>
      <c r="E84" s="1">
        <f>MIN('Florida_Keys FR'!E144,'Florida_Keys PR raw'!E228)</f>
        <v>55372.932019007938</v>
      </c>
      <c r="F84" s="1">
        <f>MIN('Florida_Keys FR'!F144,'Florida_Keys PR raw'!F228)</f>
        <v>115.66575091359043</v>
      </c>
      <c r="G84" s="1">
        <f>MIN('Florida_Keys FR'!G144,'Florida_Keys PR raw'!G228)</f>
        <v>118.04761439576826</v>
      </c>
      <c r="H84" s="14">
        <f t="shared" si="4"/>
        <v>0.65149008237100681</v>
      </c>
      <c r="I84" s="12">
        <v>720</v>
      </c>
      <c r="J84" s="172">
        <f t="shared" si="5"/>
        <v>0.97982285796820623</v>
      </c>
      <c r="K84" s="308">
        <v>2003</v>
      </c>
      <c r="L84" s="308">
        <v>11</v>
      </c>
      <c r="M84" s="2">
        <v>151.42099999999999</v>
      </c>
      <c r="N84" s="2">
        <v>158.941</v>
      </c>
      <c r="O84" s="9"/>
    </row>
    <row r="85" spans="1:15" x14ac:dyDescent="0.2">
      <c r="A85" s="308">
        <v>2003</v>
      </c>
      <c r="B85" s="6">
        <v>12</v>
      </c>
      <c r="C85" s="1">
        <f>MIN('Florida_Keys FR'!C145,'Florida_Keys PR raw'!C229)</f>
        <v>56986.291477158251</v>
      </c>
      <c r="D85" s="1">
        <f>MIN('Florida_Keys FR'!D145,'Florida_Keys PR raw'!D229)</f>
        <v>55372.932019007938</v>
      </c>
      <c r="E85" s="1">
        <f>MIN('Florida_Keys FR'!E145,'Florida_Keys PR raw'!E229)</f>
        <v>56986.291477158251</v>
      </c>
      <c r="F85" s="1">
        <f>MIN('Florida_Keys FR'!F145,'Florida_Keys PR raw'!F229)</f>
        <v>111.28606105994432</v>
      </c>
      <c r="G85" s="1">
        <f>MIN('Florida_Keys FR'!G145,'Florida_Keys PR raw'!G229)</f>
        <v>122.53569666343438</v>
      </c>
      <c r="H85" s="14">
        <f t="shared" si="4"/>
        <v>0.62507889437524022</v>
      </c>
      <c r="I85" s="12">
        <v>744</v>
      </c>
      <c r="J85" s="172">
        <f t="shared" si="5"/>
        <v>0.90819299265593478</v>
      </c>
      <c r="K85" s="308">
        <v>2003</v>
      </c>
      <c r="L85" s="308">
        <v>12</v>
      </c>
      <c r="M85" s="2">
        <v>137.708</v>
      </c>
      <c r="N85" s="2">
        <v>138.29</v>
      </c>
      <c r="O85" s="9"/>
    </row>
    <row r="86" spans="1:15" x14ac:dyDescent="0.2">
      <c r="A86" s="308">
        <v>2004</v>
      </c>
      <c r="B86" s="308">
        <v>1</v>
      </c>
      <c r="C86" s="1">
        <f>MIN('Florida_Keys FR'!C146,'Florida_Keys PR raw'!C230)</f>
        <v>57001.982934304127</v>
      </c>
      <c r="D86" s="1">
        <f>MIN('Florida_Keys FR'!D146,'Florida_Keys PR raw'!D230)</f>
        <v>56986.291477158251</v>
      </c>
      <c r="E86" s="1">
        <f>MIN('Florida_Keys FR'!E146,'Florida_Keys PR raw'!E230)</f>
        <v>57001.982934304127</v>
      </c>
      <c r="F86" s="1">
        <f>MIN('Florida_Keys FR'!F146,'Florida_Keys PR raw'!F230)</f>
        <v>104.64063471338501</v>
      </c>
      <c r="G86" s="1">
        <f>MIN('Florida_Keys FR'!G146,'Florida_Keys PR raw'!G230)</f>
        <v>122.37718555586538</v>
      </c>
      <c r="H86" s="14">
        <f t="shared" si="4"/>
        <v>0.62606087982887193</v>
      </c>
      <c r="I86" s="12">
        <v>744</v>
      </c>
      <c r="J86" s="172">
        <f t="shared" si="5"/>
        <v>0.85506652435323738</v>
      </c>
      <c r="K86" s="308">
        <v>2004</v>
      </c>
      <c r="L86" s="308">
        <v>1</v>
      </c>
      <c r="M86" s="2">
        <v>141.5</v>
      </c>
      <c r="N86" s="2">
        <v>152.74600000000001</v>
      </c>
      <c r="O86" s="9"/>
    </row>
    <row r="87" spans="1:15" x14ac:dyDescent="0.2">
      <c r="A87" s="308">
        <v>2004</v>
      </c>
      <c r="B87" s="308">
        <v>2</v>
      </c>
      <c r="C87" s="1">
        <f>MIN('Florida_Keys FR'!C147,'Florida_Keys PR raw'!C231)</f>
        <v>53989.608241324997</v>
      </c>
      <c r="D87" s="1">
        <f>MIN('Florida_Keys FR'!D147,'Florida_Keys PR raw'!D231)</f>
        <v>57001.982934304127</v>
      </c>
      <c r="E87" s="1">
        <f>MIN('Florida_Keys FR'!E147,'Florida_Keys PR raw'!E231)</f>
        <v>53989.608241324997</v>
      </c>
      <c r="F87" s="1">
        <f>MIN('Florida_Keys FR'!F147,'Florida_Keys PR raw'!F231)</f>
        <v>114.96337087548456</v>
      </c>
      <c r="G87" s="1">
        <f>MIN('Florida_Keys FR'!G147,'Florida_Keys PR raw'!G231)</f>
        <v>121.01397288487701</v>
      </c>
      <c r="H87" s="14">
        <f t="shared" si="4"/>
        <v>0.64101090443989783</v>
      </c>
      <c r="I87" s="12">
        <v>696</v>
      </c>
      <c r="J87" s="172">
        <f t="shared" si="5"/>
        <v>0.95000079854292108</v>
      </c>
      <c r="K87" s="308">
        <v>2004</v>
      </c>
      <c r="L87" s="308">
        <v>2</v>
      </c>
      <c r="M87" s="2">
        <v>134.887</v>
      </c>
      <c r="N87" s="2">
        <v>153.46600000000001</v>
      </c>
      <c r="O87" s="9"/>
    </row>
    <row r="88" spans="1:15" x14ac:dyDescent="0.2">
      <c r="A88" s="308">
        <v>2004</v>
      </c>
      <c r="B88" s="308">
        <v>3</v>
      </c>
      <c r="C88" s="1">
        <f>MIN('Florida_Keys FR'!C148,'Florida_Keys PR raw'!C232)</f>
        <v>60795.305548077362</v>
      </c>
      <c r="D88" s="1">
        <f>MIN('Florida_Keys FR'!D148,'Florida_Keys PR raw'!D232)</f>
        <v>53989.608241324997</v>
      </c>
      <c r="E88" s="1">
        <f>MIN('Florida_Keys FR'!E148,'Florida_Keys PR raw'!E232)</f>
        <v>60795.305548077362</v>
      </c>
      <c r="F88" s="1">
        <f>MIN('Florida_Keys FR'!F148,'Florida_Keys PR raw'!F232)</f>
        <v>107.44424992720361</v>
      </c>
      <c r="G88" s="1">
        <f>MIN('Florida_Keys FR'!G148,'Florida_Keys PR raw'!G232)</f>
        <v>128.09215916066586</v>
      </c>
      <c r="H88" s="14">
        <f t="shared" si="4"/>
        <v>0.63793225827214839</v>
      </c>
      <c r="I88" s="12">
        <v>744</v>
      </c>
      <c r="J88" s="172">
        <f t="shared" si="5"/>
        <v>0.83880426898290006</v>
      </c>
      <c r="K88" s="308">
        <v>2004</v>
      </c>
      <c r="L88" s="308">
        <v>3</v>
      </c>
      <c r="M88" s="2">
        <v>150.58199999999999</v>
      </c>
      <c r="N88" s="2">
        <v>155.20599999999999</v>
      </c>
      <c r="O88" s="9"/>
    </row>
    <row r="89" spans="1:15" x14ac:dyDescent="0.2">
      <c r="A89" s="308">
        <v>2004</v>
      </c>
      <c r="B89" s="308">
        <v>4</v>
      </c>
      <c r="C89" s="1">
        <f>MIN('Florida_Keys FR'!C149,'Florida_Keys PR raw'!C233)</f>
        <v>63731.887017276807</v>
      </c>
      <c r="D89" s="1">
        <f>MIN('Florida_Keys FR'!D149,'Florida_Keys PR raw'!D233)</f>
        <v>60795.305548077362</v>
      </c>
      <c r="E89" s="1">
        <f>MIN('Florida_Keys FR'!E149,'Florida_Keys PR raw'!E233)</f>
        <v>63731.887017276807</v>
      </c>
      <c r="F89" s="1">
        <f>MIN('Florida_Keys FR'!F149,'Florida_Keys PR raw'!F233)</f>
        <v>128.32684401321853</v>
      </c>
      <c r="G89" s="1">
        <f>MIN('Florida_Keys FR'!G149,'Florida_Keys PR raw'!G233)</f>
        <v>133.07673016517086</v>
      </c>
      <c r="H89" s="14">
        <f t="shared" si="4"/>
        <v>0.66515392763523529</v>
      </c>
      <c r="I89" s="12">
        <v>720</v>
      </c>
      <c r="J89" s="172">
        <f t="shared" si="5"/>
        <v>0.96430716214580181</v>
      </c>
      <c r="K89" s="308">
        <v>2004</v>
      </c>
      <c r="L89" s="308">
        <v>4</v>
      </c>
      <c r="M89" s="2">
        <v>152.858</v>
      </c>
      <c r="N89" s="2">
        <v>168.82300000000001</v>
      </c>
      <c r="O89" s="9"/>
    </row>
    <row r="90" spans="1:15" x14ac:dyDescent="0.2">
      <c r="A90" s="308">
        <v>2004</v>
      </c>
      <c r="B90" s="308">
        <v>5</v>
      </c>
      <c r="C90" s="1">
        <f>MIN('Florida_Keys FR'!C150,'Florida_Keys PR raw'!C234)</f>
        <v>72892.673810959808</v>
      </c>
      <c r="D90" s="1">
        <f>MIN('Florida_Keys FR'!D150,'Florida_Keys PR raw'!D234)</f>
        <v>63731.887017276807</v>
      </c>
      <c r="E90" s="1">
        <f>MIN('Florida_Keys FR'!E150,'Florida_Keys PR raw'!E234)</f>
        <v>72892.673810959808</v>
      </c>
      <c r="F90" s="1">
        <f>MIN('Florida_Keys FR'!F150,'Florida_Keys PR raw'!F234)</f>
        <v>138.91607334219583</v>
      </c>
      <c r="G90" s="1">
        <f>MIN('Florida_Keys FR'!G150,'Florida_Keys PR raw'!G234)</f>
        <v>146.14474665644812</v>
      </c>
      <c r="H90" s="14">
        <f t="shared" si="4"/>
        <v>0.67039032316211788</v>
      </c>
      <c r="I90" s="12">
        <v>744</v>
      </c>
      <c r="J90" s="172">
        <f t="shared" si="5"/>
        <v>0.95053757675433115</v>
      </c>
      <c r="K90" s="308">
        <v>2004</v>
      </c>
      <c r="L90" s="308">
        <v>5</v>
      </c>
      <c r="M90" s="2">
        <v>163.001</v>
      </c>
      <c r="N90" s="2">
        <v>171.524</v>
      </c>
      <c r="O90" s="9"/>
    </row>
    <row r="91" spans="1:15" x14ac:dyDescent="0.2">
      <c r="A91" s="308">
        <v>2004</v>
      </c>
      <c r="B91" s="308">
        <v>6</v>
      </c>
      <c r="C91" s="1">
        <f>MIN('Florida_Keys FR'!C151,'Florida_Keys PR raw'!C235)</f>
        <v>79367.509882592931</v>
      </c>
      <c r="D91" s="1">
        <f>MIN('Florida_Keys FR'!D151,'Florida_Keys PR raw'!D235)</f>
        <v>72892.673810959808</v>
      </c>
      <c r="E91" s="1">
        <f>MIN('Florida_Keys FR'!E151,'Florida_Keys PR raw'!E235)</f>
        <v>79367.509882592931</v>
      </c>
      <c r="F91" s="1">
        <f>MIN('Florida_Keys FR'!F151,'Florida_Keys PR raw'!F235)</f>
        <v>139.4441886507019</v>
      </c>
      <c r="G91" s="1">
        <f>MIN('Florida_Keys FR'!G151,'Florida_Keys PR raw'!G235)</f>
        <v>149.19183070943754</v>
      </c>
      <c r="H91" s="14">
        <f t="shared" si="4"/>
        <v>0.73886520522292465</v>
      </c>
      <c r="I91" s="12">
        <v>720</v>
      </c>
      <c r="J91" s="172">
        <f t="shared" si="5"/>
        <v>0.93466370100572116</v>
      </c>
      <c r="K91" s="308">
        <v>2004</v>
      </c>
      <c r="L91" s="308">
        <v>6</v>
      </c>
      <c r="M91" s="2">
        <v>183.96299999999999</v>
      </c>
      <c r="N91" s="2">
        <v>184.63900000000001</v>
      </c>
      <c r="O91" s="9"/>
    </row>
    <row r="92" spans="1:15" x14ac:dyDescent="0.2">
      <c r="A92" s="308">
        <v>2004</v>
      </c>
      <c r="B92" s="308">
        <v>7</v>
      </c>
      <c r="C92" s="1">
        <f>MIN('Florida_Keys FR'!C152,'Florida_Keys PR raw'!C236)</f>
        <v>86522.948003631798</v>
      </c>
      <c r="D92" s="1">
        <f>MIN('Florida_Keys FR'!D152,'Florida_Keys PR raw'!D236)</f>
        <v>79367.509882592931</v>
      </c>
      <c r="E92" s="1">
        <f>MIN('Florida_Keys FR'!E152,'Florida_Keys PR raw'!E236)</f>
        <v>86522.948003631798</v>
      </c>
      <c r="F92" s="1">
        <f>MIN('Florida_Keys FR'!F152,'Florida_Keys PR raw'!F236)</f>
        <v>154.55670206459666</v>
      </c>
      <c r="G92" s="1">
        <f>MIN('Florida_Keys FR'!G152,'Florida_Keys PR raw'!G236)</f>
        <v>157.304</v>
      </c>
      <c r="H92" s="14">
        <f t="shared" si="4"/>
        <v>0.73929642571783305</v>
      </c>
      <c r="I92" s="12">
        <v>744</v>
      </c>
      <c r="J92" s="172">
        <f t="shared" si="5"/>
        <v>0.98253510441308967</v>
      </c>
      <c r="K92" s="308">
        <v>2004</v>
      </c>
      <c r="L92" s="308">
        <v>7</v>
      </c>
      <c r="M92" s="2">
        <v>182.06700000000001</v>
      </c>
      <c r="N92" s="2">
        <v>189.14599999999999</v>
      </c>
      <c r="O92" s="9"/>
    </row>
    <row r="93" spans="1:15" x14ac:dyDescent="0.2">
      <c r="A93" s="308">
        <v>2004</v>
      </c>
      <c r="B93" s="308">
        <v>8</v>
      </c>
      <c r="C93" s="1">
        <f>MIN('Florida_Keys FR'!C153,'Florida_Keys PR raw'!C237)</f>
        <v>85858.710660719022</v>
      </c>
      <c r="D93" s="1">
        <f>MIN('Florida_Keys FR'!D153,'Florida_Keys PR raw'!D237)</f>
        <v>86522.948003631798</v>
      </c>
      <c r="E93" s="1">
        <f>MIN('Florida_Keys FR'!E153,'Florida_Keys PR raw'!E237)</f>
        <v>85858.710660719022</v>
      </c>
      <c r="F93" s="1">
        <f>MIN('Florida_Keys FR'!F153,'Florida_Keys PR raw'!F237)</f>
        <v>153.35951266144286</v>
      </c>
      <c r="G93" s="1">
        <f>MIN('Florida_Keys FR'!G153,'Florida_Keys PR raw'!G237)</f>
        <v>155.81518422083937</v>
      </c>
      <c r="H93" s="14">
        <f t="shared" si="4"/>
        <v>0.74063059643780726</v>
      </c>
      <c r="I93" s="12">
        <v>744</v>
      </c>
      <c r="J93" s="172">
        <f t="shared" si="5"/>
        <v>0.98423984432790557</v>
      </c>
      <c r="K93" s="308">
        <v>2004</v>
      </c>
      <c r="L93" s="308">
        <v>8</v>
      </c>
      <c r="M93" s="2">
        <v>186.624</v>
      </c>
      <c r="N93" s="2">
        <v>186.624</v>
      </c>
      <c r="O93" s="9"/>
    </row>
    <row r="94" spans="1:15" x14ac:dyDescent="0.2">
      <c r="A94" s="308">
        <v>2004</v>
      </c>
      <c r="B94" s="308">
        <v>9</v>
      </c>
      <c r="C94" s="1">
        <f>MIN('Florida_Keys FR'!C154,'Florida_Keys PR raw'!C238)</f>
        <v>73529.936670303854</v>
      </c>
      <c r="D94" s="1">
        <f>MIN('Florida_Keys FR'!D154,'Florida_Keys PR raw'!D238)</f>
        <v>85858.710660719022</v>
      </c>
      <c r="E94" s="1">
        <f>MIN('Florida_Keys FR'!E154,'Florida_Keys PR raw'!E238)</f>
        <v>73529.936670303854</v>
      </c>
      <c r="F94" s="1">
        <f>MIN('Florida_Keys FR'!F154,'Florida_Keys PR raw'!F238)</f>
        <v>142.36295617328972</v>
      </c>
      <c r="G94" s="1">
        <f>MIN('Florida_Keys FR'!G154,'Florida_Keys PR raw'!G238)</f>
        <v>147.04097769063557</v>
      </c>
      <c r="H94" s="14">
        <f t="shared" si="4"/>
        <v>0.69453368473210708</v>
      </c>
      <c r="I94" s="12">
        <v>720</v>
      </c>
      <c r="J94" s="172">
        <f t="shared" si="5"/>
        <v>0.96818559294955109</v>
      </c>
      <c r="K94" s="308">
        <v>2004</v>
      </c>
      <c r="L94" s="308">
        <v>9</v>
      </c>
      <c r="M94" s="2">
        <v>178.93</v>
      </c>
      <c r="N94" s="2">
        <v>179.36799999999999</v>
      </c>
      <c r="O94" s="9"/>
    </row>
    <row r="95" spans="1:15" x14ac:dyDescent="0.2">
      <c r="A95" s="308">
        <v>2004</v>
      </c>
      <c r="B95" s="308">
        <v>10</v>
      </c>
      <c r="C95" s="1">
        <f>MIN('Florida_Keys FR'!C155,'Florida_Keys PR raw'!C239)</f>
        <v>67910.826602440851</v>
      </c>
      <c r="D95" s="1">
        <f>MIN('Florida_Keys FR'!D155,'Florida_Keys PR raw'!D239)</f>
        <v>73529.936670303854</v>
      </c>
      <c r="E95" s="1">
        <f>MIN('Florida_Keys FR'!E155,'Florida_Keys PR raw'!E239)</f>
        <v>67910.826602440851</v>
      </c>
      <c r="F95" s="1">
        <f>MIN('Florida_Keys FR'!F155,'Florida_Keys PR raw'!F239)</f>
        <v>130.86821102048836</v>
      </c>
      <c r="G95" s="1">
        <f>MIN('Florida_Keys FR'!G155,'Florida_Keys PR raw'!G239)</f>
        <v>132.83325632525811</v>
      </c>
      <c r="H95" s="14">
        <f t="shared" si="4"/>
        <v>0.68716220071960843</v>
      </c>
      <c r="I95" s="12">
        <v>744</v>
      </c>
      <c r="J95" s="172">
        <f t="shared" si="5"/>
        <v>0.98520667670784112</v>
      </c>
      <c r="K95" s="308">
        <v>2004</v>
      </c>
      <c r="L95" s="308">
        <v>10</v>
      </c>
      <c r="M95" s="2">
        <v>161.303</v>
      </c>
      <c r="N95" s="2">
        <v>168.63399999999999</v>
      </c>
      <c r="O95" s="9"/>
    </row>
    <row r="96" spans="1:15" x14ac:dyDescent="0.2">
      <c r="A96" s="308">
        <v>2004</v>
      </c>
      <c r="B96" s="308">
        <v>11</v>
      </c>
      <c r="C96" s="1">
        <f>MIN('Florida_Keys FR'!C156,'Florida_Keys PR raw'!C240)</f>
        <v>56071.118847605539</v>
      </c>
      <c r="D96" s="1">
        <f>MIN('Florida_Keys FR'!D156,'Florida_Keys PR raw'!D240)</f>
        <v>67910.826602440851</v>
      </c>
      <c r="E96" s="1">
        <f>MIN('Florida_Keys FR'!E156,'Florida_Keys PR raw'!E240)</f>
        <v>56071.118847605539</v>
      </c>
      <c r="F96" s="1">
        <f>MIN('Florida_Keys FR'!F156,'Florida_Keys PR raw'!F240)</f>
        <v>116.25564624324973</v>
      </c>
      <c r="G96" s="1">
        <f>MIN('Florida_Keys FR'!G156,'Florida_Keys PR raw'!G240)</f>
        <v>118.64965722918667</v>
      </c>
      <c r="H96" s="14">
        <f t="shared" si="4"/>
        <v>0.65635717602267807</v>
      </c>
      <c r="I96" s="12">
        <v>720</v>
      </c>
      <c r="J96" s="172">
        <f t="shared" si="5"/>
        <v>0.97982285796820623</v>
      </c>
      <c r="K96" s="308">
        <v>2004</v>
      </c>
      <c r="L96" s="308">
        <v>11</v>
      </c>
      <c r="M96" s="2">
        <v>156.178</v>
      </c>
      <c r="N96" s="2">
        <v>156.39699999999999</v>
      </c>
      <c r="O96" s="9"/>
    </row>
    <row r="97" spans="1:15" x14ac:dyDescent="0.2">
      <c r="A97" s="308">
        <v>2004</v>
      </c>
      <c r="B97" s="308">
        <v>12</v>
      </c>
      <c r="C97" s="1">
        <f>MIN('Florida_Keys FR'!C157,'Florida_Keys PR raw'!C241)</f>
        <v>57704.820850071315</v>
      </c>
      <c r="D97" s="1">
        <f>MIN('Florida_Keys FR'!D157,'Florida_Keys PR raw'!D241)</f>
        <v>56071.118847605539</v>
      </c>
      <c r="E97" s="1">
        <f>MIN('Florida_Keys FR'!E157,'Florida_Keys PR raw'!E241)</f>
        <v>57704.820850071315</v>
      </c>
      <c r="F97" s="1">
        <f>MIN('Florida_Keys FR'!F157,'Florida_Keys PR raw'!F241)</f>
        <v>111.85361997135003</v>
      </c>
      <c r="G97" s="1">
        <f>MIN('Florida_Keys FR'!G157,'Florida_Keys PR raw'!G241)</f>
        <v>123.16062871641789</v>
      </c>
      <c r="H97" s="14">
        <f t="shared" si="4"/>
        <v>0.62974867769340725</v>
      </c>
      <c r="I97" s="12">
        <v>744</v>
      </c>
      <c r="J97" s="172">
        <f t="shared" si="5"/>
        <v>0.90819299265593478</v>
      </c>
      <c r="K97" s="308">
        <v>2004</v>
      </c>
      <c r="L97" s="308">
        <v>12</v>
      </c>
      <c r="M97" s="2">
        <v>151.065</v>
      </c>
      <c r="N97" s="2">
        <v>189.10599999999999</v>
      </c>
      <c r="O97" s="9"/>
    </row>
    <row r="98" spans="1:15" x14ac:dyDescent="0.2">
      <c r="A98" s="308">
        <v>2005</v>
      </c>
      <c r="B98" s="308">
        <v>1</v>
      </c>
      <c r="C98" s="1">
        <f>MIN('Florida_Keys FR'!C158,'Florida_Keys PR raw'!C242)</f>
        <v>57720.710157833033</v>
      </c>
      <c r="D98" s="1">
        <f>MIN('Florida_Keys FR'!D158,'Florida_Keys PR raw'!D242)</f>
        <v>57704.820850071315</v>
      </c>
      <c r="E98" s="1">
        <f>MIN('Florida_Keys FR'!E158,'Florida_Keys PR raw'!E242)</f>
        <v>57720.710157833033</v>
      </c>
      <c r="F98" s="1">
        <f>MIN('Florida_Keys FR'!F158,'Florida_Keys PR raw'!F242)</f>
        <v>105.17430195042326</v>
      </c>
      <c r="G98" s="1">
        <f>MIN('Florida_Keys FR'!G158,'Florida_Keys PR raw'!G242)</f>
        <v>123.00130920220028</v>
      </c>
      <c r="H98" s="14">
        <f t="shared" si="4"/>
        <v>0.63073799927585616</v>
      </c>
      <c r="I98" s="12">
        <v>744</v>
      </c>
      <c r="J98" s="172">
        <f t="shared" si="5"/>
        <v>0.85506652435323738</v>
      </c>
      <c r="K98" s="308">
        <v>2005</v>
      </c>
      <c r="L98" s="308">
        <v>1</v>
      </c>
      <c r="M98" s="2">
        <v>149.07300000000001</v>
      </c>
      <c r="N98" s="2">
        <v>151.59</v>
      </c>
      <c r="O98" s="9"/>
    </row>
    <row r="99" spans="1:15" x14ac:dyDescent="0.2">
      <c r="A99" s="308">
        <v>2005</v>
      </c>
      <c r="B99" s="308">
        <v>2</v>
      </c>
      <c r="C99" s="1">
        <f>MIN('Florida_Keys FR'!C159,'Florida_Keys PR raw'!C243)</f>
        <v>54670.353002001531</v>
      </c>
      <c r="D99" s="1">
        <f>MIN('Florida_Keys FR'!D159,'Florida_Keys PR raw'!D243)</f>
        <v>57720.710157833033</v>
      </c>
      <c r="E99" s="1">
        <f>MIN('Florida_Keys FR'!E159,'Florida_Keys PR raw'!E243)</f>
        <v>54670.353002001531</v>
      </c>
      <c r="F99" s="1">
        <f>MIN('Florida_Keys FR'!F159,'Florida_Keys PR raw'!F243)</f>
        <v>115.54968406694954</v>
      </c>
      <c r="G99" s="1">
        <f>MIN('Florida_Keys FR'!G159,'Florida_Keys PR raw'!G243)</f>
        <v>121.63114414658989</v>
      </c>
      <c r="H99" s="14">
        <f t="shared" si="4"/>
        <v>0.66886398658895696</v>
      </c>
      <c r="I99" s="12">
        <v>672</v>
      </c>
      <c r="J99" s="172">
        <f t="shared" si="5"/>
        <v>0.95000079854292108</v>
      </c>
      <c r="K99" s="308">
        <v>2005</v>
      </c>
      <c r="L99" s="308">
        <v>2</v>
      </c>
      <c r="M99" s="2">
        <v>144.1</v>
      </c>
      <c r="N99" s="2">
        <v>146.41499999999999</v>
      </c>
      <c r="O99" s="9"/>
    </row>
    <row r="100" spans="1:15" x14ac:dyDescent="0.2">
      <c r="A100" s="308">
        <v>2005</v>
      </c>
      <c r="B100" s="308">
        <v>3</v>
      </c>
      <c r="C100" s="1">
        <f>MIN('Florida_Keys FR'!C160,'Florida_Keys PR raw'!C244)</f>
        <v>61561.862059111736</v>
      </c>
      <c r="D100" s="1">
        <f>MIN('Florida_Keys FR'!D160,'Florida_Keys PR raw'!D244)</f>
        <v>54670.353002001531</v>
      </c>
      <c r="E100" s="1">
        <f>MIN('Florida_Keys FR'!E160,'Florida_Keys PR raw'!E244)</f>
        <v>61561.862059111736</v>
      </c>
      <c r="F100" s="1">
        <f>MIN('Florida_Keys FR'!F160,'Florida_Keys PR raw'!F244)</f>
        <v>107.99221560183236</v>
      </c>
      <c r="G100" s="1">
        <f>MIN('Florida_Keys FR'!G160,'Florida_Keys PR raw'!G244)</f>
        <v>128.74542917238526</v>
      </c>
      <c r="H100" s="14">
        <f t="shared" si="4"/>
        <v>0.64269806534803342</v>
      </c>
      <c r="I100" s="12">
        <v>744</v>
      </c>
      <c r="J100" s="172">
        <f t="shared" si="5"/>
        <v>0.83880426898290006</v>
      </c>
      <c r="K100" s="308">
        <v>2005</v>
      </c>
      <c r="L100" s="308">
        <v>3</v>
      </c>
      <c r="M100" s="2">
        <v>154.35499999999999</v>
      </c>
      <c r="N100" s="2">
        <v>177.40199999999999</v>
      </c>
      <c r="O100" s="9"/>
    </row>
    <row r="101" spans="1:15" x14ac:dyDescent="0.2">
      <c r="A101" s="308">
        <v>2005</v>
      </c>
      <c r="B101" s="308">
        <v>4</v>
      </c>
      <c r="C101" s="1">
        <f>MIN('Florida_Keys FR'!C161,'Florida_Keys PR raw'!C245)</f>
        <v>64535.470328737698</v>
      </c>
      <c r="D101" s="1">
        <f>MIN('Florida_Keys FR'!D161,'Florida_Keys PR raw'!D245)</f>
        <v>61561.862059111736</v>
      </c>
      <c r="E101" s="1">
        <f>MIN('Florida_Keys FR'!E161,'Florida_Keys PR raw'!E245)</f>
        <v>64535.470328737698</v>
      </c>
      <c r="F101" s="1">
        <f>MIN('Florida_Keys FR'!F161,'Florida_Keys PR raw'!F245)</f>
        <v>128.98131091768593</v>
      </c>
      <c r="G101" s="1">
        <f>MIN('Florida_Keys FR'!G161,'Florida_Keys PR raw'!G245)</f>
        <v>133.7554214890132</v>
      </c>
      <c r="H101" s="14">
        <f t="shared" si="4"/>
        <v>0.67012309991610219</v>
      </c>
      <c r="I101" s="12">
        <v>720</v>
      </c>
      <c r="J101" s="172">
        <f t="shared" si="5"/>
        <v>0.96430716214580192</v>
      </c>
      <c r="K101" s="308">
        <v>2005</v>
      </c>
      <c r="L101" s="308">
        <v>4</v>
      </c>
      <c r="M101" s="2">
        <v>167.71799999999999</v>
      </c>
      <c r="N101" s="2">
        <v>168.60300000000001</v>
      </c>
      <c r="O101" s="9"/>
    </row>
    <row r="102" spans="1:15" x14ac:dyDescent="0.2">
      <c r="A102" s="308">
        <v>2005</v>
      </c>
      <c r="B102" s="308">
        <v>5</v>
      </c>
      <c r="C102" s="1">
        <f>MIN('Florida_Keys FR'!C162,'Florida_Keys PR raw'!C246)</f>
        <v>73811.763750762941</v>
      </c>
      <c r="D102" s="1">
        <f>MIN('Florida_Keys FR'!D162,'Florida_Keys PR raw'!D246)</f>
        <v>64535.470328737698</v>
      </c>
      <c r="E102" s="1">
        <f>MIN('Florida_Keys FR'!E162,'Florida_Keys PR raw'!E246)</f>
        <v>73811.763750762941</v>
      </c>
      <c r="F102" s="1">
        <f>MIN('Florida_Keys FR'!F162,'Florida_Keys PR raw'!F246)</f>
        <v>139.62454531624101</v>
      </c>
      <c r="G102" s="1">
        <f>MIN('Florida_Keys FR'!G162,'Florida_Keys PR raw'!G246)</f>
        <v>146.89008486439599</v>
      </c>
      <c r="H102" s="14">
        <f t="shared" ref="H102:H165" si="6">+(E102/(G102*I102))</f>
        <v>0.67539861503684528</v>
      </c>
      <c r="I102" s="12">
        <v>744</v>
      </c>
      <c r="J102" s="172">
        <f t="shared" si="5"/>
        <v>0.95053757675433115</v>
      </c>
      <c r="K102" s="308">
        <v>2005</v>
      </c>
      <c r="L102" s="308">
        <v>5</v>
      </c>
      <c r="M102" s="2">
        <v>162.22499999999999</v>
      </c>
      <c r="N102" s="2">
        <v>188.25700000000001</v>
      </c>
      <c r="O102" s="9"/>
    </row>
    <row r="103" spans="1:15" x14ac:dyDescent="0.2">
      <c r="A103" s="308">
        <v>2005</v>
      </c>
      <c r="B103" s="308">
        <v>6</v>
      </c>
      <c r="C103" s="1">
        <f>MIN('Florida_Keys FR'!C163,'Florida_Keys PR raw'!C247)</f>
        <v>80368.239806007405</v>
      </c>
      <c r="D103" s="1">
        <f>MIN('Florida_Keys FR'!D163,'Florida_Keys PR raw'!D247)</f>
        <v>73811.763750762941</v>
      </c>
      <c r="E103" s="1">
        <f>MIN('Florida_Keys FR'!E163,'Florida_Keys PR raw'!E247)</f>
        <v>80368.239806007405</v>
      </c>
      <c r="F103" s="1">
        <f>MIN('Florida_Keys FR'!F163,'Florida_Keys PR raw'!F247)</f>
        <v>140.15535401282048</v>
      </c>
      <c r="G103" s="1">
        <f>MIN('Florida_Keys FR'!G163,'Florida_Keys PR raw'!G247)</f>
        <v>149.95270904605567</v>
      </c>
      <c r="H103" s="14">
        <f t="shared" si="6"/>
        <v>0.74438505310256342</v>
      </c>
      <c r="I103" s="12">
        <v>720</v>
      </c>
      <c r="J103" s="172">
        <f t="shared" ref="J103:J166" si="7">F103/G103</f>
        <v>0.93466370100572116</v>
      </c>
      <c r="K103" s="308">
        <v>2005</v>
      </c>
      <c r="L103" s="308">
        <v>6</v>
      </c>
      <c r="M103" s="2">
        <v>179.47800000000001</v>
      </c>
      <c r="N103" s="2">
        <v>187.71799999999999</v>
      </c>
      <c r="O103" s="9"/>
    </row>
    <row r="104" spans="1:15" x14ac:dyDescent="0.2">
      <c r="A104" s="308">
        <v>2005</v>
      </c>
      <c r="B104" s="308">
        <v>7</v>
      </c>
      <c r="C104" s="1">
        <f>MIN('Florida_Keys FR'!C164,'Florida_Keys PR raw'!C248)</f>
        <v>87613.899493194142</v>
      </c>
      <c r="D104" s="1">
        <f>MIN('Florida_Keys FR'!D164,'Florida_Keys PR raw'!D248)</f>
        <v>80368.239806007405</v>
      </c>
      <c r="E104" s="1">
        <f>MIN('Florida_Keys FR'!E164,'Florida_Keys PR raw'!E248)</f>
        <v>87613.899493194142</v>
      </c>
      <c r="F104" s="1">
        <f>MIN('Florida_Keys FR'!F164,'Florida_Keys PR raw'!F248)</f>
        <v>155.34567775344038</v>
      </c>
      <c r="G104" s="1">
        <f>MIN('Florida_Keys FR'!G164,'Florida_Keys PR raw'!G248)</f>
        <v>158.107</v>
      </c>
      <c r="H104" s="14">
        <f t="shared" si="6"/>
        <v>0.74481596386231619</v>
      </c>
      <c r="I104" s="12">
        <v>744</v>
      </c>
      <c r="J104" s="172">
        <f t="shared" si="7"/>
        <v>0.98253510441308978</v>
      </c>
      <c r="K104" s="308">
        <v>2005</v>
      </c>
      <c r="L104" s="308">
        <v>7</v>
      </c>
      <c r="M104" s="2">
        <v>183.917</v>
      </c>
      <c r="N104" s="2">
        <v>188.828</v>
      </c>
      <c r="O104" s="9"/>
    </row>
    <row r="105" spans="1:15" x14ac:dyDescent="0.2">
      <c r="A105" s="308">
        <v>2005</v>
      </c>
      <c r="B105" s="308">
        <v>8</v>
      </c>
      <c r="C105" s="1">
        <f>MIN('Florida_Keys FR'!C165,'Florida_Keys PR raw'!C249)</f>
        <v>86941.28690723436</v>
      </c>
      <c r="D105" s="1">
        <f>MIN('Florida_Keys FR'!D165,'Florida_Keys PR raw'!D249)</f>
        <v>87613.899493194142</v>
      </c>
      <c r="E105" s="1">
        <f>MIN('Florida_Keys FR'!E165,'Florida_Keys PR raw'!E249)</f>
        <v>86941.28690723436</v>
      </c>
      <c r="F105" s="1">
        <f>MIN('Florida_Keys FR'!F165,'Florida_Keys PR raw'!F249)</f>
        <v>154.14164617601625</v>
      </c>
      <c r="G105" s="1">
        <f>MIN('Florida_Keys FR'!G165,'Florida_Keys PR raw'!G249)</f>
        <v>156.60984166036567</v>
      </c>
      <c r="H105" s="14">
        <f t="shared" si="6"/>
        <v>0.74616363304373223</v>
      </c>
      <c r="I105" s="12">
        <v>744</v>
      </c>
      <c r="J105" s="172">
        <f t="shared" si="7"/>
        <v>0.98423984432790557</v>
      </c>
      <c r="K105" s="308">
        <v>2005</v>
      </c>
      <c r="L105" s="308">
        <v>8</v>
      </c>
      <c r="M105" s="2">
        <v>187.67500000000001</v>
      </c>
      <c r="N105" s="2">
        <v>189.69</v>
      </c>
      <c r="O105" s="9"/>
    </row>
    <row r="106" spans="1:15" x14ac:dyDescent="0.2">
      <c r="A106" s="308">
        <v>2005</v>
      </c>
      <c r="B106" s="308">
        <v>9</v>
      </c>
      <c r="C106" s="1">
        <f>MIN('Florida_Keys FR'!C166,'Florida_Keys PR raw'!C250)</f>
        <v>74457.061736991658</v>
      </c>
      <c r="D106" s="1">
        <f>MIN('Florida_Keys FR'!D166,'Florida_Keys PR raw'!D250)</f>
        <v>86941.28690723436</v>
      </c>
      <c r="E106" s="1">
        <f>MIN('Florida_Keys FR'!E166,'Florida_Keys PR raw'!E250)</f>
        <v>74457.061736991658</v>
      </c>
      <c r="F106" s="1">
        <f>MIN('Florida_Keys FR'!F166,'Florida_Keys PR raw'!F250)</f>
        <v>143.08900724977352</v>
      </c>
      <c r="G106" s="1">
        <f>MIN('Florida_Keys FR'!G166,'Florida_Keys PR raw'!G250)</f>
        <v>147.79088667685781</v>
      </c>
      <c r="H106" s="14">
        <f t="shared" si="6"/>
        <v>0.69972234466616035</v>
      </c>
      <c r="I106" s="12">
        <v>720</v>
      </c>
      <c r="J106" s="172">
        <f t="shared" si="7"/>
        <v>0.96818559294955131</v>
      </c>
      <c r="K106" s="308">
        <v>2005</v>
      </c>
      <c r="L106" s="308">
        <v>9</v>
      </c>
      <c r="M106" s="2">
        <v>174.374</v>
      </c>
      <c r="N106" s="2">
        <v>182.21600000000001</v>
      </c>
      <c r="O106" s="9"/>
    </row>
    <row r="107" spans="1:15" x14ac:dyDescent="0.2">
      <c r="A107" s="308">
        <v>2005</v>
      </c>
      <c r="B107" s="308">
        <v>10</v>
      </c>
      <c r="C107" s="1">
        <f>MIN('Florida_Keys FR'!C167,'Florida_Keys PR raw'!C251)</f>
        <v>68767.101372877849</v>
      </c>
      <c r="D107" s="1">
        <f>MIN('Florida_Keys FR'!D167,'Florida_Keys PR raw'!D251)</f>
        <v>74457.061736991658</v>
      </c>
      <c r="E107" s="1">
        <f>MIN('Florida_Keys FR'!E167,'Florida_Keys PR raw'!E251)</f>
        <v>68767.101372877849</v>
      </c>
      <c r="F107" s="1">
        <f>MIN('Florida_Keys FR'!F167,'Florida_Keys PR raw'!F251)</f>
        <v>131.53563889669283</v>
      </c>
      <c r="G107" s="1">
        <f>MIN('Florida_Keys FR'!G167,'Florida_Keys PR raw'!G251)</f>
        <v>133.51070593251691</v>
      </c>
      <c r="H107" s="14">
        <f t="shared" si="6"/>
        <v>0.69229579043231593</v>
      </c>
      <c r="I107" s="12">
        <v>744</v>
      </c>
      <c r="J107" s="172">
        <f t="shared" si="7"/>
        <v>0.98520667670784112</v>
      </c>
      <c r="K107" s="308">
        <v>2005</v>
      </c>
      <c r="L107" s="308">
        <v>10</v>
      </c>
      <c r="M107" s="2">
        <v>169.85499999999999</v>
      </c>
      <c r="N107" s="2">
        <v>169.85499999999999</v>
      </c>
      <c r="O107" s="9"/>
    </row>
    <row r="108" spans="1:15" x14ac:dyDescent="0.2">
      <c r="A108" s="308">
        <v>2005</v>
      </c>
      <c r="B108" s="308">
        <v>11</v>
      </c>
      <c r="C108" s="1">
        <f>MIN('Florida_Keys FR'!C168,'Florida_Keys PR raw'!C252)</f>
        <v>56778.108981895173</v>
      </c>
      <c r="D108" s="1">
        <f>MIN('Florida_Keys FR'!D168,'Florida_Keys PR raw'!D252)</f>
        <v>68767.101372877849</v>
      </c>
      <c r="E108" s="1">
        <f>MIN('Florida_Keys FR'!E168,'Florida_Keys PR raw'!E252)</f>
        <v>56778.108981895173</v>
      </c>
      <c r="F108" s="1">
        <f>MIN('Florida_Keys FR'!F168,'Florida_Keys PR raw'!F252)</f>
        <v>116.8485500390903</v>
      </c>
      <c r="G108" s="1">
        <f>MIN('Florida_Keys FR'!G168,'Florida_Keys PR raw'!G252)</f>
        <v>119.25477048105552</v>
      </c>
      <c r="H108" s="14">
        <f t="shared" si="6"/>
        <v>0.66126063032089666</v>
      </c>
      <c r="I108" s="12">
        <v>720</v>
      </c>
      <c r="J108" s="172">
        <f t="shared" si="7"/>
        <v>0.97982285796820634</v>
      </c>
      <c r="K108" s="308">
        <v>2005</v>
      </c>
      <c r="L108" s="308">
        <v>11</v>
      </c>
      <c r="M108" s="2">
        <v>146.69</v>
      </c>
      <c r="N108" s="2">
        <v>153.66999999999999</v>
      </c>
      <c r="O108" s="9"/>
    </row>
    <row r="109" spans="1:15" x14ac:dyDescent="0.2">
      <c r="A109" s="308">
        <v>2005</v>
      </c>
      <c r="B109" s="308">
        <v>12</v>
      </c>
      <c r="C109" s="1">
        <f>MIN('Florida_Keys FR'!C169,'Florida_Keys PR raw'!C253)</f>
        <v>58432.410023970835</v>
      </c>
      <c r="D109" s="1">
        <f>MIN('Florida_Keys FR'!D169,'Florida_Keys PR raw'!D253)</f>
        <v>56778.108981895173</v>
      </c>
      <c r="E109" s="1">
        <f>MIN('Florida_Keys FR'!E169,'Florida_Keys PR raw'!E253)</f>
        <v>58432.410023970835</v>
      </c>
      <c r="F109" s="1">
        <f>MIN('Florida_Keys FR'!F169,'Florida_Keys PR raw'!F253)</f>
        <v>112.42407343320392</v>
      </c>
      <c r="G109" s="1">
        <f>MIN('Florida_Keys FR'!G169,'Florida_Keys PR raw'!G253)</f>
        <v>123.78874792287162</v>
      </c>
      <c r="H109" s="14">
        <f t="shared" si="6"/>
        <v>0.634453347609786</v>
      </c>
      <c r="I109" s="12">
        <v>744</v>
      </c>
      <c r="J109" s="172">
        <f t="shared" si="7"/>
        <v>0.90819299265593478</v>
      </c>
      <c r="K109" s="308">
        <v>2005</v>
      </c>
      <c r="L109" s="308">
        <v>12</v>
      </c>
      <c r="M109" s="2">
        <v>145.88399999999999</v>
      </c>
      <c r="N109" s="2">
        <v>145.88399999999999</v>
      </c>
      <c r="O109" s="9"/>
    </row>
    <row r="110" spans="1:15" x14ac:dyDescent="0.2">
      <c r="A110" s="308">
        <v>2006</v>
      </c>
      <c r="B110" s="308">
        <v>1</v>
      </c>
      <c r="C110" s="1">
        <f>MIN('Florida_Keys FR'!C170,'Florida_Keys PR raw'!C254)</f>
        <v>58448.499677009386</v>
      </c>
      <c r="D110" s="1">
        <f>MIN('Florida_Keys FR'!D170,'Florida_Keys PR raw'!D254)</f>
        <v>58432.410023970835</v>
      </c>
      <c r="E110" s="1">
        <f>MIN('Florida_Keys FR'!E170,'Florida_Keys PR raw'!E254)</f>
        <v>58448.499677009386</v>
      </c>
      <c r="F110" s="1">
        <f>MIN('Florida_Keys FR'!F170,'Florida_Keys PR raw'!F254)</f>
        <v>105.71069089037044</v>
      </c>
      <c r="G110" s="1">
        <f>MIN('Florida_Keys FR'!G170,'Florida_Keys PR raw'!G254)</f>
        <v>123.62861587913152</v>
      </c>
      <c r="H110" s="14">
        <f t="shared" si="6"/>
        <v>0.63545006012714489</v>
      </c>
      <c r="I110" s="12">
        <v>744</v>
      </c>
      <c r="J110" s="172">
        <f t="shared" si="7"/>
        <v>0.85506652435323738</v>
      </c>
      <c r="K110" s="308">
        <v>2006</v>
      </c>
      <c r="L110" s="308">
        <v>1</v>
      </c>
      <c r="M110" s="2">
        <v>99.625</v>
      </c>
      <c r="N110" s="2">
        <v>111.742</v>
      </c>
      <c r="O110" s="9"/>
    </row>
    <row r="111" spans="1:15" x14ac:dyDescent="0.2">
      <c r="A111" s="308">
        <v>2006</v>
      </c>
      <c r="B111" s="308">
        <v>2</v>
      </c>
      <c r="C111" s="1">
        <f>MIN('Florida_Keys FR'!C171,'Florida_Keys PR raw'!C255)</f>
        <v>55359.681144634043</v>
      </c>
      <c r="D111" s="1">
        <f>MIN('Florida_Keys FR'!D171,'Florida_Keys PR raw'!D255)</f>
        <v>58448.499677009386</v>
      </c>
      <c r="E111" s="1">
        <f>MIN('Florida_Keys FR'!E171,'Florida_Keys PR raw'!E255)</f>
        <v>55359.681144634043</v>
      </c>
      <c r="F111" s="1">
        <f>MIN('Florida_Keys FR'!F171,'Florida_Keys PR raw'!F255)</f>
        <v>116.13898745569097</v>
      </c>
      <c r="G111" s="1">
        <f>MIN('Florida_Keys FR'!G171,'Florida_Keys PR raw'!G255)</f>
        <v>122.25146298173749</v>
      </c>
      <c r="H111" s="14">
        <f t="shared" si="6"/>
        <v>0.6738608756453659</v>
      </c>
      <c r="I111" s="12">
        <v>672</v>
      </c>
      <c r="J111" s="172">
        <f t="shared" si="7"/>
        <v>0.95000079854292108</v>
      </c>
      <c r="K111" s="308">
        <v>2006</v>
      </c>
      <c r="L111" s="308">
        <v>2</v>
      </c>
      <c r="M111" s="2">
        <v>111.797</v>
      </c>
      <c r="N111" s="2">
        <v>111.797</v>
      </c>
      <c r="O111" s="9"/>
    </row>
    <row r="112" spans="1:15" x14ac:dyDescent="0.2">
      <c r="A112" s="308">
        <v>2006</v>
      </c>
      <c r="B112" s="308">
        <v>3</v>
      </c>
      <c r="C112" s="1">
        <f>MIN('Florida_Keys FR'!C172,'Florida_Keys PR raw'!C256)</f>
        <v>62338.083936235016</v>
      </c>
      <c r="D112" s="1">
        <f>MIN('Florida_Keys FR'!D172,'Florida_Keys PR raw'!D256)</f>
        <v>55359.681144634043</v>
      </c>
      <c r="E112" s="1">
        <f>MIN('Florida_Keys FR'!E172,'Florida_Keys PR raw'!E256)</f>
        <v>62338.083936235016</v>
      </c>
      <c r="F112" s="1">
        <f>MIN('Florida_Keys FR'!F172,'Florida_Keys PR raw'!F256)</f>
        <v>108.5429759014017</v>
      </c>
      <c r="G112" s="1">
        <f>MIN('Florida_Keys FR'!G172,'Florida_Keys PR raw'!G256)</f>
        <v>129.40203086116443</v>
      </c>
      <c r="H112" s="14">
        <f t="shared" si="6"/>
        <v>0.64749947638780325</v>
      </c>
      <c r="I112" s="12">
        <v>744</v>
      </c>
      <c r="J112" s="172">
        <f t="shared" si="7"/>
        <v>0.83880426898290006</v>
      </c>
      <c r="K112" s="308">
        <v>2006</v>
      </c>
      <c r="L112" s="308">
        <v>3</v>
      </c>
      <c r="M112" s="2">
        <v>113.562</v>
      </c>
      <c r="N112" s="2">
        <v>120.792</v>
      </c>
      <c r="O112" s="9"/>
    </row>
    <row r="113" spans="1:15" x14ac:dyDescent="0.2">
      <c r="A113" s="308">
        <v>2006</v>
      </c>
      <c r="B113" s="308">
        <v>4</v>
      </c>
      <c r="C113" s="1">
        <f>MIN('Florida_Keys FR'!C173,'Florida_Keys PR raw'!C257)</f>
        <v>65349.185870212168</v>
      </c>
      <c r="D113" s="1">
        <f>MIN('Florida_Keys FR'!D173,'Florida_Keys PR raw'!D257)</f>
        <v>62338.083936235016</v>
      </c>
      <c r="E113" s="1">
        <f>MIN('Florida_Keys FR'!E173,'Florida_Keys PR raw'!E257)</f>
        <v>65349.185870212168</v>
      </c>
      <c r="F113" s="1">
        <f>MIN('Florida_Keys FR'!F173,'Florida_Keys PR raw'!F257)</f>
        <v>129.63911560336615</v>
      </c>
      <c r="G113" s="1">
        <f>MIN('Florida_Keys FR'!G173,'Florida_Keys PR raw'!G257)</f>
        <v>134.4375741386072</v>
      </c>
      <c r="H113" s="14">
        <f t="shared" si="6"/>
        <v>0.67512939544338002</v>
      </c>
      <c r="I113" s="12">
        <v>720</v>
      </c>
      <c r="J113" s="172">
        <f t="shared" si="7"/>
        <v>0.96430716214580181</v>
      </c>
      <c r="K113" s="308">
        <v>2006</v>
      </c>
      <c r="L113" s="308">
        <v>4</v>
      </c>
      <c r="M113" s="2">
        <v>119.705</v>
      </c>
      <c r="N113" s="2">
        <v>123.401</v>
      </c>
      <c r="O113" s="9"/>
    </row>
    <row r="114" spans="1:15" x14ac:dyDescent="0.2">
      <c r="A114" s="308">
        <v>2006</v>
      </c>
      <c r="B114" s="308">
        <v>5</v>
      </c>
      <c r="C114" s="1">
        <f>MIN('Florida_Keys FR'!C174,'Florida_Keys PR raw'!C258)</f>
        <v>74742.442321813694</v>
      </c>
      <c r="D114" s="1">
        <f>MIN('Florida_Keys FR'!D174,'Florida_Keys PR raw'!D258)</f>
        <v>65349.185870212168</v>
      </c>
      <c r="E114" s="1">
        <f>MIN('Florida_Keys FR'!E174,'Florida_Keys PR raw'!E258)</f>
        <v>74742.442321813694</v>
      </c>
      <c r="F114" s="1">
        <f>MIN('Florida_Keys FR'!F174,'Florida_Keys PR raw'!F258)</f>
        <v>140.33663049735384</v>
      </c>
      <c r="G114" s="1">
        <f>MIN('Florida_Keys FR'!G174,'Florida_Keys PR raw'!G258)</f>
        <v>147.63922429720441</v>
      </c>
      <c r="H114" s="14">
        <f t="shared" si="6"/>
        <v>0.68044432240913555</v>
      </c>
      <c r="I114" s="12">
        <v>744</v>
      </c>
      <c r="J114" s="172">
        <f t="shared" si="7"/>
        <v>0.95053757675433104</v>
      </c>
      <c r="K114" s="308">
        <v>2006</v>
      </c>
      <c r="L114" s="308">
        <v>5</v>
      </c>
      <c r="M114" s="2">
        <v>116.18899999999999</v>
      </c>
      <c r="N114" s="2">
        <v>136.22900000000001</v>
      </c>
      <c r="O114" s="9"/>
    </row>
    <row r="115" spans="1:15" x14ac:dyDescent="0.2">
      <c r="A115" s="308">
        <v>2006</v>
      </c>
      <c r="B115" s="308">
        <v>6</v>
      </c>
      <c r="C115" s="1">
        <f>MIN('Florida_Keys FR'!C175,'Florida_Keys PR raw'!C259)</f>
        <v>81381.587743784403</v>
      </c>
      <c r="D115" s="1">
        <f>MIN('Florida_Keys FR'!D175,'Florida_Keys PR raw'!D259)</f>
        <v>74742.442321813694</v>
      </c>
      <c r="E115" s="1">
        <f>MIN('Florida_Keys FR'!E175,'Florida_Keys PR raw'!E259)</f>
        <v>81381.587743784403</v>
      </c>
      <c r="F115" s="1">
        <f>MIN('Florida_Keys FR'!F175,'Florida_Keys PR raw'!F259)</f>
        <v>140.87014631828592</v>
      </c>
      <c r="G115" s="1">
        <f>MIN('Florida_Keys FR'!G175,'Florida_Keys PR raw'!G259)</f>
        <v>150.7174678621906</v>
      </c>
      <c r="H115" s="14">
        <f t="shared" si="6"/>
        <v>0.74994613816646627</v>
      </c>
      <c r="I115" s="12">
        <v>720</v>
      </c>
      <c r="J115" s="172">
        <f t="shared" si="7"/>
        <v>0.93466370100572127</v>
      </c>
      <c r="K115" s="308">
        <v>2006</v>
      </c>
      <c r="L115" s="308">
        <v>6</v>
      </c>
      <c r="M115" s="2">
        <v>135.666</v>
      </c>
      <c r="N115" s="2">
        <v>136.059</v>
      </c>
      <c r="O115" s="9"/>
    </row>
    <row r="116" spans="1:15" x14ac:dyDescent="0.2">
      <c r="A116" s="308">
        <v>2006</v>
      </c>
      <c r="B116" s="308">
        <v>7</v>
      </c>
      <c r="C116" s="1">
        <f>MIN('Florida_Keys FR'!C176,'Florida_Keys PR raw'!C260)</f>
        <v>88718.606583785338</v>
      </c>
      <c r="D116" s="1">
        <f>MIN('Florida_Keys FR'!D176,'Florida_Keys PR raw'!D260)</f>
        <v>81381.587743784403</v>
      </c>
      <c r="E116" s="1">
        <f>MIN('Florida_Keys FR'!E176,'Florida_Keys PR raw'!E260)</f>
        <v>88718.606583785338</v>
      </c>
      <c r="F116" s="1">
        <f>MIN('Florida_Keys FR'!F176,'Florida_Keys PR raw'!F260)</f>
        <v>156.13760104759734</v>
      </c>
      <c r="G116" s="1">
        <f>MIN('Florida_Keys FR'!G176,'Florida_Keys PR raw'!G260)</f>
        <v>158.91300000000001</v>
      </c>
      <c r="H116" s="14">
        <f t="shared" si="6"/>
        <v>0.75038190051601006</v>
      </c>
      <c r="I116" s="12">
        <v>744</v>
      </c>
      <c r="J116" s="172">
        <f t="shared" si="7"/>
        <v>0.98253510441308978</v>
      </c>
      <c r="K116" s="308">
        <v>2006</v>
      </c>
      <c r="L116" s="308">
        <v>7</v>
      </c>
      <c r="M116" s="2">
        <v>138.48599999999999</v>
      </c>
      <c r="N116" s="2">
        <v>138.648</v>
      </c>
      <c r="O116" s="9"/>
    </row>
    <row r="117" spans="1:15" x14ac:dyDescent="0.2">
      <c r="A117" s="308">
        <v>2006</v>
      </c>
      <c r="B117" s="308">
        <v>8</v>
      </c>
      <c r="C117" s="1">
        <f>MIN('Florida_Keys FR'!C177,'Florida_Keys PR raw'!C261)</f>
        <v>88037.513152922766</v>
      </c>
      <c r="D117" s="1">
        <f>MIN('Florida_Keys FR'!D177,'Florida_Keys PR raw'!D261)</f>
        <v>88718.606583785338</v>
      </c>
      <c r="E117" s="1">
        <f>MIN('Florida_Keys FR'!E177,'Florida_Keys PR raw'!E261)</f>
        <v>88037.513152922766</v>
      </c>
      <c r="F117" s="1">
        <f>MIN('Florida_Keys FR'!F177,'Florida_Keys PR raw'!F261)</f>
        <v>154.92776857151392</v>
      </c>
      <c r="G117" s="1">
        <f>MIN('Florida_Keys FR'!G177,'Florida_Keys PR raw'!G261)</f>
        <v>157.40855185283354</v>
      </c>
      <c r="H117" s="14">
        <f t="shared" si="6"/>
        <v>0.75173800536307467</v>
      </c>
      <c r="I117" s="12">
        <v>744</v>
      </c>
      <c r="J117" s="172">
        <f t="shared" si="7"/>
        <v>0.98423984432790546</v>
      </c>
      <c r="K117" s="308">
        <v>2006</v>
      </c>
      <c r="L117" s="308">
        <v>8</v>
      </c>
      <c r="M117" s="2">
        <v>135.19200000000001</v>
      </c>
      <c r="N117" s="2">
        <v>139.405</v>
      </c>
      <c r="O117" s="9"/>
    </row>
    <row r="118" spans="1:15" x14ac:dyDescent="0.2">
      <c r="A118" s="308">
        <v>2006</v>
      </c>
      <c r="B118" s="308">
        <v>9</v>
      </c>
      <c r="C118" s="1">
        <f>MIN('Florida_Keys FR'!C178,'Florida_Keys PR raw'!C262)</f>
        <v>75395.87674832248</v>
      </c>
      <c r="D118" s="1">
        <f>MIN('Florida_Keys FR'!D178,'Florida_Keys PR raw'!D262)</f>
        <v>88037.513152922766</v>
      </c>
      <c r="E118" s="1">
        <f>MIN('Florida_Keys FR'!E178,'Florida_Keys PR raw'!E262)</f>
        <v>75395.87674832248</v>
      </c>
      <c r="F118" s="1">
        <f>MIN('Florida_Keys FR'!F178,'Florida_Keys PR raw'!F262)</f>
        <v>143.81876118674734</v>
      </c>
      <c r="G118" s="1">
        <f>MIN('Florida_Keys FR'!G178,'Florida_Keys PR raw'!G262)</f>
        <v>148.54462019890977</v>
      </c>
      <c r="H118" s="14">
        <f t="shared" si="6"/>
        <v>0.70494976757529026</v>
      </c>
      <c r="I118" s="12">
        <v>720</v>
      </c>
      <c r="J118" s="172">
        <f t="shared" si="7"/>
        <v>0.9681855929495512</v>
      </c>
      <c r="K118" s="308">
        <v>2006</v>
      </c>
      <c r="L118" s="308">
        <v>9</v>
      </c>
      <c r="M118" s="2">
        <v>120.321</v>
      </c>
      <c r="N118" s="2">
        <v>127.795</v>
      </c>
      <c r="O118" s="9"/>
    </row>
    <row r="119" spans="1:15" x14ac:dyDescent="0.2">
      <c r="A119" s="308">
        <v>2006</v>
      </c>
      <c r="B119" s="308">
        <v>10</v>
      </c>
      <c r="C119" s="1">
        <f>MIN('Florida_Keys FR'!C179,'Florida_Keys PR raw'!C263)</f>
        <v>69634.172749970516</v>
      </c>
      <c r="D119" s="1">
        <f>MIN('Florida_Keys FR'!D179,'Florida_Keys PR raw'!D263)</f>
        <v>75395.87674832248</v>
      </c>
      <c r="E119" s="1">
        <f>MIN('Florida_Keys FR'!E179,'Florida_Keys PR raw'!E263)</f>
        <v>69634.172749970516</v>
      </c>
      <c r="F119" s="1">
        <f>MIN('Florida_Keys FR'!F179,'Florida_Keys PR raw'!F263)</f>
        <v>132.20647065506597</v>
      </c>
      <c r="G119" s="1">
        <f>MIN('Florida_Keys FR'!G179,'Florida_Keys PR raw'!G263)</f>
        <v>134.19161053277276</v>
      </c>
      <c r="H119" s="14">
        <f t="shared" si="6"/>
        <v>0.69746773170643195</v>
      </c>
      <c r="I119" s="12">
        <v>744</v>
      </c>
      <c r="J119" s="172">
        <f t="shared" si="7"/>
        <v>0.98520667670784112</v>
      </c>
      <c r="K119" s="308">
        <v>2006</v>
      </c>
      <c r="L119" s="308">
        <v>10</v>
      </c>
      <c r="M119" s="2">
        <v>114.12</v>
      </c>
      <c r="N119" s="2">
        <v>120.005</v>
      </c>
      <c r="O119" s="9"/>
    </row>
    <row r="120" spans="1:15" x14ac:dyDescent="0.2">
      <c r="A120" s="308">
        <v>2006</v>
      </c>
      <c r="B120" s="308">
        <v>11</v>
      </c>
      <c r="C120" s="1">
        <f>MIN('Florida_Keys FR'!C180,'Florida_Keys PR raw'!C264)</f>
        <v>57494.013421093558</v>
      </c>
      <c r="D120" s="1">
        <f>MIN('Florida_Keys FR'!D180,'Florida_Keys PR raw'!D264)</f>
        <v>69634.172749970516</v>
      </c>
      <c r="E120" s="1">
        <f>MIN('Florida_Keys FR'!E180,'Florida_Keys PR raw'!E264)</f>
        <v>57494.013421093558</v>
      </c>
      <c r="F120" s="1">
        <f>MIN('Florida_Keys FR'!F180,'Florida_Keys PR raw'!F264)</f>
        <v>117.44447764428965</v>
      </c>
      <c r="G120" s="1">
        <f>MIN('Florida_Keys FR'!G180,'Florida_Keys PR raw'!G264)</f>
        <v>119.8629698105089</v>
      </c>
      <c r="H120" s="14">
        <f t="shared" si="6"/>
        <v>0.66620071690551808</v>
      </c>
      <c r="I120" s="12">
        <v>720</v>
      </c>
      <c r="J120" s="172">
        <f t="shared" si="7"/>
        <v>0.97982285796820623</v>
      </c>
      <c r="K120" s="308">
        <v>2006</v>
      </c>
      <c r="L120" s="308">
        <v>11</v>
      </c>
      <c r="M120" s="2">
        <v>99.224000000000004</v>
      </c>
      <c r="N120" s="2">
        <v>107.76</v>
      </c>
      <c r="O120" s="9"/>
    </row>
    <row r="121" spans="1:15" x14ac:dyDescent="0.2">
      <c r="A121" s="308">
        <v>2006</v>
      </c>
      <c r="B121" s="308">
        <v>12</v>
      </c>
      <c r="C121" s="1">
        <f>MIN('Florida_Keys FR'!C181,'Florida_Keys PR raw'!C265)</f>
        <v>59169.173232174195</v>
      </c>
      <c r="D121" s="1">
        <f>MIN('Florida_Keys FR'!D181,'Florida_Keys PR raw'!D265)</f>
        <v>57494.013421093558</v>
      </c>
      <c r="E121" s="1">
        <f>MIN('Florida_Keys FR'!E181,'Florida_Keys PR raw'!E265)</f>
        <v>59169.173232174195</v>
      </c>
      <c r="F121" s="1">
        <f>MIN('Florida_Keys FR'!F181,'Florida_Keys PR raw'!F265)</f>
        <v>112.99743620771325</v>
      </c>
      <c r="G121" s="1">
        <f>MIN('Florida_Keys FR'!G181,'Florida_Keys PR raw'!G265)</f>
        <v>124.42007053727826</v>
      </c>
      <c r="H121" s="14">
        <f t="shared" si="6"/>
        <v>0.6391931647520438</v>
      </c>
      <c r="I121" s="12">
        <v>744</v>
      </c>
      <c r="J121" s="172">
        <f t="shared" si="7"/>
        <v>0.90819299265593478</v>
      </c>
      <c r="K121" s="308">
        <v>2006</v>
      </c>
      <c r="L121" s="308">
        <v>12</v>
      </c>
      <c r="M121" s="2">
        <v>97.141999999999996</v>
      </c>
      <c r="N121" s="2">
        <v>107.29300000000001</v>
      </c>
      <c r="O121" s="9"/>
    </row>
    <row r="122" spans="1:15" x14ac:dyDescent="0.2">
      <c r="A122" s="308">
        <v>2007</v>
      </c>
      <c r="B122" s="308">
        <v>1</v>
      </c>
      <c r="C122" s="1">
        <f>MIN('Florida_Keys FR'!C182,'Florida_Keys PR raw'!C266)</f>
        <v>59185.465756605307</v>
      </c>
      <c r="D122" s="1">
        <f>MIN('Florida_Keys FR'!D182,'Florida_Keys PR raw'!D266)</f>
        <v>59169.173232174195</v>
      </c>
      <c r="E122" s="1">
        <f>MIN('Florida_Keys FR'!E182,'Florida_Keys PR raw'!E266)</f>
        <v>59185.465756605307</v>
      </c>
      <c r="F122" s="1">
        <f>MIN('Florida_Keys FR'!F182,'Florida_Keys PR raw'!F266)</f>
        <v>106.24981541391132</v>
      </c>
      <c r="G122" s="1">
        <f>MIN('Florida_Keys FR'!G182,'Florida_Keys PR raw'!G266)</f>
        <v>124.25912182011508</v>
      </c>
      <c r="H122" s="14">
        <f t="shared" si="6"/>
        <v>0.64019732341984648</v>
      </c>
      <c r="I122" s="12">
        <v>744</v>
      </c>
      <c r="J122" s="172">
        <f t="shared" si="7"/>
        <v>0.85506652435323738</v>
      </c>
      <c r="K122" s="308">
        <v>2007</v>
      </c>
      <c r="L122" s="308">
        <v>1</v>
      </c>
      <c r="M122" s="2">
        <v>149.54300000000001</v>
      </c>
      <c r="N122" s="2">
        <v>161.49</v>
      </c>
      <c r="O122" s="9"/>
    </row>
    <row r="123" spans="1:15" x14ac:dyDescent="0.2">
      <c r="A123" s="308">
        <v>2007</v>
      </c>
      <c r="B123" s="308">
        <v>2</v>
      </c>
      <c r="C123" s="1">
        <f>MIN('Florida_Keys FR'!C183,'Florida_Keys PR raw'!C267)</f>
        <v>56057.700895462454</v>
      </c>
      <c r="D123" s="1">
        <f>MIN('Florida_Keys FR'!D183,'Florida_Keys PR raw'!D267)</f>
        <v>59185.465756605307</v>
      </c>
      <c r="E123" s="1">
        <f>MIN('Florida_Keys FR'!E183,'Florida_Keys PR raw'!E267)</f>
        <v>56057.700895462454</v>
      </c>
      <c r="F123" s="1">
        <f>MIN('Florida_Keys FR'!F183,'Florida_Keys PR raw'!F267)</f>
        <v>116.731296291715</v>
      </c>
      <c r="G123" s="1">
        <f>MIN('Florida_Keys FR'!G183,'Florida_Keys PR raw'!G267)</f>
        <v>122.87494544294435</v>
      </c>
      <c r="H123" s="14">
        <f t="shared" si="6"/>
        <v>0.67889509501218581</v>
      </c>
      <c r="I123" s="12">
        <v>672</v>
      </c>
      <c r="J123" s="172">
        <f t="shared" si="7"/>
        <v>0.95000079854292108</v>
      </c>
      <c r="K123" s="308">
        <v>2007</v>
      </c>
      <c r="L123" s="308">
        <v>2</v>
      </c>
      <c r="M123" s="2">
        <v>147.51300000000001</v>
      </c>
      <c r="N123" s="2">
        <v>151.983</v>
      </c>
      <c r="O123" s="9"/>
    </row>
    <row r="124" spans="1:15" x14ac:dyDescent="0.2">
      <c r="A124" s="308">
        <v>2007</v>
      </c>
      <c r="B124" s="308">
        <v>3</v>
      </c>
      <c r="C124" s="1">
        <f>MIN('Florida_Keys FR'!C184,'Florida_Keys PR raw'!C268)</f>
        <v>63124.093048220471</v>
      </c>
      <c r="D124" s="1">
        <f>MIN('Florida_Keys FR'!D184,'Florida_Keys PR raw'!D268)</f>
        <v>56057.700895462454</v>
      </c>
      <c r="E124" s="1">
        <f>MIN('Florida_Keys FR'!E184,'Florida_Keys PR raw'!E268)</f>
        <v>63124.093048220471</v>
      </c>
      <c r="F124" s="1">
        <f>MIN('Florida_Keys FR'!F184,'Florida_Keys PR raw'!F268)</f>
        <v>109.09654507849883</v>
      </c>
      <c r="G124" s="1">
        <f>MIN('Florida_Keys FR'!G184,'Florida_Keys PR raw'!G268)</f>
        <v>130.06198121855635</v>
      </c>
      <c r="H124" s="14">
        <f t="shared" si="6"/>
        <v>0.65233675737835717</v>
      </c>
      <c r="I124" s="12">
        <v>744</v>
      </c>
      <c r="J124" s="172">
        <f t="shared" si="7"/>
        <v>0.83880426898290006</v>
      </c>
      <c r="K124" s="308">
        <v>2007</v>
      </c>
      <c r="L124" s="308">
        <v>3</v>
      </c>
      <c r="M124" s="2">
        <v>162.71</v>
      </c>
      <c r="N124" s="2">
        <v>163.32300000000001</v>
      </c>
      <c r="O124" s="9"/>
    </row>
    <row r="125" spans="1:15" x14ac:dyDescent="0.2">
      <c r="A125" s="308">
        <v>2007</v>
      </c>
      <c r="B125" s="308">
        <v>4</v>
      </c>
      <c r="C125" s="1">
        <f>MIN('Florida_Keys FR'!C185,'Florida_Keys PR raw'!C269)</f>
        <v>66173.161397072414</v>
      </c>
      <c r="D125" s="1">
        <f>MIN('Florida_Keys FR'!D185,'Florida_Keys PR raw'!D269)</f>
        <v>63124.093048220471</v>
      </c>
      <c r="E125" s="1">
        <f>MIN('Florida_Keys FR'!E185,'Florida_Keys PR raw'!E269)</f>
        <v>66173.161397072414</v>
      </c>
      <c r="F125" s="1">
        <f>MIN('Florida_Keys FR'!F185,'Florida_Keys PR raw'!F269)</f>
        <v>130.30027509294331</v>
      </c>
      <c r="G125" s="1">
        <f>MIN('Florida_Keys FR'!G185,'Florida_Keys PR raw'!G269)</f>
        <v>135.12320576671408</v>
      </c>
      <c r="H125" s="14">
        <f t="shared" si="6"/>
        <v>0.68017309155408756</v>
      </c>
      <c r="I125" s="12">
        <v>720</v>
      </c>
      <c r="J125" s="172">
        <f t="shared" si="7"/>
        <v>0.96430716214580192</v>
      </c>
      <c r="K125" s="308">
        <v>2007</v>
      </c>
      <c r="L125" s="308">
        <v>4</v>
      </c>
      <c r="M125" s="2">
        <v>150.102</v>
      </c>
      <c r="N125" s="2">
        <v>163.905</v>
      </c>
      <c r="O125" s="9"/>
    </row>
    <row r="126" spans="1:15" x14ac:dyDescent="0.2">
      <c r="A126" s="308">
        <v>2007</v>
      </c>
      <c r="B126" s="308">
        <v>5</v>
      </c>
      <c r="C126" s="1">
        <f>MIN('Florida_Keys FR'!C186,'Florida_Keys PR raw'!C270)</f>
        <v>75684.855642972005</v>
      </c>
      <c r="D126" s="1">
        <f>MIN('Florida_Keys FR'!D186,'Florida_Keys PR raw'!D270)</f>
        <v>66173.161397072414</v>
      </c>
      <c r="E126" s="1">
        <f>MIN('Florida_Keys FR'!E186,'Florida_Keys PR raw'!E270)</f>
        <v>75684.855642972005</v>
      </c>
      <c r="F126" s="1">
        <f>MIN('Florida_Keys FR'!F186,'Florida_Keys PR raw'!F270)</f>
        <v>141.05234731289036</v>
      </c>
      <c r="G126" s="1">
        <f>MIN('Florida_Keys FR'!G186,'Florida_Keys PR raw'!G270)</f>
        <v>148.39218434112016</v>
      </c>
      <c r="H126" s="14">
        <f t="shared" si="6"/>
        <v>0.68552772479933066</v>
      </c>
      <c r="I126" s="12">
        <v>744</v>
      </c>
      <c r="J126" s="172">
        <f t="shared" si="7"/>
        <v>0.95053757675433115</v>
      </c>
      <c r="K126" s="308">
        <v>2007</v>
      </c>
      <c r="L126" s="308">
        <v>5</v>
      </c>
      <c r="M126" s="2">
        <v>167.208</v>
      </c>
      <c r="N126" s="2">
        <v>168.048</v>
      </c>
      <c r="O126" s="9"/>
    </row>
    <row r="127" spans="1:15" x14ac:dyDescent="0.2">
      <c r="A127" s="308">
        <v>2007</v>
      </c>
      <c r="B127" s="308">
        <v>6</v>
      </c>
      <c r="C127" s="1">
        <f>MIN('Florida_Keys FR'!C187,'Florida_Keys PR raw'!C271)</f>
        <v>82407.71279408093</v>
      </c>
      <c r="D127" s="1">
        <f>MIN('Florida_Keys FR'!D187,'Florida_Keys PR raw'!D271)</f>
        <v>75684.855642972005</v>
      </c>
      <c r="E127" s="1">
        <f>MIN('Florida_Keys FR'!E187,'Florida_Keys PR raw'!E271)</f>
        <v>82407.71279408093</v>
      </c>
      <c r="F127" s="1">
        <f>MIN('Florida_Keys FR'!F187,'Florida_Keys PR raw'!F271)</f>
        <v>141.58858406450912</v>
      </c>
      <c r="G127" s="1">
        <f>MIN('Florida_Keys FR'!G187,'Florida_Keys PR raw'!G271)</f>
        <v>151.48612694828773</v>
      </c>
      <c r="H127" s="14">
        <f t="shared" si="6"/>
        <v>0.7555487684856903</v>
      </c>
      <c r="I127" s="12">
        <v>720</v>
      </c>
      <c r="J127" s="172">
        <f t="shared" si="7"/>
        <v>0.93466370100572116</v>
      </c>
      <c r="K127" s="308">
        <v>2007</v>
      </c>
      <c r="L127" s="308">
        <v>6</v>
      </c>
      <c r="M127" s="2">
        <v>173.654</v>
      </c>
      <c r="N127" s="2">
        <v>178.86699999999999</v>
      </c>
      <c r="O127" s="9"/>
    </row>
    <row r="128" spans="1:15" x14ac:dyDescent="0.2">
      <c r="A128" s="308">
        <v>2007</v>
      </c>
      <c r="B128" s="308">
        <v>7</v>
      </c>
      <c r="C128" s="1">
        <f>MIN('Florida_Keys FR'!C188,'Florida_Keys PR raw'!C272)</f>
        <v>89837.24271717752</v>
      </c>
      <c r="D128" s="1">
        <f>MIN('Florida_Keys FR'!D188,'Florida_Keys PR raw'!D272)</f>
        <v>82407.71279408093</v>
      </c>
      <c r="E128" s="1">
        <f>MIN('Florida_Keys FR'!E188,'Florida_Keys PR raw'!E272)</f>
        <v>89837.24271717752</v>
      </c>
      <c r="F128" s="1">
        <f>MIN('Florida_Keys FR'!F188,'Florida_Keys PR raw'!F272)</f>
        <v>156.93345448217195</v>
      </c>
      <c r="G128" s="1">
        <f>MIN('Florida_Keys FR'!G188,'Florida_Keys PR raw'!G272)</f>
        <v>159.72300000000001</v>
      </c>
      <c r="H128" s="14">
        <f t="shared" si="6"/>
        <v>0.75598994601118163</v>
      </c>
      <c r="I128" s="12">
        <v>744</v>
      </c>
      <c r="J128" s="172">
        <f t="shared" si="7"/>
        <v>0.98253510441308978</v>
      </c>
      <c r="K128" s="308">
        <v>2007</v>
      </c>
      <c r="L128" s="308">
        <v>7</v>
      </c>
      <c r="M128" s="2">
        <v>180.774</v>
      </c>
      <c r="N128" s="2">
        <v>186.089</v>
      </c>
      <c r="O128" s="9"/>
    </row>
    <row r="129" spans="1:15" x14ac:dyDescent="0.2">
      <c r="A129" s="308">
        <v>2007</v>
      </c>
      <c r="B129" s="308">
        <v>8</v>
      </c>
      <c r="C129" s="1">
        <f>MIN('Florida_Keys FR'!C189,'Florida_Keys PR raw'!C273)</f>
        <v>89147.561508042549</v>
      </c>
      <c r="D129" s="1">
        <f>MIN('Florida_Keys FR'!D189,'Florida_Keys PR raw'!D273)</f>
        <v>89837.24271717752</v>
      </c>
      <c r="E129" s="1">
        <f>MIN('Florida_Keys FR'!E189,'Florida_Keys PR raw'!E273)</f>
        <v>89147.561508042549</v>
      </c>
      <c r="F129" s="1">
        <f>MIN('Florida_Keys FR'!F189,'Florida_Keys PR raw'!F273)</f>
        <v>155.71790019122864</v>
      </c>
      <c r="G129" s="1">
        <f>MIN('Florida_Keys FR'!G189,'Florida_Keys PR raw'!G273)</f>
        <v>158.21133546728296</v>
      </c>
      <c r="H129" s="14">
        <f t="shared" si="6"/>
        <v>0.75735402220297365</v>
      </c>
      <c r="I129" s="12">
        <v>744</v>
      </c>
      <c r="J129" s="172">
        <f t="shared" si="7"/>
        <v>0.98423984432790557</v>
      </c>
      <c r="K129" s="308">
        <v>2007</v>
      </c>
      <c r="L129" s="308">
        <v>8</v>
      </c>
      <c r="M129" s="2">
        <v>186.059</v>
      </c>
      <c r="N129" s="2">
        <v>187.43899999999999</v>
      </c>
      <c r="O129" s="9"/>
    </row>
    <row r="130" spans="1:15" x14ac:dyDescent="0.2">
      <c r="A130" s="308">
        <v>2007</v>
      </c>
      <c r="B130" s="308">
        <v>9</v>
      </c>
      <c r="C130" s="1">
        <f>MIN('Florida_Keys FR'!C190,'Florida_Keys PR raw'!C274)</f>
        <v>76346.529100597734</v>
      </c>
      <c r="D130" s="1">
        <f>MIN('Florida_Keys FR'!D190,'Florida_Keys PR raw'!D274)</f>
        <v>89147.561508042549</v>
      </c>
      <c r="E130" s="1">
        <f>MIN('Florida_Keys FR'!E190,'Florida_Keys PR raw'!E274)</f>
        <v>76346.529100597734</v>
      </c>
      <c r="F130" s="1">
        <f>MIN('Florida_Keys FR'!F190,'Florida_Keys PR raw'!F274)</f>
        <v>144.55223686879978</v>
      </c>
      <c r="G130" s="1">
        <f>MIN('Florida_Keys FR'!G190,'Florida_Keys PR raw'!G274)</f>
        <v>149.30219776192425</v>
      </c>
      <c r="H130" s="14">
        <f t="shared" si="6"/>
        <v>0.71021624304645314</v>
      </c>
      <c r="I130" s="12">
        <v>720</v>
      </c>
      <c r="J130" s="172">
        <f t="shared" si="7"/>
        <v>0.9681855929495512</v>
      </c>
      <c r="K130" s="308">
        <v>2007</v>
      </c>
      <c r="L130" s="308">
        <v>9</v>
      </c>
      <c r="M130" s="2">
        <v>168.774</v>
      </c>
      <c r="N130" s="2">
        <v>185.209</v>
      </c>
      <c r="O130" s="9"/>
    </row>
    <row r="131" spans="1:15" x14ac:dyDescent="0.2">
      <c r="A131" s="308">
        <v>2007</v>
      </c>
      <c r="B131" s="308">
        <v>10</v>
      </c>
      <c r="C131" s="1">
        <f>MIN('Florida_Keys FR'!C191,'Florida_Keys PR raw'!C275)</f>
        <v>70512.176866090464</v>
      </c>
      <c r="D131" s="1">
        <f>MIN('Florida_Keys FR'!D191,'Florida_Keys PR raw'!D275)</f>
        <v>76346.529100597734</v>
      </c>
      <c r="E131" s="1">
        <f>MIN('Florida_Keys FR'!E191,'Florida_Keys PR raw'!E275)</f>
        <v>70512.176866090464</v>
      </c>
      <c r="F131" s="1">
        <f>MIN('Florida_Keys FR'!F191,'Florida_Keys PR raw'!F275)</f>
        <v>132.88072365540683</v>
      </c>
      <c r="G131" s="1">
        <f>MIN('Florida_Keys FR'!G191,'Florida_Keys PR raw'!G275)</f>
        <v>134.8759877464899</v>
      </c>
      <c r="H131" s="14">
        <f t="shared" si="6"/>
        <v>0.70267831105536005</v>
      </c>
      <c r="I131" s="12">
        <v>744</v>
      </c>
      <c r="J131" s="172">
        <f t="shared" si="7"/>
        <v>0.98520667670784123</v>
      </c>
      <c r="K131" s="308">
        <v>2007</v>
      </c>
      <c r="L131" s="308">
        <v>10</v>
      </c>
      <c r="M131" s="2">
        <v>149.14500000000001</v>
      </c>
      <c r="N131" s="2">
        <v>170.68199999999999</v>
      </c>
      <c r="O131" s="9"/>
    </row>
    <row r="132" spans="1:15" x14ac:dyDescent="0.2">
      <c r="A132" s="308">
        <v>2007</v>
      </c>
      <c r="B132" s="308">
        <v>11</v>
      </c>
      <c r="C132" s="1">
        <f>MIN('Florida_Keys FR'!C192,'Florida_Keys PR raw'!C276)</f>
        <v>58218.944563985577</v>
      </c>
      <c r="D132" s="1">
        <f>MIN('Florida_Keys FR'!D192,'Florida_Keys PR raw'!D276)</f>
        <v>70512.176866090464</v>
      </c>
      <c r="E132" s="1">
        <f>MIN('Florida_Keys FR'!E192,'Florida_Keys PR raw'!E276)</f>
        <v>58218.944563985577</v>
      </c>
      <c r="F132" s="1">
        <f>MIN('Florida_Keys FR'!F192,'Florida_Keys PR raw'!F276)</f>
        <v>118.04344448027553</v>
      </c>
      <c r="G132" s="1">
        <f>MIN('Florida_Keys FR'!G192,'Florida_Keys PR raw'!G276)</f>
        <v>120.4742709565425</v>
      </c>
      <c r="H132" s="14">
        <f t="shared" si="6"/>
        <v>0.67117770944574096</v>
      </c>
      <c r="I132" s="12">
        <v>720</v>
      </c>
      <c r="J132" s="172">
        <f t="shared" si="7"/>
        <v>0.97982285796820612</v>
      </c>
      <c r="K132" s="308">
        <v>2007</v>
      </c>
      <c r="L132" s="308">
        <v>11</v>
      </c>
      <c r="M132" s="2">
        <v>148.79499999999999</v>
      </c>
      <c r="N132" s="2">
        <v>151.20599999999999</v>
      </c>
      <c r="O132" s="9"/>
    </row>
    <row r="133" spans="1:15" x14ac:dyDescent="0.2">
      <c r="A133" s="308">
        <v>2007</v>
      </c>
      <c r="B133" s="308">
        <v>12</v>
      </c>
      <c r="C133" s="1">
        <f>MIN('Florida_Keys FR'!C193,'Florida_Keys PR raw'!C277)</f>
        <v>59915.2261483451</v>
      </c>
      <c r="D133" s="1">
        <f>MIN('Florida_Keys FR'!D193,'Florida_Keys PR raw'!D277)</f>
        <v>58218.944563985577</v>
      </c>
      <c r="E133" s="1">
        <f>MIN('Florida_Keys FR'!E193,'Florida_Keys PR raw'!E277)</f>
        <v>59915.2261483451</v>
      </c>
      <c r="F133" s="1">
        <f>MIN('Florida_Keys FR'!F193,'Florida_Keys PR raw'!F277)</f>
        <v>113.57372313237259</v>
      </c>
      <c r="G133" s="1">
        <f>MIN('Florida_Keys FR'!G193,'Florida_Keys PR raw'!G277)</f>
        <v>125.05461289701839</v>
      </c>
      <c r="H133" s="14">
        <f t="shared" si="6"/>
        <v>0.64396839169492259</v>
      </c>
      <c r="I133" s="12">
        <v>744</v>
      </c>
      <c r="J133" s="172">
        <f t="shared" si="7"/>
        <v>0.90819299265593478</v>
      </c>
      <c r="K133" s="308">
        <v>2007</v>
      </c>
      <c r="L133" s="308">
        <v>12</v>
      </c>
      <c r="M133" s="2">
        <v>142.76300000000001</v>
      </c>
      <c r="N133" s="2">
        <v>158.45699999999999</v>
      </c>
      <c r="O133" s="9"/>
    </row>
    <row r="134" spans="1:15" x14ac:dyDescent="0.2">
      <c r="A134" s="308">
        <v>2008</v>
      </c>
      <c r="B134" s="308">
        <v>1</v>
      </c>
      <c r="C134" s="1">
        <f>MIN('Florida_Keys FR'!C194,'Florida_Keys PR raw'!C278)</f>
        <v>59931.724102135777</v>
      </c>
      <c r="D134" s="1">
        <f>MIN('Florida_Keys FR'!D194,'Florida_Keys PR raw'!D278)</f>
        <v>59915.2261483451</v>
      </c>
      <c r="E134" s="1">
        <f>MIN('Florida_Keys FR'!E194,'Florida_Keys PR raw'!E278)</f>
        <v>59931.724102135777</v>
      </c>
      <c r="F134" s="1">
        <f>MIN('Florida_Keys FR'!F194,'Florida_Keys PR raw'!F278)</f>
        <v>106.79168947252228</v>
      </c>
      <c r="G134" s="1">
        <f>MIN('Florida_Keys FR'!G194,'Florida_Keys PR raw'!G278)</f>
        <v>124.89284334139768</v>
      </c>
      <c r="H134" s="14">
        <f t="shared" si="6"/>
        <v>0.64498005214120124</v>
      </c>
      <c r="I134" s="12">
        <v>744</v>
      </c>
      <c r="J134" s="172">
        <f t="shared" si="7"/>
        <v>0.85506652435323738</v>
      </c>
      <c r="K134" s="308">
        <v>2008</v>
      </c>
      <c r="L134" s="308">
        <v>1</v>
      </c>
      <c r="O134" s="9"/>
    </row>
    <row r="135" spans="1:15" x14ac:dyDescent="0.2">
      <c r="A135" s="308">
        <v>2008</v>
      </c>
      <c r="B135" s="308">
        <v>2</v>
      </c>
      <c r="C135" s="1">
        <f>MIN('Florida_Keys FR'!C195,'Florida_Keys PR raw'!C279)</f>
        <v>56764.521845330899</v>
      </c>
      <c r="D135" s="1">
        <f>MIN('Florida_Keys FR'!D195,'Florida_Keys PR raw'!D279)</f>
        <v>59931.724102135777</v>
      </c>
      <c r="E135" s="1">
        <f>MIN('Florida_Keys FR'!E195,'Florida_Keys PR raw'!E279)</f>
        <v>56764.521845330899</v>
      </c>
      <c r="F135" s="1">
        <f>MIN('Florida_Keys FR'!F195,'Florida_Keys PR raw'!F279)</f>
        <v>117.32662590280275</v>
      </c>
      <c r="G135" s="1">
        <f>MIN('Florida_Keys FR'!G195,'Florida_Keys PR raw'!G279)</f>
        <v>123.50160766470337</v>
      </c>
      <c r="H135" s="14">
        <f t="shared" si="6"/>
        <v>0.6603818572432345</v>
      </c>
      <c r="I135" s="12">
        <v>696</v>
      </c>
      <c r="J135" s="172">
        <f t="shared" si="7"/>
        <v>0.95000079854292108</v>
      </c>
      <c r="K135" s="308">
        <v>2008</v>
      </c>
      <c r="L135" s="308">
        <v>2</v>
      </c>
      <c r="O135" s="9"/>
    </row>
    <row r="136" spans="1:15" x14ac:dyDescent="0.2">
      <c r="A136" s="308">
        <v>2008</v>
      </c>
      <c r="B136" s="308">
        <v>3</v>
      </c>
      <c r="C136" s="1">
        <f>MIN('Florida_Keys FR'!C196,'Florida_Keys PR raw'!C280)</f>
        <v>63920.012800461664</v>
      </c>
      <c r="D136" s="1">
        <f>MIN('Florida_Keys FR'!D196,'Florida_Keys PR raw'!D280)</f>
        <v>56764.521845330899</v>
      </c>
      <c r="E136" s="1">
        <f>MIN('Florida_Keys FR'!E196,'Florida_Keys PR raw'!E280)</f>
        <v>63920.012800461664</v>
      </c>
      <c r="F136" s="1">
        <f>MIN('Florida_Keys FR'!F196,'Florida_Keys PR raw'!F280)</f>
        <v>109.65293745839921</v>
      </c>
      <c r="G136" s="1">
        <f>MIN('Florida_Keys FR'!G196,'Florida_Keys PR raw'!G280)</f>
        <v>130.72529732277101</v>
      </c>
      <c r="H136" s="14">
        <f t="shared" si="6"/>
        <v>0.65721017629370426</v>
      </c>
      <c r="I136" s="12">
        <v>744</v>
      </c>
      <c r="J136" s="172">
        <f t="shared" si="7"/>
        <v>0.83880426898290006</v>
      </c>
      <c r="K136" s="308">
        <v>2008</v>
      </c>
      <c r="L136" s="308">
        <v>3</v>
      </c>
      <c r="O136" s="9"/>
    </row>
    <row r="137" spans="1:15" x14ac:dyDescent="0.2">
      <c r="A137" s="308">
        <v>2008</v>
      </c>
      <c r="B137" s="308">
        <v>4</v>
      </c>
      <c r="C137" s="1">
        <f>MIN('Florida_Keys FR'!C197,'Florida_Keys PR raw'!C281)</f>
        <v>67007.526275533979</v>
      </c>
      <c r="D137" s="1">
        <f>MIN('Florida_Keys FR'!D197,'Florida_Keys PR raw'!D281)</f>
        <v>63920.012800461664</v>
      </c>
      <c r="E137" s="1">
        <f>MIN('Florida_Keys FR'!E197,'Florida_Keys PR raw'!E281)</f>
        <v>67007.526275533979</v>
      </c>
      <c r="F137" s="1">
        <f>MIN('Florida_Keys FR'!F197,'Florida_Keys PR raw'!F281)</f>
        <v>130.96480649591732</v>
      </c>
      <c r="G137" s="1">
        <f>MIN('Florida_Keys FR'!G197,'Florida_Keys PR raw'!G281)</f>
        <v>135.81233411612433</v>
      </c>
      <c r="H137" s="14">
        <f t="shared" si="6"/>
        <v>0.68525446765714737</v>
      </c>
      <c r="I137" s="12">
        <v>720</v>
      </c>
      <c r="J137" s="172">
        <f t="shared" si="7"/>
        <v>0.96430716214580181</v>
      </c>
      <c r="K137" s="308">
        <v>2008</v>
      </c>
      <c r="L137" s="308">
        <v>4</v>
      </c>
      <c r="O137" s="9"/>
    </row>
    <row r="138" spans="1:15" x14ac:dyDescent="0.2">
      <c r="A138" s="308">
        <v>2008</v>
      </c>
      <c r="B138" s="308">
        <v>5</v>
      </c>
      <c r="C138" s="1">
        <f>MIN('Florida_Keys FR'!C198,'Florida_Keys PR raw'!C282)</f>
        <v>76639.151675482877</v>
      </c>
      <c r="D138" s="1">
        <f>MIN('Florida_Keys FR'!D198,'Florida_Keys PR raw'!D282)</f>
        <v>67007.526275533979</v>
      </c>
      <c r="E138" s="1">
        <f>MIN('Florida_Keys FR'!E198,'Florida_Keys PR raw'!E282)</f>
        <v>76639.151675482877</v>
      </c>
      <c r="F138" s="1">
        <f>MIN('Florida_Keys FR'!F198,'Florida_Keys PR raw'!F282)</f>
        <v>141.77171428418612</v>
      </c>
      <c r="G138" s="1">
        <f>MIN('Florida_Keys FR'!G198,'Florida_Keys PR raw'!G282)</f>
        <v>149.1489844812599</v>
      </c>
      <c r="H138" s="14">
        <f t="shared" si="6"/>
        <v>0.69064910381598821</v>
      </c>
      <c r="I138" s="12">
        <v>744</v>
      </c>
      <c r="J138" s="172">
        <f t="shared" si="7"/>
        <v>0.95053757675433104</v>
      </c>
      <c r="K138" s="308">
        <v>2008</v>
      </c>
      <c r="L138" s="308">
        <v>5</v>
      </c>
      <c r="M138" s="12"/>
      <c r="O138" s="9"/>
    </row>
    <row r="139" spans="1:15" x14ac:dyDescent="0.2">
      <c r="A139" s="308">
        <v>2008</v>
      </c>
      <c r="B139" s="308">
        <v>6</v>
      </c>
      <c r="C139" s="1">
        <f>MIN('Florida_Keys FR'!C199,'Florida_Keys PR raw'!C283)</f>
        <v>83446.776061092532</v>
      </c>
      <c r="D139" s="1">
        <f>MIN('Florida_Keys FR'!D199,'Florida_Keys PR raw'!D283)</f>
        <v>76639.151675482877</v>
      </c>
      <c r="E139" s="1">
        <f>MIN('Florida_Keys FR'!E199,'Florida_Keys PR raw'!E283)</f>
        <v>83446.776061092532</v>
      </c>
      <c r="F139" s="1">
        <f>MIN('Florida_Keys FR'!F199,'Florida_Keys PR raw'!F283)</f>
        <v>142.31068584323813</v>
      </c>
      <c r="G139" s="1">
        <f>MIN('Florida_Keys FR'!G199,'Florida_Keys PR raw'!G283)</f>
        <v>152.25870619572402</v>
      </c>
      <c r="H139" s="14">
        <f t="shared" si="6"/>
        <v>0.76119325443280028</v>
      </c>
      <c r="I139" s="12">
        <v>720</v>
      </c>
      <c r="J139" s="172">
        <f t="shared" si="7"/>
        <v>0.93466370100572116</v>
      </c>
      <c r="K139" s="308">
        <v>2008</v>
      </c>
      <c r="L139" s="308">
        <v>6</v>
      </c>
      <c r="M139" s="12"/>
      <c r="O139" s="9"/>
    </row>
    <row r="140" spans="1:15" x14ac:dyDescent="0.2">
      <c r="A140" s="308">
        <v>2008</v>
      </c>
      <c r="B140" s="308">
        <v>7</v>
      </c>
      <c r="C140" s="1">
        <f>MIN('Florida_Keys FR'!C200,'Florida_Keys PR raw'!C284)</f>
        <v>90969.983522037364</v>
      </c>
      <c r="D140" s="1">
        <f>MIN('Florida_Keys FR'!D200,'Florida_Keys PR raw'!D284)</f>
        <v>83446.776061092532</v>
      </c>
      <c r="E140" s="1">
        <f>MIN('Florida_Keys FR'!E200,'Florida_Keys PR raw'!E284)</f>
        <v>90969.983522037364</v>
      </c>
      <c r="F140" s="1">
        <f>MIN('Florida_Keys FR'!F200,'Florida_Keys PR raw'!F284)</f>
        <v>157.73422059226863</v>
      </c>
      <c r="G140" s="1">
        <f>MIN('Florida_Keys FR'!G200,'Florida_Keys PR raw'!G284)</f>
        <v>160.53800000000001</v>
      </c>
      <c r="H140" s="14">
        <f t="shared" si="6"/>
        <v>0.76163576990210935</v>
      </c>
      <c r="I140" s="12">
        <v>744</v>
      </c>
      <c r="J140" s="172">
        <f t="shared" si="7"/>
        <v>0.98253510441308989</v>
      </c>
      <c r="K140" s="308">
        <v>2008</v>
      </c>
      <c r="L140" s="308">
        <v>7</v>
      </c>
      <c r="M140" s="12"/>
      <c r="O140" s="9"/>
    </row>
    <row r="141" spans="1:15" x14ac:dyDescent="0.2">
      <c r="A141" s="308">
        <v>2008</v>
      </c>
      <c r="B141" s="308">
        <v>8</v>
      </c>
      <c r="C141" s="1">
        <f>MIN('Florida_Keys FR'!C201,'Florida_Keys PR raw'!C285)</f>
        <v>90271.606252957703</v>
      </c>
      <c r="D141" s="1">
        <f>MIN('Florida_Keys FR'!D201,'Florida_Keys PR raw'!D285)</f>
        <v>90969.983522037364</v>
      </c>
      <c r="E141" s="1">
        <f>MIN('Florida_Keys FR'!E201,'Florida_Keys PR raw'!E285)</f>
        <v>90271.606252957703</v>
      </c>
      <c r="F141" s="1">
        <f>MIN('Florida_Keys FR'!F201,'Florida_Keys PR raw'!F285)</f>
        <v>156.51206148220393</v>
      </c>
      <c r="G141" s="1">
        <f>MIN('Florida_Keys FR'!G201,'Florida_Keys PR raw'!G285)</f>
        <v>159.01821327816614</v>
      </c>
      <c r="H141" s="14">
        <f t="shared" si="6"/>
        <v>0.76301199467757619</v>
      </c>
      <c r="I141" s="12">
        <v>744</v>
      </c>
      <c r="J141" s="172">
        <f t="shared" si="7"/>
        <v>0.98423984432790557</v>
      </c>
      <c r="K141" s="308">
        <v>2008</v>
      </c>
      <c r="L141" s="308">
        <v>8</v>
      </c>
      <c r="M141" s="12"/>
      <c r="O141" s="9"/>
    </row>
    <row r="142" spans="1:15" x14ac:dyDescent="0.2">
      <c r="A142" s="308">
        <v>2008</v>
      </c>
      <c r="B142" s="308">
        <v>9</v>
      </c>
      <c r="C142" s="1">
        <f>MIN('Florida_Keys FR'!C202,'Florida_Keys PR raw'!C286)</f>
        <v>77309.168048610882</v>
      </c>
      <c r="D142" s="1">
        <f>MIN('Florida_Keys FR'!D202,'Florida_Keys PR raw'!D286)</f>
        <v>90271.606252957703</v>
      </c>
      <c r="E142" s="1">
        <f>MIN('Florida_Keys FR'!E202,'Florida_Keys PR raw'!E286)</f>
        <v>77309.168048610882</v>
      </c>
      <c r="F142" s="1">
        <f>MIN('Florida_Keys FR'!F202,'Florida_Keys PR raw'!F286)</f>
        <v>145.28945327683067</v>
      </c>
      <c r="G142" s="1">
        <f>MIN('Florida_Keys FR'!G202,'Florida_Keys PR raw'!G286)</f>
        <v>150.06363897051006</v>
      </c>
      <c r="H142" s="14">
        <f t="shared" si="6"/>
        <v>0.7155220628300254</v>
      </c>
      <c r="I142" s="12">
        <v>720</v>
      </c>
      <c r="J142" s="172">
        <f t="shared" si="7"/>
        <v>0.96818559294955131</v>
      </c>
      <c r="K142" s="308">
        <v>2008</v>
      </c>
      <c r="L142" s="308">
        <v>9</v>
      </c>
      <c r="M142" s="12"/>
      <c r="O142" s="9"/>
    </row>
    <row r="143" spans="1:15" x14ac:dyDescent="0.2">
      <c r="A143" s="308">
        <v>2008</v>
      </c>
      <c r="B143" s="308">
        <v>10</v>
      </c>
      <c r="C143" s="1">
        <f>MIN('Florida_Keys FR'!C203,'Florida_Keys PR raw'!C287)</f>
        <v>71401.251570076711</v>
      </c>
      <c r="D143" s="1">
        <f>MIN('Florida_Keys FR'!D203,'Florida_Keys PR raw'!D287)</f>
        <v>77309.168048610882</v>
      </c>
      <c r="E143" s="1">
        <f>MIN('Florida_Keys FR'!E203,'Florida_Keys PR raw'!E287)</f>
        <v>71401.251570076711</v>
      </c>
      <c r="F143" s="1">
        <f>MIN('Florida_Keys FR'!F203,'Florida_Keys PR raw'!F287)</f>
        <v>133.55841534604937</v>
      </c>
      <c r="G143" s="1">
        <f>MIN('Florida_Keys FR'!G203,'Florida_Keys PR raw'!G287)</f>
        <v>135.56385528399699</v>
      </c>
      <c r="H143" s="14">
        <f t="shared" si="6"/>
        <v>0.70792781713296316</v>
      </c>
      <c r="I143" s="12">
        <v>744</v>
      </c>
      <c r="J143" s="172">
        <f t="shared" si="7"/>
        <v>0.98520667670784112</v>
      </c>
      <c r="K143" s="308">
        <v>2008</v>
      </c>
      <c r="L143" s="308">
        <v>10</v>
      </c>
      <c r="M143" s="12"/>
      <c r="O143" s="9"/>
    </row>
    <row r="144" spans="1:15" x14ac:dyDescent="0.2">
      <c r="A144" s="308">
        <v>2008</v>
      </c>
      <c r="B144" s="308">
        <v>11</v>
      </c>
      <c r="C144" s="1">
        <f>MIN('Florida_Keys FR'!C204,'Florida_Keys PR raw'!C288)</f>
        <v>58953.016226571111</v>
      </c>
      <c r="D144" s="1">
        <f>MIN('Florida_Keys FR'!D204,'Florida_Keys PR raw'!D288)</f>
        <v>71401.251570076711</v>
      </c>
      <c r="E144" s="1">
        <f>MIN('Florida_Keys FR'!E204,'Florida_Keys PR raw'!E288)</f>
        <v>58953.016226571111</v>
      </c>
      <c r="F144" s="1">
        <f>MIN('Florida_Keys FR'!F204,'Florida_Keys PR raw'!F288)</f>
        <v>118.64546604712494</v>
      </c>
      <c r="G144" s="1">
        <f>MIN('Florida_Keys FR'!G204,'Florida_Keys PR raw'!G288)</f>
        <v>121.08868973842087</v>
      </c>
      <c r="H144" s="14">
        <f t="shared" si="6"/>
        <v>0.67619188365526683</v>
      </c>
      <c r="I144" s="12">
        <v>720</v>
      </c>
      <c r="J144" s="172">
        <f t="shared" si="7"/>
        <v>0.97982285796820623</v>
      </c>
      <c r="K144" s="308">
        <v>2008</v>
      </c>
      <c r="L144" s="308">
        <v>11</v>
      </c>
      <c r="M144" s="12"/>
      <c r="O144" s="9"/>
    </row>
    <row r="145" spans="1:15" x14ac:dyDescent="0.2">
      <c r="A145" s="308">
        <v>2008</v>
      </c>
      <c r="B145" s="308">
        <v>12</v>
      </c>
      <c r="C145" s="1">
        <f>MIN('Florida_Keys FR'!C205,'Florida_Keys PR raw'!C289)</f>
        <v>60670.685904654587</v>
      </c>
      <c r="D145" s="1">
        <f>MIN('Florida_Keys FR'!D205,'Florida_Keys PR raw'!D289)</f>
        <v>58953.016226571111</v>
      </c>
      <c r="E145" s="1">
        <f>MIN('Florida_Keys FR'!E205,'Florida_Keys PR raw'!E289)</f>
        <v>60670.685904654587</v>
      </c>
      <c r="F145" s="1">
        <f>MIN('Florida_Keys FR'!F205,'Florida_Keys PR raw'!F289)</f>
        <v>114.15294912034769</v>
      </c>
      <c r="G145" s="1">
        <f>MIN('Florida_Keys FR'!G205,'Florida_Keys PR raw'!G289)</f>
        <v>125.69239142279318</v>
      </c>
      <c r="H145" s="14">
        <f t="shared" si="6"/>
        <v>0.64877929297478354</v>
      </c>
      <c r="I145" s="12">
        <v>744</v>
      </c>
      <c r="J145" s="172">
        <f t="shared" si="7"/>
        <v>0.90819299265593478</v>
      </c>
      <c r="K145" s="308">
        <v>2008</v>
      </c>
      <c r="L145" s="308">
        <v>12</v>
      </c>
      <c r="M145" s="12"/>
      <c r="O145" s="9"/>
    </row>
    <row r="146" spans="1:15" x14ac:dyDescent="0.2">
      <c r="A146" s="308">
        <v>2009</v>
      </c>
      <c r="B146" s="308">
        <v>1</v>
      </c>
      <c r="C146" s="1">
        <f>MIN('Florida_Keys FR'!C206,'Florida_Keys PR raw'!C290)</f>
        <v>60687.391878024784</v>
      </c>
      <c r="D146" s="1">
        <f>MIN('Florida_Keys FR'!D206,'Florida_Keys PR raw'!D290)</f>
        <v>60670.685904654587</v>
      </c>
      <c r="E146" s="1">
        <f>MIN('Florida_Keys FR'!E206,'Florida_Keys PR raw'!E290)</f>
        <v>60687.391878024784</v>
      </c>
      <c r="F146" s="1">
        <f>MIN('Florida_Keys FR'!F206,'Florida_Keys PR raw'!F290)</f>
        <v>107.33632708883215</v>
      </c>
      <c r="G146" s="1">
        <f>MIN('Florida_Keys FR'!G206,'Florida_Keys PR raw'!G290)</f>
        <v>125.52979684243881</v>
      </c>
      <c r="H146" s="14">
        <f t="shared" si="6"/>
        <v>0.64979851124315158</v>
      </c>
      <c r="I146" s="12">
        <v>744</v>
      </c>
      <c r="J146" s="172">
        <f t="shared" si="7"/>
        <v>0.85506652435323738</v>
      </c>
      <c r="K146" s="308">
        <v>2009</v>
      </c>
      <c r="L146" s="308">
        <v>1</v>
      </c>
      <c r="M146" s="12"/>
      <c r="O146" s="9"/>
    </row>
    <row r="147" spans="1:15" x14ac:dyDescent="0.2">
      <c r="A147" s="308">
        <v>2009</v>
      </c>
      <c r="B147" s="308">
        <v>2</v>
      </c>
      <c r="C147" s="1">
        <f>MIN('Florida_Keys FR'!C207,'Florida_Keys PR raw'!C291)</f>
        <v>57480.254966893735</v>
      </c>
      <c r="D147" s="1">
        <f>MIN('Florida_Keys FR'!D207,'Florida_Keys PR raw'!D291)</f>
        <v>60687.391878024784</v>
      </c>
      <c r="E147" s="1">
        <f>MIN('Florida_Keys FR'!E207,'Florida_Keys PR raw'!E291)</f>
        <v>57480.254966893735</v>
      </c>
      <c r="F147" s="1">
        <f>MIN('Florida_Keys FR'!F207,'Florida_Keys PR raw'!F291)</f>
        <v>117.92499169490706</v>
      </c>
      <c r="G147" s="1">
        <f>MIN('Florida_Keys FR'!G207,'Florida_Keys PR raw'!G291)</f>
        <v>124.13146586379338</v>
      </c>
      <c r="H147" s="14">
        <f t="shared" si="6"/>
        <v>0.68907664229625332</v>
      </c>
      <c r="I147" s="12">
        <v>672</v>
      </c>
      <c r="J147" s="172">
        <f t="shared" si="7"/>
        <v>0.95000079854292108</v>
      </c>
      <c r="K147" s="308">
        <v>2009</v>
      </c>
      <c r="L147" s="308">
        <v>2</v>
      </c>
      <c r="M147" s="12"/>
      <c r="O147" s="9"/>
    </row>
    <row r="148" spans="1:15" x14ac:dyDescent="0.2">
      <c r="A148" s="308">
        <v>2009</v>
      </c>
      <c r="B148" s="308">
        <v>3</v>
      </c>
      <c r="C148" s="1">
        <f>MIN('Florida_Keys FR'!C208,'Florida_Keys PR raw'!C292)</f>
        <v>64725.968154347443</v>
      </c>
      <c r="D148" s="1">
        <f>MIN('Florida_Keys FR'!D208,'Florida_Keys PR raw'!D292)</f>
        <v>57480.254966893735</v>
      </c>
      <c r="E148" s="1">
        <f>MIN('Florida_Keys FR'!E208,'Florida_Keys PR raw'!E292)</f>
        <v>64725.968154347443</v>
      </c>
      <c r="F148" s="1">
        <f>MIN('Florida_Keys FR'!F208,'Florida_Keys PR raw'!F292)</f>
        <v>110.21216743943705</v>
      </c>
      <c r="G148" s="1">
        <f>MIN('Florida_Keys FR'!G208,'Florida_Keys PR raw'!G292)</f>
        <v>131.39199633911716</v>
      </c>
      <c r="H148" s="14">
        <f t="shared" si="6"/>
        <v>0.66212000310981112</v>
      </c>
      <c r="I148" s="12">
        <v>744</v>
      </c>
      <c r="J148" s="172">
        <f t="shared" si="7"/>
        <v>0.83880426898290006</v>
      </c>
      <c r="K148" s="308">
        <v>2009</v>
      </c>
      <c r="L148" s="308">
        <v>3</v>
      </c>
      <c r="M148" s="12"/>
      <c r="O148" s="9"/>
    </row>
    <row r="149" spans="1:15" x14ac:dyDescent="0.2">
      <c r="A149" s="308">
        <v>2009</v>
      </c>
      <c r="B149" s="308">
        <v>4</v>
      </c>
      <c r="C149" s="1">
        <f>MIN('Florida_Keys FR'!C209,'Florida_Keys PR raw'!C293)</f>
        <v>67852.411502966512</v>
      </c>
      <c r="D149" s="1">
        <f>MIN('Florida_Keys FR'!D209,'Florida_Keys PR raw'!D293)</f>
        <v>64725.968154347443</v>
      </c>
      <c r="E149" s="1">
        <f>MIN('Florida_Keys FR'!E209,'Florida_Keys PR raw'!E293)</f>
        <v>67852.411502966512</v>
      </c>
      <c r="F149" s="1">
        <f>MIN('Florida_Keys FR'!F209,'Florida_Keys PR raw'!F293)</f>
        <v>131.6327270090465</v>
      </c>
      <c r="G149" s="1">
        <f>MIN('Florida_Keys FR'!G209,'Florida_Keys PR raw'!G293)</f>
        <v>136.50497702011657</v>
      </c>
      <c r="H149" s="14">
        <f t="shared" si="6"/>
        <v>0.69037380524886549</v>
      </c>
      <c r="I149" s="12">
        <v>720</v>
      </c>
      <c r="J149" s="172">
        <f t="shared" si="7"/>
        <v>0.96430716214580181</v>
      </c>
      <c r="K149" s="308">
        <v>2009</v>
      </c>
      <c r="L149" s="308">
        <v>4</v>
      </c>
      <c r="M149" s="12"/>
      <c r="O149" s="9"/>
    </row>
    <row r="150" spans="1:15" x14ac:dyDescent="0.2">
      <c r="A150" s="308">
        <v>2009</v>
      </c>
      <c r="B150" s="308">
        <v>5</v>
      </c>
      <c r="C150" s="1">
        <f>MIN('Florida_Keys FR'!C210,'Florida_Keys PR raw'!C294)</f>
        <v>77605.480246206731</v>
      </c>
      <c r="D150" s="1">
        <f>MIN('Florida_Keys FR'!D210,'Florida_Keys PR raw'!D294)</f>
        <v>67852.411502966512</v>
      </c>
      <c r="E150" s="1">
        <f>MIN('Florida_Keys FR'!E210,'Florida_Keys PR raw'!E294)</f>
        <v>77605.480246206731</v>
      </c>
      <c r="F150" s="1">
        <f>MIN('Florida_Keys FR'!F210,'Florida_Keys PR raw'!F294)</f>
        <v>142.49475002703548</v>
      </c>
      <c r="G150" s="1">
        <f>MIN('Florida_Keys FR'!G210,'Florida_Keys PR raw'!G294)</f>
        <v>149.90964430211432</v>
      </c>
      <c r="H150" s="14">
        <f t="shared" si="6"/>
        <v>0.695808743171482</v>
      </c>
      <c r="I150" s="12">
        <v>744</v>
      </c>
      <c r="J150" s="172">
        <f t="shared" si="7"/>
        <v>0.95053757675433126</v>
      </c>
      <c r="K150" s="308">
        <v>2009</v>
      </c>
      <c r="L150" s="308">
        <v>5</v>
      </c>
      <c r="O150" s="9"/>
    </row>
    <row r="151" spans="1:15" x14ac:dyDescent="0.2">
      <c r="A151" s="308">
        <v>2009</v>
      </c>
      <c r="B151" s="308">
        <v>6</v>
      </c>
      <c r="C151" s="1">
        <f>MIN('Florida_Keys FR'!C211,'Florida_Keys PR raw'!C295)</f>
        <v>84498.940680347107</v>
      </c>
      <c r="D151" s="1">
        <f>MIN('Florida_Keys FR'!D211,'Florida_Keys PR raw'!D295)</f>
        <v>77605.480246206731</v>
      </c>
      <c r="E151" s="1">
        <f>MIN('Florida_Keys FR'!E211,'Florida_Keys PR raw'!E295)</f>
        <v>84498.940680347107</v>
      </c>
      <c r="F151" s="1">
        <f>MIN('Florida_Keys FR'!F211,'Florida_Keys PR raw'!F295)</f>
        <v>143.03647034103867</v>
      </c>
      <c r="G151" s="1">
        <f>MIN('Florida_Keys FR'!G211,'Florida_Keys PR raw'!G295)</f>
        <v>153.03522559732221</v>
      </c>
      <c r="H151" s="14">
        <f t="shared" si="6"/>
        <v>0.76687990869906597</v>
      </c>
      <c r="I151" s="12">
        <v>720</v>
      </c>
      <c r="J151" s="172">
        <f t="shared" si="7"/>
        <v>0.93466370100572127</v>
      </c>
      <c r="K151" s="308">
        <v>2009</v>
      </c>
      <c r="L151" s="308">
        <v>6</v>
      </c>
      <c r="O151" s="9"/>
    </row>
    <row r="152" spans="1:15" x14ac:dyDescent="0.2">
      <c r="A152" s="308">
        <v>2009</v>
      </c>
      <c r="B152" s="308">
        <v>7</v>
      </c>
      <c r="C152" s="1">
        <f>MIN('Florida_Keys FR'!C212,'Florida_Keys PR raw'!C296)</f>
        <v>92117.006841500101</v>
      </c>
      <c r="D152" s="1">
        <f>MIN('Florida_Keys FR'!D212,'Florida_Keys PR raw'!D296)</f>
        <v>84498.940680347107</v>
      </c>
      <c r="E152" s="1">
        <f>MIN('Florida_Keys FR'!E212,'Florida_Keys PR raw'!E296)</f>
        <v>92117.006841500101</v>
      </c>
      <c r="F152" s="1">
        <f>MIN('Florida_Keys FR'!F212,'Florida_Keys PR raw'!F296)</f>
        <v>158.53891684278292</v>
      </c>
      <c r="G152" s="1">
        <f>MIN('Florida_Keys FR'!G212,'Florida_Keys PR raw'!G296)</f>
        <v>161.357</v>
      </c>
      <c r="H152" s="14">
        <f t="shared" si="6"/>
        <v>0.76732451172602001</v>
      </c>
      <c r="I152" s="12">
        <v>744</v>
      </c>
      <c r="J152" s="172">
        <f t="shared" si="7"/>
        <v>0.98253510441308978</v>
      </c>
      <c r="K152" s="308">
        <v>2009</v>
      </c>
      <c r="L152" s="308">
        <v>7</v>
      </c>
      <c r="O152" s="9"/>
    </row>
    <row r="153" spans="1:15" x14ac:dyDescent="0.2">
      <c r="A153" s="308">
        <v>2009</v>
      </c>
      <c r="B153" s="308">
        <v>8</v>
      </c>
      <c r="C153" s="1">
        <f>MIN('Florida_Keys FR'!C213,'Florida_Keys PR raw'!C297)</f>
        <v>91409.82386550041</v>
      </c>
      <c r="D153" s="1">
        <f>MIN('Florida_Keys FR'!D213,'Florida_Keys PR raw'!D297)</f>
        <v>92117.006841500101</v>
      </c>
      <c r="E153" s="1">
        <f>MIN('Florida_Keys FR'!E213,'Florida_Keys PR raw'!E297)</f>
        <v>91409.82386550041</v>
      </c>
      <c r="F153" s="1">
        <f>MIN('Florida_Keys FR'!F213,'Florida_Keys PR raw'!F297)</f>
        <v>157.31027299576317</v>
      </c>
      <c r="G153" s="1">
        <f>MIN('Florida_Keys FR'!G213,'Florida_Keys PR raw'!G297)</f>
        <v>159.82920616588478</v>
      </c>
      <c r="H153" s="14">
        <f t="shared" si="6"/>
        <v>0.76871223622527407</v>
      </c>
      <c r="I153" s="12">
        <v>744</v>
      </c>
      <c r="J153" s="172">
        <f t="shared" si="7"/>
        <v>0.98423984432790557</v>
      </c>
      <c r="K153" s="308">
        <v>2009</v>
      </c>
      <c r="L153" s="308">
        <v>8</v>
      </c>
      <c r="O153" s="9"/>
    </row>
    <row r="154" spans="1:15" x14ac:dyDescent="0.2">
      <c r="A154" s="308">
        <v>2009</v>
      </c>
      <c r="B154" s="308">
        <v>9</v>
      </c>
      <c r="C154" s="1">
        <f>MIN('Florida_Keys FR'!C214,'Florida_Keys PR raw'!C298)</f>
        <v>78283.944729080875</v>
      </c>
      <c r="D154" s="1">
        <f>MIN('Florida_Keys FR'!D214,'Florida_Keys PR raw'!D298)</f>
        <v>91409.82386550041</v>
      </c>
      <c r="E154" s="1">
        <f>MIN('Florida_Keys FR'!E214,'Florida_Keys PR raw'!E298)</f>
        <v>78283.944729080875</v>
      </c>
      <c r="F154" s="1">
        <f>MIN('Florida_Keys FR'!F214,'Florida_Keys PR raw'!F298)</f>
        <v>146.0304294885425</v>
      </c>
      <c r="G154" s="1">
        <f>MIN('Florida_Keys FR'!G214,'Florida_Keys PR raw'!G298)</f>
        <v>150.82896352925965</v>
      </c>
      <c r="H154" s="14">
        <f t="shared" si="6"/>
        <v>0.72086752085596606</v>
      </c>
      <c r="I154" s="12">
        <v>720</v>
      </c>
      <c r="J154" s="172">
        <f t="shared" si="7"/>
        <v>0.9681855929495512</v>
      </c>
      <c r="K154" s="308">
        <v>2009</v>
      </c>
      <c r="L154" s="308">
        <v>9</v>
      </c>
      <c r="O154" s="9"/>
    </row>
    <row r="155" spans="1:15" x14ac:dyDescent="0.2">
      <c r="A155" s="308">
        <v>2009</v>
      </c>
      <c r="B155" s="308">
        <v>10</v>
      </c>
      <c r="C155" s="1">
        <f>MIN('Florida_Keys FR'!C215,'Florida_Keys PR raw'!C299)</f>
        <v>72301.536448878105</v>
      </c>
      <c r="D155" s="1">
        <f>MIN('Florida_Keys FR'!D215,'Florida_Keys PR raw'!D299)</f>
        <v>78283.944729080875</v>
      </c>
      <c r="E155" s="1">
        <f>MIN('Florida_Keys FR'!E215,'Florida_Keys PR raw'!E299)</f>
        <v>72301.536448878105</v>
      </c>
      <c r="F155" s="1">
        <f>MIN('Florida_Keys FR'!F215,'Florida_Keys PR raw'!F299)</f>
        <v>134.23956326431426</v>
      </c>
      <c r="G155" s="1">
        <f>MIN('Florida_Keys FR'!G215,'Florida_Keys PR raw'!G299)</f>
        <v>136.25523094594539</v>
      </c>
      <c r="H155" s="14">
        <f t="shared" si="6"/>
        <v>0.71321654074955232</v>
      </c>
      <c r="I155" s="12">
        <v>744</v>
      </c>
      <c r="J155" s="172">
        <f t="shared" si="7"/>
        <v>0.98520667670784123</v>
      </c>
      <c r="K155" s="308">
        <v>2009</v>
      </c>
      <c r="L155" s="308">
        <v>10</v>
      </c>
      <c r="M155" s="122"/>
      <c r="O155" s="9"/>
    </row>
    <row r="156" spans="1:15" x14ac:dyDescent="0.2">
      <c r="A156" s="308">
        <v>2009</v>
      </c>
      <c r="B156" s="308">
        <v>11</v>
      </c>
      <c r="C156" s="1">
        <f>MIN('Florida_Keys FR'!C216,'Florida_Keys PR raw'!C300)</f>
        <v>59696.343659934471</v>
      </c>
      <c r="D156" s="1">
        <f>MIN('Florida_Keys FR'!D216,'Florida_Keys PR raw'!D300)</f>
        <v>72301.536448878105</v>
      </c>
      <c r="E156" s="1">
        <f>MIN('Florida_Keys FR'!E216,'Florida_Keys PR raw'!E300)</f>
        <v>59696.343659934471</v>
      </c>
      <c r="F156" s="1">
        <f>MIN('Florida_Keys FR'!F216,'Florida_Keys PR raw'!F300)</f>
        <v>119.25055792396529</v>
      </c>
      <c r="G156" s="1">
        <f>MIN('Florida_Keys FR'!G216,'Florida_Keys PR raw'!G300)</f>
        <v>121.70624205608682</v>
      </c>
      <c r="H156" s="14">
        <f t="shared" si="6"/>
        <v>0.68124351730757471</v>
      </c>
      <c r="I156" s="12">
        <v>720</v>
      </c>
      <c r="J156" s="172">
        <f t="shared" si="7"/>
        <v>0.97982285796820623</v>
      </c>
      <c r="K156" s="308">
        <v>2009</v>
      </c>
      <c r="L156" s="308">
        <v>11</v>
      </c>
      <c r="M156" s="122"/>
      <c r="O156" s="9"/>
    </row>
    <row r="157" spans="1:15" x14ac:dyDescent="0.2">
      <c r="A157" s="308">
        <v>2009</v>
      </c>
      <c r="B157" s="308">
        <v>12</v>
      </c>
      <c r="C157" s="1">
        <f>MIN('Florida_Keys FR'!C217,'Florida_Keys PR raw'!C301)</f>
        <v>61435.67111017109</v>
      </c>
      <c r="D157" s="1">
        <f>MIN('Florida_Keys FR'!D217,'Florida_Keys PR raw'!D301)</f>
        <v>59696.343659934471</v>
      </c>
      <c r="E157" s="1">
        <f>MIN('Florida_Keys FR'!E217,'Florida_Keys PR raw'!E301)</f>
        <v>61435.67111017109</v>
      </c>
      <c r="F157" s="1">
        <f>MIN('Florida_Keys FR'!F217,'Florida_Keys PR raw'!F301)</f>
        <v>114.73512916086148</v>
      </c>
      <c r="G157" s="1">
        <f>MIN('Florida_Keys FR'!G217,'Florida_Keys PR raw'!G301)</f>
        <v>126.33342261904944</v>
      </c>
      <c r="H157" s="14">
        <f t="shared" si="6"/>
        <v>0.65362613510426204</v>
      </c>
      <c r="I157" s="12">
        <v>744</v>
      </c>
      <c r="J157" s="172">
        <f t="shared" si="7"/>
        <v>0.90819299265593478</v>
      </c>
      <c r="K157" s="308">
        <v>2009</v>
      </c>
      <c r="L157" s="308">
        <v>12</v>
      </c>
      <c r="M157" s="122"/>
      <c r="O157" s="9"/>
    </row>
    <row r="158" spans="1:15" x14ac:dyDescent="0.2">
      <c r="A158" s="308">
        <v>2010</v>
      </c>
      <c r="B158" s="308">
        <v>1</v>
      </c>
      <c r="C158" s="1">
        <f>MIN('Florida_Keys FR'!C218,'Florida_Keys PR raw'!C302)</f>
        <v>61452.587726000354</v>
      </c>
      <c r="D158" s="1">
        <f>MIN('Florida_Keys FR'!D218,'Florida_Keys PR raw'!D302)</f>
        <v>61435.67111017109</v>
      </c>
      <c r="E158" s="1">
        <f>MIN('Florida_Keys FR'!E218,'Florida_Keys PR raw'!E302)</f>
        <v>61452.587726000354</v>
      </c>
      <c r="F158" s="1">
        <f>MIN('Florida_Keys FR'!F218,'Florida_Keys PR raw'!F302)</f>
        <v>107.88374235698518</v>
      </c>
      <c r="G158" s="1">
        <f>MIN('Florida_Keys FR'!G218,'Florida_Keys PR raw'!G302)</f>
        <v>126.16999880633524</v>
      </c>
      <c r="H158" s="14">
        <f t="shared" si="6"/>
        <v>0.65465296765701919</v>
      </c>
      <c r="I158" s="12">
        <v>744</v>
      </c>
      <c r="J158" s="172">
        <f t="shared" si="7"/>
        <v>0.85506652435323738</v>
      </c>
      <c r="K158" s="308">
        <v>2010</v>
      </c>
      <c r="L158" s="308">
        <v>1</v>
      </c>
      <c r="M158" s="49"/>
      <c r="O158" s="9"/>
    </row>
    <row r="159" spans="1:15" x14ac:dyDescent="0.2">
      <c r="A159" s="308">
        <v>2010</v>
      </c>
      <c r="B159" s="308">
        <v>2</v>
      </c>
      <c r="C159" s="1">
        <f>MIN('Florida_Keys FR'!C219,'Florida_Keys PR raw'!C303)</f>
        <v>58205.012632038524</v>
      </c>
      <c r="D159" s="1">
        <f>MIN('Florida_Keys FR'!D219,'Florida_Keys PR raw'!D303)</f>
        <v>61452.587726000354</v>
      </c>
      <c r="E159" s="1">
        <f>MIN('Florida_Keys FR'!E219,'Florida_Keys PR raw'!E303)</f>
        <v>58205.012632038524</v>
      </c>
      <c r="F159" s="1">
        <f>MIN('Florida_Keys FR'!F219,'Florida_Keys PR raw'!F303)</f>
        <v>118.52640915255108</v>
      </c>
      <c r="G159" s="1">
        <f>MIN('Florida_Keys FR'!G219,'Florida_Keys PR raw'!G303)</f>
        <v>124.76453633969872</v>
      </c>
      <c r="H159" s="14">
        <f t="shared" si="6"/>
        <v>0.69422453424731623</v>
      </c>
      <c r="I159" s="12">
        <v>672</v>
      </c>
      <c r="J159" s="172">
        <f t="shared" si="7"/>
        <v>0.95000079854292108</v>
      </c>
      <c r="K159" s="308">
        <v>2010</v>
      </c>
      <c r="L159" s="308">
        <v>2</v>
      </c>
      <c r="M159" s="49"/>
      <c r="O159" s="9"/>
    </row>
    <row r="160" spans="1:15" x14ac:dyDescent="0.2">
      <c r="A160" s="308">
        <v>2010</v>
      </c>
      <c r="B160" s="308">
        <v>3</v>
      </c>
      <c r="C160" s="1">
        <f>MIN('Florida_Keys FR'!C220,'Florida_Keys PR raw'!C304)</f>
        <v>65542.085646881169</v>
      </c>
      <c r="D160" s="1">
        <f>MIN('Florida_Keys FR'!D220,'Florida_Keys PR raw'!D304)</f>
        <v>58205.012632038524</v>
      </c>
      <c r="E160" s="1">
        <f>MIN('Florida_Keys FR'!E220,'Florida_Keys PR raw'!E304)</f>
        <v>65542.085646881169</v>
      </c>
      <c r="F160" s="1">
        <f>MIN('Florida_Keys FR'!F220,'Florida_Keys PR raw'!F304)</f>
        <v>110.77424949337818</v>
      </c>
      <c r="G160" s="1">
        <f>MIN('Florida_Keys FR'!G220,'Florida_Keys PR raw'!G304)</f>
        <v>132.06209552044666</v>
      </c>
      <c r="H160" s="14">
        <f t="shared" si="6"/>
        <v>0.66706650981955573</v>
      </c>
      <c r="I160" s="12">
        <v>744</v>
      </c>
      <c r="J160" s="172">
        <f t="shared" si="7"/>
        <v>0.83880426898290006</v>
      </c>
      <c r="K160" s="308">
        <v>2010</v>
      </c>
      <c r="L160" s="308">
        <v>3</v>
      </c>
      <c r="M160" s="49"/>
      <c r="O160" s="9"/>
    </row>
    <row r="161" spans="1:24" x14ac:dyDescent="0.2">
      <c r="A161" s="308">
        <v>2010</v>
      </c>
      <c r="B161" s="308">
        <v>4</v>
      </c>
      <c r="C161" s="1">
        <f>MIN('Florida_Keys FR'!C221,'Florida_Keys PR raw'!C305)</f>
        <v>68707.949728460764</v>
      </c>
      <c r="D161" s="1">
        <f>MIN('Florida_Keys FR'!D221,'Florida_Keys PR raw'!D305)</f>
        <v>65542.085646881169</v>
      </c>
      <c r="E161" s="1">
        <f>MIN('Florida_Keys FR'!E221,'Florida_Keys PR raw'!E305)</f>
        <v>68707.949728460764</v>
      </c>
      <c r="F161" s="1">
        <f>MIN('Florida_Keys FR'!F221,'Florida_Keys PR raw'!F305)</f>
        <v>132.30405391679264</v>
      </c>
      <c r="G161" s="1">
        <f>MIN('Florida_Keys FR'!G221,'Florida_Keys PR raw'!G305)</f>
        <v>137.20115240291918</v>
      </c>
      <c r="H161" s="14">
        <f t="shared" si="6"/>
        <v>0.69553138792852542</v>
      </c>
      <c r="I161" s="12">
        <v>720</v>
      </c>
      <c r="J161" s="172">
        <f t="shared" si="7"/>
        <v>0.9643071621458017</v>
      </c>
      <c r="K161" s="308">
        <v>2010</v>
      </c>
      <c r="L161" s="308">
        <v>4</v>
      </c>
      <c r="M161" s="49"/>
      <c r="O161" s="9"/>
    </row>
    <row r="162" spans="1:24" x14ac:dyDescent="0.2">
      <c r="A162" s="308">
        <v>2010</v>
      </c>
      <c r="B162" s="308">
        <v>5</v>
      </c>
      <c r="C162" s="1">
        <f>MIN('Florida_Keys FR'!C222,'Florida_Keys PR raw'!C306)</f>
        <v>78583.993071142453</v>
      </c>
      <c r="D162" s="1">
        <f>MIN('Florida_Keys FR'!D222,'Florida_Keys PR raw'!D306)</f>
        <v>68707.949728460764</v>
      </c>
      <c r="E162" s="1">
        <f>MIN('Florida_Keys FR'!E222,'Florida_Keys PR raw'!E306)</f>
        <v>78583.993071142453</v>
      </c>
      <c r="F162" s="1">
        <f>MIN('Florida_Keys FR'!F222,'Florida_Keys PR raw'!F306)</f>
        <v>143.22147325217335</v>
      </c>
      <c r="G162" s="1">
        <f>MIN('Florida_Keys FR'!G222,'Florida_Keys PR raw'!G306)</f>
        <v>150.67418348805509</v>
      </c>
      <c r="H162" s="14">
        <f t="shared" si="6"/>
        <v>0.70100692869771797</v>
      </c>
      <c r="I162" s="12">
        <v>744</v>
      </c>
      <c r="J162" s="172">
        <f t="shared" si="7"/>
        <v>0.95053757675433126</v>
      </c>
      <c r="K162" s="308">
        <v>2010</v>
      </c>
      <c r="L162" s="308">
        <v>5</v>
      </c>
      <c r="M162" s="49"/>
      <c r="O162" s="9"/>
    </row>
    <row r="163" spans="1:24" x14ac:dyDescent="0.2">
      <c r="A163" s="308">
        <v>2010</v>
      </c>
      <c r="B163" s="308">
        <v>6</v>
      </c>
      <c r="C163" s="1">
        <f>MIN('Florida_Keys FR'!C223,'Florida_Keys PR raw'!C307)</f>
        <v>85564.37184431756</v>
      </c>
      <c r="D163" s="1">
        <f>MIN('Florida_Keys FR'!D223,'Florida_Keys PR raw'!D307)</f>
        <v>78583.993071142453</v>
      </c>
      <c r="E163" s="1">
        <f>MIN('Florida_Keys FR'!E223,'Florida_Keys PR raw'!E307)</f>
        <v>85564.37184431756</v>
      </c>
      <c r="F163" s="1">
        <f>MIN('Florida_Keys FR'!F223,'Florida_Keys PR raw'!F307)</f>
        <v>143.76595633977797</v>
      </c>
      <c r="G163" s="1">
        <f>MIN('Florida_Keys FR'!G223,'Florida_Keys PR raw'!G307)</f>
        <v>153.81570524786858</v>
      </c>
      <c r="H163" s="14">
        <f t="shared" si="6"/>
        <v>0.77260904631178229</v>
      </c>
      <c r="I163" s="12">
        <v>720</v>
      </c>
      <c r="J163" s="172">
        <f t="shared" si="7"/>
        <v>0.93466370100572116</v>
      </c>
      <c r="K163" s="308">
        <v>2010</v>
      </c>
      <c r="L163" s="308">
        <v>6</v>
      </c>
      <c r="M163" s="49"/>
      <c r="O163" s="125"/>
    </row>
    <row r="164" spans="1:24" x14ac:dyDescent="0.2">
      <c r="A164" s="308">
        <v>2010</v>
      </c>
      <c r="B164" s="308">
        <v>7</v>
      </c>
      <c r="C164" s="1">
        <f>MIN('Florida_Keys FR'!C224,'Florida_Keys PR raw'!C308)</f>
        <v>93278.492761091533</v>
      </c>
      <c r="D164" s="1">
        <f>MIN('Florida_Keys FR'!D224,'Florida_Keys PR raw'!D308)</f>
        <v>85564.37184431756</v>
      </c>
      <c r="E164" s="1">
        <f>MIN('Florida_Keys FR'!E224,'Florida_Keys PR raw'!E308)</f>
        <v>93278.492761091533</v>
      </c>
      <c r="F164" s="1">
        <f>MIN('Florida_Keys FR'!F224,'Florida_Keys PR raw'!F308)</f>
        <v>159.3475432337149</v>
      </c>
      <c r="G164" s="1">
        <f>MIN('Florida_Keys FR'!G224,'Florida_Keys PR raw'!G308)</f>
        <v>162.18</v>
      </c>
      <c r="H164" s="14">
        <f t="shared" si="6"/>
        <v>0.77305659284297423</v>
      </c>
      <c r="I164" s="12">
        <v>744</v>
      </c>
      <c r="J164" s="172">
        <f t="shared" si="7"/>
        <v>0.98253510441308978</v>
      </c>
      <c r="K164" s="308">
        <v>2010</v>
      </c>
      <c r="L164" s="308">
        <v>7</v>
      </c>
      <c r="M164" s="49"/>
      <c r="O164" s="125"/>
    </row>
    <row r="165" spans="1:24" x14ac:dyDescent="0.2">
      <c r="A165" s="308">
        <v>2010</v>
      </c>
      <c r="B165" s="308">
        <v>8</v>
      </c>
      <c r="C165" s="1">
        <f>MIN('Florida_Keys FR'!C225,'Florida_Keys PR raw'!C309)</f>
        <v>92562.393048678408</v>
      </c>
      <c r="D165" s="1">
        <f>MIN('Florida_Keys FR'!D225,'Florida_Keys PR raw'!D309)</f>
        <v>93278.492761091533</v>
      </c>
      <c r="E165" s="1">
        <f>MIN('Florida_Keys FR'!E225,'Florida_Keys PR raw'!E309)</f>
        <v>92562.393048678408</v>
      </c>
      <c r="F165" s="1">
        <f>MIN('Florida_Keys FR'!F225,'Florida_Keys PR raw'!F309)</f>
        <v>158.11255538804156</v>
      </c>
      <c r="G165" s="1">
        <f>MIN('Florida_Keys FR'!G225,'Florida_Keys PR raw'!G309)</f>
        <v>160.6443351173308</v>
      </c>
      <c r="H165" s="14">
        <f t="shared" si="6"/>
        <v>0.77445506262606534</v>
      </c>
      <c r="I165" s="12">
        <v>744</v>
      </c>
      <c r="J165" s="172">
        <f t="shared" si="7"/>
        <v>0.98423984432790557</v>
      </c>
      <c r="K165" s="308">
        <v>2010</v>
      </c>
      <c r="L165" s="308">
        <v>8</v>
      </c>
      <c r="M165" s="49"/>
      <c r="O165" s="125"/>
    </row>
    <row r="166" spans="1:24" x14ac:dyDescent="0.2">
      <c r="A166" s="308">
        <v>2010</v>
      </c>
      <c r="B166" s="308">
        <v>9</v>
      </c>
      <c r="C166" s="1">
        <f>MIN('Florida_Keys FR'!C226,'Florida_Keys PR raw'!C310)</f>
        <v>79271.012184380961</v>
      </c>
      <c r="D166" s="1">
        <f>MIN('Florida_Keys FR'!D226,'Florida_Keys PR raw'!D310)</f>
        <v>92562.393048678408</v>
      </c>
      <c r="E166" s="1">
        <f>MIN('Florida_Keys FR'!E226,'Florida_Keys PR raw'!E310)</f>
        <v>79271.012184380961</v>
      </c>
      <c r="F166" s="1">
        <f>MIN('Florida_Keys FR'!F226,'Florida_Keys PR raw'!F310)</f>
        <v>146.77518467893407</v>
      </c>
      <c r="G166" s="1">
        <f>MIN('Florida_Keys FR'!G226,'Florida_Keys PR raw'!G310)</f>
        <v>151.5981912432589</v>
      </c>
      <c r="H166" s="14">
        <f t="shared" ref="H166:H229" si="8">+(E166/(G166*I166))</f>
        <v>0.72625291325009922</v>
      </c>
      <c r="I166" s="12">
        <v>720</v>
      </c>
      <c r="J166" s="172">
        <f t="shared" si="7"/>
        <v>0.9681855929495512</v>
      </c>
      <c r="K166" s="308">
        <v>2010</v>
      </c>
      <c r="L166" s="308">
        <v>9</v>
      </c>
      <c r="M166" s="49"/>
      <c r="N166" s="50"/>
      <c r="O166" s="125"/>
    </row>
    <row r="167" spans="1:24" x14ac:dyDescent="0.2">
      <c r="A167" s="308">
        <v>2010</v>
      </c>
      <c r="B167" s="308">
        <v>10</v>
      </c>
      <c r="C167" s="1">
        <f>MIN('Florida_Keys FR'!C227,'Florida_Keys PR raw'!C311)</f>
        <v>73213.172849469076</v>
      </c>
      <c r="D167" s="1">
        <f>MIN('Florida_Keys FR'!D227,'Florida_Keys PR raw'!D311)</f>
        <v>79271.012184380961</v>
      </c>
      <c r="E167" s="1">
        <f>MIN('Florida_Keys FR'!E227,'Florida_Keys PR raw'!E311)</f>
        <v>73213.172849469076</v>
      </c>
      <c r="F167" s="1">
        <f>MIN('Florida_Keys FR'!F227,'Florida_Keys PR raw'!F311)</f>
        <v>134.92418503696226</v>
      </c>
      <c r="G167" s="1">
        <f>MIN('Florida_Keys FR'!G227,'Florida_Keys PR raw'!G311)</f>
        <v>136.95013262376972</v>
      </c>
      <c r="H167" s="14">
        <f t="shared" si="8"/>
        <v>0.71854477488799973</v>
      </c>
      <c r="I167" s="12">
        <v>744</v>
      </c>
      <c r="J167" s="172">
        <f t="shared" ref="J167:J230" si="9">F167/G167</f>
        <v>0.98520667670784112</v>
      </c>
      <c r="K167" s="308">
        <v>2010</v>
      </c>
      <c r="L167" s="308">
        <v>10</v>
      </c>
      <c r="M167" s="49"/>
      <c r="N167" s="50"/>
      <c r="O167" s="125"/>
    </row>
    <row r="168" spans="1:24" x14ac:dyDescent="0.2">
      <c r="A168" s="308">
        <v>2010</v>
      </c>
      <c r="B168" s="308">
        <v>11</v>
      </c>
      <c r="C168" s="1">
        <f>MIN('Florida_Keys FR'!C228,'Florida_Keys PR raw'!C312)</f>
        <v>60449.04356833909</v>
      </c>
      <c r="D168" s="1">
        <f>MIN('Florida_Keys FR'!D228,'Florida_Keys PR raw'!D312)</f>
        <v>73213.172849469076</v>
      </c>
      <c r="E168" s="1">
        <f>MIN('Florida_Keys FR'!E228,'Florida_Keys PR raw'!E312)</f>
        <v>60449.04356833909</v>
      </c>
      <c r="F168" s="1">
        <f>MIN('Florida_Keys FR'!F228,'Florida_Keys PR raw'!F312)</f>
        <v>119.85873576937752</v>
      </c>
      <c r="G168" s="1">
        <f>MIN('Florida_Keys FR'!G228,'Florida_Keys PR raw'!G312)</f>
        <v>122.32694389057288</v>
      </c>
      <c r="H168" s="14">
        <f t="shared" si="8"/>
        <v>0.68633289025130839</v>
      </c>
      <c r="I168" s="12">
        <v>720</v>
      </c>
      <c r="J168" s="172">
        <f t="shared" si="9"/>
        <v>0.97982285796820623</v>
      </c>
      <c r="K168" s="308">
        <v>2010</v>
      </c>
      <c r="L168" s="308">
        <v>11</v>
      </c>
      <c r="M168" s="49"/>
      <c r="N168" s="50"/>
      <c r="O168" s="125"/>
    </row>
    <row r="169" spans="1:24" x14ac:dyDescent="0.2">
      <c r="A169" s="308">
        <v>2010</v>
      </c>
      <c r="B169" s="308">
        <v>12</v>
      </c>
      <c r="C169" s="1">
        <f>MIN('Florida_Keys FR'!C229,'Florida_Keys PR raw'!C313)</f>
        <v>62210.30186948237</v>
      </c>
      <c r="D169" s="1">
        <f>MIN('Florida_Keys FR'!D229,'Florida_Keys PR raw'!D313)</f>
        <v>60449.04356833909</v>
      </c>
      <c r="E169" s="1">
        <f>MIN('Florida_Keys FR'!E229,'Florida_Keys PR raw'!E313)</f>
        <v>62210.30186948237</v>
      </c>
      <c r="F169" s="1">
        <f>MIN('Florida_Keys FR'!F229,'Florida_Keys PR raw'!F313)</f>
        <v>115.32027831958186</v>
      </c>
      <c r="G169" s="1">
        <f>MIN('Florida_Keys FR'!G229,'Florida_Keys PR raw'!G313)</f>
        <v>126.97772307440658</v>
      </c>
      <c r="H169" s="14">
        <f t="shared" si="8"/>
        <v>0.65850918658703317</v>
      </c>
      <c r="I169" s="12">
        <v>744</v>
      </c>
      <c r="J169" s="172">
        <f t="shared" si="9"/>
        <v>0.90819299265593478</v>
      </c>
      <c r="K169" s="308">
        <v>2010</v>
      </c>
      <c r="L169" s="308">
        <v>12</v>
      </c>
      <c r="M169" s="49"/>
      <c r="N169" s="50"/>
      <c r="O169" s="125"/>
    </row>
    <row r="170" spans="1:24" x14ac:dyDescent="0.2">
      <c r="A170" s="308">
        <v>2011</v>
      </c>
      <c r="B170" s="308">
        <v>1</v>
      </c>
      <c r="C170" s="1">
        <f>MIN('Florida_Keys FR'!C230,'Florida_Keys PR raw'!C314)</f>
        <v>62227.431783721615</v>
      </c>
      <c r="D170" s="1">
        <f>MIN('Florida_Keys FR'!D230,'Florida_Keys PR raw'!D314)</f>
        <v>62210.30186948237</v>
      </c>
      <c r="E170" s="1">
        <f>MIN('Florida_Keys FR'!E230,'Florida_Keys PR raw'!E314)</f>
        <v>62227.431783721615</v>
      </c>
      <c r="F170" s="1">
        <f>MIN('Florida_Keys FR'!F230,'Florida_Keys PR raw'!F314)</f>
        <v>108.4339494430058</v>
      </c>
      <c r="G170" s="1">
        <f>MIN('Florida_Keys FR'!G230,'Florida_Keys PR raw'!G314)</f>
        <v>126.81346580024754</v>
      </c>
      <c r="H170" s="14">
        <f t="shared" si="8"/>
        <v>0.65954369030829163</v>
      </c>
      <c r="I170" s="12">
        <v>744</v>
      </c>
      <c r="J170" s="172">
        <f t="shared" si="9"/>
        <v>0.85506652435323738</v>
      </c>
      <c r="K170" s="308">
        <v>2011</v>
      </c>
      <c r="L170" s="308">
        <v>1</v>
      </c>
      <c r="M170" s="49"/>
      <c r="N170" s="50"/>
      <c r="O170" s="125"/>
      <c r="Q170" s="336"/>
    </row>
    <row r="171" spans="1:24" x14ac:dyDescent="0.2">
      <c r="A171" s="308">
        <v>2011</v>
      </c>
      <c r="B171" s="308">
        <v>2</v>
      </c>
      <c r="C171" s="1">
        <f>MIN('Florida_Keys FR'!C231,'Florida_Keys PR raw'!C315)</f>
        <v>58938.90862952872</v>
      </c>
      <c r="D171" s="1">
        <f>MIN('Florida_Keys FR'!D231,'Florida_Keys PR raw'!D315)</f>
        <v>62227.431783721615</v>
      </c>
      <c r="E171" s="1">
        <f>MIN('Florida_Keys FR'!E231,'Florida_Keys PR raw'!E315)</f>
        <v>58938.90862952872</v>
      </c>
      <c r="F171" s="1">
        <f>MIN('Florida_Keys FR'!F231,'Florida_Keys PR raw'!F315)</f>
        <v>119.13089383922907</v>
      </c>
      <c r="G171" s="1">
        <f>MIN('Florida_Keys FR'!G231,'Florida_Keys PR raw'!G315)</f>
        <v>125.40083547503117</v>
      </c>
      <c r="H171" s="14">
        <f t="shared" si="8"/>
        <v>0.69941088460766676</v>
      </c>
      <c r="I171" s="12">
        <v>672</v>
      </c>
      <c r="J171" s="172">
        <f t="shared" si="9"/>
        <v>0.95000079854292108</v>
      </c>
      <c r="K171" s="308">
        <v>2011</v>
      </c>
      <c r="L171" s="308">
        <v>2</v>
      </c>
      <c r="M171" s="49"/>
      <c r="N171" s="50"/>
      <c r="O171" s="125"/>
    </row>
    <row r="172" spans="1:24" x14ac:dyDescent="0.2">
      <c r="A172" s="308">
        <v>2011</v>
      </c>
      <c r="B172" s="308">
        <v>3</v>
      </c>
      <c r="C172" s="1">
        <f>MIN('Florida_Keys FR'!C232,'Florida_Keys PR raw'!C316)</f>
        <v>66368.493410547366</v>
      </c>
      <c r="D172" s="1">
        <f>MIN('Florida_Keys FR'!D232,'Florida_Keys PR raw'!D316)</f>
        <v>58938.90862952872</v>
      </c>
      <c r="E172" s="1">
        <f>MIN('Florida_Keys FR'!E232,'Florida_Keys PR raw'!E316)</f>
        <v>66368.493410547366</v>
      </c>
      <c r="F172" s="1">
        <f>MIN('Florida_Keys FR'!F232,'Florida_Keys PR raw'!F316)</f>
        <v>111.33919816579437</v>
      </c>
      <c r="G172" s="1">
        <f>MIN('Florida_Keys FR'!G232,'Florida_Keys PR raw'!G316)</f>
        <v>132.73561220760089</v>
      </c>
      <c r="H172" s="14">
        <f t="shared" si="8"/>
        <v>0.6720499704477968</v>
      </c>
      <c r="I172" s="12">
        <v>744</v>
      </c>
      <c r="J172" s="172">
        <f t="shared" si="9"/>
        <v>0.83880426898290006</v>
      </c>
      <c r="K172" s="308">
        <v>2011</v>
      </c>
      <c r="L172" s="308">
        <v>3</v>
      </c>
      <c r="M172" s="49"/>
      <c r="N172" s="50"/>
      <c r="O172" s="125"/>
      <c r="P172" s="1"/>
      <c r="S172" s="337"/>
      <c r="T172" s="337"/>
    </row>
    <row r="173" spans="1:24" x14ac:dyDescent="0.2">
      <c r="A173" s="131">
        <v>2011</v>
      </c>
      <c r="B173" s="131">
        <v>4</v>
      </c>
      <c r="C173" s="1">
        <f>MIN('Florida_Keys FR'!C233,'Florida_Keys PR raw'!C317)</f>
        <v>69574.275273654755</v>
      </c>
      <c r="D173" s="1">
        <f>MIN('Florida_Keys FR'!D233,'Florida_Keys PR raw'!D317)</f>
        <v>66368.493410547366</v>
      </c>
      <c r="E173" s="1">
        <f>MIN('Florida_Keys FR'!E233,'Florida_Keys PR raw'!E317)</f>
        <v>69574.275273654755</v>
      </c>
      <c r="F173" s="1">
        <f>MIN('Florida_Keys FR'!F233,'Florida_Keys PR raw'!F317)</f>
        <v>132.9788045917683</v>
      </c>
      <c r="G173" s="1">
        <f>MIN('Florida_Keys FR'!G233,'Florida_Keys PR raw'!G317)</f>
        <v>137.90087828017406</v>
      </c>
      <c r="H173" s="132">
        <f t="shared" si="8"/>
        <v>0.70072750141409823</v>
      </c>
      <c r="I173" s="126">
        <v>720</v>
      </c>
      <c r="J173" s="172">
        <f t="shared" si="9"/>
        <v>0.96430716214580192</v>
      </c>
      <c r="K173" s="131">
        <v>2011</v>
      </c>
      <c r="L173" s="131">
        <v>4</v>
      </c>
      <c r="M173" s="49"/>
      <c r="N173" s="134"/>
      <c r="O173" s="125"/>
      <c r="P173" s="1"/>
      <c r="Q173" s="338"/>
      <c r="R173" s="338"/>
      <c r="S173" s="295"/>
      <c r="T173" s="335"/>
      <c r="U173" s="335"/>
      <c r="W173" s="49"/>
    </row>
    <row r="174" spans="1:24" s="332" customFormat="1" ht="12.75" thickBot="1" x14ac:dyDescent="0.25">
      <c r="A174" s="324">
        <v>2011</v>
      </c>
      <c r="B174" s="324">
        <v>5</v>
      </c>
      <c r="C174" s="325">
        <f>MIN('Florida_Keys FR'!C234,'Florida_Keys PR raw'!C318)</f>
        <v>79574.843779247312</v>
      </c>
      <c r="D174" s="325">
        <f>MIN('Florida_Keys FR'!D234,'Florida_Keys PR raw'!D318)</f>
        <v>69574.275273654755</v>
      </c>
      <c r="E174" s="325">
        <f>MIN('Florida_Keys FR'!E234,'Florida_Keys PR raw'!E318)</f>
        <v>79574.843779247312</v>
      </c>
      <c r="F174" s="325">
        <f>MIN('Florida_Keys FR'!F234,'Florida_Keys PR raw'!F318)</f>
        <v>143.95190276575943</v>
      </c>
      <c r="G174" s="325">
        <f>MIN('Florida_Keys FR'!G234,'Florida_Keys PR raw'!G318)</f>
        <v>151.44262182384418</v>
      </c>
      <c r="H174" s="328">
        <f t="shared" si="8"/>
        <v>0.70624394836197013</v>
      </c>
      <c r="I174" s="327">
        <v>744</v>
      </c>
      <c r="J174" s="329">
        <f t="shared" si="9"/>
        <v>0.95053757675433115</v>
      </c>
      <c r="K174" s="324">
        <v>2011</v>
      </c>
      <c r="L174" s="324">
        <v>5</v>
      </c>
      <c r="M174" s="330"/>
      <c r="N174" s="328"/>
      <c r="O174" s="331"/>
      <c r="P174" s="325"/>
      <c r="Q174" s="339"/>
      <c r="R174" s="339"/>
      <c r="S174" s="339"/>
      <c r="T174" s="340"/>
      <c r="U174" s="340"/>
      <c r="W174" s="330"/>
      <c r="X174" s="330"/>
    </row>
    <row r="175" spans="1:24" s="296" customFormat="1" ht="13.5" thickTop="1" thickBot="1" x14ac:dyDescent="0.25">
      <c r="A175" s="362">
        <v>2011</v>
      </c>
      <c r="B175" s="362">
        <v>6</v>
      </c>
      <c r="C175" s="295">
        <f>E175</f>
        <v>58270.421099586616</v>
      </c>
      <c r="D175" s="295">
        <f t="shared" ref="D175:D194" si="10">C174</f>
        <v>79574.843779247312</v>
      </c>
      <c r="E175" s="295">
        <f t="shared" ref="E175:E193" si="11">G175*I175*U175</f>
        <v>58270.421099586616</v>
      </c>
      <c r="F175" s="295">
        <f>'Florida_Keys FR'!F91-'Florida_Keys PR'!S175</f>
        <v>101.07012200634441</v>
      </c>
      <c r="G175" s="295">
        <f>'Florida_Keys FR'!G91-'Florida_Keys PR'!T175</f>
        <v>109.6388939769773</v>
      </c>
      <c r="H175" s="328">
        <f t="shared" si="8"/>
        <v>0.73816086135534142</v>
      </c>
      <c r="I175" s="363">
        <v>720</v>
      </c>
      <c r="J175" s="364">
        <f t="shared" si="9"/>
        <v>0.92184550883528416</v>
      </c>
      <c r="K175" s="362">
        <v>2011</v>
      </c>
      <c r="L175" s="362">
        <v>6</v>
      </c>
      <c r="M175" s="365"/>
      <c r="N175" s="366"/>
      <c r="O175" s="344"/>
      <c r="P175" s="295"/>
      <c r="Q175" s="338"/>
      <c r="R175" s="338"/>
      <c r="S175" s="295">
        <f>S7</f>
        <v>33.929877993655595</v>
      </c>
      <c r="T175" s="295">
        <f>T7</f>
        <v>31.71302534022271</v>
      </c>
      <c r="U175" s="344">
        <f t="shared" ref="U175:V175" si="12">U7</f>
        <v>0.73816086135534142</v>
      </c>
      <c r="V175" s="295">
        <f t="shared" si="12"/>
        <v>0</v>
      </c>
      <c r="W175" s="365"/>
      <c r="X175" s="365"/>
    </row>
    <row r="176" spans="1:24" s="296" customFormat="1" ht="13.5" thickTop="1" thickBot="1" x14ac:dyDescent="0.25">
      <c r="A176" s="294">
        <v>2011</v>
      </c>
      <c r="B176" s="294">
        <v>7</v>
      </c>
      <c r="C176" s="295">
        <f t="shared" ref="C176:C239" si="13">E176</f>
        <v>61213.664953888234</v>
      </c>
      <c r="D176" s="295">
        <f t="shared" si="10"/>
        <v>58270.421099586616</v>
      </c>
      <c r="E176" s="295">
        <f t="shared" si="11"/>
        <v>61213.664953888234</v>
      </c>
      <c r="F176" s="295">
        <f>'Florida_Keys FR'!F92-'Florida_Keys PR'!S176</f>
        <v>109</v>
      </c>
      <c r="G176" s="295">
        <f>'Florida_Keys FR'!G92-'Florida_Keys PR'!T176</f>
        <v>111.39308110594186</v>
      </c>
      <c r="H176" s="328">
        <f t="shared" si="8"/>
        <v>0.7386134809520587</v>
      </c>
      <c r="I176" s="335">
        <v>744</v>
      </c>
      <c r="J176" s="364">
        <f t="shared" si="9"/>
        <v>0.97851678863549985</v>
      </c>
      <c r="K176" s="294">
        <v>2011</v>
      </c>
      <c r="L176" s="294">
        <v>7</v>
      </c>
      <c r="M176" s="365"/>
      <c r="N176" s="366"/>
      <c r="O176" s="344"/>
      <c r="P176" s="295"/>
      <c r="Q176" s="338"/>
      <c r="R176" s="338"/>
      <c r="S176" s="295">
        <f t="shared" ref="S176:U176" si="14">S8</f>
        <v>35</v>
      </c>
      <c r="T176" s="295">
        <f t="shared" si="14"/>
        <v>34.388728654458141</v>
      </c>
      <c r="U176" s="344">
        <f t="shared" si="14"/>
        <v>0.7386134809520587</v>
      </c>
      <c r="W176" s="365"/>
      <c r="X176" s="365"/>
    </row>
    <row r="177" spans="1:24" s="296" customFormat="1" ht="13.5" thickTop="1" thickBot="1" x14ac:dyDescent="0.25">
      <c r="A177" s="294">
        <v>2011</v>
      </c>
      <c r="B177" s="294">
        <v>8</v>
      </c>
      <c r="C177" s="295">
        <f t="shared" si="13"/>
        <v>62886.588443723158</v>
      </c>
      <c r="D177" s="295">
        <f t="shared" si="10"/>
        <v>61213.664953888234</v>
      </c>
      <c r="E177" s="295">
        <f t="shared" si="11"/>
        <v>62886.588443723158</v>
      </c>
      <c r="F177" s="295">
        <f>'Florida_Keys FR'!F93-'Florida_Keys PR'!S177</f>
        <v>111.10195656148231</v>
      </c>
      <c r="G177" s="295">
        <f>'Florida_Keys FR'!G93-'Florida_Keys PR'!T177</f>
        <v>112.29808394932488</v>
      </c>
      <c r="H177" s="328">
        <f t="shared" si="8"/>
        <v>0.75268411975321148</v>
      </c>
      <c r="I177" s="335">
        <v>744</v>
      </c>
      <c r="J177" s="364">
        <f t="shared" si="9"/>
        <v>0.98934863939101292</v>
      </c>
      <c r="K177" s="294">
        <v>2011</v>
      </c>
      <c r="L177" s="294">
        <v>8</v>
      </c>
      <c r="M177" s="365"/>
      <c r="O177" s="366"/>
      <c r="P177" s="367"/>
      <c r="Q177" s="338"/>
      <c r="R177" s="338"/>
      <c r="S177" s="295">
        <f t="shared" ref="S177:U177" si="15">S9</f>
        <v>34.898043438517689</v>
      </c>
      <c r="T177" s="295">
        <f t="shared" si="15"/>
        <v>34.34804484127514</v>
      </c>
      <c r="U177" s="344">
        <f t="shared" si="15"/>
        <v>0.75268411975321148</v>
      </c>
      <c r="W177" s="365"/>
      <c r="X177" s="365"/>
    </row>
    <row r="178" spans="1:24" s="296" customFormat="1" ht="13.5" thickTop="1" thickBot="1" x14ac:dyDescent="0.25">
      <c r="A178" s="294">
        <v>2011</v>
      </c>
      <c r="B178" s="294">
        <v>9</v>
      </c>
      <c r="C178" s="295">
        <f t="shared" si="13"/>
        <v>54002.775301262103</v>
      </c>
      <c r="D178" s="295">
        <f t="shared" si="10"/>
        <v>62886.588443723158</v>
      </c>
      <c r="E178" s="295">
        <f t="shared" si="11"/>
        <v>54002.775301262103</v>
      </c>
      <c r="F178" s="295">
        <f>'Florida_Keys FR'!F94-'Florida_Keys PR'!S178</f>
        <v>100.6345575487031</v>
      </c>
      <c r="G178" s="295">
        <f>'Florida_Keys FR'!G94-'Florida_Keys PR'!T178</f>
        <v>105.49534660391654</v>
      </c>
      <c r="H178" s="328">
        <f t="shared" si="8"/>
        <v>0.71096836969206856</v>
      </c>
      <c r="I178" s="335">
        <v>720</v>
      </c>
      <c r="J178" s="364">
        <f t="shared" si="9"/>
        <v>0.95392413777772278</v>
      </c>
      <c r="K178" s="294">
        <v>2011</v>
      </c>
      <c r="L178" s="294">
        <v>9</v>
      </c>
      <c r="M178" s="365"/>
      <c r="P178" s="367"/>
      <c r="Q178" s="338"/>
      <c r="R178" s="338"/>
      <c r="S178" s="295">
        <f t="shared" ref="S178:U178" si="16">S10</f>
        <v>32.365442451296907</v>
      </c>
      <c r="T178" s="295">
        <f t="shared" si="16"/>
        <v>31.335755090783472</v>
      </c>
      <c r="U178" s="344">
        <f t="shared" si="16"/>
        <v>0.71096836969206856</v>
      </c>
      <c r="W178" s="365"/>
      <c r="X178" s="365"/>
    </row>
    <row r="179" spans="1:24" s="296" customFormat="1" ht="13.5" thickTop="1" thickBot="1" x14ac:dyDescent="0.25">
      <c r="A179" s="294">
        <v>2011</v>
      </c>
      <c r="B179" s="294">
        <v>10</v>
      </c>
      <c r="C179" s="295">
        <f t="shared" si="13"/>
        <v>45618.154265540397</v>
      </c>
      <c r="D179" s="295">
        <f t="shared" si="10"/>
        <v>54002.775301262103</v>
      </c>
      <c r="E179" s="295">
        <f t="shared" si="11"/>
        <v>45618.154265540397</v>
      </c>
      <c r="F179" s="295">
        <f>'Florida_Keys FR'!F95-'Florida_Keys PR'!S179</f>
        <v>83.556562285916328</v>
      </c>
      <c r="G179" s="295">
        <f>'Florida_Keys FR'!G95-'Florida_Keys PR'!T179</f>
        <v>87.806990983153327</v>
      </c>
      <c r="H179" s="328">
        <f t="shared" si="8"/>
        <v>0.69828976928445896</v>
      </c>
      <c r="I179" s="335">
        <v>744</v>
      </c>
      <c r="J179" s="364">
        <f t="shared" si="9"/>
        <v>0.95159350468970649</v>
      </c>
      <c r="K179" s="294">
        <v>2011</v>
      </c>
      <c r="L179" s="294">
        <v>10</v>
      </c>
      <c r="M179" s="365"/>
      <c r="Q179" s="338"/>
      <c r="R179" s="295"/>
      <c r="S179" s="295">
        <f t="shared" ref="S179:U179" si="17">S11</f>
        <v>29.443437714083668</v>
      </c>
      <c r="T179" s="295">
        <f t="shared" si="17"/>
        <v>29.007871421146685</v>
      </c>
      <c r="U179" s="344">
        <f t="shared" si="17"/>
        <v>0.69828976928445896</v>
      </c>
      <c r="W179" s="365"/>
      <c r="X179" s="365"/>
    </row>
    <row r="180" spans="1:24" s="296" customFormat="1" ht="13.5" thickTop="1" thickBot="1" x14ac:dyDescent="0.25">
      <c r="A180" s="294">
        <v>2011</v>
      </c>
      <c r="B180" s="294">
        <v>11</v>
      </c>
      <c r="C180" s="295">
        <f t="shared" si="13"/>
        <v>39237.632528471346</v>
      </c>
      <c r="D180" s="295">
        <f t="shared" si="10"/>
        <v>45618.154265540397</v>
      </c>
      <c r="E180" s="295">
        <f t="shared" si="11"/>
        <v>39237.632528471346</v>
      </c>
      <c r="F180" s="295">
        <f>'Florida_Keys FR'!F96-'Florida_Keys PR'!S180</f>
        <v>75.739470348219328</v>
      </c>
      <c r="G180" s="295">
        <f>'Florida_Keys FR'!G96-'Florida_Keys PR'!T180</f>
        <v>79.577309566033449</v>
      </c>
      <c r="H180" s="328">
        <f t="shared" si="8"/>
        <v>0.68482727227511486</v>
      </c>
      <c r="I180" s="335">
        <v>720</v>
      </c>
      <c r="J180" s="364">
        <f t="shared" si="9"/>
        <v>0.9517721918629396</v>
      </c>
      <c r="K180" s="294">
        <v>2011</v>
      </c>
      <c r="L180" s="294">
        <v>11</v>
      </c>
      <c r="M180" s="365"/>
      <c r="O180" s="294"/>
      <c r="Q180" s="338"/>
      <c r="R180" s="295"/>
      <c r="S180" s="295">
        <f t="shared" ref="S180:U180" si="18">S12</f>
        <v>26.260529651780676</v>
      </c>
      <c r="T180" s="295">
        <f t="shared" si="18"/>
        <v>25.730667215166566</v>
      </c>
      <c r="U180" s="344">
        <f t="shared" si="18"/>
        <v>0.68482727227511486</v>
      </c>
      <c r="W180" s="365"/>
      <c r="X180" s="365"/>
    </row>
    <row r="181" spans="1:24" s="296" customFormat="1" ht="13.5" thickTop="1" thickBot="1" x14ac:dyDescent="0.25">
      <c r="A181" s="294">
        <v>2011</v>
      </c>
      <c r="B181" s="294">
        <v>12</v>
      </c>
      <c r="C181" s="295">
        <f t="shared" si="13"/>
        <v>39630.819815802555</v>
      </c>
      <c r="D181" s="295">
        <f t="shared" si="10"/>
        <v>39237.632528471346</v>
      </c>
      <c r="E181" s="295">
        <f t="shared" si="11"/>
        <v>39630.819815802555</v>
      </c>
      <c r="F181" s="295">
        <f>'Florida_Keys FR'!F97-'Florida_Keys PR'!S181</f>
        <v>68.562118165143517</v>
      </c>
      <c r="G181" s="295">
        <f>'Florida_Keys FR'!G97-'Florida_Keys PR'!T181</f>
        <v>83.393768297161785</v>
      </c>
      <c r="H181" s="328">
        <f t="shared" si="8"/>
        <v>0.63874354190841121</v>
      </c>
      <c r="I181" s="335">
        <v>744</v>
      </c>
      <c r="J181" s="364">
        <f t="shared" si="9"/>
        <v>0.82214917931076337</v>
      </c>
      <c r="K181" s="294">
        <v>2011</v>
      </c>
      <c r="L181" s="294">
        <v>12</v>
      </c>
      <c r="M181" s="365"/>
      <c r="O181" s="294"/>
      <c r="Q181" s="338"/>
      <c r="R181" s="295"/>
      <c r="S181" s="295">
        <f t="shared" ref="S181:U181" si="19">S13</f>
        <v>27.437881834856491</v>
      </c>
      <c r="T181" s="295">
        <f t="shared" si="19"/>
        <v>24.918892015738226</v>
      </c>
      <c r="U181" s="344">
        <f t="shared" si="19"/>
        <v>0.63874354190841121</v>
      </c>
      <c r="W181" s="365"/>
      <c r="X181" s="365"/>
    </row>
    <row r="182" spans="1:24" s="296" customFormat="1" ht="13.5" thickTop="1" thickBot="1" x14ac:dyDescent="0.25">
      <c r="A182" s="294">
        <v>2012</v>
      </c>
      <c r="B182" s="294">
        <v>1</v>
      </c>
      <c r="C182" s="295">
        <f t="shared" si="13"/>
        <v>36270.888004099266</v>
      </c>
      <c r="D182" s="295">
        <f t="shared" si="10"/>
        <v>39630.819815802555</v>
      </c>
      <c r="E182" s="295">
        <f t="shared" si="11"/>
        <v>36270.888004099266</v>
      </c>
      <c r="F182" s="295">
        <f>'Florida_Keys FR'!F98-'Florida_Keys PR'!S182</f>
        <v>65.989913272051837</v>
      </c>
      <c r="G182" s="295">
        <f>'Florida_Keys FR'!G98-'Florida_Keys PR'!T182</f>
        <v>75.539344322040918</v>
      </c>
      <c r="H182" s="328">
        <f t="shared" si="8"/>
        <v>0.64537485718779541</v>
      </c>
      <c r="I182" s="335">
        <v>744</v>
      </c>
      <c r="J182" s="364">
        <f t="shared" si="9"/>
        <v>0.87358334738414267</v>
      </c>
      <c r="K182" s="294">
        <v>2012</v>
      </c>
      <c r="L182" s="294">
        <v>1</v>
      </c>
      <c r="M182" s="365"/>
      <c r="O182" s="368"/>
      <c r="Q182" s="338"/>
      <c r="R182" s="295"/>
      <c r="S182" s="295">
        <f>S2</f>
        <v>31.010086727948163</v>
      </c>
      <c r="T182" s="295">
        <f>T2</f>
        <v>26.51568707835909</v>
      </c>
      <c r="U182" s="344">
        <f>U2</f>
        <v>0.64537485718779541</v>
      </c>
      <c r="W182" s="365"/>
      <c r="X182" s="365"/>
    </row>
    <row r="183" spans="1:24" s="296" customFormat="1" ht="13.5" thickTop="1" thickBot="1" x14ac:dyDescent="0.25">
      <c r="A183" s="294">
        <v>2012</v>
      </c>
      <c r="B183" s="294">
        <v>2</v>
      </c>
      <c r="C183" s="295">
        <f t="shared" si="13"/>
        <v>38427.853945210591</v>
      </c>
      <c r="D183" s="295">
        <f t="shared" si="10"/>
        <v>36270.888004099266</v>
      </c>
      <c r="E183" s="295">
        <f t="shared" si="11"/>
        <v>38427.853945210591</v>
      </c>
      <c r="F183" s="295">
        <f>'Florida_Keys FR'!F99-'Florida_Keys PR'!S183</f>
        <v>78.979519062953273</v>
      </c>
      <c r="G183" s="295">
        <f>'Florida_Keys FR'!G99-'Florida_Keys PR'!T183</f>
        <v>82.12064372112016</v>
      </c>
      <c r="H183" s="328">
        <f t="shared" si="8"/>
        <v>0.67233318356375449</v>
      </c>
      <c r="I183" s="335">
        <v>696</v>
      </c>
      <c r="J183" s="364">
        <f t="shared" si="9"/>
        <v>0.96174987779158094</v>
      </c>
      <c r="K183" s="294">
        <v>2012</v>
      </c>
      <c r="L183" s="294">
        <v>2</v>
      </c>
      <c r="M183" s="365"/>
      <c r="O183" s="368"/>
      <c r="Q183" s="338"/>
      <c r="R183" s="295"/>
      <c r="S183" s="295">
        <f t="shared" ref="S183:U183" si="20">S3</f>
        <v>31.020480937046727</v>
      </c>
      <c r="T183" s="295">
        <f t="shared" si="20"/>
        <v>29.469481661379852</v>
      </c>
      <c r="U183" s="344">
        <f t="shared" si="20"/>
        <v>0.67233318356375449</v>
      </c>
      <c r="W183" s="365"/>
      <c r="X183" s="365"/>
    </row>
    <row r="184" spans="1:24" s="296" customFormat="1" ht="13.5" thickTop="1" thickBot="1" x14ac:dyDescent="0.25">
      <c r="A184" s="294">
        <v>2012</v>
      </c>
      <c r="B184" s="294">
        <v>3</v>
      </c>
      <c r="C184" s="295">
        <f t="shared" si="13"/>
        <v>40722.934175981543</v>
      </c>
      <c r="D184" s="295">
        <f t="shared" si="10"/>
        <v>38427.853945210591</v>
      </c>
      <c r="E184" s="295">
        <f t="shared" si="11"/>
        <v>40722.934175981543</v>
      </c>
      <c r="F184" s="295">
        <f>'Florida_Keys FR'!F100-'Florida_Keys PR'!S184</f>
        <v>69.580230495947248</v>
      </c>
      <c r="G184" s="295">
        <f>'Florida_Keys FR'!G100-'Florida_Keys PR'!T184</f>
        <v>84.71501369617603</v>
      </c>
      <c r="H184" s="328">
        <f t="shared" si="8"/>
        <v>0.64610892677092313</v>
      </c>
      <c r="I184" s="335">
        <v>744</v>
      </c>
      <c r="J184" s="364">
        <f t="shared" si="9"/>
        <v>0.82134473524954466</v>
      </c>
      <c r="K184" s="294">
        <v>2012</v>
      </c>
      <c r="L184" s="294">
        <v>3</v>
      </c>
      <c r="M184" s="365"/>
      <c r="O184" s="368"/>
      <c r="Q184" s="338"/>
      <c r="R184" s="295"/>
      <c r="S184" s="295">
        <f t="shared" ref="S184:U184" si="21">S4</f>
        <v>33.419769504052752</v>
      </c>
      <c r="T184" s="295">
        <f t="shared" si="21"/>
        <v>28.032645328423985</v>
      </c>
      <c r="U184" s="344">
        <f t="shared" si="21"/>
        <v>0.64610892677092313</v>
      </c>
      <c r="W184" s="365"/>
      <c r="X184" s="365"/>
    </row>
    <row r="185" spans="1:24" s="296" customFormat="1" ht="13.5" thickTop="1" thickBot="1" x14ac:dyDescent="0.25">
      <c r="A185" s="294">
        <v>2012</v>
      </c>
      <c r="B185" s="294">
        <v>4</v>
      </c>
      <c r="C185" s="295">
        <f t="shared" si="13"/>
        <v>47262.487371393509</v>
      </c>
      <c r="D185" s="295">
        <f t="shared" si="10"/>
        <v>40722.934175981543</v>
      </c>
      <c r="E185" s="295">
        <f t="shared" si="11"/>
        <v>47262.487371393509</v>
      </c>
      <c r="F185" s="295">
        <f>'Florida_Keys FR'!F101-'Florida_Keys PR'!S185</f>
        <v>87.175526005452411</v>
      </c>
      <c r="G185" s="295">
        <f>'Florida_Keys FR'!G101-'Florida_Keys PR'!T185</f>
        <v>97.444927680826567</v>
      </c>
      <c r="H185" s="328">
        <f t="shared" si="8"/>
        <v>0.67363530492204138</v>
      </c>
      <c r="I185" s="335">
        <v>720</v>
      </c>
      <c r="J185" s="364">
        <f t="shared" si="9"/>
        <v>0.89461327623936671</v>
      </c>
      <c r="K185" s="294">
        <v>2012</v>
      </c>
      <c r="L185" s="294">
        <v>4</v>
      </c>
      <c r="M185" s="365"/>
      <c r="O185" s="368"/>
      <c r="Q185" s="338"/>
      <c r="R185" s="295"/>
      <c r="S185" s="295">
        <f t="shared" ref="S185:U185" si="22">S5</f>
        <v>29.824473994547585</v>
      </c>
      <c r="T185" s="295">
        <f t="shared" si="22"/>
        <v>28.759953880173448</v>
      </c>
      <c r="U185" s="344">
        <f t="shared" si="22"/>
        <v>0.67363530492204138</v>
      </c>
      <c r="W185" s="365"/>
      <c r="X185" s="365"/>
    </row>
    <row r="186" spans="1:24" s="372" customFormat="1" ht="13.5" thickTop="1" thickBot="1" x14ac:dyDescent="0.25">
      <c r="A186" s="369">
        <v>2012</v>
      </c>
      <c r="B186" s="369">
        <v>5</v>
      </c>
      <c r="C186" s="295">
        <f t="shared" si="13"/>
        <v>52275.743637379164</v>
      </c>
      <c r="D186" s="295">
        <f t="shared" si="10"/>
        <v>47262.487371393509</v>
      </c>
      <c r="E186" s="295">
        <f t="shared" si="11"/>
        <v>52275.743637379164</v>
      </c>
      <c r="F186" s="295">
        <f>'Florida_Keys FR'!F102-'Florida_Keys PR'!S186</f>
        <v>89.201470183481632</v>
      </c>
      <c r="G186" s="295">
        <f>'Florida_Keys FR'!G102-'Florida_Keys PR'!T186</f>
        <v>103.38946075314763</v>
      </c>
      <c r="H186" s="328">
        <f t="shared" si="8"/>
        <v>0.67959631257348285</v>
      </c>
      <c r="I186" s="340">
        <v>744</v>
      </c>
      <c r="J186" s="370">
        <f t="shared" si="9"/>
        <v>0.86277140371646577</v>
      </c>
      <c r="K186" s="369">
        <v>2012</v>
      </c>
      <c r="L186" s="369">
        <v>5</v>
      </c>
      <c r="M186" s="371"/>
      <c r="O186" s="373"/>
      <c r="Q186" s="339"/>
      <c r="R186" s="339"/>
      <c r="S186" s="295">
        <f t="shared" ref="S186:U186" si="23">S6</f>
        <v>33.798529816518368</v>
      </c>
      <c r="T186" s="295">
        <f t="shared" si="23"/>
        <v>32.126772629652379</v>
      </c>
      <c r="U186" s="344">
        <f t="shared" si="23"/>
        <v>0.67959631257348285</v>
      </c>
      <c r="W186" s="371"/>
      <c r="X186" s="371"/>
    </row>
    <row r="187" spans="1:24" s="296" customFormat="1" ht="13.5" thickTop="1" thickBot="1" x14ac:dyDescent="0.25">
      <c r="A187" s="294">
        <v>2012</v>
      </c>
      <c r="B187" s="294">
        <v>6</v>
      </c>
      <c r="C187" s="295">
        <f t="shared" si="13"/>
        <v>56528.527663623267</v>
      </c>
      <c r="D187" s="295">
        <f t="shared" si="10"/>
        <v>52275.743637379164</v>
      </c>
      <c r="E187" s="295">
        <f t="shared" si="11"/>
        <v>56528.527663623267</v>
      </c>
      <c r="F187" s="295">
        <f>'Florida_Keys FR'!F103-'Florida_Keys PR'!S187</f>
        <v>88.070122006344405</v>
      </c>
      <c r="G187" s="295">
        <f>'Florida_Keys FR'!G103-'Florida_Keys PR'!T187</f>
        <v>106.3614289073773</v>
      </c>
      <c r="H187" s="328">
        <f t="shared" si="8"/>
        <v>0.73816086135534142</v>
      </c>
      <c r="I187" s="335">
        <v>720</v>
      </c>
      <c r="J187" s="364">
        <f t="shared" si="9"/>
        <v>0.82802687883253701</v>
      </c>
      <c r="K187" s="294">
        <v>2012</v>
      </c>
      <c r="L187" s="294">
        <v>6</v>
      </c>
      <c r="M187" s="365"/>
      <c r="O187" s="368"/>
      <c r="Q187" s="338"/>
      <c r="R187" s="295"/>
      <c r="S187" s="295">
        <f>S175</f>
        <v>33.929877993655595</v>
      </c>
      <c r="T187" s="295">
        <f>T175</f>
        <v>31.71302534022271</v>
      </c>
      <c r="U187" s="344">
        <f>U175</f>
        <v>0.73816086135534142</v>
      </c>
      <c r="W187" s="365"/>
      <c r="X187" s="365"/>
    </row>
    <row r="188" spans="1:24" s="296" customFormat="1" ht="13.5" thickTop="1" thickBot="1" x14ac:dyDescent="0.25">
      <c r="A188" s="294">
        <v>2012</v>
      </c>
      <c r="B188" s="294">
        <v>7</v>
      </c>
      <c r="C188" s="295">
        <f t="shared" si="13"/>
        <v>62864.262549440813</v>
      </c>
      <c r="D188" s="295">
        <f t="shared" si="10"/>
        <v>56528.527663623267</v>
      </c>
      <c r="E188" s="295">
        <f t="shared" si="11"/>
        <v>62864.262549440813</v>
      </c>
      <c r="F188" s="295">
        <f>'Florida_Keys FR'!F104-'Florida_Keys PR'!S188</f>
        <v>110</v>
      </c>
      <c r="G188" s="295">
        <f>'Florida_Keys FR'!G104-'Florida_Keys PR'!T188</f>
        <v>114.39674298394189</v>
      </c>
      <c r="H188" s="328">
        <f t="shared" si="8"/>
        <v>0.7386134809520587</v>
      </c>
      <c r="I188" s="335">
        <v>744</v>
      </c>
      <c r="J188" s="364">
        <f t="shared" si="9"/>
        <v>0.96156583772180415</v>
      </c>
      <c r="K188" s="294">
        <v>2012</v>
      </c>
      <c r="L188" s="294">
        <v>7</v>
      </c>
      <c r="M188" s="365"/>
      <c r="O188" s="368"/>
      <c r="Q188" s="338"/>
      <c r="R188" s="295"/>
      <c r="S188" s="295">
        <f t="shared" ref="S188:U188" si="24">S176</f>
        <v>35</v>
      </c>
      <c r="T188" s="295">
        <f t="shared" si="24"/>
        <v>34.388728654458141</v>
      </c>
      <c r="U188" s="344">
        <f t="shared" si="24"/>
        <v>0.7386134809520587</v>
      </c>
      <c r="W188" s="365"/>
      <c r="X188" s="365"/>
    </row>
    <row r="189" spans="1:24" s="296" customFormat="1" ht="13.5" thickTop="1" thickBot="1" x14ac:dyDescent="0.25">
      <c r="A189" s="294">
        <v>2012</v>
      </c>
      <c r="B189" s="294">
        <v>8</v>
      </c>
      <c r="C189" s="295">
        <f t="shared" si="13"/>
        <v>61792.1171603857</v>
      </c>
      <c r="D189" s="295">
        <f t="shared" si="10"/>
        <v>62864.262549440813</v>
      </c>
      <c r="E189" s="295">
        <f t="shared" si="11"/>
        <v>61792.1171603857</v>
      </c>
      <c r="F189" s="295">
        <f>'Florida_Keys FR'!F105-'Florida_Keys PR'!S189</f>
        <v>108.10195656148231</v>
      </c>
      <c r="G189" s="295">
        <f>'Florida_Keys FR'!G105-'Florida_Keys PR'!T189</f>
        <v>110.34366042122485</v>
      </c>
      <c r="H189" s="328">
        <f t="shared" si="8"/>
        <v>0.75268411975321148</v>
      </c>
      <c r="I189" s="335">
        <v>744</v>
      </c>
      <c r="J189" s="364">
        <f t="shared" si="9"/>
        <v>0.97968434388359893</v>
      </c>
      <c r="K189" s="294">
        <v>2012</v>
      </c>
      <c r="L189" s="294">
        <v>8</v>
      </c>
      <c r="M189" s="365"/>
      <c r="O189" s="368"/>
      <c r="Q189" s="338"/>
      <c r="R189" s="338"/>
      <c r="S189" s="295">
        <f t="shared" ref="S189:U189" si="25">S177</f>
        <v>34.898043438517689</v>
      </c>
      <c r="T189" s="295">
        <f t="shared" si="25"/>
        <v>34.34804484127514</v>
      </c>
      <c r="U189" s="344">
        <f t="shared" si="25"/>
        <v>0.75268411975321148</v>
      </c>
      <c r="W189" s="365"/>
      <c r="X189" s="365"/>
    </row>
    <row r="190" spans="1:24" s="296" customFormat="1" ht="13.5" thickTop="1" thickBot="1" x14ac:dyDescent="0.25">
      <c r="A190" s="294">
        <v>2012</v>
      </c>
      <c r="B190" s="294">
        <v>9</v>
      </c>
      <c r="C190" s="295">
        <f t="shared" si="13"/>
        <v>53159.728808688698</v>
      </c>
      <c r="D190" s="295">
        <f t="shared" si="10"/>
        <v>61792.1171603857</v>
      </c>
      <c r="E190" s="295">
        <f t="shared" si="11"/>
        <v>53159.728808688698</v>
      </c>
      <c r="F190" s="295">
        <f>'Florida_Keys FR'!F106-'Florida_Keys PR'!S190</f>
        <v>101.6345575487031</v>
      </c>
      <c r="G190" s="295">
        <f>'Florida_Keys FR'!G106-'Florida_Keys PR'!T190</f>
        <v>103.84844083951654</v>
      </c>
      <c r="H190" s="328">
        <f t="shared" si="8"/>
        <v>0.71096836969206856</v>
      </c>
      <c r="I190" s="335">
        <v>720</v>
      </c>
      <c r="J190" s="364">
        <f t="shared" si="9"/>
        <v>0.97868159335935823</v>
      </c>
      <c r="K190" s="294">
        <v>2012</v>
      </c>
      <c r="L190" s="294">
        <v>9</v>
      </c>
      <c r="M190" s="365"/>
      <c r="O190" s="368"/>
      <c r="Q190" s="338"/>
      <c r="R190" s="338"/>
      <c r="S190" s="295">
        <f t="shared" ref="S190:U190" si="26">S178</f>
        <v>32.365442451296907</v>
      </c>
      <c r="T190" s="295">
        <f t="shared" si="26"/>
        <v>31.335755090783472</v>
      </c>
      <c r="U190" s="344">
        <f t="shared" si="26"/>
        <v>0.71096836969206856</v>
      </c>
      <c r="W190" s="365"/>
      <c r="X190" s="365"/>
    </row>
    <row r="191" spans="1:24" s="296" customFormat="1" ht="13.5" thickTop="1" thickBot="1" x14ac:dyDescent="0.25">
      <c r="A191" s="294">
        <v>2012</v>
      </c>
      <c r="B191" s="294">
        <v>10</v>
      </c>
      <c r="C191" s="295">
        <f t="shared" si="13"/>
        <v>50100.037642241943</v>
      </c>
      <c r="D191" s="295">
        <f t="shared" si="10"/>
        <v>53159.728808688698</v>
      </c>
      <c r="E191" s="295">
        <f t="shared" si="11"/>
        <v>50100.037642241943</v>
      </c>
      <c r="F191" s="295">
        <f>'Florida_Keys FR'!F107-'Florida_Keys PR'!S191</f>
        <v>95.556562285916328</v>
      </c>
      <c r="G191" s="295">
        <f>'Florida_Keys FR'!G107-'Florida_Keys PR'!T191</f>
        <v>96.433834825953326</v>
      </c>
      <c r="H191" s="328">
        <f t="shared" si="8"/>
        <v>0.69828976928445896</v>
      </c>
      <c r="I191" s="335">
        <v>744</v>
      </c>
      <c r="J191" s="364">
        <f t="shared" si="9"/>
        <v>0.99090285539696388</v>
      </c>
      <c r="K191" s="294">
        <v>2012</v>
      </c>
      <c r="L191" s="294">
        <v>10</v>
      </c>
      <c r="M191" s="365"/>
      <c r="O191" s="368"/>
      <c r="Q191" s="338"/>
      <c r="R191" s="338"/>
      <c r="S191" s="295">
        <f t="shared" ref="S191:U191" si="27">S179</f>
        <v>29.443437714083668</v>
      </c>
      <c r="T191" s="295">
        <f t="shared" si="27"/>
        <v>29.007871421146685</v>
      </c>
      <c r="U191" s="344">
        <f t="shared" si="27"/>
        <v>0.69828976928445896</v>
      </c>
      <c r="W191" s="365"/>
      <c r="X191" s="365"/>
    </row>
    <row r="192" spans="1:24" s="296" customFormat="1" ht="13.5" thickTop="1" thickBot="1" x14ac:dyDescent="0.25">
      <c r="A192" s="294">
        <v>2012</v>
      </c>
      <c r="B192" s="294">
        <v>11</v>
      </c>
      <c r="C192" s="295">
        <f t="shared" si="13"/>
        <v>29970.600656600949</v>
      </c>
      <c r="D192" s="295">
        <f t="shared" si="10"/>
        <v>50100.037642241943</v>
      </c>
      <c r="E192" s="295">
        <f t="shared" si="11"/>
        <v>29970.600656600949</v>
      </c>
      <c r="F192" s="295">
        <f>'Florida_Keys FR'!F108-'Florida_Keys PR'!S192</f>
        <v>58.739470348219328</v>
      </c>
      <c r="G192" s="295">
        <f>'Florida_Keys FR'!G108-'Florida_Keys PR'!T192</f>
        <v>60.782968100833457</v>
      </c>
      <c r="H192" s="328">
        <f t="shared" si="8"/>
        <v>0.68482727227511486</v>
      </c>
      <c r="I192" s="335">
        <v>720</v>
      </c>
      <c r="J192" s="364">
        <f t="shared" si="9"/>
        <v>0.96638042174537853</v>
      </c>
      <c r="K192" s="294">
        <v>2012</v>
      </c>
      <c r="L192" s="294">
        <v>11</v>
      </c>
      <c r="M192" s="365"/>
      <c r="O192" s="368"/>
      <c r="Q192" s="338"/>
      <c r="R192" s="338"/>
      <c r="S192" s="295">
        <f t="shared" ref="S192:U192" si="28">S180</f>
        <v>26.260529651780676</v>
      </c>
      <c r="T192" s="295">
        <f t="shared" si="28"/>
        <v>25.730667215166566</v>
      </c>
      <c r="U192" s="344">
        <f t="shared" si="28"/>
        <v>0.68482727227511486</v>
      </c>
      <c r="W192" s="365"/>
      <c r="X192" s="365"/>
    </row>
    <row r="193" spans="1:24" s="296" customFormat="1" ht="13.5" thickTop="1" thickBot="1" x14ac:dyDescent="0.25">
      <c r="A193" s="294">
        <v>2012</v>
      </c>
      <c r="B193" s="294">
        <v>12</v>
      </c>
      <c r="C193" s="295">
        <f t="shared" si="13"/>
        <v>41404.893741427361</v>
      </c>
      <c r="D193" s="295">
        <f t="shared" si="10"/>
        <v>29970.600656600949</v>
      </c>
      <c r="E193" s="295">
        <f t="shared" si="11"/>
        <v>41404.893741427361</v>
      </c>
      <c r="F193" s="295">
        <f>'Florida_Keys FR'!F109-'Florida_Keys PR'!S193</f>
        <v>71.562118165143517</v>
      </c>
      <c r="G193" s="295">
        <f>'Florida_Keys FR'!G109-'Florida_Keys PR'!T193</f>
        <v>87.126890916961784</v>
      </c>
      <c r="H193" s="328">
        <f t="shared" si="8"/>
        <v>0.63874354190841121</v>
      </c>
      <c r="I193" s="335">
        <v>744</v>
      </c>
      <c r="J193" s="364">
        <f t="shared" si="9"/>
        <v>0.82135512253441223</v>
      </c>
      <c r="K193" s="294">
        <v>2012</v>
      </c>
      <c r="L193" s="294">
        <v>12</v>
      </c>
      <c r="M193" s="365"/>
      <c r="O193" s="368"/>
      <c r="Q193" s="338"/>
      <c r="R193" s="338"/>
      <c r="S193" s="295">
        <f t="shared" ref="S193:U193" si="29">S181</f>
        <v>27.437881834856491</v>
      </c>
      <c r="T193" s="295">
        <f t="shared" si="29"/>
        <v>24.918892015738226</v>
      </c>
      <c r="U193" s="344">
        <f t="shared" si="29"/>
        <v>0.63874354190841121</v>
      </c>
      <c r="W193" s="365"/>
      <c r="X193" s="365"/>
    </row>
    <row r="194" spans="1:24" ht="13.5" thickTop="1" thickBot="1" x14ac:dyDescent="0.25">
      <c r="A194" s="308">
        <v>2013</v>
      </c>
      <c r="B194" s="308">
        <v>1</v>
      </c>
      <c r="C194" s="295">
        <f t="shared" si="13"/>
        <v>37368.262023031108</v>
      </c>
      <c r="D194" s="1">
        <f t="shared" si="10"/>
        <v>41404.893741427361</v>
      </c>
      <c r="E194" s="1">
        <f>G194*I194*U194</f>
        <v>37368.262023031108</v>
      </c>
      <c r="F194" s="295">
        <f>'Florida_Keys FR'!F110-'Florida_Keys PR'!S194</f>
        <v>70.989913272051837</v>
      </c>
      <c r="G194" s="295">
        <f>'Florida_Keys FR'!G110-'Florida_Keys PR'!T194</f>
        <v>77.824783648940922</v>
      </c>
      <c r="H194" s="328">
        <f t="shared" si="8"/>
        <v>0.64537485718779541</v>
      </c>
      <c r="I194" s="12">
        <v>744</v>
      </c>
      <c r="J194" s="172">
        <f t="shared" si="9"/>
        <v>0.91217617246813765</v>
      </c>
      <c r="K194" s="308">
        <v>2013</v>
      </c>
      <c r="L194" s="308">
        <v>1</v>
      </c>
      <c r="M194" s="49"/>
      <c r="Q194" s="338"/>
      <c r="R194" s="338"/>
      <c r="S194" s="295">
        <f t="shared" ref="S194:U194" si="30">S182</f>
        <v>31.010086727948163</v>
      </c>
      <c r="T194" s="295">
        <f t="shared" si="30"/>
        <v>26.51568707835909</v>
      </c>
      <c r="U194" s="344">
        <f t="shared" si="30"/>
        <v>0.64537485718779541</v>
      </c>
      <c r="W194" s="49"/>
      <c r="X194" s="270"/>
    </row>
    <row r="195" spans="1:24" ht="13.5" thickTop="1" thickBot="1" x14ac:dyDescent="0.25">
      <c r="A195" s="308">
        <v>2013</v>
      </c>
      <c r="B195" s="308">
        <v>2</v>
      </c>
      <c r="C195" s="295">
        <f t="shared" si="13"/>
        <v>38451.986646173071</v>
      </c>
      <c r="D195" s="1">
        <f>C194</f>
        <v>37368.262023031108</v>
      </c>
      <c r="E195" s="1">
        <f t="shared" ref="E195:E258" si="31">G195*I195*U195</f>
        <v>38451.986646173071</v>
      </c>
      <c r="F195" s="295">
        <f>'Florida_Keys FR'!F111-'Florida_Keys PR'!S195</f>
        <v>79.979519062953273</v>
      </c>
      <c r="G195" s="295">
        <f>'Florida_Keys FR'!G111-'Florida_Keys PR'!T195</f>
        <v>85.106937486220147</v>
      </c>
      <c r="H195" s="328">
        <f t="shared" si="8"/>
        <v>0.67233318356375449</v>
      </c>
      <c r="I195" s="12">
        <v>672</v>
      </c>
      <c r="J195" s="172">
        <f t="shared" si="9"/>
        <v>0.93975322606224587</v>
      </c>
      <c r="K195" s="308">
        <v>2013</v>
      </c>
      <c r="L195" s="308">
        <v>2</v>
      </c>
      <c r="M195" s="49"/>
      <c r="Q195" s="338"/>
      <c r="R195" s="338"/>
      <c r="S195" s="295">
        <f t="shared" ref="S195:U195" si="32">S183</f>
        <v>31.020480937046727</v>
      </c>
      <c r="T195" s="295">
        <f t="shared" si="32"/>
        <v>29.469481661379852</v>
      </c>
      <c r="U195" s="344">
        <f t="shared" si="32"/>
        <v>0.67233318356375449</v>
      </c>
      <c r="W195" s="49"/>
      <c r="X195" s="270"/>
    </row>
    <row r="196" spans="1:24" ht="13.5" thickTop="1" thickBot="1" x14ac:dyDescent="0.25">
      <c r="A196" s="308">
        <v>2013</v>
      </c>
      <c r="B196" s="308">
        <v>3</v>
      </c>
      <c r="C196" s="295">
        <f t="shared" si="13"/>
        <v>47191.888894052834</v>
      </c>
      <c r="D196" s="1">
        <f t="shared" ref="D196:D259" si="33">C195</f>
        <v>38451.986646173071</v>
      </c>
      <c r="E196" s="1">
        <f t="shared" si="31"/>
        <v>47191.888894052834</v>
      </c>
      <c r="F196" s="295">
        <f>'Florida_Keys FR'!F112-'Florida_Keys PR'!S196</f>
        <v>54.580230495947248</v>
      </c>
      <c r="G196" s="295">
        <f>'Florida_Keys FR'!G112-'Florida_Keys PR'!T196</f>
        <v>98.17223623257604</v>
      </c>
      <c r="H196" s="328">
        <f t="shared" si="8"/>
        <v>0.64610892677092313</v>
      </c>
      <c r="I196" s="12">
        <v>744</v>
      </c>
      <c r="J196" s="172">
        <f t="shared" si="9"/>
        <v>0.55596401376294757</v>
      </c>
      <c r="K196" s="308">
        <v>2013</v>
      </c>
      <c r="L196" s="308">
        <v>3</v>
      </c>
      <c r="M196" s="49"/>
      <c r="Q196" s="338"/>
      <c r="R196" s="338"/>
      <c r="S196" s="295">
        <f t="shared" ref="S196:U196" si="34">S184</f>
        <v>33.419769504052752</v>
      </c>
      <c r="T196" s="295">
        <f t="shared" si="34"/>
        <v>28.032645328423985</v>
      </c>
      <c r="U196" s="344">
        <f t="shared" si="34"/>
        <v>0.64610892677092313</v>
      </c>
      <c r="W196" s="49"/>
      <c r="X196" s="270"/>
    </row>
    <row r="197" spans="1:24" ht="13.5" thickTop="1" thickBot="1" x14ac:dyDescent="0.25">
      <c r="A197" s="308">
        <v>2013</v>
      </c>
      <c r="B197" s="308">
        <v>4</v>
      </c>
      <c r="C197" s="295">
        <f t="shared" si="13"/>
        <v>47629.667573753417</v>
      </c>
      <c r="D197" s="1">
        <f t="shared" si="33"/>
        <v>47191.888894052834</v>
      </c>
      <c r="E197" s="1">
        <f t="shared" si="31"/>
        <v>47629.667573753417</v>
      </c>
      <c r="F197" s="295">
        <f>'Florida_Keys FR'!F113-'Florida_Keys PR'!S197</f>
        <v>90.175526005452411</v>
      </c>
      <c r="G197" s="295">
        <f>'Florida_Keys FR'!G113-'Florida_Keys PR'!T197</f>
        <v>98.201973072526556</v>
      </c>
      <c r="H197" s="328">
        <f t="shared" si="8"/>
        <v>0.67363530492204138</v>
      </c>
      <c r="I197" s="12">
        <v>720</v>
      </c>
      <c r="J197" s="172">
        <f t="shared" si="9"/>
        <v>0.9182659287187005</v>
      </c>
      <c r="K197" s="308">
        <v>2013</v>
      </c>
      <c r="L197" s="308">
        <v>4</v>
      </c>
      <c r="M197" s="49"/>
      <c r="Q197" s="338"/>
      <c r="R197" s="338"/>
      <c r="S197" s="295">
        <f t="shared" ref="S197:U197" si="35">S185</f>
        <v>29.824473994547585</v>
      </c>
      <c r="T197" s="295">
        <f t="shared" si="35"/>
        <v>28.759953880173448</v>
      </c>
      <c r="U197" s="344">
        <f t="shared" si="35"/>
        <v>0.67363530492204138</v>
      </c>
      <c r="W197" s="49"/>
      <c r="X197" s="270"/>
    </row>
    <row r="198" spans="1:24" ht="13.5" thickTop="1" thickBot="1" x14ac:dyDescent="0.25">
      <c r="A198" s="308">
        <v>2013</v>
      </c>
      <c r="B198" s="308">
        <v>5</v>
      </c>
      <c r="C198" s="295">
        <f t="shared" si="13"/>
        <v>54197.377315011101</v>
      </c>
      <c r="D198" s="1">
        <f t="shared" si="33"/>
        <v>47629.667573753417</v>
      </c>
      <c r="E198" s="1">
        <f t="shared" si="31"/>
        <v>54197.377315011101</v>
      </c>
      <c r="F198" s="295">
        <f>'Florida_Keys FR'!F114-'Florida_Keys PR'!S198</f>
        <v>105.20147018348163</v>
      </c>
      <c r="G198" s="295">
        <f>'Florida_Keys FR'!G114-'Florida_Keys PR'!T198</f>
        <v>107.19001251714764</v>
      </c>
      <c r="H198" s="328">
        <f t="shared" si="8"/>
        <v>0.67959631257348285</v>
      </c>
      <c r="I198" s="12">
        <v>744</v>
      </c>
      <c r="J198" s="172">
        <f t="shared" si="9"/>
        <v>0.98144843640774937</v>
      </c>
      <c r="K198" s="308">
        <v>2013</v>
      </c>
      <c r="L198" s="308">
        <v>5</v>
      </c>
      <c r="M198" s="49"/>
      <c r="Q198" s="338"/>
      <c r="R198" s="338"/>
      <c r="S198" s="295">
        <f t="shared" ref="S198:U198" si="36">S186</f>
        <v>33.798529816518368</v>
      </c>
      <c r="T198" s="295">
        <f t="shared" si="36"/>
        <v>32.126772629652379</v>
      </c>
      <c r="U198" s="344">
        <f t="shared" si="36"/>
        <v>0.67959631257348285</v>
      </c>
      <c r="W198" s="49"/>
      <c r="X198" s="270"/>
    </row>
    <row r="199" spans="1:24" ht="13.5" thickTop="1" thickBot="1" x14ac:dyDescent="0.25">
      <c r="A199" s="308">
        <v>2013</v>
      </c>
      <c r="B199" s="308">
        <v>6</v>
      </c>
      <c r="C199" s="295">
        <f t="shared" si="13"/>
        <v>58571.234367517936</v>
      </c>
      <c r="D199" s="1">
        <f t="shared" si="33"/>
        <v>54197.377315011101</v>
      </c>
      <c r="E199" s="1">
        <f t="shared" si="31"/>
        <v>58571.234367517936</v>
      </c>
      <c r="F199" s="295">
        <f>'Florida_Keys FR'!F115-'Florida_Keys PR'!S199</f>
        <v>103.07012200634441</v>
      </c>
      <c r="G199" s="295">
        <f>'Florida_Keys FR'!G115-'Florida_Keys PR'!T199</f>
        <v>110.20489012677729</v>
      </c>
      <c r="H199" s="328">
        <f t="shared" si="8"/>
        <v>0.73816086135534142</v>
      </c>
      <c r="I199" s="12">
        <v>720</v>
      </c>
      <c r="J199" s="172">
        <f t="shared" si="9"/>
        <v>0.93525906053510688</v>
      </c>
      <c r="K199" s="308">
        <v>2013</v>
      </c>
      <c r="L199" s="308">
        <v>6</v>
      </c>
      <c r="M199" s="49"/>
      <c r="Q199" s="338"/>
      <c r="R199" s="338"/>
      <c r="S199" s="295">
        <f t="shared" ref="S199:U199" si="37">S187</f>
        <v>33.929877993655595</v>
      </c>
      <c r="T199" s="295">
        <f t="shared" si="37"/>
        <v>31.71302534022271</v>
      </c>
      <c r="U199" s="344">
        <f t="shared" si="37"/>
        <v>0.73816086135534142</v>
      </c>
      <c r="W199" s="49"/>
      <c r="X199" s="270"/>
    </row>
    <row r="200" spans="1:24" ht="13.5" thickTop="1" thickBot="1" x14ac:dyDescent="0.25">
      <c r="A200" s="308">
        <v>2013</v>
      </c>
      <c r="B200" s="308">
        <v>7</v>
      </c>
      <c r="C200" s="295">
        <f t="shared" si="13"/>
        <v>62533.020174823097</v>
      </c>
      <c r="D200" s="1">
        <f t="shared" si="33"/>
        <v>58571.234367517936</v>
      </c>
      <c r="E200" s="1">
        <f t="shared" si="31"/>
        <v>62533.020174823097</v>
      </c>
      <c r="F200" s="295">
        <f>'Florida_Keys FR'!F116-'Florida_Keys PR'!S200</f>
        <v>111</v>
      </c>
      <c r="G200" s="295">
        <f>'Florida_Keys FR'!G116-'Florida_Keys PR'!T200</f>
        <v>113.79396730094186</v>
      </c>
      <c r="H200" s="328">
        <f t="shared" si="8"/>
        <v>0.7386134809520587</v>
      </c>
      <c r="I200" s="12">
        <v>744</v>
      </c>
      <c r="J200" s="172">
        <f t="shared" si="9"/>
        <v>0.97544714041340275</v>
      </c>
      <c r="K200" s="308">
        <v>2013</v>
      </c>
      <c r="L200" s="308">
        <v>7</v>
      </c>
      <c r="M200" s="49"/>
      <c r="S200" s="295">
        <f t="shared" ref="S200:U200" si="38">S188</f>
        <v>35</v>
      </c>
      <c r="T200" s="295">
        <f t="shared" si="38"/>
        <v>34.388728654458141</v>
      </c>
      <c r="U200" s="344">
        <f t="shared" si="38"/>
        <v>0.7386134809520587</v>
      </c>
    </row>
    <row r="201" spans="1:24" ht="13.5" thickTop="1" thickBot="1" x14ac:dyDescent="0.25">
      <c r="A201" s="308">
        <v>2013</v>
      </c>
      <c r="B201" s="308">
        <v>8</v>
      </c>
      <c r="C201" s="295">
        <f t="shared" si="13"/>
        <v>61110.146554145118</v>
      </c>
      <c r="D201" s="1">
        <f t="shared" si="33"/>
        <v>62533.020174823097</v>
      </c>
      <c r="E201" s="1">
        <f t="shared" si="31"/>
        <v>61110.146554145118</v>
      </c>
      <c r="F201" s="295">
        <f>'Florida_Keys FR'!F117-'Florida_Keys PR'!S201</f>
        <v>104.10195656148231</v>
      </c>
      <c r="G201" s="295">
        <f>'Florida_Keys FR'!G117-'Florida_Keys PR'!T201</f>
        <v>109.12584921082487</v>
      </c>
      <c r="H201" s="328">
        <f t="shared" si="8"/>
        <v>0.75268411975321148</v>
      </c>
      <c r="I201" s="12">
        <v>744</v>
      </c>
      <c r="J201" s="172">
        <f t="shared" si="9"/>
        <v>0.95396239584228404</v>
      </c>
      <c r="K201" s="308">
        <v>2013</v>
      </c>
      <c r="L201" s="308">
        <v>8</v>
      </c>
      <c r="M201" s="49"/>
      <c r="S201" s="295">
        <f t="shared" ref="S201:U201" si="39">S189</f>
        <v>34.898043438517689</v>
      </c>
      <c r="T201" s="295">
        <f t="shared" si="39"/>
        <v>34.34804484127514</v>
      </c>
      <c r="U201" s="344">
        <f t="shared" si="39"/>
        <v>0.75268411975321148</v>
      </c>
    </row>
    <row r="202" spans="1:24" ht="13.5" thickTop="1" thickBot="1" x14ac:dyDescent="0.25">
      <c r="A202" s="308">
        <v>2013</v>
      </c>
      <c r="B202" s="308">
        <v>9</v>
      </c>
      <c r="C202" s="295">
        <f t="shared" si="13"/>
        <v>56286.11338226423</v>
      </c>
      <c r="D202" s="1">
        <f t="shared" si="33"/>
        <v>61110.146554145118</v>
      </c>
      <c r="E202" s="1">
        <f t="shared" si="31"/>
        <v>56286.11338226423</v>
      </c>
      <c r="F202" s="295">
        <f>'Florida_Keys FR'!F118-'Florida_Keys PR'!S202</f>
        <v>100.6345575487031</v>
      </c>
      <c r="G202" s="295">
        <f>'Florida_Keys FR'!G118-'Florida_Keys PR'!T202</f>
        <v>109.95588665811653</v>
      </c>
      <c r="H202" s="328">
        <f t="shared" si="8"/>
        <v>0.71096836969206856</v>
      </c>
      <c r="I202" s="12">
        <v>720</v>
      </c>
      <c r="J202" s="172">
        <f t="shared" si="9"/>
        <v>0.91522664777015506</v>
      </c>
      <c r="K202" s="308">
        <v>2013</v>
      </c>
      <c r="L202" s="308">
        <v>9</v>
      </c>
      <c r="M202" s="49"/>
      <c r="S202" s="295">
        <f t="shared" ref="S202:U202" si="40">S190</f>
        <v>32.365442451296907</v>
      </c>
      <c r="T202" s="295">
        <f t="shared" si="40"/>
        <v>31.335755090783472</v>
      </c>
      <c r="U202" s="344">
        <f t="shared" si="40"/>
        <v>0.71096836969206856</v>
      </c>
    </row>
    <row r="203" spans="1:24" ht="13.5" thickTop="1" thickBot="1" x14ac:dyDescent="0.25">
      <c r="A203" s="308">
        <v>2013</v>
      </c>
      <c r="B203" s="308">
        <v>10</v>
      </c>
      <c r="C203" s="295">
        <f t="shared" si="13"/>
        <v>52502.866401873391</v>
      </c>
      <c r="D203" s="1">
        <f t="shared" si="33"/>
        <v>56286.11338226423</v>
      </c>
      <c r="E203" s="1">
        <f t="shared" si="31"/>
        <v>52502.866401873391</v>
      </c>
      <c r="F203" s="295">
        <f>'Florida_Keys FR'!F119-'Florida_Keys PR'!S203</f>
        <v>99.556562285916328</v>
      </c>
      <c r="G203" s="295">
        <f>'Florida_Keys FR'!G119-'Florida_Keys PR'!T203</f>
        <v>101.05886112585333</v>
      </c>
      <c r="H203" s="328">
        <f t="shared" si="8"/>
        <v>0.69828976928445896</v>
      </c>
      <c r="I203" s="12">
        <v>744</v>
      </c>
      <c r="J203" s="172">
        <f t="shared" si="9"/>
        <v>0.98513441747511765</v>
      </c>
      <c r="K203" s="308">
        <v>2013</v>
      </c>
      <c r="L203" s="308">
        <v>10</v>
      </c>
      <c r="M203" s="49"/>
      <c r="S203" s="295">
        <f t="shared" ref="S203:U203" si="41">S191</f>
        <v>29.443437714083668</v>
      </c>
      <c r="T203" s="295">
        <f t="shared" si="41"/>
        <v>29.007871421146685</v>
      </c>
      <c r="U203" s="344">
        <f t="shared" si="41"/>
        <v>0.69828976928445896</v>
      </c>
    </row>
    <row r="204" spans="1:24" ht="13.5" thickTop="1" thickBot="1" x14ac:dyDescent="0.25">
      <c r="A204" s="308">
        <v>2013</v>
      </c>
      <c r="B204" s="308">
        <v>11</v>
      </c>
      <c r="C204" s="295">
        <f t="shared" si="13"/>
        <v>44184.482549224078</v>
      </c>
      <c r="D204" s="1">
        <f t="shared" si="33"/>
        <v>52502.866401873391</v>
      </c>
      <c r="E204" s="1">
        <f t="shared" si="31"/>
        <v>44184.482549224078</v>
      </c>
      <c r="F204" s="295">
        <f>'Florida_Keys FR'!F120-'Florida_Keys PR'!S204</f>
        <v>87.739470348219328</v>
      </c>
      <c r="G204" s="295">
        <f>'Florida_Keys FR'!G120-'Florida_Keys PR'!T204</f>
        <v>89.609948900033444</v>
      </c>
      <c r="H204" s="328">
        <f t="shared" si="8"/>
        <v>0.68482727227511486</v>
      </c>
      <c r="I204" s="12">
        <v>720</v>
      </c>
      <c r="J204" s="172">
        <f t="shared" si="9"/>
        <v>0.9791264410394791</v>
      </c>
      <c r="K204" s="308">
        <v>2013</v>
      </c>
      <c r="L204" s="308">
        <v>11</v>
      </c>
      <c r="M204" s="49"/>
      <c r="S204" s="295">
        <f t="shared" ref="S204:U204" si="42">S192</f>
        <v>26.260529651780676</v>
      </c>
      <c r="T204" s="295">
        <f t="shared" si="42"/>
        <v>25.730667215166566</v>
      </c>
      <c r="U204" s="344">
        <f t="shared" si="42"/>
        <v>0.68482727227511486</v>
      </c>
    </row>
    <row r="205" spans="1:24" ht="13.5" thickTop="1" thickBot="1" x14ac:dyDescent="0.25">
      <c r="A205" s="308">
        <v>2013</v>
      </c>
      <c r="B205" s="308">
        <v>12</v>
      </c>
      <c r="C205" s="295">
        <f t="shared" si="13"/>
        <v>43411.529629387755</v>
      </c>
      <c r="D205" s="1">
        <f t="shared" si="33"/>
        <v>44184.482549224078</v>
      </c>
      <c r="E205" s="1">
        <f t="shared" si="31"/>
        <v>43411.529629387755</v>
      </c>
      <c r="F205" s="295">
        <f>'Florida_Keys FR'!F121-'Florida_Keys PR'!S205</f>
        <v>83.562118165143517</v>
      </c>
      <c r="G205" s="295">
        <f>'Florida_Keys FR'!G121-'Florida_Keys PR'!T205</f>
        <v>91.349385659061795</v>
      </c>
      <c r="H205" s="328">
        <f t="shared" si="8"/>
        <v>0.63874354190841121</v>
      </c>
      <c r="I205" s="12">
        <v>744</v>
      </c>
      <c r="J205" s="172">
        <f t="shared" si="9"/>
        <v>0.91475292977905442</v>
      </c>
      <c r="K205" s="308">
        <v>2013</v>
      </c>
      <c r="L205" s="308">
        <v>12</v>
      </c>
      <c r="M205" s="49"/>
      <c r="S205" s="295">
        <f t="shared" ref="S205:U205" si="43">S193</f>
        <v>27.437881834856491</v>
      </c>
      <c r="T205" s="295">
        <f t="shared" si="43"/>
        <v>24.918892015738226</v>
      </c>
      <c r="U205" s="344">
        <f t="shared" si="43"/>
        <v>0.63874354190841121</v>
      </c>
    </row>
    <row r="206" spans="1:24" ht="13.5" thickTop="1" thickBot="1" x14ac:dyDescent="0.25">
      <c r="A206" s="308">
        <v>2014</v>
      </c>
      <c r="B206" s="308">
        <v>1</v>
      </c>
      <c r="C206" s="295">
        <f t="shared" si="13"/>
        <v>44947.824295832979</v>
      </c>
      <c r="D206" s="1">
        <f t="shared" si="33"/>
        <v>43411.529629387755</v>
      </c>
      <c r="E206" s="1">
        <f t="shared" si="31"/>
        <v>44947.824295832979</v>
      </c>
      <c r="F206" s="295">
        <f>'Florida_Keys FR'!F122-'Florida_Keys PR'!S206</f>
        <v>56.989913272051837</v>
      </c>
      <c r="G206" s="295">
        <f>'Florida_Keys FR'!G122-'Florida_Keys PR'!T206</f>
        <v>93.610312921640912</v>
      </c>
      <c r="H206" s="328">
        <f t="shared" si="8"/>
        <v>0.64537485718779541</v>
      </c>
      <c r="I206" s="12">
        <v>744</v>
      </c>
      <c r="J206" s="172">
        <f t="shared" si="9"/>
        <v>0.60879951677713984</v>
      </c>
      <c r="K206" s="308">
        <v>2014</v>
      </c>
      <c r="L206" s="308">
        <v>1</v>
      </c>
      <c r="M206" s="49"/>
      <c r="S206" s="295">
        <f t="shared" ref="S206:U206" si="44">S194</f>
        <v>31.010086727948163</v>
      </c>
      <c r="T206" s="295">
        <f t="shared" si="44"/>
        <v>26.51568707835909</v>
      </c>
      <c r="U206" s="344">
        <f t="shared" si="44"/>
        <v>0.64537485718779541</v>
      </c>
    </row>
    <row r="207" spans="1:24" ht="13.5" thickTop="1" thickBot="1" x14ac:dyDescent="0.25">
      <c r="A207" s="308">
        <v>2014</v>
      </c>
      <c r="B207" s="308">
        <v>2</v>
      </c>
      <c r="C207" s="295">
        <f t="shared" si="13"/>
        <v>40540.505190693839</v>
      </c>
      <c r="D207" s="1">
        <f t="shared" si="33"/>
        <v>44947.824295832979</v>
      </c>
      <c r="E207" s="1">
        <f t="shared" si="31"/>
        <v>40540.505190693839</v>
      </c>
      <c r="F207" s="295">
        <f>'Florida_Keys FR'!F123-'Florida_Keys PR'!S207</f>
        <v>79.979519062953273</v>
      </c>
      <c r="G207" s="295">
        <f>'Florida_Keys FR'!G123-'Florida_Keys PR'!T207</f>
        <v>89.729518338620153</v>
      </c>
      <c r="H207" s="328">
        <f t="shared" si="8"/>
        <v>0.67233318356375449</v>
      </c>
      <c r="I207" s="12">
        <v>672</v>
      </c>
      <c r="J207" s="172">
        <f t="shared" si="9"/>
        <v>0.89134011353017129</v>
      </c>
      <c r="K207" s="308">
        <v>2014</v>
      </c>
      <c r="L207" s="308">
        <v>2</v>
      </c>
      <c r="M207" s="49"/>
      <c r="S207" s="295">
        <f t="shared" ref="S207:U207" si="45">S195</f>
        <v>31.020480937046727</v>
      </c>
      <c r="T207" s="295">
        <f t="shared" si="45"/>
        <v>29.469481661379852</v>
      </c>
      <c r="U207" s="344">
        <f t="shared" si="45"/>
        <v>0.67233318356375449</v>
      </c>
    </row>
    <row r="208" spans="1:24" ht="13.5" thickTop="1" thickBot="1" x14ac:dyDescent="0.25">
      <c r="A208" s="308">
        <v>2014</v>
      </c>
      <c r="B208" s="308">
        <v>3</v>
      </c>
      <c r="C208" s="295">
        <f t="shared" si="13"/>
        <v>46837.666212678792</v>
      </c>
      <c r="D208" s="1">
        <f t="shared" si="33"/>
        <v>40540.505190693839</v>
      </c>
      <c r="E208" s="1">
        <f t="shared" si="31"/>
        <v>46837.666212678792</v>
      </c>
      <c r="F208" s="295">
        <f>'Florida_Keys FR'!F124-'Florida_Keys PR'!S208</f>
        <v>89.580230495947248</v>
      </c>
      <c r="G208" s="295">
        <f>'Florida_Keys FR'!G124-'Florida_Keys PR'!T208</f>
        <v>97.435354671576022</v>
      </c>
      <c r="H208" s="328">
        <f t="shared" si="8"/>
        <v>0.64610892677092313</v>
      </c>
      <c r="I208" s="12">
        <v>744</v>
      </c>
      <c r="J208" s="172">
        <f t="shared" si="9"/>
        <v>0.91938117121751206</v>
      </c>
      <c r="K208" s="308">
        <v>2014</v>
      </c>
      <c r="L208" s="308">
        <v>3</v>
      </c>
      <c r="M208" s="49"/>
      <c r="S208" s="295">
        <f t="shared" ref="S208:U208" si="46">S196</f>
        <v>33.419769504052752</v>
      </c>
      <c r="T208" s="295">
        <f t="shared" si="46"/>
        <v>28.032645328423985</v>
      </c>
      <c r="U208" s="344">
        <f t="shared" si="46"/>
        <v>0.64610892677092313</v>
      </c>
    </row>
    <row r="209" spans="1:21" ht="13.5" thickTop="1" thickBot="1" x14ac:dyDescent="0.25">
      <c r="A209" s="308">
        <v>2014</v>
      </c>
      <c r="B209" s="308">
        <v>4</v>
      </c>
      <c r="C209" s="295">
        <f t="shared" si="13"/>
        <v>49671.141321826515</v>
      </c>
      <c r="D209" s="1">
        <f t="shared" si="33"/>
        <v>46837.666212678792</v>
      </c>
      <c r="E209" s="1">
        <f t="shared" si="31"/>
        <v>49671.141321826515</v>
      </c>
      <c r="F209" s="295">
        <f>'Florida_Keys FR'!F125-'Florida_Keys PR'!S209</f>
        <v>99.175526005452411</v>
      </c>
      <c r="G209" s="295">
        <f>'Florida_Keys FR'!G125-'Florida_Keys PR'!T209</f>
        <v>102.41104611982655</v>
      </c>
      <c r="H209" s="328">
        <f t="shared" si="8"/>
        <v>0.67363530492204138</v>
      </c>
      <c r="I209" s="12">
        <v>720</v>
      </c>
      <c r="J209" s="172">
        <f t="shared" si="9"/>
        <v>0.96840653194198989</v>
      </c>
      <c r="K209" s="308">
        <v>2014</v>
      </c>
      <c r="L209" s="308">
        <v>4</v>
      </c>
      <c r="M209" s="49"/>
      <c r="S209" s="295">
        <f t="shared" ref="S209:U209" si="47">S197</f>
        <v>29.824473994547585</v>
      </c>
      <c r="T209" s="295">
        <f t="shared" si="47"/>
        <v>28.759953880173448</v>
      </c>
      <c r="U209" s="344">
        <f t="shared" si="47"/>
        <v>0.67363530492204138</v>
      </c>
    </row>
    <row r="210" spans="1:21" ht="13.5" thickTop="1" thickBot="1" x14ac:dyDescent="0.25">
      <c r="A210" s="308">
        <v>2014</v>
      </c>
      <c r="B210" s="308">
        <v>5</v>
      </c>
      <c r="C210" s="295">
        <f t="shared" si="13"/>
        <v>52601.244693269189</v>
      </c>
      <c r="D210" s="1">
        <f t="shared" si="33"/>
        <v>49671.141321826515</v>
      </c>
      <c r="E210" s="1">
        <f t="shared" si="31"/>
        <v>52601.244693269189</v>
      </c>
      <c r="F210" s="295">
        <f>'Florida_Keys FR'!F126-'Florida_Keys PR'!S210</f>
        <v>89.201470183481632</v>
      </c>
      <c r="G210" s="295">
        <f>'Florida_Keys FR'!G126-'Florida_Keys PR'!T210</f>
        <v>104.03322737034762</v>
      </c>
      <c r="H210" s="328">
        <f t="shared" si="8"/>
        <v>0.67959631257348285</v>
      </c>
      <c r="I210" s="12">
        <v>744</v>
      </c>
      <c r="J210" s="172">
        <f t="shared" si="9"/>
        <v>0.85743249957951939</v>
      </c>
      <c r="K210" s="308">
        <v>2014</v>
      </c>
      <c r="L210" s="308">
        <v>5</v>
      </c>
      <c r="M210" s="49"/>
      <c r="S210" s="295">
        <f t="shared" ref="S210:U210" si="48">S198</f>
        <v>33.798529816518368</v>
      </c>
      <c r="T210" s="295">
        <f t="shared" si="48"/>
        <v>32.126772629652379</v>
      </c>
      <c r="U210" s="344">
        <f t="shared" si="48"/>
        <v>0.67959631257348285</v>
      </c>
    </row>
    <row r="211" spans="1:21" ht="13.5" thickTop="1" thickBot="1" x14ac:dyDescent="0.25">
      <c r="A211" s="308">
        <v>2014</v>
      </c>
      <c r="B211" s="308">
        <v>6</v>
      </c>
      <c r="C211" s="295">
        <f t="shared" si="13"/>
        <v>62115.160063695985</v>
      </c>
      <c r="D211" s="1">
        <f t="shared" si="33"/>
        <v>52601.244693269189</v>
      </c>
      <c r="E211" s="1">
        <f t="shared" si="31"/>
        <v>62115.160063695985</v>
      </c>
      <c r="F211" s="295">
        <f>'Florida_Keys FR'!F127-'Florida_Keys PR'!S211</f>
        <v>106.07012200634441</v>
      </c>
      <c r="G211" s="295">
        <f>'Florida_Keys FR'!G127-'Florida_Keys PR'!T211</f>
        <v>116.8729746597773</v>
      </c>
      <c r="H211" s="328">
        <f t="shared" si="8"/>
        <v>0.73816086135534142</v>
      </c>
      <c r="I211" s="12">
        <v>720</v>
      </c>
      <c r="J211" s="172">
        <f t="shared" si="9"/>
        <v>0.90756757338571636</v>
      </c>
      <c r="K211" s="308">
        <v>2014</v>
      </c>
      <c r="L211" s="308">
        <v>6</v>
      </c>
      <c r="M211" s="49"/>
      <c r="S211" s="295">
        <f t="shared" ref="S211:U211" si="49">S199</f>
        <v>33.929877993655595</v>
      </c>
      <c r="T211" s="295">
        <f t="shared" si="49"/>
        <v>31.71302534022271</v>
      </c>
      <c r="U211" s="344">
        <f t="shared" si="49"/>
        <v>0.73816086135534142</v>
      </c>
    </row>
    <row r="212" spans="1:21" ht="13.5" thickTop="1" thickBot="1" x14ac:dyDescent="0.25">
      <c r="A212" s="308">
        <v>2014</v>
      </c>
      <c r="B212" s="308">
        <v>7</v>
      </c>
      <c r="C212" s="295">
        <f t="shared" si="13"/>
        <v>66717.296720687649</v>
      </c>
      <c r="D212" s="1">
        <f t="shared" si="33"/>
        <v>62115.160063695985</v>
      </c>
      <c r="E212" s="1">
        <f t="shared" si="31"/>
        <v>66717.296720687649</v>
      </c>
      <c r="F212" s="295">
        <f>'Florida_Keys FR'!F128-'Florida_Keys PR'!S212</f>
        <v>118.07602166224615</v>
      </c>
      <c r="G212" s="295">
        <f>'Florida_Keys FR'!G128-'Florida_Keys PR'!T212</f>
        <v>121.40827134554186</v>
      </c>
      <c r="H212" s="328">
        <f t="shared" si="8"/>
        <v>0.7386134809520587</v>
      </c>
      <c r="I212" s="12">
        <v>744</v>
      </c>
      <c r="J212" s="172">
        <f t="shared" si="9"/>
        <v>0.97255335533267129</v>
      </c>
      <c r="K212" s="308">
        <v>2014</v>
      </c>
      <c r="L212" s="308">
        <v>7</v>
      </c>
      <c r="M212" s="49"/>
      <c r="S212" s="295">
        <f t="shared" ref="S212:U212" si="50">S200</f>
        <v>35</v>
      </c>
      <c r="T212" s="295">
        <f t="shared" si="50"/>
        <v>34.388728654458141</v>
      </c>
      <c r="U212" s="344">
        <f t="shared" si="50"/>
        <v>0.7386134809520587</v>
      </c>
    </row>
    <row r="213" spans="1:21" ht="13.5" thickTop="1" thickBot="1" x14ac:dyDescent="0.25">
      <c r="A213" s="308">
        <v>2014</v>
      </c>
      <c r="B213" s="308">
        <v>8</v>
      </c>
      <c r="C213" s="295">
        <f t="shared" si="13"/>
        <v>61806.412994678722</v>
      </c>
      <c r="D213" s="1">
        <f t="shared" si="33"/>
        <v>66717.296720687649</v>
      </c>
      <c r="E213" s="1">
        <f t="shared" si="31"/>
        <v>61806.412994678722</v>
      </c>
      <c r="F213" s="295">
        <f>'Florida_Keys FR'!F129-'Florida_Keys PR'!S213</f>
        <v>107.53842410578419</v>
      </c>
      <c r="G213" s="295">
        <f>'Florida_Keys FR'!G129-'Florida_Keys PR'!T213</f>
        <v>110.36918883418687</v>
      </c>
      <c r="H213" s="328">
        <f t="shared" si="8"/>
        <v>0.75268411975321148</v>
      </c>
      <c r="I213" s="12">
        <v>744</v>
      </c>
      <c r="J213" s="172">
        <f t="shared" si="9"/>
        <v>0.97435185708707628</v>
      </c>
      <c r="K213" s="308">
        <v>2014</v>
      </c>
      <c r="L213" s="308">
        <v>8</v>
      </c>
      <c r="M213" s="49"/>
      <c r="S213" s="295">
        <f t="shared" ref="S213:U213" si="51">S201</f>
        <v>34.898043438517689</v>
      </c>
      <c r="T213" s="295">
        <f t="shared" si="51"/>
        <v>34.34804484127514</v>
      </c>
      <c r="U213" s="344">
        <f t="shared" si="51"/>
        <v>0.75268411975321148</v>
      </c>
    </row>
    <row r="214" spans="1:21" ht="13.5" thickTop="1" thickBot="1" x14ac:dyDescent="0.25">
      <c r="A214" s="308">
        <v>2014</v>
      </c>
      <c r="B214" s="308">
        <v>9</v>
      </c>
      <c r="C214" s="295">
        <f t="shared" si="13"/>
        <v>53741.839302787266</v>
      </c>
      <c r="D214" s="1">
        <f t="shared" si="33"/>
        <v>61806.412994678722</v>
      </c>
      <c r="E214" s="1">
        <f t="shared" si="31"/>
        <v>53741.839302787266</v>
      </c>
      <c r="F214" s="295">
        <f>'Florida_Keys FR'!F130-'Florida_Keys PR'!S214</f>
        <v>99.618933103615859</v>
      </c>
      <c r="G214" s="295">
        <f>'Florida_Keys FR'!G130-'Florida_Keys PR'!T214</f>
        <v>104.98560366113304</v>
      </c>
      <c r="H214" s="328">
        <f t="shared" si="8"/>
        <v>0.71096836969206856</v>
      </c>
      <c r="I214" s="12">
        <v>720</v>
      </c>
      <c r="J214" s="172">
        <f t="shared" si="9"/>
        <v>0.94888184312546853</v>
      </c>
      <c r="K214" s="308">
        <v>2014</v>
      </c>
      <c r="L214" s="308">
        <v>9</v>
      </c>
      <c r="M214" s="49"/>
      <c r="S214" s="295">
        <f t="shared" ref="S214:U214" si="52">S202</f>
        <v>32.365442451296907</v>
      </c>
      <c r="T214" s="295">
        <f t="shared" si="52"/>
        <v>31.335755090783472</v>
      </c>
      <c r="U214" s="344">
        <f t="shared" si="52"/>
        <v>0.71096836969206856</v>
      </c>
    </row>
    <row r="215" spans="1:21" ht="13.5" thickTop="1" thickBot="1" x14ac:dyDescent="0.25">
      <c r="A215" s="308">
        <v>2014</v>
      </c>
      <c r="B215" s="308">
        <v>10</v>
      </c>
      <c r="C215" s="295">
        <f t="shared" si="13"/>
        <v>49270.964808625147</v>
      </c>
      <c r="D215" s="1">
        <f t="shared" si="33"/>
        <v>53741.839302787266</v>
      </c>
      <c r="E215" s="1">
        <f t="shared" si="31"/>
        <v>49270.964808625147</v>
      </c>
      <c r="F215" s="295">
        <f>'Florida_Keys FR'!F131-'Florida_Keys PR'!S215</f>
        <v>92.570355697116156</v>
      </c>
      <c r="G215" s="295">
        <f>'Florida_Keys FR'!G131-'Florida_Keys PR'!T215</f>
        <v>94.838014214667467</v>
      </c>
      <c r="H215" s="328">
        <f t="shared" si="8"/>
        <v>0.69828976928445896</v>
      </c>
      <c r="I215" s="12">
        <v>744</v>
      </c>
      <c r="J215" s="172">
        <f t="shared" si="9"/>
        <v>0.97608913961000465</v>
      </c>
      <c r="K215" s="308">
        <v>2014</v>
      </c>
      <c r="L215" s="308">
        <v>10</v>
      </c>
      <c r="M215" s="49"/>
      <c r="S215" s="295">
        <f t="shared" ref="S215:U215" si="53">S203</f>
        <v>29.443437714083668</v>
      </c>
      <c r="T215" s="295">
        <f t="shared" si="53"/>
        <v>29.007871421146685</v>
      </c>
      <c r="U215" s="344">
        <f t="shared" si="53"/>
        <v>0.69828976928445896</v>
      </c>
    </row>
    <row r="216" spans="1:21" ht="13.5" thickTop="1" thickBot="1" x14ac:dyDescent="0.25">
      <c r="A216" s="308">
        <v>2014</v>
      </c>
      <c r="B216" s="308">
        <v>11</v>
      </c>
      <c r="C216" s="295">
        <f t="shared" si="13"/>
        <v>41479.705785565784</v>
      </c>
      <c r="D216" s="1">
        <f t="shared" si="33"/>
        <v>49270.964808625147</v>
      </c>
      <c r="E216" s="1">
        <f t="shared" si="31"/>
        <v>41479.705785565784</v>
      </c>
      <c r="F216" s="295">
        <f>'Florida_Keys FR'!F132-'Florida_Keys PR'!S216</f>
        <v>81.378003591294984</v>
      </c>
      <c r="G216" s="295">
        <f>'Florida_Keys FR'!G132-'Florida_Keys PR'!T216</f>
        <v>84.124427884654395</v>
      </c>
      <c r="H216" s="328">
        <f t="shared" si="8"/>
        <v>0.68482727227511486</v>
      </c>
      <c r="I216" s="12">
        <v>720</v>
      </c>
      <c r="J216" s="172">
        <f t="shared" si="9"/>
        <v>0.96735283243619652</v>
      </c>
      <c r="K216" s="308">
        <v>2014</v>
      </c>
      <c r="L216" s="308">
        <v>11</v>
      </c>
      <c r="M216" s="49"/>
      <c r="S216" s="295">
        <f t="shared" ref="S216:U216" si="54">S204</f>
        <v>26.260529651780676</v>
      </c>
      <c r="T216" s="295">
        <f t="shared" si="54"/>
        <v>25.730667215166566</v>
      </c>
      <c r="U216" s="344">
        <f t="shared" si="54"/>
        <v>0.68482727227511486</v>
      </c>
    </row>
    <row r="217" spans="1:21" ht="13.5" thickTop="1" thickBot="1" x14ac:dyDescent="0.25">
      <c r="A217" s="308">
        <v>2014</v>
      </c>
      <c r="B217" s="308">
        <v>12</v>
      </c>
      <c r="C217" s="295">
        <f t="shared" si="13"/>
        <v>42573.201574634368</v>
      </c>
      <c r="D217" s="1">
        <f t="shared" si="33"/>
        <v>41479.705785565784</v>
      </c>
      <c r="E217" s="1">
        <f t="shared" si="31"/>
        <v>42573.201574634368</v>
      </c>
      <c r="F217" s="295">
        <f>'Florida_Keys FR'!F133-'Florida_Keys PR'!S217</f>
        <v>76.554041897304018</v>
      </c>
      <c r="G217" s="295">
        <f>'Florida_Keys FR'!G133-'Florida_Keys PR'!T217</f>
        <v>89.585320825680839</v>
      </c>
      <c r="H217" s="328">
        <f t="shared" si="8"/>
        <v>0.63874354190841121</v>
      </c>
      <c r="I217" s="12">
        <v>744</v>
      </c>
      <c r="J217" s="172">
        <f t="shared" si="9"/>
        <v>0.85453778801848945</v>
      </c>
      <c r="K217" s="308">
        <v>2014</v>
      </c>
      <c r="L217" s="308">
        <v>12</v>
      </c>
      <c r="M217" s="49"/>
      <c r="S217" s="295">
        <f t="shared" ref="S217:U217" si="55">S205</f>
        <v>27.437881834856491</v>
      </c>
      <c r="T217" s="295">
        <f t="shared" si="55"/>
        <v>24.918892015738226</v>
      </c>
      <c r="U217" s="344">
        <f t="shared" si="55"/>
        <v>0.63874354190841121</v>
      </c>
    </row>
    <row r="218" spans="1:21" ht="13.5" thickTop="1" thickBot="1" x14ac:dyDescent="0.25">
      <c r="A218" s="308">
        <v>2015</v>
      </c>
      <c r="B218" s="308">
        <v>1</v>
      </c>
      <c r="C218" s="295">
        <f t="shared" si="13"/>
        <v>45730.593147734726</v>
      </c>
      <c r="D218" s="1">
        <f t="shared" si="33"/>
        <v>42573.201574634368</v>
      </c>
      <c r="E218" s="1">
        <f t="shared" si="31"/>
        <v>45730.593147734726</v>
      </c>
      <c r="F218" s="295">
        <f>'Florida_Keys FR'!F134-'Florida_Keys PR'!S218</f>
        <v>73.099588641054936</v>
      </c>
      <c r="G218" s="295">
        <f>'Florida_Keys FR'!G134-'Florida_Keys PR'!T218</f>
        <v>95.24054171068218</v>
      </c>
      <c r="H218" s="328">
        <f t="shared" si="8"/>
        <v>0.64537485718779541</v>
      </c>
      <c r="I218" s="1">
        <v>744</v>
      </c>
      <c r="J218" s="172">
        <f t="shared" si="9"/>
        <v>0.76752596455314037</v>
      </c>
      <c r="K218" s="308">
        <v>2015</v>
      </c>
      <c r="L218" s="308">
        <v>1</v>
      </c>
      <c r="M218" s="49"/>
      <c r="S218" s="295">
        <f t="shared" ref="S218:U218" si="56">S206</f>
        <v>31.010086727948163</v>
      </c>
      <c r="T218" s="295">
        <f t="shared" si="56"/>
        <v>26.51568707835909</v>
      </c>
      <c r="U218" s="344">
        <f t="shared" si="56"/>
        <v>0.64537485718779541</v>
      </c>
    </row>
    <row r="219" spans="1:21" ht="13.5" thickTop="1" thickBot="1" x14ac:dyDescent="0.25">
      <c r="A219" s="308">
        <v>2015</v>
      </c>
      <c r="B219" s="308">
        <v>2</v>
      </c>
      <c r="C219" s="295">
        <f t="shared" si="13"/>
        <v>41083.096308539585</v>
      </c>
      <c r="D219" s="1">
        <f t="shared" si="33"/>
        <v>45730.593147734726</v>
      </c>
      <c r="E219" s="1">
        <f t="shared" si="31"/>
        <v>41083.096308539585</v>
      </c>
      <c r="F219" s="295">
        <f>'Florida_Keys FR'!F135-'Florida_Keys PR'!S219</f>
        <v>83.359551771623615</v>
      </c>
      <c r="G219" s="295">
        <f>'Florida_Keys FR'!G135-'Florida_Keys PR'!T219</f>
        <v>90.930451564047473</v>
      </c>
      <c r="H219" s="328">
        <f t="shared" si="8"/>
        <v>0.67233318356375449</v>
      </c>
      <c r="I219" s="1">
        <v>672</v>
      </c>
      <c r="J219" s="172">
        <f t="shared" si="9"/>
        <v>0.91673966573132826</v>
      </c>
      <c r="K219" s="308">
        <v>2015</v>
      </c>
      <c r="L219" s="308">
        <v>2</v>
      </c>
      <c r="M219" s="49"/>
      <c r="S219" s="295">
        <f t="shared" ref="S219:U219" si="57">S207</f>
        <v>31.020480937046727</v>
      </c>
      <c r="T219" s="295">
        <f t="shared" si="57"/>
        <v>29.469481661379852</v>
      </c>
      <c r="U219" s="344">
        <f t="shared" si="57"/>
        <v>0.67233318356375449</v>
      </c>
    </row>
    <row r="220" spans="1:21" ht="13.5" thickTop="1" thickBot="1" x14ac:dyDescent="0.25">
      <c r="A220" s="308">
        <v>2015</v>
      </c>
      <c r="B220" s="308">
        <v>3</v>
      </c>
      <c r="C220" s="295">
        <f t="shared" si="13"/>
        <v>47786.675990328826</v>
      </c>
      <c r="D220" s="1">
        <f t="shared" si="33"/>
        <v>41083.096308539585</v>
      </c>
      <c r="E220" s="1">
        <f t="shared" si="31"/>
        <v>47786.675990328826</v>
      </c>
      <c r="F220" s="295">
        <f>'Florida_Keys FR'!F136-'Florida_Keys PR'!S220</f>
        <v>73.479295193194901</v>
      </c>
      <c r="G220" s="295">
        <f>'Florida_Keys FR'!G136-'Florida_Keys PR'!T220</f>
        <v>99.409558592246469</v>
      </c>
      <c r="H220" s="328">
        <f t="shared" si="8"/>
        <v>0.64610892677092313</v>
      </c>
      <c r="I220" s="1">
        <v>744</v>
      </c>
      <c r="J220" s="172">
        <f t="shared" si="9"/>
        <v>0.73915724235924707</v>
      </c>
      <c r="K220" s="308">
        <v>2015</v>
      </c>
      <c r="L220" s="308">
        <v>3</v>
      </c>
      <c r="M220" s="49"/>
      <c r="S220" s="295">
        <f t="shared" ref="S220:U220" si="58">S208</f>
        <v>33.419769504052752</v>
      </c>
      <c r="T220" s="295">
        <f t="shared" si="58"/>
        <v>28.032645328423985</v>
      </c>
      <c r="U220" s="344">
        <f t="shared" si="58"/>
        <v>0.64610892677092313</v>
      </c>
    </row>
    <row r="221" spans="1:21" ht="13.5" thickTop="1" thickBot="1" x14ac:dyDescent="0.25">
      <c r="A221" s="308">
        <v>2015</v>
      </c>
      <c r="B221" s="308">
        <v>4</v>
      </c>
      <c r="C221" s="295">
        <f t="shared" si="13"/>
        <v>50267.946819159362</v>
      </c>
      <c r="D221" s="1">
        <f t="shared" si="33"/>
        <v>47786.675990328826</v>
      </c>
      <c r="E221" s="1">
        <f t="shared" si="31"/>
        <v>50267.946819159362</v>
      </c>
      <c r="F221" s="295">
        <f>'Florida_Keys FR'!F137-'Florida_Keys PR'!S221</f>
        <v>97.851223959107315</v>
      </c>
      <c r="G221" s="295">
        <f>'Florida_Keys FR'!G137-'Florida_Keys PR'!T221</f>
        <v>103.64152872371758</v>
      </c>
      <c r="H221" s="328">
        <f t="shared" si="8"/>
        <v>0.67363530492204138</v>
      </c>
      <c r="I221" s="1">
        <v>720</v>
      </c>
      <c r="J221" s="172">
        <f t="shared" si="9"/>
        <v>0.94413142264578354</v>
      </c>
      <c r="K221" s="308">
        <v>2015</v>
      </c>
      <c r="L221" s="308">
        <v>4</v>
      </c>
      <c r="M221" s="49"/>
      <c r="S221" s="295">
        <f t="shared" ref="S221:U221" si="59">S209</f>
        <v>29.824473994547585</v>
      </c>
      <c r="T221" s="295">
        <f t="shared" si="59"/>
        <v>28.759953880173448</v>
      </c>
      <c r="U221" s="344">
        <f t="shared" si="59"/>
        <v>0.67363530492204138</v>
      </c>
    </row>
    <row r="222" spans="1:21" ht="13.5" thickTop="1" thickBot="1" x14ac:dyDescent="0.25">
      <c r="A222" s="308">
        <v>2015</v>
      </c>
      <c r="B222" s="308">
        <v>5</v>
      </c>
      <c r="C222" s="295">
        <f t="shared" si="13"/>
        <v>57274.783441446125</v>
      </c>
      <c r="D222" s="1">
        <f t="shared" si="33"/>
        <v>50267.946819159362</v>
      </c>
      <c r="E222" s="1">
        <f t="shared" si="31"/>
        <v>57274.783441446125</v>
      </c>
      <c r="F222" s="295">
        <f>'Florida_Keys FR'!F138-'Florida_Keys PR'!S222</f>
        <v>104.41266642484652</v>
      </c>
      <c r="G222" s="295">
        <f>'Florida_Keys FR'!G138-'Florida_Keys PR'!T222</f>
        <v>113.27641775582978</v>
      </c>
      <c r="H222" s="328">
        <f t="shared" si="8"/>
        <v>0.67959631257348285</v>
      </c>
      <c r="I222" s="1">
        <v>744</v>
      </c>
      <c r="J222" s="172">
        <f t="shared" si="9"/>
        <v>0.92175113314326984</v>
      </c>
      <c r="K222" s="308">
        <v>2015</v>
      </c>
      <c r="L222" s="308">
        <v>5</v>
      </c>
      <c r="M222" s="49"/>
      <c r="S222" s="295">
        <f t="shared" ref="S222:U222" si="60">S210</f>
        <v>33.798529816518368</v>
      </c>
      <c r="T222" s="295">
        <f t="shared" si="60"/>
        <v>32.126772629652379</v>
      </c>
      <c r="U222" s="344">
        <f t="shared" si="60"/>
        <v>0.67959631257348285</v>
      </c>
    </row>
    <row r="223" spans="1:21" ht="13.5" thickTop="1" thickBot="1" x14ac:dyDescent="0.25">
      <c r="A223" s="308">
        <v>2015</v>
      </c>
      <c r="B223" s="308">
        <v>6</v>
      </c>
      <c r="C223" s="295">
        <f t="shared" si="13"/>
        <v>62034.807915134777</v>
      </c>
      <c r="D223" s="1">
        <f t="shared" si="33"/>
        <v>57274.783441446125</v>
      </c>
      <c r="E223" s="1">
        <f t="shared" si="31"/>
        <v>62034.807915134777</v>
      </c>
      <c r="F223" s="295">
        <f>'Florida_Keys FR'!F139-'Florida_Keys PR'!S223</f>
        <v>104.8067538347216</v>
      </c>
      <c r="G223" s="295">
        <f>'Florida_Keys FR'!G139-'Florida_Keys PR'!T223</f>
        <v>116.72178782208707</v>
      </c>
      <c r="H223" s="328">
        <f t="shared" si="8"/>
        <v>0.73816086135534142</v>
      </c>
      <c r="I223" s="1">
        <v>720</v>
      </c>
      <c r="J223" s="172">
        <f t="shared" si="9"/>
        <v>0.89791936698633401</v>
      </c>
      <c r="K223" s="308">
        <v>2015</v>
      </c>
      <c r="L223" s="308">
        <v>6</v>
      </c>
      <c r="M223" s="49"/>
      <c r="S223" s="295">
        <f t="shared" ref="S223:U223" si="61">S211</f>
        <v>33.929877993655595</v>
      </c>
      <c r="T223" s="295">
        <f t="shared" si="61"/>
        <v>31.71302534022271</v>
      </c>
      <c r="U223" s="344">
        <f t="shared" si="61"/>
        <v>0.73816086135534142</v>
      </c>
    </row>
    <row r="224" spans="1:21" ht="13.5" thickTop="1" thickBot="1" x14ac:dyDescent="0.25">
      <c r="A224" s="308">
        <v>2015</v>
      </c>
      <c r="B224" s="308">
        <v>7</v>
      </c>
      <c r="C224" s="295">
        <f t="shared" si="13"/>
        <v>67106.912377435932</v>
      </c>
      <c r="D224" s="1">
        <f t="shared" si="33"/>
        <v>62034.807915134777</v>
      </c>
      <c r="E224" s="1">
        <f t="shared" si="31"/>
        <v>67106.912377435932</v>
      </c>
      <c r="F224" s="295">
        <f>'Florida_Keys FR'!F140-'Florida_Keys PR'!S224</f>
        <v>118.77263905127504</v>
      </c>
      <c r="G224" s="295">
        <f>'Florida_Keys FR'!G140-'Florida_Keys PR'!T224</f>
        <v>122.11727134554187</v>
      </c>
      <c r="H224" s="328">
        <f t="shared" si="8"/>
        <v>0.73861348095205859</v>
      </c>
      <c r="I224" s="1">
        <v>744</v>
      </c>
      <c r="J224" s="172">
        <f t="shared" si="9"/>
        <v>0.97261130831524323</v>
      </c>
      <c r="K224" s="308">
        <v>2015</v>
      </c>
      <c r="L224" s="308">
        <v>7</v>
      </c>
      <c r="M224" s="49"/>
      <c r="S224" s="295">
        <f t="shared" ref="S224:U224" si="62">S212</f>
        <v>35</v>
      </c>
      <c r="T224" s="295">
        <f t="shared" si="62"/>
        <v>34.388728654458141</v>
      </c>
      <c r="U224" s="344">
        <f t="shared" si="62"/>
        <v>0.7386134809520587</v>
      </c>
    </row>
    <row r="225" spans="1:21" ht="13.5" thickTop="1" thickBot="1" x14ac:dyDescent="0.25">
      <c r="A225" s="308">
        <v>2015</v>
      </c>
      <c r="B225" s="308">
        <v>8</v>
      </c>
      <c r="C225" s="295">
        <f t="shared" si="13"/>
        <v>67578.484084079231</v>
      </c>
      <c r="D225" s="1">
        <f t="shared" si="33"/>
        <v>67106.912377435932</v>
      </c>
      <c r="E225" s="1">
        <f t="shared" si="31"/>
        <v>67578.484084079231</v>
      </c>
      <c r="F225" s="295">
        <f>'Florida_Keys FR'!F141-'Florida_Keys PR'!S225</f>
        <v>117.6833043492078</v>
      </c>
      <c r="G225" s="295">
        <f>'Florida_Keys FR'!G141-'Florida_Keys PR'!T225</f>
        <v>120.67651412881679</v>
      </c>
      <c r="H225" s="328">
        <f t="shared" si="8"/>
        <v>0.75268411975321137</v>
      </c>
      <c r="I225" s="1">
        <v>744</v>
      </c>
      <c r="J225" s="172">
        <f t="shared" si="9"/>
        <v>0.97519641828223613</v>
      </c>
      <c r="K225" s="308">
        <v>2015</v>
      </c>
      <c r="L225" s="308">
        <v>8</v>
      </c>
      <c r="M225" s="49"/>
      <c r="S225" s="295">
        <f t="shared" ref="S225:U225" si="63">S213</f>
        <v>34.898043438517689</v>
      </c>
      <c r="T225" s="295">
        <f t="shared" si="63"/>
        <v>34.34804484127514</v>
      </c>
      <c r="U225" s="344">
        <f t="shared" si="63"/>
        <v>0.75268411975321148</v>
      </c>
    </row>
    <row r="226" spans="1:21" ht="13.5" thickTop="1" thickBot="1" x14ac:dyDescent="0.25">
      <c r="A226" s="308">
        <v>2015</v>
      </c>
      <c r="B226" s="308">
        <v>9</v>
      </c>
      <c r="C226" s="295">
        <f t="shared" si="13"/>
        <v>58847.254008594988</v>
      </c>
      <c r="D226" s="1">
        <f t="shared" si="33"/>
        <v>67578.484084079231</v>
      </c>
      <c r="E226" s="1">
        <f t="shared" si="31"/>
        <v>58847.254008594988</v>
      </c>
      <c r="F226" s="295">
        <f>'Florida_Keys FR'!F142-'Florida_Keys PR'!S226</f>
        <v>109.27514671723333</v>
      </c>
      <c r="G226" s="295">
        <f>'Florida_Keys FR'!G142-'Florida_Keys PR'!T226</f>
        <v>114.95911874329829</v>
      </c>
      <c r="H226" s="328">
        <f t="shared" si="8"/>
        <v>0.71096836969206856</v>
      </c>
      <c r="I226" s="1">
        <v>720</v>
      </c>
      <c r="J226" s="172">
        <f t="shared" si="9"/>
        <v>0.95055657969371554</v>
      </c>
      <c r="K226" s="308">
        <v>2015</v>
      </c>
      <c r="L226" s="308">
        <v>9</v>
      </c>
      <c r="M226" s="49"/>
      <c r="S226" s="295">
        <f t="shared" ref="S226:U226" si="64">S214</f>
        <v>32.365442451296907</v>
      </c>
      <c r="T226" s="295">
        <f t="shared" si="64"/>
        <v>31.335755090783472</v>
      </c>
      <c r="U226" s="344">
        <f t="shared" si="64"/>
        <v>0.71096836969206856</v>
      </c>
    </row>
    <row r="227" spans="1:21" ht="13.5" thickTop="1" thickBot="1" x14ac:dyDescent="0.25">
      <c r="A227" s="308">
        <v>2015</v>
      </c>
      <c r="B227" s="308">
        <v>10</v>
      </c>
      <c r="C227" s="295">
        <f t="shared" si="13"/>
        <v>53589.983924124281</v>
      </c>
      <c r="D227" s="1">
        <f t="shared" si="33"/>
        <v>58847.254008594988</v>
      </c>
      <c r="E227" s="1">
        <f t="shared" si="31"/>
        <v>53589.983924124281</v>
      </c>
      <c r="F227" s="295">
        <f>'Florida_Keys FR'!F143-'Florida_Keys PR'!S227</f>
        <v>100.76073204065551</v>
      </c>
      <c r="G227" s="295">
        <f>'Florida_Keys FR'!G143-'Florida_Keys PR'!T227</f>
        <v>103.15137275879371</v>
      </c>
      <c r="H227" s="328">
        <f t="shared" si="8"/>
        <v>0.69828976928445896</v>
      </c>
      <c r="I227" s="1">
        <v>744</v>
      </c>
      <c r="J227" s="172">
        <f t="shared" si="9"/>
        <v>0.97682395634493002</v>
      </c>
      <c r="K227" s="308">
        <v>2015</v>
      </c>
      <c r="L227" s="308">
        <v>10</v>
      </c>
      <c r="M227" s="49"/>
      <c r="S227" s="295">
        <f t="shared" ref="S227:U227" si="65">S215</f>
        <v>29.443437714083668</v>
      </c>
      <c r="T227" s="295">
        <f t="shared" si="65"/>
        <v>29.007871421146685</v>
      </c>
      <c r="U227" s="344">
        <f t="shared" si="65"/>
        <v>0.69828976928445896</v>
      </c>
    </row>
    <row r="228" spans="1:21" ht="13.5" thickTop="1" thickBot="1" x14ac:dyDescent="0.25">
      <c r="A228" s="308">
        <v>2015</v>
      </c>
      <c r="B228" s="308">
        <v>11</v>
      </c>
      <c r="C228" s="295">
        <f t="shared" si="13"/>
        <v>45519.237448169275</v>
      </c>
      <c r="D228" s="1">
        <f t="shared" si="33"/>
        <v>53589.983924124281</v>
      </c>
      <c r="E228" s="1">
        <f t="shared" si="31"/>
        <v>45519.237448169275</v>
      </c>
      <c r="F228" s="295">
        <f>'Florida_Keys FR'!F144-'Florida_Keys PR'!S228</f>
        <v>89.405221261809757</v>
      </c>
      <c r="G228" s="295">
        <f>'Florida_Keys FR'!G144-'Florida_Keys PR'!T228</f>
        <v>92.316947180601701</v>
      </c>
      <c r="H228" s="328">
        <f t="shared" si="8"/>
        <v>0.68482727227511486</v>
      </c>
      <c r="I228" s="1">
        <v>720</v>
      </c>
      <c r="J228" s="172">
        <f t="shared" si="9"/>
        <v>0.96845946483590206</v>
      </c>
      <c r="K228" s="308">
        <v>2015</v>
      </c>
      <c r="L228" s="308">
        <v>11</v>
      </c>
      <c r="M228" s="49"/>
      <c r="S228" s="295">
        <f t="shared" ref="S228:U228" si="66">S216</f>
        <v>26.260529651780676</v>
      </c>
      <c r="T228" s="295">
        <f t="shared" si="66"/>
        <v>25.730667215166566</v>
      </c>
      <c r="U228" s="344">
        <f t="shared" si="66"/>
        <v>0.68482727227511486</v>
      </c>
    </row>
    <row r="229" spans="1:21" ht="13.5" thickTop="1" thickBot="1" x14ac:dyDescent="0.25">
      <c r="A229" s="308">
        <v>2015</v>
      </c>
      <c r="B229" s="308">
        <v>12</v>
      </c>
      <c r="C229" s="295">
        <f t="shared" si="13"/>
        <v>46389.965041535463</v>
      </c>
      <c r="D229" s="1">
        <f t="shared" si="33"/>
        <v>45519.237448169275</v>
      </c>
      <c r="E229" s="1">
        <f t="shared" si="31"/>
        <v>46389.965041535463</v>
      </c>
      <c r="F229" s="295">
        <f>'Florida_Keys FR'!F145-'Florida_Keys PR'!S229</f>
        <v>83.848179225087819</v>
      </c>
      <c r="G229" s="295">
        <f>'Florida_Keys FR'!G145-'Florida_Keys PR'!T229</f>
        <v>97.616804647696156</v>
      </c>
      <c r="H229" s="328">
        <f t="shared" si="8"/>
        <v>0.63874354190841121</v>
      </c>
      <c r="I229" s="1">
        <v>744</v>
      </c>
      <c r="J229" s="172">
        <f t="shared" si="9"/>
        <v>0.85895230362948283</v>
      </c>
      <c r="K229" s="308">
        <v>2015</v>
      </c>
      <c r="L229" s="308">
        <v>12</v>
      </c>
      <c r="M229" s="49"/>
      <c r="S229" s="295">
        <f t="shared" ref="S229:U229" si="67">S217</f>
        <v>27.437881834856491</v>
      </c>
      <c r="T229" s="295">
        <f t="shared" si="67"/>
        <v>24.918892015738226</v>
      </c>
      <c r="U229" s="344">
        <f t="shared" si="67"/>
        <v>0.63874354190841121</v>
      </c>
    </row>
    <row r="230" spans="1:21" ht="13.5" thickTop="1" thickBot="1" x14ac:dyDescent="0.25">
      <c r="A230" s="308">
        <v>2016</v>
      </c>
      <c r="B230" s="308">
        <v>1</v>
      </c>
      <c r="C230" s="295">
        <f t="shared" si="13"/>
        <v>46028.751061958144</v>
      </c>
      <c r="D230" s="1">
        <f t="shared" si="33"/>
        <v>46389.965041535463</v>
      </c>
      <c r="E230" s="1">
        <f t="shared" si="31"/>
        <v>46028.751061958144</v>
      </c>
      <c r="F230" s="295">
        <f>'Florida_Keys FR'!F146-'Florida_Keys PR'!S230</f>
        <v>73.630547985436849</v>
      </c>
      <c r="G230" s="295">
        <f>'Florida_Keys FR'!G146-'Florida_Keys PR'!T230</f>
        <v>95.861498477506288</v>
      </c>
      <c r="H230" s="328">
        <f t="shared" ref="H230:H293" si="68">+(E230/(G230*I230))</f>
        <v>0.64537485718779541</v>
      </c>
      <c r="I230" s="1">
        <v>744</v>
      </c>
      <c r="J230" s="172">
        <f t="shared" si="9"/>
        <v>0.76809302123223233</v>
      </c>
      <c r="K230" s="308">
        <v>2016</v>
      </c>
      <c r="L230" s="308">
        <v>1</v>
      </c>
      <c r="M230" s="49"/>
      <c r="S230" s="295">
        <f t="shared" ref="S230:U230" si="69">S218</f>
        <v>31.010086727948163</v>
      </c>
      <c r="T230" s="295">
        <f t="shared" si="69"/>
        <v>26.51568707835909</v>
      </c>
      <c r="U230" s="344">
        <f t="shared" si="69"/>
        <v>0.64537485718779541</v>
      </c>
    </row>
    <row r="231" spans="1:21" ht="13.5" thickTop="1" thickBot="1" x14ac:dyDescent="0.25">
      <c r="A231" s="308">
        <v>2016</v>
      </c>
      <c r="B231" s="308">
        <v>2</v>
      </c>
      <c r="C231" s="295">
        <f t="shared" si="13"/>
        <v>42837.685858524543</v>
      </c>
      <c r="D231" s="1">
        <f t="shared" si="33"/>
        <v>46028.751061958144</v>
      </c>
      <c r="E231" s="1">
        <f t="shared" si="31"/>
        <v>42837.685858524543</v>
      </c>
      <c r="F231" s="295">
        <f>'Florida_Keys FR'!F147-'Florida_Keys PR'!S231</f>
        <v>83.94288993843783</v>
      </c>
      <c r="G231" s="295">
        <f>'Florida_Keys FR'!G147-'Florida_Keys PR'!T231</f>
        <v>91.544491223497147</v>
      </c>
      <c r="H231" s="328">
        <f t="shared" si="68"/>
        <v>0.67233318356375449</v>
      </c>
      <c r="I231" s="1">
        <v>696</v>
      </c>
      <c r="J231" s="172">
        <f t="shared" ref="J231:J294" si="70">F231/G231</f>
        <v>0.91696276659071996</v>
      </c>
      <c r="K231" s="308">
        <v>2016</v>
      </c>
      <c r="L231" s="308">
        <v>2</v>
      </c>
      <c r="M231" s="49"/>
      <c r="S231" s="295">
        <f t="shared" ref="S231:U231" si="71">S219</f>
        <v>31.020480937046727</v>
      </c>
      <c r="T231" s="295">
        <f t="shared" si="71"/>
        <v>29.469481661379852</v>
      </c>
      <c r="U231" s="344">
        <f t="shared" si="71"/>
        <v>0.67233318356375449</v>
      </c>
    </row>
    <row r="232" spans="1:21" ht="13.5" thickTop="1" thickBot="1" x14ac:dyDescent="0.25">
      <c r="A232" s="308">
        <v>2016</v>
      </c>
      <c r="B232" s="308">
        <v>3</v>
      </c>
      <c r="C232" s="295">
        <f t="shared" si="13"/>
        <v>48099.112750955384</v>
      </c>
      <c r="D232" s="1">
        <f t="shared" si="33"/>
        <v>42837.685858524543</v>
      </c>
      <c r="E232" s="1">
        <f t="shared" si="31"/>
        <v>48099.112750955384</v>
      </c>
      <c r="F232" s="295">
        <f>'Florida_Keys FR'!F148-'Florida_Keys PR'!S232</f>
        <v>74.024480423150862</v>
      </c>
      <c r="G232" s="295">
        <f>'Florida_Keys FR'!G148-'Florida_Keys PR'!T232</f>
        <v>100.05951383224188</v>
      </c>
      <c r="H232" s="328">
        <f t="shared" si="68"/>
        <v>0.64610892677092313</v>
      </c>
      <c r="I232" s="1">
        <v>744</v>
      </c>
      <c r="J232" s="172">
        <f t="shared" si="70"/>
        <v>0.7398045182116223</v>
      </c>
      <c r="K232" s="308">
        <v>2016</v>
      </c>
      <c r="L232" s="308">
        <v>3</v>
      </c>
      <c r="M232" s="49"/>
      <c r="S232" s="295">
        <f t="shared" ref="S232:U232" si="72">S220</f>
        <v>33.419769504052752</v>
      </c>
      <c r="T232" s="295">
        <f t="shared" si="72"/>
        <v>28.032645328423985</v>
      </c>
      <c r="U232" s="344">
        <f t="shared" si="72"/>
        <v>0.64610892677092313</v>
      </c>
    </row>
    <row r="233" spans="1:21" ht="13.5" thickTop="1" thickBot="1" x14ac:dyDescent="0.25">
      <c r="A233" s="308">
        <v>2016</v>
      </c>
      <c r="B233" s="308">
        <v>4</v>
      </c>
      <c r="C233" s="295">
        <f t="shared" si="13"/>
        <v>50595.453648884592</v>
      </c>
      <c r="D233" s="1">
        <f t="shared" si="33"/>
        <v>48099.112750955384</v>
      </c>
      <c r="E233" s="1">
        <f t="shared" si="31"/>
        <v>50595.453648884592</v>
      </c>
      <c r="F233" s="295">
        <f>'Florida_Keys FR'!F149-'Florida_Keys PR'!S233</f>
        <v>98.502370018670945</v>
      </c>
      <c r="G233" s="295">
        <f>'Florida_Keys FR'!G149-'Florida_Keys PR'!T233</f>
        <v>104.31677628499742</v>
      </c>
      <c r="H233" s="328">
        <f t="shared" si="68"/>
        <v>0.67363530492204138</v>
      </c>
      <c r="I233" s="1">
        <v>720</v>
      </c>
      <c r="J233" s="172">
        <f t="shared" si="70"/>
        <v>0.94426202118783564</v>
      </c>
      <c r="K233" s="308">
        <v>2016</v>
      </c>
      <c r="L233" s="308">
        <v>4</v>
      </c>
      <c r="M233" s="49"/>
      <c r="S233" s="295">
        <f t="shared" ref="S233:U233" si="73">S221</f>
        <v>29.824473994547585</v>
      </c>
      <c r="T233" s="295">
        <f t="shared" si="73"/>
        <v>28.759953880173448</v>
      </c>
      <c r="U233" s="344">
        <f t="shared" si="73"/>
        <v>0.67363530492204138</v>
      </c>
    </row>
    <row r="234" spans="1:21" ht="13.5" thickTop="1" thickBot="1" x14ac:dyDescent="0.25">
      <c r="A234" s="308">
        <v>2016</v>
      </c>
      <c r="B234" s="308">
        <v>5</v>
      </c>
      <c r="C234" s="295">
        <f t="shared" si="13"/>
        <v>57649.728868487888</v>
      </c>
      <c r="D234" s="1">
        <f t="shared" si="33"/>
        <v>50595.453648884592</v>
      </c>
      <c r="E234" s="1">
        <f t="shared" si="31"/>
        <v>57649.728868487888</v>
      </c>
      <c r="F234" s="295">
        <f>'Florida_Keys FR'!F150-'Florida_Keys PR'!S234</f>
        <v>105.11754352567746</v>
      </c>
      <c r="G234" s="295">
        <f>'Florida_Keys FR'!G150-'Florida_Keys PR'!T234</f>
        <v>114.01797402679574</v>
      </c>
      <c r="H234" s="328">
        <f t="shared" si="68"/>
        <v>0.67959631257348285</v>
      </c>
      <c r="I234" s="1">
        <v>744</v>
      </c>
      <c r="J234" s="172">
        <f t="shared" si="70"/>
        <v>0.92193835597336116</v>
      </c>
      <c r="K234" s="308">
        <v>2016</v>
      </c>
      <c r="L234" s="308">
        <v>5</v>
      </c>
      <c r="M234" s="49"/>
      <c r="S234" s="295">
        <f t="shared" ref="S234:U234" si="74">S222</f>
        <v>33.798529816518368</v>
      </c>
      <c r="T234" s="295">
        <f t="shared" si="74"/>
        <v>32.126772629652379</v>
      </c>
      <c r="U234" s="344">
        <f t="shared" si="74"/>
        <v>0.67959631257348285</v>
      </c>
    </row>
    <row r="235" spans="1:21" ht="13.5" thickTop="1" thickBot="1" x14ac:dyDescent="0.25">
      <c r="A235" s="308">
        <v>2016</v>
      </c>
      <c r="B235" s="308">
        <v>6</v>
      </c>
      <c r="C235" s="295">
        <f t="shared" si="13"/>
        <v>62437.144436882016</v>
      </c>
      <c r="D235" s="1">
        <f t="shared" si="33"/>
        <v>57649.728868487888</v>
      </c>
      <c r="E235" s="1">
        <f t="shared" si="31"/>
        <v>62437.144436882016</v>
      </c>
      <c r="F235" s="295">
        <f>'Florida_Keys FR'!F151-'Florida_Keys PR'!S235</f>
        <v>105.51431065704631</v>
      </c>
      <c r="G235" s="295">
        <f>'Florida_Keys FR'!G151-'Florida_Keys PR'!T235</f>
        <v>117.47880536921483</v>
      </c>
      <c r="H235" s="328">
        <f t="shared" si="68"/>
        <v>0.73816086135534142</v>
      </c>
      <c r="I235" s="1">
        <v>720</v>
      </c>
      <c r="J235" s="172">
        <f t="shared" si="70"/>
        <v>0.89815614250956799</v>
      </c>
      <c r="K235" s="308">
        <v>2016</v>
      </c>
      <c r="L235" s="308">
        <v>6</v>
      </c>
      <c r="M235" s="49"/>
      <c r="S235" s="295">
        <f t="shared" ref="S235:U235" si="75">S223</f>
        <v>33.929877993655595</v>
      </c>
      <c r="T235" s="295">
        <f t="shared" si="75"/>
        <v>31.71302534022271</v>
      </c>
      <c r="U235" s="344">
        <f t="shared" si="75"/>
        <v>0.73816086135534142</v>
      </c>
    </row>
    <row r="236" spans="1:21" ht="13.5" thickTop="1" thickBot="1" x14ac:dyDescent="0.25">
      <c r="A236" s="308">
        <v>2016</v>
      </c>
      <c r="B236" s="308">
        <v>7</v>
      </c>
      <c r="C236" s="295">
        <f t="shared" si="13"/>
        <v>67545.436064438953</v>
      </c>
      <c r="D236" s="1">
        <f t="shared" si="33"/>
        <v>62437.144436882016</v>
      </c>
      <c r="E236" s="1">
        <f t="shared" si="31"/>
        <v>67545.436064438953</v>
      </c>
      <c r="F236" s="295">
        <f>'Florida_Keys FR'!F152-'Florida_Keys PR'!S236</f>
        <v>119.55670206459666</v>
      </c>
      <c r="G236" s="295">
        <f>'Florida_Keys FR'!G152-'Florida_Keys PR'!T236</f>
        <v>122.91527134554187</v>
      </c>
      <c r="H236" s="328">
        <f t="shared" si="68"/>
        <v>0.7386134809520587</v>
      </c>
      <c r="I236" s="1">
        <v>744</v>
      </c>
      <c r="J236" s="172">
        <f t="shared" si="70"/>
        <v>0.97267573634928139</v>
      </c>
      <c r="K236" s="308">
        <v>2016</v>
      </c>
      <c r="L236" s="308">
        <v>7</v>
      </c>
      <c r="M236" s="49"/>
      <c r="S236" s="295">
        <f t="shared" ref="S236:U236" si="76">S224</f>
        <v>35</v>
      </c>
      <c r="T236" s="295">
        <f t="shared" si="76"/>
        <v>34.388728654458141</v>
      </c>
      <c r="U236" s="344">
        <f t="shared" si="76"/>
        <v>0.7386134809520587</v>
      </c>
    </row>
    <row r="237" spans="1:21" ht="13.5" thickTop="1" thickBot="1" x14ac:dyDescent="0.25">
      <c r="A237" s="308">
        <v>2016</v>
      </c>
      <c r="B237" s="308">
        <v>8</v>
      </c>
      <c r="C237" s="295">
        <f t="shared" si="13"/>
        <v>68021.231840838882</v>
      </c>
      <c r="D237" s="1">
        <f t="shared" si="33"/>
        <v>67545.436064438953</v>
      </c>
      <c r="E237" s="1">
        <f t="shared" si="31"/>
        <v>68021.231840838882</v>
      </c>
      <c r="F237" s="295">
        <f>'Florida_Keys FR'!F153-'Florida_Keys PR'!S237</f>
        <v>118.46146922292517</v>
      </c>
      <c r="G237" s="295">
        <f>'Florida_Keys FR'!G153-'Florida_Keys PR'!T237</f>
        <v>121.46713937956423</v>
      </c>
      <c r="H237" s="328">
        <f t="shared" si="68"/>
        <v>0.75268411975321148</v>
      </c>
      <c r="I237" s="1">
        <v>744</v>
      </c>
      <c r="J237" s="172">
        <f t="shared" si="70"/>
        <v>0.97525528161779751</v>
      </c>
      <c r="K237" s="308">
        <v>2016</v>
      </c>
      <c r="L237" s="308">
        <v>8</v>
      </c>
      <c r="M237" s="49"/>
      <c r="S237" s="295">
        <f t="shared" ref="S237:U237" si="77">S225</f>
        <v>34.898043438517689</v>
      </c>
      <c r="T237" s="295">
        <f t="shared" si="77"/>
        <v>34.34804484127514</v>
      </c>
      <c r="U237" s="344">
        <f t="shared" si="77"/>
        <v>0.75268411975321148</v>
      </c>
    </row>
    <row r="238" spans="1:21" ht="13.5" thickTop="1" thickBot="1" x14ac:dyDescent="0.25">
      <c r="A238" s="308">
        <v>2016</v>
      </c>
      <c r="B238" s="308">
        <v>9</v>
      </c>
      <c r="C238" s="295">
        <f t="shared" si="13"/>
        <v>59229.182503205819</v>
      </c>
      <c r="D238" s="1">
        <f t="shared" si="33"/>
        <v>68021.231840838882</v>
      </c>
      <c r="E238" s="1">
        <f t="shared" si="31"/>
        <v>59229.182503205819</v>
      </c>
      <c r="F238" s="295">
        <f>'Florida_Keys FR'!F154-'Florida_Keys PR'!S238</f>
        <v>109.99751372199282</v>
      </c>
      <c r="G238" s="295">
        <f>'Florida_Keys FR'!G154-'Florida_Keys PR'!T238</f>
        <v>115.70522259985211</v>
      </c>
      <c r="H238" s="328">
        <f t="shared" si="68"/>
        <v>0.71096836969206856</v>
      </c>
      <c r="I238" s="1">
        <v>720</v>
      </c>
      <c r="J238" s="172">
        <f t="shared" si="70"/>
        <v>0.95067025714475761</v>
      </c>
      <c r="K238" s="308">
        <v>2016</v>
      </c>
      <c r="L238" s="308">
        <v>9</v>
      </c>
      <c r="M238" s="49"/>
      <c r="S238" s="295">
        <f t="shared" ref="S238:U238" si="78">S226</f>
        <v>32.365442451296907</v>
      </c>
      <c r="T238" s="295">
        <f t="shared" si="78"/>
        <v>31.335755090783472</v>
      </c>
      <c r="U238" s="344">
        <f t="shared" si="78"/>
        <v>0.71096836969206856</v>
      </c>
    </row>
    <row r="239" spans="1:21" ht="13.5" thickTop="1" thickBot="1" x14ac:dyDescent="0.25">
      <c r="A239" s="308">
        <v>2016</v>
      </c>
      <c r="B239" s="308">
        <v>10</v>
      </c>
      <c r="C239" s="295">
        <f t="shared" si="13"/>
        <v>53940.151828498216</v>
      </c>
      <c r="D239" s="1">
        <f t="shared" si="33"/>
        <v>59229.182503205819</v>
      </c>
      <c r="E239" s="1">
        <f t="shared" si="31"/>
        <v>53940.151828498216</v>
      </c>
      <c r="F239" s="295">
        <f>'Florida_Keys FR'!F155-'Florida_Keys PR'!S239</f>
        <v>101.42477330640469</v>
      </c>
      <c r="G239" s="295">
        <f>'Florida_Keys FR'!G155-'Florida_Keys PR'!T239</f>
        <v>103.82538490411142</v>
      </c>
      <c r="H239" s="328">
        <f t="shared" si="68"/>
        <v>0.69828976928445896</v>
      </c>
      <c r="I239" s="1">
        <v>744</v>
      </c>
      <c r="J239" s="172">
        <f t="shared" si="70"/>
        <v>0.97687837516881038</v>
      </c>
      <c r="K239" s="308">
        <v>2016</v>
      </c>
      <c r="L239" s="308">
        <v>10</v>
      </c>
      <c r="M239" s="49"/>
      <c r="S239" s="295">
        <f t="shared" ref="S239:U239" si="79">S227</f>
        <v>29.443437714083668</v>
      </c>
      <c r="T239" s="295">
        <f t="shared" si="79"/>
        <v>29.007871421146685</v>
      </c>
      <c r="U239" s="344">
        <f t="shared" si="79"/>
        <v>0.69828976928445896</v>
      </c>
    </row>
    <row r="240" spans="1:21" ht="13.5" thickTop="1" thickBot="1" x14ac:dyDescent="0.25">
      <c r="A240" s="308">
        <v>2016</v>
      </c>
      <c r="B240" s="308">
        <v>11</v>
      </c>
      <c r="C240" s="295">
        <f t="shared" ref="C240:C303" si="80">E240</f>
        <v>45816.090101179216</v>
      </c>
      <c r="D240" s="1">
        <f t="shared" si="33"/>
        <v>53940.151828498216</v>
      </c>
      <c r="E240" s="1">
        <f t="shared" si="31"/>
        <v>45816.090101179216</v>
      </c>
      <c r="F240" s="295">
        <f>'Florida_Keys FR'!F156-'Florida_Keys PR'!S240</f>
        <v>89.995116591469056</v>
      </c>
      <c r="G240" s="295">
        <f>'Florida_Keys FR'!G156-'Florida_Keys PR'!T240</f>
        <v>92.91899001402011</v>
      </c>
      <c r="H240" s="328">
        <f t="shared" si="68"/>
        <v>0.68482727227511486</v>
      </c>
      <c r="I240" s="1">
        <v>720</v>
      </c>
      <c r="J240" s="172">
        <f t="shared" si="70"/>
        <v>0.96853309079113015</v>
      </c>
      <c r="K240" s="308">
        <v>2016</v>
      </c>
      <c r="L240" s="308">
        <v>11</v>
      </c>
      <c r="S240" s="295">
        <f t="shared" ref="S240:U240" si="81">S228</f>
        <v>26.260529651780676</v>
      </c>
      <c r="T240" s="295">
        <f t="shared" si="81"/>
        <v>25.730667215166566</v>
      </c>
      <c r="U240" s="344">
        <f t="shared" si="81"/>
        <v>0.68482727227511486</v>
      </c>
    </row>
    <row r="241" spans="1:21" ht="13.5" thickTop="1" thickBot="1" x14ac:dyDescent="0.25">
      <c r="A241" s="308">
        <v>2016</v>
      </c>
      <c r="B241" s="308">
        <v>12</v>
      </c>
      <c r="C241" s="295">
        <f t="shared" si="80"/>
        <v>46686.948498388709</v>
      </c>
      <c r="D241" s="1">
        <f t="shared" si="33"/>
        <v>45816.090101179216</v>
      </c>
      <c r="E241" s="1">
        <f t="shared" si="31"/>
        <v>46686.948498388709</v>
      </c>
      <c r="F241" s="295">
        <f>'Florida_Keys FR'!F157-'Florida_Keys PR'!S241</f>
        <v>84.41573813649353</v>
      </c>
      <c r="G241" s="295">
        <f>'Florida_Keys FR'!G157-'Florida_Keys PR'!T241</f>
        <v>98.241736700679667</v>
      </c>
      <c r="H241" s="328">
        <f t="shared" si="68"/>
        <v>0.63874354190841121</v>
      </c>
      <c r="I241" s="1">
        <v>744</v>
      </c>
      <c r="J241" s="172">
        <f t="shared" si="70"/>
        <v>0.85926553185525589</v>
      </c>
      <c r="K241" s="308">
        <v>2016</v>
      </c>
      <c r="L241" s="308">
        <v>12</v>
      </c>
      <c r="S241" s="295">
        <f t="shared" ref="S241:U241" si="82">S229</f>
        <v>27.437881834856491</v>
      </c>
      <c r="T241" s="295">
        <f t="shared" si="82"/>
        <v>24.918892015738226</v>
      </c>
      <c r="U241" s="344">
        <f t="shared" si="82"/>
        <v>0.63874354190841121</v>
      </c>
    </row>
    <row r="242" spans="1:21" ht="13.5" thickTop="1" thickBot="1" x14ac:dyDescent="0.25">
      <c r="A242" s="308">
        <v>2017</v>
      </c>
      <c r="B242" s="308">
        <v>1</v>
      </c>
      <c r="C242" s="295">
        <f t="shared" si="80"/>
        <v>46328.429581544107</v>
      </c>
      <c r="D242" s="1">
        <f t="shared" si="33"/>
        <v>46686.948498388709</v>
      </c>
      <c r="E242" s="1">
        <f t="shared" si="31"/>
        <v>46328.429581544107</v>
      </c>
      <c r="F242" s="295">
        <f>'Florida_Keys FR'!F158-'Florida_Keys PR'!S242</f>
        <v>74.164215222475093</v>
      </c>
      <c r="G242" s="295">
        <f>'Florida_Keys FR'!G158-'Florida_Keys PR'!T242</f>
        <v>96.485622123841182</v>
      </c>
      <c r="H242" s="328">
        <f t="shared" si="68"/>
        <v>0.64537485718779541</v>
      </c>
      <c r="I242" s="1">
        <v>744</v>
      </c>
      <c r="J242" s="172">
        <f t="shared" si="70"/>
        <v>0.76865561510588465</v>
      </c>
      <c r="K242" s="308">
        <v>2017</v>
      </c>
      <c r="L242" s="308">
        <v>1</v>
      </c>
      <c r="S242" s="295">
        <f t="shared" ref="S242:U242" si="83">S230</f>
        <v>31.010086727948163</v>
      </c>
      <c r="T242" s="295">
        <f t="shared" si="83"/>
        <v>26.51568707835909</v>
      </c>
      <c r="U242" s="344">
        <f t="shared" si="83"/>
        <v>0.64537485718779541</v>
      </c>
    </row>
    <row r="243" spans="1:21" ht="13.5" thickTop="1" thickBot="1" x14ac:dyDescent="0.25">
      <c r="A243" s="308">
        <v>2017</v>
      </c>
      <c r="B243" s="308">
        <v>2</v>
      </c>
      <c r="C243" s="295">
        <f t="shared" si="80"/>
        <v>41639.367128492784</v>
      </c>
      <c r="D243" s="1">
        <f t="shared" si="33"/>
        <v>46328.429581544107</v>
      </c>
      <c r="E243" s="1">
        <f t="shared" si="31"/>
        <v>41639.367128492784</v>
      </c>
      <c r="F243" s="295">
        <f>'Florida_Keys FR'!F159-'Florida_Keys PR'!S243</f>
        <v>84.529203129902811</v>
      </c>
      <c r="G243" s="295">
        <f>'Florida_Keys FR'!G159-'Florida_Keys PR'!T243</f>
        <v>92.16166248521003</v>
      </c>
      <c r="H243" s="328">
        <f t="shared" si="68"/>
        <v>0.67233318356375449</v>
      </c>
      <c r="I243" s="1">
        <v>672</v>
      </c>
      <c r="J243" s="172">
        <f t="shared" si="70"/>
        <v>0.9171840096034285</v>
      </c>
      <c r="K243" s="308">
        <v>2017</v>
      </c>
      <c r="L243" s="308">
        <v>2</v>
      </c>
      <c r="S243" s="295">
        <f t="shared" ref="S243:U243" si="84">S231</f>
        <v>31.020480937046727</v>
      </c>
      <c r="T243" s="295">
        <f t="shared" si="84"/>
        <v>29.469481661379852</v>
      </c>
      <c r="U243" s="344">
        <f t="shared" si="84"/>
        <v>0.67233318356375449</v>
      </c>
    </row>
    <row r="244" spans="1:21" ht="13.5" thickTop="1" thickBot="1" x14ac:dyDescent="0.25">
      <c r="A244" s="308">
        <v>2017</v>
      </c>
      <c r="B244" s="308">
        <v>3</v>
      </c>
      <c r="C244" s="295">
        <f t="shared" si="80"/>
        <v>48413.142939061137</v>
      </c>
      <c r="D244" s="1">
        <f t="shared" si="33"/>
        <v>41639.367128492784</v>
      </c>
      <c r="E244" s="1">
        <f t="shared" si="31"/>
        <v>48413.142939061137</v>
      </c>
      <c r="F244" s="295">
        <f>'Florida_Keys FR'!F160-'Florida_Keys PR'!S244</f>
        <v>74.572446097779604</v>
      </c>
      <c r="G244" s="295">
        <f>'Florida_Keys FR'!G160-'Florida_Keys PR'!T244</f>
        <v>100.71278384396128</v>
      </c>
      <c r="H244" s="328">
        <f t="shared" si="68"/>
        <v>0.64610892677092313</v>
      </c>
      <c r="I244" s="1">
        <v>744</v>
      </c>
      <c r="J244" s="172">
        <f t="shared" si="70"/>
        <v>0.74044667669317887</v>
      </c>
      <c r="K244" s="308">
        <v>2017</v>
      </c>
      <c r="L244" s="308">
        <v>3</v>
      </c>
      <c r="S244" s="295">
        <f t="shared" ref="S244:U244" si="85">S232</f>
        <v>33.419769504052752</v>
      </c>
      <c r="T244" s="295">
        <f t="shared" si="85"/>
        <v>28.032645328423985</v>
      </c>
      <c r="U244" s="344">
        <f t="shared" si="85"/>
        <v>0.64610892677092313</v>
      </c>
    </row>
    <row r="245" spans="1:21" ht="13.5" thickTop="1" thickBot="1" x14ac:dyDescent="0.25">
      <c r="A245" s="308">
        <v>2017</v>
      </c>
      <c r="B245" s="308">
        <v>4</v>
      </c>
      <c r="C245" s="295">
        <f t="shared" si="80"/>
        <v>50924.630763441426</v>
      </c>
      <c r="D245" s="1">
        <f t="shared" si="33"/>
        <v>48413.142939061137</v>
      </c>
      <c r="E245" s="1">
        <f t="shared" si="31"/>
        <v>50924.630763441426</v>
      </c>
      <c r="F245" s="295">
        <f>'Florida_Keys FR'!F161-'Florida_Keys PR'!S245</f>
        <v>99.156836923138343</v>
      </c>
      <c r="G245" s="295">
        <f>'Florida_Keys FR'!G161-'Florida_Keys PR'!T245</f>
        <v>104.99546760883976</v>
      </c>
      <c r="H245" s="328">
        <f t="shared" si="68"/>
        <v>0.67363530492204138</v>
      </c>
      <c r="I245" s="1">
        <v>720</v>
      </c>
      <c r="J245" s="172">
        <f t="shared" si="70"/>
        <v>0.94439159309758769</v>
      </c>
      <c r="K245" s="308">
        <v>2017</v>
      </c>
      <c r="L245" s="308">
        <v>4</v>
      </c>
      <c r="S245" s="295">
        <f t="shared" ref="S245:U245" si="86">S233</f>
        <v>29.824473994547585</v>
      </c>
      <c r="T245" s="295">
        <f t="shared" si="86"/>
        <v>28.759953880173448</v>
      </c>
      <c r="U245" s="344">
        <f t="shared" si="86"/>
        <v>0.67363530492204138</v>
      </c>
    </row>
    <row r="246" spans="1:21" ht="13.5" thickTop="1" thickBot="1" x14ac:dyDescent="0.25">
      <c r="A246" s="308">
        <v>2017</v>
      </c>
      <c r="B246" s="308">
        <v>5</v>
      </c>
      <c r="C246" s="295">
        <f t="shared" si="80"/>
        <v>58026.586517207565</v>
      </c>
      <c r="D246" s="1">
        <f t="shared" si="33"/>
        <v>50924.630763441426</v>
      </c>
      <c r="E246" s="1">
        <f t="shared" si="31"/>
        <v>58026.586517207565</v>
      </c>
      <c r="F246" s="295">
        <f>'Florida_Keys FR'!F162-'Florida_Keys PR'!S246</f>
        <v>105.82601549972264</v>
      </c>
      <c r="G246" s="295">
        <f>'Florida_Keys FR'!G162-'Florida_Keys PR'!T246</f>
        <v>114.76331223474361</v>
      </c>
      <c r="H246" s="328">
        <f t="shared" si="68"/>
        <v>0.67959631257348285</v>
      </c>
      <c r="I246" s="1">
        <v>744</v>
      </c>
      <c r="J246" s="172">
        <f t="shared" si="70"/>
        <v>0.92212409557559571</v>
      </c>
      <c r="K246" s="308">
        <v>2017</v>
      </c>
      <c r="L246" s="308">
        <v>5</v>
      </c>
      <c r="S246" s="295">
        <f t="shared" ref="S246:U246" si="87">S234</f>
        <v>33.798529816518368</v>
      </c>
      <c r="T246" s="295">
        <f t="shared" si="87"/>
        <v>32.126772629652379</v>
      </c>
      <c r="U246" s="344">
        <f t="shared" si="87"/>
        <v>0.67959631257348285</v>
      </c>
    </row>
    <row r="247" spans="1:21" ht="13.5" thickTop="1" thickBot="1" x14ac:dyDescent="0.25">
      <c r="A247" s="308">
        <v>2017</v>
      </c>
      <c r="B247" s="308">
        <v>6</v>
      </c>
      <c r="C247" s="295">
        <f t="shared" si="80"/>
        <v>62841.532874890167</v>
      </c>
      <c r="D247" s="1">
        <f t="shared" si="33"/>
        <v>58026.586517207565</v>
      </c>
      <c r="E247" s="1">
        <f t="shared" si="31"/>
        <v>62841.532874890167</v>
      </c>
      <c r="F247" s="295">
        <f>'Florida_Keys FR'!F163-'Florida_Keys PR'!S247</f>
        <v>106.22547601916489</v>
      </c>
      <c r="G247" s="295">
        <f>'Florida_Keys FR'!G163-'Florida_Keys PR'!T247</f>
        <v>118.23968370583296</v>
      </c>
      <c r="H247" s="328">
        <f t="shared" si="68"/>
        <v>0.73816086135534142</v>
      </c>
      <c r="I247" s="1">
        <v>720</v>
      </c>
      <c r="J247" s="172">
        <f t="shared" si="70"/>
        <v>0.89839107049239009</v>
      </c>
      <c r="K247" s="308">
        <v>2017</v>
      </c>
      <c r="L247" s="308">
        <v>6</v>
      </c>
      <c r="S247" s="295">
        <f t="shared" ref="S247:U247" si="88">S235</f>
        <v>33.929877993655595</v>
      </c>
      <c r="T247" s="295">
        <f t="shared" si="88"/>
        <v>31.71302534022271</v>
      </c>
      <c r="U247" s="344">
        <f t="shared" si="88"/>
        <v>0.73816086135534142</v>
      </c>
    </row>
    <row r="248" spans="1:21" ht="13.5" thickTop="1" thickBot="1" x14ac:dyDescent="0.25">
      <c r="A248" s="308">
        <v>2017</v>
      </c>
      <c r="B248" s="308">
        <v>7</v>
      </c>
      <c r="C248" s="295">
        <f t="shared" si="80"/>
        <v>67986.707393591103</v>
      </c>
      <c r="D248" s="1">
        <f t="shared" si="33"/>
        <v>62841.532874890167</v>
      </c>
      <c r="E248" s="1">
        <f t="shared" si="31"/>
        <v>67986.707393591103</v>
      </c>
      <c r="F248" s="295">
        <f>'Florida_Keys FR'!F164-'Florida_Keys PR'!S248</f>
        <v>120.34567775344038</v>
      </c>
      <c r="G248" s="295">
        <f>'Florida_Keys FR'!G164-'Florida_Keys PR'!T248</f>
        <v>123.71827134554187</v>
      </c>
      <c r="H248" s="328">
        <f t="shared" si="68"/>
        <v>0.7386134809520587</v>
      </c>
      <c r="I248" s="1">
        <v>744</v>
      </c>
      <c r="J248" s="172">
        <f t="shared" si="70"/>
        <v>0.97273972910046635</v>
      </c>
      <c r="K248" s="308">
        <v>2017</v>
      </c>
      <c r="L248" s="308">
        <v>7</v>
      </c>
      <c r="S248" s="295">
        <f t="shared" ref="S248:U248" si="89">S236</f>
        <v>35</v>
      </c>
      <c r="T248" s="295">
        <f t="shared" si="89"/>
        <v>34.388728654458141</v>
      </c>
      <c r="U248" s="344">
        <f t="shared" si="89"/>
        <v>0.7386134809520587</v>
      </c>
    </row>
    <row r="249" spans="1:21" ht="13.5" thickTop="1" thickBot="1" x14ac:dyDescent="0.25">
      <c r="A249" s="308">
        <v>2017</v>
      </c>
      <c r="B249" s="308">
        <v>8</v>
      </c>
      <c r="C249" s="295">
        <f t="shared" si="80"/>
        <v>68466.237611158023</v>
      </c>
      <c r="D249" s="1">
        <f t="shared" si="33"/>
        <v>67986.707393591103</v>
      </c>
      <c r="E249" s="1">
        <f t="shared" si="31"/>
        <v>68466.237611158023</v>
      </c>
      <c r="F249" s="295">
        <f>'Florida_Keys FR'!F165-'Florida_Keys PR'!S249</f>
        <v>119.24360273749856</v>
      </c>
      <c r="G249" s="295">
        <f>'Florida_Keys FR'!G165-'Florida_Keys PR'!T249</f>
        <v>122.26179681909053</v>
      </c>
      <c r="H249" s="328">
        <f t="shared" si="68"/>
        <v>0.75268411975321148</v>
      </c>
      <c r="I249" s="1">
        <v>744</v>
      </c>
      <c r="J249" s="172">
        <f t="shared" si="70"/>
        <v>0.97531367802439584</v>
      </c>
      <c r="K249" s="308">
        <v>2017</v>
      </c>
      <c r="L249" s="308">
        <v>8</v>
      </c>
      <c r="S249" s="295">
        <f t="shared" ref="S249:U249" si="90">S237</f>
        <v>34.898043438517689</v>
      </c>
      <c r="T249" s="295">
        <f t="shared" si="90"/>
        <v>34.34804484127514</v>
      </c>
      <c r="U249" s="344">
        <f t="shared" si="90"/>
        <v>0.75268411975321148</v>
      </c>
    </row>
    <row r="250" spans="1:21" ht="13.5" thickTop="1" thickBot="1" x14ac:dyDescent="0.25">
      <c r="A250" s="308">
        <v>2017</v>
      </c>
      <c r="B250" s="308">
        <v>9</v>
      </c>
      <c r="C250" s="295">
        <f t="shared" si="80"/>
        <v>59613.058833139141</v>
      </c>
      <c r="D250" s="1">
        <f t="shared" si="33"/>
        <v>68466.237611158023</v>
      </c>
      <c r="E250" s="1">
        <f t="shared" si="31"/>
        <v>59613.058833139141</v>
      </c>
      <c r="F250" s="295">
        <f>'Florida_Keys FR'!F166-'Florida_Keys PR'!S250</f>
        <v>110.72356479847662</v>
      </c>
      <c r="G250" s="295">
        <f>'Florida_Keys FR'!G166-'Florida_Keys PR'!T250</f>
        <v>116.45513158607434</v>
      </c>
      <c r="H250" s="328">
        <f t="shared" si="68"/>
        <v>0.71096836969206856</v>
      </c>
      <c r="I250" s="1">
        <v>720</v>
      </c>
      <c r="J250" s="172">
        <f t="shared" si="70"/>
        <v>0.95078304657307944</v>
      </c>
      <c r="K250" s="308">
        <v>2017</v>
      </c>
      <c r="L250" s="308">
        <v>9</v>
      </c>
      <c r="S250" s="295">
        <f t="shared" ref="S250:U250" si="91">S238</f>
        <v>32.365442451296907</v>
      </c>
      <c r="T250" s="295">
        <f t="shared" si="91"/>
        <v>31.335755090783472</v>
      </c>
      <c r="U250" s="344">
        <f t="shared" si="91"/>
        <v>0.71096836969206856</v>
      </c>
    </row>
    <row r="251" spans="1:21" ht="13.5" thickTop="1" thickBot="1" x14ac:dyDescent="0.25">
      <c r="A251" s="308">
        <v>2017</v>
      </c>
      <c r="B251" s="308">
        <v>10</v>
      </c>
      <c r="C251" s="295">
        <f t="shared" si="80"/>
        <v>54292.10558918443</v>
      </c>
      <c r="D251" s="1">
        <f t="shared" si="33"/>
        <v>59613.058833139141</v>
      </c>
      <c r="E251" s="1">
        <f t="shared" si="31"/>
        <v>54292.10558918443</v>
      </c>
      <c r="F251" s="295">
        <f>'Florida_Keys FR'!F167-'Florida_Keys PR'!S251</f>
        <v>102.09220118260916</v>
      </c>
      <c r="G251" s="295">
        <f>'Florida_Keys FR'!G167-'Florida_Keys PR'!T251</f>
        <v>104.50283451137022</v>
      </c>
      <c r="H251" s="328">
        <f t="shared" si="68"/>
        <v>0.69828976928445896</v>
      </c>
      <c r="I251" s="1">
        <v>744</v>
      </c>
      <c r="J251" s="172">
        <f t="shared" si="70"/>
        <v>0.97693236417909046</v>
      </c>
      <c r="K251" s="308">
        <v>2017</v>
      </c>
      <c r="L251" s="308">
        <v>10</v>
      </c>
      <c r="S251" s="295">
        <f t="shared" ref="S251:U251" si="92">S239</f>
        <v>29.443437714083668</v>
      </c>
      <c r="T251" s="295">
        <f t="shared" si="92"/>
        <v>29.007871421146685</v>
      </c>
      <c r="U251" s="344">
        <f t="shared" si="92"/>
        <v>0.69828976928445896</v>
      </c>
    </row>
    <row r="252" spans="1:21" ht="13.5" thickTop="1" thickBot="1" x14ac:dyDescent="0.25">
      <c r="A252" s="308">
        <v>2017</v>
      </c>
      <c r="B252" s="308">
        <v>11</v>
      </c>
      <c r="C252" s="295">
        <f t="shared" si="80"/>
        <v>46114.45670271953</v>
      </c>
      <c r="D252" s="1">
        <f t="shared" si="33"/>
        <v>54292.10558918443</v>
      </c>
      <c r="E252" s="1">
        <f t="shared" si="31"/>
        <v>46114.45670271953</v>
      </c>
      <c r="F252" s="295">
        <f>'Florida_Keys FR'!F168-'Florida_Keys PR'!S252</f>
        <v>90.588020387309626</v>
      </c>
      <c r="G252" s="295">
        <f>'Florida_Keys FR'!G168-'Florida_Keys PR'!T252</f>
        <v>93.524103265888954</v>
      </c>
      <c r="H252" s="328">
        <f t="shared" si="68"/>
        <v>0.68482727227511486</v>
      </c>
      <c r="I252" s="1">
        <v>720</v>
      </c>
      <c r="J252" s="172">
        <f t="shared" si="70"/>
        <v>0.96860613707001231</v>
      </c>
      <c r="K252" s="308">
        <v>2017</v>
      </c>
      <c r="L252" s="308">
        <v>11</v>
      </c>
      <c r="S252" s="295">
        <f t="shared" ref="S252:U252" si="93">S240</f>
        <v>26.260529651780676</v>
      </c>
      <c r="T252" s="295">
        <f t="shared" si="93"/>
        <v>25.730667215166566</v>
      </c>
      <c r="U252" s="344">
        <f t="shared" si="93"/>
        <v>0.68482727227511486</v>
      </c>
    </row>
    <row r="253" spans="1:21" ht="13.5" thickTop="1" thickBot="1" x14ac:dyDescent="0.25">
      <c r="A253" s="308">
        <v>2017</v>
      </c>
      <c r="B253" s="308">
        <v>12</v>
      </c>
      <c r="C253" s="295">
        <f t="shared" si="80"/>
        <v>46985.4465708719</v>
      </c>
      <c r="D253" s="1">
        <f t="shared" si="33"/>
        <v>46114.45670271953</v>
      </c>
      <c r="E253" s="1">
        <f t="shared" si="31"/>
        <v>46985.4465708719</v>
      </c>
      <c r="F253" s="295">
        <f>'Florida_Keys FR'!F169-'Florida_Keys PR'!S253</f>
        <v>84.986191598347432</v>
      </c>
      <c r="G253" s="295">
        <f>'Florida_Keys FR'!G169-'Florida_Keys PR'!T253</f>
        <v>98.869855907133399</v>
      </c>
      <c r="H253" s="328">
        <f t="shared" si="68"/>
        <v>0.63874354190841121</v>
      </c>
      <c r="I253" s="1">
        <v>744</v>
      </c>
      <c r="J253" s="172">
        <f t="shared" si="70"/>
        <v>0.85957636752473243</v>
      </c>
      <c r="K253" s="308">
        <v>2017</v>
      </c>
      <c r="L253" s="308">
        <v>12</v>
      </c>
      <c r="S253" s="295">
        <f t="shared" ref="S253:U253" si="94">S241</f>
        <v>27.437881834856491</v>
      </c>
      <c r="T253" s="295">
        <f t="shared" si="94"/>
        <v>24.918892015738226</v>
      </c>
      <c r="U253" s="344">
        <f t="shared" si="94"/>
        <v>0.63874354190841121</v>
      </c>
    </row>
    <row r="254" spans="1:21" ht="13.5" thickTop="1" thickBot="1" x14ac:dyDescent="0.25">
      <c r="A254" s="308">
        <v>2018</v>
      </c>
      <c r="B254" s="308">
        <v>1</v>
      </c>
      <c r="C254" s="295">
        <f t="shared" si="80"/>
        <v>46629.636461579968</v>
      </c>
      <c r="D254" s="1">
        <f t="shared" si="33"/>
        <v>46985.4465708719</v>
      </c>
      <c r="E254" s="1">
        <f t="shared" si="31"/>
        <v>46629.636461579968</v>
      </c>
      <c r="F254" s="295">
        <f>'Florida_Keys FR'!F170-'Florida_Keys PR'!S254</f>
        <v>74.70060416242228</v>
      </c>
      <c r="G254" s="295">
        <f>'Florida_Keys FR'!G170-'Florida_Keys PR'!T254</f>
        <v>97.112928800772423</v>
      </c>
      <c r="H254" s="328">
        <f t="shared" si="68"/>
        <v>0.64537485718779541</v>
      </c>
      <c r="I254" s="1">
        <v>744</v>
      </c>
      <c r="J254" s="172">
        <f t="shared" si="70"/>
        <v>0.76921379145789004</v>
      </c>
      <c r="K254" s="308">
        <v>2018</v>
      </c>
      <c r="L254" s="308">
        <v>1</v>
      </c>
      <c r="S254" s="295">
        <f t="shared" ref="S254:U254" si="95">S242</f>
        <v>31.010086727948163</v>
      </c>
      <c r="T254" s="295">
        <f t="shared" si="95"/>
        <v>26.51568707835909</v>
      </c>
      <c r="U254" s="344">
        <f t="shared" si="95"/>
        <v>0.64537485718779541</v>
      </c>
    </row>
    <row r="255" spans="1:21" ht="13.5" thickTop="1" thickBot="1" x14ac:dyDescent="0.25">
      <c r="A255" s="308">
        <v>2018</v>
      </c>
      <c r="B255" s="308">
        <v>2</v>
      </c>
      <c r="C255" s="295">
        <f t="shared" si="80"/>
        <v>41919.632078331066</v>
      </c>
      <c r="D255" s="1">
        <f t="shared" si="33"/>
        <v>46629.636461579968</v>
      </c>
      <c r="E255" s="1">
        <f t="shared" si="31"/>
        <v>41919.632078331066</v>
      </c>
      <c r="F255" s="295">
        <f>'Florida_Keys FR'!F171-'Florida_Keys PR'!S255</f>
        <v>85.118506518644239</v>
      </c>
      <c r="G255" s="295">
        <f>'Florida_Keys FR'!G171-'Florida_Keys PR'!T255</f>
        <v>92.78198132035763</v>
      </c>
      <c r="H255" s="328">
        <f t="shared" si="68"/>
        <v>0.67233318356375449</v>
      </c>
      <c r="I255" s="1">
        <v>672</v>
      </c>
      <c r="J255" s="172">
        <f t="shared" si="70"/>
        <v>0.91740341505261735</v>
      </c>
      <c r="K255" s="308">
        <v>2018</v>
      </c>
      <c r="L255" s="308">
        <v>2</v>
      </c>
      <c r="S255" s="295">
        <f t="shared" ref="S255:U255" si="96">S243</f>
        <v>31.020480937046727</v>
      </c>
      <c r="T255" s="295">
        <f t="shared" si="96"/>
        <v>29.469481661379852</v>
      </c>
      <c r="U255" s="344">
        <f t="shared" si="96"/>
        <v>0.67233318356375449</v>
      </c>
    </row>
    <row r="256" spans="1:21" ht="13.5" thickTop="1" thickBot="1" x14ac:dyDescent="0.25">
      <c r="A256" s="308">
        <v>2018</v>
      </c>
      <c r="B256" s="308">
        <v>3</v>
      </c>
      <c r="C256" s="295">
        <f t="shared" si="80"/>
        <v>48728.77468112624</v>
      </c>
      <c r="D256" s="1">
        <f t="shared" si="33"/>
        <v>41919.632078331066</v>
      </c>
      <c r="E256" s="1">
        <f t="shared" si="31"/>
        <v>48728.77468112624</v>
      </c>
      <c r="F256" s="295">
        <f>'Florida_Keys FR'!F172-'Florida_Keys PR'!S256</f>
        <v>75.123206397348952</v>
      </c>
      <c r="G256" s="295">
        <f>'Florida_Keys FR'!G172-'Florida_Keys PR'!T256</f>
        <v>101.36938553274045</v>
      </c>
      <c r="H256" s="328">
        <f t="shared" si="68"/>
        <v>0.64610892677092313</v>
      </c>
      <c r="I256" s="1">
        <v>744</v>
      </c>
      <c r="J256" s="172">
        <f t="shared" si="70"/>
        <v>0.74108377004105974</v>
      </c>
      <c r="K256" s="308">
        <v>2018</v>
      </c>
      <c r="L256" s="308">
        <v>3</v>
      </c>
      <c r="S256" s="295">
        <f t="shared" ref="S256:U256" si="97">S244</f>
        <v>33.419769504052752</v>
      </c>
      <c r="T256" s="295">
        <f t="shared" si="97"/>
        <v>28.032645328423985</v>
      </c>
      <c r="U256" s="344">
        <f t="shared" si="97"/>
        <v>0.64610892677092313</v>
      </c>
    </row>
    <row r="257" spans="1:21" ht="13.5" thickTop="1" thickBot="1" x14ac:dyDescent="0.25">
      <c r="A257" s="308">
        <v>2018</v>
      </c>
      <c r="B257" s="308">
        <v>4</v>
      </c>
      <c r="C257" s="295">
        <f t="shared" si="80"/>
        <v>51255.48668128252</v>
      </c>
      <c r="D257" s="1">
        <f t="shared" si="33"/>
        <v>48728.77468112624</v>
      </c>
      <c r="E257" s="1">
        <f t="shared" si="31"/>
        <v>51255.48668128252</v>
      </c>
      <c r="F257" s="295">
        <f>'Florida_Keys FR'!F173-'Florida_Keys PR'!S257</f>
        <v>99.814641608818562</v>
      </c>
      <c r="G257" s="295">
        <f>'Florida_Keys FR'!G173-'Florida_Keys PR'!T257</f>
        <v>105.67762025843376</v>
      </c>
      <c r="H257" s="328">
        <f t="shared" si="68"/>
        <v>0.67363530492204138</v>
      </c>
      <c r="I257" s="1">
        <v>720</v>
      </c>
      <c r="J257" s="172">
        <f t="shared" si="70"/>
        <v>0.9445201487762751</v>
      </c>
      <c r="K257" s="308">
        <v>2018</v>
      </c>
      <c r="L257" s="308">
        <v>4</v>
      </c>
      <c r="S257" s="295">
        <f t="shared" ref="S257:U257" si="98">S245</f>
        <v>29.824473994547585</v>
      </c>
      <c r="T257" s="295">
        <f t="shared" si="98"/>
        <v>28.759953880173448</v>
      </c>
      <c r="U257" s="344">
        <f t="shared" si="98"/>
        <v>0.67363530492204138</v>
      </c>
    </row>
    <row r="258" spans="1:21" ht="13.5" thickTop="1" thickBot="1" x14ac:dyDescent="0.25">
      <c r="A258" s="308">
        <v>2018</v>
      </c>
      <c r="B258" s="308">
        <v>5</v>
      </c>
      <c r="C258" s="295">
        <f t="shared" si="80"/>
        <v>58405.366139935722</v>
      </c>
      <c r="D258" s="1">
        <f t="shared" si="33"/>
        <v>51255.48668128252</v>
      </c>
      <c r="E258" s="1">
        <f t="shared" si="31"/>
        <v>58405.366139935722</v>
      </c>
      <c r="F258" s="295">
        <f>'Florida_Keys FR'!F174-'Florida_Keys PR'!S258</f>
        <v>106.53810068083547</v>
      </c>
      <c r="G258" s="295">
        <f>'Florida_Keys FR'!G174-'Florida_Keys PR'!T258</f>
        <v>115.51245166755203</v>
      </c>
      <c r="H258" s="328">
        <f t="shared" si="68"/>
        <v>0.67959631257348285</v>
      </c>
      <c r="I258" s="1">
        <v>744</v>
      </c>
      <c r="J258" s="172">
        <f t="shared" si="70"/>
        <v>0.92230836713132036</v>
      </c>
      <c r="K258" s="308">
        <v>2018</v>
      </c>
      <c r="L258" s="308">
        <v>5</v>
      </c>
      <c r="S258" s="295">
        <f t="shared" ref="S258:U258" si="99">S246</f>
        <v>33.798529816518368</v>
      </c>
      <c r="T258" s="295">
        <f t="shared" si="99"/>
        <v>32.126772629652379</v>
      </c>
      <c r="U258" s="344">
        <f t="shared" si="99"/>
        <v>0.67959631257348285</v>
      </c>
    </row>
    <row r="259" spans="1:21" ht="13.5" thickTop="1" thickBot="1" x14ac:dyDescent="0.25">
      <c r="A259" s="308">
        <v>2018</v>
      </c>
      <c r="B259" s="308">
        <v>6</v>
      </c>
      <c r="C259" s="295">
        <f t="shared" si="80"/>
        <v>63247.983693932183</v>
      </c>
      <c r="D259" s="1">
        <f t="shared" si="33"/>
        <v>58405.366139935722</v>
      </c>
      <c r="E259" s="1">
        <f t="shared" ref="E259:E322" si="100">G259*I259*U259</f>
        <v>63247.983693932183</v>
      </c>
      <c r="F259" s="295">
        <f>'Florida_Keys FR'!F175-'Florida_Keys PR'!S259</f>
        <v>106.94026832463032</v>
      </c>
      <c r="G259" s="295">
        <f>'Florida_Keys FR'!G175-'Florida_Keys PR'!T259</f>
        <v>119.00444252196789</v>
      </c>
      <c r="H259" s="328">
        <f t="shared" si="68"/>
        <v>0.73816086135534142</v>
      </c>
      <c r="I259" s="1">
        <v>720</v>
      </c>
      <c r="J259" s="172">
        <f t="shared" si="70"/>
        <v>0.89862416947072754</v>
      </c>
      <c r="K259" s="308">
        <v>2018</v>
      </c>
      <c r="L259" s="308">
        <v>6</v>
      </c>
      <c r="S259" s="295">
        <f t="shared" ref="S259:U259" si="101">S247</f>
        <v>33.929877993655595</v>
      </c>
      <c r="T259" s="295">
        <f t="shared" si="101"/>
        <v>31.71302534022271</v>
      </c>
      <c r="U259" s="344">
        <f t="shared" si="101"/>
        <v>0.73816086135534142</v>
      </c>
    </row>
    <row r="260" spans="1:21" ht="13.5" thickTop="1" thickBot="1" x14ac:dyDescent="0.25">
      <c r="A260" s="308">
        <v>2018</v>
      </c>
      <c r="B260" s="308">
        <v>7</v>
      </c>
      <c r="C260" s="295">
        <f t="shared" si="80"/>
        <v>68429.627308032737</v>
      </c>
      <c r="D260" s="1">
        <f t="shared" ref="D260:D323" si="102">C259</f>
        <v>63247.983693932183</v>
      </c>
      <c r="E260" s="1">
        <f t="shared" si="100"/>
        <v>68429.627308032737</v>
      </c>
      <c r="F260" s="295">
        <f>'Florida_Keys FR'!F176-'Florida_Keys PR'!S260</f>
        <v>121.13760104759734</v>
      </c>
      <c r="G260" s="295">
        <f>'Florida_Keys FR'!G176-'Florida_Keys PR'!T260</f>
        <v>124.52427134554188</v>
      </c>
      <c r="H260" s="328">
        <f t="shared" si="68"/>
        <v>0.7386134809520587</v>
      </c>
      <c r="I260" s="1">
        <v>744</v>
      </c>
      <c r="J260" s="172">
        <f t="shared" si="70"/>
        <v>0.97280313097719817</v>
      </c>
      <c r="K260" s="308">
        <v>2018</v>
      </c>
      <c r="L260" s="308">
        <v>7</v>
      </c>
      <c r="S260" s="295">
        <f t="shared" ref="S260:U260" si="103">S248</f>
        <v>35</v>
      </c>
      <c r="T260" s="295">
        <f t="shared" si="103"/>
        <v>34.388728654458141</v>
      </c>
      <c r="U260" s="344">
        <f t="shared" si="103"/>
        <v>0.7386134809520587</v>
      </c>
    </row>
    <row r="261" spans="1:21" ht="13.5" thickTop="1" thickBot="1" x14ac:dyDescent="0.25">
      <c r="A261" s="308">
        <v>2018</v>
      </c>
      <c r="B261" s="308">
        <v>8</v>
      </c>
      <c r="C261" s="295">
        <f t="shared" si="80"/>
        <v>68913.512910905774</v>
      </c>
      <c r="D261" s="1">
        <f t="shared" si="102"/>
        <v>68429.627308032737</v>
      </c>
      <c r="E261" s="1">
        <f t="shared" si="100"/>
        <v>68913.512910905774</v>
      </c>
      <c r="F261" s="295">
        <f>'Florida_Keys FR'!F177-'Florida_Keys PR'!S261</f>
        <v>120.02972513299623</v>
      </c>
      <c r="G261" s="295">
        <f>'Florida_Keys FR'!G177-'Florida_Keys PR'!T261</f>
        <v>123.0605070115584</v>
      </c>
      <c r="H261" s="328">
        <f t="shared" si="68"/>
        <v>0.75268411975321137</v>
      </c>
      <c r="I261" s="1">
        <v>744</v>
      </c>
      <c r="J261" s="172">
        <f t="shared" si="70"/>
        <v>0.97537161228924973</v>
      </c>
      <c r="K261" s="308">
        <v>2018</v>
      </c>
      <c r="L261" s="308">
        <v>8</v>
      </c>
      <c r="S261" s="295">
        <f t="shared" ref="S261:U261" si="104">S249</f>
        <v>34.898043438517689</v>
      </c>
      <c r="T261" s="295">
        <f t="shared" si="104"/>
        <v>34.34804484127514</v>
      </c>
      <c r="U261" s="344">
        <f t="shared" si="104"/>
        <v>0.75268411975321148</v>
      </c>
    </row>
    <row r="262" spans="1:21" ht="13.5" thickTop="1" thickBot="1" x14ac:dyDescent="0.25">
      <c r="A262" s="308">
        <v>2018</v>
      </c>
      <c r="B262" s="308">
        <v>9</v>
      </c>
      <c r="C262" s="295">
        <f t="shared" si="80"/>
        <v>59998.892932355135</v>
      </c>
      <c r="D262" s="1">
        <f t="shared" si="102"/>
        <v>68913.512910905774</v>
      </c>
      <c r="E262" s="1">
        <f t="shared" si="100"/>
        <v>59998.892932355135</v>
      </c>
      <c r="F262" s="295">
        <f>'Florida_Keys FR'!F178-'Florida_Keys PR'!S262</f>
        <v>111.45331873545044</v>
      </c>
      <c r="G262" s="295">
        <f>'Florida_Keys FR'!G178-'Florida_Keys PR'!T262</f>
        <v>117.2088651081263</v>
      </c>
      <c r="H262" s="328">
        <f t="shared" si="68"/>
        <v>0.71096836969206856</v>
      </c>
      <c r="I262" s="1">
        <v>720</v>
      </c>
      <c r="J262" s="172">
        <f t="shared" si="70"/>
        <v>0.9508949569013716</v>
      </c>
      <c r="K262" s="308">
        <v>2018</v>
      </c>
      <c r="L262" s="308">
        <v>9</v>
      </c>
      <c r="S262" s="295">
        <f t="shared" ref="S262:U262" si="105">S250</f>
        <v>32.365442451296907</v>
      </c>
      <c r="T262" s="295">
        <f t="shared" si="105"/>
        <v>31.335755090783472</v>
      </c>
      <c r="U262" s="344">
        <f t="shared" si="105"/>
        <v>0.71096836969206856</v>
      </c>
    </row>
    <row r="263" spans="1:21" ht="13.5" thickTop="1" thickBot="1" x14ac:dyDescent="0.25">
      <c r="A263" s="308">
        <v>2018</v>
      </c>
      <c r="B263" s="308">
        <v>10</v>
      </c>
      <c r="C263" s="295">
        <f t="shared" si="80"/>
        <v>54645.854314050157</v>
      </c>
      <c r="D263" s="1">
        <f t="shared" si="102"/>
        <v>59998.892932355135</v>
      </c>
      <c r="E263" s="1">
        <f t="shared" si="100"/>
        <v>54645.854314050157</v>
      </c>
      <c r="F263" s="295">
        <f>'Florida_Keys FR'!F179-'Florida_Keys PR'!S263</f>
        <v>102.7630329409823</v>
      </c>
      <c r="G263" s="295">
        <f>'Florida_Keys FR'!G179-'Florida_Keys PR'!T263</f>
        <v>105.18373911162607</v>
      </c>
      <c r="H263" s="328">
        <f t="shared" si="68"/>
        <v>0.69828976928445896</v>
      </c>
      <c r="I263" s="1">
        <v>744</v>
      </c>
      <c r="J263" s="172">
        <f t="shared" si="70"/>
        <v>0.97698592775757098</v>
      </c>
      <c r="K263" s="308">
        <v>2018</v>
      </c>
      <c r="L263" s="308">
        <v>10</v>
      </c>
      <c r="S263" s="295">
        <f t="shared" ref="S263:U263" si="106">S251</f>
        <v>29.443437714083668</v>
      </c>
      <c r="T263" s="295">
        <f t="shared" si="106"/>
        <v>29.007871421146685</v>
      </c>
      <c r="U263" s="344">
        <f t="shared" si="106"/>
        <v>0.69828976928445896</v>
      </c>
    </row>
    <row r="264" spans="1:21" ht="13.5" thickTop="1" thickBot="1" x14ac:dyDescent="0.25">
      <c r="A264" s="308">
        <v>2018</v>
      </c>
      <c r="B264" s="308">
        <v>11</v>
      </c>
      <c r="C264" s="295">
        <f t="shared" si="80"/>
        <v>46414.344973927684</v>
      </c>
      <c r="D264" s="1">
        <f t="shared" si="102"/>
        <v>54645.854314050157</v>
      </c>
      <c r="E264" s="1">
        <f t="shared" si="100"/>
        <v>46414.344973927684</v>
      </c>
      <c r="F264" s="295">
        <f>'Florida_Keys FR'!F180-'Florida_Keys PR'!S264</f>
        <v>91.183947992508976</v>
      </c>
      <c r="G264" s="295">
        <f>'Florida_Keys FR'!G180-'Florida_Keys PR'!T264</f>
        <v>94.132302595342338</v>
      </c>
      <c r="H264" s="328">
        <f t="shared" si="68"/>
        <v>0.68482727227511486</v>
      </c>
      <c r="I264" s="1">
        <v>720</v>
      </c>
      <c r="J264" s="172">
        <f t="shared" si="70"/>
        <v>0.96867860955757346</v>
      </c>
      <c r="K264" s="308">
        <v>2018</v>
      </c>
      <c r="L264" s="308">
        <v>11</v>
      </c>
      <c r="S264" s="295">
        <f t="shared" ref="S264:U264" si="107">S252</f>
        <v>26.260529651780676</v>
      </c>
      <c r="T264" s="295">
        <f t="shared" si="107"/>
        <v>25.730667215166566</v>
      </c>
      <c r="U264" s="344">
        <f t="shared" si="107"/>
        <v>0.68482727227511486</v>
      </c>
    </row>
    <row r="265" spans="1:21" ht="13.5" thickTop="1" thickBot="1" x14ac:dyDescent="0.25">
      <c r="A265" s="308">
        <v>2018</v>
      </c>
      <c r="B265" s="308">
        <v>12</v>
      </c>
      <c r="C265" s="295">
        <f t="shared" si="80"/>
        <v>47285.466983524755</v>
      </c>
      <c r="D265" s="1">
        <f t="shared" si="102"/>
        <v>46414.344973927684</v>
      </c>
      <c r="E265" s="1">
        <f t="shared" si="100"/>
        <v>47285.466983524755</v>
      </c>
      <c r="F265" s="295">
        <f>'Florida_Keys FR'!F181-'Florida_Keys PR'!S265</f>
        <v>85.559554372856752</v>
      </c>
      <c r="G265" s="295">
        <f>'Florida_Keys FR'!G181-'Florida_Keys PR'!T265</f>
        <v>99.501178521540041</v>
      </c>
      <c r="H265" s="328">
        <f t="shared" si="68"/>
        <v>0.63874354190841121</v>
      </c>
      <c r="I265" s="1">
        <v>744</v>
      </c>
      <c r="J265" s="172">
        <f t="shared" si="70"/>
        <v>0.85988483397043181</v>
      </c>
      <c r="K265" s="308">
        <v>2018</v>
      </c>
      <c r="L265" s="308">
        <v>12</v>
      </c>
      <c r="S265" s="295">
        <f t="shared" ref="S265:U265" si="108">S253</f>
        <v>27.437881834856491</v>
      </c>
      <c r="T265" s="295">
        <f t="shared" si="108"/>
        <v>24.918892015738226</v>
      </c>
      <c r="U265" s="344">
        <f t="shared" si="108"/>
        <v>0.63874354190841121</v>
      </c>
    </row>
    <row r="266" spans="1:21" ht="13.5" thickTop="1" thickBot="1" x14ac:dyDescent="0.25">
      <c r="A266" s="308">
        <v>2019</v>
      </c>
      <c r="B266" s="308">
        <v>1</v>
      </c>
      <c r="C266" s="295">
        <f t="shared" si="80"/>
        <v>46932.379496703994</v>
      </c>
      <c r="D266" s="1">
        <f t="shared" si="102"/>
        <v>47285.466983524755</v>
      </c>
      <c r="E266" s="1">
        <f t="shared" si="100"/>
        <v>46932.379496703994</v>
      </c>
      <c r="F266" s="295">
        <f>'Florida_Keys FR'!F182-'Florida_Keys PR'!S266</f>
        <v>75.239728685963158</v>
      </c>
      <c r="G266" s="295">
        <f>'Florida_Keys FR'!G182-'Florida_Keys PR'!T266</f>
        <v>97.743434741755991</v>
      </c>
      <c r="H266" s="328">
        <f t="shared" si="68"/>
        <v>0.64537485718779541</v>
      </c>
      <c r="I266" s="1">
        <v>744</v>
      </c>
      <c r="J266" s="172">
        <f t="shared" si="70"/>
        <v>0.76976759497710545</v>
      </c>
      <c r="K266" s="308">
        <v>2019</v>
      </c>
      <c r="L266" s="308">
        <v>1</v>
      </c>
      <c r="S266" s="295">
        <f t="shared" ref="S266:U266" si="109">S254</f>
        <v>31.010086727948163</v>
      </c>
      <c r="T266" s="295">
        <f t="shared" si="109"/>
        <v>26.51568707835909</v>
      </c>
      <c r="U266" s="344">
        <f t="shared" si="109"/>
        <v>0.64537485718779541</v>
      </c>
    </row>
    <row r="267" spans="1:21" ht="13.5" thickTop="1" thickBot="1" x14ac:dyDescent="0.25">
      <c r="A267" s="308">
        <v>2019</v>
      </c>
      <c r="B267" s="308">
        <v>2</v>
      </c>
      <c r="C267" s="295">
        <f t="shared" si="80"/>
        <v>42201.326379413527</v>
      </c>
      <c r="D267" s="1">
        <f t="shared" si="102"/>
        <v>46932.379496703994</v>
      </c>
      <c r="E267" s="1">
        <f t="shared" si="100"/>
        <v>42201.326379413527</v>
      </c>
      <c r="F267" s="295">
        <f>'Florida_Keys FR'!F183-'Florida_Keys PR'!S267</f>
        <v>85.71081535466827</v>
      </c>
      <c r="G267" s="295">
        <f>'Florida_Keys FR'!G183-'Florida_Keys PR'!T267</f>
        <v>93.405463781564492</v>
      </c>
      <c r="H267" s="328">
        <f t="shared" si="68"/>
        <v>0.67233318356375449</v>
      </c>
      <c r="I267" s="1">
        <v>672</v>
      </c>
      <c r="J267" s="172">
        <f t="shared" si="70"/>
        <v>0.91762100293307547</v>
      </c>
      <c r="K267" s="308">
        <v>2019</v>
      </c>
      <c r="L267" s="308">
        <v>2</v>
      </c>
      <c r="S267" s="295">
        <f t="shared" ref="S267:U267" si="110">S255</f>
        <v>31.020480937046727</v>
      </c>
      <c r="T267" s="295">
        <f t="shared" si="110"/>
        <v>29.469481661379852</v>
      </c>
      <c r="U267" s="344">
        <f t="shared" si="110"/>
        <v>0.67233318356375449</v>
      </c>
    </row>
    <row r="268" spans="1:21" ht="13.5" thickTop="1" thickBot="1" x14ac:dyDescent="0.25">
      <c r="A268" s="308">
        <v>2019</v>
      </c>
      <c r="B268" s="308">
        <v>3</v>
      </c>
      <c r="C268" s="295">
        <f t="shared" si="80"/>
        <v>49046.016145075853</v>
      </c>
      <c r="D268" s="1">
        <f t="shared" si="102"/>
        <v>42201.326379413527</v>
      </c>
      <c r="E268" s="1">
        <f t="shared" si="100"/>
        <v>49046.016145075853</v>
      </c>
      <c r="F268" s="295">
        <f>'Florida_Keys FR'!F184-'Florida_Keys PR'!S268</f>
        <v>75.676775574446083</v>
      </c>
      <c r="G268" s="295">
        <f>'Florida_Keys FR'!G184-'Florida_Keys PR'!T268</f>
        <v>102.02933589013237</v>
      </c>
      <c r="H268" s="328">
        <f t="shared" si="68"/>
        <v>0.64610892677092313</v>
      </c>
      <c r="I268" s="1">
        <v>744</v>
      </c>
      <c r="J268" s="172">
        <f t="shared" si="70"/>
        <v>0.74171584980163585</v>
      </c>
      <c r="K268" s="308">
        <v>2019</v>
      </c>
      <c r="L268" s="308">
        <v>3</v>
      </c>
      <c r="S268" s="295">
        <f t="shared" ref="S268:U268" si="111">S256</f>
        <v>33.419769504052752</v>
      </c>
      <c r="T268" s="295">
        <f t="shared" si="111"/>
        <v>28.032645328423985</v>
      </c>
      <c r="U268" s="344">
        <f t="shared" si="111"/>
        <v>0.64610892677092313</v>
      </c>
    </row>
    <row r="269" spans="1:21" ht="13.5" thickTop="1" thickBot="1" x14ac:dyDescent="0.25">
      <c r="A269" s="308">
        <v>2019</v>
      </c>
      <c r="B269" s="308">
        <v>4</v>
      </c>
      <c r="C269" s="295">
        <f t="shared" si="80"/>
        <v>51588.02996430458</v>
      </c>
      <c r="D269" s="1">
        <f t="shared" si="102"/>
        <v>49046.016145075853</v>
      </c>
      <c r="E269" s="1">
        <f t="shared" si="100"/>
        <v>51588.02996430458</v>
      </c>
      <c r="F269" s="295">
        <f>'Florida_Keys FR'!F185-'Florida_Keys PR'!S269</f>
        <v>100.47580109839572</v>
      </c>
      <c r="G269" s="295">
        <f>'Florida_Keys FR'!G185-'Florida_Keys PR'!T269</f>
        <v>106.36325188654064</v>
      </c>
      <c r="H269" s="328">
        <f t="shared" si="68"/>
        <v>0.67363530492204138</v>
      </c>
      <c r="I269" s="1">
        <v>720</v>
      </c>
      <c r="J269" s="172">
        <f t="shared" si="70"/>
        <v>0.94464769848871155</v>
      </c>
      <c r="K269" s="308">
        <v>2019</v>
      </c>
      <c r="L269" s="308">
        <v>4</v>
      </c>
      <c r="S269" s="295">
        <f t="shared" ref="S269:U269" si="112">S257</f>
        <v>29.824473994547585</v>
      </c>
      <c r="T269" s="295">
        <f t="shared" si="112"/>
        <v>28.759953880173448</v>
      </c>
      <c r="U269" s="344">
        <f t="shared" si="112"/>
        <v>0.67363530492204138</v>
      </c>
    </row>
    <row r="270" spans="1:21" ht="13.5" thickTop="1" thickBot="1" x14ac:dyDescent="0.25">
      <c r="A270" s="308">
        <v>2019</v>
      </c>
      <c r="B270" s="308">
        <v>5</v>
      </c>
      <c r="C270" s="295">
        <f t="shared" si="80"/>
        <v>58786.077538739788</v>
      </c>
      <c r="D270" s="1">
        <f t="shared" si="102"/>
        <v>51588.02996430458</v>
      </c>
      <c r="E270" s="1">
        <f t="shared" si="100"/>
        <v>58786.077538739788</v>
      </c>
      <c r="F270" s="295">
        <f>'Florida_Keys FR'!F186-'Florida_Keys PR'!S270</f>
        <v>107.25381749637199</v>
      </c>
      <c r="G270" s="295">
        <f>'Florida_Keys FR'!G186-'Florida_Keys PR'!T270</f>
        <v>116.26541171146778</v>
      </c>
      <c r="H270" s="328">
        <f t="shared" si="68"/>
        <v>0.67959631257348285</v>
      </c>
      <c r="I270" s="1">
        <v>744</v>
      </c>
      <c r="J270" s="172">
        <f t="shared" si="70"/>
        <v>0.92249118562053889</v>
      </c>
      <c r="K270" s="308">
        <v>2019</v>
      </c>
      <c r="L270" s="308">
        <v>5</v>
      </c>
      <c r="S270" s="295">
        <f t="shared" ref="S270:U270" si="113">S258</f>
        <v>33.798529816518368</v>
      </c>
      <c r="T270" s="295">
        <f t="shared" si="113"/>
        <v>32.126772629652379</v>
      </c>
      <c r="U270" s="344">
        <f t="shared" si="113"/>
        <v>0.67959631257348285</v>
      </c>
    </row>
    <row r="271" spans="1:21" ht="13.5" thickTop="1" thickBot="1" x14ac:dyDescent="0.25">
      <c r="A271" s="308">
        <v>2019</v>
      </c>
      <c r="B271" s="308">
        <v>6</v>
      </c>
      <c r="C271" s="295">
        <f t="shared" si="80"/>
        <v>63656.507412151281</v>
      </c>
      <c r="D271" s="1">
        <f t="shared" si="102"/>
        <v>58786.077538739788</v>
      </c>
      <c r="E271" s="1">
        <f t="shared" si="100"/>
        <v>63656.507412151281</v>
      </c>
      <c r="F271" s="295">
        <f>'Florida_Keys FR'!F187-'Florida_Keys PR'!S271</f>
        <v>107.65870607085353</v>
      </c>
      <c r="G271" s="295">
        <f>'Florida_Keys FR'!G187-'Florida_Keys PR'!T271</f>
        <v>119.77310160806502</v>
      </c>
      <c r="H271" s="328">
        <f t="shared" si="68"/>
        <v>0.73816086135534142</v>
      </c>
      <c r="I271" s="1">
        <v>720</v>
      </c>
      <c r="J271" s="172">
        <f t="shared" si="70"/>
        <v>0.89885545773997255</v>
      </c>
      <c r="K271" s="308">
        <v>2019</v>
      </c>
      <c r="L271" s="308">
        <v>6</v>
      </c>
      <c r="S271" s="295">
        <f t="shared" ref="S271:U271" si="114">S259</f>
        <v>33.929877993655595</v>
      </c>
      <c r="T271" s="295">
        <f t="shared" si="114"/>
        <v>31.71302534022271</v>
      </c>
      <c r="U271" s="344">
        <f t="shared" si="114"/>
        <v>0.73816086135534142</v>
      </c>
    </row>
    <row r="272" spans="1:21" ht="13.5" thickTop="1" thickBot="1" x14ac:dyDescent="0.25">
      <c r="A272" s="308">
        <v>2019</v>
      </c>
      <c r="B272" s="308">
        <v>7</v>
      </c>
      <c r="C272" s="295">
        <f t="shared" si="80"/>
        <v>68874.745336193693</v>
      </c>
      <c r="D272" s="1">
        <f t="shared" si="102"/>
        <v>63656.507412151281</v>
      </c>
      <c r="E272" s="1">
        <f t="shared" si="100"/>
        <v>68874.745336193693</v>
      </c>
      <c r="F272" s="295">
        <f>'Florida_Keys FR'!F188-'Florida_Keys PR'!S272</f>
        <v>121.93345448217195</v>
      </c>
      <c r="G272" s="295">
        <f>'Florida_Keys FR'!G188-'Florida_Keys PR'!T272</f>
        <v>125.33427134554188</v>
      </c>
      <c r="H272" s="328">
        <f t="shared" si="68"/>
        <v>0.7386134809520587</v>
      </c>
      <c r="I272" s="1">
        <v>744</v>
      </c>
      <c r="J272" s="172">
        <f t="shared" si="70"/>
        <v>0.97286602597310357</v>
      </c>
      <c r="K272" s="308">
        <v>2019</v>
      </c>
      <c r="L272" s="308">
        <v>7</v>
      </c>
      <c r="S272" s="295">
        <f t="shared" ref="S272:U272" si="115">S260</f>
        <v>35</v>
      </c>
      <c r="T272" s="295">
        <f t="shared" si="115"/>
        <v>34.388728654458141</v>
      </c>
      <c r="U272" s="344">
        <f t="shared" si="115"/>
        <v>0.7386134809520587</v>
      </c>
    </row>
    <row r="273" spans="1:21" ht="13.5" thickTop="1" thickBot="1" x14ac:dyDescent="0.25">
      <c r="A273" s="308">
        <v>2019</v>
      </c>
      <c r="B273" s="308">
        <v>8</v>
      </c>
      <c r="C273" s="295">
        <f t="shared" si="80"/>
        <v>69363.069314682245</v>
      </c>
      <c r="D273" s="1">
        <f t="shared" si="102"/>
        <v>68874.745336193693</v>
      </c>
      <c r="E273" s="1">
        <f t="shared" si="100"/>
        <v>69363.069314682245</v>
      </c>
      <c r="F273" s="295">
        <f>'Florida_Keys FR'!F189-'Florida_Keys PR'!S273</f>
        <v>120.81985675271095</v>
      </c>
      <c r="G273" s="295">
        <f>'Florida_Keys FR'!G189-'Florida_Keys PR'!T273</f>
        <v>123.86329062600782</v>
      </c>
      <c r="H273" s="328">
        <f t="shared" si="68"/>
        <v>0.75268411975321148</v>
      </c>
      <c r="I273" s="1">
        <v>744</v>
      </c>
      <c r="J273" s="172">
        <f t="shared" si="70"/>
        <v>0.97542908913597159</v>
      </c>
      <c r="K273" s="308">
        <v>2019</v>
      </c>
      <c r="L273" s="308">
        <v>8</v>
      </c>
      <c r="S273" s="295">
        <f t="shared" ref="S273:U273" si="116">S261</f>
        <v>34.898043438517689</v>
      </c>
      <c r="T273" s="295">
        <f t="shared" si="116"/>
        <v>34.34804484127514</v>
      </c>
      <c r="U273" s="344">
        <f t="shared" si="116"/>
        <v>0.75268411975321148</v>
      </c>
    </row>
    <row r="274" spans="1:21" ht="13.5" thickTop="1" thickBot="1" x14ac:dyDescent="0.25">
      <c r="A274" s="308">
        <v>2019</v>
      </c>
      <c r="B274" s="308">
        <v>9</v>
      </c>
      <c r="C274" s="295">
        <f t="shared" si="80"/>
        <v>60386.694785477157</v>
      </c>
      <c r="D274" s="1">
        <f t="shared" si="102"/>
        <v>69363.069314682245</v>
      </c>
      <c r="E274" s="1">
        <f t="shared" si="100"/>
        <v>60386.694785477157</v>
      </c>
      <c r="F274" s="295">
        <f>'Florida_Keys FR'!F190-'Florida_Keys PR'!S274</f>
        <v>112.18679441750288</v>
      </c>
      <c r="G274" s="295">
        <f>'Florida_Keys FR'!G190-'Florida_Keys PR'!T274</f>
        <v>117.96644267114078</v>
      </c>
      <c r="H274" s="328">
        <f t="shared" si="68"/>
        <v>0.71096836969206856</v>
      </c>
      <c r="I274" s="1">
        <v>720</v>
      </c>
      <c r="J274" s="172">
        <f t="shared" si="70"/>
        <v>0.9510059969363488</v>
      </c>
      <c r="K274" s="308">
        <v>2019</v>
      </c>
      <c r="L274" s="308">
        <v>9</v>
      </c>
      <c r="S274" s="295">
        <f t="shared" ref="S274:U274" si="117">S262</f>
        <v>32.365442451296907</v>
      </c>
      <c r="T274" s="295">
        <f t="shared" si="117"/>
        <v>31.335755090783472</v>
      </c>
      <c r="U274" s="344">
        <f t="shared" si="117"/>
        <v>0.71096836969206856</v>
      </c>
    </row>
    <row r="275" spans="1:21" ht="13.5" thickTop="1" thickBot="1" x14ac:dyDescent="0.25">
      <c r="A275" s="308">
        <v>2019</v>
      </c>
      <c r="B275" s="308">
        <v>10</v>
      </c>
      <c r="C275" s="295">
        <f t="shared" si="80"/>
        <v>55001.407157412708</v>
      </c>
      <c r="D275" s="1">
        <f t="shared" si="102"/>
        <v>60386.694785477157</v>
      </c>
      <c r="E275" s="1">
        <f t="shared" si="100"/>
        <v>55001.407157412708</v>
      </c>
      <c r="F275" s="295">
        <f>'Florida_Keys FR'!F191-'Florida_Keys PR'!S275</f>
        <v>103.43728594132315</v>
      </c>
      <c r="G275" s="295">
        <f>'Florida_Keys FR'!G191-'Florida_Keys PR'!T275</f>
        <v>105.86811632534321</v>
      </c>
      <c r="H275" s="328">
        <f t="shared" si="68"/>
        <v>0.69828976928445896</v>
      </c>
      <c r="I275" s="1">
        <v>744</v>
      </c>
      <c r="J275" s="172">
        <f t="shared" si="70"/>
        <v>0.97703907022818959</v>
      </c>
      <c r="K275" s="308">
        <v>2019</v>
      </c>
      <c r="L275" s="308">
        <v>10</v>
      </c>
      <c r="S275" s="295">
        <f t="shared" ref="S275:U275" si="118">S263</f>
        <v>29.443437714083668</v>
      </c>
      <c r="T275" s="295">
        <f t="shared" si="118"/>
        <v>29.007871421146685</v>
      </c>
      <c r="U275" s="344">
        <f t="shared" si="118"/>
        <v>0.69828976928445896</v>
      </c>
    </row>
    <row r="276" spans="1:21" ht="13.5" thickTop="1" thickBot="1" x14ac:dyDescent="0.25">
      <c r="A276" s="308">
        <v>2019</v>
      </c>
      <c r="B276" s="308">
        <v>11</v>
      </c>
      <c r="C276" s="295">
        <f t="shared" si="80"/>
        <v>46715.762675319012</v>
      </c>
      <c r="D276" s="1">
        <f t="shared" si="102"/>
        <v>55001.407157412708</v>
      </c>
      <c r="E276" s="1">
        <f t="shared" si="100"/>
        <v>46715.762675319012</v>
      </c>
      <c r="F276" s="295">
        <f>'Florida_Keys FR'!F192-'Florida_Keys PR'!S276</f>
        <v>91.782914828494853</v>
      </c>
      <c r="G276" s="295">
        <f>'Florida_Keys FR'!G192-'Florida_Keys PR'!T276</f>
        <v>94.743603741375935</v>
      </c>
      <c r="H276" s="328">
        <f t="shared" si="68"/>
        <v>0.68482727227511486</v>
      </c>
      <c r="I276" s="1">
        <v>720</v>
      </c>
      <c r="J276" s="172">
        <f t="shared" si="70"/>
        <v>0.96875051406147739</v>
      </c>
      <c r="K276" s="308">
        <v>2019</v>
      </c>
      <c r="L276" s="308">
        <v>11</v>
      </c>
      <c r="S276" s="295">
        <f t="shared" ref="S276:U276" si="119">S264</f>
        <v>26.260529651780676</v>
      </c>
      <c r="T276" s="295">
        <f t="shared" si="119"/>
        <v>25.730667215166566</v>
      </c>
      <c r="U276" s="344">
        <f t="shared" si="119"/>
        <v>0.68482727227511486</v>
      </c>
    </row>
    <row r="277" spans="1:21" ht="13.5" thickTop="1" thickBot="1" x14ac:dyDescent="0.25">
      <c r="A277" s="308">
        <v>2019</v>
      </c>
      <c r="B277" s="308">
        <v>12</v>
      </c>
      <c r="C277" s="295">
        <f t="shared" si="80"/>
        <v>47587.017500282142</v>
      </c>
      <c r="D277" s="1">
        <f t="shared" si="102"/>
        <v>46715.762675319012</v>
      </c>
      <c r="E277" s="1">
        <f t="shared" si="100"/>
        <v>47587.017500282142</v>
      </c>
      <c r="F277" s="295">
        <f>'Florida_Keys FR'!F193-'Florida_Keys PR'!S277</f>
        <v>86.135841297516095</v>
      </c>
      <c r="G277" s="295">
        <f>'Florida_Keys FR'!G193-'Florida_Keys PR'!T277</f>
        <v>100.13572088128016</v>
      </c>
      <c r="H277" s="328">
        <f t="shared" si="68"/>
        <v>0.63874354190841121</v>
      </c>
      <c r="I277" s="1">
        <v>744</v>
      </c>
      <c r="J277" s="172">
        <f t="shared" si="70"/>
        <v>0.86019095423138581</v>
      </c>
      <c r="K277" s="308">
        <v>2019</v>
      </c>
      <c r="L277" s="308">
        <v>12</v>
      </c>
      <c r="S277" s="295">
        <f t="shared" ref="S277:U277" si="120">S265</f>
        <v>27.437881834856491</v>
      </c>
      <c r="T277" s="295">
        <f t="shared" si="120"/>
        <v>24.918892015738226</v>
      </c>
      <c r="U277" s="344">
        <f t="shared" si="120"/>
        <v>0.63874354190841121</v>
      </c>
    </row>
    <row r="278" spans="1:21" ht="13.5" thickTop="1" thickBot="1" x14ac:dyDescent="0.25">
      <c r="A278" s="308">
        <v>2020</v>
      </c>
      <c r="B278" s="308">
        <v>1</v>
      </c>
      <c r="C278" s="295">
        <f t="shared" si="80"/>
        <v>47236.666521307168</v>
      </c>
      <c r="D278" s="1">
        <f t="shared" si="102"/>
        <v>47587.017500282142</v>
      </c>
      <c r="E278" s="1">
        <f t="shared" si="100"/>
        <v>47236.666521307168</v>
      </c>
      <c r="F278" s="295">
        <f>'Florida_Keys FR'!F194-'Florida_Keys PR'!S278</f>
        <v>75.781602744574116</v>
      </c>
      <c r="G278" s="295">
        <f>'Florida_Keys FR'!G194-'Florida_Keys PR'!T278</f>
        <v>98.377156263038586</v>
      </c>
      <c r="H278" s="328">
        <f t="shared" si="68"/>
        <v>0.64537485718779541</v>
      </c>
      <c r="I278" s="1">
        <v>744</v>
      </c>
      <c r="J278" s="172">
        <f t="shared" si="70"/>
        <v>0.77031706976720293</v>
      </c>
      <c r="K278" s="308">
        <v>2020</v>
      </c>
      <c r="L278" s="308">
        <v>1</v>
      </c>
      <c r="S278" s="295">
        <f t="shared" ref="S278:U278" si="121">S266</f>
        <v>31.010086727948163</v>
      </c>
      <c r="T278" s="295">
        <f t="shared" si="121"/>
        <v>26.51568707835909</v>
      </c>
      <c r="U278" s="344">
        <f t="shared" si="121"/>
        <v>0.64537485718779541</v>
      </c>
    </row>
    <row r="279" spans="1:21" ht="13.5" thickTop="1" thickBot="1" x14ac:dyDescent="0.25">
      <c r="A279" s="308">
        <v>2020</v>
      </c>
      <c r="B279" s="308">
        <v>2</v>
      </c>
      <c r="C279" s="295">
        <f t="shared" si="80"/>
        <v>44001.759368625491</v>
      </c>
      <c r="D279" s="1">
        <f t="shared" si="102"/>
        <v>47236.666521307168</v>
      </c>
      <c r="E279" s="1">
        <f t="shared" si="100"/>
        <v>44001.759368625491</v>
      </c>
      <c r="F279" s="295">
        <f>'Florida_Keys FR'!F195-'Florida_Keys PR'!S279</f>
        <v>86.306144965756019</v>
      </c>
      <c r="G279" s="295">
        <f>'Florida_Keys FR'!G195-'Florida_Keys PR'!T279</f>
        <v>94.032126003323526</v>
      </c>
      <c r="H279" s="328">
        <f t="shared" si="68"/>
        <v>0.67233318356375449</v>
      </c>
      <c r="I279" s="1">
        <v>696</v>
      </c>
      <c r="J279" s="172">
        <f t="shared" si="70"/>
        <v>0.91783679295633036</v>
      </c>
      <c r="K279" s="308">
        <v>2020</v>
      </c>
      <c r="L279" s="308">
        <v>2</v>
      </c>
      <c r="S279" s="295">
        <f t="shared" ref="S279:U279" si="122">S267</f>
        <v>31.020480937046727</v>
      </c>
      <c r="T279" s="295">
        <f t="shared" si="122"/>
        <v>29.469481661379852</v>
      </c>
      <c r="U279" s="344">
        <f t="shared" si="122"/>
        <v>0.67233318356375449</v>
      </c>
    </row>
    <row r="280" spans="1:21" ht="13.5" thickTop="1" thickBot="1" x14ac:dyDescent="0.25">
      <c r="A280" s="308">
        <v>2020</v>
      </c>
      <c r="B280" s="308">
        <v>3</v>
      </c>
      <c r="C280" s="295">
        <f t="shared" si="80"/>
        <v>49364.87554049163</v>
      </c>
      <c r="D280" s="1">
        <f t="shared" si="102"/>
        <v>44001.759368625491</v>
      </c>
      <c r="E280" s="1">
        <f t="shared" si="100"/>
        <v>49364.87554049163</v>
      </c>
      <c r="F280" s="295">
        <f>'Florida_Keys FR'!F196-'Florida_Keys PR'!S280</f>
        <v>76.233167954346456</v>
      </c>
      <c r="G280" s="295">
        <f>'Florida_Keys FR'!G196-'Florida_Keys PR'!T280</f>
        <v>102.69265199434703</v>
      </c>
      <c r="H280" s="328">
        <f t="shared" si="68"/>
        <v>0.64610892677092313</v>
      </c>
      <c r="I280" s="1">
        <v>744</v>
      </c>
      <c r="J280" s="172">
        <f t="shared" si="70"/>
        <v>0.74234296684190115</v>
      </c>
      <c r="K280" s="308">
        <v>2020</v>
      </c>
      <c r="L280" s="308">
        <v>3</v>
      </c>
      <c r="S280" s="295">
        <f t="shared" ref="S280:U280" si="123">S268</f>
        <v>33.419769504052752</v>
      </c>
      <c r="T280" s="295">
        <f t="shared" si="123"/>
        <v>28.032645328423985</v>
      </c>
      <c r="U280" s="344">
        <f t="shared" si="123"/>
        <v>0.64610892677092313</v>
      </c>
    </row>
    <row r="281" spans="1:21" ht="13.5" thickTop="1" thickBot="1" x14ac:dyDescent="0.25">
      <c r="A281" s="308">
        <v>2020</v>
      </c>
      <c r="B281" s="308">
        <v>4</v>
      </c>
      <c r="C281" s="295">
        <f t="shared" si="80"/>
        <v>51922.269218070076</v>
      </c>
      <c r="D281" s="1">
        <f t="shared" si="102"/>
        <v>49364.87554049163</v>
      </c>
      <c r="E281" s="1">
        <f t="shared" si="100"/>
        <v>51922.269218070076</v>
      </c>
      <c r="F281" s="295">
        <f>'Florida_Keys FR'!F197-'Florida_Keys PR'!S281</f>
        <v>101.14033250136973</v>
      </c>
      <c r="G281" s="295">
        <f>'Florida_Keys FR'!G197-'Florida_Keys PR'!T281</f>
        <v>107.05238023595089</v>
      </c>
      <c r="H281" s="328">
        <f t="shared" si="68"/>
        <v>0.67363530492204138</v>
      </c>
      <c r="I281" s="1">
        <v>720</v>
      </c>
      <c r="J281" s="172">
        <f t="shared" si="70"/>
        <v>0.9447742523655186</v>
      </c>
      <c r="K281" s="308">
        <v>2020</v>
      </c>
      <c r="L281" s="308">
        <v>4</v>
      </c>
      <c r="S281" s="295">
        <f t="shared" ref="S281:U281" si="124">S269</f>
        <v>29.824473994547585</v>
      </c>
      <c r="T281" s="295">
        <f t="shared" si="124"/>
        <v>28.759953880173448</v>
      </c>
      <c r="U281" s="344">
        <f t="shared" si="124"/>
        <v>0.67363530492204138</v>
      </c>
    </row>
    <row r="282" spans="1:21" ht="13.5" thickTop="1" thickBot="1" x14ac:dyDescent="0.25">
      <c r="A282" s="308">
        <v>2020</v>
      </c>
      <c r="B282" s="308">
        <v>5</v>
      </c>
      <c r="C282" s="295">
        <f t="shared" si="80"/>
        <v>59168.730565677775</v>
      </c>
      <c r="D282" s="1">
        <f t="shared" si="102"/>
        <v>51922.269218070076</v>
      </c>
      <c r="E282" s="1">
        <f t="shared" si="100"/>
        <v>59168.730565677775</v>
      </c>
      <c r="F282" s="295">
        <f>'Florida_Keys FR'!F198-'Florida_Keys PR'!S282</f>
        <v>107.97318446766775</v>
      </c>
      <c r="G282" s="295">
        <f>'Florida_Keys FR'!G198-'Florida_Keys PR'!T282</f>
        <v>117.02221185160752</v>
      </c>
      <c r="H282" s="328">
        <f t="shared" si="68"/>
        <v>0.67959631257348285</v>
      </c>
      <c r="I282" s="1">
        <v>744</v>
      </c>
      <c r="J282" s="172">
        <f t="shared" si="70"/>
        <v>0.92267256582524193</v>
      </c>
      <c r="K282" s="308">
        <v>2020</v>
      </c>
      <c r="L282" s="308">
        <v>5</v>
      </c>
      <c r="S282" s="295">
        <f t="shared" ref="S282:U282" si="125">S270</f>
        <v>33.798529816518368</v>
      </c>
      <c r="T282" s="295">
        <f t="shared" si="125"/>
        <v>32.126772629652379</v>
      </c>
      <c r="U282" s="344">
        <f t="shared" si="125"/>
        <v>0.67959631257348285</v>
      </c>
    </row>
    <row r="283" spans="1:21" ht="13.5" thickTop="1" thickBot="1" x14ac:dyDescent="0.25">
      <c r="A283" s="308">
        <v>2020</v>
      </c>
      <c r="B283" s="308">
        <v>6</v>
      </c>
      <c r="C283" s="295">
        <f t="shared" si="80"/>
        <v>64067.114601333313</v>
      </c>
      <c r="D283" s="1">
        <f t="shared" si="102"/>
        <v>59168.730565677775</v>
      </c>
      <c r="E283" s="1">
        <f t="shared" si="100"/>
        <v>64067.114601333313</v>
      </c>
      <c r="F283" s="295">
        <f>'Florida_Keys FR'!F199-'Florida_Keys PR'!S283</f>
        <v>108.38080784958254</v>
      </c>
      <c r="G283" s="295">
        <f>'Florida_Keys FR'!G199-'Florida_Keys PR'!T283</f>
        <v>120.5456808555013</v>
      </c>
      <c r="H283" s="328">
        <f t="shared" si="68"/>
        <v>0.73816086135534142</v>
      </c>
      <c r="I283" s="1">
        <v>720</v>
      </c>
      <c r="J283" s="172">
        <f t="shared" si="70"/>
        <v>0.89908495335887761</v>
      </c>
      <c r="K283" s="308">
        <v>2020</v>
      </c>
      <c r="L283" s="308">
        <v>6</v>
      </c>
      <c r="S283" s="295">
        <f t="shared" ref="S283:U283" si="126">S271</f>
        <v>33.929877993655595</v>
      </c>
      <c r="T283" s="295">
        <f t="shared" si="126"/>
        <v>31.71302534022271</v>
      </c>
      <c r="U283" s="344">
        <f t="shared" si="126"/>
        <v>0.73816086135534142</v>
      </c>
    </row>
    <row r="284" spans="1:21" ht="13.5" thickTop="1" thickBot="1" x14ac:dyDescent="0.25">
      <c r="A284" s="308">
        <v>2020</v>
      </c>
      <c r="B284" s="308">
        <v>7</v>
      </c>
      <c r="C284" s="295">
        <f t="shared" si="80"/>
        <v>69322.611006503779</v>
      </c>
      <c r="D284" s="1">
        <f t="shared" si="102"/>
        <v>64067.114601333313</v>
      </c>
      <c r="E284" s="1">
        <f t="shared" si="100"/>
        <v>69322.611006503779</v>
      </c>
      <c r="F284" s="295">
        <f>'Florida_Keys FR'!F200-'Florida_Keys PR'!S284</f>
        <v>122.73422059226863</v>
      </c>
      <c r="G284" s="295">
        <f>'Florida_Keys FR'!G200-'Florida_Keys PR'!T284</f>
        <v>126.14927134554188</v>
      </c>
      <c r="H284" s="328">
        <f t="shared" si="68"/>
        <v>0.7386134809520587</v>
      </c>
      <c r="I284" s="1">
        <v>744</v>
      </c>
      <c r="J284" s="172">
        <f t="shared" si="70"/>
        <v>0.97292849402261783</v>
      </c>
      <c r="K284" s="308">
        <v>2020</v>
      </c>
      <c r="L284" s="308">
        <v>7</v>
      </c>
      <c r="S284" s="295">
        <f t="shared" ref="S284:U284" si="127">S272</f>
        <v>35</v>
      </c>
      <c r="T284" s="295">
        <f t="shared" si="127"/>
        <v>34.388728654458141</v>
      </c>
      <c r="U284" s="344">
        <f t="shared" si="127"/>
        <v>0.7386134809520587</v>
      </c>
    </row>
    <row r="285" spans="1:21" ht="13.5" thickTop="1" thickBot="1" x14ac:dyDescent="0.25">
      <c r="A285" s="308">
        <v>2020</v>
      </c>
      <c r="B285" s="308">
        <v>8</v>
      </c>
      <c r="C285" s="295">
        <f t="shared" si="80"/>
        <v>69814.918456118001</v>
      </c>
      <c r="D285" s="1">
        <f t="shared" si="102"/>
        <v>69322.611006503779</v>
      </c>
      <c r="E285" s="1">
        <f t="shared" si="100"/>
        <v>69814.918456118001</v>
      </c>
      <c r="F285" s="295">
        <f>'Florida_Keys FR'!F201-'Florida_Keys PR'!S285</f>
        <v>121.61401804368624</v>
      </c>
      <c r="G285" s="295">
        <f>'Florida_Keys FR'!G201-'Florida_Keys PR'!T285</f>
        <v>124.670168436891</v>
      </c>
      <c r="H285" s="328">
        <f t="shared" si="68"/>
        <v>0.75268411975321148</v>
      </c>
      <c r="I285" s="1">
        <v>744</v>
      </c>
      <c r="J285" s="172">
        <f t="shared" si="70"/>
        <v>0.97548611322562051</v>
      </c>
      <c r="K285" s="308">
        <v>2020</v>
      </c>
      <c r="L285" s="308">
        <v>8</v>
      </c>
      <c r="S285" s="295">
        <f t="shared" ref="S285:U285" si="128">S273</f>
        <v>34.898043438517689</v>
      </c>
      <c r="T285" s="295">
        <f t="shared" si="128"/>
        <v>34.34804484127514</v>
      </c>
      <c r="U285" s="344">
        <f t="shared" si="128"/>
        <v>0.75268411975321148</v>
      </c>
    </row>
    <row r="286" spans="1:21" ht="13.5" thickTop="1" thickBot="1" x14ac:dyDescent="0.25">
      <c r="A286" s="308">
        <v>2020</v>
      </c>
      <c r="B286" s="308">
        <v>9</v>
      </c>
      <c r="C286" s="295">
        <f t="shared" si="80"/>
        <v>60776.474428050074</v>
      </c>
      <c r="D286" s="1">
        <f t="shared" si="102"/>
        <v>69814.918456118001</v>
      </c>
      <c r="E286" s="1">
        <f t="shared" si="100"/>
        <v>60776.474428050074</v>
      </c>
      <c r="F286" s="295">
        <f>'Florida_Keys FR'!F202-'Florida_Keys PR'!S286</f>
        <v>112.92401082553377</v>
      </c>
      <c r="G286" s="295">
        <f>'Florida_Keys FR'!G202-'Florida_Keys PR'!T286</f>
        <v>118.72788387972659</v>
      </c>
      <c r="H286" s="328">
        <f t="shared" si="68"/>
        <v>0.71096836969206856</v>
      </c>
      <c r="I286" s="1">
        <v>720</v>
      </c>
      <c r="J286" s="172">
        <f t="shared" si="70"/>
        <v>0.95111617537062954</v>
      </c>
      <c r="K286" s="308">
        <v>2020</v>
      </c>
      <c r="L286" s="308">
        <v>9</v>
      </c>
      <c r="S286" s="295">
        <f t="shared" ref="S286:U286" si="129">S274</f>
        <v>32.365442451296907</v>
      </c>
      <c r="T286" s="295">
        <f t="shared" si="129"/>
        <v>31.335755090783472</v>
      </c>
      <c r="U286" s="344">
        <f t="shared" si="129"/>
        <v>0.71096836969206856</v>
      </c>
    </row>
    <row r="287" spans="1:21" ht="13.5" thickTop="1" thickBot="1" x14ac:dyDescent="0.25">
      <c r="A287" s="308">
        <v>2020</v>
      </c>
      <c r="B287" s="308">
        <v>10</v>
      </c>
      <c r="C287" s="295">
        <f t="shared" si="80"/>
        <v>55358.773320276392</v>
      </c>
      <c r="D287" s="1">
        <f t="shared" si="102"/>
        <v>60776.474428050074</v>
      </c>
      <c r="E287" s="1">
        <f t="shared" si="100"/>
        <v>55358.773320276392</v>
      </c>
      <c r="F287" s="295">
        <f>'Florida_Keys FR'!F203-'Florida_Keys PR'!S287</f>
        <v>104.1149776319657</v>
      </c>
      <c r="G287" s="295">
        <f>'Florida_Keys FR'!G203-'Florida_Keys PR'!T287</f>
        <v>106.5559838628503</v>
      </c>
      <c r="H287" s="328">
        <f t="shared" si="68"/>
        <v>0.69828976928445896</v>
      </c>
      <c r="I287" s="1">
        <v>744</v>
      </c>
      <c r="J287" s="172">
        <f t="shared" si="70"/>
        <v>0.97709179585797401</v>
      </c>
      <c r="K287" s="308">
        <v>2020</v>
      </c>
      <c r="L287" s="308">
        <v>10</v>
      </c>
      <c r="S287" s="295">
        <f t="shared" ref="S287:U287" si="130">S275</f>
        <v>29.443437714083668</v>
      </c>
      <c r="T287" s="295">
        <f t="shared" si="130"/>
        <v>29.007871421146685</v>
      </c>
      <c r="U287" s="344">
        <f t="shared" si="130"/>
        <v>0.69828976928445896</v>
      </c>
    </row>
    <row r="288" spans="1:21" ht="13.5" thickTop="1" thickBot="1" x14ac:dyDescent="0.25">
      <c r="A288" s="308">
        <v>2020</v>
      </c>
      <c r="B288" s="308">
        <v>11</v>
      </c>
      <c r="C288" s="295">
        <f t="shared" si="80"/>
        <v>47018.71760698744</v>
      </c>
      <c r="D288" s="1">
        <f t="shared" si="102"/>
        <v>55358.773320276392</v>
      </c>
      <c r="E288" s="1">
        <f t="shared" si="100"/>
        <v>47018.71760698744</v>
      </c>
      <c r="F288" s="295">
        <f>'Florida_Keys FR'!F204-'Florida_Keys PR'!S288</f>
        <v>92.384936395344269</v>
      </c>
      <c r="G288" s="295">
        <f>'Florida_Keys FR'!G204-'Florida_Keys PR'!T288</f>
        <v>95.358022523254306</v>
      </c>
      <c r="H288" s="328">
        <f t="shared" si="68"/>
        <v>0.68482727227511486</v>
      </c>
      <c r="I288" s="1">
        <v>720</v>
      </c>
      <c r="J288" s="172">
        <f t="shared" si="70"/>
        <v>0.96882185631329543</v>
      </c>
      <c r="K288" s="308">
        <v>2020</v>
      </c>
      <c r="L288" s="308">
        <v>11</v>
      </c>
      <c r="S288" s="295">
        <f t="shared" ref="S288:U288" si="131">S276</f>
        <v>26.260529651780676</v>
      </c>
      <c r="T288" s="295">
        <f t="shared" si="131"/>
        <v>25.730667215166566</v>
      </c>
      <c r="U288" s="344">
        <f t="shared" si="131"/>
        <v>0.68482727227511486</v>
      </c>
    </row>
    <row r="289" spans="1:21" ht="13.5" thickTop="1" thickBot="1" x14ac:dyDescent="0.25">
      <c r="A289" s="308">
        <v>2020</v>
      </c>
      <c r="B289" s="308">
        <v>12</v>
      </c>
      <c r="C289" s="295">
        <f t="shared" si="80"/>
        <v>47890.105924674994</v>
      </c>
      <c r="D289" s="1">
        <f t="shared" si="102"/>
        <v>47018.71760698744</v>
      </c>
      <c r="E289" s="1">
        <f t="shared" si="100"/>
        <v>47890.105924674994</v>
      </c>
      <c r="F289" s="295">
        <f>'Florida_Keys FR'!F205-'Florida_Keys PR'!S289</f>
        <v>86.715067285491187</v>
      </c>
      <c r="G289" s="295">
        <f>'Florida_Keys FR'!G205-'Florida_Keys PR'!T289</f>
        <v>100.77349940705496</v>
      </c>
      <c r="H289" s="328">
        <f t="shared" si="68"/>
        <v>0.63874354190841121</v>
      </c>
      <c r="I289" s="1">
        <v>744</v>
      </c>
      <c r="J289" s="172">
        <f t="shared" si="70"/>
        <v>0.8604947510577412</v>
      </c>
      <c r="K289" s="308">
        <v>2020</v>
      </c>
      <c r="L289" s="308">
        <v>12</v>
      </c>
      <c r="S289" s="295">
        <f t="shared" ref="S289:U289" si="132">S277</f>
        <v>27.437881834856491</v>
      </c>
      <c r="T289" s="295">
        <f t="shared" si="132"/>
        <v>24.918892015738226</v>
      </c>
      <c r="U289" s="344">
        <f t="shared" si="132"/>
        <v>0.63874354190841121</v>
      </c>
    </row>
    <row r="290" spans="1:21" ht="13.5" thickTop="1" thickBot="1" x14ac:dyDescent="0.25">
      <c r="A290" s="308">
        <v>2021</v>
      </c>
      <c r="B290" s="308">
        <v>1</v>
      </c>
      <c r="C290" s="295">
        <f t="shared" si="80"/>
        <v>47542.505409735822</v>
      </c>
      <c r="D290" s="1">
        <f t="shared" si="102"/>
        <v>47890.105924674994</v>
      </c>
      <c r="E290" s="1">
        <f t="shared" si="100"/>
        <v>47542.505409735822</v>
      </c>
      <c r="F290" s="295">
        <f>'Florida_Keys FR'!F206-'Florida_Keys PR'!S290</f>
        <v>76.326240360883986</v>
      </c>
      <c r="G290" s="295">
        <f>'Florida_Keys FR'!G206-'Florida_Keys PR'!T290</f>
        <v>99.01410976407972</v>
      </c>
      <c r="H290" s="328">
        <f t="shared" si="68"/>
        <v>0.64537485718779541</v>
      </c>
      <c r="I290" s="1">
        <v>744</v>
      </c>
      <c r="J290" s="172">
        <f t="shared" si="70"/>
        <v>0.77086225935622732</v>
      </c>
      <c r="K290" s="308">
        <v>2021</v>
      </c>
      <c r="L290" s="308">
        <v>1</v>
      </c>
      <c r="S290" s="295">
        <f t="shared" ref="S290:U290" si="133">S278</f>
        <v>31.010086727948163</v>
      </c>
      <c r="T290" s="295">
        <f t="shared" si="133"/>
        <v>26.51568707835909</v>
      </c>
      <c r="U290" s="344">
        <f t="shared" si="133"/>
        <v>0.64537485718779541</v>
      </c>
    </row>
    <row r="291" spans="1:21" ht="13.5" thickTop="1" thickBot="1" x14ac:dyDescent="0.25">
      <c r="A291" s="308">
        <v>2021</v>
      </c>
      <c r="B291" s="308">
        <v>2</v>
      </c>
      <c r="C291" s="295">
        <f t="shared" si="80"/>
        <v>42769.03223125379</v>
      </c>
      <c r="D291" s="1">
        <f t="shared" si="102"/>
        <v>47542.505409735822</v>
      </c>
      <c r="E291" s="1">
        <f t="shared" si="100"/>
        <v>42769.03223125379</v>
      </c>
      <c r="F291" s="295">
        <f>'Florida_Keys FR'!F207-'Florida_Keys PR'!S291</f>
        <v>86.904510757860336</v>
      </c>
      <c r="G291" s="295">
        <f>'Florida_Keys FR'!G207-'Florida_Keys PR'!T291</f>
        <v>94.661984202413521</v>
      </c>
      <c r="H291" s="328">
        <f t="shared" si="68"/>
        <v>0.67233318356375449</v>
      </c>
      <c r="I291" s="1">
        <v>672</v>
      </c>
      <c r="J291" s="172">
        <f t="shared" si="70"/>
        <v>0.91805080455565391</v>
      </c>
      <c r="K291" s="308">
        <v>2021</v>
      </c>
      <c r="L291" s="308">
        <v>2</v>
      </c>
      <c r="S291" s="295">
        <f t="shared" ref="S291:U291" si="134">S279</f>
        <v>31.020480937046727</v>
      </c>
      <c r="T291" s="295">
        <f t="shared" si="134"/>
        <v>29.469481661379852</v>
      </c>
      <c r="U291" s="344">
        <f t="shared" si="134"/>
        <v>0.67233318356375449</v>
      </c>
    </row>
    <row r="292" spans="1:21" ht="13.5" thickTop="1" thickBot="1" x14ac:dyDescent="0.25">
      <c r="A292" s="308">
        <v>2021</v>
      </c>
      <c r="B292" s="308">
        <v>3</v>
      </c>
      <c r="C292" s="295">
        <f t="shared" si="80"/>
        <v>49685.361118824017</v>
      </c>
      <c r="D292" s="1">
        <f t="shared" si="102"/>
        <v>42769.03223125379</v>
      </c>
      <c r="E292" s="1">
        <f t="shared" si="100"/>
        <v>49685.361118824017</v>
      </c>
      <c r="F292" s="295">
        <f>'Florida_Keys FR'!F208-'Florida_Keys PR'!S292</f>
        <v>76.792397935384301</v>
      </c>
      <c r="G292" s="295">
        <f>'Florida_Keys FR'!G208-'Florida_Keys PR'!T292</f>
        <v>103.35935101069317</v>
      </c>
      <c r="H292" s="328">
        <f t="shared" si="68"/>
        <v>0.64610892677092313</v>
      </c>
      <c r="I292" s="1">
        <v>744</v>
      </c>
      <c r="J292" s="172">
        <f t="shared" si="70"/>
        <v>0.742965171360641</v>
      </c>
      <c r="K292" s="308">
        <v>2021</v>
      </c>
      <c r="L292" s="308">
        <v>3</v>
      </c>
      <c r="S292" s="295">
        <f t="shared" ref="S292:U292" si="135">S280</f>
        <v>33.419769504052752</v>
      </c>
      <c r="T292" s="295">
        <f t="shared" si="135"/>
        <v>28.032645328423985</v>
      </c>
      <c r="U292" s="344">
        <f t="shared" si="135"/>
        <v>0.64610892677092313</v>
      </c>
    </row>
    <row r="293" spans="1:21" ht="13.5" thickTop="1" thickBot="1" x14ac:dyDescent="0.25">
      <c r="A293" s="308">
        <v>2021</v>
      </c>
      <c r="B293" s="308">
        <v>4</v>
      </c>
      <c r="C293" s="295">
        <f t="shared" si="80"/>
        <v>52258.213092029757</v>
      </c>
      <c r="D293" s="1">
        <f t="shared" si="102"/>
        <v>49685.361118824017</v>
      </c>
      <c r="E293" s="1">
        <f t="shared" si="100"/>
        <v>52258.213092029757</v>
      </c>
      <c r="F293" s="295">
        <f>'Florida_Keys FR'!F209-'Florida_Keys PR'!S293</f>
        <v>101.80825301449892</v>
      </c>
      <c r="G293" s="295">
        <f>'Florida_Keys FR'!G209-'Florida_Keys PR'!T293</f>
        <v>107.74502313994313</v>
      </c>
      <c r="H293" s="328">
        <f t="shared" si="68"/>
        <v>0.67363530492204138</v>
      </c>
      <c r="I293" s="1">
        <v>720</v>
      </c>
      <c r="J293" s="172">
        <f t="shared" si="70"/>
        <v>0.94489982040531639</v>
      </c>
      <c r="K293" s="308">
        <v>2021</v>
      </c>
      <c r="L293" s="308">
        <v>4</v>
      </c>
      <c r="S293" s="295">
        <f t="shared" ref="S293:U293" si="136">S281</f>
        <v>29.824473994547585</v>
      </c>
      <c r="T293" s="295">
        <f t="shared" si="136"/>
        <v>28.759953880173448</v>
      </c>
      <c r="U293" s="344">
        <f t="shared" si="136"/>
        <v>0.67363530492204138</v>
      </c>
    </row>
    <row r="294" spans="1:21" ht="13.5" thickTop="1" thickBot="1" x14ac:dyDescent="0.25">
      <c r="A294" s="308">
        <v>2021</v>
      </c>
      <c r="B294" s="308">
        <v>5</v>
      </c>
      <c r="C294" s="295">
        <f t="shared" si="80"/>
        <v>59553.335123053119</v>
      </c>
      <c r="D294" s="1">
        <f t="shared" si="102"/>
        <v>52258.213092029757</v>
      </c>
      <c r="E294" s="1">
        <f t="shared" si="100"/>
        <v>59553.335123053119</v>
      </c>
      <c r="F294" s="295">
        <f>'Florida_Keys FR'!F210-'Florida_Keys PR'!S294</f>
        <v>108.69622021051711</v>
      </c>
      <c r="G294" s="295">
        <f>'Florida_Keys FR'!G210-'Florida_Keys PR'!T294</f>
        <v>117.78287167246194</v>
      </c>
      <c r="H294" s="328">
        <f t="shared" ref="H294:H357" si="137">+(E294/(G294*I294))</f>
        <v>0.67959631257348285</v>
      </c>
      <c r="I294" s="1">
        <v>744</v>
      </c>
      <c r="J294" s="172">
        <f t="shared" si="70"/>
        <v>0.92285252233267367</v>
      </c>
      <c r="K294" s="308">
        <v>2021</v>
      </c>
      <c r="L294" s="308">
        <v>5</v>
      </c>
      <c r="S294" s="295">
        <f t="shared" ref="S294:U294" si="138">S282</f>
        <v>33.798529816518368</v>
      </c>
      <c r="T294" s="295">
        <f t="shared" si="138"/>
        <v>32.126772629652379</v>
      </c>
      <c r="U294" s="344">
        <f t="shared" si="138"/>
        <v>0.67959631257348285</v>
      </c>
    </row>
    <row r="295" spans="1:21" ht="13.5" thickTop="1" thickBot="1" x14ac:dyDescent="0.25">
      <c r="A295" s="308">
        <v>2021</v>
      </c>
      <c r="B295" s="308">
        <v>6</v>
      </c>
      <c r="C295" s="295">
        <f t="shared" si="80"/>
        <v>64479.815887180164</v>
      </c>
      <c r="D295" s="1">
        <f t="shared" si="102"/>
        <v>59553.335123053119</v>
      </c>
      <c r="E295" s="1">
        <f t="shared" si="100"/>
        <v>64479.815887180164</v>
      </c>
      <c r="F295" s="295">
        <f>'Florida_Keys FR'!F211-'Florida_Keys PR'!S295</f>
        <v>109.10659234738307</v>
      </c>
      <c r="G295" s="295">
        <f>'Florida_Keys FR'!G211-'Florida_Keys PR'!T295</f>
        <v>121.3222002570995</v>
      </c>
      <c r="H295" s="328">
        <f t="shared" si="137"/>
        <v>0.73816086135534142</v>
      </c>
      <c r="I295" s="1">
        <v>720</v>
      </c>
      <c r="J295" s="172">
        <f t="shared" ref="J295:J358" si="139">F295/G295</f>
        <v>0.89931267415337202</v>
      </c>
      <c r="K295" s="308">
        <v>2021</v>
      </c>
      <c r="L295" s="308">
        <v>6</v>
      </c>
      <c r="S295" s="295">
        <f t="shared" ref="S295:U295" si="140">S283</f>
        <v>33.929877993655595</v>
      </c>
      <c r="T295" s="295">
        <f t="shared" si="140"/>
        <v>31.71302534022271</v>
      </c>
      <c r="U295" s="344">
        <f t="shared" si="140"/>
        <v>0.73816086135534142</v>
      </c>
    </row>
    <row r="296" spans="1:21" ht="13.5" thickTop="1" thickBot="1" x14ac:dyDescent="0.25">
      <c r="A296" s="308">
        <v>2021</v>
      </c>
      <c r="B296" s="308">
        <v>7</v>
      </c>
      <c r="C296" s="295">
        <f t="shared" si="80"/>
        <v>69772.674790533172</v>
      </c>
      <c r="D296" s="1">
        <f t="shared" si="102"/>
        <v>64479.815887180164</v>
      </c>
      <c r="E296" s="1">
        <f t="shared" si="100"/>
        <v>69772.674790533172</v>
      </c>
      <c r="F296" s="295">
        <f>'Florida_Keys FR'!F212-'Florida_Keys PR'!S296</f>
        <v>123.53891684278292</v>
      </c>
      <c r="G296" s="295">
        <f>'Florida_Keys FR'!G212-'Florida_Keys PR'!T296</f>
        <v>126.96827134554187</v>
      </c>
      <c r="H296" s="328">
        <f t="shared" si="137"/>
        <v>0.7386134809520587</v>
      </c>
      <c r="I296" s="1">
        <v>744</v>
      </c>
      <c r="J296" s="172">
        <f t="shared" si="139"/>
        <v>0.97299046079452389</v>
      </c>
      <c r="K296" s="308">
        <v>2021</v>
      </c>
      <c r="L296" s="308">
        <v>7</v>
      </c>
      <c r="S296" s="295">
        <f t="shared" ref="S296:U296" si="141">S284</f>
        <v>35</v>
      </c>
      <c r="T296" s="295">
        <f t="shared" si="141"/>
        <v>34.388728654458141</v>
      </c>
      <c r="U296" s="344">
        <f t="shared" si="141"/>
        <v>0.7386134809520587</v>
      </c>
    </row>
    <row r="297" spans="1:21" ht="13.5" thickTop="1" thickBot="1" x14ac:dyDescent="0.25">
      <c r="A297" s="308">
        <v>2021</v>
      </c>
      <c r="B297" s="308">
        <v>8</v>
      </c>
      <c r="C297" s="295">
        <f t="shared" si="80"/>
        <v>70269.072028175055</v>
      </c>
      <c r="D297" s="1">
        <f t="shared" si="102"/>
        <v>69772.674790533172</v>
      </c>
      <c r="E297" s="1">
        <f t="shared" si="100"/>
        <v>70269.072028175055</v>
      </c>
      <c r="F297" s="295">
        <f>'Florida_Keys FR'!F213-'Florida_Keys PR'!S297</f>
        <v>122.41222955724548</v>
      </c>
      <c r="G297" s="295">
        <f>'Florida_Keys FR'!G213-'Florida_Keys PR'!T297</f>
        <v>125.48116132460964</v>
      </c>
      <c r="H297" s="328">
        <f t="shared" si="137"/>
        <v>0.75268411975321148</v>
      </c>
      <c r="I297" s="1">
        <v>744</v>
      </c>
      <c r="J297" s="172">
        <f t="shared" si="139"/>
        <v>0.97554268915773668</v>
      </c>
      <c r="K297" s="308">
        <v>2021</v>
      </c>
      <c r="L297" s="308">
        <v>8</v>
      </c>
      <c r="S297" s="295">
        <f t="shared" ref="S297:U297" si="142">S285</f>
        <v>34.898043438517689</v>
      </c>
      <c r="T297" s="295">
        <f t="shared" si="142"/>
        <v>34.34804484127514</v>
      </c>
      <c r="U297" s="344">
        <f t="shared" si="142"/>
        <v>0.75268411975321148</v>
      </c>
    </row>
    <row r="298" spans="1:21" ht="13.5" thickTop="1" thickBot="1" x14ac:dyDescent="0.25">
      <c r="A298" s="308">
        <v>2021</v>
      </c>
      <c r="B298" s="308">
        <v>9</v>
      </c>
      <c r="C298" s="295">
        <f t="shared" si="80"/>
        <v>61168.241946800124</v>
      </c>
      <c r="D298" s="1">
        <f t="shared" si="102"/>
        <v>70269.072028175055</v>
      </c>
      <c r="E298" s="1">
        <f t="shared" si="100"/>
        <v>61168.241946800124</v>
      </c>
      <c r="F298" s="295">
        <f>'Florida_Keys FR'!F214-'Florida_Keys PR'!S298</f>
        <v>113.6649870372456</v>
      </c>
      <c r="G298" s="295">
        <f>'Florida_Keys FR'!G214-'Florida_Keys PR'!T298</f>
        <v>119.49320843847619</v>
      </c>
      <c r="H298" s="328">
        <f t="shared" si="137"/>
        <v>0.71096836969206856</v>
      </c>
      <c r="I298" s="1">
        <v>720</v>
      </c>
      <c r="J298" s="172">
        <f t="shared" si="139"/>
        <v>0.95122550078457901</v>
      </c>
      <c r="K298" s="308">
        <v>2021</v>
      </c>
      <c r="L298" s="308">
        <v>9</v>
      </c>
      <c r="S298" s="295">
        <f t="shared" ref="S298:U298" si="143">S286</f>
        <v>32.365442451296907</v>
      </c>
      <c r="T298" s="295">
        <f t="shared" si="143"/>
        <v>31.335755090783472</v>
      </c>
      <c r="U298" s="344">
        <f t="shared" si="143"/>
        <v>0.71096836969206856</v>
      </c>
    </row>
    <row r="299" spans="1:21" ht="13.5" thickTop="1" thickBot="1" x14ac:dyDescent="0.25">
      <c r="A299" s="308">
        <v>2021</v>
      </c>
      <c r="B299" s="308">
        <v>10</v>
      </c>
      <c r="C299" s="295">
        <f t="shared" si="80"/>
        <v>55717.962050570692</v>
      </c>
      <c r="D299" s="1">
        <f t="shared" si="102"/>
        <v>61168.241946800124</v>
      </c>
      <c r="E299" s="1">
        <f t="shared" si="100"/>
        <v>55717.962050570692</v>
      </c>
      <c r="F299" s="295">
        <f>'Florida_Keys FR'!F215-'Florida_Keys PR'!S299</f>
        <v>104.79612555023058</v>
      </c>
      <c r="G299" s="295">
        <f>'Florida_Keys FR'!G215-'Florida_Keys PR'!T299</f>
        <v>107.2473595247987</v>
      </c>
      <c r="H299" s="328">
        <f t="shared" si="137"/>
        <v>0.69828976928445896</v>
      </c>
      <c r="I299" s="1">
        <v>744</v>
      </c>
      <c r="J299" s="172">
        <f t="shared" si="139"/>
        <v>0.97714410885797787</v>
      </c>
      <c r="K299" s="308">
        <v>2021</v>
      </c>
      <c r="L299" s="308">
        <v>10</v>
      </c>
      <c r="S299" s="295">
        <f t="shared" ref="S299:U299" si="144">S287</f>
        <v>29.443437714083668</v>
      </c>
      <c r="T299" s="295">
        <f t="shared" si="144"/>
        <v>29.007871421146685</v>
      </c>
      <c r="U299" s="344">
        <f t="shared" si="144"/>
        <v>0.69828976928445896</v>
      </c>
    </row>
    <row r="300" spans="1:21" ht="13.5" thickTop="1" thickBot="1" x14ac:dyDescent="0.25">
      <c r="A300" s="308">
        <v>2021</v>
      </c>
      <c r="B300" s="308">
        <v>11</v>
      </c>
      <c r="C300" s="295">
        <f t="shared" si="80"/>
        <v>47323.217608807368</v>
      </c>
      <c r="D300" s="1">
        <f t="shared" si="102"/>
        <v>55717.962050570692</v>
      </c>
      <c r="E300" s="1">
        <f t="shared" si="100"/>
        <v>47323.217608807368</v>
      </c>
      <c r="F300" s="295">
        <f>'Florida_Keys FR'!F216-'Florida_Keys PR'!S300</f>
        <v>92.990028272184617</v>
      </c>
      <c r="G300" s="295">
        <f>'Florida_Keys FR'!G216-'Florida_Keys PR'!T300</f>
        <v>95.97557484092026</v>
      </c>
      <c r="H300" s="328">
        <f t="shared" si="137"/>
        <v>0.68482727227511486</v>
      </c>
      <c r="I300" s="1">
        <v>720</v>
      </c>
      <c r="J300" s="172">
        <f t="shared" si="139"/>
        <v>0.96889264196974911</v>
      </c>
      <c r="K300" s="308">
        <v>2021</v>
      </c>
      <c r="L300" s="308">
        <v>11</v>
      </c>
      <c r="S300" s="295">
        <f t="shared" ref="S300:U300" si="145">S288</f>
        <v>26.260529651780676</v>
      </c>
      <c r="T300" s="295">
        <f t="shared" si="145"/>
        <v>25.730667215166566</v>
      </c>
      <c r="U300" s="344">
        <f t="shared" si="145"/>
        <v>0.68482727227511486</v>
      </c>
    </row>
    <row r="301" spans="1:21" ht="13.5" thickTop="1" thickBot="1" x14ac:dyDescent="0.25">
      <c r="A301" s="308">
        <v>2021</v>
      </c>
      <c r="B301" s="308">
        <v>12</v>
      </c>
      <c r="C301" s="295">
        <f t="shared" si="80"/>
        <v>48194.74010003225</v>
      </c>
      <c r="D301" s="1">
        <f t="shared" si="102"/>
        <v>47323.217608807368</v>
      </c>
      <c r="E301" s="1">
        <f t="shared" si="100"/>
        <v>48194.74010003225</v>
      </c>
      <c r="F301" s="295">
        <f>'Florida_Keys FR'!F217-'Florida_Keys PR'!S301</f>
        <v>87.297247326004992</v>
      </c>
      <c r="G301" s="295">
        <f>'Florida_Keys FR'!G217-'Florida_Keys PR'!T301</f>
        <v>101.41453060331122</v>
      </c>
      <c r="H301" s="328">
        <f t="shared" si="137"/>
        <v>0.63874354190841121</v>
      </c>
      <c r="I301" s="1">
        <v>744</v>
      </c>
      <c r="J301" s="172">
        <f t="shared" si="139"/>
        <v>0.8607962469152789</v>
      </c>
      <c r="K301" s="308">
        <v>2021</v>
      </c>
      <c r="L301" s="308">
        <v>12</v>
      </c>
      <c r="S301" s="295">
        <f t="shared" ref="S301:U301" si="146">S289</f>
        <v>27.437881834856491</v>
      </c>
      <c r="T301" s="295">
        <f t="shared" si="146"/>
        <v>24.918892015738226</v>
      </c>
      <c r="U301" s="344">
        <f t="shared" si="146"/>
        <v>0.63874354190841121</v>
      </c>
    </row>
    <row r="302" spans="1:21" ht="13.5" thickTop="1" thickBot="1" x14ac:dyDescent="0.25">
      <c r="A302" s="308">
        <v>2022</v>
      </c>
      <c r="B302" s="308">
        <v>1</v>
      </c>
      <c r="C302" s="295">
        <f t="shared" si="80"/>
        <v>47849.904076495441</v>
      </c>
      <c r="D302" s="1">
        <f t="shared" si="102"/>
        <v>48194.74010003225</v>
      </c>
      <c r="E302" s="1">
        <f t="shared" si="100"/>
        <v>47849.904076495441</v>
      </c>
      <c r="F302" s="295">
        <f>'Florida_Keys FR'!F218-'Florida_Keys PR'!S302</f>
        <v>76.873655629037017</v>
      </c>
      <c r="G302" s="295">
        <f>'Florida_Keys FR'!G218-'Florida_Keys PR'!T302</f>
        <v>99.65431172797615</v>
      </c>
      <c r="H302" s="328">
        <f t="shared" si="137"/>
        <v>0.64537485718779541</v>
      </c>
      <c r="I302" s="1">
        <v>744</v>
      </c>
      <c r="J302" s="172">
        <f t="shared" si="139"/>
        <v>0.77140320670596862</v>
      </c>
      <c r="K302" s="308">
        <v>2022</v>
      </c>
      <c r="L302" s="308">
        <v>1</v>
      </c>
      <c r="S302" s="295">
        <f t="shared" ref="S302:U302" si="147">S290</f>
        <v>31.010086727948163</v>
      </c>
      <c r="T302" s="295">
        <f t="shared" si="147"/>
        <v>26.51568707835909</v>
      </c>
      <c r="U302" s="344">
        <f t="shared" si="147"/>
        <v>0.64537485718779541</v>
      </c>
    </row>
    <row r="303" spans="1:21" ht="13.5" thickTop="1" thickBot="1" x14ac:dyDescent="0.25">
      <c r="A303" s="308">
        <v>2022</v>
      </c>
      <c r="B303" s="308">
        <v>2</v>
      </c>
      <c r="C303" s="295">
        <f t="shared" si="80"/>
        <v>43055.058473116158</v>
      </c>
      <c r="D303" s="1">
        <f t="shared" si="102"/>
        <v>47849.904076495441</v>
      </c>
      <c r="E303" s="1">
        <f t="shared" si="100"/>
        <v>43055.058473116158</v>
      </c>
      <c r="F303" s="295">
        <f>'Florida_Keys FR'!F219-'Florida_Keys PR'!S303</f>
        <v>87.505928215504355</v>
      </c>
      <c r="G303" s="295">
        <f>'Florida_Keys FR'!G219-'Florida_Keys PR'!T303</f>
        <v>95.295054678318877</v>
      </c>
      <c r="H303" s="328">
        <f t="shared" si="137"/>
        <v>0.67233318356375449</v>
      </c>
      <c r="I303" s="1">
        <v>672</v>
      </c>
      <c r="J303" s="172">
        <f t="shared" si="139"/>
        <v>0.91826305689096088</v>
      </c>
      <c r="K303" s="308">
        <v>2022</v>
      </c>
      <c r="L303" s="308">
        <v>2</v>
      </c>
      <c r="S303" s="295">
        <f t="shared" ref="S303:U303" si="148">S291</f>
        <v>31.020480937046727</v>
      </c>
      <c r="T303" s="295">
        <f t="shared" si="148"/>
        <v>29.469481661379852</v>
      </c>
      <c r="U303" s="344">
        <f t="shared" si="148"/>
        <v>0.67233318356375449</v>
      </c>
    </row>
    <row r="304" spans="1:21" ht="13.5" thickTop="1" thickBot="1" x14ac:dyDescent="0.25">
      <c r="A304" s="308">
        <v>2022</v>
      </c>
      <c r="B304" s="308">
        <v>3</v>
      </c>
      <c r="C304" s="295">
        <f t="shared" ref="C304:C367" si="149">E304</f>
        <v>50007.481173605905</v>
      </c>
      <c r="D304" s="1">
        <f t="shared" si="102"/>
        <v>43055.058473116158</v>
      </c>
      <c r="E304" s="1">
        <f t="shared" si="100"/>
        <v>50007.481173605905</v>
      </c>
      <c r="F304" s="295">
        <f>'Florida_Keys FR'!F220-'Florida_Keys PR'!S304</f>
        <v>77.354479989325426</v>
      </c>
      <c r="G304" s="295">
        <f>'Florida_Keys FR'!G220-'Florida_Keys PR'!T304</f>
        <v>104.02945019202268</v>
      </c>
      <c r="H304" s="328">
        <f t="shared" si="137"/>
        <v>0.64610892677092313</v>
      </c>
      <c r="I304" s="1">
        <v>744</v>
      </c>
      <c r="J304" s="172">
        <f t="shared" si="139"/>
        <v>0.74358251289938304</v>
      </c>
      <c r="K304" s="308">
        <v>2022</v>
      </c>
      <c r="L304" s="308">
        <v>3</v>
      </c>
      <c r="S304" s="295">
        <f t="shared" ref="S304:U304" si="150">S292</f>
        <v>33.419769504052752</v>
      </c>
      <c r="T304" s="295">
        <f t="shared" si="150"/>
        <v>28.032645328423985</v>
      </c>
      <c r="U304" s="344">
        <f t="shared" si="150"/>
        <v>0.64610892677092313</v>
      </c>
    </row>
    <row r="305" spans="1:21" ht="13.5" thickTop="1" thickBot="1" x14ac:dyDescent="0.25">
      <c r="A305" s="308">
        <v>2022</v>
      </c>
      <c r="B305" s="308">
        <v>4</v>
      </c>
      <c r="C305" s="295">
        <f t="shared" si="149"/>
        <v>52595.870279746639</v>
      </c>
      <c r="D305" s="1">
        <f t="shared" si="102"/>
        <v>50007.481173605905</v>
      </c>
      <c r="E305" s="1">
        <f t="shared" si="100"/>
        <v>52595.870279746639</v>
      </c>
      <c r="F305" s="295">
        <f>'Florida_Keys FR'!F221-'Florida_Keys PR'!S305</f>
        <v>102.47957992224505</v>
      </c>
      <c r="G305" s="295">
        <f>'Florida_Keys FR'!G221-'Florida_Keys PR'!T305</f>
        <v>108.44119852274574</v>
      </c>
      <c r="H305" s="328">
        <f t="shared" si="137"/>
        <v>0.67363530492204138</v>
      </c>
      <c r="I305" s="1">
        <v>720</v>
      </c>
      <c r="J305" s="172">
        <f t="shared" si="139"/>
        <v>0.94502441247686664</v>
      </c>
      <c r="K305" s="308">
        <v>2022</v>
      </c>
      <c r="L305" s="308">
        <v>4</v>
      </c>
      <c r="S305" s="295">
        <f t="shared" ref="S305:U305" si="151">S293</f>
        <v>29.824473994547585</v>
      </c>
      <c r="T305" s="295">
        <f t="shared" si="151"/>
        <v>28.759953880173448</v>
      </c>
      <c r="U305" s="344">
        <f t="shared" si="151"/>
        <v>0.67363530492204138</v>
      </c>
    </row>
    <row r="306" spans="1:21" ht="13.5" thickTop="1" thickBot="1" x14ac:dyDescent="0.25">
      <c r="A306" s="308">
        <v>2022</v>
      </c>
      <c r="B306" s="308">
        <v>5</v>
      </c>
      <c r="C306" s="295">
        <f t="shared" si="149"/>
        <v>59939.901163671086</v>
      </c>
      <c r="D306" s="1">
        <f t="shared" si="102"/>
        <v>52595.870279746639</v>
      </c>
      <c r="E306" s="1">
        <f t="shared" si="100"/>
        <v>59939.901163671086</v>
      </c>
      <c r="F306" s="295">
        <f>'Florida_Keys FR'!F222-'Florida_Keys PR'!S306</f>
        <v>109.42294343565499</v>
      </c>
      <c r="G306" s="295">
        <f>'Florida_Keys FR'!G222-'Florida_Keys PR'!T306</f>
        <v>118.54741085840271</v>
      </c>
      <c r="H306" s="328">
        <f t="shared" si="137"/>
        <v>0.67959631257348285</v>
      </c>
      <c r="I306" s="1">
        <v>744</v>
      </c>
      <c r="J306" s="172">
        <f t="shared" si="139"/>
        <v>0.92303106953852987</v>
      </c>
      <c r="K306" s="308">
        <v>2022</v>
      </c>
      <c r="L306" s="308">
        <v>5</v>
      </c>
      <c r="S306" s="295">
        <f t="shared" ref="S306:U306" si="152">S294</f>
        <v>33.798529816518368</v>
      </c>
      <c r="T306" s="295">
        <f t="shared" si="152"/>
        <v>32.126772629652379</v>
      </c>
      <c r="U306" s="344">
        <f t="shared" si="152"/>
        <v>0.67959631257348285</v>
      </c>
    </row>
    <row r="307" spans="1:21" ht="13.5" thickTop="1" thickBot="1" x14ac:dyDescent="0.25">
      <c r="A307" s="308">
        <v>2022</v>
      </c>
      <c r="B307" s="308">
        <v>6</v>
      </c>
      <c r="C307" s="295">
        <f t="shared" si="149"/>
        <v>64894.621949584856</v>
      </c>
      <c r="D307" s="1">
        <f t="shared" si="102"/>
        <v>59939.901163671086</v>
      </c>
      <c r="E307" s="1">
        <f t="shared" si="100"/>
        <v>64894.621949584856</v>
      </c>
      <c r="F307" s="295">
        <f>'Florida_Keys FR'!F223-'Florida_Keys PR'!S307</f>
        <v>109.83607834612238</v>
      </c>
      <c r="G307" s="295">
        <f>'Florida_Keys FR'!G223-'Florida_Keys PR'!T307</f>
        <v>122.10267990764586</v>
      </c>
      <c r="H307" s="328">
        <f t="shared" si="137"/>
        <v>0.73816086135534142</v>
      </c>
      <c r="I307" s="1">
        <v>720</v>
      </c>
      <c r="J307" s="172">
        <f t="shared" si="139"/>
        <v>0.89953863772030629</v>
      </c>
      <c r="K307" s="308">
        <v>2022</v>
      </c>
      <c r="L307" s="308">
        <v>6</v>
      </c>
      <c r="S307" s="295">
        <f t="shared" ref="S307:U307" si="153">S295</f>
        <v>33.929877993655595</v>
      </c>
      <c r="T307" s="295">
        <f t="shared" si="153"/>
        <v>31.71302534022271</v>
      </c>
      <c r="U307" s="344">
        <f t="shared" si="153"/>
        <v>0.73816086135534142</v>
      </c>
    </row>
    <row r="308" spans="1:21" ht="13.5" thickTop="1" thickBot="1" x14ac:dyDescent="0.25">
      <c r="A308" s="308">
        <v>2022</v>
      </c>
      <c r="B308" s="308">
        <v>7</v>
      </c>
      <c r="C308" s="295">
        <f t="shared" si="149"/>
        <v>70224.936688281901</v>
      </c>
      <c r="D308" s="1">
        <f t="shared" si="102"/>
        <v>64894.621949584856</v>
      </c>
      <c r="E308" s="1">
        <f t="shared" si="100"/>
        <v>70224.936688281901</v>
      </c>
      <c r="F308" s="295">
        <f>'Florida_Keys FR'!F224-'Florida_Keys PR'!S308</f>
        <v>124.3475432337149</v>
      </c>
      <c r="G308" s="295">
        <f>'Florida_Keys FR'!G224-'Florida_Keys PR'!T308</f>
        <v>127.79127134554187</v>
      </c>
      <c r="H308" s="328">
        <f t="shared" si="137"/>
        <v>0.7386134809520587</v>
      </c>
      <c r="I308" s="1">
        <v>744</v>
      </c>
      <c r="J308" s="172">
        <f t="shared" si="139"/>
        <v>0.9730519301078453</v>
      </c>
      <c r="K308" s="308">
        <v>2022</v>
      </c>
      <c r="L308" s="308">
        <v>7</v>
      </c>
      <c r="S308" s="295">
        <f t="shared" ref="S308:U308" si="154">S296</f>
        <v>35</v>
      </c>
      <c r="T308" s="295">
        <f t="shared" si="154"/>
        <v>34.388728654458141</v>
      </c>
      <c r="U308" s="344">
        <f t="shared" si="154"/>
        <v>0.7386134809520587</v>
      </c>
    </row>
    <row r="309" spans="1:21" ht="13.5" thickTop="1" thickBot="1" x14ac:dyDescent="0.25">
      <c r="A309" s="308">
        <v>2022</v>
      </c>
      <c r="B309" s="308">
        <v>8</v>
      </c>
      <c r="C309" s="295">
        <f t="shared" si="149"/>
        <v>70725.541783449604</v>
      </c>
      <c r="D309" s="1">
        <f t="shared" si="102"/>
        <v>70224.936688281901</v>
      </c>
      <c r="E309" s="1">
        <f t="shared" si="100"/>
        <v>70725.541783449604</v>
      </c>
      <c r="F309" s="295">
        <f>'Florida_Keys FR'!F225-'Florida_Keys PR'!S309</f>
        <v>123.21451194952387</v>
      </c>
      <c r="G309" s="295">
        <f>'Florida_Keys FR'!G225-'Florida_Keys PR'!T309</f>
        <v>126.29629027605566</v>
      </c>
      <c r="H309" s="328">
        <f t="shared" si="137"/>
        <v>0.75268411975321148</v>
      </c>
      <c r="I309" s="1">
        <v>744</v>
      </c>
      <c r="J309" s="172">
        <f t="shared" si="139"/>
        <v>0.97559882147135357</v>
      </c>
      <c r="K309" s="308">
        <v>2022</v>
      </c>
      <c r="L309" s="308">
        <v>8</v>
      </c>
      <c r="S309" s="295">
        <f t="shared" ref="S309:U309" si="155">S297</f>
        <v>34.898043438517689</v>
      </c>
      <c r="T309" s="295">
        <f t="shared" si="155"/>
        <v>34.34804484127514</v>
      </c>
      <c r="U309" s="344">
        <f t="shared" si="155"/>
        <v>0.75268411975321148</v>
      </c>
    </row>
    <row r="310" spans="1:21" ht="13.5" thickTop="1" thickBot="1" x14ac:dyDescent="0.25">
      <c r="A310" s="308">
        <v>2022</v>
      </c>
      <c r="B310" s="308">
        <v>9</v>
      </c>
      <c r="C310" s="295">
        <f t="shared" si="149"/>
        <v>61562.007479895801</v>
      </c>
      <c r="D310" s="1">
        <f t="shared" si="102"/>
        <v>70725.541783449604</v>
      </c>
      <c r="E310" s="1">
        <f t="shared" si="100"/>
        <v>61562.007479895801</v>
      </c>
      <c r="F310" s="295">
        <f>'Florida_Keys FR'!F226-'Florida_Keys PR'!S310</f>
        <v>114.40974222763717</v>
      </c>
      <c r="G310" s="295">
        <f>'Florida_Keys FR'!G226-'Florida_Keys PR'!T310</f>
        <v>120.26243615247543</v>
      </c>
      <c r="H310" s="328">
        <f t="shared" si="137"/>
        <v>0.71096836969206856</v>
      </c>
      <c r="I310" s="1">
        <v>720</v>
      </c>
      <c r="J310" s="172">
        <f t="shared" si="139"/>
        <v>0.95133398164811922</v>
      </c>
      <c r="K310" s="308">
        <v>2022</v>
      </c>
      <c r="L310" s="308">
        <v>9</v>
      </c>
      <c r="S310" s="295">
        <f t="shared" ref="S310:U310" si="156">S298</f>
        <v>32.365442451296907</v>
      </c>
      <c r="T310" s="295">
        <f t="shared" si="156"/>
        <v>31.335755090783472</v>
      </c>
      <c r="U310" s="344">
        <f t="shared" si="156"/>
        <v>0.71096836969206856</v>
      </c>
    </row>
    <row r="311" spans="1:21" ht="13.5" thickTop="1" thickBot="1" x14ac:dyDescent="0.25">
      <c r="A311" s="308">
        <v>2022</v>
      </c>
      <c r="B311" s="308">
        <v>10</v>
      </c>
      <c r="C311" s="295">
        <f t="shared" si="149"/>
        <v>56078.982643389492</v>
      </c>
      <c r="D311" s="1">
        <f t="shared" si="102"/>
        <v>61562.007479895801</v>
      </c>
      <c r="E311" s="1">
        <f t="shared" si="100"/>
        <v>56078.982643389492</v>
      </c>
      <c r="F311" s="295">
        <f>'Florida_Keys FR'!F227-'Florida_Keys PR'!S311</f>
        <v>105.48074732287859</v>
      </c>
      <c r="G311" s="295">
        <f>'Florida_Keys FR'!G227-'Florida_Keys PR'!T311</f>
        <v>107.94226120262303</v>
      </c>
      <c r="H311" s="328">
        <f t="shared" si="137"/>
        <v>0.69828976928445896</v>
      </c>
      <c r="I311" s="1">
        <v>744</v>
      </c>
      <c r="J311" s="172">
        <f t="shared" si="139"/>
        <v>0.97719601338419404</v>
      </c>
      <c r="K311" s="308">
        <v>2022</v>
      </c>
      <c r="L311" s="308">
        <v>10</v>
      </c>
      <c r="S311" s="295">
        <f t="shared" ref="S311:U311" si="157">S299</f>
        <v>29.443437714083668</v>
      </c>
      <c r="T311" s="295">
        <f t="shared" si="157"/>
        <v>29.007871421146685</v>
      </c>
      <c r="U311" s="344">
        <f t="shared" si="157"/>
        <v>0.69828976928445896</v>
      </c>
    </row>
    <row r="312" spans="1:21" ht="13.5" thickTop="1" thickBot="1" x14ac:dyDescent="0.25">
      <c r="A312" s="308">
        <v>2022</v>
      </c>
      <c r="B312" s="308">
        <v>11</v>
      </c>
      <c r="C312" s="295">
        <f t="shared" si="149"/>
        <v>47629.270560636585</v>
      </c>
      <c r="D312" s="1">
        <f t="shared" si="102"/>
        <v>56078.982643389492</v>
      </c>
      <c r="E312" s="1">
        <f t="shared" si="100"/>
        <v>47629.270560636585</v>
      </c>
      <c r="F312" s="295">
        <f>'Florida_Keys FR'!F228-'Florida_Keys PR'!S312</f>
        <v>93.598206117596845</v>
      </c>
      <c r="G312" s="295">
        <f>'Florida_Keys FR'!G228-'Florida_Keys PR'!T312</f>
        <v>96.596276675406315</v>
      </c>
      <c r="H312" s="328">
        <f t="shared" si="137"/>
        <v>0.68482727227511486</v>
      </c>
      <c r="I312" s="1">
        <v>720</v>
      </c>
      <c r="J312" s="172">
        <f t="shared" si="139"/>
        <v>0.96896287661393077</v>
      </c>
      <c r="K312" s="308">
        <v>2022</v>
      </c>
      <c r="L312" s="308">
        <v>11</v>
      </c>
      <c r="S312" s="295">
        <f t="shared" ref="S312:U312" si="158">S300</f>
        <v>26.260529651780676</v>
      </c>
      <c r="T312" s="295">
        <f t="shared" si="158"/>
        <v>25.730667215166566</v>
      </c>
      <c r="U312" s="344">
        <f t="shared" si="158"/>
        <v>0.68482727227511486</v>
      </c>
    </row>
    <row r="313" spans="1:21" ht="13.5" thickTop="1" thickBot="1" x14ac:dyDescent="0.25">
      <c r="A313" s="308">
        <v>2022</v>
      </c>
      <c r="B313" s="308">
        <v>12</v>
      </c>
      <c r="C313" s="295">
        <f t="shared" si="149"/>
        <v>48500.927909683822</v>
      </c>
      <c r="D313" s="1">
        <f t="shared" si="102"/>
        <v>47629.270560636585</v>
      </c>
      <c r="E313" s="1">
        <f t="shared" si="100"/>
        <v>48500.927909683822</v>
      </c>
      <c r="F313" s="295">
        <f>'Florida_Keys FR'!F229-'Florida_Keys PR'!S313</f>
        <v>87.882396484725376</v>
      </c>
      <c r="G313" s="295">
        <f>'Florida_Keys FR'!G229-'Florida_Keys PR'!T313</f>
        <v>102.05883105866836</v>
      </c>
      <c r="H313" s="328">
        <f t="shared" si="137"/>
        <v>0.63874354190841121</v>
      </c>
      <c r="I313" s="1">
        <v>744</v>
      </c>
      <c r="J313" s="172">
        <f t="shared" si="139"/>
        <v>0.86109546398984638</v>
      </c>
      <c r="K313" s="308">
        <v>2022</v>
      </c>
      <c r="L313" s="308">
        <v>12</v>
      </c>
      <c r="S313" s="295">
        <f t="shared" ref="S313:U313" si="159">S301</f>
        <v>27.437881834856491</v>
      </c>
      <c r="T313" s="295">
        <f t="shared" si="159"/>
        <v>24.918892015738226</v>
      </c>
      <c r="U313" s="344">
        <f t="shared" si="159"/>
        <v>0.63874354190841121</v>
      </c>
    </row>
    <row r="314" spans="1:21" ht="13.5" thickTop="1" thickBot="1" x14ac:dyDescent="0.25">
      <c r="A314" s="308">
        <v>2023</v>
      </c>
      <c r="B314" s="308">
        <v>1</v>
      </c>
      <c r="C314" s="295">
        <f t="shared" si="149"/>
        <v>48158.870476455544</v>
      </c>
      <c r="D314" s="1">
        <f t="shared" si="102"/>
        <v>48500.927909683822</v>
      </c>
      <c r="E314" s="1">
        <f t="shared" si="100"/>
        <v>48158.870476455544</v>
      </c>
      <c r="F314" s="295">
        <f>'Florida_Keys FR'!F230-'Florida_Keys PR'!S314</f>
        <v>77.423862715057638</v>
      </c>
      <c r="G314" s="295">
        <f>'Florida_Keys FR'!G230-'Florida_Keys PR'!T314</f>
        <v>100.29777872188845</v>
      </c>
      <c r="H314" s="328">
        <f t="shared" si="137"/>
        <v>0.64537485718779541</v>
      </c>
      <c r="I314" s="1">
        <v>744</v>
      </c>
      <c r="J314" s="172">
        <f t="shared" si="139"/>
        <v>0.77193995422115036</v>
      </c>
      <c r="K314" s="308">
        <v>2023</v>
      </c>
      <c r="L314" s="308">
        <v>1</v>
      </c>
      <c r="S314" s="295">
        <f t="shared" ref="S314:U314" si="160">S302</f>
        <v>31.010086727948163</v>
      </c>
      <c r="T314" s="295">
        <f t="shared" si="160"/>
        <v>26.51568707835909</v>
      </c>
      <c r="U314" s="344">
        <f t="shared" si="160"/>
        <v>0.64537485718779541</v>
      </c>
    </row>
    <row r="315" spans="1:21" ht="13.5" thickTop="1" thickBot="1" x14ac:dyDescent="0.25">
      <c r="A315" s="308">
        <v>2023</v>
      </c>
      <c r="B315" s="308">
        <v>2</v>
      </c>
      <c r="C315" s="295">
        <f t="shared" si="149"/>
        <v>43342.543448812015</v>
      </c>
      <c r="D315" s="1">
        <f t="shared" si="102"/>
        <v>48158.870476455544</v>
      </c>
      <c r="E315" s="1">
        <f t="shared" si="100"/>
        <v>43342.543448812015</v>
      </c>
      <c r="F315" s="295">
        <f>'Florida_Keys FR'!F231-'Florida_Keys PR'!S315</f>
        <v>88.110412902182347</v>
      </c>
      <c r="G315" s="295">
        <f>'Florida_Keys FR'!G231-'Florida_Keys PR'!T315</f>
        <v>95.931353813651327</v>
      </c>
      <c r="H315" s="328">
        <f t="shared" si="137"/>
        <v>0.67233318356375449</v>
      </c>
      <c r="I315" s="1">
        <v>672</v>
      </c>
      <c r="J315" s="172">
        <f t="shared" si="139"/>
        <v>0.91847356885360631</v>
      </c>
      <c r="K315" s="308">
        <v>2023</v>
      </c>
      <c r="L315" s="308">
        <v>2</v>
      </c>
      <c r="S315" s="295">
        <f t="shared" ref="S315:U315" si="161">S303</f>
        <v>31.020480937046727</v>
      </c>
      <c r="T315" s="295">
        <f t="shared" si="161"/>
        <v>29.469481661379852</v>
      </c>
      <c r="U315" s="344">
        <f t="shared" si="161"/>
        <v>0.67233318356375449</v>
      </c>
    </row>
    <row r="316" spans="1:21" ht="13.5" thickTop="1" thickBot="1" x14ac:dyDescent="0.25">
      <c r="A316" s="308">
        <v>2023</v>
      </c>
      <c r="B316" s="308">
        <v>3</v>
      </c>
      <c r="C316" s="295">
        <f t="shared" si="149"/>
        <v>50331.244040667167</v>
      </c>
      <c r="D316" s="1">
        <f t="shared" si="102"/>
        <v>43342.543448812015</v>
      </c>
      <c r="E316" s="1">
        <f t="shared" si="100"/>
        <v>50331.244040667167</v>
      </c>
      <c r="F316" s="295">
        <f>'Florida_Keys FR'!F232-'Florida_Keys PR'!S316</f>
        <v>77.91942866174162</v>
      </c>
      <c r="G316" s="295">
        <f>'Florida_Keys FR'!G232-'Florida_Keys PR'!T316</f>
        <v>104.70296687917691</v>
      </c>
      <c r="H316" s="328">
        <f t="shared" si="137"/>
        <v>0.64610892677092313</v>
      </c>
      <c r="I316" s="1">
        <v>744</v>
      </c>
      <c r="J316" s="172">
        <f t="shared" si="139"/>
        <v>0.74419504035313122</v>
      </c>
      <c r="K316" s="308">
        <v>2023</v>
      </c>
      <c r="L316" s="308">
        <v>3</v>
      </c>
      <c r="S316" s="295">
        <f t="shared" ref="S316:U316" si="162">S304</f>
        <v>33.419769504052752</v>
      </c>
      <c r="T316" s="295">
        <f t="shared" si="162"/>
        <v>28.032645328423985</v>
      </c>
      <c r="U316" s="344">
        <f t="shared" si="162"/>
        <v>0.64610892677092313</v>
      </c>
    </row>
    <row r="317" spans="1:21" ht="13.5" thickTop="1" thickBot="1" x14ac:dyDescent="0.25">
      <c r="A317" s="308">
        <v>2023</v>
      </c>
      <c r="B317" s="308">
        <v>4</v>
      </c>
      <c r="C317" s="295">
        <f t="shared" si="149"/>
        <v>52935.249519120873</v>
      </c>
      <c r="D317" s="1">
        <f t="shared" si="102"/>
        <v>50331.244040667167</v>
      </c>
      <c r="E317" s="1">
        <f t="shared" si="100"/>
        <v>52935.249519120873</v>
      </c>
      <c r="F317" s="295">
        <f>'Florida_Keys FR'!F233-'Florida_Keys PR'!S317</f>
        <v>103.15433059722071</v>
      </c>
      <c r="G317" s="295">
        <f>'Florida_Keys FR'!G233-'Florida_Keys PR'!T317</f>
        <v>109.14092440000061</v>
      </c>
      <c r="H317" s="328">
        <f t="shared" si="137"/>
        <v>0.67363530492204138</v>
      </c>
      <c r="I317" s="1">
        <v>720</v>
      </c>
      <c r="J317" s="172">
        <f t="shared" si="139"/>
        <v>0.94514803832117922</v>
      </c>
      <c r="K317" s="308">
        <v>2023</v>
      </c>
      <c r="L317" s="308">
        <v>4</v>
      </c>
      <c r="S317" s="295">
        <f t="shared" ref="S317:U317" si="163">S305</f>
        <v>29.824473994547585</v>
      </c>
      <c r="T317" s="295">
        <f t="shared" si="163"/>
        <v>28.759953880173448</v>
      </c>
      <c r="U317" s="344">
        <f t="shared" si="163"/>
        <v>0.67363530492204138</v>
      </c>
    </row>
    <row r="318" spans="1:21" ht="13.5" thickTop="1" thickBot="1" x14ac:dyDescent="0.25">
      <c r="A318" s="308">
        <v>2023</v>
      </c>
      <c r="B318" s="308">
        <v>5</v>
      </c>
      <c r="C318" s="295">
        <f t="shared" si="149"/>
        <v>60328.438691096206</v>
      </c>
      <c r="D318" s="1">
        <f t="shared" si="102"/>
        <v>52935.249519120873</v>
      </c>
      <c r="E318" s="1">
        <f t="shared" si="100"/>
        <v>60328.438691096206</v>
      </c>
      <c r="F318" s="295">
        <f>'Florida_Keys FR'!F234-'Florida_Keys PR'!S318</f>
        <v>110.15337294924106</v>
      </c>
      <c r="G318" s="295">
        <f>'Florida_Keys FR'!G234-'Florida_Keys PR'!T318</f>
        <v>119.3158491941918</v>
      </c>
      <c r="H318" s="328">
        <f t="shared" si="137"/>
        <v>0.67959631257348285</v>
      </c>
      <c r="I318" s="1">
        <v>744</v>
      </c>
      <c r="J318" s="172">
        <f t="shared" si="139"/>
        <v>0.92320822165009775</v>
      </c>
      <c r="K318" s="308">
        <v>2023</v>
      </c>
      <c r="L318" s="308">
        <v>5</v>
      </c>
      <c r="S318" s="295">
        <f t="shared" ref="S318:U318" si="164">S306</f>
        <v>33.798529816518368</v>
      </c>
      <c r="T318" s="295">
        <f t="shared" si="164"/>
        <v>32.126772629652379</v>
      </c>
      <c r="U318" s="344">
        <f t="shared" si="164"/>
        <v>0.67959631257348285</v>
      </c>
    </row>
    <row r="319" spans="1:21" ht="13.5" thickTop="1" thickBot="1" x14ac:dyDescent="0.25">
      <c r="A319" s="308">
        <v>2023</v>
      </c>
      <c r="B319" s="308">
        <v>6</v>
      </c>
      <c r="C319" s="295">
        <f t="shared" si="149"/>
        <v>65311.543522907785</v>
      </c>
      <c r="D319" s="1">
        <f t="shared" si="102"/>
        <v>60328.438691096206</v>
      </c>
      <c r="E319" s="1">
        <f t="shared" si="100"/>
        <v>65311.543522907785</v>
      </c>
      <c r="F319" s="295">
        <f>'Florida_Keys FR'!F235-'Florida_Keys PR'!S319</f>
        <v>110.56928472345524</v>
      </c>
      <c r="G319" s="295">
        <f>'Florida_Keys FR'!G235-'Florida_Keys PR'!T319</f>
        <v>122.88714000440999</v>
      </c>
      <c r="H319" s="328">
        <f t="shared" si="137"/>
        <v>0.73816086135534142</v>
      </c>
      <c r="I319" s="1">
        <v>720</v>
      </c>
      <c r="J319" s="172">
        <f t="shared" si="139"/>
        <v>0.89976286143112538</v>
      </c>
      <c r="K319" s="308">
        <v>2023</v>
      </c>
      <c r="L319" s="308">
        <v>6</v>
      </c>
      <c r="S319" s="295">
        <f t="shared" ref="S319:U319" si="165">S307</f>
        <v>33.929877993655595</v>
      </c>
      <c r="T319" s="295">
        <f t="shared" si="165"/>
        <v>31.71302534022271</v>
      </c>
      <c r="U319" s="344">
        <f t="shared" si="165"/>
        <v>0.73816086135534142</v>
      </c>
    </row>
    <row r="320" spans="1:21" ht="13.5" thickTop="1" thickBot="1" x14ac:dyDescent="0.25">
      <c r="A320" s="308">
        <v>2023</v>
      </c>
      <c r="B320" s="308">
        <v>7</v>
      </c>
      <c r="C320" s="295">
        <f t="shared" si="149"/>
        <v>70679.396699749923</v>
      </c>
      <c r="D320" s="1">
        <f t="shared" si="102"/>
        <v>65311.543522907785</v>
      </c>
      <c r="E320" s="1">
        <f t="shared" si="100"/>
        <v>70679.396699749923</v>
      </c>
      <c r="F320" s="295">
        <f>'Florida_Keys FR'!F236-'Florida_Keys PR'!S320</f>
        <v>125.16009976506453</v>
      </c>
      <c r="G320" s="295">
        <f>'Florida_Keys FR'!G236-'Florida_Keys PR'!T320</f>
        <v>128.61827134554187</v>
      </c>
      <c r="H320" s="328">
        <f t="shared" si="137"/>
        <v>0.7386134809520587</v>
      </c>
      <c r="I320" s="1">
        <v>744</v>
      </c>
      <c r="J320" s="172">
        <f t="shared" si="139"/>
        <v>0.97311290577691933</v>
      </c>
      <c r="K320" s="308">
        <v>2023</v>
      </c>
      <c r="L320" s="308">
        <v>7</v>
      </c>
      <c r="S320" s="295">
        <f t="shared" ref="S320:U320" si="166">S308</f>
        <v>35</v>
      </c>
      <c r="T320" s="295">
        <f t="shared" si="166"/>
        <v>34.388728654458141</v>
      </c>
      <c r="U320" s="344">
        <f t="shared" si="166"/>
        <v>0.7386134809520587</v>
      </c>
    </row>
    <row r="321" spans="1:21" ht="13.5" thickTop="1" thickBot="1" x14ac:dyDescent="0.25">
      <c r="A321" s="308">
        <v>2023</v>
      </c>
      <c r="B321" s="308">
        <v>8</v>
      </c>
      <c r="C321" s="295">
        <f t="shared" si="149"/>
        <v>71184.33953447605</v>
      </c>
      <c r="D321" s="1">
        <f t="shared" si="102"/>
        <v>70679.396699749923</v>
      </c>
      <c r="E321" s="1">
        <f t="shared" si="100"/>
        <v>71184.33953447605</v>
      </c>
      <c r="F321" s="295">
        <f>'Florida_Keys FR'!F237-'Florida_Keys PR'!S321</f>
        <v>124.02088598200287</v>
      </c>
      <c r="G321" s="295">
        <f>'Florida_Keys FR'!G237-'Florida_Keys PR'!T321</f>
        <v>127.11557638515404</v>
      </c>
      <c r="H321" s="328">
        <f t="shared" si="137"/>
        <v>0.75268411975321148</v>
      </c>
      <c r="I321" s="1">
        <v>744</v>
      </c>
      <c r="J321" s="172">
        <f t="shared" si="139"/>
        <v>0.97565451464599107</v>
      </c>
      <c r="K321" s="308">
        <v>2023</v>
      </c>
      <c r="L321" s="308">
        <v>8</v>
      </c>
      <c r="S321" s="295">
        <f t="shared" ref="S321:U321" si="167">S309</f>
        <v>34.898043438517689</v>
      </c>
      <c r="T321" s="295">
        <f t="shared" si="167"/>
        <v>34.34804484127514</v>
      </c>
      <c r="U321" s="344">
        <f t="shared" si="167"/>
        <v>0.75268411975321148</v>
      </c>
    </row>
    <row r="322" spans="1:21" ht="13.5" thickTop="1" thickBot="1" x14ac:dyDescent="0.25">
      <c r="A322" s="308">
        <v>2023</v>
      </c>
      <c r="B322" s="308">
        <v>9</v>
      </c>
      <c r="C322" s="295">
        <f t="shared" si="149"/>
        <v>61957.781217210249</v>
      </c>
      <c r="D322" s="1">
        <f t="shared" si="102"/>
        <v>71184.33953447605</v>
      </c>
      <c r="E322" s="1">
        <f t="shared" si="100"/>
        <v>61957.781217210249</v>
      </c>
      <c r="F322" s="295">
        <f>'Florida_Keys FR'!F238-'Florida_Keys PR'!S322</f>
        <v>115.15829566949972</v>
      </c>
      <c r="G322" s="295">
        <f>'Florida_Keys FR'!G238-'Florida_Keys PR'!T322</f>
        <v>121.03558692781604</v>
      </c>
      <c r="H322" s="328">
        <f t="shared" si="137"/>
        <v>0.71096836969206856</v>
      </c>
      <c r="I322" s="1">
        <v>720</v>
      </c>
      <c r="J322" s="172">
        <f t="shared" si="139"/>
        <v>0.95144162632250084</v>
      </c>
      <c r="K322" s="308">
        <v>2023</v>
      </c>
      <c r="L322" s="308">
        <v>9</v>
      </c>
      <c r="S322" s="295">
        <f t="shared" ref="S322:U322" si="168">S310</f>
        <v>32.365442451296907</v>
      </c>
      <c r="T322" s="295">
        <f t="shared" si="168"/>
        <v>31.335755090783472</v>
      </c>
      <c r="U322" s="344">
        <f t="shared" si="168"/>
        <v>0.71096836969206856</v>
      </c>
    </row>
    <row r="323" spans="1:21" ht="13.5" thickTop="1" thickBot="1" x14ac:dyDescent="0.25">
      <c r="A323" s="308">
        <v>2023</v>
      </c>
      <c r="B323" s="308">
        <v>10</v>
      </c>
      <c r="C323" s="295">
        <f t="shared" si="149"/>
        <v>56441.84444123166</v>
      </c>
      <c r="D323" s="1">
        <f t="shared" si="102"/>
        <v>61957.781217210249</v>
      </c>
      <c r="E323" s="1">
        <f t="shared" ref="E323:E386" si="169">G323*I323*U323</f>
        <v>56441.84444123166</v>
      </c>
      <c r="F323" s="295">
        <f>'Florida_Keys FR'!F239-'Florida_Keys PR'!S323</f>
        <v>106.16886066656707</v>
      </c>
      <c r="G323" s="295">
        <f>'Florida_Keys FR'!G239-'Florida_Keys PR'!T323</f>
        <v>108.64070687900423</v>
      </c>
      <c r="H323" s="328">
        <f t="shared" si="137"/>
        <v>0.69828976928445896</v>
      </c>
      <c r="I323" s="1">
        <v>744</v>
      </c>
      <c r="J323" s="172">
        <f t="shared" si="139"/>
        <v>0.97724751353845563</v>
      </c>
      <c r="K323" s="308">
        <v>2023</v>
      </c>
      <c r="L323" s="308">
        <v>10</v>
      </c>
      <c r="S323" s="295">
        <f t="shared" ref="S323:U323" si="170">S311</f>
        <v>29.443437714083668</v>
      </c>
      <c r="T323" s="295">
        <f t="shared" si="170"/>
        <v>29.007871421146685</v>
      </c>
      <c r="U323" s="344">
        <f t="shared" si="170"/>
        <v>0.69828976928445896</v>
      </c>
    </row>
    <row r="324" spans="1:21" ht="13.5" thickTop="1" thickBot="1" x14ac:dyDescent="0.25">
      <c r="A324" s="308">
        <v>2023</v>
      </c>
      <c r="B324" s="308">
        <v>11</v>
      </c>
      <c r="C324" s="295">
        <f t="shared" si="149"/>
        <v>47936.884382520111</v>
      </c>
      <c r="D324" s="1">
        <f t="shared" ref="D324:D387" si="171">C323</f>
        <v>56441.84444123166</v>
      </c>
      <c r="E324" s="1">
        <f t="shared" si="169"/>
        <v>47936.884382520111</v>
      </c>
      <c r="F324" s="295">
        <f>'Florida_Keys FR'!F240-'Florida_Keys PR'!S324</f>
        <v>94.209485670020655</v>
      </c>
      <c r="G324" s="295">
        <f>'Florida_Keys FR'!G240-'Florida_Keys PR'!T324</f>
        <v>97.220144089248222</v>
      </c>
      <c r="H324" s="328">
        <f t="shared" si="137"/>
        <v>0.68482727227511486</v>
      </c>
      <c r="I324" s="1">
        <v>720</v>
      </c>
      <c r="J324" s="172">
        <f t="shared" si="139"/>
        <v>0.96903256575649821</v>
      </c>
      <c r="K324" s="308">
        <v>2023</v>
      </c>
      <c r="L324" s="308">
        <v>11</v>
      </c>
      <c r="S324" s="295">
        <f t="shared" ref="S324:U324" si="172">S312</f>
        <v>26.260529651780676</v>
      </c>
      <c r="T324" s="295">
        <f t="shared" si="172"/>
        <v>25.730667215166566</v>
      </c>
      <c r="U324" s="344">
        <f t="shared" si="172"/>
        <v>0.68482727227511486</v>
      </c>
    </row>
    <row r="325" spans="1:21" ht="13.5" thickTop="1" thickBot="1" x14ac:dyDescent="0.25">
      <c r="A325" s="308">
        <v>2023</v>
      </c>
      <c r="B325" s="308">
        <v>12</v>
      </c>
      <c r="C325" s="295">
        <f t="shared" si="149"/>
        <v>48808.677277164621</v>
      </c>
      <c r="D325" s="1">
        <f t="shared" si="171"/>
        <v>47936.884382520111</v>
      </c>
      <c r="E325" s="1">
        <f t="shared" si="169"/>
        <v>48808.677277164621</v>
      </c>
      <c r="F325" s="295">
        <f>'Florida_Keys FR'!F241-'Florida_Keys PR'!S325</f>
        <v>88.470529904155256</v>
      </c>
      <c r="G325" s="295">
        <f>'Florida_Keys FR'!G241-'Florida_Keys PR'!T325</f>
        <v>102.70641744634784</v>
      </c>
      <c r="H325" s="328">
        <f t="shared" si="137"/>
        <v>0.63874354190841121</v>
      </c>
      <c r="I325" s="1">
        <v>744</v>
      </c>
      <c r="J325" s="172">
        <f t="shared" si="139"/>
        <v>0.86139242419170947</v>
      </c>
      <c r="K325" s="308">
        <v>2023</v>
      </c>
      <c r="L325" s="308">
        <v>12</v>
      </c>
      <c r="S325" s="295">
        <f t="shared" ref="S325:U325" si="173">S313</f>
        <v>27.437881834856491</v>
      </c>
      <c r="T325" s="295">
        <f t="shared" si="173"/>
        <v>24.918892015738226</v>
      </c>
      <c r="U325" s="344">
        <f t="shared" si="173"/>
        <v>0.63874354190841121</v>
      </c>
    </row>
    <row r="326" spans="1:21" ht="13.5" thickTop="1" thickBot="1" x14ac:dyDescent="0.25">
      <c r="A326" s="308">
        <v>2024</v>
      </c>
      <c r="B326" s="308">
        <v>1</v>
      </c>
      <c r="C326" s="295">
        <f t="shared" si="149"/>
        <v>48469.412605055455</v>
      </c>
      <c r="D326" s="1">
        <f t="shared" si="171"/>
        <v>48808.677277164621</v>
      </c>
      <c r="E326" s="1">
        <f t="shared" si="169"/>
        <v>48469.412605055455</v>
      </c>
      <c r="F326" s="295">
        <f>'Florida_Keys FR'!F242-'Florida_Keys PR'!S326</f>
        <v>77.976875857216982</v>
      </c>
      <c r="G326" s="295">
        <f>'Florida_Keys FR'!G242-'Florida_Keys PR'!T326</f>
        <v>100.94452739746973</v>
      </c>
      <c r="H326" s="328">
        <f t="shared" si="137"/>
        <v>0.64537485718779541</v>
      </c>
      <c r="I326" s="1">
        <v>744</v>
      </c>
      <c r="J326" s="172">
        <f t="shared" si="139"/>
        <v>0.77247254375843999</v>
      </c>
      <c r="K326" s="308">
        <v>2024</v>
      </c>
      <c r="L326" s="308">
        <v>1</v>
      </c>
      <c r="S326" s="295">
        <f t="shared" ref="S326:U326" si="174">S314</f>
        <v>31.010086727948163</v>
      </c>
      <c r="T326" s="295">
        <f t="shared" si="174"/>
        <v>26.51568707835909</v>
      </c>
      <c r="U326" s="344">
        <f t="shared" si="174"/>
        <v>0.64537485718779541</v>
      </c>
    </row>
    <row r="327" spans="1:21" ht="13.5" thickTop="1" thickBot="1" x14ac:dyDescent="0.25">
      <c r="A327" s="308">
        <v>2024</v>
      </c>
      <c r="B327" s="308">
        <v>2</v>
      </c>
      <c r="C327" s="295">
        <f t="shared" si="149"/>
        <v>45189.762262094067</v>
      </c>
      <c r="D327" s="1">
        <f t="shared" si="171"/>
        <v>48469.412605055455</v>
      </c>
      <c r="E327" s="1">
        <f t="shared" si="169"/>
        <v>45189.762262094067</v>
      </c>
      <c r="F327" s="295">
        <f>'Florida_Keys FR'!F243-'Florida_Keys PR'!S327</f>
        <v>88.717980460762433</v>
      </c>
      <c r="G327" s="295">
        <f>'Florida_Keys FR'!G243-'Florida_Keys PR'!T327</f>
        <v>96.570898074573989</v>
      </c>
      <c r="H327" s="328">
        <f t="shared" si="137"/>
        <v>0.67233318356375449</v>
      </c>
      <c r="I327" s="1">
        <v>696</v>
      </c>
      <c r="J327" s="172">
        <f t="shared" si="139"/>
        <v>0.91868235907107987</v>
      </c>
      <c r="K327" s="308">
        <v>2024</v>
      </c>
      <c r="L327" s="308">
        <v>2</v>
      </c>
      <c r="S327" s="295">
        <f t="shared" ref="S327:U327" si="175">S315</f>
        <v>31.020480937046727</v>
      </c>
      <c r="T327" s="295">
        <f t="shared" si="175"/>
        <v>29.469481661379852</v>
      </c>
      <c r="U327" s="344">
        <f t="shared" si="175"/>
        <v>0.67233318356375449</v>
      </c>
    </row>
    <row r="328" spans="1:21" ht="13.5" thickTop="1" thickBot="1" x14ac:dyDescent="0.25">
      <c r="A328" s="308">
        <v>2024</v>
      </c>
      <c r="B328" s="308">
        <v>3</v>
      </c>
      <c r="C328" s="295">
        <f t="shared" si="149"/>
        <v>50656.658098350461</v>
      </c>
      <c r="D328" s="1">
        <f t="shared" si="171"/>
        <v>45189.762262094067</v>
      </c>
      <c r="E328" s="1">
        <f t="shared" si="169"/>
        <v>50656.658098350461</v>
      </c>
      <c r="F328" s="295">
        <f>'Florida_Keys FR'!F244-'Florida_Keys PR'!S328</f>
        <v>78.487258572387205</v>
      </c>
      <c r="G328" s="295">
        <f>'Florida_Keys FR'!G244-'Florida_Keys PR'!T328</f>
        <v>105.37991850143571</v>
      </c>
      <c r="H328" s="328">
        <f t="shared" si="137"/>
        <v>0.64610892677092313</v>
      </c>
      <c r="I328" s="1">
        <v>744</v>
      </c>
      <c r="J328" s="172">
        <f t="shared" si="139"/>
        <v>0.74480280198089055</v>
      </c>
      <c r="K328" s="308">
        <v>2024</v>
      </c>
      <c r="L328" s="308">
        <v>3</v>
      </c>
      <c r="S328" s="295">
        <f t="shared" ref="S328:U328" si="176">S316</f>
        <v>33.419769504052752</v>
      </c>
      <c r="T328" s="295">
        <f t="shared" si="176"/>
        <v>28.032645328423985</v>
      </c>
      <c r="U328" s="344">
        <f t="shared" si="176"/>
        <v>0.64610892677092313</v>
      </c>
    </row>
    <row r="329" spans="1:21" ht="13.5" thickTop="1" thickBot="1" x14ac:dyDescent="0.25">
      <c r="A329" s="308">
        <v>2024</v>
      </c>
      <c r="B329" s="308">
        <v>4</v>
      </c>
      <c r="C329" s="295">
        <f t="shared" si="149"/>
        <v>53276.359592615918</v>
      </c>
      <c r="D329" s="1">
        <f t="shared" si="171"/>
        <v>50656.658098350461</v>
      </c>
      <c r="E329" s="1">
        <f t="shared" si="169"/>
        <v>53276.359592615918</v>
      </c>
      <c r="F329" s="295">
        <f>'Florida_Keys FR'!F245-'Florida_Keys PR'!S329</f>
        <v>103.83252250063873</v>
      </c>
      <c r="G329" s="295">
        <f>'Florida_Keys FR'!G245-'Florida_Keys PR'!T329</f>
        <v>109.84421887922952</v>
      </c>
      <c r="H329" s="328">
        <f t="shared" si="137"/>
        <v>0.67363530492204138</v>
      </c>
      <c r="I329" s="1">
        <v>720</v>
      </c>
      <c r="J329" s="172">
        <f t="shared" si="139"/>
        <v>0.94527070755357212</v>
      </c>
      <c r="K329" s="308">
        <v>2024</v>
      </c>
      <c r="L329" s="308">
        <v>4</v>
      </c>
      <c r="S329" s="295">
        <f t="shared" ref="S329:U329" si="177">S317</f>
        <v>29.824473994547585</v>
      </c>
      <c r="T329" s="295">
        <f t="shared" si="177"/>
        <v>28.759953880173448</v>
      </c>
      <c r="U329" s="344">
        <f t="shared" si="177"/>
        <v>0.67363530492204138</v>
      </c>
    </row>
    <row r="330" spans="1:21" ht="13.5" thickTop="1" thickBot="1" x14ac:dyDescent="0.25">
      <c r="A330" s="308">
        <v>2024</v>
      </c>
      <c r="B330" s="308">
        <v>5</v>
      </c>
      <c r="C330" s="295">
        <f t="shared" si="149"/>
        <v>60718.957759911209</v>
      </c>
      <c r="D330" s="1">
        <f t="shared" si="171"/>
        <v>53276.359592615918</v>
      </c>
      <c r="E330" s="1">
        <f t="shared" si="169"/>
        <v>60718.957759911209</v>
      </c>
      <c r="F330" s="295">
        <f>'Florida_Keys FR'!F246-'Florida_Keys PR'!S330</f>
        <v>110.88752765334647</v>
      </c>
      <c r="G330" s="295">
        <f>'Florida_Keys FR'!G246-'Florida_Keys PR'!T330</f>
        <v>120.08820656549344</v>
      </c>
      <c r="H330" s="328">
        <f t="shared" si="137"/>
        <v>0.67959631257348285</v>
      </c>
      <c r="I330" s="1">
        <v>744</v>
      </c>
      <c r="J330" s="172">
        <f t="shared" si="139"/>
        <v>0.92338399268933102</v>
      </c>
      <c r="K330" s="308">
        <v>2024</v>
      </c>
      <c r="L330" s="308">
        <v>5</v>
      </c>
      <c r="S330" s="295">
        <f t="shared" ref="S330:U330" si="178">S318</f>
        <v>33.798529816518368</v>
      </c>
      <c r="T330" s="295">
        <f t="shared" si="178"/>
        <v>32.126772629652379</v>
      </c>
      <c r="U330" s="344">
        <f t="shared" si="178"/>
        <v>0.67959631257348285</v>
      </c>
    </row>
    <row r="331" spans="1:21" ht="13.5" thickTop="1" thickBot="1" x14ac:dyDescent="0.25">
      <c r="A331" s="308">
        <v>2024</v>
      </c>
      <c r="B331" s="308">
        <v>6</v>
      </c>
      <c r="C331" s="295">
        <f t="shared" si="149"/>
        <v>65730.591396254677</v>
      </c>
      <c r="D331" s="1">
        <f t="shared" si="171"/>
        <v>60718.957759911209</v>
      </c>
      <c r="E331" s="1">
        <f t="shared" si="169"/>
        <v>65730.591396254677</v>
      </c>
      <c r="F331" s="295">
        <f>'Florida_Keys FR'!F247-'Florida_Keys PR'!S331</f>
        <v>111.30623045331251</v>
      </c>
      <c r="G331" s="295">
        <f>'Florida_Keys FR'!G247-'Florida_Keys PR'!T331</f>
        <v>123.67560084766762</v>
      </c>
      <c r="H331" s="328">
        <f t="shared" si="137"/>
        <v>0.73816086135534142</v>
      </c>
      <c r="I331" s="1">
        <v>720</v>
      </c>
      <c r="J331" s="172">
        <f t="shared" si="139"/>
        <v>0.89998536243546867</v>
      </c>
      <c r="K331" s="308">
        <v>2024</v>
      </c>
      <c r="L331" s="308">
        <v>6</v>
      </c>
      <c r="S331" s="295">
        <f t="shared" ref="S331:U331" si="179">S319</f>
        <v>33.929877993655595</v>
      </c>
      <c r="T331" s="295">
        <f t="shared" si="179"/>
        <v>31.71302534022271</v>
      </c>
      <c r="U331" s="344">
        <f t="shared" si="179"/>
        <v>0.73816086135534142</v>
      </c>
    </row>
    <row r="332" spans="1:21" ht="13.5" thickTop="1" thickBot="1" x14ac:dyDescent="0.25">
      <c r="A332" s="308">
        <v>2024</v>
      </c>
      <c r="B332" s="308">
        <v>7</v>
      </c>
      <c r="C332" s="295">
        <f t="shared" si="149"/>
        <v>71136.054824937266</v>
      </c>
      <c r="D332" s="1">
        <f t="shared" si="171"/>
        <v>65730.591396254677</v>
      </c>
      <c r="E332" s="1">
        <f t="shared" si="169"/>
        <v>71136.054824937266</v>
      </c>
      <c r="F332" s="295">
        <f>'Florida_Keys FR'!F248-'Florida_Keys PR'!S332</f>
        <v>125.97658643683181</v>
      </c>
      <c r="G332" s="295">
        <f>'Florida_Keys FR'!G248-'Florida_Keys PR'!T332</f>
        <v>129.44927134554186</v>
      </c>
      <c r="H332" s="328">
        <f t="shared" si="137"/>
        <v>0.7386134809520587</v>
      </c>
      <c r="I332" s="1">
        <v>744</v>
      </c>
      <c r="J332" s="172">
        <f t="shared" si="139"/>
        <v>0.97317339161036809</v>
      </c>
      <c r="K332" s="308">
        <v>2024</v>
      </c>
      <c r="L332" s="308">
        <v>7</v>
      </c>
      <c r="S332" s="295">
        <f t="shared" ref="S332:U332" si="180">S320</f>
        <v>35</v>
      </c>
      <c r="T332" s="295">
        <f t="shared" si="180"/>
        <v>34.388728654458141</v>
      </c>
      <c r="U332" s="344">
        <f t="shared" si="180"/>
        <v>0.7386134809520587</v>
      </c>
    </row>
    <row r="333" spans="1:21" ht="13.5" thickTop="1" thickBot="1" x14ac:dyDescent="0.25">
      <c r="A333" s="308">
        <v>2024</v>
      </c>
      <c r="B333" s="308">
        <v>8</v>
      </c>
      <c r="C333" s="295">
        <f t="shared" si="149"/>
        <v>71645.477154032735</v>
      </c>
      <c r="D333" s="1">
        <f t="shared" si="171"/>
        <v>71136.054824937266</v>
      </c>
      <c r="E333" s="1">
        <f t="shared" si="169"/>
        <v>71645.477154032735</v>
      </c>
      <c r="F333" s="295">
        <f>'Florida_Keys FR'!F249-'Florida_Keys PR'!S333</f>
        <v>124.83137252204754</v>
      </c>
      <c r="G333" s="295">
        <f>'Florida_Keys FR'!G249-'Florida_Keys PR'!T333</f>
        <v>127.93904085340884</v>
      </c>
      <c r="H333" s="328">
        <f t="shared" si="137"/>
        <v>0.75268411975321148</v>
      </c>
      <c r="I333" s="1">
        <v>744</v>
      </c>
      <c r="J333" s="172">
        <f t="shared" si="139"/>
        <v>0.97570977310262919</v>
      </c>
      <c r="K333" s="308">
        <v>2024</v>
      </c>
      <c r="L333" s="308">
        <v>8</v>
      </c>
      <c r="S333" s="295">
        <f t="shared" ref="S333:U333" si="181">S321</f>
        <v>34.898043438517689</v>
      </c>
      <c r="T333" s="295">
        <f t="shared" si="181"/>
        <v>34.34804484127514</v>
      </c>
      <c r="U333" s="344">
        <f t="shared" si="181"/>
        <v>0.75268411975321148</v>
      </c>
    </row>
    <row r="334" spans="1:21" ht="13.5" thickTop="1" thickBot="1" x14ac:dyDescent="0.25">
      <c r="A334" s="308">
        <v>2024</v>
      </c>
      <c r="B334" s="308">
        <v>9</v>
      </c>
      <c r="C334" s="295">
        <f t="shared" si="149"/>
        <v>62355.57340058501</v>
      </c>
      <c r="D334" s="1">
        <f t="shared" si="171"/>
        <v>71645.477154032735</v>
      </c>
      <c r="E334" s="1">
        <f t="shared" si="169"/>
        <v>62355.57340058501</v>
      </c>
      <c r="F334" s="295">
        <f>'Florida_Keys FR'!F250-'Florida_Keys PR'!S334</f>
        <v>115.91066673391578</v>
      </c>
      <c r="G334" s="295">
        <f>'Florida_Keys FR'!G250-'Florida_Keys PR'!T334</f>
        <v>121.81268077211089</v>
      </c>
      <c r="H334" s="328">
        <f t="shared" si="137"/>
        <v>0.71096836969206856</v>
      </c>
      <c r="I334" s="1">
        <v>720</v>
      </c>
      <c r="J334" s="172">
        <f t="shared" si="139"/>
        <v>0.95154844306204289</v>
      </c>
      <c r="K334" s="308">
        <v>2024</v>
      </c>
      <c r="L334" s="308">
        <v>9</v>
      </c>
      <c r="S334" s="295">
        <f t="shared" ref="S334:U334" si="182">S322</f>
        <v>32.365442451296907</v>
      </c>
      <c r="T334" s="295">
        <f t="shared" si="182"/>
        <v>31.335755090783472</v>
      </c>
      <c r="U334" s="344">
        <f t="shared" si="182"/>
        <v>0.71096836969206856</v>
      </c>
    </row>
    <row r="335" spans="1:21" ht="13.5" thickTop="1" thickBot="1" x14ac:dyDescent="0.25">
      <c r="A335" s="308">
        <v>2024</v>
      </c>
      <c r="B335" s="308">
        <v>10</v>
      </c>
      <c r="C335" s="295">
        <f t="shared" si="149"/>
        <v>56806.556834242845</v>
      </c>
      <c r="D335" s="1">
        <f t="shared" si="171"/>
        <v>62355.57340058501</v>
      </c>
      <c r="E335" s="1">
        <f t="shared" si="169"/>
        <v>56806.556834242845</v>
      </c>
      <c r="F335" s="295">
        <f>'Florida_Keys FR'!F251-'Florida_Keys PR'!S335</f>
        <v>106.86048338830844</v>
      </c>
      <c r="G335" s="295">
        <f>'Florida_Keys FR'!G251-'Florida_Keys PR'!T335</f>
        <v>109.34271462833505</v>
      </c>
      <c r="H335" s="328">
        <f t="shared" si="137"/>
        <v>0.69828976928445896</v>
      </c>
      <c r="I335" s="1">
        <v>744</v>
      </c>
      <c r="J335" s="172">
        <f t="shared" si="139"/>
        <v>0.9772986133693139</v>
      </c>
      <c r="K335" s="308">
        <v>2024</v>
      </c>
      <c r="L335" s="308">
        <v>10</v>
      </c>
      <c r="S335" s="295">
        <f t="shared" ref="S335:U335" si="183">S323</f>
        <v>29.443437714083668</v>
      </c>
      <c r="T335" s="295">
        <f t="shared" si="183"/>
        <v>29.007871421146685</v>
      </c>
      <c r="U335" s="344">
        <f t="shared" si="183"/>
        <v>0.69828976928445896</v>
      </c>
    </row>
    <row r="336" spans="1:21" ht="13.5" thickTop="1" thickBot="1" x14ac:dyDescent="0.25">
      <c r="A336" s="308">
        <v>2024</v>
      </c>
      <c r="B336" s="308">
        <v>11</v>
      </c>
      <c r="C336" s="295">
        <f t="shared" si="149"/>
        <v>48246.067034895263</v>
      </c>
      <c r="D336" s="1">
        <f t="shared" si="171"/>
        <v>56806.556834242845</v>
      </c>
      <c r="E336" s="1">
        <f t="shared" si="169"/>
        <v>48246.067034895263</v>
      </c>
      <c r="F336" s="295">
        <f>'Florida_Keys FR'!F252-'Florida_Keys PR'!S336</f>
        <v>94.82388274816185</v>
      </c>
      <c r="G336" s="295">
        <f>'Florida_Keys FR'!G252-'Florida_Keys PR'!T336</f>
        <v>97.847193226900743</v>
      </c>
      <c r="H336" s="328">
        <f t="shared" si="137"/>
        <v>0.68482727227511486</v>
      </c>
      <c r="I336" s="1">
        <v>720</v>
      </c>
      <c r="J336" s="172">
        <f t="shared" si="139"/>
        <v>0.96910171483684715</v>
      </c>
      <c r="K336" s="308">
        <v>2024</v>
      </c>
      <c r="L336" s="308">
        <v>11</v>
      </c>
      <c r="S336" s="295">
        <f t="shared" ref="S336:U336" si="184">S324</f>
        <v>26.260529651780676</v>
      </c>
      <c r="T336" s="295">
        <f t="shared" si="184"/>
        <v>25.730667215166566</v>
      </c>
      <c r="U336" s="344">
        <f t="shared" si="184"/>
        <v>0.68482727227511486</v>
      </c>
    </row>
    <row r="337" spans="1:21" ht="13.5" thickTop="1" thickBot="1" x14ac:dyDescent="0.25">
      <c r="A337" s="308">
        <v>2024</v>
      </c>
      <c r="B337" s="308">
        <v>12</v>
      </c>
      <c r="C337" s="295">
        <f t="shared" si="149"/>
        <v>49117.996166419573</v>
      </c>
      <c r="D337" s="1">
        <f t="shared" si="171"/>
        <v>48246.067034895263</v>
      </c>
      <c r="E337" s="1">
        <f t="shared" si="169"/>
        <v>49117.996166419573</v>
      </c>
      <c r="F337" s="295">
        <f>'Florida_Keys FR'!F253-'Florida_Keys PR'!S337</f>
        <v>89.061662804024195</v>
      </c>
      <c r="G337" s="295">
        <f>'Florida_Keys FR'!G253-'Florida_Keys PR'!T337</f>
        <v>103.35730652460448</v>
      </c>
      <c r="H337" s="328">
        <f t="shared" si="137"/>
        <v>0.63874354190841121</v>
      </c>
      <c r="I337" s="1">
        <v>744</v>
      </c>
      <c r="J337" s="172">
        <f t="shared" si="139"/>
        <v>0.86168714915982092</v>
      </c>
      <c r="K337" s="308">
        <v>2024</v>
      </c>
      <c r="L337" s="308">
        <v>12</v>
      </c>
      <c r="S337" s="295">
        <f t="shared" ref="S337:U337" si="185">S325</f>
        <v>27.437881834856491</v>
      </c>
      <c r="T337" s="295">
        <f t="shared" si="185"/>
        <v>24.918892015738226</v>
      </c>
      <c r="U337" s="344">
        <f t="shared" si="185"/>
        <v>0.63874354190841121</v>
      </c>
    </row>
    <row r="338" spans="1:21" ht="13.5" thickTop="1" thickBot="1" x14ac:dyDescent="0.25">
      <c r="A338" s="308">
        <v>2025</v>
      </c>
      <c r="B338" s="308">
        <v>1</v>
      </c>
      <c r="C338" s="295">
        <f t="shared" si="149"/>
        <v>48781.538498511225</v>
      </c>
      <c r="D338" s="1">
        <f t="shared" si="171"/>
        <v>49117.996166419573</v>
      </c>
      <c r="E338" s="1">
        <f t="shared" si="169"/>
        <v>48781.538498511225</v>
      </c>
      <c r="F338" s="295">
        <f>'Florida_Keys FR'!F254-'Florida_Keys PR'!S338</f>
        <v>78.532709366401335</v>
      </c>
      <c r="G338" s="295">
        <f>'Florida_Keys FR'!G254-'Florida_Keys PR'!T338</f>
        <v>101.59457449129647</v>
      </c>
      <c r="H338" s="328">
        <f t="shared" si="137"/>
        <v>0.64537485718779541</v>
      </c>
      <c r="I338" s="1">
        <v>744</v>
      </c>
      <c r="J338" s="172">
        <f t="shared" si="139"/>
        <v>0.77300101663528475</v>
      </c>
      <c r="K338" s="308">
        <v>2025</v>
      </c>
      <c r="L338" s="308">
        <v>1</v>
      </c>
      <c r="S338" s="295">
        <f t="shared" ref="S338:U338" si="186">S326</f>
        <v>31.010086727948163</v>
      </c>
      <c r="T338" s="295">
        <f t="shared" si="186"/>
        <v>26.51568707835909</v>
      </c>
      <c r="U338" s="344">
        <f t="shared" si="186"/>
        <v>0.64537485718779541</v>
      </c>
    </row>
    <row r="339" spans="1:21" ht="13.5" thickTop="1" thickBot="1" x14ac:dyDescent="0.25">
      <c r="A339" s="308">
        <v>2025</v>
      </c>
      <c r="B339" s="308">
        <v>2</v>
      </c>
      <c r="C339" s="295">
        <f t="shared" si="149"/>
        <v>43921.91939781612</v>
      </c>
      <c r="D339" s="1">
        <f t="shared" si="171"/>
        <v>48781.538498511225</v>
      </c>
      <c r="E339" s="1">
        <f t="shared" si="169"/>
        <v>43921.91939781612</v>
      </c>
      <c r="F339" s="295">
        <f>'Florida_Keys FR'!F255-'Florida_Keys PR'!S339</f>
        <v>89.32864661389128</v>
      </c>
      <c r="G339" s="295">
        <f>'Florida_Keys FR'!G255-'Florida_Keys PR'!T339</f>
        <v>97.213704011227378</v>
      </c>
      <c r="H339" s="328">
        <f t="shared" si="137"/>
        <v>0.67233318356375449</v>
      </c>
      <c r="I339" s="1">
        <v>672</v>
      </c>
      <c r="J339" s="172">
        <f t="shared" si="139"/>
        <v>0.91888944591160271</v>
      </c>
      <c r="K339" s="308">
        <v>2025</v>
      </c>
      <c r="L339" s="308">
        <v>2</v>
      </c>
      <c r="S339" s="295">
        <f t="shared" ref="S339:U339" si="187">S327</f>
        <v>31.020480937046727</v>
      </c>
      <c r="T339" s="295">
        <f t="shared" si="187"/>
        <v>29.469481661379852</v>
      </c>
      <c r="U339" s="344">
        <f t="shared" si="187"/>
        <v>0.67233318356375449</v>
      </c>
    </row>
    <row r="340" spans="1:21" ht="13.5" thickTop="1" thickBot="1" x14ac:dyDescent="0.25">
      <c r="A340" s="308">
        <v>2025</v>
      </c>
      <c r="B340" s="308">
        <v>3</v>
      </c>
      <c r="C340" s="295">
        <f t="shared" si="149"/>
        <v>50983.731767727942</v>
      </c>
      <c r="D340" s="1">
        <f t="shared" si="171"/>
        <v>43921.91939781612</v>
      </c>
      <c r="E340" s="1">
        <f t="shared" si="169"/>
        <v>50983.731767727942</v>
      </c>
      <c r="F340" s="295">
        <f>'Florida_Keys FR'!F256-'Florida_Keys PR'!S340</f>
        <v>79.057984415577081</v>
      </c>
      <c r="G340" s="295">
        <f>'Florida_Keys FR'!G256-'Florida_Keys PR'!T340</f>
        <v>106.06032257696803</v>
      </c>
      <c r="H340" s="328">
        <f t="shared" si="137"/>
        <v>0.64610892677092313</v>
      </c>
      <c r="I340" s="1">
        <v>744</v>
      </c>
      <c r="J340" s="172">
        <f t="shared" si="139"/>
        <v>0.74540584541598631</v>
      </c>
      <c r="K340" s="308">
        <v>2025</v>
      </c>
      <c r="L340" s="308">
        <v>3</v>
      </c>
      <c r="S340" s="295">
        <f t="shared" ref="S340:U340" si="188">S328</f>
        <v>33.419769504052752</v>
      </c>
      <c r="T340" s="295">
        <f t="shared" si="188"/>
        <v>28.032645328423985</v>
      </c>
      <c r="U340" s="344">
        <f t="shared" si="188"/>
        <v>0.64610892677092313</v>
      </c>
    </row>
    <row r="341" spans="1:21" ht="13.5" thickTop="1" thickBot="1" x14ac:dyDescent="0.25">
      <c r="A341" s="308">
        <v>2025</v>
      </c>
      <c r="B341" s="308">
        <v>4</v>
      </c>
      <c r="C341" s="295">
        <f t="shared" si="149"/>
        <v>53619.209327485813</v>
      </c>
      <c r="D341" s="1">
        <f t="shared" si="171"/>
        <v>50983.731767727942</v>
      </c>
      <c r="E341" s="1">
        <f t="shared" si="169"/>
        <v>53619.209327485813</v>
      </c>
      <c r="F341" s="295">
        <f>'Florida_Keys FR'!F257-'Florida_Keys PR'!S341</f>
        <v>104.51417318276421</v>
      </c>
      <c r="G341" s="295">
        <f>'Florida_Keys FR'!G257-'Florida_Keys PR'!T341</f>
        <v>110.5511001603025</v>
      </c>
      <c r="H341" s="328">
        <f t="shared" si="137"/>
        <v>0.67363530492204138</v>
      </c>
      <c r="I341" s="1">
        <v>720</v>
      </c>
      <c r="J341" s="172">
        <f t="shared" si="139"/>
        <v>0.94539242966569703</v>
      </c>
      <c r="K341" s="308">
        <v>2025</v>
      </c>
      <c r="L341" s="308">
        <v>4</v>
      </c>
      <c r="S341" s="295">
        <f t="shared" ref="S341:U341" si="189">S329</f>
        <v>29.824473994547585</v>
      </c>
      <c r="T341" s="295">
        <f t="shared" si="189"/>
        <v>28.759953880173448</v>
      </c>
      <c r="U341" s="344">
        <f t="shared" si="189"/>
        <v>0.67363530492204138</v>
      </c>
    </row>
    <row r="342" spans="1:21" ht="13.5" thickTop="1" thickBot="1" x14ac:dyDescent="0.25">
      <c r="A342" s="308">
        <v>2025</v>
      </c>
      <c r="B342" s="308">
        <v>5</v>
      </c>
      <c r="C342" s="295">
        <f t="shared" si="149"/>
        <v>61111.46847597717</v>
      </c>
      <c r="D342" s="1">
        <f t="shared" si="171"/>
        <v>53619.209327485813</v>
      </c>
      <c r="E342" s="1">
        <f t="shared" si="169"/>
        <v>61111.46847597717</v>
      </c>
      <c r="F342" s="295">
        <f>'Florida_Keys FR'!F258-'Florida_Keys PR'!S342</f>
        <v>111.62542654644281</v>
      </c>
      <c r="G342" s="295">
        <f>'Florida_Keys FR'!G258-'Florida_Keys PR'!T342</f>
        <v>120.86450295938872</v>
      </c>
      <c r="H342" s="328">
        <f t="shared" si="137"/>
        <v>0.67959631257348285</v>
      </c>
      <c r="I342" s="1">
        <v>744</v>
      </c>
      <c r="J342" s="172">
        <f t="shared" si="139"/>
        <v>0.92355839649586535</v>
      </c>
      <c r="K342" s="308">
        <v>2025</v>
      </c>
      <c r="L342" s="308">
        <v>5</v>
      </c>
      <c r="S342" s="295">
        <f t="shared" ref="S342:U342" si="190">S330</f>
        <v>33.798529816518368</v>
      </c>
      <c r="T342" s="295">
        <f t="shared" si="190"/>
        <v>32.126772629652379</v>
      </c>
      <c r="U342" s="344">
        <f t="shared" si="190"/>
        <v>0.67959631257348285</v>
      </c>
    </row>
    <row r="343" spans="1:21" ht="13.5" thickTop="1" thickBot="1" x14ac:dyDescent="0.25">
      <c r="A343" s="308">
        <v>2025</v>
      </c>
      <c r="B343" s="308">
        <v>6</v>
      </c>
      <c r="C343" s="295">
        <f t="shared" si="149"/>
        <v>66151.776413755651</v>
      </c>
      <c r="D343" s="1">
        <f t="shared" si="171"/>
        <v>61111.46847597717</v>
      </c>
      <c r="E343" s="1">
        <f t="shared" si="169"/>
        <v>66151.776413755651</v>
      </c>
      <c r="F343" s="295">
        <f>'Florida_Keys FR'!F259-'Florida_Keys PR'!S343</f>
        <v>112.04693460639206</v>
      </c>
      <c r="G343" s="295">
        <f>'Florida_Keys FR'!G259-'Florida_Keys PR'!T343</f>
        <v>124.46808284122588</v>
      </c>
      <c r="H343" s="328">
        <f t="shared" si="137"/>
        <v>0.73816086135534142</v>
      </c>
      <c r="I343" s="1">
        <v>720</v>
      </c>
      <c r="J343" s="172">
        <f t="shared" si="139"/>
        <v>0.90020615766470424</v>
      </c>
      <c r="K343" s="308">
        <v>2025</v>
      </c>
      <c r="L343" s="308">
        <v>6</v>
      </c>
      <c r="S343" s="295">
        <f t="shared" ref="S343:U343" si="191">S331</f>
        <v>33.929877993655595</v>
      </c>
      <c r="T343" s="295">
        <f t="shared" si="191"/>
        <v>31.71302534022271</v>
      </c>
      <c r="U343" s="344">
        <f t="shared" si="191"/>
        <v>0.73816086135534142</v>
      </c>
    </row>
    <row r="344" spans="1:21" ht="13.5" thickTop="1" thickBot="1" x14ac:dyDescent="0.25">
      <c r="A344" s="308">
        <v>2025</v>
      </c>
      <c r="B344" s="308">
        <v>7</v>
      </c>
      <c r="C344" s="295">
        <f t="shared" si="149"/>
        <v>71595.040966111832</v>
      </c>
      <c r="D344" s="1">
        <f t="shared" si="171"/>
        <v>66151.776413755651</v>
      </c>
      <c r="E344" s="1">
        <f t="shared" si="169"/>
        <v>71595.040966111832</v>
      </c>
      <c r="F344" s="295">
        <f>'Florida_Keys FR'!F260-'Florida_Keys PR'!S344</f>
        <v>126.79723550913548</v>
      </c>
      <c r="G344" s="295">
        <f>'Florida_Keys FR'!G260-'Florida_Keys PR'!T344</f>
        <v>130.28450773416318</v>
      </c>
      <c r="H344" s="328">
        <f t="shared" si="137"/>
        <v>0.7386134809520587</v>
      </c>
      <c r="I344" s="1">
        <v>744</v>
      </c>
      <c r="J344" s="172">
        <f t="shared" si="139"/>
        <v>0.97323340828716753</v>
      </c>
      <c r="K344" s="308">
        <v>2025</v>
      </c>
      <c r="L344" s="308">
        <v>7</v>
      </c>
      <c r="S344" s="295">
        <f t="shared" ref="S344:U344" si="192">S332</f>
        <v>35</v>
      </c>
      <c r="T344" s="295">
        <f t="shared" si="192"/>
        <v>34.388728654458141</v>
      </c>
      <c r="U344" s="344">
        <f t="shared" si="192"/>
        <v>0.7386134809520587</v>
      </c>
    </row>
    <row r="345" spans="1:21" ht="13.5" thickTop="1" thickBot="1" x14ac:dyDescent="0.25">
      <c r="A345" s="308">
        <v>2025</v>
      </c>
      <c r="B345" s="308">
        <v>8</v>
      </c>
      <c r="C345" s="295">
        <f t="shared" si="149"/>
        <v>72108.966575449158</v>
      </c>
      <c r="D345" s="1">
        <f t="shared" si="171"/>
        <v>71595.040966111832</v>
      </c>
      <c r="E345" s="1">
        <f t="shared" si="169"/>
        <v>72108.966575449158</v>
      </c>
      <c r="F345" s="295">
        <f>'Florida_Keys FR'!F261-'Florida_Keys PR'!S345</f>
        <v>125.64599254344641</v>
      </c>
      <c r="G345" s="295">
        <f>'Florida_Keys FR'!G261-'Florida_Keys PR'!T345</f>
        <v>128.76670499045173</v>
      </c>
      <c r="H345" s="328">
        <f t="shared" si="137"/>
        <v>0.75268411975321148</v>
      </c>
      <c r="I345" s="1">
        <v>744</v>
      </c>
      <c r="J345" s="172">
        <f t="shared" si="139"/>
        <v>0.97576460120466135</v>
      </c>
      <c r="K345" s="308">
        <v>2025</v>
      </c>
      <c r="L345" s="308">
        <v>8</v>
      </c>
      <c r="S345" s="295">
        <f t="shared" ref="S345:U345" si="193">S333</f>
        <v>34.898043438517689</v>
      </c>
      <c r="T345" s="295">
        <f t="shared" si="193"/>
        <v>34.34804484127514</v>
      </c>
      <c r="U345" s="344">
        <f t="shared" si="193"/>
        <v>0.75268411975321148</v>
      </c>
    </row>
    <row r="346" spans="1:21" ht="13.5" thickTop="1" thickBot="1" x14ac:dyDescent="0.25">
      <c r="A346" s="308">
        <v>2025</v>
      </c>
      <c r="B346" s="308">
        <v>9</v>
      </c>
      <c r="C346" s="295">
        <f t="shared" si="149"/>
        <v>62755.394324094974</v>
      </c>
      <c r="D346" s="1">
        <f t="shared" si="171"/>
        <v>72108.966575449158</v>
      </c>
      <c r="E346" s="1">
        <f t="shared" si="169"/>
        <v>62755.394324094974</v>
      </c>
      <c r="F346" s="295">
        <f>'Florida_Keys FR'!F262-'Florida_Keys PR'!S346</f>
        <v>116.66687489076034</v>
      </c>
      <c r="G346" s="295">
        <f>'Florida_Keys FR'!G262-'Florida_Keys PR'!T346</f>
        <v>122.59373779501163</v>
      </c>
      <c r="H346" s="328">
        <f t="shared" si="137"/>
        <v>0.71096836969206856</v>
      </c>
      <c r="I346" s="1">
        <v>720</v>
      </c>
      <c r="J346" s="172">
        <f t="shared" si="139"/>
        <v>0.95165444001583854</v>
      </c>
      <c r="K346" s="308">
        <v>2025</v>
      </c>
      <c r="L346" s="308">
        <v>9</v>
      </c>
      <c r="S346" s="295">
        <f t="shared" ref="S346:U346" si="194">S334</f>
        <v>32.365442451296907</v>
      </c>
      <c r="T346" s="295">
        <f t="shared" si="194"/>
        <v>31.335755090783472</v>
      </c>
      <c r="U346" s="344">
        <f t="shared" si="194"/>
        <v>0.71096836969206856</v>
      </c>
    </row>
    <row r="347" spans="1:21" ht="13.5" thickTop="1" thickBot="1" x14ac:dyDescent="0.25">
      <c r="A347" s="308">
        <v>2025</v>
      </c>
      <c r="B347" s="308">
        <v>10</v>
      </c>
      <c r="C347" s="295">
        <f t="shared" si="149"/>
        <v>57173.129260458409</v>
      </c>
      <c r="D347" s="1">
        <f t="shared" si="171"/>
        <v>62755.394324094974</v>
      </c>
      <c r="E347" s="1">
        <f t="shared" si="169"/>
        <v>57173.129260458409</v>
      </c>
      <c r="F347" s="295">
        <f>'Florida_Keys FR'!F263-'Florida_Keys PR'!S347</f>
        <v>107.55563338593069</v>
      </c>
      <c r="G347" s="295">
        <f>'Florida_Keys FR'!G263-'Florida_Keys PR'!T347</f>
        <v>110.04830261718746</v>
      </c>
      <c r="H347" s="328">
        <f t="shared" si="137"/>
        <v>0.69828976928445896</v>
      </c>
      <c r="I347" s="1">
        <v>744</v>
      </c>
      <c r="J347" s="172">
        <f t="shared" si="139"/>
        <v>0.97734931687290316</v>
      </c>
      <c r="K347" s="308">
        <v>2025</v>
      </c>
      <c r="L347" s="308">
        <v>10</v>
      </c>
      <c r="S347" s="295">
        <f t="shared" ref="S347:U347" si="195">S335</f>
        <v>29.443437714083668</v>
      </c>
      <c r="T347" s="295">
        <f t="shared" si="195"/>
        <v>29.007871421146685</v>
      </c>
      <c r="U347" s="344">
        <f t="shared" si="195"/>
        <v>0.69828976928445896</v>
      </c>
    </row>
    <row r="348" spans="1:21" ht="13.5" thickTop="1" thickBot="1" x14ac:dyDescent="0.25">
      <c r="A348" s="308">
        <v>2025</v>
      </c>
      <c r="B348" s="308">
        <v>11</v>
      </c>
      <c r="C348" s="295">
        <f t="shared" si="149"/>
        <v>48556.826518797527</v>
      </c>
      <c r="D348" s="1">
        <f t="shared" si="171"/>
        <v>57173.129260458409</v>
      </c>
      <c r="E348" s="1">
        <f t="shared" si="169"/>
        <v>48556.826518797527</v>
      </c>
      <c r="F348" s="295">
        <f>'Florida_Keys FR'!F264-'Florida_Keys PR'!S348</f>
        <v>95.441413251401571</v>
      </c>
      <c r="G348" s="295">
        <f>'Florida_Keys FR'!G264-'Florida_Keys PR'!T348</f>
        <v>98.477440315155292</v>
      </c>
      <c r="H348" s="328">
        <f t="shared" si="137"/>
        <v>0.68482727227511486</v>
      </c>
      <c r="I348" s="1">
        <v>720</v>
      </c>
      <c r="J348" s="172">
        <f t="shared" si="139"/>
        <v>0.96917032922426105</v>
      </c>
      <c r="K348" s="308">
        <v>2025</v>
      </c>
      <c r="L348" s="308">
        <v>11</v>
      </c>
      <c r="S348" s="295">
        <f t="shared" ref="S348:U348" si="196">S336</f>
        <v>26.260529651780676</v>
      </c>
      <c r="T348" s="295">
        <f t="shared" si="196"/>
        <v>25.730667215166566</v>
      </c>
      <c r="U348" s="344">
        <f t="shared" si="196"/>
        <v>0.68482727227511486</v>
      </c>
    </row>
    <row r="349" spans="1:21" ht="13.5" thickTop="1" thickBot="1" x14ac:dyDescent="0.25">
      <c r="A349" s="308">
        <v>2025</v>
      </c>
      <c r="B349" s="308">
        <v>12</v>
      </c>
      <c r="C349" s="295">
        <f t="shared" si="149"/>
        <v>49428.892582009721</v>
      </c>
      <c r="D349" s="1">
        <f t="shared" si="171"/>
        <v>48556.826518797527</v>
      </c>
      <c r="E349" s="1">
        <f t="shared" si="169"/>
        <v>49428.892582009721</v>
      </c>
      <c r="F349" s="295">
        <f>'Florida_Keys FR'!F265-'Florida_Keys PR'!S349</f>
        <v>89.655810481682494</v>
      </c>
      <c r="G349" s="295">
        <f>'Florida_Keys FR'!G265-'Florida_Keys PR'!T349</f>
        <v>104.01151513716023</v>
      </c>
      <c r="H349" s="328">
        <f t="shared" si="137"/>
        <v>0.63874354190841121</v>
      </c>
      <c r="I349" s="1">
        <v>744</v>
      </c>
      <c r="J349" s="172">
        <f t="shared" si="139"/>
        <v>0.86197966026601158</v>
      </c>
      <c r="K349" s="308">
        <v>2025</v>
      </c>
      <c r="L349" s="308">
        <v>12</v>
      </c>
      <c r="S349" s="295">
        <f t="shared" ref="S349:U349" si="197">S337</f>
        <v>27.437881834856491</v>
      </c>
      <c r="T349" s="295">
        <f t="shared" si="197"/>
        <v>24.918892015738226</v>
      </c>
      <c r="U349" s="344">
        <f t="shared" si="197"/>
        <v>0.63874354190841121</v>
      </c>
    </row>
    <row r="350" spans="1:21" ht="13.5" thickTop="1" thickBot="1" x14ac:dyDescent="0.25">
      <c r="A350" s="308">
        <v>2026</v>
      </c>
      <c r="B350" s="308">
        <v>1</v>
      </c>
      <c r="C350" s="295">
        <f t="shared" si="149"/>
        <v>49095.256234023618</v>
      </c>
      <c r="D350" s="1">
        <f t="shared" si="171"/>
        <v>49428.892582009721</v>
      </c>
      <c r="E350" s="1">
        <f t="shared" si="169"/>
        <v>49095.256234023618</v>
      </c>
      <c r="F350" s="295">
        <f>'Florida_Keys FR'!F266-'Florida_Keys PR'!S350</f>
        <v>79.09137762648254</v>
      </c>
      <c r="G350" s="295">
        <f>'Florida_Keys FR'!G266-'Florida_Keys PR'!T350</f>
        <v>102.24793682530174</v>
      </c>
      <c r="H350" s="328">
        <f t="shared" si="137"/>
        <v>0.64537485718779541</v>
      </c>
      <c r="I350" s="1">
        <v>744</v>
      </c>
      <c r="J350" s="172">
        <f t="shared" si="139"/>
        <v>0.7735254136385763</v>
      </c>
      <c r="K350" s="308">
        <v>2026</v>
      </c>
      <c r="L350" s="308">
        <v>1</v>
      </c>
      <c r="S350" s="295">
        <f t="shared" ref="S350:U350" si="198">S338</f>
        <v>31.010086727948163</v>
      </c>
      <c r="T350" s="295">
        <f t="shared" si="198"/>
        <v>26.51568707835909</v>
      </c>
      <c r="U350" s="344">
        <f t="shared" si="198"/>
        <v>0.64537485718779541</v>
      </c>
    </row>
    <row r="351" spans="1:21" ht="13.5" thickTop="1" thickBot="1" x14ac:dyDescent="0.25">
      <c r="A351" s="308">
        <v>2026</v>
      </c>
      <c r="B351" s="308">
        <v>2</v>
      </c>
      <c r="C351" s="295">
        <f t="shared" si="149"/>
        <v>44213.825364227967</v>
      </c>
      <c r="D351" s="1">
        <f t="shared" si="171"/>
        <v>49095.256234023618</v>
      </c>
      <c r="E351" s="1">
        <f t="shared" si="169"/>
        <v>44213.825364227967</v>
      </c>
      <c r="F351" s="295">
        <f>'Florida_Keys FR'!F267-'Florida_Keys PR'!S351</f>
        <v>89.942427164401082</v>
      </c>
      <c r="G351" s="295">
        <f>'Florida_Keys FR'!G267-'Florida_Keys PR'!T351</f>
        <v>97.859788258157693</v>
      </c>
      <c r="H351" s="328">
        <f t="shared" si="137"/>
        <v>0.67233318356375449</v>
      </c>
      <c r="I351" s="1">
        <v>672</v>
      </c>
      <c r="J351" s="172">
        <f t="shared" si="139"/>
        <v>0.91909484748863013</v>
      </c>
      <c r="K351" s="308">
        <v>2026</v>
      </c>
      <c r="L351" s="308">
        <v>2</v>
      </c>
      <c r="S351" s="295">
        <f t="shared" ref="S351:U351" si="199">S339</f>
        <v>31.020480937046727</v>
      </c>
      <c r="T351" s="295">
        <f t="shared" si="199"/>
        <v>29.469481661379852</v>
      </c>
      <c r="U351" s="344">
        <f t="shared" si="199"/>
        <v>0.67233318356375449</v>
      </c>
    </row>
    <row r="352" spans="1:21" ht="13.5" thickTop="1" thickBot="1" x14ac:dyDescent="0.25">
      <c r="A352" s="308">
        <v>2026</v>
      </c>
      <c r="B352" s="308">
        <v>3</v>
      </c>
      <c r="C352" s="295">
        <f t="shared" si="149"/>
        <v>51312.473512819255</v>
      </c>
      <c r="D352" s="1">
        <f t="shared" si="171"/>
        <v>44213.825364227967</v>
      </c>
      <c r="E352" s="1">
        <f t="shared" si="169"/>
        <v>51312.473512819255</v>
      </c>
      <c r="F352" s="295">
        <f>'Florida_Keys FR'!F268-'Florida_Keys PR'!S352</f>
        <v>79.631620960567204</v>
      </c>
      <c r="G352" s="295">
        <f>'Florida_Keys FR'!G268-'Florida_Keys PR'!T352</f>
        <v>106.74419671328555</v>
      </c>
      <c r="H352" s="328">
        <f t="shared" si="137"/>
        <v>0.64610892677092313</v>
      </c>
      <c r="I352" s="1">
        <v>744</v>
      </c>
      <c r="J352" s="172">
        <f t="shared" si="139"/>
        <v>0.7460042176761833</v>
      </c>
      <c r="K352" s="308">
        <v>2026</v>
      </c>
      <c r="L352" s="308">
        <v>3</v>
      </c>
      <c r="S352" s="295">
        <f t="shared" ref="S352:U352" si="200">S340</f>
        <v>33.419769504052752</v>
      </c>
      <c r="T352" s="295">
        <f t="shared" si="200"/>
        <v>28.032645328423985</v>
      </c>
      <c r="U352" s="344">
        <f t="shared" si="200"/>
        <v>0.64610892677092313</v>
      </c>
    </row>
    <row r="353" spans="1:21" ht="13.5" thickTop="1" thickBot="1" x14ac:dyDescent="0.25">
      <c r="A353" s="308">
        <v>2026</v>
      </c>
      <c r="B353" s="308">
        <v>4</v>
      </c>
      <c r="C353" s="295">
        <f t="shared" si="149"/>
        <v>53963.807596003528</v>
      </c>
      <c r="D353" s="1">
        <f t="shared" si="171"/>
        <v>51312.473512819255</v>
      </c>
      <c r="E353" s="1">
        <f t="shared" si="169"/>
        <v>53963.807596003528</v>
      </c>
      <c r="F353" s="295">
        <f>'Florida_Keys FR'!F269-'Florida_Keys PR'!S353</f>
        <v>105.1993002833685</v>
      </c>
      <c r="G353" s="295">
        <f>'Florida_Keys FR'!G269-'Florida_Keys PR'!T353</f>
        <v>111.26158653590895</v>
      </c>
      <c r="H353" s="328">
        <f t="shared" si="137"/>
        <v>0.67363530492204138</v>
      </c>
      <c r="I353" s="1">
        <v>720</v>
      </c>
      <c r="J353" s="172">
        <f t="shared" si="139"/>
        <v>0.94551321402752164</v>
      </c>
      <c r="K353" s="308">
        <v>2026</v>
      </c>
      <c r="L353" s="308">
        <v>4</v>
      </c>
      <c r="S353" s="295">
        <f t="shared" ref="S353:U353" si="201">S341</f>
        <v>29.824473994547585</v>
      </c>
      <c r="T353" s="295">
        <f t="shared" si="201"/>
        <v>28.759953880173448</v>
      </c>
      <c r="U353" s="344">
        <f t="shared" si="201"/>
        <v>0.67363530492204138</v>
      </c>
    </row>
    <row r="354" spans="1:21" ht="13.5" thickTop="1" thickBot="1" x14ac:dyDescent="0.25">
      <c r="A354" s="308">
        <v>2026</v>
      </c>
      <c r="B354" s="308">
        <v>5</v>
      </c>
      <c r="C354" s="295">
        <f t="shared" si="149"/>
        <v>61505.980996695071</v>
      </c>
      <c r="D354" s="1">
        <f t="shared" si="171"/>
        <v>53963.807596003528</v>
      </c>
      <c r="E354" s="1">
        <f t="shared" si="169"/>
        <v>61505.980996695071</v>
      </c>
      <c r="F354" s="295">
        <f>'Florida_Keys FR'!F270-'Florida_Keys PR'!S354</f>
        <v>112.36708872389397</v>
      </c>
      <c r="G354" s="295">
        <f>'Florida_Keys FR'!G270-'Florida_Keys PR'!T354</f>
        <v>121.64475846489287</v>
      </c>
      <c r="H354" s="328">
        <f t="shared" si="137"/>
        <v>0.67959631257348285</v>
      </c>
      <c r="I354" s="1">
        <v>744</v>
      </c>
      <c r="J354" s="172">
        <f t="shared" si="139"/>
        <v>0.92373144672997587</v>
      </c>
      <c r="K354" s="308">
        <v>2026</v>
      </c>
      <c r="L354" s="308">
        <v>5</v>
      </c>
      <c r="S354" s="295">
        <f t="shared" ref="S354:U354" si="202">S342</f>
        <v>33.798529816518368</v>
      </c>
      <c r="T354" s="295">
        <f t="shared" si="202"/>
        <v>32.126772629652379</v>
      </c>
      <c r="U354" s="344">
        <f t="shared" si="202"/>
        <v>0.67959631257348285</v>
      </c>
    </row>
    <row r="355" spans="1:21" ht="13.5" thickTop="1" thickBot="1" x14ac:dyDescent="0.25">
      <c r="A355" s="308">
        <v>2026</v>
      </c>
      <c r="B355" s="308">
        <v>6</v>
      </c>
      <c r="C355" s="295">
        <f t="shared" si="149"/>
        <v>66575.109474845871</v>
      </c>
      <c r="D355" s="1">
        <f t="shared" si="171"/>
        <v>61505.980996695071</v>
      </c>
      <c r="E355" s="1">
        <f t="shared" si="169"/>
        <v>66575.109474845871</v>
      </c>
      <c r="F355" s="295">
        <f>'Florida_Keys FR'!F271-'Florida_Keys PR'!S355</f>
        <v>112.79141635065233</v>
      </c>
      <c r="G355" s="295">
        <f>'Florida_Keys FR'!G271-'Florida_Keys PR'!T355</f>
        <v>125.26460649295129</v>
      </c>
      <c r="H355" s="328">
        <f t="shared" si="137"/>
        <v>0.73816086135534142</v>
      </c>
      <c r="I355" s="1">
        <v>720</v>
      </c>
      <c r="J355" s="172">
        <f t="shared" si="139"/>
        <v>0.9004252638353929</v>
      </c>
      <c r="K355" s="308">
        <v>2026</v>
      </c>
      <c r="L355" s="308">
        <v>6</v>
      </c>
      <c r="S355" s="295">
        <f t="shared" ref="S355:U355" si="203">S343</f>
        <v>33.929877993655595</v>
      </c>
      <c r="T355" s="295">
        <f t="shared" si="203"/>
        <v>31.71302534022271</v>
      </c>
      <c r="U355" s="344">
        <f t="shared" si="203"/>
        <v>0.73816086135534142</v>
      </c>
    </row>
    <row r="356" spans="1:21" ht="13.5" thickTop="1" thickBot="1" x14ac:dyDescent="0.25">
      <c r="A356" s="308">
        <v>2026</v>
      </c>
      <c r="B356" s="308">
        <v>7</v>
      </c>
      <c r="C356" s="295">
        <f t="shared" si="149"/>
        <v>72056.366991360788</v>
      </c>
      <c r="D356" s="1">
        <f t="shared" si="171"/>
        <v>66575.109474845871</v>
      </c>
      <c r="E356" s="1">
        <f t="shared" si="169"/>
        <v>72056.366991360788</v>
      </c>
      <c r="F356" s="295">
        <f>'Florida_Keys FR'!F272-'Florida_Keys PR'!S356</f>
        <v>127.62206820164613</v>
      </c>
      <c r="G356" s="295">
        <f>'Florida_Keys FR'!G272-'Florida_Keys PR'!T356</f>
        <v>131.12400210826331</v>
      </c>
      <c r="H356" s="328">
        <f t="shared" si="137"/>
        <v>0.73861348095205859</v>
      </c>
      <c r="I356" s="1">
        <v>744</v>
      </c>
      <c r="J356" s="172">
        <f t="shared" si="139"/>
        <v>0.97329296047777891</v>
      </c>
      <c r="K356" s="308">
        <v>2026</v>
      </c>
      <c r="L356" s="308">
        <v>7</v>
      </c>
      <c r="S356" s="295">
        <f t="shared" ref="S356:U356" si="204">S344</f>
        <v>35</v>
      </c>
      <c r="T356" s="295">
        <f t="shared" si="204"/>
        <v>34.388728654458141</v>
      </c>
      <c r="U356" s="344">
        <f t="shared" si="204"/>
        <v>0.7386134809520587</v>
      </c>
    </row>
    <row r="357" spans="1:21" ht="13.5" thickTop="1" thickBot="1" x14ac:dyDescent="0.25">
      <c r="A357" s="308">
        <v>2026</v>
      </c>
      <c r="B357" s="308">
        <v>8</v>
      </c>
      <c r="C357" s="295">
        <f t="shared" si="149"/>
        <v>72574.819792914815</v>
      </c>
      <c r="D357" s="1">
        <f t="shared" si="171"/>
        <v>72056.366991360788</v>
      </c>
      <c r="E357" s="1">
        <f t="shared" si="169"/>
        <v>72574.819792914815</v>
      </c>
      <c r="F357" s="295">
        <f>'Florida_Keys FR'!F273-'Florida_Keys PR'!S357</f>
        <v>126.46476712695444</v>
      </c>
      <c r="G357" s="295">
        <f>'Florida_Keys FR'!G273-'Florida_Keys PR'!T357</f>
        <v>129.59859021459354</v>
      </c>
      <c r="H357" s="328">
        <f t="shared" si="137"/>
        <v>0.75268411975321148</v>
      </c>
      <c r="I357" s="1">
        <v>744</v>
      </c>
      <c r="J357" s="172">
        <f t="shared" si="139"/>
        <v>0.97581900325883164</v>
      </c>
      <c r="K357" s="308">
        <v>2026</v>
      </c>
      <c r="L357" s="308">
        <v>8</v>
      </c>
      <c r="S357" s="295">
        <f t="shared" ref="S357:U357" si="205">S345</f>
        <v>34.898043438517689</v>
      </c>
      <c r="T357" s="295">
        <f t="shared" si="205"/>
        <v>34.34804484127514</v>
      </c>
      <c r="U357" s="344">
        <f t="shared" si="205"/>
        <v>0.75268411975321148</v>
      </c>
    </row>
    <row r="358" spans="1:21" ht="13.5" thickTop="1" thickBot="1" x14ac:dyDescent="0.25">
      <c r="A358" s="308">
        <v>2026</v>
      </c>
      <c r="B358" s="308">
        <v>9</v>
      </c>
      <c r="C358" s="295">
        <f t="shared" si="149"/>
        <v>63157.254334314828</v>
      </c>
      <c r="D358" s="1">
        <f t="shared" si="171"/>
        <v>72574.819792914815</v>
      </c>
      <c r="E358" s="1">
        <f t="shared" si="169"/>
        <v>63157.254334314828</v>
      </c>
      <c r="F358" s="295">
        <f>'Florida_Keys FR'!F274-'Florida_Keys PR'!S358</f>
        <v>117.42693970920482</v>
      </c>
      <c r="G358" s="295">
        <f>'Florida_Keys FR'!G274-'Florida_Keys PR'!T358</f>
        <v>123.37877820872916</v>
      </c>
      <c r="H358" s="328">
        <f t="shared" ref="H358:H421" si="206">+(E358/(G358*I358))</f>
        <v>0.71096836969206856</v>
      </c>
      <c r="I358" s="1">
        <v>720</v>
      </c>
      <c r="J358" s="172">
        <f t="shared" si="139"/>
        <v>0.95175962522942825</v>
      </c>
      <c r="K358" s="308">
        <v>2026</v>
      </c>
      <c r="L358" s="308">
        <v>9</v>
      </c>
      <c r="S358" s="295">
        <f t="shared" ref="S358:U358" si="207">S346</f>
        <v>32.365442451296907</v>
      </c>
      <c r="T358" s="295">
        <f t="shared" si="207"/>
        <v>31.335755090783472</v>
      </c>
      <c r="U358" s="344">
        <f t="shared" si="207"/>
        <v>0.71096836969206856</v>
      </c>
    </row>
    <row r="359" spans="1:21" ht="13.5" thickTop="1" thickBot="1" x14ac:dyDescent="0.25">
      <c r="A359" s="308">
        <v>2026</v>
      </c>
      <c r="B359" s="308">
        <v>10</v>
      </c>
      <c r="C359" s="295">
        <f t="shared" si="149"/>
        <v>57541.571206047651</v>
      </c>
      <c r="D359" s="1">
        <f t="shared" si="171"/>
        <v>63157.254334314828</v>
      </c>
      <c r="E359" s="1">
        <f t="shared" si="169"/>
        <v>57541.571206047651</v>
      </c>
      <c r="F359" s="295">
        <f>'Florida_Keys FR'!F275-'Florida_Keys PR'!S359</f>
        <v>108.25432864854082</v>
      </c>
      <c r="G359" s="295">
        <f>'Florida_Keys FR'!G275-'Florida_Keys PR'!T359</f>
        <v>110.75748910478302</v>
      </c>
      <c r="H359" s="328">
        <f t="shared" si="206"/>
        <v>0.69828976928445896</v>
      </c>
      <c r="I359" s="1">
        <v>744</v>
      </c>
      <c r="J359" s="172">
        <f t="shared" ref="J359:J422" si="208">F359/G359</f>
        <v>0.97739962799378688</v>
      </c>
      <c r="K359" s="308">
        <v>2026</v>
      </c>
      <c r="L359" s="308">
        <v>10</v>
      </c>
      <c r="S359" s="295">
        <f t="shared" ref="S359:U359" si="209">S347</f>
        <v>29.443437714083668</v>
      </c>
      <c r="T359" s="295">
        <f t="shared" si="209"/>
        <v>29.007871421146685</v>
      </c>
      <c r="U359" s="344">
        <f t="shared" si="209"/>
        <v>0.69828976928445896</v>
      </c>
    </row>
    <row r="360" spans="1:21" ht="13.5" thickTop="1" thickBot="1" x14ac:dyDescent="0.25">
      <c r="A360" s="308">
        <v>2026</v>
      </c>
      <c r="B360" s="308">
        <v>11</v>
      </c>
      <c r="C360" s="295">
        <f t="shared" si="149"/>
        <v>48869.170876067692</v>
      </c>
      <c r="D360" s="1">
        <f t="shared" si="171"/>
        <v>57541.571206047651</v>
      </c>
      <c r="E360" s="1">
        <f t="shared" si="169"/>
        <v>48869.170876067692</v>
      </c>
      <c r="F360" s="295">
        <f>'Florida_Keys FR'!F276-'Florida_Keys PR'!S360</f>
        <v>96.062093160207809</v>
      </c>
      <c r="G360" s="295">
        <f>'Florida_Keys FR'!G276-'Florida_Keys PR'!T360</f>
        <v>99.110901663559943</v>
      </c>
      <c r="H360" s="328">
        <f t="shared" si="206"/>
        <v>0.68482727227511486</v>
      </c>
      <c r="I360" s="1">
        <v>720</v>
      </c>
      <c r="J360" s="172">
        <f t="shared" si="208"/>
        <v>0.96923841421903756</v>
      </c>
      <c r="K360" s="308">
        <v>2026</v>
      </c>
      <c r="L360" s="308">
        <v>11</v>
      </c>
      <c r="S360" s="295">
        <f t="shared" ref="S360:U360" si="210">S348</f>
        <v>26.260529651780676</v>
      </c>
      <c r="T360" s="295">
        <f t="shared" si="210"/>
        <v>25.730667215166566</v>
      </c>
      <c r="U360" s="344">
        <f t="shared" si="210"/>
        <v>0.68482727227511486</v>
      </c>
    </row>
    <row r="361" spans="1:21" ht="13.5" thickTop="1" thickBot="1" x14ac:dyDescent="0.25">
      <c r="A361" s="308">
        <v>2026</v>
      </c>
      <c r="B361" s="308">
        <v>12</v>
      </c>
      <c r="C361" s="295">
        <f t="shared" si="149"/>
        <v>49741.374569319378</v>
      </c>
      <c r="D361" s="1">
        <f t="shared" si="171"/>
        <v>48869.170876067692</v>
      </c>
      <c r="E361" s="1">
        <f t="shared" si="169"/>
        <v>49741.374569319378</v>
      </c>
      <c r="F361" s="295">
        <f>'Florida_Keys FR'!F277-'Florida_Keys PR'!S361</f>
        <v>90.252988312496853</v>
      </c>
      <c r="G361" s="295">
        <f>'Florida_Keys FR'!G277-'Florida_Keys PR'!T361</f>
        <v>104.66906021364001</v>
      </c>
      <c r="H361" s="328">
        <f t="shared" si="206"/>
        <v>0.63874354190841121</v>
      </c>
      <c r="I361" s="1">
        <v>744</v>
      </c>
      <c r="J361" s="172">
        <f t="shared" si="208"/>
        <v>0.86226997861910182</v>
      </c>
      <c r="K361" s="308">
        <v>2026</v>
      </c>
      <c r="L361" s="308">
        <v>12</v>
      </c>
      <c r="S361" s="295">
        <f t="shared" ref="S361:U361" si="211">S349</f>
        <v>27.437881834856491</v>
      </c>
      <c r="T361" s="295">
        <f t="shared" si="211"/>
        <v>24.918892015738226</v>
      </c>
      <c r="U361" s="344">
        <f t="shared" si="211"/>
        <v>0.63874354190841121</v>
      </c>
    </row>
    <row r="362" spans="1:21" ht="13.5" thickTop="1" thickBot="1" x14ac:dyDescent="0.25">
      <c r="A362" s="308">
        <v>2027</v>
      </c>
      <c r="B362" s="308">
        <v>1</v>
      </c>
      <c r="C362" s="295">
        <f t="shared" si="149"/>
        <v>49410.573929987127</v>
      </c>
      <c r="D362" s="1">
        <f t="shared" si="171"/>
        <v>49741.374569319378</v>
      </c>
      <c r="E362" s="1">
        <f t="shared" si="169"/>
        <v>49410.573929987127</v>
      </c>
      <c r="F362" s="295">
        <f>'Florida_Keys FR'!F278-'Florida_Keys PR'!S362</f>
        <v>79.652895094690152</v>
      </c>
      <c r="G362" s="295">
        <f>'Florida_Keys FR'!G278-'Florida_Keys PR'!T362</f>
        <v>102.90463130721042</v>
      </c>
      <c r="H362" s="328">
        <f t="shared" si="206"/>
        <v>0.64537485718779541</v>
      </c>
      <c r="I362" s="1">
        <v>744</v>
      </c>
      <c r="J362" s="172">
        <f t="shared" si="208"/>
        <v>0.77404577503314909</v>
      </c>
      <c r="K362" s="308">
        <v>2027</v>
      </c>
      <c r="L362" s="308">
        <v>1</v>
      </c>
      <c r="S362" s="295">
        <f t="shared" ref="S362:U362" si="212">S350</f>
        <v>31.010086727948163</v>
      </c>
      <c r="T362" s="295">
        <f t="shared" si="212"/>
        <v>26.51568707835909</v>
      </c>
      <c r="U362" s="344">
        <f t="shared" si="212"/>
        <v>0.64537485718779541</v>
      </c>
    </row>
    <row r="363" spans="1:21" ht="13.5" thickTop="1" thickBot="1" x14ac:dyDescent="0.25">
      <c r="A363" s="308">
        <v>2027</v>
      </c>
      <c r="B363" s="308">
        <v>2</v>
      </c>
      <c r="C363" s="295">
        <f t="shared" si="149"/>
        <v>44507.220051068507</v>
      </c>
      <c r="D363" s="1">
        <f t="shared" si="171"/>
        <v>49410.573929987127</v>
      </c>
      <c r="E363" s="1">
        <f t="shared" si="169"/>
        <v>44507.220051068507</v>
      </c>
      <c r="F363" s="295">
        <f>'Florida_Keys FR'!F279-'Florida_Keys PR'!S363</f>
        <v>90.559337995718479</v>
      </c>
      <c r="G363" s="295">
        <f>'Florida_Keys FR'!G279-'Florida_Keys PR'!T363</f>
        <v>98.509167534747348</v>
      </c>
      <c r="H363" s="328">
        <f t="shared" si="206"/>
        <v>0.67233318356375449</v>
      </c>
      <c r="I363" s="1">
        <v>672</v>
      </c>
      <c r="J363" s="172">
        <f t="shared" si="208"/>
        <v>0.91929858166525757</v>
      </c>
      <c r="K363" s="308">
        <v>2027</v>
      </c>
      <c r="L363" s="308">
        <v>2</v>
      </c>
      <c r="S363" s="295">
        <f t="shared" ref="S363:U363" si="213">S351</f>
        <v>31.020480937046727</v>
      </c>
      <c r="T363" s="295">
        <f t="shared" si="213"/>
        <v>29.469481661379852</v>
      </c>
      <c r="U363" s="344">
        <f t="shared" si="213"/>
        <v>0.67233318356375449</v>
      </c>
    </row>
    <row r="364" spans="1:21" ht="13.5" thickTop="1" thickBot="1" x14ac:dyDescent="0.25">
      <c r="A364" s="308">
        <v>2027</v>
      </c>
      <c r="B364" s="308">
        <v>3</v>
      </c>
      <c r="C364" s="295">
        <f t="shared" si="149"/>
        <v>51642.891840810509</v>
      </c>
      <c r="D364" s="1">
        <f t="shared" si="171"/>
        <v>44507.220051068507</v>
      </c>
      <c r="E364" s="1">
        <f t="shared" si="169"/>
        <v>51642.891840810509</v>
      </c>
      <c r="F364" s="295">
        <f>'Florida_Keys FR'!F280-'Florida_Keys PR'!S364</f>
        <v>80.208183051936771</v>
      </c>
      <c r="G364" s="295">
        <f>'Florida_Keys FR'!G280-'Florida_Keys PR'!T364</f>
        <v>107.43155860769828</v>
      </c>
      <c r="H364" s="328">
        <f t="shared" si="206"/>
        <v>0.64610892677092313</v>
      </c>
      <c r="I364" s="1">
        <v>744</v>
      </c>
      <c r="J364" s="172">
        <f t="shared" si="208"/>
        <v>0.74659796517360821</v>
      </c>
      <c r="K364" s="308">
        <v>2027</v>
      </c>
      <c r="L364" s="308">
        <v>3</v>
      </c>
      <c r="S364" s="295">
        <f t="shared" ref="S364:U364" si="214">S352</f>
        <v>33.419769504052752</v>
      </c>
      <c r="T364" s="295">
        <f t="shared" si="214"/>
        <v>28.032645328423985</v>
      </c>
      <c r="U364" s="344">
        <f t="shared" si="214"/>
        <v>0.64610892677092313</v>
      </c>
    </row>
    <row r="365" spans="1:21" ht="13.5" thickTop="1" thickBot="1" x14ac:dyDescent="0.25">
      <c r="A365" s="308">
        <v>2027</v>
      </c>
      <c r="B365" s="308">
        <v>4</v>
      </c>
      <c r="C365" s="295">
        <f t="shared" si="149"/>
        <v>54310.163315690676</v>
      </c>
      <c r="D365" s="1">
        <f t="shared" si="171"/>
        <v>51642.891840810509</v>
      </c>
      <c r="E365" s="1">
        <f t="shared" si="169"/>
        <v>54310.163315690676</v>
      </c>
      <c r="F365" s="295">
        <f>'Florida_Keys FR'!F281-'Florida_Keys PR'!S365</f>
        <v>105.88792153218591</v>
      </c>
      <c r="G365" s="295">
        <f>'Florida_Keys FR'!G281-'Florida_Keys PR'!T365</f>
        <v>111.97569639203098</v>
      </c>
      <c r="H365" s="328">
        <f t="shared" si="206"/>
        <v>0.67363530492204138</v>
      </c>
      <c r="I365" s="1">
        <v>720</v>
      </c>
      <c r="J365" s="172">
        <f t="shared" si="208"/>
        <v>0.9456330698892772</v>
      </c>
      <c r="K365" s="308">
        <v>2027</v>
      </c>
      <c r="L365" s="308">
        <v>4</v>
      </c>
      <c r="S365" s="295">
        <f t="shared" ref="S365:U365" si="215">S353</f>
        <v>29.824473994547585</v>
      </c>
      <c r="T365" s="295">
        <f t="shared" si="215"/>
        <v>28.759953880173448</v>
      </c>
      <c r="U365" s="344">
        <f t="shared" si="215"/>
        <v>0.67363530492204138</v>
      </c>
    </row>
    <row r="366" spans="1:21" ht="13.5" thickTop="1" thickBot="1" x14ac:dyDescent="0.25">
      <c r="A366" s="308">
        <v>2027</v>
      </c>
      <c r="B366" s="308">
        <v>5</v>
      </c>
      <c r="C366" s="295">
        <f t="shared" si="149"/>
        <v>61902.505531268638</v>
      </c>
      <c r="D366" s="1">
        <f t="shared" si="171"/>
        <v>54310.163315690676</v>
      </c>
      <c r="E366" s="1">
        <f t="shared" si="169"/>
        <v>61902.505531268638</v>
      </c>
      <c r="F366" s="295">
        <f>'Florida_Keys FR'!F282-'Florida_Keys PR'!S366</f>
        <v>113.11253337845011</v>
      </c>
      <c r="G366" s="295">
        <f>'Florida_Keys FR'!G282-'Florida_Keys PR'!T366</f>
        <v>122.4289932734751</v>
      </c>
      <c r="H366" s="328">
        <f t="shared" si="206"/>
        <v>0.67959631257348285</v>
      </c>
      <c r="I366" s="1">
        <v>744</v>
      </c>
      <c r="J366" s="172">
        <f t="shared" si="208"/>
        <v>0.92390315687547642</v>
      </c>
      <c r="K366" s="308">
        <v>2027</v>
      </c>
      <c r="L366" s="308">
        <v>5</v>
      </c>
      <c r="S366" s="295">
        <f t="shared" ref="S366:U366" si="216">S354</f>
        <v>33.798529816518368</v>
      </c>
      <c r="T366" s="295">
        <f t="shared" si="216"/>
        <v>32.126772629652379</v>
      </c>
      <c r="U366" s="344">
        <f t="shared" si="216"/>
        <v>0.67959631257348285</v>
      </c>
    </row>
    <row r="367" spans="1:21" ht="13.5" thickTop="1" thickBot="1" x14ac:dyDescent="0.25">
      <c r="A367" s="308">
        <v>2027</v>
      </c>
      <c r="B367" s="308">
        <v>6</v>
      </c>
      <c r="C367" s="295">
        <f t="shared" si="149"/>
        <v>67000.601534547648</v>
      </c>
      <c r="D367" s="1">
        <f t="shared" si="171"/>
        <v>61902.505531268638</v>
      </c>
      <c r="E367" s="1">
        <f t="shared" si="169"/>
        <v>67000.601534547648</v>
      </c>
      <c r="F367" s="295">
        <f>'Florida_Keys FR'!F283-'Florida_Keys PR'!S367</f>
        <v>113.53969495180831</v>
      </c>
      <c r="G367" s="295">
        <f>'Florida_Keys FR'!G283-'Florida_Keys PR'!T367</f>
        <v>126.06519241530049</v>
      </c>
      <c r="H367" s="328">
        <f t="shared" si="206"/>
        <v>0.73816086135534142</v>
      </c>
      <c r="I367" s="1">
        <v>720</v>
      </c>
      <c r="J367" s="172">
        <f t="shared" si="208"/>
        <v>0.90064269745268755</v>
      </c>
      <c r="K367" s="308">
        <v>2027</v>
      </c>
      <c r="L367" s="308">
        <v>6</v>
      </c>
      <c r="S367" s="295">
        <f t="shared" ref="S367:U367" si="217">S355</f>
        <v>33.929877993655595</v>
      </c>
      <c r="T367" s="295">
        <f t="shared" si="217"/>
        <v>31.71302534022271</v>
      </c>
      <c r="U367" s="344">
        <f t="shared" si="217"/>
        <v>0.73816086135534142</v>
      </c>
    </row>
    <row r="368" spans="1:21" ht="13.5" thickTop="1" thickBot="1" x14ac:dyDescent="0.25">
      <c r="A368" s="308">
        <v>2027</v>
      </c>
      <c r="B368" s="308">
        <v>7</v>
      </c>
      <c r="C368" s="295">
        <f t="shared" ref="C368:C431" si="218">E368</f>
        <v>72520.044829274135</v>
      </c>
      <c r="D368" s="1">
        <f t="shared" si="171"/>
        <v>67000.601534547648</v>
      </c>
      <c r="E368" s="1">
        <f t="shared" si="169"/>
        <v>72520.044829274135</v>
      </c>
      <c r="F368" s="295">
        <f>'Florida_Keys FR'!F284-'Florida_Keys PR'!S368</f>
        <v>128.45110584221104</v>
      </c>
      <c r="G368" s="295">
        <f>'Florida_Keys FR'!G284-'Florida_Keys PR'!T368</f>
        <v>131.96777617479921</v>
      </c>
      <c r="H368" s="328">
        <f t="shared" si="206"/>
        <v>0.7386134809520587</v>
      </c>
      <c r="I368" s="1">
        <v>744</v>
      </c>
      <c r="J368" s="172">
        <f t="shared" si="208"/>
        <v>0.97335205279256853</v>
      </c>
      <c r="K368" s="308">
        <v>2027</v>
      </c>
      <c r="L368" s="308">
        <v>7</v>
      </c>
      <c r="S368" s="295">
        <f t="shared" ref="S368:U368" si="219">S356</f>
        <v>35</v>
      </c>
      <c r="T368" s="295">
        <f t="shared" si="219"/>
        <v>34.388728654458141</v>
      </c>
      <c r="U368" s="344">
        <f t="shared" si="219"/>
        <v>0.7386134809520587</v>
      </c>
    </row>
    <row r="369" spans="1:21" ht="13.5" thickTop="1" thickBot="1" x14ac:dyDescent="0.25">
      <c r="A369" s="308">
        <v>2027</v>
      </c>
      <c r="B369" s="308">
        <v>8</v>
      </c>
      <c r="C369" s="295">
        <f t="shared" si="218"/>
        <v>73043.048861789532</v>
      </c>
      <c r="D369" s="1">
        <f t="shared" si="171"/>
        <v>72520.044829274135</v>
      </c>
      <c r="E369" s="1">
        <f t="shared" si="169"/>
        <v>73043.048861789532</v>
      </c>
      <c r="F369" s="295">
        <f>'Florida_Keys FR'!F285-'Florida_Keys PR'!S369</f>
        <v>127.28771746083835</v>
      </c>
      <c r="G369" s="295">
        <f>'Florida_Keys FR'!G285-'Florida_Keys PR'!T369</f>
        <v>130.43471805337848</v>
      </c>
      <c r="H369" s="328">
        <f t="shared" si="206"/>
        <v>0.75268411975321148</v>
      </c>
      <c r="I369" s="1">
        <v>744</v>
      </c>
      <c r="J369" s="172">
        <f t="shared" si="208"/>
        <v>0.97587298351615048</v>
      </c>
      <c r="K369" s="308">
        <v>2027</v>
      </c>
      <c r="L369" s="308">
        <v>8</v>
      </c>
      <c r="S369" s="295">
        <f t="shared" ref="S369:U369" si="220">S357</f>
        <v>34.898043438517689</v>
      </c>
      <c r="T369" s="295">
        <f t="shared" si="220"/>
        <v>34.34804484127514</v>
      </c>
      <c r="U369" s="344">
        <f t="shared" si="220"/>
        <v>0.75268411975321148</v>
      </c>
    </row>
    <row r="370" spans="1:21" ht="13.5" thickTop="1" thickBot="1" x14ac:dyDescent="0.25">
      <c r="A370" s="308">
        <v>2027</v>
      </c>
      <c r="B370" s="308">
        <v>9</v>
      </c>
      <c r="C370" s="295">
        <f t="shared" si="218"/>
        <v>63561.163830586804</v>
      </c>
      <c r="D370" s="1">
        <f t="shared" si="171"/>
        <v>73043.048861789532</v>
      </c>
      <c r="E370" s="1">
        <f t="shared" si="169"/>
        <v>63561.163830586804</v>
      </c>
      <c r="F370" s="295">
        <f>'Florida_Keys FR'!F286-'Florida_Keys PR'!S370</f>
        <v>118.19088085822335</v>
      </c>
      <c r="G370" s="295">
        <f>'Florida_Keys FR'!G286-'Florida_Keys PR'!T370</f>
        <v>124.16782232855664</v>
      </c>
      <c r="H370" s="328">
        <f t="shared" si="206"/>
        <v>0.71096836969206856</v>
      </c>
      <c r="I370" s="1">
        <v>720</v>
      </c>
      <c r="J370" s="172">
        <f t="shared" si="208"/>
        <v>0.95186400664644111</v>
      </c>
      <c r="K370" s="308">
        <v>2027</v>
      </c>
      <c r="L370" s="308">
        <v>9</v>
      </c>
      <c r="S370" s="295">
        <f t="shared" ref="S370:U370" si="221">S358</f>
        <v>32.365442451296907</v>
      </c>
      <c r="T370" s="295">
        <f t="shared" si="221"/>
        <v>31.335755090783472</v>
      </c>
      <c r="U370" s="344">
        <f t="shared" si="221"/>
        <v>0.71096836969206856</v>
      </c>
    </row>
    <row r="371" spans="1:21" ht="13.5" thickTop="1" thickBot="1" x14ac:dyDescent="0.25">
      <c r="A371" s="308">
        <v>2027</v>
      </c>
      <c r="B371" s="308">
        <v>10</v>
      </c>
      <c r="C371" s="295">
        <f t="shared" si="218"/>
        <v>57911.892205559416</v>
      </c>
      <c r="D371" s="1">
        <f t="shared" si="171"/>
        <v>63561.163830586804</v>
      </c>
      <c r="E371" s="1">
        <f t="shared" si="169"/>
        <v>57911.892205559416</v>
      </c>
      <c r="F371" s="295">
        <f>'Florida_Keys FR'!F287-'Florida_Keys PR'!S371</f>
        <v>108.95658725699028</v>
      </c>
      <c r="G371" s="295">
        <f>'Florida_Keys FR'!G287-'Florida_Keys PR'!T371</f>
        <v>111.47029244346533</v>
      </c>
      <c r="H371" s="328">
        <f t="shared" si="206"/>
        <v>0.69828976928445896</v>
      </c>
      <c r="I371" s="1">
        <v>744</v>
      </c>
      <c r="J371" s="172">
        <f t="shared" si="208"/>
        <v>0.97744955062578731</v>
      </c>
      <c r="K371" s="308">
        <v>2027</v>
      </c>
      <c r="L371" s="308">
        <v>10</v>
      </c>
      <c r="S371" s="295">
        <f t="shared" ref="S371:U371" si="222">S359</f>
        <v>29.443437714083668</v>
      </c>
      <c r="T371" s="295">
        <f t="shared" si="222"/>
        <v>29.007871421146685</v>
      </c>
      <c r="U371" s="344">
        <f t="shared" si="222"/>
        <v>0.69828976928445896</v>
      </c>
    </row>
    <row r="372" spans="1:21" ht="13.5" thickTop="1" thickBot="1" x14ac:dyDescent="0.25">
      <c r="A372" s="308">
        <v>2027</v>
      </c>
      <c r="B372" s="308">
        <v>11</v>
      </c>
      <c r="C372" s="295">
        <f t="shared" si="218"/>
        <v>49183.108189559935</v>
      </c>
      <c r="D372" s="1">
        <f t="shared" si="171"/>
        <v>57911.892205559416</v>
      </c>
      <c r="E372" s="1">
        <f t="shared" si="169"/>
        <v>49183.108189559935</v>
      </c>
      <c r="F372" s="295">
        <f>'Florida_Keys FR'!F288-'Florida_Keys PR'!S372</f>
        <v>96.68593853654896</v>
      </c>
      <c r="G372" s="295">
        <f>'Florida_Keys FR'!G288-'Florida_Keys PR'!T372</f>
        <v>99.74759366484146</v>
      </c>
      <c r="H372" s="328">
        <f t="shared" si="206"/>
        <v>0.68482727227511486</v>
      </c>
      <c r="I372" s="1">
        <v>720</v>
      </c>
      <c r="J372" s="172">
        <f t="shared" si="208"/>
        <v>0.96930597505359517</v>
      </c>
      <c r="K372" s="308">
        <v>2027</v>
      </c>
      <c r="L372" s="308">
        <v>11</v>
      </c>
      <c r="S372" s="295">
        <f t="shared" ref="S372:U372" si="223">S360</f>
        <v>26.260529651780676</v>
      </c>
      <c r="T372" s="295">
        <f t="shared" si="223"/>
        <v>25.730667215166566</v>
      </c>
      <c r="U372" s="344">
        <f t="shared" si="223"/>
        <v>0.68482727227511486</v>
      </c>
    </row>
    <row r="373" spans="1:21" ht="13.5" thickTop="1" thickBot="1" x14ac:dyDescent="0.25">
      <c r="A373" s="308">
        <v>2027</v>
      </c>
      <c r="B373" s="308">
        <v>12</v>
      </c>
      <c r="C373" s="295">
        <f t="shared" si="218"/>
        <v>50055.450214764322</v>
      </c>
      <c r="D373" s="1">
        <f t="shared" si="171"/>
        <v>49183.108189559935</v>
      </c>
      <c r="E373" s="1">
        <f t="shared" si="169"/>
        <v>50055.450214764322</v>
      </c>
      <c r="F373" s="295">
        <f>'Florida_Keys FR'!F289-'Florida_Keys PR'!S373</f>
        <v>90.853211750248335</v>
      </c>
      <c r="G373" s="295">
        <f>'Florida_Keys FR'!G289-'Florida_Keys PR'!T373</f>
        <v>105.32995877000984</v>
      </c>
      <c r="H373" s="328">
        <f t="shared" si="206"/>
        <v>0.63874354190841121</v>
      </c>
      <c r="I373" s="1">
        <v>744</v>
      </c>
      <c r="J373" s="172">
        <f t="shared" si="208"/>
        <v>0.86255812506893903</v>
      </c>
      <c r="K373" s="308">
        <v>2027</v>
      </c>
      <c r="L373" s="308">
        <v>12</v>
      </c>
      <c r="S373" s="295">
        <f t="shared" ref="S373:U373" si="224">S361</f>
        <v>27.437881834856491</v>
      </c>
      <c r="T373" s="295">
        <f t="shared" si="224"/>
        <v>24.918892015738226</v>
      </c>
      <c r="U373" s="344">
        <f t="shared" si="224"/>
        <v>0.63874354190841121</v>
      </c>
    </row>
    <row r="374" spans="1:21" ht="13.5" thickTop="1" thickBot="1" x14ac:dyDescent="0.25">
      <c r="A374" s="308">
        <v>2028</v>
      </c>
      <c r="B374" s="308">
        <v>1</v>
      </c>
      <c r="C374" s="295">
        <f t="shared" si="218"/>
        <v>49727.499746200039</v>
      </c>
      <c r="D374" s="1">
        <f t="shared" si="171"/>
        <v>50055.450214764322</v>
      </c>
      <c r="E374" s="1">
        <f t="shared" si="169"/>
        <v>49727.499746200039</v>
      </c>
      <c r="F374" s="295">
        <f>'Florida_Keys FR'!F290-'Florida_Keys PR'!S374</f>
        <v>80.217276301985592</v>
      </c>
      <c r="G374" s="295">
        <f>'Florida_Keys FR'!G290-'Florida_Keys PR'!T374</f>
        <v>103.56467493097682</v>
      </c>
      <c r="H374" s="328">
        <f t="shared" si="206"/>
        <v>0.64537485718779541</v>
      </c>
      <c r="I374" s="1">
        <v>744</v>
      </c>
      <c r="J374" s="172">
        <f t="shared" si="208"/>
        <v>0.77456214057011552</v>
      </c>
      <c r="K374" s="308">
        <v>2028</v>
      </c>
      <c r="L374" s="308">
        <v>1</v>
      </c>
      <c r="S374" s="295">
        <f t="shared" ref="S374:U374" si="225">S362</f>
        <v>31.010086727948163</v>
      </c>
      <c r="T374" s="295">
        <f t="shared" si="225"/>
        <v>26.51568707835909</v>
      </c>
      <c r="U374" s="344">
        <f t="shared" si="225"/>
        <v>0.64537485718779541</v>
      </c>
    </row>
    <row r="375" spans="1:21" ht="13.5" thickTop="1" thickBot="1" x14ac:dyDescent="0.25">
      <c r="A375" s="308">
        <v>2028</v>
      </c>
      <c r="B375" s="308">
        <v>2</v>
      </c>
      <c r="C375" s="295">
        <f t="shared" si="218"/>
        <v>46402.186445483785</v>
      </c>
      <c r="D375" s="1">
        <f t="shared" si="171"/>
        <v>49727.499746200039</v>
      </c>
      <c r="E375" s="1">
        <f t="shared" si="169"/>
        <v>46402.186445483785</v>
      </c>
      <c r="F375" s="295">
        <f>'Florida_Keys FR'!F291-'Florida_Keys PR'!S375</f>
        <v>91.179395072275597</v>
      </c>
      <c r="G375" s="295">
        <f>'Florida_Keys FR'!G291-'Florida_Keys PR'!T375</f>
        <v>99.161858645647612</v>
      </c>
      <c r="H375" s="328">
        <f t="shared" si="206"/>
        <v>0.67233318356375449</v>
      </c>
      <c r="I375" s="1">
        <v>696</v>
      </c>
      <c r="J375" s="172">
        <f t="shared" si="208"/>
        <v>0.9195006660585382</v>
      </c>
      <c r="K375" s="308">
        <v>2028</v>
      </c>
      <c r="L375" s="308">
        <v>2</v>
      </c>
      <c r="S375" s="295">
        <f t="shared" ref="S375:U375" si="226">S363</f>
        <v>31.020480937046727</v>
      </c>
      <c r="T375" s="295">
        <f t="shared" si="226"/>
        <v>29.469481661379852</v>
      </c>
      <c r="U375" s="344">
        <f t="shared" si="226"/>
        <v>0.67233318356375449</v>
      </c>
    </row>
    <row r="376" spans="1:21" ht="13.5" thickTop="1" thickBot="1" x14ac:dyDescent="0.25">
      <c r="A376" s="308">
        <v>2028</v>
      </c>
      <c r="B376" s="308">
        <v>3</v>
      </c>
      <c r="C376" s="295">
        <f t="shared" si="218"/>
        <v>51974.995302274532</v>
      </c>
      <c r="D376" s="1">
        <f t="shared" si="171"/>
        <v>46402.186445483785</v>
      </c>
      <c r="E376" s="1">
        <f t="shared" si="169"/>
        <v>51974.995302274532</v>
      </c>
      <c r="F376" s="295">
        <f>'Florida_Keys FR'!F292-'Florida_Keys PR'!S376</f>
        <v>80.787685609972343</v>
      </c>
      <c r="G376" s="295">
        <f>'Florida_Keys FR'!G292-'Florida_Keys PR'!T376</f>
        <v>108.12242604777252</v>
      </c>
      <c r="H376" s="328">
        <f t="shared" si="206"/>
        <v>0.64610892677092313</v>
      </c>
      <c r="I376" s="1">
        <v>744</v>
      </c>
      <c r="J376" s="172">
        <f t="shared" si="208"/>
        <v>0.74718713372448131</v>
      </c>
      <c r="K376" s="308">
        <v>2028</v>
      </c>
      <c r="L376" s="308">
        <v>3</v>
      </c>
      <c r="S376" s="295">
        <f t="shared" ref="S376:U376" si="227">S364</f>
        <v>33.419769504052752</v>
      </c>
      <c r="T376" s="295">
        <f t="shared" si="227"/>
        <v>28.032645328423985</v>
      </c>
      <c r="U376" s="344">
        <f t="shared" si="227"/>
        <v>0.64610892677092313</v>
      </c>
    </row>
    <row r="377" spans="1:21" ht="13.5" thickTop="1" thickBot="1" x14ac:dyDescent="0.25">
      <c r="A377" s="308">
        <v>2028</v>
      </c>
      <c r="B377" s="308">
        <v>4</v>
      </c>
      <c r="C377" s="295">
        <f t="shared" si="218"/>
        <v>54658.285449548239</v>
      </c>
      <c r="D377" s="1">
        <f t="shared" si="171"/>
        <v>51974.995302274532</v>
      </c>
      <c r="E377" s="1">
        <f t="shared" si="169"/>
        <v>54658.285449548239</v>
      </c>
      <c r="F377" s="295">
        <f>'Florida_Keys FR'!F293-'Florida_Keys PR'!S377</f>
        <v>106.58005474937227</v>
      </c>
      <c r="G377" s="295">
        <f>'Florida_Keys FR'!G293-'Florida_Keys PR'!T377</f>
        <v>112.69344820841926</v>
      </c>
      <c r="H377" s="328">
        <f t="shared" si="206"/>
        <v>0.67363530492204138</v>
      </c>
      <c r="I377" s="1">
        <v>720</v>
      </c>
      <c r="J377" s="172">
        <f t="shared" si="208"/>
        <v>0.94575200638336432</v>
      </c>
      <c r="K377" s="308">
        <v>2028</v>
      </c>
      <c r="L377" s="308">
        <v>4</v>
      </c>
      <c r="S377" s="295">
        <f t="shared" ref="S377:U377" si="228">S365</f>
        <v>29.824473994547585</v>
      </c>
      <c r="T377" s="295">
        <f t="shared" si="228"/>
        <v>28.759953880173448</v>
      </c>
      <c r="U377" s="344">
        <f t="shared" si="228"/>
        <v>0.67363530492204138</v>
      </c>
    </row>
    <row r="378" spans="1:21" ht="13.5" thickTop="1" thickBot="1" x14ac:dyDescent="0.25">
      <c r="A378" s="308">
        <v>2028</v>
      </c>
      <c r="B378" s="308">
        <v>5</v>
      </c>
      <c r="C378" s="295">
        <f t="shared" si="218"/>
        <v>62301.052340968527</v>
      </c>
      <c r="D378" s="1">
        <f t="shared" si="171"/>
        <v>54658.285449548239</v>
      </c>
      <c r="E378" s="1">
        <f t="shared" si="169"/>
        <v>62301.052340968527</v>
      </c>
      <c r="F378" s="295">
        <f>'Florida_Keys FR'!F294-'Florida_Keys PR'!S378</f>
        <v>113.8617798007445</v>
      </c>
      <c r="G378" s="295">
        <f>'Florida_Keys FR'!G294-'Florida_Keys PR'!T378</f>
        <v>123.2172276795811</v>
      </c>
      <c r="H378" s="328">
        <f t="shared" si="206"/>
        <v>0.67959631257348285</v>
      </c>
      <c r="I378" s="1">
        <v>744</v>
      </c>
      <c r="J378" s="172">
        <f t="shared" si="208"/>
        <v>0.9240735402425635</v>
      </c>
      <c r="K378" s="308">
        <v>2028</v>
      </c>
      <c r="L378" s="308">
        <v>5</v>
      </c>
      <c r="S378" s="295">
        <f t="shared" ref="S378:U378" si="229">S366</f>
        <v>33.798529816518368</v>
      </c>
      <c r="T378" s="295">
        <f t="shared" si="229"/>
        <v>32.126772629652379</v>
      </c>
      <c r="U378" s="344">
        <f t="shared" si="229"/>
        <v>0.67959631257348285</v>
      </c>
    </row>
    <row r="379" spans="1:21" ht="13.5" thickTop="1" thickBot="1" x14ac:dyDescent="0.25">
      <c r="A379" s="308">
        <v>2028</v>
      </c>
      <c r="B379" s="308">
        <v>6</v>
      </c>
      <c r="C379" s="295">
        <f t="shared" si="218"/>
        <v>67428.263603753905</v>
      </c>
      <c r="D379" s="1">
        <f t="shared" si="171"/>
        <v>62301.052340968527</v>
      </c>
      <c r="E379" s="1">
        <f t="shared" si="169"/>
        <v>67428.263603753905</v>
      </c>
      <c r="F379" s="295">
        <f>'Florida_Keys FR'!F295-'Florida_Keys PR'!S379</f>
        <v>114.29178977383017</v>
      </c>
      <c r="G379" s="295">
        <f>'Florida_Keys FR'!G295-'Florida_Keys PR'!T379</f>
        <v>126.86986132585366</v>
      </c>
      <c r="H379" s="328">
        <f t="shared" si="206"/>
        <v>0.73816086135534142</v>
      </c>
      <c r="I379" s="1">
        <v>720</v>
      </c>
      <c r="J379" s="172">
        <f t="shared" si="208"/>
        <v>0.90085847481366865</v>
      </c>
      <c r="K379" s="308">
        <v>2028</v>
      </c>
      <c r="L379" s="308">
        <v>6</v>
      </c>
      <c r="S379" s="295">
        <f t="shared" ref="S379:U379" si="230">S367</f>
        <v>33.929877993655595</v>
      </c>
      <c r="T379" s="295">
        <f t="shared" si="230"/>
        <v>31.71302534022271</v>
      </c>
      <c r="U379" s="344">
        <f t="shared" si="230"/>
        <v>0.73816086135534142</v>
      </c>
    </row>
    <row r="380" spans="1:21" ht="13.5" thickTop="1" thickBot="1" x14ac:dyDescent="0.25">
      <c r="A380" s="308">
        <v>2028</v>
      </c>
      <c r="B380" s="308">
        <v>7</v>
      </c>
      <c r="C380" s="295">
        <f t="shared" si="218"/>
        <v>72986.086469253074</v>
      </c>
      <c r="D380" s="1">
        <f t="shared" si="171"/>
        <v>67428.263603753905</v>
      </c>
      <c r="E380" s="1">
        <f t="shared" si="169"/>
        <v>72986.086469253074</v>
      </c>
      <c r="F380" s="295">
        <f>'Florida_Keys FR'!F296-'Florida_Keys PR'!S380</f>
        <v>129.28436986740553</v>
      </c>
      <c r="G380" s="295">
        <f>'Florida_Keys FR'!G296-'Florida_Keys PR'!T380</f>
        <v>132.81585175138864</v>
      </c>
      <c r="H380" s="328">
        <f t="shared" si="206"/>
        <v>0.7386134809520587</v>
      </c>
      <c r="I380" s="1">
        <v>744</v>
      </c>
      <c r="J380" s="172">
        <f t="shared" si="208"/>
        <v>0.97341068978277145</v>
      </c>
      <c r="K380" s="308">
        <v>2028</v>
      </c>
      <c r="L380" s="308">
        <v>7</v>
      </c>
      <c r="S380" s="295">
        <f t="shared" ref="S380:U380" si="231">S368</f>
        <v>35</v>
      </c>
      <c r="T380" s="295">
        <f t="shared" si="231"/>
        <v>34.388728654458141</v>
      </c>
      <c r="U380" s="344">
        <f t="shared" si="231"/>
        <v>0.7386134809520587</v>
      </c>
    </row>
    <row r="381" spans="1:21" ht="13.5" thickTop="1" thickBot="1" x14ac:dyDescent="0.25">
      <c r="A381" s="308">
        <v>2028</v>
      </c>
      <c r="B381" s="308">
        <v>8</v>
      </c>
      <c r="C381" s="295">
        <f t="shared" si="218"/>
        <v>73513.665898915526</v>
      </c>
      <c r="D381" s="1">
        <f t="shared" si="171"/>
        <v>72986.086469253074</v>
      </c>
      <c r="E381" s="1">
        <f t="shared" si="169"/>
        <v>73513.665898915526</v>
      </c>
      <c r="F381" s="295">
        <f>'Florida_Keys FR'!F297-'Florida_Keys PR'!S381</f>
        <v>128.11486484142512</v>
      </c>
      <c r="G381" s="295">
        <f>'Florida_Keys FR'!G297-'Florida_Keys PR'!T381</f>
        <v>131.27511014414122</v>
      </c>
      <c r="H381" s="328">
        <f t="shared" si="206"/>
        <v>0.75268411975321148</v>
      </c>
      <c r="I381" s="1">
        <v>744</v>
      </c>
      <c r="J381" s="172">
        <f t="shared" si="208"/>
        <v>0.97592654617279595</v>
      </c>
      <c r="K381" s="308">
        <v>2028</v>
      </c>
      <c r="L381" s="308">
        <v>8</v>
      </c>
      <c r="S381" s="295">
        <f t="shared" ref="S381:U381" si="232">S369</f>
        <v>34.898043438517689</v>
      </c>
      <c r="T381" s="295">
        <f t="shared" si="232"/>
        <v>34.34804484127514</v>
      </c>
      <c r="U381" s="344">
        <f t="shared" si="232"/>
        <v>0.75268411975321148</v>
      </c>
    </row>
    <row r="382" spans="1:21" ht="13.5" thickTop="1" thickBot="1" x14ac:dyDescent="0.25">
      <c r="A382" s="308">
        <v>2028</v>
      </c>
      <c r="B382" s="308">
        <v>9</v>
      </c>
      <c r="C382" s="295">
        <f t="shared" si="218"/>
        <v>63967.133265289762</v>
      </c>
      <c r="D382" s="1">
        <f t="shared" si="171"/>
        <v>73513.665898915526</v>
      </c>
      <c r="E382" s="1">
        <f t="shared" si="169"/>
        <v>63967.133265289762</v>
      </c>
      <c r="F382" s="295">
        <f>'Florida_Keys FR'!F298-'Florida_Keys PR'!S382</f>
        <v>118.95871810710184</v>
      </c>
      <c r="G382" s="295">
        <f>'Florida_Keys FR'!G298-'Florida_Keys PR'!T382</f>
        <v>124.96089057339523</v>
      </c>
      <c r="H382" s="328">
        <f t="shared" si="206"/>
        <v>0.71096836969206856</v>
      </c>
      <c r="I382" s="1">
        <v>720</v>
      </c>
      <c r="J382" s="172">
        <f t="shared" si="208"/>
        <v>0.95196759211020476</v>
      </c>
      <c r="K382" s="308">
        <v>2028</v>
      </c>
      <c r="L382" s="308">
        <v>9</v>
      </c>
      <c r="S382" s="295">
        <f t="shared" ref="S382:U382" si="233">S370</f>
        <v>32.365442451296907</v>
      </c>
      <c r="T382" s="295">
        <f t="shared" si="233"/>
        <v>31.335755090783472</v>
      </c>
      <c r="U382" s="344">
        <f t="shared" si="233"/>
        <v>0.71096836969206856</v>
      </c>
    </row>
    <row r="383" spans="1:21" ht="13.5" thickTop="1" thickBot="1" x14ac:dyDescent="0.25">
      <c r="A383" s="308">
        <v>2028</v>
      </c>
      <c r="B383" s="308">
        <v>10</v>
      </c>
      <c r="C383" s="295">
        <f t="shared" si="218"/>
        <v>58284.101842168689</v>
      </c>
      <c r="D383" s="1">
        <f t="shared" si="171"/>
        <v>63967.133265289762</v>
      </c>
      <c r="E383" s="1">
        <f t="shared" si="169"/>
        <v>58284.101842168689</v>
      </c>
      <c r="F383" s="295">
        <f>'Florida_Keys FR'!F299-'Florida_Keys PR'!S383</f>
        <v>109.66242738434281</v>
      </c>
      <c r="G383" s="295">
        <f>'Florida_Keys FR'!G299-'Florida_Keys PR'!T383</f>
        <v>112.1867310791749</v>
      </c>
      <c r="H383" s="328">
        <f t="shared" si="206"/>
        <v>0.69828976928445896</v>
      </c>
      <c r="I383" s="1">
        <v>744</v>
      </c>
      <c r="J383" s="172">
        <f t="shared" si="208"/>
        <v>0.97749908861280044</v>
      </c>
      <c r="K383" s="308">
        <v>2028</v>
      </c>
      <c r="L383" s="308">
        <v>10</v>
      </c>
      <c r="S383" s="295">
        <f t="shared" ref="S383:U383" si="234">S371</f>
        <v>29.443437714083668</v>
      </c>
      <c r="T383" s="295">
        <f t="shared" si="234"/>
        <v>29.007871421146685</v>
      </c>
      <c r="U383" s="344">
        <f t="shared" si="234"/>
        <v>0.69828976928445896</v>
      </c>
    </row>
    <row r="384" spans="1:21" ht="13.5" thickTop="1" thickBot="1" x14ac:dyDescent="0.25">
      <c r="A384" s="308">
        <v>2028</v>
      </c>
      <c r="B384" s="308">
        <v>11</v>
      </c>
      <c r="C384" s="295">
        <f t="shared" si="218"/>
        <v>49498.646583350986</v>
      </c>
      <c r="D384" s="1">
        <f t="shared" si="171"/>
        <v>58284.101842168689</v>
      </c>
      <c r="E384" s="1">
        <f t="shared" si="169"/>
        <v>49498.646583350986</v>
      </c>
      <c r="F384" s="295">
        <f>'Florida_Keys FR'!F300-'Florida_Keys PR'!S384</f>
        <v>97.312965524309448</v>
      </c>
      <c r="G384" s="295">
        <f>'Florida_Keys FR'!G300-'Florida_Keys PR'!T384</f>
        <v>100.38753279532951</v>
      </c>
      <c r="H384" s="328">
        <f t="shared" si="206"/>
        <v>0.68482727227511486</v>
      </c>
      <c r="I384" s="1">
        <v>720</v>
      </c>
      <c r="J384" s="172">
        <f t="shared" si="208"/>
        <v>0.96937301689355693</v>
      </c>
      <c r="K384" s="308">
        <v>2028</v>
      </c>
      <c r="L384" s="308">
        <v>11</v>
      </c>
      <c r="S384" s="295">
        <f t="shared" ref="S384:U384" si="235">S372</f>
        <v>26.260529651780676</v>
      </c>
      <c r="T384" s="295">
        <f t="shared" si="235"/>
        <v>25.730667215166566</v>
      </c>
      <c r="U384" s="344">
        <f t="shared" si="235"/>
        <v>0.68482727227511486</v>
      </c>
    </row>
    <row r="385" spans="1:21" ht="13.5" thickTop="1" thickBot="1" x14ac:dyDescent="0.25">
      <c r="A385" s="308">
        <v>2028</v>
      </c>
      <c r="B385" s="308">
        <v>12</v>
      </c>
      <c r="C385" s="295">
        <f t="shared" si="218"/>
        <v>50371.127646001034</v>
      </c>
      <c r="D385" s="1">
        <f t="shared" si="171"/>
        <v>49498.646583350986</v>
      </c>
      <c r="E385" s="1">
        <f t="shared" si="169"/>
        <v>50371.127646001034</v>
      </c>
      <c r="F385" s="295">
        <f>'Florida_Keys FR'!F301-'Florida_Keys PR'!S385</f>
        <v>91.456496327532392</v>
      </c>
      <c r="G385" s="295">
        <f>'Florida_Keys FR'!G301-'Florida_Keys PR'!T385</f>
        <v>105.99422790901717</v>
      </c>
      <c r="H385" s="328">
        <f t="shared" si="206"/>
        <v>0.63874354190841121</v>
      </c>
      <c r="I385" s="1">
        <v>744</v>
      </c>
      <c r="J385" s="172">
        <f t="shared" si="208"/>
        <v>0.86284412021036083</v>
      </c>
      <c r="K385" s="308">
        <v>2028</v>
      </c>
      <c r="L385" s="308">
        <v>12</v>
      </c>
      <c r="S385" s="295">
        <f t="shared" ref="S385:U385" si="236">S373</f>
        <v>27.437881834856491</v>
      </c>
      <c r="T385" s="295">
        <f t="shared" si="236"/>
        <v>24.918892015738226</v>
      </c>
      <c r="U385" s="344">
        <f t="shared" si="236"/>
        <v>0.63874354190841121</v>
      </c>
    </row>
    <row r="386" spans="1:21" ht="13.5" thickTop="1" thickBot="1" x14ac:dyDescent="0.25">
      <c r="A386" s="308">
        <v>2029</v>
      </c>
      <c r="B386" s="308">
        <v>1</v>
      </c>
      <c r="C386" s="295">
        <f t="shared" si="218"/>
        <v>50046.041884075639</v>
      </c>
      <c r="D386" s="1">
        <f t="shared" si="171"/>
        <v>50371.127646001034</v>
      </c>
      <c r="E386" s="1">
        <f t="shared" si="169"/>
        <v>50046.041884075639</v>
      </c>
      <c r="F386" s="295">
        <f>'Florida_Keys FR'!F302-'Florida_Keys PR'!S386</f>
        <v>80.784535853438271</v>
      </c>
      <c r="G386" s="295">
        <f>'Florida_Keys FR'!G302-'Florida_Keys PR'!T386</f>
        <v>104.22808477722444</v>
      </c>
      <c r="H386" s="328">
        <f t="shared" si="206"/>
        <v>0.64537485718779541</v>
      </c>
      <c r="I386" s="1">
        <v>744</v>
      </c>
      <c r="J386" s="172">
        <f t="shared" si="208"/>
        <v>0.77507454949504195</v>
      </c>
      <c r="K386" s="308">
        <v>2029</v>
      </c>
      <c r="L386" s="308">
        <v>1</v>
      </c>
      <c r="S386" s="295">
        <f t="shared" ref="S386:U386" si="237">S374</f>
        <v>31.010086727948163</v>
      </c>
      <c r="T386" s="295">
        <f t="shared" si="237"/>
        <v>26.51568707835909</v>
      </c>
      <c r="U386" s="344">
        <f t="shared" si="237"/>
        <v>0.64537485718779541</v>
      </c>
    </row>
    <row r="387" spans="1:21" ht="13.5" thickTop="1" thickBot="1" x14ac:dyDescent="0.25">
      <c r="A387" s="308">
        <v>2029</v>
      </c>
      <c r="B387" s="308">
        <v>2</v>
      </c>
      <c r="C387" s="295">
        <f t="shared" si="218"/>
        <v>45098.50599465405</v>
      </c>
      <c r="D387" s="1">
        <f t="shared" si="171"/>
        <v>50046.041884075639</v>
      </c>
      <c r="E387" s="1">
        <f t="shared" ref="E387:E450" si="238">G387*I387*U387</f>
        <v>45098.50599465405</v>
      </c>
      <c r="F387" s="295">
        <f>'Florida_Keys FR'!F303-'Florida_Keys PR'!S387</f>
        <v>91.802614439923175</v>
      </c>
      <c r="G387" s="295">
        <f>'Florida_Keys FR'!G303-'Florida_Keys PR'!T387</f>
        <v>99.817878481213484</v>
      </c>
      <c r="H387" s="328">
        <f t="shared" si="206"/>
        <v>0.67233318356375449</v>
      </c>
      <c r="I387" s="1">
        <v>672</v>
      </c>
      <c r="J387" s="172">
        <f t="shared" si="208"/>
        <v>0.91970111804370958</v>
      </c>
      <c r="K387" s="308">
        <v>2029</v>
      </c>
      <c r="L387" s="308">
        <v>2</v>
      </c>
      <c r="S387" s="295">
        <f t="shared" ref="S387:U387" si="239">S375</f>
        <v>31.020480937046727</v>
      </c>
      <c r="T387" s="295">
        <f t="shared" si="239"/>
        <v>29.469481661379852</v>
      </c>
      <c r="U387" s="344">
        <f t="shared" si="239"/>
        <v>0.67233318356375449</v>
      </c>
    </row>
    <row r="388" spans="1:21" ht="13.5" thickTop="1" thickBot="1" x14ac:dyDescent="0.25">
      <c r="A388" s="308">
        <v>2029</v>
      </c>
      <c r="B388" s="308">
        <v>3</v>
      </c>
      <c r="C388" s="295">
        <f t="shared" si="218"/>
        <v>52308.792491392029</v>
      </c>
      <c r="D388" s="1">
        <f t="shared" ref="D388:D451" si="240">C387</f>
        <v>45098.50599465405</v>
      </c>
      <c r="E388" s="1">
        <f t="shared" si="238"/>
        <v>52308.792491392029</v>
      </c>
      <c r="F388" s="295">
        <f>'Florida_Keys FR'!F304-'Florida_Keys PR'!S388</f>
        <v>81.370143631053892</v>
      </c>
      <c r="G388" s="295">
        <f>'Florida_Keys FR'!G304-'Florida_Keys PR'!T388</f>
        <v>108.81681691179115</v>
      </c>
      <c r="H388" s="328">
        <f t="shared" si="206"/>
        <v>0.64610892677092313</v>
      </c>
      <c r="I388" s="1">
        <v>744</v>
      </c>
      <c r="J388" s="172">
        <f t="shared" si="208"/>
        <v>0.74777176855865923</v>
      </c>
      <c r="K388" s="308">
        <v>2029</v>
      </c>
      <c r="L388" s="308">
        <v>3</v>
      </c>
      <c r="S388" s="295">
        <f t="shared" ref="S388:U388" si="241">S376</f>
        <v>33.419769504052752</v>
      </c>
      <c r="T388" s="295">
        <f t="shared" si="241"/>
        <v>28.032645328423985</v>
      </c>
      <c r="U388" s="344">
        <f t="shared" si="241"/>
        <v>0.64610892677092313</v>
      </c>
    </row>
    <row r="389" spans="1:21" ht="13.5" thickTop="1" thickBot="1" x14ac:dyDescent="0.25">
      <c r="A389" s="308">
        <v>2029</v>
      </c>
      <c r="B389" s="308">
        <v>4</v>
      </c>
      <c r="C389" s="295">
        <f t="shared" si="218"/>
        <v>55008.183006288484</v>
      </c>
      <c r="D389" s="1">
        <f t="shared" si="240"/>
        <v>52308.792491392029</v>
      </c>
      <c r="E389" s="1">
        <f t="shared" si="238"/>
        <v>55008.183006288484</v>
      </c>
      <c r="F389" s="295">
        <f>'Florida_Keys FR'!F305-'Florida_Keys PR'!S389</f>
        <v>107.27571784596628</v>
      </c>
      <c r="G389" s="295">
        <f>'Florida_Keys FR'!G305-'Florida_Keys PR'!T389</f>
        <v>113.41486055907112</v>
      </c>
      <c r="H389" s="328">
        <f t="shared" si="206"/>
        <v>0.67363530492204138</v>
      </c>
      <c r="I389" s="1">
        <v>720</v>
      </c>
      <c r="J389" s="172">
        <f t="shared" si="208"/>
        <v>0.9458700325262287</v>
      </c>
      <c r="K389" s="308">
        <v>2029</v>
      </c>
      <c r="L389" s="308">
        <v>4</v>
      </c>
      <c r="S389" s="295">
        <f t="shared" ref="S389:U389" si="242">S377</f>
        <v>29.824473994547585</v>
      </c>
      <c r="T389" s="295">
        <f t="shared" si="242"/>
        <v>28.759953880173448</v>
      </c>
      <c r="U389" s="344">
        <f t="shared" si="242"/>
        <v>0.67363530492204138</v>
      </c>
    </row>
    <row r="390" spans="1:21" ht="13.5" thickTop="1" thickBot="1" x14ac:dyDescent="0.25">
      <c r="A390" s="308">
        <v>2029</v>
      </c>
      <c r="B390" s="308">
        <v>5</v>
      </c>
      <c r="C390" s="295">
        <f t="shared" si="218"/>
        <v>62701.631739397882</v>
      </c>
      <c r="D390" s="1">
        <f t="shared" si="240"/>
        <v>55008.183006288484</v>
      </c>
      <c r="E390" s="1">
        <f t="shared" si="238"/>
        <v>62701.631739397882</v>
      </c>
      <c r="F390" s="295">
        <f>'Florida_Keys FR'!F306-'Florida_Keys PR'!S390</f>
        <v>114.61484737979256</v>
      </c>
      <c r="G390" s="295">
        <f>'Florida_Keys FR'!G306-'Florida_Keys PR'!T390</f>
        <v>124.00948208115824</v>
      </c>
      <c r="H390" s="328">
        <f t="shared" si="206"/>
        <v>0.67959631257348285</v>
      </c>
      <c r="I390" s="1">
        <v>744</v>
      </c>
      <c r="J390" s="172">
        <f t="shared" si="208"/>
        <v>0.92424260997060415</v>
      </c>
      <c r="K390" s="308">
        <v>2029</v>
      </c>
      <c r="L390" s="308">
        <v>5</v>
      </c>
      <c r="S390" s="295">
        <f t="shared" ref="S390:U390" si="243">S378</f>
        <v>33.798529816518368</v>
      </c>
      <c r="T390" s="295">
        <f t="shared" si="243"/>
        <v>32.126772629652379</v>
      </c>
      <c r="U390" s="344">
        <f t="shared" si="243"/>
        <v>0.67959631257348285</v>
      </c>
    </row>
    <row r="391" spans="1:21" ht="13.5" thickTop="1" thickBot="1" x14ac:dyDescent="0.25">
      <c r="A391" s="308">
        <v>2029</v>
      </c>
      <c r="B391" s="308">
        <v>6</v>
      </c>
      <c r="C391" s="295">
        <f t="shared" si="218"/>
        <v>67858.106749513099</v>
      </c>
      <c r="D391" s="1">
        <f t="shared" si="240"/>
        <v>62701.631739397882</v>
      </c>
      <c r="E391" s="1">
        <f t="shared" si="238"/>
        <v>67858.106749513099</v>
      </c>
      <c r="F391" s="295">
        <f>'Florida_Keys FR'!F307-'Florida_Keys PR'!S391</f>
        <v>115.04772027944438</v>
      </c>
      <c r="G391" s="295">
        <f>'Florida_Keys FR'!G307-'Florida_Keys PR'!T391</f>
        <v>127.67863404785066</v>
      </c>
      <c r="H391" s="328">
        <f t="shared" si="206"/>
        <v>0.73816086135534142</v>
      </c>
      <c r="I391" s="1">
        <v>720</v>
      </c>
      <c r="J391" s="172">
        <f t="shared" si="208"/>
        <v>0.90107261201061606</v>
      </c>
      <c r="K391" s="308">
        <v>2029</v>
      </c>
      <c r="L391" s="308">
        <v>6</v>
      </c>
      <c r="S391" s="295">
        <f t="shared" ref="S391:U391" si="244">S379</f>
        <v>33.929877993655595</v>
      </c>
      <c r="T391" s="295">
        <f t="shared" si="244"/>
        <v>31.71302534022271</v>
      </c>
      <c r="U391" s="344">
        <f t="shared" si="244"/>
        <v>0.73816086135534142</v>
      </c>
    </row>
    <row r="392" spans="1:21" ht="13.5" thickTop="1" thickBot="1" x14ac:dyDescent="0.25">
      <c r="A392" s="308">
        <v>2029</v>
      </c>
      <c r="B392" s="308">
        <v>7</v>
      </c>
      <c r="C392" s="295">
        <f t="shared" si="218"/>
        <v>73454.503961820083</v>
      </c>
      <c r="D392" s="1">
        <f t="shared" si="240"/>
        <v>67858.106749513099</v>
      </c>
      <c r="E392" s="1">
        <f t="shared" si="238"/>
        <v>73454.503961820083</v>
      </c>
      <c r="F392" s="295">
        <f>'Florida_Keys FR'!F308-'Florida_Keys PR'!S392</f>
        <v>130.12188182308728</v>
      </c>
      <c r="G392" s="295">
        <f>'Florida_Keys FR'!G308-'Florida_Keys PR'!T392</f>
        <v>133.66825076687422</v>
      </c>
      <c r="H392" s="328">
        <f t="shared" si="206"/>
        <v>0.7386134809520587</v>
      </c>
      <c r="I392" s="1">
        <v>744</v>
      </c>
      <c r="J392" s="172">
        <f t="shared" si="208"/>
        <v>0.97346887594143783</v>
      </c>
      <c r="K392" s="308">
        <v>2029</v>
      </c>
      <c r="L392" s="308">
        <v>7</v>
      </c>
      <c r="S392" s="295">
        <f t="shared" ref="S392:U392" si="245">S380</f>
        <v>35</v>
      </c>
      <c r="T392" s="295">
        <f t="shared" si="245"/>
        <v>34.388728654458141</v>
      </c>
      <c r="U392" s="344">
        <f t="shared" si="245"/>
        <v>0.7386134809520587</v>
      </c>
    </row>
    <row r="393" spans="1:21" ht="13.5" thickTop="1" thickBot="1" x14ac:dyDescent="0.25">
      <c r="A393" s="308">
        <v>2029</v>
      </c>
      <c r="B393" s="308">
        <v>8</v>
      </c>
      <c r="C393" s="295">
        <f t="shared" si="218"/>
        <v>73986.68308293086</v>
      </c>
      <c r="D393" s="1">
        <f t="shared" si="240"/>
        <v>73454.503961820083</v>
      </c>
      <c r="E393" s="1">
        <f t="shared" si="238"/>
        <v>73986.68308293086</v>
      </c>
      <c r="F393" s="295">
        <f>'Florida_Keys FR'!F309-'Florida_Keys PR'!S393</f>
        <v>128.94623067365279</v>
      </c>
      <c r="G393" s="295">
        <f>'Florida_Keys FR'!G309-'Florida_Keys PR'!T393</f>
        <v>132.11978823456687</v>
      </c>
      <c r="H393" s="328">
        <f t="shared" si="206"/>
        <v>0.75268411975321148</v>
      </c>
      <c r="I393" s="1">
        <v>744</v>
      </c>
      <c r="J393" s="172">
        <f t="shared" si="208"/>
        <v>0.97597969537099383</v>
      </c>
      <c r="K393" s="308">
        <v>2029</v>
      </c>
      <c r="L393" s="308">
        <v>8</v>
      </c>
      <c r="S393" s="295">
        <f t="shared" ref="S393:U393" si="246">S381</f>
        <v>34.898043438517689</v>
      </c>
      <c r="T393" s="295">
        <f t="shared" si="246"/>
        <v>34.34804484127514</v>
      </c>
      <c r="U393" s="344">
        <f t="shared" si="246"/>
        <v>0.75268411975321148</v>
      </c>
    </row>
    <row r="394" spans="1:21" ht="13.5" thickTop="1" thickBot="1" x14ac:dyDescent="0.25">
      <c r="A394" s="308">
        <v>2029</v>
      </c>
      <c r="B394" s="308">
        <v>9</v>
      </c>
      <c r="C394" s="295">
        <f t="shared" si="218"/>
        <v>64375.173144109714</v>
      </c>
      <c r="D394" s="1">
        <f t="shared" si="240"/>
        <v>73986.68308293086</v>
      </c>
      <c r="E394" s="1">
        <f t="shared" si="238"/>
        <v>64375.173144109714</v>
      </c>
      <c r="F394" s="295">
        <f>'Florida_Keys FR'!F310-'Florida_Keys PR'!S394</f>
        <v>119.73047132594965</v>
      </c>
      <c r="G394" s="295">
        <f>'Florida_Keys FR'!G310-'Florida_Keys PR'!T394</f>
        <v>125.7580034662825</v>
      </c>
      <c r="H394" s="328">
        <f t="shared" si="206"/>
        <v>0.71096836969206856</v>
      </c>
      <c r="I394" s="1">
        <v>720</v>
      </c>
      <c r="J394" s="172">
        <f t="shared" si="208"/>
        <v>0.9520703893653264</v>
      </c>
      <c r="K394" s="308">
        <v>2029</v>
      </c>
      <c r="L394" s="308">
        <v>9</v>
      </c>
      <c r="S394" s="295">
        <f t="shared" ref="S394:U394" si="247">S382</f>
        <v>32.365442451296907</v>
      </c>
      <c r="T394" s="295">
        <f t="shared" si="247"/>
        <v>31.335755090783472</v>
      </c>
      <c r="U394" s="344">
        <f t="shared" si="247"/>
        <v>0.71096836969206856</v>
      </c>
    </row>
    <row r="395" spans="1:21" ht="13.5" thickTop="1" thickBot="1" x14ac:dyDescent="0.25">
      <c r="A395" s="308">
        <v>2029</v>
      </c>
      <c r="B395" s="308">
        <v>10</v>
      </c>
      <c r="C395" s="295">
        <f t="shared" si="218"/>
        <v>58658.209747924659</v>
      </c>
      <c r="D395" s="1">
        <f t="shared" si="240"/>
        <v>64375.173144109714</v>
      </c>
      <c r="E395" s="1">
        <f t="shared" si="238"/>
        <v>58658.209747924659</v>
      </c>
      <c r="F395" s="295">
        <f>'Florida_Keys FR'!F311-'Florida_Keys PR'!S395</f>
        <v>110.37186729634485</v>
      </c>
      <c r="G395" s="295">
        <f>'Florida_Keys FR'!G311-'Florida_Keys PR'!T395</f>
        <v>112.90682355192661</v>
      </c>
      <c r="H395" s="328">
        <f t="shared" si="206"/>
        <v>0.69828976928445896</v>
      </c>
      <c r="I395" s="1">
        <v>744</v>
      </c>
      <c r="J395" s="172">
        <f t="shared" si="208"/>
        <v>0.97754824574959442</v>
      </c>
      <c r="K395" s="308">
        <v>2029</v>
      </c>
      <c r="L395" s="308">
        <v>10</v>
      </c>
      <c r="S395" s="295">
        <f t="shared" ref="S395:U395" si="248">S383</f>
        <v>29.443437714083668</v>
      </c>
      <c r="T395" s="295">
        <f t="shared" si="248"/>
        <v>29.007871421146685</v>
      </c>
      <c r="U395" s="344">
        <f t="shared" si="248"/>
        <v>0.69828976928445896</v>
      </c>
    </row>
    <row r="396" spans="1:21" ht="13.5" thickTop="1" thickBot="1" x14ac:dyDescent="0.25">
      <c r="A396" s="308">
        <v>2029</v>
      </c>
      <c r="B396" s="308">
        <v>11</v>
      </c>
      <c r="C396" s="295">
        <f t="shared" si="218"/>
        <v>49815.794222950361</v>
      </c>
      <c r="D396" s="1">
        <f t="shared" si="240"/>
        <v>58658.209747924659</v>
      </c>
      <c r="E396" s="1">
        <f t="shared" si="238"/>
        <v>49815.794222950361</v>
      </c>
      <c r="F396" s="295">
        <f>'Florida_Keys FR'!F312-'Florida_Keys PR'!S396</f>
        <v>97.943190349707507</v>
      </c>
      <c r="G396" s="295">
        <f>'Florida_Keys FR'!G312-'Florida_Keys PR'!T396</f>
        <v>101.03073561538304</v>
      </c>
      <c r="H396" s="328">
        <f t="shared" si="206"/>
        <v>0.68482727227511486</v>
      </c>
      <c r="I396" s="1">
        <v>720</v>
      </c>
      <c r="J396" s="172">
        <f t="shared" si="208"/>
        <v>0.96943954483881423</v>
      </c>
      <c r="K396" s="308">
        <v>2029</v>
      </c>
      <c r="L396" s="308">
        <v>11</v>
      </c>
      <c r="S396" s="295">
        <f t="shared" ref="S396:U396" si="249">S384</f>
        <v>26.260529651780676</v>
      </c>
      <c r="T396" s="295">
        <f t="shared" si="249"/>
        <v>25.730667215166566</v>
      </c>
      <c r="U396" s="344">
        <f t="shared" si="249"/>
        <v>0.68482727227511486</v>
      </c>
    </row>
    <row r="397" spans="1:21" ht="13.5" thickTop="1" thickBot="1" x14ac:dyDescent="0.25">
      <c r="A397" s="308">
        <v>2029</v>
      </c>
      <c r="B397" s="308">
        <v>12</v>
      </c>
      <c r="C397" s="295">
        <f t="shared" si="218"/>
        <v>50688.415032137047</v>
      </c>
      <c r="D397" s="1">
        <f t="shared" si="240"/>
        <v>49815.794222950361</v>
      </c>
      <c r="E397" s="1">
        <f t="shared" si="238"/>
        <v>50688.415032137047</v>
      </c>
      <c r="F397" s="295">
        <f>'Florida_Keys FR'!F313-'Florida_Keys PR'!S397</f>
        <v>92.062857656160588</v>
      </c>
      <c r="G397" s="295">
        <f>'Florida_Keys FR'!G313-'Florida_Keys PR'!T397</f>
        <v>106.66188482063343</v>
      </c>
      <c r="H397" s="328">
        <f t="shared" si="206"/>
        <v>0.63874354190841121</v>
      </c>
      <c r="I397" s="1">
        <v>744</v>
      </c>
      <c r="J397" s="172">
        <f t="shared" si="208"/>
        <v>0.86312798438708349</v>
      </c>
      <c r="K397" s="308">
        <v>2029</v>
      </c>
      <c r="L397" s="308">
        <v>12</v>
      </c>
      <c r="S397" s="295">
        <f t="shared" ref="S397:U397" si="250">S385</f>
        <v>27.437881834856491</v>
      </c>
      <c r="T397" s="295">
        <f t="shared" si="250"/>
        <v>24.918892015738226</v>
      </c>
      <c r="U397" s="344">
        <f t="shared" si="250"/>
        <v>0.63874354190841121</v>
      </c>
    </row>
    <row r="398" spans="1:21" ht="13.5" thickTop="1" thickBot="1" x14ac:dyDescent="0.25">
      <c r="A398" s="308">
        <v>2030</v>
      </c>
      <c r="B398" s="308">
        <v>1</v>
      </c>
      <c r="C398" s="295">
        <f t="shared" si="218"/>
        <v>50366.208586854409</v>
      </c>
      <c r="D398" s="1">
        <f t="shared" si="240"/>
        <v>50688.415032137047</v>
      </c>
      <c r="E398" s="1">
        <f t="shared" si="238"/>
        <v>50366.208586854409</v>
      </c>
      <c r="F398" s="295">
        <f>'Florida_Keys FR'!F314-'Florida_Keys PR'!S398</f>
        <v>81.354688428603353</v>
      </c>
      <c r="G398" s="295">
        <f>'Florida_Keys FR'!G314-'Florida_Keys PR'!T398</f>
        <v>104.89487801368793</v>
      </c>
      <c r="H398" s="328">
        <f t="shared" si="206"/>
        <v>0.64537485718779541</v>
      </c>
      <c r="I398" s="1">
        <v>744</v>
      </c>
      <c r="J398" s="172">
        <f t="shared" si="208"/>
        <v>0.77558304055596716</v>
      </c>
      <c r="K398" s="308">
        <v>2030</v>
      </c>
      <c r="L398" s="308">
        <v>1</v>
      </c>
      <c r="S398" s="295">
        <f t="shared" ref="S398:U398" si="251">S386</f>
        <v>31.010086727948163</v>
      </c>
      <c r="T398" s="295">
        <f t="shared" si="251"/>
        <v>26.51568707835909</v>
      </c>
      <c r="U398" s="344">
        <f t="shared" si="251"/>
        <v>0.64537485718779541</v>
      </c>
    </row>
    <row r="399" spans="1:21" ht="13.5" thickTop="1" thickBot="1" x14ac:dyDescent="0.25">
      <c r="A399" s="308">
        <v>2030</v>
      </c>
      <c r="B399" s="308">
        <v>2</v>
      </c>
      <c r="C399" s="295">
        <f t="shared" si="218"/>
        <v>45396.412552709771</v>
      </c>
      <c r="D399" s="1">
        <f t="shared" si="240"/>
        <v>50366.208586854409</v>
      </c>
      <c r="E399" s="1">
        <f t="shared" si="238"/>
        <v>45396.412552709771</v>
      </c>
      <c r="F399" s="295">
        <f>'Florida_Keys FR'!F315-'Florida_Keys PR'!S399</f>
        <v>92.429012226345748</v>
      </c>
      <c r="G399" s="295">
        <f>'Florida_Keys FR'!G315-'Florida_Keys PR'!T399</f>
        <v>100.47724401794073</v>
      </c>
      <c r="H399" s="328">
        <f t="shared" si="206"/>
        <v>0.67233318356375449</v>
      </c>
      <c r="I399" s="1">
        <v>672</v>
      </c>
      <c r="J399" s="172">
        <f t="shared" si="208"/>
        <v>0.91989995475833386</v>
      </c>
      <c r="K399" s="308">
        <v>2030</v>
      </c>
      <c r="L399" s="308">
        <v>2</v>
      </c>
      <c r="S399" s="295">
        <f t="shared" ref="S399:U399" si="252">S387</f>
        <v>31.020480937046727</v>
      </c>
      <c r="T399" s="295">
        <f t="shared" si="252"/>
        <v>29.469481661379852</v>
      </c>
      <c r="U399" s="344">
        <f t="shared" si="252"/>
        <v>0.67233318356375449</v>
      </c>
    </row>
    <row r="400" spans="1:21" ht="13.5" thickTop="1" thickBot="1" x14ac:dyDescent="0.25">
      <c r="A400" s="308">
        <v>2030</v>
      </c>
      <c r="B400" s="308">
        <v>3</v>
      </c>
      <c r="C400" s="295">
        <f t="shared" si="218"/>
        <v>52644.292046174029</v>
      </c>
      <c r="D400" s="1">
        <f t="shared" si="240"/>
        <v>45396.412552709771</v>
      </c>
      <c r="E400" s="1">
        <f t="shared" si="238"/>
        <v>52644.292046174029</v>
      </c>
      <c r="F400" s="295">
        <f>'Florida_Keys FR'!F316-'Florida_Keys PR'!S400</f>
        <v>81.95557218804295</v>
      </c>
      <c r="G400" s="295">
        <f>'Florida_Keys FR'!G316-'Florida_Keys PR'!T400</f>
        <v>109.51474916921627</v>
      </c>
      <c r="H400" s="328">
        <f t="shared" si="206"/>
        <v>0.64610892677092313</v>
      </c>
      <c r="I400" s="1">
        <v>744</v>
      </c>
      <c r="J400" s="172">
        <f t="shared" si="208"/>
        <v>0.74835191432899717</v>
      </c>
      <c r="K400" s="308">
        <v>2030</v>
      </c>
      <c r="L400" s="308">
        <v>3</v>
      </c>
      <c r="S400" s="295">
        <f t="shared" ref="S400:U400" si="253">S388</f>
        <v>33.419769504052752</v>
      </c>
      <c r="T400" s="295">
        <f t="shared" si="253"/>
        <v>28.032645328423985</v>
      </c>
      <c r="U400" s="344">
        <f t="shared" si="253"/>
        <v>0.64610892677092313</v>
      </c>
    </row>
    <row r="401" spans="1:21" ht="13.5" thickTop="1" thickBot="1" x14ac:dyDescent="0.25">
      <c r="A401" s="308">
        <v>2030</v>
      </c>
      <c r="B401" s="308">
        <v>4</v>
      </c>
      <c r="C401" s="295">
        <f t="shared" si="218"/>
        <v>55359.865040568096</v>
      </c>
      <c r="D401" s="1">
        <f t="shared" si="240"/>
        <v>52644.292046174029</v>
      </c>
      <c r="E401" s="1">
        <f t="shared" si="238"/>
        <v>55359.865040568096</v>
      </c>
      <c r="F401" s="295">
        <f>'Florida_Keys FR'!F317-'Florida_Keys PR'!S401</f>
        <v>107.97492882435293</v>
      </c>
      <c r="G401" s="295">
        <f>'Florida_Keys FR'!G317-'Florida_Keys PR'!T401</f>
        <v>114.13995211271128</v>
      </c>
      <c r="H401" s="328">
        <f t="shared" si="206"/>
        <v>0.67363530492204138</v>
      </c>
      <c r="I401" s="1">
        <v>720</v>
      </c>
      <c r="J401" s="172">
        <f t="shared" si="208"/>
        <v>0.94598715722019489</v>
      </c>
      <c r="K401" s="308">
        <v>2030</v>
      </c>
      <c r="L401" s="308">
        <v>4</v>
      </c>
      <c r="S401" s="295">
        <f t="shared" ref="S401:U401" si="254">S389</f>
        <v>29.824473994547585</v>
      </c>
      <c r="T401" s="295">
        <f t="shared" si="254"/>
        <v>28.759953880173448</v>
      </c>
      <c r="U401" s="344">
        <f t="shared" si="254"/>
        <v>0.67363530492204138</v>
      </c>
    </row>
    <row r="402" spans="1:21" ht="13.5" thickTop="1" thickBot="1" x14ac:dyDescent="0.25">
      <c r="A402" s="308">
        <v>2030</v>
      </c>
      <c r="B402" s="308">
        <v>5</v>
      </c>
      <c r="C402" s="295">
        <f t="shared" si="218"/>
        <v>63104.254092759242</v>
      </c>
      <c r="D402" s="1">
        <f t="shared" si="240"/>
        <v>55359.865040568096</v>
      </c>
      <c r="E402" s="1">
        <f t="shared" si="238"/>
        <v>63104.254092759242</v>
      </c>
      <c r="F402" s="295">
        <f>'Florida_Keys FR'!F318-'Florida_Keys PR'!S402</f>
        <v>115.37175560349382</v>
      </c>
      <c r="G402" s="295">
        <f>'Florida_Keys FR'!G318-'Florida_Keys PR'!T402</f>
        <v>124.80577698018342</v>
      </c>
      <c r="H402" s="328">
        <f t="shared" si="206"/>
        <v>0.67959631257348285</v>
      </c>
      <c r="I402" s="1">
        <v>744</v>
      </c>
      <c r="J402" s="172">
        <f t="shared" si="208"/>
        <v>0.92441037903087186</v>
      </c>
      <c r="K402" s="308">
        <v>2030</v>
      </c>
      <c r="L402" s="308">
        <v>5</v>
      </c>
      <c r="S402" s="295">
        <f t="shared" ref="S402:U402" si="255">S390</f>
        <v>33.798529816518368</v>
      </c>
      <c r="T402" s="295">
        <f t="shared" si="255"/>
        <v>32.126772629652379</v>
      </c>
      <c r="U402" s="344">
        <f t="shared" si="255"/>
        <v>0.67959631257348285</v>
      </c>
    </row>
    <row r="403" spans="1:21" ht="13.5" thickTop="1" thickBot="1" x14ac:dyDescent="0.25">
      <c r="A403" s="308">
        <v>2030</v>
      </c>
      <c r="B403" s="308">
        <v>6</v>
      </c>
      <c r="C403" s="295">
        <f t="shared" si="218"/>
        <v>68290.142095315692</v>
      </c>
      <c r="D403" s="1">
        <f t="shared" si="240"/>
        <v>63104.254092759242</v>
      </c>
      <c r="E403" s="1">
        <f t="shared" si="238"/>
        <v>68290.142095315692</v>
      </c>
      <c r="F403" s="295">
        <f>'Florida_Keys FR'!F319-'Florida_Keys PR'!S403</f>
        <v>115.8075060306372</v>
      </c>
      <c r="G403" s="295">
        <f>'Florida_Keys FR'!G319-'Florida_Keys PR'!T403</f>
        <v>128.49153151072986</v>
      </c>
      <c r="H403" s="328">
        <f t="shared" si="206"/>
        <v>0.73816086135534142</v>
      </c>
      <c r="I403" s="1">
        <v>720</v>
      </c>
      <c r="J403" s="172">
        <f t="shared" si="208"/>
        <v>0.9012851249342182</v>
      </c>
      <c r="K403" s="308">
        <v>2030</v>
      </c>
      <c r="L403" s="308">
        <v>6</v>
      </c>
      <c r="S403" s="295">
        <f t="shared" ref="S403:U403" si="256">S391</f>
        <v>33.929877993655595</v>
      </c>
      <c r="T403" s="295">
        <f t="shared" si="256"/>
        <v>31.71302534022271</v>
      </c>
      <c r="U403" s="344">
        <f t="shared" si="256"/>
        <v>0.73816086135534142</v>
      </c>
    </row>
    <row r="404" spans="1:21" ht="13.5" thickTop="1" thickBot="1" x14ac:dyDescent="0.25">
      <c r="A404" s="308">
        <v>2030</v>
      </c>
      <c r="B404" s="308">
        <v>7</v>
      </c>
      <c r="C404" s="295">
        <f t="shared" si="218"/>
        <v>73925.309418930483</v>
      </c>
      <c r="D404" s="1">
        <f t="shared" si="240"/>
        <v>68290.142095315692</v>
      </c>
      <c r="E404" s="1">
        <f t="shared" si="238"/>
        <v>73925.309418930483</v>
      </c>
      <c r="F404" s="295">
        <f>'Florida_Keys FR'!F320-'Florida_Keys PR'!S404</f>
        <v>130.96366336495348</v>
      </c>
      <c r="G404" s="295">
        <f>'Florida_Keys FR'!G320-'Florida_Keys PR'!T404</f>
        <v>134.52499526189055</v>
      </c>
      <c r="H404" s="328">
        <f t="shared" si="206"/>
        <v>0.7386134809520587</v>
      </c>
      <c r="I404" s="1">
        <v>744</v>
      </c>
      <c r="J404" s="172">
        <f t="shared" si="208"/>
        <v>0.97352661570436072</v>
      </c>
      <c r="K404" s="308">
        <v>2030</v>
      </c>
      <c r="L404" s="308">
        <v>7</v>
      </c>
      <c r="S404" s="295">
        <f t="shared" ref="S404:U404" si="257">S392</f>
        <v>35</v>
      </c>
      <c r="T404" s="295">
        <f t="shared" si="257"/>
        <v>34.388728654458141</v>
      </c>
      <c r="U404" s="344">
        <f t="shared" si="257"/>
        <v>0.7386134809520587</v>
      </c>
    </row>
    <row r="405" spans="1:21" ht="13.5" thickTop="1" thickBot="1" x14ac:dyDescent="0.25">
      <c r="A405" s="308">
        <v>2030</v>
      </c>
      <c r="B405" s="308">
        <v>8</v>
      </c>
      <c r="C405" s="295">
        <f t="shared" si="218"/>
        <v>74462.112654584678</v>
      </c>
      <c r="D405" s="1">
        <f t="shared" si="240"/>
        <v>73925.309418930483</v>
      </c>
      <c r="E405" s="1">
        <f t="shared" si="238"/>
        <v>74462.112654584678</v>
      </c>
      <c r="F405" s="295">
        <f>'Florida_Keys FR'!F321-'Florida_Keys PR'!S405</f>
        <v>129.7818364716249</v>
      </c>
      <c r="G405" s="295">
        <f>'Florida_Keys FR'!G321-'Florida_Keys PR'!T405</f>
        <v>132.96877418325369</v>
      </c>
      <c r="H405" s="328">
        <f t="shared" si="206"/>
        <v>0.75268411975321148</v>
      </c>
      <c r="I405" s="1">
        <v>744</v>
      </c>
      <c r="J405" s="172">
        <f t="shared" si="208"/>
        <v>0.97603243519988658</v>
      </c>
      <c r="K405" s="308">
        <v>2030</v>
      </c>
      <c r="L405" s="308">
        <v>8</v>
      </c>
      <c r="S405" s="295">
        <f t="shared" ref="S405:U405" si="258">S393</f>
        <v>34.898043438517689</v>
      </c>
      <c r="T405" s="295">
        <f t="shared" si="258"/>
        <v>34.34804484127514</v>
      </c>
      <c r="U405" s="344">
        <f t="shared" si="258"/>
        <v>0.75268411975321148</v>
      </c>
    </row>
    <row r="406" spans="1:21" ht="13.5" thickTop="1" thickBot="1" x14ac:dyDescent="0.25">
      <c r="A406" s="308">
        <v>2030</v>
      </c>
      <c r="B406" s="308">
        <v>9</v>
      </c>
      <c r="C406" s="295">
        <f t="shared" si="218"/>
        <v>64785.29402631164</v>
      </c>
      <c r="D406" s="1">
        <f t="shared" si="240"/>
        <v>74462.112654584678</v>
      </c>
      <c r="E406" s="1">
        <f t="shared" si="238"/>
        <v>64785.29402631164</v>
      </c>
      <c r="F406" s="295">
        <f>'Florida_Keys FR'!F322-'Florida_Keys PR'!S406</f>
        <v>120.50616048621356</v>
      </c>
      <c r="G406" s="295">
        <f>'Florida_Keys FR'!G322-'Florida_Keys PR'!T406</f>
        <v>126.5591816349235</v>
      </c>
      <c r="H406" s="328">
        <f t="shared" si="206"/>
        <v>0.71096836969206856</v>
      </c>
      <c r="I406" s="1">
        <v>720</v>
      </c>
      <c r="J406" s="172">
        <f t="shared" si="208"/>
        <v>0.95217240605924047</v>
      </c>
      <c r="K406" s="308">
        <v>2030</v>
      </c>
      <c r="L406" s="308">
        <v>9</v>
      </c>
      <c r="S406" s="295">
        <f t="shared" ref="S406:U406" si="259">S394</f>
        <v>32.365442451296907</v>
      </c>
      <c r="T406" s="295">
        <f t="shared" si="259"/>
        <v>31.335755090783472</v>
      </c>
      <c r="U406" s="344">
        <f t="shared" si="259"/>
        <v>0.71096836969206856</v>
      </c>
    </row>
    <row r="407" spans="1:21" ht="13.5" thickTop="1" thickBot="1" x14ac:dyDescent="0.25">
      <c r="A407" s="308">
        <v>2030</v>
      </c>
      <c r="B407" s="308">
        <v>10</v>
      </c>
      <c r="C407" s="295">
        <f t="shared" si="218"/>
        <v>59034.225603999999</v>
      </c>
      <c r="D407" s="1">
        <f t="shared" si="240"/>
        <v>64785.29402631164</v>
      </c>
      <c r="E407" s="1">
        <f t="shared" si="238"/>
        <v>59034.225603999999</v>
      </c>
      <c r="F407" s="295">
        <f>'Florida_Keys FR'!F323-'Florida_Keys PR'!S407</f>
        <v>111.08492535189808</v>
      </c>
      <c r="G407" s="295">
        <f>'Florida_Keys FR'!G323-'Florida_Keys PR'!T407</f>
        <v>113.63058849628933</v>
      </c>
      <c r="H407" s="328">
        <f t="shared" si="206"/>
        <v>0.69828976928445896</v>
      </c>
      <c r="I407" s="1">
        <v>744</v>
      </c>
      <c r="J407" s="172">
        <f t="shared" si="208"/>
        <v>0.97759702578259211</v>
      </c>
      <c r="K407" s="308">
        <v>2030</v>
      </c>
      <c r="L407" s="308">
        <v>10</v>
      </c>
      <c r="S407" s="295">
        <f t="shared" ref="S407:U407" si="260">S395</f>
        <v>29.443437714083668</v>
      </c>
      <c r="T407" s="295">
        <f t="shared" si="260"/>
        <v>29.007871421146685</v>
      </c>
      <c r="U407" s="344">
        <f t="shared" si="260"/>
        <v>0.69828976928445896</v>
      </c>
    </row>
    <row r="408" spans="1:21" ht="13.5" thickTop="1" thickBot="1" x14ac:dyDescent="0.25">
      <c r="A408" s="308">
        <v>2030</v>
      </c>
      <c r="B408" s="308">
        <v>11</v>
      </c>
      <c r="C408" s="295">
        <f t="shared" si="218"/>
        <v>50134.559315511709</v>
      </c>
      <c r="D408" s="1">
        <f t="shared" si="240"/>
        <v>59034.225603999999</v>
      </c>
      <c r="E408" s="1">
        <f t="shared" si="238"/>
        <v>50134.559315511709</v>
      </c>
      <c r="F408" s="295">
        <f>'Florida_Keys FR'!F324-'Florida_Keys PR'!S408</f>
        <v>98.576629321715103</v>
      </c>
      <c r="G408" s="295">
        <f>'Florida_Keys FR'!G324-'Florida_Keys PR'!T408</f>
        <v>101.67721876981885</v>
      </c>
      <c r="H408" s="328">
        <f t="shared" si="206"/>
        <v>0.68482727227511486</v>
      </c>
      <c r="I408" s="1">
        <v>720</v>
      </c>
      <c r="J408" s="172">
        <f t="shared" si="208"/>
        <v>0.9695055639245701</v>
      </c>
      <c r="K408" s="308">
        <v>2030</v>
      </c>
      <c r="L408" s="308">
        <v>11</v>
      </c>
      <c r="S408" s="295">
        <f t="shared" ref="S408:U408" si="261">S396</f>
        <v>26.260529651780676</v>
      </c>
      <c r="T408" s="295">
        <f t="shared" si="261"/>
        <v>25.730667215166566</v>
      </c>
      <c r="U408" s="344">
        <f t="shared" si="261"/>
        <v>0.68482727227511486</v>
      </c>
    </row>
    <row r="409" spans="1:21" ht="13.5" thickTop="1" thickBot="1" x14ac:dyDescent="0.25">
      <c r="A409" s="308">
        <v>2030</v>
      </c>
      <c r="B409" s="308">
        <v>12</v>
      </c>
      <c r="C409" s="295">
        <f t="shared" si="218"/>
        <v>51007.320583942354</v>
      </c>
      <c r="D409" s="1">
        <f t="shared" si="240"/>
        <v>50134.559315511709</v>
      </c>
      <c r="E409" s="1">
        <f t="shared" si="238"/>
        <v>51007.320583942354</v>
      </c>
      <c r="F409" s="295">
        <f>'Florida_Keys FR'!F325-'Florida_Keys PR'!S409</f>
        <v>92.672311427564779</v>
      </c>
      <c r="G409" s="295">
        <f>'Florida_Keys FR'!G325-'Florida_Keys PR'!T409</f>
        <v>107.33294678249892</v>
      </c>
      <c r="H409" s="328">
        <f t="shared" si="206"/>
        <v>0.63874354190841121</v>
      </c>
      <c r="I409" s="1">
        <v>744</v>
      </c>
      <c r="J409" s="172">
        <f t="shared" si="208"/>
        <v>0.86340973769552165</v>
      </c>
      <c r="K409" s="308">
        <v>2030</v>
      </c>
      <c r="L409" s="308">
        <v>12</v>
      </c>
      <c r="S409" s="295">
        <f t="shared" ref="S409:U409" si="262">S397</f>
        <v>27.437881834856491</v>
      </c>
      <c r="T409" s="295">
        <f t="shared" si="262"/>
        <v>24.918892015738226</v>
      </c>
      <c r="U409" s="344">
        <f t="shared" si="262"/>
        <v>0.63874354190841121</v>
      </c>
    </row>
    <row r="410" spans="1:21" ht="13.5" thickTop="1" thickBot="1" x14ac:dyDescent="0.25">
      <c r="A410" s="308">
        <v>2031</v>
      </c>
      <c r="B410" s="308">
        <v>1</v>
      </c>
      <c r="C410" s="295">
        <f t="shared" si="218"/>
        <v>50688.00813981735</v>
      </c>
      <c r="D410" s="1">
        <f t="shared" si="240"/>
        <v>51007.320583942354</v>
      </c>
      <c r="E410" s="1">
        <f t="shared" si="238"/>
        <v>50688.00813981735</v>
      </c>
      <c r="F410" s="295">
        <f>'Florida_Keys FR'!F326-'Florida_Keys PR'!S410</f>
        <v>81.927748781901769</v>
      </c>
      <c r="G410" s="295">
        <f>'Florida_Keys FR'!G326-'Florida_Keys PR'!T410</f>
        <v>105.56507189565738</v>
      </c>
      <c r="H410" s="328">
        <f t="shared" si="206"/>
        <v>0.64537485718779541</v>
      </c>
      <c r="I410" s="1">
        <v>744</v>
      </c>
      <c r="J410" s="172">
        <f t="shared" si="208"/>
        <v>0.77608765201127117</v>
      </c>
      <c r="K410" s="308">
        <v>2031</v>
      </c>
      <c r="L410" s="308">
        <v>1</v>
      </c>
      <c r="S410" s="295">
        <f t="shared" ref="S410:U410" si="263">S398</f>
        <v>31.010086727948163</v>
      </c>
      <c r="T410" s="295">
        <f t="shared" si="263"/>
        <v>26.51568707835909</v>
      </c>
      <c r="U410" s="344">
        <f t="shared" si="263"/>
        <v>0.64537485718779541</v>
      </c>
    </row>
    <row r="411" spans="1:21" ht="13.5" thickTop="1" thickBot="1" x14ac:dyDescent="0.25">
      <c r="A411" s="308">
        <v>2031</v>
      </c>
      <c r="B411" s="308">
        <v>2</v>
      </c>
      <c r="C411" s="295">
        <f t="shared" si="218"/>
        <v>45695.838434211561</v>
      </c>
      <c r="D411" s="1">
        <f t="shared" si="240"/>
        <v>50688.00813981735</v>
      </c>
      <c r="E411" s="1">
        <f t="shared" si="238"/>
        <v>45695.838434211561</v>
      </c>
      <c r="F411" s="295">
        <f>'Florida_Keys FR'!F327-'Florida_Keys PR'!S411</f>
        <v>93.05860464147905</v>
      </c>
      <c r="G411" s="295">
        <f>'Florida_Keys FR'!G327-'Florida_Keys PR'!T411</f>
        <v>101.13997231890528</v>
      </c>
      <c r="H411" s="328">
        <f t="shared" si="206"/>
        <v>0.67233318356375449</v>
      </c>
      <c r="I411" s="1">
        <v>672</v>
      </c>
      <c r="J411" s="172">
        <f t="shared" si="208"/>
        <v>0.92009719310635363</v>
      </c>
      <c r="K411" s="308">
        <v>2031</v>
      </c>
      <c r="L411" s="308">
        <v>2</v>
      </c>
      <c r="S411" s="295">
        <f t="shared" ref="S411:U411" si="264">S399</f>
        <v>31.020480937046727</v>
      </c>
      <c r="T411" s="295">
        <f t="shared" si="264"/>
        <v>29.469481661379852</v>
      </c>
      <c r="U411" s="344">
        <f t="shared" si="264"/>
        <v>0.67233318356375449</v>
      </c>
    </row>
    <row r="412" spans="1:21" ht="13.5" thickTop="1" thickBot="1" x14ac:dyDescent="0.25">
      <c r="A412" s="308">
        <v>2031</v>
      </c>
      <c r="B412" s="308">
        <v>3</v>
      </c>
      <c r="C412" s="295">
        <f t="shared" si="218"/>
        <v>52981.502648685404</v>
      </c>
      <c r="D412" s="1">
        <f t="shared" si="240"/>
        <v>45695.838434211561</v>
      </c>
      <c r="E412" s="1">
        <f t="shared" si="238"/>
        <v>52981.502648685404</v>
      </c>
      <c r="F412" s="295">
        <f>'Florida_Keys FR'!F328-'Florida_Keys PR'!S412</f>
        <v>82.543986430672661</v>
      </c>
      <c r="G412" s="295">
        <f>'Florida_Keys FR'!G328-'Florida_Keys PR'!T412</f>
        <v>110.21624088115426</v>
      </c>
      <c r="H412" s="328">
        <f t="shared" si="206"/>
        <v>0.64610892677092313</v>
      </c>
      <c r="I412" s="1">
        <v>744</v>
      </c>
      <c r="J412" s="172">
        <f t="shared" si="208"/>
        <v>0.74892761512052941</v>
      </c>
      <c r="K412" s="308">
        <v>2031</v>
      </c>
      <c r="L412" s="308">
        <v>3</v>
      </c>
      <c r="S412" s="295">
        <f t="shared" ref="S412:U412" si="265">S400</f>
        <v>33.419769504052752</v>
      </c>
      <c r="T412" s="295">
        <f t="shared" si="265"/>
        <v>28.032645328423985</v>
      </c>
      <c r="U412" s="344">
        <f t="shared" si="265"/>
        <v>0.64610892677092313</v>
      </c>
    </row>
    <row r="413" spans="1:21" ht="13.5" thickTop="1" thickBot="1" x14ac:dyDescent="0.25">
      <c r="A413" s="308">
        <v>2031</v>
      </c>
      <c r="B413" s="308">
        <v>4</v>
      </c>
      <c r="C413" s="295">
        <f t="shared" si="218"/>
        <v>55713.340653222534</v>
      </c>
      <c r="D413" s="1">
        <f t="shared" si="240"/>
        <v>52981.502648685404</v>
      </c>
      <c r="E413" s="1">
        <f t="shared" si="238"/>
        <v>55713.340653222534</v>
      </c>
      <c r="F413" s="295">
        <f>'Florida_Keys FR'!F329-'Florida_Keys PR'!S413</f>
        <v>108.67770577872935</v>
      </c>
      <c r="G413" s="295">
        <f>'Florida_Keys FR'!G329-'Florida_Keys PR'!T413</f>
        <v>114.86874163327502</v>
      </c>
      <c r="H413" s="328">
        <f t="shared" si="206"/>
        <v>0.67363530492204138</v>
      </c>
      <c r="I413" s="1">
        <v>720</v>
      </c>
      <c r="J413" s="172">
        <f t="shared" si="208"/>
        <v>0.94610338925526927</v>
      </c>
      <c r="K413" s="308">
        <v>2031</v>
      </c>
      <c r="L413" s="308">
        <v>4</v>
      </c>
      <c r="S413" s="295">
        <f t="shared" ref="S413:U413" si="266">S401</f>
        <v>29.824473994547585</v>
      </c>
      <c r="T413" s="295">
        <f t="shared" si="266"/>
        <v>28.759953880173448</v>
      </c>
      <c r="U413" s="344">
        <f t="shared" si="266"/>
        <v>0.67363530492204138</v>
      </c>
    </row>
    <row r="414" spans="1:21" ht="13.5" thickTop="1" thickBot="1" x14ac:dyDescent="0.25">
      <c r="A414" s="308">
        <v>2031</v>
      </c>
      <c r="B414" s="308">
        <v>5</v>
      </c>
      <c r="C414" s="295">
        <f t="shared" si="218"/>
        <v>63508.929820122743</v>
      </c>
      <c r="D414" s="1">
        <f t="shared" si="240"/>
        <v>55713.340653222534</v>
      </c>
      <c r="E414" s="1">
        <f t="shared" si="238"/>
        <v>63508.929820122743</v>
      </c>
      <c r="F414" s="295">
        <f>'Florida_Keys FR'!F330-'Florida_Keys PR'!S414</f>
        <v>116.13252405913593</v>
      </c>
      <c r="G414" s="295">
        <f>'Florida_Keys FR'!G330-'Florida_Keys PR'!T414</f>
        <v>125.60613298319365</v>
      </c>
      <c r="H414" s="328">
        <f t="shared" si="206"/>
        <v>0.67959631257348285</v>
      </c>
      <c r="I414" s="1">
        <v>744</v>
      </c>
      <c r="J414" s="172">
        <f t="shared" si="208"/>
        <v>0.92457686022922703</v>
      </c>
      <c r="K414" s="308">
        <v>2031</v>
      </c>
      <c r="L414" s="308">
        <v>5</v>
      </c>
      <c r="S414" s="295">
        <f t="shared" ref="S414:U414" si="267">S402</f>
        <v>33.798529816518368</v>
      </c>
      <c r="T414" s="295">
        <f t="shared" si="267"/>
        <v>32.126772629652379</v>
      </c>
      <c r="U414" s="344">
        <f t="shared" si="267"/>
        <v>0.67959631257348285</v>
      </c>
    </row>
    <row r="415" spans="1:21" ht="13.5" thickTop="1" thickBot="1" x14ac:dyDescent="0.25">
      <c r="A415" s="308">
        <v>2031</v>
      </c>
      <c r="B415" s="308">
        <v>6</v>
      </c>
      <c r="C415" s="295">
        <f t="shared" si="218"/>
        <v>68724.38082138187</v>
      </c>
      <c r="D415" s="1">
        <f t="shared" si="240"/>
        <v>63508.929820122743</v>
      </c>
      <c r="E415" s="1">
        <f t="shared" si="238"/>
        <v>68724.38082138187</v>
      </c>
      <c r="F415" s="295">
        <f>'Florida_Keys FR'!F331-'Florida_Keys PR'!S415</f>
        <v>116.57116668916112</v>
      </c>
      <c r="G415" s="295">
        <f>'Florida_Keys FR'!G331-'Florida_Keys PR'!T415</f>
        <v>129.30857475066975</v>
      </c>
      <c r="H415" s="328">
        <f t="shared" si="206"/>
        <v>0.73816086135534142</v>
      </c>
      <c r="I415" s="1">
        <v>720</v>
      </c>
      <c r="J415" s="172">
        <f t="shared" si="208"/>
        <v>0.90149602927672312</v>
      </c>
      <c r="K415" s="308">
        <v>2031</v>
      </c>
      <c r="L415" s="308">
        <v>6</v>
      </c>
      <c r="S415" s="295">
        <f t="shared" ref="S415:U415" si="268">S403</f>
        <v>33.929877993655595</v>
      </c>
      <c r="T415" s="295">
        <f t="shared" si="268"/>
        <v>31.71302534022271</v>
      </c>
      <c r="U415" s="344">
        <f t="shared" si="268"/>
        <v>0.73816086135534142</v>
      </c>
    </row>
    <row r="416" spans="1:21" ht="13.5" thickTop="1" thickBot="1" x14ac:dyDescent="0.25">
      <c r="A416" s="308">
        <v>2031</v>
      </c>
      <c r="B416" s="308">
        <v>7</v>
      </c>
      <c r="C416" s="295">
        <f t="shared" si="218"/>
        <v>74398.5150142856</v>
      </c>
      <c r="D416" s="1">
        <f t="shared" si="240"/>
        <v>68724.38082138187</v>
      </c>
      <c r="E416" s="1">
        <f t="shared" si="238"/>
        <v>74398.5150142856</v>
      </c>
      <c r="F416" s="295">
        <f>'Florida_Keys FR'!F332-'Florida_Keys PR'!S416</f>
        <v>131.80973625910082</v>
      </c>
      <c r="G416" s="295">
        <f>'Florida_Keys FR'!G332-'Florida_Keys PR'!T416</f>
        <v>135.38610738943407</v>
      </c>
      <c r="H416" s="328">
        <f t="shared" si="206"/>
        <v>0.73861348095205881</v>
      </c>
      <c r="I416" s="1">
        <v>744</v>
      </c>
      <c r="J416" s="172">
        <f t="shared" si="208"/>
        <v>0.97358391345098705</v>
      </c>
      <c r="K416" s="308">
        <v>2031</v>
      </c>
      <c r="L416" s="308">
        <v>7</v>
      </c>
      <c r="S416" s="295">
        <f t="shared" ref="S416:U416" si="269">S404</f>
        <v>35</v>
      </c>
      <c r="T416" s="295">
        <f t="shared" si="269"/>
        <v>34.388728654458141</v>
      </c>
      <c r="U416" s="344">
        <f t="shared" si="269"/>
        <v>0.7386134809520587</v>
      </c>
    </row>
    <row r="417" spans="1:21" ht="13.5" thickTop="1" thickBot="1" x14ac:dyDescent="0.25">
      <c r="A417" s="308">
        <v>2031</v>
      </c>
      <c r="B417" s="308">
        <v>8</v>
      </c>
      <c r="C417" s="295">
        <f t="shared" si="218"/>
        <v>74939.966917053927</v>
      </c>
      <c r="D417" s="1">
        <f t="shared" si="240"/>
        <v>74398.5150142856</v>
      </c>
      <c r="E417" s="1">
        <f t="shared" si="238"/>
        <v>74939.966917053927</v>
      </c>
      <c r="F417" s="295">
        <f>'Florida_Keys FR'!F333-'Florida_Keys PR'!S417</f>
        <v>130.62170385916664</v>
      </c>
      <c r="G417" s="295">
        <f>'Florida_Keys FR'!G333-'Florida_Keys PR'!T417</f>
        <v>133.82208996027882</v>
      </c>
      <c r="H417" s="328">
        <f t="shared" si="206"/>
        <v>0.75268411975321148</v>
      </c>
      <c r="I417" s="1">
        <v>744</v>
      </c>
      <c r="J417" s="172">
        <f t="shared" si="208"/>
        <v>0.97608476969637736</v>
      </c>
      <c r="K417" s="308">
        <v>2031</v>
      </c>
      <c r="L417" s="308">
        <v>8</v>
      </c>
      <c r="S417" s="295">
        <f t="shared" ref="S417:U417" si="270">S405</f>
        <v>34.898043438517689</v>
      </c>
      <c r="T417" s="295">
        <f t="shared" si="270"/>
        <v>34.34804484127514</v>
      </c>
      <c r="U417" s="344">
        <f t="shared" si="270"/>
        <v>0.75268411975321148</v>
      </c>
    </row>
    <row r="418" spans="1:21" ht="13.5" thickTop="1" thickBot="1" x14ac:dyDescent="0.25">
      <c r="A418" s="308">
        <v>2031</v>
      </c>
      <c r="B418" s="308">
        <v>9</v>
      </c>
      <c r="C418" s="295">
        <f t="shared" si="218"/>
        <v>65197.506525012795</v>
      </c>
      <c r="D418" s="1">
        <f t="shared" si="240"/>
        <v>74939.966917053927</v>
      </c>
      <c r="E418" s="1">
        <f t="shared" si="238"/>
        <v>65197.506525012795</v>
      </c>
      <c r="F418" s="295">
        <f>'Florida_Keys FR'!F334-'Florida_Keys PR'!S418</f>
        <v>121.28580566119484</v>
      </c>
      <c r="G418" s="295">
        <f>'Florida_Keys FR'!G334-'Florida_Keys PR'!T418</f>
        <v>127.36444581222457</v>
      </c>
      <c r="H418" s="328">
        <f t="shared" si="206"/>
        <v>0.71096836969206856</v>
      </c>
      <c r="I418" s="1">
        <v>720</v>
      </c>
      <c r="J418" s="172">
        <f t="shared" si="208"/>
        <v>0.95227364974373174</v>
      </c>
      <c r="K418" s="308">
        <v>2031</v>
      </c>
      <c r="L418" s="308">
        <v>9</v>
      </c>
      <c r="S418" s="295">
        <f t="shared" ref="S418:U418" si="271">S406</f>
        <v>32.365442451296907</v>
      </c>
      <c r="T418" s="295">
        <f t="shared" si="271"/>
        <v>31.335755090783472</v>
      </c>
      <c r="U418" s="344">
        <f t="shared" si="271"/>
        <v>0.71096836969206856</v>
      </c>
    </row>
    <row r="419" spans="1:21" ht="13.5" thickTop="1" thickBot="1" x14ac:dyDescent="0.25">
      <c r="A419" s="308">
        <v>2031</v>
      </c>
      <c r="B419" s="308">
        <v>10</v>
      </c>
      <c r="C419" s="295">
        <f t="shared" si="218"/>
        <v>59412.159140941316</v>
      </c>
      <c r="D419" s="1">
        <f t="shared" si="240"/>
        <v>65197.506525012795</v>
      </c>
      <c r="E419" s="1">
        <f t="shared" si="238"/>
        <v>59412.159140941316</v>
      </c>
      <c r="F419" s="295">
        <f>'Florida_Keys FR'!F335-'Florida_Keys PR'!S419</f>
        <v>111.80162000353465</v>
      </c>
      <c r="G419" s="295">
        <f>'Florida_Keys FR'!G335-'Florida_Keys PR'!T419</f>
        <v>114.35804464186833</v>
      </c>
      <c r="H419" s="328">
        <f t="shared" si="206"/>
        <v>0.69828976928445896</v>
      </c>
      <c r="I419" s="1">
        <v>744</v>
      </c>
      <c r="J419" s="172">
        <f t="shared" si="208"/>
        <v>0.97764543241064006</v>
      </c>
      <c r="K419" s="308">
        <v>2031</v>
      </c>
      <c r="L419" s="308">
        <v>10</v>
      </c>
      <c r="S419" s="295">
        <f t="shared" ref="S419:U419" si="272">S407</f>
        <v>29.443437714083668</v>
      </c>
      <c r="T419" s="295">
        <f t="shared" si="272"/>
        <v>29.007871421146685</v>
      </c>
      <c r="U419" s="344">
        <f t="shared" si="272"/>
        <v>0.69828976928445896</v>
      </c>
    </row>
    <row r="420" spans="1:21" ht="13.5" thickTop="1" thickBot="1" x14ac:dyDescent="0.25">
      <c r="A420" s="308">
        <v>2031</v>
      </c>
      <c r="B420" s="308">
        <v>11</v>
      </c>
      <c r="C420" s="295">
        <f t="shared" si="218"/>
        <v>50454.950110045116</v>
      </c>
      <c r="D420" s="1">
        <f t="shared" si="240"/>
        <v>59412.159140941316</v>
      </c>
      <c r="E420" s="1">
        <f t="shared" si="238"/>
        <v>50454.950110045116</v>
      </c>
      <c r="F420" s="295">
        <f>'Florida_Keys FR'!F336-'Florida_Keys PR'!S420</f>
        <v>99.21329883247995</v>
      </c>
      <c r="G420" s="295">
        <f>'Florida_Keys FR'!G336-'Florida_Keys PR'!T420</f>
        <v>102.3269989883423</v>
      </c>
      <c r="H420" s="328">
        <f t="shared" si="206"/>
        <v>0.68482727227511486</v>
      </c>
      <c r="I420" s="1">
        <v>720</v>
      </c>
      <c r="J420" s="172">
        <f t="shared" si="208"/>
        <v>0.96957107912236262</v>
      </c>
      <c r="K420" s="308">
        <v>2031</v>
      </c>
      <c r="L420" s="308">
        <v>11</v>
      </c>
      <c r="S420" s="295">
        <f t="shared" ref="S420:U420" si="273">S408</f>
        <v>26.260529651780676</v>
      </c>
      <c r="T420" s="295">
        <f t="shared" si="273"/>
        <v>25.730667215166566</v>
      </c>
      <c r="U420" s="344">
        <f t="shared" si="273"/>
        <v>0.68482727227511486</v>
      </c>
    </row>
    <row r="421" spans="1:21" ht="13.5" thickTop="1" thickBot="1" x14ac:dyDescent="0.25">
      <c r="A421" s="308">
        <v>2031</v>
      </c>
      <c r="B421" s="308">
        <v>12</v>
      </c>
      <c r="C421" s="295">
        <f t="shared" si="218"/>
        <v>51327.852554061865</v>
      </c>
      <c r="D421" s="1">
        <f t="shared" si="240"/>
        <v>50454.950110045116</v>
      </c>
      <c r="E421" s="1">
        <f t="shared" si="238"/>
        <v>51327.852554061865</v>
      </c>
      <c r="F421" s="295">
        <f>'Florida_Keys FR'!F337-'Florida_Keys PR'!S421</f>
        <v>93.284873413203115</v>
      </c>
      <c r="G421" s="295">
        <f>'Florida_Keys FR'!G337-'Florida_Keys PR'!T421</f>
        <v>108.00743116036993</v>
      </c>
      <c r="H421" s="328">
        <f t="shared" si="206"/>
        <v>0.63874354190841121</v>
      </c>
      <c r="I421" s="1">
        <v>744</v>
      </c>
      <c r="J421" s="172">
        <f t="shared" si="208"/>
        <v>0.86368939998853689</v>
      </c>
      <c r="K421" s="308">
        <v>2031</v>
      </c>
      <c r="L421" s="308">
        <v>12</v>
      </c>
      <c r="S421" s="295">
        <f t="shared" ref="S421:U421" si="274">S409</f>
        <v>27.437881834856491</v>
      </c>
      <c r="T421" s="295">
        <f t="shared" si="274"/>
        <v>24.918892015738226</v>
      </c>
      <c r="U421" s="344">
        <f t="shared" si="274"/>
        <v>0.63874354190841121</v>
      </c>
    </row>
    <row r="422" spans="1:21" ht="13.5" thickTop="1" thickBot="1" x14ac:dyDescent="0.25">
      <c r="A422" s="308">
        <v>2032</v>
      </c>
      <c r="B422" s="308">
        <v>1</v>
      </c>
      <c r="C422" s="295">
        <f t="shared" si="218"/>
        <v>51011.448870500404</v>
      </c>
      <c r="D422" s="1">
        <f t="shared" si="240"/>
        <v>51327.852554061865</v>
      </c>
      <c r="E422" s="1">
        <f t="shared" si="238"/>
        <v>51011.448870500404</v>
      </c>
      <c r="F422" s="295">
        <f>'Florida_Keys FR'!F338-'Florida_Keys PR'!S422</f>
        <v>82.503731743002021</v>
      </c>
      <c r="G422" s="295">
        <f>'Florida_Keys FR'!G338-'Florida_Keys PR'!T422</f>
        <v>106.23868376642488</v>
      </c>
      <c r="H422" s="328">
        <f t="shared" ref="H422:H485" si="275">+(E422/(G422*I422))</f>
        <v>0.64537485718779541</v>
      </c>
      <c r="I422" s="1">
        <v>744</v>
      </c>
      <c r="J422" s="172">
        <f t="shared" si="208"/>
        <v>0.77658842163739294</v>
      </c>
      <c r="K422" s="308">
        <v>2032</v>
      </c>
      <c r="L422" s="308">
        <v>1</v>
      </c>
      <c r="S422" s="295">
        <f t="shared" ref="S422:U422" si="276">S410</f>
        <v>31.010086727948163</v>
      </c>
      <c r="T422" s="295">
        <f t="shared" si="276"/>
        <v>26.51568707835909</v>
      </c>
      <c r="U422" s="344">
        <f t="shared" si="276"/>
        <v>0.64537485718779541</v>
      </c>
    </row>
    <row r="423" spans="1:21" ht="13.5" thickTop="1" thickBot="1" x14ac:dyDescent="0.25">
      <c r="A423" s="308">
        <v>2032</v>
      </c>
      <c r="B423" s="308">
        <v>2</v>
      </c>
      <c r="C423" s="295">
        <f t="shared" si="218"/>
        <v>47639.533937270055</v>
      </c>
      <c r="D423" s="1">
        <f t="shared" si="240"/>
        <v>51011.448870500404</v>
      </c>
      <c r="E423" s="1">
        <f t="shared" si="238"/>
        <v>47639.533937270055</v>
      </c>
      <c r="F423" s="295">
        <f>'Florida_Keys FR'!F339-'Florida_Keys PR'!S423</f>
        <v>93.691407977929543</v>
      </c>
      <c r="G423" s="295">
        <f>'Florida_Keys FR'!G339-'Florida_Keys PR'!T423</f>
        <v>101.80608053420474</v>
      </c>
      <c r="H423" s="328">
        <f t="shared" si="275"/>
        <v>0.67233318356375449</v>
      </c>
      <c r="I423" s="1">
        <v>696</v>
      </c>
      <c r="J423" s="172">
        <f t="shared" ref="J423:J486" si="277">F423/G423</f>
        <v>0.92029284976206471</v>
      </c>
      <c r="K423" s="308">
        <v>2032</v>
      </c>
      <c r="L423" s="308">
        <v>2</v>
      </c>
      <c r="S423" s="295">
        <f t="shared" ref="S423:U423" si="278">S411</f>
        <v>31.020480937046727</v>
      </c>
      <c r="T423" s="295">
        <f t="shared" si="278"/>
        <v>29.469481661379852</v>
      </c>
      <c r="U423" s="344">
        <f t="shared" si="278"/>
        <v>0.67233318356375449</v>
      </c>
    </row>
    <row r="424" spans="1:21" ht="13.5" thickTop="1" thickBot="1" x14ac:dyDescent="0.25">
      <c r="A424" s="308">
        <v>2032</v>
      </c>
      <c r="B424" s="308">
        <v>3</v>
      </c>
      <c r="C424" s="295">
        <f t="shared" si="218"/>
        <v>53320.433025269595</v>
      </c>
      <c r="D424" s="1">
        <f t="shared" si="240"/>
        <v>47639.533937270055</v>
      </c>
      <c r="E424" s="1">
        <f t="shared" si="238"/>
        <v>53320.433025269595</v>
      </c>
      <c r="F424" s="295">
        <f>'Florida_Keys FR'!F340-'Florida_Keys PR'!S424</f>
        <v>83.135401585939775</v>
      </c>
      <c r="G424" s="295">
        <f>'Florida_Keys FR'!G340-'Florida_Keys PR'!T424</f>
        <v>110.92131020082313</v>
      </c>
      <c r="H424" s="328">
        <f t="shared" si="275"/>
        <v>0.64610892677092313</v>
      </c>
      <c r="I424" s="1">
        <v>744</v>
      </c>
      <c r="J424" s="172">
        <f t="shared" si="277"/>
        <v>0.74949891445947636</v>
      </c>
      <c r="K424" s="308">
        <v>2032</v>
      </c>
      <c r="L424" s="308">
        <v>3</v>
      </c>
      <c r="S424" s="295">
        <f t="shared" ref="S424:U424" si="279">S412</f>
        <v>33.419769504052752</v>
      </c>
      <c r="T424" s="295">
        <f t="shared" si="279"/>
        <v>28.032645328423985</v>
      </c>
      <c r="U424" s="344">
        <f t="shared" si="279"/>
        <v>0.64610892677092313</v>
      </c>
    </row>
    <row r="425" spans="1:21" ht="13.5" thickTop="1" thickBot="1" x14ac:dyDescent="0.25">
      <c r="A425" s="308">
        <v>2032</v>
      </c>
      <c r="B425" s="308">
        <v>4</v>
      </c>
      <c r="C425" s="295">
        <f t="shared" si="218"/>
        <v>56068.618991501506</v>
      </c>
      <c r="D425" s="1">
        <f t="shared" si="240"/>
        <v>53320.433025269595</v>
      </c>
      <c r="E425" s="1">
        <f t="shared" si="238"/>
        <v>56068.618991501506</v>
      </c>
      <c r="F425" s="295">
        <f>'Florida_Keys FR'!F341-'Florida_Keys PR'!S425</f>
        <v>109.38406689557308</v>
      </c>
      <c r="G425" s="295">
        <f>'Florida_Keys FR'!G341-'Florida_Keys PR'!T425</f>
        <v>115.60124798039362</v>
      </c>
      <c r="H425" s="328">
        <f t="shared" si="275"/>
        <v>0.67363530492204138</v>
      </c>
      <c r="I425" s="1">
        <v>720</v>
      </c>
      <c r="J425" s="172">
        <f t="shared" si="277"/>
        <v>0.94621873731090689</v>
      </c>
      <c r="K425" s="308">
        <v>2032</v>
      </c>
      <c r="L425" s="308">
        <v>4</v>
      </c>
      <c r="S425" s="295">
        <f t="shared" ref="S425:U425" si="280">S413</f>
        <v>29.824473994547585</v>
      </c>
      <c r="T425" s="295">
        <f t="shared" si="280"/>
        <v>28.759953880173448</v>
      </c>
      <c r="U425" s="344">
        <f t="shared" si="280"/>
        <v>0.67363530492204138</v>
      </c>
    </row>
    <row r="426" spans="1:21" ht="13.5" thickTop="1" thickBot="1" x14ac:dyDescent="0.25">
      <c r="A426" s="308">
        <v>2032</v>
      </c>
      <c r="B426" s="308">
        <v>5</v>
      </c>
      <c r="C426" s="295">
        <f t="shared" si="218"/>
        <v>63915.669393695774</v>
      </c>
      <c r="D426" s="1">
        <f t="shared" si="240"/>
        <v>56068.618991501506</v>
      </c>
      <c r="E426" s="1">
        <f t="shared" si="238"/>
        <v>63915.669393695774</v>
      </c>
      <c r="F426" s="295">
        <f>'Florida_Keys FR'!F342-'Florida_Keys PR'!S426</f>
        <v>116.8971724339018</v>
      </c>
      <c r="G426" s="295">
        <f>'Florida_Keys FR'!G342-'Florida_Keys PR'!T426</f>
        <v>126.4105708018192</v>
      </c>
      <c r="H426" s="328">
        <f t="shared" si="275"/>
        <v>0.67959631257348285</v>
      </c>
      <c r="I426" s="1">
        <v>744</v>
      </c>
      <c r="J426" s="172">
        <f t="shared" si="277"/>
        <v>0.92474206620875021</v>
      </c>
      <c r="K426" s="308">
        <v>2032</v>
      </c>
      <c r="L426" s="308">
        <v>5</v>
      </c>
      <c r="S426" s="295">
        <f t="shared" ref="S426:U426" si="281">S414</f>
        <v>33.798529816518368</v>
      </c>
      <c r="T426" s="295">
        <f t="shared" si="281"/>
        <v>32.126772629652379</v>
      </c>
      <c r="U426" s="344">
        <f t="shared" si="281"/>
        <v>0.67959631257348285</v>
      </c>
    </row>
    <row r="427" spans="1:21" ht="13.5" thickTop="1" thickBot="1" x14ac:dyDescent="0.25">
      <c r="A427" s="308">
        <v>2032</v>
      </c>
      <c r="B427" s="308">
        <v>6</v>
      </c>
      <c r="C427" s="295">
        <f t="shared" si="218"/>
        <v>69160.834164950997</v>
      </c>
      <c r="D427" s="1">
        <f t="shared" si="240"/>
        <v>63915.669393695774</v>
      </c>
      <c r="E427" s="1">
        <f t="shared" si="238"/>
        <v>69160.834164950997</v>
      </c>
      <c r="F427" s="295">
        <f>'Florida_Keys FR'!F343-'Florida_Keys PR'!S427</f>
        <v>117.33872201704352</v>
      </c>
      <c r="G427" s="295">
        <f>'Florida_Keys FR'!G343-'Florida_Keys PR'!T427</f>
        <v>130.12978491113333</v>
      </c>
      <c r="H427" s="328">
        <f t="shared" si="275"/>
        <v>0.73816086135534142</v>
      </c>
      <c r="I427" s="1">
        <v>720</v>
      </c>
      <c r="J427" s="172">
        <f t="shared" si="277"/>
        <v>0.90170534053502871</v>
      </c>
      <c r="K427" s="308">
        <v>2032</v>
      </c>
      <c r="L427" s="308">
        <v>6</v>
      </c>
      <c r="S427" s="295">
        <f t="shared" ref="S427:U427" si="282">S415</f>
        <v>33.929877993655595</v>
      </c>
      <c r="T427" s="295">
        <f t="shared" si="282"/>
        <v>31.71302534022271</v>
      </c>
      <c r="U427" s="344">
        <f t="shared" si="282"/>
        <v>0.73816086135534142</v>
      </c>
    </row>
    <row r="428" spans="1:21" ht="13.5" thickTop="1" thickBot="1" x14ac:dyDescent="0.25">
      <c r="A428" s="308">
        <v>2032</v>
      </c>
      <c r="B428" s="308">
        <v>7</v>
      </c>
      <c r="C428" s="295">
        <f t="shared" si="218"/>
        <v>74874.132983647607</v>
      </c>
      <c r="D428" s="1">
        <f t="shared" si="240"/>
        <v>69160.834164950997</v>
      </c>
      <c r="E428" s="1">
        <f t="shared" si="238"/>
        <v>74874.132983647607</v>
      </c>
      <c r="F428" s="295">
        <f>'Florida_Keys FR'!F344-'Florida_Keys PR'!S428</f>
        <v>132.66012238258827</v>
      </c>
      <c r="G428" s="295">
        <f>'Florida_Keys FR'!G344-'Florida_Keys PR'!T428</f>
        <v>136.25160941543589</v>
      </c>
      <c r="H428" s="328">
        <f t="shared" si="275"/>
        <v>0.73861348095205859</v>
      </c>
      <c r="I428" s="1">
        <v>744</v>
      </c>
      <c r="J428" s="172">
        <f t="shared" si="277"/>
        <v>0.9736407735053092</v>
      </c>
      <c r="K428" s="308">
        <v>2032</v>
      </c>
      <c r="L428" s="308">
        <v>7</v>
      </c>
      <c r="S428" s="295">
        <f t="shared" ref="S428:U428" si="283">S416</f>
        <v>35</v>
      </c>
      <c r="T428" s="295">
        <f t="shared" si="283"/>
        <v>34.388728654458141</v>
      </c>
      <c r="U428" s="344">
        <f t="shared" si="283"/>
        <v>0.7386134809520587</v>
      </c>
    </row>
    <row r="429" spans="1:21" ht="13.5" thickTop="1" thickBot="1" x14ac:dyDescent="0.25">
      <c r="A429" s="308">
        <v>2032</v>
      </c>
      <c r="B429" s="308">
        <v>8</v>
      </c>
      <c r="C429" s="295">
        <f t="shared" si="218"/>
        <v>75420.258236261783</v>
      </c>
      <c r="D429" s="1">
        <f t="shared" si="240"/>
        <v>74874.132983647607</v>
      </c>
      <c r="E429" s="1">
        <f t="shared" si="238"/>
        <v>75420.258236261783</v>
      </c>
      <c r="F429" s="295">
        <f>'Florida_Keys FR'!F345-'Florida_Keys PR'!S429</f>
        <v>131.46585457038492</v>
      </c>
      <c r="G429" s="295">
        <f>'Florida_Keys FR'!G345-'Florida_Keys PR'!T429</f>
        <v>134.67975764776679</v>
      </c>
      <c r="H429" s="328">
        <f t="shared" si="275"/>
        <v>0.75268411975321148</v>
      </c>
      <c r="I429" s="1">
        <v>744</v>
      </c>
      <c r="J429" s="172">
        <f t="shared" si="277"/>
        <v>0.97613670284596654</v>
      </c>
      <c r="K429" s="308">
        <v>2032</v>
      </c>
      <c r="L429" s="308">
        <v>8</v>
      </c>
      <c r="S429" s="295">
        <f t="shared" ref="S429:U429" si="284">S417</f>
        <v>34.898043438517689</v>
      </c>
      <c r="T429" s="295">
        <f t="shared" si="284"/>
        <v>34.34804484127514</v>
      </c>
      <c r="U429" s="344">
        <f t="shared" si="284"/>
        <v>0.75268411975321148</v>
      </c>
    </row>
    <row r="430" spans="1:21" ht="13.5" thickTop="1" thickBot="1" x14ac:dyDescent="0.25">
      <c r="A430" s="308">
        <v>2032</v>
      </c>
      <c r="B430" s="308">
        <v>9</v>
      </c>
      <c r="C430" s="295">
        <f t="shared" si="218"/>
        <v>65611.821307457329</v>
      </c>
      <c r="D430" s="1">
        <f t="shared" si="240"/>
        <v>75420.258236261783</v>
      </c>
      <c r="E430" s="1">
        <f t="shared" si="238"/>
        <v>65611.821307457329</v>
      </c>
      <c r="F430" s="295">
        <f>'Florida_Keys FR'!F346-'Florida_Keys PR'!S430</f>
        <v>122.06942702656849</v>
      </c>
      <c r="G430" s="295">
        <f>'Florida_Keys FR'!G346-'Florida_Keys PR'!T430</f>
        <v>128.17381683682987</v>
      </c>
      <c r="H430" s="328">
        <f t="shared" si="275"/>
        <v>0.71096836969206845</v>
      </c>
      <c r="I430" s="1">
        <v>720</v>
      </c>
      <c r="J430" s="172">
        <f t="shared" si="277"/>
        <v>0.95237412787642506</v>
      </c>
      <c r="K430" s="308">
        <v>2032</v>
      </c>
      <c r="L430" s="308">
        <v>9</v>
      </c>
      <c r="S430" s="295">
        <f t="shared" ref="S430:U430" si="285">S418</f>
        <v>32.365442451296907</v>
      </c>
      <c r="T430" s="295">
        <f t="shared" si="285"/>
        <v>31.335755090783472</v>
      </c>
      <c r="U430" s="344">
        <f t="shared" si="285"/>
        <v>0.71096836969206856</v>
      </c>
    </row>
    <row r="431" spans="1:21" ht="13.5" thickTop="1" thickBot="1" x14ac:dyDescent="0.25">
      <c r="A431" s="308">
        <v>2032</v>
      </c>
      <c r="B431" s="308">
        <v>10</v>
      </c>
      <c r="C431" s="295">
        <f t="shared" si="218"/>
        <v>59792.020138921056</v>
      </c>
      <c r="D431" s="1">
        <f t="shared" si="240"/>
        <v>65611.821307457329</v>
      </c>
      <c r="E431" s="1">
        <f t="shared" si="238"/>
        <v>59792.020138921056</v>
      </c>
      <c r="F431" s="295">
        <f>'Florida_Keys FR'!F347-'Florida_Keys PR'!S431</f>
        <v>112.5219697978946</v>
      </c>
      <c r="G431" s="295">
        <f>'Florida_Keys FR'!G347-'Florida_Keys PR'!T431</f>
        <v>115.0892108137898</v>
      </c>
      <c r="H431" s="328">
        <f t="shared" si="275"/>
        <v>0.69828976928445896</v>
      </c>
      <c r="I431" s="1">
        <v>744</v>
      </c>
      <c r="J431" s="172">
        <f t="shared" si="277"/>
        <v>0.97769346928576206</v>
      </c>
      <c r="K431" s="308">
        <v>2032</v>
      </c>
      <c r="L431" s="308">
        <v>10</v>
      </c>
      <c r="S431" s="295">
        <f t="shared" ref="S431:U431" si="286">S419</f>
        <v>29.443437714083668</v>
      </c>
      <c r="T431" s="295">
        <f t="shared" si="286"/>
        <v>29.007871421146685</v>
      </c>
      <c r="U431" s="344">
        <f t="shared" si="286"/>
        <v>0.69828976928445896</v>
      </c>
    </row>
    <row r="432" spans="1:21" ht="13.5" thickTop="1" thickBot="1" x14ac:dyDescent="0.25">
      <c r="A432" s="308">
        <v>2032</v>
      </c>
      <c r="B432" s="308">
        <v>11</v>
      </c>
      <c r="C432" s="295">
        <f t="shared" ref="C432:C495" si="287">E432</f>
        <v>50776.974897630651</v>
      </c>
      <c r="D432" s="1">
        <f t="shared" si="240"/>
        <v>59792.020138921056</v>
      </c>
      <c r="E432" s="1">
        <f t="shared" si="238"/>
        <v>50776.974897630651</v>
      </c>
      <c r="F432" s="295">
        <f>'Florida_Keys FR'!F348-'Florida_Keys PR'!S432</f>
        <v>99.85321535774969</v>
      </c>
      <c r="G432" s="295">
        <f>'Florida_Keys FR'!G348-'Florida_Keys PR'!T432</f>
        <v>102.9800930859802</v>
      </c>
      <c r="H432" s="328">
        <f t="shared" si="275"/>
        <v>0.68482727227511486</v>
      </c>
      <c r="I432" s="1">
        <v>720</v>
      </c>
      <c r="J432" s="172">
        <f t="shared" si="277"/>
        <v>0.96963609534106932</v>
      </c>
      <c r="K432" s="308">
        <v>2032</v>
      </c>
      <c r="L432" s="308">
        <v>11</v>
      </c>
      <c r="S432" s="295">
        <f t="shared" ref="S432:U432" si="288">S420</f>
        <v>26.260529651780676</v>
      </c>
      <c r="T432" s="295">
        <f t="shared" si="288"/>
        <v>25.730667215166566</v>
      </c>
      <c r="U432" s="344">
        <f t="shared" si="288"/>
        <v>0.68482727227511486</v>
      </c>
    </row>
    <row r="433" spans="1:21" ht="13.5" thickTop="1" thickBot="1" x14ac:dyDescent="0.25">
      <c r="A433" s="308">
        <v>2032</v>
      </c>
      <c r="B433" s="308">
        <v>12</v>
      </c>
      <c r="C433" s="295">
        <f t="shared" si="287"/>
        <v>51650.019237229011</v>
      </c>
      <c r="D433" s="1">
        <f t="shared" si="240"/>
        <v>50776.974897630651</v>
      </c>
      <c r="E433" s="1">
        <f t="shared" si="238"/>
        <v>51650.019237229011</v>
      </c>
      <c r="F433" s="295">
        <f>'Florida_Keys FR'!F349-'Florida_Keys PR'!S433</f>
        <v>93.900559464968239</v>
      </c>
      <c r="G433" s="295">
        <f>'Florida_Keys FR'!G349-'Florida_Keys PR'!T433</f>
        <v>108.6853554085681</v>
      </c>
      <c r="H433" s="328">
        <f t="shared" si="275"/>
        <v>0.63874354190841121</v>
      </c>
      <c r="I433" s="1">
        <v>744</v>
      </c>
      <c r="J433" s="172">
        <f t="shared" si="277"/>
        <v>0.86396699087911966</v>
      </c>
      <c r="K433" s="308">
        <v>2032</v>
      </c>
      <c r="L433" s="308">
        <v>12</v>
      </c>
      <c r="S433" s="295">
        <f t="shared" ref="S433:U433" si="289">S421</f>
        <v>27.437881834856491</v>
      </c>
      <c r="T433" s="295">
        <f t="shared" si="289"/>
        <v>24.918892015738226</v>
      </c>
      <c r="U433" s="344">
        <f t="shared" si="289"/>
        <v>0.63874354190841121</v>
      </c>
    </row>
    <row r="434" spans="1:21" ht="13.5" thickTop="1" thickBot="1" x14ac:dyDescent="0.25">
      <c r="A434" s="308">
        <v>2033</v>
      </c>
      <c r="B434" s="308">
        <v>1</v>
      </c>
      <c r="C434" s="295">
        <f t="shared" si="287"/>
        <v>51336.539148909949</v>
      </c>
      <c r="D434" s="1">
        <f t="shared" si="240"/>
        <v>51650.019237229011</v>
      </c>
      <c r="E434" s="1">
        <f t="shared" si="238"/>
        <v>51336.539148909949</v>
      </c>
      <c r="F434" s="295">
        <f>'Florida_Keys FR'!F350-'Florida_Keys PR'!S434</f>
        <v>83.082652217203886</v>
      </c>
      <c r="G434" s="295">
        <f>'Florida_Keys FR'!G350-'Florida_Keys PR'!T434</f>
        <v>106.9157310577333</v>
      </c>
      <c r="H434" s="328">
        <f t="shared" si="275"/>
        <v>0.64537485718779541</v>
      </c>
      <c r="I434" s="1">
        <v>744</v>
      </c>
      <c r="J434" s="172">
        <f t="shared" si="277"/>
        <v>0.77708538673640259</v>
      </c>
      <c r="K434" s="308">
        <v>2033</v>
      </c>
      <c r="L434" s="308">
        <v>1</v>
      </c>
      <c r="S434" s="295">
        <f t="shared" ref="S434:U434" si="290">S422</f>
        <v>31.010086727948163</v>
      </c>
      <c r="T434" s="295">
        <f t="shared" si="290"/>
        <v>26.51568707835909</v>
      </c>
      <c r="U434" s="344">
        <f t="shared" si="290"/>
        <v>0.64537485718779541</v>
      </c>
    </row>
    <row r="435" spans="1:21" ht="13.5" thickTop="1" thickBot="1" x14ac:dyDescent="0.25">
      <c r="A435" s="308">
        <v>2033</v>
      </c>
      <c r="B435" s="308">
        <v>2</v>
      </c>
      <c r="C435" s="295">
        <f t="shared" si="287"/>
        <v>46299.279201269317</v>
      </c>
      <c r="D435" s="1">
        <f t="shared" si="240"/>
        <v>51336.539148909949</v>
      </c>
      <c r="E435" s="1">
        <f t="shared" si="238"/>
        <v>46299.279201269317</v>
      </c>
      <c r="F435" s="295">
        <f>'Florida_Keys FR'!F351-'Florida_Keys PR'!S435</f>
        <v>94.327438611395934</v>
      </c>
      <c r="G435" s="295">
        <f>'Florida_Keys FR'!G351-'Florida_Keys PR'!T435</f>
        <v>102.47558590140224</v>
      </c>
      <c r="H435" s="328">
        <f t="shared" si="275"/>
        <v>0.67233318356375449</v>
      </c>
      <c r="I435" s="1">
        <v>672</v>
      </c>
      <c r="J435" s="172">
        <f t="shared" si="277"/>
        <v>0.92048694117400687</v>
      </c>
      <c r="K435" s="308">
        <v>2033</v>
      </c>
      <c r="L435" s="308">
        <v>2</v>
      </c>
      <c r="S435" s="295">
        <f t="shared" ref="S435:U435" si="291">S423</f>
        <v>31.020480937046727</v>
      </c>
      <c r="T435" s="295">
        <f t="shared" si="291"/>
        <v>29.469481661379852</v>
      </c>
      <c r="U435" s="344">
        <f t="shared" si="291"/>
        <v>0.67233318356375449</v>
      </c>
    </row>
    <row r="436" spans="1:21" ht="13.5" thickTop="1" thickBot="1" x14ac:dyDescent="0.25">
      <c r="A436" s="308">
        <v>2033</v>
      </c>
      <c r="B436" s="308">
        <v>3</v>
      </c>
      <c r="C436" s="295">
        <f t="shared" si="287"/>
        <v>53661.091946774344</v>
      </c>
      <c r="D436" s="1">
        <f t="shared" si="240"/>
        <v>46299.279201269317</v>
      </c>
      <c r="E436" s="1">
        <f t="shared" si="238"/>
        <v>53661.091946774344</v>
      </c>
      <c r="F436" s="295">
        <f>'Florida_Keys FR'!F352-'Florida_Keys PR'!S436</f>
        <v>83.729832958498747</v>
      </c>
      <c r="G436" s="295">
        <f>'Florida_Keys FR'!G352-'Florida_Keys PR'!T436</f>
        <v>111.62997537402229</v>
      </c>
      <c r="H436" s="328">
        <f t="shared" si="275"/>
        <v>0.64610892677092313</v>
      </c>
      <c r="I436" s="1">
        <v>744</v>
      </c>
      <c r="J436" s="172">
        <f t="shared" si="277"/>
        <v>0.75006585532207992</v>
      </c>
      <c r="K436" s="308">
        <v>2033</v>
      </c>
      <c r="L436" s="308">
        <v>3</v>
      </c>
      <c r="S436" s="295">
        <f t="shared" ref="S436:U436" si="292">S424</f>
        <v>33.419769504052752</v>
      </c>
      <c r="T436" s="295">
        <f t="shared" si="292"/>
        <v>28.032645328423985</v>
      </c>
      <c r="U436" s="344">
        <f t="shared" si="292"/>
        <v>0.64610892677092313</v>
      </c>
    </row>
    <row r="437" spans="1:21" ht="13.5" thickTop="1" thickBot="1" x14ac:dyDescent="0.25">
      <c r="A437" s="308">
        <v>2033</v>
      </c>
      <c r="B437" s="308">
        <v>4</v>
      </c>
      <c r="C437" s="295">
        <f t="shared" si="287"/>
        <v>56425.709249305692</v>
      </c>
      <c r="D437" s="1">
        <f t="shared" si="240"/>
        <v>53661.091946774344</v>
      </c>
      <c r="E437" s="1">
        <f t="shared" si="238"/>
        <v>56425.709249305692</v>
      </c>
      <c r="F437" s="295">
        <f>'Florida_Keys FR'!F353-'Florida_Keys PR'!S437</f>
        <v>110.0940304541127</v>
      </c>
      <c r="G437" s="295">
        <f>'Florida_Keys FR'!G353-'Florida_Keys PR'!T437</f>
        <v>116.33749010988251</v>
      </c>
      <c r="H437" s="328">
        <f t="shared" si="275"/>
        <v>0.67363530492204138</v>
      </c>
      <c r="I437" s="1">
        <v>720</v>
      </c>
      <c r="J437" s="172">
        <f t="shared" si="277"/>
        <v>0.9463332099577465</v>
      </c>
      <c r="K437" s="308">
        <v>2033</v>
      </c>
      <c r="L437" s="308">
        <v>4</v>
      </c>
      <c r="S437" s="295">
        <f t="shared" ref="S437:U437" si="293">S425</f>
        <v>29.824473994547585</v>
      </c>
      <c r="T437" s="295">
        <f t="shared" si="293"/>
        <v>28.759953880173448</v>
      </c>
      <c r="U437" s="344">
        <f t="shared" si="293"/>
        <v>0.67363530492204138</v>
      </c>
    </row>
    <row r="438" spans="1:21" ht="13.5" thickTop="1" thickBot="1" x14ac:dyDescent="0.25">
      <c r="A438" s="308">
        <v>2033</v>
      </c>
      <c r="B438" s="308">
        <v>5</v>
      </c>
      <c r="C438" s="295">
        <f t="shared" si="287"/>
        <v>64324.483339094055</v>
      </c>
      <c r="D438" s="1">
        <f t="shared" si="240"/>
        <v>56425.709249305692</v>
      </c>
      <c r="E438" s="1">
        <f t="shared" si="238"/>
        <v>64324.483339094055</v>
      </c>
      <c r="F438" s="295">
        <f>'Florida_Keys FR'!F354-'Florida_Keys PR'!S438</f>
        <v>117.66572051537901</v>
      </c>
      <c r="G438" s="295">
        <f>'Florida_Keys FR'!G354-'Florida_Keys PR'!T438</f>
        <v>127.21911125331977</v>
      </c>
      <c r="H438" s="328">
        <f t="shared" si="275"/>
        <v>0.67959631257348285</v>
      </c>
      <c r="I438" s="1">
        <v>744</v>
      </c>
      <c r="J438" s="172">
        <f t="shared" si="277"/>
        <v>0.92490600945232226</v>
      </c>
      <c r="K438" s="308">
        <v>2033</v>
      </c>
      <c r="L438" s="308">
        <v>5</v>
      </c>
      <c r="S438" s="295">
        <f t="shared" ref="S438:U438" si="294">S426</f>
        <v>33.798529816518368</v>
      </c>
      <c r="T438" s="295">
        <f t="shared" si="294"/>
        <v>32.126772629652379</v>
      </c>
      <c r="U438" s="344">
        <f t="shared" si="294"/>
        <v>0.67959631257348285</v>
      </c>
    </row>
    <row r="439" spans="1:21" ht="13.5" thickTop="1" thickBot="1" x14ac:dyDescent="0.25">
      <c r="A439" s="308">
        <v>2033</v>
      </c>
      <c r="B439" s="308">
        <v>6</v>
      </c>
      <c r="C439" s="295">
        <f t="shared" si="287"/>
        <v>69599.513420572301</v>
      </c>
      <c r="D439" s="1">
        <f t="shared" si="240"/>
        <v>64324.483339094055</v>
      </c>
      <c r="E439" s="1">
        <f t="shared" si="238"/>
        <v>69599.513420572301</v>
      </c>
      <c r="F439" s="295">
        <f>'Florida_Keys FR'!F355-'Florida_Keys PR'!S439</f>
        <v>118.11019187709809</v>
      </c>
      <c r="G439" s="295">
        <f>'Florida_Keys FR'!G355-'Florida_Keys PR'!T439</f>
        <v>130.95518324341526</v>
      </c>
      <c r="H439" s="328">
        <f t="shared" si="275"/>
        <v>0.73816086135534142</v>
      </c>
      <c r="I439" s="1">
        <v>720</v>
      </c>
      <c r="J439" s="172">
        <f t="shared" si="277"/>
        <v>0.90191307401371568</v>
      </c>
      <c r="K439" s="308">
        <v>2033</v>
      </c>
      <c r="L439" s="308">
        <v>6</v>
      </c>
      <c r="S439" s="295">
        <f t="shared" ref="S439:U439" si="295">S427</f>
        <v>33.929877993655595</v>
      </c>
      <c r="T439" s="295">
        <f t="shared" si="295"/>
        <v>31.71302534022271</v>
      </c>
      <c r="U439" s="344">
        <f t="shared" si="295"/>
        <v>0.73816086135534142</v>
      </c>
    </row>
    <row r="440" spans="1:21" ht="13.5" thickTop="1" thickBot="1" x14ac:dyDescent="0.25">
      <c r="A440" s="308">
        <v>2033</v>
      </c>
      <c r="B440" s="308">
        <v>7</v>
      </c>
      <c r="C440" s="295">
        <f t="shared" si="287"/>
        <v>75352.175625155855</v>
      </c>
      <c r="D440" s="1">
        <f t="shared" si="240"/>
        <v>69599.513420572301</v>
      </c>
      <c r="E440" s="1">
        <f t="shared" si="238"/>
        <v>75352.175625155855</v>
      </c>
      <c r="F440" s="295">
        <f>'Florida_Keys FR'!F356-'Florida_Keys PR'!S440</f>
        <v>133.51484372400265</v>
      </c>
      <c r="G440" s="295">
        <f>'Florida_Keys FR'!G356-'Florida_Keys PR'!T440</f>
        <v>137.12152371933746</v>
      </c>
      <c r="H440" s="328">
        <f t="shared" si="275"/>
        <v>0.7386134809520587</v>
      </c>
      <c r="I440" s="1">
        <v>744</v>
      </c>
      <c r="J440" s="172">
        <f t="shared" si="277"/>
        <v>0.97369720013674133</v>
      </c>
      <c r="K440" s="308">
        <v>2033</v>
      </c>
      <c r="L440" s="308">
        <v>7</v>
      </c>
      <c r="S440" s="295">
        <f t="shared" ref="S440:U440" si="296">S428</f>
        <v>35</v>
      </c>
      <c r="T440" s="295">
        <f t="shared" si="296"/>
        <v>34.388728654458141</v>
      </c>
      <c r="U440" s="344">
        <f t="shared" si="296"/>
        <v>0.7386134809520587</v>
      </c>
    </row>
    <row r="441" spans="1:21" ht="13.5" thickTop="1" thickBot="1" x14ac:dyDescent="0.25">
      <c r="A441" s="308">
        <v>2033</v>
      </c>
      <c r="B441" s="308">
        <v>8</v>
      </c>
      <c r="C441" s="295">
        <f t="shared" si="287"/>
        <v>75902.999041197618</v>
      </c>
      <c r="D441" s="1">
        <f t="shared" si="240"/>
        <v>75352.175625155855</v>
      </c>
      <c r="E441" s="1">
        <f t="shared" si="238"/>
        <v>75902.999041197618</v>
      </c>
      <c r="F441" s="295">
        <f>'Florida_Keys FR'!F357-'Florida_Keys PR'!S441</f>
        <v>132.31431045023038</v>
      </c>
      <c r="G441" s="295">
        <f>'Florida_Keys FR'!G357-'Florida_Keys PR'!T441</f>
        <v>135.54179944046098</v>
      </c>
      <c r="H441" s="328">
        <f t="shared" si="275"/>
        <v>0.75268411975321148</v>
      </c>
      <c r="I441" s="1">
        <v>744</v>
      </c>
      <c r="J441" s="172">
        <f t="shared" si="277"/>
        <v>0.97618823858356463</v>
      </c>
      <c r="K441" s="308">
        <v>2033</v>
      </c>
      <c r="L441" s="308">
        <v>8</v>
      </c>
      <c r="S441" s="295">
        <f t="shared" ref="S441:U441" si="297">S429</f>
        <v>34.898043438517689</v>
      </c>
      <c r="T441" s="295">
        <f t="shared" si="297"/>
        <v>34.34804484127514</v>
      </c>
      <c r="U441" s="344">
        <f t="shared" si="297"/>
        <v>0.75268411975321148</v>
      </c>
    </row>
    <row r="442" spans="1:21" ht="13.5" thickTop="1" thickBot="1" x14ac:dyDescent="0.25">
      <c r="A442" s="308">
        <v>2033</v>
      </c>
      <c r="B442" s="308">
        <v>9</v>
      </c>
      <c r="C442" s="295">
        <f t="shared" si="287"/>
        <v>66028.24909529234</v>
      </c>
      <c r="D442" s="1">
        <f t="shared" si="240"/>
        <v>75902.999041197618</v>
      </c>
      <c r="E442" s="1">
        <f t="shared" si="238"/>
        <v>66028.24909529234</v>
      </c>
      <c r="F442" s="295">
        <f>'Florida_Keys FR'!F358-'Florida_Keys PR'!S442</f>
        <v>122.85704486090557</v>
      </c>
      <c r="G442" s="295">
        <f>'Florida_Keys FR'!G358-'Florida_Keys PR'!T442</f>
        <v>128.98731565366066</v>
      </c>
      <c r="H442" s="328">
        <f t="shared" si="275"/>
        <v>0.71096836969206867</v>
      </c>
      <c r="I442" s="1">
        <v>720</v>
      </c>
      <c r="J442" s="172">
        <f t="shared" si="277"/>
        <v>0.95247384782225208</v>
      </c>
      <c r="K442" s="308">
        <v>2033</v>
      </c>
      <c r="L442" s="308">
        <v>9</v>
      </c>
      <c r="S442" s="295">
        <f t="shared" ref="S442:U442" si="298">S430</f>
        <v>32.365442451296907</v>
      </c>
      <c r="T442" s="295">
        <f t="shared" si="298"/>
        <v>31.335755090783472</v>
      </c>
      <c r="U442" s="344">
        <f t="shared" si="298"/>
        <v>0.71096836969206856</v>
      </c>
    </row>
    <row r="443" spans="1:21" ht="13.5" thickTop="1" thickBot="1" x14ac:dyDescent="0.25">
      <c r="A443" s="308">
        <v>2033</v>
      </c>
      <c r="B443" s="308">
        <v>10</v>
      </c>
      <c r="C443" s="295">
        <f t="shared" si="287"/>
        <v>60173.818427990504</v>
      </c>
      <c r="D443" s="1">
        <f t="shared" si="240"/>
        <v>66028.24909529234</v>
      </c>
      <c r="E443" s="1">
        <f t="shared" si="238"/>
        <v>60173.818427990504</v>
      </c>
      <c r="F443" s="295">
        <f>'Florida_Keys FR'!F359-'Florida_Keys PR'!S443</f>
        <v>113.2459933762058</v>
      </c>
      <c r="G443" s="295">
        <f>'Florida_Keys FR'!G359-'Florida_Keys PR'!T443</f>
        <v>115.82410593318809</v>
      </c>
      <c r="H443" s="328">
        <f t="shared" si="275"/>
        <v>0.69828976928445896</v>
      </c>
      <c r="I443" s="1">
        <v>744</v>
      </c>
      <c r="J443" s="172">
        <f t="shared" si="277"/>
        <v>0.97774114001389789</v>
      </c>
      <c r="K443" s="308">
        <v>2033</v>
      </c>
      <c r="L443" s="308">
        <v>10</v>
      </c>
      <c r="S443" s="295">
        <f t="shared" ref="S443:U443" si="299">S431</f>
        <v>29.443437714083668</v>
      </c>
      <c r="T443" s="295">
        <f t="shared" si="299"/>
        <v>29.007871421146685</v>
      </c>
      <c r="U443" s="344">
        <f t="shared" si="299"/>
        <v>0.69828976928445896</v>
      </c>
    </row>
    <row r="444" spans="1:21" ht="13.5" thickTop="1" thickBot="1" x14ac:dyDescent="0.25">
      <c r="A444" s="308">
        <v>2033</v>
      </c>
      <c r="B444" s="308">
        <v>11</v>
      </c>
      <c r="C444" s="295">
        <f t="shared" si="287"/>
        <v>51100.642011632874</v>
      </c>
      <c r="D444" s="1">
        <f t="shared" si="240"/>
        <v>60173.818427990504</v>
      </c>
      <c r="E444" s="1">
        <f t="shared" si="238"/>
        <v>51100.642011632874</v>
      </c>
      <c r="F444" s="295">
        <f>'Florida_Keys FR'!F360-'Florida_Keys PR'!S444</f>
        <v>100.49639545729832</v>
      </c>
      <c r="G444" s="295">
        <f>'Florida_Keys FR'!G360-'Florida_Keys PR'!T444</f>
        <v>103.63651796351607</v>
      </c>
      <c r="H444" s="328">
        <f t="shared" si="275"/>
        <v>0.68482727227511486</v>
      </c>
      <c r="I444" s="1">
        <v>720</v>
      </c>
      <c r="J444" s="172">
        <f t="shared" si="277"/>
        <v>0.96970061742789171</v>
      </c>
      <c r="K444" s="308">
        <v>2033</v>
      </c>
      <c r="L444" s="308">
        <v>11</v>
      </c>
      <c r="S444" s="295">
        <f t="shared" ref="S444:U444" si="300">S432</f>
        <v>26.260529651780676</v>
      </c>
      <c r="T444" s="295">
        <f t="shared" si="300"/>
        <v>25.730667215166566</v>
      </c>
      <c r="U444" s="344">
        <f t="shared" si="300"/>
        <v>0.68482727227511486</v>
      </c>
    </row>
    <row r="445" spans="1:21" ht="13.5" thickTop="1" thickBot="1" x14ac:dyDescent="0.25">
      <c r="A445" s="308">
        <v>2033</v>
      </c>
      <c r="B445" s="308">
        <v>12</v>
      </c>
      <c r="C445" s="295">
        <f t="shared" si="287"/>
        <v>51973.828970480288</v>
      </c>
      <c r="D445" s="1">
        <f t="shared" si="240"/>
        <v>51100.642011632874</v>
      </c>
      <c r="E445" s="1">
        <f t="shared" si="238"/>
        <v>51973.828970480288</v>
      </c>
      <c r="F445" s="295">
        <f>'Florida_Keys FR'!F361-'Florida_Keys PR'!S445</f>
        <v>94.519385515597349</v>
      </c>
      <c r="G445" s="295">
        <f>'Florida_Keys FR'!G361-'Florida_Keys PR'!T445</f>
        <v>109.36673707043208</v>
      </c>
      <c r="H445" s="328">
        <f t="shared" si="275"/>
        <v>0.63874354190841121</v>
      </c>
      <c r="I445" s="1">
        <v>744</v>
      </c>
      <c r="J445" s="172">
        <f t="shared" si="277"/>
        <v>0.86424252974400206</v>
      </c>
      <c r="K445" s="308">
        <v>2033</v>
      </c>
      <c r="L445" s="308">
        <v>12</v>
      </c>
      <c r="S445" s="295">
        <f t="shared" ref="S445:U445" si="301">S433</f>
        <v>27.437881834856491</v>
      </c>
      <c r="T445" s="295">
        <f t="shared" si="301"/>
        <v>24.918892015738226</v>
      </c>
      <c r="U445" s="344">
        <f t="shared" si="301"/>
        <v>0.63874354190841121</v>
      </c>
    </row>
    <row r="446" spans="1:21" ht="13.5" thickTop="1" thickBot="1" x14ac:dyDescent="0.25">
      <c r="A446" s="308">
        <v>2034</v>
      </c>
      <c r="B446" s="308">
        <v>1</v>
      </c>
      <c r="C446" s="295">
        <f t="shared" si="287"/>
        <v>51663.287387739379</v>
      </c>
      <c r="D446" s="1">
        <f t="shared" si="240"/>
        <v>51973.828970480288</v>
      </c>
      <c r="E446" s="1">
        <f t="shared" si="238"/>
        <v>51663.287387739379</v>
      </c>
      <c r="F446" s="295">
        <f>'Florida_Keys FR'!F362-'Florida_Keys PR'!S446</f>
        <v>83.664525185824175</v>
      </c>
      <c r="G446" s="295">
        <f>'Florida_Keys FR'!G362-'Florida_Keys PR'!T446</f>
        <v>107.59623129022739</v>
      </c>
      <c r="H446" s="328">
        <f t="shared" si="275"/>
        <v>0.64537485718779541</v>
      </c>
      <c r="I446" s="1">
        <v>744</v>
      </c>
      <c r="J446" s="172">
        <f t="shared" si="277"/>
        <v>0.77757858414343128</v>
      </c>
      <c r="K446" s="308">
        <v>2034</v>
      </c>
      <c r="L446" s="308">
        <v>1</v>
      </c>
      <c r="S446" s="295">
        <f t="shared" ref="S446:U446" si="302">S434</f>
        <v>31.010086727948163</v>
      </c>
      <c r="T446" s="295">
        <f t="shared" si="302"/>
        <v>26.51568707835909</v>
      </c>
      <c r="U446" s="344">
        <f t="shared" si="302"/>
        <v>0.64537485718779541</v>
      </c>
    </row>
    <row r="447" spans="1:21" ht="13.5" thickTop="1" thickBot="1" x14ac:dyDescent="0.25">
      <c r="A447" s="308">
        <v>2034</v>
      </c>
      <c r="B447" s="308">
        <v>2</v>
      </c>
      <c r="C447" s="295">
        <f t="shared" si="287"/>
        <v>46603.309702678758</v>
      </c>
      <c r="D447" s="1">
        <f t="shared" si="240"/>
        <v>51663.287387739379</v>
      </c>
      <c r="E447" s="1">
        <f t="shared" si="238"/>
        <v>46603.309702678758</v>
      </c>
      <c r="F447" s="295">
        <f>'Florida_Keys FR'!F363-'Florida_Keys PR'!S447</f>
        <v>94.966713001093012</v>
      </c>
      <c r="G447" s="295">
        <f>'Florida_Keys FR'!G363-'Florida_Keys PR'!T447</f>
        <v>103.14850574597244</v>
      </c>
      <c r="H447" s="328">
        <f t="shared" si="275"/>
        <v>0.67233318356375449</v>
      </c>
      <c r="I447" s="1">
        <v>672</v>
      </c>
      <c r="J447" s="172">
        <f t="shared" si="277"/>
        <v>0.92067948356877771</v>
      </c>
      <c r="K447" s="308">
        <v>2034</v>
      </c>
      <c r="L447" s="308">
        <v>2</v>
      </c>
      <c r="S447" s="295">
        <f t="shared" ref="S447:U447" si="303">S435</f>
        <v>31.020480937046727</v>
      </c>
      <c r="T447" s="295">
        <f t="shared" si="303"/>
        <v>29.469481661379852</v>
      </c>
      <c r="U447" s="344">
        <f t="shared" si="303"/>
        <v>0.67233318356375449</v>
      </c>
    </row>
    <row r="448" spans="1:21" ht="13.5" thickTop="1" thickBot="1" x14ac:dyDescent="0.25">
      <c r="A448" s="308">
        <v>2034</v>
      </c>
      <c r="B448" s="308">
        <v>3</v>
      </c>
      <c r="C448" s="295">
        <f t="shared" si="287"/>
        <v>54003.488228778777</v>
      </c>
      <c r="D448" s="1">
        <f t="shared" si="240"/>
        <v>46603.309702678758</v>
      </c>
      <c r="E448" s="1">
        <f t="shared" si="238"/>
        <v>54003.488228778777</v>
      </c>
      <c r="F448" s="295">
        <f>'Florida_Keys FR'!F364-'Florida_Keys PR'!S448</f>
        <v>84.327295931057748</v>
      </c>
      <c r="G448" s="295">
        <f>'Florida_Keys FR'!G364-'Florida_Keys PR'!T448</f>
        <v>112.34225473960477</v>
      </c>
      <c r="H448" s="328">
        <f t="shared" si="275"/>
        <v>0.64610892677092313</v>
      </c>
      <c r="I448" s="1">
        <v>744</v>
      </c>
      <c r="J448" s="172">
        <f t="shared" si="277"/>
        <v>0.75062848014327133</v>
      </c>
      <c r="K448" s="308">
        <v>2034</v>
      </c>
      <c r="L448" s="308">
        <v>3</v>
      </c>
      <c r="S448" s="295">
        <f t="shared" ref="S448:U448" si="304">S436</f>
        <v>33.419769504052752</v>
      </c>
      <c r="T448" s="295">
        <f t="shared" si="304"/>
        <v>28.032645328423985</v>
      </c>
      <c r="U448" s="344">
        <f t="shared" si="304"/>
        <v>0.64610892677092313</v>
      </c>
    </row>
    <row r="449" spans="1:21" ht="13.5" thickTop="1" thickBot="1" x14ac:dyDescent="0.25">
      <c r="A449" s="308">
        <v>2034</v>
      </c>
      <c r="B449" s="308">
        <v>4</v>
      </c>
      <c r="C449" s="295">
        <f t="shared" si="287"/>
        <v>56784.620667424664</v>
      </c>
      <c r="D449" s="1">
        <f t="shared" si="240"/>
        <v>54003.488228778777</v>
      </c>
      <c r="E449" s="1">
        <f t="shared" si="238"/>
        <v>56784.620667424664</v>
      </c>
      <c r="F449" s="295">
        <f>'Florida_Keys FR'!F365-'Florida_Keys PR'!S449</f>
        <v>110.80761482680086</v>
      </c>
      <c r="G449" s="295">
        <f>'Florida_Keys FR'!G365-'Florida_Keys PR'!T449</f>
        <v>117.07748707423178</v>
      </c>
      <c r="H449" s="328">
        <f t="shared" si="275"/>
        <v>0.67363530492204138</v>
      </c>
      <c r="I449" s="1">
        <v>720</v>
      </c>
      <c r="J449" s="172">
        <f t="shared" si="277"/>
        <v>0.94644681565931132</v>
      </c>
      <c r="K449" s="308">
        <v>2034</v>
      </c>
      <c r="L449" s="308">
        <v>4</v>
      </c>
      <c r="S449" s="295">
        <f t="shared" ref="S449:U449" si="305">S437</f>
        <v>29.824473994547585</v>
      </c>
      <c r="T449" s="295">
        <f t="shared" si="305"/>
        <v>28.759953880173448</v>
      </c>
      <c r="U449" s="344">
        <f t="shared" si="305"/>
        <v>0.67363530492204138</v>
      </c>
    </row>
    <row r="450" spans="1:21" ht="13.5" thickTop="1" thickBot="1" x14ac:dyDescent="0.25">
      <c r="A450" s="308">
        <v>2034</v>
      </c>
      <c r="B450" s="308">
        <v>5</v>
      </c>
      <c r="C450" s="295">
        <f t="shared" si="287"/>
        <v>64735.382235613863</v>
      </c>
      <c r="D450" s="1">
        <f t="shared" si="240"/>
        <v>56784.620667424664</v>
      </c>
      <c r="E450" s="1">
        <f t="shared" si="238"/>
        <v>64735.382235613863</v>
      </c>
      <c r="F450" s="295">
        <f>'Florida_Keys FR'!F366-'Florida_Keys PR'!S450</f>
        <v>118.43818819207175</v>
      </c>
      <c r="G450" s="295">
        <f>'Florida_Keys FR'!G366-'Florida_Keys PR'!T450</f>
        <v>128.03177526112299</v>
      </c>
      <c r="H450" s="328">
        <f t="shared" si="275"/>
        <v>0.67959631257348285</v>
      </c>
      <c r="I450" s="1">
        <v>744</v>
      </c>
      <c r="J450" s="172">
        <f t="shared" si="277"/>
        <v>0.9250687022851557</v>
      </c>
      <c r="K450" s="308">
        <v>2034</v>
      </c>
      <c r="L450" s="308">
        <v>5</v>
      </c>
      <c r="S450" s="295">
        <f t="shared" ref="S450:U450" si="306">S438</f>
        <v>33.798529816518368</v>
      </c>
      <c r="T450" s="295">
        <f t="shared" si="306"/>
        <v>32.126772629652379</v>
      </c>
      <c r="U450" s="344">
        <f t="shared" si="306"/>
        <v>0.67959631257348285</v>
      </c>
    </row>
    <row r="451" spans="1:21" ht="13.5" thickTop="1" thickBot="1" x14ac:dyDescent="0.25">
      <c r="A451" s="308">
        <v>2034</v>
      </c>
      <c r="B451" s="308">
        <v>6</v>
      </c>
      <c r="C451" s="295">
        <f t="shared" si="287"/>
        <v>70040.429940397298</v>
      </c>
      <c r="D451" s="1">
        <f t="shared" si="240"/>
        <v>64735.382235613863</v>
      </c>
      <c r="E451" s="1">
        <f t="shared" ref="E451:E514" si="307">G451*I451*U451</f>
        <v>70040.429940397298</v>
      </c>
      <c r="F451" s="295">
        <f>'Florida_Keys FR'!F367-'Florida_Keys PR'!S451</f>
        <v>118.88559623343895</v>
      </c>
      <c r="G451" s="295">
        <f>'Florida_Keys FR'!G367-'Florida_Keys PR'!T451</f>
        <v>131.78479110719184</v>
      </c>
      <c r="H451" s="328">
        <f t="shared" si="275"/>
        <v>0.73816086135534142</v>
      </c>
      <c r="I451" s="1">
        <v>720</v>
      </c>
      <c r="J451" s="172">
        <f t="shared" si="277"/>
        <v>0.90211924482802519</v>
      </c>
      <c r="K451" s="308">
        <v>2034</v>
      </c>
      <c r="L451" s="308">
        <v>6</v>
      </c>
      <c r="S451" s="295">
        <f t="shared" ref="S451:U451" si="308">S439</f>
        <v>33.929877993655595</v>
      </c>
      <c r="T451" s="295">
        <f t="shared" si="308"/>
        <v>31.71302534022271</v>
      </c>
      <c r="U451" s="344">
        <f t="shared" si="308"/>
        <v>0.73816086135534142</v>
      </c>
    </row>
    <row r="452" spans="1:21" ht="13.5" thickTop="1" thickBot="1" x14ac:dyDescent="0.25">
      <c r="A452" s="308">
        <v>2034</v>
      </c>
      <c r="B452" s="308">
        <v>7</v>
      </c>
      <c r="C452" s="295">
        <f t="shared" si="287"/>
        <v>75832.65529964483</v>
      </c>
      <c r="D452" s="1">
        <f t="shared" ref="D452:D515" si="309">C451</f>
        <v>70040.429940397298</v>
      </c>
      <c r="E452" s="1">
        <f t="shared" si="307"/>
        <v>75832.65529964483</v>
      </c>
      <c r="F452" s="295">
        <f>'Florida_Keys FR'!F368-'Florida_Keys PR'!S452</f>
        <v>134.37392238402734</v>
      </c>
      <c r="G452" s="295">
        <f>'Florida_Keys FR'!G368-'Florida_Keys PR'!T452</f>
        <v>137.99587279466934</v>
      </c>
      <c r="H452" s="328">
        <f t="shared" si="275"/>
        <v>0.7386134809520587</v>
      </c>
      <c r="I452" s="1">
        <v>744</v>
      </c>
      <c r="J452" s="172">
        <f t="shared" si="277"/>
        <v>0.97375319756097867</v>
      </c>
      <c r="K452" s="308">
        <v>2034</v>
      </c>
      <c r="L452" s="308">
        <v>7</v>
      </c>
      <c r="S452" s="295">
        <f t="shared" ref="S452:U452" si="310">S440</f>
        <v>35</v>
      </c>
      <c r="T452" s="295">
        <f t="shared" si="310"/>
        <v>34.388728654458141</v>
      </c>
      <c r="U452" s="344">
        <f t="shared" si="310"/>
        <v>0.7386134809520587</v>
      </c>
    </row>
    <row r="453" spans="1:21" ht="13.5" thickTop="1" thickBot="1" x14ac:dyDescent="0.25">
      <c r="A453" s="308">
        <v>2034</v>
      </c>
      <c r="B453" s="308">
        <v>8</v>
      </c>
      <c r="C453" s="295">
        <f t="shared" si="287"/>
        <v>76388.201824238611</v>
      </c>
      <c r="D453" s="1">
        <f t="shared" si="309"/>
        <v>75832.65529964483</v>
      </c>
      <c r="E453" s="1">
        <f t="shared" si="307"/>
        <v>76388.201824238611</v>
      </c>
      <c r="F453" s="295">
        <f>'Florida_Keys FR'!F369-'Florida_Keys PR'!S453</f>
        <v>133.16709345506308</v>
      </c>
      <c r="G453" s="295">
        <f>'Florida_Keys FR'!G369-'Florida_Keys PR'!T453</f>
        <v>136.40823764629789</v>
      </c>
      <c r="H453" s="328">
        <f t="shared" si="275"/>
        <v>0.75268411975321148</v>
      </c>
      <c r="I453" s="1">
        <v>744</v>
      </c>
      <c r="J453" s="172">
        <f t="shared" si="277"/>
        <v>0.9762393807942964</v>
      </c>
      <c r="K453" s="308">
        <v>2034</v>
      </c>
      <c r="L453" s="308">
        <v>8</v>
      </c>
      <c r="S453" s="295">
        <f t="shared" ref="S453:U453" si="311">S441</f>
        <v>34.898043438517689</v>
      </c>
      <c r="T453" s="295">
        <f t="shared" si="311"/>
        <v>34.34804484127514</v>
      </c>
      <c r="U453" s="344">
        <f t="shared" si="311"/>
        <v>0.75268411975321148</v>
      </c>
    </row>
    <row r="454" spans="1:21" ht="13.5" thickTop="1" thickBot="1" x14ac:dyDescent="0.25">
      <c r="A454" s="308">
        <v>2034</v>
      </c>
      <c r="B454" s="308">
        <v>9</v>
      </c>
      <c r="C454" s="295">
        <f t="shared" si="287"/>
        <v>66446.800664845301</v>
      </c>
      <c r="D454" s="1">
        <f t="shared" si="309"/>
        <v>76388.201824238611</v>
      </c>
      <c r="E454" s="1">
        <f t="shared" si="307"/>
        <v>66446.800664845301</v>
      </c>
      <c r="F454" s="295">
        <f>'Florida_Keys FR'!F370-'Florida_Keys PR'!S454</f>
        <v>123.6486795461978</v>
      </c>
      <c r="G454" s="295">
        <f>'Florida_Keys FR'!G370-'Florida_Keys PR'!T454</f>
        <v>129.8049633144573</v>
      </c>
      <c r="H454" s="328">
        <f t="shared" si="275"/>
        <v>0.71096836969206856</v>
      </c>
      <c r="I454" s="1">
        <v>720</v>
      </c>
      <c r="J454" s="172">
        <f t="shared" si="277"/>
        <v>0.95257281685488659</v>
      </c>
      <c r="K454" s="308">
        <v>2034</v>
      </c>
      <c r="L454" s="308">
        <v>9</v>
      </c>
      <c r="S454" s="295">
        <f t="shared" ref="S454:U454" si="312">S442</f>
        <v>32.365442451296907</v>
      </c>
      <c r="T454" s="295">
        <f t="shared" si="312"/>
        <v>31.335755090783472</v>
      </c>
      <c r="U454" s="344">
        <f t="shared" si="312"/>
        <v>0.71096836969206856</v>
      </c>
    </row>
    <row r="455" spans="1:21" ht="13.5" thickTop="1" thickBot="1" x14ac:dyDescent="0.25">
      <c r="A455" s="308">
        <v>2034</v>
      </c>
      <c r="B455" s="308">
        <v>10</v>
      </c>
      <c r="C455" s="295">
        <f t="shared" si="287"/>
        <v>60557.563888334196</v>
      </c>
      <c r="D455" s="1">
        <f t="shared" si="309"/>
        <v>66446.800664845301</v>
      </c>
      <c r="E455" s="1">
        <f t="shared" si="307"/>
        <v>60557.563888334196</v>
      </c>
      <c r="F455" s="295">
        <f>'Florida_Keys FR'!F371-'Florida_Keys PR'!S455</f>
        <v>113.97370947476639</v>
      </c>
      <c r="G455" s="295">
        <f>'Florida_Keys FR'!G371-'Florida_Keys PR'!T455</f>
        <v>116.56274901769532</v>
      </c>
      <c r="H455" s="328">
        <f t="shared" si="275"/>
        <v>0.69828976928445896</v>
      </c>
      <c r="I455" s="1">
        <v>744</v>
      </c>
      <c r="J455" s="172">
        <f t="shared" si="277"/>
        <v>0.97778844815562915</v>
      </c>
      <c r="K455" s="308">
        <v>2034</v>
      </c>
      <c r="L455" s="308">
        <v>10</v>
      </c>
      <c r="S455" s="295">
        <f t="shared" ref="S455:U455" si="313">S443</f>
        <v>29.443437714083668</v>
      </c>
      <c r="T455" s="295">
        <f t="shared" si="313"/>
        <v>29.007871421146685</v>
      </c>
      <c r="U455" s="344">
        <f t="shared" si="313"/>
        <v>0.69828976928445896</v>
      </c>
    </row>
    <row r="456" spans="1:21" ht="13.5" thickTop="1" thickBot="1" x14ac:dyDescent="0.25">
      <c r="A456" s="308">
        <v>2034</v>
      </c>
      <c r="B456" s="308">
        <v>11</v>
      </c>
      <c r="C456" s="295">
        <f t="shared" si="287"/>
        <v>51425.959827916507</v>
      </c>
      <c r="D456" s="1">
        <f t="shared" si="309"/>
        <v>60557.563888334196</v>
      </c>
      <c r="E456" s="1">
        <f t="shared" si="307"/>
        <v>51425.959827916507</v>
      </c>
      <c r="F456" s="295">
        <f>'Florida_Keys FR'!F372-'Florida_Keys PR'!S456</f>
        <v>101.14285577535465</v>
      </c>
      <c r="G456" s="295">
        <f>'Florida_Keys FR'!G372-'Florida_Keys PR'!T456</f>
        <v>104.29629060792738</v>
      </c>
      <c r="H456" s="328">
        <f t="shared" si="275"/>
        <v>0.68482727227511486</v>
      </c>
      <c r="I456" s="1">
        <v>720</v>
      </c>
      <c r="J456" s="172">
        <f t="shared" si="277"/>
        <v>0.96976465016932212</v>
      </c>
      <c r="K456" s="308">
        <v>2034</v>
      </c>
      <c r="L456" s="308">
        <v>11</v>
      </c>
      <c r="S456" s="295">
        <f t="shared" ref="S456:U456" si="314">S444</f>
        <v>26.260529651780676</v>
      </c>
      <c r="T456" s="295">
        <f t="shared" si="314"/>
        <v>25.730667215166566</v>
      </c>
      <c r="U456" s="344">
        <f t="shared" si="314"/>
        <v>0.68482727227511486</v>
      </c>
    </row>
    <row r="457" spans="1:21" ht="13.5" thickTop="1" thickBot="1" x14ac:dyDescent="0.25">
      <c r="A457" s="308">
        <v>2034</v>
      </c>
      <c r="B457" s="308">
        <v>12</v>
      </c>
      <c r="C457" s="295">
        <f t="shared" si="287"/>
        <v>52299.290133371156</v>
      </c>
      <c r="D457" s="1">
        <f t="shared" si="309"/>
        <v>51425.959827916507</v>
      </c>
      <c r="E457" s="1">
        <f t="shared" si="307"/>
        <v>52299.290133371156</v>
      </c>
      <c r="F457" s="295">
        <f>'Florida_Keys FR'!F373-'Florida_Keys PR'!S457</f>
        <v>95.141367579084687</v>
      </c>
      <c r="G457" s="295">
        <f>'Florida_Keys FR'!G373-'Florida_Keys PR'!T457</f>
        <v>110.05159377877156</v>
      </c>
      <c r="H457" s="328">
        <f t="shared" si="275"/>
        <v>0.63874354190841121</v>
      </c>
      <c r="I457" s="1">
        <v>744</v>
      </c>
      <c r="J457" s="172">
        <f t="shared" si="277"/>
        <v>0.86451603572720825</v>
      </c>
      <c r="K457" s="308">
        <v>2034</v>
      </c>
      <c r="L457" s="308">
        <v>12</v>
      </c>
      <c r="S457" s="295">
        <f t="shared" ref="S457:U457" si="315">S445</f>
        <v>27.437881834856491</v>
      </c>
      <c r="T457" s="295">
        <f t="shared" si="315"/>
        <v>24.918892015738226</v>
      </c>
      <c r="U457" s="344">
        <f t="shared" si="315"/>
        <v>0.63874354190841121</v>
      </c>
    </row>
    <row r="458" spans="1:21" ht="13.5" thickTop="1" thickBot="1" x14ac:dyDescent="0.25">
      <c r="A458" s="308">
        <v>2035</v>
      </c>
      <c r="B458" s="308">
        <v>1</v>
      </c>
      <c r="C458" s="295">
        <f t="shared" si="287"/>
        <v>51991.702042586847</v>
      </c>
      <c r="D458" s="1">
        <f t="shared" si="309"/>
        <v>52299.290133371156</v>
      </c>
      <c r="E458" s="1">
        <f t="shared" si="307"/>
        <v>51991.702042586847</v>
      </c>
      <c r="F458" s="295">
        <f>'Florida_Keys FR'!F374-'Florida_Keys PR'!S458</f>
        <v>84.249365706584442</v>
      </c>
      <c r="G458" s="295">
        <f>'Florida_Keys FR'!G374-'Florida_Keys PR'!T458</f>
        <v>108.28020207390722</v>
      </c>
      <c r="H458" s="328">
        <f t="shared" si="275"/>
        <v>0.64537485718779541</v>
      </c>
      <c r="I458" s="1">
        <v>744</v>
      </c>
      <c r="J458" s="172">
        <f t="shared" si="277"/>
        <v>0.77806805023396242</v>
      </c>
      <c r="K458" s="308">
        <v>2035</v>
      </c>
      <c r="L458" s="308">
        <v>1</v>
      </c>
      <c r="S458" s="295">
        <f t="shared" ref="S458:U458" si="316">S446</f>
        <v>31.010086727948163</v>
      </c>
      <c r="T458" s="295">
        <f t="shared" si="316"/>
        <v>26.51568707835909</v>
      </c>
      <c r="U458" s="344">
        <f t="shared" si="316"/>
        <v>0.64537485718779541</v>
      </c>
    </row>
    <row r="459" spans="1:21" ht="13.5" thickTop="1" thickBot="1" x14ac:dyDescent="0.25">
      <c r="A459" s="308">
        <v>2035</v>
      </c>
      <c r="B459" s="308">
        <v>2</v>
      </c>
      <c r="C459" s="295">
        <f t="shared" si="287"/>
        <v>46908.890759645408</v>
      </c>
      <c r="D459" s="1">
        <f t="shared" si="309"/>
        <v>51991.702042586847</v>
      </c>
      <c r="E459" s="1">
        <f t="shared" si="307"/>
        <v>46908.890759645408</v>
      </c>
      <c r="F459" s="295">
        <f>'Florida_Keys FR'!F375-'Florida_Keys PR'!S459</f>
        <v>95.609247690177554</v>
      </c>
      <c r="G459" s="295">
        <f>'Florida_Keys FR'!G375-'Florida_Keys PR'!T459</f>
        <v>103.82485748174997</v>
      </c>
      <c r="H459" s="328">
        <f t="shared" si="275"/>
        <v>0.67233318356375449</v>
      </c>
      <c r="I459" s="1">
        <v>672</v>
      </c>
      <c r="J459" s="172">
        <f t="shared" si="277"/>
        <v>0.92087049295476731</v>
      </c>
      <c r="K459" s="308">
        <v>2035</v>
      </c>
      <c r="L459" s="308">
        <v>2</v>
      </c>
      <c r="S459" s="295">
        <f t="shared" ref="S459:U459" si="317">S447</f>
        <v>31.020480937046727</v>
      </c>
      <c r="T459" s="295">
        <f t="shared" si="317"/>
        <v>29.469481661379852</v>
      </c>
      <c r="U459" s="344">
        <f t="shared" si="317"/>
        <v>0.67233318356375449</v>
      </c>
    </row>
    <row r="460" spans="1:21" ht="13.5" thickTop="1" thickBot="1" x14ac:dyDescent="0.25">
      <c r="A460" s="308">
        <v>2035</v>
      </c>
      <c r="B460" s="308">
        <v>3</v>
      </c>
      <c r="C460" s="295">
        <f t="shared" si="287"/>
        <v>54347.630731821431</v>
      </c>
      <c r="D460" s="1">
        <f t="shared" si="309"/>
        <v>46908.890759645408</v>
      </c>
      <c r="E460" s="1">
        <f t="shared" si="307"/>
        <v>54347.630731821431</v>
      </c>
      <c r="F460" s="295">
        <f>'Florida_Keys FR'!F376-'Florida_Keys PR'!S460</f>
        <v>84.927805964776809</v>
      </c>
      <c r="G460" s="295">
        <f>'Florida_Keys FR'!G376-'Florida_Keys PR'!T460</f>
        <v>113.05816672995171</v>
      </c>
      <c r="H460" s="328">
        <f t="shared" si="275"/>
        <v>0.64610892677092313</v>
      </c>
      <c r="I460" s="1">
        <v>744</v>
      </c>
      <c r="J460" s="172">
        <f t="shared" si="277"/>
        <v>0.75118683082517634</v>
      </c>
      <c r="K460" s="308">
        <v>2035</v>
      </c>
      <c r="L460" s="308">
        <v>3</v>
      </c>
      <c r="S460" s="295">
        <f t="shared" ref="S460:U460" si="318">S448</f>
        <v>33.419769504052752</v>
      </c>
      <c r="T460" s="295">
        <f t="shared" si="318"/>
        <v>28.032645328423985</v>
      </c>
      <c r="U460" s="344">
        <f t="shared" si="318"/>
        <v>0.64610892677092313</v>
      </c>
    </row>
    <row r="461" spans="1:21" ht="13.5" thickTop="1" thickBot="1" x14ac:dyDescent="0.25">
      <c r="A461" s="308">
        <v>2035</v>
      </c>
      <c r="B461" s="308">
        <v>4</v>
      </c>
      <c r="C461" s="295">
        <f t="shared" si="287"/>
        <v>57145.362533776053</v>
      </c>
      <c r="D461" s="1">
        <f t="shared" si="309"/>
        <v>54347.630731821431</v>
      </c>
      <c r="E461" s="1">
        <f t="shared" si="307"/>
        <v>57145.362533776053</v>
      </c>
      <c r="F461" s="295">
        <f>'Florida_Keys FR'!F377-'Florida_Keys PR'!S461</f>
        <v>111.52483847978971</v>
      </c>
      <c r="G461" s="295">
        <f>'Florida_Keys FR'!G377-'Florida_Keys PR'!T461</f>
        <v>117.82125802309923</v>
      </c>
      <c r="H461" s="328">
        <f t="shared" si="275"/>
        <v>0.67363530492204138</v>
      </c>
      <c r="I461" s="1">
        <v>720</v>
      </c>
      <c r="J461" s="172">
        <f t="shared" si="277"/>
        <v>0.9465595627736797</v>
      </c>
      <c r="K461" s="308">
        <v>2035</v>
      </c>
      <c r="L461" s="308">
        <v>4</v>
      </c>
      <c r="S461" s="295">
        <f t="shared" ref="S461:U461" si="319">S449</f>
        <v>29.824473994547585</v>
      </c>
      <c r="T461" s="295">
        <f t="shared" si="319"/>
        <v>28.759953880173448</v>
      </c>
      <c r="U461" s="344">
        <f t="shared" si="319"/>
        <v>0.67363530492204138</v>
      </c>
    </row>
    <row r="462" spans="1:21" ht="13.5" thickTop="1" thickBot="1" x14ac:dyDescent="0.25">
      <c r="A462" s="308">
        <v>2035</v>
      </c>
      <c r="B462" s="308">
        <v>5</v>
      </c>
      <c r="C462" s="295">
        <f t="shared" si="287"/>
        <v>65148.376716505918</v>
      </c>
      <c r="D462" s="1">
        <f t="shared" si="309"/>
        <v>57145.362533776053</v>
      </c>
      <c r="E462" s="1">
        <f t="shared" si="307"/>
        <v>65148.376716505918</v>
      </c>
      <c r="F462" s="295">
        <f>'Florida_Keys FR'!F378-'Florida_Keys PR'!S462</f>
        <v>119.21459545391562</v>
      </c>
      <c r="G462" s="295">
        <f>'Florida_Keys FR'!G378-'Florida_Keys PR'!T462</f>
        <v>128.848583855366</v>
      </c>
      <c r="H462" s="328">
        <f t="shared" si="275"/>
        <v>0.67959631257348285</v>
      </c>
      <c r="I462" s="1">
        <v>744</v>
      </c>
      <c r="J462" s="172">
        <f t="shared" si="277"/>
        <v>0.92523015687727972</v>
      </c>
      <c r="K462" s="308">
        <v>2035</v>
      </c>
      <c r="L462" s="308">
        <v>5</v>
      </c>
      <c r="S462" s="295">
        <f t="shared" ref="S462:U462" si="320">S450</f>
        <v>33.798529816518368</v>
      </c>
      <c r="T462" s="295">
        <f t="shared" si="320"/>
        <v>32.126772629652379</v>
      </c>
      <c r="U462" s="344">
        <f t="shared" si="320"/>
        <v>0.67959631257348285</v>
      </c>
    </row>
    <row r="463" spans="1:21" ht="13.5" thickTop="1" thickBot="1" x14ac:dyDescent="0.25">
      <c r="A463" s="308">
        <v>2035</v>
      </c>
      <c r="B463" s="308">
        <v>6</v>
      </c>
      <c r="C463" s="295">
        <f t="shared" si="287"/>
        <v>70483.595134473377</v>
      </c>
      <c r="D463" s="1">
        <f t="shared" si="309"/>
        <v>65148.376716505918</v>
      </c>
      <c r="E463" s="1">
        <f t="shared" si="307"/>
        <v>70483.595134473377</v>
      </c>
      <c r="F463" s="295">
        <f>'Florida_Keys FR'!F379-'Florida_Keys PR'!S463</f>
        <v>119.66495515199716</v>
      </c>
      <c r="G463" s="295">
        <f>'Florida_Keys FR'!G379-'Florida_Keys PR'!T463</f>
        <v>132.61862997107366</v>
      </c>
      <c r="H463" s="328">
        <f t="shared" si="275"/>
        <v>0.73816086135534131</v>
      </c>
      <c r="I463" s="1">
        <v>720</v>
      </c>
      <c r="J463" s="172">
        <f t="shared" si="277"/>
        <v>0.90232386790677965</v>
      </c>
      <c r="K463" s="308">
        <v>2035</v>
      </c>
      <c r="L463" s="308">
        <v>6</v>
      </c>
      <c r="S463" s="295">
        <f t="shared" ref="S463:U463" si="321">S451</f>
        <v>33.929877993655595</v>
      </c>
      <c r="T463" s="295">
        <f t="shared" si="321"/>
        <v>31.71302534022271</v>
      </c>
      <c r="U463" s="344">
        <f t="shared" si="321"/>
        <v>0.73816086135534142</v>
      </c>
    </row>
    <row r="464" spans="1:21" ht="13.5" thickTop="1" thickBot="1" x14ac:dyDescent="0.25">
      <c r="A464" s="308">
        <v>2035</v>
      </c>
      <c r="B464" s="308">
        <v>7</v>
      </c>
      <c r="C464" s="295">
        <f t="shared" si="287"/>
        <v>76315.584430963892</v>
      </c>
      <c r="D464" s="1">
        <f t="shared" si="309"/>
        <v>70483.595134473377</v>
      </c>
      <c r="E464" s="1">
        <f t="shared" si="307"/>
        <v>76315.584430963892</v>
      </c>
      <c r="F464" s="295">
        <f>'Florida_Keys FR'!F380-'Florida_Keys PR'!S464</f>
        <v>135.23738057601372</v>
      </c>
      <c r="G464" s="295">
        <f>'Florida_Keys FR'!G380-'Florida_Keys PR'!T464</f>
        <v>138.87467924963278</v>
      </c>
      <c r="H464" s="328">
        <f t="shared" si="275"/>
        <v>0.73861348095205859</v>
      </c>
      <c r="I464" s="1">
        <v>744</v>
      </c>
      <c r="J464" s="172">
        <f t="shared" si="277"/>
        <v>0.97380876994084098</v>
      </c>
      <c r="K464" s="308">
        <v>2035</v>
      </c>
      <c r="L464" s="308">
        <v>7</v>
      </c>
      <c r="S464" s="295">
        <f t="shared" ref="S464:U464" si="322">S452</f>
        <v>35</v>
      </c>
      <c r="T464" s="295">
        <f t="shared" si="322"/>
        <v>34.388728654458141</v>
      </c>
      <c r="U464" s="344">
        <f t="shared" si="322"/>
        <v>0.7386134809520587</v>
      </c>
    </row>
    <row r="465" spans="1:21" ht="13.5" thickTop="1" thickBot="1" x14ac:dyDescent="0.25">
      <c r="A465" s="308">
        <v>2035</v>
      </c>
      <c r="B465" s="308">
        <v>8</v>
      </c>
      <c r="C465" s="295">
        <f t="shared" si="287"/>
        <v>76875.879141473139</v>
      </c>
      <c r="D465" s="1">
        <f t="shared" si="309"/>
        <v>76315.584430963892</v>
      </c>
      <c r="E465" s="1">
        <f t="shared" si="307"/>
        <v>76875.879141473139</v>
      </c>
      <c r="F465" s="295">
        <f>'Florida_Keys FR'!F381-'Florida_Keys PR'!S465</f>
        <v>134.02422565322041</v>
      </c>
      <c r="G465" s="295">
        <f>'Florida_Keys FR'!G381-'Florida_Keys PR'!T465</f>
        <v>137.27909468698459</v>
      </c>
      <c r="H465" s="328">
        <f t="shared" si="275"/>
        <v>0.75268411975321159</v>
      </c>
      <c r="I465" s="1">
        <v>744</v>
      </c>
      <c r="J465" s="172">
        <f t="shared" si="277"/>
        <v>0.97629013331428405</v>
      </c>
      <c r="K465" s="308">
        <v>2035</v>
      </c>
      <c r="L465" s="308">
        <v>8</v>
      </c>
      <c r="S465" s="295">
        <f t="shared" ref="S465:U465" si="323">S453</f>
        <v>34.898043438517689</v>
      </c>
      <c r="T465" s="295">
        <f t="shared" si="323"/>
        <v>34.34804484127514</v>
      </c>
      <c r="U465" s="344">
        <f t="shared" si="323"/>
        <v>0.75268411975321148</v>
      </c>
    </row>
    <row r="466" spans="1:21" ht="13.5" thickTop="1" thickBot="1" x14ac:dyDescent="0.25">
      <c r="A466" s="308">
        <v>2035</v>
      </c>
      <c r="B466" s="308">
        <v>9</v>
      </c>
      <c r="C466" s="295">
        <f t="shared" si="287"/>
        <v>66867.486847402994</v>
      </c>
      <c r="D466" s="1">
        <f t="shared" si="309"/>
        <v>76875.879141473139</v>
      </c>
      <c r="E466" s="1">
        <f t="shared" si="307"/>
        <v>66867.486847402994</v>
      </c>
      <c r="F466" s="295">
        <f>'Florida_Keys FR'!F382-'Florida_Keys PR'!S466</f>
        <v>124.444351568385</v>
      </c>
      <c r="G466" s="295">
        <f>'Florida_Keys FR'!G382-'Florida_Keys PR'!T466</f>
        <v>130.62678097832401</v>
      </c>
      <c r="H466" s="328">
        <f t="shared" si="275"/>
        <v>0.71096836969206856</v>
      </c>
      <c r="I466" s="1">
        <v>720</v>
      </c>
      <c r="J466" s="172">
        <f t="shared" si="277"/>
        <v>0.95267104215815512</v>
      </c>
      <c r="K466" s="308">
        <v>2035</v>
      </c>
      <c r="L466" s="308">
        <v>9</v>
      </c>
      <c r="S466" s="295">
        <f t="shared" ref="S466:U466" si="324">S454</f>
        <v>32.365442451296907</v>
      </c>
      <c r="T466" s="295">
        <f t="shared" si="324"/>
        <v>31.335755090783472</v>
      </c>
      <c r="U466" s="344">
        <f t="shared" si="324"/>
        <v>0.71096836969206856</v>
      </c>
    </row>
    <row r="467" spans="1:21" ht="13.5" thickTop="1" thickBot="1" x14ac:dyDescent="0.25">
      <c r="A467" s="308">
        <v>2035</v>
      </c>
      <c r="B467" s="308">
        <v>10</v>
      </c>
      <c r="C467" s="295">
        <f t="shared" si="287"/>
        <v>60943.266450525662</v>
      </c>
      <c r="D467" s="1">
        <f t="shared" si="309"/>
        <v>66867.486847402994</v>
      </c>
      <c r="E467" s="1">
        <f t="shared" si="307"/>
        <v>60943.266450525662</v>
      </c>
      <c r="F467" s="295">
        <f>'Florida_Keys FR'!F383-'Florida_Keys PR'!S467</f>
        <v>114.70513692542968</v>
      </c>
      <c r="G467" s="295">
        <f>'Florida_Keys FR'!G383-'Florida_Keys PR'!T467</f>
        <v>117.30515918193356</v>
      </c>
      <c r="H467" s="328">
        <f t="shared" si="275"/>
        <v>0.69828976928445896</v>
      </c>
      <c r="I467" s="1">
        <v>744</v>
      </c>
      <c r="J467" s="172">
        <f t="shared" si="277"/>
        <v>0.97783539722689106</v>
      </c>
      <c r="K467" s="308">
        <v>2035</v>
      </c>
      <c r="L467" s="308">
        <v>10</v>
      </c>
      <c r="S467" s="295">
        <f t="shared" ref="S467:U467" si="325">S455</f>
        <v>29.443437714083668</v>
      </c>
      <c r="T467" s="295">
        <f t="shared" si="325"/>
        <v>29.007871421146685</v>
      </c>
      <c r="U467" s="344">
        <f t="shared" si="325"/>
        <v>0.69828976928445896</v>
      </c>
    </row>
    <row r="468" spans="1:21" ht="13.5" thickTop="1" thickBot="1" x14ac:dyDescent="0.25">
      <c r="A468" s="308">
        <v>2035</v>
      </c>
      <c r="B468" s="308">
        <v>11</v>
      </c>
      <c r="C468" s="295">
        <f t="shared" si="287"/>
        <v>51752.936765063176</v>
      </c>
      <c r="D468" s="1">
        <f t="shared" si="309"/>
        <v>60943.266450525662</v>
      </c>
      <c r="E468" s="1">
        <f t="shared" si="307"/>
        <v>51752.936765063176</v>
      </c>
      <c r="F468" s="295">
        <f>'Florida_Keys FR'!F384-'Florida_Keys PR'!S468</f>
        <v>101.79261304103304</v>
      </c>
      <c r="G468" s="295">
        <f>'Florida_Keys FR'!G384-'Florida_Keys PR'!T468</f>
        <v>104.95942809282516</v>
      </c>
      <c r="H468" s="328">
        <f t="shared" si="275"/>
        <v>0.68482727227511486</v>
      </c>
      <c r="I468" s="1">
        <v>720</v>
      </c>
      <c r="J468" s="172">
        <f t="shared" si="277"/>
        <v>0.96982819829209221</v>
      </c>
      <c r="K468" s="308">
        <v>2035</v>
      </c>
      <c r="L468" s="308">
        <v>11</v>
      </c>
      <c r="S468" s="295">
        <f t="shared" ref="S468:U468" si="326">S456</f>
        <v>26.260529651780676</v>
      </c>
      <c r="T468" s="295">
        <f t="shared" si="326"/>
        <v>25.730667215166566</v>
      </c>
      <c r="U468" s="344">
        <f t="shared" si="326"/>
        <v>0.68482727227511486</v>
      </c>
    </row>
    <row r="469" spans="1:21" ht="13.5" thickTop="1" thickBot="1" x14ac:dyDescent="0.25">
      <c r="A469" s="308">
        <v>2035</v>
      </c>
      <c r="B469" s="308">
        <v>12</v>
      </c>
      <c r="C469" s="295">
        <f t="shared" si="287"/>
        <v>52626.411148192754</v>
      </c>
      <c r="D469" s="1">
        <f t="shared" si="309"/>
        <v>51752.936765063176</v>
      </c>
      <c r="E469" s="1">
        <f t="shared" si="307"/>
        <v>52626.411148192754</v>
      </c>
      <c r="F469" s="295">
        <f>'Florida_Keys FR'!F385-'Florida_Keys PR'!S469</f>
        <v>95.76652175109578</v>
      </c>
      <c r="G469" s="295">
        <f>'Florida_Keys FR'!G385-'Florida_Keys PR'!T469</f>
        <v>110.73994325632357</v>
      </c>
      <c r="H469" s="328">
        <f t="shared" si="275"/>
        <v>0.63874354190841121</v>
      </c>
      <c r="I469" s="1">
        <v>744</v>
      </c>
      <c r="J469" s="172">
        <f t="shared" si="277"/>
        <v>0.86478752774353829</v>
      </c>
      <c r="K469" s="308">
        <v>2035</v>
      </c>
      <c r="L469" s="308">
        <v>12</v>
      </c>
      <c r="S469" s="295">
        <f t="shared" ref="S469:U469" si="327">S457</f>
        <v>27.437881834856491</v>
      </c>
      <c r="T469" s="295">
        <f t="shared" si="327"/>
        <v>24.918892015738226</v>
      </c>
      <c r="U469" s="344">
        <f t="shared" si="327"/>
        <v>0.63874354190841121</v>
      </c>
    </row>
    <row r="470" spans="1:21" ht="13.5" thickTop="1" thickBot="1" x14ac:dyDescent="0.25">
      <c r="A470" s="308">
        <v>2036</v>
      </c>
      <c r="B470" s="308">
        <v>1</v>
      </c>
      <c r="C470" s="295">
        <f t="shared" si="287"/>
        <v>52321.79161217402</v>
      </c>
      <c r="D470" s="1">
        <f t="shared" si="309"/>
        <v>52626.411148192754</v>
      </c>
      <c r="E470" s="1">
        <f t="shared" si="307"/>
        <v>52321.79161217402</v>
      </c>
      <c r="F470" s="295">
        <f>'Florida_Keys FR'!F386-'Florida_Keys PR'!S470</f>
        <v>84.837188914000578</v>
      </c>
      <c r="G470" s="295">
        <f>'Florida_Keys FR'!G386-'Florida_Keys PR'!T470</f>
        <v>108.9676611085838</v>
      </c>
      <c r="H470" s="328">
        <f t="shared" si="275"/>
        <v>0.64537485718779541</v>
      </c>
      <c r="I470" s="1">
        <v>744</v>
      </c>
      <c r="J470" s="172">
        <f t="shared" si="277"/>
        <v>0.77855382093098469</v>
      </c>
      <c r="K470" s="308">
        <v>2036</v>
      </c>
      <c r="L470" s="308">
        <v>1</v>
      </c>
      <c r="S470" s="295">
        <f t="shared" ref="S470:U470" si="328">S458</f>
        <v>31.010086727948163</v>
      </c>
      <c r="T470" s="295">
        <f t="shared" si="328"/>
        <v>26.51568707835909</v>
      </c>
      <c r="U470" s="344">
        <f t="shared" si="328"/>
        <v>0.64537485718779541</v>
      </c>
    </row>
    <row r="471" spans="1:21" ht="13.5" thickTop="1" thickBot="1" x14ac:dyDescent="0.25">
      <c r="A471" s="308">
        <v>2036</v>
      </c>
      <c r="B471" s="308">
        <v>2</v>
      </c>
      <c r="C471" s="295">
        <f t="shared" si="287"/>
        <v>48902.317075716965</v>
      </c>
      <c r="D471" s="1">
        <f t="shared" si="309"/>
        <v>52321.79161217402</v>
      </c>
      <c r="E471" s="1">
        <f t="shared" si="307"/>
        <v>48902.317075716965</v>
      </c>
      <c r="F471" s="295">
        <f>'Florida_Keys FR'!F387-'Florida_Keys PR'!S471</f>
        <v>96.255059306176435</v>
      </c>
      <c r="G471" s="295">
        <f>'Florida_Keys FR'!G387-'Florida_Keys PR'!T471</f>
        <v>104.50465861137997</v>
      </c>
      <c r="H471" s="328">
        <f t="shared" si="275"/>
        <v>0.67233318356375449</v>
      </c>
      <c r="I471" s="1">
        <v>696</v>
      </c>
      <c r="J471" s="172">
        <f t="shared" si="277"/>
        <v>0.9210599851258191</v>
      </c>
      <c r="K471" s="308">
        <v>2036</v>
      </c>
      <c r="L471" s="308">
        <v>2</v>
      </c>
      <c r="S471" s="295">
        <f t="shared" ref="S471:U471" si="329">S459</f>
        <v>31.020480937046727</v>
      </c>
      <c r="T471" s="295">
        <f t="shared" si="329"/>
        <v>29.469481661379852</v>
      </c>
      <c r="U471" s="344">
        <f t="shared" si="329"/>
        <v>0.67233318356375449</v>
      </c>
    </row>
    <row r="472" spans="1:21" ht="13.5" thickTop="1" thickBot="1" x14ac:dyDescent="0.25">
      <c r="A472" s="308">
        <v>2036</v>
      </c>
      <c r="B472" s="308">
        <v>3</v>
      </c>
      <c r="C472" s="295">
        <f t="shared" si="287"/>
        <v>54693.528361629586</v>
      </c>
      <c r="D472" s="1">
        <f t="shared" si="309"/>
        <v>48902.317075716965</v>
      </c>
      <c r="E472" s="1">
        <f t="shared" si="307"/>
        <v>54693.528361629586</v>
      </c>
      <c r="F472" s="295">
        <f>'Florida_Keys FR'!F388-'Florida_Keys PR'!S472</f>
        <v>85.531378599667832</v>
      </c>
      <c r="G472" s="295">
        <f>'Florida_Keys FR'!G388-'Florida_Keys PR'!T472</f>
        <v>113.77772987144941</v>
      </c>
      <c r="H472" s="328">
        <f t="shared" si="275"/>
        <v>0.64610892677092313</v>
      </c>
      <c r="I472" s="1">
        <v>744</v>
      </c>
      <c r="J472" s="172">
        <f t="shared" si="277"/>
        <v>0.75174094874545816</v>
      </c>
      <c r="K472" s="308">
        <v>2036</v>
      </c>
      <c r="L472" s="308">
        <v>3</v>
      </c>
      <c r="S472" s="295">
        <f t="shared" ref="S472:U472" si="330">S460</f>
        <v>33.419769504052752</v>
      </c>
      <c r="T472" s="295">
        <f t="shared" si="330"/>
        <v>28.032645328423985</v>
      </c>
      <c r="U472" s="344">
        <f t="shared" si="330"/>
        <v>0.64610892677092313</v>
      </c>
    </row>
    <row r="473" spans="1:21" ht="13.5" thickTop="1" thickBot="1" x14ac:dyDescent="0.25">
      <c r="A473" s="308">
        <v>2036</v>
      </c>
      <c r="B473" s="308">
        <v>4</v>
      </c>
      <c r="C473" s="295">
        <f t="shared" si="287"/>
        <v>57507.944183645843</v>
      </c>
      <c r="D473" s="1">
        <f t="shared" si="309"/>
        <v>54693.528361629586</v>
      </c>
      <c r="E473" s="1">
        <f t="shared" si="307"/>
        <v>57507.944183645843</v>
      </c>
      <c r="F473" s="295">
        <f>'Florida_Keys FR'!F389-'Florida_Keys PR'!S473</f>
        <v>112.24571997340882</v>
      </c>
      <c r="G473" s="295">
        <f>'Florida_Keys FR'!G389-'Florida_Keys PR'!T473</f>
        <v>118.56882220380592</v>
      </c>
      <c r="H473" s="328">
        <f t="shared" si="275"/>
        <v>0.67363530492204138</v>
      </c>
      <c r="I473" s="1">
        <v>720</v>
      </c>
      <c r="J473" s="172">
        <f t="shared" si="277"/>
        <v>0.946671459555123</v>
      </c>
      <c r="K473" s="308">
        <v>2036</v>
      </c>
      <c r="L473" s="308">
        <v>4</v>
      </c>
      <c r="S473" s="295">
        <f t="shared" ref="S473:U473" si="331">S461</f>
        <v>29.824473994547585</v>
      </c>
      <c r="T473" s="295">
        <f t="shared" si="331"/>
        <v>28.759953880173448</v>
      </c>
      <c r="U473" s="344">
        <f t="shared" si="331"/>
        <v>0.67363530492204138</v>
      </c>
    </row>
    <row r="474" spans="1:21" ht="13.5" thickTop="1" thickBot="1" x14ac:dyDescent="0.25">
      <c r="A474" s="308">
        <v>2036</v>
      </c>
      <c r="B474" s="308">
        <v>5</v>
      </c>
      <c r="C474" s="295">
        <f t="shared" si="287"/>
        <v>65563.477469250516</v>
      </c>
      <c r="D474" s="1">
        <f t="shared" si="309"/>
        <v>57507.944183645843</v>
      </c>
      <c r="E474" s="1">
        <f t="shared" si="307"/>
        <v>65563.477469250516</v>
      </c>
      <c r="F474" s="295">
        <f>'Florida_Keys FR'!F390-'Florida_Keys PR'!S474</f>
        <v>119.99496239279486</v>
      </c>
      <c r="G474" s="295">
        <f>'Florida_Keys FR'!G390-'Florida_Keys PR'!T474</f>
        <v>129.66955817343964</v>
      </c>
      <c r="H474" s="328">
        <f t="shared" si="275"/>
        <v>0.67959631257348296</v>
      </c>
      <c r="I474" s="1">
        <v>744</v>
      </c>
      <c r="J474" s="172">
        <f t="shared" si="277"/>
        <v>0.92539038524597639</v>
      </c>
      <c r="K474" s="308">
        <v>2036</v>
      </c>
      <c r="L474" s="308">
        <v>5</v>
      </c>
      <c r="S474" s="295">
        <f t="shared" ref="S474:U474" si="332">S462</f>
        <v>33.798529816518368</v>
      </c>
      <c r="T474" s="295">
        <f t="shared" si="332"/>
        <v>32.126772629652379</v>
      </c>
      <c r="U474" s="344">
        <f t="shared" si="332"/>
        <v>0.67959631257348285</v>
      </c>
    </row>
    <row r="475" spans="1:21" ht="13.5" thickTop="1" thickBot="1" x14ac:dyDescent="0.25">
      <c r="A475" s="308">
        <v>2036</v>
      </c>
      <c r="B475" s="308">
        <v>6</v>
      </c>
      <c r="C475" s="295">
        <f t="shared" si="287"/>
        <v>70929.020471039243</v>
      </c>
      <c r="D475" s="1">
        <f t="shared" si="309"/>
        <v>65563.477469250516</v>
      </c>
      <c r="E475" s="1">
        <f t="shared" si="307"/>
        <v>70929.020471039243</v>
      </c>
      <c r="F475" s="295">
        <f>'Florida_Keys FR'!F391-'Florida_Keys PR'!S475</f>
        <v>120.44828880103998</v>
      </c>
      <c r="G475" s="295">
        <f>'Florida_Keys FR'!G391-'Florida_Keys PR'!T475</f>
        <v>133.45672141316126</v>
      </c>
      <c r="H475" s="328">
        <f t="shared" si="275"/>
        <v>0.73816086135534142</v>
      </c>
      <c r="I475" s="1">
        <v>720</v>
      </c>
      <c r="J475" s="172">
        <f t="shared" si="277"/>
        <v>0.90252695799525007</v>
      </c>
      <c r="K475" s="308">
        <v>2036</v>
      </c>
      <c r="L475" s="308">
        <v>6</v>
      </c>
      <c r="S475" s="295">
        <f t="shared" ref="S475:U475" si="333">S463</f>
        <v>33.929877993655595</v>
      </c>
      <c r="T475" s="295">
        <f t="shared" si="333"/>
        <v>31.71302534022271</v>
      </c>
      <c r="U475" s="344">
        <f t="shared" si="333"/>
        <v>0.73816086135534142</v>
      </c>
    </row>
    <row r="476" spans="1:21" ht="13.5" thickTop="1" thickBot="1" x14ac:dyDescent="0.25">
      <c r="A476" s="308">
        <v>2036</v>
      </c>
      <c r="B476" s="308">
        <v>7</v>
      </c>
      <c r="C476" s="295">
        <f t="shared" si="287"/>
        <v>76800.97550629839</v>
      </c>
      <c r="D476" s="1">
        <f t="shared" si="309"/>
        <v>70929.020471039243</v>
      </c>
      <c r="E476" s="1">
        <f t="shared" si="307"/>
        <v>76800.97550629839</v>
      </c>
      <c r="F476" s="295">
        <f>'Florida_Keys FR'!F392-'Florida_Keys PR'!S476</f>
        <v>136.10524062655551</v>
      </c>
      <c r="G476" s="295">
        <f>'Florida_Keys FR'!G392-'Florida_Keys PR'!T476</f>
        <v>139.75796580768426</v>
      </c>
      <c r="H476" s="328">
        <f t="shared" si="275"/>
        <v>0.7386134809520587</v>
      </c>
      <c r="I476" s="1">
        <v>744</v>
      </c>
      <c r="J476" s="172">
        <f t="shared" si="277"/>
        <v>0.97386392138709921</v>
      </c>
      <c r="K476" s="308">
        <v>2036</v>
      </c>
      <c r="L476" s="308">
        <v>7</v>
      </c>
      <c r="S476" s="295">
        <f t="shared" ref="S476:U476" si="334">S464</f>
        <v>35</v>
      </c>
      <c r="T476" s="295">
        <f t="shared" si="334"/>
        <v>34.388728654458141</v>
      </c>
      <c r="U476" s="344">
        <f t="shared" si="334"/>
        <v>0.7386134809520587</v>
      </c>
    </row>
    <row r="477" spans="1:21" ht="13.5" thickTop="1" thickBot="1" x14ac:dyDescent="0.25">
      <c r="A477" s="308">
        <v>2036</v>
      </c>
      <c r="B477" s="308">
        <v>8</v>
      </c>
      <c r="C477" s="295">
        <f t="shared" si="287"/>
        <v>77366.04361302554</v>
      </c>
      <c r="D477" s="1">
        <f t="shared" si="309"/>
        <v>76800.97550629839</v>
      </c>
      <c r="E477" s="1">
        <f t="shared" si="307"/>
        <v>77366.04361302554</v>
      </c>
      <c r="F477" s="295">
        <f>'Florida_Keys FR'!F393-'Florida_Keys PR'!S477</f>
        <v>134.88572922558836</v>
      </c>
      <c r="G477" s="295">
        <f>'Florida_Keys FR'!G393-'Florida_Keys PR'!T477</f>
        <v>138.15439309857879</v>
      </c>
      <c r="H477" s="328">
        <f t="shared" si="275"/>
        <v>0.75268411975321148</v>
      </c>
      <c r="I477" s="1">
        <v>744</v>
      </c>
      <c r="J477" s="172">
        <f t="shared" si="277"/>
        <v>0.97634049993142014</v>
      </c>
      <c r="K477" s="308">
        <v>2036</v>
      </c>
      <c r="L477" s="308">
        <v>8</v>
      </c>
      <c r="S477" s="295">
        <f t="shared" ref="S477:U477" si="335">S465</f>
        <v>34.898043438517689</v>
      </c>
      <c r="T477" s="295">
        <f t="shared" si="335"/>
        <v>34.34804484127514</v>
      </c>
      <c r="U477" s="344">
        <f t="shared" si="335"/>
        <v>0.75268411975321148</v>
      </c>
    </row>
    <row r="478" spans="1:21" ht="13.5" thickTop="1" thickBot="1" x14ac:dyDescent="0.25">
      <c r="A478" s="308">
        <v>2036</v>
      </c>
      <c r="B478" s="308">
        <v>9</v>
      </c>
      <c r="C478" s="295">
        <f t="shared" si="287"/>
        <v>67290.318529491735</v>
      </c>
      <c r="D478" s="1">
        <f t="shared" si="309"/>
        <v>77366.04361302554</v>
      </c>
      <c r="E478" s="1">
        <f t="shared" si="307"/>
        <v>67290.318529491735</v>
      </c>
      <c r="F478" s="295">
        <f>'Florida_Keys FR'!F394-'Florida_Keys PR'!S478</f>
        <v>125.24408151788535</v>
      </c>
      <c r="G478" s="295">
        <f>'Florida_Keys FR'!G394-'Florida_Keys PR'!T478</f>
        <v>131.45278991227644</v>
      </c>
      <c r="H478" s="328">
        <f t="shared" si="275"/>
        <v>0.71096836969206867</v>
      </c>
      <c r="I478" s="1">
        <v>720</v>
      </c>
      <c r="J478" s="172">
        <f t="shared" si="277"/>
        <v>0.95276853082742174</v>
      </c>
      <c r="K478" s="308">
        <v>2036</v>
      </c>
      <c r="L478" s="308">
        <v>9</v>
      </c>
      <c r="S478" s="295">
        <f t="shared" ref="S478:U478" si="336">S466</f>
        <v>32.365442451296907</v>
      </c>
      <c r="T478" s="295">
        <f t="shared" si="336"/>
        <v>31.335755090783472</v>
      </c>
      <c r="U478" s="344">
        <f t="shared" si="336"/>
        <v>0.71096836969206856</v>
      </c>
    </row>
    <row r="479" spans="1:21" ht="13.5" thickTop="1" thickBot="1" x14ac:dyDescent="0.25">
      <c r="A479" s="308">
        <v>2036</v>
      </c>
      <c r="B479" s="308">
        <v>10</v>
      </c>
      <c r="C479" s="295">
        <f t="shared" si="287"/>
        <v>61330.936095784295</v>
      </c>
      <c r="D479" s="1">
        <f t="shared" si="309"/>
        <v>67290.318529491735</v>
      </c>
      <c r="E479" s="1">
        <f t="shared" si="307"/>
        <v>61330.936095784295</v>
      </c>
      <c r="F479" s="295">
        <f>'Florida_Keys FR'!F395-'Florida_Keys PR'!S479</f>
        <v>115.44029465609131</v>
      </c>
      <c r="G479" s="295">
        <f>'Florida_Keys FR'!G395-'Florida_Keys PR'!T479</f>
        <v>118.0513556380094</v>
      </c>
      <c r="H479" s="328">
        <f t="shared" si="275"/>
        <v>0.69828976928445896</v>
      </c>
      <c r="I479" s="1">
        <v>744</v>
      </c>
      <c r="J479" s="172">
        <f t="shared" si="277"/>
        <v>0.97788199069966975</v>
      </c>
      <c r="K479" s="308">
        <v>2036</v>
      </c>
      <c r="L479" s="308">
        <v>10</v>
      </c>
      <c r="S479" s="295">
        <f t="shared" ref="S479:U479" si="337">S467</f>
        <v>29.443437714083668</v>
      </c>
      <c r="T479" s="295">
        <f t="shared" si="337"/>
        <v>29.007871421146685</v>
      </c>
      <c r="U479" s="344">
        <f t="shared" si="337"/>
        <v>0.69828976928445896</v>
      </c>
    </row>
    <row r="480" spans="1:21" ht="13.5" thickTop="1" thickBot="1" x14ac:dyDescent="0.25">
      <c r="A480" s="308">
        <v>2036</v>
      </c>
      <c r="B480" s="308">
        <v>11</v>
      </c>
      <c r="C480" s="295">
        <f t="shared" si="287"/>
        <v>52081.581284589294</v>
      </c>
      <c r="D480" s="1">
        <f t="shared" si="309"/>
        <v>61330.936095784295</v>
      </c>
      <c r="E480" s="1">
        <f t="shared" si="307"/>
        <v>52081.581284589294</v>
      </c>
      <c r="F480" s="295">
        <f>'Florida_Keys FR'!F396-'Florida_Keys PR'!S480</f>
        <v>102.44568406876641</v>
      </c>
      <c r="G480" s="295">
        <f>'Florida_Keys FR'!G396-'Florida_Keys PR'!T480</f>
        <v>105.62594757889593</v>
      </c>
      <c r="H480" s="328">
        <f t="shared" si="275"/>
        <v>0.68482727227511486</v>
      </c>
      <c r="I480" s="1">
        <v>720</v>
      </c>
      <c r="J480" s="172">
        <f t="shared" si="277"/>
        <v>0.96989126646410373</v>
      </c>
      <c r="K480" s="308">
        <v>2036</v>
      </c>
      <c r="L480" s="308">
        <v>11</v>
      </c>
      <c r="S480" s="295">
        <f t="shared" ref="S480:U480" si="338">S468</f>
        <v>26.260529651780676</v>
      </c>
      <c r="T480" s="295">
        <f t="shared" si="338"/>
        <v>25.730667215166566</v>
      </c>
      <c r="U480" s="344">
        <f t="shared" si="338"/>
        <v>0.68482727227511486</v>
      </c>
    </row>
    <row r="481" spans="1:21" ht="13.5" thickTop="1" thickBot="1" x14ac:dyDescent="0.25">
      <c r="A481" s="308">
        <v>2036</v>
      </c>
      <c r="B481" s="308">
        <v>12</v>
      </c>
      <c r="C481" s="295">
        <f t="shared" si="287"/>
        <v>52955.200480189953</v>
      </c>
      <c r="D481" s="1">
        <f t="shared" si="309"/>
        <v>52081.581284589294</v>
      </c>
      <c r="E481" s="1">
        <f t="shared" si="307"/>
        <v>52955.200480189953</v>
      </c>
      <c r="F481" s="295">
        <f>'Florida_Keys FR'!F397-'Florida_Keys PR'!S481</f>
        <v>96.394864209384139</v>
      </c>
      <c r="G481" s="295">
        <f>'Florida_Keys FR'!G397-'Florida_Keys PR'!T481</f>
        <v>111.43180331621109</v>
      </c>
      <c r="H481" s="328">
        <f t="shared" si="275"/>
        <v>0.63874354190841121</v>
      </c>
      <c r="I481" s="1">
        <v>744</v>
      </c>
      <c r="J481" s="172">
        <f t="shared" si="277"/>
        <v>0.86505702448199207</v>
      </c>
      <c r="K481" s="308">
        <v>2036</v>
      </c>
      <c r="L481" s="308">
        <v>12</v>
      </c>
      <c r="S481" s="295">
        <f t="shared" ref="S481:U481" si="339">S469</f>
        <v>27.437881834856491</v>
      </c>
      <c r="T481" s="295">
        <f t="shared" si="339"/>
        <v>24.918892015738226</v>
      </c>
      <c r="U481" s="344">
        <f t="shared" si="339"/>
        <v>0.63874354190841121</v>
      </c>
    </row>
    <row r="482" spans="1:21" ht="13.5" thickTop="1" thickBot="1" x14ac:dyDescent="0.25">
      <c r="A482" s="308">
        <v>2037</v>
      </c>
      <c r="B482" s="308">
        <v>1</v>
      </c>
      <c r="C482" s="295">
        <f t="shared" si="287"/>
        <v>52653.564638566109</v>
      </c>
      <c r="D482" s="1">
        <f t="shared" si="309"/>
        <v>52955.200480189953</v>
      </c>
      <c r="E482" s="1">
        <f t="shared" si="307"/>
        <v>52653.564638566109</v>
      </c>
      <c r="F482" s="295">
        <f>'Florida_Keys FR'!F398-'Florida_Keys PR'!S482</f>
        <v>85.428010019774547</v>
      </c>
      <c r="G482" s="295">
        <f>'Florida_Keys FR'!G398-'Florida_Keys PR'!T482</f>
        <v>109.65862618433724</v>
      </c>
      <c r="H482" s="328">
        <f t="shared" si="275"/>
        <v>0.64537485718779541</v>
      </c>
      <c r="I482" s="1">
        <v>744</v>
      </c>
      <c r="J482" s="172">
        <f t="shared" si="277"/>
        <v>0.77903593171201335</v>
      </c>
      <c r="K482" s="308">
        <v>2037</v>
      </c>
      <c r="L482" s="308">
        <v>1</v>
      </c>
      <c r="S482" s="295">
        <f t="shared" ref="S482:U482" si="340">S470</f>
        <v>31.010086727948163</v>
      </c>
      <c r="T482" s="295">
        <f t="shared" si="340"/>
        <v>26.51568707835909</v>
      </c>
      <c r="U482" s="344">
        <f t="shared" si="340"/>
        <v>0.64537485718779541</v>
      </c>
    </row>
    <row r="483" spans="1:21" ht="13.5" thickTop="1" thickBot="1" x14ac:dyDescent="0.25">
      <c r="A483" s="308">
        <v>2037</v>
      </c>
      <c r="B483" s="308">
        <v>2</v>
      </c>
      <c r="C483" s="295">
        <f t="shared" si="287"/>
        <v>47524.736211913594</v>
      </c>
      <c r="D483" s="1">
        <f t="shared" si="309"/>
        <v>52653.564638566109</v>
      </c>
      <c r="E483" s="1">
        <f t="shared" si="307"/>
        <v>47524.736211913594</v>
      </c>
      <c r="F483" s="295">
        <f>'Florida_Keys FR'!F399-'Florida_Keys PR'!S483</f>
        <v>96.904164561416906</v>
      </c>
      <c r="G483" s="295">
        <f>'Florida_Keys FR'!G399-'Florida_Keys PR'!T483</f>
        <v>105.18792672677108</v>
      </c>
      <c r="H483" s="328">
        <f t="shared" si="275"/>
        <v>0.67233318356375449</v>
      </c>
      <c r="I483" s="1">
        <v>672</v>
      </c>
      <c r="J483" s="172">
        <f t="shared" si="277"/>
        <v>0.92124797566481653</v>
      </c>
      <c r="K483" s="308">
        <v>2037</v>
      </c>
      <c r="L483" s="308">
        <v>2</v>
      </c>
      <c r="S483" s="295">
        <f t="shared" ref="S483:U483" si="341">S471</f>
        <v>31.020480937046727</v>
      </c>
      <c r="T483" s="295">
        <f t="shared" si="341"/>
        <v>29.469481661379852</v>
      </c>
      <c r="U483" s="344">
        <f t="shared" si="341"/>
        <v>0.67233318356375449</v>
      </c>
    </row>
    <row r="484" spans="1:21" ht="13.5" thickTop="1" thickBot="1" x14ac:dyDescent="0.25">
      <c r="A484" s="308">
        <v>2037</v>
      </c>
      <c r="B484" s="308">
        <v>3</v>
      </c>
      <c r="C484" s="295">
        <f t="shared" si="287"/>
        <v>55041.190069349766</v>
      </c>
      <c r="D484" s="1">
        <f t="shared" si="309"/>
        <v>47524.736211913594</v>
      </c>
      <c r="E484" s="1">
        <f t="shared" si="307"/>
        <v>55041.190069349766</v>
      </c>
      <c r="F484" s="295">
        <f>'Florida_Keys FR'!F400-'Florida_Keys PR'!S484</f>
        <v>86.138029454996783</v>
      </c>
      <c r="G484" s="295">
        <f>'Florida_Keys FR'!G400-'Florida_Keys PR'!T484</f>
        <v>114.50096278496873</v>
      </c>
      <c r="H484" s="328">
        <f t="shared" si="275"/>
        <v>0.64610892677092313</v>
      </c>
      <c r="I484" s="1">
        <v>744</v>
      </c>
      <c r="J484" s="172">
        <f t="shared" si="277"/>
        <v>0.75229087476550605</v>
      </c>
      <c r="K484" s="308">
        <v>2037</v>
      </c>
      <c r="L484" s="308">
        <v>3</v>
      </c>
      <c r="S484" s="295">
        <f t="shared" ref="S484:U484" si="342">S472</f>
        <v>33.419769504052752</v>
      </c>
      <c r="T484" s="295">
        <f t="shared" si="342"/>
        <v>28.032645328423985</v>
      </c>
      <c r="U484" s="344">
        <f t="shared" si="342"/>
        <v>0.64610892677092313</v>
      </c>
    </row>
    <row r="485" spans="1:21" ht="13.5" thickTop="1" thickBot="1" x14ac:dyDescent="0.25">
      <c r="A485" s="308">
        <v>2037</v>
      </c>
      <c r="B485" s="308">
        <v>4</v>
      </c>
      <c r="C485" s="295">
        <f t="shared" si="287"/>
        <v>57872.374999929969</v>
      </c>
      <c r="D485" s="1">
        <f t="shared" si="309"/>
        <v>55041.190069349766</v>
      </c>
      <c r="E485" s="1">
        <f t="shared" si="307"/>
        <v>57872.374999929969</v>
      </c>
      <c r="F485" s="295">
        <f>'Florida_Keys FR'!F401-'Florida_Keys PR'!S485</f>
        <v>112.97027796264541</v>
      </c>
      <c r="G485" s="295">
        <f>'Florida_Keys FR'!G401-'Florida_Keys PR'!T485</f>
        <v>119.32019896183422</v>
      </c>
      <c r="H485" s="328">
        <f t="shared" si="275"/>
        <v>0.67363530492204138</v>
      </c>
      <c r="I485" s="1">
        <v>720</v>
      </c>
      <c r="J485" s="172">
        <f t="shared" si="277"/>
        <v>0.94678251415571391</v>
      </c>
      <c r="K485" s="308">
        <v>2037</v>
      </c>
      <c r="L485" s="308">
        <v>4</v>
      </c>
      <c r="S485" s="295">
        <f t="shared" ref="S485:U485" si="343">S473</f>
        <v>29.824473994547585</v>
      </c>
      <c r="T485" s="295">
        <f t="shared" si="343"/>
        <v>28.759953880173448</v>
      </c>
      <c r="U485" s="344">
        <f t="shared" si="343"/>
        <v>0.67363530492204138</v>
      </c>
    </row>
    <row r="486" spans="1:21" ht="13.5" thickTop="1" thickBot="1" x14ac:dyDescent="0.25">
      <c r="A486" s="308">
        <v>2037</v>
      </c>
      <c r="B486" s="308">
        <v>5</v>
      </c>
      <c r="C486" s="295">
        <f t="shared" si="287"/>
        <v>65980.695235834108</v>
      </c>
      <c r="D486" s="1">
        <f t="shared" si="309"/>
        <v>57872.374999929969</v>
      </c>
      <c r="E486" s="1">
        <f t="shared" si="307"/>
        <v>65980.695235834108</v>
      </c>
      <c r="F486" s="295">
        <f>'Florida_Keys FR'!F402-'Florida_Keys PR'!S486</f>
        <v>120.77930920306241</v>
      </c>
      <c r="G486" s="295">
        <f>'Florida_Keys FR'!G402-'Florida_Keys PR'!T486</f>
        <v>130.49471946053546</v>
      </c>
      <c r="H486" s="328">
        <f t="shared" ref="H486:H529" si="344">+(E486/(G486*I486))</f>
        <v>0.67959631257348285</v>
      </c>
      <c r="I486" s="1">
        <v>744</v>
      </c>
      <c r="J486" s="172">
        <f t="shared" si="277"/>
        <v>0.92554939925817292</v>
      </c>
      <c r="K486" s="308">
        <v>2037</v>
      </c>
      <c r="L486" s="308">
        <v>5</v>
      </c>
      <c r="S486" s="295">
        <f t="shared" ref="S486:U486" si="345">S474</f>
        <v>33.798529816518368</v>
      </c>
      <c r="T486" s="295">
        <f t="shared" si="345"/>
        <v>32.126772629652379</v>
      </c>
      <c r="U486" s="344">
        <f t="shared" si="345"/>
        <v>0.67959631257348285</v>
      </c>
    </row>
    <row r="487" spans="1:21" ht="13.5" thickTop="1" thickBot="1" x14ac:dyDescent="0.25">
      <c r="A487" s="308">
        <v>2037</v>
      </c>
      <c r="B487" s="308">
        <v>6</v>
      </c>
      <c r="C487" s="295">
        <f t="shared" si="287"/>
        <v>71376.717476821606</v>
      </c>
      <c r="D487" s="1">
        <f t="shared" si="309"/>
        <v>65980.695235834108</v>
      </c>
      <c r="E487" s="1">
        <f t="shared" si="307"/>
        <v>71376.717476821606</v>
      </c>
      <c r="F487" s="295">
        <f>'Florida_Keys FR'!F403-'Florida_Keys PR'!S487</f>
        <v>121.23561745169292</v>
      </c>
      <c r="G487" s="295">
        <f>'Florida_Keys FR'!G403-'Florida_Keys PR'!T487</f>
        <v>134.29908712160352</v>
      </c>
      <c r="H487" s="328">
        <f t="shared" si="344"/>
        <v>0.73816086135534142</v>
      </c>
      <c r="I487" s="1">
        <v>720</v>
      </c>
      <c r="J487" s="172">
        <f t="shared" ref="J487:J550" si="346">F487/G487</f>
        <v>0.90272852965797112</v>
      </c>
      <c r="K487" s="308">
        <v>2037</v>
      </c>
      <c r="L487" s="308">
        <v>6</v>
      </c>
      <c r="S487" s="295">
        <f t="shared" ref="S487:U487" si="347">S475</f>
        <v>33.929877993655595</v>
      </c>
      <c r="T487" s="295">
        <f t="shared" si="347"/>
        <v>31.71302534022271</v>
      </c>
      <c r="U487" s="344">
        <f t="shared" si="347"/>
        <v>0.73816086135534142</v>
      </c>
    </row>
    <row r="488" spans="1:21" ht="13.5" thickTop="1" thickBot="1" x14ac:dyDescent="0.25">
      <c r="A488" s="308">
        <v>2037</v>
      </c>
      <c r="B488" s="308">
        <v>7</v>
      </c>
      <c r="C488" s="295">
        <f t="shared" si="287"/>
        <v>77288.841076492638</v>
      </c>
      <c r="D488" s="1">
        <f t="shared" si="309"/>
        <v>71376.717476821606</v>
      </c>
      <c r="E488" s="1">
        <f t="shared" si="307"/>
        <v>77288.841076492638</v>
      </c>
      <c r="F488" s="295">
        <f>'Florida_Keys FR'!F404-'Florida_Keys PR'!S488</f>
        <v>136.97752497606606</v>
      </c>
      <c r="G488" s="295">
        <f>'Florida_Keys FR'!G404-'Florida_Keys PR'!T488</f>
        <v>140.64575530812311</v>
      </c>
      <c r="H488" s="328">
        <f t="shared" si="344"/>
        <v>0.7386134809520587</v>
      </c>
      <c r="I488" s="1">
        <v>744</v>
      </c>
      <c r="J488" s="172">
        <f t="shared" si="346"/>
        <v>0.97391865595928728</v>
      </c>
      <c r="K488" s="308">
        <v>2037</v>
      </c>
      <c r="L488" s="308">
        <v>7</v>
      </c>
      <c r="S488" s="295">
        <f t="shared" ref="S488:U488" si="348">S476</f>
        <v>35</v>
      </c>
      <c r="T488" s="295">
        <f t="shared" si="348"/>
        <v>34.388728654458141</v>
      </c>
      <c r="U488" s="344">
        <f t="shared" si="348"/>
        <v>0.7386134809520587</v>
      </c>
    </row>
    <row r="489" spans="1:21" ht="13.5" thickTop="1" thickBot="1" x14ac:dyDescent="0.25">
      <c r="A489" s="308">
        <v>2037</v>
      </c>
      <c r="B489" s="308">
        <v>8</v>
      </c>
      <c r="C489" s="295">
        <f t="shared" si="287"/>
        <v>77858.707923382884</v>
      </c>
      <c r="D489" s="1">
        <f t="shared" si="309"/>
        <v>77288.841076492638</v>
      </c>
      <c r="E489" s="1">
        <f t="shared" si="307"/>
        <v>77858.707923382884</v>
      </c>
      <c r="F489" s="295">
        <f>'Florida_Keys FR'!F405-'Florida_Keys PR'!S489</f>
        <v>135.75162646617537</v>
      </c>
      <c r="G489" s="295">
        <f>'Florida_Keys FR'!G405-'Florida_Keys PR'!T489</f>
        <v>139.03415553207213</v>
      </c>
      <c r="H489" s="328">
        <f t="shared" si="344"/>
        <v>0.75268411975321148</v>
      </c>
      <c r="I489" s="1">
        <v>744</v>
      </c>
      <c r="J489" s="172">
        <f t="shared" si="346"/>
        <v>0.97639048438612219</v>
      </c>
      <c r="K489" s="308">
        <v>2037</v>
      </c>
      <c r="L489" s="308">
        <v>8</v>
      </c>
      <c r="S489" s="295">
        <f t="shared" ref="S489:U489" si="349">S477</f>
        <v>34.898043438517689</v>
      </c>
      <c r="T489" s="295">
        <f t="shared" si="349"/>
        <v>34.34804484127514</v>
      </c>
      <c r="U489" s="344">
        <f t="shared" si="349"/>
        <v>0.75268411975321148</v>
      </c>
    </row>
    <row r="490" spans="1:21" ht="13.5" thickTop="1" thickBot="1" x14ac:dyDescent="0.25">
      <c r="A490" s="308">
        <v>2037</v>
      </c>
      <c r="B490" s="308">
        <v>9</v>
      </c>
      <c r="C490" s="295">
        <f t="shared" si="287"/>
        <v>67715.306653159132</v>
      </c>
      <c r="D490" s="1">
        <f t="shared" si="309"/>
        <v>77858.707923382884</v>
      </c>
      <c r="E490" s="1">
        <f t="shared" si="307"/>
        <v>67715.306653159132</v>
      </c>
      <c r="F490" s="295">
        <f>'Florida_Keys FR'!F406-'Florida_Keys PR'!S490</f>
        <v>126.04789009012819</v>
      </c>
      <c r="G490" s="295">
        <f>'Florida_Keys FR'!G406-'Florida_Keys PR'!T490</f>
        <v>132.28301149179205</v>
      </c>
      <c r="H490" s="328">
        <f t="shared" si="344"/>
        <v>0.71096836969206856</v>
      </c>
      <c r="I490" s="1">
        <v>720</v>
      </c>
      <c r="J490" s="172">
        <f t="shared" si="346"/>
        <v>0.95286528987094654</v>
      </c>
      <c r="K490" s="308">
        <v>2037</v>
      </c>
      <c r="L490" s="308">
        <v>9</v>
      </c>
      <c r="S490" s="295">
        <f t="shared" ref="S490:U490" si="350">S478</f>
        <v>32.365442451296907</v>
      </c>
      <c r="T490" s="295">
        <f t="shared" si="350"/>
        <v>31.335755090783472</v>
      </c>
      <c r="U490" s="344">
        <f t="shared" si="350"/>
        <v>0.71096836969206856</v>
      </c>
    </row>
    <row r="491" spans="1:21" ht="13.5" thickTop="1" thickBot="1" x14ac:dyDescent="0.25">
      <c r="A491" s="308">
        <v>2037</v>
      </c>
      <c r="B491" s="308">
        <v>10</v>
      </c>
      <c r="C491" s="295">
        <f t="shared" si="287"/>
        <v>61720.582856233756</v>
      </c>
      <c r="D491" s="1">
        <f t="shared" si="309"/>
        <v>67715.306653159132</v>
      </c>
      <c r="E491" s="1">
        <f t="shared" si="307"/>
        <v>61720.582856233756</v>
      </c>
      <c r="F491" s="295">
        <f>'Florida_Keys FR'!F407-'Florida_Keys PR'!S491</f>
        <v>116.17920169117934</v>
      </c>
      <c r="G491" s="295">
        <f>'Florida_Keys FR'!G407-'Florida_Keys PR'!T491</f>
        <v>118.80135769601122</v>
      </c>
      <c r="H491" s="328">
        <f t="shared" si="344"/>
        <v>0.69828976928445896</v>
      </c>
      <c r="I491" s="1">
        <v>744</v>
      </c>
      <c r="J491" s="172">
        <f t="shared" si="346"/>
        <v>0.9779282320026893</v>
      </c>
      <c r="K491" s="308">
        <v>2037</v>
      </c>
      <c r="L491" s="308">
        <v>10</v>
      </c>
      <c r="S491" s="295">
        <f t="shared" ref="S491:U491" si="351">S479</f>
        <v>29.443437714083668</v>
      </c>
      <c r="T491" s="295">
        <f t="shared" si="351"/>
        <v>29.007871421146685</v>
      </c>
      <c r="U491" s="344">
        <f t="shared" si="351"/>
        <v>0.69828976928445896</v>
      </c>
    </row>
    <row r="492" spans="1:21" ht="13.5" thickTop="1" thickBot="1" x14ac:dyDescent="0.25">
      <c r="A492" s="308">
        <v>2037</v>
      </c>
      <c r="B492" s="308">
        <v>11</v>
      </c>
      <c r="C492" s="295">
        <f t="shared" si="287"/>
        <v>52411.901891164998</v>
      </c>
      <c r="D492" s="1">
        <f t="shared" si="309"/>
        <v>61720.582856233756</v>
      </c>
      <c r="E492" s="1">
        <f t="shared" si="307"/>
        <v>52411.901891164998</v>
      </c>
      <c r="F492" s="295">
        <f>'Florida_Keys FR'!F408-'Florida_Keys PR'!S492</f>
        <v>103.1020857587412</v>
      </c>
      <c r="G492" s="295">
        <f>'Florida_Keys FR'!G408-'Florida_Keys PR'!T492</f>
        <v>106.29586631434566</v>
      </c>
      <c r="H492" s="328">
        <f t="shared" si="344"/>
        <v>0.68482727227511486</v>
      </c>
      <c r="I492" s="1">
        <v>720</v>
      </c>
      <c r="J492" s="172">
        <f t="shared" si="346"/>
        <v>0.96995385929534095</v>
      </c>
      <c r="K492" s="308">
        <v>2037</v>
      </c>
      <c r="L492" s="308">
        <v>11</v>
      </c>
      <c r="S492" s="295">
        <f t="shared" ref="S492:U492" si="352">S480</f>
        <v>26.260529651780676</v>
      </c>
      <c r="T492" s="295">
        <f t="shared" si="352"/>
        <v>25.730667215166566</v>
      </c>
      <c r="U492" s="344">
        <f t="shared" si="352"/>
        <v>0.68482727227511486</v>
      </c>
    </row>
    <row r="493" spans="1:21" ht="13.5" thickTop="1" thickBot="1" x14ac:dyDescent="0.25">
      <c r="A493" s="308">
        <v>2037</v>
      </c>
      <c r="B493" s="308">
        <v>12</v>
      </c>
      <c r="C493" s="295">
        <f t="shared" si="287"/>
        <v>53285.666637780327</v>
      </c>
      <c r="D493" s="1">
        <f t="shared" si="309"/>
        <v>52411.901891164998</v>
      </c>
      <c r="E493" s="1">
        <f t="shared" si="307"/>
        <v>53285.666637780327</v>
      </c>
      <c r="F493" s="295">
        <f>'Florida_Keys FR'!F409-'Florida_Keys PR'!S493</f>
        <v>97.026411214209759</v>
      </c>
      <c r="G493" s="295">
        <f>'Florida_Keys FR'!G409-'Florida_Keys PR'!T493</f>
        <v>112.12719186240402</v>
      </c>
      <c r="H493" s="328">
        <f t="shared" si="344"/>
        <v>0.63874354190841121</v>
      </c>
      <c r="I493" s="1">
        <v>744</v>
      </c>
      <c r="J493" s="172">
        <f t="shared" si="346"/>
        <v>0.86532454440912909</v>
      </c>
      <c r="K493" s="308">
        <v>2037</v>
      </c>
      <c r="L493" s="308">
        <v>12</v>
      </c>
      <c r="S493" s="295">
        <f t="shared" ref="S493:U493" si="353">S481</f>
        <v>27.437881834856491</v>
      </c>
      <c r="T493" s="295">
        <f t="shared" si="353"/>
        <v>24.918892015738226</v>
      </c>
      <c r="U493" s="344">
        <f t="shared" si="353"/>
        <v>0.63874354190841121</v>
      </c>
    </row>
    <row r="494" spans="1:21" ht="13.5" thickTop="1" thickBot="1" x14ac:dyDescent="0.25">
      <c r="A494" s="308">
        <v>2038</v>
      </c>
      <c r="B494" s="308">
        <v>1</v>
      </c>
      <c r="C494" s="295">
        <f t="shared" si="287"/>
        <v>52987.029707392787</v>
      </c>
      <c r="D494" s="1">
        <f t="shared" si="309"/>
        <v>53285.666637780327</v>
      </c>
      <c r="E494" s="1">
        <f t="shared" si="307"/>
        <v>52987.029707392787</v>
      </c>
      <c r="F494" s="295">
        <f>'Florida_Keys FR'!F410-'Florida_Keys PR'!S494</f>
        <v>86.021844313187955</v>
      </c>
      <c r="G494" s="295">
        <f>'Florida_Keys FR'!G410-'Florida_Keys PR'!T494</f>
        <v>110.35311518197702</v>
      </c>
      <c r="H494" s="328">
        <f t="shared" si="344"/>
        <v>0.64537485718779541</v>
      </c>
      <c r="I494" s="1">
        <v>744</v>
      </c>
      <c r="J494" s="172">
        <f t="shared" si="346"/>
        <v>0.77951441761597984</v>
      </c>
      <c r="K494" s="308">
        <v>2038</v>
      </c>
      <c r="L494" s="308">
        <v>1</v>
      </c>
      <c r="S494" s="295">
        <f t="shared" ref="S494:U494" si="354">S482</f>
        <v>31.010086727948163</v>
      </c>
      <c r="T494" s="295">
        <f t="shared" si="354"/>
        <v>26.51568707835909</v>
      </c>
      <c r="U494" s="344">
        <f t="shared" si="354"/>
        <v>0.64537485718779541</v>
      </c>
    </row>
    <row r="495" spans="1:21" ht="13.5" thickTop="1" thickBot="1" x14ac:dyDescent="0.25">
      <c r="A495" s="308">
        <v>2038</v>
      </c>
      <c r="B495" s="308">
        <v>2</v>
      </c>
      <c r="C495" s="295">
        <f t="shared" si="287"/>
        <v>47835.016544077342</v>
      </c>
      <c r="D495" s="1">
        <f t="shared" si="309"/>
        <v>52987.029707392787</v>
      </c>
      <c r="E495" s="1">
        <f t="shared" si="307"/>
        <v>47835.016544077342</v>
      </c>
      <c r="F495" s="295">
        <f>'Florida_Keys FR'!F411-'Florida_Keys PR'!S495</f>
        <v>97.556580253459117</v>
      </c>
      <c r="G495" s="295">
        <f>'Florida_Keys FR'!G411-'Florida_Keys PR'!T495</f>
        <v>105.8746795095507</v>
      </c>
      <c r="H495" s="328">
        <f t="shared" si="344"/>
        <v>0.67233318356375449</v>
      </c>
      <c r="I495" s="1">
        <v>672</v>
      </c>
      <c r="J495" s="172">
        <f t="shared" si="346"/>
        <v>0.92143447994719807</v>
      </c>
      <c r="K495" s="308">
        <v>2038</v>
      </c>
      <c r="L495" s="308">
        <v>2</v>
      </c>
      <c r="S495" s="295">
        <f t="shared" ref="S495:U495" si="355">S483</f>
        <v>31.020480937046727</v>
      </c>
      <c r="T495" s="295">
        <f t="shared" si="355"/>
        <v>29.469481661379852</v>
      </c>
      <c r="U495" s="344">
        <f t="shared" si="355"/>
        <v>0.67233318356375449</v>
      </c>
    </row>
    <row r="496" spans="1:21" ht="13.5" thickTop="1" thickBot="1" x14ac:dyDescent="0.25">
      <c r="A496" s="308">
        <v>2038</v>
      </c>
      <c r="B496" s="308">
        <v>3</v>
      </c>
      <c r="C496" s="295">
        <f t="shared" ref="C496:C559" si="356">E496</f>
        <v>55390.624851779314</v>
      </c>
      <c r="D496" s="1">
        <f t="shared" si="309"/>
        <v>47835.016544077342</v>
      </c>
      <c r="E496" s="1">
        <f t="shared" si="307"/>
        <v>55390.624851779314</v>
      </c>
      <c r="F496" s="295">
        <f>'Florida_Keys FR'!F412-'Florida_Keys PR'!S496</f>
        <v>86.747774229687892</v>
      </c>
      <c r="G496" s="295">
        <f>'Florida_Keys FR'!G412-'Florida_Keys PR'!T496</f>
        <v>115.227884186347</v>
      </c>
      <c r="H496" s="328">
        <f t="shared" si="344"/>
        <v>0.64610892677092313</v>
      </c>
      <c r="I496" s="1">
        <v>744</v>
      </c>
      <c r="J496" s="172">
        <f t="shared" si="346"/>
        <v>0.75283664923846938</v>
      </c>
      <c r="K496" s="308">
        <v>2038</v>
      </c>
      <c r="L496" s="308">
        <v>3</v>
      </c>
      <c r="S496" s="295">
        <f t="shared" ref="S496:U496" si="357">S484</f>
        <v>33.419769504052752</v>
      </c>
      <c r="T496" s="295">
        <f t="shared" si="357"/>
        <v>28.032645328423985</v>
      </c>
      <c r="U496" s="344">
        <f t="shared" si="357"/>
        <v>0.64610892677092313</v>
      </c>
    </row>
    <row r="497" spans="1:21" ht="13.5" thickTop="1" thickBot="1" x14ac:dyDescent="0.25">
      <c r="A497" s="308">
        <v>2038</v>
      </c>
      <c r="B497" s="308">
        <v>4</v>
      </c>
      <c r="C497" s="295">
        <f t="shared" si="356"/>
        <v>58238.664413377148</v>
      </c>
      <c r="D497" s="1">
        <f t="shared" si="309"/>
        <v>55390.624851779314</v>
      </c>
      <c r="E497" s="1">
        <f t="shared" si="307"/>
        <v>58238.664413377148</v>
      </c>
      <c r="F497" s="295">
        <f>'Florida_Keys FR'!F413-'Florida_Keys PR'!S497</f>
        <v>113.69853119762712</v>
      </c>
      <c r="G497" s="295">
        <f>'Florida_Keys FR'!G413-'Florida_Keys PR'!T497</f>
        <v>120.07540774132849</v>
      </c>
      <c r="H497" s="328">
        <f t="shared" si="344"/>
        <v>0.67363530492204138</v>
      </c>
      <c r="I497" s="1">
        <v>720</v>
      </c>
      <c r="J497" s="172">
        <f t="shared" si="346"/>
        <v>0.9468927346269046</v>
      </c>
      <c r="K497" s="308">
        <v>2038</v>
      </c>
      <c r="L497" s="308">
        <v>4</v>
      </c>
      <c r="S497" s="295">
        <f t="shared" ref="S497:U497" si="358">S485</f>
        <v>29.824473994547585</v>
      </c>
      <c r="T497" s="295">
        <f t="shared" si="358"/>
        <v>28.759953880173448</v>
      </c>
      <c r="U497" s="344">
        <f t="shared" si="358"/>
        <v>0.67363530492204138</v>
      </c>
    </row>
    <row r="498" spans="1:21" ht="13.5" thickTop="1" thickBot="1" x14ac:dyDescent="0.25">
      <c r="A498" s="308">
        <v>2038</v>
      </c>
      <c r="B498" s="308">
        <v>5</v>
      </c>
      <c r="C498" s="295">
        <f t="shared" si="356"/>
        <v>66400.040813027284</v>
      </c>
      <c r="D498" s="1">
        <f t="shared" si="309"/>
        <v>58238.664413377148</v>
      </c>
      <c r="E498" s="1">
        <f t="shared" si="307"/>
        <v>66400.040813027284</v>
      </c>
      <c r="F498" s="295">
        <f>'Florida_Keys FR'!F414-'Florida_Keys PR'!S498</f>
        <v>121.56765618206234</v>
      </c>
      <c r="G498" s="295">
        <f>'Florida_Keys FR'!G414-'Florida_Keys PR'!T498</f>
        <v>131.32408907019547</v>
      </c>
      <c r="H498" s="328">
        <f t="shared" si="344"/>
        <v>0.67959631257348285</v>
      </c>
      <c r="I498" s="1">
        <v>744</v>
      </c>
      <c r="J498" s="172">
        <f t="shared" si="346"/>
        <v>0.92570721063278716</v>
      </c>
      <c r="K498" s="308">
        <v>2038</v>
      </c>
      <c r="L498" s="308">
        <v>5</v>
      </c>
      <c r="S498" s="295">
        <f t="shared" ref="S498:U498" si="359">S486</f>
        <v>33.798529816518368</v>
      </c>
      <c r="T498" s="295">
        <f t="shared" si="359"/>
        <v>32.126772629652379</v>
      </c>
      <c r="U498" s="344">
        <f t="shared" si="359"/>
        <v>0.67959631257348285</v>
      </c>
    </row>
    <row r="499" spans="1:21" ht="13.5" thickTop="1" thickBot="1" x14ac:dyDescent="0.25">
      <c r="A499" s="308">
        <v>2038</v>
      </c>
      <c r="B499" s="308">
        <v>6</v>
      </c>
      <c r="C499" s="295">
        <f t="shared" si="356"/>
        <v>71826.697737333438</v>
      </c>
      <c r="D499" s="1">
        <f t="shared" si="309"/>
        <v>66400.040813027284</v>
      </c>
      <c r="E499" s="1">
        <f t="shared" si="307"/>
        <v>71826.697737333438</v>
      </c>
      <c r="F499" s="295">
        <f>'Florida_Keys FR'!F415-'Florida_Keys PR'!S499</f>
        <v>122.02696147846419</v>
      </c>
      <c r="G499" s="295">
        <f>'Florida_Keys FR'!G415-'Florida_Keys PR'!T499</f>
        <v>135.14574889515882</v>
      </c>
      <c r="H499" s="328">
        <f t="shared" si="344"/>
        <v>0.73816086135534142</v>
      </c>
      <c r="I499" s="1">
        <v>720</v>
      </c>
      <c r="J499" s="172">
        <f t="shared" si="346"/>
        <v>0.90292859728150454</v>
      </c>
      <c r="K499" s="308">
        <v>2038</v>
      </c>
      <c r="L499" s="308">
        <v>6</v>
      </c>
      <c r="S499" s="295">
        <f t="shared" ref="S499:U499" si="360">S487</f>
        <v>33.929877993655595</v>
      </c>
      <c r="T499" s="295">
        <f t="shared" si="360"/>
        <v>31.71302534022271</v>
      </c>
      <c r="U499" s="344">
        <f t="shared" si="360"/>
        <v>0.73816086135534142</v>
      </c>
    </row>
    <row r="500" spans="1:21" ht="13.5" thickTop="1" thickBot="1" x14ac:dyDescent="0.25">
      <c r="A500" s="308">
        <v>2038</v>
      </c>
      <c r="B500" s="308">
        <v>7</v>
      </c>
      <c r="C500" s="295">
        <f t="shared" si="356"/>
        <v>77779.1937563744</v>
      </c>
      <c r="D500" s="1">
        <f t="shared" si="309"/>
        <v>71826.697737333438</v>
      </c>
      <c r="E500" s="1">
        <f t="shared" si="307"/>
        <v>77779.1937563744</v>
      </c>
      <c r="F500" s="295">
        <f>'Florida_Keys FR'!F416-'Florida_Keys PR'!S500</f>
        <v>137.8542561793586</v>
      </c>
      <c r="G500" s="295">
        <f>'Florida_Keys FR'!G416-'Florida_Keys PR'!T500</f>
        <v>141.53807070668208</v>
      </c>
      <c r="H500" s="328">
        <f t="shared" si="344"/>
        <v>0.73861348095205881</v>
      </c>
      <c r="I500" s="1">
        <v>744</v>
      </c>
      <c r="J500" s="172">
        <f t="shared" si="346"/>
        <v>0.97397297766649882</v>
      </c>
      <c r="K500" s="308">
        <v>2038</v>
      </c>
      <c r="L500" s="308">
        <v>7</v>
      </c>
      <c r="S500" s="295">
        <f t="shared" ref="S500:U500" si="361">S488</f>
        <v>35</v>
      </c>
      <c r="T500" s="295">
        <f t="shared" si="361"/>
        <v>34.388728654458141</v>
      </c>
      <c r="U500" s="344">
        <f t="shared" si="361"/>
        <v>0.7386134809520587</v>
      </c>
    </row>
    <row r="501" spans="1:21" ht="13.5" thickTop="1" thickBot="1" x14ac:dyDescent="0.25">
      <c r="A501" s="308">
        <v>2038</v>
      </c>
      <c r="B501" s="308">
        <v>8</v>
      </c>
      <c r="C501" s="295">
        <f t="shared" si="356"/>
        <v>78353.884821723026</v>
      </c>
      <c r="D501" s="1">
        <f t="shared" si="309"/>
        <v>77779.1937563744</v>
      </c>
      <c r="E501" s="1">
        <f t="shared" si="307"/>
        <v>78353.884821723026</v>
      </c>
      <c r="F501" s="295">
        <f>'Florida_Keys FR'!F417-'Florida_Keys PR'!S501</f>
        <v>136.62193978268937</v>
      </c>
      <c r="G501" s="295">
        <f>'Florida_Keys FR'!G417-'Florida_Keys PR'!T501</f>
        <v>139.91840475397629</v>
      </c>
      <c r="H501" s="328">
        <f t="shared" si="344"/>
        <v>0.75268411975321148</v>
      </c>
      <c r="I501" s="1">
        <v>744</v>
      </c>
      <c r="J501" s="172">
        <f t="shared" si="346"/>
        <v>0.97644009037207635</v>
      </c>
      <c r="K501" s="308">
        <v>2038</v>
      </c>
      <c r="L501" s="308">
        <v>8</v>
      </c>
      <c r="S501" s="295">
        <f t="shared" ref="S501:U501" si="362">S489</f>
        <v>34.898043438517689</v>
      </c>
      <c r="T501" s="295">
        <f t="shared" si="362"/>
        <v>34.34804484127514</v>
      </c>
      <c r="U501" s="344">
        <f t="shared" si="362"/>
        <v>0.75268411975321148</v>
      </c>
    </row>
    <row r="502" spans="1:21" ht="13.5" thickTop="1" thickBot="1" x14ac:dyDescent="0.25">
      <c r="A502" s="308">
        <v>2038</v>
      </c>
      <c r="B502" s="308">
        <v>9</v>
      </c>
      <c r="C502" s="295">
        <f t="shared" si="356"/>
        <v>68142.462216257234</v>
      </c>
      <c r="D502" s="1">
        <f t="shared" si="309"/>
        <v>78353.884821723026</v>
      </c>
      <c r="E502" s="1">
        <f t="shared" si="307"/>
        <v>68142.462216257234</v>
      </c>
      <c r="F502" s="295">
        <f>'Florida_Keys FR'!F418-'Florida_Keys PR'!S502</f>
        <v>126.85579808608949</v>
      </c>
      <c r="G502" s="295">
        <f>'Florida_Keys FR'!G418-'Florida_Keys PR'!T502</f>
        <v>133.11746720136321</v>
      </c>
      <c r="H502" s="328">
        <f t="shared" si="344"/>
        <v>0.71096836969206845</v>
      </c>
      <c r="I502" s="1">
        <v>720</v>
      </c>
      <c r="J502" s="172">
        <f t="shared" si="346"/>
        <v>0.95296132621121865</v>
      </c>
      <c r="K502" s="308">
        <v>2038</v>
      </c>
      <c r="L502" s="308">
        <v>9</v>
      </c>
      <c r="S502" s="295">
        <f t="shared" ref="S502:U502" si="363">S490</f>
        <v>32.365442451296907</v>
      </c>
      <c r="T502" s="295">
        <f t="shared" si="363"/>
        <v>31.335755090783472</v>
      </c>
      <c r="U502" s="344">
        <f t="shared" si="363"/>
        <v>0.71096836969206856</v>
      </c>
    </row>
    <row r="503" spans="1:21" ht="13.5" thickTop="1" thickBot="1" x14ac:dyDescent="0.25">
      <c r="A503" s="308">
        <v>2038</v>
      </c>
      <c r="B503" s="308">
        <v>10</v>
      </c>
      <c r="C503" s="295">
        <f t="shared" si="356"/>
        <v>62112.216815161504</v>
      </c>
      <c r="D503" s="1">
        <f t="shared" si="309"/>
        <v>68142.462216257234</v>
      </c>
      <c r="E503" s="1">
        <f t="shared" si="307"/>
        <v>62112.216815161504</v>
      </c>
      <c r="F503" s="295">
        <f>'Florida_Keys FR'!F419-'Florida_Keys PR'!S503</f>
        <v>116.92187715214632</v>
      </c>
      <c r="G503" s="295">
        <f>'Florida_Keys FR'!G419-'Florida_Keys PR'!T503</f>
        <v>119.55518476450888</v>
      </c>
      <c r="H503" s="328">
        <f t="shared" si="344"/>
        <v>0.69828976928445896</v>
      </c>
      <c r="I503" s="1">
        <v>744</v>
      </c>
      <c r="J503" s="172">
        <f t="shared" si="346"/>
        <v>0.97797412452208199</v>
      </c>
      <c r="K503" s="308">
        <v>2038</v>
      </c>
      <c r="L503" s="308">
        <v>10</v>
      </c>
      <c r="S503" s="295">
        <f t="shared" ref="S503:U503" si="364">S491</f>
        <v>29.443437714083668</v>
      </c>
      <c r="T503" s="295">
        <f t="shared" si="364"/>
        <v>29.007871421146685</v>
      </c>
      <c r="U503" s="344">
        <f t="shared" si="364"/>
        <v>0.69828976928445896</v>
      </c>
    </row>
    <row r="504" spans="1:21" ht="13.5" thickTop="1" thickBot="1" x14ac:dyDescent="0.25">
      <c r="A504" s="308">
        <v>2038</v>
      </c>
      <c r="B504" s="308">
        <v>11</v>
      </c>
      <c r="C504" s="295">
        <f t="shared" si="356"/>
        <v>52743.907132834225</v>
      </c>
      <c r="D504" s="1">
        <f t="shared" si="309"/>
        <v>62112.216815161504</v>
      </c>
      <c r="E504" s="1">
        <f t="shared" si="307"/>
        <v>52743.907132834225</v>
      </c>
      <c r="F504" s="295">
        <f>'Florida_Keys FR'!F420-'Florida_Keys PR'!S504</f>
        <v>103.76183509733485</v>
      </c>
      <c r="G504" s="295">
        <f>'Florida_Keys FR'!G420-'Florida_Keys PR'!T504</f>
        <v>106.96920163534617</v>
      </c>
      <c r="H504" s="328">
        <f t="shared" si="344"/>
        <v>0.68482727227511486</v>
      </c>
      <c r="I504" s="1">
        <v>720</v>
      </c>
      <c r="J504" s="172">
        <f t="shared" si="346"/>
        <v>0.97001598133876799</v>
      </c>
      <c r="K504" s="308">
        <v>2038</v>
      </c>
      <c r="L504" s="308">
        <v>11</v>
      </c>
      <c r="S504" s="295">
        <f t="shared" ref="S504:U504" si="365">S492</f>
        <v>26.260529651780676</v>
      </c>
      <c r="T504" s="295">
        <f t="shared" si="365"/>
        <v>25.730667215166566</v>
      </c>
      <c r="U504" s="344">
        <f t="shared" si="365"/>
        <v>0.68482727227511486</v>
      </c>
    </row>
    <row r="505" spans="1:21" ht="13.5" thickTop="1" thickBot="1" x14ac:dyDescent="0.25">
      <c r="A505" s="308">
        <v>2038</v>
      </c>
      <c r="B505" s="308">
        <v>12</v>
      </c>
      <c r="C505" s="295">
        <f t="shared" si="356"/>
        <v>53617.818172774423</v>
      </c>
      <c r="D505" s="1">
        <f t="shared" si="309"/>
        <v>52743.907132834225</v>
      </c>
      <c r="E505" s="1">
        <f t="shared" si="307"/>
        <v>53617.818172774423</v>
      </c>
      <c r="F505" s="295">
        <f>'Florida_Keys FR'!F421-'Florida_Keys PR'!S505</f>
        <v>97.661179108760024</v>
      </c>
      <c r="G505" s="295">
        <f>'Florida_Keys FR'!G421-'Florida_Keys PR'!T505</f>
        <v>112.82612689018255</v>
      </c>
      <c r="H505" s="328">
        <f t="shared" si="344"/>
        <v>0.63874354190841121</v>
      </c>
      <c r="I505" s="1">
        <v>744</v>
      </c>
      <c r="J505" s="172">
        <f t="shared" si="346"/>
        <v>0.86559010577237061</v>
      </c>
      <c r="K505" s="308">
        <v>2038</v>
      </c>
      <c r="L505" s="308">
        <v>12</v>
      </c>
      <c r="S505" s="295">
        <f t="shared" ref="S505:U505" si="366">S493</f>
        <v>27.437881834856491</v>
      </c>
      <c r="T505" s="295">
        <f t="shared" si="366"/>
        <v>24.918892015738226</v>
      </c>
      <c r="U505" s="344">
        <f t="shared" si="366"/>
        <v>0.63874354190841121</v>
      </c>
    </row>
    <row r="506" spans="1:21" ht="13.5" thickTop="1" thickBot="1" x14ac:dyDescent="0.25">
      <c r="A506" s="308">
        <v>2039</v>
      </c>
      <c r="B506" s="308">
        <v>1</v>
      </c>
      <c r="C506" s="295">
        <f t="shared" si="356"/>
        <v>53322.195448070481</v>
      </c>
      <c r="D506" s="1">
        <f t="shared" si="309"/>
        <v>53617.818172774423</v>
      </c>
      <c r="E506" s="1">
        <f t="shared" si="307"/>
        <v>53322.195448070481</v>
      </c>
      <c r="F506" s="295">
        <f>'Florida_Keys FR'!F422-'Florida_Keys PR'!S506</f>
        <v>86.618707161497767</v>
      </c>
      <c r="G506" s="295">
        <f>'Florida_Keys FR'!G422-'Florida_Keys PR'!T506</f>
        <v>111.05114607350475</v>
      </c>
      <c r="H506" s="328">
        <f t="shared" si="344"/>
        <v>0.64537485718779541</v>
      </c>
      <c r="I506" s="1">
        <v>744</v>
      </c>
      <c r="J506" s="172">
        <f t="shared" si="346"/>
        <v>0.77998931324999421</v>
      </c>
      <c r="K506" s="308">
        <v>2039</v>
      </c>
      <c r="L506" s="308">
        <v>1</v>
      </c>
      <c r="S506" s="295">
        <f t="shared" ref="S506:U506" si="367">S494</f>
        <v>31.010086727948163</v>
      </c>
      <c r="T506" s="295">
        <f t="shared" si="367"/>
        <v>26.51568707835909</v>
      </c>
      <c r="U506" s="344">
        <f t="shared" si="367"/>
        <v>0.64537485718779541</v>
      </c>
    </row>
    <row r="507" spans="1:21" ht="13.5" thickTop="1" thickBot="1" x14ac:dyDescent="0.25">
      <c r="A507" s="308">
        <v>2039</v>
      </c>
      <c r="B507" s="308">
        <v>2</v>
      </c>
      <c r="C507" s="295">
        <f t="shared" si="356"/>
        <v>48146.87930593513</v>
      </c>
      <c r="D507" s="1">
        <f t="shared" si="309"/>
        <v>53322.195448070481</v>
      </c>
      <c r="E507" s="1">
        <f t="shared" si="307"/>
        <v>48146.87930593513</v>
      </c>
      <c r="F507" s="295">
        <f>'Florida_Keys FR'!F423-'Florida_Keys PR'!S507</f>
        <v>98.212323265530756</v>
      </c>
      <c r="G507" s="295">
        <f>'Florida_Keys FR'!G423-'Florida_Keys PR'!T507</f>
        <v>106.5649347315225</v>
      </c>
      <c r="H507" s="328">
        <f t="shared" si="344"/>
        <v>0.67233318356375449</v>
      </c>
      <c r="I507" s="1">
        <v>672</v>
      </c>
      <c r="J507" s="172">
        <f t="shared" si="346"/>
        <v>0.92161951314440216</v>
      </c>
      <c r="K507" s="308">
        <v>2039</v>
      </c>
      <c r="L507" s="308">
        <v>2</v>
      </c>
      <c r="S507" s="295">
        <f t="shared" ref="S507:U507" si="368">S495</f>
        <v>31.020480937046727</v>
      </c>
      <c r="T507" s="295">
        <f t="shared" si="368"/>
        <v>29.469481661379852</v>
      </c>
      <c r="U507" s="344">
        <f t="shared" si="368"/>
        <v>0.67233318356375449</v>
      </c>
    </row>
    <row r="508" spans="1:21" ht="13.5" thickTop="1" thickBot="1" x14ac:dyDescent="0.25">
      <c r="A508" s="308">
        <v>2039</v>
      </c>
      <c r="B508" s="308">
        <v>3</v>
      </c>
      <c r="C508" s="295">
        <f t="shared" si="356"/>
        <v>55741.841751599248</v>
      </c>
      <c r="D508" s="1">
        <f t="shared" si="309"/>
        <v>48146.87930593513</v>
      </c>
      <c r="E508" s="1">
        <f t="shared" si="307"/>
        <v>55741.841751599248</v>
      </c>
      <c r="F508" s="295">
        <f>'Florida_Keys FR'!F424-'Florida_Keys PR'!S508</f>
        <v>87.360628702729954</v>
      </c>
      <c r="G508" s="295">
        <f>'Florida_Keys FR'!G424-'Florida_Keys PR'!T508</f>
        <v>115.9585128868723</v>
      </c>
      <c r="H508" s="328">
        <f t="shared" si="344"/>
        <v>0.64610892677092313</v>
      </c>
      <c r="I508" s="1">
        <v>744</v>
      </c>
      <c r="J508" s="172">
        <f t="shared" si="346"/>
        <v>0.75337831201714278</v>
      </c>
      <c r="K508" s="308">
        <v>2039</v>
      </c>
      <c r="L508" s="308">
        <v>3</v>
      </c>
      <c r="S508" s="295">
        <f t="shared" ref="S508:U508" si="369">S496</f>
        <v>33.419769504052752</v>
      </c>
      <c r="T508" s="295">
        <f t="shared" si="369"/>
        <v>28.032645328423985</v>
      </c>
      <c r="U508" s="344">
        <f t="shared" si="369"/>
        <v>0.64610892677092313</v>
      </c>
    </row>
    <row r="509" spans="1:21" ht="13.5" thickTop="1" thickBot="1" x14ac:dyDescent="0.25">
      <c r="A509" s="308">
        <v>2039</v>
      </c>
      <c r="B509" s="308">
        <v>4</v>
      </c>
      <c r="C509" s="295">
        <f t="shared" si="356"/>
        <v>58606.821902832919</v>
      </c>
      <c r="D509" s="1">
        <f t="shared" si="309"/>
        <v>55741.841751599248</v>
      </c>
      <c r="E509" s="1">
        <f t="shared" si="307"/>
        <v>58606.821902832919</v>
      </c>
      <c r="F509" s="295">
        <f>'Florida_Keys FR'!F425-'Florida_Keys PR'!S509</f>
        <v>114.43049852410726</v>
      </c>
      <c r="G509" s="295">
        <f>'Florida_Keys FR'!G425-'Florida_Keys PR'!T509</f>
        <v>120.83446808559819</v>
      </c>
      <c r="H509" s="328">
        <f t="shared" si="344"/>
        <v>0.67363530492204138</v>
      </c>
      <c r="I509" s="1">
        <v>720</v>
      </c>
      <c r="J509" s="172">
        <f t="shared" si="346"/>
        <v>0.94700212892107571</v>
      </c>
      <c r="K509" s="308">
        <v>2039</v>
      </c>
      <c r="L509" s="308">
        <v>4</v>
      </c>
      <c r="S509" s="295">
        <f t="shared" ref="S509:U509" si="370">S497</f>
        <v>29.824473994547585</v>
      </c>
      <c r="T509" s="295">
        <f t="shared" si="370"/>
        <v>28.759953880173448</v>
      </c>
      <c r="U509" s="344">
        <f t="shared" si="370"/>
        <v>0.67363530492204138</v>
      </c>
    </row>
    <row r="510" spans="1:21" ht="13.5" thickTop="1" thickBot="1" x14ac:dyDescent="0.25">
      <c r="A510" s="308">
        <v>2039</v>
      </c>
      <c r="B510" s="308">
        <v>5</v>
      </c>
      <c r="C510" s="295">
        <f t="shared" si="356"/>
        <v>66821.525052664161</v>
      </c>
      <c r="D510" s="1">
        <f t="shared" si="309"/>
        <v>58606.821902832919</v>
      </c>
      <c r="E510" s="1">
        <f t="shared" si="307"/>
        <v>66821.525052664161</v>
      </c>
      <c r="F510" s="295">
        <f>'Florida_Keys FR'!F426-'Florida_Keys PR'!S510</f>
        <v>122.36002373065514</v>
      </c>
      <c r="G510" s="295">
        <f>'Florida_Keys FR'!G426-'Florida_Keys PR'!T510</f>
        <v>132.15768846486475</v>
      </c>
      <c r="H510" s="328">
        <f t="shared" si="344"/>
        <v>0.67959631257348296</v>
      </c>
      <c r="I510" s="1">
        <v>744</v>
      </c>
      <c r="J510" s="172">
        <f t="shared" si="346"/>
        <v>0.92586383094302982</v>
      </c>
      <c r="K510" s="308">
        <v>2039</v>
      </c>
      <c r="L510" s="308">
        <v>5</v>
      </c>
      <c r="S510" s="295">
        <f t="shared" ref="S510:U510" si="371">S498</f>
        <v>33.798529816518368</v>
      </c>
      <c r="T510" s="295">
        <f t="shared" si="371"/>
        <v>32.126772629652379</v>
      </c>
      <c r="U510" s="344">
        <f t="shared" si="371"/>
        <v>0.67959631257348285</v>
      </c>
    </row>
    <row r="511" spans="1:21" ht="13.5" thickTop="1" thickBot="1" x14ac:dyDescent="0.25">
      <c r="A511" s="308">
        <v>2039</v>
      </c>
      <c r="B511" s="308">
        <v>6</v>
      </c>
      <c r="C511" s="295">
        <f t="shared" si="356"/>
        <v>72278.972897173895</v>
      </c>
      <c r="D511" s="1">
        <f t="shared" si="309"/>
        <v>66821.525052664161</v>
      </c>
      <c r="E511" s="1">
        <f t="shared" si="307"/>
        <v>72278.972897173895</v>
      </c>
      <c r="F511" s="295">
        <f>'Florida_Keys FR'!F427-'Florida_Keys PR'!S511</f>
        <v>122.82234135977197</v>
      </c>
      <c r="G511" s="295">
        <f>'Florida_Keys FR'!G427-'Florida_Keys PR'!T511</f>
        <v>135.99672864375924</v>
      </c>
      <c r="H511" s="328">
        <f t="shared" si="344"/>
        <v>0.73816086135534154</v>
      </c>
      <c r="I511" s="1">
        <v>720</v>
      </c>
      <c r="J511" s="172">
        <f t="shared" si="346"/>
        <v>0.90312717507714968</v>
      </c>
      <c r="K511" s="308">
        <v>2039</v>
      </c>
      <c r="L511" s="308">
        <v>6</v>
      </c>
      <c r="S511" s="295">
        <f t="shared" ref="S511:U511" si="372">S499</f>
        <v>33.929877993655595</v>
      </c>
      <c r="T511" s="295">
        <f t="shared" si="372"/>
        <v>31.71302534022271</v>
      </c>
      <c r="U511" s="344">
        <f t="shared" si="372"/>
        <v>0.73816086135534142</v>
      </c>
    </row>
    <row r="512" spans="1:21" ht="13.5" thickTop="1" thickBot="1" x14ac:dyDescent="0.25">
      <c r="A512" s="308">
        <v>2039</v>
      </c>
      <c r="B512" s="308">
        <v>7</v>
      </c>
      <c r="C512" s="295">
        <f t="shared" si="356"/>
        <v>78272.046225081038</v>
      </c>
      <c r="D512" s="1">
        <f t="shared" si="309"/>
        <v>72278.972897173895</v>
      </c>
      <c r="E512" s="1">
        <f t="shared" si="307"/>
        <v>78272.046225081038</v>
      </c>
      <c r="F512" s="295">
        <f>'Florida_Keys FR'!F428-'Florida_Keys PR'!S512</f>
        <v>138.73545690622947</v>
      </c>
      <c r="G512" s="295">
        <f>'Florida_Keys FR'!G428-'Florida_Keys PR'!T512</f>
        <v>142.43493507612084</v>
      </c>
      <c r="H512" s="328">
        <f t="shared" si="344"/>
        <v>0.73861348095205859</v>
      </c>
      <c r="I512" s="1">
        <v>744</v>
      </c>
      <c r="J512" s="172">
        <f t="shared" si="346"/>
        <v>0.9740268904681687</v>
      </c>
      <c r="K512" s="308">
        <v>2039</v>
      </c>
      <c r="L512" s="308">
        <v>7</v>
      </c>
      <c r="S512" s="295">
        <f t="shared" ref="S512:U512" si="373">S500</f>
        <v>35</v>
      </c>
      <c r="T512" s="295">
        <f t="shared" si="373"/>
        <v>34.388728654458141</v>
      </c>
      <c r="U512" s="344">
        <f t="shared" si="373"/>
        <v>0.7386134809520587</v>
      </c>
    </row>
    <row r="513" spans="1:21" ht="13.5" thickTop="1" thickBot="1" x14ac:dyDescent="0.25">
      <c r="A513" s="308">
        <v>2039</v>
      </c>
      <c r="B513" s="308">
        <v>8</v>
      </c>
      <c r="C513" s="295">
        <f t="shared" si="356"/>
        <v>78851.587122244717</v>
      </c>
      <c r="D513" s="1">
        <f t="shared" si="309"/>
        <v>78272.046225081038</v>
      </c>
      <c r="E513" s="1">
        <f t="shared" si="307"/>
        <v>78851.587122244717</v>
      </c>
      <c r="F513" s="295">
        <f>'Florida_Keys FR'!F429-'Florida_Keys PR'!S513</f>
        <v>137.49669169711763</v>
      </c>
      <c r="G513" s="295">
        <f>'Florida_Keys FR'!G429-'Florida_Keys PR'!T513</f>
        <v>140.80716364691216</v>
      </c>
      <c r="H513" s="328">
        <f t="shared" si="344"/>
        <v>0.75268411975321137</v>
      </c>
      <c r="I513" s="1">
        <v>744</v>
      </c>
      <c r="J513" s="172">
        <f t="shared" si="346"/>
        <v>0.97648932153696477</v>
      </c>
      <c r="K513" s="308">
        <v>2039</v>
      </c>
      <c r="L513" s="308">
        <v>8</v>
      </c>
      <c r="S513" s="295">
        <f t="shared" ref="S513:U513" si="374">S501</f>
        <v>34.898043438517689</v>
      </c>
      <c r="T513" s="295">
        <f t="shared" si="374"/>
        <v>34.34804484127514</v>
      </c>
      <c r="U513" s="344">
        <f t="shared" si="374"/>
        <v>0.75268411975321148</v>
      </c>
    </row>
    <row r="514" spans="1:21" ht="13.5" thickTop="1" thickBot="1" x14ac:dyDescent="0.25">
      <c r="A514" s="308">
        <v>2039</v>
      </c>
      <c r="B514" s="308">
        <v>9</v>
      </c>
      <c r="C514" s="295">
        <f t="shared" si="356"/>
        <v>68571.796272727166</v>
      </c>
      <c r="D514" s="1">
        <f t="shared" si="309"/>
        <v>78851.587122244717</v>
      </c>
      <c r="E514" s="1">
        <f t="shared" si="307"/>
        <v>68571.796272727166</v>
      </c>
      <c r="F514" s="295">
        <f>'Florida_Keys FR'!F430-'Florida_Keys PR'!S514</f>
        <v>127.66782641283018</v>
      </c>
      <c r="G514" s="295">
        <f>'Florida_Keys FR'!G430-'Florida_Keys PR'!T514</f>
        <v>133.95617863505319</v>
      </c>
      <c r="H514" s="328">
        <f t="shared" si="344"/>
        <v>0.71096836969206856</v>
      </c>
      <c r="I514" s="1">
        <v>720</v>
      </c>
      <c r="J514" s="172">
        <f t="shared" si="346"/>
        <v>0.95305664668626566</v>
      </c>
      <c r="K514" s="308">
        <v>2039</v>
      </c>
      <c r="L514" s="308">
        <v>9</v>
      </c>
      <c r="S514" s="295">
        <f t="shared" ref="S514:U514" si="375">S502</f>
        <v>32.365442451296907</v>
      </c>
      <c r="T514" s="295">
        <f t="shared" si="375"/>
        <v>31.335755090783472</v>
      </c>
      <c r="U514" s="344">
        <f t="shared" si="375"/>
        <v>0.71096836969206856</v>
      </c>
    </row>
    <row r="515" spans="1:21" ht="13.5" thickTop="1" thickBot="1" x14ac:dyDescent="0.25">
      <c r="A515" s="308">
        <v>2039</v>
      </c>
      <c r="B515" s="308">
        <v>10</v>
      </c>
      <c r="C515" s="295">
        <f t="shared" si="356"/>
        <v>62505.848107279795</v>
      </c>
      <c r="D515" s="1">
        <f t="shared" si="309"/>
        <v>68571.796272727166</v>
      </c>
      <c r="E515" s="1">
        <f t="shared" ref="E515:E529" si="376">G515*I515*U515</f>
        <v>62505.848107279795</v>
      </c>
      <c r="F515" s="295">
        <f>'Florida_Keys FR'!F431-'Florida_Keys PR'!S515</f>
        <v>117.66834025796425</v>
      </c>
      <c r="G515" s="295">
        <f>'Florida_Keys FR'!G431-'Florida_Keys PR'!T515</f>
        <v>120.31285635105587</v>
      </c>
      <c r="H515" s="328">
        <f t="shared" si="344"/>
        <v>0.69828976928445896</v>
      </c>
      <c r="I515" s="1">
        <v>744</v>
      </c>
      <c r="J515" s="172">
        <f t="shared" si="346"/>
        <v>0.97801967160204972</v>
      </c>
      <c r="K515" s="308">
        <v>2039</v>
      </c>
      <c r="L515" s="308">
        <v>10</v>
      </c>
      <c r="S515" s="295">
        <f t="shared" ref="S515:U515" si="377">S503</f>
        <v>29.443437714083668</v>
      </c>
      <c r="T515" s="295">
        <f t="shared" si="377"/>
        <v>29.007871421146685</v>
      </c>
      <c r="U515" s="344">
        <f t="shared" si="377"/>
        <v>0.69828976928445896</v>
      </c>
    </row>
    <row r="516" spans="1:21" ht="13.5" thickTop="1" thickBot="1" x14ac:dyDescent="0.25">
      <c r="A516" s="308">
        <v>2039</v>
      </c>
      <c r="B516" s="308">
        <v>11</v>
      </c>
      <c r="C516" s="295">
        <f t="shared" si="356"/>
        <v>53077.60560123597</v>
      </c>
      <c r="D516" s="1">
        <f t="shared" ref="D516:D529" si="378">C515</f>
        <v>62505.848107279795</v>
      </c>
      <c r="E516" s="1">
        <f t="shared" si="376"/>
        <v>53077.60560123597</v>
      </c>
      <c r="F516" s="295">
        <f>'Florida_Keys FR'!F432-'Florida_Keys PR'!S516</f>
        <v>104.42494915755532</v>
      </c>
      <c r="G516" s="295">
        <f>'Florida_Keys FR'!G432-'Florida_Keys PR'!T516</f>
        <v>107.64597096648376</v>
      </c>
      <c r="H516" s="328">
        <f t="shared" si="344"/>
        <v>0.68482727227511486</v>
      </c>
      <c r="I516" s="1">
        <v>720</v>
      </c>
      <c r="J516" s="172">
        <f t="shared" si="346"/>
        <v>0.97007763709120776</v>
      </c>
      <c r="K516" s="308">
        <v>2039</v>
      </c>
      <c r="L516" s="308">
        <v>11</v>
      </c>
      <c r="S516" s="295">
        <f t="shared" ref="S516:U516" si="379">S504</f>
        <v>26.260529651780676</v>
      </c>
      <c r="T516" s="295">
        <f t="shared" si="379"/>
        <v>25.730667215166566</v>
      </c>
      <c r="U516" s="344">
        <f t="shared" si="379"/>
        <v>0.68482727227511486</v>
      </c>
    </row>
    <row r="517" spans="1:21" ht="13.5" thickTop="1" thickBot="1" x14ac:dyDescent="0.25">
      <c r="A517" s="308">
        <v>2039</v>
      </c>
      <c r="B517" s="308">
        <v>12</v>
      </c>
      <c r="C517" s="295">
        <f t="shared" si="356"/>
        <v>53951.663680596976</v>
      </c>
      <c r="D517" s="1">
        <f t="shared" si="378"/>
        <v>53077.60560123597</v>
      </c>
      <c r="E517" s="1">
        <f t="shared" si="376"/>
        <v>53951.663680596976</v>
      </c>
      <c r="F517" s="295">
        <f>'Florida_Keys FR'!F433-'Florida_Keys PR'!S517</f>
        <v>98.299184319572447</v>
      </c>
      <c r="G517" s="295">
        <f>'Florida_Keys FR'!G433-'Florida_Keys PR'!T517</f>
        <v>113.52862648660273</v>
      </c>
      <c r="H517" s="328">
        <f t="shared" si="344"/>
        <v>0.63874354190841121</v>
      </c>
      <c r="I517" s="1">
        <v>744</v>
      </c>
      <c r="J517" s="172">
        <f t="shared" si="346"/>
        <v>0.86585372660324156</v>
      </c>
      <c r="K517" s="308">
        <v>2039</v>
      </c>
      <c r="L517" s="308">
        <v>12</v>
      </c>
      <c r="S517" s="295">
        <f t="shared" ref="S517:U517" si="380">S505</f>
        <v>27.437881834856491</v>
      </c>
      <c r="T517" s="295">
        <f t="shared" si="380"/>
        <v>24.918892015738226</v>
      </c>
      <c r="U517" s="344">
        <f t="shared" si="380"/>
        <v>0.63874354190841121</v>
      </c>
    </row>
    <row r="518" spans="1:21" ht="13.5" thickTop="1" thickBot="1" x14ac:dyDescent="0.25">
      <c r="A518" s="308">
        <v>2040</v>
      </c>
      <c r="B518" s="308">
        <v>1</v>
      </c>
      <c r="C518" s="295">
        <f t="shared" si="356"/>
        <v>53659.070534025632</v>
      </c>
      <c r="D518" s="1">
        <f t="shared" si="378"/>
        <v>53951.663680596976</v>
      </c>
      <c r="E518" s="1">
        <f t="shared" si="376"/>
        <v>53659.070534025632</v>
      </c>
      <c r="F518" s="295">
        <f>'Florida_Keys FR'!F434-'Florida_Keys PR'!S518</f>
        <v>87.218614010333965</v>
      </c>
      <c r="G518" s="295">
        <f>'Florida_Keys FR'!G434-'Florida_Keys PR'!T518</f>
        <v>111.75273692257929</v>
      </c>
      <c r="H518" s="328">
        <f t="shared" si="344"/>
        <v>0.64537485718779541</v>
      </c>
      <c r="I518" s="1">
        <v>744</v>
      </c>
      <c r="J518" s="172">
        <f t="shared" si="346"/>
        <v>0.78046065279598287</v>
      </c>
      <c r="K518" s="308">
        <v>2040</v>
      </c>
      <c r="L518" s="308">
        <v>1</v>
      </c>
      <c r="S518" s="295">
        <f t="shared" ref="S518:U518" si="381">S506</f>
        <v>31.010086727948163</v>
      </c>
      <c r="T518" s="295">
        <f t="shared" si="381"/>
        <v>26.51568707835909</v>
      </c>
      <c r="U518" s="344">
        <f t="shared" si="381"/>
        <v>0.64537485718779541</v>
      </c>
    </row>
    <row r="519" spans="1:21" ht="13.5" thickTop="1" thickBot="1" x14ac:dyDescent="0.25">
      <c r="A519" s="308">
        <v>2040</v>
      </c>
      <c r="B519" s="308">
        <v>2</v>
      </c>
      <c r="C519" s="295">
        <f t="shared" si="356"/>
        <v>50191.058731016914</v>
      </c>
      <c r="D519" s="1">
        <f t="shared" si="378"/>
        <v>53659.070534025632</v>
      </c>
      <c r="E519" s="1">
        <f t="shared" si="376"/>
        <v>50191.058731016914</v>
      </c>
      <c r="F519" s="295">
        <f>'Florida_Keys FR'!F435-'Florida_Keys PR'!S519</f>
        <v>98.871410566963931</v>
      </c>
      <c r="G519" s="295">
        <f>'Florida_Keys FR'!G435-'Florida_Keys PR'!T519</f>
        <v>107.25871025512635</v>
      </c>
      <c r="H519" s="328">
        <f t="shared" si="344"/>
        <v>0.67233318356375449</v>
      </c>
      <c r="I519" s="1">
        <v>696</v>
      </c>
      <c r="J519" s="172">
        <f t="shared" si="346"/>
        <v>0.92180309022724283</v>
      </c>
      <c r="K519" s="308">
        <v>2040</v>
      </c>
      <c r="L519" s="308">
        <v>2</v>
      </c>
      <c r="S519" s="295">
        <f t="shared" ref="S519:U519" si="382">S507</f>
        <v>31.020480937046727</v>
      </c>
      <c r="T519" s="295">
        <f t="shared" si="382"/>
        <v>29.469481661379852</v>
      </c>
      <c r="U519" s="344">
        <f t="shared" si="382"/>
        <v>0.67233318356375449</v>
      </c>
    </row>
    <row r="520" spans="1:21" ht="13.5" thickTop="1" thickBot="1" x14ac:dyDescent="0.25">
      <c r="A520" s="308">
        <v>2040</v>
      </c>
      <c r="B520" s="308">
        <v>3</v>
      </c>
      <c r="C520" s="295">
        <f t="shared" si="356"/>
        <v>56094.849857608271</v>
      </c>
      <c r="D520" s="1">
        <f t="shared" si="378"/>
        <v>50191.058731016914</v>
      </c>
      <c r="E520" s="1">
        <f t="shared" si="376"/>
        <v>56094.849857608271</v>
      </c>
      <c r="F520" s="295">
        <f>'Florida_Keys FR'!F436-'Florida_Keys PR'!S520</f>
        <v>87.976608733584513</v>
      </c>
      <c r="G520" s="295">
        <f>'Florida_Keys FR'!G436-'Florida_Keys PR'!T520</f>
        <v>116.69286779377028</v>
      </c>
      <c r="H520" s="328">
        <f t="shared" si="344"/>
        <v>0.64610892677092313</v>
      </c>
      <c r="I520" s="1">
        <v>744</v>
      </c>
      <c r="J520" s="172">
        <f t="shared" si="346"/>
        <v>0.75391590246170304</v>
      </c>
      <c r="K520" s="308">
        <v>2040</v>
      </c>
      <c r="L520" s="308">
        <v>3</v>
      </c>
      <c r="S520" s="295">
        <f t="shared" ref="S520:U520" si="383">S508</f>
        <v>33.419769504052752</v>
      </c>
      <c r="T520" s="295">
        <f t="shared" si="383"/>
        <v>28.032645328423985</v>
      </c>
      <c r="U520" s="344">
        <f t="shared" si="383"/>
        <v>0.64610892677092313</v>
      </c>
    </row>
    <row r="521" spans="1:21" ht="13.5" thickTop="1" thickBot="1" x14ac:dyDescent="0.25">
      <c r="A521" s="308">
        <v>2040</v>
      </c>
      <c r="B521" s="308">
        <v>4</v>
      </c>
      <c r="C521" s="295">
        <f t="shared" si="356"/>
        <v>58976.856995484915</v>
      </c>
      <c r="D521" s="1">
        <f t="shared" si="378"/>
        <v>56094.849857608271</v>
      </c>
      <c r="E521" s="1">
        <f t="shared" si="376"/>
        <v>58976.856995484915</v>
      </c>
      <c r="F521" s="295">
        <f>'Florida_Keys FR'!F437-'Florida_Keys PR'!S521</f>
        <v>115.1661988839524</v>
      </c>
      <c r="G521" s="295">
        <f>'Florida_Keys FR'!G437-'Florida_Keys PR'!T521</f>
        <v>121.59739963762365</v>
      </c>
      <c r="H521" s="328">
        <f t="shared" si="344"/>
        <v>0.67363530492204138</v>
      </c>
      <c r="I521" s="1">
        <v>720</v>
      </c>
      <c r="J521" s="172">
        <f t="shared" si="346"/>
        <v>0.94711070489305627</v>
      </c>
      <c r="K521" s="308">
        <v>2040</v>
      </c>
      <c r="L521" s="308">
        <v>4</v>
      </c>
      <c r="S521" s="295">
        <f t="shared" ref="S521:U521" si="384">S509</f>
        <v>29.824473994547585</v>
      </c>
      <c r="T521" s="295">
        <f t="shared" si="384"/>
        <v>28.759953880173448</v>
      </c>
      <c r="U521" s="344">
        <f t="shared" si="384"/>
        <v>0.67363530492204138</v>
      </c>
    </row>
    <row r="522" spans="1:21" ht="13.5" thickTop="1" thickBot="1" x14ac:dyDescent="0.25">
      <c r="A522" s="308">
        <v>2040</v>
      </c>
      <c r="B522" s="308">
        <v>5</v>
      </c>
      <c r="C522" s="295">
        <f t="shared" si="356"/>
        <v>67245.158861923162</v>
      </c>
      <c r="D522" s="1">
        <f t="shared" si="378"/>
        <v>58976.856995484915</v>
      </c>
      <c r="E522" s="1">
        <f t="shared" si="376"/>
        <v>67245.158861923162</v>
      </c>
      <c r="F522" s="295">
        <f>'Florida_Keys FR'!F438-'Florida_Keys PR'!S522</f>
        <v>123.15643235374577</v>
      </c>
      <c r="G522" s="295">
        <f>'Florida_Keys FR'!G438-'Florida_Keys PR'!T522</f>
        <v>132.99553921644684</v>
      </c>
      <c r="H522" s="328">
        <f t="shared" si="344"/>
        <v>0.67959631257348274</v>
      </c>
      <c r="I522" s="1">
        <v>744</v>
      </c>
      <c r="J522" s="172">
        <f t="shared" si="346"/>
        <v>0.92601927161866548</v>
      </c>
      <c r="K522" s="308">
        <v>2040</v>
      </c>
      <c r="L522" s="308">
        <v>5</v>
      </c>
      <c r="S522" s="295">
        <f t="shared" ref="S522:U522" si="385">S510</f>
        <v>33.798529816518368</v>
      </c>
      <c r="T522" s="295">
        <f t="shared" si="385"/>
        <v>32.126772629652379</v>
      </c>
      <c r="U522" s="344">
        <f t="shared" si="385"/>
        <v>0.67959631257348285</v>
      </c>
    </row>
    <row r="523" spans="1:21" ht="13.5" thickTop="1" thickBot="1" x14ac:dyDescent="0.25">
      <c r="A523" s="308">
        <v>2040</v>
      </c>
      <c r="B523" s="308">
        <v>6</v>
      </c>
      <c r="C523" s="295">
        <f t="shared" si="356"/>
        <v>72733.554660329508</v>
      </c>
      <c r="D523" s="1">
        <f t="shared" si="378"/>
        <v>67245.158861923162</v>
      </c>
      <c r="E523" s="1">
        <f t="shared" si="376"/>
        <v>72733.554660329508</v>
      </c>
      <c r="F523" s="295">
        <f>'Florida_Keys FR'!F439-'Florida_Keys PR'!S523</f>
        <v>123.62177767847442</v>
      </c>
      <c r="G523" s="295">
        <f>'Florida_Keys FR'!G439-'Florida_Keys PR'!T523</f>
        <v>136.85204838907751</v>
      </c>
      <c r="H523" s="328">
        <f t="shared" si="344"/>
        <v>0.73816086135534142</v>
      </c>
      <c r="I523" s="1">
        <v>720</v>
      </c>
      <c r="J523" s="172">
        <f t="shared" si="346"/>
        <v>0.9033242770836083</v>
      </c>
      <c r="K523" s="308">
        <v>2040</v>
      </c>
      <c r="L523" s="308">
        <v>6</v>
      </c>
      <c r="S523" s="295">
        <f t="shared" ref="S523:U523" si="386">S511</f>
        <v>33.929877993655595</v>
      </c>
      <c r="T523" s="295">
        <f t="shared" si="386"/>
        <v>31.71302534022271</v>
      </c>
      <c r="U523" s="344">
        <f t="shared" si="386"/>
        <v>0.73816086135534142</v>
      </c>
    </row>
    <row r="524" spans="1:21" ht="13.5" thickTop="1" thickBot="1" x14ac:dyDescent="0.25">
      <c r="A524" s="308">
        <v>2040</v>
      </c>
      <c r="B524" s="308">
        <v>7</v>
      </c>
      <c r="C524" s="295">
        <f t="shared" si="356"/>
        <v>78767.411226387499</v>
      </c>
      <c r="D524" s="1">
        <f t="shared" si="378"/>
        <v>72733.554660329508</v>
      </c>
      <c r="E524" s="1">
        <f t="shared" si="376"/>
        <v>78767.411226387499</v>
      </c>
      <c r="F524" s="295">
        <f>'Florida_Keys FR'!F440-'Florida_Keys PR'!S524</f>
        <v>139.62114994204435</v>
      </c>
      <c r="G524" s="295">
        <f>'Florida_Keys FR'!G440-'Florida_Keys PR'!T524</f>
        <v>143.33637160682264</v>
      </c>
      <c r="H524" s="328">
        <f t="shared" si="344"/>
        <v>0.7386134809520587</v>
      </c>
      <c r="I524" s="1">
        <v>744</v>
      </c>
      <c r="J524" s="172">
        <f t="shared" si="346"/>
        <v>0.97408039827484061</v>
      </c>
      <c r="K524" s="308">
        <v>2040</v>
      </c>
      <c r="L524" s="308">
        <v>7</v>
      </c>
      <c r="S524" s="295">
        <f t="shared" ref="S524:U524" si="387">S512</f>
        <v>35</v>
      </c>
      <c r="T524" s="295">
        <f t="shared" si="387"/>
        <v>34.388728654458141</v>
      </c>
      <c r="U524" s="344">
        <f t="shared" si="387"/>
        <v>0.7386134809520587</v>
      </c>
    </row>
    <row r="525" spans="1:21" ht="13.5" thickTop="1" thickBot="1" x14ac:dyDescent="0.25">
      <c r="A525" s="308">
        <v>2040</v>
      </c>
      <c r="B525" s="308">
        <v>8</v>
      </c>
      <c r="C525" s="295">
        <f t="shared" si="356"/>
        <v>79351.827704499068</v>
      </c>
      <c r="D525" s="1">
        <f t="shared" si="378"/>
        <v>78767.411226387499</v>
      </c>
      <c r="E525" s="1">
        <f t="shared" si="376"/>
        <v>79351.827704499068</v>
      </c>
      <c r="F525" s="295">
        <f>'Florida_Keys FR'!F441-'Florida_Keys PR'!S525</f>
        <v>138.37590484630942</v>
      </c>
      <c r="G525" s="295">
        <f>'Florida_Keys FR'!G441-'Florida_Keys PR'!T525</f>
        <v>141.70045521020199</v>
      </c>
      <c r="H525" s="328">
        <f t="shared" si="344"/>
        <v>0.75268411975321148</v>
      </c>
      <c r="I525" s="1">
        <v>744</v>
      </c>
      <c r="J525" s="172">
        <f t="shared" si="346"/>
        <v>0.97653818148317983</v>
      </c>
      <c r="K525" s="308">
        <v>2040</v>
      </c>
      <c r="L525" s="308">
        <v>8</v>
      </c>
      <c r="S525" s="295">
        <f t="shared" ref="S525:U525" si="388">S513</f>
        <v>34.898043438517689</v>
      </c>
      <c r="T525" s="295">
        <f t="shared" si="388"/>
        <v>34.34804484127514</v>
      </c>
      <c r="U525" s="344">
        <f t="shared" si="388"/>
        <v>0.75268411975321148</v>
      </c>
    </row>
    <row r="526" spans="1:21" ht="13.5" thickTop="1" thickBot="1" x14ac:dyDescent="0.25">
      <c r="A526" s="308">
        <v>2040</v>
      </c>
      <c r="B526" s="308">
        <v>9</v>
      </c>
      <c r="C526" s="295">
        <f t="shared" si="356"/>
        <v>69003.319932885075</v>
      </c>
      <c r="D526" s="1">
        <f t="shared" si="378"/>
        <v>79351.827704499068</v>
      </c>
      <c r="E526" s="1">
        <f t="shared" si="376"/>
        <v>69003.319932885075</v>
      </c>
      <c r="F526" s="295">
        <f>'Florida_Keys FR'!F442-'Florida_Keys PR'!S526</f>
        <v>128.48399608403724</v>
      </c>
      <c r="G526" s="295">
        <f>'Florida_Keys FR'!G442-'Florida_Keys PR'!T526</f>
        <v>134.79916749705498</v>
      </c>
      <c r="H526" s="328">
        <f t="shared" si="344"/>
        <v>0.71096836969206867</v>
      </c>
      <c r="I526" s="1">
        <v>720</v>
      </c>
      <c r="J526" s="172">
        <f t="shared" si="346"/>
        <v>0.95315125805093937</v>
      </c>
      <c r="K526" s="308">
        <v>2040</v>
      </c>
      <c r="L526" s="308">
        <v>9</v>
      </c>
      <c r="S526" s="295">
        <f t="shared" ref="S526:U526" si="389">S514</f>
        <v>32.365442451296907</v>
      </c>
      <c r="T526" s="295">
        <f t="shared" si="389"/>
        <v>31.335755090783472</v>
      </c>
      <c r="U526" s="344">
        <f t="shared" si="389"/>
        <v>0.71096836969206856</v>
      </c>
    </row>
    <row r="527" spans="1:21" ht="13.5" thickTop="1" thickBot="1" x14ac:dyDescent="0.25">
      <c r="A527" s="308">
        <v>2040</v>
      </c>
      <c r="B527" s="308">
        <v>10</v>
      </c>
      <c r="C527" s="295">
        <f t="shared" si="356"/>
        <v>62901.486918987881</v>
      </c>
      <c r="D527" s="1">
        <f t="shared" si="378"/>
        <v>69003.319932885075</v>
      </c>
      <c r="E527" s="1">
        <f t="shared" si="376"/>
        <v>62901.486918987881</v>
      </c>
      <c r="F527" s="295">
        <f>'Florida_Keys FR'!F443-'Florida_Keys PR'!S527</f>
        <v>118.41861032562184</v>
      </c>
      <c r="G527" s="295">
        <f>'Florida_Keys FR'!G443-'Florida_Keys PR'!T527</f>
        <v>121.07439206269424</v>
      </c>
      <c r="H527" s="328">
        <f t="shared" si="344"/>
        <v>0.69828976928445896</v>
      </c>
      <c r="I527" s="1">
        <v>744</v>
      </c>
      <c r="J527" s="172">
        <f t="shared" si="346"/>
        <v>0.978064876545511</v>
      </c>
      <c r="K527" s="308">
        <v>2040</v>
      </c>
      <c r="L527" s="308">
        <v>10</v>
      </c>
      <c r="S527" s="295">
        <f t="shared" ref="S527:U527" si="390">S515</f>
        <v>29.443437714083668</v>
      </c>
      <c r="T527" s="295">
        <f t="shared" si="390"/>
        <v>29.007871421146685</v>
      </c>
      <c r="U527" s="344">
        <f t="shared" si="390"/>
        <v>0.69828976928445896</v>
      </c>
    </row>
    <row r="528" spans="1:21" ht="13.5" thickTop="1" thickBot="1" x14ac:dyDescent="0.25">
      <c r="A528" s="308">
        <v>2040</v>
      </c>
      <c r="B528" s="308">
        <v>11</v>
      </c>
      <c r="C528" s="295">
        <f t="shared" si="356"/>
        <v>53413.005931826548</v>
      </c>
      <c r="D528" s="1">
        <f t="shared" si="378"/>
        <v>62901.486918987881</v>
      </c>
      <c r="E528" s="1">
        <f t="shared" si="376"/>
        <v>53413.005931826548</v>
      </c>
      <c r="F528" s="295">
        <f>'Florida_Keys FR'!F444-'Florida_Keys PR'!S528</f>
        <v>105.09144509948291</v>
      </c>
      <c r="G528" s="295">
        <f>'Florida_Keys FR'!G444-'Florida_Keys PR'!T528</f>
        <v>108.32619182121016</v>
      </c>
      <c r="H528" s="328">
        <f t="shared" si="344"/>
        <v>0.68482727227511486</v>
      </c>
      <c r="I528" s="1">
        <v>720</v>
      </c>
      <c r="J528" s="172">
        <f t="shared" si="346"/>
        <v>0.97013883099420573</v>
      </c>
      <c r="K528" s="308">
        <v>2040</v>
      </c>
      <c r="L528" s="308">
        <v>11</v>
      </c>
      <c r="S528" s="295">
        <f t="shared" ref="S528:U528" si="391">S516</f>
        <v>26.260529651780676</v>
      </c>
      <c r="T528" s="295">
        <f t="shared" si="391"/>
        <v>25.730667215166566</v>
      </c>
      <c r="U528" s="344">
        <f t="shared" si="391"/>
        <v>0.68482727227511486</v>
      </c>
    </row>
    <row r="529" spans="1:21" ht="13.5" thickTop="1" thickBot="1" x14ac:dyDescent="0.25">
      <c r="A529" s="308">
        <v>2040</v>
      </c>
      <c r="B529" s="308">
        <v>12</v>
      </c>
      <c r="C529" s="295">
        <f t="shared" si="356"/>
        <v>54287.211800509409</v>
      </c>
      <c r="D529" s="1">
        <f t="shared" si="378"/>
        <v>53413.005931826548</v>
      </c>
      <c r="E529" s="1">
        <f t="shared" si="376"/>
        <v>54287.211800509409</v>
      </c>
      <c r="F529" s="295">
        <f>'Florida_Keys FR'!F445-'Florida_Keys PR'!S529</f>
        <v>98.940443356960003</v>
      </c>
      <c r="G529" s="295">
        <f>'Florida_Keys FR'!G445-'Florida_Keys PR'!T529</f>
        <v>114.23470883096464</v>
      </c>
      <c r="H529" s="328">
        <f t="shared" si="344"/>
        <v>0.63874354190841121</v>
      </c>
      <c r="I529" s="1">
        <v>744</v>
      </c>
      <c r="J529" s="172">
        <f t="shared" si="346"/>
        <v>0.86611542472055614</v>
      </c>
      <c r="K529" s="308">
        <v>2040</v>
      </c>
      <c r="L529" s="308">
        <v>12</v>
      </c>
      <c r="S529" s="295">
        <f t="shared" ref="S529:U529" si="392">S517</f>
        <v>27.437881834856491</v>
      </c>
      <c r="T529" s="295">
        <f t="shared" si="392"/>
        <v>24.918892015738226</v>
      </c>
      <c r="U529" s="344">
        <f t="shared" si="392"/>
        <v>0.63874354190841121</v>
      </c>
    </row>
    <row r="530" spans="1:21" ht="13.5" thickTop="1" thickBot="1" x14ac:dyDescent="0.25">
      <c r="C530" s="295"/>
      <c r="D530" s="1"/>
      <c r="E530" s="1"/>
      <c r="F530" s="295"/>
      <c r="G530" s="295"/>
      <c r="H530" s="328"/>
      <c r="J530" s="172"/>
      <c r="S530" s="295">
        <f t="shared" ref="S530:U530" si="393">S518</f>
        <v>31.010086727948163</v>
      </c>
      <c r="T530" s="295">
        <f t="shared" si="393"/>
        <v>26.51568707835909</v>
      </c>
      <c r="U530" s="344">
        <f t="shared" si="393"/>
        <v>0.64537485718779541</v>
      </c>
    </row>
    <row r="531" spans="1:21" ht="12.75" thickTop="1" x14ac:dyDescent="0.2">
      <c r="B531" s="2">
        <v>2000</v>
      </c>
      <c r="C531" s="295">
        <f t="shared" si="356"/>
        <v>730477.61324717815</v>
      </c>
      <c r="D531" s="1">
        <f>SUM(D38:D49)</f>
        <v>725656.25392857136</v>
      </c>
      <c r="E531" s="41">
        <f>SUM(E38:E49)</f>
        <v>730477.61324717815</v>
      </c>
      <c r="F531" s="295">
        <f>'Florida_Keys FR'!F447-'Florida_Keys PR'!S531</f>
        <v>99.533859213634429</v>
      </c>
      <c r="G531" s="295">
        <f>'Florida_Keys FR'!G447-'Florida_Keys PR'!T531</f>
        <v>107.95602403390058</v>
      </c>
      <c r="H531" s="14">
        <f t="shared" ref="H531:H571" si="394">+(E531/(G531*I531))</f>
        <v>0.77031384276365455</v>
      </c>
      <c r="I531" s="41">
        <f>SUM(I38:I49)</f>
        <v>8784</v>
      </c>
      <c r="J531" s="172">
        <f t="shared" si="346"/>
        <v>0.92198522596922061</v>
      </c>
      <c r="S531" s="295">
        <f t="shared" ref="S531:U531" si="395">S519</f>
        <v>31.020480937046727</v>
      </c>
      <c r="T531" s="295">
        <f t="shared" si="395"/>
        <v>29.469481661379852</v>
      </c>
      <c r="U531" s="344">
        <f t="shared" si="395"/>
        <v>0.67233318356375449</v>
      </c>
    </row>
    <row r="532" spans="1:21" x14ac:dyDescent="0.2">
      <c r="B532" s="2">
        <v>2001</v>
      </c>
      <c r="C532" s="295">
        <f t="shared" si="356"/>
        <v>758684.10199999996</v>
      </c>
      <c r="D532" s="1">
        <f>SUM(D50:D61)</f>
        <v>753516.07299999997</v>
      </c>
      <c r="E532" s="41">
        <f>SUM(E50:E61)</f>
        <v>758684.10199999996</v>
      </c>
      <c r="F532" s="295">
        <f>'Florida_Keys FR'!F448-'Florida_Keys PR'!S532</f>
        <v>88.595730262596433</v>
      </c>
      <c r="G532" s="295">
        <f>'Florida_Keys FR'!G448-'Florida_Keys PR'!T532</f>
        <v>117.43096791069344</v>
      </c>
      <c r="H532" s="14">
        <f t="shared" si="394"/>
        <v>0.73752073870990043</v>
      </c>
      <c r="I532" s="41">
        <f>SUM(I50:I61)</f>
        <v>8760</v>
      </c>
      <c r="J532" s="172">
        <f t="shared" si="346"/>
        <v>0.75444945944730457</v>
      </c>
      <c r="S532" s="295">
        <f t="shared" ref="S532:U532" si="396">S520</f>
        <v>33.419769504052752</v>
      </c>
      <c r="T532" s="295">
        <f t="shared" si="396"/>
        <v>28.032645328423985</v>
      </c>
      <c r="U532" s="344">
        <f t="shared" si="396"/>
        <v>0.64610892677092313</v>
      </c>
    </row>
    <row r="533" spans="1:21" x14ac:dyDescent="0.2">
      <c r="B533" s="2">
        <v>2002</v>
      </c>
      <c r="C533" s="295">
        <f t="shared" si="356"/>
        <v>800964.15442778589</v>
      </c>
      <c r="D533" s="1">
        <f>SUM(D62:D73)</f>
        <v>809245.17985540151</v>
      </c>
      <c r="E533" s="41">
        <f>SUM(E62:E73)</f>
        <v>800964.15442778589</v>
      </c>
      <c r="F533" s="295">
        <f>'Florida_Keys FR'!F449-'Florida_Keys PR'!S533</f>
        <v>115.90565131563278</v>
      </c>
      <c r="G533" s="295">
        <f>'Florida_Keys FR'!G449-'Florida_Keys PR'!T533</f>
        <v>122.36422214056444</v>
      </c>
      <c r="H533" s="14">
        <f t="shared" si="394"/>
        <v>0.7472303799639336</v>
      </c>
      <c r="I533" s="41">
        <f>SUM(I62:I73)</f>
        <v>8760</v>
      </c>
      <c r="J533" s="172">
        <f t="shared" si="346"/>
        <v>0.94721847030161765</v>
      </c>
      <c r="S533" s="295">
        <f t="shared" ref="S533:U533" si="397">S521</f>
        <v>29.824473994547585</v>
      </c>
      <c r="T533" s="295">
        <f t="shared" si="397"/>
        <v>28.759953880173448</v>
      </c>
      <c r="U533" s="344">
        <f t="shared" si="397"/>
        <v>0.67363530492204138</v>
      </c>
    </row>
    <row r="534" spans="1:21" x14ac:dyDescent="0.2">
      <c r="B534" s="2">
        <v>2003</v>
      </c>
      <c r="C534" s="295">
        <f t="shared" si="356"/>
        <v>805224.40679499938</v>
      </c>
      <c r="D534" s="1">
        <f>SUM(D74:D85)</f>
        <v>798097.27089022531</v>
      </c>
      <c r="E534" s="41">
        <f>SUM(E74:E85)</f>
        <v>805224.40679499938</v>
      </c>
      <c r="F534" s="295">
        <f>'Florida_Keys FR'!F450-'Florida_Keys PR'!S534</f>
        <v>123.95690266081419</v>
      </c>
      <c r="G534" s="295">
        <f>'Florida_Keys FR'!G450-'Florida_Keys PR'!T534</f>
        <v>133.83766300686202</v>
      </c>
      <c r="H534" s="14">
        <f t="shared" si="394"/>
        <v>0.68680663064385628</v>
      </c>
      <c r="I534" s="41">
        <f>SUM(I74:I85)</f>
        <v>8760</v>
      </c>
      <c r="J534" s="172">
        <f t="shared" si="346"/>
        <v>0.92617354394822915</v>
      </c>
      <c r="S534" s="295">
        <f t="shared" ref="S534:U534" si="398">S522</f>
        <v>33.798529816518368</v>
      </c>
      <c r="T534" s="295">
        <f t="shared" si="398"/>
        <v>32.126772629652379</v>
      </c>
      <c r="U534" s="344">
        <f t="shared" si="398"/>
        <v>0.67959631257348285</v>
      </c>
    </row>
    <row r="535" spans="1:21" x14ac:dyDescent="0.2">
      <c r="B535" s="2">
        <v>2004</v>
      </c>
      <c r="C535" s="295">
        <f t="shared" si="356"/>
        <v>815377.32906930824</v>
      </c>
      <c r="D535" s="1">
        <f>SUM(D86:D97)</f>
        <v>814658.79969639517</v>
      </c>
      <c r="E535" s="41">
        <f>SUM(E86:E97)</f>
        <v>815377.32906930824</v>
      </c>
      <c r="F535" s="295">
        <f>'Florida_Keys FR'!F451-'Florida_Keys PR'!S535</f>
        <v>124.42529112240223</v>
      </c>
      <c r="G535" s="295">
        <f>'Florida_Keys FR'!G451-'Florida_Keys PR'!T535</f>
        <v>137.71173026509689</v>
      </c>
      <c r="H535" s="14">
        <f t="shared" si="394"/>
        <v>0.67405505499812146</v>
      </c>
      <c r="I535" s="41">
        <f>SUM(I86:I97)</f>
        <v>8784</v>
      </c>
      <c r="J535" s="172">
        <f t="shared" si="346"/>
        <v>0.90351991716959701</v>
      </c>
      <c r="S535" s="295">
        <f t="shared" ref="S535:U535" si="399">S523</f>
        <v>33.929877993655595</v>
      </c>
      <c r="T535" s="295">
        <f t="shared" si="399"/>
        <v>31.71302534022271</v>
      </c>
      <c r="U535" s="344">
        <f t="shared" si="399"/>
        <v>0.73816086135534142</v>
      </c>
    </row>
    <row r="536" spans="1:21" x14ac:dyDescent="0.2">
      <c r="B536" s="2">
        <v>2005</v>
      </c>
      <c r="C536" s="295">
        <f t="shared" si="356"/>
        <v>825658.26762061834</v>
      </c>
      <c r="D536" s="1">
        <f>SUM(D98:D109)</f>
        <v>824930.67844671872</v>
      </c>
      <c r="E536" s="41">
        <f>SUM(E98:E109)</f>
        <v>825658.26762061834</v>
      </c>
      <c r="F536" s="295">
        <f>'Florida_Keys FR'!F452-'Florida_Keys PR'!S536</f>
        <v>140.51135818832722</v>
      </c>
      <c r="G536" s="295">
        <f>'Florida_Keys FR'!G452-'Florida_Keys PR'!T536</f>
        <v>144.2424036073939</v>
      </c>
      <c r="H536" s="14">
        <f t="shared" si="394"/>
        <v>0.65343633037254401</v>
      </c>
      <c r="I536" s="41">
        <f>SUM(I98:I109)</f>
        <v>8760</v>
      </c>
      <c r="J536" s="172">
        <f t="shared" si="346"/>
        <v>0.97413350494891904</v>
      </c>
      <c r="S536" s="295">
        <f t="shared" ref="S536:U536" si="400">S524</f>
        <v>35</v>
      </c>
      <c r="T536" s="295">
        <f t="shared" si="400"/>
        <v>34.388728654458141</v>
      </c>
      <c r="U536" s="344">
        <f t="shared" si="400"/>
        <v>0.7386134809520587</v>
      </c>
    </row>
    <row r="537" spans="1:21" x14ac:dyDescent="0.2">
      <c r="B537" s="2">
        <v>2006</v>
      </c>
      <c r="C537" s="295">
        <f t="shared" si="356"/>
        <v>836068.83658195776</v>
      </c>
      <c r="D537" s="1">
        <f>SUM(D110:D121)</f>
        <v>835332.07337375428</v>
      </c>
      <c r="E537" s="41">
        <f>SUM(E110:E121)</f>
        <v>836068.83658195776</v>
      </c>
      <c r="F537" s="295">
        <f>'Florida_Keys FR'!F453-'Florida_Keys PR'!S537</f>
        <v>139.25960198256212</v>
      </c>
      <c r="G537" s="295">
        <f>'Florida_Keys FR'!G453-'Florida_Keys PR'!T537</f>
        <v>142.59830256046459</v>
      </c>
      <c r="H537" s="14">
        <f t="shared" si="394"/>
        <v>0.6693042364313545</v>
      </c>
      <c r="I537" s="41">
        <f>SUM(I110:I121)</f>
        <v>8760</v>
      </c>
      <c r="J537" s="172">
        <f t="shared" si="346"/>
        <v>0.97658667376852681</v>
      </c>
      <c r="S537" s="295">
        <f t="shared" ref="S537:U537" si="401">S525</f>
        <v>34.898043438517689</v>
      </c>
      <c r="T537" s="295">
        <f t="shared" si="401"/>
        <v>34.34804484127514</v>
      </c>
      <c r="U537" s="344">
        <f t="shared" si="401"/>
        <v>0.75268411975321148</v>
      </c>
    </row>
    <row r="538" spans="1:21" x14ac:dyDescent="0.2">
      <c r="B538" s="2">
        <v>2007</v>
      </c>
      <c r="C538" s="295">
        <f t="shared" si="356"/>
        <v>846610.67043865239</v>
      </c>
      <c r="D538" s="1">
        <f>SUM(D122:D133)</f>
        <v>845864.6175224816</v>
      </c>
      <c r="E538" s="41">
        <f>SUM(E122:E133)</f>
        <v>846610.67043865239</v>
      </c>
      <c r="F538" s="295">
        <f>'Florida_Keys FR'!F454-'Florida_Keys PR'!S538</f>
        <v>129.30432822056747</v>
      </c>
      <c r="G538" s="295">
        <f>'Florida_Keys FR'!G454-'Florida_Keys PR'!T538</f>
        <v>135.64645560225298</v>
      </c>
      <c r="H538" s="14">
        <f t="shared" si="394"/>
        <v>0.71247754520345397</v>
      </c>
      <c r="I538" s="41">
        <f>SUM(I122:I133)</f>
        <v>8760</v>
      </c>
      <c r="J538" s="172">
        <f t="shared" si="346"/>
        <v>0.95324516697817663</v>
      </c>
      <c r="S538" s="295">
        <f t="shared" ref="S538:U538" si="402">S526</f>
        <v>32.365442451296907</v>
      </c>
      <c r="T538" s="295">
        <f t="shared" si="402"/>
        <v>31.335755090783472</v>
      </c>
      <c r="U538" s="344">
        <f t="shared" si="402"/>
        <v>0.71096836969206856</v>
      </c>
    </row>
    <row r="539" spans="1:21" x14ac:dyDescent="0.2">
      <c r="B539" s="2">
        <v>2008</v>
      </c>
      <c r="C539" s="295">
        <f t="shared" si="356"/>
        <v>857285.42428494606</v>
      </c>
      <c r="D539" s="1">
        <f>SUM(D134:D145)</f>
        <v>856529.96452863654</v>
      </c>
      <c r="E539" s="41">
        <f>SUM(E134:E145)</f>
        <v>857285.42428494606</v>
      </c>
      <c r="F539" s="295">
        <f>'Florida_Keys FR'!F455-'Florida_Keys PR'!S539</f>
        <v>119.17270677062447</v>
      </c>
      <c r="G539" s="295">
        <f>'Florida_Keys FR'!G455-'Florida_Keys PR'!T539</f>
        <v>121.83981160646198</v>
      </c>
      <c r="H539" s="14">
        <f t="shared" si="394"/>
        <v>0.80102098523683518</v>
      </c>
      <c r="I539" s="41">
        <f>SUM(I134:I145)</f>
        <v>8784</v>
      </c>
      <c r="J539" s="172">
        <f t="shared" si="346"/>
        <v>0.97810974261473616</v>
      </c>
      <c r="S539" s="295">
        <f t="shared" ref="S539:U539" si="403">S527</f>
        <v>29.443437714083668</v>
      </c>
      <c r="T539" s="295">
        <f t="shared" si="403"/>
        <v>29.007871421146685</v>
      </c>
      <c r="U539" s="344">
        <f t="shared" si="403"/>
        <v>0.69828976928445896</v>
      </c>
    </row>
    <row r="540" spans="1:21" x14ac:dyDescent="0.2">
      <c r="B540" s="2">
        <v>2009</v>
      </c>
      <c r="C540" s="295">
        <f t="shared" si="356"/>
        <v>868094.77408385149</v>
      </c>
      <c r="D540" s="1">
        <f>SUM(D146:D157)</f>
        <v>867329.78887833492</v>
      </c>
      <c r="E540" s="41">
        <f>SUM(E146:E157)</f>
        <v>868094.77408385149</v>
      </c>
      <c r="F540" s="295">
        <f>'Florida_Keys FR'!F456-'Florida_Keys PR'!S540</f>
        <v>105.76134017071436</v>
      </c>
      <c r="G540" s="295">
        <f>'Florida_Keys FR'!G456-'Florida_Keys PR'!T540</f>
        <v>109.00988180229567</v>
      </c>
      <c r="H540" s="14">
        <f t="shared" si="394"/>
        <v>0.90906966700448644</v>
      </c>
      <c r="I540" s="41">
        <f>SUM(I146:I157)</f>
        <v>8760</v>
      </c>
      <c r="J540" s="172">
        <f t="shared" si="346"/>
        <v>0.97019956743487734</v>
      </c>
      <c r="S540" s="295">
        <f t="shared" ref="S540:U540" si="404">S528</f>
        <v>26.260529651780676</v>
      </c>
      <c r="T540" s="295">
        <f t="shared" si="404"/>
        <v>25.730667215166566</v>
      </c>
      <c r="U540" s="344">
        <f t="shared" si="404"/>
        <v>0.68482727227511486</v>
      </c>
    </row>
    <row r="541" spans="1:21" x14ac:dyDescent="0.2">
      <c r="B541" s="2">
        <v>2010</v>
      </c>
      <c r="C541" s="295">
        <f t="shared" si="356"/>
        <v>879040.41693028226</v>
      </c>
      <c r="D541" s="1">
        <f>SUM(D158:D169)</f>
        <v>878265.786170971</v>
      </c>
      <c r="E541" s="41">
        <f>SUM(E158:E169)</f>
        <v>879040.41693028226</v>
      </c>
      <c r="F541" s="295">
        <f>'Florida_Keys FR'!F457-'Florida_Keys PR'!S541</f>
        <v>99.584972815438221</v>
      </c>
      <c r="G541" s="295">
        <f>'Florida_Keys FR'!G457-'Florida_Keys PR'!T541</f>
        <v>114.94439219528276</v>
      </c>
      <c r="H541" s="14">
        <f t="shared" si="394"/>
        <v>0.87300543890621896</v>
      </c>
      <c r="I541" s="41">
        <f>SUM(I158:I169)</f>
        <v>8760</v>
      </c>
      <c r="J541" s="172">
        <f t="shared" si="346"/>
        <v>0.86637521773354609</v>
      </c>
      <c r="S541" s="295">
        <f t="shared" ref="S541:U541" si="405">S529</f>
        <v>27.437881834856491</v>
      </c>
      <c r="T541" s="295">
        <f t="shared" si="405"/>
        <v>24.918892015738226</v>
      </c>
      <c r="U541" s="344">
        <f t="shared" si="405"/>
        <v>0.63874354190841121</v>
      </c>
    </row>
    <row r="542" spans="1:21" x14ac:dyDescent="0.2">
      <c r="B542" s="2">
        <v>2011</v>
      </c>
      <c r="C542" s="295">
        <f t="shared" si="356"/>
        <v>697544.00928497408</v>
      </c>
      <c r="D542" s="1">
        <f>SUM(D170:D181)</f>
        <v>720123.49133865407</v>
      </c>
      <c r="E542" s="41">
        <f>SUM(E170:E181)</f>
        <v>697544.00928497408</v>
      </c>
      <c r="F542" s="295">
        <f>'Florida_Keys FR'!F458-'Florida_Keys PR'!S542</f>
        <v>88.427621886370659</v>
      </c>
      <c r="G542" s="295">
        <f>'Florida_Keys FR'!G458-'Florida_Keys PR'!T542</f>
        <v>113.16667120909713</v>
      </c>
      <c r="H542" s="14">
        <f t="shared" si="394"/>
        <v>0.70363748187912212</v>
      </c>
      <c r="I542" s="41">
        <f>SUM(I170:I181)</f>
        <v>8760</v>
      </c>
      <c r="J542" s="172">
        <f t="shared" si="346"/>
        <v>0.78139279826463803</v>
      </c>
      <c r="S542" s="295">
        <f t="shared" ref="S542:U542" si="406">S530</f>
        <v>31.010086727948163</v>
      </c>
      <c r="T542" s="295">
        <f t="shared" si="406"/>
        <v>26.51568707835909</v>
      </c>
      <c r="U542" s="344">
        <f t="shared" si="406"/>
        <v>0.64537485718779541</v>
      </c>
    </row>
    <row r="543" spans="1:21" x14ac:dyDescent="0.2">
      <c r="B543" s="2">
        <v>2012</v>
      </c>
      <c r="C543" s="295">
        <f t="shared" si="356"/>
        <v>570780.07535647275</v>
      </c>
      <c r="D543" s="164">
        <f>SUM(D182:D193)</f>
        <v>569006.00143084791</v>
      </c>
      <c r="E543" s="164">
        <f>SUM(E182:E193)</f>
        <v>570780.07535647275</v>
      </c>
      <c r="F543" s="295">
        <f>'Florida_Keys FR'!F459-'Florida_Keys PR'!S543</f>
        <v>100.19968634840296</v>
      </c>
      <c r="G543" s="295">
        <f>'Florida_Keys FR'!G459-'Florida_Keys PR'!T543</f>
        <v>108.65689411294656</v>
      </c>
      <c r="H543" s="14">
        <f t="shared" si="394"/>
        <v>0.59802479452440349</v>
      </c>
      <c r="I543" s="164">
        <f>SUM(I182:I193)</f>
        <v>8784</v>
      </c>
      <c r="J543" s="172">
        <f t="shared" si="346"/>
        <v>0.92216593494976484</v>
      </c>
      <c r="S543" s="295">
        <f t="shared" ref="S543:U543" si="407">S531</f>
        <v>31.020480937046727</v>
      </c>
      <c r="T543" s="295">
        <f t="shared" si="407"/>
        <v>29.469481661379852</v>
      </c>
      <c r="U543" s="344">
        <f t="shared" si="407"/>
        <v>0.67233318356375449</v>
      </c>
    </row>
    <row r="544" spans="1:21" x14ac:dyDescent="0.2">
      <c r="B544" s="2">
        <v>2013</v>
      </c>
      <c r="C544" s="295">
        <f t="shared" si="356"/>
        <v>603438.57551125728</v>
      </c>
      <c r="D544" s="164">
        <f>SUM(D194:D205)</f>
        <v>601431.93962329673</v>
      </c>
      <c r="E544" s="164">
        <f>SUM(E194:E205)</f>
        <v>603438.57551125728</v>
      </c>
      <c r="F544" s="295">
        <f>'Florida_Keys FR'!F460-'Florida_Keys PR'!S544</f>
        <v>89.218009311406348</v>
      </c>
      <c r="G544" s="295">
        <f>'Florida_Keys FR'!G460-'Florida_Keys PR'!T544</f>
        <v>118.17283233821293</v>
      </c>
      <c r="H544" s="14">
        <f t="shared" si="394"/>
        <v>0.58292317085906953</v>
      </c>
      <c r="I544" s="164">
        <f>SUM(I194:I205)</f>
        <v>8760</v>
      </c>
      <c r="J544" s="172">
        <f t="shared" si="346"/>
        <v>0.75497902137153383</v>
      </c>
      <c r="S544" s="295">
        <f t="shared" ref="S544:U544" si="408">S532</f>
        <v>33.419769504052752</v>
      </c>
      <c r="T544" s="295">
        <f t="shared" si="408"/>
        <v>28.032645328423985</v>
      </c>
      <c r="U544" s="344">
        <f t="shared" si="408"/>
        <v>0.64610892677092313</v>
      </c>
    </row>
    <row r="545" spans="2:21" x14ac:dyDescent="0.2">
      <c r="B545" s="2">
        <v>2014</v>
      </c>
      <c r="C545" s="295">
        <f t="shared" si="356"/>
        <v>612302.96296497632</v>
      </c>
      <c r="D545" s="164">
        <f>SUM(D206:D217)</f>
        <v>613141.29101972957</v>
      </c>
      <c r="E545" s="164">
        <f>SUM(E206:E217)</f>
        <v>612302.96296497632</v>
      </c>
      <c r="F545" s="295">
        <f>'Florida_Keys FR'!F461-'Florida_Keys PR'!S545</f>
        <v>116.64887495471473</v>
      </c>
      <c r="G545" s="295">
        <f>'Florida_Keys FR'!G461-'Florida_Keys PR'!T545</f>
        <v>123.13495543827023</v>
      </c>
      <c r="H545" s="14">
        <f t="shared" si="394"/>
        <v>0.56765033343455851</v>
      </c>
      <c r="I545" s="164">
        <f>SUM(I206:I217)</f>
        <v>8760</v>
      </c>
      <c r="J545" s="172">
        <f t="shared" si="346"/>
        <v>0.94732543281093651</v>
      </c>
      <c r="S545" s="295">
        <f t="shared" ref="S545:U545" si="409">S533</f>
        <v>29.824473994547585</v>
      </c>
      <c r="T545" s="295">
        <f t="shared" si="409"/>
        <v>28.759953880173448</v>
      </c>
      <c r="U545" s="344">
        <f t="shared" si="409"/>
        <v>0.67363530492204138</v>
      </c>
    </row>
    <row r="546" spans="2:21" x14ac:dyDescent="0.2">
      <c r="B546" s="2">
        <v>2015</v>
      </c>
      <c r="C546" s="295">
        <f t="shared" si="356"/>
        <v>643209.74050628254</v>
      </c>
      <c r="D546" s="164">
        <f>SUM(D218:D229)</f>
        <v>639392.97703938151</v>
      </c>
      <c r="E546" s="164">
        <f>SUM(E218:E229)</f>
        <v>643209.74050628254</v>
      </c>
      <c r="F546" s="295">
        <f>'Florida_Keys FR'!F462-'Florida_Keys PR'!S546</f>
        <v>124.76145536644862</v>
      </c>
      <c r="G546" s="295">
        <f>'Florida_Keys FR'!G462-'Florida_Keys PR'!T546</f>
        <v>134.68408162860828</v>
      </c>
      <c r="H546" s="14">
        <f t="shared" si="394"/>
        <v>0.54517036145859654</v>
      </c>
      <c r="I546" s="164">
        <f>SUM(I218:I229)</f>
        <v>8760</v>
      </c>
      <c r="J546" s="172">
        <f t="shared" si="346"/>
        <v>0.92632665908120204</v>
      </c>
      <c r="S546" s="295">
        <f t="shared" ref="S546:U546" si="410">S534</f>
        <v>33.798529816518368</v>
      </c>
      <c r="T546" s="295">
        <f t="shared" si="410"/>
        <v>32.126772629652379</v>
      </c>
      <c r="U546" s="344">
        <f t="shared" si="410"/>
        <v>0.67959631257348285</v>
      </c>
    </row>
    <row r="547" spans="2:21" x14ac:dyDescent="0.2">
      <c r="B547" s="2">
        <v>2016</v>
      </c>
      <c r="C547" s="295">
        <f t="shared" si="356"/>
        <v>648886.91746224242</v>
      </c>
      <c r="D547" s="164">
        <f>SUM(D230:D241)</f>
        <v>648589.93400538911</v>
      </c>
      <c r="E547" s="164">
        <f>SUM(E230:E241)</f>
        <v>648886.91746224242</v>
      </c>
      <c r="F547" s="295">
        <f>'Florida_Keys FR'!F463-'Florida_Keys PR'!S547</f>
        <v>125.23290248489408</v>
      </c>
      <c r="G547" s="295">
        <f>'Florida_Keys FR'!G463-'Florida_Keys PR'!T547</f>
        <v>138.57579651868397</v>
      </c>
      <c r="H547" s="14">
        <f t="shared" si="394"/>
        <v>0.53307621760461654</v>
      </c>
      <c r="I547" s="164">
        <f>SUM(I230:I241)</f>
        <v>8784</v>
      </c>
      <c r="J547" s="172">
        <f t="shared" si="346"/>
        <v>0.90371410903641547</v>
      </c>
      <c r="S547" s="295">
        <f t="shared" ref="S547:U547" si="411">S535</f>
        <v>33.929877993655595</v>
      </c>
      <c r="T547" s="295">
        <f t="shared" si="411"/>
        <v>31.71302534022271</v>
      </c>
      <c r="U547" s="344">
        <f t="shared" si="411"/>
        <v>0.73816086135534142</v>
      </c>
    </row>
    <row r="548" spans="2:21" x14ac:dyDescent="0.2">
      <c r="B548" s="2">
        <v>2017</v>
      </c>
      <c r="C548" s="295">
        <f t="shared" si="356"/>
        <v>651631.70250530133</v>
      </c>
      <c r="D548" s="164">
        <f>SUM(D242:D253)</f>
        <v>651333.20443281811</v>
      </c>
      <c r="E548" s="164">
        <f>SUM(E242:E253)</f>
        <v>651631.70250530133</v>
      </c>
      <c r="F548" s="295">
        <f>'Florida_Keys FR'!F464-'Florida_Keys PR'!S548</f>
        <v>141.40610466335283</v>
      </c>
      <c r="G548" s="295">
        <f>'Florida_Keys FR'!G464-'Florida_Keys PR'!T548</f>
        <v>145.15305450526697</v>
      </c>
      <c r="H548" s="14">
        <f t="shared" si="394"/>
        <v>0.51247409780543696</v>
      </c>
      <c r="I548" s="164">
        <f>SUM(I242:I253)</f>
        <v>8760</v>
      </c>
      <c r="J548" s="172">
        <f t="shared" si="346"/>
        <v>0.97418621430540986</v>
      </c>
      <c r="S548" s="295">
        <f t="shared" ref="S548:U548" si="412">S536</f>
        <v>35</v>
      </c>
      <c r="T548" s="295">
        <f t="shared" si="412"/>
        <v>34.388728654458141</v>
      </c>
      <c r="U548" s="344">
        <f t="shared" si="412"/>
        <v>0.7386134809520587</v>
      </c>
    </row>
    <row r="549" spans="2:21" x14ac:dyDescent="0.2">
      <c r="B549" s="2">
        <v>2018</v>
      </c>
      <c r="C549" s="295">
        <f t="shared" si="356"/>
        <v>655874.57915898389</v>
      </c>
      <c r="D549" s="164">
        <f>SUM(D254:D265)</f>
        <v>655574.55874633114</v>
      </c>
      <c r="E549" s="164">
        <f>SUM(E254:E265)</f>
        <v>655874.57915898389</v>
      </c>
      <c r="F549" s="295">
        <f>'Florida_Keys FR'!F465-'Florida_Keys PR'!S549</f>
        <v>140.14780597420969</v>
      </c>
      <c r="G549" s="295">
        <f>'Florida_Keys FR'!G465-'Florida_Keys PR'!T549</f>
        <v>143.50072893221352</v>
      </c>
      <c r="H549" s="14">
        <f t="shared" si="394"/>
        <v>0.52175015317602658</v>
      </c>
      <c r="I549" s="164">
        <f>SUM(I254:I265)</f>
        <v>8760</v>
      </c>
      <c r="J549" s="172">
        <f t="shared" si="346"/>
        <v>0.9766348019069111</v>
      </c>
      <c r="S549" s="295">
        <f t="shared" ref="S549:U549" si="413">S537</f>
        <v>34.898043438517689</v>
      </c>
      <c r="T549" s="295">
        <f t="shared" si="413"/>
        <v>34.34804484127514</v>
      </c>
      <c r="U549" s="344">
        <f t="shared" si="413"/>
        <v>0.75268411975321148</v>
      </c>
    </row>
    <row r="550" spans="2:21" x14ac:dyDescent="0.2">
      <c r="B550" s="2">
        <v>2019</v>
      </c>
      <c r="C550" s="295">
        <f t="shared" si="356"/>
        <v>660139.03370575595</v>
      </c>
      <c r="D550" s="164">
        <f>SUM(D266:D277)</f>
        <v>659837.48318899854</v>
      </c>
      <c r="E550" s="164">
        <f>SUM(E266:E277)</f>
        <v>660139.03370575595</v>
      </c>
      <c r="F550" s="295">
        <f>'Florida_Keys FR'!F466-'Florida_Keys PR'!S550</f>
        <v>130.12884405099399</v>
      </c>
      <c r="G550" s="295">
        <f>'Florida_Keys FR'!G466-'Florida_Keys PR'!T550</f>
        <v>136.49806487678748</v>
      </c>
      <c r="H550" s="14">
        <f t="shared" si="394"/>
        <v>0.552083557001676</v>
      </c>
      <c r="I550" s="164">
        <f>SUM(I266:I277)</f>
        <v>8760</v>
      </c>
      <c r="J550" s="172">
        <f t="shared" si="346"/>
        <v>0.95333838006023908</v>
      </c>
      <c r="S550" s="295">
        <f t="shared" ref="S550:U550" si="414">S538</f>
        <v>32.365442451296907</v>
      </c>
      <c r="T550" s="295">
        <f t="shared" si="414"/>
        <v>31.335755090783472</v>
      </c>
      <c r="U550" s="344">
        <f t="shared" si="414"/>
        <v>0.71096836969206856</v>
      </c>
    </row>
    <row r="551" spans="2:21" x14ac:dyDescent="0.2">
      <c r="B551" s="2">
        <v>2020</v>
      </c>
      <c r="C551" s="295">
        <f t="shared" si="356"/>
        <v>665943.01655811619</v>
      </c>
      <c r="D551" s="164">
        <f>SUM(D278:D289)</f>
        <v>665639.92813372333</v>
      </c>
      <c r="E551" s="164">
        <f>SUM(E278:E289)</f>
        <v>665943.01655811619</v>
      </c>
      <c r="F551" s="295">
        <f>'Florida_Keys FR'!F467-'Florida_Keys PR'!S551</f>
        <v>119.93064910749666</v>
      </c>
      <c r="G551" s="295">
        <f>'Florida_Keys FR'!G467-'Florida_Keys PR'!T551</f>
        <v>122.60913478990295</v>
      </c>
      <c r="H551" s="14">
        <f t="shared" si="394"/>
        <v>0.61833227251012357</v>
      </c>
      <c r="I551" s="164">
        <f>SUM(I278:I289)</f>
        <v>8784</v>
      </c>
      <c r="J551" s="172">
        <f t="shared" ref="J551:J571" si="415">F551/G551</f>
        <v>0.97815427303197255</v>
      </c>
      <c r="S551" s="295">
        <f t="shared" ref="S551:U551" si="416">S539</f>
        <v>29.443437714083668</v>
      </c>
      <c r="T551" s="295">
        <f t="shared" si="416"/>
        <v>29.007871421146685</v>
      </c>
      <c r="U551" s="344">
        <f t="shared" si="416"/>
        <v>0.69828976928445896</v>
      </c>
    </row>
    <row r="552" spans="2:21" x14ac:dyDescent="0.2">
      <c r="B552" s="2">
        <v>2021</v>
      </c>
      <c r="C552" s="295">
        <f t="shared" si="356"/>
        <v>668734.17138699547</v>
      </c>
      <c r="D552" s="164">
        <f>SUM(D290:D301)</f>
        <v>668429.53721163794</v>
      </c>
      <c r="E552" s="164">
        <f>SUM(E290:E301)</f>
        <v>668734.17138699547</v>
      </c>
      <c r="F552" s="295">
        <f>'Florida_Keys FR'!F468-'Florida_Keys PR'!S552</f>
        <v>106.43465170680909</v>
      </c>
      <c r="G552" s="295">
        <f>'Florida_Keys FR'!G468-'Florida_Keys PR'!T552</f>
        <v>109.69705860228473</v>
      </c>
      <c r="H552" s="14">
        <f t="shared" si="394"/>
        <v>0.6959121625894763</v>
      </c>
      <c r="I552" s="164">
        <f>SUM(I290:I301)</f>
        <v>8760</v>
      </c>
      <c r="J552" s="172">
        <f t="shared" si="415"/>
        <v>0.97025985074673926</v>
      </c>
      <c r="S552" s="295">
        <f t="shared" ref="S552:U552" si="417">S540</f>
        <v>26.260529651780676</v>
      </c>
      <c r="T552" s="295">
        <f t="shared" si="417"/>
        <v>25.730667215166566</v>
      </c>
      <c r="U552" s="344">
        <f t="shared" si="417"/>
        <v>0.68482727227511486</v>
      </c>
    </row>
    <row r="553" spans="2:21" x14ac:dyDescent="0.2">
      <c r="B553" s="2">
        <v>2022</v>
      </c>
      <c r="C553" s="295">
        <f t="shared" si="356"/>
        <v>673064.5041815571</v>
      </c>
      <c r="D553" s="164">
        <f>SUM(D302:D313)</f>
        <v>672758.31637190573</v>
      </c>
      <c r="E553" s="164">
        <f>SUM(E302:E313)</f>
        <v>673064.5041815571</v>
      </c>
      <c r="F553" s="295">
        <f>'Florida_Keys FR'!F469-'Florida_Keys PR'!S553</f>
        <v>100.23278937415463</v>
      </c>
      <c r="G553" s="295">
        <f>'Florida_Keys FR'!G469-'Florida_Keys PR'!T553</f>
        <v>115.65769494475889</v>
      </c>
      <c r="H553" s="14">
        <f t="shared" si="394"/>
        <v>0.66432110328679828</v>
      </c>
      <c r="I553" s="164">
        <f>SUM(I302:I313)</f>
        <v>8760</v>
      </c>
      <c r="J553" s="172">
        <f t="shared" si="415"/>
        <v>0.86663312304493367</v>
      </c>
      <c r="S553" s="295">
        <f t="shared" ref="S553:U553" si="418">S541</f>
        <v>27.437881834856491</v>
      </c>
      <c r="T553" s="295">
        <f t="shared" si="418"/>
        <v>24.918892015738226</v>
      </c>
      <c r="U553" s="344">
        <f t="shared" si="418"/>
        <v>0.63874354190841121</v>
      </c>
    </row>
    <row r="554" spans="2:21" x14ac:dyDescent="0.2">
      <c r="B554" s="2">
        <v>2023</v>
      </c>
      <c r="C554" s="295">
        <f t="shared" si="356"/>
        <v>677416.81325141224</v>
      </c>
      <c r="D554" s="164">
        <f>SUM(D314:D325)</f>
        <v>677109.06388393138</v>
      </c>
      <c r="E554" s="164">
        <f>SUM(E314:E325)</f>
        <v>677416.81325141224</v>
      </c>
      <c r="F554" s="295">
        <f>'Florida_Keys FR'!F470-'Florida_Keys PR'!S554</f>
        <v>89.036754200303676</v>
      </c>
      <c r="G554" s="295">
        <f>'Florida_Keys FR'!G470-'Florida_Keys PR'!T554</f>
        <v>113.87905123636315</v>
      </c>
      <c r="H554" s="14">
        <f t="shared" si="394"/>
        <v>0.6790598060368489</v>
      </c>
      <c r="I554" s="164">
        <f>SUM(I314:I325)</f>
        <v>8760</v>
      </c>
      <c r="J554" s="172">
        <f t="shared" si="415"/>
        <v>0.78185367048327681</v>
      </c>
      <c r="S554" s="295">
        <f t="shared" ref="S554:U554" si="419">S542</f>
        <v>31.010086727948163</v>
      </c>
      <c r="T554" s="295">
        <f t="shared" si="419"/>
        <v>26.51568707835909</v>
      </c>
      <c r="U554" s="344">
        <f t="shared" si="419"/>
        <v>0.64537485718779541</v>
      </c>
    </row>
    <row r="555" spans="2:21" x14ac:dyDescent="0.2">
      <c r="B555" s="2">
        <v>2024</v>
      </c>
      <c r="C555" s="295">
        <f t="shared" si="356"/>
        <v>683349.46712939453</v>
      </c>
      <c r="D555" s="164">
        <f>SUM(D326:D337)</f>
        <v>683040.14824013959</v>
      </c>
      <c r="E555" s="164">
        <f>SUM(E326:E337)</f>
        <v>683349.46712939453</v>
      </c>
      <c r="F555" s="295">
        <f>'Florida_Keys FR'!F471-'Florida_Keys PR'!S555</f>
        <v>100.86890920155881</v>
      </c>
      <c r="G555" s="295">
        <f>'Florida_Keys FR'!G471-'Florida_Keys PR'!T555</f>
        <v>109.36133862939568</v>
      </c>
      <c r="H555" s="14">
        <f t="shared" si="394"/>
        <v>0.71135553561908926</v>
      </c>
      <c r="I555" s="164">
        <f>SUM(I326:I337)</f>
        <v>8784</v>
      </c>
      <c r="J555" s="172">
        <f t="shared" si="415"/>
        <v>0.92234523155741477</v>
      </c>
      <c r="S555" s="295">
        <f t="shared" ref="S555:U555" si="420">S543</f>
        <v>31.020480937046727</v>
      </c>
      <c r="T555" s="295">
        <f t="shared" si="420"/>
        <v>29.469481661379852</v>
      </c>
      <c r="U555" s="344">
        <f t="shared" si="420"/>
        <v>0.67233318356375449</v>
      </c>
    </row>
    <row r="556" spans="2:21" x14ac:dyDescent="0.2">
      <c r="B556" s="2">
        <v>2025</v>
      </c>
      <c r="C556" s="295">
        <f t="shared" si="356"/>
        <v>686187.89410819556</v>
      </c>
      <c r="D556" s="164">
        <f>SUM(D338:D349)</f>
        <v>685876.99769260536</v>
      </c>
      <c r="E556" s="164">
        <f>SUM(E338:E349)</f>
        <v>686187.89410819556</v>
      </c>
      <c r="F556" s="295">
        <f>'Florida_Keys FR'!F472-'Florida_Keys PR'!S556</f>
        <v>89.84346198336516</v>
      </c>
      <c r="G556" s="295">
        <f>'Florida_Keys FR'!G472-'Florida_Keys PR'!T556</f>
        <v>118.91848027431276</v>
      </c>
      <c r="H556" s="14">
        <f t="shared" si="394"/>
        <v>0.65870292995271629</v>
      </c>
      <c r="I556" s="164">
        <f>SUM(I338:I349)</f>
        <v>8760</v>
      </c>
      <c r="J556" s="172">
        <f t="shared" si="415"/>
        <v>0.75550462616172531</v>
      </c>
      <c r="S556" s="295">
        <f t="shared" ref="S556:U556" si="421">S544</f>
        <v>33.419769504052752</v>
      </c>
      <c r="T556" s="295">
        <f t="shared" si="421"/>
        <v>28.032645328423985</v>
      </c>
      <c r="U556" s="344">
        <f t="shared" si="421"/>
        <v>0.64610892677092313</v>
      </c>
    </row>
    <row r="557" spans="2:21" x14ac:dyDescent="0.2">
      <c r="B557" s="2">
        <v>2026</v>
      </c>
      <c r="C557" s="295">
        <f t="shared" si="356"/>
        <v>690607.01094864053</v>
      </c>
      <c r="D557" s="164">
        <f>SUM(D350:D361)</f>
        <v>690294.52896133089</v>
      </c>
      <c r="E557" s="164">
        <f>SUM(E350:E361)</f>
        <v>690607.01094864053</v>
      </c>
      <c r="F557" s="295">
        <f>'Florida_Keys FR'!F473-'Florida_Keys PR'!S557</f>
        <v>117.39588903435597</v>
      </c>
      <c r="G557" s="295">
        <f>'Florida_Keys FR'!G473-'Florida_Keys PR'!T557</f>
        <v>123.9096194757943</v>
      </c>
      <c r="H557" s="14">
        <f t="shared" si="394"/>
        <v>0.6362412951349562</v>
      </c>
      <c r="I557" s="164">
        <f>SUM(I350:I361)</f>
        <v>8760</v>
      </c>
      <c r="J557" s="172">
        <f t="shared" si="415"/>
        <v>0.94743159999203463</v>
      </c>
      <c r="S557" s="295">
        <f t="shared" ref="S557:U557" si="422">S545</f>
        <v>29.824473994547585</v>
      </c>
      <c r="T557" s="295">
        <f t="shared" si="422"/>
        <v>28.759953880173448</v>
      </c>
      <c r="U557" s="344">
        <f t="shared" si="422"/>
        <v>0.67363530492204138</v>
      </c>
    </row>
    <row r="558" spans="2:21" x14ac:dyDescent="0.2">
      <c r="B558" s="2">
        <v>2027</v>
      </c>
      <c r="C558" s="295">
        <f t="shared" si="356"/>
        <v>695048.6643349072</v>
      </c>
      <c r="D558" s="164">
        <f>SUM(D362:D373)</f>
        <v>694734.58868946228</v>
      </c>
      <c r="E558" s="164">
        <f>SUM(E362:E373)</f>
        <v>695048.6643349072</v>
      </c>
      <c r="F558" s="295">
        <f>'Florida_Keys FR'!F474-'Florida_Keys PR'!S558</f>
        <v>125.57011129088178</v>
      </c>
      <c r="G558" s="295">
        <f>'Florida_Keys FR'!G474-'Florida_Keys PR'!T558</f>
        <v>135.53481698532545</v>
      </c>
      <c r="H558" s="14">
        <f t="shared" si="394"/>
        <v>0.58541013001362296</v>
      </c>
      <c r="I558" s="164">
        <f>SUM(I362:I373)</f>
        <v>8760</v>
      </c>
      <c r="J558" s="172">
        <f t="shared" si="415"/>
        <v>0.92647862803014991</v>
      </c>
      <c r="S558" s="295">
        <f t="shared" ref="S558:U558" si="423">S546</f>
        <v>33.798529816518368</v>
      </c>
      <c r="T558" s="295">
        <f t="shared" si="423"/>
        <v>32.126772629652379</v>
      </c>
      <c r="U558" s="344">
        <f t="shared" si="423"/>
        <v>0.67959631257348285</v>
      </c>
    </row>
    <row r="559" spans="2:21" x14ac:dyDescent="0.2">
      <c r="B559" s="2">
        <v>2028</v>
      </c>
      <c r="C559" s="295">
        <f t="shared" si="356"/>
        <v>701113.044593208</v>
      </c>
      <c r="D559" s="164">
        <f>SUM(D374:D385)</f>
        <v>700797.36716197128</v>
      </c>
      <c r="E559" s="164">
        <f>SUM(E374:E385)</f>
        <v>701113.044593208</v>
      </c>
      <c r="F559" s="295">
        <f>'Florida_Keys FR'!F475-'Florida_Keys PR'!S559</f>
        <v>126.04463266533466</v>
      </c>
      <c r="G559" s="295">
        <f>'Florida_Keys FR'!G475-'Florida_Keys PR'!T559</f>
        <v>139.44426951016436</v>
      </c>
      <c r="H559" s="14">
        <f t="shared" si="394"/>
        <v>0.57239396850857449</v>
      </c>
      <c r="I559" s="164">
        <f>SUM(I374:I385)</f>
        <v>8784</v>
      </c>
      <c r="J559" s="172">
        <f t="shared" si="415"/>
        <v>0.90390686622046545</v>
      </c>
      <c r="S559" s="295">
        <f t="shared" ref="S559:U559" si="424">S547</f>
        <v>33.929877993655595</v>
      </c>
      <c r="T559" s="295">
        <f t="shared" si="424"/>
        <v>31.71302534022271</v>
      </c>
      <c r="U559" s="344">
        <f t="shared" si="424"/>
        <v>0.73816086135534142</v>
      </c>
    </row>
    <row r="560" spans="2:21" x14ac:dyDescent="0.2">
      <c r="B560" s="2">
        <v>2029</v>
      </c>
      <c r="C560" s="295">
        <f t="shared" ref="C560:C570" si="425">E560</f>
        <v>704000.041057194</v>
      </c>
      <c r="D560" s="164">
        <f>SUM(D386:D397)</f>
        <v>703682.75367105799</v>
      </c>
      <c r="E560" s="164">
        <f>SUM(E386:E397)</f>
        <v>704000.041057194</v>
      </c>
      <c r="F560" s="295">
        <f>'Florida_Keys FR'!F476-'Florida_Keys PR'!S560</f>
        <v>142.30541250274155</v>
      </c>
      <c r="G560" s="295">
        <f>'Florida_Keys FR'!G476-'Florida_Keys PR'!T560</f>
        <v>146.0683478473058</v>
      </c>
      <c r="H560" s="14">
        <f t="shared" si="394"/>
        <v>0.55018970690733116</v>
      </c>
      <c r="I560" s="164">
        <f>SUM(I386:I397)</f>
        <v>8760</v>
      </c>
      <c r="J560" s="172">
        <f t="shared" si="415"/>
        <v>0.97423853011264372</v>
      </c>
      <c r="S560" s="295">
        <f t="shared" ref="S560:U560" si="426">S548</f>
        <v>35</v>
      </c>
      <c r="T560" s="295">
        <f t="shared" si="426"/>
        <v>34.388728654458141</v>
      </c>
      <c r="U560" s="344">
        <f t="shared" si="426"/>
        <v>0.7386134809520587</v>
      </c>
    </row>
    <row r="561" spans="2:21" x14ac:dyDescent="0.2">
      <c r="B561" s="2">
        <v>2030</v>
      </c>
      <c r="C561" s="295">
        <f t="shared" si="425"/>
        <v>708509.99601766211</v>
      </c>
      <c r="D561" s="164">
        <f>SUM(D398:D409)</f>
        <v>708191.09046585683</v>
      </c>
      <c r="E561" s="164">
        <f>SUM(E398:E409)</f>
        <v>708509.99601766211</v>
      </c>
      <c r="F561" s="295">
        <f>'Florida_Keys FR'!F477-'Florida_Keys PR'!S561</f>
        <v>141.04053980621467</v>
      </c>
      <c r="G561" s="295">
        <f>'Florida_Keys FR'!G477-'Florida_Keys PR'!T561</f>
        <v>144.40775767845838</v>
      </c>
      <c r="H561" s="14">
        <f t="shared" si="394"/>
        <v>0.56008165926782238</v>
      </c>
      <c r="I561" s="164">
        <f>SUM(I398:I409)</f>
        <v>8760</v>
      </c>
      <c r="J561" s="172">
        <f t="shared" si="415"/>
        <v>0.97668256936901388</v>
      </c>
      <c r="S561" s="295">
        <f t="shared" ref="S561:U561" si="427">S549</f>
        <v>34.898043438517689</v>
      </c>
      <c r="T561" s="295">
        <f t="shared" si="427"/>
        <v>34.34804484127514</v>
      </c>
      <c r="U561" s="344">
        <f t="shared" si="427"/>
        <v>0.75268411975321148</v>
      </c>
    </row>
    <row r="562" spans="2:21" x14ac:dyDescent="0.2">
      <c r="B562" s="2">
        <v>2031</v>
      </c>
      <c r="C562" s="295">
        <f t="shared" si="425"/>
        <v>713042.95077884209</v>
      </c>
      <c r="D562" s="164">
        <f>SUM(D410:D421)</f>
        <v>712722.41880872252</v>
      </c>
      <c r="E562" s="164">
        <f>SUM(E410:E421)</f>
        <v>713042.95077884209</v>
      </c>
      <c r="F562" s="295">
        <f>'Florida_Keys FR'!F478-'Florida_Keys PR'!S562</f>
        <v>130.95756491215568</v>
      </c>
      <c r="G562" s="295">
        <f>'Florida_Keys FR'!G478-'Florida_Keys PR'!T562</f>
        <v>137.35401735862209</v>
      </c>
      <c r="H562" s="14">
        <f t="shared" si="394"/>
        <v>0.59261169557457316</v>
      </c>
      <c r="I562" s="164">
        <f>SUM(I410:I421)</f>
        <v>8760</v>
      </c>
      <c r="J562" s="172">
        <f t="shared" si="415"/>
        <v>0.95343090380992856</v>
      </c>
      <c r="S562" s="295">
        <f t="shared" ref="S562:U562" si="428">S550</f>
        <v>32.365442451296907</v>
      </c>
      <c r="T562" s="295">
        <f t="shared" si="428"/>
        <v>31.335755090783472</v>
      </c>
      <c r="U562" s="344">
        <f t="shared" si="428"/>
        <v>0.71096836969206856</v>
      </c>
    </row>
    <row r="563" spans="2:21" x14ac:dyDescent="0.2">
      <c r="B563" s="2">
        <v>2032</v>
      </c>
      <c r="C563" s="295">
        <f t="shared" si="425"/>
        <v>719241.76518433576</v>
      </c>
      <c r="D563" s="164">
        <f>SUM(D422:D433)</f>
        <v>718919.59850116866</v>
      </c>
      <c r="E563" s="164">
        <f>SUM(E422:E433)</f>
        <v>719241.76518433576</v>
      </c>
      <c r="F563" s="295">
        <f>'Florida_Keys FR'!F479-'Florida_Keys PR'!S563</f>
        <v>120.69245695028687</v>
      </c>
      <c r="G563" s="295">
        <f>'Florida_Keys FR'!G479-'Florida_Keys PR'!T563</f>
        <v>123.38238152157948</v>
      </c>
      <c r="H563" s="14">
        <f t="shared" si="394"/>
        <v>0.66363521365291034</v>
      </c>
      <c r="I563" s="164">
        <f>SUM(I422:I433)</f>
        <v>8784</v>
      </c>
      <c r="J563" s="172">
        <f t="shared" si="415"/>
        <v>0.9781984709800553</v>
      </c>
      <c r="S563" s="295">
        <f t="shared" ref="S563:U563" si="429">S551</f>
        <v>29.443437714083668</v>
      </c>
      <c r="T563" s="295">
        <f t="shared" si="429"/>
        <v>29.007871421146685</v>
      </c>
      <c r="U563" s="344">
        <f t="shared" si="429"/>
        <v>0.69828976928445896</v>
      </c>
    </row>
    <row r="564" spans="2:21" x14ac:dyDescent="0.2">
      <c r="B564" s="2">
        <v>2033</v>
      </c>
      <c r="C564" s="295">
        <f t="shared" si="425"/>
        <v>722178.32947767514</v>
      </c>
      <c r="D564" s="164">
        <f>SUM(D434:D445)</f>
        <v>721854.51974442392</v>
      </c>
      <c r="E564" s="164">
        <f>SUM(E434:E445)</f>
        <v>722178.32947767514</v>
      </c>
      <c r="F564" s="295">
        <f>'Florida_Keys FR'!F480-'Florida_Keys PR'!S564</f>
        <v>107.11139713173787</v>
      </c>
      <c r="G564" s="295">
        <f>'Florida_Keys FR'!G480-'Florida_Keys PR'!T564</f>
        <v>110.38774000395372</v>
      </c>
      <c r="H564" s="14">
        <f t="shared" si="394"/>
        <v>0.74682612912954027</v>
      </c>
      <c r="I564" s="164">
        <f>SUM(I434:I445)</f>
        <v>8760</v>
      </c>
      <c r="J564" s="172">
        <f t="shared" si="415"/>
        <v>0.97031968521052703</v>
      </c>
      <c r="S564" s="295">
        <f t="shared" ref="S564:U564" si="430">S552</f>
        <v>26.260529651780676</v>
      </c>
      <c r="T564" s="295">
        <f t="shared" si="430"/>
        <v>25.730667215166566</v>
      </c>
      <c r="U564" s="344">
        <f t="shared" si="430"/>
        <v>0.68482727227511486</v>
      </c>
    </row>
    <row r="565" spans="2:21" x14ac:dyDescent="0.2">
      <c r="B565" s="2">
        <v>2034</v>
      </c>
      <c r="C565" s="295">
        <f t="shared" si="425"/>
        <v>726780.98980098322</v>
      </c>
      <c r="D565" s="164">
        <f>SUM(D446:D457)</f>
        <v>726455.52863809245</v>
      </c>
      <c r="E565" s="164">
        <f>SUM(E446:E457)</f>
        <v>726780.98980098322</v>
      </c>
      <c r="F565" s="295">
        <f>'Florida_Keys FR'!F481-'Florida_Keys PR'!S565</f>
        <v>100.88390979732051</v>
      </c>
      <c r="G565" s="295">
        <f>'Florida_Keys FR'!G481-'Florida_Keys PR'!T565</f>
        <v>116.37463553825732</v>
      </c>
      <c r="H565" s="14">
        <f t="shared" si="394"/>
        <v>0.71292052629769942</v>
      </c>
      <c r="I565" s="164">
        <f>SUM(I446:I457)</f>
        <v>8760</v>
      </c>
      <c r="J565" s="172">
        <f t="shared" si="415"/>
        <v>0.86688915785395226</v>
      </c>
      <c r="S565" s="295">
        <f t="shared" ref="S565:U565" si="431">S553</f>
        <v>27.437881834856491</v>
      </c>
      <c r="T565" s="295">
        <f t="shared" si="431"/>
        <v>24.918892015738226</v>
      </c>
      <c r="U565" s="344">
        <f t="shared" si="431"/>
        <v>0.63874354190841121</v>
      </c>
    </row>
    <row r="566" spans="2:21" x14ac:dyDescent="0.2">
      <c r="B566" s="2">
        <v>2035</v>
      </c>
      <c r="C566" s="295">
        <f t="shared" si="425"/>
        <v>731407.12270243058</v>
      </c>
      <c r="D566" s="164">
        <f>SUM(D458:D469)</f>
        <v>731080.00168760901</v>
      </c>
      <c r="E566" s="164">
        <f>SUM(E458:E469)</f>
        <v>731407.12270243058</v>
      </c>
      <c r="F566" s="295">
        <f>'Florida_Keys FR'!F482-'Florida_Keys PR'!S566</f>
        <v>89.648993089037759</v>
      </c>
      <c r="G566" s="295">
        <f>'Florida_Keys FR'!G482-'Florida_Keys PR'!T566</f>
        <v>114.59506440176824</v>
      </c>
      <c r="H566" s="14">
        <f t="shared" si="394"/>
        <v>0.72859999874067816</v>
      </c>
      <c r="I566" s="164">
        <f>SUM(I458:I469)</f>
        <v>8760</v>
      </c>
      <c r="J566" s="172">
        <f t="shared" si="415"/>
        <v>0.78231111921827623</v>
      </c>
      <c r="S566" s="295">
        <f t="shared" ref="S566:U566" si="432">S554</f>
        <v>31.010086727948163</v>
      </c>
      <c r="T566" s="295">
        <f t="shared" si="432"/>
        <v>26.51568707835909</v>
      </c>
      <c r="U566" s="344">
        <f t="shared" si="432"/>
        <v>0.64537485718779541</v>
      </c>
    </row>
    <row r="567" spans="2:21" x14ac:dyDescent="0.2">
      <c r="B567" s="2">
        <v>2036</v>
      </c>
      <c r="C567" s="295">
        <f t="shared" si="425"/>
        <v>737743.13468283543</v>
      </c>
      <c r="D567" s="164">
        <f>SUM(D470:D481)</f>
        <v>737414.34535083815</v>
      </c>
      <c r="E567" s="164">
        <f>SUM(E470:E481)</f>
        <v>737743.13468283543</v>
      </c>
      <c r="F567" s="295">
        <f>'Florida_Keys FR'!F483-'Florida_Keys PR'!S567</f>
        <v>101.54154509126573</v>
      </c>
      <c r="G567" s="295">
        <f>'Florida_Keys FR'!G483-'Florida_Keys PR'!T567</f>
        <v>110.06937581287866</v>
      </c>
      <c r="H567" s="14">
        <f t="shared" si="394"/>
        <v>0.76303831482429019</v>
      </c>
      <c r="I567" s="164">
        <f>SUM(I470:I481)</f>
        <v>8784</v>
      </c>
      <c r="J567" s="172">
        <f t="shared" si="415"/>
        <v>0.92252312999293729</v>
      </c>
      <c r="S567" s="295">
        <f t="shared" ref="S567:U567" si="433">S555</f>
        <v>31.020480937046727</v>
      </c>
      <c r="T567" s="295">
        <f t="shared" si="433"/>
        <v>29.469481661379852</v>
      </c>
      <c r="U567" s="344">
        <f t="shared" si="433"/>
        <v>0.67233318356375449</v>
      </c>
    </row>
    <row r="568" spans="2:21" x14ac:dyDescent="0.2">
      <c r="B568" s="2">
        <v>2037</v>
      </c>
      <c r="C568" s="295">
        <f t="shared" si="425"/>
        <v>740730.28567062877</v>
      </c>
      <c r="D568" s="164">
        <f>SUM(D482:D493)</f>
        <v>740399.8195130385</v>
      </c>
      <c r="E568" s="164">
        <f>SUM(E482:E493)</f>
        <v>740730.28567062877</v>
      </c>
      <c r="F568" s="295">
        <f>'Florida_Keys FR'!F484-'Florida_Keys PR'!S568</f>
        <v>90.472104463950984</v>
      </c>
      <c r="G568" s="295">
        <f>'Florida_Keys FR'!G484-'Florida_Keys PR'!T568</f>
        <v>119.66793101488669</v>
      </c>
      <c r="H568" s="14">
        <f t="shared" si="394"/>
        <v>0.70660745173546546</v>
      </c>
      <c r="I568" s="164">
        <f>SUM(I482:I493)</f>
        <v>8760</v>
      </c>
      <c r="J568" s="172">
        <f t="shared" si="415"/>
        <v>0.75602631128214504</v>
      </c>
      <c r="S568" s="295">
        <f t="shared" ref="S568:U568" si="434">S556</f>
        <v>33.419769504052752</v>
      </c>
      <c r="T568" s="295">
        <f t="shared" si="434"/>
        <v>28.032645328423985</v>
      </c>
      <c r="U568" s="344">
        <f t="shared" si="434"/>
        <v>0.64610892677092313</v>
      </c>
    </row>
    <row r="569" spans="2:21" x14ac:dyDescent="0.2">
      <c r="B569" s="2">
        <v>2038</v>
      </c>
      <c r="C569" s="295">
        <f t="shared" si="425"/>
        <v>745427.55698211212</v>
      </c>
      <c r="D569" s="164">
        <f>SUM(D494:D505)</f>
        <v>745095.40544711798</v>
      </c>
      <c r="E569" s="164">
        <f>SUM(E494:E505)</f>
        <v>745427.55698211212</v>
      </c>
      <c r="F569" s="295">
        <f>'Florida_Keys FR'!F485-'Florida_Keys PR'!S569</f>
        <v>118.1467128858034</v>
      </c>
      <c r="G569" s="295">
        <f>'Florida_Keys FR'!G485-'Florida_Keys PR'!T569</f>
        <v>124.68823429990974</v>
      </c>
      <c r="H569" s="14">
        <f t="shared" si="394"/>
        <v>0.68245789550962099</v>
      </c>
      <c r="I569" s="164">
        <f>SUM(I494:I505)</f>
        <v>8760</v>
      </c>
      <c r="J569" s="172">
        <f t="shared" si="415"/>
        <v>0.94753697932419056</v>
      </c>
      <c r="S569" s="295">
        <f t="shared" ref="S569:U569" si="435">S557</f>
        <v>29.824473994547585</v>
      </c>
      <c r="T569" s="295">
        <f t="shared" si="435"/>
        <v>28.759953880173448</v>
      </c>
      <c r="U569" s="344">
        <f t="shared" si="435"/>
        <v>0.67363530492204138</v>
      </c>
    </row>
    <row r="570" spans="2:21" x14ac:dyDescent="0.2">
      <c r="B570" s="2">
        <v>2039</v>
      </c>
      <c r="C570" s="295">
        <f t="shared" si="425"/>
        <v>750148.78336744139</v>
      </c>
      <c r="D570" s="164">
        <f>SUM(D506:D517)</f>
        <v>749814.93785961892</v>
      </c>
      <c r="E570" s="164">
        <f>SUM(E506:E517)</f>
        <v>750148.78336744139</v>
      </c>
      <c r="F570" s="295">
        <f>'Florida_Keys FR'!F486-'Florida_Keys PR'!S570</f>
        <v>126.38289136052958</v>
      </c>
      <c r="G570" s="295">
        <f>'Florida_Keys FR'!G486-'Florida_Keys PR'!T570</f>
        <v>136.38989109236189</v>
      </c>
      <c r="H570" s="14">
        <f t="shared" si="394"/>
        <v>0.62785754921418802</v>
      </c>
      <c r="I570" s="164">
        <f>SUM(I506:I517)</f>
        <v>8760</v>
      </c>
      <c r="J570" s="172">
        <f t="shared" si="415"/>
        <v>0.92662946167281801</v>
      </c>
      <c r="S570" s="295">
        <f t="shared" ref="S570:U570" si="436">S558</f>
        <v>33.798529816518368</v>
      </c>
      <c r="T570" s="295">
        <f t="shared" si="436"/>
        <v>32.126772629652379</v>
      </c>
      <c r="U570" s="344">
        <f t="shared" si="436"/>
        <v>0.67959631257348285</v>
      </c>
    </row>
    <row r="571" spans="2:21" x14ac:dyDescent="0.2">
      <c r="B571" s="2">
        <v>2040</v>
      </c>
      <c r="C571" s="164">
        <f>SUM(C518:C529)</f>
        <v>756624.81315548369</v>
      </c>
      <c r="D571" s="164">
        <f>SUM(D518:D529)</f>
        <v>756289.2650355713</v>
      </c>
      <c r="E571" s="164">
        <f>SUM(E518:E529)</f>
        <v>756624.81315548369</v>
      </c>
      <c r="F571" s="1">
        <f>'Florida_Keys FR'!F771-'Florida_Keys PR'!S572</f>
        <v>-35</v>
      </c>
      <c r="G571" s="1">
        <f>'Florida_Keys FR'!G771-'Florida_Keys PR'!T572</f>
        <v>-34.388728654458141</v>
      </c>
      <c r="H571" s="14">
        <f t="shared" si="394"/>
        <v>-2.5047946802487209</v>
      </c>
      <c r="I571" s="164">
        <f>SUM(I518:I529)</f>
        <v>8784</v>
      </c>
      <c r="J571" s="172">
        <f t="shared" si="415"/>
        <v>1.0177753400448148</v>
      </c>
      <c r="S571" s="295">
        <f t="shared" ref="S571:U571" si="437">S559</f>
        <v>33.929877993655595</v>
      </c>
      <c r="T571" s="295">
        <f t="shared" si="437"/>
        <v>31.71302534022271</v>
      </c>
      <c r="U571" s="344">
        <f t="shared" si="437"/>
        <v>0.73816086135534142</v>
      </c>
    </row>
    <row r="572" spans="2:21" x14ac:dyDescent="0.2">
      <c r="S572" s="295">
        <f t="shared" ref="S572:U572" si="438">S560</f>
        <v>35</v>
      </c>
      <c r="T572" s="295">
        <f t="shared" si="438"/>
        <v>34.388728654458141</v>
      </c>
      <c r="U572" s="344">
        <f t="shared" si="438"/>
        <v>0.7386134809520587</v>
      </c>
    </row>
    <row r="573" spans="2:21" x14ac:dyDescent="0.2">
      <c r="B573" s="2">
        <v>2001</v>
      </c>
      <c r="C573" s="14">
        <f t="shared" ref="C573:E588" si="439">(C532/C531)-1</f>
        <v>3.8613762066487034E-2</v>
      </c>
      <c r="D573" s="14">
        <f t="shared" si="439"/>
        <v>3.8392584533793572E-2</v>
      </c>
      <c r="E573" s="14">
        <f t="shared" si="439"/>
        <v>3.8613762066487034E-2</v>
      </c>
      <c r="F573" s="2"/>
      <c r="G573" s="2"/>
      <c r="H573" s="2"/>
      <c r="I573" s="2"/>
    </row>
    <row r="574" spans="2:21" x14ac:dyDescent="0.2">
      <c r="B574" s="2">
        <v>2002</v>
      </c>
      <c r="C574" s="14">
        <f t="shared" si="439"/>
        <v>5.5728138122743909E-2</v>
      </c>
      <c r="D574" s="14">
        <f t="shared" si="439"/>
        <v>7.3958749988603856E-2</v>
      </c>
      <c r="E574" s="14">
        <f t="shared" si="439"/>
        <v>5.5728138122743909E-2</v>
      </c>
      <c r="F574" s="2"/>
      <c r="G574" s="2"/>
      <c r="H574" s="2"/>
      <c r="I574" s="2"/>
    </row>
    <row r="575" spans="2:21" x14ac:dyDescent="0.2">
      <c r="B575" s="2">
        <v>2003</v>
      </c>
      <c r="C575" s="14">
        <f t="shared" si="439"/>
        <v>5.3189051515758479E-3</v>
      </c>
      <c r="D575" s="14">
        <f t="shared" si="439"/>
        <v>-1.3775687817094151E-2</v>
      </c>
      <c r="E575" s="14">
        <f t="shared" si="439"/>
        <v>5.3189051515758479E-3</v>
      </c>
      <c r="F575" s="2"/>
      <c r="G575" s="2"/>
      <c r="H575" s="2"/>
      <c r="I575" s="2"/>
    </row>
    <row r="576" spans="2:21" x14ac:dyDescent="0.2">
      <c r="B576" s="2">
        <v>2004</v>
      </c>
      <c r="C576" s="14">
        <f t="shared" si="439"/>
        <v>1.2608810896232114E-2</v>
      </c>
      <c r="D576" s="14">
        <f t="shared" si="439"/>
        <v>2.0751266055197171E-2</v>
      </c>
      <c r="E576" s="14">
        <f t="shared" si="439"/>
        <v>1.2608810896232114E-2</v>
      </c>
      <c r="F576" s="2"/>
      <c r="G576" s="2"/>
      <c r="H576" s="2"/>
      <c r="I576" s="2"/>
    </row>
    <row r="577" spans="2:9" x14ac:dyDescent="0.2">
      <c r="B577" s="2">
        <v>2005</v>
      </c>
      <c r="C577" s="14">
        <f t="shared" si="439"/>
        <v>1.2608810896232558E-2</v>
      </c>
      <c r="D577" s="14">
        <f t="shared" si="439"/>
        <v>1.2608810896232336E-2</v>
      </c>
      <c r="E577" s="14">
        <f t="shared" si="439"/>
        <v>1.2608810896232558E-2</v>
      </c>
      <c r="F577" s="2"/>
      <c r="G577" s="2"/>
      <c r="H577" s="2"/>
      <c r="I577" s="2"/>
    </row>
    <row r="578" spans="2:9" x14ac:dyDescent="0.2">
      <c r="B578" s="2">
        <v>2006</v>
      </c>
      <c r="C578" s="14">
        <f t="shared" si="439"/>
        <v>1.2608810896232558E-2</v>
      </c>
      <c r="D578" s="14">
        <f t="shared" si="439"/>
        <v>1.2608810896232558E-2</v>
      </c>
      <c r="E578" s="14">
        <f t="shared" si="439"/>
        <v>1.2608810896232558E-2</v>
      </c>
      <c r="F578" s="2"/>
      <c r="G578" s="2"/>
      <c r="H578" s="2"/>
      <c r="I578" s="2"/>
    </row>
    <row r="579" spans="2:9" x14ac:dyDescent="0.2">
      <c r="B579" s="2">
        <v>2007</v>
      </c>
      <c r="C579" s="14">
        <f t="shared" si="439"/>
        <v>1.2608810896232114E-2</v>
      </c>
      <c r="D579" s="14">
        <f t="shared" si="439"/>
        <v>1.2608810896232336E-2</v>
      </c>
      <c r="E579" s="14">
        <f t="shared" si="439"/>
        <v>1.2608810896232114E-2</v>
      </c>
      <c r="F579" s="2"/>
      <c r="G579" s="2"/>
      <c r="H579" s="2"/>
      <c r="I579" s="2"/>
    </row>
    <row r="580" spans="2:9" x14ac:dyDescent="0.2">
      <c r="B580" s="2">
        <v>2008</v>
      </c>
      <c r="C580" s="14">
        <f t="shared" si="439"/>
        <v>1.2608810896232558E-2</v>
      </c>
      <c r="D580" s="14">
        <f t="shared" si="439"/>
        <v>1.2608810896232336E-2</v>
      </c>
      <c r="E580" s="14">
        <f t="shared" si="439"/>
        <v>1.2608810896232558E-2</v>
      </c>
      <c r="F580" s="2"/>
      <c r="G580" s="2"/>
      <c r="H580" s="2"/>
      <c r="I580" s="2"/>
    </row>
    <row r="581" spans="2:9" x14ac:dyDescent="0.2">
      <c r="B581" s="2">
        <v>2009</v>
      </c>
      <c r="C581" s="14">
        <f t="shared" si="439"/>
        <v>1.2608810896232558E-2</v>
      </c>
      <c r="D581" s="14">
        <f t="shared" si="439"/>
        <v>1.2608810896232558E-2</v>
      </c>
      <c r="E581" s="14">
        <f t="shared" si="439"/>
        <v>1.2608810896232558E-2</v>
      </c>
      <c r="F581" s="2"/>
      <c r="G581" s="2"/>
      <c r="H581" s="2"/>
      <c r="I581" s="2"/>
    </row>
    <row r="582" spans="2:9" x14ac:dyDescent="0.2">
      <c r="B582" s="2">
        <v>2010</v>
      </c>
      <c r="C582" s="14">
        <f t="shared" si="439"/>
        <v>1.2608810896232336E-2</v>
      </c>
      <c r="D582" s="14">
        <f t="shared" si="439"/>
        <v>1.2608810896232336E-2</v>
      </c>
      <c r="E582" s="14">
        <f t="shared" si="439"/>
        <v>1.2608810896232336E-2</v>
      </c>
      <c r="F582" s="2"/>
      <c r="G582" s="2"/>
      <c r="H582" s="2"/>
      <c r="I582" s="2"/>
    </row>
    <row r="583" spans="2:9" x14ac:dyDescent="0.2">
      <c r="B583" s="2">
        <v>2011</v>
      </c>
      <c r="C583" s="14">
        <f t="shared" si="439"/>
        <v>-0.2064710611135675</v>
      </c>
      <c r="D583" s="14">
        <f t="shared" si="439"/>
        <v>-0.18006200095961788</v>
      </c>
      <c r="E583" s="14">
        <f t="shared" si="439"/>
        <v>-0.2064710611135675</v>
      </c>
      <c r="F583" s="2"/>
      <c r="G583" s="2"/>
      <c r="H583" s="2"/>
      <c r="I583" s="2"/>
    </row>
    <row r="584" spans="2:9" x14ac:dyDescent="0.2">
      <c r="B584" s="2">
        <v>2012</v>
      </c>
      <c r="C584" s="14">
        <f t="shared" si="439"/>
        <v>-0.1817289407423085</v>
      </c>
      <c r="D584" s="14">
        <f t="shared" si="439"/>
        <v>-0.20984941017115044</v>
      </c>
      <c r="E584" s="14">
        <f t="shared" si="439"/>
        <v>-0.1817289407423085</v>
      </c>
      <c r="F584" s="2"/>
      <c r="G584" s="2"/>
      <c r="H584" s="2"/>
      <c r="I584" s="2"/>
    </row>
    <row r="585" spans="2:9" x14ac:dyDescent="0.2">
      <c r="B585" s="2">
        <v>2013</v>
      </c>
      <c r="C585" s="14">
        <f t="shared" si="439"/>
        <v>5.7217309371544012E-2</v>
      </c>
      <c r="D585" s="14">
        <f t="shared" si="439"/>
        <v>5.6986988029843477E-2</v>
      </c>
      <c r="E585" s="14">
        <f t="shared" si="439"/>
        <v>5.7217309371544012E-2</v>
      </c>
      <c r="F585" s="2"/>
      <c r="G585" s="2"/>
      <c r="H585" s="2"/>
      <c r="I585" s="2"/>
    </row>
    <row r="586" spans="2:9" x14ac:dyDescent="0.2">
      <c r="B586" s="2">
        <v>2014</v>
      </c>
      <c r="C586" s="14">
        <f t="shared" si="439"/>
        <v>1.4689792488338682E-2</v>
      </c>
      <c r="D586" s="14">
        <f t="shared" si="439"/>
        <v>1.946912131698042E-2</v>
      </c>
      <c r="E586" s="14">
        <f t="shared" si="439"/>
        <v>1.4689792488338682E-2</v>
      </c>
      <c r="F586" s="2"/>
      <c r="G586" s="2"/>
      <c r="H586" s="2"/>
      <c r="I586" s="2"/>
    </row>
    <row r="587" spans="2:9" x14ac:dyDescent="0.2">
      <c r="B587" s="2">
        <v>2015</v>
      </c>
      <c r="C587" s="14">
        <f t="shared" si="439"/>
        <v>5.0476282838229691E-2</v>
      </c>
      <c r="D587" s="14">
        <f t="shared" si="439"/>
        <v>4.2815067920139782E-2</v>
      </c>
      <c r="E587" s="14">
        <f t="shared" si="439"/>
        <v>5.0476282838229691E-2</v>
      </c>
      <c r="F587" s="2"/>
      <c r="G587" s="2"/>
      <c r="H587" s="2"/>
      <c r="I587" s="2"/>
    </row>
    <row r="588" spans="2:9" x14ac:dyDescent="0.2">
      <c r="B588" s="2">
        <v>2016</v>
      </c>
      <c r="C588" s="14">
        <f t="shared" si="439"/>
        <v>8.8263230458718311E-3</v>
      </c>
      <c r="D588" s="14">
        <f t="shared" si="439"/>
        <v>1.4383887994192213E-2</v>
      </c>
      <c r="E588" s="14">
        <f t="shared" si="439"/>
        <v>8.8263230458718311E-3</v>
      </c>
      <c r="F588" s="2"/>
      <c r="G588" s="2"/>
      <c r="H588" s="2"/>
      <c r="I588" s="2"/>
    </row>
    <row r="589" spans="2:9" x14ac:dyDescent="0.2">
      <c r="B589" s="2">
        <v>2017</v>
      </c>
      <c r="C589" s="14">
        <f t="shared" ref="C589:E604" si="440">(C548/C547)-1</f>
        <v>4.2299898012947423E-3</v>
      </c>
      <c r="D589" s="14">
        <f t="shared" si="440"/>
        <v>4.2295914315040317E-3</v>
      </c>
      <c r="E589" s="14">
        <f t="shared" si="440"/>
        <v>4.2299898012947423E-3</v>
      </c>
      <c r="F589" s="2"/>
      <c r="G589" s="2"/>
      <c r="H589" s="2"/>
      <c r="I589" s="2"/>
    </row>
    <row r="590" spans="2:9" x14ac:dyDescent="0.2">
      <c r="B590" s="2">
        <v>2018</v>
      </c>
      <c r="C590" s="14">
        <f t="shared" si="440"/>
        <v>6.511157510247223E-3</v>
      </c>
      <c r="D590" s="14">
        <f t="shared" si="440"/>
        <v>6.5118042265424059E-3</v>
      </c>
      <c r="E590" s="14">
        <f t="shared" si="440"/>
        <v>6.511157510247223E-3</v>
      </c>
      <c r="F590" s="2"/>
      <c r="G590" s="2"/>
      <c r="H590" s="2"/>
      <c r="I590" s="2"/>
    </row>
    <row r="591" spans="2:9" x14ac:dyDescent="0.2">
      <c r="B591" s="2">
        <v>2019</v>
      </c>
      <c r="C591" s="14">
        <f t="shared" si="440"/>
        <v>6.5019360138036664E-3</v>
      </c>
      <c r="D591" s="14">
        <f t="shared" si="440"/>
        <v>6.5025776027969329E-3</v>
      </c>
      <c r="E591" s="14">
        <f t="shared" si="440"/>
        <v>6.5019360138036664E-3</v>
      </c>
      <c r="F591" s="2"/>
      <c r="G591" s="2"/>
      <c r="H591" s="2"/>
      <c r="I591" s="2"/>
    </row>
    <row r="592" spans="2:9" x14ac:dyDescent="0.2">
      <c r="B592" s="2">
        <v>2020</v>
      </c>
      <c r="C592" s="14">
        <f t="shared" si="440"/>
        <v>8.7920613022669514E-3</v>
      </c>
      <c r="D592" s="14">
        <f t="shared" si="440"/>
        <v>8.7937486010669641E-3</v>
      </c>
      <c r="E592" s="14">
        <f t="shared" si="440"/>
        <v>8.7920613022669514E-3</v>
      </c>
      <c r="F592" s="2"/>
      <c r="G592" s="2"/>
      <c r="H592" s="2"/>
      <c r="I592" s="2"/>
    </row>
    <row r="593" spans="2:9" x14ac:dyDescent="0.2">
      <c r="B593" s="2">
        <v>2021</v>
      </c>
      <c r="C593" s="14">
        <f t="shared" si="440"/>
        <v>4.1912817755866971E-3</v>
      </c>
      <c r="D593" s="14">
        <f t="shared" si="440"/>
        <v>4.1908680053732716E-3</v>
      </c>
      <c r="E593" s="14">
        <f t="shared" si="440"/>
        <v>4.1912817755866971E-3</v>
      </c>
      <c r="F593" s="2"/>
      <c r="G593" s="2"/>
      <c r="H593" s="2"/>
      <c r="I593" s="2"/>
    </row>
    <row r="594" spans="2:9" x14ac:dyDescent="0.2">
      <c r="B594" s="2">
        <v>2022</v>
      </c>
      <c r="C594" s="14">
        <f t="shared" si="440"/>
        <v>6.4754172582213165E-3</v>
      </c>
      <c r="D594" s="14">
        <f t="shared" si="440"/>
        <v>6.4760440993156809E-3</v>
      </c>
      <c r="E594" s="14">
        <f t="shared" si="440"/>
        <v>6.4754172582213165E-3</v>
      </c>
      <c r="F594" s="2"/>
      <c r="G594" s="2"/>
      <c r="H594" s="2"/>
      <c r="I594" s="2"/>
    </row>
    <row r="595" spans="2:9" x14ac:dyDescent="0.2">
      <c r="B595" s="2">
        <v>2023</v>
      </c>
      <c r="C595" s="14">
        <f t="shared" si="440"/>
        <v>6.4664070721536238E-3</v>
      </c>
      <c r="D595" s="14">
        <f t="shared" si="440"/>
        <v>6.4670289554926708E-3</v>
      </c>
      <c r="E595" s="14">
        <f t="shared" si="440"/>
        <v>6.4664070721536238E-3</v>
      </c>
      <c r="F595" s="2"/>
      <c r="G595" s="2"/>
      <c r="H595" s="2"/>
      <c r="I595" s="2"/>
    </row>
    <row r="596" spans="2:9" x14ac:dyDescent="0.2">
      <c r="B596" s="2">
        <v>2024</v>
      </c>
      <c r="C596" s="14">
        <f t="shared" si="440"/>
        <v>8.7577600111623521E-3</v>
      </c>
      <c r="D596" s="14">
        <f t="shared" si="440"/>
        <v>8.7594224809031118E-3</v>
      </c>
      <c r="E596" s="14">
        <f t="shared" si="440"/>
        <v>8.7577600111623521E-3</v>
      </c>
      <c r="F596" s="2"/>
      <c r="G596" s="2"/>
      <c r="H596" s="2"/>
      <c r="I596" s="2"/>
    </row>
    <row r="597" spans="2:9" x14ac:dyDescent="0.2">
      <c r="B597" s="2">
        <v>2025</v>
      </c>
      <c r="C597" s="14">
        <f t="shared" si="440"/>
        <v>4.1536975081353233E-3</v>
      </c>
      <c r="D597" s="14">
        <f t="shared" si="440"/>
        <v>4.1532689692911351E-3</v>
      </c>
      <c r="E597" s="14">
        <f t="shared" si="440"/>
        <v>4.1536975081353233E-3</v>
      </c>
      <c r="F597" s="2"/>
      <c r="G597" s="2"/>
      <c r="H597" s="2"/>
      <c r="I597" s="2"/>
    </row>
    <row r="598" spans="2:9" x14ac:dyDescent="0.2">
      <c r="B598" s="2">
        <v>2026</v>
      </c>
      <c r="C598" s="14">
        <f t="shared" si="440"/>
        <v>6.440097352909735E-3</v>
      </c>
      <c r="D598" s="14">
        <f t="shared" si="440"/>
        <v>6.4407047963217501E-3</v>
      </c>
      <c r="E598" s="14">
        <f t="shared" si="440"/>
        <v>6.440097352909735E-3</v>
      </c>
      <c r="F598" s="2"/>
      <c r="G598" s="2"/>
      <c r="H598" s="2"/>
      <c r="I598" s="2"/>
    </row>
    <row r="599" spans="2:9" x14ac:dyDescent="0.2">
      <c r="B599" s="2">
        <v>2027</v>
      </c>
      <c r="C599" s="14">
        <f t="shared" si="440"/>
        <v>6.4315208444893912E-3</v>
      </c>
      <c r="D599" s="14">
        <f t="shared" si="440"/>
        <v>6.4321235963034074E-3</v>
      </c>
      <c r="E599" s="14">
        <f t="shared" si="440"/>
        <v>6.4315208444893912E-3</v>
      </c>
      <c r="F599" s="2"/>
      <c r="G599" s="2"/>
      <c r="H599" s="2"/>
      <c r="I599" s="2"/>
    </row>
    <row r="600" spans="2:9" x14ac:dyDescent="0.2">
      <c r="B600" s="2">
        <v>2028</v>
      </c>
      <c r="C600" s="14">
        <f t="shared" si="440"/>
        <v>8.7251160522749949E-3</v>
      </c>
      <c r="D600" s="14">
        <f t="shared" si="440"/>
        <v>8.7267548949099272E-3</v>
      </c>
      <c r="E600" s="14">
        <f t="shared" si="440"/>
        <v>8.7251160522749949E-3</v>
      </c>
      <c r="F600" s="2"/>
      <c r="G600" s="2"/>
      <c r="H600" s="2"/>
      <c r="I600" s="2"/>
    </row>
    <row r="601" spans="2:9" x14ac:dyDescent="0.2">
      <c r="B601" s="2">
        <v>2029</v>
      </c>
      <c r="C601" s="14">
        <f t="shared" si="440"/>
        <v>4.1177332047230841E-3</v>
      </c>
      <c r="D601" s="14">
        <f t="shared" si="440"/>
        <v>4.1172907380797596E-3</v>
      </c>
      <c r="E601" s="14">
        <f t="shared" si="440"/>
        <v>4.1177332047230841E-3</v>
      </c>
      <c r="F601" s="2"/>
      <c r="G601" s="2"/>
      <c r="H601" s="2"/>
      <c r="I601" s="2"/>
    </row>
    <row r="602" spans="2:9" x14ac:dyDescent="0.2">
      <c r="B602" s="2">
        <v>2030</v>
      </c>
      <c r="C602" s="14">
        <f t="shared" si="440"/>
        <v>6.4061856497843461E-3</v>
      </c>
      <c r="D602" s="14">
        <f t="shared" si="440"/>
        <v>6.4067746030143091E-3</v>
      </c>
      <c r="E602" s="14">
        <f t="shared" si="440"/>
        <v>6.4061856497843461E-3</v>
      </c>
      <c r="F602" s="2"/>
      <c r="G602" s="2"/>
      <c r="H602" s="2"/>
      <c r="I602" s="2"/>
    </row>
    <row r="603" spans="2:9" x14ac:dyDescent="0.2">
      <c r="B603" s="2">
        <v>2031</v>
      </c>
      <c r="C603" s="14">
        <f t="shared" si="440"/>
        <v>6.397869877148521E-3</v>
      </c>
      <c r="D603" s="14">
        <f t="shared" si="440"/>
        <v>6.3984543209727462E-3</v>
      </c>
      <c r="E603" s="14">
        <f t="shared" si="440"/>
        <v>6.397869877148521E-3</v>
      </c>
      <c r="F603" s="2"/>
      <c r="G603" s="2"/>
      <c r="H603" s="2"/>
      <c r="I603" s="2"/>
    </row>
    <row r="604" spans="2:9" x14ac:dyDescent="0.2">
      <c r="B604" s="2">
        <v>2032</v>
      </c>
      <c r="C604" s="14">
        <f t="shared" si="440"/>
        <v>8.6934656583068648E-3</v>
      </c>
      <c r="D604" s="14">
        <f t="shared" si="440"/>
        <v>8.6950817441724393E-3</v>
      </c>
      <c r="E604" s="14">
        <f t="shared" si="440"/>
        <v>8.6934656583068648E-3</v>
      </c>
      <c r="F604" s="2"/>
      <c r="G604" s="2"/>
      <c r="H604" s="2"/>
      <c r="I604" s="2"/>
    </row>
    <row r="605" spans="2:9" x14ac:dyDescent="0.2">
      <c r="B605" s="2">
        <v>2033</v>
      </c>
      <c r="C605" s="14">
        <f t="shared" ref="C605:E612" si="441">(C564/C563)-1</f>
        <v>4.0828611956187366E-3</v>
      </c>
      <c r="D605" s="14">
        <f t="shared" si="441"/>
        <v>4.0824053891062029E-3</v>
      </c>
      <c r="E605" s="14">
        <f t="shared" si="441"/>
        <v>4.0828611956187366E-3</v>
      </c>
      <c r="F605" s="2"/>
      <c r="G605" s="2"/>
      <c r="H605" s="2"/>
      <c r="I605" s="2"/>
    </row>
    <row r="606" spans="2:9" x14ac:dyDescent="0.2">
      <c r="B606" s="2">
        <v>2034</v>
      </c>
      <c r="C606" s="14">
        <f t="shared" si="441"/>
        <v>6.3733016284730493E-3</v>
      </c>
      <c r="D606" s="14">
        <f t="shared" si="441"/>
        <v>6.3738728065283468E-3</v>
      </c>
      <c r="E606" s="14">
        <f t="shared" si="441"/>
        <v>6.3733016284730493E-3</v>
      </c>
      <c r="F606" s="2"/>
      <c r="G606" s="2"/>
      <c r="H606" s="2"/>
      <c r="I606" s="2"/>
    </row>
    <row r="607" spans="2:9" x14ac:dyDescent="0.2">
      <c r="B607" s="2">
        <v>2035</v>
      </c>
      <c r="C607" s="14">
        <f t="shared" si="441"/>
        <v>6.3652365242989895E-3</v>
      </c>
      <c r="D607" s="14">
        <f t="shared" si="441"/>
        <v>6.3658033660864977E-3</v>
      </c>
      <c r="E607" s="14">
        <f t="shared" si="441"/>
        <v>6.3652365242989895E-3</v>
      </c>
      <c r="F607" s="2"/>
      <c r="G607" s="2"/>
      <c r="H607" s="2"/>
      <c r="I607" s="2"/>
    </row>
    <row r="608" spans="2:9" x14ac:dyDescent="0.2">
      <c r="B608" s="2">
        <v>2036</v>
      </c>
      <c r="C608" s="14">
        <f t="shared" si="441"/>
        <v>8.6627704102666403E-3</v>
      </c>
      <c r="D608" s="14">
        <f t="shared" si="441"/>
        <v>8.6643645683195381E-3</v>
      </c>
      <c r="E608" s="14">
        <f t="shared" si="441"/>
        <v>8.6627704102666403E-3</v>
      </c>
      <c r="F608" s="2"/>
      <c r="G608" s="2"/>
      <c r="H608" s="2"/>
      <c r="I608" s="2"/>
    </row>
    <row r="609" spans="2:9" x14ac:dyDescent="0.2">
      <c r="B609" s="2">
        <v>2037</v>
      </c>
      <c r="C609" s="14">
        <f t="shared" si="441"/>
        <v>4.0490393571437355E-3</v>
      </c>
      <c r="D609" s="14">
        <f t="shared" si="441"/>
        <v>4.0485707676054528E-3</v>
      </c>
      <c r="E609" s="14">
        <f t="shared" si="441"/>
        <v>4.0490393571437355E-3</v>
      </c>
      <c r="F609" s="2"/>
      <c r="G609" s="2"/>
      <c r="H609" s="2"/>
      <c r="I609" s="2"/>
    </row>
    <row r="610" spans="2:9" x14ac:dyDescent="0.2">
      <c r="B610" s="2">
        <v>2038</v>
      </c>
      <c r="C610" s="14">
        <f t="shared" si="441"/>
        <v>6.3414057752892994E-3</v>
      </c>
      <c r="D610" s="14">
        <f t="shared" si="441"/>
        <v>6.3419598578073888E-3</v>
      </c>
      <c r="E610" s="14">
        <f t="shared" si="441"/>
        <v>6.3414057752892994E-3</v>
      </c>
      <c r="F610" s="2"/>
      <c r="G610" s="2"/>
      <c r="H610" s="2"/>
      <c r="I610" s="2"/>
    </row>
    <row r="611" spans="2:9" x14ac:dyDescent="0.2">
      <c r="B611" s="2">
        <v>2039</v>
      </c>
      <c r="C611" s="14">
        <f t="shared" si="441"/>
        <v>6.3335817694254448E-3</v>
      </c>
      <c r="D611" s="14">
        <f t="shared" si="441"/>
        <v>6.3341316803167125E-3</v>
      </c>
      <c r="E611" s="14">
        <f t="shared" si="441"/>
        <v>6.3335817694254448E-3</v>
      </c>
      <c r="F611" s="2"/>
      <c r="G611" s="2"/>
      <c r="H611" s="2"/>
      <c r="I611" s="2"/>
    </row>
    <row r="612" spans="2:9" x14ac:dyDescent="0.2">
      <c r="B612" s="2">
        <v>2040</v>
      </c>
      <c r="C612" s="14">
        <f t="shared" si="441"/>
        <v>8.6329937895401887E-3</v>
      </c>
      <c r="D612" s="14">
        <f t="shared" si="441"/>
        <v>8.6345668098233297E-3</v>
      </c>
      <c r="E612" s="14">
        <f t="shared" si="441"/>
        <v>8.6329937895401887E-3</v>
      </c>
      <c r="F612" s="2"/>
      <c r="G612" s="2"/>
      <c r="H612" s="2"/>
      <c r="I612" s="2"/>
    </row>
  </sheetData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92D050"/>
  </sheetPr>
  <dimension ref="A1:I356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I1" sqref="I1"/>
    </sheetView>
  </sheetViews>
  <sheetFormatPr defaultColWidth="9.140625" defaultRowHeight="12.75" x14ac:dyDescent="0.2"/>
  <cols>
    <col min="1" max="1" width="5" style="347" bestFit="1" customWidth="1"/>
    <col min="2" max="2" width="6.28515625" style="347" bestFit="1" customWidth="1"/>
    <col min="3" max="3" width="20" style="347" bestFit="1" customWidth="1"/>
    <col min="4" max="4" width="10.85546875" style="347" customWidth="1"/>
    <col min="5" max="5" width="15.5703125" style="347" bestFit="1" customWidth="1"/>
    <col min="6" max="8" width="8.28515625" style="347" customWidth="1"/>
    <col min="9" max="9" width="15.140625" style="347" customWidth="1"/>
    <col min="10" max="16384" width="9.140625" style="347"/>
  </cols>
  <sheetData>
    <row r="1" spans="1:9" s="345" customFormat="1" ht="25.5" x14ac:dyDescent="0.2">
      <c r="A1" s="345" t="s">
        <v>3</v>
      </c>
      <c r="B1" s="345" t="s">
        <v>4</v>
      </c>
      <c r="C1" s="345" t="s">
        <v>5</v>
      </c>
      <c r="D1" s="345" t="s">
        <v>1</v>
      </c>
      <c r="E1" s="345" t="s">
        <v>8</v>
      </c>
      <c r="F1" s="345" t="s">
        <v>2</v>
      </c>
      <c r="G1" s="345" t="s">
        <v>27</v>
      </c>
      <c r="H1" s="346"/>
      <c r="I1" s="430" t="s">
        <v>264</v>
      </c>
    </row>
    <row r="2" spans="1:9" s="345" customFormat="1" x14ac:dyDescent="0.2">
      <c r="A2" s="345">
        <v>2011</v>
      </c>
      <c r="B2" s="345">
        <v>6</v>
      </c>
      <c r="C2" s="348">
        <f>'Florida_Keys FR'!C91-'Florida_Keys PR'!C175</f>
        <v>14166.040900413383</v>
      </c>
      <c r="D2" s="348">
        <f>'Florida_Keys FR'!D91-'Florida_Keys PR'!D175</f>
        <v>-10727.645779247308</v>
      </c>
      <c r="E2" s="348">
        <f>'Florida_Keys FR'!E91-'Florida_Keys PR'!E175</f>
        <v>14166.040900413383</v>
      </c>
      <c r="F2" s="348">
        <f>'Florida_Keys FR'!F91-'Florida_Keys PR'!F175</f>
        <v>33.929877993655595</v>
      </c>
      <c r="G2" s="348">
        <f>'Florida_Keys FR'!G91-'Florida_Keys PR'!G175</f>
        <v>31.713025340222714</v>
      </c>
      <c r="H2" s="346"/>
    </row>
    <row r="3" spans="1:9" s="345" customFormat="1" x14ac:dyDescent="0.2">
      <c r="A3" s="345">
        <v>2011</v>
      </c>
      <c r="B3" s="345">
        <v>7</v>
      </c>
      <c r="C3" s="348">
        <f>'Florida_Keys FR'!C92-'Florida_Keys PR'!C176</f>
        <v>19195.956046111765</v>
      </c>
      <c r="D3" s="348">
        <f>'Florida_Keys FR'!D92-'Florida_Keys PR'!D176</f>
        <v>14166.040900413383</v>
      </c>
      <c r="E3" s="348">
        <f>'Florida_Keys FR'!E92-'Florida_Keys PR'!E176</f>
        <v>19195.956046111765</v>
      </c>
      <c r="F3" s="348">
        <f>'Florida_Keys FR'!F92-'Florida_Keys PR'!F176</f>
        <v>35</v>
      </c>
      <c r="G3" s="348">
        <f>'Florida_Keys FR'!G92-'Florida_Keys PR'!G176</f>
        <v>34.388728654458134</v>
      </c>
      <c r="H3" s="346"/>
    </row>
    <row r="4" spans="1:9" s="345" customFormat="1" x14ac:dyDescent="0.2">
      <c r="A4" s="345">
        <v>2011</v>
      </c>
      <c r="B4" s="345">
        <v>8</v>
      </c>
      <c r="C4" s="348">
        <f>'Florida_Keys FR'!C93-'Florida_Keys PR'!C177</f>
        <v>13866.022556276846</v>
      </c>
      <c r="D4" s="348">
        <f>'Florida_Keys FR'!D93-'Florida_Keys PR'!D177</f>
        <v>19195.956046111765</v>
      </c>
      <c r="E4" s="348">
        <f>'Florida_Keys FR'!E93-'Florida_Keys PR'!E177</f>
        <v>13866.022556276846</v>
      </c>
      <c r="F4" s="348">
        <f>'Florida_Keys FR'!F93-'Florida_Keys PR'!F177</f>
        <v>34.898043438517689</v>
      </c>
      <c r="G4" s="348">
        <f>'Florida_Keys FR'!G93-'Florida_Keys PR'!G177</f>
        <v>34.34804484127514</v>
      </c>
      <c r="H4" s="346"/>
    </row>
    <row r="5" spans="1:9" s="345" customFormat="1" x14ac:dyDescent="0.2">
      <c r="A5" s="345">
        <v>2011</v>
      </c>
      <c r="B5" s="345">
        <v>9</v>
      </c>
      <c r="C5" s="348">
        <f>'Florida_Keys FR'!C94-'Florida_Keys PR'!C178</f>
        <v>15114.001698737899</v>
      </c>
      <c r="D5" s="348">
        <f>'Florida_Keys FR'!D94-'Florida_Keys PR'!D178</f>
        <v>13866.022556276846</v>
      </c>
      <c r="E5" s="348">
        <f>'Florida_Keys FR'!E94-'Florida_Keys PR'!E178</f>
        <v>15114.001698737899</v>
      </c>
      <c r="F5" s="348">
        <f>'Florida_Keys FR'!F94-'Florida_Keys PR'!F178</f>
        <v>32.3654424512969</v>
      </c>
      <c r="G5" s="348">
        <f>'Florida_Keys FR'!G94-'Florida_Keys PR'!G178</f>
        <v>31.335755090783465</v>
      </c>
      <c r="H5" s="346"/>
    </row>
    <row r="6" spans="1:9" s="345" customFormat="1" x14ac:dyDescent="0.2">
      <c r="A6" s="345">
        <v>2011</v>
      </c>
      <c r="B6" s="345">
        <v>10</v>
      </c>
      <c r="C6" s="348">
        <f>'Florida_Keys FR'!C95-'Florida_Keys PR'!C179</f>
        <v>10608.722734459603</v>
      </c>
      <c r="D6" s="348">
        <f>'Florida_Keys FR'!D95-'Florida_Keys PR'!D179</f>
        <v>15114.001698737899</v>
      </c>
      <c r="E6" s="348">
        <f>'Florida_Keys FR'!E95-'Florida_Keys PR'!E179</f>
        <v>10608.722734459603</v>
      </c>
      <c r="F6" s="348">
        <f>'Florida_Keys FR'!F95-'Florida_Keys PR'!F179</f>
        <v>29.443437714083672</v>
      </c>
      <c r="G6" s="348">
        <f>'Florida_Keys FR'!G95-'Florida_Keys PR'!G179</f>
        <v>29.007871421146689</v>
      </c>
      <c r="H6" s="346"/>
    </row>
    <row r="7" spans="1:9" s="345" customFormat="1" x14ac:dyDescent="0.2">
      <c r="A7" s="345">
        <v>2011</v>
      </c>
      <c r="B7" s="345">
        <v>11</v>
      </c>
      <c r="C7" s="348">
        <f>'Florida_Keys FR'!C96-'Florida_Keys PR'!C180</f>
        <v>12169.774471528654</v>
      </c>
      <c r="D7" s="348">
        <f>'Florida_Keys FR'!D96-'Florida_Keys PR'!D180</f>
        <v>10608.722734459603</v>
      </c>
      <c r="E7" s="348">
        <f>'Florida_Keys FR'!E96-'Florida_Keys PR'!E180</f>
        <v>12169.774471528654</v>
      </c>
      <c r="F7" s="348">
        <f>'Florida_Keys FR'!F96-'Florida_Keys PR'!F180</f>
        <v>26.260529651780672</v>
      </c>
      <c r="G7" s="348">
        <f>'Florida_Keys FR'!G96-'Florida_Keys PR'!G180</f>
        <v>25.730667215166562</v>
      </c>
      <c r="H7" s="346"/>
    </row>
    <row r="8" spans="1:9" s="345" customFormat="1" x14ac:dyDescent="0.2">
      <c r="A8" s="345">
        <v>2011</v>
      </c>
      <c r="B8" s="345">
        <v>12</v>
      </c>
      <c r="C8" s="348">
        <f>'Florida_Keys FR'!C97-'Florida_Keys PR'!C181</f>
        <v>14608.646184197445</v>
      </c>
      <c r="D8" s="348">
        <f>'Florida_Keys FR'!D97-'Florida_Keys PR'!D181</f>
        <v>12169.774471528654</v>
      </c>
      <c r="E8" s="348">
        <f>'Florida_Keys FR'!E97-'Florida_Keys PR'!E181</f>
        <v>14608.646184197445</v>
      </c>
      <c r="F8" s="348">
        <f>'Florida_Keys FR'!F97-'Florida_Keys PR'!F181</f>
        <v>27.437881834856483</v>
      </c>
      <c r="G8" s="348">
        <f>'Florida_Keys FR'!G97-'Florida_Keys PR'!G181</f>
        <v>24.918892015738223</v>
      </c>
      <c r="H8" s="346"/>
    </row>
    <row r="9" spans="1:9" s="345" customFormat="1" x14ac:dyDescent="0.2">
      <c r="A9" s="345">
        <v>2012</v>
      </c>
      <c r="B9" s="345">
        <v>1</v>
      </c>
      <c r="C9" s="348">
        <f>'Florida_Keys FR'!C98-'Florida_Keys PR'!C182</f>
        <v>14429.078995900731</v>
      </c>
      <c r="D9" s="348">
        <f>'Florida_Keys FR'!D98-'Florida_Keys PR'!D182</f>
        <v>14608.646184197445</v>
      </c>
      <c r="E9" s="348">
        <f>'Florida_Keys FR'!E98-'Florida_Keys PR'!E182</f>
        <v>14429.078995900731</v>
      </c>
      <c r="F9" s="348">
        <f>'Florida_Keys FR'!F98-'Florida_Keys PR'!F182</f>
        <v>31.010086727948163</v>
      </c>
      <c r="G9" s="348">
        <f>'Florida_Keys FR'!G98-'Florida_Keys PR'!G182</f>
        <v>26.515687078359093</v>
      </c>
      <c r="H9" s="346"/>
    </row>
    <row r="10" spans="1:9" s="345" customFormat="1" x14ac:dyDescent="0.2">
      <c r="A10" s="345">
        <v>2012</v>
      </c>
      <c r="B10" s="345">
        <f>B9+1</f>
        <v>2</v>
      </c>
      <c r="C10" s="348">
        <f>'Florida_Keys FR'!C99-'Florida_Keys PR'!C183</f>
        <v>13573.54005478941</v>
      </c>
      <c r="D10" s="348">
        <f>'Florida_Keys FR'!D99-'Florida_Keys PR'!D183</f>
        <v>14429.078995900731</v>
      </c>
      <c r="E10" s="348">
        <f>'Florida_Keys FR'!E99-'Florida_Keys PR'!E183</f>
        <v>13573.54005478941</v>
      </c>
      <c r="F10" s="348">
        <f>'Florida_Keys FR'!F99-'Florida_Keys PR'!F183</f>
        <v>31.020480937046727</v>
      </c>
      <c r="G10" s="348">
        <f>'Florida_Keys FR'!G99-'Florida_Keys PR'!G183</f>
        <v>29.469481661379859</v>
      </c>
      <c r="H10" s="346"/>
    </row>
    <row r="11" spans="1:9" s="345" customFormat="1" x14ac:dyDescent="0.2">
      <c r="A11" s="345">
        <v>2012</v>
      </c>
      <c r="B11" s="345">
        <f t="shared" ref="B11:B20" si="0">B10+1</f>
        <v>3</v>
      </c>
      <c r="C11" s="348">
        <f>'Florida_Keys FR'!C100-'Florida_Keys PR'!C184</f>
        <v>18703.816824018453</v>
      </c>
      <c r="D11" s="348">
        <f>'Florida_Keys FR'!D100-'Florida_Keys PR'!D184</f>
        <v>13573.54005478941</v>
      </c>
      <c r="E11" s="348">
        <f>'Florida_Keys FR'!E100-'Florida_Keys PR'!E184</f>
        <v>18703.816824018453</v>
      </c>
      <c r="F11" s="348">
        <f>'Florida_Keys FR'!F100-'Florida_Keys PR'!F184</f>
        <v>33.419769504052752</v>
      </c>
      <c r="G11" s="348">
        <f>'Florida_Keys FR'!G100-'Florida_Keys PR'!G184</f>
        <v>28.032645328423982</v>
      </c>
      <c r="H11" s="346"/>
    </row>
    <row r="12" spans="1:9" s="345" customFormat="1" x14ac:dyDescent="0.2">
      <c r="A12" s="345">
        <v>2012</v>
      </c>
      <c r="B12" s="345">
        <f t="shared" si="0"/>
        <v>4</v>
      </c>
      <c r="C12" s="348">
        <f>'Florida_Keys FR'!C101-'Florida_Keys PR'!C185</f>
        <v>9550.7576286064941</v>
      </c>
      <c r="D12" s="348">
        <f>'Florida_Keys FR'!D101-'Florida_Keys PR'!D185</f>
        <v>18703.816824018453</v>
      </c>
      <c r="E12" s="348">
        <f>'Florida_Keys FR'!E101-'Florida_Keys PR'!E185</f>
        <v>9550.7576286064941</v>
      </c>
      <c r="F12" s="348">
        <f>'Florida_Keys FR'!F101-'Florida_Keys PR'!F185</f>
        <v>29.824473994547589</v>
      </c>
      <c r="G12" s="348">
        <f>'Florida_Keys FR'!G101-'Florida_Keys PR'!G185</f>
        <v>28.759953880173455</v>
      </c>
      <c r="H12" s="346"/>
    </row>
    <row r="13" spans="1:9" s="345" customFormat="1" x14ac:dyDescent="0.2">
      <c r="A13" s="345">
        <v>2012</v>
      </c>
      <c r="B13" s="345">
        <f t="shared" si="0"/>
        <v>5</v>
      </c>
      <c r="C13" s="348">
        <f>'Florida_Keys FR'!C102-'Florida_Keys PR'!C186</f>
        <v>13486.597362620836</v>
      </c>
      <c r="D13" s="348">
        <f>'Florida_Keys FR'!D102-'Florida_Keys PR'!D186</f>
        <v>9550.7576286064941</v>
      </c>
      <c r="E13" s="348">
        <f>'Florida_Keys FR'!E102-'Florida_Keys PR'!E186</f>
        <v>13486.597362620836</v>
      </c>
      <c r="F13" s="348">
        <f>'Florida_Keys FR'!F102-'Florida_Keys PR'!F186</f>
        <v>33.798529816518368</v>
      </c>
      <c r="G13" s="348">
        <f>'Florida_Keys FR'!G102-'Florida_Keys PR'!G186</f>
        <v>32.126772629652379</v>
      </c>
      <c r="H13" s="346"/>
    </row>
    <row r="14" spans="1:9" s="345" customFormat="1" x14ac:dyDescent="0.2">
      <c r="A14" s="345">
        <v>2012</v>
      </c>
      <c r="B14" s="345">
        <f t="shared" si="0"/>
        <v>6</v>
      </c>
      <c r="C14" s="348">
        <f>'Florida_Keys FR'!C103-'Florida_Keys PR'!C187</f>
        <v>13158.664336376729</v>
      </c>
      <c r="D14" s="348">
        <f>'Florida_Keys FR'!D103-'Florida_Keys PR'!D187</f>
        <v>13486.597362620836</v>
      </c>
      <c r="E14" s="348">
        <f>'Florida_Keys FR'!E103-'Florida_Keys PR'!E187</f>
        <v>13158.664336376729</v>
      </c>
      <c r="F14" s="348">
        <f>'Florida_Keys FR'!F103-'Florida_Keys PR'!F187</f>
        <v>33.929877993655595</v>
      </c>
      <c r="G14" s="348">
        <f>'Florida_Keys FR'!G103-'Florida_Keys PR'!G187</f>
        <v>31.713025340222714</v>
      </c>
      <c r="H14" s="346"/>
    </row>
    <row r="15" spans="1:9" s="345" customFormat="1" x14ac:dyDescent="0.2">
      <c r="A15" s="345">
        <v>2012</v>
      </c>
      <c r="B15" s="345">
        <f t="shared" si="0"/>
        <v>7</v>
      </c>
      <c r="C15" s="348">
        <f>'Florida_Keys FR'!C104-'Florida_Keys PR'!C188</f>
        <v>14278.812450559184</v>
      </c>
      <c r="D15" s="348">
        <f>'Florida_Keys FR'!D104-'Florida_Keys PR'!D188</f>
        <v>13158.664336376729</v>
      </c>
      <c r="E15" s="348">
        <f>'Florida_Keys FR'!E104-'Florida_Keys PR'!E188</f>
        <v>14278.812450559184</v>
      </c>
      <c r="F15" s="348">
        <f>'Florida_Keys FR'!F104-'Florida_Keys PR'!F188</f>
        <v>35</v>
      </c>
      <c r="G15" s="348">
        <f>'Florida_Keys FR'!G104-'Florida_Keys PR'!G188</f>
        <v>34.388728654458134</v>
      </c>
      <c r="H15" s="346"/>
    </row>
    <row r="16" spans="1:9" s="345" customFormat="1" x14ac:dyDescent="0.2">
      <c r="A16" s="345">
        <v>2012</v>
      </c>
      <c r="B16" s="345">
        <f t="shared" si="0"/>
        <v>8</v>
      </c>
      <c r="C16" s="348">
        <f>'Florida_Keys FR'!C105-'Florida_Keys PR'!C189</f>
        <v>15718.802839614298</v>
      </c>
      <c r="D16" s="348">
        <f>'Florida_Keys FR'!D105-'Florida_Keys PR'!D189</f>
        <v>14278.812450559184</v>
      </c>
      <c r="E16" s="348">
        <f>'Florida_Keys FR'!E105-'Florida_Keys PR'!E189</f>
        <v>15718.802839614298</v>
      </c>
      <c r="F16" s="348">
        <f>'Florida_Keys FR'!F105-'Florida_Keys PR'!F189</f>
        <v>34.898043438517689</v>
      </c>
      <c r="G16" s="348">
        <f>'Florida_Keys FR'!G105-'Florida_Keys PR'!G189</f>
        <v>34.34804484127514</v>
      </c>
      <c r="H16" s="346"/>
    </row>
    <row r="17" spans="1:8" s="345" customFormat="1" x14ac:dyDescent="0.2">
      <c r="A17" s="345">
        <v>2012</v>
      </c>
      <c r="B17" s="345">
        <f t="shared" si="0"/>
        <v>9</v>
      </c>
      <c r="C17" s="348">
        <f>'Florida_Keys FR'!C106-'Florida_Keys PR'!C190</f>
        <v>14040.792191311295</v>
      </c>
      <c r="D17" s="348">
        <f>'Florida_Keys FR'!D106-'Florida_Keys PR'!D190</f>
        <v>15718.802839614298</v>
      </c>
      <c r="E17" s="348">
        <f>'Florida_Keys FR'!E106-'Florida_Keys PR'!E190</f>
        <v>14040.792191311295</v>
      </c>
      <c r="F17" s="348">
        <f>'Florida_Keys FR'!F106-'Florida_Keys PR'!F190</f>
        <v>32.3654424512969</v>
      </c>
      <c r="G17" s="348">
        <f>'Florida_Keys FR'!G106-'Florida_Keys PR'!G190</f>
        <v>31.335755090783465</v>
      </c>
      <c r="H17" s="346"/>
    </row>
    <row r="18" spans="1:8" s="345" customFormat="1" x14ac:dyDescent="0.2">
      <c r="A18" s="345">
        <v>2012</v>
      </c>
      <c r="B18" s="345">
        <f t="shared" si="0"/>
        <v>10</v>
      </c>
      <c r="C18" s="348">
        <f>'Florida_Keys FR'!C107-'Florida_Keys PR'!C191</f>
        <v>12124.466357758058</v>
      </c>
      <c r="D18" s="348">
        <f>'Florida_Keys FR'!D107-'Florida_Keys PR'!D191</f>
        <v>14040.792191311295</v>
      </c>
      <c r="E18" s="348">
        <f>'Florida_Keys FR'!E107-'Florida_Keys PR'!E191</f>
        <v>12124.466357758058</v>
      </c>
      <c r="F18" s="348">
        <f>'Florida_Keys FR'!F107-'Florida_Keys PR'!F191</f>
        <v>29.443437714083672</v>
      </c>
      <c r="G18" s="348">
        <f>'Florida_Keys FR'!G107-'Florida_Keys PR'!G191</f>
        <v>29.007871421146689</v>
      </c>
      <c r="H18" s="346"/>
    </row>
    <row r="19" spans="1:8" s="345" customFormat="1" x14ac:dyDescent="0.2">
      <c r="A19" s="345">
        <v>2012</v>
      </c>
      <c r="B19" s="345">
        <f t="shared" si="0"/>
        <v>11</v>
      </c>
      <c r="C19" s="348">
        <f>'Florida_Keys FR'!C108-'Florida_Keys PR'!C192</f>
        <v>15547.211343399049</v>
      </c>
      <c r="D19" s="348">
        <f>'Florida_Keys FR'!D108-'Florida_Keys PR'!D192</f>
        <v>12124.466357758058</v>
      </c>
      <c r="E19" s="348">
        <f>'Florida_Keys FR'!E108-'Florida_Keys PR'!E192</f>
        <v>15547.211343399049</v>
      </c>
      <c r="F19" s="348">
        <f>'Florida_Keys FR'!F108-'Florida_Keys PR'!F192</f>
        <v>26.260529651780672</v>
      </c>
      <c r="G19" s="348">
        <f>'Florida_Keys FR'!G108-'Florida_Keys PR'!G192</f>
        <v>25.730667215166562</v>
      </c>
      <c r="H19" s="346"/>
    </row>
    <row r="20" spans="1:8" s="345" customFormat="1" x14ac:dyDescent="0.2">
      <c r="A20" s="345">
        <v>2012</v>
      </c>
      <c r="B20" s="345">
        <f t="shared" si="0"/>
        <v>12</v>
      </c>
      <c r="C20" s="348">
        <f>'Florida_Keys FR'!C109-'Florida_Keys PR'!C193</f>
        <v>11567.258258572641</v>
      </c>
      <c r="D20" s="348">
        <f>'Florida_Keys FR'!D109-'Florida_Keys PR'!D193</f>
        <v>15547.211343399049</v>
      </c>
      <c r="E20" s="348">
        <f>'Florida_Keys FR'!E109-'Florida_Keys PR'!E193</f>
        <v>11567.258258572641</v>
      </c>
      <c r="F20" s="348">
        <f>'Florida_Keys FR'!F109-'Florida_Keys PR'!F193</f>
        <v>27.437881834856483</v>
      </c>
      <c r="G20" s="348">
        <f>'Florida_Keys FR'!G109-'Florida_Keys PR'!G193</f>
        <v>24.918892015738223</v>
      </c>
      <c r="H20" s="346"/>
    </row>
    <row r="21" spans="1:8" x14ac:dyDescent="0.2">
      <c r="A21" s="347">
        <v>2013</v>
      </c>
      <c r="B21" s="347">
        <v>1</v>
      </c>
      <c r="C21" s="348">
        <f>'Florida_Keys FR'!C110-'Florida_Keys PR'!C194</f>
        <v>17909.874976968895</v>
      </c>
      <c r="D21" s="348">
        <f>'Florida_Keys FR'!D110-'Florida_Keys PR'!D194</f>
        <v>11567.258258572641</v>
      </c>
      <c r="E21" s="348">
        <f>'Florida_Keys FR'!E110-'Florida_Keys PR'!E194</f>
        <v>17909.874976968895</v>
      </c>
      <c r="F21" s="348">
        <f>'Florida_Keys FR'!F110-'Florida_Keys PR'!F194</f>
        <v>31.010086727948163</v>
      </c>
      <c r="G21" s="348">
        <f>'Florida_Keys FR'!G110-'Florida_Keys PR'!G194</f>
        <v>26.515687078359093</v>
      </c>
      <c r="H21" s="349"/>
    </row>
    <row r="22" spans="1:8" x14ac:dyDescent="0.2">
      <c r="A22" s="347">
        <v>2013</v>
      </c>
      <c r="B22" s="347">
        <v>2</v>
      </c>
      <c r="C22" s="348">
        <f>'Florida_Keys FR'!C111-'Florida_Keys PR'!C195</f>
        <v>12517.725353826929</v>
      </c>
      <c r="D22" s="348">
        <f>'Florida_Keys FR'!D111-'Florida_Keys PR'!D195</f>
        <v>17909.874976968895</v>
      </c>
      <c r="E22" s="348">
        <f>'Florida_Keys FR'!E111-'Florida_Keys PR'!E195</f>
        <v>12517.725353826929</v>
      </c>
      <c r="F22" s="348">
        <f>'Florida_Keys FR'!F111-'Florida_Keys PR'!F195</f>
        <v>31.020480937046727</v>
      </c>
      <c r="G22" s="348">
        <f>'Florida_Keys FR'!G111-'Florida_Keys PR'!G195</f>
        <v>29.469481661379859</v>
      </c>
      <c r="H22" s="349"/>
    </row>
    <row r="23" spans="1:8" x14ac:dyDescent="0.2">
      <c r="A23" s="347">
        <v>2013</v>
      </c>
      <c r="B23" s="347">
        <v>3</v>
      </c>
      <c r="C23" s="348">
        <f>'Florida_Keys FR'!C112-'Florida_Keys PR'!C196</f>
        <v>5882.3901059471682</v>
      </c>
      <c r="D23" s="348">
        <f>'Florida_Keys FR'!D112-'Florida_Keys PR'!D196</f>
        <v>12517.725353826929</v>
      </c>
      <c r="E23" s="348">
        <f>'Florida_Keys FR'!E112-'Florida_Keys PR'!E196</f>
        <v>5882.3901059471682</v>
      </c>
      <c r="F23" s="348">
        <f>'Florida_Keys FR'!F112-'Florida_Keys PR'!F196</f>
        <v>33.419769504052752</v>
      </c>
      <c r="G23" s="348">
        <f>'Florida_Keys FR'!G112-'Florida_Keys PR'!G196</f>
        <v>28.032645328423982</v>
      </c>
      <c r="H23" s="349"/>
    </row>
    <row r="24" spans="1:8" x14ac:dyDescent="0.2">
      <c r="A24" s="347">
        <v>2013</v>
      </c>
      <c r="B24" s="347">
        <v>4</v>
      </c>
      <c r="C24" s="348">
        <f>'Florida_Keys FR'!C113-'Florida_Keys PR'!C197</f>
        <v>14290.956426246586</v>
      </c>
      <c r="D24" s="348">
        <f>'Florida_Keys FR'!D113-'Florida_Keys PR'!D197</f>
        <v>5882.3901059471682</v>
      </c>
      <c r="E24" s="348">
        <f>'Florida_Keys FR'!E113-'Florida_Keys PR'!E197</f>
        <v>14290.956426246586</v>
      </c>
      <c r="F24" s="348">
        <f>'Florida_Keys FR'!F113-'Florida_Keys PR'!F197</f>
        <v>29.824473994547589</v>
      </c>
      <c r="G24" s="348">
        <f>'Florida_Keys FR'!G113-'Florida_Keys PR'!G197</f>
        <v>28.759953880173455</v>
      </c>
      <c r="H24" s="349"/>
    </row>
    <row r="25" spans="1:8" x14ac:dyDescent="0.2">
      <c r="A25" s="347">
        <v>2013</v>
      </c>
      <c r="B25" s="347">
        <v>5</v>
      </c>
      <c r="C25" s="348">
        <f>'Florida_Keys FR'!C114-'Florida_Keys PR'!C198</f>
        <v>10018.384684988901</v>
      </c>
      <c r="D25" s="348">
        <f>'Florida_Keys FR'!D114-'Florida_Keys PR'!D198</f>
        <v>14290.956426246586</v>
      </c>
      <c r="E25" s="348">
        <f>'Florida_Keys FR'!E114-'Florida_Keys PR'!E198</f>
        <v>10018.384684988901</v>
      </c>
      <c r="F25" s="348">
        <f>'Florida_Keys FR'!F114-'Florida_Keys PR'!F198</f>
        <v>33.798529816518368</v>
      </c>
      <c r="G25" s="348">
        <f>'Florida_Keys FR'!G114-'Florida_Keys PR'!G198</f>
        <v>32.126772629652379</v>
      </c>
      <c r="H25" s="349"/>
    </row>
    <row r="26" spans="1:8" x14ac:dyDescent="0.2">
      <c r="A26" s="347">
        <v>2013</v>
      </c>
      <c r="B26" s="347">
        <v>6</v>
      </c>
      <c r="C26" s="348">
        <f>'Florida_Keys FR'!C115-'Florida_Keys PR'!C199</f>
        <v>13114.143632482061</v>
      </c>
      <c r="D26" s="348">
        <f>'Florida_Keys FR'!D115-'Florida_Keys PR'!D199</f>
        <v>10018.384684988901</v>
      </c>
      <c r="E26" s="348">
        <f>'Florida_Keys FR'!E115-'Florida_Keys PR'!E199</f>
        <v>13114.143632482061</v>
      </c>
      <c r="F26" s="348">
        <f>'Florida_Keys FR'!F115-'Florida_Keys PR'!F199</f>
        <v>33.929877993655595</v>
      </c>
      <c r="G26" s="348">
        <f>'Florida_Keys FR'!G115-'Florida_Keys PR'!G199</f>
        <v>31.713025340222714</v>
      </c>
      <c r="H26" s="349"/>
    </row>
    <row r="27" spans="1:8" x14ac:dyDescent="0.2">
      <c r="A27" s="347">
        <v>2013</v>
      </c>
      <c r="B27" s="347">
        <v>7</v>
      </c>
      <c r="C27" s="348">
        <f>'Florida_Keys FR'!C116-'Florida_Keys PR'!C200</f>
        <v>12866.957825176905</v>
      </c>
      <c r="D27" s="348">
        <f>'Florida_Keys FR'!D116-'Florida_Keys PR'!D200</f>
        <v>13114.143632482061</v>
      </c>
      <c r="E27" s="348">
        <f>'Florida_Keys FR'!E116-'Florida_Keys PR'!E200</f>
        <v>12866.957825176905</v>
      </c>
      <c r="F27" s="348">
        <f>'Florida_Keys FR'!F116-'Florida_Keys PR'!F200</f>
        <v>35</v>
      </c>
      <c r="G27" s="348">
        <f>'Florida_Keys FR'!G116-'Florida_Keys PR'!G200</f>
        <v>34.388728654458134</v>
      </c>
      <c r="H27" s="349"/>
    </row>
    <row r="28" spans="1:8" x14ac:dyDescent="0.2">
      <c r="A28" s="347">
        <v>2013</v>
      </c>
      <c r="B28" s="347">
        <v>8</v>
      </c>
      <c r="C28" s="348">
        <f>'Florida_Keys FR'!C117-'Florida_Keys PR'!C201</f>
        <v>16530.929445854883</v>
      </c>
      <c r="D28" s="348">
        <f>'Florida_Keys FR'!D117-'Florida_Keys PR'!D201</f>
        <v>12866.957825176905</v>
      </c>
      <c r="E28" s="348">
        <f>'Florida_Keys FR'!E117-'Florida_Keys PR'!E201</f>
        <v>16530.929445854883</v>
      </c>
      <c r="F28" s="348">
        <f>'Florida_Keys FR'!F117-'Florida_Keys PR'!F201</f>
        <v>34.898043438517689</v>
      </c>
      <c r="G28" s="348">
        <f>'Florida_Keys FR'!G117-'Florida_Keys PR'!G201</f>
        <v>34.34804484127514</v>
      </c>
      <c r="H28" s="349"/>
    </row>
    <row r="29" spans="1:8" x14ac:dyDescent="0.2">
      <c r="A29" s="347">
        <v>2013</v>
      </c>
      <c r="B29" s="347">
        <v>9</v>
      </c>
      <c r="C29" s="348">
        <f>'Florida_Keys FR'!C118-'Florida_Keys PR'!C202</f>
        <v>12119.560617735769</v>
      </c>
      <c r="D29" s="348">
        <f>'Florida_Keys FR'!D118-'Florida_Keys PR'!D202</f>
        <v>16530.929445854883</v>
      </c>
      <c r="E29" s="348">
        <f>'Florida_Keys FR'!E118-'Florida_Keys PR'!E202</f>
        <v>12119.560617735769</v>
      </c>
      <c r="F29" s="348">
        <f>'Florida_Keys FR'!F118-'Florida_Keys PR'!F202</f>
        <v>32.3654424512969</v>
      </c>
      <c r="G29" s="348">
        <f>'Florida_Keys FR'!G118-'Florida_Keys PR'!G202</f>
        <v>31.335755090783465</v>
      </c>
      <c r="H29" s="349"/>
    </row>
    <row r="30" spans="1:8" x14ac:dyDescent="0.2">
      <c r="A30" s="347">
        <v>2013</v>
      </c>
      <c r="B30" s="347">
        <v>10</v>
      </c>
      <c r="C30" s="348">
        <f>'Florida_Keys FR'!C119-'Florida_Keys PR'!C203</f>
        <v>13533.829598126606</v>
      </c>
      <c r="D30" s="348">
        <f>'Florida_Keys FR'!D119-'Florida_Keys PR'!D203</f>
        <v>12119.560617735769</v>
      </c>
      <c r="E30" s="348">
        <f>'Florida_Keys FR'!E119-'Florida_Keys PR'!E203</f>
        <v>13533.829598126606</v>
      </c>
      <c r="F30" s="348">
        <f>'Florida_Keys FR'!F119-'Florida_Keys PR'!F203</f>
        <v>29.443437714083672</v>
      </c>
      <c r="G30" s="348">
        <f>'Florida_Keys FR'!G119-'Florida_Keys PR'!G203</f>
        <v>29.007871421146689</v>
      </c>
      <c r="H30" s="349"/>
    </row>
    <row r="31" spans="1:8" x14ac:dyDescent="0.2">
      <c r="A31" s="347">
        <v>2013</v>
      </c>
      <c r="B31" s="347">
        <v>11</v>
      </c>
      <c r="C31" s="348">
        <f>'Florida_Keys FR'!C120-'Florida_Keys PR'!C204</f>
        <v>11732.122450775925</v>
      </c>
      <c r="D31" s="348">
        <f>'Florida_Keys FR'!D120-'Florida_Keys PR'!D204</f>
        <v>13533.829598126606</v>
      </c>
      <c r="E31" s="348">
        <f>'Florida_Keys FR'!E120-'Florida_Keys PR'!E204</f>
        <v>11732.122450775925</v>
      </c>
      <c r="F31" s="348">
        <f>'Florida_Keys FR'!F120-'Florida_Keys PR'!F204</f>
        <v>26.260529651780672</v>
      </c>
      <c r="G31" s="348">
        <f>'Florida_Keys FR'!G120-'Florida_Keys PR'!G204</f>
        <v>25.730667215166562</v>
      </c>
      <c r="H31" s="349"/>
    </row>
    <row r="32" spans="1:8" x14ac:dyDescent="0.2">
      <c r="A32" s="347">
        <v>2013</v>
      </c>
      <c r="B32" s="347">
        <v>12</v>
      </c>
      <c r="C32" s="348">
        <f>'Florida_Keys FR'!C121-'Florida_Keys PR'!C205</f>
        <v>14728.651370612242</v>
      </c>
      <c r="D32" s="348">
        <f>'Florida_Keys FR'!D121-'Florida_Keys PR'!D205</f>
        <v>11732.122450775925</v>
      </c>
      <c r="E32" s="348">
        <f>'Florida_Keys FR'!E121-'Florida_Keys PR'!E205</f>
        <v>14728.651370612242</v>
      </c>
      <c r="F32" s="348">
        <f>'Florida_Keys FR'!F121-'Florida_Keys PR'!F205</f>
        <v>27.437881834856483</v>
      </c>
      <c r="G32" s="348">
        <f>'Florida_Keys FR'!G121-'Florida_Keys PR'!G205</f>
        <v>24.918892015738223</v>
      </c>
      <c r="H32" s="349"/>
    </row>
    <row r="33" spans="1:8" x14ac:dyDescent="0.2">
      <c r="A33" s="347">
        <v>2014</v>
      </c>
      <c r="B33" s="347">
        <v>1</v>
      </c>
      <c r="C33" s="348">
        <f>'Florida_Keys FR'!C122-'Florida_Keys PR'!C206</f>
        <v>8841.8587576989885</v>
      </c>
      <c r="D33" s="348">
        <f>'Florida_Keys FR'!D122-'Florida_Keys PR'!D206</f>
        <v>14728.651370612242</v>
      </c>
      <c r="E33" s="348">
        <f>'Florida_Keys FR'!E122-'Florida_Keys PR'!E206</f>
        <v>8841.8587576989885</v>
      </c>
      <c r="F33" s="348">
        <f>'Florida_Keys FR'!F122-'Florida_Keys PR'!F206</f>
        <v>31.010086727948163</v>
      </c>
      <c r="G33" s="348">
        <f>'Florida_Keys FR'!G122-'Florida_Keys PR'!G206</f>
        <v>26.515687078359093</v>
      </c>
      <c r="H33" s="349"/>
    </row>
    <row r="34" spans="1:8" x14ac:dyDescent="0.2">
      <c r="A34" s="347">
        <v>2014</v>
      </c>
      <c r="B34" s="347">
        <v>2</v>
      </c>
      <c r="C34" s="348">
        <f>'Florida_Keys FR'!C123-'Florida_Keys PR'!C207</f>
        <v>14738.856354788477</v>
      </c>
      <c r="D34" s="348">
        <f>'Florida_Keys FR'!D123-'Florida_Keys PR'!D207</f>
        <v>8841.8587576989885</v>
      </c>
      <c r="E34" s="348">
        <f>'Florida_Keys FR'!E123-'Florida_Keys PR'!E207</f>
        <v>14738.856354788477</v>
      </c>
      <c r="F34" s="348">
        <f>'Florida_Keys FR'!F123-'Florida_Keys PR'!F207</f>
        <v>31.020480937046727</v>
      </c>
      <c r="G34" s="348">
        <f>'Florida_Keys FR'!G123-'Florida_Keys PR'!G207</f>
        <v>29.469481661379845</v>
      </c>
      <c r="H34" s="349"/>
    </row>
    <row r="35" spans="1:8" x14ac:dyDescent="0.2">
      <c r="A35" s="347">
        <v>2014</v>
      </c>
      <c r="B35" s="347">
        <v>3</v>
      </c>
      <c r="C35" s="348">
        <f>'Florida_Keys FR'!C124-'Florida_Keys PR'!C208</f>
        <v>13169.449591268145</v>
      </c>
      <c r="D35" s="348">
        <f>'Florida_Keys FR'!D124-'Florida_Keys PR'!D208</f>
        <v>14738.856354788477</v>
      </c>
      <c r="E35" s="348">
        <f>'Florida_Keys FR'!E124-'Florida_Keys PR'!E208</f>
        <v>13169.449591268145</v>
      </c>
      <c r="F35" s="348">
        <f>'Florida_Keys FR'!F124-'Florida_Keys PR'!F208</f>
        <v>33.419769504052752</v>
      </c>
      <c r="G35" s="348">
        <f>'Florida_Keys FR'!G124-'Florida_Keys PR'!G208</f>
        <v>28.032645328423982</v>
      </c>
      <c r="H35" s="349"/>
    </row>
    <row r="36" spans="1:8" x14ac:dyDescent="0.2">
      <c r="A36" s="347">
        <v>2014</v>
      </c>
      <c r="B36" s="347">
        <v>4</v>
      </c>
      <c r="C36" s="348">
        <f>'Florida_Keys FR'!C125-'Florida_Keys PR'!C209</f>
        <v>12503.455678173486</v>
      </c>
      <c r="D36" s="348">
        <f>'Florida_Keys FR'!D125-'Florida_Keys PR'!D209</f>
        <v>13169.449591268145</v>
      </c>
      <c r="E36" s="348">
        <f>'Florida_Keys FR'!E125-'Florida_Keys PR'!E209</f>
        <v>12503.455678173486</v>
      </c>
      <c r="F36" s="348">
        <f>'Florida_Keys FR'!F125-'Florida_Keys PR'!F209</f>
        <v>29.824473994547589</v>
      </c>
      <c r="G36" s="348">
        <f>'Florida_Keys FR'!G125-'Florida_Keys PR'!G209</f>
        <v>28.759953880173441</v>
      </c>
      <c r="H36" s="349"/>
    </row>
    <row r="37" spans="1:8" x14ac:dyDescent="0.2">
      <c r="A37" s="347">
        <v>2014</v>
      </c>
      <c r="B37" s="347">
        <v>5</v>
      </c>
      <c r="C37" s="348">
        <f>'Florida_Keys FR'!C126-'Florida_Keys PR'!C210</f>
        <v>17099.990306730811</v>
      </c>
      <c r="D37" s="348">
        <f>'Florida_Keys FR'!D126-'Florida_Keys PR'!D210</f>
        <v>12503.455678173486</v>
      </c>
      <c r="E37" s="348">
        <f>'Florida_Keys FR'!E126-'Florida_Keys PR'!E210</f>
        <v>17099.990306730811</v>
      </c>
      <c r="F37" s="348">
        <f>'Florida_Keys FR'!F126-'Florida_Keys PR'!F210</f>
        <v>33.798529816518368</v>
      </c>
      <c r="G37" s="348">
        <f>'Florida_Keys FR'!G126-'Florida_Keys PR'!G210</f>
        <v>32.126772629652379</v>
      </c>
      <c r="H37" s="349"/>
    </row>
    <row r="38" spans="1:8" x14ac:dyDescent="0.2">
      <c r="A38" s="347">
        <v>2014</v>
      </c>
      <c r="B38" s="347">
        <v>6</v>
      </c>
      <c r="C38" s="348">
        <f>'Florida_Keys FR'!C127-'Florida_Keys PR'!C211</f>
        <v>12175.20093630402</v>
      </c>
      <c r="D38" s="348">
        <f>'Florida_Keys FR'!D127-'Florida_Keys PR'!D211</f>
        <v>17099.990306730811</v>
      </c>
      <c r="E38" s="348">
        <f>'Florida_Keys FR'!E127-'Florida_Keys PR'!E211</f>
        <v>12175.20093630402</v>
      </c>
      <c r="F38" s="348">
        <f>'Florida_Keys FR'!F127-'Florida_Keys PR'!F211</f>
        <v>33.929877993655595</v>
      </c>
      <c r="G38" s="348">
        <f>'Florida_Keys FR'!G127-'Florida_Keys PR'!G211</f>
        <v>31.713025340222714</v>
      </c>
      <c r="H38" s="349"/>
    </row>
    <row r="39" spans="1:8" x14ac:dyDescent="0.2">
      <c r="A39" s="347">
        <v>2014</v>
      </c>
      <c r="B39" s="347">
        <v>7</v>
      </c>
      <c r="C39" s="348">
        <f>'Florida_Keys FR'!C128-'Florida_Keys PR'!C212</f>
        <v>16465.56027931234</v>
      </c>
      <c r="D39" s="348">
        <f>'Florida_Keys FR'!D128-'Florida_Keys PR'!D212</f>
        <v>12175.20093630402</v>
      </c>
      <c r="E39" s="348">
        <f>'Florida_Keys FR'!E128-'Florida_Keys PR'!E212</f>
        <v>16465.56027931234</v>
      </c>
      <c r="F39" s="348">
        <f>'Florida_Keys FR'!F128-'Florida_Keys PR'!F212</f>
        <v>35</v>
      </c>
      <c r="G39" s="348">
        <f>'Florida_Keys FR'!G128-'Florida_Keys PR'!G212</f>
        <v>34.388728654458134</v>
      </c>
      <c r="H39" s="349"/>
    </row>
    <row r="40" spans="1:8" x14ac:dyDescent="0.2">
      <c r="A40" s="347">
        <v>2014</v>
      </c>
      <c r="B40" s="347">
        <v>8</v>
      </c>
      <c r="C40" s="348">
        <f>'Florida_Keys FR'!C129-'Florida_Keys PR'!C213</f>
        <v>23784.954005321277</v>
      </c>
      <c r="D40" s="348">
        <f>'Florida_Keys FR'!D129-'Florida_Keys PR'!D213</f>
        <v>16465.56027931234</v>
      </c>
      <c r="E40" s="348">
        <f>'Florida_Keys FR'!E129-'Florida_Keys PR'!E213</f>
        <v>23784.954005321277</v>
      </c>
      <c r="F40" s="348">
        <f>'Florida_Keys FR'!F129-'Florida_Keys PR'!F213</f>
        <v>34.898043438517689</v>
      </c>
      <c r="G40" s="348">
        <f>'Florida_Keys FR'!G129-'Florida_Keys PR'!G213</f>
        <v>34.34804484127514</v>
      </c>
      <c r="H40" s="349"/>
    </row>
    <row r="41" spans="1:8" x14ac:dyDescent="0.2">
      <c r="A41" s="347">
        <v>2014</v>
      </c>
      <c r="B41" s="347">
        <v>9</v>
      </c>
      <c r="C41" s="348">
        <f>'Florida_Keys FR'!C130-'Florida_Keys PR'!C214</f>
        <v>24421.868515537091</v>
      </c>
      <c r="D41" s="348">
        <f>'Florida_Keys FR'!D130-'Florida_Keys PR'!D214</f>
        <v>23784.954005321277</v>
      </c>
      <c r="E41" s="348">
        <f>'Florida_Keys FR'!E130-'Florida_Keys PR'!E214</f>
        <v>24421.868515537091</v>
      </c>
      <c r="F41" s="348">
        <f>'Florida_Keys FR'!F130-'Florida_Keys PR'!F214</f>
        <v>32.3654424512969</v>
      </c>
      <c r="G41" s="348">
        <f>'Florida_Keys FR'!G130-'Florida_Keys PR'!G214</f>
        <v>31.335755090783465</v>
      </c>
      <c r="H41" s="349"/>
    </row>
    <row r="42" spans="1:8" x14ac:dyDescent="0.2">
      <c r="A42" s="347">
        <v>2014</v>
      </c>
      <c r="B42" s="347">
        <v>10</v>
      </c>
      <c r="C42" s="348">
        <f>'Florida_Keys FR'!C131-'Florida_Keys PR'!C215</f>
        <v>18055.943326832472</v>
      </c>
      <c r="D42" s="348">
        <f>'Florida_Keys FR'!D131-'Florida_Keys PR'!D215</f>
        <v>24421.868515537091</v>
      </c>
      <c r="E42" s="348">
        <f>'Florida_Keys FR'!E131-'Florida_Keys PR'!E215</f>
        <v>18055.943326832472</v>
      </c>
      <c r="F42" s="348">
        <f>'Florida_Keys FR'!F131-'Florida_Keys PR'!F215</f>
        <v>29.443437714083672</v>
      </c>
      <c r="G42" s="348">
        <f>'Florida_Keys FR'!G131-'Florida_Keys PR'!G215</f>
        <v>29.007871421146689</v>
      </c>
      <c r="H42" s="349"/>
    </row>
    <row r="43" spans="1:8" x14ac:dyDescent="0.2">
      <c r="A43" s="347">
        <v>2014</v>
      </c>
      <c r="B43" s="347">
        <v>11</v>
      </c>
      <c r="C43" s="348">
        <f>'Florida_Keys FR'!C132-'Florida_Keys PR'!C216</f>
        <v>20118.099713092648</v>
      </c>
      <c r="D43" s="348">
        <f>'Florida_Keys FR'!D132-'Florida_Keys PR'!D216</f>
        <v>18055.943326832472</v>
      </c>
      <c r="E43" s="348">
        <f>'Florida_Keys FR'!E132-'Florida_Keys PR'!E216</f>
        <v>20118.099713092648</v>
      </c>
      <c r="F43" s="348">
        <f>'Florida_Keys FR'!F132-'Florida_Keys PR'!F216</f>
        <v>26.260529651780672</v>
      </c>
      <c r="G43" s="348">
        <f>'Florida_Keys FR'!G132-'Florida_Keys PR'!G216</f>
        <v>25.730667215166562</v>
      </c>
      <c r="H43" s="349"/>
    </row>
    <row r="44" spans="1:8" x14ac:dyDescent="0.2">
      <c r="A44" s="347">
        <v>2014</v>
      </c>
      <c r="B44" s="347">
        <v>12</v>
      </c>
      <c r="C44" s="348">
        <f>'Florida_Keys FR'!C133-'Florida_Keys PR'!C217</f>
        <v>7285.9539977498425</v>
      </c>
      <c r="D44" s="348">
        <f>'Florida_Keys FR'!D133-'Florida_Keys PR'!D217</f>
        <v>20118.099713092648</v>
      </c>
      <c r="E44" s="348">
        <f>'Florida_Keys FR'!E133-'Florida_Keys PR'!E217</f>
        <v>7285.9539977498425</v>
      </c>
      <c r="F44" s="348">
        <f>'Florida_Keys FR'!F133-'Florida_Keys PR'!F217</f>
        <v>27.437881834856483</v>
      </c>
      <c r="G44" s="348">
        <f>'Florida_Keys FR'!G133-'Florida_Keys PR'!G217</f>
        <v>24.918892015738223</v>
      </c>
      <c r="H44" s="349"/>
    </row>
    <row r="45" spans="1:8" x14ac:dyDescent="0.2">
      <c r="A45" s="347">
        <v>2015</v>
      </c>
      <c r="B45" s="347">
        <v>1</v>
      </c>
      <c r="C45" s="348">
        <f>'Florida_Keys FR'!C134-'Florida_Keys PR'!C218</f>
        <v>10561.612016718886</v>
      </c>
      <c r="D45" s="348">
        <f>'Florida_Keys FR'!D134-'Florida_Keys PR'!D218</f>
        <v>7285.9539977498425</v>
      </c>
      <c r="E45" s="348">
        <f>'Florida_Keys FR'!E134-'Florida_Keys PR'!E218</f>
        <v>10561.612016718886</v>
      </c>
      <c r="F45" s="348">
        <f>'Florida_Keys FR'!F134-'Florida_Keys PR'!F218</f>
        <v>31.010086727948163</v>
      </c>
      <c r="G45" s="348">
        <f>'Florida_Keys FR'!G134-'Florida_Keys PR'!G218</f>
        <v>26.515687078359093</v>
      </c>
      <c r="H45" s="349"/>
    </row>
    <row r="46" spans="1:8" x14ac:dyDescent="0.2">
      <c r="A46" s="347">
        <v>2015</v>
      </c>
      <c r="B46" s="347">
        <v>2</v>
      </c>
      <c r="C46" s="348">
        <f>'Florida_Keys FR'!C135-'Florida_Keys PR'!C219</f>
        <v>12234.243675437312</v>
      </c>
      <c r="D46" s="348">
        <f>'Florida_Keys FR'!D135-'Florida_Keys PR'!D219</f>
        <v>10561.612016718886</v>
      </c>
      <c r="E46" s="348">
        <f>'Florida_Keys FR'!E135-'Florida_Keys PR'!E219</f>
        <v>12234.243675437312</v>
      </c>
      <c r="F46" s="348">
        <f>'Florida_Keys FR'!F135-'Florida_Keys PR'!F219</f>
        <v>31.020480937046727</v>
      </c>
      <c r="G46" s="348">
        <f>'Florida_Keys FR'!G135-'Florida_Keys PR'!G219</f>
        <v>29.469481661379859</v>
      </c>
      <c r="H46" s="349"/>
    </row>
    <row r="47" spans="1:8" x14ac:dyDescent="0.2">
      <c r="A47" s="347">
        <v>2015</v>
      </c>
      <c r="B47" s="347">
        <v>3</v>
      </c>
      <c r="C47" s="348">
        <f>'Florida_Keys FR'!C136-'Florida_Keys PR'!C220</f>
        <v>12251.618061516427</v>
      </c>
      <c r="D47" s="348">
        <f>'Florida_Keys FR'!D136-'Florida_Keys PR'!D220</f>
        <v>12234.243675437312</v>
      </c>
      <c r="E47" s="348">
        <f>'Florida_Keys FR'!E136-'Florida_Keys PR'!E220</f>
        <v>12251.618061516427</v>
      </c>
      <c r="F47" s="348">
        <f>'Florida_Keys FR'!F136-'Florida_Keys PR'!F220</f>
        <v>33.419769504052752</v>
      </c>
      <c r="G47" s="348">
        <f>'Florida_Keys FR'!G136-'Florida_Keys PR'!G220</f>
        <v>28.032645328423982</v>
      </c>
      <c r="H47" s="349"/>
    </row>
    <row r="48" spans="1:8" x14ac:dyDescent="0.2">
      <c r="A48" s="347">
        <v>2015</v>
      </c>
      <c r="B48" s="347">
        <v>4</v>
      </c>
      <c r="C48" s="348">
        <f>'Florida_Keys FR'!C137-'Florida_Keys PR'!C221</f>
        <v>12670.362952083357</v>
      </c>
      <c r="D48" s="348">
        <f>'Florida_Keys FR'!D137-'Florida_Keys PR'!D221</f>
        <v>12251.618061516427</v>
      </c>
      <c r="E48" s="348">
        <f>'Florida_Keys FR'!E137-'Florida_Keys PR'!E221</f>
        <v>12670.362952083357</v>
      </c>
      <c r="F48" s="348">
        <f>'Florida_Keys FR'!F137-'Florida_Keys PR'!F221</f>
        <v>29.824473994547589</v>
      </c>
      <c r="G48" s="348">
        <f>'Florida_Keys FR'!G137-'Florida_Keys PR'!G221</f>
        <v>28.759953880173441</v>
      </c>
      <c r="H48" s="349"/>
    </row>
    <row r="49" spans="1:8" x14ac:dyDescent="0.2">
      <c r="A49" s="347">
        <v>2015</v>
      </c>
      <c r="B49" s="347">
        <v>5</v>
      </c>
      <c r="C49" s="348">
        <f>'Florida_Keys FR'!C138-'Florida_Keys PR'!C222</f>
        <v>14710.244761542242</v>
      </c>
      <c r="D49" s="348">
        <f>'Florida_Keys FR'!D138-'Florida_Keys PR'!D222</f>
        <v>12670.362952083357</v>
      </c>
      <c r="E49" s="348">
        <f>'Florida_Keys FR'!E138-'Florida_Keys PR'!E222</f>
        <v>14710.244761542242</v>
      </c>
      <c r="F49" s="348">
        <f>'Florida_Keys FR'!F138-'Florida_Keys PR'!F222</f>
        <v>33.798529816518368</v>
      </c>
      <c r="G49" s="348">
        <f>'Florida_Keys FR'!G138-'Florida_Keys PR'!G222</f>
        <v>32.126772629652379</v>
      </c>
      <c r="H49" s="349"/>
    </row>
    <row r="50" spans="1:8" x14ac:dyDescent="0.2">
      <c r="A50" s="347">
        <v>2015</v>
      </c>
      <c r="B50" s="347">
        <v>6</v>
      </c>
      <c r="C50" s="348">
        <f>'Florida_Keys FR'!C139-'Florida_Keys PR'!C223</f>
        <v>16344.432941309002</v>
      </c>
      <c r="D50" s="348">
        <f>'Florida_Keys FR'!D139-'Florida_Keys PR'!D223</f>
        <v>14710.244761542242</v>
      </c>
      <c r="E50" s="348">
        <f>'Florida_Keys FR'!E139-'Florida_Keys PR'!E223</f>
        <v>16344.432941309002</v>
      </c>
      <c r="F50" s="348">
        <f>'Florida_Keys FR'!F139-'Florida_Keys PR'!F223</f>
        <v>33.929877993655595</v>
      </c>
      <c r="G50" s="348">
        <f>'Florida_Keys FR'!G139-'Florida_Keys PR'!G223</f>
        <v>31.713025340222714</v>
      </c>
      <c r="H50" s="349"/>
    </row>
    <row r="51" spans="1:8" x14ac:dyDescent="0.2">
      <c r="A51" s="347">
        <v>2015</v>
      </c>
      <c r="B51" s="347">
        <v>7</v>
      </c>
      <c r="C51" s="348">
        <f>'Florida_Keys FR'!C140-'Florida_Keys PR'!C224</f>
        <v>18338.668455553969</v>
      </c>
      <c r="D51" s="348">
        <f>'Florida_Keys FR'!D140-'Florida_Keys PR'!D224</f>
        <v>16344.432941309002</v>
      </c>
      <c r="E51" s="348">
        <f>'Florida_Keys FR'!E140-'Florida_Keys PR'!E224</f>
        <v>18338.668455553969</v>
      </c>
      <c r="F51" s="348">
        <f>'Florida_Keys FR'!F140-'Florida_Keys PR'!F224</f>
        <v>35</v>
      </c>
      <c r="G51" s="348">
        <f>'Florida_Keys FR'!G140-'Florida_Keys PR'!G224</f>
        <v>34.388728654458134</v>
      </c>
      <c r="H51" s="349"/>
    </row>
    <row r="52" spans="1:8" x14ac:dyDescent="0.2">
      <c r="A52" s="347">
        <v>2015</v>
      </c>
      <c r="B52" s="347">
        <v>8</v>
      </c>
      <c r="C52" s="348">
        <f>'Florida_Keys FR'!C141-'Florida_Keys PR'!C225</f>
        <v>17211.130362123178</v>
      </c>
      <c r="D52" s="348">
        <f>'Florida_Keys FR'!D141-'Florida_Keys PR'!D225</f>
        <v>18338.668455553969</v>
      </c>
      <c r="E52" s="348">
        <f>'Florida_Keys FR'!E141-'Florida_Keys PR'!E225</f>
        <v>17211.130362123178</v>
      </c>
      <c r="F52" s="348">
        <f>'Florida_Keys FR'!F141-'Florida_Keys PR'!F225</f>
        <v>34.898043438517689</v>
      </c>
      <c r="G52" s="348">
        <f>'Florida_Keys FR'!G141-'Florida_Keys PR'!G225</f>
        <v>34.34804484127514</v>
      </c>
      <c r="H52" s="349"/>
    </row>
    <row r="53" spans="1:8" x14ac:dyDescent="0.2">
      <c r="A53" s="347">
        <v>2015</v>
      </c>
      <c r="B53" s="347">
        <v>9</v>
      </c>
      <c r="C53" s="348">
        <f>'Florida_Keys FR'!C142-'Florida_Keys PR'!C226</f>
        <v>13767.101978713195</v>
      </c>
      <c r="D53" s="348">
        <f>'Florida_Keys FR'!D142-'Florida_Keys PR'!D226</f>
        <v>17211.130362123178</v>
      </c>
      <c r="E53" s="348">
        <f>'Florida_Keys FR'!E142-'Florida_Keys PR'!E226</f>
        <v>13767.101978713195</v>
      </c>
      <c r="F53" s="348">
        <f>'Florida_Keys FR'!F142-'Florida_Keys PR'!F226</f>
        <v>32.3654424512969</v>
      </c>
      <c r="G53" s="348">
        <f>'Florida_Keys FR'!G142-'Florida_Keys PR'!G226</f>
        <v>31.335755090783465</v>
      </c>
      <c r="H53" s="349"/>
    </row>
    <row r="54" spans="1:8" x14ac:dyDescent="0.2">
      <c r="A54" s="347">
        <v>2015</v>
      </c>
      <c r="B54" s="347">
        <v>10</v>
      </c>
      <c r="C54" s="348">
        <f>'Florida_Keys FR'!C143-'Florida_Keys PR'!C227</f>
        <v>13475.23007725778</v>
      </c>
      <c r="D54" s="348">
        <f>'Florida_Keys FR'!D143-'Florida_Keys PR'!D227</f>
        <v>13767.101978713195</v>
      </c>
      <c r="E54" s="348">
        <f>'Florida_Keys FR'!E143-'Florida_Keys PR'!E227</f>
        <v>13475.23007725778</v>
      </c>
      <c r="F54" s="348">
        <f>'Florida_Keys FR'!F143-'Florida_Keys PR'!F227</f>
        <v>29.443437714083672</v>
      </c>
      <c r="G54" s="348">
        <f>'Florida_Keys FR'!G143-'Florida_Keys PR'!G227</f>
        <v>29.007871421146689</v>
      </c>
      <c r="H54" s="349"/>
    </row>
    <row r="55" spans="1:8" x14ac:dyDescent="0.2">
      <c r="A55" s="347">
        <v>2015</v>
      </c>
      <c r="B55" s="347">
        <v>11</v>
      </c>
      <c r="C55" s="348">
        <f>'Florida_Keys FR'!C144-'Florida_Keys PR'!C228</f>
        <v>9853.6945708386629</v>
      </c>
      <c r="D55" s="348">
        <f>'Florida_Keys FR'!D144-'Florida_Keys PR'!D228</f>
        <v>13475.23007725778</v>
      </c>
      <c r="E55" s="348">
        <f>'Florida_Keys FR'!E144-'Florida_Keys PR'!E228</f>
        <v>9853.6945708386629</v>
      </c>
      <c r="F55" s="348">
        <f>'Florida_Keys FR'!F144-'Florida_Keys PR'!F228</f>
        <v>26.260529651780672</v>
      </c>
      <c r="G55" s="348">
        <f>'Florida_Keys FR'!G144-'Florida_Keys PR'!G228</f>
        <v>25.730667215166562</v>
      </c>
      <c r="H55" s="349"/>
    </row>
    <row r="56" spans="1:8" x14ac:dyDescent="0.2">
      <c r="A56" s="347">
        <v>2015</v>
      </c>
      <c r="B56" s="347">
        <v>12</v>
      </c>
      <c r="C56" s="348">
        <f>'Florida_Keys FR'!C145-'Florida_Keys PR'!C229</f>
        <v>10596.326435622788</v>
      </c>
      <c r="D56" s="348">
        <f>'Florida_Keys FR'!D145-'Florida_Keys PR'!D229</f>
        <v>9853.6945708386629</v>
      </c>
      <c r="E56" s="348">
        <f>'Florida_Keys FR'!E145-'Florida_Keys PR'!E229</f>
        <v>10596.326435622788</v>
      </c>
      <c r="F56" s="348">
        <f>'Florida_Keys FR'!F145-'Florida_Keys PR'!F229</f>
        <v>27.437881834856498</v>
      </c>
      <c r="G56" s="348">
        <f>'Florida_Keys FR'!G145-'Florida_Keys PR'!G229</f>
        <v>24.918892015738223</v>
      </c>
      <c r="H56" s="349"/>
    </row>
    <row r="57" spans="1:8" x14ac:dyDescent="0.2">
      <c r="A57" s="347">
        <v>2016</v>
      </c>
      <c r="B57" s="347">
        <v>1</v>
      </c>
      <c r="C57" s="348">
        <f>'Florida_Keys FR'!C146-'Florida_Keys PR'!C230</f>
        <v>10973.231872345983</v>
      </c>
      <c r="D57" s="348">
        <f>'Florida_Keys FR'!D146-'Florida_Keys PR'!D230</f>
        <v>10596.326435622788</v>
      </c>
      <c r="E57" s="348">
        <f>'Florida_Keys FR'!E146-'Florida_Keys PR'!E230</f>
        <v>10973.231872345983</v>
      </c>
      <c r="F57" s="348">
        <f>'Florida_Keys FR'!F146-'Florida_Keys PR'!F230</f>
        <v>31.010086727948163</v>
      </c>
      <c r="G57" s="348">
        <f>'Florida_Keys FR'!G146-'Florida_Keys PR'!G230</f>
        <v>26.515687078359093</v>
      </c>
      <c r="H57" s="349"/>
    </row>
    <row r="58" spans="1:8" x14ac:dyDescent="0.2">
      <c r="A58" s="347">
        <v>2016</v>
      </c>
      <c r="B58" s="347">
        <v>2</v>
      </c>
      <c r="C58" s="348">
        <f>'Florida_Keys FR'!C147-'Florida_Keys PR'!C231</f>
        <v>11151.922382800454</v>
      </c>
      <c r="D58" s="348">
        <f>'Florida_Keys FR'!D147-'Florida_Keys PR'!D231</f>
        <v>10973.231872345983</v>
      </c>
      <c r="E58" s="348">
        <f>'Florida_Keys FR'!E147-'Florida_Keys PR'!E231</f>
        <v>11151.922382800454</v>
      </c>
      <c r="F58" s="348">
        <f>'Florida_Keys FR'!F147-'Florida_Keys PR'!F231</f>
        <v>31.020480937046727</v>
      </c>
      <c r="G58" s="348">
        <f>'Florida_Keys FR'!G147-'Florida_Keys PR'!G231</f>
        <v>29.469481661379859</v>
      </c>
      <c r="H58" s="349"/>
    </row>
    <row r="59" spans="1:8" x14ac:dyDescent="0.2">
      <c r="A59" s="347">
        <v>2016</v>
      </c>
      <c r="B59" s="347">
        <v>3</v>
      </c>
      <c r="C59" s="348">
        <f>'Florida_Keys FR'!C148-'Florida_Keys PR'!C232</f>
        <v>12696.192797121977</v>
      </c>
      <c r="D59" s="348">
        <f>'Florida_Keys FR'!D148-'Florida_Keys PR'!D232</f>
        <v>11151.922382800454</v>
      </c>
      <c r="E59" s="348">
        <f>'Florida_Keys FR'!E148-'Florida_Keys PR'!E232</f>
        <v>12696.192797121977</v>
      </c>
      <c r="F59" s="348">
        <f>'Florida_Keys FR'!F148-'Florida_Keys PR'!F232</f>
        <v>33.419769504052752</v>
      </c>
      <c r="G59" s="348">
        <f>'Florida_Keys FR'!G148-'Florida_Keys PR'!G232</f>
        <v>28.032645328423982</v>
      </c>
      <c r="H59" s="349"/>
    </row>
    <row r="60" spans="1:8" x14ac:dyDescent="0.2">
      <c r="A60" s="347">
        <v>2016</v>
      </c>
      <c r="B60" s="347">
        <v>4</v>
      </c>
      <c r="C60" s="348">
        <f>'Florida_Keys FR'!C149-'Florida_Keys PR'!C233</f>
        <v>13136.433368392216</v>
      </c>
      <c r="D60" s="348">
        <f>'Florida_Keys FR'!D149-'Florida_Keys PR'!D233</f>
        <v>12696.192797121977</v>
      </c>
      <c r="E60" s="348">
        <f>'Florida_Keys FR'!E149-'Florida_Keys PR'!E233</f>
        <v>13136.433368392216</v>
      </c>
      <c r="F60" s="348">
        <f>'Florida_Keys FR'!F149-'Florida_Keys PR'!F233</f>
        <v>29.824473994547589</v>
      </c>
      <c r="G60" s="348">
        <f>'Florida_Keys FR'!G149-'Florida_Keys PR'!G233</f>
        <v>28.759953880173441</v>
      </c>
      <c r="H60" s="349"/>
    </row>
    <row r="61" spans="1:8" x14ac:dyDescent="0.2">
      <c r="A61" s="347">
        <v>2016</v>
      </c>
      <c r="B61" s="347">
        <v>5</v>
      </c>
      <c r="C61" s="348">
        <f>'Florida_Keys FR'!C150-'Florida_Keys PR'!C234</f>
        <v>15242.944942471921</v>
      </c>
      <c r="D61" s="348">
        <f>'Florida_Keys FR'!D150-'Florida_Keys PR'!D234</f>
        <v>13136.433368392216</v>
      </c>
      <c r="E61" s="348">
        <f>'Florida_Keys FR'!E150-'Florida_Keys PR'!E234</f>
        <v>15242.944942471921</v>
      </c>
      <c r="F61" s="348">
        <f>'Florida_Keys FR'!F150-'Florida_Keys PR'!F234</f>
        <v>33.798529816518368</v>
      </c>
      <c r="G61" s="348">
        <f>'Florida_Keys FR'!G150-'Florida_Keys PR'!G234</f>
        <v>32.126772629652379</v>
      </c>
      <c r="H61" s="349"/>
    </row>
    <row r="62" spans="1:8" x14ac:dyDescent="0.2">
      <c r="A62" s="347">
        <v>2016</v>
      </c>
      <c r="B62" s="347">
        <v>6</v>
      </c>
      <c r="C62" s="348">
        <f>'Florida_Keys FR'!C151-'Florida_Keys PR'!C235</f>
        <v>16930.365445710915</v>
      </c>
      <c r="D62" s="348">
        <f>'Florida_Keys FR'!D151-'Florida_Keys PR'!D235</f>
        <v>15242.944942471921</v>
      </c>
      <c r="E62" s="348">
        <f>'Florida_Keys FR'!E151-'Florida_Keys PR'!E235</f>
        <v>16930.365445710915</v>
      </c>
      <c r="F62" s="348">
        <f>'Florida_Keys FR'!F151-'Florida_Keys PR'!F235</f>
        <v>33.929877993655595</v>
      </c>
      <c r="G62" s="348">
        <f>'Florida_Keys FR'!G151-'Florida_Keys PR'!G235</f>
        <v>31.713025340222714</v>
      </c>
      <c r="H62" s="349"/>
    </row>
    <row r="63" spans="1:8" x14ac:dyDescent="0.2">
      <c r="A63" s="347">
        <v>2016</v>
      </c>
      <c r="B63" s="347">
        <v>7</v>
      </c>
      <c r="C63" s="348">
        <f>'Florida_Keys FR'!C152-'Florida_Keys PR'!C236</f>
        <v>18977.511939192846</v>
      </c>
      <c r="D63" s="348">
        <f>'Florida_Keys FR'!D152-'Florida_Keys PR'!D236</f>
        <v>16930.365445710915</v>
      </c>
      <c r="E63" s="348">
        <f>'Florida_Keys FR'!E152-'Florida_Keys PR'!E236</f>
        <v>18977.511939192846</v>
      </c>
      <c r="F63" s="348">
        <f>'Florida_Keys FR'!F152-'Florida_Keys PR'!F236</f>
        <v>35</v>
      </c>
      <c r="G63" s="348">
        <f>'Florida_Keys FR'!G152-'Florida_Keys PR'!G236</f>
        <v>34.388728654458134</v>
      </c>
      <c r="H63" s="349"/>
    </row>
    <row r="64" spans="1:8" x14ac:dyDescent="0.2">
      <c r="A64" s="347">
        <v>2016</v>
      </c>
      <c r="B64" s="347">
        <v>8</v>
      </c>
      <c r="C64" s="348">
        <f>'Florida_Keys FR'!C153-'Florida_Keys PR'!C237</f>
        <v>17837.47881988014</v>
      </c>
      <c r="D64" s="348">
        <f>'Florida_Keys FR'!D153-'Florida_Keys PR'!D237</f>
        <v>18977.511939192846</v>
      </c>
      <c r="E64" s="348">
        <f>'Florida_Keys FR'!E153-'Florida_Keys PR'!E237</f>
        <v>17837.47881988014</v>
      </c>
      <c r="F64" s="348">
        <f>'Florida_Keys FR'!F153-'Florida_Keys PR'!F237</f>
        <v>34.898043438517689</v>
      </c>
      <c r="G64" s="348">
        <f>'Florida_Keys FR'!G153-'Florida_Keys PR'!G237</f>
        <v>34.34804484127514</v>
      </c>
      <c r="H64" s="349"/>
    </row>
    <row r="65" spans="1:8" x14ac:dyDescent="0.2">
      <c r="A65" s="347">
        <v>2016</v>
      </c>
      <c r="B65" s="347">
        <v>9</v>
      </c>
      <c r="C65" s="348">
        <f>'Florida_Keys FR'!C154-'Florida_Keys PR'!C238</f>
        <v>14300.754167098035</v>
      </c>
      <c r="D65" s="348">
        <f>'Florida_Keys FR'!D154-'Florida_Keys PR'!D238</f>
        <v>17837.47881988014</v>
      </c>
      <c r="E65" s="348">
        <f>'Florida_Keys FR'!E154-'Florida_Keys PR'!E238</f>
        <v>14300.754167098035</v>
      </c>
      <c r="F65" s="348">
        <f>'Florida_Keys FR'!F154-'Florida_Keys PR'!F238</f>
        <v>32.3654424512969</v>
      </c>
      <c r="G65" s="348">
        <f>'Florida_Keys FR'!G154-'Florida_Keys PR'!G238</f>
        <v>31.335755090783465</v>
      </c>
      <c r="H65" s="349"/>
    </row>
    <row r="66" spans="1:8" x14ac:dyDescent="0.2">
      <c r="A66" s="347">
        <v>2016</v>
      </c>
      <c r="B66" s="347">
        <v>10</v>
      </c>
      <c r="C66" s="348">
        <f>'Florida_Keys FR'!C155-'Florida_Keys PR'!C239</f>
        <v>13970.674773942636</v>
      </c>
      <c r="D66" s="348">
        <f>'Florida_Keys FR'!D155-'Florida_Keys PR'!D239</f>
        <v>14300.754167098035</v>
      </c>
      <c r="E66" s="348">
        <f>'Florida_Keys FR'!E155-'Florida_Keys PR'!E239</f>
        <v>13970.674773942636</v>
      </c>
      <c r="F66" s="348">
        <f>'Florida_Keys FR'!F155-'Florida_Keys PR'!F239</f>
        <v>29.443437714083672</v>
      </c>
      <c r="G66" s="348">
        <f>'Florida_Keys FR'!G155-'Florida_Keys PR'!G239</f>
        <v>29.007871421146689</v>
      </c>
      <c r="H66" s="349"/>
    </row>
    <row r="67" spans="1:8" x14ac:dyDescent="0.2">
      <c r="A67" s="347">
        <v>2016</v>
      </c>
      <c r="B67" s="347">
        <v>11</v>
      </c>
      <c r="C67" s="348">
        <f>'Florida_Keys FR'!C156-'Florida_Keys PR'!C240</f>
        <v>10255.028746426324</v>
      </c>
      <c r="D67" s="348">
        <f>'Florida_Keys FR'!D156-'Florida_Keys PR'!D240</f>
        <v>13970.674773942636</v>
      </c>
      <c r="E67" s="348">
        <f>'Florida_Keys FR'!E156-'Florida_Keys PR'!E240</f>
        <v>10255.028746426324</v>
      </c>
      <c r="F67" s="348">
        <f>'Florida_Keys FR'!F156-'Florida_Keys PR'!F240</f>
        <v>26.260529651780672</v>
      </c>
      <c r="G67" s="348">
        <f>'Florida_Keys FR'!G156-'Florida_Keys PR'!G240</f>
        <v>25.730667215166562</v>
      </c>
      <c r="H67" s="349"/>
    </row>
    <row r="68" spans="1:8" x14ac:dyDescent="0.2">
      <c r="A68" s="347">
        <v>2016</v>
      </c>
      <c r="B68" s="347">
        <v>12</v>
      </c>
      <c r="C68" s="348">
        <f>'Florida_Keys FR'!C157-'Florida_Keys PR'!C241</f>
        <v>11017.872351682607</v>
      </c>
      <c r="D68" s="348">
        <f>'Florida_Keys FR'!D157-'Florida_Keys PR'!D241</f>
        <v>10255.028746426324</v>
      </c>
      <c r="E68" s="348">
        <f>'Florida_Keys FR'!E157-'Florida_Keys PR'!E241</f>
        <v>11017.872351682607</v>
      </c>
      <c r="F68" s="348">
        <f>'Florida_Keys FR'!F157-'Florida_Keys PR'!F241</f>
        <v>27.437881834856498</v>
      </c>
      <c r="G68" s="348">
        <f>'Florida_Keys FR'!G157-'Florida_Keys PR'!G241</f>
        <v>24.918892015738223</v>
      </c>
      <c r="H68" s="349"/>
    </row>
    <row r="69" spans="1:8" x14ac:dyDescent="0.2">
      <c r="A69" s="347">
        <v>2017</v>
      </c>
      <c r="B69" s="347">
        <v>1</v>
      </c>
      <c r="C69" s="348">
        <f>'Florida_Keys FR'!C158-'Florida_Keys PR'!C242</f>
        <v>11392.280576288926</v>
      </c>
      <c r="D69" s="348">
        <f>'Florida_Keys FR'!D158-'Florida_Keys PR'!D242</f>
        <v>11017.872351682607</v>
      </c>
      <c r="E69" s="348">
        <f>'Florida_Keys FR'!E158-'Florida_Keys PR'!E242</f>
        <v>11392.280576288926</v>
      </c>
      <c r="F69" s="348">
        <f>'Florida_Keys FR'!F158-'Florida_Keys PR'!F242</f>
        <v>31.010086727948163</v>
      </c>
      <c r="G69" s="348">
        <f>'Florida_Keys FR'!G158-'Florida_Keys PR'!G242</f>
        <v>26.515687078359093</v>
      </c>
      <c r="H69" s="349"/>
    </row>
    <row r="70" spans="1:8" x14ac:dyDescent="0.2">
      <c r="A70" s="347">
        <v>2017</v>
      </c>
      <c r="B70" s="347">
        <v>2</v>
      </c>
      <c r="C70" s="348">
        <f>'Florida_Keys FR'!C159-'Florida_Keys PR'!C243</f>
        <v>13030.985873508747</v>
      </c>
      <c r="D70" s="348">
        <f>'Florida_Keys FR'!D159-'Florida_Keys PR'!D243</f>
        <v>11392.280576288926</v>
      </c>
      <c r="E70" s="348">
        <f>'Florida_Keys FR'!E159-'Florida_Keys PR'!E243</f>
        <v>13030.985873508747</v>
      </c>
      <c r="F70" s="348">
        <f>'Florida_Keys FR'!F159-'Florida_Keys PR'!F243</f>
        <v>31.020480937046727</v>
      </c>
      <c r="G70" s="348">
        <f>'Florida_Keys FR'!G159-'Florida_Keys PR'!G243</f>
        <v>29.469481661379859</v>
      </c>
      <c r="H70" s="349"/>
    </row>
    <row r="71" spans="1:8" x14ac:dyDescent="0.2">
      <c r="A71" s="347">
        <v>2017</v>
      </c>
      <c r="B71" s="347">
        <v>3</v>
      </c>
      <c r="C71" s="348">
        <f>'Florida_Keys FR'!C160-'Florida_Keys PR'!C244</f>
        <v>13148.719120050599</v>
      </c>
      <c r="D71" s="348">
        <f>'Florida_Keys FR'!D160-'Florida_Keys PR'!D244</f>
        <v>13030.985873508747</v>
      </c>
      <c r="E71" s="348">
        <f>'Florida_Keys FR'!E160-'Florida_Keys PR'!E244</f>
        <v>13148.719120050599</v>
      </c>
      <c r="F71" s="348">
        <f>'Florida_Keys FR'!F160-'Florida_Keys PR'!F244</f>
        <v>33.419769504052752</v>
      </c>
      <c r="G71" s="348">
        <f>'Florida_Keys FR'!G160-'Florida_Keys PR'!G244</f>
        <v>28.032645328423982</v>
      </c>
      <c r="H71" s="349"/>
    </row>
    <row r="72" spans="1:8" x14ac:dyDescent="0.2">
      <c r="A72" s="347">
        <v>2017</v>
      </c>
      <c r="B72" s="347">
        <v>4</v>
      </c>
      <c r="C72" s="348">
        <f>'Florida_Keys FR'!C161-'Florida_Keys PR'!C245</f>
        <v>13610.839565296272</v>
      </c>
      <c r="D72" s="348">
        <f>'Florida_Keys FR'!D161-'Florida_Keys PR'!D245</f>
        <v>13148.719120050599</v>
      </c>
      <c r="E72" s="348">
        <f>'Florida_Keys FR'!E161-'Florida_Keys PR'!E245</f>
        <v>13610.839565296272</v>
      </c>
      <c r="F72" s="348">
        <f>'Florida_Keys FR'!F161-'Florida_Keys PR'!F245</f>
        <v>29.824473994547589</v>
      </c>
      <c r="G72" s="348">
        <f>'Florida_Keys FR'!G161-'Florida_Keys PR'!G245</f>
        <v>28.759953880173441</v>
      </c>
      <c r="H72" s="349"/>
    </row>
    <row r="73" spans="1:8" x14ac:dyDescent="0.2">
      <c r="A73" s="347">
        <v>2017</v>
      </c>
      <c r="B73" s="347">
        <v>5</v>
      </c>
      <c r="C73" s="348">
        <f>'Florida_Keys FR'!C162-'Florida_Keys PR'!C246</f>
        <v>15785.177233555376</v>
      </c>
      <c r="D73" s="348">
        <f>'Florida_Keys FR'!D162-'Florida_Keys PR'!D246</f>
        <v>13610.839565296272</v>
      </c>
      <c r="E73" s="348">
        <f>'Florida_Keys FR'!E162-'Florida_Keys PR'!E246</f>
        <v>15785.177233555376</v>
      </c>
      <c r="F73" s="348">
        <f>'Florida_Keys FR'!F162-'Florida_Keys PR'!F246</f>
        <v>33.798529816518368</v>
      </c>
      <c r="G73" s="348">
        <f>'Florida_Keys FR'!G162-'Florida_Keys PR'!G246</f>
        <v>32.126772629652379</v>
      </c>
      <c r="H73" s="349"/>
    </row>
    <row r="74" spans="1:8" x14ac:dyDescent="0.2">
      <c r="A74" s="347">
        <v>2017</v>
      </c>
      <c r="B74" s="347">
        <v>6</v>
      </c>
      <c r="C74" s="348">
        <f>'Florida_Keys FR'!C163-'Florida_Keys PR'!C247</f>
        <v>17526.706931117238</v>
      </c>
      <c r="D74" s="348">
        <f>'Florida_Keys FR'!D163-'Florida_Keys PR'!D247</f>
        <v>15785.177233555376</v>
      </c>
      <c r="E74" s="348">
        <f>'Florida_Keys FR'!E163-'Florida_Keys PR'!E247</f>
        <v>17526.706931117238</v>
      </c>
      <c r="F74" s="348">
        <f>'Florida_Keys FR'!F163-'Florida_Keys PR'!F247</f>
        <v>33.929877993655595</v>
      </c>
      <c r="G74" s="348">
        <f>'Florida_Keys FR'!G163-'Florida_Keys PR'!G247</f>
        <v>31.713025340222714</v>
      </c>
      <c r="H74" s="349"/>
    </row>
    <row r="75" spans="1:8" x14ac:dyDescent="0.2">
      <c r="A75" s="347">
        <v>2017</v>
      </c>
      <c r="B75" s="347">
        <v>7</v>
      </c>
      <c r="C75" s="348">
        <f>'Florida_Keys FR'!C164-'Florida_Keys PR'!C248</f>
        <v>19627.192099603039</v>
      </c>
      <c r="D75" s="348">
        <f>'Florida_Keys FR'!D164-'Florida_Keys PR'!D248</f>
        <v>17526.706931117238</v>
      </c>
      <c r="E75" s="348">
        <f>'Florida_Keys FR'!E164-'Florida_Keys PR'!E248</f>
        <v>19627.192099603039</v>
      </c>
      <c r="F75" s="348">
        <f>'Florida_Keys FR'!F164-'Florida_Keys PR'!F248</f>
        <v>35</v>
      </c>
      <c r="G75" s="348">
        <f>'Florida_Keys FR'!G164-'Florida_Keys PR'!G248</f>
        <v>34.388728654458134</v>
      </c>
      <c r="H75" s="349"/>
    </row>
    <row r="76" spans="1:8" x14ac:dyDescent="0.2">
      <c r="A76" s="347">
        <v>2017</v>
      </c>
      <c r="B76" s="347">
        <v>8</v>
      </c>
      <c r="C76" s="348">
        <f>'Florida_Keys FR'!C165-'Florida_Keys PR'!C249</f>
        <v>18475.049296076337</v>
      </c>
      <c r="D76" s="348">
        <f>'Florida_Keys FR'!D165-'Florida_Keys PR'!D249</f>
        <v>19627.192099603039</v>
      </c>
      <c r="E76" s="348">
        <f>'Florida_Keys FR'!E165-'Florida_Keys PR'!E249</f>
        <v>18475.049296076337</v>
      </c>
      <c r="F76" s="348">
        <f>'Florida_Keys FR'!F165-'Florida_Keys PR'!F249</f>
        <v>34.898043438517689</v>
      </c>
      <c r="G76" s="348">
        <f>'Florida_Keys FR'!G165-'Florida_Keys PR'!G249</f>
        <v>34.34804484127514</v>
      </c>
      <c r="H76" s="349"/>
    </row>
    <row r="77" spans="1:8" x14ac:dyDescent="0.2">
      <c r="A77" s="347">
        <v>2017</v>
      </c>
      <c r="B77" s="347">
        <v>9</v>
      </c>
      <c r="C77" s="348">
        <f>'Florida_Keys FR'!C166-'Florida_Keys PR'!C250</f>
        <v>14844.002903852517</v>
      </c>
      <c r="D77" s="348">
        <f>'Florida_Keys FR'!D166-'Florida_Keys PR'!D250</f>
        <v>18475.049296076337</v>
      </c>
      <c r="E77" s="348">
        <f>'Florida_Keys FR'!E166-'Florida_Keys PR'!E250</f>
        <v>14844.002903852517</v>
      </c>
      <c r="F77" s="348">
        <f>'Florida_Keys FR'!F166-'Florida_Keys PR'!F250</f>
        <v>32.3654424512969</v>
      </c>
      <c r="G77" s="348">
        <f>'Florida_Keys FR'!G166-'Florida_Keys PR'!G250</f>
        <v>31.335755090783465</v>
      </c>
      <c r="H77" s="349"/>
    </row>
    <row r="78" spans="1:8" x14ac:dyDescent="0.2">
      <c r="A78" s="347">
        <v>2017</v>
      </c>
      <c r="B78" s="347">
        <v>10</v>
      </c>
      <c r="C78" s="348">
        <f>'Florida_Keys FR'!C167-'Florida_Keys PR'!C251</f>
        <v>14474.995783693419</v>
      </c>
      <c r="D78" s="348">
        <f>'Florida_Keys FR'!D167-'Florida_Keys PR'!D251</f>
        <v>14844.002903852517</v>
      </c>
      <c r="E78" s="348">
        <f>'Florida_Keys FR'!E167-'Florida_Keys PR'!E251</f>
        <v>14474.995783693419</v>
      </c>
      <c r="F78" s="348">
        <f>'Florida_Keys FR'!F167-'Florida_Keys PR'!F251</f>
        <v>29.443437714083672</v>
      </c>
      <c r="G78" s="348">
        <f>'Florida_Keys FR'!G167-'Florida_Keys PR'!G251</f>
        <v>29.007871421146689</v>
      </c>
      <c r="H78" s="349"/>
    </row>
    <row r="79" spans="1:8" x14ac:dyDescent="0.2">
      <c r="A79" s="347">
        <v>2017</v>
      </c>
      <c r="B79" s="347">
        <v>11</v>
      </c>
      <c r="C79" s="348">
        <f>'Florida_Keys FR'!C168-'Florida_Keys PR'!C252</f>
        <v>10663.652279175643</v>
      </c>
      <c r="D79" s="348">
        <f>'Florida_Keys FR'!D168-'Florida_Keys PR'!D252</f>
        <v>14474.995783693419</v>
      </c>
      <c r="E79" s="348">
        <f>'Florida_Keys FR'!E168-'Florida_Keys PR'!E252</f>
        <v>10663.652279175643</v>
      </c>
      <c r="F79" s="348">
        <f>'Florida_Keys FR'!F168-'Florida_Keys PR'!F252</f>
        <v>26.260529651780672</v>
      </c>
      <c r="G79" s="348">
        <f>'Florida_Keys FR'!G168-'Florida_Keys PR'!G252</f>
        <v>25.730667215166562</v>
      </c>
      <c r="H79" s="349"/>
    </row>
    <row r="80" spans="1:8" x14ac:dyDescent="0.2">
      <c r="A80" s="347">
        <v>2017</v>
      </c>
      <c r="B80" s="347">
        <v>12</v>
      </c>
      <c r="C80" s="348">
        <f>'Florida_Keys FR'!C169-'Florida_Keys PR'!C253</f>
        <v>11446.963453098935</v>
      </c>
      <c r="D80" s="348">
        <f>'Florida_Keys FR'!D169-'Florida_Keys PR'!D253</f>
        <v>10663.652279175643</v>
      </c>
      <c r="E80" s="348">
        <f>'Florida_Keys FR'!E169-'Florida_Keys PR'!E253</f>
        <v>11446.963453098935</v>
      </c>
      <c r="F80" s="348">
        <f>'Florida_Keys FR'!F169-'Florida_Keys PR'!F253</f>
        <v>27.437881834856483</v>
      </c>
      <c r="G80" s="348">
        <f>'Florida_Keys FR'!G169-'Florida_Keys PR'!G253</f>
        <v>24.918892015738223</v>
      </c>
      <c r="H80" s="349"/>
    </row>
    <row r="81" spans="1:8" x14ac:dyDescent="0.2">
      <c r="A81" s="347">
        <v>2018</v>
      </c>
      <c r="B81" s="347">
        <v>1</v>
      </c>
      <c r="C81" s="348">
        <f>'Florida_Keys FR'!C170-'Florida_Keys PR'!C254</f>
        <v>11818.863215429417</v>
      </c>
      <c r="D81" s="348">
        <f>'Florida_Keys FR'!D170-'Florida_Keys PR'!D254</f>
        <v>11446.963453098935</v>
      </c>
      <c r="E81" s="348">
        <f>'Florida_Keys FR'!E170-'Florida_Keys PR'!E254</f>
        <v>11818.863215429417</v>
      </c>
      <c r="F81" s="348">
        <f>'Florida_Keys FR'!F170-'Florida_Keys PR'!F254</f>
        <v>31.010086727948163</v>
      </c>
      <c r="G81" s="348">
        <f>'Florida_Keys FR'!G170-'Florida_Keys PR'!G254</f>
        <v>26.515687078359093</v>
      </c>
      <c r="H81" s="349"/>
    </row>
    <row r="82" spans="1:8" x14ac:dyDescent="0.2">
      <c r="A82" s="347">
        <v>2018</v>
      </c>
      <c r="B82" s="347">
        <v>2</v>
      </c>
      <c r="C82" s="348">
        <f>'Florida_Keys FR'!C171-'Florida_Keys PR'!C255</f>
        <v>13440.049066302978</v>
      </c>
      <c r="D82" s="348">
        <f>'Florida_Keys FR'!D171-'Florida_Keys PR'!D255</f>
        <v>11818.863215429417</v>
      </c>
      <c r="E82" s="348">
        <f>'Florida_Keys FR'!E171-'Florida_Keys PR'!E255</f>
        <v>13440.049066302978</v>
      </c>
      <c r="F82" s="348">
        <f>'Florida_Keys FR'!F171-'Florida_Keys PR'!F255</f>
        <v>31.020480937046727</v>
      </c>
      <c r="G82" s="348">
        <f>'Florida_Keys FR'!G171-'Florida_Keys PR'!G255</f>
        <v>29.469481661379859</v>
      </c>
      <c r="H82" s="349"/>
    </row>
    <row r="83" spans="1:8" x14ac:dyDescent="0.2">
      <c r="A83" s="347">
        <v>2018</v>
      </c>
      <c r="B83" s="347">
        <v>3</v>
      </c>
      <c r="C83" s="348">
        <f>'Florida_Keys FR'!C172-'Florida_Keys PR'!C256</f>
        <v>13609.309255108776</v>
      </c>
      <c r="D83" s="348">
        <f>'Florida_Keys FR'!D172-'Florida_Keys PR'!D256</f>
        <v>13440.049066302978</v>
      </c>
      <c r="E83" s="348">
        <f>'Florida_Keys FR'!E172-'Florida_Keys PR'!E256</f>
        <v>13609.309255108776</v>
      </c>
      <c r="F83" s="348">
        <f>'Florida_Keys FR'!F172-'Florida_Keys PR'!F256</f>
        <v>33.419769504052752</v>
      </c>
      <c r="G83" s="348">
        <f>'Florida_Keys FR'!G172-'Florida_Keys PR'!G256</f>
        <v>28.032645328423982</v>
      </c>
      <c r="H83" s="349"/>
    </row>
    <row r="84" spans="1:8" x14ac:dyDescent="0.2">
      <c r="A84" s="347">
        <v>2018</v>
      </c>
      <c r="B84" s="347">
        <v>4</v>
      </c>
      <c r="C84" s="348">
        <f>'Florida_Keys FR'!C173-'Florida_Keys PR'!C257</f>
        <v>14093.699188929648</v>
      </c>
      <c r="D84" s="348">
        <f>'Florida_Keys FR'!D173-'Florida_Keys PR'!D257</f>
        <v>13609.309255108776</v>
      </c>
      <c r="E84" s="348">
        <f>'Florida_Keys FR'!E173-'Florida_Keys PR'!E257</f>
        <v>14093.699188929648</v>
      </c>
      <c r="F84" s="348">
        <f>'Florida_Keys FR'!F173-'Florida_Keys PR'!F257</f>
        <v>29.824473994547589</v>
      </c>
      <c r="G84" s="348">
        <f>'Florida_Keys FR'!G173-'Florida_Keys PR'!G257</f>
        <v>28.759953880173441</v>
      </c>
      <c r="H84" s="349"/>
    </row>
    <row r="85" spans="1:8" x14ac:dyDescent="0.2">
      <c r="A85" s="347">
        <v>2018</v>
      </c>
      <c r="B85" s="347">
        <v>5</v>
      </c>
      <c r="C85" s="348">
        <f>'Florida_Keys FR'!C174-'Florida_Keys PR'!C258</f>
        <v>16337.076181877972</v>
      </c>
      <c r="D85" s="348">
        <f>'Florida_Keys FR'!D174-'Florida_Keys PR'!D258</f>
        <v>14093.699188929648</v>
      </c>
      <c r="E85" s="348">
        <f>'Florida_Keys FR'!E174-'Florida_Keys PR'!E258</f>
        <v>16337.076181877972</v>
      </c>
      <c r="F85" s="348">
        <f>'Florida_Keys FR'!F174-'Florida_Keys PR'!F258</f>
        <v>33.798529816518368</v>
      </c>
      <c r="G85" s="348">
        <f>'Florida_Keys FR'!G174-'Florida_Keys PR'!G258</f>
        <v>32.126772629652379</v>
      </c>
      <c r="H85" s="349"/>
    </row>
    <row r="86" spans="1:8" x14ac:dyDescent="0.2">
      <c r="A86" s="347">
        <v>2018</v>
      </c>
      <c r="B86" s="347">
        <v>6</v>
      </c>
      <c r="C86" s="348">
        <f>'Florida_Keys FR'!C175-'Florida_Keys PR'!C259</f>
        <v>18133.60404985222</v>
      </c>
      <c r="D86" s="348">
        <f>'Florida_Keys FR'!D175-'Florida_Keys PR'!D259</f>
        <v>16337.076181877972</v>
      </c>
      <c r="E86" s="348">
        <f>'Florida_Keys FR'!E175-'Florida_Keys PR'!E259</f>
        <v>18133.60404985222</v>
      </c>
      <c r="F86" s="348">
        <f>'Florida_Keys FR'!F175-'Florida_Keys PR'!F259</f>
        <v>33.929877993655595</v>
      </c>
      <c r="G86" s="348">
        <f>'Florida_Keys FR'!G175-'Florida_Keys PR'!G259</f>
        <v>31.713025340222714</v>
      </c>
      <c r="H86" s="349"/>
    </row>
    <row r="87" spans="1:8" x14ac:dyDescent="0.2">
      <c r="A87" s="347">
        <v>2018</v>
      </c>
      <c r="B87" s="347">
        <v>7</v>
      </c>
      <c r="C87" s="348">
        <f>'Florida_Keys FR'!C176-'Florida_Keys PR'!C260</f>
        <v>20288.979275752601</v>
      </c>
      <c r="D87" s="348">
        <f>'Florida_Keys FR'!D176-'Florida_Keys PR'!D260</f>
        <v>18133.60404985222</v>
      </c>
      <c r="E87" s="348">
        <f>'Florida_Keys FR'!E176-'Florida_Keys PR'!E260</f>
        <v>20288.979275752601</v>
      </c>
      <c r="F87" s="348">
        <f>'Florida_Keys FR'!F176-'Florida_Keys PR'!F260</f>
        <v>35</v>
      </c>
      <c r="G87" s="348">
        <f>'Florida_Keys FR'!G176-'Florida_Keys PR'!G260</f>
        <v>34.388728654458134</v>
      </c>
      <c r="H87" s="349"/>
    </row>
    <row r="88" spans="1:8" x14ac:dyDescent="0.2">
      <c r="A88" s="347">
        <v>2018</v>
      </c>
      <c r="B88" s="347">
        <v>8</v>
      </c>
      <c r="C88" s="348">
        <f>'Florida_Keys FR'!C177-'Florida_Keys PR'!C261</f>
        <v>19124.000242016991</v>
      </c>
      <c r="D88" s="348">
        <f>'Florida_Keys FR'!D177-'Florida_Keys PR'!D261</f>
        <v>20288.979275752601</v>
      </c>
      <c r="E88" s="348">
        <f>'Florida_Keys FR'!E177-'Florida_Keys PR'!E261</f>
        <v>19124.000242016991</v>
      </c>
      <c r="F88" s="348">
        <f>'Florida_Keys FR'!F177-'Florida_Keys PR'!F261</f>
        <v>34.898043438517689</v>
      </c>
      <c r="G88" s="348">
        <f>'Florida_Keys FR'!G177-'Florida_Keys PR'!G261</f>
        <v>34.34804484127514</v>
      </c>
      <c r="H88" s="349"/>
    </row>
    <row r="89" spans="1:8" x14ac:dyDescent="0.2">
      <c r="A89" s="347">
        <v>2018</v>
      </c>
      <c r="B89" s="347">
        <v>9</v>
      </c>
      <c r="C89" s="348">
        <f>'Florida_Keys FR'!C178-'Florida_Keys PR'!C262</f>
        <v>15396.983815967345</v>
      </c>
      <c r="D89" s="348">
        <f>'Florida_Keys FR'!D178-'Florida_Keys PR'!D262</f>
        <v>19124.000242016991</v>
      </c>
      <c r="E89" s="348">
        <f>'Florida_Keys FR'!E178-'Florida_Keys PR'!E262</f>
        <v>15396.983815967345</v>
      </c>
      <c r="F89" s="348">
        <f>'Florida_Keys FR'!F178-'Florida_Keys PR'!F262</f>
        <v>32.3654424512969</v>
      </c>
      <c r="G89" s="348">
        <f>'Florida_Keys FR'!G178-'Florida_Keys PR'!G262</f>
        <v>31.335755090783465</v>
      </c>
      <c r="H89" s="349"/>
    </row>
    <row r="90" spans="1:8" x14ac:dyDescent="0.2">
      <c r="A90" s="347">
        <v>2018</v>
      </c>
      <c r="B90" s="347">
        <v>10</v>
      </c>
      <c r="C90" s="348">
        <f>'Florida_Keys FR'!C179-'Florida_Keys PR'!C263</f>
        <v>14988.318435920359</v>
      </c>
      <c r="D90" s="348">
        <f>'Florida_Keys FR'!D179-'Florida_Keys PR'!D263</f>
        <v>15396.983815967345</v>
      </c>
      <c r="E90" s="348">
        <f>'Florida_Keys FR'!E179-'Florida_Keys PR'!E263</f>
        <v>14988.318435920359</v>
      </c>
      <c r="F90" s="348">
        <f>'Florida_Keys FR'!F179-'Florida_Keys PR'!F263</f>
        <v>29.443437714083672</v>
      </c>
      <c r="G90" s="348">
        <f>'Florida_Keys FR'!G179-'Florida_Keys PR'!G263</f>
        <v>29.007871421146689</v>
      </c>
      <c r="H90" s="349"/>
    </row>
    <row r="91" spans="1:8" x14ac:dyDescent="0.2">
      <c r="A91" s="347">
        <v>2018</v>
      </c>
      <c r="B91" s="347">
        <v>11</v>
      </c>
      <c r="C91" s="348">
        <f>'Florida_Keys FR'!C180-'Florida_Keys PR'!C264</f>
        <v>11079.668447165874</v>
      </c>
      <c r="D91" s="348">
        <f>'Florida_Keys FR'!D180-'Florida_Keys PR'!D264</f>
        <v>14988.318435920359</v>
      </c>
      <c r="E91" s="348">
        <f>'Florida_Keys FR'!E180-'Florida_Keys PR'!E264</f>
        <v>11079.668447165874</v>
      </c>
      <c r="F91" s="348">
        <f>'Florida_Keys FR'!F180-'Florida_Keys PR'!F264</f>
        <v>26.260529651780672</v>
      </c>
      <c r="G91" s="348">
        <f>'Florida_Keys FR'!G180-'Florida_Keys PR'!G264</f>
        <v>25.730667215166562</v>
      </c>
      <c r="H91" s="349"/>
    </row>
    <row r="92" spans="1:8" x14ac:dyDescent="0.2">
      <c r="A92" s="347">
        <v>2018</v>
      </c>
      <c r="B92" s="347">
        <v>12</v>
      </c>
      <c r="C92" s="348">
        <f>'Florida_Keys FR'!C181-'Florida_Keys PR'!C265</f>
        <v>11883.70624864944</v>
      </c>
      <c r="D92" s="348">
        <f>'Florida_Keys FR'!D181-'Florida_Keys PR'!D265</f>
        <v>11079.668447165874</v>
      </c>
      <c r="E92" s="348">
        <f>'Florida_Keys FR'!E181-'Florida_Keys PR'!E265</f>
        <v>11883.70624864944</v>
      </c>
      <c r="F92" s="348">
        <f>'Florida_Keys FR'!F181-'Florida_Keys PR'!F265</f>
        <v>27.437881834856498</v>
      </c>
      <c r="G92" s="348">
        <f>'Florida_Keys FR'!G181-'Florida_Keys PR'!G265</f>
        <v>24.918892015738223</v>
      </c>
      <c r="H92" s="349"/>
    </row>
    <row r="93" spans="1:8" x14ac:dyDescent="0.2">
      <c r="A93" s="347">
        <v>2019</v>
      </c>
      <c r="B93" s="347">
        <v>1</v>
      </c>
      <c r="C93" s="348">
        <f>'Florida_Keys FR'!C182-'Florida_Keys PR'!C266</f>
        <v>12253.086259901313</v>
      </c>
      <c r="D93" s="348">
        <f>'Florida_Keys FR'!D182-'Florida_Keys PR'!D266</f>
        <v>11883.70624864944</v>
      </c>
      <c r="E93" s="348">
        <f>'Florida_Keys FR'!E182-'Florida_Keys PR'!E266</f>
        <v>12253.086259901313</v>
      </c>
      <c r="F93" s="348">
        <f>'Florida_Keys FR'!F182-'Florida_Keys PR'!F266</f>
        <v>31.010086727948163</v>
      </c>
      <c r="G93" s="348">
        <f>'Florida_Keys FR'!G182-'Florida_Keys PR'!G266</f>
        <v>26.515687078359093</v>
      </c>
      <c r="H93" s="349"/>
    </row>
    <row r="94" spans="1:8" x14ac:dyDescent="0.2">
      <c r="A94" s="347">
        <v>2019</v>
      </c>
      <c r="B94" s="347">
        <v>2</v>
      </c>
      <c r="C94" s="348">
        <f>'Florida_Keys FR'!C183-'Florida_Keys PR'!C267</f>
        <v>13856.374516048927</v>
      </c>
      <c r="D94" s="348">
        <f>'Florida_Keys FR'!D183-'Florida_Keys PR'!D267</f>
        <v>12253.086259901313</v>
      </c>
      <c r="E94" s="348">
        <f>'Florida_Keys FR'!E183-'Florida_Keys PR'!E267</f>
        <v>13856.374516048927</v>
      </c>
      <c r="F94" s="348">
        <f>'Florida_Keys FR'!F183-'Florida_Keys PR'!F267</f>
        <v>31.020480937046727</v>
      </c>
      <c r="G94" s="348">
        <f>'Florida_Keys FR'!G183-'Florida_Keys PR'!G267</f>
        <v>29.469481661379859</v>
      </c>
      <c r="H94" s="349"/>
    </row>
    <row r="95" spans="1:8" x14ac:dyDescent="0.2">
      <c r="A95" s="347">
        <v>2019</v>
      </c>
      <c r="B95" s="347">
        <v>3</v>
      </c>
      <c r="C95" s="348">
        <f>'Florida_Keys FR'!C184-'Florida_Keys PR'!C268</f>
        <v>14078.076903144618</v>
      </c>
      <c r="D95" s="348">
        <f>'Florida_Keys FR'!D184-'Florida_Keys PR'!D268</f>
        <v>13856.374516048927</v>
      </c>
      <c r="E95" s="348">
        <f>'Florida_Keys FR'!E184-'Florida_Keys PR'!E268</f>
        <v>14078.076903144618</v>
      </c>
      <c r="F95" s="348">
        <f>'Florida_Keys FR'!F184-'Florida_Keys PR'!F268</f>
        <v>33.419769504052752</v>
      </c>
      <c r="G95" s="348">
        <f>'Florida_Keys FR'!G184-'Florida_Keys PR'!G268</f>
        <v>28.032645328423982</v>
      </c>
      <c r="H95" s="349"/>
    </row>
    <row r="96" spans="1:8" x14ac:dyDescent="0.2">
      <c r="A96" s="347">
        <v>2019</v>
      </c>
      <c r="B96" s="347">
        <v>4</v>
      </c>
      <c r="C96" s="348">
        <f>'Florida_Keys FR'!C185-'Florida_Keys PR'!C269</f>
        <v>14585.131432767834</v>
      </c>
      <c r="D96" s="348">
        <f>'Florida_Keys FR'!D185-'Florida_Keys PR'!D269</f>
        <v>14078.076903144618</v>
      </c>
      <c r="E96" s="348">
        <f>'Florida_Keys FR'!E185-'Florida_Keys PR'!E269</f>
        <v>14585.131432767834</v>
      </c>
      <c r="F96" s="348">
        <f>'Florida_Keys FR'!F185-'Florida_Keys PR'!F269</f>
        <v>29.824473994547589</v>
      </c>
      <c r="G96" s="348">
        <f>'Florida_Keys FR'!G185-'Florida_Keys PR'!G269</f>
        <v>28.759953880173441</v>
      </c>
      <c r="H96" s="349"/>
    </row>
    <row r="97" spans="1:8" x14ac:dyDescent="0.2">
      <c r="A97" s="347">
        <v>2019</v>
      </c>
      <c r="B97" s="347">
        <v>5</v>
      </c>
      <c r="C97" s="348">
        <f>'Florida_Keys FR'!C186-'Florida_Keys PR'!C270</f>
        <v>16898.778104232217</v>
      </c>
      <c r="D97" s="348">
        <f>'Florida_Keys FR'!D186-'Florida_Keys PR'!D270</f>
        <v>14585.131432767834</v>
      </c>
      <c r="E97" s="348">
        <f>'Florida_Keys FR'!E186-'Florida_Keys PR'!E270</f>
        <v>16898.778104232217</v>
      </c>
      <c r="F97" s="348">
        <f>'Florida_Keys FR'!F186-'Florida_Keys PR'!F270</f>
        <v>33.798529816518368</v>
      </c>
      <c r="G97" s="348">
        <f>'Florida_Keys FR'!G186-'Florida_Keys PR'!G270</f>
        <v>32.126772629652379</v>
      </c>
      <c r="H97" s="349"/>
    </row>
    <row r="98" spans="1:8" x14ac:dyDescent="0.2">
      <c r="A98" s="347">
        <v>2019</v>
      </c>
      <c r="B98" s="347">
        <v>6</v>
      </c>
      <c r="C98" s="348">
        <f>'Florida_Keys FR'!C187-'Florida_Keys PR'!C271</f>
        <v>18751.205381929649</v>
      </c>
      <c r="D98" s="348">
        <f>'Florida_Keys FR'!D187-'Florida_Keys PR'!D271</f>
        <v>16898.778104232217</v>
      </c>
      <c r="E98" s="348">
        <f>'Florida_Keys FR'!E187-'Florida_Keys PR'!E271</f>
        <v>18751.205381929649</v>
      </c>
      <c r="F98" s="348">
        <f>'Florida_Keys FR'!F187-'Florida_Keys PR'!F271</f>
        <v>33.929877993655595</v>
      </c>
      <c r="G98" s="348">
        <f>'Florida_Keys FR'!G187-'Florida_Keys PR'!G271</f>
        <v>31.713025340222714</v>
      </c>
      <c r="H98" s="349"/>
    </row>
    <row r="99" spans="1:8" x14ac:dyDescent="0.2">
      <c r="A99" s="347">
        <v>2019</v>
      </c>
      <c r="B99" s="347">
        <v>7</v>
      </c>
      <c r="C99" s="348">
        <f>'Florida_Keys FR'!C188-'Florida_Keys PR'!C272</f>
        <v>20962.497380983827</v>
      </c>
      <c r="D99" s="348">
        <f>'Florida_Keys FR'!D188-'Florida_Keys PR'!D272</f>
        <v>18751.205381929649</v>
      </c>
      <c r="E99" s="348">
        <f>'Florida_Keys FR'!E188-'Florida_Keys PR'!E272</f>
        <v>20962.497380983827</v>
      </c>
      <c r="F99" s="348">
        <f>'Florida_Keys FR'!F188-'Florida_Keys PR'!F272</f>
        <v>35</v>
      </c>
      <c r="G99" s="348">
        <f>'Florida_Keys FR'!G188-'Florida_Keys PR'!G272</f>
        <v>34.388728654458134</v>
      </c>
      <c r="H99" s="349"/>
    </row>
    <row r="100" spans="1:8" x14ac:dyDescent="0.2">
      <c r="A100" s="347">
        <v>2019</v>
      </c>
      <c r="B100" s="347">
        <v>8</v>
      </c>
      <c r="C100" s="348">
        <f>'Florida_Keys FR'!C189-'Florida_Keys PR'!C273</f>
        <v>19784.492193360304</v>
      </c>
      <c r="D100" s="348">
        <f>'Florida_Keys FR'!D189-'Florida_Keys PR'!D273</f>
        <v>20962.497380983827</v>
      </c>
      <c r="E100" s="348">
        <f>'Florida_Keys FR'!E189-'Florida_Keys PR'!E273</f>
        <v>19784.492193360304</v>
      </c>
      <c r="F100" s="348">
        <f>'Florida_Keys FR'!F189-'Florida_Keys PR'!F273</f>
        <v>34.898043438517689</v>
      </c>
      <c r="G100" s="348">
        <f>'Florida_Keys FR'!G189-'Florida_Keys PR'!G273</f>
        <v>34.34804484127514</v>
      </c>
      <c r="H100" s="349"/>
    </row>
    <row r="101" spans="1:8" x14ac:dyDescent="0.2">
      <c r="A101" s="347">
        <v>2019</v>
      </c>
      <c r="B101" s="347">
        <v>9</v>
      </c>
      <c r="C101" s="348">
        <f>'Florida_Keys FR'!C190-'Florida_Keys PR'!C274</f>
        <v>15959.834315120577</v>
      </c>
      <c r="D101" s="348">
        <f>'Florida_Keys FR'!D190-'Florida_Keys PR'!D274</f>
        <v>19784.492193360304</v>
      </c>
      <c r="E101" s="348">
        <f>'Florida_Keys FR'!E190-'Florida_Keys PR'!E274</f>
        <v>15959.834315120577</v>
      </c>
      <c r="F101" s="348">
        <f>'Florida_Keys FR'!F190-'Florida_Keys PR'!F274</f>
        <v>32.3654424512969</v>
      </c>
      <c r="G101" s="348">
        <f>'Florida_Keys FR'!G190-'Florida_Keys PR'!G274</f>
        <v>31.335755090783465</v>
      </c>
      <c r="H101" s="349"/>
    </row>
    <row r="102" spans="1:8" x14ac:dyDescent="0.2">
      <c r="A102" s="347">
        <v>2019</v>
      </c>
      <c r="B102" s="347">
        <v>10</v>
      </c>
      <c r="C102" s="348">
        <f>'Florida_Keys FR'!C191-'Florida_Keys PR'!C275</f>
        <v>15510.769708677755</v>
      </c>
      <c r="D102" s="348">
        <f>'Florida_Keys FR'!D191-'Florida_Keys PR'!D275</f>
        <v>15959.834315120577</v>
      </c>
      <c r="E102" s="348">
        <f>'Florida_Keys FR'!E191-'Florida_Keys PR'!E275</f>
        <v>15510.769708677755</v>
      </c>
      <c r="F102" s="348">
        <f>'Florida_Keys FR'!F191-'Florida_Keys PR'!F275</f>
        <v>29.443437714083672</v>
      </c>
      <c r="G102" s="348">
        <f>'Florida_Keys FR'!G191-'Florida_Keys PR'!G275</f>
        <v>29.007871421146689</v>
      </c>
      <c r="H102" s="349"/>
    </row>
    <row r="103" spans="1:8" x14ac:dyDescent="0.2">
      <c r="A103" s="347">
        <v>2019</v>
      </c>
      <c r="B103" s="347">
        <v>11</v>
      </c>
      <c r="C103" s="348">
        <f>'Florida_Keys FR'!C192-'Florida_Keys PR'!C276</f>
        <v>11503.181888666564</v>
      </c>
      <c r="D103" s="348">
        <f>'Florida_Keys FR'!D192-'Florida_Keys PR'!D276</f>
        <v>15510.769708677755</v>
      </c>
      <c r="E103" s="348">
        <f>'Florida_Keys FR'!E192-'Florida_Keys PR'!E276</f>
        <v>11503.181888666564</v>
      </c>
      <c r="F103" s="348">
        <f>'Florida_Keys FR'!F192-'Florida_Keys PR'!F276</f>
        <v>26.260529651780672</v>
      </c>
      <c r="G103" s="348">
        <f>'Florida_Keys FR'!G192-'Florida_Keys PR'!G276</f>
        <v>25.730667215166562</v>
      </c>
      <c r="H103" s="349"/>
    </row>
    <row r="104" spans="1:8" x14ac:dyDescent="0.2">
      <c r="A104" s="347">
        <v>2019</v>
      </c>
      <c r="B104" s="347">
        <v>12</v>
      </c>
      <c r="C104" s="348">
        <f>'Florida_Keys FR'!C193-'Florida_Keys PR'!C277</f>
        <v>12328.208648062959</v>
      </c>
      <c r="D104" s="348">
        <f>'Florida_Keys FR'!D193-'Florida_Keys PR'!D277</f>
        <v>11503.181888666564</v>
      </c>
      <c r="E104" s="348">
        <f>'Florida_Keys FR'!E193-'Florida_Keys PR'!E277</f>
        <v>12328.208648062959</v>
      </c>
      <c r="F104" s="348">
        <f>'Florida_Keys FR'!F193-'Florida_Keys PR'!F277</f>
        <v>27.437881834856498</v>
      </c>
      <c r="G104" s="348">
        <f>'Florida_Keys FR'!G193-'Florida_Keys PR'!G277</f>
        <v>24.918892015738223</v>
      </c>
      <c r="H104" s="349"/>
    </row>
    <row r="105" spans="1:8" x14ac:dyDescent="0.2">
      <c r="A105" s="347">
        <v>2020</v>
      </c>
      <c r="B105" s="347">
        <v>1</v>
      </c>
      <c r="C105" s="348">
        <f>'Florida_Keys FR'!C194-'Florida_Keys PR'!C278</f>
        <v>12695.057580828608</v>
      </c>
      <c r="D105" s="348">
        <f>'Florida_Keys FR'!D194-'Florida_Keys PR'!D278</f>
        <v>12328.208648062959</v>
      </c>
      <c r="E105" s="348">
        <f>'Florida_Keys FR'!E194-'Florida_Keys PR'!E278</f>
        <v>12695.057580828608</v>
      </c>
      <c r="F105" s="348">
        <f>'Florida_Keys FR'!F194-'Florida_Keys PR'!F278</f>
        <v>31.010086727948163</v>
      </c>
      <c r="G105" s="348">
        <f>'Florida_Keys FR'!G194-'Florida_Keys PR'!G278</f>
        <v>26.515687078359093</v>
      </c>
      <c r="H105" s="349"/>
    </row>
    <row r="106" spans="1:8" x14ac:dyDescent="0.2">
      <c r="A106" s="347">
        <v>2020</v>
      </c>
      <c r="B106" s="347">
        <v>2</v>
      </c>
      <c r="C106" s="348">
        <f>'Florida_Keys FR'!C195-'Florida_Keys PR'!C279</f>
        <v>12762.762476705408</v>
      </c>
      <c r="D106" s="348">
        <f>'Florida_Keys FR'!D195-'Florida_Keys PR'!D279</f>
        <v>12695.057580828608</v>
      </c>
      <c r="E106" s="348">
        <f>'Florida_Keys FR'!E195-'Florida_Keys PR'!E279</f>
        <v>12762.762476705408</v>
      </c>
      <c r="F106" s="348">
        <f>'Florida_Keys FR'!F195-'Florida_Keys PR'!F279</f>
        <v>31.020480937046727</v>
      </c>
      <c r="G106" s="348">
        <f>'Florida_Keys FR'!G195-'Florida_Keys PR'!G279</f>
        <v>29.469481661379845</v>
      </c>
      <c r="H106" s="349"/>
    </row>
    <row r="107" spans="1:8" x14ac:dyDescent="0.2">
      <c r="A107" s="347">
        <v>2020</v>
      </c>
      <c r="B107" s="347">
        <v>3</v>
      </c>
      <c r="C107" s="348">
        <f>'Florida_Keys FR'!C196-'Florida_Keys PR'!C280</f>
        <v>14555.137259970033</v>
      </c>
      <c r="D107" s="348">
        <f>'Florida_Keys FR'!D196-'Florida_Keys PR'!D280</f>
        <v>12762.762476705408</v>
      </c>
      <c r="E107" s="348">
        <f>'Florida_Keys FR'!E196-'Florida_Keys PR'!E280</f>
        <v>14555.137259970033</v>
      </c>
      <c r="F107" s="348">
        <f>'Florida_Keys FR'!F196-'Florida_Keys PR'!F280</f>
        <v>33.419769504052752</v>
      </c>
      <c r="G107" s="348">
        <f>'Florida_Keys FR'!G196-'Florida_Keys PR'!G280</f>
        <v>28.032645328423982</v>
      </c>
      <c r="H107" s="349"/>
    </row>
    <row r="108" spans="1:8" x14ac:dyDescent="0.2">
      <c r="A108" s="347">
        <v>2020</v>
      </c>
      <c r="B108" s="347">
        <v>4</v>
      </c>
      <c r="C108" s="348">
        <f>'Florida_Keys FR'!C197-'Florida_Keys PR'!C281</f>
        <v>15085.257057463903</v>
      </c>
      <c r="D108" s="348">
        <f>'Florida_Keys FR'!D197-'Florida_Keys PR'!D281</f>
        <v>14555.137259970033</v>
      </c>
      <c r="E108" s="348">
        <f>'Florida_Keys FR'!E197-'Florida_Keys PR'!E281</f>
        <v>15085.257057463903</v>
      </c>
      <c r="F108" s="348">
        <f>'Florida_Keys FR'!F197-'Florida_Keys PR'!F281</f>
        <v>29.824473994547589</v>
      </c>
      <c r="G108" s="348">
        <f>'Florida_Keys FR'!G197-'Florida_Keys PR'!G281</f>
        <v>28.759953880173441</v>
      </c>
      <c r="H108" s="349"/>
    </row>
    <row r="109" spans="1:8" x14ac:dyDescent="0.2">
      <c r="A109" s="347">
        <v>2020</v>
      </c>
      <c r="B109" s="347">
        <v>5</v>
      </c>
      <c r="C109" s="348">
        <f>'Florida_Keys FR'!C198-'Florida_Keys PR'!C282</f>
        <v>17470.421109805102</v>
      </c>
      <c r="D109" s="348">
        <f>'Florida_Keys FR'!D198-'Florida_Keys PR'!D282</f>
        <v>15085.257057463903</v>
      </c>
      <c r="E109" s="348">
        <f>'Florida_Keys FR'!E198-'Florida_Keys PR'!E282</f>
        <v>17470.421109805102</v>
      </c>
      <c r="F109" s="348">
        <f>'Florida_Keys FR'!F198-'Florida_Keys PR'!F282</f>
        <v>33.798529816518368</v>
      </c>
      <c r="G109" s="348">
        <f>'Florida_Keys FR'!G198-'Florida_Keys PR'!G282</f>
        <v>32.126772629652379</v>
      </c>
      <c r="H109" s="349"/>
    </row>
    <row r="110" spans="1:8" x14ac:dyDescent="0.2">
      <c r="A110" s="347">
        <v>2020</v>
      </c>
      <c r="B110" s="347">
        <v>6</v>
      </c>
      <c r="C110" s="348">
        <f>'Florida_Keys FR'!C199-'Florida_Keys PR'!C283</f>
        <v>19379.66145975922</v>
      </c>
      <c r="D110" s="348">
        <f>'Florida_Keys FR'!D199-'Florida_Keys PR'!D283</f>
        <v>17470.421109805102</v>
      </c>
      <c r="E110" s="348">
        <f>'Florida_Keys FR'!E199-'Florida_Keys PR'!E283</f>
        <v>19379.66145975922</v>
      </c>
      <c r="F110" s="348">
        <f>'Florida_Keys FR'!F199-'Florida_Keys PR'!F283</f>
        <v>33.929877993655595</v>
      </c>
      <c r="G110" s="348">
        <f>'Florida_Keys FR'!G199-'Florida_Keys PR'!G283</f>
        <v>31.713025340222714</v>
      </c>
      <c r="H110" s="349"/>
    </row>
    <row r="111" spans="1:8" x14ac:dyDescent="0.2">
      <c r="A111" s="347">
        <v>2020</v>
      </c>
      <c r="B111" s="347">
        <v>7</v>
      </c>
      <c r="C111" s="348">
        <f>'Florida_Keys FR'!C200-'Florida_Keys PR'!C284</f>
        <v>21647.372515533585</v>
      </c>
      <c r="D111" s="348">
        <f>'Florida_Keys FR'!D200-'Florida_Keys PR'!D284</f>
        <v>19379.66145975922</v>
      </c>
      <c r="E111" s="348">
        <f>'Florida_Keys FR'!E200-'Florida_Keys PR'!E284</f>
        <v>21647.372515533585</v>
      </c>
      <c r="F111" s="348">
        <f>'Florida_Keys FR'!F200-'Florida_Keys PR'!F284</f>
        <v>35</v>
      </c>
      <c r="G111" s="348">
        <f>'Florida_Keys FR'!G200-'Florida_Keys PR'!G284</f>
        <v>34.388728654458134</v>
      </c>
      <c r="H111" s="349"/>
    </row>
    <row r="112" spans="1:8" x14ac:dyDescent="0.2">
      <c r="A112" s="347">
        <v>2020</v>
      </c>
      <c r="B112" s="347">
        <v>8</v>
      </c>
      <c r="C112" s="348">
        <f>'Florida_Keys FR'!C201-'Florida_Keys PR'!C285</f>
        <v>20456.687796839702</v>
      </c>
      <c r="D112" s="348">
        <f>'Florida_Keys FR'!D201-'Florida_Keys PR'!D285</f>
        <v>21647.372515533585</v>
      </c>
      <c r="E112" s="348">
        <f>'Florida_Keys FR'!E201-'Florida_Keys PR'!E285</f>
        <v>20456.687796839702</v>
      </c>
      <c r="F112" s="348">
        <f>'Florida_Keys FR'!F201-'Florida_Keys PR'!F285</f>
        <v>34.898043438517689</v>
      </c>
      <c r="G112" s="348">
        <f>'Florida_Keys FR'!G201-'Florida_Keys PR'!G285</f>
        <v>34.34804484127514</v>
      </c>
      <c r="H112" s="349"/>
    </row>
    <row r="113" spans="1:8" x14ac:dyDescent="0.2">
      <c r="A113" s="347">
        <v>2020</v>
      </c>
      <c r="B113" s="347">
        <v>9</v>
      </c>
      <c r="C113" s="348">
        <f>'Florida_Keys FR'!C202-'Florida_Keys PR'!C286</f>
        <v>16532.693620560807</v>
      </c>
      <c r="D113" s="348">
        <f>'Florida_Keys FR'!D202-'Florida_Keys PR'!D286</f>
        <v>20456.687796839702</v>
      </c>
      <c r="E113" s="348">
        <f>'Florida_Keys FR'!E202-'Florida_Keys PR'!E286</f>
        <v>16532.693620560807</v>
      </c>
      <c r="F113" s="348">
        <f>'Florida_Keys FR'!F202-'Florida_Keys PR'!F286</f>
        <v>32.3654424512969</v>
      </c>
      <c r="G113" s="348">
        <f>'Florida_Keys FR'!G202-'Florida_Keys PR'!G286</f>
        <v>31.335755090783465</v>
      </c>
      <c r="H113" s="349"/>
    </row>
    <row r="114" spans="1:8" x14ac:dyDescent="0.2">
      <c r="A114" s="347">
        <v>2020</v>
      </c>
      <c r="B114" s="347">
        <v>10</v>
      </c>
      <c r="C114" s="348">
        <f>'Florida_Keys FR'!C203-'Florida_Keys PR'!C287</f>
        <v>16042.478249800319</v>
      </c>
      <c r="D114" s="348">
        <f>'Florida_Keys FR'!D203-'Florida_Keys PR'!D287</f>
        <v>16532.693620560807</v>
      </c>
      <c r="E114" s="348">
        <f>'Florida_Keys FR'!E203-'Florida_Keys PR'!E287</f>
        <v>16042.478249800319</v>
      </c>
      <c r="F114" s="348">
        <f>'Florida_Keys FR'!F203-'Florida_Keys PR'!F287</f>
        <v>29.443437714083672</v>
      </c>
      <c r="G114" s="348">
        <f>'Florida_Keys FR'!G203-'Florida_Keys PR'!G287</f>
        <v>29.007871421146689</v>
      </c>
      <c r="H114" s="349"/>
    </row>
    <row r="115" spans="1:8" x14ac:dyDescent="0.2">
      <c r="A115" s="347">
        <v>2020</v>
      </c>
      <c r="B115" s="347">
        <v>11</v>
      </c>
      <c r="C115" s="348">
        <f>'Florida_Keys FR'!C204-'Florida_Keys PR'!C288</f>
        <v>11934.298619583671</v>
      </c>
      <c r="D115" s="348">
        <f>'Florida_Keys FR'!D204-'Florida_Keys PR'!D288</f>
        <v>16042.478249800319</v>
      </c>
      <c r="E115" s="348">
        <f>'Florida_Keys FR'!E204-'Florida_Keys PR'!E288</f>
        <v>11934.298619583671</v>
      </c>
      <c r="F115" s="348">
        <f>'Florida_Keys FR'!F204-'Florida_Keys PR'!F288</f>
        <v>26.260529651780672</v>
      </c>
      <c r="G115" s="348">
        <f>'Florida_Keys FR'!G204-'Florida_Keys PR'!G288</f>
        <v>25.730667215166562</v>
      </c>
      <c r="H115" s="349"/>
    </row>
    <row r="116" spans="1:8" x14ac:dyDescent="0.2">
      <c r="A116" s="347">
        <v>2020</v>
      </c>
      <c r="B116" s="347">
        <v>12</v>
      </c>
      <c r="C116" s="348">
        <f>'Florida_Keys FR'!C205-'Florida_Keys PR'!C289</f>
        <v>12780.579979979593</v>
      </c>
      <c r="D116" s="348">
        <f>'Florida_Keys FR'!D205-'Florida_Keys PR'!D289</f>
        <v>11934.298619583671</v>
      </c>
      <c r="E116" s="348">
        <f>'Florida_Keys FR'!E205-'Florida_Keys PR'!E289</f>
        <v>12780.579979979593</v>
      </c>
      <c r="F116" s="348">
        <f>'Florida_Keys FR'!F205-'Florida_Keys PR'!F289</f>
        <v>27.437881834856498</v>
      </c>
      <c r="G116" s="348">
        <f>'Florida_Keys FR'!G205-'Florida_Keys PR'!G289</f>
        <v>24.918892015738223</v>
      </c>
      <c r="H116" s="349"/>
    </row>
    <row r="117" spans="1:8" x14ac:dyDescent="0.2">
      <c r="A117" s="347">
        <v>2021</v>
      </c>
      <c r="B117" s="347">
        <v>1</v>
      </c>
      <c r="C117" s="348">
        <f>'Florida_Keys FR'!C206-'Florida_Keys PR'!C290</f>
        <v>13144.886468288962</v>
      </c>
      <c r="D117" s="348">
        <f>'Florida_Keys FR'!D206-'Florida_Keys PR'!D290</f>
        <v>12780.579979979593</v>
      </c>
      <c r="E117" s="348">
        <f>'Florida_Keys FR'!E206-'Florida_Keys PR'!E290</f>
        <v>13144.886468288962</v>
      </c>
      <c r="F117" s="348">
        <f>'Florida_Keys FR'!F206-'Florida_Keys PR'!F290</f>
        <v>31.010086727948163</v>
      </c>
      <c r="G117" s="348">
        <f>'Florida_Keys FR'!G206-'Florida_Keys PR'!G290</f>
        <v>26.515687078359093</v>
      </c>
      <c r="H117" s="349"/>
    </row>
    <row r="118" spans="1:8" x14ac:dyDescent="0.2">
      <c r="A118" s="347">
        <v>2021</v>
      </c>
      <c r="B118" s="347">
        <v>2</v>
      </c>
      <c r="C118" s="348">
        <f>'Florida_Keys FR'!C207-'Florida_Keys PR'!C291</f>
        <v>14711.222735639945</v>
      </c>
      <c r="D118" s="348">
        <f>'Florida_Keys FR'!D207-'Florida_Keys PR'!D291</f>
        <v>13144.886468288962</v>
      </c>
      <c r="E118" s="348">
        <f>'Florida_Keys FR'!E207-'Florida_Keys PR'!E291</f>
        <v>14711.222735639945</v>
      </c>
      <c r="F118" s="348">
        <f>'Florida_Keys FR'!F207-'Florida_Keys PR'!F291</f>
        <v>31.020480937046727</v>
      </c>
      <c r="G118" s="348">
        <f>'Florida_Keys FR'!G207-'Florida_Keys PR'!G291</f>
        <v>29.469481661379859</v>
      </c>
      <c r="H118" s="349"/>
    </row>
    <row r="119" spans="1:8" x14ac:dyDescent="0.2">
      <c r="A119" s="347">
        <v>2021</v>
      </c>
      <c r="B119" s="347">
        <v>3</v>
      </c>
      <c r="C119" s="348">
        <f>'Florida_Keys FR'!C208-'Florida_Keys PR'!C292</f>
        <v>15040.607035523426</v>
      </c>
      <c r="D119" s="348">
        <f>'Florida_Keys FR'!D208-'Florida_Keys PR'!D292</f>
        <v>14711.222735639945</v>
      </c>
      <c r="E119" s="348">
        <f>'Florida_Keys FR'!E208-'Florida_Keys PR'!E292</f>
        <v>15040.607035523426</v>
      </c>
      <c r="F119" s="348">
        <f>'Florida_Keys FR'!F208-'Florida_Keys PR'!F292</f>
        <v>33.419769504052752</v>
      </c>
      <c r="G119" s="348">
        <f>'Florida_Keys FR'!G208-'Florida_Keys PR'!G292</f>
        <v>28.032645328423982</v>
      </c>
      <c r="H119" s="349"/>
    </row>
    <row r="120" spans="1:8" x14ac:dyDescent="0.2">
      <c r="A120" s="347">
        <v>2021</v>
      </c>
      <c r="B120" s="347">
        <v>4</v>
      </c>
      <c r="C120" s="348">
        <f>'Florida_Keys FR'!C209-'Florida_Keys PR'!C293</f>
        <v>15594.198410936755</v>
      </c>
      <c r="D120" s="348">
        <f>'Florida_Keys FR'!D209-'Florida_Keys PR'!D293</f>
        <v>15040.607035523426</v>
      </c>
      <c r="E120" s="348">
        <f>'Florida_Keys FR'!E209-'Florida_Keys PR'!E293</f>
        <v>15594.198410936755</v>
      </c>
      <c r="F120" s="348">
        <f>'Florida_Keys FR'!F209-'Florida_Keys PR'!F293</f>
        <v>29.824473994547589</v>
      </c>
      <c r="G120" s="348">
        <f>'Florida_Keys FR'!G209-'Florida_Keys PR'!G293</f>
        <v>28.759953880173441</v>
      </c>
      <c r="H120" s="349"/>
    </row>
    <row r="121" spans="1:8" x14ac:dyDescent="0.2">
      <c r="A121" s="347">
        <v>2021</v>
      </c>
      <c r="B121" s="347">
        <v>5</v>
      </c>
      <c r="C121" s="348">
        <f>'Florida_Keys FR'!C210-'Florida_Keys PR'!C294</f>
        <v>18052.145123153612</v>
      </c>
      <c r="D121" s="348">
        <f>'Florida_Keys FR'!D210-'Florida_Keys PR'!D294</f>
        <v>15594.198410936755</v>
      </c>
      <c r="E121" s="348">
        <f>'Florida_Keys FR'!E210-'Florida_Keys PR'!E294</f>
        <v>18052.145123153612</v>
      </c>
      <c r="F121" s="348">
        <f>'Florida_Keys FR'!F210-'Florida_Keys PR'!F294</f>
        <v>33.798529816518368</v>
      </c>
      <c r="G121" s="348">
        <f>'Florida_Keys FR'!G210-'Florida_Keys PR'!G294</f>
        <v>32.126772629652379</v>
      </c>
      <c r="H121" s="349"/>
    </row>
    <row r="122" spans="1:8" x14ac:dyDescent="0.2">
      <c r="A122" s="347">
        <v>2021</v>
      </c>
      <c r="B122" s="347">
        <v>6</v>
      </c>
      <c r="C122" s="348">
        <f>'Florida_Keys FR'!C211-'Florida_Keys PR'!C295</f>
        <v>20019.124793166942</v>
      </c>
      <c r="D122" s="348">
        <f>'Florida_Keys FR'!D211-'Florida_Keys PR'!D295</f>
        <v>18052.145123153612</v>
      </c>
      <c r="E122" s="348">
        <f>'Florida_Keys FR'!E211-'Florida_Keys PR'!E295</f>
        <v>20019.124793166942</v>
      </c>
      <c r="F122" s="348">
        <f>'Florida_Keys FR'!F211-'Florida_Keys PR'!F295</f>
        <v>33.929877993655595</v>
      </c>
      <c r="G122" s="348">
        <f>'Florida_Keys FR'!G211-'Florida_Keys PR'!G295</f>
        <v>31.713025340222714</v>
      </c>
      <c r="H122" s="349"/>
    </row>
    <row r="123" spans="1:8" x14ac:dyDescent="0.2">
      <c r="A123" s="347">
        <v>2021</v>
      </c>
      <c r="B123" s="347">
        <v>7</v>
      </c>
      <c r="C123" s="348">
        <f>'Florida_Keys FR'!C212-'Florida_Keys PR'!C296</f>
        <v>22344.332050966928</v>
      </c>
      <c r="D123" s="348">
        <f>'Florida_Keys FR'!D212-'Florida_Keys PR'!D296</f>
        <v>20019.124793166942</v>
      </c>
      <c r="E123" s="348">
        <f>'Florida_Keys FR'!E212-'Florida_Keys PR'!E296</f>
        <v>22344.332050966928</v>
      </c>
      <c r="F123" s="348">
        <f>'Florida_Keys FR'!F212-'Florida_Keys PR'!F296</f>
        <v>35</v>
      </c>
      <c r="G123" s="348">
        <f>'Florida_Keys FR'!G212-'Florida_Keys PR'!G296</f>
        <v>34.388728654458134</v>
      </c>
      <c r="H123" s="349"/>
    </row>
    <row r="124" spans="1:8" x14ac:dyDescent="0.2">
      <c r="A124" s="347">
        <v>2021</v>
      </c>
      <c r="B124" s="347">
        <v>8</v>
      </c>
      <c r="C124" s="348">
        <f>'Florida_Keys FR'!C213-'Florida_Keys PR'!C297</f>
        <v>21140.751837325355</v>
      </c>
      <c r="D124" s="348">
        <f>'Florida_Keys FR'!D213-'Florida_Keys PR'!D297</f>
        <v>22344.332050966928</v>
      </c>
      <c r="E124" s="348">
        <f>'Florida_Keys FR'!E213-'Florida_Keys PR'!E297</f>
        <v>21140.751837325355</v>
      </c>
      <c r="F124" s="348">
        <f>'Florida_Keys FR'!F213-'Florida_Keys PR'!F297</f>
        <v>34.898043438517689</v>
      </c>
      <c r="G124" s="348">
        <f>'Florida_Keys FR'!G213-'Florida_Keys PR'!G297</f>
        <v>34.34804484127514</v>
      </c>
      <c r="H124" s="349"/>
    </row>
    <row r="125" spans="1:8" x14ac:dyDescent="0.2">
      <c r="A125" s="347">
        <v>2021</v>
      </c>
      <c r="B125" s="347">
        <v>9</v>
      </c>
      <c r="C125" s="348">
        <f>'Florida_Keys FR'!C214-'Florida_Keys PR'!C298</f>
        <v>17115.70278228075</v>
      </c>
      <c r="D125" s="348">
        <f>'Florida_Keys FR'!D214-'Florida_Keys PR'!D298</f>
        <v>21140.751837325355</v>
      </c>
      <c r="E125" s="348">
        <f>'Florida_Keys FR'!E214-'Florida_Keys PR'!E298</f>
        <v>17115.70278228075</v>
      </c>
      <c r="F125" s="348">
        <f>'Florida_Keys FR'!F214-'Florida_Keys PR'!F298</f>
        <v>32.3654424512969</v>
      </c>
      <c r="G125" s="348">
        <f>'Florida_Keys FR'!G214-'Florida_Keys PR'!G298</f>
        <v>31.335755090783465</v>
      </c>
      <c r="H125" s="349"/>
    </row>
    <row r="126" spans="1:8" x14ac:dyDescent="0.2">
      <c r="A126" s="347">
        <v>2021</v>
      </c>
      <c r="B126" s="347">
        <v>10</v>
      </c>
      <c r="C126" s="348">
        <f>'Florida_Keys FR'!C215-'Florida_Keys PR'!C299</f>
        <v>16583.574398307414</v>
      </c>
      <c r="D126" s="348">
        <f>'Florida_Keys FR'!D215-'Florida_Keys PR'!D299</f>
        <v>17115.70278228075</v>
      </c>
      <c r="E126" s="348">
        <f>'Florida_Keys FR'!E215-'Florida_Keys PR'!E299</f>
        <v>16583.574398307414</v>
      </c>
      <c r="F126" s="348">
        <f>'Florida_Keys FR'!F215-'Florida_Keys PR'!F299</f>
        <v>29.443437714083672</v>
      </c>
      <c r="G126" s="348">
        <f>'Florida_Keys FR'!G215-'Florida_Keys PR'!G299</f>
        <v>29.007871421146689</v>
      </c>
      <c r="H126" s="349"/>
    </row>
    <row r="127" spans="1:8" x14ac:dyDescent="0.2">
      <c r="A127" s="347">
        <v>2021</v>
      </c>
      <c r="B127" s="347">
        <v>11</v>
      </c>
      <c r="C127" s="348">
        <f>'Florida_Keys FR'!C216-'Florida_Keys PR'!C300</f>
        <v>12373.126051127103</v>
      </c>
      <c r="D127" s="348">
        <f>'Florida_Keys FR'!D216-'Florida_Keys PR'!D300</f>
        <v>16583.574398307414</v>
      </c>
      <c r="E127" s="348">
        <f>'Florida_Keys FR'!E216-'Florida_Keys PR'!E300</f>
        <v>12373.126051127103</v>
      </c>
      <c r="F127" s="348">
        <f>'Florida_Keys FR'!F216-'Florida_Keys PR'!F300</f>
        <v>26.260529651780672</v>
      </c>
      <c r="G127" s="348">
        <f>'Florida_Keys FR'!G216-'Florida_Keys PR'!G300</f>
        <v>25.730667215166562</v>
      </c>
      <c r="H127" s="349"/>
    </row>
    <row r="128" spans="1:8" x14ac:dyDescent="0.2">
      <c r="A128" s="347">
        <v>2021</v>
      </c>
      <c r="B128" s="347">
        <v>12</v>
      </c>
      <c r="C128" s="348">
        <f>'Florida_Keys FR'!C217-'Florida_Keys PR'!C301</f>
        <v>13240.93101013884</v>
      </c>
      <c r="D128" s="348">
        <f>'Florida_Keys FR'!D217-'Florida_Keys PR'!D301</f>
        <v>12373.126051127103</v>
      </c>
      <c r="E128" s="348">
        <f>'Florida_Keys FR'!E217-'Florida_Keys PR'!E301</f>
        <v>13240.93101013884</v>
      </c>
      <c r="F128" s="348">
        <f>'Florida_Keys FR'!F217-'Florida_Keys PR'!F301</f>
        <v>27.437881834856483</v>
      </c>
      <c r="G128" s="348">
        <f>'Florida_Keys FR'!G217-'Florida_Keys PR'!G301</f>
        <v>24.918892015738223</v>
      </c>
      <c r="H128" s="349"/>
    </row>
    <row r="129" spans="1:8" x14ac:dyDescent="0.2">
      <c r="A129" s="347">
        <v>2022</v>
      </c>
      <c r="B129" s="347">
        <v>1</v>
      </c>
      <c r="C129" s="348">
        <f>'Florida_Keys FR'!C218-'Florida_Keys PR'!C302</f>
        <v>13602.683649504914</v>
      </c>
      <c r="D129" s="348">
        <f>'Florida_Keys FR'!D218-'Florida_Keys PR'!D302</f>
        <v>13240.93101013884</v>
      </c>
      <c r="E129" s="348">
        <f>'Florida_Keys FR'!E218-'Florida_Keys PR'!E302</f>
        <v>13602.683649504914</v>
      </c>
      <c r="F129" s="348">
        <f>'Florida_Keys FR'!F218-'Florida_Keys PR'!F302</f>
        <v>31.010086727948163</v>
      </c>
      <c r="G129" s="348">
        <f>'Florida_Keys FR'!G218-'Florida_Keys PR'!G302</f>
        <v>26.515687078359093</v>
      </c>
      <c r="H129" s="349"/>
    </row>
    <row r="130" spans="1:8" x14ac:dyDescent="0.2">
      <c r="A130" s="347">
        <v>2022</v>
      </c>
      <c r="B130" s="347">
        <v>2</v>
      </c>
      <c r="C130" s="348">
        <f>'Florida_Keys FR'!C219-'Florida_Keys PR'!C303</f>
        <v>15149.954158922366</v>
      </c>
      <c r="D130" s="348">
        <f>'Florida_Keys FR'!D219-'Florida_Keys PR'!D303</f>
        <v>13602.683649504914</v>
      </c>
      <c r="E130" s="348">
        <f>'Florida_Keys FR'!E219-'Florida_Keys PR'!E303</f>
        <v>15149.954158922366</v>
      </c>
      <c r="F130" s="348">
        <f>'Florida_Keys FR'!F219-'Florida_Keys PR'!F303</f>
        <v>31.020480937046727</v>
      </c>
      <c r="G130" s="348">
        <f>'Florida_Keys FR'!G219-'Florida_Keys PR'!G303</f>
        <v>29.469481661379845</v>
      </c>
      <c r="H130" s="349"/>
    </row>
    <row r="131" spans="1:8" x14ac:dyDescent="0.2">
      <c r="A131" s="347">
        <v>2022</v>
      </c>
      <c r="B131" s="347">
        <v>3</v>
      </c>
      <c r="C131" s="348">
        <f>'Florida_Keys FR'!C220-'Florida_Keys PR'!C304</f>
        <v>15534.604473275263</v>
      </c>
      <c r="D131" s="348">
        <f>'Florida_Keys FR'!D220-'Florida_Keys PR'!D304</f>
        <v>15149.954158922366</v>
      </c>
      <c r="E131" s="348">
        <f>'Florida_Keys FR'!E220-'Florida_Keys PR'!E304</f>
        <v>15534.604473275263</v>
      </c>
      <c r="F131" s="348">
        <f>'Florida_Keys FR'!F220-'Florida_Keys PR'!F304</f>
        <v>33.419769504052752</v>
      </c>
      <c r="G131" s="348">
        <f>'Florida_Keys FR'!G220-'Florida_Keys PR'!G304</f>
        <v>28.032645328423982</v>
      </c>
      <c r="H131" s="349"/>
    </row>
    <row r="132" spans="1:8" x14ac:dyDescent="0.2">
      <c r="A132" s="347">
        <v>2022</v>
      </c>
      <c r="B132" s="347">
        <v>4</v>
      </c>
      <c r="C132" s="348">
        <f>'Florida_Keys FR'!C221-'Florida_Keys PR'!C305</f>
        <v>16112.079448714125</v>
      </c>
      <c r="D132" s="348">
        <f>'Florida_Keys FR'!D221-'Florida_Keys PR'!D305</f>
        <v>15534.604473275263</v>
      </c>
      <c r="E132" s="348">
        <f>'Florida_Keys FR'!E221-'Florida_Keys PR'!E305</f>
        <v>16112.079448714125</v>
      </c>
      <c r="F132" s="348">
        <f>'Florida_Keys FR'!F221-'Florida_Keys PR'!F305</f>
        <v>29.824473994547589</v>
      </c>
      <c r="G132" s="348">
        <f>'Florida_Keys FR'!G221-'Florida_Keys PR'!G305</f>
        <v>28.759953880173441</v>
      </c>
      <c r="H132" s="349"/>
    </row>
    <row r="133" spans="1:8" x14ac:dyDescent="0.2">
      <c r="A133" s="347">
        <v>2022</v>
      </c>
      <c r="B133" s="347">
        <v>5</v>
      </c>
      <c r="C133" s="348">
        <f>'Florida_Keys FR'!C222-'Florida_Keys PR'!C306</f>
        <v>18644.091907471367</v>
      </c>
      <c r="D133" s="348">
        <f>'Florida_Keys FR'!D222-'Florida_Keys PR'!D306</f>
        <v>16112.079448714125</v>
      </c>
      <c r="E133" s="348">
        <f>'Florida_Keys FR'!E222-'Florida_Keys PR'!E306</f>
        <v>18644.091907471367</v>
      </c>
      <c r="F133" s="348">
        <f>'Florida_Keys FR'!F222-'Florida_Keys PR'!F306</f>
        <v>33.798529816518368</v>
      </c>
      <c r="G133" s="348">
        <f>'Florida_Keys FR'!G222-'Florida_Keys PR'!G306</f>
        <v>32.126772629652379</v>
      </c>
      <c r="H133" s="349"/>
    </row>
    <row r="134" spans="1:8" x14ac:dyDescent="0.2">
      <c r="A134" s="347">
        <v>2022</v>
      </c>
      <c r="B134" s="347">
        <v>6</v>
      </c>
      <c r="C134" s="348">
        <f>'Florida_Keys FR'!C223-'Florida_Keys PR'!C307</f>
        <v>20669.749894732704</v>
      </c>
      <c r="D134" s="348">
        <f>'Florida_Keys FR'!D223-'Florida_Keys PR'!D307</f>
        <v>18644.091907471367</v>
      </c>
      <c r="E134" s="348">
        <f>'Florida_Keys FR'!E223-'Florida_Keys PR'!E307</f>
        <v>20669.749894732704</v>
      </c>
      <c r="F134" s="348">
        <f>'Florida_Keys FR'!F223-'Florida_Keys PR'!F307</f>
        <v>33.929877993655595</v>
      </c>
      <c r="G134" s="348">
        <f>'Florida_Keys FR'!G223-'Florida_Keys PR'!G307</f>
        <v>31.713025340222714</v>
      </c>
      <c r="H134" s="349"/>
    </row>
    <row r="135" spans="1:8" x14ac:dyDescent="0.2">
      <c r="A135" s="347">
        <v>2022</v>
      </c>
      <c r="B135" s="347">
        <v>7</v>
      </c>
      <c r="C135" s="348">
        <f>'Florida_Keys FR'!C224-'Florida_Keys PR'!C308</f>
        <v>23053.556072809632</v>
      </c>
      <c r="D135" s="348">
        <f>'Florida_Keys FR'!D224-'Florida_Keys PR'!D308</f>
        <v>20669.749894732704</v>
      </c>
      <c r="E135" s="348">
        <f>'Florida_Keys FR'!E224-'Florida_Keys PR'!E308</f>
        <v>23053.556072809632</v>
      </c>
      <c r="F135" s="348">
        <f>'Florida_Keys FR'!F224-'Florida_Keys PR'!F308</f>
        <v>35</v>
      </c>
      <c r="G135" s="348">
        <f>'Florida_Keys FR'!G224-'Florida_Keys PR'!G308</f>
        <v>34.388728654458134</v>
      </c>
      <c r="H135" s="349"/>
    </row>
    <row r="136" spans="1:8" x14ac:dyDescent="0.2">
      <c r="A136" s="347">
        <v>2022</v>
      </c>
      <c r="B136" s="347">
        <v>8</v>
      </c>
      <c r="C136" s="348">
        <f>'Florida_Keys FR'!C225-'Florida_Keys PR'!C309</f>
        <v>21836.851265228805</v>
      </c>
      <c r="D136" s="348">
        <f>'Florida_Keys FR'!D225-'Florida_Keys PR'!D309</f>
        <v>23053.556072809632</v>
      </c>
      <c r="E136" s="348">
        <f>'Florida_Keys FR'!E225-'Florida_Keys PR'!E309</f>
        <v>21836.851265228805</v>
      </c>
      <c r="F136" s="348">
        <f>'Florida_Keys FR'!F225-'Florida_Keys PR'!F309</f>
        <v>34.898043438517689</v>
      </c>
      <c r="G136" s="348">
        <f>'Florida_Keys FR'!G225-'Florida_Keys PR'!G309</f>
        <v>34.34804484127514</v>
      </c>
      <c r="H136" s="349"/>
    </row>
    <row r="137" spans="1:8" x14ac:dyDescent="0.2">
      <c r="A137" s="347">
        <v>2022</v>
      </c>
      <c r="B137" s="347">
        <v>9</v>
      </c>
      <c r="C137" s="348">
        <f>'Florida_Keys FR'!C226-'Florida_Keys PR'!C310</f>
        <v>17709.00470448516</v>
      </c>
      <c r="D137" s="348">
        <f>'Florida_Keys FR'!D226-'Florida_Keys PR'!D310</f>
        <v>21836.851265228805</v>
      </c>
      <c r="E137" s="348">
        <f>'Florida_Keys FR'!E226-'Florida_Keys PR'!E310</f>
        <v>17709.00470448516</v>
      </c>
      <c r="F137" s="348">
        <f>'Florida_Keys FR'!F226-'Florida_Keys PR'!F310</f>
        <v>32.3654424512969</v>
      </c>
      <c r="G137" s="348">
        <f>'Florida_Keys FR'!G226-'Florida_Keys PR'!G310</f>
        <v>31.335755090783465</v>
      </c>
      <c r="H137" s="349"/>
    </row>
    <row r="138" spans="1:8" x14ac:dyDescent="0.2">
      <c r="A138" s="347">
        <v>2022</v>
      </c>
      <c r="B138" s="347">
        <v>10</v>
      </c>
      <c r="C138" s="348">
        <f>'Florida_Keys FR'!C227-'Florida_Keys PR'!C311</f>
        <v>17134.190206079584</v>
      </c>
      <c r="D138" s="348">
        <f>'Florida_Keys FR'!D227-'Florida_Keys PR'!D311</f>
        <v>17709.00470448516</v>
      </c>
      <c r="E138" s="348">
        <f>'Florida_Keys FR'!E227-'Florida_Keys PR'!E311</f>
        <v>17134.190206079584</v>
      </c>
      <c r="F138" s="348">
        <f>'Florida_Keys FR'!F227-'Florida_Keys PR'!F311</f>
        <v>29.443437714083672</v>
      </c>
      <c r="G138" s="348">
        <f>'Florida_Keys FR'!G227-'Florida_Keys PR'!G311</f>
        <v>29.007871421146689</v>
      </c>
      <c r="H138" s="349"/>
    </row>
    <row r="139" spans="1:8" x14ac:dyDescent="0.2">
      <c r="A139" s="347">
        <v>2022</v>
      </c>
      <c r="B139" s="347">
        <v>11</v>
      </c>
      <c r="C139" s="348">
        <f>'Florida_Keys FR'!C228-'Florida_Keys PR'!C312</f>
        <v>12819.773007702504</v>
      </c>
      <c r="D139" s="348">
        <f>'Florida_Keys FR'!D228-'Florida_Keys PR'!D312</f>
        <v>17134.190206079584</v>
      </c>
      <c r="E139" s="348">
        <f>'Florida_Keys FR'!E228-'Florida_Keys PR'!E312</f>
        <v>12819.773007702504</v>
      </c>
      <c r="F139" s="348">
        <f>'Florida_Keys FR'!F228-'Florida_Keys PR'!F312</f>
        <v>26.260529651780672</v>
      </c>
      <c r="G139" s="348">
        <f>'Florida_Keys FR'!G228-'Florida_Keys PR'!G312</f>
        <v>25.730667215166562</v>
      </c>
      <c r="H139" s="349"/>
    </row>
    <row r="140" spans="1:8" x14ac:dyDescent="0.2">
      <c r="A140" s="347">
        <v>2022</v>
      </c>
      <c r="B140" s="347">
        <v>12</v>
      </c>
      <c r="C140" s="348">
        <f>'Florida_Keys FR'!C229-'Florida_Keys PR'!C313</f>
        <v>13709.373959798548</v>
      </c>
      <c r="D140" s="348">
        <f>'Florida_Keys FR'!D229-'Florida_Keys PR'!D313</f>
        <v>12819.773007702504</v>
      </c>
      <c r="E140" s="348">
        <f>'Florida_Keys FR'!E229-'Florida_Keys PR'!E313</f>
        <v>13709.373959798548</v>
      </c>
      <c r="F140" s="348">
        <f>'Florida_Keys FR'!F229-'Florida_Keys PR'!F313</f>
        <v>27.437881834856483</v>
      </c>
      <c r="G140" s="348">
        <f>'Florida_Keys FR'!G229-'Florida_Keys PR'!G313</f>
        <v>24.918892015738223</v>
      </c>
      <c r="H140" s="349"/>
    </row>
    <row r="141" spans="1:8" x14ac:dyDescent="0.2">
      <c r="A141" s="347">
        <v>2023</v>
      </c>
      <c r="B141" s="347">
        <v>1</v>
      </c>
      <c r="C141" s="348">
        <f>'Florida_Keys FR'!C230-'Florida_Keys PR'!C314</f>
        <v>14068.561307266071</v>
      </c>
      <c r="D141" s="348">
        <f>'Florida_Keys FR'!D230-'Florida_Keys PR'!D314</f>
        <v>13709.373959798548</v>
      </c>
      <c r="E141" s="348">
        <f>'Florida_Keys FR'!E230-'Florida_Keys PR'!E314</f>
        <v>14068.561307266071</v>
      </c>
      <c r="F141" s="348">
        <f>'Florida_Keys FR'!F230-'Florida_Keys PR'!F314</f>
        <v>31.010086727948163</v>
      </c>
      <c r="G141" s="348">
        <f>'Florida_Keys FR'!G230-'Florida_Keys PR'!G314</f>
        <v>26.515687078359093</v>
      </c>
      <c r="H141" s="349"/>
    </row>
    <row r="142" spans="1:8" x14ac:dyDescent="0.2">
      <c r="A142" s="347">
        <v>2023</v>
      </c>
      <c r="B142" s="347">
        <v>2</v>
      </c>
      <c r="C142" s="348">
        <f>'Florida_Keys FR'!C231-'Florida_Keys PR'!C315</f>
        <v>15596.365180716704</v>
      </c>
      <c r="D142" s="348">
        <f>'Florida_Keys FR'!D231-'Florida_Keys PR'!D315</f>
        <v>14068.561307266071</v>
      </c>
      <c r="E142" s="348">
        <f>'Florida_Keys FR'!E231-'Florida_Keys PR'!E315</f>
        <v>15596.365180716704</v>
      </c>
      <c r="F142" s="348">
        <f>'Florida_Keys FR'!F231-'Florida_Keys PR'!F315</f>
        <v>31.020480937046727</v>
      </c>
      <c r="G142" s="348">
        <f>'Florida_Keys FR'!G231-'Florida_Keys PR'!G315</f>
        <v>29.469481661379845</v>
      </c>
      <c r="H142" s="349"/>
    </row>
    <row r="143" spans="1:8" x14ac:dyDescent="0.2">
      <c r="A143" s="347">
        <v>2023</v>
      </c>
      <c r="B143" s="347">
        <v>3</v>
      </c>
      <c r="C143" s="348">
        <f>'Florida_Keys FR'!C232-'Florida_Keys PR'!C316</f>
        <v>16037.249369880199</v>
      </c>
      <c r="D143" s="348">
        <f>'Florida_Keys FR'!D232-'Florida_Keys PR'!D316</f>
        <v>15596.365180716704</v>
      </c>
      <c r="E143" s="348">
        <f>'Florida_Keys FR'!E232-'Florida_Keys PR'!E316</f>
        <v>16037.249369880199</v>
      </c>
      <c r="F143" s="348">
        <f>'Florida_Keys FR'!F232-'Florida_Keys PR'!F316</f>
        <v>33.419769504052752</v>
      </c>
      <c r="G143" s="348">
        <f>'Florida_Keys FR'!G232-'Florida_Keys PR'!G316</f>
        <v>28.032645328423982</v>
      </c>
      <c r="H143" s="349"/>
    </row>
    <row r="144" spans="1:8" x14ac:dyDescent="0.2">
      <c r="A144" s="347">
        <v>2023</v>
      </c>
      <c r="B144" s="347">
        <v>4</v>
      </c>
      <c r="C144" s="348">
        <f>'Florida_Keys FR'!C233-'Florida_Keys PR'!C317</f>
        <v>16639.025754533883</v>
      </c>
      <c r="D144" s="348">
        <f>'Florida_Keys FR'!D233-'Florida_Keys PR'!D317</f>
        <v>16037.249369880199</v>
      </c>
      <c r="E144" s="348">
        <f>'Florida_Keys FR'!E233-'Florida_Keys PR'!E317</f>
        <v>16639.025754533883</v>
      </c>
      <c r="F144" s="348">
        <f>'Florida_Keys FR'!F233-'Florida_Keys PR'!F317</f>
        <v>29.824473994547589</v>
      </c>
      <c r="G144" s="348">
        <f>'Florida_Keys FR'!G233-'Florida_Keys PR'!G317</f>
        <v>28.759953880173441</v>
      </c>
      <c r="H144" s="349"/>
    </row>
    <row r="145" spans="1:8" x14ac:dyDescent="0.2">
      <c r="A145" s="347">
        <v>2023</v>
      </c>
      <c r="B145" s="347">
        <v>5</v>
      </c>
      <c r="C145" s="348">
        <f>'Florida_Keys FR'!C234-'Florida_Keys PR'!C318</f>
        <v>19246.405088151107</v>
      </c>
      <c r="D145" s="348">
        <f>'Florida_Keys FR'!D234-'Florida_Keys PR'!D318</f>
        <v>16639.025754533883</v>
      </c>
      <c r="E145" s="348">
        <f>'Florida_Keys FR'!E234-'Florida_Keys PR'!E318</f>
        <v>19246.405088151107</v>
      </c>
      <c r="F145" s="348">
        <f>'Florida_Keys FR'!F234-'Florida_Keys PR'!F318</f>
        <v>33.798529816518368</v>
      </c>
      <c r="G145" s="348">
        <f>'Florida_Keys FR'!G234-'Florida_Keys PR'!G318</f>
        <v>32.126772629652379</v>
      </c>
      <c r="H145" s="349"/>
    </row>
    <row r="146" spans="1:8" x14ac:dyDescent="0.2">
      <c r="A146" s="347">
        <v>2023</v>
      </c>
      <c r="B146" s="347">
        <v>6</v>
      </c>
      <c r="C146" s="348">
        <f>'Florida_Keys FR'!C235-'Florida_Keys PR'!C319</f>
        <v>21331.693305449691</v>
      </c>
      <c r="D146" s="348">
        <f>'Florida_Keys FR'!D235-'Florida_Keys PR'!D319</f>
        <v>19246.405088151107</v>
      </c>
      <c r="E146" s="348">
        <f>'Florida_Keys FR'!E235-'Florida_Keys PR'!E319</f>
        <v>21331.693305449691</v>
      </c>
      <c r="F146" s="348">
        <f>'Florida_Keys FR'!F235-'Florida_Keys PR'!F319</f>
        <v>33.929877993655595</v>
      </c>
      <c r="G146" s="348">
        <f>'Florida_Keys FR'!G235-'Florida_Keys PR'!G319</f>
        <v>31.713025340222714</v>
      </c>
      <c r="H146" s="349"/>
    </row>
    <row r="147" spans="1:8" x14ac:dyDescent="0.2">
      <c r="A147" s="347">
        <v>2023</v>
      </c>
      <c r="B147" s="347">
        <v>7</v>
      </c>
      <c r="C147" s="348">
        <f>'Florida_Keys FR'!C236-'Florida_Keys PR'!C320</f>
        <v>23775.226937251791</v>
      </c>
      <c r="D147" s="348">
        <f>'Florida_Keys FR'!D236-'Florida_Keys PR'!D320</f>
        <v>21331.693305449691</v>
      </c>
      <c r="E147" s="348">
        <f>'Florida_Keys FR'!E236-'Florida_Keys PR'!E320</f>
        <v>23775.226937251791</v>
      </c>
      <c r="F147" s="348">
        <f>'Florida_Keys FR'!F236-'Florida_Keys PR'!F320</f>
        <v>35</v>
      </c>
      <c r="G147" s="348">
        <f>'Florida_Keys FR'!G236-'Florida_Keys PR'!G320</f>
        <v>34.388728654458134</v>
      </c>
      <c r="H147" s="349"/>
    </row>
    <row r="148" spans="1:8" x14ac:dyDescent="0.2">
      <c r="A148" s="347">
        <v>2023</v>
      </c>
      <c r="B148" s="347">
        <v>8</v>
      </c>
      <c r="C148" s="348">
        <f>'Florida_Keys FR'!C237-'Florida_Keys PR'!C321</f>
        <v>22545.155224255883</v>
      </c>
      <c r="D148" s="348">
        <f>'Florida_Keys FR'!D237-'Florida_Keys PR'!D321</f>
        <v>23775.226937251791</v>
      </c>
      <c r="E148" s="348">
        <f>'Florida_Keys FR'!E237-'Florida_Keys PR'!E321</f>
        <v>22545.155224255883</v>
      </c>
      <c r="F148" s="348">
        <f>'Florida_Keys FR'!F237-'Florida_Keys PR'!F321</f>
        <v>34.898043438517689</v>
      </c>
      <c r="G148" s="348">
        <f>'Florida_Keys FR'!G237-'Florida_Keys PR'!G321</f>
        <v>34.34804484127514</v>
      </c>
      <c r="H148" s="349"/>
    </row>
    <row r="149" spans="1:8" x14ac:dyDescent="0.2">
      <c r="A149" s="347">
        <v>2023</v>
      </c>
      <c r="B149" s="347">
        <v>9</v>
      </c>
      <c r="C149" s="348">
        <f>'Florida_Keys FR'!C238-'Florida_Keys PR'!C322</f>
        <v>18312.744169356512</v>
      </c>
      <c r="D149" s="348">
        <f>'Florida_Keys FR'!D238-'Florida_Keys PR'!D322</f>
        <v>22545.155224255883</v>
      </c>
      <c r="E149" s="348">
        <f>'Florida_Keys FR'!E238-'Florida_Keys PR'!E322</f>
        <v>18312.744169356512</v>
      </c>
      <c r="F149" s="348">
        <f>'Florida_Keys FR'!F238-'Florida_Keys PR'!F322</f>
        <v>32.3654424512969</v>
      </c>
      <c r="G149" s="348">
        <f>'Florida_Keys FR'!G238-'Florida_Keys PR'!G322</f>
        <v>31.335755090783465</v>
      </c>
      <c r="H149" s="349"/>
    </row>
    <row r="150" spans="1:8" x14ac:dyDescent="0.2">
      <c r="A150" s="347">
        <v>2023</v>
      </c>
      <c r="B150" s="347">
        <v>10</v>
      </c>
      <c r="C150" s="348">
        <f>'Florida_Keys FR'!C239-'Florida_Keys PR'!C323</f>
        <v>17694.459459809543</v>
      </c>
      <c r="D150" s="348">
        <f>'Florida_Keys FR'!D239-'Florida_Keys PR'!D323</f>
        <v>18312.744169356512</v>
      </c>
      <c r="E150" s="348">
        <f>'Florida_Keys FR'!E239-'Florida_Keys PR'!E323</f>
        <v>17694.459459809543</v>
      </c>
      <c r="F150" s="348">
        <f>'Florida_Keys FR'!F239-'Florida_Keys PR'!F323</f>
        <v>29.443437714083672</v>
      </c>
      <c r="G150" s="348">
        <f>'Florida_Keys FR'!G239-'Florida_Keys PR'!G323</f>
        <v>29.007871421146689</v>
      </c>
      <c r="H150" s="349"/>
    </row>
    <row r="151" spans="1:8" x14ac:dyDescent="0.2">
      <c r="A151" s="347">
        <v>2023</v>
      </c>
      <c r="B151" s="347">
        <v>11</v>
      </c>
      <c r="C151" s="348">
        <f>'Florida_Keys FR'!C240-'Florida_Keys PR'!C324</f>
        <v>13274.349745030275</v>
      </c>
      <c r="D151" s="348">
        <f>'Florida_Keys FR'!D240-'Florida_Keys PR'!D324</f>
        <v>17694.459459809543</v>
      </c>
      <c r="E151" s="348">
        <f>'Florida_Keys FR'!E240-'Florida_Keys PR'!E324</f>
        <v>13274.349745030275</v>
      </c>
      <c r="F151" s="348">
        <f>'Florida_Keys FR'!F240-'Florida_Keys PR'!F324</f>
        <v>26.260529651780672</v>
      </c>
      <c r="G151" s="348">
        <f>'Florida_Keys FR'!G240-'Florida_Keys PR'!G324</f>
        <v>25.730667215166562</v>
      </c>
      <c r="H151" s="349"/>
    </row>
    <row r="152" spans="1:8" x14ac:dyDescent="0.2">
      <c r="A152" s="347">
        <v>2023</v>
      </c>
      <c r="B152" s="347">
        <v>12</v>
      </c>
      <c r="C152" s="348">
        <f>'Florida_Keys FR'!C241-'Florida_Keys PR'!C325</f>
        <v>14186.022524387576</v>
      </c>
      <c r="D152" s="348">
        <f>'Florida_Keys FR'!D241-'Florida_Keys PR'!D325</f>
        <v>13274.349745030275</v>
      </c>
      <c r="E152" s="348">
        <f>'Florida_Keys FR'!E241-'Florida_Keys PR'!E325</f>
        <v>14186.022524387576</v>
      </c>
      <c r="F152" s="348">
        <f>'Florida_Keys FR'!F241-'Florida_Keys PR'!F325</f>
        <v>27.437881834856483</v>
      </c>
      <c r="G152" s="348">
        <f>'Florida_Keys FR'!G241-'Florida_Keys PR'!G325</f>
        <v>24.918892015738223</v>
      </c>
      <c r="H152" s="349"/>
    </row>
    <row r="153" spans="1:8" x14ac:dyDescent="0.2">
      <c r="A153" s="347">
        <v>2024</v>
      </c>
      <c r="B153" s="347">
        <v>1</v>
      </c>
      <c r="C153" s="348">
        <f>'Florida_Keys FR'!C242-'Florida_Keys PR'!C326</f>
        <v>14542.633098585313</v>
      </c>
      <c r="D153" s="348">
        <f>'Florida_Keys FR'!D242-'Florida_Keys PR'!D326</f>
        <v>14186.022524387576</v>
      </c>
      <c r="E153" s="348">
        <f>'Florida_Keys FR'!E242-'Florida_Keys PR'!E326</f>
        <v>14542.633098585313</v>
      </c>
      <c r="F153" s="348">
        <f>'Florida_Keys FR'!F242-'Florida_Keys PR'!F326</f>
        <v>31.010086727948163</v>
      </c>
      <c r="G153" s="348">
        <f>'Florida_Keys FR'!G242-'Florida_Keys PR'!G326</f>
        <v>26.515687078359093</v>
      </c>
      <c r="H153" s="349"/>
    </row>
    <row r="154" spans="1:8" x14ac:dyDescent="0.2">
      <c r="A154" s="347">
        <v>2024</v>
      </c>
      <c r="B154" s="347">
        <v>2</v>
      </c>
      <c r="C154" s="348">
        <f>'Florida_Keys FR'!C243-'Florida_Keys PR'!C327</f>
        <v>14492.295920774697</v>
      </c>
      <c r="D154" s="348">
        <f>'Florida_Keys FR'!D243-'Florida_Keys PR'!D327</f>
        <v>14542.633098585313</v>
      </c>
      <c r="E154" s="348">
        <f>'Florida_Keys FR'!E243-'Florida_Keys PR'!E327</f>
        <v>14492.295920774697</v>
      </c>
      <c r="F154" s="348">
        <f>'Florida_Keys FR'!F243-'Florida_Keys PR'!F327</f>
        <v>31.020480937046727</v>
      </c>
      <c r="G154" s="348">
        <f>'Florida_Keys FR'!G243-'Florida_Keys PR'!G327</f>
        <v>29.469481661379859</v>
      </c>
      <c r="H154" s="349"/>
    </row>
    <row r="155" spans="1:8" x14ac:dyDescent="0.2">
      <c r="A155" s="347">
        <v>2024</v>
      </c>
      <c r="B155" s="347">
        <v>3</v>
      </c>
      <c r="C155" s="348">
        <f>'Florida_Keys FR'!C244-'Florida_Keys PR'!C328</f>
        <v>16548.663095078336</v>
      </c>
      <c r="D155" s="348">
        <f>'Florida_Keys FR'!D244-'Florida_Keys PR'!D328</f>
        <v>14492.295920774697</v>
      </c>
      <c r="E155" s="348">
        <f>'Florida_Keys FR'!E244-'Florida_Keys PR'!E328</f>
        <v>16548.663095078336</v>
      </c>
      <c r="F155" s="348">
        <f>'Florida_Keys FR'!F244-'Florida_Keys PR'!F328</f>
        <v>33.419769504052752</v>
      </c>
      <c r="G155" s="348">
        <f>'Florida_Keys FR'!G244-'Florida_Keys PR'!G328</f>
        <v>28.032645328423982</v>
      </c>
      <c r="H155" s="349"/>
    </row>
    <row r="156" spans="1:8" x14ac:dyDescent="0.2">
      <c r="A156" s="347">
        <v>2024</v>
      </c>
      <c r="B156" s="347">
        <v>4</v>
      </c>
      <c r="C156" s="348">
        <f>'Florida_Keys FR'!C245-'Florida_Keys PR'!C329</f>
        <v>17175.164561206766</v>
      </c>
      <c r="D156" s="348">
        <f>'Florida_Keys FR'!D245-'Florida_Keys PR'!D329</f>
        <v>16548.663095078336</v>
      </c>
      <c r="E156" s="348">
        <f>'Florida_Keys FR'!E245-'Florida_Keys PR'!E329</f>
        <v>17175.164561206766</v>
      </c>
      <c r="F156" s="348">
        <f>'Florida_Keys FR'!F245-'Florida_Keys PR'!F329</f>
        <v>29.824473994547589</v>
      </c>
      <c r="G156" s="348">
        <f>'Florida_Keys FR'!G245-'Florida_Keys PR'!G329</f>
        <v>28.759953880173441</v>
      </c>
      <c r="H156" s="349"/>
    </row>
    <row r="157" spans="1:8" x14ac:dyDescent="0.2">
      <c r="A157" s="347">
        <v>2024</v>
      </c>
      <c r="B157" s="347">
        <v>5</v>
      </c>
      <c r="C157" s="348">
        <f>'Florida_Keys FR'!C246-'Florida_Keys PR'!C330</f>
        <v>19859.23017664587</v>
      </c>
      <c r="D157" s="348">
        <f>'Florida_Keys FR'!D246-'Florida_Keys PR'!D330</f>
        <v>17175.164561206766</v>
      </c>
      <c r="E157" s="348">
        <f>'Florida_Keys FR'!E246-'Florida_Keys PR'!E330</f>
        <v>19859.23017664587</v>
      </c>
      <c r="F157" s="348">
        <f>'Florida_Keys FR'!F246-'Florida_Keys PR'!F330</f>
        <v>33.798529816518368</v>
      </c>
      <c r="G157" s="348">
        <f>'Florida_Keys FR'!G246-'Florida_Keys PR'!G330</f>
        <v>32.126772629652379</v>
      </c>
      <c r="H157" s="349"/>
    </row>
    <row r="158" spans="1:8" x14ac:dyDescent="0.2">
      <c r="A158" s="347">
        <v>2024</v>
      </c>
      <c r="B158" s="347">
        <v>6</v>
      </c>
      <c r="C158" s="348">
        <f>'Florida_Keys FR'!C247-'Florida_Keys PR'!C331</f>
        <v>22005.113620709031</v>
      </c>
      <c r="D158" s="348">
        <f>'Florida_Keys FR'!D247-'Florida_Keys PR'!D331</f>
        <v>19859.23017664587</v>
      </c>
      <c r="E158" s="348">
        <f>'Florida_Keys FR'!E247-'Florida_Keys PR'!E331</f>
        <v>22005.113620709031</v>
      </c>
      <c r="F158" s="348">
        <f>'Florida_Keys FR'!F247-'Florida_Keys PR'!F331</f>
        <v>33.929877993655595</v>
      </c>
      <c r="G158" s="348">
        <f>'Florida_Keys FR'!G247-'Florida_Keys PR'!G331</f>
        <v>31.713025340222714</v>
      </c>
      <c r="H158" s="349"/>
    </row>
    <row r="159" spans="1:8" x14ac:dyDescent="0.2">
      <c r="A159" s="347">
        <v>2024</v>
      </c>
      <c r="B159" s="347">
        <v>7</v>
      </c>
      <c r="C159" s="348">
        <f>'Florida_Keys FR'!C248-'Florida_Keys PR'!C332</f>
        <v>24509.529299778209</v>
      </c>
      <c r="D159" s="348">
        <f>'Florida_Keys FR'!D248-'Florida_Keys PR'!D332</f>
        <v>22005.113620709031</v>
      </c>
      <c r="E159" s="348">
        <f>'Florida_Keys FR'!E248-'Florida_Keys PR'!E332</f>
        <v>24509.529299778209</v>
      </c>
      <c r="F159" s="348">
        <f>'Florida_Keys FR'!F248-'Florida_Keys PR'!F332</f>
        <v>35</v>
      </c>
      <c r="G159" s="348">
        <f>'Florida_Keys FR'!G248-'Florida_Keys PR'!G332</f>
        <v>34.388728654458134</v>
      </c>
      <c r="H159" s="349"/>
    </row>
    <row r="160" spans="1:8" x14ac:dyDescent="0.2">
      <c r="A160" s="347">
        <v>2024</v>
      </c>
      <c r="B160" s="347">
        <v>8</v>
      </c>
      <c r="C160" s="348">
        <f>'Florida_Keys FR'!C249-'Florida_Keys PR'!C333</f>
        <v>23265.835079511453</v>
      </c>
      <c r="D160" s="348">
        <f>'Florida_Keys FR'!D249-'Florida_Keys PR'!D333</f>
        <v>24509.529299778209</v>
      </c>
      <c r="E160" s="348">
        <f>'Florida_Keys FR'!E249-'Florida_Keys PR'!E333</f>
        <v>23265.835079511453</v>
      </c>
      <c r="F160" s="348">
        <f>'Florida_Keys FR'!F249-'Florida_Keys PR'!F333</f>
        <v>34.898043438517689</v>
      </c>
      <c r="G160" s="348">
        <f>'Florida_Keys FR'!G249-'Florida_Keys PR'!G333</f>
        <v>34.34804484127514</v>
      </c>
      <c r="H160" s="349"/>
    </row>
    <row r="161" spans="1:8" x14ac:dyDescent="0.2">
      <c r="A161" s="347">
        <v>2024</v>
      </c>
      <c r="B161" s="347">
        <v>9</v>
      </c>
      <c r="C161" s="348">
        <f>'Florida_Keys FR'!C250-'Florida_Keys PR'!C334</f>
        <v>18927.067861122196</v>
      </c>
      <c r="D161" s="348">
        <f>'Florida_Keys FR'!D250-'Florida_Keys PR'!D334</f>
        <v>23265.835079511453</v>
      </c>
      <c r="E161" s="348">
        <f>'Florida_Keys FR'!E250-'Florida_Keys PR'!E334</f>
        <v>18927.067861122196</v>
      </c>
      <c r="F161" s="348">
        <f>'Florida_Keys FR'!F250-'Florida_Keys PR'!F334</f>
        <v>32.3654424512969</v>
      </c>
      <c r="G161" s="348">
        <f>'Florida_Keys FR'!G250-'Florida_Keys PR'!G334</f>
        <v>31.335755090783465</v>
      </c>
      <c r="H161" s="349"/>
    </row>
    <row r="162" spans="1:8" x14ac:dyDescent="0.2">
      <c r="A162" s="347">
        <v>2024</v>
      </c>
      <c r="B162" s="347">
        <v>10</v>
      </c>
      <c r="C162" s="348">
        <f>'Florida_Keys FR'!C251-'Florida_Keys PR'!C335</f>
        <v>18264.51770323221</v>
      </c>
      <c r="D162" s="348">
        <f>'Florida_Keys FR'!D251-'Florida_Keys PR'!D335</f>
        <v>18927.067861122196</v>
      </c>
      <c r="E162" s="348">
        <f>'Florida_Keys FR'!E251-'Florida_Keys PR'!E335</f>
        <v>18264.51770323221</v>
      </c>
      <c r="F162" s="348">
        <f>'Florida_Keys FR'!F251-'Florida_Keys PR'!F335</f>
        <v>29.443437714083672</v>
      </c>
      <c r="G162" s="348">
        <f>'Florida_Keys FR'!G251-'Florida_Keys PR'!G335</f>
        <v>29.007871421146689</v>
      </c>
      <c r="H162" s="349"/>
    </row>
    <row r="163" spans="1:8" x14ac:dyDescent="0.2">
      <c r="A163" s="347">
        <v>2024</v>
      </c>
      <c r="B163" s="347">
        <v>11</v>
      </c>
      <c r="C163" s="348">
        <f>'Florida_Keys FR'!C252-'Florida_Keys PR'!C336</f>
        <v>13736.967968494413</v>
      </c>
      <c r="D163" s="348">
        <f>'Florida_Keys FR'!D252-'Florida_Keys PR'!D336</f>
        <v>18264.51770323221</v>
      </c>
      <c r="E163" s="348">
        <f>'Florida_Keys FR'!E252-'Florida_Keys PR'!E336</f>
        <v>13736.967968494413</v>
      </c>
      <c r="F163" s="348">
        <f>'Florida_Keys FR'!F252-'Florida_Keys PR'!F336</f>
        <v>26.260529651780672</v>
      </c>
      <c r="G163" s="348">
        <f>'Florida_Keys FR'!G252-'Florida_Keys PR'!G336</f>
        <v>25.730667215166562</v>
      </c>
      <c r="H163" s="349"/>
    </row>
    <row r="164" spans="1:8" x14ac:dyDescent="0.2">
      <c r="A164" s="347">
        <v>2024</v>
      </c>
      <c r="B164" s="347">
        <v>12</v>
      </c>
      <c r="C164" s="348">
        <f>'Florida_Keys FR'!C253-'Florida_Keys PR'!C337</f>
        <v>14670.991892395323</v>
      </c>
      <c r="D164" s="348">
        <f>'Florida_Keys FR'!D253-'Florida_Keys PR'!D337</f>
        <v>13736.967968494413</v>
      </c>
      <c r="E164" s="348">
        <f>'Florida_Keys FR'!E253-'Florida_Keys PR'!E337</f>
        <v>14670.991892395323</v>
      </c>
      <c r="F164" s="348">
        <f>'Florida_Keys FR'!F253-'Florida_Keys PR'!F337</f>
        <v>27.437881834856498</v>
      </c>
      <c r="G164" s="348">
        <f>'Florida_Keys FR'!G253-'Florida_Keys PR'!G337</f>
        <v>24.918892015738223</v>
      </c>
      <c r="H164" s="349"/>
    </row>
    <row r="165" spans="1:8" x14ac:dyDescent="0.2">
      <c r="A165" s="347">
        <v>2025</v>
      </c>
      <c r="B165" s="347">
        <v>1</v>
      </c>
      <c r="C165" s="348">
        <f>'Florida_Keys FR'!C254-'Florida_Keys PR'!C338</f>
        <v>15025.014173591509</v>
      </c>
      <c r="D165" s="348">
        <f>'Florida_Keys FR'!D254-'Florida_Keys PR'!D338</f>
        <v>14670.991892395323</v>
      </c>
      <c r="E165" s="348">
        <f>'Florida_Keys FR'!E254-'Florida_Keys PR'!E338</f>
        <v>15025.014173591509</v>
      </c>
      <c r="F165" s="348">
        <f>'Florida_Keys FR'!F254-'Florida_Keys PR'!F338</f>
        <v>31.010086727948163</v>
      </c>
      <c r="G165" s="348">
        <f>'Florida_Keys FR'!G254-'Florida_Keys PR'!G338</f>
        <v>26.515687078359093</v>
      </c>
      <c r="H165" s="349"/>
    </row>
    <row r="166" spans="1:8" x14ac:dyDescent="0.2">
      <c r="A166" s="347">
        <v>2025</v>
      </c>
      <c r="B166" s="347">
        <v>2</v>
      </c>
      <c r="C166" s="348">
        <f>'Florida_Keys FR'!C255-'Florida_Keys PR'!C339</f>
        <v>16512.65857057838</v>
      </c>
      <c r="D166" s="348">
        <f>'Florida_Keys FR'!D255-'Florida_Keys PR'!D339</f>
        <v>15025.014173591509</v>
      </c>
      <c r="E166" s="348">
        <f>'Florida_Keys FR'!E255-'Florida_Keys PR'!E339</f>
        <v>16512.65857057838</v>
      </c>
      <c r="F166" s="348">
        <f>'Florida_Keys FR'!F255-'Florida_Keys PR'!F339</f>
        <v>31.020480937046727</v>
      </c>
      <c r="G166" s="348">
        <f>'Florida_Keys FR'!G255-'Florida_Keys PR'!G339</f>
        <v>29.469481661379859</v>
      </c>
      <c r="H166" s="349"/>
    </row>
    <row r="167" spans="1:8" x14ac:dyDescent="0.2">
      <c r="A167" s="347">
        <v>2025</v>
      </c>
      <c r="B167" s="347">
        <v>3</v>
      </c>
      <c r="C167" s="348">
        <f>'Florida_Keys FR'!C256-'Florida_Keys PR'!C340</f>
        <v>17068.968611849363</v>
      </c>
      <c r="D167" s="348">
        <f>'Florida_Keys FR'!D256-'Florida_Keys PR'!D340</f>
        <v>16512.65857057838</v>
      </c>
      <c r="E167" s="348">
        <f>'Florida_Keys FR'!E256-'Florida_Keys PR'!E340</f>
        <v>17068.968611849363</v>
      </c>
      <c r="F167" s="348">
        <f>'Florida_Keys FR'!F256-'Florida_Keys PR'!F340</f>
        <v>33.419769504052752</v>
      </c>
      <c r="G167" s="348">
        <f>'Florida_Keys FR'!G256-'Florida_Keys PR'!G340</f>
        <v>28.032645328423982</v>
      </c>
      <c r="H167" s="349"/>
    </row>
    <row r="168" spans="1:8" x14ac:dyDescent="0.2">
      <c r="A168" s="347">
        <v>2025</v>
      </c>
      <c r="B168" s="347">
        <v>4</v>
      </c>
      <c r="C168" s="348">
        <f>'Florida_Keys FR'!C257-'Florida_Keys PR'!C341</f>
        <v>17720.624771743758</v>
      </c>
      <c r="D168" s="348">
        <f>'Florida_Keys FR'!D257-'Florida_Keys PR'!D341</f>
        <v>17068.968611849363</v>
      </c>
      <c r="E168" s="348">
        <f>'Florida_Keys FR'!E257-'Florida_Keys PR'!E341</f>
        <v>17720.624771743758</v>
      </c>
      <c r="F168" s="348">
        <f>'Florida_Keys FR'!F257-'Florida_Keys PR'!F341</f>
        <v>29.824473994547589</v>
      </c>
      <c r="G168" s="348">
        <f>'Florida_Keys FR'!G257-'Florida_Keys PR'!G341</f>
        <v>28.759953880173441</v>
      </c>
      <c r="H168" s="349"/>
    </row>
    <row r="169" spans="1:8" x14ac:dyDescent="0.2">
      <c r="A169" s="347">
        <v>2025</v>
      </c>
      <c r="B169" s="347">
        <v>5</v>
      </c>
      <c r="C169" s="348">
        <f>'Florida_Keys FR'!C258-'Florida_Keys PR'!C342</f>
        <v>20482.714594633035</v>
      </c>
      <c r="D169" s="348">
        <f>'Florida_Keys FR'!D258-'Florida_Keys PR'!D342</f>
        <v>17720.624771743758</v>
      </c>
      <c r="E169" s="348">
        <f>'Florida_Keys FR'!E258-'Florida_Keys PR'!E342</f>
        <v>20482.714594633035</v>
      </c>
      <c r="F169" s="348">
        <f>'Florida_Keys FR'!F258-'Florida_Keys PR'!F342</f>
        <v>33.798529816518368</v>
      </c>
      <c r="G169" s="348">
        <f>'Florida_Keys FR'!G258-'Florida_Keys PR'!G342</f>
        <v>32.126772629652379</v>
      </c>
      <c r="H169" s="349"/>
    </row>
    <row r="170" spans="1:8" x14ac:dyDescent="0.2">
      <c r="A170" s="347">
        <v>2025</v>
      </c>
      <c r="B170" s="347">
        <v>6</v>
      </c>
      <c r="C170" s="348">
        <f>'Florida_Keys FR'!C259-'Florida_Keys PR'!C343</f>
        <v>22690.171516614573</v>
      </c>
      <c r="D170" s="348">
        <f>'Florida_Keys FR'!D259-'Florida_Keys PR'!D343</f>
        <v>20482.714594633035</v>
      </c>
      <c r="E170" s="348">
        <f>'Florida_Keys FR'!E259-'Florida_Keys PR'!E343</f>
        <v>22690.171516614573</v>
      </c>
      <c r="F170" s="348">
        <f>'Florida_Keys FR'!F259-'Florida_Keys PR'!F343</f>
        <v>33.929877993655595</v>
      </c>
      <c r="G170" s="348">
        <f>'Florida_Keys FR'!G259-'Florida_Keys PR'!G343</f>
        <v>31.713025340222714</v>
      </c>
      <c r="H170" s="349"/>
    </row>
    <row r="171" spans="1:8" x14ac:dyDescent="0.2">
      <c r="A171" s="347">
        <v>2025</v>
      </c>
      <c r="B171" s="347">
        <v>7</v>
      </c>
      <c r="C171" s="348">
        <f>'Florida_Keys FR'!C260-'Florida_Keys PR'!C344</f>
        <v>25256.520241891878</v>
      </c>
      <c r="D171" s="348">
        <f>'Florida_Keys FR'!D260-'Florida_Keys PR'!D344</f>
        <v>22690.171516614573</v>
      </c>
      <c r="E171" s="348">
        <f>'Florida_Keys FR'!E260-'Florida_Keys PR'!E344</f>
        <v>25256.520241891878</v>
      </c>
      <c r="F171" s="348">
        <f>'Florida_Keys FR'!F260-'Florida_Keys PR'!F344</f>
        <v>35</v>
      </c>
      <c r="G171" s="348">
        <f>'Florida_Keys FR'!G260-'Florida_Keys PR'!G344</f>
        <v>34.388728654458134</v>
      </c>
      <c r="H171" s="349"/>
    </row>
    <row r="172" spans="1:8" x14ac:dyDescent="0.2">
      <c r="A172" s="347">
        <v>2025</v>
      </c>
      <c r="B172" s="347">
        <v>8</v>
      </c>
      <c r="C172" s="348">
        <f>'Florida_Keys FR'!C261-'Florida_Keys PR'!C345</f>
        <v>23999.064445961048</v>
      </c>
      <c r="D172" s="348">
        <f>'Florida_Keys FR'!D261-'Florida_Keys PR'!D345</f>
        <v>25256.520241891878</v>
      </c>
      <c r="E172" s="348">
        <f>'Florida_Keys FR'!E261-'Florida_Keys PR'!E345</f>
        <v>23999.064445961048</v>
      </c>
      <c r="F172" s="348">
        <f>'Florida_Keys FR'!F261-'Florida_Keys PR'!F345</f>
        <v>34.898043438517689</v>
      </c>
      <c r="G172" s="348">
        <f>'Florida_Keys FR'!G261-'Florida_Keys PR'!G345</f>
        <v>34.34804484127514</v>
      </c>
      <c r="H172" s="349"/>
    </row>
    <row r="173" spans="1:8" x14ac:dyDescent="0.2">
      <c r="A173" s="347">
        <v>2025</v>
      </c>
      <c r="B173" s="347">
        <v>9</v>
      </c>
      <c r="C173" s="348">
        <f>'Florida_Keys FR'!C262-'Florida_Keys PR'!C346</f>
        <v>19552.124390427387</v>
      </c>
      <c r="D173" s="348">
        <f>'Florida_Keys FR'!D262-'Florida_Keys PR'!D346</f>
        <v>23999.064445961048</v>
      </c>
      <c r="E173" s="348">
        <f>'Florida_Keys FR'!E262-'Florida_Keys PR'!E346</f>
        <v>19552.124390427387</v>
      </c>
      <c r="F173" s="348">
        <f>'Florida_Keys FR'!F262-'Florida_Keys PR'!F346</f>
        <v>32.3654424512969</v>
      </c>
      <c r="G173" s="348">
        <f>'Florida_Keys FR'!G262-'Florida_Keys PR'!G346</f>
        <v>31.335755090783465</v>
      </c>
      <c r="H173" s="349"/>
    </row>
    <row r="174" spans="1:8" x14ac:dyDescent="0.2">
      <c r="A174" s="347">
        <v>2025</v>
      </c>
      <c r="B174" s="347">
        <v>10</v>
      </c>
      <c r="C174" s="348">
        <f>'Florida_Keys FR'!C263-'Florida_Keys PR'!C347</f>
        <v>18844.502259636654</v>
      </c>
      <c r="D174" s="348">
        <f>'Florida_Keys FR'!D263-'Florida_Keys PR'!D347</f>
        <v>19552.124390427387</v>
      </c>
      <c r="E174" s="348">
        <f>'Florida_Keys FR'!E263-'Florida_Keys PR'!E347</f>
        <v>18844.502259636654</v>
      </c>
      <c r="F174" s="348">
        <f>'Florida_Keys FR'!F263-'Florida_Keys PR'!F347</f>
        <v>29.443437714083672</v>
      </c>
      <c r="G174" s="348">
        <f>'Florida_Keys FR'!G263-'Florida_Keys PR'!G347</f>
        <v>29.007871421146689</v>
      </c>
      <c r="H174" s="349"/>
    </row>
    <row r="175" spans="1:8" x14ac:dyDescent="0.2">
      <c r="A175" s="347">
        <v>2025</v>
      </c>
      <c r="B175" s="347">
        <v>11</v>
      </c>
      <c r="C175" s="348">
        <f>'Florida_Keys FR'!C264-'Florida_Keys PR'!C348</f>
        <v>14207.74085172444</v>
      </c>
      <c r="D175" s="348">
        <f>'Florida_Keys FR'!D264-'Florida_Keys PR'!D348</f>
        <v>18844.502259636654</v>
      </c>
      <c r="E175" s="348">
        <f>'Florida_Keys FR'!E264-'Florida_Keys PR'!E348</f>
        <v>14207.74085172444</v>
      </c>
      <c r="F175" s="348">
        <f>'Florida_Keys FR'!F264-'Florida_Keys PR'!F348</f>
        <v>26.260529651780672</v>
      </c>
      <c r="G175" s="348">
        <f>'Florida_Keys FR'!G264-'Florida_Keys PR'!G348</f>
        <v>25.730667215166562</v>
      </c>
      <c r="H175" s="349"/>
    </row>
    <row r="176" spans="1:8" x14ac:dyDescent="0.2">
      <c r="A176" s="347">
        <v>2025</v>
      </c>
      <c r="B176" s="347">
        <v>12</v>
      </c>
      <c r="C176" s="348">
        <f>'Florida_Keys FR'!C265-'Florida_Keys PR'!C349</f>
        <v>15164.398764500795</v>
      </c>
      <c r="D176" s="348">
        <f>'Florida_Keys FR'!D265-'Florida_Keys PR'!D349</f>
        <v>14207.74085172444</v>
      </c>
      <c r="E176" s="348">
        <f>'Florida_Keys FR'!E265-'Florida_Keys PR'!E349</f>
        <v>15164.398764500795</v>
      </c>
      <c r="F176" s="348">
        <f>'Florida_Keys FR'!F265-'Florida_Keys PR'!F349</f>
        <v>27.437881834856498</v>
      </c>
      <c r="G176" s="348">
        <f>'Florida_Keys FR'!G265-'Florida_Keys PR'!G349</f>
        <v>24.918892015738223</v>
      </c>
      <c r="H176" s="349"/>
    </row>
    <row r="177" spans="1:8" x14ac:dyDescent="0.2">
      <c r="A177" s="347">
        <v>2026</v>
      </c>
      <c r="B177" s="347">
        <v>1</v>
      </c>
      <c r="C177" s="348">
        <f>'Florida_Keys FR'!C266-'Florida_Keys PR'!C350</f>
        <v>15515.82119466216</v>
      </c>
      <c r="D177" s="348">
        <f>'Florida_Keys FR'!D266-'Florida_Keys PR'!D350</f>
        <v>15164.398764500795</v>
      </c>
      <c r="E177" s="348">
        <f>'Florida_Keys FR'!E266-'Florida_Keys PR'!E350</f>
        <v>15515.82119466216</v>
      </c>
      <c r="F177" s="348">
        <f>'Florida_Keys FR'!F266-'Florida_Keys PR'!F350</f>
        <v>31.010086727948163</v>
      </c>
      <c r="G177" s="348">
        <f>'Florida_Keys FR'!G266-'Florida_Keys PR'!G350</f>
        <v>26.515687078359093</v>
      </c>
      <c r="H177" s="349"/>
    </row>
    <row r="178" spans="1:8" x14ac:dyDescent="0.2">
      <c r="A178" s="347">
        <v>2026</v>
      </c>
      <c r="B178" s="347">
        <v>2</v>
      </c>
      <c r="C178" s="348">
        <f>'Florida_Keys FR'!C267-'Florida_Keys PR'!C351</f>
        <v>16982.760769363631</v>
      </c>
      <c r="D178" s="348">
        <f>'Florida_Keys FR'!D267-'Florida_Keys PR'!D351</f>
        <v>15515.82119466216</v>
      </c>
      <c r="E178" s="348">
        <f>'Florida_Keys FR'!E267-'Florida_Keys PR'!E351</f>
        <v>16982.760769363631</v>
      </c>
      <c r="F178" s="348">
        <f>'Florida_Keys FR'!F267-'Florida_Keys PR'!F351</f>
        <v>31.020480937046727</v>
      </c>
      <c r="G178" s="348">
        <f>'Florida_Keys FR'!G267-'Florida_Keys PR'!G351</f>
        <v>29.469481661379859</v>
      </c>
      <c r="H178" s="349"/>
    </row>
    <row r="179" spans="1:8" x14ac:dyDescent="0.2">
      <c r="A179" s="347">
        <v>2026</v>
      </c>
      <c r="B179" s="347">
        <v>3</v>
      </c>
      <c r="C179" s="348">
        <f>'Florida_Keys FR'!C268-'Florida_Keys PR'!C352</f>
        <v>17598.290496822112</v>
      </c>
      <c r="D179" s="348">
        <f>'Florida_Keys FR'!D268-'Florida_Keys PR'!D352</f>
        <v>16982.760769363631</v>
      </c>
      <c r="E179" s="348">
        <f>'Florida_Keys FR'!E268-'Florida_Keys PR'!E352</f>
        <v>17598.290496822112</v>
      </c>
      <c r="F179" s="348">
        <f>'Florida_Keys FR'!F268-'Florida_Keys PR'!F352</f>
        <v>33.419769504052752</v>
      </c>
      <c r="G179" s="348">
        <f>'Florida_Keys FR'!G268-'Florida_Keys PR'!G352</f>
        <v>28.032645328423982</v>
      </c>
      <c r="H179" s="349"/>
    </row>
    <row r="180" spans="1:8" x14ac:dyDescent="0.2">
      <c r="A180" s="347">
        <v>2026</v>
      </c>
      <c r="B180" s="347">
        <v>4</v>
      </c>
      <c r="C180" s="348">
        <f>'Florida_Keys FR'!C269-'Florida_Keys PR'!C353</f>
        <v>18275.536980751807</v>
      </c>
      <c r="D180" s="348">
        <f>'Florida_Keys FR'!D269-'Florida_Keys PR'!D353</f>
        <v>17598.290496822112</v>
      </c>
      <c r="E180" s="348">
        <f>'Florida_Keys FR'!E269-'Florida_Keys PR'!E353</f>
        <v>18275.536980751807</v>
      </c>
      <c r="F180" s="348">
        <f>'Florida_Keys FR'!F269-'Florida_Keys PR'!F353</f>
        <v>29.824473994547589</v>
      </c>
      <c r="G180" s="348">
        <f>'Florida_Keys FR'!G269-'Florida_Keys PR'!G353</f>
        <v>28.759953880173441</v>
      </c>
      <c r="H180" s="349"/>
    </row>
    <row r="181" spans="1:8" x14ac:dyDescent="0.2">
      <c r="A181" s="347">
        <v>2026</v>
      </c>
      <c r="B181" s="347">
        <v>5</v>
      </c>
      <c r="C181" s="348">
        <f>'Florida_Keys FR'!C270-'Florida_Keys PR'!C354</f>
        <v>21117.007698485031</v>
      </c>
      <c r="D181" s="348">
        <f>'Florida_Keys FR'!D270-'Florida_Keys PR'!D354</f>
        <v>18275.536980751807</v>
      </c>
      <c r="E181" s="348">
        <f>'Florida_Keys FR'!E270-'Florida_Keys PR'!E354</f>
        <v>21117.007698485031</v>
      </c>
      <c r="F181" s="348">
        <f>'Florida_Keys FR'!F270-'Florida_Keys PR'!F354</f>
        <v>33.798529816518368</v>
      </c>
      <c r="G181" s="348">
        <f>'Florida_Keys FR'!G270-'Florida_Keys PR'!G354</f>
        <v>32.126772629652379</v>
      </c>
      <c r="H181" s="349"/>
    </row>
    <row r="182" spans="1:8" x14ac:dyDescent="0.2">
      <c r="A182" s="347">
        <v>2026</v>
      </c>
      <c r="B182" s="347">
        <v>6</v>
      </c>
      <c r="C182" s="348">
        <f>'Florida_Keys FR'!C271-'Florida_Keys PR'!C355</f>
        <v>23387.029776631316</v>
      </c>
      <c r="D182" s="348">
        <f>'Florida_Keys FR'!D271-'Florida_Keys PR'!D355</f>
        <v>21117.007698485031</v>
      </c>
      <c r="E182" s="348">
        <f>'Florida_Keys FR'!E271-'Florida_Keys PR'!E355</f>
        <v>23387.029776631316</v>
      </c>
      <c r="F182" s="348">
        <f>'Florida_Keys FR'!F271-'Florida_Keys PR'!F355</f>
        <v>33.929877993655595</v>
      </c>
      <c r="G182" s="348">
        <f>'Florida_Keys FR'!G271-'Florida_Keys PR'!G355</f>
        <v>31.713025340222714</v>
      </c>
      <c r="H182" s="349"/>
    </row>
    <row r="183" spans="1:8" x14ac:dyDescent="0.2">
      <c r="A183" s="347">
        <v>2026</v>
      </c>
      <c r="B183" s="347">
        <v>7</v>
      </c>
      <c r="C183" s="348">
        <f>'Florida_Keys FR'!C272-'Florida_Keys PR'!C356</f>
        <v>26016.377236919521</v>
      </c>
      <c r="D183" s="348">
        <f>'Florida_Keys FR'!D272-'Florida_Keys PR'!D356</f>
        <v>23387.029776631316</v>
      </c>
      <c r="E183" s="348">
        <f>'Florida_Keys FR'!E272-'Florida_Keys PR'!E356</f>
        <v>26016.377236919521</v>
      </c>
      <c r="F183" s="348">
        <f>'Florida_Keys FR'!F272-'Florida_Keys PR'!F356</f>
        <v>35</v>
      </c>
      <c r="G183" s="348">
        <f>'Florida_Keys FR'!G272-'Florida_Keys PR'!G356</f>
        <v>34.388728654458134</v>
      </c>
      <c r="H183" s="349"/>
    </row>
    <row r="184" spans="1:8" x14ac:dyDescent="0.2">
      <c r="A184" s="347">
        <v>2026</v>
      </c>
      <c r="B184" s="347">
        <v>8</v>
      </c>
      <c r="C184" s="348">
        <f>'Florida_Keys FR'!C273-'Florida_Keys PR'!C357</f>
        <v>24745.01921725359</v>
      </c>
      <c r="D184" s="348">
        <f>'Florida_Keys FR'!D273-'Florida_Keys PR'!D357</f>
        <v>26016.377236919521</v>
      </c>
      <c r="E184" s="348">
        <f>'Florida_Keys FR'!E273-'Florida_Keys PR'!E357</f>
        <v>24745.01921725359</v>
      </c>
      <c r="F184" s="348">
        <f>'Florida_Keys FR'!F273-'Florida_Keys PR'!F357</f>
        <v>34.898043438517689</v>
      </c>
      <c r="G184" s="348">
        <f>'Florida_Keys FR'!G273-'Florida_Keys PR'!G357</f>
        <v>34.34804484127514</v>
      </c>
      <c r="H184" s="349"/>
    </row>
    <row r="185" spans="1:8" x14ac:dyDescent="0.2">
      <c r="A185" s="347">
        <v>2026</v>
      </c>
      <c r="B185" s="347">
        <v>9</v>
      </c>
      <c r="C185" s="348">
        <f>'Florida_Keys FR'!C274-'Florida_Keys PR'!C358</f>
        <v>20188.064319017038</v>
      </c>
      <c r="D185" s="348">
        <f>'Florida_Keys FR'!D274-'Florida_Keys PR'!D358</f>
        <v>24745.01921725359</v>
      </c>
      <c r="E185" s="348">
        <f>'Florida_Keys FR'!E274-'Florida_Keys PR'!E358</f>
        <v>20188.064319017038</v>
      </c>
      <c r="F185" s="348">
        <f>'Florida_Keys FR'!F274-'Florida_Keys PR'!F358</f>
        <v>32.3654424512969</v>
      </c>
      <c r="G185" s="348">
        <f>'Florida_Keys FR'!G274-'Florida_Keys PR'!G358</f>
        <v>31.335755090783465</v>
      </c>
      <c r="H185" s="349"/>
    </row>
    <row r="186" spans="1:8" x14ac:dyDescent="0.2">
      <c r="A186" s="347">
        <v>2026</v>
      </c>
      <c r="B186" s="347">
        <v>10</v>
      </c>
      <c r="C186" s="348">
        <f>'Florida_Keys FR'!C275-'Florida_Keys PR'!C359</f>
        <v>19434.55225466378</v>
      </c>
      <c r="D186" s="348">
        <f>'Florida_Keys FR'!D275-'Florida_Keys PR'!D359</f>
        <v>20188.064319017038</v>
      </c>
      <c r="E186" s="348">
        <f>'Florida_Keys FR'!E275-'Florida_Keys PR'!E359</f>
        <v>19434.55225466378</v>
      </c>
      <c r="F186" s="348">
        <f>'Florida_Keys FR'!F275-'Florida_Keys PR'!F359</f>
        <v>29.443437714083672</v>
      </c>
      <c r="G186" s="348">
        <f>'Florida_Keys FR'!G275-'Florida_Keys PR'!G359</f>
        <v>29.007871421146689</v>
      </c>
      <c r="H186" s="349"/>
    </row>
    <row r="187" spans="1:8" x14ac:dyDescent="0.2">
      <c r="A187" s="347">
        <v>2026</v>
      </c>
      <c r="B187" s="347">
        <v>11</v>
      </c>
      <c r="C187" s="348">
        <f>'Florida_Keys FR'!C276-'Florida_Keys PR'!C360</f>
        <v>14686.78305541302</v>
      </c>
      <c r="D187" s="348">
        <f>'Florida_Keys FR'!D276-'Florida_Keys PR'!D360</f>
        <v>19434.55225466378</v>
      </c>
      <c r="E187" s="348">
        <f>'Florida_Keys FR'!E276-'Florida_Keys PR'!E360</f>
        <v>14686.78305541302</v>
      </c>
      <c r="F187" s="348">
        <f>'Florida_Keys FR'!F276-'Florida_Keys PR'!F360</f>
        <v>26.260529651780672</v>
      </c>
      <c r="G187" s="348">
        <f>'Florida_Keys FR'!G276-'Florida_Keys PR'!G360</f>
        <v>25.730667215166562</v>
      </c>
      <c r="H187" s="349"/>
    </row>
    <row r="188" spans="1:8" x14ac:dyDescent="0.2">
      <c r="A188" s="347">
        <v>2026</v>
      </c>
      <c r="B188" s="347">
        <v>12</v>
      </c>
      <c r="C188" s="348">
        <f>'Florida_Keys FR'!C277-'Florida_Keys PR'!C361</f>
        <v>15666.361372944528</v>
      </c>
      <c r="D188" s="348">
        <f>'Florida_Keys FR'!D277-'Florida_Keys PR'!D361</f>
        <v>14686.78305541302</v>
      </c>
      <c r="E188" s="348">
        <f>'Florida_Keys FR'!E277-'Florida_Keys PR'!E361</f>
        <v>15666.361372944528</v>
      </c>
      <c r="F188" s="348">
        <f>'Florida_Keys FR'!F277-'Florida_Keys PR'!F361</f>
        <v>27.437881834856483</v>
      </c>
      <c r="G188" s="348">
        <f>'Florida_Keys FR'!G277-'Florida_Keys PR'!G361</f>
        <v>24.918892015738223</v>
      </c>
      <c r="H188" s="349"/>
    </row>
    <row r="189" spans="1:8" x14ac:dyDescent="0.2">
      <c r="A189" s="347">
        <v>2027</v>
      </c>
      <c r="B189" s="347">
        <v>1</v>
      </c>
      <c r="C189" s="348">
        <f>'Florida_Keys FR'!C278-'Florida_Keys PR'!C362</f>
        <v>16015.172355798786</v>
      </c>
      <c r="D189" s="348">
        <f>'Florida_Keys FR'!D278-'Florida_Keys PR'!D362</f>
        <v>15666.361372944528</v>
      </c>
      <c r="E189" s="348">
        <f>'Florida_Keys FR'!E278-'Florida_Keys PR'!E362</f>
        <v>16015.172355798786</v>
      </c>
      <c r="F189" s="348">
        <f>'Florida_Keys FR'!F278-'Florida_Keys PR'!F362</f>
        <v>31.010086727948163</v>
      </c>
      <c r="G189" s="348">
        <f>'Florida_Keys FR'!G278-'Florida_Keys PR'!G362</f>
        <v>26.515687078359093</v>
      </c>
      <c r="H189" s="349"/>
    </row>
    <row r="190" spans="1:8" x14ac:dyDescent="0.2">
      <c r="A190" s="347">
        <v>2027</v>
      </c>
      <c r="B190" s="347">
        <v>2</v>
      </c>
      <c r="C190" s="348">
        <f>'Florida_Keys FR'!C279-'Florida_Keys PR'!C363</f>
        <v>17460.982264576545</v>
      </c>
      <c r="D190" s="348">
        <f>'Florida_Keys FR'!D279-'Florida_Keys PR'!D363</f>
        <v>16015.172355798786</v>
      </c>
      <c r="E190" s="348">
        <f>'Florida_Keys FR'!E279-'Florida_Keys PR'!E363</f>
        <v>17460.982264576545</v>
      </c>
      <c r="F190" s="348">
        <f>'Florida_Keys FR'!F279-'Florida_Keys PR'!F363</f>
        <v>31.020480937046727</v>
      </c>
      <c r="G190" s="348">
        <f>'Florida_Keys FR'!G279-'Florida_Keys PR'!G363</f>
        <v>29.469481661379859</v>
      </c>
      <c r="H190" s="349"/>
    </row>
    <row r="191" spans="1:8" x14ac:dyDescent="0.2">
      <c r="A191" s="347">
        <v>2027</v>
      </c>
      <c r="B191" s="347">
        <v>3</v>
      </c>
      <c r="C191" s="348">
        <f>'Florida_Keys FR'!C280-'Florida_Keys PR'!C364</f>
        <v>18136.754960943334</v>
      </c>
      <c r="D191" s="348">
        <f>'Florida_Keys FR'!D280-'Florida_Keys PR'!D364</f>
        <v>17460.982264576545</v>
      </c>
      <c r="E191" s="348">
        <f>'Florida_Keys FR'!E280-'Florida_Keys PR'!E364</f>
        <v>18136.754960943334</v>
      </c>
      <c r="F191" s="348">
        <f>'Florida_Keys FR'!F280-'Florida_Keys PR'!F364</f>
        <v>33.419769504052752</v>
      </c>
      <c r="G191" s="348">
        <f>'Florida_Keys FR'!G280-'Florida_Keys PR'!G364</f>
        <v>28.032645328423982</v>
      </c>
      <c r="H191" s="349"/>
    </row>
    <row r="192" spans="1:8" x14ac:dyDescent="0.2">
      <c r="A192" s="347">
        <v>2027</v>
      </c>
      <c r="B192" s="347">
        <v>4</v>
      </c>
      <c r="C192" s="348">
        <f>'Florida_Keys FR'!C281-'Florida_Keys PR'!C365</f>
        <v>18840.033496100732</v>
      </c>
      <c r="D192" s="348">
        <f>'Florida_Keys FR'!D281-'Florida_Keys PR'!D365</f>
        <v>18136.754960943334</v>
      </c>
      <c r="E192" s="348">
        <f>'Florida_Keys FR'!E281-'Florida_Keys PR'!E365</f>
        <v>18840.033496100732</v>
      </c>
      <c r="F192" s="348">
        <f>'Florida_Keys FR'!F281-'Florida_Keys PR'!F365</f>
        <v>29.824473994547589</v>
      </c>
      <c r="G192" s="348">
        <f>'Florida_Keys FR'!G281-'Florida_Keys PR'!G365</f>
        <v>28.759953880173441</v>
      </c>
      <c r="H192" s="349"/>
    </row>
    <row r="193" spans="1:8" x14ac:dyDescent="0.2">
      <c r="A193" s="347">
        <v>2027</v>
      </c>
      <c r="B193" s="347">
        <v>5</v>
      </c>
      <c r="C193" s="348">
        <f>'Florida_Keys FR'!C282-'Florida_Keys PR'!C366</f>
        <v>21762.260804050537</v>
      </c>
      <c r="D193" s="348">
        <f>'Florida_Keys FR'!D282-'Florida_Keys PR'!D366</f>
        <v>18840.033496100732</v>
      </c>
      <c r="E193" s="348">
        <f>'Florida_Keys FR'!E282-'Florida_Keys PR'!E366</f>
        <v>21762.260804050537</v>
      </c>
      <c r="F193" s="348">
        <f>'Florida_Keys FR'!F282-'Florida_Keys PR'!F366</f>
        <v>33.798529816518368</v>
      </c>
      <c r="G193" s="348">
        <f>'Florida_Keys FR'!G282-'Florida_Keys PR'!G366</f>
        <v>32.126772629652379</v>
      </c>
      <c r="H193" s="349"/>
    </row>
    <row r="194" spans="1:8" x14ac:dyDescent="0.2">
      <c r="A194" s="347">
        <v>2027</v>
      </c>
      <c r="B194" s="347">
        <v>6</v>
      </c>
      <c r="C194" s="348">
        <f>'Florida_Keys FR'!C283-'Florida_Keys PR'!C367</f>
        <v>24095.853318571943</v>
      </c>
      <c r="D194" s="348">
        <f>'Florida_Keys FR'!D283-'Florida_Keys PR'!D367</f>
        <v>21762.260804050537</v>
      </c>
      <c r="E194" s="348">
        <f>'Florida_Keys FR'!E283-'Florida_Keys PR'!E367</f>
        <v>24095.853318571943</v>
      </c>
      <c r="F194" s="348">
        <f>'Florida_Keys FR'!F283-'Florida_Keys PR'!F367</f>
        <v>33.929877993655595</v>
      </c>
      <c r="G194" s="348">
        <f>'Florida_Keys FR'!G283-'Florida_Keys PR'!G367</f>
        <v>31.713025340222714</v>
      </c>
      <c r="H194" s="349"/>
    </row>
    <row r="195" spans="1:8" x14ac:dyDescent="0.2">
      <c r="A195" s="347">
        <v>2027</v>
      </c>
      <c r="B195" s="347">
        <v>7</v>
      </c>
      <c r="C195" s="348">
        <f>'Florida_Keys FR'!C284-'Florida_Keys PR'!C368</f>
        <v>26789.280085055128</v>
      </c>
      <c r="D195" s="348">
        <f>'Florida_Keys FR'!D284-'Florida_Keys PR'!D368</f>
        <v>24095.853318571943</v>
      </c>
      <c r="E195" s="348">
        <f>'Florida_Keys FR'!E284-'Florida_Keys PR'!E368</f>
        <v>26789.280085055128</v>
      </c>
      <c r="F195" s="348">
        <f>'Florida_Keys FR'!F284-'Florida_Keys PR'!F368</f>
        <v>35</v>
      </c>
      <c r="G195" s="348">
        <f>'Florida_Keys FR'!G284-'Florida_Keys PR'!G368</f>
        <v>34.388728654458134</v>
      </c>
      <c r="H195" s="349"/>
    </row>
    <row r="196" spans="1:8" x14ac:dyDescent="0.2">
      <c r="A196" s="347">
        <v>2027</v>
      </c>
      <c r="B196" s="347">
        <v>8</v>
      </c>
      <c r="C196" s="348">
        <f>'Florida_Keys FR'!C285-'Florida_Keys PR'!C369</f>
        <v>25503.877594909864</v>
      </c>
      <c r="D196" s="348">
        <f>'Florida_Keys FR'!D285-'Florida_Keys PR'!D369</f>
        <v>26789.280085055128</v>
      </c>
      <c r="E196" s="348">
        <f>'Florida_Keys FR'!E285-'Florida_Keys PR'!E369</f>
        <v>25503.877594909864</v>
      </c>
      <c r="F196" s="348">
        <f>'Florida_Keys FR'!F285-'Florida_Keys PR'!F369</f>
        <v>34.898043438517689</v>
      </c>
      <c r="G196" s="348">
        <f>'Florida_Keys FR'!G285-'Florida_Keys PR'!G369</f>
        <v>34.34804484127514</v>
      </c>
      <c r="H196" s="349"/>
    </row>
    <row r="197" spans="1:8" x14ac:dyDescent="0.2">
      <c r="A197" s="347">
        <v>2027</v>
      </c>
      <c r="B197" s="347">
        <v>9</v>
      </c>
      <c r="C197" s="348">
        <f>'Florida_Keys FR'!C286-'Florida_Keys PR'!C370</f>
        <v>20835.040184731137</v>
      </c>
      <c r="D197" s="348">
        <f>'Florida_Keys FR'!D286-'Florida_Keys PR'!D370</f>
        <v>25503.877594909864</v>
      </c>
      <c r="E197" s="348">
        <f>'Florida_Keys FR'!E286-'Florida_Keys PR'!E370</f>
        <v>20835.040184731137</v>
      </c>
      <c r="F197" s="348">
        <f>'Florida_Keys FR'!F286-'Florida_Keys PR'!F370</f>
        <v>32.3654424512969</v>
      </c>
      <c r="G197" s="348">
        <f>'Florida_Keys FR'!G286-'Florida_Keys PR'!G370</f>
        <v>31.335755090783465</v>
      </c>
      <c r="H197" s="349"/>
    </row>
    <row r="198" spans="1:8" x14ac:dyDescent="0.2">
      <c r="A198" s="347">
        <v>2027</v>
      </c>
      <c r="B198" s="347">
        <v>10</v>
      </c>
      <c r="C198" s="348">
        <f>'Florida_Keys FR'!C287-'Florida_Keys PR'!C371</f>
        <v>20034.808639393174</v>
      </c>
      <c r="D198" s="348">
        <f>'Florida_Keys FR'!D287-'Florida_Keys PR'!D371</f>
        <v>20835.040184731137</v>
      </c>
      <c r="E198" s="348">
        <f>'Florida_Keys FR'!E287-'Florida_Keys PR'!E371</f>
        <v>20034.808639393174</v>
      </c>
      <c r="F198" s="348">
        <f>'Florida_Keys FR'!F287-'Florida_Keys PR'!F371</f>
        <v>29.443437714083672</v>
      </c>
      <c r="G198" s="348">
        <f>'Florida_Keys FR'!G287-'Florida_Keys PR'!G371</f>
        <v>29.007871421146689</v>
      </c>
      <c r="H198" s="349"/>
    </row>
    <row r="199" spans="1:8" x14ac:dyDescent="0.2">
      <c r="A199" s="347">
        <v>2027</v>
      </c>
      <c r="B199" s="347">
        <v>11</v>
      </c>
      <c r="C199" s="348">
        <f>'Florida_Keys FR'!C288-'Florida_Keys PR'!C372</f>
        <v>15174.210746372475</v>
      </c>
      <c r="D199" s="348">
        <f>'Florida_Keys FR'!D288-'Florida_Keys PR'!D372</f>
        <v>20034.808639393174</v>
      </c>
      <c r="E199" s="348">
        <f>'Florida_Keys FR'!E288-'Florida_Keys PR'!E372</f>
        <v>15174.210746372475</v>
      </c>
      <c r="F199" s="348">
        <f>'Florida_Keys FR'!F288-'Florida_Keys PR'!F372</f>
        <v>26.260529651780672</v>
      </c>
      <c r="G199" s="348">
        <f>'Florida_Keys FR'!G288-'Florida_Keys PR'!G372</f>
        <v>25.730667215166562</v>
      </c>
      <c r="H199" s="349"/>
    </row>
    <row r="200" spans="1:8" x14ac:dyDescent="0.2">
      <c r="A200" s="347">
        <v>2027</v>
      </c>
      <c r="B200" s="347">
        <v>12</v>
      </c>
      <c r="C200" s="348">
        <f>'Florida_Keys FR'!C289-'Florida_Keys PR'!C373</f>
        <v>16176.999501146289</v>
      </c>
      <c r="D200" s="348">
        <f>'Florida_Keys FR'!D289-'Florida_Keys PR'!D373</f>
        <v>15174.210746372475</v>
      </c>
      <c r="E200" s="348">
        <f>'Florida_Keys FR'!E289-'Florida_Keys PR'!E373</f>
        <v>16176.999501146289</v>
      </c>
      <c r="F200" s="348">
        <f>'Florida_Keys FR'!F289-'Florida_Keys PR'!F373</f>
        <v>27.437881834856498</v>
      </c>
      <c r="G200" s="348">
        <f>'Florida_Keys FR'!G289-'Florida_Keys PR'!G373</f>
        <v>24.918892015738223</v>
      </c>
      <c r="H200" s="349"/>
    </row>
    <row r="201" spans="1:8" x14ac:dyDescent="0.2">
      <c r="A201" s="347">
        <v>2028</v>
      </c>
      <c r="B201" s="347">
        <v>1</v>
      </c>
      <c r="C201" s="348">
        <f>'Florida_Keys FR'!C290-'Florida_Keys PR'!C374</f>
        <v>16523.18740224823</v>
      </c>
      <c r="D201" s="348">
        <f>'Florida_Keys FR'!D290-'Florida_Keys PR'!D374</f>
        <v>16176.999501146289</v>
      </c>
      <c r="E201" s="348">
        <f>'Florida_Keys FR'!E290-'Florida_Keys PR'!E374</f>
        <v>16523.18740224823</v>
      </c>
      <c r="F201" s="348">
        <f>'Florida_Keys FR'!F290-'Florida_Keys PR'!F374</f>
        <v>31.010086727948163</v>
      </c>
      <c r="G201" s="348">
        <f>'Florida_Keys FR'!G290-'Florida_Keys PR'!G374</f>
        <v>26.515687078359093</v>
      </c>
      <c r="H201" s="349"/>
    </row>
    <row r="202" spans="1:8" x14ac:dyDescent="0.2">
      <c r="A202" s="347">
        <v>2028</v>
      </c>
      <c r="B202" s="347">
        <v>2</v>
      </c>
      <c r="C202" s="348">
        <f>'Florida_Keys FR'!C291-'Florida_Keys PR'!C375</f>
        <v>16347.36121473871</v>
      </c>
      <c r="D202" s="348">
        <f>'Florida_Keys FR'!D291-'Florida_Keys PR'!D375</f>
        <v>16523.18740224823</v>
      </c>
      <c r="E202" s="348">
        <f>'Florida_Keys FR'!E291-'Florida_Keys PR'!E375</f>
        <v>16347.36121473871</v>
      </c>
      <c r="F202" s="348">
        <f>'Florida_Keys FR'!F291-'Florida_Keys PR'!F375</f>
        <v>31.020480937046727</v>
      </c>
      <c r="G202" s="348">
        <f>'Florida_Keys FR'!G291-'Florida_Keys PR'!G375</f>
        <v>29.469481661379859</v>
      </c>
      <c r="H202" s="349"/>
    </row>
    <row r="203" spans="1:8" x14ac:dyDescent="0.2">
      <c r="A203" s="347">
        <v>2028</v>
      </c>
      <c r="B203" s="347">
        <v>3</v>
      </c>
      <c r="C203" s="348">
        <f>'Florida_Keys FR'!C292-'Florida_Keys PR'!C376</f>
        <v>18684.489870408521</v>
      </c>
      <c r="D203" s="348">
        <f>'Florida_Keys FR'!D292-'Florida_Keys PR'!D376</f>
        <v>16347.36121473871</v>
      </c>
      <c r="E203" s="348">
        <f>'Florida_Keys FR'!E292-'Florida_Keys PR'!E376</f>
        <v>18684.489870408521</v>
      </c>
      <c r="F203" s="348">
        <f>'Florida_Keys FR'!F292-'Florida_Keys PR'!F376</f>
        <v>33.419769504052752</v>
      </c>
      <c r="G203" s="348">
        <f>'Florida_Keys FR'!G292-'Florida_Keys PR'!G376</f>
        <v>28.032645328423982</v>
      </c>
      <c r="H203" s="349"/>
    </row>
    <row r="204" spans="1:8" x14ac:dyDescent="0.2">
      <c r="A204" s="347">
        <v>2028</v>
      </c>
      <c r="B204" s="347">
        <v>4</v>
      </c>
      <c r="C204" s="348">
        <f>'Florida_Keys FR'!C293-'Florida_Keys PR'!C377</f>
        <v>19414.248360865218</v>
      </c>
      <c r="D204" s="348">
        <f>'Florida_Keys FR'!D293-'Florida_Keys PR'!D377</f>
        <v>18684.489870408521</v>
      </c>
      <c r="E204" s="348">
        <f>'Florida_Keys FR'!E293-'Florida_Keys PR'!E377</f>
        <v>19414.248360865218</v>
      </c>
      <c r="F204" s="348">
        <f>'Florida_Keys FR'!F293-'Florida_Keys PR'!F377</f>
        <v>29.824473994547589</v>
      </c>
      <c r="G204" s="348">
        <f>'Florida_Keys FR'!G293-'Florida_Keys PR'!G377</f>
        <v>28.759953880173441</v>
      </c>
      <c r="H204" s="349"/>
    </row>
    <row r="205" spans="1:8" x14ac:dyDescent="0.2">
      <c r="A205" s="347">
        <v>2028</v>
      </c>
      <c r="B205" s="347">
        <v>5</v>
      </c>
      <c r="C205" s="348">
        <f>'Florida_Keys FR'!C294-'Florida_Keys PR'!C378</f>
        <v>22418.627211750165</v>
      </c>
      <c r="D205" s="348">
        <f>'Florida_Keys FR'!D294-'Florida_Keys PR'!D378</f>
        <v>19414.248360865218</v>
      </c>
      <c r="E205" s="348">
        <f>'Florida_Keys FR'!E294-'Florida_Keys PR'!E378</f>
        <v>22418.627211750165</v>
      </c>
      <c r="F205" s="348">
        <f>'Florida_Keys FR'!F294-'Florida_Keys PR'!F378</f>
        <v>33.798529816518368</v>
      </c>
      <c r="G205" s="348">
        <f>'Florida_Keys FR'!G294-'Florida_Keys PR'!G378</f>
        <v>32.126772629652379</v>
      </c>
      <c r="H205" s="349"/>
    </row>
    <row r="206" spans="1:8" x14ac:dyDescent="0.2">
      <c r="A206" s="347">
        <v>2028</v>
      </c>
      <c r="B206" s="347">
        <v>6</v>
      </c>
      <c r="C206" s="348">
        <f>'Florida_Keys FR'!C295-'Florida_Keys PR'!C379</f>
        <v>24816.80922192584</v>
      </c>
      <c r="D206" s="348">
        <f>'Florida_Keys FR'!D295-'Florida_Keys PR'!D379</f>
        <v>22418.627211750165</v>
      </c>
      <c r="E206" s="348">
        <f>'Florida_Keys FR'!E295-'Florida_Keys PR'!E379</f>
        <v>24816.80922192584</v>
      </c>
      <c r="F206" s="348">
        <f>'Florida_Keys FR'!F295-'Florida_Keys PR'!F379</f>
        <v>33.929877993655595</v>
      </c>
      <c r="G206" s="348">
        <f>'Florida_Keys FR'!G295-'Florida_Keys PR'!G379</f>
        <v>31.713025340222714</v>
      </c>
      <c r="H206" s="349"/>
    </row>
    <row r="207" spans="1:8" x14ac:dyDescent="0.2">
      <c r="A207" s="347">
        <v>2028</v>
      </c>
      <c r="B207" s="347">
        <v>7</v>
      </c>
      <c r="C207" s="348">
        <f>'Florida_Keys FR'!C296-'Florida_Keys PR'!C380</f>
        <v>27575.410943153474</v>
      </c>
      <c r="D207" s="348">
        <f>'Florida_Keys FR'!D296-'Florida_Keys PR'!D380</f>
        <v>24816.80922192584</v>
      </c>
      <c r="E207" s="348">
        <f>'Florida_Keys FR'!E296-'Florida_Keys PR'!E380</f>
        <v>27575.410943153474</v>
      </c>
      <c r="F207" s="348">
        <f>'Florida_Keys FR'!F296-'Florida_Keys PR'!F380</f>
        <v>35</v>
      </c>
      <c r="G207" s="348">
        <f>'Florida_Keys FR'!G296-'Florida_Keys PR'!G380</f>
        <v>34.388728654458134</v>
      </c>
      <c r="H207" s="349"/>
    </row>
    <row r="208" spans="1:8" x14ac:dyDescent="0.2">
      <c r="A208" s="347">
        <v>2028</v>
      </c>
      <c r="B208" s="347">
        <v>8</v>
      </c>
      <c r="C208" s="348">
        <f>'Florida_Keys FR'!C297-'Florida_Keys PR'!C381</f>
        <v>26275.820117881303</v>
      </c>
      <c r="D208" s="348">
        <f>'Florida_Keys FR'!D297-'Florida_Keys PR'!D381</f>
        <v>27575.410943153474</v>
      </c>
      <c r="E208" s="348">
        <f>'Florida_Keys FR'!E297-'Florida_Keys PR'!E381</f>
        <v>26275.820117881303</v>
      </c>
      <c r="F208" s="348">
        <f>'Florida_Keys FR'!F297-'Florida_Keys PR'!F381</f>
        <v>34.898043438517675</v>
      </c>
      <c r="G208" s="348">
        <f>'Florida_Keys FR'!G297-'Florida_Keys PR'!G381</f>
        <v>34.34804484127514</v>
      </c>
      <c r="H208" s="349"/>
    </row>
    <row r="209" spans="1:8" x14ac:dyDescent="0.2">
      <c r="A209" s="347">
        <v>2028</v>
      </c>
      <c r="B209" s="347">
        <v>9</v>
      </c>
      <c r="C209" s="348">
        <f>'Florida_Keys FR'!C298-'Florida_Keys PR'!C382</f>
        <v>21493.206526817165</v>
      </c>
      <c r="D209" s="348">
        <f>'Florida_Keys FR'!D298-'Florida_Keys PR'!D382</f>
        <v>26275.820117881303</v>
      </c>
      <c r="E209" s="348">
        <f>'Florida_Keys FR'!E298-'Florida_Keys PR'!E382</f>
        <v>21493.206526817165</v>
      </c>
      <c r="F209" s="348">
        <f>'Florida_Keys FR'!F298-'Florida_Keys PR'!F382</f>
        <v>32.3654424512969</v>
      </c>
      <c r="G209" s="348">
        <f>'Florida_Keys FR'!G298-'Florida_Keys PR'!G382</f>
        <v>31.335755090783465</v>
      </c>
      <c r="H209" s="349"/>
    </row>
    <row r="210" spans="1:8" x14ac:dyDescent="0.2">
      <c r="A210" s="347">
        <v>2028</v>
      </c>
      <c r="B210" s="347">
        <v>10</v>
      </c>
      <c r="C210" s="348">
        <f>'Florida_Keys FR'!C299-'Florida_Keys PR'!C383</f>
        <v>20645.41421372311</v>
      </c>
      <c r="D210" s="348">
        <f>'Florida_Keys FR'!D299-'Florida_Keys PR'!D383</f>
        <v>21493.206526817165</v>
      </c>
      <c r="E210" s="348">
        <f>'Florida_Keys FR'!E299-'Florida_Keys PR'!E383</f>
        <v>20645.41421372311</v>
      </c>
      <c r="F210" s="348">
        <f>'Florida_Keys FR'!F299-'Florida_Keys PR'!F383</f>
        <v>29.443437714083672</v>
      </c>
      <c r="G210" s="348">
        <f>'Florida_Keys FR'!G299-'Florida_Keys PR'!G383</f>
        <v>29.007871421146689</v>
      </c>
      <c r="H210" s="349"/>
    </row>
    <row r="211" spans="1:8" x14ac:dyDescent="0.2">
      <c r="A211" s="347">
        <v>2028</v>
      </c>
      <c r="B211" s="347">
        <v>11</v>
      </c>
      <c r="C211" s="348">
        <f>'Florida_Keys FR'!C300-'Florida_Keys PR'!C384</f>
        <v>15670.141616833112</v>
      </c>
      <c r="D211" s="348">
        <f>'Florida_Keys FR'!D300-'Florida_Keys PR'!D384</f>
        <v>20645.41421372311</v>
      </c>
      <c r="E211" s="348">
        <f>'Florida_Keys FR'!E300-'Florida_Keys PR'!E384</f>
        <v>15670.141616833112</v>
      </c>
      <c r="F211" s="348">
        <f>'Florida_Keys FR'!F300-'Florida_Keys PR'!F384</f>
        <v>26.260529651780672</v>
      </c>
      <c r="G211" s="348">
        <f>'Florida_Keys FR'!G300-'Florida_Keys PR'!G384</f>
        <v>25.730667215166562</v>
      </c>
      <c r="H211" s="349"/>
    </row>
    <row r="212" spans="1:8" x14ac:dyDescent="0.2">
      <c r="A212" s="347">
        <v>2028</v>
      </c>
      <c r="B212" s="347">
        <v>12</v>
      </c>
      <c r="C212" s="348">
        <f>'Florida_Keys FR'!C301-'Florida_Keys PR'!C385</f>
        <v>16696.434503571705</v>
      </c>
      <c r="D212" s="348">
        <f>'Florida_Keys FR'!D301-'Florida_Keys PR'!D385</f>
        <v>15670.141616833112</v>
      </c>
      <c r="E212" s="348">
        <f>'Florida_Keys FR'!E301-'Florida_Keys PR'!E385</f>
        <v>16696.434503571705</v>
      </c>
      <c r="F212" s="348">
        <f>'Florida_Keys FR'!F301-'Florida_Keys PR'!F385</f>
        <v>27.437881834856498</v>
      </c>
      <c r="G212" s="348">
        <f>'Florida_Keys FR'!G301-'Florida_Keys PR'!G385</f>
        <v>24.918892015738223</v>
      </c>
      <c r="H212" s="349"/>
    </row>
    <row r="213" spans="1:8" x14ac:dyDescent="0.2">
      <c r="A213" s="347">
        <v>2029</v>
      </c>
      <c r="B213" s="347">
        <v>1</v>
      </c>
      <c r="C213" s="348">
        <f>'Florida_Keys FR'!C302-'Florida_Keys PR'!C386</f>
        <v>17039.987650372866</v>
      </c>
      <c r="D213" s="348">
        <f>'Florida_Keys FR'!D302-'Florida_Keys PR'!D386</f>
        <v>16696.434503571705</v>
      </c>
      <c r="E213" s="348">
        <f>'Florida_Keys FR'!E302-'Florida_Keys PR'!E386</f>
        <v>17039.987650372866</v>
      </c>
      <c r="F213" s="348">
        <f>'Florida_Keys FR'!F302-'Florida_Keys PR'!F386</f>
        <v>31.010086727948163</v>
      </c>
      <c r="G213" s="348">
        <f>'Florida_Keys FR'!G302-'Florida_Keys PR'!G386</f>
        <v>26.515687078359093</v>
      </c>
      <c r="H213" s="349"/>
    </row>
    <row r="214" spans="1:8" x14ac:dyDescent="0.2">
      <c r="A214" s="347">
        <v>2029</v>
      </c>
      <c r="B214" s="347">
        <v>2</v>
      </c>
      <c r="C214" s="348">
        <f>'Florida_Keys FR'!C303-'Florida_Keys PR'!C387</f>
        <v>18442.238845840315</v>
      </c>
      <c r="D214" s="348">
        <f>'Florida_Keys FR'!D303-'Florida_Keys PR'!D387</f>
        <v>17039.987650372866</v>
      </c>
      <c r="E214" s="348">
        <f>'Florida_Keys FR'!E303-'Florida_Keys PR'!E387</f>
        <v>18442.238845840315</v>
      </c>
      <c r="F214" s="348">
        <f>'Florida_Keys FR'!F303-'Florida_Keys PR'!F387</f>
        <v>31.020480937046727</v>
      </c>
      <c r="G214" s="348">
        <f>'Florida_Keys FR'!G303-'Florida_Keys PR'!G387</f>
        <v>29.469481661379859</v>
      </c>
      <c r="H214" s="349"/>
    </row>
    <row r="215" spans="1:8" x14ac:dyDescent="0.2">
      <c r="A215" s="347">
        <v>2029</v>
      </c>
      <c r="B215" s="347">
        <v>3</v>
      </c>
      <c r="C215" s="348">
        <f>'Florida_Keys FR'!C304-'Florida_Keys PR'!C388</f>
        <v>19241.624767858535</v>
      </c>
      <c r="D215" s="348">
        <f>'Florida_Keys FR'!D304-'Florida_Keys PR'!D388</f>
        <v>18442.238845840315</v>
      </c>
      <c r="E215" s="348">
        <f>'Florida_Keys FR'!E304-'Florida_Keys PR'!E388</f>
        <v>19241.624767858535</v>
      </c>
      <c r="F215" s="348">
        <f>'Florida_Keys FR'!F304-'Florida_Keys PR'!F388</f>
        <v>33.419769504052752</v>
      </c>
      <c r="G215" s="348">
        <f>'Florida_Keys FR'!G304-'Florida_Keys PR'!G388</f>
        <v>28.032645328423982</v>
      </c>
      <c r="H215" s="349"/>
    </row>
    <row r="216" spans="1:8" x14ac:dyDescent="0.2">
      <c r="A216" s="347">
        <v>2029</v>
      </c>
      <c r="B216" s="347">
        <v>4</v>
      </c>
      <c r="C216" s="348">
        <f>'Florida_Keys FR'!C305-'Florida_Keys PR'!C389</f>
        <v>19998.317375545244</v>
      </c>
      <c r="D216" s="348">
        <f>'Florida_Keys FR'!D305-'Florida_Keys PR'!D389</f>
        <v>19241.624767858535</v>
      </c>
      <c r="E216" s="348">
        <f>'Florida_Keys FR'!E305-'Florida_Keys PR'!E389</f>
        <v>19998.317375545244</v>
      </c>
      <c r="F216" s="348">
        <f>'Florida_Keys FR'!F305-'Florida_Keys PR'!F389</f>
        <v>29.824473994547589</v>
      </c>
      <c r="G216" s="348">
        <f>'Florida_Keys FR'!G305-'Florida_Keys PR'!G389</f>
        <v>28.759953880173441</v>
      </c>
      <c r="H216" s="349"/>
    </row>
    <row r="217" spans="1:8" x14ac:dyDescent="0.2">
      <c r="A217" s="347">
        <v>2029</v>
      </c>
      <c r="B217" s="347">
        <v>5</v>
      </c>
      <c r="C217" s="348">
        <f>'Florida_Keys FR'!C306-'Florida_Keys PR'!C390</f>
        <v>23086.262231990462</v>
      </c>
      <c r="D217" s="348">
        <f>'Florida_Keys FR'!D306-'Florida_Keys PR'!D390</f>
        <v>19998.317375545244</v>
      </c>
      <c r="E217" s="348">
        <f>'Florida_Keys FR'!E306-'Florida_Keys PR'!E390</f>
        <v>23086.262231990462</v>
      </c>
      <c r="F217" s="348">
        <f>'Florida_Keys FR'!F306-'Florida_Keys PR'!F390</f>
        <v>33.798529816518368</v>
      </c>
      <c r="G217" s="348">
        <f>'Florida_Keys FR'!G306-'Florida_Keys PR'!G390</f>
        <v>32.126772629652379</v>
      </c>
      <c r="H217" s="349"/>
    </row>
    <row r="218" spans="1:8" x14ac:dyDescent="0.2">
      <c r="A218" s="347">
        <v>2029</v>
      </c>
      <c r="B218" s="347">
        <v>6</v>
      </c>
      <c r="C218" s="348">
        <f>'Florida_Keys FR'!C307-'Florida_Keys PR'!C391</f>
        <v>25550.066755534819</v>
      </c>
      <c r="D218" s="348">
        <f>'Florida_Keys FR'!D307-'Florida_Keys PR'!D391</f>
        <v>23086.262231990462</v>
      </c>
      <c r="E218" s="348">
        <f>'Florida_Keys FR'!E307-'Florida_Keys PR'!E391</f>
        <v>25550.066755534819</v>
      </c>
      <c r="F218" s="348">
        <f>'Florida_Keys FR'!F307-'Florida_Keys PR'!F391</f>
        <v>33.929877993655595</v>
      </c>
      <c r="G218" s="348">
        <f>'Florida_Keys FR'!G307-'Florida_Keys PR'!G391</f>
        <v>31.713025340222714</v>
      </c>
      <c r="H218" s="349"/>
    </row>
    <row r="219" spans="1:8" x14ac:dyDescent="0.2">
      <c r="A219" s="347">
        <v>2029</v>
      </c>
      <c r="B219" s="347">
        <v>7</v>
      </c>
      <c r="C219" s="348">
        <f>'Florida_Keys FR'!C308-'Florida_Keys PR'!C392</f>
        <v>28374.954354901478</v>
      </c>
      <c r="D219" s="348">
        <f>'Florida_Keys FR'!D308-'Florida_Keys PR'!D392</f>
        <v>25550.066755534819</v>
      </c>
      <c r="E219" s="348">
        <f>'Florida_Keys FR'!E308-'Florida_Keys PR'!E392</f>
        <v>28374.954354901478</v>
      </c>
      <c r="F219" s="348">
        <f>'Florida_Keys FR'!F308-'Florida_Keys PR'!F392</f>
        <v>35</v>
      </c>
      <c r="G219" s="348">
        <f>'Florida_Keys FR'!G308-'Florida_Keys PR'!G392</f>
        <v>34.388728654458134</v>
      </c>
      <c r="H219" s="349"/>
    </row>
    <row r="220" spans="1:8" x14ac:dyDescent="0.2">
      <c r="A220" s="347">
        <v>2029</v>
      </c>
      <c r="B220" s="347">
        <v>8</v>
      </c>
      <c r="C220" s="348">
        <f>'Florida_Keys FR'!C309-'Florida_Keys PR'!C393</f>
        <v>27061.029692483979</v>
      </c>
      <c r="D220" s="348">
        <f>'Florida_Keys FR'!D309-'Florida_Keys PR'!D393</f>
        <v>28374.954354901478</v>
      </c>
      <c r="E220" s="348">
        <f>'Florida_Keys FR'!E309-'Florida_Keys PR'!E393</f>
        <v>27061.029692483979</v>
      </c>
      <c r="F220" s="348">
        <f>'Florida_Keys FR'!F309-'Florida_Keys PR'!F393</f>
        <v>34.898043438517703</v>
      </c>
      <c r="G220" s="348">
        <f>'Florida_Keys FR'!G309-'Florida_Keys PR'!G393</f>
        <v>34.34804484127514</v>
      </c>
      <c r="H220" s="349"/>
    </row>
    <row r="221" spans="1:8" x14ac:dyDescent="0.2">
      <c r="A221" s="347">
        <v>2029</v>
      </c>
      <c r="B221" s="347">
        <v>9</v>
      </c>
      <c r="C221" s="348">
        <f>'Florida_Keys FR'!C310-'Florida_Keys PR'!C394</f>
        <v>22162.719911563654</v>
      </c>
      <c r="D221" s="348">
        <f>'Florida_Keys FR'!D310-'Florida_Keys PR'!D394</f>
        <v>27061.029692483979</v>
      </c>
      <c r="E221" s="348">
        <f>'Florida_Keys FR'!E310-'Florida_Keys PR'!E394</f>
        <v>22162.719911563654</v>
      </c>
      <c r="F221" s="348">
        <f>'Florida_Keys FR'!F310-'Florida_Keys PR'!F394</f>
        <v>32.3654424512969</v>
      </c>
      <c r="G221" s="348">
        <f>'Florida_Keys FR'!G310-'Florida_Keys PR'!G394</f>
        <v>31.335755090783465</v>
      </c>
      <c r="H221" s="349"/>
    </row>
    <row r="222" spans="1:8" x14ac:dyDescent="0.2">
      <c r="A222" s="347">
        <v>2029</v>
      </c>
      <c r="B222" s="347">
        <v>10</v>
      </c>
      <c r="C222" s="348">
        <f>'Florida_Keys FR'!C311-'Florida_Keys PR'!C395</f>
        <v>21266.513650047025</v>
      </c>
      <c r="D222" s="348">
        <f>'Florida_Keys FR'!D311-'Florida_Keys PR'!D395</f>
        <v>22162.719911563654</v>
      </c>
      <c r="E222" s="348">
        <f>'Florida_Keys FR'!E311-'Florida_Keys PR'!E395</f>
        <v>21266.513650047025</v>
      </c>
      <c r="F222" s="348">
        <f>'Florida_Keys FR'!F311-'Florida_Keys PR'!F395</f>
        <v>29.443437714083672</v>
      </c>
      <c r="G222" s="348">
        <f>'Florida_Keys FR'!G311-'Florida_Keys PR'!G395</f>
        <v>29.007871421146689</v>
      </c>
      <c r="H222" s="349"/>
    </row>
    <row r="223" spans="1:8" x14ac:dyDescent="0.2">
      <c r="A223" s="347">
        <v>2029</v>
      </c>
      <c r="B223" s="347">
        <v>11</v>
      </c>
      <c r="C223" s="348">
        <f>'Florida_Keys FR'!C312-'Florida_Keys PR'!C396</f>
        <v>16174.694903986492</v>
      </c>
      <c r="D223" s="348">
        <f>'Florida_Keys FR'!D312-'Florida_Keys PR'!D396</f>
        <v>21266.513650047025</v>
      </c>
      <c r="E223" s="348">
        <f>'Florida_Keys FR'!E312-'Florida_Keys PR'!E396</f>
        <v>16174.694903986492</v>
      </c>
      <c r="F223" s="348">
        <f>'Florida_Keys FR'!F312-'Florida_Keys PR'!F396</f>
        <v>26.260529651780672</v>
      </c>
      <c r="G223" s="348">
        <f>'Florida_Keys FR'!G312-'Florida_Keys PR'!G396</f>
        <v>25.730667215166562</v>
      </c>
      <c r="H223" s="349"/>
    </row>
    <row r="224" spans="1:8" x14ac:dyDescent="0.2">
      <c r="A224" s="347">
        <v>2029</v>
      </c>
      <c r="B224" s="347">
        <v>12</v>
      </c>
      <c r="C224" s="348">
        <f>'Florida_Keys FR'!C313-'Florida_Keys PR'!C397</f>
        <v>17224.789325850965</v>
      </c>
      <c r="D224" s="348">
        <f>'Florida_Keys FR'!D313-'Florida_Keys PR'!D397</f>
        <v>16174.694903986492</v>
      </c>
      <c r="E224" s="348">
        <f>'Florida_Keys FR'!E313-'Florida_Keys PR'!E397</f>
        <v>17224.789325850965</v>
      </c>
      <c r="F224" s="348">
        <f>'Florida_Keys FR'!F313-'Florida_Keys PR'!F397</f>
        <v>27.437881834856483</v>
      </c>
      <c r="G224" s="348">
        <f>'Florida_Keys FR'!G313-'Florida_Keys PR'!G397</f>
        <v>24.918892015738223</v>
      </c>
      <c r="H224" s="349"/>
    </row>
    <row r="225" spans="1:8" x14ac:dyDescent="0.2">
      <c r="A225" s="347">
        <v>2030</v>
      </c>
      <c r="B225" s="347">
        <v>1</v>
      </c>
      <c r="C225" s="348">
        <f>'Florida_Keys FR'!C314-'Florida_Keys PR'!C398</f>
        <v>17565.696007773018</v>
      </c>
      <c r="D225" s="348">
        <f>'Florida_Keys FR'!D314-'Florida_Keys PR'!D398</f>
        <v>17224.789325850965</v>
      </c>
      <c r="E225" s="348">
        <f>'Florida_Keys FR'!E314-'Florida_Keys PR'!E398</f>
        <v>17565.696007773018</v>
      </c>
      <c r="F225" s="348">
        <f>'Florida_Keys FR'!F314-'Florida_Keys PR'!F398</f>
        <v>31.010086727948163</v>
      </c>
      <c r="G225" s="348">
        <f>'Florida_Keys FR'!G314-'Florida_Keys PR'!G398</f>
        <v>26.515687078359093</v>
      </c>
      <c r="H225" s="349"/>
    </row>
    <row r="226" spans="1:8" x14ac:dyDescent="0.2">
      <c r="A226" s="347">
        <v>2030</v>
      </c>
      <c r="B226" s="347">
        <v>2</v>
      </c>
      <c r="C226" s="348">
        <f>'Florida_Keys FR'!C315-'Florida_Keys PR'!C399</f>
        <v>18945.505523684144</v>
      </c>
      <c r="D226" s="348">
        <f>'Florida_Keys FR'!D315-'Florida_Keys PR'!D399</f>
        <v>17565.696007773018</v>
      </c>
      <c r="E226" s="348">
        <f>'Florida_Keys FR'!E315-'Florida_Keys PR'!E399</f>
        <v>18945.505523684144</v>
      </c>
      <c r="F226" s="348">
        <f>'Florida_Keys FR'!F315-'Florida_Keys PR'!F399</f>
        <v>31.020480937046727</v>
      </c>
      <c r="G226" s="348">
        <f>'Florida_Keys FR'!G315-'Florida_Keys PR'!G399</f>
        <v>29.469481661379859</v>
      </c>
      <c r="H226" s="349"/>
    </row>
    <row r="227" spans="1:8" x14ac:dyDescent="0.2">
      <c r="A227" s="347">
        <v>2030</v>
      </c>
      <c r="B227" s="347">
        <v>3</v>
      </c>
      <c r="C227" s="348">
        <f>'Florida_Keys FR'!C316-'Florida_Keys PR'!C400</f>
        <v>19808.290893844969</v>
      </c>
      <c r="D227" s="348">
        <f>'Florida_Keys FR'!D316-'Florida_Keys PR'!D400</f>
        <v>18945.505523684144</v>
      </c>
      <c r="E227" s="348">
        <f>'Florida_Keys FR'!E316-'Florida_Keys PR'!E400</f>
        <v>19808.290893844969</v>
      </c>
      <c r="F227" s="348">
        <f>'Florida_Keys FR'!F316-'Florida_Keys PR'!F400</f>
        <v>33.419769504052752</v>
      </c>
      <c r="G227" s="348">
        <f>'Florida_Keys FR'!G316-'Florida_Keys PR'!G400</f>
        <v>28.032645328423982</v>
      </c>
      <c r="H227" s="349"/>
    </row>
    <row r="228" spans="1:8" x14ac:dyDescent="0.2">
      <c r="A228" s="347">
        <v>2030</v>
      </c>
      <c r="B228" s="347">
        <v>4</v>
      </c>
      <c r="C228" s="348">
        <f>'Florida_Keys FR'!C317-'Florida_Keys PR'!C401</f>
        <v>20592.378120568348</v>
      </c>
      <c r="D228" s="348">
        <f>'Florida_Keys FR'!D317-'Florida_Keys PR'!D401</f>
        <v>19808.290893844969</v>
      </c>
      <c r="E228" s="348">
        <f>'Florida_Keys FR'!E317-'Florida_Keys PR'!E401</f>
        <v>20592.378120568348</v>
      </c>
      <c r="F228" s="348">
        <f>'Florida_Keys FR'!F317-'Florida_Keys PR'!F401</f>
        <v>29.824473994547589</v>
      </c>
      <c r="G228" s="348">
        <f>'Florida_Keys FR'!G317-'Florida_Keys PR'!G401</f>
        <v>28.759953880173441</v>
      </c>
      <c r="H228" s="349"/>
    </row>
    <row r="229" spans="1:8" x14ac:dyDescent="0.2">
      <c r="A229" s="347">
        <v>2030</v>
      </c>
      <c r="B229" s="347">
        <v>5</v>
      </c>
      <c r="C229" s="348">
        <f>'Florida_Keys FR'!C318-'Florida_Keys PR'!C402</f>
        <v>23765.32321090038</v>
      </c>
      <c r="D229" s="348">
        <f>'Florida_Keys FR'!D318-'Florida_Keys PR'!D402</f>
        <v>20592.378120568348</v>
      </c>
      <c r="E229" s="348">
        <f>'Florida_Keys FR'!E318-'Florida_Keys PR'!E402</f>
        <v>23765.32321090038</v>
      </c>
      <c r="F229" s="348">
        <f>'Florida_Keys FR'!F318-'Florida_Keys PR'!F402</f>
        <v>33.798529816518368</v>
      </c>
      <c r="G229" s="348">
        <f>'Florida_Keys FR'!G318-'Florida_Keys PR'!G402</f>
        <v>32.126772629652379</v>
      </c>
      <c r="H229" s="349"/>
    </row>
    <row r="230" spans="1:8" x14ac:dyDescent="0.2">
      <c r="A230" s="347">
        <v>2030</v>
      </c>
      <c r="B230" s="347">
        <v>6</v>
      </c>
      <c r="C230" s="348">
        <f>'Florida_Keys FR'!C319-'Florida_Keys PR'!C403</f>
        <v>26295.797405619829</v>
      </c>
      <c r="D230" s="348">
        <f>'Florida_Keys FR'!D319-'Florida_Keys PR'!D403</f>
        <v>23765.32321090038</v>
      </c>
      <c r="E230" s="348">
        <f>'Florida_Keys FR'!E319-'Florida_Keys PR'!E403</f>
        <v>26295.797405619829</v>
      </c>
      <c r="F230" s="348">
        <f>'Florida_Keys FR'!F319-'Florida_Keys PR'!F403</f>
        <v>33.929877993655595</v>
      </c>
      <c r="G230" s="348">
        <f>'Florida_Keys FR'!G319-'Florida_Keys PR'!G403</f>
        <v>31.713025340222714</v>
      </c>
      <c r="H230" s="349"/>
    </row>
    <row r="231" spans="1:8" x14ac:dyDescent="0.2">
      <c r="A231" s="347">
        <v>2030</v>
      </c>
      <c r="B231" s="347">
        <v>7</v>
      </c>
      <c r="C231" s="348">
        <f>'Florida_Keys FR'!C320-'Florida_Keys PR'!C404</f>
        <v>29188.097281372407</v>
      </c>
      <c r="D231" s="348">
        <f>'Florida_Keys FR'!D320-'Florida_Keys PR'!D404</f>
        <v>26295.797405619829</v>
      </c>
      <c r="E231" s="348">
        <f>'Florida_Keys FR'!E320-'Florida_Keys PR'!E404</f>
        <v>29188.097281372407</v>
      </c>
      <c r="F231" s="348">
        <f>'Florida_Keys FR'!F320-'Florida_Keys PR'!F404</f>
        <v>35</v>
      </c>
      <c r="G231" s="348">
        <f>'Florida_Keys FR'!G320-'Florida_Keys PR'!G404</f>
        <v>34.388728654458134</v>
      </c>
      <c r="H231" s="349"/>
    </row>
    <row r="232" spans="1:8" x14ac:dyDescent="0.2">
      <c r="A232" s="347">
        <v>2030</v>
      </c>
      <c r="B232" s="347">
        <v>8</v>
      </c>
      <c r="C232" s="348">
        <f>'Florida_Keys FR'!C321-'Florida_Keys PR'!C405</f>
        <v>27859.691622712155</v>
      </c>
      <c r="D232" s="348">
        <f>'Florida_Keys FR'!D321-'Florida_Keys PR'!D405</f>
        <v>29188.097281372407</v>
      </c>
      <c r="E232" s="348">
        <f>'Florida_Keys FR'!E321-'Florida_Keys PR'!E405</f>
        <v>27859.691622712155</v>
      </c>
      <c r="F232" s="348">
        <f>'Florida_Keys FR'!F321-'Florida_Keys PR'!F405</f>
        <v>34.898043438517703</v>
      </c>
      <c r="G232" s="348">
        <f>'Florida_Keys FR'!G321-'Florida_Keys PR'!G405</f>
        <v>34.34804484127514</v>
      </c>
      <c r="H232" s="349"/>
    </row>
    <row r="233" spans="1:8" x14ac:dyDescent="0.2">
      <c r="A233" s="347">
        <v>2030</v>
      </c>
      <c r="B233" s="347">
        <v>9</v>
      </c>
      <c r="C233" s="348">
        <f>'Florida_Keys FR'!C322-'Florida_Keys PR'!C406</f>
        <v>22843.738958259091</v>
      </c>
      <c r="D233" s="348">
        <f>'Florida_Keys FR'!D322-'Florida_Keys PR'!D406</f>
        <v>27859.691622712155</v>
      </c>
      <c r="E233" s="348">
        <f>'Florida_Keys FR'!E322-'Florida_Keys PR'!E406</f>
        <v>22843.738958259091</v>
      </c>
      <c r="F233" s="348">
        <f>'Florida_Keys FR'!F322-'Florida_Keys PR'!F406</f>
        <v>32.3654424512969</v>
      </c>
      <c r="G233" s="348">
        <f>'Florida_Keys FR'!G322-'Florida_Keys PR'!G406</f>
        <v>31.335755090783465</v>
      </c>
      <c r="H233" s="349"/>
    </row>
    <row r="234" spans="1:8" x14ac:dyDescent="0.2">
      <c r="A234" s="347">
        <v>2030</v>
      </c>
      <c r="B234" s="347">
        <v>10</v>
      </c>
      <c r="C234" s="348">
        <f>'Florida_Keys FR'!C323-'Florida_Keys PR'!C407</f>
        <v>21898.253517230398</v>
      </c>
      <c r="D234" s="348">
        <f>'Florida_Keys FR'!D323-'Florida_Keys PR'!D407</f>
        <v>22843.738958259091</v>
      </c>
      <c r="E234" s="348">
        <f>'Florida_Keys FR'!E323-'Florida_Keys PR'!E407</f>
        <v>21898.253517230398</v>
      </c>
      <c r="F234" s="348">
        <f>'Florida_Keys FR'!F323-'Florida_Keys PR'!F407</f>
        <v>29.443437714083672</v>
      </c>
      <c r="G234" s="348">
        <f>'Florida_Keys FR'!G323-'Florida_Keys PR'!G407</f>
        <v>29.007871421146689</v>
      </c>
      <c r="H234" s="349"/>
    </row>
    <row r="235" spans="1:8" x14ac:dyDescent="0.2">
      <c r="A235" s="347">
        <v>2030</v>
      </c>
      <c r="B235" s="347">
        <v>11</v>
      </c>
      <c r="C235" s="348">
        <f>'Florida_Keys FR'!C324-'Florida_Keys PR'!C408</f>
        <v>16687.991409776587</v>
      </c>
      <c r="D235" s="348">
        <f>'Florida_Keys FR'!D324-'Florida_Keys PR'!D408</f>
        <v>21898.253517230398</v>
      </c>
      <c r="E235" s="348">
        <f>'Florida_Keys FR'!E324-'Florida_Keys PR'!E408</f>
        <v>16687.991409776587</v>
      </c>
      <c r="F235" s="348">
        <f>'Florida_Keys FR'!F324-'Florida_Keys PR'!F408</f>
        <v>26.260529651780672</v>
      </c>
      <c r="G235" s="348">
        <f>'Florida_Keys FR'!G324-'Florida_Keys PR'!G408</f>
        <v>25.730667215166562</v>
      </c>
      <c r="H235" s="349"/>
    </row>
    <row r="236" spans="1:8" x14ac:dyDescent="0.2">
      <c r="A236" s="347">
        <v>2030</v>
      </c>
      <c r="B236" s="347">
        <v>12</v>
      </c>
      <c r="C236" s="348">
        <f>'Florida_Keys FR'!C325-'Florida_Keys PR'!C409</f>
        <v>17762.188525152706</v>
      </c>
      <c r="D236" s="348">
        <f>'Florida_Keys FR'!D325-'Florida_Keys PR'!D409</f>
        <v>16687.991409776587</v>
      </c>
      <c r="E236" s="348">
        <f>'Florida_Keys FR'!E325-'Florida_Keys PR'!E409</f>
        <v>17762.188525152706</v>
      </c>
      <c r="F236" s="348">
        <f>'Florida_Keys FR'!F325-'Florida_Keys PR'!F409</f>
        <v>27.437881834856483</v>
      </c>
      <c r="G236" s="348">
        <f>'Florida_Keys FR'!G325-'Florida_Keys PR'!G409</f>
        <v>24.918892015738223</v>
      </c>
      <c r="H236" s="349"/>
    </row>
    <row r="237" spans="1:8" x14ac:dyDescent="0.2">
      <c r="A237" s="347">
        <v>2031</v>
      </c>
      <c r="B237" s="347">
        <v>1</v>
      </c>
      <c r="C237" s="348">
        <f>'Florida_Keys FR'!C326-'Florida_Keys PR'!C410</f>
        <v>18100.43699366464</v>
      </c>
      <c r="D237" s="348">
        <f>'Florida_Keys FR'!D326-'Florida_Keys PR'!D410</f>
        <v>17762.188525152706</v>
      </c>
      <c r="E237" s="348">
        <f>'Florida_Keys FR'!E326-'Florida_Keys PR'!E410</f>
        <v>18100.43699366464</v>
      </c>
      <c r="F237" s="348">
        <f>'Florida_Keys FR'!F326-'Florida_Keys PR'!F410</f>
        <v>31.010086727948163</v>
      </c>
      <c r="G237" s="348">
        <f>'Florida_Keys FR'!G326-'Florida_Keys PR'!G410</f>
        <v>26.515687078359093</v>
      </c>
      <c r="H237" s="349"/>
    </row>
    <row r="238" spans="1:8" x14ac:dyDescent="0.2">
      <c r="A238" s="347">
        <v>2031</v>
      </c>
      <c r="B238" s="347">
        <v>2</v>
      </c>
      <c r="C238" s="348">
        <f>'Florida_Keys FR'!C327-'Florida_Keys PR'!C411</f>
        <v>19457.354719908479</v>
      </c>
      <c r="D238" s="348">
        <f>'Florida_Keys FR'!D327-'Florida_Keys PR'!D411</f>
        <v>18100.43699366464</v>
      </c>
      <c r="E238" s="348">
        <f>'Florida_Keys FR'!E327-'Florida_Keys PR'!E411</f>
        <v>19457.354719908479</v>
      </c>
      <c r="F238" s="348">
        <f>'Florida_Keys FR'!F327-'Florida_Keys PR'!F411</f>
        <v>31.020480937046727</v>
      </c>
      <c r="G238" s="348">
        <f>'Florida_Keys FR'!G327-'Florida_Keys PR'!G411</f>
        <v>29.469481661379859</v>
      </c>
      <c r="H238" s="349"/>
    </row>
    <row r="239" spans="1:8" x14ac:dyDescent="0.2">
      <c r="A239" s="347">
        <v>2031</v>
      </c>
      <c r="B239" s="347">
        <v>3</v>
      </c>
      <c r="C239" s="348">
        <f>'Florida_Keys FR'!C328-'Florida_Keys PR'!C412</f>
        <v>20384.621208567914</v>
      </c>
      <c r="D239" s="348">
        <f>'Florida_Keys FR'!D328-'Florida_Keys PR'!D412</f>
        <v>19457.354719908479</v>
      </c>
      <c r="E239" s="348">
        <f>'Florida_Keys FR'!E328-'Florida_Keys PR'!E412</f>
        <v>20384.621208567914</v>
      </c>
      <c r="F239" s="348">
        <f>'Florida_Keys FR'!F328-'Florida_Keys PR'!F412</f>
        <v>33.419769504052752</v>
      </c>
      <c r="G239" s="348">
        <f>'Florida_Keys FR'!G328-'Florida_Keys PR'!G412</f>
        <v>28.032645328423982</v>
      </c>
      <c r="H239" s="349"/>
    </row>
    <row r="240" spans="1:8" x14ac:dyDescent="0.2">
      <c r="A240" s="347">
        <v>2031</v>
      </c>
      <c r="B240" s="347">
        <v>4</v>
      </c>
      <c r="C240" s="348">
        <f>'Florida_Keys FR'!C329-'Florida_Keys PR'!C413</f>
        <v>21196.569979077336</v>
      </c>
      <c r="D240" s="348">
        <f>'Florida_Keys FR'!D329-'Florida_Keys PR'!D413</f>
        <v>20384.621208567914</v>
      </c>
      <c r="E240" s="348">
        <f>'Florida_Keys FR'!E329-'Florida_Keys PR'!E413</f>
        <v>21196.569979077336</v>
      </c>
      <c r="F240" s="348">
        <f>'Florida_Keys FR'!F329-'Florida_Keys PR'!F413</f>
        <v>29.824473994547589</v>
      </c>
      <c r="G240" s="348">
        <f>'Florida_Keys FR'!G329-'Florida_Keys PR'!G413</f>
        <v>28.759953880173441</v>
      </c>
      <c r="H240" s="349"/>
    </row>
    <row r="241" spans="1:8" x14ac:dyDescent="0.2">
      <c r="A241" s="347">
        <v>2031</v>
      </c>
      <c r="B241" s="347">
        <v>5</v>
      </c>
      <c r="C241" s="348">
        <f>'Florida_Keys FR'!C330-'Florida_Keys PR'!C414</f>
        <v>24455.969556394375</v>
      </c>
      <c r="D241" s="348">
        <f>'Florida_Keys FR'!D330-'Florida_Keys PR'!D414</f>
        <v>21196.569979077336</v>
      </c>
      <c r="E241" s="348">
        <f>'Florida_Keys FR'!E330-'Florida_Keys PR'!E414</f>
        <v>24455.969556394375</v>
      </c>
      <c r="F241" s="348">
        <f>'Florida_Keys FR'!F330-'Florida_Keys PR'!F414</f>
        <v>33.798529816518368</v>
      </c>
      <c r="G241" s="348">
        <f>'Florida_Keys FR'!G330-'Florida_Keys PR'!G414</f>
        <v>32.126772629652379</v>
      </c>
      <c r="H241" s="349"/>
    </row>
    <row r="242" spans="1:8" x14ac:dyDescent="0.2">
      <c r="A242" s="347">
        <v>2031</v>
      </c>
      <c r="B242" s="347">
        <v>6</v>
      </c>
      <c r="C242" s="348">
        <f>'Florida_Keys FR'!C331-'Florida_Keys PR'!C415</f>
        <v>27054.174904163418</v>
      </c>
      <c r="D242" s="348">
        <f>'Florida_Keys FR'!D331-'Florida_Keys PR'!D415</f>
        <v>24455.969556394375</v>
      </c>
      <c r="E242" s="348">
        <f>'Florida_Keys FR'!E331-'Florida_Keys PR'!E415</f>
        <v>27054.174904163418</v>
      </c>
      <c r="F242" s="348">
        <f>'Florida_Keys FR'!F331-'Florida_Keys PR'!F415</f>
        <v>33.929877993655595</v>
      </c>
      <c r="G242" s="348">
        <f>'Florida_Keys FR'!G331-'Florida_Keys PR'!G415</f>
        <v>31.713025340222714</v>
      </c>
      <c r="H242" s="349"/>
    </row>
    <row r="243" spans="1:8" x14ac:dyDescent="0.2">
      <c r="A243" s="347">
        <v>2031</v>
      </c>
      <c r="B243" s="347">
        <v>7</v>
      </c>
      <c r="C243" s="348">
        <f>'Florida_Keys FR'!C332-'Florida_Keys PR'!C416</f>
        <v>30015.02913196772</v>
      </c>
      <c r="D243" s="348">
        <f>'Florida_Keys FR'!D332-'Florida_Keys PR'!D416</f>
        <v>27054.174904163418</v>
      </c>
      <c r="E243" s="348">
        <f>'Florida_Keys FR'!E332-'Florida_Keys PR'!E416</f>
        <v>30015.02913196772</v>
      </c>
      <c r="F243" s="348">
        <f>'Florida_Keys FR'!F332-'Florida_Keys PR'!F416</f>
        <v>35</v>
      </c>
      <c r="G243" s="348">
        <f>'Florida_Keys FR'!G332-'Florida_Keys PR'!G416</f>
        <v>34.388728654458134</v>
      </c>
      <c r="H243" s="349"/>
    </row>
    <row r="244" spans="1:8" x14ac:dyDescent="0.2">
      <c r="A244" s="347">
        <v>2031</v>
      </c>
      <c r="B244" s="347">
        <v>8</v>
      </c>
      <c r="C244" s="348">
        <f>'Florida_Keys FR'!C333-'Florida_Keys PR'!C417</f>
        <v>28671.99364093662</v>
      </c>
      <c r="D244" s="348">
        <f>'Florida_Keys FR'!D333-'Florida_Keys PR'!D417</f>
        <v>30015.02913196772</v>
      </c>
      <c r="E244" s="348">
        <f>'Florida_Keys FR'!E333-'Florida_Keys PR'!E417</f>
        <v>28671.99364093662</v>
      </c>
      <c r="F244" s="348">
        <f>'Florida_Keys FR'!F333-'Florida_Keys PR'!F417</f>
        <v>34.898043438517703</v>
      </c>
      <c r="G244" s="348">
        <f>'Florida_Keys FR'!G333-'Florida_Keys PR'!G417</f>
        <v>34.34804484127514</v>
      </c>
      <c r="H244" s="349"/>
    </row>
    <row r="245" spans="1:8" x14ac:dyDescent="0.2">
      <c r="A245" s="347">
        <v>2031</v>
      </c>
      <c r="B245" s="347">
        <v>9</v>
      </c>
      <c r="C245" s="348">
        <f>'Florida_Keys FR'!C334-'Florida_Keys PR'!C418</f>
        <v>23536.424365480096</v>
      </c>
      <c r="D245" s="348">
        <f>'Florida_Keys FR'!D334-'Florida_Keys PR'!D418</f>
        <v>28671.99364093662</v>
      </c>
      <c r="E245" s="348">
        <f>'Florida_Keys FR'!E334-'Florida_Keys PR'!E418</f>
        <v>23536.424365480096</v>
      </c>
      <c r="F245" s="348">
        <f>'Florida_Keys FR'!F334-'Florida_Keys PR'!F418</f>
        <v>32.3654424512969</v>
      </c>
      <c r="G245" s="348">
        <f>'Florida_Keys FR'!G334-'Florida_Keys PR'!G418</f>
        <v>31.335755090783465</v>
      </c>
      <c r="H245" s="349"/>
    </row>
    <row r="246" spans="1:8" x14ac:dyDescent="0.2">
      <c r="A246" s="347">
        <v>2031</v>
      </c>
      <c r="B246" s="347">
        <v>10</v>
      </c>
      <c r="C246" s="348">
        <f>'Florida_Keys FR'!C335-'Florida_Keys PR'!C419</f>
        <v>22540.78230489196</v>
      </c>
      <c r="D246" s="348">
        <f>'Florida_Keys FR'!D335-'Florida_Keys PR'!D419</f>
        <v>23536.424365480096</v>
      </c>
      <c r="E246" s="348">
        <f>'Florida_Keys FR'!E335-'Florida_Keys PR'!E419</f>
        <v>22540.78230489196</v>
      </c>
      <c r="F246" s="348">
        <f>'Florida_Keys FR'!F335-'Florida_Keys PR'!F419</f>
        <v>29.443437714083672</v>
      </c>
      <c r="G246" s="348">
        <f>'Florida_Keys FR'!G335-'Florida_Keys PR'!G419</f>
        <v>29.007871421146689</v>
      </c>
      <c r="H246" s="349"/>
    </row>
    <row r="247" spans="1:8" x14ac:dyDescent="0.2">
      <c r="A247" s="347">
        <v>2031</v>
      </c>
      <c r="B247" s="347">
        <v>11</v>
      </c>
      <c r="C247" s="348">
        <f>'Florida_Keys FR'!C336-'Florida_Keys PR'!C420</f>
        <v>17210.153520942258</v>
      </c>
      <c r="D247" s="348">
        <f>'Florida_Keys FR'!D336-'Florida_Keys PR'!D420</f>
        <v>22540.78230489196</v>
      </c>
      <c r="E247" s="348">
        <f>'Florida_Keys FR'!E336-'Florida_Keys PR'!E420</f>
        <v>17210.153520942258</v>
      </c>
      <c r="F247" s="348">
        <f>'Florida_Keys FR'!F336-'Florida_Keys PR'!F420</f>
        <v>26.260529651780672</v>
      </c>
      <c r="G247" s="348">
        <f>'Florida_Keys FR'!G336-'Florida_Keys PR'!G420</f>
        <v>25.730667215166562</v>
      </c>
      <c r="H247" s="349"/>
    </row>
    <row r="248" spans="1:8" x14ac:dyDescent="0.2">
      <c r="A248" s="347">
        <v>2031</v>
      </c>
      <c r="B248" s="347">
        <v>12</v>
      </c>
      <c r="C248" s="348">
        <f>'Florida_Keys FR'!C337-'Florida_Keys PR'!C421</f>
        <v>18308.758290816499</v>
      </c>
      <c r="D248" s="348">
        <f>'Florida_Keys FR'!D337-'Florida_Keys PR'!D421</f>
        <v>17210.153520942258</v>
      </c>
      <c r="E248" s="348">
        <f>'Florida_Keys FR'!E337-'Florida_Keys PR'!E421</f>
        <v>18308.758290816499</v>
      </c>
      <c r="F248" s="348">
        <f>'Florida_Keys FR'!F337-'Florida_Keys PR'!F421</f>
        <v>27.437881834856498</v>
      </c>
      <c r="G248" s="348">
        <f>'Florida_Keys FR'!G337-'Florida_Keys PR'!G421</f>
        <v>24.918892015738223</v>
      </c>
      <c r="H248" s="349"/>
    </row>
    <row r="249" spans="1:8" x14ac:dyDescent="0.2">
      <c r="A249" s="347">
        <v>2032</v>
      </c>
      <c r="B249" s="347">
        <v>1</v>
      </c>
      <c r="C249" s="348">
        <f>'Florida_Keys FR'!C338-'Florida_Keys PR'!C422</f>
        <v>18644.336759515514</v>
      </c>
      <c r="D249" s="348">
        <f>'Florida_Keys FR'!D338-'Florida_Keys PR'!D422</f>
        <v>18308.758290816499</v>
      </c>
      <c r="E249" s="348">
        <f>'Florida_Keys FR'!E338-'Florida_Keys PR'!E422</f>
        <v>18644.336759515514</v>
      </c>
      <c r="F249" s="348">
        <f>'Florida_Keys FR'!F338-'Florida_Keys PR'!F422</f>
        <v>31.010086727948163</v>
      </c>
      <c r="G249" s="348">
        <f>'Florida_Keys FR'!G338-'Florida_Keys PR'!G422</f>
        <v>26.515687078359093</v>
      </c>
      <c r="H249" s="349"/>
    </row>
    <row r="250" spans="1:8" x14ac:dyDescent="0.2">
      <c r="A250" s="347">
        <v>2032</v>
      </c>
      <c r="B250" s="347">
        <v>2</v>
      </c>
      <c r="C250" s="348">
        <f>'Florida_Keys FR'!C339-'Florida_Keys PR'!C423</f>
        <v>18335.16350861598</v>
      </c>
      <c r="D250" s="348">
        <f>'Florida_Keys FR'!D339-'Florida_Keys PR'!D423</f>
        <v>18644.336759515514</v>
      </c>
      <c r="E250" s="348">
        <f>'Florida_Keys FR'!E339-'Florida_Keys PR'!E423</f>
        <v>18335.16350861598</v>
      </c>
      <c r="F250" s="348">
        <f>'Florida_Keys FR'!F339-'Florida_Keys PR'!F423</f>
        <v>31.020480937046727</v>
      </c>
      <c r="G250" s="348">
        <f>'Florida_Keys FR'!G339-'Florida_Keys PR'!G423</f>
        <v>29.469481661379859</v>
      </c>
      <c r="H250" s="349"/>
    </row>
    <row r="251" spans="1:8" x14ac:dyDescent="0.2">
      <c r="A251" s="347">
        <v>2032</v>
      </c>
      <c r="B251" s="347">
        <v>3</v>
      </c>
      <c r="C251" s="348">
        <f>'Florida_Keys FR'!C340-'Florida_Keys PR'!C424</f>
        <v>20970.750413889415</v>
      </c>
      <c r="D251" s="348">
        <f>'Florida_Keys FR'!D340-'Florida_Keys PR'!D424</f>
        <v>18335.16350861598</v>
      </c>
      <c r="E251" s="348">
        <f>'Florida_Keys FR'!E340-'Florida_Keys PR'!E424</f>
        <v>20970.750413889415</v>
      </c>
      <c r="F251" s="348">
        <f>'Florida_Keys FR'!F340-'Florida_Keys PR'!F424</f>
        <v>33.419769504052752</v>
      </c>
      <c r="G251" s="348">
        <f>'Florida_Keys FR'!G340-'Florida_Keys PR'!G424</f>
        <v>28.032645328423982</v>
      </c>
      <c r="H251" s="349"/>
    </row>
    <row r="252" spans="1:8" x14ac:dyDescent="0.2">
      <c r="A252" s="347">
        <v>2032</v>
      </c>
      <c r="B252" s="347">
        <v>4</v>
      </c>
      <c r="C252" s="348">
        <f>'Florida_Keys FR'!C341-'Florida_Keys PR'!C425</f>
        <v>21811.034160007162</v>
      </c>
      <c r="D252" s="348">
        <f>'Florida_Keys FR'!D341-'Florida_Keys PR'!D425</f>
        <v>20970.750413889415</v>
      </c>
      <c r="E252" s="348">
        <f>'Florida_Keys FR'!E341-'Florida_Keys PR'!E425</f>
        <v>21811.034160007162</v>
      </c>
      <c r="F252" s="348">
        <f>'Florida_Keys FR'!F341-'Florida_Keys PR'!F425</f>
        <v>29.824473994547589</v>
      </c>
      <c r="G252" s="348">
        <f>'Florida_Keys FR'!G341-'Florida_Keys PR'!G425</f>
        <v>28.759953880173441</v>
      </c>
      <c r="H252" s="349"/>
    </row>
    <row r="253" spans="1:8" x14ac:dyDescent="0.2">
      <c r="A253" s="347">
        <v>2032</v>
      </c>
      <c r="B253" s="347">
        <v>5</v>
      </c>
      <c r="C253" s="348">
        <f>'Florida_Keys FR'!C342-'Florida_Keys PR'!C426</f>
        <v>25158.362764565973</v>
      </c>
      <c r="D253" s="348">
        <f>'Florida_Keys FR'!D342-'Florida_Keys PR'!D426</f>
        <v>21811.034160007162</v>
      </c>
      <c r="E253" s="348">
        <f>'Florida_Keys FR'!E342-'Florida_Keys PR'!E426</f>
        <v>25158.362764565973</v>
      </c>
      <c r="F253" s="348">
        <f>'Florida_Keys FR'!F342-'Florida_Keys PR'!F426</f>
        <v>33.798529816518368</v>
      </c>
      <c r="G253" s="348">
        <f>'Florida_Keys FR'!G342-'Florida_Keys PR'!G426</f>
        <v>32.126772629652379</v>
      </c>
      <c r="H253" s="349"/>
    </row>
    <row r="254" spans="1:8" x14ac:dyDescent="0.2">
      <c r="A254" s="347">
        <v>2032</v>
      </c>
      <c r="B254" s="347">
        <v>6</v>
      </c>
      <c r="C254" s="348">
        <f>'Florida_Keys FR'!C343-'Florida_Keys PR'!C427</f>
        <v>27825.375257651933</v>
      </c>
      <c r="D254" s="348">
        <f>'Florida_Keys FR'!D343-'Florida_Keys PR'!D427</f>
        <v>25158.362764565973</v>
      </c>
      <c r="E254" s="348">
        <f>'Florida_Keys FR'!E343-'Florida_Keys PR'!E427</f>
        <v>27825.375257651933</v>
      </c>
      <c r="F254" s="348">
        <f>'Florida_Keys FR'!F343-'Florida_Keys PR'!F427</f>
        <v>33.929877993655595</v>
      </c>
      <c r="G254" s="348">
        <f>'Florida_Keys FR'!G343-'Florida_Keys PR'!G427</f>
        <v>31.713025340222714</v>
      </c>
      <c r="H254" s="349"/>
    </row>
    <row r="255" spans="1:8" x14ac:dyDescent="0.2">
      <c r="A255" s="347">
        <v>2032</v>
      </c>
      <c r="B255" s="347">
        <v>7</v>
      </c>
      <c r="C255" s="348">
        <f>'Florida_Keys FR'!C344-'Florida_Keys PR'!C428</f>
        <v>30855.941795751249</v>
      </c>
      <c r="D255" s="348">
        <f>'Florida_Keys FR'!D344-'Florida_Keys PR'!D428</f>
        <v>27825.375257651933</v>
      </c>
      <c r="E255" s="348">
        <f>'Florida_Keys FR'!E344-'Florida_Keys PR'!E428</f>
        <v>30855.941795751249</v>
      </c>
      <c r="F255" s="348">
        <f>'Florida_Keys FR'!F344-'Florida_Keys PR'!F428</f>
        <v>35</v>
      </c>
      <c r="G255" s="348">
        <f>'Florida_Keys FR'!G344-'Florida_Keys PR'!G428</f>
        <v>34.388728654458134</v>
      </c>
      <c r="H255" s="349"/>
    </row>
    <row r="256" spans="1:8" x14ac:dyDescent="0.2">
      <c r="A256" s="347">
        <v>2032</v>
      </c>
      <c r="B256" s="347">
        <v>8</v>
      </c>
      <c r="C256" s="348">
        <f>'Florida_Keys FR'!C345-'Florida_Keys PR'!C429</f>
        <v>29498.125938992336</v>
      </c>
      <c r="D256" s="348">
        <f>'Florida_Keys FR'!D345-'Florida_Keys PR'!D429</f>
        <v>30855.941795751249</v>
      </c>
      <c r="E256" s="348">
        <f>'Florida_Keys FR'!E345-'Florida_Keys PR'!E429</f>
        <v>29498.125938992336</v>
      </c>
      <c r="F256" s="348">
        <f>'Florida_Keys FR'!F345-'Florida_Keys PR'!F429</f>
        <v>34.898043438517675</v>
      </c>
      <c r="G256" s="348">
        <f>'Florida_Keys FR'!G345-'Florida_Keys PR'!G429</f>
        <v>34.34804484127514</v>
      </c>
      <c r="H256" s="349"/>
    </row>
    <row r="257" spans="1:8" x14ac:dyDescent="0.2">
      <c r="A257" s="347">
        <v>2032</v>
      </c>
      <c r="B257" s="347">
        <v>9</v>
      </c>
      <c r="C257" s="348">
        <f>'Florida_Keys FR'!C346-'Florida_Keys PR'!C430</f>
        <v>24240.938937713145</v>
      </c>
      <c r="D257" s="348">
        <f>'Florida_Keys FR'!D346-'Florida_Keys PR'!D430</f>
        <v>29498.125938992336</v>
      </c>
      <c r="E257" s="348">
        <f>'Florida_Keys FR'!E346-'Florida_Keys PR'!E430</f>
        <v>24240.938937713145</v>
      </c>
      <c r="F257" s="348">
        <f>'Florida_Keys FR'!F346-'Florida_Keys PR'!F430</f>
        <v>32.3654424512969</v>
      </c>
      <c r="G257" s="348">
        <f>'Florida_Keys FR'!G346-'Florida_Keys PR'!G430</f>
        <v>31.335755090783465</v>
      </c>
      <c r="H257" s="349"/>
    </row>
    <row r="258" spans="1:8" x14ac:dyDescent="0.2">
      <c r="A258" s="347">
        <v>2032</v>
      </c>
      <c r="B258" s="347">
        <v>10</v>
      </c>
      <c r="C258" s="348">
        <f>'Florida_Keys FR'!C347-'Florida_Keys PR'!C431</f>
        <v>23194.250447992745</v>
      </c>
      <c r="D258" s="348">
        <f>'Florida_Keys FR'!D347-'Florida_Keys PR'!D431</f>
        <v>24240.938937713145</v>
      </c>
      <c r="E258" s="348">
        <f>'Florida_Keys FR'!E347-'Florida_Keys PR'!E431</f>
        <v>23194.250447992745</v>
      </c>
      <c r="F258" s="348">
        <f>'Florida_Keys FR'!F347-'Florida_Keys PR'!F431</f>
        <v>29.443437714083672</v>
      </c>
      <c r="G258" s="348">
        <f>'Florida_Keys FR'!G347-'Florida_Keys PR'!G431</f>
        <v>29.007871421146689</v>
      </c>
      <c r="H258" s="349"/>
    </row>
    <row r="259" spans="1:8" x14ac:dyDescent="0.2">
      <c r="A259" s="347">
        <v>2032</v>
      </c>
      <c r="B259" s="347">
        <v>11</v>
      </c>
      <c r="C259" s="348">
        <f>'Florida_Keys FR'!C348-'Florida_Keys PR'!C432</f>
        <v>17741.305229313824</v>
      </c>
      <c r="D259" s="348">
        <f>'Florida_Keys FR'!D348-'Florida_Keys PR'!D432</f>
        <v>23194.250447992745</v>
      </c>
      <c r="E259" s="348">
        <f>'Florida_Keys FR'!E348-'Florida_Keys PR'!E432</f>
        <v>17741.305229313824</v>
      </c>
      <c r="F259" s="348">
        <f>'Florida_Keys FR'!F348-'Florida_Keys PR'!F432</f>
        <v>26.260529651780672</v>
      </c>
      <c r="G259" s="348">
        <f>'Florida_Keys FR'!G348-'Florida_Keys PR'!G432</f>
        <v>25.730667215166562</v>
      </c>
      <c r="H259" s="349"/>
    </row>
    <row r="260" spans="1:8" x14ac:dyDescent="0.2">
      <c r="A260" s="347">
        <v>2032</v>
      </c>
      <c r="B260" s="347">
        <v>12</v>
      </c>
      <c r="C260" s="348">
        <f>'Florida_Keys FR'!C349-'Florida_Keys PR'!C433</f>
        <v>18864.626465246947</v>
      </c>
      <c r="D260" s="348">
        <f>'Florida_Keys FR'!D349-'Florida_Keys PR'!D433</f>
        <v>17741.305229313824</v>
      </c>
      <c r="E260" s="348">
        <f>'Florida_Keys FR'!E349-'Florida_Keys PR'!E433</f>
        <v>18864.626465246947</v>
      </c>
      <c r="F260" s="348">
        <f>'Florida_Keys FR'!F349-'Florida_Keys PR'!F433</f>
        <v>27.437881834856483</v>
      </c>
      <c r="G260" s="348">
        <f>'Florida_Keys FR'!G349-'Florida_Keys PR'!G433</f>
        <v>24.918892015738223</v>
      </c>
      <c r="H260" s="349"/>
    </row>
    <row r="261" spans="1:8" x14ac:dyDescent="0.2">
      <c r="A261" s="347">
        <v>2033</v>
      </c>
      <c r="B261" s="347">
        <v>1</v>
      </c>
      <c r="C261" s="348">
        <f>'Florida_Keys FR'!C350-'Florida_Keys PR'!C434</f>
        <v>19197.523109943337</v>
      </c>
      <c r="D261" s="348">
        <f>'Florida_Keys FR'!D350-'Florida_Keys PR'!D434</f>
        <v>18864.626465246947</v>
      </c>
      <c r="E261" s="348">
        <f>'Florida_Keys FR'!E350-'Florida_Keys PR'!E434</f>
        <v>19197.523109943337</v>
      </c>
      <c r="F261" s="348">
        <f>'Florida_Keys FR'!F350-'Florida_Keys PR'!F434</f>
        <v>31.010086727948163</v>
      </c>
      <c r="G261" s="348">
        <f>'Florida_Keys FR'!G350-'Florida_Keys PR'!G434</f>
        <v>26.515687078359093</v>
      </c>
      <c r="H261" s="349"/>
    </row>
    <row r="262" spans="1:8" x14ac:dyDescent="0.2">
      <c r="A262" s="347">
        <v>2033</v>
      </c>
      <c r="B262" s="347">
        <v>2</v>
      </c>
      <c r="C262" s="348">
        <f>'Florida_Keys FR'!C351-'Florida_Keys PR'!C435</f>
        <v>20507.280728648031</v>
      </c>
      <c r="D262" s="348">
        <f>'Florida_Keys FR'!D351-'Florida_Keys PR'!D435</f>
        <v>19197.523109943337</v>
      </c>
      <c r="E262" s="348">
        <f>'Florida_Keys FR'!E351-'Florida_Keys PR'!E435</f>
        <v>20507.280728648031</v>
      </c>
      <c r="F262" s="348">
        <f>'Florida_Keys FR'!F351-'Florida_Keys PR'!F435</f>
        <v>31.020480937046727</v>
      </c>
      <c r="G262" s="348">
        <f>'Florida_Keys FR'!G351-'Florida_Keys PR'!G435</f>
        <v>29.469481661379859</v>
      </c>
      <c r="H262" s="349"/>
    </row>
    <row r="263" spans="1:8" x14ac:dyDescent="0.2">
      <c r="A263" s="347">
        <v>2033</v>
      </c>
      <c r="B263" s="347">
        <v>3</v>
      </c>
      <c r="C263" s="348">
        <f>'Florida_Keys FR'!C352-'Florida_Keys PR'!C436</f>
        <v>21566.814975626352</v>
      </c>
      <c r="D263" s="348">
        <f>'Florida_Keys FR'!D352-'Florida_Keys PR'!D436</f>
        <v>20507.280728648031</v>
      </c>
      <c r="E263" s="348">
        <f>'Florida_Keys FR'!E352-'Florida_Keys PR'!E436</f>
        <v>21566.814975626352</v>
      </c>
      <c r="F263" s="348">
        <f>'Florida_Keys FR'!F352-'Florida_Keys PR'!F436</f>
        <v>33.419769504052752</v>
      </c>
      <c r="G263" s="348">
        <f>'Florida_Keys FR'!G352-'Florida_Keys PR'!G436</f>
        <v>28.032645328423982</v>
      </c>
      <c r="H263" s="349"/>
    </row>
    <row r="264" spans="1:8" x14ac:dyDescent="0.2">
      <c r="A264" s="347">
        <v>2033</v>
      </c>
      <c r="B264" s="347">
        <v>4</v>
      </c>
      <c r="C264" s="348">
        <f>'Florida_Keys FR'!C353-'Florida_Keys PR'!C437</f>
        <v>22435.913721454512</v>
      </c>
      <c r="D264" s="348">
        <f>'Florida_Keys FR'!D353-'Florida_Keys PR'!D437</f>
        <v>21566.814975626352</v>
      </c>
      <c r="E264" s="348">
        <f>'Florida_Keys FR'!E353-'Florida_Keys PR'!E437</f>
        <v>22435.913721454512</v>
      </c>
      <c r="F264" s="348">
        <f>'Florida_Keys FR'!F353-'Florida_Keys PR'!F437</f>
        <v>29.824473994547589</v>
      </c>
      <c r="G264" s="348">
        <f>'Florida_Keys FR'!G353-'Florida_Keys PR'!G437</f>
        <v>28.759953880173441</v>
      </c>
      <c r="H264" s="349"/>
    </row>
    <row r="265" spans="1:8" x14ac:dyDescent="0.2">
      <c r="A265" s="347">
        <v>2033</v>
      </c>
      <c r="B265" s="347">
        <v>5</v>
      </c>
      <c r="C265" s="348">
        <f>'Florida_Keys FR'!C354-'Florida_Keys PR'!C438</f>
        <v>25872.666446416151</v>
      </c>
      <c r="D265" s="348">
        <f>'Florida_Keys FR'!D354-'Florida_Keys PR'!D438</f>
        <v>22435.913721454512</v>
      </c>
      <c r="E265" s="348">
        <f>'Florida_Keys FR'!E354-'Florida_Keys PR'!E438</f>
        <v>25872.666446416151</v>
      </c>
      <c r="F265" s="348">
        <f>'Florida_Keys FR'!F354-'Florida_Keys PR'!F438</f>
        <v>33.798529816518368</v>
      </c>
      <c r="G265" s="348">
        <f>'Florida_Keys FR'!G354-'Florida_Keys PR'!G438</f>
        <v>32.126772629652379</v>
      </c>
      <c r="H265" s="349"/>
    </row>
    <row r="266" spans="1:8" x14ac:dyDescent="0.2">
      <c r="A266" s="347">
        <v>2033</v>
      </c>
      <c r="B266" s="347">
        <v>6</v>
      </c>
      <c r="C266" s="348">
        <f>'Florida_Keys FR'!C355-'Florida_Keys PR'!C439</f>
        <v>28609.576776182599</v>
      </c>
      <c r="D266" s="348">
        <f>'Florida_Keys FR'!D355-'Florida_Keys PR'!D439</f>
        <v>25872.666446416151</v>
      </c>
      <c r="E266" s="348">
        <f>'Florida_Keys FR'!E355-'Florida_Keys PR'!E439</f>
        <v>28609.576776182599</v>
      </c>
      <c r="F266" s="348">
        <f>'Florida_Keys FR'!F355-'Florida_Keys PR'!F439</f>
        <v>33.929877993655595</v>
      </c>
      <c r="G266" s="348">
        <f>'Florida_Keys FR'!G355-'Florida_Keys PR'!G439</f>
        <v>31.713025340222714</v>
      </c>
      <c r="H266" s="349"/>
    </row>
    <row r="267" spans="1:8" x14ac:dyDescent="0.2">
      <c r="A267" s="347">
        <v>2033</v>
      </c>
      <c r="B267" s="347">
        <v>7</v>
      </c>
      <c r="C267" s="348">
        <f>'Florida_Keys FR'!C356-'Florida_Keys PR'!C440</f>
        <v>31711.029673180965</v>
      </c>
      <c r="D267" s="348">
        <f>'Florida_Keys FR'!D356-'Florida_Keys PR'!D440</f>
        <v>28609.576776182599</v>
      </c>
      <c r="E267" s="348">
        <f>'Florida_Keys FR'!E356-'Florida_Keys PR'!E440</f>
        <v>31711.029673180965</v>
      </c>
      <c r="F267" s="348">
        <f>'Florida_Keys FR'!F356-'Florida_Keys PR'!F440</f>
        <v>35</v>
      </c>
      <c r="G267" s="348">
        <f>'Florida_Keys FR'!G356-'Florida_Keys PR'!G440</f>
        <v>34.388728654458134</v>
      </c>
      <c r="H267" s="349"/>
    </row>
    <row r="268" spans="1:8" x14ac:dyDescent="0.2">
      <c r="A268" s="347">
        <v>2033</v>
      </c>
      <c r="B268" s="347">
        <v>8</v>
      </c>
      <c r="C268" s="348">
        <f>'Florida_Keys FR'!C357-'Florida_Keys PR'!C441</f>
        <v>30338.281199660531</v>
      </c>
      <c r="D268" s="348">
        <f>'Florida_Keys FR'!D357-'Florida_Keys PR'!D441</f>
        <v>31711.029673180965</v>
      </c>
      <c r="E268" s="348">
        <f>'Florida_Keys FR'!E357-'Florida_Keys PR'!E441</f>
        <v>30338.281199660531</v>
      </c>
      <c r="F268" s="348">
        <f>'Florida_Keys FR'!F357-'Florida_Keys PR'!F441</f>
        <v>34.898043438517703</v>
      </c>
      <c r="G268" s="348">
        <f>'Florida_Keys FR'!G357-'Florida_Keys PR'!G441</f>
        <v>34.34804484127514</v>
      </c>
      <c r="H268" s="349"/>
    </row>
    <row r="269" spans="1:8" x14ac:dyDescent="0.2">
      <c r="A269" s="347">
        <v>2033</v>
      </c>
      <c r="B269" s="347">
        <v>9</v>
      </c>
      <c r="C269" s="348">
        <f>'Florida_Keys FR'!C358-'Florida_Keys PR'!C442</f>
        <v>24957.447612314005</v>
      </c>
      <c r="D269" s="348">
        <f>'Florida_Keys FR'!D358-'Florida_Keys PR'!D442</f>
        <v>30338.281199660531</v>
      </c>
      <c r="E269" s="348">
        <f>'Florida_Keys FR'!E358-'Florida_Keys PR'!E442</f>
        <v>24957.447612314005</v>
      </c>
      <c r="F269" s="348">
        <f>'Florida_Keys FR'!F358-'Florida_Keys PR'!F442</f>
        <v>32.3654424512969</v>
      </c>
      <c r="G269" s="348">
        <f>'Florida_Keys FR'!G358-'Florida_Keys PR'!G442</f>
        <v>31.335755090783465</v>
      </c>
      <c r="H269" s="349"/>
    </row>
    <row r="270" spans="1:8" x14ac:dyDescent="0.2">
      <c r="A270" s="347">
        <v>2033</v>
      </c>
      <c r="B270" s="347">
        <v>10</v>
      </c>
      <c r="C270" s="348">
        <f>'Florida_Keys FR'!C359-'Florida_Keys PR'!C443</f>
        <v>23858.810351737273</v>
      </c>
      <c r="D270" s="348">
        <f>'Florida_Keys FR'!D359-'Florida_Keys PR'!D443</f>
        <v>24957.447612314005</v>
      </c>
      <c r="E270" s="348">
        <f>'Florida_Keys FR'!E359-'Florida_Keys PR'!E443</f>
        <v>23858.810351737273</v>
      </c>
      <c r="F270" s="348">
        <f>'Florida_Keys FR'!F359-'Florida_Keys PR'!F443</f>
        <v>29.443437714083672</v>
      </c>
      <c r="G270" s="348">
        <f>'Florida_Keys FR'!G359-'Florida_Keys PR'!G443</f>
        <v>29.007871421146689</v>
      </c>
      <c r="H270" s="349"/>
    </row>
    <row r="271" spans="1:8" x14ac:dyDescent="0.2">
      <c r="A271" s="347">
        <v>2033</v>
      </c>
      <c r="B271" s="347">
        <v>11</v>
      </c>
      <c r="C271" s="348">
        <f>'Florida_Keys FR'!C360-'Florida_Keys PR'!C444</f>
        <v>18281.572152367335</v>
      </c>
      <c r="D271" s="348">
        <f>'Florida_Keys FR'!D360-'Florida_Keys PR'!D444</f>
        <v>23858.810351737273</v>
      </c>
      <c r="E271" s="348">
        <f>'Florida_Keys FR'!E360-'Florida_Keys PR'!E444</f>
        <v>18281.572152367335</v>
      </c>
      <c r="F271" s="348">
        <f>'Florida_Keys FR'!F360-'Florida_Keys PR'!F444</f>
        <v>26.260529651780672</v>
      </c>
      <c r="G271" s="348">
        <f>'Florida_Keys FR'!G360-'Florida_Keys PR'!G444</f>
        <v>25.730667215166562</v>
      </c>
      <c r="H271" s="349"/>
    </row>
    <row r="272" spans="1:8" x14ac:dyDescent="0.2">
      <c r="A272" s="347">
        <v>2033</v>
      </c>
      <c r="B272" s="347">
        <v>12</v>
      </c>
      <c r="C272" s="348">
        <f>'Florida_Keys FR'!C361-'Florida_Keys PR'!C445</f>
        <v>19429.922565073022</v>
      </c>
      <c r="D272" s="348">
        <f>'Florida_Keys FR'!D361-'Florida_Keys PR'!D445</f>
        <v>18281.572152367335</v>
      </c>
      <c r="E272" s="348">
        <f>'Florida_Keys FR'!E361-'Florida_Keys PR'!E445</f>
        <v>19429.922565073022</v>
      </c>
      <c r="F272" s="348">
        <f>'Florida_Keys FR'!F361-'Florida_Keys PR'!F445</f>
        <v>27.437881834856498</v>
      </c>
      <c r="G272" s="348">
        <f>'Florida_Keys FR'!G361-'Florida_Keys PR'!G445</f>
        <v>24.918892015738223</v>
      </c>
      <c r="H272" s="349"/>
    </row>
    <row r="273" spans="1:8" x14ac:dyDescent="0.2">
      <c r="A273" s="347">
        <v>2034</v>
      </c>
      <c r="B273" s="347">
        <v>1</v>
      </c>
      <c r="C273" s="348">
        <f>'Florida_Keys FR'!C362-'Florida_Keys PR'!C446</f>
        <v>19760.125523878865</v>
      </c>
      <c r="D273" s="348">
        <f>'Florida_Keys FR'!D362-'Florida_Keys PR'!D446</f>
        <v>19429.922565073022</v>
      </c>
      <c r="E273" s="348">
        <f>'Florida_Keys FR'!E362-'Florida_Keys PR'!E446</f>
        <v>19760.125523878865</v>
      </c>
      <c r="F273" s="348">
        <f>'Florida_Keys FR'!F362-'Florida_Keys PR'!F446</f>
        <v>31.010086727948163</v>
      </c>
      <c r="G273" s="348">
        <f>'Florida_Keys FR'!G362-'Florida_Keys PR'!G446</f>
        <v>26.515687078359093</v>
      </c>
      <c r="H273" s="349"/>
    </row>
    <row r="274" spans="1:8" x14ac:dyDescent="0.2">
      <c r="A274" s="347">
        <v>2034</v>
      </c>
      <c r="B274" s="347">
        <v>2</v>
      </c>
      <c r="C274" s="348">
        <f>'Florida_Keys FR'!C363-'Florida_Keys PR'!C447</f>
        <v>21045.601508022737</v>
      </c>
      <c r="D274" s="348">
        <f>'Florida_Keys FR'!D363-'Florida_Keys PR'!D447</f>
        <v>19760.125523878865</v>
      </c>
      <c r="E274" s="348">
        <f>'Florida_Keys FR'!E363-'Florida_Keys PR'!E447</f>
        <v>21045.601508022737</v>
      </c>
      <c r="F274" s="348">
        <f>'Florida_Keys FR'!F363-'Florida_Keys PR'!F447</f>
        <v>31.020480937046727</v>
      </c>
      <c r="G274" s="348">
        <f>'Florida_Keys FR'!G363-'Florida_Keys PR'!G447</f>
        <v>29.469481661379859</v>
      </c>
      <c r="H274" s="349"/>
    </row>
    <row r="275" spans="1:8" x14ac:dyDescent="0.2">
      <c r="A275" s="347">
        <v>2034</v>
      </c>
      <c r="B275" s="347">
        <v>3</v>
      </c>
      <c r="C275" s="348">
        <f>'Florida_Keys FR'!C364-'Florida_Keys PR'!C448</f>
        <v>22172.953146125859</v>
      </c>
      <c r="D275" s="348">
        <f>'Florida_Keys FR'!D364-'Florida_Keys PR'!D448</f>
        <v>21045.601508022737</v>
      </c>
      <c r="E275" s="348">
        <f>'Florida_Keys FR'!E364-'Florida_Keys PR'!E448</f>
        <v>22172.953146125859</v>
      </c>
      <c r="F275" s="348">
        <f>'Florida_Keys FR'!F364-'Florida_Keys PR'!F448</f>
        <v>33.419769504052752</v>
      </c>
      <c r="G275" s="348">
        <f>'Florida_Keys FR'!G364-'Florida_Keys PR'!G448</f>
        <v>28.032645328423982</v>
      </c>
      <c r="H275" s="349"/>
    </row>
    <row r="276" spans="1:8" x14ac:dyDescent="0.2">
      <c r="A276" s="347">
        <v>2034</v>
      </c>
      <c r="B276" s="347">
        <v>4</v>
      </c>
      <c r="C276" s="348">
        <f>'Florida_Keys FR'!C365-'Florida_Keys PR'!C449</f>
        <v>23071.353594343833</v>
      </c>
      <c r="D276" s="348">
        <f>'Florida_Keys FR'!D365-'Florida_Keys PR'!D449</f>
        <v>22172.953146125859</v>
      </c>
      <c r="E276" s="348">
        <f>'Florida_Keys FR'!E365-'Florida_Keys PR'!E449</f>
        <v>23071.353594343833</v>
      </c>
      <c r="F276" s="348">
        <f>'Florida_Keys FR'!F365-'Florida_Keys PR'!F449</f>
        <v>29.824473994547589</v>
      </c>
      <c r="G276" s="348">
        <f>'Florida_Keys FR'!G365-'Florida_Keys PR'!G449</f>
        <v>28.759953880173441</v>
      </c>
      <c r="H276" s="349"/>
    </row>
    <row r="277" spans="1:8" x14ac:dyDescent="0.2">
      <c r="A277" s="347">
        <v>2034</v>
      </c>
      <c r="B277" s="347">
        <v>5</v>
      </c>
      <c r="C277" s="348">
        <f>'Florida_Keys FR'!C366-'Florida_Keys PR'!C450</f>
        <v>26599.046354921004</v>
      </c>
      <c r="D277" s="348">
        <f>'Florida_Keys FR'!D366-'Florida_Keys PR'!D450</f>
        <v>23071.353594343833</v>
      </c>
      <c r="E277" s="348">
        <f>'Florida_Keys FR'!E366-'Florida_Keys PR'!E450</f>
        <v>26599.046354921004</v>
      </c>
      <c r="F277" s="348">
        <f>'Florida_Keys FR'!F366-'Florida_Keys PR'!F450</f>
        <v>33.798529816518368</v>
      </c>
      <c r="G277" s="348">
        <f>'Florida_Keys FR'!G366-'Florida_Keys PR'!G450</f>
        <v>32.126772629652379</v>
      </c>
      <c r="H277" s="349"/>
    </row>
    <row r="278" spans="1:8" x14ac:dyDescent="0.2">
      <c r="A278" s="347">
        <v>2034</v>
      </c>
      <c r="B278" s="347">
        <v>6</v>
      </c>
      <c r="C278" s="348">
        <f>'Florida_Keys FR'!C367-'Florida_Keys PR'!C451</f>
        <v>29406.960102939498</v>
      </c>
      <c r="D278" s="348">
        <f>'Florida_Keys FR'!D367-'Florida_Keys PR'!D451</f>
        <v>26599.046354921004</v>
      </c>
      <c r="E278" s="348">
        <f>'Florida_Keys FR'!E367-'Florida_Keys PR'!E451</f>
        <v>29406.960102939498</v>
      </c>
      <c r="F278" s="348">
        <f>'Florida_Keys FR'!F367-'Florida_Keys PR'!F451</f>
        <v>33.929877993655595</v>
      </c>
      <c r="G278" s="348">
        <f>'Florida_Keys FR'!G367-'Florida_Keys PR'!G451</f>
        <v>31.713025340222714</v>
      </c>
      <c r="H278" s="349"/>
    </row>
    <row r="279" spans="1:8" x14ac:dyDescent="0.2">
      <c r="A279" s="347">
        <v>2034</v>
      </c>
      <c r="B279" s="347">
        <v>7</v>
      </c>
      <c r="C279" s="348">
        <f>'Florida_Keys FR'!C368-'Florida_Keys PR'!C452</f>
        <v>32580.489708243229</v>
      </c>
      <c r="D279" s="348">
        <f>'Florida_Keys FR'!D368-'Florida_Keys PR'!D452</f>
        <v>29406.960102939498</v>
      </c>
      <c r="E279" s="348">
        <f>'Florida_Keys FR'!E368-'Florida_Keys PR'!E452</f>
        <v>32580.489708243229</v>
      </c>
      <c r="F279" s="348">
        <f>'Florida_Keys FR'!F368-'Florida_Keys PR'!F452</f>
        <v>35</v>
      </c>
      <c r="G279" s="348">
        <f>'Florida_Keys FR'!G368-'Florida_Keys PR'!G452</f>
        <v>34.388728654458134</v>
      </c>
      <c r="H279" s="349"/>
    </row>
    <row r="280" spans="1:8" x14ac:dyDescent="0.2">
      <c r="A280" s="347">
        <v>2034</v>
      </c>
      <c r="B280" s="347">
        <v>8</v>
      </c>
      <c r="C280" s="348">
        <f>'Florida_Keys FR'!C369-'Florida_Keys PR'!C453</f>
        <v>31192.654628550139</v>
      </c>
      <c r="D280" s="348">
        <f>'Florida_Keys FR'!D369-'Florida_Keys PR'!D453</f>
        <v>32580.489708243229</v>
      </c>
      <c r="E280" s="348">
        <f>'Florida_Keys FR'!E369-'Florida_Keys PR'!E453</f>
        <v>31192.654628550139</v>
      </c>
      <c r="F280" s="348">
        <f>'Florida_Keys FR'!F369-'Florida_Keys PR'!F453</f>
        <v>34.898043438517675</v>
      </c>
      <c r="G280" s="348">
        <f>'Florida_Keys FR'!G369-'Florida_Keys PR'!G453</f>
        <v>34.34804484127514</v>
      </c>
      <c r="H280" s="349"/>
    </row>
    <row r="281" spans="1:8" x14ac:dyDescent="0.2">
      <c r="A281" s="347">
        <v>2034</v>
      </c>
      <c r="B281" s="347">
        <v>9</v>
      </c>
      <c r="C281" s="348">
        <f>'Florida_Keys FR'!C370-'Florida_Keys PR'!C454</f>
        <v>25686.11748680922</v>
      </c>
      <c r="D281" s="348">
        <f>'Florida_Keys FR'!D370-'Florida_Keys PR'!D454</f>
        <v>31192.654628550139</v>
      </c>
      <c r="E281" s="348">
        <f>'Florida_Keys FR'!E370-'Florida_Keys PR'!E454</f>
        <v>25686.11748680922</v>
      </c>
      <c r="F281" s="348">
        <f>'Florida_Keys FR'!F370-'Florida_Keys PR'!F454</f>
        <v>32.3654424512969</v>
      </c>
      <c r="G281" s="348">
        <f>'Florida_Keys FR'!G370-'Florida_Keys PR'!G454</f>
        <v>31.335755090783465</v>
      </c>
      <c r="H281" s="349"/>
    </row>
    <row r="282" spans="1:8" x14ac:dyDescent="0.2">
      <c r="A282" s="347">
        <v>2034</v>
      </c>
      <c r="B282" s="347">
        <v>10</v>
      </c>
      <c r="C282" s="348">
        <f>'Florida_Keys FR'!C371-'Florida_Keys PR'!C455</f>
        <v>24534.616416790472</v>
      </c>
      <c r="D282" s="348">
        <f>'Florida_Keys FR'!D371-'Florida_Keys PR'!D455</f>
        <v>25686.11748680922</v>
      </c>
      <c r="E282" s="348">
        <f>'Florida_Keys FR'!E371-'Florida_Keys PR'!E455</f>
        <v>24534.616416790472</v>
      </c>
      <c r="F282" s="348">
        <f>'Florida_Keys FR'!F371-'Florida_Keys PR'!F455</f>
        <v>29.443437714083672</v>
      </c>
      <c r="G282" s="348">
        <f>'Florida_Keys FR'!G371-'Florida_Keys PR'!G455</f>
        <v>29.007871421146689</v>
      </c>
      <c r="H282" s="349"/>
    </row>
    <row r="283" spans="1:8" x14ac:dyDescent="0.2">
      <c r="A283" s="347">
        <v>2034</v>
      </c>
      <c r="B283" s="347">
        <v>11</v>
      </c>
      <c r="C283" s="348">
        <f>'Florida_Keys FR'!C372-'Florida_Keys PR'!C456</f>
        <v>18831.081554039498</v>
      </c>
      <c r="D283" s="348">
        <f>'Florida_Keys FR'!D372-'Florida_Keys PR'!D456</f>
        <v>24534.616416790472</v>
      </c>
      <c r="E283" s="348">
        <f>'Florida_Keys FR'!E372-'Florida_Keys PR'!E456</f>
        <v>18831.081554039498</v>
      </c>
      <c r="F283" s="348">
        <f>'Florida_Keys FR'!F372-'Florida_Keys PR'!F456</f>
        <v>26.260529651780672</v>
      </c>
      <c r="G283" s="348">
        <f>'Florida_Keys FR'!G372-'Florida_Keys PR'!G456</f>
        <v>25.730667215166562</v>
      </c>
      <c r="H283" s="349"/>
    </row>
    <row r="284" spans="1:8" x14ac:dyDescent="0.2">
      <c r="A284" s="347">
        <v>2034</v>
      </c>
      <c r="B284" s="347">
        <v>12</v>
      </c>
      <c r="C284" s="348">
        <f>'Florida_Keys FR'!C373-'Florida_Keys PR'!C457</f>
        <v>20004.777802575503</v>
      </c>
      <c r="D284" s="348">
        <f>'Florida_Keys FR'!D373-'Florida_Keys PR'!D457</f>
        <v>18831.081554039498</v>
      </c>
      <c r="E284" s="348">
        <f>'Florida_Keys FR'!E373-'Florida_Keys PR'!E457</f>
        <v>20004.777802575503</v>
      </c>
      <c r="F284" s="348">
        <f>'Florida_Keys FR'!F373-'Florida_Keys PR'!F457</f>
        <v>27.437881834856483</v>
      </c>
      <c r="G284" s="348">
        <f>'Florida_Keys FR'!G373-'Florida_Keys PR'!G457</f>
        <v>24.918892015738223</v>
      </c>
      <c r="H284" s="349"/>
    </row>
    <row r="285" spans="1:8" x14ac:dyDescent="0.2">
      <c r="A285" s="347">
        <v>2035</v>
      </c>
      <c r="B285" s="347">
        <v>1</v>
      </c>
      <c r="C285" s="348">
        <f>'Florida_Keys FR'!C374-'Florida_Keys PR'!C458</f>
        <v>20332.275175997514</v>
      </c>
      <c r="D285" s="348">
        <f>'Florida_Keys FR'!D374-'Florida_Keys PR'!D458</f>
        <v>20004.777802575503</v>
      </c>
      <c r="E285" s="348">
        <f>'Florida_Keys FR'!E374-'Florida_Keys PR'!E458</f>
        <v>20332.275175997514</v>
      </c>
      <c r="F285" s="348">
        <f>'Florida_Keys FR'!F374-'Florida_Keys PR'!F458</f>
        <v>31.010086727948163</v>
      </c>
      <c r="G285" s="348">
        <f>'Florida_Keys FR'!G374-'Florida_Keys PR'!G458</f>
        <v>26.515687078359093</v>
      </c>
      <c r="H285" s="349"/>
    </row>
    <row r="286" spans="1:8" x14ac:dyDescent="0.2">
      <c r="A286" s="347">
        <v>2035</v>
      </c>
      <c r="B286" s="347">
        <v>2</v>
      </c>
      <c r="C286" s="348">
        <f>'Florida_Keys FR'!C375-'Florida_Keys PR'!C459</f>
        <v>21592.992779847846</v>
      </c>
      <c r="D286" s="348">
        <f>'Florida_Keys FR'!D375-'Florida_Keys PR'!D459</f>
        <v>20332.275175997514</v>
      </c>
      <c r="E286" s="348">
        <f>'Florida_Keys FR'!E375-'Florida_Keys PR'!E459</f>
        <v>21592.992779847846</v>
      </c>
      <c r="F286" s="348">
        <f>'Florida_Keys FR'!F375-'Florida_Keys PR'!F459</f>
        <v>31.020480937046727</v>
      </c>
      <c r="G286" s="348">
        <f>'Florida_Keys FR'!G375-'Florida_Keys PR'!G459</f>
        <v>29.469481661379859</v>
      </c>
      <c r="H286" s="349"/>
    </row>
    <row r="287" spans="1:8" x14ac:dyDescent="0.2">
      <c r="A287" s="347">
        <v>2035</v>
      </c>
      <c r="B287" s="347">
        <v>3</v>
      </c>
      <c r="C287" s="348">
        <f>'Florida_Keys FR'!C376-'Florida_Keys PR'!C460</f>
        <v>22789.304987127332</v>
      </c>
      <c r="D287" s="348">
        <f>'Florida_Keys FR'!D376-'Florida_Keys PR'!D460</f>
        <v>21592.992779847846</v>
      </c>
      <c r="E287" s="348">
        <f>'Florida_Keys FR'!E376-'Florida_Keys PR'!E460</f>
        <v>22789.304987127332</v>
      </c>
      <c r="F287" s="348">
        <f>'Florida_Keys FR'!F376-'Florida_Keys PR'!F460</f>
        <v>33.419769504052752</v>
      </c>
      <c r="G287" s="348">
        <f>'Florida_Keys FR'!G376-'Florida_Keys PR'!G460</f>
        <v>28.032645328423982</v>
      </c>
      <c r="H287" s="349"/>
    </row>
    <row r="288" spans="1:8" x14ac:dyDescent="0.2">
      <c r="A288" s="347">
        <v>2035</v>
      </c>
      <c r="B288" s="347">
        <v>4</v>
      </c>
      <c r="C288" s="348">
        <f>'Florida_Keys FR'!C377-'Florida_Keys PR'!C461</f>
        <v>23717.500606393478</v>
      </c>
      <c r="D288" s="348">
        <f>'Florida_Keys FR'!D377-'Florida_Keys PR'!D461</f>
        <v>22789.304987127332</v>
      </c>
      <c r="E288" s="348">
        <f>'Florida_Keys FR'!E377-'Florida_Keys PR'!E461</f>
        <v>23717.500606393478</v>
      </c>
      <c r="F288" s="348">
        <f>'Florida_Keys FR'!F377-'Florida_Keys PR'!F461</f>
        <v>29.824473994547589</v>
      </c>
      <c r="G288" s="348">
        <f>'Florida_Keys FR'!G377-'Florida_Keys PR'!G461</f>
        <v>28.759953880173441</v>
      </c>
      <c r="H288" s="349"/>
    </row>
    <row r="289" spans="1:8" x14ac:dyDescent="0.2">
      <c r="A289" s="347">
        <v>2035</v>
      </c>
      <c r="B289" s="347">
        <v>5</v>
      </c>
      <c r="C289" s="348">
        <f>'Florida_Keys FR'!C378-'Florida_Keys PR'!C462</f>
        <v>27337.67041244245</v>
      </c>
      <c r="D289" s="348">
        <f>'Florida_Keys FR'!D378-'Florida_Keys PR'!D462</f>
        <v>23717.500606393478</v>
      </c>
      <c r="E289" s="348">
        <f>'Florida_Keys FR'!E378-'Florida_Keys PR'!E462</f>
        <v>27337.67041244245</v>
      </c>
      <c r="F289" s="348">
        <f>'Florida_Keys FR'!F378-'Florida_Keys PR'!F462</f>
        <v>33.798529816518368</v>
      </c>
      <c r="G289" s="348">
        <f>'Florida_Keys FR'!G378-'Florida_Keys PR'!G462</f>
        <v>32.126772629652379</v>
      </c>
      <c r="H289" s="349"/>
    </row>
    <row r="290" spans="1:8" x14ac:dyDescent="0.2">
      <c r="A290" s="347">
        <v>2035</v>
      </c>
      <c r="B290" s="347">
        <v>6</v>
      </c>
      <c r="C290" s="348">
        <f>'Florida_Keys FR'!C379-'Florida_Keys PR'!C463</f>
        <v>30217.708244043693</v>
      </c>
      <c r="D290" s="348">
        <f>'Florida_Keys FR'!D379-'Florida_Keys PR'!D463</f>
        <v>27337.67041244245</v>
      </c>
      <c r="E290" s="348">
        <f>'Florida_Keys FR'!E379-'Florida_Keys PR'!E463</f>
        <v>30217.708244043693</v>
      </c>
      <c r="F290" s="348">
        <f>'Florida_Keys FR'!F379-'Florida_Keys PR'!F463</f>
        <v>33.929877993655595</v>
      </c>
      <c r="G290" s="348">
        <f>'Florida_Keys FR'!G379-'Florida_Keys PR'!G463</f>
        <v>31.713025340222714</v>
      </c>
      <c r="H290" s="349"/>
    </row>
    <row r="291" spans="1:8" x14ac:dyDescent="0.2">
      <c r="A291" s="347">
        <v>2035</v>
      </c>
      <c r="B291" s="347">
        <v>7</v>
      </c>
      <c r="C291" s="348">
        <f>'Florida_Keys FR'!C380-'Florida_Keys PR'!C464</f>
        <v>33464.521420994453</v>
      </c>
      <c r="D291" s="348">
        <f>'Florida_Keys FR'!D380-'Florida_Keys PR'!D464</f>
        <v>30217.708244043693</v>
      </c>
      <c r="E291" s="348">
        <f>'Florida_Keys FR'!E380-'Florida_Keys PR'!E464</f>
        <v>33464.521420994453</v>
      </c>
      <c r="F291" s="348">
        <f>'Florida_Keys FR'!F380-'Florida_Keys PR'!F464</f>
        <v>35</v>
      </c>
      <c r="G291" s="348">
        <f>'Florida_Keys FR'!G380-'Florida_Keys PR'!G464</f>
        <v>34.388728654458134</v>
      </c>
      <c r="H291" s="349"/>
    </row>
    <row r="292" spans="1:8" x14ac:dyDescent="0.2">
      <c r="A292" s="347">
        <v>2035</v>
      </c>
      <c r="B292" s="347">
        <v>8</v>
      </c>
      <c r="C292" s="348">
        <f>'Florida_Keys FR'!C381-'Florida_Keys PR'!C465</f>
        <v>32061.443986383543</v>
      </c>
      <c r="D292" s="348">
        <f>'Florida_Keys FR'!D381-'Florida_Keys PR'!D465</f>
        <v>33464.521420994453</v>
      </c>
      <c r="E292" s="348">
        <f>'Florida_Keys FR'!E381-'Florida_Keys PR'!E465</f>
        <v>32061.443986383543</v>
      </c>
      <c r="F292" s="348">
        <f>'Florida_Keys FR'!F381-'Florida_Keys PR'!F465</f>
        <v>34.898043438517675</v>
      </c>
      <c r="G292" s="348">
        <f>'Florida_Keys FR'!G381-'Florida_Keys PR'!G465</f>
        <v>34.34804484127514</v>
      </c>
      <c r="H292" s="349"/>
    </row>
    <row r="293" spans="1:8" x14ac:dyDescent="0.2">
      <c r="A293" s="347">
        <v>2035</v>
      </c>
      <c r="B293" s="347">
        <v>9</v>
      </c>
      <c r="C293" s="348">
        <f>'Florida_Keys FR'!C382-'Florida_Keys PR'!C466</f>
        <v>26427.117846543813</v>
      </c>
      <c r="D293" s="348">
        <f>'Florida_Keys FR'!D382-'Florida_Keys PR'!D466</f>
        <v>32061.443986383543</v>
      </c>
      <c r="E293" s="348">
        <f>'Florida_Keys FR'!E382-'Florida_Keys PR'!E466</f>
        <v>26427.117846543813</v>
      </c>
      <c r="F293" s="348">
        <f>'Florida_Keys FR'!F382-'Florida_Keys PR'!F466</f>
        <v>32.3654424512969</v>
      </c>
      <c r="G293" s="348">
        <f>'Florida_Keys FR'!G382-'Florida_Keys PR'!G466</f>
        <v>31.335755090783465</v>
      </c>
      <c r="H293" s="349"/>
    </row>
    <row r="294" spans="1:8" x14ac:dyDescent="0.2">
      <c r="A294" s="347">
        <v>2035</v>
      </c>
      <c r="B294" s="347">
        <v>10</v>
      </c>
      <c r="C294" s="348">
        <f>'Florida_Keys FR'!C383-'Florida_Keys PR'!C467</f>
        <v>25221.825064814439</v>
      </c>
      <c r="D294" s="348">
        <f>'Florida_Keys FR'!D383-'Florida_Keys PR'!D467</f>
        <v>26427.117846543813</v>
      </c>
      <c r="E294" s="348">
        <f>'Florida_Keys FR'!E383-'Florida_Keys PR'!E467</f>
        <v>25221.825064814439</v>
      </c>
      <c r="F294" s="348">
        <f>'Florida_Keys FR'!F383-'Florida_Keys PR'!F467</f>
        <v>29.443437714083672</v>
      </c>
      <c r="G294" s="348">
        <f>'Florida_Keys FR'!G383-'Florida_Keys PR'!G467</f>
        <v>29.007871421146689</v>
      </c>
      <c r="H294" s="349"/>
    </row>
    <row r="295" spans="1:8" x14ac:dyDescent="0.2">
      <c r="A295" s="347">
        <v>2035</v>
      </c>
      <c r="B295" s="347">
        <v>11</v>
      </c>
      <c r="C295" s="348">
        <f>'Florida_Keys FR'!C384-'Florida_Keys PR'!C468</f>
        <v>19389.962365806699</v>
      </c>
      <c r="D295" s="348">
        <f>'Florida_Keys FR'!D384-'Florida_Keys PR'!D468</f>
        <v>25221.825064814439</v>
      </c>
      <c r="E295" s="348">
        <f>'Florida_Keys FR'!E384-'Florida_Keys PR'!E468</f>
        <v>19389.962365806699</v>
      </c>
      <c r="F295" s="348">
        <f>'Florida_Keys FR'!F384-'Florida_Keys PR'!F468</f>
        <v>26.260529651780672</v>
      </c>
      <c r="G295" s="348">
        <f>'Florida_Keys FR'!G384-'Florida_Keys PR'!G468</f>
        <v>25.730667215166562</v>
      </c>
      <c r="H295" s="349"/>
    </row>
    <row r="296" spans="1:8" x14ac:dyDescent="0.2">
      <c r="A296" s="347">
        <v>2035</v>
      </c>
      <c r="B296" s="347">
        <v>12</v>
      </c>
      <c r="C296" s="348">
        <f>'Florida_Keys FR'!C385-'Florida_Keys PR'!C469</f>
        <v>20589.325107386598</v>
      </c>
      <c r="D296" s="348">
        <f>'Florida_Keys FR'!D385-'Florida_Keys PR'!D469</f>
        <v>19389.962365806699</v>
      </c>
      <c r="E296" s="348">
        <f>'Florida_Keys FR'!E385-'Florida_Keys PR'!E469</f>
        <v>20589.325107386598</v>
      </c>
      <c r="F296" s="348">
        <f>'Florida_Keys FR'!F385-'Florida_Keys PR'!F469</f>
        <v>27.437881834856498</v>
      </c>
      <c r="G296" s="348">
        <f>'Florida_Keys FR'!G385-'Florida_Keys PR'!G469</f>
        <v>24.918892015738223</v>
      </c>
      <c r="H296" s="349"/>
    </row>
    <row r="297" spans="1:8" x14ac:dyDescent="0.2">
      <c r="A297" s="347">
        <v>2036</v>
      </c>
      <c r="B297" s="347">
        <v>1</v>
      </c>
      <c r="C297" s="348">
        <f>'Florida_Keys FR'!C386-'Florida_Keys PR'!C470</f>
        <v>20914.104958422897</v>
      </c>
      <c r="D297" s="348">
        <f>'Florida_Keys FR'!D386-'Florida_Keys PR'!D470</f>
        <v>20589.325107386598</v>
      </c>
      <c r="E297" s="348">
        <f>'Florida_Keys FR'!E386-'Florida_Keys PR'!E470</f>
        <v>20914.104958422897</v>
      </c>
      <c r="F297" s="348">
        <f>'Florida_Keys FR'!F386-'Florida_Keys PR'!F470</f>
        <v>31.010086727948163</v>
      </c>
      <c r="G297" s="348">
        <f>'Florida_Keys FR'!G386-'Florida_Keys PR'!G470</f>
        <v>26.515687078359093</v>
      </c>
      <c r="H297" s="349"/>
    </row>
    <row r="298" spans="1:8" x14ac:dyDescent="0.2">
      <c r="A298" s="347">
        <v>2036</v>
      </c>
      <c r="B298" s="347">
        <v>2</v>
      </c>
      <c r="C298" s="348">
        <f>'Florida_Keys FR'!C387-'Florida_Keys PR'!C471</f>
        <v>20463.293759361499</v>
      </c>
      <c r="D298" s="348">
        <f>'Florida_Keys FR'!D387-'Florida_Keys PR'!D471</f>
        <v>20914.104958422897</v>
      </c>
      <c r="E298" s="348">
        <f>'Florida_Keys FR'!E387-'Florida_Keys PR'!E471</f>
        <v>20463.293759361499</v>
      </c>
      <c r="F298" s="348">
        <f>'Florida_Keys FR'!F387-'Florida_Keys PR'!F471</f>
        <v>31.020480937046727</v>
      </c>
      <c r="G298" s="348">
        <f>'Florida_Keys FR'!G387-'Florida_Keys PR'!G471</f>
        <v>29.469481661379859</v>
      </c>
      <c r="H298" s="349"/>
    </row>
    <row r="299" spans="1:8" x14ac:dyDescent="0.2">
      <c r="A299" s="347">
        <v>2036</v>
      </c>
      <c r="B299" s="347">
        <v>3</v>
      </c>
      <c r="C299" s="348">
        <f>'Florida_Keys FR'!C388-'Florida_Keys PR'!C472</f>
        <v>23416.012392914265</v>
      </c>
      <c r="D299" s="348">
        <f>'Florida_Keys FR'!D388-'Florida_Keys PR'!D472</f>
        <v>20463.293759361499</v>
      </c>
      <c r="E299" s="348">
        <f>'Florida_Keys FR'!E388-'Florida_Keys PR'!E472</f>
        <v>23416.012392914265</v>
      </c>
      <c r="F299" s="348">
        <f>'Florida_Keys FR'!F388-'Florida_Keys PR'!F472</f>
        <v>33.419769504052752</v>
      </c>
      <c r="G299" s="348">
        <f>'Florida_Keys FR'!G388-'Florida_Keys PR'!G472</f>
        <v>28.032645328423982</v>
      </c>
      <c r="H299" s="349"/>
    </row>
    <row r="300" spans="1:8" x14ac:dyDescent="0.2">
      <c r="A300" s="347">
        <v>2036</v>
      </c>
      <c r="B300" s="347">
        <v>4</v>
      </c>
      <c r="C300" s="348">
        <f>'Florida_Keys FR'!C389-'Florida_Keys PR'!C473</f>
        <v>24374.503506385998</v>
      </c>
      <c r="D300" s="348">
        <f>'Florida_Keys FR'!D389-'Florida_Keys PR'!D473</f>
        <v>23416.012392914265</v>
      </c>
      <c r="E300" s="348">
        <f>'Florida_Keys FR'!E389-'Florida_Keys PR'!E473</f>
        <v>24374.503506385998</v>
      </c>
      <c r="F300" s="348">
        <f>'Florida_Keys FR'!F389-'Florida_Keys PR'!F473</f>
        <v>29.824473994547589</v>
      </c>
      <c r="G300" s="348">
        <f>'Florida_Keys FR'!G389-'Florida_Keys PR'!G473</f>
        <v>28.759953880173441</v>
      </c>
      <c r="H300" s="349"/>
    </row>
    <row r="301" spans="1:8" x14ac:dyDescent="0.2">
      <c r="A301" s="347">
        <v>2036</v>
      </c>
      <c r="B301" s="347">
        <v>5</v>
      </c>
      <c r="C301" s="348">
        <f>'Florida_Keys FR'!C390-'Florida_Keys PR'!C474</f>
        <v>28088.708738486806</v>
      </c>
      <c r="D301" s="348">
        <f>'Florida_Keys FR'!D390-'Florida_Keys PR'!D474</f>
        <v>24374.503506385998</v>
      </c>
      <c r="E301" s="348">
        <f>'Florida_Keys FR'!E390-'Florida_Keys PR'!E474</f>
        <v>28088.708738486806</v>
      </c>
      <c r="F301" s="348">
        <f>'Florida_Keys FR'!F390-'Florida_Keys PR'!F474</f>
        <v>33.798529816518368</v>
      </c>
      <c r="G301" s="348">
        <f>'Florida_Keys FR'!G390-'Florida_Keys PR'!G474</f>
        <v>32.126772629652379</v>
      </c>
      <c r="H301" s="349"/>
    </row>
    <row r="302" spans="1:8" x14ac:dyDescent="0.2">
      <c r="A302" s="347">
        <v>2036</v>
      </c>
      <c r="B302" s="347">
        <v>6</v>
      </c>
      <c r="C302" s="348">
        <f>'Florida_Keys FR'!C391-'Florida_Keys PR'!C475</f>
        <v>31042.006598781649</v>
      </c>
      <c r="D302" s="348">
        <f>'Florida_Keys FR'!D391-'Florida_Keys PR'!D475</f>
        <v>28088.708738486806</v>
      </c>
      <c r="E302" s="348">
        <f>'Florida_Keys FR'!E391-'Florida_Keys PR'!E475</f>
        <v>31042.006598781649</v>
      </c>
      <c r="F302" s="348">
        <f>'Florida_Keys FR'!F391-'Florida_Keys PR'!F475</f>
        <v>33.929877993655595</v>
      </c>
      <c r="G302" s="348">
        <f>'Florida_Keys FR'!G391-'Florida_Keys PR'!G475</f>
        <v>31.713025340222714</v>
      </c>
      <c r="H302" s="349"/>
    </row>
    <row r="303" spans="1:8" x14ac:dyDescent="0.2">
      <c r="A303" s="347">
        <v>2036</v>
      </c>
      <c r="B303" s="347">
        <v>7</v>
      </c>
      <c r="C303" s="348">
        <f>'Florida_Keys FR'!C392-'Florida_Keys PR'!C476</f>
        <v>34363.32694051569</v>
      </c>
      <c r="D303" s="348">
        <f>'Florida_Keys FR'!D392-'Florida_Keys PR'!D476</f>
        <v>31042.006598781649</v>
      </c>
      <c r="E303" s="348">
        <f>'Florida_Keys FR'!E392-'Florida_Keys PR'!E476</f>
        <v>34363.32694051569</v>
      </c>
      <c r="F303" s="348">
        <f>'Florida_Keys FR'!F392-'Florida_Keys PR'!F476</f>
        <v>35</v>
      </c>
      <c r="G303" s="348">
        <f>'Florida_Keys FR'!G392-'Florida_Keys PR'!G476</f>
        <v>34.388728654458134</v>
      </c>
      <c r="H303" s="349"/>
    </row>
    <row r="304" spans="1:8" x14ac:dyDescent="0.2">
      <c r="A304" s="347">
        <v>2036</v>
      </c>
      <c r="B304" s="347">
        <v>8</v>
      </c>
      <c r="C304" s="348">
        <f>'Florida_Keys FR'!C393-'Florida_Keys PR'!C477</f>
        <v>32944.849621692047</v>
      </c>
      <c r="D304" s="348">
        <f>'Florida_Keys FR'!D393-'Florida_Keys PR'!D477</f>
        <v>34363.32694051569</v>
      </c>
      <c r="E304" s="348">
        <f>'Florida_Keys FR'!E393-'Florida_Keys PR'!E477</f>
        <v>32944.849621692047</v>
      </c>
      <c r="F304" s="348">
        <f>'Florida_Keys FR'!F393-'Florida_Keys PR'!F477</f>
        <v>34.898043438517675</v>
      </c>
      <c r="G304" s="348">
        <f>'Florida_Keys FR'!G393-'Florida_Keys PR'!G477</f>
        <v>34.34804484127514</v>
      </c>
      <c r="H304" s="349"/>
    </row>
    <row r="305" spans="1:8" x14ac:dyDescent="0.2">
      <c r="A305" s="347">
        <v>2036</v>
      </c>
      <c r="B305" s="347">
        <v>9</v>
      </c>
      <c r="C305" s="348">
        <f>'Florida_Keys FR'!C394-'Florida_Keys PR'!C478</f>
        <v>27180.620192679824</v>
      </c>
      <c r="D305" s="348">
        <f>'Florida_Keys FR'!D394-'Florida_Keys PR'!D478</f>
        <v>32944.849621692047</v>
      </c>
      <c r="E305" s="348">
        <f>'Florida_Keys FR'!E394-'Florida_Keys PR'!E478</f>
        <v>27180.620192679824</v>
      </c>
      <c r="F305" s="348">
        <f>'Florida_Keys FR'!F394-'Florida_Keys PR'!F478</f>
        <v>32.3654424512969</v>
      </c>
      <c r="G305" s="348">
        <f>'Florida_Keys FR'!G394-'Florida_Keys PR'!G478</f>
        <v>31.335755090783465</v>
      </c>
      <c r="H305" s="349"/>
    </row>
    <row r="306" spans="1:8" x14ac:dyDescent="0.2">
      <c r="A306" s="347">
        <v>2036</v>
      </c>
      <c r="B306" s="347">
        <v>10</v>
      </c>
      <c r="C306" s="348">
        <f>'Florida_Keys FR'!C395-'Florida_Keys PR'!C479</f>
        <v>25920.594764329297</v>
      </c>
      <c r="D306" s="348">
        <f>'Florida_Keys FR'!D395-'Florida_Keys PR'!D479</f>
        <v>27180.620192679824</v>
      </c>
      <c r="E306" s="348">
        <f>'Florida_Keys FR'!E395-'Florida_Keys PR'!E479</f>
        <v>25920.594764329297</v>
      </c>
      <c r="F306" s="348">
        <f>'Florida_Keys FR'!F395-'Florida_Keys PR'!F479</f>
        <v>29.443437714083672</v>
      </c>
      <c r="G306" s="348">
        <f>'Florida_Keys FR'!G395-'Florida_Keys PR'!G479</f>
        <v>29.007871421146689</v>
      </c>
      <c r="H306" s="349"/>
    </row>
    <row r="307" spans="1:8" x14ac:dyDescent="0.2">
      <c r="A307" s="347">
        <v>2036</v>
      </c>
      <c r="B307" s="347">
        <v>11</v>
      </c>
      <c r="C307" s="348">
        <f>'Florida_Keys FR'!C396-'Florida_Keys PR'!C480</f>
        <v>19958.345208031475</v>
      </c>
      <c r="D307" s="348">
        <f>'Florida_Keys FR'!D396-'Florida_Keys PR'!D480</f>
        <v>25920.594764329297</v>
      </c>
      <c r="E307" s="348">
        <f>'Florida_Keys FR'!E396-'Florida_Keys PR'!E480</f>
        <v>19958.345208031475</v>
      </c>
      <c r="F307" s="348">
        <f>'Florida_Keys FR'!F396-'Florida_Keys PR'!F480</f>
        <v>26.260529651780672</v>
      </c>
      <c r="G307" s="348">
        <f>'Florida_Keys FR'!G396-'Florida_Keys PR'!G480</f>
        <v>25.730667215166562</v>
      </c>
      <c r="H307" s="349"/>
    </row>
    <row r="308" spans="1:8" x14ac:dyDescent="0.2">
      <c r="A308" s="347">
        <v>2036</v>
      </c>
      <c r="B308" s="347">
        <v>12</v>
      </c>
      <c r="C308" s="348">
        <f>'Florida_Keys FR'!C397-'Florida_Keys PR'!C481</f>
        <v>21183.699148464431</v>
      </c>
      <c r="D308" s="348">
        <f>'Florida_Keys FR'!D397-'Florida_Keys PR'!D481</f>
        <v>19958.345208031475</v>
      </c>
      <c r="E308" s="348">
        <f>'Florida_Keys FR'!E397-'Florida_Keys PR'!E481</f>
        <v>21183.699148464431</v>
      </c>
      <c r="F308" s="348">
        <f>'Florida_Keys FR'!F397-'Florida_Keys PR'!F481</f>
        <v>27.437881834856498</v>
      </c>
      <c r="G308" s="348">
        <f>'Florida_Keys FR'!G397-'Florida_Keys PR'!G481</f>
        <v>24.918892015738223</v>
      </c>
      <c r="H308" s="349"/>
    </row>
    <row r="309" spans="1:8" x14ac:dyDescent="0.2">
      <c r="A309" s="347">
        <v>2037</v>
      </c>
      <c r="B309" s="347">
        <v>1</v>
      </c>
      <c r="C309" s="348">
        <f>'Florida_Keys FR'!C398-'Florida_Keys PR'!C482</f>
        <v>21505.749502705512</v>
      </c>
      <c r="D309" s="348">
        <f>'Florida_Keys FR'!D398-'Florida_Keys PR'!D482</f>
        <v>21183.699148464431</v>
      </c>
      <c r="E309" s="348">
        <f>'Florida_Keys FR'!E398-'Florida_Keys PR'!E482</f>
        <v>21505.749502705512</v>
      </c>
      <c r="F309" s="348">
        <f>'Florida_Keys FR'!F398-'Florida_Keys PR'!F482</f>
        <v>31.010086727948163</v>
      </c>
      <c r="G309" s="348">
        <f>'Florida_Keys FR'!G398-'Florida_Keys PR'!G482</f>
        <v>26.515687078359093</v>
      </c>
      <c r="H309" s="349"/>
    </row>
    <row r="310" spans="1:8" x14ac:dyDescent="0.2">
      <c r="A310" s="347">
        <v>2037</v>
      </c>
      <c r="B310" s="347">
        <v>2</v>
      </c>
      <c r="C310" s="348">
        <f>'Florida_Keys FR'!C399-'Florida_Keys PR'!C483</f>
        <v>22715.492492886027</v>
      </c>
      <c r="D310" s="348">
        <f>'Florida_Keys FR'!D399-'Florida_Keys PR'!D483</f>
        <v>21505.749502705512</v>
      </c>
      <c r="E310" s="348">
        <f>'Florida_Keys FR'!E399-'Florida_Keys PR'!E483</f>
        <v>22715.492492886027</v>
      </c>
      <c r="F310" s="348">
        <f>'Florida_Keys FR'!F399-'Florida_Keys PR'!F483</f>
        <v>31.020480937046727</v>
      </c>
      <c r="G310" s="348">
        <f>'Florida_Keys FR'!G399-'Florida_Keys PR'!G483</f>
        <v>29.469481661379859</v>
      </c>
      <c r="H310" s="349"/>
    </row>
    <row r="311" spans="1:8" x14ac:dyDescent="0.2">
      <c r="A311" s="347">
        <v>2037</v>
      </c>
      <c r="B311" s="347">
        <v>3</v>
      </c>
      <c r="C311" s="348">
        <f>'Florida_Keys FR'!C400-'Florida_Keys PR'!C484</f>
        <v>24053.219113759718</v>
      </c>
      <c r="D311" s="348">
        <f>'Florida_Keys FR'!D400-'Florida_Keys PR'!D484</f>
        <v>22715.492492886027</v>
      </c>
      <c r="E311" s="348">
        <f>'Florida_Keys FR'!E400-'Florida_Keys PR'!E484</f>
        <v>24053.219113759718</v>
      </c>
      <c r="F311" s="348">
        <f>'Florida_Keys FR'!F400-'Florida_Keys PR'!F484</f>
        <v>33.419769504052752</v>
      </c>
      <c r="G311" s="348">
        <f>'Florida_Keys FR'!G400-'Florida_Keys PR'!G484</f>
        <v>28.032645328423982</v>
      </c>
      <c r="H311" s="349"/>
    </row>
    <row r="312" spans="1:8" x14ac:dyDescent="0.2">
      <c r="A312" s="347">
        <v>2037</v>
      </c>
      <c r="B312" s="347">
        <v>4</v>
      </c>
      <c r="C312" s="348">
        <f>'Florida_Keys FR'!C401-'Florida_Keys PR'!C485</f>
        <v>25042.512988746115</v>
      </c>
      <c r="D312" s="348">
        <f>'Florida_Keys FR'!D401-'Florida_Keys PR'!D485</f>
        <v>24053.219113759718</v>
      </c>
      <c r="E312" s="348">
        <f>'Florida_Keys FR'!E401-'Florida_Keys PR'!E485</f>
        <v>25042.512988746115</v>
      </c>
      <c r="F312" s="348">
        <f>'Florida_Keys FR'!F401-'Florida_Keys PR'!F485</f>
        <v>29.824473994547589</v>
      </c>
      <c r="G312" s="348">
        <f>'Florida_Keys FR'!G401-'Florida_Keys PR'!G485</f>
        <v>28.759953880173441</v>
      </c>
      <c r="H312" s="349"/>
    </row>
    <row r="313" spans="1:8" x14ac:dyDescent="0.2">
      <c r="A313" s="347">
        <v>2037</v>
      </c>
      <c r="B313" s="347">
        <v>5</v>
      </c>
      <c r="C313" s="348">
        <f>'Florida_Keys FR'!C402-'Florida_Keys PR'!C486</f>
        <v>28852.333677815332</v>
      </c>
      <c r="D313" s="348">
        <f>'Florida_Keys FR'!D402-'Florida_Keys PR'!D486</f>
        <v>25042.512988746115</v>
      </c>
      <c r="E313" s="348">
        <f>'Florida_Keys FR'!E402-'Florida_Keys PR'!E486</f>
        <v>28852.333677815332</v>
      </c>
      <c r="F313" s="348">
        <f>'Florida_Keys FR'!F402-'Florida_Keys PR'!F486</f>
        <v>33.798529816518368</v>
      </c>
      <c r="G313" s="348">
        <f>'Florida_Keys FR'!G402-'Florida_Keys PR'!G486</f>
        <v>32.126772629652379</v>
      </c>
      <c r="H313" s="349"/>
    </row>
    <row r="314" spans="1:8" x14ac:dyDescent="0.2">
      <c r="A314" s="347">
        <v>2037</v>
      </c>
      <c r="B314" s="347">
        <v>6</v>
      </c>
      <c r="C314" s="348">
        <f>'Florida_Keys FR'!C403-'Florida_Keys PR'!C487</f>
        <v>31880.042990217218</v>
      </c>
      <c r="D314" s="348">
        <f>'Florida_Keys FR'!D403-'Florida_Keys PR'!D487</f>
        <v>28852.333677815332</v>
      </c>
      <c r="E314" s="348">
        <f>'Florida_Keys FR'!E403-'Florida_Keys PR'!E487</f>
        <v>31880.042990217218</v>
      </c>
      <c r="F314" s="348">
        <f>'Florida_Keys FR'!F403-'Florida_Keys PR'!F487</f>
        <v>33.929877993655595</v>
      </c>
      <c r="G314" s="348">
        <f>'Florida_Keys FR'!G403-'Florida_Keys PR'!G487</f>
        <v>31.713025340222714</v>
      </c>
      <c r="H314" s="349"/>
    </row>
    <row r="315" spans="1:8" x14ac:dyDescent="0.2">
      <c r="A315" s="347">
        <v>2037</v>
      </c>
      <c r="B315" s="347">
        <v>7</v>
      </c>
      <c r="C315" s="348">
        <f>'Florida_Keys FR'!C404-'Florida_Keys PR'!C488</f>
        <v>35277.111038284929</v>
      </c>
      <c r="D315" s="348">
        <f>'Florida_Keys FR'!D404-'Florida_Keys PR'!D488</f>
        <v>31880.042990217218</v>
      </c>
      <c r="E315" s="348">
        <f>'Florida_Keys FR'!E404-'Florida_Keys PR'!E488</f>
        <v>35277.111038284929</v>
      </c>
      <c r="F315" s="348">
        <f>'Florida_Keys FR'!F404-'Florida_Keys PR'!F488</f>
        <v>35</v>
      </c>
      <c r="G315" s="348">
        <f>'Florida_Keys FR'!G404-'Florida_Keys PR'!G488</f>
        <v>34.388728654458134</v>
      </c>
      <c r="H315" s="349"/>
    </row>
    <row r="316" spans="1:8" x14ac:dyDescent="0.2">
      <c r="A316" s="347">
        <v>2037</v>
      </c>
      <c r="B316" s="347">
        <v>8</v>
      </c>
      <c r="C316" s="348">
        <f>'Florida_Keys FR'!C405-'Florida_Keys PR'!C489</f>
        <v>33843.074503925731</v>
      </c>
      <c r="D316" s="348">
        <f>'Florida_Keys FR'!D405-'Florida_Keys PR'!D489</f>
        <v>35277.111038284929</v>
      </c>
      <c r="E316" s="348">
        <f>'Florida_Keys FR'!E405-'Florida_Keys PR'!E489</f>
        <v>33843.074503925731</v>
      </c>
      <c r="F316" s="348">
        <f>'Florida_Keys FR'!F405-'Florida_Keys PR'!F489</f>
        <v>34.898043438517675</v>
      </c>
      <c r="G316" s="348">
        <f>'Florida_Keys FR'!G405-'Florida_Keys PR'!G489</f>
        <v>34.34804484127514</v>
      </c>
      <c r="H316" s="349"/>
    </row>
    <row r="317" spans="1:8" x14ac:dyDescent="0.2">
      <c r="A317" s="347">
        <v>2037</v>
      </c>
      <c r="B317" s="347">
        <v>9</v>
      </c>
      <c r="C317" s="348">
        <f>'Florida_Keys FR'!C406-'Florida_Keys PR'!C490</f>
        <v>27946.798270549873</v>
      </c>
      <c r="D317" s="348">
        <f>'Florida_Keys FR'!D406-'Florida_Keys PR'!D490</f>
        <v>33843.074503925731</v>
      </c>
      <c r="E317" s="348">
        <f>'Florida_Keys FR'!E406-'Florida_Keys PR'!E490</f>
        <v>27946.798270549873</v>
      </c>
      <c r="F317" s="348">
        <f>'Florida_Keys FR'!F406-'Florida_Keys PR'!F490</f>
        <v>32.3654424512969</v>
      </c>
      <c r="G317" s="348">
        <f>'Florida_Keys FR'!G406-'Florida_Keys PR'!G490</f>
        <v>31.335755090783465</v>
      </c>
      <c r="H317" s="349"/>
    </row>
    <row r="318" spans="1:8" x14ac:dyDescent="0.2">
      <c r="A318" s="347">
        <v>2037</v>
      </c>
      <c r="B318" s="347">
        <v>10</v>
      </c>
      <c r="C318" s="348">
        <f>'Florida_Keys FR'!C407-'Florida_Keys PR'!C491</f>
        <v>26631.086056901797</v>
      </c>
      <c r="D318" s="348">
        <f>'Florida_Keys FR'!D407-'Florida_Keys PR'!D491</f>
        <v>27946.798270549873</v>
      </c>
      <c r="E318" s="348">
        <f>'Florida_Keys FR'!E407-'Florida_Keys PR'!E491</f>
        <v>26631.086056901797</v>
      </c>
      <c r="F318" s="348">
        <f>'Florida_Keys FR'!F407-'Florida_Keys PR'!F491</f>
        <v>29.443437714083672</v>
      </c>
      <c r="G318" s="348">
        <f>'Florida_Keys FR'!G407-'Florida_Keys PR'!G491</f>
        <v>29.007871421146689</v>
      </c>
      <c r="H318" s="349"/>
    </row>
    <row r="319" spans="1:8" x14ac:dyDescent="0.2">
      <c r="A319" s="347">
        <v>2037</v>
      </c>
      <c r="B319" s="347">
        <v>11</v>
      </c>
      <c r="C319" s="348">
        <f>'Florida_Keys FR'!C408-'Florida_Keys PR'!C492</f>
        <v>20536.362411579721</v>
      </c>
      <c r="D319" s="348">
        <f>'Florida_Keys FR'!D408-'Florida_Keys PR'!D492</f>
        <v>26631.086056901797</v>
      </c>
      <c r="E319" s="348">
        <f>'Florida_Keys FR'!E408-'Florida_Keys PR'!E492</f>
        <v>20536.362411579721</v>
      </c>
      <c r="F319" s="348">
        <f>'Florida_Keys FR'!F408-'Florida_Keys PR'!F492</f>
        <v>26.260529651780672</v>
      </c>
      <c r="G319" s="348">
        <f>'Florida_Keys FR'!G408-'Florida_Keys PR'!G492</f>
        <v>25.730667215166562</v>
      </c>
      <c r="H319" s="349"/>
    </row>
    <row r="320" spans="1:8" x14ac:dyDescent="0.2">
      <c r="A320" s="347">
        <v>2037</v>
      </c>
      <c r="B320" s="347">
        <v>12</v>
      </c>
      <c r="C320" s="348">
        <f>'Florida_Keys FR'!C409-'Florida_Keys PR'!C493</f>
        <v>21788.036356346514</v>
      </c>
      <c r="D320" s="348">
        <f>'Florida_Keys FR'!D409-'Florida_Keys PR'!D493</f>
        <v>20536.362411579721</v>
      </c>
      <c r="E320" s="348">
        <f>'Florida_Keys FR'!E409-'Florida_Keys PR'!E493</f>
        <v>21788.036356346514</v>
      </c>
      <c r="F320" s="348">
        <f>'Florida_Keys FR'!F409-'Florida_Keys PR'!F493</f>
        <v>27.437881834856498</v>
      </c>
      <c r="G320" s="348">
        <f>'Florida_Keys FR'!G409-'Florida_Keys PR'!G493</f>
        <v>24.918892015738223</v>
      </c>
      <c r="H320" s="349"/>
    </row>
    <row r="321" spans="1:8" x14ac:dyDescent="0.2">
      <c r="A321" s="347">
        <v>2038</v>
      </c>
      <c r="B321" s="347">
        <v>1</v>
      </c>
      <c r="C321" s="348">
        <f>'Florida_Keys FR'!C410-'Florida_Keys PR'!C494</f>
        <v>22107.345202080447</v>
      </c>
      <c r="D321" s="348">
        <f>'Florida_Keys FR'!D410-'Florida_Keys PR'!D494</f>
        <v>21788.036356346514</v>
      </c>
      <c r="E321" s="348">
        <f>'Florida_Keys FR'!E410-'Florida_Keys PR'!E494</f>
        <v>22107.345202080447</v>
      </c>
      <c r="F321" s="348">
        <f>'Florida_Keys FR'!F410-'Florida_Keys PR'!F494</f>
        <v>31.010086727948163</v>
      </c>
      <c r="G321" s="348">
        <f>'Florida_Keys FR'!G410-'Florida_Keys PR'!G494</f>
        <v>26.515687078359093</v>
      </c>
      <c r="H321" s="349"/>
    </row>
    <row r="322" spans="1:8" x14ac:dyDescent="0.2">
      <c r="A322" s="347">
        <v>2038</v>
      </c>
      <c r="B322" s="347">
        <v>2</v>
      </c>
      <c r="C322" s="348">
        <f>'Florida_Keys FR'!C411-'Florida_Keys PR'!C495</f>
        <v>23290.857921769217</v>
      </c>
      <c r="D322" s="348">
        <f>'Florida_Keys FR'!D411-'Florida_Keys PR'!D495</f>
        <v>22107.345202080447</v>
      </c>
      <c r="E322" s="348">
        <f>'Florida_Keys FR'!E411-'Florida_Keys PR'!E495</f>
        <v>23290.857921769217</v>
      </c>
      <c r="F322" s="348">
        <f>'Florida_Keys FR'!F411-'Florida_Keys PR'!F495</f>
        <v>31.020480937046727</v>
      </c>
      <c r="G322" s="348">
        <f>'Florida_Keys FR'!G411-'Florida_Keys PR'!G495</f>
        <v>29.469481661379859</v>
      </c>
      <c r="H322" s="349"/>
    </row>
    <row r="323" spans="1:8" x14ac:dyDescent="0.2">
      <c r="A323" s="347">
        <v>2038</v>
      </c>
      <c r="B323" s="347">
        <v>3</v>
      </c>
      <c r="C323" s="348">
        <f>'Florida_Keys FR'!C412-'Florida_Keys PR'!C496</f>
        <v>24701.070779669259</v>
      </c>
      <c r="D323" s="348">
        <f>'Florida_Keys FR'!D412-'Florida_Keys PR'!D496</f>
        <v>23290.857921769217</v>
      </c>
      <c r="E323" s="348">
        <f>'Florida_Keys FR'!E412-'Florida_Keys PR'!E496</f>
        <v>24701.070779669259</v>
      </c>
      <c r="F323" s="348">
        <f>'Florida_Keys FR'!F412-'Florida_Keys PR'!F496</f>
        <v>33.419769504052752</v>
      </c>
      <c r="G323" s="348">
        <f>'Florida_Keys FR'!G412-'Florida_Keys PR'!G496</f>
        <v>28.032645328423982</v>
      </c>
      <c r="H323" s="349"/>
    </row>
    <row r="324" spans="1:8" x14ac:dyDescent="0.2">
      <c r="A324" s="347">
        <v>2038</v>
      </c>
      <c r="B324" s="347">
        <v>4</v>
      </c>
      <c r="C324" s="348">
        <f>'Florida_Keys FR'!C413-'Florida_Keys PR'!C497</f>
        <v>25721.681718430438</v>
      </c>
      <c r="D324" s="348">
        <f>'Florida_Keys FR'!D413-'Florida_Keys PR'!D497</f>
        <v>24701.070779669259</v>
      </c>
      <c r="E324" s="348">
        <f>'Florida_Keys FR'!E413-'Florida_Keys PR'!E497</f>
        <v>25721.681718430438</v>
      </c>
      <c r="F324" s="348">
        <f>'Florida_Keys FR'!F413-'Florida_Keys PR'!F497</f>
        <v>29.824473994547589</v>
      </c>
      <c r="G324" s="348">
        <f>'Florida_Keys FR'!G413-'Florida_Keys PR'!G497</f>
        <v>28.759953880173441</v>
      </c>
      <c r="H324" s="349"/>
    </row>
    <row r="325" spans="1:8" x14ac:dyDescent="0.2">
      <c r="A325" s="347">
        <v>2038</v>
      </c>
      <c r="B325" s="347">
        <v>5</v>
      </c>
      <c r="C325" s="348">
        <f>'Florida_Keys FR'!C414-'Florida_Keys PR'!C498</f>
        <v>29628.719828911315</v>
      </c>
      <c r="D325" s="348">
        <f>'Florida_Keys FR'!D414-'Florida_Keys PR'!D498</f>
        <v>25721.681718430438</v>
      </c>
      <c r="E325" s="348">
        <f>'Florida_Keys FR'!E414-'Florida_Keys PR'!E498</f>
        <v>29628.719828911315</v>
      </c>
      <c r="F325" s="348">
        <f>'Florida_Keys FR'!F414-'Florida_Keys PR'!F498</f>
        <v>33.798529816518368</v>
      </c>
      <c r="G325" s="348">
        <f>'Florida_Keys FR'!G414-'Florida_Keys PR'!G498</f>
        <v>32.126772629652379</v>
      </c>
      <c r="H325" s="349"/>
    </row>
    <row r="326" spans="1:8" x14ac:dyDescent="0.2">
      <c r="A326" s="347">
        <v>2038</v>
      </c>
      <c r="B326" s="347">
        <v>6</v>
      </c>
      <c r="C326" s="348">
        <f>'Florida_Keys FR'!C415-'Florida_Keys PR'!C499</f>
        <v>32732.007696191809</v>
      </c>
      <c r="D326" s="348">
        <f>'Florida_Keys FR'!D415-'Florida_Keys PR'!D499</f>
        <v>29628.719828911315</v>
      </c>
      <c r="E326" s="348">
        <f>'Florida_Keys FR'!E415-'Florida_Keys PR'!E499</f>
        <v>32732.007696191809</v>
      </c>
      <c r="F326" s="348">
        <f>'Florida_Keys FR'!F415-'Florida_Keys PR'!F499</f>
        <v>33.929877993655595</v>
      </c>
      <c r="G326" s="348">
        <f>'Florida_Keys FR'!G415-'Florida_Keys PR'!G499</f>
        <v>31.713025340222714</v>
      </c>
      <c r="H326" s="349"/>
    </row>
    <row r="327" spans="1:8" x14ac:dyDescent="0.2">
      <c r="A327" s="347">
        <v>2038</v>
      </c>
      <c r="B327" s="347">
        <v>7</v>
      </c>
      <c r="C327" s="348">
        <f>'Florida_Keys FR'!C416-'Florida_Keys PR'!C500</f>
        <v>36206.081161972761</v>
      </c>
      <c r="D327" s="348">
        <f>'Florida_Keys FR'!D416-'Florida_Keys PR'!D500</f>
        <v>32732.007696191809</v>
      </c>
      <c r="E327" s="348">
        <f>'Florida_Keys FR'!E416-'Florida_Keys PR'!E500</f>
        <v>36206.081161972761</v>
      </c>
      <c r="F327" s="348">
        <f>'Florida_Keys FR'!F416-'Florida_Keys PR'!F500</f>
        <v>35</v>
      </c>
      <c r="G327" s="348">
        <f>'Florida_Keys FR'!G416-'Florida_Keys PR'!G500</f>
        <v>34.388728654458134</v>
      </c>
      <c r="H327" s="349"/>
    </row>
    <row r="328" spans="1:8" x14ac:dyDescent="0.2">
      <c r="A328" s="347">
        <v>2038</v>
      </c>
      <c r="B328" s="347">
        <v>8</v>
      </c>
      <c r="C328" s="348">
        <f>'Florida_Keys FR'!C417-'Florida_Keys PR'!C501</f>
        <v>34756.324256983615</v>
      </c>
      <c r="D328" s="348">
        <f>'Florida_Keys FR'!D417-'Florida_Keys PR'!D501</f>
        <v>36206.081161972761</v>
      </c>
      <c r="E328" s="348">
        <f>'Florida_Keys FR'!E417-'Florida_Keys PR'!E501</f>
        <v>34756.324256983615</v>
      </c>
      <c r="F328" s="348">
        <f>'Florida_Keys FR'!F417-'Florida_Keys PR'!F501</f>
        <v>34.898043438517703</v>
      </c>
      <c r="G328" s="348">
        <f>'Florida_Keys FR'!G417-'Florida_Keys PR'!G501</f>
        <v>34.34804484127514</v>
      </c>
      <c r="H328" s="349"/>
    </row>
    <row r="329" spans="1:8" x14ac:dyDescent="0.2">
      <c r="A329" s="347">
        <v>2038</v>
      </c>
      <c r="B329" s="347">
        <v>9</v>
      </c>
      <c r="C329" s="348">
        <f>'Florida_Keys FR'!C418-'Florida_Keys PR'!C502</f>
        <v>28725.828098370388</v>
      </c>
      <c r="D329" s="348">
        <f>'Florida_Keys FR'!D418-'Florida_Keys PR'!D502</f>
        <v>34756.324256983615</v>
      </c>
      <c r="E329" s="348">
        <f>'Florida_Keys FR'!E418-'Florida_Keys PR'!E502</f>
        <v>28725.828098370388</v>
      </c>
      <c r="F329" s="348">
        <f>'Florida_Keys FR'!F418-'Florida_Keys PR'!F502</f>
        <v>32.3654424512969</v>
      </c>
      <c r="G329" s="348">
        <f>'Florida_Keys FR'!G418-'Florida_Keys PR'!G502</f>
        <v>31.335755090783465</v>
      </c>
      <c r="H329" s="349"/>
    </row>
    <row r="330" spans="1:8" x14ac:dyDescent="0.2">
      <c r="A330" s="347">
        <v>2038</v>
      </c>
      <c r="B330" s="347">
        <v>10</v>
      </c>
      <c r="C330" s="348">
        <f>'Florida_Keys FR'!C419-'Florida_Keys PR'!C503</f>
        <v>27353.461583666314</v>
      </c>
      <c r="D330" s="348">
        <f>'Florida_Keys FR'!D419-'Florida_Keys PR'!D503</f>
        <v>28725.828098370388</v>
      </c>
      <c r="E330" s="348">
        <f>'Florida_Keys FR'!E419-'Florida_Keys PR'!E503</f>
        <v>27353.461583666314</v>
      </c>
      <c r="F330" s="348">
        <f>'Florida_Keys FR'!F419-'Florida_Keys PR'!F503</f>
        <v>29.443437714083672</v>
      </c>
      <c r="G330" s="348">
        <f>'Florida_Keys FR'!G419-'Florida_Keys PR'!G503</f>
        <v>29.007871421146689</v>
      </c>
      <c r="H330" s="349"/>
    </row>
    <row r="331" spans="1:8" x14ac:dyDescent="0.2">
      <c r="A331" s="347">
        <v>2038</v>
      </c>
      <c r="B331" s="347">
        <v>11</v>
      </c>
      <c r="C331" s="348">
        <f>'Florida_Keys FR'!C420-'Florida_Keys PR'!C504</f>
        <v>21124.148039712192</v>
      </c>
      <c r="D331" s="348">
        <f>'Florida_Keys FR'!D420-'Florida_Keys PR'!D504</f>
        <v>27353.461583666314</v>
      </c>
      <c r="E331" s="348">
        <f>'Florida_Keys FR'!E420-'Florida_Keys PR'!E504</f>
        <v>21124.148039712192</v>
      </c>
      <c r="F331" s="348">
        <f>'Florida_Keys FR'!F420-'Florida_Keys PR'!F504</f>
        <v>26.260529651780672</v>
      </c>
      <c r="G331" s="348">
        <f>'Florida_Keys FR'!G420-'Florida_Keys PR'!G504</f>
        <v>25.730667215166562</v>
      </c>
      <c r="H331" s="349"/>
    </row>
    <row r="332" spans="1:8" x14ac:dyDescent="0.2">
      <c r="A332" s="347">
        <v>2038</v>
      </c>
      <c r="B332" s="347">
        <v>12</v>
      </c>
      <c r="C332" s="348">
        <f>'Florida_Keys FR'!C421-'Florida_Keys PR'!C505</f>
        <v>22402.474945685273</v>
      </c>
      <c r="D332" s="348">
        <f>'Florida_Keys FR'!D421-'Florida_Keys PR'!D505</f>
        <v>21124.148039712192</v>
      </c>
      <c r="E332" s="348">
        <f>'Florida_Keys FR'!E421-'Florida_Keys PR'!E505</f>
        <v>22402.474945685273</v>
      </c>
      <c r="F332" s="348">
        <f>'Florida_Keys FR'!F421-'Florida_Keys PR'!F505</f>
        <v>27.437881834856483</v>
      </c>
      <c r="G332" s="348">
        <f>'Florida_Keys FR'!G421-'Florida_Keys PR'!G505</f>
        <v>24.918892015738223</v>
      </c>
      <c r="H332" s="349"/>
    </row>
    <row r="333" spans="1:8" x14ac:dyDescent="0.2">
      <c r="A333" s="347">
        <v>2039</v>
      </c>
      <c r="B333" s="347">
        <v>1</v>
      </c>
      <c r="C333" s="348">
        <f>'Florida_Keys FR'!C422-'Florida_Keys PR'!C506</f>
        <v>22719.030234007114</v>
      </c>
      <c r="D333" s="348">
        <f>'Florida_Keys FR'!D422-'Florida_Keys PR'!D506</f>
        <v>22402.474945685273</v>
      </c>
      <c r="E333" s="348">
        <f>'Florida_Keys FR'!E422-'Florida_Keys PR'!E506</f>
        <v>22719.030234007114</v>
      </c>
      <c r="F333" s="348">
        <f>'Florida_Keys FR'!F422-'Florida_Keys PR'!F506</f>
        <v>31.010086727948163</v>
      </c>
      <c r="G333" s="348">
        <f>'Florida_Keys FR'!G422-'Florida_Keys PR'!G506</f>
        <v>26.515687078359093</v>
      </c>
      <c r="H333" s="349"/>
    </row>
    <row r="334" spans="1:8" x14ac:dyDescent="0.2">
      <c r="A334" s="347">
        <v>2039</v>
      </c>
      <c r="B334" s="347">
        <v>2</v>
      </c>
      <c r="C334" s="348">
        <f>'Florida_Keys FR'!C423-'Florida_Keys PR'!C507</f>
        <v>23875.80786088045</v>
      </c>
      <c r="D334" s="348">
        <f>'Florida_Keys FR'!D423-'Florida_Keys PR'!D507</f>
        <v>22719.030234007114</v>
      </c>
      <c r="E334" s="348">
        <f>'Florida_Keys FR'!E423-'Florida_Keys PR'!E507</f>
        <v>23875.80786088045</v>
      </c>
      <c r="F334" s="348">
        <f>'Florida_Keys FR'!F423-'Florida_Keys PR'!F507</f>
        <v>31.020480937046727</v>
      </c>
      <c r="G334" s="348">
        <f>'Florida_Keys FR'!G423-'Florida_Keys PR'!G507</f>
        <v>29.469481661379859</v>
      </c>
      <c r="H334" s="349"/>
    </row>
    <row r="335" spans="1:8" x14ac:dyDescent="0.2">
      <c r="A335" s="347">
        <v>2039</v>
      </c>
      <c r="B335" s="347">
        <v>3</v>
      </c>
      <c r="C335" s="348">
        <f>'Florida_Keys FR'!C424-'Florida_Keys PR'!C508</f>
        <v>25359.714924424901</v>
      </c>
      <c r="D335" s="348">
        <f>'Florida_Keys FR'!D424-'Florida_Keys PR'!D508</f>
        <v>23875.80786088045</v>
      </c>
      <c r="E335" s="348">
        <f>'Florida_Keys FR'!E424-'Florida_Keys PR'!E508</f>
        <v>25359.714924424901</v>
      </c>
      <c r="F335" s="348">
        <f>'Florida_Keys FR'!F424-'Florida_Keys PR'!F508</f>
        <v>33.419769504052752</v>
      </c>
      <c r="G335" s="348">
        <f>'Florida_Keys FR'!G424-'Florida_Keys PR'!G508</f>
        <v>28.032645328423982</v>
      </c>
      <c r="H335" s="349"/>
    </row>
    <row r="336" spans="1:8" x14ac:dyDescent="0.2">
      <c r="A336" s="347">
        <v>2039</v>
      </c>
      <c r="B336" s="347">
        <v>4</v>
      </c>
      <c r="C336" s="348">
        <f>'Florida_Keys FR'!C425-'Florida_Keys PR'!C509</f>
        <v>26412.164356132838</v>
      </c>
      <c r="D336" s="348">
        <f>'Florida_Keys FR'!D425-'Florida_Keys PR'!D509</f>
        <v>25359.714924424901</v>
      </c>
      <c r="E336" s="348">
        <f>'Florida_Keys FR'!E425-'Florida_Keys PR'!E509</f>
        <v>26412.164356132838</v>
      </c>
      <c r="F336" s="348">
        <f>'Florida_Keys FR'!F425-'Florida_Keys PR'!F509</f>
        <v>29.824473994547589</v>
      </c>
      <c r="G336" s="348">
        <f>'Florida_Keys FR'!G425-'Florida_Keys PR'!G509</f>
        <v>28.759953880173441</v>
      </c>
      <c r="H336" s="349"/>
    </row>
    <row r="337" spans="1:8" x14ac:dyDescent="0.2">
      <c r="A337" s="347">
        <v>2039</v>
      </c>
      <c r="B337" s="347">
        <v>5</v>
      </c>
      <c r="C337" s="348">
        <f>'Florida_Keys FR'!C426-'Florida_Keys PR'!C510</f>
        <v>30418.044072808218</v>
      </c>
      <c r="D337" s="348">
        <f>'Florida_Keys FR'!D426-'Florida_Keys PR'!D510</f>
        <v>26412.164356132838</v>
      </c>
      <c r="E337" s="348">
        <f>'Florida_Keys FR'!E426-'Florida_Keys PR'!E510</f>
        <v>30418.044072808218</v>
      </c>
      <c r="F337" s="348">
        <f>'Florida_Keys FR'!F426-'Florida_Keys PR'!F510</f>
        <v>33.798529816518368</v>
      </c>
      <c r="G337" s="348">
        <f>'Florida_Keys FR'!G426-'Florida_Keys PR'!G510</f>
        <v>32.126772629652379</v>
      </c>
      <c r="H337" s="349"/>
    </row>
    <row r="338" spans="1:8" x14ac:dyDescent="0.2">
      <c r="A338" s="347">
        <v>2039</v>
      </c>
      <c r="B338" s="347">
        <v>6</v>
      </c>
      <c r="C338" s="348">
        <f>'Florida_Keys FR'!C427-'Florida_Keys PR'!C511</f>
        <v>33598.093480717507</v>
      </c>
      <c r="D338" s="348">
        <f>'Florida_Keys FR'!D427-'Florida_Keys PR'!D511</f>
        <v>30418.044072808218</v>
      </c>
      <c r="E338" s="348">
        <f>'Florida_Keys FR'!E427-'Florida_Keys PR'!E511</f>
        <v>33598.093480717507</v>
      </c>
      <c r="F338" s="348">
        <f>'Florida_Keys FR'!F427-'Florida_Keys PR'!F511</f>
        <v>33.929877993655595</v>
      </c>
      <c r="G338" s="348">
        <f>'Florida_Keys FR'!G427-'Florida_Keys PR'!G511</f>
        <v>31.713025340222714</v>
      </c>
      <c r="H338" s="349"/>
    </row>
    <row r="339" spans="1:8" x14ac:dyDescent="0.2">
      <c r="A339" s="347">
        <v>2039</v>
      </c>
      <c r="B339" s="347">
        <v>7</v>
      </c>
      <c r="C339" s="348">
        <f>'Florida_Keys FR'!C428-'Florida_Keys PR'!C512</f>
        <v>37150.447469666629</v>
      </c>
      <c r="D339" s="348">
        <f>'Florida_Keys FR'!D428-'Florida_Keys PR'!D512</f>
        <v>33598.093480717507</v>
      </c>
      <c r="E339" s="348">
        <f>'Florida_Keys FR'!E428-'Florida_Keys PR'!E512</f>
        <v>37150.447469666629</v>
      </c>
      <c r="F339" s="348">
        <f>'Florida_Keys FR'!F428-'Florida_Keys PR'!F512</f>
        <v>35</v>
      </c>
      <c r="G339" s="348">
        <f>'Florida_Keys FR'!G428-'Florida_Keys PR'!G512</f>
        <v>34.388728654458134</v>
      </c>
      <c r="H339" s="349"/>
    </row>
    <row r="340" spans="1:8" x14ac:dyDescent="0.2">
      <c r="A340" s="347">
        <v>2039</v>
      </c>
      <c r="B340" s="347">
        <v>8</v>
      </c>
      <c r="C340" s="348">
        <f>'Florida_Keys FR'!C429-'Florida_Keys PR'!C513</f>
        <v>35684.807193168643</v>
      </c>
      <c r="D340" s="348">
        <f>'Florida_Keys FR'!D429-'Florida_Keys PR'!D513</f>
        <v>37150.447469666629</v>
      </c>
      <c r="E340" s="348">
        <f>'Florida_Keys FR'!E429-'Florida_Keys PR'!E513</f>
        <v>35684.807193168643</v>
      </c>
      <c r="F340" s="348">
        <f>'Florida_Keys FR'!F429-'Florida_Keys PR'!F513</f>
        <v>34.898043438517675</v>
      </c>
      <c r="G340" s="348">
        <f>'Florida_Keys FR'!G429-'Florida_Keys PR'!G513</f>
        <v>34.34804484127514</v>
      </c>
      <c r="H340" s="349"/>
    </row>
    <row r="341" spans="1:8" x14ac:dyDescent="0.2">
      <c r="A341" s="347">
        <v>2039</v>
      </c>
      <c r="B341" s="347">
        <v>9</v>
      </c>
      <c r="C341" s="348">
        <f>'Florida_Keys FR'!C430-'Florida_Keys PR'!C514</f>
        <v>29517.887996318954</v>
      </c>
      <c r="D341" s="348">
        <f>'Florida_Keys FR'!D430-'Florida_Keys PR'!D514</f>
        <v>35684.807193168643</v>
      </c>
      <c r="E341" s="348">
        <f>'Florida_Keys FR'!E430-'Florida_Keys PR'!E514</f>
        <v>29517.887996318954</v>
      </c>
      <c r="F341" s="348">
        <f>'Florida_Keys FR'!F430-'Florida_Keys PR'!F514</f>
        <v>32.3654424512969</v>
      </c>
      <c r="G341" s="348">
        <f>'Florida_Keys FR'!G430-'Florida_Keys PR'!G514</f>
        <v>31.335755090783465</v>
      </c>
      <c r="H341" s="349"/>
    </row>
    <row r="342" spans="1:8" x14ac:dyDescent="0.2">
      <c r="A342" s="347">
        <v>2039</v>
      </c>
      <c r="B342" s="347">
        <v>10</v>
      </c>
      <c r="C342" s="348">
        <f>'Florida_Keys FR'!C431-'Florida_Keys PR'!C515</f>
        <v>28087.886112182001</v>
      </c>
      <c r="D342" s="348">
        <f>'Florida_Keys FR'!D431-'Florida_Keys PR'!D515</f>
        <v>29517.887996318954</v>
      </c>
      <c r="E342" s="348">
        <f>'Florida_Keys FR'!E431-'Florida_Keys PR'!E515</f>
        <v>28087.886112182001</v>
      </c>
      <c r="F342" s="348">
        <f>'Florida_Keys FR'!F431-'Florida_Keys PR'!F515</f>
        <v>29.443437714083672</v>
      </c>
      <c r="G342" s="348">
        <f>'Florida_Keys FR'!G431-'Florida_Keys PR'!G515</f>
        <v>29.007871421146689</v>
      </c>
      <c r="H342" s="349"/>
    </row>
    <row r="343" spans="1:8" x14ac:dyDescent="0.2">
      <c r="A343" s="347">
        <v>2039</v>
      </c>
      <c r="B343" s="347">
        <v>11</v>
      </c>
      <c r="C343" s="348">
        <f>'Florida_Keys FR'!C432-'Florida_Keys PR'!C516</f>
        <v>21721.837910253562</v>
      </c>
      <c r="D343" s="348">
        <f>'Florida_Keys FR'!D432-'Florida_Keys PR'!D516</f>
        <v>28087.886112182001</v>
      </c>
      <c r="E343" s="348">
        <f>'Florida_Keys FR'!E432-'Florida_Keys PR'!E516</f>
        <v>21721.837910253562</v>
      </c>
      <c r="F343" s="348">
        <f>'Florida_Keys FR'!F432-'Florida_Keys PR'!F516</f>
        <v>26.260529651780672</v>
      </c>
      <c r="G343" s="348">
        <f>'Florida_Keys FR'!G432-'Florida_Keys PR'!G516</f>
        <v>25.730667215166562</v>
      </c>
      <c r="H343" s="349"/>
    </row>
    <row r="344" spans="1:8" x14ac:dyDescent="0.2">
      <c r="A344" s="347">
        <v>2039</v>
      </c>
      <c r="B344" s="347">
        <v>12</v>
      </c>
      <c r="C344" s="348">
        <f>'Florida_Keys FR'!C433-'Florida_Keys PR'!C517</f>
        <v>23027.154938069521</v>
      </c>
      <c r="D344" s="348">
        <f>'Florida_Keys FR'!D433-'Florida_Keys PR'!D517</f>
        <v>21721.837910253562</v>
      </c>
      <c r="E344" s="348">
        <f>'Florida_Keys FR'!E433-'Florida_Keys PR'!E517</f>
        <v>23027.154938069521</v>
      </c>
      <c r="F344" s="348">
        <f>'Florida_Keys FR'!F433-'Florida_Keys PR'!F517</f>
        <v>27.437881834856483</v>
      </c>
      <c r="G344" s="348">
        <f>'Florida_Keys FR'!G433-'Florida_Keys PR'!G517</f>
        <v>24.918892015738223</v>
      </c>
      <c r="H344" s="349"/>
    </row>
    <row r="345" spans="1:8" x14ac:dyDescent="0.2">
      <c r="A345" s="347">
        <v>2040</v>
      </c>
      <c r="B345" s="347">
        <v>1</v>
      </c>
      <c r="C345" s="348">
        <f>'Florida_Keys FR'!C434-'Florida_Keys PR'!C518</f>
        <v>23340.944582995049</v>
      </c>
      <c r="D345" s="348">
        <f>'Florida_Keys FR'!D434-'Florida_Keys PR'!D518</f>
        <v>23027.154938069521</v>
      </c>
      <c r="E345" s="348">
        <f>'Florida_Keys FR'!E434-'Florida_Keys PR'!E518</f>
        <v>23340.944582995049</v>
      </c>
      <c r="F345" s="348">
        <f>'Florida_Keys FR'!F434-'Florida_Keys PR'!F518</f>
        <v>31.010086727948163</v>
      </c>
      <c r="G345" s="348">
        <f>'Florida_Keys FR'!G434-'Florida_Keys PR'!G518</f>
        <v>26.515687078359093</v>
      </c>
      <c r="H345" s="349"/>
    </row>
    <row r="346" spans="1:8" x14ac:dyDescent="0.2">
      <c r="A346" s="347">
        <v>2040</v>
      </c>
      <c r="B346" s="347">
        <v>2</v>
      </c>
      <c r="C346" s="348">
        <f>'Florida_Keys FR'!C435-'Florida_Keys PR'!C519</f>
        <v>22739.748878523555</v>
      </c>
      <c r="D346" s="348">
        <f>'Florida_Keys FR'!D435-'Florida_Keys PR'!D519</f>
        <v>23340.944582995049</v>
      </c>
      <c r="E346" s="348">
        <f>'Florida_Keys FR'!E435-'Florida_Keys PR'!E519</f>
        <v>22739.748878523555</v>
      </c>
      <c r="F346" s="348">
        <f>'Florida_Keys FR'!F435-'Florida_Keys PR'!F519</f>
        <v>31.020480937046727</v>
      </c>
      <c r="G346" s="348">
        <f>'Florida_Keys FR'!G435-'Florida_Keys PR'!G519</f>
        <v>29.469481661379859</v>
      </c>
      <c r="H346" s="349"/>
    </row>
    <row r="347" spans="1:8" x14ac:dyDescent="0.2">
      <c r="A347" s="347">
        <v>2040</v>
      </c>
      <c r="B347" s="347">
        <v>3</v>
      </c>
      <c r="C347" s="348">
        <f>'Florida_Keys FR'!C436-'Florida_Keys PR'!C520</f>
        <v>26029.301009933981</v>
      </c>
      <c r="D347" s="348">
        <f>'Florida_Keys FR'!D436-'Florida_Keys PR'!D520</f>
        <v>22739.748878523555</v>
      </c>
      <c r="E347" s="348">
        <f>'Florida_Keys FR'!E436-'Florida_Keys PR'!E520</f>
        <v>26029.301009933981</v>
      </c>
      <c r="F347" s="348">
        <f>'Florida_Keys FR'!F436-'Florida_Keys PR'!F520</f>
        <v>33.419769504052752</v>
      </c>
      <c r="G347" s="348">
        <f>'Florida_Keys FR'!G436-'Florida_Keys PR'!G520</f>
        <v>28.032645328423982</v>
      </c>
      <c r="H347" s="349"/>
    </row>
    <row r="348" spans="1:8" x14ac:dyDescent="0.2">
      <c r="A348" s="347">
        <v>2040</v>
      </c>
      <c r="B348" s="347">
        <v>4</v>
      </c>
      <c r="C348" s="348">
        <f>'Florida_Keys FR'!C437-'Florida_Keys PR'!C521</f>
        <v>27114.117583809515</v>
      </c>
      <c r="D348" s="348">
        <f>'Florida_Keys FR'!D437-'Florida_Keys PR'!D521</f>
        <v>26029.301009933981</v>
      </c>
      <c r="E348" s="348">
        <f>'Florida_Keys FR'!E437-'Florida_Keys PR'!E521</f>
        <v>27114.117583809515</v>
      </c>
      <c r="F348" s="348">
        <f>'Florida_Keys FR'!F437-'Florida_Keys PR'!F521</f>
        <v>29.824473994547589</v>
      </c>
      <c r="G348" s="348">
        <f>'Florida_Keys FR'!G437-'Florida_Keys PR'!G521</f>
        <v>28.759953880173441</v>
      </c>
      <c r="H348" s="349"/>
    </row>
    <row r="349" spans="1:8" x14ac:dyDescent="0.2">
      <c r="A349" s="347">
        <v>2040</v>
      </c>
      <c r="B349" s="347">
        <v>5</v>
      </c>
      <c r="C349" s="348">
        <f>'Florida_Keys FR'!C438-'Florida_Keys PR'!C522</f>
        <v>31220.485602283428</v>
      </c>
      <c r="D349" s="348">
        <f>'Florida_Keys FR'!D438-'Florida_Keys PR'!D522</f>
        <v>27114.117583809515</v>
      </c>
      <c r="E349" s="348">
        <f>'Florida_Keys FR'!E438-'Florida_Keys PR'!E522</f>
        <v>31220.485602283428</v>
      </c>
      <c r="F349" s="348">
        <f>'Florida_Keys FR'!F438-'Florida_Keys PR'!F522</f>
        <v>33.798529816518368</v>
      </c>
      <c r="G349" s="348">
        <f>'Florida_Keys FR'!G438-'Florida_Keys PR'!G522</f>
        <v>32.126772629652379</v>
      </c>
      <c r="H349" s="349"/>
    </row>
    <row r="350" spans="1:8" x14ac:dyDescent="0.2">
      <c r="A350" s="347">
        <v>2040</v>
      </c>
      <c r="B350" s="347">
        <v>6</v>
      </c>
      <c r="C350" s="348">
        <f>'Florida_Keys FR'!C439-'Florida_Keys PR'!C523</f>
        <v>34478.495625768541</v>
      </c>
      <c r="D350" s="348">
        <f>'Florida_Keys FR'!D439-'Florida_Keys PR'!D523</f>
        <v>31220.485602283428</v>
      </c>
      <c r="E350" s="348">
        <f>'Florida_Keys FR'!E439-'Florida_Keys PR'!E523</f>
        <v>34478.495625768541</v>
      </c>
      <c r="F350" s="348">
        <f>'Florida_Keys FR'!F439-'Florida_Keys PR'!F523</f>
        <v>33.929877993655595</v>
      </c>
      <c r="G350" s="348">
        <f>'Florida_Keys FR'!G439-'Florida_Keys PR'!G523</f>
        <v>31.713025340222714</v>
      </c>
      <c r="H350" s="349"/>
    </row>
    <row r="351" spans="1:8" x14ac:dyDescent="0.2">
      <c r="A351" s="347">
        <v>2040</v>
      </c>
      <c r="B351" s="347">
        <v>7</v>
      </c>
      <c r="C351" s="348">
        <f>'Florida_Keys FR'!C440-'Florida_Keys PR'!C524</f>
        <v>38110.422864528824</v>
      </c>
      <c r="D351" s="348">
        <f>'Florida_Keys FR'!D440-'Florida_Keys PR'!D524</f>
        <v>34478.495625768541</v>
      </c>
      <c r="E351" s="348">
        <f>'Florida_Keys FR'!E440-'Florida_Keys PR'!E524</f>
        <v>38110.422864528824</v>
      </c>
      <c r="F351" s="348">
        <f>'Florida_Keys FR'!F440-'Florida_Keys PR'!F524</f>
        <v>35</v>
      </c>
      <c r="G351" s="348">
        <f>'Florida_Keys FR'!G440-'Florida_Keys PR'!G524</f>
        <v>34.388728654458134</v>
      </c>
      <c r="H351" s="349"/>
    </row>
    <row r="352" spans="1:8" x14ac:dyDescent="0.2">
      <c r="A352" s="347">
        <v>2040</v>
      </c>
      <c r="B352" s="347">
        <v>8</v>
      </c>
      <c r="C352" s="348">
        <f>'Florida_Keys FR'!C441-'Florida_Keys PR'!C525</f>
        <v>36628.734347573642</v>
      </c>
      <c r="D352" s="348">
        <f>'Florida_Keys FR'!D441-'Florida_Keys PR'!D525</f>
        <v>38110.422864528824</v>
      </c>
      <c r="E352" s="348">
        <f>'Florida_Keys FR'!E441-'Florida_Keys PR'!E525</f>
        <v>36628.734347573642</v>
      </c>
      <c r="F352" s="348">
        <f>'Florida_Keys FR'!F441-'Florida_Keys PR'!F525</f>
        <v>34.898043438517703</v>
      </c>
      <c r="G352" s="348">
        <f>'Florida_Keys FR'!G441-'Florida_Keys PR'!G525</f>
        <v>34.34804484127514</v>
      </c>
      <c r="H352" s="349"/>
    </row>
    <row r="353" spans="1:8" x14ac:dyDescent="0.2">
      <c r="A353" s="347">
        <v>2040</v>
      </c>
      <c r="B353" s="347">
        <v>9</v>
      </c>
      <c r="C353" s="348">
        <f>'Florida_Keys FR'!C442-'Florida_Keys PR'!C526</f>
        <v>30323.158615980603</v>
      </c>
      <c r="D353" s="348">
        <f>'Florida_Keys FR'!D442-'Florida_Keys PR'!D526</f>
        <v>36628.734347573642</v>
      </c>
      <c r="E353" s="348">
        <f>'Florida_Keys FR'!E442-'Florida_Keys PR'!E526</f>
        <v>30323.158615980603</v>
      </c>
      <c r="F353" s="348">
        <f>'Florida_Keys FR'!F442-'Florida_Keys PR'!F526</f>
        <v>32.3654424512969</v>
      </c>
      <c r="G353" s="348">
        <f>'Florida_Keys FR'!G442-'Florida_Keys PR'!G526</f>
        <v>31.335755090783465</v>
      </c>
      <c r="H353" s="349"/>
    </row>
    <row r="354" spans="1:8" x14ac:dyDescent="0.2">
      <c r="A354" s="347">
        <v>2040</v>
      </c>
      <c r="B354" s="347">
        <v>10</v>
      </c>
      <c r="C354" s="348">
        <f>'Florida_Keys FR'!C443-'Florida_Keys PR'!C527</f>
        <v>28834.526563630658</v>
      </c>
      <c r="D354" s="348">
        <f>'Florida_Keys FR'!D443-'Florida_Keys PR'!D527</f>
        <v>30323.158615980603</v>
      </c>
      <c r="E354" s="348">
        <f>'Florida_Keys FR'!E443-'Florida_Keys PR'!E527</f>
        <v>28834.526563630658</v>
      </c>
      <c r="F354" s="348">
        <f>'Florida_Keys FR'!F443-'Florida_Keys PR'!F527</f>
        <v>29.443437714083672</v>
      </c>
      <c r="G354" s="348">
        <f>'Florida_Keys FR'!G443-'Florida_Keys PR'!G527</f>
        <v>29.007871421146689</v>
      </c>
      <c r="H354" s="349"/>
    </row>
    <row r="355" spans="1:8" x14ac:dyDescent="0.2">
      <c r="A355" s="347">
        <v>2040</v>
      </c>
      <c r="B355" s="347">
        <v>11</v>
      </c>
      <c r="C355" s="348">
        <f>'Florida_Keys FR'!C444-'Florida_Keys PR'!C528</f>
        <v>22329.569618042784</v>
      </c>
      <c r="D355" s="348">
        <f>'Florida_Keys FR'!D444-'Florida_Keys PR'!D528</f>
        <v>28834.526563630658</v>
      </c>
      <c r="E355" s="348">
        <f>'Florida_Keys FR'!E444-'Florida_Keys PR'!E528</f>
        <v>22329.569618042784</v>
      </c>
      <c r="F355" s="348">
        <f>'Florida_Keys FR'!F444-'Florida_Keys PR'!F528</f>
        <v>26.260529651780672</v>
      </c>
      <c r="G355" s="348">
        <f>'Florida_Keys FR'!G444-'Florida_Keys PR'!G528</f>
        <v>25.730667215166562</v>
      </c>
      <c r="H355" s="349"/>
    </row>
    <row r="356" spans="1:8" x14ac:dyDescent="0.2">
      <c r="A356" s="347">
        <v>2040</v>
      </c>
      <c r="B356" s="347">
        <v>12</v>
      </c>
      <c r="C356" s="348">
        <f>'Florida_Keys FR'!C445-'Florida_Keys PR'!C529</f>
        <v>23662.218185135222</v>
      </c>
      <c r="D356" s="348">
        <f>'Florida_Keys FR'!D445-'Florida_Keys PR'!D529</f>
        <v>22329.569618042784</v>
      </c>
      <c r="E356" s="348">
        <f>'Florida_Keys FR'!E445-'Florida_Keys PR'!E529</f>
        <v>23662.218185135222</v>
      </c>
      <c r="F356" s="348">
        <f>'Florida_Keys FR'!F445-'Florida_Keys PR'!F529</f>
        <v>27.437881834856483</v>
      </c>
      <c r="G356" s="348">
        <f>'Florida_Keys FR'!G445-'Florida_Keys PR'!G529</f>
        <v>24.918892015738223</v>
      </c>
      <c r="H356" s="349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B122"/>
  <sheetViews>
    <sheetView workbookViewId="0">
      <selection activeCell="N1" sqref="N1"/>
    </sheetView>
  </sheetViews>
  <sheetFormatPr defaultColWidth="9.140625" defaultRowHeight="15" x14ac:dyDescent="0.25"/>
  <cols>
    <col min="1" max="1" width="17.28515625" style="411" customWidth="1"/>
    <col min="2" max="11" width="11.140625" style="411" bestFit="1" customWidth="1"/>
    <col min="12" max="13" width="10.42578125" style="411" customWidth="1"/>
    <col min="14" max="14" width="13" style="411" customWidth="1"/>
    <col min="15" max="18" width="9.140625" style="411"/>
    <col min="19" max="19" width="11.140625" style="411" bestFit="1" customWidth="1"/>
    <col min="20" max="16384" width="9.140625" style="411"/>
  </cols>
  <sheetData>
    <row r="1" spans="1:28" ht="26.25" x14ac:dyDescent="0.25">
      <c r="A1" s="437" t="s">
        <v>150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N1" s="430" t="s">
        <v>265</v>
      </c>
    </row>
    <row r="2" spans="1:28" x14ac:dyDescent="0.25">
      <c r="A2" s="412"/>
      <c r="B2" s="412">
        <v>2015</v>
      </c>
      <c r="C2" s="412">
        <f>B2+1</f>
        <v>2016</v>
      </c>
      <c r="D2" s="412">
        <f t="shared" ref="D2:K2" si="0">C2+1</f>
        <v>2017</v>
      </c>
      <c r="E2" s="412">
        <f t="shared" si="0"/>
        <v>2018</v>
      </c>
      <c r="F2" s="412">
        <f t="shared" si="0"/>
        <v>2019</v>
      </c>
      <c r="G2" s="412">
        <f t="shared" si="0"/>
        <v>2020</v>
      </c>
      <c r="H2" s="412">
        <f t="shared" si="0"/>
        <v>2021</v>
      </c>
      <c r="I2" s="412">
        <f t="shared" si="0"/>
        <v>2022</v>
      </c>
      <c r="J2" s="412">
        <f t="shared" si="0"/>
        <v>2023</v>
      </c>
      <c r="K2" s="412">
        <f t="shared" si="0"/>
        <v>2024</v>
      </c>
      <c r="M2" s="411" t="s">
        <v>118</v>
      </c>
      <c r="N2" s="411" t="s">
        <v>200</v>
      </c>
    </row>
    <row r="3" spans="1:28" x14ac:dyDescent="0.25">
      <c r="A3" s="412" t="s">
        <v>12</v>
      </c>
      <c r="B3" s="413">
        <v>156506.1312</v>
      </c>
      <c r="C3" s="413">
        <v>157304.31246911999</v>
      </c>
      <c r="D3" s="413">
        <v>158106.5644627125</v>
      </c>
      <c r="E3" s="413">
        <v>158912.90794147234</v>
      </c>
      <c r="F3" s="413">
        <v>159723.36377197385</v>
      </c>
      <c r="G3" s="413">
        <v>160537.95292721092</v>
      </c>
      <c r="H3" s="413">
        <v>161356.69648713971</v>
      </c>
      <c r="I3" s="413">
        <v>162179.61563922412</v>
      </c>
      <c r="J3" s="413">
        <v>163006.73167898416</v>
      </c>
      <c r="K3" s="413">
        <v>163838.06601054699</v>
      </c>
      <c r="L3" s="421">
        <v>42005</v>
      </c>
      <c r="M3" s="422">
        <f>B4</f>
        <v>121756.22878904127</v>
      </c>
      <c r="N3" s="422">
        <f t="shared" ref="N3:N14" si="1">B20</f>
        <v>56292205.164453611</v>
      </c>
    </row>
    <row r="4" spans="1:28" x14ac:dyDescent="0.25">
      <c r="A4" s="412" t="s">
        <v>13</v>
      </c>
      <c r="B4" s="413">
        <v>121756.22878904127</v>
      </c>
      <c r="C4" s="413">
        <v>122377.18555586538</v>
      </c>
      <c r="D4" s="413">
        <v>123001.30920220028</v>
      </c>
      <c r="E4" s="413">
        <v>123628.61587913151</v>
      </c>
      <c r="F4" s="413">
        <v>124259.12182011508</v>
      </c>
      <c r="G4" s="413">
        <v>124892.84334139767</v>
      </c>
      <c r="H4" s="413">
        <v>125529.79684243881</v>
      </c>
      <c r="I4" s="413">
        <v>126169.99880633525</v>
      </c>
      <c r="J4" s="413">
        <v>126813.46580024755</v>
      </c>
      <c r="K4" s="413">
        <v>127460.21447582882</v>
      </c>
      <c r="L4" s="421">
        <v>42036</v>
      </c>
      <c r="M4" s="422">
        <f t="shared" ref="M4:M14" si="2">B5</f>
        <v>120399.93322542733</v>
      </c>
      <c r="N4" s="422">
        <f t="shared" si="1"/>
        <v>53317339.983976901</v>
      </c>
    </row>
    <row r="5" spans="1:28" x14ac:dyDescent="0.25">
      <c r="A5" s="412" t="s">
        <v>14</v>
      </c>
      <c r="B5" s="413">
        <v>120399.93322542733</v>
      </c>
      <c r="C5" s="413">
        <v>121013.972884877</v>
      </c>
      <c r="D5" s="413">
        <v>121631.14414658988</v>
      </c>
      <c r="E5" s="413">
        <v>122251.4629817375</v>
      </c>
      <c r="F5" s="413">
        <v>122874.94544294436</v>
      </c>
      <c r="G5" s="413">
        <v>123501.60766470338</v>
      </c>
      <c r="H5" s="413">
        <v>124131.46586379338</v>
      </c>
      <c r="I5" s="413">
        <v>124764.53633969872</v>
      </c>
      <c r="J5" s="413">
        <v>125400.83547503117</v>
      </c>
      <c r="K5" s="413">
        <v>126040.37973595384</v>
      </c>
      <c r="L5" s="421">
        <v>42064</v>
      </c>
      <c r="M5" s="423">
        <f t="shared" si="2"/>
        <v>127442.20392067045</v>
      </c>
      <c r="N5" s="423">
        <f t="shared" si="1"/>
        <v>60038294.051845253</v>
      </c>
      <c r="O5" s="414"/>
      <c r="P5" s="414"/>
      <c r="Q5" s="414"/>
      <c r="R5" s="414"/>
      <c r="S5" s="414"/>
      <c r="T5" s="414"/>
      <c r="U5" s="414"/>
      <c r="V5" s="414"/>
      <c r="W5" s="414"/>
      <c r="X5" s="414"/>
    </row>
    <row r="6" spans="1:28" x14ac:dyDescent="0.25">
      <c r="A6" s="412" t="s">
        <v>15</v>
      </c>
      <c r="B6" s="413">
        <v>127442.20392067045</v>
      </c>
      <c r="C6" s="413">
        <v>128092.15916066586</v>
      </c>
      <c r="D6" s="413">
        <v>128745.42917238525</v>
      </c>
      <c r="E6" s="413">
        <v>129402.03086116443</v>
      </c>
      <c r="F6" s="413">
        <v>130061.98121855636</v>
      </c>
      <c r="G6" s="413">
        <v>130725.297322771</v>
      </c>
      <c r="H6" s="413">
        <v>131391.99633911715</v>
      </c>
      <c r="I6" s="413">
        <v>132062.09552044666</v>
      </c>
      <c r="J6" s="413">
        <v>132735.61220760091</v>
      </c>
      <c r="K6" s="413">
        <v>133412.56382985969</v>
      </c>
      <c r="L6" s="421">
        <v>42095</v>
      </c>
      <c r="M6" s="422">
        <f t="shared" si="2"/>
        <v>132401.48260389103</v>
      </c>
      <c r="N6" s="422">
        <f t="shared" si="1"/>
        <v>62938309.771242715</v>
      </c>
    </row>
    <row r="7" spans="1:28" x14ac:dyDescent="0.25">
      <c r="A7" s="412" t="s">
        <v>16</v>
      </c>
      <c r="B7" s="413">
        <v>132401.48260389103</v>
      </c>
      <c r="C7" s="413">
        <v>133076.73016517085</v>
      </c>
      <c r="D7" s="413">
        <v>133755.42148901321</v>
      </c>
      <c r="E7" s="413">
        <v>134437.57413860719</v>
      </c>
      <c r="F7" s="413">
        <v>135123.20576671409</v>
      </c>
      <c r="G7" s="413">
        <v>135812.33411612434</v>
      </c>
      <c r="H7" s="413">
        <v>136504.97702011658</v>
      </c>
      <c r="I7" s="413">
        <v>137201.15240291916</v>
      </c>
      <c r="J7" s="413">
        <v>137900.87828017405</v>
      </c>
      <c r="K7" s="413">
        <v>138604.17275940295</v>
      </c>
      <c r="L7" s="421">
        <v>42125</v>
      </c>
      <c r="M7" s="422">
        <f t="shared" si="2"/>
        <v>145403.19038548216</v>
      </c>
      <c r="N7" s="422">
        <f t="shared" si="1"/>
        <v>71985028.202988371</v>
      </c>
    </row>
    <row r="8" spans="1:28" x14ac:dyDescent="0.25">
      <c r="A8" s="412" t="s">
        <v>0</v>
      </c>
      <c r="B8" s="413">
        <v>145403.19038548216</v>
      </c>
      <c r="C8" s="413">
        <v>146144.74665644811</v>
      </c>
      <c r="D8" s="413">
        <v>146890.08486439599</v>
      </c>
      <c r="E8" s="413">
        <v>147639.2242972044</v>
      </c>
      <c r="F8" s="413">
        <v>148392.18434112016</v>
      </c>
      <c r="G8" s="413">
        <v>149148.98448125989</v>
      </c>
      <c r="H8" s="413">
        <v>149909.64430211432</v>
      </c>
      <c r="I8" s="413">
        <v>150674.1834880551</v>
      </c>
      <c r="J8" s="413">
        <v>151442.62182384418</v>
      </c>
      <c r="K8" s="413">
        <v>152214.9791951458</v>
      </c>
      <c r="L8" s="421">
        <v>42156</v>
      </c>
      <c r="M8" s="422">
        <f t="shared" si="2"/>
        <v>148434.81316230979</v>
      </c>
      <c r="N8" s="422">
        <f t="shared" si="1"/>
        <v>78379240.856443778</v>
      </c>
    </row>
    <row r="9" spans="1:28" x14ac:dyDescent="0.25">
      <c r="A9" s="412" t="s">
        <v>17</v>
      </c>
      <c r="B9" s="413">
        <v>148434.81316230979</v>
      </c>
      <c r="C9" s="413">
        <v>149191.83070943755</v>
      </c>
      <c r="D9" s="413">
        <v>149952.70904605568</v>
      </c>
      <c r="E9" s="413">
        <v>150717.46786219059</v>
      </c>
      <c r="F9" s="413">
        <v>151486.12694828774</v>
      </c>
      <c r="G9" s="413">
        <v>152258.70619572402</v>
      </c>
      <c r="H9" s="413">
        <v>153035.22559732222</v>
      </c>
      <c r="I9" s="413">
        <v>153815.70524786858</v>
      </c>
      <c r="J9" s="413">
        <v>154600.1653446327</v>
      </c>
      <c r="K9" s="413">
        <v>155388.62618789033</v>
      </c>
      <c r="L9" s="421">
        <v>42186</v>
      </c>
      <c r="M9" s="422">
        <f t="shared" si="2"/>
        <v>156506</v>
      </c>
      <c r="N9" s="422">
        <f t="shared" si="1"/>
        <v>85445580.832989901</v>
      </c>
      <c r="S9" s="415"/>
      <c r="T9" s="415"/>
      <c r="U9" s="415"/>
      <c r="V9" s="415"/>
      <c r="W9" s="415"/>
      <c r="X9" s="415"/>
      <c r="Y9" s="415"/>
      <c r="Z9" s="415"/>
      <c r="AA9" s="415"/>
      <c r="AB9" s="415"/>
    </row>
    <row r="10" spans="1:28" x14ac:dyDescent="0.25">
      <c r="A10" s="412" t="s">
        <v>18</v>
      </c>
      <c r="B10" s="413">
        <v>156506</v>
      </c>
      <c r="C10" s="413">
        <v>157304</v>
      </c>
      <c r="D10" s="413">
        <v>158107</v>
      </c>
      <c r="E10" s="413">
        <v>158913</v>
      </c>
      <c r="F10" s="413">
        <v>159723</v>
      </c>
      <c r="G10" s="413">
        <v>160538</v>
      </c>
      <c r="H10" s="413">
        <v>161357</v>
      </c>
      <c r="I10" s="413">
        <v>162180</v>
      </c>
      <c r="J10" s="413">
        <v>163007</v>
      </c>
      <c r="K10" s="413">
        <v>163838</v>
      </c>
      <c r="L10" s="421">
        <v>42217</v>
      </c>
      <c r="M10" s="422">
        <f t="shared" si="2"/>
        <v>155024.55897009192</v>
      </c>
      <c r="N10" s="422">
        <f t="shared" si="1"/>
        <v>84789614.446202412</v>
      </c>
      <c r="S10" s="415"/>
      <c r="T10" s="415"/>
      <c r="U10" s="415"/>
      <c r="V10" s="415"/>
      <c r="W10" s="415"/>
      <c r="X10" s="415"/>
      <c r="Y10" s="415"/>
      <c r="Z10" s="415"/>
      <c r="AA10" s="415"/>
      <c r="AB10" s="415"/>
    </row>
    <row r="11" spans="1:28" x14ac:dyDescent="0.25">
      <c r="A11" s="412" t="s">
        <v>19</v>
      </c>
      <c r="B11" s="413">
        <v>155024.55897009192</v>
      </c>
      <c r="C11" s="413">
        <v>155815.18422083938</v>
      </c>
      <c r="D11" s="413">
        <v>156609.84166036567</v>
      </c>
      <c r="E11" s="413">
        <v>157408.55185283354</v>
      </c>
      <c r="F11" s="413">
        <v>158211.33546728297</v>
      </c>
      <c r="G11" s="413">
        <v>159018.21327816613</v>
      </c>
      <c r="H11" s="413">
        <v>159829.2061658848</v>
      </c>
      <c r="I11" s="413">
        <v>160644.3351173308</v>
      </c>
      <c r="J11" s="413">
        <v>161463.62122642918</v>
      </c>
      <c r="K11" s="413">
        <v>162287.08569468398</v>
      </c>
      <c r="L11" s="421">
        <v>42248</v>
      </c>
      <c r="M11" s="422">
        <f t="shared" si="2"/>
        <v>146294.87383408175</v>
      </c>
      <c r="N11" s="422">
        <f t="shared" si="1"/>
        <v>72614355.987308189</v>
      </c>
      <c r="S11" s="415"/>
      <c r="T11" s="415"/>
      <c r="U11" s="415"/>
      <c r="V11" s="415"/>
      <c r="W11" s="415"/>
      <c r="X11" s="415"/>
      <c r="Y11" s="415"/>
      <c r="Z11" s="415"/>
      <c r="AA11" s="415"/>
      <c r="AB11" s="415"/>
    </row>
    <row r="12" spans="1:28" x14ac:dyDescent="0.25">
      <c r="A12" s="412" t="s">
        <v>20</v>
      </c>
      <c r="B12" s="413">
        <v>146294.87383408175</v>
      </c>
      <c r="C12" s="413">
        <v>147040.97769063557</v>
      </c>
      <c r="D12" s="413">
        <v>147790.8866768578</v>
      </c>
      <c r="E12" s="413">
        <v>148544.62019890978</v>
      </c>
      <c r="F12" s="413">
        <v>149302.19776192424</v>
      </c>
      <c r="G12" s="413">
        <v>150063.63897051004</v>
      </c>
      <c r="H12" s="413">
        <v>150828.96352925966</v>
      </c>
      <c r="I12" s="413">
        <v>151598.19124325889</v>
      </c>
      <c r="J12" s="413">
        <v>152371.34201859951</v>
      </c>
      <c r="K12" s="413">
        <v>153148.43586289437</v>
      </c>
      <c r="L12" s="421">
        <v>42278</v>
      </c>
      <c r="M12" s="422">
        <f t="shared" si="2"/>
        <v>132159.2441799404</v>
      </c>
      <c r="N12" s="422">
        <f t="shared" si="1"/>
        <v>67065214.00138206</v>
      </c>
      <c r="S12" s="415"/>
      <c r="T12" s="415"/>
      <c r="U12" s="415"/>
      <c r="V12" s="415"/>
      <c r="W12" s="415"/>
      <c r="X12" s="415"/>
      <c r="Y12" s="415"/>
      <c r="Z12" s="415"/>
      <c r="AA12" s="415"/>
      <c r="AB12" s="415"/>
    </row>
    <row r="13" spans="1:28" x14ac:dyDescent="0.25">
      <c r="A13" s="412" t="s">
        <v>21</v>
      </c>
      <c r="B13" s="413">
        <v>132159.2441799404</v>
      </c>
      <c r="C13" s="413">
        <v>132833.25632525812</v>
      </c>
      <c r="D13" s="413">
        <v>133510.70593251692</v>
      </c>
      <c r="E13" s="413">
        <v>134191.61053277276</v>
      </c>
      <c r="F13" s="413">
        <v>134875.9877464899</v>
      </c>
      <c r="G13" s="413">
        <v>135563.85528399699</v>
      </c>
      <c r="H13" s="413">
        <v>136255.2309459454</v>
      </c>
      <c r="I13" s="413">
        <v>136950.13262376972</v>
      </c>
      <c r="J13" s="413">
        <v>137648.57830015093</v>
      </c>
      <c r="K13" s="413">
        <v>138350.58604948173</v>
      </c>
      <c r="L13" s="421">
        <v>42309</v>
      </c>
      <c r="M13" s="422">
        <f t="shared" si="2"/>
        <v>118047.61439576827</v>
      </c>
      <c r="N13" s="422">
        <f t="shared" si="1"/>
        <v>55372932.019007936</v>
      </c>
      <c r="S13" s="415"/>
      <c r="T13" s="415"/>
      <c r="U13" s="415"/>
      <c r="V13" s="415"/>
      <c r="W13" s="415"/>
      <c r="X13" s="415"/>
      <c r="Y13" s="415"/>
      <c r="Z13" s="415"/>
      <c r="AA13" s="415"/>
      <c r="AB13" s="415"/>
    </row>
    <row r="14" spans="1:28" x14ac:dyDescent="0.25">
      <c r="A14" s="412" t="s">
        <v>22</v>
      </c>
      <c r="B14" s="413">
        <v>118047.61439576827</v>
      </c>
      <c r="C14" s="413">
        <v>118649.65722918668</v>
      </c>
      <c r="D14" s="413">
        <v>119254.77048105552</v>
      </c>
      <c r="E14" s="413">
        <v>119862.9698105089</v>
      </c>
      <c r="F14" s="413">
        <v>120474.2709565425</v>
      </c>
      <c r="G14" s="413">
        <v>121088.68973842087</v>
      </c>
      <c r="H14" s="413">
        <v>121706.24205608682</v>
      </c>
      <c r="I14" s="413">
        <v>122326.94389057287</v>
      </c>
      <c r="J14" s="413">
        <v>122950.81130441479</v>
      </c>
      <c r="K14" s="413">
        <v>123577.86044206731</v>
      </c>
      <c r="L14" s="421">
        <v>42339</v>
      </c>
      <c r="M14" s="422">
        <f t="shared" si="2"/>
        <v>122535.69666343438</v>
      </c>
      <c r="N14" s="422">
        <f t="shared" si="1"/>
        <v>56986291.477158248</v>
      </c>
      <c r="S14" s="415"/>
      <c r="T14" s="415"/>
      <c r="U14" s="415"/>
      <c r="V14" s="415"/>
      <c r="W14" s="415"/>
      <c r="X14" s="415"/>
      <c r="Y14" s="415"/>
      <c r="Z14" s="415"/>
      <c r="AA14" s="415"/>
      <c r="AB14" s="415"/>
    </row>
    <row r="15" spans="1:28" x14ac:dyDescent="0.25">
      <c r="A15" s="412" t="s">
        <v>23</v>
      </c>
      <c r="B15" s="413">
        <v>122535.69666343438</v>
      </c>
      <c r="C15" s="413">
        <v>123160.62871641789</v>
      </c>
      <c r="D15" s="413">
        <v>123788.74792287163</v>
      </c>
      <c r="E15" s="413">
        <v>124420.07053727827</v>
      </c>
      <c r="F15" s="413">
        <v>125054.61289701839</v>
      </c>
      <c r="G15" s="413">
        <v>125692.39142279318</v>
      </c>
      <c r="H15" s="413">
        <v>126333.42261904944</v>
      </c>
      <c r="I15" s="413">
        <v>126977.72307440659</v>
      </c>
      <c r="J15" s="413">
        <v>127625.30946208606</v>
      </c>
      <c r="K15" s="413">
        <v>128276.19854034271</v>
      </c>
      <c r="L15" s="421">
        <v>42370</v>
      </c>
      <c r="M15" s="422">
        <f>C4</f>
        <v>122377.18555586538</v>
      </c>
      <c r="N15" s="422">
        <f>C20</f>
        <v>57001982.934304126</v>
      </c>
      <c r="O15" s="414"/>
      <c r="P15" s="415"/>
      <c r="Q15" s="415"/>
      <c r="R15" s="415"/>
      <c r="S15" s="415"/>
      <c r="T15" s="415"/>
      <c r="U15" s="415"/>
      <c r="V15" s="415"/>
      <c r="W15" s="415"/>
      <c r="X15" s="415"/>
      <c r="Y15" s="415"/>
      <c r="Z15" s="415"/>
      <c r="AA15" s="415"/>
      <c r="AB15" s="415"/>
    </row>
    <row r="16" spans="1:28" x14ac:dyDescent="0.25">
      <c r="B16" s="415"/>
      <c r="C16" s="415"/>
      <c r="D16" s="415"/>
      <c r="E16" s="415"/>
      <c r="F16" s="415"/>
      <c r="G16" s="415"/>
      <c r="H16" s="415"/>
      <c r="I16" s="415"/>
      <c r="J16" s="415"/>
      <c r="K16" s="415"/>
      <c r="L16" s="421">
        <v>42401</v>
      </c>
      <c r="M16" s="422">
        <f t="shared" ref="M16:M26" si="3">C5</f>
        <v>121013.972884877</v>
      </c>
      <c r="N16" s="422">
        <f t="shared" ref="N16:N26" si="4">C21</f>
        <v>53989608.241324998</v>
      </c>
      <c r="O16" s="417"/>
      <c r="P16" s="415"/>
      <c r="Q16" s="415"/>
      <c r="R16" s="415"/>
      <c r="S16" s="415"/>
      <c r="T16" s="415"/>
      <c r="U16" s="415"/>
      <c r="V16" s="415"/>
      <c r="W16" s="415"/>
      <c r="X16" s="415"/>
      <c r="Y16" s="415"/>
      <c r="Z16" s="415"/>
      <c r="AA16" s="415"/>
      <c r="AB16" s="415"/>
    </row>
    <row r="17" spans="1:28" x14ac:dyDescent="0.25">
      <c r="A17" s="438" t="s">
        <v>151</v>
      </c>
      <c r="B17" s="438"/>
      <c r="C17" s="438"/>
      <c r="D17" s="438"/>
      <c r="E17" s="438"/>
      <c r="F17" s="438"/>
      <c r="G17" s="438"/>
      <c r="H17" s="438"/>
      <c r="I17" s="438"/>
      <c r="J17" s="438"/>
      <c r="K17" s="438"/>
      <c r="L17" s="421">
        <v>42430</v>
      </c>
      <c r="M17" s="422">
        <f t="shared" si="3"/>
        <v>128092.15916066586</v>
      </c>
      <c r="N17" s="422">
        <f t="shared" si="4"/>
        <v>60795305.54807736</v>
      </c>
      <c r="O17" s="418"/>
      <c r="P17" s="415"/>
      <c r="Q17" s="415"/>
      <c r="R17" s="415"/>
      <c r="S17" s="415"/>
      <c r="T17" s="415"/>
      <c r="U17" s="415"/>
      <c r="V17" s="415"/>
      <c r="W17" s="415"/>
      <c r="X17" s="415"/>
      <c r="Y17" s="415"/>
      <c r="Z17" s="415"/>
      <c r="AA17" s="415"/>
      <c r="AB17" s="415"/>
    </row>
    <row r="18" spans="1:28" x14ac:dyDescent="0.25">
      <c r="A18" s="412"/>
      <c r="B18" s="412">
        <v>2015</v>
      </c>
      <c r="C18" s="412">
        <f>B18+1</f>
        <v>2016</v>
      </c>
      <c r="D18" s="412">
        <f t="shared" ref="D18:K18" si="5">C18+1</f>
        <v>2017</v>
      </c>
      <c r="E18" s="412">
        <f t="shared" si="5"/>
        <v>2018</v>
      </c>
      <c r="F18" s="412">
        <f t="shared" si="5"/>
        <v>2019</v>
      </c>
      <c r="G18" s="412">
        <f t="shared" si="5"/>
        <v>2020</v>
      </c>
      <c r="H18" s="412">
        <f t="shared" si="5"/>
        <v>2021</v>
      </c>
      <c r="I18" s="412">
        <f t="shared" si="5"/>
        <v>2022</v>
      </c>
      <c r="J18" s="412">
        <f t="shared" si="5"/>
        <v>2023</v>
      </c>
      <c r="K18" s="412">
        <f t="shared" si="5"/>
        <v>2024</v>
      </c>
      <c r="L18" s="421">
        <v>42461</v>
      </c>
      <c r="M18" s="422">
        <f t="shared" si="3"/>
        <v>133076.73016517085</v>
      </c>
      <c r="N18" s="422">
        <f t="shared" si="4"/>
        <v>63731887.017276809</v>
      </c>
      <c r="O18" s="418"/>
      <c r="P18" s="415"/>
      <c r="Q18" s="415"/>
      <c r="R18" s="415"/>
      <c r="S18" s="415"/>
      <c r="T18" s="415"/>
      <c r="U18" s="415"/>
      <c r="V18" s="415"/>
      <c r="W18" s="415"/>
      <c r="X18" s="415"/>
      <c r="Y18" s="415"/>
      <c r="Z18" s="415"/>
      <c r="AA18" s="415"/>
      <c r="AB18" s="415"/>
    </row>
    <row r="19" spans="1:28" x14ac:dyDescent="0.25">
      <c r="A19" s="412" t="s">
        <v>152</v>
      </c>
      <c r="B19" s="413">
        <v>805224406.79499936</v>
      </c>
      <c r="C19" s="413">
        <v>815377329.0693084</v>
      </c>
      <c r="D19" s="413">
        <v>825658267.62061834</v>
      </c>
      <c r="E19" s="413">
        <v>836068836.58195758</v>
      </c>
      <c r="F19" s="413">
        <v>846610670.43865252</v>
      </c>
      <c r="G19" s="413">
        <v>857285424.28494608</v>
      </c>
      <c r="H19" s="413">
        <v>868094774.08385134</v>
      </c>
      <c r="I19" s="413">
        <v>879040416.93028224</v>
      </c>
      <c r="J19" s="413">
        <v>890124071.31750143</v>
      </c>
      <c r="K19" s="413">
        <v>901347477.4069283</v>
      </c>
      <c r="L19" s="421">
        <v>42491</v>
      </c>
      <c r="M19" s="422">
        <f t="shared" si="3"/>
        <v>146144.74665644811</v>
      </c>
      <c r="N19" s="422">
        <f t="shared" si="4"/>
        <v>72892673.810959801</v>
      </c>
      <c r="O19" s="418"/>
      <c r="P19" s="415"/>
      <c r="Q19" s="415"/>
      <c r="R19" s="415"/>
      <c r="S19" s="415"/>
      <c r="T19" s="415"/>
      <c r="U19" s="415"/>
      <c r="V19" s="415"/>
      <c r="W19" s="415"/>
      <c r="X19" s="415"/>
      <c r="Y19" s="415"/>
      <c r="Z19" s="415"/>
      <c r="AA19" s="415"/>
      <c r="AB19" s="415"/>
    </row>
    <row r="20" spans="1:28" x14ac:dyDescent="0.25">
      <c r="A20" s="412" t="s">
        <v>13</v>
      </c>
      <c r="B20" s="413">
        <v>56292205.164453611</v>
      </c>
      <c r="C20" s="413">
        <v>57001982.934304126</v>
      </c>
      <c r="D20" s="413">
        <v>57720710.157833032</v>
      </c>
      <c r="E20" s="413">
        <v>58448499.677009389</v>
      </c>
      <c r="F20" s="413">
        <v>59185465.756605305</v>
      </c>
      <c r="G20" s="413">
        <v>59931724.102135777</v>
      </c>
      <c r="H20" s="413">
        <v>60687391.878024787</v>
      </c>
      <c r="I20" s="413">
        <v>61452587.726000354</v>
      </c>
      <c r="J20" s="413">
        <v>62227431.783721618</v>
      </c>
      <c r="K20" s="413">
        <v>63012045.703640766</v>
      </c>
      <c r="L20" s="421">
        <v>42522</v>
      </c>
      <c r="M20" s="422">
        <f t="shared" si="3"/>
        <v>149191.83070943755</v>
      </c>
      <c r="N20" s="422">
        <f t="shared" si="4"/>
        <v>79367509.882592931</v>
      </c>
      <c r="O20" s="418"/>
      <c r="P20" s="415"/>
      <c r="Q20" s="415"/>
      <c r="R20" s="415"/>
      <c r="S20" s="415"/>
      <c r="T20" s="415"/>
      <c r="U20" s="415"/>
      <c r="V20" s="415"/>
      <c r="W20" s="415"/>
      <c r="X20" s="415"/>
      <c r="Y20" s="415"/>
      <c r="Z20" s="415"/>
      <c r="AA20" s="415"/>
      <c r="AB20" s="415"/>
    </row>
    <row r="21" spans="1:28" x14ac:dyDescent="0.25">
      <c r="A21" s="412" t="s">
        <v>14</v>
      </c>
      <c r="B21" s="413">
        <v>53317339.983976901</v>
      </c>
      <c r="C21" s="413">
        <v>53989608.241324998</v>
      </c>
      <c r="D21" s="413">
        <v>54670353.002001531</v>
      </c>
      <c r="E21" s="413">
        <v>55359681.144634046</v>
      </c>
      <c r="F21" s="413">
        <v>56057700.895462453</v>
      </c>
      <c r="G21" s="413">
        <v>56764521.845330901</v>
      </c>
      <c r="H21" s="413">
        <v>57480254.966893733</v>
      </c>
      <c r="I21" s="413">
        <v>58205012.632038526</v>
      </c>
      <c r="J21" s="413">
        <v>58938908.629528716</v>
      </c>
      <c r="K21" s="413">
        <v>59682058.182868764</v>
      </c>
      <c r="L21" s="421">
        <v>42552</v>
      </c>
      <c r="M21" s="422">
        <f t="shared" si="3"/>
        <v>157304</v>
      </c>
      <c r="N21" s="422">
        <f t="shared" si="4"/>
        <v>86522948.0036318</v>
      </c>
      <c r="O21" s="418"/>
      <c r="P21" s="415"/>
      <c r="Q21" s="415"/>
      <c r="R21" s="415"/>
      <c r="S21" s="415"/>
      <c r="T21" s="415"/>
      <c r="U21" s="415"/>
      <c r="V21" s="415"/>
      <c r="W21" s="415"/>
      <c r="X21" s="415"/>
      <c r="Y21" s="415"/>
      <c r="Z21" s="415"/>
      <c r="AA21" s="415"/>
      <c r="AB21" s="415"/>
    </row>
    <row r="22" spans="1:28" x14ac:dyDescent="0.25">
      <c r="A22" s="412" t="s">
        <v>15</v>
      </c>
      <c r="B22" s="413">
        <v>60038294.051845253</v>
      </c>
      <c r="C22" s="413">
        <v>60795305.54807736</v>
      </c>
      <c r="D22" s="413">
        <v>61561862.059111737</v>
      </c>
      <c r="E22" s="413">
        <v>62338083.936235018</v>
      </c>
      <c r="F22" s="413">
        <v>63124093.048220471</v>
      </c>
      <c r="G22" s="413">
        <v>63920012.800461665</v>
      </c>
      <c r="H22" s="413">
        <v>64725968.154347442</v>
      </c>
      <c r="I22" s="413">
        <v>65542085.646881171</v>
      </c>
      <c r="J22" s="413">
        <v>66368493.410547361</v>
      </c>
      <c r="K22" s="413">
        <v>67205321.1934288</v>
      </c>
      <c r="L22" s="421">
        <v>42583</v>
      </c>
      <c r="M22" s="422">
        <f t="shared" si="3"/>
        <v>155815.18422083938</v>
      </c>
      <c r="N22" s="422">
        <f t="shared" si="4"/>
        <v>85858710.660719022</v>
      </c>
      <c r="O22" s="418"/>
      <c r="P22" s="415"/>
      <c r="Q22" s="415"/>
      <c r="R22" s="415"/>
      <c r="S22" s="415"/>
      <c r="T22" s="415"/>
      <c r="U22" s="415"/>
      <c r="V22" s="415"/>
      <c r="W22" s="415"/>
      <c r="X22" s="415"/>
      <c r="Y22" s="415"/>
      <c r="Z22" s="415"/>
      <c r="AA22" s="415"/>
      <c r="AB22" s="415"/>
    </row>
    <row r="23" spans="1:28" x14ac:dyDescent="0.25">
      <c r="A23" s="412" t="s">
        <v>16</v>
      </c>
      <c r="B23" s="413">
        <v>62938309.771242715</v>
      </c>
      <c r="C23" s="413">
        <v>63731887.017276809</v>
      </c>
      <c r="D23" s="413">
        <v>64535470.328737698</v>
      </c>
      <c r="E23" s="413">
        <v>65349185.870212168</v>
      </c>
      <c r="F23" s="413">
        <v>66173161.39707242</v>
      </c>
      <c r="G23" s="413">
        <v>67007526.275533974</v>
      </c>
      <c r="H23" s="413">
        <v>67852411.502966508</v>
      </c>
      <c r="I23" s="413">
        <v>68707949.728460759</v>
      </c>
      <c r="J23" s="413">
        <v>69574275.273654759</v>
      </c>
      <c r="K23" s="413">
        <v>70451524.15382269</v>
      </c>
      <c r="L23" s="421">
        <v>42614</v>
      </c>
      <c r="M23" s="422">
        <f t="shared" si="3"/>
        <v>147040.97769063557</v>
      </c>
      <c r="N23" s="422">
        <f t="shared" si="4"/>
        <v>73529936.670303851</v>
      </c>
      <c r="O23" s="419"/>
      <c r="P23" s="415"/>
      <c r="Q23" s="415"/>
      <c r="R23" s="415"/>
      <c r="S23" s="415"/>
      <c r="T23" s="415"/>
      <c r="U23" s="415"/>
      <c r="V23" s="415"/>
      <c r="W23" s="415"/>
      <c r="X23" s="415"/>
      <c r="Y23" s="415"/>
    </row>
    <row r="24" spans="1:28" x14ac:dyDescent="0.25">
      <c r="A24" s="412" t="s">
        <v>0</v>
      </c>
      <c r="B24" s="413">
        <v>71985028.202988371</v>
      </c>
      <c r="C24" s="413">
        <v>72892673.810959801</v>
      </c>
      <c r="D24" s="413">
        <v>73811763.750762939</v>
      </c>
      <c r="E24" s="413">
        <v>74742442.321813688</v>
      </c>
      <c r="F24" s="413">
        <v>75684855.642972007</v>
      </c>
      <c r="G24" s="413">
        <v>76639151.675482884</v>
      </c>
      <c r="H24" s="413">
        <v>77605480.246206731</v>
      </c>
      <c r="I24" s="413">
        <v>78583993.07114245</v>
      </c>
      <c r="J24" s="413">
        <v>79574843.779247314</v>
      </c>
      <c r="K24" s="413">
        <v>80578187.936557084</v>
      </c>
      <c r="L24" s="421">
        <v>42644</v>
      </c>
      <c r="M24" s="422">
        <f t="shared" si="3"/>
        <v>132833.25632525812</v>
      </c>
      <c r="N24" s="422">
        <f t="shared" si="4"/>
        <v>67910826.602440849</v>
      </c>
      <c r="O24" s="419"/>
      <c r="P24" s="415"/>
      <c r="Q24" s="415"/>
      <c r="R24" s="415"/>
      <c r="S24" s="415"/>
      <c r="T24" s="415"/>
      <c r="U24" s="415"/>
      <c r="V24" s="415"/>
      <c r="W24" s="415"/>
      <c r="X24" s="415"/>
      <c r="Y24" s="415"/>
      <c r="Z24" s="415"/>
      <c r="AA24" s="415"/>
      <c r="AB24" s="415"/>
    </row>
    <row r="25" spans="1:28" x14ac:dyDescent="0.25">
      <c r="A25" s="412" t="s">
        <v>17</v>
      </c>
      <c r="B25" s="413">
        <v>78379240.856443778</v>
      </c>
      <c r="C25" s="413">
        <v>79367509.882592931</v>
      </c>
      <c r="D25" s="413">
        <v>80368239.8060074</v>
      </c>
      <c r="E25" s="413">
        <v>81381587.743784398</v>
      </c>
      <c r="F25" s="413">
        <v>82407712.794080928</v>
      </c>
      <c r="G25" s="413">
        <v>83446776.061092526</v>
      </c>
      <c r="H25" s="413">
        <v>84498940.6803471</v>
      </c>
      <c r="I25" s="413">
        <v>85564371.844317555</v>
      </c>
      <c r="J25" s="413">
        <v>86643236.828357473</v>
      </c>
      <c r="K25" s="413">
        <v>87735705.016963705</v>
      </c>
      <c r="L25" s="421">
        <v>42675</v>
      </c>
      <c r="M25" s="422">
        <f t="shared" si="3"/>
        <v>118649.65722918668</v>
      </c>
      <c r="N25" s="422">
        <f t="shared" si="4"/>
        <v>56071118.847605541</v>
      </c>
      <c r="O25" s="419"/>
      <c r="P25" s="415"/>
      <c r="Q25" s="415"/>
      <c r="R25" s="415"/>
      <c r="S25" s="415"/>
      <c r="T25" s="415"/>
      <c r="U25" s="415"/>
      <c r="V25" s="415"/>
      <c r="W25" s="415"/>
      <c r="X25" s="415"/>
      <c r="Y25" s="415"/>
      <c r="Z25" s="415"/>
      <c r="AA25" s="415"/>
      <c r="AB25" s="415"/>
    </row>
    <row r="26" spans="1:28" x14ac:dyDescent="0.25">
      <c r="A26" s="412" t="s">
        <v>18</v>
      </c>
      <c r="B26" s="413">
        <v>85445580.832989901</v>
      </c>
      <c r="C26" s="413">
        <v>86522948.0036318</v>
      </c>
      <c r="D26" s="413">
        <v>87613899.493194148</v>
      </c>
      <c r="E26" s="413">
        <v>88718606.58378534</v>
      </c>
      <c r="F26" s="413">
        <v>89837242.717177525</v>
      </c>
      <c r="G26" s="413">
        <v>90969983.522037357</v>
      </c>
      <c r="H26" s="413">
        <v>92117006.841500103</v>
      </c>
      <c r="I26" s="413">
        <v>93278492.76109153</v>
      </c>
      <c r="J26" s="413">
        <v>94454623.637001708</v>
      </c>
      <c r="K26" s="413">
        <v>95645584.124715477</v>
      </c>
      <c r="L26" s="421">
        <v>42705</v>
      </c>
      <c r="M26" s="422">
        <f t="shared" si="3"/>
        <v>123160.62871641789</v>
      </c>
      <c r="N26" s="422">
        <f t="shared" si="4"/>
        <v>57704820.850071318</v>
      </c>
      <c r="O26" s="419"/>
      <c r="P26" s="415"/>
      <c r="Q26" s="415"/>
      <c r="R26" s="415"/>
      <c r="S26" s="415"/>
      <c r="T26" s="415"/>
      <c r="U26" s="415"/>
      <c r="V26" s="415"/>
      <c r="W26" s="415"/>
      <c r="X26" s="415"/>
      <c r="Y26" s="415"/>
      <c r="Z26" s="415"/>
      <c r="AA26" s="415"/>
      <c r="AB26" s="415"/>
    </row>
    <row r="27" spans="1:28" x14ac:dyDescent="0.25">
      <c r="A27" s="412" t="s">
        <v>19</v>
      </c>
      <c r="B27" s="413">
        <v>84789614.446202412</v>
      </c>
      <c r="C27" s="413">
        <v>85858710.660719022</v>
      </c>
      <c r="D27" s="413">
        <v>86941286.907234356</v>
      </c>
      <c r="E27" s="413">
        <v>88037513.152922764</v>
      </c>
      <c r="F27" s="413">
        <v>89147561.508042544</v>
      </c>
      <c r="G27" s="413">
        <v>90271606.252957702</v>
      </c>
      <c r="H27" s="413">
        <v>91409823.865500405</v>
      </c>
      <c r="I27" s="413">
        <v>92562393.048678413</v>
      </c>
      <c r="J27" s="413">
        <v>93729494.758731931</v>
      </c>
      <c r="K27" s="413">
        <v>94911312.233544186</v>
      </c>
      <c r="L27" s="421">
        <v>42736</v>
      </c>
      <c r="M27" s="422">
        <f>D4</f>
        <v>123001.30920220028</v>
      </c>
      <c r="N27" s="422">
        <f>D20</f>
        <v>57720710.157833032</v>
      </c>
      <c r="O27" s="419"/>
      <c r="P27" s="415"/>
      <c r="Q27" s="415"/>
      <c r="R27" s="415"/>
      <c r="S27" s="415"/>
      <c r="T27" s="415"/>
      <c r="U27" s="415"/>
      <c r="V27" s="415"/>
      <c r="W27" s="415"/>
      <c r="X27" s="415"/>
      <c r="Y27" s="415"/>
      <c r="Z27" s="415"/>
      <c r="AA27" s="415"/>
      <c r="AB27" s="415"/>
    </row>
    <row r="28" spans="1:28" x14ac:dyDescent="0.25">
      <c r="A28" s="412" t="s">
        <v>20</v>
      </c>
      <c r="B28" s="413">
        <v>72614355.987308189</v>
      </c>
      <c r="C28" s="413">
        <v>73529936.670303851</v>
      </c>
      <c r="D28" s="413">
        <v>74457061.736991659</v>
      </c>
      <c r="E28" s="413">
        <v>75395876.748322487</v>
      </c>
      <c r="F28" s="413">
        <v>76346529.100597739</v>
      </c>
      <c r="G28" s="413">
        <v>77309168.048610881</v>
      </c>
      <c r="H28" s="413">
        <v>78283944.729080871</v>
      </c>
      <c r="I28" s="413">
        <v>79271012.184380963</v>
      </c>
      <c r="J28" s="413">
        <v>80270525.386566758</v>
      </c>
      <c r="K28" s="413">
        <v>81282641.261707202</v>
      </c>
      <c r="L28" s="421">
        <v>42767</v>
      </c>
      <c r="M28" s="422">
        <f t="shared" ref="M28:M38" si="6">D5</f>
        <v>121631.14414658988</v>
      </c>
      <c r="N28" s="422">
        <f t="shared" ref="N28:N38" si="7">D21</f>
        <v>54670353.002001531</v>
      </c>
      <c r="S28" s="415"/>
      <c r="T28" s="415"/>
      <c r="U28" s="415"/>
      <c r="V28" s="415"/>
      <c r="W28" s="415"/>
      <c r="X28" s="415"/>
      <c r="Y28" s="415"/>
      <c r="Z28" s="415"/>
      <c r="AA28" s="415"/>
      <c r="AB28" s="415"/>
    </row>
    <row r="29" spans="1:28" x14ac:dyDescent="0.25">
      <c r="A29" s="412" t="s">
        <v>21</v>
      </c>
      <c r="B29" s="413">
        <v>67065214.00138206</v>
      </c>
      <c r="C29" s="413">
        <v>67910826.602440849</v>
      </c>
      <c r="D29" s="413">
        <v>68767101.372877851</v>
      </c>
      <c r="E29" s="413">
        <v>69634172.749970511</v>
      </c>
      <c r="F29" s="413">
        <v>70512176.866090462</v>
      </c>
      <c r="G29" s="413">
        <v>71401251.570076704</v>
      </c>
      <c r="H29" s="413">
        <v>72301536.448878109</v>
      </c>
      <c r="I29" s="413">
        <v>73213172.849469081</v>
      </c>
      <c r="J29" s="413">
        <v>74136303.90104121</v>
      </c>
      <c r="K29" s="413">
        <v>75071074.537475049</v>
      </c>
      <c r="L29" s="421">
        <v>42795</v>
      </c>
      <c r="M29" s="422">
        <f t="shared" si="6"/>
        <v>128745.42917238525</v>
      </c>
      <c r="N29" s="422">
        <f t="shared" si="7"/>
        <v>61561862.059111737</v>
      </c>
      <c r="S29" s="415"/>
      <c r="T29" s="415"/>
      <c r="U29" s="415"/>
      <c r="V29" s="415"/>
      <c r="W29" s="415"/>
      <c r="X29" s="415"/>
      <c r="Y29" s="415"/>
      <c r="Z29" s="415"/>
      <c r="AA29" s="415"/>
      <c r="AB29" s="415"/>
    </row>
    <row r="30" spans="1:28" x14ac:dyDescent="0.25">
      <c r="A30" s="412" t="s">
        <v>22</v>
      </c>
      <c r="B30" s="413">
        <v>55372932.019007936</v>
      </c>
      <c r="C30" s="413">
        <v>56071118.847605541</v>
      </c>
      <c r="D30" s="413">
        <v>56778108.981895171</v>
      </c>
      <c r="E30" s="413">
        <v>57494013.421093561</v>
      </c>
      <c r="F30" s="413">
        <v>58218944.563985579</v>
      </c>
      <c r="G30" s="413">
        <v>58953016.226571113</v>
      </c>
      <c r="H30" s="413">
        <v>59696343.659934469</v>
      </c>
      <c r="I30" s="413">
        <v>60449043.568339087</v>
      </c>
      <c r="J30" s="413">
        <v>61211234.127550386</v>
      </c>
      <c r="K30" s="413">
        <v>61983035.003389679</v>
      </c>
      <c r="L30" s="421">
        <v>42826</v>
      </c>
      <c r="M30" s="422">
        <f t="shared" si="6"/>
        <v>133755.42148901321</v>
      </c>
      <c r="N30" s="422">
        <f t="shared" si="7"/>
        <v>64535470.328737698</v>
      </c>
      <c r="S30" s="415"/>
      <c r="T30" s="415"/>
      <c r="U30" s="415"/>
      <c r="V30" s="415"/>
      <c r="W30" s="415"/>
      <c r="X30" s="415"/>
      <c r="Y30" s="415"/>
      <c r="Z30" s="415"/>
      <c r="AA30" s="415"/>
      <c r="AB30" s="415"/>
    </row>
    <row r="31" spans="1:28" x14ac:dyDescent="0.25">
      <c r="A31" s="412" t="s">
        <v>23</v>
      </c>
      <c r="B31" s="413">
        <v>56986291.477158248</v>
      </c>
      <c r="C31" s="413">
        <v>57704820.850071318</v>
      </c>
      <c r="D31" s="413">
        <v>58432410.023970835</v>
      </c>
      <c r="E31" s="413">
        <v>59169173.232174195</v>
      </c>
      <c r="F31" s="413">
        <v>59915226.148345098</v>
      </c>
      <c r="G31" s="413">
        <v>60670685.904654585</v>
      </c>
      <c r="H31" s="413">
        <v>61435671.110171087</v>
      </c>
      <c r="I31" s="413">
        <v>62210301.869482368</v>
      </c>
      <c r="J31" s="413">
        <v>62994699.801552199</v>
      </c>
      <c r="K31" s="413">
        <v>63788988.058814898</v>
      </c>
      <c r="L31" s="421">
        <v>42856</v>
      </c>
      <c r="M31" s="422">
        <f t="shared" si="6"/>
        <v>146890.08486439599</v>
      </c>
      <c r="N31" s="422">
        <f t="shared" si="7"/>
        <v>73811763.750762939</v>
      </c>
      <c r="S31" s="415"/>
      <c r="T31" s="415"/>
      <c r="U31" s="415"/>
      <c r="V31" s="415"/>
      <c r="W31" s="415"/>
      <c r="X31" s="415"/>
      <c r="Y31" s="415"/>
      <c r="Z31" s="415"/>
      <c r="AA31" s="415"/>
      <c r="AB31" s="415"/>
    </row>
    <row r="32" spans="1:28" x14ac:dyDescent="0.25">
      <c r="B32" s="415"/>
      <c r="C32" s="416"/>
      <c r="D32" s="416"/>
      <c r="E32" s="416"/>
      <c r="F32" s="416"/>
      <c r="G32" s="416"/>
      <c r="H32" s="416"/>
      <c r="I32" s="416"/>
      <c r="J32" s="416"/>
      <c r="K32" s="416"/>
      <c r="L32" s="421">
        <v>42887</v>
      </c>
      <c r="M32" s="422">
        <f t="shared" si="6"/>
        <v>149952.70904605568</v>
      </c>
      <c r="N32" s="422">
        <f t="shared" si="7"/>
        <v>80368239.8060074</v>
      </c>
      <c r="S32" s="415"/>
      <c r="T32" s="415"/>
      <c r="U32" s="415"/>
      <c r="V32" s="415"/>
      <c r="W32" s="415"/>
      <c r="X32" s="415"/>
      <c r="Y32" s="415"/>
      <c r="Z32" s="415"/>
      <c r="AA32" s="415"/>
      <c r="AB32" s="415"/>
    </row>
    <row r="33" spans="1:28" x14ac:dyDescent="0.25">
      <c r="A33" s="420" t="s">
        <v>153</v>
      </c>
      <c r="L33" s="421">
        <v>42917</v>
      </c>
      <c r="M33" s="422">
        <f t="shared" si="6"/>
        <v>158107</v>
      </c>
      <c r="N33" s="422">
        <f t="shared" si="7"/>
        <v>87613899.493194148</v>
      </c>
      <c r="S33" s="415"/>
      <c r="T33" s="415"/>
      <c r="U33" s="415"/>
      <c r="V33" s="415"/>
      <c r="W33" s="415"/>
      <c r="X33" s="415"/>
      <c r="Y33" s="415"/>
      <c r="Z33" s="415"/>
      <c r="AA33" s="415"/>
      <c r="AB33" s="415"/>
    </row>
    <row r="34" spans="1:28" x14ac:dyDescent="0.25">
      <c r="B34" s="415"/>
      <c r="C34" s="415"/>
      <c r="D34" s="415"/>
      <c r="E34" s="415"/>
      <c r="F34" s="415"/>
      <c r="G34" s="415"/>
      <c r="H34" s="415"/>
      <c r="I34" s="415"/>
      <c r="J34" s="415"/>
      <c r="K34" s="415"/>
      <c r="L34" s="421">
        <v>42948</v>
      </c>
      <c r="M34" s="422">
        <f t="shared" si="6"/>
        <v>156609.84166036567</v>
      </c>
      <c r="N34" s="422">
        <f t="shared" si="7"/>
        <v>86941286.907234356</v>
      </c>
      <c r="S34" s="415"/>
      <c r="T34" s="415"/>
      <c r="U34" s="415"/>
      <c r="V34" s="415"/>
      <c r="W34" s="415"/>
      <c r="X34" s="415"/>
      <c r="Y34" s="415"/>
      <c r="Z34" s="415"/>
      <c r="AA34" s="415"/>
      <c r="AB34" s="415"/>
    </row>
    <row r="35" spans="1:28" x14ac:dyDescent="0.25">
      <c r="L35" s="421">
        <v>42979</v>
      </c>
      <c r="M35" s="422">
        <f t="shared" si="6"/>
        <v>147790.8866768578</v>
      </c>
      <c r="N35" s="422">
        <f t="shared" si="7"/>
        <v>74457061.736991659</v>
      </c>
      <c r="S35" s="415"/>
      <c r="T35" s="415"/>
      <c r="U35" s="415"/>
      <c r="V35" s="415"/>
      <c r="W35" s="415"/>
      <c r="X35" s="415"/>
      <c r="Y35" s="415"/>
      <c r="Z35" s="415"/>
      <c r="AA35" s="415"/>
      <c r="AB35" s="415"/>
    </row>
    <row r="36" spans="1:28" x14ac:dyDescent="0.25">
      <c r="L36" s="421">
        <v>43009</v>
      </c>
      <c r="M36" s="422">
        <f t="shared" si="6"/>
        <v>133510.70593251692</v>
      </c>
      <c r="N36" s="422">
        <f t="shared" si="7"/>
        <v>68767101.372877851</v>
      </c>
      <c r="S36" s="415"/>
      <c r="T36" s="415"/>
      <c r="U36" s="415"/>
      <c r="V36" s="415"/>
      <c r="W36" s="415"/>
      <c r="X36" s="415"/>
      <c r="Y36" s="415"/>
      <c r="Z36" s="415"/>
      <c r="AA36" s="415"/>
      <c r="AB36" s="415"/>
    </row>
    <row r="37" spans="1:28" x14ac:dyDescent="0.25">
      <c r="L37" s="421">
        <v>43040</v>
      </c>
      <c r="M37" s="422">
        <f t="shared" si="6"/>
        <v>119254.77048105552</v>
      </c>
      <c r="N37" s="422">
        <f t="shared" si="7"/>
        <v>56778108.981895171</v>
      </c>
    </row>
    <row r="38" spans="1:28" x14ac:dyDescent="0.25">
      <c r="L38" s="421">
        <v>43070</v>
      </c>
      <c r="M38" s="422">
        <f t="shared" si="6"/>
        <v>123788.74792287163</v>
      </c>
      <c r="N38" s="422">
        <f t="shared" si="7"/>
        <v>58432410.023970835</v>
      </c>
    </row>
    <row r="39" spans="1:28" x14ac:dyDescent="0.25">
      <c r="L39" s="421">
        <v>43101</v>
      </c>
      <c r="M39" s="422">
        <f>E4</f>
        <v>123628.61587913151</v>
      </c>
      <c r="N39" s="422">
        <f>E20</f>
        <v>58448499.677009389</v>
      </c>
    </row>
    <row r="40" spans="1:28" x14ac:dyDescent="0.25">
      <c r="L40" s="421">
        <v>43132</v>
      </c>
      <c r="M40" s="422">
        <f t="shared" ref="M40:M50" si="8">E5</f>
        <v>122251.4629817375</v>
      </c>
      <c r="N40" s="422">
        <f t="shared" ref="N40:N50" si="9">E21</f>
        <v>55359681.144634046</v>
      </c>
    </row>
    <row r="41" spans="1:28" x14ac:dyDescent="0.25">
      <c r="L41" s="421">
        <v>43160</v>
      </c>
      <c r="M41" s="422">
        <f t="shared" si="8"/>
        <v>129402.03086116443</v>
      </c>
      <c r="N41" s="422">
        <f t="shared" si="9"/>
        <v>62338083.936235018</v>
      </c>
    </row>
    <row r="42" spans="1:28" x14ac:dyDescent="0.25">
      <c r="L42" s="421">
        <v>43191</v>
      </c>
      <c r="M42" s="422">
        <f t="shared" si="8"/>
        <v>134437.57413860719</v>
      </c>
      <c r="N42" s="422">
        <f t="shared" si="9"/>
        <v>65349185.870212168</v>
      </c>
    </row>
    <row r="43" spans="1:28" x14ac:dyDescent="0.25">
      <c r="L43" s="421">
        <v>43221</v>
      </c>
      <c r="M43" s="422">
        <f t="shared" si="8"/>
        <v>147639.2242972044</v>
      </c>
      <c r="N43" s="422">
        <f t="shared" si="9"/>
        <v>74742442.321813688</v>
      </c>
    </row>
    <row r="44" spans="1:28" x14ac:dyDescent="0.25">
      <c r="L44" s="421">
        <v>43252</v>
      </c>
      <c r="M44" s="422">
        <f t="shared" si="8"/>
        <v>150717.46786219059</v>
      </c>
      <c r="N44" s="422">
        <f t="shared" si="9"/>
        <v>81381587.743784398</v>
      </c>
    </row>
    <row r="45" spans="1:28" x14ac:dyDescent="0.25">
      <c r="L45" s="421">
        <v>43282</v>
      </c>
      <c r="M45" s="422">
        <f t="shared" si="8"/>
        <v>158913</v>
      </c>
      <c r="N45" s="422">
        <f t="shared" si="9"/>
        <v>88718606.58378534</v>
      </c>
    </row>
    <row r="46" spans="1:28" x14ac:dyDescent="0.25">
      <c r="L46" s="421">
        <v>43313</v>
      </c>
      <c r="M46" s="422">
        <f t="shared" si="8"/>
        <v>157408.55185283354</v>
      </c>
      <c r="N46" s="422">
        <f t="shared" si="9"/>
        <v>88037513.152922764</v>
      </c>
    </row>
    <row r="47" spans="1:28" x14ac:dyDescent="0.25">
      <c r="L47" s="421">
        <v>43344</v>
      </c>
      <c r="M47" s="422">
        <f t="shared" si="8"/>
        <v>148544.62019890978</v>
      </c>
      <c r="N47" s="422">
        <f t="shared" si="9"/>
        <v>75395876.748322487</v>
      </c>
    </row>
    <row r="48" spans="1:28" x14ac:dyDescent="0.25">
      <c r="L48" s="421">
        <v>43374</v>
      </c>
      <c r="M48" s="422">
        <f t="shared" si="8"/>
        <v>134191.61053277276</v>
      </c>
      <c r="N48" s="422">
        <f t="shared" si="9"/>
        <v>69634172.749970511</v>
      </c>
    </row>
    <row r="49" spans="12:14" x14ac:dyDescent="0.25">
      <c r="L49" s="421">
        <v>43405</v>
      </c>
      <c r="M49" s="422">
        <f t="shared" si="8"/>
        <v>119862.9698105089</v>
      </c>
      <c r="N49" s="422">
        <f t="shared" si="9"/>
        <v>57494013.421093561</v>
      </c>
    </row>
    <row r="50" spans="12:14" x14ac:dyDescent="0.25">
      <c r="L50" s="421">
        <v>43435</v>
      </c>
      <c r="M50" s="422">
        <f t="shared" si="8"/>
        <v>124420.07053727827</v>
      </c>
      <c r="N50" s="422">
        <f t="shared" si="9"/>
        <v>59169173.232174195</v>
      </c>
    </row>
    <row r="51" spans="12:14" x14ac:dyDescent="0.25">
      <c r="L51" s="421">
        <v>43466</v>
      </c>
      <c r="M51" s="422">
        <f>F4</f>
        <v>124259.12182011508</v>
      </c>
      <c r="N51" s="422">
        <f>F20</f>
        <v>59185465.756605305</v>
      </c>
    </row>
    <row r="52" spans="12:14" x14ac:dyDescent="0.25">
      <c r="L52" s="421">
        <v>43497</v>
      </c>
      <c r="M52" s="422">
        <f t="shared" ref="M52:M62" si="10">F5</f>
        <v>122874.94544294436</v>
      </c>
      <c r="N52" s="422">
        <f t="shared" ref="N52:N62" si="11">F21</f>
        <v>56057700.895462453</v>
      </c>
    </row>
    <row r="53" spans="12:14" x14ac:dyDescent="0.25">
      <c r="L53" s="421">
        <v>43525</v>
      </c>
      <c r="M53" s="422">
        <f t="shared" si="10"/>
        <v>130061.98121855636</v>
      </c>
      <c r="N53" s="422">
        <f t="shared" si="11"/>
        <v>63124093.048220471</v>
      </c>
    </row>
    <row r="54" spans="12:14" x14ac:dyDescent="0.25">
      <c r="L54" s="421">
        <v>43556</v>
      </c>
      <c r="M54" s="422">
        <f t="shared" si="10"/>
        <v>135123.20576671409</v>
      </c>
      <c r="N54" s="422">
        <f t="shared" si="11"/>
        <v>66173161.39707242</v>
      </c>
    </row>
    <row r="55" spans="12:14" x14ac:dyDescent="0.25">
      <c r="L55" s="421">
        <v>43586</v>
      </c>
      <c r="M55" s="422">
        <f t="shared" si="10"/>
        <v>148392.18434112016</v>
      </c>
      <c r="N55" s="422">
        <f t="shared" si="11"/>
        <v>75684855.642972007</v>
      </c>
    </row>
    <row r="56" spans="12:14" x14ac:dyDescent="0.25">
      <c r="L56" s="421">
        <v>43617</v>
      </c>
      <c r="M56" s="422">
        <f t="shared" si="10"/>
        <v>151486.12694828774</v>
      </c>
      <c r="N56" s="422">
        <f t="shared" si="11"/>
        <v>82407712.794080928</v>
      </c>
    </row>
    <row r="57" spans="12:14" x14ac:dyDescent="0.25">
      <c r="L57" s="421">
        <v>43647</v>
      </c>
      <c r="M57" s="422">
        <f t="shared" si="10"/>
        <v>159723</v>
      </c>
      <c r="N57" s="422">
        <f t="shared" si="11"/>
        <v>89837242.717177525</v>
      </c>
    </row>
    <row r="58" spans="12:14" x14ac:dyDescent="0.25">
      <c r="L58" s="421">
        <v>43678</v>
      </c>
      <c r="M58" s="422">
        <f t="shared" si="10"/>
        <v>158211.33546728297</v>
      </c>
      <c r="N58" s="422">
        <f t="shared" si="11"/>
        <v>89147561.508042544</v>
      </c>
    </row>
    <row r="59" spans="12:14" x14ac:dyDescent="0.25">
      <c r="L59" s="421">
        <v>43709</v>
      </c>
      <c r="M59" s="422">
        <f t="shared" si="10"/>
        <v>149302.19776192424</v>
      </c>
      <c r="N59" s="422">
        <f t="shared" si="11"/>
        <v>76346529.100597739</v>
      </c>
    </row>
    <row r="60" spans="12:14" x14ac:dyDescent="0.25">
      <c r="L60" s="421">
        <v>43739</v>
      </c>
      <c r="M60" s="422">
        <f t="shared" si="10"/>
        <v>134875.9877464899</v>
      </c>
      <c r="N60" s="422">
        <f t="shared" si="11"/>
        <v>70512176.866090462</v>
      </c>
    </row>
    <row r="61" spans="12:14" x14ac:dyDescent="0.25">
      <c r="L61" s="421">
        <v>43770</v>
      </c>
      <c r="M61" s="422">
        <f t="shared" si="10"/>
        <v>120474.2709565425</v>
      </c>
      <c r="N61" s="422">
        <f t="shared" si="11"/>
        <v>58218944.563985579</v>
      </c>
    </row>
    <row r="62" spans="12:14" x14ac:dyDescent="0.25">
      <c r="L62" s="421">
        <v>43800</v>
      </c>
      <c r="M62" s="422">
        <f t="shared" si="10"/>
        <v>125054.61289701839</v>
      </c>
      <c r="N62" s="422">
        <f t="shared" si="11"/>
        <v>59915226.148345098</v>
      </c>
    </row>
    <row r="63" spans="12:14" x14ac:dyDescent="0.25">
      <c r="L63" s="421">
        <v>43831</v>
      </c>
      <c r="M63" s="422">
        <f>G4</f>
        <v>124892.84334139767</v>
      </c>
      <c r="N63" s="422">
        <f>G20</f>
        <v>59931724.102135777</v>
      </c>
    </row>
    <row r="64" spans="12:14" x14ac:dyDescent="0.25">
      <c r="L64" s="421">
        <v>43862</v>
      </c>
      <c r="M64" s="422">
        <f t="shared" ref="M64:M74" si="12">G5</f>
        <v>123501.60766470338</v>
      </c>
      <c r="N64" s="422">
        <f t="shared" ref="N64:N74" si="13">G21</f>
        <v>56764521.845330901</v>
      </c>
    </row>
    <row r="65" spans="12:14" x14ac:dyDescent="0.25">
      <c r="L65" s="421">
        <v>43891</v>
      </c>
      <c r="M65" s="422">
        <f t="shared" si="12"/>
        <v>130725.297322771</v>
      </c>
      <c r="N65" s="422">
        <f t="shared" si="13"/>
        <v>63920012.800461665</v>
      </c>
    </row>
    <row r="66" spans="12:14" x14ac:dyDescent="0.25">
      <c r="L66" s="421">
        <v>43922</v>
      </c>
      <c r="M66" s="422">
        <f t="shared" si="12"/>
        <v>135812.33411612434</v>
      </c>
      <c r="N66" s="422">
        <f t="shared" si="13"/>
        <v>67007526.275533974</v>
      </c>
    </row>
    <row r="67" spans="12:14" x14ac:dyDescent="0.25">
      <c r="L67" s="421">
        <v>43952</v>
      </c>
      <c r="M67" s="422">
        <f t="shared" si="12"/>
        <v>149148.98448125989</v>
      </c>
      <c r="N67" s="422">
        <f t="shared" si="13"/>
        <v>76639151.675482884</v>
      </c>
    </row>
    <row r="68" spans="12:14" x14ac:dyDescent="0.25">
      <c r="L68" s="421">
        <v>43983</v>
      </c>
      <c r="M68" s="422">
        <f t="shared" si="12"/>
        <v>152258.70619572402</v>
      </c>
      <c r="N68" s="422">
        <f t="shared" si="13"/>
        <v>83446776.061092526</v>
      </c>
    </row>
    <row r="69" spans="12:14" x14ac:dyDescent="0.25">
      <c r="L69" s="421">
        <v>44013</v>
      </c>
      <c r="M69" s="422">
        <f t="shared" si="12"/>
        <v>160538</v>
      </c>
      <c r="N69" s="422">
        <f t="shared" si="13"/>
        <v>90969983.522037357</v>
      </c>
    </row>
    <row r="70" spans="12:14" x14ac:dyDescent="0.25">
      <c r="L70" s="421">
        <v>44044</v>
      </c>
      <c r="M70" s="422">
        <f t="shared" si="12"/>
        <v>159018.21327816613</v>
      </c>
      <c r="N70" s="422">
        <f t="shared" si="13"/>
        <v>90271606.252957702</v>
      </c>
    </row>
    <row r="71" spans="12:14" x14ac:dyDescent="0.25">
      <c r="L71" s="421">
        <v>44075</v>
      </c>
      <c r="M71" s="422">
        <f t="shared" si="12"/>
        <v>150063.63897051004</v>
      </c>
      <c r="N71" s="422">
        <f t="shared" si="13"/>
        <v>77309168.048610881</v>
      </c>
    </row>
    <row r="72" spans="12:14" x14ac:dyDescent="0.25">
      <c r="L72" s="421">
        <v>44105</v>
      </c>
      <c r="M72" s="422">
        <f t="shared" si="12"/>
        <v>135563.85528399699</v>
      </c>
      <c r="N72" s="422">
        <f t="shared" si="13"/>
        <v>71401251.570076704</v>
      </c>
    </row>
    <row r="73" spans="12:14" x14ac:dyDescent="0.25">
      <c r="L73" s="421">
        <v>44136</v>
      </c>
      <c r="M73" s="422">
        <f t="shared" si="12"/>
        <v>121088.68973842087</v>
      </c>
      <c r="N73" s="422">
        <f t="shared" si="13"/>
        <v>58953016.226571113</v>
      </c>
    </row>
    <row r="74" spans="12:14" x14ac:dyDescent="0.25">
      <c r="L74" s="421">
        <v>44166</v>
      </c>
      <c r="M74" s="422">
        <f t="shared" si="12"/>
        <v>125692.39142279318</v>
      </c>
      <c r="N74" s="422">
        <f t="shared" si="13"/>
        <v>60670685.904654585</v>
      </c>
    </row>
    <row r="75" spans="12:14" x14ac:dyDescent="0.25">
      <c r="L75" s="421">
        <v>44197</v>
      </c>
      <c r="M75" s="422">
        <f>H4</f>
        <v>125529.79684243881</v>
      </c>
      <c r="N75" s="422">
        <f>H20</f>
        <v>60687391.878024787</v>
      </c>
    </row>
    <row r="76" spans="12:14" x14ac:dyDescent="0.25">
      <c r="L76" s="421">
        <v>44228</v>
      </c>
      <c r="M76" s="422">
        <f t="shared" ref="M76:M86" si="14">H5</f>
        <v>124131.46586379338</v>
      </c>
      <c r="N76" s="422">
        <f t="shared" ref="N76:N86" si="15">H21</f>
        <v>57480254.966893733</v>
      </c>
    </row>
    <row r="77" spans="12:14" x14ac:dyDescent="0.25">
      <c r="L77" s="421">
        <v>44256</v>
      </c>
      <c r="M77" s="422">
        <f t="shared" si="14"/>
        <v>131391.99633911715</v>
      </c>
      <c r="N77" s="422">
        <f t="shared" si="15"/>
        <v>64725968.154347442</v>
      </c>
    </row>
    <row r="78" spans="12:14" x14ac:dyDescent="0.25">
      <c r="L78" s="421">
        <v>44287</v>
      </c>
      <c r="M78" s="422">
        <f t="shared" si="14"/>
        <v>136504.97702011658</v>
      </c>
      <c r="N78" s="422">
        <f t="shared" si="15"/>
        <v>67852411.502966508</v>
      </c>
    </row>
    <row r="79" spans="12:14" x14ac:dyDescent="0.25">
      <c r="L79" s="421">
        <v>44317</v>
      </c>
      <c r="M79" s="422">
        <f t="shared" si="14"/>
        <v>149909.64430211432</v>
      </c>
      <c r="N79" s="422">
        <f t="shared" si="15"/>
        <v>77605480.246206731</v>
      </c>
    </row>
    <row r="80" spans="12:14" x14ac:dyDescent="0.25">
      <c r="L80" s="421">
        <v>44348</v>
      </c>
      <c r="M80" s="422">
        <f t="shared" si="14"/>
        <v>153035.22559732222</v>
      </c>
      <c r="N80" s="422">
        <f t="shared" si="15"/>
        <v>84498940.6803471</v>
      </c>
    </row>
    <row r="81" spans="12:14" x14ac:dyDescent="0.25">
      <c r="L81" s="421">
        <v>44378</v>
      </c>
      <c r="M81" s="422">
        <f t="shared" si="14"/>
        <v>161357</v>
      </c>
      <c r="N81" s="422">
        <f t="shared" si="15"/>
        <v>92117006.841500103</v>
      </c>
    </row>
    <row r="82" spans="12:14" x14ac:dyDescent="0.25">
      <c r="L82" s="421">
        <v>44409</v>
      </c>
      <c r="M82" s="422">
        <f t="shared" si="14"/>
        <v>159829.2061658848</v>
      </c>
      <c r="N82" s="422">
        <f t="shared" si="15"/>
        <v>91409823.865500405</v>
      </c>
    </row>
    <row r="83" spans="12:14" x14ac:dyDescent="0.25">
      <c r="L83" s="421">
        <v>44440</v>
      </c>
      <c r="M83" s="422">
        <f t="shared" si="14"/>
        <v>150828.96352925966</v>
      </c>
      <c r="N83" s="422">
        <f t="shared" si="15"/>
        <v>78283944.729080871</v>
      </c>
    </row>
    <row r="84" spans="12:14" x14ac:dyDescent="0.25">
      <c r="L84" s="421">
        <v>44470</v>
      </c>
      <c r="M84" s="422">
        <f t="shared" si="14"/>
        <v>136255.2309459454</v>
      </c>
      <c r="N84" s="422">
        <f t="shared" si="15"/>
        <v>72301536.448878109</v>
      </c>
    </row>
    <row r="85" spans="12:14" x14ac:dyDescent="0.25">
      <c r="L85" s="421">
        <v>44501</v>
      </c>
      <c r="M85" s="422">
        <f t="shared" si="14"/>
        <v>121706.24205608682</v>
      </c>
      <c r="N85" s="422">
        <f t="shared" si="15"/>
        <v>59696343.659934469</v>
      </c>
    </row>
    <row r="86" spans="12:14" x14ac:dyDescent="0.25">
      <c r="L86" s="421">
        <v>44531</v>
      </c>
      <c r="M86" s="422">
        <f t="shared" si="14"/>
        <v>126333.42261904944</v>
      </c>
      <c r="N86" s="422">
        <f t="shared" si="15"/>
        <v>61435671.110171087</v>
      </c>
    </row>
    <row r="87" spans="12:14" x14ac:dyDescent="0.25">
      <c r="L87" s="421">
        <v>44562</v>
      </c>
      <c r="M87" s="422">
        <f>I4</f>
        <v>126169.99880633525</v>
      </c>
      <c r="N87" s="422">
        <f>I20</f>
        <v>61452587.726000354</v>
      </c>
    </row>
    <row r="88" spans="12:14" x14ac:dyDescent="0.25">
      <c r="L88" s="421">
        <v>44593</v>
      </c>
      <c r="M88" s="422">
        <f t="shared" ref="M88:M98" si="16">I5</f>
        <v>124764.53633969872</v>
      </c>
      <c r="N88" s="422">
        <f t="shared" ref="N88:N98" si="17">I21</f>
        <v>58205012.632038526</v>
      </c>
    </row>
    <row r="89" spans="12:14" x14ac:dyDescent="0.25">
      <c r="L89" s="421">
        <v>44621</v>
      </c>
      <c r="M89" s="422">
        <f t="shared" si="16"/>
        <v>132062.09552044666</v>
      </c>
      <c r="N89" s="422">
        <f t="shared" si="17"/>
        <v>65542085.646881171</v>
      </c>
    </row>
    <row r="90" spans="12:14" x14ac:dyDescent="0.25">
      <c r="L90" s="421">
        <v>44652</v>
      </c>
      <c r="M90" s="422">
        <f t="shared" si="16"/>
        <v>137201.15240291916</v>
      </c>
      <c r="N90" s="422">
        <f t="shared" si="17"/>
        <v>68707949.728460759</v>
      </c>
    </row>
    <row r="91" spans="12:14" x14ac:dyDescent="0.25">
      <c r="L91" s="421">
        <v>44682</v>
      </c>
      <c r="M91" s="422">
        <f t="shared" si="16"/>
        <v>150674.1834880551</v>
      </c>
      <c r="N91" s="422">
        <f t="shared" si="17"/>
        <v>78583993.07114245</v>
      </c>
    </row>
    <row r="92" spans="12:14" x14ac:dyDescent="0.25">
      <c r="L92" s="421">
        <v>44713</v>
      </c>
      <c r="M92" s="422">
        <f t="shared" si="16"/>
        <v>153815.70524786858</v>
      </c>
      <c r="N92" s="422">
        <f t="shared" si="17"/>
        <v>85564371.844317555</v>
      </c>
    </row>
    <row r="93" spans="12:14" x14ac:dyDescent="0.25">
      <c r="L93" s="421">
        <v>44743</v>
      </c>
      <c r="M93" s="422">
        <f t="shared" si="16"/>
        <v>162180</v>
      </c>
      <c r="N93" s="422">
        <f t="shared" si="17"/>
        <v>93278492.76109153</v>
      </c>
    </row>
    <row r="94" spans="12:14" x14ac:dyDescent="0.25">
      <c r="L94" s="421">
        <v>44774</v>
      </c>
      <c r="M94" s="422">
        <f t="shared" si="16"/>
        <v>160644.3351173308</v>
      </c>
      <c r="N94" s="422">
        <f t="shared" si="17"/>
        <v>92562393.048678413</v>
      </c>
    </row>
    <row r="95" spans="12:14" x14ac:dyDescent="0.25">
      <c r="L95" s="421">
        <v>44805</v>
      </c>
      <c r="M95" s="422">
        <f t="shared" si="16"/>
        <v>151598.19124325889</v>
      </c>
      <c r="N95" s="422">
        <f t="shared" si="17"/>
        <v>79271012.184380963</v>
      </c>
    </row>
    <row r="96" spans="12:14" x14ac:dyDescent="0.25">
      <c r="L96" s="421">
        <v>44835</v>
      </c>
      <c r="M96" s="422">
        <f t="shared" si="16"/>
        <v>136950.13262376972</v>
      </c>
      <c r="N96" s="422">
        <f t="shared" si="17"/>
        <v>73213172.849469081</v>
      </c>
    </row>
    <row r="97" spans="12:14" x14ac:dyDescent="0.25">
      <c r="L97" s="421">
        <v>44866</v>
      </c>
      <c r="M97" s="422">
        <f t="shared" si="16"/>
        <v>122326.94389057287</v>
      </c>
      <c r="N97" s="422">
        <f t="shared" si="17"/>
        <v>60449043.568339087</v>
      </c>
    </row>
    <row r="98" spans="12:14" x14ac:dyDescent="0.25">
      <c r="L98" s="421">
        <v>44896</v>
      </c>
      <c r="M98" s="422">
        <f t="shared" si="16"/>
        <v>126977.72307440659</v>
      </c>
      <c r="N98" s="422">
        <f t="shared" si="17"/>
        <v>62210301.869482368</v>
      </c>
    </row>
    <row r="99" spans="12:14" x14ac:dyDescent="0.25">
      <c r="L99" s="421">
        <v>44927</v>
      </c>
      <c r="M99" s="422">
        <f>J4</f>
        <v>126813.46580024755</v>
      </c>
      <c r="N99" s="422">
        <f>J20</f>
        <v>62227431.783721618</v>
      </c>
    </row>
    <row r="100" spans="12:14" x14ac:dyDescent="0.25">
      <c r="L100" s="421">
        <v>44958</v>
      </c>
      <c r="M100" s="422">
        <f t="shared" ref="M100:M110" si="18">J5</f>
        <v>125400.83547503117</v>
      </c>
      <c r="N100" s="422">
        <f t="shared" ref="N100:N110" si="19">J21</f>
        <v>58938908.629528716</v>
      </c>
    </row>
    <row r="101" spans="12:14" x14ac:dyDescent="0.25">
      <c r="L101" s="421">
        <v>44986</v>
      </c>
      <c r="M101" s="422">
        <f t="shared" si="18"/>
        <v>132735.61220760091</v>
      </c>
      <c r="N101" s="422">
        <f t="shared" si="19"/>
        <v>66368493.410547361</v>
      </c>
    </row>
    <row r="102" spans="12:14" x14ac:dyDescent="0.25">
      <c r="L102" s="421">
        <v>45017</v>
      </c>
      <c r="M102" s="422">
        <f t="shared" si="18"/>
        <v>137900.87828017405</v>
      </c>
      <c r="N102" s="422">
        <f t="shared" si="19"/>
        <v>69574275.273654759</v>
      </c>
    </row>
    <row r="103" spans="12:14" x14ac:dyDescent="0.25">
      <c r="L103" s="421">
        <v>45047</v>
      </c>
      <c r="M103" s="422">
        <f t="shared" si="18"/>
        <v>151442.62182384418</v>
      </c>
      <c r="N103" s="422">
        <f t="shared" si="19"/>
        <v>79574843.779247314</v>
      </c>
    </row>
    <row r="104" spans="12:14" x14ac:dyDescent="0.25">
      <c r="L104" s="421">
        <v>45078</v>
      </c>
      <c r="M104" s="422">
        <f t="shared" si="18"/>
        <v>154600.1653446327</v>
      </c>
      <c r="N104" s="422">
        <f t="shared" si="19"/>
        <v>86643236.828357473</v>
      </c>
    </row>
    <row r="105" spans="12:14" x14ac:dyDescent="0.25">
      <c r="L105" s="421">
        <v>45108</v>
      </c>
      <c r="M105" s="422">
        <f t="shared" si="18"/>
        <v>163007</v>
      </c>
      <c r="N105" s="422">
        <f t="shared" si="19"/>
        <v>94454623.637001708</v>
      </c>
    </row>
    <row r="106" spans="12:14" x14ac:dyDescent="0.25">
      <c r="L106" s="421">
        <v>45139</v>
      </c>
      <c r="M106" s="422">
        <f t="shared" si="18"/>
        <v>161463.62122642918</v>
      </c>
      <c r="N106" s="422">
        <f t="shared" si="19"/>
        <v>93729494.758731931</v>
      </c>
    </row>
    <row r="107" spans="12:14" x14ac:dyDescent="0.25">
      <c r="L107" s="421">
        <v>45170</v>
      </c>
      <c r="M107" s="422">
        <f t="shared" si="18"/>
        <v>152371.34201859951</v>
      </c>
      <c r="N107" s="422">
        <f t="shared" si="19"/>
        <v>80270525.386566758</v>
      </c>
    </row>
    <row r="108" spans="12:14" x14ac:dyDescent="0.25">
      <c r="L108" s="421">
        <v>45200</v>
      </c>
      <c r="M108" s="422">
        <f t="shared" si="18"/>
        <v>137648.57830015093</v>
      </c>
      <c r="N108" s="422">
        <f t="shared" si="19"/>
        <v>74136303.90104121</v>
      </c>
    </row>
    <row r="109" spans="12:14" x14ac:dyDescent="0.25">
      <c r="L109" s="421">
        <v>45231</v>
      </c>
      <c r="M109" s="422">
        <f t="shared" si="18"/>
        <v>122950.81130441479</v>
      </c>
      <c r="N109" s="422">
        <f t="shared" si="19"/>
        <v>61211234.127550386</v>
      </c>
    </row>
    <row r="110" spans="12:14" x14ac:dyDescent="0.25">
      <c r="L110" s="421">
        <v>45261</v>
      </c>
      <c r="M110" s="422">
        <f t="shared" si="18"/>
        <v>127625.30946208606</v>
      </c>
      <c r="N110" s="422">
        <f t="shared" si="19"/>
        <v>62994699.801552199</v>
      </c>
    </row>
    <row r="111" spans="12:14" x14ac:dyDescent="0.25">
      <c r="L111" s="421">
        <v>45292</v>
      </c>
      <c r="M111" s="422">
        <f>K4</f>
        <v>127460.21447582882</v>
      </c>
      <c r="N111" s="422">
        <f>K20</f>
        <v>63012045.703640766</v>
      </c>
    </row>
    <row r="112" spans="12:14" x14ac:dyDescent="0.25">
      <c r="L112" s="421">
        <v>45323</v>
      </c>
      <c r="M112" s="422">
        <f t="shared" ref="M112:M122" si="20">K5</f>
        <v>126040.37973595384</v>
      </c>
      <c r="N112" s="422">
        <f t="shared" ref="N112:N122" si="21">K21</f>
        <v>59682058.182868764</v>
      </c>
    </row>
    <row r="113" spans="12:14" x14ac:dyDescent="0.25">
      <c r="L113" s="421">
        <v>45352</v>
      </c>
      <c r="M113" s="422">
        <f t="shared" si="20"/>
        <v>133412.56382985969</v>
      </c>
      <c r="N113" s="422">
        <f t="shared" si="21"/>
        <v>67205321.1934288</v>
      </c>
    </row>
    <row r="114" spans="12:14" x14ac:dyDescent="0.25">
      <c r="L114" s="421">
        <v>45383</v>
      </c>
      <c r="M114" s="422">
        <f t="shared" si="20"/>
        <v>138604.17275940295</v>
      </c>
      <c r="N114" s="422">
        <f t="shared" si="21"/>
        <v>70451524.15382269</v>
      </c>
    </row>
    <row r="115" spans="12:14" x14ac:dyDescent="0.25">
      <c r="L115" s="421">
        <v>45413</v>
      </c>
      <c r="M115" s="422">
        <f t="shared" si="20"/>
        <v>152214.9791951458</v>
      </c>
      <c r="N115" s="422">
        <f t="shared" si="21"/>
        <v>80578187.936557084</v>
      </c>
    </row>
    <row r="116" spans="12:14" x14ac:dyDescent="0.25">
      <c r="L116" s="421">
        <v>45444</v>
      </c>
      <c r="M116" s="422">
        <f t="shared" si="20"/>
        <v>155388.62618789033</v>
      </c>
      <c r="N116" s="422">
        <f t="shared" si="21"/>
        <v>87735705.016963705</v>
      </c>
    </row>
    <row r="117" spans="12:14" x14ac:dyDescent="0.25">
      <c r="L117" s="421">
        <v>45474</v>
      </c>
      <c r="M117" s="422">
        <f t="shared" si="20"/>
        <v>163838</v>
      </c>
      <c r="N117" s="422">
        <f t="shared" si="21"/>
        <v>95645584.124715477</v>
      </c>
    </row>
    <row r="118" spans="12:14" x14ac:dyDescent="0.25">
      <c r="L118" s="421">
        <v>45505</v>
      </c>
      <c r="M118" s="422">
        <f t="shared" si="20"/>
        <v>162287.08569468398</v>
      </c>
      <c r="N118" s="422">
        <f t="shared" si="21"/>
        <v>94911312.233544186</v>
      </c>
    </row>
    <row r="119" spans="12:14" x14ac:dyDescent="0.25">
      <c r="L119" s="421">
        <v>45536</v>
      </c>
      <c r="M119" s="422">
        <f t="shared" si="20"/>
        <v>153148.43586289437</v>
      </c>
      <c r="N119" s="422">
        <f t="shared" si="21"/>
        <v>81282641.261707202</v>
      </c>
    </row>
    <row r="120" spans="12:14" x14ac:dyDescent="0.25">
      <c r="L120" s="421">
        <v>45566</v>
      </c>
      <c r="M120" s="422">
        <f t="shared" si="20"/>
        <v>138350.58604948173</v>
      </c>
      <c r="N120" s="422">
        <f t="shared" si="21"/>
        <v>75071074.537475049</v>
      </c>
    </row>
    <row r="121" spans="12:14" x14ac:dyDescent="0.25">
      <c r="L121" s="421">
        <v>45597</v>
      </c>
      <c r="M121" s="422">
        <f t="shared" si="20"/>
        <v>123577.86044206731</v>
      </c>
      <c r="N121" s="422">
        <f t="shared" si="21"/>
        <v>61983035.003389679</v>
      </c>
    </row>
    <row r="122" spans="12:14" x14ac:dyDescent="0.25">
      <c r="L122" s="421">
        <v>45627</v>
      </c>
      <c r="M122" s="422">
        <f t="shared" si="20"/>
        <v>128276.19854034271</v>
      </c>
      <c r="N122" s="422">
        <f t="shared" si="21"/>
        <v>63788988.058814898</v>
      </c>
    </row>
  </sheetData>
  <mergeCells count="2">
    <mergeCell ref="A1:K1"/>
    <mergeCell ref="A17:K17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AB138"/>
  <sheetViews>
    <sheetView workbookViewId="0">
      <selection activeCell="N1" sqref="N1"/>
    </sheetView>
  </sheetViews>
  <sheetFormatPr defaultColWidth="9.140625" defaultRowHeight="15" x14ac:dyDescent="0.25"/>
  <cols>
    <col min="1" max="1" width="17.28515625" style="312" customWidth="1"/>
    <col min="2" max="11" width="11.140625" style="312" bestFit="1" customWidth="1"/>
    <col min="12" max="13" width="9.140625" style="312"/>
    <col min="14" max="14" width="12.7109375" style="312" customWidth="1"/>
    <col min="15" max="18" width="9.140625" style="312"/>
    <col min="19" max="19" width="11.140625" style="312" bestFit="1" customWidth="1"/>
    <col min="20" max="16384" width="9.140625" style="312"/>
  </cols>
  <sheetData>
    <row r="1" spans="1:28" ht="26.25" x14ac:dyDescent="0.25">
      <c r="A1" s="439" t="s">
        <v>150</v>
      </c>
      <c r="B1" s="439"/>
      <c r="C1" s="439"/>
      <c r="D1" s="439"/>
      <c r="E1" s="439"/>
      <c r="F1" s="439"/>
      <c r="G1" s="439"/>
      <c r="H1" s="439"/>
      <c r="I1" s="439"/>
      <c r="J1" s="439"/>
      <c r="K1" s="439"/>
      <c r="N1" s="430" t="s">
        <v>266</v>
      </c>
    </row>
    <row r="2" spans="1:28" x14ac:dyDescent="0.25">
      <c r="A2" s="313"/>
      <c r="B2" s="313">
        <v>2014</v>
      </c>
      <c r="C2" s="313">
        <v>2015</v>
      </c>
      <c r="D2" s="313">
        <v>2016</v>
      </c>
      <c r="E2" s="313">
        <v>2017</v>
      </c>
      <c r="F2" s="313">
        <v>2018</v>
      </c>
      <c r="G2" s="313">
        <v>2019</v>
      </c>
      <c r="H2" s="313">
        <v>2020</v>
      </c>
      <c r="I2" s="313">
        <v>2021</v>
      </c>
      <c r="J2" s="313">
        <v>2022</v>
      </c>
      <c r="K2" s="313">
        <v>2023</v>
      </c>
      <c r="M2" s="312" t="s">
        <v>118</v>
      </c>
      <c r="N2" s="312" t="s">
        <v>200</v>
      </c>
    </row>
    <row r="3" spans="1:28" x14ac:dyDescent="0.25">
      <c r="A3" s="313" t="s">
        <v>12</v>
      </c>
      <c r="B3" s="314">
        <v>145893.56497990177</v>
      </c>
      <c r="C3" s="314">
        <v>146155.59974830272</v>
      </c>
      <c r="D3" s="314">
        <v>146418.10514897492</v>
      </c>
      <c r="E3" s="314">
        <v>146681.08202720599</v>
      </c>
      <c r="F3" s="314">
        <v>146944.53122980168</v>
      </c>
      <c r="G3" s="314">
        <v>147208.4536050887</v>
      </c>
      <c r="H3" s="314">
        <v>147472.85000291737</v>
      </c>
      <c r="I3" s="314">
        <v>147737.72127466445</v>
      </c>
      <c r="J3" s="314">
        <v>148003.06827323578</v>
      </c>
      <c r="K3" s="314">
        <v>148268.89185306913</v>
      </c>
      <c r="L3" s="322">
        <v>41640</v>
      </c>
      <c r="M3" s="316">
        <f>B4</f>
        <v>102728.61583425758</v>
      </c>
      <c r="N3" s="316">
        <f t="shared" ref="N3:N14" si="0">B20</f>
        <v>52228253.467377283</v>
      </c>
    </row>
    <row r="4" spans="1:28" x14ac:dyDescent="0.25">
      <c r="A4" s="313" t="s">
        <v>13</v>
      </c>
      <c r="B4" s="314">
        <v>102728.61583425758</v>
      </c>
      <c r="C4" s="314">
        <v>102913.12341731641</v>
      </c>
      <c r="D4" s="314">
        <v>103097.96238854718</v>
      </c>
      <c r="E4" s="314">
        <v>103283.13334314557</v>
      </c>
      <c r="F4" s="314">
        <v>103468.63687737631</v>
      </c>
      <c r="G4" s="314">
        <v>103654.47358857506</v>
      </c>
      <c r="H4" s="314">
        <v>103840.6440751503</v>
      </c>
      <c r="I4" s="314">
        <v>104027.1489365853</v>
      </c>
      <c r="J4" s="314">
        <v>104213.98877344008</v>
      </c>
      <c r="K4" s="314">
        <v>104401.16418735329</v>
      </c>
      <c r="L4" s="322">
        <v>41671</v>
      </c>
      <c r="M4" s="316">
        <f t="shared" ref="M4:M14" si="1">B5</f>
        <v>112806.43899950375</v>
      </c>
      <c r="N4" s="316">
        <f t="shared" si="0"/>
        <v>49082022.10114003</v>
      </c>
    </row>
    <row r="5" spans="1:28" x14ac:dyDescent="0.25">
      <c r="A5" s="313" t="s">
        <v>14</v>
      </c>
      <c r="B5" s="314">
        <v>112806.43899950375</v>
      </c>
      <c r="C5" s="314">
        <v>113009.04703860021</v>
      </c>
      <c r="D5" s="314">
        <v>113212.01897551908</v>
      </c>
      <c r="E5" s="314">
        <v>113415.35546384563</v>
      </c>
      <c r="F5" s="314">
        <v>113619.05715833895</v>
      </c>
      <c r="G5" s="314">
        <v>113823.12471493421</v>
      </c>
      <c r="H5" s="314">
        <v>114027.55879074459</v>
      </c>
      <c r="I5" s="314">
        <v>114232.36004406358</v>
      </c>
      <c r="J5" s="314">
        <v>114437.52913436692</v>
      </c>
      <c r="K5" s="314">
        <v>114643.06672231489</v>
      </c>
      <c r="L5" s="322">
        <v>41699</v>
      </c>
      <c r="M5" s="316">
        <f t="shared" si="1"/>
        <v>124255.26455762652</v>
      </c>
      <c r="N5" s="316">
        <f t="shared" si="0"/>
        <v>55536793.731560081</v>
      </c>
      <c r="O5" s="315"/>
      <c r="P5" s="315"/>
      <c r="Q5" s="315"/>
      <c r="R5" s="315"/>
      <c r="S5" s="315"/>
      <c r="T5" s="315"/>
      <c r="U5" s="315"/>
      <c r="V5" s="315"/>
      <c r="W5" s="315"/>
      <c r="X5" s="315"/>
    </row>
    <row r="6" spans="1:28" x14ac:dyDescent="0.25">
      <c r="A6" s="313" t="s">
        <v>15</v>
      </c>
      <c r="B6" s="314">
        <v>124255.26455762652</v>
      </c>
      <c r="C6" s="314">
        <v>124478.43546633275</v>
      </c>
      <c r="D6" s="314">
        <v>124702.00720517417</v>
      </c>
      <c r="E6" s="314">
        <v>124925.98049406901</v>
      </c>
      <c r="F6" s="314">
        <v>125150.35605422844</v>
      </c>
      <c r="G6" s="314">
        <v>125375.13460815906</v>
      </c>
      <c r="H6" s="314">
        <v>125600.31687966509</v>
      </c>
      <c r="I6" s="314">
        <v>125825.90359385074</v>
      </c>
      <c r="J6" s="314">
        <v>126051.8954771226</v>
      </c>
      <c r="K6" s="314">
        <v>126278.29325719191</v>
      </c>
      <c r="L6" s="322">
        <v>41730</v>
      </c>
      <c r="M6" s="316">
        <f t="shared" si="1"/>
        <v>125000.61508816323</v>
      </c>
      <c r="N6" s="316">
        <f t="shared" si="0"/>
        <v>58087165.999534413</v>
      </c>
    </row>
    <row r="7" spans="1:28" x14ac:dyDescent="0.25">
      <c r="A7" s="313" t="s">
        <v>16</v>
      </c>
      <c r="B7" s="314">
        <v>125000.61508816323</v>
      </c>
      <c r="C7" s="314">
        <v>125225.12469713137</v>
      </c>
      <c r="D7" s="314">
        <v>125450.03754063141</v>
      </c>
      <c r="E7" s="314">
        <v>125675.3543429001</v>
      </c>
      <c r="F7" s="314">
        <v>125901.07582947481</v>
      </c>
      <c r="G7" s="314">
        <v>126127.2027271961</v>
      </c>
      <c r="H7" s="314">
        <v>126353.73576420998</v>
      </c>
      <c r="I7" s="314">
        <v>126580.67566997025</v>
      </c>
      <c r="J7" s="314">
        <v>126808.02317524086</v>
      </c>
      <c r="K7" s="314">
        <v>127035.77901209824</v>
      </c>
      <c r="L7" s="322">
        <v>41760</v>
      </c>
      <c r="M7" s="316">
        <f t="shared" si="1"/>
        <v>137164.61504198317</v>
      </c>
      <c r="N7" s="316">
        <f t="shared" si="0"/>
        <v>66729311.1636234</v>
      </c>
    </row>
    <row r="8" spans="1:28" x14ac:dyDescent="0.25">
      <c r="A8" s="313" t="s">
        <v>0</v>
      </c>
      <c r="B8" s="314">
        <v>137164.61504198317</v>
      </c>
      <c r="C8" s="314">
        <v>137410.97202243179</v>
      </c>
      <c r="D8" s="314">
        <v>137657.77147677785</v>
      </c>
      <c r="E8" s="314">
        <v>137905.01419973467</v>
      </c>
      <c r="F8" s="314">
        <v>138152.70098744277</v>
      </c>
      <c r="G8" s="314">
        <v>138400.83263747269</v>
      </c>
      <c r="H8" s="314">
        <v>138649.40994882741</v>
      </c>
      <c r="I8" s="314">
        <v>138898.43372194498</v>
      </c>
      <c r="J8" s="314">
        <v>139147.9047587011</v>
      </c>
      <c r="K8" s="314">
        <v>139397.82386241169</v>
      </c>
      <c r="L8" s="322">
        <v>41791</v>
      </c>
      <c r="M8" s="316">
        <f t="shared" si="1"/>
        <v>139725.56301869909</v>
      </c>
      <c r="N8" s="316">
        <f t="shared" si="0"/>
        <v>72785713.028879911</v>
      </c>
    </row>
    <row r="9" spans="1:28" x14ac:dyDescent="0.25">
      <c r="A9" s="313" t="s">
        <v>17</v>
      </c>
      <c r="B9" s="314">
        <v>139725.56301869909</v>
      </c>
      <c r="C9" s="314">
        <v>139976.51963594498</v>
      </c>
      <c r="D9" s="314">
        <v>140227.92698834895</v>
      </c>
      <c r="E9" s="314">
        <v>140479.78588546204</v>
      </c>
      <c r="F9" s="314">
        <v>140732.09713828927</v>
      </c>
      <c r="G9" s="314">
        <v>140984.86155929227</v>
      </c>
      <c r="H9" s="314">
        <v>141238.07996239193</v>
      </c>
      <c r="I9" s="314">
        <v>141491.753162971</v>
      </c>
      <c r="J9" s="314">
        <v>141745.88197787662</v>
      </c>
      <c r="K9" s="314">
        <v>142000.4672254232</v>
      </c>
      <c r="L9" s="322">
        <v>41821</v>
      </c>
      <c r="M9" s="316">
        <f t="shared" si="1"/>
        <v>145893.56497990177</v>
      </c>
      <c r="N9" s="316">
        <f t="shared" si="0"/>
        <v>79121441.261893958</v>
      </c>
      <c r="S9" s="316"/>
      <c r="T9" s="316"/>
      <c r="U9" s="316"/>
      <c r="V9" s="316"/>
      <c r="W9" s="316"/>
      <c r="X9" s="316"/>
      <c r="Y9" s="316"/>
      <c r="Z9" s="316"/>
      <c r="AA9" s="316"/>
      <c r="AB9" s="316"/>
    </row>
    <row r="10" spans="1:28" x14ac:dyDescent="0.25">
      <c r="A10" s="313" t="s">
        <v>18</v>
      </c>
      <c r="B10" s="314">
        <v>145893.56497990177</v>
      </c>
      <c r="C10" s="314">
        <v>146155.59974830272</v>
      </c>
      <c r="D10" s="314">
        <v>146418.10514897492</v>
      </c>
      <c r="E10" s="314">
        <v>146681.08202720599</v>
      </c>
      <c r="F10" s="314">
        <v>146944.53122980168</v>
      </c>
      <c r="G10" s="314">
        <v>147208.4536050887</v>
      </c>
      <c r="H10" s="314">
        <v>147472.85000291737</v>
      </c>
      <c r="I10" s="314">
        <v>147737.72127466445</v>
      </c>
      <c r="J10" s="314">
        <v>148003.06827323578</v>
      </c>
      <c r="K10" s="314">
        <v>148268.89185306913</v>
      </c>
      <c r="L10" s="322">
        <v>41852</v>
      </c>
      <c r="M10" s="316">
        <f t="shared" si="1"/>
        <v>144717.23367546202</v>
      </c>
      <c r="N10" s="316">
        <f t="shared" si="0"/>
        <v>78163707.818324357</v>
      </c>
      <c r="S10" s="316"/>
      <c r="T10" s="316"/>
      <c r="U10" s="316"/>
      <c r="V10" s="316"/>
      <c r="W10" s="316"/>
      <c r="X10" s="316"/>
      <c r="Y10" s="316"/>
      <c r="Z10" s="316"/>
      <c r="AA10" s="316"/>
      <c r="AB10" s="316"/>
    </row>
    <row r="11" spans="1:28" x14ac:dyDescent="0.25">
      <c r="A11" s="313" t="s">
        <v>19</v>
      </c>
      <c r="B11" s="314">
        <v>144717.23367546202</v>
      </c>
      <c r="C11" s="314">
        <v>144977.15567280987</v>
      </c>
      <c r="D11" s="314">
        <v>145237.54450774842</v>
      </c>
      <c r="E11" s="314">
        <v>145498.40101874981</v>
      </c>
      <c r="F11" s="314">
        <v>145759.72604579199</v>
      </c>
      <c r="G11" s="314">
        <v>146021.52043036171</v>
      </c>
      <c r="H11" s="314">
        <v>146283.78501545696</v>
      </c>
      <c r="I11" s="314">
        <v>146546.52064558992</v>
      </c>
      <c r="J11" s="314">
        <v>146809.72816678951</v>
      </c>
      <c r="K11" s="314">
        <v>147073.4084266042</v>
      </c>
      <c r="L11" s="322">
        <v>41883</v>
      </c>
      <c r="M11" s="316">
        <f t="shared" si="1"/>
        <v>136321.3587519165</v>
      </c>
      <c r="N11" s="316">
        <f t="shared" si="0"/>
        <v>67326908.13545762</v>
      </c>
      <c r="S11" s="316"/>
      <c r="T11" s="316"/>
      <c r="U11" s="316"/>
      <c r="V11" s="316"/>
      <c r="W11" s="316"/>
      <c r="X11" s="316"/>
      <c r="Y11" s="316"/>
      <c r="Z11" s="316"/>
      <c r="AA11" s="316"/>
      <c r="AB11" s="316"/>
    </row>
    <row r="12" spans="1:28" x14ac:dyDescent="0.25">
      <c r="A12" s="313" t="s">
        <v>20</v>
      </c>
      <c r="B12" s="314">
        <v>136321.3587519165</v>
      </c>
      <c r="C12" s="314">
        <v>136566.20118669822</v>
      </c>
      <c r="D12" s="314">
        <v>136811.48337515033</v>
      </c>
      <c r="E12" s="314">
        <v>137057.20610710041</v>
      </c>
      <c r="F12" s="314">
        <v>137303.37017379451</v>
      </c>
      <c r="G12" s="314">
        <v>137549.97636789989</v>
      </c>
      <c r="H12" s="314">
        <v>137797.02548350743</v>
      </c>
      <c r="I12" s="314">
        <v>138044.51831613432</v>
      </c>
      <c r="J12" s="314">
        <v>138292.45566272645</v>
      </c>
      <c r="K12" s="314">
        <v>138540.83832166123</v>
      </c>
      <c r="L12" s="322">
        <v>41913</v>
      </c>
      <c r="M12" s="316">
        <f t="shared" si="1"/>
        <v>123845.88563581415</v>
      </c>
      <c r="N12" s="316">
        <f t="shared" si="0"/>
        <v>61597805.498658434</v>
      </c>
      <c r="S12" s="316"/>
      <c r="T12" s="316"/>
      <c r="U12" s="316"/>
      <c r="V12" s="316"/>
      <c r="W12" s="316"/>
      <c r="X12" s="316"/>
      <c r="Y12" s="316"/>
      <c r="Z12" s="316"/>
      <c r="AA12" s="316"/>
      <c r="AB12" s="316"/>
    </row>
    <row r="13" spans="1:28" x14ac:dyDescent="0.25">
      <c r="A13" s="313" t="s">
        <v>21</v>
      </c>
      <c r="B13" s="314">
        <v>123845.88563581415</v>
      </c>
      <c r="C13" s="314">
        <v>124068.32127212519</v>
      </c>
      <c r="D13" s="314">
        <v>124291.15641797218</v>
      </c>
      <c r="E13" s="314">
        <v>124514.39179090144</v>
      </c>
      <c r="F13" s="314">
        <v>124738.02810974803</v>
      </c>
      <c r="G13" s="314">
        <v>124962.06609463812</v>
      </c>
      <c r="H13" s="314">
        <v>125186.50646699124</v>
      </c>
      <c r="I13" s="314">
        <v>125411.34994952263</v>
      </c>
      <c r="J13" s="314">
        <v>125636.5972662456</v>
      </c>
      <c r="K13" s="314">
        <v>125862.24914247385</v>
      </c>
      <c r="L13" s="322">
        <v>41944</v>
      </c>
      <c r="M13" s="316">
        <f t="shared" si="1"/>
        <v>109855.09509982096</v>
      </c>
      <c r="N13" s="316">
        <f t="shared" si="0"/>
        <v>49859155.572384208</v>
      </c>
      <c r="S13" s="316"/>
      <c r="T13" s="316"/>
      <c r="U13" s="316"/>
      <c r="V13" s="316"/>
      <c r="W13" s="316"/>
      <c r="X13" s="316"/>
      <c r="Y13" s="316"/>
      <c r="Z13" s="316"/>
      <c r="AA13" s="316"/>
      <c r="AB13" s="316"/>
    </row>
    <row r="14" spans="1:28" x14ac:dyDescent="0.25">
      <c r="A14" s="313" t="s">
        <v>22</v>
      </c>
      <c r="B14" s="314">
        <v>109855.09509982096</v>
      </c>
      <c r="C14" s="314">
        <v>110052.40232448239</v>
      </c>
      <c r="D14" s="314">
        <v>110250.06392634286</v>
      </c>
      <c r="E14" s="314">
        <v>110448.08054188795</v>
      </c>
      <c r="F14" s="314">
        <v>110646.45280874638</v>
      </c>
      <c r="G14" s="314">
        <v>110845.18136569213</v>
      </c>
      <c r="H14" s="314">
        <v>111044.26685264641</v>
      </c>
      <c r="I14" s="314">
        <v>111243.7099106798</v>
      </c>
      <c r="J14" s="314">
        <v>111443.51118201429</v>
      </c>
      <c r="K14" s="314">
        <v>111643.67131002535</v>
      </c>
      <c r="L14" s="322">
        <v>41974</v>
      </c>
      <c r="M14" s="316">
        <f t="shared" si="1"/>
        <v>114504.21284141907</v>
      </c>
      <c r="N14" s="316">
        <f t="shared" si="0"/>
        <v>51934378.968588285</v>
      </c>
      <c r="S14" s="316"/>
      <c r="T14" s="316"/>
      <c r="U14" s="316"/>
      <c r="V14" s="316"/>
      <c r="W14" s="316"/>
      <c r="X14" s="316"/>
      <c r="Y14" s="316"/>
      <c r="Z14" s="316"/>
      <c r="AA14" s="316"/>
      <c r="AB14" s="316"/>
    </row>
    <row r="15" spans="1:28" x14ac:dyDescent="0.25">
      <c r="A15" s="313" t="s">
        <v>23</v>
      </c>
      <c r="B15" s="314">
        <v>114504.21284141907</v>
      </c>
      <c r="C15" s="314">
        <v>114709.87019784166</v>
      </c>
      <c r="D15" s="314">
        <v>114915.89692886804</v>
      </c>
      <c r="E15" s="314">
        <v>115122.29369792012</v>
      </c>
      <c r="F15" s="314">
        <v>115329.06116961138</v>
      </c>
      <c r="G15" s="314">
        <v>115536.20000974898</v>
      </c>
      <c r="H15" s="314">
        <v>115743.71088533592</v>
      </c>
      <c r="I15" s="314">
        <v>115951.59446457318</v>
      </c>
      <c r="J15" s="314">
        <v>116159.85141686184</v>
      </c>
      <c r="K15" s="314">
        <v>116368.48241280536</v>
      </c>
      <c r="L15" s="322">
        <v>42005</v>
      </c>
      <c r="M15" s="316">
        <f>C4</f>
        <v>102913.12341731641</v>
      </c>
      <c r="N15" s="316">
        <f>C20</f>
        <v>52308888.603901409</v>
      </c>
      <c r="O15" s="315"/>
      <c r="P15" s="316"/>
      <c r="Q15" s="316"/>
      <c r="R15" s="316"/>
      <c r="S15" s="316"/>
      <c r="T15" s="316"/>
      <c r="U15" s="316"/>
      <c r="V15" s="316"/>
      <c r="W15" s="316"/>
      <c r="X15" s="316"/>
      <c r="Y15" s="316"/>
      <c r="Z15" s="316"/>
      <c r="AA15" s="316"/>
      <c r="AB15" s="316"/>
    </row>
    <row r="16" spans="1:28" x14ac:dyDescent="0.25">
      <c r="C16" s="317"/>
      <c r="D16" s="317"/>
      <c r="E16" s="317"/>
      <c r="F16" s="317"/>
      <c r="G16" s="317"/>
      <c r="H16" s="317"/>
      <c r="I16" s="317"/>
      <c r="J16" s="317"/>
      <c r="K16" s="317"/>
      <c r="L16" s="322">
        <v>42036</v>
      </c>
      <c r="M16" s="316">
        <f t="shared" ref="M16:M26" si="2">C5</f>
        <v>113009.04703860021</v>
      </c>
      <c r="N16" s="316">
        <f t="shared" ref="N16:N26" si="3">C21</f>
        <v>49157799.77491343</v>
      </c>
      <c r="O16" s="318"/>
      <c r="P16" s="316"/>
      <c r="Q16" s="316"/>
      <c r="R16" s="316"/>
      <c r="S16" s="316"/>
      <c r="T16" s="316"/>
      <c r="U16" s="316"/>
      <c r="V16" s="316"/>
      <c r="W16" s="316"/>
      <c r="X16" s="316"/>
      <c r="Y16" s="316"/>
      <c r="Z16" s="316"/>
      <c r="AA16" s="316"/>
      <c r="AB16" s="316"/>
    </row>
    <row r="17" spans="1:28" x14ac:dyDescent="0.25">
      <c r="A17" s="440" t="s">
        <v>151</v>
      </c>
      <c r="B17" s="440"/>
      <c r="C17" s="440"/>
      <c r="D17" s="440"/>
      <c r="E17" s="440"/>
      <c r="F17" s="440"/>
      <c r="G17" s="440"/>
      <c r="H17" s="440"/>
      <c r="I17" s="440"/>
      <c r="J17" s="440"/>
      <c r="K17" s="440"/>
      <c r="L17" s="322">
        <v>42064</v>
      </c>
      <c r="M17" s="316">
        <f t="shared" si="2"/>
        <v>124478.43546633275</v>
      </c>
      <c r="N17" s="316">
        <f t="shared" si="3"/>
        <v>55622536.919343568</v>
      </c>
      <c r="O17" s="319"/>
      <c r="P17" s="316"/>
      <c r="Q17" s="316"/>
      <c r="R17" s="316"/>
      <c r="S17" s="316"/>
      <c r="T17" s="316"/>
      <c r="U17" s="316"/>
      <c r="V17" s="316"/>
      <c r="W17" s="316"/>
      <c r="X17" s="316"/>
      <c r="Y17" s="316"/>
      <c r="Z17" s="316"/>
      <c r="AA17" s="316"/>
      <c r="AB17" s="316"/>
    </row>
    <row r="18" spans="1:28" x14ac:dyDescent="0.25">
      <c r="A18" s="313"/>
      <c r="B18" s="313">
        <v>2014</v>
      </c>
      <c r="C18" s="313">
        <v>2015</v>
      </c>
      <c r="D18" s="313">
        <v>2016</v>
      </c>
      <c r="E18" s="313">
        <v>2017</v>
      </c>
      <c r="F18" s="313">
        <v>2018</v>
      </c>
      <c r="G18" s="313">
        <v>2019</v>
      </c>
      <c r="H18" s="313">
        <v>2020</v>
      </c>
      <c r="I18" s="313">
        <v>2021</v>
      </c>
      <c r="J18" s="313">
        <v>2022</v>
      </c>
      <c r="K18" s="313">
        <v>2023</v>
      </c>
      <c r="L18" s="322">
        <v>42095</v>
      </c>
      <c r="M18" s="316">
        <f t="shared" si="2"/>
        <v>125225.12469713137</v>
      </c>
      <c r="N18" s="316">
        <f t="shared" si="3"/>
        <v>58176846.703937016</v>
      </c>
      <c r="O18" s="319"/>
      <c r="P18" s="316"/>
      <c r="Q18" s="316"/>
      <c r="R18" s="316"/>
      <c r="S18" s="316"/>
      <c r="T18" s="316"/>
      <c r="U18" s="316"/>
      <c r="V18" s="316"/>
      <c r="W18" s="316"/>
      <c r="X18" s="316"/>
      <c r="Y18" s="316"/>
      <c r="Z18" s="316"/>
      <c r="AA18" s="316"/>
      <c r="AB18" s="316"/>
    </row>
    <row r="19" spans="1:28" x14ac:dyDescent="0.25">
      <c r="A19" s="313" t="s">
        <v>152</v>
      </c>
      <c r="B19" s="314">
        <v>742452656.74742198</v>
      </c>
      <c r="C19" s="314">
        <v>743598928.49432087</v>
      </c>
      <c r="D19" s="314">
        <v>744746969.96876514</v>
      </c>
      <c r="E19" s="314">
        <v>745896783.90303493</v>
      </c>
      <c r="F19" s="314">
        <v>747048373.0336287</v>
      </c>
      <c r="G19" s="314">
        <v>748201740.10126996</v>
      </c>
      <c r="H19" s="314">
        <v>749356887.85091352</v>
      </c>
      <c r="I19" s="314">
        <v>750513819.03175223</v>
      </c>
      <c r="J19" s="314">
        <v>751672536.39722323</v>
      </c>
      <c r="K19" s="314">
        <v>752833042.70501482</v>
      </c>
      <c r="L19" s="322">
        <v>42125</v>
      </c>
      <c r="M19" s="316">
        <f t="shared" si="2"/>
        <v>137410.97202243179</v>
      </c>
      <c r="N19" s="316">
        <f t="shared" si="3"/>
        <v>66832334.465354145</v>
      </c>
      <c r="O19" s="319"/>
      <c r="P19" s="316"/>
      <c r="Q19" s="316"/>
      <c r="R19" s="316"/>
      <c r="S19" s="316"/>
      <c r="T19" s="316"/>
      <c r="U19" s="316"/>
      <c r="V19" s="316"/>
      <c r="W19" s="316"/>
      <c r="X19" s="316"/>
      <c r="Y19" s="316"/>
      <c r="Z19" s="316"/>
      <c r="AA19" s="316"/>
      <c r="AB19" s="316"/>
    </row>
    <row r="20" spans="1:28" x14ac:dyDescent="0.25">
      <c r="A20" s="313" t="s">
        <v>13</v>
      </c>
      <c r="B20" s="314">
        <v>52228253.467377283</v>
      </c>
      <c r="C20" s="314">
        <v>52308888.603901409</v>
      </c>
      <c r="D20" s="314">
        <v>52389648.232914001</v>
      </c>
      <c r="E20" s="314">
        <v>52470532.546618864</v>
      </c>
      <c r="F20" s="314">
        <v>52551541.737516522</v>
      </c>
      <c r="G20" s="314">
        <v>52632675.998404741</v>
      </c>
      <c r="H20" s="314">
        <v>52713935.522378907</v>
      </c>
      <c r="I20" s="314">
        <v>52795320.502832569</v>
      </c>
      <c r="J20" s="314">
        <v>52876831.133457817</v>
      </c>
      <c r="K20" s="314">
        <v>52958467.60824579</v>
      </c>
      <c r="L20" s="322">
        <v>42156</v>
      </c>
      <c r="M20" s="316">
        <f t="shared" si="2"/>
        <v>139976.51963594498</v>
      </c>
      <c r="N20" s="316">
        <f t="shared" si="3"/>
        <v>72898086.802028492</v>
      </c>
      <c r="O20" s="319"/>
      <c r="P20" s="316"/>
      <c r="Q20" s="316"/>
      <c r="R20" s="316"/>
      <c r="S20" s="316"/>
      <c r="T20" s="316"/>
      <c r="U20" s="316"/>
      <c r="V20" s="316"/>
      <c r="W20" s="316"/>
      <c r="X20" s="316"/>
      <c r="Y20" s="316"/>
      <c r="Z20" s="316"/>
      <c r="AA20" s="316"/>
      <c r="AB20" s="316"/>
    </row>
    <row r="21" spans="1:28" x14ac:dyDescent="0.25">
      <c r="A21" s="313" t="s">
        <v>14</v>
      </c>
      <c r="B21" s="314">
        <v>49082022.10114003</v>
      </c>
      <c r="C21" s="314">
        <v>49157799.77491343</v>
      </c>
      <c r="D21" s="314">
        <v>49233694.441744521</v>
      </c>
      <c r="E21" s="314">
        <v>49309706.282258719</v>
      </c>
      <c r="F21" s="314">
        <v>49385835.477360331</v>
      </c>
      <c r="G21" s="314">
        <v>49462082.208232969</v>
      </c>
      <c r="H21" s="314">
        <v>49538446.656339958</v>
      </c>
      <c r="I21" s="314">
        <v>49614929.003424808</v>
      </c>
      <c r="J21" s="314">
        <v>49691529.431511596</v>
      </c>
      <c r="K21" s="314">
        <v>49768248.122905426</v>
      </c>
      <c r="L21" s="322">
        <v>42186</v>
      </c>
      <c r="M21" s="316">
        <f t="shared" si="2"/>
        <v>146155.59974830272</v>
      </c>
      <c r="N21" s="316">
        <f t="shared" si="3"/>
        <v>79243596.758097231</v>
      </c>
      <c r="O21" s="319"/>
      <c r="P21" s="316"/>
      <c r="Q21" s="316"/>
      <c r="R21" s="316"/>
      <c r="S21" s="316"/>
      <c r="T21" s="316"/>
      <c r="U21" s="316"/>
      <c r="V21" s="316"/>
      <c r="W21" s="316"/>
      <c r="X21" s="316"/>
      <c r="Y21" s="316"/>
      <c r="Z21" s="316"/>
      <c r="AA21" s="316"/>
      <c r="AB21" s="316"/>
    </row>
    <row r="22" spans="1:28" x14ac:dyDescent="0.25">
      <c r="A22" s="313" t="s">
        <v>15</v>
      </c>
      <c r="B22" s="314">
        <v>55536793.731560081</v>
      </c>
      <c r="C22" s="314">
        <v>55622536.919343568</v>
      </c>
      <c r="D22" s="314">
        <v>55708412.485929593</v>
      </c>
      <c r="E22" s="314">
        <v>55794420.63569764</v>
      </c>
      <c r="F22" s="314">
        <v>55880561.573342703</v>
      </c>
      <c r="G22" s="314">
        <v>55966835.503875837</v>
      </c>
      <c r="H22" s="314">
        <v>56053242.632624596</v>
      </c>
      <c r="I22" s="314">
        <v>56139783.165233538</v>
      </c>
      <c r="J22" s="314">
        <v>56226457.30766473</v>
      </c>
      <c r="K22" s="314">
        <v>56313265.266198203</v>
      </c>
      <c r="L22" s="322">
        <v>42217</v>
      </c>
      <c r="M22" s="316">
        <f t="shared" si="2"/>
        <v>144977.15567280987</v>
      </c>
      <c r="N22" s="316">
        <f t="shared" si="3"/>
        <v>78284384.671037793</v>
      </c>
      <c r="O22" s="319"/>
      <c r="P22" s="316"/>
      <c r="Q22" s="316"/>
      <c r="R22" s="316"/>
      <c r="S22" s="316"/>
      <c r="T22" s="316"/>
      <c r="U22" s="316"/>
      <c r="V22" s="316"/>
      <c r="W22" s="316"/>
      <c r="X22" s="316"/>
      <c r="Y22" s="316"/>
      <c r="Z22" s="316"/>
      <c r="AA22" s="316"/>
      <c r="AB22" s="316"/>
    </row>
    <row r="23" spans="1:28" x14ac:dyDescent="0.25">
      <c r="A23" s="313" t="s">
        <v>16</v>
      </c>
      <c r="B23" s="314">
        <v>58087165.999534413</v>
      </c>
      <c r="C23" s="314">
        <v>58176846.703937016</v>
      </c>
      <c r="D23" s="314">
        <v>58266665.866269253</v>
      </c>
      <c r="E23" s="314">
        <v>58356623.700296141</v>
      </c>
      <c r="F23" s="314">
        <v>58446720.420112737</v>
      </c>
      <c r="G23" s="314">
        <v>58536956.240144648</v>
      </c>
      <c r="H23" s="314">
        <v>58627331.37514852</v>
      </c>
      <c r="I23" s="314">
        <v>58717846.040212579</v>
      </c>
      <c r="J23" s="314">
        <v>58808500.450757109</v>
      </c>
      <c r="K23" s="314">
        <v>58899294.822534986</v>
      </c>
      <c r="L23" s="322">
        <v>42248</v>
      </c>
      <c r="M23" s="316">
        <f t="shared" si="2"/>
        <v>136566.20118669822</v>
      </c>
      <c r="N23" s="316">
        <f t="shared" si="3"/>
        <v>67430854.066420853</v>
      </c>
      <c r="O23" s="320"/>
      <c r="P23" s="316"/>
      <c r="Q23" s="316"/>
      <c r="R23" s="316"/>
      <c r="S23" s="316"/>
      <c r="T23" s="316"/>
      <c r="U23" s="316"/>
      <c r="V23" s="316"/>
      <c r="W23" s="316"/>
      <c r="X23" s="316"/>
      <c r="Y23" s="316"/>
    </row>
    <row r="24" spans="1:28" x14ac:dyDescent="0.25">
      <c r="A24" s="313" t="s">
        <v>0</v>
      </c>
      <c r="B24" s="314">
        <v>66729311.1636234</v>
      </c>
      <c r="C24" s="314">
        <v>66832334.465354145</v>
      </c>
      <c r="D24" s="314">
        <v>66935516.824634194</v>
      </c>
      <c r="E24" s="314">
        <v>67038858.487032287</v>
      </c>
      <c r="F24" s="314">
        <v>67142359.698496312</v>
      </c>
      <c r="G24" s="314">
        <v>67246020.705353871</v>
      </c>
      <c r="H24" s="314">
        <v>67349841.754312888</v>
      </c>
      <c r="I24" s="314">
        <v>67453823.092462167</v>
      </c>
      <c r="J24" s="314">
        <v>67557964.967271984</v>
      </c>
      <c r="K24" s="314">
        <v>67662267.626594692</v>
      </c>
      <c r="L24" s="322">
        <v>42278</v>
      </c>
      <c r="M24" s="316">
        <f t="shared" si="2"/>
        <v>124068.32127212519</v>
      </c>
      <c r="N24" s="316">
        <f t="shared" si="3"/>
        <v>61692906.275081553</v>
      </c>
      <c r="O24" s="320"/>
      <c r="P24" s="316"/>
      <c r="Q24" s="316"/>
      <c r="R24" s="316"/>
      <c r="S24" s="316"/>
      <c r="T24" s="316"/>
      <c r="U24" s="316"/>
      <c r="V24" s="316"/>
      <c r="W24" s="316"/>
      <c r="X24" s="316"/>
      <c r="Y24" s="316"/>
      <c r="Z24" s="316"/>
      <c r="AA24" s="316"/>
      <c r="AB24" s="316"/>
    </row>
    <row r="25" spans="1:28" x14ac:dyDescent="0.25">
      <c r="A25" s="313" t="s">
        <v>17</v>
      </c>
      <c r="B25" s="314">
        <v>72785713.028879911</v>
      </c>
      <c r="C25" s="314">
        <v>72898086.802028492</v>
      </c>
      <c r="D25" s="314">
        <v>73010634.068907738</v>
      </c>
      <c r="E25" s="314">
        <v>73123355.09737438</v>
      </c>
      <c r="F25" s="314">
        <v>73236250.155698746</v>
      </c>
      <c r="G25" s="314">
        <v>73349319.5125653</v>
      </c>
      <c r="H25" s="314">
        <v>73462563.437073365</v>
      </c>
      <c r="I25" s="314">
        <v>73575982.198737696</v>
      </c>
      <c r="J25" s="314">
        <v>73689576.067489177</v>
      </c>
      <c r="K25" s="314">
        <v>73803345.313675418</v>
      </c>
      <c r="L25" s="322">
        <v>42309</v>
      </c>
      <c r="M25" s="316">
        <f t="shared" si="2"/>
        <v>110052.40232448239</v>
      </c>
      <c r="N25" s="316">
        <f t="shared" si="3"/>
        <v>49936133.061571516</v>
      </c>
      <c r="O25" s="320"/>
      <c r="P25" s="316"/>
      <c r="Q25" s="316"/>
      <c r="R25" s="316"/>
      <c r="S25" s="316"/>
      <c r="T25" s="316"/>
      <c r="U25" s="316"/>
      <c r="V25" s="316"/>
      <c r="W25" s="316"/>
      <c r="X25" s="316"/>
      <c r="Y25" s="316"/>
      <c r="Z25" s="316"/>
      <c r="AA25" s="316"/>
      <c r="AB25" s="316"/>
    </row>
    <row r="26" spans="1:28" x14ac:dyDescent="0.25">
      <c r="A26" s="313" t="s">
        <v>18</v>
      </c>
      <c r="B26" s="314">
        <v>79121441.261893958</v>
      </c>
      <c r="C26" s="314">
        <v>79243596.758097231</v>
      </c>
      <c r="D26" s="314">
        <v>79365940.850021422</v>
      </c>
      <c r="E26" s="314">
        <v>79488473.828839198</v>
      </c>
      <c r="F26" s="314">
        <v>79611195.986172795</v>
      </c>
      <c r="G26" s="314">
        <v>79734107.614094719</v>
      </c>
      <c r="H26" s="314">
        <v>79857209.005128369</v>
      </c>
      <c r="I26" s="314">
        <v>79980500.452248782</v>
      </c>
      <c r="J26" s="314">
        <v>80103982.248883307</v>
      </c>
      <c r="K26" s="314">
        <v>80227654.688912332</v>
      </c>
      <c r="L26" s="322">
        <v>42339</v>
      </c>
      <c r="M26" s="316">
        <f t="shared" si="2"/>
        <v>114709.87019784166</v>
      </c>
      <c r="N26" s="316">
        <f t="shared" si="3"/>
        <v>52014560.392633863</v>
      </c>
      <c r="O26" s="320"/>
      <c r="P26" s="316"/>
      <c r="Q26" s="316"/>
      <c r="R26" s="316"/>
      <c r="S26" s="316"/>
      <c r="T26" s="316"/>
      <c r="U26" s="316"/>
      <c r="V26" s="316"/>
      <c r="W26" s="316"/>
      <c r="X26" s="316"/>
      <c r="Y26" s="316"/>
      <c r="Z26" s="316"/>
      <c r="AA26" s="316"/>
      <c r="AB26" s="316"/>
    </row>
    <row r="27" spans="1:28" x14ac:dyDescent="0.25">
      <c r="A27" s="313" t="s">
        <v>19</v>
      </c>
      <c r="B27" s="314">
        <v>78163707.818324357</v>
      </c>
      <c r="C27" s="314">
        <v>78284384.671037793</v>
      </c>
      <c r="D27" s="314">
        <v>78405247.836596251</v>
      </c>
      <c r="E27" s="314">
        <v>78526297.602647901</v>
      </c>
      <c r="F27" s="314">
        <v>78647534.257285014</v>
      </c>
      <c r="G27" s="314">
        <v>78768958.089044645</v>
      </c>
      <c r="H27" s="314">
        <v>78890569.386909321</v>
      </c>
      <c r="I27" s="314">
        <v>79012368.440307751</v>
      </c>
      <c r="J27" s="314">
        <v>79134355.539115459</v>
      </c>
      <c r="K27" s="314">
        <v>79256530.973655522</v>
      </c>
      <c r="L27" s="322">
        <v>42370</v>
      </c>
      <c r="M27" s="316">
        <f>D4</f>
        <v>103097.96238854718</v>
      </c>
      <c r="N27" s="316">
        <f>D20</f>
        <v>52389648.232914001</v>
      </c>
      <c r="O27" s="320"/>
      <c r="P27" s="316"/>
      <c r="Q27" s="316"/>
      <c r="R27" s="316"/>
      <c r="S27" s="316"/>
      <c r="T27" s="316"/>
      <c r="U27" s="316"/>
      <c r="V27" s="316"/>
      <c r="W27" s="316"/>
      <c r="X27" s="316"/>
      <c r="Y27" s="316"/>
      <c r="Z27" s="316"/>
      <c r="AA27" s="316"/>
      <c r="AB27" s="316"/>
    </row>
    <row r="28" spans="1:28" x14ac:dyDescent="0.25">
      <c r="A28" s="313" t="s">
        <v>20</v>
      </c>
      <c r="B28" s="314">
        <v>67326908.13545762</v>
      </c>
      <c r="C28" s="314">
        <v>67430854.066420853</v>
      </c>
      <c r="D28" s="314">
        <v>67534960.479379505</v>
      </c>
      <c r="E28" s="314">
        <v>67639227.62210156</v>
      </c>
      <c r="F28" s="314">
        <v>67743655.742737487</v>
      </c>
      <c r="G28" s="314">
        <v>67848245.089820877</v>
      </c>
      <c r="H28" s="314">
        <v>67952995.912269071</v>
      </c>
      <c r="I28" s="314">
        <v>68057908.459383667</v>
      </c>
      <c r="J28" s="314">
        <v>68162982.980851188</v>
      </c>
      <c r="K28" s="314">
        <v>68268219.726743639</v>
      </c>
      <c r="L28" s="322">
        <v>42401</v>
      </c>
      <c r="M28" s="316">
        <f t="shared" ref="M28:M38" si="4">D5</f>
        <v>113212.01897551908</v>
      </c>
      <c r="N28" s="316">
        <f t="shared" ref="N28:N38" si="5">D21</f>
        <v>49233694.441744521</v>
      </c>
      <c r="S28" s="316"/>
      <c r="T28" s="316"/>
      <c r="U28" s="316"/>
      <c r="V28" s="316"/>
      <c r="W28" s="316"/>
      <c r="X28" s="316"/>
      <c r="Y28" s="316"/>
      <c r="Z28" s="316"/>
      <c r="AA28" s="316"/>
      <c r="AB28" s="316"/>
    </row>
    <row r="29" spans="1:28" x14ac:dyDescent="0.25">
      <c r="A29" s="313" t="s">
        <v>21</v>
      </c>
      <c r="B29" s="314">
        <v>61597805.498658434</v>
      </c>
      <c r="C29" s="314">
        <v>61692906.275081553</v>
      </c>
      <c r="D29" s="314">
        <v>61788153.877476849</v>
      </c>
      <c r="E29" s="314">
        <v>61883548.532528765</v>
      </c>
      <c r="F29" s="314">
        <v>61979090.467271701</v>
      </c>
      <c r="G29" s="314">
        <v>62074779.909090608</v>
      </c>
      <c r="H29" s="314">
        <v>62170617.08572147</v>
      </c>
      <c r="I29" s="314">
        <v>62266602.225251898</v>
      </c>
      <c r="J29" s="314">
        <v>62362735.556121618</v>
      </c>
      <c r="K29" s="314">
        <v>62459017.307123058</v>
      </c>
      <c r="L29" s="322">
        <v>42430</v>
      </c>
      <c r="M29" s="316">
        <f t="shared" si="4"/>
        <v>124702.00720517417</v>
      </c>
      <c r="N29" s="316">
        <f t="shared" si="5"/>
        <v>55708412.485929593</v>
      </c>
      <c r="S29" s="316"/>
      <c r="T29" s="316"/>
      <c r="U29" s="316"/>
      <c r="V29" s="316"/>
      <c r="W29" s="316"/>
      <c r="X29" s="316"/>
      <c r="Y29" s="316"/>
      <c r="Z29" s="316"/>
      <c r="AA29" s="316"/>
      <c r="AB29" s="316"/>
    </row>
    <row r="30" spans="1:28" x14ac:dyDescent="0.25">
      <c r="A30" s="313" t="s">
        <v>22</v>
      </c>
      <c r="B30" s="314">
        <v>49859155.572384208</v>
      </c>
      <c r="C30" s="314">
        <v>49936133.061571516</v>
      </c>
      <c r="D30" s="314">
        <v>50013229.396210045</v>
      </c>
      <c r="E30" s="314">
        <v>50090444.759785146</v>
      </c>
      <c r="F30" s="314">
        <v>50167779.336065441</v>
      </c>
      <c r="G30" s="314">
        <v>50245233.309103288</v>
      </c>
      <c r="H30" s="314">
        <v>50322806.863235183</v>
      </c>
      <c r="I30" s="314">
        <v>50400500.183082245</v>
      </c>
      <c r="J30" s="314">
        <v>50478313.453550607</v>
      </c>
      <c r="K30" s="314">
        <v>50556246.859831892</v>
      </c>
      <c r="L30" s="322">
        <v>42461</v>
      </c>
      <c r="M30" s="316">
        <f t="shared" si="4"/>
        <v>125450.03754063141</v>
      </c>
      <c r="N30" s="316">
        <f t="shared" si="5"/>
        <v>58266665.866269253</v>
      </c>
      <c r="S30" s="316"/>
      <c r="T30" s="316"/>
      <c r="U30" s="316"/>
      <c r="V30" s="316"/>
      <c r="W30" s="316"/>
      <c r="X30" s="316"/>
      <c r="Y30" s="316"/>
      <c r="Z30" s="316"/>
      <c r="AA30" s="316"/>
      <c r="AB30" s="316"/>
    </row>
    <row r="31" spans="1:28" x14ac:dyDescent="0.25">
      <c r="A31" s="313" t="s">
        <v>23</v>
      </c>
      <c r="B31" s="314">
        <v>51934378.968588285</v>
      </c>
      <c r="C31" s="314">
        <v>52014560.392633863</v>
      </c>
      <c r="D31" s="314">
        <v>52094865.608681768</v>
      </c>
      <c r="E31" s="314">
        <v>52175294.807854325</v>
      </c>
      <c r="F31" s="314">
        <v>52255848.181568913</v>
      </c>
      <c r="G31" s="314">
        <v>52336525.921538465</v>
      </c>
      <c r="H31" s="314">
        <v>52417328.219771884</v>
      </c>
      <c r="I31" s="314">
        <v>52498255.268574536</v>
      </c>
      <c r="J31" s="314">
        <v>52579307.260548651</v>
      </c>
      <c r="K31" s="314">
        <v>52660484.388593853</v>
      </c>
      <c r="L31" s="322">
        <v>42491</v>
      </c>
      <c r="M31" s="316">
        <f t="shared" si="4"/>
        <v>137657.77147677785</v>
      </c>
      <c r="N31" s="316">
        <f t="shared" si="5"/>
        <v>66935516.824634194</v>
      </c>
      <c r="S31" s="316"/>
      <c r="T31" s="316"/>
      <c r="U31" s="316"/>
      <c r="V31" s="316"/>
      <c r="W31" s="316"/>
      <c r="X31" s="316"/>
      <c r="Y31" s="316"/>
      <c r="Z31" s="316"/>
      <c r="AA31" s="316"/>
      <c r="AB31" s="316"/>
    </row>
    <row r="32" spans="1:28" x14ac:dyDescent="0.25">
      <c r="B32" s="316"/>
      <c r="C32" s="317"/>
      <c r="D32" s="317"/>
      <c r="E32" s="317"/>
      <c r="F32" s="317"/>
      <c r="G32" s="317"/>
      <c r="H32" s="317"/>
      <c r="I32" s="317"/>
      <c r="J32" s="317"/>
      <c r="K32" s="317"/>
      <c r="L32" s="322">
        <v>42522</v>
      </c>
      <c r="M32" s="316">
        <f t="shared" si="4"/>
        <v>140227.92698834895</v>
      </c>
      <c r="N32" s="316">
        <f t="shared" si="5"/>
        <v>73010634.068907738</v>
      </c>
      <c r="S32" s="316"/>
      <c r="T32" s="316"/>
      <c r="U32" s="316"/>
      <c r="V32" s="316"/>
      <c r="W32" s="316"/>
      <c r="X32" s="316"/>
      <c r="Y32" s="316"/>
      <c r="Z32" s="316"/>
      <c r="AA32" s="316"/>
      <c r="AB32" s="316"/>
    </row>
    <row r="33" spans="1:28" x14ac:dyDescent="0.25">
      <c r="A33" s="321" t="s">
        <v>153</v>
      </c>
      <c r="L33" s="322">
        <v>42552</v>
      </c>
      <c r="M33" s="316">
        <f t="shared" si="4"/>
        <v>146418.10514897492</v>
      </c>
      <c r="N33" s="316">
        <f t="shared" si="5"/>
        <v>79365940.850021422</v>
      </c>
      <c r="S33" s="316"/>
      <c r="T33" s="316"/>
      <c r="U33" s="316"/>
      <c r="V33" s="316"/>
      <c r="W33" s="316"/>
      <c r="X33" s="316"/>
      <c r="Y33" s="316"/>
      <c r="Z33" s="316"/>
      <c r="AA33" s="316"/>
      <c r="AB33" s="316"/>
    </row>
    <row r="34" spans="1:28" x14ac:dyDescent="0.25">
      <c r="B34" s="316"/>
      <c r="C34" s="316"/>
      <c r="D34" s="316"/>
      <c r="E34" s="316"/>
      <c r="F34" s="316"/>
      <c r="G34" s="316"/>
      <c r="H34" s="316"/>
      <c r="I34" s="316"/>
      <c r="J34" s="316"/>
      <c r="K34" s="316"/>
      <c r="L34" s="322">
        <v>42583</v>
      </c>
      <c r="M34" s="316">
        <f t="shared" si="4"/>
        <v>145237.54450774842</v>
      </c>
      <c r="N34" s="316">
        <f t="shared" si="5"/>
        <v>78405247.836596251</v>
      </c>
      <c r="S34" s="316"/>
      <c r="T34" s="316"/>
      <c r="U34" s="316"/>
      <c r="V34" s="316"/>
      <c r="W34" s="316"/>
      <c r="X34" s="316"/>
      <c r="Y34" s="316"/>
      <c r="Z34" s="316"/>
      <c r="AA34" s="316"/>
      <c r="AB34" s="316"/>
    </row>
    <row r="35" spans="1:28" x14ac:dyDescent="0.25">
      <c r="L35" s="322">
        <v>42614</v>
      </c>
      <c r="M35" s="316">
        <f t="shared" si="4"/>
        <v>136811.48337515033</v>
      </c>
      <c r="N35" s="316">
        <f t="shared" si="5"/>
        <v>67534960.479379505</v>
      </c>
      <c r="S35" s="316"/>
      <c r="T35" s="316"/>
      <c r="U35" s="316"/>
      <c r="V35" s="316"/>
      <c r="W35" s="316"/>
      <c r="X35" s="316"/>
      <c r="Y35" s="316"/>
      <c r="Z35" s="316"/>
      <c r="AA35" s="316"/>
      <c r="AB35" s="316"/>
    </row>
    <row r="36" spans="1:28" x14ac:dyDescent="0.25">
      <c r="L36" s="322">
        <v>42644</v>
      </c>
      <c r="M36" s="316">
        <f t="shared" si="4"/>
        <v>124291.15641797218</v>
      </c>
      <c r="N36" s="316">
        <f t="shared" si="5"/>
        <v>61788153.877476849</v>
      </c>
      <c r="S36" s="316"/>
      <c r="T36" s="316"/>
      <c r="U36" s="316"/>
      <c r="V36" s="316"/>
      <c r="W36" s="316"/>
      <c r="X36" s="316"/>
      <c r="Y36" s="316"/>
      <c r="Z36" s="316"/>
      <c r="AA36" s="316"/>
      <c r="AB36" s="316"/>
    </row>
    <row r="37" spans="1:28" x14ac:dyDescent="0.25">
      <c r="L37" s="322">
        <v>42675</v>
      </c>
      <c r="M37" s="316">
        <f t="shared" si="4"/>
        <v>110250.06392634286</v>
      </c>
      <c r="N37" s="316">
        <f t="shared" si="5"/>
        <v>50013229.396210045</v>
      </c>
    </row>
    <row r="38" spans="1:28" x14ac:dyDescent="0.25">
      <c r="L38" s="322">
        <v>42705</v>
      </c>
      <c r="M38" s="316">
        <f t="shared" si="4"/>
        <v>114915.89692886804</v>
      </c>
      <c r="N38" s="316">
        <f t="shared" si="5"/>
        <v>52094865.608681768</v>
      </c>
    </row>
    <row r="39" spans="1:28" x14ac:dyDescent="0.25">
      <c r="L39" s="322">
        <v>42736</v>
      </c>
      <c r="M39" s="316">
        <f>E4</f>
        <v>103283.13334314557</v>
      </c>
      <c r="N39" s="316">
        <f>E20</f>
        <v>52470532.546618864</v>
      </c>
    </row>
    <row r="40" spans="1:28" x14ac:dyDescent="0.25">
      <c r="L40" s="322">
        <v>42767</v>
      </c>
      <c r="M40" s="316">
        <f t="shared" ref="M40:M50" si="6">E5</f>
        <v>113415.35546384563</v>
      </c>
      <c r="N40" s="316">
        <f t="shared" ref="N40:N50" si="7">E21</f>
        <v>49309706.282258719</v>
      </c>
    </row>
    <row r="41" spans="1:28" x14ac:dyDescent="0.25">
      <c r="L41" s="322">
        <v>42795</v>
      </c>
      <c r="M41" s="316">
        <f t="shared" si="6"/>
        <v>124925.98049406901</v>
      </c>
      <c r="N41" s="316">
        <f t="shared" si="7"/>
        <v>55794420.63569764</v>
      </c>
    </row>
    <row r="42" spans="1:28" x14ac:dyDescent="0.25">
      <c r="L42" s="322">
        <v>42826</v>
      </c>
      <c r="M42" s="316">
        <f t="shared" si="6"/>
        <v>125675.3543429001</v>
      </c>
      <c r="N42" s="316">
        <f t="shared" si="7"/>
        <v>58356623.700296141</v>
      </c>
    </row>
    <row r="43" spans="1:28" x14ac:dyDescent="0.25">
      <c r="L43" s="322">
        <v>42856</v>
      </c>
      <c r="M43" s="316">
        <f t="shared" si="6"/>
        <v>137905.01419973467</v>
      </c>
      <c r="N43" s="316">
        <f t="shared" si="7"/>
        <v>67038858.487032287</v>
      </c>
    </row>
    <row r="44" spans="1:28" x14ac:dyDescent="0.25">
      <c r="L44" s="322">
        <v>42887</v>
      </c>
      <c r="M44" s="316">
        <f t="shared" si="6"/>
        <v>140479.78588546204</v>
      </c>
      <c r="N44" s="316">
        <f t="shared" si="7"/>
        <v>73123355.09737438</v>
      </c>
    </row>
    <row r="45" spans="1:28" x14ac:dyDescent="0.25">
      <c r="L45" s="322">
        <v>42917</v>
      </c>
      <c r="M45" s="316">
        <f t="shared" si="6"/>
        <v>146681.08202720599</v>
      </c>
      <c r="N45" s="316">
        <f t="shared" si="7"/>
        <v>79488473.828839198</v>
      </c>
    </row>
    <row r="46" spans="1:28" x14ac:dyDescent="0.25">
      <c r="L46" s="322">
        <v>42948</v>
      </c>
      <c r="M46" s="316">
        <f t="shared" si="6"/>
        <v>145498.40101874981</v>
      </c>
      <c r="N46" s="316">
        <f t="shared" si="7"/>
        <v>78526297.602647901</v>
      </c>
    </row>
    <row r="47" spans="1:28" x14ac:dyDescent="0.25">
      <c r="L47" s="322">
        <v>42979</v>
      </c>
      <c r="M47" s="316">
        <f t="shared" si="6"/>
        <v>137057.20610710041</v>
      </c>
      <c r="N47" s="316">
        <f t="shared" si="7"/>
        <v>67639227.62210156</v>
      </c>
    </row>
    <row r="48" spans="1:28" x14ac:dyDescent="0.25">
      <c r="L48" s="322">
        <v>43009</v>
      </c>
      <c r="M48" s="316">
        <f t="shared" si="6"/>
        <v>124514.39179090144</v>
      </c>
      <c r="N48" s="316">
        <f t="shared" si="7"/>
        <v>61883548.532528765</v>
      </c>
    </row>
    <row r="49" spans="12:14" x14ac:dyDescent="0.25">
      <c r="L49" s="322">
        <v>43040</v>
      </c>
      <c r="M49" s="316">
        <f t="shared" si="6"/>
        <v>110448.08054188795</v>
      </c>
      <c r="N49" s="316">
        <f t="shared" si="7"/>
        <v>50090444.759785146</v>
      </c>
    </row>
    <row r="50" spans="12:14" x14ac:dyDescent="0.25">
      <c r="L50" s="322">
        <v>43070</v>
      </c>
      <c r="M50" s="316">
        <f t="shared" si="6"/>
        <v>115122.29369792012</v>
      </c>
      <c r="N50" s="316">
        <f t="shared" si="7"/>
        <v>52175294.807854325</v>
      </c>
    </row>
    <row r="51" spans="12:14" x14ac:dyDescent="0.25">
      <c r="L51" s="322">
        <v>43101</v>
      </c>
      <c r="M51" s="316">
        <f>F4</f>
        <v>103468.63687737631</v>
      </c>
      <c r="N51" s="316">
        <f>F20</f>
        <v>52551541.737516522</v>
      </c>
    </row>
    <row r="52" spans="12:14" x14ac:dyDescent="0.25">
      <c r="L52" s="322">
        <v>43132</v>
      </c>
      <c r="M52" s="316">
        <f t="shared" ref="M52:M62" si="8">F5</f>
        <v>113619.05715833895</v>
      </c>
      <c r="N52" s="316">
        <f t="shared" ref="N52:N62" si="9">F21</f>
        <v>49385835.477360331</v>
      </c>
    </row>
    <row r="53" spans="12:14" x14ac:dyDescent="0.25">
      <c r="L53" s="322">
        <v>43160</v>
      </c>
      <c r="M53" s="316">
        <f t="shared" si="8"/>
        <v>125150.35605422844</v>
      </c>
      <c r="N53" s="316">
        <f t="shared" si="9"/>
        <v>55880561.573342703</v>
      </c>
    </row>
    <row r="54" spans="12:14" x14ac:dyDescent="0.25">
      <c r="L54" s="322">
        <v>43191</v>
      </c>
      <c r="M54" s="316">
        <f t="shared" si="8"/>
        <v>125901.07582947481</v>
      </c>
      <c r="N54" s="316">
        <f t="shared" si="9"/>
        <v>58446720.420112737</v>
      </c>
    </row>
    <row r="55" spans="12:14" x14ac:dyDescent="0.25">
      <c r="L55" s="322">
        <v>43221</v>
      </c>
      <c r="M55" s="316">
        <f t="shared" si="8"/>
        <v>138152.70098744277</v>
      </c>
      <c r="N55" s="316">
        <f t="shared" si="9"/>
        <v>67142359.698496312</v>
      </c>
    </row>
    <row r="56" spans="12:14" x14ac:dyDescent="0.25">
      <c r="L56" s="322">
        <v>43252</v>
      </c>
      <c r="M56" s="316">
        <f t="shared" si="8"/>
        <v>140732.09713828927</v>
      </c>
      <c r="N56" s="316">
        <f t="shared" si="9"/>
        <v>73236250.155698746</v>
      </c>
    </row>
    <row r="57" spans="12:14" x14ac:dyDescent="0.25">
      <c r="L57" s="322">
        <v>43282</v>
      </c>
      <c r="M57" s="316">
        <f t="shared" si="8"/>
        <v>146944.53122980168</v>
      </c>
      <c r="N57" s="316">
        <f t="shared" si="9"/>
        <v>79611195.986172795</v>
      </c>
    </row>
    <row r="58" spans="12:14" x14ac:dyDescent="0.25">
      <c r="L58" s="322">
        <v>43313</v>
      </c>
      <c r="M58" s="316">
        <f t="shared" si="8"/>
        <v>145759.72604579199</v>
      </c>
      <c r="N58" s="316">
        <f t="shared" si="9"/>
        <v>78647534.257285014</v>
      </c>
    </row>
    <row r="59" spans="12:14" x14ac:dyDescent="0.25">
      <c r="L59" s="322">
        <v>43344</v>
      </c>
      <c r="M59" s="316">
        <f t="shared" si="8"/>
        <v>137303.37017379451</v>
      </c>
      <c r="N59" s="316">
        <f t="shared" si="9"/>
        <v>67743655.742737487</v>
      </c>
    </row>
    <row r="60" spans="12:14" x14ac:dyDescent="0.25">
      <c r="L60" s="322">
        <v>43374</v>
      </c>
      <c r="M60" s="316">
        <f t="shared" si="8"/>
        <v>124738.02810974803</v>
      </c>
      <c r="N60" s="316">
        <f t="shared" si="9"/>
        <v>61979090.467271701</v>
      </c>
    </row>
    <row r="61" spans="12:14" x14ac:dyDescent="0.25">
      <c r="L61" s="322">
        <v>43405</v>
      </c>
      <c r="M61" s="316">
        <f t="shared" si="8"/>
        <v>110646.45280874638</v>
      </c>
      <c r="N61" s="316">
        <f t="shared" si="9"/>
        <v>50167779.336065441</v>
      </c>
    </row>
    <row r="62" spans="12:14" x14ac:dyDescent="0.25">
      <c r="L62" s="322">
        <v>43435</v>
      </c>
      <c r="M62" s="316">
        <f t="shared" si="8"/>
        <v>115329.06116961138</v>
      </c>
      <c r="N62" s="316">
        <f t="shared" si="9"/>
        <v>52255848.181568913</v>
      </c>
    </row>
    <row r="63" spans="12:14" x14ac:dyDescent="0.25">
      <c r="L63" s="322">
        <v>43466</v>
      </c>
      <c r="M63" s="316">
        <f>G4</f>
        <v>103654.47358857506</v>
      </c>
      <c r="N63" s="316">
        <f>G20</f>
        <v>52632675.998404741</v>
      </c>
    </row>
    <row r="64" spans="12:14" x14ac:dyDescent="0.25">
      <c r="L64" s="322">
        <v>43497</v>
      </c>
      <c r="M64" s="316">
        <f t="shared" ref="M64:M74" si="10">G5</f>
        <v>113823.12471493421</v>
      </c>
      <c r="N64" s="316">
        <f t="shared" ref="N64:N74" si="11">G21</f>
        <v>49462082.208232969</v>
      </c>
    </row>
    <row r="65" spans="12:14" x14ac:dyDescent="0.25">
      <c r="L65" s="322">
        <v>43525</v>
      </c>
      <c r="M65" s="316">
        <f t="shared" si="10"/>
        <v>125375.13460815906</v>
      </c>
      <c r="N65" s="316">
        <f t="shared" si="11"/>
        <v>55966835.503875837</v>
      </c>
    </row>
    <row r="66" spans="12:14" x14ac:dyDescent="0.25">
      <c r="L66" s="322">
        <v>43556</v>
      </c>
      <c r="M66" s="316">
        <f t="shared" si="10"/>
        <v>126127.2027271961</v>
      </c>
      <c r="N66" s="316">
        <f t="shared" si="11"/>
        <v>58536956.240144648</v>
      </c>
    </row>
    <row r="67" spans="12:14" x14ac:dyDescent="0.25">
      <c r="L67" s="322">
        <v>43586</v>
      </c>
      <c r="M67" s="316">
        <f t="shared" si="10"/>
        <v>138400.83263747269</v>
      </c>
      <c r="N67" s="316">
        <f t="shared" si="11"/>
        <v>67246020.705353871</v>
      </c>
    </row>
    <row r="68" spans="12:14" x14ac:dyDescent="0.25">
      <c r="L68" s="322">
        <v>43617</v>
      </c>
      <c r="M68" s="316">
        <f t="shared" si="10"/>
        <v>140984.86155929227</v>
      </c>
      <c r="N68" s="316">
        <f t="shared" si="11"/>
        <v>73349319.5125653</v>
      </c>
    </row>
    <row r="69" spans="12:14" x14ac:dyDescent="0.25">
      <c r="L69" s="322">
        <v>43647</v>
      </c>
      <c r="M69" s="316">
        <f t="shared" si="10"/>
        <v>147208.4536050887</v>
      </c>
      <c r="N69" s="316">
        <f t="shared" si="11"/>
        <v>79734107.614094719</v>
      </c>
    </row>
    <row r="70" spans="12:14" x14ac:dyDescent="0.25">
      <c r="L70" s="322">
        <v>43678</v>
      </c>
      <c r="M70" s="316">
        <f t="shared" si="10"/>
        <v>146021.52043036171</v>
      </c>
      <c r="N70" s="316">
        <f t="shared" si="11"/>
        <v>78768958.089044645</v>
      </c>
    </row>
    <row r="71" spans="12:14" x14ac:dyDescent="0.25">
      <c r="L71" s="322">
        <v>43709</v>
      </c>
      <c r="M71" s="316">
        <f t="shared" si="10"/>
        <v>137549.97636789989</v>
      </c>
      <c r="N71" s="316">
        <f t="shared" si="11"/>
        <v>67848245.089820877</v>
      </c>
    </row>
    <row r="72" spans="12:14" x14ac:dyDescent="0.25">
      <c r="L72" s="322">
        <v>43739</v>
      </c>
      <c r="M72" s="316">
        <f t="shared" si="10"/>
        <v>124962.06609463812</v>
      </c>
      <c r="N72" s="316">
        <f t="shared" si="11"/>
        <v>62074779.909090608</v>
      </c>
    </row>
    <row r="73" spans="12:14" x14ac:dyDescent="0.25">
      <c r="L73" s="322">
        <v>43770</v>
      </c>
      <c r="M73" s="316">
        <f t="shared" si="10"/>
        <v>110845.18136569213</v>
      </c>
      <c r="N73" s="316">
        <f t="shared" si="11"/>
        <v>50245233.309103288</v>
      </c>
    </row>
    <row r="74" spans="12:14" x14ac:dyDescent="0.25">
      <c r="L74" s="322">
        <v>43800</v>
      </c>
      <c r="M74" s="316">
        <f t="shared" si="10"/>
        <v>115536.20000974898</v>
      </c>
      <c r="N74" s="316">
        <f t="shared" si="11"/>
        <v>52336525.921538465</v>
      </c>
    </row>
    <row r="75" spans="12:14" x14ac:dyDescent="0.25">
      <c r="L75" s="322">
        <v>43831</v>
      </c>
      <c r="M75" s="316">
        <f>H4</f>
        <v>103840.6440751503</v>
      </c>
      <c r="N75" s="316">
        <f>H20</f>
        <v>52713935.522378907</v>
      </c>
    </row>
    <row r="76" spans="12:14" x14ac:dyDescent="0.25">
      <c r="L76" s="322">
        <v>43862</v>
      </c>
      <c r="M76" s="316">
        <f t="shared" ref="M76:M86" si="12">H5</f>
        <v>114027.55879074459</v>
      </c>
      <c r="N76" s="316">
        <f t="shared" ref="N76:N86" si="13">H21</f>
        <v>49538446.656339958</v>
      </c>
    </row>
    <row r="77" spans="12:14" x14ac:dyDescent="0.25">
      <c r="L77" s="322">
        <v>43891</v>
      </c>
      <c r="M77" s="316">
        <f t="shared" si="12"/>
        <v>125600.31687966509</v>
      </c>
      <c r="N77" s="316">
        <f t="shared" si="13"/>
        <v>56053242.632624596</v>
      </c>
    </row>
    <row r="78" spans="12:14" x14ac:dyDescent="0.25">
      <c r="L78" s="322">
        <v>43922</v>
      </c>
      <c r="M78" s="316">
        <f t="shared" si="12"/>
        <v>126353.73576420998</v>
      </c>
      <c r="N78" s="316">
        <f t="shared" si="13"/>
        <v>58627331.37514852</v>
      </c>
    </row>
    <row r="79" spans="12:14" x14ac:dyDescent="0.25">
      <c r="L79" s="322">
        <v>43952</v>
      </c>
      <c r="M79" s="316">
        <f t="shared" si="12"/>
        <v>138649.40994882741</v>
      </c>
      <c r="N79" s="316">
        <f t="shared" si="13"/>
        <v>67349841.754312888</v>
      </c>
    </row>
    <row r="80" spans="12:14" x14ac:dyDescent="0.25">
      <c r="L80" s="322">
        <v>43983</v>
      </c>
      <c r="M80" s="316">
        <f t="shared" si="12"/>
        <v>141238.07996239193</v>
      </c>
      <c r="N80" s="316">
        <f t="shared" si="13"/>
        <v>73462563.437073365</v>
      </c>
    </row>
    <row r="81" spans="12:14" x14ac:dyDescent="0.25">
      <c r="L81" s="322">
        <v>44013</v>
      </c>
      <c r="M81" s="316">
        <f t="shared" si="12"/>
        <v>147472.85000291737</v>
      </c>
      <c r="N81" s="316">
        <f t="shared" si="13"/>
        <v>79857209.005128369</v>
      </c>
    </row>
    <row r="82" spans="12:14" x14ac:dyDescent="0.25">
      <c r="L82" s="322">
        <v>44044</v>
      </c>
      <c r="M82" s="316">
        <f t="shared" si="12"/>
        <v>146283.78501545696</v>
      </c>
      <c r="N82" s="316">
        <f t="shared" si="13"/>
        <v>78890569.386909321</v>
      </c>
    </row>
    <row r="83" spans="12:14" x14ac:dyDescent="0.25">
      <c r="L83" s="322">
        <v>44075</v>
      </c>
      <c r="M83" s="316">
        <f t="shared" si="12"/>
        <v>137797.02548350743</v>
      </c>
      <c r="N83" s="316">
        <f t="shared" si="13"/>
        <v>67952995.912269071</v>
      </c>
    </row>
    <row r="84" spans="12:14" x14ac:dyDescent="0.25">
      <c r="L84" s="322">
        <v>44105</v>
      </c>
      <c r="M84" s="316">
        <f t="shared" si="12"/>
        <v>125186.50646699124</v>
      </c>
      <c r="N84" s="316">
        <f t="shared" si="13"/>
        <v>62170617.08572147</v>
      </c>
    </row>
    <row r="85" spans="12:14" x14ac:dyDescent="0.25">
      <c r="L85" s="322">
        <v>44136</v>
      </c>
      <c r="M85" s="316">
        <f t="shared" si="12"/>
        <v>111044.26685264641</v>
      </c>
      <c r="N85" s="316">
        <f t="shared" si="13"/>
        <v>50322806.863235183</v>
      </c>
    </row>
    <row r="86" spans="12:14" x14ac:dyDescent="0.25">
      <c r="L86" s="322">
        <v>44166</v>
      </c>
      <c r="M86" s="316">
        <f t="shared" si="12"/>
        <v>115743.71088533592</v>
      </c>
      <c r="N86" s="316">
        <f t="shared" si="13"/>
        <v>52417328.219771884</v>
      </c>
    </row>
    <row r="87" spans="12:14" x14ac:dyDescent="0.25">
      <c r="L87" s="322">
        <v>44197</v>
      </c>
      <c r="M87" s="316">
        <f>I4</f>
        <v>104027.1489365853</v>
      </c>
      <c r="N87" s="316">
        <f>I20</f>
        <v>52795320.502832569</v>
      </c>
    </row>
    <row r="88" spans="12:14" x14ac:dyDescent="0.25">
      <c r="L88" s="322">
        <v>44228</v>
      </c>
      <c r="M88" s="316">
        <f t="shared" ref="M88:M98" si="14">I5</f>
        <v>114232.36004406358</v>
      </c>
      <c r="N88" s="316">
        <f t="shared" ref="N88:N98" si="15">I21</f>
        <v>49614929.003424808</v>
      </c>
    </row>
    <row r="89" spans="12:14" x14ac:dyDescent="0.25">
      <c r="L89" s="322">
        <v>44256</v>
      </c>
      <c r="M89" s="316">
        <f t="shared" si="14"/>
        <v>125825.90359385074</v>
      </c>
      <c r="N89" s="316">
        <f t="shared" si="15"/>
        <v>56139783.165233538</v>
      </c>
    </row>
    <row r="90" spans="12:14" x14ac:dyDescent="0.25">
      <c r="L90" s="322">
        <v>44287</v>
      </c>
      <c r="M90" s="316">
        <f t="shared" si="14"/>
        <v>126580.67566997025</v>
      </c>
      <c r="N90" s="316">
        <f t="shared" si="15"/>
        <v>58717846.040212579</v>
      </c>
    </row>
    <row r="91" spans="12:14" x14ac:dyDescent="0.25">
      <c r="L91" s="322">
        <v>44317</v>
      </c>
      <c r="M91" s="316">
        <f t="shared" si="14"/>
        <v>138898.43372194498</v>
      </c>
      <c r="N91" s="316">
        <f t="shared" si="15"/>
        <v>67453823.092462167</v>
      </c>
    </row>
    <row r="92" spans="12:14" x14ac:dyDescent="0.25">
      <c r="L92" s="322">
        <v>44348</v>
      </c>
      <c r="M92" s="316">
        <f t="shared" si="14"/>
        <v>141491.753162971</v>
      </c>
      <c r="N92" s="316">
        <f t="shared" si="15"/>
        <v>73575982.198737696</v>
      </c>
    </row>
    <row r="93" spans="12:14" x14ac:dyDescent="0.25">
      <c r="L93" s="322">
        <v>44378</v>
      </c>
      <c r="M93" s="316">
        <f t="shared" si="14"/>
        <v>147737.72127466445</v>
      </c>
      <c r="N93" s="316">
        <f t="shared" si="15"/>
        <v>79980500.452248782</v>
      </c>
    </row>
    <row r="94" spans="12:14" x14ac:dyDescent="0.25">
      <c r="L94" s="322">
        <v>44409</v>
      </c>
      <c r="M94" s="316">
        <f t="shared" si="14"/>
        <v>146546.52064558992</v>
      </c>
      <c r="N94" s="316">
        <f t="shared" si="15"/>
        <v>79012368.440307751</v>
      </c>
    </row>
    <row r="95" spans="12:14" x14ac:dyDescent="0.25">
      <c r="L95" s="322">
        <v>44440</v>
      </c>
      <c r="M95" s="316">
        <f t="shared" si="14"/>
        <v>138044.51831613432</v>
      </c>
      <c r="N95" s="316">
        <f t="shared" si="15"/>
        <v>68057908.459383667</v>
      </c>
    </row>
    <row r="96" spans="12:14" x14ac:dyDescent="0.25">
      <c r="L96" s="322">
        <v>44470</v>
      </c>
      <c r="M96" s="316">
        <f t="shared" si="14"/>
        <v>125411.34994952263</v>
      </c>
      <c r="N96" s="316">
        <f t="shared" si="15"/>
        <v>62266602.225251898</v>
      </c>
    </row>
    <row r="97" spans="12:14" x14ac:dyDescent="0.25">
      <c r="L97" s="322">
        <v>44501</v>
      </c>
      <c r="M97" s="316">
        <f t="shared" si="14"/>
        <v>111243.7099106798</v>
      </c>
      <c r="N97" s="316">
        <f t="shared" si="15"/>
        <v>50400500.183082245</v>
      </c>
    </row>
    <row r="98" spans="12:14" x14ac:dyDescent="0.25">
      <c r="L98" s="322">
        <v>44531</v>
      </c>
      <c r="M98" s="316">
        <f t="shared" si="14"/>
        <v>115951.59446457318</v>
      </c>
      <c r="N98" s="316">
        <f t="shared" si="15"/>
        <v>52498255.268574536</v>
      </c>
    </row>
    <row r="99" spans="12:14" x14ac:dyDescent="0.25">
      <c r="L99" s="322">
        <v>44562</v>
      </c>
      <c r="M99" s="316">
        <f>J4</f>
        <v>104213.98877344008</v>
      </c>
      <c r="N99" s="316">
        <f>J20</f>
        <v>52876831.133457817</v>
      </c>
    </row>
    <row r="100" spans="12:14" x14ac:dyDescent="0.25">
      <c r="L100" s="322">
        <v>44593</v>
      </c>
      <c r="M100" s="316">
        <f t="shared" ref="M100:M110" si="16">J5</f>
        <v>114437.52913436692</v>
      </c>
      <c r="N100" s="316">
        <f t="shared" ref="N100:N110" si="17">J21</f>
        <v>49691529.431511596</v>
      </c>
    </row>
    <row r="101" spans="12:14" x14ac:dyDescent="0.25">
      <c r="L101" s="322">
        <v>44621</v>
      </c>
      <c r="M101" s="316">
        <f t="shared" si="16"/>
        <v>126051.8954771226</v>
      </c>
      <c r="N101" s="316">
        <f t="shared" si="17"/>
        <v>56226457.30766473</v>
      </c>
    </row>
    <row r="102" spans="12:14" x14ac:dyDescent="0.25">
      <c r="L102" s="322">
        <v>44652</v>
      </c>
      <c r="M102" s="316">
        <f t="shared" si="16"/>
        <v>126808.02317524086</v>
      </c>
      <c r="N102" s="316">
        <f t="shared" si="17"/>
        <v>58808500.450757109</v>
      </c>
    </row>
    <row r="103" spans="12:14" x14ac:dyDescent="0.25">
      <c r="L103" s="322">
        <v>44682</v>
      </c>
      <c r="M103" s="316">
        <f t="shared" si="16"/>
        <v>139147.9047587011</v>
      </c>
      <c r="N103" s="316">
        <f t="shared" si="17"/>
        <v>67557964.967271984</v>
      </c>
    </row>
    <row r="104" spans="12:14" x14ac:dyDescent="0.25">
      <c r="L104" s="322">
        <v>44713</v>
      </c>
      <c r="M104" s="316">
        <f t="shared" si="16"/>
        <v>141745.88197787662</v>
      </c>
      <c r="N104" s="316">
        <f t="shared" si="17"/>
        <v>73689576.067489177</v>
      </c>
    </row>
    <row r="105" spans="12:14" x14ac:dyDescent="0.25">
      <c r="L105" s="322">
        <v>44743</v>
      </c>
      <c r="M105" s="316">
        <f t="shared" si="16"/>
        <v>148003.06827323578</v>
      </c>
      <c r="N105" s="316">
        <f t="shared" si="17"/>
        <v>80103982.248883307</v>
      </c>
    </row>
    <row r="106" spans="12:14" x14ac:dyDescent="0.25">
      <c r="L106" s="322">
        <v>44774</v>
      </c>
      <c r="M106" s="316">
        <f t="shared" si="16"/>
        <v>146809.72816678951</v>
      </c>
      <c r="N106" s="316">
        <f t="shared" si="17"/>
        <v>79134355.539115459</v>
      </c>
    </row>
    <row r="107" spans="12:14" x14ac:dyDescent="0.25">
      <c r="L107" s="322">
        <v>44805</v>
      </c>
      <c r="M107" s="316">
        <f t="shared" si="16"/>
        <v>138292.45566272645</v>
      </c>
      <c r="N107" s="316">
        <f t="shared" si="17"/>
        <v>68162982.980851188</v>
      </c>
    </row>
    <row r="108" spans="12:14" x14ac:dyDescent="0.25">
      <c r="L108" s="322">
        <v>44835</v>
      </c>
      <c r="M108" s="316">
        <f t="shared" si="16"/>
        <v>125636.5972662456</v>
      </c>
      <c r="N108" s="316">
        <f t="shared" si="17"/>
        <v>62362735.556121618</v>
      </c>
    </row>
    <row r="109" spans="12:14" x14ac:dyDescent="0.25">
      <c r="L109" s="322">
        <v>44866</v>
      </c>
      <c r="M109" s="316">
        <f t="shared" si="16"/>
        <v>111443.51118201429</v>
      </c>
      <c r="N109" s="316">
        <f t="shared" si="17"/>
        <v>50478313.453550607</v>
      </c>
    </row>
    <row r="110" spans="12:14" x14ac:dyDescent="0.25">
      <c r="L110" s="322">
        <v>44896</v>
      </c>
      <c r="M110" s="316">
        <f t="shared" si="16"/>
        <v>116159.85141686184</v>
      </c>
      <c r="N110" s="316">
        <f t="shared" si="17"/>
        <v>52579307.260548651</v>
      </c>
    </row>
    <row r="111" spans="12:14" x14ac:dyDescent="0.25">
      <c r="L111" s="322">
        <v>44927</v>
      </c>
      <c r="M111" s="316">
        <f>K4</f>
        <v>104401.16418735329</v>
      </c>
      <c r="N111" s="316">
        <f>K20</f>
        <v>52958467.60824579</v>
      </c>
    </row>
    <row r="112" spans="12:14" x14ac:dyDescent="0.25">
      <c r="L112" s="322">
        <v>44958</v>
      </c>
      <c r="M112" s="316">
        <f t="shared" ref="M112:M122" si="18">K5</f>
        <v>114643.06672231489</v>
      </c>
      <c r="N112" s="316">
        <f t="shared" ref="N112:N122" si="19">K21</f>
        <v>49768248.122905426</v>
      </c>
    </row>
    <row r="113" spans="12:14" x14ac:dyDescent="0.25">
      <c r="L113" s="322">
        <v>44986</v>
      </c>
      <c r="M113" s="316">
        <f t="shared" si="18"/>
        <v>126278.29325719191</v>
      </c>
      <c r="N113" s="316">
        <f t="shared" si="19"/>
        <v>56313265.266198203</v>
      </c>
    </row>
    <row r="114" spans="12:14" x14ac:dyDescent="0.25">
      <c r="L114" s="322">
        <v>45017</v>
      </c>
      <c r="M114" s="316">
        <f t="shared" si="18"/>
        <v>127035.77901209824</v>
      </c>
      <c r="N114" s="316">
        <f t="shared" si="19"/>
        <v>58899294.822534986</v>
      </c>
    </row>
    <row r="115" spans="12:14" x14ac:dyDescent="0.25">
      <c r="L115" s="322">
        <v>45047</v>
      </c>
      <c r="M115" s="316">
        <f t="shared" si="18"/>
        <v>139397.82386241169</v>
      </c>
      <c r="N115" s="316">
        <f t="shared" si="19"/>
        <v>67662267.626594692</v>
      </c>
    </row>
    <row r="116" spans="12:14" x14ac:dyDescent="0.25">
      <c r="L116" s="322">
        <v>45078</v>
      </c>
      <c r="M116" s="316">
        <f t="shared" si="18"/>
        <v>142000.4672254232</v>
      </c>
      <c r="N116" s="316">
        <f t="shared" si="19"/>
        <v>73803345.313675418</v>
      </c>
    </row>
    <row r="117" spans="12:14" x14ac:dyDescent="0.25">
      <c r="L117" s="322">
        <v>45108</v>
      </c>
      <c r="M117" s="316">
        <f t="shared" si="18"/>
        <v>148268.89185306913</v>
      </c>
      <c r="N117" s="316">
        <f t="shared" si="19"/>
        <v>80227654.688912332</v>
      </c>
    </row>
    <row r="118" spans="12:14" x14ac:dyDescent="0.25">
      <c r="L118" s="322">
        <v>45139</v>
      </c>
      <c r="M118" s="316">
        <f t="shared" si="18"/>
        <v>147073.4084266042</v>
      </c>
      <c r="N118" s="316">
        <f t="shared" si="19"/>
        <v>79256530.973655522</v>
      </c>
    </row>
    <row r="119" spans="12:14" x14ac:dyDescent="0.25">
      <c r="L119" s="322">
        <v>45170</v>
      </c>
      <c r="M119" s="316">
        <f t="shared" si="18"/>
        <v>138540.83832166123</v>
      </c>
      <c r="N119" s="316">
        <f t="shared" si="19"/>
        <v>68268219.726743639</v>
      </c>
    </row>
    <row r="120" spans="12:14" x14ac:dyDescent="0.25">
      <c r="L120" s="322">
        <v>45200</v>
      </c>
      <c r="M120" s="316">
        <f t="shared" si="18"/>
        <v>125862.24914247385</v>
      </c>
      <c r="N120" s="316">
        <f t="shared" si="19"/>
        <v>62459017.307123058</v>
      </c>
    </row>
    <row r="121" spans="12:14" x14ac:dyDescent="0.25">
      <c r="L121" s="322">
        <v>45231</v>
      </c>
      <c r="M121" s="316">
        <f t="shared" si="18"/>
        <v>111643.67131002535</v>
      </c>
      <c r="N121" s="316">
        <f t="shared" si="19"/>
        <v>50556246.859831892</v>
      </c>
    </row>
    <row r="122" spans="12:14" x14ac:dyDescent="0.25">
      <c r="L122" s="322">
        <v>45261</v>
      </c>
      <c r="M122" s="316">
        <f t="shared" si="18"/>
        <v>116368.48241280536</v>
      </c>
      <c r="N122" s="316">
        <f t="shared" si="19"/>
        <v>52660484.388593853</v>
      </c>
    </row>
    <row r="123" spans="12:14" x14ac:dyDescent="0.25">
      <c r="L123" s="322"/>
    </row>
    <row r="124" spans="12:14" x14ac:dyDescent="0.25">
      <c r="L124" s="322"/>
    </row>
    <row r="125" spans="12:14" x14ac:dyDescent="0.25">
      <c r="L125" s="322"/>
    </row>
    <row r="126" spans="12:14" x14ac:dyDescent="0.25">
      <c r="L126" s="322"/>
    </row>
    <row r="127" spans="12:14" x14ac:dyDescent="0.25">
      <c r="L127" s="322"/>
    </row>
    <row r="128" spans="12:14" x14ac:dyDescent="0.25">
      <c r="L128" s="322"/>
    </row>
    <row r="129" spans="12:12" x14ac:dyDescent="0.25">
      <c r="L129" s="322"/>
    </row>
    <row r="130" spans="12:12" x14ac:dyDescent="0.25">
      <c r="L130" s="322"/>
    </row>
    <row r="131" spans="12:12" x14ac:dyDescent="0.25">
      <c r="L131" s="322"/>
    </row>
    <row r="132" spans="12:12" x14ac:dyDescent="0.25">
      <c r="L132" s="322"/>
    </row>
    <row r="133" spans="12:12" x14ac:dyDescent="0.25">
      <c r="L133" s="322"/>
    </row>
    <row r="134" spans="12:12" x14ac:dyDescent="0.25">
      <c r="L134" s="322"/>
    </row>
    <row r="135" spans="12:12" x14ac:dyDescent="0.25">
      <c r="L135" s="322"/>
    </row>
    <row r="136" spans="12:12" x14ac:dyDescent="0.25">
      <c r="L136" s="322"/>
    </row>
    <row r="137" spans="12:12" x14ac:dyDescent="0.25">
      <c r="L137" s="322"/>
    </row>
    <row r="138" spans="12:12" x14ac:dyDescent="0.25">
      <c r="L138" s="322"/>
    </row>
  </sheetData>
  <mergeCells count="2">
    <mergeCell ref="A1:K1"/>
    <mergeCell ref="A17:K17"/>
  </mergeCells>
  <pageMargins left="0.7" right="0.7" top="0.75" bottom="0.75" header="0.3" footer="0.3"/>
  <pageSetup scale="9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W148"/>
  <sheetViews>
    <sheetView workbookViewId="0">
      <pane xSplit="2" ySplit="2" topLeftCell="G3" activePane="bottomRight" state="frozen"/>
      <selection pane="topRight" activeCell="C1" sqref="C1"/>
      <selection pane="bottomLeft" activeCell="A3" sqref="A3"/>
      <selection pane="bottomRight"/>
    </sheetView>
  </sheetViews>
  <sheetFormatPr defaultRowHeight="12.75" x14ac:dyDescent="0.2"/>
  <cols>
    <col min="1" max="1" width="11.42578125" customWidth="1"/>
    <col min="3" max="3" width="11.140625" bestFit="1" customWidth="1"/>
    <col min="4" max="4" width="12.85546875" customWidth="1"/>
    <col min="7" max="7" width="4.5703125" customWidth="1"/>
    <col min="9" max="9" width="12.140625" customWidth="1"/>
    <col min="12" max="12" width="4.5703125" customWidth="1"/>
    <col min="14" max="14" width="13.42578125" customWidth="1"/>
    <col min="17" max="17" width="4.5703125" customWidth="1"/>
    <col min="23" max="23" width="11.7109375" customWidth="1"/>
  </cols>
  <sheetData>
    <row r="1" spans="1:23" s="408" customFormat="1" ht="46.15" customHeight="1" thickBot="1" x14ac:dyDescent="0.3">
      <c r="A1" s="405" t="s">
        <v>267</v>
      </c>
      <c r="B1" s="404" t="s">
        <v>4</v>
      </c>
      <c r="C1" s="441" t="s">
        <v>240</v>
      </c>
      <c r="D1" s="441"/>
      <c r="E1" s="441"/>
      <c r="F1" s="441"/>
      <c r="H1" s="441" t="s">
        <v>239</v>
      </c>
      <c r="I1" s="441"/>
      <c r="J1" s="441"/>
      <c r="K1" s="441"/>
      <c r="M1" s="441" t="s">
        <v>239</v>
      </c>
      <c r="N1" s="441"/>
      <c r="O1" s="441"/>
      <c r="P1" s="441"/>
      <c r="R1" s="441" t="s">
        <v>246</v>
      </c>
      <c r="S1" s="441"/>
      <c r="T1" s="441"/>
      <c r="U1" s="441"/>
      <c r="W1" s="430"/>
    </row>
    <row r="2" spans="1:23" s="406" customFormat="1" ht="26.25" customHeight="1" x14ac:dyDescent="0.2">
      <c r="A2" s="405"/>
      <c r="B2" s="405"/>
      <c r="C2" s="405" t="s">
        <v>221</v>
      </c>
      <c r="D2" s="405" t="s">
        <v>238</v>
      </c>
      <c r="E2" s="405" t="s">
        <v>48</v>
      </c>
      <c r="F2" s="405" t="s">
        <v>237</v>
      </c>
      <c r="H2" s="405" t="s">
        <v>221</v>
      </c>
      <c r="I2" s="405" t="s">
        <v>241</v>
      </c>
      <c r="J2" s="405" t="s">
        <v>48</v>
      </c>
      <c r="K2" s="405" t="s">
        <v>237</v>
      </c>
      <c r="M2" s="405" t="s">
        <v>221</v>
      </c>
      <c r="N2" s="405" t="s">
        <v>242</v>
      </c>
      <c r="O2" s="405" t="s">
        <v>48</v>
      </c>
      <c r="P2" s="405" t="s">
        <v>237</v>
      </c>
      <c r="R2" s="405" t="s">
        <v>221</v>
      </c>
      <c r="S2" s="405" t="s">
        <v>238</v>
      </c>
      <c r="T2" s="405" t="s">
        <v>48</v>
      </c>
      <c r="U2" s="405" t="s">
        <v>237</v>
      </c>
    </row>
    <row r="3" spans="1:23" x14ac:dyDescent="0.2">
      <c r="A3" s="399">
        <v>2015</v>
      </c>
      <c r="B3" s="399">
        <v>1</v>
      </c>
      <c r="C3" s="403">
        <v>259360.22099999999</v>
      </c>
      <c r="D3" s="403">
        <f>+'LEE County'!C62</f>
        <v>298869.21862051863</v>
      </c>
      <c r="E3" s="176">
        <f>+D3-C3</f>
        <v>39508.997620518639</v>
      </c>
      <c r="F3" s="354">
        <f>+D3/C3-1</f>
        <v>0.15233252604499681</v>
      </c>
      <c r="H3" s="407">
        <v>720.46</v>
      </c>
      <c r="I3" s="403">
        <f>+'LEE County'!E62</f>
        <v>818.94889554256599</v>
      </c>
      <c r="J3" s="176">
        <f>+I3-H3</f>
        <v>98.488895542565956</v>
      </c>
      <c r="K3" s="354">
        <f>+I3/H3-1</f>
        <v>0.13670279480132974</v>
      </c>
      <c r="M3" s="407">
        <f>H3</f>
        <v>720.46</v>
      </c>
      <c r="N3" s="403">
        <f>+'LEE County'!D62</f>
        <v>771.76821531649682</v>
      </c>
      <c r="O3" s="176">
        <f>+N3-M3</f>
        <v>51.308215316496785</v>
      </c>
      <c r="P3" s="354">
        <f>+N3/M3-1</f>
        <v>7.1215911107482377E-2</v>
      </c>
      <c r="R3" s="176">
        <f>+C3</f>
        <v>259360.22099999999</v>
      </c>
      <c r="S3" s="176">
        <f>+'LEE County'!I62</f>
        <v>298869.21862051863</v>
      </c>
      <c r="T3" s="176">
        <f>+S3-R3</f>
        <v>39508.997620518639</v>
      </c>
      <c r="U3" s="354">
        <f>+S3/R3-1</f>
        <v>0.15233252604499681</v>
      </c>
    </row>
    <row r="4" spans="1:23" x14ac:dyDescent="0.2">
      <c r="A4" s="399">
        <f>+A3</f>
        <v>2015</v>
      </c>
      <c r="B4" s="399">
        <v>2</v>
      </c>
      <c r="C4" s="403">
        <v>268819.46899999998</v>
      </c>
      <c r="D4" s="403">
        <f>+'LEE County'!C63</f>
        <v>272034.9385597916</v>
      </c>
      <c r="E4" s="176">
        <f t="shared" ref="E4:E67" si="0">+D4-C4</f>
        <v>3215.4695597916143</v>
      </c>
      <c r="F4" s="354">
        <f t="shared" ref="F4:F67" si="1">+D4/C4-1</f>
        <v>1.1961445991069963E-2</v>
      </c>
      <c r="H4" s="407">
        <v>677.69200000000001</v>
      </c>
      <c r="I4" s="403">
        <f>+'LEE County'!E63</f>
        <v>718.3591819244491</v>
      </c>
      <c r="J4" s="176">
        <f t="shared" ref="J4:J67" si="2">+I4-H4</f>
        <v>40.667181924449096</v>
      </c>
      <c r="K4" s="354">
        <f t="shared" ref="K4:K67" si="3">+I4/H4-1</f>
        <v>6.0008354716374335E-2</v>
      </c>
      <c r="M4" s="407">
        <f t="shared" ref="M4:M67" si="4">H4</f>
        <v>677.69200000000001</v>
      </c>
      <c r="N4" s="403">
        <f>+'LEE County'!D63</f>
        <v>654.04282551654046</v>
      </c>
      <c r="O4" s="176">
        <f t="shared" ref="O4:O67" si="5">+N4-M4</f>
        <v>-23.649174483459547</v>
      </c>
      <c r="P4" s="354">
        <f t="shared" ref="P4:P67" si="6">+N4/M4-1</f>
        <v>-3.4896641075089496E-2</v>
      </c>
      <c r="R4" s="176">
        <f t="shared" ref="R4:R67" si="7">+C4</f>
        <v>268819.46899999998</v>
      </c>
      <c r="S4" s="176">
        <f>+'LEE County'!I63</f>
        <v>272034.9385597916</v>
      </c>
      <c r="T4" s="176">
        <f t="shared" ref="T4:T67" si="8">+S4-R4</f>
        <v>3215.4695597916143</v>
      </c>
      <c r="U4" s="354">
        <f t="shared" ref="U4:U67" si="9">+S4/R4-1</f>
        <v>1.1961445991069963E-2</v>
      </c>
    </row>
    <row r="5" spans="1:23" x14ac:dyDescent="0.2">
      <c r="A5" s="399">
        <f t="shared" ref="A5:A14" si="10">+A4</f>
        <v>2015</v>
      </c>
      <c r="B5" s="399">
        <v>3</v>
      </c>
      <c r="C5" s="403">
        <v>285871.23</v>
      </c>
      <c r="D5" s="403">
        <f>+'LEE County'!C64</f>
        <v>277865.48694819206</v>
      </c>
      <c r="E5" s="176">
        <f t="shared" si="0"/>
        <v>-8005.74305180792</v>
      </c>
      <c r="F5" s="354">
        <f t="shared" si="1"/>
        <v>-2.8004717549953928E-2</v>
      </c>
      <c r="H5" s="407">
        <v>595.92499999999995</v>
      </c>
      <c r="I5" s="403">
        <f>+'LEE County'!E64</f>
        <v>608.9673723050463</v>
      </c>
      <c r="J5" s="176">
        <f t="shared" si="2"/>
        <v>13.042372305046342</v>
      </c>
      <c r="K5" s="354">
        <f t="shared" si="3"/>
        <v>2.1885929110284641E-2</v>
      </c>
      <c r="M5" s="407">
        <f t="shared" si="4"/>
        <v>595.92499999999995</v>
      </c>
      <c r="N5" s="403">
        <f>+'LEE County'!D64</f>
        <v>594.28789829036464</v>
      </c>
      <c r="O5" s="176">
        <f t="shared" si="5"/>
        <v>-1.6371017096353171</v>
      </c>
      <c r="P5" s="354">
        <f t="shared" si="6"/>
        <v>-2.7471606487986522E-3</v>
      </c>
      <c r="R5" s="176">
        <f t="shared" si="7"/>
        <v>285871.23</v>
      </c>
      <c r="S5" s="176">
        <f>+'LEE County'!I64</f>
        <v>277865.48694819206</v>
      </c>
      <c r="T5" s="176">
        <f t="shared" si="8"/>
        <v>-8005.74305180792</v>
      </c>
      <c r="U5" s="354">
        <f t="shared" si="9"/>
        <v>-2.8004717549953928E-2</v>
      </c>
    </row>
    <row r="6" spans="1:23" x14ac:dyDescent="0.2">
      <c r="A6" s="399">
        <f t="shared" si="10"/>
        <v>2015</v>
      </c>
      <c r="B6" s="399">
        <v>4</v>
      </c>
      <c r="C6" s="403">
        <v>279973.86499999999</v>
      </c>
      <c r="D6" s="403">
        <f>+'LEE County'!C65</f>
        <v>287454.35837904463</v>
      </c>
      <c r="E6" s="176">
        <f t="shared" si="0"/>
        <v>7480.4933790446375</v>
      </c>
      <c r="F6" s="354">
        <f t="shared" si="1"/>
        <v>2.6718541671897356E-2</v>
      </c>
      <c r="H6" s="407">
        <v>617.81200000000001</v>
      </c>
      <c r="I6" s="403">
        <f>+'LEE County'!E65</f>
        <v>623.40495987701502</v>
      </c>
      <c r="J6" s="176">
        <f t="shared" si="2"/>
        <v>5.5929598770150051</v>
      </c>
      <c r="K6" s="354">
        <f t="shared" si="3"/>
        <v>9.0528508300502519E-3</v>
      </c>
      <c r="M6" s="407">
        <f t="shared" si="4"/>
        <v>617.81200000000001</v>
      </c>
      <c r="N6" s="403">
        <f>+'LEE County'!D65</f>
        <v>605.72960625322139</v>
      </c>
      <c r="O6" s="176">
        <f t="shared" si="5"/>
        <v>-12.082393746778621</v>
      </c>
      <c r="P6" s="354">
        <f t="shared" si="6"/>
        <v>-1.9556748245062594E-2</v>
      </c>
      <c r="R6" s="176">
        <f t="shared" si="7"/>
        <v>279973.86499999999</v>
      </c>
      <c r="S6" s="176">
        <f>+'LEE County'!I65</f>
        <v>287454.35837904463</v>
      </c>
      <c r="T6" s="176">
        <f t="shared" si="8"/>
        <v>7480.4933790446375</v>
      </c>
      <c r="U6" s="354">
        <f t="shared" si="9"/>
        <v>2.6718541671897356E-2</v>
      </c>
    </row>
    <row r="7" spans="1:23" x14ac:dyDescent="0.2">
      <c r="A7" s="399">
        <f t="shared" si="10"/>
        <v>2015</v>
      </c>
      <c r="B7" s="399">
        <v>5</v>
      </c>
      <c r="C7" s="403">
        <v>302217.10499999998</v>
      </c>
      <c r="D7" s="403">
        <f>+'LEE County'!C66</f>
        <v>329884.8110839845</v>
      </c>
      <c r="E7" s="176">
        <f t="shared" si="0"/>
        <v>27667.706083984522</v>
      </c>
      <c r="F7" s="354">
        <f t="shared" si="1"/>
        <v>9.1549107003670471E-2</v>
      </c>
      <c r="H7" s="407">
        <v>704.62599999999998</v>
      </c>
      <c r="I7" s="403">
        <f>+'LEE County'!E66</f>
        <v>712.37223395279636</v>
      </c>
      <c r="J7" s="176">
        <f t="shared" si="2"/>
        <v>7.7462339527963877</v>
      </c>
      <c r="K7" s="354">
        <f t="shared" si="3"/>
        <v>1.0993397849066611E-2</v>
      </c>
      <c r="M7" s="407">
        <f t="shared" si="4"/>
        <v>704.62599999999998</v>
      </c>
      <c r="N7" s="403">
        <f>+'LEE County'!D66</f>
        <v>700.34569899784731</v>
      </c>
      <c r="O7" s="176">
        <f t="shared" si="5"/>
        <v>-4.2803010021526688</v>
      </c>
      <c r="P7" s="354">
        <f t="shared" si="6"/>
        <v>-6.0745714778516202E-3</v>
      </c>
      <c r="R7" s="176">
        <f t="shared" si="7"/>
        <v>302217.10499999998</v>
      </c>
      <c r="S7" s="176">
        <f>+'LEE County'!I66</f>
        <v>329884.8110839845</v>
      </c>
      <c r="T7" s="176">
        <f t="shared" si="8"/>
        <v>27667.706083984522</v>
      </c>
      <c r="U7" s="354">
        <f t="shared" si="9"/>
        <v>9.1549107003670471E-2</v>
      </c>
    </row>
    <row r="8" spans="1:23" x14ac:dyDescent="0.2">
      <c r="A8" s="399">
        <f t="shared" si="10"/>
        <v>2015</v>
      </c>
      <c r="B8" s="399">
        <v>6</v>
      </c>
      <c r="C8" s="403">
        <v>321691.35600000003</v>
      </c>
      <c r="D8" s="403">
        <f>+'LEE County'!C67</f>
        <v>350588.16549112671</v>
      </c>
      <c r="E8" s="176">
        <f t="shared" si="0"/>
        <v>28896.809491126682</v>
      </c>
      <c r="F8" s="354">
        <f t="shared" si="1"/>
        <v>8.9827746229919514E-2</v>
      </c>
      <c r="H8" s="407">
        <v>766.24</v>
      </c>
      <c r="I8" s="403">
        <f>+'LEE County'!E67</f>
        <v>750.36887762750052</v>
      </c>
      <c r="J8" s="176">
        <f t="shared" si="2"/>
        <v>-15.871122372499485</v>
      </c>
      <c r="K8" s="354">
        <f t="shared" si="3"/>
        <v>-2.0712991194011598E-2</v>
      </c>
      <c r="M8" s="407">
        <f t="shared" si="4"/>
        <v>766.24</v>
      </c>
      <c r="N8" s="403">
        <f>+'LEE County'!D67</f>
        <v>739.56227141645832</v>
      </c>
      <c r="O8" s="176">
        <f t="shared" si="5"/>
        <v>-26.677728583541693</v>
      </c>
      <c r="P8" s="354">
        <f t="shared" si="6"/>
        <v>-3.4816413373801591E-2</v>
      </c>
      <c r="R8" s="176">
        <f t="shared" si="7"/>
        <v>321691.35600000003</v>
      </c>
      <c r="S8" s="176">
        <f>+'LEE County'!I67</f>
        <v>350588.16549112671</v>
      </c>
      <c r="T8" s="176">
        <f t="shared" si="8"/>
        <v>28896.809491126682</v>
      </c>
      <c r="U8" s="354">
        <f t="shared" si="9"/>
        <v>8.9827746229919514E-2</v>
      </c>
    </row>
    <row r="9" spans="1:23" x14ac:dyDescent="0.2">
      <c r="A9" s="399">
        <f t="shared" si="10"/>
        <v>2015</v>
      </c>
      <c r="B9" s="399">
        <v>7</v>
      </c>
      <c r="C9" s="403">
        <v>340434.99300000002</v>
      </c>
      <c r="D9" s="403">
        <f>+'LEE County'!C68</f>
        <v>366102.76289301418</v>
      </c>
      <c r="E9" s="176">
        <f t="shared" si="0"/>
        <v>25667.769893014163</v>
      </c>
      <c r="F9" s="354">
        <f t="shared" si="1"/>
        <v>7.5396978632611189E-2</v>
      </c>
      <c r="H9" s="407">
        <v>775.28899999999999</v>
      </c>
      <c r="I9" s="403">
        <f>+'LEE County'!E68</f>
        <v>779.5983313383332</v>
      </c>
      <c r="J9" s="176">
        <f t="shared" si="2"/>
        <v>4.3093313383332088</v>
      </c>
      <c r="K9" s="354">
        <f t="shared" si="3"/>
        <v>5.5583548048963038E-3</v>
      </c>
      <c r="M9" s="407">
        <f t="shared" si="4"/>
        <v>775.28899999999999</v>
      </c>
      <c r="N9" s="403">
        <f>+'LEE County'!D68</f>
        <v>771.9762743646246</v>
      </c>
      <c r="O9" s="176">
        <f t="shared" si="5"/>
        <v>-3.3127256353753864</v>
      </c>
      <c r="P9" s="354">
        <f t="shared" si="6"/>
        <v>-4.2728913158517345E-3</v>
      </c>
      <c r="R9" s="176">
        <f t="shared" si="7"/>
        <v>340434.99300000002</v>
      </c>
      <c r="S9" s="176">
        <f>+'LEE County'!I68</f>
        <v>366102.76289301418</v>
      </c>
      <c r="T9" s="176">
        <f t="shared" si="8"/>
        <v>25667.769893014163</v>
      </c>
      <c r="U9" s="354">
        <f t="shared" si="9"/>
        <v>7.5396978632611189E-2</v>
      </c>
    </row>
    <row r="10" spans="1:23" x14ac:dyDescent="0.2">
      <c r="A10" s="399">
        <f t="shared" si="10"/>
        <v>2015</v>
      </c>
      <c r="B10" s="399">
        <v>8</v>
      </c>
      <c r="C10" s="403">
        <v>365750.69</v>
      </c>
      <c r="D10" s="403">
        <f>+'LEE County'!C69</f>
        <v>366364.25569662271</v>
      </c>
      <c r="E10" s="176">
        <f t="shared" si="0"/>
        <v>613.56569662271068</v>
      </c>
      <c r="F10" s="354">
        <f t="shared" si="1"/>
        <v>1.6775517132250339E-3</v>
      </c>
      <c r="H10" s="407">
        <v>787.24099999999999</v>
      </c>
      <c r="I10" s="403">
        <f>+'LEE County'!E69</f>
        <v>779.97000849173446</v>
      </c>
      <c r="J10" s="176">
        <f t="shared" si="2"/>
        <v>-7.2709915082655243</v>
      </c>
      <c r="K10" s="354">
        <f t="shared" si="3"/>
        <v>-9.2360427216894303E-3</v>
      </c>
      <c r="M10" s="407">
        <f t="shared" si="4"/>
        <v>787.24099999999999</v>
      </c>
      <c r="N10" s="403">
        <f>+'LEE County'!D69</f>
        <v>775.09408485955328</v>
      </c>
      <c r="O10" s="176">
        <f t="shared" si="5"/>
        <v>-12.146915140446708</v>
      </c>
      <c r="P10" s="354">
        <f t="shared" si="6"/>
        <v>-1.5429728812964116E-2</v>
      </c>
      <c r="R10" s="176">
        <f t="shared" si="7"/>
        <v>365750.69</v>
      </c>
      <c r="S10" s="176">
        <f>+'LEE County'!I69</f>
        <v>366364.25569662271</v>
      </c>
      <c r="T10" s="176">
        <f t="shared" si="8"/>
        <v>613.56569662271068</v>
      </c>
      <c r="U10" s="354">
        <f t="shared" si="9"/>
        <v>1.6775517132250339E-3</v>
      </c>
    </row>
    <row r="11" spans="1:23" x14ac:dyDescent="0.2">
      <c r="A11" s="399">
        <f t="shared" si="10"/>
        <v>2015</v>
      </c>
      <c r="B11" s="399">
        <v>9</v>
      </c>
      <c r="C11" s="403">
        <v>360850.14399999997</v>
      </c>
      <c r="D11" s="403">
        <f>+'LEE County'!C70</f>
        <v>345994.38642515155</v>
      </c>
      <c r="E11" s="176">
        <f t="shared" si="0"/>
        <v>-14855.757574848423</v>
      </c>
      <c r="F11" s="354">
        <f t="shared" si="1"/>
        <v>-4.1168772749189841E-2</v>
      </c>
      <c r="H11" s="407">
        <v>749.90200000000004</v>
      </c>
      <c r="I11" s="403">
        <f>+'LEE County'!E70</f>
        <v>745.01127838446803</v>
      </c>
      <c r="J11" s="176">
        <f t="shared" si="2"/>
        <v>-4.8907216155320157</v>
      </c>
      <c r="K11" s="354">
        <f t="shared" si="3"/>
        <v>-6.5218143377828719E-3</v>
      </c>
      <c r="M11" s="407">
        <f t="shared" si="4"/>
        <v>749.90200000000004</v>
      </c>
      <c r="N11" s="403">
        <f>+'LEE County'!D70</f>
        <v>742.86171005433982</v>
      </c>
      <c r="O11" s="176">
        <f t="shared" si="5"/>
        <v>-7.0402899456602199</v>
      </c>
      <c r="P11" s="354">
        <f t="shared" si="6"/>
        <v>-9.3882799961331198E-3</v>
      </c>
      <c r="R11" s="176">
        <f t="shared" si="7"/>
        <v>360850.14399999997</v>
      </c>
      <c r="S11" s="176">
        <f>+'LEE County'!I70</f>
        <v>345994.38642515155</v>
      </c>
      <c r="T11" s="176">
        <f t="shared" si="8"/>
        <v>-14855.757574848423</v>
      </c>
      <c r="U11" s="354">
        <f t="shared" si="9"/>
        <v>-4.1168772749189841E-2</v>
      </c>
    </row>
    <row r="12" spans="1:23" x14ac:dyDescent="0.2">
      <c r="A12" s="399">
        <f t="shared" si="10"/>
        <v>2015</v>
      </c>
      <c r="B12" s="399">
        <v>10</v>
      </c>
      <c r="C12" s="403">
        <v>329345.674</v>
      </c>
      <c r="D12" s="403">
        <f>+'LEE County'!C71</f>
        <v>313843.15266004909</v>
      </c>
      <c r="E12" s="176">
        <f t="shared" si="0"/>
        <v>-15502.521339950908</v>
      </c>
      <c r="F12" s="354">
        <f t="shared" si="1"/>
        <v>-4.7070669402358378E-2</v>
      </c>
      <c r="H12" s="407">
        <v>703.49099999999999</v>
      </c>
      <c r="I12" s="403">
        <f>+'LEE County'!E71</f>
        <v>685.64709503858717</v>
      </c>
      <c r="J12" s="176">
        <f t="shared" si="2"/>
        <v>-17.843904961412818</v>
      </c>
      <c r="K12" s="354">
        <f t="shared" si="3"/>
        <v>-2.5364794946080127E-2</v>
      </c>
      <c r="M12" s="407">
        <f t="shared" si="4"/>
        <v>703.49099999999999</v>
      </c>
      <c r="N12" s="403">
        <f>+'LEE County'!D71</f>
        <v>682.85498254743777</v>
      </c>
      <c r="O12" s="176">
        <f t="shared" si="5"/>
        <v>-20.636017452562214</v>
      </c>
      <c r="P12" s="354">
        <f t="shared" si="6"/>
        <v>-2.9333733413166918E-2</v>
      </c>
      <c r="R12" s="176">
        <f t="shared" si="7"/>
        <v>329345.674</v>
      </c>
      <c r="S12" s="176">
        <f>+'LEE County'!I71</f>
        <v>313843.15266004909</v>
      </c>
      <c r="T12" s="176">
        <f t="shared" si="8"/>
        <v>-15502.521339950908</v>
      </c>
      <c r="U12" s="354">
        <f t="shared" si="9"/>
        <v>-4.7070669402358378E-2</v>
      </c>
    </row>
    <row r="13" spans="1:23" x14ac:dyDescent="0.2">
      <c r="A13" s="399">
        <f t="shared" si="10"/>
        <v>2015</v>
      </c>
      <c r="B13" s="399">
        <v>11</v>
      </c>
      <c r="C13" s="403">
        <v>299500.58299999998</v>
      </c>
      <c r="D13" s="403">
        <f>+'LEE County'!C72</f>
        <v>273964.67858190584</v>
      </c>
      <c r="E13" s="176">
        <f t="shared" si="0"/>
        <v>-25535.904418094142</v>
      </c>
      <c r="F13" s="354">
        <f t="shared" si="1"/>
        <v>-8.5261618399234074E-2</v>
      </c>
      <c r="H13" s="407">
        <v>582.89300000000003</v>
      </c>
      <c r="I13" s="403">
        <f>+'LEE County'!E72</f>
        <v>611.65330455622302</v>
      </c>
      <c r="J13" s="176">
        <f t="shared" si="2"/>
        <v>28.760304556222991</v>
      </c>
      <c r="K13" s="354">
        <f t="shared" si="3"/>
        <v>4.9340624361972063E-2</v>
      </c>
      <c r="M13" s="407">
        <f t="shared" si="4"/>
        <v>582.89300000000003</v>
      </c>
      <c r="N13" s="403">
        <f>+'LEE County'!D72</f>
        <v>610.4976539116517</v>
      </c>
      <c r="O13" s="176">
        <f t="shared" si="5"/>
        <v>27.604653911651667</v>
      </c>
      <c r="P13" s="354">
        <f t="shared" si="6"/>
        <v>4.7358012382464176E-2</v>
      </c>
      <c r="R13" s="176">
        <f t="shared" si="7"/>
        <v>299500.58299999998</v>
      </c>
      <c r="S13" s="176">
        <f>+'LEE County'!I72</f>
        <v>273964.67858190584</v>
      </c>
      <c r="T13" s="176">
        <f t="shared" si="8"/>
        <v>-25535.904418094142</v>
      </c>
      <c r="U13" s="354">
        <f t="shared" si="9"/>
        <v>-8.5261618399234074E-2</v>
      </c>
    </row>
    <row r="14" spans="1:23" x14ac:dyDescent="0.2">
      <c r="A14" s="399">
        <f t="shared" si="10"/>
        <v>2015</v>
      </c>
      <c r="B14" s="399">
        <v>12</v>
      </c>
      <c r="C14" s="403">
        <v>280321.44500000001</v>
      </c>
      <c r="D14" s="403">
        <f>+'LEE County'!C73</f>
        <v>278690.86105160962</v>
      </c>
      <c r="E14" s="176">
        <f t="shared" si="0"/>
        <v>-1630.5839483903837</v>
      </c>
      <c r="F14" s="354">
        <f t="shared" si="1"/>
        <v>-5.8168362694848152E-3</v>
      </c>
      <c r="H14" s="407">
        <v>548.27</v>
      </c>
      <c r="I14" s="403">
        <f>+'LEE County'!E73</f>
        <v>623.82794159667264</v>
      </c>
      <c r="J14" s="176">
        <f t="shared" si="2"/>
        <v>75.557941596672663</v>
      </c>
      <c r="K14" s="354">
        <f t="shared" si="3"/>
        <v>0.13781155561433711</v>
      </c>
      <c r="M14" s="407">
        <f t="shared" si="4"/>
        <v>548.27</v>
      </c>
      <c r="N14" s="403">
        <f>+'LEE County'!D73</f>
        <v>593.37973662408558</v>
      </c>
      <c r="O14" s="176">
        <f t="shared" si="5"/>
        <v>45.109736624085599</v>
      </c>
      <c r="P14" s="354">
        <f t="shared" si="6"/>
        <v>8.2276499943614745E-2</v>
      </c>
      <c r="R14" s="176">
        <f t="shared" si="7"/>
        <v>280321.44500000001</v>
      </c>
      <c r="S14" s="176">
        <f>+'LEE County'!I73</f>
        <v>278690.86105160962</v>
      </c>
      <c r="T14" s="176">
        <f t="shared" si="8"/>
        <v>-1630.5839483903837</v>
      </c>
      <c r="U14" s="354">
        <f t="shared" si="9"/>
        <v>-5.8168362694848152E-3</v>
      </c>
    </row>
    <row r="15" spans="1:23" x14ac:dyDescent="0.2">
      <c r="A15" s="399">
        <f t="shared" ref="A15:A31" si="11">+A3+1</f>
        <v>2016</v>
      </c>
      <c r="B15" s="399">
        <v>1</v>
      </c>
      <c r="C15" s="403">
        <v>261158.802</v>
      </c>
      <c r="D15" s="403">
        <f>+'LEE County'!C74</f>
        <v>304375.05448970315</v>
      </c>
      <c r="E15" s="176">
        <f t="shared" si="0"/>
        <v>43216.252489703154</v>
      </c>
      <c r="F15" s="354">
        <f t="shared" si="1"/>
        <v>0.16547882804923852</v>
      </c>
      <c r="H15" s="407">
        <v>721.18</v>
      </c>
      <c r="I15" s="403">
        <f>+'LEE County'!E74</f>
        <v>829.32187335881054</v>
      </c>
      <c r="J15" s="176">
        <f t="shared" si="2"/>
        <v>108.14187335881059</v>
      </c>
      <c r="K15" s="354">
        <f t="shared" si="3"/>
        <v>0.14995129282399766</v>
      </c>
      <c r="M15" s="407">
        <f t="shared" si="4"/>
        <v>721.18</v>
      </c>
      <c r="N15" s="403">
        <f>+'LEE County'!D74</f>
        <v>781.54359277940534</v>
      </c>
      <c r="O15" s="176">
        <f t="shared" si="5"/>
        <v>60.363592779405394</v>
      </c>
      <c r="P15" s="354">
        <f t="shared" si="6"/>
        <v>8.3701146425865014E-2</v>
      </c>
      <c r="R15" s="176">
        <f t="shared" si="7"/>
        <v>261158.802</v>
      </c>
      <c r="S15" s="176">
        <f>+'LEE County'!I74</f>
        <v>304375.05448970315</v>
      </c>
      <c r="T15" s="176">
        <f t="shared" si="8"/>
        <v>43216.252489703154</v>
      </c>
      <c r="U15" s="354">
        <f t="shared" si="9"/>
        <v>0.16547882804923852</v>
      </c>
    </row>
    <row r="16" spans="1:23" x14ac:dyDescent="0.2">
      <c r="A16" s="399">
        <f t="shared" si="11"/>
        <v>2016</v>
      </c>
      <c r="B16" s="399">
        <v>2</v>
      </c>
      <c r="C16" s="403">
        <v>270684.60399999999</v>
      </c>
      <c r="D16" s="403">
        <f>+'LEE County'!C75</f>
        <v>277840.62753983529</v>
      </c>
      <c r="E16" s="176">
        <f t="shared" si="0"/>
        <v>7156.0235398352961</v>
      </c>
      <c r="F16" s="354">
        <f t="shared" si="1"/>
        <v>2.6436758626417145E-2</v>
      </c>
      <c r="H16" s="407">
        <v>678.37</v>
      </c>
      <c r="I16" s="403">
        <f>+'LEE County'!E75</f>
        <v>729.29708207782676</v>
      </c>
      <c r="J16" s="176">
        <f t="shared" si="2"/>
        <v>50.927082077826753</v>
      </c>
      <c r="K16" s="354">
        <f t="shared" si="3"/>
        <v>7.507272149096611E-2</v>
      </c>
      <c r="M16" s="407">
        <f t="shared" si="4"/>
        <v>678.37</v>
      </c>
      <c r="N16" s="403">
        <f>+'LEE County'!D75</f>
        <v>664.00143021115582</v>
      </c>
      <c r="O16" s="176">
        <f t="shared" si="5"/>
        <v>-14.368569788844184</v>
      </c>
      <c r="P16" s="354">
        <f t="shared" si="6"/>
        <v>-2.1181021844781101E-2</v>
      </c>
      <c r="R16" s="176">
        <f t="shared" si="7"/>
        <v>270684.60399999999</v>
      </c>
      <c r="S16" s="176">
        <f>+'LEE County'!I75</f>
        <v>277840.62753983529</v>
      </c>
      <c r="T16" s="176">
        <f t="shared" si="8"/>
        <v>7156.0235398352961</v>
      </c>
      <c r="U16" s="354">
        <f t="shared" si="9"/>
        <v>2.6436758626417145E-2</v>
      </c>
    </row>
    <row r="17" spans="1:21" x14ac:dyDescent="0.2">
      <c r="A17" s="399">
        <f t="shared" si="11"/>
        <v>2016</v>
      </c>
      <c r="B17" s="399">
        <v>3</v>
      </c>
      <c r="C17" s="403">
        <v>287851.84600000002</v>
      </c>
      <c r="D17" s="403">
        <f>+'LEE County'!C76</f>
        <v>283524.71848541038</v>
      </c>
      <c r="E17" s="176">
        <f t="shared" si="0"/>
        <v>-4327.1275145896361</v>
      </c>
      <c r="F17" s="354">
        <f t="shared" si="1"/>
        <v>-1.5032481377901696E-2</v>
      </c>
      <c r="H17" s="407">
        <v>596.99</v>
      </c>
      <c r="I17" s="403">
        <f>+'LEE County'!E76</f>
        <v>619.62934708731768</v>
      </c>
      <c r="J17" s="176">
        <f t="shared" si="2"/>
        <v>22.639347087317674</v>
      </c>
      <c r="K17" s="354">
        <f t="shared" si="3"/>
        <v>3.7922489635199286E-2</v>
      </c>
      <c r="M17" s="407">
        <f t="shared" si="4"/>
        <v>596.99</v>
      </c>
      <c r="N17" s="403">
        <f>+'LEE County'!D76</f>
        <v>604.69286064655296</v>
      </c>
      <c r="O17" s="176">
        <f t="shared" si="5"/>
        <v>7.7028606465529492</v>
      </c>
      <c r="P17" s="354">
        <f t="shared" si="6"/>
        <v>1.2902830276140254E-2</v>
      </c>
      <c r="R17" s="176">
        <f t="shared" si="7"/>
        <v>287851.84600000002</v>
      </c>
      <c r="S17" s="176">
        <f>+'LEE County'!I76</f>
        <v>283524.71848541038</v>
      </c>
      <c r="T17" s="176">
        <f t="shared" si="8"/>
        <v>-4327.1275145896361</v>
      </c>
      <c r="U17" s="354">
        <f t="shared" si="9"/>
        <v>-1.5032481377901696E-2</v>
      </c>
    </row>
    <row r="18" spans="1:21" x14ac:dyDescent="0.2">
      <c r="A18" s="399">
        <f t="shared" si="11"/>
        <v>2016</v>
      </c>
      <c r="B18" s="399">
        <v>4</v>
      </c>
      <c r="C18" s="403">
        <v>281916.44</v>
      </c>
      <c r="D18" s="403">
        <f>+'LEE County'!C77</f>
        <v>292925.24595850543</v>
      </c>
      <c r="E18" s="176">
        <f t="shared" si="0"/>
        <v>11008.805958505429</v>
      </c>
      <c r="F18" s="354">
        <f t="shared" si="1"/>
        <v>3.904988995500025E-2</v>
      </c>
      <c r="H18" s="407">
        <v>619.96100000000001</v>
      </c>
      <c r="I18" s="403">
        <f>+'LEE County'!E77</f>
        <v>633.71209522308345</v>
      </c>
      <c r="J18" s="176">
        <f t="shared" si="2"/>
        <v>13.751095223083439</v>
      </c>
      <c r="K18" s="354">
        <f t="shared" si="3"/>
        <v>2.2180581073782735E-2</v>
      </c>
      <c r="M18" s="407">
        <f t="shared" si="4"/>
        <v>619.96100000000001</v>
      </c>
      <c r="N18" s="403">
        <f>+'LEE County'!D77</f>
        <v>615.74450417126866</v>
      </c>
      <c r="O18" s="176">
        <f t="shared" si="5"/>
        <v>-4.2164958287313539</v>
      </c>
      <c r="P18" s="354">
        <f t="shared" si="6"/>
        <v>-6.8012275429121249E-3</v>
      </c>
      <c r="R18" s="176">
        <f t="shared" si="7"/>
        <v>281916.44</v>
      </c>
      <c r="S18" s="176">
        <f>+'LEE County'!I77</f>
        <v>292925.24595850543</v>
      </c>
      <c r="T18" s="176">
        <f t="shared" si="8"/>
        <v>11008.805958505429</v>
      </c>
      <c r="U18" s="354">
        <f t="shared" si="9"/>
        <v>3.904988995500025E-2</v>
      </c>
    </row>
    <row r="19" spans="1:21" x14ac:dyDescent="0.2">
      <c r="A19" s="399">
        <f t="shared" si="11"/>
        <v>2016</v>
      </c>
      <c r="B19" s="399">
        <v>5</v>
      </c>
      <c r="C19" s="403">
        <v>304314.31300000002</v>
      </c>
      <c r="D19" s="403">
        <f>+'LEE County'!C78</f>
        <v>334505.33182554052</v>
      </c>
      <c r="E19" s="176">
        <f t="shared" si="0"/>
        <v>30191.018825540494</v>
      </c>
      <c r="F19" s="354">
        <f t="shared" si="1"/>
        <v>9.920998630629807E-2</v>
      </c>
      <c r="H19" s="407">
        <v>706.88800000000003</v>
      </c>
      <c r="I19" s="403">
        <f>+'LEE County'!E78</f>
        <v>721.07728079589572</v>
      </c>
      <c r="J19" s="176">
        <f t="shared" si="2"/>
        <v>14.189280795895684</v>
      </c>
      <c r="K19" s="354">
        <f t="shared" si="3"/>
        <v>2.0072883958838883E-2</v>
      </c>
      <c r="M19" s="407">
        <f t="shared" si="4"/>
        <v>706.88800000000003</v>
      </c>
      <c r="N19" s="403">
        <f>+'LEE County'!D78</f>
        <v>708.90378397865993</v>
      </c>
      <c r="O19" s="176">
        <f t="shared" si="5"/>
        <v>2.015783978659897</v>
      </c>
      <c r="P19" s="354">
        <f t="shared" si="6"/>
        <v>2.8516313456443676E-3</v>
      </c>
      <c r="R19" s="176">
        <f t="shared" si="7"/>
        <v>304314.31300000002</v>
      </c>
      <c r="S19" s="176">
        <f>+'LEE County'!I78</f>
        <v>334505.33182554052</v>
      </c>
      <c r="T19" s="176">
        <f t="shared" si="8"/>
        <v>30191.018825540494</v>
      </c>
      <c r="U19" s="354">
        <f t="shared" si="9"/>
        <v>9.920998630629807E-2</v>
      </c>
    </row>
    <row r="20" spans="1:21" x14ac:dyDescent="0.2">
      <c r="A20" s="399">
        <f t="shared" si="11"/>
        <v>2016</v>
      </c>
      <c r="B20" s="399">
        <v>6</v>
      </c>
      <c r="C20" s="403">
        <v>323926.83299999998</v>
      </c>
      <c r="D20" s="403">
        <f>+'LEE County'!C79</f>
        <v>354674.51235045446</v>
      </c>
      <c r="E20" s="176">
        <f t="shared" si="0"/>
        <v>30747.679350454477</v>
      </c>
      <c r="F20" s="354">
        <f t="shared" si="1"/>
        <v>9.4921680509420625E-2</v>
      </c>
      <c r="H20" s="407">
        <v>769.08600000000001</v>
      </c>
      <c r="I20" s="403">
        <f>+'LEE County'!E79</f>
        <v>758.06754252206008</v>
      </c>
      <c r="J20" s="176">
        <f t="shared" si="2"/>
        <v>-11.018457477939933</v>
      </c>
      <c r="K20" s="354">
        <f t="shared" si="3"/>
        <v>-1.4326691004568959E-2</v>
      </c>
      <c r="M20" s="407">
        <f t="shared" si="4"/>
        <v>769.08600000000001</v>
      </c>
      <c r="N20" s="403">
        <f>+'LEE County'!D79</f>
        <v>747.15006225647369</v>
      </c>
      <c r="O20" s="176">
        <f t="shared" si="5"/>
        <v>-21.935937743526324</v>
      </c>
      <c r="P20" s="354">
        <f t="shared" si="6"/>
        <v>-2.8522086923343237E-2</v>
      </c>
      <c r="R20" s="176">
        <f t="shared" si="7"/>
        <v>323926.83299999998</v>
      </c>
      <c r="S20" s="176">
        <f>+'LEE County'!I79</f>
        <v>354674.51235045446</v>
      </c>
      <c r="T20" s="176">
        <f t="shared" si="8"/>
        <v>30747.679350454477</v>
      </c>
      <c r="U20" s="354">
        <f t="shared" si="9"/>
        <v>9.4921680509420625E-2</v>
      </c>
    </row>
    <row r="21" spans="1:21" x14ac:dyDescent="0.2">
      <c r="A21" s="399">
        <f t="shared" si="11"/>
        <v>2016</v>
      </c>
      <c r="B21" s="399">
        <v>7</v>
      </c>
      <c r="C21" s="403">
        <v>342799.527</v>
      </c>
      <c r="D21" s="403">
        <f>+'LEE County'!C80</f>
        <v>369945.907308013</v>
      </c>
      <c r="E21" s="176">
        <f t="shared" si="0"/>
        <v>27146.380308013002</v>
      </c>
      <c r="F21" s="354">
        <f t="shared" si="1"/>
        <v>7.9190250189618894E-2</v>
      </c>
      <c r="H21" s="407">
        <v>779.30100000000004</v>
      </c>
      <c r="I21" s="403">
        <f>+'LEE County'!E80</f>
        <v>786.83880357698661</v>
      </c>
      <c r="J21" s="176">
        <f t="shared" si="2"/>
        <v>7.5378035769865619</v>
      </c>
      <c r="K21" s="354">
        <f t="shared" si="3"/>
        <v>9.6725188046551391E-3</v>
      </c>
      <c r="M21" s="407">
        <f t="shared" si="4"/>
        <v>779.30100000000004</v>
      </c>
      <c r="N21" s="403">
        <f>+'LEE County'!D80</f>
        <v>779.1459572112268</v>
      </c>
      <c r="O21" s="176">
        <f t="shared" si="5"/>
        <v>-0.15504278877324396</v>
      </c>
      <c r="P21" s="354">
        <f t="shared" si="6"/>
        <v>-1.9895109691026036E-4</v>
      </c>
      <c r="R21" s="176">
        <f t="shared" si="7"/>
        <v>342799.527</v>
      </c>
      <c r="S21" s="176">
        <f>+'LEE County'!I80</f>
        <v>369945.907308013</v>
      </c>
      <c r="T21" s="176">
        <f t="shared" si="8"/>
        <v>27146.380308013002</v>
      </c>
      <c r="U21" s="354">
        <f t="shared" si="9"/>
        <v>7.9190250189618894E-2</v>
      </c>
    </row>
    <row r="22" spans="1:21" x14ac:dyDescent="0.2">
      <c r="A22" s="399">
        <f t="shared" si="11"/>
        <v>2016</v>
      </c>
      <c r="B22" s="399">
        <v>8</v>
      </c>
      <c r="C22" s="403">
        <v>368289.91200000001</v>
      </c>
      <c r="D22" s="403">
        <f>+'LEE County'!C81</f>
        <v>370495.00714725</v>
      </c>
      <c r="E22" s="176">
        <f t="shared" si="0"/>
        <v>2205.0951472499873</v>
      </c>
      <c r="F22" s="354">
        <f t="shared" si="1"/>
        <v>5.9873894869266753E-3</v>
      </c>
      <c r="H22" s="407">
        <v>789.46100000000001</v>
      </c>
      <c r="I22" s="403">
        <f>+'LEE County'!E81</f>
        <v>787.75233149950907</v>
      </c>
      <c r="J22" s="176">
        <f t="shared" si="2"/>
        <v>-1.7086685004909441</v>
      </c>
      <c r="K22" s="354">
        <f t="shared" si="3"/>
        <v>-2.1643482078164133E-3</v>
      </c>
      <c r="M22" s="407">
        <f t="shared" si="4"/>
        <v>789.46100000000001</v>
      </c>
      <c r="N22" s="403">
        <f>+'LEE County'!D81</f>
        <v>782.82775726249213</v>
      </c>
      <c r="O22" s="176">
        <f t="shared" si="5"/>
        <v>-6.6332427375078851</v>
      </c>
      <c r="P22" s="354">
        <f t="shared" si="6"/>
        <v>-8.4022424635389337E-3</v>
      </c>
      <c r="R22" s="176">
        <f t="shared" si="7"/>
        <v>368289.91200000001</v>
      </c>
      <c r="S22" s="176">
        <f>+'LEE County'!I81</f>
        <v>370495.00714725</v>
      </c>
      <c r="T22" s="176">
        <f t="shared" si="8"/>
        <v>2205.0951472499873</v>
      </c>
      <c r="U22" s="354">
        <f t="shared" si="9"/>
        <v>5.9873894869266753E-3</v>
      </c>
    </row>
    <row r="23" spans="1:21" x14ac:dyDescent="0.2">
      <c r="A23" s="399">
        <f t="shared" si="11"/>
        <v>2016</v>
      </c>
      <c r="B23" s="399">
        <v>9</v>
      </c>
      <c r="C23" s="403">
        <v>363356.95899999997</v>
      </c>
      <c r="D23" s="403">
        <f>+'LEE County'!C82</f>
        <v>350921.11485651275</v>
      </c>
      <c r="E23" s="176">
        <f t="shared" si="0"/>
        <v>-12435.844143487222</v>
      </c>
      <c r="F23" s="354">
        <f t="shared" si="1"/>
        <v>-3.4224868508675566E-2</v>
      </c>
      <c r="H23" s="407">
        <v>753.88300000000004</v>
      </c>
      <c r="I23" s="403">
        <f>+'LEE County'!E82</f>
        <v>754.29321957185516</v>
      </c>
      <c r="J23" s="176">
        <f t="shared" si="2"/>
        <v>0.41021957185512292</v>
      </c>
      <c r="K23" s="354">
        <f t="shared" si="3"/>
        <v>5.4414222346843566E-4</v>
      </c>
      <c r="M23" s="407">
        <f t="shared" si="4"/>
        <v>753.88300000000004</v>
      </c>
      <c r="N23" s="403">
        <f>+'LEE County'!D82</f>
        <v>752.11687021518753</v>
      </c>
      <c r="O23" s="176">
        <f t="shared" si="5"/>
        <v>-1.7661297848125059</v>
      </c>
      <c r="P23" s="354">
        <f t="shared" si="6"/>
        <v>-2.3427107187885543E-3</v>
      </c>
      <c r="R23" s="176">
        <f t="shared" si="7"/>
        <v>363356.95899999997</v>
      </c>
      <c r="S23" s="176">
        <f>+'LEE County'!I82</f>
        <v>350921.11485651275</v>
      </c>
      <c r="T23" s="176">
        <f t="shared" si="8"/>
        <v>-12435.844143487222</v>
      </c>
      <c r="U23" s="354">
        <f t="shared" si="9"/>
        <v>-3.4224868508675566E-2</v>
      </c>
    </row>
    <row r="24" spans="1:21" x14ac:dyDescent="0.2">
      <c r="A24" s="399">
        <f t="shared" si="11"/>
        <v>2016</v>
      </c>
      <c r="B24" s="399">
        <v>10</v>
      </c>
      <c r="C24" s="403">
        <v>331633.49599999998</v>
      </c>
      <c r="D24" s="403">
        <f>+'LEE County'!C83</f>
        <v>319936.09009814868</v>
      </c>
      <c r="E24" s="176">
        <f t="shared" si="0"/>
        <v>-11697.405901851307</v>
      </c>
      <c r="F24" s="354">
        <f t="shared" si="1"/>
        <v>-3.527208814230065E-2</v>
      </c>
      <c r="H24" s="407">
        <v>705.89</v>
      </c>
      <c r="I24" s="403">
        <f>+'LEE County'!E83</f>
        <v>697.12617040204293</v>
      </c>
      <c r="J24" s="176">
        <f t="shared" si="2"/>
        <v>-8.7638295979570557</v>
      </c>
      <c r="K24" s="354">
        <f t="shared" si="3"/>
        <v>-1.24152907647892E-2</v>
      </c>
      <c r="M24" s="407">
        <f t="shared" si="4"/>
        <v>705.89</v>
      </c>
      <c r="N24" s="403">
        <f>+'LEE County'!D83</f>
        <v>694.28731247881774</v>
      </c>
      <c r="O24" s="176">
        <f t="shared" si="5"/>
        <v>-11.602687521182247</v>
      </c>
      <c r="P24" s="354">
        <f t="shared" si="6"/>
        <v>-1.6436962587913495E-2</v>
      </c>
      <c r="R24" s="176">
        <f t="shared" si="7"/>
        <v>331633.49599999998</v>
      </c>
      <c r="S24" s="176">
        <f>+'LEE County'!I83</f>
        <v>319936.09009814868</v>
      </c>
      <c r="T24" s="176">
        <f t="shared" si="8"/>
        <v>-11697.405901851307</v>
      </c>
      <c r="U24" s="354">
        <f t="shared" si="9"/>
        <v>-3.527208814230065E-2</v>
      </c>
    </row>
    <row r="25" spans="1:21" x14ac:dyDescent="0.2">
      <c r="A25" s="399">
        <f t="shared" si="11"/>
        <v>2016</v>
      </c>
      <c r="B25" s="399">
        <v>11</v>
      </c>
      <c r="C25" s="403">
        <v>301582.57900000003</v>
      </c>
      <c r="D25" s="403">
        <f>+'LEE County'!C84</f>
        <v>281385.93112805649</v>
      </c>
      <c r="E25" s="176">
        <f t="shared" si="0"/>
        <v>-20196.64787194354</v>
      </c>
      <c r="F25" s="354">
        <f t="shared" si="1"/>
        <v>-6.6968881090255339E-2</v>
      </c>
      <c r="H25" s="407">
        <v>584.27200000000005</v>
      </c>
      <c r="I25" s="403">
        <f>+'LEE County'!E84</f>
        <v>625.63492149123419</v>
      </c>
      <c r="J25" s="176">
        <f t="shared" si="2"/>
        <v>41.362921491234147</v>
      </c>
      <c r="K25" s="354">
        <f t="shared" si="3"/>
        <v>7.0793947838051707E-2</v>
      </c>
      <c r="M25" s="407">
        <f t="shared" si="4"/>
        <v>584.27200000000005</v>
      </c>
      <c r="N25" s="403">
        <f>+'LEE County'!D84</f>
        <v>624.45285414212992</v>
      </c>
      <c r="O25" s="176">
        <f t="shared" si="5"/>
        <v>40.180854142129874</v>
      </c>
      <c r="P25" s="354">
        <f t="shared" si="6"/>
        <v>6.8770802198513392E-2</v>
      </c>
      <c r="R25" s="176">
        <f t="shared" si="7"/>
        <v>301582.57900000003</v>
      </c>
      <c r="S25" s="176">
        <f>+'LEE County'!I84</f>
        <v>281385.93112805649</v>
      </c>
      <c r="T25" s="176">
        <f t="shared" si="8"/>
        <v>-20196.64787194354</v>
      </c>
      <c r="U25" s="354">
        <f t="shared" si="9"/>
        <v>-6.6968881090255339E-2</v>
      </c>
    </row>
    <row r="26" spans="1:21" x14ac:dyDescent="0.2">
      <c r="A26" s="399">
        <f t="shared" si="11"/>
        <v>2016</v>
      </c>
      <c r="B26" s="399">
        <v>12</v>
      </c>
      <c r="C26" s="403">
        <v>282269.02299999999</v>
      </c>
      <c r="D26" s="403">
        <f>+'LEE County'!C85</f>
        <v>286475.03394298058</v>
      </c>
      <c r="E26" s="176">
        <f t="shared" si="0"/>
        <v>4206.0109429805889</v>
      </c>
      <c r="F26" s="354">
        <f t="shared" si="1"/>
        <v>1.4900717401712837E-2</v>
      </c>
      <c r="H26" s="407">
        <v>549.26900000000001</v>
      </c>
      <c r="I26" s="403">
        <f>+'LEE County'!E85</f>
        <v>638.49329934406512</v>
      </c>
      <c r="J26" s="176">
        <f t="shared" si="2"/>
        <v>89.224299344065116</v>
      </c>
      <c r="K26" s="354">
        <f t="shared" si="3"/>
        <v>0.16244189885841931</v>
      </c>
      <c r="M26" s="407">
        <f t="shared" si="4"/>
        <v>549.26900000000001</v>
      </c>
      <c r="N26" s="403">
        <f>+'LEE County'!D85</f>
        <v>607.32929793320693</v>
      </c>
      <c r="O26" s="176">
        <f t="shared" si="5"/>
        <v>58.060297933206925</v>
      </c>
      <c r="P26" s="354">
        <f t="shared" si="6"/>
        <v>0.10570466917522547</v>
      </c>
      <c r="R26" s="176">
        <f t="shared" si="7"/>
        <v>282269.02299999999</v>
      </c>
      <c r="S26" s="176">
        <f>+'LEE County'!I85</f>
        <v>286475.03394298058</v>
      </c>
      <c r="T26" s="176">
        <f t="shared" si="8"/>
        <v>4206.0109429805889</v>
      </c>
      <c r="U26" s="354">
        <f t="shared" si="9"/>
        <v>1.4900717401712837E-2</v>
      </c>
    </row>
    <row r="27" spans="1:21" x14ac:dyDescent="0.2">
      <c r="A27" s="399">
        <f t="shared" si="11"/>
        <v>2017</v>
      </c>
      <c r="B27" s="399">
        <v>1</v>
      </c>
      <c r="C27" s="403">
        <v>262969.97200000001</v>
      </c>
      <c r="D27" s="403">
        <f>+'LEE County'!C86</f>
        <v>312033.67015046364</v>
      </c>
      <c r="E27" s="176">
        <f t="shared" si="0"/>
        <v>49063.698150463635</v>
      </c>
      <c r="F27" s="354">
        <f t="shared" si="1"/>
        <v>0.18657528757870367</v>
      </c>
      <c r="H27" s="407">
        <v>721.90099999999995</v>
      </c>
      <c r="I27" s="403">
        <f>+'LEE County'!E86</f>
        <v>843.75068167052711</v>
      </c>
      <c r="J27" s="176">
        <f t="shared" si="2"/>
        <v>121.84968167052716</v>
      </c>
      <c r="K27" s="354">
        <f t="shared" si="3"/>
        <v>0.16879001645728042</v>
      </c>
      <c r="M27" s="407">
        <f t="shared" si="4"/>
        <v>721.90099999999995</v>
      </c>
      <c r="N27" s="403">
        <f>+'LEE County'!D86</f>
        <v>795.14113922032186</v>
      </c>
      <c r="O27" s="176">
        <f t="shared" si="5"/>
        <v>73.240139220321907</v>
      </c>
      <c r="P27" s="354">
        <f t="shared" si="6"/>
        <v>0.10145454739683402</v>
      </c>
      <c r="R27" s="176">
        <f t="shared" si="7"/>
        <v>262969.97200000001</v>
      </c>
      <c r="S27" s="176">
        <f>+'LEE County'!I86</f>
        <v>312033.67015046364</v>
      </c>
      <c r="T27" s="176">
        <f t="shared" si="8"/>
        <v>49063.698150463635</v>
      </c>
      <c r="U27" s="354">
        <f t="shared" si="9"/>
        <v>0.18657528757870367</v>
      </c>
    </row>
    <row r="28" spans="1:21" x14ac:dyDescent="0.2">
      <c r="A28" s="399">
        <f t="shared" si="11"/>
        <v>2017</v>
      </c>
      <c r="B28" s="399">
        <v>2</v>
      </c>
      <c r="C28" s="403">
        <v>272562.79399999999</v>
      </c>
      <c r="D28" s="403">
        <f>+'LEE County'!C87</f>
        <v>285310.71104912838</v>
      </c>
      <c r="E28" s="176">
        <f t="shared" si="0"/>
        <v>12747.917049128388</v>
      </c>
      <c r="F28" s="354">
        <f t="shared" si="1"/>
        <v>4.6770569313757449E-2</v>
      </c>
      <c r="H28" s="407">
        <v>679.04899999999998</v>
      </c>
      <c r="I28" s="403">
        <f>+'LEE County'!E87</f>
        <v>743.37069639696858</v>
      </c>
      <c r="J28" s="176">
        <f t="shared" si="2"/>
        <v>64.321696396968605</v>
      </c>
      <c r="K28" s="354">
        <f t="shared" si="3"/>
        <v>9.4723203181167559E-2</v>
      </c>
      <c r="M28" s="407">
        <f t="shared" si="4"/>
        <v>679.04899999999998</v>
      </c>
      <c r="N28" s="403">
        <f>+'LEE County'!D87</f>
        <v>676.81500134121711</v>
      </c>
      <c r="O28" s="176">
        <f t="shared" si="5"/>
        <v>-2.2339986587828662</v>
      </c>
      <c r="P28" s="354">
        <f t="shared" si="6"/>
        <v>-3.2898931576114121E-3</v>
      </c>
      <c r="R28" s="176">
        <f t="shared" si="7"/>
        <v>272562.79399999999</v>
      </c>
      <c r="S28" s="176">
        <f>+'LEE County'!I87</f>
        <v>285310.71104912838</v>
      </c>
      <c r="T28" s="176">
        <f t="shared" si="8"/>
        <v>12747.917049128388</v>
      </c>
      <c r="U28" s="354">
        <f t="shared" si="9"/>
        <v>4.6770569313757449E-2</v>
      </c>
    </row>
    <row r="29" spans="1:21" x14ac:dyDescent="0.2">
      <c r="A29" s="399">
        <f t="shared" si="11"/>
        <v>2017</v>
      </c>
      <c r="B29" s="399">
        <v>3</v>
      </c>
      <c r="C29" s="403">
        <v>289846.326</v>
      </c>
      <c r="D29" s="403">
        <f>+'LEE County'!C88</f>
        <v>290635.25927753031</v>
      </c>
      <c r="E29" s="176">
        <f t="shared" si="0"/>
        <v>788.93327753030462</v>
      </c>
      <c r="F29" s="354">
        <f t="shared" si="1"/>
        <v>2.7219019416873103E-3</v>
      </c>
      <c r="H29" s="407">
        <v>598.05899999999997</v>
      </c>
      <c r="I29" s="403">
        <f>+'LEE County'!E88</f>
        <v>633.02558403491344</v>
      </c>
      <c r="J29" s="176">
        <f t="shared" si="2"/>
        <v>34.966584034913467</v>
      </c>
      <c r="K29" s="354">
        <f t="shared" si="3"/>
        <v>5.8466780091785964E-2</v>
      </c>
      <c r="M29" s="407">
        <f t="shared" si="4"/>
        <v>598.05899999999997</v>
      </c>
      <c r="N29" s="403">
        <f>+'LEE County'!D88</f>
        <v>617.76617436195249</v>
      </c>
      <c r="O29" s="176">
        <f t="shared" si="5"/>
        <v>19.707174361952525</v>
      </c>
      <c r="P29" s="354">
        <f t="shared" si="6"/>
        <v>3.2951889967298476E-2</v>
      </c>
      <c r="R29" s="176">
        <f t="shared" si="7"/>
        <v>289846.326</v>
      </c>
      <c r="S29" s="176">
        <f>+'LEE County'!I88</f>
        <v>290635.25927753031</v>
      </c>
      <c r="T29" s="176">
        <f t="shared" si="8"/>
        <v>788.93327753030462</v>
      </c>
      <c r="U29" s="354">
        <f t="shared" si="9"/>
        <v>2.7219019416873103E-3</v>
      </c>
    </row>
    <row r="30" spans="1:21" x14ac:dyDescent="0.2">
      <c r="A30" s="399">
        <f t="shared" si="11"/>
        <v>2017</v>
      </c>
      <c r="B30" s="399">
        <v>4</v>
      </c>
      <c r="C30" s="403">
        <v>283872.614</v>
      </c>
      <c r="D30" s="403">
        <f>+'LEE County'!C89</f>
        <v>299313.33551216347</v>
      </c>
      <c r="E30" s="176">
        <f t="shared" si="0"/>
        <v>15440.721512163465</v>
      </c>
      <c r="F30" s="354">
        <f t="shared" si="1"/>
        <v>5.4393135338386189E-2</v>
      </c>
      <c r="H30" s="407">
        <v>622.12199999999996</v>
      </c>
      <c r="I30" s="403">
        <f>+'LEE County'!E89</f>
        <v>645.74723626300329</v>
      </c>
      <c r="J30" s="176">
        <f t="shared" si="2"/>
        <v>23.62523626300333</v>
      </c>
      <c r="K30" s="354">
        <f t="shared" si="3"/>
        <v>3.7975246435592025E-2</v>
      </c>
      <c r="M30" s="407">
        <f t="shared" si="4"/>
        <v>622.12199999999996</v>
      </c>
      <c r="N30" s="403">
        <f>+'LEE County'!D89</f>
        <v>627.43841376857245</v>
      </c>
      <c r="O30" s="176">
        <f t="shared" si="5"/>
        <v>5.3164137685724882</v>
      </c>
      <c r="P30" s="354">
        <f t="shared" si="6"/>
        <v>8.5456128678498278E-3</v>
      </c>
      <c r="R30" s="176">
        <f t="shared" si="7"/>
        <v>283872.614</v>
      </c>
      <c r="S30" s="176">
        <f>+'LEE County'!I89</f>
        <v>299313.33551216347</v>
      </c>
      <c r="T30" s="176">
        <f t="shared" si="8"/>
        <v>15440.721512163465</v>
      </c>
      <c r="U30" s="354">
        <f t="shared" si="9"/>
        <v>5.4393135338386189E-2</v>
      </c>
    </row>
    <row r="31" spans="1:21" x14ac:dyDescent="0.2">
      <c r="A31" s="399">
        <f t="shared" si="11"/>
        <v>2017</v>
      </c>
      <c r="B31" s="399">
        <v>5</v>
      </c>
      <c r="C31" s="403">
        <v>306429.201</v>
      </c>
      <c r="D31" s="403">
        <f>+'LEE County'!C90</f>
        <v>339081.85286703083</v>
      </c>
      <c r="E31" s="176">
        <f t="shared" si="0"/>
        <v>32652.651867030829</v>
      </c>
      <c r="F31" s="354">
        <f t="shared" si="1"/>
        <v>0.10655855173225093</v>
      </c>
      <c r="H31" s="407">
        <v>709.16200000000003</v>
      </c>
      <c r="I31" s="403">
        <f>+'LEE County'!E90</f>
        <v>729.69943233961703</v>
      </c>
      <c r="J31" s="176">
        <f t="shared" si="2"/>
        <v>20.537432339616998</v>
      </c>
      <c r="K31" s="354">
        <f t="shared" si="3"/>
        <v>2.8960142167258063E-2</v>
      </c>
      <c r="M31" s="407">
        <f t="shared" si="4"/>
        <v>709.16200000000003</v>
      </c>
      <c r="N31" s="403">
        <f>+'LEE County'!D90</f>
        <v>717.38037312959671</v>
      </c>
      <c r="O31" s="176">
        <f t="shared" si="5"/>
        <v>8.2183731295966709</v>
      </c>
      <c r="P31" s="354">
        <f t="shared" si="6"/>
        <v>1.158885153123923E-2</v>
      </c>
      <c r="R31" s="176">
        <f t="shared" si="7"/>
        <v>306429.201</v>
      </c>
      <c r="S31" s="176">
        <f>+'LEE County'!I90</f>
        <v>339081.85286703083</v>
      </c>
      <c r="T31" s="176">
        <f t="shared" si="8"/>
        <v>32652.651867030829</v>
      </c>
      <c r="U31" s="354">
        <f t="shared" si="9"/>
        <v>0.10655855173225093</v>
      </c>
    </row>
    <row r="32" spans="1:21" x14ac:dyDescent="0.2">
      <c r="A32" s="399">
        <f t="shared" ref="A32:A95" si="12">+A20+1</f>
        <v>2017</v>
      </c>
      <c r="B32" s="399">
        <v>6</v>
      </c>
      <c r="C32" s="403">
        <v>326177.95899999997</v>
      </c>
      <c r="D32" s="403">
        <f>+'LEE County'!C91</f>
        <v>357944.66742071247</v>
      </c>
      <c r="E32" s="176">
        <f t="shared" si="0"/>
        <v>31766.708420712501</v>
      </c>
      <c r="F32" s="354">
        <f t="shared" si="1"/>
        <v>9.7390726577918585E-2</v>
      </c>
      <c r="H32" s="407">
        <v>771.947</v>
      </c>
      <c r="I32" s="403">
        <f>+'LEE County'!E91</f>
        <v>764.22850460037546</v>
      </c>
      <c r="J32" s="176">
        <f t="shared" si="2"/>
        <v>-7.718495399624544</v>
      </c>
      <c r="K32" s="354">
        <f t="shared" si="3"/>
        <v>-9.9987374776047133E-3</v>
      </c>
      <c r="M32" s="407">
        <f t="shared" si="4"/>
        <v>771.947</v>
      </c>
      <c r="N32" s="403">
        <f>+'LEE County'!D91</f>
        <v>753.22229585330945</v>
      </c>
      <c r="O32" s="176">
        <f t="shared" si="5"/>
        <v>-18.724704146690556</v>
      </c>
      <c r="P32" s="354">
        <f t="shared" si="6"/>
        <v>-2.42564633928114E-2</v>
      </c>
      <c r="R32" s="176">
        <f t="shared" si="7"/>
        <v>326177.95899999997</v>
      </c>
      <c r="S32" s="176">
        <f>+'LEE County'!I91</f>
        <v>357944.66742071247</v>
      </c>
      <c r="T32" s="176">
        <f t="shared" si="8"/>
        <v>31766.708420712501</v>
      </c>
      <c r="U32" s="354">
        <f t="shared" si="9"/>
        <v>9.7390726577918585E-2</v>
      </c>
    </row>
    <row r="33" spans="1:21" x14ac:dyDescent="0.2">
      <c r="A33" s="399">
        <f t="shared" si="12"/>
        <v>2017</v>
      </c>
      <c r="B33" s="399">
        <v>7</v>
      </c>
      <c r="C33" s="403">
        <v>345180.61300000001</v>
      </c>
      <c r="D33" s="403">
        <f>+'LEE County'!C92</f>
        <v>372330.79537285131</v>
      </c>
      <c r="E33" s="176">
        <f t="shared" si="0"/>
        <v>27150.182372851297</v>
      </c>
      <c r="F33" s="354">
        <f t="shared" si="1"/>
        <v>7.8655003642546184E-2</v>
      </c>
      <c r="H33" s="407">
        <v>783.33699999999999</v>
      </c>
      <c r="I33" s="403">
        <f>+'LEE County'!E92</f>
        <v>791.33192534424813</v>
      </c>
      <c r="J33" s="176">
        <f t="shared" si="2"/>
        <v>7.9949253442481449</v>
      </c>
      <c r="K33" s="354">
        <f t="shared" si="3"/>
        <v>1.020623989961944E-2</v>
      </c>
      <c r="M33" s="407">
        <f t="shared" si="4"/>
        <v>783.33699999999999</v>
      </c>
      <c r="N33" s="403">
        <f>+'LEE County'!D92</f>
        <v>783.59515016447835</v>
      </c>
      <c r="O33" s="176">
        <f t="shared" si="5"/>
        <v>0.2581501644783657</v>
      </c>
      <c r="P33" s="354">
        <f t="shared" si="6"/>
        <v>3.2955185887861838E-4</v>
      </c>
      <c r="R33" s="176">
        <f t="shared" si="7"/>
        <v>345180.61300000001</v>
      </c>
      <c r="S33" s="176">
        <f>+'LEE County'!I92</f>
        <v>372330.79537285131</v>
      </c>
      <c r="T33" s="176">
        <f t="shared" si="8"/>
        <v>27150.182372851297</v>
      </c>
      <c r="U33" s="354">
        <f t="shared" si="9"/>
        <v>7.8655003642546184E-2</v>
      </c>
    </row>
    <row r="34" spans="1:21" x14ac:dyDescent="0.2">
      <c r="A34" s="399">
        <f t="shared" si="12"/>
        <v>2017</v>
      </c>
      <c r="B34" s="399">
        <v>8</v>
      </c>
      <c r="C34" s="403">
        <v>370846.90899999999</v>
      </c>
      <c r="D34" s="403">
        <f>+'LEE County'!C93</f>
        <v>372696.1469136207</v>
      </c>
      <c r="E34" s="176">
        <f t="shared" si="0"/>
        <v>1849.2379136207164</v>
      </c>
      <c r="F34" s="354">
        <f t="shared" si="1"/>
        <v>4.9865264311013124E-3</v>
      </c>
      <c r="H34" s="407">
        <v>791.69200000000001</v>
      </c>
      <c r="I34" s="403">
        <f>+'LEE County'!E93</f>
        <v>791.89927203851266</v>
      </c>
      <c r="J34" s="176">
        <f t="shared" si="2"/>
        <v>0.20727203851265585</v>
      </c>
      <c r="K34" s="354">
        <f t="shared" si="3"/>
        <v>2.618089339194718E-4</v>
      </c>
      <c r="M34" s="407">
        <f t="shared" si="4"/>
        <v>791.69200000000001</v>
      </c>
      <c r="N34" s="403">
        <f>+'LEE County'!D93</f>
        <v>786.94877351574735</v>
      </c>
      <c r="O34" s="176">
        <f t="shared" si="5"/>
        <v>-4.7432264842526592</v>
      </c>
      <c r="P34" s="354">
        <f t="shared" si="6"/>
        <v>-5.9912522600362728E-3</v>
      </c>
      <c r="R34" s="176">
        <f t="shared" si="7"/>
        <v>370846.90899999999</v>
      </c>
      <c r="S34" s="176">
        <f>+'LEE County'!I93</f>
        <v>372696.1469136207</v>
      </c>
      <c r="T34" s="176">
        <f t="shared" si="8"/>
        <v>1849.2379136207164</v>
      </c>
      <c r="U34" s="354">
        <f t="shared" si="9"/>
        <v>4.9865264311013124E-3</v>
      </c>
    </row>
    <row r="35" spans="1:21" x14ac:dyDescent="0.2">
      <c r="A35" s="399">
        <f t="shared" si="12"/>
        <v>2017</v>
      </c>
      <c r="B35" s="399">
        <v>9</v>
      </c>
      <c r="C35" s="403">
        <v>365881.32199999999</v>
      </c>
      <c r="D35" s="403">
        <f>+'LEE County'!C94</f>
        <v>353786.32785544277</v>
      </c>
      <c r="E35" s="176">
        <f t="shared" si="0"/>
        <v>-12094.994144557219</v>
      </c>
      <c r="F35" s="354">
        <f t="shared" si="1"/>
        <v>-3.3057151095997273E-2</v>
      </c>
      <c r="H35" s="407">
        <v>757.88800000000003</v>
      </c>
      <c r="I35" s="403">
        <f>+'LEE County'!E94</f>
        <v>759.69127203525443</v>
      </c>
      <c r="J35" s="176">
        <f t="shared" si="2"/>
        <v>1.8032720352543947</v>
      </c>
      <c r="K35" s="354">
        <f t="shared" si="3"/>
        <v>2.3793384184132016E-3</v>
      </c>
      <c r="M35" s="407">
        <f t="shared" si="4"/>
        <v>757.88800000000003</v>
      </c>
      <c r="N35" s="403">
        <f>+'LEE County'!D94</f>
        <v>757.49934776991586</v>
      </c>
      <c r="O35" s="176">
        <f t="shared" si="5"/>
        <v>-0.38865223008417615</v>
      </c>
      <c r="P35" s="354">
        <f t="shared" si="6"/>
        <v>-5.1280958411292765E-4</v>
      </c>
      <c r="R35" s="176">
        <f t="shared" si="7"/>
        <v>365881.32199999999</v>
      </c>
      <c r="S35" s="176">
        <f>+'LEE County'!I94</f>
        <v>353786.32785544277</v>
      </c>
      <c r="T35" s="176">
        <f t="shared" si="8"/>
        <v>-12094.994144557219</v>
      </c>
      <c r="U35" s="354">
        <f t="shared" si="9"/>
        <v>-3.3057151095997273E-2</v>
      </c>
    </row>
    <row r="36" spans="1:21" x14ac:dyDescent="0.2">
      <c r="A36" s="399">
        <f t="shared" si="12"/>
        <v>2017</v>
      </c>
      <c r="B36" s="399">
        <v>10</v>
      </c>
      <c r="C36" s="403">
        <v>333937.33199999999</v>
      </c>
      <c r="D36" s="403">
        <f>+'LEE County'!C95</f>
        <v>324350.39881073282</v>
      </c>
      <c r="E36" s="176">
        <f t="shared" si="0"/>
        <v>-9586.9331892671762</v>
      </c>
      <c r="F36" s="354">
        <f t="shared" si="1"/>
        <v>-2.8708779374410187E-2</v>
      </c>
      <c r="H36" s="407">
        <v>708.30200000000002</v>
      </c>
      <c r="I36" s="403">
        <f>+'LEE County'!E95</f>
        <v>705.44271441781621</v>
      </c>
      <c r="J36" s="176">
        <f t="shared" si="2"/>
        <v>-2.8592855821838157</v>
      </c>
      <c r="K36" s="354">
        <f t="shared" si="3"/>
        <v>-4.0368170387543589E-3</v>
      </c>
      <c r="M36" s="407">
        <f t="shared" si="4"/>
        <v>708.30200000000002</v>
      </c>
      <c r="N36" s="403">
        <f>+'LEE County'!D95</f>
        <v>702.56998961672093</v>
      </c>
      <c r="O36" s="176">
        <f t="shared" si="5"/>
        <v>-5.7320103832790892</v>
      </c>
      <c r="P36" s="354">
        <f t="shared" si="6"/>
        <v>-8.0926079317565902E-3</v>
      </c>
      <c r="R36" s="176">
        <f t="shared" si="7"/>
        <v>333937.33199999999</v>
      </c>
      <c r="S36" s="176">
        <f>+'LEE County'!I95</f>
        <v>324350.39881073282</v>
      </c>
      <c r="T36" s="176">
        <f t="shared" si="8"/>
        <v>-9586.9331892671762</v>
      </c>
      <c r="U36" s="354">
        <f t="shared" si="9"/>
        <v>-2.8708779374410187E-2</v>
      </c>
    </row>
    <row r="37" spans="1:21" x14ac:dyDescent="0.2">
      <c r="A37" s="399">
        <f t="shared" si="12"/>
        <v>2017</v>
      </c>
      <c r="B37" s="399">
        <v>11</v>
      </c>
      <c r="C37" s="403">
        <v>303679.15000000002</v>
      </c>
      <c r="D37" s="403">
        <f>+'LEE County'!C96</f>
        <v>287834.96451135422</v>
      </c>
      <c r="E37" s="176">
        <f t="shared" si="0"/>
        <v>-15844.185488645802</v>
      </c>
      <c r="F37" s="354">
        <f t="shared" si="1"/>
        <v>-5.217409719648447E-2</v>
      </c>
      <c r="H37" s="407">
        <v>585.65800000000002</v>
      </c>
      <c r="I37" s="403">
        <f>+'LEE County'!E96</f>
        <v>637.78488051845238</v>
      </c>
      <c r="J37" s="176">
        <f t="shared" si="2"/>
        <v>52.126880518452367</v>
      </c>
      <c r="K37" s="354">
        <f t="shared" si="3"/>
        <v>8.9005666307729658E-2</v>
      </c>
      <c r="M37" s="407">
        <f t="shared" si="4"/>
        <v>585.65800000000002</v>
      </c>
      <c r="N37" s="403">
        <f>+'LEE County'!D96</f>
        <v>636.57985717797726</v>
      </c>
      <c r="O37" s="176">
        <f t="shared" si="5"/>
        <v>50.921857177977245</v>
      </c>
      <c r="P37" s="354">
        <f t="shared" si="6"/>
        <v>8.6948111658984084E-2</v>
      </c>
      <c r="R37" s="176">
        <f t="shared" si="7"/>
        <v>303679.15000000002</v>
      </c>
      <c r="S37" s="176">
        <f>+'LEE County'!I96</f>
        <v>287834.96451135422</v>
      </c>
      <c r="T37" s="176">
        <f t="shared" si="8"/>
        <v>-15844.185488645802</v>
      </c>
      <c r="U37" s="354">
        <f t="shared" si="9"/>
        <v>-5.217409719648447E-2</v>
      </c>
    </row>
    <row r="38" spans="1:21" x14ac:dyDescent="0.2">
      <c r="A38" s="399">
        <f t="shared" si="12"/>
        <v>2017</v>
      </c>
      <c r="B38" s="399">
        <v>12</v>
      </c>
      <c r="C38" s="403">
        <v>284230.234</v>
      </c>
      <c r="D38" s="403">
        <f>+'LEE County'!C97</f>
        <v>293515.97926556342</v>
      </c>
      <c r="E38" s="176">
        <f t="shared" si="0"/>
        <v>9285.7452655634261</v>
      </c>
      <c r="F38" s="354">
        <f t="shared" si="1"/>
        <v>3.2669801290609479E-2</v>
      </c>
      <c r="H38" s="407">
        <v>550.274</v>
      </c>
      <c r="I38" s="403">
        <f>+'LEE County'!E97</f>
        <v>651.7584186414507</v>
      </c>
      <c r="J38" s="176">
        <f t="shared" si="2"/>
        <v>101.4844186414507</v>
      </c>
      <c r="K38" s="354">
        <f t="shared" si="3"/>
        <v>0.18442524749752076</v>
      </c>
      <c r="M38" s="407">
        <f t="shared" si="4"/>
        <v>550.274</v>
      </c>
      <c r="N38" s="403">
        <f>+'LEE County'!D97</f>
        <v>619.94696455266524</v>
      </c>
      <c r="O38" s="176">
        <f t="shared" si="5"/>
        <v>69.672964552665235</v>
      </c>
      <c r="P38" s="354">
        <f t="shared" si="6"/>
        <v>0.12661504005761715</v>
      </c>
      <c r="R38" s="176">
        <f t="shared" si="7"/>
        <v>284230.234</v>
      </c>
      <c r="S38" s="176">
        <f>+'LEE County'!I97</f>
        <v>293515.97926556342</v>
      </c>
      <c r="T38" s="176">
        <f t="shared" si="8"/>
        <v>9285.7452655634261</v>
      </c>
      <c r="U38" s="354">
        <f t="shared" si="9"/>
        <v>3.2669801290609479E-2</v>
      </c>
    </row>
    <row r="39" spans="1:21" x14ac:dyDescent="0.2">
      <c r="A39" s="399">
        <f t="shared" si="12"/>
        <v>2018</v>
      </c>
      <c r="B39" s="399">
        <v>1</v>
      </c>
      <c r="C39" s="403">
        <v>264810.76199999999</v>
      </c>
      <c r="D39" s="403">
        <f>+'LEE County'!C98</f>
        <v>319300.73541368492</v>
      </c>
      <c r="E39" s="176">
        <f t="shared" si="0"/>
        <v>54489.973413684929</v>
      </c>
      <c r="F39" s="354">
        <f t="shared" si="1"/>
        <v>0.20576948233578563</v>
      </c>
      <c r="H39" s="407">
        <v>722.62300000000005</v>
      </c>
      <c r="I39" s="403">
        <f>+'LEE County'!E98</f>
        <v>857.44181023948784</v>
      </c>
      <c r="J39" s="176">
        <f t="shared" si="2"/>
        <v>134.81881023948779</v>
      </c>
      <c r="K39" s="354">
        <f t="shared" si="3"/>
        <v>0.1865686675340914</v>
      </c>
      <c r="M39" s="407">
        <f t="shared" si="4"/>
        <v>722.62300000000005</v>
      </c>
      <c r="N39" s="403">
        <f>+'LEE County'!D98</f>
        <v>808.04350458017154</v>
      </c>
      <c r="O39" s="176">
        <f t="shared" si="5"/>
        <v>85.420504580171496</v>
      </c>
      <c r="P39" s="354">
        <f t="shared" si="6"/>
        <v>0.11820894793020909</v>
      </c>
      <c r="R39" s="176">
        <f t="shared" si="7"/>
        <v>264810.76199999999</v>
      </c>
      <c r="S39" s="176">
        <f>+'LEE County'!I98</f>
        <v>319300.73541368492</v>
      </c>
      <c r="T39" s="176">
        <f t="shared" si="8"/>
        <v>54489.973413684929</v>
      </c>
      <c r="U39" s="354">
        <f t="shared" si="9"/>
        <v>0.20576948233578563</v>
      </c>
    </row>
    <row r="40" spans="1:21" x14ac:dyDescent="0.2">
      <c r="A40" s="399">
        <f t="shared" si="12"/>
        <v>2018</v>
      </c>
      <c r="B40" s="399">
        <v>2</v>
      </c>
      <c r="C40" s="403">
        <v>274470.734</v>
      </c>
      <c r="D40" s="403">
        <f>+'LEE County'!C99</f>
        <v>292265.9154988635</v>
      </c>
      <c r="E40" s="176">
        <f t="shared" si="0"/>
        <v>17795.181498863501</v>
      </c>
      <c r="F40" s="354">
        <f t="shared" si="1"/>
        <v>6.4834531680392216E-2</v>
      </c>
      <c r="H40" s="407">
        <v>679.72799999999995</v>
      </c>
      <c r="I40" s="403">
        <f>+'LEE County'!E99</f>
        <v>756.4742801540425</v>
      </c>
      <c r="J40" s="176">
        <f t="shared" si="2"/>
        <v>76.746280154042552</v>
      </c>
      <c r="K40" s="354">
        <f t="shared" si="3"/>
        <v>0.1129073396329745</v>
      </c>
      <c r="M40" s="407">
        <f t="shared" si="4"/>
        <v>679.72799999999995</v>
      </c>
      <c r="N40" s="403">
        <f>+'LEE County'!D99</f>
        <v>688.74539098544756</v>
      </c>
      <c r="O40" s="176">
        <f t="shared" si="5"/>
        <v>9.0173909854476051</v>
      </c>
      <c r="P40" s="354">
        <f t="shared" si="6"/>
        <v>1.3266175566473137E-2</v>
      </c>
      <c r="R40" s="176">
        <f t="shared" si="7"/>
        <v>274470.734</v>
      </c>
      <c r="S40" s="176">
        <f>+'LEE County'!I99</f>
        <v>292265.9154988635</v>
      </c>
      <c r="T40" s="176">
        <f t="shared" si="8"/>
        <v>17795.181498863501</v>
      </c>
      <c r="U40" s="354">
        <f t="shared" si="9"/>
        <v>6.4834531680392216E-2</v>
      </c>
    </row>
    <row r="41" spans="1:21" x14ac:dyDescent="0.2">
      <c r="A41" s="399">
        <f t="shared" si="12"/>
        <v>2018</v>
      </c>
      <c r="B41" s="399">
        <v>3</v>
      </c>
      <c r="C41" s="403">
        <v>291875.25</v>
      </c>
      <c r="D41" s="403">
        <f>+'LEE County'!C100</f>
        <v>296979.18039248406</v>
      </c>
      <c r="E41" s="176">
        <f t="shared" si="0"/>
        <v>5103.9303924840642</v>
      </c>
      <c r="F41" s="354">
        <f t="shared" si="1"/>
        <v>1.7486684439616207E-2</v>
      </c>
      <c r="H41" s="407">
        <v>599.13</v>
      </c>
      <c r="I41" s="403">
        <f>+'LEE County'!E100</f>
        <v>644.97751187238134</v>
      </c>
      <c r="J41" s="176">
        <f t="shared" si="2"/>
        <v>45.847511872381347</v>
      </c>
      <c r="K41" s="354">
        <f t="shared" si="3"/>
        <v>7.6523478831608038E-2</v>
      </c>
      <c r="M41" s="407">
        <f t="shared" si="4"/>
        <v>599.13</v>
      </c>
      <c r="N41" s="403">
        <f>+'LEE County'!D100</f>
        <v>629.42999478661875</v>
      </c>
      <c r="O41" s="176">
        <f t="shared" si="5"/>
        <v>30.299994786618754</v>
      </c>
      <c r="P41" s="354">
        <f t="shared" si="6"/>
        <v>5.0573322628843176E-2</v>
      </c>
      <c r="R41" s="176">
        <f t="shared" si="7"/>
        <v>291875.25</v>
      </c>
      <c r="S41" s="176">
        <f>+'LEE County'!I100</f>
        <v>296979.18039248406</v>
      </c>
      <c r="T41" s="176">
        <f t="shared" si="8"/>
        <v>5103.9303924840642</v>
      </c>
      <c r="U41" s="354">
        <f t="shared" si="9"/>
        <v>1.7486684439616207E-2</v>
      </c>
    </row>
    <row r="42" spans="1:21" x14ac:dyDescent="0.2">
      <c r="A42" s="399">
        <f t="shared" si="12"/>
        <v>2018</v>
      </c>
      <c r="B42" s="399">
        <v>4</v>
      </c>
      <c r="C42" s="403">
        <v>285859.72200000001</v>
      </c>
      <c r="D42" s="403">
        <f>+'LEE County'!C101</f>
        <v>304862.57148808759</v>
      </c>
      <c r="E42" s="176">
        <f t="shared" si="0"/>
        <v>19002.849488087581</v>
      </c>
      <c r="F42" s="354">
        <f t="shared" si="1"/>
        <v>6.6476135060705044E-2</v>
      </c>
      <c r="H42" s="407">
        <v>624.29300000000001</v>
      </c>
      <c r="I42" s="403">
        <f>+'LEE County'!E101</f>
        <v>656.20197974664882</v>
      </c>
      <c r="J42" s="176">
        <f t="shared" si="2"/>
        <v>31.908979746648811</v>
      </c>
      <c r="K42" s="354">
        <f t="shared" si="3"/>
        <v>5.1112185699100809E-2</v>
      </c>
      <c r="M42" s="407">
        <f t="shared" si="4"/>
        <v>624.29300000000001</v>
      </c>
      <c r="N42" s="403">
        <f>+'LEE County'!D101</f>
        <v>637.59673470184896</v>
      </c>
      <c r="O42" s="176">
        <f t="shared" si="5"/>
        <v>13.303734701848953</v>
      </c>
      <c r="P42" s="354">
        <f t="shared" si="6"/>
        <v>2.1310081487136534E-2</v>
      </c>
      <c r="R42" s="176">
        <f t="shared" si="7"/>
        <v>285859.72200000001</v>
      </c>
      <c r="S42" s="176">
        <f>+'LEE County'!I101</f>
        <v>304862.57148808759</v>
      </c>
      <c r="T42" s="176">
        <f t="shared" si="8"/>
        <v>19002.849488087581</v>
      </c>
      <c r="U42" s="354">
        <f t="shared" si="9"/>
        <v>6.6476135060705044E-2</v>
      </c>
    </row>
    <row r="43" spans="1:21" x14ac:dyDescent="0.2">
      <c r="A43" s="399">
        <f t="shared" si="12"/>
        <v>2018</v>
      </c>
      <c r="B43" s="399">
        <v>5</v>
      </c>
      <c r="C43" s="403">
        <v>308574.20500000002</v>
      </c>
      <c r="D43" s="403">
        <f>+'LEE County'!C102</f>
        <v>343128.54294904711</v>
      </c>
      <c r="E43" s="176">
        <f t="shared" si="0"/>
        <v>34554.337949047098</v>
      </c>
      <c r="F43" s="354">
        <f t="shared" si="1"/>
        <v>0.11198064319422651</v>
      </c>
      <c r="H43" s="407">
        <v>711.44600000000003</v>
      </c>
      <c r="I43" s="403">
        <f>+'LEE County'!E102</f>
        <v>737.32338398788715</v>
      </c>
      <c r="J43" s="176">
        <f t="shared" si="2"/>
        <v>25.877383987887129</v>
      </c>
      <c r="K43" s="354">
        <f t="shared" si="3"/>
        <v>3.6372941850663532E-2</v>
      </c>
      <c r="M43" s="407">
        <f t="shared" si="4"/>
        <v>711.44600000000003</v>
      </c>
      <c r="N43" s="403">
        <f>+'LEE County'!D102</f>
        <v>724.8756143697085</v>
      </c>
      <c r="O43" s="176">
        <f t="shared" si="5"/>
        <v>13.429614369708474</v>
      </c>
      <c r="P43" s="354">
        <f t="shared" si="6"/>
        <v>1.8876505553068634E-2</v>
      </c>
      <c r="R43" s="176">
        <f t="shared" si="7"/>
        <v>308574.20500000002</v>
      </c>
      <c r="S43" s="176">
        <f>+'LEE County'!I102</f>
        <v>343128.54294904711</v>
      </c>
      <c r="T43" s="176">
        <f t="shared" si="8"/>
        <v>34554.337949047098</v>
      </c>
      <c r="U43" s="354">
        <f t="shared" si="9"/>
        <v>0.11198064319422651</v>
      </c>
    </row>
    <row r="44" spans="1:21" x14ac:dyDescent="0.2">
      <c r="A44" s="399">
        <f t="shared" si="12"/>
        <v>2018</v>
      </c>
      <c r="B44" s="399">
        <v>6</v>
      </c>
      <c r="C44" s="403">
        <v>328461.20500000002</v>
      </c>
      <c r="D44" s="403">
        <f>+'LEE County'!C103</f>
        <v>360845.97944771522</v>
      </c>
      <c r="E44" s="176">
        <f t="shared" si="0"/>
        <v>32384.774447715201</v>
      </c>
      <c r="F44" s="354">
        <f t="shared" si="1"/>
        <v>9.859543213852362E-2</v>
      </c>
      <c r="H44" s="407">
        <v>774.82100000000003</v>
      </c>
      <c r="I44" s="403">
        <f>+'LEE County'!E103</f>
        <v>769.69456752145709</v>
      </c>
      <c r="J44" s="176">
        <f t="shared" si="2"/>
        <v>-5.126432478542938</v>
      </c>
      <c r="K44" s="354">
        <f t="shared" si="3"/>
        <v>-6.616279732406527E-3</v>
      </c>
      <c r="M44" s="407">
        <f t="shared" si="4"/>
        <v>774.82100000000003</v>
      </c>
      <c r="N44" s="403">
        <f>+'LEE County'!D103</f>
        <v>758.60963803946436</v>
      </c>
      <c r="O44" s="176">
        <f t="shared" si="5"/>
        <v>-16.211361960535669</v>
      </c>
      <c r="P44" s="354">
        <f t="shared" si="6"/>
        <v>-2.0922718873824575E-2</v>
      </c>
      <c r="R44" s="176">
        <f t="shared" si="7"/>
        <v>328461.20500000002</v>
      </c>
      <c r="S44" s="176">
        <f>+'LEE County'!I103</f>
        <v>360845.97944771522</v>
      </c>
      <c r="T44" s="176">
        <f t="shared" si="8"/>
        <v>32384.774447715201</v>
      </c>
      <c r="U44" s="354">
        <f t="shared" si="9"/>
        <v>9.859543213852362E-2</v>
      </c>
    </row>
    <row r="45" spans="1:21" x14ac:dyDescent="0.2">
      <c r="A45" s="399">
        <f t="shared" si="12"/>
        <v>2018</v>
      </c>
      <c r="B45" s="399">
        <v>7</v>
      </c>
      <c r="C45" s="403">
        <v>347596.87699999998</v>
      </c>
      <c r="D45" s="403">
        <f>+'LEE County'!C104</f>
        <v>374441.12471648789</v>
      </c>
      <c r="E45" s="176">
        <f t="shared" si="0"/>
        <v>26844.247716487909</v>
      </c>
      <c r="F45" s="354">
        <f t="shared" si="1"/>
        <v>7.7228103854592112E-2</v>
      </c>
      <c r="H45" s="407">
        <v>787.39400000000001</v>
      </c>
      <c r="I45" s="403">
        <f>+'LEE County'!E104</f>
        <v>795.30777932657054</v>
      </c>
      <c r="J45" s="176">
        <f t="shared" si="2"/>
        <v>7.9137793265705341</v>
      </c>
      <c r="K45" s="354">
        <f t="shared" si="3"/>
        <v>1.0050596431482317E-2</v>
      </c>
      <c r="M45" s="407">
        <f t="shared" si="4"/>
        <v>787.39400000000001</v>
      </c>
      <c r="N45" s="403">
        <f>+'LEE County'!D104</f>
        <v>787.53213260955624</v>
      </c>
      <c r="O45" s="176">
        <f t="shared" si="5"/>
        <v>0.13813260955623718</v>
      </c>
      <c r="P45" s="354">
        <f t="shared" si="6"/>
        <v>1.7543010177401008E-4</v>
      </c>
      <c r="R45" s="176">
        <f t="shared" si="7"/>
        <v>347596.87699999998</v>
      </c>
      <c r="S45" s="176">
        <f>+'LEE County'!I104</f>
        <v>374441.12471648789</v>
      </c>
      <c r="T45" s="176">
        <f t="shared" si="8"/>
        <v>26844.247716487909</v>
      </c>
      <c r="U45" s="354">
        <f t="shared" si="9"/>
        <v>7.7228103854592112E-2</v>
      </c>
    </row>
    <row r="46" spans="1:21" x14ac:dyDescent="0.2">
      <c r="A46" s="399">
        <f t="shared" si="12"/>
        <v>2018</v>
      </c>
      <c r="B46" s="399">
        <v>8</v>
      </c>
      <c r="C46" s="403">
        <v>373442.837</v>
      </c>
      <c r="D46" s="403">
        <f>+'LEE County'!C105</f>
        <v>374453.25430873939</v>
      </c>
      <c r="E46" s="176">
        <f t="shared" si="0"/>
        <v>1010.4173087393865</v>
      </c>
      <c r="F46" s="354">
        <f t="shared" si="1"/>
        <v>2.7056813215549091E-3</v>
      </c>
      <c r="H46" s="407">
        <v>793.93700000000001</v>
      </c>
      <c r="I46" s="403">
        <f>+'LEE County'!E105</f>
        <v>795.20965695796372</v>
      </c>
      <c r="J46" s="176">
        <f t="shared" si="2"/>
        <v>1.2726569579637044</v>
      </c>
      <c r="K46" s="354">
        <f t="shared" si="3"/>
        <v>1.6029697040995661E-3</v>
      </c>
      <c r="M46" s="407">
        <f t="shared" si="4"/>
        <v>793.93700000000001</v>
      </c>
      <c r="N46" s="403">
        <f>+'LEE County'!D105</f>
        <v>790.23846381375824</v>
      </c>
      <c r="O46" s="176">
        <f t="shared" si="5"/>
        <v>-3.6985361862417676</v>
      </c>
      <c r="P46" s="354">
        <f t="shared" si="6"/>
        <v>-4.6584756551738549E-3</v>
      </c>
      <c r="R46" s="176">
        <f t="shared" si="7"/>
        <v>373442.837</v>
      </c>
      <c r="S46" s="176">
        <f>+'LEE County'!I105</f>
        <v>374453.25430873939</v>
      </c>
      <c r="T46" s="176">
        <f t="shared" si="8"/>
        <v>1010.4173087393865</v>
      </c>
      <c r="U46" s="354">
        <f t="shared" si="9"/>
        <v>2.7056813215549091E-3</v>
      </c>
    </row>
    <row r="47" spans="1:21" x14ac:dyDescent="0.2">
      <c r="A47" s="399">
        <f t="shared" si="12"/>
        <v>2018</v>
      </c>
      <c r="B47" s="399">
        <v>9</v>
      </c>
      <c r="C47" s="403">
        <v>368442.49099999998</v>
      </c>
      <c r="D47" s="403">
        <f>+'LEE County'!C106</f>
        <v>355859.25415451813</v>
      </c>
      <c r="E47" s="176">
        <f t="shared" si="0"/>
        <v>-12583.23684548185</v>
      </c>
      <c r="F47" s="354">
        <f t="shared" si="1"/>
        <v>-3.4152512679331171E-2</v>
      </c>
      <c r="H47" s="407">
        <v>761.91300000000001</v>
      </c>
      <c r="I47" s="403">
        <f>+'LEE County'!E106</f>
        <v>763.59665879684769</v>
      </c>
      <c r="J47" s="176">
        <f t="shared" si="2"/>
        <v>1.6836587968476806</v>
      </c>
      <c r="K47" s="354">
        <f t="shared" si="3"/>
        <v>2.2097782776349106E-3</v>
      </c>
      <c r="M47" s="407">
        <f t="shared" si="4"/>
        <v>761.91300000000001</v>
      </c>
      <c r="N47" s="403">
        <f>+'LEE County'!D106</f>
        <v>761.39346638571965</v>
      </c>
      <c r="O47" s="176">
        <f t="shared" si="5"/>
        <v>-0.5195336142803626</v>
      </c>
      <c r="P47" s="354">
        <f t="shared" si="6"/>
        <v>-6.8188049591011435E-4</v>
      </c>
      <c r="R47" s="176">
        <f t="shared" si="7"/>
        <v>368442.49099999998</v>
      </c>
      <c r="S47" s="176">
        <f>+'LEE County'!I106</f>
        <v>355859.25415451813</v>
      </c>
      <c r="T47" s="176">
        <f t="shared" si="8"/>
        <v>-12583.23684548185</v>
      </c>
      <c r="U47" s="354">
        <f t="shared" si="9"/>
        <v>-3.4152512679331171E-2</v>
      </c>
    </row>
    <row r="48" spans="1:21" x14ac:dyDescent="0.2">
      <c r="A48" s="399">
        <f t="shared" si="12"/>
        <v>2018</v>
      </c>
      <c r="B48" s="399">
        <v>10</v>
      </c>
      <c r="C48" s="403">
        <v>336274.89299999998</v>
      </c>
      <c r="D48" s="403">
        <f>+'LEE County'!C107</f>
        <v>327480.15732555458</v>
      </c>
      <c r="E48" s="176">
        <f t="shared" si="0"/>
        <v>-8794.7356744454009</v>
      </c>
      <c r="F48" s="354">
        <f t="shared" si="1"/>
        <v>-2.6153411561550599E-2</v>
      </c>
      <c r="H48" s="407">
        <v>710.72699999999998</v>
      </c>
      <c r="I48" s="403">
        <f>+'LEE County'!E107</f>
        <v>711.33916981819539</v>
      </c>
      <c r="J48" s="176">
        <f t="shared" si="2"/>
        <v>0.61216981819541161</v>
      </c>
      <c r="K48" s="354">
        <f t="shared" si="3"/>
        <v>8.6132905911195934E-4</v>
      </c>
      <c r="M48" s="407">
        <f t="shared" si="4"/>
        <v>710.72699999999998</v>
      </c>
      <c r="N48" s="403">
        <f>+'LEE County'!D107</f>
        <v>708.44243329606161</v>
      </c>
      <c r="O48" s="176">
        <f t="shared" si="5"/>
        <v>-2.284566703938367</v>
      </c>
      <c r="P48" s="354">
        <f t="shared" si="6"/>
        <v>-3.2144082100981075E-3</v>
      </c>
      <c r="R48" s="176">
        <f t="shared" si="7"/>
        <v>336274.89299999998</v>
      </c>
      <c r="S48" s="176">
        <f>+'LEE County'!I107</f>
        <v>327480.15732555458</v>
      </c>
      <c r="T48" s="176">
        <f t="shared" si="8"/>
        <v>-8794.7356744454009</v>
      </c>
      <c r="U48" s="354">
        <f t="shared" si="9"/>
        <v>-2.6153411561550599E-2</v>
      </c>
    </row>
    <row r="49" spans="1:21" x14ac:dyDescent="0.2">
      <c r="A49" s="399">
        <f t="shared" si="12"/>
        <v>2018</v>
      </c>
      <c r="B49" s="399">
        <v>11</v>
      </c>
      <c r="C49" s="403">
        <v>305804.90399999998</v>
      </c>
      <c r="D49" s="403">
        <f>+'LEE County'!C108</f>
        <v>292567.13118651998</v>
      </c>
      <c r="E49" s="176">
        <f t="shared" si="0"/>
        <v>-13237.772813479998</v>
      </c>
      <c r="F49" s="354">
        <f t="shared" si="1"/>
        <v>-4.3288294727543031E-2</v>
      </c>
      <c r="H49" s="407">
        <v>587.05200000000002</v>
      </c>
      <c r="I49" s="403">
        <f>+'LEE County'!E108</f>
        <v>646.70026795653587</v>
      </c>
      <c r="J49" s="176">
        <f t="shared" si="2"/>
        <v>59.648267956535847</v>
      </c>
      <c r="K49" s="354">
        <f t="shared" si="3"/>
        <v>0.10160644705500688</v>
      </c>
      <c r="M49" s="407">
        <f t="shared" si="4"/>
        <v>587.05200000000002</v>
      </c>
      <c r="N49" s="403">
        <f>+'LEE County'!D108</f>
        <v>645.47839998665597</v>
      </c>
      <c r="O49" s="176">
        <f t="shared" si="5"/>
        <v>58.426399986655952</v>
      </c>
      <c r="P49" s="354">
        <f t="shared" si="6"/>
        <v>9.9525084637572148E-2</v>
      </c>
      <c r="R49" s="176">
        <f t="shared" si="7"/>
        <v>305804.90399999998</v>
      </c>
      <c r="S49" s="176">
        <f>+'LEE County'!I108</f>
        <v>292567.13118651998</v>
      </c>
      <c r="T49" s="176">
        <f t="shared" si="8"/>
        <v>-13237.772813479998</v>
      </c>
      <c r="U49" s="354">
        <f t="shared" si="9"/>
        <v>-4.3288294727543031E-2</v>
      </c>
    </row>
    <row r="50" spans="1:21" x14ac:dyDescent="0.2">
      <c r="A50" s="399">
        <f t="shared" si="12"/>
        <v>2018</v>
      </c>
      <c r="B50" s="399">
        <v>12</v>
      </c>
      <c r="C50" s="403">
        <v>286219.84600000002</v>
      </c>
      <c r="D50" s="403">
        <f>+'LEE County'!C109</f>
        <v>298957.56165238033</v>
      </c>
      <c r="E50" s="176">
        <f t="shared" si="0"/>
        <v>12737.715652380313</v>
      </c>
      <c r="F50" s="354">
        <f t="shared" si="1"/>
        <v>4.4503258003920187E-2</v>
      </c>
      <c r="H50" s="407">
        <v>551.28200000000004</v>
      </c>
      <c r="I50" s="403">
        <f>+'LEE County'!E109</f>
        <v>662.01034309485431</v>
      </c>
      <c r="J50" s="176">
        <f t="shared" si="2"/>
        <v>110.72834309485427</v>
      </c>
      <c r="K50" s="354">
        <f t="shared" si="3"/>
        <v>0.20085608290285961</v>
      </c>
      <c r="M50" s="407">
        <f t="shared" si="4"/>
        <v>551.28200000000004</v>
      </c>
      <c r="N50" s="403">
        <f>+'LEE County'!D109</f>
        <v>629.69850632631631</v>
      </c>
      <c r="O50" s="176">
        <f t="shared" si="5"/>
        <v>78.416506326316266</v>
      </c>
      <c r="P50" s="354">
        <f t="shared" si="6"/>
        <v>0.14224390842856516</v>
      </c>
      <c r="R50" s="176">
        <f t="shared" si="7"/>
        <v>286219.84600000002</v>
      </c>
      <c r="S50" s="176">
        <f>+'LEE County'!I109</f>
        <v>298957.56165238033</v>
      </c>
      <c r="T50" s="176">
        <f t="shared" si="8"/>
        <v>12737.715652380313</v>
      </c>
      <c r="U50" s="354">
        <f t="shared" si="9"/>
        <v>4.4503258003920187E-2</v>
      </c>
    </row>
    <row r="51" spans="1:21" x14ac:dyDescent="0.2">
      <c r="A51" s="399">
        <f t="shared" si="12"/>
        <v>2019</v>
      </c>
      <c r="B51" s="399">
        <v>1</v>
      </c>
      <c r="C51" s="403">
        <v>266134.81599999999</v>
      </c>
      <c r="D51" s="403">
        <f>+'LEE County'!C110</f>
        <v>325075.07727632538</v>
      </c>
      <c r="E51" s="176">
        <f t="shared" si="0"/>
        <v>58940.261276325386</v>
      </c>
      <c r="F51" s="354">
        <f t="shared" si="1"/>
        <v>0.22146768379348525</v>
      </c>
      <c r="H51" s="407">
        <v>723.34799999999996</v>
      </c>
      <c r="I51" s="403">
        <f>+'LEE County'!E110</f>
        <v>868.32065252024483</v>
      </c>
      <c r="J51" s="176">
        <f t="shared" si="2"/>
        <v>144.97265252024488</v>
      </c>
      <c r="K51" s="354">
        <f t="shared" si="3"/>
        <v>0.2004189581228466</v>
      </c>
      <c r="M51" s="407">
        <f t="shared" si="4"/>
        <v>723.34799999999996</v>
      </c>
      <c r="N51" s="403">
        <f>+'LEE County'!D110</f>
        <v>818.29560301687195</v>
      </c>
      <c r="O51" s="176">
        <f t="shared" si="5"/>
        <v>94.947603016871994</v>
      </c>
      <c r="P51" s="354">
        <f t="shared" si="6"/>
        <v>0.13126130578486706</v>
      </c>
      <c r="R51" s="176">
        <f t="shared" si="7"/>
        <v>266134.81599999999</v>
      </c>
      <c r="S51" s="176">
        <f>+'LEE County'!I110</f>
        <v>325075.07727632538</v>
      </c>
      <c r="T51" s="176">
        <f t="shared" si="8"/>
        <v>58940.261276325386</v>
      </c>
      <c r="U51" s="354">
        <f t="shared" si="9"/>
        <v>0.22146768379348525</v>
      </c>
    </row>
    <row r="52" spans="1:21" x14ac:dyDescent="0.2">
      <c r="A52" s="399">
        <f t="shared" si="12"/>
        <v>2019</v>
      </c>
      <c r="B52" s="399">
        <v>2</v>
      </c>
      <c r="C52" s="403">
        <v>275843.087</v>
      </c>
      <c r="D52" s="403">
        <f>+'LEE County'!C111</f>
        <v>297965.45193978498</v>
      </c>
      <c r="E52" s="176">
        <f t="shared" si="0"/>
        <v>22122.36493978498</v>
      </c>
      <c r="F52" s="354">
        <f t="shared" si="1"/>
        <v>8.0199091376123466E-2</v>
      </c>
      <c r="H52" s="407">
        <v>680.40700000000004</v>
      </c>
      <c r="I52" s="403">
        <f>+'LEE County'!E111</f>
        <v>767.21218925072583</v>
      </c>
      <c r="J52" s="176">
        <f t="shared" si="2"/>
        <v>86.805189250725789</v>
      </c>
      <c r="K52" s="354">
        <f t="shared" si="3"/>
        <v>0.12757833069137403</v>
      </c>
      <c r="M52" s="407">
        <f t="shared" si="4"/>
        <v>680.40700000000004</v>
      </c>
      <c r="N52" s="403">
        <f>+'LEE County'!D111</f>
        <v>698.52191028449806</v>
      </c>
      <c r="O52" s="176">
        <f t="shared" si="5"/>
        <v>18.114910284498023</v>
      </c>
      <c r="P52" s="354">
        <f t="shared" si="6"/>
        <v>2.6623638916851267E-2</v>
      </c>
      <c r="R52" s="176">
        <f t="shared" si="7"/>
        <v>275843.087</v>
      </c>
      <c r="S52" s="176">
        <f>+'LEE County'!I111</f>
        <v>297965.45193978498</v>
      </c>
      <c r="T52" s="176">
        <f t="shared" si="8"/>
        <v>22122.36493978498</v>
      </c>
      <c r="U52" s="354">
        <f t="shared" si="9"/>
        <v>8.0199091376123466E-2</v>
      </c>
    </row>
    <row r="53" spans="1:21" x14ac:dyDescent="0.2">
      <c r="A53" s="399">
        <f t="shared" si="12"/>
        <v>2019</v>
      </c>
      <c r="B53" s="399">
        <v>3</v>
      </c>
      <c r="C53" s="403">
        <v>293334.62699999998</v>
      </c>
      <c r="D53" s="403">
        <f>+'LEE County'!C112</f>
        <v>302195.18102771434</v>
      </c>
      <c r="E53" s="176">
        <f t="shared" si="0"/>
        <v>8860.5540277143591</v>
      </c>
      <c r="F53" s="354">
        <f t="shared" si="1"/>
        <v>3.0206300968737443E-2</v>
      </c>
      <c r="H53" s="407">
        <v>600.20600000000002</v>
      </c>
      <c r="I53" s="403">
        <f>+'LEE County'!E112</f>
        <v>654.80444100072566</v>
      </c>
      <c r="J53" s="176">
        <f t="shared" si="2"/>
        <v>54.598441000725643</v>
      </c>
      <c r="K53" s="354">
        <f t="shared" si="3"/>
        <v>9.0966169949526776E-2</v>
      </c>
      <c r="M53" s="407">
        <f t="shared" si="4"/>
        <v>600.20600000000002</v>
      </c>
      <c r="N53" s="403">
        <f>+'LEE County'!D112</f>
        <v>639.02004069700399</v>
      </c>
      <c r="O53" s="176">
        <f t="shared" si="5"/>
        <v>38.814040697003975</v>
      </c>
      <c r="P53" s="354">
        <f t="shared" si="6"/>
        <v>6.4667865194623086E-2</v>
      </c>
      <c r="R53" s="176">
        <f t="shared" si="7"/>
        <v>293334.62699999998</v>
      </c>
      <c r="S53" s="176">
        <f>+'LEE County'!I112</f>
        <v>302195.18102771434</v>
      </c>
      <c r="T53" s="176">
        <f t="shared" si="8"/>
        <v>8860.5540277143591</v>
      </c>
      <c r="U53" s="354">
        <f t="shared" si="9"/>
        <v>3.0206300968737443E-2</v>
      </c>
    </row>
    <row r="54" spans="1:21" x14ac:dyDescent="0.2">
      <c r="A54" s="399">
        <f t="shared" si="12"/>
        <v>2019</v>
      </c>
      <c r="B54" s="399">
        <v>4</v>
      </c>
      <c r="C54" s="403">
        <v>287289.02100000001</v>
      </c>
      <c r="D54" s="403">
        <f>+'LEE County'!C113</f>
        <v>309398.65724670142</v>
      </c>
      <c r="E54" s="176">
        <f t="shared" si="0"/>
        <v>22109.636246701411</v>
      </c>
      <c r="F54" s="354">
        <f t="shared" si="1"/>
        <v>7.6959558599705158E-2</v>
      </c>
      <c r="H54" s="407">
        <v>626.47500000000002</v>
      </c>
      <c r="I54" s="403">
        <f>+'LEE County'!E113</f>
        <v>664.74795134199621</v>
      </c>
      <c r="J54" s="176">
        <f t="shared" si="2"/>
        <v>38.27295134199619</v>
      </c>
      <c r="K54" s="354">
        <f t="shared" si="3"/>
        <v>6.1092543743958228E-2</v>
      </c>
      <c r="M54" s="407">
        <f t="shared" si="4"/>
        <v>626.47500000000002</v>
      </c>
      <c r="N54" s="403">
        <f>+'LEE County'!D113</f>
        <v>645.90040301164584</v>
      </c>
      <c r="O54" s="176">
        <f t="shared" si="5"/>
        <v>19.425403011645813</v>
      </c>
      <c r="P54" s="354">
        <f t="shared" si="6"/>
        <v>3.100746719605052E-2</v>
      </c>
      <c r="R54" s="176">
        <f t="shared" si="7"/>
        <v>287289.02100000001</v>
      </c>
      <c r="S54" s="176">
        <f>+'LEE County'!I113</f>
        <v>309398.65724670142</v>
      </c>
      <c r="T54" s="176">
        <f t="shared" si="8"/>
        <v>22109.636246701411</v>
      </c>
      <c r="U54" s="354">
        <f t="shared" si="9"/>
        <v>7.6959558599705158E-2</v>
      </c>
    </row>
    <row r="55" spans="1:21" x14ac:dyDescent="0.2">
      <c r="A55" s="399">
        <f t="shared" si="12"/>
        <v>2019</v>
      </c>
      <c r="B55" s="399">
        <v>5</v>
      </c>
      <c r="C55" s="403">
        <v>310117.076</v>
      </c>
      <c r="D55" s="403">
        <f>+'LEE County'!C114</f>
        <v>346308.51082338556</v>
      </c>
      <c r="E55" s="176">
        <f t="shared" si="0"/>
        <v>36191.434823385556</v>
      </c>
      <c r="F55" s="354">
        <f t="shared" si="1"/>
        <v>0.11670248955715534</v>
      </c>
      <c r="H55" s="407">
        <v>713.74199999999996</v>
      </c>
      <c r="I55" s="403">
        <f>+'LEE County'!E114</f>
        <v>743.31443366692008</v>
      </c>
      <c r="J55" s="176">
        <f t="shared" si="2"/>
        <v>29.572433666920119</v>
      </c>
      <c r="K55" s="354">
        <f t="shared" si="3"/>
        <v>4.1432945892101225E-2</v>
      </c>
      <c r="M55" s="407">
        <f t="shared" si="4"/>
        <v>713.74199999999996</v>
      </c>
      <c r="N55" s="403">
        <f>+'LEE County'!D114</f>
        <v>730.76552090341988</v>
      </c>
      <c r="O55" s="176">
        <f t="shared" si="5"/>
        <v>17.023520903419922</v>
      </c>
      <c r="P55" s="354">
        <f t="shared" si="6"/>
        <v>2.3851084710469594E-2</v>
      </c>
      <c r="R55" s="176">
        <f t="shared" si="7"/>
        <v>310117.076</v>
      </c>
      <c r="S55" s="176">
        <f>+'LEE County'!I114</f>
        <v>346308.51082338556</v>
      </c>
      <c r="T55" s="176">
        <f t="shared" si="8"/>
        <v>36191.434823385556</v>
      </c>
      <c r="U55" s="354">
        <f t="shared" si="9"/>
        <v>0.11670248955715534</v>
      </c>
    </row>
    <row r="56" spans="1:21" x14ac:dyDescent="0.2">
      <c r="A56" s="399">
        <f t="shared" si="12"/>
        <v>2019</v>
      </c>
      <c r="B56" s="399">
        <v>6</v>
      </c>
      <c r="C56" s="403">
        <v>330103.511</v>
      </c>
      <c r="D56" s="403">
        <f>+'LEE County'!C115</f>
        <v>363110.09930648707</v>
      </c>
      <c r="E56" s="176">
        <f t="shared" si="0"/>
        <v>33006.588306487072</v>
      </c>
      <c r="F56" s="354">
        <f t="shared" si="1"/>
        <v>9.9988601170882596E-2</v>
      </c>
      <c r="H56" s="407">
        <v>777.71100000000001</v>
      </c>
      <c r="I56" s="403">
        <f>+'LEE County'!E115</f>
        <v>773.96016236052697</v>
      </c>
      <c r="J56" s="176">
        <f t="shared" si="2"/>
        <v>-3.7508376394730476</v>
      </c>
      <c r="K56" s="354">
        <f t="shared" si="3"/>
        <v>-4.8229196185640699E-3</v>
      </c>
      <c r="M56" s="407">
        <f t="shared" si="4"/>
        <v>777.71100000000001</v>
      </c>
      <c r="N56" s="403">
        <f>+'LEE County'!D115</f>
        <v>762.81380095477505</v>
      </c>
      <c r="O56" s="176">
        <f t="shared" si="5"/>
        <v>-14.897199045224966</v>
      </c>
      <c r="P56" s="354">
        <f t="shared" si="6"/>
        <v>-1.9155186239136368E-2</v>
      </c>
      <c r="R56" s="176">
        <f t="shared" si="7"/>
        <v>330103.511</v>
      </c>
      <c r="S56" s="176">
        <f>+'LEE County'!I115</f>
        <v>363110.09930648707</v>
      </c>
      <c r="T56" s="176">
        <f t="shared" si="8"/>
        <v>33006.588306487072</v>
      </c>
      <c r="U56" s="354">
        <f t="shared" si="9"/>
        <v>9.9988601170882596E-2</v>
      </c>
    </row>
    <row r="57" spans="1:21" x14ac:dyDescent="0.2">
      <c r="A57" s="399">
        <f t="shared" si="12"/>
        <v>2019</v>
      </c>
      <c r="B57" s="399">
        <v>7</v>
      </c>
      <c r="C57" s="403">
        <v>349334.86200000002</v>
      </c>
      <c r="D57" s="403">
        <f>+'LEE County'!C116</f>
        <v>376188.66749024688</v>
      </c>
      <c r="E57" s="176">
        <f t="shared" si="0"/>
        <v>26853.805490246858</v>
      </c>
      <c r="F57" s="354">
        <f t="shared" si="1"/>
        <v>7.6871244216807799E-2</v>
      </c>
      <c r="H57" s="407">
        <v>791.47699999999998</v>
      </c>
      <c r="I57" s="403">
        <f>+'LEE County'!E116</f>
        <v>798.60014452884673</v>
      </c>
      <c r="J57" s="176">
        <f t="shared" si="2"/>
        <v>7.1231445288467512</v>
      </c>
      <c r="K57" s="354">
        <f t="shared" si="3"/>
        <v>8.9998124125485468E-3</v>
      </c>
      <c r="M57" s="407">
        <f t="shared" si="4"/>
        <v>791.47699999999998</v>
      </c>
      <c r="N57" s="403">
        <f>+'LEE County'!D116</f>
        <v>790.79230867783701</v>
      </c>
      <c r="O57" s="176">
        <f t="shared" si="5"/>
        <v>-0.68469132216296202</v>
      </c>
      <c r="P57" s="354">
        <f t="shared" si="6"/>
        <v>-8.6508050412448245E-4</v>
      </c>
      <c r="R57" s="176">
        <f t="shared" si="7"/>
        <v>349334.86200000002</v>
      </c>
      <c r="S57" s="176">
        <f>+'LEE County'!I116</f>
        <v>376188.66749024688</v>
      </c>
      <c r="T57" s="176">
        <f t="shared" si="8"/>
        <v>26853.805490246858</v>
      </c>
      <c r="U57" s="354">
        <f t="shared" si="9"/>
        <v>7.6871244216807799E-2</v>
      </c>
    </row>
    <row r="58" spans="1:21" x14ac:dyDescent="0.2">
      <c r="A58" s="399">
        <f t="shared" si="12"/>
        <v>2019</v>
      </c>
      <c r="B58" s="399">
        <v>8</v>
      </c>
      <c r="C58" s="403">
        <v>375310.05200000003</v>
      </c>
      <c r="D58" s="403">
        <f>+'LEE County'!C117</f>
        <v>376161.04239775328</v>
      </c>
      <c r="E58" s="176">
        <f t="shared" si="0"/>
        <v>850.99039775325218</v>
      </c>
      <c r="F58" s="354">
        <f t="shared" si="1"/>
        <v>2.2674330016432265E-3</v>
      </c>
      <c r="H58" s="407">
        <v>796.18899999999996</v>
      </c>
      <c r="I58" s="403">
        <f>+'LEE County'!E117</f>
        <v>798.42712445664824</v>
      </c>
      <c r="J58" s="176">
        <f t="shared" si="2"/>
        <v>2.2381244566482792</v>
      </c>
      <c r="K58" s="354">
        <f t="shared" si="3"/>
        <v>2.8110466945012735E-3</v>
      </c>
      <c r="M58" s="407">
        <f t="shared" si="4"/>
        <v>796.18899999999996</v>
      </c>
      <c r="N58" s="403">
        <f>+'LEE County'!D117</f>
        <v>793.43581755724472</v>
      </c>
      <c r="O58" s="176">
        <f t="shared" si="5"/>
        <v>-2.7531824427552465</v>
      </c>
      <c r="P58" s="354">
        <f t="shared" si="6"/>
        <v>-3.4579508668861614E-3</v>
      </c>
      <c r="R58" s="176">
        <f t="shared" si="7"/>
        <v>375310.05200000003</v>
      </c>
      <c r="S58" s="176">
        <f>+'LEE County'!I117</f>
        <v>376161.04239775328</v>
      </c>
      <c r="T58" s="176">
        <f t="shared" si="8"/>
        <v>850.99039775325218</v>
      </c>
      <c r="U58" s="354">
        <f t="shared" si="9"/>
        <v>2.2674330016432265E-3</v>
      </c>
    </row>
    <row r="59" spans="1:21" x14ac:dyDescent="0.2">
      <c r="A59" s="399">
        <f t="shared" si="12"/>
        <v>2019</v>
      </c>
      <c r="B59" s="399">
        <v>9</v>
      </c>
      <c r="C59" s="403">
        <v>370284.70400000003</v>
      </c>
      <c r="D59" s="403">
        <f>+'LEE County'!C118</f>
        <v>358108.49009720446</v>
      </c>
      <c r="E59" s="176">
        <f t="shared" si="0"/>
        <v>-12176.213902795571</v>
      </c>
      <c r="F59" s="354">
        <f t="shared" si="1"/>
        <v>-3.2883383437830482E-2</v>
      </c>
      <c r="H59" s="407">
        <v>765.96299999999997</v>
      </c>
      <c r="I59" s="403">
        <f>+'LEE County'!E118</f>
        <v>767.83421238386563</v>
      </c>
      <c r="J59" s="176">
        <f t="shared" si="2"/>
        <v>1.871212383865668</v>
      </c>
      <c r="K59" s="354">
        <f t="shared" si="3"/>
        <v>2.4429540119634829E-3</v>
      </c>
      <c r="M59" s="407">
        <f t="shared" si="4"/>
        <v>765.96299999999997</v>
      </c>
      <c r="N59" s="403">
        <f>+'LEE County'!D118</f>
        <v>765.61879343167425</v>
      </c>
      <c r="O59" s="176">
        <f t="shared" si="5"/>
        <v>-0.34420656832571694</v>
      </c>
      <c r="P59" s="354">
        <f t="shared" si="6"/>
        <v>-4.4937753954921167E-4</v>
      </c>
      <c r="R59" s="176">
        <f t="shared" si="7"/>
        <v>370284.70400000003</v>
      </c>
      <c r="S59" s="176">
        <f>+'LEE County'!I118</f>
        <v>358108.49009720446</v>
      </c>
      <c r="T59" s="176">
        <f t="shared" si="8"/>
        <v>-12176.213902795571</v>
      </c>
      <c r="U59" s="354">
        <f t="shared" si="9"/>
        <v>-3.2883383437830482E-2</v>
      </c>
    </row>
    <row r="60" spans="1:21" x14ac:dyDescent="0.2">
      <c r="A60" s="399">
        <f t="shared" si="12"/>
        <v>2019</v>
      </c>
      <c r="B60" s="399">
        <v>10</v>
      </c>
      <c r="C60" s="403">
        <v>337956.26799999998</v>
      </c>
      <c r="D60" s="403">
        <f>+'LEE County'!C119</f>
        <v>330680.60629514413</v>
      </c>
      <c r="E60" s="176">
        <f t="shared" si="0"/>
        <v>-7275.6617048558546</v>
      </c>
      <c r="F60" s="354">
        <f t="shared" si="1"/>
        <v>-2.1528411791006841E-2</v>
      </c>
      <c r="H60" s="407">
        <v>713.16</v>
      </c>
      <c r="I60" s="403">
        <f>+'LEE County'!E119</f>
        <v>717.36880581758578</v>
      </c>
      <c r="J60" s="176">
        <f t="shared" si="2"/>
        <v>4.2088058175858123</v>
      </c>
      <c r="K60" s="354">
        <f t="shared" si="3"/>
        <v>5.9016291121007924E-3</v>
      </c>
      <c r="M60" s="407">
        <f t="shared" si="4"/>
        <v>713.16</v>
      </c>
      <c r="N60" s="403">
        <f>+'LEE County'!D119</f>
        <v>714.44751523241757</v>
      </c>
      <c r="O60" s="176">
        <f t="shared" si="5"/>
        <v>1.2875152324176042</v>
      </c>
      <c r="P60" s="354">
        <f t="shared" si="6"/>
        <v>1.8053665831196941E-3</v>
      </c>
      <c r="R60" s="176">
        <f t="shared" si="7"/>
        <v>337956.26799999998</v>
      </c>
      <c r="S60" s="176">
        <f>+'LEE County'!I119</f>
        <v>330680.60629514413</v>
      </c>
      <c r="T60" s="176">
        <f t="shared" si="8"/>
        <v>-7275.6617048558546</v>
      </c>
      <c r="U60" s="354">
        <f t="shared" si="9"/>
        <v>-2.1528411791006841E-2</v>
      </c>
    </row>
    <row r="61" spans="1:21" x14ac:dyDescent="0.2">
      <c r="A61" s="399">
        <f t="shared" si="12"/>
        <v>2019</v>
      </c>
      <c r="B61" s="399">
        <v>11</v>
      </c>
      <c r="C61" s="403">
        <v>307333.929</v>
      </c>
      <c r="D61" s="403">
        <f>+'LEE County'!C120</f>
        <v>296895.88283433369</v>
      </c>
      <c r="E61" s="176">
        <f t="shared" si="0"/>
        <v>-10438.04616566631</v>
      </c>
      <c r="F61" s="354">
        <f t="shared" si="1"/>
        <v>-3.3963208031178027E-2</v>
      </c>
      <c r="H61" s="407">
        <v>588.45399999999995</v>
      </c>
      <c r="I61" s="403">
        <f>+'LEE County'!E120</f>
        <v>654.85562272584832</v>
      </c>
      <c r="J61" s="176">
        <f t="shared" si="2"/>
        <v>66.40162272584837</v>
      </c>
      <c r="K61" s="354">
        <f t="shared" si="3"/>
        <v>0.11284080442285771</v>
      </c>
      <c r="M61" s="407">
        <f t="shared" si="4"/>
        <v>588.45399999999995</v>
      </c>
      <c r="N61" s="403">
        <f>+'LEE County'!D120</f>
        <v>653.61834612345456</v>
      </c>
      <c r="O61" s="176">
        <f t="shared" si="5"/>
        <v>65.164346123454607</v>
      </c>
      <c r="P61" s="354">
        <f t="shared" si="6"/>
        <v>0.11073821594118582</v>
      </c>
      <c r="R61" s="176">
        <f t="shared" si="7"/>
        <v>307333.929</v>
      </c>
      <c r="S61" s="176">
        <f>+'LEE County'!I120</f>
        <v>296895.88283433369</v>
      </c>
      <c r="T61" s="176">
        <f t="shared" si="8"/>
        <v>-10438.04616566631</v>
      </c>
      <c r="U61" s="354">
        <f t="shared" si="9"/>
        <v>-3.3963208031178027E-2</v>
      </c>
    </row>
    <row r="62" spans="1:21" x14ac:dyDescent="0.2">
      <c r="A62" s="399">
        <f t="shared" si="12"/>
        <v>2019</v>
      </c>
      <c r="B62" s="399">
        <v>12</v>
      </c>
      <c r="C62" s="403">
        <v>287650.94500000001</v>
      </c>
      <c r="D62" s="403">
        <f>+'LEE County'!C121</f>
        <v>303374.36397022527</v>
      </c>
      <c r="E62" s="176">
        <f t="shared" si="0"/>
        <v>15723.418970225262</v>
      </c>
      <c r="F62" s="354">
        <f t="shared" si="1"/>
        <v>5.4661454250481523E-2</v>
      </c>
      <c r="H62" s="407">
        <v>552.29300000000001</v>
      </c>
      <c r="I62" s="403">
        <f>+'LEE County'!E121</f>
        <v>670.33158505525876</v>
      </c>
      <c r="J62" s="176">
        <f t="shared" si="2"/>
        <v>118.03858505525875</v>
      </c>
      <c r="K62" s="354">
        <f t="shared" si="3"/>
        <v>0.21372457202111694</v>
      </c>
      <c r="M62" s="407">
        <f t="shared" si="4"/>
        <v>552.29300000000001</v>
      </c>
      <c r="N62" s="403">
        <f>+'LEE County'!D121</f>
        <v>637.61359962946688</v>
      </c>
      <c r="O62" s="176">
        <f t="shared" si="5"/>
        <v>85.320599629466869</v>
      </c>
      <c r="P62" s="354">
        <f t="shared" si="6"/>
        <v>0.15448430385586431</v>
      </c>
      <c r="R62" s="176">
        <f t="shared" si="7"/>
        <v>287650.94500000001</v>
      </c>
      <c r="S62" s="176">
        <f>+'LEE County'!I121</f>
        <v>303374.36397022527</v>
      </c>
      <c r="T62" s="176">
        <f t="shared" si="8"/>
        <v>15723.418970225262</v>
      </c>
      <c r="U62" s="354">
        <f t="shared" si="9"/>
        <v>5.4661454250481523E-2</v>
      </c>
    </row>
    <row r="63" spans="1:21" x14ac:dyDescent="0.2">
      <c r="A63" s="399">
        <f t="shared" si="12"/>
        <v>2020</v>
      </c>
      <c r="B63" s="399">
        <v>1</v>
      </c>
      <c r="C63" s="403">
        <v>267465.49</v>
      </c>
      <c r="D63" s="403">
        <f>+'LEE County'!C122</f>
        <v>329308.63466252957</v>
      </c>
      <c r="E63" s="176">
        <f t="shared" si="0"/>
        <v>61843.144662529579</v>
      </c>
      <c r="F63" s="354">
        <f t="shared" si="1"/>
        <v>0.23121915527318904</v>
      </c>
      <c r="H63" s="407">
        <v>724.07</v>
      </c>
      <c r="I63" s="403">
        <f>+'LEE County'!E122</f>
        <v>876.29666159394151</v>
      </c>
      <c r="J63" s="176">
        <f t="shared" si="2"/>
        <v>152.22666159394146</v>
      </c>
      <c r="K63" s="354">
        <f t="shared" si="3"/>
        <v>0.21023749305169592</v>
      </c>
      <c r="M63" s="407">
        <f t="shared" si="4"/>
        <v>724.07</v>
      </c>
      <c r="N63" s="403">
        <f>+'LEE County'!D122</f>
        <v>825.812104133925</v>
      </c>
      <c r="O63" s="176">
        <f t="shared" si="5"/>
        <v>101.74210413392495</v>
      </c>
      <c r="P63" s="354">
        <f t="shared" si="6"/>
        <v>0.14051418251539904</v>
      </c>
      <c r="R63" s="176">
        <f t="shared" si="7"/>
        <v>267465.49</v>
      </c>
      <c r="S63" s="176">
        <f>+'LEE County'!I122</f>
        <v>329308.63466252957</v>
      </c>
      <c r="T63" s="176">
        <f t="shared" si="8"/>
        <v>61843.144662529579</v>
      </c>
      <c r="U63" s="354">
        <f t="shared" si="9"/>
        <v>0.23121915527318904</v>
      </c>
    </row>
    <row r="64" spans="1:21" x14ac:dyDescent="0.2">
      <c r="A64" s="399">
        <f t="shared" si="12"/>
        <v>2020</v>
      </c>
      <c r="B64" s="399">
        <v>2</v>
      </c>
      <c r="C64" s="403">
        <v>277222.30300000001</v>
      </c>
      <c r="D64" s="403">
        <f>+'LEE County'!C123</f>
        <v>302148.95858348726</v>
      </c>
      <c r="E64" s="176">
        <f t="shared" si="0"/>
        <v>24926.655583487242</v>
      </c>
      <c r="F64" s="354">
        <f t="shared" si="1"/>
        <v>8.9915765484017474E-2</v>
      </c>
      <c r="H64" s="407">
        <v>681.08699999999999</v>
      </c>
      <c r="I64" s="403">
        <f>+'LEE County'!E123</f>
        <v>775.09390287973656</v>
      </c>
      <c r="J64" s="176">
        <f t="shared" si="2"/>
        <v>94.006902879736572</v>
      </c>
      <c r="K64" s="354">
        <f t="shared" si="3"/>
        <v>0.13802480869512501</v>
      </c>
      <c r="M64" s="407">
        <f t="shared" si="4"/>
        <v>681.08699999999999</v>
      </c>
      <c r="N64" s="403">
        <f>+'LEE County'!D123</f>
        <v>705.6979558916837</v>
      </c>
      <c r="O64" s="176">
        <f t="shared" si="5"/>
        <v>24.610955891683716</v>
      </c>
      <c r="P64" s="354">
        <f t="shared" si="6"/>
        <v>3.61348196216984E-2</v>
      </c>
      <c r="R64" s="176">
        <f t="shared" si="7"/>
        <v>277222.30300000001</v>
      </c>
      <c r="S64" s="176">
        <f>+'LEE County'!I123</f>
        <v>302148.95858348726</v>
      </c>
      <c r="T64" s="176">
        <f t="shared" si="8"/>
        <v>24926.655583487242</v>
      </c>
      <c r="U64" s="354">
        <f t="shared" si="9"/>
        <v>8.9915765484017474E-2</v>
      </c>
    </row>
    <row r="65" spans="1:21" x14ac:dyDescent="0.2">
      <c r="A65" s="399">
        <f t="shared" si="12"/>
        <v>2020</v>
      </c>
      <c r="B65" s="399">
        <v>3</v>
      </c>
      <c r="C65" s="403">
        <v>294801.3</v>
      </c>
      <c r="D65" s="403">
        <f>+'LEE County'!C124</f>
        <v>305786.6938632449</v>
      </c>
      <c r="E65" s="176">
        <f t="shared" si="0"/>
        <v>10985.393863244914</v>
      </c>
      <c r="F65" s="354">
        <f t="shared" si="1"/>
        <v>3.7263722592963067E-2</v>
      </c>
      <c r="H65" s="407">
        <v>601.28399999999999</v>
      </c>
      <c r="I65" s="403">
        <f>+'LEE County'!E124</f>
        <v>661.57084011883694</v>
      </c>
      <c r="J65" s="176">
        <f t="shared" si="2"/>
        <v>60.286840118836949</v>
      </c>
      <c r="K65" s="354">
        <f t="shared" si="3"/>
        <v>0.10026350296837583</v>
      </c>
      <c r="M65" s="407">
        <f t="shared" si="4"/>
        <v>601.28399999999999</v>
      </c>
      <c r="N65" s="403">
        <f>+'LEE County'!D124</f>
        <v>645.62333225870998</v>
      </c>
      <c r="O65" s="176">
        <f t="shared" si="5"/>
        <v>44.339332258709987</v>
      </c>
      <c r="P65" s="354">
        <f t="shared" si="6"/>
        <v>7.3741081184115931E-2</v>
      </c>
      <c r="R65" s="176">
        <f t="shared" si="7"/>
        <v>294801.3</v>
      </c>
      <c r="S65" s="176">
        <f>+'LEE County'!I124</f>
        <v>305786.6938632449</v>
      </c>
      <c r="T65" s="176">
        <f t="shared" si="8"/>
        <v>10985.393863244914</v>
      </c>
      <c r="U65" s="354">
        <f t="shared" si="9"/>
        <v>3.7263722592963067E-2</v>
      </c>
    </row>
    <row r="66" spans="1:21" x14ac:dyDescent="0.2">
      <c r="A66" s="399">
        <f t="shared" si="12"/>
        <v>2020</v>
      </c>
      <c r="B66" s="399">
        <v>4</v>
      </c>
      <c r="C66" s="403">
        <v>288725.46600000001</v>
      </c>
      <c r="D66" s="403">
        <f>+'LEE County'!C125</f>
        <v>312423.5932352338</v>
      </c>
      <c r="E66" s="176">
        <f t="shared" si="0"/>
        <v>23698.127235233784</v>
      </c>
      <c r="F66" s="354">
        <f t="shared" si="1"/>
        <v>8.2078410205886687E-2</v>
      </c>
      <c r="H66" s="407">
        <v>628.66700000000003</v>
      </c>
      <c r="I66" s="403">
        <f>+'LEE County'!E125</f>
        <v>670.4469214257623</v>
      </c>
      <c r="J66" s="176">
        <f t="shared" si="2"/>
        <v>41.779921425762268</v>
      </c>
      <c r="K66" s="354">
        <f t="shared" si="3"/>
        <v>6.6457952184164615E-2</v>
      </c>
      <c r="M66" s="407">
        <f t="shared" si="4"/>
        <v>628.66700000000003</v>
      </c>
      <c r="N66" s="403">
        <f>+'LEE County'!D125</f>
        <v>651.43779062814724</v>
      </c>
      <c r="O66" s="176">
        <f t="shared" si="5"/>
        <v>22.770790628147211</v>
      </c>
      <c r="P66" s="354">
        <f t="shared" si="6"/>
        <v>3.6220750617015351E-2</v>
      </c>
      <c r="R66" s="176">
        <f t="shared" si="7"/>
        <v>288725.46600000001</v>
      </c>
      <c r="S66" s="176">
        <f>+'LEE County'!I125</f>
        <v>312423.5932352338</v>
      </c>
      <c r="T66" s="176">
        <f t="shared" si="8"/>
        <v>23698.127235233784</v>
      </c>
      <c r="U66" s="354">
        <f t="shared" si="9"/>
        <v>8.2078410205886687E-2</v>
      </c>
    </row>
    <row r="67" spans="1:21" x14ac:dyDescent="0.2">
      <c r="A67" s="399">
        <f t="shared" si="12"/>
        <v>2020</v>
      </c>
      <c r="B67" s="399">
        <v>5</v>
      </c>
      <c r="C67" s="403">
        <v>311667.66200000001</v>
      </c>
      <c r="D67" s="403">
        <f>+'LEE County'!C126</f>
        <v>348016.45106118626</v>
      </c>
      <c r="E67" s="176">
        <f t="shared" si="0"/>
        <v>36348.789061186253</v>
      </c>
      <c r="F67" s="354">
        <f t="shared" si="1"/>
        <v>0.11662675822038371</v>
      </c>
      <c r="H67" s="407">
        <v>716.048</v>
      </c>
      <c r="I67" s="403">
        <f>+'LEE County'!E126</f>
        <v>746.53218781345197</v>
      </c>
      <c r="J67" s="176">
        <f t="shared" si="2"/>
        <v>30.484187813451967</v>
      </c>
      <c r="K67" s="354">
        <f t="shared" si="3"/>
        <v>4.2572827259418355E-2</v>
      </c>
      <c r="M67" s="407">
        <f t="shared" si="4"/>
        <v>716.048</v>
      </c>
      <c r="N67" s="403">
        <f>+'LEE County'!D126</f>
        <v>733.92895171886823</v>
      </c>
      <c r="O67" s="176">
        <f t="shared" si="5"/>
        <v>17.880951718868232</v>
      </c>
      <c r="P67" s="354">
        <f t="shared" si="6"/>
        <v>2.4971722173469102E-2</v>
      </c>
      <c r="R67" s="176">
        <f t="shared" si="7"/>
        <v>311667.66200000001</v>
      </c>
      <c r="S67" s="176">
        <f>+'LEE County'!I126</f>
        <v>348016.45106118626</v>
      </c>
      <c r="T67" s="176">
        <f t="shared" si="8"/>
        <v>36348.789061186253</v>
      </c>
      <c r="U67" s="354">
        <f t="shared" si="9"/>
        <v>0.11662675822038371</v>
      </c>
    </row>
    <row r="68" spans="1:21" x14ac:dyDescent="0.2">
      <c r="A68" s="399">
        <f t="shared" si="12"/>
        <v>2020</v>
      </c>
      <c r="B68" s="399">
        <v>6</v>
      </c>
      <c r="C68" s="403">
        <v>331754.02799999999</v>
      </c>
      <c r="D68" s="403">
        <f>+'LEE County'!C127</f>
        <v>363884.44848469429</v>
      </c>
      <c r="E68" s="176">
        <f t="shared" ref="E68:E122" si="13">+D68-C68</f>
        <v>32130.420484694303</v>
      </c>
      <c r="F68" s="354">
        <f t="shared" ref="F68:F122" si="14">+D68/C68-1</f>
        <v>9.6850129230968474E-2</v>
      </c>
      <c r="H68" s="407">
        <v>780.61199999999997</v>
      </c>
      <c r="I68" s="403">
        <f>+'LEE County'!E127</f>
        <v>775.41903382680675</v>
      </c>
      <c r="J68" s="176">
        <f t="shared" ref="J68:J122" si="15">+I68-H68</f>
        <v>-5.1929661731932129</v>
      </c>
      <c r="K68" s="354">
        <f t="shared" ref="K68:K122" si="16">+I68/H68-1</f>
        <v>-6.6524293415848312E-3</v>
      </c>
      <c r="M68" s="407">
        <f t="shared" ref="M68:M122" si="17">H68</f>
        <v>780.61199999999997</v>
      </c>
      <c r="N68" s="403">
        <f>+'LEE County'!D127</f>
        <v>764.25166215541265</v>
      </c>
      <c r="O68" s="176">
        <f t="shared" ref="O68:O122" si="18">+N68-M68</f>
        <v>-16.36033784458732</v>
      </c>
      <c r="P68" s="354">
        <f t="shared" ref="P68:P122" si="19">+N68/M68-1</f>
        <v>-2.0958347866273264E-2</v>
      </c>
      <c r="R68" s="176">
        <f t="shared" ref="R68:R122" si="20">+C68</f>
        <v>331754.02799999999</v>
      </c>
      <c r="S68" s="176">
        <f>+'LEE County'!I127</f>
        <v>363884.44848469429</v>
      </c>
      <c r="T68" s="176">
        <f t="shared" ref="T68:T122" si="21">+S68-R68</f>
        <v>32130.420484694303</v>
      </c>
      <c r="U68" s="354">
        <f t="shared" ref="U68:U122" si="22">+S68/R68-1</f>
        <v>9.6850129230968474E-2</v>
      </c>
    </row>
    <row r="69" spans="1:21" x14ac:dyDescent="0.2">
      <c r="A69" s="399">
        <f t="shared" si="12"/>
        <v>2020</v>
      </c>
      <c r="B69" s="399">
        <v>7</v>
      </c>
      <c r="C69" s="403">
        <v>351081.53600000002</v>
      </c>
      <c r="D69" s="403">
        <f>+'LEE County'!C128</f>
        <v>376295.41663624212</v>
      </c>
      <c r="E69" s="176">
        <f t="shared" si="13"/>
        <v>25213.880636242102</v>
      </c>
      <c r="F69" s="354">
        <f t="shared" si="14"/>
        <v>7.1817734773275355E-2</v>
      </c>
      <c r="H69" s="407">
        <v>795.58</v>
      </c>
      <c r="I69" s="403">
        <f>+'LEE County'!E128</f>
        <v>798.80125959105078</v>
      </c>
      <c r="J69" s="176">
        <f t="shared" si="15"/>
        <v>3.2212595910507389</v>
      </c>
      <c r="K69" s="354">
        <f t="shared" si="16"/>
        <v>4.0489449094380792E-3</v>
      </c>
      <c r="M69" s="407">
        <f t="shared" si="17"/>
        <v>795.58</v>
      </c>
      <c r="N69" s="403">
        <f>+'LEE County'!D128</f>
        <v>790.99145745766111</v>
      </c>
      <c r="O69" s="176">
        <f t="shared" si="18"/>
        <v>-4.5885425423389279</v>
      </c>
      <c r="P69" s="354">
        <f t="shared" si="19"/>
        <v>-5.7675438577377003E-3</v>
      </c>
      <c r="R69" s="176">
        <f t="shared" si="20"/>
        <v>351081.53600000002</v>
      </c>
      <c r="S69" s="176">
        <f>+'LEE County'!I128</f>
        <v>376295.41663624212</v>
      </c>
      <c r="T69" s="176">
        <f t="shared" si="21"/>
        <v>25213.880636242102</v>
      </c>
      <c r="U69" s="354">
        <f t="shared" si="22"/>
        <v>7.1817734773275355E-2</v>
      </c>
    </row>
    <row r="70" spans="1:21" x14ac:dyDescent="0.2">
      <c r="A70" s="399">
        <f t="shared" si="12"/>
        <v>2020</v>
      </c>
      <c r="B70" s="399">
        <v>8</v>
      </c>
      <c r="C70" s="403">
        <v>377186.60200000001</v>
      </c>
      <c r="D70" s="403">
        <f>+'LEE County'!C129</f>
        <v>376147.04669237061</v>
      </c>
      <c r="E70" s="176">
        <f t="shared" si="13"/>
        <v>-1039.5553076294018</v>
      </c>
      <c r="F70" s="354">
        <f t="shared" si="14"/>
        <v>-2.7560769712319244E-3</v>
      </c>
      <c r="H70" s="407">
        <v>798.45299999999997</v>
      </c>
      <c r="I70" s="403">
        <f>+'LEE County'!E129</f>
        <v>798.40075659082265</v>
      </c>
      <c r="J70" s="176">
        <f t="shared" si="15"/>
        <v>-5.2243409177322064E-2</v>
      </c>
      <c r="K70" s="354">
        <f t="shared" si="16"/>
        <v>-6.5430788258491468E-5</v>
      </c>
      <c r="M70" s="407">
        <f t="shared" si="17"/>
        <v>798.45299999999997</v>
      </c>
      <c r="N70" s="403">
        <f>+'LEE County'!D129</f>
        <v>793.40961452814201</v>
      </c>
      <c r="O70" s="176">
        <f t="shared" si="18"/>
        <v>-5.0433854718579596</v>
      </c>
      <c r="P70" s="354">
        <f t="shared" si="19"/>
        <v>-6.316446267792819E-3</v>
      </c>
      <c r="R70" s="176">
        <f t="shared" si="20"/>
        <v>377186.60200000001</v>
      </c>
      <c r="S70" s="176">
        <f>+'LEE County'!I129</f>
        <v>376147.04669237061</v>
      </c>
      <c r="T70" s="176">
        <f t="shared" si="21"/>
        <v>-1039.5553076294018</v>
      </c>
      <c r="U70" s="354">
        <f t="shared" si="22"/>
        <v>-2.7560769712319244E-3</v>
      </c>
    </row>
    <row r="71" spans="1:21" x14ac:dyDescent="0.2">
      <c r="A71" s="399">
        <f t="shared" si="12"/>
        <v>2020</v>
      </c>
      <c r="B71" s="399">
        <v>9</v>
      </c>
      <c r="C71" s="403">
        <v>372136.12699999998</v>
      </c>
      <c r="D71" s="403">
        <f>+'LEE County'!C130</f>
        <v>358631.48614568188</v>
      </c>
      <c r="E71" s="176">
        <f t="shared" si="13"/>
        <v>-13504.640854318102</v>
      </c>
      <c r="F71" s="354">
        <f t="shared" si="14"/>
        <v>-3.6289518470530302E-2</v>
      </c>
      <c r="H71" s="407">
        <v>770.03499999999997</v>
      </c>
      <c r="I71" s="403">
        <f>+'LEE County'!E130</f>
        <v>768.81953532805403</v>
      </c>
      <c r="J71" s="176">
        <f t="shared" si="15"/>
        <v>-1.2154646719459379</v>
      </c>
      <c r="K71" s="354">
        <f t="shared" si="16"/>
        <v>-1.5784538000817028E-3</v>
      </c>
      <c r="M71" s="407">
        <f t="shared" si="17"/>
        <v>770.03499999999997</v>
      </c>
      <c r="N71" s="403">
        <f>+'LEE County'!D130</f>
        <v>766.60127344038335</v>
      </c>
      <c r="O71" s="176">
        <f t="shared" si="18"/>
        <v>-3.4337265596166162</v>
      </c>
      <c r="P71" s="354">
        <f t="shared" si="19"/>
        <v>-4.4591824522477452E-3</v>
      </c>
      <c r="R71" s="176">
        <f t="shared" si="20"/>
        <v>372136.12699999998</v>
      </c>
      <c r="S71" s="176">
        <f>+'LEE County'!I130</f>
        <v>358631.48614568188</v>
      </c>
      <c r="T71" s="176">
        <f t="shared" si="21"/>
        <v>-13504.640854318102</v>
      </c>
      <c r="U71" s="354">
        <f t="shared" si="22"/>
        <v>-3.6289518470530302E-2</v>
      </c>
    </row>
    <row r="72" spans="1:21" x14ac:dyDescent="0.2">
      <c r="A72" s="399">
        <f t="shared" si="12"/>
        <v>2020</v>
      </c>
      <c r="B72" s="399">
        <v>10</v>
      </c>
      <c r="C72" s="403">
        <v>339646.049</v>
      </c>
      <c r="D72" s="403">
        <f>+'LEE County'!C131</f>
        <v>332335.66047073749</v>
      </c>
      <c r="E72" s="176">
        <f t="shared" si="13"/>
        <v>-7310.3885292625055</v>
      </c>
      <c r="F72" s="354">
        <f t="shared" si="14"/>
        <v>-2.1523549444446788E-2</v>
      </c>
      <c r="H72" s="407">
        <v>715.60500000000002</v>
      </c>
      <c r="I72" s="403">
        <f>+'LEE County'!E131</f>
        <v>720.48692278583826</v>
      </c>
      <c r="J72" s="176">
        <f t="shared" si="15"/>
        <v>4.8819227858382419</v>
      </c>
      <c r="K72" s="354">
        <f t="shared" si="16"/>
        <v>6.8220914971781621E-3</v>
      </c>
      <c r="M72" s="407">
        <f t="shared" si="17"/>
        <v>715.60500000000002</v>
      </c>
      <c r="N72" s="403">
        <f>+'LEE County'!D131</f>
        <v>717.55293451202101</v>
      </c>
      <c r="O72" s="176">
        <f t="shared" si="18"/>
        <v>1.9479345120209928</v>
      </c>
      <c r="P72" s="354">
        <f t="shared" si="19"/>
        <v>2.7220806338985604E-3</v>
      </c>
      <c r="R72" s="176">
        <f t="shared" si="20"/>
        <v>339646.049</v>
      </c>
      <c r="S72" s="176">
        <f>+'LEE County'!I131</f>
        <v>332335.66047073749</v>
      </c>
      <c r="T72" s="176">
        <f t="shared" si="21"/>
        <v>-7310.3885292625055</v>
      </c>
      <c r="U72" s="354">
        <f t="shared" si="22"/>
        <v>-2.1523549444446788E-2</v>
      </c>
    </row>
    <row r="73" spans="1:21" x14ac:dyDescent="0.2">
      <c r="A73" s="399">
        <f t="shared" si="12"/>
        <v>2020</v>
      </c>
      <c r="B73" s="399">
        <v>11</v>
      </c>
      <c r="C73" s="403">
        <v>308870.598</v>
      </c>
      <c r="D73" s="403">
        <f>+'LEE County'!C132</f>
        <v>300143.06644961867</v>
      </c>
      <c r="E73" s="176">
        <f t="shared" si="13"/>
        <v>-8727.5315503813326</v>
      </c>
      <c r="F73" s="354">
        <f t="shared" si="14"/>
        <v>-2.8256271742580497E-2</v>
      </c>
      <c r="H73" s="407">
        <v>589.86199999999997</v>
      </c>
      <c r="I73" s="403">
        <f>+'LEE County'!E132</f>
        <v>660.97330665376012</v>
      </c>
      <c r="J73" s="176">
        <f t="shared" si="15"/>
        <v>71.111306653760153</v>
      </c>
      <c r="K73" s="354">
        <f t="shared" si="16"/>
        <v>0.12055583620195942</v>
      </c>
      <c r="M73" s="407">
        <f t="shared" si="17"/>
        <v>589.86199999999997</v>
      </c>
      <c r="N73" s="403">
        <f>+'LEE County'!D132</f>
        <v>659.72447137045685</v>
      </c>
      <c r="O73" s="176">
        <f t="shared" si="18"/>
        <v>69.862471370456888</v>
      </c>
      <c r="P73" s="354">
        <f t="shared" si="19"/>
        <v>0.11843867102891337</v>
      </c>
      <c r="R73" s="176">
        <f t="shared" si="20"/>
        <v>308870.598</v>
      </c>
      <c r="S73" s="176">
        <f>+'LEE County'!I132</f>
        <v>300143.06644961867</v>
      </c>
      <c r="T73" s="176">
        <f t="shared" si="21"/>
        <v>-8727.5315503813326</v>
      </c>
      <c r="U73" s="354">
        <f t="shared" si="22"/>
        <v>-2.8256271742580497E-2</v>
      </c>
    </row>
    <row r="74" spans="1:21" x14ac:dyDescent="0.2">
      <c r="A74" s="399">
        <f t="shared" si="12"/>
        <v>2020</v>
      </c>
      <c r="B74" s="399">
        <v>12</v>
      </c>
      <c r="C74" s="403">
        <v>289089.2</v>
      </c>
      <c r="D74" s="403">
        <f>+'LEE County'!C133</f>
        <v>307254.77068160381</v>
      </c>
      <c r="E74" s="176">
        <f t="shared" si="13"/>
        <v>18165.5706816038</v>
      </c>
      <c r="F74" s="354">
        <f t="shared" si="14"/>
        <v>6.2837251206907085E-2</v>
      </c>
      <c r="H74" s="407">
        <v>553.30700000000002</v>
      </c>
      <c r="I74" s="403">
        <f>+'LEE County'!E133</f>
        <v>677.64225934550234</v>
      </c>
      <c r="J74" s="176">
        <f t="shared" si="15"/>
        <v>124.33525934550232</v>
      </c>
      <c r="K74" s="354">
        <f t="shared" si="16"/>
        <v>0.22471297009707514</v>
      </c>
      <c r="M74" s="407">
        <f t="shared" si="17"/>
        <v>553.30700000000002</v>
      </c>
      <c r="N74" s="403">
        <f>+'LEE County'!D133</f>
        <v>644.5674497147744</v>
      </c>
      <c r="O74" s="176">
        <f t="shared" si="18"/>
        <v>91.260449714774381</v>
      </c>
      <c r="P74" s="354">
        <f t="shared" si="19"/>
        <v>0.16493637296252239</v>
      </c>
      <c r="R74" s="176">
        <f t="shared" si="20"/>
        <v>289089.2</v>
      </c>
      <c r="S74" s="176">
        <f>+'LEE County'!I133</f>
        <v>307254.77068160381</v>
      </c>
      <c r="T74" s="176">
        <f t="shared" si="21"/>
        <v>18165.5706816038</v>
      </c>
      <c r="U74" s="354">
        <f t="shared" si="22"/>
        <v>6.2837251206907085E-2</v>
      </c>
    </row>
    <row r="75" spans="1:21" x14ac:dyDescent="0.2">
      <c r="A75" s="399">
        <f t="shared" si="12"/>
        <v>2021</v>
      </c>
      <c r="B75" s="399">
        <v>1</v>
      </c>
      <c r="C75" s="403">
        <v>268802.81699999998</v>
      </c>
      <c r="D75" s="403">
        <f>+'LEE County'!C134</f>
        <v>333530.68681193335</v>
      </c>
      <c r="E75" s="176">
        <f t="shared" si="13"/>
        <v>64727.869811933371</v>
      </c>
      <c r="F75" s="354">
        <f t="shared" si="14"/>
        <v>0.2408005635295607</v>
      </c>
      <c r="H75" s="407">
        <v>724.79399999999998</v>
      </c>
      <c r="I75" s="403">
        <f>+'LEE County'!E134</f>
        <v>884.25099483694976</v>
      </c>
      <c r="J75" s="176">
        <f t="shared" si="15"/>
        <v>159.45699483694978</v>
      </c>
      <c r="K75" s="354">
        <f t="shared" si="16"/>
        <v>0.22000319378602717</v>
      </c>
      <c r="M75" s="407">
        <f t="shared" si="17"/>
        <v>724.79399999999998</v>
      </c>
      <c r="N75" s="403">
        <f>+'LEE County'!D134</f>
        <v>833.30817819227275</v>
      </c>
      <c r="O75" s="176">
        <f t="shared" si="18"/>
        <v>108.51417819227277</v>
      </c>
      <c r="P75" s="354">
        <f t="shared" si="19"/>
        <v>0.14971726889609016</v>
      </c>
      <c r="R75" s="176">
        <f t="shared" si="20"/>
        <v>268802.81699999998</v>
      </c>
      <c r="S75" s="176">
        <f>+'LEE County'!I134</f>
        <v>333530.68681193335</v>
      </c>
      <c r="T75" s="176">
        <f t="shared" si="21"/>
        <v>64727.869811933371</v>
      </c>
      <c r="U75" s="354">
        <f t="shared" si="22"/>
        <v>0.2408005635295607</v>
      </c>
    </row>
    <row r="76" spans="1:21" x14ac:dyDescent="0.2">
      <c r="A76" s="399">
        <f t="shared" si="12"/>
        <v>2021</v>
      </c>
      <c r="B76" s="399">
        <v>2</v>
      </c>
      <c r="C76" s="403">
        <v>278608.41399999999</v>
      </c>
      <c r="D76" s="403">
        <f>+'LEE County'!C135</f>
        <v>306019.56924241624</v>
      </c>
      <c r="E76" s="176">
        <f t="shared" si="13"/>
        <v>27411.155242416251</v>
      </c>
      <c r="F76" s="354">
        <f t="shared" si="14"/>
        <v>9.8385956292103449E-2</v>
      </c>
      <c r="H76" s="407">
        <v>681.76800000000003</v>
      </c>
      <c r="I76" s="403">
        <f>+'LEE County'!E135</f>
        <v>782.38612143734224</v>
      </c>
      <c r="J76" s="176">
        <f t="shared" si="15"/>
        <v>100.61812143734221</v>
      </c>
      <c r="K76" s="354">
        <f t="shared" si="16"/>
        <v>0.14758410696504121</v>
      </c>
      <c r="M76" s="407">
        <f t="shared" si="17"/>
        <v>681.76800000000003</v>
      </c>
      <c r="N76" s="403">
        <f>+'LEE County'!D135</f>
        <v>712.33728528248162</v>
      </c>
      <c r="O76" s="176">
        <f t="shared" si="18"/>
        <v>30.569285282481587</v>
      </c>
      <c r="P76" s="354">
        <f t="shared" si="19"/>
        <v>4.4838251842975296E-2</v>
      </c>
      <c r="R76" s="176">
        <f t="shared" si="20"/>
        <v>278608.41399999999</v>
      </c>
      <c r="S76" s="176">
        <f>+'LEE County'!I135</f>
        <v>306019.56924241624</v>
      </c>
      <c r="T76" s="176">
        <f t="shared" si="21"/>
        <v>27411.155242416251</v>
      </c>
      <c r="U76" s="354">
        <f t="shared" si="22"/>
        <v>9.8385956292103449E-2</v>
      </c>
    </row>
    <row r="77" spans="1:21" x14ac:dyDescent="0.2">
      <c r="A77" s="399">
        <f t="shared" si="12"/>
        <v>2021</v>
      </c>
      <c r="B77" s="399">
        <v>3</v>
      </c>
      <c r="C77" s="403">
        <v>296275.30599999998</v>
      </c>
      <c r="D77" s="403">
        <f>+'LEE County'!C136</f>
        <v>309440.9848857976</v>
      </c>
      <c r="E77" s="176">
        <f t="shared" si="13"/>
        <v>13165.678885797621</v>
      </c>
      <c r="F77" s="354">
        <f t="shared" si="14"/>
        <v>4.4437314278894524E-2</v>
      </c>
      <c r="H77" s="407">
        <v>602.36599999999999</v>
      </c>
      <c r="I77" s="403">
        <f>+'LEE County'!E136</f>
        <v>668.45551314790498</v>
      </c>
      <c r="J77" s="176">
        <f t="shared" si="15"/>
        <v>66.089513147904995</v>
      </c>
      <c r="K77" s="354">
        <f t="shared" si="16"/>
        <v>0.10971653969165751</v>
      </c>
      <c r="M77" s="407">
        <f t="shared" si="17"/>
        <v>602.36599999999999</v>
      </c>
      <c r="N77" s="403">
        <f>+'LEE County'!D136</f>
        <v>652.34204667747144</v>
      </c>
      <c r="O77" s="176">
        <f t="shared" si="18"/>
        <v>49.976046677471459</v>
      </c>
      <c r="P77" s="354">
        <f t="shared" si="19"/>
        <v>8.2966247559575823E-2</v>
      </c>
      <c r="R77" s="176">
        <f t="shared" si="20"/>
        <v>296275.30599999998</v>
      </c>
      <c r="S77" s="176">
        <f>+'LEE County'!I136</f>
        <v>309440.9848857976</v>
      </c>
      <c r="T77" s="176">
        <f t="shared" si="21"/>
        <v>13165.678885797621</v>
      </c>
      <c r="U77" s="354">
        <f t="shared" si="22"/>
        <v>4.4437314278894524E-2</v>
      </c>
    </row>
    <row r="78" spans="1:21" x14ac:dyDescent="0.2">
      <c r="A78" s="399">
        <f t="shared" si="12"/>
        <v>2021</v>
      </c>
      <c r="B78" s="399">
        <v>4</v>
      </c>
      <c r="C78" s="403">
        <v>290169.09299999999</v>
      </c>
      <c r="D78" s="403">
        <f>+'LEE County'!C137</f>
        <v>315564.36067206663</v>
      </c>
      <c r="E78" s="176">
        <f t="shared" si="13"/>
        <v>25395.267672066635</v>
      </c>
      <c r="F78" s="354">
        <f t="shared" si="14"/>
        <v>8.751885808895099E-2</v>
      </c>
      <c r="H78" s="407">
        <v>630.87</v>
      </c>
      <c r="I78" s="403">
        <f>+'LEE County'!E137</f>
        <v>676.36411760129602</v>
      </c>
      <c r="J78" s="176">
        <f t="shared" si="15"/>
        <v>45.494117601296011</v>
      </c>
      <c r="K78" s="354">
        <f t="shared" si="16"/>
        <v>7.2113300048022522E-2</v>
      </c>
      <c r="M78" s="407">
        <f t="shared" si="17"/>
        <v>630.87</v>
      </c>
      <c r="N78" s="403">
        <f>+'LEE County'!D137</f>
        <v>657.18721698856018</v>
      </c>
      <c r="O78" s="176">
        <f t="shared" si="18"/>
        <v>26.317216988560176</v>
      </c>
      <c r="P78" s="354">
        <f t="shared" si="19"/>
        <v>4.1715752831106512E-2</v>
      </c>
      <c r="R78" s="176">
        <f t="shared" si="20"/>
        <v>290169.09299999999</v>
      </c>
      <c r="S78" s="176">
        <f>+'LEE County'!I137</f>
        <v>315564.36067206663</v>
      </c>
      <c r="T78" s="176">
        <f t="shared" si="21"/>
        <v>25395.267672066635</v>
      </c>
      <c r="U78" s="354">
        <f t="shared" si="22"/>
        <v>8.751885808895099E-2</v>
      </c>
    </row>
    <row r="79" spans="1:21" x14ac:dyDescent="0.2">
      <c r="A79" s="399">
        <f t="shared" si="12"/>
        <v>2021</v>
      </c>
      <c r="B79" s="399">
        <v>5</v>
      </c>
      <c r="C79" s="403">
        <v>313226</v>
      </c>
      <c r="D79" s="403">
        <f>+'LEE County'!C138</f>
        <v>350313.96261271759</v>
      </c>
      <c r="E79" s="176">
        <f t="shared" si="13"/>
        <v>37087.962612717587</v>
      </c>
      <c r="F79" s="354">
        <f t="shared" si="14"/>
        <v>0.1184063986154329</v>
      </c>
      <c r="H79" s="407">
        <v>718.36599999999999</v>
      </c>
      <c r="I79" s="403">
        <f>+'LEE County'!E138</f>
        <v>750.8606924988153</v>
      </c>
      <c r="J79" s="176">
        <f t="shared" si="15"/>
        <v>32.494692498815311</v>
      </c>
      <c r="K79" s="354">
        <f t="shared" si="16"/>
        <v>4.5234173803903932E-2</v>
      </c>
      <c r="M79" s="407">
        <f t="shared" si="17"/>
        <v>718.36599999999999</v>
      </c>
      <c r="N79" s="403">
        <f>+'LEE County'!D138</f>
        <v>738.18438096639159</v>
      </c>
      <c r="O79" s="176">
        <f t="shared" si="18"/>
        <v>19.818380966391601</v>
      </c>
      <c r="P79" s="354">
        <f t="shared" si="19"/>
        <v>2.7588138868475998E-2</v>
      </c>
      <c r="R79" s="176">
        <f t="shared" si="20"/>
        <v>313226</v>
      </c>
      <c r="S79" s="176">
        <f>+'LEE County'!I138</f>
        <v>350313.96261271759</v>
      </c>
      <c r="T79" s="176">
        <f t="shared" si="21"/>
        <v>37087.962612717587</v>
      </c>
      <c r="U79" s="354">
        <f t="shared" si="22"/>
        <v>0.1184063986154329</v>
      </c>
    </row>
    <row r="80" spans="1:21" x14ac:dyDescent="0.2">
      <c r="A80" s="399">
        <f t="shared" si="12"/>
        <v>2021</v>
      </c>
      <c r="B80" s="399">
        <v>6</v>
      </c>
      <c r="C80" s="403">
        <v>333412.79800000001</v>
      </c>
      <c r="D80" s="403">
        <f>+'LEE County'!C139</f>
        <v>365389.85953187157</v>
      </c>
      <c r="E80" s="176">
        <f t="shared" si="13"/>
        <v>31977.061531871557</v>
      </c>
      <c r="F80" s="354">
        <f t="shared" si="14"/>
        <v>9.5908320627426935E-2</v>
      </c>
      <c r="H80" s="407">
        <v>783.52800000000002</v>
      </c>
      <c r="I80" s="403">
        <f>+'LEE County'!E139</f>
        <v>778.25522360211244</v>
      </c>
      <c r="J80" s="176">
        <f t="shared" si="15"/>
        <v>-5.2727763978875828</v>
      </c>
      <c r="K80" s="354">
        <f t="shared" si="16"/>
        <v>-6.7295315520154997E-3</v>
      </c>
      <c r="M80" s="407">
        <f t="shared" si="17"/>
        <v>783.52800000000002</v>
      </c>
      <c r="N80" s="403">
        <f>+'LEE County'!D139</f>
        <v>767.04700590557616</v>
      </c>
      <c r="O80" s="176">
        <f t="shared" si="18"/>
        <v>-16.480994094423863</v>
      </c>
      <c r="P80" s="354">
        <f t="shared" si="19"/>
        <v>-2.1034339671873736E-2</v>
      </c>
      <c r="R80" s="176">
        <f t="shared" si="20"/>
        <v>333412.79800000001</v>
      </c>
      <c r="S80" s="176">
        <f>+'LEE County'!I139</f>
        <v>365389.85953187157</v>
      </c>
      <c r="T80" s="176">
        <f t="shared" si="21"/>
        <v>31977.061531871557</v>
      </c>
      <c r="U80" s="354">
        <f t="shared" si="22"/>
        <v>9.5908320627426935E-2</v>
      </c>
    </row>
    <row r="81" spans="1:21" x14ac:dyDescent="0.2">
      <c r="A81" s="399">
        <f t="shared" si="12"/>
        <v>2021</v>
      </c>
      <c r="B81" s="399">
        <v>7</v>
      </c>
      <c r="C81" s="403">
        <v>352836.94400000002</v>
      </c>
      <c r="D81" s="403">
        <f>+'LEE County'!C140</f>
        <v>377429.99663191818</v>
      </c>
      <c r="E81" s="176">
        <f t="shared" si="13"/>
        <v>24593.052631918166</v>
      </c>
      <c r="F81" s="354">
        <f t="shared" si="14"/>
        <v>6.9700900232029461E-2</v>
      </c>
      <c r="H81" s="407">
        <v>799.70699999999999</v>
      </c>
      <c r="I81" s="403">
        <f>+'LEE County'!E140</f>
        <v>800.93880480771293</v>
      </c>
      <c r="J81" s="176">
        <f t="shared" si="15"/>
        <v>1.2318048077129333</v>
      </c>
      <c r="K81" s="354">
        <f t="shared" si="16"/>
        <v>1.5403201518968679E-3</v>
      </c>
      <c r="M81" s="407">
        <f t="shared" si="17"/>
        <v>799.70699999999999</v>
      </c>
      <c r="N81" s="403">
        <f>+'LEE County'!D140</f>
        <v>793.108104102879</v>
      </c>
      <c r="O81" s="176">
        <f t="shared" si="18"/>
        <v>-6.5988958971209968</v>
      </c>
      <c r="P81" s="354">
        <f t="shared" si="19"/>
        <v>-8.2516420352967135E-3</v>
      </c>
      <c r="R81" s="176">
        <f t="shared" si="20"/>
        <v>352836.94400000002</v>
      </c>
      <c r="S81" s="176">
        <f>+'LEE County'!I140</f>
        <v>377429.99663191818</v>
      </c>
      <c r="T81" s="176">
        <f t="shared" si="21"/>
        <v>24593.052631918166</v>
      </c>
      <c r="U81" s="354">
        <f t="shared" si="22"/>
        <v>6.9700900232029461E-2</v>
      </c>
    </row>
    <row r="82" spans="1:21" x14ac:dyDescent="0.2">
      <c r="A82" s="399">
        <f t="shared" si="12"/>
        <v>2021</v>
      </c>
      <c r="B82" s="399">
        <v>8</v>
      </c>
      <c r="C82" s="403">
        <v>379072.53499999997</v>
      </c>
      <c r="D82" s="403">
        <f>+'LEE County'!C141</f>
        <v>377221.54336433526</v>
      </c>
      <c r="E82" s="176">
        <f t="shared" si="13"/>
        <v>-1850.9916356647154</v>
      </c>
      <c r="F82" s="354">
        <f t="shared" si="14"/>
        <v>-4.882948419527966E-3</v>
      </c>
      <c r="H82" s="407">
        <v>800.73</v>
      </c>
      <c r="I82" s="403">
        <f>+'LEE County'!E141</f>
        <v>800.42510501070694</v>
      </c>
      <c r="J82" s="176">
        <f t="shared" si="15"/>
        <v>-0.30489498929307501</v>
      </c>
      <c r="K82" s="354">
        <f t="shared" si="16"/>
        <v>-3.8077128282076877E-4</v>
      </c>
      <c r="M82" s="407">
        <f t="shared" si="17"/>
        <v>800.73</v>
      </c>
      <c r="N82" s="403">
        <f>+'LEE County'!D141</f>
        <v>795.42130788668703</v>
      </c>
      <c r="O82" s="176">
        <f t="shared" si="18"/>
        <v>-5.3086921133129863</v>
      </c>
      <c r="P82" s="354">
        <f t="shared" si="19"/>
        <v>-6.6298154350566962E-3</v>
      </c>
      <c r="R82" s="176">
        <f t="shared" si="20"/>
        <v>379072.53499999997</v>
      </c>
      <c r="S82" s="176">
        <f>+'LEE County'!I141</f>
        <v>377221.54336433526</v>
      </c>
      <c r="T82" s="176">
        <f t="shared" si="21"/>
        <v>-1850.9916356647154</v>
      </c>
      <c r="U82" s="354">
        <f t="shared" si="22"/>
        <v>-4.882948419527966E-3</v>
      </c>
    </row>
    <row r="83" spans="1:21" x14ac:dyDescent="0.2">
      <c r="A83" s="399">
        <f t="shared" si="12"/>
        <v>2021</v>
      </c>
      <c r="B83" s="399">
        <v>9</v>
      </c>
      <c r="C83" s="403">
        <v>373996.80800000002</v>
      </c>
      <c r="D83" s="403">
        <f>+'LEE County'!C142</f>
        <v>359971.66100105381</v>
      </c>
      <c r="E83" s="176">
        <f t="shared" si="13"/>
        <v>-14025.146998946206</v>
      </c>
      <c r="F83" s="354">
        <f t="shared" si="14"/>
        <v>-3.7500713104872796E-2</v>
      </c>
      <c r="H83" s="407">
        <v>774.13</v>
      </c>
      <c r="I83" s="403">
        <f>+'LEE County'!E142</f>
        <v>771.34442062702658</v>
      </c>
      <c r="J83" s="176">
        <f t="shared" si="15"/>
        <v>-2.785579372973416</v>
      </c>
      <c r="K83" s="354">
        <f t="shared" si="16"/>
        <v>-3.5983353867869994E-3</v>
      </c>
      <c r="M83" s="407">
        <f t="shared" si="17"/>
        <v>774.13</v>
      </c>
      <c r="N83" s="403">
        <f>+'LEE County'!D142</f>
        <v>769.11887373088234</v>
      </c>
      <c r="O83" s="176">
        <f t="shared" si="18"/>
        <v>-5.0111262691176535</v>
      </c>
      <c r="P83" s="354">
        <f t="shared" si="19"/>
        <v>-6.473236109074243E-3</v>
      </c>
      <c r="R83" s="176">
        <f t="shared" si="20"/>
        <v>373996.80800000002</v>
      </c>
      <c r="S83" s="176">
        <f>+'LEE County'!I142</f>
        <v>359971.66100105381</v>
      </c>
      <c r="T83" s="176">
        <f t="shared" si="21"/>
        <v>-14025.146998946206</v>
      </c>
      <c r="U83" s="354">
        <f t="shared" si="22"/>
        <v>-3.7500713104872796E-2</v>
      </c>
    </row>
    <row r="84" spans="1:21" x14ac:dyDescent="0.2">
      <c r="A84" s="399">
        <f t="shared" si="12"/>
        <v>2021</v>
      </c>
      <c r="B84" s="399">
        <v>10</v>
      </c>
      <c r="C84" s="403">
        <v>341344.27899999998</v>
      </c>
      <c r="D84" s="403">
        <f>+'LEE County'!C143</f>
        <v>334409.49884387909</v>
      </c>
      <c r="E84" s="176">
        <f t="shared" si="13"/>
        <v>-6934.7801561208908</v>
      </c>
      <c r="F84" s="354">
        <f t="shared" si="14"/>
        <v>-2.0316087254888204E-2</v>
      </c>
      <c r="H84" s="407">
        <v>718.06299999999999</v>
      </c>
      <c r="I84" s="403">
        <f>+'LEE County'!E143</f>
        <v>724.39402789216399</v>
      </c>
      <c r="J84" s="176">
        <f t="shared" si="15"/>
        <v>6.331027892164002</v>
      </c>
      <c r="K84" s="354">
        <f t="shared" si="16"/>
        <v>8.8168139733755257E-3</v>
      </c>
      <c r="M84" s="407">
        <f t="shared" si="17"/>
        <v>718.06299999999999</v>
      </c>
      <c r="N84" s="403">
        <f>+'LEE County'!D143</f>
        <v>721.4441289887377</v>
      </c>
      <c r="O84" s="176">
        <f t="shared" si="18"/>
        <v>3.3811289887377143</v>
      </c>
      <c r="P84" s="354">
        <f t="shared" si="19"/>
        <v>4.7086801419062851E-3</v>
      </c>
      <c r="R84" s="176">
        <f t="shared" si="20"/>
        <v>341344.27899999998</v>
      </c>
      <c r="S84" s="176">
        <f>+'LEE County'!I143</f>
        <v>334409.49884387909</v>
      </c>
      <c r="T84" s="176">
        <f t="shared" si="21"/>
        <v>-6934.7801561208908</v>
      </c>
      <c r="U84" s="354">
        <f t="shared" si="22"/>
        <v>-2.0316087254888204E-2</v>
      </c>
    </row>
    <row r="85" spans="1:21" x14ac:dyDescent="0.2">
      <c r="A85" s="399">
        <f t="shared" si="12"/>
        <v>2021</v>
      </c>
      <c r="B85" s="399">
        <v>11</v>
      </c>
      <c r="C85" s="403">
        <v>310414.951</v>
      </c>
      <c r="D85" s="403">
        <f>+'LEE County'!C144</f>
        <v>303314.40413967392</v>
      </c>
      <c r="E85" s="176">
        <f t="shared" si="13"/>
        <v>-7100.5468603260815</v>
      </c>
      <c r="F85" s="354">
        <f t="shared" si="14"/>
        <v>-2.2874371345361189E-2</v>
      </c>
      <c r="H85" s="407">
        <v>591.27800000000002</v>
      </c>
      <c r="I85" s="403">
        <f>+'LEE County'!E144</f>
        <v>666.94809709219044</v>
      </c>
      <c r="J85" s="176">
        <f t="shared" si="15"/>
        <v>75.670097092190417</v>
      </c>
      <c r="K85" s="354">
        <f t="shared" si="16"/>
        <v>0.12797719024247556</v>
      </c>
      <c r="M85" s="407">
        <f t="shared" si="17"/>
        <v>591.27800000000002</v>
      </c>
      <c r="N85" s="403">
        <f>+'LEE County'!D144</f>
        <v>665.68797310927596</v>
      </c>
      <c r="O85" s="176">
        <f t="shared" si="18"/>
        <v>74.409973109275938</v>
      </c>
      <c r="P85" s="354">
        <f t="shared" si="19"/>
        <v>0.12584600324936135</v>
      </c>
      <c r="R85" s="176">
        <f t="shared" si="20"/>
        <v>310414.951</v>
      </c>
      <c r="S85" s="176">
        <f>+'LEE County'!I144</f>
        <v>303314.40413967392</v>
      </c>
      <c r="T85" s="176">
        <f t="shared" si="21"/>
        <v>-7100.5468603260815</v>
      </c>
      <c r="U85" s="354">
        <f t="shared" si="22"/>
        <v>-2.2874371345361189E-2</v>
      </c>
    </row>
    <row r="86" spans="1:21" x14ac:dyDescent="0.2">
      <c r="A86" s="399">
        <f t="shared" si="12"/>
        <v>2021</v>
      </c>
      <c r="B86" s="399">
        <v>12</v>
      </c>
      <c r="C86" s="403">
        <v>290534.64600000001</v>
      </c>
      <c r="D86" s="403">
        <f>+'LEE County'!C145</f>
        <v>310911.99445801799</v>
      </c>
      <c r="E86" s="176">
        <f t="shared" si="13"/>
        <v>20377.348458017979</v>
      </c>
      <c r="F86" s="354">
        <f t="shared" si="14"/>
        <v>7.0137413002434146E-2</v>
      </c>
      <c r="H86" s="407">
        <v>554.32399999999996</v>
      </c>
      <c r="I86" s="403">
        <f>+'LEE County'!E145</f>
        <v>684.53245767380906</v>
      </c>
      <c r="J86" s="176">
        <f t="shared" si="15"/>
        <v>130.20845767380911</v>
      </c>
      <c r="K86" s="354">
        <f t="shared" si="16"/>
        <v>0.23489594113516477</v>
      </c>
      <c r="M86" s="407">
        <f t="shared" si="17"/>
        <v>554.32399999999996</v>
      </c>
      <c r="N86" s="403">
        <f>+'LEE County'!D145</f>
        <v>651.12134670578439</v>
      </c>
      <c r="O86" s="176">
        <f t="shared" si="18"/>
        <v>96.797346705784435</v>
      </c>
      <c r="P86" s="354">
        <f t="shared" si="19"/>
        <v>0.17462232684456103</v>
      </c>
      <c r="R86" s="176">
        <f t="shared" si="20"/>
        <v>290534.64600000001</v>
      </c>
      <c r="S86" s="176">
        <f>+'LEE County'!I145</f>
        <v>310911.99445801799</v>
      </c>
      <c r="T86" s="176">
        <f t="shared" si="21"/>
        <v>20377.348458017979</v>
      </c>
      <c r="U86" s="354">
        <f t="shared" si="22"/>
        <v>7.0137413002434146E-2</v>
      </c>
    </row>
    <row r="87" spans="1:21" x14ac:dyDescent="0.2">
      <c r="A87" s="399">
        <f t="shared" si="12"/>
        <v>2022</v>
      </c>
      <c r="B87" s="399">
        <v>1</v>
      </c>
      <c r="C87" s="403">
        <v>270146.83100000001</v>
      </c>
      <c r="D87" s="403">
        <f>+'LEE County'!C146</f>
        <v>337431.88689207943</v>
      </c>
      <c r="E87" s="176">
        <f t="shared" si="13"/>
        <v>67285.055892079428</v>
      </c>
      <c r="F87" s="354">
        <f t="shared" si="14"/>
        <v>0.24906846266902694</v>
      </c>
      <c r="H87" s="407">
        <v>724.55399999999997</v>
      </c>
      <c r="I87" s="403">
        <f>+'LEE County'!E146</f>
        <v>891.60084376989346</v>
      </c>
      <c r="J87" s="176">
        <f t="shared" si="15"/>
        <v>167.04684376989348</v>
      </c>
      <c r="K87" s="354">
        <f t="shared" si="16"/>
        <v>0.23055126846293517</v>
      </c>
      <c r="M87" s="407">
        <f t="shared" si="17"/>
        <v>724.55399999999997</v>
      </c>
      <c r="N87" s="403">
        <f>+'LEE County'!D146</f>
        <v>840.23459304513824</v>
      </c>
      <c r="O87" s="176">
        <f t="shared" si="18"/>
        <v>115.68059304513827</v>
      </c>
      <c r="P87" s="354">
        <f t="shared" si="19"/>
        <v>0.15965765566836732</v>
      </c>
      <c r="R87" s="176">
        <f t="shared" si="20"/>
        <v>270146.83100000001</v>
      </c>
      <c r="S87" s="176">
        <f>+'LEE County'!I146</f>
        <v>337431.88689207943</v>
      </c>
      <c r="T87" s="176">
        <f t="shared" si="21"/>
        <v>67285.055892079428</v>
      </c>
      <c r="U87" s="354">
        <f t="shared" si="22"/>
        <v>0.24906846266902694</v>
      </c>
    </row>
    <row r="88" spans="1:21" x14ac:dyDescent="0.2">
      <c r="A88" s="399">
        <f t="shared" si="12"/>
        <v>2022</v>
      </c>
      <c r="B88" s="399">
        <v>2</v>
      </c>
      <c r="C88" s="403">
        <v>280001.45600000001</v>
      </c>
      <c r="D88" s="403">
        <f>+'LEE County'!C147</f>
        <v>309879.52578310098</v>
      </c>
      <c r="E88" s="176">
        <f t="shared" si="13"/>
        <v>29878.069783100975</v>
      </c>
      <c r="F88" s="354">
        <f t="shared" si="14"/>
        <v>0.10670683720694996</v>
      </c>
      <c r="H88" s="407">
        <v>682.05899999999997</v>
      </c>
      <c r="I88" s="403">
        <f>+'LEE County'!E147</f>
        <v>789.65826766899613</v>
      </c>
      <c r="J88" s="176">
        <f t="shared" si="15"/>
        <v>107.59926766899616</v>
      </c>
      <c r="K88" s="354">
        <f t="shared" si="16"/>
        <v>0.15775653963806091</v>
      </c>
      <c r="M88" s="407">
        <f t="shared" si="17"/>
        <v>682.05899999999997</v>
      </c>
      <c r="N88" s="403">
        <f>+'LEE County'!D147</f>
        <v>718.95833946902178</v>
      </c>
      <c r="O88" s="176">
        <f t="shared" si="18"/>
        <v>36.899339469021811</v>
      </c>
      <c r="P88" s="354">
        <f t="shared" si="19"/>
        <v>5.4099923128382965E-2</v>
      </c>
      <c r="R88" s="176">
        <f t="shared" si="20"/>
        <v>280001.45600000001</v>
      </c>
      <c r="S88" s="176">
        <f>+'LEE County'!I147</f>
        <v>309879.52578310098</v>
      </c>
      <c r="T88" s="176">
        <f t="shared" si="21"/>
        <v>29878.069783100975</v>
      </c>
      <c r="U88" s="354">
        <f t="shared" si="22"/>
        <v>0.10670683720694996</v>
      </c>
    </row>
    <row r="89" spans="1:21" x14ac:dyDescent="0.2">
      <c r="A89" s="399">
        <f t="shared" si="12"/>
        <v>2022</v>
      </c>
      <c r="B89" s="399">
        <v>3</v>
      </c>
      <c r="C89" s="403">
        <v>297756.68300000002</v>
      </c>
      <c r="D89" s="403">
        <f>+'LEE County'!C148</f>
        <v>313024.47824005131</v>
      </c>
      <c r="E89" s="176">
        <f t="shared" si="13"/>
        <v>15267.795240051288</v>
      </c>
      <c r="F89" s="354">
        <f t="shared" si="14"/>
        <v>5.1276079133549812E-2</v>
      </c>
      <c r="H89" s="407">
        <v>603.45299999999997</v>
      </c>
      <c r="I89" s="403">
        <f>+'LEE County'!E148</f>
        <v>675.20680358799802</v>
      </c>
      <c r="J89" s="176">
        <f t="shared" si="15"/>
        <v>71.75380358799805</v>
      </c>
      <c r="K89" s="354">
        <f t="shared" si="16"/>
        <v>0.11890537222948283</v>
      </c>
      <c r="M89" s="407">
        <f t="shared" si="17"/>
        <v>603.45299999999997</v>
      </c>
      <c r="N89" s="403">
        <f>+'LEE County'!D148</f>
        <v>658.93059376367046</v>
      </c>
      <c r="O89" s="176">
        <f t="shared" si="18"/>
        <v>55.477593763670484</v>
      </c>
      <c r="P89" s="354">
        <f t="shared" si="19"/>
        <v>9.1933578528353488E-2</v>
      </c>
      <c r="R89" s="176">
        <f t="shared" si="20"/>
        <v>297756.68300000002</v>
      </c>
      <c r="S89" s="176">
        <f>+'LEE County'!I148</f>
        <v>313024.47824005131</v>
      </c>
      <c r="T89" s="176">
        <f t="shared" si="21"/>
        <v>15267.795240051288</v>
      </c>
      <c r="U89" s="354">
        <f t="shared" si="22"/>
        <v>5.1276079133549812E-2</v>
      </c>
    </row>
    <row r="90" spans="1:21" x14ac:dyDescent="0.2">
      <c r="A90" s="399">
        <f t="shared" si="12"/>
        <v>2022</v>
      </c>
      <c r="B90" s="399">
        <v>4</v>
      </c>
      <c r="C90" s="403">
        <v>291619.93900000001</v>
      </c>
      <c r="D90" s="403">
        <f>+'LEE County'!C149</f>
        <v>318790.07097744866</v>
      </c>
      <c r="E90" s="176">
        <f t="shared" si="13"/>
        <v>27170.131977448647</v>
      </c>
      <c r="F90" s="354">
        <f t="shared" si="14"/>
        <v>9.316966484053979E-2</v>
      </c>
      <c r="H90" s="407">
        <v>633.08600000000001</v>
      </c>
      <c r="I90" s="403">
        <f>+'LEE County'!E149</f>
        <v>682.44134587950134</v>
      </c>
      <c r="J90" s="176">
        <f t="shared" si="15"/>
        <v>49.355345879501328</v>
      </c>
      <c r="K90" s="354">
        <f t="shared" si="16"/>
        <v>7.7959938901667858E-2</v>
      </c>
      <c r="M90" s="407">
        <f t="shared" si="17"/>
        <v>633.08600000000001</v>
      </c>
      <c r="N90" s="403">
        <f>+'LEE County'!D149</f>
        <v>663.09213807355525</v>
      </c>
      <c r="O90" s="176">
        <f t="shared" si="18"/>
        <v>30.006138073555235</v>
      </c>
      <c r="P90" s="354">
        <f t="shared" si="19"/>
        <v>4.7396622376036257E-2</v>
      </c>
      <c r="R90" s="176">
        <f t="shared" si="20"/>
        <v>291619.93900000001</v>
      </c>
      <c r="S90" s="176">
        <f>+'LEE County'!I149</f>
        <v>318790.07097744866</v>
      </c>
      <c r="T90" s="176">
        <f t="shared" si="21"/>
        <v>27170.131977448647</v>
      </c>
      <c r="U90" s="354">
        <f t="shared" si="22"/>
        <v>9.316966484053979E-2</v>
      </c>
    </row>
    <row r="91" spans="1:21" x14ac:dyDescent="0.2">
      <c r="A91" s="399">
        <f t="shared" si="12"/>
        <v>2022</v>
      </c>
      <c r="B91" s="399">
        <v>5</v>
      </c>
      <c r="C91" s="403">
        <v>314792.13</v>
      </c>
      <c r="D91" s="403">
        <f>+'LEE County'!C150</f>
        <v>352844.22626392549</v>
      </c>
      <c r="E91" s="176">
        <f t="shared" si="13"/>
        <v>38052.096263925487</v>
      </c>
      <c r="F91" s="354">
        <f t="shared" si="14"/>
        <v>0.12088007493683373</v>
      </c>
      <c r="H91" s="407">
        <v>720.69399999999996</v>
      </c>
      <c r="I91" s="403">
        <f>+'LEE County'!E150</f>
        <v>755.62770142295051</v>
      </c>
      <c r="J91" s="176">
        <f t="shared" si="15"/>
        <v>34.933701422950548</v>
      </c>
      <c r="K91" s="354">
        <f t="shared" si="16"/>
        <v>4.8472307835156769E-2</v>
      </c>
      <c r="M91" s="407">
        <f t="shared" si="17"/>
        <v>720.69399999999996</v>
      </c>
      <c r="N91" s="403">
        <f>+'LEE County'!D150</f>
        <v>742.87091145983538</v>
      </c>
      <c r="O91" s="176">
        <f t="shared" si="18"/>
        <v>22.176911459835424</v>
      </c>
      <c r="P91" s="354">
        <f t="shared" si="19"/>
        <v>3.0771605507795785E-2</v>
      </c>
      <c r="R91" s="176">
        <f t="shared" si="20"/>
        <v>314792.13</v>
      </c>
      <c r="S91" s="176">
        <f>+'LEE County'!I150</f>
        <v>352844.22626392549</v>
      </c>
      <c r="T91" s="176">
        <f t="shared" si="21"/>
        <v>38052.096263925487</v>
      </c>
      <c r="U91" s="354">
        <f t="shared" si="22"/>
        <v>0.12088007493683373</v>
      </c>
    </row>
    <row r="92" spans="1:21" x14ac:dyDescent="0.2">
      <c r="A92" s="399">
        <f t="shared" si="12"/>
        <v>2022</v>
      </c>
      <c r="B92" s="399">
        <v>6</v>
      </c>
      <c r="C92" s="403">
        <v>335079.86200000002</v>
      </c>
      <c r="D92" s="403">
        <f>+'LEE County'!C151</f>
        <v>367741.64521838102</v>
      </c>
      <c r="E92" s="176">
        <f t="shared" si="13"/>
        <v>32661.783218380995</v>
      </c>
      <c r="F92" s="354">
        <f t="shared" si="14"/>
        <v>9.7474622985194381E-2</v>
      </c>
      <c r="H92" s="407">
        <v>786.46</v>
      </c>
      <c r="I92" s="403">
        <f>+'LEE County'!E151</f>
        <v>782.68598059057751</v>
      </c>
      <c r="J92" s="176">
        <f t="shared" si="15"/>
        <v>-3.7740194094225217</v>
      </c>
      <c r="K92" s="354">
        <f t="shared" si="16"/>
        <v>-4.7987429868302511E-3</v>
      </c>
      <c r="M92" s="407">
        <f t="shared" si="17"/>
        <v>786.46</v>
      </c>
      <c r="N92" s="403">
        <f>+'LEE County'!D151</f>
        <v>771.41395235042887</v>
      </c>
      <c r="O92" s="176">
        <f t="shared" si="18"/>
        <v>-15.046047649571165</v>
      </c>
      <c r="P92" s="354">
        <f t="shared" si="19"/>
        <v>-1.9131357792603776E-2</v>
      </c>
      <c r="R92" s="176">
        <f t="shared" si="20"/>
        <v>335079.86200000002</v>
      </c>
      <c r="S92" s="176">
        <f>+'LEE County'!I151</f>
        <v>367741.64521838102</v>
      </c>
      <c r="T92" s="176">
        <f t="shared" si="21"/>
        <v>32661.783218380995</v>
      </c>
      <c r="U92" s="354">
        <f t="shared" si="22"/>
        <v>9.7474622985194381E-2</v>
      </c>
    </row>
    <row r="93" spans="1:21" x14ac:dyDescent="0.2">
      <c r="A93" s="399">
        <f t="shared" si="12"/>
        <v>2022</v>
      </c>
      <c r="B93" s="399">
        <v>7</v>
      </c>
      <c r="C93" s="403">
        <v>354601.12800000003</v>
      </c>
      <c r="D93" s="403">
        <f>+'LEE County'!C152</f>
        <v>379557.33491047821</v>
      </c>
      <c r="E93" s="176">
        <f t="shared" si="13"/>
        <v>24956.206910478184</v>
      </c>
      <c r="F93" s="354">
        <f t="shared" si="14"/>
        <v>7.0378250208155579E-2</v>
      </c>
      <c r="H93" s="407">
        <v>803.85900000000004</v>
      </c>
      <c r="I93" s="403">
        <f>+'LEE County'!E152</f>
        <v>804.94670357103507</v>
      </c>
      <c r="J93" s="176">
        <f t="shared" si="15"/>
        <v>1.0877035710350356</v>
      </c>
      <c r="K93" s="354">
        <f t="shared" si="16"/>
        <v>1.3531024359185739E-3</v>
      </c>
      <c r="M93" s="407">
        <f t="shared" si="17"/>
        <v>803.85900000000004</v>
      </c>
      <c r="N93" s="403">
        <f>+'LEE County'!D152</f>
        <v>797.07681803025309</v>
      </c>
      <c r="O93" s="176">
        <f t="shared" si="18"/>
        <v>-6.7821819697469437</v>
      </c>
      <c r="P93" s="354">
        <f t="shared" si="19"/>
        <v>-8.4370293418957187E-3</v>
      </c>
      <c r="R93" s="176">
        <f t="shared" si="20"/>
        <v>354601.12800000003</v>
      </c>
      <c r="S93" s="176">
        <f>+'LEE County'!I152</f>
        <v>379557.33491047821</v>
      </c>
      <c r="T93" s="176">
        <f t="shared" si="21"/>
        <v>24956.206910478184</v>
      </c>
      <c r="U93" s="354">
        <f t="shared" si="22"/>
        <v>7.0378250208155579E-2</v>
      </c>
    </row>
    <row r="94" spans="1:21" x14ac:dyDescent="0.2">
      <c r="A94" s="399">
        <f t="shared" si="12"/>
        <v>2022</v>
      </c>
      <c r="B94" s="399">
        <v>8</v>
      </c>
      <c r="C94" s="403">
        <v>380967.897</v>
      </c>
      <c r="D94" s="403">
        <f>+'LEE County'!C153</f>
        <v>379336.47182281176</v>
      </c>
      <c r="E94" s="176">
        <f t="shared" si="13"/>
        <v>-1631.4251771882409</v>
      </c>
      <c r="F94" s="354">
        <f t="shared" si="14"/>
        <v>-4.2823166729668571E-3</v>
      </c>
      <c r="H94" s="407">
        <v>802.01800000000003</v>
      </c>
      <c r="I94" s="403">
        <f>+'LEE County'!E153</f>
        <v>804.40962371121964</v>
      </c>
      <c r="J94" s="176">
        <f t="shared" si="15"/>
        <v>2.3916237112196086</v>
      </c>
      <c r="K94" s="354">
        <f t="shared" si="16"/>
        <v>2.9820075250426292E-3</v>
      </c>
      <c r="M94" s="407">
        <f t="shared" si="17"/>
        <v>802.01800000000003</v>
      </c>
      <c r="N94" s="403">
        <f>+'LEE County'!D153</f>
        <v>799.38091766931416</v>
      </c>
      <c r="O94" s="176">
        <f t="shared" si="18"/>
        <v>-2.6370823306858711</v>
      </c>
      <c r="P94" s="354">
        <f t="shared" si="19"/>
        <v>-3.28805878507199E-3</v>
      </c>
      <c r="R94" s="176">
        <f t="shared" si="20"/>
        <v>380967.897</v>
      </c>
      <c r="S94" s="176">
        <f>+'LEE County'!I153</f>
        <v>379336.47182281176</v>
      </c>
      <c r="T94" s="176">
        <f t="shared" si="21"/>
        <v>-1631.4251771882409</v>
      </c>
      <c r="U94" s="354">
        <f t="shared" si="22"/>
        <v>-4.2823166729668571E-3</v>
      </c>
    </row>
    <row r="95" spans="1:21" x14ac:dyDescent="0.2">
      <c r="A95" s="399">
        <f t="shared" si="12"/>
        <v>2022</v>
      </c>
      <c r="B95" s="399">
        <v>9</v>
      </c>
      <c r="C95" s="403">
        <v>375866.79200000002</v>
      </c>
      <c r="D95" s="403">
        <f>+'LEE County'!C154</f>
        <v>362366.01497889834</v>
      </c>
      <c r="E95" s="176">
        <f t="shared" si="13"/>
        <v>-13500.777021101676</v>
      </c>
      <c r="F95" s="354">
        <f t="shared" si="14"/>
        <v>-3.5919047142376148E-2</v>
      </c>
      <c r="H95" s="407">
        <v>778.24800000000005</v>
      </c>
      <c r="I95" s="403">
        <f>+'LEE County'!E154</f>
        <v>775.85537614523116</v>
      </c>
      <c r="J95" s="176">
        <f t="shared" si="15"/>
        <v>-2.3926238547688854</v>
      </c>
      <c r="K95" s="354">
        <f t="shared" si="16"/>
        <v>-3.074371992949354E-3</v>
      </c>
      <c r="M95" s="407">
        <f t="shared" si="17"/>
        <v>778.24800000000005</v>
      </c>
      <c r="N95" s="403">
        <f>+'LEE County'!D154</f>
        <v>773.61681386609632</v>
      </c>
      <c r="O95" s="176">
        <f t="shared" si="18"/>
        <v>-4.631186133903725</v>
      </c>
      <c r="P95" s="354">
        <f t="shared" si="19"/>
        <v>-5.9507844978768931E-3</v>
      </c>
      <c r="R95" s="176">
        <f t="shared" si="20"/>
        <v>375866.79200000002</v>
      </c>
      <c r="S95" s="176">
        <f>+'LEE County'!I154</f>
        <v>362366.01497889834</v>
      </c>
      <c r="T95" s="176">
        <f t="shared" si="21"/>
        <v>-13500.777021101676</v>
      </c>
      <c r="U95" s="354">
        <f t="shared" si="22"/>
        <v>-3.5919047142376148E-2</v>
      </c>
    </row>
    <row r="96" spans="1:21" x14ac:dyDescent="0.2">
      <c r="A96" s="399">
        <f t="shared" ref="A96:A122" si="23">+A84+1</f>
        <v>2022</v>
      </c>
      <c r="B96" s="399">
        <v>10</v>
      </c>
      <c r="C96" s="403">
        <v>343051.00099999999</v>
      </c>
      <c r="D96" s="403">
        <f>+'LEE County'!C155</f>
        <v>337389.05003105197</v>
      </c>
      <c r="E96" s="176">
        <f t="shared" si="13"/>
        <v>-5661.9509689480183</v>
      </c>
      <c r="F96" s="354">
        <f t="shared" si="14"/>
        <v>-1.6504691583593467E-2</v>
      </c>
      <c r="H96" s="407">
        <v>720.53300000000002</v>
      </c>
      <c r="I96" s="403">
        <f>+'LEE County'!E155</f>
        <v>730.00749314998177</v>
      </c>
      <c r="J96" s="176">
        <f t="shared" si="15"/>
        <v>9.474493149981754</v>
      </c>
      <c r="K96" s="354">
        <f t="shared" si="16"/>
        <v>1.3149284141020345E-2</v>
      </c>
      <c r="M96" s="407">
        <f t="shared" si="17"/>
        <v>720.53300000000002</v>
      </c>
      <c r="N96" s="403">
        <f>+'LEE County'!D155</f>
        <v>727.03473492639159</v>
      </c>
      <c r="O96" s="176">
        <f t="shared" si="18"/>
        <v>6.5017349263915776</v>
      </c>
      <c r="P96" s="354">
        <f t="shared" si="19"/>
        <v>9.0235074956894756E-3</v>
      </c>
      <c r="R96" s="176">
        <f t="shared" si="20"/>
        <v>343051.00099999999</v>
      </c>
      <c r="S96" s="176">
        <f>+'LEE County'!I155</f>
        <v>337389.05003105197</v>
      </c>
      <c r="T96" s="176">
        <f t="shared" si="21"/>
        <v>-5661.9509689480183</v>
      </c>
      <c r="U96" s="354">
        <f t="shared" si="22"/>
        <v>-1.6504691583593467E-2</v>
      </c>
    </row>
    <row r="97" spans="1:21" x14ac:dyDescent="0.2">
      <c r="A97" s="399">
        <f t="shared" si="23"/>
        <v>2022</v>
      </c>
      <c r="B97" s="399">
        <v>11</v>
      </c>
      <c r="C97" s="403">
        <v>311967.02600000001</v>
      </c>
      <c r="D97" s="403">
        <f>+'LEE County'!C156</f>
        <v>307125.36215884419</v>
      </c>
      <c r="E97" s="176">
        <f t="shared" si="13"/>
        <v>-4841.6638411558233</v>
      </c>
      <c r="F97" s="354">
        <f t="shared" si="14"/>
        <v>-1.5519793560348383E-2</v>
      </c>
      <c r="H97" s="407">
        <v>592.70100000000002</v>
      </c>
      <c r="I97" s="403">
        <f>+'LEE County'!E156</f>
        <v>674.12793026025702</v>
      </c>
      <c r="J97" s="176">
        <f t="shared" si="15"/>
        <v>81.426930260256995</v>
      </c>
      <c r="K97" s="354">
        <f t="shared" si="16"/>
        <v>0.13738281234595018</v>
      </c>
      <c r="M97" s="407">
        <f t="shared" si="17"/>
        <v>592.70100000000002</v>
      </c>
      <c r="N97" s="403">
        <f>+'LEE County'!D156</f>
        <v>672.85424078400376</v>
      </c>
      <c r="O97" s="176">
        <f t="shared" si="18"/>
        <v>80.153240784003742</v>
      </c>
      <c r="P97" s="354">
        <f t="shared" si="19"/>
        <v>0.13523385447975245</v>
      </c>
      <c r="R97" s="176">
        <f t="shared" si="20"/>
        <v>311967.02600000001</v>
      </c>
      <c r="S97" s="176">
        <f>+'LEE County'!I156</f>
        <v>307125.36215884419</v>
      </c>
      <c r="T97" s="176">
        <f t="shared" si="21"/>
        <v>-4841.6638411558233</v>
      </c>
      <c r="U97" s="354">
        <f t="shared" si="22"/>
        <v>-1.5519793560348383E-2</v>
      </c>
    </row>
    <row r="98" spans="1:21" x14ac:dyDescent="0.2">
      <c r="A98" s="399">
        <f t="shared" si="23"/>
        <v>2022</v>
      </c>
      <c r="B98" s="399">
        <v>12</v>
      </c>
      <c r="C98" s="403">
        <v>291987.31900000002</v>
      </c>
      <c r="D98" s="403">
        <f>+'LEE County'!C157</f>
        <v>315045.16663238552</v>
      </c>
      <c r="E98" s="176">
        <f t="shared" si="13"/>
        <v>23057.847632385499</v>
      </c>
      <c r="F98" s="354">
        <f t="shared" si="14"/>
        <v>7.8968661075262236E-2</v>
      </c>
      <c r="H98" s="407">
        <v>555.34500000000003</v>
      </c>
      <c r="I98" s="403">
        <f>+'LEE County'!E157</f>
        <v>692.31934131765252</v>
      </c>
      <c r="J98" s="176">
        <f t="shared" si="15"/>
        <v>136.97434131765249</v>
      </c>
      <c r="K98" s="354">
        <f t="shared" si="16"/>
        <v>0.24664729369608529</v>
      </c>
      <c r="M98" s="407">
        <f t="shared" si="17"/>
        <v>555.34500000000003</v>
      </c>
      <c r="N98" s="403">
        <f>+'LEE County'!D157</f>
        <v>658.52816300497091</v>
      </c>
      <c r="O98" s="176">
        <f t="shared" si="18"/>
        <v>103.18316300497088</v>
      </c>
      <c r="P98" s="354">
        <f t="shared" si="19"/>
        <v>0.18580011165126331</v>
      </c>
      <c r="R98" s="176">
        <f t="shared" si="20"/>
        <v>291987.31900000002</v>
      </c>
      <c r="S98" s="176">
        <f>+'LEE County'!I157</f>
        <v>315045.16663238552</v>
      </c>
      <c r="T98" s="176">
        <f t="shared" si="21"/>
        <v>23057.847632385499</v>
      </c>
      <c r="U98" s="354">
        <f t="shared" si="22"/>
        <v>7.8968661075262236E-2</v>
      </c>
    </row>
    <row r="99" spans="1:21" x14ac:dyDescent="0.2">
      <c r="A99" s="399">
        <f t="shared" si="23"/>
        <v>2023</v>
      </c>
      <c r="B99" s="399">
        <v>1</v>
      </c>
      <c r="C99" s="403">
        <v>271497.565</v>
      </c>
      <c r="D99" s="403">
        <f>+'LEE County'!C158</f>
        <v>341801.99186742632</v>
      </c>
      <c r="E99" s="176">
        <f t="shared" si="13"/>
        <v>70304.426867426315</v>
      </c>
      <c r="F99" s="354">
        <f t="shared" si="14"/>
        <v>0.25895048770483942</v>
      </c>
      <c r="H99" s="407">
        <v>726.24400000000003</v>
      </c>
      <c r="I99" s="403">
        <f>+'LEE County'!E158</f>
        <v>899.83410808088775</v>
      </c>
      <c r="J99" s="176">
        <f t="shared" si="15"/>
        <v>173.59010808088772</v>
      </c>
      <c r="K99" s="354">
        <f t="shared" si="16"/>
        <v>0.2390244987647232</v>
      </c>
      <c r="M99" s="407">
        <f t="shared" si="17"/>
        <v>726.24400000000003</v>
      </c>
      <c r="N99" s="403">
        <f>+'LEE County'!D158</f>
        <v>847.9935286003481</v>
      </c>
      <c r="O99" s="176">
        <f t="shared" si="18"/>
        <v>121.74952860034807</v>
      </c>
      <c r="P99" s="354">
        <f t="shared" si="19"/>
        <v>0.16764273247055828</v>
      </c>
      <c r="R99" s="176">
        <f t="shared" si="20"/>
        <v>271497.565</v>
      </c>
      <c r="S99" s="176">
        <f>+'LEE County'!I158</f>
        <v>341801.99186742632</v>
      </c>
      <c r="T99" s="176">
        <f t="shared" si="21"/>
        <v>70304.426867426315</v>
      </c>
      <c r="U99" s="354">
        <f t="shared" si="22"/>
        <v>0.25895048770483942</v>
      </c>
    </row>
    <row r="100" spans="1:21" x14ac:dyDescent="0.2">
      <c r="A100" s="399">
        <f t="shared" si="23"/>
        <v>2023</v>
      </c>
      <c r="B100" s="399">
        <v>2</v>
      </c>
      <c r="C100" s="403">
        <v>281401.46399999998</v>
      </c>
      <c r="D100" s="403">
        <f>+'LEE County'!C159</f>
        <v>314249.56445232854</v>
      </c>
      <c r="E100" s="176">
        <f t="shared" si="13"/>
        <v>32848.100452328566</v>
      </c>
      <c r="F100" s="354">
        <f t="shared" si="14"/>
        <v>0.116730382228319</v>
      </c>
      <c r="H100" s="407">
        <v>683.13300000000004</v>
      </c>
      <c r="I100" s="403">
        <f>+'LEE County'!E159</f>
        <v>797.89140705946443</v>
      </c>
      <c r="J100" s="176">
        <f t="shared" si="15"/>
        <v>114.75840705946439</v>
      </c>
      <c r="K100" s="354">
        <f t="shared" si="16"/>
        <v>0.16798838155888296</v>
      </c>
      <c r="M100" s="407">
        <f t="shared" si="17"/>
        <v>683.13300000000004</v>
      </c>
      <c r="N100" s="403">
        <f>+'LEE County'!D159</f>
        <v>726.45434687772183</v>
      </c>
      <c r="O100" s="176">
        <f t="shared" si="18"/>
        <v>43.321346877721794</v>
      </c>
      <c r="P100" s="354">
        <f t="shared" si="19"/>
        <v>6.341568461444802E-2</v>
      </c>
      <c r="R100" s="176">
        <f t="shared" si="20"/>
        <v>281401.46399999998</v>
      </c>
      <c r="S100" s="176">
        <f>+'LEE County'!I159</f>
        <v>314249.56445232854</v>
      </c>
      <c r="T100" s="176">
        <f t="shared" si="21"/>
        <v>32848.100452328566</v>
      </c>
      <c r="U100" s="354">
        <f t="shared" si="22"/>
        <v>0.116730382228319</v>
      </c>
    </row>
    <row r="101" spans="1:21" x14ac:dyDescent="0.2">
      <c r="A101" s="399">
        <f t="shared" si="23"/>
        <v>2023</v>
      </c>
      <c r="B101" s="399">
        <v>3</v>
      </c>
      <c r="C101" s="403">
        <v>299245.46600000001</v>
      </c>
      <c r="D101" s="403">
        <f>+'LEE County'!C160</f>
        <v>317300.77607362467</v>
      </c>
      <c r="E101" s="176">
        <f t="shared" si="13"/>
        <v>18055.310073624656</v>
      </c>
      <c r="F101" s="354">
        <f t="shared" si="14"/>
        <v>6.033611908968628E-2</v>
      </c>
      <c r="H101" s="407">
        <v>604.54200000000003</v>
      </c>
      <c r="I101" s="403">
        <f>+'LEE County'!E160</f>
        <v>683.2633355328702</v>
      </c>
      <c r="J101" s="176">
        <f t="shared" si="15"/>
        <v>78.721335532870171</v>
      </c>
      <c r="K101" s="354">
        <f t="shared" si="16"/>
        <v>0.13021648708091438</v>
      </c>
      <c r="M101" s="407">
        <f t="shared" si="17"/>
        <v>604.54200000000003</v>
      </c>
      <c r="N101" s="403">
        <f>+'LEE County'!D160</f>
        <v>666.79291883193196</v>
      </c>
      <c r="O101" s="176">
        <f t="shared" si="18"/>
        <v>62.250918831931926</v>
      </c>
      <c r="P101" s="354">
        <f t="shared" si="19"/>
        <v>0.10297203309601644</v>
      </c>
      <c r="R101" s="176">
        <f t="shared" si="20"/>
        <v>299245.46600000001</v>
      </c>
      <c r="S101" s="176">
        <f>+'LEE County'!I160</f>
        <v>317300.77607362467</v>
      </c>
      <c r="T101" s="176">
        <f t="shared" si="21"/>
        <v>18055.310073624656</v>
      </c>
      <c r="U101" s="354">
        <f t="shared" si="22"/>
        <v>6.033611908968628E-2</v>
      </c>
    </row>
    <row r="102" spans="1:21" x14ac:dyDescent="0.2">
      <c r="A102" s="399">
        <f t="shared" si="23"/>
        <v>2023</v>
      </c>
      <c r="B102" s="399">
        <v>4</v>
      </c>
      <c r="C102" s="403">
        <v>293078.03899999999</v>
      </c>
      <c r="D102" s="403">
        <f>+'LEE County'!C161</f>
        <v>322925.96421528724</v>
      </c>
      <c r="E102" s="176">
        <f t="shared" si="13"/>
        <v>29847.92521528725</v>
      </c>
      <c r="F102" s="354">
        <f t="shared" si="14"/>
        <v>0.1018429266045664</v>
      </c>
      <c r="H102" s="407">
        <v>635.30899999999997</v>
      </c>
      <c r="I102" s="403">
        <f>+'LEE County'!E161</f>
        <v>690.23335599854204</v>
      </c>
      <c r="J102" s="176">
        <f t="shared" si="15"/>
        <v>54.924355998542069</v>
      </c>
      <c r="K102" s="354">
        <f t="shared" si="16"/>
        <v>8.6452979571424393E-2</v>
      </c>
      <c r="M102" s="407">
        <f t="shared" si="17"/>
        <v>635.30899999999997</v>
      </c>
      <c r="N102" s="403">
        <f>+'LEE County'!D161</f>
        <v>670.66322191969391</v>
      </c>
      <c r="O102" s="176">
        <f t="shared" si="18"/>
        <v>35.354221919693941</v>
      </c>
      <c r="P102" s="354">
        <f t="shared" si="19"/>
        <v>5.5648860506767539E-2</v>
      </c>
      <c r="R102" s="176">
        <f t="shared" si="20"/>
        <v>293078.03899999999</v>
      </c>
      <c r="S102" s="176">
        <f>+'LEE County'!I161</f>
        <v>322925.96421528724</v>
      </c>
      <c r="T102" s="176">
        <f t="shared" si="21"/>
        <v>29847.92521528725</v>
      </c>
      <c r="U102" s="354">
        <f t="shared" si="22"/>
        <v>0.1018429266045664</v>
      </c>
    </row>
    <row r="103" spans="1:21" x14ac:dyDescent="0.2">
      <c r="A103" s="399">
        <f t="shared" si="23"/>
        <v>2023</v>
      </c>
      <c r="B103" s="399">
        <v>5</v>
      </c>
      <c r="C103" s="403">
        <v>316366.09100000001</v>
      </c>
      <c r="D103" s="403">
        <f>+'LEE County'!C162</f>
        <v>356666.31845019909</v>
      </c>
      <c r="E103" s="176">
        <f t="shared" si="13"/>
        <v>40300.227450199076</v>
      </c>
      <c r="F103" s="354">
        <f t="shared" si="14"/>
        <v>0.12738478805618603</v>
      </c>
      <c r="H103" s="407">
        <v>723.03499999999997</v>
      </c>
      <c r="I103" s="403">
        <f>+'LEE County'!E162</f>
        <v>762.8285113275399</v>
      </c>
      <c r="J103" s="176">
        <f t="shared" si="15"/>
        <v>39.793511327539932</v>
      </c>
      <c r="K103" s="354">
        <f t="shared" si="16"/>
        <v>5.5036770457225437E-2</v>
      </c>
      <c r="M103" s="407">
        <f t="shared" si="17"/>
        <v>723.03499999999997</v>
      </c>
      <c r="N103" s="403">
        <f>+'LEE County'!D162</f>
        <v>749.95015459371984</v>
      </c>
      <c r="O103" s="176">
        <f t="shared" si="18"/>
        <v>26.915154593719876</v>
      </c>
      <c r="P103" s="354">
        <f t="shared" si="19"/>
        <v>3.7225244412400382E-2</v>
      </c>
      <c r="R103" s="176">
        <f t="shared" si="20"/>
        <v>316366.09100000001</v>
      </c>
      <c r="S103" s="176">
        <f>+'LEE County'!I162</f>
        <v>356666.31845019909</v>
      </c>
      <c r="T103" s="176">
        <f t="shared" si="21"/>
        <v>40300.227450199076</v>
      </c>
      <c r="U103" s="354">
        <f t="shared" si="22"/>
        <v>0.12738478805618603</v>
      </c>
    </row>
    <row r="104" spans="1:21" x14ac:dyDescent="0.2">
      <c r="A104" s="399">
        <f t="shared" si="23"/>
        <v>2023</v>
      </c>
      <c r="B104" s="399">
        <v>6</v>
      </c>
      <c r="C104" s="403">
        <v>336755.26199999999</v>
      </c>
      <c r="D104" s="403">
        <f>+'LEE County'!C163</f>
        <v>371370.54198179935</v>
      </c>
      <c r="E104" s="176">
        <f t="shared" si="13"/>
        <v>34615.279981799365</v>
      </c>
      <c r="F104" s="354">
        <f t="shared" si="14"/>
        <v>0.1027906135043537</v>
      </c>
      <c r="H104" s="407">
        <v>789.404</v>
      </c>
      <c r="I104" s="403">
        <f>+'LEE County'!E163</f>
        <v>789.52281091366649</v>
      </c>
      <c r="J104" s="176">
        <f t="shared" si="15"/>
        <v>0.11881091366649343</v>
      </c>
      <c r="K104" s="354">
        <f t="shared" si="16"/>
        <v>1.505071087384291E-4</v>
      </c>
      <c r="M104" s="407">
        <f t="shared" si="17"/>
        <v>789.404</v>
      </c>
      <c r="N104" s="403">
        <f>+'LEE County'!D163</f>
        <v>778.15232052345254</v>
      </c>
      <c r="O104" s="176">
        <f t="shared" si="18"/>
        <v>-11.251679476547451</v>
      </c>
      <c r="P104" s="354">
        <f t="shared" si="19"/>
        <v>-1.4253385435781252E-2</v>
      </c>
      <c r="R104" s="176">
        <f t="shared" si="20"/>
        <v>336755.26199999999</v>
      </c>
      <c r="S104" s="176">
        <f>+'LEE County'!I163</f>
        <v>371370.54198179935</v>
      </c>
      <c r="T104" s="176">
        <f t="shared" si="21"/>
        <v>34615.279981799365</v>
      </c>
      <c r="U104" s="354">
        <f t="shared" si="22"/>
        <v>0.1027906135043537</v>
      </c>
    </row>
    <row r="105" spans="1:21" x14ac:dyDescent="0.2">
      <c r="A105" s="399">
        <f t="shared" si="23"/>
        <v>2023</v>
      </c>
      <c r="B105" s="399">
        <v>7</v>
      </c>
      <c r="C105" s="403">
        <v>356374.13400000002</v>
      </c>
      <c r="D105" s="403">
        <f>+'LEE County'!C164</f>
        <v>383041.96442872746</v>
      </c>
      <c r="E105" s="176">
        <f t="shared" si="13"/>
        <v>26667.830428727437</v>
      </c>
      <c r="F105" s="354">
        <f t="shared" si="14"/>
        <v>7.483099328619458E-2</v>
      </c>
      <c r="H105" s="407">
        <v>808.03499999999997</v>
      </c>
      <c r="I105" s="403">
        <f>+'LEE County'!E164</f>
        <v>811.51173484865308</v>
      </c>
      <c r="J105" s="176">
        <f t="shared" si="15"/>
        <v>3.4767348486531091</v>
      </c>
      <c r="K105" s="354">
        <f t="shared" si="16"/>
        <v>4.3027032847007263E-3</v>
      </c>
      <c r="M105" s="407">
        <f t="shared" si="17"/>
        <v>808.03499999999997</v>
      </c>
      <c r="N105" s="403">
        <f>+'LEE County'!D164</f>
        <v>803.57766363632618</v>
      </c>
      <c r="O105" s="176">
        <f t="shared" si="18"/>
        <v>-4.4573363636737895</v>
      </c>
      <c r="P105" s="354">
        <f t="shared" si="19"/>
        <v>-5.5162664534008643E-3</v>
      </c>
      <c r="R105" s="176">
        <f t="shared" si="20"/>
        <v>356374.13400000002</v>
      </c>
      <c r="S105" s="176">
        <f>+'LEE County'!I164</f>
        <v>383041.96442872746</v>
      </c>
      <c r="T105" s="176">
        <f t="shared" si="21"/>
        <v>26667.830428727437</v>
      </c>
      <c r="U105" s="354">
        <f t="shared" si="22"/>
        <v>7.483099328619458E-2</v>
      </c>
    </row>
    <row r="106" spans="1:21" x14ac:dyDescent="0.2">
      <c r="A106" s="399">
        <f t="shared" si="23"/>
        <v>2023</v>
      </c>
      <c r="B106" s="399">
        <v>8</v>
      </c>
      <c r="C106" s="403">
        <v>382872.73700000002</v>
      </c>
      <c r="D106" s="403">
        <f>+'LEE County'!C165</f>
        <v>382771.20712108439</v>
      </c>
      <c r="E106" s="176">
        <f t="shared" si="13"/>
        <v>-101.5298789156368</v>
      </c>
      <c r="F106" s="354">
        <f t="shared" si="14"/>
        <v>-2.6517918123702966E-4</v>
      </c>
      <c r="H106" s="407">
        <v>805.31500000000005</v>
      </c>
      <c r="I106" s="403">
        <f>+'LEE County'!E165</f>
        <v>810.88065443210792</v>
      </c>
      <c r="J106" s="176">
        <f t="shared" si="15"/>
        <v>5.5656544321078627</v>
      </c>
      <c r="K106" s="354">
        <f t="shared" si="16"/>
        <v>6.9111520735463117E-3</v>
      </c>
      <c r="M106" s="407">
        <f t="shared" si="17"/>
        <v>805.31500000000005</v>
      </c>
      <c r="N106" s="403">
        <f>+'LEE County'!D165</f>
        <v>805.8114952301155</v>
      </c>
      <c r="O106" s="176">
        <f t="shared" si="18"/>
        <v>0.49649523011544261</v>
      </c>
      <c r="P106" s="354">
        <f t="shared" si="19"/>
        <v>6.165230128774013E-4</v>
      </c>
      <c r="R106" s="176">
        <f t="shared" si="20"/>
        <v>382872.73700000002</v>
      </c>
      <c r="S106" s="176">
        <f>+'LEE County'!I165</f>
        <v>382771.20712108439</v>
      </c>
      <c r="T106" s="176">
        <f t="shared" si="21"/>
        <v>-101.5298789156368</v>
      </c>
      <c r="U106" s="354">
        <f t="shared" si="22"/>
        <v>-2.6517918123702966E-4</v>
      </c>
    </row>
    <row r="107" spans="1:21" x14ac:dyDescent="0.2">
      <c r="A107" s="399">
        <f t="shared" si="23"/>
        <v>2023</v>
      </c>
      <c r="B107" s="399">
        <v>9</v>
      </c>
      <c r="C107" s="403">
        <v>377746.12599999999</v>
      </c>
      <c r="D107" s="403">
        <f>+'LEE County'!C166</f>
        <v>365927.77063096402</v>
      </c>
      <c r="E107" s="176">
        <f t="shared" si="13"/>
        <v>-11818.355369035969</v>
      </c>
      <c r="F107" s="354">
        <f t="shared" si="14"/>
        <v>-3.1286503171275348E-2</v>
      </c>
      <c r="H107" s="407">
        <v>782.38900000000001</v>
      </c>
      <c r="I107" s="403">
        <f>+'LEE County'!E166</f>
        <v>782.56571282136542</v>
      </c>
      <c r="J107" s="176">
        <f t="shared" si="15"/>
        <v>0.17671282136541322</v>
      </c>
      <c r="K107" s="354">
        <f t="shared" si="16"/>
        <v>2.2586312098638039E-4</v>
      </c>
      <c r="M107" s="407">
        <f t="shared" si="17"/>
        <v>782.38900000000001</v>
      </c>
      <c r="N107" s="403">
        <f>+'LEE County'!D166</f>
        <v>780.30778932231078</v>
      </c>
      <c r="O107" s="176">
        <f t="shared" si="18"/>
        <v>-2.0812106776892279</v>
      </c>
      <c r="P107" s="354">
        <f t="shared" si="19"/>
        <v>-2.6600714960067773E-3</v>
      </c>
      <c r="R107" s="176">
        <f t="shared" si="20"/>
        <v>377746.12599999999</v>
      </c>
      <c r="S107" s="176">
        <f>+'LEE County'!I166</f>
        <v>365927.77063096402</v>
      </c>
      <c r="T107" s="176">
        <f t="shared" si="21"/>
        <v>-11818.355369035969</v>
      </c>
      <c r="U107" s="354">
        <f t="shared" si="22"/>
        <v>-3.1286503171275348E-2</v>
      </c>
    </row>
    <row r="108" spans="1:21" x14ac:dyDescent="0.2">
      <c r="A108" s="399">
        <f t="shared" si="23"/>
        <v>2023</v>
      </c>
      <c r="B108" s="399">
        <v>10</v>
      </c>
      <c r="C108" s="403">
        <v>344766.25599999999</v>
      </c>
      <c r="D108" s="403">
        <f>+'LEE County'!C167</f>
        <v>341241.38653420832</v>
      </c>
      <c r="E108" s="176">
        <f t="shared" si="13"/>
        <v>-3524.8694657916785</v>
      </c>
      <c r="F108" s="354">
        <f t="shared" si="14"/>
        <v>-1.0223939856201181E-2</v>
      </c>
      <c r="H108" s="407">
        <v>723.01400000000001</v>
      </c>
      <c r="I108" s="403">
        <f>+'LEE County'!E167</f>
        <v>737.26528325440745</v>
      </c>
      <c r="J108" s="176">
        <f t="shared" si="15"/>
        <v>14.25128325440744</v>
      </c>
      <c r="K108" s="354">
        <f t="shared" si="16"/>
        <v>1.9710936792935563E-2</v>
      </c>
      <c r="M108" s="407">
        <f t="shared" si="17"/>
        <v>723.01400000000001</v>
      </c>
      <c r="N108" s="403">
        <f>+'LEE County'!D167</f>
        <v>734.26296964211167</v>
      </c>
      <c r="O108" s="176">
        <f t="shared" si="18"/>
        <v>11.248969642111661</v>
      </c>
      <c r="P108" s="354">
        <f t="shared" si="19"/>
        <v>1.5558439590535711E-2</v>
      </c>
      <c r="R108" s="176">
        <f t="shared" si="20"/>
        <v>344766.25599999999</v>
      </c>
      <c r="S108" s="176">
        <f>+'LEE County'!I167</f>
        <v>341241.38653420832</v>
      </c>
      <c r="T108" s="176">
        <f t="shared" si="21"/>
        <v>-3524.8694657916785</v>
      </c>
      <c r="U108" s="354">
        <f t="shared" si="22"/>
        <v>-1.0223939856201181E-2</v>
      </c>
    </row>
    <row r="109" spans="1:21" x14ac:dyDescent="0.2">
      <c r="A109" s="399">
        <f t="shared" si="23"/>
        <v>2023</v>
      </c>
      <c r="B109" s="399">
        <v>11</v>
      </c>
      <c r="C109" s="403">
        <v>313526.86099999998</v>
      </c>
      <c r="D109" s="403">
        <f>+'LEE County'!C168</f>
        <v>311434.25729536964</v>
      </c>
      <c r="E109" s="176">
        <f t="shared" si="13"/>
        <v>-2092.6037046303391</v>
      </c>
      <c r="F109" s="354">
        <f t="shared" si="14"/>
        <v>-6.6744000751831623E-3</v>
      </c>
      <c r="H109" s="407">
        <v>594.13300000000004</v>
      </c>
      <c r="I109" s="403">
        <f>+'LEE County'!E168</f>
        <v>682.24587542347342</v>
      </c>
      <c r="J109" s="176">
        <f t="shared" si="15"/>
        <v>88.112875423473383</v>
      </c>
      <c r="K109" s="354">
        <f t="shared" si="16"/>
        <v>0.1483049677824213</v>
      </c>
      <c r="M109" s="407">
        <f t="shared" si="17"/>
        <v>594.13300000000004</v>
      </c>
      <c r="N109" s="403">
        <f>+'LEE County'!D168</f>
        <v>680.95684799598109</v>
      </c>
      <c r="O109" s="176">
        <f t="shared" si="18"/>
        <v>86.823847995981055</v>
      </c>
      <c r="P109" s="354">
        <f t="shared" si="19"/>
        <v>0.1461353737226867</v>
      </c>
      <c r="R109" s="176">
        <f t="shared" si="20"/>
        <v>313526.86099999998</v>
      </c>
      <c r="S109" s="176">
        <f>+'LEE County'!I168</f>
        <v>311434.25729536964</v>
      </c>
      <c r="T109" s="176">
        <f t="shared" si="21"/>
        <v>-2092.6037046303391</v>
      </c>
      <c r="U109" s="354">
        <f t="shared" si="22"/>
        <v>-6.6744000751831623E-3</v>
      </c>
    </row>
    <row r="110" spans="1:21" x14ac:dyDescent="0.2">
      <c r="A110" s="399">
        <f t="shared" si="23"/>
        <v>2023</v>
      </c>
      <c r="B110" s="399">
        <v>12</v>
      </c>
      <c r="C110" s="403">
        <v>293447.255</v>
      </c>
      <c r="D110" s="403">
        <f>+'LEE County'!C169</f>
        <v>319546.47305283783</v>
      </c>
      <c r="E110" s="176">
        <f t="shared" si="13"/>
        <v>26099.218052837823</v>
      </c>
      <c r="F110" s="354">
        <f t="shared" si="14"/>
        <v>8.8940065405750168E-2</v>
      </c>
      <c r="H110" s="407">
        <v>556.36699999999996</v>
      </c>
      <c r="I110" s="403">
        <f>+'LEE County'!E169</f>
        <v>700.79978874704409</v>
      </c>
      <c r="J110" s="176">
        <f t="shared" si="15"/>
        <v>144.43278874704413</v>
      </c>
      <c r="K110" s="354">
        <f t="shared" si="16"/>
        <v>0.25959984820638926</v>
      </c>
      <c r="M110" s="407">
        <f t="shared" si="17"/>
        <v>556.36699999999996</v>
      </c>
      <c r="N110" s="403">
        <f>+'LEE County'!D169</f>
        <v>666.59469117173944</v>
      </c>
      <c r="O110" s="176">
        <f t="shared" si="18"/>
        <v>110.22769117173948</v>
      </c>
      <c r="P110" s="354">
        <f t="shared" si="19"/>
        <v>0.19812046935159611</v>
      </c>
      <c r="R110" s="176">
        <f t="shared" si="20"/>
        <v>293447.255</v>
      </c>
      <c r="S110" s="176">
        <f>+'LEE County'!I169</f>
        <v>319546.47305283783</v>
      </c>
      <c r="T110" s="176">
        <f t="shared" si="21"/>
        <v>26099.218052837823</v>
      </c>
      <c r="U110" s="354">
        <f t="shared" si="22"/>
        <v>8.8940065405750168E-2</v>
      </c>
    </row>
    <row r="111" spans="1:21" x14ac:dyDescent="0.2">
      <c r="A111" s="399">
        <f t="shared" si="23"/>
        <v>2024</v>
      </c>
      <c r="B111" s="399">
        <v>1</v>
      </c>
      <c r="C111" s="403">
        <v>272855.05300000001</v>
      </c>
      <c r="D111" s="403">
        <f>+'LEE County'!C170</f>
        <v>346426.18614113238</v>
      </c>
      <c r="E111" s="176">
        <f t="shared" si="13"/>
        <v>73571.133141132363</v>
      </c>
      <c r="F111" s="354">
        <f t="shared" si="14"/>
        <v>0.26963449029889275</v>
      </c>
      <c r="H111" s="407">
        <v>726.96900000000005</v>
      </c>
      <c r="I111" s="403">
        <f>+'LEE County'!E170</f>
        <v>908.54607584723999</v>
      </c>
      <c r="J111" s="176">
        <f t="shared" si="15"/>
        <v>181.57707584723994</v>
      </c>
      <c r="K111" s="354">
        <f t="shared" si="16"/>
        <v>0.2497727906516507</v>
      </c>
      <c r="M111" s="407">
        <f t="shared" si="17"/>
        <v>726.96900000000005</v>
      </c>
      <c r="N111" s="403">
        <f>+'LEE County'!D170</f>
        <v>856.20358890023772</v>
      </c>
      <c r="O111" s="176">
        <f t="shared" si="18"/>
        <v>129.23458890023767</v>
      </c>
      <c r="P111" s="354">
        <f t="shared" si="19"/>
        <v>0.17777180168650619</v>
      </c>
      <c r="R111" s="176">
        <f t="shared" si="20"/>
        <v>272855.05300000001</v>
      </c>
      <c r="S111" s="176">
        <f>+'LEE County'!I170</f>
        <v>346426.18614113238</v>
      </c>
      <c r="T111" s="176">
        <f t="shared" si="21"/>
        <v>73571.133141132363</v>
      </c>
      <c r="U111" s="354">
        <f t="shared" si="22"/>
        <v>0.26963449029889275</v>
      </c>
    </row>
    <row r="112" spans="1:21" x14ac:dyDescent="0.2">
      <c r="A112" s="399">
        <f t="shared" si="23"/>
        <v>2024</v>
      </c>
      <c r="B112" s="399">
        <v>2</v>
      </c>
      <c r="C112" s="403">
        <v>282808.47100000002</v>
      </c>
      <c r="D112" s="403">
        <f>+'LEE County'!C171</f>
        <v>318996.54702343472</v>
      </c>
      <c r="E112" s="176">
        <f t="shared" si="13"/>
        <v>36188.076023434696</v>
      </c>
      <c r="F112" s="354">
        <f t="shared" si="14"/>
        <v>0.12795966081028287</v>
      </c>
      <c r="H112" s="407">
        <v>683.81500000000005</v>
      </c>
      <c r="I112" s="403">
        <f>+'LEE County'!E171</f>
        <v>806.8347075998571</v>
      </c>
      <c r="J112" s="176">
        <f t="shared" si="15"/>
        <v>123.01970759985704</v>
      </c>
      <c r="K112" s="354">
        <f t="shared" si="16"/>
        <v>0.17990203139717176</v>
      </c>
      <c r="M112" s="407">
        <f t="shared" si="17"/>
        <v>683.81500000000005</v>
      </c>
      <c r="N112" s="403">
        <f>+'LEE County'!D171</f>
        <v>734.59693306867439</v>
      </c>
      <c r="O112" s="176">
        <f t="shared" si="18"/>
        <v>50.781933068674334</v>
      </c>
      <c r="P112" s="354">
        <f t="shared" si="19"/>
        <v>7.426267787146279E-2</v>
      </c>
      <c r="R112" s="176">
        <f t="shared" si="20"/>
        <v>282808.47100000002</v>
      </c>
      <c r="S112" s="176">
        <f>+'LEE County'!I171</f>
        <v>318996.54702343472</v>
      </c>
      <c r="T112" s="176">
        <f t="shared" si="21"/>
        <v>36188.076023434696</v>
      </c>
      <c r="U112" s="354">
        <f t="shared" si="22"/>
        <v>0.12795966081028287</v>
      </c>
    </row>
    <row r="113" spans="1:21" x14ac:dyDescent="0.2">
      <c r="A113" s="399">
        <f t="shared" si="23"/>
        <v>2024</v>
      </c>
      <c r="B113" s="399">
        <v>3</v>
      </c>
      <c r="C113" s="403">
        <v>300741.69300000003</v>
      </c>
      <c r="D113" s="403">
        <f>+'LEE County'!C172</f>
        <v>321658.22743129719</v>
      </c>
      <c r="E113" s="176">
        <f t="shared" si="13"/>
        <v>20916.534431297157</v>
      </c>
      <c r="F113" s="354">
        <f t="shared" si="14"/>
        <v>6.9549832690797508E-2</v>
      </c>
      <c r="H113" s="407">
        <v>605.63400000000001</v>
      </c>
      <c r="I113" s="403">
        <f>+'LEE County'!E172</f>
        <v>691.47276046714546</v>
      </c>
      <c r="J113" s="176">
        <f t="shared" si="15"/>
        <v>85.838760467145448</v>
      </c>
      <c r="K113" s="354">
        <f t="shared" si="16"/>
        <v>0.14173372113709837</v>
      </c>
      <c r="M113" s="407">
        <f t="shared" si="17"/>
        <v>605.63400000000001</v>
      </c>
      <c r="N113" s="403">
        <f>+'LEE County'!D172</f>
        <v>674.8044513248733</v>
      </c>
      <c r="O113" s="176">
        <f t="shared" si="18"/>
        <v>69.170451324873284</v>
      </c>
      <c r="P113" s="354">
        <f t="shared" si="19"/>
        <v>0.11421163825821079</v>
      </c>
      <c r="R113" s="176">
        <f t="shared" si="20"/>
        <v>300741.69300000003</v>
      </c>
      <c r="S113" s="176">
        <f>+'LEE County'!I172</f>
        <v>321658.22743129719</v>
      </c>
      <c r="T113" s="176">
        <f t="shared" si="21"/>
        <v>20916.534431297157</v>
      </c>
      <c r="U113" s="354">
        <f t="shared" si="22"/>
        <v>6.9549832690797508E-2</v>
      </c>
    </row>
    <row r="114" spans="1:21" x14ac:dyDescent="0.2">
      <c r="A114" s="399">
        <f t="shared" si="23"/>
        <v>2024</v>
      </c>
      <c r="B114" s="399">
        <v>4</v>
      </c>
      <c r="C114" s="403">
        <v>294543.429</v>
      </c>
      <c r="D114" s="403">
        <f>+'LEE County'!C173</f>
        <v>327086.64245250227</v>
      </c>
      <c r="E114" s="176">
        <f t="shared" si="13"/>
        <v>32543.21345250227</v>
      </c>
      <c r="F114" s="354">
        <f t="shared" si="14"/>
        <v>0.1104869783141631</v>
      </c>
      <c r="H114" s="407">
        <v>637.54499999999996</v>
      </c>
      <c r="I114" s="403">
        <f>+'LEE County'!E173</f>
        <v>698.07206098005531</v>
      </c>
      <c r="J114" s="176">
        <f t="shared" si="15"/>
        <v>60.527060980055353</v>
      </c>
      <c r="K114" s="354">
        <f t="shared" si="16"/>
        <v>9.4937707895215828E-2</v>
      </c>
      <c r="M114" s="407">
        <f t="shared" si="17"/>
        <v>637.54499999999996</v>
      </c>
      <c r="N114" s="403">
        <f>+'LEE County'!D173</f>
        <v>678.27967669240525</v>
      </c>
      <c r="O114" s="176">
        <f t="shared" si="18"/>
        <v>40.734676692405287</v>
      </c>
      <c r="P114" s="354">
        <f t="shared" si="19"/>
        <v>6.3893021970849562E-2</v>
      </c>
      <c r="R114" s="176">
        <f t="shared" si="20"/>
        <v>294543.429</v>
      </c>
      <c r="S114" s="176">
        <f>+'LEE County'!I173</f>
        <v>327086.64245250227</v>
      </c>
      <c r="T114" s="176">
        <f t="shared" si="21"/>
        <v>32543.21345250227</v>
      </c>
      <c r="U114" s="354">
        <f t="shared" si="22"/>
        <v>0.1104869783141631</v>
      </c>
    </row>
    <row r="115" spans="1:21" x14ac:dyDescent="0.2">
      <c r="A115" s="399">
        <f t="shared" si="23"/>
        <v>2024</v>
      </c>
      <c r="B115" s="399">
        <v>5</v>
      </c>
      <c r="C115" s="403">
        <v>317947.92099999997</v>
      </c>
      <c r="D115" s="403">
        <f>+'LEE County'!C174</f>
        <v>360639.97233433131</v>
      </c>
      <c r="E115" s="176">
        <f t="shared" si="13"/>
        <v>42692.051334331336</v>
      </c>
      <c r="F115" s="354">
        <f t="shared" si="14"/>
        <v>0.13427372382262348</v>
      </c>
      <c r="H115" s="407">
        <v>725.38499999999999</v>
      </c>
      <c r="I115" s="403">
        <f>+'LEE County'!E174</f>
        <v>770.31486300399195</v>
      </c>
      <c r="J115" s="176">
        <f t="shared" si="15"/>
        <v>44.929863003991954</v>
      </c>
      <c r="K115" s="354">
        <f t="shared" si="16"/>
        <v>6.1939332911477241E-2</v>
      </c>
      <c r="M115" s="407">
        <f t="shared" si="17"/>
        <v>725.38499999999999</v>
      </c>
      <c r="N115" s="403">
        <f>+'LEE County'!D174</f>
        <v>757.31011887629165</v>
      </c>
      <c r="O115" s="176">
        <f t="shared" si="18"/>
        <v>31.925118876291663</v>
      </c>
      <c r="P115" s="354">
        <f t="shared" si="19"/>
        <v>4.4011275221147006E-2</v>
      </c>
      <c r="R115" s="176">
        <f t="shared" si="20"/>
        <v>317947.92099999997</v>
      </c>
      <c r="S115" s="176">
        <f>+'LEE County'!I174</f>
        <v>360639.97233433131</v>
      </c>
      <c r="T115" s="176">
        <f t="shared" si="21"/>
        <v>42692.051334331336</v>
      </c>
      <c r="U115" s="354">
        <f t="shared" si="22"/>
        <v>0.13427372382262348</v>
      </c>
    </row>
    <row r="116" spans="1:21" x14ac:dyDescent="0.2">
      <c r="A116" s="399">
        <f t="shared" si="23"/>
        <v>2024</v>
      </c>
      <c r="B116" s="399">
        <v>6</v>
      </c>
      <c r="C116" s="403">
        <v>338439.038</v>
      </c>
      <c r="D116" s="403">
        <f>+'LEE County'!C175</f>
        <v>375221.73383650399</v>
      </c>
      <c r="E116" s="176">
        <f t="shared" si="13"/>
        <v>36782.69583650399</v>
      </c>
      <c r="F116" s="354">
        <f t="shared" si="14"/>
        <v>0.10868337191203103</v>
      </c>
      <c r="H116" s="407">
        <v>792.36300000000006</v>
      </c>
      <c r="I116" s="403">
        <f>+'LEE County'!E175</f>
        <v>796.77844450393536</v>
      </c>
      <c r="J116" s="176">
        <f t="shared" si="15"/>
        <v>4.415444503935305</v>
      </c>
      <c r="K116" s="354">
        <f t="shared" si="16"/>
        <v>5.5725021283619114E-3</v>
      </c>
      <c r="M116" s="407">
        <f t="shared" si="17"/>
        <v>792.36300000000006</v>
      </c>
      <c r="N116" s="403">
        <f>+'LEE County'!D175</f>
        <v>785.30346047418027</v>
      </c>
      <c r="O116" s="176">
        <f t="shared" si="18"/>
        <v>-7.0595395258197868</v>
      </c>
      <c r="P116" s="354">
        <f t="shared" si="19"/>
        <v>-8.9094764972869056E-3</v>
      </c>
      <c r="R116" s="176">
        <f t="shared" si="20"/>
        <v>338439.038</v>
      </c>
      <c r="S116" s="176">
        <f>+'LEE County'!I175</f>
        <v>375221.73383650399</v>
      </c>
      <c r="T116" s="176">
        <f t="shared" si="21"/>
        <v>36782.69583650399</v>
      </c>
      <c r="U116" s="354">
        <f t="shared" si="22"/>
        <v>0.10868337191203103</v>
      </c>
    </row>
    <row r="117" spans="1:21" x14ac:dyDescent="0.2">
      <c r="A117" s="399">
        <f t="shared" si="23"/>
        <v>2024</v>
      </c>
      <c r="B117" s="399">
        <v>7</v>
      </c>
      <c r="C117" s="403">
        <v>358156.005</v>
      </c>
      <c r="D117" s="403">
        <f>+'LEE County'!C176</f>
        <v>386792.08129394462</v>
      </c>
      <c r="E117" s="176">
        <f t="shared" si="13"/>
        <v>28636.076293944614</v>
      </c>
      <c r="F117" s="354">
        <f t="shared" si="14"/>
        <v>7.9954198433569879E-2</v>
      </c>
      <c r="H117" s="407">
        <v>812.23199999999997</v>
      </c>
      <c r="I117" s="403">
        <f>+'LEE County'!E176</f>
        <v>818.57694347009851</v>
      </c>
      <c r="J117" s="176">
        <f t="shared" si="15"/>
        <v>6.3449434700985421</v>
      </c>
      <c r="K117" s="354">
        <f t="shared" si="16"/>
        <v>7.8117378656572534E-3</v>
      </c>
      <c r="M117" s="407">
        <f t="shared" si="17"/>
        <v>812.23199999999997</v>
      </c>
      <c r="N117" s="403">
        <f>+'LEE County'!D176</f>
        <v>810.57379640104</v>
      </c>
      <c r="O117" s="176">
        <f t="shared" si="18"/>
        <v>-1.6582035989599717</v>
      </c>
      <c r="P117" s="354">
        <f t="shared" si="19"/>
        <v>-2.0415393618571365E-3</v>
      </c>
      <c r="R117" s="176">
        <f t="shared" si="20"/>
        <v>358156.005</v>
      </c>
      <c r="S117" s="176">
        <f>+'LEE County'!I176</f>
        <v>386792.08129394462</v>
      </c>
      <c r="T117" s="176">
        <f t="shared" si="21"/>
        <v>28636.076293944614</v>
      </c>
      <c r="U117" s="354">
        <f t="shared" si="22"/>
        <v>7.9954198433569879E-2</v>
      </c>
    </row>
    <row r="118" spans="1:21" x14ac:dyDescent="0.2">
      <c r="A118" s="399">
        <f t="shared" si="23"/>
        <v>2024</v>
      </c>
      <c r="B118" s="399">
        <v>8</v>
      </c>
      <c r="C118" s="403">
        <v>384787.10100000002</v>
      </c>
      <c r="D118" s="403">
        <f>+'LEE County'!C177</f>
        <v>386428.48755522637</v>
      </c>
      <c r="E118" s="176">
        <f t="shared" si="13"/>
        <v>1641.3865552263451</v>
      </c>
      <c r="F118" s="354">
        <f t="shared" si="14"/>
        <v>4.2657005678221616E-3</v>
      </c>
      <c r="H118" s="407">
        <v>807.62400000000002</v>
      </c>
      <c r="I118" s="403">
        <f>+'LEE County'!E177</f>
        <v>817.77095950340083</v>
      </c>
      <c r="J118" s="176">
        <f t="shared" si="15"/>
        <v>10.146959503400808</v>
      </c>
      <c r="K118" s="354">
        <f t="shared" si="16"/>
        <v>1.2563964794757077E-2</v>
      </c>
      <c r="M118" s="407">
        <f t="shared" si="17"/>
        <v>807.62400000000002</v>
      </c>
      <c r="N118" s="403">
        <f>+'LEE County'!D177</f>
        <v>812.65872607936865</v>
      </c>
      <c r="O118" s="176">
        <f t="shared" si="18"/>
        <v>5.0347260793686246</v>
      </c>
      <c r="P118" s="354">
        <f t="shared" si="19"/>
        <v>6.2339976020631127E-3</v>
      </c>
      <c r="R118" s="176">
        <f t="shared" si="20"/>
        <v>384787.10100000002</v>
      </c>
      <c r="S118" s="176">
        <f>+'LEE County'!I177</f>
        <v>386428.48755522637</v>
      </c>
      <c r="T118" s="176">
        <f t="shared" si="21"/>
        <v>1641.3865552263451</v>
      </c>
      <c r="U118" s="354">
        <f t="shared" si="22"/>
        <v>4.2657005678221616E-3</v>
      </c>
    </row>
    <row r="119" spans="1:21" x14ac:dyDescent="0.2">
      <c r="A119" s="399">
        <f t="shared" si="23"/>
        <v>2024</v>
      </c>
      <c r="B119" s="399">
        <v>9</v>
      </c>
      <c r="C119" s="403">
        <v>379634.85600000003</v>
      </c>
      <c r="D119" s="403">
        <f>+'LEE County'!C178</f>
        <v>369588.59801356349</v>
      </c>
      <c r="E119" s="176">
        <f t="shared" si="13"/>
        <v>-10046.25798643654</v>
      </c>
      <c r="F119" s="354">
        <f t="shared" si="14"/>
        <v>-2.6462949404299496E-2</v>
      </c>
      <c r="H119" s="407">
        <v>786.55399999999997</v>
      </c>
      <c r="I119" s="403">
        <f>+'LEE County'!E178</f>
        <v>789.46270033262431</v>
      </c>
      <c r="J119" s="176">
        <f t="shared" si="15"/>
        <v>2.9087003326243348</v>
      </c>
      <c r="K119" s="354">
        <f t="shared" si="16"/>
        <v>3.6980300559457113E-3</v>
      </c>
      <c r="M119" s="407">
        <f t="shared" si="17"/>
        <v>786.55399999999997</v>
      </c>
      <c r="N119" s="403">
        <f>+'LEE County'!D178</f>
        <v>787.1848770731799</v>
      </c>
      <c r="O119" s="176">
        <f t="shared" si="18"/>
        <v>0.63087707317993136</v>
      </c>
      <c r="P119" s="354">
        <f t="shared" si="19"/>
        <v>8.0207725493730564E-4</v>
      </c>
      <c r="R119" s="176">
        <f t="shared" si="20"/>
        <v>379634.85600000003</v>
      </c>
      <c r="S119" s="176">
        <f>+'LEE County'!I178</f>
        <v>369588.59801356349</v>
      </c>
      <c r="T119" s="176">
        <f t="shared" si="21"/>
        <v>-10046.25798643654</v>
      </c>
      <c r="U119" s="354">
        <f t="shared" si="22"/>
        <v>-2.6462949404299496E-2</v>
      </c>
    </row>
    <row r="120" spans="1:21" x14ac:dyDescent="0.2">
      <c r="A120" s="399">
        <f t="shared" si="23"/>
        <v>2024</v>
      </c>
      <c r="B120" s="399">
        <v>10</v>
      </c>
      <c r="C120" s="403">
        <v>346490.087</v>
      </c>
      <c r="D120" s="403">
        <f>+'LEE County'!C179</f>
        <v>345005.0920682638</v>
      </c>
      <c r="E120" s="176">
        <f t="shared" si="13"/>
        <v>-1484.9949317362043</v>
      </c>
      <c r="F120" s="354">
        <f t="shared" si="14"/>
        <v>-4.2858222715508321E-3</v>
      </c>
      <c r="H120" s="407">
        <v>725.50699999999995</v>
      </c>
      <c r="I120" s="403">
        <f>+'LEE County'!E179</f>
        <v>744.35609288608259</v>
      </c>
      <c r="J120" s="176">
        <f t="shared" si="15"/>
        <v>18.849092886082644</v>
      </c>
      <c r="K120" s="354">
        <f t="shared" si="16"/>
        <v>2.5980580319807656E-2</v>
      </c>
      <c r="M120" s="407">
        <f t="shared" si="17"/>
        <v>725.50699999999995</v>
      </c>
      <c r="N120" s="403">
        <f>+'LEE County'!D179</f>
        <v>741.32490386792824</v>
      </c>
      <c r="O120" s="176">
        <f t="shared" si="18"/>
        <v>15.817903867928294</v>
      </c>
      <c r="P120" s="354">
        <f t="shared" si="19"/>
        <v>2.180255168858225E-2</v>
      </c>
      <c r="R120" s="176">
        <f t="shared" si="20"/>
        <v>346490.087</v>
      </c>
      <c r="S120" s="176">
        <f>+'LEE County'!I179</f>
        <v>345005.0920682638</v>
      </c>
      <c r="T120" s="176">
        <f t="shared" si="21"/>
        <v>-1484.9949317362043</v>
      </c>
      <c r="U120" s="354">
        <f t="shared" si="22"/>
        <v>-4.2858222715508321E-3</v>
      </c>
    </row>
    <row r="121" spans="1:21" x14ac:dyDescent="0.2">
      <c r="A121" s="399">
        <f t="shared" si="23"/>
        <v>2024</v>
      </c>
      <c r="B121" s="399">
        <v>11</v>
      </c>
      <c r="C121" s="403">
        <v>315094.495</v>
      </c>
      <c r="D121" s="403">
        <f>+'LEE County'!C180</f>
        <v>315448.85463555664</v>
      </c>
      <c r="E121" s="176">
        <f t="shared" si="13"/>
        <v>354.35963555664057</v>
      </c>
      <c r="F121" s="354">
        <f t="shared" si="14"/>
        <v>1.1246138576830322E-3</v>
      </c>
      <c r="H121" s="407">
        <v>595.57100000000003</v>
      </c>
      <c r="I121" s="403">
        <f>+'LEE County'!E180</f>
        <v>689.80936444500298</v>
      </c>
      <c r="J121" s="176">
        <f t="shared" si="15"/>
        <v>94.238364445002958</v>
      </c>
      <c r="K121" s="354">
        <f t="shared" si="16"/>
        <v>0.15823195629908593</v>
      </c>
      <c r="M121" s="407">
        <f t="shared" si="17"/>
        <v>595.57100000000003</v>
      </c>
      <c r="N121" s="403">
        <f>+'LEE County'!D180</f>
        <v>688.50604664926152</v>
      </c>
      <c r="O121" s="176">
        <f t="shared" si="18"/>
        <v>92.935046649261494</v>
      </c>
      <c r="P121" s="354">
        <f t="shared" si="19"/>
        <v>0.15604360630262648</v>
      </c>
      <c r="R121" s="176">
        <f t="shared" si="20"/>
        <v>315094.495</v>
      </c>
      <c r="S121" s="176">
        <f>+'LEE County'!I180</f>
        <v>315448.85463555664</v>
      </c>
      <c r="T121" s="176">
        <f t="shared" si="21"/>
        <v>354.35963555664057</v>
      </c>
      <c r="U121" s="354">
        <f t="shared" si="22"/>
        <v>1.1246138576830322E-3</v>
      </c>
    </row>
    <row r="122" spans="1:21" x14ac:dyDescent="0.2">
      <c r="A122" s="399">
        <f t="shared" si="23"/>
        <v>2024</v>
      </c>
      <c r="B122" s="399">
        <v>12</v>
      </c>
      <c r="C122" s="403">
        <v>294914.49200000003</v>
      </c>
      <c r="D122" s="403">
        <f>+'LEE County'!C181</f>
        <v>323785.75798266759</v>
      </c>
      <c r="E122" s="176">
        <f t="shared" si="13"/>
        <v>28871.265982667566</v>
      </c>
      <c r="F122" s="354">
        <f t="shared" si="14"/>
        <v>9.7897074460035594E-2</v>
      </c>
      <c r="H122" s="407">
        <v>557.39700000000005</v>
      </c>
      <c r="I122" s="403">
        <f>+'LEE County'!E181</f>
        <v>708.78658849528711</v>
      </c>
      <c r="J122" s="176">
        <f t="shared" si="15"/>
        <v>151.38958849528706</v>
      </c>
      <c r="K122" s="354">
        <f t="shared" si="16"/>
        <v>0.27160101058184205</v>
      </c>
      <c r="M122" s="407">
        <f t="shared" si="17"/>
        <v>557.39700000000005</v>
      </c>
      <c r="N122" s="403">
        <f>+'LEE County'!D181</f>
        <v>674.19166593845455</v>
      </c>
      <c r="O122" s="176">
        <f t="shared" si="18"/>
        <v>116.7946659384545</v>
      </c>
      <c r="P122" s="354">
        <f t="shared" si="19"/>
        <v>0.20953587109090011</v>
      </c>
      <c r="R122" s="176">
        <f t="shared" si="20"/>
        <v>294914.49200000003</v>
      </c>
      <c r="S122" s="176">
        <f>+'LEE County'!I181</f>
        <v>323785.75798266759</v>
      </c>
      <c r="T122" s="176">
        <f t="shared" si="21"/>
        <v>28871.265982667566</v>
      </c>
      <c r="U122" s="354">
        <f t="shared" si="22"/>
        <v>9.7897074460035594E-2</v>
      </c>
    </row>
    <row r="123" spans="1:21" x14ac:dyDescent="0.2">
      <c r="A123" s="399"/>
      <c r="B123" s="399"/>
      <c r="C123" s="403"/>
      <c r="D123" s="403"/>
      <c r="E123" s="176"/>
      <c r="F123" s="354"/>
      <c r="H123" s="407"/>
      <c r="I123" s="403"/>
      <c r="J123" s="176"/>
      <c r="K123" s="354"/>
      <c r="M123" s="407"/>
      <c r="N123" s="403"/>
      <c r="O123" s="176"/>
      <c r="P123" s="354"/>
    </row>
    <row r="124" spans="1:21" x14ac:dyDescent="0.2">
      <c r="A124" s="409" t="s">
        <v>243</v>
      </c>
      <c r="B124" s="399"/>
      <c r="C124" s="403"/>
      <c r="D124" s="403"/>
      <c r="E124" s="176"/>
      <c r="F124" s="354"/>
      <c r="H124" s="407"/>
      <c r="I124" s="403"/>
      <c r="J124" s="176"/>
      <c r="K124" s="354"/>
      <c r="M124" s="407"/>
      <c r="N124" s="403"/>
      <c r="O124" s="176"/>
      <c r="P124" s="354"/>
    </row>
    <row r="125" spans="1:21" s="408" customFormat="1" ht="15.75" thickBot="1" x14ac:dyDescent="0.3">
      <c r="A125" s="404" t="s">
        <v>3</v>
      </c>
      <c r="B125" s="404" t="s">
        <v>4</v>
      </c>
      <c r="C125" s="441" t="s">
        <v>240</v>
      </c>
      <c r="D125" s="441"/>
      <c r="E125" s="441"/>
      <c r="F125" s="441"/>
      <c r="H125" s="441" t="s">
        <v>239</v>
      </c>
      <c r="I125" s="441"/>
      <c r="J125" s="441"/>
      <c r="K125" s="441"/>
      <c r="M125" s="441" t="s">
        <v>239</v>
      </c>
      <c r="N125" s="441"/>
      <c r="O125" s="441"/>
      <c r="P125" s="441"/>
      <c r="R125" s="441" t="s">
        <v>246</v>
      </c>
      <c r="S125" s="441"/>
      <c r="T125" s="441"/>
      <c r="U125" s="441"/>
    </row>
    <row r="126" spans="1:21" x14ac:dyDescent="0.2">
      <c r="H126" s="407"/>
      <c r="M126" s="407"/>
    </row>
    <row r="127" spans="1:21" x14ac:dyDescent="0.2">
      <c r="A127" s="400">
        <v>2015</v>
      </c>
      <c r="C127" s="403">
        <f>SUM(C3:C14)</f>
        <v>3694136.7749999999</v>
      </c>
      <c r="D127" s="403">
        <f>SUM(D3:D14)</f>
        <v>3761657.0763910115</v>
      </c>
      <c r="E127" s="403">
        <f t="shared" ref="E127:E136" si="24">+D127-C127</f>
        <v>67520.30139101157</v>
      </c>
      <c r="F127" s="410">
        <f t="shared" ref="F127:F136" si="25">+D127/C127-1</f>
        <v>1.827769395219847E-2</v>
      </c>
      <c r="H127" s="403">
        <f>AVERAGE(H3:H14)</f>
        <v>685.8200833333334</v>
      </c>
      <c r="I127" s="403">
        <f>AVERAGE(I3:I14)</f>
        <v>704.8441233862826</v>
      </c>
      <c r="J127" s="403">
        <f t="shared" ref="J127:J136" si="26">+I127-H127</f>
        <v>19.024040052949204</v>
      </c>
      <c r="K127" s="410">
        <f t="shared" ref="K127:K136" si="27">+I127/H127-1</f>
        <v>2.773911192638967E-2</v>
      </c>
      <c r="M127" s="403">
        <f>AVERAGE(M3:M14)</f>
        <v>685.8200833333334</v>
      </c>
      <c r="N127" s="403">
        <f>AVERAGE(N3:N14)</f>
        <v>686.86674651271835</v>
      </c>
      <c r="O127" s="403">
        <f t="shared" ref="O127:O136" si="28">+N127-M127</f>
        <v>1.0466631793849501</v>
      </c>
      <c r="P127" s="410">
        <f t="shared" ref="P127:P136" si="29">+N127/M127-1</f>
        <v>1.5261483365984763E-3</v>
      </c>
      <c r="R127" s="403">
        <f>SUM(R3:R14)</f>
        <v>3694136.7749999999</v>
      </c>
      <c r="S127" s="403">
        <f>SUM(S3:S14)</f>
        <v>3761657.0763910115</v>
      </c>
      <c r="T127" s="403">
        <f t="shared" ref="T127:T136" si="30">+S127-R127</f>
        <v>67520.30139101157</v>
      </c>
      <c r="U127" s="410">
        <f t="shared" ref="U127:U136" si="31">+S127/R127-1</f>
        <v>1.827769395219847E-2</v>
      </c>
    </row>
    <row r="128" spans="1:21" x14ac:dyDescent="0.2">
      <c r="A128" s="400">
        <v>2016</v>
      </c>
      <c r="C128" s="403">
        <f>SUM(C15:C26)</f>
        <v>3719784.3339999993</v>
      </c>
      <c r="D128" s="403">
        <f>SUM(D15:D26)</f>
        <v>3827004.5751304114</v>
      </c>
      <c r="E128" s="403">
        <f t="shared" si="24"/>
        <v>107220.24113041209</v>
      </c>
      <c r="F128" s="410">
        <f t="shared" si="25"/>
        <v>2.8824316547167994E-2</v>
      </c>
      <c r="H128" s="403">
        <f>AVERAGE(H15:H26)</f>
        <v>687.87925000000007</v>
      </c>
      <c r="I128" s="403">
        <f>AVERAGE(I15:I26)</f>
        <v>715.10366391255718</v>
      </c>
      <c r="J128" s="403">
        <f t="shared" si="26"/>
        <v>27.224413912557111</v>
      </c>
      <c r="K128" s="410">
        <f t="shared" si="27"/>
        <v>3.957731522292196E-2</v>
      </c>
      <c r="M128" s="403">
        <f>AVERAGE(M15:M26)</f>
        <v>687.87925000000007</v>
      </c>
      <c r="N128" s="403">
        <f>AVERAGE(N15:N26)</f>
        <v>696.84969027388127</v>
      </c>
      <c r="O128" s="403">
        <f t="shared" si="28"/>
        <v>8.970440273881195</v>
      </c>
      <c r="P128" s="410">
        <f t="shared" si="29"/>
        <v>1.3040719390621458E-2</v>
      </c>
      <c r="R128" s="403">
        <f>SUM(R15:R26)</f>
        <v>3719784.3339999993</v>
      </c>
      <c r="S128" s="403">
        <f>SUM(S15:S26)</f>
        <v>3827004.5751304114</v>
      </c>
      <c r="T128" s="403">
        <f t="shared" si="30"/>
        <v>107220.24113041209</v>
      </c>
      <c r="U128" s="410">
        <f t="shared" si="31"/>
        <v>2.8824316547167994E-2</v>
      </c>
    </row>
    <row r="129" spans="1:21" x14ac:dyDescent="0.2">
      <c r="A129" s="400">
        <v>2017</v>
      </c>
      <c r="C129" s="403">
        <f>SUM(C27:C38)</f>
        <v>3745614.4260000004</v>
      </c>
      <c r="D129" s="403">
        <f>SUM(D27:D38)</f>
        <v>3888834.1090065939</v>
      </c>
      <c r="E129" s="403">
        <f t="shared" si="24"/>
        <v>143219.68300659349</v>
      </c>
      <c r="F129" s="410">
        <f t="shared" si="25"/>
        <v>3.8236632690338057E-2</v>
      </c>
      <c r="H129" s="403">
        <f>AVERAGE(H27:H38)</f>
        <v>689.94925000000001</v>
      </c>
      <c r="I129" s="403">
        <f>AVERAGE(I27:I38)</f>
        <v>724.81088485842827</v>
      </c>
      <c r="J129" s="403">
        <f t="shared" si="26"/>
        <v>34.86163485842826</v>
      </c>
      <c r="K129" s="410">
        <f t="shared" si="27"/>
        <v>5.0527824848607628E-2</v>
      </c>
      <c r="M129" s="403">
        <f>AVERAGE(M27:M38)</f>
        <v>689.94925000000001</v>
      </c>
      <c r="N129" s="403">
        <f>AVERAGE(N27:N38)</f>
        <v>706.24195670603956</v>
      </c>
      <c r="O129" s="403">
        <f t="shared" si="28"/>
        <v>16.292706706039553</v>
      </c>
      <c r="P129" s="410">
        <f t="shared" si="29"/>
        <v>2.3614355267491893E-2</v>
      </c>
      <c r="R129" s="403">
        <f>SUM(R27:R38)</f>
        <v>3745614.4260000004</v>
      </c>
      <c r="S129" s="403">
        <f>SUM(S27:S38)</f>
        <v>3888834.1090065939</v>
      </c>
      <c r="T129" s="403">
        <f t="shared" si="30"/>
        <v>143219.68300659349</v>
      </c>
      <c r="U129" s="410">
        <f t="shared" si="31"/>
        <v>3.8236632690338057E-2</v>
      </c>
    </row>
    <row r="130" spans="1:21" x14ac:dyDescent="0.2">
      <c r="A130" s="400">
        <v>2018</v>
      </c>
      <c r="C130" s="403">
        <f>SUM(C39:C50)</f>
        <v>3771833.7260000003</v>
      </c>
      <c r="D130" s="403">
        <f>SUM(D39:D50)</f>
        <v>3941141.408534083</v>
      </c>
      <c r="E130" s="403">
        <f t="shared" si="24"/>
        <v>169307.68253408279</v>
      </c>
      <c r="F130" s="410">
        <f t="shared" si="25"/>
        <v>4.4887366419948727E-2</v>
      </c>
      <c r="H130" s="403">
        <f>AVERAGE(H39:H50)</f>
        <v>692.0288333333333</v>
      </c>
      <c r="I130" s="403">
        <f>AVERAGE(I39:I50)</f>
        <v>733.02311745607267</v>
      </c>
      <c r="J130" s="403">
        <f t="shared" si="26"/>
        <v>40.994284122739373</v>
      </c>
      <c r="K130" s="410">
        <f t="shared" si="27"/>
        <v>5.92378267322764E-2</v>
      </c>
      <c r="M130" s="403">
        <f>AVERAGE(M39:M50)</f>
        <v>692.0288333333333</v>
      </c>
      <c r="N130" s="403">
        <f>AVERAGE(N39:N50)</f>
        <v>714.17368999011069</v>
      </c>
      <c r="O130" s="403">
        <f t="shared" si="28"/>
        <v>22.144856656777392</v>
      </c>
      <c r="P130" s="410">
        <f t="shared" si="29"/>
        <v>3.1999904613960961E-2</v>
      </c>
      <c r="R130" s="403">
        <f>SUM(R39:R50)</f>
        <v>3771833.7260000003</v>
      </c>
      <c r="S130" s="403">
        <f>SUM(S39:S50)</f>
        <v>3941141.408534083</v>
      </c>
      <c r="T130" s="403">
        <f t="shared" si="30"/>
        <v>169307.68253408279</v>
      </c>
      <c r="U130" s="410">
        <f t="shared" si="31"/>
        <v>4.4887366419948727E-2</v>
      </c>
    </row>
    <row r="131" spans="1:21" x14ac:dyDescent="0.2">
      <c r="A131" s="400">
        <v>2019</v>
      </c>
      <c r="C131" s="403">
        <f>SUM(C51:C62)</f>
        <v>3790692.898</v>
      </c>
      <c r="D131" s="403">
        <f>SUM(D51:D62)</f>
        <v>3985462.0307053062</v>
      </c>
      <c r="E131" s="403">
        <f t="shared" si="24"/>
        <v>194769.13270530617</v>
      </c>
      <c r="F131" s="410">
        <f t="shared" si="25"/>
        <v>5.1380878891051252E-2</v>
      </c>
      <c r="H131" s="403">
        <f>AVERAGE(H51:H62)</f>
        <v>694.11874999999998</v>
      </c>
      <c r="I131" s="403">
        <f>AVERAGE(I51:I62)</f>
        <v>739.98144375909942</v>
      </c>
      <c r="J131" s="403">
        <f t="shared" si="26"/>
        <v>45.862693759099443</v>
      </c>
      <c r="K131" s="410">
        <f t="shared" si="27"/>
        <v>6.6073267375502232E-2</v>
      </c>
      <c r="M131" s="403">
        <f>AVERAGE(M51:M62)</f>
        <v>694.11874999999998</v>
      </c>
      <c r="N131" s="403">
        <f>AVERAGE(N51:N62)</f>
        <v>720.90363829335911</v>
      </c>
      <c r="O131" s="403">
        <f t="shared" si="28"/>
        <v>26.784888293359131</v>
      </c>
      <c r="P131" s="410">
        <f t="shared" si="29"/>
        <v>3.8588337072524181E-2</v>
      </c>
      <c r="R131" s="403">
        <f>SUM(R51:R62)</f>
        <v>3790692.898</v>
      </c>
      <c r="S131" s="403">
        <f>SUM(S51:S62)</f>
        <v>3985462.0307053062</v>
      </c>
      <c r="T131" s="403">
        <f t="shared" si="30"/>
        <v>194769.13270530617</v>
      </c>
      <c r="U131" s="410">
        <f t="shared" si="31"/>
        <v>5.1380878891051252E-2</v>
      </c>
    </row>
    <row r="132" spans="1:21" x14ac:dyDescent="0.2">
      <c r="A132" s="400">
        <v>2020</v>
      </c>
      <c r="C132" s="403">
        <f>SUM(C63:C74)</f>
        <v>3809646.3610000005</v>
      </c>
      <c r="D132" s="403">
        <f>SUM(D63:D74)</f>
        <v>4012376.2269666307</v>
      </c>
      <c r="E132" s="403">
        <f t="shared" si="24"/>
        <v>202729.86596663017</v>
      </c>
      <c r="F132" s="410">
        <f t="shared" si="25"/>
        <v>5.3214877906256675E-2</v>
      </c>
      <c r="H132" s="403">
        <f>AVERAGE(H63:H74)</f>
        <v>696.21749999999986</v>
      </c>
      <c r="I132" s="403">
        <f>AVERAGE(I63:I74)</f>
        <v>744.20696566279696</v>
      </c>
      <c r="J132" s="403">
        <f t="shared" si="26"/>
        <v>47.989465662797102</v>
      </c>
      <c r="K132" s="410">
        <f t="shared" si="27"/>
        <v>6.8928841436472155E-2</v>
      </c>
      <c r="M132" s="403">
        <f>AVERAGE(M63:M74)</f>
        <v>696.21749999999986</v>
      </c>
      <c r="N132" s="403">
        <f>AVERAGE(N63:N74)</f>
        <v>724.96658315084869</v>
      </c>
      <c r="O132" s="403">
        <f t="shared" si="28"/>
        <v>28.749083150848833</v>
      </c>
      <c r="P132" s="410">
        <f t="shared" si="29"/>
        <v>4.1293249811802824E-2</v>
      </c>
      <c r="R132" s="403">
        <f>SUM(R63:R74)</f>
        <v>3809646.3610000005</v>
      </c>
      <c r="S132" s="403">
        <f>SUM(S63:S74)</f>
        <v>4012376.2269666307</v>
      </c>
      <c r="T132" s="403">
        <f t="shared" si="30"/>
        <v>202729.86596663017</v>
      </c>
      <c r="U132" s="410">
        <f t="shared" si="31"/>
        <v>5.3214877906256675E-2</v>
      </c>
    </row>
    <row r="133" spans="1:21" x14ac:dyDescent="0.2">
      <c r="A133" s="400">
        <v>2021</v>
      </c>
      <c r="C133" s="403">
        <f>SUM(C75:C86)</f>
        <v>3828694.5910000005</v>
      </c>
      <c r="D133" s="403">
        <f>SUM(D75:D86)</f>
        <v>4043518.5221956805</v>
      </c>
      <c r="E133" s="403">
        <f t="shared" si="24"/>
        <v>214823.93119568005</v>
      </c>
      <c r="F133" s="410">
        <f t="shared" si="25"/>
        <v>5.6108923313094916E-2</v>
      </c>
      <c r="H133" s="403">
        <f>AVERAGE(H75:H86)</f>
        <v>698.32700000000011</v>
      </c>
      <c r="I133" s="403">
        <f>AVERAGE(I75:I86)</f>
        <v>749.09629801900257</v>
      </c>
      <c r="J133" s="403">
        <f t="shared" si="26"/>
        <v>50.769298019002463</v>
      </c>
      <c r="K133" s="410">
        <f t="shared" si="27"/>
        <v>7.2701324764762765E-2</v>
      </c>
      <c r="M133" s="403">
        <f>AVERAGE(M75:M86)</f>
        <v>698.32700000000011</v>
      </c>
      <c r="N133" s="403">
        <f>AVERAGE(N75:N86)</f>
        <v>729.69232071141653</v>
      </c>
      <c r="O133" s="403">
        <f t="shared" si="28"/>
        <v>31.365320711416416</v>
      </c>
      <c r="P133" s="410">
        <f t="shared" si="29"/>
        <v>4.4914947741411027E-2</v>
      </c>
      <c r="R133" s="403">
        <f>SUM(R75:R86)</f>
        <v>3828694.5910000005</v>
      </c>
      <c r="S133" s="403">
        <f>SUM(S75:S86)</f>
        <v>4043518.5221956805</v>
      </c>
      <c r="T133" s="403">
        <f t="shared" si="30"/>
        <v>214823.93119568005</v>
      </c>
      <c r="U133" s="410">
        <f t="shared" si="31"/>
        <v>5.6108923313094916E-2</v>
      </c>
    </row>
    <row r="134" spans="1:21" x14ac:dyDescent="0.2">
      <c r="A134" s="400">
        <v>2022</v>
      </c>
      <c r="C134" s="403">
        <f>SUM(C87:C98)</f>
        <v>3847838.0640000002</v>
      </c>
      <c r="D134" s="403">
        <f>SUM(D87:D98)</f>
        <v>4080531.2339094565</v>
      </c>
      <c r="E134" s="403">
        <f t="shared" si="24"/>
        <v>232693.16990945628</v>
      </c>
      <c r="F134" s="410">
        <f t="shared" si="25"/>
        <v>6.0473742927622309E-2</v>
      </c>
      <c r="H134" s="403">
        <f>AVERAGE(H87:H98)</f>
        <v>700.25083333333339</v>
      </c>
      <c r="I134" s="403">
        <f>AVERAGE(I87:I98)</f>
        <v>754.90728425627458</v>
      </c>
      <c r="J134" s="403">
        <f t="shared" si="26"/>
        <v>54.65645092294119</v>
      </c>
      <c r="K134" s="410">
        <f t="shared" si="27"/>
        <v>7.8052675300314345E-2</v>
      </c>
      <c r="M134" s="403">
        <f>AVERAGE(M87:M98)</f>
        <v>700.25083333333339</v>
      </c>
      <c r="N134" s="403">
        <f>AVERAGE(N87:N98)</f>
        <v>735.33268470355677</v>
      </c>
      <c r="O134" s="403">
        <f t="shared" si="28"/>
        <v>35.081851370223376</v>
      </c>
      <c r="P134" s="410">
        <f t="shared" si="29"/>
        <v>5.0098978394965687E-2</v>
      </c>
      <c r="R134" s="403">
        <f>SUM(R87:R98)</f>
        <v>3847838.0640000002</v>
      </c>
      <c r="S134" s="403">
        <f>SUM(S87:S98)</f>
        <v>4080531.2339094565</v>
      </c>
      <c r="T134" s="403">
        <f t="shared" si="30"/>
        <v>232693.16990945628</v>
      </c>
      <c r="U134" s="410">
        <f t="shared" si="31"/>
        <v>6.0473742927622309E-2</v>
      </c>
    </row>
    <row r="135" spans="1:21" x14ac:dyDescent="0.2">
      <c r="A135" s="400">
        <v>2023</v>
      </c>
      <c r="C135" s="403">
        <f>SUM(C99:C110)</f>
        <v>3867077.2560000005</v>
      </c>
      <c r="D135" s="403">
        <f>SUM(D99:D110)</f>
        <v>4128278.2161038569</v>
      </c>
      <c r="E135" s="403">
        <f t="shared" si="24"/>
        <v>261200.9601038564</v>
      </c>
      <c r="F135" s="410">
        <f t="shared" si="25"/>
        <v>6.7544800067955046E-2</v>
      </c>
      <c r="H135" s="403">
        <f>AVERAGE(H99:H110)</f>
        <v>702.57666666666671</v>
      </c>
      <c r="I135" s="403">
        <f>AVERAGE(I99:I110)</f>
        <v>762.40354820333505</v>
      </c>
      <c r="J135" s="403">
        <f t="shared" si="26"/>
        <v>59.826881536668338</v>
      </c>
      <c r="K135" s="410">
        <f t="shared" si="27"/>
        <v>8.5153527543852858E-2</v>
      </c>
      <c r="M135" s="403">
        <f>AVERAGE(M99:M110)</f>
        <v>702.57666666666671</v>
      </c>
      <c r="N135" s="403">
        <f>AVERAGE(N99:N110)</f>
        <v>742.62649569545454</v>
      </c>
      <c r="O135" s="403">
        <f t="shared" si="28"/>
        <v>40.049829028787826</v>
      </c>
      <c r="P135" s="410">
        <f t="shared" si="29"/>
        <v>5.7004211680985462E-2</v>
      </c>
      <c r="R135" s="403">
        <f>SUM(R99:R110)</f>
        <v>3867077.2560000005</v>
      </c>
      <c r="S135" s="403">
        <f>SUM(S99:S110)</f>
        <v>4128278.2161038569</v>
      </c>
      <c r="T135" s="403">
        <f t="shared" si="30"/>
        <v>261200.9601038564</v>
      </c>
      <c r="U135" s="410">
        <f t="shared" si="31"/>
        <v>6.7544800067955046E-2</v>
      </c>
    </row>
    <row r="136" spans="1:21" x14ac:dyDescent="0.2">
      <c r="A136" s="400">
        <v>2024</v>
      </c>
      <c r="C136" s="403">
        <f>SUM(C111:C122)</f>
        <v>3886412.6410000003</v>
      </c>
      <c r="D136" s="403">
        <f>SUM(D111:D122)</f>
        <v>4177078.1807684242</v>
      </c>
      <c r="E136" s="403">
        <f t="shared" si="24"/>
        <v>290665.53976842389</v>
      </c>
      <c r="F136" s="410">
        <f t="shared" si="25"/>
        <v>7.4790189981893906E-2</v>
      </c>
      <c r="H136" s="403">
        <f>AVERAGE(H111:H122)</f>
        <v>704.7163333333333</v>
      </c>
      <c r="I136" s="403">
        <f>AVERAGE(I111:I122)</f>
        <v>770.06513012789344</v>
      </c>
      <c r="J136" s="403">
        <f t="shared" si="26"/>
        <v>65.348796794560144</v>
      </c>
      <c r="K136" s="410">
        <f t="shared" si="27"/>
        <v>9.2730640264087505E-2</v>
      </c>
      <c r="M136" s="403">
        <f>AVERAGE(M111:M122)</f>
        <v>704.7163333333333</v>
      </c>
      <c r="N136" s="403">
        <f>AVERAGE(N111:N122)</f>
        <v>750.07818711215805</v>
      </c>
      <c r="O136" s="403">
        <f t="shared" si="28"/>
        <v>45.361853778824752</v>
      </c>
      <c r="P136" s="410">
        <f t="shared" si="29"/>
        <v>6.436895475979898E-2</v>
      </c>
      <c r="R136" s="403">
        <f>SUM(R111:R122)</f>
        <v>3886412.6410000003</v>
      </c>
      <c r="S136" s="403">
        <f>SUM(S111:S122)</f>
        <v>4177078.1807684242</v>
      </c>
      <c r="T136" s="403">
        <f t="shared" si="30"/>
        <v>290665.53976842389</v>
      </c>
      <c r="U136" s="410">
        <f t="shared" si="31"/>
        <v>7.4790189981893906E-2</v>
      </c>
    </row>
    <row r="137" spans="1:21" x14ac:dyDescent="0.2">
      <c r="E137" s="176"/>
      <c r="F137" s="354"/>
      <c r="H137" s="407"/>
      <c r="M137" s="407"/>
    </row>
    <row r="138" spans="1:21" x14ac:dyDescent="0.2">
      <c r="E138" s="176"/>
      <c r="F138" s="354"/>
      <c r="H138" s="407"/>
      <c r="M138" s="407"/>
    </row>
    <row r="139" spans="1:21" x14ac:dyDescent="0.2">
      <c r="H139" s="407"/>
      <c r="M139" s="407"/>
    </row>
    <row r="140" spans="1:21" x14ac:dyDescent="0.2">
      <c r="H140" s="407"/>
      <c r="M140" s="407"/>
    </row>
    <row r="141" spans="1:21" x14ac:dyDescent="0.2">
      <c r="H141" s="407"/>
      <c r="M141" s="407"/>
    </row>
    <row r="142" spans="1:21" x14ac:dyDescent="0.2">
      <c r="H142" s="407"/>
      <c r="M142" s="407"/>
    </row>
    <row r="143" spans="1:21" x14ac:dyDescent="0.2">
      <c r="H143" s="407"/>
      <c r="M143" s="407"/>
    </row>
    <row r="144" spans="1:21" x14ac:dyDescent="0.2">
      <c r="H144" s="407"/>
      <c r="M144" s="407"/>
    </row>
    <row r="145" spans="8:13" x14ac:dyDescent="0.2">
      <c r="H145" s="407"/>
      <c r="M145" s="407"/>
    </row>
    <row r="146" spans="8:13" x14ac:dyDescent="0.2">
      <c r="H146" s="407"/>
      <c r="M146" s="407"/>
    </row>
    <row r="147" spans="8:13" x14ac:dyDescent="0.2">
      <c r="H147" s="407"/>
      <c r="M147" s="407"/>
    </row>
    <row r="148" spans="8:13" x14ac:dyDescent="0.2">
      <c r="H148" s="407"/>
      <c r="M148" s="407"/>
    </row>
  </sheetData>
  <mergeCells count="8">
    <mergeCell ref="R1:U1"/>
    <mergeCell ref="R125:U125"/>
    <mergeCell ref="C1:F1"/>
    <mergeCell ref="H1:K1"/>
    <mergeCell ref="M1:P1"/>
    <mergeCell ref="C125:F125"/>
    <mergeCell ref="H125:K125"/>
    <mergeCell ref="M125:P12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U148"/>
  <sheetViews>
    <sheetView workbookViewId="0">
      <pane xSplit="2" ySplit="2" topLeftCell="C3" activePane="bottomRight" state="frozen"/>
      <selection activeCell="D118" sqref="D118"/>
      <selection pane="topRight" activeCell="D118" sqref="D118"/>
      <selection pane="bottomLeft" activeCell="D118" sqref="D118"/>
      <selection pane="bottomRight"/>
    </sheetView>
  </sheetViews>
  <sheetFormatPr defaultRowHeight="12.75" x14ac:dyDescent="0.2"/>
  <cols>
    <col min="1" max="1" width="12.140625" customWidth="1"/>
    <col min="3" max="3" width="11.140625" bestFit="1" customWidth="1"/>
    <col min="4" max="4" width="12.85546875" customWidth="1"/>
    <col min="7" max="7" width="4.5703125" customWidth="1"/>
    <col min="9" max="9" width="12.140625" customWidth="1"/>
    <col min="12" max="12" width="4.5703125" customWidth="1"/>
    <col min="14" max="14" width="13.42578125" customWidth="1"/>
    <col min="17" max="17" width="4.5703125" customWidth="1"/>
  </cols>
  <sheetData>
    <row r="1" spans="1:21" s="408" customFormat="1" ht="36.75" thickBot="1" x14ac:dyDescent="0.3">
      <c r="A1" s="405" t="s">
        <v>268</v>
      </c>
      <c r="B1" s="404" t="s">
        <v>4</v>
      </c>
      <c r="C1" s="441" t="s">
        <v>240</v>
      </c>
      <c r="D1" s="441"/>
      <c r="E1" s="441"/>
      <c r="F1" s="441"/>
      <c r="H1" s="441" t="s">
        <v>239</v>
      </c>
      <c r="I1" s="441"/>
      <c r="J1" s="441"/>
      <c r="K1" s="441"/>
      <c r="M1" s="441" t="s">
        <v>239</v>
      </c>
      <c r="N1" s="441"/>
      <c r="O1" s="441"/>
      <c r="P1" s="441"/>
      <c r="R1" s="441" t="s">
        <v>246</v>
      </c>
      <c r="S1" s="441"/>
      <c r="T1" s="441"/>
      <c r="U1" s="441"/>
    </row>
    <row r="2" spans="1:21" s="406" customFormat="1" ht="26.25" customHeight="1" x14ac:dyDescent="0.2">
      <c r="A2" s="405"/>
      <c r="B2" s="405"/>
      <c r="C2" s="405" t="s">
        <v>245</v>
      </c>
      <c r="D2" s="405" t="s">
        <v>244</v>
      </c>
      <c r="E2" s="405" t="s">
        <v>48</v>
      </c>
      <c r="F2" s="405" t="s">
        <v>237</v>
      </c>
      <c r="H2" s="405" t="s">
        <v>245</v>
      </c>
      <c r="I2" s="405" t="s">
        <v>244</v>
      </c>
      <c r="J2" s="405" t="s">
        <v>48</v>
      </c>
      <c r="K2" s="405" t="s">
        <v>237</v>
      </c>
      <c r="M2" s="405" t="s">
        <v>245</v>
      </c>
      <c r="N2" s="405" t="s">
        <v>244</v>
      </c>
      <c r="O2" s="405" t="s">
        <v>48</v>
      </c>
      <c r="P2" s="405" t="s">
        <v>237</v>
      </c>
      <c r="R2" s="405" t="s">
        <v>245</v>
      </c>
      <c r="S2" s="405" t="s">
        <v>244</v>
      </c>
      <c r="T2" s="405" t="s">
        <v>48</v>
      </c>
      <c r="U2" s="405" t="s">
        <v>237</v>
      </c>
    </row>
    <row r="3" spans="1:21" x14ac:dyDescent="0.2">
      <c r="A3" s="401">
        <v>2015</v>
      </c>
      <c r="B3" s="401">
        <v>1</v>
      </c>
      <c r="C3" s="403">
        <v>273795.54630783759</v>
      </c>
      <c r="D3" s="403">
        <f>+'LEE County'!C62</f>
        <v>298869.21862051863</v>
      </c>
      <c r="E3" s="176">
        <f>+D3-C3</f>
        <v>25073.672312681039</v>
      </c>
      <c r="F3" s="354">
        <f>+D3/C3-1</f>
        <v>9.1578086827204475E-2</v>
      </c>
      <c r="H3" s="407">
        <v>848.85417736516672</v>
      </c>
      <c r="I3" s="403">
        <f>+'LEE County'!E62</f>
        <v>818.94889554256599</v>
      </c>
      <c r="J3" s="176">
        <f>+I3-H3</f>
        <v>-29.905281822600728</v>
      </c>
      <c r="K3" s="354">
        <f>+I3/H3-1</f>
        <v>-3.5230175712189338E-2</v>
      </c>
      <c r="M3" s="407">
        <v>851.55512818890134</v>
      </c>
      <c r="N3" s="403">
        <f>+'LEE County'!D62</f>
        <v>771.76821531649682</v>
      </c>
      <c r="O3" s="176">
        <f>+N3-M3</f>
        <v>-79.786912872404514</v>
      </c>
      <c r="P3" s="354">
        <f>+N3/M3-1</f>
        <v>-9.3695534477135189E-2</v>
      </c>
      <c r="R3" s="176">
        <v>268874.45199999999</v>
      </c>
      <c r="S3" s="176">
        <f>+'LEE County'!I62</f>
        <v>298869.21862051863</v>
      </c>
      <c r="T3" s="176">
        <f>+S3-R3</f>
        <v>29994.76662051864</v>
      </c>
      <c r="U3" s="354">
        <f>+S3/R3-1</f>
        <v>0.1115567745369821</v>
      </c>
    </row>
    <row r="4" spans="1:21" x14ac:dyDescent="0.2">
      <c r="A4" s="401">
        <f>+A3</f>
        <v>2015</v>
      </c>
      <c r="B4" s="401">
        <v>2</v>
      </c>
      <c r="C4" s="403">
        <v>262348.61971614003</v>
      </c>
      <c r="D4" s="403">
        <f>+'LEE County'!C63</f>
        <v>272034.9385597916</v>
      </c>
      <c r="E4" s="176">
        <f t="shared" ref="E4:E67" si="0">+D4-C4</f>
        <v>9686.3188436515629</v>
      </c>
      <c r="F4" s="354">
        <f t="shared" ref="F4:F67" si="1">+D4/C4-1</f>
        <v>3.6921554434447224E-2</v>
      </c>
      <c r="H4" s="407">
        <v>711.8963469956426</v>
      </c>
      <c r="I4" s="403">
        <f>+'LEE County'!E63</f>
        <v>718.3591819244491</v>
      </c>
      <c r="J4" s="176">
        <f t="shared" ref="J4:J67" si="2">+I4-H4</f>
        <v>6.462834928806501</v>
      </c>
      <c r="K4" s="354">
        <f t="shared" ref="K4:K67" si="3">+I4/H4-1</f>
        <v>9.0783369743097087E-3</v>
      </c>
      <c r="M4" s="407">
        <v>652.23569629552753</v>
      </c>
      <c r="N4" s="403">
        <f>+'LEE County'!D63</f>
        <v>654.04282551654046</v>
      </c>
      <c r="O4" s="176">
        <f t="shared" ref="O4:O67" si="4">+N4-M4</f>
        <v>1.8071292210129286</v>
      </c>
      <c r="P4" s="354">
        <f t="shared" ref="P4:P67" si="5">+N4/M4-1</f>
        <v>2.7706689947772922E-3</v>
      </c>
      <c r="R4" s="176">
        <v>257633.26800000001</v>
      </c>
      <c r="S4" s="176">
        <f>+'LEE County'!I63</f>
        <v>272034.9385597916</v>
      </c>
      <c r="T4" s="176">
        <f t="shared" ref="T4:T67" si="6">+S4-R4</f>
        <v>14401.670559791586</v>
      </c>
      <c r="U4" s="354">
        <f t="shared" ref="U4:U67" si="7">+S4/R4-1</f>
        <v>5.5899886965652179E-2</v>
      </c>
    </row>
    <row r="5" spans="1:21" x14ac:dyDescent="0.2">
      <c r="A5" s="401">
        <f t="shared" ref="A5:A14" si="8">+A4</f>
        <v>2015</v>
      </c>
      <c r="B5" s="401">
        <v>3</v>
      </c>
      <c r="C5" s="403">
        <v>288484.8837264732</v>
      </c>
      <c r="D5" s="403">
        <f>+'LEE County'!C64</f>
        <v>277865.48694819206</v>
      </c>
      <c r="E5" s="176">
        <f t="shared" si="0"/>
        <v>-10619.396778281138</v>
      </c>
      <c r="F5" s="354">
        <f t="shared" si="1"/>
        <v>-3.6810929713564922E-2</v>
      </c>
      <c r="H5" s="407">
        <v>634.3788803122327</v>
      </c>
      <c r="I5" s="403">
        <f>+'LEE County'!E64</f>
        <v>608.9673723050463</v>
      </c>
      <c r="J5" s="176">
        <f t="shared" si="2"/>
        <v>-25.411508007186399</v>
      </c>
      <c r="K5" s="354">
        <f t="shared" si="3"/>
        <v>-4.0057304547527206E-2</v>
      </c>
      <c r="M5" s="407">
        <v>633.763715146653</v>
      </c>
      <c r="N5" s="403">
        <f>+'LEE County'!D64</f>
        <v>594.28789829036464</v>
      </c>
      <c r="O5" s="176">
        <f t="shared" si="4"/>
        <v>-39.475816856288361</v>
      </c>
      <c r="P5" s="354">
        <f t="shared" si="5"/>
        <v>-6.228790937826667E-2</v>
      </c>
      <c r="R5" s="176">
        <v>283299.76899999997</v>
      </c>
      <c r="S5" s="176">
        <f>+'LEE County'!I64</f>
        <v>277865.48694819206</v>
      </c>
      <c r="T5" s="176">
        <f t="shared" si="6"/>
        <v>-5434.2820518079097</v>
      </c>
      <c r="U5" s="354">
        <f t="shared" si="7"/>
        <v>-1.9182091362057951E-2</v>
      </c>
    </row>
    <row r="6" spans="1:21" x14ac:dyDescent="0.2">
      <c r="A6" s="401">
        <f t="shared" si="8"/>
        <v>2015</v>
      </c>
      <c r="B6" s="401">
        <v>4</v>
      </c>
      <c r="C6" s="403">
        <v>307007.21895196277</v>
      </c>
      <c r="D6" s="403">
        <f>+'LEE County'!C65</f>
        <v>287454.35837904463</v>
      </c>
      <c r="E6" s="176">
        <f t="shared" si="0"/>
        <v>-19552.860572918144</v>
      </c>
      <c r="F6" s="354">
        <f t="shared" si="1"/>
        <v>-6.3688601980325332E-2</v>
      </c>
      <c r="H6" s="407">
        <v>649.93994862012266</v>
      </c>
      <c r="I6" s="403">
        <f>+'LEE County'!E65</f>
        <v>623.40495987701502</v>
      </c>
      <c r="J6" s="176">
        <f t="shared" si="2"/>
        <v>-26.534988743107647</v>
      </c>
      <c r="K6" s="354">
        <f t="shared" si="3"/>
        <v>-4.082683146257382E-2</v>
      </c>
      <c r="M6" s="407">
        <v>642.81973391979409</v>
      </c>
      <c r="N6" s="403">
        <f>+'LEE County'!D65</f>
        <v>605.72960625322139</v>
      </c>
      <c r="O6" s="176">
        <f t="shared" si="4"/>
        <v>-37.090127666572698</v>
      </c>
      <c r="P6" s="354">
        <f t="shared" si="5"/>
        <v>-5.7699111756268073E-2</v>
      </c>
      <c r="R6" s="176">
        <v>301489.19099999999</v>
      </c>
      <c r="S6" s="176">
        <f>+'LEE County'!I65</f>
        <v>287454.35837904463</v>
      </c>
      <c r="T6" s="176">
        <f t="shared" si="6"/>
        <v>-14034.832620955363</v>
      </c>
      <c r="U6" s="354">
        <f t="shared" si="7"/>
        <v>-4.6551694189777337E-2</v>
      </c>
    </row>
    <row r="7" spans="1:21" x14ac:dyDescent="0.2">
      <c r="A7" s="401">
        <f t="shared" si="8"/>
        <v>2015</v>
      </c>
      <c r="B7" s="401">
        <v>5</v>
      </c>
      <c r="C7" s="403">
        <v>326640.21781221632</v>
      </c>
      <c r="D7" s="403">
        <f>+'LEE County'!C66</f>
        <v>329884.8110839845</v>
      </c>
      <c r="E7" s="176">
        <f t="shared" si="0"/>
        <v>3244.5932717681862</v>
      </c>
      <c r="F7" s="354">
        <f t="shared" si="1"/>
        <v>9.9332326358951839E-3</v>
      </c>
      <c r="H7" s="407">
        <v>727.89647989181697</v>
      </c>
      <c r="I7" s="403">
        <f>+'LEE County'!E66</f>
        <v>712.37223395279636</v>
      </c>
      <c r="J7" s="176">
        <f t="shared" si="2"/>
        <v>-15.524245939020602</v>
      </c>
      <c r="K7" s="354">
        <f t="shared" si="3"/>
        <v>-2.1327546385892515E-2</v>
      </c>
      <c r="M7" s="407">
        <v>721.73121849143149</v>
      </c>
      <c r="N7" s="403">
        <f>+'LEE County'!D66</f>
        <v>700.34569899784731</v>
      </c>
      <c r="O7" s="176">
        <f t="shared" si="4"/>
        <v>-21.385519493584184</v>
      </c>
      <c r="P7" s="354">
        <f t="shared" si="5"/>
        <v>-2.9630863880717784E-2</v>
      </c>
      <c r="R7" s="176">
        <v>320769.31399999995</v>
      </c>
      <c r="S7" s="176">
        <f>+'LEE County'!I66</f>
        <v>329884.8110839845</v>
      </c>
      <c r="T7" s="176">
        <f t="shared" si="6"/>
        <v>9115.4970839845482</v>
      </c>
      <c r="U7" s="354">
        <f t="shared" si="7"/>
        <v>2.8417609434999047E-2</v>
      </c>
    </row>
    <row r="8" spans="1:21" x14ac:dyDescent="0.2">
      <c r="A8" s="401">
        <f t="shared" si="8"/>
        <v>2015</v>
      </c>
      <c r="B8" s="401">
        <v>6</v>
      </c>
      <c r="C8" s="403">
        <v>348018.54145911813</v>
      </c>
      <c r="D8" s="403">
        <f>+'LEE County'!C67</f>
        <v>350588.16549112671</v>
      </c>
      <c r="E8" s="176">
        <f t="shared" si="0"/>
        <v>2569.6240320085781</v>
      </c>
      <c r="F8" s="354">
        <f t="shared" si="1"/>
        <v>7.3835837057274478E-3</v>
      </c>
      <c r="H8" s="407">
        <v>783.49329221363257</v>
      </c>
      <c r="I8" s="403">
        <f>+'LEE County'!E67</f>
        <v>750.36887762750052</v>
      </c>
      <c r="J8" s="176">
        <f t="shared" si="2"/>
        <v>-33.124414586132048</v>
      </c>
      <c r="K8" s="354">
        <f t="shared" si="3"/>
        <v>-4.2277853448552727E-2</v>
      </c>
      <c r="M8" s="407">
        <v>767.40082517000178</v>
      </c>
      <c r="N8" s="403">
        <f>+'LEE County'!D67</f>
        <v>739.56227141645832</v>
      </c>
      <c r="O8" s="176">
        <f t="shared" si="4"/>
        <v>-27.838553753543465</v>
      </c>
      <c r="P8" s="354">
        <f t="shared" si="5"/>
        <v>-3.6276418841973967E-2</v>
      </c>
      <c r="R8" s="176">
        <v>341763.39199999999</v>
      </c>
      <c r="S8" s="176">
        <f>+'LEE County'!I67</f>
        <v>350588.16549112671</v>
      </c>
      <c r="T8" s="176">
        <f t="shared" si="6"/>
        <v>8824.773491126718</v>
      </c>
      <c r="U8" s="354">
        <f t="shared" si="7"/>
        <v>2.5821295368951391E-2</v>
      </c>
    </row>
    <row r="9" spans="1:21" x14ac:dyDescent="0.2">
      <c r="A9" s="401">
        <f t="shared" si="8"/>
        <v>2015</v>
      </c>
      <c r="B9" s="401">
        <v>7</v>
      </c>
      <c r="C9" s="403">
        <v>357277.45149505837</v>
      </c>
      <c r="D9" s="403">
        <f>+'LEE County'!C68</f>
        <v>366102.76289301418</v>
      </c>
      <c r="E9" s="176">
        <f t="shared" si="0"/>
        <v>8825.3113979558111</v>
      </c>
      <c r="F9" s="354">
        <f t="shared" si="1"/>
        <v>2.4701562779922304E-2</v>
      </c>
      <c r="H9" s="407">
        <v>785.80141564855398</v>
      </c>
      <c r="I9" s="403">
        <f>+'LEE County'!E68</f>
        <v>779.5983313383332</v>
      </c>
      <c r="J9" s="176">
        <f t="shared" si="2"/>
        <v>-6.2030843102207882</v>
      </c>
      <c r="K9" s="354">
        <f t="shared" si="3"/>
        <v>-7.893959194640976E-3</v>
      </c>
      <c r="M9" s="407">
        <v>778.23677592473143</v>
      </c>
      <c r="N9" s="403">
        <f>+'LEE County'!D68</f>
        <v>771.9762743646246</v>
      </c>
      <c r="O9" s="176">
        <f t="shared" si="4"/>
        <v>-6.2605015601068317</v>
      </c>
      <c r="P9" s="354">
        <f t="shared" si="5"/>
        <v>-8.0444689248562185E-3</v>
      </c>
      <c r="R9" s="176">
        <v>350855.886</v>
      </c>
      <c r="S9" s="176">
        <f>+'LEE County'!I68</f>
        <v>366102.76289301418</v>
      </c>
      <c r="T9" s="176">
        <f t="shared" si="6"/>
        <v>15246.876893014181</v>
      </c>
      <c r="U9" s="354">
        <f t="shared" si="7"/>
        <v>4.3456238020798565E-2</v>
      </c>
    </row>
    <row r="10" spans="1:21" x14ac:dyDescent="0.2">
      <c r="A10" s="401">
        <f t="shared" si="8"/>
        <v>2015</v>
      </c>
      <c r="B10" s="401">
        <v>8</v>
      </c>
      <c r="C10" s="403">
        <v>385362.93705285329</v>
      </c>
      <c r="D10" s="403">
        <f>+'LEE County'!C69</f>
        <v>366364.25569662271</v>
      </c>
      <c r="E10" s="176">
        <f t="shared" si="0"/>
        <v>-18998.681356230576</v>
      </c>
      <c r="F10" s="354">
        <f t="shared" si="1"/>
        <v>-4.9300748799371075E-2</v>
      </c>
      <c r="H10" s="407">
        <v>813.89152219587584</v>
      </c>
      <c r="I10" s="403">
        <f>+'LEE County'!E69</f>
        <v>779.97000849173446</v>
      </c>
      <c r="J10" s="176">
        <f t="shared" si="2"/>
        <v>-33.921513704141375</v>
      </c>
      <c r="K10" s="354">
        <f t="shared" si="3"/>
        <v>-4.1678175505036941E-2</v>
      </c>
      <c r="M10" s="407">
        <v>803.20802054961143</v>
      </c>
      <c r="N10" s="403">
        <f>+'LEE County'!D69</f>
        <v>775.09408485955328</v>
      </c>
      <c r="O10" s="176">
        <f t="shared" si="4"/>
        <v>-28.113935690058156</v>
      </c>
      <c r="P10" s="354">
        <f t="shared" si="5"/>
        <v>-3.5002060451065464E-2</v>
      </c>
      <c r="R10" s="176">
        <v>378436.57400000002</v>
      </c>
      <c r="S10" s="176">
        <f>+'LEE County'!I69</f>
        <v>366364.25569662271</v>
      </c>
      <c r="T10" s="176">
        <f t="shared" si="6"/>
        <v>-12072.318303377309</v>
      </c>
      <c r="U10" s="354">
        <f t="shared" si="7"/>
        <v>-3.1900506274473606E-2</v>
      </c>
    </row>
    <row r="11" spans="1:21" x14ac:dyDescent="0.2">
      <c r="A11" s="401">
        <f t="shared" si="8"/>
        <v>2015</v>
      </c>
      <c r="B11" s="401">
        <v>9</v>
      </c>
      <c r="C11" s="403">
        <v>350642.74894035811</v>
      </c>
      <c r="D11" s="403">
        <f>+'LEE County'!C70</f>
        <v>345994.38642515155</v>
      </c>
      <c r="E11" s="176">
        <f t="shared" si="0"/>
        <v>-4648.3625152065651</v>
      </c>
      <c r="F11" s="354">
        <f t="shared" si="1"/>
        <v>-1.3256690832061713E-2</v>
      </c>
      <c r="H11" s="407">
        <v>757.11802538593372</v>
      </c>
      <c r="I11" s="403">
        <f>+'LEE County'!E70</f>
        <v>745.01127838446803</v>
      </c>
      <c r="J11" s="176">
        <f t="shared" si="2"/>
        <v>-12.106747001465692</v>
      </c>
      <c r="K11" s="354">
        <f t="shared" si="3"/>
        <v>-1.5990567646694709E-2</v>
      </c>
      <c r="M11" s="407">
        <v>759.03250073551851</v>
      </c>
      <c r="N11" s="403">
        <f>+'LEE County'!D70</f>
        <v>742.86171005433982</v>
      </c>
      <c r="O11" s="176">
        <f t="shared" si="4"/>
        <v>-16.170790681178687</v>
      </c>
      <c r="P11" s="354">
        <f t="shared" si="5"/>
        <v>-2.1304477299073254E-2</v>
      </c>
      <c r="R11" s="176">
        <v>344340.43300000002</v>
      </c>
      <c r="S11" s="176">
        <f>+'LEE County'!I70</f>
        <v>345994.38642515155</v>
      </c>
      <c r="T11" s="176">
        <f t="shared" si="6"/>
        <v>1653.9534251515288</v>
      </c>
      <c r="U11" s="354">
        <f t="shared" si="7"/>
        <v>4.8032506979844847E-3</v>
      </c>
    </row>
    <row r="12" spans="1:21" x14ac:dyDescent="0.2">
      <c r="A12" s="401">
        <f t="shared" si="8"/>
        <v>2015</v>
      </c>
      <c r="B12" s="401">
        <v>10</v>
      </c>
      <c r="C12" s="403">
        <v>326510.69074322277</v>
      </c>
      <c r="D12" s="403">
        <f>+'LEE County'!C71</f>
        <v>313843.15266004909</v>
      </c>
      <c r="E12" s="176">
        <f t="shared" si="0"/>
        <v>-12667.538083173684</v>
      </c>
      <c r="F12" s="354">
        <f t="shared" si="1"/>
        <v>-3.8796702350967771E-2</v>
      </c>
      <c r="H12" s="407">
        <v>716.30072578852241</v>
      </c>
      <c r="I12" s="403">
        <f>+'LEE County'!E71</f>
        <v>685.64709503858717</v>
      </c>
      <c r="J12" s="176">
        <f t="shared" si="2"/>
        <v>-30.653630749935246</v>
      </c>
      <c r="K12" s="354">
        <f t="shared" si="3"/>
        <v>-4.2794359472679511E-2</v>
      </c>
      <c r="M12" s="407">
        <v>715.31443386736851</v>
      </c>
      <c r="N12" s="403">
        <f>+'LEE County'!D71</f>
        <v>682.85498254743777</v>
      </c>
      <c r="O12" s="176">
        <f t="shared" si="4"/>
        <v>-32.459451319930736</v>
      </c>
      <c r="P12" s="354">
        <f t="shared" si="5"/>
        <v>-4.5377878291142149E-2</v>
      </c>
      <c r="R12" s="176">
        <v>320642.11499999999</v>
      </c>
      <c r="S12" s="176">
        <f>+'LEE County'!I71</f>
        <v>313843.15266004909</v>
      </c>
      <c r="T12" s="176">
        <f t="shared" si="6"/>
        <v>-6798.9623399509001</v>
      </c>
      <c r="U12" s="354">
        <f t="shared" si="7"/>
        <v>-2.1204208748282771E-2</v>
      </c>
    </row>
    <row r="13" spans="1:21" x14ac:dyDescent="0.2">
      <c r="A13" s="401">
        <f t="shared" si="8"/>
        <v>2015</v>
      </c>
      <c r="B13" s="401">
        <v>11</v>
      </c>
      <c r="C13" s="403">
        <v>230916.98681168206</v>
      </c>
      <c r="D13" s="403">
        <f>+'LEE County'!C72</f>
        <v>273964.67858190584</v>
      </c>
      <c r="E13" s="176">
        <f t="shared" si="0"/>
        <v>43047.691770223784</v>
      </c>
      <c r="F13" s="354">
        <f t="shared" si="1"/>
        <v>0.18642063697691569</v>
      </c>
      <c r="H13" s="407">
        <v>598.58181011985505</v>
      </c>
      <c r="I13" s="403">
        <f>+'LEE County'!E72</f>
        <v>611.65330455622302</v>
      </c>
      <c r="J13" s="176">
        <f t="shared" si="2"/>
        <v>13.071494436367971</v>
      </c>
      <c r="K13" s="354">
        <f t="shared" si="3"/>
        <v>2.1837440121594387E-2</v>
      </c>
      <c r="M13" s="407">
        <v>591.87904978034692</v>
      </c>
      <c r="N13" s="403">
        <f>+'LEE County'!D72</f>
        <v>610.4976539116517</v>
      </c>
      <c r="O13" s="176">
        <f t="shared" si="4"/>
        <v>18.618604131304778</v>
      </c>
      <c r="P13" s="354">
        <f t="shared" si="5"/>
        <v>3.1456771680319351E-2</v>
      </c>
      <c r="R13" s="176">
        <v>226766.57500000001</v>
      </c>
      <c r="S13" s="176">
        <f>+'LEE County'!I72</f>
        <v>273964.67858190584</v>
      </c>
      <c r="T13" s="176">
        <f t="shared" si="6"/>
        <v>47198.103581905831</v>
      </c>
      <c r="U13" s="354">
        <f t="shared" si="7"/>
        <v>0.20813518739217107</v>
      </c>
    </row>
    <row r="14" spans="1:21" x14ac:dyDescent="0.2">
      <c r="A14" s="401">
        <f t="shared" si="8"/>
        <v>2015</v>
      </c>
      <c r="B14" s="401">
        <v>12</v>
      </c>
      <c r="C14" s="403">
        <v>261341.42886073468</v>
      </c>
      <c r="D14" s="403">
        <f>+'LEE County'!C73</f>
        <v>278690.86105160962</v>
      </c>
      <c r="E14" s="176">
        <f t="shared" si="0"/>
        <v>17349.432190874941</v>
      </c>
      <c r="F14" s="354">
        <f t="shared" si="1"/>
        <v>6.6386076889937806E-2</v>
      </c>
      <c r="H14" s="407">
        <v>552.4925298454981</v>
      </c>
      <c r="I14" s="403">
        <f>+'LEE County'!E73</f>
        <v>623.82794159667264</v>
      </c>
      <c r="J14" s="176">
        <f t="shared" si="2"/>
        <v>71.335411751174547</v>
      </c>
      <c r="K14" s="354">
        <f t="shared" si="3"/>
        <v>0.12911561314887487</v>
      </c>
      <c r="M14" s="407">
        <v>545.79945048144862</v>
      </c>
      <c r="N14" s="403">
        <f>+'LEE County'!D73</f>
        <v>593.37973662408558</v>
      </c>
      <c r="O14" s="176">
        <f t="shared" si="4"/>
        <v>47.580286142636965</v>
      </c>
      <c r="P14" s="354">
        <f t="shared" si="5"/>
        <v>8.717540133224122E-2</v>
      </c>
      <c r="R14" s="176">
        <v>256644.18000000002</v>
      </c>
      <c r="S14" s="176">
        <f>+'LEE County'!I73</f>
        <v>278690.86105160962</v>
      </c>
      <c r="T14" s="176">
        <f t="shared" si="6"/>
        <v>22046.681051609601</v>
      </c>
      <c r="U14" s="354">
        <f t="shared" si="7"/>
        <v>8.5903685996735257E-2</v>
      </c>
    </row>
    <row r="15" spans="1:21" x14ac:dyDescent="0.2">
      <c r="A15" s="401">
        <f t="shared" ref="A15:A78" si="9">+A3+1</f>
        <v>2016</v>
      </c>
      <c r="B15" s="401">
        <v>1</v>
      </c>
      <c r="C15" s="403">
        <v>276451.25701578107</v>
      </c>
      <c r="D15" s="403">
        <f>+'LEE County'!C74</f>
        <v>304375.05448970315</v>
      </c>
      <c r="E15" s="176">
        <f t="shared" si="0"/>
        <v>27923.797473922081</v>
      </c>
      <c r="F15" s="354">
        <f t="shared" si="1"/>
        <v>0.10100803221281085</v>
      </c>
      <c r="H15" s="407">
        <v>851.55512818890134</v>
      </c>
      <c r="I15" s="403">
        <f>+'LEE County'!E74</f>
        <v>829.32187335881054</v>
      </c>
      <c r="J15" s="176">
        <f t="shared" si="2"/>
        <v>-22.2332548300908</v>
      </c>
      <c r="K15" s="354">
        <f t="shared" si="3"/>
        <v>-2.6109002334795184E-2</v>
      </c>
      <c r="M15" s="407">
        <v>854.26572546659679</v>
      </c>
      <c r="N15" s="403">
        <f>+'LEE County'!D74</f>
        <v>781.54359277940534</v>
      </c>
      <c r="O15" s="176">
        <f t="shared" si="4"/>
        <v>-72.722132687191447</v>
      </c>
      <c r="P15" s="354">
        <f t="shared" si="5"/>
        <v>-8.5128234130511182E-2</v>
      </c>
      <c r="R15" s="176">
        <v>271482.43</v>
      </c>
      <c r="S15" s="176">
        <f>+'LEE County'!I74</f>
        <v>304375.05448970315</v>
      </c>
      <c r="T15" s="176">
        <f t="shared" si="6"/>
        <v>32892.624489703157</v>
      </c>
      <c r="U15" s="354">
        <f t="shared" si="7"/>
        <v>0.1211593121871759</v>
      </c>
    </row>
    <row r="16" spans="1:21" x14ac:dyDescent="0.2">
      <c r="A16" s="401">
        <f t="shared" si="9"/>
        <v>2016</v>
      </c>
      <c r="B16" s="401">
        <v>2</v>
      </c>
      <c r="C16" s="403">
        <v>265101.22598712257</v>
      </c>
      <c r="D16" s="403">
        <f>+'LEE County'!C75</f>
        <v>277840.62753983529</v>
      </c>
      <c r="E16" s="176">
        <f t="shared" si="0"/>
        <v>12739.401552712719</v>
      </c>
      <c r="F16" s="354">
        <f t="shared" si="1"/>
        <v>4.8054857178712274E-2</v>
      </c>
      <c r="H16" s="407">
        <v>714.50216238826943</v>
      </c>
      <c r="I16" s="403">
        <f>+'LEE County'!E75</f>
        <v>729.29708207782676</v>
      </c>
      <c r="J16" s="176">
        <f t="shared" si="2"/>
        <v>14.794919689557332</v>
      </c>
      <c r="K16" s="354">
        <f t="shared" si="3"/>
        <v>2.0706612895480037E-2</v>
      </c>
      <c r="M16" s="407">
        <v>654.62560588086467</v>
      </c>
      <c r="N16" s="403">
        <f>+'LEE County'!D75</f>
        <v>664.00143021115582</v>
      </c>
      <c r="O16" s="176">
        <f t="shared" si="4"/>
        <v>9.3758243302911524</v>
      </c>
      <c r="P16" s="354">
        <f t="shared" si="5"/>
        <v>1.4322422230451881E-2</v>
      </c>
      <c r="R16" s="176">
        <v>260336.4</v>
      </c>
      <c r="S16" s="176">
        <f>+'LEE County'!I75</f>
        <v>277840.62753983529</v>
      </c>
      <c r="T16" s="176">
        <f t="shared" si="6"/>
        <v>17504.227539835294</v>
      </c>
      <c r="U16" s="354">
        <f t="shared" si="7"/>
        <v>6.7236957797047525E-2</v>
      </c>
    </row>
    <row r="17" spans="1:21" x14ac:dyDescent="0.2">
      <c r="A17" s="401">
        <f t="shared" si="9"/>
        <v>2016</v>
      </c>
      <c r="B17" s="401">
        <v>3</v>
      </c>
      <c r="C17" s="403">
        <v>291408.98844360409</v>
      </c>
      <c r="D17" s="403">
        <f>+'LEE County'!C76</f>
        <v>283524.71848541038</v>
      </c>
      <c r="E17" s="176">
        <f t="shared" si="0"/>
        <v>-7884.269958193705</v>
      </c>
      <c r="F17" s="354">
        <f t="shared" si="1"/>
        <v>-2.7055685551441111E-2</v>
      </c>
      <c r="H17" s="407">
        <v>636.44091329624723</v>
      </c>
      <c r="I17" s="403">
        <f>+'LEE County'!E76</f>
        <v>619.62934708731768</v>
      </c>
      <c r="J17" s="176">
        <f t="shared" si="2"/>
        <v>-16.811566208929548</v>
      </c>
      <c r="K17" s="354">
        <f t="shared" si="3"/>
        <v>-2.6414967764814667E-2</v>
      </c>
      <c r="M17" s="407">
        <v>635.82457797144571</v>
      </c>
      <c r="N17" s="403">
        <f>+'LEE County'!D76</f>
        <v>604.69286064655296</v>
      </c>
      <c r="O17" s="176">
        <f t="shared" si="4"/>
        <v>-31.131717324892747</v>
      </c>
      <c r="P17" s="354">
        <f t="shared" si="5"/>
        <v>-4.8962746020634107E-2</v>
      </c>
      <c r="R17" s="176">
        <v>286171.31699999998</v>
      </c>
      <c r="S17" s="176">
        <f>+'LEE County'!I76</f>
        <v>283524.71848541038</v>
      </c>
      <c r="T17" s="176">
        <f t="shared" si="6"/>
        <v>-2646.5985145895975</v>
      </c>
      <c r="U17" s="354">
        <f t="shared" si="7"/>
        <v>-9.2483011307160634E-3</v>
      </c>
    </row>
    <row r="18" spans="1:21" x14ac:dyDescent="0.2">
      <c r="A18" s="401">
        <f t="shared" si="9"/>
        <v>2016</v>
      </c>
      <c r="B18" s="401">
        <v>4</v>
      </c>
      <c r="C18" s="403">
        <v>309873.75800633471</v>
      </c>
      <c r="D18" s="403">
        <f>+'LEE County'!C77</f>
        <v>292925.24595850543</v>
      </c>
      <c r="E18" s="176">
        <f t="shared" si="0"/>
        <v>-16948.512047829281</v>
      </c>
      <c r="F18" s="354">
        <f t="shared" si="1"/>
        <v>-5.4694893032803393E-2</v>
      </c>
      <c r="H18" s="407">
        <v>652.7456604680342</v>
      </c>
      <c r="I18" s="403">
        <f>+'LEE County'!E77</f>
        <v>633.71209522308345</v>
      </c>
      <c r="J18" s="176">
        <f t="shared" si="2"/>
        <v>-19.033565244950751</v>
      </c>
      <c r="K18" s="354">
        <f t="shared" si="3"/>
        <v>-2.915923674054488E-2</v>
      </c>
      <c r="M18" s="407">
        <v>645.59959082825776</v>
      </c>
      <c r="N18" s="403">
        <f>+'LEE County'!D77</f>
        <v>615.74450417126866</v>
      </c>
      <c r="O18" s="176">
        <f t="shared" si="4"/>
        <v>-29.855086656989101</v>
      </c>
      <c r="P18" s="354">
        <f t="shared" si="5"/>
        <v>-4.6243967748937354E-2</v>
      </c>
      <c r="R18" s="176">
        <v>304304.20800000004</v>
      </c>
      <c r="S18" s="176">
        <f>+'LEE County'!I77</f>
        <v>292925.24595850543</v>
      </c>
      <c r="T18" s="176">
        <f t="shared" si="6"/>
        <v>-11378.962041494611</v>
      </c>
      <c r="U18" s="354">
        <f t="shared" si="7"/>
        <v>-3.739337722695768E-2</v>
      </c>
    </row>
    <row r="19" spans="1:21" x14ac:dyDescent="0.2">
      <c r="A19" s="401">
        <f t="shared" si="9"/>
        <v>2016</v>
      </c>
      <c r="B19" s="401">
        <v>5</v>
      </c>
      <c r="C19" s="403">
        <v>329732.678493755</v>
      </c>
      <c r="D19" s="403">
        <f>+'LEE County'!C78</f>
        <v>334505.33182554052</v>
      </c>
      <c r="E19" s="176">
        <f t="shared" si="0"/>
        <v>4772.653331785521</v>
      </c>
      <c r="F19" s="354">
        <f t="shared" si="1"/>
        <v>1.4474310989093908E-2</v>
      </c>
      <c r="H19" s="407">
        <v>731.53596229127584</v>
      </c>
      <c r="I19" s="403">
        <f>+'LEE County'!E78</f>
        <v>721.07728079589572</v>
      </c>
      <c r="J19" s="176">
        <f t="shared" si="2"/>
        <v>-10.458681495380119</v>
      </c>
      <c r="K19" s="354">
        <f t="shared" si="3"/>
        <v>-1.4296879489864023E-2</v>
      </c>
      <c r="M19" s="407">
        <v>725.33987458388867</v>
      </c>
      <c r="N19" s="403">
        <f>+'LEE County'!D78</f>
        <v>708.90378397865993</v>
      </c>
      <c r="O19" s="176">
        <f t="shared" si="4"/>
        <v>-16.436090605228742</v>
      </c>
      <c r="P19" s="354">
        <f t="shared" si="5"/>
        <v>-2.265984703330659E-2</v>
      </c>
      <c r="R19" s="176">
        <v>323806.19199999998</v>
      </c>
      <c r="S19" s="176">
        <f>+'LEE County'!I78</f>
        <v>334505.33182554052</v>
      </c>
      <c r="T19" s="176">
        <f t="shared" si="6"/>
        <v>10699.139825540537</v>
      </c>
      <c r="U19" s="354">
        <f t="shared" si="7"/>
        <v>3.3041801206632027E-2</v>
      </c>
    </row>
    <row r="20" spans="1:21" x14ac:dyDescent="0.2">
      <c r="A20" s="401">
        <f t="shared" si="9"/>
        <v>2016</v>
      </c>
      <c r="B20" s="401">
        <v>6</v>
      </c>
      <c r="C20" s="403">
        <v>351312.89080879616</v>
      </c>
      <c r="D20" s="403">
        <f>+'LEE County'!C79</f>
        <v>354674.51235045446</v>
      </c>
      <c r="E20" s="176">
        <f t="shared" si="0"/>
        <v>3361.6215416583</v>
      </c>
      <c r="F20" s="354">
        <f t="shared" si="1"/>
        <v>9.5687395185504176E-3</v>
      </c>
      <c r="H20" s="407">
        <v>789.10763359360612</v>
      </c>
      <c r="I20" s="403">
        <f>+'LEE County'!E79</f>
        <v>758.06754252206008</v>
      </c>
      <c r="J20" s="176">
        <f t="shared" si="2"/>
        <v>-31.040091071546044</v>
      </c>
      <c r="K20" s="354">
        <f t="shared" si="3"/>
        <v>-3.933568723722658E-2</v>
      </c>
      <c r="M20" s="407">
        <v>768.8090631437002</v>
      </c>
      <c r="N20" s="403">
        <f>+'LEE County'!D79</f>
        <v>747.15006225647369</v>
      </c>
      <c r="O20" s="176">
        <f t="shared" si="4"/>
        <v>-21.659000887226512</v>
      </c>
      <c r="P20" s="354">
        <f t="shared" si="5"/>
        <v>-2.8172145628280854E-2</v>
      </c>
      <c r="R20" s="176">
        <v>344998.52999999997</v>
      </c>
      <c r="S20" s="176">
        <f>+'LEE County'!I79</f>
        <v>354674.51235045446</v>
      </c>
      <c r="T20" s="176">
        <f t="shared" si="6"/>
        <v>9675.9823504544911</v>
      </c>
      <c r="U20" s="354">
        <f t="shared" si="7"/>
        <v>2.8046445155735844E-2</v>
      </c>
    </row>
    <row r="21" spans="1:21" x14ac:dyDescent="0.2">
      <c r="A21" s="401">
        <f t="shared" si="9"/>
        <v>2016</v>
      </c>
      <c r="B21" s="401">
        <v>7</v>
      </c>
      <c r="C21" s="403">
        <v>360760.19904038758</v>
      </c>
      <c r="D21" s="403">
        <f>+'LEE County'!C80</f>
        <v>369945.907308013</v>
      </c>
      <c r="E21" s="176">
        <f t="shared" si="0"/>
        <v>9185.7082676254213</v>
      </c>
      <c r="F21" s="354">
        <f t="shared" si="1"/>
        <v>2.5462088922389992E-2</v>
      </c>
      <c r="H21" s="407">
        <v>789.90480766625865</v>
      </c>
      <c r="I21" s="403">
        <f>+'LEE County'!E80</f>
        <v>786.83880357698661</v>
      </c>
      <c r="J21" s="176">
        <f t="shared" si="2"/>
        <v>-3.0660040892720417</v>
      </c>
      <c r="K21" s="354">
        <f t="shared" si="3"/>
        <v>-3.8814855404291082E-3</v>
      </c>
      <c r="M21" s="407">
        <v>782.301057394758</v>
      </c>
      <c r="N21" s="403">
        <f>+'LEE County'!D80</f>
        <v>779.1459572112268</v>
      </c>
      <c r="O21" s="176">
        <f t="shared" si="4"/>
        <v>-3.1551001835312036</v>
      </c>
      <c r="P21" s="354">
        <f t="shared" si="5"/>
        <v>-4.0331022867825528E-3</v>
      </c>
      <c r="R21" s="176">
        <v>354276.03599999996</v>
      </c>
      <c r="S21" s="176">
        <f>+'LEE County'!I80</f>
        <v>369945.907308013</v>
      </c>
      <c r="T21" s="176">
        <f t="shared" si="6"/>
        <v>15669.87130801304</v>
      </c>
      <c r="U21" s="354">
        <f t="shared" si="7"/>
        <v>4.4230683748570199E-2</v>
      </c>
    </row>
    <row r="22" spans="1:21" x14ac:dyDescent="0.2">
      <c r="A22" s="401">
        <f t="shared" si="9"/>
        <v>2016</v>
      </c>
      <c r="B22" s="401">
        <v>8</v>
      </c>
      <c r="C22" s="403">
        <v>389202.87153683515</v>
      </c>
      <c r="D22" s="403">
        <f>+'LEE County'!C81</f>
        <v>370495.00714725</v>
      </c>
      <c r="E22" s="176">
        <f t="shared" si="0"/>
        <v>-18707.864389585156</v>
      </c>
      <c r="F22" s="354">
        <f t="shared" si="1"/>
        <v>-4.8067128373729395E-2</v>
      </c>
      <c r="H22" s="407">
        <v>819.99570861234486</v>
      </c>
      <c r="I22" s="403">
        <f>+'LEE County'!E81</f>
        <v>787.75233149950907</v>
      </c>
      <c r="J22" s="176">
        <f t="shared" si="2"/>
        <v>-32.243377112835788</v>
      </c>
      <c r="K22" s="354">
        <f t="shared" si="3"/>
        <v>-3.9321397385603807E-2</v>
      </c>
      <c r="M22" s="407">
        <v>809.23208070373357</v>
      </c>
      <c r="N22" s="403">
        <f>+'LEE County'!D81</f>
        <v>782.82775726249213</v>
      </c>
      <c r="O22" s="176">
        <f t="shared" si="4"/>
        <v>-26.404323441241445</v>
      </c>
      <c r="P22" s="354">
        <f t="shared" si="5"/>
        <v>-3.2628863920322382E-2</v>
      </c>
      <c r="R22" s="176">
        <v>382207.49100000004</v>
      </c>
      <c r="S22" s="176">
        <f>+'LEE County'!I81</f>
        <v>370495.00714725</v>
      </c>
      <c r="T22" s="176">
        <f t="shared" si="6"/>
        <v>-11712.48385275004</v>
      </c>
      <c r="U22" s="354">
        <f t="shared" si="7"/>
        <v>-3.0644307420835015E-2</v>
      </c>
    </row>
    <row r="23" spans="1:21" x14ac:dyDescent="0.2">
      <c r="A23" s="401">
        <f t="shared" si="9"/>
        <v>2016</v>
      </c>
      <c r="B23" s="401">
        <v>9</v>
      </c>
      <c r="C23" s="403">
        <v>354326.25178306294</v>
      </c>
      <c r="D23" s="403">
        <f>+'LEE County'!C82</f>
        <v>350921.11485651275</v>
      </c>
      <c r="E23" s="176">
        <f t="shared" si="0"/>
        <v>-3405.1369265501853</v>
      </c>
      <c r="F23" s="354">
        <f t="shared" si="1"/>
        <v>-9.6101739834817401E-3</v>
      </c>
      <c r="H23" s="407">
        <v>762.02639930976841</v>
      </c>
      <c r="I23" s="403">
        <f>+'LEE County'!E82</f>
        <v>754.29321957185516</v>
      </c>
      <c r="J23" s="176">
        <f t="shared" si="2"/>
        <v>-7.7331797379132468</v>
      </c>
      <c r="K23" s="354">
        <f t="shared" si="3"/>
        <v>-1.0148178258545637E-2</v>
      </c>
      <c r="M23" s="407">
        <v>763.95634102952101</v>
      </c>
      <c r="N23" s="403">
        <f>+'LEE County'!D82</f>
        <v>752.11687021518753</v>
      </c>
      <c r="O23" s="176">
        <f t="shared" si="4"/>
        <v>-11.839470814333481</v>
      </c>
      <c r="P23" s="354">
        <f t="shared" si="5"/>
        <v>-1.5497575160353327E-2</v>
      </c>
      <c r="R23" s="176">
        <v>347957.73000000004</v>
      </c>
      <c r="S23" s="176">
        <f>+'LEE County'!I82</f>
        <v>350921.11485651275</v>
      </c>
      <c r="T23" s="176">
        <f t="shared" si="6"/>
        <v>2963.3848565127118</v>
      </c>
      <c r="U23" s="354">
        <f t="shared" si="7"/>
        <v>8.5165081876834581E-3</v>
      </c>
    </row>
    <row r="24" spans="1:21" x14ac:dyDescent="0.2">
      <c r="A24" s="401">
        <f t="shared" si="9"/>
        <v>2016</v>
      </c>
      <c r="B24" s="401">
        <v>10</v>
      </c>
      <c r="C24" s="403">
        <v>329985.93543519359</v>
      </c>
      <c r="D24" s="403">
        <f>+'LEE County'!C83</f>
        <v>319936.09009814868</v>
      </c>
      <c r="E24" s="176">
        <f t="shared" si="0"/>
        <v>-10049.845337044913</v>
      </c>
      <c r="F24" s="354">
        <f t="shared" si="1"/>
        <v>-3.0455374783749267E-2</v>
      </c>
      <c r="H24" s="407">
        <v>719.59844234158368</v>
      </c>
      <c r="I24" s="403">
        <f>+'LEE County'!E83</f>
        <v>697.12617040204293</v>
      </c>
      <c r="J24" s="176">
        <f t="shared" si="2"/>
        <v>-22.472271939540747</v>
      </c>
      <c r="K24" s="354">
        <f t="shared" si="3"/>
        <v>-3.1228905758072023E-2</v>
      </c>
      <c r="M24" s="407">
        <v>718.60876739072103</v>
      </c>
      <c r="N24" s="403">
        <f>+'LEE County'!D83</f>
        <v>694.28731247881774</v>
      </c>
      <c r="O24" s="176">
        <f t="shared" si="4"/>
        <v>-24.321454911903288</v>
      </c>
      <c r="P24" s="354">
        <f t="shared" si="5"/>
        <v>-3.3845196462346072E-2</v>
      </c>
      <c r="R24" s="176">
        <v>324054.897</v>
      </c>
      <c r="S24" s="176">
        <f>+'LEE County'!I83</f>
        <v>319936.09009814868</v>
      </c>
      <c r="T24" s="176">
        <f t="shared" si="6"/>
        <v>-4118.8069018513197</v>
      </c>
      <c r="U24" s="354">
        <f t="shared" si="7"/>
        <v>-1.2710213423657413E-2</v>
      </c>
    </row>
    <row r="25" spans="1:21" x14ac:dyDescent="0.2">
      <c r="A25" s="401">
        <f t="shared" si="9"/>
        <v>2016</v>
      </c>
      <c r="B25" s="401">
        <v>11</v>
      </c>
      <c r="C25" s="403">
        <v>233679.58670411681</v>
      </c>
      <c r="D25" s="403">
        <f>+'LEE County'!C84</f>
        <v>281385.93112805649</v>
      </c>
      <c r="E25" s="176">
        <f t="shared" si="0"/>
        <v>47706.344423939678</v>
      </c>
      <c r="F25" s="354">
        <f t="shared" si="1"/>
        <v>0.20415281067894497</v>
      </c>
      <c r="H25" s="407">
        <v>600.38769999079727</v>
      </c>
      <c r="I25" s="403">
        <f>+'LEE County'!E84</f>
        <v>625.63492149123419</v>
      </c>
      <c r="J25" s="176">
        <f t="shared" si="2"/>
        <v>25.247221500436922</v>
      </c>
      <c r="K25" s="354">
        <f t="shared" si="3"/>
        <v>4.2051530204272769E-2</v>
      </c>
      <c r="M25" s="407">
        <v>593.66532270579432</v>
      </c>
      <c r="N25" s="403">
        <f>+'LEE County'!D84</f>
        <v>624.45285414212992</v>
      </c>
      <c r="O25" s="176">
        <f t="shared" si="4"/>
        <v>30.787531436335598</v>
      </c>
      <c r="P25" s="354">
        <f t="shared" si="5"/>
        <v>5.1860080518115748E-2</v>
      </c>
      <c r="R25" s="176">
        <v>229479.52099999998</v>
      </c>
      <c r="S25" s="176">
        <f>+'LEE County'!I84</f>
        <v>281385.93112805649</v>
      </c>
      <c r="T25" s="176">
        <f t="shared" si="6"/>
        <v>51906.410128056508</v>
      </c>
      <c r="U25" s="354">
        <f t="shared" si="7"/>
        <v>0.22619190549929957</v>
      </c>
    </row>
    <row r="26" spans="1:21" x14ac:dyDescent="0.2">
      <c r="A26" s="401">
        <f t="shared" si="9"/>
        <v>2016</v>
      </c>
      <c r="B26" s="401">
        <v>12</v>
      </c>
      <c r="C26" s="403">
        <v>263748.96395707922</v>
      </c>
      <c r="D26" s="403">
        <f>+'LEE County'!C85</f>
        <v>286475.03394298058</v>
      </c>
      <c r="E26" s="176">
        <f t="shared" si="0"/>
        <v>22726.069985901355</v>
      </c>
      <c r="F26" s="354">
        <f t="shared" si="1"/>
        <v>8.6165532728309291E-2</v>
      </c>
      <c r="H26" s="407">
        <v>553.87376117011183</v>
      </c>
      <c r="I26" s="403">
        <f>+'LEE County'!E85</f>
        <v>638.49329934406512</v>
      </c>
      <c r="J26" s="176">
        <f t="shared" si="2"/>
        <v>84.619538173953288</v>
      </c>
      <c r="K26" s="354">
        <f t="shared" si="3"/>
        <v>0.15277766181807628</v>
      </c>
      <c r="M26" s="407">
        <v>547.16394910765246</v>
      </c>
      <c r="N26" s="403">
        <f>+'LEE County'!D85</f>
        <v>607.32929793320693</v>
      </c>
      <c r="O26" s="176">
        <f t="shared" si="4"/>
        <v>60.165348825554474</v>
      </c>
      <c r="P26" s="354">
        <f t="shared" si="5"/>
        <v>0.10995853970948866</v>
      </c>
      <c r="R26" s="176">
        <v>259008.44300000003</v>
      </c>
      <c r="S26" s="176">
        <f>+'LEE County'!I85</f>
        <v>286475.03394298058</v>
      </c>
      <c r="T26" s="176">
        <f t="shared" si="6"/>
        <v>27466.590942980547</v>
      </c>
      <c r="U26" s="354">
        <f t="shared" si="7"/>
        <v>0.10604515677112714</v>
      </c>
    </row>
    <row r="27" spans="1:21" x14ac:dyDescent="0.2">
      <c r="A27" s="401">
        <f t="shared" si="9"/>
        <v>2017</v>
      </c>
      <c r="B27" s="401">
        <v>1</v>
      </c>
      <c r="C27" s="403">
        <v>279938.2040409217</v>
      </c>
      <c r="D27" s="403">
        <f>+'LEE County'!C86</f>
        <v>312033.67015046364</v>
      </c>
      <c r="E27" s="176">
        <f t="shared" si="0"/>
        <v>32095.466109541943</v>
      </c>
      <c r="F27" s="354">
        <f t="shared" si="1"/>
        <v>0.1146519683495939</v>
      </c>
      <c r="H27" s="407">
        <v>854.26572546659679</v>
      </c>
      <c r="I27" s="403">
        <f>+'LEE County'!E86</f>
        <v>843.75068167052711</v>
      </c>
      <c r="J27" s="176">
        <f t="shared" si="2"/>
        <v>-10.515043796069676</v>
      </c>
      <c r="K27" s="354">
        <f t="shared" si="3"/>
        <v>-1.2308867700768888E-2</v>
      </c>
      <c r="M27" s="407">
        <v>856.98600778477271</v>
      </c>
      <c r="N27" s="403">
        <f>+'LEE County'!D86</f>
        <v>795.14113922032186</v>
      </c>
      <c r="O27" s="176">
        <f t="shared" si="4"/>
        <v>-61.844868564450849</v>
      </c>
      <c r="P27" s="354">
        <f t="shared" si="5"/>
        <v>-7.2165552299172209E-2</v>
      </c>
      <c r="R27" s="176">
        <v>274906.70399999997</v>
      </c>
      <c r="S27" s="176">
        <f>+'LEE County'!I86</f>
        <v>312033.67015046364</v>
      </c>
      <c r="T27" s="176">
        <f t="shared" si="6"/>
        <v>37126.966150463675</v>
      </c>
      <c r="U27" s="354">
        <f t="shared" si="7"/>
        <v>0.13505296746224005</v>
      </c>
    </row>
    <row r="28" spans="1:21" x14ac:dyDescent="0.2">
      <c r="A28" s="401">
        <f t="shared" si="9"/>
        <v>2017</v>
      </c>
      <c r="B28" s="401">
        <v>2</v>
      </c>
      <c r="C28" s="403">
        <v>268715.3987174416</v>
      </c>
      <c r="D28" s="403">
        <f>+'LEE County'!C87</f>
        <v>285310.71104912838</v>
      </c>
      <c r="E28" s="176">
        <f t="shared" si="0"/>
        <v>16595.312331686786</v>
      </c>
      <c r="F28" s="354">
        <f t="shared" si="1"/>
        <v>6.1757950645534132E-2</v>
      </c>
      <c r="H28" s="407">
        <v>717.12022756982014</v>
      </c>
      <c r="I28" s="403">
        <f>+'LEE County'!E87</f>
        <v>743.37069639696858</v>
      </c>
      <c r="J28" s="176">
        <f t="shared" si="2"/>
        <v>26.250468827148438</v>
      </c>
      <c r="K28" s="354">
        <f t="shared" si="3"/>
        <v>3.6605394490274223E-2</v>
      </c>
      <c r="M28" s="407">
        <v>657.02676284762379</v>
      </c>
      <c r="N28" s="403">
        <f>+'LEE County'!D87</f>
        <v>676.81500134121711</v>
      </c>
      <c r="O28" s="176">
        <f t="shared" si="4"/>
        <v>19.788238493593326</v>
      </c>
      <c r="P28" s="354">
        <f t="shared" si="5"/>
        <v>3.0117857616376309E-2</v>
      </c>
      <c r="R28" s="176">
        <v>263885.61299999995</v>
      </c>
      <c r="S28" s="176">
        <f>+'LEE County'!I87</f>
        <v>285310.71104912838</v>
      </c>
      <c r="T28" s="176">
        <f t="shared" si="6"/>
        <v>21425.098049128428</v>
      </c>
      <c r="U28" s="354">
        <f t="shared" si="7"/>
        <v>8.1190853133506824E-2</v>
      </c>
    </row>
    <row r="29" spans="1:21" x14ac:dyDescent="0.2">
      <c r="A29" s="401">
        <f t="shared" si="9"/>
        <v>2017</v>
      </c>
      <c r="B29" s="401">
        <v>3</v>
      </c>
      <c r="C29" s="403">
        <v>295248.33740360633</v>
      </c>
      <c r="D29" s="403">
        <f>+'LEE County'!C88</f>
        <v>290635.25927753031</v>
      </c>
      <c r="E29" s="176">
        <f t="shared" si="0"/>
        <v>-4613.0781260760268</v>
      </c>
      <c r="F29" s="354">
        <f t="shared" si="1"/>
        <v>-1.5624400010659234E-2</v>
      </c>
      <c r="H29" s="407">
        <v>638.51048179163797</v>
      </c>
      <c r="I29" s="403">
        <f>+'LEE County'!E88</f>
        <v>633.02558403491344</v>
      </c>
      <c r="J29" s="176">
        <f t="shared" si="2"/>
        <v>-5.4848977567245356</v>
      </c>
      <c r="K29" s="354">
        <f t="shared" si="3"/>
        <v>-8.5901452100427544E-3</v>
      </c>
      <c r="M29" s="407">
        <v>637.89297522098479</v>
      </c>
      <c r="N29" s="403">
        <f>+'LEE County'!D88</f>
        <v>617.76617436195249</v>
      </c>
      <c r="O29" s="176">
        <f t="shared" si="4"/>
        <v>-20.126800859032301</v>
      </c>
      <c r="P29" s="354">
        <f t="shared" si="5"/>
        <v>-3.1552002672642354E-2</v>
      </c>
      <c r="R29" s="176">
        <v>289941.65899999999</v>
      </c>
      <c r="S29" s="176">
        <f>+'LEE County'!I88</f>
        <v>290635.25927753031</v>
      </c>
      <c r="T29" s="176">
        <f t="shared" si="6"/>
        <v>693.60027753032045</v>
      </c>
      <c r="U29" s="354">
        <f t="shared" si="7"/>
        <v>2.3922063491066403E-3</v>
      </c>
    </row>
    <row r="30" spans="1:21" x14ac:dyDescent="0.2">
      <c r="A30" s="401">
        <f t="shared" si="9"/>
        <v>2017</v>
      </c>
      <c r="B30" s="401">
        <v>4</v>
      </c>
      <c r="C30" s="403">
        <v>313637.52345784992</v>
      </c>
      <c r="D30" s="403">
        <f>+'LEE County'!C89</f>
        <v>299313.33551216347</v>
      </c>
      <c r="E30" s="176">
        <f t="shared" si="0"/>
        <v>-14324.187945686455</v>
      </c>
      <c r="F30" s="354">
        <f t="shared" si="1"/>
        <v>-4.5671154993708885E-2</v>
      </c>
      <c r="H30" s="407">
        <v>655.56844178287815</v>
      </c>
      <c r="I30" s="403">
        <f>+'LEE County'!E89</f>
        <v>645.74723626300329</v>
      </c>
      <c r="J30" s="176">
        <f t="shared" si="2"/>
        <v>-9.8212055198748658</v>
      </c>
      <c r="K30" s="354">
        <f t="shared" si="3"/>
        <v>-1.4981205460661284E-2</v>
      </c>
      <c r="M30" s="407">
        <v>648.39638573494506</v>
      </c>
      <c r="N30" s="403">
        <f>+'LEE County'!D89</f>
        <v>627.43841376857245</v>
      </c>
      <c r="O30" s="176">
        <f t="shared" si="4"/>
        <v>-20.957971966372611</v>
      </c>
      <c r="P30" s="354">
        <f t="shared" si="5"/>
        <v>-3.2322777281704185E-2</v>
      </c>
      <c r="R30" s="176">
        <v>308000.32500000001</v>
      </c>
      <c r="S30" s="176">
        <f>+'LEE County'!I89</f>
        <v>299313.33551216347</v>
      </c>
      <c r="T30" s="176">
        <f t="shared" si="6"/>
        <v>-8686.9894878365449</v>
      </c>
      <c r="U30" s="354">
        <f t="shared" si="7"/>
        <v>-2.8204481562922212E-2</v>
      </c>
    </row>
    <row r="31" spans="1:21" x14ac:dyDescent="0.2">
      <c r="A31" s="401">
        <f t="shared" si="9"/>
        <v>2017</v>
      </c>
      <c r="B31" s="401">
        <v>5</v>
      </c>
      <c r="C31" s="403">
        <v>333793.08057632216</v>
      </c>
      <c r="D31" s="403">
        <f>+'LEE County'!C90</f>
        <v>339081.85286703083</v>
      </c>
      <c r="E31" s="176">
        <f t="shared" si="0"/>
        <v>5288.7722907086718</v>
      </c>
      <c r="F31" s="354">
        <f t="shared" si="1"/>
        <v>1.5844463526856645E-2</v>
      </c>
      <c r="H31" s="407">
        <v>735.19364210273227</v>
      </c>
      <c r="I31" s="403">
        <f>+'LEE County'!E90</f>
        <v>729.69943233961703</v>
      </c>
      <c r="J31" s="176">
        <f t="shared" si="2"/>
        <v>-5.4942097631152365</v>
      </c>
      <c r="K31" s="354">
        <f t="shared" si="3"/>
        <v>-7.4731464589400387E-3</v>
      </c>
      <c r="M31" s="407">
        <v>728.96657395680802</v>
      </c>
      <c r="N31" s="403">
        <f>+'LEE County'!D90</f>
        <v>717.38037312959671</v>
      </c>
      <c r="O31" s="176">
        <f t="shared" si="4"/>
        <v>-11.586200827211314</v>
      </c>
      <c r="P31" s="354">
        <f t="shared" si="5"/>
        <v>-1.5894008369028212E-2</v>
      </c>
      <c r="R31" s="176">
        <v>327793.61400000006</v>
      </c>
      <c r="S31" s="176">
        <f>+'LEE County'!I90</f>
        <v>339081.85286703083</v>
      </c>
      <c r="T31" s="176">
        <f t="shared" si="6"/>
        <v>11288.23886703077</v>
      </c>
      <c r="U31" s="354">
        <f t="shared" si="7"/>
        <v>3.4437031061351764E-2</v>
      </c>
    </row>
    <row r="32" spans="1:21" x14ac:dyDescent="0.2">
      <c r="A32" s="401">
        <f t="shared" si="9"/>
        <v>2017</v>
      </c>
      <c r="B32" s="401">
        <v>6</v>
      </c>
      <c r="C32" s="403">
        <v>355638.37232567539</v>
      </c>
      <c r="D32" s="403">
        <f>+'LEE County'!C91</f>
        <v>357944.66742071247</v>
      </c>
      <c r="E32" s="176">
        <f t="shared" si="0"/>
        <v>2306.2950950370869</v>
      </c>
      <c r="F32" s="354">
        <f t="shared" si="1"/>
        <v>6.4849444674803802E-3</v>
      </c>
      <c r="H32" s="407">
        <v>790.55570518606976</v>
      </c>
      <c r="I32" s="403">
        <f>+'LEE County'!E91</f>
        <v>764.22850460037546</v>
      </c>
      <c r="J32" s="176">
        <f t="shared" si="2"/>
        <v>-26.3272005856943</v>
      </c>
      <c r="K32" s="354">
        <f t="shared" si="3"/>
        <v>-3.3302144824187696E-2</v>
      </c>
      <c r="M32" s="407">
        <v>772.26746743157332</v>
      </c>
      <c r="N32" s="403">
        <f>+'LEE County'!D91</f>
        <v>753.22229585330945</v>
      </c>
      <c r="O32" s="176">
        <f t="shared" si="4"/>
        <v>-19.045171578263876</v>
      </c>
      <c r="P32" s="354">
        <f t="shared" si="5"/>
        <v>-2.4661367183580585E-2</v>
      </c>
      <c r="R32" s="176">
        <v>349246.26700000005</v>
      </c>
      <c r="S32" s="176">
        <f>+'LEE County'!I91</f>
        <v>357944.66742071247</v>
      </c>
      <c r="T32" s="176">
        <f t="shared" si="6"/>
        <v>8698.4004207124235</v>
      </c>
      <c r="U32" s="354">
        <f t="shared" si="7"/>
        <v>2.4906208720371081E-2</v>
      </c>
    </row>
    <row r="33" spans="1:21" x14ac:dyDescent="0.2">
      <c r="A33" s="401">
        <f t="shared" si="9"/>
        <v>2017</v>
      </c>
      <c r="B33" s="401">
        <v>7</v>
      </c>
      <c r="C33" s="403">
        <v>365333.04661832011</v>
      </c>
      <c r="D33" s="403">
        <f>+'LEE County'!C92</f>
        <v>372330.79537285131</v>
      </c>
      <c r="E33" s="176">
        <f t="shared" si="0"/>
        <v>6997.7487545312033</v>
      </c>
      <c r="F33" s="354">
        <f t="shared" si="1"/>
        <v>1.9154436805827846E-2</v>
      </c>
      <c r="H33" s="407">
        <v>794.03002453109787</v>
      </c>
      <c r="I33" s="403">
        <f>+'LEE County'!E92</f>
        <v>791.33192534424813</v>
      </c>
      <c r="J33" s="176">
        <f t="shared" si="2"/>
        <v>-2.6980991868497313</v>
      </c>
      <c r="K33" s="354">
        <f t="shared" si="3"/>
        <v>-3.3979813149295213E-3</v>
      </c>
      <c r="M33" s="407">
        <v>786.38695850406259</v>
      </c>
      <c r="N33" s="403">
        <f>+'LEE County'!D92</f>
        <v>783.59515016447835</v>
      </c>
      <c r="O33" s="176">
        <f t="shared" si="4"/>
        <v>-2.7918083395842359</v>
      </c>
      <c r="P33" s="354">
        <f t="shared" si="5"/>
        <v>-3.5501712094705429E-3</v>
      </c>
      <c r="R33" s="176">
        <v>358766.69300000003</v>
      </c>
      <c r="S33" s="176">
        <f>+'LEE County'!I92</f>
        <v>372330.79537285131</v>
      </c>
      <c r="T33" s="176">
        <f t="shared" si="6"/>
        <v>13564.102372851281</v>
      </c>
      <c r="U33" s="354">
        <f t="shared" si="7"/>
        <v>3.7807585368163643E-2</v>
      </c>
    </row>
    <row r="34" spans="1:21" x14ac:dyDescent="0.2">
      <c r="A34" s="401">
        <f t="shared" si="9"/>
        <v>2017</v>
      </c>
      <c r="B34" s="401">
        <v>8</v>
      </c>
      <c r="C34" s="403">
        <v>394244.70549291885</v>
      </c>
      <c r="D34" s="403">
        <f>+'LEE County'!C93</f>
        <v>372696.1469136207</v>
      </c>
      <c r="E34" s="176">
        <f t="shared" si="0"/>
        <v>-21548.558579298144</v>
      </c>
      <c r="F34" s="354">
        <f t="shared" si="1"/>
        <v>-5.4657826164986267E-2</v>
      </c>
      <c r="H34" s="407">
        <v>826.1456764269376</v>
      </c>
      <c r="I34" s="403">
        <f>+'LEE County'!E93</f>
        <v>791.89927203851266</v>
      </c>
      <c r="J34" s="176">
        <f t="shared" si="2"/>
        <v>-34.246404388424935</v>
      </c>
      <c r="K34" s="354">
        <f t="shared" si="3"/>
        <v>-4.1453227155457517E-2</v>
      </c>
      <c r="M34" s="407">
        <v>815.30132130901166</v>
      </c>
      <c r="N34" s="403">
        <f>+'LEE County'!D93</f>
        <v>786.94877351574735</v>
      </c>
      <c r="O34" s="176">
        <f t="shared" si="4"/>
        <v>-28.352547793264307</v>
      </c>
      <c r="P34" s="354">
        <f t="shared" si="5"/>
        <v>-3.47755450067746E-2</v>
      </c>
      <c r="R34" s="176">
        <v>387158.70499999996</v>
      </c>
      <c r="S34" s="176">
        <f>+'LEE County'!I93</f>
        <v>372696.1469136207</v>
      </c>
      <c r="T34" s="176">
        <f t="shared" si="6"/>
        <v>-14462.558086379257</v>
      </c>
      <c r="U34" s="354">
        <f t="shared" si="7"/>
        <v>-3.7355631940083178E-2</v>
      </c>
    </row>
    <row r="35" spans="1:21" x14ac:dyDescent="0.2">
      <c r="A35" s="401">
        <f t="shared" si="9"/>
        <v>2017</v>
      </c>
      <c r="B35" s="401">
        <v>9</v>
      </c>
      <c r="C35" s="403">
        <v>359162.69105524814</v>
      </c>
      <c r="D35" s="403">
        <f>+'LEE County'!C94</f>
        <v>353786.32785544277</v>
      </c>
      <c r="E35" s="176">
        <f t="shared" si="0"/>
        <v>-5376.3631998053752</v>
      </c>
      <c r="F35" s="354">
        <f t="shared" si="1"/>
        <v>-1.4969158361101464E-2</v>
      </c>
      <c r="H35" s="407">
        <v>766.96966100986583</v>
      </c>
      <c r="I35" s="403">
        <f>+'LEE County'!E94</f>
        <v>759.69127203525443</v>
      </c>
      <c r="J35" s="176">
        <f t="shared" si="2"/>
        <v>-7.2783889746114028</v>
      </c>
      <c r="K35" s="354">
        <f t="shared" si="3"/>
        <v>-9.4898003723223878E-3</v>
      </c>
      <c r="M35" s="407">
        <v>768.91518786707445</v>
      </c>
      <c r="N35" s="403">
        <f>+'LEE County'!D94</f>
        <v>757.49934776991586</v>
      </c>
      <c r="O35" s="176">
        <f t="shared" si="4"/>
        <v>-11.415840097158593</v>
      </c>
      <c r="P35" s="354">
        <f t="shared" si="5"/>
        <v>-1.484668306374004E-2</v>
      </c>
      <c r="R35" s="176">
        <v>352707.24099999998</v>
      </c>
      <c r="S35" s="176">
        <f>+'LEE County'!I94</f>
        <v>353786.32785544277</v>
      </c>
      <c r="T35" s="176">
        <f t="shared" si="6"/>
        <v>1079.0868554427871</v>
      </c>
      <c r="U35" s="354">
        <f t="shared" si="7"/>
        <v>3.0594406068424895E-3</v>
      </c>
    </row>
    <row r="36" spans="1:21" x14ac:dyDescent="0.2">
      <c r="A36" s="401">
        <f t="shared" si="9"/>
        <v>2017</v>
      </c>
      <c r="B36" s="401">
        <v>10</v>
      </c>
      <c r="C36" s="403">
        <v>334548.93195403402</v>
      </c>
      <c r="D36" s="403">
        <f>+'LEE County'!C95</f>
        <v>324350.39881073282</v>
      </c>
      <c r="E36" s="176">
        <f t="shared" si="0"/>
        <v>-10198.533143301203</v>
      </c>
      <c r="F36" s="354">
        <f t="shared" si="1"/>
        <v>-3.0484428940584563E-2</v>
      </c>
      <c r="H36" s="407">
        <v>722.91250558387208</v>
      </c>
      <c r="I36" s="403">
        <f>+'LEE County'!E95</f>
        <v>705.44271441781621</v>
      </c>
      <c r="J36" s="176">
        <f t="shared" si="2"/>
        <v>-17.46979116605587</v>
      </c>
      <c r="K36" s="354">
        <f t="shared" si="3"/>
        <v>-2.4165844457132657E-2</v>
      </c>
      <c r="M36" s="407">
        <v>721.91943146236736</v>
      </c>
      <c r="N36" s="403">
        <f>+'LEE County'!D95</f>
        <v>702.56998961672093</v>
      </c>
      <c r="O36" s="176">
        <f t="shared" si="4"/>
        <v>-19.349441845646425</v>
      </c>
      <c r="P36" s="354">
        <f t="shared" si="5"/>
        <v>-2.6802771891665134E-2</v>
      </c>
      <c r="R36" s="176">
        <v>328535.88</v>
      </c>
      <c r="S36" s="176">
        <f>+'LEE County'!I95</f>
        <v>324350.39881073282</v>
      </c>
      <c r="T36" s="176">
        <f t="shared" si="6"/>
        <v>-4185.481189267186</v>
      </c>
      <c r="U36" s="354">
        <f t="shared" si="7"/>
        <v>-1.2739799346321634E-2</v>
      </c>
    </row>
    <row r="37" spans="1:21" x14ac:dyDescent="0.2">
      <c r="A37" s="401">
        <f t="shared" si="9"/>
        <v>2017</v>
      </c>
      <c r="B37" s="401">
        <v>11</v>
      </c>
      <c r="C37" s="403">
        <v>237306.88026309005</v>
      </c>
      <c r="D37" s="403">
        <f>+'LEE County'!C96</f>
        <v>287834.96451135422</v>
      </c>
      <c r="E37" s="176">
        <f t="shared" si="0"/>
        <v>50528.084248264175</v>
      </c>
      <c r="F37" s="354">
        <f t="shared" si="1"/>
        <v>0.21292296368418095</v>
      </c>
      <c r="H37" s="407">
        <v>602.19965176314531</v>
      </c>
      <c r="I37" s="403">
        <f>+'LEE County'!E96</f>
        <v>637.78488051845238</v>
      </c>
      <c r="J37" s="176">
        <f t="shared" si="2"/>
        <v>35.585228755307071</v>
      </c>
      <c r="K37" s="354">
        <f t="shared" si="3"/>
        <v>5.9092077936476972E-2</v>
      </c>
      <c r="M37" s="407">
        <v>595.45759419006015</v>
      </c>
      <c r="N37" s="403">
        <f>+'LEE County'!D96</f>
        <v>636.57985717797726</v>
      </c>
      <c r="O37" s="176">
        <f t="shared" si="4"/>
        <v>41.122262987917111</v>
      </c>
      <c r="P37" s="354">
        <f t="shared" si="5"/>
        <v>6.9059935399516492E-2</v>
      </c>
      <c r="R37" s="176">
        <v>233041.61900000001</v>
      </c>
      <c r="S37" s="176">
        <f>+'LEE County'!I96</f>
        <v>287834.96451135422</v>
      </c>
      <c r="T37" s="176">
        <f t="shared" si="6"/>
        <v>54793.345511354215</v>
      </c>
      <c r="U37" s="354">
        <f t="shared" si="7"/>
        <v>0.23512257487086119</v>
      </c>
    </row>
    <row r="38" spans="1:21" x14ac:dyDescent="0.2">
      <c r="A38" s="401">
        <f t="shared" si="9"/>
        <v>2017</v>
      </c>
      <c r="B38" s="401">
        <v>12</v>
      </c>
      <c r="C38" s="403">
        <v>266910.05823204364</v>
      </c>
      <c r="D38" s="403">
        <f>+'LEE County'!C97</f>
        <v>293515.97926556342</v>
      </c>
      <c r="E38" s="176">
        <f t="shared" si="0"/>
        <v>26605.921033519786</v>
      </c>
      <c r="F38" s="354">
        <f t="shared" si="1"/>
        <v>9.9681222992313634E-2</v>
      </c>
      <c r="H38" s="407">
        <v>555.25844557303731</v>
      </c>
      <c r="I38" s="403">
        <f>+'LEE County'!E97</f>
        <v>651.7584186414507</v>
      </c>
      <c r="J38" s="176">
        <f t="shared" si="2"/>
        <v>96.499973068413397</v>
      </c>
      <c r="K38" s="354">
        <f t="shared" si="3"/>
        <v>0.17379289561066225</v>
      </c>
      <c r="M38" s="407">
        <v>548.53185898042148</v>
      </c>
      <c r="N38" s="403">
        <f>+'LEE County'!D97</f>
        <v>619.94696455266524</v>
      </c>
      <c r="O38" s="176">
        <f t="shared" si="4"/>
        <v>71.41510557224376</v>
      </c>
      <c r="P38" s="354">
        <f t="shared" si="5"/>
        <v>0.130193177302383</v>
      </c>
      <c r="R38" s="176">
        <v>262112.72099999999</v>
      </c>
      <c r="S38" s="176">
        <f>+'LEE County'!I97</f>
        <v>293515.97926556342</v>
      </c>
      <c r="T38" s="176">
        <f t="shared" si="6"/>
        <v>31403.258265563432</v>
      </c>
      <c r="U38" s="354">
        <f t="shared" si="7"/>
        <v>0.11980821894395355</v>
      </c>
    </row>
    <row r="39" spans="1:21" x14ac:dyDescent="0.2">
      <c r="A39" s="401">
        <f t="shared" si="9"/>
        <v>2018</v>
      </c>
      <c r="B39" s="401">
        <v>1</v>
      </c>
      <c r="C39" s="403">
        <v>284137.27710153558</v>
      </c>
      <c r="D39" s="403">
        <f>+'LEE County'!C98</f>
        <v>319300.73541368492</v>
      </c>
      <c r="E39" s="176">
        <f t="shared" si="0"/>
        <v>35163.458312149334</v>
      </c>
      <c r="F39" s="354">
        <f t="shared" si="1"/>
        <v>0.12375517450877727</v>
      </c>
      <c r="H39" s="407">
        <v>856.98600778477271</v>
      </c>
      <c r="I39" s="403">
        <f>+'LEE County'!E98</f>
        <v>857.44181023948784</v>
      </c>
      <c r="J39" s="176">
        <f t="shared" si="2"/>
        <v>0.45580245471512626</v>
      </c>
      <c r="K39" s="354">
        <f t="shared" si="3"/>
        <v>5.3186685730532979E-4</v>
      </c>
      <c r="M39" s="407">
        <v>859.71601389876628</v>
      </c>
      <c r="N39" s="403">
        <f>+'LEE County'!D98</f>
        <v>808.04350458017154</v>
      </c>
      <c r="O39" s="176">
        <f t="shared" si="4"/>
        <v>-51.672509318594734</v>
      </c>
      <c r="P39" s="354">
        <f t="shared" si="5"/>
        <v>-6.0104160540482066E-2</v>
      </c>
      <c r="R39" s="176">
        <v>279030.30456000002</v>
      </c>
      <c r="S39" s="176">
        <f>+'LEE County'!I98</f>
        <v>319300.73541368492</v>
      </c>
      <c r="T39" s="176">
        <f t="shared" si="6"/>
        <v>40270.430853684898</v>
      </c>
      <c r="U39" s="354">
        <f t="shared" si="7"/>
        <v>0.14432278571744006</v>
      </c>
    </row>
    <row r="40" spans="1:21" x14ac:dyDescent="0.2">
      <c r="A40" s="401">
        <f t="shared" si="9"/>
        <v>2018</v>
      </c>
      <c r="B40" s="401">
        <v>2</v>
      </c>
      <c r="C40" s="403">
        <v>272746.12969820318</v>
      </c>
      <c r="D40" s="403">
        <f>+'LEE County'!C99</f>
        <v>292265.9154988635</v>
      </c>
      <c r="E40" s="176">
        <f t="shared" si="0"/>
        <v>19519.78580066032</v>
      </c>
      <c r="F40" s="354">
        <f t="shared" si="1"/>
        <v>7.1567599592555986E-2</v>
      </c>
      <c r="H40" s="407">
        <v>719.75061387760309</v>
      </c>
      <c r="I40" s="403">
        <f>+'LEE County'!E99</f>
        <v>756.4742801540425</v>
      </c>
      <c r="J40" s="176">
        <f t="shared" si="2"/>
        <v>36.723666276439417</v>
      </c>
      <c r="K40" s="354">
        <f t="shared" si="3"/>
        <v>5.1022764785976893E-2</v>
      </c>
      <c r="M40" s="407">
        <v>659.43923274733845</v>
      </c>
      <c r="N40" s="403">
        <f>+'LEE County'!D99</f>
        <v>688.74539098544756</v>
      </c>
      <c r="O40" s="176">
        <f t="shared" si="4"/>
        <v>29.306158238109106</v>
      </c>
      <c r="P40" s="354">
        <f t="shared" si="5"/>
        <v>4.4441029260595455E-2</v>
      </c>
      <c r="R40" s="176">
        <v>267843.89719499991</v>
      </c>
      <c r="S40" s="176">
        <f>+'LEE County'!I99</f>
        <v>292265.9154988635</v>
      </c>
      <c r="T40" s="176">
        <f t="shared" si="6"/>
        <v>24422.018303863588</v>
      </c>
      <c r="U40" s="354">
        <f t="shared" si="7"/>
        <v>9.1180043897298502E-2</v>
      </c>
    </row>
    <row r="41" spans="1:21" x14ac:dyDescent="0.2">
      <c r="A41" s="401">
        <f t="shared" si="9"/>
        <v>2018</v>
      </c>
      <c r="B41" s="401">
        <v>3</v>
      </c>
      <c r="C41" s="403">
        <v>299677.06246466044</v>
      </c>
      <c r="D41" s="403">
        <f>+'LEE County'!C100</f>
        <v>296979.18039248406</v>
      </c>
      <c r="E41" s="176">
        <f t="shared" si="0"/>
        <v>-2697.8820721763768</v>
      </c>
      <c r="F41" s="354">
        <f t="shared" si="1"/>
        <v>-9.0026311990245578E-3</v>
      </c>
      <c r="H41" s="407">
        <v>640.58761653932777</v>
      </c>
      <c r="I41" s="403">
        <f>+'LEE County'!E100</f>
        <v>644.97751187238134</v>
      </c>
      <c r="J41" s="176">
        <f t="shared" si="2"/>
        <v>4.3898953330535733</v>
      </c>
      <c r="K41" s="354">
        <f t="shared" si="3"/>
        <v>6.8529194441335761E-3</v>
      </c>
      <c r="M41" s="407">
        <v>639.96893764267088</v>
      </c>
      <c r="N41" s="403">
        <f>+'LEE County'!D100</f>
        <v>629.42999478661875</v>
      </c>
      <c r="O41" s="176">
        <f t="shared" si="4"/>
        <v>-10.538942856052131</v>
      </c>
      <c r="P41" s="354">
        <f t="shared" si="5"/>
        <v>-1.6467897480887728E-2</v>
      </c>
      <c r="R41" s="176">
        <v>294290.78388499998</v>
      </c>
      <c r="S41" s="176">
        <f>+'LEE County'!I100</f>
        <v>296979.18039248406</v>
      </c>
      <c r="T41" s="176">
        <f t="shared" si="6"/>
        <v>2688.3965074840817</v>
      </c>
      <c r="U41" s="354">
        <f t="shared" si="7"/>
        <v>9.1351705683540008E-3</v>
      </c>
    </row>
    <row r="42" spans="1:21" x14ac:dyDescent="0.2">
      <c r="A42" s="401">
        <f t="shared" si="9"/>
        <v>2018</v>
      </c>
      <c r="B42" s="401">
        <v>4</v>
      </c>
      <c r="C42" s="403">
        <v>318342.08630971762</v>
      </c>
      <c r="D42" s="403">
        <f>+'LEE County'!C101</f>
        <v>304862.57148808759</v>
      </c>
      <c r="E42" s="176">
        <f t="shared" si="0"/>
        <v>-13479.514821630029</v>
      </c>
      <c r="F42" s="354">
        <f t="shared" si="1"/>
        <v>-4.2342861347323346E-2</v>
      </c>
      <c r="H42" s="407">
        <v>658.40842263945069</v>
      </c>
      <c r="I42" s="403">
        <f>+'LEE County'!E101</f>
        <v>656.20197974664882</v>
      </c>
      <c r="J42" s="176">
        <f t="shared" si="2"/>
        <v>-2.2064428928018742</v>
      </c>
      <c r="K42" s="354">
        <f t="shared" si="3"/>
        <v>-3.3511765902942692E-3</v>
      </c>
      <c r="M42" s="407">
        <v>651.21024782051313</v>
      </c>
      <c r="N42" s="403">
        <f>+'LEE County'!D101</f>
        <v>637.59673470184896</v>
      </c>
      <c r="O42" s="176">
        <f t="shared" si="4"/>
        <v>-13.613513118664173</v>
      </c>
      <c r="P42" s="354">
        <f t="shared" si="5"/>
        <v>-2.090494301068857E-2</v>
      </c>
      <c r="R42" s="176">
        <v>312620.32987499994</v>
      </c>
      <c r="S42" s="176">
        <f>+'LEE County'!I101</f>
        <v>304862.57148808759</v>
      </c>
      <c r="T42" s="176">
        <f t="shared" si="6"/>
        <v>-7757.7583869123482</v>
      </c>
      <c r="U42" s="354">
        <f t="shared" si="7"/>
        <v>-2.4815271578832565E-2</v>
      </c>
    </row>
    <row r="43" spans="1:21" x14ac:dyDescent="0.2">
      <c r="A43" s="401">
        <f t="shared" si="9"/>
        <v>2018</v>
      </c>
      <c r="B43" s="401">
        <v>5</v>
      </c>
      <c r="C43" s="403">
        <v>338799.97678496694</v>
      </c>
      <c r="D43" s="403">
        <f>+'LEE County'!C102</f>
        <v>343128.54294904711</v>
      </c>
      <c r="E43" s="176">
        <f t="shared" si="0"/>
        <v>4328.56616408017</v>
      </c>
      <c r="F43" s="354">
        <f t="shared" si="1"/>
        <v>1.2776170190907266E-2</v>
      </c>
      <c r="H43" s="407">
        <v>738.86961031324586</v>
      </c>
      <c r="I43" s="403">
        <f>+'LEE County'!E102</f>
        <v>737.32338398788715</v>
      </c>
      <c r="J43" s="176">
        <f t="shared" si="2"/>
        <v>-1.5462263253587025</v>
      </c>
      <c r="K43" s="354">
        <f t="shared" si="3"/>
        <v>-2.0926917331235417E-3</v>
      </c>
      <c r="M43" s="407">
        <v>732.61140682659209</v>
      </c>
      <c r="N43" s="403">
        <f>+'LEE County'!D102</f>
        <v>724.8756143697085</v>
      </c>
      <c r="O43" s="176">
        <f t="shared" si="4"/>
        <v>-7.735792456883587</v>
      </c>
      <c r="P43" s="354">
        <f t="shared" si="5"/>
        <v>-1.0559202852699512E-2</v>
      </c>
      <c r="R43" s="176">
        <v>332710.51821000001</v>
      </c>
      <c r="S43" s="176">
        <f>+'LEE County'!I102</f>
        <v>343128.54294904711</v>
      </c>
      <c r="T43" s="176">
        <f t="shared" si="6"/>
        <v>10418.024739047105</v>
      </c>
      <c r="U43" s="354">
        <f t="shared" si="7"/>
        <v>3.131258006238169E-2</v>
      </c>
    </row>
    <row r="44" spans="1:21" x14ac:dyDescent="0.2">
      <c r="A44" s="401">
        <f t="shared" si="9"/>
        <v>2018</v>
      </c>
      <c r="B44" s="401">
        <v>6</v>
      </c>
      <c r="C44" s="403">
        <v>360972.94791056047</v>
      </c>
      <c r="D44" s="403">
        <f>+'LEE County'!C103</f>
        <v>360845.97944771522</v>
      </c>
      <c r="E44" s="176">
        <f t="shared" si="0"/>
        <v>-126.96846284525236</v>
      </c>
      <c r="F44" s="354">
        <f t="shared" si="1"/>
        <v>-3.5173955162071113E-4</v>
      </c>
      <c r="H44" s="407">
        <v>794.11193438742475</v>
      </c>
      <c r="I44" s="403">
        <f>+'LEE County'!E103</f>
        <v>769.69456752145709</v>
      </c>
      <c r="J44" s="176">
        <f t="shared" si="2"/>
        <v>-24.417366865967665</v>
      </c>
      <c r="K44" s="354">
        <f t="shared" si="3"/>
        <v>-3.0748016505762643E-2</v>
      </c>
      <c r="M44" s="407">
        <v>775.74219963831592</v>
      </c>
      <c r="N44" s="403">
        <f>+'LEE County'!D103</f>
        <v>758.60963803946436</v>
      </c>
      <c r="O44" s="176">
        <f t="shared" si="4"/>
        <v>-17.132561598851566</v>
      </c>
      <c r="P44" s="354">
        <f t="shared" si="5"/>
        <v>-2.208538043545849E-2</v>
      </c>
      <c r="R44" s="176">
        <v>354484.96100499999</v>
      </c>
      <c r="S44" s="176">
        <f>+'LEE County'!I103</f>
        <v>360845.97944771522</v>
      </c>
      <c r="T44" s="176">
        <f t="shared" si="6"/>
        <v>6361.0184427152271</v>
      </c>
      <c r="U44" s="354">
        <f t="shared" si="7"/>
        <v>1.7944395792366175E-2</v>
      </c>
    </row>
    <row r="45" spans="1:21" x14ac:dyDescent="0.2">
      <c r="A45" s="401">
        <f t="shared" si="9"/>
        <v>2018</v>
      </c>
      <c r="B45" s="401">
        <v>7</v>
      </c>
      <c r="C45" s="403">
        <v>370813.04231759487</v>
      </c>
      <c r="D45" s="403">
        <f>+'LEE County'!C104</f>
        <v>374441.12471648789</v>
      </c>
      <c r="E45" s="176">
        <f t="shared" si="0"/>
        <v>3628.0823988930206</v>
      </c>
      <c r="F45" s="354">
        <f t="shared" si="1"/>
        <v>9.7841283473132368E-3</v>
      </c>
      <c r="H45" s="407">
        <v>798.17718517646006</v>
      </c>
      <c r="I45" s="403">
        <f>+'LEE County'!E104</f>
        <v>795.30777932657054</v>
      </c>
      <c r="J45" s="176">
        <f t="shared" si="2"/>
        <v>-2.8694058498895174</v>
      </c>
      <c r="K45" s="354">
        <f t="shared" si="3"/>
        <v>-3.5949484690609435E-3</v>
      </c>
      <c r="M45" s="407">
        <v>790.49459708758138</v>
      </c>
      <c r="N45" s="403">
        <f>+'LEE County'!D104</f>
        <v>787.53213260955624</v>
      </c>
      <c r="O45" s="176">
        <f t="shared" si="4"/>
        <v>-2.9624644780251401</v>
      </c>
      <c r="P45" s="354">
        <f t="shared" si="5"/>
        <v>-3.7476087615775366E-3</v>
      </c>
      <c r="R45" s="176">
        <v>364148.19339499995</v>
      </c>
      <c r="S45" s="176">
        <f>+'LEE County'!I104</f>
        <v>374441.12471648789</v>
      </c>
      <c r="T45" s="176">
        <f t="shared" si="6"/>
        <v>10292.931321487937</v>
      </c>
      <c r="U45" s="354">
        <f t="shared" si="7"/>
        <v>2.8265776154278388E-2</v>
      </c>
    </row>
    <row r="46" spans="1:21" x14ac:dyDescent="0.2">
      <c r="A46" s="401">
        <f t="shared" si="9"/>
        <v>2018</v>
      </c>
      <c r="B46" s="401">
        <v>8</v>
      </c>
      <c r="C46" s="403">
        <v>400158.37607531267</v>
      </c>
      <c r="D46" s="403">
        <f>+'LEE County'!C105</f>
        <v>374453.25430873939</v>
      </c>
      <c r="E46" s="176">
        <f t="shared" si="0"/>
        <v>-25705.121766573284</v>
      </c>
      <c r="F46" s="354">
        <f t="shared" si="1"/>
        <v>-6.4237370259957793E-2</v>
      </c>
      <c r="H46" s="407">
        <v>832.34176900013961</v>
      </c>
      <c r="I46" s="403">
        <f>+'LEE County'!E105</f>
        <v>795.20965695796372</v>
      </c>
      <c r="J46" s="176">
        <f t="shared" si="2"/>
        <v>-37.132112042175891</v>
      </c>
      <c r="K46" s="354">
        <f t="shared" si="3"/>
        <v>-4.461161679628467E-2</v>
      </c>
      <c r="M46" s="407">
        <v>821.41608121882928</v>
      </c>
      <c r="N46" s="403">
        <f>+'LEE County'!D105</f>
        <v>790.23846381375824</v>
      </c>
      <c r="O46" s="176">
        <f t="shared" si="4"/>
        <v>-31.177617405071032</v>
      </c>
      <c r="P46" s="354">
        <f t="shared" si="5"/>
        <v>-3.7955937457188837E-2</v>
      </c>
      <c r="R46" s="176">
        <v>392966.08557500003</v>
      </c>
      <c r="S46" s="176">
        <f>+'LEE County'!I105</f>
        <v>374453.25430873939</v>
      </c>
      <c r="T46" s="176">
        <f t="shared" si="6"/>
        <v>-18512.831266260648</v>
      </c>
      <c r="U46" s="354">
        <f t="shared" si="7"/>
        <v>-4.7110506340953373E-2</v>
      </c>
    </row>
    <row r="47" spans="1:21" x14ac:dyDescent="0.2">
      <c r="A47" s="401">
        <f t="shared" si="9"/>
        <v>2018</v>
      </c>
      <c r="B47" s="401">
        <v>9</v>
      </c>
      <c r="C47" s="403">
        <v>364550.13142107677</v>
      </c>
      <c r="D47" s="403">
        <f>+'LEE County'!C106</f>
        <v>355859.25415451813</v>
      </c>
      <c r="E47" s="176">
        <f t="shared" si="0"/>
        <v>-8690.8772665586439</v>
      </c>
      <c r="F47" s="354">
        <f t="shared" si="1"/>
        <v>-2.3840005852364343E-2</v>
      </c>
      <c r="H47" s="407">
        <v>771.94806733197697</v>
      </c>
      <c r="I47" s="403">
        <f>+'LEE County'!E106</f>
        <v>763.59665879684769</v>
      </c>
      <c r="J47" s="176">
        <f t="shared" si="2"/>
        <v>-8.3514085351292806</v>
      </c>
      <c r="K47" s="354">
        <f t="shared" si="3"/>
        <v>-1.0818614474926491E-2</v>
      </c>
      <c r="M47" s="407">
        <v>773.90929899160915</v>
      </c>
      <c r="N47" s="403">
        <f>+'LEE County'!D106</f>
        <v>761.39346638571965</v>
      </c>
      <c r="O47" s="176">
        <f t="shared" si="4"/>
        <v>-12.5158326058895</v>
      </c>
      <c r="P47" s="354">
        <f t="shared" si="5"/>
        <v>-1.6172221502180451E-2</v>
      </c>
      <c r="R47" s="176">
        <v>357997.8496149999</v>
      </c>
      <c r="S47" s="176">
        <f>+'LEE County'!I106</f>
        <v>355859.25415451813</v>
      </c>
      <c r="T47" s="176">
        <f t="shared" si="6"/>
        <v>-2138.5954604817671</v>
      </c>
      <c r="U47" s="354">
        <f t="shared" si="7"/>
        <v>-5.9737662189358609E-3</v>
      </c>
    </row>
    <row r="48" spans="1:21" x14ac:dyDescent="0.2">
      <c r="A48" s="401">
        <f t="shared" si="9"/>
        <v>2018</v>
      </c>
      <c r="B48" s="401">
        <v>10</v>
      </c>
      <c r="C48" s="403">
        <v>339567.16593334457</v>
      </c>
      <c r="D48" s="403">
        <f>+'LEE County'!C107</f>
        <v>327480.15732555458</v>
      </c>
      <c r="E48" s="176">
        <f t="shared" si="0"/>
        <v>-12087.00860778999</v>
      </c>
      <c r="F48" s="354">
        <f t="shared" si="1"/>
        <v>-3.5595339657081615E-2</v>
      </c>
      <c r="H48" s="407">
        <v>726.24299717788722</v>
      </c>
      <c r="I48" s="403">
        <f>+'LEE County'!E107</f>
        <v>711.33916981819539</v>
      </c>
      <c r="J48" s="176">
        <f t="shared" si="2"/>
        <v>-14.903827359691832</v>
      </c>
      <c r="K48" s="354">
        <f t="shared" si="3"/>
        <v>-2.0521819029727939E-2</v>
      </c>
      <c r="M48" s="407">
        <v>725.24650766448963</v>
      </c>
      <c r="N48" s="403">
        <f>+'LEE County'!D107</f>
        <v>708.44243329606161</v>
      </c>
      <c r="O48" s="176">
        <f t="shared" si="4"/>
        <v>-16.804074368428019</v>
      </c>
      <c r="P48" s="354">
        <f t="shared" si="5"/>
        <v>-2.3170155513801971E-2</v>
      </c>
      <c r="R48" s="176">
        <v>333463.91820000001</v>
      </c>
      <c r="S48" s="176">
        <f>+'LEE County'!I107</f>
        <v>327480.15732555458</v>
      </c>
      <c r="T48" s="176">
        <f t="shared" si="6"/>
        <v>-5983.7608744454337</v>
      </c>
      <c r="U48" s="354">
        <f t="shared" si="7"/>
        <v>-1.7944252879727118E-2</v>
      </c>
    </row>
    <row r="49" spans="1:21" x14ac:dyDescent="0.2">
      <c r="A49" s="401">
        <f t="shared" si="9"/>
        <v>2018</v>
      </c>
      <c r="B49" s="401">
        <v>11</v>
      </c>
      <c r="C49" s="403">
        <v>240866.48346703636</v>
      </c>
      <c r="D49" s="403">
        <f>+'LEE County'!C108</f>
        <v>292567.13118651998</v>
      </c>
      <c r="E49" s="176">
        <f t="shared" si="0"/>
        <v>51700.647719483619</v>
      </c>
      <c r="F49" s="354">
        <f t="shared" si="1"/>
        <v>0.21464442447659637</v>
      </c>
      <c r="H49" s="407">
        <v>604.01768832753601</v>
      </c>
      <c r="I49" s="403">
        <f>+'LEE County'!E108</f>
        <v>646.70026795653587</v>
      </c>
      <c r="J49" s="176">
        <f t="shared" si="2"/>
        <v>42.682579628999861</v>
      </c>
      <c r="K49" s="354">
        <f t="shared" si="3"/>
        <v>7.0664453134118732E-2</v>
      </c>
      <c r="M49" s="407">
        <v>597.25588689392407</v>
      </c>
      <c r="N49" s="403">
        <f>+'LEE County'!D108</f>
        <v>645.47839998665597</v>
      </c>
      <c r="O49" s="176">
        <f t="shared" si="4"/>
        <v>48.222513092731901</v>
      </c>
      <c r="P49" s="354">
        <f t="shared" si="5"/>
        <v>8.0740121865548797E-2</v>
      </c>
      <c r="R49" s="176">
        <v>236537.24328499998</v>
      </c>
      <c r="S49" s="176">
        <f>+'LEE County'!I108</f>
        <v>292567.13118651998</v>
      </c>
      <c r="T49" s="176">
        <f t="shared" si="6"/>
        <v>56029.887901520007</v>
      </c>
      <c r="U49" s="354">
        <f t="shared" si="7"/>
        <v>0.23687554282523915</v>
      </c>
    </row>
    <row r="50" spans="1:21" x14ac:dyDescent="0.2">
      <c r="A50" s="401">
        <f t="shared" si="9"/>
        <v>2018</v>
      </c>
      <c r="B50" s="401">
        <v>12</v>
      </c>
      <c r="C50" s="403">
        <v>270913.70910552423</v>
      </c>
      <c r="D50" s="403">
        <f>+'LEE County'!C109</f>
        <v>298957.56165238033</v>
      </c>
      <c r="E50" s="176">
        <f t="shared" si="0"/>
        <v>28043.852546856098</v>
      </c>
      <c r="F50" s="354">
        <f t="shared" si="1"/>
        <v>0.10351581187769532</v>
      </c>
      <c r="H50" s="407">
        <v>556.64659168696971</v>
      </c>
      <c r="I50" s="403">
        <f>+'LEE County'!E109</f>
        <v>662.01034309485431</v>
      </c>
      <c r="J50" s="176">
        <f t="shared" si="2"/>
        <v>105.36375140788459</v>
      </c>
      <c r="K50" s="354">
        <f t="shared" si="3"/>
        <v>0.18928302621699311</v>
      </c>
      <c r="M50" s="407">
        <v>549.90318862787251</v>
      </c>
      <c r="N50" s="403">
        <f>+'LEE County'!D109</f>
        <v>629.69850632631631</v>
      </c>
      <c r="O50" s="176">
        <f t="shared" si="4"/>
        <v>79.795317698443796</v>
      </c>
      <c r="P50" s="354">
        <f t="shared" si="5"/>
        <v>0.14510793781274556</v>
      </c>
      <c r="R50" s="176">
        <v>266044.41181499994</v>
      </c>
      <c r="S50" s="176">
        <f>+'LEE County'!I109</f>
        <v>298957.56165238033</v>
      </c>
      <c r="T50" s="176">
        <f t="shared" si="6"/>
        <v>32913.149837380392</v>
      </c>
      <c r="U50" s="354">
        <f t="shared" si="7"/>
        <v>0.1237129906726524</v>
      </c>
    </row>
    <row r="51" spans="1:21" x14ac:dyDescent="0.2">
      <c r="A51" s="401">
        <f t="shared" si="9"/>
        <v>2019</v>
      </c>
      <c r="B51" s="401">
        <v>1</v>
      </c>
      <c r="C51" s="403">
        <v>288399.33625805855</v>
      </c>
      <c r="D51" s="403">
        <f>+'LEE County'!C110</f>
        <v>325075.07727632538</v>
      </c>
      <c r="E51" s="176">
        <f t="shared" si="0"/>
        <v>36675.741018266825</v>
      </c>
      <c r="F51" s="354">
        <f t="shared" si="1"/>
        <v>0.12716999107601801</v>
      </c>
      <c r="H51" s="407">
        <v>859.71601389876628</v>
      </c>
      <c r="I51" s="403">
        <f>+'LEE County'!E110</f>
        <v>868.32065252024483</v>
      </c>
      <c r="J51" s="176">
        <f t="shared" si="2"/>
        <v>8.6046386214785571</v>
      </c>
      <c r="K51" s="354">
        <f t="shared" si="3"/>
        <v>1.0008698782353775E-2</v>
      </c>
      <c r="M51" s="407">
        <v>862.45578273351782</v>
      </c>
      <c r="N51" s="403">
        <f>+'LEE County'!D110</f>
        <v>818.29560301687195</v>
      </c>
      <c r="O51" s="176">
        <f t="shared" si="4"/>
        <v>-44.160179716645871</v>
      </c>
      <c r="P51" s="354">
        <f t="shared" si="5"/>
        <v>-5.1202833351852606E-2</v>
      </c>
      <c r="R51" s="176">
        <v>283215.75912839995</v>
      </c>
      <c r="S51" s="176">
        <f>+'LEE County'!I110</f>
        <v>325075.07727632538</v>
      </c>
      <c r="T51" s="176">
        <f t="shared" si="6"/>
        <v>41859.318147925427</v>
      </c>
      <c r="U51" s="354">
        <f t="shared" si="7"/>
        <v>0.14780010221446727</v>
      </c>
    </row>
    <row r="52" spans="1:21" x14ac:dyDescent="0.2">
      <c r="A52" s="401">
        <f t="shared" si="9"/>
        <v>2019</v>
      </c>
      <c r="B52" s="401">
        <v>2</v>
      </c>
      <c r="C52" s="403">
        <v>276837.32164367626</v>
      </c>
      <c r="D52" s="403">
        <f>+'LEE County'!C111</f>
        <v>297965.45193978498</v>
      </c>
      <c r="E52" s="176">
        <f t="shared" si="0"/>
        <v>21128.13029610872</v>
      </c>
      <c r="F52" s="354">
        <f t="shared" si="1"/>
        <v>7.6319660119032795E-2</v>
      </c>
      <c r="H52" s="407">
        <v>722.39339312110792</v>
      </c>
      <c r="I52" s="403">
        <f>+'LEE County'!E111</f>
        <v>767.21218925072583</v>
      </c>
      <c r="J52" s="176">
        <f t="shared" si="2"/>
        <v>44.818796129617908</v>
      </c>
      <c r="K52" s="354">
        <f t="shared" si="3"/>
        <v>6.2042090302041553E-2</v>
      </c>
      <c r="M52" s="407">
        <v>661.86308156561256</v>
      </c>
      <c r="N52" s="403">
        <f>+'LEE County'!D111</f>
        <v>698.52191028449806</v>
      </c>
      <c r="O52" s="176">
        <f t="shared" si="4"/>
        <v>36.658828718885502</v>
      </c>
      <c r="P52" s="354">
        <f t="shared" si="5"/>
        <v>5.5387329705972377E-2</v>
      </c>
      <c r="R52" s="176">
        <v>271861.55565292499</v>
      </c>
      <c r="S52" s="176">
        <f>+'LEE County'!I111</f>
        <v>297965.45193978498</v>
      </c>
      <c r="T52" s="176">
        <f t="shared" si="6"/>
        <v>26103.896286859992</v>
      </c>
      <c r="U52" s="354">
        <f t="shared" si="7"/>
        <v>9.6019079358855119E-2</v>
      </c>
    </row>
    <row r="53" spans="1:21" x14ac:dyDescent="0.2">
      <c r="A53" s="401">
        <f t="shared" si="9"/>
        <v>2019</v>
      </c>
      <c r="B53" s="401">
        <v>3</v>
      </c>
      <c r="C53" s="403">
        <v>304172.21840163035</v>
      </c>
      <c r="D53" s="403">
        <f>+'LEE County'!C112</f>
        <v>302195.18102771434</v>
      </c>
      <c r="E53" s="176">
        <f t="shared" si="0"/>
        <v>-1977.0373739160132</v>
      </c>
      <c r="F53" s="354">
        <f t="shared" si="1"/>
        <v>-6.499730265653425E-3</v>
      </c>
      <c r="H53" s="407">
        <v>642.67234841660297</v>
      </c>
      <c r="I53" s="403">
        <f>+'LEE County'!E112</f>
        <v>654.80444100072566</v>
      </c>
      <c r="J53" s="176">
        <f t="shared" si="2"/>
        <v>12.132092584122688</v>
      </c>
      <c r="K53" s="354">
        <f t="shared" si="3"/>
        <v>1.8877570528766929E-2</v>
      </c>
      <c r="M53" s="407">
        <v>642.05249612032947</v>
      </c>
      <c r="N53" s="403">
        <f>+'LEE County'!D112</f>
        <v>639.02004069700399</v>
      </c>
      <c r="O53" s="176">
        <f t="shared" si="4"/>
        <v>-3.032455423325473</v>
      </c>
      <c r="P53" s="354">
        <f t="shared" si="5"/>
        <v>-4.7230646117715214E-3</v>
      </c>
      <c r="R53" s="176">
        <v>298705.145643275</v>
      </c>
      <c r="S53" s="176">
        <f>+'LEE County'!I112</f>
        <v>302195.18102771434</v>
      </c>
      <c r="T53" s="176">
        <f t="shared" si="6"/>
        <v>3490.0353844393394</v>
      </c>
      <c r="U53" s="354">
        <f t="shared" si="7"/>
        <v>1.1683881028977217E-2</v>
      </c>
    </row>
    <row r="54" spans="1:21" x14ac:dyDescent="0.2">
      <c r="A54" s="401">
        <f t="shared" si="9"/>
        <v>2019</v>
      </c>
      <c r="B54" s="401">
        <v>4</v>
      </c>
      <c r="C54" s="403">
        <v>323117.21760436334</v>
      </c>
      <c r="D54" s="403">
        <f>+'LEE County'!C113</f>
        <v>309398.65724670142</v>
      </c>
      <c r="E54" s="176">
        <f t="shared" si="0"/>
        <v>-13718.560357661918</v>
      </c>
      <c r="F54" s="354">
        <f t="shared" si="1"/>
        <v>-4.2456915355279623E-2</v>
      </c>
      <c r="H54" s="407">
        <v>661.26573421311696</v>
      </c>
      <c r="I54" s="403">
        <f>+'LEE County'!E113</f>
        <v>664.74795134199621</v>
      </c>
      <c r="J54" s="176">
        <f t="shared" si="2"/>
        <v>3.4822171288792561</v>
      </c>
      <c r="K54" s="354">
        <f t="shared" si="3"/>
        <v>5.2659875579716964E-3</v>
      </c>
      <c r="M54" s="407">
        <v>654.04130735906767</v>
      </c>
      <c r="N54" s="403">
        <f>+'LEE County'!D113</f>
        <v>645.90040301164584</v>
      </c>
      <c r="O54" s="176">
        <f t="shared" si="4"/>
        <v>-8.1409043474218379</v>
      </c>
      <c r="P54" s="354">
        <f t="shared" si="5"/>
        <v>-1.2447079803405314E-2</v>
      </c>
      <c r="R54" s="176">
        <v>317309.63482312491</v>
      </c>
      <c r="S54" s="176">
        <f>+'LEE County'!I113</f>
        <v>309398.65724670142</v>
      </c>
      <c r="T54" s="176">
        <f t="shared" si="6"/>
        <v>-7910.9775764234946</v>
      </c>
      <c r="U54" s="354">
        <f t="shared" si="7"/>
        <v>-2.4931413068604913E-2</v>
      </c>
    </row>
    <row r="55" spans="1:21" x14ac:dyDescent="0.2">
      <c r="A55" s="401">
        <f t="shared" si="9"/>
        <v>2019</v>
      </c>
      <c r="B55" s="401">
        <v>5</v>
      </c>
      <c r="C55" s="403">
        <v>343881.97643674142</v>
      </c>
      <c r="D55" s="403">
        <f>+'LEE County'!C114</f>
        <v>346308.51082338556</v>
      </c>
      <c r="E55" s="176">
        <f t="shared" si="0"/>
        <v>2426.5343866441399</v>
      </c>
      <c r="F55" s="354">
        <f t="shared" si="1"/>
        <v>7.0562999892800349E-3</v>
      </c>
      <c r="H55" s="407">
        <v>742.56395836481204</v>
      </c>
      <c r="I55" s="403">
        <f>+'LEE County'!E114</f>
        <v>743.31443366692008</v>
      </c>
      <c r="J55" s="176">
        <f t="shared" si="2"/>
        <v>0.75047530210804325</v>
      </c>
      <c r="K55" s="354">
        <f t="shared" si="3"/>
        <v>1.0106540906733574E-3</v>
      </c>
      <c r="M55" s="407">
        <v>736.27446386072495</v>
      </c>
      <c r="N55" s="403">
        <f>+'LEE County'!D114</f>
        <v>730.76552090341988</v>
      </c>
      <c r="O55" s="176">
        <f t="shared" si="4"/>
        <v>-5.5089429573050666</v>
      </c>
      <c r="P55" s="354">
        <f t="shared" si="5"/>
        <v>-7.4821866405883064E-3</v>
      </c>
      <c r="R55" s="176">
        <v>337701.17598314997</v>
      </c>
      <c r="S55" s="176">
        <f>+'LEE County'!I114</f>
        <v>346308.51082338556</v>
      </c>
      <c r="T55" s="176">
        <f t="shared" si="6"/>
        <v>8607.3348402355914</v>
      </c>
      <c r="U55" s="354">
        <f t="shared" si="7"/>
        <v>2.5488021518364601E-2</v>
      </c>
    </row>
    <row r="56" spans="1:21" x14ac:dyDescent="0.2">
      <c r="A56" s="401">
        <f t="shared" si="9"/>
        <v>2019</v>
      </c>
      <c r="B56" s="401">
        <v>6</v>
      </c>
      <c r="C56" s="403">
        <v>366387.54212921881</v>
      </c>
      <c r="D56" s="403">
        <f>+'LEE County'!C115</f>
        <v>363110.09930648707</v>
      </c>
      <c r="E56" s="176">
        <f t="shared" si="0"/>
        <v>-3277.4428227317403</v>
      </c>
      <c r="F56" s="354">
        <f t="shared" si="1"/>
        <v>-8.9452900163724536E-3</v>
      </c>
      <c r="H56" s="407">
        <v>797.68495336147498</v>
      </c>
      <c r="I56" s="403">
        <f>+'LEE County'!E115</f>
        <v>773.96016236052697</v>
      </c>
      <c r="J56" s="176">
        <f t="shared" si="2"/>
        <v>-23.724791000948017</v>
      </c>
      <c r="K56" s="354">
        <f t="shared" si="3"/>
        <v>-2.9742056561266272E-2</v>
      </c>
      <c r="M56" s="407">
        <v>779.23333899326656</v>
      </c>
      <c r="N56" s="403">
        <f>+'LEE County'!D115</f>
        <v>762.81380095477505</v>
      </c>
      <c r="O56" s="176">
        <f t="shared" si="4"/>
        <v>-16.41953803849151</v>
      </c>
      <c r="P56" s="354">
        <f t="shared" si="5"/>
        <v>-2.107140084599668E-2</v>
      </c>
      <c r="R56" s="176">
        <v>359802.23542007495</v>
      </c>
      <c r="S56" s="176">
        <f>+'LEE County'!I115</f>
        <v>363110.09930648707</v>
      </c>
      <c r="T56" s="176">
        <f t="shared" si="6"/>
        <v>3307.8638864121167</v>
      </c>
      <c r="U56" s="354">
        <f t="shared" si="7"/>
        <v>9.193561242192283E-3</v>
      </c>
    </row>
    <row r="57" spans="1:21" x14ac:dyDescent="0.2">
      <c r="A57" s="401">
        <f t="shared" si="9"/>
        <v>2019</v>
      </c>
      <c r="B57" s="401">
        <v>7</v>
      </c>
      <c r="C57" s="403">
        <v>376375.23795235879</v>
      </c>
      <c r="D57" s="403">
        <f>+'LEE County'!C116</f>
        <v>376188.66749024688</v>
      </c>
      <c r="E57" s="176">
        <f t="shared" si="0"/>
        <v>-186.57046211190755</v>
      </c>
      <c r="F57" s="354">
        <f t="shared" si="1"/>
        <v>-4.9570333884585427E-4</v>
      </c>
      <c r="H57" s="407">
        <v>802.34640920396953</v>
      </c>
      <c r="I57" s="403">
        <f>+'LEE County'!E116</f>
        <v>798.60014452884673</v>
      </c>
      <c r="J57" s="176">
        <f t="shared" si="2"/>
        <v>-3.7462646751228021</v>
      </c>
      <c r="K57" s="354">
        <f t="shared" si="3"/>
        <v>-4.6691362136705994E-3</v>
      </c>
      <c r="M57" s="407">
        <v>794.62409164244991</v>
      </c>
      <c r="N57" s="403">
        <f>+'LEE County'!D116</f>
        <v>790.79230867783701</v>
      </c>
      <c r="O57" s="176">
        <f t="shared" si="4"/>
        <v>-3.8317829646128985</v>
      </c>
      <c r="P57" s="354">
        <f t="shared" si="5"/>
        <v>-4.8221328863724544E-3</v>
      </c>
      <c r="R57" s="176">
        <v>369610.41629592498</v>
      </c>
      <c r="S57" s="176">
        <f>+'LEE County'!I116</f>
        <v>376188.66749024688</v>
      </c>
      <c r="T57" s="176">
        <f t="shared" si="6"/>
        <v>6578.2511943218997</v>
      </c>
      <c r="U57" s="354">
        <f t="shared" si="7"/>
        <v>1.7797797097403922E-2</v>
      </c>
    </row>
    <row r="58" spans="1:21" x14ac:dyDescent="0.2">
      <c r="A58" s="401">
        <f t="shared" si="9"/>
        <v>2019</v>
      </c>
      <c r="B58" s="401">
        <v>8</v>
      </c>
      <c r="C58" s="403">
        <v>406160.75171644229</v>
      </c>
      <c r="D58" s="403">
        <f>+'LEE County'!C117</f>
        <v>376161.04239775328</v>
      </c>
      <c r="E58" s="176">
        <f t="shared" si="0"/>
        <v>-29999.709318689012</v>
      </c>
      <c r="F58" s="354">
        <f t="shared" si="1"/>
        <v>-7.3861664850455755E-2</v>
      </c>
      <c r="H58" s="407">
        <v>838.58433226764078</v>
      </c>
      <c r="I58" s="403">
        <f>+'LEE County'!E117</f>
        <v>798.42712445664824</v>
      </c>
      <c r="J58" s="176">
        <f t="shared" si="2"/>
        <v>-40.157207810992531</v>
      </c>
      <c r="K58" s="354">
        <f t="shared" si="3"/>
        <v>-4.7886904471971525E-2</v>
      </c>
      <c r="M58" s="407">
        <v>827.57670182797062</v>
      </c>
      <c r="N58" s="403">
        <f>+'LEE County'!D117</f>
        <v>793.43581755724472</v>
      </c>
      <c r="O58" s="176">
        <f t="shared" si="4"/>
        <v>-34.140884270725905</v>
      </c>
      <c r="P58" s="354">
        <f t="shared" si="5"/>
        <v>-4.1254042308482952E-2</v>
      </c>
      <c r="R58" s="176">
        <v>398860.57685862493</v>
      </c>
      <c r="S58" s="176">
        <f>+'LEE County'!I117</f>
        <v>376161.04239775328</v>
      </c>
      <c r="T58" s="176">
        <f t="shared" si="6"/>
        <v>-22699.534460871655</v>
      </c>
      <c r="U58" s="354">
        <f t="shared" si="7"/>
        <v>-5.6910950286564566E-2</v>
      </c>
    </row>
    <row r="59" spans="1:21" x14ac:dyDescent="0.2">
      <c r="A59" s="401">
        <f t="shared" si="9"/>
        <v>2019</v>
      </c>
      <c r="B59" s="401">
        <v>9</v>
      </c>
      <c r="C59" s="403">
        <v>370018.38339239295</v>
      </c>
      <c r="D59" s="403">
        <f>+'LEE County'!C118</f>
        <v>358108.49009720446</v>
      </c>
      <c r="E59" s="176">
        <f t="shared" si="0"/>
        <v>-11909.893295188493</v>
      </c>
      <c r="F59" s="354">
        <f t="shared" si="1"/>
        <v>-3.2187301576739324E-2</v>
      </c>
      <c r="H59" s="407">
        <v>776.96187703616522</v>
      </c>
      <c r="I59" s="403">
        <f>+'LEE County'!E118</f>
        <v>767.83421238386563</v>
      </c>
      <c r="J59" s="176">
        <f t="shared" si="2"/>
        <v>-9.1276646522995861</v>
      </c>
      <c r="K59" s="354">
        <f t="shared" si="3"/>
        <v>-1.1747892556991824E-2</v>
      </c>
      <c r="M59" s="407">
        <v>778.93893406761663</v>
      </c>
      <c r="N59" s="403">
        <f>+'LEE County'!D118</f>
        <v>765.61879343167425</v>
      </c>
      <c r="O59" s="176">
        <f t="shared" si="4"/>
        <v>-13.32014063594238</v>
      </c>
      <c r="P59" s="354">
        <f t="shared" si="5"/>
        <v>-1.71003657069555E-2</v>
      </c>
      <c r="R59" s="176">
        <v>363367.81735922495</v>
      </c>
      <c r="S59" s="176">
        <f>+'LEE County'!I118</f>
        <v>358108.49009720446</v>
      </c>
      <c r="T59" s="176">
        <f t="shared" si="6"/>
        <v>-5259.3272620204953</v>
      </c>
      <c r="U59" s="354">
        <f t="shared" si="7"/>
        <v>-1.4473838933350414E-2</v>
      </c>
    </row>
    <row r="60" spans="1:21" x14ac:dyDescent="0.2">
      <c r="A60" s="401">
        <f t="shared" si="9"/>
        <v>2019</v>
      </c>
      <c r="B60" s="401">
        <v>10</v>
      </c>
      <c r="C60" s="403">
        <v>344660.67342234455</v>
      </c>
      <c r="D60" s="403">
        <f>+'LEE County'!C119</f>
        <v>330680.60629514413</v>
      </c>
      <c r="E60" s="176">
        <f t="shared" si="0"/>
        <v>-13980.067127200426</v>
      </c>
      <c r="F60" s="354">
        <f t="shared" si="1"/>
        <v>-4.0561828503333119E-2</v>
      </c>
      <c r="H60" s="407">
        <v>729.58999919440578</v>
      </c>
      <c r="I60" s="403">
        <f>+'LEE County'!E119</f>
        <v>717.36880581758578</v>
      </c>
      <c r="J60" s="176">
        <f t="shared" si="2"/>
        <v>-12.221193376819997</v>
      </c>
      <c r="K60" s="354">
        <f t="shared" si="3"/>
        <v>-1.6750768774673852E-2</v>
      </c>
      <c r="M60" s="407">
        <v>728.5900779871447</v>
      </c>
      <c r="N60" s="403">
        <f>+'LEE County'!D119</f>
        <v>714.44751523241757</v>
      </c>
      <c r="O60" s="176">
        <f t="shared" si="4"/>
        <v>-14.142562754727123</v>
      </c>
      <c r="P60" s="354">
        <f t="shared" si="5"/>
        <v>-1.9410863779257603E-2</v>
      </c>
      <c r="R60" s="176">
        <v>338465.87697299983</v>
      </c>
      <c r="S60" s="176">
        <f>+'LEE County'!I119</f>
        <v>330680.60629514413</v>
      </c>
      <c r="T60" s="176">
        <f t="shared" si="6"/>
        <v>-7785.270677855704</v>
      </c>
      <c r="U60" s="354">
        <f t="shared" si="7"/>
        <v>-2.3001641251052196E-2</v>
      </c>
    </row>
    <row r="61" spans="1:21" x14ac:dyDescent="0.2">
      <c r="A61" s="401">
        <f t="shared" si="9"/>
        <v>2019</v>
      </c>
      <c r="B61" s="401">
        <v>11</v>
      </c>
      <c r="C61" s="403">
        <v>244479.48071904189</v>
      </c>
      <c r="D61" s="403">
        <f>+'LEE County'!C120</f>
        <v>296895.88283433369</v>
      </c>
      <c r="E61" s="176">
        <f t="shared" si="0"/>
        <v>52416.402115291799</v>
      </c>
      <c r="F61" s="354">
        <f t="shared" si="1"/>
        <v>0.21440000592740627</v>
      </c>
      <c r="H61" s="407">
        <v>605.84183267051242</v>
      </c>
      <c r="I61" s="403">
        <f>+'LEE County'!E120</f>
        <v>654.85562272584832</v>
      </c>
      <c r="J61" s="176">
        <f t="shared" si="2"/>
        <v>49.013790055335903</v>
      </c>
      <c r="K61" s="354">
        <f t="shared" si="3"/>
        <v>8.0901957263806334E-2</v>
      </c>
      <c r="M61" s="407">
        <v>599.06022357313964</v>
      </c>
      <c r="N61" s="403">
        <f>+'LEE County'!D120</f>
        <v>653.61834612345456</v>
      </c>
      <c r="O61" s="176">
        <f t="shared" si="4"/>
        <v>54.55812255031492</v>
      </c>
      <c r="P61" s="354">
        <f t="shared" si="5"/>
        <v>9.107285111486596E-2</v>
      </c>
      <c r="R61" s="176">
        <v>240085.30193427493</v>
      </c>
      <c r="S61" s="176">
        <f>+'LEE County'!I120</f>
        <v>296895.88283433369</v>
      </c>
      <c r="T61" s="176">
        <f t="shared" si="6"/>
        <v>56810.580900058761</v>
      </c>
      <c r="U61" s="354">
        <f t="shared" si="7"/>
        <v>0.23662665078768996</v>
      </c>
    </row>
    <row r="62" spans="1:21" x14ac:dyDescent="0.2">
      <c r="A62" s="401">
        <f t="shared" si="9"/>
        <v>2019</v>
      </c>
      <c r="B62" s="401">
        <v>12</v>
      </c>
      <c r="C62" s="403">
        <v>274977.4147421071</v>
      </c>
      <c r="D62" s="403">
        <f>+'LEE County'!C121</f>
        <v>303374.36397022527</v>
      </c>
      <c r="E62" s="176">
        <f t="shared" si="0"/>
        <v>28396.949228118174</v>
      </c>
      <c r="F62" s="354">
        <f t="shared" si="1"/>
        <v>0.10327011494653404</v>
      </c>
      <c r="H62" s="407">
        <v>558.03820816618713</v>
      </c>
      <c r="I62" s="403">
        <f>+'LEE County'!E121</f>
        <v>670.33158505525876</v>
      </c>
      <c r="J62" s="176">
        <f t="shared" si="2"/>
        <v>112.29337688907162</v>
      </c>
      <c r="K62" s="354">
        <f t="shared" si="3"/>
        <v>0.20122883208676279</v>
      </c>
      <c r="M62" s="407">
        <v>551.27794659944209</v>
      </c>
      <c r="N62" s="403">
        <f>+'LEE County'!D121</f>
        <v>637.61359962946688</v>
      </c>
      <c r="O62" s="176">
        <f t="shared" si="4"/>
        <v>86.335653030024787</v>
      </c>
      <c r="P62" s="354">
        <f t="shared" si="5"/>
        <v>0.15661002505648236</v>
      </c>
      <c r="R62" s="176">
        <v>270035.07799222495</v>
      </c>
      <c r="S62" s="176">
        <f>+'LEE County'!I121</f>
        <v>303374.36397022527</v>
      </c>
      <c r="T62" s="176">
        <f t="shared" si="6"/>
        <v>33339.28597800032</v>
      </c>
      <c r="U62" s="354">
        <f t="shared" si="7"/>
        <v>0.12346279685545247</v>
      </c>
    </row>
    <row r="63" spans="1:21" x14ac:dyDescent="0.2">
      <c r="A63" s="401">
        <f t="shared" si="9"/>
        <v>2020</v>
      </c>
      <c r="B63" s="401">
        <v>1</v>
      </c>
      <c r="C63" s="403">
        <v>292725.32630192942</v>
      </c>
      <c r="D63" s="403">
        <f>+'LEE County'!C122</f>
        <v>329308.63466252957</v>
      </c>
      <c r="E63" s="176">
        <f t="shared" si="0"/>
        <v>36583.308360600146</v>
      </c>
      <c r="F63" s="354">
        <f t="shared" si="1"/>
        <v>0.12497486576500227</v>
      </c>
      <c r="H63" s="407">
        <v>862.45578273351782</v>
      </c>
      <c r="I63" s="403">
        <f>+'LEE County'!E122</f>
        <v>876.29666159394151</v>
      </c>
      <c r="J63" s="176">
        <f t="shared" si="2"/>
        <v>13.840878860423686</v>
      </c>
      <c r="K63" s="354">
        <f t="shared" si="3"/>
        <v>1.6048218514525647E-2</v>
      </c>
      <c r="M63" s="407">
        <v>865.20535338435627</v>
      </c>
      <c r="N63" s="403">
        <f>+'LEE County'!D122</f>
        <v>825.812104133925</v>
      </c>
      <c r="O63" s="176">
        <f t="shared" si="4"/>
        <v>-39.393249250431268</v>
      </c>
      <c r="P63" s="354">
        <f t="shared" si="5"/>
        <v>-4.5530519542371972E-2</v>
      </c>
      <c r="R63" s="176">
        <v>287463.99551532598</v>
      </c>
      <c r="S63" s="176">
        <f>+'LEE County'!I122</f>
        <v>329308.63466252957</v>
      </c>
      <c r="T63" s="176">
        <f t="shared" si="6"/>
        <v>41844.63914720359</v>
      </c>
      <c r="U63" s="354">
        <f t="shared" si="7"/>
        <v>0.14556480046202047</v>
      </c>
    </row>
    <row r="64" spans="1:21" x14ac:dyDescent="0.2">
      <c r="A64" s="401">
        <f t="shared" si="9"/>
        <v>2020</v>
      </c>
      <c r="B64" s="401">
        <v>2</v>
      </c>
      <c r="C64" s="403">
        <v>280989.88146833138</v>
      </c>
      <c r="D64" s="403">
        <f>+'LEE County'!C123</f>
        <v>302148.95858348726</v>
      </c>
      <c r="E64" s="176">
        <f t="shared" si="0"/>
        <v>21159.077115155873</v>
      </c>
      <c r="F64" s="354">
        <f t="shared" si="1"/>
        <v>7.5301918362994824E-2</v>
      </c>
      <c r="H64" s="407">
        <v>725.04863758533361</v>
      </c>
      <c r="I64" s="403">
        <f>+'LEE County'!E123</f>
        <v>775.09390287973656</v>
      </c>
      <c r="J64" s="176">
        <f t="shared" si="2"/>
        <v>50.045265294402952</v>
      </c>
      <c r="K64" s="354">
        <f t="shared" si="3"/>
        <v>6.9023321609252619E-2</v>
      </c>
      <c r="M64" s="407">
        <v>664.29837572517749</v>
      </c>
      <c r="N64" s="403">
        <f>+'LEE County'!D123</f>
        <v>705.6979558916837</v>
      </c>
      <c r="O64" s="176">
        <f t="shared" si="4"/>
        <v>41.399580166506212</v>
      </c>
      <c r="P64" s="354">
        <f t="shared" si="5"/>
        <v>6.2320760789626561E-2</v>
      </c>
      <c r="R64" s="176">
        <v>275939.47898771882</v>
      </c>
      <c r="S64" s="176">
        <f>+'LEE County'!I123</f>
        <v>302148.95858348726</v>
      </c>
      <c r="T64" s="176">
        <f t="shared" si="6"/>
        <v>26209.47959576844</v>
      </c>
      <c r="U64" s="354">
        <f t="shared" si="7"/>
        <v>9.4982710309947871E-2</v>
      </c>
    </row>
    <row r="65" spans="1:21" x14ac:dyDescent="0.2">
      <c r="A65" s="401">
        <f t="shared" si="9"/>
        <v>2020</v>
      </c>
      <c r="B65" s="401">
        <v>3</v>
      </c>
      <c r="C65" s="403">
        <v>308734.80167765479</v>
      </c>
      <c r="D65" s="403">
        <f>+'LEE County'!C124</f>
        <v>305786.6938632449</v>
      </c>
      <c r="E65" s="176">
        <f t="shared" si="0"/>
        <v>-2948.1078144098865</v>
      </c>
      <c r="F65" s="354">
        <f t="shared" si="1"/>
        <v>-9.5489973867214362E-3</v>
      </c>
      <c r="H65" s="407">
        <v>644.7647084377511</v>
      </c>
      <c r="I65" s="403">
        <f>+'LEE County'!E124</f>
        <v>661.57084011883694</v>
      </c>
      <c r="J65" s="176">
        <f t="shared" si="2"/>
        <v>16.806131681085844</v>
      </c>
      <c r="K65" s="354">
        <f t="shared" si="3"/>
        <v>2.6065526634990066E-2</v>
      </c>
      <c r="M65" s="407">
        <v>644.14368167484974</v>
      </c>
      <c r="N65" s="403">
        <f>+'LEE County'!D124</f>
        <v>645.62333225870998</v>
      </c>
      <c r="O65" s="176">
        <f t="shared" si="4"/>
        <v>1.4796505838602343</v>
      </c>
      <c r="P65" s="354">
        <f t="shared" si="5"/>
        <v>2.2970815766025776E-3</v>
      </c>
      <c r="R65" s="176">
        <v>303185.72282792407</v>
      </c>
      <c r="S65" s="176">
        <f>+'LEE County'!I124</f>
        <v>305786.6938632449</v>
      </c>
      <c r="T65" s="176">
        <f t="shared" si="6"/>
        <v>2600.9710353208357</v>
      </c>
      <c r="U65" s="354">
        <f t="shared" si="7"/>
        <v>8.5788044735768398E-3</v>
      </c>
    </row>
    <row r="66" spans="1:21" x14ac:dyDescent="0.2">
      <c r="A66" s="401">
        <f t="shared" si="9"/>
        <v>2020</v>
      </c>
      <c r="B66" s="401">
        <v>4</v>
      </c>
      <c r="C66" s="403">
        <v>327963.97586842877</v>
      </c>
      <c r="D66" s="403">
        <f>+'LEE County'!C125</f>
        <v>312423.5932352338</v>
      </c>
      <c r="E66" s="176">
        <f t="shared" si="0"/>
        <v>-15540.382633194968</v>
      </c>
      <c r="F66" s="354">
        <f t="shared" si="1"/>
        <v>-4.7384419560242752E-2</v>
      </c>
      <c r="H66" s="407">
        <v>664.14050878957494</v>
      </c>
      <c r="I66" s="403">
        <f>+'LEE County'!E125</f>
        <v>670.4469214257623</v>
      </c>
      <c r="J66" s="176">
        <f t="shared" si="2"/>
        <v>6.3064126361873605</v>
      </c>
      <c r="K66" s="354">
        <f t="shared" si="3"/>
        <v>9.4956000315069566E-3</v>
      </c>
      <c r="M66" s="407">
        <v>656.889695727868</v>
      </c>
      <c r="N66" s="403">
        <f>+'LEE County'!D125</f>
        <v>651.43779062814724</v>
      </c>
      <c r="O66" s="176">
        <f t="shared" si="4"/>
        <v>-5.4519050997207614</v>
      </c>
      <c r="P66" s="354">
        <f t="shared" si="5"/>
        <v>-8.2995747005587539E-3</v>
      </c>
      <c r="R66" s="176">
        <v>322069.27934547176</v>
      </c>
      <c r="S66" s="176">
        <f>+'LEE County'!I125</f>
        <v>312423.5932352338</v>
      </c>
      <c r="T66" s="176">
        <f t="shared" si="6"/>
        <v>-9645.6861102379626</v>
      </c>
      <c r="U66" s="354">
        <f t="shared" si="7"/>
        <v>-2.9949103279395373E-2</v>
      </c>
    </row>
    <row r="67" spans="1:21" x14ac:dyDescent="0.2">
      <c r="A67" s="401">
        <f t="shared" si="9"/>
        <v>2020</v>
      </c>
      <c r="B67" s="401">
        <v>5</v>
      </c>
      <c r="C67" s="403">
        <v>349040.20608329249</v>
      </c>
      <c r="D67" s="403">
        <f>+'LEE County'!C126</f>
        <v>348016.45106118626</v>
      </c>
      <c r="E67" s="176">
        <f t="shared" si="0"/>
        <v>-1023.7550221062265</v>
      </c>
      <c r="F67" s="354">
        <f t="shared" si="1"/>
        <v>-2.9330575797962277E-3</v>
      </c>
      <c r="H67" s="407">
        <v>746.27677815663606</v>
      </c>
      <c r="I67" s="403">
        <f>+'LEE County'!E126</f>
        <v>746.53218781345197</v>
      </c>
      <c r="J67" s="176">
        <f t="shared" si="2"/>
        <v>0.25540965681591388</v>
      </c>
      <c r="K67" s="354">
        <f t="shared" si="3"/>
        <v>3.4224521557102427E-4</v>
      </c>
      <c r="M67" s="407">
        <v>739.95583618002854</v>
      </c>
      <c r="N67" s="403">
        <f>+'LEE County'!D126</f>
        <v>733.92895171886823</v>
      </c>
      <c r="O67" s="176">
        <f t="shared" si="4"/>
        <v>-6.0268844611603072</v>
      </c>
      <c r="P67" s="354">
        <f t="shared" si="5"/>
        <v>-8.1449245569488182E-3</v>
      </c>
      <c r="R67" s="176">
        <v>342766.69362289715</v>
      </c>
      <c r="S67" s="176">
        <f>+'LEE County'!I126</f>
        <v>348016.45106118626</v>
      </c>
      <c r="T67" s="176">
        <f t="shared" si="6"/>
        <v>5249.757438289118</v>
      </c>
      <c r="U67" s="354">
        <f t="shared" si="7"/>
        <v>1.531583300232997E-2</v>
      </c>
    </row>
    <row r="68" spans="1:21" x14ac:dyDescent="0.2">
      <c r="A68" s="401">
        <f t="shared" si="9"/>
        <v>2020</v>
      </c>
      <c r="B68" s="401">
        <v>6</v>
      </c>
      <c r="C68" s="403">
        <v>371883.35526115703</v>
      </c>
      <c r="D68" s="403">
        <f>+'LEE County'!C127</f>
        <v>363884.44848469429</v>
      </c>
      <c r="E68" s="176">
        <f t="shared" ref="E68:E122" si="10">+D68-C68</f>
        <v>-7998.9067764627398</v>
      </c>
      <c r="F68" s="354">
        <f t="shared" ref="F68:F122" si="11">+D68/C68-1</f>
        <v>-2.1509182014466499E-2</v>
      </c>
      <c r="H68" s="407">
        <v>801.27484357865092</v>
      </c>
      <c r="I68" s="403">
        <f>+'LEE County'!E127</f>
        <v>775.41903382680675</v>
      </c>
      <c r="J68" s="176">
        <f t="shared" ref="J68:J122" si="12">+I68-H68</f>
        <v>-25.855809751844163</v>
      </c>
      <c r="K68" s="354">
        <f t="shared" ref="K68:K122" si="13">+I68/H68-1</f>
        <v>-3.2268340830927666E-2</v>
      </c>
      <c r="M68" s="407">
        <v>782.74096511588345</v>
      </c>
      <c r="N68" s="403">
        <f>+'LEE County'!D127</f>
        <v>764.25166215541265</v>
      </c>
      <c r="O68" s="176">
        <f t="shared" ref="O68:O122" si="14">+N68-M68</f>
        <v>-18.489302960470809</v>
      </c>
      <c r="P68" s="354">
        <f t="shared" ref="P68:P122" si="15">+N68/M68-1</f>
        <v>-2.3621228202529987E-2</v>
      </c>
      <c r="R68" s="176">
        <v>365199.26895137597</v>
      </c>
      <c r="S68" s="176">
        <f>+'LEE County'!I127</f>
        <v>363884.44848469429</v>
      </c>
      <c r="T68" s="176">
        <f t="shared" ref="T68:T122" si="16">+S68-R68</f>
        <v>-1314.8204666816746</v>
      </c>
      <c r="U68" s="354">
        <f t="shared" ref="U68:U122" si="17">+S68/R68-1</f>
        <v>-3.6002823074017254E-3</v>
      </c>
    </row>
    <row r="69" spans="1:21" x14ac:dyDescent="0.2">
      <c r="A69" s="401">
        <f t="shared" si="9"/>
        <v>2020</v>
      </c>
      <c r="B69" s="401">
        <v>7</v>
      </c>
      <c r="C69" s="403">
        <v>382020.86652164411</v>
      </c>
      <c r="D69" s="403">
        <f>+'LEE County'!C128</f>
        <v>376295.41663624212</v>
      </c>
      <c r="E69" s="176">
        <f t="shared" si="10"/>
        <v>-5725.4498854019912</v>
      </c>
      <c r="F69" s="354">
        <f t="shared" si="11"/>
        <v>-1.4987270034574451E-2</v>
      </c>
      <c r="H69" s="407">
        <v>806.53781688737854</v>
      </c>
      <c r="I69" s="403">
        <f>+'LEE County'!E128</f>
        <v>798.80125959105078</v>
      </c>
      <c r="J69" s="176">
        <f t="shared" si="12"/>
        <v>-7.73655729632776</v>
      </c>
      <c r="K69" s="354">
        <f t="shared" si="13"/>
        <v>-9.5923056976856547E-3</v>
      </c>
      <c r="M69" s="407">
        <v>798.77556133186363</v>
      </c>
      <c r="N69" s="403">
        <f>+'LEE County'!D128</f>
        <v>790.99145745766111</v>
      </c>
      <c r="O69" s="176">
        <f t="shared" si="14"/>
        <v>-7.7841038742025148</v>
      </c>
      <c r="P69" s="354">
        <f t="shared" si="15"/>
        <v>-9.7450451053152642E-3</v>
      </c>
      <c r="R69" s="176">
        <v>375154.57254036382</v>
      </c>
      <c r="S69" s="176">
        <f>+'LEE County'!I128</f>
        <v>376295.41663624212</v>
      </c>
      <c r="T69" s="176">
        <f t="shared" si="16"/>
        <v>1140.8440958783031</v>
      </c>
      <c r="U69" s="354">
        <f t="shared" si="17"/>
        <v>3.0409974431420128E-3</v>
      </c>
    </row>
    <row r="70" spans="1:21" x14ac:dyDescent="0.2">
      <c r="A70" s="401">
        <f t="shared" si="9"/>
        <v>2020</v>
      </c>
      <c r="B70" s="401">
        <v>8</v>
      </c>
      <c r="C70" s="403">
        <v>412253.16299218888</v>
      </c>
      <c r="D70" s="403">
        <f>+'LEE County'!C129</f>
        <v>376147.04669237061</v>
      </c>
      <c r="E70" s="176">
        <f t="shared" si="10"/>
        <v>-36106.11629981827</v>
      </c>
      <c r="F70" s="354">
        <f t="shared" si="11"/>
        <v>-8.7582387574070331E-2</v>
      </c>
      <c r="H70" s="407">
        <v>844.87371475964812</v>
      </c>
      <c r="I70" s="403">
        <f>+'LEE County'!E129</f>
        <v>798.40075659082265</v>
      </c>
      <c r="J70" s="176">
        <f t="shared" si="12"/>
        <v>-46.472958168825471</v>
      </c>
      <c r="K70" s="354">
        <f t="shared" si="13"/>
        <v>-5.5005804248563051E-2</v>
      </c>
      <c r="M70" s="407">
        <v>833.7835270916803</v>
      </c>
      <c r="N70" s="403">
        <f>+'LEE County'!D129</f>
        <v>793.40961452814201</v>
      </c>
      <c r="O70" s="176">
        <f t="shared" si="14"/>
        <v>-40.373912563538283</v>
      </c>
      <c r="P70" s="354">
        <f t="shared" si="15"/>
        <v>-4.842253564827137E-2</v>
      </c>
      <c r="R70" s="176">
        <v>404843.48551150429</v>
      </c>
      <c r="S70" s="176">
        <f>+'LEE County'!I129</f>
        <v>376147.04669237061</v>
      </c>
      <c r="T70" s="176">
        <f t="shared" si="16"/>
        <v>-28696.438819133677</v>
      </c>
      <c r="U70" s="354">
        <f t="shared" si="17"/>
        <v>-7.0882797540577469E-2</v>
      </c>
    </row>
    <row r="71" spans="1:21" x14ac:dyDescent="0.2">
      <c r="A71" s="401">
        <f t="shared" si="9"/>
        <v>2020</v>
      </c>
      <c r="B71" s="401">
        <v>9</v>
      </c>
      <c r="C71" s="403">
        <v>375568.65914327878</v>
      </c>
      <c r="D71" s="403">
        <f>+'LEE County'!C130</f>
        <v>358631.48614568188</v>
      </c>
      <c r="E71" s="176">
        <f t="shared" si="10"/>
        <v>-16937.172997596906</v>
      </c>
      <c r="F71" s="354">
        <f t="shared" si="11"/>
        <v>-4.5097407851424021E-2</v>
      </c>
      <c r="H71" s="407">
        <v>782.01135081113284</v>
      </c>
      <c r="I71" s="403">
        <f>+'LEE County'!E130</f>
        <v>768.81953532805403</v>
      </c>
      <c r="J71" s="176">
        <f t="shared" si="12"/>
        <v>-13.191815483078813</v>
      </c>
      <c r="K71" s="354">
        <f t="shared" si="13"/>
        <v>-1.6869084405738755E-2</v>
      </c>
      <c r="M71" s="407">
        <v>784.00435469502827</v>
      </c>
      <c r="N71" s="403">
        <f>+'LEE County'!D130</f>
        <v>766.60127344038335</v>
      </c>
      <c r="O71" s="176">
        <f t="shared" si="14"/>
        <v>-17.403081254644917</v>
      </c>
      <c r="P71" s="354">
        <f t="shared" si="15"/>
        <v>-2.2197684426656816E-2</v>
      </c>
      <c r="R71" s="176">
        <v>368818.33461961325</v>
      </c>
      <c r="S71" s="176">
        <f>+'LEE County'!I130</f>
        <v>358631.48614568188</v>
      </c>
      <c r="T71" s="176">
        <f t="shared" si="16"/>
        <v>-10186.848473931372</v>
      </c>
      <c r="U71" s="354">
        <f t="shared" si="17"/>
        <v>-2.7620233371634662E-2</v>
      </c>
    </row>
    <row r="72" spans="1:21" x14ac:dyDescent="0.2">
      <c r="A72" s="401">
        <f t="shared" si="9"/>
        <v>2020</v>
      </c>
      <c r="B72" s="401">
        <v>10</v>
      </c>
      <c r="C72" s="403">
        <v>349830.58352367976</v>
      </c>
      <c r="D72" s="403">
        <f>+'LEE County'!C131</f>
        <v>332335.66047073749</v>
      </c>
      <c r="E72" s="176">
        <f t="shared" si="10"/>
        <v>-17494.923052942264</v>
      </c>
      <c r="F72" s="354">
        <f t="shared" si="11"/>
        <v>-5.0009701486714242E-2</v>
      </c>
      <c r="H72" s="407">
        <v>732.95359411452205</v>
      </c>
      <c r="I72" s="403">
        <f>+'LEE County'!E131</f>
        <v>720.48692278583826</v>
      </c>
      <c r="J72" s="176">
        <f t="shared" si="12"/>
        <v>-12.466671328683788</v>
      </c>
      <c r="K72" s="354">
        <f t="shared" si="13"/>
        <v>-1.7008813966926106E-2</v>
      </c>
      <c r="M72" s="407">
        <v>731.95022483030527</v>
      </c>
      <c r="N72" s="403">
        <f>+'LEE County'!D131</f>
        <v>717.55293451202101</v>
      </c>
      <c r="O72" s="176">
        <f t="shared" si="14"/>
        <v>-14.397290318284263</v>
      </c>
      <c r="P72" s="354">
        <f t="shared" si="15"/>
        <v>-1.9669766918402276E-2</v>
      </c>
      <c r="R72" s="176">
        <v>343542.86512759491</v>
      </c>
      <c r="S72" s="176">
        <f>+'LEE County'!I131</f>
        <v>332335.66047073749</v>
      </c>
      <c r="T72" s="176">
        <f t="shared" si="16"/>
        <v>-11207.204656857415</v>
      </c>
      <c r="U72" s="354">
        <f t="shared" si="17"/>
        <v>-3.26224346201891E-2</v>
      </c>
    </row>
    <row r="73" spans="1:21" x14ac:dyDescent="0.2">
      <c r="A73" s="401">
        <f t="shared" si="9"/>
        <v>2020</v>
      </c>
      <c r="B73" s="401">
        <v>11</v>
      </c>
      <c r="C73" s="403">
        <v>248146.6729298275</v>
      </c>
      <c r="D73" s="403">
        <f>+'LEE County'!C132</f>
        <v>300143.06644961867</v>
      </c>
      <c r="E73" s="176">
        <f t="shared" si="10"/>
        <v>51996.393519791163</v>
      </c>
      <c r="F73" s="354">
        <f t="shared" si="11"/>
        <v>0.20953895091914054</v>
      </c>
      <c r="H73" s="407">
        <v>607.67210787495719</v>
      </c>
      <c r="I73" s="403">
        <f>+'LEE County'!E132</f>
        <v>660.97330665376012</v>
      </c>
      <c r="J73" s="176">
        <f t="shared" si="12"/>
        <v>53.301198778802927</v>
      </c>
      <c r="K73" s="354">
        <f t="shared" si="13"/>
        <v>8.771374905654028E-2</v>
      </c>
      <c r="M73" s="407">
        <v>600.87062707886321</v>
      </c>
      <c r="N73" s="403">
        <f>+'LEE County'!D132</f>
        <v>659.72447137045685</v>
      </c>
      <c r="O73" s="176">
        <f t="shared" si="14"/>
        <v>58.853844291593646</v>
      </c>
      <c r="P73" s="354">
        <f t="shared" si="15"/>
        <v>9.7947614077446232E-2</v>
      </c>
      <c r="R73" s="176">
        <v>243686.58146328904</v>
      </c>
      <c r="S73" s="176">
        <f>+'LEE County'!I132</f>
        <v>300143.06644961867</v>
      </c>
      <c r="T73" s="176">
        <f t="shared" si="16"/>
        <v>56456.484986329626</v>
      </c>
      <c r="U73" s="354">
        <f t="shared" si="17"/>
        <v>0.2316766259648757</v>
      </c>
    </row>
    <row r="74" spans="1:21" x14ac:dyDescent="0.2">
      <c r="A74" s="401">
        <f t="shared" si="9"/>
        <v>2020</v>
      </c>
      <c r="B74" s="401">
        <v>12</v>
      </c>
      <c r="C74" s="403">
        <v>279102.07596323872</v>
      </c>
      <c r="D74" s="403">
        <f>+'LEE County'!C133</f>
        <v>307254.77068160381</v>
      </c>
      <c r="E74" s="176">
        <f t="shared" si="10"/>
        <v>28152.694718365092</v>
      </c>
      <c r="F74" s="354">
        <f t="shared" si="11"/>
        <v>0.10086881160308225</v>
      </c>
      <c r="H74" s="407">
        <v>559.43330368660259</v>
      </c>
      <c r="I74" s="403">
        <f>+'LEE County'!E133</f>
        <v>677.64225934550234</v>
      </c>
      <c r="J74" s="176">
        <f t="shared" si="12"/>
        <v>118.20895565889975</v>
      </c>
      <c r="K74" s="354">
        <f t="shared" si="13"/>
        <v>0.2113012487456789</v>
      </c>
      <c r="M74" s="407">
        <v>552.65614146594089</v>
      </c>
      <c r="N74" s="403">
        <f>+'LEE County'!D133</f>
        <v>644.5674497147744</v>
      </c>
      <c r="O74" s="176">
        <f t="shared" si="14"/>
        <v>91.911308248833507</v>
      </c>
      <c r="P74" s="354">
        <f t="shared" si="15"/>
        <v>0.16630830882478809</v>
      </c>
      <c r="R74" s="176">
        <v>274085.60416210833</v>
      </c>
      <c r="S74" s="176">
        <f>+'LEE County'!I133</f>
        <v>307254.77068160381</v>
      </c>
      <c r="T74" s="176">
        <f t="shared" si="16"/>
        <v>33169.166519495484</v>
      </c>
      <c r="U74" s="354">
        <f t="shared" si="17"/>
        <v>0.12101754348206306</v>
      </c>
    </row>
    <row r="75" spans="1:21" x14ac:dyDescent="0.2">
      <c r="A75" s="401">
        <f t="shared" si="9"/>
        <v>2021</v>
      </c>
      <c r="B75" s="401">
        <v>1</v>
      </c>
      <c r="C75" s="403">
        <v>297116.20619645825</v>
      </c>
      <c r="D75" s="403">
        <f>+'LEE County'!C134</f>
        <v>333530.68681193335</v>
      </c>
      <c r="E75" s="176">
        <f t="shared" si="10"/>
        <v>36414.480615475099</v>
      </c>
      <c r="F75" s="354">
        <f t="shared" si="11"/>
        <v>0.12255972530625692</v>
      </c>
      <c r="H75" s="407">
        <v>865.20535338435627</v>
      </c>
      <c r="I75" s="403">
        <f>+'LEE County'!E134</f>
        <v>884.25099483694976</v>
      </c>
      <c r="J75" s="176">
        <f t="shared" si="12"/>
        <v>19.045641452593486</v>
      </c>
      <c r="K75" s="354">
        <f t="shared" si="13"/>
        <v>2.2012856691297822E-2</v>
      </c>
      <c r="M75" s="407">
        <v>867.96476511779167</v>
      </c>
      <c r="N75" s="403">
        <f>+'LEE County'!D134</f>
        <v>833.30817819227275</v>
      </c>
      <c r="O75" s="176">
        <f t="shared" si="14"/>
        <v>-34.656586925518923</v>
      </c>
      <c r="P75" s="354">
        <f t="shared" si="15"/>
        <v>-3.9928564290067303E-2</v>
      </c>
      <c r="R75" s="176">
        <v>291775.95544805576</v>
      </c>
      <c r="S75" s="176">
        <f>+'LEE County'!I134</f>
        <v>333530.68681193335</v>
      </c>
      <c r="T75" s="176">
        <f t="shared" si="16"/>
        <v>41754.731363877596</v>
      </c>
      <c r="U75" s="354">
        <f t="shared" si="17"/>
        <v>0.14310545671852348</v>
      </c>
    </row>
    <row r="76" spans="1:21" x14ac:dyDescent="0.2">
      <c r="A76" s="401">
        <f t="shared" si="9"/>
        <v>2021</v>
      </c>
      <c r="B76" s="401">
        <v>2</v>
      </c>
      <c r="C76" s="403">
        <v>285204.7296903563</v>
      </c>
      <c r="D76" s="403">
        <f>+'LEE County'!C135</f>
        <v>306019.56924241624</v>
      </c>
      <c r="E76" s="176">
        <f t="shared" si="10"/>
        <v>20814.839552059944</v>
      </c>
      <c r="F76" s="354">
        <f t="shared" si="11"/>
        <v>7.2982098069195311E-2</v>
      </c>
      <c r="H76" s="407">
        <v>727.71642003413763</v>
      </c>
      <c r="I76" s="403">
        <f>+'LEE County'!E135</f>
        <v>782.38612143734224</v>
      </c>
      <c r="J76" s="176">
        <f t="shared" si="12"/>
        <v>54.669701403204613</v>
      </c>
      <c r="K76" s="354">
        <f t="shared" si="13"/>
        <v>7.5125007349208905E-2</v>
      </c>
      <c r="M76" s="407">
        <v>666.74518208897496</v>
      </c>
      <c r="N76" s="403">
        <f>+'LEE County'!D135</f>
        <v>712.33728528248162</v>
      </c>
      <c r="O76" s="176">
        <f t="shared" si="14"/>
        <v>45.592103193506659</v>
      </c>
      <c r="P76" s="354">
        <f t="shared" si="15"/>
        <v>6.8380101451445574E-2</v>
      </c>
      <c r="R76" s="176">
        <v>280078.57117253455</v>
      </c>
      <c r="S76" s="176">
        <f>+'LEE County'!I135</f>
        <v>306019.56924241624</v>
      </c>
      <c r="T76" s="176">
        <f t="shared" si="16"/>
        <v>25940.998069881694</v>
      </c>
      <c r="U76" s="354">
        <f t="shared" si="17"/>
        <v>9.2620431335682207E-2</v>
      </c>
    </row>
    <row r="77" spans="1:21" x14ac:dyDescent="0.2">
      <c r="A77" s="401">
        <f t="shared" si="9"/>
        <v>2021</v>
      </c>
      <c r="B77" s="401">
        <v>3</v>
      </c>
      <c r="C77" s="403">
        <v>313365.82370281959</v>
      </c>
      <c r="D77" s="403">
        <f>+'LEE County'!C136</f>
        <v>309440.9848857976</v>
      </c>
      <c r="E77" s="176">
        <f t="shared" si="10"/>
        <v>-3924.8388170219841</v>
      </c>
      <c r="F77" s="354">
        <f t="shared" si="11"/>
        <v>-1.2524782602789886E-2</v>
      </c>
      <c r="H77" s="407">
        <v>646.86472775470247</v>
      </c>
      <c r="I77" s="403">
        <f>+'LEE County'!E136</f>
        <v>668.45551314790498</v>
      </c>
      <c r="J77" s="176">
        <f t="shared" si="12"/>
        <v>21.590785393202509</v>
      </c>
      <c r="K77" s="354">
        <f t="shared" si="13"/>
        <v>3.3377589574477451E-2</v>
      </c>
      <c r="M77" s="407">
        <v>646.24252546482762</v>
      </c>
      <c r="N77" s="403">
        <f>+'LEE County'!D136</f>
        <v>652.34204667747144</v>
      </c>
      <c r="O77" s="176">
        <f t="shared" si="14"/>
        <v>6.0995212126438219</v>
      </c>
      <c r="P77" s="354">
        <f t="shared" si="15"/>
        <v>9.4384398616549348E-3</v>
      </c>
      <c r="R77" s="176">
        <v>307733.50867034291</v>
      </c>
      <c r="S77" s="176">
        <f>+'LEE County'!I136</f>
        <v>309440.9848857976</v>
      </c>
      <c r="T77" s="176">
        <f t="shared" si="16"/>
        <v>1707.4762154546916</v>
      </c>
      <c r="U77" s="354">
        <f t="shared" si="17"/>
        <v>5.5485547311124872E-3</v>
      </c>
    </row>
    <row r="78" spans="1:21" x14ac:dyDescent="0.2">
      <c r="A78" s="401">
        <f t="shared" si="9"/>
        <v>2021</v>
      </c>
      <c r="B78" s="401">
        <v>4</v>
      </c>
      <c r="C78" s="403">
        <v>332883.43550645513</v>
      </c>
      <c r="D78" s="403">
        <f>+'LEE County'!C137</f>
        <v>315564.36067206663</v>
      </c>
      <c r="E78" s="176">
        <f t="shared" si="10"/>
        <v>-17319.074834388506</v>
      </c>
      <c r="F78" s="354">
        <f t="shared" si="11"/>
        <v>-5.2027445607315759E-2</v>
      </c>
      <c r="H78" s="407">
        <v>667.0328797747103</v>
      </c>
      <c r="I78" s="403">
        <f>+'LEE County'!E137</f>
        <v>676.36411760129602</v>
      </c>
      <c r="J78" s="176">
        <f t="shared" si="12"/>
        <v>9.3312378265857205</v>
      </c>
      <c r="K78" s="354">
        <f t="shared" si="13"/>
        <v>1.3989172212526269E-2</v>
      </c>
      <c r="M78" s="407">
        <v>659.75554541712052</v>
      </c>
      <c r="N78" s="403">
        <f>+'LEE County'!D137</f>
        <v>657.18721698856018</v>
      </c>
      <c r="O78" s="176">
        <f t="shared" si="14"/>
        <v>-2.5683284285603349</v>
      </c>
      <c r="P78" s="354">
        <f t="shared" si="15"/>
        <v>-3.8928485655039813E-3</v>
      </c>
      <c r="R78" s="176">
        <v>326900.31853565376</v>
      </c>
      <c r="S78" s="176">
        <f>+'LEE County'!I137</f>
        <v>315564.36067206663</v>
      </c>
      <c r="T78" s="176">
        <f t="shared" si="16"/>
        <v>-11335.957863587129</v>
      </c>
      <c r="U78" s="354">
        <f t="shared" si="17"/>
        <v>-3.4677108650020383E-2</v>
      </c>
    </row>
    <row r="79" spans="1:21" x14ac:dyDescent="0.2">
      <c r="A79" s="401">
        <f t="shared" ref="A79:A122" si="18">+A67+1</f>
        <v>2021</v>
      </c>
      <c r="B79" s="401">
        <v>5</v>
      </c>
      <c r="C79" s="403">
        <v>354275.80917454185</v>
      </c>
      <c r="D79" s="403">
        <f>+'LEE County'!C138</f>
        <v>350313.96261271759</v>
      </c>
      <c r="E79" s="176">
        <f t="shared" si="10"/>
        <v>-3961.8465618242626</v>
      </c>
      <c r="F79" s="354">
        <f t="shared" si="11"/>
        <v>-1.1182944076975843E-2</v>
      </c>
      <c r="H79" s="407">
        <v>750.00816204741921</v>
      </c>
      <c r="I79" s="403">
        <f>+'LEE County'!E138</f>
        <v>750.8606924988153</v>
      </c>
      <c r="J79" s="176">
        <f t="shared" si="12"/>
        <v>0.85253045139609185</v>
      </c>
      <c r="K79" s="354">
        <f t="shared" si="13"/>
        <v>1.1366948981845759E-3</v>
      </c>
      <c r="M79" s="407">
        <v>743.65561536092866</v>
      </c>
      <c r="N79" s="403">
        <f>+'LEE County'!D138</f>
        <v>738.18438096639159</v>
      </c>
      <c r="O79" s="176">
        <f t="shared" si="14"/>
        <v>-5.4712343945370776</v>
      </c>
      <c r="P79" s="354">
        <f t="shared" si="15"/>
        <v>-7.3572151968241961E-3</v>
      </c>
      <c r="R79" s="176">
        <v>347908.19402724062</v>
      </c>
      <c r="S79" s="176">
        <f>+'LEE County'!I138</f>
        <v>350313.96261271759</v>
      </c>
      <c r="T79" s="176">
        <f t="shared" si="16"/>
        <v>2405.7685854769661</v>
      </c>
      <c r="U79" s="354">
        <f t="shared" si="17"/>
        <v>6.9149523546105929E-3</v>
      </c>
    </row>
    <row r="80" spans="1:21" x14ac:dyDescent="0.2">
      <c r="A80" s="401">
        <f t="shared" si="18"/>
        <v>2021</v>
      </c>
      <c r="B80" s="401">
        <v>6</v>
      </c>
      <c r="C80" s="403">
        <v>377461.60559007438</v>
      </c>
      <c r="D80" s="403">
        <f>+'LEE County'!C139</f>
        <v>365389.85953187157</v>
      </c>
      <c r="E80" s="176">
        <f t="shared" si="10"/>
        <v>-12071.746058202814</v>
      </c>
      <c r="F80" s="354">
        <f t="shared" si="11"/>
        <v>-3.198138798602157E-2</v>
      </c>
      <c r="H80" s="407">
        <v>804.88168691053841</v>
      </c>
      <c r="I80" s="403">
        <f>+'LEE County'!E139</f>
        <v>778.25522360211244</v>
      </c>
      <c r="J80" s="176">
        <f t="shared" si="12"/>
        <v>-26.626463308425969</v>
      </c>
      <c r="K80" s="354">
        <f t="shared" si="13"/>
        <v>-3.3081213973980561E-2</v>
      </c>
      <c r="M80" s="407">
        <v>786.26515801768289</v>
      </c>
      <c r="N80" s="403">
        <f>+'LEE County'!D139</f>
        <v>767.04700590557616</v>
      </c>
      <c r="O80" s="176">
        <f t="shared" si="14"/>
        <v>-19.218152112106736</v>
      </c>
      <c r="P80" s="354">
        <f t="shared" si="15"/>
        <v>-2.4442329557829101E-2</v>
      </c>
      <c r="R80" s="176">
        <v>370677.2579856466</v>
      </c>
      <c r="S80" s="176">
        <f>+'LEE County'!I139</f>
        <v>365389.85953187157</v>
      </c>
      <c r="T80" s="176">
        <f t="shared" si="16"/>
        <v>-5287.3984537750366</v>
      </c>
      <c r="U80" s="354">
        <f t="shared" si="17"/>
        <v>-1.4264156594089639E-2</v>
      </c>
    </row>
    <row r="81" spans="1:21" x14ac:dyDescent="0.2">
      <c r="A81" s="401">
        <f t="shared" si="18"/>
        <v>2021</v>
      </c>
      <c r="B81" s="401">
        <v>7</v>
      </c>
      <c r="C81" s="403">
        <v>387751.17951946874</v>
      </c>
      <c r="D81" s="403">
        <f>+'LEE County'!C140</f>
        <v>377429.99663191818</v>
      </c>
      <c r="E81" s="176">
        <f t="shared" si="10"/>
        <v>-10321.18288755056</v>
      </c>
      <c r="F81" s="354">
        <f t="shared" si="11"/>
        <v>-2.6618056714466709E-2</v>
      </c>
      <c r="H81" s="407">
        <v>810.75152917648495</v>
      </c>
      <c r="I81" s="403">
        <f>+'LEE County'!E140</f>
        <v>800.93880480771293</v>
      </c>
      <c r="J81" s="176">
        <f t="shared" si="12"/>
        <v>-9.8127243687720238</v>
      </c>
      <c r="K81" s="354">
        <f t="shared" si="13"/>
        <v>-1.2103244971661375E-2</v>
      </c>
      <c r="M81" s="407">
        <v>802.94912598895871</v>
      </c>
      <c r="N81" s="403">
        <f>+'LEE County'!D140</f>
        <v>793.108104102879</v>
      </c>
      <c r="O81" s="176">
        <f t="shared" si="14"/>
        <v>-9.8410218860797158</v>
      </c>
      <c r="P81" s="354">
        <f t="shared" si="15"/>
        <v>-1.2256096392108229E-2</v>
      </c>
      <c r="R81" s="176">
        <v>380781.8911284692</v>
      </c>
      <c r="S81" s="176">
        <f>+'LEE County'!I140</f>
        <v>377429.99663191818</v>
      </c>
      <c r="T81" s="176">
        <f t="shared" si="16"/>
        <v>-3351.8944965510163</v>
      </c>
      <c r="U81" s="354">
        <f t="shared" si="17"/>
        <v>-8.8026625599696429E-3</v>
      </c>
    </row>
    <row r="82" spans="1:21" x14ac:dyDescent="0.2">
      <c r="A82" s="401">
        <f t="shared" si="18"/>
        <v>2021</v>
      </c>
      <c r="B82" s="401">
        <v>8</v>
      </c>
      <c r="C82" s="403">
        <v>418436.96043707168</v>
      </c>
      <c r="D82" s="403">
        <f>+'LEE County'!C141</f>
        <v>377221.54336433526</v>
      </c>
      <c r="E82" s="176">
        <f t="shared" si="10"/>
        <v>-41215.417072736425</v>
      </c>
      <c r="F82" s="354">
        <f t="shared" si="11"/>
        <v>-9.8498509858415795E-2</v>
      </c>
      <c r="H82" s="407">
        <v>851.21026762034546</v>
      </c>
      <c r="I82" s="403">
        <f>+'LEE County'!E141</f>
        <v>800.42510501070694</v>
      </c>
      <c r="J82" s="176">
        <f t="shared" si="12"/>
        <v>-50.785162609638519</v>
      </c>
      <c r="K82" s="354">
        <f t="shared" si="13"/>
        <v>-5.9662300305204474E-2</v>
      </c>
      <c r="M82" s="407">
        <v>840.0369035448681</v>
      </c>
      <c r="N82" s="403">
        <f>+'LEE County'!D141</f>
        <v>795.42130788668703</v>
      </c>
      <c r="O82" s="176">
        <f t="shared" si="14"/>
        <v>-44.615595658181064</v>
      </c>
      <c r="P82" s="354">
        <f t="shared" si="15"/>
        <v>-5.311147101979441E-2</v>
      </c>
      <c r="R82" s="176">
        <v>410916.13779417682</v>
      </c>
      <c r="S82" s="176">
        <f>+'LEE County'!I141</f>
        <v>377221.54336433526</v>
      </c>
      <c r="T82" s="176">
        <f t="shared" si="16"/>
        <v>-33694.594429841556</v>
      </c>
      <c r="U82" s="354">
        <f t="shared" si="17"/>
        <v>-8.1998712950813291E-2</v>
      </c>
    </row>
    <row r="83" spans="1:21" x14ac:dyDescent="0.2">
      <c r="A83" s="401">
        <f t="shared" si="18"/>
        <v>2021</v>
      </c>
      <c r="B83" s="401">
        <v>9</v>
      </c>
      <c r="C83" s="403">
        <v>381202.18903042789</v>
      </c>
      <c r="D83" s="403">
        <f>+'LEE County'!C142</f>
        <v>359971.66100105381</v>
      </c>
      <c r="E83" s="176">
        <f t="shared" si="10"/>
        <v>-21230.52802937408</v>
      </c>
      <c r="F83" s="354">
        <f t="shared" si="11"/>
        <v>-5.5693615200303692E-2</v>
      </c>
      <c r="H83" s="407">
        <v>787.09675128865592</v>
      </c>
      <c r="I83" s="403">
        <f>+'LEE County'!E142</f>
        <v>771.34442062702658</v>
      </c>
      <c r="J83" s="176">
        <f t="shared" si="12"/>
        <v>-15.752330661629344</v>
      </c>
      <c r="K83" s="354">
        <f t="shared" si="13"/>
        <v>-2.0013207570529601E-2</v>
      </c>
      <c r="M83" s="407">
        <v>789.10582442370014</v>
      </c>
      <c r="N83" s="403">
        <f>+'LEE County'!D142</f>
        <v>769.11887373088234</v>
      </c>
      <c r="O83" s="176">
        <f t="shared" si="14"/>
        <v>-19.9869506928178</v>
      </c>
      <c r="P83" s="354">
        <f t="shared" si="15"/>
        <v>-2.5328606220103245E-2</v>
      </c>
      <c r="R83" s="176">
        <v>374350.60963890736</v>
      </c>
      <c r="S83" s="176">
        <f>+'LEE County'!I142</f>
        <v>359971.66100105381</v>
      </c>
      <c r="T83" s="176">
        <f t="shared" si="16"/>
        <v>-14378.948637853551</v>
      </c>
      <c r="U83" s="354">
        <f t="shared" si="17"/>
        <v>-3.8410378579918025E-2</v>
      </c>
    </row>
    <row r="84" spans="1:21" x14ac:dyDescent="0.2">
      <c r="A84" s="401">
        <f t="shared" si="18"/>
        <v>2021</v>
      </c>
      <c r="B84" s="401">
        <v>10</v>
      </c>
      <c r="C84" s="403">
        <v>355078.04227653489</v>
      </c>
      <c r="D84" s="403">
        <f>+'LEE County'!C143</f>
        <v>334409.49884387909</v>
      </c>
      <c r="E84" s="176">
        <f t="shared" si="10"/>
        <v>-20668.543432655802</v>
      </c>
      <c r="F84" s="354">
        <f t="shared" si="11"/>
        <v>-5.8208452711246861E-2</v>
      </c>
      <c r="H84" s="407">
        <v>736.33386483170102</v>
      </c>
      <c r="I84" s="403">
        <f>+'LEE County'!E143</f>
        <v>724.39402789216399</v>
      </c>
      <c r="J84" s="176">
        <f t="shared" si="12"/>
        <v>-11.939836939537031</v>
      </c>
      <c r="K84" s="354">
        <f t="shared" si="13"/>
        <v>-1.6215248964905449E-2</v>
      </c>
      <c r="M84" s="407">
        <v>735.32703100590822</v>
      </c>
      <c r="N84" s="403">
        <f>+'LEE County'!D143</f>
        <v>721.4441289887377</v>
      </c>
      <c r="O84" s="176">
        <f t="shared" si="14"/>
        <v>-13.882902017170522</v>
      </c>
      <c r="P84" s="354">
        <f t="shared" si="15"/>
        <v>-1.8879901638022334E-2</v>
      </c>
      <c r="R84" s="176">
        <v>348696.00810450874</v>
      </c>
      <c r="S84" s="176">
        <f>+'LEE County'!I143</f>
        <v>334409.49884387909</v>
      </c>
      <c r="T84" s="176">
        <f t="shared" si="16"/>
        <v>-14286.509260629653</v>
      </c>
      <c r="U84" s="354">
        <f t="shared" si="17"/>
        <v>-4.0971244088196745E-2</v>
      </c>
    </row>
    <row r="85" spans="1:21" x14ac:dyDescent="0.2">
      <c r="A85" s="401">
        <f t="shared" si="18"/>
        <v>2021</v>
      </c>
      <c r="B85" s="401">
        <v>11</v>
      </c>
      <c r="C85" s="403">
        <v>251868.87302377488</v>
      </c>
      <c r="D85" s="403">
        <f>+'LEE County'!C144</f>
        <v>303314.40413967392</v>
      </c>
      <c r="E85" s="176">
        <f t="shared" si="10"/>
        <v>51445.531115899037</v>
      </c>
      <c r="F85" s="354">
        <f t="shared" si="11"/>
        <v>0.20425521620943954</v>
      </c>
      <c r="H85" s="407">
        <v>609.50853712052685</v>
      </c>
      <c r="I85" s="403">
        <f>+'LEE County'!E144</f>
        <v>666.94809709219044</v>
      </c>
      <c r="J85" s="176">
        <f t="shared" si="12"/>
        <v>57.439559971663584</v>
      </c>
      <c r="K85" s="354">
        <f t="shared" si="13"/>
        <v>9.4239139361398605E-2</v>
      </c>
      <c r="M85" s="407">
        <v>602.68712035808494</v>
      </c>
      <c r="N85" s="403">
        <f>+'LEE County'!D144</f>
        <v>665.68797310927596</v>
      </c>
      <c r="O85" s="176">
        <f t="shared" si="14"/>
        <v>63.000852751191019</v>
      </c>
      <c r="P85" s="354">
        <f t="shared" si="15"/>
        <v>0.10453326547572361</v>
      </c>
      <c r="R85" s="176">
        <v>247341.88018523835</v>
      </c>
      <c r="S85" s="176">
        <f>+'LEE County'!I144</f>
        <v>303314.40413967392</v>
      </c>
      <c r="T85" s="176">
        <f t="shared" si="16"/>
        <v>55972.523954435572</v>
      </c>
      <c r="U85" s="354">
        <f t="shared" si="17"/>
        <v>0.22629618531450002</v>
      </c>
    </row>
    <row r="86" spans="1:21" x14ac:dyDescent="0.2">
      <c r="A86" s="401">
        <f t="shared" si="18"/>
        <v>2021</v>
      </c>
      <c r="B86" s="401">
        <v>12</v>
      </c>
      <c r="C86" s="403">
        <v>283288.60710268724</v>
      </c>
      <c r="D86" s="403">
        <f>+'LEE County'!C145</f>
        <v>310911.99445801799</v>
      </c>
      <c r="E86" s="176">
        <f t="shared" si="10"/>
        <v>27623.387355330749</v>
      </c>
      <c r="F86" s="354">
        <f t="shared" si="11"/>
        <v>9.750970092954625E-2</v>
      </c>
      <c r="H86" s="407">
        <v>560.83188694581918</v>
      </c>
      <c r="I86" s="403">
        <f>+'LEE County'!E145</f>
        <v>684.53245767380906</v>
      </c>
      <c r="J86" s="176">
        <f t="shared" si="12"/>
        <v>123.70057072798988</v>
      </c>
      <c r="K86" s="354">
        <f t="shared" si="13"/>
        <v>0.22056622244080848</v>
      </c>
      <c r="M86" s="407">
        <v>554.03778181960558</v>
      </c>
      <c r="N86" s="403">
        <f>+'LEE County'!D145</f>
        <v>651.12134670578439</v>
      </c>
      <c r="O86" s="176">
        <f t="shared" si="14"/>
        <v>97.083564886178806</v>
      </c>
      <c r="P86" s="354">
        <f t="shared" si="15"/>
        <v>0.1752291415349525</v>
      </c>
      <c r="R86" s="176">
        <v>278196.88822453987</v>
      </c>
      <c r="S86" s="176">
        <f>+'LEE County'!I145</f>
        <v>310911.99445801799</v>
      </c>
      <c r="T86" s="176">
        <f t="shared" si="16"/>
        <v>32715.106233478116</v>
      </c>
      <c r="U86" s="354">
        <f t="shared" si="17"/>
        <v>0.1175969524399314</v>
      </c>
    </row>
    <row r="87" spans="1:21" x14ac:dyDescent="0.2">
      <c r="A87" s="401">
        <f t="shared" si="18"/>
        <v>2022</v>
      </c>
      <c r="B87" s="401">
        <v>1</v>
      </c>
      <c r="C87" s="403">
        <v>301572.94928940519</v>
      </c>
      <c r="D87" s="403">
        <f>+'LEE County'!C146</f>
        <v>337431.88689207943</v>
      </c>
      <c r="E87" s="176">
        <f t="shared" si="10"/>
        <v>35858.937602674239</v>
      </c>
      <c r="F87" s="354">
        <f t="shared" si="11"/>
        <v>0.11890634649814746</v>
      </c>
      <c r="H87" s="407">
        <v>867.96476511779167</v>
      </c>
      <c r="I87" s="403">
        <f>+'LEE County'!E146</f>
        <v>891.60084376989346</v>
      </c>
      <c r="J87" s="176">
        <f t="shared" si="12"/>
        <v>23.636078652101787</v>
      </c>
      <c r="K87" s="354">
        <f t="shared" si="13"/>
        <v>2.7231610777304072E-2</v>
      </c>
      <c r="M87" s="407">
        <v>870.73405737231053</v>
      </c>
      <c r="N87" s="403">
        <f>+'LEE County'!D146</f>
        <v>840.23459304513824</v>
      </c>
      <c r="O87" s="176">
        <f t="shared" si="14"/>
        <v>-30.499464327172291</v>
      </c>
      <c r="P87" s="354">
        <f t="shared" si="15"/>
        <v>-3.5027301469306438E-2</v>
      </c>
      <c r="R87" s="176">
        <v>296152.59477977664</v>
      </c>
      <c r="S87" s="176">
        <f>+'LEE County'!I146</f>
        <v>337431.88689207943</v>
      </c>
      <c r="T87" s="176">
        <f t="shared" si="16"/>
        <v>41279.292112302792</v>
      </c>
      <c r="U87" s="354">
        <f t="shared" si="17"/>
        <v>0.1393852116777794</v>
      </c>
    </row>
    <row r="88" spans="1:21" x14ac:dyDescent="0.2">
      <c r="A88" s="401">
        <f t="shared" si="18"/>
        <v>2022</v>
      </c>
      <c r="B88" s="401">
        <v>2</v>
      </c>
      <c r="C88" s="403">
        <v>289482.80063571164</v>
      </c>
      <c r="D88" s="403">
        <f>+'LEE County'!C147</f>
        <v>309879.52578310098</v>
      </c>
      <c r="E88" s="176">
        <f t="shared" si="10"/>
        <v>20396.725147389341</v>
      </c>
      <c r="F88" s="354">
        <f t="shared" si="11"/>
        <v>7.0459195166682198E-2</v>
      </c>
      <c r="H88" s="407">
        <v>730.39681371361291</v>
      </c>
      <c r="I88" s="403">
        <f>+'LEE County'!E147</f>
        <v>789.65826766899613</v>
      </c>
      <c r="J88" s="176">
        <f t="shared" si="12"/>
        <v>59.261453955383217</v>
      </c>
      <c r="K88" s="354">
        <f t="shared" si="13"/>
        <v>8.1135969986062317E-2</v>
      </c>
      <c r="M88" s="407">
        <v>669.20356796325825</v>
      </c>
      <c r="N88" s="403">
        <f>+'LEE County'!D147</f>
        <v>718.95833946902178</v>
      </c>
      <c r="O88" s="176">
        <f t="shared" si="14"/>
        <v>49.754771505763529</v>
      </c>
      <c r="P88" s="354">
        <f t="shared" si="15"/>
        <v>7.4349232263052123E-2</v>
      </c>
      <c r="R88" s="176">
        <v>284279.74974012258</v>
      </c>
      <c r="S88" s="176">
        <f>+'LEE County'!I147</f>
        <v>309879.52578310098</v>
      </c>
      <c r="T88" s="176">
        <f t="shared" si="16"/>
        <v>25599.776042978396</v>
      </c>
      <c r="U88" s="354">
        <f t="shared" si="17"/>
        <v>9.0051352818414587E-2</v>
      </c>
    </row>
    <row r="89" spans="1:21" x14ac:dyDescent="0.2">
      <c r="A89" s="401">
        <f t="shared" si="18"/>
        <v>2022</v>
      </c>
      <c r="B89" s="401">
        <v>3</v>
      </c>
      <c r="C89" s="403">
        <v>318066.3110583619</v>
      </c>
      <c r="D89" s="403">
        <f>+'LEE County'!C148</f>
        <v>313024.47824005131</v>
      </c>
      <c r="E89" s="176">
        <f t="shared" si="10"/>
        <v>-5041.8328183105914</v>
      </c>
      <c r="F89" s="354">
        <f t="shared" si="11"/>
        <v>-1.5851514740853778E-2</v>
      </c>
      <c r="H89" s="407">
        <v>648.97243765767564</v>
      </c>
      <c r="I89" s="403">
        <f>+'LEE County'!E148</f>
        <v>675.20680358799802</v>
      </c>
      <c r="J89" s="176">
        <f t="shared" si="12"/>
        <v>26.234365930322383</v>
      </c>
      <c r="K89" s="354">
        <f t="shared" si="13"/>
        <v>4.042446860302662E-2</v>
      </c>
      <c r="M89" s="407">
        <v>648.34905878720906</v>
      </c>
      <c r="N89" s="403">
        <f>+'LEE County'!D148</f>
        <v>658.93059376367046</v>
      </c>
      <c r="O89" s="176">
        <f t="shared" si="14"/>
        <v>10.581534976461398</v>
      </c>
      <c r="P89" s="354">
        <f t="shared" si="15"/>
        <v>1.6320737777047123E-2</v>
      </c>
      <c r="R89" s="176">
        <v>312349.5113003981</v>
      </c>
      <c r="S89" s="176">
        <f>+'LEE County'!I148</f>
        <v>313024.47824005131</v>
      </c>
      <c r="T89" s="176">
        <f t="shared" si="16"/>
        <v>674.96693965321174</v>
      </c>
      <c r="U89" s="354">
        <f t="shared" si="17"/>
        <v>2.1609348349647117E-3</v>
      </c>
    </row>
    <row r="90" spans="1:21" x14ac:dyDescent="0.2">
      <c r="A90" s="401">
        <f t="shared" si="18"/>
        <v>2022</v>
      </c>
      <c r="B90" s="401">
        <v>4</v>
      </c>
      <c r="C90" s="403">
        <v>337876.6870390519</v>
      </c>
      <c r="D90" s="403">
        <f>+'LEE County'!C149</f>
        <v>318790.07097744866</v>
      </c>
      <c r="E90" s="176">
        <f t="shared" si="10"/>
        <v>-19086.616061603243</v>
      </c>
      <c r="F90" s="354">
        <f t="shared" si="11"/>
        <v>-5.6489887564800223E-2</v>
      </c>
      <c r="H90" s="407">
        <v>669.9429817045409</v>
      </c>
      <c r="I90" s="403">
        <f>+'LEE County'!E149</f>
        <v>682.44134587950134</v>
      </c>
      <c r="J90" s="176">
        <f t="shared" si="12"/>
        <v>12.498364174960443</v>
      </c>
      <c r="K90" s="354">
        <f t="shared" si="13"/>
        <v>1.8655862537974244E-2</v>
      </c>
      <c r="M90" s="407">
        <v>662.63899003986035</v>
      </c>
      <c r="N90" s="403">
        <f>+'LEE County'!D149</f>
        <v>663.09213807355525</v>
      </c>
      <c r="O90" s="176">
        <f t="shared" si="14"/>
        <v>0.45314803369490164</v>
      </c>
      <c r="P90" s="354">
        <f t="shared" si="15"/>
        <v>6.8385356205435954E-4</v>
      </c>
      <c r="R90" s="176">
        <v>331803.82331368851</v>
      </c>
      <c r="S90" s="176">
        <f>+'LEE County'!I149</f>
        <v>318790.07097744866</v>
      </c>
      <c r="T90" s="176">
        <f t="shared" si="16"/>
        <v>-13013.75233623985</v>
      </c>
      <c r="U90" s="354">
        <f t="shared" si="17"/>
        <v>-3.9221224777559627E-2</v>
      </c>
    </row>
    <row r="91" spans="1:21" x14ac:dyDescent="0.2">
      <c r="A91" s="401">
        <f t="shared" si="18"/>
        <v>2022</v>
      </c>
      <c r="B91" s="401">
        <v>5</v>
      </c>
      <c r="C91" s="403">
        <v>359589.94631215988</v>
      </c>
      <c r="D91" s="403">
        <f>+'LEE County'!C150</f>
        <v>352844.22626392549</v>
      </c>
      <c r="E91" s="176">
        <f t="shared" si="10"/>
        <v>-6745.7200482343906</v>
      </c>
      <c r="F91" s="354">
        <f t="shared" si="11"/>
        <v>-1.8759479004950896E-2</v>
      </c>
      <c r="H91" s="407">
        <v>753.75820285765622</v>
      </c>
      <c r="I91" s="403">
        <f>+'LEE County'!E150</f>
        <v>755.62770142295051</v>
      </c>
      <c r="J91" s="176">
        <f t="shared" si="12"/>
        <v>1.8694985652942933</v>
      </c>
      <c r="K91" s="354">
        <f t="shared" si="13"/>
        <v>2.4802364447997771E-3</v>
      </c>
      <c r="M91" s="407">
        <v>747.37389343773316</v>
      </c>
      <c r="N91" s="403">
        <f>+'LEE County'!D150</f>
        <v>742.87091145983538</v>
      </c>
      <c r="O91" s="176">
        <f t="shared" si="14"/>
        <v>-4.5029819778977753</v>
      </c>
      <c r="P91" s="354">
        <f t="shared" si="15"/>
        <v>-6.0250726141706235E-3</v>
      </c>
      <c r="R91" s="176">
        <v>353126.8169376491</v>
      </c>
      <c r="S91" s="176">
        <f>+'LEE County'!I150</f>
        <v>352844.22626392549</v>
      </c>
      <c r="T91" s="176">
        <f t="shared" si="16"/>
        <v>-282.59067372360732</v>
      </c>
      <c r="U91" s="354">
        <f t="shared" si="17"/>
        <v>-8.0025265759842146E-4</v>
      </c>
    </row>
    <row r="92" spans="1:21" x14ac:dyDescent="0.2">
      <c r="A92" s="401">
        <f t="shared" si="18"/>
        <v>2022</v>
      </c>
      <c r="B92" s="401">
        <v>6</v>
      </c>
      <c r="C92" s="403">
        <v>383123.52967392548</v>
      </c>
      <c r="D92" s="403">
        <f>+'LEE County'!C151</f>
        <v>367741.64521838102</v>
      </c>
      <c r="E92" s="176">
        <f t="shared" si="10"/>
        <v>-15381.884455544467</v>
      </c>
      <c r="F92" s="354">
        <f t="shared" si="11"/>
        <v>-4.0148629003903591E-2</v>
      </c>
      <c r="H92" s="407">
        <v>808.50556563187058</v>
      </c>
      <c r="I92" s="403">
        <f>+'LEE County'!E151</f>
        <v>782.68598059057751</v>
      </c>
      <c r="J92" s="176">
        <f t="shared" si="12"/>
        <v>-25.819585041293067</v>
      </c>
      <c r="K92" s="354">
        <f t="shared" si="13"/>
        <v>-3.1934950282147212E-2</v>
      </c>
      <c r="M92" s="407">
        <v>789.80599810418153</v>
      </c>
      <c r="N92" s="403">
        <f>+'LEE County'!D151</f>
        <v>771.41395235042887</v>
      </c>
      <c r="O92" s="176">
        <f t="shared" si="14"/>
        <v>-18.392045753752654</v>
      </c>
      <c r="P92" s="354">
        <f t="shared" si="15"/>
        <v>-2.3286789158223908E-2</v>
      </c>
      <c r="R92" s="176">
        <v>376237.41685543134</v>
      </c>
      <c r="S92" s="176">
        <f>+'LEE County'!I151</f>
        <v>367741.64521838102</v>
      </c>
      <c r="T92" s="176">
        <f t="shared" si="16"/>
        <v>-8495.7716370503185</v>
      </c>
      <c r="U92" s="354">
        <f t="shared" si="17"/>
        <v>-2.2580879137586662E-2</v>
      </c>
    </row>
    <row r="93" spans="1:21" x14ac:dyDescent="0.2">
      <c r="A93" s="401">
        <f t="shared" si="18"/>
        <v>2022</v>
      </c>
      <c r="B93" s="401">
        <v>7</v>
      </c>
      <c r="C93" s="403">
        <v>393567.4472122608</v>
      </c>
      <c r="D93" s="403">
        <f>+'LEE County'!C152</f>
        <v>379557.33491047821</v>
      </c>
      <c r="E93" s="176">
        <f t="shared" si="10"/>
        <v>-14010.112301782588</v>
      </c>
      <c r="F93" s="354">
        <f t="shared" si="11"/>
        <v>-3.559774163493401E-2</v>
      </c>
      <c r="H93" s="407">
        <v>814.98766770107227</v>
      </c>
      <c r="I93" s="403">
        <f>+'LEE County'!E152</f>
        <v>804.94670357103507</v>
      </c>
      <c r="J93" s="176">
        <f t="shared" si="12"/>
        <v>-10.040964130037196</v>
      </c>
      <c r="K93" s="354">
        <f t="shared" si="13"/>
        <v>-1.232038781440814E-2</v>
      </c>
      <c r="M93" s="407">
        <v>807.14490612071734</v>
      </c>
      <c r="N93" s="403">
        <f>+'LEE County'!D152</f>
        <v>797.07681803025309</v>
      </c>
      <c r="O93" s="176">
        <f t="shared" si="14"/>
        <v>-10.068088090464244</v>
      </c>
      <c r="P93" s="354">
        <f t="shared" si="15"/>
        <v>-1.2473705792003686E-2</v>
      </c>
      <c r="R93" s="176">
        <v>386493.61949539627</v>
      </c>
      <c r="S93" s="176">
        <f>+'LEE County'!I152</f>
        <v>379557.33491047821</v>
      </c>
      <c r="T93" s="176">
        <f t="shared" si="16"/>
        <v>-6936.2845849180594</v>
      </c>
      <c r="U93" s="354">
        <f t="shared" si="17"/>
        <v>-1.7946698819954698E-2</v>
      </c>
    </row>
    <row r="94" spans="1:21" x14ac:dyDescent="0.2">
      <c r="A94" s="401">
        <f t="shared" si="18"/>
        <v>2022</v>
      </c>
      <c r="B94" s="401">
        <v>8</v>
      </c>
      <c r="C94" s="403">
        <v>424713.51484362769</v>
      </c>
      <c r="D94" s="403">
        <f>+'LEE County'!C153</f>
        <v>379336.47182281176</v>
      </c>
      <c r="E94" s="176">
        <f t="shared" si="10"/>
        <v>-45377.043020815938</v>
      </c>
      <c r="F94" s="354">
        <f t="shared" si="11"/>
        <v>-0.10684153302143684</v>
      </c>
      <c r="H94" s="407">
        <v>857.59434462749823</v>
      </c>
      <c r="I94" s="403">
        <f>+'LEE County'!E153</f>
        <v>804.40962371121964</v>
      </c>
      <c r="J94" s="176">
        <f t="shared" si="12"/>
        <v>-53.184720916278593</v>
      </c>
      <c r="K94" s="354">
        <f t="shared" si="13"/>
        <v>-6.2016174954348302E-2</v>
      </c>
      <c r="M94" s="407">
        <v>846.33718032145453</v>
      </c>
      <c r="N94" s="403">
        <f>+'LEE County'!D153</f>
        <v>799.38091766931416</v>
      </c>
      <c r="O94" s="176">
        <f t="shared" si="14"/>
        <v>-46.956262652140367</v>
      </c>
      <c r="P94" s="354">
        <f t="shared" si="15"/>
        <v>-5.5481743853325161E-2</v>
      </c>
      <c r="R94" s="176">
        <v>417079.8798610894</v>
      </c>
      <c r="S94" s="176">
        <f>+'LEE County'!I153</f>
        <v>379336.47182281176</v>
      </c>
      <c r="T94" s="176">
        <f t="shared" si="16"/>
        <v>-37743.408038277645</v>
      </c>
      <c r="U94" s="354">
        <f t="shared" si="17"/>
        <v>-9.0494434905007415E-2</v>
      </c>
    </row>
    <row r="95" spans="1:21" x14ac:dyDescent="0.2">
      <c r="A95" s="401">
        <f t="shared" si="18"/>
        <v>2022</v>
      </c>
      <c r="B95" s="401">
        <v>9</v>
      </c>
      <c r="C95" s="403">
        <v>386920.22186588432</v>
      </c>
      <c r="D95" s="403">
        <f>+'LEE County'!C154</f>
        <v>362366.01497889834</v>
      </c>
      <c r="E95" s="176">
        <f t="shared" si="10"/>
        <v>-24554.20688698598</v>
      </c>
      <c r="F95" s="354">
        <f t="shared" si="11"/>
        <v>-6.3460645113289083E-2</v>
      </c>
      <c r="H95" s="407">
        <v>792.21834305812638</v>
      </c>
      <c r="I95" s="403">
        <f>+'LEE County'!E154</f>
        <v>775.85537614523116</v>
      </c>
      <c r="J95" s="176">
        <f t="shared" si="12"/>
        <v>-16.362966912895217</v>
      </c>
      <c r="K95" s="354">
        <f t="shared" si="13"/>
        <v>-2.0654617576425727E-2</v>
      </c>
      <c r="M95" s="407">
        <v>794.24360876800836</v>
      </c>
      <c r="N95" s="403">
        <f>+'LEE County'!D154</f>
        <v>773.61681386609632</v>
      </c>
      <c r="O95" s="176">
        <f t="shared" si="14"/>
        <v>-20.626794901912035</v>
      </c>
      <c r="P95" s="354">
        <f t="shared" si="15"/>
        <v>-2.5970363090371373E-2</v>
      </c>
      <c r="R95" s="176">
        <v>379965.86878349097</v>
      </c>
      <c r="S95" s="176">
        <f>+'LEE County'!I154</f>
        <v>362366.01497889834</v>
      </c>
      <c r="T95" s="176">
        <f t="shared" si="16"/>
        <v>-17599.853804592625</v>
      </c>
      <c r="U95" s="354">
        <f t="shared" si="17"/>
        <v>-4.6319565125522488E-2</v>
      </c>
    </row>
    <row r="96" spans="1:21" x14ac:dyDescent="0.2">
      <c r="A96" s="401">
        <f t="shared" si="18"/>
        <v>2022</v>
      </c>
      <c r="B96" s="401">
        <v>10</v>
      </c>
      <c r="C96" s="403">
        <v>360404.21291068289</v>
      </c>
      <c r="D96" s="403">
        <f>+'LEE County'!C155</f>
        <v>337389.05003105197</v>
      </c>
      <c r="E96" s="176">
        <f t="shared" si="10"/>
        <v>-23015.162879630923</v>
      </c>
      <c r="F96" s="354">
        <f t="shared" si="11"/>
        <v>-6.3859305899220065E-2</v>
      </c>
      <c r="H96" s="407">
        <v>739.73089465383919</v>
      </c>
      <c r="I96" s="403">
        <f>+'LEE County'!E155</f>
        <v>730.00749314998177</v>
      </c>
      <c r="J96" s="176">
        <f t="shared" si="12"/>
        <v>-9.7234015038574171</v>
      </c>
      <c r="K96" s="354">
        <f t="shared" si="13"/>
        <v>-1.3144511840900597E-2</v>
      </c>
      <c r="M96" s="407">
        <v>738.7205797399148</v>
      </c>
      <c r="N96" s="403">
        <f>+'LEE County'!D155</f>
        <v>727.03473492639159</v>
      </c>
      <c r="O96" s="176">
        <f t="shared" si="14"/>
        <v>-11.685844813523204</v>
      </c>
      <c r="P96" s="354">
        <f t="shared" si="15"/>
        <v>-1.5819032437999092E-2</v>
      </c>
      <c r="R96" s="176">
        <v>353926.44822607638</v>
      </c>
      <c r="S96" s="176">
        <f>+'LEE County'!I155</f>
        <v>337389.05003105197</v>
      </c>
      <c r="T96" s="176">
        <f t="shared" si="16"/>
        <v>-16537.398195024405</v>
      </c>
      <c r="U96" s="354">
        <f t="shared" si="17"/>
        <v>-4.6725522429623245E-2</v>
      </c>
    </row>
    <row r="97" spans="1:21" x14ac:dyDescent="0.2">
      <c r="A97" s="401">
        <f t="shared" si="18"/>
        <v>2022</v>
      </c>
      <c r="B97" s="401">
        <v>11</v>
      </c>
      <c r="C97" s="403">
        <v>255646.90611913151</v>
      </c>
      <c r="D97" s="403">
        <f>+'LEE County'!C156</f>
        <v>307125.36215884419</v>
      </c>
      <c r="E97" s="176">
        <f t="shared" si="10"/>
        <v>51478.456039712677</v>
      </c>
      <c r="F97" s="354">
        <f t="shared" si="11"/>
        <v>0.20136545683726648</v>
      </c>
      <c r="H97" s="407">
        <v>611.35114368408983</v>
      </c>
      <c r="I97" s="403">
        <f>+'LEE County'!E156</f>
        <v>674.12793026025702</v>
      </c>
      <c r="J97" s="176">
        <f t="shared" si="12"/>
        <v>62.776786576167183</v>
      </c>
      <c r="K97" s="354">
        <f t="shared" si="13"/>
        <v>0.1026853179628735</v>
      </c>
      <c r="M97" s="407">
        <v>604.5097264540625</v>
      </c>
      <c r="N97" s="403">
        <f>+'LEE County'!D156</f>
        <v>672.85424078400376</v>
      </c>
      <c r="O97" s="176">
        <f t="shared" si="14"/>
        <v>68.344514329941262</v>
      </c>
      <c r="P97" s="354">
        <f t="shared" si="15"/>
        <v>0.11305775794681927</v>
      </c>
      <c r="R97" s="176">
        <v>251052.00838801693</v>
      </c>
      <c r="S97" s="176">
        <f>+'LEE County'!I156</f>
        <v>307125.36215884419</v>
      </c>
      <c r="T97" s="176">
        <f t="shared" si="16"/>
        <v>56073.353770827263</v>
      </c>
      <c r="U97" s="354">
        <f t="shared" si="17"/>
        <v>0.22335353591022589</v>
      </c>
    </row>
    <row r="98" spans="1:21" x14ac:dyDescent="0.2">
      <c r="A98" s="401">
        <f t="shared" si="18"/>
        <v>2022</v>
      </c>
      <c r="B98" s="401">
        <v>12</v>
      </c>
      <c r="C98" s="403">
        <v>287537.93620922748</v>
      </c>
      <c r="D98" s="403">
        <f>+'LEE County'!C157</f>
        <v>315045.16663238552</v>
      </c>
      <c r="E98" s="176">
        <f t="shared" si="10"/>
        <v>27507.230423158035</v>
      </c>
      <c r="F98" s="354">
        <f t="shared" si="11"/>
        <v>9.5664700059411745E-2</v>
      </c>
      <c r="H98" s="407">
        <v>562.23396666318365</v>
      </c>
      <c r="I98" s="403">
        <f>+'LEE County'!E157</f>
        <v>692.31934131765252</v>
      </c>
      <c r="J98" s="176">
        <f t="shared" si="12"/>
        <v>130.08537465446886</v>
      </c>
      <c r="K98" s="354">
        <f t="shared" si="13"/>
        <v>0.23137231538413761</v>
      </c>
      <c r="M98" s="407">
        <v>555.42287627415453</v>
      </c>
      <c r="N98" s="403">
        <f>+'LEE County'!D157</f>
        <v>658.52816300497091</v>
      </c>
      <c r="O98" s="176">
        <f t="shared" si="14"/>
        <v>103.10528673081637</v>
      </c>
      <c r="P98" s="354">
        <f t="shared" si="15"/>
        <v>0.18563384969387542</v>
      </c>
      <c r="R98" s="176">
        <v>282369.84154790791</v>
      </c>
      <c r="S98" s="176">
        <f>+'LEE County'!I157</f>
        <v>315045.16663238552</v>
      </c>
      <c r="T98" s="176">
        <f t="shared" si="16"/>
        <v>32675.325084477605</v>
      </c>
      <c r="U98" s="354">
        <f t="shared" si="17"/>
        <v>0.1157181833065335</v>
      </c>
    </row>
    <row r="99" spans="1:21" x14ac:dyDescent="0.2">
      <c r="A99" s="401">
        <f t="shared" si="18"/>
        <v>2023</v>
      </c>
      <c r="B99" s="401">
        <v>1</v>
      </c>
      <c r="C99" s="403">
        <v>306096.54352874612</v>
      </c>
      <c r="D99" s="403">
        <f>+'LEE County'!C158</f>
        <v>341801.99186742632</v>
      </c>
      <c r="E99" s="176">
        <f t="shared" si="10"/>
        <v>35705.448338680202</v>
      </c>
      <c r="F99" s="354">
        <f t="shared" si="11"/>
        <v>0.11664766915385649</v>
      </c>
      <c r="H99" s="407">
        <v>870.73405737231053</v>
      </c>
      <c r="I99" s="403">
        <f>+'LEE County'!E158</f>
        <v>899.83410808088775</v>
      </c>
      <c r="J99" s="176">
        <f t="shared" si="12"/>
        <v>29.100050708577214</v>
      </c>
      <c r="K99" s="354">
        <f t="shared" si="13"/>
        <v>3.3420136104926224E-2</v>
      </c>
      <c r="M99" s="407">
        <v>873.51326975917448</v>
      </c>
      <c r="N99" s="403">
        <f>+'LEE County'!D158</f>
        <v>847.9935286003481</v>
      </c>
      <c r="O99" s="176">
        <f t="shared" si="14"/>
        <v>-25.519741158826378</v>
      </c>
      <c r="P99" s="354">
        <f t="shared" si="15"/>
        <v>-2.921505836524052E-2</v>
      </c>
      <c r="R99" s="176">
        <v>300594.88370147313</v>
      </c>
      <c r="S99" s="176">
        <f>+'LEE County'!I158</f>
        <v>341801.99186742632</v>
      </c>
      <c r="T99" s="176">
        <f t="shared" si="16"/>
        <v>41207.108165953192</v>
      </c>
      <c r="U99" s="354">
        <f t="shared" si="17"/>
        <v>0.13708519472632408</v>
      </c>
    </row>
    <row r="100" spans="1:21" x14ac:dyDescent="0.2">
      <c r="A100" s="401">
        <f t="shared" si="18"/>
        <v>2023</v>
      </c>
      <c r="B100" s="401">
        <v>2</v>
      </c>
      <c r="C100" s="403">
        <v>293825.0426452473</v>
      </c>
      <c r="D100" s="403">
        <f>+'LEE County'!C159</f>
        <v>314249.56445232854</v>
      </c>
      <c r="E100" s="176">
        <f t="shared" si="10"/>
        <v>20424.521807081241</v>
      </c>
      <c r="F100" s="354">
        <f t="shared" si="11"/>
        <v>6.9512529031574122E-2</v>
      </c>
      <c r="H100" s="407">
        <v>733.08989235548518</v>
      </c>
      <c r="I100" s="403">
        <f>+'LEE County'!E159</f>
        <v>797.89140705946443</v>
      </c>
      <c r="J100" s="176">
        <f t="shared" si="12"/>
        <v>64.801514703979251</v>
      </c>
      <c r="K100" s="354">
        <f t="shared" si="13"/>
        <v>8.8395045927813998E-2</v>
      </c>
      <c r="M100" s="407">
        <v>671.67360110072025</v>
      </c>
      <c r="N100" s="403">
        <f>+'LEE County'!D159</f>
        <v>726.45434687772183</v>
      </c>
      <c r="O100" s="176">
        <f t="shared" si="14"/>
        <v>54.780745777001584</v>
      </c>
      <c r="P100" s="354">
        <f t="shared" si="15"/>
        <v>8.1558580964367744E-2</v>
      </c>
      <c r="R100" s="176">
        <v>288543.9459862244</v>
      </c>
      <c r="S100" s="176">
        <f>+'LEE County'!I159</f>
        <v>314249.56445232854</v>
      </c>
      <c r="T100" s="176">
        <f t="shared" si="16"/>
        <v>25705.618466104148</v>
      </c>
      <c r="U100" s="354">
        <f t="shared" si="17"/>
        <v>8.9087360257183779E-2</v>
      </c>
    </row>
    <row r="101" spans="1:21" x14ac:dyDescent="0.2">
      <c r="A101" s="401">
        <f t="shared" si="18"/>
        <v>2023</v>
      </c>
      <c r="B101" s="401">
        <v>3</v>
      </c>
      <c r="C101" s="403">
        <v>322837.30572423729</v>
      </c>
      <c r="D101" s="403">
        <f>+'LEE County'!C160</f>
        <v>317300.77607362467</v>
      </c>
      <c r="E101" s="176">
        <f t="shared" si="10"/>
        <v>-5536.5296506126178</v>
      </c>
      <c r="F101" s="354">
        <f t="shared" si="11"/>
        <v>-1.7149596878812456E-2</v>
      </c>
      <c r="H101" s="407">
        <v>651.0878695758239</v>
      </c>
      <c r="I101" s="403">
        <f>+'LEE County'!E160</f>
        <v>683.2633355328702</v>
      </c>
      <c r="J101" s="176">
        <f t="shared" si="12"/>
        <v>32.175465957046299</v>
      </c>
      <c r="K101" s="354">
        <f t="shared" si="13"/>
        <v>4.9418008629170451E-2</v>
      </c>
      <c r="M101" s="407">
        <v>650.46331307794048</v>
      </c>
      <c r="N101" s="403">
        <f>+'LEE County'!D160</f>
        <v>666.79291883193196</v>
      </c>
      <c r="O101" s="176">
        <f t="shared" si="14"/>
        <v>16.329605753991473</v>
      </c>
      <c r="P101" s="354">
        <f t="shared" si="15"/>
        <v>2.5104576116247168E-2</v>
      </c>
      <c r="R101" s="176">
        <v>317034.75396990404</v>
      </c>
      <c r="S101" s="176">
        <f>+'LEE County'!I160</f>
        <v>317300.77607362467</v>
      </c>
      <c r="T101" s="176">
        <f t="shared" si="16"/>
        <v>266.02210372063564</v>
      </c>
      <c r="U101" s="354">
        <f t="shared" si="17"/>
        <v>8.3909445380836445E-4</v>
      </c>
    </row>
    <row r="102" spans="1:21" x14ac:dyDescent="0.2">
      <c r="A102" s="401">
        <f t="shared" si="18"/>
        <v>2023</v>
      </c>
      <c r="B102" s="401">
        <v>4</v>
      </c>
      <c r="C102" s="403">
        <v>342944.83734463761</v>
      </c>
      <c r="D102" s="403">
        <f>+'LEE County'!C161</f>
        <v>322925.96421528724</v>
      </c>
      <c r="E102" s="176">
        <f t="shared" si="10"/>
        <v>-20018.873129350366</v>
      </c>
      <c r="F102" s="354">
        <f t="shared" si="11"/>
        <v>-5.8373449457216009E-2</v>
      </c>
      <c r="H102" s="407">
        <v>672.8709502552515</v>
      </c>
      <c r="I102" s="403">
        <f>+'LEE County'!E161</f>
        <v>690.23335599854204</v>
      </c>
      <c r="J102" s="176">
        <f t="shared" si="12"/>
        <v>17.362405743290537</v>
      </c>
      <c r="K102" s="354">
        <f t="shared" si="13"/>
        <v>2.5803470541720053E-2</v>
      </c>
      <c r="M102" s="407">
        <v>665.54016434192431</v>
      </c>
      <c r="N102" s="403">
        <f>+'LEE County'!D161</f>
        <v>670.66322191969391</v>
      </c>
      <c r="O102" s="176">
        <f t="shared" si="14"/>
        <v>5.1230575777696004</v>
      </c>
      <c r="P102" s="354">
        <f t="shared" si="15"/>
        <v>7.6975934019476444E-3</v>
      </c>
      <c r="R102" s="176">
        <v>336780.88066339376</v>
      </c>
      <c r="S102" s="176">
        <f>+'LEE County'!I161</f>
        <v>322925.96421528724</v>
      </c>
      <c r="T102" s="176">
        <f t="shared" si="16"/>
        <v>-13854.916448106524</v>
      </c>
      <c r="U102" s="354">
        <f t="shared" si="17"/>
        <v>-4.1139260699167401E-2</v>
      </c>
    </row>
    <row r="103" spans="1:21" x14ac:dyDescent="0.2">
      <c r="A103" s="401">
        <f t="shared" si="18"/>
        <v>2023</v>
      </c>
      <c r="B103" s="401">
        <v>5</v>
      </c>
      <c r="C103" s="403">
        <v>364983.79550684226</v>
      </c>
      <c r="D103" s="403">
        <f>+'LEE County'!C162</f>
        <v>356666.31845019909</v>
      </c>
      <c r="E103" s="176">
        <f t="shared" si="10"/>
        <v>-8317.4770566431689</v>
      </c>
      <c r="F103" s="354">
        <f t="shared" si="11"/>
        <v>-2.2788620095018031E-2</v>
      </c>
      <c r="H103" s="407">
        <v>757.52699387194434</v>
      </c>
      <c r="I103" s="403">
        <f>+'LEE County'!E162</f>
        <v>762.8285113275399</v>
      </c>
      <c r="J103" s="176">
        <f t="shared" si="12"/>
        <v>5.3015174555955582</v>
      </c>
      <c r="K103" s="354">
        <f t="shared" si="13"/>
        <v>6.9984535184652863E-3</v>
      </c>
      <c r="M103" s="407">
        <v>751.11076290492167</v>
      </c>
      <c r="N103" s="403">
        <f>+'LEE County'!D162</f>
        <v>749.95015459371984</v>
      </c>
      <c r="O103" s="176">
        <f t="shared" si="14"/>
        <v>-1.1606083112018268</v>
      </c>
      <c r="P103" s="354">
        <f t="shared" si="15"/>
        <v>-1.5451892963338487E-3</v>
      </c>
      <c r="R103" s="176">
        <v>358423.71919171384</v>
      </c>
      <c r="S103" s="176">
        <f>+'LEE County'!I162</f>
        <v>356666.31845019909</v>
      </c>
      <c r="T103" s="176">
        <f t="shared" si="16"/>
        <v>-1757.4007415147498</v>
      </c>
      <c r="U103" s="354">
        <f t="shared" si="17"/>
        <v>-4.9031373969274927E-3</v>
      </c>
    </row>
    <row r="104" spans="1:21" x14ac:dyDescent="0.2">
      <c r="A104" s="401">
        <f t="shared" si="18"/>
        <v>2023</v>
      </c>
      <c r="B104" s="401">
        <v>6</v>
      </c>
      <c r="C104" s="403">
        <v>388870.38261903427</v>
      </c>
      <c r="D104" s="403">
        <f>+'LEE County'!C163</f>
        <v>371370.54198179935</v>
      </c>
      <c r="E104" s="176">
        <f t="shared" si="10"/>
        <v>-17499.840637234913</v>
      </c>
      <c r="F104" s="354">
        <f t="shared" si="11"/>
        <v>-4.5001731732238981E-2</v>
      </c>
      <c r="H104" s="407">
        <v>812.14656242252602</v>
      </c>
      <c r="I104" s="403">
        <f>+'LEE County'!E163</f>
        <v>789.52281091366649</v>
      </c>
      <c r="J104" s="176">
        <f t="shared" si="12"/>
        <v>-22.623751508859527</v>
      </c>
      <c r="K104" s="354">
        <f t="shared" si="13"/>
        <v>-2.7856734924021409E-2</v>
      </c>
      <c r="M104" s="407">
        <v>793.36356617685396</v>
      </c>
      <c r="N104" s="403">
        <f>+'LEE County'!D163</f>
        <v>778.15232052345254</v>
      </c>
      <c r="O104" s="176">
        <f t="shared" si="14"/>
        <v>-15.21124565340142</v>
      </c>
      <c r="P104" s="354">
        <f t="shared" si="15"/>
        <v>-1.9173108398086613E-2</v>
      </c>
      <c r="R104" s="176">
        <v>381880.9781082627</v>
      </c>
      <c r="S104" s="176">
        <f>+'LEE County'!I163</f>
        <v>371370.54198179935</v>
      </c>
      <c r="T104" s="176">
        <f t="shared" si="16"/>
        <v>-10510.436126463348</v>
      </c>
      <c r="U104" s="354">
        <f t="shared" si="17"/>
        <v>-2.7522806133285949E-2</v>
      </c>
    </row>
    <row r="105" spans="1:21" x14ac:dyDescent="0.2">
      <c r="A105" s="401">
        <f t="shared" si="18"/>
        <v>2023</v>
      </c>
      <c r="B105" s="401">
        <v>7</v>
      </c>
      <c r="C105" s="403">
        <v>399470.95892044459</v>
      </c>
      <c r="D105" s="403">
        <f>+'LEE County'!C164</f>
        <v>383041.96442872746</v>
      </c>
      <c r="E105" s="176">
        <f t="shared" si="10"/>
        <v>-16428.994491717138</v>
      </c>
      <c r="F105" s="354">
        <f t="shared" si="11"/>
        <v>-4.1126880752773376E-2</v>
      </c>
      <c r="H105" s="407">
        <v>819.24635477487266</v>
      </c>
      <c r="I105" s="403">
        <f>+'LEE County'!E164</f>
        <v>811.51173484865308</v>
      </c>
      <c r="J105" s="176">
        <f t="shared" si="12"/>
        <v>-7.7346199262195796</v>
      </c>
      <c r="K105" s="354">
        <f t="shared" si="13"/>
        <v>-9.4411404837376756E-3</v>
      </c>
      <c r="M105" s="407">
        <v>811.36302291189816</v>
      </c>
      <c r="N105" s="403">
        <f>+'LEE County'!D164</f>
        <v>803.57766363632618</v>
      </c>
      <c r="O105" s="176">
        <f t="shared" si="14"/>
        <v>-7.7853592755719774</v>
      </c>
      <c r="P105" s="354">
        <f t="shared" si="15"/>
        <v>-9.5954080426676747E-3</v>
      </c>
      <c r="R105" s="176">
        <v>392291.02378782711</v>
      </c>
      <c r="S105" s="176">
        <f>+'LEE County'!I164</f>
        <v>383041.96442872746</v>
      </c>
      <c r="T105" s="176">
        <f t="shared" si="16"/>
        <v>-9249.0593590996577</v>
      </c>
      <c r="U105" s="354">
        <f t="shared" si="17"/>
        <v>-2.3577035410583536E-2</v>
      </c>
    </row>
    <row r="106" spans="1:21" x14ac:dyDescent="0.2">
      <c r="A106" s="401">
        <f t="shared" si="18"/>
        <v>2023</v>
      </c>
      <c r="B106" s="401">
        <v>8</v>
      </c>
      <c r="C106" s="403">
        <v>431084.21756628208</v>
      </c>
      <c r="D106" s="403">
        <f>+'LEE County'!C165</f>
        <v>382771.20712108439</v>
      </c>
      <c r="E106" s="176">
        <f t="shared" si="10"/>
        <v>-48313.010445197695</v>
      </c>
      <c r="F106" s="354">
        <f t="shared" si="11"/>
        <v>-0.11207325268819257</v>
      </c>
      <c r="H106" s="407">
        <v>864.02630221220443</v>
      </c>
      <c r="I106" s="403">
        <f>+'LEE County'!E165</f>
        <v>810.88065443210792</v>
      </c>
      <c r="J106" s="176">
        <f t="shared" si="12"/>
        <v>-53.14564778009651</v>
      </c>
      <c r="K106" s="354">
        <f t="shared" si="13"/>
        <v>-6.1509293923142638E-2</v>
      </c>
      <c r="M106" s="407">
        <v>852.68470917386549</v>
      </c>
      <c r="N106" s="403">
        <f>+'LEE County'!D165</f>
        <v>805.8114952301155</v>
      </c>
      <c r="O106" s="176">
        <f t="shared" si="14"/>
        <v>-46.873213943749988</v>
      </c>
      <c r="P106" s="354">
        <f t="shared" si="15"/>
        <v>-5.4971331653365429E-2</v>
      </c>
      <c r="R106" s="176">
        <v>423336.07805900573</v>
      </c>
      <c r="S106" s="176">
        <f>+'LEE County'!I165</f>
        <v>382771.20712108439</v>
      </c>
      <c r="T106" s="176">
        <f t="shared" si="16"/>
        <v>-40564.87093792134</v>
      </c>
      <c r="U106" s="354">
        <f t="shared" si="17"/>
        <v>-9.5821908503312847E-2</v>
      </c>
    </row>
    <row r="107" spans="1:21" x14ac:dyDescent="0.2">
      <c r="A107" s="401">
        <f t="shared" si="18"/>
        <v>2023</v>
      </c>
      <c r="B107" s="401">
        <v>9</v>
      </c>
      <c r="C107" s="403">
        <v>392724.02519387251</v>
      </c>
      <c r="D107" s="403">
        <f>+'LEE County'!C166</f>
        <v>365927.77063096402</v>
      </c>
      <c r="E107" s="176">
        <f t="shared" si="10"/>
        <v>-26796.254562908493</v>
      </c>
      <c r="F107" s="354">
        <f t="shared" si="11"/>
        <v>-6.8231767969072488E-2</v>
      </c>
      <c r="H107" s="407">
        <v>797.37639268120495</v>
      </c>
      <c r="I107" s="403">
        <f>+'LEE County'!E166</f>
        <v>782.56571282136542</v>
      </c>
      <c r="J107" s="176">
        <f t="shared" si="12"/>
        <v>-14.810679859839524</v>
      </c>
      <c r="K107" s="354">
        <f t="shared" si="13"/>
        <v>-1.8574264294479725E-2</v>
      </c>
      <c r="M107" s="407">
        <v>799.41797522155184</v>
      </c>
      <c r="N107" s="403">
        <f>+'LEE County'!D166</f>
        <v>780.30778932231078</v>
      </c>
      <c r="O107" s="176">
        <f t="shared" si="14"/>
        <v>-19.11018589924106</v>
      </c>
      <c r="P107" s="354">
        <f t="shared" si="15"/>
        <v>-2.3905124092243324E-2</v>
      </c>
      <c r="R107" s="176">
        <v>385665.35681524326</v>
      </c>
      <c r="S107" s="176">
        <f>+'LEE County'!I166</f>
        <v>365927.77063096402</v>
      </c>
      <c r="T107" s="176">
        <f t="shared" si="16"/>
        <v>-19737.586184279236</v>
      </c>
      <c r="U107" s="354">
        <f t="shared" si="17"/>
        <v>-5.1178011806060963E-2</v>
      </c>
    </row>
    <row r="108" spans="1:21" x14ac:dyDescent="0.2">
      <c r="A108" s="401">
        <f t="shared" si="18"/>
        <v>2023</v>
      </c>
      <c r="B108" s="401">
        <v>10</v>
      </c>
      <c r="C108" s="403">
        <v>365810.27610434312</v>
      </c>
      <c r="D108" s="403">
        <f>+'LEE County'!C167</f>
        <v>341241.38653420832</v>
      </c>
      <c r="E108" s="176">
        <f t="shared" si="10"/>
        <v>-24568.889570134808</v>
      </c>
      <c r="F108" s="354">
        <f t="shared" si="11"/>
        <v>-6.7162928914350162E-2</v>
      </c>
      <c r="H108" s="407">
        <v>743.14476730533693</v>
      </c>
      <c r="I108" s="403">
        <f>+'LEE County'!E167</f>
        <v>737.26528325440745</v>
      </c>
      <c r="J108" s="176">
        <f t="shared" si="12"/>
        <v>-5.8794840509294772</v>
      </c>
      <c r="K108" s="354">
        <f t="shared" si="13"/>
        <v>-7.9116267914375316E-3</v>
      </c>
      <c r="M108" s="407">
        <v>742.13095467438097</v>
      </c>
      <c r="N108" s="403">
        <f>+'LEE County'!D167</f>
        <v>734.26296964211167</v>
      </c>
      <c r="O108" s="176">
        <f t="shared" si="14"/>
        <v>-7.8679850322693028</v>
      </c>
      <c r="P108" s="354">
        <f t="shared" si="15"/>
        <v>-1.0601882299494547E-2</v>
      </c>
      <c r="R108" s="176">
        <v>359235.34494946752</v>
      </c>
      <c r="S108" s="176">
        <f>+'LEE County'!I167</f>
        <v>341241.38653420832</v>
      </c>
      <c r="T108" s="176">
        <f t="shared" si="16"/>
        <v>-17993.9584152592</v>
      </c>
      <c r="U108" s="354">
        <f t="shared" si="17"/>
        <v>-5.0089610246425886E-2</v>
      </c>
    </row>
    <row r="109" spans="1:21" x14ac:dyDescent="0.2">
      <c r="A109" s="401">
        <f t="shared" si="18"/>
        <v>2023</v>
      </c>
      <c r="B109" s="401">
        <v>11</v>
      </c>
      <c r="C109" s="403">
        <v>259481.60971091839</v>
      </c>
      <c r="D109" s="403">
        <f>+'LEE County'!C168</f>
        <v>311434.25729536964</v>
      </c>
      <c r="E109" s="176">
        <f t="shared" si="10"/>
        <v>51952.647584451246</v>
      </c>
      <c r="F109" s="354">
        <f t="shared" si="11"/>
        <v>0.20021706988148535</v>
      </c>
      <c r="H109" s="407">
        <v>613.19995094016565</v>
      </c>
      <c r="I109" s="403">
        <f>+'LEE County'!E168</f>
        <v>682.24587542347342</v>
      </c>
      <c r="J109" s="176">
        <f t="shared" si="12"/>
        <v>69.045924483307772</v>
      </c>
      <c r="K109" s="354">
        <f t="shared" si="13"/>
        <v>0.11259936400426285</v>
      </c>
      <c r="M109" s="407">
        <v>606.33846850675513</v>
      </c>
      <c r="N109" s="403">
        <f>+'LEE County'!D168</f>
        <v>680.95684799598109</v>
      </c>
      <c r="O109" s="176">
        <f t="shared" si="14"/>
        <v>74.618379489225958</v>
      </c>
      <c r="P109" s="354">
        <f t="shared" si="15"/>
        <v>0.12306390467520645</v>
      </c>
      <c r="R109" s="176">
        <v>254817.78851383709</v>
      </c>
      <c r="S109" s="176">
        <f>+'LEE County'!I168</f>
        <v>311434.25729536964</v>
      </c>
      <c r="T109" s="176">
        <f t="shared" si="16"/>
        <v>56616.468781532545</v>
      </c>
      <c r="U109" s="354">
        <f t="shared" si="17"/>
        <v>0.22218413051825925</v>
      </c>
    </row>
    <row r="110" spans="1:21" x14ac:dyDescent="0.2">
      <c r="A110" s="401">
        <f t="shared" si="18"/>
        <v>2023</v>
      </c>
      <c r="B110" s="401">
        <v>12</v>
      </c>
      <c r="C110" s="403">
        <v>291851.0052523659</v>
      </c>
      <c r="D110" s="403">
        <f>+'LEE County'!C169</f>
        <v>319546.47305283783</v>
      </c>
      <c r="E110" s="176">
        <f t="shared" si="10"/>
        <v>27695.467800471932</v>
      </c>
      <c r="F110" s="354">
        <f t="shared" si="11"/>
        <v>9.4895913675279164E-2</v>
      </c>
      <c r="H110" s="407">
        <v>563.63955157984151</v>
      </c>
      <c r="I110" s="403">
        <f>+'LEE County'!E169</f>
        <v>700.79978874704409</v>
      </c>
      <c r="J110" s="176">
        <f t="shared" si="12"/>
        <v>137.16023716720258</v>
      </c>
      <c r="K110" s="354">
        <f t="shared" si="13"/>
        <v>0.24334743149722593</v>
      </c>
      <c r="M110" s="407">
        <v>556.81143346483998</v>
      </c>
      <c r="N110" s="403">
        <f>+'LEE County'!D169</f>
        <v>666.59469117173944</v>
      </c>
      <c r="O110" s="176">
        <f t="shared" si="14"/>
        <v>109.78325770689946</v>
      </c>
      <c r="P110" s="354">
        <f t="shared" si="15"/>
        <v>0.19716415847238844</v>
      </c>
      <c r="R110" s="176">
        <v>286605.38917112653</v>
      </c>
      <c r="S110" s="176">
        <f>+'LEE County'!I169</f>
        <v>319546.47305283783</v>
      </c>
      <c r="T110" s="176">
        <f t="shared" si="16"/>
        <v>32941.083881711296</v>
      </c>
      <c r="U110" s="354">
        <f t="shared" si="17"/>
        <v>0.11493532615342006</v>
      </c>
    </row>
    <row r="111" spans="1:21" x14ac:dyDescent="0.2">
      <c r="A111" s="401">
        <f t="shared" si="18"/>
        <v>2024</v>
      </c>
      <c r="B111" s="401">
        <v>1</v>
      </c>
      <c r="C111" s="403">
        <v>310280.85293657938</v>
      </c>
      <c r="D111" s="403">
        <f>+'LEE County'!C170</f>
        <v>346426.18614113238</v>
      </c>
      <c r="E111" s="176">
        <f t="shared" si="10"/>
        <v>36145.333204552997</v>
      </c>
      <c r="F111" s="354">
        <f t="shared" si="11"/>
        <v>0.11649230966868918</v>
      </c>
      <c r="H111" s="407">
        <v>873.51326975917448</v>
      </c>
      <c r="I111" s="403">
        <f>+'LEE County'!E170</f>
        <v>908.54607584723999</v>
      </c>
      <c r="J111" s="176">
        <f t="shared" si="12"/>
        <v>35.032806088065513</v>
      </c>
      <c r="K111" s="354">
        <f t="shared" si="13"/>
        <v>4.010563697300662E-2</v>
      </c>
      <c r="M111" s="407">
        <v>876.29701215285286</v>
      </c>
      <c r="N111" s="403">
        <f>+'LEE County'!D170</f>
        <v>856.20358890023772</v>
      </c>
      <c r="O111" s="176">
        <f t="shared" si="14"/>
        <v>-20.093423252615139</v>
      </c>
      <c r="P111" s="354">
        <f t="shared" si="15"/>
        <v>-2.2929923272533403E-2</v>
      </c>
      <c r="R111" s="176">
        <v>304703.98596482654</v>
      </c>
      <c r="S111" s="176">
        <f>+'LEE County'!I170</f>
        <v>346426.18614113238</v>
      </c>
      <c r="T111" s="176">
        <f t="shared" si="16"/>
        <v>41722.200176305836</v>
      </c>
      <c r="U111" s="354">
        <f t="shared" si="17"/>
        <v>0.1369269917628253</v>
      </c>
    </row>
    <row r="112" spans="1:21" x14ac:dyDescent="0.2">
      <c r="A112" s="401">
        <f t="shared" si="18"/>
        <v>2024</v>
      </c>
      <c r="B112" s="401">
        <v>2</v>
      </c>
      <c r="C112" s="403">
        <v>297841.60185243108</v>
      </c>
      <c r="D112" s="403">
        <f>+'LEE County'!C171</f>
        <v>318996.54702343472</v>
      </c>
      <c r="E112" s="176">
        <f t="shared" si="10"/>
        <v>21154.945171003637</v>
      </c>
      <c r="F112" s="354">
        <f t="shared" si="11"/>
        <v>7.1027502670647946E-2</v>
      </c>
      <c r="H112" s="407">
        <v>735.79573018053975</v>
      </c>
      <c r="I112" s="403">
        <f>+'LEE County'!E171</f>
        <v>806.8347075998571</v>
      </c>
      <c r="J112" s="176">
        <f t="shared" si="12"/>
        <v>71.038977419317348</v>
      </c>
      <c r="K112" s="354">
        <f t="shared" si="13"/>
        <v>9.6547145499046083E-2</v>
      </c>
      <c r="M112" s="407">
        <v>674.14243945977194</v>
      </c>
      <c r="N112" s="403">
        <f>+'LEE County'!D171</f>
        <v>734.59693306867439</v>
      </c>
      <c r="O112" s="176">
        <f t="shared" si="14"/>
        <v>60.454493608902453</v>
      </c>
      <c r="P112" s="354">
        <f t="shared" si="15"/>
        <v>8.9676142711543338E-2</v>
      </c>
      <c r="R112" s="176">
        <v>292488.31312557467</v>
      </c>
      <c r="S112" s="176">
        <f>+'LEE County'!I171</f>
        <v>318996.54702343472</v>
      </c>
      <c r="T112" s="176">
        <f t="shared" si="16"/>
        <v>26508.233897860046</v>
      </c>
      <c r="U112" s="354">
        <f t="shared" si="17"/>
        <v>9.0630061812005502E-2</v>
      </c>
    </row>
    <row r="113" spans="1:21" x14ac:dyDescent="0.2">
      <c r="A113" s="401">
        <f t="shared" si="18"/>
        <v>2024</v>
      </c>
      <c r="B113" s="401">
        <v>3</v>
      </c>
      <c r="C113" s="403">
        <v>327250.45969183382</v>
      </c>
      <c r="D113" s="403">
        <f>+'LEE County'!C172</f>
        <v>321658.22743129719</v>
      </c>
      <c r="E113" s="176">
        <f t="shared" si="10"/>
        <v>-5592.2322605366353</v>
      </c>
      <c r="F113" s="354">
        <f t="shared" si="11"/>
        <v>-1.7088539052940499E-2</v>
      </c>
      <c r="H113" s="407">
        <v>653.21105507788786</v>
      </c>
      <c r="I113" s="403">
        <f>+'LEE County'!E172</f>
        <v>691.47276046714546</v>
      </c>
      <c r="J113" s="176">
        <f t="shared" si="12"/>
        <v>38.2617053892576</v>
      </c>
      <c r="K113" s="354">
        <f t="shared" si="13"/>
        <v>5.8574797673464518E-2</v>
      </c>
      <c r="M113" s="407">
        <v>652.58104108463976</v>
      </c>
      <c r="N113" s="403">
        <f>+'LEE County'!D172</f>
        <v>674.8044513248733</v>
      </c>
      <c r="O113" s="176">
        <f t="shared" si="14"/>
        <v>22.223410240233534</v>
      </c>
      <c r="P113" s="354">
        <f t="shared" si="15"/>
        <v>3.4054636652171899E-2</v>
      </c>
      <c r="R113" s="176">
        <v>321368.58763020404</v>
      </c>
      <c r="S113" s="176">
        <f>+'LEE County'!I172</f>
        <v>321658.22743129719</v>
      </c>
      <c r="T113" s="176">
        <f t="shared" si="16"/>
        <v>289.63980109314434</v>
      </c>
      <c r="U113" s="354">
        <f t="shared" si="17"/>
        <v>9.0126979500082527E-4</v>
      </c>
    </row>
    <row r="114" spans="1:21" x14ac:dyDescent="0.2">
      <c r="A114" s="401">
        <f t="shared" si="18"/>
        <v>2024</v>
      </c>
      <c r="B114" s="401">
        <v>4</v>
      </c>
      <c r="C114" s="403">
        <v>347632.8592763007</v>
      </c>
      <c r="D114" s="403">
        <f>+'LEE County'!C173</f>
        <v>327086.64245250227</v>
      </c>
      <c r="E114" s="176">
        <f t="shared" si="10"/>
        <v>-20546.21682379843</v>
      </c>
      <c r="F114" s="354">
        <f t="shared" si="11"/>
        <v>-5.9103206948190601E-2</v>
      </c>
      <c r="H114" s="407">
        <v>675.81692225332017</v>
      </c>
      <c r="I114" s="403">
        <f>+'LEE County'!E173</f>
        <v>698.07206098005531</v>
      </c>
      <c r="J114" s="176">
        <f t="shared" si="12"/>
        <v>22.25513872673514</v>
      </c>
      <c r="K114" s="354">
        <f t="shared" si="13"/>
        <v>3.2930721315074019E-2</v>
      </c>
      <c r="M114" s="407">
        <v>668.43356679227509</v>
      </c>
      <c r="N114" s="403">
        <f>+'LEE County'!D173</f>
        <v>678.27967669240525</v>
      </c>
      <c r="O114" s="176">
        <f t="shared" si="14"/>
        <v>9.8461099001301591</v>
      </c>
      <c r="P114" s="354">
        <f t="shared" si="15"/>
        <v>1.4730124860994565E-2</v>
      </c>
      <c r="R114" s="176">
        <v>341384.64191823424</v>
      </c>
      <c r="S114" s="176">
        <f>+'LEE County'!I173</f>
        <v>327086.64245250227</v>
      </c>
      <c r="T114" s="176">
        <f t="shared" si="16"/>
        <v>-14297.999465731962</v>
      </c>
      <c r="U114" s="354">
        <f t="shared" si="17"/>
        <v>-4.1882374629953367E-2</v>
      </c>
    </row>
    <row r="115" spans="1:21" x14ac:dyDescent="0.2">
      <c r="A115" s="401">
        <f t="shared" si="18"/>
        <v>2024</v>
      </c>
      <c r="B115" s="401">
        <v>5</v>
      </c>
      <c r="C115" s="403">
        <v>369973.08781194326</v>
      </c>
      <c r="D115" s="403">
        <f>+'LEE County'!C174</f>
        <v>360639.97233433131</v>
      </c>
      <c r="E115" s="176">
        <f t="shared" si="10"/>
        <v>-9333.1154776119511</v>
      </c>
      <c r="F115" s="354">
        <f t="shared" si="11"/>
        <v>-2.5226471289598096E-2</v>
      </c>
      <c r="H115" s="407">
        <v>761.31462884130394</v>
      </c>
      <c r="I115" s="403">
        <f>+'LEE County'!E174</f>
        <v>770.31486300399195</v>
      </c>
      <c r="J115" s="176">
        <f t="shared" si="12"/>
        <v>9.0002341626880025</v>
      </c>
      <c r="K115" s="354">
        <f t="shared" si="13"/>
        <v>1.1821964036585086E-2</v>
      </c>
      <c r="M115" s="407">
        <v>754.86631671944622</v>
      </c>
      <c r="N115" s="403">
        <f>+'LEE County'!D174</f>
        <v>757.31011887629165</v>
      </c>
      <c r="O115" s="176">
        <f t="shared" si="14"/>
        <v>2.443802156845436</v>
      </c>
      <c r="P115" s="354">
        <f t="shared" si="15"/>
        <v>3.2373972751438274E-3</v>
      </c>
      <c r="R115" s="176">
        <v>363323.33590386284</v>
      </c>
      <c r="S115" s="176">
        <f>+'LEE County'!I174</f>
        <v>360639.97233433131</v>
      </c>
      <c r="T115" s="176">
        <f t="shared" si="16"/>
        <v>-2683.3635695315315</v>
      </c>
      <c r="U115" s="354">
        <f t="shared" si="17"/>
        <v>-7.3856075411615763E-3</v>
      </c>
    </row>
    <row r="116" spans="1:21" x14ac:dyDescent="0.2">
      <c r="A116" s="401">
        <f t="shared" si="18"/>
        <v>2024</v>
      </c>
      <c r="B116" s="401">
        <v>6</v>
      </c>
      <c r="C116" s="403">
        <v>394186.20220217097</v>
      </c>
      <c r="D116" s="403">
        <f>+'LEE County'!C175</f>
        <v>375221.73383650399</v>
      </c>
      <c r="E116" s="176">
        <f t="shared" si="10"/>
        <v>-18964.46836566698</v>
      </c>
      <c r="F116" s="354">
        <f t="shared" si="11"/>
        <v>-4.811043171912055E-2</v>
      </c>
      <c r="H116" s="407">
        <v>815.80476036954133</v>
      </c>
      <c r="I116" s="403">
        <f>+'LEE County'!E175</f>
        <v>796.77844450393536</v>
      </c>
      <c r="J116" s="176">
        <f t="shared" si="12"/>
        <v>-19.026315865605966</v>
      </c>
      <c r="K116" s="354">
        <f t="shared" si="13"/>
        <v>-2.3322143716086541E-2</v>
      </c>
      <c r="M116" s="407">
        <v>796.93400454396158</v>
      </c>
      <c r="N116" s="403">
        <f>+'LEE County'!D175</f>
        <v>785.30346047418027</v>
      </c>
      <c r="O116" s="176">
        <f t="shared" si="14"/>
        <v>-11.630544069781308</v>
      </c>
      <c r="P116" s="354">
        <f t="shared" si="15"/>
        <v>-1.4594111938336485E-2</v>
      </c>
      <c r="R116" s="176">
        <v>387101.25322457065</v>
      </c>
      <c r="S116" s="176">
        <f>+'LEE County'!I175</f>
        <v>375221.73383650399</v>
      </c>
      <c r="T116" s="176">
        <f t="shared" si="16"/>
        <v>-11879.519388066663</v>
      </c>
      <c r="U116" s="354">
        <f t="shared" si="17"/>
        <v>-3.0688403328870018E-2</v>
      </c>
    </row>
    <row r="117" spans="1:21" x14ac:dyDescent="0.2">
      <c r="A117" s="401">
        <f t="shared" si="18"/>
        <v>2024</v>
      </c>
      <c r="B117" s="401">
        <v>7</v>
      </c>
      <c r="C117" s="403">
        <v>404931.68733082613</v>
      </c>
      <c r="D117" s="403">
        <f>+'LEE County'!C176</f>
        <v>386792.08129394462</v>
      </c>
      <c r="E117" s="176">
        <f t="shared" si="10"/>
        <v>-18139.606036881509</v>
      </c>
      <c r="F117" s="354">
        <f t="shared" si="11"/>
        <v>-4.4796706714783641E-2</v>
      </c>
      <c r="H117" s="407">
        <v>823.52771339955643</v>
      </c>
      <c r="I117" s="403">
        <f>+'LEE County'!E176</f>
        <v>818.57694347009851</v>
      </c>
      <c r="J117" s="176">
        <f t="shared" si="12"/>
        <v>-4.9507699294579197</v>
      </c>
      <c r="K117" s="354">
        <f t="shared" si="13"/>
        <v>-6.0116615979090016E-3</v>
      </c>
      <c r="M117" s="407">
        <v>815.6015356170218</v>
      </c>
      <c r="N117" s="403">
        <f>+'LEE County'!D176</f>
        <v>810.57379640104</v>
      </c>
      <c r="O117" s="176">
        <f t="shared" si="14"/>
        <v>-5.0277392159817964</v>
      </c>
      <c r="P117" s="354">
        <f t="shared" si="15"/>
        <v>-6.1644553086553922E-3</v>
      </c>
      <c r="R117" s="176">
        <v>397653.60319666588</v>
      </c>
      <c r="S117" s="176">
        <f>+'LEE County'!I176</f>
        <v>386792.08129394462</v>
      </c>
      <c r="T117" s="176">
        <f t="shared" si="16"/>
        <v>-10861.521902721259</v>
      </c>
      <c r="U117" s="354">
        <f t="shared" si="17"/>
        <v>-2.7314028630464948E-2</v>
      </c>
    </row>
    <row r="118" spans="1:21" x14ac:dyDescent="0.2">
      <c r="A118" s="401">
        <f t="shared" si="18"/>
        <v>2024</v>
      </c>
      <c r="B118" s="401">
        <v>8</v>
      </c>
      <c r="C118" s="403">
        <v>436977.09608864819</v>
      </c>
      <c r="D118" s="403">
        <f>+'LEE County'!C177</f>
        <v>386428.48755522637</v>
      </c>
      <c r="E118" s="176">
        <f t="shared" si="10"/>
        <v>-50548.608533421822</v>
      </c>
      <c r="F118" s="354">
        <f t="shared" si="11"/>
        <v>-0.11567793595105769</v>
      </c>
      <c r="H118" s="407">
        <v>870.50649947879594</v>
      </c>
      <c r="I118" s="403">
        <f>+'LEE County'!E177</f>
        <v>817.77095950340083</v>
      </c>
      <c r="J118" s="176">
        <f t="shared" si="12"/>
        <v>-52.735539975395113</v>
      </c>
      <c r="K118" s="354">
        <f t="shared" si="13"/>
        <v>-6.0580294353884567E-2</v>
      </c>
      <c r="M118" s="407">
        <v>859.07984449266951</v>
      </c>
      <c r="N118" s="403">
        <f>+'LEE County'!D177</f>
        <v>812.65872607936865</v>
      </c>
      <c r="O118" s="176">
        <f t="shared" si="14"/>
        <v>-46.42111841330086</v>
      </c>
      <c r="P118" s="354">
        <f t="shared" si="15"/>
        <v>-5.4035860241506306E-2</v>
      </c>
      <c r="R118" s="176">
        <v>429123.04028235143</v>
      </c>
      <c r="S118" s="176">
        <f>+'LEE County'!I177</f>
        <v>386428.48755522637</v>
      </c>
      <c r="T118" s="176">
        <f t="shared" si="16"/>
        <v>-42694.552727125061</v>
      </c>
      <c r="U118" s="354">
        <f t="shared" si="17"/>
        <v>-9.9492566745037037E-2</v>
      </c>
    </row>
    <row r="119" spans="1:21" x14ac:dyDescent="0.2">
      <c r="A119" s="401">
        <f t="shared" si="18"/>
        <v>2024</v>
      </c>
      <c r="B119" s="401">
        <v>9</v>
      </c>
      <c r="C119" s="403">
        <v>398092.52368901001</v>
      </c>
      <c r="D119" s="403">
        <f>+'LEE County'!C178</f>
        <v>369588.59801356349</v>
      </c>
      <c r="E119" s="176">
        <f t="shared" si="10"/>
        <v>-28503.925675446517</v>
      </c>
      <c r="F119" s="354">
        <f t="shared" si="11"/>
        <v>-7.1601258449439764E-2</v>
      </c>
      <c r="H119" s="407">
        <v>802.57116870658217</v>
      </c>
      <c r="I119" s="403">
        <f>+'LEE County'!E178</f>
        <v>789.46270033262431</v>
      </c>
      <c r="J119" s="176">
        <f t="shared" si="12"/>
        <v>-13.108468373957862</v>
      </c>
      <c r="K119" s="354">
        <f t="shared" si="13"/>
        <v>-1.6333091550103096E-2</v>
      </c>
      <c r="M119" s="407">
        <v>804.61335943293852</v>
      </c>
      <c r="N119" s="403">
        <f>+'LEE County'!D178</f>
        <v>787.1848770731799</v>
      </c>
      <c r="O119" s="176">
        <f t="shared" si="14"/>
        <v>-17.428482359758618</v>
      </c>
      <c r="P119" s="354">
        <f t="shared" si="15"/>
        <v>-2.1660692251047831E-2</v>
      </c>
      <c r="R119" s="176">
        <v>390937.36401334428</v>
      </c>
      <c r="S119" s="176">
        <f>+'LEE County'!I178</f>
        <v>369588.59801356349</v>
      </c>
      <c r="T119" s="176">
        <f t="shared" si="16"/>
        <v>-21348.765999780793</v>
      </c>
      <c r="U119" s="354">
        <f t="shared" si="17"/>
        <v>-5.4609172632197112E-2</v>
      </c>
    </row>
    <row r="120" spans="1:21" x14ac:dyDescent="0.2">
      <c r="A120" s="401">
        <f t="shared" si="18"/>
        <v>2024</v>
      </c>
      <c r="B120" s="401">
        <v>10</v>
      </c>
      <c r="C120" s="403">
        <v>370810.86631728604</v>
      </c>
      <c r="D120" s="403">
        <f>+'LEE County'!C179</f>
        <v>345005.0920682638</v>
      </c>
      <c r="E120" s="176">
        <f t="shared" si="10"/>
        <v>-25805.774249022244</v>
      </c>
      <c r="F120" s="354">
        <f t="shared" si="11"/>
        <v>-6.9592821012266159E-2</v>
      </c>
      <c r="H120" s="407">
        <v>746.57556692918138</v>
      </c>
      <c r="I120" s="403">
        <f>+'LEE County'!E179</f>
        <v>744.35609288608259</v>
      </c>
      <c r="J120" s="176">
        <f t="shared" si="12"/>
        <v>-2.2194740430987849</v>
      </c>
      <c r="K120" s="354">
        <f t="shared" si="13"/>
        <v>-2.9728725951050361E-3</v>
      </c>
      <c r="M120" s="407">
        <v>745.55235191015913</v>
      </c>
      <c r="N120" s="403">
        <f>+'LEE County'!D179</f>
        <v>741.32490386792824</v>
      </c>
      <c r="O120" s="176">
        <f t="shared" si="14"/>
        <v>-4.2274480422308898</v>
      </c>
      <c r="P120" s="354">
        <f t="shared" si="15"/>
        <v>-5.6702229312265429E-3</v>
      </c>
      <c r="R120" s="176">
        <v>364146.05650527158</v>
      </c>
      <c r="S120" s="176">
        <f>+'LEE County'!I179</f>
        <v>345005.0920682638</v>
      </c>
      <c r="T120" s="176">
        <f t="shared" si="16"/>
        <v>-19140.964437007788</v>
      </c>
      <c r="U120" s="354">
        <f t="shared" si="17"/>
        <v>-5.2563975622047399E-2</v>
      </c>
    </row>
    <row r="121" spans="1:21" x14ac:dyDescent="0.2">
      <c r="A121" s="401">
        <f t="shared" si="18"/>
        <v>2024</v>
      </c>
      <c r="B121" s="401">
        <v>11</v>
      </c>
      <c r="C121" s="403">
        <v>263028.69759422587</v>
      </c>
      <c r="D121" s="403">
        <f>+'LEE County'!C180</f>
        <v>315448.85463555664</v>
      </c>
      <c r="E121" s="176">
        <f t="shared" si="10"/>
        <v>52420.157041330764</v>
      </c>
      <c r="F121" s="354">
        <f t="shared" si="11"/>
        <v>0.1992944401914627</v>
      </c>
      <c r="H121" s="407">
        <v>615.05498236136577</v>
      </c>
      <c r="I121" s="403">
        <f>+'LEE County'!E180</f>
        <v>689.80936444500298</v>
      </c>
      <c r="J121" s="176">
        <f t="shared" si="12"/>
        <v>74.754382083637211</v>
      </c>
      <c r="K121" s="354">
        <f t="shared" si="13"/>
        <v>0.12154097475421555</v>
      </c>
      <c r="M121" s="407">
        <v>608.17024708375129</v>
      </c>
      <c r="N121" s="403">
        <f>+'LEE County'!D180</f>
        <v>688.50604664926152</v>
      </c>
      <c r="O121" s="176">
        <f t="shared" si="14"/>
        <v>80.335799565510229</v>
      </c>
      <c r="P121" s="354">
        <f t="shared" si="15"/>
        <v>0.13209426135318192</v>
      </c>
      <c r="R121" s="176">
        <v>258301.12242368763</v>
      </c>
      <c r="S121" s="176">
        <f>+'LEE County'!I180</f>
        <v>315448.85463555664</v>
      </c>
      <c r="T121" s="176">
        <f t="shared" si="16"/>
        <v>57147.732211869006</v>
      </c>
      <c r="U121" s="354">
        <f t="shared" si="17"/>
        <v>0.22124461433090636</v>
      </c>
    </row>
    <row r="122" spans="1:21" x14ac:dyDescent="0.2">
      <c r="A122" s="401">
        <f t="shared" si="18"/>
        <v>2024</v>
      </c>
      <c r="B122" s="401">
        <v>12</v>
      </c>
      <c r="C122" s="403">
        <v>295840.57956406794</v>
      </c>
      <c r="D122" s="403">
        <f>+'LEE County'!C181</f>
        <v>323785.75798266759</v>
      </c>
      <c r="E122" s="176">
        <f t="shared" si="10"/>
        <v>27945.178418599651</v>
      </c>
      <c r="F122" s="354">
        <f t="shared" si="11"/>
        <v>9.4460261198034079E-2</v>
      </c>
      <c r="H122" s="407">
        <v>565.04865045879114</v>
      </c>
      <c r="I122" s="403">
        <f>+'LEE County'!E181</f>
        <v>708.78658849528711</v>
      </c>
      <c r="J122" s="176">
        <f t="shared" si="12"/>
        <v>143.73793803649596</v>
      </c>
      <c r="K122" s="354">
        <f t="shared" si="13"/>
        <v>0.25438152612131359</v>
      </c>
      <c r="M122" s="407">
        <v>558.20346204850205</v>
      </c>
      <c r="N122" s="403">
        <f>+'LEE County'!D181</f>
        <v>674.19166593845455</v>
      </c>
      <c r="O122" s="176">
        <f t="shared" si="14"/>
        <v>115.9882038899525</v>
      </c>
      <c r="P122" s="354">
        <f t="shared" si="15"/>
        <v>0.20778839934868465</v>
      </c>
      <c r="R122" s="176">
        <v>290523.25643097633</v>
      </c>
      <c r="S122" s="176">
        <f>+'LEE County'!I181</f>
        <v>323785.75798266759</v>
      </c>
      <c r="T122" s="176">
        <f t="shared" si="16"/>
        <v>33262.501551691268</v>
      </c>
      <c r="U122" s="354">
        <f t="shared" si="17"/>
        <v>0.11449170011487153</v>
      </c>
    </row>
    <row r="123" spans="1:21" x14ac:dyDescent="0.2">
      <c r="A123" s="401"/>
      <c r="B123" s="401"/>
      <c r="C123" s="403"/>
      <c r="D123" s="403"/>
      <c r="E123" s="176"/>
      <c r="F123" s="354"/>
      <c r="H123" s="407"/>
      <c r="I123" s="403"/>
      <c r="J123" s="176"/>
      <c r="K123" s="354"/>
      <c r="M123" s="407"/>
      <c r="N123" s="403"/>
      <c r="O123" s="176"/>
      <c r="P123" s="354"/>
    </row>
    <row r="124" spans="1:21" x14ac:dyDescent="0.2">
      <c r="A124" s="409" t="s">
        <v>243</v>
      </c>
      <c r="B124" s="401"/>
      <c r="C124" s="403"/>
      <c r="D124" s="403"/>
      <c r="E124" s="176"/>
      <c r="F124" s="354"/>
      <c r="H124" s="407"/>
      <c r="I124" s="403"/>
      <c r="J124" s="176"/>
      <c r="K124" s="354"/>
      <c r="M124" s="407"/>
      <c r="N124" s="403"/>
      <c r="O124" s="176"/>
      <c r="P124" s="354"/>
    </row>
    <row r="125" spans="1:21" s="408" customFormat="1" ht="15.75" thickBot="1" x14ac:dyDescent="0.3">
      <c r="A125" s="404" t="s">
        <v>3</v>
      </c>
      <c r="B125" s="404" t="s">
        <v>4</v>
      </c>
      <c r="C125" s="441" t="s">
        <v>240</v>
      </c>
      <c r="D125" s="441"/>
      <c r="E125" s="441"/>
      <c r="F125" s="441"/>
      <c r="H125" s="441" t="s">
        <v>239</v>
      </c>
      <c r="I125" s="441"/>
      <c r="J125" s="441"/>
      <c r="K125" s="441"/>
      <c r="M125" s="441" t="s">
        <v>239</v>
      </c>
      <c r="N125" s="441"/>
      <c r="O125" s="441"/>
      <c r="P125" s="441"/>
      <c r="R125" s="441" t="s">
        <v>246</v>
      </c>
      <c r="S125" s="441"/>
      <c r="T125" s="441"/>
      <c r="U125" s="441"/>
    </row>
    <row r="126" spans="1:21" x14ac:dyDescent="0.2">
      <c r="H126" s="407"/>
      <c r="M126" s="407"/>
    </row>
    <row r="127" spans="1:21" x14ac:dyDescent="0.2">
      <c r="A127" s="402">
        <v>2015</v>
      </c>
      <c r="C127" s="403">
        <f>SUM(C3:C14)</f>
        <v>3718347.2718776572</v>
      </c>
      <c r="D127" s="403">
        <f>SUM(D3:D14)</f>
        <v>3761657.0763910115</v>
      </c>
      <c r="E127" s="403">
        <f t="shared" ref="E127:E136" si="19">+D127-C127</f>
        <v>43309.80451335432</v>
      </c>
      <c r="F127" s="410">
        <f t="shared" ref="F127:F136" si="20">+D127/C127-1</f>
        <v>1.164759538220439E-2</v>
      </c>
      <c r="H127" s="403">
        <f>AVERAGE(H3:H14)</f>
        <v>715.05376286523779</v>
      </c>
      <c r="I127" s="403">
        <f>AVERAGE(I3:I14)</f>
        <v>704.8441233862826</v>
      </c>
      <c r="J127" s="403">
        <f t="shared" ref="J127:J136" si="21">+I127-H127</f>
        <v>-10.209639478955182</v>
      </c>
      <c r="K127" s="410">
        <f t="shared" ref="K127:K136" si="22">+I127/H127-1</f>
        <v>-1.4278142440709463E-2</v>
      </c>
      <c r="M127" s="403">
        <f>AVERAGE(M3:M14)</f>
        <v>705.2480457126112</v>
      </c>
      <c r="N127" s="403">
        <f>AVERAGE(N3:N14)</f>
        <v>686.86674651271835</v>
      </c>
      <c r="O127" s="403">
        <f t="shared" ref="O127:O136" si="23">+N127-M127</f>
        <v>-18.381299199892851</v>
      </c>
      <c r="P127" s="410">
        <f t="shared" ref="P127:P136" si="24">+N127/M127-1</f>
        <v>-2.6063594662385281E-2</v>
      </c>
      <c r="R127" s="403">
        <f>SUM(R3:R14)</f>
        <v>3651515.1490000007</v>
      </c>
      <c r="S127" s="403">
        <f>SUM(S3:S14)</f>
        <v>3761657.0763910115</v>
      </c>
      <c r="T127" s="403">
        <f t="shared" ref="T127:T136" si="25">+S127-R127</f>
        <v>110141.9273910108</v>
      </c>
      <c r="U127" s="410">
        <f t="shared" ref="U127:U136" si="26">+S127/R127-1</f>
        <v>3.0163349430762709E-2</v>
      </c>
    </row>
    <row r="128" spans="1:21" x14ac:dyDescent="0.2">
      <c r="A128" s="402">
        <v>2016</v>
      </c>
      <c r="C128" s="403">
        <f>SUM(C15:C26)</f>
        <v>3755584.6072120685</v>
      </c>
      <c r="D128" s="403">
        <f>SUM(D15:D26)</f>
        <v>3827004.5751304114</v>
      </c>
      <c r="E128" s="403">
        <f t="shared" si="19"/>
        <v>71419.967918342911</v>
      </c>
      <c r="F128" s="410">
        <f t="shared" si="20"/>
        <v>1.9017004112007241E-2</v>
      </c>
      <c r="H128" s="403">
        <f>AVERAGE(H15:H26)</f>
        <v>718.47285660976661</v>
      </c>
      <c r="I128" s="403">
        <f>AVERAGE(I15:I26)</f>
        <v>715.10366391255718</v>
      </c>
      <c r="J128" s="403">
        <f t="shared" si="21"/>
        <v>-3.3691926972094279</v>
      </c>
      <c r="K128" s="410">
        <f t="shared" si="22"/>
        <v>-4.6893806303379693E-3</v>
      </c>
      <c r="M128" s="403">
        <f>AVERAGE(M15:M26)</f>
        <v>708.28266301724443</v>
      </c>
      <c r="N128" s="403">
        <f>AVERAGE(N15:N26)</f>
        <v>696.84969027388127</v>
      </c>
      <c r="O128" s="403">
        <f t="shared" si="23"/>
        <v>-11.432972743363166</v>
      </c>
      <c r="P128" s="410">
        <f t="shared" si="24"/>
        <v>-1.6141822100599446E-2</v>
      </c>
      <c r="R128" s="403">
        <f>SUM(R15:R26)</f>
        <v>3688083.1949999998</v>
      </c>
      <c r="S128" s="403">
        <f>SUM(S15:S26)</f>
        <v>3827004.5751304114</v>
      </c>
      <c r="T128" s="403">
        <f t="shared" si="25"/>
        <v>138921.38013041159</v>
      </c>
      <c r="U128" s="410">
        <f t="shared" si="26"/>
        <v>3.7667637302420287E-2</v>
      </c>
    </row>
    <row r="129" spans="1:21" x14ac:dyDescent="0.2">
      <c r="A129" s="402">
        <v>2017</v>
      </c>
      <c r="C129" s="403">
        <f>SUM(C27:C38)</f>
        <v>3804477.230137472</v>
      </c>
      <c r="D129" s="403">
        <f>SUM(D27:D38)</f>
        <v>3888834.1090065939</v>
      </c>
      <c r="E129" s="403">
        <f t="shared" si="19"/>
        <v>84356.878869121894</v>
      </c>
      <c r="F129" s="410">
        <f t="shared" si="20"/>
        <v>2.2173053948353783E-2</v>
      </c>
      <c r="H129" s="403">
        <f>AVERAGE(H27:H38)</f>
        <v>721.56084906564092</v>
      </c>
      <c r="I129" s="403">
        <f>AVERAGE(I27:I38)</f>
        <v>724.81088485842827</v>
      </c>
      <c r="J129" s="403">
        <f t="shared" si="21"/>
        <v>3.2500357927873438</v>
      </c>
      <c r="K129" s="410">
        <f t="shared" si="22"/>
        <v>4.5041742453126865E-3</v>
      </c>
      <c r="M129" s="403">
        <f>AVERAGE(M27:M38)</f>
        <v>711.50404377414213</v>
      </c>
      <c r="N129" s="403">
        <f>AVERAGE(N27:N38)</f>
        <v>706.24195670603956</v>
      </c>
      <c r="O129" s="403">
        <f t="shared" si="23"/>
        <v>-5.2620870681025735</v>
      </c>
      <c r="P129" s="410">
        <f t="shared" si="24"/>
        <v>-7.3957233471085848E-3</v>
      </c>
      <c r="R129" s="403">
        <f>SUM(R27:R38)</f>
        <v>3736097.0409999997</v>
      </c>
      <c r="S129" s="403">
        <f>SUM(S27:S38)</f>
        <v>3888834.1090065939</v>
      </c>
      <c r="T129" s="403">
        <f t="shared" si="25"/>
        <v>152737.0680065942</v>
      </c>
      <c r="U129" s="410">
        <f t="shared" si="26"/>
        <v>4.0881450971549826E-2</v>
      </c>
    </row>
    <row r="130" spans="1:21" x14ac:dyDescent="0.2">
      <c r="A130" s="402">
        <v>2018</v>
      </c>
      <c r="C130" s="403">
        <f>SUM(C39:C50)</f>
        <v>3861544.388589533</v>
      </c>
      <c r="D130" s="403">
        <f>SUM(D39:D50)</f>
        <v>3941141.408534083</v>
      </c>
      <c r="E130" s="403">
        <f t="shared" si="19"/>
        <v>79597.019944550004</v>
      </c>
      <c r="F130" s="410">
        <f t="shared" si="20"/>
        <v>2.0612742450857535E-2</v>
      </c>
      <c r="H130" s="403">
        <f>AVERAGE(H39:H50)</f>
        <v>724.84070868689957</v>
      </c>
      <c r="I130" s="403">
        <f>AVERAGE(I39:I50)</f>
        <v>733.02311745607267</v>
      </c>
      <c r="J130" s="403">
        <f t="shared" si="21"/>
        <v>8.1824087691730938</v>
      </c>
      <c r="K130" s="410">
        <f t="shared" si="22"/>
        <v>1.1288561295068611E-2</v>
      </c>
      <c r="M130" s="403">
        <f>AVERAGE(M39:M50)</f>
        <v>714.74279992154186</v>
      </c>
      <c r="N130" s="403">
        <f>AVERAGE(N39:N50)</f>
        <v>714.17368999011069</v>
      </c>
      <c r="O130" s="403">
        <f t="shared" si="23"/>
        <v>-0.56910993143117139</v>
      </c>
      <c r="P130" s="410">
        <f t="shared" si="24"/>
        <v>-7.9624437139291793E-4</v>
      </c>
      <c r="R130" s="403">
        <f>SUM(R39:R50)</f>
        <v>3792138.4966149991</v>
      </c>
      <c r="S130" s="403">
        <f>SUM(S39:S50)</f>
        <v>3941141.408534083</v>
      </c>
      <c r="T130" s="403">
        <f t="shared" si="25"/>
        <v>149002.91191908391</v>
      </c>
      <c r="U130" s="410">
        <f t="shared" si="26"/>
        <v>3.9292581758838541E-2</v>
      </c>
    </row>
    <row r="131" spans="1:21" x14ac:dyDescent="0.2">
      <c r="A131" s="402">
        <v>2019</v>
      </c>
      <c r="C131" s="403">
        <f>SUM(C51:C62)</f>
        <v>3919467.5544183766</v>
      </c>
      <c r="D131" s="403">
        <f>SUM(D51:D62)</f>
        <v>3985462.0307053062</v>
      </c>
      <c r="E131" s="403">
        <f t="shared" si="19"/>
        <v>65994.476286929566</v>
      </c>
      <c r="F131" s="410">
        <f t="shared" si="20"/>
        <v>1.6837612601878771E-2</v>
      </c>
      <c r="H131" s="403">
        <f>AVERAGE(H51:H62)</f>
        <v>728.1382549928968</v>
      </c>
      <c r="I131" s="403">
        <f>AVERAGE(I51:I62)</f>
        <v>739.98144375909942</v>
      </c>
      <c r="J131" s="403">
        <f t="shared" si="21"/>
        <v>11.843188766202616</v>
      </c>
      <c r="K131" s="410">
        <f t="shared" si="22"/>
        <v>1.6265027534253296E-2</v>
      </c>
      <c r="M131" s="403">
        <f>AVERAGE(M51:M62)</f>
        <v>717.99903719419001</v>
      </c>
      <c r="N131" s="403">
        <f>AVERAGE(N51:N62)</f>
        <v>720.90363829335911</v>
      </c>
      <c r="O131" s="403">
        <f t="shared" si="23"/>
        <v>2.9046010991690991</v>
      </c>
      <c r="P131" s="410">
        <f t="shared" si="24"/>
        <v>4.0454108553122925E-3</v>
      </c>
      <c r="R131" s="403">
        <f>SUM(R51:R62)</f>
        <v>3849020.5740642245</v>
      </c>
      <c r="S131" s="403">
        <f>SUM(S51:S62)</f>
        <v>3985462.0307053062</v>
      </c>
      <c r="T131" s="403">
        <f t="shared" si="25"/>
        <v>136441.45664108172</v>
      </c>
      <c r="U131" s="410">
        <f t="shared" si="26"/>
        <v>3.5448357319901591E-2</v>
      </c>
    </row>
    <row r="132" spans="1:21" x14ac:dyDescent="0.2">
      <c r="A132" s="402">
        <v>2020</v>
      </c>
      <c r="C132" s="403">
        <f>SUM(C63:C74)</f>
        <v>3978259.5677346513</v>
      </c>
      <c r="D132" s="403">
        <f>SUM(D63:D74)</f>
        <v>4012376.2269666307</v>
      </c>
      <c r="E132" s="403">
        <f t="shared" si="19"/>
        <v>34116.6592319794</v>
      </c>
      <c r="F132" s="410">
        <f t="shared" si="20"/>
        <v>8.575775072265257E-3</v>
      </c>
      <c r="H132" s="403">
        <f>AVERAGE(H63:H74)</f>
        <v>731.45359561797557</v>
      </c>
      <c r="I132" s="403">
        <f>AVERAGE(I63:I74)</f>
        <v>744.20696566279696</v>
      </c>
      <c r="J132" s="403">
        <f t="shared" si="21"/>
        <v>12.753370044821395</v>
      </c>
      <c r="K132" s="410">
        <f t="shared" si="22"/>
        <v>1.7435651586409362E-2</v>
      </c>
      <c r="M132" s="403">
        <f>AVERAGE(M63:M74)</f>
        <v>721.2728620251537</v>
      </c>
      <c r="N132" s="403">
        <f>AVERAGE(N63:N74)</f>
        <v>724.96658315084869</v>
      </c>
      <c r="O132" s="403">
        <f t="shared" si="23"/>
        <v>3.6937211256949922</v>
      </c>
      <c r="P132" s="410">
        <f t="shared" si="24"/>
        <v>5.1211147960341652E-3</v>
      </c>
      <c r="R132" s="403">
        <f>SUM(R63:R74)</f>
        <v>3906755.8826751872</v>
      </c>
      <c r="S132" s="403">
        <f>SUM(S63:S74)</f>
        <v>4012376.2269666307</v>
      </c>
      <c r="T132" s="403">
        <f t="shared" si="25"/>
        <v>105620.34429144347</v>
      </c>
      <c r="U132" s="410">
        <f t="shared" si="26"/>
        <v>2.7035306905103917E-2</v>
      </c>
    </row>
    <row r="133" spans="1:21" x14ac:dyDescent="0.2">
      <c r="A133" s="402">
        <v>2021</v>
      </c>
      <c r="C133" s="403">
        <f>SUM(C75:C86)</f>
        <v>4037933.4612506703</v>
      </c>
      <c r="D133" s="403">
        <f>SUM(D75:D86)</f>
        <v>4043518.5221956805</v>
      </c>
      <c r="E133" s="403">
        <f t="shared" si="19"/>
        <v>5585.0609450102784</v>
      </c>
      <c r="F133" s="410">
        <f t="shared" si="20"/>
        <v>1.3831483353072827E-3</v>
      </c>
      <c r="H133" s="403">
        <f>AVERAGE(H75:H86)</f>
        <v>734.78683890744981</v>
      </c>
      <c r="I133" s="403">
        <f>AVERAGE(I75:I86)</f>
        <v>749.09629801900257</v>
      </c>
      <c r="J133" s="403">
        <f t="shared" si="21"/>
        <v>14.309459111552769</v>
      </c>
      <c r="K133" s="410">
        <f t="shared" si="22"/>
        <v>1.9474299693267971E-2</v>
      </c>
      <c r="M133" s="403">
        <f>AVERAGE(M75:M86)</f>
        <v>724.5643815507043</v>
      </c>
      <c r="N133" s="403">
        <f>AVERAGE(N75:N86)</f>
        <v>729.69232071141653</v>
      </c>
      <c r="O133" s="403">
        <f t="shared" si="23"/>
        <v>5.1279391607122307</v>
      </c>
      <c r="P133" s="410">
        <f t="shared" si="24"/>
        <v>7.0772719323264344E-3</v>
      </c>
      <c r="R133" s="403">
        <f>SUM(R75:R86)</f>
        <v>3965357.2209153152</v>
      </c>
      <c r="S133" s="403">
        <f>SUM(S75:S86)</f>
        <v>4043518.5221956805</v>
      </c>
      <c r="T133" s="403">
        <f t="shared" si="25"/>
        <v>78161.301280365326</v>
      </c>
      <c r="U133" s="410">
        <f t="shared" si="26"/>
        <v>1.9711036591634867E-2</v>
      </c>
    </row>
    <row r="134" spans="1:21" x14ac:dyDescent="0.2">
      <c r="A134" s="402">
        <v>2022</v>
      </c>
      <c r="C134" s="403">
        <f>SUM(C87:C98)</f>
        <v>4098502.4631694308</v>
      </c>
      <c r="D134" s="403">
        <f>SUM(D87:D98)</f>
        <v>4080531.2339094565</v>
      </c>
      <c r="E134" s="403">
        <f t="shared" si="19"/>
        <v>-17971.229259974323</v>
      </c>
      <c r="F134" s="410">
        <f t="shared" si="20"/>
        <v>-4.3848282199340227E-3</v>
      </c>
      <c r="H134" s="403">
        <f>AVERAGE(H87:H98)</f>
        <v>738.13809392257974</v>
      </c>
      <c r="I134" s="403">
        <f>AVERAGE(I87:I98)</f>
        <v>754.90728425627458</v>
      </c>
      <c r="J134" s="403">
        <f t="shared" si="21"/>
        <v>16.769190333694837</v>
      </c>
      <c r="K134" s="410">
        <f t="shared" si="22"/>
        <v>2.2718229111548416E-2</v>
      </c>
      <c r="M134" s="403">
        <f>AVERAGE(M87:M98)</f>
        <v>727.87370361523881</v>
      </c>
      <c r="N134" s="403">
        <f>AVERAGE(N87:N98)</f>
        <v>735.33268470355677</v>
      </c>
      <c r="O134" s="403">
        <f t="shared" si="23"/>
        <v>7.4589810883179553</v>
      </c>
      <c r="P134" s="410">
        <f t="shared" si="24"/>
        <v>1.0247630943761799E-2</v>
      </c>
      <c r="R134" s="403">
        <f>SUM(R87:R98)</f>
        <v>4024837.5792290438</v>
      </c>
      <c r="S134" s="403">
        <f>SUM(S87:S98)</f>
        <v>4080531.2339094565</v>
      </c>
      <c r="T134" s="403">
        <f t="shared" si="25"/>
        <v>55693.654680412728</v>
      </c>
      <c r="U134" s="410">
        <f t="shared" si="26"/>
        <v>1.3837491223951615E-2</v>
      </c>
    </row>
    <row r="135" spans="1:21" x14ac:dyDescent="0.2">
      <c r="A135" s="402">
        <v>2023</v>
      </c>
      <c r="C135" s="403">
        <f>SUM(C99:C110)</f>
        <v>4159980.0001169709</v>
      </c>
      <c r="D135" s="403">
        <f>SUM(D99:D110)</f>
        <v>4128278.2161038569</v>
      </c>
      <c r="E135" s="403">
        <f t="shared" si="19"/>
        <v>-31701.784013113938</v>
      </c>
      <c r="F135" s="410">
        <f t="shared" si="20"/>
        <v>-7.6206577945621135E-3</v>
      </c>
      <c r="H135" s="403">
        <f>AVERAGE(H99:H110)</f>
        <v>741.50747044558068</v>
      </c>
      <c r="I135" s="403">
        <f>AVERAGE(I99:I110)</f>
        <v>762.40354820333505</v>
      </c>
      <c r="J135" s="403">
        <f t="shared" si="21"/>
        <v>20.896077757754369</v>
      </c>
      <c r="K135" s="410">
        <f t="shared" si="22"/>
        <v>2.8180535720291111E-2</v>
      </c>
      <c r="M135" s="403">
        <f>AVERAGE(M99:M110)</f>
        <v>731.20093677623572</v>
      </c>
      <c r="N135" s="403">
        <f>AVERAGE(N99:N110)</f>
        <v>742.62649569545454</v>
      </c>
      <c r="O135" s="403">
        <f t="shared" si="23"/>
        <v>11.425558919218815</v>
      </c>
      <c r="P135" s="410">
        <f t="shared" si="24"/>
        <v>1.5625744367331551E-2</v>
      </c>
      <c r="R135" s="403">
        <f>SUM(R99:R110)</f>
        <v>4085210.1429174785</v>
      </c>
      <c r="S135" s="403">
        <f>SUM(S99:S110)</f>
        <v>4128278.2161038569</v>
      </c>
      <c r="T135" s="403">
        <f t="shared" si="25"/>
        <v>43068.07318637846</v>
      </c>
      <c r="U135" s="410">
        <f t="shared" si="26"/>
        <v>1.0542437642050206E-2</v>
      </c>
    </row>
    <row r="136" spans="1:21" x14ac:dyDescent="0.2">
      <c r="A136" s="402">
        <v>2024</v>
      </c>
      <c r="C136" s="403">
        <f>SUM(C111:C122)</f>
        <v>4216846.5143553242</v>
      </c>
      <c r="D136" s="403">
        <f>SUM(D111:D122)</f>
        <v>4177078.1807684242</v>
      </c>
      <c r="E136" s="403">
        <f t="shared" si="19"/>
        <v>-39768.333586900029</v>
      </c>
      <c r="F136" s="410">
        <f t="shared" si="20"/>
        <v>-9.4308231166387868E-3</v>
      </c>
      <c r="H136" s="403">
        <f>AVERAGE(H111:H122)</f>
        <v>744.89507898467002</v>
      </c>
      <c r="I136" s="403">
        <f>AVERAGE(I111:I122)</f>
        <v>770.06513012789344</v>
      </c>
      <c r="J136" s="403">
        <f t="shared" si="21"/>
        <v>25.170051143223418</v>
      </c>
      <c r="K136" s="410">
        <f t="shared" si="22"/>
        <v>3.379006232331605E-2</v>
      </c>
      <c r="M136" s="403">
        <f>AVERAGE(M111:M122)</f>
        <v>734.53959844483245</v>
      </c>
      <c r="N136" s="403">
        <f>AVERAGE(N111:N122)</f>
        <v>750.07818711215805</v>
      </c>
      <c r="O136" s="403">
        <f t="shared" si="23"/>
        <v>15.538588667325598</v>
      </c>
      <c r="P136" s="410">
        <f t="shared" si="24"/>
        <v>2.1154187875267683E-2</v>
      </c>
      <c r="R136" s="403">
        <f>SUM(R111:R122)</f>
        <v>4141054.5606195703</v>
      </c>
      <c r="S136" s="403">
        <f>SUM(S111:S122)</f>
        <v>4177078.1807684242</v>
      </c>
      <c r="T136" s="403">
        <f t="shared" si="25"/>
        <v>36023.620148853865</v>
      </c>
      <c r="U136" s="410">
        <f t="shared" si="26"/>
        <v>8.6991416368742414E-3</v>
      </c>
    </row>
    <row r="137" spans="1:21" x14ac:dyDescent="0.2">
      <c r="E137" s="176"/>
      <c r="F137" s="354"/>
      <c r="H137" s="407"/>
      <c r="M137" s="407"/>
    </row>
    <row r="138" spans="1:21" x14ac:dyDescent="0.2">
      <c r="E138" s="176"/>
      <c r="F138" s="354"/>
      <c r="H138" s="407"/>
      <c r="M138" s="407"/>
    </row>
    <row r="139" spans="1:21" x14ac:dyDescent="0.2">
      <c r="H139" s="407"/>
      <c r="M139" s="407"/>
    </row>
    <row r="140" spans="1:21" x14ac:dyDescent="0.2">
      <c r="H140" s="407"/>
      <c r="M140" s="407"/>
    </row>
    <row r="141" spans="1:21" x14ac:dyDescent="0.2">
      <c r="H141" s="407"/>
      <c r="M141" s="407"/>
    </row>
    <row r="142" spans="1:21" x14ac:dyDescent="0.2">
      <c r="H142" s="407"/>
      <c r="M142" s="407"/>
    </row>
    <row r="143" spans="1:21" x14ac:dyDescent="0.2">
      <c r="H143" s="407"/>
      <c r="M143" s="407"/>
    </row>
    <row r="144" spans="1:21" x14ac:dyDescent="0.2">
      <c r="H144" s="407"/>
      <c r="M144" s="407"/>
    </row>
    <row r="145" spans="8:13" x14ac:dyDescent="0.2">
      <c r="H145" s="407"/>
      <c r="M145" s="407"/>
    </row>
    <row r="146" spans="8:13" x14ac:dyDescent="0.2">
      <c r="H146" s="407"/>
      <c r="M146" s="407"/>
    </row>
    <row r="147" spans="8:13" x14ac:dyDescent="0.2">
      <c r="H147" s="407"/>
      <c r="M147" s="407"/>
    </row>
    <row r="148" spans="8:13" x14ac:dyDescent="0.2">
      <c r="H148" s="407"/>
      <c r="M148" s="407"/>
    </row>
  </sheetData>
  <autoFilter ref="A2:P122"/>
  <mergeCells count="8">
    <mergeCell ref="R1:U1"/>
    <mergeCell ref="R125:U125"/>
    <mergeCell ref="C1:F1"/>
    <mergeCell ref="H1:K1"/>
    <mergeCell ref="M1:P1"/>
    <mergeCell ref="C125:F125"/>
    <mergeCell ref="H125:K125"/>
    <mergeCell ref="M125:P12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8" tint="0.59999389629810485"/>
  </sheetPr>
  <dimension ref="A1:O65416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M1" sqref="M1"/>
    </sheetView>
  </sheetViews>
  <sheetFormatPr defaultColWidth="9.140625" defaultRowHeight="12" x14ac:dyDescent="0.2"/>
  <cols>
    <col min="1" max="2" width="9.140625" style="3"/>
    <col min="3" max="3" width="15.28515625" style="1" customWidth="1"/>
    <col min="4" max="4" width="10.42578125" style="2" customWidth="1"/>
    <col min="5" max="5" width="14.28515625" style="42" customWidth="1"/>
    <col min="6" max="6" width="10.42578125" style="42" customWidth="1"/>
    <col min="7" max="7" width="9.85546875" style="42" customWidth="1"/>
    <col min="8" max="8" width="9.140625" style="43"/>
    <col min="9" max="9" width="9.140625" style="45"/>
    <col min="10" max="10" width="14.140625" style="42" customWidth="1"/>
    <col min="11" max="11" width="9.140625" style="2"/>
    <col min="12" max="12" width="9.7109375" style="13" bestFit="1" customWidth="1"/>
    <col min="13" max="13" width="14.140625" style="2" bestFit="1" customWidth="1"/>
    <col min="14" max="14" width="12.7109375" style="2" bestFit="1" customWidth="1"/>
    <col min="15" max="16384" width="9.140625" style="2"/>
  </cols>
  <sheetData>
    <row r="1" spans="1:15" ht="48" x14ac:dyDescent="0.2">
      <c r="A1" s="10" t="s">
        <v>3</v>
      </c>
      <c r="B1" s="10" t="s">
        <v>4</v>
      </c>
      <c r="C1" s="39" t="s">
        <v>34</v>
      </c>
      <c r="D1" s="39" t="s">
        <v>33</v>
      </c>
      <c r="E1" s="159" t="s">
        <v>115</v>
      </c>
      <c r="F1" s="3"/>
      <c r="G1" s="89" t="s">
        <v>129</v>
      </c>
      <c r="H1" s="89" t="s">
        <v>56</v>
      </c>
      <c r="I1" s="167" t="s">
        <v>148</v>
      </c>
      <c r="J1" s="159" t="s">
        <v>113</v>
      </c>
      <c r="L1" s="166" t="s">
        <v>147</v>
      </c>
      <c r="M1" s="430" t="s">
        <v>269</v>
      </c>
    </row>
    <row r="2" spans="1:15" x14ac:dyDescent="0.2">
      <c r="A2" s="6">
        <v>1997</v>
      </c>
      <c r="B2" s="6">
        <v>1</v>
      </c>
      <c r="D2" s="1"/>
      <c r="E2" s="41"/>
      <c r="F2" s="2"/>
      <c r="G2" s="3">
        <v>45</v>
      </c>
      <c r="H2" s="14"/>
      <c r="I2" s="1">
        <v>744</v>
      </c>
      <c r="J2" s="162">
        <f>+G2</f>
        <v>45</v>
      </c>
      <c r="L2" s="165"/>
      <c r="M2" s="56"/>
    </row>
    <row r="3" spans="1:15" x14ac:dyDescent="0.2">
      <c r="A3" s="6">
        <v>1997</v>
      </c>
      <c r="B3" s="6">
        <v>2</v>
      </c>
      <c r="D3" s="1"/>
      <c r="E3" s="41"/>
      <c r="F3" s="2"/>
      <c r="G3" s="3">
        <v>45</v>
      </c>
      <c r="H3" s="14"/>
      <c r="I3" s="1">
        <v>672</v>
      </c>
      <c r="J3" s="162">
        <f t="shared" ref="J3:J66" si="0">+G3</f>
        <v>45</v>
      </c>
      <c r="L3" s="165"/>
      <c r="M3" s="56"/>
    </row>
    <row r="4" spans="1:15" x14ac:dyDescent="0.2">
      <c r="A4" s="6">
        <v>1997</v>
      </c>
      <c r="B4" s="6">
        <v>3</v>
      </c>
      <c r="D4" s="1"/>
      <c r="E4" s="41"/>
      <c r="F4" s="2"/>
      <c r="G4" s="3">
        <v>45</v>
      </c>
      <c r="H4" s="14"/>
      <c r="I4" s="1">
        <v>744</v>
      </c>
      <c r="J4" s="162">
        <f t="shared" si="0"/>
        <v>45</v>
      </c>
      <c r="L4" s="165"/>
      <c r="M4" s="56"/>
    </row>
    <row r="5" spans="1:15" x14ac:dyDescent="0.2">
      <c r="A5" s="6">
        <v>1997</v>
      </c>
      <c r="B5" s="6">
        <v>4</v>
      </c>
      <c r="D5" s="1"/>
      <c r="E5" s="41"/>
      <c r="F5" s="2"/>
      <c r="G5" s="3">
        <v>45</v>
      </c>
      <c r="H5" s="14"/>
      <c r="I5" s="1">
        <v>720</v>
      </c>
      <c r="J5" s="162">
        <f t="shared" si="0"/>
        <v>45</v>
      </c>
      <c r="L5" s="165"/>
      <c r="M5" s="56"/>
    </row>
    <row r="6" spans="1:15" x14ac:dyDescent="0.2">
      <c r="A6" s="6">
        <v>1997</v>
      </c>
      <c r="B6" s="6">
        <v>5</v>
      </c>
      <c r="D6" s="1"/>
      <c r="E6" s="41"/>
      <c r="F6" s="2"/>
      <c r="G6" s="3">
        <v>45</v>
      </c>
      <c r="H6" s="14"/>
      <c r="I6" s="1">
        <v>744</v>
      </c>
      <c r="J6" s="162">
        <f t="shared" si="0"/>
        <v>45</v>
      </c>
      <c r="L6" s="165"/>
      <c r="M6" s="56"/>
    </row>
    <row r="7" spans="1:15" x14ac:dyDescent="0.2">
      <c r="A7" s="6">
        <v>1997</v>
      </c>
      <c r="B7" s="6">
        <v>6</v>
      </c>
      <c r="D7" s="1"/>
      <c r="E7" s="41"/>
      <c r="F7" s="2"/>
      <c r="G7" s="3">
        <v>45</v>
      </c>
      <c r="H7" s="14"/>
      <c r="I7" s="1">
        <v>720</v>
      </c>
      <c r="J7" s="162">
        <f t="shared" si="0"/>
        <v>45</v>
      </c>
      <c r="L7" s="165"/>
      <c r="M7" s="56"/>
    </row>
    <row r="8" spans="1:15" x14ac:dyDescent="0.2">
      <c r="A8" s="6">
        <v>1997</v>
      </c>
      <c r="B8" s="6">
        <v>7</v>
      </c>
      <c r="D8" s="1"/>
      <c r="E8" s="41"/>
      <c r="F8" s="2"/>
      <c r="G8" s="3">
        <v>45</v>
      </c>
      <c r="H8" s="14"/>
      <c r="I8" s="1">
        <v>744</v>
      </c>
      <c r="J8" s="162">
        <f t="shared" si="0"/>
        <v>45</v>
      </c>
      <c r="L8" s="165"/>
      <c r="M8" s="56"/>
    </row>
    <row r="9" spans="1:15" x14ac:dyDescent="0.2">
      <c r="A9" s="6">
        <v>1997</v>
      </c>
      <c r="B9" s="6">
        <v>8</v>
      </c>
      <c r="D9" s="1"/>
      <c r="E9" s="41"/>
      <c r="F9" s="2"/>
      <c r="G9" s="3">
        <v>45</v>
      </c>
      <c r="H9" s="14"/>
      <c r="I9" s="1">
        <v>744</v>
      </c>
      <c r="J9" s="162">
        <f t="shared" si="0"/>
        <v>45</v>
      </c>
      <c r="L9" s="165"/>
      <c r="M9" s="56"/>
    </row>
    <row r="10" spans="1:15" x14ac:dyDescent="0.2">
      <c r="A10" s="6">
        <v>1997</v>
      </c>
      <c r="B10" s="6">
        <v>9</v>
      </c>
      <c r="D10" s="1"/>
      <c r="E10" s="41"/>
      <c r="F10" s="2"/>
      <c r="G10" s="3">
        <v>45</v>
      </c>
      <c r="H10" s="14"/>
      <c r="I10" s="1">
        <v>720</v>
      </c>
      <c r="J10" s="162">
        <f t="shared" si="0"/>
        <v>45</v>
      </c>
      <c r="L10" s="165"/>
      <c r="M10" s="56"/>
    </row>
    <row r="11" spans="1:15" x14ac:dyDescent="0.2">
      <c r="A11" s="6">
        <v>1997</v>
      </c>
      <c r="B11" s="6">
        <v>10</v>
      </c>
      <c r="D11" s="1"/>
      <c r="E11" s="41"/>
      <c r="F11" s="2"/>
      <c r="G11" s="3">
        <v>45</v>
      </c>
      <c r="H11" s="14"/>
      <c r="I11" s="1">
        <v>744</v>
      </c>
      <c r="J11" s="162">
        <f t="shared" si="0"/>
        <v>45</v>
      </c>
      <c r="L11" s="165"/>
      <c r="M11" s="56"/>
    </row>
    <row r="12" spans="1:15" x14ac:dyDescent="0.2">
      <c r="A12" s="6">
        <v>1997</v>
      </c>
      <c r="B12" s="6">
        <v>11</v>
      </c>
      <c r="D12" s="1"/>
      <c r="E12" s="41"/>
      <c r="F12" s="2"/>
      <c r="G12" s="3">
        <v>45</v>
      </c>
      <c r="H12" s="14"/>
      <c r="I12" s="1">
        <v>720</v>
      </c>
      <c r="J12" s="162">
        <f t="shared" si="0"/>
        <v>45</v>
      </c>
    </row>
    <row r="13" spans="1:15" x14ac:dyDescent="0.2">
      <c r="A13" s="7">
        <v>1997</v>
      </c>
      <c r="B13" s="7">
        <v>12</v>
      </c>
      <c r="C13" s="1">
        <v>22811</v>
      </c>
      <c r="D13" s="1"/>
      <c r="E13" s="41">
        <f t="shared" ref="E13:E76" si="1">+C13</f>
        <v>22811</v>
      </c>
      <c r="F13" s="2"/>
      <c r="G13" s="3">
        <v>45</v>
      </c>
      <c r="H13" s="14"/>
      <c r="I13" s="1">
        <v>744</v>
      </c>
      <c r="J13" s="162">
        <f t="shared" si="0"/>
        <v>45</v>
      </c>
      <c r="L13" s="13" t="s">
        <v>7</v>
      </c>
    </row>
    <row r="14" spans="1:15" x14ac:dyDescent="0.2">
      <c r="A14" s="6">
        <v>1998</v>
      </c>
      <c r="B14" s="6">
        <v>1</v>
      </c>
      <c r="C14" s="1">
        <v>23365</v>
      </c>
      <c r="D14" s="1">
        <f>+C13</f>
        <v>22811</v>
      </c>
      <c r="E14" s="41">
        <f t="shared" si="1"/>
        <v>23365</v>
      </c>
      <c r="F14" s="9"/>
      <c r="G14" s="3">
        <v>45</v>
      </c>
      <c r="H14" s="14">
        <f t="shared" ref="H14:H45" si="2">(C14/(G14*I14))</f>
        <v>0.69787933094384702</v>
      </c>
      <c r="I14" s="1">
        <v>744</v>
      </c>
      <c r="J14" s="162">
        <f t="shared" si="0"/>
        <v>45</v>
      </c>
      <c r="L14" s="13">
        <f>H14</f>
        <v>0.69787933094384702</v>
      </c>
      <c r="M14" s="58"/>
      <c r="N14" s="46"/>
      <c r="O14" s="59"/>
    </row>
    <row r="15" spans="1:15" x14ac:dyDescent="0.2">
      <c r="A15" s="6">
        <v>1998</v>
      </c>
      <c r="B15" s="6">
        <v>2</v>
      </c>
      <c r="C15" s="1">
        <v>19761</v>
      </c>
      <c r="D15" s="1">
        <f t="shared" ref="D15:D80" si="3">+C14</f>
        <v>23365</v>
      </c>
      <c r="E15" s="41">
        <f t="shared" si="1"/>
        <v>19761</v>
      </c>
      <c r="F15" s="9"/>
      <c r="G15" s="3">
        <v>45</v>
      </c>
      <c r="H15" s="14">
        <f t="shared" si="2"/>
        <v>0.65347222222222223</v>
      </c>
      <c r="I15" s="1">
        <v>672</v>
      </c>
      <c r="J15" s="162">
        <f t="shared" si="0"/>
        <v>45</v>
      </c>
      <c r="L15" s="13">
        <f>H15</f>
        <v>0.65347222222222223</v>
      </c>
      <c r="M15" s="57"/>
      <c r="N15" s="46"/>
      <c r="O15" s="59"/>
    </row>
    <row r="16" spans="1:15" x14ac:dyDescent="0.2">
      <c r="A16" s="6">
        <v>1998</v>
      </c>
      <c r="B16" s="6">
        <v>3</v>
      </c>
      <c r="C16" s="1">
        <v>21738</v>
      </c>
      <c r="D16" s="1">
        <f t="shared" si="3"/>
        <v>19761</v>
      </c>
      <c r="E16" s="41">
        <f t="shared" si="1"/>
        <v>21738</v>
      </c>
      <c r="F16" s="9"/>
      <c r="G16" s="3">
        <v>45</v>
      </c>
      <c r="H16" s="14">
        <f t="shared" si="2"/>
        <v>0.64928315412186377</v>
      </c>
      <c r="I16" s="1">
        <v>744</v>
      </c>
      <c r="J16" s="162">
        <f t="shared" si="0"/>
        <v>45</v>
      </c>
      <c r="L16" s="13">
        <f t="shared" ref="L16:L79" si="4">H16</f>
        <v>0.64928315412186377</v>
      </c>
      <c r="M16" s="57"/>
      <c r="N16" s="46"/>
      <c r="O16" s="59"/>
    </row>
    <row r="17" spans="1:15" x14ac:dyDescent="0.2">
      <c r="A17" s="6">
        <v>1998</v>
      </c>
      <c r="B17" s="6">
        <v>4</v>
      </c>
      <c r="C17" s="1">
        <v>23050</v>
      </c>
      <c r="D17" s="1">
        <f t="shared" si="3"/>
        <v>21738</v>
      </c>
      <c r="E17" s="41">
        <f>+C17</f>
        <v>23050</v>
      </c>
      <c r="F17" s="9"/>
      <c r="G17" s="3">
        <v>45</v>
      </c>
      <c r="H17" s="14">
        <f t="shared" si="2"/>
        <v>0.7114197530864198</v>
      </c>
      <c r="I17" s="1">
        <v>720</v>
      </c>
      <c r="J17" s="162">
        <f t="shared" si="0"/>
        <v>45</v>
      </c>
      <c r="L17" s="13">
        <f t="shared" si="4"/>
        <v>0.7114197530864198</v>
      </c>
      <c r="M17" s="57"/>
      <c r="N17" s="46"/>
      <c r="O17" s="59"/>
    </row>
    <row r="18" spans="1:15" x14ac:dyDescent="0.2">
      <c r="A18" s="6">
        <v>1998</v>
      </c>
      <c r="B18" s="6">
        <v>5</v>
      </c>
      <c r="C18" s="1">
        <v>22549</v>
      </c>
      <c r="D18" s="1">
        <f t="shared" si="3"/>
        <v>23050</v>
      </c>
      <c r="E18" s="41">
        <f t="shared" si="1"/>
        <v>22549</v>
      </c>
      <c r="F18" s="9"/>
      <c r="G18" s="3">
        <v>45</v>
      </c>
      <c r="H18" s="14">
        <f t="shared" si="2"/>
        <v>0.67350657108721623</v>
      </c>
      <c r="I18" s="1">
        <v>744</v>
      </c>
      <c r="J18" s="162">
        <f t="shared" si="0"/>
        <v>45</v>
      </c>
      <c r="L18" s="13">
        <f t="shared" si="4"/>
        <v>0.67350657108721623</v>
      </c>
      <c r="M18" s="57"/>
      <c r="N18" s="46"/>
      <c r="O18" s="59"/>
    </row>
    <row r="19" spans="1:15" x14ac:dyDescent="0.2">
      <c r="A19" s="6">
        <v>1998</v>
      </c>
      <c r="B19" s="6">
        <v>6</v>
      </c>
      <c r="C19" s="1">
        <v>24795</v>
      </c>
      <c r="D19" s="1">
        <f t="shared" si="3"/>
        <v>22549</v>
      </c>
      <c r="E19" s="41">
        <f t="shared" si="1"/>
        <v>24795</v>
      </c>
      <c r="F19" s="9"/>
      <c r="G19" s="3">
        <v>45</v>
      </c>
      <c r="H19" s="14">
        <f t="shared" si="2"/>
        <v>0.76527777777777772</v>
      </c>
      <c r="I19" s="1">
        <v>720</v>
      </c>
      <c r="J19" s="162">
        <f t="shared" si="0"/>
        <v>45</v>
      </c>
      <c r="L19" s="13">
        <f t="shared" si="4"/>
        <v>0.76527777777777772</v>
      </c>
      <c r="M19" s="57"/>
      <c r="N19" s="46"/>
      <c r="O19" s="59"/>
    </row>
    <row r="20" spans="1:15" x14ac:dyDescent="0.2">
      <c r="A20" s="6">
        <v>1998</v>
      </c>
      <c r="B20" s="6">
        <v>7</v>
      </c>
      <c r="C20" s="1">
        <v>23216</v>
      </c>
      <c r="D20" s="1">
        <f t="shared" si="3"/>
        <v>24795</v>
      </c>
      <c r="E20" s="41">
        <f t="shared" si="1"/>
        <v>23216</v>
      </c>
      <c r="F20" s="9"/>
      <c r="G20" s="3">
        <v>45</v>
      </c>
      <c r="H20" s="14">
        <f t="shared" si="2"/>
        <v>0.69342891278375152</v>
      </c>
      <c r="I20" s="1">
        <v>744</v>
      </c>
      <c r="J20" s="162">
        <f t="shared" si="0"/>
        <v>45</v>
      </c>
      <c r="L20" s="13">
        <f t="shared" si="4"/>
        <v>0.69342891278375152</v>
      </c>
      <c r="M20" s="57"/>
      <c r="N20" s="46"/>
      <c r="O20" s="59"/>
    </row>
    <row r="21" spans="1:15" x14ac:dyDescent="0.2">
      <c r="A21" s="6">
        <v>1998</v>
      </c>
      <c r="B21" s="6">
        <v>8</v>
      </c>
      <c r="C21" s="1">
        <v>23085</v>
      </c>
      <c r="D21" s="1">
        <f t="shared" si="3"/>
        <v>23216</v>
      </c>
      <c r="E21" s="41">
        <f t="shared" si="1"/>
        <v>23085</v>
      </c>
      <c r="F21" s="9"/>
      <c r="G21" s="3">
        <v>45</v>
      </c>
      <c r="H21" s="14">
        <f t="shared" si="2"/>
        <v>0.68951612903225812</v>
      </c>
      <c r="I21" s="1">
        <v>744</v>
      </c>
      <c r="J21" s="162">
        <f t="shared" si="0"/>
        <v>45</v>
      </c>
      <c r="L21" s="13">
        <f t="shared" si="4"/>
        <v>0.68951612903225812</v>
      </c>
      <c r="M21" s="57"/>
      <c r="N21" s="46"/>
      <c r="O21" s="59"/>
    </row>
    <row r="22" spans="1:15" x14ac:dyDescent="0.2">
      <c r="A22" s="6">
        <v>1998</v>
      </c>
      <c r="B22" s="6">
        <v>9</v>
      </c>
      <c r="C22" s="1">
        <v>21379</v>
      </c>
      <c r="D22" s="1">
        <f t="shared" si="3"/>
        <v>23085</v>
      </c>
      <c r="E22" s="41">
        <f t="shared" si="1"/>
        <v>21379</v>
      </c>
      <c r="F22" s="9"/>
      <c r="G22" s="3">
        <v>45</v>
      </c>
      <c r="H22" s="14">
        <f t="shared" si="2"/>
        <v>0.6598456790123457</v>
      </c>
      <c r="I22" s="1">
        <v>720</v>
      </c>
      <c r="J22" s="162">
        <f t="shared" si="0"/>
        <v>45</v>
      </c>
      <c r="L22" s="13">
        <f t="shared" si="4"/>
        <v>0.6598456790123457</v>
      </c>
      <c r="M22" s="57"/>
      <c r="N22" s="46"/>
      <c r="O22" s="59"/>
    </row>
    <row r="23" spans="1:15" x14ac:dyDescent="0.2">
      <c r="A23" s="6">
        <v>1998</v>
      </c>
      <c r="B23" s="6">
        <v>10</v>
      </c>
      <c r="C23" s="1">
        <v>22545</v>
      </c>
      <c r="D23" s="1">
        <f t="shared" si="3"/>
        <v>21379</v>
      </c>
      <c r="E23" s="41">
        <f t="shared" si="1"/>
        <v>22545</v>
      </c>
      <c r="F23" s="9"/>
      <c r="G23" s="3">
        <v>45</v>
      </c>
      <c r="H23" s="14">
        <f t="shared" si="2"/>
        <v>0.67338709677419351</v>
      </c>
      <c r="I23" s="1">
        <v>744</v>
      </c>
      <c r="J23" s="162">
        <f t="shared" si="0"/>
        <v>45</v>
      </c>
      <c r="L23" s="13">
        <f t="shared" si="4"/>
        <v>0.67338709677419351</v>
      </c>
      <c r="M23" s="57"/>
      <c r="N23" s="46"/>
      <c r="O23" s="59"/>
    </row>
    <row r="24" spans="1:15" x14ac:dyDescent="0.2">
      <c r="A24" s="6">
        <v>1998</v>
      </c>
      <c r="B24" s="6">
        <v>11</v>
      </c>
      <c r="C24" s="1">
        <v>20250</v>
      </c>
      <c r="D24" s="1">
        <f t="shared" si="3"/>
        <v>22545</v>
      </c>
      <c r="E24" s="41">
        <f t="shared" si="1"/>
        <v>20250</v>
      </c>
      <c r="F24" s="9"/>
      <c r="G24" s="3">
        <v>45</v>
      </c>
      <c r="H24" s="14">
        <f t="shared" si="2"/>
        <v>0.625</v>
      </c>
      <c r="I24" s="1">
        <v>720</v>
      </c>
      <c r="J24" s="162">
        <f t="shared" si="0"/>
        <v>45</v>
      </c>
      <c r="L24" s="13">
        <f t="shared" si="4"/>
        <v>0.625</v>
      </c>
      <c r="M24" s="57"/>
      <c r="N24" s="46"/>
      <c r="O24" s="59"/>
    </row>
    <row r="25" spans="1:15" x14ac:dyDescent="0.2">
      <c r="A25" s="6">
        <v>1998</v>
      </c>
      <c r="B25" s="6">
        <v>12</v>
      </c>
      <c r="C25" s="1">
        <v>16380</v>
      </c>
      <c r="D25" s="1">
        <f t="shared" si="3"/>
        <v>20250</v>
      </c>
      <c r="E25" s="41">
        <f t="shared" si="1"/>
        <v>16380</v>
      </c>
      <c r="F25" s="9"/>
      <c r="G25" s="3">
        <v>45</v>
      </c>
      <c r="H25" s="14">
        <f t="shared" si="2"/>
        <v>0.489247311827957</v>
      </c>
      <c r="I25" s="1">
        <v>744</v>
      </c>
      <c r="J25" s="162">
        <f t="shared" si="0"/>
        <v>45</v>
      </c>
      <c r="L25" s="13">
        <f t="shared" si="4"/>
        <v>0.489247311827957</v>
      </c>
      <c r="M25" s="57"/>
      <c r="N25" s="46"/>
      <c r="O25" s="59"/>
    </row>
    <row r="26" spans="1:15" x14ac:dyDescent="0.2">
      <c r="A26" s="6">
        <v>1999</v>
      </c>
      <c r="B26" s="6">
        <v>1</v>
      </c>
      <c r="C26" s="1">
        <v>16155</v>
      </c>
      <c r="D26" s="1">
        <f t="shared" si="3"/>
        <v>16380</v>
      </c>
      <c r="E26" s="41">
        <f t="shared" si="1"/>
        <v>16155</v>
      </c>
      <c r="F26" s="9"/>
      <c r="G26" s="3">
        <v>45</v>
      </c>
      <c r="H26" s="14">
        <f t="shared" si="2"/>
        <v>0.48252688172043012</v>
      </c>
      <c r="I26" s="1">
        <v>744</v>
      </c>
      <c r="J26" s="162">
        <f t="shared" si="0"/>
        <v>45</v>
      </c>
      <c r="L26" s="13">
        <f t="shared" si="4"/>
        <v>0.48252688172043012</v>
      </c>
      <c r="M26" s="57"/>
      <c r="N26" s="46"/>
      <c r="O26" s="59"/>
    </row>
    <row r="27" spans="1:15" x14ac:dyDescent="0.2">
      <c r="A27" s="6">
        <v>1999</v>
      </c>
      <c r="B27" s="6">
        <v>2</v>
      </c>
      <c r="C27" s="1">
        <v>15480</v>
      </c>
      <c r="D27" s="1">
        <f t="shared" si="3"/>
        <v>16155</v>
      </c>
      <c r="E27" s="41">
        <f t="shared" si="1"/>
        <v>15480</v>
      </c>
      <c r="F27" s="9"/>
      <c r="G27" s="3">
        <v>45</v>
      </c>
      <c r="H27" s="14">
        <f t="shared" si="2"/>
        <v>0.51190476190476186</v>
      </c>
      <c r="I27" s="1">
        <v>672</v>
      </c>
      <c r="J27" s="162">
        <f t="shared" si="0"/>
        <v>45</v>
      </c>
      <c r="L27" s="13">
        <f t="shared" si="4"/>
        <v>0.51190476190476186</v>
      </c>
      <c r="M27" s="57"/>
      <c r="N27" s="46"/>
      <c r="O27" s="59"/>
    </row>
    <row r="28" spans="1:15" x14ac:dyDescent="0.2">
      <c r="A28" s="6">
        <v>1999</v>
      </c>
      <c r="B28" s="6">
        <v>3</v>
      </c>
      <c r="C28" s="1">
        <v>19800</v>
      </c>
      <c r="D28" s="1">
        <f t="shared" si="3"/>
        <v>15480</v>
      </c>
      <c r="E28" s="41">
        <f t="shared" si="1"/>
        <v>19800</v>
      </c>
      <c r="F28" s="9"/>
      <c r="G28" s="3">
        <v>45</v>
      </c>
      <c r="H28" s="14">
        <f t="shared" si="2"/>
        <v>0.59139784946236562</v>
      </c>
      <c r="I28" s="1">
        <v>744</v>
      </c>
      <c r="J28" s="162">
        <f t="shared" si="0"/>
        <v>45</v>
      </c>
      <c r="L28" s="13">
        <f t="shared" si="4"/>
        <v>0.59139784946236562</v>
      </c>
      <c r="M28" s="57"/>
      <c r="N28" s="46"/>
      <c r="O28" s="59"/>
    </row>
    <row r="29" spans="1:15" x14ac:dyDescent="0.2">
      <c r="A29" s="6">
        <v>1999</v>
      </c>
      <c r="B29" s="6">
        <v>4</v>
      </c>
      <c r="C29" s="1">
        <v>27045</v>
      </c>
      <c r="D29" s="1">
        <f t="shared" si="3"/>
        <v>19800</v>
      </c>
      <c r="E29" s="41">
        <f t="shared" si="1"/>
        <v>27045</v>
      </c>
      <c r="F29" s="9"/>
      <c r="G29" s="3">
        <v>45</v>
      </c>
      <c r="H29" s="14">
        <f t="shared" si="2"/>
        <v>0.83472222222222225</v>
      </c>
      <c r="I29" s="1">
        <v>720</v>
      </c>
      <c r="J29" s="162">
        <f t="shared" si="0"/>
        <v>45</v>
      </c>
      <c r="L29" s="13">
        <f t="shared" si="4"/>
        <v>0.83472222222222225</v>
      </c>
      <c r="M29" s="57"/>
      <c r="N29" s="46"/>
      <c r="O29" s="59"/>
    </row>
    <row r="30" spans="1:15" x14ac:dyDescent="0.2">
      <c r="A30" s="6">
        <v>1999</v>
      </c>
      <c r="B30" s="6">
        <v>5</v>
      </c>
      <c r="C30" s="1">
        <v>22950</v>
      </c>
      <c r="D30" s="1">
        <f t="shared" si="3"/>
        <v>27045</v>
      </c>
      <c r="E30" s="41">
        <f t="shared" si="1"/>
        <v>22950</v>
      </c>
      <c r="F30" s="9"/>
      <c r="G30" s="3">
        <v>45</v>
      </c>
      <c r="H30" s="14">
        <f t="shared" si="2"/>
        <v>0.68548387096774188</v>
      </c>
      <c r="I30" s="1">
        <v>744</v>
      </c>
      <c r="J30" s="162">
        <f t="shared" si="0"/>
        <v>45</v>
      </c>
      <c r="L30" s="13">
        <f t="shared" si="4"/>
        <v>0.68548387096774188</v>
      </c>
      <c r="M30" s="57"/>
      <c r="N30" s="46"/>
      <c r="O30" s="59"/>
    </row>
    <row r="31" spans="1:15" x14ac:dyDescent="0.2">
      <c r="A31" s="6">
        <v>1999</v>
      </c>
      <c r="B31" s="6">
        <v>6</v>
      </c>
      <c r="C31" s="1">
        <v>21690</v>
      </c>
      <c r="D31" s="1">
        <f t="shared" si="3"/>
        <v>22950</v>
      </c>
      <c r="E31" s="41">
        <f t="shared" si="1"/>
        <v>21690</v>
      </c>
      <c r="F31" s="9"/>
      <c r="G31" s="3">
        <v>45</v>
      </c>
      <c r="H31" s="14">
        <f t="shared" si="2"/>
        <v>0.6694444444444444</v>
      </c>
      <c r="I31" s="1">
        <v>720</v>
      </c>
      <c r="J31" s="162">
        <f t="shared" si="0"/>
        <v>45</v>
      </c>
      <c r="L31" s="13">
        <f t="shared" si="4"/>
        <v>0.6694444444444444</v>
      </c>
      <c r="M31" s="57"/>
      <c r="N31" s="46"/>
      <c r="O31" s="59"/>
    </row>
    <row r="32" spans="1:15" x14ac:dyDescent="0.2">
      <c r="A32" s="6">
        <v>1999</v>
      </c>
      <c r="B32" s="6">
        <v>7</v>
      </c>
      <c r="C32" s="1">
        <v>22361</v>
      </c>
      <c r="D32" s="1">
        <f t="shared" si="3"/>
        <v>21690</v>
      </c>
      <c r="E32" s="41">
        <f t="shared" si="1"/>
        <v>22361</v>
      </c>
      <c r="F32" s="9"/>
      <c r="G32" s="3">
        <v>45</v>
      </c>
      <c r="H32" s="14">
        <f t="shared" si="2"/>
        <v>0.66789127837514939</v>
      </c>
      <c r="I32" s="1">
        <v>744</v>
      </c>
      <c r="J32" s="162">
        <f t="shared" si="0"/>
        <v>45</v>
      </c>
      <c r="L32" s="13">
        <f t="shared" si="4"/>
        <v>0.66789127837514939</v>
      </c>
      <c r="M32" s="57"/>
      <c r="N32" s="46"/>
      <c r="O32" s="59"/>
    </row>
    <row r="33" spans="1:15" x14ac:dyDescent="0.2">
      <c r="A33" s="6">
        <v>1999</v>
      </c>
      <c r="B33" s="6">
        <v>8</v>
      </c>
      <c r="C33" s="1">
        <v>24750</v>
      </c>
      <c r="D33" s="1">
        <f t="shared" si="3"/>
        <v>22361</v>
      </c>
      <c r="E33" s="41">
        <f t="shared" si="1"/>
        <v>24750</v>
      </c>
      <c r="F33" s="9"/>
      <c r="G33" s="3">
        <v>45</v>
      </c>
      <c r="H33" s="14">
        <f t="shared" si="2"/>
        <v>0.739247311827957</v>
      </c>
      <c r="I33" s="1">
        <v>744</v>
      </c>
      <c r="J33" s="162">
        <f t="shared" si="0"/>
        <v>45</v>
      </c>
      <c r="L33" s="13">
        <f t="shared" si="4"/>
        <v>0.739247311827957</v>
      </c>
      <c r="M33" s="57"/>
      <c r="N33" s="46"/>
      <c r="O33" s="59"/>
    </row>
    <row r="34" spans="1:15" x14ac:dyDescent="0.2">
      <c r="A34" s="6">
        <v>1999</v>
      </c>
      <c r="B34" s="6">
        <v>9</v>
      </c>
      <c r="C34" s="1">
        <v>22365</v>
      </c>
      <c r="D34" s="1">
        <f t="shared" si="3"/>
        <v>24750</v>
      </c>
      <c r="E34" s="41">
        <f t="shared" si="1"/>
        <v>22365</v>
      </c>
      <c r="F34" s="9"/>
      <c r="G34" s="3">
        <v>45</v>
      </c>
      <c r="H34" s="14">
        <f t="shared" si="2"/>
        <v>0.69027777777777777</v>
      </c>
      <c r="I34" s="1">
        <v>720</v>
      </c>
      <c r="J34" s="162">
        <f t="shared" si="0"/>
        <v>45</v>
      </c>
      <c r="L34" s="13">
        <f t="shared" si="4"/>
        <v>0.69027777777777777</v>
      </c>
      <c r="M34" s="57"/>
      <c r="N34" s="46"/>
      <c r="O34" s="59"/>
    </row>
    <row r="35" spans="1:15" x14ac:dyDescent="0.2">
      <c r="A35" s="6">
        <v>1999</v>
      </c>
      <c r="B35" s="6">
        <v>10</v>
      </c>
      <c r="C35" s="1">
        <v>27004</v>
      </c>
      <c r="D35" s="1">
        <f t="shared" si="3"/>
        <v>22365</v>
      </c>
      <c r="E35" s="41">
        <f t="shared" si="1"/>
        <v>27004</v>
      </c>
      <c r="F35" s="9"/>
      <c r="G35" s="3">
        <v>45</v>
      </c>
      <c r="H35" s="14">
        <f t="shared" si="2"/>
        <v>0.80657108721624848</v>
      </c>
      <c r="I35" s="1">
        <v>744</v>
      </c>
      <c r="J35" s="162">
        <f t="shared" si="0"/>
        <v>45</v>
      </c>
      <c r="L35" s="13">
        <f t="shared" si="4"/>
        <v>0.80657108721624848</v>
      </c>
      <c r="M35" s="57"/>
      <c r="N35" s="46"/>
      <c r="O35" s="59"/>
    </row>
    <row r="36" spans="1:15" x14ac:dyDescent="0.2">
      <c r="A36" s="6">
        <v>1999</v>
      </c>
      <c r="B36" s="6">
        <v>11</v>
      </c>
      <c r="C36" s="1">
        <v>24300</v>
      </c>
      <c r="D36" s="1">
        <f t="shared" si="3"/>
        <v>27004</v>
      </c>
      <c r="E36" s="41">
        <f t="shared" si="1"/>
        <v>24300</v>
      </c>
      <c r="F36" s="9"/>
      <c r="G36" s="3">
        <v>45</v>
      </c>
      <c r="H36" s="14">
        <f t="shared" si="2"/>
        <v>0.75</v>
      </c>
      <c r="I36" s="1">
        <v>720</v>
      </c>
      <c r="J36" s="162">
        <f t="shared" si="0"/>
        <v>45</v>
      </c>
      <c r="L36" s="13">
        <f t="shared" si="4"/>
        <v>0.75</v>
      </c>
      <c r="M36" s="57"/>
      <c r="N36" s="46"/>
      <c r="O36" s="59"/>
    </row>
    <row r="37" spans="1:15" x14ac:dyDescent="0.2">
      <c r="A37" s="6">
        <v>1999</v>
      </c>
      <c r="B37" s="6">
        <v>12</v>
      </c>
      <c r="C37" s="1">
        <v>16965</v>
      </c>
      <c r="D37" s="1">
        <f t="shared" si="3"/>
        <v>24300</v>
      </c>
      <c r="E37" s="41">
        <f t="shared" si="1"/>
        <v>16965</v>
      </c>
      <c r="F37" s="9"/>
      <c r="G37" s="3">
        <v>45</v>
      </c>
      <c r="H37" s="14">
        <f t="shared" si="2"/>
        <v>0.50672043010752688</v>
      </c>
      <c r="I37" s="1">
        <v>744</v>
      </c>
      <c r="J37" s="162">
        <f t="shared" si="0"/>
        <v>45</v>
      </c>
      <c r="L37" s="13">
        <f t="shared" si="4"/>
        <v>0.50672043010752688</v>
      </c>
      <c r="M37" s="57"/>
      <c r="N37" s="46"/>
      <c r="O37" s="59"/>
    </row>
    <row r="38" spans="1:15" x14ac:dyDescent="0.2">
      <c r="A38" s="6">
        <v>2000</v>
      </c>
      <c r="B38" s="6">
        <v>1</v>
      </c>
      <c r="C38" s="1">
        <v>18581</v>
      </c>
      <c r="D38" s="1">
        <f t="shared" si="3"/>
        <v>16965</v>
      </c>
      <c r="E38" s="41">
        <f t="shared" si="1"/>
        <v>18581</v>
      </c>
      <c r="F38" s="9"/>
      <c r="G38" s="3">
        <v>45</v>
      </c>
      <c r="H38" s="14">
        <f t="shared" si="2"/>
        <v>0.55498805256869777</v>
      </c>
      <c r="I38" s="1">
        <v>744</v>
      </c>
      <c r="J38" s="162">
        <f t="shared" si="0"/>
        <v>45</v>
      </c>
      <c r="L38" s="13">
        <f t="shared" si="4"/>
        <v>0.55498805256869777</v>
      </c>
      <c r="M38" s="57"/>
      <c r="N38" s="46"/>
      <c r="O38" s="59"/>
    </row>
    <row r="39" spans="1:15" x14ac:dyDescent="0.2">
      <c r="A39" s="6">
        <v>2000</v>
      </c>
      <c r="B39" s="6">
        <v>2</v>
      </c>
      <c r="C39" s="1">
        <v>17779</v>
      </c>
      <c r="D39" s="1">
        <f t="shared" si="3"/>
        <v>18581</v>
      </c>
      <c r="E39" s="41">
        <f t="shared" si="1"/>
        <v>17779</v>
      </c>
      <c r="F39" s="9"/>
      <c r="G39" s="3">
        <v>45</v>
      </c>
      <c r="H39" s="14">
        <f t="shared" si="2"/>
        <v>0.56765644955300132</v>
      </c>
      <c r="I39" s="1">
        <v>696</v>
      </c>
      <c r="J39" s="162">
        <f t="shared" si="0"/>
        <v>45</v>
      </c>
      <c r="L39" s="13">
        <f t="shared" si="4"/>
        <v>0.56765644955300132</v>
      </c>
      <c r="M39" s="57"/>
      <c r="N39" s="46"/>
      <c r="O39" s="59"/>
    </row>
    <row r="40" spans="1:15" x14ac:dyDescent="0.2">
      <c r="A40" s="6">
        <v>2000</v>
      </c>
      <c r="B40" s="6">
        <v>3</v>
      </c>
      <c r="C40" s="1">
        <v>24705</v>
      </c>
      <c r="D40" s="1">
        <f t="shared" si="3"/>
        <v>17779</v>
      </c>
      <c r="E40" s="41">
        <f t="shared" si="1"/>
        <v>24705</v>
      </c>
      <c r="F40" s="9"/>
      <c r="G40" s="3">
        <v>45</v>
      </c>
      <c r="H40" s="14">
        <f t="shared" si="2"/>
        <v>0.73790322580645162</v>
      </c>
      <c r="I40" s="1">
        <v>744</v>
      </c>
      <c r="J40" s="162">
        <f t="shared" si="0"/>
        <v>45</v>
      </c>
      <c r="L40" s="13">
        <f t="shared" si="4"/>
        <v>0.73790322580645162</v>
      </c>
      <c r="M40" s="57"/>
      <c r="N40" s="46"/>
      <c r="O40" s="59"/>
    </row>
    <row r="41" spans="1:15" x14ac:dyDescent="0.2">
      <c r="A41" s="6">
        <v>2000</v>
      </c>
      <c r="B41" s="6">
        <v>4</v>
      </c>
      <c r="C41" s="1">
        <v>21870</v>
      </c>
      <c r="D41" s="1">
        <f t="shared" si="3"/>
        <v>24705</v>
      </c>
      <c r="E41" s="41">
        <f t="shared" si="1"/>
        <v>21870</v>
      </c>
      <c r="F41" s="9"/>
      <c r="G41" s="3">
        <v>45</v>
      </c>
      <c r="H41" s="14">
        <f t="shared" si="2"/>
        <v>0.67500000000000004</v>
      </c>
      <c r="I41" s="1">
        <v>720</v>
      </c>
      <c r="J41" s="162">
        <f t="shared" si="0"/>
        <v>45</v>
      </c>
      <c r="L41" s="13">
        <f t="shared" si="4"/>
        <v>0.67500000000000004</v>
      </c>
      <c r="M41" s="57"/>
      <c r="N41" s="46"/>
      <c r="O41" s="59"/>
    </row>
    <row r="42" spans="1:15" x14ac:dyDescent="0.2">
      <c r="A42" s="6">
        <v>2000</v>
      </c>
      <c r="B42" s="6">
        <v>5</v>
      </c>
      <c r="C42" s="1">
        <v>24390</v>
      </c>
      <c r="D42" s="1">
        <f t="shared" si="3"/>
        <v>21870</v>
      </c>
      <c r="E42" s="41">
        <f t="shared" si="1"/>
        <v>24390</v>
      </c>
      <c r="F42" s="9"/>
      <c r="G42" s="3">
        <v>45</v>
      </c>
      <c r="H42" s="14">
        <f t="shared" si="2"/>
        <v>0.728494623655914</v>
      </c>
      <c r="I42" s="1">
        <v>744</v>
      </c>
      <c r="J42" s="162">
        <f t="shared" si="0"/>
        <v>45</v>
      </c>
      <c r="L42" s="13">
        <f t="shared" si="4"/>
        <v>0.728494623655914</v>
      </c>
      <c r="M42" s="57"/>
      <c r="N42" s="46"/>
      <c r="O42" s="59"/>
    </row>
    <row r="43" spans="1:15" x14ac:dyDescent="0.2">
      <c r="A43" s="6">
        <v>2000</v>
      </c>
      <c r="B43" s="6">
        <v>6</v>
      </c>
      <c r="C43" s="1">
        <v>25650</v>
      </c>
      <c r="D43" s="1">
        <f t="shared" si="3"/>
        <v>24390</v>
      </c>
      <c r="E43" s="41">
        <f t="shared" si="1"/>
        <v>25650</v>
      </c>
      <c r="F43" s="9"/>
      <c r="G43" s="3">
        <v>45</v>
      </c>
      <c r="H43" s="14">
        <f t="shared" si="2"/>
        <v>0.79166666666666663</v>
      </c>
      <c r="I43" s="1">
        <v>720</v>
      </c>
      <c r="J43" s="162">
        <f t="shared" si="0"/>
        <v>45</v>
      </c>
      <c r="L43" s="13">
        <f t="shared" si="4"/>
        <v>0.79166666666666663</v>
      </c>
      <c r="M43" s="57"/>
      <c r="N43" s="46"/>
      <c r="O43" s="59"/>
    </row>
    <row r="44" spans="1:15" x14ac:dyDescent="0.2">
      <c r="A44" s="6">
        <v>2000</v>
      </c>
      <c r="B44" s="6">
        <v>7</v>
      </c>
      <c r="C44" s="1">
        <v>28125</v>
      </c>
      <c r="D44" s="1">
        <f t="shared" si="3"/>
        <v>25650</v>
      </c>
      <c r="E44" s="41">
        <f t="shared" si="1"/>
        <v>28125</v>
      </c>
      <c r="F44" s="9"/>
      <c r="G44" s="3">
        <v>45</v>
      </c>
      <c r="H44" s="14">
        <f t="shared" si="2"/>
        <v>0.84005376344086025</v>
      </c>
      <c r="I44" s="1">
        <v>744</v>
      </c>
      <c r="J44" s="162">
        <f t="shared" si="0"/>
        <v>45</v>
      </c>
      <c r="L44" s="13">
        <f t="shared" si="4"/>
        <v>0.84005376344086025</v>
      </c>
      <c r="M44" s="57"/>
      <c r="N44" s="46"/>
      <c r="O44" s="59"/>
    </row>
    <row r="45" spans="1:15" x14ac:dyDescent="0.2">
      <c r="A45" s="6">
        <v>2000</v>
      </c>
      <c r="B45" s="6">
        <v>8</v>
      </c>
      <c r="C45" s="1">
        <v>26640</v>
      </c>
      <c r="D45" s="1">
        <f t="shared" si="3"/>
        <v>28125</v>
      </c>
      <c r="E45" s="41">
        <f t="shared" si="1"/>
        <v>26640</v>
      </c>
      <c r="F45" s="9"/>
      <c r="G45" s="3">
        <v>45</v>
      </c>
      <c r="H45" s="14">
        <f t="shared" si="2"/>
        <v>0.79569892473118276</v>
      </c>
      <c r="I45" s="1">
        <v>744</v>
      </c>
      <c r="J45" s="162">
        <f t="shared" si="0"/>
        <v>45</v>
      </c>
      <c r="L45" s="13">
        <f t="shared" si="4"/>
        <v>0.79569892473118276</v>
      </c>
      <c r="M45" s="57"/>
      <c r="N45" s="46"/>
      <c r="O45" s="59"/>
    </row>
    <row r="46" spans="1:15" x14ac:dyDescent="0.2">
      <c r="A46" s="6">
        <v>2000</v>
      </c>
      <c r="B46" s="6">
        <v>9</v>
      </c>
      <c r="C46" s="1">
        <v>23490</v>
      </c>
      <c r="D46" s="1">
        <f t="shared" si="3"/>
        <v>26640</v>
      </c>
      <c r="E46" s="41">
        <f t="shared" si="1"/>
        <v>23490</v>
      </c>
      <c r="F46" s="9"/>
      <c r="G46" s="3">
        <v>45</v>
      </c>
      <c r="H46" s="14">
        <f t="shared" ref="H46:H77" si="5">(C46/(G46*I46))</f>
        <v>0.72499999999999998</v>
      </c>
      <c r="I46" s="1">
        <v>720</v>
      </c>
      <c r="J46" s="162">
        <f t="shared" si="0"/>
        <v>45</v>
      </c>
      <c r="L46" s="13">
        <f t="shared" si="4"/>
        <v>0.72499999999999998</v>
      </c>
      <c r="M46" s="57"/>
      <c r="N46" s="46"/>
      <c r="O46" s="59"/>
    </row>
    <row r="47" spans="1:15" x14ac:dyDescent="0.2">
      <c r="A47" s="6">
        <v>2000</v>
      </c>
      <c r="B47" s="6">
        <v>10</v>
      </c>
      <c r="C47" s="1">
        <v>22455</v>
      </c>
      <c r="D47" s="1">
        <f t="shared" si="3"/>
        <v>23490</v>
      </c>
      <c r="E47" s="41">
        <f t="shared" si="1"/>
        <v>22455</v>
      </c>
      <c r="F47" s="9"/>
      <c r="G47" s="3">
        <v>45</v>
      </c>
      <c r="H47" s="14">
        <f t="shared" si="5"/>
        <v>0.67069892473118276</v>
      </c>
      <c r="I47" s="1">
        <v>744</v>
      </c>
      <c r="J47" s="162">
        <f t="shared" si="0"/>
        <v>45</v>
      </c>
      <c r="L47" s="13">
        <f t="shared" si="4"/>
        <v>0.67069892473118276</v>
      </c>
      <c r="M47" s="57"/>
      <c r="N47" s="46"/>
      <c r="O47" s="59"/>
    </row>
    <row r="48" spans="1:15" x14ac:dyDescent="0.2">
      <c r="A48" s="6">
        <v>2000</v>
      </c>
      <c r="B48" s="6">
        <v>11</v>
      </c>
      <c r="C48" s="1">
        <v>19350</v>
      </c>
      <c r="D48" s="1">
        <f t="shared" si="3"/>
        <v>22455</v>
      </c>
      <c r="E48" s="41">
        <f t="shared" si="1"/>
        <v>19350</v>
      </c>
      <c r="F48" s="9"/>
      <c r="G48" s="3">
        <v>45</v>
      </c>
      <c r="H48" s="14">
        <f t="shared" si="5"/>
        <v>0.59722222222222221</v>
      </c>
      <c r="I48" s="1">
        <v>720</v>
      </c>
      <c r="J48" s="162">
        <f t="shared" si="0"/>
        <v>45</v>
      </c>
      <c r="L48" s="13">
        <f t="shared" si="4"/>
        <v>0.59722222222222221</v>
      </c>
      <c r="M48" s="57"/>
      <c r="N48" s="46"/>
      <c r="O48" s="59"/>
    </row>
    <row r="49" spans="1:15" x14ac:dyDescent="0.2">
      <c r="A49" s="6">
        <v>2000</v>
      </c>
      <c r="B49" s="6">
        <v>12</v>
      </c>
      <c r="C49" s="1">
        <v>16875</v>
      </c>
      <c r="D49" s="1">
        <f t="shared" si="3"/>
        <v>19350</v>
      </c>
      <c r="E49" s="41">
        <f t="shared" si="1"/>
        <v>16875</v>
      </c>
      <c r="F49" s="9"/>
      <c r="G49" s="3">
        <v>45</v>
      </c>
      <c r="H49" s="14">
        <f t="shared" si="5"/>
        <v>0.50403225806451613</v>
      </c>
      <c r="I49" s="1">
        <v>744</v>
      </c>
      <c r="J49" s="162">
        <f t="shared" si="0"/>
        <v>45</v>
      </c>
      <c r="L49" s="13">
        <f t="shared" si="4"/>
        <v>0.50403225806451613</v>
      </c>
      <c r="M49" s="57"/>
      <c r="N49" s="46"/>
      <c r="O49" s="59"/>
    </row>
    <row r="50" spans="1:15" x14ac:dyDescent="0.2">
      <c r="A50" s="6">
        <v>2001</v>
      </c>
      <c r="B50" s="6">
        <v>1</v>
      </c>
      <c r="C50" s="1">
        <v>25545</v>
      </c>
      <c r="D50" s="1">
        <f t="shared" si="3"/>
        <v>16875</v>
      </c>
      <c r="E50" s="41">
        <f t="shared" si="1"/>
        <v>25545</v>
      </c>
      <c r="F50" s="9"/>
      <c r="G50" s="3">
        <v>45</v>
      </c>
      <c r="H50" s="14">
        <f t="shared" si="5"/>
        <v>0.76299283154121866</v>
      </c>
      <c r="I50" s="1">
        <v>744</v>
      </c>
      <c r="J50" s="162">
        <f t="shared" si="0"/>
        <v>45</v>
      </c>
      <c r="L50" s="13">
        <f t="shared" si="4"/>
        <v>0.76299283154121866</v>
      </c>
      <c r="M50" s="57"/>
      <c r="N50" s="46"/>
      <c r="O50" s="59"/>
    </row>
    <row r="51" spans="1:15" x14ac:dyDescent="0.2">
      <c r="A51" s="6">
        <v>2001</v>
      </c>
      <c r="B51" s="6">
        <v>2</v>
      </c>
      <c r="C51" s="1">
        <v>23775</v>
      </c>
      <c r="D51" s="1">
        <f t="shared" si="3"/>
        <v>25545</v>
      </c>
      <c r="E51" s="41">
        <f t="shared" si="1"/>
        <v>23775</v>
      </c>
      <c r="F51" s="9"/>
      <c r="G51" s="3">
        <v>45</v>
      </c>
      <c r="H51" s="14">
        <f t="shared" si="5"/>
        <v>0.78621031746031744</v>
      </c>
      <c r="I51" s="1">
        <v>672</v>
      </c>
      <c r="J51" s="162">
        <f t="shared" si="0"/>
        <v>45</v>
      </c>
      <c r="L51" s="13">
        <f t="shared" si="4"/>
        <v>0.78621031746031744</v>
      </c>
      <c r="M51" s="57"/>
      <c r="N51" s="46"/>
      <c r="O51" s="59"/>
    </row>
    <row r="52" spans="1:15" x14ac:dyDescent="0.2">
      <c r="A52" s="6">
        <v>2001</v>
      </c>
      <c r="B52" s="6">
        <v>3</v>
      </c>
      <c r="C52" s="1">
        <v>24250</v>
      </c>
      <c r="D52" s="1">
        <f t="shared" si="3"/>
        <v>23775</v>
      </c>
      <c r="E52" s="41">
        <f t="shared" si="1"/>
        <v>24250</v>
      </c>
      <c r="F52" s="9"/>
      <c r="G52" s="3">
        <v>45</v>
      </c>
      <c r="H52" s="14">
        <f t="shared" si="5"/>
        <v>0.72431302270011944</v>
      </c>
      <c r="I52" s="1">
        <v>744</v>
      </c>
      <c r="J52" s="162">
        <f t="shared" si="0"/>
        <v>45</v>
      </c>
      <c r="L52" s="13">
        <f t="shared" si="4"/>
        <v>0.72431302270011944</v>
      </c>
      <c r="M52" s="57"/>
      <c r="N52" s="46"/>
      <c r="O52" s="59"/>
    </row>
    <row r="53" spans="1:15" x14ac:dyDescent="0.2">
      <c r="A53" s="6">
        <v>2001</v>
      </c>
      <c r="B53" s="6">
        <v>4</v>
      </c>
      <c r="C53" s="1">
        <v>22730</v>
      </c>
      <c r="D53" s="1">
        <f t="shared" si="3"/>
        <v>24250</v>
      </c>
      <c r="E53" s="41">
        <f t="shared" si="1"/>
        <v>22730</v>
      </c>
      <c r="F53" s="9"/>
      <c r="G53" s="3">
        <v>45</v>
      </c>
      <c r="H53" s="14">
        <f t="shared" si="5"/>
        <v>0.70154320987654317</v>
      </c>
      <c r="I53" s="1">
        <v>720</v>
      </c>
      <c r="J53" s="162">
        <f t="shared" si="0"/>
        <v>45</v>
      </c>
      <c r="L53" s="13">
        <f t="shared" si="4"/>
        <v>0.70154320987654317</v>
      </c>
      <c r="M53" s="57"/>
      <c r="N53" s="46"/>
      <c r="O53" s="59"/>
    </row>
    <row r="54" spans="1:15" x14ac:dyDescent="0.2">
      <c r="A54" s="6">
        <v>2001</v>
      </c>
      <c r="B54" s="6">
        <v>5</v>
      </c>
      <c r="C54" s="1">
        <v>22275</v>
      </c>
      <c r="D54" s="1">
        <f t="shared" si="3"/>
        <v>22730</v>
      </c>
      <c r="E54" s="41">
        <f t="shared" si="1"/>
        <v>22275</v>
      </c>
      <c r="F54" s="9"/>
      <c r="G54" s="3">
        <v>45</v>
      </c>
      <c r="H54" s="14">
        <f t="shared" si="5"/>
        <v>0.66532258064516125</v>
      </c>
      <c r="I54" s="1">
        <v>744</v>
      </c>
      <c r="J54" s="162">
        <f t="shared" si="0"/>
        <v>45</v>
      </c>
      <c r="L54" s="13">
        <f t="shared" si="4"/>
        <v>0.66532258064516125</v>
      </c>
      <c r="M54" s="57"/>
      <c r="N54" s="46"/>
      <c r="O54" s="59"/>
    </row>
    <row r="55" spans="1:15" x14ac:dyDescent="0.2">
      <c r="A55" s="6">
        <v>2001</v>
      </c>
      <c r="B55" s="6">
        <v>6</v>
      </c>
      <c r="C55" s="1">
        <v>22185</v>
      </c>
      <c r="D55" s="1">
        <f t="shared" si="3"/>
        <v>22275</v>
      </c>
      <c r="E55" s="41">
        <f t="shared" si="1"/>
        <v>22185</v>
      </c>
      <c r="F55" s="9"/>
      <c r="G55" s="3">
        <v>45</v>
      </c>
      <c r="H55" s="14">
        <f t="shared" si="5"/>
        <v>0.68472222222222223</v>
      </c>
      <c r="I55" s="1">
        <v>720</v>
      </c>
      <c r="J55" s="162">
        <f t="shared" si="0"/>
        <v>45</v>
      </c>
      <c r="L55" s="13">
        <f t="shared" si="4"/>
        <v>0.68472222222222223</v>
      </c>
      <c r="M55" s="57"/>
      <c r="N55" s="46"/>
      <c r="O55" s="59"/>
    </row>
    <row r="56" spans="1:15" x14ac:dyDescent="0.2">
      <c r="A56" s="6">
        <v>2001</v>
      </c>
      <c r="B56" s="6">
        <v>7</v>
      </c>
      <c r="C56" s="1">
        <v>21565</v>
      </c>
      <c r="D56" s="1">
        <f t="shared" si="3"/>
        <v>22185</v>
      </c>
      <c r="E56" s="41">
        <f t="shared" si="1"/>
        <v>21565</v>
      </c>
      <c r="F56" s="9"/>
      <c r="G56" s="3">
        <v>45</v>
      </c>
      <c r="H56" s="14">
        <f t="shared" si="5"/>
        <v>0.64411589008363201</v>
      </c>
      <c r="I56" s="1">
        <v>744</v>
      </c>
      <c r="J56" s="162">
        <f t="shared" si="0"/>
        <v>45</v>
      </c>
      <c r="L56" s="13">
        <f t="shared" si="4"/>
        <v>0.64411589008363201</v>
      </c>
      <c r="M56" s="57"/>
      <c r="N56" s="46"/>
      <c r="O56" s="59"/>
    </row>
    <row r="57" spans="1:15" x14ac:dyDescent="0.2">
      <c r="A57" s="6">
        <v>2001</v>
      </c>
      <c r="B57" s="6">
        <v>8</v>
      </c>
      <c r="C57" s="1">
        <v>22950</v>
      </c>
      <c r="D57" s="1">
        <f t="shared" si="3"/>
        <v>21565</v>
      </c>
      <c r="E57" s="41">
        <f t="shared" si="1"/>
        <v>22950</v>
      </c>
      <c r="F57" s="9"/>
      <c r="G57" s="3">
        <v>45</v>
      </c>
      <c r="H57" s="14">
        <f t="shared" si="5"/>
        <v>0.68548387096774188</v>
      </c>
      <c r="I57" s="1">
        <v>744</v>
      </c>
      <c r="J57" s="162">
        <f t="shared" si="0"/>
        <v>45</v>
      </c>
      <c r="L57" s="13">
        <f t="shared" si="4"/>
        <v>0.68548387096774188</v>
      </c>
      <c r="M57" s="57"/>
      <c r="N57" s="46"/>
      <c r="O57" s="59"/>
    </row>
    <row r="58" spans="1:15" x14ac:dyDescent="0.2">
      <c r="A58" s="6">
        <v>2001</v>
      </c>
      <c r="B58" s="6">
        <v>9</v>
      </c>
      <c r="C58" s="1">
        <v>18225</v>
      </c>
      <c r="D58" s="1">
        <f t="shared" si="3"/>
        <v>22950</v>
      </c>
      <c r="E58" s="41">
        <f t="shared" si="1"/>
        <v>18225</v>
      </c>
      <c r="F58" s="9"/>
      <c r="G58" s="3">
        <v>45</v>
      </c>
      <c r="H58" s="14">
        <f t="shared" si="5"/>
        <v>0.5625</v>
      </c>
      <c r="I58" s="1">
        <v>720</v>
      </c>
      <c r="J58" s="162">
        <f t="shared" si="0"/>
        <v>45</v>
      </c>
      <c r="L58" s="13">
        <f t="shared" si="4"/>
        <v>0.5625</v>
      </c>
      <c r="M58" s="57"/>
      <c r="N58" s="46"/>
      <c r="O58" s="59"/>
    </row>
    <row r="59" spans="1:15" x14ac:dyDescent="0.2">
      <c r="A59" s="6">
        <v>2001</v>
      </c>
      <c r="B59" s="6">
        <v>10</v>
      </c>
      <c r="C59" s="1">
        <v>16635</v>
      </c>
      <c r="D59" s="1">
        <f t="shared" si="3"/>
        <v>18225</v>
      </c>
      <c r="E59" s="41">
        <f t="shared" si="1"/>
        <v>16635</v>
      </c>
      <c r="F59" s="9"/>
      <c r="G59" s="3">
        <v>45</v>
      </c>
      <c r="H59" s="14">
        <f t="shared" si="5"/>
        <v>0.49686379928315411</v>
      </c>
      <c r="I59" s="1">
        <v>744</v>
      </c>
      <c r="J59" s="162">
        <f t="shared" si="0"/>
        <v>45</v>
      </c>
      <c r="L59" s="13">
        <f t="shared" si="4"/>
        <v>0.49686379928315411</v>
      </c>
      <c r="M59" s="57"/>
      <c r="N59" s="46"/>
      <c r="O59" s="59"/>
    </row>
    <row r="60" spans="1:15" x14ac:dyDescent="0.2">
      <c r="A60" s="6">
        <v>2001</v>
      </c>
      <c r="B60" s="6">
        <v>11</v>
      </c>
      <c r="C60" s="1">
        <v>18225</v>
      </c>
      <c r="D60" s="1">
        <f t="shared" si="3"/>
        <v>16635</v>
      </c>
      <c r="E60" s="41">
        <f t="shared" si="1"/>
        <v>18225</v>
      </c>
      <c r="F60" s="9"/>
      <c r="G60" s="3">
        <v>45</v>
      </c>
      <c r="H60" s="14">
        <f t="shared" si="5"/>
        <v>0.5625</v>
      </c>
      <c r="I60" s="1">
        <v>720</v>
      </c>
      <c r="J60" s="162">
        <f t="shared" si="0"/>
        <v>45</v>
      </c>
      <c r="L60" s="13">
        <f t="shared" si="4"/>
        <v>0.5625</v>
      </c>
      <c r="M60" s="57"/>
      <c r="N60" s="46"/>
      <c r="O60" s="59"/>
    </row>
    <row r="61" spans="1:15" x14ac:dyDescent="0.2">
      <c r="A61" s="6">
        <v>2001</v>
      </c>
      <c r="B61" s="6">
        <v>12</v>
      </c>
      <c r="C61" s="1">
        <v>16635</v>
      </c>
      <c r="D61" s="1">
        <f t="shared" si="3"/>
        <v>18225</v>
      </c>
      <c r="E61" s="41">
        <f t="shared" si="1"/>
        <v>16635</v>
      </c>
      <c r="F61" s="9"/>
      <c r="G61" s="3">
        <v>45</v>
      </c>
      <c r="H61" s="14">
        <f t="shared" si="5"/>
        <v>0.49686379928315411</v>
      </c>
      <c r="I61" s="1">
        <v>744</v>
      </c>
      <c r="J61" s="162">
        <f t="shared" si="0"/>
        <v>45</v>
      </c>
      <c r="L61" s="13">
        <f t="shared" si="4"/>
        <v>0.49686379928315411</v>
      </c>
      <c r="M61" s="57"/>
      <c r="N61" s="46"/>
      <c r="O61" s="59"/>
    </row>
    <row r="62" spans="1:15" x14ac:dyDescent="0.2">
      <c r="A62" s="6">
        <v>2002</v>
      </c>
      <c r="B62" s="6">
        <v>1</v>
      </c>
      <c r="C62" s="1">
        <v>16605</v>
      </c>
      <c r="D62" s="1">
        <f t="shared" si="3"/>
        <v>16635</v>
      </c>
      <c r="E62" s="41">
        <f t="shared" si="1"/>
        <v>16605</v>
      </c>
      <c r="F62" s="9"/>
      <c r="G62" s="3">
        <v>45</v>
      </c>
      <c r="H62" s="14">
        <f t="shared" si="5"/>
        <v>0.49596774193548387</v>
      </c>
      <c r="I62" s="1">
        <v>744</v>
      </c>
      <c r="J62" s="162">
        <f t="shared" si="0"/>
        <v>45</v>
      </c>
      <c r="L62" s="13">
        <f t="shared" si="4"/>
        <v>0.49596774193548387</v>
      </c>
      <c r="M62" s="57"/>
      <c r="N62" s="46"/>
      <c r="O62" s="59"/>
    </row>
    <row r="63" spans="1:15" x14ac:dyDescent="0.2">
      <c r="A63" s="6">
        <v>2002</v>
      </c>
      <c r="B63" s="6">
        <v>2</v>
      </c>
      <c r="C63" s="1">
        <v>17370</v>
      </c>
      <c r="D63" s="1">
        <f t="shared" si="3"/>
        <v>16605</v>
      </c>
      <c r="E63" s="41">
        <f t="shared" si="1"/>
        <v>17370</v>
      </c>
      <c r="F63" s="9"/>
      <c r="G63" s="3">
        <v>45</v>
      </c>
      <c r="H63" s="14">
        <f t="shared" si="5"/>
        <v>0.57440476190476186</v>
      </c>
      <c r="I63" s="1">
        <v>672</v>
      </c>
      <c r="J63" s="162">
        <f t="shared" si="0"/>
        <v>45</v>
      </c>
      <c r="L63" s="13">
        <f t="shared" si="4"/>
        <v>0.57440476190476186</v>
      </c>
      <c r="M63" s="57"/>
      <c r="N63" s="46"/>
      <c r="O63" s="59"/>
    </row>
    <row r="64" spans="1:15" x14ac:dyDescent="0.2">
      <c r="A64" s="6">
        <v>2002</v>
      </c>
      <c r="B64" s="6">
        <v>3</v>
      </c>
      <c r="C64" s="1">
        <v>24080</v>
      </c>
      <c r="D64" s="1">
        <f t="shared" si="3"/>
        <v>17370</v>
      </c>
      <c r="E64" s="41">
        <f t="shared" si="1"/>
        <v>24080</v>
      </c>
      <c r="F64" s="9"/>
      <c r="G64" s="3">
        <v>45</v>
      </c>
      <c r="H64" s="14">
        <f t="shared" si="5"/>
        <v>0.7192353643966547</v>
      </c>
      <c r="I64" s="1">
        <v>744</v>
      </c>
      <c r="J64" s="162">
        <f t="shared" si="0"/>
        <v>45</v>
      </c>
      <c r="L64" s="13">
        <f t="shared" si="4"/>
        <v>0.7192353643966547</v>
      </c>
      <c r="M64" s="57"/>
      <c r="N64" s="46"/>
      <c r="O64" s="59"/>
    </row>
    <row r="65" spans="1:15" x14ac:dyDescent="0.2">
      <c r="A65" s="6">
        <v>2002</v>
      </c>
      <c r="B65" s="6">
        <v>4</v>
      </c>
      <c r="C65" s="1">
        <v>25720</v>
      </c>
      <c r="D65" s="1">
        <f t="shared" si="3"/>
        <v>24080</v>
      </c>
      <c r="E65" s="41">
        <f t="shared" si="1"/>
        <v>25720</v>
      </c>
      <c r="F65" s="9"/>
      <c r="G65" s="3">
        <v>45</v>
      </c>
      <c r="H65" s="14">
        <f t="shared" si="5"/>
        <v>0.79382716049382718</v>
      </c>
      <c r="I65" s="1">
        <v>720</v>
      </c>
      <c r="J65" s="162">
        <f t="shared" si="0"/>
        <v>45</v>
      </c>
      <c r="L65" s="13">
        <f t="shared" si="4"/>
        <v>0.79382716049382718</v>
      </c>
      <c r="M65" s="57"/>
      <c r="N65" s="46"/>
      <c r="O65" s="59"/>
    </row>
    <row r="66" spans="1:15" x14ac:dyDescent="0.2">
      <c r="A66" s="6">
        <v>2002</v>
      </c>
      <c r="B66" s="6">
        <v>5</v>
      </c>
      <c r="C66" s="1">
        <v>22140</v>
      </c>
      <c r="D66" s="1">
        <f t="shared" si="3"/>
        <v>25720</v>
      </c>
      <c r="E66" s="41">
        <f t="shared" si="1"/>
        <v>22140</v>
      </c>
      <c r="F66" s="9"/>
      <c r="G66" s="3">
        <v>45</v>
      </c>
      <c r="H66" s="14">
        <f t="shared" si="5"/>
        <v>0.66129032258064513</v>
      </c>
      <c r="I66" s="1">
        <v>744</v>
      </c>
      <c r="J66" s="162">
        <f t="shared" si="0"/>
        <v>45</v>
      </c>
      <c r="L66" s="13">
        <f t="shared" si="4"/>
        <v>0.66129032258064513</v>
      </c>
      <c r="M66" s="57"/>
      <c r="N66" s="46"/>
      <c r="O66" s="59"/>
    </row>
    <row r="67" spans="1:15" x14ac:dyDescent="0.2">
      <c r="A67" s="6">
        <v>2002</v>
      </c>
      <c r="B67" s="6">
        <v>6</v>
      </c>
      <c r="C67" s="1">
        <v>21555</v>
      </c>
      <c r="D67" s="1">
        <f t="shared" si="3"/>
        <v>22140</v>
      </c>
      <c r="E67" s="41">
        <f t="shared" si="1"/>
        <v>21555</v>
      </c>
      <c r="F67" s="9"/>
      <c r="G67" s="3">
        <v>45</v>
      </c>
      <c r="H67" s="14">
        <f t="shared" si="5"/>
        <v>0.66527777777777775</v>
      </c>
      <c r="I67" s="1">
        <v>720</v>
      </c>
      <c r="J67" s="162">
        <f t="shared" ref="J67:J130" si="6">+G67</f>
        <v>45</v>
      </c>
      <c r="L67" s="13">
        <f t="shared" si="4"/>
        <v>0.66527777777777775</v>
      </c>
      <c r="M67" s="57"/>
      <c r="N67" s="46"/>
      <c r="O67" s="59"/>
    </row>
    <row r="68" spans="1:15" x14ac:dyDescent="0.2">
      <c r="A68" s="6">
        <v>2002</v>
      </c>
      <c r="B68" s="6">
        <v>7</v>
      </c>
      <c r="C68" s="1">
        <v>22905</v>
      </c>
      <c r="D68" s="1">
        <f t="shared" si="3"/>
        <v>21555</v>
      </c>
      <c r="E68" s="41">
        <f t="shared" si="1"/>
        <v>22905</v>
      </c>
      <c r="F68" s="9"/>
      <c r="G68" s="3">
        <v>45</v>
      </c>
      <c r="H68" s="14">
        <f t="shared" si="5"/>
        <v>0.68413978494623651</v>
      </c>
      <c r="I68" s="1">
        <v>744</v>
      </c>
      <c r="J68" s="162">
        <f t="shared" si="6"/>
        <v>45</v>
      </c>
      <c r="L68" s="13">
        <f t="shared" si="4"/>
        <v>0.68413978494623651</v>
      </c>
      <c r="M68" s="57"/>
      <c r="N68" s="46"/>
      <c r="O68" s="59"/>
    </row>
    <row r="69" spans="1:15" x14ac:dyDescent="0.2">
      <c r="A69" s="6">
        <v>2002</v>
      </c>
      <c r="B69" s="6">
        <v>8</v>
      </c>
      <c r="C69" s="1">
        <v>23895</v>
      </c>
      <c r="D69" s="1">
        <f t="shared" si="3"/>
        <v>22905</v>
      </c>
      <c r="E69" s="41">
        <f t="shared" si="1"/>
        <v>23895</v>
      </c>
      <c r="F69" s="9"/>
      <c r="G69" s="3">
        <v>45</v>
      </c>
      <c r="H69" s="14">
        <f t="shared" si="5"/>
        <v>0.71370967741935487</v>
      </c>
      <c r="I69" s="1">
        <v>744</v>
      </c>
      <c r="J69" s="162">
        <f t="shared" si="6"/>
        <v>45</v>
      </c>
      <c r="L69" s="13">
        <f t="shared" si="4"/>
        <v>0.71370967741935487</v>
      </c>
      <c r="M69" s="57"/>
      <c r="N69" s="46"/>
      <c r="O69" s="59"/>
    </row>
    <row r="70" spans="1:15" x14ac:dyDescent="0.2">
      <c r="A70" s="6">
        <v>2002</v>
      </c>
      <c r="B70" s="6">
        <v>9</v>
      </c>
      <c r="C70" s="1">
        <v>23850</v>
      </c>
      <c r="D70" s="1">
        <f t="shared" si="3"/>
        <v>23895</v>
      </c>
      <c r="E70" s="41">
        <f t="shared" si="1"/>
        <v>23850</v>
      </c>
      <c r="F70" s="9"/>
      <c r="G70" s="3">
        <v>45</v>
      </c>
      <c r="H70" s="14">
        <f t="shared" si="5"/>
        <v>0.73611111111111116</v>
      </c>
      <c r="I70" s="1">
        <v>720</v>
      </c>
      <c r="J70" s="162">
        <f t="shared" si="6"/>
        <v>45</v>
      </c>
      <c r="L70" s="13">
        <f t="shared" si="4"/>
        <v>0.73611111111111116</v>
      </c>
      <c r="M70" s="57"/>
      <c r="N70" s="46"/>
      <c r="O70" s="59"/>
    </row>
    <row r="71" spans="1:15" x14ac:dyDescent="0.2">
      <c r="A71" s="6">
        <v>2002</v>
      </c>
      <c r="B71" s="6">
        <v>10</v>
      </c>
      <c r="C71" s="1">
        <v>26280</v>
      </c>
      <c r="D71" s="1">
        <f t="shared" si="3"/>
        <v>23850</v>
      </c>
      <c r="E71" s="41">
        <f t="shared" si="1"/>
        <v>26280</v>
      </c>
      <c r="F71" s="9"/>
      <c r="G71" s="3">
        <v>45</v>
      </c>
      <c r="H71" s="14">
        <f t="shared" si="5"/>
        <v>0.78494623655913975</v>
      </c>
      <c r="I71" s="1">
        <v>744</v>
      </c>
      <c r="J71" s="162">
        <f t="shared" si="6"/>
        <v>45</v>
      </c>
      <c r="L71" s="13">
        <f t="shared" si="4"/>
        <v>0.78494623655913975</v>
      </c>
      <c r="M71" s="57"/>
      <c r="N71" s="46"/>
      <c r="O71" s="59"/>
    </row>
    <row r="72" spans="1:15" x14ac:dyDescent="0.2">
      <c r="A72" s="6">
        <v>2002</v>
      </c>
      <c r="B72" s="6">
        <v>11</v>
      </c>
      <c r="C72" s="1">
        <v>17955</v>
      </c>
      <c r="D72" s="1">
        <f t="shared" si="3"/>
        <v>26280</v>
      </c>
      <c r="E72" s="41">
        <f t="shared" si="1"/>
        <v>17955</v>
      </c>
      <c r="F72" s="9"/>
      <c r="G72" s="3">
        <v>45</v>
      </c>
      <c r="H72" s="14">
        <f t="shared" si="5"/>
        <v>0.5541666666666667</v>
      </c>
      <c r="I72" s="1">
        <v>720</v>
      </c>
      <c r="J72" s="162">
        <f t="shared" si="6"/>
        <v>45</v>
      </c>
      <c r="L72" s="13">
        <f t="shared" si="4"/>
        <v>0.5541666666666667</v>
      </c>
      <c r="M72" s="57"/>
      <c r="N72" s="46"/>
      <c r="O72" s="59"/>
    </row>
    <row r="73" spans="1:15" x14ac:dyDescent="0.2">
      <c r="A73" s="6">
        <v>2002</v>
      </c>
      <c r="B73" s="6">
        <v>12</v>
      </c>
      <c r="C73" s="1">
        <v>18765</v>
      </c>
      <c r="D73" s="1">
        <f t="shared" si="3"/>
        <v>17955</v>
      </c>
      <c r="E73" s="41">
        <f t="shared" si="1"/>
        <v>18765</v>
      </c>
      <c r="F73" s="9"/>
      <c r="G73" s="3">
        <v>45</v>
      </c>
      <c r="H73" s="14">
        <f t="shared" si="5"/>
        <v>0.56048387096774188</v>
      </c>
      <c r="I73" s="1">
        <v>744</v>
      </c>
      <c r="J73" s="162">
        <f t="shared" si="6"/>
        <v>45</v>
      </c>
      <c r="L73" s="13">
        <f t="shared" si="4"/>
        <v>0.56048387096774188</v>
      </c>
      <c r="M73" s="57"/>
      <c r="N73" s="46"/>
      <c r="O73" s="59"/>
    </row>
    <row r="74" spans="1:15" x14ac:dyDescent="0.2">
      <c r="A74" s="6">
        <v>2003</v>
      </c>
      <c r="B74" s="6">
        <v>1</v>
      </c>
      <c r="C74" s="1">
        <f>6975+10310</f>
        <v>17285</v>
      </c>
      <c r="D74" s="1">
        <f t="shared" si="3"/>
        <v>18765</v>
      </c>
      <c r="E74" s="41">
        <f t="shared" si="1"/>
        <v>17285</v>
      </c>
      <c r="F74" s="9"/>
      <c r="G74" s="3">
        <v>45</v>
      </c>
      <c r="H74" s="14">
        <f t="shared" si="5"/>
        <v>0.51627837514934294</v>
      </c>
      <c r="I74" s="1">
        <v>744</v>
      </c>
      <c r="J74" s="162">
        <f t="shared" si="6"/>
        <v>45</v>
      </c>
      <c r="L74" s="13">
        <f t="shared" si="4"/>
        <v>0.51627837514934294</v>
      </c>
      <c r="M74" s="57"/>
      <c r="N74" s="46"/>
      <c r="O74" s="59"/>
    </row>
    <row r="75" spans="1:15" x14ac:dyDescent="0.2">
      <c r="A75" s="6">
        <v>2003</v>
      </c>
      <c r="B75" s="6">
        <v>2</v>
      </c>
      <c r="C75" s="1">
        <f>6795+13010</f>
        <v>19805</v>
      </c>
      <c r="D75" s="1">
        <f t="shared" si="3"/>
        <v>17285</v>
      </c>
      <c r="E75" s="41">
        <f t="shared" si="1"/>
        <v>19805</v>
      </c>
      <c r="F75" s="9"/>
      <c r="G75" s="3">
        <v>45</v>
      </c>
      <c r="H75" s="14">
        <f t="shared" si="5"/>
        <v>0.65492724867724872</v>
      </c>
      <c r="I75" s="1">
        <v>672</v>
      </c>
      <c r="J75" s="162">
        <f t="shared" si="6"/>
        <v>45</v>
      </c>
      <c r="L75" s="13">
        <f t="shared" si="4"/>
        <v>0.65492724867724872</v>
      </c>
      <c r="M75" s="57"/>
      <c r="N75" s="46"/>
      <c r="O75" s="59"/>
    </row>
    <row r="76" spans="1:15" x14ac:dyDescent="0.2">
      <c r="A76" s="6">
        <v>2003</v>
      </c>
      <c r="B76" s="6">
        <v>3</v>
      </c>
      <c r="C76" s="1">
        <f>7200+16740</f>
        <v>23940</v>
      </c>
      <c r="D76" s="1">
        <f t="shared" si="3"/>
        <v>19805</v>
      </c>
      <c r="E76" s="41">
        <f t="shared" si="1"/>
        <v>23940</v>
      </c>
      <c r="F76" s="9"/>
      <c r="G76" s="3">
        <v>45</v>
      </c>
      <c r="H76" s="14">
        <f t="shared" si="5"/>
        <v>0.71505376344086025</v>
      </c>
      <c r="I76" s="1">
        <v>744</v>
      </c>
      <c r="J76" s="162">
        <f t="shared" si="6"/>
        <v>45</v>
      </c>
      <c r="L76" s="13">
        <f t="shared" si="4"/>
        <v>0.71505376344086025</v>
      </c>
      <c r="M76" s="57"/>
      <c r="N76" s="46"/>
      <c r="O76" s="59"/>
    </row>
    <row r="77" spans="1:15" x14ac:dyDescent="0.2">
      <c r="A77" s="6">
        <v>2003</v>
      </c>
      <c r="B77" s="6">
        <v>4</v>
      </c>
      <c r="C77" s="1">
        <f>8775+14400</f>
        <v>23175</v>
      </c>
      <c r="D77" s="1">
        <f t="shared" si="3"/>
        <v>23940</v>
      </c>
      <c r="E77" s="41">
        <f t="shared" ref="E77:E140" si="7">+C77</f>
        <v>23175</v>
      </c>
      <c r="F77" s="9"/>
      <c r="G77" s="3">
        <v>45</v>
      </c>
      <c r="H77" s="14">
        <f t="shared" si="5"/>
        <v>0.71527777777777779</v>
      </c>
      <c r="I77" s="1">
        <v>720</v>
      </c>
      <c r="J77" s="162">
        <f t="shared" si="6"/>
        <v>45</v>
      </c>
      <c r="L77" s="13">
        <f t="shared" si="4"/>
        <v>0.71527777777777779</v>
      </c>
      <c r="M77" s="57"/>
      <c r="N77" s="46"/>
      <c r="O77" s="59"/>
    </row>
    <row r="78" spans="1:15" x14ac:dyDescent="0.2">
      <c r="A78" s="6">
        <v>2003</v>
      </c>
      <c r="B78" s="6">
        <v>5</v>
      </c>
      <c r="C78" s="1">
        <f>8505+15255</f>
        <v>23760</v>
      </c>
      <c r="D78" s="1">
        <f t="shared" si="3"/>
        <v>23175</v>
      </c>
      <c r="E78" s="41">
        <f t="shared" si="7"/>
        <v>23760</v>
      </c>
      <c r="F78" s="9"/>
      <c r="G78" s="3">
        <v>45</v>
      </c>
      <c r="H78" s="14">
        <f t="shared" ref="H78:H109" si="8">(C78/(G78*I78))</f>
        <v>0.70967741935483875</v>
      </c>
      <c r="I78" s="1">
        <v>744</v>
      </c>
      <c r="J78" s="162">
        <f t="shared" si="6"/>
        <v>45</v>
      </c>
      <c r="L78" s="13">
        <f t="shared" si="4"/>
        <v>0.70967741935483875</v>
      </c>
      <c r="M78" s="57"/>
      <c r="N78" s="46"/>
      <c r="O78" s="59"/>
    </row>
    <row r="79" spans="1:15" x14ac:dyDescent="0.2">
      <c r="A79" s="6">
        <v>2003</v>
      </c>
      <c r="B79" s="6">
        <v>6</v>
      </c>
      <c r="C79" s="1">
        <v>22320</v>
      </c>
      <c r="D79" s="1">
        <f t="shared" si="3"/>
        <v>23760</v>
      </c>
      <c r="E79" s="41">
        <f t="shared" si="7"/>
        <v>22320</v>
      </c>
      <c r="F79" s="9"/>
      <c r="G79" s="3">
        <v>45</v>
      </c>
      <c r="H79" s="14">
        <f t="shared" si="8"/>
        <v>0.68888888888888888</v>
      </c>
      <c r="I79" s="1">
        <v>720</v>
      </c>
      <c r="J79" s="162">
        <f t="shared" si="6"/>
        <v>45</v>
      </c>
      <c r="L79" s="13">
        <f t="shared" si="4"/>
        <v>0.68888888888888888</v>
      </c>
      <c r="M79" s="57"/>
      <c r="N79" s="46"/>
      <c r="O79" s="59"/>
    </row>
    <row r="80" spans="1:15" x14ac:dyDescent="0.2">
      <c r="A80" s="6">
        <v>2003</v>
      </c>
      <c r="B80" s="6">
        <v>7</v>
      </c>
      <c r="C80" s="1">
        <v>23355</v>
      </c>
      <c r="D80" s="1">
        <f t="shared" si="3"/>
        <v>22320</v>
      </c>
      <c r="E80" s="41">
        <f t="shared" si="7"/>
        <v>23355</v>
      </c>
      <c r="F80" s="9"/>
      <c r="G80" s="3">
        <v>45</v>
      </c>
      <c r="H80" s="14">
        <f t="shared" si="8"/>
        <v>0.69758064516129037</v>
      </c>
      <c r="I80" s="1">
        <v>744</v>
      </c>
      <c r="J80" s="162">
        <f t="shared" si="6"/>
        <v>45</v>
      </c>
      <c r="L80" s="13">
        <f t="shared" ref="L80:L143" si="9">H80</f>
        <v>0.69758064516129037</v>
      </c>
      <c r="M80" s="57"/>
      <c r="N80" s="46"/>
      <c r="O80" s="59"/>
    </row>
    <row r="81" spans="1:15" x14ac:dyDescent="0.2">
      <c r="A81" s="6">
        <v>2003</v>
      </c>
      <c r="B81" s="6">
        <v>8</v>
      </c>
      <c r="C81" s="1">
        <v>23310</v>
      </c>
      <c r="D81" s="1">
        <f t="shared" ref="D81:D144" si="10">+C80</f>
        <v>23355</v>
      </c>
      <c r="E81" s="41">
        <f t="shared" si="7"/>
        <v>23310</v>
      </c>
      <c r="F81" s="9"/>
      <c r="G81" s="3">
        <v>45</v>
      </c>
      <c r="H81" s="14">
        <f t="shared" si="8"/>
        <v>0.69623655913978499</v>
      </c>
      <c r="I81" s="1">
        <v>744</v>
      </c>
      <c r="J81" s="162">
        <f t="shared" si="6"/>
        <v>45</v>
      </c>
      <c r="L81" s="13">
        <f t="shared" si="9"/>
        <v>0.69623655913978499</v>
      </c>
      <c r="M81" s="57"/>
      <c r="N81" s="46"/>
      <c r="O81" s="59"/>
    </row>
    <row r="82" spans="1:15" x14ac:dyDescent="0.2">
      <c r="A82" s="6">
        <v>2003</v>
      </c>
      <c r="B82" s="6">
        <v>9</v>
      </c>
      <c r="C82" s="1">
        <v>22725</v>
      </c>
      <c r="D82" s="1">
        <f t="shared" si="10"/>
        <v>23310</v>
      </c>
      <c r="E82" s="41">
        <f t="shared" si="7"/>
        <v>22725</v>
      </c>
      <c r="F82" s="9"/>
      <c r="G82" s="3">
        <v>45</v>
      </c>
      <c r="H82" s="14">
        <f t="shared" si="8"/>
        <v>0.70138888888888884</v>
      </c>
      <c r="I82" s="1">
        <v>720</v>
      </c>
      <c r="J82" s="162">
        <f t="shared" si="6"/>
        <v>45</v>
      </c>
      <c r="L82" s="13">
        <f t="shared" si="9"/>
        <v>0.70138888888888884</v>
      </c>
      <c r="M82" s="57"/>
      <c r="N82" s="46"/>
      <c r="O82" s="59"/>
    </row>
    <row r="83" spans="1:15" x14ac:dyDescent="0.2">
      <c r="A83" s="6">
        <v>2003</v>
      </c>
      <c r="B83" s="6">
        <v>10</v>
      </c>
      <c r="C83" s="1">
        <v>20430</v>
      </c>
      <c r="D83" s="1">
        <f t="shared" si="10"/>
        <v>22725</v>
      </c>
      <c r="E83" s="41">
        <f t="shared" si="7"/>
        <v>20430</v>
      </c>
      <c r="F83" s="9"/>
      <c r="G83" s="3">
        <v>45</v>
      </c>
      <c r="H83" s="14">
        <f t="shared" si="8"/>
        <v>0.61021505376344087</v>
      </c>
      <c r="I83" s="1">
        <v>744</v>
      </c>
      <c r="J83" s="162">
        <f t="shared" si="6"/>
        <v>45</v>
      </c>
      <c r="L83" s="13">
        <f t="shared" si="9"/>
        <v>0.61021505376344087</v>
      </c>
      <c r="M83" s="57"/>
      <c r="N83" s="46"/>
      <c r="O83" s="59"/>
    </row>
    <row r="84" spans="1:15" x14ac:dyDescent="0.2">
      <c r="A84" s="6">
        <v>2003</v>
      </c>
      <c r="B84" s="6">
        <v>11</v>
      </c>
      <c r="C84" s="1">
        <v>18675</v>
      </c>
      <c r="D84" s="1">
        <f t="shared" si="10"/>
        <v>20430</v>
      </c>
      <c r="E84" s="41">
        <f t="shared" si="7"/>
        <v>18675</v>
      </c>
      <c r="F84" s="9"/>
      <c r="G84" s="3">
        <v>45</v>
      </c>
      <c r="H84" s="14">
        <f t="shared" si="8"/>
        <v>0.57638888888888884</v>
      </c>
      <c r="I84" s="1">
        <v>720</v>
      </c>
      <c r="J84" s="162">
        <f t="shared" si="6"/>
        <v>45</v>
      </c>
      <c r="L84" s="13">
        <f t="shared" si="9"/>
        <v>0.57638888888888884</v>
      </c>
      <c r="M84" s="57"/>
      <c r="N84" s="46"/>
      <c r="O84" s="59"/>
    </row>
    <row r="85" spans="1:15" x14ac:dyDescent="0.2">
      <c r="A85" s="6">
        <v>2003</v>
      </c>
      <c r="B85" s="6">
        <v>12</v>
      </c>
      <c r="C85" s="1">
        <v>23694</v>
      </c>
      <c r="D85" s="1">
        <f t="shared" si="10"/>
        <v>18675</v>
      </c>
      <c r="E85" s="41">
        <f t="shared" si="7"/>
        <v>23694</v>
      </c>
      <c r="F85" s="9"/>
      <c r="G85" s="3">
        <v>45</v>
      </c>
      <c r="H85" s="14">
        <f t="shared" si="8"/>
        <v>0.70770609318996414</v>
      </c>
      <c r="I85" s="1">
        <v>744</v>
      </c>
      <c r="J85" s="162">
        <f t="shared" si="6"/>
        <v>45</v>
      </c>
      <c r="L85" s="13">
        <f t="shared" si="9"/>
        <v>0.70770609318996414</v>
      </c>
      <c r="M85" s="57"/>
      <c r="N85" s="46"/>
      <c r="O85" s="59"/>
    </row>
    <row r="86" spans="1:15" x14ac:dyDescent="0.2">
      <c r="A86" s="3">
        <v>2004</v>
      </c>
      <c r="B86" s="3">
        <v>1</v>
      </c>
      <c r="C86" s="1">
        <v>18945</v>
      </c>
      <c r="D86" s="1">
        <f t="shared" si="10"/>
        <v>23694</v>
      </c>
      <c r="E86" s="41">
        <f t="shared" si="7"/>
        <v>18945</v>
      </c>
      <c r="F86" s="9"/>
      <c r="G86" s="3">
        <v>45</v>
      </c>
      <c r="H86" s="14">
        <f t="shared" si="8"/>
        <v>0.56586021505376349</v>
      </c>
      <c r="I86" s="1">
        <v>744</v>
      </c>
      <c r="J86" s="162">
        <f t="shared" si="6"/>
        <v>45</v>
      </c>
      <c r="L86" s="13">
        <f t="shared" si="9"/>
        <v>0.56586021505376349</v>
      </c>
      <c r="M86" s="57"/>
      <c r="N86" s="46"/>
      <c r="O86" s="59"/>
    </row>
    <row r="87" spans="1:15" x14ac:dyDescent="0.2">
      <c r="A87" s="3">
        <v>2004</v>
      </c>
      <c r="B87" s="3">
        <v>2</v>
      </c>
      <c r="C87" s="1">
        <v>16065</v>
      </c>
      <c r="D87" s="1">
        <f t="shared" si="10"/>
        <v>18945</v>
      </c>
      <c r="E87" s="41">
        <f t="shared" si="7"/>
        <v>16065</v>
      </c>
      <c r="F87" s="9"/>
      <c r="G87" s="3">
        <v>45</v>
      </c>
      <c r="H87" s="14">
        <f t="shared" si="8"/>
        <v>0.51293103448275867</v>
      </c>
      <c r="I87" s="1">
        <v>696</v>
      </c>
      <c r="J87" s="162">
        <f t="shared" si="6"/>
        <v>45</v>
      </c>
      <c r="L87" s="13">
        <f t="shared" si="9"/>
        <v>0.51293103448275867</v>
      </c>
      <c r="M87" s="57"/>
      <c r="N87" s="46"/>
      <c r="O87" s="59"/>
    </row>
    <row r="88" spans="1:15" x14ac:dyDescent="0.2">
      <c r="A88" s="3">
        <v>2004</v>
      </c>
      <c r="B88" s="3">
        <v>3</v>
      </c>
      <c r="C88" s="1">
        <v>18855</v>
      </c>
      <c r="D88" s="1">
        <f t="shared" si="10"/>
        <v>16065</v>
      </c>
      <c r="E88" s="41">
        <f t="shared" si="7"/>
        <v>18855</v>
      </c>
      <c r="F88" s="9"/>
      <c r="G88" s="3">
        <v>45</v>
      </c>
      <c r="H88" s="14">
        <f t="shared" si="8"/>
        <v>0.56317204301075274</v>
      </c>
      <c r="I88" s="1">
        <v>744</v>
      </c>
      <c r="J88" s="162">
        <f t="shared" si="6"/>
        <v>45</v>
      </c>
      <c r="L88" s="13">
        <f t="shared" si="9"/>
        <v>0.56317204301075274</v>
      </c>
      <c r="M88" s="57"/>
      <c r="N88" s="46"/>
      <c r="O88" s="59"/>
    </row>
    <row r="89" spans="1:15" x14ac:dyDescent="0.2">
      <c r="A89" s="3">
        <v>2004</v>
      </c>
      <c r="B89" s="3">
        <v>4</v>
      </c>
      <c r="C89" s="1">
        <v>21060</v>
      </c>
      <c r="D89" s="1">
        <f t="shared" si="10"/>
        <v>18855</v>
      </c>
      <c r="E89" s="41">
        <f t="shared" si="7"/>
        <v>21060</v>
      </c>
      <c r="F89" s="9"/>
      <c r="G89" s="3">
        <v>45</v>
      </c>
      <c r="H89" s="14">
        <f t="shared" si="8"/>
        <v>0.65</v>
      </c>
      <c r="I89" s="1">
        <v>720</v>
      </c>
      <c r="J89" s="162">
        <f t="shared" si="6"/>
        <v>45</v>
      </c>
      <c r="L89" s="13">
        <f t="shared" si="9"/>
        <v>0.65</v>
      </c>
      <c r="M89" s="57"/>
      <c r="N89" s="46"/>
      <c r="O89" s="59"/>
    </row>
    <row r="90" spans="1:15" x14ac:dyDescent="0.2">
      <c r="A90" s="3">
        <v>2004</v>
      </c>
      <c r="B90" s="3">
        <v>5</v>
      </c>
      <c r="C90" s="1">
        <v>22590</v>
      </c>
      <c r="D90" s="1">
        <f t="shared" si="10"/>
        <v>21060</v>
      </c>
      <c r="E90" s="41">
        <f t="shared" si="7"/>
        <v>22590</v>
      </c>
      <c r="F90" s="9"/>
      <c r="G90" s="3">
        <v>45</v>
      </c>
      <c r="H90" s="14">
        <f t="shared" si="8"/>
        <v>0.67473118279569888</v>
      </c>
      <c r="I90" s="1">
        <v>744</v>
      </c>
      <c r="J90" s="162">
        <f t="shared" si="6"/>
        <v>45</v>
      </c>
      <c r="L90" s="13">
        <f t="shared" si="9"/>
        <v>0.67473118279569888</v>
      </c>
      <c r="M90" s="57"/>
      <c r="N90" s="46"/>
      <c r="O90" s="59"/>
    </row>
    <row r="91" spans="1:15" x14ac:dyDescent="0.2">
      <c r="A91" s="3">
        <v>2004</v>
      </c>
      <c r="B91" s="3">
        <v>6</v>
      </c>
      <c r="C91" s="1">
        <v>21960</v>
      </c>
      <c r="D91" s="1">
        <f t="shared" si="10"/>
        <v>22590</v>
      </c>
      <c r="E91" s="41">
        <f t="shared" si="7"/>
        <v>21960</v>
      </c>
      <c r="F91" s="9"/>
      <c r="G91" s="3">
        <v>45</v>
      </c>
      <c r="H91" s="14">
        <f t="shared" si="8"/>
        <v>0.67777777777777781</v>
      </c>
      <c r="I91" s="1">
        <v>720</v>
      </c>
      <c r="J91" s="162">
        <f t="shared" si="6"/>
        <v>45</v>
      </c>
      <c r="L91" s="13">
        <f t="shared" si="9"/>
        <v>0.67777777777777781</v>
      </c>
      <c r="M91" s="57"/>
      <c r="N91" s="46"/>
      <c r="O91" s="59"/>
    </row>
    <row r="92" spans="1:15" x14ac:dyDescent="0.2">
      <c r="A92" s="3">
        <v>2004</v>
      </c>
      <c r="B92" s="3">
        <v>7</v>
      </c>
      <c r="C92" s="1">
        <v>22770</v>
      </c>
      <c r="D92" s="1">
        <f t="shared" si="10"/>
        <v>21960</v>
      </c>
      <c r="E92" s="41">
        <f t="shared" si="7"/>
        <v>22770</v>
      </c>
      <c r="F92" s="9"/>
      <c r="G92" s="3">
        <v>45</v>
      </c>
      <c r="H92" s="14">
        <f t="shared" si="8"/>
        <v>0.68010752688172038</v>
      </c>
      <c r="I92" s="1">
        <v>744</v>
      </c>
      <c r="J92" s="162">
        <f t="shared" si="6"/>
        <v>45</v>
      </c>
      <c r="L92" s="13">
        <f t="shared" si="9"/>
        <v>0.68010752688172038</v>
      </c>
      <c r="M92" s="57"/>
      <c r="N92" s="46"/>
      <c r="O92" s="59"/>
    </row>
    <row r="93" spans="1:15" x14ac:dyDescent="0.2">
      <c r="A93" s="3">
        <v>2004</v>
      </c>
      <c r="B93" s="3">
        <v>8</v>
      </c>
      <c r="C93" s="1">
        <v>22635</v>
      </c>
      <c r="D93" s="1">
        <f t="shared" si="10"/>
        <v>22770</v>
      </c>
      <c r="E93" s="41">
        <f t="shared" si="7"/>
        <v>22635</v>
      </c>
      <c r="F93" s="9"/>
      <c r="G93" s="3">
        <v>45</v>
      </c>
      <c r="H93" s="14">
        <f t="shared" si="8"/>
        <v>0.67607526881720426</v>
      </c>
      <c r="I93" s="1">
        <v>744</v>
      </c>
      <c r="J93" s="162">
        <f t="shared" si="6"/>
        <v>45</v>
      </c>
      <c r="L93" s="13">
        <f t="shared" si="9"/>
        <v>0.67607526881720426</v>
      </c>
      <c r="M93" s="57"/>
      <c r="N93" s="46"/>
      <c r="O93" s="59"/>
    </row>
    <row r="94" spans="1:15" x14ac:dyDescent="0.2">
      <c r="A94" s="3">
        <v>2004</v>
      </c>
      <c r="B94" s="3">
        <v>9</v>
      </c>
      <c r="C94" s="1">
        <v>23625</v>
      </c>
      <c r="D94" s="1">
        <f t="shared" si="10"/>
        <v>22635</v>
      </c>
      <c r="E94" s="41">
        <f t="shared" si="7"/>
        <v>23625</v>
      </c>
      <c r="F94" s="9"/>
      <c r="G94" s="3">
        <v>45</v>
      </c>
      <c r="H94" s="14">
        <f t="shared" si="8"/>
        <v>0.72916666666666663</v>
      </c>
      <c r="I94" s="1">
        <v>720</v>
      </c>
      <c r="J94" s="162">
        <f t="shared" si="6"/>
        <v>45</v>
      </c>
      <c r="L94" s="13">
        <f t="shared" si="9"/>
        <v>0.72916666666666663</v>
      </c>
      <c r="M94" s="57"/>
      <c r="N94" s="46"/>
      <c r="O94" s="59"/>
    </row>
    <row r="95" spans="1:15" x14ac:dyDescent="0.2">
      <c r="A95" s="3">
        <v>2004</v>
      </c>
      <c r="B95" s="3">
        <v>10</v>
      </c>
      <c r="C95" s="1">
        <v>24705</v>
      </c>
      <c r="D95" s="1">
        <f t="shared" si="10"/>
        <v>23625</v>
      </c>
      <c r="E95" s="41">
        <f t="shared" si="7"/>
        <v>24705</v>
      </c>
      <c r="F95" s="9"/>
      <c r="G95" s="3">
        <v>45</v>
      </c>
      <c r="H95" s="14">
        <f t="shared" si="8"/>
        <v>0.73790322580645162</v>
      </c>
      <c r="I95" s="1">
        <v>744</v>
      </c>
      <c r="J95" s="162">
        <f t="shared" si="6"/>
        <v>45</v>
      </c>
      <c r="L95" s="13">
        <f t="shared" si="9"/>
        <v>0.73790322580645162</v>
      </c>
      <c r="M95" s="57"/>
      <c r="N95" s="46"/>
      <c r="O95" s="59"/>
    </row>
    <row r="96" spans="1:15" x14ac:dyDescent="0.2">
      <c r="A96" s="3">
        <v>2004</v>
      </c>
      <c r="B96" s="3">
        <v>11</v>
      </c>
      <c r="C96" s="1">
        <v>18000</v>
      </c>
      <c r="D96" s="1">
        <f t="shared" si="10"/>
        <v>24705</v>
      </c>
      <c r="E96" s="41">
        <f t="shared" si="7"/>
        <v>18000</v>
      </c>
      <c r="F96" s="9"/>
      <c r="G96" s="3">
        <v>45</v>
      </c>
      <c r="H96" s="14">
        <f t="shared" si="8"/>
        <v>0.55555555555555558</v>
      </c>
      <c r="I96" s="1">
        <v>720</v>
      </c>
      <c r="J96" s="162">
        <f t="shared" si="6"/>
        <v>45</v>
      </c>
      <c r="L96" s="13">
        <f t="shared" si="9"/>
        <v>0.55555555555555558</v>
      </c>
      <c r="M96" s="57"/>
      <c r="N96" s="46"/>
      <c r="O96" s="59"/>
    </row>
    <row r="97" spans="1:15" x14ac:dyDescent="0.2">
      <c r="A97" s="3">
        <v>2004</v>
      </c>
      <c r="B97" s="3">
        <v>12</v>
      </c>
      <c r="C97" s="1">
        <v>21195</v>
      </c>
      <c r="D97" s="1">
        <f t="shared" si="10"/>
        <v>18000</v>
      </c>
      <c r="E97" s="41">
        <f t="shared" si="7"/>
        <v>21195</v>
      </c>
      <c r="F97" s="9"/>
      <c r="G97" s="3">
        <v>45</v>
      </c>
      <c r="H97" s="14">
        <f t="shared" si="8"/>
        <v>0.63306451612903225</v>
      </c>
      <c r="I97" s="1">
        <v>744</v>
      </c>
      <c r="J97" s="162">
        <f t="shared" si="6"/>
        <v>45</v>
      </c>
      <c r="L97" s="13">
        <f t="shared" si="9"/>
        <v>0.63306451612903225</v>
      </c>
      <c r="M97" s="57"/>
      <c r="N97" s="46"/>
      <c r="O97" s="59"/>
    </row>
    <row r="98" spans="1:15" x14ac:dyDescent="0.2">
      <c r="A98" s="3">
        <v>2005</v>
      </c>
      <c r="B98" s="3">
        <v>1</v>
      </c>
      <c r="C98" s="1">
        <v>18675</v>
      </c>
      <c r="D98" s="1">
        <f t="shared" si="10"/>
        <v>21195</v>
      </c>
      <c r="E98" s="41">
        <f t="shared" si="7"/>
        <v>18675</v>
      </c>
      <c r="F98" s="9"/>
      <c r="G98" s="3">
        <v>45</v>
      </c>
      <c r="H98" s="14">
        <f t="shared" si="8"/>
        <v>0.55779569892473113</v>
      </c>
      <c r="I98" s="1">
        <v>744</v>
      </c>
      <c r="J98" s="162">
        <f t="shared" si="6"/>
        <v>45</v>
      </c>
      <c r="L98" s="13">
        <f t="shared" si="9"/>
        <v>0.55779569892473113</v>
      </c>
      <c r="M98" s="57"/>
      <c r="N98" s="46"/>
      <c r="O98" s="59"/>
    </row>
    <row r="99" spans="1:15" x14ac:dyDescent="0.2">
      <c r="A99" s="3">
        <v>2005</v>
      </c>
      <c r="B99" s="3">
        <v>2</v>
      </c>
      <c r="C99" s="1">
        <v>16425</v>
      </c>
      <c r="D99" s="1">
        <f t="shared" si="10"/>
        <v>18675</v>
      </c>
      <c r="E99" s="41">
        <f t="shared" si="7"/>
        <v>16425</v>
      </c>
      <c r="F99" s="9"/>
      <c r="G99" s="3">
        <v>45</v>
      </c>
      <c r="H99" s="14">
        <f t="shared" si="8"/>
        <v>0.54315476190476186</v>
      </c>
      <c r="I99" s="1">
        <v>672</v>
      </c>
      <c r="J99" s="162">
        <f t="shared" si="6"/>
        <v>45</v>
      </c>
      <c r="L99" s="13">
        <f t="shared" si="9"/>
        <v>0.54315476190476186</v>
      </c>
      <c r="M99" s="57"/>
      <c r="N99" s="46"/>
      <c r="O99" s="59"/>
    </row>
    <row r="100" spans="1:15" x14ac:dyDescent="0.2">
      <c r="A100" s="3">
        <v>2005</v>
      </c>
      <c r="B100" s="3">
        <v>3</v>
      </c>
      <c r="C100" s="1">
        <v>22005</v>
      </c>
      <c r="D100" s="1">
        <f t="shared" si="10"/>
        <v>16425</v>
      </c>
      <c r="E100" s="41">
        <f t="shared" si="7"/>
        <v>22005</v>
      </c>
      <c r="F100" s="9"/>
      <c r="G100" s="3">
        <v>45</v>
      </c>
      <c r="H100" s="14">
        <f t="shared" si="8"/>
        <v>0.657258064516129</v>
      </c>
      <c r="I100" s="1">
        <v>744</v>
      </c>
      <c r="J100" s="162">
        <f t="shared" si="6"/>
        <v>45</v>
      </c>
      <c r="L100" s="13">
        <f t="shared" si="9"/>
        <v>0.657258064516129</v>
      </c>
      <c r="M100" s="57"/>
      <c r="N100" s="46"/>
      <c r="O100" s="59"/>
    </row>
    <row r="101" spans="1:15" x14ac:dyDescent="0.2">
      <c r="A101" s="3">
        <v>2005</v>
      </c>
      <c r="B101" s="3">
        <v>4</v>
      </c>
      <c r="C101" s="1">
        <v>21600</v>
      </c>
      <c r="D101" s="1">
        <f t="shared" si="10"/>
        <v>22005</v>
      </c>
      <c r="E101" s="41">
        <f t="shared" si="7"/>
        <v>21600</v>
      </c>
      <c r="F101" s="9"/>
      <c r="G101" s="3">
        <v>45</v>
      </c>
      <c r="H101" s="14">
        <f t="shared" si="8"/>
        <v>0.66666666666666663</v>
      </c>
      <c r="I101" s="1">
        <v>720</v>
      </c>
      <c r="J101" s="162">
        <f t="shared" si="6"/>
        <v>45</v>
      </c>
      <c r="L101" s="13">
        <f t="shared" si="9"/>
        <v>0.66666666666666663</v>
      </c>
      <c r="M101" s="57"/>
      <c r="N101" s="46"/>
      <c r="O101" s="59"/>
    </row>
    <row r="102" spans="1:15" x14ac:dyDescent="0.2">
      <c r="A102" s="3">
        <v>2005</v>
      </c>
      <c r="B102" s="3">
        <v>5</v>
      </c>
      <c r="C102" s="1">
        <v>21915</v>
      </c>
      <c r="D102" s="1">
        <f t="shared" si="10"/>
        <v>21600</v>
      </c>
      <c r="E102" s="41">
        <f t="shared" si="7"/>
        <v>21915</v>
      </c>
      <c r="F102" s="9"/>
      <c r="G102" s="3">
        <v>45</v>
      </c>
      <c r="H102" s="14">
        <f t="shared" si="8"/>
        <v>0.65456989247311825</v>
      </c>
      <c r="I102" s="1">
        <v>744</v>
      </c>
      <c r="J102" s="162">
        <f t="shared" si="6"/>
        <v>45</v>
      </c>
      <c r="L102" s="13">
        <f t="shared" si="9"/>
        <v>0.65456989247311825</v>
      </c>
      <c r="M102" s="57"/>
      <c r="N102" s="46"/>
      <c r="O102" s="59"/>
    </row>
    <row r="103" spans="1:15" x14ac:dyDescent="0.2">
      <c r="A103" s="3">
        <v>2005</v>
      </c>
      <c r="B103" s="3">
        <v>6</v>
      </c>
      <c r="C103" s="1">
        <v>22635</v>
      </c>
      <c r="D103" s="1">
        <f t="shared" si="10"/>
        <v>21915</v>
      </c>
      <c r="E103" s="41">
        <f t="shared" si="7"/>
        <v>22635</v>
      </c>
      <c r="F103" s="9"/>
      <c r="G103" s="3">
        <v>45</v>
      </c>
      <c r="H103" s="14">
        <f t="shared" si="8"/>
        <v>0.69861111111111107</v>
      </c>
      <c r="I103" s="1">
        <v>720</v>
      </c>
      <c r="J103" s="162">
        <f t="shared" si="6"/>
        <v>45</v>
      </c>
      <c r="L103" s="13">
        <f t="shared" si="9"/>
        <v>0.69861111111111107</v>
      </c>
      <c r="M103" s="57"/>
      <c r="N103" s="46"/>
      <c r="O103" s="59"/>
    </row>
    <row r="104" spans="1:15" x14ac:dyDescent="0.2">
      <c r="A104" s="3">
        <v>2005</v>
      </c>
      <c r="B104" s="3">
        <v>7</v>
      </c>
      <c r="C104" s="1">
        <v>25875</v>
      </c>
      <c r="D104" s="1">
        <f t="shared" si="10"/>
        <v>22635</v>
      </c>
      <c r="E104" s="41">
        <f t="shared" si="7"/>
        <v>25875</v>
      </c>
      <c r="F104" s="9"/>
      <c r="G104" s="3">
        <v>45</v>
      </c>
      <c r="H104" s="14">
        <f t="shared" si="8"/>
        <v>0.77284946236559138</v>
      </c>
      <c r="I104" s="1">
        <v>744</v>
      </c>
      <c r="J104" s="162">
        <f t="shared" si="6"/>
        <v>45</v>
      </c>
      <c r="L104" s="13">
        <f t="shared" si="9"/>
        <v>0.77284946236559138</v>
      </c>
      <c r="M104" s="57"/>
      <c r="N104" s="46"/>
      <c r="O104" s="59"/>
    </row>
    <row r="105" spans="1:15" x14ac:dyDescent="0.2">
      <c r="A105" s="3">
        <v>2005</v>
      </c>
      <c r="B105" s="3">
        <v>8</v>
      </c>
      <c r="C105" s="1">
        <v>26325</v>
      </c>
      <c r="D105" s="1">
        <f t="shared" si="10"/>
        <v>25875</v>
      </c>
      <c r="E105" s="41">
        <f t="shared" si="7"/>
        <v>26325</v>
      </c>
      <c r="F105" s="9"/>
      <c r="G105" s="3">
        <v>45</v>
      </c>
      <c r="H105" s="14">
        <f t="shared" si="8"/>
        <v>0.78629032258064513</v>
      </c>
      <c r="I105" s="1">
        <v>744</v>
      </c>
      <c r="J105" s="162">
        <f t="shared" si="6"/>
        <v>45</v>
      </c>
      <c r="L105" s="13">
        <f t="shared" si="9"/>
        <v>0.78629032258064513</v>
      </c>
      <c r="M105" s="57"/>
      <c r="N105" s="46"/>
      <c r="O105" s="59"/>
    </row>
    <row r="106" spans="1:15" x14ac:dyDescent="0.2">
      <c r="A106" s="3">
        <v>2005</v>
      </c>
      <c r="B106" s="3">
        <v>9</v>
      </c>
      <c r="C106" s="1">
        <v>26460</v>
      </c>
      <c r="D106" s="1">
        <f t="shared" si="10"/>
        <v>26325</v>
      </c>
      <c r="E106" s="41">
        <f t="shared" si="7"/>
        <v>26460</v>
      </c>
      <c r="F106" s="9"/>
      <c r="G106" s="3">
        <v>45</v>
      </c>
      <c r="H106" s="14">
        <f t="shared" si="8"/>
        <v>0.81666666666666665</v>
      </c>
      <c r="I106" s="1">
        <v>720</v>
      </c>
      <c r="J106" s="162">
        <f t="shared" si="6"/>
        <v>45</v>
      </c>
      <c r="L106" s="13">
        <f t="shared" si="9"/>
        <v>0.81666666666666665</v>
      </c>
      <c r="M106" s="57"/>
      <c r="N106" s="46"/>
      <c r="O106" s="59"/>
    </row>
    <row r="107" spans="1:15" x14ac:dyDescent="0.2">
      <c r="A107" s="3">
        <v>2005</v>
      </c>
      <c r="B107" s="3">
        <v>10</v>
      </c>
      <c r="C107" s="1">
        <v>23895</v>
      </c>
      <c r="D107" s="1">
        <f t="shared" si="10"/>
        <v>26460</v>
      </c>
      <c r="E107" s="41">
        <f t="shared" si="7"/>
        <v>23895</v>
      </c>
      <c r="F107" s="9"/>
      <c r="G107" s="3">
        <v>45</v>
      </c>
      <c r="H107" s="14">
        <f t="shared" si="8"/>
        <v>0.71370967741935487</v>
      </c>
      <c r="I107" s="1">
        <v>744</v>
      </c>
      <c r="J107" s="162">
        <f t="shared" si="6"/>
        <v>45</v>
      </c>
      <c r="L107" s="13">
        <f t="shared" si="9"/>
        <v>0.71370967741935487</v>
      </c>
      <c r="M107" s="57"/>
      <c r="N107" s="46"/>
      <c r="O107" s="59"/>
    </row>
    <row r="108" spans="1:15" x14ac:dyDescent="0.2">
      <c r="A108" s="3">
        <v>2005</v>
      </c>
      <c r="B108" s="3">
        <v>11</v>
      </c>
      <c r="C108" s="1">
        <v>21015</v>
      </c>
      <c r="D108" s="1">
        <f t="shared" si="10"/>
        <v>23895</v>
      </c>
      <c r="E108" s="41">
        <f t="shared" si="7"/>
        <v>21015</v>
      </c>
      <c r="F108" s="9"/>
      <c r="G108" s="3">
        <v>45</v>
      </c>
      <c r="H108" s="14">
        <f t="shared" si="8"/>
        <v>0.64861111111111114</v>
      </c>
      <c r="I108" s="1">
        <v>720</v>
      </c>
      <c r="J108" s="162">
        <f t="shared" si="6"/>
        <v>45</v>
      </c>
      <c r="L108" s="13">
        <f t="shared" si="9"/>
        <v>0.64861111111111114</v>
      </c>
      <c r="M108" s="57"/>
      <c r="N108" s="46"/>
      <c r="O108" s="59"/>
    </row>
    <row r="109" spans="1:15" x14ac:dyDescent="0.2">
      <c r="A109" s="3">
        <v>2005</v>
      </c>
      <c r="B109" s="3">
        <v>12</v>
      </c>
      <c r="C109" s="1">
        <f>8010+16875</f>
        <v>24885</v>
      </c>
      <c r="D109" s="1">
        <f t="shared" si="10"/>
        <v>21015</v>
      </c>
      <c r="E109" s="41">
        <f t="shared" si="7"/>
        <v>24885</v>
      </c>
      <c r="F109" s="9"/>
      <c r="G109" s="3">
        <v>45</v>
      </c>
      <c r="H109" s="14">
        <f t="shared" si="8"/>
        <v>0.74327956989247312</v>
      </c>
      <c r="I109" s="1">
        <v>744</v>
      </c>
      <c r="J109" s="162">
        <f t="shared" si="6"/>
        <v>45</v>
      </c>
      <c r="L109" s="13">
        <f t="shared" si="9"/>
        <v>0.74327956989247312</v>
      </c>
      <c r="M109" s="57"/>
      <c r="N109" s="46"/>
      <c r="O109" s="59"/>
    </row>
    <row r="110" spans="1:15" x14ac:dyDescent="0.2">
      <c r="A110" s="3">
        <v>2006</v>
      </c>
      <c r="B110" s="3">
        <v>1</v>
      </c>
      <c r="C110" s="1">
        <f>7020+9270</f>
        <v>16290</v>
      </c>
      <c r="D110" s="1">
        <f t="shared" si="10"/>
        <v>24885</v>
      </c>
      <c r="E110" s="41">
        <f t="shared" si="7"/>
        <v>16290</v>
      </c>
      <c r="F110" s="9"/>
      <c r="G110" s="3">
        <v>45</v>
      </c>
      <c r="H110" s="14">
        <f t="shared" ref="H110:H141" si="11">(C110/(G110*I110))</f>
        <v>0.48655913978494625</v>
      </c>
      <c r="I110" s="1">
        <v>744</v>
      </c>
      <c r="J110" s="162">
        <f t="shared" si="6"/>
        <v>45</v>
      </c>
      <c r="L110" s="13">
        <f t="shared" si="9"/>
        <v>0.48655913978494625</v>
      </c>
      <c r="M110" s="57"/>
      <c r="N110" s="46"/>
      <c r="O110" s="59"/>
    </row>
    <row r="111" spans="1:15" x14ac:dyDescent="0.2">
      <c r="A111" s="3">
        <v>2006</v>
      </c>
      <c r="B111" s="3">
        <v>2</v>
      </c>
      <c r="C111" s="1">
        <f>9405+7065</f>
        <v>16470</v>
      </c>
      <c r="D111" s="1">
        <f t="shared" si="10"/>
        <v>16290</v>
      </c>
      <c r="E111" s="41">
        <f t="shared" si="7"/>
        <v>16470</v>
      </c>
      <c r="F111" s="9"/>
      <c r="G111" s="3">
        <v>45</v>
      </c>
      <c r="H111" s="14">
        <f t="shared" si="11"/>
        <v>0.5446428571428571</v>
      </c>
      <c r="I111" s="1">
        <v>672</v>
      </c>
      <c r="J111" s="162">
        <f t="shared" si="6"/>
        <v>45</v>
      </c>
      <c r="L111" s="13">
        <f t="shared" si="9"/>
        <v>0.5446428571428571</v>
      </c>
      <c r="M111" s="57"/>
      <c r="N111" s="46"/>
      <c r="O111" s="59"/>
    </row>
    <row r="112" spans="1:15" x14ac:dyDescent="0.2">
      <c r="A112" s="3">
        <v>2006</v>
      </c>
      <c r="B112" s="3">
        <v>3</v>
      </c>
      <c r="C112" s="1">
        <f>8100+11925</f>
        <v>20025</v>
      </c>
      <c r="D112" s="1">
        <f t="shared" si="10"/>
        <v>16470</v>
      </c>
      <c r="E112" s="41">
        <f t="shared" si="7"/>
        <v>20025</v>
      </c>
      <c r="F112" s="9"/>
      <c r="G112" s="3">
        <v>45</v>
      </c>
      <c r="H112" s="14">
        <f t="shared" si="11"/>
        <v>0.5981182795698925</v>
      </c>
      <c r="I112" s="1">
        <v>744</v>
      </c>
      <c r="J112" s="162">
        <f t="shared" si="6"/>
        <v>45</v>
      </c>
      <c r="L112" s="13">
        <f t="shared" si="9"/>
        <v>0.5981182795698925</v>
      </c>
      <c r="M112" s="57"/>
      <c r="N112" s="46"/>
      <c r="O112" s="59"/>
    </row>
    <row r="113" spans="1:15" x14ac:dyDescent="0.2">
      <c r="A113" s="3">
        <v>2006</v>
      </c>
      <c r="B113" s="3">
        <v>4</v>
      </c>
      <c r="C113" s="1">
        <f>9810+9225</f>
        <v>19035</v>
      </c>
      <c r="D113" s="1">
        <f t="shared" si="10"/>
        <v>20025</v>
      </c>
      <c r="E113" s="41">
        <f t="shared" si="7"/>
        <v>19035</v>
      </c>
      <c r="F113" s="9"/>
      <c r="G113" s="3">
        <v>45</v>
      </c>
      <c r="H113" s="14">
        <f t="shared" si="11"/>
        <v>0.58750000000000002</v>
      </c>
      <c r="I113" s="1">
        <v>720</v>
      </c>
      <c r="J113" s="162">
        <f t="shared" si="6"/>
        <v>45</v>
      </c>
      <c r="L113" s="13">
        <f t="shared" si="9"/>
        <v>0.58750000000000002</v>
      </c>
      <c r="M113" s="57"/>
      <c r="N113" s="46"/>
      <c r="O113" s="59"/>
    </row>
    <row r="114" spans="1:15" x14ac:dyDescent="0.2">
      <c r="A114" s="3">
        <v>2006</v>
      </c>
      <c r="B114" s="3">
        <v>5</v>
      </c>
      <c r="C114" s="1">
        <f>12150+8325</f>
        <v>20475</v>
      </c>
      <c r="D114" s="1">
        <f t="shared" si="10"/>
        <v>19035</v>
      </c>
      <c r="E114" s="41">
        <f t="shared" si="7"/>
        <v>20475</v>
      </c>
      <c r="F114" s="9"/>
      <c r="G114" s="3">
        <v>45</v>
      </c>
      <c r="H114" s="14">
        <f t="shared" si="11"/>
        <v>0.61155913978494625</v>
      </c>
      <c r="I114" s="1">
        <v>744</v>
      </c>
      <c r="J114" s="162">
        <f t="shared" si="6"/>
        <v>45</v>
      </c>
      <c r="L114" s="13">
        <f t="shared" si="9"/>
        <v>0.61155913978494625</v>
      </c>
      <c r="M114" s="57"/>
      <c r="N114" s="46"/>
      <c r="O114" s="59"/>
    </row>
    <row r="115" spans="1:15" x14ac:dyDescent="0.2">
      <c r="A115" s="3">
        <v>2006</v>
      </c>
      <c r="B115" s="3">
        <v>6</v>
      </c>
      <c r="C115" s="1">
        <v>21375</v>
      </c>
      <c r="D115" s="1">
        <f t="shared" si="10"/>
        <v>20475</v>
      </c>
      <c r="E115" s="41">
        <f t="shared" si="7"/>
        <v>21375</v>
      </c>
      <c r="F115" s="9"/>
      <c r="G115" s="3">
        <v>45</v>
      </c>
      <c r="H115" s="14">
        <f t="shared" si="11"/>
        <v>0.65972222222222221</v>
      </c>
      <c r="I115" s="1">
        <v>720</v>
      </c>
      <c r="J115" s="162">
        <f t="shared" si="6"/>
        <v>45</v>
      </c>
      <c r="L115" s="13">
        <f t="shared" si="9"/>
        <v>0.65972222222222221</v>
      </c>
      <c r="M115" s="57"/>
      <c r="N115" s="46"/>
      <c r="O115" s="59"/>
    </row>
    <row r="116" spans="1:15" x14ac:dyDescent="0.2">
      <c r="A116" s="3">
        <v>2006</v>
      </c>
      <c r="B116" s="3">
        <v>7</v>
      </c>
      <c r="C116" s="1">
        <v>23850</v>
      </c>
      <c r="D116" s="1">
        <f t="shared" si="10"/>
        <v>21375</v>
      </c>
      <c r="E116" s="41">
        <f t="shared" si="7"/>
        <v>23850</v>
      </c>
      <c r="F116" s="9"/>
      <c r="G116" s="3">
        <v>45</v>
      </c>
      <c r="H116" s="14">
        <f t="shared" si="11"/>
        <v>0.7123655913978495</v>
      </c>
      <c r="I116" s="1">
        <v>744</v>
      </c>
      <c r="J116" s="162">
        <f t="shared" si="6"/>
        <v>45</v>
      </c>
      <c r="L116" s="13">
        <f t="shared" si="9"/>
        <v>0.7123655913978495</v>
      </c>
      <c r="M116" s="57"/>
      <c r="N116" s="46"/>
      <c r="O116" s="59"/>
    </row>
    <row r="117" spans="1:15" x14ac:dyDescent="0.2">
      <c r="A117" s="3">
        <v>2006</v>
      </c>
      <c r="B117" s="3">
        <v>8</v>
      </c>
      <c r="C117" s="1">
        <v>24210</v>
      </c>
      <c r="D117" s="1">
        <f t="shared" si="10"/>
        <v>23850</v>
      </c>
      <c r="E117" s="41">
        <f t="shared" si="7"/>
        <v>24210</v>
      </c>
      <c r="F117" s="9"/>
      <c r="G117" s="3">
        <v>45</v>
      </c>
      <c r="H117" s="14">
        <f t="shared" si="11"/>
        <v>0.7231182795698925</v>
      </c>
      <c r="I117" s="1">
        <v>744</v>
      </c>
      <c r="J117" s="162">
        <f t="shared" si="6"/>
        <v>45</v>
      </c>
      <c r="L117" s="13">
        <f t="shared" si="9"/>
        <v>0.7231182795698925</v>
      </c>
      <c r="M117" s="57"/>
      <c r="N117" s="46"/>
      <c r="O117" s="59"/>
    </row>
    <row r="118" spans="1:15" x14ac:dyDescent="0.2">
      <c r="A118" s="3">
        <v>2006</v>
      </c>
      <c r="B118" s="3">
        <v>9</v>
      </c>
      <c r="C118" s="1">
        <v>21060</v>
      </c>
      <c r="D118" s="1">
        <f t="shared" si="10"/>
        <v>24210</v>
      </c>
      <c r="E118" s="41">
        <f t="shared" si="7"/>
        <v>21060</v>
      </c>
      <c r="F118" s="9"/>
      <c r="G118" s="3">
        <v>45</v>
      </c>
      <c r="H118" s="14">
        <f t="shared" si="11"/>
        <v>0.65</v>
      </c>
      <c r="I118" s="1">
        <v>720</v>
      </c>
      <c r="J118" s="162">
        <f t="shared" si="6"/>
        <v>45</v>
      </c>
      <c r="L118" s="13">
        <f t="shared" si="9"/>
        <v>0.65</v>
      </c>
      <c r="M118" s="57"/>
      <c r="N118" s="46"/>
      <c r="O118" s="59"/>
    </row>
    <row r="119" spans="1:15" x14ac:dyDescent="0.2">
      <c r="A119" s="3">
        <v>2006</v>
      </c>
      <c r="B119" s="3">
        <v>10</v>
      </c>
      <c r="C119" s="1">
        <v>21600</v>
      </c>
      <c r="D119" s="1">
        <f t="shared" si="10"/>
        <v>21060</v>
      </c>
      <c r="E119" s="41">
        <f t="shared" si="7"/>
        <v>21600</v>
      </c>
      <c r="F119" s="9"/>
      <c r="G119" s="3">
        <v>45</v>
      </c>
      <c r="H119" s="14">
        <f t="shared" si="11"/>
        <v>0.64516129032258063</v>
      </c>
      <c r="I119" s="1">
        <v>744</v>
      </c>
      <c r="J119" s="162">
        <f t="shared" si="6"/>
        <v>45</v>
      </c>
      <c r="L119" s="13">
        <f t="shared" si="9"/>
        <v>0.64516129032258063</v>
      </c>
      <c r="M119" s="57"/>
      <c r="N119" s="46"/>
      <c r="O119" s="59"/>
    </row>
    <row r="120" spans="1:15" x14ac:dyDescent="0.2">
      <c r="A120" s="3">
        <v>2006</v>
      </c>
      <c r="B120" s="3">
        <v>11</v>
      </c>
      <c r="C120" s="1">
        <v>17235</v>
      </c>
      <c r="D120" s="1">
        <f t="shared" si="10"/>
        <v>21600</v>
      </c>
      <c r="E120" s="41">
        <f t="shared" si="7"/>
        <v>17235</v>
      </c>
      <c r="F120" s="9"/>
      <c r="G120" s="3">
        <v>45</v>
      </c>
      <c r="H120" s="14">
        <f t="shared" si="11"/>
        <v>0.53194444444444444</v>
      </c>
      <c r="I120" s="1">
        <v>720</v>
      </c>
      <c r="J120" s="162">
        <f t="shared" si="6"/>
        <v>45</v>
      </c>
      <c r="L120" s="13">
        <f t="shared" si="9"/>
        <v>0.53194444444444444</v>
      </c>
      <c r="M120" s="57"/>
      <c r="N120" s="46"/>
      <c r="O120" s="59"/>
    </row>
    <row r="121" spans="1:15" x14ac:dyDescent="0.2">
      <c r="A121" s="3">
        <v>2006</v>
      </c>
      <c r="B121" s="3">
        <v>12</v>
      </c>
      <c r="C121" s="1">
        <v>17235</v>
      </c>
      <c r="D121" s="1">
        <f t="shared" si="10"/>
        <v>17235</v>
      </c>
      <c r="E121" s="41">
        <f t="shared" si="7"/>
        <v>17235</v>
      </c>
      <c r="F121" s="9"/>
      <c r="G121" s="3">
        <v>45</v>
      </c>
      <c r="H121" s="14">
        <f t="shared" si="11"/>
        <v>0.51478494623655913</v>
      </c>
      <c r="I121" s="1">
        <v>744</v>
      </c>
      <c r="J121" s="162">
        <f t="shared" si="6"/>
        <v>45</v>
      </c>
      <c r="L121" s="13">
        <f t="shared" si="9"/>
        <v>0.51478494623655913</v>
      </c>
      <c r="M121" s="57"/>
      <c r="N121" s="46"/>
      <c r="O121" s="59"/>
    </row>
    <row r="122" spans="1:15" x14ac:dyDescent="0.2">
      <c r="A122" s="3">
        <v>2007</v>
      </c>
      <c r="B122" s="3">
        <v>1</v>
      </c>
      <c r="C122" s="1">
        <v>16785</v>
      </c>
      <c r="D122" s="1">
        <f t="shared" si="10"/>
        <v>17235</v>
      </c>
      <c r="E122" s="41">
        <f t="shared" si="7"/>
        <v>16785</v>
      </c>
      <c r="F122" s="9"/>
      <c r="G122" s="3">
        <v>45</v>
      </c>
      <c r="H122" s="14">
        <f t="shared" si="11"/>
        <v>0.50134408602150538</v>
      </c>
      <c r="I122" s="1">
        <v>744</v>
      </c>
      <c r="J122" s="162">
        <f t="shared" si="6"/>
        <v>45</v>
      </c>
      <c r="L122" s="13">
        <f t="shared" si="9"/>
        <v>0.50134408602150538</v>
      </c>
      <c r="M122" s="57"/>
      <c r="N122" s="46"/>
      <c r="O122" s="59"/>
    </row>
    <row r="123" spans="1:15" x14ac:dyDescent="0.2">
      <c r="A123" s="3">
        <v>2007</v>
      </c>
      <c r="B123" s="3">
        <v>2</v>
      </c>
      <c r="C123" s="1">
        <v>17415</v>
      </c>
      <c r="D123" s="1">
        <f t="shared" si="10"/>
        <v>16785</v>
      </c>
      <c r="E123" s="41">
        <f t="shared" si="7"/>
        <v>17415</v>
      </c>
      <c r="F123" s="9"/>
      <c r="G123" s="3">
        <v>45</v>
      </c>
      <c r="H123" s="14">
        <f t="shared" si="11"/>
        <v>0.5758928571428571</v>
      </c>
      <c r="I123" s="1">
        <v>672</v>
      </c>
      <c r="J123" s="162">
        <f t="shared" si="6"/>
        <v>45</v>
      </c>
      <c r="L123" s="13">
        <f t="shared" si="9"/>
        <v>0.5758928571428571</v>
      </c>
      <c r="M123" s="57"/>
      <c r="N123" s="46"/>
      <c r="O123" s="59"/>
    </row>
    <row r="124" spans="1:15" x14ac:dyDescent="0.2">
      <c r="A124" s="3">
        <v>2007</v>
      </c>
      <c r="B124" s="3">
        <v>3</v>
      </c>
      <c r="C124" s="1">
        <v>18360</v>
      </c>
      <c r="D124" s="1">
        <f t="shared" si="10"/>
        <v>17415</v>
      </c>
      <c r="E124" s="41">
        <f t="shared" si="7"/>
        <v>18360</v>
      </c>
      <c r="F124" s="9"/>
      <c r="G124" s="3">
        <v>45</v>
      </c>
      <c r="H124" s="14">
        <f t="shared" si="11"/>
        <v>0.54838709677419351</v>
      </c>
      <c r="I124" s="1">
        <v>744</v>
      </c>
      <c r="J124" s="162">
        <f t="shared" si="6"/>
        <v>45</v>
      </c>
      <c r="L124" s="13">
        <f t="shared" si="9"/>
        <v>0.54838709677419351</v>
      </c>
      <c r="M124" s="57"/>
      <c r="N124" s="46"/>
      <c r="O124" s="59"/>
    </row>
    <row r="125" spans="1:15" x14ac:dyDescent="0.2">
      <c r="A125" s="3">
        <v>2007</v>
      </c>
      <c r="B125" s="3">
        <v>4</v>
      </c>
      <c r="C125" s="1">
        <v>21240</v>
      </c>
      <c r="D125" s="1">
        <f t="shared" si="10"/>
        <v>18360</v>
      </c>
      <c r="E125" s="41">
        <f t="shared" si="7"/>
        <v>21240</v>
      </c>
      <c r="F125" s="9"/>
      <c r="G125" s="3">
        <v>45</v>
      </c>
      <c r="H125" s="14">
        <f t="shared" si="11"/>
        <v>0.65555555555555556</v>
      </c>
      <c r="I125" s="1">
        <v>720</v>
      </c>
      <c r="J125" s="162">
        <f t="shared" si="6"/>
        <v>45</v>
      </c>
      <c r="L125" s="13">
        <f t="shared" si="9"/>
        <v>0.65555555555555556</v>
      </c>
      <c r="M125" s="57"/>
      <c r="N125" s="46"/>
      <c r="O125" s="59"/>
    </row>
    <row r="126" spans="1:15" x14ac:dyDescent="0.2">
      <c r="A126" s="3">
        <v>2007</v>
      </c>
      <c r="B126" s="3">
        <v>5</v>
      </c>
      <c r="C126" s="1">
        <v>20385</v>
      </c>
      <c r="D126" s="1">
        <f t="shared" si="10"/>
        <v>21240</v>
      </c>
      <c r="E126" s="41">
        <f t="shared" si="7"/>
        <v>20385</v>
      </c>
      <c r="F126" s="9"/>
      <c r="G126" s="3">
        <v>45</v>
      </c>
      <c r="H126" s="14">
        <f t="shared" si="11"/>
        <v>0.6088709677419355</v>
      </c>
      <c r="I126" s="1">
        <v>744</v>
      </c>
      <c r="J126" s="162">
        <f t="shared" si="6"/>
        <v>45</v>
      </c>
      <c r="L126" s="13">
        <f t="shared" si="9"/>
        <v>0.6088709677419355</v>
      </c>
      <c r="M126" s="57"/>
      <c r="N126" s="46"/>
      <c r="O126" s="59"/>
    </row>
    <row r="127" spans="1:15" x14ac:dyDescent="0.2">
      <c r="A127" s="3">
        <v>2007</v>
      </c>
      <c r="B127" s="3">
        <v>6</v>
      </c>
      <c r="C127" s="1">
        <v>21825</v>
      </c>
      <c r="D127" s="1">
        <f t="shared" si="10"/>
        <v>20385</v>
      </c>
      <c r="E127" s="41">
        <f t="shared" si="7"/>
        <v>21825</v>
      </c>
      <c r="F127" s="9"/>
      <c r="G127" s="3">
        <v>45</v>
      </c>
      <c r="H127" s="14">
        <f t="shared" si="11"/>
        <v>0.67361111111111116</v>
      </c>
      <c r="I127" s="1">
        <v>720</v>
      </c>
      <c r="J127" s="162">
        <f t="shared" si="6"/>
        <v>45</v>
      </c>
      <c r="L127" s="13">
        <f t="shared" si="9"/>
        <v>0.67361111111111116</v>
      </c>
      <c r="M127" s="57"/>
      <c r="N127" s="46"/>
      <c r="O127" s="59"/>
    </row>
    <row r="128" spans="1:15" x14ac:dyDescent="0.2">
      <c r="A128" s="3">
        <v>2007</v>
      </c>
      <c r="B128" s="3">
        <v>7</v>
      </c>
      <c r="C128" s="1">
        <v>22410</v>
      </c>
      <c r="D128" s="1">
        <f t="shared" si="10"/>
        <v>21825</v>
      </c>
      <c r="E128" s="41">
        <f t="shared" si="7"/>
        <v>22410</v>
      </c>
      <c r="F128" s="9"/>
      <c r="G128" s="3">
        <v>45</v>
      </c>
      <c r="H128" s="14">
        <f t="shared" si="11"/>
        <v>0.66935483870967738</v>
      </c>
      <c r="I128" s="1">
        <v>744</v>
      </c>
      <c r="J128" s="162">
        <f t="shared" si="6"/>
        <v>45</v>
      </c>
      <c r="L128" s="13">
        <f t="shared" si="9"/>
        <v>0.66935483870967738</v>
      </c>
      <c r="M128" s="57"/>
      <c r="N128" s="46"/>
      <c r="O128" s="59"/>
    </row>
    <row r="129" spans="1:15" x14ac:dyDescent="0.2">
      <c r="A129" s="3">
        <v>2007</v>
      </c>
      <c r="B129" s="3">
        <v>8</v>
      </c>
      <c r="C129" s="1">
        <v>23805</v>
      </c>
      <c r="D129" s="1">
        <f t="shared" si="10"/>
        <v>22410</v>
      </c>
      <c r="E129" s="41">
        <f t="shared" si="7"/>
        <v>23805</v>
      </c>
      <c r="F129" s="9"/>
      <c r="G129" s="3">
        <v>45</v>
      </c>
      <c r="H129" s="14">
        <f t="shared" si="11"/>
        <v>0.71102150537634412</v>
      </c>
      <c r="I129" s="1">
        <v>744</v>
      </c>
      <c r="J129" s="162">
        <f t="shared" si="6"/>
        <v>45</v>
      </c>
      <c r="L129" s="13">
        <f t="shared" si="9"/>
        <v>0.71102150537634412</v>
      </c>
      <c r="M129" s="57"/>
      <c r="N129" s="46"/>
      <c r="O129" s="59"/>
    </row>
    <row r="130" spans="1:15" x14ac:dyDescent="0.2">
      <c r="A130" s="3">
        <v>2007</v>
      </c>
      <c r="B130" s="3">
        <v>9</v>
      </c>
      <c r="C130" s="1">
        <v>21060</v>
      </c>
      <c r="D130" s="1">
        <f t="shared" si="10"/>
        <v>23805</v>
      </c>
      <c r="E130" s="41">
        <f t="shared" si="7"/>
        <v>21060</v>
      </c>
      <c r="F130" s="9"/>
      <c r="G130" s="3">
        <v>45</v>
      </c>
      <c r="H130" s="14">
        <f t="shared" si="11"/>
        <v>0.65</v>
      </c>
      <c r="I130" s="1">
        <v>720</v>
      </c>
      <c r="J130" s="162">
        <f t="shared" si="6"/>
        <v>45</v>
      </c>
      <c r="L130" s="13">
        <f t="shared" si="9"/>
        <v>0.65</v>
      </c>
      <c r="M130" s="57"/>
      <c r="N130" s="46"/>
      <c r="O130" s="59"/>
    </row>
    <row r="131" spans="1:15" x14ac:dyDescent="0.2">
      <c r="A131" s="3">
        <v>2007</v>
      </c>
      <c r="B131" s="3">
        <v>10</v>
      </c>
      <c r="C131" s="1">
        <v>20430</v>
      </c>
      <c r="D131" s="1">
        <f t="shared" si="10"/>
        <v>21060</v>
      </c>
      <c r="E131" s="41">
        <f t="shared" si="7"/>
        <v>20430</v>
      </c>
      <c r="F131" s="9"/>
      <c r="G131" s="3">
        <v>45</v>
      </c>
      <c r="H131" s="14">
        <f t="shared" si="11"/>
        <v>0.61021505376344087</v>
      </c>
      <c r="I131" s="1">
        <v>744</v>
      </c>
      <c r="J131" s="162">
        <f t="shared" ref="J131:J194" si="12">+G131</f>
        <v>45</v>
      </c>
      <c r="L131" s="13">
        <f t="shared" si="9"/>
        <v>0.61021505376344087</v>
      </c>
      <c r="M131" s="57"/>
      <c r="N131" s="46"/>
      <c r="O131" s="59"/>
    </row>
    <row r="132" spans="1:15" x14ac:dyDescent="0.2">
      <c r="A132" s="3">
        <v>2007</v>
      </c>
      <c r="B132" s="3">
        <v>11</v>
      </c>
      <c r="C132" s="1">
        <v>19125</v>
      </c>
      <c r="D132" s="1">
        <f t="shared" si="10"/>
        <v>20430</v>
      </c>
      <c r="E132" s="41">
        <f t="shared" si="7"/>
        <v>19125</v>
      </c>
      <c r="F132" s="9"/>
      <c r="G132" s="3">
        <v>45</v>
      </c>
      <c r="H132" s="14">
        <f t="shared" si="11"/>
        <v>0.59027777777777779</v>
      </c>
      <c r="I132" s="1">
        <v>720</v>
      </c>
      <c r="J132" s="162">
        <f t="shared" si="12"/>
        <v>45</v>
      </c>
      <c r="L132" s="13">
        <f t="shared" si="9"/>
        <v>0.59027777777777779</v>
      </c>
      <c r="M132" s="57"/>
      <c r="N132" s="46"/>
      <c r="O132" s="59"/>
    </row>
    <row r="133" spans="1:15" x14ac:dyDescent="0.2">
      <c r="A133" s="3">
        <v>2007</v>
      </c>
      <c r="B133" s="3">
        <v>12</v>
      </c>
      <c r="C133" s="1">
        <v>16065</v>
      </c>
      <c r="D133" s="1">
        <f t="shared" si="10"/>
        <v>19125</v>
      </c>
      <c r="E133" s="41">
        <f t="shared" si="7"/>
        <v>16065</v>
      </c>
      <c r="F133" s="9"/>
      <c r="G133" s="3">
        <v>45</v>
      </c>
      <c r="H133" s="14">
        <f t="shared" si="11"/>
        <v>0.47983870967741937</v>
      </c>
      <c r="I133" s="1">
        <v>744</v>
      </c>
      <c r="J133" s="162">
        <f t="shared" si="12"/>
        <v>45</v>
      </c>
      <c r="L133" s="13">
        <f t="shared" si="9"/>
        <v>0.47983870967741937</v>
      </c>
      <c r="M133" s="57"/>
      <c r="N133" s="46"/>
      <c r="O133" s="59"/>
    </row>
    <row r="134" spans="1:15" x14ac:dyDescent="0.2">
      <c r="A134" s="3">
        <v>2008</v>
      </c>
      <c r="B134" s="3">
        <v>1</v>
      </c>
      <c r="C134" s="1">
        <v>18675</v>
      </c>
      <c r="D134" s="1">
        <f t="shared" si="10"/>
        <v>16065</v>
      </c>
      <c r="E134" s="41">
        <f t="shared" si="7"/>
        <v>18675</v>
      </c>
      <c r="F134" s="9"/>
      <c r="G134" s="3">
        <v>45</v>
      </c>
      <c r="H134" s="14">
        <f t="shared" si="11"/>
        <v>0.55779569892473113</v>
      </c>
      <c r="I134" s="1">
        <v>744</v>
      </c>
      <c r="J134" s="162">
        <f t="shared" si="12"/>
        <v>45</v>
      </c>
      <c r="L134" s="13">
        <f t="shared" si="9"/>
        <v>0.55779569892473113</v>
      </c>
      <c r="M134" s="57"/>
      <c r="N134" s="46"/>
      <c r="O134" s="59"/>
    </row>
    <row r="135" spans="1:15" x14ac:dyDescent="0.2">
      <c r="A135" s="3">
        <v>2008</v>
      </c>
      <c r="B135" s="3">
        <v>2</v>
      </c>
      <c r="C135" s="1">
        <v>21230</v>
      </c>
      <c r="D135" s="1">
        <f t="shared" si="10"/>
        <v>18675</v>
      </c>
      <c r="E135" s="41">
        <f t="shared" si="7"/>
        <v>21230</v>
      </c>
      <c r="F135" s="9"/>
      <c r="G135" s="3">
        <v>45</v>
      </c>
      <c r="H135" s="14">
        <f t="shared" si="11"/>
        <v>0.67784163473818648</v>
      </c>
      <c r="I135" s="1">
        <v>696</v>
      </c>
      <c r="J135" s="162">
        <f t="shared" si="12"/>
        <v>45</v>
      </c>
      <c r="L135" s="13">
        <f t="shared" si="9"/>
        <v>0.67784163473818648</v>
      </c>
      <c r="M135" s="57"/>
      <c r="N135" s="46"/>
      <c r="O135" s="59"/>
    </row>
    <row r="136" spans="1:15" x14ac:dyDescent="0.2">
      <c r="A136" s="3">
        <v>2008</v>
      </c>
      <c r="B136" s="3">
        <v>3</v>
      </c>
      <c r="C136" s="1">
        <v>25200</v>
      </c>
      <c r="D136" s="1">
        <f t="shared" si="10"/>
        <v>21230</v>
      </c>
      <c r="E136" s="41">
        <f t="shared" si="7"/>
        <v>25200</v>
      </c>
      <c r="F136" s="9"/>
      <c r="G136" s="3">
        <v>45</v>
      </c>
      <c r="H136" s="14">
        <f t="shared" si="11"/>
        <v>0.75268817204301075</v>
      </c>
      <c r="I136" s="1">
        <v>744</v>
      </c>
      <c r="J136" s="162">
        <f t="shared" si="12"/>
        <v>45</v>
      </c>
      <c r="L136" s="13">
        <f t="shared" si="9"/>
        <v>0.75268817204301075</v>
      </c>
      <c r="M136" s="57"/>
      <c r="N136" s="46"/>
      <c r="O136" s="59"/>
    </row>
    <row r="137" spans="1:15" x14ac:dyDescent="0.2">
      <c r="A137" s="3">
        <v>2008</v>
      </c>
      <c r="B137" s="3">
        <v>4</v>
      </c>
      <c r="C137" s="1">
        <v>24595</v>
      </c>
      <c r="D137" s="1">
        <f t="shared" si="10"/>
        <v>25200</v>
      </c>
      <c r="E137" s="41">
        <f t="shared" si="7"/>
        <v>24595</v>
      </c>
      <c r="F137" s="9"/>
      <c r="G137" s="3">
        <v>45</v>
      </c>
      <c r="H137" s="14">
        <f t="shared" si="11"/>
        <v>0.75910493827160497</v>
      </c>
      <c r="I137" s="1">
        <v>720</v>
      </c>
      <c r="J137" s="162">
        <f t="shared" si="12"/>
        <v>45</v>
      </c>
      <c r="L137" s="13">
        <f t="shared" si="9"/>
        <v>0.75910493827160497</v>
      </c>
      <c r="M137" s="57"/>
      <c r="N137" s="46"/>
      <c r="O137" s="59"/>
    </row>
    <row r="138" spans="1:15" x14ac:dyDescent="0.2">
      <c r="A138" s="3">
        <v>2008</v>
      </c>
      <c r="B138" s="3">
        <v>5</v>
      </c>
      <c r="C138" s="1">
        <v>25695</v>
      </c>
      <c r="D138" s="1">
        <f t="shared" si="10"/>
        <v>24595</v>
      </c>
      <c r="E138" s="41">
        <f t="shared" si="7"/>
        <v>25695</v>
      </c>
      <c r="F138" s="9"/>
      <c r="G138" s="3">
        <v>45</v>
      </c>
      <c r="H138" s="14">
        <f t="shared" si="11"/>
        <v>0.76747311827956988</v>
      </c>
      <c r="I138" s="1">
        <v>744</v>
      </c>
      <c r="J138" s="162">
        <f t="shared" si="12"/>
        <v>45</v>
      </c>
      <c r="L138" s="13">
        <f t="shared" si="9"/>
        <v>0.76747311827956988</v>
      </c>
      <c r="M138" s="57"/>
      <c r="N138" s="46"/>
      <c r="O138" s="59"/>
    </row>
    <row r="139" spans="1:15" x14ac:dyDescent="0.2">
      <c r="A139" s="3">
        <v>2008</v>
      </c>
      <c r="B139" s="3">
        <v>6</v>
      </c>
      <c r="C139" s="1">
        <f>23085000/1000</f>
        <v>23085</v>
      </c>
      <c r="D139" s="1">
        <f t="shared" si="10"/>
        <v>25695</v>
      </c>
      <c r="E139" s="41">
        <f t="shared" si="7"/>
        <v>23085</v>
      </c>
      <c r="F139" s="9"/>
      <c r="G139" s="3">
        <v>45</v>
      </c>
      <c r="H139" s="14">
        <f t="shared" si="11"/>
        <v>0.71250000000000002</v>
      </c>
      <c r="I139" s="1">
        <v>720</v>
      </c>
      <c r="J139" s="162">
        <f t="shared" si="12"/>
        <v>45</v>
      </c>
      <c r="L139" s="13">
        <f t="shared" si="9"/>
        <v>0.71250000000000002</v>
      </c>
      <c r="M139" s="57"/>
      <c r="N139" s="46"/>
      <c r="O139" s="59"/>
    </row>
    <row r="140" spans="1:15" x14ac:dyDescent="0.2">
      <c r="A140" s="3">
        <v>2008</v>
      </c>
      <c r="B140" s="3">
        <v>7</v>
      </c>
      <c r="C140" s="1">
        <v>23040</v>
      </c>
      <c r="D140" s="1">
        <f t="shared" si="10"/>
        <v>23085</v>
      </c>
      <c r="E140" s="41">
        <f t="shared" si="7"/>
        <v>23040</v>
      </c>
      <c r="F140" s="9"/>
      <c r="G140" s="3">
        <v>45</v>
      </c>
      <c r="H140" s="14">
        <f t="shared" si="11"/>
        <v>0.68817204301075274</v>
      </c>
      <c r="I140" s="1">
        <v>744</v>
      </c>
      <c r="J140" s="162">
        <f t="shared" si="12"/>
        <v>45</v>
      </c>
      <c r="L140" s="13">
        <f t="shared" si="9"/>
        <v>0.68817204301075274</v>
      </c>
      <c r="M140" s="57"/>
      <c r="N140" s="46"/>
      <c r="O140" s="59"/>
    </row>
    <row r="141" spans="1:15" x14ac:dyDescent="0.2">
      <c r="A141" s="3">
        <v>2008</v>
      </c>
      <c r="B141" s="3">
        <v>8</v>
      </c>
      <c r="C141" s="1">
        <v>23130</v>
      </c>
      <c r="D141" s="1">
        <f t="shared" si="10"/>
        <v>23040</v>
      </c>
      <c r="E141" s="41">
        <f t="shared" ref="E141:E154" si="13">+C141</f>
        <v>23130</v>
      </c>
      <c r="F141" s="9"/>
      <c r="G141" s="3">
        <v>45</v>
      </c>
      <c r="H141" s="14">
        <f t="shared" si="11"/>
        <v>0.69086021505376349</v>
      </c>
      <c r="I141" s="1">
        <v>744</v>
      </c>
      <c r="J141" s="162">
        <f t="shared" si="12"/>
        <v>45</v>
      </c>
      <c r="L141" s="13">
        <f t="shared" si="9"/>
        <v>0.69086021505376349</v>
      </c>
      <c r="M141" s="57"/>
      <c r="N141" s="46"/>
      <c r="O141" s="59"/>
    </row>
    <row r="142" spans="1:15" x14ac:dyDescent="0.2">
      <c r="A142" s="3">
        <v>2008</v>
      </c>
      <c r="B142" s="3">
        <v>9</v>
      </c>
      <c r="C142" s="1">
        <v>21330</v>
      </c>
      <c r="D142" s="1">
        <f t="shared" si="10"/>
        <v>23130</v>
      </c>
      <c r="E142" s="41">
        <f t="shared" si="13"/>
        <v>21330</v>
      </c>
      <c r="F142" s="9"/>
      <c r="G142" s="3">
        <v>45</v>
      </c>
      <c r="H142" s="14">
        <f t="shared" ref="H142:H165" si="14">(C142/(G142*I142))</f>
        <v>0.65833333333333333</v>
      </c>
      <c r="I142" s="1">
        <v>720</v>
      </c>
      <c r="J142" s="162">
        <f t="shared" si="12"/>
        <v>45</v>
      </c>
      <c r="L142" s="13">
        <f t="shared" si="9"/>
        <v>0.65833333333333333</v>
      </c>
      <c r="M142" s="57"/>
      <c r="N142" s="46"/>
      <c r="O142" s="59"/>
    </row>
    <row r="143" spans="1:15" x14ac:dyDescent="0.2">
      <c r="A143" s="3">
        <v>2008</v>
      </c>
      <c r="B143" s="3">
        <v>10</v>
      </c>
      <c r="C143" s="1">
        <v>19440</v>
      </c>
      <c r="D143" s="1">
        <f t="shared" si="10"/>
        <v>21330</v>
      </c>
      <c r="E143" s="41">
        <f t="shared" si="13"/>
        <v>19440</v>
      </c>
      <c r="F143" s="9"/>
      <c r="G143" s="3">
        <v>45</v>
      </c>
      <c r="H143" s="14">
        <f t="shared" si="14"/>
        <v>0.58064516129032262</v>
      </c>
      <c r="I143" s="1">
        <v>744</v>
      </c>
      <c r="J143" s="162">
        <f t="shared" si="12"/>
        <v>45</v>
      </c>
      <c r="L143" s="13">
        <f t="shared" si="9"/>
        <v>0.58064516129032262</v>
      </c>
      <c r="M143" s="57"/>
      <c r="N143" s="46"/>
      <c r="O143" s="59"/>
    </row>
    <row r="144" spans="1:15" x14ac:dyDescent="0.2">
      <c r="A144" s="3">
        <v>2008</v>
      </c>
      <c r="B144" s="3">
        <v>11</v>
      </c>
      <c r="C144" s="1">
        <v>16605</v>
      </c>
      <c r="D144" s="1">
        <f t="shared" si="10"/>
        <v>19440</v>
      </c>
      <c r="E144" s="41">
        <f t="shared" si="13"/>
        <v>16605</v>
      </c>
      <c r="F144" s="9"/>
      <c r="G144" s="3">
        <v>45</v>
      </c>
      <c r="H144" s="14">
        <f t="shared" si="14"/>
        <v>0.51249999999999996</v>
      </c>
      <c r="I144" s="1">
        <v>720</v>
      </c>
      <c r="J144" s="162">
        <f t="shared" si="12"/>
        <v>45</v>
      </c>
      <c r="L144" s="13">
        <f t="shared" ref="L144:L153" si="15">H144</f>
        <v>0.51249999999999996</v>
      </c>
      <c r="M144" s="57"/>
      <c r="N144" s="46"/>
      <c r="O144" s="59"/>
    </row>
    <row r="145" spans="1:15" x14ac:dyDescent="0.2">
      <c r="A145" s="3">
        <v>2008</v>
      </c>
      <c r="B145" s="3">
        <v>12</v>
      </c>
      <c r="C145" s="1">
        <v>16200</v>
      </c>
      <c r="D145" s="1">
        <f t="shared" ref="D145:D199" si="16">+C144</f>
        <v>16605</v>
      </c>
      <c r="E145" s="41">
        <f t="shared" si="13"/>
        <v>16200</v>
      </c>
      <c r="F145" s="9"/>
      <c r="G145" s="3">
        <v>45</v>
      </c>
      <c r="H145" s="14">
        <f t="shared" si="14"/>
        <v>0.4838709677419355</v>
      </c>
      <c r="I145" s="1">
        <v>744</v>
      </c>
      <c r="J145" s="162">
        <f t="shared" si="12"/>
        <v>45</v>
      </c>
      <c r="L145" s="13">
        <f t="shared" si="15"/>
        <v>0.4838709677419355</v>
      </c>
      <c r="M145" s="57"/>
      <c r="N145" s="46"/>
      <c r="O145" s="59"/>
    </row>
    <row r="146" spans="1:15" x14ac:dyDescent="0.2">
      <c r="A146" s="3">
        <v>2009</v>
      </c>
      <c r="B146" s="3">
        <v>1</v>
      </c>
      <c r="C146" s="1">
        <v>16245</v>
      </c>
      <c r="D146" s="1">
        <f t="shared" si="16"/>
        <v>16200</v>
      </c>
      <c r="E146" s="41">
        <f t="shared" si="13"/>
        <v>16245</v>
      </c>
      <c r="F146" s="9"/>
      <c r="G146" s="3">
        <v>45</v>
      </c>
      <c r="H146" s="14">
        <f t="shared" si="14"/>
        <v>0.48521505376344087</v>
      </c>
      <c r="I146" s="1">
        <v>744</v>
      </c>
      <c r="J146" s="162">
        <f t="shared" si="12"/>
        <v>45</v>
      </c>
      <c r="L146" s="13">
        <f t="shared" si="15"/>
        <v>0.48521505376344087</v>
      </c>
      <c r="M146" s="57"/>
      <c r="N146" s="46"/>
      <c r="O146" s="59"/>
    </row>
    <row r="147" spans="1:15" x14ac:dyDescent="0.2">
      <c r="A147" s="3">
        <v>2009</v>
      </c>
      <c r="B147" s="3">
        <v>2</v>
      </c>
      <c r="C147" s="1">
        <v>15795</v>
      </c>
      <c r="D147" s="1">
        <f t="shared" si="16"/>
        <v>16245</v>
      </c>
      <c r="E147" s="41">
        <f t="shared" si="13"/>
        <v>15795</v>
      </c>
      <c r="F147" s="9"/>
      <c r="G147" s="3">
        <v>45</v>
      </c>
      <c r="H147" s="14">
        <f t="shared" si="14"/>
        <v>0.5223214285714286</v>
      </c>
      <c r="I147" s="1">
        <v>672</v>
      </c>
      <c r="J147" s="162">
        <f t="shared" si="12"/>
        <v>45</v>
      </c>
      <c r="L147" s="13">
        <f t="shared" si="15"/>
        <v>0.5223214285714286</v>
      </c>
      <c r="M147" s="57"/>
      <c r="N147" s="46"/>
      <c r="O147" s="59"/>
    </row>
    <row r="148" spans="1:15" x14ac:dyDescent="0.2">
      <c r="A148" s="3">
        <v>2009</v>
      </c>
      <c r="B148" s="3">
        <v>3</v>
      </c>
      <c r="C148" s="1">
        <v>17100</v>
      </c>
      <c r="D148" s="1">
        <f t="shared" si="16"/>
        <v>15795</v>
      </c>
      <c r="E148" s="41">
        <f t="shared" si="13"/>
        <v>17100</v>
      </c>
      <c r="F148" s="9"/>
      <c r="G148" s="3">
        <v>45</v>
      </c>
      <c r="H148" s="14">
        <f t="shared" si="14"/>
        <v>0.510752688172043</v>
      </c>
      <c r="I148" s="1">
        <v>744</v>
      </c>
      <c r="J148" s="162">
        <f t="shared" si="12"/>
        <v>45</v>
      </c>
      <c r="L148" s="13">
        <f t="shared" si="15"/>
        <v>0.510752688172043</v>
      </c>
      <c r="M148" s="57"/>
      <c r="N148" s="46"/>
      <c r="O148" s="59"/>
    </row>
    <row r="149" spans="1:15" x14ac:dyDescent="0.2">
      <c r="A149" s="3">
        <v>2009</v>
      </c>
      <c r="B149" s="3">
        <v>4</v>
      </c>
      <c r="C149" s="1">
        <v>17465</v>
      </c>
      <c r="D149" s="1">
        <f t="shared" si="16"/>
        <v>17100</v>
      </c>
      <c r="E149" s="41">
        <f t="shared" si="13"/>
        <v>17465</v>
      </c>
      <c r="F149" s="9"/>
      <c r="G149" s="3">
        <v>45</v>
      </c>
      <c r="H149" s="14">
        <f t="shared" si="14"/>
        <v>0.53904320987654319</v>
      </c>
      <c r="I149" s="1">
        <v>720</v>
      </c>
      <c r="J149" s="162">
        <f t="shared" si="12"/>
        <v>45</v>
      </c>
      <c r="L149" s="13">
        <f t="shared" si="15"/>
        <v>0.53904320987654319</v>
      </c>
      <c r="M149" s="57"/>
      <c r="N149" s="46"/>
    </row>
    <row r="150" spans="1:15" x14ac:dyDescent="0.2">
      <c r="A150" s="3">
        <v>2009</v>
      </c>
      <c r="B150" s="3">
        <v>5</v>
      </c>
      <c r="C150" s="1">
        <v>20115</v>
      </c>
      <c r="D150" s="1">
        <f t="shared" si="16"/>
        <v>17465</v>
      </c>
      <c r="E150" s="41">
        <f t="shared" si="13"/>
        <v>20115</v>
      </c>
      <c r="F150" s="9"/>
      <c r="G150" s="3">
        <v>45</v>
      </c>
      <c r="H150" s="14">
        <f t="shared" si="14"/>
        <v>0.60080645161290325</v>
      </c>
      <c r="I150" s="1">
        <v>744</v>
      </c>
      <c r="J150" s="162">
        <f t="shared" si="12"/>
        <v>45</v>
      </c>
      <c r="L150" s="13">
        <f t="shared" si="15"/>
        <v>0.60080645161290325</v>
      </c>
      <c r="M150" s="57"/>
      <c r="N150" s="46"/>
    </row>
    <row r="151" spans="1:15" x14ac:dyDescent="0.2">
      <c r="A151" s="3">
        <v>2009</v>
      </c>
      <c r="B151" s="3">
        <v>6</v>
      </c>
      <c r="C151" s="1">
        <v>21060</v>
      </c>
      <c r="D151" s="1">
        <f t="shared" si="16"/>
        <v>20115</v>
      </c>
      <c r="E151" s="41">
        <f t="shared" si="13"/>
        <v>21060</v>
      </c>
      <c r="F151" s="9"/>
      <c r="G151" s="3">
        <v>45</v>
      </c>
      <c r="H151" s="14">
        <f t="shared" si="14"/>
        <v>0.65</v>
      </c>
      <c r="I151" s="1">
        <v>720</v>
      </c>
      <c r="J151" s="162">
        <f t="shared" si="12"/>
        <v>45</v>
      </c>
      <c r="L151" s="13">
        <f t="shared" si="15"/>
        <v>0.65</v>
      </c>
      <c r="M151" s="57"/>
      <c r="N151" s="46"/>
    </row>
    <row r="152" spans="1:15" x14ac:dyDescent="0.2">
      <c r="A152" s="3">
        <v>2009</v>
      </c>
      <c r="B152" s="3">
        <v>7</v>
      </c>
      <c r="C152" s="1">
        <v>22185</v>
      </c>
      <c r="D152" s="1">
        <f t="shared" si="16"/>
        <v>21060</v>
      </c>
      <c r="E152" s="41">
        <f t="shared" si="13"/>
        <v>22185</v>
      </c>
      <c r="F152" s="9"/>
      <c r="G152" s="3">
        <v>45</v>
      </c>
      <c r="H152" s="14">
        <f t="shared" si="14"/>
        <v>0.6626344086021505</v>
      </c>
      <c r="I152" s="1">
        <v>744</v>
      </c>
      <c r="J152" s="162">
        <f t="shared" si="12"/>
        <v>45</v>
      </c>
      <c r="L152" s="13">
        <f t="shared" si="15"/>
        <v>0.6626344086021505</v>
      </c>
      <c r="M152" s="57"/>
      <c r="N152" s="46"/>
    </row>
    <row r="153" spans="1:15" x14ac:dyDescent="0.2">
      <c r="A153" s="3">
        <v>2009</v>
      </c>
      <c r="B153" s="3">
        <v>8</v>
      </c>
      <c r="C153" s="1">
        <v>22770</v>
      </c>
      <c r="D153" s="1">
        <f t="shared" ref="D153:D163" si="17">+C152</f>
        <v>22185</v>
      </c>
      <c r="E153" s="41">
        <f t="shared" si="13"/>
        <v>22770</v>
      </c>
      <c r="F153" s="9"/>
      <c r="G153" s="3">
        <v>45</v>
      </c>
      <c r="H153" s="14">
        <f t="shared" si="14"/>
        <v>0.68010752688172038</v>
      </c>
      <c r="I153" s="1">
        <v>744</v>
      </c>
      <c r="J153" s="162">
        <f t="shared" si="12"/>
        <v>45</v>
      </c>
      <c r="L153" s="13">
        <f t="shared" si="15"/>
        <v>0.68010752688172038</v>
      </c>
      <c r="M153" s="57"/>
      <c r="N153" s="46"/>
    </row>
    <row r="154" spans="1:15" x14ac:dyDescent="0.2">
      <c r="A154" s="3">
        <v>2009</v>
      </c>
      <c r="B154" s="3">
        <v>9</v>
      </c>
      <c r="C154" s="1">
        <v>21060</v>
      </c>
      <c r="D154" s="1">
        <f t="shared" si="17"/>
        <v>22770</v>
      </c>
      <c r="E154" s="41">
        <f t="shared" si="13"/>
        <v>21060</v>
      </c>
      <c r="F154" s="9"/>
      <c r="G154" s="3">
        <v>45</v>
      </c>
      <c r="H154" s="14">
        <f t="shared" si="14"/>
        <v>0.65</v>
      </c>
      <c r="I154" s="1">
        <v>720</v>
      </c>
      <c r="J154" s="162">
        <f t="shared" si="12"/>
        <v>45</v>
      </c>
      <c r="L154" s="13">
        <f>H154</f>
        <v>0.65</v>
      </c>
      <c r="M154" s="57"/>
      <c r="N154" s="46"/>
    </row>
    <row r="155" spans="1:15" x14ac:dyDescent="0.2">
      <c r="A155" s="3">
        <v>2009</v>
      </c>
      <c r="B155" s="3">
        <v>10</v>
      </c>
      <c r="C155" s="1">
        <v>19440</v>
      </c>
      <c r="D155" s="1">
        <f t="shared" si="17"/>
        <v>21060</v>
      </c>
      <c r="E155" s="41">
        <f>+C155</f>
        <v>19440</v>
      </c>
      <c r="F155" s="9"/>
      <c r="G155" s="3">
        <v>45</v>
      </c>
      <c r="H155" s="14">
        <f t="shared" si="14"/>
        <v>0.58064516129032262</v>
      </c>
      <c r="I155" s="1">
        <v>744</v>
      </c>
      <c r="J155" s="162">
        <f t="shared" si="12"/>
        <v>45</v>
      </c>
      <c r="L155" s="13">
        <f t="shared" ref="L155:L165" si="18">H155</f>
        <v>0.58064516129032262</v>
      </c>
      <c r="M155" s="58"/>
      <c r="N155" s="46"/>
    </row>
    <row r="156" spans="1:15" x14ac:dyDescent="0.2">
      <c r="A156" s="3">
        <v>2009</v>
      </c>
      <c r="B156" s="3">
        <v>11</v>
      </c>
      <c r="C156" s="1">
        <v>16583</v>
      </c>
      <c r="D156" s="1">
        <f t="shared" si="17"/>
        <v>19440</v>
      </c>
      <c r="E156" s="41">
        <f t="shared" ref="E156:E189" si="19">+C156</f>
        <v>16583</v>
      </c>
      <c r="F156" s="9"/>
      <c r="G156" s="3">
        <v>45</v>
      </c>
      <c r="H156" s="14">
        <f t="shared" si="14"/>
        <v>0.51182098765432094</v>
      </c>
      <c r="I156" s="1">
        <v>720</v>
      </c>
      <c r="J156" s="162">
        <f t="shared" si="12"/>
        <v>45</v>
      </c>
      <c r="L156" s="13">
        <f t="shared" si="18"/>
        <v>0.51182098765432094</v>
      </c>
      <c r="M156" s="58"/>
      <c r="N156" s="46"/>
    </row>
    <row r="157" spans="1:15" x14ac:dyDescent="0.2">
      <c r="A157" s="3">
        <v>2009</v>
      </c>
      <c r="B157" s="3">
        <v>12</v>
      </c>
      <c r="C157" s="1">
        <v>16110</v>
      </c>
      <c r="D157" s="1">
        <f t="shared" si="17"/>
        <v>16583</v>
      </c>
      <c r="E157" s="41">
        <f t="shared" si="19"/>
        <v>16110</v>
      </c>
      <c r="F157" s="9"/>
      <c r="G157" s="3">
        <v>45</v>
      </c>
      <c r="H157" s="14">
        <f t="shared" si="14"/>
        <v>0.48118279569892475</v>
      </c>
      <c r="I157" s="1">
        <v>744</v>
      </c>
      <c r="J157" s="162">
        <f t="shared" si="12"/>
        <v>45</v>
      </c>
      <c r="L157" s="13">
        <f t="shared" si="18"/>
        <v>0.48118279569892475</v>
      </c>
      <c r="M157" s="58"/>
      <c r="N157" s="46"/>
    </row>
    <row r="158" spans="1:15" x14ac:dyDescent="0.2">
      <c r="A158" s="3">
        <v>2010</v>
      </c>
      <c r="B158" s="3">
        <v>1</v>
      </c>
      <c r="C158" s="1">
        <v>16200</v>
      </c>
      <c r="D158" s="1">
        <f t="shared" si="17"/>
        <v>16110</v>
      </c>
      <c r="E158" s="41">
        <f t="shared" si="19"/>
        <v>16200</v>
      </c>
      <c r="F158" s="9"/>
      <c r="G158" s="3">
        <v>45</v>
      </c>
      <c r="H158" s="14">
        <f t="shared" si="14"/>
        <v>0.4838709677419355</v>
      </c>
      <c r="I158" s="1">
        <v>744</v>
      </c>
      <c r="J158" s="162">
        <f t="shared" si="12"/>
        <v>45</v>
      </c>
      <c r="L158" s="13">
        <f t="shared" si="18"/>
        <v>0.4838709677419355</v>
      </c>
      <c r="M158" s="58"/>
      <c r="N158" s="46"/>
    </row>
    <row r="159" spans="1:15" x14ac:dyDescent="0.2">
      <c r="A159" s="3">
        <v>2010</v>
      </c>
      <c r="B159" s="3">
        <v>2</v>
      </c>
      <c r="C159" s="1">
        <v>15480</v>
      </c>
      <c r="D159" s="1">
        <f t="shared" si="17"/>
        <v>16200</v>
      </c>
      <c r="E159" s="41">
        <f t="shared" si="19"/>
        <v>15480</v>
      </c>
      <c r="F159" s="9"/>
      <c r="G159" s="3">
        <v>45</v>
      </c>
      <c r="H159" s="14">
        <f t="shared" si="14"/>
        <v>0.51190476190476186</v>
      </c>
      <c r="I159" s="1">
        <v>672</v>
      </c>
      <c r="J159" s="162">
        <f t="shared" si="12"/>
        <v>45</v>
      </c>
      <c r="L159" s="13">
        <f t="shared" si="18"/>
        <v>0.51190476190476186</v>
      </c>
      <c r="M159" s="58"/>
      <c r="N159" s="46"/>
    </row>
    <row r="160" spans="1:15" x14ac:dyDescent="0.2">
      <c r="A160" s="3">
        <v>2010</v>
      </c>
      <c r="B160" s="3">
        <v>3</v>
      </c>
      <c r="C160" s="1">
        <v>17055</v>
      </c>
      <c r="D160" s="1">
        <f t="shared" si="17"/>
        <v>15480</v>
      </c>
      <c r="E160" s="41">
        <f t="shared" si="19"/>
        <v>17055</v>
      </c>
      <c r="F160" s="9"/>
      <c r="G160" s="3">
        <v>45</v>
      </c>
      <c r="H160" s="14">
        <f t="shared" si="14"/>
        <v>0.50940860215053763</v>
      </c>
      <c r="I160" s="1">
        <v>744</v>
      </c>
      <c r="J160" s="162">
        <f t="shared" si="12"/>
        <v>45</v>
      </c>
      <c r="L160" s="13">
        <f t="shared" si="18"/>
        <v>0.50940860215053763</v>
      </c>
      <c r="M160" s="58"/>
      <c r="N160" s="46"/>
    </row>
    <row r="161" spans="1:14" x14ac:dyDescent="0.2">
      <c r="A161" s="3">
        <v>2010</v>
      </c>
      <c r="B161" s="3">
        <v>4</v>
      </c>
      <c r="C161" s="1">
        <v>17235</v>
      </c>
      <c r="D161" s="1">
        <f t="shared" si="17"/>
        <v>17055</v>
      </c>
      <c r="E161" s="41">
        <f t="shared" si="19"/>
        <v>17235</v>
      </c>
      <c r="F161" s="9"/>
      <c r="G161" s="3">
        <v>45</v>
      </c>
      <c r="H161" s="14">
        <f t="shared" si="14"/>
        <v>0.53194444444444444</v>
      </c>
      <c r="I161" s="1">
        <v>720</v>
      </c>
      <c r="J161" s="162">
        <f t="shared" si="12"/>
        <v>45</v>
      </c>
      <c r="L161" s="13">
        <f t="shared" si="18"/>
        <v>0.53194444444444444</v>
      </c>
      <c r="M161" s="58"/>
      <c r="N161" s="46"/>
    </row>
    <row r="162" spans="1:14" x14ac:dyDescent="0.2">
      <c r="A162" s="3">
        <v>2010</v>
      </c>
      <c r="B162" s="3">
        <v>5</v>
      </c>
      <c r="C162" s="1">
        <v>20250</v>
      </c>
      <c r="D162" s="1">
        <f t="shared" si="17"/>
        <v>17235</v>
      </c>
      <c r="E162" s="41">
        <f t="shared" si="19"/>
        <v>20250</v>
      </c>
      <c r="F162" s="9"/>
      <c r="G162" s="3">
        <v>45</v>
      </c>
      <c r="H162" s="14">
        <f t="shared" si="14"/>
        <v>0.60483870967741937</v>
      </c>
      <c r="I162" s="1">
        <v>744</v>
      </c>
      <c r="J162" s="162">
        <f t="shared" si="12"/>
        <v>45</v>
      </c>
      <c r="L162" s="13">
        <f t="shared" si="18"/>
        <v>0.60483870967741937</v>
      </c>
      <c r="M162" s="58"/>
      <c r="N162" s="46"/>
    </row>
    <row r="163" spans="1:14" x14ac:dyDescent="0.2">
      <c r="A163" s="3">
        <v>2010</v>
      </c>
      <c r="B163" s="3">
        <v>6</v>
      </c>
      <c r="C163" s="1">
        <v>21060</v>
      </c>
      <c r="D163" s="1">
        <f t="shared" si="17"/>
        <v>20250</v>
      </c>
      <c r="E163" s="41">
        <f t="shared" si="19"/>
        <v>21060</v>
      </c>
      <c r="F163" s="9"/>
      <c r="G163" s="3">
        <v>45</v>
      </c>
      <c r="H163" s="14">
        <f t="shared" si="14"/>
        <v>0.65</v>
      </c>
      <c r="I163" s="1">
        <v>720</v>
      </c>
      <c r="J163" s="162">
        <f t="shared" si="12"/>
        <v>45</v>
      </c>
      <c r="L163" s="13">
        <f t="shared" si="18"/>
        <v>0.65</v>
      </c>
      <c r="M163" s="58"/>
      <c r="N163" s="46"/>
    </row>
    <row r="164" spans="1:14" x14ac:dyDescent="0.2">
      <c r="A164" s="3">
        <v>2010</v>
      </c>
      <c r="B164" s="3">
        <v>7</v>
      </c>
      <c r="C164" s="1">
        <v>22275</v>
      </c>
      <c r="D164" s="1">
        <f t="shared" si="16"/>
        <v>21060</v>
      </c>
      <c r="E164" s="41">
        <f t="shared" si="19"/>
        <v>22275</v>
      </c>
      <c r="F164" s="9"/>
      <c r="G164" s="3">
        <v>45</v>
      </c>
      <c r="H164" s="14">
        <f t="shared" si="14"/>
        <v>0.66532258064516125</v>
      </c>
      <c r="I164" s="1">
        <v>744</v>
      </c>
      <c r="J164" s="162">
        <f t="shared" si="12"/>
        <v>45</v>
      </c>
      <c r="L164" s="13">
        <f t="shared" si="18"/>
        <v>0.66532258064516125</v>
      </c>
      <c r="M164" s="58"/>
      <c r="N164" s="46"/>
    </row>
    <row r="165" spans="1:14" x14ac:dyDescent="0.2">
      <c r="A165" s="3">
        <v>2010</v>
      </c>
      <c r="B165" s="3">
        <v>8</v>
      </c>
      <c r="C165" s="1">
        <v>22815</v>
      </c>
      <c r="D165" s="1">
        <f>+C164</f>
        <v>22275</v>
      </c>
      <c r="E165" s="41">
        <f t="shared" si="19"/>
        <v>22815</v>
      </c>
      <c r="F165" s="9"/>
      <c r="G165" s="3">
        <v>45</v>
      </c>
      <c r="H165" s="14">
        <f t="shared" si="14"/>
        <v>0.68145161290322576</v>
      </c>
      <c r="I165" s="1">
        <v>744</v>
      </c>
      <c r="J165" s="162">
        <f t="shared" si="12"/>
        <v>45</v>
      </c>
      <c r="L165" s="13">
        <f t="shared" si="18"/>
        <v>0.68145161290322576</v>
      </c>
      <c r="M165" s="58"/>
      <c r="N165" s="46"/>
    </row>
    <row r="166" spans="1:14" x14ac:dyDescent="0.2">
      <c r="A166" s="3">
        <v>2010</v>
      </c>
      <c r="B166" s="3">
        <v>9</v>
      </c>
      <c r="C166" s="1">
        <v>21060</v>
      </c>
      <c r="D166" s="1">
        <f t="shared" si="16"/>
        <v>22815</v>
      </c>
      <c r="E166" s="41">
        <f>+C166</f>
        <v>21060</v>
      </c>
      <c r="F166" s="9"/>
      <c r="G166" s="3">
        <v>45</v>
      </c>
      <c r="H166" s="14">
        <f t="shared" ref="H166:H172" si="20">(C166/(G166*I166))</f>
        <v>0.65</v>
      </c>
      <c r="I166" s="1">
        <v>720</v>
      </c>
      <c r="J166" s="162">
        <f t="shared" si="12"/>
        <v>45</v>
      </c>
      <c r="L166" s="13">
        <f t="shared" ref="L166:L172" si="21">H166</f>
        <v>0.65</v>
      </c>
      <c r="M166" s="58"/>
      <c r="N166" s="46"/>
    </row>
    <row r="167" spans="1:14" x14ac:dyDescent="0.2">
      <c r="A167" s="3">
        <v>2010</v>
      </c>
      <c r="B167" s="3">
        <v>10</v>
      </c>
      <c r="C167" s="1">
        <v>19395</v>
      </c>
      <c r="D167" s="1">
        <f t="shared" ref="D167:D173" si="22">+C166</f>
        <v>21060</v>
      </c>
      <c r="E167" s="41">
        <f>+C167</f>
        <v>19395</v>
      </c>
      <c r="F167" s="9"/>
      <c r="G167" s="3">
        <v>45</v>
      </c>
      <c r="H167" s="14">
        <f t="shared" si="20"/>
        <v>0.57930107526881724</v>
      </c>
      <c r="I167" s="1">
        <v>744</v>
      </c>
      <c r="J167" s="162">
        <f t="shared" si="12"/>
        <v>45</v>
      </c>
      <c r="L167" s="13">
        <f t="shared" si="21"/>
        <v>0.57930107526881724</v>
      </c>
      <c r="M167" s="58"/>
      <c r="N167" s="46"/>
    </row>
    <row r="168" spans="1:14" x14ac:dyDescent="0.2">
      <c r="A168" s="3">
        <v>2010</v>
      </c>
      <c r="B168" s="3">
        <v>11</v>
      </c>
      <c r="C168" s="1">
        <v>16560</v>
      </c>
      <c r="D168" s="1">
        <f t="shared" si="22"/>
        <v>19395</v>
      </c>
      <c r="E168" s="41">
        <f>+C168</f>
        <v>16560</v>
      </c>
      <c r="F168" s="9"/>
      <c r="G168" s="3">
        <v>45</v>
      </c>
      <c r="H168" s="14">
        <f t="shared" si="20"/>
        <v>0.51111111111111107</v>
      </c>
      <c r="I168" s="1">
        <v>720</v>
      </c>
      <c r="J168" s="162">
        <f t="shared" si="12"/>
        <v>45</v>
      </c>
      <c r="L168" s="13">
        <f t="shared" si="21"/>
        <v>0.51111111111111107</v>
      </c>
      <c r="M168" s="58"/>
      <c r="N168" s="46"/>
    </row>
    <row r="169" spans="1:14" x14ac:dyDescent="0.2">
      <c r="A169" s="3">
        <v>2010</v>
      </c>
      <c r="B169" s="3">
        <v>12</v>
      </c>
      <c r="C169" s="1">
        <v>18045</v>
      </c>
      <c r="D169" s="1">
        <f t="shared" si="22"/>
        <v>16560</v>
      </c>
      <c r="E169" s="41">
        <f>+C169</f>
        <v>18045</v>
      </c>
      <c r="F169" s="9"/>
      <c r="G169" s="3">
        <v>45</v>
      </c>
      <c r="H169" s="14">
        <f t="shared" si="20"/>
        <v>0.53897849462365588</v>
      </c>
      <c r="I169" s="1">
        <v>744</v>
      </c>
      <c r="J169" s="162">
        <f t="shared" si="12"/>
        <v>45</v>
      </c>
      <c r="L169" s="13">
        <f t="shared" si="21"/>
        <v>0.53897849462365588</v>
      </c>
      <c r="M169" s="58"/>
      <c r="N169" s="46"/>
    </row>
    <row r="170" spans="1:14" x14ac:dyDescent="0.2">
      <c r="A170" s="3">
        <v>2011</v>
      </c>
      <c r="B170" s="3">
        <v>1</v>
      </c>
      <c r="C170" s="1">
        <v>16110</v>
      </c>
      <c r="D170" s="1">
        <f t="shared" si="22"/>
        <v>18045</v>
      </c>
      <c r="E170" s="41">
        <f>+C170</f>
        <v>16110</v>
      </c>
      <c r="F170" s="9"/>
      <c r="G170" s="3">
        <v>45</v>
      </c>
      <c r="H170" s="14">
        <f t="shared" si="20"/>
        <v>0.48118279569892475</v>
      </c>
      <c r="I170" s="1">
        <v>744</v>
      </c>
      <c r="J170" s="162">
        <f t="shared" si="12"/>
        <v>45</v>
      </c>
      <c r="L170" s="13">
        <f t="shared" si="21"/>
        <v>0.48118279569892475</v>
      </c>
      <c r="M170" s="58"/>
      <c r="N170" s="46"/>
    </row>
    <row r="171" spans="1:14" x14ac:dyDescent="0.2">
      <c r="A171" s="3">
        <v>2011</v>
      </c>
      <c r="B171" s="3">
        <v>2</v>
      </c>
      <c r="C171" s="1">
        <v>15435</v>
      </c>
      <c r="D171" s="1">
        <f t="shared" si="22"/>
        <v>16110</v>
      </c>
      <c r="E171" s="41">
        <f t="shared" si="19"/>
        <v>15435</v>
      </c>
      <c r="F171" s="9"/>
      <c r="G171" s="3">
        <v>45</v>
      </c>
      <c r="H171" s="14">
        <f t="shared" si="20"/>
        <v>0.51041666666666663</v>
      </c>
      <c r="I171" s="1">
        <v>672</v>
      </c>
      <c r="J171" s="162">
        <f t="shared" si="12"/>
        <v>45</v>
      </c>
      <c r="L171" s="13">
        <f t="shared" si="21"/>
        <v>0.51041666666666663</v>
      </c>
      <c r="M171" s="58"/>
      <c r="N171" s="46"/>
    </row>
    <row r="172" spans="1:14" x14ac:dyDescent="0.2">
      <c r="A172" s="3">
        <v>2011</v>
      </c>
      <c r="B172" s="3">
        <v>3</v>
      </c>
      <c r="C172" s="1">
        <v>17100</v>
      </c>
      <c r="D172" s="1">
        <f t="shared" si="22"/>
        <v>15435</v>
      </c>
      <c r="E172" s="41">
        <f t="shared" si="19"/>
        <v>17100</v>
      </c>
      <c r="F172" s="9"/>
      <c r="G172" s="3">
        <v>45</v>
      </c>
      <c r="H172" s="14">
        <f t="shared" si="20"/>
        <v>0.510752688172043</v>
      </c>
      <c r="I172" s="1">
        <v>744</v>
      </c>
      <c r="J172" s="162">
        <f t="shared" si="12"/>
        <v>45</v>
      </c>
      <c r="L172" s="13">
        <f t="shared" si="21"/>
        <v>0.510752688172043</v>
      </c>
      <c r="M172" s="58"/>
      <c r="N172" s="46"/>
    </row>
    <row r="173" spans="1:14" x14ac:dyDescent="0.2">
      <c r="A173" s="3">
        <v>2011</v>
      </c>
      <c r="B173" s="3">
        <v>4</v>
      </c>
      <c r="C173" s="1">
        <v>17325</v>
      </c>
      <c r="D173" s="1">
        <f t="shared" si="22"/>
        <v>17100</v>
      </c>
      <c r="E173" s="41">
        <f t="shared" si="19"/>
        <v>17325</v>
      </c>
      <c r="F173" s="9"/>
      <c r="G173" s="3">
        <v>45</v>
      </c>
      <c r="H173" s="14">
        <f>(C173/(G173*I173))</f>
        <v>0.53472222222222221</v>
      </c>
      <c r="I173" s="1">
        <v>720</v>
      </c>
      <c r="J173" s="162">
        <f t="shared" si="12"/>
        <v>45</v>
      </c>
      <c r="L173" s="13">
        <f>H173</f>
        <v>0.53472222222222221</v>
      </c>
      <c r="M173" s="58"/>
      <c r="N173" s="46"/>
    </row>
    <row r="174" spans="1:14" x14ac:dyDescent="0.2">
      <c r="A174" s="3">
        <v>2011</v>
      </c>
      <c r="B174" s="3">
        <v>5</v>
      </c>
      <c r="C174" s="1">
        <v>20115</v>
      </c>
      <c r="D174" s="1">
        <f t="shared" si="16"/>
        <v>17325</v>
      </c>
      <c r="E174" s="41">
        <f t="shared" si="19"/>
        <v>20115</v>
      </c>
      <c r="F174" s="9"/>
      <c r="G174" s="3">
        <v>45</v>
      </c>
      <c r="H174" s="14">
        <f>(C174/(G174*I174))</f>
        <v>0.60080645161290325</v>
      </c>
      <c r="I174" s="1">
        <v>744</v>
      </c>
      <c r="J174" s="162">
        <f t="shared" si="12"/>
        <v>45</v>
      </c>
      <c r="L174" s="13">
        <f>H174</f>
        <v>0.60080645161290325</v>
      </c>
      <c r="M174" s="58"/>
      <c r="N174" s="46"/>
    </row>
    <row r="175" spans="1:14" x14ac:dyDescent="0.2">
      <c r="A175" s="131">
        <v>2011</v>
      </c>
      <c r="B175" s="131">
        <v>6</v>
      </c>
      <c r="C175" s="8">
        <v>21060</v>
      </c>
      <c r="D175" s="8">
        <f t="shared" si="16"/>
        <v>20115</v>
      </c>
      <c r="E175" s="160">
        <f t="shared" si="19"/>
        <v>21060</v>
      </c>
      <c r="F175" s="135"/>
      <c r="G175" s="131">
        <v>45</v>
      </c>
      <c r="H175" s="132">
        <f>(C175/(G175*I175))</f>
        <v>0.65</v>
      </c>
      <c r="I175" s="8">
        <v>720</v>
      </c>
      <c r="J175" s="163">
        <f t="shared" si="12"/>
        <v>45</v>
      </c>
      <c r="K175" s="56"/>
      <c r="L175" s="13">
        <f>H175</f>
        <v>0.65</v>
      </c>
      <c r="M175" s="58"/>
      <c r="N175" s="46"/>
    </row>
    <row r="176" spans="1:14" x14ac:dyDescent="0.2">
      <c r="A176" s="3">
        <v>2011</v>
      </c>
      <c r="B176" s="3">
        <v>7</v>
      </c>
      <c r="C176" s="1">
        <v>22140</v>
      </c>
      <c r="D176" s="8">
        <f t="shared" si="16"/>
        <v>21060</v>
      </c>
      <c r="E176" s="160">
        <f>+C176</f>
        <v>22140</v>
      </c>
      <c r="F176" s="135"/>
      <c r="G176" s="131">
        <v>45</v>
      </c>
      <c r="H176" s="132">
        <f t="shared" ref="H176:H198" si="23">(C176/(G176*I176))</f>
        <v>0.66129032258064513</v>
      </c>
      <c r="I176" s="8">
        <v>744</v>
      </c>
      <c r="J176" s="163">
        <f t="shared" si="12"/>
        <v>45</v>
      </c>
      <c r="K176" s="56"/>
      <c r="L176" s="13">
        <f t="shared" ref="L176:L187" si="24">H176</f>
        <v>0.66129032258064513</v>
      </c>
      <c r="M176" s="58"/>
      <c r="N176" s="46"/>
    </row>
    <row r="177" spans="1:14" x14ac:dyDescent="0.2">
      <c r="A177" s="3">
        <v>2011</v>
      </c>
      <c r="B177" s="3">
        <v>8</v>
      </c>
      <c r="C177" s="1">
        <v>22770</v>
      </c>
      <c r="D177" s="8">
        <f t="shared" si="16"/>
        <v>22140</v>
      </c>
      <c r="E177" s="160">
        <f t="shared" si="19"/>
        <v>22770</v>
      </c>
      <c r="F177" s="9"/>
      <c r="G177" s="3">
        <v>45</v>
      </c>
      <c r="H177" s="132">
        <f t="shared" si="23"/>
        <v>0.68010752688172038</v>
      </c>
      <c r="I177" s="1">
        <v>744</v>
      </c>
      <c r="J177" s="162">
        <f t="shared" si="12"/>
        <v>45</v>
      </c>
      <c r="L177" s="13">
        <f t="shared" si="24"/>
        <v>0.68010752688172038</v>
      </c>
      <c r="M177" s="58"/>
      <c r="N177" s="46"/>
    </row>
    <row r="178" spans="1:14" x14ac:dyDescent="0.2">
      <c r="A178" s="3">
        <v>2011</v>
      </c>
      <c r="B178" s="3">
        <v>9</v>
      </c>
      <c r="C178" s="1">
        <v>21060</v>
      </c>
      <c r="D178" s="1">
        <f t="shared" si="16"/>
        <v>22770</v>
      </c>
      <c r="E178" s="41">
        <f t="shared" si="19"/>
        <v>21060</v>
      </c>
      <c r="F178" s="9"/>
      <c r="G178" s="3">
        <v>45</v>
      </c>
      <c r="H178" s="132">
        <f t="shared" si="23"/>
        <v>0.65</v>
      </c>
      <c r="I178" s="1">
        <v>720</v>
      </c>
      <c r="J178" s="162">
        <f t="shared" si="12"/>
        <v>45</v>
      </c>
      <c r="L178" s="13">
        <f t="shared" si="24"/>
        <v>0.65</v>
      </c>
      <c r="M178" s="58"/>
      <c r="N178" s="46"/>
    </row>
    <row r="179" spans="1:14" x14ac:dyDescent="0.2">
      <c r="A179" s="3">
        <v>2011</v>
      </c>
      <c r="B179" s="3">
        <v>10</v>
      </c>
      <c r="C179" s="1">
        <v>20970</v>
      </c>
      <c r="D179" s="1">
        <f>+C178</f>
        <v>21060</v>
      </c>
      <c r="E179" s="41">
        <f>+C179</f>
        <v>20970</v>
      </c>
      <c r="F179" s="9"/>
      <c r="G179" s="3">
        <v>45</v>
      </c>
      <c r="H179" s="132">
        <f t="shared" si="23"/>
        <v>0.62634408602150538</v>
      </c>
      <c r="I179" s="1">
        <v>744</v>
      </c>
      <c r="J179" s="162">
        <f t="shared" si="12"/>
        <v>45</v>
      </c>
      <c r="L179" s="13">
        <f t="shared" si="24"/>
        <v>0.62634408602150538</v>
      </c>
      <c r="M179" s="58"/>
      <c r="N179" s="46"/>
    </row>
    <row r="180" spans="1:14" x14ac:dyDescent="0.2">
      <c r="A180" s="3">
        <v>2011</v>
      </c>
      <c r="B180" s="3">
        <v>11</v>
      </c>
      <c r="C180" s="1">
        <v>16560</v>
      </c>
      <c r="D180" s="1">
        <f t="shared" si="16"/>
        <v>20970</v>
      </c>
      <c r="E180" s="41">
        <f t="shared" si="19"/>
        <v>16560</v>
      </c>
      <c r="F180" s="9"/>
      <c r="G180" s="3">
        <v>45</v>
      </c>
      <c r="H180" s="132">
        <f t="shared" si="23"/>
        <v>0.51111111111111107</v>
      </c>
      <c r="I180" s="1">
        <v>720</v>
      </c>
      <c r="J180" s="162">
        <f t="shared" si="12"/>
        <v>45</v>
      </c>
      <c r="L180" s="13">
        <f t="shared" si="24"/>
        <v>0.51111111111111107</v>
      </c>
      <c r="M180" s="58"/>
      <c r="N180" s="46"/>
    </row>
    <row r="181" spans="1:14" x14ac:dyDescent="0.2">
      <c r="A181" s="3">
        <v>2011</v>
      </c>
      <c r="B181" s="3">
        <v>12</v>
      </c>
      <c r="C181" s="1">
        <v>16110</v>
      </c>
      <c r="D181" s="1">
        <f t="shared" si="16"/>
        <v>16560</v>
      </c>
      <c r="E181" s="41">
        <f t="shared" si="19"/>
        <v>16110</v>
      </c>
      <c r="F181" s="9"/>
      <c r="G181" s="3">
        <v>45</v>
      </c>
      <c r="H181" s="132">
        <f t="shared" si="23"/>
        <v>0.48118279569892475</v>
      </c>
      <c r="I181" s="1">
        <v>744</v>
      </c>
      <c r="J181" s="162">
        <f t="shared" si="12"/>
        <v>45</v>
      </c>
      <c r="L181" s="13">
        <f t="shared" si="24"/>
        <v>0.48118279569892475</v>
      </c>
      <c r="M181" s="58"/>
      <c r="N181" s="46"/>
    </row>
    <row r="182" spans="1:14" x14ac:dyDescent="0.2">
      <c r="A182" s="3">
        <v>2012</v>
      </c>
      <c r="B182" s="3">
        <v>1</v>
      </c>
      <c r="C182" s="1">
        <v>16110</v>
      </c>
      <c r="D182" s="1">
        <f t="shared" si="16"/>
        <v>16110</v>
      </c>
      <c r="E182" s="41">
        <f t="shared" si="19"/>
        <v>16110</v>
      </c>
      <c r="F182" s="9"/>
      <c r="G182" s="3">
        <v>45</v>
      </c>
      <c r="H182" s="132">
        <f t="shared" si="23"/>
        <v>0.48118279569892475</v>
      </c>
      <c r="I182" s="1">
        <v>744</v>
      </c>
      <c r="J182" s="162">
        <f t="shared" si="12"/>
        <v>45</v>
      </c>
      <c r="L182" s="13">
        <f t="shared" si="24"/>
        <v>0.48118279569892475</v>
      </c>
      <c r="M182" s="58"/>
      <c r="N182" s="46"/>
    </row>
    <row r="183" spans="1:14" x14ac:dyDescent="0.2">
      <c r="A183" s="3">
        <v>2012</v>
      </c>
      <c r="B183" s="3">
        <v>2</v>
      </c>
      <c r="C183" s="1">
        <v>15975</v>
      </c>
      <c r="D183" s="1">
        <f t="shared" si="16"/>
        <v>16110</v>
      </c>
      <c r="E183" s="41">
        <f t="shared" si="19"/>
        <v>15975</v>
      </c>
      <c r="F183" s="9"/>
      <c r="G183" s="3">
        <v>45</v>
      </c>
      <c r="H183" s="132">
        <f t="shared" si="23"/>
        <v>0.51005747126436785</v>
      </c>
      <c r="I183" s="1">
        <v>696</v>
      </c>
      <c r="J183" s="162">
        <f t="shared" si="12"/>
        <v>45</v>
      </c>
      <c r="L183" s="13">
        <f t="shared" si="24"/>
        <v>0.51005747126436785</v>
      </c>
      <c r="M183" s="58"/>
      <c r="N183" s="46"/>
    </row>
    <row r="184" spans="1:14" x14ac:dyDescent="0.2">
      <c r="A184" s="3">
        <v>2012</v>
      </c>
      <c r="B184" s="3">
        <v>3</v>
      </c>
      <c r="C184" s="1">
        <v>17100</v>
      </c>
      <c r="D184" s="1">
        <f t="shared" si="16"/>
        <v>15975</v>
      </c>
      <c r="E184" s="41">
        <f t="shared" si="19"/>
        <v>17100</v>
      </c>
      <c r="F184" s="9"/>
      <c r="G184" s="3">
        <v>45</v>
      </c>
      <c r="H184" s="132">
        <f t="shared" si="23"/>
        <v>0.510752688172043</v>
      </c>
      <c r="I184" s="1">
        <v>744</v>
      </c>
      <c r="J184" s="162">
        <f t="shared" si="12"/>
        <v>45</v>
      </c>
      <c r="L184" s="13">
        <f t="shared" si="24"/>
        <v>0.510752688172043</v>
      </c>
      <c r="M184" s="58"/>
      <c r="N184" s="46"/>
    </row>
    <row r="185" spans="1:14" x14ac:dyDescent="0.2">
      <c r="A185" s="3">
        <v>2012</v>
      </c>
      <c r="B185" s="3">
        <v>4</v>
      </c>
      <c r="C185" s="1">
        <v>17235</v>
      </c>
      <c r="D185" s="1">
        <f t="shared" si="16"/>
        <v>17100</v>
      </c>
      <c r="E185" s="41">
        <f t="shared" si="19"/>
        <v>17235</v>
      </c>
      <c r="F185" s="9"/>
      <c r="G185" s="3">
        <v>45</v>
      </c>
      <c r="H185" s="132">
        <f t="shared" si="23"/>
        <v>0.53194444444444444</v>
      </c>
      <c r="I185" s="1">
        <v>720</v>
      </c>
      <c r="J185" s="162">
        <f t="shared" si="12"/>
        <v>45</v>
      </c>
      <c r="L185" s="13">
        <f t="shared" si="24"/>
        <v>0.53194444444444444</v>
      </c>
      <c r="M185" s="58"/>
      <c r="N185" s="46"/>
    </row>
    <row r="186" spans="1:14" x14ac:dyDescent="0.2">
      <c r="A186" s="3">
        <v>2012</v>
      </c>
      <c r="B186" s="3">
        <v>5</v>
      </c>
      <c r="C186" s="1">
        <v>20115</v>
      </c>
      <c r="D186" s="1">
        <f t="shared" si="16"/>
        <v>17235</v>
      </c>
      <c r="E186" s="41">
        <f>+C186</f>
        <v>20115</v>
      </c>
      <c r="F186" s="9"/>
      <c r="G186" s="3">
        <v>45</v>
      </c>
      <c r="H186" s="132">
        <f t="shared" si="23"/>
        <v>0.60080645161290325</v>
      </c>
      <c r="I186" s="1">
        <v>744</v>
      </c>
      <c r="J186" s="162">
        <f t="shared" si="12"/>
        <v>45</v>
      </c>
      <c r="L186" s="13">
        <f t="shared" si="24"/>
        <v>0.60080645161290325</v>
      </c>
      <c r="M186" s="58"/>
      <c r="N186" s="46"/>
    </row>
    <row r="187" spans="1:14" x14ac:dyDescent="0.2">
      <c r="A187" s="3">
        <v>2012</v>
      </c>
      <c r="B187" s="3">
        <v>6</v>
      </c>
      <c r="C187" s="1">
        <v>21060</v>
      </c>
      <c r="D187" s="1">
        <f t="shared" si="16"/>
        <v>20115</v>
      </c>
      <c r="E187" s="41">
        <f t="shared" si="19"/>
        <v>21060</v>
      </c>
      <c r="F187" s="9"/>
      <c r="G187" s="3">
        <v>45</v>
      </c>
      <c r="H187" s="132">
        <f t="shared" si="23"/>
        <v>0.65</v>
      </c>
      <c r="I187" s="1">
        <v>720</v>
      </c>
      <c r="J187" s="162">
        <f t="shared" si="12"/>
        <v>45</v>
      </c>
      <c r="L187" s="13">
        <f t="shared" si="24"/>
        <v>0.65</v>
      </c>
      <c r="M187" s="58"/>
      <c r="N187" s="46"/>
    </row>
    <row r="188" spans="1:14" x14ac:dyDescent="0.2">
      <c r="A188" s="3">
        <v>2012</v>
      </c>
      <c r="B188" s="3">
        <v>7</v>
      </c>
      <c r="C188" s="8">
        <v>22140</v>
      </c>
      <c r="D188" s="1">
        <f t="shared" si="16"/>
        <v>21060</v>
      </c>
      <c r="E188" s="1">
        <f t="shared" si="19"/>
        <v>22140</v>
      </c>
      <c r="F188" s="9"/>
      <c r="G188" s="3">
        <v>45</v>
      </c>
      <c r="H188" s="132">
        <f t="shared" si="23"/>
        <v>0.66129032258064513</v>
      </c>
      <c r="I188" s="1">
        <v>744</v>
      </c>
      <c r="J188" s="162">
        <f t="shared" si="12"/>
        <v>45</v>
      </c>
      <c r="L188" s="13">
        <f>H188</f>
        <v>0.66129032258064513</v>
      </c>
      <c r="M188" s="58"/>
      <c r="N188" s="46"/>
    </row>
    <row r="189" spans="1:14" x14ac:dyDescent="0.2">
      <c r="A189" s="3">
        <v>2012</v>
      </c>
      <c r="B189" s="3">
        <v>8</v>
      </c>
      <c r="C189" s="41">
        <v>22815</v>
      </c>
      <c r="D189" s="1">
        <f t="shared" si="16"/>
        <v>22140</v>
      </c>
      <c r="E189" s="1">
        <f t="shared" si="19"/>
        <v>22815</v>
      </c>
      <c r="F189" s="9"/>
      <c r="G189" s="3">
        <v>45</v>
      </c>
      <c r="H189" s="132">
        <f t="shared" si="23"/>
        <v>0.68145161290322576</v>
      </c>
      <c r="I189" s="1">
        <v>744</v>
      </c>
      <c r="J189" s="162">
        <f t="shared" si="12"/>
        <v>45</v>
      </c>
      <c r="L189" s="13">
        <f t="shared" ref="L189:L198" si="25">H189</f>
        <v>0.68145161290322576</v>
      </c>
      <c r="M189" s="58"/>
      <c r="N189" s="46"/>
    </row>
    <row r="190" spans="1:14" x14ac:dyDescent="0.2">
      <c r="A190" s="3">
        <v>2012</v>
      </c>
      <c r="B190" s="3">
        <v>9</v>
      </c>
      <c r="C190" s="1">
        <v>21060</v>
      </c>
      <c r="D190" s="41">
        <f t="shared" si="16"/>
        <v>22815</v>
      </c>
      <c r="E190" s="1">
        <v>21060</v>
      </c>
      <c r="F190" s="9"/>
      <c r="G190" s="3">
        <v>45</v>
      </c>
      <c r="H190" s="132">
        <f t="shared" si="23"/>
        <v>0.65</v>
      </c>
      <c r="I190" s="1">
        <v>720</v>
      </c>
      <c r="J190" s="162">
        <f t="shared" si="12"/>
        <v>45</v>
      </c>
      <c r="L190" s="13">
        <f t="shared" si="25"/>
        <v>0.65</v>
      </c>
      <c r="M190" s="58"/>
      <c r="N190" s="46"/>
    </row>
    <row r="191" spans="1:14" x14ac:dyDescent="0.2">
      <c r="A191" s="3">
        <v>2012</v>
      </c>
      <c r="B191" s="3">
        <v>10</v>
      </c>
      <c r="C191" s="1">
        <v>19395</v>
      </c>
      <c r="D191" s="41">
        <f t="shared" si="16"/>
        <v>21060</v>
      </c>
      <c r="E191" s="41">
        <v>19395</v>
      </c>
      <c r="F191" s="9"/>
      <c r="G191" s="3">
        <v>45</v>
      </c>
      <c r="H191" s="132">
        <f t="shared" si="23"/>
        <v>0.57930107526881724</v>
      </c>
      <c r="I191" s="1">
        <v>744</v>
      </c>
      <c r="J191" s="162">
        <f t="shared" si="12"/>
        <v>45</v>
      </c>
      <c r="L191" s="13">
        <f t="shared" si="25"/>
        <v>0.57930107526881724</v>
      </c>
      <c r="M191" s="58"/>
      <c r="N191" s="46"/>
    </row>
    <row r="192" spans="1:14" x14ac:dyDescent="0.2">
      <c r="A192" s="3">
        <v>2012</v>
      </c>
      <c r="B192" s="3">
        <v>11</v>
      </c>
      <c r="C192" s="1">
        <v>16560</v>
      </c>
      <c r="D192" s="41">
        <f t="shared" si="16"/>
        <v>19395</v>
      </c>
      <c r="E192" s="41">
        <v>16560</v>
      </c>
      <c r="F192" s="9"/>
      <c r="G192" s="3">
        <v>45</v>
      </c>
      <c r="H192" s="132">
        <f t="shared" si="23"/>
        <v>0.51111111111111107</v>
      </c>
      <c r="I192" s="1">
        <v>720</v>
      </c>
      <c r="J192" s="162">
        <f t="shared" si="12"/>
        <v>45</v>
      </c>
      <c r="L192" s="13">
        <f t="shared" si="25"/>
        <v>0.51111111111111107</v>
      </c>
      <c r="M192" s="58"/>
      <c r="N192" s="46"/>
    </row>
    <row r="193" spans="1:14" x14ac:dyDescent="0.2">
      <c r="A193" s="3">
        <v>2012</v>
      </c>
      <c r="B193" s="3">
        <v>12</v>
      </c>
      <c r="C193" s="1">
        <v>16110</v>
      </c>
      <c r="D193" s="41">
        <f t="shared" si="16"/>
        <v>16560</v>
      </c>
      <c r="E193" s="41">
        <v>16110</v>
      </c>
      <c r="F193" s="9"/>
      <c r="G193" s="3">
        <v>45</v>
      </c>
      <c r="H193" s="132">
        <f t="shared" si="23"/>
        <v>0.48118279569892475</v>
      </c>
      <c r="I193" s="1">
        <v>744</v>
      </c>
      <c r="J193" s="162">
        <f t="shared" si="12"/>
        <v>45</v>
      </c>
      <c r="L193" s="13">
        <f t="shared" si="25"/>
        <v>0.48118279569892475</v>
      </c>
      <c r="M193" s="58"/>
      <c r="N193" s="46"/>
    </row>
    <row r="194" spans="1:14" x14ac:dyDescent="0.2">
      <c r="A194" s="3">
        <v>2013</v>
      </c>
      <c r="B194" s="3">
        <v>1</v>
      </c>
      <c r="C194" s="1">
        <v>16110</v>
      </c>
      <c r="D194" s="41">
        <f t="shared" si="16"/>
        <v>16110</v>
      </c>
      <c r="E194" s="41">
        <v>16110</v>
      </c>
      <c r="F194" s="9"/>
      <c r="G194" s="3">
        <v>45</v>
      </c>
      <c r="H194" s="132">
        <f>(C194/(G194*I194))</f>
        <v>0.48118279569892475</v>
      </c>
      <c r="I194" s="1">
        <v>744</v>
      </c>
      <c r="J194" s="162">
        <f t="shared" si="12"/>
        <v>45</v>
      </c>
      <c r="L194" s="13">
        <f t="shared" si="25"/>
        <v>0.48118279569892475</v>
      </c>
      <c r="M194" s="58"/>
      <c r="N194" s="46"/>
    </row>
    <row r="195" spans="1:14" x14ac:dyDescent="0.2">
      <c r="A195" s="3">
        <v>2013</v>
      </c>
      <c r="B195" s="3">
        <v>2</v>
      </c>
      <c r="C195" s="1">
        <v>15615</v>
      </c>
      <c r="D195" s="41">
        <f t="shared" si="16"/>
        <v>16110</v>
      </c>
      <c r="E195" s="41">
        <v>15615</v>
      </c>
      <c r="F195" s="9"/>
      <c r="G195" s="3">
        <v>45</v>
      </c>
      <c r="H195" s="132">
        <f>(C195/(G195*I195))</f>
        <v>0.51636904761904767</v>
      </c>
      <c r="I195" s="1">
        <v>672</v>
      </c>
      <c r="J195" s="162">
        <f t="shared" ref="J195:J198" si="26">+G195</f>
        <v>45</v>
      </c>
      <c r="L195" s="13">
        <f t="shared" si="25"/>
        <v>0.51636904761904767</v>
      </c>
      <c r="M195" s="58"/>
      <c r="N195" s="46"/>
    </row>
    <row r="196" spans="1:14" x14ac:dyDescent="0.2">
      <c r="A196" s="3">
        <v>2013</v>
      </c>
      <c r="B196" s="3">
        <v>3</v>
      </c>
      <c r="C196" s="1">
        <v>17100</v>
      </c>
      <c r="D196" s="41">
        <f t="shared" si="16"/>
        <v>15615</v>
      </c>
      <c r="E196" s="41">
        <v>17100</v>
      </c>
      <c r="F196" s="9"/>
      <c r="G196" s="3">
        <v>45</v>
      </c>
      <c r="H196" s="132">
        <f t="shared" si="23"/>
        <v>0.510752688172043</v>
      </c>
      <c r="I196" s="1">
        <v>744</v>
      </c>
      <c r="J196" s="162">
        <f t="shared" si="26"/>
        <v>45</v>
      </c>
      <c r="L196" s="13">
        <f t="shared" si="25"/>
        <v>0.510752688172043</v>
      </c>
      <c r="M196" s="58"/>
      <c r="N196" s="46"/>
    </row>
    <row r="197" spans="1:14" x14ac:dyDescent="0.2">
      <c r="A197" s="3">
        <v>2013</v>
      </c>
      <c r="B197" s="3">
        <v>4</v>
      </c>
      <c r="C197" s="1">
        <v>17235</v>
      </c>
      <c r="D197" s="41">
        <f t="shared" si="16"/>
        <v>17100</v>
      </c>
      <c r="E197" s="41">
        <v>17235</v>
      </c>
      <c r="F197" s="9"/>
      <c r="G197" s="3">
        <v>45</v>
      </c>
      <c r="H197" s="132">
        <f t="shared" si="23"/>
        <v>0.53194444444444444</v>
      </c>
      <c r="I197" s="1">
        <v>720</v>
      </c>
      <c r="J197" s="162">
        <f t="shared" si="26"/>
        <v>45</v>
      </c>
      <c r="L197" s="13">
        <f t="shared" si="25"/>
        <v>0.53194444444444444</v>
      </c>
      <c r="M197" s="58"/>
      <c r="N197" s="46"/>
    </row>
    <row r="198" spans="1:14" x14ac:dyDescent="0.2">
      <c r="A198" s="3">
        <v>2013</v>
      </c>
      <c r="B198" s="3">
        <v>5</v>
      </c>
      <c r="C198" s="1">
        <v>20115</v>
      </c>
      <c r="D198" s="41">
        <f t="shared" si="16"/>
        <v>17235</v>
      </c>
      <c r="E198" s="41">
        <v>20115</v>
      </c>
      <c r="F198" s="9"/>
      <c r="G198" s="3">
        <v>45</v>
      </c>
      <c r="H198" s="132">
        <f t="shared" si="23"/>
        <v>0.60080645161290325</v>
      </c>
      <c r="I198" s="1">
        <v>744</v>
      </c>
      <c r="J198" s="162">
        <f t="shared" si="26"/>
        <v>45</v>
      </c>
      <c r="L198" s="13">
        <f t="shared" si="25"/>
        <v>0.60080645161290325</v>
      </c>
      <c r="M198" s="58"/>
      <c r="N198" s="46"/>
    </row>
    <row r="199" spans="1:14" x14ac:dyDescent="0.2">
      <c r="A199" s="3">
        <v>2013</v>
      </c>
      <c r="B199" s="3">
        <v>6</v>
      </c>
      <c r="D199" s="41">
        <f t="shared" si="16"/>
        <v>20115</v>
      </c>
      <c r="E199" s="41"/>
      <c r="F199" s="9"/>
      <c r="G199" s="3"/>
      <c r="H199" s="14"/>
      <c r="I199" s="41"/>
      <c r="J199" s="162"/>
      <c r="K199" s="42"/>
      <c r="L199" s="203"/>
      <c r="M199" s="58"/>
    </row>
    <row r="200" spans="1:14" x14ac:dyDescent="0.2">
      <c r="A200" s="3">
        <v>2013</v>
      </c>
      <c r="B200" s="3">
        <v>7</v>
      </c>
      <c r="C200" s="8"/>
      <c r="D200" s="1"/>
      <c r="E200" s="41"/>
      <c r="F200" s="9"/>
      <c r="G200" s="3"/>
      <c r="H200" s="14"/>
      <c r="I200" s="41"/>
      <c r="J200" s="162"/>
      <c r="K200" s="42"/>
      <c r="L200" s="203"/>
      <c r="M200" s="58"/>
    </row>
    <row r="201" spans="1:14" x14ac:dyDescent="0.2">
      <c r="A201" s="3">
        <v>2013</v>
      </c>
      <c r="B201" s="3">
        <v>8</v>
      </c>
      <c r="C201" s="41"/>
      <c r="D201" s="1"/>
      <c r="E201" s="41"/>
      <c r="F201" s="9"/>
      <c r="G201" s="3"/>
      <c r="H201" s="14"/>
      <c r="I201" s="41"/>
      <c r="J201" s="162"/>
      <c r="K201" s="42"/>
      <c r="L201" s="203"/>
      <c r="M201" s="58"/>
    </row>
    <row r="202" spans="1:14" x14ac:dyDescent="0.2">
      <c r="A202" s="3">
        <v>2013</v>
      </c>
      <c r="B202" s="3">
        <v>9</v>
      </c>
      <c r="D202" s="1"/>
      <c r="E202" s="41"/>
      <c r="F202" s="9"/>
      <c r="G202" s="3"/>
      <c r="H202" s="14"/>
      <c r="I202" s="41"/>
      <c r="J202" s="162"/>
      <c r="K202" s="42"/>
      <c r="L202" s="203"/>
      <c r="M202" s="58"/>
    </row>
    <row r="203" spans="1:14" x14ac:dyDescent="0.2">
      <c r="A203" s="3">
        <v>2013</v>
      </c>
      <c r="B203" s="3">
        <v>10</v>
      </c>
      <c r="D203" s="1"/>
      <c r="E203" s="41"/>
      <c r="F203" s="9"/>
      <c r="G203" s="3"/>
      <c r="H203" s="14"/>
      <c r="I203" s="41"/>
      <c r="J203" s="162"/>
      <c r="K203" s="42"/>
      <c r="L203" s="203"/>
      <c r="M203" s="58"/>
    </row>
    <row r="204" spans="1:14" x14ac:dyDescent="0.2">
      <c r="A204" s="3">
        <v>2013</v>
      </c>
      <c r="B204" s="3">
        <v>11</v>
      </c>
      <c r="D204" s="1"/>
      <c r="E204" s="41"/>
      <c r="F204" s="9"/>
      <c r="G204" s="3"/>
      <c r="H204" s="14"/>
      <c r="I204" s="41"/>
      <c r="J204" s="162"/>
      <c r="K204" s="42"/>
      <c r="L204" s="203"/>
      <c r="M204" s="58"/>
    </row>
    <row r="205" spans="1:14" x14ac:dyDescent="0.2">
      <c r="A205" s="3">
        <v>2013</v>
      </c>
      <c r="B205" s="3">
        <v>12</v>
      </c>
      <c r="D205" s="1"/>
      <c r="E205" s="41"/>
      <c r="F205" s="9"/>
      <c r="G205" s="3"/>
      <c r="H205" s="14"/>
      <c r="I205" s="41"/>
      <c r="J205" s="162"/>
      <c r="K205" s="42"/>
      <c r="L205" s="203"/>
      <c r="M205" s="58"/>
    </row>
    <row r="206" spans="1:14" x14ac:dyDescent="0.2">
      <c r="A206" s="3">
        <v>2014</v>
      </c>
      <c r="B206" s="3">
        <v>1</v>
      </c>
      <c r="D206" s="1"/>
      <c r="E206" s="41"/>
      <c r="F206" s="9"/>
      <c r="G206" s="3"/>
      <c r="H206" s="14"/>
      <c r="I206" s="41"/>
      <c r="J206" s="162"/>
      <c r="K206" s="42"/>
      <c r="L206" s="203"/>
      <c r="M206" s="58"/>
    </row>
    <row r="207" spans="1:14" x14ac:dyDescent="0.2">
      <c r="A207" s="3">
        <v>2014</v>
      </c>
      <c r="B207" s="3">
        <v>2</v>
      </c>
      <c r="D207" s="1"/>
      <c r="E207" s="41"/>
      <c r="F207" s="9"/>
      <c r="G207" s="3"/>
      <c r="H207" s="14"/>
      <c r="I207" s="41"/>
      <c r="J207" s="162"/>
      <c r="K207" s="42"/>
      <c r="L207" s="203"/>
      <c r="M207" s="58"/>
    </row>
    <row r="208" spans="1:14" x14ac:dyDescent="0.2">
      <c r="A208" s="3">
        <v>2014</v>
      </c>
      <c r="B208" s="3">
        <v>3</v>
      </c>
      <c r="D208" s="1"/>
      <c r="E208" s="41"/>
      <c r="F208" s="9"/>
      <c r="G208" s="3"/>
      <c r="H208" s="14"/>
      <c r="I208" s="41"/>
      <c r="J208" s="162"/>
      <c r="K208" s="42"/>
      <c r="L208" s="203"/>
      <c r="M208" s="58"/>
    </row>
    <row r="209" spans="1:13" x14ac:dyDescent="0.2">
      <c r="A209" s="3">
        <v>2014</v>
      </c>
      <c r="B209" s="3">
        <v>4</v>
      </c>
      <c r="D209" s="1"/>
      <c r="E209" s="41"/>
      <c r="F209" s="9"/>
      <c r="G209" s="3"/>
      <c r="H209" s="14"/>
      <c r="I209" s="41"/>
      <c r="J209" s="162"/>
      <c r="K209" s="42"/>
      <c r="L209" s="203"/>
      <c r="M209" s="58"/>
    </row>
    <row r="210" spans="1:13" x14ac:dyDescent="0.2">
      <c r="A210" s="3">
        <v>2014</v>
      </c>
      <c r="B210" s="3">
        <v>5</v>
      </c>
      <c r="D210" s="1"/>
      <c r="E210" s="41"/>
      <c r="F210" s="9"/>
      <c r="G210" s="3"/>
      <c r="H210" s="14"/>
      <c r="I210" s="41"/>
      <c r="J210" s="162"/>
      <c r="K210" s="42"/>
      <c r="L210" s="203"/>
      <c r="M210" s="58"/>
    </row>
    <row r="211" spans="1:13" x14ac:dyDescent="0.2">
      <c r="A211" s="3">
        <v>2014</v>
      </c>
      <c r="B211" s="3">
        <v>6</v>
      </c>
      <c r="D211" s="1"/>
      <c r="E211" s="41"/>
      <c r="F211" s="9"/>
      <c r="G211" s="3"/>
      <c r="H211" s="14"/>
      <c r="I211" s="41"/>
      <c r="J211" s="162"/>
      <c r="K211" s="42"/>
      <c r="L211" s="203"/>
      <c r="M211" s="58"/>
    </row>
    <row r="212" spans="1:13" x14ac:dyDescent="0.2">
      <c r="A212" s="3">
        <v>2014</v>
      </c>
      <c r="B212" s="3">
        <v>7</v>
      </c>
      <c r="D212" s="1"/>
      <c r="E212" s="41"/>
      <c r="F212" s="9"/>
      <c r="G212" s="3"/>
      <c r="H212" s="14"/>
      <c r="I212" s="41"/>
      <c r="J212" s="162"/>
      <c r="K212" s="42"/>
      <c r="L212" s="203"/>
      <c r="M212" s="58"/>
    </row>
    <row r="213" spans="1:13" x14ac:dyDescent="0.2">
      <c r="A213" s="3">
        <v>2014</v>
      </c>
      <c r="B213" s="3">
        <v>8</v>
      </c>
      <c r="D213" s="1"/>
      <c r="E213" s="41"/>
      <c r="F213" s="9"/>
      <c r="G213" s="3"/>
      <c r="H213" s="14"/>
      <c r="I213" s="41"/>
      <c r="J213" s="162"/>
      <c r="K213" s="42"/>
      <c r="L213" s="203"/>
      <c r="M213" s="58"/>
    </row>
    <row r="214" spans="1:13" x14ac:dyDescent="0.2">
      <c r="A214" s="3">
        <v>2014</v>
      </c>
      <c r="B214" s="3">
        <v>9</v>
      </c>
      <c r="D214" s="1"/>
      <c r="E214" s="41"/>
      <c r="F214" s="9"/>
      <c r="G214" s="3"/>
      <c r="H214" s="14"/>
      <c r="I214" s="41"/>
      <c r="J214" s="162"/>
      <c r="K214" s="42"/>
      <c r="L214" s="203"/>
      <c r="M214" s="58"/>
    </row>
    <row r="215" spans="1:13" x14ac:dyDescent="0.2">
      <c r="A215" s="3">
        <v>2014</v>
      </c>
      <c r="B215" s="3">
        <v>10</v>
      </c>
      <c r="D215" s="1"/>
      <c r="E215" s="41"/>
      <c r="F215" s="9"/>
      <c r="G215" s="3"/>
      <c r="H215" s="14"/>
      <c r="I215" s="41"/>
      <c r="J215" s="162"/>
      <c r="K215" s="42"/>
      <c r="L215" s="203"/>
      <c r="M215" s="58"/>
    </row>
    <row r="216" spans="1:13" x14ac:dyDescent="0.2">
      <c r="A216" s="3">
        <v>2014</v>
      </c>
      <c r="B216" s="3">
        <v>11</v>
      </c>
      <c r="D216" s="1"/>
      <c r="E216" s="41"/>
      <c r="F216" s="9"/>
      <c r="G216" s="3"/>
      <c r="H216" s="14"/>
      <c r="I216" s="41"/>
      <c r="J216" s="162"/>
      <c r="K216" s="42"/>
      <c r="L216" s="203"/>
      <c r="M216" s="58"/>
    </row>
    <row r="217" spans="1:13" x14ac:dyDescent="0.2">
      <c r="A217" s="3">
        <v>2014</v>
      </c>
      <c r="B217" s="3">
        <v>12</v>
      </c>
      <c r="D217" s="1"/>
      <c r="E217" s="41"/>
      <c r="F217" s="9"/>
      <c r="G217" s="3"/>
      <c r="H217" s="14"/>
      <c r="I217" s="41"/>
      <c r="J217" s="162"/>
      <c r="K217" s="42"/>
      <c r="L217" s="203"/>
      <c r="M217" s="58"/>
    </row>
    <row r="218" spans="1:13" x14ac:dyDescent="0.2">
      <c r="A218" s="3">
        <v>2015</v>
      </c>
      <c r="B218" s="3">
        <v>1</v>
      </c>
      <c r="D218" s="1"/>
      <c r="E218" s="41"/>
      <c r="F218" s="9"/>
      <c r="G218" s="3"/>
      <c r="H218" s="14"/>
      <c r="I218" s="41"/>
      <c r="J218" s="162"/>
      <c r="K218" s="42"/>
      <c r="L218" s="203"/>
      <c r="M218" s="58"/>
    </row>
    <row r="219" spans="1:13" x14ac:dyDescent="0.2">
      <c r="A219" s="3">
        <v>2015</v>
      </c>
      <c r="B219" s="3">
        <v>2</v>
      </c>
      <c r="D219" s="1"/>
      <c r="E219" s="41"/>
      <c r="F219" s="9"/>
      <c r="G219" s="3"/>
      <c r="H219" s="14"/>
      <c r="I219" s="41"/>
      <c r="J219" s="162"/>
      <c r="K219" s="42"/>
      <c r="L219" s="203"/>
      <c r="M219" s="58"/>
    </row>
    <row r="220" spans="1:13" x14ac:dyDescent="0.2">
      <c r="A220" s="3">
        <v>2015</v>
      </c>
      <c r="B220" s="3">
        <v>3</v>
      </c>
      <c r="D220" s="1"/>
      <c r="E220" s="41"/>
      <c r="F220" s="9"/>
      <c r="G220" s="3"/>
      <c r="H220" s="14"/>
      <c r="I220" s="41"/>
      <c r="J220" s="162"/>
      <c r="K220" s="42"/>
      <c r="L220" s="203"/>
      <c r="M220" s="58"/>
    </row>
    <row r="221" spans="1:13" x14ac:dyDescent="0.2">
      <c r="A221" s="3">
        <v>2015</v>
      </c>
      <c r="B221" s="3">
        <v>4</v>
      </c>
      <c r="D221" s="1"/>
      <c r="E221" s="41"/>
      <c r="F221" s="9"/>
      <c r="G221" s="3"/>
      <c r="H221" s="14"/>
      <c r="I221" s="41"/>
      <c r="J221" s="162"/>
      <c r="K221" s="42"/>
      <c r="L221" s="203"/>
      <c r="M221" s="58"/>
    </row>
    <row r="222" spans="1:13" x14ac:dyDescent="0.2">
      <c r="A222" s="3">
        <v>2015</v>
      </c>
      <c r="B222" s="3">
        <v>5</v>
      </c>
      <c r="D222" s="1"/>
      <c r="E222" s="41"/>
      <c r="F222" s="9"/>
      <c r="G222" s="3"/>
      <c r="H222" s="14"/>
      <c r="I222" s="41"/>
      <c r="J222" s="162"/>
      <c r="K222" s="42"/>
      <c r="L222" s="203"/>
      <c r="M222" s="58"/>
    </row>
    <row r="223" spans="1:13" x14ac:dyDescent="0.2">
      <c r="A223" s="3">
        <v>2015</v>
      </c>
      <c r="B223" s="3">
        <v>6</v>
      </c>
      <c r="D223" s="1"/>
      <c r="E223" s="41"/>
      <c r="F223" s="9"/>
      <c r="G223" s="3"/>
      <c r="H223" s="14"/>
      <c r="I223" s="41"/>
      <c r="J223" s="162"/>
      <c r="K223" s="42"/>
      <c r="L223" s="203"/>
      <c r="M223" s="58"/>
    </row>
    <row r="224" spans="1:13" x14ac:dyDescent="0.2">
      <c r="A224" s="3">
        <v>2015</v>
      </c>
      <c r="B224" s="3">
        <v>7</v>
      </c>
      <c r="D224" s="1"/>
      <c r="E224" s="41"/>
      <c r="F224" s="9"/>
      <c r="G224" s="3"/>
      <c r="H224" s="14"/>
      <c r="I224" s="41"/>
      <c r="J224" s="162"/>
      <c r="K224" s="42"/>
      <c r="L224" s="203"/>
      <c r="M224" s="58"/>
    </row>
    <row r="225" spans="1:13" x14ac:dyDescent="0.2">
      <c r="A225" s="3">
        <v>2015</v>
      </c>
      <c r="B225" s="3">
        <v>8</v>
      </c>
      <c r="D225" s="1"/>
      <c r="E225" s="41"/>
      <c r="F225" s="9"/>
      <c r="G225" s="3"/>
      <c r="H225" s="14"/>
      <c r="I225" s="41"/>
      <c r="J225" s="162"/>
      <c r="K225" s="42"/>
      <c r="L225" s="203"/>
      <c r="M225" s="58"/>
    </row>
    <row r="226" spans="1:13" x14ac:dyDescent="0.2">
      <c r="A226" s="3">
        <v>2015</v>
      </c>
      <c r="B226" s="3">
        <v>9</v>
      </c>
      <c r="D226" s="1"/>
      <c r="E226" s="41"/>
      <c r="F226" s="9"/>
      <c r="G226" s="3"/>
      <c r="H226" s="14"/>
      <c r="I226" s="41"/>
      <c r="J226" s="162"/>
      <c r="K226" s="42"/>
      <c r="L226" s="203"/>
      <c r="M226" s="58"/>
    </row>
    <row r="227" spans="1:13" x14ac:dyDescent="0.2">
      <c r="A227" s="3">
        <v>2015</v>
      </c>
      <c r="B227" s="3">
        <v>10</v>
      </c>
      <c r="D227" s="1"/>
      <c r="E227" s="41"/>
      <c r="F227" s="9"/>
      <c r="G227" s="3"/>
      <c r="H227" s="14"/>
      <c r="I227" s="41"/>
      <c r="J227" s="162"/>
      <c r="K227" s="42"/>
      <c r="L227" s="203"/>
      <c r="M227" s="58"/>
    </row>
    <row r="228" spans="1:13" x14ac:dyDescent="0.2">
      <c r="A228" s="3">
        <v>2015</v>
      </c>
      <c r="B228" s="3">
        <v>11</v>
      </c>
      <c r="D228" s="1"/>
      <c r="E228" s="41"/>
      <c r="F228" s="9"/>
      <c r="G228" s="3"/>
      <c r="H228" s="14"/>
      <c r="I228" s="41"/>
      <c r="J228" s="162"/>
      <c r="K228" s="42"/>
      <c r="L228" s="203"/>
      <c r="M228" s="58"/>
    </row>
    <row r="229" spans="1:13" x14ac:dyDescent="0.2">
      <c r="A229" s="3">
        <v>2015</v>
      </c>
      <c r="B229" s="3">
        <v>12</v>
      </c>
      <c r="D229" s="1"/>
      <c r="E229" s="41"/>
      <c r="F229" s="9"/>
      <c r="G229" s="3"/>
      <c r="H229" s="14"/>
      <c r="I229" s="41"/>
      <c r="J229" s="162"/>
      <c r="K229" s="42"/>
      <c r="L229" s="203"/>
      <c r="M229" s="58"/>
    </row>
    <row r="230" spans="1:13" x14ac:dyDescent="0.2">
      <c r="A230" s="3">
        <v>2016</v>
      </c>
      <c r="B230" s="3">
        <v>1</v>
      </c>
      <c r="D230" s="1"/>
      <c r="E230" s="41"/>
      <c r="F230" s="9"/>
      <c r="G230" s="3"/>
      <c r="H230" s="14"/>
      <c r="I230" s="41"/>
      <c r="J230" s="162"/>
      <c r="K230" s="42"/>
      <c r="L230" s="203"/>
      <c r="M230" s="58"/>
    </row>
    <row r="231" spans="1:13" x14ac:dyDescent="0.2">
      <c r="A231" s="3">
        <v>2016</v>
      </c>
      <c r="B231" s="3">
        <v>2</v>
      </c>
      <c r="D231" s="1"/>
      <c r="E231" s="41"/>
      <c r="F231" s="9"/>
      <c r="G231" s="3"/>
      <c r="H231" s="14"/>
      <c r="I231" s="41"/>
      <c r="J231" s="162"/>
      <c r="K231" s="42"/>
      <c r="L231" s="203"/>
      <c r="M231" s="58"/>
    </row>
    <row r="232" spans="1:13" x14ac:dyDescent="0.2">
      <c r="A232" s="3">
        <v>2016</v>
      </c>
      <c r="B232" s="3">
        <v>3</v>
      </c>
      <c r="D232" s="1"/>
      <c r="E232" s="41"/>
      <c r="F232" s="9"/>
      <c r="G232" s="3"/>
      <c r="H232" s="14"/>
      <c r="I232" s="41"/>
      <c r="J232" s="162"/>
      <c r="K232" s="42"/>
      <c r="L232" s="203"/>
      <c r="M232" s="58"/>
    </row>
    <row r="233" spans="1:13" x14ac:dyDescent="0.2">
      <c r="A233" s="3">
        <v>2016</v>
      </c>
      <c r="B233" s="3">
        <v>4</v>
      </c>
      <c r="D233" s="1"/>
      <c r="E233" s="41"/>
      <c r="F233" s="9"/>
      <c r="G233" s="3"/>
      <c r="H233" s="14"/>
      <c r="I233" s="41"/>
      <c r="J233" s="162"/>
      <c r="K233" s="42"/>
      <c r="L233" s="203"/>
      <c r="M233" s="58"/>
    </row>
    <row r="234" spans="1:13" x14ac:dyDescent="0.2">
      <c r="A234" s="3">
        <v>2016</v>
      </c>
      <c r="B234" s="3">
        <v>5</v>
      </c>
      <c r="D234" s="1"/>
      <c r="E234" s="41"/>
      <c r="F234" s="9"/>
      <c r="G234" s="3"/>
      <c r="H234" s="14"/>
      <c r="I234" s="41"/>
      <c r="J234" s="162"/>
      <c r="K234" s="42"/>
      <c r="L234" s="203"/>
      <c r="M234" s="58"/>
    </row>
    <row r="235" spans="1:13" x14ac:dyDescent="0.2">
      <c r="A235" s="3">
        <v>2016</v>
      </c>
      <c r="B235" s="3">
        <v>6</v>
      </c>
      <c r="D235" s="1"/>
      <c r="E235" s="41"/>
      <c r="F235" s="9"/>
      <c r="G235" s="3"/>
      <c r="H235" s="14"/>
      <c r="I235" s="41"/>
      <c r="J235" s="162"/>
      <c r="K235" s="42"/>
      <c r="L235" s="203"/>
      <c r="M235" s="58"/>
    </row>
    <row r="236" spans="1:13" x14ac:dyDescent="0.2">
      <c r="A236" s="3">
        <v>2016</v>
      </c>
      <c r="B236" s="3">
        <v>7</v>
      </c>
      <c r="D236" s="1"/>
      <c r="E236" s="41"/>
      <c r="F236" s="9"/>
      <c r="G236" s="3"/>
      <c r="H236" s="14"/>
      <c r="I236" s="41"/>
      <c r="J236" s="162"/>
      <c r="K236" s="42"/>
      <c r="L236" s="203"/>
      <c r="M236" s="58"/>
    </row>
    <row r="237" spans="1:13" x14ac:dyDescent="0.2">
      <c r="A237" s="3">
        <v>2016</v>
      </c>
      <c r="B237" s="3">
        <v>8</v>
      </c>
      <c r="D237" s="1"/>
      <c r="E237" s="41"/>
      <c r="F237" s="9"/>
      <c r="G237" s="3"/>
      <c r="H237" s="14"/>
      <c r="I237" s="41"/>
      <c r="J237" s="162"/>
      <c r="K237" s="42"/>
      <c r="L237" s="203"/>
      <c r="M237" s="58"/>
    </row>
    <row r="238" spans="1:13" x14ac:dyDescent="0.2">
      <c r="A238" s="3">
        <v>2016</v>
      </c>
      <c r="B238" s="3">
        <v>9</v>
      </c>
      <c r="D238" s="1"/>
      <c r="E238" s="41"/>
      <c r="F238" s="9"/>
      <c r="G238" s="3"/>
      <c r="H238" s="14"/>
      <c r="I238" s="41"/>
      <c r="J238" s="162"/>
      <c r="K238" s="42"/>
      <c r="L238" s="203"/>
      <c r="M238" s="58"/>
    </row>
    <row r="239" spans="1:13" x14ac:dyDescent="0.2">
      <c r="A239" s="3">
        <v>2016</v>
      </c>
      <c r="B239" s="3">
        <v>10</v>
      </c>
      <c r="D239" s="1"/>
      <c r="E239" s="41"/>
      <c r="F239" s="9"/>
      <c r="G239" s="3"/>
      <c r="H239" s="14"/>
      <c r="I239" s="41"/>
      <c r="J239" s="162"/>
      <c r="K239" s="42"/>
      <c r="L239" s="203"/>
      <c r="M239" s="58"/>
    </row>
    <row r="240" spans="1:13" x14ac:dyDescent="0.2">
      <c r="A240" s="3">
        <v>2016</v>
      </c>
      <c r="B240" s="3">
        <v>11</v>
      </c>
      <c r="D240" s="1"/>
      <c r="E240" s="41"/>
      <c r="F240" s="9"/>
      <c r="G240" s="3"/>
      <c r="H240" s="14"/>
      <c r="I240" s="41"/>
      <c r="J240" s="162"/>
      <c r="K240" s="42"/>
      <c r="L240" s="203"/>
      <c r="M240" s="58"/>
    </row>
    <row r="241" spans="1:13" x14ac:dyDescent="0.2">
      <c r="A241" s="3">
        <v>2016</v>
      </c>
      <c r="B241" s="3">
        <v>12</v>
      </c>
      <c r="D241" s="1"/>
      <c r="E241" s="41"/>
      <c r="F241" s="9"/>
      <c r="G241" s="3"/>
      <c r="H241" s="14"/>
      <c r="I241" s="41"/>
      <c r="J241" s="162"/>
      <c r="K241" s="42"/>
      <c r="L241" s="203"/>
      <c r="M241" s="58"/>
    </row>
    <row r="242" spans="1:13" x14ac:dyDescent="0.2">
      <c r="A242" s="3">
        <v>2017</v>
      </c>
      <c r="B242" s="3">
        <v>1</v>
      </c>
      <c r="D242" s="1"/>
      <c r="E242" s="41"/>
      <c r="F242" s="9"/>
      <c r="G242" s="3"/>
      <c r="H242" s="14"/>
      <c r="I242" s="41"/>
      <c r="J242" s="162"/>
      <c r="K242" s="42"/>
      <c r="L242" s="203"/>
      <c r="M242" s="58"/>
    </row>
    <row r="243" spans="1:13" x14ac:dyDescent="0.2">
      <c r="A243" s="3">
        <v>2017</v>
      </c>
      <c r="B243" s="3">
        <v>2</v>
      </c>
      <c r="D243" s="1"/>
      <c r="E243" s="41"/>
      <c r="F243" s="9"/>
      <c r="G243" s="3"/>
      <c r="H243" s="14"/>
      <c r="I243" s="41"/>
      <c r="J243" s="162"/>
      <c r="K243" s="42"/>
      <c r="L243" s="203"/>
      <c r="M243" s="58"/>
    </row>
    <row r="244" spans="1:13" x14ac:dyDescent="0.2">
      <c r="A244" s="3">
        <v>2017</v>
      </c>
      <c r="B244" s="3">
        <v>3</v>
      </c>
      <c r="D244" s="1"/>
      <c r="E244" s="41"/>
      <c r="F244" s="9"/>
      <c r="G244" s="3"/>
      <c r="H244" s="14"/>
      <c r="I244" s="41"/>
      <c r="J244" s="162"/>
      <c r="K244" s="42"/>
      <c r="L244" s="203"/>
      <c r="M244" s="58"/>
    </row>
    <row r="245" spans="1:13" x14ac:dyDescent="0.2">
      <c r="A245" s="3">
        <v>2017</v>
      </c>
      <c r="B245" s="3">
        <v>4</v>
      </c>
      <c r="D245" s="1"/>
      <c r="E245" s="41"/>
      <c r="F245" s="9"/>
      <c r="G245" s="3"/>
      <c r="H245" s="14"/>
      <c r="I245" s="41"/>
      <c r="J245" s="162"/>
      <c r="K245" s="42"/>
      <c r="L245" s="203"/>
      <c r="M245" s="58"/>
    </row>
    <row r="246" spans="1:13" x14ac:dyDescent="0.2">
      <c r="A246" s="3">
        <v>2017</v>
      </c>
      <c r="B246" s="3">
        <v>5</v>
      </c>
      <c r="D246" s="1"/>
      <c r="E246" s="41"/>
      <c r="F246" s="9"/>
      <c r="G246" s="3"/>
      <c r="H246" s="14"/>
      <c r="I246" s="41"/>
      <c r="J246" s="162"/>
      <c r="K246" s="42"/>
      <c r="L246" s="203"/>
      <c r="M246" s="58"/>
    </row>
    <row r="247" spans="1:13" x14ac:dyDescent="0.2">
      <c r="A247" s="3">
        <v>2017</v>
      </c>
      <c r="B247" s="3">
        <v>6</v>
      </c>
      <c r="D247" s="1"/>
      <c r="E247" s="41"/>
      <c r="F247" s="9"/>
      <c r="G247" s="3"/>
      <c r="H247" s="14"/>
      <c r="I247" s="41"/>
      <c r="J247" s="162"/>
      <c r="K247" s="42"/>
      <c r="L247" s="203"/>
      <c r="M247" s="58"/>
    </row>
    <row r="248" spans="1:13" x14ac:dyDescent="0.2">
      <c r="A248" s="3">
        <v>2017</v>
      </c>
      <c r="B248" s="3">
        <v>7</v>
      </c>
      <c r="D248" s="1"/>
      <c r="E248" s="41"/>
      <c r="F248" s="9"/>
      <c r="G248" s="3"/>
      <c r="H248" s="14"/>
      <c r="I248" s="41"/>
      <c r="J248" s="162"/>
      <c r="K248" s="42"/>
      <c r="L248" s="203"/>
      <c r="M248" s="58"/>
    </row>
    <row r="249" spans="1:13" x14ac:dyDescent="0.2">
      <c r="A249" s="3">
        <v>2017</v>
      </c>
      <c r="B249" s="3">
        <v>8</v>
      </c>
      <c r="D249" s="1"/>
      <c r="E249" s="41"/>
      <c r="F249" s="9"/>
      <c r="G249" s="3"/>
      <c r="H249" s="14"/>
      <c r="I249" s="41"/>
      <c r="J249" s="162"/>
      <c r="K249" s="42"/>
      <c r="L249" s="203"/>
      <c r="M249" s="58"/>
    </row>
    <row r="250" spans="1:13" x14ac:dyDescent="0.2">
      <c r="A250" s="3">
        <v>2017</v>
      </c>
      <c r="B250" s="3">
        <v>9</v>
      </c>
      <c r="D250" s="1"/>
      <c r="E250" s="41"/>
      <c r="F250" s="9"/>
      <c r="G250" s="3"/>
      <c r="H250" s="14"/>
      <c r="I250" s="41"/>
      <c r="J250" s="162"/>
      <c r="K250" s="42"/>
      <c r="L250" s="203"/>
      <c r="M250" s="58"/>
    </row>
    <row r="251" spans="1:13" x14ac:dyDescent="0.2">
      <c r="A251" s="3">
        <v>2017</v>
      </c>
      <c r="B251" s="3">
        <v>10</v>
      </c>
      <c r="D251" s="1"/>
      <c r="E251" s="41"/>
      <c r="F251" s="9"/>
      <c r="G251" s="3"/>
      <c r="H251" s="14"/>
      <c r="I251" s="41"/>
      <c r="J251" s="162"/>
      <c r="K251" s="42"/>
      <c r="L251" s="203"/>
      <c r="M251" s="58"/>
    </row>
    <row r="252" spans="1:13" x14ac:dyDescent="0.2">
      <c r="A252" s="3">
        <v>2017</v>
      </c>
      <c r="B252" s="3">
        <v>11</v>
      </c>
      <c r="D252" s="1"/>
      <c r="E252" s="41"/>
      <c r="F252" s="9"/>
      <c r="G252" s="3"/>
      <c r="H252" s="14"/>
      <c r="I252" s="41"/>
      <c r="J252" s="162"/>
      <c r="K252" s="42"/>
      <c r="L252" s="203"/>
      <c r="M252" s="58"/>
    </row>
    <row r="253" spans="1:13" x14ac:dyDescent="0.2">
      <c r="A253" s="3">
        <v>2017</v>
      </c>
      <c r="B253" s="3">
        <v>12</v>
      </c>
      <c r="D253" s="1"/>
      <c r="E253" s="41"/>
      <c r="F253" s="9"/>
      <c r="G253" s="3"/>
      <c r="H253" s="14"/>
      <c r="I253" s="41"/>
      <c r="J253" s="162"/>
      <c r="K253" s="42"/>
      <c r="L253" s="203"/>
      <c r="M253" s="58"/>
    </row>
    <row r="254" spans="1:13" x14ac:dyDescent="0.2">
      <c r="A254" s="3">
        <v>2018</v>
      </c>
      <c r="B254" s="3">
        <v>1</v>
      </c>
      <c r="D254" s="1"/>
      <c r="E254" s="41"/>
      <c r="F254" s="9"/>
      <c r="G254" s="3"/>
      <c r="H254" s="14"/>
      <c r="I254" s="41"/>
      <c r="J254" s="162"/>
      <c r="K254" s="42"/>
      <c r="L254" s="203"/>
      <c r="M254" s="58"/>
    </row>
    <row r="255" spans="1:13" x14ac:dyDescent="0.2">
      <c r="A255" s="3">
        <v>2018</v>
      </c>
      <c r="B255" s="3">
        <v>2</v>
      </c>
      <c r="D255" s="1"/>
      <c r="E255" s="41"/>
      <c r="F255" s="9"/>
      <c r="G255" s="3"/>
      <c r="H255" s="14"/>
      <c r="I255" s="41"/>
      <c r="J255" s="162"/>
      <c r="K255" s="42"/>
      <c r="L255" s="203"/>
      <c r="M255" s="58"/>
    </row>
    <row r="256" spans="1:13" x14ac:dyDescent="0.2">
      <c r="A256" s="3">
        <v>2018</v>
      </c>
      <c r="B256" s="3">
        <v>3</v>
      </c>
      <c r="D256" s="1"/>
      <c r="E256" s="41"/>
      <c r="F256" s="9"/>
      <c r="G256" s="3"/>
      <c r="H256" s="14"/>
      <c r="I256" s="41"/>
      <c r="J256" s="162"/>
      <c r="K256" s="42"/>
      <c r="L256" s="203"/>
      <c r="M256" s="58"/>
    </row>
    <row r="257" spans="1:13" x14ac:dyDescent="0.2">
      <c r="A257" s="3">
        <v>2018</v>
      </c>
      <c r="B257" s="3">
        <v>4</v>
      </c>
      <c r="D257" s="1"/>
      <c r="E257" s="41"/>
      <c r="F257" s="9"/>
      <c r="G257" s="3"/>
      <c r="H257" s="14"/>
      <c r="I257" s="41"/>
      <c r="J257" s="162"/>
      <c r="K257" s="42"/>
      <c r="L257" s="203"/>
      <c r="M257" s="58"/>
    </row>
    <row r="258" spans="1:13" x14ac:dyDescent="0.2">
      <c r="A258" s="3">
        <v>2018</v>
      </c>
      <c r="B258" s="3">
        <v>5</v>
      </c>
      <c r="D258" s="1"/>
      <c r="E258" s="41"/>
      <c r="F258" s="9"/>
      <c r="G258" s="3"/>
      <c r="H258" s="14"/>
      <c r="I258" s="41"/>
      <c r="J258" s="162"/>
      <c r="K258" s="42"/>
      <c r="L258" s="203"/>
      <c r="M258" s="58"/>
    </row>
    <row r="259" spans="1:13" x14ac:dyDescent="0.2">
      <c r="A259" s="3">
        <v>2018</v>
      </c>
      <c r="B259" s="3">
        <v>6</v>
      </c>
      <c r="D259" s="1"/>
      <c r="E259" s="41"/>
      <c r="F259" s="9"/>
      <c r="G259" s="3"/>
      <c r="H259" s="14"/>
      <c r="I259" s="41"/>
      <c r="J259" s="162"/>
      <c r="K259" s="42"/>
      <c r="L259" s="203"/>
      <c r="M259" s="58"/>
    </row>
    <row r="260" spans="1:13" x14ac:dyDescent="0.2">
      <c r="A260" s="3">
        <v>2018</v>
      </c>
      <c r="B260" s="3">
        <v>7</v>
      </c>
      <c r="D260" s="1"/>
      <c r="E260" s="41"/>
      <c r="F260" s="9"/>
      <c r="G260" s="3"/>
      <c r="H260" s="14"/>
      <c r="I260" s="41"/>
      <c r="J260" s="162"/>
      <c r="K260" s="42"/>
      <c r="L260" s="203"/>
      <c r="M260" s="58"/>
    </row>
    <row r="261" spans="1:13" x14ac:dyDescent="0.2">
      <c r="A261" s="3">
        <v>2018</v>
      </c>
      <c r="B261" s="3">
        <v>8</v>
      </c>
      <c r="D261" s="1"/>
      <c r="E261" s="41"/>
      <c r="F261" s="9"/>
      <c r="G261" s="3"/>
      <c r="H261" s="14"/>
      <c r="I261" s="41"/>
      <c r="J261" s="162"/>
      <c r="K261" s="42"/>
      <c r="L261" s="203"/>
      <c r="M261" s="58"/>
    </row>
    <row r="262" spans="1:13" x14ac:dyDescent="0.2">
      <c r="A262" s="3">
        <v>2018</v>
      </c>
      <c r="B262" s="3">
        <v>9</v>
      </c>
      <c r="D262" s="1"/>
      <c r="E262" s="41"/>
      <c r="F262" s="9"/>
      <c r="G262" s="3"/>
      <c r="H262" s="14"/>
      <c r="I262" s="41"/>
      <c r="J262" s="162"/>
      <c r="K262" s="42"/>
      <c r="L262" s="203"/>
      <c r="M262" s="58"/>
    </row>
    <row r="263" spans="1:13" x14ac:dyDescent="0.2">
      <c r="A263" s="3">
        <v>2018</v>
      </c>
      <c r="B263" s="3">
        <v>10</v>
      </c>
      <c r="D263" s="1"/>
      <c r="E263" s="41"/>
      <c r="F263" s="9"/>
      <c r="G263" s="3"/>
      <c r="H263" s="14"/>
      <c r="I263" s="41"/>
      <c r="J263" s="162"/>
      <c r="K263" s="42"/>
      <c r="L263" s="203"/>
      <c r="M263" s="58"/>
    </row>
    <row r="264" spans="1:13" x14ac:dyDescent="0.2">
      <c r="A264" s="3">
        <v>2018</v>
      </c>
      <c r="B264" s="3">
        <v>11</v>
      </c>
      <c r="D264" s="1"/>
      <c r="E264" s="41"/>
      <c r="F264" s="9"/>
      <c r="G264" s="3"/>
      <c r="H264" s="14"/>
      <c r="I264" s="41"/>
      <c r="J264" s="162"/>
      <c r="K264" s="42"/>
      <c r="L264" s="203"/>
      <c r="M264" s="58"/>
    </row>
    <row r="265" spans="1:13" x14ac:dyDescent="0.2">
      <c r="A265" s="3">
        <v>2018</v>
      </c>
      <c r="B265" s="3">
        <v>12</v>
      </c>
      <c r="D265" s="1"/>
      <c r="E265" s="41"/>
      <c r="F265" s="9"/>
      <c r="G265" s="3"/>
      <c r="H265" s="14"/>
      <c r="I265" s="41"/>
      <c r="J265" s="162"/>
      <c r="K265" s="42"/>
      <c r="L265" s="203"/>
      <c r="M265" s="58"/>
    </row>
    <row r="266" spans="1:13" x14ac:dyDescent="0.2">
      <c r="A266" s="3">
        <v>2019</v>
      </c>
      <c r="B266" s="3">
        <v>1</v>
      </c>
      <c r="D266" s="1"/>
      <c r="E266" s="41"/>
      <c r="F266" s="9"/>
      <c r="G266" s="3"/>
      <c r="H266" s="14"/>
      <c r="I266" s="41"/>
      <c r="J266" s="162"/>
      <c r="K266" s="42"/>
      <c r="L266" s="203"/>
      <c r="M266" s="58"/>
    </row>
    <row r="267" spans="1:13" x14ac:dyDescent="0.2">
      <c r="A267" s="3">
        <v>2019</v>
      </c>
      <c r="B267" s="3">
        <v>2</v>
      </c>
      <c r="D267" s="1"/>
      <c r="E267" s="41"/>
      <c r="F267" s="9"/>
      <c r="G267" s="3"/>
      <c r="H267" s="14"/>
      <c r="I267" s="41"/>
      <c r="J267" s="162"/>
      <c r="K267" s="42"/>
      <c r="L267" s="203"/>
      <c r="M267" s="58"/>
    </row>
    <row r="268" spans="1:13" x14ac:dyDescent="0.2">
      <c r="A268" s="3">
        <v>2019</v>
      </c>
      <c r="B268" s="3">
        <v>3</v>
      </c>
      <c r="D268" s="1"/>
      <c r="E268" s="41"/>
      <c r="F268" s="9"/>
      <c r="G268" s="3"/>
      <c r="H268" s="14"/>
      <c r="I268" s="41"/>
      <c r="J268" s="162"/>
      <c r="K268" s="42"/>
      <c r="L268" s="203"/>
      <c r="M268" s="58"/>
    </row>
    <row r="269" spans="1:13" x14ac:dyDescent="0.2">
      <c r="A269" s="3">
        <v>2019</v>
      </c>
      <c r="B269" s="3">
        <v>4</v>
      </c>
      <c r="D269" s="1"/>
      <c r="E269" s="41"/>
      <c r="F269" s="9"/>
      <c r="G269" s="3"/>
      <c r="H269" s="14"/>
      <c r="I269" s="41"/>
      <c r="J269" s="162"/>
      <c r="K269" s="42"/>
      <c r="L269" s="203"/>
      <c r="M269" s="58"/>
    </row>
    <row r="270" spans="1:13" x14ac:dyDescent="0.2">
      <c r="A270" s="3">
        <v>2019</v>
      </c>
      <c r="B270" s="3">
        <v>5</v>
      </c>
      <c r="D270" s="1"/>
      <c r="E270" s="41"/>
      <c r="F270" s="9"/>
      <c r="G270" s="3"/>
      <c r="H270" s="14"/>
      <c r="I270" s="41"/>
      <c r="J270" s="162"/>
      <c r="K270" s="42"/>
      <c r="L270" s="203"/>
      <c r="M270" s="58"/>
    </row>
    <row r="271" spans="1:13" x14ac:dyDescent="0.2">
      <c r="A271" s="3">
        <v>2019</v>
      </c>
      <c r="B271" s="3">
        <v>6</v>
      </c>
      <c r="D271" s="1"/>
      <c r="E271" s="41"/>
      <c r="F271" s="9"/>
      <c r="G271" s="3"/>
      <c r="H271" s="14"/>
      <c r="I271" s="41"/>
      <c r="J271" s="162"/>
      <c r="K271" s="42"/>
      <c r="L271" s="203"/>
      <c r="M271" s="58"/>
    </row>
    <row r="272" spans="1:13" x14ac:dyDescent="0.2">
      <c r="A272" s="3">
        <v>2019</v>
      </c>
      <c r="B272" s="3">
        <v>7</v>
      </c>
      <c r="D272" s="1"/>
      <c r="E272" s="41"/>
      <c r="F272" s="9"/>
      <c r="G272" s="3"/>
      <c r="H272" s="14"/>
      <c r="I272" s="41"/>
      <c r="J272" s="162"/>
      <c r="K272" s="42"/>
      <c r="L272" s="203"/>
      <c r="M272" s="58"/>
    </row>
    <row r="273" spans="1:13" x14ac:dyDescent="0.2">
      <c r="A273" s="3">
        <v>2019</v>
      </c>
      <c r="B273" s="3">
        <v>8</v>
      </c>
      <c r="D273" s="1"/>
      <c r="E273" s="41"/>
      <c r="F273" s="9"/>
      <c r="G273" s="3"/>
      <c r="H273" s="14"/>
      <c r="I273" s="41"/>
      <c r="J273" s="162"/>
      <c r="K273" s="42"/>
      <c r="L273" s="203"/>
      <c r="M273" s="58"/>
    </row>
    <row r="274" spans="1:13" x14ac:dyDescent="0.2">
      <c r="A274" s="3">
        <v>2019</v>
      </c>
      <c r="B274" s="3">
        <v>9</v>
      </c>
      <c r="D274" s="1"/>
      <c r="E274" s="41"/>
      <c r="F274" s="9"/>
      <c r="G274" s="3"/>
      <c r="H274" s="14"/>
      <c r="I274" s="41"/>
      <c r="J274" s="162"/>
      <c r="K274" s="42"/>
      <c r="L274" s="203"/>
      <c r="M274" s="58"/>
    </row>
    <row r="275" spans="1:13" x14ac:dyDescent="0.2">
      <c r="A275" s="3">
        <v>2019</v>
      </c>
      <c r="B275" s="3">
        <v>10</v>
      </c>
      <c r="D275" s="1"/>
      <c r="E275" s="41"/>
      <c r="F275" s="9"/>
      <c r="G275" s="3"/>
      <c r="H275" s="14"/>
      <c r="I275" s="41"/>
      <c r="J275" s="162"/>
      <c r="K275" s="42"/>
      <c r="L275" s="203"/>
      <c r="M275" s="58"/>
    </row>
    <row r="276" spans="1:13" x14ac:dyDescent="0.2">
      <c r="A276" s="3">
        <v>2019</v>
      </c>
      <c r="B276" s="3">
        <v>11</v>
      </c>
      <c r="D276" s="1"/>
      <c r="E276" s="41"/>
      <c r="F276" s="9"/>
      <c r="G276" s="3"/>
      <c r="H276" s="14"/>
      <c r="I276" s="41"/>
      <c r="J276" s="162"/>
      <c r="K276" s="42"/>
      <c r="L276" s="203"/>
      <c r="M276" s="58"/>
    </row>
    <row r="277" spans="1:13" x14ac:dyDescent="0.2">
      <c r="A277" s="3">
        <v>2019</v>
      </c>
      <c r="B277" s="3">
        <v>12</v>
      </c>
      <c r="D277" s="1"/>
      <c r="E277" s="41"/>
      <c r="F277" s="9"/>
      <c r="G277" s="3"/>
      <c r="H277" s="14"/>
      <c r="I277" s="41"/>
      <c r="J277" s="162"/>
      <c r="K277" s="42"/>
      <c r="L277" s="203"/>
      <c r="M277" s="58"/>
    </row>
    <row r="278" spans="1:13" x14ac:dyDescent="0.2">
      <c r="A278" s="3">
        <v>2020</v>
      </c>
      <c r="B278" s="3">
        <v>1</v>
      </c>
      <c r="D278" s="1"/>
      <c r="E278" s="41"/>
      <c r="F278" s="9"/>
      <c r="G278" s="3"/>
      <c r="H278" s="14"/>
      <c r="I278" s="41"/>
      <c r="J278" s="162"/>
      <c r="K278" s="42"/>
      <c r="L278" s="203"/>
      <c r="M278" s="58"/>
    </row>
    <row r="279" spans="1:13" x14ac:dyDescent="0.2">
      <c r="A279" s="3">
        <v>2020</v>
      </c>
      <c r="B279" s="3">
        <v>2</v>
      </c>
      <c r="D279" s="1"/>
      <c r="E279" s="41"/>
      <c r="F279" s="9"/>
      <c r="G279" s="3"/>
      <c r="H279" s="14"/>
      <c r="I279" s="41"/>
      <c r="J279" s="162"/>
      <c r="K279" s="42"/>
      <c r="L279" s="203"/>
      <c r="M279" s="58"/>
    </row>
    <row r="280" spans="1:13" x14ac:dyDescent="0.2">
      <c r="A280" s="3">
        <v>2020</v>
      </c>
      <c r="B280" s="3">
        <v>3</v>
      </c>
      <c r="D280" s="1"/>
      <c r="E280" s="41"/>
      <c r="F280" s="9"/>
      <c r="G280" s="3"/>
      <c r="H280" s="14"/>
      <c r="I280" s="41"/>
      <c r="J280" s="162"/>
      <c r="K280" s="42"/>
      <c r="L280" s="203"/>
      <c r="M280" s="58"/>
    </row>
    <row r="281" spans="1:13" x14ac:dyDescent="0.2">
      <c r="A281" s="3">
        <v>2020</v>
      </c>
      <c r="B281" s="3">
        <v>4</v>
      </c>
      <c r="D281" s="1"/>
      <c r="E281" s="41"/>
      <c r="F281" s="9"/>
      <c r="G281" s="3"/>
      <c r="H281" s="14"/>
      <c r="I281" s="41"/>
      <c r="J281" s="162"/>
      <c r="K281" s="42"/>
      <c r="L281" s="203"/>
      <c r="M281" s="58"/>
    </row>
    <row r="282" spans="1:13" x14ac:dyDescent="0.2">
      <c r="A282" s="3">
        <v>2020</v>
      </c>
      <c r="B282" s="3">
        <v>5</v>
      </c>
      <c r="D282" s="1"/>
      <c r="E282" s="41"/>
      <c r="F282" s="9"/>
      <c r="G282" s="3"/>
      <c r="H282" s="14"/>
      <c r="I282" s="41"/>
      <c r="J282" s="162"/>
      <c r="K282" s="42"/>
      <c r="L282" s="203"/>
      <c r="M282" s="58"/>
    </row>
    <row r="283" spans="1:13" x14ac:dyDescent="0.2">
      <c r="A283" s="3">
        <v>2020</v>
      </c>
      <c r="B283" s="3">
        <v>6</v>
      </c>
      <c r="D283" s="1"/>
      <c r="E283" s="41"/>
      <c r="F283" s="9"/>
      <c r="G283" s="3"/>
      <c r="H283" s="14"/>
      <c r="I283" s="41"/>
      <c r="J283" s="162"/>
      <c r="K283" s="42"/>
      <c r="L283" s="203"/>
      <c r="M283" s="58"/>
    </row>
    <row r="284" spans="1:13" x14ac:dyDescent="0.2">
      <c r="A284" s="3">
        <v>2020</v>
      </c>
      <c r="B284" s="3">
        <v>7</v>
      </c>
      <c r="D284" s="1"/>
      <c r="E284" s="41"/>
      <c r="F284" s="9"/>
      <c r="G284" s="3"/>
      <c r="H284" s="14"/>
      <c r="I284" s="41"/>
      <c r="J284" s="162"/>
      <c r="K284" s="42"/>
      <c r="L284" s="203"/>
      <c r="M284" s="58"/>
    </row>
    <row r="285" spans="1:13" x14ac:dyDescent="0.2">
      <c r="A285" s="3">
        <v>2020</v>
      </c>
      <c r="B285" s="3">
        <v>8</v>
      </c>
      <c r="D285" s="1"/>
      <c r="E285" s="41"/>
      <c r="F285" s="9"/>
      <c r="G285" s="3"/>
      <c r="H285" s="14"/>
      <c r="I285" s="41"/>
      <c r="J285" s="162"/>
      <c r="K285" s="42"/>
      <c r="L285" s="203"/>
      <c r="M285" s="58"/>
    </row>
    <row r="286" spans="1:13" x14ac:dyDescent="0.2">
      <c r="A286" s="3">
        <v>2020</v>
      </c>
      <c r="B286" s="3">
        <v>9</v>
      </c>
      <c r="D286" s="1"/>
      <c r="E286" s="41"/>
      <c r="F286" s="9"/>
      <c r="G286" s="3"/>
      <c r="H286" s="14"/>
      <c r="I286" s="41"/>
      <c r="J286" s="162"/>
      <c r="K286" s="42"/>
      <c r="L286" s="203"/>
      <c r="M286" s="58"/>
    </row>
    <row r="287" spans="1:13" x14ac:dyDescent="0.2">
      <c r="A287" s="3">
        <v>2020</v>
      </c>
      <c r="B287" s="3">
        <v>10</v>
      </c>
      <c r="D287" s="1"/>
      <c r="E287" s="41"/>
      <c r="F287" s="9"/>
      <c r="G287" s="3"/>
      <c r="H287" s="14"/>
      <c r="I287" s="41"/>
      <c r="J287" s="162"/>
      <c r="K287" s="42"/>
      <c r="L287" s="203"/>
      <c r="M287" s="58"/>
    </row>
    <row r="288" spans="1:13" x14ac:dyDescent="0.2">
      <c r="A288" s="3">
        <v>2020</v>
      </c>
      <c r="B288" s="3">
        <v>11</v>
      </c>
      <c r="D288" s="1"/>
      <c r="E288" s="41"/>
      <c r="F288" s="9"/>
      <c r="G288" s="3"/>
      <c r="H288" s="14"/>
      <c r="I288" s="41"/>
      <c r="J288" s="162"/>
      <c r="K288" s="42"/>
      <c r="L288" s="203"/>
      <c r="M288" s="58"/>
    </row>
    <row r="289" spans="1:13" x14ac:dyDescent="0.2">
      <c r="A289" s="3">
        <v>2020</v>
      </c>
      <c r="B289" s="3">
        <v>12</v>
      </c>
      <c r="D289" s="1"/>
      <c r="E289" s="41"/>
      <c r="F289" s="9"/>
      <c r="G289" s="3"/>
      <c r="H289" s="14"/>
      <c r="I289" s="41"/>
      <c r="J289" s="162"/>
      <c r="K289" s="42"/>
      <c r="L289" s="203"/>
      <c r="M289" s="58"/>
    </row>
    <row r="290" spans="1:13" x14ac:dyDescent="0.2">
      <c r="A290" s="3">
        <v>2021</v>
      </c>
      <c r="B290" s="3">
        <v>1</v>
      </c>
      <c r="D290" s="1"/>
      <c r="E290" s="41"/>
      <c r="F290" s="9"/>
      <c r="G290" s="3"/>
      <c r="H290" s="14"/>
      <c r="I290" s="41"/>
      <c r="J290" s="162"/>
      <c r="K290" s="42"/>
      <c r="L290" s="203"/>
      <c r="M290" s="58"/>
    </row>
    <row r="291" spans="1:13" x14ac:dyDescent="0.2">
      <c r="A291" s="3">
        <v>2021</v>
      </c>
      <c r="B291" s="3">
        <v>2</v>
      </c>
      <c r="D291" s="1"/>
      <c r="E291" s="41"/>
      <c r="F291" s="9"/>
      <c r="G291" s="3"/>
      <c r="H291" s="14"/>
      <c r="I291" s="41"/>
      <c r="J291" s="162"/>
      <c r="K291" s="42"/>
      <c r="L291" s="203"/>
      <c r="M291" s="58"/>
    </row>
    <row r="292" spans="1:13" x14ac:dyDescent="0.2">
      <c r="A292" s="3">
        <v>2021</v>
      </c>
      <c r="B292" s="3">
        <v>3</v>
      </c>
      <c r="D292" s="1"/>
      <c r="E292" s="41"/>
      <c r="F292" s="9"/>
      <c r="G292" s="3"/>
      <c r="H292" s="14"/>
      <c r="I292" s="41"/>
      <c r="J292" s="162"/>
      <c r="K292" s="42"/>
      <c r="L292" s="203"/>
      <c r="M292" s="58"/>
    </row>
    <row r="293" spans="1:13" x14ac:dyDescent="0.2">
      <c r="A293" s="3">
        <v>2021</v>
      </c>
      <c r="B293" s="3">
        <v>4</v>
      </c>
      <c r="D293" s="1"/>
      <c r="E293" s="41"/>
      <c r="F293" s="9"/>
      <c r="G293" s="3"/>
      <c r="H293" s="14"/>
      <c r="I293" s="41"/>
      <c r="J293" s="162"/>
      <c r="K293" s="42"/>
      <c r="L293" s="203"/>
      <c r="M293" s="58"/>
    </row>
    <row r="294" spans="1:13" x14ac:dyDescent="0.2">
      <c r="A294" s="3">
        <v>2021</v>
      </c>
      <c r="B294" s="3">
        <v>5</v>
      </c>
      <c r="D294" s="1"/>
      <c r="E294" s="41"/>
      <c r="F294" s="9"/>
      <c r="G294" s="3"/>
      <c r="H294" s="14"/>
      <c r="I294" s="41"/>
      <c r="J294" s="162"/>
      <c r="K294" s="42"/>
      <c r="L294" s="203"/>
      <c r="M294" s="58"/>
    </row>
    <row r="295" spans="1:13" x14ac:dyDescent="0.2">
      <c r="A295" s="3">
        <v>2021</v>
      </c>
      <c r="B295" s="3">
        <v>6</v>
      </c>
      <c r="D295" s="1"/>
      <c r="E295" s="41"/>
      <c r="F295" s="9"/>
      <c r="G295" s="3"/>
      <c r="H295" s="14"/>
      <c r="I295" s="41"/>
      <c r="J295" s="162"/>
      <c r="K295" s="42"/>
      <c r="L295" s="203"/>
      <c r="M295" s="58"/>
    </row>
    <row r="296" spans="1:13" x14ac:dyDescent="0.2">
      <c r="A296" s="3">
        <v>2021</v>
      </c>
      <c r="B296" s="3">
        <v>7</v>
      </c>
      <c r="D296" s="1"/>
      <c r="E296" s="41"/>
      <c r="F296" s="9"/>
      <c r="G296" s="3"/>
      <c r="H296" s="14"/>
      <c r="I296" s="41"/>
      <c r="J296" s="162"/>
      <c r="K296" s="42"/>
      <c r="L296" s="203"/>
      <c r="M296" s="58"/>
    </row>
    <row r="297" spans="1:13" x14ac:dyDescent="0.2">
      <c r="A297" s="3">
        <v>2021</v>
      </c>
      <c r="B297" s="3">
        <v>8</v>
      </c>
      <c r="D297" s="1"/>
      <c r="E297" s="41"/>
      <c r="F297" s="9"/>
      <c r="G297" s="3"/>
      <c r="H297" s="14"/>
      <c r="I297" s="41"/>
      <c r="J297" s="162"/>
      <c r="K297" s="42"/>
      <c r="L297" s="203"/>
      <c r="M297" s="58"/>
    </row>
    <row r="298" spans="1:13" x14ac:dyDescent="0.2">
      <c r="A298" s="3">
        <v>2021</v>
      </c>
      <c r="B298" s="3">
        <v>9</v>
      </c>
      <c r="D298" s="1"/>
      <c r="E298" s="41"/>
      <c r="F298" s="9"/>
      <c r="G298" s="3"/>
      <c r="H298" s="14"/>
      <c r="I298" s="41"/>
      <c r="J298" s="162"/>
      <c r="K298" s="42"/>
      <c r="L298" s="203"/>
      <c r="M298" s="58"/>
    </row>
    <row r="299" spans="1:13" x14ac:dyDescent="0.2">
      <c r="A299" s="3">
        <v>2021</v>
      </c>
      <c r="B299" s="3">
        <v>10</v>
      </c>
      <c r="D299" s="1"/>
      <c r="E299" s="41"/>
      <c r="F299" s="9"/>
      <c r="G299" s="3"/>
      <c r="H299" s="14"/>
      <c r="I299" s="41"/>
      <c r="J299" s="162"/>
      <c r="K299" s="42"/>
      <c r="L299" s="203"/>
      <c r="M299" s="58"/>
    </row>
    <row r="300" spans="1:13" x14ac:dyDescent="0.2">
      <c r="A300" s="3">
        <v>2021</v>
      </c>
      <c r="B300" s="3">
        <v>11</v>
      </c>
      <c r="D300" s="1"/>
      <c r="E300" s="41"/>
      <c r="F300" s="9"/>
      <c r="G300" s="3"/>
      <c r="H300" s="14"/>
      <c r="I300" s="41"/>
      <c r="J300" s="162"/>
      <c r="K300" s="42"/>
      <c r="L300" s="203"/>
      <c r="M300" s="58"/>
    </row>
    <row r="301" spans="1:13" x14ac:dyDescent="0.2">
      <c r="A301" s="3">
        <v>2021</v>
      </c>
      <c r="B301" s="3">
        <v>12</v>
      </c>
      <c r="D301" s="1"/>
      <c r="E301" s="41"/>
      <c r="F301" s="9"/>
      <c r="G301" s="3"/>
      <c r="H301" s="14"/>
      <c r="I301" s="41"/>
      <c r="J301" s="162"/>
      <c r="K301" s="42"/>
      <c r="L301" s="203"/>
      <c r="M301" s="58"/>
    </row>
    <row r="302" spans="1:13" x14ac:dyDescent="0.2">
      <c r="A302" s="3">
        <v>2022</v>
      </c>
      <c r="B302" s="3">
        <v>1</v>
      </c>
      <c r="D302" s="1"/>
      <c r="E302" s="41"/>
      <c r="F302" s="9"/>
      <c r="G302" s="3"/>
      <c r="H302" s="14"/>
      <c r="I302" s="41"/>
      <c r="J302" s="162"/>
      <c r="K302" s="42"/>
      <c r="L302" s="203"/>
      <c r="M302" s="58"/>
    </row>
    <row r="303" spans="1:13" x14ac:dyDescent="0.2">
      <c r="A303" s="3">
        <v>2022</v>
      </c>
      <c r="B303" s="3">
        <v>2</v>
      </c>
      <c r="D303" s="1"/>
      <c r="E303" s="41"/>
      <c r="F303" s="9"/>
      <c r="G303" s="3"/>
      <c r="H303" s="14"/>
      <c r="I303" s="41"/>
      <c r="J303" s="162"/>
      <c r="K303" s="42"/>
      <c r="L303" s="203"/>
      <c r="M303" s="58"/>
    </row>
    <row r="304" spans="1:13" x14ac:dyDescent="0.2">
      <c r="A304" s="3">
        <v>2022</v>
      </c>
      <c r="B304" s="3">
        <v>3</v>
      </c>
      <c r="D304" s="1"/>
      <c r="E304" s="41"/>
      <c r="F304" s="9"/>
      <c r="G304" s="3"/>
      <c r="H304" s="14"/>
      <c r="I304" s="41"/>
      <c r="J304" s="162"/>
      <c r="K304" s="42"/>
      <c r="L304" s="203"/>
      <c r="M304" s="58"/>
    </row>
    <row r="305" spans="1:13" x14ac:dyDescent="0.2">
      <c r="A305" s="3">
        <v>2022</v>
      </c>
      <c r="B305" s="3">
        <v>4</v>
      </c>
      <c r="D305" s="1"/>
      <c r="E305" s="41"/>
      <c r="F305" s="9"/>
      <c r="G305" s="3"/>
      <c r="H305" s="14"/>
      <c r="I305" s="41"/>
      <c r="J305" s="162"/>
      <c r="K305" s="42"/>
      <c r="L305" s="203"/>
      <c r="M305" s="58"/>
    </row>
    <row r="306" spans="1:13" x14ac:dyDescent="0.2">
      <c r="A306" s="3">
        <v>2022</v>
      </c>
      <c r="B306" s="3">
        <v>5</v>
      </c>
      <c r="D306" s="1"/>
      <c r="E306" s="41"/>
      <c r="F306" s="9"/>
      <c r="G306" s="3"/>
      <c r="H306" s="14"/>
      <c r="I306" s="41"/>
      <c r="J306" s="162"/>
      <c r="K306" s="42"/>
      <c r="L306" s="203"/>
      <c r="M306" s="58"/>
    </row>
    <row r="307" spans="1:13" x14ac:dyDescent="0.2">
      <c r="A307" s="3">
        <v>2022</v>
      </c>
      <c r="B307" s="3">
        <v>6</v>
      </c>
      <c r="D307" s="1"/>
      <c r="E307" s="41"/>
      <c r="F307" s="9"/>
      <c r="G307" s="3"/>
      <c r="H307" s="14"/>
      <c r="I307" s="41"/>
      <c r="J307" s="162"/>
      <c r="K307" s="42"/>
      <c r="L307" s="203"/>
      <c r="M307" s="58"/>
    </row>
    <row r="308" spans="1:13" x14ac:dyDescent="0.2">
      <c r="A308" s="3">
        <v>2022</v>
      </c>
      <c r="B308" s="3">
        <v>7</v>
      </c>
      <c r="D308" s="1"/>
      <c r="E308" s="41"/>
      <c r="F308" s="9"/>
      <c r="G308" s="3"/>
      <c r="H308" s="14"/>
      <c r="I308" s="41"/>
      <c r="J308" s="162"/>
      <c r="K308" s="42"/>
      <c r="L308" s="203"/>
      <c r="M308" s="58"/>
    </row>
    <row r="309" spans="1:13" x14ac:dyDescent="0.2">
      <c r="A309" s="3">
        <v>2022</v>
      </c>
      <c r="B309" s="3">
        <v>8</v>
      </c>
      <c r="D309" s="1"/>
      <c r="E309" s="41"/>
      <c r="F309" s="9"/>
      <c r="G309" s="3"/>
      <c r="H309" s="14"/>
      <c r="I309" s="41"/>
      <c r="J309" s="162"/>
      <c r="K309" s="42"/>
      <c r="L309" s="203"/>
      <c r="M309" s="58"/>
    </row>
    <row r="310" spans="1:13" x14ac:dyDescent="0.2">
      <c r="A310" s="3">
        <v>2022</v>
      </c>
      <c r="B310" s="3">
        <v>9</v>
      </c>
      <c r="D310" s="1"/>
      <c r="E310" s="41"/>
      <c r="F310" s="9"/>
      <c r="G310" s="3"/>
      <c r="H310" s="14"/>
      <c r="I310" s="41"/>
      <c r="J310" s="162"/>
      <c r="K310" s="42"/>
      <c r="L310" s="203"/>
      <c r="M310" s="58"/>
    </row>
    <row r="311" spans="1:13" x14ac:dyDescent="0.2">
      <c r="A311" s="3">
        <v>2022</v>
      </c>
      <c r="B311" s="3">
        <v>10</v>
      </c>
      <c r="D311" s="1"/>
      <c r="E311" s="41"/>
      <c r="F311" s="9"/>
      <c r="G311" s="3"/>
      <c r="H311" s="14"/>
      <c r="I311" s="41"/>
      <c r="J311" s="162"/>
      <c r="K311" s="42"/>
      <c r="L311" s="203"/>
      <c r="M311" s="58"/>
    </row>
    <row r="312" spans="1:13" x14ac:dyDescent="0.2">
      <c r="A312" s="3">
        <v>2022</v>
      </c>
      <c r="B312" s="3">
        <v>11</v>
      </c>
      <c r="D312" s="1"/>
      <c r="E312" s="41"/>
      <c r="F312" s="9"/>
      <c r="G312" s="3"/>
      <c r="H312" s="14"/>
      <c r="I312" s="41"/>
      <c r="J312" s="162"/>
      <c r="K312" s="42"/>
      <c r="L312" s="203"/>
      <c r="M312" s="58"/>
    </row>
    <row r="313" spans="1:13" x14ac:dyDescent="0.2">
      <c r="A313" s="3">
        <v>2022</v>
      </c>
      <c r="B313" s="3">
        <v>12</v>
      </c>
      <c r="D313" s="1"/>
      <c r="E313" s="41"/>
      <c r="F313" s="9"/>
      <c r="G313" s="3"/>
      <c r="H313" s="14"/>
      <c r="I313" s="41"/>
      <c r="J313" s="162"/>
      <c r="K313" s="42"/>
      <c r="L313" s="203"/>
      <c r="M313" s="58"/>
    </row>
    <row r="314" spans="1:13" x14ac:dyDescent="0.2">
      <c r="A314" s="3">
        <v>2023</v>
      </c>
      <c r="B314" s="3">
        <v>1</v>
      </c>
      <c r="D314" s="1"/>
      <c r="E314" s="41"/>
      <c r="F314" s="9"/>
      <c r="G314" s="3"/>
      <c r="H314" s="14"/>
      <c r="I314" s="41"/>
      <c r="J314" s="162"/>
      <c r="K314" s="42"/>
      <c r="L314" s="203"/>
      <c r="M314" s="58"/>
    </row>
    <row r="315" spans="1:13" x14ac:dyDescent="0.2">
      <c r="A315" s="3">
        <v>2023</v>
      </c>
      <c r="B315" s="3">
        <v>2</v>
      </c>
      <c r="D315" s="1"/>
      <c r="E315" s="41"/>
      <c r="F315" s="9"/>
      <c r="G315" s="3"/>
      <c r="H315" s="14"/>
      <c r="I315" s="41"/>
      <c r="J315" s="162"/>
      <c r="K315" s="42"/>
      <c r="L315" s="203"/>
      <c r="M315" s="58"/>
    </row>
    <row r="316" spans="1:13" x14ac:dyDescent="0.2">
      <c r="A316" s="3">
        <v>2023</v>
      </c>
      <c r="B316" s="3">
        <v>3</v>
      </c>
      <c r="D316" s="1"/>
      <c r="E316" s="41"/>
      <c r="F316" s="9"/>
      <c r="G316" s="3"/>
      <c r="H316" s="14"/>
      <c r="I316" s="41"/>
      <c r="J316" s="162"/>
      <c r="K316" s="42"/>
      <c r="L316" s="203"/>
      <c r="M316" s="58"/>
    </row>
    <row r="317" spans="1:13" x14ac:dyDescent="0.2">
      <c r="A317" s="3">
        <v>2023</v>
      </c>
      <c r="B317" s="3">
        <v>4</v>
      </c>
      <c r="D317" s="1"/>
      <c r="E317" s="41"/>
      <c r="F317" s="9"/>
      <c r="G317" s="3"/>
      <c r="H317" s="14"/>
      <c r="I317" s="41"/>
      <c r="J317" s="162"/>
      <c r="K317" s="42"/>
      <c r="L317" s="203"/>
      <c r="M317" s="58"/>
    </row>
    <row r="318" spans="1:13" x14ac:dyDescent="0.2">
      <c r="A318" s="3">
        <v>2023</v>
      </c>
      <c r="B318" s="3">
        <v>5</v>
      </c>
      <c r="D318" s="1"/>
      <c r="E318" s="41"/>
      <c r="F318" s="9"/>
      <c r="G318" s="3"/>
      <c r="H318" s="14"/>
      <c r="I318" s="41"/>
      <c r="J318" s="162"/>
      <c r="K318" s="42"/>
      <c r="L318" s="203"/>
      <c r="M318" s="58"/>
    </row>
    <row r="319" spans="1:13" x14ac:dyDescent="0.2">
      <c r="A319" s="3">
        <v>2023</v>
      </c>
      <c r="B319" s="3">
        <v>6</v>
      </c>
      <c r="D319" s="1"/>
      <c r="E319" s="41"/>
      <c r="F319" s="9"/>
      <c r="G319" s="3"/>
      <c r="H319" s="14"/>
      <c r="I319" s="41"/>
      <c r="J319" s="162"/>
      <c r="K319" s="42"/>
      <c r="L319" s="203"/>
      <c r="M319" s="58"/>
    </row>
    <row r="320" spans="1:13" x14ac:dyDescent="0.2">
      <c r="A320" s="3">
        <v>2023</v>
      </c>
      <c r="B320" s="3">
        <v>7</v>
      </c>
      <c r="D320" s="1"/>
      <c r="E320" s="41"/>
      <c r="F320" s="9"/>
      <c r="G320" s="3"/>
      <c r="H320" s="14"/>
      <c r="I320" s="41"/>
      <c r="J320" s="162"/>
      <c r="K320" s="42"/>
      <c r="L320" s="203"/>
      <c r="M320" s="58"/>
    </row>
    <row r="321" spans="1:13" x14ac:dyDescent="0.2">
      <c r="A321" s="3">
        <v>2023</v>
      </c>
      <c r="B321" s="3">
        <v>8</v>
      </c>
      <c r="D321" s="1"/>
      <c r="E321" s="41"/>
      <c r="F321" s="9"/>
      <c r="G321" s="3"/>
      <c r="H321" s="14"/>
      <c r="I321" s="41"/>
      <c r="J321" s="162"/>
      <c r="K321" s="42"/>
      <c r="L321" s="203"/>
      <c r="M321" s="58"/>
    </row>
    <row r="322" spans="1:13" x14ac:dyDescent="0.2">
      <c r="A322" s="3">
        <v>2023</v>
      </c>
      <c r="B322" s="3">
        <v>9</v>
      </c>
      <c r="D322" s="1"/>
      <c r="E322" s="41"/>
      <c r="F322" s="9"/>
      <c r="G322" s="3"/>
      <c r="H322" s="14"/>
      <c r="I322" s="41"/>
      <c r="J322" s="162"/>
      <c r="K322" s="42"/>
      <c r="L322" s="203"/>
      <c r="M322" s="58"/>
    </row>
    <row r="323" spans="1:13" x14ac:dyDescent="0.2">
      <c r="A323" s="3">
        <v>2023</v>
      </c>
      <c r="B323" s="3">
        <v>10</v>
      </c>
      <c r="D323" s="1"/>
      <c r="E323" s="41"/>
      <c r="F323" s="9"/>
      <c r="G323" s="3"/>
      <c r="H323" s="14"/>
      <c r="I323" s="41"/>
      <c r="J323" s="162"/>
      <c r="K323" s="42"/>
      <c r="L323" s="203"/>
      <c r="M323" s="58"/>
    </row>
    <row r="324" spans="1:13" x14ac:dyDescent="0.2">
      <c r="A324" s="3">
        <v>2023</v>
      </c>
      <c r="B324" s="3">
        <v>11</v>
      </c>
      <c r="D324" s="1"/>
      <c r="E324" s="41"/>
      <c r="F324" s="9"/>
      <c r="G324" s="3"/>
      <c r="H324" s="14"/>
      <c r="I324" s="41"/>
      <c r="J324" s="162"/>
      <c r="K324" s="42"/>
      <c r="L324" s="203"/>
      <c r="M324" s="58"/>
    </row>
    <row r="325" spans="1:13" x14ac:dyDescent="0.2">
      <c r="A325" s="3">
        <v>2023</v>
      </c>
      <c r="B325" s="3">
        <v>12</v>
      </c>
      <c r="D325" s="1"/>
      <c r="E325" s="41"/>
      <c r="F325" s="9"/>
      <c r="G325" s="3"/>
      <c r="H325" s="14"/>
      <c r="I325" s="41"/>
      <c r="J325" s="162"/>
      <c r="K325" s="42"/>
      <c r="L325" s="203"/>
      <c r="M325" s="58"/>
    </row>
    <row r="326" spans="1:13" x14ac:dyDescent="0.2">
      <c r="A326" s="3">
        <v>2024</v>
      </c>
      <c r="B326" s="3">
        <v>1</v>
      </c>
      <c r="D326" s="1"/>
      <c r="E326" s="41"/>
      <c r="F326" s="9"/>
      <c r="G326" s="3"/>
      <c r="H326" s="14"/>
      <c r="I326" s="41"/>
      <c r="J326" s="162"/>
      <c r="K326" s="42"/>
      <c r="L326" s="203"/>
      <c r="M326" s="58"/>
    </row>
    <row r="327" spans="1:13" x14ac:dyDescent="0.2">
      <c r="A327" s="3">
        <v>2024</v>
      </c>
      <c r="B327" s="3">
        <v>2</v>
      </c>
      <c r="D327" s="1"/>
      <c r="E327" s="41"/>
      <c r="F327" s="9"/>
      <c r="G327" s="3"/>
      <c r="H327" s="14"/>
      <c r="I327" s="41"/>
      <c r="J327" s="162"/>
      <c r="K327" s="42"/>
      <c r="L327" s="203"/>
      <c r="M327" s="58"/>
    </row>
    <row r="328" spans="1:13" x14ac:dyDescent="0.2">
      <c r="A328" s="3">
        <v>2024</v>
      </c>
      <c r="B328" s="3">
        <v>3</v>
      </c>
      <c r="D328" s="1"/>
      <c r="E328" s="41"/>
      <c r="F328" s="9"/>
      <c r="G328" s="3"/>
      <c r="H328" s="14"/>
      <c r="I328" s="41"/>
      <c r="J328" s="162"/>
      <c r="K328" s="42"/>
      <c r="L328" s="203"/>
      <c r="M328" s="58"/>
    </row>
    <row r="329" spans="1:13" x14ac:dyDescent="0.2">
      <c r="A329" s="3">
        <v>2024</v>
      </c>
      <c r="B329" s="3">
        <v>4</v>
      </c>
      <c r="D329" s="1"/>
      <c r="E329" s="41"/>
      <c r="F329" s="9"/>
      <c r="G329" s="3"/>
      <c r="H329" s="14"/>
      <c r="I329" s="41"/>
      <c r="J329" s="162"/>
      <c r="K329" s="42"/>
      <c r="L329" s="203"/>
      <c r="M329" s="58"/>
    </row>
    <row r="330" spans="1:13" x14ac:dyDescent="0.2">
      <c r="A330" s="3">
        <v>2024</v>
      </c>
      <c r="B330" s="3">
        <v>5</v>
      </c>
      <c r="D330" s="1"/>
      <c r="E330" s="41"/>
      <c r="F330" s="9"/>
      <c r="G330" s="3"/>
      <c r="H330" s="14"/>
      <c r="I330" s="41"/>
      <c r="J330" s="162"/>
      <c r="K330" s="42"/>
      <c r="L330" s="203"/>
      <c r="M330" s="58"/>
    </row>
    <row r="331" spans="1:13" x14ac:dyDescent="0.2">
      <c r="A331" s="3">
        <v>2024</v>
      </c>
      <c r="B331" s="3">
        <v>6</v>
      </c>
      <c r="D331" s="1"/>
      <c r="E331" s="41"/>
      <c r="F331" s="9"/>
      <c r="G331" s="3"/>
      <c r="H331" s="14"/>
      <c r="I331" s="41"/>
      <c r="J331" s="162"/>
      <c r="K331" s="42"/>
      <c r="L331" s="203"/>
      <c r="M331" s="58"/>
    </row>
    <row r="332" spans="1:13" x14ac:dyDescent="0.2">
      <c r="A332" s="3">
        <v>2024</v>
      </c>
      <c r="B332" s="3">
        <v>7</v>
      </c>
      <c r="D332" s="1"/>
      <c r="E332" s="41"/>
      <c r="F332" s="9"/>
      <c r="G332" s="3"/>
      <c r="H332" s="14"/>
      <c r="I332" s="41"/>
      <c r="J332" s="162"/>
      <c r="K332" s="42"/>
      <c r="L332" s="203"/>
      <c r="M332" s="58"/>
    </row>
    <row r="333" spans="1:13" x14ac:dyDescent="0.2">
      <c r="A333" s="3">
        <v>2024</v>
      </c>
      <c r="B333" s="3">
        <v>8</v>
      </c>
      <c r="D333" s="1"/>
      <c r="E333" s="41"/>
      <c r="F333" s="9"/>
      <c r="G333" s="3"/>
      <c r="H333" s="14"/>
      <c r="I333" s="41"/>
      <c r="J333" s="162"/>
      <c r="K333" s="42"/>
      <c r="L333" s="203"/>
      <c r="M333" s="58"/>
    </row>
    <row r="334" spans="1:13" x14ac:dyDescent="0.2">
      <c r="A334" s="3">
        <v>2024</v>
      </c>
      <c r="B334" s="3">
        <v>9</v>
      </c>
      <c r="D334" s="1"/>
      <c r="E334" s="41"/>
      <c r="F334" s="9"/>
      <c r="G334" s="3"/>
      <c r="H334" s="14"/>
      <c r="I334" s="41"/>
      <c r="J334" s="162"/>
      <c r="K334" s="42"/>
      <c r="L334" s="203"/>
      <c r="M334" s="58"/>
    </row>
    <row r="335" spans="1:13" x14ac:dyDescent="0.2">
      <c r="A335" s="3">
        <v>2024</v>
      </c>
      <c r="B335" s="3">
        <v>10</v>
      </c>
      <c r="D335" s="1"/>
      <c r="E335" s="41"/>
      <c r="F335" s="9"/>
      <c r="G335" s="3"/>
      <c r="H335" s="14"/>
      <c r="I335" s="41"/>
      <c r="J335" s="162"/>
      <c r="K335" s="42"/>
      <c r="L335" s="203"/>
      <c r="M335" s="58"/>
    </row>
    <row r="336" spans="1:13" x14ac:dyDescent="0.2">
      <c r="A336" s="3">
        <v>2024</v>
      </c>
      <c r="B336" s="3">
        <v>11</v>
      </c>
      <c r="D336" s="1"/>
      <c r="E336" s="41"/>
      <c r="F336" s="9"/>
      <c r="G336" s="3"/>
      <c r="H336" s="14"/>
      <c r="I336" s="41"/>
      <c r="J336" s="162"/>
      <c r="K336" s="42"/>
      <c r="L336" s="203"/>
      <c r="M336" s="58"/>
    </row>
    <row r="337" spans="1:13" x14ac:dyDescent="0.2">
      <c r="A337" s="3">
        <v>2024</v>
      </c>
      <c r="B337" s="3">
        <v>12</v>
      </c>
      <c r="D337" s="1"/>
      <c r="E337" s="41"/>
      <c r="F337" s="9"/>
      <c r="G337" s="3"/>
      <c r="H337" s="14"/>
      <c r="I337" s="41"/>
      <c r="J337" s="162"/>
      <c r="K337" s="42"/>
      <c r="L337" s="203"/>
      <c r="M337" s="58"/>
    </row>
    <row r="338" spans="1:13" x14ac:dyDescent="0.2">
      <c r="A338" s="3">
        <v>2025</v>
      </c>
      <c r="B338" s="3">
        <v>1</v>
      </c>
      <c r="D338" s="1"/>
      <c r="E338" s="41"/>
      <c r="F338" s="9"/>
      <c r="G338" s="3"/>
      <c r="H338" s="14"/>
      <c r="I338" s="41"/>
      <c r="J338" s="162"/>
      <c r="K338" s="42"/>
      <c r="L338" s="203"/>
      <c r="M338" s="58"/>
    </row>
    <row r="339" spans="1:13" x14ac:dyDescent="0.2">
      <c r="A339" s="3">
        <v>2025</v>
      </c>
      <c r="B339" s="3">
        <v>2</v>
      </c>
      <c r="D339" s="1"/>
      <c r="E339" s="41"/>
      <c r="F339" s="9"/>
      <c r="G339" s="3"/>
      <c r="H339" s="14"/>
      <c r="I339" s="41"/>
      <c r="J339" s="162"/>
      <c r="K339" s="42"/>
      <c r="L339" s="203"/>
      <c r="M339" s="58"/>
    </row>
    <row r="340" spans="1:13" x14ac:dyDescent="0.2">
      <c r="A340" s="3">
        <v>2025</v>
      </c>
      <c r="B340" s="3">
        <v>3</v>
      </c>
      <c r="D340" s="1"/>
      <c r="E340" s="41"/>
      <c r="F340" s="9"/>
      <c r="G340" s="3"/>
      <c r="H340" s="14"/>
      <c r="I340" s="41"/>
      <c r="J340" s="162"/>
      <c r="K340" s="42"/>
      <c r="L340" s="203"/>
      <c r="M340" s="58"/>
    </row>
    <row r="341" spans="1:13" x14ac:dyDescent="0.2">
      <c r="A341" s="3">
        <v>2025</v>
      </c>
      <c r="B341" s="3">
        <v>4</v>
      </c>
      <c r="D341" s="1"/>
      <c r="E341" s="41"/>
      <c r="F341" s="9"/>
      <c r="G341" s="3"/>
      <c r="H341" s="14"/>
      <c r="I341" s="41"/>
      <c r="J341" s="162"/>
      <c r="K341" s="42"/>
      <c r="L341" s="203"/>
      <c r="M341" s="58"/>
    </row>
    <row r="342" spans="1:13" x14ac:dyDescent="0.2">
      <c r="A342" s="3">
        <v>2025</v>
      </c>
      <c r="B342" s="3">
        <v>5</v>
      </c>
      <c r="D342" s="1"/>
      <c r="E342" s="41"/>
      <c r="F342" s="9"/>
      <c r="G342" s="3"/>
      <c r="H342" s="14"/>
      <c r="I342" s="41"/>
      <c r="J342" s="162"/>
      <c r="K342" s="42"/>
      <c r="L342" s="203"/>
      <c r="M342" s="58"/>
    </row>
    <row r="343" spans="1:13" x14ac:dyDescent="0.2">
      <c r="A343" s="3">
        <v>2025</v>
      </c>
      <c r="B343" s="3">
        <v>6</v>
      </c>
      <c r="D343" s="1"/>
      <c r="E343" s="41"/>
      <c r="F343" s="9"/>
      <c r="G343" s="3"/>
      <c r="H343" s="14"/>
      <c r="I343" s="41"/>
      <c r="J343" s="162"/>
      <c r="K343" s="42"/>
      <c r="L343" s="203"/>
      <c r="M343" s="58"/>
    </row>
    <row r="344" spans="1:13" x14ac:dyDescent="0.2">
      <c r="A344" s="3">
        <v>2025</v>
      </c>
      <c r="B344" s="3">
        <v>7</v>
      </c>
      <c r="D344" s="1"/>
      <c r="E344" s="41"/>
      <c r="F344" s="9"/>
      <c r="G344" s="3"/>
      <c r="H344" s="14"/>
      <c r="I344" s="41"/>
      <c r="J344" s="162"/>
      <c r="K344" s="42"/>
      <c r="L344" s="203"/>
      <c r="M344" s="58"/>
    </row>
    <row r="345" spans="1:13" x14ac:dyDescent="0.2">
      <c r="A345" s="3">
        <v>2025</v>
      </c>
      <c r="B345" s="3">
        <v>8</v>
      </c>
      <c r="D345" s="1"/>
      <c r="E345" s="41"/>
      <c r="F345" s="9"/>
      <c r="G345" s="3"/>
      <c r="H345" s="14"/>
      <c r="I345" s="41"/>
      <c r="J345" s="162"/>
      <c r="K345" s="42"/>
      <c r="L345" s="203"/>
      <c r="M345" s="58"/>
    </row>
    <row r="346" spans="1:13" x14ac:dyDescent="0.2">
      <c r="A346" s="3">
        <v>2025</v>
      </c>
      <c r="B346" s="3">
        <v>9</v>
      </c>
      <c r="D346" s="1"/>
      <c r="E346" s="41"/>
      <c r="F346" s="9"/>
      <c r="G346" s="3"/>
      <c r="H346" s="14"/>
      <c r="I346" s="41"/>
      <c r="J346" s="162"/>
      <c r="K346" s="42"/>
      <c r="L346" s="203"/>
      <c r="M346" s="58"/>
    </row>
    <row r="347" spans="1:13" x14ac:dyDescent="0.2">
      <c r="A347" s="3">
        <v>2025</v>
      </c>
      <c r="B347" s="3">
        <v>10</v>
      </c>
      <c r="D347" s="1"/>
      <c r="E347" s="41"/>
      <c r="F347" s="9"/>
      <c r="G347" s="3"/>
      <c r="H347" s="14"/>
      <c r="I347" s="41"/>
      <c r="J347" s="162"/>
      <c r="K347" s="42"/>
      <c r="L347" s="203"/>
      <c r="M347" s="58"/>
    </row>
    <row r="348" spans="1:13" x14ac:dyDescent="0.2">
      <c r="A348" s="3">
        <v>2025</v>
      </c>
      <c r="B348" s="3">
        <v>11</v>
      </c>
      <c r="D348" s="1"/>
      <c r="E348" s="41"/>
      <c r="F348" s="9"/>
      <c r="G348" s="3"/>
      <c r="H348" s="14"/>
      <c r="I348" s="41"/>
      <c r="J348" s="162"/>
      <c r="K348" s="42"/>
      <c r="L348" s="203"/>
      <c r="M348" s="58"/>
    </row>
    <row r="349" spans="1:13" x14ac:dyDescent="0.2">
      <c r="A349" s="3">
        <v>2025</v>
      </c>
      <c r="B349" s="3">
        <v>12</v>
      </c>
      <c r="D349" s="1"/>
      <c r="E349" s="41"/>
      <c r="F349" s="9"/>
      <c r="G349" s="3"/>
      <c r="H349" s="14"/>
      <c r="I349" s="41"/>
      <c r="J349" s="162"/>
      <c r="K349" s="42"/>
      <c r="L349" s="203"/>
      <c r="M349" s="58"/>
    </row>
    <row r="350" spans="1:13" x14ac:dyDescent="0.2">
      <c r="A350" s="3">
        <v>2026</v>
      </c>
      <c r="B350" s="3">
        <v>1</v>
      </c>
      <c r="D350" s="1"/>
      <c r="E350" s="41"/>
      <c r="F350" s="9"/>
      <c r="G350" s="3"/>
      <c r="H350" s="14"/>
      <c r="I350" s="41"/>
      <c r="J350" s="162"/>
      <c r="K350" s="42"/>
      <c r="L350" s="203"/>
      <c r="M350" s="58"/>
    </row>
    <row r="351" spans="1:13" x14ac:dyDescent="0.2">
      <c r="A351" s="3">
        <v>2026</v>
      </c>
      <c r="B351" s="3">
        <v>2</v>
      </c>
      <c r="D351" s="1"/>
      <c r="E351" s="41"/>
      <c r="F351" s="9"/>
      <c r="G351" s="3"/>
      <c r="H351" s="14"/>
      <c r="I351" s="41"/>
      <c r="J351" s="162"/>
      <c r="K351" s="42"/>
      <c r="L351" s="203"/>
      <c r="M351" s="58"/>
    </row>
    <row r="352" spans="1:13" x14ac:dyDescent="0.2">
      <c r="A352" s="3">
        <v>2026</v>
      </c>
      <c r="B352" s="3">
        <v>3</v>
      </c>
      <c r="D352" s="1"/>
      <c r="E352" s="41"/>
      <c r="F352" s="9"/>
      <c r="G352" s="3"/>
      <c r="H352" s="14"/>
      <c r="I352" s="41"/>
      <c r="J352" s="162"/>
      <c r="K352" s="42"/>
      <c r="L352" s="203"/>
      <c r="M352" s="58"/>
    </row>
    <row r="353" spans="1:13" x14ac:dyDescent="0.2">
      <c r="A353" s="3">
        <v>2026</v>
      </c>
      <c r="B353" s="3">
        <v>4</v>
      </c>
      <c r="D353" s="1"/>
      <c r="E353" s="41"/>
      <c r="F353" s="9"/>
      <c r="G353" s="3"/>
      <c r="H353" s="14"/>
      <c r="I353" s="41"/>
      <c r="J353" s="162"/>
      <c r="K353" s="42"/>
      <c r="L353" s="203"/>
      <c r="M353" s="58"/>
    </row>
    <row r="354" spans="1:13" x14ac:dyDescent="0.2">
      <c r="A354" s="3">
        <v>2026</v>
      </c>
      <c r="B354" s="3">
        <v>5</v>
      </c>
      <c r="D354" s="1"/>
      <c r="E354" s="41"/>
      <c r="F354" s="9"/>
      <c r="G354" s="3"/>
      <c r="H354" s="14"/>
      <c r="I354" s="41"/>
      <c r="J354" s="162"/>
      <c r="K354" s="42"/>
      <c r="L354" s="203"/>
      <c r="M354" s="58"/>
    </row>
    <row r="355" spans="1:13" x14ac:dyDescent="0.2">
      <c r="A355" s="3">
        <v>2026</v>
      </c>
      <c r="B355" s="3">
        <v>6</v>
      </c>
      <c r="D355" s="1"/>
      <c r="E355" s="41"/>
      <c r="F355" s="9"/>
      <c r="G355" s="3"/>
      <c r="H355" s="14"/>
      <c r="I355" s="41"/>
      <c r="J355" s="162"/>
      <c r="K355" s="42"/>
      <c r="L355" s="203"/>
      <c r="M355" s="58"/>
    </row>
    <row r="356" spans="1:13" x14ac:dyDescent="0.2">
      <c r="A356" s="3">
        <v>2026</v>
      </c>
      <c r="B356" s="3">
        <v>7</v>
      </c>
      <c r="D356" s="1"/>
      <c r="E356" s="41"/>
      <c r="F356" s="9"/>
      <c r="G356" s="3"/>
      <c r="H356" s="14"/>
      <c r="I356" s="41"/>
      <c r="J356" s="162"/>
      <c r="K356" s="42"/>
      <c r="L356" s="203"/>
      <c r="M356" s="58"/>
    </row>
    <row r="357" spans="1:13" x14ac:dyDescent="0.2">
      <c r="A357" s="3">
        <v>2026</v>
      </c>
      <c r="B357" s="3">
        <v>8</v>
      </c>
      <c r="D357" s="1"/>
      <c r="E357" s="41"/>
      <c r="F357" s="9"/>
      <c r="G357" s="3"/>
      <c r="H357" s="14"/>
      <c r="I357" s="41"/>
      <c r="J357" s="162"/>
      <c r="K357" s="42"/>
      <c r="L357" s="203"/>
      <c r="M357" s="58"/>
    </row>
    <row r="358" spans="1:13" x14ac:dyDescent="0.2">
      <c r="A358" s="3">
        <v>2026</v>
      </c>
      <c r="B358" s="3">
        <v>9</v>
      </c>
      <c r="D358" s="1"/>
      <c r="E358" s="41"/>
      <c r="F358" s="9"/>
      <c r="G358" s="3"/>
      <c r="H358" s="14"/>
      <c r="I358" s="41"/>
      <c r="J358" s="162"/>
      <c r="K358" s="42"/>
      <c r="L358" s="203"/>
      <c r="M358" s="58"/>
    </row>
    <row r="359" spans="1:13" x14ac:dyDescent="0.2">
      <c r="A359" s="3">
        <v>2026</v>
      </c>
      <c r="B359" s="3">
        <v>10</v>
      </c>
      <c r="D359" s="1"/>
      <c r="E359" s="41"/>
      <c r="F359" s="9"/>
      <c r="G359" s="3"/>
      <c r="H359" s="14"/>
      <c r="I359" s="41"/>
      <c r="J359" s="162"/>
      <c r="K359" s="42"/>
      <c r="L359" s="203"/>
      <c r="M359" s="58"/>
    </row>
    <row r="360" spans="1:13" x14ac:dyDescent="0.2">
      <c r="A360" s="3">
        <v>2026</v>
      </c>
      <c r="B360" s="3">
        <v>11</v>
      </c>
      <c r="D360" s="1"/>
      <c r="E360" s="41"/>
      <c r="F360" s="9"/>
      <c r="G360" s="3"/>
      <c r="H360" s="14"/>
      <c r="I360" s="41"/>
      <c r="J360" s="162"/>
      <c r="K360" s="42"/>
      <c r="L360" s="203"/>
      <c r="M360" s="58"/>
    </row>
    <row r="361" spans="1:13" x14ac:dyDescent="0.2">
      <c r="A361" s="3">
        <v>2026</v>
      </c>
      <c r="B361" s="3">
        <v>12</v>
      </c>
      <c r="D361" s="1"/>
      <c r="E361" s="41"/>
      <c r="F361" s="9"/>
      <c r="G361" s="3"/>
      <c r="H361" s="14"/>
      <c r="I361" s="41"/>
      <c r="J361" s="162"/>
      <c r="K361" s="42"/>
      <c r="L361" s="203"/>
      <c r="M361" s="58"/>
    </row>
    <row r="362" spans="1:13" x14ac:dyDescent="0.2">
      <c r="A362" s="3">
        <v>2027</v>
      </c>
      <c r="B362" s="3">
        <v>1</v>
      </c>
      <c r="D362" s="1"/>
      <c r="E362" s="41"/>
      <c r="F362" s="9"/>
      <c r="G362" s="3"/>
      <c r="H362" s="14"/>
      <c r="I362" s="41"/>
      <c r="J362" s="162"/>
      <c r="K362" s="42"/>
      <c r="L362" s="203"/>
      <c r="M362" s="58"/>
    </row>
    <row r="363" spans="1:13" x14ac:dyDescent="0.2">
      <c r="A363" s="3">
        <v>2027</v>
      </c>
      <c r="B363" s="3">
        <v>2</v>
      </c>
      <c r="D363" s="1"/>
      <c r="E363" s="41"/>
      <c r="F363" s="9"/>
      <c r="G363" s="3"/>
      <c r="H363" s="14"/>
      <c r="I363" s="41"/>
      <c r="J363" s="162"/>
      <c r="K363" s="42"/>
      <c r="L363" s="203"/>
      <c r="M363" s="58"/>
    </row>
    <row r="364" spans="1:13" x14ac:dyDescent="0.2">
      <c r="A364" s="3">
        <v>2027</v>
      </c>
      <c r="B364" s="3">
        <v>3</v>
      </c>
      <c r="D364" s="1"/>
      <c r="E364" s="41"/>
      <c r="F364" s="9"/>
      <c r="G364" s="3"/>
      <c r="H364" s="14"/>
      <c r="I364" s="41"/>
      <c r="J364" s="162"/>
      <c r="K364" s="42"/>
      <c r="L364" s="203"/>
      <c r="M364" s="58"/>
    </row>
    <row r="365" spans="1:13" x14ac:dyDescent="0.2">
      <c r="A365" s="3">
        <v>2027</v>
      </c>
      <c r="B365" s="3">
        <v>4</v>
      </c>
      <c r="D365" s="1"/>
      <c r="E365" s="41"/>
      <c r="F365" s="9"/>
      <c r="G365" s="3"/>
      <c r="H365" s="14"/>
      <c r="I365" s="41"/>
      <c r="J365" s="162"/>
      <c r="K365" s="42"/>
      <c r="L365" s="203"/>
      <c r="M365" s="58"/>
    </row>
    <row r="366" spans="1:13" x14ac:dyDescent="0.2">
      <c r="A366" s="3">
        <v>2027</v>
      </c>
      <c r="B366" s="3">
        <v>5</v>
      </c>
      <c r="D366" s="1"/>
      <c r="E366" s="41"/>
      <c r="F366" s="9"/>
      <c r="G366" s="3"/>
      <c r="H366" s="14"/>
      <c r="I366" s="41"/>
      <c r="J366" s="162"/>
      <c r="K366" s="42"/>
      <c r="L366" s="203"/>
      <c r="M366" s="58"/>
    </row>
    <row r="367" spans="1:13" x14ac:dyDescent="0.2">
      <c r="A367" s="3">
        <v>2027</v>
      </c>
      <c r="B367" s="3">
        <v>6</v>
      </c>
      <c r="D367" s="1"/>
      <c r="E367" s="41"/>
      <c r="F367" s="9"/>
      <c r="G367" s="3"/>
      <c r="H367" s="14"/>
      <c r="I367" s="41"/>
      <c r="J367" s="162"/>
      <c r="K367" s="42"/>
      <c r="L367" s="203"/>
      <c r="M367" s="58"/>
    </row>
    <row r="368" spans="1:13" x14ac:dyDescent="0.2">
      <c r="A368" s="3">
        <v>2027</v>
      </c>
      <c r="B368" s="3">
        <v>7</v>
      </c>
      <c r="D368" s="1"/>
      <c r="E368" s="41"/>
      <c r="F368" s="9"/>
      <c r="G368" s="3"/>
      <c r="H368" s="14"/>
      <c r="I368" s="41"/>
      <c r="J368" s="162"/>
      <c r="K368" s="42"/>
      <c r="L368" s="203"/>
      <c r="M368" s="58"/>
    </row>
    <row r="369" spans="1:13" x14ac:dyDescent="0.2">
      <c r="A369" s="3">
        <v>2027</v>
      </c>
      <c r="B369" s="3">
        <v>8</v>
      </c>
      <c r="D369" s="1"/>
      <c r="E369" s="41"/>
      <c r="F369" s="9"/>
      <c r="G369" s="3"/>
      <c r="H369" s="14"/>
      <c r="I369" s="41"/>
      <c r="J369" s="162"/>
      <c r="K369" s="42"/>
      <c r="L369" s="203"/>
      <c r="M369" s="58"/>
    </row>
    <row r="370" spans="1:13" x14ac:dyDescent="0.2">
      <c r="A370" s="3">
        <v>2027</v>
      </c>
      <c r="B370" s="3">
        <v>9</v>
      </c>
      <c r="D370" s="1"/>
      <c r="E370" s="41"/>
      <c r="F370" s="9"/>
      <c r="G370" s="3"/>
      <c r="H370" s="14"/>
      <c r="I370" s="41"/>
      <c r="J370" s="162"/>
      <c r="K370" s="42"/>
      <c r="L370" s="203"/>
      <c r="M370" s="58"/>
    </row>
    <row r="371" spans="1:13" x14ac:dyDescent="0.2">
      <c r="A371" s="3">
        <v>2027</v>
      </c>
      <c r="B371" s="3">
        <v>10</v>
      </c>
      <c r="D371" s="1"/>
      <c r="E371" s="41"/>
      <c r="F371" s="9"/>
      <c r="G371" s="3"/>
      <c r="H371" s="14"/>
      <c r="I371" s="41"/>
      <c r="J371" s="162"/>
      <c r="K371" s="42"/>
      <c r="L371" s="203"/>
      <c r="M371" s="58"/>
    </row>
    <row r="372" spans="1:13" x14ac:dyDescent="0.2">
      <c r="A372" s="3">
        <v>2027</v>
      </c>
      <c r="B372" s="3">
        <v>11</v>
      </c>
      <c r="D372" s="1"/>
      <c r="E372" s="41"/>
      <c r="F372" s="9"/>
      <c r="G372" s="3"/>
      <c r="H372" s="14"/>
      <c r="I372" s="41"/>
      <c r="J372" s="162"/>
      <c r="K372" s="42"/>
      <c r="L372" s="203"/>
      <c r="M372" s="58"/>
    </row>
    <row r="373" spans="1:13" x14ac:dyDescent="0.2">
      <c r="A373" s="3">
        <v>2027</v>
      </c>
      <c r="B373" s="3">
        <v>12</v>
      </c>
      <c r="D373" s="1"/>
      <c r="E373" s="41"/>
      <c r="F373" s="9"/>
      <c r="G373" s="3"/>
      <c r="H373" s="14"/>
      <c r="I373" s="41"/>
      <c r="J373" s="162"/>
      <c r="K373" s="42"/>
      <c r="L373" s="203"/>
      <c r="M373" s="58"/>
    </row>
    <row r="374" spans="1:13" x14ac:dyDescent="0.2">
      <c r="A374" s="3">
        <v>2028</v>
      </c>
      <c r="B374" s="3">
        <v>1</v>
      </c>
      <c r="D374" s="1"/>
      <c r="E374" s="41"/>
      <c r="F374" s="9"/>
      <c r="G374" s="3"/>
      <c r="H374" s="14"/>
      <c r="I374" s="41"/>
      <c r="J374" s="162"/>
      <c r="K374" s="42"/>
      <c r="L374" s="203"/>
      <c r="M374" s="58"/>
    </row>
    <row r="375" spans="1:13" x14ac:dyDescent="0.2">
      <c r="A375" s="3">
        <v>2028</v>
      </c>
      <c r="B375" s="3">
        <v>2</v>
      </c>
      <c r="D375" s="1"/>
      <c r="E375" s="41"/>
      <c r="F375" s="9"/>
      <c r="G375" s="3"/>
      <c r="H375" s="14"/>
      <c r="I375" s="41"/>
      <c r="J375" s="162"/>
      <c r="K375" s="42"/>
      <c r="L375" s="203"/>
      <c r="M375" s="58"/>
    </row>
    <row r="376" spans="1:13" x14ac:dyDescent="0.2">
      <c r="A376" s="3">
        <v>2028</v>
      </c>
      <c r="B376" s="3">
        <v>3</v>
      </c>
      <c r="D376" s="1"/>
      <c r="E376" s="41"/>
      <c r="F376" s="9"/>
      <c r="G376" s="3"/>
      <c r="H376" s="14"/>
      <c r="I376" s="41"/>
      <c r="J376" s="162"/>
      <c r="K376" s="42"/>
      <c r="L376" s="203"/>
      <c r="M376" s="58"/>
    </row>
    <row r="377" spans="1:13" x14ac:dyDescent="0.2">
      <c r="A377" s="3">
        <v>2028</v>
      </c>
      <c r="B377" s="3">
        <v>4</v>
      </c>
      <c r="D377" s="1"/>
      <c r="E377" s="41"/>
      <c r="F377" s="9"/>
      <c r="G377" s="3"/>
      <c r="H377" s="14"/>
      <c r="I377" s="41"/>
      <c r="J377" s="162"/>
      <c r="K377" s="42"/>
      <c r="L377" s="203"/>
      <c r="M377" s="58"/>
    </row>
    <row r="378" spans="1:13" x14ac:dyDescent="0.2">
      <c r="A378" s="3">
        <v>2028</v>
      </c>
      <c r="B378" s="3">
        <v>5</v>
      </c>
      <c r="D378" s="1"/>
      <c r="E378" s="41"/>
      <c r="F378" s="9"/>
      <c r="G378" s="3"/>
      <c r="H378" s="14"/>
      <c r="I378" s="41"/>
      <c r="J378" s="162"/>
      <c r="K378" s="42"/>
      <c r="L378" s="203"/>
      <c r="M378" s="58"/>
    </row>
    <row r="379" spans="1:13" x14ac:dyDescent="0.2">
      <c r="A379" s="3">
        <v>2028</v>
      </c>
      <c r="B379" s="3">
        <v>6</v>
      </c>
      <c r="D379" s="1"/>
      <c r="E379" s="41"/>
      <c r="F379" s="9"/>
      <c r="G379" s="3"/>
      <c r="H379" s="14"/>
      <c r="I379" s="41"/>
      <c r="J379" s="162"/>
      <c r="K379" s="42"/>
      <c r="L379" s="203"/>
      <c r="M379" s="58"/>
    </row>
    <row r="380" spans="1:13" x14ac:dyDescent="0.2">
      <c r="A380" s="3">
        <v>2028</v>
      </c>
      <c r="B380" s="3">
        <v>7</v>
      </c>
      <c r="D380" s="1"/>
      <c r="E380" s="41"/>
      <c r="F380" s="9"/>
      <c r="G380" s="3"/>
      <c r="H380" s="14"/>
      <c r="I380" s="41"/>
      <c r="J380" s="162"/>
      <c r="K380" s="42"/>
      <c r="L380" s="203"/>
      <c r="M380" s="58"/>
    </row>
    <row r="381" spans="1:13" x14ac:dyDescent="0.2">
      <c r="A381" s="3">
        <v>2028</v>
      </c>
      <c r="B381" s="3">
        <v>8</v>
      </c>
      <c r="D381" s="1"/>
      <c r="E381" s="41"/>
      <c r="F381" s="9"/>
      <c r="G381" s="3"/>
      <c r="H381" s="14"/>
      <c r="I381" s="41"/>
      <c r="J381" s="162"/>
      <c r="K381" s="42"/>
      <c r="L381" s="203"/>
      <c r="M381" s="58"/>
    </row>
    <row r="382" spans="1:13" x14ac:dyDescent="0.2">
      <c r="A382" s="3">
        <v>2028</v>
      </c>
      <c r="B382" s="3">
        <v>9</v>
      </c>
      <c r="D382" s="1"/>
      <c r="E382" s="41"/>
      <c r="F382" s="9"/>
      <c r="G382" s="3"/>
      <c r="H382" s="14"/>
      <c r="I382" s="41"/>
      <c r="J382" s="162"/>
      <c r="K382" s="42"/>
      <c r="L382" s="203"/>
      <c r="M382" s="58"/>
    </row>
    <row r="383" spans="1:13" x14ac:dyDescent="0.2">
      <c r="A383" s="3">
        <v>2028</v>
      </c>
      <c r="B383" s="3">
        <v>10</v>
      </c>
      <c r="D383" s="1"/>
      <c r="E383" s="41"/>
      <c r="F383" s="9"/>
      <c r="G383" s="3"/>
      <c r="H383" s="14"/>
      <c r="I383" s="41"/>
      <c r="J383" s="162"/>
      <c r="K383" s="42"/>
      <c r="L383" s="203"/>
      <c r="M383" s="58"/>
    </row>
    <row r="384" spans="1:13" x14ac:dyDescent="0.2">
      <c r="A384" s="3">
        <v>2028</v>
      </c>
      <c r="B384" s="3">
        <v>11</v>
      </c>
      <c r="D384" s="1"/>
      <c r="E384" s="41"/>
      <c r="F384" s="9"/>
      <c r="G384" s="3"/>
      <c r="H384" s="14"/>
      <c r="I384" s="41"/>
      <c r="J384" s="162"/>
      <c r="K384" s="42"/>
      <c r="L384" s="203"/>
      <c r="M384" s="58"/>
    </row>
    <row r="385" spans="1:13" x14ac:dyDescent="0.2">
      <c r="A385" s="3">
        <v>2028</v>
      </c>
      <c r="B385" s="3">
        <v>12</v>
      </c>
      <c r="D385" s="1"/>
      <c r="E385" s="41"/>
      <c r="F385" s="9"/>
      <c r="G385" s="3"/>
      <c r="H385" s="14"/>
      <c r="I385" s="41"/>
      <c r="J385" s="162"/>
      <c r="K385" s="42"/>
      <c r="L385" s="203"/>
      <c r="M385" s="58"/>
    </row>
    <row r="386" spans="1:13" x14ac:dyDescent="0.2">
      <c r="A386" s="3">
        <v>2029</v>
      </c>
      <c r="B386" s="3">
        <v>1</v>
      </c>
      <c r="D386" s="1"/>
      <c r="E386" s="41"/>
      <c r="F386" s="9"/>
      <c r="G386" s="3"/>
      <c r="H386" s="14"/>
      <c r="I386" s="41"/>
      <c r="J386" s="162"/>
      <c r="K386" s="42"/>
      <c r="L386" s="203"/>
      <c r="M386" s="58"/>
    </row>
    <row r="387" spans="1:13" x14ac:dyDescent="0.2">
      <c r="A387" s="3">
        <v>2029</v>
      </c>
      <c r="B387" s="3">
        <v>2</v>
      </c>
      <c r="D387" s="1"/>
      <c r="E387" s="41"/>
      <c r="F387" s="9"/>
      <c r="G387" s="3"/>
      <c r="H387" s="14"/>
      <c r="I387" s="41"/>
      <c r="J387" s="162"/>
      <c r="K387" s="42"/>
      <c r="L387" s="203"/>
      <c r="M387" s="58"/>
    </row>
    <row r="388" spans="1:13" x14ac:dyDescent="0.2">
      <c r="A388" s="3">
        <v>2029</v>
      </c>
      <c r="B388" s="3">
        <v>3</v>
      </c>
      <c r="D388" s="1"/>
      <c r="E388" s="41"/>
      <c r="F388" s="9"/>
      <c r="G388" s="3"/>
      <c r="H388" s="14"/>
      <c r="I388" s="41"/>
      <c r="J388" s="162"/>
      <c r="K388" s="42"/>
      <c r="L388" s="203"/>
      <c r="M388" s="58"/>
    </row>
    <row r="389" spans="1:13" x14ac:dyDescent="0.2">
      <c r="A389" s="3">
        <v>2029</v>
      </c>
      <c r="B389" s="3">
        <v>4</v>
      </c>
      <c r="D389" s="1"/>
      <c r="E389" s="41"/>
      <c r="F389" s="9"/>
      <c r="G389" s="3"/>
      <c r="H389" s="14"/>
      <c r="I389" s="41"/>
      <c r="J389" s="162"/>
      <c r="K389" s="42"/>
      <c r="L389" s="203"/>
      <c r="M389" s="58"/>
    </row>
    <row r="390" spans="1:13" x14ac:dyDescent="0.2">
      <c r="A390" s="3">
        <v>2029</v>
      </c>
      <c r="B390" s="3">
        <v>5</v>
      </c>
      <c r="D390" s="1"/>
      <c r="E390" s="41"/>
      <c r="F390" s="9"/>
      <c r="G390" s="3"/>
      <c r="H390" s="14"/>
      <c r="I390" s="41"/>
      <c r="J390" s="162"/>
      <c r="K390" s="42"/>
      <c r="L390" s="203"/>
      <c r="M390" s="58"/>
    </row>
    <row r="391" spans="1:13" x14ac:dyDescent="0.2">
      <c r="A391" s="3">
        <v>2029</v>
      </c>
      <c r="B391" s="3">
        <v>6</v>
      </c>
      <c r="D391" s="1"/>
      <c r="E391" s="41"/>
      <c r="F391" s="9"/>
      <c r="G391" s="3"/>
      <c r="H391" s="14"/>
      <c r="I391" s="41"/>
      <c r="J391" s="162"/>
      <c r="K391" s="42"/>
      <c r="L391" s="203"/>
      <c r="M391" s="58"/>
    </row>
    <row r="392" spans="1:13" x14ac:dyDescent="0.2">
      <c r="A392" s="3">
        <v>2029</v>
      </c>
      <c r="B392" s="3">
        <v>7</v>
      </c>
      <c r="D392" s="1"/>
      <c r="E392" s="41"/>
      <c r="F392" s="9"/>
      <c r="G392" s="3"/>
      <c r="H392" s="14"/>
      <c r="I392" s="41"/>
      <c r="J392" s="162"/>
      <c r="K392" s="42"/>
      <c r="L392" s="203"/>
      <c r="M392" s="58"/>
    </row>
    <row r="393" spans="1:13" x14ac:dyDescent="0.2">
      <c r="A393" s="3">
        <v>2029</v>
      </c>
      <c r="B393" s="3">
        <v>8</v>
      </c>
      <c r="D393" s="1"/>
      <c r="E393" s="41"/>
      <c r="F393" s="9"/>
      <c r="G393" s="3"/>
      <c r="H393" s="14"/>
      <c r="I393" s="41"/>
      <c r="J393" s="162"/>
      <c r="K393" s="42"/>
      <c r="L393" s="203"/>
      <c r="M393" s="58"/>
    </row>
    <row r="394" spans="1:13" x14ac:dyDescent="0.2">
      <c r="A394" s="3">
        <v>2029</v>
      </c>
      <c r="B394" s="3">
        <v>9</v>
      </c>
      <c r="D394" s="1"/>
      <c r="E394" s="41"/>
      <c r="F394" s="9"/>
      <c r="G394" s="3"/>
      <c r="H394" s="14"/>
      <c r="I394" s="41"/>
      <c r="J394" s="162"/>
      <c r="K394" s="42"/>
      <c r="L394" s="203"/>
      <c r="M394" s="58"/>
    </row>
    <row r="395" spans="1:13" x14ac:dyDescent="0.2">
      <c r="A395" s="3">
        <v>2029</v>
      </c>
      <c r="B395" s="3">
        <v>10</v>
      </c>
      <c r="D395" s="1"/>
      <c r="E395" s="41"/>
      <c r="F395" s="9"/>
      <c r="G395" s="3"/>
      <c r="H395" s="14"/>
      <c r="I395" s="41"/>
      <c r="J395" s="162"/>
      <c r="K395" s="42"/>
      <c r="L395" s="203"/>
      <c r="M395" s="58"/>
    </row>
    <row r="396" spans="1:13" x14ac:dyDescent="0.2">
      <c r="A396" s="3">
        <v>2029</v>
      </c>
      <c r="B396" s="3">
        <v>11</v>
      </c>
      <c r="D396" s="1"/>
      <c r="E396" s="41"/>
      <c r="F396" s="9"/>
      <c r="G396" s="3"/>
      <c r="H396" s="14"/>
      <c r="I396" s="41"/>
      <c r="J396" s="162"/>
      <c r="K396" s="42"/>
      <c r="L396" s="203"/>
      <c r="M396" s="58"/>
    </row>
    <row r="397" spans="1:13" x14ac:dyDescent="0.2">
      <c r="A397" s="3">
        <v>2029</v>
      </c>
      <c r="B397" s="3">
        <v>12</v>
      </c>
      <c r="D397" s="1"/>
      <c r="E397" s="41"/>
      <c r="F397" s="9"/>
      <c r="G397" s="3"/>
      <c r="H397" s="14"/>
      <c r="I397" s="41"/>
      <c r="J397" s="162"/>
      <c r="K397" s="42"/>
      <c r="L397" s="203"/>
      <c r="M397" s="58"/>
    </row>
    <row r="398" spans="1:13" x14ac:dyDescent="0.2">
      <c r="A398" s="3">
        <v>2030</v>
      </c>
      <c r="B398" s="3">
        <v>1</v>
      </c>
      <c r="D398" s="1"/>
      <c r="E398" s="41"/>
      <c r="F398" s="9"/>
      <c r="G398" s="3"/>
      <c r="H398" s="14"/>
      <c r="I398" s="41"/>
      <c r="J398" s="162"/>
      <c r="K398" s="42"/>
      <c r="L398" s="203"/>
      <c r="M398" s="58"/>
    </row>
    <row r="399" spans="1:13" x14ac:dyDescent="0.2">
      <c r="A399" s="3">
        <v>2030</v>
      </c>
      <c r="B399" s="3">
        <v>2</v>
      </c>
      <c r="D399" s="1"/>
      <c r="E399" s="41"/>
      <c r="F399" s="9"/>
      <c r="G399" s="3"/>
      <c r="H399" s="14"/>
      <c r="I399" s="41"/>
      <c r="J399" s="162"/>
      <c r="K399" s="42"/>
      <c r="L399" s="203"/>
      <c r="M399" s="58"/>
    </row>
    <row r="400" spans="1:13" x14ac:dyDescent="0.2">
      <c r="A400" s="3">
        <v>2030</v>
      </c>
      <c r="B400" s="3">
        <v>3</v>
      </c>
      <c r="D400" s="1"/>
      <c r="E400" s="41"/>
      <c r="F400" s="9"/>
      <c r="G400" s="3"/>
      <c r="H400" s="14"/>
      <c r="I400" s="41"/>
      <c r="J400" s="162"/>
      <c r="K400" s="42"/>
      <c r="L400" s="203"/>
      <c r="M400" s="58"/>
    </row>
    <row r="401" spans="1:13" x14ac:dyDescent="0.2">
      <c r="A401" s="3">
        <v>2030</v>
      </c>
      <c r="B401" s="3">
        <v>4</v>
      </c>
      <c r="D401" s="1"/>
      <c r="E401" s="41"/>
      <c r="F401" s="9"/>
      <c r="G401" s="3"/>
      <c r="H401" s="14"/>
      <c r="I401" s="41"/>
      <c r="J401" s="162"/>
      <c r="K401" s="42"/>
      <c r="L401" s="203"/>
      <c r="M401" s="58"/>
    </row>
    <row r="402" spans="1:13" x14ac:dyDescent="0.2">
      <c r="A402" s="3">
        <v>2030</v>
      </c>
      <c r="B402" s="3">
        <v>5</v>
      </c>
      <c r="D402" s="1"/>
      <c r="E402" s="41"/>
      <c r="F402" s="9"/>
      <c r="G402" s="3"/>
      <c r="H402" s="14"/>
      <c r="I402" s="41"/>
      <c r="J402" s="162"/>
      <c r="K402" s="42"/>
      <c r="L402" s="203"/>
      <c r="M402" s="58"/>
    </row>
    <row r="403" spans="1:13" x14ac:dyDescent="0.2">
      <c r="A403" s="3">
        <v>2030</v>
      </c>
      <c r="B403" s="3">
        <v>6</v>
      </c>
      <c r="D403" s="1"/>
      <c r="E403" s="41"/>
      <c r="F403" s="9"/>
      <c r="G403" s="3"/>
      <c r="H403" s="14"/>
      <c r="I403" s="41"/>
      <c r="J403" s="162"/>
      <c r="K403" s="42"/>
      <c r="L403" s="203"/>
      <c r="M403" s="58"/>
    </row>
    <row r="404" spans="1:13" x14ac:dyDescent="0.2">
      <c r="A404" s="3">
        <v>2030</v>
      </c>
      <c r="B404" s="3">
        <v>7</v>
      </c>
      <c r="D404" s="1"/>
      <c r="E404" s="41"/>
      <c r="F404" s="9"/>
      <c r="G404" s="3"/>
      <c r="H404" s="14"/>
      <c r="I404" s="41"/>
      <c r="J404" s="162"/>
      <c r="K404" s="42"/>
      <c r="L404" s="203"/>
      <c r="M404" s="58"/>
    </row>
    <row r="405" spans="1:13" x14ac:dyDescent="0.2">
      <c r="A405" s="3">
        <v>2030</v>
      </c>
      <c r="B405" s="3">
        <v>8</v>
      </c>
      <c r="D405" s="1"/>
      <c r="E405" s="41"/>
      <c r="F405" s="9"/>
      <c r="G405" s="3"/>
      <c r="H405" s="14"/>
      <c r="I405" s="41"/>
      <c r="J405" s="162"/>
      <c r="K405" s="42"/>
      <c r="L405" s="203"/>
      <c r="M405" s="58"/>
    </row>
    <row r="406" spans="1:13" x14ac:dyDescent="0.2">
      <c r="A406" s="3">
        <v>2030</v>
      </c>
      <c r="B406" s="3">
        <v>9</v>
      </c>
      <c r="D406" s="1"/>
      <c r="E406" s="41"/>
      <c r="F406" s="9"/>
      <c r="G406" s="3"/>
      <c r="H406" s="14"/>
      <c r="I406" s="41"/>
      <c r="J406" s="162"/>
      <c r="K406" s="42"/>
      <c r="L406" s="203"/>
      <c r="M406" s="58"/>
    </row>
    <row r="407" spans="1:13" x14ac:dyDescent="0.2">
      <c r="A407" s="3">
        <v>2030</v>
      </c>
      <c r="B407" s="3">
        <v>10</v>
      </c>
      <c r="D407" s="1"/>
      <c r="E407" s="41"/>
      <c r="F407" s="9"/>
      <c r="G407" s="3"/>
      <c r="H407" s="14"/>
      <c r="I407" s="41"/>
      <c r="J407" s="162"/>
      <c r="K407" s="42"/>
      <c r="L407" s="203"/>
      <c r="M407" s="58"/>
    </row>
    <row r="408" spans="1:13" x14ac:dyDescent="0.2">
      <c r="A408" s="3">
        <v>2030</v>
      </c>
      <c r="B408" s="3">
        <v>11</v>
      </c>
      <c r="D408" s="1"/>
      <c r="E408" s="41"/>
      <c r="F408" s="9"/>
      <c r="G408" s="3"/>
      <c r="H408" s="14"/>
      <c r="I408" s="41"/>
      <c r="J408" s="162"/>
      <c r="K408" s="42"/>
      <c r="L408" s="203"/>
      <c r="M408" s="58"/>
    </row>
    <row r="409" spans="1:13" x14ac:dyDescent="0.2">
      <c r="A409" s="3">
        <v>2030</v>
      </c>
      <c r="B409" s="3">
        <v>12</v>
      </c>
      <c r="D409" s="1"/>
      <c r="E409" s="41"/>
      <c r="F409" s="9"/>
      <c r="G409" s="3"/>
      <c r="H409" s="14"/>
      <c r="I409" s="41"/>
      <c r="J409" s="162"/>
      <c r="K409" s="42"/>
      <c r="L409" s="203"/>
      <c r="M409" s="58"/>
    </row>
    <row r="410" spans="1:13" x14ac:dyDescent="0.2">
      <c r="A410" s="3">
        <v>2031</v>
      </c>
      <c r="B410" s="3">
        <v>1</v>
      </c>
      <c r="D410" s="1"/>
      <c r="E410" s="41"/>
      <c r="F410" s="9"/>
      <c r="G410" s="3"/>
      <c r="H410" s="14"/>
      <c r="I410" s="41"/>
      <c r="J410" s="162"/>
      <c r="K410" s="42"/>
      <c r="L410" s="203"/>
      <c r="M410" s="58"/>
    </row>
    <row r="411" spans="1:13" x14ac:dyDescent="0.2">
      <c r="A411" s="3">
        <v>2031</v>
      </c>
      <c r="B411" s="3">
        <v>2</v>
      </c>
      <c r="D411" s="1"/>
      <c r="E411" s="41"/>
      <c r="F411" s="9"/>
      <c r="G411" s="3"/>
      <c r="H411" s="14"/>
      <c r="I411" s="41"/>
      <c r="J411" s="162"/>
      <c r="K411" s="42"/>
      <c r="L411" s="203"/>
      <c r="M411" s="58"/>
    </row>
    <row r="412" spans="1:13" x14ac:dyDescent="0.2">
      <c r="A412" s="3">
        <v>2031</v>
      </c>
      <c r="B412" s="3">
        <v>3</v>
      </c>
      <c r="D412" s="1"/>
      <c r="E412" s="41"/>
      <c r="F412" s="9"/>
      <c r="G412" s="3"/>
      <c r="H412" s="14"/>
      <c r="I412" s="41"/>
      <c r="J412" s="162"/>
      <c r="K412" s="42"/>
      <c r="L412" s="203"/>
      <c r="M412" s="58"/>
    </row>
    <row r="413" spans="1:13" x14ac:dyDescent="0.2">
      <c r="A413" s="3">
        <v>2031</v>
      </c>
      <c r="B413" s="3">
        <v>4</v>
      </c>
      <c r="D413" s="1"/>
      <c r="E413" s="41"/>
      <c r="F413" s="9"/>
      <c r="G413" s="3"/>
      <c r="H413" s="14"/>
      <c r="I413" s="41"/>
      <c r="J413" s="162"/>
      <c r="K413" s="42"/>
      <c r="L413" s="203"/>
      <c r="M413" s="58"/>
    </row>
    <row r="414" spans="1:13" x14ac:dyDescent="0.2">
      <c r="A414" s="3">
        <v>2031</v>
      </c>
      <c r="B414" s="3">
        <v>5</v>
      </c>
      <c r="D414" s="1"/>
      <c r="E414" s="41"/>
      <c r="F414" s="9"/>
      <c r="G414" s="3"/>
      <c r="H414" s="14"/>
      <c r="I414" s="41"/>
      <c r="J414" s="162"/>
      <c r="K414" s="42"/>
      <c r="L414" s="203"/>
      <c r="M414" s="58"/>
    </row>
    <row r="415" spans="1:13" x14ac:dyDescent="0.2">
      <c r="A415" s="3">
        <v>2031</v>
      </c>
      <c r="B415" s="3">
        <v>6</v>
      </c>
      <c r="D415" s="1"/>
      <c r="E415" s="41"/>
      <c r="F415" s="9"/>
      <c r="G415" s="3"/>
      <c r="H415" s="14"/>
      <c r="I415" s="41"/>
      <c r="J415" s="162"/>
      <c r="K415" s="42"/>
      <c r="L415" s="203"/>
      <c r="M415" s="58"/>
    </row>
    <row r="416" spans="1:13" x14ac:dyDescent="0.2">
      <c r="A416" s="3">
        <v>2031</v>
      </c>
      <c r="B416" s="3">
        <v>7</v>
      </c>
      <c r="D416" s="1"/>
      <c r="E416" s="41"/>
      <c r="F416" s="9"/>
      <c r="G416" s="3"/>
      <c r="H416" s="14"/>
      <c r="I416" s="41"/>
      <c r="J416" s="162"/>
      <c r="K416" s="42"/>
      <c r="L416" s="203"/>
      <c r="M416" s="58"/>
    </row>
    <row r="417" spans="1:13" x14ac:dyDescent="0.2">
      <c r="A417" s="3">
        <v>2031</v>
      </c>
      <c r="B417" s="3">
        <v>8</v>
      </c>
      <c r="D417" s="1"/>
      <c r="E417" s="41"/>
      <c r="F417" s="9"/>
      <c r="G417" s="3"/>
      <c r="H417" s="14"/>
      <c r="I417" s="41"/>
      <c r="J417" s="162"/>
      <c r="K417" s="42"/>
      <c r="L417" s="203"/>
      <c r="M417" s="58"/>
    </row>
    <row r="418" spans="1:13" x14ac:dyDescent="0.2">
      <c r="A418" s="3">
        <v>2031</v>
      </c>
      <c r="B418" s="3">
        <v>9</v>
      </c>
      <c r="D418" s="1"/>
      <c r="E418" s="41"/>
      <c r="F418" s="9"/>
      <c r="G418" s="3"/>
      <c r="H418" s="14"/>
      <c r="I418" s="41"/>
      <c r="J418" s="162"/>
      <c r="K418" s="42"/>
      <c r="L418" s="203"/>
      <c r="M418" s="58"/>
    </row>
    <row r="419" spans="1:13" x14ac:dyDescent="0.2">
      <c r="A419" s="3">
        <v>2031</v>
      </c>
      <c r="B419" s="3">
        <v>10</v>
      </c>
      <c r="D419" s="1"/>
      <c r="E419" s="41"/>
      <c r="F419" s="9"/>
      <c r="G419" s="3"/>
      <c r="H419" s="14"/>
      <c r="I419" s="41"/>
      <c r="J419" s="162"/>
      <c r="K419" s="42"/>
      <c r="L419" s="203"/>
      <c r="M419" s="58"/>
    </row>
    <row r="420" spans="1:13" x14ac:dyDescent="0.2">
      <c r="A420" s="3">
        <v>2031</v>
      </c>
      <c r="B420" s="3">
        <v>11</v>
      </c>
      <c r="D420" s="1"/>
      <c r="E420" s="41"/>
      <c r="F420" s="9"/>
      <c r="G420" s="3"/>
      <c r="H420" s="14"/>
      <c r="I420" s="41"/>
      <c r="J420" s="162"/>
      <c r="K420" s="42"/>
      <c r="L420" s="203"/>
      <c r="M420" s="58"/>
    </row>
    <row r="421" spans="1:13" x14ac:dyDescent="0.2">
      <c r="A421" s="3">
        <v>2031</v>
      </c>
      <c r="B421" s="3">
        <v>12</v>
      </c>
      <c r="D421" s="1"/>
      <c r="E421" s="41"/>
      <c r="F421" s="9"/>
      <c r="G421" s="3"/>
      <c r="H421" s="14"/>
      <c r="I421" s="41"/>
      <c r="J421" s="162"/>
      <c r="K421" s="42"/>
      <c r="L421" s="203"/>
      <c r="M421" s="58"/>
    </row>
    <row r="422" spans="1:13" x14ac:dyDescent="0.2">
      <c r="A422" s="3">
        <v>2032</v>
      </c>
      <c r="B422" s="3">
        <v>1</v>
      </c>
      <c r="D422" s="1"/>
      <c r="E422" s="41"/>
      <c r="F422" s="9"/>
      <c r="G422" s="3"/>
      <c r="H422" s="14"/>
      <c r="I422" s="41"/>
      <c r="J422" s="162"/>
      <c r="K422" s="42"/>
      <c r="L422" s="203"/>
      <c r="M422" s="58"/>
    </row>
    <row r="423" spans="1:13" x14ac:dyDescent="0.2">
      <c r="A423" s="3">
        <v>2032</v>
      </c>
      <c r="B423" s="3">
        <v>2</v>
      </c>
      <c r="D423" s="1"/>
      <c r="E423" s="41"/>
      <c r="F423" s="9"/>
      <c r="G423" s="3"/>
      <c r="H423" s="14"/>
      <c r="I423" s="41"/>
      <c r="J423" s="162"/>
      <c r="K423" s="42"/>
      <c r="L423" s="203"/>
      <c r="M423" s="58"/>
    </row>
    <row r="424" spans="1:13" x14ac:dyDescent="0.2">
      <c r="A424" s="3">
        <v>2032</v>
      </c>
      <c r="B424" s="3">
        <v>3</v>
      </c>
      <c r="D424" s="1"/>
      <c r="E424" s="41"/>
      <c r="F424" s="9"/>
      <c r="G424" s="3"/>
      <c r="H424" s="14"/>
      <c r="I424" s="41"/>
      <c r="J424" s="162"/>
      <c r="K424" s="42"/>
      <c r="L424" s="203"/>
      <c r="M424" s="58"/>
    </row>
    <row r="425" spans="1:13" x14ac:dyDescent="0.2">
      <c r="A425" s="3">
        <v>2032</v>
      </c>
      <c r="B425" s="3">
        <v>4</v>
      </c>
      <c r="D425" s="1"/>
      <c r="E425" s="41"/>
      <c r="F425" s="9"/>
      <c r="G425" s="3"/>
      <c r="H425" s="14"/>
      <c r="I425" s="41"/>
      <c r="J425" s="162"/>
      <c r="K425" s="42"/>
      <c r="L425" s="203"/>
      <c r="M425" s="58"/>
    </row>
    <row r="426" spans="1:13" x14ac:dyDescent="0.2">
      <c r="A426" s="3">
        <v>2032</v>
      </c>
      <c r="B426" s="3">
        <v>5</v>
      </c>
      <c r="D426" s="1"/>
      <c r="E426" s="41"/>
      <c r="F426" s="9"/>
      <c r="G426" s="3"/>
      <c r="H426" s="14"/>
      <c r="I426" s="41"/>
      <c r="J426" s="162"/>
      <c r="K426" s="42"/>
      <c r="L426" s="203"/>
      <c r="M426" s="58"/>
    </row>
    <row r="427" spans="1:13" x14ac:dyDescent="0.2">
      <c r="A427" s="3">
        <v>2032</v>
      </c>
      <c r="B427" s="3">
        <v>6</v>
      </c>
      <c r="D427" s="1"/>
      <c r="E427" s="41"/>
      <c r="F427" s="9"/>
      <c r="G427" s="3"/>
      <c r="H427" s="14"/>
      <c r="I427" s="41"/>
      <c r="J427" s="162"/>
      <c r="K427" s="42"/>
      <c r="L427" s="203"/>
      <c r="M427" s="58"/>
    </row>
    <row r="428" spans="1:13" x14ac:dyDescent="0.2">
      <c r="A428" s="3">
        <v>2032</v>
      </c>
      <c r="B428" s="3">
        <v>7</v>
      </c>
      <c r="D428" s="1"/>
      <c r="E428" s="41"/>
      <c r="F428" s="9"/>
      <c r="G428" s="3"/>
      <c r="H428" s="14"/>
      <c r="I428" s="41"/>
      <c r="J428" s="162"/>
      <c r="K428" s="42"/>
      <c r="L428" s="203"/>
      <c r="M428" s="58"/>
    </row>
    <row r="429" spans="1:13" x14ac:dyDescent="0.2">
      <c r="A429" s="3">
        <v>2032</v>
      </c>
      <c r="B429" s="3">
        <v>8</v>
      </c>
      <c r="D429" s="1"/>
      <c r="E429" s="41"/>
      <c r="F429" s="9"/>
      <c r="G429" s="3"/>
      <c r="H429" s="14"/>
      <c r="I429" s="41"/>
      <c r="J429" s="162"/>
      <c r="K429" s="42"/>
      <c r="L429" s="203"/>
      <c r="M429" s="58"/>
    </row>
    <row r="430" spans="1:13" x14ac:dyDescent="0.2">
      <c r="A430" s="3">
        <v>2032</v>
      </c>
      <c r="B430" s="3">
        <v>9</v>
      </c>
      <c r="D430" s="1"/>
      <c r="E430" s="41"/>
      <c r="F430" s="9"/>
      <c r="G430" s="3"/>
      <c r="H430" s="14"/>
      <c r="I430" s="41"/>
      <c r="J430" s="162"/>
      <c r="K430" s="42"/>
      <c r="L430" s="203"/>
      <c r="M430" s="58"/>
    </row>
    <row r="431" spans="1:13" x14ac:dyDescent="0.2">
      <c r="A431" s="3">
        <v>2032</v>
      </c>
      <c r="B431" s="3">
        <v>10</v>
      </c>
      <c r="D431" s="1"/>
      <c r="E431" s="41"/>
      <c r="F431" s="9"/>
      <c r="G431" s="3"/>
      <c r="H431" s="14"/>
      <c r="I431" s="41"/>
      <c r="J431" s="162"/>
      <c r="K431" s="42"/>
      <c r="L431" s="203"/>
      <c r="M431" s="58"/>
    </row>
    <row r="432" spans="1:13" x14ac:dyDescent="0.2">
      <c r="A432" s="3">
        <v>2032</v>
      </c>
      <c r="B432" s="3">
        <v>11</v>
      </c>
      <c r="D432" s="1"/>
      <c r="E432" s="41"/>
      <c r="F432" s="9"/>
      <c r="G432" s="3"/>
      <c r="H432" s="14"/>
      <c r="I432" s="41"/>
      <c r="J432" s="162"/>
      <c r="K432" s="42"/>
      <c r="L432" s="203"/>
      <c r="M432" s="58"/>
    </row>
    <row r="433" spans="1:13" x14ac:dyDescent="0.2">
      <c r="A433" s="3">
        <v>2032</v>
      </c>
      <c r="B433" s="3">
        <v>12</v>
      </c>
      <c r="D433" s="1"/>
      <c r="E433" s="41"/>
      <c r="F433" s="9"/>
      <c r="G433" s="3"/>
      <c r="H433" s="14"/>
      <c r="I433" s="41"/>
      <c r="J433" s="162"/>
      <c r="K433" s="42"/>
      <c r="L433" s="203"/>
      <c r="M433" s="58"/>
    </row>
    <row r="434" spans="1:13" x14ac:dyDescent="0.2">
      <c r="A434" s="3">
        <v>2033</v>
      </c>
      <c r="B434" s="3">
        <v>1</v>
      </c>
      <c r="D434" s="1"/>
      <c r="E434" s="41"/>
      <c r="F434" s="9"/>
      <c r="G434" s="3"/>
      <c r="H434" s="14"/>
      <c r="I434" s="41"/>
      <c r="J434" s="162"/>
      <c r="K434" s="42"/>
      <c r="L434" s="203"/>
      <c r="M434" s="58"/>
    </row>
    <row r="435" spans="1:13" x14ac:dyDescent="0.2">
      <c r="A435" s="3">
        <v>2033</v>
      </c>
      <c r="B435" s="3">
        <v>2</v>
      </c>
      <c r="D435" s="1"/>
      <c r="E435" s="41"/>
      <c r="F435" s="9"/>
      <c r="G435" s="3"/>
      <c r="H435" s="14"/>
      <c r="I435" s="41"/>
      <c r="J435" s="162"/>
      <c r="K435" s="42"/>
      <c r="L435" s="203"/>
      <c r="M435" s="58"/>
    </row>
    <row r="436" spans="1:13" x14ac:dyDescent="0.2">
      <c r="A436" s="3">
        <v>2033</v>
      </c>
      <c r="B436" s="3">
        <v>3</v>
      </c>
      <c r="D436" s="1"/>
      <c r="E436" s="41"/>
      <c r="F436" s="9"/>
      <c r="G436" s="3"/>
      <c r="H436" s="14"/>
      <c r="I436" s="41"/>
      <c r="J436" s="162"/>
      <c r="K436" s="42"/>
      <c r="L436" s="203"/>
      <c r="M436" s="58"/>
    </row>
    <row r="437" spans="1:13" x14ac:dyDescent="0.2">
      <c r="A437" s="3">
        <v>2033</v>
      </c>
      <c r="B437" s="3">
        <v>4</v>
      </c>
      <c r="D437" s="1"/>
      <c r="E437" s="41"/>
      <c r="F437" s="9"/>
      <c r="G437" s="3"/>
      <c r="H437" s="14"/>
      <c r="I437" s="41"/>
      <c r="J437" s="162"/>
      <c r="K437" s="42"/>
      <c r="L437" s="203"/>
      <c r="M437" s="58"/>
    </row>
    <row r="438" spans="1:13" x14ac:dyDescent="0.2">
      <c r="A438" s="3">
        <v>2033</v>
      </c>
      <c r="B438" s="3">
        <v>5</v>
      </c>
      <c r="D438" s="1"/>
      <c r="E438" s="41"/>
      <c r="F438" s="9"/>
      <c r="G438" s="3"/>
      <c r="H438" s="14"/>
      <c r="I438" s="41"/>
      <c r="J438" s="162"/>
      <c r="K438" s="42"/>
      <c r="L438" s="203"/>
      <c r="M438" s="58"/>
    </row>
    <row r="439" spans="1:13" x14ac:dyDescent="0.2">
      <c r="A439" s="3">
        <v>2033</v>
      </c>
      <c r="B439" s="3">
        <v>6</v>
      </c>
      <c r="D439" s="1"/>
      <c r="E439" s="41"/>
      <c r="F439" s="9"/>
      <c r="G439" s="3"/>
      <c r="H439" s="14"/>
      <c r="I439" s="41"/>
      <c r="J439" s="162"/>
      <c r="K439" s="42"/>
      <c r="L439" s="203"/>
      <c r="M439" s="58"/>
    </row>
    <row r="440" spans="1:13" x14ac:dyDescent="0.2">
      <c r="A440" s="3">
        <v>2033</v>
      </c>
      <c r="B440" s="3">
        <v>7</v>
      </c>
      <c r="D440" s="1"/>
      <c r="E440" s="41"/>
      <c r="F440" s="9"/>
      <c r="G440" s="3"/>
      <c r="H440" s="14"/>
      <c r="I440" s="41"/>
      <c r="J440" s="162"/>
      <c r="K440" s="42"/>
      <c r="L440" s="203"/>
      <c r="M440" s="58"/>
    </row>
    <row r="441" spans="1:13" x14ac:dyDescent="0.2">
      <c r="A441" s="3">
        <v>2033</v>
      </c>
      <c r="B441" s="3">
        <v>8</v>
      </c>
      <c r="D441" s="1"/>
      <c r="E441" s="41"/>
      <c r="F441" s="9"/>
      <c r="G441" s="3"/>
      <c r="H441" s="14"/>
      <c r="I441" s="41"/>
      <c r="J441" s="162"/>
      <c r="K441" s="42"/>
      <c r="L441" s="203"/>
      <c r="M441" s="58"/>
    </row>
    <row r="442" spans="1:13" x14ac:dyDescent="0.2">
      <c r="A442" s="3">
        <v>2033</v>
      </c>
      <c r="B442" s="3">
        <v>9</v>
      </c>
      <c r="D442" s="1"/>
      <c r="E442" s="41"/>
      <c r="F442" s="9"/>
      <c r="G442" s="3"/>
      <c r="H442" s="14"/>
      <c r="I442" s="41"/>
      <c r="J442" s="162"/>
      <c r="K442" s="42"/>
      <c r="L442" s="203"/>
      <c r="M442" s="58"/>
    </row>
    <row r="443" spans="1:13" x14ac:dyDescent="0.2">
      <c r="A443" s="3">
        <v>2033</v>
      </c>
      <c r="B443" s="3">
        <v>10</v>
      </c>
      <c r="D443" s="1"/>
      <c r="E443" s="41"/>
      <c r="F443" s="9"/>
      <c r="G443" s="3"/>
      <c r="H443" s="14"/>
      <c r="I443" s="41"/>
      <c r="J443" s="162"/>
      <c r="K443" s="42"/>
      <c r="L443" s="203"/>
      <c r="M443" s="58"/>
    </row>
    <row r="444" spans="1:13" x14ac:dyDescent="0.2">
      <c r="A444" s="3">
        <v>2033</v>
      </c>
      <c r="B444" s="3">
        <v>11</v>
      </c>
      <c r="D444" s="1"/>
      <c r="E444" s="41"/>
      <c r="F444" s="9"/>
      <c r="G444" s="3"/>
      <c r="H444" s="14"/>
      <c r="I444" s="41"/>
      <c r="J444" s="162"/>
      <c r="K444" s="42"/>
      <c r="L444" s="203"/>
      <c r="M444" s="58"/>
    </row>
    <row r="445" spans="1:13" x14ac:dyDescent="0.2">
      <c r="A445" s="3">
        <v>2033</v>
      </c>
      <c r="B445" s="3">
        <v>12</v>
      </c>
      <c r="D445" s="1"/>
      <c r="E445" s="41"/>
      <c r="F445" s="9"/>
      <c r="G445" s="3"/>
      <c r="H445" s="14"/>
      <c r="I445" s="41"/>
      <c r="J445" s="162"/>
      <c r="K445" s="42"/>
      <c r="L445" s="203"/>
      <c r="M445" s="58"/>
    </row>
    <row r="446" spans="1:13" x14ac:dyDescent="0.2">
      <c r="A446" s="3">
        <v>2034</v>
      </c>
      <c r="B446" s="3">
        <v>1</v>
      </c>
      <c r="D446" s="1"/>
      <c r="E446" s="41"/>
      <c r="F446" s="9"/>
      <c r="G446" s="3"/>
      <c r="H446" s="14"/>
      <c r="I446" s="41"/>
      <c r="J446" s="162"/>
      <c r="K446" s="42"/>
      <c r="L446" s="203"/>
      <c r="M446" s="58"/>
    </row>
    <row r="447" spans="1:13" x14ac:dyDescent="0.2">
      <c r="A447" s="3">
        <v>2034</v>
      </c>
      <c r="B447" s="3">
        <v>2</v>
      </c>
      <c r="D447" s="1"/>
      <c r="E447" s="41"/>
      <c r="F447" s="9"/>
      <c r="G447" s="3"/>
      <c r="H447" s="14"/>
      <c r="I447" s="41"/>
      <c r="J447" s="162"/>
      <c r="K447" s="42"/>
      <c r="L447" s="203"/>
      <c r="M447" s="58"/>
    </row>
    <row r="448" spans="1:13" x14ac:dyDescent="0.2">
      <c r="A448" s="3">
        <v>2034</v>
      </c>
      <c r="B448" s="3">
        <v>3</v>
      </c>
      <c r="D448" s="1"/>
      <c r="E448" s="41"/>
      <c r="F448" s="9"/>
      <c r="G448" s="3"/>
      <c r="H448" s="14"/>
      <c r="I448" s="41"/>
      <c r="J448" s="162"/>
      <c r="K448" s="42"/>
      <c r="L448" s="203"/>
      <c r="M448" s="58"/>
    </row>
    <row r="449" spans="1:13" x14ac:dyDescent="0.2">
      <c r="A449" s="3">
        <v>2034</v>
      </c>
      <c r="B449" s="3">
        <v>4</v>
      </c>
      <c r="D449" s="1"/>
      <c r="E449" s="41"/>
      <c r="F449" s="9"/>
      <c r="G449" s="3"/>
      <c r="H449" s="14"/>
      <c r="I449" s="41"/>
      <c r="J449" s="162"/>
      <c r="K449" s="42"/>
      <c r="L449" s="203"/>
      <c r="M449" s="58"/>
    </row>
    <row r="450" spans="1:13" x14ac:dyDescent="0.2">
      <c r="A450" s="3">
        <v>2034</v>
      </c>
      <c r="B450" s="3">
        <v>5</v>
      </c>
      <c r="D450" s="1"/>
      <c r="E450" s="41"/>
      <c r="F450" s="9"/>
      <c r="G450" s="3"/>
      <c r="H450" s="14"/>
      <c r="I450" s="41"/>
      <c r="J450" s="162"/>
      <c r="K450" s="42"/>
      <c r="L450" s="203"/>
      <c r="M450" s="58"/>
    </row>
    <row r="451" spans="1:13" x14ac:dyDescent="0.2">
      <c r="A451" s="3">
        <v>2034</v>
      </c>
      <c r="B451" s="3">
        <v>6</v>
      </c>
      <c r="D451" s="1"/>
      <c r="E451" s="41"/>
      <c r="F451" s="9"/>
      <c r="G451" s="3"/>
      <c r="H451" s="14"/>
      <c r="I451" s="41"/>
      <c r="J451" s="162"/>
      <c r="K451" s="42"/>
      <c r="L451" s="203"/>
      <c r="M451" s="58"/>
    </row>
    <row r="452" spans="1:13" x14ac:dyDescent="0.2">
      <c r="A452" s="3">
        <v>2034</v>
      </c>
      <c r="B452" s="3">
        <v>7</v>
      </c>
      <c r="D452" s="1"/>
      <c r="E452" s="41"/>
      <c r="F452" s="9"/>
      <c r="G452" s="3"/>
      <c r="H452" s="14"/>
      <c r="I452" s="41"/>
      <c r="J452" s="162"/>
      <c r="K452" s="42"/>
      <c r="L452" s="203"/>
      <c r="M452" s="58"/>
    </row>
    <row r="453" spans="1:13" x14ac:dyDescent="0.2">
      <c r="A453" s="3">
        <v>2034</v>
      </c>
      <c r="B453" s="3">
        <v>8</v>
      </c>
      <c r="D453" s="1"/>
      <c r="E453" s="41"/>
      <c r="F453" s="9"/>
      <c r="G453" s="3"/>
      <c r="H453" s="14"/>
      <c r="I453" s="41"/>
      <c r="J453" s="162"/>
      <c r="K453" s="42"/>
      <c r="L453" s="203"/>
      <c r="M453" s="58"/>
    </row>
    <row r="454" spans="1:13" x14ac:dyDescent="0.2">
      <c r="A454" s="3">
        <v>2034</v>
      </c>
      <c r="B454" s="3">
        <v>9</v>
      </c>
      <c r="D454" s="1"/>
      <c r="E454" s="41"/>
      <c r="F454" s="9"/>
      <c r="G454" s="3"/>
      <c r="H454" s="14"/>
      <c r="I454" s="41"/>
      <c r="J454" s="162"/>
      <c r="K454" s="42"/>
      <c r="L454" s="203"/>
      <c r="M454" s="58"/>
    </row>
    <row r="455" spans="1:13" x14ac:dyDescent="0.2">
      <c r="A455" s="3">
        <v>2034</v>
      </c>
      <c r="B455" s="3">
        <v>10</v>
      </c>
      <c r="D455" s="1"/>
      <c r="E455" s="41"/>
      <c r="F455" s="9"/>
      <c r="G455" s="3"/>
      <c r="H455" s="14"/>
      <c r="I455" s="41"/>
      <c r="J455" s="162"/>
      <c r="K455" s="42"/>
      <c r="L455" s="203"/>
      <c r="M455" s="58"/>
    </row>
    <row r="456" spans="1:13" x14ac:dyDescent="0.2">
      <c r="A456" s="3">
        <v>2034</v>
      </c>
      <c r="B456" s="3">
        <v>11</v>
      </c>
      <c r="D456" s="1"/>
      <c r="E456" s="41"/>
      <c r="F456" s="9"/>
      <c r="G456" s="3"/>
      <c r="H456" s="14"/>
      <c r="I456" s="41"/>
      <c r="J456" s="162"/>
      <c r="K456" s="42"/>
      <c r="L456" s="203"/>
      <c r="M456" s="58"/>
    </row>
    <row r="457" spans="1:13" x14ac:dyDescent="0.2">
      <c r="A457" s="3">
        <v>2034</v>
      </c>
      <c r="B457" s="3">
        <v>12</v>
      </c>
      <c r="D457" s="1"/>
      <c r="E457" s="41"/>
      <c r="F457" s="9"/>
      <c r="G457" s="3"/>
      <c r="H457" s="14"/>
      <c r="I457" s="41"/>
      <c r="J457" s="162"/>
      <c r="K457" s="42"/>
      <c r="L457" s="203"/>
      <c r="M457" s="58"/>
    </row>
    <row r="458" spans="1:13" x14ac:dyDescent="0.2">
      <c r="A458" s="3">
        <v>2035</v>
      </c>
      <c r="B458" s="3">
        <v>1</v>
      </c>
      <c r="D458" s="1"/>
      <c r="E458" s="41"/>
      <c r="F458" s="9"/>
      <c r="G458" s="3"/>
      <c r="H458" s="14"/>
      <c r="I458" s="41"/>
      <c r="J458" s="162"/>
      <c r="K458" s="42"/>
      <c r="L458" s="203"/>
      <c r="M458" s="58"/>
    </row>
    <row r="459" spans="1:13" x14ac:dyDescent="0.2">
      <c r="A459" s="3">
        <v>2035</v>
      </c>
      <c r="B459" s="3">
        <v>2</v>
      </c>
      <c r="D459" s="1"/>
      <c r="E459" s="41"/>
      <c r="F459" s="9"/>
      <c r="G459" s="3"/>
      <c r="H459" s="14"/>
      <c r="I459" s="41"/>
      <c r="J459" s="162"/>
      <c r="K459" s="42"/>
      <c r="L459" s="203"/>
      <c r="M459" s="58"/>
    </row>
    <row r="460" spans="1:13" x14ac:dyDescent="0.2">
      <c r="A460" s="3">
        <v>2035</v>
      </c>
      <c r="B460" s="3">
        <v>3</v>
      </c>
      <c r="D460" s="1"/>
      <c r="E460" s="41"/>
      <c r="F460" s="9"/>
      <c r="G460" s="3"/>
      <c r="H460" s="14"/>
      <c r="I460" s="41"/>
      <c r="J460" s="162"/>
      <c r="K460" s="42"/>
      <c r="L460" s="203"/>
      <c r="M460" s="58"/>
    </row>
    <row r="461" spans="1:13" x14ac:dyDescent="0.2">
      <c r="A461" s="3">
        <v>2035</v>
      </c>
      <c r="B461" s="3">
        <v>4</v>
      </c>
      <c r="D461" s="1"/>
      <c r="E461" s="41"/>
      <c r="F461" s="9"/>
      <c r="G461" s="3"/>
      <c r="H461" s="14"/>
      <c r="I461" s="41"/>
      <c r="J461" s="162"/>
      <c r="K461" s="42"/>
      <c r="L461" s="203"/>
      <c r="M461" s="58"/>
    </row>
    <row r="462" spans="1:13" x14ac:dyDescent="0.2">
      <c r="A462" s="3">
        <v>2035</v>
      </c>
      <c r="B462" s="3">
        <v>5</v>
      </c>
      <c r="D462" s="1"/>
      <c r="E462" s="41"/>
      <c r="F462" s="9"/>
      <c r="G462" s="3"/>
      <c r="H462" s="14"/>
      <c r="I462" s="41"/>
      <c r="J462" s="162"/>
      <c r="K462" s="42"/>
      <c r="L462" s="203"/>
      <c r="M462" s="58"/>
    </row>
    <row r="463" spans="1:13" x14ac:dyDescent="0.2">
      <c r="A463" s="3">
        <v>2035</v>
      </c>
      <c r="B463" s="3">
        <v>6</v>
      </c>
      <c r="D463" s="1"/>
      <c r="E463" s="41"/>
      <c r="F463" s="9"/>
      <c r="G463" s="3"/>
      <c r="H463" s="14"/>
      <c r="I463" s="41"/>
      <c r="J463" s="162"/>
      <c r="K463" s="42"/>
      <c r="L463" s="203"/>
      <c r="M463" s="58"/>
    </row>
    <row r="464" spans="1:13" x14ac:dyDescent="0.2">
      <c r="A464" s="3">
        <v>2035</v>
      </c>
      <c r="B464" s="3">
        <v>7</v>
      </c>
      <c r="D464" s="1"/>
      <c r="E464" s="41"/>
      <c r="F464" s="9"/>
      <c r="G464" s="3"/>
      <c r="H464" s="14"/>
      <c r="I464" s="41"/>
      <c r="J464" s="162"/>
      <c r="K464" s="42"/>
      <c r="L464" s="203"/>
      <c r="M464" s="58"/>
    </row>
    <row r="465" spans="1:13" x14ac:dyDescent="0.2">
      <c r="A465" s="3">
        <v>2035</v>
      </c>
      <c r="B465" s="3">
        <v>8</v>
      </c>
      <c r="D465" s="1"/>
      <c r="E465" s="41"/>
      <c r="F465" s="9"/>
      <c r="G465" s="3"/>
      <c r="H465" s="14"/>
      <c r="I465" s="41"/>
      <c r="J465" s="162"/>
      <c r="K465" s="42"/>
      <c r="L465" s="203"/>
      <c r="M465" s="58"/>
    </row>
    <row r="466" spans="1:13" x14ac:dyDescent="0.2">
      <c r="A466" s="3">
        <v>2035</v>
      </c>
      <c r="B466" s="3">
        <v>9</v>
      </c>
      <c r="D466" s="1"/>
      <c r="E466" s="41"/>
      <c r="F466" s="9"/>
      <c r="G466" s="3"/>
      <c r="H466" s="14"/>
      <c r="I466" s="41"/>
      <c r="J466" s="162"/>
      <c r="K466" s="42"/>
      <c r="L466" s="203"/>
      <c r="M466" s="58"/>
    </row>
    <row r="467" spans="1:13" x14ac:dyDescent="0.2">
      <c r="A467" s="3">
        <v>2035</v>
      </c>
      <c r="B467" s="3">
        <v>10</v>
      </c>
      <c r="D467" s="1"/>
      <c r="E467" s="41"/>
      <c r="F467" s="9"/>
      <c r="G467" s="3"/>
      <c r="H467" s="14"/>
      <c r="I467" s="41"/>
      <c r="J467" s="162"/>
      <c r="K467" s="42"/>
      <c r="L467" s="203"/>
      <c r="M467" s="58"/>
    </row>
    <row r="468" spans="1:13" x14ac:dyDescent="0.2">
      <c r="A468" s="3">
        <v>2035</v>
      </c>
      <c r="B468" s="3">
        <v>11</v>
      </c>
      <c r="D468" s="1"/>
      <c r="E468" s="41"/>
      <c r="F468" s="9"/>
      <c r="G468" s="3"/>
      <c r="H468" s="14"/>
      <c r="I468" s="41"/>
      <c r="J468" s="162"/>
      <c r="K468" s="42"/>
      <c r="L468" s="203"/>
      <c r="M468" s="58"/>
    </row>
    <row r="469" spans="1:13" x14ac:dyDescent="0.2">
      <c r="A469" s="3">
        <v>2035</v>
      </c>
      <c r="B469" s="3">
        <v>12</v>
      </c>
      <c r="D469" s="1"/>
      <c r="E469" s="41"/>
      <c r="F469" s="9"/>
      <c r="G469" s="3"/>
      <c r="H469" s="14"/>
      <c r="I469" s="41"/>
      <c r="J469" s="162"/>
      <c r="K469" s="42"/>
      <c r="L469" s="203"/>
      <c r="M469" s="58"/>
    </row>
    <row r="470" spans="1:13" x14ac:dyDescent="0.2">
      <c r="A470" s="3">
        <v>2036</v>
      </c>
      <c r="B470" s="3">
        <v>1</v>
      </c>
      <c r="D470" s="1"/>
      <c r="E470" s="41"/>
      <c r="F470" s="9"/>
      <c r="G470" s="3"/>
      <c r="H470" s="14"/>
      <c r="I470" s="41"/>
      <c r="J470" s="162"/>
      <c r="K470" s="42"/>
      <c r="L470" s="203"/>
      <c r="M470" s="58"/>
    </row>
    <row r="471" spans="1:13" x14ac:dyDescent="0.2">
      <c r="A471" s="3">
        <v>2036</v>
      </c>
      <c r="B471" s="3">
        <v>2</v>
      </c>
      <c r="D471" s="1"/>
      <c r="E471" s="41"/>
      <c r="F471" s="9"/>
      <c r="G471" s="3"/>
      <c r="H471" s="14"/>
      <c r="I471" s="41"/>
      <c r="J471" s="162"/>
      <c r="K471" s="42"/>
      <c r="L471" s="203"/>
      <c r="M471" s="58"/>
    </row>
    <row r="472" spans="1:13" x14ac:dyDescent="0.2">
      <c r="A472" s="3">
        <v>2036</v>
      </c>
      <c r="B472" s="3">
        <v>3</v>
      </c>
      <c r="D472" s="1"/>
      <c r="E472" s="41"/>
      <c r="F472" s="9"/>
      <c r="G472" s="3"/>
      <c r="H472" s="14"/>
      <c r="I472" s="41"/>
      <c r="J472" s="162"/>
      <c r="K472" s="42"/>
      <c r="L472" s="203"/>
      <c r="M472" s="58"/>
    </row>
    <row r="473" spans="1:13" x14ac:dyDescent="0.2">
      <c r="A473" s="3">
        <v>2036</v>
      </c>
      <c r="B473" s="3">
        <v>4</v>
      </c>
      <c r="D473" s="1"/>
      <c r="E473" s="41"/>
      <c r="F473" s="9"/>
      <c r="G473" s="3"/>
      <c r="H473" s="14"/>
      <c r="I473" s="41"/>
      <c r="J473" s="162"/>
      <c r="K473" s="42"/>
      <c r="L473" s="203"/>
      <c r="M473" s="58"/>
    </row>
    <row r="474" spans="1:13" x14ac:dyDescent="0.2">
      <c r="A474" s="3">
        <v>2036</v>
      </c>
      <c r="B474" s="3">
        <v>5</v>
      </c>
      <c r="D474" s="1"/>
      <c r="E474" s="41"/>
      <c r="F474" s="9"/>
      <c r="G474" s="3"/>
      <c r="H474" s="14"/>
      <c r="I474" s="41"/>
      <c r="J474" s="162"/>
      <c r="K474" s="42"/>
      <c r="L474" s="203"/>
      <c r="M474" s="58"/>
    </row>
    <row r="475" spans="1:13" x14ac:dyDescent="0.2">
      <c r="A475" s="3">
        <v>2036</v>
      </c>
      <c r="B475" s="3">
        <v>6</v>
      </c>
      <c r="D475" s="1"/>
      <c r="E475" s="41"/>
      <c r="F475" s="9"/>
      <c r="G475" s="3"/>
      <c r="H475" s="14"/>
      <c r="I475" s="41"/>
      <c r="J475" s="162"/>
      <c r="K475" s="42"/>
      <c r="L475" s="203"/>
      <c r="M475" s="58"/>
    </row>
    <row r="476" spans="1:13" x14ac:dyDescent="0.2">
      <c r="A476" s="3">
        <v>2036</v>
      </c>
      <c r="B476" s="3">
        <v>7</v>
      </c>
      <c r="D476" s="1"/>
      <c r="E476" s="41"/>
      <c r="F476" s="9"/>
      <c r="G476" s="3"/>
      <c r="H476" s="14"/>
      <c r="I476" s="41"/>
      <c r="J476" s="162"/>
      <c r="K476" s="42"/>
      <c r="L476" s="203"/>
      <c r="M476" s="58"/>
    </row>
    <row r="477" spans="1:13" x14ac:dyDescent="0.2">
      <c r="A477" s="3">
        <v>2036</v>
      </c>
      <c r="B477" s="3">
        <v>8</v>
      </c>
      <c r="D477" s="1"/>
      <c r="E477" s="41"/>
      <c r="F477" s="9"/>
      <c r="G477" s="3"/>
      <c r="H477" s="14"/>
      <c r="I477" s="41"/>
      <c r="J477" s="162"/>
      <c r="K477" s="42"/>
      <c r="L477" s="203"/>
      <c r="M477" s="58"/>
    </row>
    <row r="478" spans="1:13" x14ac:dyDescent="0.2">
      <c r="A478" s="3">
        <v>2036</v>
      </c>
      <c r="B478" s="3">
        <v>9</v>
      </c>
      <c r="D478" s="1"/>
      <c r="E478" s="41"/>
      <c r="F478" s="9"/>
      <c r="G478" s="3"/>
      <c r="H478" s="14"/>
      <c r="I478" s="41"/>
      <c r="J478" s="162"/>
      <c r="K478" s="42"/>
      <c r="L478" s="203"/>
      <c r="M478" s="58"/>
    </row>
    <row r="479" spans="1:13" x14ac:dyDescent="0.2">
      <c r="A479" s="3">
        <v>2036</v>
      </c>
      <c r="B479" s="3">
        <v>10</v>
      </c>
      <c r="D479" s="1"/>
      <c r="E479" s="41"/>
      <c r="F479" s="9"/>
      <c r="G479" s="3"/>
      <c r="H479" s="14"/>
      <c r="I479" s="41"/>
      <c r="J479" s="162"/>
      <c r="K479" s="42"/>
      <c r="L479" s="203"/>
      <c r="M479" s="58"/>
    </row>
    <row r="480" spans="1:13" x14ac:dyDescent="0.2">
      <c r="A480" s="3">
        <v>2036</v>
      </c>
      <c r="B480" s="3">
        <v>11</v>
      </c>
      <c r="D480" s="1"/>
      <c r="E480" s="41"/>
      <c r="F480" s="9"/>
      <c r="G480" s="3"/>
      <c r="H480" s="14"/>
      <c r="I480" s="41"/>
      <c r="J480" s="162"/>
      <c r="K480" s="42"/>
      <c r="L480" s="203"/>
      <c r="M480" s="58"/>
    </row>
    <row r="481" spans="1:13" x14ac:dyDescent="0.2">
      <c r="A481" s="3">
        <v>2036</v>
      </c>
      <c r="B481" s="3">
        <v>12</v>
      </c>
      <c r="D481" s="1"/>
      <c r="E481" s="41"/>
      <c r="F481" s="9"/>
      <c r="G481" s="3"/>
      <c r="H481" s="14"/>
      <c r="I481" s="41"/>
      <c r="J481" s="162"/>
      <c r="K481" s="42"/>
      <c r="L481" s="203"/>
      <c r="M481" s="58"/>
    </row>
    <row r="482" spans="1:13" x14ac:dyDescent="0.2">
      <c r="A482" s="3">
        <v>2037</v>
      </c>
      <c r="B482" s="3">
        <v>1</v>
      </c>
      <c r="D482" s="1"/>
      <c r="E482" s="41"/>
      <c r="F482" s="9"/>
      <c r="G482" s="3"/>
      <c r="H482" s="14"/>
      <c r="I482" s="41"/>
      <c r="J482" s="162"/>
      <c r="K482" s="42"/>
      <c r="L482" s="203"/>
      <c r="M482" s="58"/>
    </row>
    <row r="483" spans="1:13" x14ac:dyDescent="0.2">
      <c r="A483" s="3">
        <v>2037</v>
      </c>
      <c r="B483" s="3">
        <v>2</v>
      </c>
      <c r="D483" s="1"/>
      <c r="E483" s="41"/>
      <c r="F483" s="9"/>
      <c r="G483" s="3"/>
      <c r="H483" s="14"/>
      <c r="I483" s="41"/>
      <c r="J483" s="162"/>
      <c r="K483" s="42"/>
      <c r="L483" s="203"/>
      <c r="M483" s="58"/>
    </row>
    <row r="484" spans="1:13" x14ac:dyDescent="0.2">
      <c r="A484" s="3">
        <v>2037</v>
      </c>
      <c r="B484" s="3">
        <v>3</v>
      </c>
      <c r="D484" s="1"/>
      <c r="E484" s="41"/>
      <c r="F484" s="9"/>
      <c r="G484" s="3"/>
      <c r="H484" s="14"/>
      <c r="I484" s="41"/>
      <c r="J484" s="162"/>
      <c r="K484" s="42"/>
      <c r="L484" s="203"/>
      <c r="M484" s="58"/>
    </row>
    <row r="485" spans="1:13" x14ac:dyDescent="0.2">
      <c r="A485" s="3">
        <v>2037</v>
      </c>
      <c r="B485" s="3">
        <v>4</v>
      </c>
      <c r="D485" s="1"/>
      <c r="E485" s="41"/>
      <c r="F485" s="9"/>
      <c r="G485" s="3"/>
      <c r="H485" s="14"/>
      <c r="I485" s="41"/>
      <c r="J485" s="162"/>
      <c r="K485" s="42"/>
      <c r="L485" s="203"/>
      <c r="M485" s="58"/>
    </row>
    <row r="486" spans="1:13" x14ac:dyDescent="0.2">
      <c r="A486" s="3">
        <v>2037</v>
      </c>
      <c r="B486" s="3">
        <v>5</v>
      </c>
      <c r="D486" s="1"/>
      <c r="E486" s="41"/>
      <c r="F486" s="9"/>
      <c r="G486" s="3"/>
      <c r="H486" s="14"/>
      <c r="I486" s="41"/>
      <c r="J486" s="162"/>
      <c r="K486" s="42"/>
      <c r="L486" s="203"/>
      <c r="M486" s="58"/>
    </row>
    <row r="487" spans="1:13" x14ac:dyDescent="0.2">
      <c r="A487" s="3">
        <v>2037</v>
      </c>
      <c r="B487" s="3">
        <v>6</v>
      </c>
      <c r="D487" s="1"/>
      <c r="E487" s="41"/>
      <c r="F487" s="9"/>
      <c r="G487" s="3"/>
      <c r="H487" s="14"/>
      <c r="I487" s="41"/>
      <c r="J487" s="162"/>
      <c r="K487" s="42"/>
      <c r="L487" s="203"/>
      <c r="M487" s="58"/>
    </row>
    <row r="488" spans="1:13" x14ac:dyDescent="0.2">
      <c r="A488" s="3">
        <v>2037</v>
      </c>
      <c r="B488" s="3">
        <v>7</v>
      </c>
      <c r="D488" s="1"/>
      <c r="E488" s="41"/>
      <c r="F488" s="9"/>
      <c r="G488" s="3"/>
      <c r="H488" s="14"/>
      <c r="I488" s="41"/>
      <c r="J488" s="162"/>
      <c r="K488" s="42"/>
      <c r="L488" s="203"/>
      <c r="M488" s="58"/>
    </row>
    <row r="489" spans="1:13" x14ac:dyDescent="0.2">
      <c r="A489" s="3">
        <v>2037</v>
      </c>
      <c r="B489" s="3">
        <v>8</v>
      </c>
      <c r="D489" s="1"/>
      <c r="E489" s="41"/>
      <c r="F489" s="9"/>
      <c r="G489" s="3"/>
      <c r="H489" s="14"/>
      <c r="I489" s="41"/>
      <c r="J489" s="162"/>
      <c r="K489" s="42"/>
      <c r="L489" s="203"/>
      <c r="M489" s="58"/>
    </row>
    <row r="490" spans="1:13" x14ac:dyDescent="0.2">
      <c r="A490" s="3">
        <v>2037</v>
      </c>
      <c r="B490" s="3">
        <v>9</v>
      </c>
      <c r="D490" s="1"/>
      <c r="E490" s="41"/>
      <c r="F490" s="9"/>
      <c r="G490" s="3"/>
      <c r="H490" s="14"/>
      <c r="I490" s="41"/>
      <c r="J490" s="162"/>
      <c r="K490" s="42"/>
      <c r="L490" s="203"/>
      <c r="M490" s="58"/>
    </row>
    <row r="491" spans="1:13" x14ac:dyDescent="0.2">
      <c r="A491" s="3">
        <v>2037</v>
      </c>
      <c r="B491" s="3">
        <v>10</v>
      </c>
      <c r="D491" s="1"/>
      <c r="E491" s="41"/>
      <c r="F491" s="9"/>
      <c r="G491" s="3"/>
      <c r="H491" s="14"/>
      <c r="I491" s="41"/>
      <c r="J491" s="162"/>
      <c r="K491" s="42"/>
      <c r="L491" s="203"/>
      <c r="M491" s="58"/>
    </row>
    <row r="492" spans="1:13" x14ac:dyDescent="0.2">
      <c r="A492" s="3">
        <v>2037</v>
      </c>
      <c r="B492" s="3">
        <v>11</v>
      </c>
      <c r="D492" s="1"/>
      <c r="E492" s="41"/>
      <c r="F492" s="9"/>
      <c r="G492" s="3"/>
      <c r="H492" s="14"/>
      <c r="I492" s="41"/>
      <c r="J492" s="162"/>
      <c r="K492" s="42"/>
      <c r="L492" s="203"/>
      <c r="M492" s="58"/>
    </row>
    <row r="493" spans="1:13" x14ac:dyDescent="0.2">
      <c r="A493" s="3">
        <v>2037</v>
      </c>
      <c r="B493" s="3">
        <v>12</v>
      </c>
      <c r="D493" s="1"/>
      <c r="E493" s="41"/>
      <c r="F493" s="9"/>
      <c r="G493" s="3"/>
      <c r="H493" s="14"/>
      <c r="I493" s="41"/>
      <c r="J493" s="162"/>
      <c r="K493" s="42"/>
      <c r="L493" s="203"/>
      <c r="M493" s="58"/>
    </row>
    <row r="494" spans="1:13" x14ac:dyDescent="0.2">
      <c r="A494" s="3">
        <v>2038</v>
      </c>
      <c r="B494" s="3">
        <v>1</v>
      </c>
      <c r="D494" s="1"/>
      <c r="E494" s="41"/>
      <c r="F494" s="9"/>
      <c r="G494" s="3"/>
      <c r="H494" s="14"/>
      <c r="I494" s="41"/>
      <c r="J494" s="162"/>
      <c r="K494" s="42"/>
      <c r="L494" s="203"/>
      <c r="M494" s="58"/>
    </row>
    <row r="495" spans="1:13" x14ac:dyDescent="0.2">
      <c r="A495" s="3">
        <v>2038</v>
      </c>
      <c r="B495" s="3">
        <v>2</v>
      </c>
      <c r="D495" s="1"/>
      <c r="E495" s="41"/>
      <c r="F495" s="9"/>
      <c r="G495" s="3"/>
      <c r="H495" s="14"/>
      <c r="I495" s="41"/>
      <c r="J495" s="162"/>
      <c r="K495" s="42"/>
      <c r="L495" s="203"/>
      <c r="M495" s="58"/>
    </row>
    <row r="496" spans="1:13" x14ac:dyDescent="0.2">
      <c r="A496" s="3">
        <v>2038</v>
      </c>
      <c r="B496" s="3">
        <v>3</v>
      </c>
      <c r="D496" s="1"/>
      <c r="E496" s="41"/>
      <c r="F496" s="9"/>
      <c r="G496" s="3"/>
      <c r="H496" s="14"/>
      <c r="I496" s="41"/>
      <c r="J496" s="162"/>
      <c r="K496" s="42"/>
      <c r="L496" s="203"/>
      <c r="M496" s="58"/>
    </row>
    <row r="497" spans="1:13" x14ac:dyDescent="0.2">
      <c r="A497" s="3">
        <v>2038</v>
      </c>
      <c r="B497" s="3">
        <v>4</v>
      </c>
      <c r="D497" s="1"/>
      <c r="E497" s="41"/>
      <c r="F497" s="9"/>
      <c r="G497" s="3"/>
      <c r="H497" s="14"/>
      <c r="I497" s="41"/>
      <c r="J497" s="162"/>
      <c r="K497" s="42"/>
      <c r="L497" s="203"/>
      <c r="M497" s="58"/>
    </row>
    <row r="498" spans="1:13" x14ac:dyDescent="0.2">
      <c r="A498" s="3">
        <v>2038</v>
      </c>
      <c r="B498" s="3">
        <v>5</v>
      </c>
      <c r="D498" s="1"/>
      <c r="E498" s="41"/>
      <c r="F498" s="9"/>
      <c r="G498" s="3"/>
      <c r="H498" s="14"/>
      <c r="I498" s="41"/>
      <c r="J498" s="162"/>
      <c r="K498" s="42"/>
      <c r="L498" s="203"/>
      <c r="M498" s="58"/>
    </row>
    <row r="499" spans="1:13" x14ac:dyDescent="0.2">
      <c r="A499" s="3">
        <v>2038</v>
      </c>
      <c r="B499" s="3">
        <v>6</v>
      </c>
      <c r="D499" s="1"/>
      <c r="E499" s="41"/>
      <c r="F499" s="9"/>
      <c r="G499" s="3"/>
      <c r="H499" s="14"/>
      <c r="I499" s="41"/>
      <c r="J499" s="162"/>
      <c r="K499" s="42"/>
      <c r="L499" s="203"/>
      <c r="M499" s="58"/>
    </row>
    <row r="500" spans="1:13" x14ac:dyDescent="0.2">
      <c r="A500" s="3">
        <v>2038</v>
      </c>
      <c r="B500" s="3">
        <v>7</v>
      </c>
      <c r="D500" s="1"/>
      <c r="E500" s="41"/>
      <c r="F500" s="9"/>
      <c r="G500" s="3"/>
      <c r="H500" s="14"/>
      <c r="I500" s="41"/>
      <c r="J500" s="162"/>
      <c r="K500" s="42"/>
      <c r="L500" s="203"/>
      <c r="M500" s="58"/>
    </row>
    <row r="501" spans="1:13" x14ac:dyDescent="0.2">
      <c r="A501" s="3">
        <v>2038</v>
      </c>
      <c r="B501" s="3">
        <v>8</v>
      </c>
      <c r="D501" s="1"/>
      <c r="E501" s="41"/>
      <c r="F501" s="9"/>
      <c r="G501" s="3"/>
      <c r="H501" s="14"/>
      <c r="I501" s="41"/>
      <c r="J501" s="162"/>
      <c r="K501" s="42"/>
      <c r="L501" s="203"/>
      <c r="M501" s="58"/>
    </row>
    <row r="502" spans="1:13" x14ac:dyDescent="0.2">
      <c r="A502" s="3">
        <v>2038</v>
      </c>
      <c r="B502" s="3">
        <v>9</v>
      </c>
      <c r="D502" s="1"/>
      <c r="E502" s="41"/>
      <c r="F502" s="9"/>
      <c r="G502" s="3"/>
      <c r="H502" s="14"/>
      <c r="I502" s="41"/>
      <c r="J502" s="162"/>
      <c r="K502" s="42"/>
      <c r="L502" s="203"/>
      <c r="M502" s="58"/>
    </row>
    <row r="503" spans="1:13" x14ac:dyDescent="0.2">
      <c r="A503" s="3">
        <v>2038</v>
      </c>
      <c r="B503" s="3">
        <v>10</v>
      </c>
      <c r="D503" s="1"/>
      <c r="E503" s="41"/>
      <c r="F503" s="9"/>
      <c r="G503" s="3"/>
      <c r="H503" s="14"/>
      <c r="I503" s="41"/>
      <c r="J503" s="162"/>
      <c r="K503" s="42"/>
      <c r="L503" s="203"/>
      <c r="M503" s="58"/>
    </row>
    <row r="504" spans="1:13" x14ac:dyDescent="0.2">
      <c r="A504" s="3">
        <v>2038</v>
      </c>
      <c r="B504" s="3">
        <v>11</v>
      </c>
      <c r="D504" s="1"/>
      <c r="E504" s="41"/>
      <c r="F504" s="9"/>
      <c r="G504" s="3"/>
      <c r="H504" s="14"/>
      <c r="I504" s="41"/>
      <c r="J504" s="162"/>
      <c r="K504" s="42"/>
      <c r="L504" s="203"/>
      <c r="M504" s="58"/>
    </row>
    <row r="505" spans="1:13" x14ac:dyDescent="0.2">
      <c r="A505" s="3">
        <v>2038</v>
      </c>
      <c r="B505" s="3">
        <v>12</v>
      </c>
      <c r="D505" s="1"/>
      <c r="E505" s="41"/>
      <c r="F505" s="9"/>
      <c r="G505" s="3"/>
      <c r="H505" s="14"/>
      <c r="I505" s="41"/>
      <c r="J505" s="162"/>
      <c r="K505" s="42"/>
      <c r="L505" s="203"/>
      <c r="M505" s="58"/>
    </row>
    <row r="506" spans="1:13" x14ac:dyDescent="0.2">
      <c r="A506" s="3">
        <v>2039</v>
      </c>
      <c r="B506" s="3">
        <v>1</v>
      </c>
      <c r="D506" s="1"/>
      <c r="E506" s="41"/>
      <c r="F506" s="9"/>
      <c r="G506" s="3"/>
      <c r="H506" s="14"/>
      <c r="I506" s="41"/>
      <c r="J506" s="162"/>
      <c r="K506" s="42"/>
      <c r="L506" s="203"/>
      <c r="M506" s="58"/>
    </row>
    <row r="507" spans="1:13" x14ac:dyDescent="0.2">
      <c r="A507" s="3">
        <v>2039</v>
      </c>
      <c r="B507" s="3">
        <v>2</v>
      </c>
      <c r="D507" s="1"/>
      <c r="E507" s="41"/>
      <c r="F507" s="9"/>
      <c r="G507" s="3"/>
      <c r="H507" s="14"/>
      <c r="I507" s="41"/>
      <c r="J507" s="162"/>
      <c r="K507" s="42"/>
      <c r="L507" s="203"/>
      <c r="M507" s="58"/>
    </row>
    <row r="508" spans="1:13" x14ac:dyDescent="0.2">
      <c r="A508" s="3">
        <v>2039</v>
      </c>
      <c r="B508" s="3">
        <v>3</v>
      </c>
      <c r="D508" s="1"/>
      <c r="E508" s="41"/>
      <c r="F508" s="9"/>
      <c r="G508" s="3"/>
      <c r="H508" s="14"/>
      <c r="I508" s="41"/>
      <c r="J508" s="162"/>
      <c r="K508" s="42"/>
      <c r="L508" s="203"/>
      <c r="M508" s="58"/>
    </row>
    <row r="509" spans="1:13" x14ac:dyDescent="0.2">
      <c r="A509" s="3">
        <v>2039</v>
      </c>
      <c r="B509" s="3">
        <v>4</v>
      </c>
      <c r="D509" s="1"/>
      <c r="E509" s="41"/>
      <c r="F509" s="9"/>
      <c r="G509" s="3"/>
      <c r="H509" s="14"/>
      <c r="I509" s="41"/>
      <c r="J509" s="162"/>
      <c r="K509" s="42"/>
      <c r="L509" s="203"/>
      <c r="M509" s="58"/>
    </row>
    <row r="510" spans="1:13" x14ac:dyDescent="0.2">
      <c r="A510" s="3">
        <v>2039</v>
      </c>
      <c r="B510" s="3">
        <v>5</v>
      </c>
      <c r="D510" s="1"/>
      <c r="E510" s="41"/>
      <c r="F510" s="9"/>
      <c r="G510" s="3"/>
      <c r="H510" s="14"/>
      <c r="I510" s="41"/>
      <c r="J510" s="162"/>
      <c r="K510" s="42"/>
      <c r="L510" s="203"/>
      <c r="M510" s="58"/>
    </row>
    <row r="511" spans="1:13" x14ac:dyDescent="0.2">
      <c r="A511" s="3">
        <v>2039</v>
      </c>
      <c r="B511" s="3">
        <v>6</v>
      </c>
      <c r="D511" s="1"/>
      <c r="E511" s="41"/>
      <c r="F511" s="9"/>
      <c r="G511" s="3"/>
      <c r="H511" s="14"/>
      <c r="I511" s="41"/>
      <c r="J511" s="162"/>
      <c r="K511" s="42"/>
      <c r="L511" s="203"/>
      <c r="M511" s="58"/>
    </row>
    <row r="512" spans="1:13" x14ac:dyDescent="0.2">
      <c r="A512" s="3">
        <v>2039</v>
      </c>
      <c r="B512" s="3">
        <v>7</v>
      </c>
      <c r="D512" s="1"/>
      <c r="E512" s="41"/>
      <c r="F512" s="9"/>
      <c r="G512" s="3"/>
      <c r="H512" s="14"/>
      <c r="I512" s="41"/>
      <c r="J512" s="162"/>
      <c r="K512" s="42"/>
      <c r="L512" s="203"/>
      <c r="M512" s="58"/>
    </row>
    <row r="513" spans="1:13" x14ac:dyDescent="0.2">
      <c r="A513" s="3">
        <v>2039</v>
      </c>
      <c r="B513" s="3">
        <v>8</v>
      </c>
      <c r="D513" s="1"/>
      <c r="E513" s="41"/>
      <c r="F513" s="9"/>
      <c r="G513" s="3"/>
      <c r="H513" s="14"/>
      <c r="I513" s="41"/>
      <c r="J513" s="162"/>
      <c r="K513" s="42"/>
      <c r="L513" s="203"/>
      <c r="M513" s="58"/>
    </row>
    <row r="514" spans="1:13" x14ac:dyDescent="0.2">
      <c r="A514" s="3">
        <v>2039</v>
      </c>
      <c r="B514" s="3">
        <v>9</v>
      </c>
      <c r="D514" s="1"/>
      <c r="E514" s="41"/>
      <c r="F514" s="9"/>
      <c r="G514" s="3"/>
      <c r="H514" s="14"/>
      <c r="I514" s="41"/>
      <c r="J514" s="162"/>
      <c r="K514" s="42"/>
      <c r="L514" s="203"/>
      <c r="M514" s="58"/>
    </row>
    <row r="515" spans="1:13" x14ac:dyDescent="0.2">
      <c r="A515" s="3">
        <v>2039</v>
      </c>
      <c r="B515" s="3">
        <v>10</v>
      </c>
      <c r="D515" s="1"/>
      <c r="E515" s="41"/>
      <c r="F515" s="9"/>
      <c r="G515" s="3"/>
      <c r="H515" s="14"/>
      <c r="I515" s="41"/>
      <c r="J515" s="162"/>
      <c r="K515" s="42"/>
      <c r="L515" s="203"/>
      <c r="M515" s="58"/>
    </row>
    <row r="516" spans="1:13" x14ac:dyDescent="0.2">
      <c r="A516" s="3">
        <v>2039</v>
      </c>
      <c r="B516" s="3">
        <v>11</v>
      </c>
      <c r="D516" s="1"/>
      <c r="E516" s="41"/>
      <c r="F516" s="9"/>
      <c r="G516" s="3"/>
      <c r="H516" s="14"/>
      <c r="I516" s="41"/>
      <c r="J516" s="162"/>
      <c r="K516" s="42"/>
      <c r="L516" s="203"/>
      <c r="M516" s="58"/>
    </row>
    <row r="517" spans="1:13" x14ac:dyDescent="0.2">
      <c r="A517" s="3">
        <v>2039</v>
      </c>
      <c r="B517" s="3">
        <v>12</v>
      </c>
      <c r="D517" s="1"/>
      <c r="E517" s="41"/>
      <c r="F517" s="9"/>
      <c r="G517" s="3"/>
      <c r="H517" s="14"/>
      <c r="I517" s="41"/>
      <c r="J517" s="162"/>
      <c r="K517" s="42"/>
      <c r="L517" s="203"/>
      <c r="M517" s="58"/>
    </row>
    <row r="518" spans="1:13" x14ac:dyDescent="0.2">
      <c r="A518" s="3">
        <v>2040</v>
      </c>
      <c r="B518" s="3">
        <v>1</v>
      </c>
      <c r="D518" s="1"/>
      <c r="E518" s="41"/>
      <c r="F518" s="9"/>
      <c r="G518" s="3"/>
      <c r="H518" s="14"/>
      <c r="I518" s="41"/>
      <c r="J518" s="162"/>
      <c r="K518" s="42"/>
      <c r="L518" s="203"/>
      <c r="M518" s="58"/>
    </row>
    <row r="519" spans="1:13" x14ac:dyDescent="0.2">
      <c r="A519" s="3">
        <v>2040</v>
      </c>
      <c r="B519" s="3">
        <v>2</v>
      </c>
      <c r="D519" s="1"/>
      <c r="E519" s="41"/>
      <c r="F519" s="9"/>
      <c r="G519" s="3"/>
      <c r="H519" s="14"/>
      <c r="I519" s="41"/>
      <c r="J519" s="162"/>
      <c r="K519" s="42"/>
      <c r="L519" s="203"/>
      <c r="M519" s="58"/>
    </row>
    <row r="520" spans="1:13" x14ac:dyDescent="0.2">
      <c r="A520" s="3">
        <v>2040</v>
      </c>
      <c r="B520" s="3">
        <v>3</v>
      </c>
      <c r="D520" s="1"/>
      <c r="E520" s="41"/>
      <c r="F520" s="9"/>
      <c r="G520" s="3"/>
      <c r="H520" s="14"/>
      <c r="I520" s="41"/>
      <c r="J520" s="162"/>
      <c r="K520" s="42"/>
      <c r="L520" s="203"/>
      <c r="M520" s="58"/>
    </row>
    <row r="521" spans="1:13" x14ac:dyDescent="0.2">
      <c r="A521" s="3">
        <v>2040</v>
      </c>
      <c r="B521" s="3">
        <v>4</v>
      </c>
      <c r="D521" s="1"/>
      <c r="E521" s="41"/>
      <c r="F521" s="9"/>
      <c r="G521" s="3"/>
      <c r="H521" s="14"/>
      <c r="I521" s="41"/>
      <c r="J521" s="162"/>
      <c r="K521" s="42"/>
      <c r="L521" s="203"/>
      <c r="M521" s="58"/>
    </row>
    <row r="522" spans="1:13" x14ac:dyDescent="0.2">
      <c r="A522" s="3">
        <v>2040</v>
      </c>
      <c r="B522" s="3">
        <v>5</v>
      </c>
      <c r="D522" s="1"/>
      <c r="E522" s="41"/>
      <c r="F522" s="9"/>
      <c r="G522" s="3"/>
      <c r="H522" s="14"/>
      <c r="I522" s="41"/>
      <c r="J522" s="162"/>
      <c r="K522" s="42"/>
      <c r="L522" s="203"/>
      <c r="M522" s="58"/>
    </row>
    <row r="523" spans="1:13" x14ac:dyDescent="0.2">
      <c r="A523" s="3">
        <v>2040</v>
      </c>
      <c r="B523" s="3">
        <v>6</v>
      </c>
      <c r="D523" s="1"/>
      <c r="E523" s="41"/>
      <c r="F523" s="9"/>
      <c r="G523" s="3"/>
      <c r="H523" s="14"/>
      <c r="I523" s="41"/>
      <c r="J523" s="162"/>
      <c r="K523" s="42"/>
      <c r="L523" s="203"/>
      <c r="M523" s="58"/>
    </row>
    <row r="524" spans="1:13" x14ac:dyDescent="0.2">
      <c r="A524" s="3">
        <v>2040</v>
      </c>
      <c r="B524" s="3">
        <v>7</v>
      </c>
      <c r="D524" s="1"/>
      <c r="E524" s="41"/>
      <c r="F524" s="9"/>
      <c r="G524" s="3"/>
      <c r="H524" s="14"/>
      <c r="I524" s="41"/>
      <c r="J524" s="162"/>
      <c r="K524" s="42"/>
      <c r="L524" s="203"/>
      <c r="M524" s="58"/>
    </row>
    <row r="525" spans="1:13" x14ac:dyDescent="0.2">
      <c r="A525" s="3">
        <v>2040</v>
      </c>
      <c r="B525" s="3">
        <v>8</v>
      </c>
      <c r="D525" s="1"/>
      <c r="E525" s="41"/>
      <c r="F525" s="9"/>
      <c r="G525" s="3"/>
      <c r="H525" s="14"/>
      <c r="I525" s="41"/>
      <c r="J525" s="162"/>
      <c r="K525" s="42"/>
      <c r="L525" s="203"/>
      <c r="M525" s="58"/>
    </row>
    <row r="526" spans="1:13" x14ac:dyDescent="0.2">
      <c r="A526" s="3">
        <v>2040</v>
      </c>
      <c r="B526" s="3">
        <v>9</v>
      </c>
      <c r="D526" s="1"/>
      <c r="E526" s="41"/>
      <c r="F526" s="9"/>
      <c r="G526" s="3"/>
      <c r="H526" s="14"/>
      <c r="I526" s="41"/>
      <c r="J526" s="162"/>
      <c r="K526" s="42"/>
      <c r="L526" s="203"/>
      <c r="M526" s="58"/>
    </row>
    <row r="527" spans="1:13" x14ac:dyDescent="0.2">
      <c r="A527" s="3">
        <v>2040</v>
      </c>
      <c r="B527" s="3">
        <v>10</v>
      </c>
      <c r="D527" s="1"/>
      <c r="E527" s="41"/>
      <c r="F527" s="9"/>
      <c r="G527" s="3"/>
      <c r="H527" s="14"/>
      <c r="I527" s="41"/>
      <c r="J527" s="162"/>
      <c r="K527" s="42"/>
      <c r="L527" s="203"/>
      <c r="M527" s="58"/>
    </row>
    <row r="528" spans="1:13" x14ac:dyDescent="0.2">
      <c r="A528" s="3">
        <v>2040</v>
      </c>
      <c r="B528" s="3">
        <v>11</v>
      </c>
      <c r="D528" s="1"/>
      <c r="E528" s="41"/>
      <c r="F528" s="9"/>
      <c r="G528" s="3"/>
      <c r="H528" s="14"/>
      <c r="I528" s="41"/>
      <c r="J528" s="162"/>
      <c r="K528" s="42"/>
      <c r="L528" s="203"/>
      <c r="M528" s="58"/>
    </row>
    <row r="529" spans="1:13" x14ac:dyDescent="0.2">
      <c r="A529" s="3">
        <v>2040</v>
      </c>
      <c r="B529" s="3">
        <v>12</v>
      </c>
      <c r="D529" s="1"/>
      <c r="E529" s="41"/>
      <c r="F529" s="9"/>
      <c r="G529" s="3"/>
      <c r="H529" s="14"/>
      <c r="I529" s="41"/>
      <c r="J529" s="162"/>
      <c r="K529" s="42"/>
      <c r="L529" s="203"/>
      <c r="M529" s="58"/>
    </row>
    <row r="530" spans="1:13" x14ac:dyDescent="0.2">
      <c r="D530" s="1"/>
      <c r="E530" s="41"/>
      <c r="F530" s="2"/>
      <c r="G530" s="2"/>
      <c r="H530" s="14"/>
      <c r="K530" s="42"/>
      <c r="L530" s="203"/>
    </row>
    <row r="531" spans="1:13" x14ac:dyDescent="0.2">
      <c r="B531" s="2">
        <v>2000</v>
      </c>
      <c r="C531" s="1">
        <f>SUM(C38:C49)</f>
        <v>269910</v>
      </c>
      <c r="D531" s="1">
        <f>SUM(D38:D49)</f>
        <v>270000</v>
      </c>
      <c r="E531" s="41">
        <f>SUM(E38:E49)</f>
        <v>269910</v>
      </c>
      <c r="F531" s="1"/>
      <c r="G531" s="1"/>
      <c r="H531" s="2"/>
      <c r="I531" s="41"/>
      <c r="K531" s="42"/>
      <c r="L531" s="203"/>
    </row>
    <row r="532" spans="1:13" x14ac:dyDescent="0.2">
      <c r="B532" s="2">
        <v>2001</v>
      </c>
      <c r="C532" s="1">
        <f>SUM(C50:C61)</f>
        <v>254995</v>
      </c>
      <c r="D532" s="1">
        <f>SUM(D50:D61)</f>
        <v>255235</v>
      </c>
      <c r="E532" s="41">
        <f>SUM(E50:E61)</f>
        <v>254995</v>
      </c>
      <c r="F532" s="1"/>
      <c r="G532" s="14"/>
      <c r="H532" s="2"/>
      <c r="I532" s="41"/>
      <c r="K532" s="42"/>
      <c r="L532" s="203"/>
    </row>
    <row r="533" spans="1:13" x14ac:dyDescent="0.2">
      <c r="B533" s="2">
        <v>2002</v>
      </c>
      <c r="C533" s="1">
        <f>SUM(C62:C73)</f>
        <v>261120</v>
      </c>
      <c r="D533" s="1">
        <f>SUM(D62:D73)</f>
        <v>258990</v>
      </c>
      <c r="E533" s="41">
        <f>SUM(E62:E73)</f>
        <v>261120</v>
      </c>
      <c r="F533" s="1"/>
      <c r="G533" s="14"/>
      <c r="H533" s="2"/>
      <c r="I533" s="41"/>
      <c r="K533" s="42"/>
      <c r="L533" s="203"/>
    </row>
    <row r="534" spans="1:13" x14ac:dyDescent="0.2">
      <c r="B534" s="2">
        <v>2003</v>
      </c>
      <c r="C534" s="1">
        <f>SUM(C74:C85)</f>
        <v>262474</v>
      </c>
      <c r="D534" s="1">
        <f>SUM(D74:D85)</f>
        <v>257545</v>
      </c>
      <c r="E534" s="41">
        <f>SUM(E74:E85)</f>
        <v>262474</v>
      </c>
      <c r="F534" s="1"/>
      <c r="G534" s="14"/>
      <c r="H534" s="2"/>
      <c r="I534" s="41"/>
      <c r="K534" s="42"/>
      <c r="L534" s="203"/>
    </row>
    <row r="535" spans="1:13" x14ac:dyDescent="0.2">
      <c r="B535" s="2">
        <v>2004</v>
      </c>
      <c r="C535" s="1">
        <f>SUM(C86:C97)</f>
        <v>252405</v>
      </c>
      <c r="D535" s="1">
        <f>SUM(D86:D97)</f>
        <v>254904</v>
      </c>
      <c r="E535" s="41">
        <f>SUM(E86:E97)</f>
        <v>252405</v>
      </c>
      <c r="F535" s="1"/>
      <c r="G535" s="14"/>
      <c r="H535" s="2"/>
      <c r="I535" s="41"/>
      <c r="K535" s="42"/>
      <c r="L535" s="203"/>
    </row>
    <row r="536" spans="1:13" x14ac:dyDescent="0.2">
      <c r="B536" s="2">
        <v>2005</v>
      </c>
      <c r="C536" s="1">
        <f>SUM(C98:C109)</f>
        <v>271710</v>
      </c>
      <c r="D536" s="1">
        <f>SUM(D98:D109)</f>
        <v>268020</v>
      </c>
      <c r="E536" s="41">
        <f>SUM(E98:E109)</f>
        <v>271710</v>
      </c>
      <c r="F536" s="1"/>
      <c r="G536" s="14"/>
      <c r="H536" s="2"/>
      <c r="I536" s="1"/>
    </row>
    <row r="537" spans="1:13" x14ac:dyDescent="0.2">
      <c r="B537" s="2">
        <v>2006</v>
      </c>
      <c r="C537" s="1">
        <f>SUM(C110:C121)</f>
        <v>238860</v>
      </c>
      <c r="D537" s="1">
        <f>SUM(D110:D121)</f>
        <v>246510</v>
      </c>
      <c r="E537" s="41">
        <f>SUM(E110:E121)</f>
        <v>238860</v>
      </c>
      <c r="F537" s="1"/>
      <c r="G537" s="14"/>
      <c r="H537" s="2"/>
      <c r="I537" s="1"/>
    </row>
    <row r="538" spans="1:13" x14ac:dyDescent="0.2">
      <c r="B538" s="2">
        <v>2007</v>
      </c>
      <c r="C538" s="1">
        <f>SUM(C122:C133)</f>
        <v>238905</v>
      </c>
      <c r="D538" s="1">
        <f>SUM(D122:D133)</f>
        <v>240075</v>
      </c>
      <c r="E538" s="41">
        <f>SUM(E122:E133)</f>
        <v>238905</v>
      </c>
      <c r="F538" s="1"/>
      <c r="G538" s="14"/>
      <c r="H538" s="2"/>
      <c r="I538" s="1"/>
    </row>
    <row r="539" spans="1:13" x14ac:dyDescent="0.2">
      <c r="B539" s="2">
        <v>2008</v>
      </c>
      <c r="C539" s="1">
        <f>SUM(C134:C145)</f>
        <v>258225</v>
      </c>
      <c r="D539" s="1">
        <f>SUM(D134:D145)</f>
        <v>258090</v>
      </c>
      <c r="E539" s="41">
        <f>SUM(E134:E145)</f>
        <v>258225</v>
      </c>
      <c r="F539" s="1"/>
      <c r="G539" s="14"/>
      <c r="H539" s="2"/>
      <c r="I539" s="1"/>
    </row>
    <row r="540" spans="1:13" x14ac:dyDescent="0.2">
      <c r="B540" s="2">
        <v>2009</v>
      </c>
      <c r="C540" s="1">
        <f>SUM(C146:C157)</f>
        <v>225928</v>
      </c>
      <c r="D540" s="1">
        <f>SUM(D146:D157)</f>
        <v>226018</v>
      </c>
      <c r="E540" s="41">
        <f>SUM(E146:E157)</f>
        <v>225928</v>
      </c>
      <c r="F540" s="1"/>
      <c r="G540" s="14"/>
      <c r="H540" s="2"/>
      <c r="I540" s="1"/>
    </row>
    <row r="541" spans="1:13" x14ac:dyDescent="0.2">
      <c r="B541" s="2">
        <v>2010</v>
      </c>
      <c r="C541" s="1">
        <f>SUM(C158:C169)</f>
        <v>227430</v>
      </c>
      <c r="D541" s="1">
        <f>SUM(D158:D169)</f>
        <v>225495</v>
      </c>
      <c r="E541" s="41">
        <f>SUM(E158:E169)</f>
        <v>227430</v>
      </c>
      <c r="F541" s="1"/>
      <c r="G541" s="14"/>
      <c r="H541" s="2"/>
      <c r="I541" s="1"/>
    </row>
    <row r="542" spans="1:13" x14ac:dyDescent="0.2">
      <c r="B542" s="2">
        <v>2011</v>
      </c>
      <c r="C542" s="1">
        <f>SUM(C170:C181)</f>
        <v>226755</v>
      </c>
      <c r="D542" s="1">
        <f>SUM(D170:D181)</f>
        <v>228690</v>
      </c>
      <c r="E542" s="41">
        <f>SUM(E170:E181)</f>
        <v>226755</v>
      </c>
      <c r="F542" s="1"/>
      <c r="G542" s="14"/>
      <c r="H542" s="2"/>
      <c r="I542" s="1"/>
    </row>
    <row r="543" spans="1:13" x14ac:dyDescent="0.2">
      <c r="B543" s="2">
        <v>2012</v>
      </c>
      <c r="C543" s="1">
        <f>SUM(C182:C193)</f>
        <v>225675</v>
      </c>
      <c r="D543" s="1">
        <f>SUM(D182:D193)</f>
        <v>225675</v>
      </c>
      <c r="E543" s="41">
        <f>SUM(E182:E193)</f>
        <v>225675</v>
      </c>
      <c r="F543" s="1"/>
      <c r="G543" s="14"/>
      <c r="H543" s="2"/>
      <c r="I543" s="1"/>
    </row>
    <row r="544" spans="1:13" x14ac:dyDescent="0.2">
      <c r="B544" s="2">
        <v>2013</v>
      </c>
      <c r="C544" s="1">
        <f>SUM(C194:C205)</f>
        <v>86175</v>
      </c>
      <c r="D544" s="1">
        <f>SUM(D194:D205)</f>
        <v>102285</v>
      </c>
      <c r="E544" s="41">
        <f>SUM(E194:E205)</f>
        <v>86175</v>
      </c>
      <c r="F544" s="1"/>
      <c r="G544" s="14"/>
      <c r="H544" s="2"/>
      <c r="I544" s="1"/>
    </row>
    <row r="545" spans="2:9" x14ac:dyDescent="0.2">
      <c r="B545" s="2">
        <v>2014</v>
      </c>
      <c r="C545" s="1">
        <f>SUM(C206:C217)</f>
        <v>0</v>
      </c>
      <c r="D545" s="1">
        <f>SUM(D206:D217)</f>
        <v>0</v>
      </c>
      <c r="E545" s="41">
        <f>SUM(E206:E217)</f>
        <v>0</v>
      </c>
      <c r="F545" s="1"/>
      <c r="G545" s="14"/>
      <c r="H545" s="2"/>
      <c r="I545" s="1"/>
    </row>
    <row r="546" spans="2:9" x14ac:dyDescent="0.2">
      <c r="B546" s="2">
        <v>2015</v>
      </c>
      <c r="C546" s="1">
        <f>SUM(C218:C229)</f>
        <v>0</v>
      </c>
      <c r="D546" s="1">
        <f>SUM(D218:D229)</f>
        <v>0</v>
      </c>
      <c r="E546" s="41">
        <f>SUM(E218:E229)</f>
        <v>0</v>
      </c>
      <c r="F546" s="1"/>
      <c r="G546" s="14"/>
      <c r="H546" s="2"/>
      <c r="I546" s="1"/>
    </row>
    <row r="547" spans="2:9" x14ac:dyDescent="0.2">
      <c r="B547" s="2">
        <v>2016</v>
      </c>
      <c r="C547" s="1">
        <f>SUM(C230:C241)</f>
        <v>0</v>
      </c>
      <c r="D547" s="1">
        <f>SUM(D230:D241)</f>
        <v>0</v>
      </c>
      <c r="E547" s="41">
        <f>SUM(E230:E241)</f>
        <v>0</v>
      </c>
      <c r="F547" s="1"/>
      <c r="G547" s="14"/>
      <c r="H547" s="2"/>
      <c r="I547" s="1"/>
    </row>
    <row r="548" spans="2:9" x14ac:dyDescent="0.2">
      <c r="B548" s="2">
        <v>2017</v>
      </c>
      <c r="C548" s="1">
        <f>SUM(C242:C253)</f>
        <v>0</v>
      </c>
      <c r="D548" s="1">
        <f>SUM(D242:D253)</f>
        <v>0</v>
      </c>
      <c r="E548" s="41">
        <f>SUM(E242:E253)</f>
        <v>0</v>
      </c>
      <c r="F548" s="1"/>
      <c r="G548" s="14"/>
      <c r="H548" s="2"/>
      <c r="I548" s="1"/>
    </row>
    <row r="549" spans="2:9" x14ac:dyDescent="0.2">
      <c r="B549" s="2">
        <v>2018</v>
      </c>
      <c r="C549" s="1">
        <f>SUM(C254:C265)</f>
        <v>0</v>
      </c>
      <c r="D549" s="1">
        <f>SUM(D254:D265)</f>
        <v>0</v>
      </c>
      <c r="E549" s="41">
        <f>SUM(E254:E265)</f>
        <v>0</v>
      </c>
      <c r="F549" s="1"/>
      <c r="G549" s="14"/>
      <c r="H549" s="2"/>
      <c r="I549" s="1"/>
    </row>
    <row r="550" spans="2:9" x14ac:dyDescent="0.2">
      <c r="B550" s="2">
        <v>2019</v>
      </c>
      <c r="C550" s="1">
        <f>SUM(C266:C277)</f>
        <v>0</v>
      </c>
      <c r="D550" s="1">
        <f>SUM(D266:D277)</f>
        <v>0</v>
      </c>
      <c r="E550" s="41">
        <f>SUM(E266:E277)</f>
        <v>0</v>
      </c>
      <c r="F550" s="1"/>
      <c r="G550" s="14"/>
      <c r="H550" s="2"/>
      <c r="I550" s="1"/>
    </row>
    <row r="551" spans="2:9" x14ac:dyDescent="0.2">
      <c r="B551" s="2">
        <v>2020</v>
      </c>
      <c r="C551" s="1">
        <f>SUM(C278:C289)</f>
        <v>0</v>
      </c>
      <c r="D551" s="1">
        <f>SUM(D278:D289)</f>
        <v>0</v>
      </c>
      <c r="E551" s="41">
        <f>SUM(E278:E289)</f>
        <v>0</v>
      </c>
      <c r="F551" s="1"/>
      <c r="G551" s="14"/>
      <c r="H551" s="2"/>
      <c r="I551" s="1"/>
    </row>
    <row r="552" spans="2:9" x14ac:dyDescent="0.2">
      <c r="B552" s="2">
        <v>2021</v>
      </c>
      <c r="C552" s="1">
        <f>SUM(C290:C301)</f>
        <v>0</v>
      </c>
      <c r="D552" s="1">
        <f>SUM(D290:D301)</f>
        <v>0</v>
      </c>
      <c r="E552" s="41">
        <f>SUM(E290:E301)</f>
        <v>0</v>
      </c>
      <c r="F552" s="1"/>
      <c r="G552" s="14"/>
      <c r="H552" s="2"/>
      <c r="I552" s="1"/>
    </row>
    <row r="553" spans="2:9" x14ac:dyDescent="0.2">
      <c r="B553" s="2">
        <v>2022</v>
      </c>
      <c r="C553" s="1">
        <f>SUM(C302:C313)</f>
        <v>0</v>
      </c>
      <c r="D553" s="1">
        <f>SUM(D302:D313)</f>
        <v>0</v>
      </c>
      <c r="E553" s="41">
        <f>SUM(E302:E313)</f>
        <v>0</v>
      </c>
      <c r="F553" s="1"/>
      <c r="G553" s="14"/>
      <c r="H553" s="2"/>
      <c r="I553" s="1"/>
    </row>
    <row r="554" spans="2:9" x14ac:dyDescent="0.2">
      <c r="B554" s="2">
        <v>2023</v>
      </c>
      <c r="C554" s="1">
        <f>SUM(C314:C325)</f>
        <v>0</v>
      </c>
      <c r="D554" s="1">
        <f>SUM(D314:D325)</f>
        <v>0</v>
      </c>
      <c r="E554" s="41">
        <f>SUM(E314:E325)</f>
        <v>0</v>
      </c>
      <c r="F554" s="1"/>
      <c r="G554" s="14"/>
      <c r="H554" s="2"/>
      <c r="I554" s="1"/>
    </row>
    <row r="555" spans="2:9" x14ac:dyDescent="0.2">
      <c r="B555" s="2">
        <v>2024</v>
      </c>
      <c r="C555" s="1">
        <f>SUM(C326:C337)</f>
        <v>0</v>
      </c>
      <c r="D555" s="1">
        <f>SUM(D326:D337)</f>
        <v>0</v>
      </c>
      <c r="E555" s="41">
        <f>SUM(E326:E337)</f>
        <v>0</v>
      </c>
      <c r="F555" s="1"/>
      <c r="G555" s="14"/>
      <c r="H555" s="2"/>
      <c r="I555" s="1"/>
    </row>
    <row r="556" spans="2:9" x14ac:dyDescent="0.2">
      <c r="B556" s="2">
        <v>2025</v>
      </c>
      <c r="C556" s="1">
        <f>SUM(C338:C349)</f>
        <v>0</v>
      </c>
      <c r="D556" s="1">
        <f>SUM(D338:D349)</f>
        <v>0</v>
      </c>
      <c r="E556" s="41">
        <f>SUM(E338:E349)</f>
        <v>0</v>
      </c>
      <c r="F556" s="1"/>
      <c r="G556" s="14"/>
      <c r="H556" s="2"/>
      <c r="I556" s="1"/>
    </row>
    <row r="557" spans="2:9" x14ac:dyDescent="0.2">
      <c r="B557" s="2">
        <v>2026</v>
      </c>
      <c r="C557" s="1">
        <f>SUM(C350:C361)</f>
        <v>0</v>
      </c>
      <c r="D557" s="1">
        <f>SUM(D350:D361)</f>
        <v>0</v>
      </c>
      <c r="E557" s="41">
        <f>SUM(E350:E361)</f>
        <v>0</v>
      </c>
      <c r="F557" s="1"/>
      <c r="G557" s="14"/>
      <c r="H557" s="2"/>
      <c r="I557" s="1"/>
    </row>
    <row r="558" spans="2:9" x14ac:dyDescent="0.2">
      <c r="B558" s="2">
        <v>2027</v>
      </c>
      <c r="C558" s="1">
        <f>SUM(C362:C373)</f>
        <v>0</v>
      </c>
      <c r="D558" s="1">
        <f>SUM(D362:D373)</f>
        <v>0</v>
      </c>
      <c r="E558" s="41">
        <f>SUM(E362:E373)</f>
        <v>0</v>
      </c>
      <c r="F558" s="1"/>
      <c r="G558" s="14"/>
      <c r="H558" s="2"/>
      <c r="I558" s="1"/>
    </row>
    <row r="559" spans="2:9" x14ac:dyDescent="0.2">
      <c r="B559" s="2">
        <v>2028</v>
      </c>
      <c r="C559" s="1">
        <f>SUM(C374:C385)</f>
        <v>0</v>
      </c>
      <c r="D559" s="1">
        <f>SUM(D374:D385)</f>
        <v>0</v>
      </c>
      <c r="E559" s="41">
        <f>SUM(E374:E385)</f>
        <v>0</v>
      </c>
      <c r="F559" s="1"/>
      <c r="G559" s="14"/>
      <c r="H559" s="2"/>
      <c r="I559" s="1"/>
    </row>
    <row r="560" spans="2:9" x14ac:dyDescent="0.2">
      <c r="B560" s="2">
        <v>2029</v>
      </c>
      <c r="C560" s="1">
        <f>SUM(C386:C397)</f>
        <v>0</v>
      </c>
      <c r="D560" s="1">
        <f>SUM(D386:D397)</f>
        <v>0</v>
      </c>
      <c r="E560" s="41">
        <f>SUM(E386:E397)</f>
        <v>0</v>
      </c>
      <c r="F560" s="1"/>
      <c r="G560" s="14"/>
      <c r="H560" s="2"/>
      <c r="I560" s="1"/>
    </row>
    <row r="561" spans="2:9" x14ac:dyDescent="0.2">
      <c r="B561" s="2">
        <v>2030</v>
      </c>
      <c r="C561" s="1">
        <f>SUM(C398:C409)</f>
        <v>0</v>
      </c>
      <c r="D561" s="1">
        <f>SUM(D398:D409)</f>
        <v>0</v>
      </c>
      <c r="E561" s="41">
        <f>SUM(E398:E409)</f>
        <v>0</v>
      </c>
      <c r="F561" s="1"/>
      <c r="G561" s="14"/>
      <c r="H561" s="2"/>
      <c r="I561" s="1"/>
    </row>
    <row r="562" spans="2:9" x14ac:dyDescent="0.2">
      <c r="B562" s="2">
        <v>2031</v>
      </c>
      <c r="C562" s="1">
        <f>SUM(C410:C421)</f>
        <v>0</v>
      </c>
      <c r="D562" s="1">
        <f>SUM(D410:D421)</f>
        <v>0</v>
      </c>
      <c r="E562" s="41">
        <f>SUM(E410:E421)</f>
        <v>0</v>
      </c>
      <c r="F562" s="1"/>
      <c r="G562" s="14"/>
      <c r="H562" s="2"/>
      <c r="I562" s="1"/>
    </row>
    <row r="563" spans="2:9" x14ac:dyDescent="0.2">
      <c r="B563" s="2">
        <v>2032</v>
      </c>
      <c r="C563" s="1">
        <f>SUM(C422:C433)</f>
        <v>0</v>
      </c>
      <c r="D563" s="1">
        <f>SUM(D422:D433)</f>
        <v>0</v>
      </c>
      <c r="E563" s="41">
        <f>SUM(E422:E433)</f>
        <v>0</v>
      </c>
      <c r="F563" s="1"/>
      <c r="G563" s="14"/>
      <c r="H563" s="2"/>
      <c r="I563" s="1"/>
    </row>
    <row r="564" spans="2:9" x14ac:dyDescent="0.2">
      <c r="B564" s="2">
        <v>2033</v>
      </c>
      <c r="C564" s="1">
        <f>SUM(C434:C445)</f>
        <v>0</v>
      </c>
      <c r="D564" s="1">
        <f>SUM(D434:D445)</f>
        <v>0</v>
      </c>
      <c r="E564" s="41">
        <f>SUM(E434:E445)</f>
        <v>0</v>
      </c>
      <c r="F564" s="1"/>
      <c r="G564" s="14"/>
      <c r="H564" s="2"/>
      <c r="I564" s="1"/>
    </row>
    <row r="565" spans="2:9" x14ac:dyDescent="0.2">
      <c r="B565" s="2">
        <v>2034</v>
      </c>
      <c r="C565" s="1">
        <f>SUM(C446:C457)</f>
        <v>0</v>
      </c>
      <c r="D565" s="1">
        <f>SUM(D446:D457)</f>
        <v>0</v>
      </c>
      <c r="E565" s="41">
        <f>SUM(E446:E457)</f>
        <v>0</v>
      </c>
      <c r="F565" s="1"/>
      <c r="G565" s="14"/>
      <c r="H565" s="2"/>
      <c r="I565" s="1"/>
    </row>
    <row r="566" spans="2:9" x14ac:dyDescent="0.2">
      <c r="B566" s="2">
        <v>2035</v>
      </c>
      <c r="C566" s="1">
        <f>SUM(C458:C469)</f>
        <v>0</v>
      </c>
      <c r="D566" s="1">
        <f>SUM(D458:D469)</f>
        <v>0</v>
      </c>
      <c r="E566" s="41">
        <f>SUM(E458:E469)</f>
        <v>0</v>
      </c>
      <c r="F566" s="1"/>
      <c r="G566" s="14"/>
      <c r="H566" s="2"/>
      <c r="I566" s="1"/>
    </row>
    <row r="567" spans="2:9" x14ac:dyDescent="0.2">
      <c r="B567" s="2">
        <v>2036</v>
      </c>
      <c r="C567" s="1">
        <f>SUM(C470:C481)</f>
        <v>0</v>
      </c>
      <c r="D567" s="1">
        <f>SUM(D470:D481)</f>
        <v>0</v>
      </c>
      <c r="E567" s="41">
        <f>SUM(E470:E481)</f>
        <v>0</v>
      </c>
      <c r="F567" s="1"/>
      <c r="G567" s="14"/>
      <c r="H567" s="2"/>
      <c r="I567" s="1"/>
    </row>
    <row r="568" spans="2:9" x14ac:dyDescent="0.2">
      <c r="B568" s="2">
        <v>2037</v>
      </c>
      <c r="C568" s="1">
        <f>SUM(C482:C493)</f>
        <v>0</v>
      </c>
      <c r="D568" s="1">
        <f>SUM(D482:D493)</f>
        <v>0</v>
      </c>
      <c r="E568" s="41">
        <f>SUM(E482:E493)</f>
        <v>0</v>
      </c>
      <c r="F568" s="1"/>
      <c r="G568" s="14"/>
      <c r="H568" s="2"/>
      <c r="I568" s="1"/>
    </row>
    <row r="569" spans="2:9" x14ac:dyDescent="0.2">
      <c r="B569" s="2">
        <v>2038</v>
      </c>
      <c r="C569" s="1">
        <f>SUM(C494:C505)</f>
        <v>0</v>
      </c>
      <c r="D569" s="1">
        <f>SUM(D494:D505)</f>
        <v>0</v>
      </c>
      <c r="E569" s="41">
        <f>SUM(E494:E505)</f>
        <v>0</v>
      </c>
      <c r="F569" s="1"/>
      <c r="G569" s="14"/>
      <c r="H569" s="2"/>
      <c r="I569" s="1"/>
    </row>
    <row r="570" spans="2:9" x14ac:dyDescent="0.2">
      <c r="B570" s="2">
        <v>2039</v>
      </c>
      <c r="C570" s="1">
        <f>SUM(C506:C517)</f>
        <v>0</v>
      </c>
      <c r="D570" s="1">
        <f>SUM(D506:D517)</f>
        <v>0</v>
      </c>
      <c r="E570" s="41">
        <f>SUM(E506:E517)</f>
        <v>0</v>
      </c>
      <c r="F570" s="1"/>
      <c r="G570" s="14"/>
      <c r="H570" s="2"/>
      <c r="I570" s="1"/>
    </row>
    <row r="571" spans="2:9" x14ac:dyDescent="0.2">
      <c r="B571" s="2">
        <v>2040</v>
      </c>
      <c r="C571" s="1">
        <f>SUM(C518:C529)</f>
        <v>0</v>
      </c>
      <c r="D571" s="1">
        <f>SUM(D518:D529)</f>
        <v>0</v>
      </c>
      <c r="E571" s="41">
        <f>SUM(E518:E529)</f>
        <v>0</v>
      </c>
      <c r="F571" s="2"/>
      <c r="G571" s="2"/>
      <c r="H571" s="14"/>
      <c r="I571" s="3"/>
    </row>
    <row r="572" spans="2:9" x14ac:dyDescent="0.2">
      <c r="B572" s="2"/>
      <c r="D572" s="1"/>
      <c r="E572" s="41"/>
      <c r="F572" s="1"/>
      <c r="G572" s="2"/>
      <c r="H572" s="14"/>
      <c r="I572" s="3"/>
    </row>
    <row r="573" spans="2:9" x14ac:dyDescent="0.2">
      <c r="B573" s="2">
        <v>2001</v>
      </c>
      <c r="C573" s="15">
        <f>(C532/C531)-1</f>
        <v>-5.5259160460894408E-2</v>
      </c>
      <c r="D573" s="15">
        <f>(D532/D531)-1</f>
        <v>-5.468518518518517E-2</v>
      </c>
      <c r="E573" s="161">
        <f>(E532/E531)-1</f>
        <v>-5.5259160460894408E-2</v>
      </c>
      <c r="F573" s="14"/>
      <c r="G573" s="2"/>
      <c r="H573" s="14"/>
      <c r="I573" s="3"/>
    </row>
    <row r="574" spans="2:9" x14ac:dyDescent="0.2">
      <c r="B574" s="2">
        <v>2002</v>
      </c>
      <c r="C574" s="15">
        <f t="shared" ref="C574:D593" si="27">(C533/C532)-1</f>
        <v>2.4020078825075064E-2</v>
      </c>
      <c r="D574" s="15">
        <f t="shared" si="27"/>
        <v>1.4711932140968109E-2</v>
      </c>
      <c r="E574" s="161">
        <f t="shared" ref="E574:E612" si="28">(E533/E532)-1</f>
        <v>2.4020078825075064E-2</v>
      </c>
      <c r="F574" s="14"/>
      <c r="G574" s="2"/>
      <c r="H574" s="14"/>
      <c r="I574" s="3"/>
    </row>
    <row r="575" spans="2:9" x14ac:dyDescent="0.2">
      <c r="B575" s="2">
        <v>2003</v>
      </c>
      <c r="C575" s="15">
        <f t="shared" si="27"/>
        <v>5.1853553921568096E-3</v>
      </c>
      <c r="D575" s="15">
        <f t="shared" si="27"/>
        <v>-5.5793659986872468E-3</v>
      </c>
      <c r="E575" s="161">
        <f t="shared" si="28"/>
        <v>5.1853553921568096E-3</v>
      </c>
      <c r="F575" s="14"/>
      <c r="G575" s="2"/>
      <c r="H575" s="14"/>
      <c r="I575" s="3"/>
    </row>
    <row r="576" spans="2:9" x14ac:dyDescent="0.2">
      <c r="B576" s="2">
        <v>2004</v>
      </c>
      <c r="C576" s="15">
        <f t="shared" si="27"/>
        <v>-3.8361894892446458E-2</v>
      </c>
      <c r="D576" s="15">
        <f t="shared" si="27"/>
        <v>-1.025451862781257E-2</v>
      </c>
      <c r="E576" s="161">
        <f t="shared" si="28"/>
        <v>-3.8361894892446458E-2</v>
      </c>
      <c r="F576" s="14"/>
      <c r="G576" s="2"/>
      <c r="H576" s="14"/>
      <c r="I576" s="3"/>
    </row>
    <row r="577" spans="2:9" x14ac:dyDescent="0.2">
      <c r="B577" s="2">
        <v>2005</v>
      </c>
      <c r="C577" s="15">
        <f t="shared" si="27"/>
        <v>7.6484221786414786E-2</v>
      </c>
      <c r="D577" s="15">
        <f t="shared" si="27"/>
        <v>5.1454665285754597E-2</v>
      </c>
      <c r="E577" s="161">
        <f t="shared" si="28"/>
        <v>7.6484221786414786E-2</v>
      </c>
      <c r="F577" s="14"/>
      <c r="G577" s="2"/>
      <c r="H577" s="14"/>
      <c r="I577" s="3"/>
    </row>
    <row r="578" spans="2:9" x14ac:dyDescent="0.2">
      <c r="B578" s="2">
        <v>2006</v>
      </c>
      <c r="C578" s="15">
        <f t="shared" si="27"/>
        <v>-0.1209009605829745</v>
      </c>
      <c r="D578" s="15">
        <f t="shared" si="27"/>
        <v>-8.0255204835460003E-2</v>
      </c>
      <c r="E578" s="161">
        <f t="shared" si="28"/>
        <v>-0.1209009605829745</v>
      </c>
      <c r="F578" s="14"/>
      <c r="G578" s="2"/>
      <c r="H578" s="14"/>
      <c r="I578" s="3"/>
    </row>
    <row r="579" spans="2:9" x14ac:dyDescent="0.2">
      <c r="B579" s="2">
        <v>2007</v>
      </c>
      <c r="C579" s="15">
        <f t="shared" si="27"/>
        <v>1.8839487565935897E-4</v>
      </c>
      <c r="D579" s="15">
        <f t="shared" si="27"/>
        <v>-2.6104417670682722E-2</v>
      </c>
      <c r="E579" s="161">
        <f t="shared" si="28"/>
        <v>1.8839487565935897E-4</v>
      </c>
      <c r="F579" s="14"/>
      <c r="G579" s="2"/>
      <c r="H579" s="14"/>
      <c r="I579" s="3"/>
    </row>
    <row r="580" spans="2:9" x14ac:dyDescent="0.2">
      <c r="B580" s="2">
        <v>2008</v>
      </c>
      <c r="C580" s="15">
        <f t="shared" si="27"/>
        <v>8.0868964651221287E-2</v>
      </c>
      <c r="D580" s="15">
        <f t="shared" si="27"/>
        <v>7.503905029678215E-2</v>
      </c>
      <c r="E580" s="161">
        <f t="shared" si="28"/>
        <v>8.0868964651221287E-2</v>
      </c>
      <c r="F580" s="14"/>
      <c r="G580" s="2"/>
      <c r="H580" s="14"/>
      <c r="I580" s="3"/>
    </row>
    <row r="581" spans="2:9" x14ac:dyDescent="0.2">
      <c r="B581" s="2">
        <v>2009</v>
      </c>
      <c r="C581" s="15">
        <f t="shared" si="27"/>
        <v>-0.12507309516894183</v>
      </c>
      <c r="D581" s="15">
        <f t="shared" si="27"/>
        <v>-0.12426672866054478</v>
      </c>
      <c r="E581" s="161">
        <f t="shared" si="28"/>
        <v>-0.12507309516894183</v>
      </c>
      <c r="F581" s="14"/>
      <c r="G581" s="2"/>
      <c r="H581" s="14"/>
      <c r="I581" s="3"/>
    </row>
    <row r="582" spans="2:9" x14ac:dyDescent="0.2">
      <c r="B582" s="2">
        <v>2010</v>
      </c>
      <c r="C582" s="15">
        <f t="shared" si="27"/>
        <v>6.6481356892460486E-3</v>
      </c>
      <c r="D582" s="15">
        <f t="shared" si="27"/>
        <v>-2.3139749931421205E-3</v>
      </c>
      <c r="E582" s="161">
        <f t="shared" si="28"/>
        <v>6.6481356892460486E-3</v>
      </c>
      <c r="F582" s="14"/>
      <c r="G582" s="2"/>
      <c r="H582" s="14"/>
      <c r="I582" s="3"/>
    </row>
    <row r="583" spans="2:9" x14ac:dyDescent="0.2">
      <c r="B583" s="2">
        <v>2011</v>
      </c>
      <c r="C583" s="15">
        <f t="shared" si="27"/>
        <v>-2.9679461812426311E-3</v>
      </c>
      <c r="D583" s="15">
        <f t="shared" si="27"/>
        <v>1.4168828577130421E-2</v>
      </c>
      <c r="E583" s="161">
        <f t="shared" si="28"/>
        <v>-2.9679461812426311E-3</v>
      </c>
      <c r="F583" s="14"/>
      <c r="G583" s="2"/>
      <c r="H583" s="14"/>
      <c r="I583" s="3"/>
    </row>
    <row r="584" spans="2:9" x14ac:dyDescent="0.2">
      <c r="B584" s="2">
        <v>2012</v>
      </c>
      <c r="C584" s="15">
        <f t="shared" si="27"/>
        <v>-4.7628497717800977E-3</v>
      </c>
      <c r="D584" s="15">
        <f t="shared" si="27"/>
        <v>-1.3183785911058621E-2</v>
      </c>
      <c r="E584" s="161">
        <f t="shared" si="28"/>
        <v>-4.7628497717800977E-3</v>
      </c>
      <c r="F584" s="14"/>
      <c r="G584" s="2"/>
      <c r="H584" s="14"/>
      <c r="I584" s="3"/>
    </row>
    <row r="585" spans="2:9" x14ac:dyDescent="0.2">
      <c r="B585" s="2">
        <v>2013</v>
      </c>
      <c r="C585" s="15">
        <f t="shared" si="27"/>
        <v>-0.61814556331006987</v>
      </c>
      <c r="D585" s="15">
        <f t="shared" si="27"/>
        <v>-0.54675972083748747</v>
      </c>
      <c r="E585" s="161">
        <f t="shared" si="28"/>
        <v>-0.61814556331006987</v>
      </c>
      <c r="F585" s="14"/>
      <c r="G585" s="2"/>
      <c r="H585" s="14"/>
      <c r="I585" s="3"/>
    </row>
    <row r="586" spans="2:9" x14ac:dyDescent="0.2">
      <c r="B586" s="2">
        <v>2014</v>
      </c>
      <c r="C586" s="15">
        <f t="shared" si="27"/>
        <v>-1</v>
      </c>
      <c r="D586" s="15">
        <f t="shared" si="27"/>
        <v>-1</v>
      </c>
      <c r="E586" s="161">
        <f t="shared" si="28"/>
        <v>-1</v>
      </c>
    </row>
    <row r="587" spans="2:9" x14ac:dyDescent="0.2">
      <c r="B587" s="2">
        <v>2015</v>
      </c>
      <c r="C587" s="15" t="e">
        <f t="shared" si="27"/>
        <v>#DIV/0!</v>
      </c>
      <c r="D587" s="15" t="e">
        <f t="shared" si="27"/>
        <v>#DIV/0!</v>
      </c>
      <c r="E587" s="161" t="e">
        <f t="shared" si="28"/>
        <v>#DIV/0!</v>
      </c>
    </row>
    <row r="588" spans="2:9" x14ac:dyDescent="0.2">
      <c r="B588" s="2">
        <v>2016</v>
      </c>
      <c r="C588" s="15" t="e">
        <f t="shared" si="27"/>
        <v>#DIV/0!</v>
      </c>
      <c r="D588" s="15" t="e">
        <f t="shared" si="27"/>
        <v>#DIV/0!</v>
      </c>
      <c r="E588" s="161" t="e">
        <f t="shared" si="28"/>
        <v>#DIV/0!</v>
      </c>
    </row>
    <row r="589" spans="2:9" x14ac:dyDescent="0.2">
      <c r="B589" s="2">
        <v>2017</v>
      </c>
      <c r="C589" s="15" t="e">
        <f t="shared" si="27"/>
        <v>#DIV/0!</v>
      </c>
      <c r="D589" s="15" t="e">
        <f t="shared" si="27"/>
        <v>#DIV/0!</v>
      </c>
      <c r="E589" s="161" t="e">
        <f t="shared" si="28"/>
        <v>#DIV/0!</v>
      </c>
    </row>
    <row r="590" spans="2:9" x14ac:dyDescent="0.2">
      <c r="B590" s="2">
        <v>2018</v>
      </c>
      <c r="C590" s="15" t="e">
        <f t="shared" si="27"/>
        <v>#DIV/0!</v>
      </c>
      <c r="D590" s="15" t="e">
        <f t="shared" si="27"/>
        <v>#DIV/0!</v>
      </c>
      <c r="E590" s="161" t="e">
        <f t="shared" si="28"/>
        <v>#DIV/0!</v>
      </c>
    </row>
    <row r="591" spans="2:9" x14ac:dyDescent="0.2">
      <c r="B591" s="2">
        <v>2019</v>
      </c>
      <c r="C591" s="15" t="e">
        <f t="shared" si="27"/>
        <v>#DIV/0!</v>
      </c>
      <c r="D591" s="15" t="e">
        <f t="shared" si="27"/>
        <v>#DIV/0!</v>
      </c>
      <c r="E591" s="161" t="e">
        <f t="shared" si="28"/>
        <v>#DIV/0!</v>
      </c>
    </row>
    <row r="592" spans="2:9" x14ac:dyDescent="0.2">
      <c r="B592" s="2">
        <v>2020</v>
      </c>
      <c r="C592" s="15" t="e">
        <f t="shared" si="27"/>
        <v>#DIV/0!</v>
      </c>
      <c r="D592" s="15" t="e">
        <f t="shared" si="27"/>
        <v>#DIV/0!</v>
      </c>
      <c r="E592" s="161" t="e">
        <f t="shared" si="28"/>
        <v>#DIV/0!</v>
      </c>
    </row>
    <row r="593" spans="2:5" x14ac:dyDescent="0.2">
      <c r="B593" s="2">
        <v>2021</v>
      </c>
      <c r="C593" s="15" t="e">
        <f t="shared" si="27"/>
        <v>#DIV/0!</v>
      </c>
      <c r="D593" s="15" t="e">
        <f t="shared" si="27"/>
        <v>#DIV/0!</v>
      </c>
      <c r="E593" s="161" t="e">
        <f t="shared" si="28"/>
        <v>#DIV/0!</v>
      </c>
    </row>
    <row r="594" spans="2:5" x14ac:dyDescent="0.2">
      <c r="B594" s="2">
        <v>2022</v>
      </c>
      <c r="C594" s="15" t="e">
        <f t="shared" ref="C594:D612" si="29">(C553/C552)-1</f>
        <v>#DIV/0!</v>
      </c>
      <c r="D594" s="15" t="e">
        <f t="shared" si="29"/>
        <v>#DIV/0!</v>
      </c>
      <c r="E594" s="161" t="e">
        <f t="shared" si="28"/>
        <v>#DIV/0!</v>
      </c>
    </row>
    <row r="595" spans="2:5" x14ac:dyDescent="0.2">
      <c r="B595" s="2">
        <v>2023</v>
      </c>
      <c r="C595" s="15" t="e">
        <f t="shared" si="29"/>
        <v>#DIV/0!</v>
      </c>
      <c r="D595" s="15" t="e">
        <f t="shared" si="29"/>
        <v>#DIV/0!</v>
      </c>
      <c r="E595" s="161" t="e">
        <f t="shared" si="28"/>
        <v>#DIV/0!</v>
      </c>
    </row>
    <row r="596" spans="2:5" x14ac:dyDescent="0.2">
      <c r="B596" s="2">
        <v>2024</v>
      </c>
      <c r="C596" s="15" t="e">
        <f t="shared" si="29"/>
        <v>#DIV/0!</v>
      </c>
      <c r="D596" s="15" t="e">
        <f t="shared" si="29"/>
        <v>#DIV/0!</v>
      </c>
      <c r="E596" s="161" t="e">
        <f t="shared" si="28"/>
        <v>#DIV/0!</v>
      </c>
    </row>
    <row r="597" spans="2:5" x14ac:dyDescent="0.2">
      <c r="B597" s="2">
        <v>2025</v>
      </c>
      <c r="C597" s="15" t="e">
        <f t="shared" si="29"/>
        <v>#DIV/0!</v>
      </c>
      <c r="D597" s="15" t="e">
        <f t="shared" si="29"/>
        <v>#DIV/0!</v>
      </c>
      <c r="E597" s="161" t="e">
        <f t="shared" si="28"/>
        <v>#DIV/0!</v>
      </c>
    </row>
    <row r="598" spans="2:5" x14ac:dyDescent="0.2">
      <c r="B598" s="2">
        <v>2026</v>
      </c>
      <c r="C598" s="15" t="e">
        <f t="shared" si="29"/>
        <v>#DIV/0!</v>
      </c>
      <c r="D598" s="15" t="e">
        <f t="shared" si="29"/>
        <v>#DIV/0!</v>
      </c>
      <c r="E598" s="161" t="e">
        <f t="shared" si="28"/>
        <v>#DIV/0!</v>
      </c>
    </row>
    <row r="599" spans="2:5" x14ac:dyDescent="0.2">
      <c r="B599" s="2">
        <v>2027</v>
      </c>
      <c r="C599" s="15" t="e">
        <f t="shared" si="29"/>
        <v>#DIV/0!</v>
      </c>
      <c r="D599" s="15" t="e">
        <f t="shared" si="29"/>
        <v>#DIV/0!</v>
      </c>
      <c r="E599" s="161" t="e">
        <f t="shared" si="28"/>
        <v>#DIV/0!</v>
      </c>
    </row>
    <row r="600" spans="2:5" x14ac:dyDescent="0.2">
      <c r="B600" s="2">
        <v>2028</v>
      </c>
      <c r="C600" s="15" t="e">
        <f t="shared" si="29"/>
        <v>#DIV/0!</v>
      </c>
      <c r="D600" s="15" t="e">
        <f t="shared" si="29"/>
        <v>#DIV/0!</v>
      </c>
      <c r="E600" s="161" t="e">
        <f t="shared" si="28"/>
        <v>#DIV/0!</v>
      </c>
    </row>
    <row r="601" spans="2:5" x14ac:dyDescent="0.2">
      <c r="B601" s="2">
        <v>2029</v>
      </c>
      <c r="C601" s="15" t="e">
        <f t="shared" si="29"/>
        <v>#DIV/0!</v>
      </c>
      <c r="D601" s="15" t="e">
        <f t="shared" si="29"/>
        <v>#DIV/0!</v>
      </c>
      <c r="E601" s="161" t="e">
        <f t="shared" si="28"/>
        <v>#DIV/0!</v>
      </c>
    </row>
    <row r="602" spans="2:5" x14ac:dyDescent="0.2">
      <c r="B602" s="2">
        <v>2030</v>
      </c>
      <c r="C602" s="15" t="e">
        <f t="shared" si="29"/>
        <v>#DIV/0!</v>
      </c>
      <c r="D602" s="15" t="e">
        <f t="shared" si="29"/>
        <v>#DIV/0!</v>
      </c>
      <c r="E602" s="161" t="e">
        <f t="shared" si="28"/>
        <v>#DIV/0!</v>
      </c>
    </row>
    <row r="603" spans="2:5" x14ac:dyDescent="0.2">
      <c r="B603" s="2">
        <v>2031</v>
      </c>
      <c r="C603" s="15" t="e">
        <f t="shared" si="29"/>
        <v>#DIV/0!</v>
      </c>
      <c r="D603" s="15" t="e">
        <f t="shared" si="29"/>
        <v>#DIV/0!</v>
      </c>
      <c r="E603" s="161" t="e">
        <f t="shared" si="28"/>
        <v>#DIV/0!</v>
      </c>
    </row>
    <row r="604" spans="2:5" x14ac:dyDescent="0.2">
      <c r="B604" s="2">
        <v>2032</v>
      </c>
      <c r="C604" s="15" t="e">
        <f t="shared" si="29"/>
        <v>#DIV/0!</v>
      </c>
      <c r="D604" s="15" t="e">
        <f t="shared" si="29"/>
        <v>#DIV/0!</v>
      </c>
      <c r="E604" s="161" t="e">
        <f t="shared" si="28"/>
        <v>#DIV/0!</v>
      </c>
    </row>
    <row r="605" spans="2:5" x14ac:dyDescent="0.2">
      <c r="B605" s="2">
        <v>2033</v>
      </c>
      <c r="C605" s="15" t="e">
        <f t="shared" si="29"/>
        <v>#DIV/0!</v>
      </c>
      <c r="D605" s="15" t="e">
        <f t="shared" si="29"/>
        <v>#DIV/0!</v>
      </c>
      <c r="E605" s="161" t="e">
        <f t="shared" si="28"/>
        <v>#DIV/0!</v>
      </c>
    </row>
    <row r="606" spans="2:5" x14ac:dyDescent="0.2">
      <c r="B606" s="2">
        <v>2034</v>
      </c>
      <c r="C606" s="15" t="e">
        <f t="shared" si="29"/>
        <v>#DIV/0!</v>
      </c>
      <c r="D606" s="15" t="e">
        <f t="shared" si="29"/>
        <v>#DIV/0!</v>
      </c>
      <c r="E606" s="161" t="e">
        <f t="shared" si="28"/>
        <v>#DIV/0!</v>
      </c>
    </row>
    <row r="607" spans="2:5" x14ac:dyDescent="0.2">
      <c r="B607" s="2">
        <v>2035</v>
      </c>
      <c r="C607" s="15" t="e">
        <f t="shared" si="29"/>
        <v>#DIV/0!</v>
      </c>
      <c r="D607" s="15" t="e">
        <f t="shared" si="29"/>
        <v>#DIV/0!</v>
      </c>
      <c r="E607" s="161" t="e">
        <f t="shared" si="28"/>
        <v>#DIV/0!</v>
      </c>
    </row>
    <row r="608" spans="2:5" x14ac:dyDescent="0.2">
      <c r="B608" s="2">
        <v>2036</v>
      </c>
      <c r="C608" s="15" t="e">
        <f t="shared" si="29"/>
        <v>#DIV/0!</v>
      </c>
      <c r="D608" s="15" t="e">
        <f t="shared" si="29"/>
        <v>#DIV/0!</v>
      </c>
      <c r="E608" s="161" t="e">
        <f t="shared" si="28"/>
        <v>#DIV/0!</v>
      </c>
    </row>
    <row r="609" spans="2:5" x14ac:dyDescent="0.2">
      <c r="B609" s="2">
        <v>2037</v>
      </c>
      <c r="C609" s="15" t="e">
        <f t="shared" si="29"/>
        <v>#DIV/0!</v>
      </c>
      <c r="D609" s="15" t="e">
        <f t="shared" si="29"/>
        <v>#DIV/0!</v>
      </c>
      <c r="E609" s="161" t="e">
        <f t="shared" si="28"/>
        <v>#DIV/0!</v>
      </c>
    </row>
    <row r="610" spans="2:5" x14ac:dyDescent="0.2">
      <c r="B610" s="2">
        <v>2038</v>
      </c>
      <c r="C610" s="15" t="e">
        <f t="shared" si="29"/>
        <v>#DIV/0!</v>
      </c>
      <c r="D610" s="15" t="e">
        <f t="shared" si="29"/>
        <v>#DIV/0!</v>
      </c>
      <c r="E610" s="161" t="e">
        <f t="shared" si="28"/>
        <v>#DIV/0!</v>
      </c>
    </row>
    <row r="611" spans="2:5" x14ac:dyDescent="0.2">
      <c r="B611" s="2">
        <v>2039</v>
      </c>
      <c r="C611" s="15" t="e">
        <f t="shared" si="29"/>
        <v>#DIV/0!</v>
      </c>
      <c r="D611" s="15" t="e">
        <f t="shared" si="29"/>
        <v>#DIV/0!</v>
      </c>
      <c r="E611" s="161" t="e">
        <f t="shared" si="28"/>
        <v>#DIV/0!</v>
      </c>
    </row>
    <row r="612" spans="2:5" x14ac:dyDescent="0.2">
      <c r="B612" s="2">
        <v>2040</v>
      </c>
      <c r="C612" s="15" t="e">
        <f t="shared" si="29"/>
        <v>#DIV/0!</v>
      </c>
      <c r="D612" s="15" t="e">
        <f t="shared" si="29"/>
        <v>#DIV/0!</v>
      </c>
      <c r="E612" s="161" t="e">
        <f t="shared" si="28"/>
        <v>#DIV/0!</v>
      </c>
    </row>
    <row r="613" spans="2:5" x14ac:dyDescent="0.2">
      <c r="D613" s="1"/>
      <c r="E613" s="41"/>
    </row>
    <row r="614" spans="2:5" x14ac:dyDescent="0.2">
      <c r="D614" s="1"/>
      <c r="E614" s="41"/>
    </row>
    <row r="615" spans="2:5" x14ac:dyDescent="0.2">
      <c r="D615" s="1"/>
      <c r="E615" s="41"/>
    </row>
    <row r="616" spans="2:5" x14ac:dyDescent="0.2">
      <c r="C616" s="2"/>
      <c r="D616" s="1"/>
      <c r="E616" s="41"/>
    </row>
    <row r="617" spans="2:5" x14ac:dyDescent="0.2">
      <c r="D617" s="1"/>
      <c r="E617" s="41"/>
    </row>
    <row r="618" spans="2:5" x14ac:dyDescent="0.2">
      <c r="D618" s="1"/>
      <c r="E618" s="41"/>
    </row>
    <row r="619" spans="2:5" x14ac:dyDescent="0.2">
      <c r="D619" s="1"/>
      <c r="E619" s="41"/>
    </row>
    <row r="620" spans="2:5" x14ac:dyDescent="0.2">
      <c r="D620" s="1"/>
      <c r="E620" s="41"/>
    </row>
    <row r="621" spans="2:5" x14ac:dyDescent="0.2">
      <c r="D621" s="1"/>
      <c r="E621" s="41"/>
    </row>
    <row r="622" spans="2:5" x14ac:dyDescent="0.2">
      <c r="D622" s="1"/>
      <c r="E622" s="41"/>
    </row>
    <row r="623" spans="2:5" x14ac:dyDescent="0.2">
      <c r="D623" s="1"/>
      <c r="E623" s="41"/>
    </row>
    <row r="624" spans="2:5" x14ac:dyDescent="0.2">
      <c r="D624" s="1"/>
      <c r="E624" s="41"/>
    </row>
    <row r="625" spans="3:5" x14ac:dyDescent="0.2">
      <c r="D625" s="1"/>
      <c r="E625" s="41"/>
    </row>
    <row r="626" spans="3:5" x14ac:dyDescent="0.2">
      <c r="D626" s="1"/>
      <c r="E626" s="41"/>
    </row>
    <row r="627" spans="3:5" x14ac:dyDescent="0.2">
      <c r="D627" s="1"/>
      <c r="E627" s="41"/>
    </row>
    <row r="628" spans="3:5" x14ac:dyDescent="0.2">
      <c r="C628" s="2"/>
      <c r="D628" s="1"/>
      <c r="E628" s="41"/>
    </row>
    <row r="629" spans="3:5" x14ac:dyDescent="0.2">
      <c r="D629" s="1"/>
      <c r="E629" s="41"/>
    </row>
    <row r="630" spans="3:5" x14ac:dyDescent="0.2">
      <c r="D630" s="1"/>
      <c r="E630" s="41"/>
    </row>
    <row r="631" spans="3:5" x14ac:dyDescent="0.2">
      <c r="D631" s="1"/>
      <c r="E631" s="41"/>
    </row>
    <row r="632" spans="3:5" x14ac:dyDescent="0.2">
      <c r="D632" s="1"/>
      <c r="E632" s="41"/>
    </row>
    <row r="633" spans="3:5" x14ac:dyDescent="0.2">
      <c r="D633" s="1"/>
      <c r="E633" s="41"/>
    </row>
    <row r="634" spans="3:5" x14ac:dyDescent="0.2">
      <c r="D634" s="1"/>
      <c r="E634" s="41"/>
    </row>
    <row r="635" spans="3:5" x14ac:dyDescent="0.2">
      <c r="D635" s="1"/>
      <c r="E635" s="41"/>
    </row>
    <row r="636" spans="3:5" x14ac:dyDescent="0.2">
      <c r="D636" s="1"/>
      <c r="E636" s="41"/>
    </row>
    <row r="637" spans="3:5" x14ac:dyDescent="0.2">
      <c r="D637" s="1"/>
      <c r="E637" s="41"/>
    </row>
    <row r="638" spans="3:5" x14ac:dyDescent="0.2">
      <c r="D638" s="1"/>
      <c r="E638" s="41"/>
    </row>
    <row r="639" spans="3:5" x14ac:dyDescent="0.2">
      <c r="D639" s="1"/>
      <c r="E639" s="41"/>
    </row>
    <row r="640" spans="3:5" x14ac:dyDescent="0.2">
      <c r="C640" s="2"/>
      <c r="D640" s="1"/>
      <c r="E640" s="41"/>
    </row>
    <row r="641" spans="3:5" x14ac:dyDescent="0.2">
      <c r="D641" s="1"/>
      <c r="E641" s="41"/>
    </row>
    <row r="642" spans="3:5" x14ac:dyDescent="0.2">
      <c r="D642" s="1"/>
      <c r="E642" s="41"/>
    </row>
    <row r="643" spans="3:5" x14ac:dyDescent="0.2">
      <c r="D643" s="1"/>
      <c r="E643" s="41"/>
    </row>
    <row r="644" spans="3:5" x14ac:dyDescent="0.2">
      <c r="D644" s="1"/>
      <c r="E644" s="41"/>
    </row>
    <row r="645" spans="3:5" x14ac:dyDescent="0.2">
      <c r="C645" s="15"/>
      <c r="D645" s="1"/>
      <c r="E645" s="41"/>
    </row>
    <row r="646" spans="3:5" x14ac:dyDescent="0.2">
      <c r="C646" s="15"/>
      <c r="D646" s="1"/>
      <c r="E646" s="41"/>
    </row>
    <row r="647" spans="3:5" x14ac:dyDescent="0.2">
      <c r="C647" s="15"/>
      <c r="D647" s="1"/>
      <c r="E647" s="41"/>
    </row>
    <row r="648" spans="3:5" x14ac:dyDescent="0.2">
      <c r="C648" s="15"/>
      <c r="D648" s="1"/>
      <c r="E648" s="41"/>
    </row>
    <row r="649" spans="3:5" x14ac:dyDescent="0.2">
      <c r="C649" s="15"/>
      <c r="D649" s="1"/>
      <c r="E649" s="41"/>
    </row>
    <row r="650" spans="3:5" x14ac:dyDescent="0.2">
      <c r="C650" s="15"/>
      <c r="D650" s="1"/>
      <c r="E650" s="41"/>
    </row>
    <row r="651" spans="3:5" x14ac:dyDescent="0.2">
      <c r="C651" s="15"/>
      <c r="D651" s="1"/>
      <c r="E651" s="41"/>
    </row>
    <row r="652" spans="3:5" x14ac:dyDescent="0.2">
      <c r="C652" s="2"/>
      <c r="D652" s="1"/>
      <c r="E652" s="41"/>
    </row>
    <row r="653" spans="3:5" x14ac:dyDescent="0.2">
      <c r="D653" s="1"/>
      <c r="E653" s="41"/>
    </row>
    <row r="654" spans="3:5" x14ac:dyDescent="0.2">
      <c r="D654" s="1"/>
      <c r="E654" s="41"/>
    </row>
    <row r="655" spans="3:5" x14ac:dyDescent="0.2">
      <c r="D655" s="1"/>
      <c r="E655" s="41"/>
    </row>
    <row r="656" spans="3:5" x14ac:dyDescent="0.2">
      <c r="D656" s="1"/>
      <c r="E656" s="41"/>
    </row>
    <row r="657" spans="3:5" x14ac:dyDescent="0.2">
      <c r="D657" s="1"/>
      <c r="E657" s="41"/>
    </row>
    <row r="658" spans="3:5" x14ac:dyDescent="0.2">
      <c r="D658" s="1"/>
      <c r="E658" s="41"/>
    </row>
    <row r="659" spans="3:5" x14ac:dyDescent="0.2">
      <c r="D659" s="1"/>
      <c r="E659" s="41"/>
    </row>
    <row r="660" spans="3:5" x14ac:dyDescent="0.2">
      <c r="D660" s="1"/>
      <c r="E660" s="41"/>
    </row>
    <row r="661" spans="3:5" x14ac:dyDescent="0.2">
      <c r="D661" s="1"/>
      <c r="E661" s="41"/>
    </row>
    <row r="662" spans="3:5" x14ac:dyDescent="0.2">
      <c r="D662" s="1"/>
      <c r="E662" s="41"/>
    </row>
    <row r="663" spans="3:5" x14ac:dyDescent="0.2">
      <c r="D663" s="1"/>
      <c r="E663" s="41"/>
    </row>
    <row r="664" spans="3:5" x14ac:dyDescent="0.2">
      <c r="C664" s="2"/>
      <c r="D664" s="1"/>
      <c r="E664" s="41"/>
    </row>
    <row r="665" spans="3:5" x14ac:dyDescent="0.2">
      <c r="D665" s="1"/>
      <c r="E665" s="41"/>
    </row>
    <row r="666" spans="3:5" x14ac:dyDescent="0.2">
      <c r="D666" s="1"/>
      <c r="E666" s="41"/>
    </row>
    <row r="667" spans="3:5" x14ac:dyDescent="0.2">
      <c r="D667" s="1"/>
      <c r="E667" s="41"/>
    </row>
    <row r="668" spans="3:5" x14ac:dyDescent="0.2">
      <c r="D668" s="1"/>
      <c r="E668" s="41"/>
    </row>
    <row r="669" spans="3:5" x14ac:dyDescent="0.2">
      <c r="D669" s="1"/>
      <c r="E669" s="41"/>
    </row>
    <row r="670" spans="3:5" x14ac:dyDescent="0.2">
      <c r="D670" s="1"/>
      <c r="E670" s="41"/>
    </row>
    <row r="671" spans="3:5" x14ac:dyDescent="0.2">
      <c r="D671" s="1"/>
      <c r="E671" s="41"/>
    </row>
    <row r="672" spans="3:5" x14ac:dyDescent="0.2">
      <c r="D672" s="1"/>
      <c r="E672" s="41"/>
    </row>
    <row r="673" spans="3:5" x14ac:dyDescent="0.2">
      <c r="D673" s="1"/>
      <c r="E673" s="41"/>
    </row>
    <row r="674" spans="3:5" x14ac:dyDescent="0.2">
      <c r="D674" s="1"/>
      <c r="E674" s="41"/>
    </row>
    <row r="675" spans="3:5" x14ac:dyDescent="0.2">
      <c r="D675" s="1"/>
      <c r="E675" s="41"/>
    </row>
    <row r="676" spans="3:5" x14ac:dyDescent="0.2">
      <c r="C676" s="2"/>
      <c r="D676" s="1"/>
      <c r="E676" s="41"/>
    </row>
    <row r="677" spans="3:5" x14ac:dyDescent="0.2">
      <c r="D677" s="1"/>
      <c r="E677" s="41"/>
    </row>
    <row r="678" spans="3:5" x14ac:dyDescent="0.2">
      <c r="D678" s="1"/>
      <c r="E678" s="41"/>
    </row>
    <row r="679" spans="3:5" x14ac:dyDescent="0.2">
      <c r="D679" s="1"/>
      <c r="E679" s="41"/>
    </row>
    <row r="680" spans="3:5" x14ac:dyDescent="0.2">
      <c r="D680" s="1"/>
      <c r="E680" s="41"/>
    </row>
    <row r="681" spans="3:5" x14ac:dyDescent="0.2">
      <c r="D681" s="1"/>
      <c r="E681" s="41"/>
    </row>
    <row r="682" spans="3:5" x14ac:dyDescent="0.2">
      <c r="D682" s="1"/>
      <c r="E682" s="41"/>
    </row>
    <row r="683" spans="3:5" x14ac:dyDescent="0.2">
      <c r="D683" s="1"/>
      <c r="E683" s="41"/>
    </row>
    <row r="684" spans="3:5" x14ac:dyDescent="0.2">
      <c r="D684" s="1"/>
      <c r="E684" s="41"/>
    </row>
    <row r="685" spans="3:5" x14ac:dyDescent="0.2">
      <c r="D685" s="1"/>
      <c r="E685" s="41"/>
    </row>
    <row r="686" spans="3:5" x14ac:dyDescent="0.2">
      <c r="D686" s="1"/>
      <c r="E686" s="41"/>
    </row>
    <row r="687" spans="3:5" x14ac:dyDescent="0.2">
      <c r="D687" s="1"/>
      <c r="E687" s="41"/>
    </row>
    <row r="688" spans="3:5" x14ac:dyDescent="0.2">
      <c r="C688" s="2"/>
      <c r="D688" s="1"/>
      <c r="E688" s="41"/>
    </row>
    <row r="689" spans="3:5" x14ac:dyDescent="0.2">
      <c r="D689" s="1"/>
      <c r="E689" s="41"/>
    </row>
    <row r="690" spans="3:5" x14ac:dyDescent="0.2">
      <c r="D690" s="1"/>
      <c r="E690" s="41"/>
    </row>
    <row r="691" spans="3:5" x14ac:dyDescent="0.2">
      <c r="D691" s="1"/>
      <c r="E691" s="41"/>
    </row>
    <row r="692" spans="3:5" x14ac:dyDescent="0.2">
      <c r="D692" s="1"/>
      <c r="E692" s="41"/>
    </row>
    <row r="693" spans="3:5" x14ac:dyDescent="0.2">
      <c r="D693" s="1"/>
      <c r="E693" s="41"/>
    </row>
    <row r="694" spans="3:5" x14ac:dyDescent="0.2">
      <c r="D694" s="1"/>
      <c r="E694" s="41"/>
    </row>
    <row r="695" spans="3:5" x14ac:dyDescent="0.2">
      <c r="D695" s="1"/>
      <c r="E695" s="41"/>
    </row>
    <row r="696" spans="3:5" x14ac:dyDescent="0.2">
      <c r="D696" s="1"/>
      <c r="E696" s="41"/>
    </row>
    <row r="697" spans="3:5" x14ac:dyDescent="0.2">
      <c r="D697" s="1"/>
      <c r="E697" s="41"/>
    </row>
    <row r="698" spans="3:5" x14ac:dyDescent="0.2">
      <c r="D698" s="1"/>
      <c r="E698" s="41"/>
    </row>
    <row r="699" spans="3:5" x14ac:dyDescent="0.2">
      <c r="D699" s="1"/>
      <c r="E699" s="41"/>
    </row>
    <row r="700" spans="3:5" x14ac:dyDescent="0.2">
      <c r="C700" s="2"/>
      <c r="D700" s="1"/>
      <c r="E700" s="41"/>
    </row>
    <row r="701" spans="3:5" x14ac:dyDescent="0.2">
      <c r="D701" s="1"/>
      <c r="E701" s="41"/>
    </row>
    <row r="702" spans="3:5" x14ac:dyDescent="0.2">
      <c r="D702" s="1"/>
      <c r="E702" s="41"/>
    </row>
    <row r="703" spans="3:5" x14ac:dyDescent="0.2">
      <c r="D703" s="1"/>
      <c r="E703" s="41"/>
    </row>
    <row r="704" spans="3:5" x14ac:dyDescent="0.2">
      <c r="D704" s="1"/>
      <c r="E704" s="41"/>
    </row>
    <row r="705" spans="3:5" x14ac:dyDescent="0.2">
      <c r="D705" s="1"/>
      <c r="E705" s="41"/>
    </row>
    <row r="706" spans="3:5" x14ac:dyDescent="0.2">
      <c r="D706" s="1"/>
      <c r="E706" s="41"/>
    </row>
    <row r="707" spans="3:5" x14ac:dyDescent="0.2">
      <c r="D707" s="1"/>
      <c r="E707" s="41"/>
    </row>
    <row r="708" spans="3:5" x14ac:dyDescent="0.2">
      <c r="D708" s="1"/>
      <c r="E708" s="41"/>
    </row>
    <row r="709" spans="3:5" x14ac:dyDescent="0.2">
      <c r="D709" s="1"/>
      <c r="E709" s="41"/>
    </row>
    <row r="710" spans="3:5" x14ac:dyDescent="0.2">
      <c r="D710" s="1"/>
      <c r="E710" s="41"/>
    </row>
    <row r="711" spans="3:5" x14ac:dyDescent="0.2">
      <c r="D711" s="1"/>
      <c r="E711" s="41"/>
    </row>
    <row r="712" spans="3:5" x14ac:dyDescent="0.2">
      <c r="C712" s="2"/>
      <c r="D712" s="1"/>
      <c r="E712" s="41"/>
    </row>
    <row r="713" spans="3:5" x14ac:dyDescent="0.2">
      <c r="D713" s="1"/>
      <c r="E713" s="41"/>
    </row>
    <row r="714" spans="3:5" x14ac:dyDescent="0.2">
      <c r="D714" s="1"/>
      <c r="E714" s="41"/>
    </row>
    <row r="715" spans="3:5" x14ac:dyDescent="0.2">
      <c r="D715" s="1"/>
      <c r="E715" s="41"/>
    </row>
    <row r="716" spans="3:5" x14ac:dyDescent="0.2">
      <c r="D716" s="1"/>
      <c r="E716" s="41"/>
    </row>
    <row r="717" spans="3:5" x14ac:dyDescent="0.2">
      <c r="C717" s="15"/>
      <c r="D717" s="1"/>
      <c r="E717" s="41"/>
    </row>
    <row r="718" spans="3:5" x14ac:dyDescent="0.2">
      <c r="C718" s="15"/>
      <c r="D718" s="1"/>
      <c r="E718" s="41"/>
    </row>
    <row r="719" spans="3:5" x14ac:dyDescent="0.2">
      <c r="C719" s="15"/>
      <c r="D719" s="1"/>
      <c r="E719" s="41"/>
    </row>
    <row r="720" spans="3:5" x14ac:dyDescent="0.2">
      <c r="C720" s="15"/>
      <c r="D720" s="1"/>
      <c r="E720" s="41"/>
    </row>
    <row r="721" spans="3:5" x14ac:dyDescent="0.2">
      <c r="C721" s="15"/>
      <c r="D721" s="1"/>
      <c r="E721" s="41"/>
    </row>
    <row r="722" spans="3:5" x14ac:dyDescent="0.2">
      <c r="C722" s="15"/>
      <c r="D722" s="1"/>
      <c r="E722" s="41"/>
    </row>
    <row r="723" spans="3:5" x14ac:dyDescent="0.2">
      <c r="C723" s="15"/>
      <c r="D723" s="1"/>
      <c r="E723" s="41"/>
    </row>
    <row r="724" spans="3:5" x14ac:dyDescent="0.2">
      <c r="C724" s="2"/>
      <c r="D724" s="1"/>
      <c r="E724" s="41"/>
    </row>
    <row r="725" spans="3:5" x14ac:dyDescent="0.2">
      <c r="D725" s="1"/>
      <c r="E725" s="41"/>
    </row>
    <row r="726" spans="3:5" x14ac:dyDescent="0.2">
      <c r="D726" s="1"/>
      <c r="E726" s="41"/>
    </row>
    <row r="727" spans="3:5" x14ac:dyDescent="0.2">
      <c r="D727" s="1"/>
      <c r="E727" s="41"/>
    </row>
    <row r="728" spans="3:5" x14ac:dyDescent="0.2">
      <c r="D728" s="1"/>
      <c r="E728" s="41"/>
    </row>
    <row r="729" spans="3:5" x14ac:dyDescent="0.2">
      <c r="D729" s="1"/>
      <c r="E729" s="41"/>
    </row>
    <row r="730" spans="3:5" x14ac:dyDescent="0.2">
      <c r="D730" s="1"/>
      <c r="E730" s="41"/>
    </row>
    <row r="731" spans="3:5" x14ac:dyDescent="0.2">
      <c r="D731" s="1"/>
      <c r="E731" s="41"/>
    </row>
    <row r="732" spans="3:5" x14ac:dyDescent="0.2">
      <c r="D732" s="1"/>
      <c r="E732" s="41"/>
    </row>
    <row r="733" spans="3:5" x14ac:dyDescent="0.2">
      <c r="D733" s="1"/>
      <c r="E733" s="41"/>
    </row>
    <row r="734" spans="3:5" x14ac:dyDescent="0.2">
      <c r="D734" s="1"/>
      <c r="E734" s="41"/>
    </row>
    <row r="735" spans="3:5" x14ac:dyDescent="0.2">
      <c r="D735" s="1"/>
      <c r="E735" s="41"/>
    </row>
    <row r="736" spans="3:5" x14ac:dyDescent="0.2">
      <c r="C736" s="2"/>
      <c r="D736" s="1"/>
      <c r="E736" s="41"/>
    </row>
    <row r="737" spans="3:5" x14ac:dyDescent="0.2">
      <c r="D737" s="1"/>
      <c r="E737" s="41"/>
    </row>
    <row r="738" spans="3:5" x14ac:dyDescent="0.2">
      <c r="D738" s="1"/>
      <c r="E738" s="41"/>
    </row>
    <row r="739" spans="3:5" x14ac:dyDescent="0.2">
      <c r="D739" s="1"/>
      <c r="E739" s="41"/>
    </row>
    <row r="740" spans="3:5" x14ac:dyDescent="0.2">
      <c r="D740" s="1"/>
      <c r="E740" s="41"/>
    </row>
    <row r="741" spans="3:5" x14ac:dyDescent="0.2">
      <c r="D741" s="1"/>
      <c r="E741" s="41"/>
    </row>
    <row r="742" spans="3:5" x14ac:dyDescent="0.2">
      <c r="D742" s="1"/>
      <c r="E742" s="41"/>
    </row>
    <row r="743" spans="3:5" x14ac:dyDescent="0.2">
      <c r="D743" s="1"/>
      <c r="E743" s="41"/>
    </row>
    <row r="744" spans="3:5" x14ac:dyDescent="0.2">
      <c r="D744" s="1"/>
      <c r="E744" s="41"/>
    </row>
    <row r="745" spans="3:5" x14ac:dyDescent="0.2">
      <c r="D745" s="1"/>
      <c r="E745" s="41"/>
    </row>
    <row r="746" spans="3:5" x14ac:dyDescent="0.2">
      <c r="D746" s="1"/>
      <c r="E746" s="41"/>
    </row>
    <row r="747" spans="3:5" x14ac:dyDescent="0.2">
      <c r="D747" s="1"/>
      <c r="E747" s="41"/>
    </row>
    <row r="748" spans="3:5" x14ac:dyDescent="0.2">
      <c r="C748" s="2"/>
      <c r="D748" s="1"/>
      <c r="E748" s="41"/>
    </row>
    <row r="749" spans="3:5" x14ac:dyDescent="0.2">
      <c r="D749" s="1"/>
      <c r="E749" s="41"/>
    </row>
    <row r="750" spans="3:5" x14ac:dyDescent="0.2">
      <c r="D750" s="1"/>
      <c r="E750" s="41"/>
    </row>
    <row r="751" spans="3:5" x14ac:dyDescent="0.2">
      <c r="D751" s="1"/>
      <c r="E751" s="41"/>
    </row>
    <row r="752" spans="3:5" x14ac:dyDescent="0.2">
      <c r="D752" s="1"/>
      <c r="E752" s="41"/>
    </row>
    <row r="753" spans="3:5" x14ac:dyDescent="0.2">
      <c r="D753" s="1"/>
      <c r="E753" s="41"/>
    </row>
    <row r="754" spans="3:5" x14ac:dyDescent="0.2">
      <c r="D754" s="1"/>
      <c r="E754" s="41"/>
    </row>
    <row r="755" spans="3:5" x14ac:dyDescent="0.2">
      <c r="D755" s="1"/>
      <c r="E755" s="41"/>
    </row>
    <row r="756" spans="3:5" x14ac:dyDescent="0.2">
      <c r="D756" s="1"/>
      <c r="E756" s="41"/>
    </row>
    <row r="757" spans="3:5" x14ac:dyDescent="0.2">
      <c r="D757" s="1"/>
      <c r="E757" s="41"/>
    </row>
    <row r="758" spans="3:5" x14ac:dyDescent="0.2">
      <c r="D758" s="1"/>
      <c r="E758" s="41"/>
    </row>
    <row r="759" spans="3:5" x14ac:dyDescent="0.2">
      <c r="D759" s="1"/>
      <c r="E759" s="41"/>
    </row>
    <row r="760" spans="3:5" x14ac:dyDescent="0.2">
      <c r="C760" s="2"/>
      <c r="D760" s="1"/>
      <c r="E760" s="41"/>
    </row>
    <row r="761" spans="3:5" x14ac:dyDescent="0.2">
      <c r="D761" s="1"/>
      <c r="E761" s="41"/>
    </row>
    <row r="762" spans="3:5" x14ac:dyDescent="0.2">
      <c r="D762" s="1"/>
      <c r="E762" s="41"/>
    </row>
    <row r="763" spans="3:5" x14ac:dyDescent="0.2">
      <c r="D763" s="1"/>
      <c r="E763" s="41"/>
    </row>
    <row r="764" spans="3:5" x14ac:dyDescent="0.2">
      <c r="D764" s="1"/>
      <c r="E764" s="41"/>
    </row>
    <row r="765" spans="3:5" x14ac:dyDescent="0.2">
      <c r="D765" s="1"/>
      <c r="E765" s="41"/>
    </row>
    <row r="766" spans="3:5" x14ac:dyDescent="0.2">
      <c r="D766" s="1"/>
      <c r="E766" s="41"/>
    </row>
    <row r="767" spans="3:5" x14ac:dyDescent="0.2">
      <c r="D767" s="1"/>
      <c r="E767" s="41"/>
    </row>
    <row r="768" spans="3:5" x14ac:dyDescent="0.2">
      <c r="D768" s="1"/>
      <c r="E768" s="41"/>
    </row>
    <row r="769" spans="3:5" x14ac:dyDescent="0.2">
      <c r="D769" s="1"/>
      <c r="E769" s="41"/>
    </row>
    <row r="770" spans="3:5" x14ac:dyDescent="0.2">
      <c r="D770" s="1"/>
      <c r="E770" s="41"/>
    </row>
    <row r="771" spans="3:5" x14ac:dyDescent="0.2">
      <c r="D771" s="1"/>
      <c r="E771" s="41"/>
    </row>
    <row r="772" spans="3:5" x14ac:dyDescent="0.2">
      <c r="C772" s="2"/>
      <c r="D772" s="1"/>
      <c r="E772" s="41"/>
    </row>
    <row r="773" spans="3:5" x14ac:dyDescent="0.2">
      <c r="D773" s="1"/>
      <c r="E773" s="41"/>
    </row>
    <row r="774" spans="3:5" x14ac:dyDescent="0.2">
      <c r="D774" s="1"/>
      <c r="E774" s="41"/>
    </row>
    <row r="775" spans="3:5" x14ac:dyDescent="0.2">
      <c r="D775" s="1"/>
      <c r="E775" s="41"/>
    </row>
    <row r="776" spans="3:5" x14ac:dyDescent="0.2">
      <c r="D776" s="1"/>
      <c r="E776" s="41"/>
    </row>
    <row r="777" spans="3:5" x14ac:dyDescent="0.2">
      <c r="D777" s="1"/>
      <c r="E777" s="41"/>
    </row>
    <row r="778" spans="3:5" x14ac:dyDescent="0.2">
      <c r="D778" s="1"/>
      <c r="E778" s="41"/>
    </row>
    <row r="779" spans="3:5" x14ac:dyDescent="0.2">
      <c r="D779" s="1"/>
      <c r="E779" s="41"/>
    </row>
    <row r="780" spans="3:5" x14ac:dyDescent="0.2">
      <c r="D780" s="1"/>
      <c r="E780" s="41"/>
    </row>
    <row r="781" spans="3:5" x14ac:dyDescent="0.2">
      <c r="D781" s="1"/>
      <c r="E781" s="41"/>
    </row>
    <row r="782" spans="3:5" x14ac:dyDescent="0.2">
      <c r="D782" s="1"/>
      <c r="E782" s="41"/>
    </row>
    <row r="783" spans="3:5" x14ac:dyDescent="0.2">
      <c r="D783" s="1"/>
      <c r="E783" s="41"/>
    </row>
    <row r="784" spans="3:5" x14ac:dyDescent="0.2">
      <c r="C784" s="2"/>
      <c r="D784" s="1"/>
      <c r="E784" s="41"/>
    </row>
    <row r="785" spans="3:5" x14ac:dyDescent="0.2">
      <c r="D785" s="1"/>
      <c r="E785" s="41"/>
    </row>
    <row r="786" spans="3:5" x14ac:dyDescent="0.2">
      <c r="D786" s="1"/>
      <c r="E786" s="41"/>
    </row>
    <row r="787" spans="3:5" x14ac:dyDescent="0.2">
      <c r="D787" s="1"/>
      <c r="E787" s="41"/>
    </row>
    <row r="788" spans="3:5" x14ac:dyDescent="0.2">
      <c r="D788" s="1"/>
      <c r="E788" s="41"/>
    </row>
    <row r="789" spans="3:5" x14ac:dyDescent="0.2">
      <c r="D789" s="1"/>
      <c r="E789" s="41"/>
    </row>
    <row r="790" spans="3:5" x14ac:dyDescent="0.2">
      <c r="D790" s="1"/>
      <c r="E790" s="41"/>
    </row>
    <row r="791" spans="3:5" x14ac:dyDescent="0.2">
      <c r="D791" s="1"/>
      <c r="E791" s="41"/>
    </row>
    <row r="792" spans="3:5" x14ac:dyDescent="0.2">
      <c r="D792" s="1"/>
      <c r="E792" s="41"/>
    </row>
    <row r="793" spans="3:5" x14ac:dyDescent="0.2">
      <c r="D793" s="1"/>
      <c r="E793" s="41"/>
    </row>
    <row r="794" spans="3:5" x14ac:dyDescent="0.2">
      <c r="D794" s="1"/>
      <c r="E794" s="41"/>
    </row>
    <row r="795" spans="3:5" x14ac:dyDescent="0.2">
      <c r="D795" s="1"/>
      <c r="E795" s="41"/>
    </row>
    <row r="796" spans="3:5" x14ac:dyDescent="0.2">
      <c r="C796" s="2"/>
      <c r="D796" s="1"/>
      <c r="E796" s="41"/>
    </row>
    <row r="797" spans="3:5" x14ac:dyDescent="0.2">
      <c r="D797" s="1"/>
      <c r="E797" s="41"/>
    </row>
    <row r="798" spans="3:5" x14ac:dyDescent="0.2">
      <c r="D798" s="1"/>
      <c r="E798" s="41"/>
    </row>
    <row r="799" spans="3:5" x14ac:dyDescent="0.2">
      <c r="D799" s="1"/>
      <c r="E799" s="41"/>
    </row>
    <row r="800" spans="3:5" x14ac:dyDescent="0.2">
      <c r="D800" s="1"/>
      <c r="E800" s="41"/>
    </row>
    <row r="801" spans="3:5" x14ac:dyDescent="0.2">
      <c r="D801" s="1"/>
      <c r="E801" s="41"/>
    </row>
    <row r="802" spans="3:5" x14ac:dyDescent="0.2">
      <c r="D802" s="1"/>
      <c r="E802" s="41"/>
    </row>
    <row r="803" spans="3:5" x14ac:dyDescent="0.2">
      <c r="D803" s="1"/>
      <c r="E803" s="41"/>
    </row>
    <row r="804" spans="3:5" x14ac:dyDescent="0.2">
      <c r="D804" s="1"/>
      <c r="E804" s="41"/>
    </row>
    <row r="805" spans="3:5" x14ac:dyDescent="0.2">
      <c r="D805" s="1"/>
      <c r="E805" s="41"/>
    </row>
    <row r="806" spans="3:5" x14ac:dyDescent="0.2">
      <c r="D806" s="1"/>
      <c r="E806" s="41"/>
    </row>
    <row r="807" spans="3:5" x14ac:dyDescent="0.2">
      <c r="D807" s="1"/>
      <c r="E807" s="41"/>
    </row>
    <row r="808" spans="3:5" x14ac:dyDescent="0.2">
      <c r="C808" s="2"/>
      <c r="D808" s="1"/>
      <c r="E808" s="41"/>
    </row>
    <row r="809" spans="3:5" x14ac:dyDescent="0.2">
      <c r="D809" s="1"/>
      <c r="E809" s="41"/>
    </row>
    <row r="810" spans="3:5" x14ac:dyDescent="0.2">
      <c r="D810" s="1"/>
      <c r="E810" s="41"/>
    </row>
    <row r="811" spans="3:5" x14ac:dyDescent="0.2">
      <c r="D811" s="1"/>
      <c r="E811" s="41"/>
    </row>
    <row r="812" spans="3:5" x14ac:dyDescent="0.2">
      <c r="D812" s="1"/>
      <c r="E812" s="41"/>
    </row>
    <row r="813" spans="3:5" x14ac:dyDescent="0.2">
      <c r="C813" s="15"/>
      <c r="D813" s="1"/>
      <c r="E813" s="41"/>
    </row>
    <row r="814" spans="3:5" x14ac:dyDescent="0.2">
      <c r="C814" s="15"/>
      <c r="D814" s="1"/>
      <c r="E814" s="41"/>
    </row>
    <row r="815" spans="3:5" x14ac:dyDescent="0.2">
      <c r="C815" s="15"/>
      <c r="D815" s="1"/>
      <c r="E815" s="41"/>
    </row>
    <row r="816" spans="3:5" x14ac:dyDescent="0.2">
      <c r="C816" s="15"/>
      <c r="D816" s="1"/>
      <c r="E816" s="41"/>
    </row>
    <row r="817" spans="3:5" x14ac:dyDescent="0.2">
      <c r="C817" s="15"/>
      <c r="D817" s="1"/>
      <c r="E817" s="41"/>
    </row>
    <row r="818" spans="3:5" x14ac:dyDescent="0.2">
      <c r="C818" s="15"/>
      <c r="D818" s="1"/>
      <c r="E818" s="41"/>
    </row>
    <row r="819" spans="3:5" x14ac:dyDescent="0.2">
      <c r="C819" s="15"/>
      <c r="D819" s="1"/>
      <c r="E819" s="41"/>
    </row>
    <row r="820" spans="3:5" x14ac:dyDescent="0.2">
      <c r="C820" s="2"/>
      <c r="D820" s="1"/>
      <c r="E820" s="41"/>
    </row>
    <row r="821" spans="3:5" x14ac:dyDescent="0.2">
      <c r="D821" s="1"/>
      <c r="E821" s="41"/>
    </row>
    <row r="822" spans="3:5" x14ac:dyDescent="0.2">
      <c r="D822" s="1"/>
      <c r="E822" s="41"/>
    </row>
    <row r="823" spans="3:5" x14ac:dyDescent="0.2">
      <c r="D823" s="1"/>
      <c r="E823" s="41"/>
    </row>
    <row r="824" spans="3:5" x14ac:dyDescent="0.2">
      <c r="D824" s="1"/>
      <c r="E824" s="41"/>
    </row>
    <row r="825" spans="3:5" x14ac:dyDescent="0.2">
      <c r="D825" s="1"/>
      <c r="E825" s="41"/>
    </row>
    <row r="826" spans="3:5" x14ac:dyDescent="0.2">
      <c r="D826" s="1"/>
      <c r="E826" s="41"/>
    </row>
    <row r="827" spans="3:5" x14ac:dyDescent="0.2">
      <c r="D827" s="1"/>
      <c r="E827" s="41"/>
    </row>
    <row r="828" spans="3:5" x14ac:dyDescent="0.2">
      <c r="D828" s="1"/>
      <c r="E828" s="41"/>
    </row>
    <row r="829" spans="3:5" x14ac:dyDescent="0.2">
      <c r="D829" s="1"/>
      <c r="E829" s="41"/>
    </row>
    <row r="830" spans="3:5" x14ac:dyDescent="0.2">
      <c r="D830" s="1"/>
      <c r="E830" s="41"/>
    </row>
    <row r="831" spans="3:5" x14ac:dyDescent="0.2">
      <c r="D831" s="1"/>
      <c r="E831" s="41"/>
    </row>
    <row r="832" spans="3:5" x14ac:dyDescent="0.2">
      <c r="C832" s="2"/>
      <c r="D832" s="1"/>
      <c r="E832" s="41"/>
    </row>
    <row r="833" spans="3:5" x14ac:dyDescent="0.2">
      <c r="D833" s="1"/>
      <c r="E833" s="41"/>
    </row>
    <row r="834" spans="3:5" x14ac:dyDescent="0.2">
      <c r="D834" s="1"/>
      <c r="E834" s="41"/>
    </row>
    <row r="835" spans="3:5" x14ac:dyDescent="0.2">
      <c r="D835" s="1"/>
      <c r="E835" s="41"/>
    </row>
    <row r="836" spans="3:5" x14ac:dyDescent="0.2">
      <c r="D836" s="1"/>
      <c r="E836" s="41"/>
    </row>
    <row r="837" spans="3:5" x14ac:dyDescent="0.2">
      <c r="D837" s="1"/>
      <c r="E837" s="41"/>
    </row>
    <row r="838" spans="3:5" x14ac:dyDescent="0.2">
      <c r="D838" s="1"/>
      <c r="E838" s="41"/>
    </row>
    <row r="839" spans="3:5" x14ac:dyDescent="0.2">
      <c r="D839" s="1"/>
      <c r="E839" s="41"/>
    </row>
    <row r="840" spans="3:5" x14ac:dyDescent="0.2">
      <c r="D840" s="1"/>
      <c r="E840" s="41"/>
    </row>
    <row r="841" spans="3:5" x14ac:dyDescent="0.2">
      <c r="D841" s="1"/>
      <c r="E841" s="41"/>
    </row>
    <row r="842" spans="3:5" x14ac:dyDescent="0.2">
      <c r="D842" s="1"/>
      <c r="E842" s="41"/>
    </row>
    <row r="843" spans="3:5" x14ac:dyDescent="0.2">
      <c r="D843" s="1"/>
      <c r="E843" s="41"/>
    </row>
    <row r="844" spans="3:5" x14ac:dyDescent="0.2">
      <c r="C844" s="2"/>
      <c r="D844" s="1"/>
      <c r="E844" s="41"/>
    </row>
    <row r="845" spans="3:5" x14ac:dyDescent="0.2">
      <c r="D845" s="1"/>
      <c r="E845" s="41"/>
    </row>
    <row r="846" spans="3:5" x14ac:dyDescent="0.2">
      <c r="D846" s="1"/>
      <c r="E846" s="41"/>
    </row>
    <row r="847" spans="3:5" x14ac:dyDescent="0.2">
      <c r="D847" s="1"/>
      <c r="E847" s="41"/>
    </row>
    <row r="848" spans="3:5" x14ac:dyDescent="0.2">
      <c r="D848" s="1"/>
      <c r="E848" s="41"/>
    </row>
    <row r="849" spans="3:5" x14ac:dyDescent="0.2">
      <c r="D849" s="1"/>
      <c r="E849" s="41"/>
    </row>
    <row r="850" spans="3:5" x14ac:dyDescent="0.2">
      <c r="D850" s="1"/>
      <c r="E850" s="41"/>
    </row>
    <row r="851" spans="3:5" x14ac:dyDescent="0.2">
      <c r="D851" s="1"/>
      <c r="E851" s="41"/>
    </row>
    <row r="852" spans="3:5" x14ac:dyDescent="0.2">
      <c r="D852" s="1"/>
      <c r="E852" s="41"/>
    </row>
    <row r="853" spans="3:5" x14ac:dyDescent="0.2">
      <c r="D853" s="1"/>
      <c r="E853" s="41"/>
    </row>
    <row r="854" spans="3:5" x14ac:dyDescent="0.2">
      <c r="D854" s="1"/>
      <c r="E854" s="41"/>
    </row>
    <row r="855" spans="3:5" x14ac:dyDescent="0.2">
      <c r="D855" s="1"/>
      <c r="E855" s="41"/>
    </row>
    <row r="856" spans="3:5" x14ac:dyDescent="0.2">
      <c r="C856" s="2"/>
      <c r="D856" s="1"/>
      <c r="E856" s="41"/>
    </row>
    <row r="857" spans="3:5" x14ac:dyDescent="0.2">
      <c r="D857" s="1"/>
      <c r="E857" s="41"/>
    </row>
    <row r="858" spans="3:5" x14ac:dyDescent="0.2">
      <c r="D858" s="1"/>
      <c r="E858" s="41"/>
    </row>
    <row r="859" spans="3:5" x14ac:dyDescent="0.2">
      <c r="D859" s="1"/>
      <c r="E859" s="41"/>
    </row>
    <row r="860" spans="3:5" x14ac:dyDescent="0.2">
      <c r="D860" s="1"/>
      <c r="E860" s="41"/>
    </row>
    <row r="861" spans="3:5" x14ac:dyDescent="0.2">
      <c r="D861" s="1"/>
      <c r="E861" s="41"/>
    </row>
    <row r="862" spans="3:5" x14ac:dyDescent="0.2">
      <c r="D862" s="1"/>
      <c r="E862" s="41"/>
    </row>
    <row r="863" spans="3:5" x14ac:dyDescent="0.2">
      <c r="D863" s="1"/>
      <c r="E863" s="41"/>
    </row>
    <row r="864" spans="3:5" x14ac:dyDescent="0.2">
      <c r="D864" s="1"/>
      <c r="E864" s="41"/>
    </row>
    <row r="865" spans="3:5" x14ac:dyDescent="0.2">
      <c r="D865" s="1"/>
      <c r="E865" s="41"/>
    </row>
    <row r="866" spans="3:5" x14ac:dyDescent="0.2">
      <c r="D866" s="1"/>
      <c r="E866" s="41"/>
    </row>
    <row r="867" spans="3:5" x14ac:dyDescent="0.2">
      <c r="D867" s="1"/>
      <c r="E867" s="41"/>
    </row>
    <row r="868" spans="3:5" x14ac:dyDescent="0.2">
      <c r="C868" s="2"/>
      <c r="D868" s="1"/>
      <c r="E868" s="41"/>
    </row>
    <row r="869" spans="3:5" x14ac:dyDescent="0.2">
      <c r="D869" s="1"/>
      <c r="E869" s="41"/>
    </row>
    <row r="870" spans="3:5" x14ac:dyDescent="0.2">
      <c r="D870" s="1"/>
      <c r="E870" s="41"/>
    </row>
    <row r="871" spans="3:5" x14ac:dyDescent="0.2">
      <c r="D871" s="1"/>
      <c r="E871" s="41"/>
    </row>
    <row r="872" spans="3:5" x14ac:dyDescent="0.2">
      <c r="D872" s="1"/>
      <c r="E872" s="41"/>
    </row>
    <row r="873" spans="3:5" x14ac:dyDescent="0.2">
      <c r="D873" s="1"/>
      <c r="E873" s="41"/>
    </row>
    <row r="874" spans="3:5" x14ac:dyDescent="0.2">
      <c r="D874" s="1"/>
      <c r="E874" s="41"/>
    </row>
    <row r="875" spans="3:5" x14ac:dyDescent="0.2">
      <c r="D875" s="1"/>
      <c r="E875" s="41"/>
    </row>
    <row r="876" spans="3:5" x14ac:dyDescent="0.2">
      <c r="D876" s="1"/>
      <c r="E876" s="41"/>
    </row>
    <row r="877" spans="3:5" x14ac:dyDescent="0.2">
      <c r="D877" s="1"/>
      <c r="E877" s="41"/>
    </row>
    <row r="878" spans="3:5" x14ac:dyDescent="0.2">
      <c r="D878" s="1"/>
      <c r="E878" s="41"/>
    </row>
    <row r="879" spans="3:5" x14ac:dyDescent="0.2">
      <c r="D879" s="1"/>
      <c r="E879" s="41"/>
    </row>
    <row r="880" spans="3:5" x14ac:dyDescent="0.2">
      <c r="D880" s="1"/>
      <c r="E880" s="41"/>
    </row>
    <row r="881" spans="4:5" x14ac:dyDescent="0.2">
      <c r="D881" s="1"/>
      <c r="E881" s="41"/>
    </row>
    <row r="882" spans="4:5" x14ac:dyDescent="0.2">
      <c r="D882" s="1"/>
      <c r="E882" s="41"/>
    </row>
    <row r="883" spans="4:5" x14ac:dyDescent="0.2">
      <c r="D883" s="1"/>
      <c r="E883" s="41"/>
    </row>
    <row r="884" spans="4:5" x14ac:dyDescent="0.2">
      <c r="D884" s="1"/>
      <c r="E884" s="41"/>
    </row>
    <row r="885" spans="4:5" x14ac:dyDescent="0.2">
      <c r="D885" s="1"/>
      <c r="E885" s="41"/>
    </row>
    <row r="886" spans="4:5" x14ac:dyDescent="0.2">
      <c r="D886" s="1"/>
      <c r="E886" s="41"/>
    </row>
    <row r="887" spans="4:5" x14ac:dyDescent="0.2">
      <c r="D887" s="1"/>
      <c r="E887" s="41"/>
    </row>
    <row r="888" spans="4:5" x14ac:dyDescent="0.2">
      <c r="D888" s="1"/>
      <c r="E888" s="41"/>
    </row>
    <row r="889" spans="4:5" x14ac:dyDescent="0.2">
      <c r="D889" s="1"/>
      <c r="E889" s="41"/>
    </row>
    <row r="890" spans="4:5" x14ac:dyDescent="0.2">
      <c r="D890" s="1"/>
      <c r="E890" s="41"/>
    </row>
    <row r="891" spans="4:5" x14ac:dyDescent="0.2">
      <c r="D891" s="1"/>
      <c r="E891" s="41"/>
    </row>
    <row r="892" spans="4:5" x14ac:dyDescent="0.2">
      <c r="D892" s="1"/>
      <c r="E892" s="41"/>
    </row>
    <row r="893" spans="4:5" x14ac:dyDescent="0.2">
      <c r="D893" s="1"/>
      <c r="E893" s="41"/>
    </row>
    <row r="894" spans="4:5" x14ac:dyDescent="0.2">
      <c r="D894" s="1"/>
      <c r="E894" s="41"/>
    </row>
    <row r="895" spans="4:5" x14ac:dyDescent="0.2">
      <c r="D895" s="1"/>
      <c r="E895" s="41"/>
    </row>
    <row r="896" spans="4:5" x14ac:dyDescent="0.2">
      <c r="D896" s="1"/>
      <c r="E896" s="41"/>
    </row>
    <row r="897" spans="3:5" x14ac:dyDescent="0.2">
      <c r="D897" s="1"/>
      <c r="E897" s="41"/>
    </row>
    <row r="898" spans="3:5" x14ac:dyDescent="0.2">
      <c r="D898" s="1"/>
      <c r="E898" s="41"/>
    </row>
    <row r="899" spans="3:5" x14ac:dyDescent="0.2">
      <c r="D899" s="1"/>
      <c r="E899" s="41"/>
    </row>
    <row r="900" spans="3:5" x14ac:dyDescent="0.2">
      <c r="D900" s="1"/>
      <c r="E900" s="41"/>
    </row>
    <row r="901" spans="3:5" x14ac:dyDescent="0.2">
      <c r="D901" s="1"/>
      <c r="E901" s="41"/>
    </row>
    <row r="902" spans="3:5" x14ac:dyDescent="0.2">
      <c r="D902" s="1"/>
      <c r="E902" s="41"/>
    </row>
    <row r="903" spans="3:5" x14ac:dyDescent="0.2">
      <c r="D903" s="1"/>
      <c r="E903" s="41"/>
    </row>
    <row r="904" spans="3:5" x14ac:dyDescent="0.2">
      <c r="D904" s="1"/>
      <c r="E904" s="41"/>
    </row>
    <row r="905" spans="3:5" x14ac:dyDescent="0.2">
      <c r="D905" s="1"/>
      <c r="E905" s="41"/>
    </row>
    <row r="906" spans="3:5" x14ac:dyDescent="0.2">
      <c r="D906" s="1"/>
      <c r="E906" s="41"/>
    </row>
    <row r="907" spans="3:5" x14ac:dyDescent="0.2">
      <c r="D907" s="1"/>
      <c r="E907" s="41"/>
    </row>
    <row r="908" spans="3:5" x14ac:dyDescent="0.2">
      <c r="D908" s="1"/>
      <c r="E908" s="41"/>
    </row>
    <row r="909" spans="3:5" x14ac:dyDescent="0.2">
      <c r="C909" s="15"/>
      <c r="D909" s="1"/>
      <c r="E909" s="41"/>
    </row>
    <row r="910" spans="3:5" x14ac:dyDescent="0.2">
      <c r="C910" s="15"/>
      <c r="D910" s="1"/>
      <c r="E910" s="41"/>
    </row>
    <row r="911" spans="3:5" x14ac:dyDescent="0.2">
      <c r="C911" s="15"/>
      <c r="D911" s="1"/>
      <c r="E911" s="41"/>
    </row>
    <row r="912" spans="3:5" x14ac:dyDescent="0.2">
      <c r="C912" s="15"/>
      <c r="D912" s="1"/>
      <c r="E912" s="41"/>
    </row>
    <row r="913" spans="3:5" x14ac:dyDescent="0.2">
      <c r="C913" s="15"/>
      <c r="D913" s="1"/>
      <c r="E913" s="41"/>
    </row>
    <row r="914" spans="3:5" x14ac:dyDescent="0.2">
      <c r="C914" s="15"/>
      <c r="D914" s="1"/>
      <c r="E914" s="41"/>
    </row>
    <row r="915" spans="3:5" x14ac:dyDescent="0.2">
      <c r="C915" s="15"/>
      <c r="D915" s="1"/>
      <c r="E915" s="41"/>
    </row>
    <row r="916" spans="3:5" x14ac:dyDescent="0.2">
      <c r="D916" s="1"/>
      <c r="E916" s="41"/>
    </row>
    <row r="917" spans="3:5" x14ac:dyDescent="0.2">
      <c r="D917" s="1"/>
      <c r="E917" s="41"/>
    </row>
    <row r="918" spans="3:5" x14ac:dyDescent="0.2">
      <c r="D918" s="1"/>
      <c r="E918" s="41"/>
    </row>
    <row r="919" spans="3:5" x14ac:dyDescent="0.2">
      <c r="D919" s="1"/>
      <c r="E919" s="41"/>
    </row>
    <row r="920" spans="3:5" x14ac:dyDescent="0.2">
      <c r="D920" s="1"/>
      <c r="E920" s="41"/>
    </row>
    <row r="921" spans="3:5" x14ac:dyDescent="0.2">
      <c r="D921" s="1"/>
      <c r="E921" s="41"/>
    </row>
    <row r="922" spans="3:5" x14ac:dyDescent="0.2">
      <c r="D922" s="1"/>
      <c r="E922" s="41"/>
    </row>
    <row r="923" spans="3:5" x14ac:dyDescent="0.2">
      <c r="D923" s="1"/>
      <c r="E923" s="41"/>
    </row>
    <row r="924" spans="3:5" x14ac:dyDescent="0.2">
      <c r="D924" s="1"/>
      <c r="E924" s="41"/>
    </row>
    <row r="925" spans="3:5" x14ac:dyDescent="0.2">
      <c r="D925" s="1"/>
      <c r="E925" s="41"/>
    </row>
    <row r="926" spans="3:5" x14ac:dyDescent="0.2">
      <c r="D926" s="1"/>
      <c r="E926" s="41"/>
    </row>
    <row r="927" spans="3:5" x14ac:dyDescent="0.2">
      <c r="D927" s="1"/>
      <c r="E927" s="41"/>
    </row>
    <row r="928" spans="3:5" x14ac:dyDescent="0.2">
      <c r="D928" s="1"/>
      <c r="E928" s="41"/>
    </row>
    <row r="929" spans="4:5" x14ac:dyDescent="0.2">
      <c r="D929" s="1"/>
      <c r="E929" s="41"/>
    </row>
    <row r="930" spans="4:5" x14ac:dyDescent="0.2">
      <c r="D930" s="1"/>
      <c r="E930" s="41"/>
    </row>
    <row r="931" spans="4:5" x14ac:dyDescent="0.2">
      <c r="D931" s="1"/>
      <c r="E931" s="41"/>
    </row>
    <row r="932" spans="4:5" x14ac:dyDescent="0.2">
      <c r="D932" s="1"/>
      <c r="E932" s="41"/>
    </row>
    <row r="933" spans="4:5" x14ac:dyDescent="0.2">
      <c r="D933" s="1"/>
      <c r="E933" s="41"/>
    </row>
    <row r="934" spans="4:5" x14ac:dyDescent="0.2">
      <c r="D934" s="1"/>
      <c r="E934" s="41"/>
    </row>
    <row r="935" spans="4:5" x14ac:dyDescent="0.2">
      <c r="D935" s="1"/>
      <c r="E935" s="41"/>
    </row>
    <row r="936" spans="4:5" x14ac:dyDescent="0.2">
      <c r="D936" s="1"/>
      <c r="E936" s="41"/>
    </row>
    <row r="937" spans="4:5" x14ac:dyDescent="0.2">
      <c r="D937" s="1"/>
      <c r="E937" s="41"/>
    </row>
    <row r="938" spans="4:5" x14ac:dyDescent="0.2">
      <c r="D938" s="1"/>
      <c r="E938" s="41"/>
    </row>
    <row r="939" spans="4:5" x14ac:dyDescent="0.2">
      <c r="D939" s="1"/>
      <c r="E939" s="41"/>
    </row>
    <row r="940" spans="4:5" x14ac:dyDescent="0.2">
      <c r="D940" s="1"/>
      <c r="E940" s="41"/>
    </row>
    <row r="941" spans="4:5" x14ac:dyDescent="0.2">
      <c r="D941" s="1"/>
      <c r="E941" s="41"/>
    </row>
    <row r="942" spans="4:5" x14ac:dyDescent="0.2">
      <c r="D942" s="1"/>
      <c r="E942" s="41"/>
    </row>
    <row r="943" spans="4:5" x14ac:dyDescent="0.2">
      <c r="D943" s="1"/>
      <c r="E943" s="41"/>
    </row>
    <row r="944" spans="4:5" x14ac:dyDescent="0.2">
      <c r="D944" s="1"/>
      <c r="E944" s="41"/>
    </row>
    <row r="945" spans="4:5" x14ac:dyDescent="0.2">
      <c r="D945" s="1"/>
      <c r="E945" s="41"/>
    </row>
    <row r="946" spans="4:5" x14ac:dyDescent="0.2">
      <c r="D946" s="1"/>
      <c r="E946" s="41"/>
    </row>
    <row r="947" spans="4:5" x14ac:dyDescent="0.2">
      <c r="D947" s="1"/>
      <c r="E947" s="41"/>
    </row>
    <row r="948" spans="4:5" x14ac:dyDescent="0.2">
      <c r="D948" s="1"/>
      <c r="E948" s="41"/>
    </row>
    <row r="949" spans="4:5" x14ac:dyDescent="0.2">
      <c r="D949" s="1"/>
      <c r="E949" s="41"/>
    </row>
    <row r="950" spans="4:5" x14ac:dyDescent="0.2">
      <c r="D950" s="1"/>
      <c r="E950" s="41"/>
    </row>
    <row r="951" spans="4:5" x14ac:dyDescent="0.2">
      <c r="D951" s="1"/>
      <c r="E951" s="41"/>
    </row>
    <row r="952" spans="4:5" x14ac:dyDescent="0.2">
      <c r="D952" s="1"/>
      <c r="E952" s="41"/>
    </row>
    <row r="953" spans="4:5" x14ac:dyDescent="0.2">
      <c r="D953" s="1"/>
      <c r="E953" s="41"/>
    </row>
    <row r="954" spans="4:5" x14ac:dyDescent="0.2">
      <c r="D954" s="1"/>
      <c r="E954" s="41"/>
    </row>
    <row r="955" spans="4:5" x14ac:dyDescent="0.2">
      <c r="D955" s="1"/>
      <c r="E955" s="41"/>
    </row>
    <row r="956" spans="4:5" x14ac:dyDescent="0.2">
      <c r="D956" s="1"/>
      <c r="E956" s="41"/>
    </row>
    <row r="957" spans="4:5" x14ac:dyDescent="0.2">
      <c r="D957" s="1"/>
      <c r="E957" s="41"/>
    </row>
    <row r="958" spans="4:5" x14ac:dyDescent="0.2">
      <c r="D958" s="1"/>
      <c r="E958" s="41"/>
    </row>
    <row r="959" spans="4:5" x14ac:dyDescent="0.2">
      <c r="D959" s="1"/>
      <c r="E959" s="41"/>
    </row>
    <row r="960" spans="4:5" x14ac:dyDescent="0.2">
      <c r="D960" s="1"/>
      <c r="E960" s="41"/>
    </row>
    <row r="961" spans="4:5" x14ac:dyDescent="0.2">
      <c r="D961" s="1"/>
      <c r="E961" s="41"/>
    </row>
    <row r="962" spans="4:5" x14ac:dyDescent="0.2">
      <c r="D962" s="1"/>
      <c r="E962" s="41"/>
    </row>
    <row r="963" spans="4:5" x14ac:dyDescent="0.2">
      <c r="D963" s="1"/>
      <c r="E963" s="41"/>
    </row>
    <row r="964" spans="4:5" x14ac:dyDescent="0.2">
      <c r="D964" s="1"/>
      <c r="E964" s="41"/>
    </row>
    <row r="965" spans="4:5" x14ac:dyDescent="0.2">
      <c r="D965" s="1"/>
      <c r="E965" s="41"/>
    </row>
    <row r="966" spans="4:5" x14ac:dyDescent="0.2">
      <c r="D966" s="1"/>
      <c r="E966" s="41"/>
    </row>
    <row r="967" spans="4:5" x14ac:dyDescent="0.2">
      <c r="D967" s="1"/>
      <c r="E967" s="41"/>
    </row>
    <row r="968" spans="4:5" x14ac:dyDescent="0.2">
      <c r="D968" s="1"/>
      <c r="E968" s="41"/>
    </row>
    <row r="969" spans="4:5" x14ac:dyDescent="0.2">
      <c r="D969" s="1"/>
      <c r="E969" s="41"/>
    </row>
    <row r="970" spans="4:5" x14ac:dyDescent="0.2">
      <c r="D970" s="1"/>
      <c r="E970" s="41"/>
    </row>
    <row r="971" spans="4:5" x14ac:dyDescent="0.2">
      <c r="D971" s="1"/>
      <c r="E971" s="41"/>
    </row>
    <row r="972" spans="4:5" x14ac:dyDescent="0.2">
      <c r="D972" s="1"/>
      <c r="E972" s="41"/>
    </row>
    <row r="973" spans="4:5" x14ac:dyDescent="0.2">
      <c r="D973" s="1"/>
      <c r="E973" s="41"/>
    </row>
    <row r="974" spans="4:5" x14ac:dyDescent="0.2">
      <c r="D974" s="1"/>
      <c r="E974" s="41"/>
    </row>
    <row r="975" spans="4:5" x14ac:dyDescent="0.2">
      <c r="D975" s="1"/>
      <c r="E975" s="41"/>
    </row>
    <row r="976" spans="4:5" x14ac:dyDescent="0.2">
      <c r="D976" s="1"/>
      <c r="E976" s="41"/>
    </row>
    <row r="977" spans="4:5" x14ac:dyDescent="0.2">
      <c r="D977" s="1"/>
      <c r="E977" s="41"/>
    </row>
    <row r="978" spans="4:5" x14ac:dyDescent="0.2">
      <c r="D978" s="1"/>
      <c r="E978" s="41"/>
    </row>
    <row r="979" spans="4:5" x14ac:dyDescent="0.2">
      <c r="D979" s="1"/>
      <c r="E979" s="41"/>
    </row>
    <row r="980" spans="4:5" x14ac:dyDescent="0.2">
      <c r="D980" s="1"/>
      <c r="E980" s="41"/>
    </row>
    <row r="981" spans="4:5" x14ac:dyDescent="0.2">
      <c r="D981" s="1"/>
      <c r="E981" s="41"/>
    </row>
    <row r="982" spans="4:5" x14ac:dyDescent="0.2">
      <c r="D982" s="1"/>
      <c r="E982" s="41"/>
    </row>
    <row r="983" spans="4:5" x14ac:dyDescent="0.2">
      <c r="D983" s="1"/>
      <c r="E983" s="41"/>
    </row>
    <row r="984" spans="4:5" x14ac:dyDescent="0.2">
      <c r="D984" s="1"/>
      <c r="E984" s="41"/>
    </row>
    <row r="985" spans="4:5" x14ac:dyDescent="0.2">
      <c r="D985" s="1"/>
      <c r="E985" s="41"/>
    </row>
    <row r="986" spans="4:5" x14ac:dyDescent="0.2">
      <c r="D986" s="1"/>
      <c r="E986" s="41"/>
    </row>
    <row r="987" spans="4:5" x14ac:dyDescent="0.2">
      <c r="D987" s="1"/>
      <c r="E987" s="41"/>
    </row>
    <row r="988" spans="4:5" x14ac:dyDescent="0.2">
      <c r="D988" s="1"/>
      <c r="E988" s="41"/>
    </row>
    <row r="989" spans="4:5" x14ac:dyDescent="0.2">
      <c r="D989" s="1"/>
      <c r="E989" s="41"/>
    </row>
    <row r="990" spans="4:5" x14ac:dyDescent="0.2">
      <c r="D990" s="1"/>
      <c r="E990" s="41"/>
    </row>
    <row r="991" spans="4:5" x14ac:dyDescent="0.2">
      <c r="D991" s="1"/>
      <c r="E991" s="41"/>
    </row>
    <row r="992" spans="4:5" x14ac:dyDescent="0.2">
      <c r="D992" s="1"/>
      <c r="E992" s="41"/>
    </row>
    <row r="993" spans="4:5" x14ac:dyDescent="0.2">
      <c r="D993" s="1"/>
      <c r="E993" s="41"/>
    </row>
    <row r="994" spans="4:5" x14ac:dyDescent="0.2">
      <c r="D994" s="1"/>
      <c r="E994" s="41"/>
    </row>
    <row r="995" spans="4:5" x14ac:dyDescent="0.2">
      <c r="D995" s="1"/>
      <c r="E995" s="41"/>
    </row>
    <row r="996" spans="4:5" x14ac:dyDescent="0.2">
      <c r="D996" s="1"/>
      <c r="E996" s="41"/>
    </row>
    <row r="997" spans="4:5" x14ac:dyDescent="0.2">
      <c r="D997" s="1"/>
      <c r="E997" s="41"/>
    </row>
    <row r="998" spans="4:5" x14ac:dyDescent="0.2">
      <c r="D998" s="1"/>
      <c r="E998" s="41"/>
    </row>
    <row r="999" spans="4:5" x14ac:dyDescent="0.2">
      <c r="D999" s="1"/>
      <c r="E999" s="41"/>
    </row>
    <row r="1000" spans="4:5" x14ac:dyDescent="0.2">
      <c r="D1000" s="1"/>
      <c r="E1000" s="41"/>
    </row>
    <row r="1001" spans="4:5" x14ac:dyDescent="0.2">
      <c r="D1001" s="1"/>
      <c r="E1001" s="41"/>
    </row>
    <row r="1002" spans="4:5" x14ac:dyDescent="0.2">
      <c r="D1002" s="1"/>
      <c r="E1002" s="41"/>
    </row>
    <row r="1003" spans="4:5" x14ac:dyDescent="0.2">
      <c r="D1003" s="1"/>
      <c r="E1003" s="41"/>
    </row>
    <row r="1004" spans="4:5" x14ac:dyDescent="0.2">
      <c r="D1004" s="1"/>
      <c r="E1004" s="41"/>
    </row>
    <row r="1005" spans="4:5" x14ac:dyDescent="0.2">
      <c r="D1005" s="1"/>
      <c r="E1005" s="41"/>
    </row>
    <row r="1006" spans="4:5" x14ac:dyDescent="0.2">
      <c r="D1006" s="1"/>
      <c r="E1006" s="41"/>
    </row>
    <row r="1007" spans="4:5" x14ac:dyDescent="0.2">
      <c r="D1007" s="1"/>
      <c r="E1007" s="41"/>
    </row>
    <row r="1008" spans="4:5" x14ac:dyDescent="0.2">
      <c r="D1008" s="1"/>
      <c r="E1008" s="41"/>
    </row>
    <row r="1009" spans="4:5" x14ac:dyDescent="0.2">
      <c r="D1009" s="1"/>
      <c r="E1009" s="41"/>
    </row>
    <row r="1010" spans="4:5" x14ac:dyDescent="0.2">
      <c r="D1010" s="1"/>
      <c r="E1010" s="41"/>
    </row>
    <row r="1011" spans="4:5" x14ac:dyDescent="0.2">
      <c r="D1011" s="1"/>
      <c r="E1011" s="41"/>
    </row>
    <row r="1012" spans="4:5" x14ac:dyDescent="0.2">
      <c r="D1012" s="1"/>
      <c r="E1012" s="41"/>
    </row>
    <row r="1013" spans="4:5" x14ac:dyDescent="0.2">
      <c r="D1013" s="1"/>
      <c r="E1013" s="41"/>
    </row>
    <row r="1014" spans="4:5" x14ac:dyDescent="0.2">
      <c r="D1014" s="1"/>
      <c r="E1014" s="41"/>
    </row>
    <row r="1015" spans="4:5" x14ac:dyDescent="0.2">
      <c r="D1015" s="1"/>
      <c r="E1015" s="41"/>
    </row>
    <row r="1016" spans="4:5" x14ac:dyDescent="0.2">
      <c r="D1016" s="1"/>
      <c r="E1016" s="41"/>
    </row>
    <row r="1017" spans="4:5" x14ac:dyDescent="0.2">
      <c r="D1017" s="1"/>
      <c r="E1017" s="41"/>
    </row>
    <row r="1018" spans="4:5" x14ac:dyDescent="0.2">
      <c r="D1018" s="1"/>
      <c r="E1018" s="41"/>
    </row>
    <row r="1019" spans="4:5" x14ac:dyDescent="0.2">
      <c r="D1019" s="1"/>
      <c r="E1019" s="41"/>
    </row>
    <row r="1020" spans="4:5" x14ac:dyDescent="0.2">
      <c r="D1020" s="1"/>
      <c r="E1020" s="41"/>
    </row>
    <row r="1021" spans="4:5" x14ac:dyDescent="0.2">
      <c r="D1021" s="1"/>
      <c r="E1021" s="41"/>
    </row>
    <row r="1022" spans="4:5" x14ac:dyDescent="0.2">
      <c r="D1022" s="1"/>
      <c r="E1022" s="41"/>
    </row>
    <row r="1023" spans="4:5" x14ac:dyDescent="0.2">
      <c r="D1023" s="1"/>
      <c r="E1023" s="41"/>
    </row>
    <row r="1024" spans="4:5" x14ac:dyDescent="0.2">
      <c r="D1024" s="1"/>
      <c r="E1024" s="41"/>
    </row>
    <row r="1025" spans="4:5" x14ac:dyDescent="0.2">
      <c r="D1025" s="1"/>
      <c r="E1025" s="41"/>
    </row>
    <row r="1026" spans="4:5" x14ac:dyDescent="0.2">
      <c r="D1026" s="1"/>
      <c r="E1026" s="41"/>
    </row>
    <row r="1027" spans="4:5" x14ac:dyDescent="0.2">
      <c r="D1027" s="1"/>
      <c r="E1027" s="41"/>
    </row>
    <row r="1028" spans="4:5" x14ac:dyDescent="0.2">
      <c r="D1028" s="1"/>
      <c r="E1028" s="41"/>
    </row>
    <row r="1029" spans="4:5" x14ac:dyDescent="0.2">
      <c r="D1029" s="1"/>
      <c r="E1029" s="41"/>
    </row>
    <row r="1030" spans="4:5" x14ac:dyDescent="0.2">
      <c r="D1030" s="1"/>
      <c r="E1030" s="41"/>
    </row>
    <row r="1031" spans="4:5" x14ac:dyDescent="0.2">
      <c r="D1031" s="1"/>
      <c r="E1031" s="41"/>
    </row>
    <row r="1032" spans="4:5" x14ac:dyDescent="0.2">
      <c r="D1032" s="1"/>
      <c r="E1032" s="41"/>
    </row>
    <row r="1033" spans="4:5" x14ac:dyDescent="0.2">
      <c r="D1033" s="1"/>
      <c r="E1033" s="41"/>
    </row>
    <row r="1034" spans="4:5" x14ac:dyDescent="0.2">
      <c r="D1034" s="1"/>
      <c r="E1034" s="41"/>
    </row>
    <row r="1035" spans="4:5" x14ac:dyDescent="0.2">
      <c r="D1035" s="1"/>
      <c r="E1035" s="41"/>
    </row>
    <row r="1036" spans="4:5" x14ac:dyDescent="0.2">
      <c r="D1036" s="1"/>
      <c r="E1036" s="41"/>
    </row>
    <row r="1037" spans="4:5" x14ac:dyDescent="0.2">
      <c r="D1037" s="1"/>
      <c r="E1037" s="41"/>
    </row>
    <row r="1038" spans="4:5" x14ac:dyDescent="0.2">
      <c r="D1038" s="1"/>
      <c r="E1038" s="41"/>
    </row>
    <row r="1039" spans="4:5" x14ac:dyDescent="0.2">
      <c r="D1039" s="1"/>
      <c r="E1039" s="41"/>
    </row>
    <row r="1040" spans="4:5" x14ac:dyDescent="0.2">
      <c r="D1040" s="1"/>
      <c r="E1040" s="41"/>
    </row>
    <row r="1041" spans="4:5" x14ac:dyDescent="0.2">
      <c r="D1041" s="1"/>
      <c r="E1041" s="41"/>
    </row>
    <row r="1042" spans="4:5" x14ac:dyDescent="0.2">
      <c r="D1042" s="1"/>
      <c r="E1042" s="41"/>
    </row>
    <row r="1043" spans="4:5" x14ac:dyDescent="0.2">
      <c r="D1043" s="1"/>
      <c r="E1043" s="41"/>
    </row>
    <row r="1044" spans="4:5" x14ac:dyDescent="0.2">
      <c r="D1044" s="1"/>
      <c r="E1044" s="41"/>
    </row>
    <row r="1045" spans="4:5" x14ac:dyDescent="0.2">
      <c r="D1045" s="1"/>
      <c r="E1045" s="41"/>
    </row>
    <row r="1046" spans="4:5" x14ac:dyDescent="0.2">
      <c r="D1046" s="1"/>
      <c r="E1046" s="41"/>
    </row>
    <row r="1047" spans="4:5" x14ac:dyDescent="0.2">
      <c r="D1047" s="1"/>
      <c r="E1047" s="41"/>
    </row>
    <row r="1048" spans="4:5" x14ac:dyDescent="0.2">
      <c r="D1048" s="1"/>
      <c r="E1048" s="41"/>
    </row>
    <row r="1049" spans="4:5" x14ac:dyDescent="0.2">
      <c r="D1049" s="1"/>
      <c r="E1049" s="41"/>
    </row>
    <row r="1050" spans="4:5" x14ac:dyDescent="0.2">
      <c r="D1050" s="1"/>
      <c r="E1050" s="41"/>
    </row>
    <row r="1051" spans="4:5" x14ac:dyDescent="0.2">
      <c r="D1051" s="1"/>
      <c r="E1051" s="41"/>
    </row>
    <row r="1052" spans="4:5" x14ac:dyDescent="0.2">
      <c r="D1052" s="1"/>
      <c r="E1052" s="41"/>
    </row>
    <row r="1053" spans="4:5" x14ac:dyDescent="0.2">
      <c r="D1053" s="1"/>
      <c r="E1053" s="41"/>
    </row>
    <row r="1054" spans="4:5" x14ac:dyDescent="0.2">
      <c r="D1054" s="1"/>
      <c r="E1054" s="41"/>
    </row>
    <row r="1055" spans="4:5" x14ac:dyDescent="0.2">
      <c r="D1055" s="1"/>
      <c r="E1055" s="41"/>
    </row>
    <row r="1056" spans="4:5" x14ac:dyDescent="0.2">
      <c r="D1056" s="1"/>
      <c r="E1056" s="41"/>
    </row>
    <row r="1057" spans="4:5" x14ac:dyDescent="0.2">
      <c r="D1057" s="1"/>
      <c r="E1057" s="41"/>
    </row>
    <row r="1058" spans="4:5" x14ac:dyDescent="0.2">
      <c r="D1058" s="1"/>
      <c r="E1058" s="41"/>
    </row>
    <row r="1059" spans="4:5" x14ac:dyDescent="0.2">
      <c r="D1059" s="1"/>
      <c r="E1059" s="41"/>
    </row>
    <row r="1060" spans="4:5" x14ac:dyDescent="0.2">
      <c r="D1060" s="1"/>
      <c r="E1060" s="41"/>
    </row>
    <row r="1061" spans="4:5" x14ac:dyDescent="0.2">
      <c r="D1061" s="1"/>
      <c r="E1061" s="41"/>
    </row>
    <row r="1062" spans="4:5" x14ac:dyDescent="0.2">
      <c r="D1062" s="1"/>
      <c r="E1062" s="41"/>
    </row>
    <row r="1063" spans="4:5" x14ac:dyDescent="0.2">
      <c r="D1063" s="1"/>
      <c r="E1063" s="41"/>
    </row>
    <row r="1064" spans="4:5" x14ac:dyDescent="0.2">
      <c r="D1064" s="1"/>
      <c r="E1064" s="41"/>
    </row>
    <row r="1065" spans="4:5" x14ac:dyDescent="0.2">
      <c r="D1065" s="1"/>
      <c r="E1065" s="41"/>
    </row>
    <row r="1066" spans="4:5" x14ac:dyDescent="0.2">
      <c r="D1066" s="1"/>
      <c r="E1066" s="41"/>
    </row>
    <row r="1067" spans="4:5" x14ac:dyDescent="0.2">
      <c r="D1067" s="1"/>
      <c r="E1067" s="41"/>
    </row>
    <row r="1068" spans="4:5" x14ac:dyDescent="0.2">
      <c r="D1068" s="1"/>
      <c r="E1068" s="41"/>
    </row>
    <row r="1069" spans="4:5" x14ac:dyDescent="0.2">
      <c r="D1069" s="1"/>
      <c r="E1069" s="41"/>
    </row>
    <row r="1070" spans="4:5" x14ac:dyDescent="0.2">
      <c r="D1070" s="1"/>
      <c r="E1070" s="41"/>
    </row>
    <row r="1071" spans="4:5" x14ac:dyDescent="0.2">
      <c r="D1071" s="1"/>
      <c r="E1071" s="41"/>
    </row>
    <row r="1072" spans="4:5" x14ac:dyDescent="0.2">
      <c r="D1072" s="1"/>
      <c r="E1072" s="41"/>
    </row>
    <row r="1073" spans="4:5" x14ac:dyDescent="0.2">
      <c r="D1073" s="1"/>
      <c r="E1073" s="41"/>
    </row>
    <row r="1074" spans="4:5" x14ac:dyDescent="0.2">
      <c r="D1074" s="1"/>
      <c r="E1074" s="41"/>
    </row>
    <row r="1075" spans="4:5" x14ac:dyDescent="0.2">
      <c r="D1075" s="1"/>
      <c r="E1075" s="41"/>
    </row>
    <row r="1076" spans="4:5" x14ac:dyDescent="0.2">
      <c r="D1076" s="1"/>
      <c r="E1076" s="41"/>
    </row>
    <row r="1077" spans="4:5" x14ac:dyDescent="0.2">
      <c r="D1077" s="1"/>
      <c r="E1077" s="41"/>
    </row>
    <row r="1078" spans="4:5" x14ac:dyDescent="0.2">
      <c r="D1078" s="1"/>
      <c r="E1078" s="41"/>
    </row>
    <row r="1079" spans="4:5" x14ac:dyDescent="0.2">
      <c r="D1079" s="1"/>
      <c r="E1079" s="41"/>
    </row>
    <row r="1080" spans="4:5" x14ac:dyDescent="0.2">
      <c r="D1080" s="1"/>
      <c r="E1080" s="41"/>
    </row>
    <row r="1081" spans="4:5" x14ac:dyDescent="0.2">
      <c r="D1081" s="1"/>
      <c r="E1081" s="41"/>
    </row>
    <row r="1082" spans="4:5" x14ac:dyDescent="0.2">
      <c r="D1082" s="1"/>
      <c r="E1082" s="41"/>
    </row>
    <row r="1083" spans="4:5" x14ac:dyDescent="0.2">
      <c r="D1083" s="1"/>
      <c r="E1083" s="41"/>
    </row>
    <row r="1084" spans="4:5" x14ac:dyDescent="0.2">
      <c r="D1084" s="1"/>
      <c r="E1084" s="41"/>
    </row>
    <row r="1085" spans="4:5" x14ac:dyDescent="0.2">
      <c r="D1085" s="1"/>
      <c r="E1085" s="41"/>
    </row>
    <row r="1086" spans="4:5" x14ac:dyDescent="0.2">
      <c r="D1086" s="1"/>
      <c r="E1086" s="41"/>
    </row>
    <row r="1087" spans="4:5" x14ac:dyDescent="0.2">
      <c r="D1087" s="1"/>
      <c r="E1087" s="41"/>
    </row>
    <row r="1088" spans="4:5" x14ac:dyDescent="0.2">
      <c r="D1088" s="1"/>
      <c r="E1088" s="41"/>
    </row>
    <row r="1089" spans="4:5" x14ac:dyDescent="0.2">
      <c r="D1089" s="1"/>
      <c r="E1089" s="41"/>
    </row>
    <row r="1090" spans="4:5" x14ac:dyDescent="0.2">
      <c r="D1090" s="1"/>
      <c r="E1090" s="41"/>
    </row>
    <row r="1091" spans="4:5" x14ac:dyDescent="0.2">
      <c r="D1091" s="1"/>
      <c r="E1091" s="41"/>
    </row>
    <row r="1092" spans="4:5" x14ac:dyDescent="0.2">
      <c r="D1092" s="1"/>
      <c r="E1092" s="41"/>
    </row>
    <row r="1093" spans="4:5" x14ac:dyDescent="0.2">
      <c r="D1093" s="1"/>
      <c r="E1093" s="41"/>
    </row>
    <row r="1094" spans="4:5" x14ac:dyDescent="0.2">
      <c r="D1094" s="1"/>
      <c r="E1094" s="41"/>
    </row>
    <row r="1095" spans="4:5" x14ac:dyDescent="0.2">
      <c r="D1095" s="1"/>
      <c r="E1095" s="41"/>
    </row>
    <row r="1096" spans="4:5" x14ac:dyDescent="0.2">
      <c r="D1096" s="1"/>
      <c r="E1096" s="41"/>
    </row>
    <row r="1097" spans="4:5" x14ac:dyDescent="0.2">
      <c r="D1097" s="1"/>
      <c r="E1097" s="41"/>
    </row>
    <row r="1098" spans="4:5" x14ac:dyDescent="0.2">
      <c r="D1098" s="1"/>
      <c r="E1098" s="41"/>
    </row>
    <row r="1099" spans="4:5" x14ac:dyDescent="0.2">
      <c r="D1099" s="1"/>
      <c r="E1099" s="41"/>
    </row>
    <row r="1100" spans="4:5" x14ac:dyDescent="0.2">
      <c r="D1100" s="1"/>
      <c r="E1100" s="41"/>
    </row>
    <row r="1101" spans="4:5" x14ac:dyDescent="0.2">
      <c r="D1101" s="1"/>
      <c r="E1101" s="41"/>
    </row>
    <row r="1102" spans="4:5" x14ac:dyDescent="0.2">
      <c r="D1102" s="1"/>
      <c r="E1102" s="41"/>
    </row>
    <row r="1103" spans="4:5" x14ac:dyDescent="0.2">
      <c r="D1103" s="1"/>
      <c r="E1103" s="41"/>
    </row>
    <row r="1104" spans="4:5" x14ac:dyDescent="0.2">
      <c r="D1104" s="1"/>
      <c r="E1104" s="41"/>
    </row>
    <row r="1105" spans="4:5" x14ac:dyDescent="0.2">
      <c r="D1105" s="1"/>
      <c r="E1105" s="41"/>
    </row>
    <row r="1106" spans="4:5" x14ac:dyDescent="0.2">
      <c r="D1106" s="1"/>
      <c r="E1106" s="41"/>
    </row>
    <row r="1107" spans="4:5" x14ac:dyDescent="0.2">
      <c r="D1107" s="1"/>
      <c r="E1107" s="41"/>
    </row>
    <row r="1108" spans="4:5" x14ac:dyDescent="0.2">
      <c r="D1108" s="1"/>
      <c r="E1108" s="41"/>
    </row>
    <row r="1109" spans="4:5" x14ac:dyDescent="0.2">
      <c r="D1109" s="1"/>
      <c r="E1109" s="41"/>
    </row>
    <row r="1110" spans="4:5" x14ac:dyDescent="0.2">
      <c r="D1110" s="1"/>
      <c r="E1110" s="41"/>
    </row>
    <row r="1111" spans="4:5" x14ac:dyDescent="0.2">
      <c r="D1111" s="1"/>
      <c r="E1111" s="41"/>
    </row>
    <row r="1112" spans="4:5" x14ac:dyDescent="0.2">
      <c r="D1112" s="1"/>
      <c r="E1112" s="41"/>
    </row>
    <row r="1113" spans="4:5" x14ac:dyDescent="0.2">
      <c r="D1113" s="1"/>
      <c r="E1113" s="41"/>
    </row>
    <row r="1114" spans="4:5" x14ac:dyDescent="0.2">
      <c r="D1114" s="1"/>
      <c r="E1114" s="41"/>
    </row>
    <row r="1115" spans="4:5" x14ac:dyDescent="0.2">
      <c r="D1115" s="1"/>
      <c r="E1115" s="41"/>
    </row>
    <row r="1116" spans="4:5" x14ac:dyDescent="0.2">
      <c r="D1116" s="1"/>
      <c r="E1116" s="41"/>
    </row>
    <row r="1117" spans="4:5" x14ac:dyDescent="0.2">
      <c r="D1117" s="1"/>
      <c r="E1117" s="41"/>
    </row>
    <row r="1118" spans="4:5" x14ac:dyDescent="0.2">
      <c r="D1118" s="1"/>
      <c r="E1118" s="41"/>
    </row>
    <row r="1119" spans="4:5" x14ac:dyDescent="0.2">
      <c r="D1119" s="1"/>
      <c r="E1119" s="41"/>
    </row>
    <row r="1120" spans="4:5" x14ac:dyDescent="0.2">
      <c r="D1120" s="1"/>
      <c r="E1120" s="41"/>
    </row>
    <row r="1121" spans="4:5" x14ac:dyDescent="0.2">
      <c r="D1121" s="1"/>
      <c r="E1121" s="41"/>
    </row>
    <row r="1122" spans="4:5" x14ac:dyDescent="0.2">
      <c r="D1122" s="1"/>
      <c r="E1122" s="41"/>
    </row>
    <row r="1123" spans="4:5" x14ac:dyDescent="0.2">
      <c r="D1123" s="1"/>
      <c r="E1123" s="41"/>
    </row>
    <row r="1124" spans="4:5" x14ac:dyDescent="0.2">
      <c r="D1124" s="1"/>
      <c r="E1124" s="41"/>
    </row>
    <row r="1125" spans="4:5" x14ac:dyDescent="0.2">
      <c r="D1125" s="1"/>
      <c r="E1125" s="41"/>
    </row>
    <row r="1126" spans="4:5" x14ac:dyDescent="0.2">
      <c r="D1126" s="1"/>
      <c r="E1126" s="41"/>
    </row>
    <row r="1127" spans="4:5" x14ac:dyDescent="0.2">
      <c r="D1127" s="1"/>
      <c r="E1127" s="41"/>
    </row>
    <row r="1128" spans="4:5" x14ac:dyDescent="0.2">
      <c r="D1128" s="1"/>
      <c r="E1128" s="41"/>
    </row>
    <row r="1129" spans="4:5" x14ac:dyDescent="0.2">
      <c r="D1129" s="1"/>
      <c r="E1129" s="41"/>
    </row>
    <row r="1130" spans="4:5" x14ac:dyDescent="0.2">
      <c r="D1130" s="1"/>
      <c r="E1130" s="41"/>
    </row>
    <row r="1131" spans="4:5" x14ac:dyDescent="0.2">
      <c r="D1131" s="1"/>
      <c r="E1131" s="41"/>
    </row>
    <row r="1132" spans="4:5" x14ac:dyDescent="0.2">
      <c r="D1132" s="1"/>
      <c r="E1132" s="41"/>
    </row>
    <row r="1133" spans="4:5" x14ac:dyDescent="0.2">
      <c r="D1133" s="1"/>
      <c r="E1133" s="41"/>
    </row>
    <row r="1134" spans="4:5" x14ac:dyDescent="0.2">
      <c r="D1134" s="1"/>
      <c r="E1134" s="41"/>
    </row>
    <row r="1135" spans="4:5" x14ac:dyDescent="0.2">
      <c r="D1135" s="1"/>
      <c r="E1135" s="41"/>
    </row>
    <row r="1136" spans="4:5" x14ac:dyDescent="0.2">
      <c r="D1136" s="1"/>
      <c r="E1136" s="41"/>
    </row>
    <row r="1137" spans="4:5" x14ac:dyDescent="0.2">
      <c r="D1137" s="1"/>
      <c r="E1137" s="41"/>
    </row>
    <row r="1138" spans="4:5" x14ac:dyDescent="0.2">
      <c r="D1138" s="1"/>
      <c r="E1138" s="41"/>
    </row>
    <row r="1139" spans="4:5" x14ac:dyDescent="0.2">
      <c r="D1139" s="1"/>
      <c r="E1139" s="41"/>
    </row>
    <row r="1140" spans="4:5" x14ac:dyDescent="0.2">
      <c r="D1140" s="1"/>
      <c r="E1140" s="41"/>
    </row>
    <row r="1141" spans="4:5" x14ac:dyDescent="0.2">
      <c r="D1141" s="1"/>
      <c r="E1141" s="41"/>
    </row>
    <row r="1142" spans="4:5" x14ac:dyDescent="0.2">
      <c r="D1142" s="1"/>
      <c r="E1142" s="41"/>
    </row>
    <row r="1143" spans="4:5" x14ac:dyDescent="0.2">
      <c r="D1143" s="1"/>
      <c r="E1143" s="41"/>
    </row>
    <row r="1144" spans="4:5" x14ac:dyDescent="0.2">
      <c r="D1144" s="1"/>
      <c r="E1144" s="41"/>
    </row>
    <row r="1145" spans="4:5" x14ac:dyDescent="0.2">
      <c r="D1145" s="1"/>
      <c r="E1145" s="41"/>
    </row>
    <row r="1146" spans="4:5" x14ac:dyDescent="0.2">
      <c r="D1146" s="1"/>
      <c r="E1146" s="41"/>
    </row>
    <row r="1147" spans="4:5" x14ac:dyDescent="0.2">
      <c r="D1147" s="1"/>
      <c r="E1147" s="41"/>
    </row>
    <row r="1148" spans="4:5" x14ac:dyDescent="0.2">
      <c r="D1148" s="1"/>
      <c r="E1148" s="41"/>
    </row>
    <row r="1149" spans="4:5" x14ac:dyDescent="0.2">
      <c r="D1149" s="1"/>
      <c r="E1149" s="41"/>
    </row>
    <row r="1150" spans="4:5" x14ac:dyDescent="0.2">
      <c r="D1150" s="1"/>
      <c r="E1150" s="41"/>
    </row>
    <row r="1151" spans="4:5" x14ac:dyDescent="0.2">
      <c r="D1151" s="1"/>
      <c r="E1151" s="41"/>
    </row>
    <row r="1152" spans="4:5" x14ac:dyDescent="0.2">
      <c r="D1152" s="1"/>
      <c r="E1152" s="41"/>
    </row>
    <row r="1153" spans="4:5" x14ac:dyDescent="0.2">
      <c r="D1153" s="1"/>
      <c r="E1153" s="41"/>
    </row>
    <row r="1154" spans="4:5" x14ac:dyDescent="0.2">
      <c r="D1154" s="1"/>
      <c r="E1154" s="41"/>
    </row>
    <row r="1155" spans="4:5" x14ac:dyDescent="0.2">
      <c r="D1155" s="1"/>
      <c r="E1155" s="41"/>
    </row>
    <row r="1156" spans="4:5" x14ac:dyDescent="0.2">
      <c r="D1156" s="1"/>
      <c r="E1156" s="41"/>
    </row>
    <row r="1157" spans="4:5" x14ac:dyDescent="0.2">
      <c r="D1157" s="1"/>
      <c r="E1157" s="41"/>
    </row>
    <row r="1158" spans="4:5" x14ac:dyDescent="0.2">
      <c r="D1158" s="1"/>
      <c r="E1158" s="41"/>
    </row>
    <row r="1159" spans="4:5" x14ac:dyDescent="0.2">
      <c r="D1159" s="1"/>
      <c r="E1159" s="41"/>
    </row>
    <row r="1160" spans="4:5" x14ac:dyDescent="0.2">
      <c r="D1160" s="1"/>
      <c r="E1160" s="41"/>
    </row>
    <row r="1161" spans="4:5" x14ac:dyDescent="0.2">
      <c r="D1161" s="1"/>
      <c r="E1161" s="41"/>
    </row>
    <row r="1162" spans="4:5" x14ac:dyDescent="0.2">
      <c r="D1162" s="1"/>
      <c r="E1162" s="41"/>
    </row>
    <row r="1163" spans="4:5" x14ac:dyDescent="0.2">
      <c r="D1163" s="1"/>
      <c r="E1163" s="41"/>
    </row>
    <row r="1164" spans="4:5" x14ac:dyDescent="0.2">
      <c r="D1164" s="1"/>
      <c r="E1164" s="41"/>
    </row>
    <row r="1165" spans="4:5" x14ac:dyDescent="0.2">
      <c r="D1165" s="1"/>
      <c r="E1165" s="41"/>
    </row>
    <row r="1166" spans="4:5" x14ac:dyDescent="0.2">
      <c r="D1166" s="1"/>
      <c r="E1166" s="41"/>
    </row>
    <row r="1167" spans="4:5" x14ac:dyDescent="0.2">
      <c r="D1167" s="1"/>
      <c r="E1167" s="41"/>
    </row>
    <row r="1168" spans="4:5" x14ac:dyDescent="0.2">
      <c r="D1168" s="1"/>
      <c r="E1168" s="41"/>
    </row>
    <row r="1169" spans="4:5" x14ac:dyDescent="0.2">
      <c r="D1169" s="1"/>
      <c r="E1169" s="41"/>
    </row>
    <row r="1170" spans="4:5" x14ac:dyDescent="0.2">
      <c r="D1170" s="1"/>
      <c r="E1170" s="41"/>
    </row>
    <row r="1171" spans="4:5" x14ac:dyDescent="0.2">
      <c r="D1171" s="1"/>
      <c r="E1171" s="41"/>
    </row>
    <row r="1172" spans="4:5" x14ac:dyDescent="0.2">
      <c r="D1172" s="1"/>
      <c r="E1172" s="41"/>
    </row>
    <row r="1173" spans="4:5" x14ac:dyDescent="0.2">
      <c r="D1173" s="1"/>
      <c r="E1173" s="41"/>
    </row>
    <row r="1174" spans="4:5" x14ac:dyDescent="0.2">
      <c r="D1174" s="1"/>
      <c r="E1174" s="41"/>
    </row>
    <row r="1175" spans="4:5" x14ac:dyDescent="0.2">
      <c r="D1175" s="1"/>
      <c r="E1175" s="41"/>
    </row>
    <row r="1176" spans="4:5" x14ac:dyDescent="0.2">
      <c r="D1176" s="1"/>
      <c r="E1176" s="41"/>
    </row>
    <row r="1177" spans="4:5" x14ac:dyDescent="0.2">
      <c r="D1177" s="1"/>
      <c r="E1177" s="41"/>
    </row>
    <row r="1178" spans="4:5" x14ac:dyDescent="0.2">
      <c r="D1178" s="1"/>
      <c r="E1178" s="41"/>
    </row>
    <row r="1179" spans="4:5" x14ac:dyDescent="0.2">
      <c r="D1179" s="1"/>
      <c r="E1179" s="41"/>
    </row>
    <row r="1180" spans="4:5" x14ac:dyDescent="0.2">
      <c r="D1180" s="1"/>
      <c r="E1180" s="41"/>
    </row>
    <row r="1181" spans="4:5" x14ac:dyDescent="0.2">
      <c r="D1181" s="1"/>
      <c r="E1181" s="41"/>
    </row>
    <row r="1182" spans="4:5" x14ac:dyDescent="0.2">
      <c r="D1182" s="1"/>
      <c r="E1182" s="41"/>
    </row>
    <row r="1183" spans="4:5" x14ac:dyDescent="0.2">
      <c r="D1183" s="1"/>
      <c r="E1183" s="41"/>
    </row>
    <row r="1184" spans="4:5" x14ac:dyDescent="0.2">
      <c r="D1184" s="1"/>
      <c r="E1184" s="41"/>
    </row>
    <row r="1185" spans="4:5" x14ac:dyDescent="0.2">
      <c r="D1185" s="1"/>
      <c r="E1185" s="41"/>
    </row>
    <row r="1186" spans="4:5" x14ac:dyDescent="0.2">
      <c r="D1186" s="1"/>
      <c r="E1186" s="41"/>
    </row>
    <row r="1187" spans="4:5" x14ac:dyDescent="0.2">
      <c r="D1187" s="1"/>
      <c r="E1187" s="41"/>
    </row>
    <row r="1188" spans="4:5" x14ac:dyDescent="0.2">
      <c r="D1188" s="1"/>
      <c r="E1188" s="41"/>
    </row>
    <row r="1189" spans="4:5" x14ac:dyDescent="0.2">
      <c r="D1189" s="1"/>
      <c r="E1189" s="41"/>
    </row>
    <row r="1190" spans="4:5" x14ac:dyDescent="0.2">
      <c r="D1190" s="1"/>
      <c r="E1190" s="41"/>
    </row>
    <row r="1191" spans="4:5" x14ac:dyDescent="0.2">
      <c r="D1191" s="1"/>
      <c r="E1191" s="41"/>
    </row>
    <row r="1192" spans="4:5" x14ac:dyDescent="0.2">
      <c r="D1192" s="1"/>
      <c r="E1192" s="41"/>
    </row>
    <row r="1193" spans="4:5" x14ac:dyDescent="0.2">
      <c r="D1193" s="1"/>
      <c r="E1193" s="41"/>
    </row>
    <row r="1194" spans="4:5" x14ac:dyDescent="0.2">
      <c r="D1194" s="1"/>
      <c r="E1194" s="41"/>
    </row>
    <row r="1195" spans="4:5" x14ac:dyDescent="0.2">
      <c r="D1195" s="1"/>
      <c r="E1195" s="41"/>
    </row>
    <row r="1196" spans="4:5" x14ac:dyDescent="0.2">
      <c r="D1196" s="1"/>
      <c r="E1196" s="41"/>
    </row>
    <row r="1197" spans="4:5" x14ac:dyDescent="0.2">
      <c r="D1197" s="1"/>
      <c r="E1197" s="41"/>
    </row>
    <row r="1198" spans="4:5" x14ac:dyDescent="0.2">
      <c r="D1198" s="1"/>
      <c r="E1198" s="41"/>
    </row>
    <row r="1199" spans="4:5" x14ac:dyDescent="0.2">
      <c r="D1199" s="1"/>
      <c r="E1199" s="41"/>
    </row>
    <row r="1200" spans="4:5" x14ac:dyDescent="0.2">
      <c r="D1200" s="1"/>
      <c r="E1200" s="41"/>
    </row>
    <row r="1201" spans="4:5" x14ac:dyDescent="0.2">
      <c r="D1201" s="1"/>
      <c r="E1201" s="41"/>
    </row>
    <row r="1202" spans="4:5" x14ac:dyDescent="0.2">
      <c r="D1202" s="1"/>
      <c r="E1202" s="41"/>
    </row>
    <row r="1203" spans="4:5" x14ac:dyDescent="0.2">
      <c r="D1203" s="1"/>
      <c r="E1203" s="41"/>
    </row>
    <row r="1204" spans="4:5" x14ac:dyDescent="0.2">
      <c r="D1204" s="1"/>
      <c r="E1204" s="41"/>
    </row>
    <row r="1205" spans="4:5" x14ac:dyDescent="0.2">
      <c r="D1205" s="1"/>
      <c r="E1205" s="41"/>
    </row>
    <row r="1206" spans="4:5" x14ac:dyDescent="0.2">
      <c r="D1206" s="1"/>
      <c r="E1206" s="41"/>
    </row>
    <row r="1207" spans="4:5" x14ac:dyDescent="0.2">
      <c r="D1207" s="1"/>
      <c r="E1207" s="41"/>
    </row>
    <row r="1208" spans="4:5" x14ac:dyDescent="0.2">
      <c r="D1208" s="1"/>
      <c r="E1208" s="41"/>
    </row>
    <row r="1209" spans="4:5" x14ac:dyDescent="0.2">
      <c r="D1209" s="1"/>
      <c r="E1209" s="41"/>
    </row>
    <row r="1210" spans="4:5" x14ac:dyDescent="0.2">
      <c r="D1210" s="1"/>
      <c r="E1210" s="41"/>
    </row>
    <row r="1211" spans="4:5" x14ac:dyDescent="0.2">
      <c r="D1211" s="1"/>
      <c r="E1211" s="41"/>
    </row>
    <row r="1212" spans="4:5" x14ac:dyDescent="0.2">
      <c r="D1212" s="1"/>
      <c r="E1212" s="41"/>
    </row>
    <row r="1213" spans="4:5" x14ac:dyDescent="0.2">
      <c r="D1213" s="1"/>
      <c r="E1213" s="41"/>
    </row>
    <row r="1214" spans="4:5" x14ac:dyDescent="0.2">
      <c r="D1214" s="1"/>
      <c r="E1214" s="41"/>
    </row>
    <row r="1215" spans="4:5" x14ac:dyDescent="0.2">
      <c r="D1215" s="1"/>
      <c r="E1215" s="41"/>
    </row>
    <row r="1216" spans="4:5" x14ac:dyDescent="0.2">
      <c r="D1216" s="1"/>
      <c r="E1216" s="41"/>
    </row>
    <row r="1217" spans="4:5" x14ac:dyDescent="0.2">
      <c r="D1217" s="1"/>
      <c r="E1217" s="41"/>
    </row>
    <row r="1218" spans="4:5" x14ac:dyDescent="0.2">
      <c r="D1218" s="1"/>
      <c r="E1218" s="41"/>
    </row>
    <row r="1219" spans="4:5" x14ac:dyDescent="0.2">
      <c r="D1219" s="1"/>
      <c r="E1219" s="41"/>
    </row>
    <row r="1220" spans="4:5" x14ac:dyDescent="0.2">
      <c r="D1220" s="1"/>
      <c r="E1220" s="41"/>
    </row>
    <row r="1221" spans="4:5" x14ac:dyDescent="0.2">
      <c r="D1221" s="1"/>
      <c r="E1221" s="41"/>
    </row>
    <row r="1222" spans="4:5" x14ac:dyDescent="0.2">
      <c r="D1222" s="1"/>
      <c r="E1222" s="41"/>
    </row>
    <row r="1223" spans="4:5" x14ac:dyDescent="0.2">
      <c r="D1223" s="1"/>
      <c r="E1223" s="41"/>
    </row>
    <row r="1224" spans="4:5" x14ac:dyDescent="0.2">
      <c r="D1224" s="1"/>
      <c r="E1224" s="41"/>
    </row>
    <row r="1225" spans="4:5" x14ac:dyDescent="0.2">
      <c r="D1225" s="1"/>
      <c r="E1225" s="41"/>
    </row>
    <row r="1226" spans="4:5" x14ac:dyDescent="0.2">
      <c r="D1226" s="1"/>
      <c r="E1226" s="41"/>
    </row>
    <row r="1227" spans="4:5" x14ac:dyDescent="0.2">
      <c r="D1227" s="1"/>
      <c r="E1227" s="41"/>
    </row>
    <row r="1228" spans="4:5" x14ac:dyDescent="0.2">
      <c r="D1228" s="1"/>
      <c r="E1228" s="41"/>
    </row>
    <row r="1229" spans="4:5" x14ac:dyDescent="0.2">
      <c r="D1229" s="1"/>
      <c r="E1229" s="41"/>
    </row>
    <row r="1230" spans="4:5" x14ac:dyDescent="0.2">
      <c r="D1230" s="1"/>
      <c r="E1230" s="41"/>
    </row>
    <row r="1231" spans="4:5" x14ac:dyDescent="0.2">
      <c r="D1231" s="1"/>
      <c r="E1231" s="41"/>
    </row>
    <row r="1232" spans="4:5" x14ac:dyDescent="0.2">
      <c r="D1232" s="1"/>
      <c r="E1232" s="41"/>
    </row>
    <row r="1233" spans="4:5" x14ac:dyDescent="0.2">
      <c r="D1233" s="1"/>
      <c r="E1233" s="41"/>
    </row>
    <row r="1234" spans="4:5" x14ac:dyDescent="0.2">
      <c r="D1234" s="1"/>
      <c r="E1234" s="41"/>
    </row>
    <row r="1235" spans="4:5" x14ac:dyDescent="0.2">
      <c r="D1235" s="1"/>
      <c r="E1235" s="41"/>
    </row>
    <row r="1236" spans="4:5" x14ac:dyDescent="0.2">
      <c r="D1236" s="1"/>
      <c r="E1236" s="41"/>
    </row>
    <row r="1237" spans="4:5" x14ac:dyDescent="0.2">
      <c r="D1237" s="1"/>
      <c r="E1237" s="41"/>
    </row>
    <row r="1238" spans="4:5" x14ac:dyDescent="0.2">
      <c r="D1238" s="1"/>
      <c r="E1238" s="41"/>
    </row>
    <row r="1239" spans="4:5" x14ac:dyDescent="0.2">
      <c r="D1239" s="1"/>
      <c r="E1239" s="41"/>
    </row>
    <row r="1240" spans="4:5" x14ac:dyDescent="0.2">
      <c r="D1240" s="1"/>
      <c r="E1240" s="41"/>
    </row>
    <row r="1241" spans="4:5" x14ac:dyDescent="0.2">
      <c r="D1241" s="1"/>
      <c r="E1241" s="41"/>
    </row>
    <row r="1242" spans="4:5" x14ac:dyDescent="0.2">
      <c r="D1242" s="1"/>
      <c r="E1242" s="41"/>
    </row>
    <row r="1243" spans="4:5" x14ac:dyDescent="0.2">
      <c r="D1243" s="1"/>
      <c r="E1243" s="41"/>
    </row>
    <row r="1244" spans="4:5" x14ac:dyDescent="0.2">
      <c r="D1244" s="1"/>
      <c r="E1244" s="41"/>
    </row>
    <row r="1245" spans="4:5" x14ac:dyDescent="0.2">
      <c r="D1245" s="1"/>
      <c r="E1245" s="41"/>
    </row>
    <row r="1246" spans="4:5" x14ac:dyDescent="0.2">
      <c r="D1246" s="1"/>
      <c r="E1246" s="41"/>
    </row>
    <row r="1247" spans="4:5" x14ac:dyDescent="0.2">
      <c r="D1247" s="1"/>
      <c r="E1247" s="41"/>
    </row>
    <row r="1248" spans="4:5" x14ac:dyDescent="0.2">
      <c r="D1248" s="1"/>
      <c r="E1248" s="41"/>
    </row>
    <row r="1249" spans="4:5" x14ac:dyDescent="0.2">
      <c r="D1249" s="1"/>
      <c r="E1249" s="41"/>
    </row>
    <row r="1250" spans="4:5" x14ac:dyDescent="0.2">
      <c r="D1250" s="1"/>
      <c r="E1250" s="41"/>
    </row>
    <row r="1251" spans="4:5" x14ac:dyDescent="0.2">
      <c r="D1251" s="1"/>
      <c r="E1251" s="41"/>
    </row>
    <row r="1252" spans="4:5" x14ac:dyDescent="0.2">
      <c r="D1252" s="1"/>
      <c r="E1252" s="41"/>
    </row>
    <row r="1253" spans="4:5" x14ac:dyDescent="0.2">
      <c r="D1253" s="1"/>
      <c r="E1253" s="41"/>
    </row>
    <row r="1254" spans="4:5" x14ac:dyDescent="0.2">
      <c r="D1254" s="1"/>
      <c r="E1254" s="41"/>
    </row>
    <row r="1255" spans="4:5" x14ac:dyDescent="0.2">
      <c r="D1255" s="1"/>
      <c r="E1255" s="41"/>
    </row>
    <row r="1256" spans="4:5" x14ac:dyDescent="0.2">
      <c r="D1256" s="1"/>
      <c r="E1256" s="41"/>
    </row>
    <row r="1257" spans="4:5" x14ac:dyDescent="0.2">
      <c r="D1257" s="1"/>
      <c r="E1257" s="41"/>
    </row>
    <row r="1258" spans="4:5" x14ac:dyDescent="0.2">
      <c r="D1258" s="1"/>
      <c r="E1258" s="41"/>
    </row>
    <row r="1259" spans="4:5" x14ac:dyDescent="0.2">
      <c r="D1259" s="1"/>
      <c r="E1259" s="41"/>
    </row>
    <row r="1260" spans="4:5" x14ac:dyDescent="0.2">
      <c r="D1260" s="1"/>
      <c r="E1260" s="41"/>
    </row>
    <row r="1261" spans="4:5" x14ac:dyDescent="0.2">
      <c r="D1261" s="1"/>
      <c r="E1261" s="41"/>
    </row>
    <row r="1262" spans="4:5" x14ac:dyDescent="0.2">
      <c r="D1262" s="1"/>
      <c r="E1262" s="41"/>
    </row>
    <row r="1263" spans="4:5" x14ac:dyDescent="0.2">
      <c r="D1263" s="1"/>
      <c r="E1263" s="41"/>
    </row>
    <row r="1264" spans="4:5" x14ac:dyDescent="0.2">
      <c r="D1264" s="1"/>
      <c r="E1264" s="41"/>
    </row>
    <row r="1265" spans="4:5" x14ac:dyDescent="0.2">
      <c r="D1265" s="1"/>
      <c r="E1265" s="41"/>
    </row>
    <row r="1266" spans="4:5" x14ac:dyDescent="0.2">
      <c r="D1266" s="1"/>
      <c r="E1266" s="41"/>
    </row>
    <row r="1267" spans="4:5" x14ac:dyDescent="0.2">
      <c r="D1267" s="1"/>
      <c r="E1267" s="41"/>
    </row>
    <row r="1268" spans="4:5" x14ac:dyDescent="0.2">
      <c r="D1268" s="1"/>
      <c r="E1268" s="41"/>
    </row>
    <row r="1269" spans="4:5" x14ac:dyDescent="0.2">
      <c r="D1269" s="1"/>
      <c r="E1269" s="41"/>
    </row>
    <row r="1270" spans="4:5" x14ac:dyDescent="0.2">
      <c r="D1270" s="1"/>
      <c r="E1270" s="41"/>
    </row>
    <row r="1271" spans="4:5" x14ac:dyDescent="0.2">
      <c r="D1271" s="1"/>
      <c r="E1271" s="41"/>
    </row>
    <row r="1272" spans="4:5" x14ac:dyDescent="0.2">
      <c r="D1272" s="1"/>
      <c r="E1272" s="41"/>
    </row>
    <row r="1273" spans="4:5" x14ac:dyDescent="0.2">
      <c r="D1273" s="1"/>
      <c r="E1273" s="41"/>
    </row>
    <row r="1274" spans="4:5" x14ac:dyDescent="0.2">
      <c r="D1274" s="1"/>
      <c r="E1274" s="41"/>
    </row>
    <row r="1275" spans="4:5" x14ac:dyDescent="0.2">
      <c r="D1275" s="1"/>
      <c r="E1275" s="41"/>
    </row>
    <row r="1276" spans="4:5" x14ac:dyDescent="0.2">
      <c r="D1276" s="1"/>
      <c r="E1276" s="41"/>
    </row>
    <row r="1277" spans="4:5" x14ac:dyDescent="0.2">
      <c r="D1277" s="1"/>
      <c r="E1277" s="41"/>
    </row>
    <row r="1278" spans="4:5" x14ac:dyDescent="0.2">
      <c r="D1278" s="1"/>
      <c r="E1278" s="41"/>
    </row>
    <row r="1279" spans="4:5" x14ac:dyDescent="0.2">
      <c r="D1279" s="1"/>
      <c r="E1279" s="41"/>
    </row>
    <row r="1280" spans="4:5" x14ac:dyDescent="0.2">
      <c r="D1280" s="1"/>
      <c r="E1280" s="41"/>
    </row>
    <row r="1281" spans="4:5" x14ac:dyDescent="0.2">
      <c r="D1281" s="1"/>
      <c r="E1281" s="41"/>
    </row>
    <row r="1282" spans="4:5" x14ac:dyDescent="0.2">
      <c r="D1282" s="1"/>
      <c r="E1282" s="41"/>
    </row>
    <row r="1283" spans="4:5" x14ac:dyDescent="0.2">
      <c r="D1283" s="1"/>
      <c r="E1283" s="41"/>
    </row>
    <row r="1284" spans="4:5" x14ac:dyDescent="0.2">
      <c r="D1284" s="1"/>
      <c r="E1284" s="41"/>
    </row>
    <row r="1285" spans="4:5" x14ac:dyDescent="0.2">
      <c r="D1285" s="1"/>
      <c r="E1285" s="41"/>
    </row>
    <row r="1286" spans="4:5" x14ac:dyDescent="0.2">
      <c r="D1286" s="1"/>
      <c r="E1286" s="41"/>
    </row>
    <row r="1287" spans="4:5" x14ac:dyDescent="0.2">
      <c r="D1287" s="1"/>
      <c r="E1287" s="41"/>
    </row>
    <row r="1288" spans="4:5" x14ac:dyDescent="0.2">
      <c r="D1288" s="1"/>
      <c r="E1288" s="41"/>
    </row>
    <row r="1289" spans="4:5" x14ac:dyDescent="0.2">
      <c r="D1289" s="1"/>
      <c r="E1289" s="41"/>
    </row>
    <row r="1290" spans="4:5" x14ac:dyDescent="0.2">
      <c r="D1290" s="1"/>
      <c r="E1290" s="41"/>
    </row>
    <row r="1291" spans="4:5" x14ac:dyDescent="0.2">
      <c r="D1291" s="1"/>
      <c r="E1291" s="41"/>
    </row>
    <row r="1292" spans="4:5" x14ac:dyDescent="0.2">
      <c r="D1292" s="1"/>
      <c r="E1292" s="41"/>
    </row>
    <row r="1293" spans="4:5" x14ac:dyDescent="0.2">
      <c r="D1293" s="1"/>
      <c r="E1293" s="41"/>
    </row>
    <row r="1294" spans="4:5" x14ac:dyDescent="0.2">
      <c r="D1294" s="1"/>
      <c r="E1294" s="41"/>
    </row>
    <row r="1295" spans="4:5" x14ac:dyDescent="0.2">
      <c r="D1295" s="1"/>
      <c r="E1295" s="41"/>
    </row>
    <row r="1296" spans="4:5" x14ac:dyDescent="0.2">
      <c r="D1296" s="1"/>
      <c r="E1296" s="41"/>
    </row>
    <row r="1297" spans="4:5" x14ac:dyDescent="0.2">
      <c r="D1297" s="1"/>
      <c r="E1297" s="41"/>
    </row>
    <row r="1298" spans="4:5" x14ac:dyDescent="0.2">
      <c r="D1298" s="1"/>
      <c r="E1298" s="41"/>
    </row>
    <row r="1299" spans="4:5" x14ac:dyDescent="0.2">
      <c r="D1299" s="1"/>
      <c r="E1299" s="41"/>
    </row>
    <row r="1300" spans="4:5" x14ac:dyDescent="0.2">
      <c r="D1300" s="1"/>
      <c r="E1300" s="41"/>
    </row>
    <row r="1301" spans="4:5" x14ac:dyDescent="0.2">
      <c r="D1301" s="1"/>
      <c r="E1301" s="41"/>
    </row>
    <row r="1302" spans="4:5" x14ac:dyDescent="0.2">
      <c r="D1302" s="1"/>
      <c r="E1302" s="41"/>
    </row>
    <row r="1303" spans="4:5" x14ac:dyDescent="0.2">
      <c r="D1303" s="1"/>
      <c r="E1303" s="41"/>
    </row>
    <row r="1304" spans="4:5" x14ac:dyDescent="0.2">
      <c r="D1304" s="1"/>
      <c r="E1304" s="41"/>
    </row>
    <row r="1305" spans="4:5" x14ac:dyDescent="0.2">
      <c r="D1305" s="1"/>
      <c r="E1305" s="41"/>
    </row>
    <row r="1306" spans="4:5" x14ac:dyDescent="0.2">
      <c r="D1306" s="1"/>
      <c r="E1306" s="41"/>
    </row>
    <row r="1307" spans="4:5" x14ac:dyDescent="0.2">
      <c r="D1307" s="1"/>
      <c r="E1307" s="41"/>
    </row>
    <row r="1308" spans="4:5" x14ac:dyDescent="0.2">
      <c r="D1308" s="1"/>
      <c r="E1308" s="41"/>
    </row>
    <row r="1309" spans="4:5" x14ac:dyDescent="0.2">
      <c r="D1309" s="1"/>
      <c r="E1309" s="41"/>
    </row>
    <row r="1310" spans="4:5" x14ac:dyDescent="0.2">
      <c r="D1310" s="1"/>
      <c r="E1310" s="41"/>
    </row>
    <row r="1311" spans="4:5" x14ac:dyDescent="0.2">
      <c r="D1311" s="1"/>
      <c r="E1311" s="41"/>
    </row>
    <row r="1312" spans="4:5" x14ac:dyDescent="0.2">
      <c r="D1312" s="1"/>
      <c r="E1312" s="41"/>
    </row>
    <row r="1313" spans="4:5" x14ac:dyDescent="0.2">
      <c r="D1313" s="1"/>
      <c r="E1313" s="41"/>
    </row>
    <row r="1314" spans="4:5" x14ac:dyDescent="0.2">
      <c r="D1314" s="1"/>
      <c r="E1314" s="41"/>
    </row>
    <row r="1315" spans="4:5" x14ac:dyDescent="0.2">
      <c r="D1315" s="1"/>
      <c r="E1315" s="41"/>
    </row>
    <row r="1316" spans="4:5" x14ac:dyDescent="0.2">
      <c r="D1316" s="1"/>
      <c r="E1316" s="41"/>
    </row>
    <row r="1317" spans="4:5" x14ac:dyDescent="0.2">
      <c r="D1317" s="1"/>
      <c r="E1317" s="41"/>
    </row>
    <row r="1318" spans="4:5" x14ac:dyDescent="0.2">
      <c r="D1318" s="1"/>
      <c r="E1318" s="41"/>
    </row>
    <row r="1319" spans="4:5" x14ac:dyDescent="0.2">
      <c r="D1319" s="1"/>
      <c r="E1319" s="41"/>
    </row>
    <row r="1320" spans="4:5" x14ac:dyDescent="0.2">
      <c r="D1320" s="1"/>
      <c r="E1320" s="41"/>
    </row>
    <row r="1321" spans="4:5" x14ac:dyDescent="0.2">
      <c r="D1321" s="1"/>
      <c r="E1321" s="41"/>
    </row>
    <row r="1322" spans="4:5" x14ac:dyDescent="0.2">
      <c r="D1322" s="1"/>
      <c r="E1322" s="41"/>
    </row>
    <row r="1323" spans="4:5" x14ac:dyDescent="0.2">
      <c r="D1323" s="1"/>
      <c r="E1323" s="41"/>
    </row>
    <row r="1324" spans="4:5" x14ac:dyDescent="0.2">
      <c r="D1324" s="1"/>
      <c r="E1324" s="41"/>
    </row>
    <row r="1325" spans="4:5" x14ac:dyDescent="0.2">
      <c r="D1325" s="1"/>
      <c r="E1325" s="41"/>
    </row>
    <row r="1326" spans="4:5" x14ac:dyDescent="0.2">
      <c r="D1326" s="1"/>
      <c r="E1326" s="41"/>
    </row>
    <row r="1327" spans="4:5" x14ac:dyDescent="0.2">
      <c r="D1327" s="1"/>
      <c r="E1327" s="41"/>
    </row>
    <row r="1328" spans="4:5" x14ac:dyDescent="0.2">
      <c r="D1328" s="1"/>
      <c r="E1328" s="41"/>
    </row>
    <row r="1329" spans="4:5" x14ac:dyDescent="0.2">
      <c r="D1329" s="1"/>
      <c r="E1329" s="41"/>
    </row>
    <row r="1330" spans="4:5" x14ac:dyDescent="0.2">
      <c r="D1330" s="1"/>
      <c r="E1330" s="41"/>
    </row>
    <row r="1331" spans="4:5" x14ac:dyDescent="0.2">
      <c r="D1331" s="1"/>
      <c r="E1331" s="41"/>
    </row>
    <row r="1332" spans="4:5" x14ac:dyDescent="0.2">
      <c r="D1332" s="1"/>
      <c r="E1332" s="41"/>
    </row>
    <row r="1333" spans="4:5" x14ac:dyDescent="0.2">
      <c r="D1333" s="1"/>
      <c r="E1333" s="41"/>
    </row>
    <row r="1334" spans="4:5" x14ac:dyDescent="0.2">
      <c r="D1334" s="1"/>
      <c r="E1334" s="41"/>
    </row>
    <row r="1335" spans="4:5" x14ac:dyDescent="0.2">
      <c r="D1335" s="1"/>
      <c r="E1335" s="41"/>
    </row>
    <row r="1336" spans="4:5" x14ac:dyDescent="0.2">
      <c r="D1336" s="1"/>
      <c r="E1336" s="41"/>
    </row>
    <row r="1337" spans="4:5" x14ac:dyDescent="0.2">
      <c r="D1337" s="1"/>
      <c r="E1337" s="41"/>
    </row>
    <row r="1338" spans="4:5" x14ac:dyDescent="0.2">
      <c r="D1338" s="1"/>
      <c r="E1338" s="41"/>
    </row>
    <row r="1339" spans="4:5" x14ac:dyDescent="0.2">
      <c r="D1339" s="1"/>
      <c r="E1339" s="41"/>
    </row>
    <row r="1340" spans="4:5" x14ac:dyDescent="0.2">
      <c r="D1340" s="1"/>
      <c r="E1340" s="41"/>
    </row>
    <row r="1341" spans="4:5" x14ac:dyDescent="0.2">
      <c r="D1341" s="1"/>
      <c r="E1341" s="41"/>
    </row>
    <row r="1342" spans="4:5" x14ac:dyDescent="0.2">
      <c r="D1342" s="1"/>
      <c r="E1342" s="41"/>
    </row>
    <row r="1343" spans="4:5" x14ac:dyDescent="0.2">
      <c r="D1343" s="1"/>
      <c r="E1343" s="41"/>
    </row>
    <row r="1344" spans="4:5" x14ac:dyDescent="0.2">
      <c r="D1344" s="1"/>
      <c r="E1344" s="41"/>
    </row>
    <row r="1345" spans="4:5" x14ac:dyDescent="0.2">
      <c r="D1345" s="1"/>
      <c r="E1345" s="41"/>
    </row>
    <row r="1346" spans="4:5" x14ac:dyDescent="0.2">
      <c r="D1346" s="1"/>
      <c r="E1346" s="41"/>
    </row>
    <row r="1347" spans="4:5" x14ac:dyDescent="0.2">
      <c r="D1347" s="1"/>
      <c r="E1347" s="41"/>
    </row>
    <row r="1348" spans="4:5" x14ac:dyDescent="0.2">
      <c r="D1348" s="1"/>
      <c r="E1348" s="41"/>
    </row>
    <row r="1349" spans="4:5" x14ac:dyDescent="0.2">
      <c r="D1349" s="1"/>
      <c r="E1349" s="41"/>
    </row>
    <row r="1350" spans="4:5" x14ac:dyDescent="0.2">
      <c r="D1350" s="1"/>
      <c r="E1350" s="41"/>
    </row>
    <row r="1351" spans="4:5" x14ac:dyDescent="0.2">
      <c r="D1351" s="1"/>
      <c r="E1351" s="41"/>
    </row>
    <row r="1352" spans="4:5" x14ac:dyDescent="0.2">
      <c r="D1352" s="1"/>
      <c r="E1352" s="41"/>
    </row>
    <row r="1353" spans="4:5" x14ac:dyDescent="0.2">
      <c r="D1353" s="1"/>
      <c r="E1353" s="41"/>
    </row>
    <row r="1354" spans="4:5" x14ac:dyDescent="0.2">
      <c r="D1354" s="1"/>
      <c r="E1354" s="41"/>
    </row>
    <row r="1355" spans="4:5" x14ac:dyDescent="0.2">
      <c r="D1355" s="1"/>
      <c r="E1355" s="41"/>
    </row>
    <row r="1356" spans="4:5" x14ac:dyDescent="0.2">
      <c r="D1356" s="1"/>
      <c r="E1356" s="41"/>
    </row>
    <row r="1357" spans="4:5" x14ac:dyDescent="0.2">
      <c r="D1357" s="1"/>
      <c r="E1357" s="41"/>
    </row>
    <row r="1358" spans="4:5" x14ac:dyDescent="0.2">
      <c r="D1358" s="1"/>
      <c r="E1358" s="41"/>
    </row>
    <row r="1359" spans="4:5" x14ac:dyDescent="0.2">
      <c r="D1359" s="1"/>
      <c r="E1359" s="41"/>
    </row>
    <row r="1360" spans="4:5" x14ac:dyDescent="0.2">
      <c r="D1360" s="1"/>
      <c r="E1360" s="41"/>
    </row>
    <row r="1361" spans="4:5" x14ac:dyDescent="0.2">
      <c r="D1361" s="1"/>
      <c r="E1361" s="41"/>
    </row>
    <row r="1362" spans="4:5" x14ac:dyDescent="0.2">
      <c r="D1362" s="1"/>
      <c r="E1362" s="41"/>
    </row>
    <row r="1363" spans="4:5" x14ac:dyDescent="0.2">
      <c r="D1363" s="1"/>
      <c r="E1363" s="41"/>
    </row>
    <row r="1364" spans="4:5" x14ac:dyDescent="0.2">
      <c r="D1364" s="1"/>
      <c r="E1364" s="41"/>
    </row>
    <row r="1365" spans="4:5" x14ac:dyDescent="0.2">
      <c r="D1365" s="1"/>
      <c r="E1365" s="41"/>
    </row>
    <row r="1366" spans="4:5" x14ac:dyDescent="0.2">
      <c r="D1366" s="1"/>
      <c r="E1366" s="41"/>
    </row>
    <row r="1367" spans="4:5" x14ac:dyDescent="0.2">
      <c r="D1367" s="1"/>
      <c r="E1367" s="41"/>
    </row>
    <row r="1368" spans="4:5" x14ac:dyDescent="0.2">
      <c r="D1368" s="1"/>
      <c r="E1368" s="41"/>
    </row>
    <row r="1369" spans="4:5" x14ac:dyDescent="0.2">
      <c r="D1369" s="1"/>
      <c r="E1369" s="41"/>
    </row>
    <row r="1370" spans="4:5" x14ac:dyDescent="0.2">
      <c r="D1370" s="1"/>
      <c r="E1370" s="41"/>
    </row>
    <row r="1371" spans="4:5" x14ac:dyDescent="0.2">
      <c r="D1371" s="1"/>
      <c r="E1371" s="41"/>
    </row>
    <row r="1372" spans="4:5" x14ac:dyDescent="0.2">
      <c r="D1372" s="1"/>
      <c r="E1372" s="41"/>
    </row>
    <row r="1373" spans="4:5" x14ac:dyDescent="0.2">
      <c r="D1373" s="1"/>
      <c r="E1373" s="41"/>
    </row>
    <row r="1374" spans="4:5" x14ac:dyDescent="0.2">
      <c r="D1374" s="1"/>
      <c r="E1374" s="41"/>
    </row>
    <row r="1375" spans="4:5" x14ac:dyDescent="0.2">
      <c r="D1375" s="1"/>
      <c r="E1375" s="41"/>
    </row>
    <row r="1376" spans="4:5" x14ac:dyDescent="0.2">
      <c r="D1376" s="1"/>
      <c r="E1376" s="41"/>
    </row>
    <row r="1377" spans="4:5" x14ac:dyDescent="0.2">
      <c r="D1377" s="1"/>
      <c r="E1377" s="41"/>
    </row>
    <row r="1378" spans="4:5" x14ac:dyDescent="0.2">
      <c r="D1378" s="1"/>
      <c r="E1378" s="41"/>
    </row>
    <row r="1379" spans="4:5" x14ac:dyDescent="0.2">
      <c r="D1379" s="1"/>
      <c r="E1379" s="41"/>
    </row>
    <row r="1380" spans="4:5" x14ac:dyDescent="0.2">
      <c r="D1380" s="1"/>
      <c r="E1380" s="41"/>
    </row>
    <row r="1381" spans="4:5" x14ac:dyDescent="0.2">
      <c r="D1381" s="1"/>
      <c r="E1381" s="41"/>
    </row>
    <row r="1382" spans="4:5" x14ac:dyDescent="0.2">
      <c r="D1382" s="1"/>
      <c r="E1382" s="41"/>
    </row>
    <row r="1383" spans="4:5" x14ac:dyDescent="0.2">
      <c r="D1383" s="1"/>
      <c r="E1383" s="41"/>
    </row>
    <row r="1384" spans="4:5" x14ac:dyDescent="0.2">
      <c r="D1384" s="1"/>
      <c r="E1384" s="41"/>
    </row>
    <row r="1385" spans="4:5" x14ac:dyDescent="0.2">
      <c r="D1385" s="1"/>
      <c r="E1385" s="41"/>
    </row>
    <row r="1386" spans="4:5" x14ac:dyDescent="0.2">
      <c r="D1386" s="1"/>
      <c r="E1386" s="41"/>
    </row>
    <row r="1387" spans="4:5" x14ac:dyDescent="0.2">
      <c r="D1387" s="1"/>
      <c r="E1387" s="41"/>
    </row>
    <row r="1388" spans="4:5" x14ac:dyDescent="0.2">
      <c r="D1388" s="1"/>
      <c r="E1388" s="41"/>
    </row>
    <row r="1389" spans="4:5" x14ac:dyDescent="0.2">
      <c r="D1389" s="1"/>
      <c r="E1389" s="41"/>
    </row>
    <row r="1390" spans="4:5" x14ac:dyDescent="0.2">
      <c r="D1390" s="1"/>
      <c r="E1390" s="41"/>
    </row>
    <row r="1391" spans="4:5" x14ac:dyDescent="0.2">
      <c r="D1391" s="1"/>
      <c r="E1391" s="41"/>
    </row>
    <row r="1392" spans="4:5" x14ac:dyDescent="0.2">
      <c r="D1392" s="1"/>
      <c r="E1392" s="41"/>
    </row>
    <row r="1393" spans="4:5" x14ac:dyDescent="0.2">
      <c r="D1393" s="1"/>
      <c r="E1393" s="41"/>
    </row>
    <row r="1394" spans="4:5" x14ac:dyDescent="0.2">
      <c r="D1394" s="1"/>
      <c r="E1394" s="41"/>
    </row>
    <row r="1395" spans="4:5" x14ac:dyDescent="0.2">
      <c r="D1395" s="1"/>
      <c r="E1395" s="41"/>
    </row>
    <row r="1396" spans="4:5" x14ac:dyDescent="0.2">
      <c r="D1396" s="1"/>
      <c r="E1396" s="41"/>
    </row>
    <row r="1397" spans="4:5" x14ac:dyDescent="0.2">
      <c r="D1397" s="1"/>
      <c r="E1397" s="41"/>
    </row>
    <row r="1398" spans="4:5" x14ac:dyDescent="0.2">
      <c r="D1398" s="1"/>
      <c r="E1398" s="41"/>
    </row>
    <row r="1399" spans="4:5" x14ac:dyDescent="0.2">
      <c r="D1399" s="1"/>
      <c r="E1399" s="41"/>
    </row>
    <row r="1400" spans="4:5" x14ac:dyDescent="0.2">
      <c r="D1400" s="1"/>
      <c r="E1400" s="41"/>
    </row>
    <row r="1401" spans="4:5" x14ac:dyDescent="0.2">
      <c r="D1401" s="1"/>
      <c r="E1401" s="41"/>
    </row>
    <row r="1402" spans="4:5" x14ac:dyDescent="0.2">
      <c r="D1402" s="1"/>
      <c r="E1402" s="41"/>
    </row>
    <row r="1403" spans="4:5" x14ac:dyDescent="0.2">
      <c r="D1403" s="1"/>
      <c r="E1403" s="41"/>
    </row>
    <row r="1404" spans="4:5" x14ac:dyDescent="0.2">
      <c r="D1404" s="1"/>
      <c r="E1404" s="41"/>
    </row>
    <row r="1405" spans="4:5" x14ac:dyDescent="0.2">
      <c r="D1405" s="1"/>
      <c r="E1405" s="41"/>
    </row>
    <row r="1406" spans="4:5" x14ac:dyDescent="0.2">
      <c r="D1406" s="1"/>
      <c r="E1406" s="41"/>
    </row>
    <row r="1407" spans="4:5" x14ac:dyDescent="0.2">
      <c r="D1407" s="1"/>
      <c r="E1407" s="41"/>
    </row>
    <row r="1408" spans="4:5" x14ac:dyDescent="0.2">
      <c r="D1408" s="1"/>
      <c r="E1408" s="41"/>
    </row>
    <row r="1409" spans="4:5" x14ac:dyDescent="0.2">
      <c r="D1409" s="1"/>
      <c r="E1409" s="41"/>
    </row>
    <row r="1410" spans="4:5" x14ac:dyDescent="0.2">
      <c r="D1410" s="1"/>
      <c r="E1410" s="41"/>
    </row>
    <row r="1411" spans="4:5" x14ac:dyDescent="0.2">
      <c r="D1411" s="1"/>
      <c r="E1411" s="41"/>
    </row>
    <row r="1412" spans="4:5" x14ac:dyDescent="0.2">
      <c r="D1412" s="1"/>
      <c r="E1412" s="41"/>
    </row>
    <row r="1413" spans="4:5" x14ac:dyDescent="0.2">
      <c r="D1413" s="1"/>
      <c r="E1413" s="41"/>
    </row>
    <row r="1414" spans="4:5" x14ac:dyDescent="0.2">
      <c r="D1414" s="1"/>
      <c r="E1414" s="41"/>
    </row>
    <row r="1415" spans="4:5" x14ac:dyDescent="0.2">
      <c r="D1415" s="1"/>
      <c r="E1415" s="41"/>
    </row>
    <row r="1416" spans="4:5" x14ac:dyDescent="0.2">
      <c r="D1416" s="1"/>
      <c r="E1416" s="41"/>
    </row>
    <row r="1417" spans="4:5" x14ac:dyDescent="0.2">
      <c r="D1417" s="1"/>
      <c r="E1417" s="41"/>
    </row>
    <row r="1418" spans="4:5" x14ac:dyDescent="0.2">
      <c r="D1418" s="1"/>
      <c r="E1418" s="41"/>
    </row>
    <row r="1419" spans="4:5" x14ac:dyDescent="0.2">
      <c r="D1419" s="1"/>
      <c r="E1419" s="41"/>
    </row>
    <row r="1420" spans="4:5" x14ac:dyDescent="0.2">
      <c r="D1420" s="1"/>
      <c r="E1420" s="41"/>
    </row>
    <row r="1421" spans="4:5" x14ac:dyDescent="0.2">
      <c r="D1421" s="1"/>
      <c r="E1421" s="41"/>
    </row>
    <row r="1422" spans="4:5" x14ac:dyDescent="0.2">
      <c r="D1422" s="1"/>
      <c r="E1422" s="41"/>
    </row>
    <row r="1423" spans="4:5" x14ac:dyDescent="0.2">
      <c r="D1423" s="1"/>
      <c r="E1423" s="41"/>
    </row>
    <row r="1424" spans="4:5" x14ac:dyDescent="0.2">
      <c r="D1424" s="1"/>
      <c r="E1424" s="41"/>
    </row>
    <row r="1425" spans="4:5" x14ac:dyDescent="0.2">
      <c r="D1425" s="1"/>
      <c r="E1425" s="41"/>
    </row>
    <row r="1426" spans="4:5" x14ac:dyDescent="0.2">
      <c r="D1426" s="1"/>
      <c r="E1426" s="41"/>
    </row>
    <row r="1427" spans="4:5" x14ac:dyDescent="0.2">
      <c r="D1427" s="1"/>
      <c r="E1427" s="41"/>
    </row>
    <row r="1428" spans="4:5" x14ac:dyDescent="0.2">
      <c r="D1428" s="1"/>
      <c r="E1428" s="41"/>
    </row>
    <row r="1429" spans="4:5" x14ac:dyDescent="0.2">
      <c r="D1429" s="1"/>
      <c r="E1429" s="41"/>
    </row>
    <row r="1430" spans="4:5" x14ac:dyDescent="0.2">
      <c r="D1430" s="1"/>
      <c r="E1430" s="41"/>
    </row>
    <row r="1431" spans="4:5" x14ac:dyDescent="0.2">
      <c r="D1431" s="1"/>
      <c r="E1431" s="41"/>
    </row>
    <row r="1432" spans="4:5" x14ac:dyDescent="0.2">
      <c r="D1432" s="1"/>
      <c r="E1432" s="41"/>
    </row>
    <row r="1433" spans="4:5" x14ac:dyDescent="0.2">
      <c r="D1433" s="1"/>
      <c r="E1433" s="41"/>
    </row>
    <row r="1434" spans="4:5" x14ac:dyDescent="0.2">
      <c r="D1434" s="1"/>
      <c r="E1434" s="41"/>
    </row>
    <row r="1435" spans="4:5" x14ac:dyDescent="0.2">
      <c r="D1435" s="1"/>
      <c r="E1435" s="41"/>
    </row>
    <row r="1436" spans="4:5" x14ac:dyDescent="0.2">
      <c r="D1436" s="1"/>
      <c r="E1436" s="41"/>
    </row>
    <row r="1437" spans="4:5" x14ac:dyDescent="0.2">
      <c r="D1437" s="1"/>
      <c r="E1437" s="41"/>
    </row>
    <row r="1438" spans="4:5" x14ac:dyDescent="0.2">
      <c r="D1438" s="1"/>
      <c r="E1438" s="41"/>
    </row>
    <row r="1439" spans="4:5" x14ac:dyDescent="0.2">
      <c r="D1439" s="1"/>
      <c r="E1439" s="41"/>
    </row>
    <row r="1440" spans="4:5" x14ac:dyDescent="0.2">
      <c r="D1440" s="1"/>
      <c r="E1440" s="41"/>
    </row>
    <row r="1441" spans="4:5" x14ac:dyDescent="0.2">
      <c r="D1441" s="1"/>
      <c r="E1441" s="41"/>
    </row>
    <row r="1442" spans="4:5" x14ac:dyDescent="0.2">
      <c r="D1442" s="1"/>
      <c r="E1442" s="41"/>
    </row>
    <row r="1443" spans="4:5" x14ac:dyDescent="0.2">
      <c r="D1443" s="1"/>
      <c r="E1443" s="41"/>
    </row>
    <row r="1444" spans="4:5" x14ac:dyDescent="0.2">
      <c r="D1444" s="1"/>
      <c r="E1444" s="41"/>
    </row>
    <row r="1445" spans="4:5" x14ac:dyDescent="0.2">
      <c r="D1445" s="1"/>
      <c r="E1445" s="41"/>
    </row>
    <row r="1446" spans="4:5" x14ac:dyDescent="0.2">
      <c r="D1446" s="1"/>
      <c r="E1446" s="41"/>
    </row>
    <row r="1447" spans="4:5" x14ac:dyDescent="0.2">
      <c r="D1447" s="1"/>
      <c r="E1447" s="41"/>
    </row>
    <row r="1448" spans="4:5" x14ac:dyDescent="0.2">
      <c r="D1448" s="1"/>
      <c r="E1448" s="41"/>
    </row>
    <row r="1449" spans="4:5" x14ac:dyDescent="0.2">
      <c r="D1449" s="1"/>
      <c r="E1449" s="41"/>
    </row>
    <row r="1450" spans="4:5" x14ac:dyDescent="0.2">
      <c r="D1450" s="1"/>
      <c r="E1450" s="41"/>
    </row>
    <row r="1451" spans="4:5" x14ac:dyDescent="0.2">
      <c r="D1451" s="1"/>
      <c r="E1451" s="41"/>
    </row>
    <row r="1452" spans="4:5" x14ac:dyDescent="0.2">
      <c r="D1452" s="1"/>
      <c r="E1452" s="41"/>
    </row>
    <row r="1453" spans="4:5" x14ac:dyDescent="0.2">
      <c r="D1453" s="1"/>
      <c r="E1453" s="41"/>
    </row>
    <row r="1454" spans="4:5" x14ac:dyDescent="0.2">
      <c r="D1454" s="1"/>
      <c r="E1454" s="41"/>
    </row>
    <row r="1455" spans="4:5" x14ac:dyDescent="0.2">
      <c r="D1455" s="1"/>
      <c r="E1455" s="41"/>
    </row>
    <row r="1456" spans="4:5" x14ac:dyDescent="0.2">
      <c r="D1456" s="1"/>
      <c r="E1456" s="41"/>
    </row>
    <row r="1457" spans="4:5" x14ac:dyDescent="0.2">
      <c r="D1457" s="1"/>
      <c r="E1457" s="41"/>
    </row>
    <row r="1458" spans="4:5" x14ac:dyDescent="0.2">
      <c r="D1458" s="1"/>
      <c r="E1458" s="41"/>
    </row>
    <row r="1459" spans="4:5" x14ac:dyDescent="0.2">
      <c r="D1459" s="1"/>
      <c r="E1459" s="41"/>
    </row>
    <row r="1460" spans="4:5" x14ac:dyDescent="0.2">
      <c r="D1460" s="1"/>
      <c r="E1460" s="41"/>
    </row>
    <row r="1461" spans="4:5" x14ac:dyDescent="0.2">
      <c r="D1461" s="1"/>
      <c r="E1461" s="41"/>
    </row>
    <row r="1462" spans="4:5" x14ac:dyDescent="0.2">
      <c r="D1462" s="1"/>
      <c r="E1462" s="41"/>
    </row>
    <row r="1463" spans="4:5" x14ac:dyDescent="0.2">
      <c r="D1463" s="1"/>
      <c r="E1463" s="41"/>
    </row>
    <row r="1464" spans="4:5" x14ac:dyDescent="0.2">
      <c r="D1464" s="1"/>
      <c r="E1464" s="41"/>
    </row>
    <row r="1465" spans="4:5" x14ac:dyDescent="0.2">
      <c r="D1465" s="1"/>
      <c r="E1465" s="41"/>
    </row>
    <row r="1466" spans="4:5" x14ac:dyDescent="0.2">
      <c r="D1466" s="1"/>
      <c r="E1466" s="41"/>
    </row>
    <row r="1467" spans="4:5" x14ac:dyDescent="0.2">
      <c r="D1467" s="1"/>
      <c r="E1467" s="41"/>
    </row>
    <row r="1468" spans="4:5" x14ac:dyDescent="0.2">
      <c r="D1468" s="1"/>
      <c r="E1468" s="41"/>
    </row>
    <row r="1469" spans="4:5" x14ac:dyDescent="0.2">
      <c r="D1469" s="1"/>
      <c r="E1469" s="41"/>
    </row>
    <row r="1470" spans="4:5" x14ac:dyDescent="0.2">
      <c r="D1470" s="1"/>
      <c r="E1470" s="41"/>
    </row>
    <row r="1471" spans="4:5" x14ac:dyDescent="0.2">
      <c r="D1471" s="1"/>
      <c r="E1471" s="41"/>
    </row>
    <row r="1472" spans="4:5" x14ac:dyDescent="0.2">
      <c r="D1472" s="1"/>
      <c r="E1472" s="41"/>
    </row>
    <row r="1473" spans="4:5" x14ac:dyDescent="0.2">
      <c r="D1473" s="1"/>
      <c r="E1473" s="41"/>
    </row>
    <row r="1474" spans="4:5" x14ac:dyDescent="0.2">
      <c r="D1474" s="1"/>
      <c r="E1474" s="41"/>
    </row>
    <row r="1475" spans="4:5" x14ac:dyDescent="0.2">
      <c r="D1475" s="1"/>
      <c r="E1475" s="41"/>
    </row>
    <row r="1476" spans="4:5" x14ac:dyDescent="0.2">
      <c r="D1476" s="1"/>
      <c r="E1476" s="41"/>
    </row>
    <row r="1477" spans="4:5" x14ac:dyDescent="0.2">
      <c r="D1477" s="1"/>
      <c r="E1477" s="41"/>
    </row>
    <row r="1478" spans="4:5" x14ac:dyDescent="0.2">
      <c r="D1478" s="1"/>
      <c r="E1478" s="41"/>
    </row>
    <row r="1479" spans="4:5" x14ac:dyDescent="0.2">
      <c r="D1479" s="1"/>
      <c r="E1479" s="41"/>
    </row>
    <row r="1480" spans="4:5" x14ac:dyDescent="0.2">
      <c r="D1480" s="1"/>
      <c r="E1480" s="41"/>
    </row>
    <row r="1481" spans="4:5" x14ac:dyDescent="0.2">
      <c r="D1481" s="1"/>
      <c r="E1481" s="41"/>
    </row>
    <row r="1482" spans="4:5" x14ac:dyDescent="0.2">
      <c r="D1482" s="1"/>
      <c r="E1482" s="41"/>
    </row>
    <row r="1483" spans="4:5" x14ac:dyDescent="0.2">
      <c r="D1483" s="1"/>
      <c r="E1483" s="41"/>
    </row>
    <row r="1484" spans="4:5" x14ac:dyDescent="0.2">
      <c r="D1484" s="1"/>
      <c r="E1484" s="41"/>
    </row>
    <row r="1485" spans="4:5" x14ac:dyDescent="0.2">
      <c r="D1485" s="1"/>
      <c r="E1485" s="41"/>
    </row>
    <row r="1486" spans="4:5" x14ac:dyDescent="0.2">
      <c r="D1486" s="1"/>
      <c r="E1486" s="41"/>
    </row>
    <row r="1487" spans="4:5" x14ac:dyDescent="0.2">
      <c r="D1487" s="1"/>
      <c r="E1487" s="41"/>
    </row>
    <row r="1488" spans="4:5" x14ac:dyDescent="0.2">
      <c r="D1488" s="1"/>
      <c r="E1488" s="41"/>
    </row>
    <row r="1489" spans="4:5" x14ac:dyDescent="0.2">
      <c r="D1489" s="1"/>
      <c r="E1489" s="41"/>
    </row>
    <row r="1490" spans="4:5" x14ac:dyDescent="0.2">
      <c r="D1490" s="1"/>
      <c r="E1490" s="41"/>
    </row>
    <row r="1491" spans="4:5" x14ac:dyDescent="0.2">
      <c r="D1491" s="1"/>
      <c r="E1491" s="41"/>
    </row>
    <row r="1492" spans="4:5" x14ac:dyDescent="0.2">
      <c r="D1492" s="1"/>
      <c r="E1492" s="41"/>
    </row>
    <row r="1493" spans="4:5" x14ac:dyDescent="0.2">
      <c r="D1493" s="1"/>
      <c r="E1493" s="41"/>
    </row>
    <row r="1494" spans="4:5" x14ac:dyDescent="0.2">
      <c r="D1494" s="1"/>
      <c r="E1494" s="41"/>
    </row>
    <row r="1495" spans="4:5" x14ac:dyDescent="0.2">
      <c r="D1495" s="1"/>
      <c r="E1495" s="41"/>
    </row>
    <row r="1496" spans="4:5" x14ac:dyDescent="0.2">
      <c r="D1496" s="1"/>
      <c r="E1496" s="41"/>
    </row>
    <row r="1497" spans="4:5" x14ac:dyDescent="0.2">
      <c r="D1497" s="1"/>
      <c r="E1497" s="41"/>
    </row>
    <row r="1498" spans="4:5" x14ac:dyDescent="0.2">
      <c r="D1498" s="1"/>
      <c r="E1498" s="41"/>
    </row>
    <row r="1499" spans="4:5" x14ac:dyDescent="0.2">
      <c r="D1499" s="1"/>
      <c r="E1499" s="41"/>
    </row>
    <row r="1500" spans="4:5" x14ac:dyDescent="0.2">
      <c r="D1500" s="1"/>
      <c r="E1500" s="41"/>
    </row>
    <row r="1501" spans="4:5" x14ac:dyDescent="0.2">
      <c r="D1501" s="1"/>
      <c r="E1501" s="41"/>
    </row>
    <row r="1502" spans="4:5" x14ac:dyDescent="0.2">
      <c r="D1502" s="1"/>
      <c r="E1502" s="41"/>
    </row>
    <row r="1503" spans="4:5" x14ac:dyDescent="0.2">
      <c r="D1503" s="1"/>
      <c r="E1503" s="41"/>
    </row>
    <row r="1504" spans="4:5" x14ac:dyDescent="0.2">
      <c r="D1504" s="1"/>
      <c r="E1504" s="41"/>
    </row>
    <row r="1505" spans="4:5" x14ac:dyDescent="0.2">
      <c r="D1505" s="1"/>
      <c r="E1505" s="41"/>
    </row>
    <row r="1506" spans="4:5" x14ac:dyDescent="0.2">
      <c r="D1506" s="1"/>
      <c r="E1506" s="41"/>
    </row>
    <row r="1507" spans="4:5" x14ac:dyDescent="0.2">
      <c r="D1507" s="1"/>
      <c r="E1507" s="41"/>
    </row>
    <row r="1508" spans="4:5" x14ac:dyDescent="0.2">
      <c r="D1508" s="1"/>
      <c r="E1508" s="41"/>
    </row>
    <row r="1509" spans="4:5" x14ac:dyDescent="0.2">
      <c r="D1509" s="1"/>
      <c r="E1509" s="41"/>
    </row>
    <row r="1510" spans="4:5" x14ac:dyDescent="0.2">
      <c r="D1510" s="1"/>
      <c r="E1510" s="41"/>
    </row>
    <row r="1511" spans="4:5" x14ac:dyDescent="0.2">
      <c r="D1511" s="1"/>
      <c r="E1511" s="41"/>
    </row>
    <row r="1512" spans="4:5" x14ac:dyDescent="0.2">
      <c r="D1512" s="1"/>
      <c r="E1512" s="41"/>
    </row>
    <row r="1513" spans="4:5" x14ac:dyDescent="0.2">
      <c r="D1513" s="1"/>
      <c r="E1513" s="41"/>
    </row>
    <row r="1514" spans="4:5" x14ac:dyDescent="0.2">
      <c r="D1514" s="1"/>
      <c r="E1514" s="41"/>
    </row>
    <row r="1515" spans="4:5" x14ac:dyDescent="0.2">
      <c r="D1515" s="1"/>
      <c r="E1515" s="41"/>
    </row>
    <row r="1516" spans="4:5" x14ac:dyDescent="0.2">
      <c r="D1516" s="1"/>
      <c r="E1516" s="41"/>
    </row>
    <row r="1517" spans="4:5" x14ac:dyDescent="0.2">
      <c r="D1517" s="1"/>
      <c r="E1517" s="41"/>
    </row>
    <row r="1518" spans="4:5" x14ac:dyDescent="0.2">
      <c r="D1518" s="1"/>
      <c r="E1518" s="41"/>
    </row>
    <row r="1519" spans="4:5" x14ac:dyDescent="0.2">
      <c r="D1519" s="1"/>
      <c r="E1519" s="41"/>
    </row>
    <row r="1520" spans="4:5" x14ac:dyDescent="0.2">
      <c r="D1520" s="1"/>
      <c r="E1520" s="41"/>
    </row>
    <row r="1521" spans="4:5" x14ac:dyDescent="0.2">
      <c r="D1521" s="1"/>
      <c r="E1521" s="41"/>
    </row>
    <row r="1522" spans="4:5" x14ac:dyDescent="0.2">
      <c r="D1522" s="1"/>
      <c r="E1522" s="41"/>
    </row>
    <row r="1523" spans="4:5" x14ac:dyDescent="0.2">
      <c r="D1523" s="1"/>
      <c r="E1523" s="41"/>
    </row>
    <row r="1524" spans="4:5" x14ac:dyDescent="0.2">
      <c r="D1524" s="1"/>
      <c r="E1524" s="41"/>
    </row>
    <row r="1525" spans="4:5" x14ac:dyDescent="0.2">
      <c r="D1525" s="1"/>
      <c r="E1525" s="41"/>
    </row>
    <row r="1526" spans="4:5" x14ac:dyDescent="0.2">
      <c r="D1526" s="1"/>
      <c r="E1526" s="41"/>
    </row>
    <row r="1527" spans="4:5" x14ac:dyDescent="0.2">
      <c r="D1527" s="1"/>
      <c r="E1527" s="41"/>
    </row>
    <row r="1528" spans="4:5" x14ac:dyDescent="0.2">
      <c r="D1528" s="1"/>
      <c r="E1528" s="41"/>
    </row>
    <row r="1529" spans="4:5" x14ac:dyDescent="0.2">
      <c r="D1529" s="1"/>
      <c r="E1529" s="41"/>
    </row>
    <row r="1530" spans="4:5" x14ac:dyDescent="0.2">
      <c r="D1530" s="1"/>
      <c r="E1530" s="41"/>
    </row>
    <row r="1531" spans="4:5" x14ac:dyDescent="0.2">
      <c r="D1531" s="1"/>
      <c r="E1531" s="41"/>
    </row>
    <row r="1532" spans="4:5" x14ac:dyDescent="0.2">
      <c r="D1532" s="1"/>
      <c r="E1532" s="41"/>
    </row>
    <row r="1533" spans="4:5" x14ac:dyDescent="0.2">
      <c r="D1533" s="1"/>
      <c r="E1533" s="41"/>
    </row>
    <row r="1534" spans="4:5" x14ac:dyDescent="0.2">
      <c r="D1534" s="1"/>
      <c r="E1534" s="41"/>
    </row>
    <row r="1535" spans="4:5" x14ac:dyDescent="0.2">
      <c r="D1535" s="1"/>
      <c r="E1535" s="41"/>
    </row>
    <row r="1536" spans="4:5" x14ac:dyDescent="0.2">
      <c r="D1536" s="1"/>
      <c r="E1536" s="41"/>
    </row>
    <row r="1537" spans="4:5" x14ac:dyDescent="0.2">
      <c r="D1537" s="1"/>
      <c r="E1537" s="41"/>
    </row>
    <row r="1538" spans="4:5" x14ac:dyDescent="0.2">
      <c r="D1538" s="1"/>
      <c r="E1538" s="41"/>
    </row>
    <row r="1539" spans="4:5" x14ac:dyDescent="0.2">
      <c r="D1539" s="1"/>
      <c r="E1539" s="41"/>
    </row>
    <row r="1540" spans="4:5" x14ac:dyDescent="0.2">
      <c r="D1540" s="1"/>
      <c r="E1540" s="41"/>
    </row>
    <row r="1541" spans="4:5" x14ac:dyDescent="0.2">
      <c r="D1541" s="1"/>
      <c r="E1541" s="41"/>
    </row>
    <row r="1542" spans="4:5" x14ac:dyDescent="0.2">
      <c r="D1542" s="1"/>
      <c r="E1542" s="41"/>
    </row>
    <row r="1543" spans="4:5" x14ac:dyDescent="0.2">
      <c r="D1543" s="1"/>
      <c r="E1543" s="41"/>
    </row>
    <row r="1544" spans="4:5" x14ac:dyDescent="0.2">
      <c r="D1544" s="1"/>
      <c r="E1544" s="41"/>
    </row>
    <row r="1545" spans="4:5" x14ac:dyDescent="0.2">
      <c r="D1545" s="1"/>
      <c r="E1545" s="41"/>
    </row>
    <row r="1546" spans="4:5" x14ac:dyDescent="0.2">
      <c r="D1546" s="1"/>
      <c r="E1546" s="41"/>
    </row>
    <row r="1547" spans="4:5" x14ac:dyDescent="0.2">
      <c r="D1547" s="1"/>
      <c r="E1547" s="41"/>
    </row>
    <row r="1548" spans="4:5" x14ac:dyDescent="0.2">
      <c r="D1548" s="1"/>
      <c r="E1548" s="41"/>
    </row>
    <row r="1549" spans="4:5" x14ac:dyDescent="0.2">
      <c r="D1549" s="1"/>
      <c r="E1549" s="41"/>
    </row>
    <row r="1550" spans="4:5" x14ac:dyDescent="0.2">
      <c r="D1550" s="1"/>
      <c r="E1550" s="41"/>
    </row>
    <row r="1551" spans="4:5" x14ac:dyDescent="0.2">
      <c r="D1551" s="1"/>
      <c r="E1551" s="41"/>
    </row>
    <row r="1552" spans="4:5" x14ac:dyDescent="0.2">
      <c r="D1552" s="1"/>
      <c r="E1552" s="41"/>
    </row>
    <row r="1553" spans="4:5" x14ac:dyDescent="0.2">
      <c r="D1553" s="1"/>
      <c r="E1553" s="41"/>
    </row>
    <row r="1554" spans="4:5" x14ac:dyDescent="0.2">
      <c r="D1554" s="1"/>
      <c r="E1554" s="41"/>
    </row>
    <row r="1555" spans="4:5" x14ac:dyDescent="0.2">
      <c r="D1555" s="1"/>
      <c r="E1555" s="41"/>
    </row>
    <row r="1556" spans="4:5" x14ac:dyDescent="0.2">
      <c r="D1556" s="1"/>
      <c r="E1556" s="41"/>
    </row>
    <row r="1557" spans="4:5" x14ac:dyDescent="0.2">
      <c r="D1557" s="1"/>
      <c r="E1557" s="41"/>
    </row>
    <row r="1558" spans="4:5" x14ac:dyDescent="0.2">
      <c r="D1558" s="1"/>
      <c r="E1558" s="41"/>
    </row>
    <row r="1559" spans="4:5" x14ac:dyDescent="0.2">
      <c r="D1559" s="1"/>
      <c r="E1559" s="41"/>
    </row>
    <row r="1560" spans="4:5" x14ac:dyDescent="0.2">
      <c r="D1560" s="1"/>
      <c r="E1560" s="41"/>
    </row>
    <row r="1561" spans="4:5" x14ac:dyDescent="0.2">
      <c r="D1561" s="1"/>
      <c r="E1561" s="41"/>
    </row>
    <row r="1562" spans="4:5" x14ac:dyDescent="0.2">
      <c r="D1562" s="1"/>
      <c r="E1562" s="41"/>
    </row>
    <row r="1563" spans="4:5" x14ac:dyDescent="0.2">
      <c r="D1563" s="1"/>
      <c r="E1563" s="41"/>
    </row>
    <row r="1564" spans="4:5" x14ac:dyDescent="0.2">
      <c r="D1564" s="1"/>
      <c r="E1564" s="41"/>
    </row>
    <row r="1565" spans="4:5" x14ac:dyDescent="0.2">
      <c r="D1565" s="1"/>
      <c r="E1565" s="41"/>
    </row>
    <row r="1566" spans="4:5" x14ac:dyDescent="0.2">
      <c r="D1566" s="1"/>
      <c r="E1566" s="41"/>
    </row>
    <row r="1567" spans="4:5" x14ac:dyDescent="0.2">
      <c r="D1567" s="1"/>
      <c r="E1567" s="41"/>
    </row>
    <row r="1568" spans="4:5" x14ac:dyDescent="0.2">
      <c r="D1568" s="1"/>
      <c r="E1568" s="41"/>
    </row>
    <row r="1569" spans="4:5" x14ac:dyDescent="0.2">
      <c r="D1569" s="1"/>
      <c r="E1569" s="41"/>
    </row>
    <row r="1570" spans="4:5" x14ac:dyDescent="0.2">
      <c r="D1570" s="1"/>
      <c r="E1570" s="41"/>
    </row>
    <row r="1571" spans="4:5" x14ac:dyDescent="0.2">
      <c r="D1571" s="1"/>
      <c r="E1571" s="41"/>
    </row>
    <row r="1572" spans="4:5" x14ac:dyDescent="0.2">
      <c r="D1572" s="1"/>
      <c r="E1572" s="41"/>
    </row>
    <row r="1573" spans="4:5" x14ac:dyDescent="0.2">
      <c r="D1573" s="1"/>
      <c r="E1573" s="41"/>
    </row>
    <row r="1574" spans="4:5" x14ac:dyDescent="0.2">
      <c r="D1574" s="1"/>
      <c r="E1574" s="41"/>
    </row>
    <row r="1575" spans="4:5" x14ac:dyDescent="0.2">
      <c r="D1575" s="1"/>
      <c r="E1575" s="41"/>
    </row>
    <row r="1576" spans="4:5" x14ac:dyDescent="0.2">
      <c r="D1576" s="1"/>
      <c r="E1576" s="41"/>
    </row>
    <row r="1577" spans="4:5" x14ac:dyDescent="0.2">
      <c r="D1577" s="1"/>
      <c r="E1577" s="41"/>
    </row>
    <row r="1578" spans="4:5" x14ac:dyDescent="0.2">
      <c r="D1578" s="1"/>
      <c r="E1578" s="41"/>
    </row>
    <row r="1579" spans="4:5" x14ac:dyDescent="0.2">
      <c r="D1579" s="1"/>
      <c r="E1579" s="41"/>
    </row>
    <row r="1580" spans="4:5" x14ac:dyDescent="0.2">
      <c r="D1580" s="1"/>
      <c r="E1580" s="41"/>
    </row>
    <row r="1581" spans="4:5" x14ac:dyDescent="0.2">
      <c r="D1581" s="1"/>
      <c r="E1581" s="41"/>
    </row>
    <row r="1582" spans="4:5" x14ac:dyDescent="0.2">
      <c r="D1582" s="1"/>
      <c r="E1582" s="41"/>
    </row>
    <row r="1583" spans="4:5" x14ac:dyDescent="0.2">
      <c r="D1583" s="1"/>
      <c r="E1583" s="41"/>
    </row>
    <row r="1584" spans="4:5" x14ac:dyDescent="0.2">
      <c r="D1584" s="1"/>
      <c r="E1584" s="41"/>
    </row>
    <row r="1585" spans="4:5" x14ac:dyDescent="0.2">
      <c r="D1585" s="1"/>
      <c r="E1585" s="41"/>
    </row>
    <row r="1586" spans="4:5" x14ac:dyDescent="0.2">
      <c r="D1586" s="1"/>
      <c r="E1586" s="41"/>
    </row>
    <row r="1587" spans="4:5" x14ac:dyDescent="0.2">
      <c r="D1587" s="1"/>
      <c r="E1587" s="41"/>
    </row>
    <row r="1588" spans="4:5" x14ac:dyDescent="0.2">
      <c r="D1588" s="1"/>
      <c r="E1588" s="41"/>
    </row>
    <row r="1589" spans="4:5" x14ac:dyDescent="0.2">
      <c r="D1589" s="1"/>
      <c r="E1589" s="41"/>
    </row>
    <row r="1590" spans="4:5" x14ac:dyDescent="0.2">
      <c r="D1590" s="1"/>
      <c r="E1590" s="41"/>
    </row>
    <row r="1591" spans="4:5" x14ac:dyDescent="0.2">
      <c r="D1591" s="1"/>
      <c r="E1591" s="41"/>
    </row>
    <row r="1592" spans="4:5" x14ac:dyDescent="0.2">
      <c r="D1592" s="1"/>
      <c r="E1592" s="41"/>
    </row>
    <row r="1593" spans="4:5" x14ac:dyDescent="0.2">
      <c r="D1593" s="1"/>
      <c r="E1593" s="41"/>
    </row>
    <row r="1594" spans="4:5" x14ac:dyDescent="0.2">
      <c r="D1594" s="1"/>
      <c r="E1594" s="41"/>
    </row>
    <row r="1595" spans="4:5" x14ac:dyDescent="0.2">
      <c r="D1595" s="1"/>
      <c r="E1595" s="41"/>
    </row>
    <row r="1596" spans="4:5" x14ac:dyDescent="0.2">
      <c r="D1596" s="1"/>
      <c r="E1596" s="41"/>
    </row>
    <row r="1597" spans="4:5" x14ac:dyDescent="0.2">
      <c r="D1597" s="1"/>
      <c r="E1597" s="41"/>
    </row>
    <row r="1598" spans="4:5" x14ac:dyDescent="0.2">
      <c r="D1598" s="1"/>
      <c r="E1598" s="41"/>
    </row>
    <row r="1599" spans="4:5" x14ac:dyDescent="0.2">
      <c r="D1599" s="1"/>
      <c r="E1599" s="41"/>
    </row>
    <row r="1600" spans="4:5" x14ac:dyDescent="0.2">
      <c r="D1600" s="1"/>
      <c r="E1600" s="41"/>
    </row>
    <row r="1601" spans="4:5" x14ac:dyDescent="0.2">
      <c r="D1601" s="1"/>
      <c r="E1601" s="41"/>
    </row>
    <row r="1602" spans="4:5" x14ac:dyDescent="0.2">
      <c r="D1602" s="1"/>
      <c r="E1602" s="41"/>
    </row>
    <row r="1603" spans="4:5" x14ac:dyDescent="0.2">
      <c r="D1603" s="1"/>
      <c r="E1603" s="41"/>
    </row>
    <row r="1604" spans="4:5" x14ac:dyDescent="0.2">
      <c r="D1604" s="1"/>
      <c r="E1604" s="41"/>
    </row>
    <row r="1605" spans="4:5" x14ac:dyDescent="0.2">
      <c r="D1605" s="1"/>
      <c r="E1605" s="41"/>
    </row>
    <row r="1606" spans="4:5" x14ac:dyDescent="0.2">
      <c r="D1606" s="1"/>
      <c r="E1606" s="41"/>
    </row>
    <row r="1607" spans="4:5" x14ac:dyDescent="0.2">
      <c r="D1607" s="1"/>
      <c r="E1607" s="41"/>
    </row>
    <row r="1608" spans="4:5" x14ac:dyDescent="0.2">
      <c r="D1608" s="1"/>
      <c r="E1608" s="41"/>
    </row>
    <row r="1609" spans="4:5" x14ac:dyDescent="0.2">
      <c r="D1609" s="1"/>
      <c r="E1609" s="41"/>
    </row>
    <row r="1610" spans="4:5" x14ac:dyDescent="0.2">
      <c r="D1610" s="1"/>
      <c r="E1610" s="41"/>
    </row>
    <row r="1611" spans="4:5" x14ac:dyDescent="0.2">
      <c r="D1611" s="1"/>
      <c r="E1611" s="41"/>
    </row>
    <row r="1612" spans="4:5" x14ac:dyDescent="0.2">
      <c r="D1612" s="1"/>
      <c r="E1612" s="41"/>
    </row>
    <row r="1613" spans="4:5" x14ac:dyDescent="0.2">
      <c r="D1613" s="1"/>
      <c r="E1613" s="41"/>
    </row>
    <row r="1614" spans="4:5" x14ac:dyDescent="0.2">
      <c r="D1614" s="1"/>
      <c r="E1614" s="41"/>
    </row>
    <row r="1615" spans="4:5" x14ac:dyDescent="0.2">
      <c r="D1615" s="1"/>
      <c r="E1615" s="41"/>
    </row>
    <row r="1616" spans="4:5" x14ac:dyDescent="0.2">
      <c r="D1616" s="1"/>
      <c r="E1616" s="41"/>
    </row>
    <row r="1617" spans="4:5" x14ac:dyDescent="0.2">
      <c r="D1617" s="1"/>
      <c r="E1617" s="41"/>
    </row>
    <row r="1618" spans="4:5" x14ac:dyDescent="0.2">
      <c r="D1618" s="1"/>
      <c r="E1618" s="41"/>
    </row>
    <row r="1619" spans="4:5" x14ac:dyDescent="0.2">
      <c r="D1619" s="1"/>
      <c r="E1619" s="41"/>
    </row>
    <row r="1620" spans="4:5" x14ac:dyDescent="0.2">
      <c r="D1620" s="1"/>
      <c r="E1620" s="41"/>
    </row>
    <row r="1621" spans="4:5" x14ac:dyDescent="0.2">
      <c r="D1621" s="1"/>
      <c r="E1621" s="41"/>
    </row>
    <row r="1622" spans="4:5" x14ac:dyDescent="0.2">
      <c r="D1622" s="1"/>
      <c r="E1622" s="41"/>
    </row>
    <row r="1623" spans="4:5" x14ac:dyDescent="0.2">
      <c r="D1623" s="1"/>
      <c r="E1623" s="41"/>
    </row>
    <row r="1624" spans="4:5" x14ac:dyDescent="0.2">
      <c r="D1624" s="1"/>
      <c r="E1624" s="41"/>
    </row>
    <row r="1625" spans="4:5" x14ac:dyDescent="0.2">
      <c r="D1625" s="1"/>
      <c r="E1625" s="41"/>
    </row>
    <row r="1626" spans="4:5" x14ac:dyDescent="0.2">
      <c r="D1626" s="1"/>
      <c r="E1626" s="41"/>
    </row>
    <row r="1627" spans="4:5" x14ac:dyDescent="0.2">
      <c r="D1627" s="1"/>
      <c r="E1627" s="41"/>
    </row>
    <row r="1628" spans="4:5" x14ac:dyDescent="0.2">
      <c r="D1628" s="1"/>
      <c r="E1628" s="41"/>
    </row>
    <row r="1629" spans="4:5" x14ac:dyDescent="0.2">
      <c r="D1629" s="1"/>
      <c r="E1629" s="41"/>
    </row>
    <row r="1630" spans="4:5" x14ac:dyDescent="0.2">
      <c r="D1630" s="1"/>
      <c r="E1630" s="41"/>
    </row>
    <row r="1631" spans="4:5" x14ac:dyDescent="0.2">
      <c r="D1631" s="1"/>
      <c r="E1631" s="41"/>
    </row>
    <row r="1632" spans="4:5" x14ac:dyDescent="0.2">
      <c r="D1632" s="1"/>
      <c r="E1632" s="41"/>
    </row>
    <row r="1633" spans="4:5" x14ac:dyDescent="0.2">
      <c r="D1633" s="1"/>
      <c r="E1633" s="41"/>
    </row>
    <row r="1634" spans="4:5" x14ac:dyDescent="0.2">
      <c r="D1634" s="1"/>
      <c r="E1634" s="41"/>
    </row>
    <row r="1635" spans="4:5" x14ac:dyDescent="0.2">
      <c r="D1635" s="1"/>
      <c r="E1635" s="41"/>
    </row>
    <row r="1636" spans="4:5" x14ac:dyDescent="0.2">
      <c r="D1636" s="1"/>
      <c r="E1636" s="41"/>
    </row>
    <row r="1637" spans="4:5" x14ac:dyDescent="0.2">
      <c r="D1637" s="1"/>
      <c r="E1637" s="41"/>
    </row>
    <row r="1638" spans="4:5" x14ac:dyDescent="0.2">
      <c r="D1638" s="1"/>
      <c r="E1638" s="41"/>
    </row>
    <row r="1639" spans="4:5" x14ac:dyDescent="0.2">
      <c r="D1639" s="1"/>
      <c r="E1639" s="41"/>
    </row>
    <row r="1640" spans="4:5" x14ac:dyDescent="0.2">
      <c r="D1640" s="1"/>
      <c r="E1640" s="41"/>
    </row>
    <row r="1641" spans="4:5" x14ac:dyDescent="0.2">
      <c r="D1641" s="1"/>
      <c r="E1641" s="41"/>
    </row>
    <row r="1642" spans="4:5" x14ac:dyDescent="0.2">
      <c r="D1642" s="1"/>
      <c r="E1642" s="41"/>
    </row>
    <row r="1643" spans="4:5" x14ac:dyDescent="0.2">
      <c r="D1643" s="1"/>
      <c r="E1643" s="41"/>
    </row>
    <row r="1644" spans="4:5" x14ac:dyDescent="0.2">
      <c r="D1644" s="1"/>
      <c r="E1644" s="41"/>
    </row>
    <row r="1645" spans="4:5" x14ac:dyDescent="0.2">
      <c r="D1645" s="1"/>
      <c r="E1645" s="41"/>
    </row>
    <row r="1646" spans="4:5" x14ac:dyDescent="0.2">
      <c r="D1646" s="1"/>
      <c r="E1646" s="41"/>
    </row>
    <row r="1647" spans="4:5" x14ac:dyDescent="0.2">
      <c r="D1647" s="1"/>
      <c r="E1647" s="41"/>
    </row>
    <row r="1648" spans="4:5" x14ac:dyDescent="0.2">
      <c r="D1648" s="1"/>
      <c r="E1648" s="41"/>
    </row>
    <row r="1649" spans="4:5" x14ac:dyDescent="0.2">
      <c r="D1649" s="1"/>
      <c r="E1649" s="41"/>
    </row>
    <row r="1650" spans="4:5" x14ac:dyDescent="0.2">
      <c r="D1650" s="1"/>
      <c r="E1650" s="41"/>
    </row>
    <row r="1651" spans="4:5" x14ac:dyDescent="0.2">
      <c r="D1651" s="1"/>
      <c r="E1651" s="41"/>
    </row>
    <row r="1652" spans="4:5" x14ac:dyDescent="0.2">
      <c r="D1652" s="1"/>
      <c r="E1652" s="41"/>
    </row>
    <row r="1653" spans="4:5" x14ac:dyDescent="0.2">
      <c r="D1653" s="1"/>
      <c r="E1653" s="41"/>
    </row>
    <row r="1654" spans="4:5" x14ac:dyDescent="0.2">
      <c r="D1654" s="1"/>
      <c r="E1654" s="41"/>
    </row>
    <row r="1655" spans="4:5" x14ac:dyDescent="0.2">
      <c r="D1655" s="1"/>
      <c r="E1655" s="41"/>
    </row>
    <row r="1656" spans="4:5" x14ac:dyDescent="0.2">
      <c r="D1656" s="1"/>
      <c r="E1656" s="41"/>
    </row>
    <row r="1657" spans="4:5" x14ac:dyDescent="0.2">
      <c r="D1657" s="1"/>
      <c r="E1657" s="41"/>
    </row>
    <row r="1658" spans="4:5" x14ac:dyDescent="0.2">
      <c r="D1658" s="1"/>
      <c r="E1658" s="41"/>
    </row>
    <row r="1659" spans="4:5" x14ac:dyDescent="0.2">
      <c r="D1659" s="1"/>
      <c r="E1659" s="41"/>
    </row>
    <row r="1660" spans="4:5" x14ac:dyDescent="0.2">
      <c r="D1660" s="1"/>
      <c r="E1660" s="41"/>
    </row>
    <row r="1661" spans="4:5" x14ac:dyDescent="0.2">
      <c r="D1661" s="1"/>
      <c r="E1661" s="41"/>
    </row>
    <row r="1662" spans="4:5" x14ac:dyDescent="0.2">
      <c r="D1662" s="1"/>
      <c r="E1662" s="41"/>
    </row>
    <row r="1663" spans="4:5" x14ac:dyDescent="0.2">
      <c r="D1663" s="1"/>
      <c r="E1663" s="41"/>
    </row>
    <row r="1664" spans="4:5" x14ac:dyDescent="0.2">
      <c r="D1664" s="1"/>
      <c r="E1664" s="41"/>
    </row>
    <row r="1665" spans="4:5" x14ac:dyDescent="0.2">
      <c r="D1665" s="1"/>
      <c r="E1665" s="41"/>
    </row>
    <row r="1666" spans="4:5" x14ac:dyDescent="0.2">
      <c r="D1666" s="1"/>
      <c r="E1666" s="41"/>
    </row>
    <row r="1667" spans="4:5" x14ac:dyDescent="0.2">
      <c r="D1667" s="1"/>
      <c r="E1667" s="41"/>
    </row>
    <row r="1668" spans="4:5" x14ac:dyDescent="0.2">
      <c r="D1668" s="1"/>
      <c r="E1668" s="41"/>
    </row>
    <row r="1669" spans="4:5" x14ac:dyDescent="0.2">
      <c r="D1669" s="1"/>
      <c r="E1669" s="41"/>
    </row>
    <row r="1670" spans="4:5" x14ac:dyDescent="0.2">
      <c r="D1670" s="1"/>
      <c r="E1670" s="41"/>
    </row>
    <row r="1671" spans="4:5" x14ac:dyDescent="0.2">
      <c r="D1671" s="1"/>
      <c r="E1671" s="41"/>
    </row>
    <row r="1672" spans="4:5" x14ac:dyDescent="0.2">
      <c r="D1672" s="1"/>
      <c r="E1672" s="41"/>
    </row>
    <row r="1673" spans="4:5" x14ac:dyDescent="0.2">
      <c r="D1673" s="1"/>
      <c r="E1673" s="41"/>
    </row>
    <row r="1674" spans="4:5" x14ac:dyDescent="0.2">
      <c r="D1674" s="1"/>
      <c r="E1674" s="41"/>
    </row>
    <row r="1675" spans="4:5" x14ac:dyDescent="0.2">
      <c r="D1675" s="1"/>
      <c r="E1675" s="41"/>
    </row>
    <row r="1676" spans="4:5" x14ac:dyDescent="0.2">
      <c r="D1676" s="1"/>
      <c r="E1676" s="41"/>
    </row>
    <row r="1677" spans="4:5" x14ac:dyDescent="0.2">
      <c r="D1677" s="1"/>
      <c r="E1677" s="41"/>
    </row>
    <row r="1678" spans="4:5" x14ac:dyDescent="0.2">
      <c r="D1678" s="1"/>
      <c r="E1678" s="41"/>
    </row>
    <row r="1679" spans="4:5" x14ac:dyDescent="0.2">
      <c r="D1679" s="1"/>
      <c r="E1679" s="41"/>
    </row>
    <row r="1680" spans="4:5" x14ac:dyDescent="0.2">
      <c r="D1680" s="1"/>
      <c r="E1680" s="41"/>
    </row>
    <row r="1681" spans="4:5" x14ac:dyDescent="0.2">
      <c r="D1681" s="1"/>
      <c r="E1681" s="41"/>
    </row>
    <row r="1682" spans="4:5" x14ac:dyDescent="0.2">
      <c r="D1682" s="1"/>
      <c r="E1682" s="41"/>
    </row>
    <row r="1683" spans="4:5" x14ac:dyDescent="0.2">
      <c r="D1683" s="1"/>
      <c r="E1683" s="41"/>
    </row>
    <row r="1684" spans="4:5" x14ac:dyDescent="0.2">
      <c r="D1684" s="1"/>
      <c r="E1684" s="41"/>
    </row>
    <row r="1685" spans="4:5" x14ac:dyDescent="0.2">
      <c r="D1685" s="1"/>
      <c r="E1685" s="41"/>
    </row>
    <row r="1686" spans="4:5" x14ac:dyDescent="0.2">
      <c r="D1686" s="1"/>
      <c r="E1686" s="41"/>
    </row>
    <row r="1687" spans="4:5" x14ac:dyDescent="0.2">
      <c r="D1687" s="1"/>
      <c r="E1687" s="41"/>
    </row>
    <row r="1688" spans="4:5" x14ac:dyDescent="0.2">
      <c r="D1688" s="1"/>
      <c r="E1688" s="41"/>
    </row>
    <row r="1689" spans="4:5" x14ac:dyDescent="0.2">
      <c r="D1689" s="1"/>
      <c r="E1689" s="41"/>
    </row>
    <row r="1690" spans="4:5" x14ac:dyDescent="0.2">
      <c r="D1690" s="1"/>
      <c r="E1690" s="41"/>
    </row>
    <row r="1691" spans="4:5" x14ac:dyDescent="0.2">
      <c r="D1691" s="1"/>
      <c r="E1691" s="41"/>
    </row>
    <row r="1692" spans="4:5" x14ac:dyDescent="0.2">
      <c r="D1692" s="1"/>
      <c r="E1692" s="41"/>
    </row>
    <row r="1693" spans="4:5" x14ac:dyDescent="0.2">
      <c r="D1693" s="1"/>
      <c r="E1693" s="41"/>
    </row>
    <row r="1694" spans="4:5" x14ac:dyDescent="0.2">
      <c r="D1694" s="1"/>
      <c r="E1694" s="41"/>
    </row>
    <row r="1695" spans="4:5" x14ac:dyDescent="0.2">
      <c r="D1695" s="1"/>
      <c r="E1695" s="41"/>
    </row>
    <row r="1696" spans="4:5" x14ac:dyDescent="0.2">
      <c r="D1696" s="1"/>
      <c r="E1696" s="41"/>
    </row>
    <row r="1697" spans="4:5" x14ac:dyDescent="0.2">
      <c r="D1697" s="1"/>
      <c r="E1697" s="41"/>
    </row>
    <row r="1698" spans="4:5" x14ac:dyDescent="0.2">
      <c r="D1698" s="1"/>
      <c r="E1698" s="41"/>
    </row>
    <row r="1699" spans="4:5" x14ac:dyDescent="0.2">
      <c r="D1699" s="1"/>
      <c r="E1699" s="41"/>
    </row>
    <row r="1700" spans="4:5" x14ac:dyDescent="0.2">
      <c r="D1700" s="1"/>
      <c r="E1700" s="41"/>
    </row>
    <row r="1701" spans="4:5" x14ac:dyDescent="0.2">
      <c r="D1701" s="1"/>
      <c r="E1701" s="41"/>
    </row>
    <row r="1702" spans="4:5" x14ac:dyDescent="0.2">
      <c r="D1702" s="1"/>
      <c r="E1702" s="41"/>
    </row>
    <row r="1703" spans="4:5" x14ac:dyDescent="0.2">
      <c r="D1703" s="1"/>
      <c r="E1703" s="41"/>
    </row>
    <row r="1704" spans="4:5" x14ac:dyDescent="0.2">
      <c r="D1704" s="1"/>
      <c r="E1704" s="41"/>
    </row>
    <row r="1705" spans="4:5" x14ac:dyDescent="0.2">
      <c r="D1705" s="1"/>
      <c r="E1705" s="41"/>
    </row>
    <row r="1706" spans="4:5" x14ac:dyDescent="0.2">
      <c r="D1706" s="1"/>
      <c r="E1706" s="41"/>
    </row>
    <row r="1707" spans="4:5" x14ac:dyDescent="0.2">
      <c r="D1707" s="1"/>
      <c r="E1707" s="41"/>
    </row>
    <row r="1708" spans="4:5" x14ac:dyDescent="0.2">
      <c r="D1708" s="1"/>
      <c r="E1708" s="41"/>
    </row>
    <row r="1709" spans="4:5" x14ac:dyDescent="0.2">
      <c r="D1709" s="1"/>
      <c r="E1709" s="41"/>
    </row>
    <row r="1710" spans="4:5" x14ac:dyDescent="0.2">
      <c r="D1710" s="1"/>
      <c r="E1710" s="41"/>
    </row>
    <row r="1711" spans="4:5" x14ac:dyDescent="0.2">
      <c r="D1711" s="1"/>
      <c r="E1711" s="41"/>
    </row>
    <row r="1712" spans="4:5" x14ac:dyDescent="0.2">
      <c r="D1712" s="1"/>
      <c r="E1712" s="41"/>
    </row>
    <row r="1713" spans="4:5" x14ac:dyDescent="0.2">
      <c r="D1713" s="1"/>
      <c r="E1713" s="41"/>
    </row>
    <row r="1714" spans="4:5" x14ac:dyDescent="0.2">
      <c r="D1714" s="1"/>
      <c r="E1714" s="41"/>
    </row>
    <row r="1715" spans="4:5" x14ac:dyDescent="0.2">
      <c r="D1715" s="1"/>
      <c r="E1715" s="41"/>
    </row>
    <row r="1716" spans="4:5" x14ac:dyDescent="0.2">
      <c r="D1716" s="1"/>
      <c r="E1716" s="41"/>
    </row>
    <row r="1717" spans="4:5" x14ac:dyDescent="0.2">
      <c r="D1717" s="1"/>
      <c r="E1717" s="41"/>
    </row>
    <row r="1718" spans="4:5" x14ac:dyDescent="0.2">
      <c r="D1718" s="1"/>
      <c r="E1718" s="41"/>
    </row>
    <row r="1719" spans="4:5" x14ac:dyDescent="0.2">
      <c r="D1719" s="1"/>
      <c r="E1719" s="41"/>
    </row>
    <row r="1720" spans="4:5" x14ac:dyDescent="0.2">
      <c r="D1720" s="1"/>
      <c r="E1720" s="41"/>
    </row>
    <row r="1721" spans="4:5" x14ac:dyDescent="0.2">
      <c r="D1721" s="1"/>
      <c r="E1721" s="41"/>
    </row>
    <row r="1722" spans="4:5" x14ac:dyDescent="0.2">
      <c r="D1722" s="1"/>
      <c r="E1722" s="41"/>
    </row>
    <row r="1723" spans="4:5" x14ac:dyDescent="0.2">
      <c r="D1723" s="1"/>
      <c r="E1723" s="41"/>
    </row>
    <row r="1724" spans="4:5" x14ac:dyDescent="0.2">
      <c r="D1724" s="1"/>
      <c r="E1724" s="41"/>
    </row>
    <row r="1725" spans="4:5" x14ac:dyDescent="0.2">
      <c r="D1725" s="1"/>
      <c r="E1725" s="41"/>
    </row>
    <row r="1726" spans="4:5" x14ac:dyDescent="0.2">
      <c r="D1726" s="1"/>
      <c r="E1726" s="41"/>
    </row>
    <row r="1727" spans="4:5" x14ac:dyDescent="0.2">
      <c r="D1727" s="1"/>
      <c r="E1727" s="41"/>
    </row>
    <row r="1728" spans="4:5" x14ac:dyDescent="0.2">
      <c r="D1728" s="1"/>
      <c r="E1728" s="41"/>
    </row>
    <row r="1729" spans="4:5" x14ac:dyDescent="0.2">
      <c r="D1729" s="1"/>
      <c r="E1729" s="41"/>
    </row>
    <row r="1730" spans="4:5" x14ac:dyDescent="0.2">
      <c r="D1730" s="1"/>
      <c r="E1730" s="41"/>
    </row>
    <row r="1731" spans="4:5" x14ac:dyDescent="0.2">
      <c r="D1731" s="1"/>
      <c r="E1731" s="41"/>
    </row>
    <row r="1732" spans="4:5" x14ac:dyDescent="0.2">
      <c r="D1732" s="1"/>
      <c r="E1732" s="41"/>
    </row>
    <row r="1733" spans="4:5" x14ac:dyDescent="0.2">
      <c r="D1733" s="1"/>
      <c r="E1733" s="41"/>
    </row>
    <row r="1734" spans="4:5" x14ac:dyDescent="0.2">
      <c r="D1734" s="1"/>
      <c r="E1734" s="41"/>
    </row>
    <row r="1735" spans="4:5" x14ac:dyDescent="0.2">
      <c r="D1735" s="1"/>
      <c r="E1735" s="41"/>
    </row>
    <row r="1736" spans="4:5" x14ac:dyDescent="0.2">
      <c r="D1736" s="1"/>
      <c r="E1736" s="41"/>
    </row>
    <row r="1737" spans="4:5" x14ac:dyDescent="0.2">
      <c r="D1737" s="1"/>
      <c r="E1737" s="41"/>
    </row>
    <row r="1738" spans="4:5" x14ac:dyDescent="0.2">
      <c r="D1738" s="1"/>
      <c r="E1738" s="41"/>
    </row>
    <row r="1739" spans="4:5" x14ac:dyDescent="0.2">
      <c r="D1739" s="1"/>
      <c r="E1739" s="41"/>
    </row>
    <row r="1740" spans="4:5" x14ac:dyDescent="0.2">
      <c r="D1740" s="1"/>
      <c r="E1740" s="41"/>
    </row>
    <row r="1741" spans="4:5" x14ac:dyDescent="0.2">
      <c r="D1741" s="1"/>
      <c r="E1741" s="41"/>
    </row>
    <row r="1742" spans="4:5" x14ac:dyDescent="0.2">
      <c r="D1742" s="1"/>
      <c r="E1742" s="41"/>
    </row>
    <row r="1743" spans="4:5" x14ac:dyDescent="0.2">
      <c r="D1743" s="1"/>
      <c r="E1743" s="41"/>
    </row>
    <row r="1744" spans="4:5" x14ac:dyDescent="0.2">
      <c r="D1744" s="1"/>
      <c r="E1744" s="41"/>
    </row>
    <row r="1745" spans="4:5" x14ac:dyDescent="0.2">
      <c r="D1745" s="1"/>
      <c r="E1745" s="41"/>
    </row>
    <row r="1746" spans="4:5" x14ac:dyDescent="0.2">
      <c r="D1746" s="1"/>
      <c r="E1746" s="41"/>
    </row>
    <row r="1747" spans="4:5" x14ac:dyDescent="0.2">
      <c r="D1747" s="1"/>
      <c r="E1747" s="41"/>
    </row>
    <row r="1748" spans="4:5" x14ac:dyDescent="0.2">
      <c r="D1748" s="1"/>
      <c r="E1748" s="41"/>
    </row>
    <row r="1749" spans="4:5" x14ac:dyDescent="0.2">
      <c r="D1749" s="1"/>
      <c r="E1749" s="41"/>
    </row>
    <row r="1750" spans="4:5" x14ac:dyDescent="0.2">
      <c r="D1750" s="1"/>
      <c r="E1750" s="41"/>
    </row>
    <row r="1751" spans="4:5" x14ac:dyDescent="0.2">
      <c r="D1751" s="1"/>
      <c r="E1751" s="41"/>
    </row>
    <row r="1752" spans="4:5" x14ac:dyDescent="0.2">
      <c r="D1752" s="1"/>
      <c r="E1752" s="41"/>
    </row>
    <row r="1753" spans="4:5" x14ac:dyDescent="0.2">
      <c r="D1753" s="1"/>
      <c r="E1753" s="41"/>
    </row>
    <row r="1754" spans="4:5" x14ac:dyDescent="0.2">
      <c r="D1754" s="1"/>
      <c r="E1754" s="41"/>
    </row>
    <row r="1755" spans="4:5" x14ac:dyDescent="0.2">
      <c r="D1755" s="1"/>
      <c r="E1755" s="41"/>
    </row>
    <row r="1756" spans="4:5" x14ac:dyDescent="0.2">
      <c r="D1756" s="1"/>
      <c r="E1756" s="41"/>
    </row>
    <row r="1757" spans="4:5" x14ac:dyDescent="0.2">
      <c r="D1757" s="1"/>
      <c r="E1757" s="41"/>
    </row>
    <row r="1758" spans="4:5" x14ac:dyDescent="0.2">
      <c r="D1758" s="1"/>
      <c r="E1758" s="41"/>
    </row>
    <row r="1759" spans="4:5" x14ac:dyDescent="0.2">
      <c r="D1759" s="1"/>
      <c r="E1759" s="41"/>
    </row>
    <row r="1760" spans="4:5" x14ac:dyDescent="0.2">
      <c r="D1760" s="1"/>
      <c r="E1760" s="41"/>
    </row>
    <row r="1761" spans="4:5" x14ac:dyDescent="0.2">
      <c r="D1761" s="1"/>
      <c r="E1761" s="41"/>
    </row>
    <row r="1762" spans="4:5" x14ac:dyDescent="0.2">
      <c r="D1762" s="1"/>
      <c r="E1762" s="41"/>
    </row>
    <row r="1763" spans="4:5" x14ac:dyDescent="0.2">
      <c r="D1763" s="1"/>
      <c r="E1763" s="41"/>
    </row>
    <row r="1764" spans="4:5" x14ac:dyDescent="0.2">
      <c r="D1764" s="1"/>
      <c r="E1764" s="41"/>
    </row>
    <row r="1765" spans="4:5" x14ac:dyDescent="0.2">
      <c r="D1765" s="1"/>
      <c r="E1765" s="41"/>
    </row>
    <row r="1766" spans="4:5" x14ac:dyDescent="0.2">
      <c r="D1766" s="1"/>
      <c r="E1766" s="41"/>
    </row>
    <row r="1767" spans="4:5" x14ac:dyDescent="0.2">
      <c r="D1767" s="1"/>
      <c r="E1767" s="41"/>
    </row>
    <row r="1768" spans="4:5" x14ac:dyDescent="0.2">
      <c r="D1768" s="1"/>
      <c r="E1768" s="41"/>
    </row>
    <row r="1769" spans="4:5" x14ac:dyDescent="0.2">
      <c r="D1769" s="1"/>
      <c r="E1769" s="41"/>
    </row>
    <row r="1770" spans="4:5" x14ac:dyDescent="0.2">
      <c r="D1770" s="1"/>
      <c r="E1770" s="41"/>
    </row>
    <row r="1771" spans="4:5" x14ac:dyDescent="0.2">
      <c r="D1771" s="1"/>
      <c r="E1771" s="41"/>
    </row>
    <row r="1772" spans="4:5" x14ac:dyDescent="0.2">
      <c r="D1772" s="1"/>
      <c r="E1772" s="41"/>
    </row>
    <row r="1773" spans="4:5" x14ac:dyDescent="0.2">
      <c r="D1773" s="1"/>
      <c r="E1773" s="41"/>
    </row>
    <row r="1774" spans="4:5" x14ac:dyDescent="0.2">
      <c r="D1774" s="1"/>
      <c r="E1774" s="41"/>
    </row>
    <row r="1775" spans="4:5" x14ac:dyDescent="0.2">
      <c r="D1775" s="1"/>
      <c r="E1775" s="41"/>
    </row>
    <row r="1776" spans="4:5" x14ac:dyDescent="0.2">
      <c r="D1776" s="1"/>
      <c r="E1776" s="41"/>
    </row>
    <row r="1777" spans="4:5" x14ac:dyDescent="0.2">
      <c r="D1777" s="1"/>
      <c r="E1777" s="41"/>
    </row>
    <row r="1778" spans="4:5" x14ac:dyDescent="0.2">
      <c r="D1778" s="1"/>
      <c r="E1778" s="41"/>
    </row>
    <row r="1779" spans="4:5" x14ac:dyDescent="0.2">
      <c r="D1779" s="1"/>
      <c r="E1779" s="41"/>
    </row>
    <row r="1780" spans="4:5" x14ac:dyDescent="0.2">
      <c r="D1780" s="1"/>
      <c r="E1780" s="41"/>
    </row>
    <row r="1781" spans="4:5" x14ac:dyDescent="0.2">
      <c r="D1781" s="1"/>
      <c r="E1781" s="41"/>
    </row>
    <row r="1782" spans="4:5" x14ac:dyDescent="0.2">
      <c r="D1782" s="1"/>
      <c r="E1782" s="41"/>
    </row>
    <row r="1783" spans="4:5" x14ac:dyDescent="0.2">
      <c r="D1783" s="1"/>
      <c r="E1783" s="41"/>
    </row>
    <row r="1784" spans="4:5" x14ac:dyDescent="0.2">
      <c r="D1784" s="1"/>
      <c r="E1784" s="41"/>
    </row>
    <row r="1785" spans="4:5" x14ac:dyDescent="0.2">
      <c r="D1785" s="1"/>
      <c r="E1785" s="41"/>
    </row>
    <row r="1786" spans="4:5" x14ac:dyDescent="0.2">
      <c r="D1786" s="1"/>
      <c r="E1786" s="41"/>
    </row>
    <row r="1787" spans="4:5" x14ac:dyDescent="0.2">
      <c r="D1787" s="1"/>
      <c r="E1787" s="41"/>
    </row>
    <row r="1788" spans="4:5" x14ac:dyDescent="0.2">
      <c r="D1788" s="1"/>
      <c r="E1788" s="41"/>
    </row>
    <row r="1789" spans="4:5" x14ac:dyDescent="0.2">
      <c r="D1789" s="1"/>
      <c r="E1789" s="41"/>
    </row>
    <row r="1790" spans="4:5" x14ac:dyDescent="0.2">
      <c r="D1790" s="1"/>
      <c r="E1790" s="41"/>
    </row>
    <row r="1791" spans="4:5" x14ac:dyDescent="0.2">
      <c r="D1791" s="1"/>
      <c r="E1791" s="41"/>
    </row>
    <row r="1792" spans="4:5" x14ac:dyDescent="0.2">
      <c r="D1792" s="1"/>
      <c r="E1792" s="41"/>
    </row>
    <row r="1793" spans="4:5" x14ac:dyDescent="0.2">
      <c r="D1793" s="1"/>
      <c r="E1793" s="41"/>
    </row>
    <row r="1794" spans="4:5" x14ac:dyDescent="0.2">
      <c r="D1794" s="1"/>
      <c r="E1794" s="41"/>
    </row>
    <row r="1795" spans="4:5" x14ac:dyDescent="0.2">
      <c r="D1795" s="1"/>
      <c r="E1795" s="41"/>
    </row>
    <row r="1796" spans="4:5" x14ac:dyDescent="0.2">
      <c r="D1796" s="1"/>
      <c r="E1796" s="41"/>
    </row>
    <row r="1797" spans="4:5" x14ac:dyDescent="0.2">
      <c r="D1797" s="1"/>
      <c r="E1797" s="41"/>
    </row>
    <row r="1798" spans="4:5" x14ac:dyDescent="0.2">
      <c r="D1798" s="1"/>
      <c r="E1798" s="41"/>
    </row>
    <row r="1799" spans="4:5" x14ac:dyDescent="0.2">
      <c r="D1799" s="1"/>
      <c r="E1799" s="41"/>
    </row>
    <row r="1800" spans="4:5" x14ac:dyDescent="0.2">
      <c r="D1800" s="1"/>
      <c r="E1800" s="41"/>
    </row>
    <row r="1801" spans="4:5" x14ac:dyDescent="0.2">
      <c r="D1801" s="1"/>
      <c r="E1801" s="41"/>
    </row>
    <row r="1802" spans="4:5" x14ac:dyDescent="0.2">
      <c r="D1802" s="1"/>
      <c r="E1802" s="41"/>
    </row>
    <row r="1803" spans="4:5" x14ac:dyDescent="0.2">
      <c r="D1803" s="1"/>
      <c r="E1803" s="41"/>
    </row>
    <row r="1804" spans="4:5" x14ac:dyDescent="0.2">
      <c r="D1804" s="1"/>
      <c r="E1804" s="41"/>
    </row>
    <row r="1805" spans="4:5" x14ac:dyDescent="0.2">
      <c r="D1805" s="1"/>
      <c r="E1805" s="41"/>
    </row>
    <row r="1806" spans="4:5" x14ac:dyDescent="0.2">
      <c r="D1806" s="1"/>
      <c r="E1806" s="41"/>
    </row>
    <row r="1807" spans="4:5" x14ac:dyDescent="0.2">
      <c r="D1807" s="1"/>
      <c r="E1807" s="41"/>
    </row>
    <row r="1808" spans="4:5" x14ac:dyDescent="0.2">
      <c r="D1808" s="1"/>
      <c r="E1808" s="41"/>
    </row>
    <row r="1809" spans="4:5" x14ac:dyDescent="0.2">
      <c r="D1809" s="1"/>
      <c r="E1809" s="41"/>
    </row>
    <row r="1810" spans="4:5" x14ac:dyDescent="0.2">
      <c r="D1810" s="1"/>
      <c r="E1810" s="41"/>
    </row>
    <row r="1811" spans="4:5" x14ac:dyDescent="0.2">
      <c r="D1811" s="1"/>
      <c r="E1811" s="41"/>
    </row>
    <row r="1812" spans="4:5" x14ac:dyDescent="0.2">
      <c r="D1812" s="1"/>
      <c r="E1812" s="41"/>
    </row>
    <row r="1813" spans="4:5" x14ac:dyDescent="0.2">
      <c r="D1813" s="1"/>
      <c r="E1813" s="41"/>
    </row>
    <row r="1814" spans="4:5" x14ac:dyDescent="0.2">
      <c r="D1814" s="1"/>
      <c r="E1814" s="41"/>
    </row>
    <row r="1815" spans="4:5" x14ac:dyDescent="0.2">
      <c r="D1815" s="1"/>
      <c r="E1815" s="41"/>
    </row>
    <row r="1816" spans="4:5" x14ac:dyDescent="0.2">
      <c r="D1816" s="1"/>
      <c r="E1816" s="41"/>
    </row>
    <row r="1817" spans="4:5" x14ac:dyDescent="0.2">
      <c r="D1817" s="1"/>
      <c r="E1817" s="41"/>
    </row>
    <row r="1818" spans="4:5" x14ac:dyDescent="0.2">
      <c r="D1818" s="1"/>
      <c r="E1818" s="41"/>
    </row>
    <row r="1819" spans="4:5" x14ac:dyDescent="0.2">
      <c r="D1819" s="1"/>
      <c r="E1819" s="41"/>
    </row>
    <row r="1820" spans="4:5" x14ac:dyDescent="0.2">
      <c r="D1820" s="1"/>
      <c r="E1820" s="41"/>
    </row>
    <row r="1821" spans="4:5" x14ac:dyDescent="0.2">
      <c r="D1821" s="1"/>
      <c r="E1821" s="41"/>
    </row>
    <row r="1822" spans="4:5" x14ac:dyDescent="0.2">
      <c r="D1822" s="1"/>
      <c r="E1822" s="41"/>
    </row>
    <row r="1823" spans="4:5" x14ac:dyDescent="0.2">
      <c r="D1823" s="1"/>
      <c r="E1823" s="41"/>
    </row>
    <row r="1824" spans="4:5" x14ac:dyDescent="0.2">
      <c r="D1824" s="1"/>
      <c r="E1824" s="41"/>
    </row>
    <row r="1825" spans="4:5" x14ac:dyDescent="0.2">
      <c r="D1825" s="1"/>
      <c r="E1825" s="41"/>
    </row>
    <row r="1826" spans="4:5" x14ac:dyDescent="0.2">
      <c r="D1826" s="1"/>
      <c r="E1826" s="41"/>
    </row>
    <row r="1827" spans="4:5" x14ac:dyDescent="0.2">
      <c r="D1827" s="1"/>
      <c r="E1827" s="41"/>
    </row>
    <row r="1828" spans="4:5" x14ac:dyDescent="0.2">
      <c r="D1828" s="1"/>
      <c r="E1828" s="41"/>
    </row>
    <row r="1829" spans="4:5" x14ac:dyDescent="0.2">
      <c r="D1829" s="1"/>
      <c r="E1829" s="41"/>
    </row>
    <row r="1830" spans="4:5" x14ac:dyDescent="0.2">
      <c r="D1830" s="1"/>
      <c r="E1830" s="41"/>
    </row>
    <row r="1831" spans="4:5" x14ac:dyDescent="0.2">
      <c r="D1831" s="1"/>
      <c r="E1831" s="41"/>
    </row>
    <row r="1832" spans="4:5" x14ac:dyDescent="0.2">
      <c r="D1832" s="1"/>
      <c r="E1832" s="41"/>
    </row>
    <row r="1833" spans="4:5" x14ac:dyDescent="0.2">
      <c r="D1833" s="1"/>
      <c r="E1833" s="41"/>
    </row>
    <row r="1834" spans="4:5" x14ac:dyDescent="0.2">
      <c r="D1834" s="1"/>
      <c r="E1834" s="41"/>
    </row>
    <row r="1835" spans="4:5" x14ac:dyDescent="0.2">
      <c r="D1835" s="1"/>
      <c r="E1835" s="41"/>
    </row>
    <row r="1836" spans="4:5" x14ac:dyDescent="0.2">
      <c r="D1836" s="1"/>
      <c r="E1836" s="41"/>
    </row>
    <row r="1837" spans="4:5" x14ac:dyDescent="0.2">
      <c r="D1837" s="1"/>
      <c r="E1837" s="41"/>
    </row>
    <row r="1838" spans="4:5" x14ac:dyDescent="0.2">
      <c r="D1838" s="1"/>
      <c r="E1838" s="41"/>
    </row>
    <row r="1839" spans="4:5" x14ac:dyDescent="0.2">
      <c r="D1839" s="1"/>
      <c r="E1839" s="41"/>
    </row>
    <row r="1840" spans="4:5" x14ac:dyDescent="0.2">
      <c r="D1840" s="1"/>
      <c r="E1840" s="41"/>
    </row>
    <row r="1841" spans="4:5" x14ac:dyDescent="0.2">
      <c r="D1841" s="1"/>
      <c r="E1841" s="41"/>
    </row>
    <row r="1842" spans="4:5" x14ac:dyDescent="0.2">
      <c r="D1842" s="1"/>
      <c r="E1842" s="41"/>
    </row>
    <row r="1843" spans="4:5" x14ac:dyDescent="0.2">
      <c r="D1843" s="1"/>
      <c r="E1843" s="41"/>
    </row>
    <row r="1844" spans="4:5" x14ac:dyDescent="0.2">
      <c r="D1844" s="1"/>
      <c r="E1844" s="41"/>
    </row>
    <row r="1845" spans="4:5" x14ac:dyDescent="0.2">
      <c r="D1845" s="1"/>
      <c r="E1845" s="41"/>
    </row>
    <row r="1846" spans="4:5" x14ac:dyDescent="0.2">
      <c r="D1846" s="1"/>
      <c r="E1846" s="41"/>
    </row>
    <row r="1847" spans="4:5" x14ac:dyDescent="0.2">
      <c r="D1847" s="1"/>
      <c r="E1847" s="41"/>
    </row>
    <row r="1848" spans="4:5" x14ac:dyDescent="0.2">
      <c r="D1848" s="1"/>
      <c r="E1848" s="41"/>
    </row>
    <row r="1849" spans="4:5" x14ac:dyDescent="0.2">
      <c r="D1849" s="1"/>
      <c r="E1849" s="41"/>
    </row>
    <row r="1850" spans="4:5" x14ac:dyDescent="0.2">
      <c r="D1850" s="1"/>
      <c r="E1850" s="41"/>
    </row>
    <row r="1851" spans="4:5" x14ac:dyDescent="0.2">
      <c r="D1851" s="1"/>
      <c r="E1851" s="41"/>
    </row>
    <row r="1852" spans="4:5" x14ac:dyDescent="0.2">
      <c r="D1852" s="1"/>
      <c r="E1852" s="41"/>
    </row>
    <row r="1853" spans="4:5" x14ac:dyDescent="0.2">
      <c r="D1853" s="1"/>
      <c r="E1853" s="41"/>
    </row>
    <row r="1854" spans="4:5" x14ac:dyDescent="0.2">
      <c r="D1854" s="1"/>
      <c r="E1854" s="41"/>
    </row>
    <row r="1855" spans="4:5" x14ac:dyDescent="0.2">
      <c r="D1855" s="1"/>
      <c r="E1855" s="41"/>
    </row>
    <row r="1856" spans="4:5" x14ac:dyDescent="0.2">
      <c r="D1856" s="1"/>
      <c r="E1856" s="41"/>
    </row>
    <row r="1857" spans="4:5" x14ac:dyDescent="0.2">
      <c r="D1857" s="1"/>
      <c r="E1857" s="41"/>
    </row>
    <row r="1858" spans="4:5" x14ac:dyDescent="0.2">
      <c r="D1858" s="1"/>
      <c r="E1858" s="41"/>
    </row>
    <row r="1859" spans="4:5" x14ac:dyDescent="0.2">
      <c r="D1859" s="1"/>
      <c r="E1859" s="41"/>
    </row>
    <row r="1860" spans="4:5" x14ac:dyDescent="0.2">
      <c r="D1860" s="1"/>
      <c r="E1860" s="41"/>
    </row>
    <row r="1861" spans="4:5" x14ac:dyDescent="0.2">
      <c r="D1861" s="1"/>
      <c r="E1861" s="41"/>
    </row>
    <row r="1862" spans="4:5" x14ac:dyDescent="0.2">
      <c r="D1862" s="1"/>
      <c r="E1862" s="41"/>
    </row>
    <row r="1863" spans="4:5" x14ac:dyDescent="0.2">
      <c r="D1863" s="1"/>
      <c r="E1863" s="41"/>
    </row>
    <row r="1864" spans="4:5" x14ac:dyDescent="0.2">
      <c r="D1864" s="1"/>
      <c r="E1864" s="41"/>
    </row>
    <row r="1865" spans="4:5" x14ac:dyDescent="0.2">
      <c r="D1865" s="1"/>
      <c r="E1865" s="41"/>
    </row>
    <row r="1866" spans="4:5" x14ac:dyDescent="0.2">
      <c r="D1866" s="1"/>
      <c r="E1866" s="41"/>
    </row>
    <row r="1867" spans="4:5" x14ac:dyDescent="0.2">
      <c r="D1867" s="1"/>
      <c r="E1867" s="41"/>
    </row>
    <row r="1868" spans="4:5" x14ac:dyDescent="0.2">
      <c r="D1868" s="1"/>
      <c r="E1868" s="41"/>
    </row>
    <row r="1869" spans="4:5" x14ac:dyDescent="0.2">
      <c r="D1869" s="1"/>
      <c r="E1869" s="41"/>
    </row>
    <row r="1870" spans="4:5" x14ac:dyDescent="0.2">
      <c r="D1870" s="1"/>
      <c r="E1870" s="41"/>
    </row>
    <row r="1871" spans="4:5" x14ac:dyDescent="0.2">
      <c r="D1871" s="1"/>
      <c r="E1871" s="41"/>
    </row>
    <row r="1872" spans="4:5" x14ac:dyDescent="0.2">
      <c r="D1872" s="1"/>
      <c r="E1872" s="41"/>
    </row>
    <row r="1873" spans="4:5" x14ac:dyDescent="0.2">
      <c r="D1873" s="1"/>
      <c r="E1873" s="41"/>
    </row>
    <row r="1874" spans="4:5" x14ac:dyDescent="0.2">
      <c r="D1874" s="1"/>
      <c r="E1874" s="41"/>
    </row>
    <row r="1875" spans="4:5" x14ac:dyDescent="0.2">
      <c r="D1875" s="1"/>
      <c r="E1875" s="41"/>
    </row>
    <row r="1876" spans="4:5" x14ac:dyDescent="0.2">
      <c r="D1876" s="1"/>
      <c r="E1876" s="41"/>
    </row>
    <row r="1877" spans="4:5" x14ac:dyDescent="0.2">
      <c r="D1877" s="1"/>
      <c r="E1877" s="41"/>
    </row>
    <row r="1878" spans="4:5" x14ac:dyDescent="0.2">
      <c r="D1878" s="1"/>
      <c r="E1878" s="41"/>
    </row>
    <row r="1879" spans="4:5" x14ac:dyDescent="0.2">
      <c r="D1879" s="1"/>
      <c r="E1879" s="41"/>
    </row>
    <row r="1880" spans="4:5" x14ac:dyDescent="0.2">
      <c r="D1880" s="1"/>
      <c r="E1880" s="41"/>
    </row>
    <row r="1881" spans="4:5" x14ac:dyDescent="0.2">
      <c r="D1881" s="1"/>
      <c r="E1881" s="41"/>
    </row>
    <row r="1882" spans="4:5" x14ac:dyDescent="0.2">
      <c r="D1882" s="1"/>
      <c r="E1882" s="41"/>
    </row>
    <row r="1883" spans="4:5" x14ac:dyDescent="0.2">
      <c r="D1883" s="1"/>
      <c r="E1883" s="41"/>
    </row>
    <row r="1884" spans="4:5" x14ac:dyDescent="0.2">
      <c r="D1884" s="1"/>
      <c r="E1884" s="41"/>
    </row>
    <row r="1885" spans="4:5" x14ac:dyDescent="0.2">
      <c r="D1885" s="1"/>
      <c r="E1885" s="41"/>
    </row>
    <row r="1886" spans="4:5" x14ac:dyDescent="0.2">
      <c r="D1886" s="1"/>
      <c r="E1886" s="41"/>
    </row>
    <row r="1887" spans="4:5" x14ac:dyDescent="0.2">
      <c r="D1887" s="1"/>
      <c r="E1887" s="41"/>
    </row>
    <row r="1888" spans="4:5" x14ac:dyDescent="0.2">
      <c r="D1888" s="1"/>
      <c r="E1888" s="41"/>
    </row>
    <row r="1889" spans="4:5" x14ac:dyDescent="0.2">
      <c r="D1889" s="1"/>
      <c r="E1889" s="41"/>
    </row>
    <row r="1890" spans="4:5" x14ac:dyDescent="0.2">
      <c r="D1890" s="1"/>
      <c r="E1890" s="41"/>
    </row>
    <row r="1891" spans="4:5" x14ac:dyDescent="0.2">
      <c r="D1891" s="1"/>
      <c r="E1891" s="41"/>
    </row>
    <row r="1892" spans="4:5" x14ac:dyDescent="0.2">
      <c r="D1892" s="1"/>
      <c r="E1892" s="41"/>
    </row>
    <row r="1893" spans="4:5" x14ac:dyDescent="0.2">
      <c r="D1893" s="1"/>
      <c r="E1893" s="41"/>
    </row>
    <row r="1894" spans="4:5" x14ac:dyDescent="0.2">
      <c r="D1894" s="1"/>
      <c r="E1894" s="41"/>
    </row>
    <row r="1895" spans="4:5" x14ac:dyDescent="0.2">
      <c r="D1895" s="1"/>
      <c r="E1895" s="41"/>
    </row>
    <row r="1896" spans="4:5" x14ac:dyDescent="0.2">
      <c r="D1896" s="1"/>
      <c r="E1896" s="41"/>
    </row>
    <row r="1897" spans="4:5" x14ac:dyDescent="0.2">
      <c r="D1897" s="1"/>
      <c r="E1897" s="41"/>
    </row>
    <row r="1898" spans="4:5" x14ac:dyDescent="0.2">
      <c r="D1898" s="1"/>
      <c r="E1898" s="41"/>
    </row>
    <row r="1899" spans="4:5" x14ac:dyDescent="0.2">
      <c r="D1899" s="1"/>
      <c r="E1899" s="41"/>
    </row>
    <row r="1900" spans="4:5" x14ac:dyDescent="0.2">
      <c r="D1900" s="1"/>
      <c r="E1900" s="41"/>
    </row>
    <row r="1901" spans="4:5" x14ac:dyDescent="0.2">
      <c r="D1901" s="1"/>
      <c r="E1901" s="41"/>
    </row>
    <row r="1902" spans="4:5" x14ac:dyDescent="0.2">
      <c r="D1902" s="1"/>
      <c r="E1902" s="41"/>
    </row>
    <row r="1903" spans="4:5" x14ac:dyDescent="0.2">
      <c r="D1903" s="1"/>
      <c r="E1903" s="41"/>
    </row>
    <row r="1904" spans="4:5" x14ac:dyDescent="0.2">
      <c r="D1904" s="1"/>
      <c r="E1904" s="41"/>
    </row>
    <row r="1905" spans="4:5" x14ac:dyDescent="0.2">
      <c r="D1905" s="1"/>
      <c r="E1905" s="41"/>
    </row>
    <row r="1906" spans="4:5" x14ac:dyDescent="0.2">
      <c r="D1906" s="1"/>
      <c r="E1906" s="41"/>
    </row>
    <row r="1907" spans="4:5" x14ac:dyDescent="0.2">
      <c r="D1907" s="1"/>
      <c r="E1907" s="41"/>
    </row>
    <row r="1908" spans="4:5" x14ac:dyDescent="0.2">
      <c r="D1908" s="1"/>
      <c r="E1908" s="41"/>
    </row>
    <row r="1909" spans="4:5" x14ac:dyDescent="0.2">
      <c r="D1909" s="1"/>
      <c r="E1909" s="41"/>
    </row>
    <row r="1910" spans="4:5" x14ac:dyDescent="0.2">
      <c r="D1910" s="1"/>
      <c r="E1910" s="41"/>
    </row>
    <row r="1911" spans="4:5" x14ac:dyDescent="0.2">
      <c r="D1911" s="1"/>
      <c r="E1911" s="41"/>
    </row>
    <row r="1912" spans="4:5" x14ac:dyDescent="0.2">
      <c r="D1912" s="1"/>
      <c r="E1912" s="41"/>
    </row>
    <row r="1913" spans="4:5" x14ac:dyDescent="0.2">
      <c r="D1913" s="1"/>
      <c r="E1913" s="41"/>
    </row>
    <row r="1914" spans="4:5" x14ac:dyDescent="0.2">
      <c r="D1914" s="1"/>
      <c r="E1914" s="41"/>
    </row>
    <row r="1915" spans="4:5" x14ac:dyDescent="0.2">
      <c r="D1915" s="1"/>
      <c r="E1915" s="41"/>
    </row>
    <row r="1916" spans="4:5" x14ac:dyDescent="0.2">
      <c r="D1916" s="1"/>
      <c r="E1916" s="41"/>
    </row>
    <row r="1917" spans="4:5" x14ac:dyDescent="0.2">
      <c r="D1917" s="1"/>
      <c r="E1917" s="41"/>
    </row>
    <row r="1918" spans="4:5" x14ac:dyDescent="0.2">
      <c r="D1918" s="1"/>
      <c r="E1918" s="41"/>
    </row>
    <row r="1919" spans="4:5" x14ac:dyDescent="0.2">
      <c r="D1919" s="1"/>
      <c r="E1919" s="41"/>
    </row>
    <row r="1920" spans="4:5" x14ac:dyDescent="0.2">
      <c r="D1920" s="1"/>
      <c r="E1920" s="41"/>
    </row>
    <row r="1921" spans="4:5" x14ac:dyDescent="0.2">
      <c r="D1921" s="1"/>
      <c r="E1921" s="41"/>
    </row>
    <row r="1922" spans="4:5" x14ac:dyDescent="0.2">
      <c r="D1922" s="1"/>
      <c r="E1922" s="41"/>
    </row>
    <row r="1923" spans="4:5" x14ac:dyDescent="0.2">
      <c r="D1923" s="1"/>
      <c r="E1923" s="41"/>
    </row>
    <row r="1924" spans="4:5" x14ac:dyDescent="0.2">
      <c r="D1924" s="1"/>
      <c r="E1924" s="41"/>
    </row>
    <row r="1925" spans="4:5" x14ac:dyDescent="0.2">
      <c r="D1925" s="1"/>
      <c r="E1925" s="41"/>
    </row>
    <row r="1926" spans="4:5" x14ac:dyDescent="0.2">
      <c r="D1926" s="1"/>
      <c r="E1926" s="41"/>
    </row>
    <row r="1927" spans="4:5" x14ac:dyDescent="0.2">
      <c r="D1927" s="1"/>
      <c r="E1927" s="41"/>
    </row>
    <row r="1928" spans="4:5" x14ac:dyDescent="0.2">
      <c r="D1928" s="1"/>
      <c r="E1928" s="41"/>
    </row>
    <row r="1929" spans="4:5" x14ac:dyDescent="0.2">
      <c r="D1929" s="1"/>
      <c r="E1929" s="41"/>
    </row>
    <row r="1930" spans="4:5" x14ac:dyDescent="0.2">
      <c r="D1930" s="1"/>
      <c r="E1930" s="41"/>
    </row>
    <row r="1931" spans="4:5" x14ac:dyDescent="0.2">
      <c r="D1931" s="1"/>
      <c r="E1931" s="41"/>
    </row>
    <row r="1932" spans="4:5" x14ac:dyDescent="0.2">
      <c r="D1932" s="1"/>
      <c r="E1932" s="41"/>
    </row>
    <row r="1933" spans="4:5" x14ac:dyDescent="0.2">
      <c r="D1933" s="1"/>
      <c r="E1933" s="41"/>
    </row>
    <row r="1934" spans="4:5" x14ac:dyDescent="0.2">
      <c r="D1934" s="1"/>
      <c r="E1934" s="41"/>
    </row>
    <row r="1935" spans="4:5" x14ac:dyDescent="0.2">
      <c r="D1935" s="1"/>
      <c r="E1935" s="41"/>
    </row>
    <row r="1936" spans="4:5" x14ac:dyDescent="0.2">
      <c r="D1936" s="1"/>
      <c r="E1936" s="41"/>
    </row>
    <row r="1937" spans="4:5" x14ac:dyDescent="0.2">
      <c r="D1937" s="1"/>
      <c r="E1937" s="41"/>
    </row>
    <row r="1938" spans="4:5" x14ac:dyDescent="0.2">
      <c r="D1938" s="1"/>
      <c r="E1938" s="41"/>
    </row>
    <row r="1939" spans="4:5" x14ac:dyDescent="0.2">
      <c r="D1939" s="1"/>
      <c r="E1939" s="41"/>
    </row>
    <row r="1940" spans="4:5" x14ac:dyDescent="0.2">
      <c r="D1940" s="1"/>
      <c r="E1940" s="41"/>
    </row>
    <row r="1941" spans="4:5" x14ac:dyDescent="0.2">
      <c r="D1941" s="1"/>
      <c r="E1941" s="41"/>
    </row>
    <row r="1942" spans="4:5" x14ac:dyDescent="0.2">
      <c r="D1942" s="1"/>
      <c r="E1942" s="41"/>
    </row>
    <row r="1943" spans="4:5" x14ac:dyDescent="0.2">
      <c r="D1943" s="1"/>
      <c r="E1943" s="41"/>
    </row>
    <row r="1944" spans="4:5" x14ac:dyDescent="0.2">
      <c r="D1944" s="1"/>
      <c r="E1944" s="41"/>
    </row>
    <row r="1945" spans="4:5" x14ac:dyDescent="0.2">
      <c r="D1945" s="1"/>
      <c r="E1945" s="41"/>
    </row>
    <row r="1946" spans="4:5" x14ac:dyDescent="0.2">
      <c r="D1946" s="1"/>
      <c r="E1946" s="41"/>
    </row>
    <row r="1947" spans="4:5" x14ac:dyDescent="0.2">
      <c r="D1947" s="1"/>
      <c r="E1947" s="41"/>
    </row>
    <row r="1948" spans="4:5" x14ac:dyDescent="0.2">
      <c r="D1948" s="1"/>
      <c r="E1948" s="41"/>
    </row>
    <row r="1949" spans="4:5" x14ac:dyDescent="0.2">
      <c r="D1949" s="1"/>
      <c r="E1949" s="41"/>
    </row>
    <row r="1950" spans="4:5" x14ac:dyDescent="0.2">
      <c r="D1950" s="1"/>
      <c r="E1950" s="41"/>
    </row>
    <row r="1951" spans="4:5" x14ac:dyDescent="0.2">
      <c r="D1951" s="1"/>
      <c r="E1951" s="41"/>
    </row>
    <row r="1952" spans="4:5" x14ac:dyDescent="0.2">
      <c r="D1952" s="1"/>
      <c r="E1952" s="41"/>
    </row>
    <row r="1953" spans="4:5" x14ac:dyDescent="0.2">
      <c r="D1953" s="1"/>
      <c r="E1953" s="41"/>
    </row>
    <row r="1954" spans="4:5" x14ac:dyDescent="0.2">
      <c r="D1954" s="1"/>
      <c r="E1954" s="41"/>
    </row>
    <row r="1955" spans="4:5" x14ac:dyDescent="0.2">
      <c r="D1955" s="1"/>
      <c r="E1955" s="41"/>
    </row>
    <row r="1956" spans="4:5" x14ac:dyDescent="0.2">
      <c r="D1956" s="1"/>
      <c r="E1956" s="41"/>
    </row>
    <row r="1957" spans="4:5" x14ac:dyDescent="0.2">
      <c r="D1957" s="1"/>
      <c r="E1957" s="41"/>
    </row>
    <row r="1958" spans="4:5" x14ac:dyDescent="0.2">
      <c r="D1958" s="1"/>
      <c r="E1958" s="41"/>
    </row>
    <row r="1959" spans="4:5" x14ac:dyDescent="0.2">
      <c r="D1959" s="1"/>
      <c r="E1959" s="41"/>
    </row>
    <row r="1960" spans="4:5" x14ac:dyDescent="0.2">
      <c r="D1960" s="1"/>
      <c r="E1960" s="41"/>
    </row>
    <row r="1961" spans="4:5" x14ac:dyDescent="0.2">
      <c r="D1961" s="1"/>
      <c r="E1961" s="41"/>
    </row>
    <row r="1962" spans="4:5" x14ac:dyDescent="0.2">
      <c r="D1962" s="1"/>
      <c r="E1962" s="41"/>
    </row>
    <row r="1963" spans="4:5" x14ac:dyDescent="0.2">
      <c r="D1963" s="1"/>
      <c r="E1963" s="41"/>
    </row>
    <row r="1964" spans="4:5" x14ac:dyDescent="0.2">
      <c r="D1964" s="1"/>
      <c r="E1964" s="41"/>
    </row>
    <row r="1965" spans="4:5" x14ac:dyDescent="0.2">
      <c r="D1965" s="1"/>
      <c r="E1965" s="41"/>
    </row>
    <row r="1966" spans="4:5" x14ac:dyDescent="0.2">
      <c r="D1966" s="1"/>
      <c r="E1966" s="41"/>
    </row>
    <row r="1967" spans="4:5" x14ac:dyDescent="0.2">
      <c r="D1967" s="1"/>
      <c r="E1967" s="41"/>
    </row>
    <row r="1968" spans="4:5" x14ac:dyDescent="0.2">
      <c r="D1968" s="1"/>
      <c r="E1968" s="41"/>
    </row>
    <row r="1969" spans="4:5" x14ac:dyDescent="0.2">
      <c r="D1969" s="1"/>
      <c r="E1969" s="41"/>
    </row>
    <row r="1970" spans="4:5" x14ac:dyDescent="0.2">
      <c r="D1970" s="1"/>
      <c r="E1970" s="41"/>
    </row>
    <row r="1971" spans="4:5" x14ac:dyDescent="0.2">
      <c r="D1971" s="1"/>
      <c r="E1971" s="41"/>
    </row>
    <row r="1972" spans="4:5" x14ac:dyDescent="0.2">
      <c r="D1972" s="1"/>
      <c r="E1972" s="41"/>
    </row>
    <row r="1973" spans="4:5" x14ac:dyDescent="0.2">
      <c r="D1973" s="1"/>
      <c r="E1973" s="41"/>
    </row>
    <row r="1974" spans="4:5" x14ac:dyDescent="0.2">
      <c r="D1974" s="1"/>
      <c r="E1974" s="41"/>
    </row>
    <row r="1975" spans="4:5" x14ac:dyDescent="0.2">
      <c r="D1975" s="1"/>
      <c r="E1975" s="41"/>
    </row>
    <row r="1976" spans="4:5" x14ac:dyDescent="0.2">
      <c r="D1976" s="1"/>
      <c r="E1976" s="41"/>
    </row>
    <row r="1977" spans="4:5" x14ac:dyDescent="0.2">
      <c r="D1977" s="1"/>
      <c r="E1977" s="41"/>
    </row>
    <row r="1978" spans="4:5" x14ac:dyDescent="0.2">
      <c r="D1978" s="1"/>
      <c r="E1978" s="41"/>
    </row>
    <row r="1979" spans="4:5" x14ac:dyDescent="0.2">
      <c r="D1979" s="1"/>
      <c r="E1979" s="41"/>
    </row>
    <row r="1980" spans="4:5" x14ac:dyDescent="0.2">
      <c r="D1980" s="1"/>
      <c r="E1980" s="41"/>
    </row>
    <row r="1981" spans="4:5" x14ac:dyDescent="0.2">
      <c r="D1981" s="1"/>
      <c r="E1981" s="41"/>
    </row>
    <row r="1982" spans="4:5" x14ac:dyDescent="0.2">
      <c r="D1982" s="1"/>
      <c r="E1982" s="41"/>
    </row>
    <row r="1983" spans="4:5" x14ac:dyDescent="0.2">
      <c r="D1983" s="1"/>
      <c r="E1983" s="41"/>
    </row>
    <row r="1984" spans="4:5" x14ac:dyDescent="0.2">
      <c r="D1984" s="1"/>
      <c r="E1984" s="41"/>
    </row>
    <row r="1985" spans="4:5" x14ac:dyDescent="0.2">
      <c r="D1985" s="1"/>
      <c r="E1985" s="41"/>
    </row>
    <row r="1986" spans="4:5" x14ac:dyDescent="0.2">
      <c r="D1986" s="1"/>
      <c r="E1986" s="41"/>
    </row>
    <row r="1987" spans="4:5" x14ac:dyDescent="0.2">
      <c r="D1987" s="1"/>
      <c r="E1987" s="41"/>
    </row>
    <row r="1988" spans="4:5" x14ac:dyDescent="0.2">
      <c r="D1988" s="1"/>
      <c r="E1988" s="41"/>
    </row>
    <row r="1989" spans="4:5" x14ac:dyDescent="0.2">
      <c r="D1989" s="1"/>
      <c r="E1989" s="41"/>
    </row>
    <row r="1990" spans="4:5" x14ac:dyDescent="0.2">
      <c r="D1990" s="1"/>
      <c r="E1990" s="41"/>
    </row>
    <row r="1991" spans="4:5" x14ac:dyDescent="0.2">
      <c r="D1991" s="1"/>
      <c r="E1991" s="41"/>
    </row>
    <row r="1992" spans="4:5" x14ac:dyDescent="0.2">
      <c r="D1992" s="1"/>
      <c r="E1992" s="41"/>
    </row>
    <row r="1993" spans="4:5" x14ac:dyDescent="0.2">
      <c r="D1993" s="1"/>
      <c r="E1993" s="41"/>
    </row>
    <row r="1994" spans="4:5" x14ac:dyDescent="0.2">
      <c r="D1994" s="1"/>
      <c r="E1994" s="41"/>
    </row>
    <row r="1995" spans="4:5" x14ac:dyDescent="0.2">
      <c r="D1995" s="1"/>
      <c r="E1995" s="41"/>
    </row>
    <row r="1996" spans="4:5" x14ac:dyDescent="0.2">
      <c r="D1996" s="1"/>
      <c r="E1996" s="41"/>
    </row>
    <row r="1997" spans="4:5" x14ac:dyDescent="0.2">
      <c r="D1997" s="1"/>
      <c r="E1997" s="41"/>
    </row>
    <row r="1998" spans="4:5" x14ac:dyDescent="0.2">
      <c r="D1998" s="1"/>
      <c r="E1998" s="41"/>
    </row>
    <row r="1999" spans="4:5" x14ac:dyDescent="0.2">
      <c r="D1999" s="1"/>
      <c r="E1999" s="41"/>
    </row>
    <row r="2000" spans="4:5" x14ac:dyDescent="0.2">
      <c r="D2000" s="1"/>
      <c r="E2000" s="41"/>
    </row>
    <row r="2001" spans="4:5" x14ac:dyDescent="0.2">
      <c r="D2001" s="1"/>
      <c r="E2001" s="41"/>
    </row>
    <row r="2002" spans="4:5" x14ac:dyDescent="0.2">
      <c r="D2002" s="1"/>
      <c r="E2002" s="41"/>
    </row>
    <row r="2003" spans="4:5" x14ac:dyDescent="0.2">
      <c r="D2003" s="1"/>
      <c r="E2003" s="41"/>
    </row>
    <row r="2004" spans="4:5" x14ac:dyDescent="0.2">
      <c r="D2004" s="1"/>
      <c r="E2004" s="41"/>
    </row>
    <row r="2005" spans="4:5" x14ac:dyDescent="0.2">
      <c r="D2005" s="1"/>
      <c r="E2005" s="41"/>
    </row>
    <row r="2006" spans="4:5" x14ac:dyDescent="0.2">
      <c r="D2006" s="1"/>
      <c r="E2006" s="41"/>
    </row>
    <row r="2007" spans="4:5" x14ac:dyDescent="0.2">
      <c r="D2007" s="1"/>
      <c r="E2007" s="41"/>
    </row>
    <row r="2008" spans="4:5" x14ac:dyDescent="0.2">
      <c r="D2008" s="1"/>
      <c r="E2008" s="41"/>
    </row>
    <row r="2009" spans="4:5" x14ac:dyDescent="0.2">
      <c r="D2009" s="1"/>
      <c r="E2009" s="41"/>
    </row>
    <row r="2010" spans="4:5" x14ac:dyDescent="0.2">
      <c r="D2010" s="1"/>
      <c r="E2010" s="41"/>
    </row>
    <row r="2011" spans="4:5" x14ac:dyDescent="0.2">
      <c r="D2011" s="1"/>
      <c r="E2011" s="41"/>
    </row>
    <row r="2012" spans="4:5" x14ac:dyDescent="0.2">
      <c r="D2012" s="1"/>
      <c r="E2012" s="41"/>
    </row>
    <row r="2013" spans="4:5" x14ac:dyDescent="0.2">
      <c r="D2013" s="1"/>
      <c r="E2013" s="41"/>
    </row>
    <row r="2014" spans="4:5" x14ac:dyDescent="0.2">
      <c r="D2014" s="1"/>
      <c r="E2014" s="41"/>
    </row>
    <row r="2015" spans="4:5" x14ac:dyDescent="0.2">
      <c r="D2015" s="1"/>
      <c r="E2015" s="41"/>
    </row>
    <row r="2016" spans="4:5" x14ac:dyDescent="0.2">
      <c r="D2016" s="1"/>
      <c r="E2016" s="41"/>
    </row>
    <row r="2017" spans="4:5" x14ac:dyDescent="0.2">
      <c r="D2017" s="1"/>
      <c r="E2017" s="41"/>
    </row>
    <row r="2018" spans="4:5" x14ac:dyDescent="0.2">
      <c r="D2018" s="1"/>
      <c r="E2018" s="41"/>
    </row>
    <row r="2019" spans="4:5" x14ac:dyDescent="0.2">
      <c r="D2019" s="1"/>
      <c r="E2019" s="41"/>
    </row>
    <row r="2020" spans="4:5" x14ac:dyDescent="0.2">
      <c r="D2020" s="1"/>
      <c r="E2020" s="41"/>
    </row>
    <row r="2021" spans="4:5" x14ac:dyDescent="0.2">
      <c r="D2021" s="1"/>
      <c r="E2021" s="41"/>
    </row>
    <row r="2022" spans="4:5" x14ac:dyDescent="0.2">
      <c r="D2022" s="1"/>
      <c r="E2022" s="41"/>
    </row>
    <row r="2023" spans="4:5" x14ac:dyDescent="0.2">
      <c r="D2023" s="1"/>
      <c r="E2023" s="41"/>
    </row>
    <row r="2024" spans="4:5" x14ac:dyDescent="0.2">
      <c r="D2024" s="1"/>
      <c r="E2024" s="41"/>
    </row>
    <row r="2025" spans="4:5" x14ac:dyDescent="0.2">
      <c r="D2025" s="1"/>
      <c r="E2025" s="41"/>
    </row>
    <row r="2026" spans="4:5" x14ac:dyDescent="0.2">
      <c r="D2026" s="1"/>
      <c r="E2026" s="41"/>
    </row>
    <row r="2027" spans="4:5" x14ac:dyDescent="0.2">
      <c r="D2027" s="1"/>
      <c r="E2027" s="41"/>
    </row>
    <row r="2028" spans="4:5" x14ac:dyDescent="0.2">
      <c r="D2028" s="1"/>
      <c r="E2028" s="41"/>
    </row>
    <row r="2029" spans="4:5" x14ac:dyDescent="0.2">
      <c r="D2029" s="1"/>
      <c r="E2029" s="41"/>
    </row>
    <row r="2030" spans="4:5" x14ac:dyDescent="0.2">
      <c r="D2030" s="1"/>
      <c r="E2030" s="41"/>
    </row>
    <row r="2031" spans="4:5" x14ac:dyDescent="0.2">
      <c r="D2031" s="1"/>
      <c r="E2031" s="41"/>
    </row>
    <row r="2032" spans="4:5" x14ac:dyDescent="0.2">
      <c r="D2032" s="1"/>
      <c r="E2032" s="41"/>
    </row>
    <row r="2033" spans="4:5" x14ac:dyDescent="0.2">
      <c r="D2033" s="1"/>
      <c r="E2033" s="41"/>
    </row>
    <row r="2034" spans="4:5" x14ac:dyDescent="0.2">
      <c r="D2034" s="1"/>
      <c r="E2034" s="41"/>
    </row>
    <row r="2035" spans="4:5" x14ac:dyDescent="0.2">
      <c r="D2035" s="1"/>
      <c r="E2035" s="41"/>
    </row>
    <row r="2036" spans="4:5" x14ac:dyDescent="0.2">
      <c r="D2036" s="1"/>
      <c r="E2036" s="41"/>
    </row>
    <row r="2037" spans="4:5" x14ac:dyDescent="0.2">
      <c r="D2037" s="1"/>
      <c r="E2037" s="41"/>
    </row>
    <row r="2038" spans="4:5" x14ac:dyDescent="0.2">
      <c r="D2038" s="1"/>
      <c r="E2038" s="41"/>
    </row>
    <row r="2039" spans="4:5" x14ac:dyDescent="0.2">
      <c r="D2039" s="1"/>
      <c r="E2039" s="41"/>
    </row>
    <row r="2040" spans="4:5" x14ac:dyDescent="0.2">
      <c r="D2040" s="1"/>
      <c r="E2040" s="41"/>
    </row>
    <row r="2041" spans="4:5" x14ac:dyDescent="0.2">
      <c r="D2041" s="1"/>
      <c r="E2041" s="41"/>
    </row>
    <row r="2042" spans="4:5" x14ac:dyDescent="0.2">
      <c r="D2042" s="1"/>
      <c r="E2042" s="41"/>
    </row>
    <row r="2043" spans="4:5" x14ac:dyDescent="0.2">
      <c r="D2043" s="1"/>
      <c r="E2043" s="41"/>
    </row>
    <row r="2044" spans="4:5" x14ac:dyDescent="0.2">
      <c r="D2044" s="1"/>
      <c r="E2044" s="41"/>
    </row>
    <row r="2045" spans="4:5" x14ac:dyDescent="0.2">
      <c r="D2045" s="1"/>
      <c r="E2045" s="41"/>
    </row>
    <row r="2046" spans="4:5" x14ac:dyDescent="0.2">
      <c r="D2046" s="1"/>
      <c r="E2046" s="41"/>
    </row>
    <row r="2047" spans="4:5" x14ac:dyDescent="0.2">
      <c r="D2047" s="1"/>
      <c r="E2047" s="41"/>
    </row>
    <row r="2048" spans="4:5" x14ac:dyDescent="0.2">
      <c r="D2048" s="1"/>
      <c r="E2048" s="41"/>
    </row>
    <row r="2049" spans="4:5" x14ac:dyDescent="0.2">
      <c r="D2049" s="1"/>
      <c r="E2049" s="41"/>
    </row>
    <row r="2050" spans="4:5" x14ac:dyDescent="0.2">
      <c r="D2050" s="1"/>
      <c r="E2050" s="41"/>
    </row>
    <row r="2051" spans="4:5" x14ac:dyDescent="0.2">
      <c r="D2051" s="1"/>
      <c r="E2051" s="41"/>
    </row>
    <row r="2052" spans="4:5" x14ac:dyDescent="0.2">
      <c r="D2052" s="1"/>
      <c r="E2052" s="41"/>
    </row>
    <row r="2053" spans="4:5" x14ac:dyDescent="0.2">
      <c r="D2053" s="1"/>
      <c r="E2053" s="41"/>
    </row>
    <row r="2054" spans="4:5" x14ac:dyDescent="0.2">
      <c r="D2054" s="1"/>
      <c r="E2054" s="41"/>
    </row>
    <row r="2055" spans="4:5" x14ac:dyDescent="0.2">
      <c r="D2055" s="1"/>
      <c r="E2055" s="41"/>
    </row>
    <row r="2056" spans="4:5" x14ac:dyDescent="0.2">
      <c r="D2056" s="1"/>
      <c r="E2056" s="41"/>
    </row>
    <row r="2057" spans="4:5" x14ac:dyDescent="0.2">
      <c r="D2057" s="1"/>
      <c r="E2057" s="41"/>
    </row>
    <row r="2058" spans="4:5" x14ac:dyDescent="0.2">
      <c r="D2058" s="1"/>
      <c r="E2058" s="41"/>
    </row>
    <row r="2059" spans="4:5" x14ac:dyDescent="0.2">
      <c r="D2059" s="1"/>
      <c r="E2059" s="41"/>
    </row>
    <row r="2060" spans="4:5" x14ac:dyDescent="0.2">
      <c r="D2060" s="1"/>
      <c r="E2060" s="41"/>
    </row>
    <row r="2061" spans="4:5" x14ac:dyDescent="0.2">
      <c r="D2061" s="1"/>
      <c r="E2061" s="41"/>
    </row>
    <row r="2062" spans="4:5" x14ac:dyDescent="0.2">
      <c r="D2062" s="1"/>
      <c r="E2062" s="41"/>
    </row>
    <row r="2063" spans="4:5" x14ac:dyDescent="0.2">
      <c r="D2063" s="1"/>
      <c r="E2063" s="41"/>
    </row>
    <row r="2064" spans="4:5" x14ac:dyDescent="0.2">
      <c r="D2064" s="1"/>
      <c r="E2064" s="41"/>
    </row>
    <row r="2065" spans="4:5" x14ac:dyDescent="0.2">
      <c r="D2065" s="1"/>
      <c r="E2065" s="41"/>
    </row>
    <row r="2066" spans="4:5" x14ac:dyDescent="0.2">
      <c r="D2066" s="1"/>
      <c r="E2066" s="41"/>
    </row>
    <row r="2067" spans="4:5" x14ac:dyDescent="0.2">
      <c r="D2067" s="1"/>
      <c r="E2067" s="41"/>
    </row>
    <row r="2068" spans="4:5" x14ac:dyDescent="0.2">
      <c r="D2068" s="1"/>
      <c r="E2068" s="41"/>
    </row>
    <row r="2069" spans="4:5" x14ac:dyDescent="0.2">
      <c r="D2069" s="1"/>
      <c r="E2069" s="41"/>
    </row>
    <row r="2070" spans="4:5" x14ac:dyDescent="0.2">
      <c r="D2070" s="1"/>
      <c r="E2070" s="41"/>
    </row>
    <row r="2071" spans="4:5" x14ac:dyDescent="0.2">
      <c r="D2071" s="1"/>
      <c r="E2071" s="41"/>
    </row>
    <row r="2072" spans="4:5" x14ac:dyDescent="0.2">
      <c r="D2072" s="1"/>
      <c r="E2072" s="41"/>
    </row>
    <row r="2073" spans="4:5" x14ac:dyDescent="0.2">
      <c r="D2073" s="1"/>
      <c r="E2073" s="41"/>
    </row>
    <row r="2074" spans="4:5" x14ac:dyDescent="0.2">
      <c r="D2074" s="1"/>
      <c r="E2074" s="41"/>
    </row>
    <row r="2075" spans="4:5" x14ac:dyDescent="0.2">
      <c r="D2075" s="1"/>
      <c r="E2075" s="41"/>
    </row>
    <row r="2076" spans="4:5" x14ac:dyDescent="0.2">
      <c r="D2076" s="1"/>
      <c r="E2076" s="41"/>
    </row>
    <row r="2077" spans="4:5" x14ac:dyDescent="0.2">
      <c r="D2077" s="1"/>
      <c r="E2077" s="41"/>
    </row>
    <row r="2078" spans="4:5" x14ac:dyDescent="0.2">
      <c r="D2078" s="1"/>
      <c r="E2078" s="41"/>
    </row>
    <row r="2079" spans="4:5" x14ac:dyDescent="0.2">
      <c r="D2079" s="1"/>
      <c r="E2079" s="41"/>
    </row>
    <row r="2080" spans="4:5" x14ac:dyDescent="0.2">
      <c r="D2080" s="1"/>
      <c r="E2080" s="41"/>
    </row>
    <row r="2081" spans="4:5" x14ac:dyDescent="0.2">
      <c r="D2081" s="1"/>
      <c r="E2081" s="41"/>
    </row>
    <row r="2082" spans="4:5" x14ac:dyDescent="0.2">
      <c r="D2082" s="1"/>
      <c r="E2082" s="41"/>
    </row>
    <row r="2083" spans="4:5" x14ac:dyDescent="0.2">
      <c r="D2083" s="1"/>
      <c r="E2083" s="41"/>
    </row>
    <row r="2084" spans="4:5" x14ac:dyDescent="0.2">
      <c r="D2084" s="1"/>
      <c r="E2084" s="41"/>
    </row>
    <row r="2085" spans="4:5" x14ac:dyDescent="0.2">
      <c r="D2085" s="1"/>
      <c r="E2085" s="41"/>
    </row>
    <row r="2086" spans="4:5" x14ac:dyDescent="0.2">
      <c r="D2086" s="1"/>
      <c r="E2086" s="41"/>
    </row>
    <row r="2087" spans="4:5" x14ac:dyDescent="0.2">
      <c r="D2087" s="1"/>
      <c r="E2087" s="41"/>
    </row>
    <row r="2088" spans="4:5" x14ac:dyDescent="0.2">
      <c r="D2088" s="1"/>
      <c r="E2088" s="41"/>
    </row>
    <row r="2089" spans="4:5" x14ac:dyDescent="0.2">
      <c r="D2089" s="1"/>
      <c r="E2089" s="41"/>
    </row>
    <row r="2090" spans="4:5" x14ac:dyDescent="0.2">
      <c r="D2090" s="1"/>
      <c r="E2090" s="41"/>
    </row>
    <row r="2091" spans="4:5" x14ac:dyDescent="0.2">
      <c r="D2091" s="1"/>
      <c r="E2091" s="41"/>
    </row>
    <row r="2092" spans="4:5" x14ac:dyDescent="0.2">
      <c r="D2092" s="1"/>
      <c r="E2092" s="41"/>
    </row>
    <row r="2093" spans="4:5" x14ac:dyDescent="0.2">
      <c r="D2093" s="1"/>
      <c r="E2093" s="41"/>
    </row>
    <row r="2094" spans="4:5" x14ac:dyDescent="0.2">
      <c r="D2094" s="1"/>
      <c r="E2094" s="41"/>
    </row>
    <row r="2095" spans="4:5" x14ac:dyDescent="0.2">
      <c r="D2095" s="1"/>
      <c r="E2095" s="41"/>
    </row>
    <row r="2096" spans="4:5" x14ac:dyDescent="0.2">
      <c r="D2096" s="1"/>
      <c r="E2096" s="41"/>
    </row>
    <row r="2097" spans="4:5" x14ac:dyDescent="0.2">
      <c r="D2097" s="1"/>
      <c r="E2097" s="41"/>
    </row>
    <row r="2098" spans="4:5" x14ac:dyDescent="0.2">
      <c r="D2098" s="1"/>
      <c r="E2098" s="41"/>
    </row>
    <row r="2099" spans="4:5" x14ac:dyDescent="0.2">
      <c r="D2099" s="1"/>
      <c r="E2099" s="41"/>
    </row>
    <row r="2100" spans="4:5" x14ac:dyDescent="0.2">
      <c r="D2100" s="1"/>
      <c r="E2100" s="41"/>
    </row>
    <row r="2101" spans="4:5" x14ac:dyDescent="0.2">
      <c r="D2101" s="1"/>
      <c r="E2101" s="41"/>
    </row>
    <row r="2102" spans="4:5" x14ac:dyDescent="0.2">
      <c r="D2102" s="1"/>
      <c r="E2102" s="41"/>
    </row>
    <row r="2103" spans="4:5" x14ac:dyDescent="0.2">
      <c r="D2103" s="1"/>
      <c r="E2103" s="41"/>
    </row>
    <row r="2104" spans="4:5" x14ac:dyDescent="0.2">
      <c r="D2104" s="1"/>
      <c r="E2104" s="41"/>
    </row>
    <row r="2105" spans="4:5" x14ac:dyDescent="0.2">
      <c r="D2105" s="1"/>
      <c r="E2105" s="41"/>
    </row>
    <row r="2106" spans="4:5" x14ac:dyDescent="0.2">
      <c r="D2106" s="1"/>
      <c r="E2106" s="41"/>
    </row>
    <row r="2107" spans="4:5" x14ac:dyDescent="0.2">
      <c r="D2107" s="1"/>
      <c r="E2107" s="41"/>
    </row>
    <row r="2108" spans="4:5" x14ac:dyDescent="0.2">
      <c r="D2108" s="1"/>
      <c r="E2108" s="41"/>
    </row>
    <row r="2109" spans="4:5" x14ac:dyDescent="0.2">
      <c r="D2109" s="1"/>
      <c r="E2109" s="41"/>
    </row>
    <row r="2110" spans="4:5" x14ac:dyDescent="0.2">
      <c r="D2110" s="1"/>
      <c r="E2110" s="41"/>
    </row>
    <row r="2111" spans="4:5" x14ac:dyDescent="0.2">
      <c r="D2111" s="1"/>
      <c r="E2111" s="41"/>
    </row>
    <row r="2112" spans="4:5" x14ac:dyDescent="0.2">
      <c r="D2112" s="1"/>
      <c r="E2112" s="41"/>
    </row>
    <row r="2113" spans="4:5" x14ac:dyDescent="0.2">
      <c r="D2113" s="1"/>
      <c r="E2113" s="41"/>
    </row>
    <row r="2114" spans="4:5" x14ac:dyDescent="0.2">
      <c r="D2114" s="1"/>
      <c r="E2114" s="41"/>
    </row>
    <row r="2115" spans="4:5" x14ac:dyDescent="0.2">
      <c r="D2115" s="1"/>
      <c r="E2115" s="41"/>
    </row>
    <row r="2116" spans="4:5" x14ac:dyDescent="0.2">
      <c r="D2116" s="1"/>
      <c r="E2116" s="41"/>
    </row>
    <row r="2117" spans="4:5" x14ac:dyDescent="0.2">
      <c r="D2117" s="1"/>
      <c r="E2117" s="41"/>
    </row>
    <row r="2118" spans="4:5" x14ac:dyDescent="0.2">
      <c r="D2118" s="1"/>
      <c r="E2118" s="41"/>
    </row>
    <row r="2119" spans="4:5" x14ac:dyDescent="0.2">
      <c r="D2119" s="1"/>
      <c r="E2119" s="41"/>
    </row>
    <row r="2120" spans="4:5" x14ac:dyDescent="0.2">
      <c r="D2120" s="1"/>
      <c r="E2120" s="41"/>
    </row>
    <row r="2121" spans="4:5" x14ac:dyDescent="0.2">
      <c r="D2121" s="1"/>
      <c r="E2121" s="41"/>
    </row>
    <row r="2122" spans="4:5" x14ac:dyDescent="0.2">
      <c r="D2122" s="1"/>
      <c r="E2122" s="41"/>
    </row>
    <row r="2123" spans="4:5" x14ac:dyDescent="0.2">
      <c r="D2123" s="1"/>
      <c r="E2123" s="41"/>
    </row>
    <row r="2124" spans="4:5" x14ac:dyDescent="0.2">
      <c r="D2124" s="1"/>
      <c r="E2124" s="41"/>
    </row>
    <row r="2125" spans="4:5" x14ac:dyDescent="0.2">
      <c r="D2125" s="1"/>
      <c r="E2125" s="41"/>
    </row>
    <row r="2126" spans="4:5" x14ac:dyDescent="0.2">
      <c r="D2126" s="1"/>
      <c r="E2126" s="41"/>
    </row>
    <row r="2127" spans="4:5" x14ac:dyDescent="0.2">
      <c r="D2127" s="1"/>
      <c r="E2127" s="41"/>
    </row>
    <row r="2128" spans="4:5" x14ac:dyDescent="0.2">
      <c r="D2128" s="1"/>
      <c r="E2128" s="41"/>
    </row>
    <row r="2129" spans="4:5" x14ac:dyDescent="0.2">
      <c r="D2129" s="1"/>
      <c r="E2129" s="41"/>
    </row>
    <row r="2130" spans="4:5" x14ac:dyDescent="0.2">
      <c r="D2130" s="1"/>
      <c r="E2130" s="41"/>
    </row>
    <row r="2131" spans="4:5" x14ac:dyDescent="0.2">
      <c r="D2131" s="1"/>
      <c r="E2131" s="41"/>
    </row>
    <row r="2132" spans="4:5" x14ac:dyDescent="0.2">
      <c r="D2132" s="1"/>
      <c r="E2132" s="41"/>
    </row>
    <row r="2133" spans="4:5" x14ac:dyDescent="0.2">
      <c r="D2133" s="1"/>
      <c r="E2133" s="41"/>
    </row>
    <row r="2134" spans="4:5" x14ac:dyDescent="0.2">
      <c r="D2134" s="1"/>
      <c r="E2134" s="41"/>
    </row>
    <row r="2135" spans="4:5" x14ac:dyDescent="0.2">
      <c r="D2135" s="1"/>
      <c r="E2135" s="41"/>
    </row>
    <row r="2136" spans="4:5" x14ac:dyDescent="0.2">
      <c r="D2136" s="1"/>
      <c r="E2136" s="41"/>
    </row>
    <row r="2137" spans="4:5" x14ac:dyDescent="0.2">
      <c r="D2137" s="1"/>
      <c r="E2137" s="41"/>
    </row>
    <row r="2138" spans="4:5" x14ac:dyDescent="0.2">
      <c r="D2138" s="1"/>
      <c r="E2138" s="41"/>
    </row>
    <row r="2139" spans="4:5" x14ac:dyDescent="0.2">
      <c r="D2139" s="1"/>
      <c r="E2139" s="41"/>
    </row>
    <row r="2140" spans="4:5" x14ac:dyDescent="0.2">
      <c r="D2140" s="1"/>
      <c r="E2140" s="41"/>
    </row>
    <row r="2141" spans="4:5" x14ac:dyDescent="0.2">
      <c r="D2141" s="1"/>
      <c r="E2141" s="41"/>
    </row>
    <row r="2142" spans="4:5" x14ac:dyDescent="0.2">
      <c r="D2142" s="1"/>
      <c r="E2142" s="41"/>
    </row>
    <row r="2143" spans="4:5" x14ac:dyDescent="0.2">
      <c r="D2143" s="1"/>
      <c r="E2143" s="41"/>
    </row>
    <row r="2144" spans="4:5" x14ac:dyDescent="0.2">
      <c r="D2144" s="1"/>
      <c r="E2144" s="41"/>
    </row>
    <row r="2145" spans="4:5" x14ac:dyDescent="0.2">
      <c r="D2145" s="1"/>
      <c r="E2145" s="41"/>
    </row>
    <row r="2146" spans="4:5" x14ac:dyDescent="0.2">
      <c r="D2146" s="1"/>
      <c r="E2146" s="41"/>
    </row>
    <row r="2147" spans="4:5" x14ac:dyDescent="0.2">
      <c r="D2147" s="1"/>
      <c r="E2147" s="41"/>
    </row>
    <row r="2148" spans="4:5" x14ac:dyDescent="0.2">
      <c r="D2148" s="1"/>
      <c r="E2148" s="41"/>
    </row>
    <row r="2149" spans="4:5" x14ac:dyDescent="0.2">
      <c r="D2149" s="1"/>
      <c r="E2149" s="41"/>
    </row>
    <row r="2150" spans="4:5" x14ac:dyDescent="0.2">
      <c r="D2150" s="1"/>
      <c r="E2150" s="41"/>
    </row>
    <row r="2151" spans="4:5" x14ac:dyDescent="0.2">
      <c r="D2151" s="1"/>
      <c r="E2151" s="41"/>
    </row>
    <row r="2152" spans="4:5" x14ac:dyDescent="0.2">
      <c r="D2152" s="1"/>
      <c r="E2152" s="41"/>
    </row>
    <row r="2153" spans="4:5" x14ac:dyDescent="0.2">
      <c r="D2153" s="1"/>
      <c r="E2153" s="41"/>
    </row>
    <row r="2154" spans="4:5" x14ac:dyDescent="0.2">
      <c r="D2154" s="1"/>
      <c r="E2154" s="41"/>
    </row>
    <row r="2155" spans="4:5" x14ac:dyDescent="0.2">
      <c r="D2155" s="1"/>
      <c r="E2155" s="41"/>
    </row>
    <row r="2156" spans="4:5" x14ac:dyDescent="0.2">
      <c r="D2156" s="1"/>
      <c r="E2156" s="41"/>
    </row>
    <row r="2157" spans="4:5" x14ac:dyDescent="0.2">
      <c r="D2157" s="1"/>
      <c r="E2157" s="41"/>
    </row>
    <row r="2158" spans="4:5" x14ac:dyDescent="0.2">
      <c r="D2158" s="1"/>
      <c r="E2158" s="41"/>
    </row>
    <row r="2159" spans="4:5" x14ac:dyDescent="0.2">
      <c r="D2159" s="1"/>
      <c r="E2159" s="41"/>
    </row>
    <row r="2160" spans="4:5" x14ac:dyDescent="0.2">
      <c r="D2160" s="1"/>
      <c r="E2160" s="41"/>
    </row>
    <row r="2161" spans="4:5" x14ac:dyDescent="0.2">
      <c r="D2161" s="1"/>
      <c r="E2161" s="41"/>
    </row>
    <row r="2162" spans="4:5" x14ac:dyDescent="0.2">
      <c r="D2162" s="1"/>
      <c r="E2162" s="41"/>
    </row>
    <row r="2163" spans="4:5" x14ac:dyDescent="0.2">
      <c r="D2163" s="1"/>
      <c r="E2163" s="41"/>
    </row>
    <row r="2164" spans="4:5" x14ac:dyDescent="0.2">
      <c r="D2164" s="1"/>
      <c r="E2164" s="41"/>
    </row>
    <row r="2165" spans="4:5" x14ac:dyDescent="0.2">
      <c r="D2165" s="1"/>
      <c r="E2165" s="41"/>
    </row>
    <row r="2166" spans="4:5" x14ac:dyDescent="0.2">
      <c r="D2166" s="1"/>
      <c r="E2166" s="41"/>
    </row>
    <row r="2167" spans="4:5" x14ac:dyDescent="0.2">
      <c r="D2167" s="1"/>
      <c r="E2167" s="41"/>
    </row>
    <row r="2168" spans="4:5" x14ac:dyDescent="0.2">
      <c r="D2168" s="1"/>
      <c r="E2168" s="41"/>
    </row>
    <row r="2169" spans="4:5" x14ac:dyDescent="0.2">
      <c r="D2169" s="1"/>
      <c r="E2169" s="41"/>
    </row>
    <row r="2170" spans="4:5" x14ac:dyDescent="0.2">
      <c r="D2170" s="1"/>
      <c r="E2170" s="41"/>
    </row>
    <row r="2171" spans="4:5" x14ac:dyDescent="0.2">
      <c r="D2171" s="1"/>
      <c r="E2171" s="41"/>
    </row>
    <row r="2172" spans="4:5" x14ac:dyDescent="0.2">
      <c r="D2172" s="1"/>
      <c r="E2172" s="41"/>
    </row>
    <row r="2173" spans="4:5" x14ac:dyDescent="0.2">
      <c r="D2173" s="1"/>
      <c r="E2173" s="41"/>
    </row>
    <row r="2174" spans="4:5" x14ac:dyDescent="0.2">
      <c r="D2174" s="1"/>
      <c r="E2174" s="41"/>
    </row>
    <row r="2175" spans="4:5" x14ac:dyDescent="0.2">
      <c r="D2175" s="1"/>
      <c r="E2175" s="41"/>
    </row>
    <row r="2176" spans="4:5" x14ac:dyDescent="0.2">
      <c r="D2176" s="1"/>
      <c r="E2176" s="41"/>
    </row>
    <row r="2177" spans="4:5" x14ac:dyDescent="0.2">
      <c r="D2177" s="1"/>
      <c r="E2177" s="41"/>
    </row>
    <row r="2178" spans="4:5" x14ac:dyDescent="0.2">
      <c r="D2178" s="1"/>
      <c r="E2178" s="41"/>
    </row>
    <row r="2179" spans="4:5" x14ac:dyDescent="0.2">
      <c r="D2179" s="1"/>
      <c r="E2179" s="41"/>
    </row>
    <row r="2180" spans="4:5" x14ac:dyDescent="0.2">
      <c r="D2180" s="1"/>
      <c r="E2180" s="41"/>
    </row>
    <row r="2181" spans="4:5" x14ac:dyDescent="0.2">
      <c r="D2181" s="1"/>
      <c r="E2181" s="41"/>
    </row>
    <row r="2182" spans="4:5" x14ac:dyDescent="0.2">
      <c r="D2182" s="1"/>
      <c r="E2182" s="41"/>
    </row>
    <row r="2183" spans="4:5" x14ac:dyDescent="0.2">
      <c r="D2183" s="1"/>
      <c r="E2183" s="41"/>
    </row>
    <row r="2184" spans="4:5" x14ac:dyDescent="0.2">
      <c r="D2184" s="1"/>
      <c r="E2184" s="41"/>
    </row>
    <row r="2185" spans="4:5" x14ac:dyDescent="0.2">
      <c r="D2185" s="1"/>
      <c r="E2185" s="41"/>
    </row>
    <row r="2186" spans="4:5" x14ac:dyDescent="0.2">
      <c r="D2186" s="1"/>
      <c r="E2186" s="41"/>
    </row>
    <row r="2187" spans="4:5" x14ac:dyDescent="0.2">
      <c r="D2187" s="1"/>
      <c r="E2187" s="41"/>
    </row>
    <row r="2188" spans="4:5" x14ac:dyDescent="0.2">
      <c r="D2188" s="1"/>
      <c r="E2188" s="41"/>
    </row>
    <row r="2189" spans="4:5" x14ac:dyDescent="0.2">
      <c r="D2189" s="1"/>
      <c r="E2189" s="41"/>
    </row>
    <row r="2190" spans="4:5" x14ac:dyDescent="0.2">
      <c r="D2190" s="1"/>
      <c r="E2190" s="41"/>
    </row>
    <row r="2191" spans="4:5" x14ac:dyDescent="0.2">
      <c r="D2191" s="1"/>
      <c r="E2191" s="41"/>
    </row>
    <row r="2192" spans="4:5" x14ac:dyDescent="0.2">
      <c r="D2192" s="1"/>
      <c r="E2192" s="41"/>
    </row>
    <row r="2193" spans="4:5" x14ac:dyDescent="0.2">
      <c r="D2193" s="1"/>
      <c r="E2193" s="41"/>
    </row>
    <row r="2194" spans="4:5" x14ac:dyDescent="0.2">
      <c r="D2194" s="1"/>
      <c r="E2194" s="41"/>
    </row>
    <row r="2195" spans="4:5" x14ac:dyDescent="0.2">
      <c r="D2195" s="1"/>
      <c r="E2195" s="41"/>
    </row>
    <row r="2196" spans="4:5" x14ac:dyDescent="0.2">
      <c r="D2196" s="1"/>
      <c r="E2196" s="41"/>
    </row>
    <row r="2197" spans="4:5" x14ac:dyDescent="0.2">
      <c r="D2197" s="1"/>
      <c r="E2197" s="41"/>
    </row>
    <row r="2198" spans="4:5" x14ac:dyDescent="0.2">
      <c r="D2198" s="1"/>
      <c r="E2198" s="41"/>
    </row>
    <row r="2199" spans="4:5" x14ac:dyDescent="0.2">
      <c r="D2199" s="1"/>
      <c r="E2199" s="41"/>
    </row>
    <row r="2200" spans="4:5" x14ac:dyDescent="0.2">
      <c r="D2200" s="1"/>
      <c r="E2200" s="41"/>
    </row>
    <row r="2201" spans="4:5" x14ac:dyDescent="0.2">
      <c r="D2201" s="1"/>
      <c r="E2201" s="41"/>
    </row>
    <row r="2202" spans="4:5" x14ac:dyDescent="0.2">
      <c r="D2202" s="1"/>
      <c r="E2202" s="41"/>
    </row>
    <row r="2203" spans="4:5" x14ac:dyDescent="0.2">
      <c r="D2203" s="1"/>
      <c r="E2203" s="41"/>
    </row>
    <row r="2204" spans="4:5" x14ac:dyDescent="0.2">
      <c r="D2204" s="1"/>
      <c r="E2204" s="41"/>
    </row>
    <row r="2205" spans="4:5" x14ac:dyDescent="0.2">
      <c r="D2205" s="1"/>
      <c r="E2205" s="41"/>
    </row>
    <row r="2206" spans="4:5" x14ac:dyDescent="0.2">
      <c r="D2206" s="1"/>
      <c r="E2206" s="41"/>
    </row>
    <row r="2207" spans="4:5" x14ac:dyDescent="0.2">
      <c r="D2207" s="1"/>
      <c r="E2207" s="41"/>
    </row>
    <row r="2208" spans="4:5" x14ac:dyDescent="0.2">
      <c r="D2208" s="1"/>
      <c r="E2208" s="41"/>
    </row>
    <row r="2209" spans="4:5" x14ac:dyDescent="0.2">
      <c r="D2209" s="1"/>
      <c r="E2209" s="41"/>
    </row>
    <row r="2210" spans="4:5" x14ac:dyDescent="0.2">
      <c r="D2210" s="1"/>
      <c r="E2210" s="41"/>
    </row>
    <row r="2211" spans="4:5" x14ac:dyDescent="0.2">
      <c r="D2211" s="1"/>
      <c r="E2211" s="41"/>
    </row>
    <row r="2212" spans="4:5" x14ac:dyDescent="0.2">
      <c r="D2212" s="1"/>
      <c r="E2212" s="41"/>
    </row>
    <row r="2213" spans="4:5" x14ac:dyDescent="0.2">
      <c r="D2213" s="1"/>
      <c r="E2213" s="41"/>
    </row>
    <row r="2214" spans="4:5" x14ac:dyDescent="0.2">
      <c r="D2214" s="1"/>
      <c r="E2214" s="41"/>
    </row>
    <row r="2215" spans="4:5" x14ac:dyDescent="0.2">
      <c r="D2215" s="1"/>
      <c r="E2215" s="41"/>
    </row>
    <row r="2216" spans="4:5" x14ac:dyDescent="0.2">
      <c r="D2216" s="1"/>
      <c r="E2216" s="41"/>
    </row>
    <row r="2217" spans="4:5" x14ac:dyDescent="0.2">
      <c r="D2217" s="1"/>
      <c r="E2217" s="41"/>
    </row>
    <row r="2218" spans="4:5" x14ac:dyDescent="0.2">
      <c r="D2218" s="1"/>
      <c r="E2218" s="41"/>
    </row>
    <row r="2219" spans="4:5" x14ac:dyDescent="0.2">
      <c r="D2219" s="1"/>
      <c r="E2219" s="41"/>
    </row>
    <row r="2220" spans="4:5" x14ac:dyDescent="0.2">
      <c r="D2220" s="1"/>
      <c r="E2220" s="41"/>
    </row>
    <row r="2221" spans="4:5" x14ac:dyDescent="0.2">
      <c r="D2221" s="1"/>
      <c r="E2221" s="41"/>
    </row>
    <row r="2222" spans="4:5" x14ac:dyDescent="0.2">
      <c r="D2222" s="1"/>
      <c r="E2222" s="41"/>
    </row>
    <row r="2223" spans="4:5" x14ac:dyDescent="0.2">
      <c r="D2223" s="1"/>
      <c r="E2223" s="41"/>
    </row>
    <row r="2224" spans="4:5" x14ac:dyDescent="0.2">
      <c r="D2224" s="1"/>
      <c r="E2224" s="41"/>
    </row>
    <row r="2225" spans="4:5" x14ac:dyDescent="0.2">
      <c r="D2225" s="1"/>
      <c r="E2225" s="41"/>
    </row>
    <row r="2226" spans="4:5" x14ac:dyDescent="0.2">
      <c r="D2226" s="1"/>
      <c r="E2226" s="41"/>
    </row>
    <row r="2227" spans="4:5" x14ac:dyDescent="0.2">
      <c r="D2227" s="1"/>
      <c r="E2227" s="41"/>
    </row>
    <row r="2228" spans="4:5" x14ac:dyDescent="0.2">
      <c r="D2228" s="1"/>
      <c r="E2228" s="41"/>
    </row>
    <row r="2229" spans="4:5" x14ac:dyDescent="0.2">
      <c r="D2229" s="1"/>
      <c r="E2229" s="41"/>
    </row>
    <row r="2230" spans="4:5" x14ac:dyDescent="0.2">
      <c r="D2230" s="1"/>
      <c r="E2230" s="41"/>
    </row>
    <row r="2231" spans="4:5" x14ac:dyDescent="0.2">
      <c r="D2231" s="1"/>
      <c r="E2231" s="41"/>
    </row>
    <row r="2232" spans="4:5" x14ac:dyDescent="0.2">
      <c r="D2232" s="1"/>
      <c r="E2232" s="41"/>
    </row>
    <row r="2233" spans="4:5" x14ac:dyDescent="0.2">
      <c r="D2233" s="1"/>
      <c r="E2233" s="41"/>
    </row>
    <row r="2234" spans="4:5" x14ac:dyDescent="0.2">
      <c r="D2234" s="1"/>
      <c r="E2234" s="41"/>
    </row>
    <row r="2235" spans="4:5" x14ac:dyDescent="0.2">
      <c r="D2235" s="1"/>
      <c r="E2235" s="41"/>
    </row>
    <row r="2236" spans="4:5" x14ac:dyDescent="0.2">
      <c r="D2236" s="1"/>
      <c r="E2236" s="41"/>
    </row>
    <row r="2237" spans="4:5" x14ac:dyDescent="0.2">
      <c r="D2237" s="1"/>
      <c r="E2237" s="41"/>
    </row>
    <row r="2238" spans="4:5" x14ac:dyDescent="0.2">
      <c r="D2238" s="1"/>
      <c r="E2238" s="41"/>
    </row>
    <row r="2239" spans="4:5" x14ac:dyDescent="0.2">
      <c r="D2239" s="1"/>
      <c r="E2239" s="41"/>
    </row>
    <row r="2240" spans="4:5" x14ac:dyDescent="0.2">
      <c r="D2240" s="1"/>
      <c r="E2240" s="41"/>
    </row>
    <row r="2241" spans="4:5" x14ac:dyDescent="0.2">
      <c r="D2241" s="1"/>
      <c r="E2241" s="41"/>
    </row>
    <row r="2242" spans="4:5" x14ac:dyDescent="0.2">
      <c r="D2242" s="1"/>
      <c r="E2242" s="41"/>
    </row>
    <row r="2243" spans="4:5" x14ac:dyDescent="0.2">
      <c r="D2243" s="1"/>
      <c r="E2243" s="41"/>
    </row>
    <row r="2244" spans="4:5" x14ac:dyDescent="0.2">
      <c r="D2244" s="1"/>
      <c r="E2244" s="41"/>
    </row>
    <row r="2245" spans="4:5" x14ac:dyDescent="0.2">
      <c r="D2245" s="1"/>
      <c r="E2245" s="41"/>
    </row>
    <row r="2246" spans="4:5" x14ac:dyDescent="0.2">
      <c r="D2246" s="1"/>
      <c r="E2246" s="41"/>
    </row>
    <row r="2247" spans="4:5" x14ac:dyDescent="0.2">
      <c r="D2247" s="1"/>
      <c r="E2247" s="41"/>
    </row>
    <row r="2248" spans="4:5" x14ac:dyDescent="0.2">
      <c r="D2248" s="1"/>
      <c r="E2248" s="41"/>
    </row>
    <row r="2249" spans="4:5" x14ac:dyDescent="0.2">
      <c r="D2249" s="1"/>
      <c r="E2249" s="41"/>
    </row>
    <row r="2250" spans="4:5" x14ac:dyDescent="0.2">
      <c r="D2250" s="1"/>
      <c r="E2250" s="41"/>
    </row>
    <row r="2251" spans="4:5" x14ac:dyDescent="0.2">
      <c r="D2251" s="1"/>
      <c r="E2251" s="41"/>
    </row>
    <row r="2252" spans="4:5" x14ac:dyDescent="0.2">
      <c r="D2252" s="1"/>
      <c r="E2252" s="41"/>
    </row>
    <row r="2253" spans="4:5" x14ac:dyDescent="0.2">
      <c r="D2253" s="1"/>
      <c r="E2253" s="41"/>
    </row>
    <row r="2254" spans="4:5" x14ac:dyDescent="0.2">
      <c r="D2254" s="1"/>
      <c r="E2254" s="41"/>
    </row>
    <row r="2255" spans="4:5" x14ac:dyDescent="0.2">
      <c r="D2255" s="1"/>
      <c r="E2255" s="41"/>
    </row>
    <row r="2256" spans="4:5" x14ac:dyDescent="0.2">
      <c r="D2256" s="1"/>
      <c r="E2256" s="41"/>
    </row>
    <row r="2257" spans="4:5" x14ac:dyDescent="0.2">
      <c r="D2257" s="1"/>
      <c r="E2257" s="41"/>
    </row>
    <row r="2258" spans="4:5" x14ac:dyDescent="0.2">
      <c r="D2258" s="1"/>
      <c r="E2258" s="41"/>
    </row>
    <row r="2259" spans="4:5" x14ac:dyDescent="0.2">
      <c r="D2259" s="1"/>
      <c r="E2259" s="41"/>
    </row>
    <row r="2260" spans="4:5" x14ac:dyDescent="0.2">
      <c r="D2260" s="1"/>
      <c r="E2260" s="41"/>
    </row>
    <row r="2261" spans="4:5" x14ac:dyDescent="0.2">
      <c r="D2261" s="1"/>
      <c r="E2261" s="41"/>
    </row>
    <row r="2262" spans="4:5" x14ac:dyDescent="0.2">
      <c r="D2262" s="1"/>
      <c r="E2262" s="41"/>
    </row>
    <row r="2263" spans="4:5" x14ac:dyDescent="0.2">
      <c r="D2263" s="1"/>
      <c r="E2263" s="41"/>
    </row>
    <row r="2264" spans="4:5" x14ac:dyDescent="0.2">
      <c r="D2264" s="1"/>
      <c r="E2264" s="41"/>
    </row>
    <row r="2265" spans="4:5" x14ac:dyDescent="0.2">
      <c r="D2265" s="1"/>
      <c r="E2265" s="41"/>
    </row>
    <row r="2266" spans="4:5" x14ac:dyDescent="0.2">
      <c r="D2266" s="1"/>
      <c r="E2266" s="41"/>
    </row>
    <row r="2267" spans="4:5" x14ac:dyDescent="0.2">
      <c r="D2267" s="1"/>
      <c r="E2267" s="41"/>
    </row>
    <row r="2268" spans="4:5" x14ac:dyDescent="0.2">
      <c r="D2268" s="1"/>
      <c r="E2268" s="41"/>
    </row>
    <row r="2269" spans="4:5" x14ac:dyDescent="0.2">
      <c r="D2269" s="1"/>
      <c r="E2269" s="41"/>
    </row>
    <row r="2270" spans="4:5" x14ac:dyDescent="0.2">
      <c r="D2270" s="1"/>
      <c r="E2270" s="41"/>
    </row>
    <row r="2271" spans="4:5" x14ac:dyDescent="0.2">
      <c r="D2271" s="1"/>
      <c r="E2271" s="41"/>
    </row>
    <row r="2272" spans="4:5" x14ac:dyDescent="0.2">
      <c r="D2272" s="1"/>
      <c r="E2272" s="41"/>
    </row>
    <row r="2273" spans="4:5" x14ac:dyDescent="0.2">
      <c r="D2273" s="1"/>
      <c r="E2273" s="41"/>
    </row>
    <row r="2274" spans="4:5" x14ac:dyDescent="0.2">
      <c r="D2274" s="1"/>
      <c r="E2274" s="41"/>
    </row>
    <row r="2275" spans="4:5" x14ac:dyDescent="0.2">
      <c r="D2275" s="1"/>
      <c r="E2275" s="41"/>
    </row>
    <row r="2276" spans="4:5" x14ac:dyDescent="0.2">
      <c r="D2276" s="1"/>
      <c r="E2276" s="41"/>
    </row>
    <row r="2277" spans="4:5" x14ac:dyDescent="0.2">
      <c r="D2277" s="1"/>
      <c r="E2277" s="41"/>
    </row>
    <row r="2278" spans="4:5" x14ac:dyDescent="0.2">
      <c r="D2278" s="1"/>
      <c r="E2278" s="41"/>
    </row>
    <row r="2279" spans="4:5" x14ac:dyDescent="0.2">
      <c r="D2279" s="1"/>
      <c r="E2279" s="41"/>
    </row>
    <row r="2280" spans="4:5" x14ac:dyDescent="0.2">
      <c r="D2280" s="1"/>
      <c r="E2280" s="41"/>
    </row>
    <row r="2281" spans="4:5" x14ac:dyDescent="0.2">
      <c r="D2281" s="1"/>
      <c r="E2281" s="41"/>
    </row>
    <row r="2282" spans="4:5" x14ac:dyDescent="0.2">
      <c r="D2282" s="1"/>
      <c r="E2282" s="41"/>
    </row>
    <row r="2283" spans="4:5" x14ac:dyDescent="0.2">
      <c r="D2283" s="1"/>
      <c r="E2283" s="41"/>
    </row>
    <row r="2284" spans="4:5" x14ac:dyDescent="0.2">
      <c r="D2284" s="1"/>
      <c r="E2284" s="41"/>
    </row>
    <row r="2285" spans="4:5" x14ac:dyDescent="0.2">
      <c r="D2285" s="1"/>
      <c r="E2285" s="41"/>
    </row>
    <row r="2286" spans="4:5" x14ac:dyDescent="0.2">
      <c r="D2286" s="1"/>
      <c r="E2286" s="41"/>
    </row>
    <row r="2287" spans="4:5" x14ac:dyDescent="0.2">
      <c r="D2287" s="1"/>
      <c r="E2287" s="41"/>
    </row>
    <row r="2288" spans="4:5" x14ac:dyDescent="0.2">
      <c r="D2288" s="1"/>
      <c r="E2288" s="41"/>
    </row>
    <row r="2289" spans="4:5" x14ac:dyDescent="0.2">
      <c r="D2289" s="1"/>
      <c r="E2289" s="41"/>
    </row>
    <row r="2290" spans="4:5" x14ac:dyDescent="0.2">
      <c r="D2290" s="1"/>
      <c r="E2290" s="41"/>
    </row>
    <row r="2291" spans="4:5" x14ac:dyDescent="0.2">
      <c r="D2291" s="1"/>
      <c r="E2291" s="41"/>
    </row>
    <row r="2292" spans="4:5" x14ac:dyDescent="0.2">
      <c r="D2292" s="1"/>
      <c r="E2292" s="41"/>
    </row>
    <row r="2293" spans="4:5" x14ac:dyDescent="0.2">
      <c r="D2293" s="1"/>
      <c r="E2293" s="41"/>
    </row>
    <row r="2294" spans="4:5" x14ac:dyDescent="0.2">
      <c r="D2294" s="1"/>
      <c r="E2294" s="41"/>
    </row>
    <row r="2295" spans="4:5" x14ac:dyDescent="0.2">
      <c r="D2295" s="1"/>
      <c r="E2295" s="41"/>
    </row>
    <row r="2296" spans="4:5" x14ac:dyDescent="0.2">
      <c r="D2296" s="1"/>
      <c r="E2296" s="41"/>
    </row>
    <row r="2297" spans="4:5" x14ac:dyDescent="0.2">
      <c r="D2297" s="1"/>
      <c r="E2297" s="41"/>
    </row>
    <row r="2298" spans="4:5" x14ac:dyDescent="0.2">
      <c r="D2298" s="1"/>
      <c r="E2298" s="41"/>
    </row>
    <row r="2299" spans="4:5" x14ac:dyDescent="0.2">
      <c r="D2299" s="1"/>
      <c r="E2299" s="41"/>
    </row>
    <row r="2300" spans="4:5" x14ac:dyDescent="0.2">
      <c r="D2300" s="1"/>
      <c r="E2300" s="41"/>
    </row>
    <row r="2301" spans="4:5" x14ac:dyDescent="0.2">
      <c r="D2301" s="1"/>
      <c r="E2301" s="41"/>
    </row>
    <row r="2302" spans="4:5" x14ac:dyDescent="0.2">
      <c r="D2302" s="1"/>
      <c r="E2302" s="41"/>
    </row>
    <row r="2303" spans="4:5" x14ac:dyDescent="0.2">
      <c r="D2303" s="1"/>
      <c r="E2303" s="41"/>
    </row>
    <row r="2304" spans="4:5" x14ac:dyDescent="0.2">
      <c r="D2304" s="1"/>
      <c r="E2304" s="41"/>
    </row>
    <row r="2305" spans="4:5" x14ac:dyDescent="0.2">
      <c r="D2305" s="1"/>
      <c r="E2305" s="41"/>
    </row>
    <row r="2306" spans="4:5" x14ac:dyDescent="0.2">
      <c r="D2306" s="1"/>
      <c r="E2306" s="41"/>
    </row>
    <row r="2307" spans="4:5" x14ac:dyDescent="0.2">
      <c r="D2307" s="1"/>
      <c r="E2307" s="41"/>
    </row>
    <row r="2308" spans="4:5" x14ac:dyDescent="0.2">
      <c r="D2308" s="1"/>
      <c r="E2308" s="41"/>
    </row>
    <row r="2309" spans="4:5" x14ac:dyDescent="0.2">
      <c r="D2309" s="1"/>
      <c r="E2309" s="41"/>
    </row>
    <row r="2310" spans="4:5" x14ac:dyDescent="0.2">
      <c r="D2310" s="1"/>
      <c r="E2310" s="41"/>
    </row>
    <row r="2311" spans="4:5" x14ac:dyDescent="0.2">
      <c r="D2311" s="1"/>
      <c r="E2311" s="41"/>
    </row>
    <row r="2312" spans="4:5" x14ac:dyDescent="0.2">
      <c r="D2312" s="1"/>
      <c r="E2312" s="41"/>
    </row>
    <row r="2313" spans="4:5" x14ac:dyDescent="0.2">
      <c r="D2313" s="1"/>
      <c r="E2313" s="41"/>
    </row>
    <row r="2314" spans="4:5" x14ac:dyDescent="0.2">
      <c r="D2314" s="1"/>
      <c r="E2314" s="41"/>
    </row>
    <row r="2315" spans="4:5" x14ac:dyDescent="0.2">
      <c r="D2315" s="1"/>
      <c r="E2315" s="41"/>
    </row>
    <row r="2316" spans="4:5" x14ac:dyDescent="0.2">
      <c r="D2316" s="1"/>
      <c r="E2316" s="41"/>
    </row>
    <row r="2317" spans="4:5" x14ac:dyDescent="0.2">
      <c r="D2317" s="1"/>
      <c r="E2317" s="41"/>
    </row>
    <row r="2318" spans="4:5" x14ac:dyDescent="0.2">
      <c r="D2318" s="1"/>
      <c r="E2318" s="41"/>
    </row>
    <row r="2319" spans="4:5" x14ac:dyDescent="0.2">
      <c r="D2319" s="1"/>
      <c r="E2319" s="41"/>
    </row>
    <row r="2320" spans="4:5" x14ac:dyDescent="0.2">
      <c r="D2320" s="1"/>
      <c r="E2320" s="41"/>
    </row>
    <row r="2321" spans="4:5" x14ac:dyDescent="0.2">
      <c r="D2321" s="1"/>
      <c r="E2321" s="41"/>
    </row>
    <row r="2322" spans="4:5" x14ac:dyDescent="0.2">
      <c r="D2322" s="1"/>
      <c r="E2322" s="41"/>
    </row>
    <row r="2323" spans="4:5" x14ac:dyDescent="0.2">
      <c r="D2323" s="1"/>
      <c r="E2323" s="41"/>
    </row>
    <row r="2324" spans="4:5" x14ac:dyDescent="0.2">
      <c r="D2324" s="1"/>
      <c r="E2324" s="41"/>
    </row>
    <row r="2325" spans="4:5" x14ac:dyDescent="0.2">
      <c r="D2325" s="1"/>
      <c r="E2325" s="41"/>
    </row>
    <row r="2326" spans="4:5" x14ac:dyDescent="0.2">
      <c r="D2326" s="1"/>
      <c r="E2326" s="41"/>
    </row>
    <row r="2327" spans="4:5" x14ac:dyDescent="0.2">
      <c r="D2327" s="1"/>
      <c r="E2327" s="41"/>
    </row>
    <row r="2328" spans="4:5" x14ac:dyDescent="0.2">
      <c r="D2328" s="1"/>
      <c r="E2328" s="41"/>
    </row>
    <row r="2329" spans="4:5" x14ac:dyDescent="0.2">
      <c r="D2329" s="1"/>
      <c r="E2329" s="41"/>
    </row>
    <row r="2330" spans="4:5" x14ac:dyDescent="0.2">
      <c r="D2330" s="1"/>
      <c r="E2330" s="41"/>
    </row>
    <row r="2331" spans="4:5" x14ac:dyDescent="0.2">
      <c r="D2331" s="1"/>
      <c r="E2331" s="41"/>
    </row>
    <row r="2332" spans="4:5" x14ac:dyDescent="0.2">
      <c r="D2332" s="1"/>
      <c r="E2332" s="41"/>
    </row>
    <row r="2333" spans="4:5" x14ac:dyDescent="0.2">
      <c r="D2333" s="1"/>
      <c r="E2333" s="41"/>
    </row>
    <row r="2334" spans="4:5" x14ac:dyDescent="0.2">
      <c r="D2334" s="1"/>
      <c r="E2334" s="41"/>
    </row>
    <row r="2335" spans="4:5" x14ac:dyDescent="0.2">
      <c r="D2335" s="1"/>
      <c r="E2335" s="41"/>
    </row>
    <row r="2336" spans="4:5" x14ac:dyDescent="0.2">
      <c r="D2336" s="1"/>
      <c r="E2336" s="41"/>
    </row>
    <row r="2337" spans="4:5" x14ac:dyDescent="0.2">
      <c r="D2337" s="1"/>
      <c r="E2337" s="41"/>
    </row>
    <row r="2338" spans="4:5" x14ac:dyDescent="0.2">
      <c r="D2338" s="1"/>
      <c r="E2338" s="41"/>
    </row>
    <row r="2339" spans="4:5" x14ac:dyDescent="0.2">
      <c r="D2339" s="1"/>
      <c r="E2339" s="41"/>
    </row>
    <row r="2340" spans="4:5" x14ac:dyDescent="0.2">
      <c r="D2340" s="1"/>
      <c r="E2340" s="41"/>
    </row>
    <row r="2341" spans="4:5" x14ac:dyDescent="0.2">
      <c r="D2341" s="1"/>
      <c r="E2341" s="41"/>
    </row>
    <row r="2342" spans="4:5" x14ac:dyDescent="0.2">
      <c r="D2342" s="1"/>
      <c r="E2342" s="41"/>
    </row>
    <row r="2343" spans="4:5" x14ac:dyDescent="0.2">
      <c r="D2343" s="1"/>
      <c r="E2343" s="41"/>
    </row>
    <row r="2344" spans="4:5" x14ac:dyDescent="0.2">
      <c r="D2344" s="1"/>
      <c r="E2344" s="41"/>
    </row>
    <row r="2345" spans="4:5" x14ac:dyDescent="0.2">
      <c r="D2345" s="1"/>
      <c r="E2345" s="41"/>
    </row>
    <row r="2346" spans="4:5" x14ac:dyDescent="0.2">
      <c r="D2346" s="1"/>
      <c r="E2346" s="41"/>
    </row>
    <row r="2347" spans="4:5" x14ac:dyDescent="0.2">
      <c r="D2347" s="1"/>
      <c r="E2347" s="41"/>
    </row>
    <row r="2348" spans="4:5" x14ac:dyDescent="0.2">
      <c r="D2348" s="1"/>
      <c r="E2348" s="41"/>
    </row>
    <row r="2349" spans="4:5" x14ac:dyDescent="0.2">
      <c r="D2349" s="1"/>
      <c r="E2349" s="41"/>
    </row>
    <row r="2350" spans="4:5" x14ac:dyDescent="0.2">
      <c r="D2350" s="1"/>
      <c r="E2350" s="41"/>
    </row>
    <row r="2351" spans="4:5" x14ac:dyDescent="0.2">
      <c r="D2351" s="1"/>
      <c r="E2351" s="41"/>
    </row>
    <row r="2352" spans="4:5" x14ac:dyDescent="0.2">
      <c r="D2352" s="1"/>
      <c r="E2352" s="41"/>
    </row>
    <row r="2353" spans="4:5" x14ac:dyDescent="0.2">
      <c r="D2353" s="1"/>
      <c r="E2353" s="41"/>
    </row>
    <row r="2354" spans="4:5" x14ac:dyDescent="0.2">
      <c r="D2354" s="1"/>
      <c r="E2354" s="41"/>
    </row>
    <row r="2355" spans="4:5" x14ac:dyDescent="0.2">
      <c r="D2355" s="1"/>
      <c r="E2355" s="41"/>
    </row>
    <row r="2356" spans="4:5" x14ac:dyDescent="0.2">
      <c r="D2356" s="1"/>
      <c r="E2356" s="41"/>
    </row>
    <row r="2357" spans="4:5" x14ac:dyDescent="0.2">
      <c r="D2357" s="1"/>
      <c r="E2357" s="41"/>
    </row>
    <row r="2358" spans="4:5" x14ac:dyDescent="0.2">
      <c r="D2358" s="1"/>
      <c r="E2358" s="41"/>
    </row>
    <row r="2359" spans="4:5" x14ac:dyDescent="0.2">
      <c r="D2359" s="1"/>
      <c r="E2359" s="41"/>
    </row>
    <row r="2360" spans="4:5" x14ac:dyDescent="0.2">
      <c r="D2360" s="1"/>
      <c r="E2360" s="41"/>
    </row>
    <row r="2361" spans="4:5" x14ac:dyDescent="0.2">
      <c r="D2361" s="1"/>
      <c r="E2361" s="41"/>
    </row>
    <row r="2362" spans="4:5" x14ac:dyDescent="0.2">
      <c r="D2362" s="1"/>
      <c r="E2362" s="41"/>
    </row>
    <row r="2363" spans="4:5" x14ac:dyDescent="0.2">
      <c r="D2363" s="1"/>
      <c r="E2363" s="41"/>
    </row>
    <row r="2364" spans="4:5" x14ac:dyDescent="0.2">
      <c r="D2364" s="1"/>
      <c r="E2364" s="41"/>
    </row>
    <row r="2365" spans="4:5" x14ac:dyDescent="0.2">
      <c r="D2365" s="1"/>
      <c r="E2365" s="41"/>
    </row>
    <row r="2366" spans="4:5" x14ac:dyDescent="0.2">
      <c r="D2366" s="1"/>
      <c r="E2366" s="41"/>
    </row>
    <row r="2367" spans="4:5" x14ac:dyDescent="0.2">
      <c r="D2367" s="1"/>
      <c r="E2367" s="41"/>
    </row>
    <row r="2368" spans="4:5" x14ac:dyDescent="0.2">
      <c r="D2368" s="1"/>
      <c r="E2368" s="41"/>
    </row>
    <row r="2369" spans="4:5" x14ac:dyDescent="0.2">
      <c r="D2369" s="1"/>
      <c r="E2369" s="41"/>
    </row>
    <row r="2370" spans="4:5" x14ac:dyDescent="0.2">
      <c r="D2370" s="1"/>
      <c r="E2370" s="41"/>
    </row>
    <row r="2371" spans="4:5" x14ac:dyDescent="0.2">
      <c r="D2371" s="1"/>
      <c r="E2371" s="41"/>
    </row>
    <row r="2372" spans="4:5" x14ac:dyDescent="0.2">
      <c r="D2372" s="1"/>
      <c r="E2372" s="41"/>
    </row>
    <row r="2373" spans="4:5" x14ac:dyDescent="0.2">
      <c r="D2373" s="1"/>
      <c r="E2373" s="41"/>
    </row>
    <row r="2374" spans="4:5" x14ac:dyDescent="0.2">
      <c r="D2374" s="1"/>
      <c r="E2374" s="41"/>
    </row>
    <row r="2375" spans="4:5" x14ac:dyDescent="0.2">
      <c r="D2375" s="1"/>
      <c r="E2375" s="41"/>
    </row>
    <row r="2376" spans="4:5" x14ac:dyDescent="0.2">
      <c r="D2376" s="1"/>
      <c r="E2376" s="41"/>
    </row>
    <row r="2377" spans="4:5" x14ac:dyDescent="0.2">
      <c r="D2377" s="1"/>
      <c r="E2377" s="41"/>
    </row>
    <row r="2378" spans="4:5" x14ac:dyDescent="0.2">
      <c r="D2378" s="1"/>
      <c r="E2378" s="41"/>
    </row>
    <row r="2379" spans="4:5" x14ac:dyDescent="0.2">
      <c r="D2379" s="1"/>
      <c r="E2379" s="41"/>
    </row>
    <row r="2380" spans="4:5" x14ac:dyDescent="0.2">
      <c r="D2380" s="1"/>
      <c r="E2380" s="41"/>
    </row>
    <row r="2381" spans="4:5" x14ac:dyDescent="0.2">
      <c r="D2381" s="1"/>
      <c r="E2381" s="41"/>
    </row>
    <row r="2382" spans="4:5" x14ac:dyDescent="0.2">
      <c r="D2382" s="1"/>
      <c r="E2382" s="41"/>
    </row>
    <row r="2383" spans="4:5" x14ac:dyDescent="0.2">
      <c r="D2383" s="1"/>
      <c r="E2383" s="41"/>
    </row>
    <row r="2384" spans="4:5" x14ac:dyDescent="0.2">
      <c r="D2384" s="1"/>
      <c r="E2384" s="41"/>
    </row>
    <row r="2385" spans="4:5" x14ac:dyDescent="0.2">
      <c r="D2385" s="1"/>
      <c r="E2385" s="41"/>
    </row>
    <row r="2386" spans="4:5" x14ac:dyDescent="0.2">
      <c r="D2386" s="1"/>
      <c r="E2386" s="41"/>
    </row>
    <row r="2387" spans="4:5" x14ac:dyDescent="0.2">
      <c r="D2387" s="1"/>
      <c r="E2387" s="41"/>
    </row>
    <row r="2388" spans="4:5" x14ac:dyDescent="0.2">
      <c r="D2388" s="1"/>
      <c r="E2388" s="41"/>
    </row>
    <row r="2389" spans="4:5" x14ac:dyDescent="0.2">
      <c r="D2389" s="1"/>
      <c r="E2389" s="41"/>
    </row>
    <row r="2390" spans="4:5" x14ac:dyDescent="0.2">
      <c r="D2390" s="1"/>
      <c r="E2390" s="41"/>
    </row>
    <row r="2391" spans="4:5" x14ac:dyDescent="0.2">
      <c r="D2391" s="1"/>
      <c r="E2391" s="41"/>
    </row>
    <row r="2392" spans="4:5" x14ac:dyDescent="0.2">
      <c r="D2392" s="1"/>
      <c r="E2392" s="41"/>
    </row>
    <row r="2393" spans="4:5" x14ac:dyDescent="0.2">
      <c r="D2393" s="1"/>
      <c r="E2393" s="41"/>
    </row>
    <row r="2394" spans="4:5" x14ac:dyDescent="0.2">
      <c r="D2394" s="1"/>
      <c r="E2394" s="41"/>
    </row>
    <row r="2395" spans="4:5" x14ac:dyDescent="0.2">
      <c r="D2395" s="1"/>
      <c r="E2395" s="41"/>
    </row>
    <row r="2396" spans="4:5" x14ac:dyDescent="0.2">
      <c r="D2396" s="1"/>
      <c r="E2396" s="41"/>
    </row>
    <row r="2397" spans="4:5" x14ac:dyDescent="0.2">
      <c r="D2397" s="1"/>
      <c r="E2397" s="41"/>
    </row>
    <row r="2398" spans="4:5" x14ac:dyDescent="0.2">
      <c r="D2398" s="1"/>
      <c r="E2398" s="41"/>
    </row>
    <row r="2399" spans="4:5" x14ac:dyDescent="0.2">
      <c r="D2399" s="1"/>
      <c r="E2399" s="41"/>
    </row>
    <row r="2400" spans="4:5" x14ac:dyDescent="0.2">
      <c r="D2400" s="1"/>
      <c r="E2400" s="41"/>
    </row>
    <row r="2401" spans="4:5" x14ac:dyDescent="0.2">
      <c r="D2401" s="1"/>
      <c r="E2401" s="41"/>
    </row>
    <row r="2402" spans="4:5" x14ac:dyDescent="0.2">
      <c r="D2402" s="1"/>
      <c r="E2402" s="41"/>
    </row>
    <row r="2403" spans="4:5" x14ac:dyDescent="0.2">
      <c r="D2403" s="1"/>
      <c r="E2403" s="41"/>
    </row>
    <row r="2404" spans="4:5" x14ac:dyDescent="0.2">
      <c r="D2404" s="1"/>
      <c r="E2404" s="41"/>
    </row>
    <row r="2405" spans="4:5" x14ac:dyDescent="0.2">
      <c r="D2405" s="1"/>
      <c r="E2405" s="41"/>
    </row>
    <row r="2406" spans="4:5" x14ac:dyDescent="0.2">
      <c r="D2406" s="1"/>
      <c r="E2406" s="41"/>
    </row>
    <row r="2407" spans="4:5" x14ac:dyDescent="0.2">
      <c r="D2407" s="1"/>
      <c r="E2407" s="41"/>
    </row>
    <row r="2408" spans="4:5" x14ac:dyDescent="0.2">
      <c r="D2408" s="1"/>
      <c r="E2408" s="41"/>
    </row>
    <row r="2409" spans="4:5" x14ac:dyDescent="0.2">
      <c r="D2409" s="1"/>
      <c r="E2409" s="41"/>
    </row>
    <row r="2410" spans="4:5" x14ac:dyDescent="0.2">
      <c r="D2410" s="1"/>
      <c r="E2410" s="41"/>
    </row>
    <row r="2411" spans="4:5" x14ac:dyDescent="0.2">
      <c r="D2411" s="1"/>
      <c r="E2411" s="41"/>
    </row>
    <row r="2412" spans="4:5" x14ac:dyDescent="0.2">
      <c r="D2412" s="1"/>
      <c r="E2412" s="41"/>
    </row>
    <row r="2413" spans="4:5" x14ac:dyDescent="0.2">
      <c r="D2413" s="1"/>
      <c r="E2413" s="41"/>
    </row>
    <row r="2414" spans="4:5" x14ac:dyDescent="0.2">
      <c r="D2414" s="1"/>
      <c r="E2414" s="41"/>
    </row>
    <row r="2415" spans="4:5" x14ac:dyDescent="0.2">
      <c r="D2415" s="1"/>
      <c r="E2415" s="41"/>
    </row>
    <row r="2416" spans="4:5" x14ac:dyDescent="0.2">
      <c r="D2416" s="1"/>
      <c r="E2416" s="41"/>
    </row>
    <row r="2417" spans="4:5" x14ac:dyDescent="0.2">
      <c r="D2417" s="1"/>
      <c r="E2417" s="41"/>
    </row>
    <row r="2418" spans="4:5" x14ac:dyDescent="0.2">
      <c r="D2418" s="1"/>
      <c r="E2418" s="41"/>
    </row>
    <row r="2419" spans="4:5" x14ac:dyDescent="0.2">
      <c r="D2419" s="1"/>
      <c r="E2419" s="41"/>
    </row>
    <row r="2420" spans="4:5" x14ac:dyDescent="0.2">
      <c r="D2420" s="1"/>
      <c r="E2420" s="41"/>
    </row>
    <row r="2421" spans="4:5" x14ac:dyDescent="0.2">
      <c r="D2421" s="1"/>
      <c r="E2421" s="41"/>
    </row>
    <row r="2422" spans="4:5" x14ac:dyDescent="0.2">
      <c r="D2422" s="1"/>
      <c r="E2422" s="41"/>
    </row>
    <row r="2423" spans="4:5" x14ac:dyDescent="0.2">
      <c r="D2423" s="1"/>
      <c r="E2423" s="41"/>
    </row>
    <row r="2424" spans="4:5" x14ac:dyDescent="0.2">
      <c r="D2424" s="1"/>
      <c r="E2424" s="41"/>
    </row>
    <row r="2425" spans="4:5" x14ac:dyDescent="0.2">
      <c r="D2425" s="1"/>
      <c r="E2425" s="41"/>
    </row>
    <row r="2426" spans="4:5" x14ac:dyDescent="0.2">
      <c r="D2426" s="1"/>
      <c r="E2426" s="41"/>
    </row>
    <row r="2427" spans="4:5" x14ac:dyDescent="0.2">
      <c r="D2427" s="1"/>
      <c r="E2427" s="41"/>
    </row>
    <row r="2428" spans="4:5" x14ac:dyDescent="0.2">
      <c r="D2428" s="1"/>
      <c r="E2428" s="41"/>
    </row>
    <row r="2429" spans="4:5" x14ac:dyDescent="0.2">
      <c r="D2429" s="1"/>
      <c r="E2429" s="41"/>
    </row>
    <row r="2430" spans="4:5" x14ac:dyDescent="0.2">
      <c r="D2430" s="1"/>
      <c r="E2430" s="41"/>
    </row>
    <row r="2431" spans="4:5" x14ac:dyDescent="0.2">
      <c r="D2431" s="1"/>
      <c r="E2431" s="41"/>
    </row>
    <row r="2432" spans="4:5" x14ac:dyDescent="0.2">
      <c r="D2432" s="1"/>
      <c r="E2432" s="41"/>
    </row>
    <row r="2433" spans="4:5" x14ac:dyDescent="0.2">
      <c r="D2433" s="1"/>
      <c r="E2433" s="41"/>
    </row>
    <row r="2434" spans="4:5" x14ac:dyDescent="0.2">
      <c r="D2434" s="1"/>
      <c r="E2434" s="41"/>
    </row>
    <row r="2435" spans="4:5" x14ac:dyDescent="0.2">
      <c r="D2435" s="1"/>
      <c r="E2435" s="41"/>
    </row>
    <row r="2436" spans="4:5" x14ac:dyDescent="0.2">
      <c r="D2436" s="1"/>
      <c r="E2436" s="41"/>
    </row>
    <row r="2437" spans="4:5" x14ac:dyDescent="0.2">
      <c r="D2437" s="1"/>
      <c r="E2437" s="41"/>
    </row>
    <row r="2438" spans="4:5" x14ac:dyDescent="0.2">
      <c r="D2438" s="1"/>
      <c r="E2438" s="41"/>
    </row>
    <row r="2439" spans="4:5" x14ac:dyDescent="0.2">
      <c r="D2439" s="1"/>
      <c r="E2439" s="41"/>
    </row>
    <row r="2440" spans="4:5" x14ac:dyDescent="0.2">
      <c r="D2440" s="1"/>
      <c r="E2440" s="41"/>
    </row>
    <row r="2441" spans="4:5" x14ac:dyDescent="0.2">
      <c r="D2441" s="1"/>
      <c r="E2441" s="41"/>
    </row>
    <row r="2442" spans="4:5" x14ac:dyDescent="0.2">
      <c r="D2442" s="1"/>
      <c r="E2442" s="41"/>
    </row>
    <row r="2443" spans="4:5" x14ac:dyDescent="0.2">
      <c r="D2443" s="1"/>
      <c r="E2443" s="41"/>
    </row>
    <row r="2444" spans="4:5" x14ac:dyDescent="0.2">
      <c r="D2444" s="1"/>
      <c r="E2444" s="41"/>
    </row>
    <row r="2445" spans="4:5" x14ac:dyDescent="0.2">
      <c r="D2445" s="1"/>
      <c r="E2445" s="41"/>
    </row>
    <row r="2446" spans="4:5" x14ac:dyDescent="0.2">
      <c r="D2446" s="1"/>
      <c r="E2446" s="41"/>
    </row>
    <row r="2447" spans="4:5" x14ac:dyDescent="0.2">
      <c r="D2447" s="1"/>
      <c r="E2447" s="41"/>
    </row>
    <row r="2448" spans="4:5" x14ac:dyDescent="0.2">
      <c r="D2448" s="1"/>
      <c r="E2448" s="41"/>
    </row>
    <row r="2449" spans="4:5" x14ac:dyDescent="0.2">
      <c r="D2449" s="1"/>
      <c r="E2449" s="41"/>
    </row>
    <row r="2450" spans="4:5" x14ac:dyDescent="0.2">
      <c r="D2450" s="1"/>
      <c r="E2450" s="41"/>
    </row>
    <row r="2451" spans="4:5" x14ac:dyDescent="0.2">
      <c r="D2451" s="1"/>
      <c r="E2451" s="41"/>
    </row>
    <row r="2452" spans="4:5" x14ac:dyDescent="0.2">
      <c r="D2452" s="1"/>
      <c r="E2452" s="41"/>
    </row>
    <row r="2453" spans="4:5" x14ac:dyDescent="0.2">
      <c r="D2453" s="1"/>
      <c r="E2453" s="41"/>
    </row>
    <row r="2454" spans="4:5" x14ac:dyDescent="0.2">
      <c r="D2454" s="1"/>
      <c r="E2454" s="41"/>
    </row>
    <row r="2455" spans="4:5" x14ac:dyDescent="0.2">
      <c r="D2455" s="1"/>
      <c r="E2455" s="41"/>
    </row>
    <row r="2456" spans="4:5" x14ac:dyDescent="0.2">
      <c r="D2456" s="1"/>
      <c r="E2456" s="41"/>
    </row>
    <row r="2457" spans="4:5" x14ac:dyDescent="0.2">
      <c r="D2457" s="1"/>
      <c r="E2457" s="41"/>
    </row>
    <row r="2458" spans="4:5" x14ac:dyDescent="0.2">
      <c r="D2458" s="1"/>
      <c r="E2458" s="41"/>
    </row>
    <row r="2459" spans="4:5" x14ac:dyDescent="0.2">
      <c r="D2459" s="1"/>
      <c r="E2459" s="41"/>
    </row>
    <row r="2460" spans="4:5" x14ac:dyDescent="0.2">
      <c r="D2460" s="1"/>
      <c r="E2460" s="41"/>
    </row>
    <row r="2461" spans="4:5" x14ac:dyDescent="0.2">
      <c r="D2461" s="1"/>
      <c r="E2461" s="41"/>
    </row>
    <row r="2462" spans="4:5" x14ac:dyDescent="0.2">
      <c r="D2462" s="1"/>
      <c r="E2462" s="41"/>
    </row>
    <row r="2463" spans="4:5" x14ac:dyDescent="0.2">
      <c r="D2463" s="1"/>
      <c r="E2463" s="41"/>
    </row>
    <row r="2464" spans="4:5" x14ac:dyDescent="0.2">
      <c r="D2464" s="1"/>
      <c r="E2464" s="41"/>
    </row>
    <row r="2465" spans="4:5" x14ac:dyDescent="0.2">
      <c r="D2465" s="1"/>
      <c r="E2465" s="41"/>
    </row>
    <row r="2466" spans="4:5" x14ac:dyDescent="0.2">
      <c r="D2466" s="1"/>
      <c r="E2466" s="41"/>
    </row>
    <row r="2467" spans="4:5" x14ac:dyDescent="0.2">
      <c r="D2467" s="1"/>
      <c r="E2467" s="41"/>
    </row>
    <row r="2468" spans="4:5" x14ac:dyDescent="0.2">
      <c r="D2468" s="1"/>
      <c r="E2468" s="41"/>
    </row>
    <row r="2469" spans="4:5" x14ac:dyDescent="0.2">
      <c r="D2469" s="1"/>
      <c r="E2469" s="41"/>
    </row>
    <row r="2470" spans="4:5" x14ac:dyDescent="0.2">
      <c r="D2470" s="1"/>
      <c r="E2470" s="41"/>
    </row>
    <row r="2471" spans="4:5" x14ac:dyDescent="0.2">
      <c r="D2471" s="1"/>
      <c r="E2471" s="41"/>
    </row>
    <row r="2472" spans="4:5" x14ac:dyDescent="0.2">
      <c r="D2472" s="1"/>
      <c r="E2472" s="41"/>
    </row>
    <row r="2473" spans="4:5" x14ac:dyDescent="0.2">
      <c r="D2473" s="1"/>
      <c r="E2473" s="41"/>
    </row>
    <row r="2474" spans="4:5" x14ac:dyDescent="0.2">
      <c r="D2474" s="1"/>
      <c r="E2474" s="41"/>
    </row>
    <row r="2475" spans="4:5" x14ac:dyDescent="0.2">
      <c r="D2475" s="1"/>
      <c r="E2475" s="41"/>
    </row>
    <row r="2476" spans="4:5" x14ac:dyDescent="0.2">
      <c r="D2476" s="1"/>
      <c r="E2476" s="41"/>
    </row>
    <row r="2477" spans="4:5" x14ac:dyDescent="0.2">
      <c r="D2477" s="1"/>
      <c r="E2477" s="41"/>
    </row>
    <row r="2478" spans="4:5" x14ac:dyDescent="0.2">
      <c r="D2478" s="1"/>
      <c r="E2478" s="41"/>
    </row>
    <row r="2479" spans="4:5" x14ac:dyDescent="0.2">
      <c r="D2479" s="1"/>
      <c r="E2479" s="41"/>
    </row>
    <row r="2480" spans="4:5" x14ac:dyDescent="0.2">
      <c r="D2480" s="1"/>
      <c r="E2480" s="41"/>
    </row>
    <row r="2481" spans="4:5" x14ac:dyDescent="0.2">
      <c r="D2481" s="1"/>
      <c r="E2481" s="41"/>
    </row>
    <row r="2482" spans="4:5" x14ac:dyDescent="0.2">
      <c r="D2482" s="1"/>
      <c r="E2482" s="41"/>
    </row>
    <row r="2483" spans="4:5" x14ac:dyDescent="0.2">
      <c r="D2483" s="1"/>
      <c r="E2483" s="41"/>
    </row>
    <row r="2484" spans="4:5" x14ac:dyDescent="0.2">
      <c r="D2484" s="1"/>
      <c r="E2484" s="41"/>
    </row>
    <row r="2485" spans="4:5" x14ac:dyDescent="0.2">
      <c r="D2485" s="1"/>
      <c r="E2485" s="41"/>
    </row>
    <row r="2486" spans="4:5" x14ac:dyDescent="0.2">
      <c r="D2486" s="1"/>
      <c r="E2486" s="41"/>
    </row>
    <row r="2487" spans="4:5" x14ac:dyDescent="0.2">
      <c r="D2487" s="1"/>
      <c r="E2487" s="41"/>
    </row>
    <row r="2488" spans="4:5" x14ac:dyDescent="0.2">
      <c r="D2488" s="1"/>
      <c r="E2488" s="41"/>
    </row>
    <row r="2489" spans="4:5" x14ac:dyDescent="0.2">
      <c r="D2489" s="1"/>
      <c r="E2489" s="41"/>
    </row>
    <row r="2490" spans="4:5" x14ac:dyDescent="0.2">
      <c r="D2490" s="1"/>
      <c r="E2490" s="41"/>
    </row>
    <row r="2491" spans="4:5" x14ac:dyDescent="0.2">
      <c r="D2491" s="1"/>
      <c r="E2491" s="41"/>
    </row>
    <row r="2492" spans="4:5" x14ac:dyDescent="0.2">
      <c r="D2492" s="1"/>
      <c r="E2492" s="41"/>
    </row>
    <row r="2493" spans="4:5" x14ac:dyDescent="0.2">
      <c r="D2493" s="1"/>
      <c r="E2493" s="41"/>
    </row>
    <row r="2494" spans="4:5" x14ac:dyDescent="0.2">
      <c r="D2494" s="1"/>
      <c r="E2494" s="41"/>
    </row>
    <row r="2495" spans="4:5" x14ac:dyDescent="0.2">
      <c r="D2495" s="1"/>
      <c r="E2495" s="41"/>
    </row>
    <row r="2496" spans="4:5" x14ac:dyDescent="0.2">
      <c r="D2496" s="1"/>
      <c r="E2496" s="41"/>
    </row>
    <row r="2497" spans="4:5" x14ac:dyDescent="0.2">
      <c r="D2497" s="1"/>
      <c r="E2497" s="41"/>
    </row>
    <row r="2498" spans="4:5" x14ac:dyDescent="0.2">
      <c r="D2498" s="1"/>
      <c r="E2498" s="41"/>
    </row>
    <row r="2499" spans="4:5" x14ac:dyDescent="0.2">
      <c r="D2499" s="1"/>
      <c r="E2499" s="41"/>
    </row>
    <row r="2500" spans="4:5" x14ac:dyDescent="0.2">
      <c r="D2500" s="1"/>
      <c r="E2500" s="41"/>
    </row>
    <row r="2501" spans="4:5" x14ac:dyDescent="0.2">
      <c r="D2501" s="1"/>
      <c r="E2501" s="41"/>
    </row>
    <row r="2502" spans="4:5" x14ac:dyDescent="0.2">
      <c r="D2502" s="1"/>
      <c r="E2502" s="41"/>
    </row>
    <row r="2503" spans="4:5" x14ac:dyDescent="0.2">
      <c r="D2503" s="1"/>
      <c r="E2503" s="41"/>
    </row>
    <row r="2504" spans="4:5" x14ac:dyDescent="0.2">
      <c r="D2504" s="1"/>
      <c r="E2504" s="41"/>
    </row>
    <row r="2505" spans="4:5" x14ac:dyDescent="0.2">
      <c r="D2505" s="1"/>
      <c r="E2505" s="41"/>
    </row>
    <row r="2506" spans="4:5" x14ac:dyDescent="0.2">
      <c r="D2506" s="1"/>
      <c r="E2506" s="41"/>
    </row>
    <row r="2507" spans="4:5" x14ac:dyDescent="0.2">
      <c r="D2507" s="1"/>
      <c r="E2507" s="41"/>
    </row>
    <row r="2508" spans="4:5" x14ac:dyDescent="0.2">
      <c r="D2508" s="1"/>
      <c r="E2508" s="41"/>
    </row>
    <row r="2509" spans="4:5" x14ac:dyDescent="0.2">
      <c r="D2509" s="1"/>
      <c r="E2509" s="41"/>
    </row>
    <row r="2510" spans="4:5" x14ac:dyDescent="0.2">
      <c r="D2510" s="1"/>
      <c r="E2510" s="41"/>
    </row>
    <row r="2511" spans="4:5" x14ac:dyDescent="0.2">
      <c r="D2511" s="1"/>
      <c r="E2511" s="41"/>
    </row>
    <row r="2512" spans="4:5" x14ac:dyDescent="0.2">
      <c r="D2512" s="1"/>
      <c r="E2512" s="41"/>
    </row>
    <row r="2513" spans="4:5" x14ac:dyDescent="0.2">
      <c r="D2513" s="1"/>
      <c r="E2513" s="41"/>
    </row>
    <row r="2514" spans="4:5" x14ac:dyDescent="0.2">
      <c r="D2514" s="1"/>
      <c r="E2514" s="41"/>
    </row>
    <row r="2515" spans="4:5" x14ac:dyDescent="0.2">
      <c r="D2515" s="1"/>
      <c r="E2515" s="41"/>
    </row>
    <row r="2516" spans="4:5" x14ac:dyDescent="0.2">
      <c r="D2516" s="1"/>
      <c r="E2516" s="41"/>
    </row>
    <row r="2517" spans="4:5" x14ac:dyDescent="0.2">
      <c r="D2517" s="1"/>
      <c r="E2517" s="41"/>
    </row>
    <row r="2518" spans="4:5" x14ac:dyDescent="0.2">
      <c r="D2518" s="1"/>
      <c r="E2518" s="41"/>
    </row>
    <row r="2519" spans="4:5" x14ac:dyDescent="0.2">
      <c r="D2519" s="1"/>
      <c r="E2519" s="41"/>
    </row>
    <row r="2520" spans="4:5" x14ac:dyDescent="0.2">
      <c r="D2520" s="1"/>
      <c r="E2520" s="41"/>
    </row>
    <row r="2521" spans="4:5" x14ac:dyDescent="0.2">
      <c r="D2521" s="1"/>
      <c r="E2521" s="41"/>
    </row>
    <row r="2522" spans="4:5" x14ac:dyDescent="0.2">
      <c r="D2522" s="1"/>
      <c r="E2522" s="41"/>
    </row>
    <row r="2523" spans="4:5" x14ac:dyDescent="0.2">
      <c r="D2523" s="1"/>
      <c r="E2523" s="41"/>
    </row>
    <row r="2524" spans="4:5" x14ac:dyDescent="0.2">
      <c r="D2524" s="1"/>
      <c r="E2524" s="41"/>
    </row>
    <row r="2525" spans="4:5" x14ac:dyDescent="0.2">
      <c r="D2525" s="1"/>
      <c r="E2525" s="41"/>
    </row>
    <row r="2526" spans="4:5" x14ac:dyDescent="0.2">
      <c r="D2526" s="1"/>
      <c r="E2526" s="41"/>
    </row>
    <row r="2527" spans="4:5" x14ac:dyDescent="0.2">
      <c r="D2527" s="1"/>
      <c r="E2527" s="41"/>
    </row>
    <row r="2528" spans="4:5" x14ac:dyDescent="0.2">
      <c r="D2528" s="1"/>
      <c r="E2528" s="41"/>
    </row>
    <row r="2529" spans="4:5" x14ac:dyDescent="0.2">
      <c r="D2529" s="1"/>
      <c r="E2529" s="41"/>
    </row>
    <row r="2530" spans="4:5" x14ac:dyDescent="0.2">
      <c r="D2530" s="1"/>
      <c r="E2530" s="41"/>
    </row>
    <row r="2531" spans="4:5" x14ac:dyDescent="0.2">
      <c r="D2531" s="1"/>
      <c r="E2531" s="41"/>
    </row>
    <row r="2532" spans="4:5" x14ac:dyDescent="0.2">
      <c r="D2532" s="1"/>
      <c r="E2532" s="41"/>
    </row>
    <row r="2533" spans="4:5" x14ac:dyDescent="0.2">
      <c r="D2533" s="1"/>
      <c r="E2533" s="41"/>
    </row>
    <row r="2534" spans="4:5" x14ac:dyDescent="0.2">
      <c r="D2534" s="1"/>
      <c r="E2534" s="41"/>
    </row>
    <row r="2535" spans="4:5" x14ac:dyDescent="0.2">
      <c r="D2535" s="1"/>
      <c r="E2535" s="41"/>
    </row>
    <row r="2536" spans="4:5" x14ac:dyDescent="0.2">
      <c r="D2536" s="1"/>
      <c r="E2536" s="41"/>
    </row>
    <row r="2537" spans="4:5" x14ac:dyDescent="0.2">
      <c r="D2537" s="1"/>
      <c r="E2537" s="41"/>
    </row>
    <row r="2538" spans="4:5" x14ac:dyDescent="0.2">
      <c r="D2538" s="1"/>
      <c r="E2538" s="41"/>
    </row>
    <row r="2539" spans="4:5" x14ac:dyDescent="0.2">
      <c r="D2539" s="1"/>
      <c r="E2539" s="41"/>
    </row>
    <row r="2540" spans="4:5" x14ac:dyDescent="0.2">
      <c r="D2540" s="1"/>
      <c r="E2540" s="41"/>
    </row>
    <row r="2541" spans="4:5" x14ac:dyDescent="0.2">
      <c r="D2541" s="1"/>
      <c r="E2541" s="41"/>
    </row>
    <row r="2542" spans="4:5" x14ac:dyDescent="0.2">
      <c r="D2542" s="1"/>
      <c r="E2542" s="41"/>
    </row>
    <row r="2543" spans="4:5" x14ac:dyDescent="0.2">
      <c r="D2543" s="1"/>
      <c r="E2543" s="41"/>
    </row>
    <row r="2544" spans="4:5" x14ac:dyDescent="0.2">
      <c r="D2544" s="1"/>
      <c r="E2544" s="41"/>
    </row>
    <row r="2545" spans="4:5" x14ac:dyDescent="0.2">
      <c r="D2545" s="1"/>
      <c r="E2545" s="41"/>
    </row>
    <row r="2546" spans="4:5" x14ac:dyDescent="0.2">
      <c r="D2546" s="1"/>
      <c r="E2546" s="41"/>
    </row>
    <row r="2547" spans="4:5" x14ac:dyDescent="0.2">
      <c r="D2547" s="1"/>
      <c r="E2547" s="41"/>
    </row>
    <row r="2548" spans="4:5" x14ac:dyDescent="0.2">
      <c r="D2548" s="1"/>
      <c r="E2548" s="41"/>
    </row>
    <row r="2549" spans="4:5" x14ac:dyDescent="0.2">
      <c r="D2549" s="1"/>
      <c r="E2549" s="41"/>
    </row>
    <row r="2550" spans="4:5" x14ac:dyDescent="0.2">
      <c r="D2550" s="1"/>
      <c r="E2550" s="41"/>
    </row>
    <row r="2551" spans="4:5" x14ac:dyDescent="0.2">
      <c r="D2551" s="1"/>
      <c r="E2551" s="41"/>
    </row>
    <row r="2552" spans="4:5" x14ac:dyDescent="0.2">
      <c r="D2552" s="1"/>
      <c r="E2552" s="41"/>
    </row>
    <row r="2553" spans="4:5" x14ac:dyDescent="0.2">
      <c r="D2553" s="1"/>
      <c r="E2553" s="41"/>
    </row>
    <row r="2554" spans="4:5" x14ac:dyDescent="0.2">
      <c r="D2554" s="1"/>
      <c r="E2554" s="41"/>
    </row>
    <row r="2555" spans="4:5" x14ac:dyDescent="0.2">
      <c r="D2555" s="1"/>
      <c r="E2555" s="41"/>
    </row>
    <row r="2556" spans="4:5" x14ac:dyDescent="0.2">
      <c r="D2556" s="1"/>
      <c r="E2556" s="41"/>
    </row>
    <row r="2557" spans="4:5" x14ac:dyDescent="0.2">
      <c r="D2557" s="1"/>
      <c r="E2557" s="41"/>
    </row>
    <row r="2558" spans="4:5" x14ac:dyDescent="0.2">
      <c r="D2558" s="1"/>
      <c r="E2558" s="41"/>
    </row>
    <row r="2559" spans="4:5" x14ac:dyDescent="0.2">
      <c r="D2559" s="1"/>
      <c r="E2559" s="41"/>
    </row>
    <row r="2560" spans="4:5" x14ac:dyDescent="0.2">
      <c r="D2560" s="1"/>
      <c r="E2560" s="41"/>
    </row>
    <row r="2561" spans="4:5" x14ac:dyDescent="0.2">
      <c r="D2561" s="1"/>
      <c r="E2561" s="41"/>
    </row>
    <row r="2562" spans="4:5" x14ac:dyDescent="0.2">
      <c r="D2562" s="1"/>
      <c r="E2562" s="41"/>
    </row>
    <row r="2563" spans="4:5" x14ac:dyDescent="0.2">
      <c r="D2563" s="1"/>
      <c r="E2563" s="41"/>
    </row>
    <row r="2564" spans="4:5" x14ac:dyDescent="0.2">
      <c r="D2564" s="1"/>
      <c r="E2564" s="41"/>
    </row>
    <row r="2565" spans="4:5" x14ac:dyDescent="0.2">
      <c r="D2565" s="1"/>
      <c r="E2565" s="41"/>
    </row>
    <row r="2566" spans="4:5" x14ac:dyDescent="0.2">
      <c r="D2566" s="1"/>
      <c r="E2566" s="41"/>
    </row>
    <row r="2567" spans="4:5" x14ac:dyDescent="0.2">
      <c r="D2567" s="1"/>
      <c r="E2567" s="41"/>
    </row>
    <row r="2568" spans="4:5" x14ac:dyDescent="0.2">
      <c r="D2568" s="1"/>
      <c r="E2568" s="41"/>
    </row>
    <row r="2569" spans="4:5" x14ac:dyDescent="0.2">
      <c r="D2569" s="1"/>
      <c r="E2569" s="41"/>
    </row>
    <row r="2570" spans="4:5" x14ac:dyDescent="0.2">
      <c r="D2570" s="1"/>
      <c r="E2570" s="41"/>
    </row>
    <row r="2571" spans="4:5" x14ac:dyDescent="0.2">
      <c r="D2571" s="1"/>
      <c r="E2571" s="41"/>
    </row>
    <row r="2572" spans="4:5" x14ac:dyDescent="0.2">
      <c r="D2572" s="1"/>
      <c r="E2572" s="41"/>
    </row>
    <row r="2573" spans="4:5" x14ac:dyDescent="0.2">
      <c r="D2573" s="1"/>
      <c r="E2573" s="41"/>
    </row>
    <row r="2574" spans="4:5" x14ac:dyDescent="0.2">
      <c r="D2574" s="1"/>
      <c r="E2574" s="41"/>
    </row>
    <row r="2575" spans="4:5" x14ac:dyDescent="0.2">
      <c r="D2575" s="1"/>
      <c r="E2575" s="41"/>
    </row>
    <row r="2576" spans="4:5" x14ac:dyDescent="0.2">
      <c r="D2576" s="1"/>
      <c r="E2576" s="41"/>
    </row>
    <row r="2577" spans="4:5" x14ac:dyDescent="0.2">
      <c r="D2577" s="1"/>
      <c r="E2577" s="41"/>
    </row>
    <row r="2578" spans="4:5" x14ac:dyDescent="0.2">
      <c r="D2578" s="1"/>
      <c r="E2578" s="41"/>
    </row>
    <row r="2579" spans="4:5" x14ac:dyDescent="0.2">
      <c r="D2579" s="1"/>
      <c r="E2579" s="41"/>
    </row>
    <row r="2580" spans="4:5" x14ac:dyDescent="0.2">
      <c r="D2580" s="1"/>
      <c r="E2580" s="41"/>
    </row>
    <row r="2581" spans="4:5" x14ac:dyDescent="0.2">
      <c r="D2581" s="1"/>
      <c r="E2581" s="41"/>
    </row>
    <row r="2582" spans="4:5" x14ac:dyDescent="0.2">
      <c r="D2582" s="1"/>
      <c r="E2582" s="41"/>
    </row>
    <row r="2583" spans="4:5" x14ac:dyDescent="0.2">
      <c r="D2583" s="1"/>
      <c r="E2583" s="41"/>
    </row>
    <row r="2584" spans="4:5" x14ac:dyDescent="0.2">
      <c r="D2584" s="1"/>
      <c r="E2584" s="41"/>
    </row>
    <row r="2585" spans="4:5" x14ac:dyDescent="0.2">
      <c r="D2585" s="1"/>
      <c r="E2585" s="41"/>
    </row>
    <row r="2586" spans="4:5" x14ac:dyDescent="0.2">
      <c r="D2586" s="1"/>
      <c r="E2586" s="41"/>
    </row>
    <row r="2587" spans="4:5" x14ac:dyDescent="0.2">
      <c r="D2587" s="1"/>
      <c r="E2587" s="41"/>
    </row>
    <row r="2588" spans="4:5" x14ac:dyDescent="0.2">
      <c r="D2588" s="1"/>
      <c r="E2588" s="41"/>
    </row>
    <row r="2589" spans="4:5" x14ac:dyDescent="0.2">
      <c r="D2589" s="1"/>
      <c r="E2589" s="41"/>
    </row>
    <row r="2590" spans="4:5" x14ac:dyDescent="0.2">
      <c r="D2590" s="1"/>
      <c r="E2590" s="41"/>
    </row>
    <row r="2591" spans="4:5" x14ac:dyDescent="0.2">
      <c r="D2591" s="1"/>
      <c r="E2591" s="41"/>
    </row>
    <row r="2592" spans="4:5" x14ac:dyDescent="0.2">
      <c r="D2592" s="1"/>
      <c r="E2592" s="41"/>
    </row>
    <row r="2593" spans="4:5" x14ac:dyDescent="0.2">
      <c r="D2593" s="1"/>
      <c r="E2593" s="41"/>
    </row>
    <row r="2594" spans="4:5" x14ac:dyDescent="0.2">
      <c r="D2594" s="1"/>
      <c r="E2594" s="41"/>
    </row>
    <row r="2595" spans="4:5" x14ac:dyDescent="0.2">
      <c r="D2595" s="1"/>
      <c r="E2595" s="41"/>
    </row>
    <row r="2596" spans="4:5" x14ac:dyDescent="0.2">
      <c r="D2596" s="1"/>
      <c r="E2596" s="41"/>
    </row>
    <row r="2597" spans="4:5" x14ac:dyDescent="0.2">
      <c r="D2597" s="1"/>
      <c r="E2597" s="41"/>
    </row>
    <row r="2598" spans="4:5" x14ac:dyDescent="0.2">
      <c r="D2598" s="1"/>
      <c r="E2598" s="41"/>
    </row>
    <row r="2599" spans="4:5" x14ac:dyDescent="0.2">
      <c r="D2599" s="1"/>
      <c r="E2599" s="41"/>
    </row>
    <row r="2600" spans="4:5" x14ac:dyDescent="0.2">
      <c r="D2600" s="1"/>
      <c r="E2600" s="41"/>
    </row>
    <row r="2601" spans="4:5" x14ac:dyDescent="0.2">
      <c r="D2601" s="1"/>
      <c r="E2601" s="41"/>
    </row>
    <row r="2602" spans="4:5" x14ac:dyDescent="0.2">
      <c r="D2602" s="1"/>
      <c r="E2602" s="41"/>
    </row>
    <row r="2603" spans="4:5" x14ac:dyDescent="0.2">
      <c r="D2603" s="1"/>
      <c r="E2603" s="41"/>
    </row>
    <row r="2604" spans="4:5" x14ac:dyDescent="0.2">
      <c r="D2604" s="1"/>
      <c r="E2604" s="41"/>
    </row>
    <row r="2605" spans="4:5" x14ac:dyDescent="0.2">
      <c r="D2605" s="1"/>
      <c r="E2605" s="41"/>
    </row>
    <row r="2606" spans="4:5" x14ac:dyDescent="0.2">
      <c r="D2606" s="1"/>
      <c r="E2606" s="41"/>
    </row>
    <row r="2607" spans="4:5" x14ac:dyDescent="0.2">
      <c r="D2607" s="1"/>
      <c r="E2607" s="41"/>
    </row>
    <row r="2608" spans="4:5" x14ac:dyDescent="0.2">
      <c r="D2608" s="1"/>
      <c r="E2608" s="41"/>
    </row>
    <row r="2609" spans="4:5" x14ac:dyDescent="0.2">
      <c r="D2609" s="1"/>
      <c r="E2609" s="41"/>
    </row>
    <row r="2610" spans="4:5" x14ac:dyDescent="0.2">
      <c r="D2610" s="1"/>
      <c r="E2610" s="41"/>
    </row>
    <row r="2611" spans="4:5" x14ac:dyDescent="0.2">
      <c r="D2611" s="1"/>
      <c r="E2611" s="41"/>
    </row>
    <row r="2612" spans="4:5" x14ac:dyDescent="0.2">
      <c r="D2612" s="1"/>
      <c r="E2612" s="41"/>
    </row>
    <row r="2613" spans="4:5" x14ac:dyDescent="0.2">
      <c r="D2613" s="1"/>
      <c r="E2613" s="41"/>
    </row>
    <row r="2614" spans="4:5" x14ac:dyDescent="0.2">
      <c r="D2614" s="1"/>
      <c r="E2614" s="41"/>
    </row>
    <row r="2615" spans="4:5" x14ac:dyDescent="0.2">
      <c r="D2615" s="1"/>
      <c r="E2615" s="41"/>
    </row>
    <row r="2616" spans="4:5" x14ac:dyDescent="0.2">
      <c r="D2616" s="1"/>
      <c r="E2616" s="41"/>
    </row>
    <row r="2617" spans="4:5" x14ac:dyDescent="0.2">
      <c r="D2617" s="1"/>
      <c r="E2617" s="41"/>
    </row>
    <row r="2618" spans="4:5" x14ac:dyDescent="0.2">
      <c r="D2618" s="1"/>
      <c r="E2618" s="41"/>
    </row>
    <row r="2619" spans="4:5" x14ac:dyDescent="0.2">
      <c r="D2619" s="1"/>
      <c r="E2619" s="41"/>
    </row>
    <row r="2620" spans="4:5" x14ac:dyDescent="0.2">
      <c r="D2620" s="1"/>
      <c r="E2620" s="41"/>
    </row>
    <row r="2621" spans="4:5" x14ac:dyDescent="0.2">
      <c r="D2621" s="1"/>
      <c r="E2621" s="41"/>
    </row>
    <row r="2622" spans="4:5" x14ac:dyDescent="0.2">
      <c r="D2622" s="1"/>
      <c r="E2622" s="41"/>
    </row>
    <row r="2623" spans="4:5" x14ac:dyDescent="0.2">
      <c r="D2623" s="1"/>
      <c r="E2623" s="41"/>
    </row>
    <row r="2624" spans="4:5" x14ac:dyDescent="0.2">
      <c r="D2624" s="1"/>
      <c r="E2624" s="41"/>
    </row>
    <row r="2625" spans="4:5" x14ac:dyDescent="0.2">
      <c r="D2625" s="1"/>
      <c r="E2625" s="41"/>
    </row>
    <row r="2626" spans="4:5" x14ac:dyDescent="0.2">
      <c r="D2626" s="1"/>
      <c r="E2626" s="41"/>
    </row>
    <row r="2627" spans="4:5" x14ac:dyDescent="0.2">
      <c r="D2627" s="1"/>
      <c r="E2627" s="41"/>
    </row>
    <row r="2628" spans="4:5" x14ac:dyDescent="0.2">
      <c r="D2628" s="1"/>
      <c r="E2628" s="41"/>
    </row>
    <row r="2629" spans="4:5" x14ac:dyDescent="0.2">
      <c r="D2629" s="1"/>
      <c r="E2629" s="41"/>
    </row>
    <row r="2630" spans="4:5" x14ac:dyDescent="0.2">
      <c r="D2630" s="1"/>
      <c r="E2630" s="41"/>
    </row>
    <row r="2631" spans="4:5" x14ac:dyDescent="0.2">
      <c r="D2631" s="1"/>
      <c r="E2631" s="41"/>
    </row>
    <row r="2632" spans="4:5" x14ac:dyDescent="0.2">
      <c r="D2632" s="1"/>
      <c r="E2632" s="41"/>
    </row>
    <row r="2633" spans="4:5" x14ac:dyDescent="0.2">
      <c r="D2633" s="1"/>
      <c r="E2633" s="41"/>
    </row>
    <row r="2634" spans="4:5" x14ac:dyDescent="0.2">
      <c r="D2634" s="1"/>
      <c r="E2634" s="41"/>
    </row>
    <row r="2635" spans="4:5" x14ac:dyDescent="0.2">
      <c r="D2635" s="1"/>
      <c r="E2635" s="41"/>
    </row>
    <row r="2636" spans="4:5" x14ac:dyDescent="0.2">
      <c r="D2636" s="1"/>
      <c r="E2636" s="41"/>
    </row>
    <row r="2637" spans="4:5" x14ac:dyDescent="0.2">
      <c r="D2637" s="1"/>
      <c r="E2637" s="41"/>
    </row>
    <row r="2638" spans="4:5" x14ac:dyDescent="0.2">
      <c r="D2638" s="1"/>
      <c r="E2638" s="41"/>
    </row>
    <row r="2639" spans="4:5" x14ac:dyDescent="0.2">
      <c r="D2639" s="1"/>
      <c r="E2639" s="41"/>
    </row>
    <row r="2640" spans="4:5" x14ac:dyDescent="0.2">
      <c r="D2640" s="1"/>
      <c r="E2640" s="41"/>
    </row>
    <row r="2641" spans="4:5" x14ac:dyDescent="0.2">
      <c r="D2641" s="1"/>
      <c r="E2641" s="41"/>
    </row>
    <row r="2642" spans="4:5" x14ac:dyDescent="0.2">
      <c r="D2642" s="1"/>
      <c r="E2642" s="41"/>
    </row>
    <row r="2643" spans="4:5" x14ac:dyDescent="0.2">
      <c r="D2643" s="1"/>
      <c r="E2643" s="41"/>
    </row>
    <row r="2644" spans="4:5" x14ac:dyDescent="0.2">
      <c r="D2644" s="1"/>
      <c r="E2644" s="41"/>
    </row>
    <row r="2645" spans="4:5" x14ac:dyDescent="0.2">
      <c r="D2645" s="1"/>
      <c r="E2645" s="41"/>
    </row>
    <row r="2646" spans="4:5" x14ac:dyDescent="0.2">
      <c r="D2646" s="1"/>
      <c r="E2646" s="41"/>
    </row>
    <row r="2647" spans="4:5" x14ac:dyDescent="0.2">
      <c r="D2647" s="1"/>
      <c r="E2647" s="41"/>
    </row>
    <row r="2648" spans="4:5" x14ac:dyDescent="0.2">
      <c r="D2648" s="1"/>
      <c r="E2648" s="41"/>
    </row>
    <row r="2649" spans="4:5" x14ac:dyDescent="0.2">
      <c r="D2649" s="1"/>
      <c r="E2649" s="41"/>
    </row>
    <row r="2650" spans="4:5" x14ac:dyDescent="0.2">
      <c r="D2650" s="1"/>
      <c r="E2650" s="41"/>
    </row>
    <row r="2651" spans="4:5" x14ac:dyDescent="0.2">
      <c r="D2651" s="1"/>
      <c r="E2651" s="41"/>
    </row>
    <row r="2652" spans="4:5" x14ac:dyDescent="0.2">
      <c r="D2652" s="1"/>
      <c r="E2652" s="41"/>
    </row>
    <row r="2653" spans="4:5" x14ac:dyDescent="0.2">
      <c r="D2653" s="1"/>
      <c r="E2653" s="41"/>
    </row>
    <row r="2654" spans="4:5" x14ac:dyDescent="0.2">
      <c r="D2654" s="1"/>
      <c r="E2654" s="41"/>
    </row>
    <row r="2655" spans="4:5" x14ac:dyDescent="0.2">
      <c r="D2655" s="1"/>
      <c r="E2655" s="41"/>
    </row>
    <row r="2656" spans="4:5" x14ac:dyDescent="0.2">
      <c r="D2656" s="1"/>
      <c r="E2656" s="41"/>
    </row>
    <row r="2657" spans="4:5" x14ac:dyDescent="0.2">
      <c r="D2657" s="1"/>
      <c r="E2657" s="41"/>
    </row>
    <row r="2658" spans="4:5" x14ac:dyDescent="0.2">
      <c r="D2658" s="1"/>
      <c r="E2658" s="41"/>
    </row>
    <row r="2659" spans="4:5" x14ac:dyDescent="0.2">
      <c r="D2659" s="1"/>
      <c r="E2659" s="41"/>
    </row>
    <row r="2660" spans="4:5" x14ac:dyDescent="0.2">
      <c r="D2660" s="1"/>
      <c r="E2660" s="41"/>
    </row>
    <row r="2661" spans="4:5" x14ac:dyDescent="0.2">
      <c r="D2661" s="1"/>
      <c r="E2661" s="41"/>
    </row>
    <row r="2662" spans="4:5" x14ac:dyDescent="0.2">
      <c r="D2662" s="1"/>
      <c r="E2662" s="41"/>
    </row>
    <row r="2663" spans="4:5" x14ac:dyDescent="0.2">
      <c r="D2663" s="1"/>
      <c r="E2663" s="41"/>
    </row>
    <row r="2664" spans="4:5" x14ac:dyDescent="0.2">
      <c r="D2664" s="1"/>
      <c r="E2664" s="41"/>
    </row>
    <row r="2665" spans="4:5" x14ac:dyDescent="0.2">
      <c r="D2665" s="1"/>
      <c r="E2665" s="41"/>
    </row>
    <row r="2666" spans="4:5" x14ac:dyDescent="0.2">
      <c r="D2666" s="1"/>
      <c r="E2666" s="41"/>
    </row>
    <row r="2667" spans="4:5" x14ac:dyDescent="0.2">
      <c r="D2667" s="1"/>
      <c r="E2667" s="41"/>
    </row>
    <row r="2668" spans="4:5" x14ac:dyDescent="0.2">
      <c r="D2668" s="1"/>
      <c r="E2668" s="41"/>
    </row>
    <row r="2669" spans="4:5" x14ac:dyDescent="0.2">
      <c r="D2669" s="1"/>
      <c r="E2669" s="41"/>
    </row>
    <row r="2670" spans="4:5" x14ac:dyDescent="0.2">
      <c r="D2670" s="1"/>
      <c r="E2670" s="41"/>
    </row>
    <row r="2671" spans="4:5" x14ac:dyDescent="0.2">
      <c r="D2671" s="1"/>
      <c r="E2671" s="41"/>
    </row>
    <row r="2672" spans="4:5" x14ac:dyDescent="0.2">
      <c r="D2672" s="1"/>
      <c r="E2672" s="41"/>
    </row>
    <row r="2673" spans="4:5" x14ac:dyDescent="0.2">
      <c r="D2673" s="1"/>
      <c r="E2673" s="41"/>
    </row>
    <row r="2674" spans="4:5" x14ac:dyDescent="0.2">
      <c r="D2674" s="1"/>
      <c r="E2674" s="41"/>
    </row>
    <row r="2675" spans="4:5" x14ac:dyDescent="0.2">
      <c r="D2675" s="1"/>
      <c r="E2675" s="41"/>
    </row>
    <row r="2676" spans="4:5" x14ac:dyDescent="0.2">
      <c r="D2676" s="1"/>
      <c r="E2676" s="41"/>
    </row>
    <row r="2677" spans="4:5" x14ac:dyDescent="0.2">
      <c r="D2677" s="1"/>
      <c r="E2677" s="41"/>
    </row>
    <row r="2678" spans="4:5" x14ac:dyDescent="0.2">
      <c r="D2678" s="1"/>
      <c r="E2678" s="41"/>
    </row>
    <row r="2679" spans="4:5" x14ac:dyDescent="0.2">
      <c r="D2679" s="1"/>
      <c r="E2679" s="41"/>
    </row>
    <row r="2680" spans="4:5" x14ac:dyDescent="0.2">
      <c r="D2680" s="1"/>
      <c r="E2680" s="41"/>
    </row>
    <row r="2681" spans="4:5" x14ac:dyDescent="0.2">
      <c r="D2681" s="1"/>
      <c r="E2681" s="41"/>
    </row>
    <row r="2682" spans="4:5" x14ac:dyDescent="0.2">
      <c r="D2682" s="1"/>
      <c r="E2682" s="41"/>
    </row>
    <row r="2683" spans="4:5" x14ac:dyDescent="0.2">
      <c r="D2683" s="1"/>
      <c r="E2683" s="41"/>
    </row>
    <row r="2684" spans="4:5" x14ac:dyDescent="0.2">
      <c r="D2684" s="1"/>
      <c r="E2684" s="41"/>
    </row>
    <row r="2685" spans="4:5" x14ac:dyDescent="0.2">
      <c r="D2685" s="1"/>
      <c r="E2685" s="41"/>
    </row>
    <row r="2686" spans="4:5" x14ac:dyDescent="0.2">
      <c r="D2686" s="1"/>
      <c r="E2686" s="41"/>
    </row>
    <row r="2687" spans="4:5" x14ac:dyDescent="0.2">
      <c r="D2687" s="1"/>
      <c r="E2687" s="41"/>
    </row>
    <row r="2688" spans="4:5" x14ac:dyDescent="0.2">
      <c r="D2688" s="1"/>
      <c r="E2688" s="41"/>
    </row>
    <row r="2689" spans="4:5" x14ac:dyDescent="0.2">
      <c r="D2689" s="1"/>
      <c r="E2689" s="41"/>
    </row>
    <row r="2690" spans="4:5" x14ac:dyDescent="0.2">
      <c r="D2690" s="1"/>
      <c r="E2690" s="41"/>
    </row>
    <row r="2691" spans="4:5" x14ac:dyDescent="0.2">
      <c r="D2691" s="1"/>
      <c r="E2691" s="41"/>
    </row>
    <row r="2692" spans="4:5" x14ac:dyDescent="0.2">
      <c r="D2692" s="1"/>
      <c r="E2692" s="41"/>
    </row>
    <row r="2693" spans="4:5" x14ac:dyDescent="0.2">
      <c r="D2693" s="1"/>
      <c r="E2693" s="41"/>
    </row>
    <row r="2694" spans="4:5" x14ac:dyDescent="0.2">
      <c r="D2694" s="1"/>
      <c r="E2694" s="41"/>
    </row>
    <row r="2695" spans="4:5" x14ac:dyDescent="0.2">
      <c r="D2695" s="1"/>
      <c r="E2695" s="41"/>
    </row>
    <row r="2696" spans="4:5" x14ac:dyDescent="0.2">
      <c r="D2696" s="1"/>
      <c r="E2696" s="41"/>
    </row>
    <row r="2697" spans="4:5" x14ac:dyDescent="0.2">
      <c r="D2697" s="1"/>
      <c r="E2697" s="41"/>
    </row>
    <row r="2698" spans="4:5" x14ac:dyDescent="0.2">
      <c r="D2698" s="1"/>
      <c r="E2698" s="41"/>
    </row>
    <row r="2699" spans="4:5" x14ac:dyDescent="0.2">
      <c r="D2699" s="1"/>
      <c r="E2699" s="41"/>
    </row>
    <row r="2700" spans="4:5" x14ac:dyDescent="0.2">
      <c r="D2700" s="1"/>
      <c r="E2700" s="41"/>
    </row>
    <row r="2701" spans="4:5" x14ac:dyDescent="0.2">
      <c r="D2701" s="1"/>
      <c r="E2701" s="41"/>
    </row>
    <row r="2702" spans="4:5" x14ac:dyDescent="0.2">
      <c r="D2702" s="1"/>
      <c r="E2702" s="41"/>
    </row>
    <row r="2703" spans="4:5" x14ac:dyDescent="0.2">
      <c r="D2703" s="1"/>
      <c r="E2703" s="41"/>
    </row>
    <row r="2704" spans="4:5" x14ac:dyDescent="0.2">
      <c r="D2704" s="1"/>
      <c r="E2704" s="41"/>
    </row>
    <row r="2705" spans="4:5" x14ac:dyDescent="0.2">
      <c r="D2705" s="1"/>
      <c r="E2705" s="41"/>
    </row>
    <row r="2706" spans="4:5" x14ac:dyDescent="0.2">
      <c r="D2706" s="1"/>
      <c r="E2706" s="41"/>
    </row>
    <row r="2707" spans="4:5" x14ac:dyDescent="0.2">
      <c r="D2707" s="1"/>
      <c r="E2707" s="41"/>
    </row>
    <row r="2708" spans="4:5" x14ac:dyDescent="0.2">
      <c r="D2708" s="1"/>
      <c r="E2708" s="41"/>
    </row>
    <row r="2709" spans="4:5" x14ac:dyDescent="0.2">
      <c r="D2709" s="1"/>
      <c r="E2709" s="41"/>
    </row>
    <row r="2710" spans="4:5" x14ac:dyDescent="0.2">
      <c r="D2710" s="1"/>
      <c r="E2710" s="41"/>
    </row>
    <row r="2711" spans="4:5" x14ac:dyDescent="0.2">
      <c r="D2711" s="1"/>
      <c r="E2711" s="41"/>
    </row>
    <row r="2712" spans="4:5" x14ac:dyDescent="0.2">
      <c r="D2712" s="1"/>
      <c r="E2712" s="41"/>
    </row>
    <row r="2713" spans="4:5" x14ac:dyDescent="0.2">
      <c r="D2713" s="1"/>
      <c r="E2713" s="41"/>
    </row>
    <row r="2714" spans="4:5" x14ac:dyDescent="0.2">
      <c r="D2714" s="1"/>
      <c r="E2714" s="41"/>
    </row>
    <row r="2715" spans="4:5" x14ac:dyDescent="0.2">
      <c r="D2715" s="1"/>
      <c r="E2715" s="41"/>
    </row>
    <row r="2716" spans="4:5" x14ac:dyDescent="0.2">
      <c r="D2716" s="1"/>
      <c r="E2716" s="41"/>
    </row>
    <row r="2717" spans="4:5" x14ac:dyDescent="0.2">
      <c r="D2717" s="1"/>
      <c r="E2717" s="41"/>
    </row>
    <row r="2718" spans="4:5" x14ac:dyDescent="0.2">
      <c r="D2718" s="1"/>
      <c r="E2718" s="41"/>
    </row>
    <row r="2719" spans="4:5" x14ac:dyDescent="0.2">
      <c r="D2719" s="1"/>
      <c r="E2719" s="41"/>
    </row>
    <row r="2720" spans="4:5" x14ac:dyDescent="0.2">
      <c r="D2720" s="1"/>
      <c r="E2720" s="41"/>
    </row>
    <row r="2721" spans="4:5" x14ac:dyDescent="0.2">
      <c r="D2721" s="1"/>
      <c r="E2721" s="41"/>
    </row>
    <row r="2722" spans="4:5" x14ac:dyDescent="0.2">
      <c r="D2722" s="1"/>
      <c r="E2722" s="41"/>
    </row>
    <row r="2723" spans="4:5" x14ac:dyDescent="0.2">
      <c r="D2723" s="1"/>
      <c r="E2723" s="41"/>
    </row>
    <row r="2724" spans="4:5" x14ac:dyDescent="0.2">
      <c r="D2724" s="1"/>
      <c r="E2724" s="41"/>
    </row>
    <row r="2725" spans="4:5" x14ac:dyDescent="0.2">
      <c r="D2725" s="1"/>
      <c r="E2725" s="41"/>
    </row>
    <row r="2726" spans="4:5" x14ac:dyDescent="0.2">
      <c r="D2726" s="1"/>
      <c r="E2726" s="41"/>
    </row>
    <row r="2727" spans="4:5" x14ac:dyDescent="0.2">
      <c r="D2727" s="1"/>
      <c r="E2727" s="41"/>
    </row>
    <row r="2728" spans="4:5" x14ac:dyDescent="0.2">
      <c r="D2728" s="1"/>
      <c r="E2728" s="41"/>
    </row>
    <row r="2729" spans="4:5" x14ac:dyDescent="0.2">
      <c r="D2729" s="1"/>
      <c r="E2729" s="41"/>
    </row>
    <row r="2730" spans="4:5" x14ac:dyDescent="0.2">
      <c r="D2730" s="1"/>
      <c r="E2730" s="41"/>
    </row>
    <row r="2731" spans="4:5" x14ac:dyDescent="0.2">
      <c r="D2731" s="1"/>
      <c r="E2731" s="41"/>
    </row>
    <row r="2732" spans="4:5" x14ac:dyDescent="0.2">
      <c r="D2732" s="1"/>
      <c r="E2732" s="41"/>
    </row>
    <row r="2733" spans="4:5" x14ac:dyDescent="0.2">
      <c r="D2733" s="1"/>
      <c r="E2733" s="41"/>
    </row>
    <row r="2734" spans="4:5" x14ac:dyDescent="0.2">
      <c r="D2734" s="1"/>
      <c r="E2734" s="41"/>
    </row>
    <row r="2735" spans="4:5" x14ac:dyDescent="0.2">
      <c r="D2735" s="1"/>
      <c r="E2735" s="41"/>
    </row>
    <row r="2736" spans="4:5" x14ac:dyDescent="0.2">
      <c r="D2736" s="1"/>
      <c r="E2736" s="41"/>
    </row>
    <row r="2737" spans="4:5" x14ac:dyDescent="0.2">
      <c r="D2737" s="1"/>
      <c r="E2737" s="41"/>
    </row>
    <row r="2738" spans="4:5" x14ac:dyDescent="0.2">
      <c r="D2738" s="1"/>
      <c r="E2738" s="41"/>
    </row>
    <row r="2739" spans="4:5" x14ac:dyDescent="0.2">
      <c r="D2739" s="1"/>
      <c r="E2739" s="41"/>
    </row>
    <row r="2740" spans="4:5" x14ac:dyDescent="0.2">
      <c r="D2740" s="1"/>
      <c r="E2740" s="41"/>
    </row>
    <row r="2741" spans="4:5" x14ac:dyDescent="0.2">
      <c r="D2741" s="1"/>
      <c r="E2741" s="41"/>
    </row>
    <row r="2742" spans="4:5" x14ac:dyDescent="0.2">
      <c r="D2742" s="1"/>
      <c r="E2742" s="41"/>
    </row>
    <row r="2743" spans="4:5" x14ac:dyDescent="0.2">
      <c r="D2743" s="1"/>
      <c r="E2743" s="41"/>
    </row>
    <row r="2744" spans="4:5" x14ac:dyDescent="0.2">
      <c r="D2744" s="1"/>
      <c r="E2744" s="41"/>
    </row>
    <row r="2745" spans="4:5" x14ac:dyDescent="0.2">
      <c r="D2745" s="1"/>
      <c r="E2745" s="41"/>
    </row>
    <row r="2746" spans="4:5" x14ac:dyDescent="0.2">
      <c r="D2746" s="1"/>
      <c r="E2746" s="41"/>
    </row>
    <row r="2747" spans="4:5" x14ac:dyDescent="0.2">
      <c r="D2747" s="1"/>
      <c r="E2747" s="41"/>
    </row>
    <row r="2748" spans="4:5" x14ac:dyDescent="0.2">
      <c r="D2748" s="1"/>
      <c r="E2748" s="41"/>
    </row>
    <row r="2749" spans="4:5" x14ac:dyDescent="0.2">
      <c r="D2749" s="1"/>
      <c r="E2749" s="41"/>
    </row>
    <row r="2750" spans="4:5" x14ac:dyDescent="0.2">
      <c r="D2750" s="1"/>
      <c r="E2750" s="41"/>
    </row>
    <row r="2751" spans="4:5" x14ac:dyDescent="0.2">
      <c r="D2751" s="1"/>
      <c r="E2751" s="41"/>
    </row>
    <row r="2752" spans="4:5" x14ac:dyDescent="0.2">
      <c r="D2752" s="1"/>
      <c r="E2752" s="41"/>
    </row>
    <row r="2753" spans="4:5" x14ac:dyDescent="0.2">
      <c r="D2753" s="1"/>
      <c r="E2753" s="41"/>
    </row>
    <row r="2754" spans="4:5" x14ac:dyDescent="0.2">
      <c r="D2754" s="1"/>
      <c r="E2754" s="41"/>
    </row>
    <row r="2755" spans="4:5" x14ac:dyDescent="0.2">
      <c r="D2755" s="1"/>
      <c r="E2755" s="41"/>
    </row>
    <row r="2756" spans="4:5" x14ac:dyDescent="0.2">
      <c r="D2756" s="1"/>
      <c r="E2756" s="41"/>
    </row>
    <row r="2757" spans="4:5" x14ac:dyDescent="0.2">
      <c r="D2757" s="1"/>
      <c r="E2757" s="41"/>
    </row>
    <row r="2758" spans="4:5" x14ac:dyDescent="0.2">
      <c r="D2758" s="1"/>
      <c r="E2758" s="41"/>
    </row>
    <row r="2759" spans="4:5" x14ac:dyDescent="0.2">
      <c r="D2759" s="1"/>
      <c r="E2759" s="41"/>
    </row>
    <row r="2760" spans="4:5" x14ac:dyDescent="0.2">
      <c r="D2760" s="1"/>
      <c r="E2760" s="41"/>
    </row>
    <row r="2761" spans="4:5" x14ac:dyDescent="0.2">
      <c r="D2761" s="1"/>
      <c r="E2761" s="41"/>
    </row>
    <row r="2762" spans="4:5" x14ac:dyDescent="0.2">
      <c r="D2762" s="1"/>
      <c r="E2762" s="41"/>
    </row>
    <row r="2763" spans="4:5" x14ac:dyDescent="0.2">
      <c r="D2763" s="1"/>
      <c r="E2763" s="41"/>
    </row>
    <row r="2764" spans="4:5" x14ac:dyDescent="0.2">
      <c r="D2764" s="1"/>
      <c r="E2764" s="41"/>
    </row>
    <row r="2765" spans="4:5" x14ac:dyDescent="0.2">
      <c r="D2765" s="1"/>
      <c r="E2765" s="41"/>
    </row>
    <row r="2766" spans="4:5" x14ac:dyDescent="0.2">
      <c r="D2766" s="1"/>
      <c r="E2766" s="41"/>
    </row>
    <row r="2767" spans="4:5" x14ac:dyDescent="0.2">
      <c r="D2767" s="1"/>
      <c r="E2767" s="41"/>
    </row>
    <row r="2768" spans="4:5" x14ac:dyDescent="0.2">
      <c r="D2768" s="1"/>
      <c r="E2768" s="41"/>
    </row>
    <row r="2769" spans="4:5" x14ac:dyDescent="0.2">
      <c r="D2769" s="1"/>
      <c r="E2769" s="41"/>
    </row>
    <row r="2770" spans="4:5" x14ac:dyDescent="0.2">
      <c r="D2770" s="1"/>
      <c r="E2770" s="41"/>
    </row>
    <row r="2771" spans="4:5" x14ac:dyDescent="0.2">
      <c r="D2771" s="1"/>
      <c r="E2771" s="41"/>
    </row>
    <row r="2772" spans="4:5" x14ac:dyDescent="0.2">
      <c r="D2772" s="1"/>
      <c r="E2772" s="41"/>
    </row>
    <row r="2773" spans="4:5" x14ac:dyDescent="0.2">
      <c r="D2773" s="1"/>
      <c r="E2773" s="41"/>
    </row>
    <row r="2774" spans="4:5" x14ac:dyDescent="0.2">
      <c r="D2774" s="1"/>
      <c r="E2774" s="41"/>
    </row>
    <row r="2775" spans="4:5" x14ac:dyDescent="0.2">
      <c r="D2775" s="1"/>
      <c r="E2775" s="41"/>
    </row>
    <row r="2776" spans="4:5" x14ac:dyDescent="0.2">
      <c r="D2776" s="1"/>
      <c r="E2776" s="41"/>
    </row>
    <row r="2777" spans="4:5" x14ac:dyDescent="0.2">
      <c r="D2777" s="1"/>
      <c r="E2777" s="41"/>
    </row>
    <row r="2778" spans="4:5" x14ac:dyDescent="0.2">
      <c r="D2778" s="1"/>
      <c r="E2778" s="41"/>
    </row>
    <row r="2779" spans="4:5" x14ac:dyDescent="0.2">
      <c r="D2779" s="1"/>
      <c r="E2779" s="41"/>
    </row>
    <row r="2780" spans="4:5" x14ac:dyDescent="0.2">
      <c r="D2780" s="1"/>
      <c r="E2780" s="41"/>
    </row>
    <row r="2781" spans="4:5" x14ac:dyDescent="0.2">
      <c r="D2781" s="1"/>
      <c r="E2781" s="41"/>
    </row>
    <row r="2782" spans="4:5" x14ac:dyDescent="0.2">
      <c r="D2782" s="1"/>
      <c r="E2782" s="41"/>
    </row>
    <row r="2783" spans="4:5" x14ac:dyDescent="0.2">
      <c r="D2783" s="1"/>
      <c r="E2783" s="41"/>
    </row>
    <row r="2784" spans="4:5" x14ac:dyDescent="0.2">
      <c r="D2784" s="1"/>
      <c r="E2784" s="41"/>
    </row>
    <row r="2785" spans="4:5" x14ac:dyDescent="0.2">
      <c r="D2785" s="1"/>
      <c r="E2785" s="41"/>
    </row>
    <row r="2786" spans="4:5" x14ac:dyDescent="0.2">
      <c r="D2786" s="1"/>
      <c r="E2786" s="41"/>
    </row>
    <row r="2787" spans="4:5" x14ac:dyDescent="0.2">
      <c r="D2787" s="1"/>
      <c r="E2787" s="41"/>
    </row>
    <row r="2788" spans="4:5" x14ac:dyDescent="0.2">
      <c r="D2788" s="1"/>
      <c r="E2788" s="41"/>
    </row>
    <row r="2789" spans="4:5" x14ac:dyDescent="0.2">
      <c r="D2789" s="1"/>
      <c r="E2789" s="41"/>
    </row>
    <row r="2790" spans="4:5" x14ac:dyDescent="0.2">
      <c r="D2790" s="1"/>
      <c r="E2790" s="41"/>
    </row>
    <row r="2791" spans="4:5" x14ac:dyDescent="0.2">
      <c r="D2791" s="1"/>
      <c r="E2791" s="41"/>
    </row>
    <row r="2792" spans="4:5" x14ac:dyDescent="0.2">
      <c r="D2792" s="1"/>
      <c r="E2792" s="41"/>
    </row>
    <row r="2793" spans="4:5" x14ac:dyDescent="0.2">
      <c r="D2793" s="1"/>
      <c r="E2793" s="41"/>
    </row>
    <row r="2794" spans="4:5" x14ac:dyDescent="0.2">
      <c r="D2794" s="1"/>
      <c r="E2794" s="41"/>
    </row>
    <row r="2795" spans="4:5" x14ac:dyDescent="0.2">
      <c r="D2795" s="1"/>
      <c r="E2795" s="41"/>
    </row>
    <row r="2796" spans="4:5" x14ac:dyDescent="0.2">
      <c r="D2796" s="1"/>
      <c r="E2796" s="41"/>
    </row>
    <row r="2797" spans="4:5" x14ac:dyDescent="0.2">
      <c r="D2797" s="1"/>
      <c r="E2797" s="41"/>
    </row>
    <row r="2798" spans="4:5" x14ac:dyDescent="0.2">
      <c r="D2798" s="1"/>
      <c r="E2798" s="41"/>
    </row>
    <row r="2799" spans="4:5" x14ac:dyDescent="0.2">
      <c r="D2799" s="1"/>
      <c r="E2799" s="41"/>
    </row>
    <row r="2800" spans="4:5" x14ac:dyDescent="0.2">
      <c r="D2800" s="1"/>
      <c r="E2800" s="41"/>
    </row>
    <row r="2801" spans="4:5" x14ac:dyDescent="0.2">
      <c r="D2801" s="1"/>
      <c r="E2801" s="41"/>
    </row>
    <row r="2802" spans="4:5" x14ac:dyDescent="0.2">
      <c r="D2802" s="1"/>
      <c r="E2802" s="41"/>
    </row>
    <row r="2803" spans="4:5" x14ac:dyDescent="0.2">
      <c r="D2803" s="1"/>
      <c r="E2803" s="41"/>
    </row>
    <row r="2804" spans="4:5" x14ac:dyDescent="0.2">
      <c r="D2804" s="1"/>
      <c r="E2804" s="41"/>
    </row>
    <row r="2805" spans="4:5" x14ac:dyDescent="0.2">
      <c r="D2805" s="1"/>
      <c r="E2805" s="41"/>
    </row>
    <row r="2806" spans="4:5" x14ac:dyDescent="0.2">
      <c r="D2806" s="1"/>
      <c r="E2806" s="41"/>
    </row>
    <row r="2807" spans="4:5" x14ac:dyDescent="0.2">
      <c r="D2807" s="1"/>
      <c r="E2807" s="41"/>
    </row>
    <row r="2808" spans="4:5" x14ac:dyDescent="0.2">
      <c r="D2808" s="1"/>
      <c r="E2808" s="41"/>
    </row>
    <row r="2809" spans="4:5" x14ac:dyDescent="0.2">
      <c r="D2809" s="1"/>
      <c r="E2809" s="41"/>
    </row>
    <row r="2810" spans="4:5" x14ac:dyDescent="0.2">
      <c r="D2810" s="1"/>
      <c r="E2810" s="41"/>
    </row>
    <row r="2811" spans="4:5" x14ac:dyDescent="0.2">
      <c r="D2811" s="1"/>
      <c r="E2811" s="41"/>
    </row>
    <row r="2812" spans="4:5" x14ac:dyDescent="0.2">
      <c r="D2812" s="1"/>
      <c r="E2812" s="41"/>
    </row>
    <row r="2813" spans="4:5" x14ac:dyDescent="0.2">
      <c r="D2813" s="1"/>
      <c r="E2813" s="41"/>
    </row>
    <row r="2814" spans="4:5" x14ac:dyDescent="0.2">
      <c r="D2814" s="1"/>
      <c r="E2814" s="41"/>
    </row>
    <row r="2815" spans="4:5" x14ac:dyDescent="0.2">
      <c r="D2815" s="1"/>
      <c r="E2815" s="41"/>
    </row>
    <row r="2816" spans="4:5" x14ac:dyDescent="0.2">
      <c r="D2816" s="1"/>
      <c r="E2816" s="41"/>
    </row>
    <row r="2817" spans="4:5" x14ac:dyDescent="0.2">
      <c r="D2817" s="1"/>
      <c r="E2817" s="41"/>
    </row>
    <row r="2818" spans="4:5" x14ac:dyDescent="0.2">
      <c r="D2818" s="1"/>
      <c r="E2818" s="41"/>
    </row>
    <row r="2819" spans="4:5" x14ac:dyDescent="0.2">
      <c r="D2819" s="1"/>
      <c r="E2819" s="41"/>
    </row>
    <row r="2820" spans="4:5" x14ac:dyDescent="0.2">
      <c r="D2820" s="1"/>
      <c r="E2820" s="41"/>
    </row>
    <row r="2821" spans="4:5" x14ac:dyDescent="0.2">
      <c r="D2821" s="1"/>
      <c r="E2821" s="41"/>
    </row>
    <row r="2822" spans="4:5" x14ac:dyDescent="0.2">
      <c r="D2822" s="1"/>
      <c r="E2822" s="41"/>
    </row>
    <row r="2823" spans="4:5" x14ac:dyDescent="0.2">
      <c r="D2823" s="1"/>
      <c r="E2823" s="41"/>
    </row>
    <row r="2824" spans="4:5" x14ac:dyDescent="0.2">
      <c r="D2824" s="1"/>
      <c r="E2824" s="41"/>
    </row>
    <row r="2825" spans="4:5" x14ac:dyDescent="0.2">
      <c r="D2825" s="1"/>
      <c r="E2825" s="41"/>
    </row>
    <row r="2826" spans="4:5" x14ac:dyDescent="0.2">
      <c r="D2826" s="1"/>
      <c r="E2826" s="41"/>
    </row>
    <row r="2827" spans="4:5" x14ac:dyDescent="0.2">
      <c r="D2827" s="1"/>
      <c r="E2827" s="41"/>
    </row>
    <row r="2828" spans="4:5" x14ac:dyDescent="0.2">
      <c r="D2828" s="1"/>
      <c r="E2828" s="41"/>
    </row>
    <row r="2829" spans="4:5" x14ac:dyDescent="0.2">
      <c r="D2829" s="1"/>
      <c r="E2829" s="41"/>
    </row>
    <row r="2830" spans="4:5" x14ac:dyDescent="0.2">
      <c r="D2830" s="1"/>
      <c r="E2830" s="41"/>
    </row>
    <row r="2831" spans="4:5" x14ac:dyDescent="0.2">
      <c r="D2831" s="1"/>
      <c r="E2831" s="41"/>
    </row>
    <row r="2832" spans="4:5" x14ac:dyDescent="0.2">
      <c r="D2832" s="1"/>
      <c r="E2832" s="41"/>
    </row>
    <row r="2833" spans="4:5" x14ac:dyDescent="0.2">
      <c r="D2833" s="1"/>
      <c r="E2833" s="41"/>
    </row>
    <row r="2834" spans="4:5" x14ac:dyDescent="0.2">
      <c r="D2834" s="1"/>
      <c r="E2834" s="41"/>
    </row>
    <row r="2835" spans="4:5" x14ac:dyDescent="0.2">
      <c r="D2835" s="1"/>
      <c r="E2835" s="41"/>
    </row>
    <row r="2836" spans="4:5" x14ac:dyDescent="0.2">
      <c r="D2836" s="1"/>
      <c r="E2836" s="41"/>
    </row>
    <row r="2837" spans="4:5" x14ac:dyDescent="0.2">
      <c r="D2837" s="1"/>
      <c r="E2837" s="41"/>
    </row>
    <row r="2838" spans="4:5" x14ac:dyDescent="0.2">
      <c r="D2838" s="1"/>
      <c r="E2838" s="41"/>
    </row>
    <row r="2839" spans="4:5" x14ac:dyDescent="0.2">
      <c r="D2839" s="1"/>
      <c r="E2839" s="41"/>
    </row>
    <row r="2840" spans="4:5" x14ac:dyDescent="0.2">
      <c r="D2840" s="1"/>
      <c r="E2840" s="41"/>
    </row>
    <row r="2841" spans="4:5" x14ac:dyDescent="0.2">
      <c r="D2841" s="1"/>
      <c r="E2841" s="41"/>
    </row>
    <row r="2842" spans="4:5" x14ac:dyDescent="0.2">
      <c r="D2842" s="1"/>
      <c r="E2842" s="41"/>
    </row>
    <row r="2843" spans="4:5" x14ac:dyDescent="0.2">
      <c r="D2843" s="1"/>
      <c r="E2843" s="41"/>
    </row>
    <row r="2844" spans="4:5" x14ac:dyDescent="0.2">
      <c r="D2844" s="1"/>
      <c r="E2844" s="41"/>
    </row>
    <row r="2845" spans="4:5" x14ac:dyDescent="0.2">
      <c r="D2845" s="1"/>
      <c r="E2845" s="41"/>
    </row>
    <row r="2846" spans="4:5" x14ac:dyDescent="0.2">
      <c r="D2846" s="1"/>
      <c r="E2846" s="41"/>
    </row>
    <row r="2847" spans="4:5" x14ac:dyDescent="0.2">
      <c r="D2847" s="1"/>
      <c r="E2847" s="41"/>
    </row>
    <row r="2848" spans="4:5" x14ac:dyDescent="0.2">
      <c r="D2848" s="1"/>
      <c r="E2848" s="41"/>
    </row>
    <row r="2849" spans="4:5" x14ac:dyDescent="0.2">
      <c r="D2849" s="1"/>
      <c r="E2849" s="41"/>
    </row>
    <row r="2850" spans="4:5" x14ac:dyDescent="0.2">
      <c r="D2850" s="1"/>
      <c r="E2850" s="41"/>
    </row>
    <row r="2851" spans="4:5" x14ac:dyDescent="0.2">
      <c r="D2851" s="1"/>
      <c r="E2851" s="41"/>
    </row>
    <row r="2852" spans="4:5" x14ac:dyDescent="0.2">
      <c r="D2852" s="1"/>
      <c r="E2852" s="41"/>
    </row>
    <row r="2853" spans="4:5" x14ac:dyDescent="0.2">
      <c r="D2853" s="1"/>
      <c r="E2853" s="41"/>
    </row>
    <row r="2854" spans="4:5" x14ac:dyDescent="0.2">
      <c r="D2854" s="1"/>
      <c r="E2854" s="41"/>
    </row>
    <row r="2855" spans="4:5" x14ac:dyDescent="0.2">
      <c r="D2855" s="1"/>
      <c r="E2855" s="41"/>
    </row>
    <row r="2856" spans="4:5" x14ac:dyDescent="0.2">
      <c r="D2856" s="1"/>
      <c r="E2856" s="41"/>
    </row>
    <row r="2857" spans="4:5" x14ac:dyDescent="0.2">
      <c r="D2857" s="1"/>
      <c r="E2857" s="41"/>
    </row>
    <row r="2858" spans="4:5" x14ac:dyDescent="0.2">
      <c r="D2858" s="1"/>
      <c r="E2858" s="41"/>
    </row>
    <row r="2859" spans="4:5" x14ac:dyDescent="0.2">
      <c r="D2859" s="1"/>
      <c r="E2859" s="41"/>
    </row>
    <row r="2860" spans="4:5" x14ac:dyDescent="0.2">
      <c r="D2860" s="1"/>
      <c r="E2860" s="41"/>
    </row>
    <row r="2861" spans="4:5" x14ac:dyDescent="0.2">
      <c r="D2861" s="1"/>
      <c r="E2861" s="41"/>
    </row>
    <row r="2862" spans="4:5" x14ac:dyDescent="0.2">
      <c r="D2862" s="1"/>
      <c r="E2862" s="41"/>
    </row>
    <row r="2863" spans="4:5" x14ac:dyDescent="0.2">
      <c r="D2863" s="1"/>
      <c r="E2863" s="41"/>
    </row>
    <row r="2864" spans="4:5" x14ac:dyDescent="0.2">
      <c r="D2864" s="1"/>
      <c r="E2864" s="41"/>
    </row>
    <row r="2865" spans="4:5" x14ac:dyDescent="0.2">
      <c r="D2865" s="1"/>
      <c r="E2865" s="41"/>
    </row>
    <row r="2866" spans="4:5" x14ac:dyDescent="0.2">
      <c r="D2866" s="1"/>
      <c r="E2866" s="41"/>
    </row>
    <row r="2867" spans="4:5" x14ac:dyDescent="0.2">
      <c r="D2867" s="1"/>
      <c r="E2867" s="41"/>
    </row>
    <row r="2868" spans="4:5" x14ac:dyDescent="0.2">
      <c r="D2868" s="1"/>
      <c r="E2868" s="41"/>
    </row>
    <row r="2869" spans="4:5" x14ac:dyDescent="0.2">
      <c r="D2869" s="1"/>
      <c r="E2869" s="41"/>
    </row>
    <row r="2870" spans="4:5" x14ac:dyDescent="0.2">
      <c r="D2870" s="1"/>
      <c r="E2870" s="41"/>
    </row>
    <row r="2871" spans="4:5" x14ac:dyDescent="0.2">
      <c r="D2871" s="1"/>
      <c r="E2871" s="41"/>
    </row>
    <row r="2872" spans="4:5" x14ac:dyDescent="0.2">
      <c r="D2872" s="1"/>
      <c r="E2872" s="41"/>
    </row>
    <row r="2873" spans="4:5" x14ac:dyDescent="0.2">
      <c r="D2873" s="1"/>
      <c r="E2873" s="41"/>
    </row>
    <row r="2874" spans="4:5" x14ac:dyDescent="0.2">
      <c r="D2874" s="1"/>
      <c r="E2874" s="41"/>
    </row>
    <row r="2875" spans="4:5" x14ac:dyDescent="0.2">
      <c r="D2875" s="1"/>
      <c r="E2875" s="41"/>
    </row>
    <row r="2876" spans="4:5" x14ac:dyDescent="0.2">
      <c r="D2876" s="1"/>
      <c r="E2876" s="41"/>
    </row>
    <row r="2877" spans="4:5" x14ac:dyDescent="0.2">
      <c r="D2877" s="1"/>
      <c r="E2877" s="41"/>
    </row>
    <row r="2878" spans="4:5" x14ac:dyDescent="0.2">
      <c r="D2878" s="1"/>
      <c r="E2878" s="41"/>
    </row>
    <row r="2879" spans="4:5" x14ac:dyDescent="0.2">
      <c r="D2879" s="1"/>
      <c r="E2879" s="41"/>
    </row>
    <row r="2880" spans="4:5" x14ac:dyDescent="0.2">
      <c r="D2880" s="1"/>
      <c r="E2880" s="41"/>
    </row>
    <row r="2881" spans="4:5" x14ac:dyDescent="0.2">
      <c r="D2881" s="1"/>
      <c r="E2881" s="41"/>
    </row>
    <row r="2882" spans="4:5" x14ac:dyDescent="0.2">
      <c r="D2882" s="1"/>
      <c r="E2882" s="41"/>
    </row>
    <row r="2883" spans="4:5" x14ac:dyDescent="0.2">
      <c r="D2883" s="1"/>
      <c r="E2883" s="41"/>
    </row>
    <row r="2884" spans="4:5" x14ac:dyDescent="0.2">
      <c r="D2884" s="1"/>
      <c r="E2884" s="41"/>
    </row>
    <row r="2885" spans="4:5" x14ac:dyDescent="0.2">
      <c r="D2885" s="1"/>
      <c r="E2885" s="41"/>
    </row>
    <row r="2886" spans="4:5" x14ac:dyDescent="0.2">
      <c r="D2886" s="1"/>
      <c r="E2886" s="41"/>
    </row>
    <row r="2887" spans="4:5" x14ac:dyDescent="0.2">
      <c r="D2887" s="1"/>
      <c r="E2887" s="41"/>
    </row>
    <row r="2888" spans="4:5" x14ac:dyDescent="0.2">
      <c r="D2888" s="1"/>
      <c r="E2888" s="41"/>
    </row>
    <row r="2889" spans="4:5" x14ac:dyDescent="0.2">
      <c r="D2889" s="1"/>
      <c r="E2889" s="41"/>
    </row>
    <row r="2890" spans="4:5" x14ac:dyDescent="0.2">
      <c r="D2890" s="1"/>
      <c r="E2890" s="41"/>
    </row>
    <row r="2891" spans="4:5" x14ac:dyDescent="0.2">
      <c r="D2891" s="1"/>
      <c r="E2891" s="41"/>
    </row>
    <row r="2892" spans="4:5" x14ac:dyDescent="0.2">
      <c r="D2892" s="1"/>
      <c r="E2892" s="41"/>
    </row>
    <row r="2893" spans="4:5" x14ac:dyDescent="0.2">
      <c r="D2893" s="1"/>
      <c r="E2893" s="41"/>
    </row>
    <row r="2894" spans="4:5" x14ac:dyDescent="0.2">
      <c r="D2894" s="1"/>
      <c r="E2894" s="41"/>
    </row>
    <row r="2895" spans="4:5" x14ac:dyDescent="0.2">
      <c r="D2895" s="1"/>
      <c r="E2895" s="41"/>
    </row>
    <row r="2896" spans="4:5" x14ac:dyDescent="0.2">
      <c r="D2896" s="1"/>
      <c r="E2896" s="41"/>
    </row>
    <row r="2897" spans="4:5" x14ac:dyDescent="0.2">
      <c r="D2897" s="1"/>
      <c r="E2897" s="41"/>
    </row>
    <row r="2898" spans="4:5" x14ac:dyDescent="0.2">
      <c r="D2898" s="1"/>
      <c r="E2898" s="41"/>
    </row>
    <row r="2899" spans="4:5" x14ac:dyDescent="0.2">
      <c r="D2899" s="1"/>
      <c r="E2899" s="41"/>
    </row>
    <row r="2900" spans="4:5" x14ac:dyDescent="0.2">
      <c r="D2900" s="1"/>
      <c r="E2900" s="41"/>
    </row>
    <row r="2901" spans="4:5" x14ac:dyDescent="0.2">
      <c r="D2901" s="1"/>
      <c r="E2901" s="41"/>
    </row>
    <row r="2902" spans="4:5" x14ac:dyDescent="0.2">
      <c r="D2902" s="1"/>
      <c r="E2902" s="41"/>
    </row>
    <row r="2903" spans="4:5" x14ac:dyDescent="0.2">
      <c r="D2903" s="1"/>
      <c r="E2903" s="41"/>
    </row>
    <row r="2904" spans="4:5" x14ac:dyDescent="0.2">
      <c r="D2904" s="1"/>
      <c r="E2904" s="41"/>
    </row>
    <row r="2905" spans="4:5" x14ac:dyDescent="0.2">
      <c r="D2905" s="1"/>
      <c r="E2905" s="41"/>
    </row>
    <row r="2906" spans="4:5" x14ac:dyDescent="0.2">
      <c r="D2906" s="1"/>
      <c r="E2906" s="41"/>
    </row>
    <row r="2907" spans="4:5" x14ac:dyDescent="0.2">
      <c r="D2907" s="1"/>
      <c r="E2907" s="41"/>
    </row>
    <row r="2908" spans="4:5" x14ac:dyDescent="0.2">
      <c r="D2908" s="1"/>
      <c r="E2908" s="41"/>
    </row>
    <row r="2909" spans="4:5" x14ac:dyDescent="0.2">
      <c r="D2909" s="1"/>
      <c r="E2909" s="41"/>
    </row>
    <row r="2910" spans="4:5" x14ac:dyDescent="0.2">
      <c r="D2910" s="1"/>
      <c r="E2910" s="41"/>
    </row>
    <row r="2911" spans="4:5" x14ac:dyDescent="0.2">
      <c r="D2911" s="1"/>
      <c r="E2911" s="41"/>
    </row>
    <row r="2912" spans="4:5" x14ac:dyDescent="0.2">
      <c r="D2912" s="1"/>
      <c r="E2912" s="41"/>
    </row>
    <row r="2913" spans="4:5" x14ac:dyDescent="0.2">
      <c r="D2913" s="1"/>
      <c r="E2913" s="41"/>
    </row>
    <row r="2914" spans="4:5" x14ac:dyDescent="0.2">
      <c r="D2914" s="1"/>
      <c r="E2914" s="41"/>
    </row>
    <row r="2915" spans="4:5" x14ac:dyDescent="0.2">
      <c r="D2915" s="1"/>
      <c r="E2915" s="41"/>
    </row>
    <row r="2916" spans="4:5" x14ac:dyDescent="0.2">
      <c r="D2916" s="1"/>
      <c r="E2916" s="41"/>
    </row>
    <row r="2917" spans="4:5" x14ac:dyDescent="0.2">
      <c r="D2917" s="1"/>
      <c r="E2917" s="41"/>
    </row>
    <row r="2918" spans="4:5" x14ac:dyDescent="0.2">
      <c r="D2918" s="1"/>
      <c r="E2918" s="41"/>
    </row>
    <row r="2919" spans="4:5" x14ac:dyDescent="0.2">
      <c r="D2919" s="1"/>
      <c r="E2919" s="41"/>
    </row>
    <row r="2920" spans="4:5" x14ac:dyDescent="0.2">
      <c r="D2920" s="1"/>
      <c r="E2920" s="41"/>
    </row>
    <row r="2921" spans="4:5" x14ac:dyDescent="0.2">
      <c r="D2921" s="1"/>
      <c r="E2921" s="41"/>
    </row>
    <row r="2922" spans="4:5" x14ac:dyDescent="0.2">
      <c r="D2922" s="1"/>
      <c r="E2922" s="41"/>
    </row>
    <row r="2923" spans="4:5" x14ac:dyDescent="0.2">
      <c r="D2923" s="1"/>
      <c r="E2923" s="41"/>
    </row>
    <row r="2924" spans="4:5" x14ac:dyDescent="0.2">
      <c r="D2924" s="1"/>
      <c r="E2924" s="41"/>
    </row>
    <row r="2925" spans="4:5" x14ac:dyDescent="0.2">
      <c r="D2925" s="1"/>
      <c r="E2925" s="41"/>
    </row>
    <row r="2926" spans="4:5" x14ac:dyDescent="0.2">
      <c r="D2926" s="1"/>
      <c r="E2926" s="41"/>
    </row>
    <row r="2927" spans="4:5" x14ac:dyDescent="0.2">
      <c r="D2927" s="1"/>
      <c r="E2927" s="41"/>
    </row>
    <row r="2928" spans="4:5" x14ac:dyDescent="0.2">
      <c r="D2928" s="1"/>
      <c r="E2928" s="41"/>
    </row>
    <row r="2929" spans="4:5" x14ac:dyDescent="0.2">
      <c r="D2929" s="1"/>
      <c r="E2929" s="41"/>
    </row>
    <row r="2930" spans="4:5" x14ac:dyDescent="0.2">
      <c r="D2930" s="1"/>
      <c r="E2930" s="41"/>
    </row>
    <row r="2931" spans="4:5" x14ac:dyDescent="0.2">
      <c r="D2931" s="1"/>
      <c r="E2931" s="41"/>
    </row>
    <row r="2932" spans="4:5" x14ac:dyDescent="0.2">
      <c r="D2932" s="1"/>
      <c r="E2932" s="41"/>
    </row>
    <row r="2933" spans="4:5" x14ac:dyDescent="0.2">
      <c r="D2933" s="1"/>
      <c r="E2933" s="41"/>
    </row>
    <row r="2934" spans="4:5" x14ac:dyDescent="0.2">
      <c r="D2934" s="1"/>
      <c r="E2934" s="41"/>
    </row>
    <row r="2935" spans="4:5" x14ac:dyDescent="0.2">
      <c r="D2935" s="1"/>
      <c r="E2935" s="41"/>
    </row>
    <row r="2936" spans="4:5" x14ac:dyDescent="0.2">
      <c r="D2936" s="1"/>
      <c r="E2936" s="41"/>
    </row>
    <row r="2937" spans="4:5" x14ac:dyDescent="0.2">
      <c r="D2937" s="1"/>
      <c r="E2937" s="41"/>
    </row>
    <row r="2938" spans="4:5" x14ac:dyDescent="0.2">
      <c r="D2938" s="1"/>
      <c r="E2938" s="41"/>
    </row>
    <row r="2939" spans="4:5" x14ac:dyDescent="0.2">
      <c r="D2939" s="1"/>
      <c r="E2939" s="41"/>
    </row>
    <row r="2940" spans="4:5" x14ac:dyDescent="0.2">
      <c r="D2940" s="1"/>
      <c r="E2940" s="41"/>
    </row>
    <row r="2941" spans="4:5" x14ac:dyDescent="0.2">
      <c r="D2941" s="1"/>
      <c r="E2941" s="41"/>
    </row>
    <row r="2942" spans="4:5" x14ac:dyDescent="0.2">
      <c r="D2942" s="1"/>
      <c r="E2942" s="41"/>
    </row>
    <row r="2943" spans="4:5" x14ac:dyDescent="0.2">
      <c r="D2943" s="1"/>
      <c r="E2943" s="41"/>
    </row>
    <row r="2944" spans="4:5" x14ac:dyDescent="0.2">
      <c r="D2944" s="1"/>
      <c r="E2944" s="41"/>
    </row>
    <row r="2945" spans="4:5" x14ac:dyDescent="0.2">
      <c r="D2945" s="1"/>
      <c r="E2945" s="41"/>
    </row>
    <row r="2946" spans="4:5" x14ac:dyDescent="0.2">
      <c r="D2946" s="1"/>
      <c r="E2946" s="41"/>
    </row>
    <row r="2947" spans="4:5" x14ac:dyDescent="0.2">
      <c r="D2947" s="1"/>
      <c r="E2947" s="41"/>
    </row>
    <row r="2948" spans="4:5" x14ac:dyDescent="0.2">
      <c r="D2948" s="1"/>
      <c r="E2948" s="41"/>
    </row>
    <row r="2949" spans="4:5" x14ac:dyDescent="0.2">
      <c r="D2949" s="1"/>
      <c r="E2949" s="41"/>
    </row>
    <row r="2950" spans="4:5" x14ac:dyDescent="0.2">
      <c r="D2950" s="1"/>
      <c r="E2950" s="41"/>
    </row>
    <row r="2951" spans="4:5" x14ac:dyDescent="0.2">
      <c r="D2951" s="1"/>
      <c r="E2951" s="41"/>
    </row>
    <row r="2952" spans="4:5" x14ac:dyDescent="0.2">
      <c r="D2952" s="1"/>
      <c r="E2952" s="41"/>
    </row>
    <row r="2953" spans="4:5" x14ac:dyDescent="0.2">
      <c r="D2953" s="1"/>
      <c r="E2953" s="41"/>
    </row>
    <row r="2954" spans="4:5" x14ac:dyDescent="0.2">
      <c r="D2954" s="1"/>
      <c r="E2954" s="41"/>
    </row>
    <row r="2955" spans="4:5" x14ac:dyDescent="0.2">
      <c r="D2955" s="1"/>
      <c r="E2955" s="41"/>
    </row>
    <row r="2956" spans="4:5" x14ac:dyDescent="0.2">
      <c r="D2956" s="1"/>
      <c r="E2956" s="41"/>
    </row>
    <row r="2957" spans="4:5" x14ac:dyDescent="0.2">
      <c r="D2957" s="1"/>
      <c r="E2957" s="41"/>
    </row>
    <row r="2958" spans="4:5" x14ac:dyDescent="0.2">
      <c r="D2958" s="1"/>
      <c r="E2958" s="41"/>
    </row>
    <row r="2959" spans="4:5" x14ac:dyDescent="0.2">
      <c r="D2959" s="1"/>
      <c r="E2959" s="41"/>
    </row>
    <row r="2960" spans="4:5" x14ac:dyDescent="0.2">
      <c r="D2960" s="1"/>
      <c r="E2960" s="41"/>
    </row>
    <row r="2961" spans="4:5" x14ac:dyDescent="0.2">
      <c r="D2961" s="1"/>
      <c r="E2961" s="41"/>
    </row>
    <row r="2962" spans="4:5" x14ac:dyDescent="0.2">
      <c r="D2962" s="1"/>
      <c r="E2962" s="41"/>
    </row>
    <row r="2963" spans="4:5" x14ac:dyDescent="0.2">
      <c r="D2963" s="1"/>
      <c r="E2963" s="41"/>
    </row>
    <row r="2964" spans="4:5" x14ac:dyDescent="0.2">
      <c r="D2964" s="1"/>
      <c r="E2964" s="41"/>
    </row>
    <row r="2965" spans="4:5" x14ac:dyDescent="0.2">
      <c r="D2965" s="1"/>
      <c r="E2965" s="41"/>
    </row>
    <row r="2966" spans="4:5" x14ac:dyDescent="0.2">
      <c r="D2966" s="1"/>
      <c r="E2966" s="41"/>
    </row>
    <row r="2967" spans="4:5" x14ac:dyDescent="0.2">
      <c r="D2967" s="1"/>
      <c r="E2967" s="41"/>
    </row>
    <row r="2968" spans="4:5" x14ac:dyDescent="0.2">
      <c r="D2968" s="1"/>
      <c r="E2968" s="41"/>
    </row>
    <row r="2969" spans="4:5" x14ac:dyDescent="0.2">
      <c r="D2969" s="1"/>
      <c r="E2969" s="41"/>
    </row>
    <row r="2970" spans="4:5" x14ac:dyDescent="0.2">
      <c r="D2970" s="1"/>
      <c r="E2970" s="41"/>
    </row>
    <row r="2971" spans="4:5" x14ac:dyDescent="0.2">
      <c r="D2971" s="1"/>
      <c r="E2971" s="41"/>
    </row>
    <row r="2972" spans="4:5" x14ac:dyDescent="0.2">
      <c r="D2972" s="1"/>
      <c r="E2972" s="41"/>
    </row>
    <row r="2973" spans="4:5" x14ac:dyDescent="0.2">
      <c r="D2973" s="1"/>
      <c r="E2973" s="41"/>
    </row>
    <row r="2974" spans="4:5" x14ac:dyDescent="0.2">
      <c r="D2974" s="1"/>
      <c r="E2974" s="41"/>
    </row>
    <row r="2975" spans="4:5" x14ac:dyDescent="0.2">
      <c r="D2975" s="1"/>
      <c r="E2975" s="41"/>
    </row>
    <row r="2976" spans="4:5" x14ac:dyDescent="0.2">
      <c r="D2976" s="1"/>
      <c r="E2976" s="41"/>
    </row>
    <row r="2977" spans="4:5" x14ac:dyDescent="0.2">
      <c r="D2977" s="1"/>
      <c r="E2977" s="41"/>
    </row>
    <row r="2978" spans="4:5" x14ac:dyDescent="0.2">
      <c r="D2978" s="1"/>
      <c r="E2978" s="41"/>
    </row>
    <row r="2979" spans="4:5" x14ac:dyDescent="0.2">
      <c r="D2979" s="1"/>
      <c r="E2979" s="41"/>
    </row>
    <row r="2980" spans="4:5" x14ac:dyDescent="0.2">
      <c r="D2980" s="1"/>
      <c r="E2980" s="41"/>
    </row>
    <row r="2981" spans="4:5" x14ac:dyDescent="0.2">
      <c r="D2981" s="1"/>
      <c r="E2981" s="41"/>
    </row>
    <row r="2982" spans="4:5" x14ac:dyDescent="0.2">
      <c r="D2982" s="1"/>
      <c r="E2982" s="41"/>
    </row>
    <row r="2983" spans="4:5" x14ac:dyDescent="0.2">
      <c r="D2983" s="1"/>
      <c r="E2983" s="41"/>
    </row>
    <row r="2984" spans="4:5" x14ac:dyDescent="0.2">
      <c r="D2984" s="1"/>
      <c r="E2984" s="41"/>
    </row>
    <row r="2985" spans="4:5" x14ac:dyDescent="0.2">
      <c r="D2985" s="1"/>
      <c r="E2985" s="41"/>
    </row>
    <row r="2986" spans="4:5" x14ac:dyDescent="0.2">
      <c r="D2986" s="1"/>
      <c r="E2986" s="41"/>
    </row>
    <row r="2987" spans="4:5" x14ac:dyDescent="0.2">
      <c r="D2987" s="1"/>
      <c r="E2987" s="41"/>
    </row>
    <row r="2988" spans="4:5" x14ac:dyDescent="0.2">
      <c r="D2988" s="1"/>
      <c r="E2988" s="41"/>
    </row>
    <row r="2989" spans="4:5" x14ac:dyDescent="0.2">
      <c r="D2989" s="1"/>
      <c r="E2989" s="41"/>
    </row>
    <row r="2990" spans="4:5" x14ac:dyDescent="0.2">
      <c r="D2990" s="1"/>
      <c r="E2990" s="41"/>
    </row>
    <row r="2991" spans="4:5" x14ac:dyDescent="0.2">
      <c r="D2991" s="1"/>
      <c r="E2991" s="41"/>
    </row>
    <row r="2992" spans="4:5" x14ac:dyDescent="0.2">
      <c r="D2992" s="1"/>
      <c r="E2992" s="41"/>
    </row>
    <row r="2993" spans="4:5" x14ac:dyDescent="0.2">
      <c r="D2993" s="1"/>
      <c r="E2993" s="41"/>
    </row>
    <row r="2994" spans="4:5" x14ac:dyDescent="0.2">
      <c r="D2994" s="1"/>
      <c r="E2994" s="41"/>
    </row>
    <row r="2995" spans="4:5" x14ac:dyDescent="0.2">
      <c r="D2995" s="1"/>
      <c r="E2995" s="41"/>
    </row>
    <row r="2996" spans="4:5" x14ac:dyDescent="0.2">
      <c r="D2996" s="1"/>
      <c r="E2996" s="41"/>
    </row>
    <row r="2997" spans="4:5" x14ac:dyDescent="0.2">
      <c r="D2997" s="1"/>
      <c r="E2997" s="41"/>
    </row>
    <row r="2998" spans="4:5" x14ac:dyDescent="0.2">
      <c r="D2998" s="1"/>
      <c r="E2998" s="41"/>
    </row>
    <row r="2999" spans="4:5" x14ac:dyDescent="0.2">
      <c r="D2999" s="1"/>
      <c r="E2999" s="41"/>
    </row>
    <row r="3000" spans="4:5" x14ac:dyDescent="0.2">
      <c r="D3000" s="1"/>
      <c r="E3000" s="41"/>
    </row>
    <row r="3001" spans="4:5" x14ac:dyDescent="0.2">
      <c r="D3001" s="1"/>
      <c r="E3001" s="41"/>
    </row>
    <row r="3002" spans="4:5" x14ac:dyDescent="0.2">
      <c r="D3002" s="1"/>
      <c r="E3002" s="41"/>
    </row>
    <row r="3003" spans="4:5" x14ac:dyDescent="0.2">
      <c r="D3003" s="1"/>
      <c r="E3003" s="41"/>
    </row>
    <row r="3004" spans="4:5" x14ac:dyDescent="0.2">
      <c r="D3004" s="1"/>
      <c r="E3004" s="41"/>
    </row>
    <row r="3005" spans="4:5" x14ac:dyDescent="0.2">
      <c r="D3005" s="1"/>
      <c r="E3005" s="41"/>
    </row>
    <row r="3006" spans="4:5" x14ac:dyDescent="0.2">
      <c r="D3006" s="1"/>
      <c r="E3006" s="41"/>
    </row>
    <row r="3007" spans="4:5" x14ac:dyDescent="0.2">
      <c r="D3007" s="1"/>
      <c r="E3007" s="41"/>
    </row>
    <row r="3008" spans="4:5" x14ac:dyDescent="0.2">
      <c r="D3008" s="1"/>
      <c r="E3008" s="41"/>
    </row>
    <row r="3009" spans="4:5" x14ac:dyDescent="0.2">
      <c r="D3009" s="1"/>
      <c r="E3009" s="41"/>
    </row>
    <row r="3010" spans="4:5" x14ac:dyDescent="0.2">
      <c r="D3010" s="1"/>
      <c r="E3010" s="41"/>
    </row>
    <row r="3011" spans="4:5" x14ac:dyDescent="0.2">
      <c r="D3011" s="1"/>
      <c r="E3011" s="41"/>
    </row>
    <row r="3012" spans="4:5" x14ac:dyDescent="0.2">
      <c r="D3012" s="1"/>
      <c r="E3012" s="41"/>
    </row>
    <row r="3013" spans="4:5" x14ac:dyDescent="0.2">
      <c r="D3013" s="1"/>
      <c r="E3013" s="41"/>
    </row>
    <row r="3014" spans="4:5" x14ac:dyDescent="0.2">
      <c r="D3014" s="1"/>
      <c r="E3014" s="41"/>
    </row>
    <row r="3015" spans="4:5" x14ac:dyDescent="0.2">
      <c r="D3015" s="1"/>
      <c r="E3015" s="41"/>
    </row>
    <row r="3016" spans="4:5" x14ac:dyDescent="0.2">
      <c r="D3016" s="1"/>
      <c r="E3016" s="41"/>
    </row>
    <row r="3017" spans="4:5" x14ac:dyDescent="0.2">
      <c r="D3017" s="1"/>
      <c r="E3017" s="41"/>
    </row>
    <row r="3018" spans="4:5" x14ac:dyDescent="0.2">
      <c r="D3018" s="1"/>
      <c r="E3018" s="41"/>
    </row>
    <row r="3019" spans="4:5" x14ac:dyDescent="0.2">
      <c r="D3019" s="1"/>
      <c r="E3019" s="41"/>
    </row>
    <row r="3020" spans="4:5" x14ac:dyDescent="0.2">
      <c r="D3020" s="1"/>
      <c r="E3020" s="41"/>
    </row>
    <row r="3021" spans="4:5" x14ac:dyDescent="0.2">
      <c r="D3021" s="1"/>
      <c r="E3021" s="41"/>
    </row>
    <row r="3022" spans="4:5" x14ac:dyDescent="0.2">
      <c r="D3022" s="1"/>
      <c r="E3022" s="41"/>
    </row>
    <row r="3023" spans="4:5" x14ac:dyDescent="0.2">
      <c r="D3023" s="1"/>
      <c r="E3023" s="41"/>
    </row>
    <row r="3024" spans="4:5" x14ac:dyDescent="0.2">
      <c r="D3024" s="1"/>
      <c r="E3024" s="41"/>
    </row>
    <row r="3025" spans="4:5" x14ac:dyDescent="0.2">
      <c r="D3025" s="1"/>
      <c r="E3025" s="41"/>
    </row>
    <row r="3026" spans="4:5" x14ac:dyDescent="0.2">
      <c r="D3026" s="1"/>
      <c r="E3026" s="41"/>
    </row>
    <row r="3027" spans="4:5" x14ac:dyDescent="0.2">
      <c r="D3027" s="1"/>
      <c r="E3027" s="41"/>
    </row>
    <row r="3028" spans="4:5" x14ac:dyDescent="0.2">
      <c r="D3028" s="1"/>
      <c r="E3028" s="41"/>
    </row>
    <row r="3029" spans="4:5" x14ac:dyDescent="0.2">
      <c r="D3029" s="1"/>
      <c r="E3029" s="41"/>
    </row>
    <row r="3030" spans="4:5" x14ac:dyDescent="0.2">
      <c r="D3030" s="1"/>
      <c r="E3030" s="41"/>
    </row>
    <row r="3031" spans="4:5" x14ac:dyDescent="0.2">
      <c r="D3031" s="1"/>
      <c r="E3031" s="41"/>
    </row>
    <row r="3032" spans="4:5" x14ac:dyDescent="0.2">
      <c r="D3032" s="1"/>
      <c r="E3032" s="41"/>
    </row>
    <row r="3033" spans="4:5" x14ac:dyDescent="0.2">
      <c r="D3033" s="1"/>
      <c r="E3033" s="41"/>
    </row>
    <row r="3034" spans="4:5" x14ac:dyDescent="0.2">
      <c r="D3034" s="1"/>
      <c r="E3034" s="41"/>
    </row>
    <row r="3035" spans="4:5" x14ac:dyDescent="0.2">
      <c r="D3035" s="1"/>
      <c r="E3035" s="41"/>
    </row>
    <row r="3036" spans="4:5" x14ac:dyDescent="0.2">
      <c r="D3036" s="1"/>
      <c r="E3036" s="41"/>
    </row>
    <row r="3037" spans="4:5" x14ac:dyDescent="0.2">
      <c r="D3037" s="1"/>
      <c r="E3037" s="41"/>
    </row>
    <row r="3038" spans="4:5" x14ac:dyDescent="0.2">
      <c r="D3038" s="1"/>
      <c r="E3038" s="41"/>
    </row>
    <row r="3039" spans="4:5" x14ac:dyDescent="0.2">
      <c r="D3039" s="1"/>
      <c r="E3039" s="41"/>
    </row>
    <row r="3040" spans="4:5" x14ac:dyDescent="0.2">
      <c r="D3040" s="1"/>
      <c r="E3040" s="41"/>
    </row>
    <row r="3041" spans="4:5" x14ac:dyDescent="0.2">
      <c r="D3041" s="1"/>
      <c r="E3041" s="41"/>
    </row>
    <row r="3042" spans="4:5" x14ac:dyDescent="0.2">
      <c r="D3042" s="1"/>
      <c r="E3042" s="41"/>
    </row>
    <row r="3043" spans="4:5" x14ac:dyDescent="0.2">
      <c r="D3043" s="1"/>
      <c r="E3043" s="41"/>
    </row>
    <row r="3044" spans="4:5" x14ac:dyDescent="0.2">
      <c r="D3044" s="1"/>
      <c r="E3044" s="41"/>
    </row>
    <row r="3045" spans="4:5" x14ac:dyDescent="0.2">
      <c r="D3045" s="1"/>
      <c r="E3045" s="41"/>
    </row>
    <row r="3046" spans="4:5" x14ac:dyDescent="0.2">
      <c r="D3046" s="1"/>
      <c r="E3046" s="41"/>
    </row>
    <row r="3047" spans="4:5" x14ac:dyDescent="0.2">
      <c r="D3047" s="1"/>
      <c r="E3047" s="41"/>
    </row>
    <row r="3048" spans="4:5" x14ac:dyDescent="0.2">
      <c r="D3048" s="1"/>
      <c r="E3048" s="41"/>
    </row>
    <row r="3049" spans="4:5" x14ac:dyDescent="0.2">
      <c r="D3049" s="1"/>
      <c r="E3049" s="41"/>
    </row>
    <row r="3050" spans="4:5" x14ac:dyDescent="0.2">
      <c r="D3050" s="1"/>
      <c r="E3050" s="41"/>
    </row>
    <row r="3051" spans="4:5" x14ac:dyDescent="0.2">
      <c r="D3051" s="1"/>
      <c r="E3051" s="41"/>
    </row>
    <row r="3052" spans="4:5" x14ac:dyDescent="0.2">
      <c r="D3052" s="1"/>
      <c r="E3052" s="41"/>
    </row>
    <row r="3053" spans="4:5" x14ac:dyDescent="0.2">
      <c r="D3053" s="1"/>
      <c r="E3053" s="41"/>
    </row>
    <row r="3054" spans="4:5" x14ac:dyDescent="0.2">
      <c r="D3054" s="1"/>
      <c r="E3054" s="41"/>
    </row>
    <row r="3055" spans="4:5" x14ac:dyDescent="0.2">
      <c r="D3055" s="1"/>
      <c r="E3055" s="41"/>
    </row>
    <row r="3056" spans="4:5" x14ac:dyDescent="0.2">
      <c r="D3056" s="1"/>
      <c r="E3056" s="41"/>
    </row>
    <row r="3057" spans="4:5" x14ac:dyDescent="0.2">
      <c r="D3057" s="1"/>
      <c r="E3057" s="41"/>
    </row>
    <row r="3058" spans="4:5" x14ac:dyDescent="0.2">
      <c r="D3058" s="1"/>
      <c r="E3058" s="41"/>
    </row>
    <row r="3059" spans="4:5" x14ac:dyDescent="0.2">
      <c r="D3059" s="1"/>
      <c r="E3059" s="41"/>
    </row>
    <row r="3060" spans="4:5" x14ac:dyDescent="0.2">
      <c r="D3060" s="1"/>
      <c r="E3060" s="41"/>
    </row>
    <row r="3061" spans="4:5" x14ac:dyDescent="0.2">
      <c r="D3061" s="1"/>
      <c r="E3061" s="41"/>
    </row>
    <row r="3062" spans="4:5" x14ac:dyDescent="0.2">
      <c r="D3062" s="1"/>
      <c r="E3062" s="41"/>
    </row>
    <row r="3063" spans="4:5" x14ac:dyDescent="0.2">
      <c r="D3063" s="1"/>
      <c r="E3063" s="41"/>
    </row>
    <row r="3064" spans="4:5" x14ac:dyDescent="0.2">
      <c r="D3064" s="1"/>
      <c r="E3064" s="41"/>
    </row>
    <row r="3065" spans="4:5" x14ac:dyDescent="0.2">
      <c r="D3065" s="1"/>
      <c r="E3065" s="41"/>
    </row>
    <row r="3066" spans="4:5" x14ac:dyDescent="0.2">
      <c r="D3066" s="1"/>
      <c r="E3066" s="41"/>
    </row>
    <row r="3067" spans="4:5" x14ac:dyDescent="0.2">
      <c r="D3067" s="1"/>
      <c r="E3067" s="41"/>
    </row>
    <row r="3068" spans="4:5" x14ac:dyDescent="0.2">
      <c r="D3068" s="1"/>
      <c r="E3068" s="41"/>
    </row>
    <row r="3069" spans="4:5" x14ac:dyDescent="0.2">
      <c r="D3069" s="1"/>
      <c r="E3069" s="41"/>
    </row>
    <row r="3070" spans="4:5" x14ac:dyDescent="0.2">
      <c r="D3070" s="1"/>
      <c r="E3070" s="41"/>
    </row>
    <row r="3071" spans="4:5" x14ac:dyDescent="0.2">
      <c r="D3071" s="1"/>
      <c r="E3071" s="41"/>
    </row>
    <row r="3072" spans="4:5" x14ac:dyDescent="0.2">
      <c r="D3072" s="1"/>
      <c r="E3072" s="41"/>
    </row>
    <row r="3073" spans="4:5" x14ac:dyDescent="0.2">
      <c r="D3073" s="1"/>
      <c r="E3073" s="41"/>
    </row>
    <row r="3074" spans="4:5" x14ac:dyDescent="0.2">
      <c r="D3074" s="1"/>
      <c r="E3074" s="41"/>
    </row>
    <row r="3075" spans="4:5" x14ac:dyDescent="0.2">
      <c r="D3075" s="1"/>
      <c r="E3075" s="41"/>
    </row>
    <row r="3076" spans="4:5" x14ac:dyDescent="0.2">
      <c r="D3076" s="1"/>
      <c r="E3076" s="41"/>
    </row>
    <row r="3077" spans="4:5" x14ac:dyDescent="0.2">
      <c r="D3077" s="1"/>
      <c r="E3077" s="41"/>
    </row>
    <row r="3078" spans="4:5" x14ac:dyDescent="0.2">
      <c r="D3078" s="1"/>
      <c r="E3078" s="41"/>
    </row>
    <row r="3079" spans="4:5" x14ac:dyDescent="0.2">
      <c r="D3079" s="1"/>
      <c r="E3079" s="41"/>
    </row>
    <row r="3080" spans="4:5" x14ac:dyDescent="0.2">
      <c r="D3080" s="1"/>
      <c r="E3080" s="41"/>
    </row>
    <row r="3081" spans="4:5" x14ac:dyDescent="0.2">
      <c r="D3081" s="1"/>
      <c r="E3081" s="41"/>
    </row>
    <row r="3082" spans="4:5" x14ac:dyDescent="0.2">
      <c r="D3082" s="1"/>
      <c r="E3082" s="41"/>
    </row>
    <row r="3083" spans="4:5" x14ac:dyDescent="0.2">
      <c r="D3083" s="1"/>
      <c r="E3083" s="41"/>
    </row>
    <row r="3084" spans="4:5" x14ac:dyDescent="0.2">
      <c r="D3084" s="1"/>
      <c r="E3084" s="41"/>
    </row>
    <row r="3085" spans="4:5" x14ac:dyDescent="0.2">
      <c r="D3085" s="1"/>
      <c r="E3085" s="41"/>
    </row>
    <row r="3086" spans="4:5" x14ac:dyDescent="0.2">
      <c r="D3086" s="1"/>
      <c r="E3086" s="41"/>
    </row>
    <row r="3087" spans="4:5" x14ac:dyDescent="0.2">
      <c r="D3087" s="1"/>
      <c r="E3087" s="41"/>
    </row>
    <row r="3088" spans="4:5" x14ac:dyDescent="0.2">
      <c r="D3088" s="1"/>
      <c r="E3088" s="41"/>
    </row>
    <row r="3089" spans="4:5" x14ac:dyDescent="0.2">
      <c r="D3089" s="1"/>
      <c r="E3089" s="41"/>
    </row>
    <row r="3090" spans="4:5" x14ac:dyDescent="0.2">
      <c r="D3090" s="1"/>
      <c r="E3090" s="41"/>
    </row>
    <row r="3091" spans="4:5" x14ac:dyDescent="0.2">
      <c r="D3091" s="1"/>
      <c r="E3091" s="41"/>
    </row>
    <row r="3092" spans="4:5" x14ac:dyDescent="0.2">
      <c r="D3092" s="1"/>
      <c r="E3092" s="41"/>
    </row>
    <row r="3093" spans="4:5" x14ac:dyDescent="0.2">
      <c r="D3093" s="1"/>
      <c r="E3093" s="41"/>
    </row>
    <row r="3094" spans="4:5" x14ac:dyDescent="0.2">
      <c r="D3094" s="1"/>
      <c r="E3094" s="41"/>
    </row>
    <row r="3095" spans="4:5" x14ac:dyDescent="0.2">
      <c r="D3095" s="1"/>
      <c r="E3095" s="41"/>
    </row>
    <row r="3096" spans="4:5" x14ac:dyDescent="0.2">
      <c r="D3096" s="1"/>
      <c r="E3096" s="41"/>
    </row>
    <row r="3097" spans="4:5" x14ac:dyDescent="0.2">
      <c r="D3097" s="1"/>
      <c r="E3097" s="41"/>
    </row>
    <row r="3098" spans="4:5" x14ac:dyDescent="0.2">
      <c r="D3098" s="1"/>
      <c r="E3098" s="41"/>
    </row>
    <row r="3099" spans="4:5" x14ac:dyDescent="0.2">
      <c r="D3099" s="1"/>
      <c r="E3099" s="41"/>
    </row>
    <row r="3100" spans="4:5" x14ac:dyDescent="0.2">
      <c r="D3100" s="1"/>
      <c r="E3100" s="41"/>
    </row>
    <row r="3101" spans="4:5" x14ac:dyDescent="0.2">
      <c r="D3101" s="1"/>
      <c r="E3101" s="41"/>
    </row>
    <row r="3102" spans="4:5" x14ac:dyDescent="0.2">
      <c r="D3102" s="1"/>
      <c r="E3102" s="41"/>
    </row>
    <row r="3103" spans="4:5" x14ac:dyDescent="0.2">
      <c r="D3103" s="1"/>
      <c r="E3103" s="41"/>
    </row>
    <row r="3104" spans="4:5" x14ac:dyDescent="0.2">
      <c r="D3104" s="1"/>
      <c r="E3104" s="41"/>
    </row>
    <row r="3105" spans="4:5" x14ac:dyDescent="0.2">
      <c r="D3105" s="1"/>
      <c r="E3105" s="41"/>
    </row>
    <row r="3106" spans="4:5" x14ac:dyDescent="0.2">
      <c r="D3106" s="1"/>
      <c r="E3106" s="41"/>
    </row>
    <row r="3107" spans="4:5" x14ac:dyDescent="0.2">
      <c r="D3107" s="1"/>
      <c r="E3107" s="41"/>
    </row>
    <row r="3108" spans="4:5" x14ac:dyDescent="0.2">
      <c r="D3108" s="1"/>
      <c r="E3108" s="41"/>
    </row>
    <row r="3109" spans="4:5" x14ac:dyDescent="0.2">
      <c r="D3109" s="1"/>
      <c r="E3109" s="41"/>
    </row>
    <row r="3110" spans="4:5" x14ac:dyDescent="0.2">
      <c r="D3110" s="1"/>
      <c r="E3110" s="41"/>
    </row>
    <row r="3111" spans="4:5" x14ac:dyDescent="0.2">
      <c r="D3111" s="1"/>
      <c r="E3111" s="41"/>
    </row>
    <row r="3112" spans="4:5" x14ac:dyDescent="0.2">
      <c r="D3112" s="1"/>
      <c r="E3112" s="41"/>
    </row>
    <row r="3113" spans="4:5" x14ac:dyDescent="0.2">
      <c r="D3113" s="1"/>
      <c r="E3113" s="41"/>
    </row>
    <row r="3114" spans="4:5" x14ac:dyDescent="0.2">
      <c r="D3114" s="1"/>
      <c r="E3114" s="41"/>
    </row>
    <row r="3115" spans="4:5" x14ac:dyDescent="0.2">
      <c r="D3115" s="1"/>
      <c r="E3115" s="41"/>
    </row>
    <row r="3116" spans="4:5" x14ac:dyDescent="0.2">
      <c r="D3116" s="1"/>
      <c r="E3116" s="41"/>
    </row>
    <row r="3117" spans="4:5" x14ac:dyDescent="0.2">
      <c r="D3117" s="1"/>
      <c r="E3117" s="41"/>
    </row>
    <row r="3118" spans="4:5" x14ac:dyDescent="0.2">
      <c r="D3118" s="1"/>
      <c r="E3118" s="41"/>
    </row>
    <row r="3119" spans="4:5" x14ac:dyDescent="0.2">
      <c r="D3119" s="1"/>
      <c r="E3119" s="41"/>
    </row>
    <row r="3120" spans="4:5" x14ac:dyDescent="0.2">
      <c r="D3120" s="1"/>
      <c r="E3120" s="41"/>
    </row>
    <row r="3121" spans="4:5" x14ac:dyDescent="0.2">
      <c r="D3121" s="1"/>
      <c r="E3121" s="41"/>
    </row>
    <row r="3122" spans="4:5" x14ac:dyDescent="0.2">
      <c r="D3122" s="1"/>
      <c r="E3122" s="41"/>
    </row>
    <row r="3123" spans="4:5" x14ac:dyDescent="0.2">
      <c r="D3123" s="1"/>
      <c r="E3123" s="41"/>
    </row>
    <row r="3124" spans="4:5" x14ac:dyDescent="0.2">
      <c r="D3124" s="1"/>
      <c r="E3124" s="41"/>
    </row>
    <row r="3125" spans="4:5" x14ac:dyDescent="0.2">
      <c r="D3125" s="1"/>
      <c r="E3125" s="41"/>
    </row>
    <row r="3126" spans="4:5" x14ac:dyDescent="0.2">
      <c r="D3126" s="1"/>
      <c r="E3126" s="41"/>
    </row>
    <row r="3127" spans="4:5" x14ac:dyDescent="0.2">
      <c r="D3127" s="1"/>
      <c r="E3127" s="41"/>
    </row>
    <row r="3128" spans="4:5" x14ac:dyDescent="0.2">
      <c r="D3128" s="1"/>
      <c r="E3128" s="41"/>
    </row>
    <row r="3129" spans="4:5" x14ac:dyDescent="0.2">
      <c r="D3129" s="1"/>
      <c r="E3129" s="41"/>
    </row>
    <row r="3130" spans="4:5" x14ac:dyDescent="0.2">
      <c r="D3130" s="1"/>
      <c r="E3130" s="41"/>
    </row>
    <row r="3131" spans="4:5" x14ac:dyDescent="0.2">
      <c r="D3131" s="1"/>
      <c r="E3131" s="41"/>
    </row>
    <row r="3132" spans="4:5" x14ac:dyDescent="0.2">
      <c r="D3132" s="1"/>
      <c r="E3132" s="41"/>
    </row>
    <row r="3133" spans="4:5" x14ac:dyDescent="0.2">
      <c r="D3133" s="1"/>
      <c r="E3133" s="41"/>
    </row>
    <row r="3134" spans="4:5" x14ac:dyDescent="0.2">
      <c r="D3134" s="1"/>
      <c r="E3134" s="41"/>
    </row>
    <row r="3135" spans="4:5" x14ac:dyDescent="0.2">
      <c r="D3135" s="1"/>
      <c r="E3135" s="41"/>
    </row>
    <row r="3136" spans="4:5" x14ac:dyDescent="0.2">
      <c r="D3136" s="1"/>
      <c r="E3136" s="41"/>
    </row>
    <row r="3137" spans="4:5" x14ac:dyDescent="0.2">
      <c r="D3137" s="1"/>
      <c r="E3137" s="41"/>
    </row>
    <row r="3138" spans="4:5" x14ac:dyDescent="0.2">
      <c r="D3138" s="1"/>
      <c r="E3138" s="41"/>
    </row>
    <row r="3139" spans="4:5" x14ac:dyDescent="0.2">
      <c r="D3139" s="1"/>
      <c r="E3139" s="41"/>
    </row>
    <row r="3140" spans="4:5" x14ac:dyDescent="0.2">
      <c r="D3140" s="1"/>
      <c r="E3140" s="41"/>
    </row>
    <row r="3141" spans="4:5" x14ac:dyDescent="0.2">
      <c r="D3141" s="1"/>
      <c r="E3141" s="41"/>
    </row>
    <row r="3142" spans="4:5" x14ac:dyDescent="0.2">
      <c r="D3142" s="1"/>
      <c r="E3142" s="41"/>
    </row>
    <row r="3143" spans="4:5" x14ac:dyDescent="0.2">
      <c r="D3143" s="1"/>
      <c r="E3143" s="41"/>
    </row>
    <row r="3144" spans="4:5" x14ac:dyDescent="0.2">
      <c r="D3144" s="1"/>
      <c r="E3144" s="41"/>
    </row>
    <row r="3145" spans="4:5" x14ac:dyDescent="0.2">
      <c r="D3145" s="1"/>
      <c r="E3145" s="41"/>
    </row>
    <row r="3146" spans="4:5" x14ac:dyDescent="0.2">
      <c r="D3146" s="1"/>
      <c r="E3146" s="41"/>
    </row>
    <row r="3147" spans="4:5" x14ac:dyDescent="0.2">
      <c r="D3147" s="1"/>
      <c r="E3147" s="41"/>
    </row>
    <row r="3148" spans="4:5" x14ac:dyDescent="0.2">
      <c r="D3148" s="1"/>
      <c r="E3148" s="41"/>
    </row>
    <row r="3149" spans="4:5" x14ac:dyDescent="0.2">
      <c r="D3149" s="1"/>
      <c r="E3149" s="41"/>
    </row>
    <row r="3150" spans="4:5" x14ac:dyDescent="0.2">
      <c r="D3150" s="1"/>
      <c r="E3150" s="41"/>
    </row>
    <row r="3151" spans="4:5" x14ac:dyDescent="0.2">
      <c r="D3151" s="1"/>
      <c r="E3151" s="41"/>
    </row>
    <row r="3152" spans="4:5" x14ac:dyDescent="0.2">
      <c r="D3152" s="1"/>
      <c r="E3152" s="41"/>
    </row>
    <row r="3153" spans="4:5" x14ac:dyDescent="0.2">
      <c r="D3153" s="1"/>
      <c r="E3153" s="41"/>
    </row>
    <row r="3154" spans="4:5" x14ac:dyDescent="0.2">
      <c r="D3154" s="1"/>
      <c r="E3154" s="41"/>
    </row>
    <row r="3155" spans="4:5" x14ac:dyDescent="0.2">
      <c r="D3155" s="1"/>
      <c r="E3155" s="41"/>
    </row>
    <row r="3156" spans="4:5" x14ac:dyDescent="0.2">
      <c r="D3156" s="1"/>
      <c r="E3156" s="41"/>
    </row>
    <row r="3157" spans="4:5" x14ac:dyDescent="0.2">
      <c r="D3157" s="1"/>
      <c r="E3157" s="41"/>
    </row>
    <row r="3158" spans="4:5" x14ac:dyDescent="0.2">
      <c r="D3158" s="1"/>
      <c r="E3158" s="41"/>
    </row>
    <row r="3159" spans="4:5" x14ac:dyDescent="0.2">
      <c r="D3159" s="1"/>
      <c r="E3159" s="41"/>
    </row>
    <row r="3160" spans="4:5" x14ac:dyDescent="0.2">
      <c r="D3160" s="1"/>
      <c r="E3160" s="41"/>
    </row>
    <row r="3161" spans="4:5" x14ac:dyDescent="0.2">
      <c r="D3161" s="1"/>
      <c r="E3161" s="41"/>
    </row>
    <row r="3162" spans="4:5" x14ac:dyDescent="0.2">
      <c r="D3162" s="1"/>
      <c r="E3162" s="41"/>
    </row>
    <row r="3163" spans="4:5" x14ac:dyDescent="0.2">
      <c r="D3163" s="1"/>
      <c r="E3163" s="41"/>
    </row>
    <row r="3164" spans="4:5" x14ac:dyDescent="0.2">
      <c r="D3164" s="1"/>
      <c r="E3164" s="41"/>
    </row>
    <row r="3165" spans="4:5" x14ac:dyDescent="0.2">
      <c r="D3165" s="1"/>
      <c r="E3165" s="41"/>
    </row>
    <row r="3166" spans="4:5" x14ac:dyDescent="0.2">
      <c r="D3166" s="1"/>
      <c r="E3166" s="41"/>
    </row>
    <row r="3167" spans="4:5" x14ac:dyDescent="0.2">
      <c r="D3167" s="1"/>
      <c r="E3167" s="41"/>
    </row>
    <row r="3168" spans="4:5" x14ac:dyDescent="0.2">
      <c r="D3168" s="1"/>
      <c r="E3168" s="41"/>
    </row>
    <row r="3169" spans="4:5" x14ac:dyDescent="0.2">
      <c r="D3169" s="1"/>
      <c r="E3169" s="41"/>
    </row>
    <row r="3170" spans="4:5" x14ac:dyDescent="0.2">
      <c r="D3170" s="1"/>
      <c r="E3170" s="41"/>
    </row>
    <row r="3171" spans="4:5" x14ac:dyDescent="0.2">
      <c r="D3171" s="1"/>
      <c r="E3171" s="41"/>
    </row>
    <row r="3172" spans="4:5" x14ac:dyDescent="0.2">
      <c r="D3172" s="1"/>
      <c r="E3172" s="41"/>
    </row>
    <row r="3173" spans="4:5" x14ac:dyDescent="0.2">
      <c r="D3173" s="1"/>
      <c r="E3173" s="41"/>
    </row>
    <row r="3174" spans="4:5" x14ac:dyDescent="0.2">
      <c r="D3174" s="1"/>
      <c r="E3174" s="41"/>
    </row>
    <row r="3175" spans="4:5" x14ac:dyDescent="0.2">
      <c r="D3175" s="1"/>
      <c r="E3175" s="41"/>
    </row>
    <row r="3176" spans="4:5" x14ac:dyDescent="0.2">
      <c r="D3176" s="1"/>
      <c r="E3176" s="41"/>
    </row>
    <row r="3177" spans="4:5" x14ac:dyDescent="0.2">
      <c r="D3177" s="1"/>
      <c r="E3177" s="41"/>
    </row>
    <row r="3178" spans="4:5" x14ac:dyDescent="0.2">
      <c r="D3178" s="1"/>
      <c r="E3178" s="41"/>
    </row>
    <row r="3179" spans="4:5" x14ac:dyDescent="0.2">
      <c r="D3179" s="1"/>
      <c r="E3179" s="41"/>
    </row>
    <row r="3180" spans="4:5" x14ac:dyDescent="0.2">
      <c r="D3180" s="1"/>
      <c r="E3180" s="41"/>
    </row>
    <row r="3181" spans="4:5" x14ac:dyDescent="0.2">
      <c r="D3181" s="1"/>
      <c r="E3181" s="41"/>
    </row>
    <row r="3182" spans="4:5" x14ac:dyDescent="0.2">
      <c r="D3182" s="1"/>
      <c r="E3182" s="41"/>
    </row>
    <row r="3183" spans="4:5" x14ac:dyDescent="0.2">
      <c r="D3183" s="1"/>
      <c r="E3183" s="41"/>
    </row>
    <row r="3184" spans="4:5" x14ac:dyDescent="0.2">
      <c r="D3184" s="1"/>
      <c r="E3184" s="41"/>
    </row>
    <row r="3185" spans="4:5" x14ac:dyDescent="0.2">
      <c r="D3185" s="1"/>
      <c r="E3185" s="41"/>
    </row>
    <row r="3186" spans="4:5" x14ac:dyDescent="0.2">
      <c r="D3186" s="1"/>
      <c r="E3186" s="41"/>
    </row>
    <row r="3187" spans="4:5" x14ac:dyDescent="0.2">
      <c r="D3187" s="1"/>
      <c r="E3187" s="41"/>
    </row>
    <row r="3188" spans="4:5" x14ac:dyDescent="0.2">
      <c r="D3188" s="1"/>
      <c r="E3188" s="41"/>
    </row>
    <row r="3189" spans="4:5" x14ac:dyDescent="0.2">
      <c r="D3189" s="1"/>
      <c r="E3189" s="41"/>
    </row>
    <row r="3190" spans="4:5" x14ac:dyDescent="0.2">
      <c r="D3190" s="1"/>
      <c r="E3190" s="41"/>
    </row>
    <row r="3191" spans="4:5" x14ac:dyDescent="0.2">
      <c r="D3191" s="1"/>
      <c r="E3191" s="41"/>
    </row>
    <row r="3192" spans="4:5" x14ac:dyDescent="0.2">
      <c r="D3192" s="1"/>
      <c r="E3192" s="41"/>
    </row>
    <row r="3193" spans="4:5" x14ac:dyDescent="0.2">
      <c r="D3193" s="1"/>
      <c r="E3193" s="41"/>
    </row>
    <row r="3194" spans="4:5" x14ac:dyDescent="0.2">
      <c r="D3194" s="1"/>
      <c r="E3194" s="41"/>
    </row>
    <row r="3195" spans="4:5" x14ac:dyDescent="0.2">
      <c r="D3195" s="1"/>
      <c r="E3195" s="41"/>
    </row>
    <row r="3196" spans="4:5" x14ac:dyDescent="0.2">
      <c r="D3196" s="1"/>
      <c r="E3196" s="41"/>
    </row>
    <row r="3197" spans="4:5" x14ac:dyDescent="0.2">
      <c r="D3197" s="1"/>
      <c r="E3197" s="41"/>
    </row>
    <row r="3198" spans="4:5" x14ac:dyDescent="0.2">
      <c r="D3198" s="1"/>
      <c r="E3198" s="41"/>
    </row>
    <row r="3199" spans="4:5" x14ac:dyDescent="0.2">
      <c r="D3199" s="1"/>
      <c r="E3199" s="41"/>
    </row>
    <row r="3200" spans="4:5" x14ac:dyDescent="0.2">
      <c r="D3200" s="1"/>
      <c r="E3200" s="41"/>
    </row>
    <row r="3201" spans="4:5" x14ac:dyDescent="0.2">
      <c r="D3201" s="1"/>
      <c r="E3201" s="41"/>
    </row>
    <row r="3202" spans="4:5" x14ac:dyDescent="0.2">
      <c r="D3202" s="1"/>
      <c r="E3202" s="41"/>
    </row>
    <row r="3203" spans="4:5" x14ac:dyDescent="0.2">
      <c r="D3203" s="1"/>
      <c r="E3203" s="41"/>
    </row>
    <row r="3204" spans="4:5" x14ac:dyDescent="0.2">
      <c r="D3204" s="1"/>
      <c r="E3204" s="41"/>
    </row>
    <row r="3205" spans="4:5" x14ac:dyDescent="0.2">
      <c r="D3205" s="1"/>
      <c r="E3205" s="41"/>
    </row>
    <row r="3206" spans="4:5" x14ac:dyDescent="0.2">
      <c r="D3206" s="1"/>
      <c r="E3206" s="41"/>
    </row>
    <row r="3207" spans="4:5" x14ac:dyDescent="0.2">
      <c r="D3207" s="1"/>
      <c r="E3207" s="41"/>
    </row>
    <row r="3208" spans="4:5" x14ac:dyDescent="0.2">
      <c r="D3208" s="1"/>
      <c r="E3208" s="41"/>
    </row>
    <row r="3209" spans="4:5" x14ac:dyDescent="0.2">
      <c r="D3209" s="1"/>
      <c r="E3209" s="41"/>
    </row>
    <row r="3210" spans="4:5" x14ac:dyDescent="0.2">
      <c r="D3210" s="1"/>
      <c r="E3210" s="41"/>
    </row>
    <row r="3211" spans="4:5" x14ac:dyDescent="0.2">
      <c r="D3211" s="1"/>
      <c r="E3211" s="41"/>
    </row>
    <row r="3212" spans="4:5" x14ac:dyDescent="0.2">
      <c r="D3212" s="1"/>
      <c r="E3212" s="41"/>
    </row>
    <row r="3213" spans="4:5" x14ac:dyDescent="0.2">
      <c r="D3213" s="1"/>
      <c r="E3213" s="41"/>
    </row>
    <row r="3214" spans="4:5" x14ac:dyDescent="0.2">
      <c r="D3214" s="1"/>
      <c r="E3214" s="41"/>
    </row>
    <row r="3215" spans="4:5" x14ac:dyDescent="0.2">
      <c r="D3215" s="1"/>
      <c r="E3215" s="41"/>
    </row>
    <row r="3216" spans="4:5" x14ac:dyDescent="0.2">
      <c r="D3216" s="1"/>
      <c r="E3216" s="41"/>
    </row>
    <row r="3217" spans="4:5" x14ac:dyDescent="0.2">
      <c r="D3217" s="1"/>
      <c r="E3217" s="41"/>
    </row>
    <row r="3218" spans="4:5" x14ac:dyDescent="0.2">
      <c r="D3218" s="1"/>
      <c r="E3218" s="41"/>
    </row>
    <row r="3219" spans="4:5" x14ac:dyDescent="0.2">
      <c r="D3219" s="1"/>
      <c r="E3219" s="41"/>
    </row>
    <row r="3220" spans="4:5" x14ac:dyDescent="0.2">
      <c r="D3220" s="1"/>
      <c r="E3220" s="41"/>
    </row>
    <row r="3221" spans="4:5" x14ac:dyDescent="0.2">
      <c r="D3221" s="1"/>
      <c r="E3221" s="41"/>
    </row>
    <row r="3222" spans="4:5" x14ac:dyDescent="0.2">
      <c r="D3222" s="1"/>
      <c r="E3222" s="41"/>
    </row>
    <row r="3223" spans="4:5" x14ac:dyDescent="0.2">
      <c r="D3223" s="1"/>
      <c r="E3223" s="41"/>
    </row>
    <row r="3224" spans="4:5" x14ac:dyDescent="0.2">
      <c r="D3224" s="1"/>
      <c r="E3224" s="41"/>
    </row>
    <row r="3225" spans="4:5" x14ac:dyDescent="0.2">
      <c r="D3225" s="1"/>
      <c r="E3225" s="41"/>
    </row>
    <row r="3226" spans="4:5" x14ac:dyDescent="0.2">
      <c r="D3226" s="1"/>
      <c r="E3226" s="41"/>
    </row>
    <row r="3227" spans="4:5" x14ac:dyDescent="0.2">
      <c r="D3227" s="1"/>
      <c r="E3227" s="41"/>
    </row>
    <row r="3228" spans="4:5" x14ac:dyDescent="0.2">
      <c r="D3228" s="1"/>
      <c r="E3228" s="41"/>
    </row>
    <row r="3229" spans="4:5" x14ac:dyDescent="0.2">
      <c r="D3229" s="1"/>
      <c r="E3229" s="41"/>
    </row>
    <row r="3230" spans="4:5" x14ac:dyDescent="0.2">
      <c r="D3230" s="1"/>
      <c r="E3230" s="41"/>
    </row>
    <row r="3231" spans="4:5" x14ac:dyDescent="0.2">
      <c r="D3231" s="1"/>
      <c r="E3231" s="41"/>
    </row>
    <row r="3232" spans="4:5" x14ac:dyDescent="0.2">
      <c r="D3232" s="1"/>
      <c r="E3232" s="41"/>
    </row>
    <row r="3233" spans="4:5" x14ac:dyDescent="0.2">
      <c r="D3233" s="1"/>
      <c r="E3233" s="41"/>
    </row>
    <row r="3234" spans="4:5" x14ac:dyDescent="0.2">
      <c r="D3234" s="1"/>
      <c r="E3234" s="41"/>
    </row>
    <row r="3235" spans="4:5" x14ac:dyDescent="0.2">
      <c r="D3235" s="1"/>
      <c r="E3235" s="41"/>
    </row>
    <row r="3236" spans="4:5" x14ac:dyDescent="0.2">
      <c r="D3236" s="1"/>
      <c r="E3236" s="41"/>
    </row>
    <row r="3237" spans="4:5" x14ac:dyDescent="0.2">
      <c r="D3237" s="1"/>
      <c r="E3237" s="41"/>
    </row>
    <row r="3238" spans="4:5" x14ac:dyDescent="0.2">
      <c r="D3238" s="1"/>
      <c r="E3238" s="41"/>
    </row>
    <row r="3239" spans="4:5" x14ac:dyDescent="0.2">
      <c r="D3239" s="1"/>
      <c r="E3239" s="41"/>
    </row>
    <row r="3240" spans="4:5" x14ac:dyDescent="0.2">
      <c r="D3240" s="1"/>
      <c r="E3240" s="41"/>
    </row>
    <row r="3241" spans="4:5" x14ac:dyDescent="0.2">
      <c r="D3241" s="1"/>
      <c r="E3241" s="41"/>
    </row>
    <row r="3242" spans="4:5" x14ac:dyDescent="0.2">
      <c r="D3242" s="1"/>
      <c r="E3242" s="41"/>
    </row>
    <row r="3243" spans="4:5" x14ac:dyDescent="0.2">
      <c r="D3243" s="1"/>
      <c r="E3243" s="41"/>
    </row>
    <row r="3244" spans="4:5" x14ac:dyDescent="0.2">
      <c r="D3244" s="1"/>
      <c r="E3244" s="41"/>
    </row>
    <row r="3245" spans="4:5" x14ac:dyDescent="0.2">
      <c r="D3245" s="1"/>
      <c r="E3245" s="41"/>
    </row>
    <row r="3246" spans="4:5" x14ac:dyDescent="0.2">
      <c r="D3246" s="1"/>
      <c r="E3246" s="41"/>
    </row>
    <row r="3247" spans="4:5" x14ac:dyDescent="0.2">
      <c r="D3247" s="1"/>
      <c r="E3247" s="41"/>
    </row>
    <row r="3248" spans="4:5" x14ac:dyDescent="0.2">
      <c r="D3248" s="1"/>
      <c r="E3248" s="41"/>
    </row>
    <row r="3249" spans="4:5" x14ac:dyDescent="0.2">
      <c r="D3249" s="1"/>
      <c r="E3249" s="41"/>
    </row>
    <row r="3250" spans="4:5" x14ac:dyDescent="0.2">
      <c r="D3250" s="1"/>
      <c r="E3250" s="41"/>
    </row>
    <row r="3251" spans="4:5" x14ac:dyDescent="0.2">
      <c r="D3251" s="1"/>
      <c r="E3251" s="41"/>
    </row>
    <row r="3252" spans="4:5" x14ac:dyDescent="0.2">
      <c r="D3252" s="1"/>
      <c r="E3252" s="41"/>
    </row>
    <row r="3253" spans="4:5" x14ac:dyDescent="0.2">
      <c r="D3253" s="1"/>
      <c r="E3253" s="41"/>
    </row>
    <row r="3254" spans="4:5" x14ac:dyDescent="0.2">
      <c r="D3254" s="1"/>
      <c r="E3254" s="41"/>
    </row>
    <row r="3255" spans="4:5" x14ac:dyDescent="0.2">
      <c r="D3255" s="1"/>
      <c r="E3255" s="41"/>
    </row>
    <row r="3256" spans="4:5" x14ac:dyDescent="0.2">
      <c r="D3256" s="1"/>
      <c r="E3256" s="41"/>
    </row>
    <row r="3257" spans="4:5" x14ac:dyDescent="0.2">
      <c r="D3257" s="1"/>
      <c r="E3257" s="41"/>
    </row>
    <row r="3258" spans="4:5" x14ac:dyDescent="0.2">
      <c r="D3258" s="1"/>
      <c r="E3258" s="41"/>
    </row>
    <row r="3259" spans="4:5" x14ac:dyDescent="0.2">
      <c r="D3259" s="1"/>
      <c r="E3259" s="41"/>
    </row>
    <row r="3260" spans="4:5" x14ac:dyDescent="0.2">
      <c r="D3260" s="1"/>
      <c r="E3260" s="41"/>
    </row>
    <row r="3261" spans="4:5" x14ac:dyDescent="0.2">
      <c r="D3261" s="1"/>
      <c r="E3261" s="41"/>
    </row>
    <row r="3262" spans="4:5" x14ac:dyDescent="0.2">
      <c r="D3262" s="1"/>
      <c r="E3262" s="41"/>
    </row>
    <row r="3263" spans="4:5" x14ac:dyDescent="0.2">
      <c r="D3263" s="1"/>
      <c r="E3263" s="41"/>
    </row>
    <row r="3264" spans="4:5" x14ac:dyDescent="0.2">
      <c r="D3264" s="1"/>
      <c r="E3264" s="41"/>
    </row>
    <row r="3265" spans="4:5" x14ac:dyDescent="0.2">
      <c r="D3265" s="1"/>
      <c r="E3265" s="41"/>
    </row>
    <row r="3266" spans="4:5" x14ac:dyDescent="0.2">
      <c r="D3266" s="1"/>
      <c r="E3266" s="41"/>
    </row>
    <row r="3267" spans="4:5" x14ac:dyDescent="0.2">
      <c r="D3267" s="1"/>
      <c r="E3267" s="41"/>
    </row>
    <row r="3268" spans="4:5" x14ac:dyDescent="0.2">
      <c r="D3268" s="1"/>
      <c r="E3268" s="41"/>
    </row>
    <row r="3269" spans="4:5" x14ac:dyDescent="0.2">
      <c r="D3269" s="1"/>
      <c r="E3269" s="41"/>
    </row>
    <row r="3270" spans="4:5" x14ac:dyDescent="0.2">
      <c r="D3270" s="1"/>
      <c r="E3270" s="41"/>
    </row>
    <row r="3271" spans="4:5" x14ac:dyDescent="0.2">
      <c r="D3271" s="1"/>
      <c r="E3271" s="41"/>
    </row>
    <row r="3272" spans="4:5" x14ac:dyDescent="0.2">
      <c r="D3272" s="1"/>
      <c r="E3272" s="41"/>
    </row>
    <row r="3273" spans="4:5" x14ac:dyDescent="0.2">
      <c r="D3273" s="1"/>
      <c r="E3273" s="41"/>
    </row>
    <row r="3274" spans="4:5" x14ac:dyDescent="0.2">
      <c r="D3274" s="1"/>
      <c r="E3274" s="41"/>
    </row>
    <row r="3275" spans="4:5" x14ac:dyDescent="0.2">
      <c r="D3275" s="1"/>
      <c r="E3275" s="41"/>
    </row>
    <row r="3276" spans="4:5" x14ac:dyDescent="0.2">
      <c r="D3276" s="1"/>
      <c r="E3276" s="41"/>
    </row>
    <row r="3277" spans="4:5" x14ac:dyDescent="0.2">
      <c r="D3277" s="1"/>
      <c r="E3277" s="41"/>
    </row>
    <row r="3278" spans="4:5" x14ac:dyDescent="0.2">
      <c r="D3278" s="1"/>
      <c r="E3278" s="41"/>
    </row>
    <row r="3279" spans="4:5" x14ac:dyDescent="0.2">
      <c r="D3279" s="1"/>
      <c r="E3279" s="41"/>
    </row>
    <row r="3280" spans="4:5" x14ac:dyDescent="0.2">
      <c r="D3280" s="1"/>
      <c r="E3280" s="41"/>
    </row>
    <row r="3281" spans="4:5" x14ac:dyDescent="0.2">
      <c r="D3281" s="1"/>
      <c r="E3281" s="41"/>
    </row>
    <row r="3282" spans="4:5" x14ac:dyDescent="0.2">
      <c r="D3282" s="1"/>
      <c r="E3282" s="41"/>
    </row>
    <row r="3283" spans="4:5" x14ac:dyDescent="0.2">
      <c r="D3283" s="1"/>
      <c r="E3283" s="41"/>
    </row>
    <row r="3284" spans="4:5" x14ac:dyDescent="0.2">
      <c r="D3284" s="1"/>
      <c r="E3284" s="41"/>
    </row>
    <row r="3285" spans="4:5" x14ac:dyDescent="0.2">
      <c r="D3285" s="1"/>
      <c r="E3285" s="41"/>
    </row>
    <row r="3286" spans="4:5" x14ac:dyDescent="0.2">
      <c r="D3286" s="1"/>
      <c r="E3286" s="41"/>
    </row>
    <row r="3287" spans="4:5" x14ac:dyDescent="0.2">
      <c r="D3287" s="1"/>
      <c r="E3287" s="41"/>
    </row>
    <row r="3288" spans="4:5" x14ac:dyDescent="0.2">
      <c r="D3288" s="1"/>
      <c r="E3288" s="41"/>
    </row>
    <row r="3289" spans="4:5" x14ac:dyDescent="0.2">
      <c r="D3289" s="1"/>
      <c r="E3289" s="41"/>
    </row>
    <row r="3290" spans="4:5" x14ac:dyDescent="0.2">
      <c r="D3290" s="1"/>
      <c r="E3290" s="41"/>
    </row>
    <row r="3291" spans="4:5" x14ac:dyDescent="0.2">
      <c r="D3291" s="1"/>
      <c r="E3291" s="41"/>
    </row>
    <row r="3292" spans="4:5" x14ac:dyDescent="0.2">
      <c r="D3292" s="1"/>
      <c r="E3292" s="41"/>
    </row>
    <row r="3293" spans="4:5" x14ac:dyDescent="0.2">
      <c r="D3293" s="1"/>
      <c r="E3293" s="41"/>
    </row>
    <row r="3294" spans="4:5" x14ac:dyDescent="0.2">
      <c r="D3294" s="1"/>
      <c r="E3294" s="41"/>
    </row>
    <row r="3295" spans="4:5" x14ac:dyDescent="0.2">
      <c r="D3295" s="1"/>
      <c r="E3295" s="41"/>
    </row>
    <row r="3296" spans="4:5" x14ac:dyDescent="0.2">
      <c r="D3296" s="1"/>
      <c r="E3296" s="41"/>
    </row>
    <row r="3297" spans="4:5" x14ac:dyDescent="0.2">
      <c r="D3297" s="1"/>
      <c r="E3297" s="41"/>
    </row>
    <row r="3298" spans="4:5" x14ac:dyDescent="0.2">
      <c r="D3298" s="1"/>
      <c r="E3298" s="41"/>
    </row>
    <row r="3299" spans="4:5" x14ac:dyDescent="0.2">
      <c r="D3299" s="1"/>
      <c r="E3299" s="41"/>
    </row>
    <row r="3300" spans="4:5" x14ac:dyDescent="0.2">
      <c r="D3300" s="1"/>
      <c r="E3300" s="41"/>
    </row>
    <row r="3301" spans="4:5" x14ac:dyDescent="0.2">
      <c r="D3301" s="1"/>
      <c r="E3301" s="41"/>
    </row>
    <row r="3302" spans="4:5" x14ac:dyDescent="0.2">
      <c r="D3302" s="1"/>
      <c r="E3302" s="41"/>
    </row>
    <row r="3303" spans="4:5" x14ac:dyDescent="0.2">
      <c r="D3303" s="1"/>
      <c r="E3303" s="41"/>
    </row>
    <row r="3304" spans="4:5" x14ac:dyDescent="0.2">
      <c r="D3304" s="1"/>
      <c r="E3304" s="41"/>
    </row>
    <row r="3305" spans="4:5" x14ac:dyDescent="0.2">
      <c r="D3305" s="1"/>
      <c r="E3305" s="41"/>
    </row>
    <row r="3306" spans="4:5" x14ac:dyDescent="0.2">
      <c r="D3306" s="1"/>
      <c r="E3306" s="41"/>
    </row>
    <row r="3307" spans="4:5" x14ac:dyDescent="0.2">
      <c r="D3307" s="1"/>
      <c r="E3307" s="41"/>
    </row>
    <row r="3308" spans="4:5" x14ac:dyDescent="0.2">
      <c r="D3308" s="1"/>
      <c r="E3308" s="41"/>
    </row>
    <row r="3309" spans="4:5" x14ac:dyDescent="0.2">
      <c r="D3309" s="1"/>
      <c r="E3309" s="41"/>
    </row>
    <row r="3310" spans="4:5" x14ac:dyDescent="0.2">
      <c r="D3310" s="1"/>
      <c r="E3310" s="41"/>
    </row>
    <row r="3311" spans="4:5" x14ac:dyDescent="0.2">
      <c r="D3311" s="1"/>
      <c r="E3311" s="41"/>
    </row>
    <row r="3312" spans="4:5" x14ac:dyDescent="0.2">
      <c r="D3312" s="1"/>
      <c r="E3312" s="41"/>
    </row>
    <row r="3313" spans="4:5" x14ac:dyDescent="0.2">
      <c r="D3313" s="1"/>
      <c r="E3313" s="41"/>
    </row>
    <row r="3314" spans="4:5" x14ac:dyDescent="0.2">
      <c r="D3314" s="1"/>
      <c r="E3314" s="41"/>
    </row>
    <row r="3315" spans="4:5" x14ac:dyDescent="0.2">
      <c r="D3315" s="1"/>
      <c r="E3315" s="41"/>
    </row>
    <row r="3316" spans="4:5" x14ac:dyDescent="0.2">
      <c r="D3316" s="1"/>
      <c r="E3316" s="41"/>
    </row>
    <row r="3317" spans="4:5" x14ac:dyDescent="0.2">
      <c r="D3317" s="1"/>
      <c r="E3317" s="41"/>
    </row>
    <row r="3318" spans="4:5" x14ac:dyDescent="0.2">
      <c r="D3318" s="1"/>
      <c r="E3318" s="41"/>
    </row>
    <row r="3319" spans="4:5" x14ac:dyDescent="0.2">
      <c r="D3319" s="1"/>
      <c r="E3319" s="41"/>
    </row>
    <row r="3320" spans="4:5" x14ac:dyDescent="0.2">
      <c r="D3320" s="1"/>
      <c r="E3320" s="41"/>
    </row>
    <row r="3321" spans="4:5" x14ac:dyDescent="0.2">
      <c r="D3321" s="1"/>
      <c r="E3321" s="41"/>
    </row>
    <row r="3322" spans="4:5" x14ac:dyDescent="0.2">
      <c r="D3322" s="1"/>
      <c r="E3322" s="41"/>
    </row>
    <row r="3323" spans="4:5" x14ac:dyDescent="0.2">
      <c r="D3323" s="1"/>
      <c r="E3323" s="41"/>
    </row>
    <row r="3324" spans="4:5" x14ac:dyDescent="0.2">
      <c r="D3324" s="1"/>
      <c r="E3324" s="41"/>
    </row>
    <row r="3325" spans="4:5" x14ac:dyDescent="0.2">
      <c r="D3325" s="1"/>
      <c r="E3325" s="41"/>
    </row>
    <row r="3326" spans="4:5" x14ac:dyDescent="0.2">
      <c r="D3326" s="1"/>
      <c r="E3326" s="41"/>
    </row>
    <row r="3327" spans="4:5" x14ac:dyDescent="0.2">
      <c r="D3327" s="1"/>
      <c r="E3327" s="41"/>
    </row>
    <row r="3328" spans="4:5" x14ac:dyDescent="0.2">
      <c r="D3328" s="1"/>
      <c r="E3328" s="41"/>
    </row>
    <row r="3329" spans="4:5" x14ac:dyDescent="0.2">
      <c r="D3329" s="1"/>
      <c r="E3329" s="41"/>
    </row>
    <row r="3330" spans="4:5" x14ac:dyDescent="0.2">
      <c r="D3330" s="1"/>
      <c r="E3330" s="41"/>
    </row>
    <row r="3331" spans="4:5" x14ac:dyDescent="0.2">
      <c r="D3331" s="1"/>
      <c r="E3331" s="41"/>
    </row>
    <row r="3332" spans="4:5" x14ac:dyDescent="0.2">
      <c r="D3332" s="1"/>
      <c r="E3332" s="41"/>
    </row>
    <row r="3333" spans="4:5" x14ac:dyDescent="0.2">
      <c r="D3333" s="1"/>
      <c r="E3333" s="41"/>
    </row>
    <row r="3334" spans="4:5" x14ac:dyDescent="0.2">
      <c r="D3334" s="1"/>
      <c r="E3334" s="41"/>
    </row>
    <row r="3335" spans="4:5" x14ac:dyDescent="0.2">
      <c r="D3335" s="1"/>
      <c r="E3335" s="41"/>
    </row>
    <row r="3336" spans="4:5" x14ac:dyDescent="0.2">
      <c r="D3336" s="1"/>
      <c r="E3336" s="41"/>
    </row>
    <row r="3337" spans="4:5" x14ac:dyDescent="0.2">
      <c r="D3337" s="1"/>
      <c r="E3337" s="41"/>
    </row>
    <row r="3338" spans="4:5" x14ac:dyDescent="0.2">
      <c r="D3338" s="1"/>
      <c r="E3338" s="41"/>
    </row>
    <row r="3339" spans="4:5" x14ac:dyDescent="0.2">
      <c r="D3339" s="1"/>
      <c r="E3339" s="41"/>
    </row>
    <row r="3340" spans="4:5" x14ac:dyDescent="0.2">
      <c r="D3340" s="1"/>
      <c r="E3340" s="41"/>
    </row>
    <row r="3341" spans="4:5" x14ac:dyDescent="0.2">
      <c r="D3341" s="1"/>
      <c r="E3341" s="41"/>
    </row>
    <row r="3342" spans="4:5" x14ac:dyDescent="0.2">
      <c r="D3342" s="1"/>
      <c r="E3342" s="41"/>
    </row>
    <row r="3343" spans="4:5" x14ac:dyDescent="0.2">
      <c r="D3343" s="1"/>
      <c r="E3343" s="41"/>
    </row>
    <row r="3344" spans="4:5" x14ac:dyDescent="0.2">
      <c r="D3344" s="1"/>
      <c r="E3344" s="41"/>
    </row>
    <row r="3345" spans="4:5" x14ac:dyDescent="0.2">
      <c r="D3345" s="1"/>
      <c r="E3345" s="41"/>
    </row>
    <row r="3346" spans="4:5" x14ac:dyDescent="0.2">
      <c r="D3346" s="1"/>
      <c r="E3346" s="41"/>
    </row>
    <row r="3347" spans="4:5" x14ac:dyDescent="0.2">
      <c r="D3347" s="1"/>
      <c r="E3347" s="41"/>
    </row>
    <row r="3348" spans="4:5" x14ac:dyDescent="0.2">
      <c r="D3348" s="1"/>
      <c r="E3348" s="41"/>
    </row>
    <row r="3349" spans="4:5" x14ac:dyDescent="0.2">
      <c r="D3349" s="1"/>
      <c r="E3349" s="41"/>
    </row>
    <row r="3350" spans="4:5" x14ac:dyDescent="0.2">
      <c r="D3350" s="1"/>
      <c r="E3350" s="41"/>
    </row>
    <row r="3351" spans="4:5" x14ac:dyDescent="0.2">
      <c r="D3351" s="1"/>
      <c r="E3351" s="41"/>
    </row>
    <row r="3352" spans="4:5" x14ac:dyDescent="0.2">
      <c r="D3352" s="1"/>
      <c r="E3352" s="41"/>
    </row>
    <row r="3353" spans="4:5" x14ac:dyDescent="0.2">
      <c r="D3353" s="1"/>
      <c r="E3353" s="41"/>
    </row>
    <row r="3354" spans="4:5" x14ac:dyDescent="0.2">
      <c r="D3354" s="1"/>
      <c r="E3354" s="41"/>
    </row>
    <row r="3355" spans="4:5" x14ac:dyDescent="0.2">
      <c r="D3355" s="1"/>
      <c r="E3355" s="41"/>
    </row>
    <row r="3356" spans="4:5" x14ac:dyDescent="0.2">
      <c r="D3356" s="1"/>
      <c r="E3356" s="41"/>
    </row>
    <row r="3357" spans="4:5" x14ac:dyDescent="0.2">
      <c r="D3357" s="1"/>
      <c r="E3357" s="41"/>
    </row>
    <row r="3358" spans="4:5" x14ac:dyDescent="0.2">
      <c r="D3358" s="1"/>
      <c r="E3358" s="41"/>
    </row>
    <row r="3359" spans="4:5" x14ac:dyDescent="0.2">
      <c r="D3359" s="1"/>
      <c r="E3359" s="41"/>
    </row>
    <row r="3360" spans="4:5" x14ac:dyDescent="0.2">
      <c r="D3360" s="1"/>
      <c r="E3360" s="41"/>
    </row>
    <row r="3361" spans="4:5" x14ac:dyDescent="0.2">
      <c r="D3361" s="1"/>
      <c r="E3361" s="41"/>
    </row>
    <row r="3362" spans="4:5" x14ac:dyDescent="0.2">
      <c r="D3362" s="1"/>
      <c r="E3362" s="41"/>
    </row>
    <row r="3363" spans="4:5" x14ac:dyDescent="0.2">
      <c r="D3363" s="1"/>
      <c r="E3363" s="41"/>
    </row>
    <row r="3364" spans="4:5" x14ac:dyDescent="0.2">
      <c r="D3364" s="1"/>
      <c r="E3364" s="41"/>
    </row>
    <row r="3365" spans="4:5" x14ac:dyDescent="0.2">
      <c r="D3365" s="1"/>
      <c r="E3365" s="41"/>
    </row>
    <row r="3366" spans="4:5" x14ac:dyDescent="0.2">
      <c r="D3366" s="1"/>
      <c r="E3366" s="41"/>
    </row>
    <row r="3367" spans="4:5" x14ac:dyDescent="0.2">
      <c r="D3367" s="1"/>
      <c r="E3367" s="41"/>
    </row>
    <row r="3368" spans="4:5" x14ac:dyDescent="0.2">
      <c r="D3368" s="1"/>
      <c r="E3368" s="41"/>
    </row>
    <row r="3369" spans="4:5" x14ac:dyDescent="0.2">
      <c r="D3369" s="1"/>
      <c r="E3369" s="41"/>
    </row>
    <row r="3370" spans="4:5" x14ac:dyDescent="0.2">
      <c r="D3370" s="1"/>
      <c r="E3370" s="41"/>
    </row>
    <row r="3371" spans="4:5" x14ac:dyDescent="0.2">
      <c r="D3371" s="1"/>
      <c r="E3371" s="41"/>
    </row>
    <row r="3372" spans="4:5" x14ac:dyDescent="0.2">
      <c r="D3372" s="1"/>
      <c r="E3372" s="41"/>
    </row>
    <row r="3373" spans="4:5" x14ac:dyDescent="0.2">
      <c r="D3373" s="1"/>
      <c r="E3373" s="41"/>
    </row>
    <row r="3374" spans="4:5" x14ac:dyDescent="0.2">
      <c r="D3374" s="1"/>
      <c r="E3374" s="41"/>
    </row>
    <row r="3375" spans="4:5" x14ac:dyDescent="0.2">
      <c r="D3375" s="1"/>
      <c r="E3375" s="41"/>
    </row>
    <row r="3376" spans="4:5" x14ac:dyDescent="0.2">
      <c r="D3376" s="1"/>
      <c r="E3376" s="41"/>
    </row>
    <row r="3377" spans="4:5" x14ac:dyDescent="0.2">
      <c r="D3377" s="1"/>
      <c r="E3377" s="41"/>
    </row>
    <row r="3378" spans="4:5" x14ac:dyDescent="0.2">
      <c r="D3378" s="1"/>
      <c r="E3378" s="41"/>
    </row>
    <row r="3379" spans="4:5" x14ac:dyDescent="0.2">
      <c r="D3379" s="1"/>
      <c r="E3379" s="41"/>
    </row>
    <row r="3380" spans="4:5" x14ac:dyDescent="0.2">
      <c r="D3380" s="1"/>
      <c r="E3380" s="41"/>
    </row>
    <row r="3381" spans="4:5" x14ac:dyDescent="0.2">
      <c r="D3381" s="1"/>
      <c r="E3381" s="41"/>
    </row>
    <row r="3382" spans="4:5" x14ac:dyDescent="0.2">
      <c r="D3382" s="1"/>
      <c r="E3382" s="41"/>
    </row>
    <row r="3383" spans="4:5" x14ac:dyDescent="0.2">
      <c r="D3383" s="1"/>
      <c r="E3383" s="41"/>
    </row>
    <row r="3384" spans="4:5" x14ac:dyDescent="0.2">
      <c r="D3384" s="1"/>
      <c r="E3384" s="41"/>
    </row>
    <row r="3385" spans="4:5" x14ac:dyDescent="0.2">
      <c r="D3385" s="1"/>
      <c r="E3385" s="41"/>
    </row>
    <row r="3386" spans="4:5" x14ac:dyDescent="0.2">
      <c r="D3386" s="1"/>
      <c r="E3386" s="41"/>
    </row>
    <row r="3387" spans="4:5" x14ac:dyDescent="0.2">
      <c r="D3387" s="1"/>
      <c r="E3387" s="41"/>
    </row>
    <row r="3388" spans="4:5" x14ac:dyDescent="0.2">
      <c r="D3388" s="1"/>
      <c r="E3388" s="41"/>
    </row>
    <row r="3389" spans="4:5" x14ac:dyDescent="0.2">
      <c r="D3389" s="1"/>
      <c r="E3389" s="41"/>
    </row>
    <row r="3390" spans="4:5" x14ac:dyDescent="0.2">
      <c r="D3390" s="1"/>
      <c r="E3390" s="41"/>
    </row>
    <row r="3391" spans="4:5" x14ac:dyDescent="0.2">
      <c r="D3391" s="1"/>
      <c r="E3391" s="41"/>
    </row>
    <row r="3392" spans="4:5" x14ac:dyDescent="0.2">
      <c r="D3392" s="1"/>
      <c r="E3392" s="41"/>
    </row>
    <row r="3393" spans="4:5" x14ac:dyDescent="0.2">
      <c r="D3393" s="1"/>
      <c r="E3393" s="41"/>
    </row>
    <row r="3394" spans="4:5" x14ac:dyDescent="0.2">
      <c r="D3394" s="1"/>
      <c r="E3394" s="41"/>
    </row>
    <row r="3395" spans="4:5" x14ac:dyDescent="0.2">
      <c r="D3395" s="1"/>
      <c r="E3395" s="41"/>
    </row>
    <row r="3396" spans="4:5" x14ac:dyDescent="0.2">
      <c r="D3396" s="1"/>
      <c r="E3396" s="41"/>
    </row>
    <row r="3397" spans="4:5" x14ac:dyDescent="0.2">
      <c r="D3397" s="1"/>
      <c r="E3397" s="41"/>
    </row>
    <row r="3398" spans="4:5" x14ac:dyDescent="0.2">
      <c r="D3398" s="1"/>
      <c r="E3398" s="41"/>
    </row>
    <row r="3399" spans="4:5" x14ac:dyDescent="0.2">
      <c r="D3399" s="1"/>
      <c r="E3399" s="41"/>
    </row>
    <row r="3400" spans="4:5" x14ac:dyDescent="0.2">
      <c r="D3400" s="1"/>
      <c r="E3400" s="41"/>
    </row>
    <row r="3401" spans="4:5" x14ac:dyDescent="0.2">
      <c r="D3401" s="1"/>
      <c r="E3401" s="41"/>
    </row>
    <row r="3402" spans="4:5" x14ac:dyDescent="0.2">
      <c r="D3402" s="1"/>
      <c r="E3402" s="41"/>
    </row>
    <row r="3403" spans="4:5" x14ac:dyDescent="0.2">
      <c r="D3403" s="1"/>
      <c r="E3403" s="41"/>
    </row>
    <row r="3404" spans="4:5" x14ac:dyDescent="0.2">
      <c r="D3404" s="1"/>
      <c r="E3404" s="41"/>
    </row>
    <row r="3405" spans="4:5" x14ac:dyDescent="0.2">
      <c r="D3405" s="1"/>
      <c r="E3405" s="41"/>
    </row>
    <row r="3406" spans="4:5" x14ac:dyDescent="0.2">
      <c r="D3406" s="1"/>
      <c r="E3406" s="41"/>
    </row>
    <row r="3407" spans="4:5" x14ac:dyDescent="0.2">
      <c r="D3407" s="1"/>
      <c r="E3407" s="41"/>
    </row>
    <row r="3408" spans="4:5" x14ac:dyDescent="0.2">
      <c r="D3408" s="1"/>
      <c r="E3408" s="41"/>
    </row>
    <row r="3409" spans="4:5" x14ac:dyDescent="0.2">
      <c r="D3409" s="1"/>
      <c r="E3409" s="41"/>
    </row>
    <row r="3410" spans="4:5" x14ac:dyDescent="0.2">
      <c r="D3410" s="1"/>
      <c r="E3410" s="41"/>
    </row>
    <row r="3411" spans="4:5" x14ac:dyDescent="0.2">
      <c r="D3411" s="1"/>
      <c r="E3411" s="41"/>
    </row>
    <row r="3412" spans="4:5" x14ac:dyDescent="0.2">
      <c r="D3412" s="1"/>
      <c r="E3412" s="41"/>
    </row>
    <row r="3413" spans="4:5" x14ac:dyDescent="0.2">
      <c r="D3413" s="1"/>
      <c r="E3413" s="41"/>
    </row>
    <row r="3414" spans="4:5" x14ac:dyDescent="0.2">
      <c r="D3414" s="1"/>
      <c r="E3414" s="41"/>
    </row>
    <row r="3415" spans="4:5" x14ac:dyDescent="0.2">
      <c r="D3415" s="1"/>
      <c r="E3415" s="41"/>
    </row>
    <row r="3416" spans="4:5" x14ac:dyDescent="0.2">
      <c r="D3416" s="1"/>
      <c r="E3416" s="41"/>
    </row>
    <row r="3417" spans="4:5" x14ac:dyDescent="0.2">
      <c r="D3417" s="1"/>
      <c r="E3417" s="41"/>
    </row>
    <row r="3418" spans="4:5" x14ac:dyDescent="0.2">
      <c r="D3418" s="1"/>
      <c r="E3418" s="41"/>
    </row>
    <row r="3419" spans="4:5" x14ac:dyDescent="0.2">
      <c r="D3419" s="1"/>
      <c r="E3419" s="41"/>
    </row>
    <row r="3420" spans="4:5" x14ac:dyDescent="0.2">
      <c r="D3420" s="1"/>
      <c r="E3420" s="41"/>
    </row>
    <row r="3421" spans="4:5" x14ac:dyDescent="0.2">
      <c r="D3421" s="1"/>
      <c r="E3421" s="41"/>
    </row>
    <row r="3422" spans="4:5" x14ac:dyDescent="0.2">
      <c r="D3422" s="1"/>
      <c r="E3422" s="41"/>
    </row>
    <row r="3423" spans="4:5" x14ac:dyDescent="0.2">
      <c r="D3423" s="1"/>
      <c r="E3423" s="41"/>
    </row>
    <row r="3424" spans="4:5" x14ac:dyDescent="0.2">
      <c r="D3424" s="1"/>
      <c r="E3424" s="41"/>
    </row>
    <row r="3425" spans="4:5" x14ac:dyDescent="0.2">
      <c r="D3425" s="1"/>
      <c r="E3425" s="41"/>
    </row>
    <row r="3426" spans="4:5" x14ac:dyDescent="0.2">
      <c r="D3426" s="1"/>
      <c r="E3426" s="41"/>
    </row>
    <row r="3427" spans="4:5" x14ac:dyDescent="0.2">
      <c r="D3427" s="1"/>
      <c r="E3427" s="41"/>
    </row>
    <row r="3428" spans="4:5" x14ac:dyDescent="0.2">
      <c r="D3428" s="1"/>
      <c r="E3428" s="41"/>
    </row>
    <row r="3429" spans="4:5" x14ac:dyDescent="0.2">
      <c r="D3429" s="1"/>
      <c r="E3429" s="41"/>
    </row>
    <row r="3430" spans="4:5" x14ac:dyDescent="0.2">
      <c r="D3430" s="1"/>
      <c r="E3430" s="41"/>
    </row>
    <row r="3431" spans="4:5" x14ac:dyDescent="0.2">
      <c r="D3431" s="1"/>
      <c r="E3431" s="41"/>
    </row>
    <row r="3432" spans="4:5" x14ac:dyDescent="0.2">
      <c r="D3432" s="1"/>
      <c r="E3432" s="41"/>
    </row>
    <row r="3433" spans="4:5" x14ac:dyDescent="0.2">
      <c r="D3433" s="1"/>
      <c r="E3433" s="41"/>
    </row>
    <row r="3434" spans="4:5" x14ac:dyDescent="0.2">
      <c r="D3434" s="1"/>
      <c r="E3434" s="41"/>
    </row>
    <row r="3435" spans="4:5" x14ac:dyDescent="0.2">
      <c r="D3435" s="1"/>
      <c r="E3435" s="41"/>
    </row>
    <row r="3436" spans="4:5" x14ac:dyDescent="0.2">
      <c r="D3436" s="1"/>
      <c r="E3436" s="41"/>
    </row>
    <row r="3437" spans="4:5" x14ac:dyDescent="0.2">
      <c r="D3437" s="1"/>
      <c r="E3437" s="41"/>
    </row>
    <row r="3438" spans="4:5" x14ac:dyDescent="0.2">
      <c r="D3438" s="1"/>
      <c r="E3438" s="41"/>
    </row>
    <row r="3439" spans="4:5" x14ac:dyDescent="0.2">
      <c r="D3439" s="1"/>
      <c r="E3439" s="41"/>
    </row>
    <row r="3440" spans="4:5" x14ac:dyDescent="0.2">
      <c r="D3440" s="1"/>
      <c r="E3440" s="41"/>
    </row>
    <row r="3441" spans="4:5" x14ac:dyDescent="0.2">
      <c r="D3441" s="1"/>
      <c r="E3441" s="41"/>
    </row>
    <row r="3442" spans="4:5" x14ac:dyDescent="0.2">
      <c r="D3442" s="1"/>
      <c r="E3442" s="41"/>
    </row>
    <row r="3443" spans="4:5" x14ac:dyDescent="0.2">
      <c r="D3443" s="1"/>
      <c r="E3443" s="41"/>
    </row>
    <row r="3444" spans="4:5" x14ac:dyDescent="0.2">
      <c r="D3444" s="1"/>
      <c r="E3444" s="41"/>
    </row>
    <row r="3445" spans="4:5" x14ac:dyDescent="0.2">
      <c r="D3445" s="1"/>
      <c r="E3445" s="41"/>
    </row>
    <row r="3446" spans="4:5" x14ac:dyDescent="0.2">
      <c r="D3446" s="1"/>
      <c r="E3446" s="41"/>
    </row>
    <row r="3447" spans="4:5" x14ac:dyDescent="0.2">
      <c r="D3447" s="1"/>
      <c r="E3447" s="41"/>
    </row>
    <row r="3448" spans="4:5" x14ac:dyDescent="0.2">
      <c r="D3448" s="1"/>
      <c r="E3448" s="41"/>
    </row>
    <row r="3449" spans="4:5" x14ac:dyDescent="0.2">
      <c r="D3449" s="1"/>
      <c r="E3449" s="41"/>
    </row>
    <row r="3450" spans="4:5" x14ac:dyDescent="0.2">
      <c r="D3450" s="1"/>
      <c r="E3450" s="41"/>
    </row>
    <row r="3451" spans="4:5" x14ac:dyDescent="0.2">
      <c r="D3451" s="1"/>
      <c r="E3451" s="41"/>
    </row>
    <row r="3452" spans="4:5" x14ac:dyDescent="0.2">
      <c r="D3452" s="1"/>
      <c r="E3452" s="41"/>
    </row>
    <row r="3453" spans="4:5" x14ac:dyDescent="0.2">
      <c r="D3453" s="1"/>
      <c r="E3453" s="41"/>
    </row>
    <row r="3454" spans="4:5" x14ac:dyDescent="0.2">
      <c r="D3454" s="1"/>
      <c r="E3454" s="41"/>
    </row>
    <row r="3455" spans="4:5" x14ac:dyDescent="0.2">
      <c r="D3455" s="1"/>
      <c r="E3455" s="41"/>
    </row>
    <row r="3456" spans="4:5" x14ac:dyDescent="0.2">
      <c r="D3456" s="1"/>
      <c r="E3456" s="41"/>
    </row>
    <row r="3457" spans="4:5" x14ac:dyDescent="0.2">
      <c r="D3457" s="1"/>
      <c r="E3457" s="41"/>
    </row>
    <row r="3458" spans="4:5" x14ac:dyDescent="0.2">
      <c r="D3458" s="1"/>
      <c r="E3458" s="41"/>
    </row>
    <row r="3459" spans="4:5" x14ac:dyDescent="0.2">
      <c r="D3459" s="1"/>
      <c r="E3459" s="41"/>
    </row>
    <row r="3460" spans="4:5" x14ac:dyDescent="0.2">
      <c r="D3460" s="1"/>
      <c r="E3460" s="41"/>
    </row>
    <row r="3461" spans="4:5" x14ac:dyDescent="0.2">
      <c r="D3461" s="1"/>
      <c r="E3461" s="41"/>
    </row>
    <row r="3462" spans="4:5" x14ac:dyDescent="0.2">
      <c r="D3462" s="1"/>
      <c r="E3462" s="41"/>
    </row>
    <row r="3463" spans="4:5" x14ac:dyDescent="0.2">
      <c r="D3463" s="1"/>
      <c r="E3463" s="41"/>
    </row>
    <row r="3464" spans="4:5" x14ac:dyDescent="0.2">
      <c r="D3464" s="1"/>
      <c r="E3464" s="41"/>
    </row>
    <row r="3465" spans="4:5" x14ac:dyDescent="0.2">
      <c r="D3465" s="1"/>
      <c r="E3465" s="41"/>
    </row>
    <row r="3466" spans="4:5" x14ac:dyDescent="0.2">
      <c r="D3466" s="1"/>
      <c r="E3466" s="41"/>
    </row>
    <row r="3467" spans="4:5" x14ac:dyDescent="0.2">
      <c r="D3467" s="1"/>
      <c r="E3467" s="41"/>
    </row>
    <row r="3468" spans="4:5" x14ac:dyDescent="0.2">
      <c r="D3468" s="1"/>
      <c r="E3468" s="41"/>
    </row>
    <row r="3469" spans="4:5" x14ac:dyDescent="0.2">
      <c r="D3469" s="1"/>
      <c r="E3469" s="41"/>
    </row>
    <row r="3470" spans="4:5" x14ac:dyDescent="0.2">
      <c r="D3470" s="1"/>
      <c r="E3470" s="41"/>
    </row>
    <row r="3471" spans="4:5" x14ac:dyDescent="0.2">
      <c r="D3471" s="1"/>
      <c r="E3471" s="41"/>
    </row>
    <row r="3472" spans="4:5" x14ac:dyDescent="0.2">
      <c r="D3472" s="1"/>
      <c r="E3472" s="41"/>
    </row>
    <row r="3473" spans="4:5" x14ac:dyDescent="0.2">
      <c r="D3473" s="1"/>
      <c r="E3473" s="41"/>
    </row>
    <row r="3474" spans="4:5" x14ac:dyDescent="0.2">
      <c r="D3474" s="1"/>
      <c r="E3474" s="41"/>
    </row>
    <row r="3475" spans="4:5" x14ac:dyDescent="0.2">
      <c r="D3475" s="1"/>
      <c r="E3475" s="41"/>
    </row>
    <row r="3476" spans="4:5" x14ac:dyDescent="0.2">
      <c r="D3476" s="1"/>
      <c r="E3476" s="41"/>
    </row>
    <row r="3477" spans="4:5" x14ac:dyDescent="0.2">
      <c r="D3477" s="1"/>
      <c r="E3477" s="41"/>
    </row>
    <row r="3478" spans="4:5" x14ac:dyDescent="0.2">
      <c r="D3478" s="1"/>
      <c r="E3478" s="41"/>
    </row>
    <row r="3479" spans="4:5" x14ac:dyDescent="0.2">
      <c r="D3479" s="1"/>
      <c r="E3479" s="41"/>
    </row>
    <row r="3480" spans="4:5" x14ac:dyDescent="0.2">
      <c r="D3480" s="1"/>
      <c r="E3480" s="41"/>
    </row>
    <row r="3481" spans="4:5" x14ac:dyDescent="0.2">
      <c r="D3481" s="1"/>
      <c r="E3481" s="41"/>
    </row>
    <row r="3482" spans="4:5" x14ac:dyDescent="0.2">
      <c r="D3482" s="1"/>
      <c r="E3482" s="41"/>
    </row>
    <row r="3483" spans="4:5" x14ac:dyDescent="0.2">
      <c r="D3483" s="1"/>
      <c r="E3483" s="41"/>
    </row>
    <row r="3484" spans="4:5" x14ac:dyDescent="0.2">
      <c r="D3484" s="1"/>
      <c r="E3484" s="41"/>
    </row>
    <row r="3485" spans="4:5" x14ac:dyDescent="0.2">
      <c r="D3485" s="1"/>
      <c r="E3485" s="41"/>
    </row>
    <row r="3486" spans="4:5" x14ac:dyDescent="0.2">
      <c r="D3486" s="1"/>
      <c r="E3486" s="41"/>
    </row>
    <row r="3487" spans="4:5" x14ac:dyDescent="0.2">
      <c r="D3487" s="1"/>
      <c r="E3487" s="41"/>
    </row>
    <row r="3488" spans="4:5" x14ac:dyDescent="0.2">
      <c r="D3488" s="1"/>
      <c r="E3488" s="41"/>
    </row>
    <row r="3489" spans="4:5" x14ac:dyDescent="0.2">
      <c r="D3489" s="1"/>
      <c r="E3489" s="41"/>
    </row>
    <row r="3490" spans="4:5" x14ac:dyDescent="0.2">
      <c r="D3490" s="1"/>
      <c r="E3490" s="41"/>
    </row>
    <row r="3491" spans="4:5" x14ac:dyDescent="0.2">
      <c r="D3491" s="1"/>
      <c r="E3491" s="41"/>
    </row>
    <row r="3492" spans="4:5" x14ac:dyDescent="0.2">
      <c r="D3492" s="1"/>
      <c r="E3492" s="41"/>
    </row>
    <row r="3493" spans="4:5" x14ac:dyDescent="0.2">
      <c r="D3493" s="1"/>
      <c r="E3493" s="41"/>
    </row>
    <row r="3494" spans="4:5" x14ac:dyDescent="0.2">
      <c r="D3494" s="1"/>
      <c r="E3494" s="41"/>
    </row>
    <row r="3495" spans="4:5" x14ac:dyDescent="0.2">
      <c r="D3495" s="1"/>
      <c r="E3495" s="41"/>
    </row>
    <row r="3496" spans="4:5" x14ac:dyDescent="0.2">
      <c r="D3496" s="1"/>
      <c r="E3496" s="41"/>
    </row>
    <row r="3497" spans="4:5" x14ac:dyDescent="0.2">
      <c r="D3497" s="1"/>
      <c r="E3497" s="41"/>
    </row>
    <row r="3498" spans="4:5" x14ac:dyDescent="0.2">
      <c r="D3498" s="1"/>
      <c r="E3498" s="41"/>
    </row>
    <row r="3499" spans="4:5" x14ac:dyDescent="0.2">
      <c r="D3499" s="1"/>
      <c r="E3499" s="41"/>
    </row>
    <row r="3500" spans="4:5" x14ac:dyDescent="0.2">
      <c r="D3500" s="1"/>
      <c r="E3500" s="41"/>
    </row>
    <row r="3501" spans="4:5" x14ac:dyDescent="0.2">
      <c r="D3501" s="1"/>
      <c r="E3501" s="41"/>
    </row>
    <row r="3502" spans="4:5" x14ac:dyDescent="0.2">
      <c r="D3502" s="1"/>
      <c r="E3502" s="41"/>
    </row>
    <row r="3503" spans="4:5" x14ac:dyDescent="0.2">
      <c r="D3503" s="1"/>
      <c r="E3503" s="41"/>
    </row>
    <row r="3504" spans="4:5" x14ac:dyDescent="0.2">
      <c r="D3504" s="1"/>
      <c r="E3504" s="41"/>
    </row>
    <row r="3505" spans="4:5" x14ac:dyDescent="0.2">
      <c r="D3505" s="1"/>
      <c r="E3505" s="41"/>
    </row>
    <row r="3506" spans="4:5" x14ac:dyDescent="0.2">
      <c r="D3506" s="1"/>
      <c r="E3506" s="41"/>
    </row>
    <row r="3507" spans="4:5" x14ac:dyDescent="0.2">
      <c r="D3507" s="1"/>
      <c r="E3507" s="41"/>
    </row>
    <row r="3508" spans="4:5" x14ac:dyDescent="0.2">
      <c r="D3508" s="1"/>
      <c r="E3508" s="41"/>
    </row>
    <row r="3509" spans="4:5" x14ac:dyDescent="0.2">
      <c r="D3509" s="1"/>
      <c r="E3509" s="41"/>
    </row>
    <row r="3510" spans="4:5" x14ac:dyDescent="0.2">
      <c r="D3510" s="1"/>
      <c r="E3510" s="41"/>
    </row>
    <row r="3511" spans="4:5" x14ac:dyDescent="0.2">
      <c r="D3511" s="1"/>
      <c r="E3511" s="41"/>
    </row>
    <row r="3512" spans="4:5" x14ac:dyDescent="0.2">
      <c r="D3512" s="1"/>
      <c r="E3512" s="41"/>
    </row>
    <row r="3513" spans="4:5" x14ac:dyDescent="0.2">
      <c r="D3513" s="1"/>
      <c r="E3513" s="41"/>
    </row>
    <row r="3514" spans="4:5" x14ac:dyDescent="0.2">
      <c r="D3514" s="1"/>
      <c r="E3514" s="41"/>
    </row>
    <row r="3515" spans="4:5" x14ac:dyDescent="0.2">
      <c r="D3515" s="1"/>
      <c r="E3515" s="41"/>
    </row>
    <row r="3516" spans="4:5" x14ac:dyDescent="0.2">
      <c r="D3516" s="1"/>
      <c r="E3516" s="41"/>
    </row>
    <row r="3517" spans="4:5" x14ac:dyDescent="0.2">
      <c r="D3517" s="1"/>
      <c r="E3517" s="41"/>
    </row>
    <row r="3518" spans="4:5" x14ac:dyDescent="0.2">
      <c r="D3518" s="1"/>
      <c r="E3518" s="41"/>
    </row>
    <row r="3519" spans="4:5" x14ac:dyDescent="0.2">
      <c r="D3519" s="1"/>
      <c r="E3519" s="41"/>
    </row>
    <row r="3520" spans="4:5" x14ac:dyDescent="0.2">
      <c r="D3520" s="1"/>
      <c r="E3520" s="41"/>
    </row>
    <row r="3521" spans="4:5" x14ac:dyDescent="0.2">
      <c r="D3521" s="1"/>
      <c r="E3521" s="41"/>
    </row>
    <row r="3522" spans="4:5" x14ac:dyDescent="0.2">
      <c r="D3522" s="1"/>
      <c r="E3522" s="41"/>
    </row>
    <row r="3523" spans="4:5" x14ac:dyDescent="0.2">
      <c r="D3523" s="1"/>
      <c r="E3523" s="41"/>
    </row>
    <row r="3524" spans="4:5" x14ac:dyDescent="0.2">
      <c r="D3524" s="1"/>
      <c r="E3524" s="41"/>
    </row>
    <row r="3525" spans="4:5" x14ac:dyDescent="0.2">
      <c r="D3525" s="1"/>
      <c r="E3525" s="41"/>
    </row>
    <row r="3526" spans="4:5" x14ac:dyDescent="0.2">
      <c r="D3526" s="1"/>
      <c r="E3526" s="41"/>
    </row>
    <row r="3527" spans="4:5" x14ac:dyDescent="0.2">
      <c r="D3527" s="1"/>
      <c r="E3527" s="41"/>
    </row>
    <row r="3528" spans="4:5" x14ac:dyDescent="0.2">
      <c r="D3528" s="1"/>
      <c r="E3528" s="41"/>
    </row>
    <row r="3529" spans="4:5" x14ac:dyDescent="0.2">
      <c r="D3529" s="1"/>
      <c r="E3529" s="41"/>
    </row>
    <row r="3530" spans="4:5" x14ac:dyDescent="0.2">
      <c r="D3530" s="1"/>
      <c r="E3530" s="41"/>
    </row>
    <row r="3531" spans="4:5" x14ac:dyDescent="0.2">
      <c r="D3531" s="1"/>
      <c r="E3531" s="41"/>
    </row>
    <row r="3532" spans="4:5" x14ac:dyDescent="0.2">
      <c r="D3532" s="1"/>
      <c r="E3532" s="41"/>
    </row>
    <row r="3533" spans="4:5" x14ac:dyDescent="0.2">
      <c r="D3533" s="1"/>
      <c r="E3533" s="41"/>
    </row>
    <row r="3534" spans="4:5" x14ac:dyDescent="0.2">
      <c r="D3534" s="1"/>
      <c r="E3534" s="41"/>
    </row>
    <row r="3535" spans="4:5" x14ac:dyDescent="0.2">
      <c r="D3535" s="1"/>
      <c r="E3535" s="41"/>
    </row>
    <row r="3536" spans="4:5" x14ac:dyDescent="0.2">
      <c r="D3536" s="1"/>
      <c r="E3536" s="41"/>
    </row>
    <row r="3537" spans="4:5" x14ac:dyDescent="0.2">
      <c r="D3537" s="1"/>
      <c r="E3537" s="41"/>
    </row>
    <row r="3538" spans="4:5" x14ac:dyDescent="0.2">
      <c r="D3538" s="1"/>
      <c r="E3538" s="41"/>
    </row>
    <row r="3539" spans="4:5" x14ac:dyDescent="0.2">
      <c r="D3539" s="1"/>
      <c r="E3539" s="41"/>
    </row>
    <row r="3540" spans="4:5" x14ac:dyDescent="0.2">
      <c r="D3540" s="1"/>
      <c r="E3540" s="41"/>
    </row>
    <row r="3541" spans="4:5" x14ac:dyDescent="0.2">
      <c r="D3541" s="1"/>
      <c r="E3541" s="41"/>
    </row>
    <row r="3542" spans="4:5" x14ac:dyDescent="0.2">
      <c r="D3542" s="1"/>
      <c r="E3542" s="41"/>
    </row>
    <row r="3543" spans="4:5" x14ac:dyDescent="0.2">
      <c r="D3543" s="1"/>
      <c r="E3543" s="41"/>
    </row>
    <row r="3544" spans="4:5" x14ac:dyDescent="0.2">
      <c r="D3544" s="1"/>
      <c r="E3544" s="41"/>
    </row>
    <row r="3545" spans="4:5" x14ac:dyDescent="0.2">
      <c r="D3545" s="1"/>
      <c r="E3545" s="41"/>
    </row>
    <row r="3546" spans="4:5" x14ac:dyDescent="0.2">
      <c r="D3546" s="1"/>
      <c r="E3546" s="41"/>
    </row>
    <row r="3547" spans="4:5" x14ac:dyDescent="0.2">
      <c r="D3547" s="1"/>
      <c r="E3547" s="41"/>
    </row>
    <row r="3548" spans="4:5" x14ac:dyDescent="0.2">
      <c r="D3548" s="1"/>
      <c r="E3548" s="41"/>
    </row>
    <row r="3549" spans="4:5" x14ac:dyDescent="0.2">
      <c r="D3549" s="1"/>
      <c r="E3549" s="41"/>
    </row>
    <row r="3550" spans="4:5" x14ac:dyDescent="0.2">
      <c r="D3550" s="1"/>
      <c r="E3550" s="41"/>
    </row>
    <row r="3551" spans="4:5" x14ac:dyDescent="0.2">
      <c r="D3551" s="1"/>
      <c r="E3551" s="41"/>
    </row>
    <row r="3552" spans="4:5" x14ac:dyDescent="0.2">
      <c r="D3552" s="1"/>
      <c r="E3552" s="41"/>
    </row>
    <row r="3553" spans="4:5" x14ac:dyDescent="0.2">
      <c r="D3553" s="1"/>
      <c r="E3553" s="41"/>
    </row>
    <row r="3554" spans="4:5" x14ac:dyDescent="0.2">
      <c r="D3554" s="1"/>
      <c r="E3554" s="41"/>
    </row>
    <row r="3555" spans="4:5" x14ac:dyDescent="0.2">
      <c r="D3555" s="1"/>
      <c r="E3555" s="41"/>
    </row>
    <row r="3556" spans="4:5" x14ac:dyDescent="0.2">
      <c r="D3556" s="1"/>
      <c r="E3556" s="41"/>
    </row>
    <row r="3557" spans="4:5" x14ac:dyDescent="0.2">
      <c r="D3557" s="1"/>
      <c r="E3557" s="41"/>
    </row>
    <row r="3558" spans="4:5" x14ac:dyDescent="0.2">
      <c r="D3558" s="1"/>
      <c r="E3558" s="41"/>
    </row>
    <row r="3559" spans="4:5" x14ac:dyDescent="0.2">
      <c r="D3559" s="1"/>
      <c r="E3559" s="41"/>
    </row>
    <row r="3560" spans="4:5" x14ac:dyDescent="0.2">
      <c r="D3560" s="1"/>
      <c r="E3560" s="41"/>
    </row>
    <row r="3561" spans="4:5" x14ac:dyDescent="0.2">
      <c r="D3561" s="1"/>
      <c r="E3561" s="41"/>
    </row>
    <row r="3562" spans="4:5" x14ac:dyDescent="0.2">
      <c r="D3562" s="1"/>
      <c r="E3562" s="41"/>
    </row>
    <row r="3563" spans="4:5" x14ac:dyDescent="0.2">
      <c r="D3563" s="1"/>
      <c r="E3563" s="41"/>
    </row>
    <row r="3564" spans="4:5" x14ac:dyDescent="0.2">
      <c r="D3564" s="1"/>
      <c r="E3564" s="41"/>
    </row>
    <row r="3565" spans="4:5" x14ac:dyDescent="0.2">
      <c r="D3565" s="1"/>
      <c r="E3565" s="41"/>
    </row>
    <row r="3566" spans="4:5" x14ac:dyDescent="0.2">
      <c r="D3566" s="1"/>
      <c r="E3566" s="41"/>
    </row>
    <row r="3567" spans="4:5" x14ac:dyDescent="0.2">
      <c r="D3567" s="1"/>
      <c r="E3567" s="41"/>
    </row>
    <row r="3568" spans="4:5" x14ac:dyDescent="0.2">
      <c r="D3568" s="1"/>
      <c r="E3568" s="41"/>
    </row>
    <row r="3569" spans="4:5" x14ac:dyDescent="0.2">
      <c r="D3569" s="1"/>
      <c r="E3569" s="41"/>
    </row>
    <row r="3570" spans="4:5" x14ac:dyDescent="0.2">
      <c r="D3570" s="1"/>
      <c r="E3570" s="41"/>
    </row>
    <row r="3571" spans="4:5" x14ac:dyDescent="0.2">
      <c r="D3571" s="1"/>
      <c r="E3571" s="41"/>
    </row>
    <row r="3572" spans="4:5" x14ac:dyDescent="0.2">
      <c r="D3572" s="1"/>
      <c r="E3572" s="41"/>
    </row>
    <row r="3573" spans="4:5" x14ac:dyDescent="0.2">
      <c r="D3573" s="1"/>
      <c r="E3573" s="41"/>
    </row>
    <row r="3574" spans="4:5" x14ac:dyDescent="0.2">
      <c r="D3574" s="1"/>
      <c r="E3574" s="41"/>
    </row>
    <row r="3575" spans="4:5" x14ac:dyDescent="0.2">
      <c r="D3575" s="1"/>
      <c r="E3575" s="41"/>
    </row>
    <row r="3576" spans="4:5" x14ac:dyDescent="0.2">
      <c r="D3576" s="1"/>
      <c r="E3576" s="41"/>
    </row>
    <row r="3577" spans="4:5" x14ac:dyDescent="0.2">
      <c r="D3577" s="1"/>
      <c r="E3577" s="41"/>
    </row>
    <row r="3578" spans="4:5" x14ac:dyDescent="0.2">
      <c r="D3578" s="1"/>
      <c r="E3578" s="41"/>
    </row>
    <row r="3579" spans="4:5" x14ac:dyDescent="0.2">
      <c r="D3579" s="1"/>
      <c r="E3579" s="41"/>
    </row>
    <row r="3580" spans="4:5" x14ac:dyDescent="0.2">
      <c r="D3580" s="1"/>
      <c r="E3580" s="41"/>
    </row>
    <row r="3581" spans="4:5" x14ac:dyDescent="0.2">
      <c r="D3581" s="1"/>
      <c r="E3581" s="41"/>
    </row>
    <row r="3582" spans="4:5" x14ac:dyDescent="0.2">
      <c r="D3582" s="1"/>
      <c r="E3582" s="41"/>
    </row>
    <row r="3583" spans="4:5" x14ac:dyDescent="0.2">
      <c r="D3583" s="1"/>
      <c r="E3583" s="41"/>
    </row>
    <row r="3584" spans="4:5" x14ac:dyDescent="0.2">
      <c r="D3584" s="1"/>
      <c r="E3584" s="41"/>
    </row>
    <row r="3585" spans="4:5" x14ac:dyDescent="0.2">
      <c r="D3585" s="1"/>
      <c r="E3585" s="41"/>
    </row>
    <row r="3586" spans="4:5" x14ac:dyDescent="0.2">
      <c r="D3586" s="1"/>
      <c r="E3586" s="41"/>
    </row>
    <row r="3587" spans="4:5" x14ac:dyDescent="0.2">
      <c r="D3587" s="1"/>
      <c r="E3587" s="41"/>
    </row>
    <row r="3588" spans="4:5" x14ac:dyDescent="0.2">
      <c r="D3588" s="1"/>
      <c r="E3588" s="41"/>
    </row>
    <row r="3589" spans="4:5" x14ac:dyDescent="0.2">
      <c r="D3589" s="1"/>
      <c r="E3589" s="41"/>
    </row>
    <row r="3590" spans="4:5" x14ac:dyDescent="0.2">
      <c r="D3590" s="1"/>
      <c r="E3590" s="41"/>
    </row>
    <row r="3591" spans="4:5" x14ac:dyDescent="0.2">
      <c r="D3591" s="1"/>
      <c r="E3591" s="41"/>
    </row>
    <row r="3592" spans="4:5" x14ac:dyDescent="0.2">
      <c r="D3592" s="1"/>
      <c r="E3592" s="41"/>
    </row>
    <row r="3593" spans="4:5" x14ac:dyDescent="0.2">
      <c r="D3593" s="1"/>
      <c r="E3593" s="41"/>
    </row>
    <row r="3594" spans="4:5" x14ac:dyDescent="0.2">
      <c r="D3594" s="1"/>
      <c r="E3594" s="41"/>
    </row>
    <row r="3595" spans="4:5" x14ac:dyDescent="0.2">
      <c r="D3595" s="1"/>
      <c r="E3595" s="41"/>
    </row>
    <row r="3596" spans="4:5" x14ac:dyDescent="0.2">
      <c r="D3596" s="1"/>
      <c r="E3596" s="41"/>
    </row>
    <row r="3597" spans="4:5" x14ac:dyDescent="0.2">
      <c r="D3597" s="1"/>
      <c r="E3597" s="41"/>
    </row>
    <row r="3598" spans="4:5" x14ac:dyDescent="0.2">
      <c r="D3598" s="1"/>
      <c r="E3598" s="41"/>
    </row>
    <row r="3599" spans="4:5" x14ac:dyDescent="0.2">
      <c r="D3599" s="1"/>
      <c r="E3599" s="41"/>
    </row>
    <row r="3600" spans="4:5" x14ac:dyDescent="0.2">
      <c r="D3600" s="1"/>
      <c r="E3600" s="41"/>
    </row>
    <row r="3601" spans="4:5" x14ac:dyDescent="0.2">
      <c r="D3601" s="1"/>
      <c r="E3601" s="41"/>
    </row>
    <row r="3602" spans="4:5" x14ac:dyDescent="0.2">
      <c r="D3602" s="1"/>
      <c r="E3602" s="41"/>
    </row>
    <row r="3603" spans="4:5" x14ac:dyDescent="0.2">
      <c r="D3603" s="1"/>
      <c r="E3603" s="41"/>
    </row>
    <row r="3604" spans="4:5" x14ac:dyDescent="0.2">
      <c r="D3604" s="1"/>
      <c r="E3604" s="41"/>
    </row>
    <row r="3605" spans="4:5" x14ac:dyDescent="0.2">
      <c r="D3605" s="1"/>
      <c r="E3605" s="41"/>
    </row>
    <row r="3606" spans="4:5" x14ac:dyDescent="0.2">
      <c r="D3606" s="1"/>
      <c r="E3606" s="41"/>
    </row>
    <row r="3607" spans="4:5" x14ac:dyDescent="0.2">
      <c r="D3607" s="1"/>
      <c r="E3607" s="41"/>
    </row>
    <row r="3608" spans="4:5" x14ac:dyDescent="0.2">
      <c r="D3608" s="1"/>
      <c r="E3608" s="41"/>
    </row>
    <row r="3609" spans="4:5" x14ac:dyDescent="0.2">
      <c r="D3609" s="1"/>
      <c r="E3609" s="41"/>
    </row>
    <row r="3610" spans="4:5" x14ac:dyDescent="0.2">
      <c r="D3610" s="1"/>
      <c r="E3610" s="41"/>
    </row>
    <row r="3611" spans="4:5" x14ac:dyDescent="0.2">
      <c r="D3611" s="1"/>
      <c r="E3611" s="41"/>
    </row>
    <row r="3612" spans="4:5" x14ac:dyDescent="0.2">
      <c r="D3612" s="1"/>
      <c r="E3612" s="41"/>
    </row>
    <row r="3613" spans="4:5" x14ac:dyDescent="0.2">
      <c r="D3613" s="1"/>
      <c r="E3613" s="41"/>
    </row>
    <row r="3614" spans="4:5" x14ac:dyDescent="0.2">
      <c r="D3614" s="1"/>
      <c r="E3614" s="41"/>
    </row>
    <row r="3615" spans="4:5" x14ac:dyDescent="0.2">
      <c r="D3615" s="1"/>
      <c r="E3615" s="41"/>
    </row>
    <row r="3616" spans="4:5" x14ac:dyDescent="0.2">
      <c r="D3616" s="1"/>
      <c r="E3616" s="41"/>
    </row>
    <row r="3617" spans="4:5" x14ac:dyDescent="0.2">
      <c r="D3617" s="1"/>
      <c r="E3617" s="41"/>
    </row>
    <row r="3618" spans="4:5" x14ac:dyDescent="0.2">
      <c r="D3618" s="1"/>
      <c r="E3618" s="41"/>
    </row>
    <row r="3619" spans="4:5" x14ac:dyDescent="0.2">
      <c r="D3619" s="1"/>
      <c r="E3619" s="41"/>
    </row>
    <row r="3620" spans="4:5" x14ac:dyDescent="0.2">
      <c r="D3620" s="1"/>
      <c r="E3620" s="41"/>
    </row>
    <row r="3621" spans="4:5" x14ac:dyDescent="0.2">
      <c r="D3621" s="1"/>
      <c r="E3621" s="41"/>
    </row>
    <row r="3622" spans="4:5" x14ac:dyDescent="0.2">
      <c r="D3622" s="1"/>
      <c r="E3622" s="41"/>
    </row>
    <row r="3623" spans="4:5" x14ac:dyDescent="0.2">
      <c r="D3623" s="1"/>
      <c r="E3623" s="41"/>
    </row>
    <row r="3624" spans="4:5" x14ac:dyDescent="0.2">
      <c r="D3624" s="1"/>
      <c r="E3624" s="41"/>
    </row>
    <row r="3625" spans="4:5" x14ac:dyDescent="0.2">
      <c r="D3625" s="1"/>
      <c r="E3625" s="41"/>
    </row>
    <row r="3626" spans="4:5" x14ac:dyDescent="0.2">
      <c r="D3626" s="1"/>
      <c r="E3626" s="41"/>
    </row>
    <row r="3627" spans="4:5" x14ac:dyDescent="0.2">
      <c r="D3627" s="1"/>
      <c r="E3627" s="41"/>
    </row>
    <row r="3628" spans="4:5" x14ac:dyDescent="0.2">
      <c r="D3628" s="1"/>
      <c r="E3628" s="41"/>
    </row>
    <row r="3629" spans="4:5" x14ac:dyDescent="0.2">
      <c r="D3629" s="1"/>
      <c r="E3629" s="41"/>
    </row>
    <row r="3630" spans="4:5" x14ac:dyDescent="0.2">
      <c r="D3630" s="1"/>
      <c r="E3630" s="41"/>
    </row>
    <row r="3631" spans="4:5" x14ac:dyDescent="0.2">
      <c r="D3631" s="1"/>
      <c r="E3631" s="41"/>
    </row>
    <row r="3632" spans="4:5" x14ac:dyDescent="0.2">
      <c r="D3632" s="1"/>
      <c r="E3632" s="41"/>
    </row>
    <row r="3633" spans="4:5" x14ac:dyDescent="0.2">
      <c r="D3633" s="1"/>
      <c r="E3633" s="41"/>
    </row>
    <row r="3634" spans="4:5" x14ac:dyDescent="0.2">
      <c r="D3634" s="1"/>
      <c r="E3634" s="41"/>
    </row>
    <row r="3635" spans="4:5" x14ac:dyDescent="0.2">
      <c r="D3635" s="1"/>
      <c r="E3635" s="41"/>
    </row>
    <row r="3636" spans="4:5" x14ac:dyDescent="0.2">
      <c r="D3636" s="1"/>
      <c r="E3636" s="41"/>
    </row>
    <row r="3637" spans="4:5" x14ac:dyDescent="0.2">
      <c r="D3637" s="1"/>
      <c r="E3637" s="41"/>
    </row>
    <row r="3638" spans="4:5" x14ac:dyDescent="0.2">
      <c r="D3638" s="1"/>
      <c r="E3638" s="41"/>
    </row>
    <row r="3639" spans="4:5" x14ac:dyDescent="0.2">
      <c r="D3639" s="1"/>
      <c r="E3639" s="41"/>
    </row>
    <row r="3640" spans="4:5" x14ac:dyDescent="0.2">
      <c r="D3640" s="1"/>
      <c r="E3640" s="41"/>
    </row>
    <row r="3641" spans="4:5" x14ac:dyDescent="0.2">
      <c r="D3641" s="1"/>
      <c r="E3641" s="41"/>
    </row>
    <row r="3642" spans="4:5" x14ac:dyDescent="0.2">
      <c r="D3642" s="1"/>
      <c r="E3642" s="41"/>
    </row>
    <row r="3643" spans="4:5" x14ac:dyDescent="0.2">
      <c r="D3643" s="1"/>
      <c r="E3643" s="41"/>
    </row>
    <row r="3644" spans="4:5" x14ac:dyDescent="0.2">
      <c r="D3644" s="1"/>
      <c r="E3644" s="41"/>
    </row>
    <row r="3645" spans="4:5" x14ac:dyDescent="0.2">
      <c r="D3645" s="1"/>
      <c r="E3645" s="41"/>
    </row>
    <row r="3646" spans="4:5" x14ac:dyDescent="0.2">
      <c r="D3646" s="1"/>
      <c r="E3646" s="41"/>
    </row>
    <row r="3647" spans="4:5" x14ac:dyDescent="0.2">
      <c r="D3647" s="1"/>
      <c r="E3647" s="41"/>
    </row>
    <row r="3648" spans="4:5" x14ac:dyDescent="0.2">
      <c r="D3648" s="1"/>
      <c r="E3648" s="41"/>
    </row>
    <row r="3649" spans="4:5" x14ac:dyDescent="0.2">
      <c r="D3649" s="1"/>
      <c r="E3649" s="41"/>
    </row>
    <row r="3650" spans="4:5" x14ac:dyDescent="0.2">
      <c r="D3650" s="1"/>
      <c r="E3650" s="41"/>
    </row>
    <row r="3651" spans="4:5" x14ac:dyDescent="0.2">
      <c r="D3651" s="1"/>
      <c r="E3651" s="41"/>
    </row>
    <row r="3652" spans="4:5" x14ac:dyDescent="0.2">
      <c r="D3652" s="1"/>
      <c r="E3652" s="41"/>
    </row>
    <row r="3653" spans="4:5" x14ac:dyDescent="0.2">
      <c r="D3653" s="1"/>
      <c r="E3653" s="41"/>
    </row>
    <row r="3654" spans="4:5" x14ac:dyDescent="0.2">
      <c r="D3654" s="1"/>
      <c r="E3654" s="41"/>
    </row>
    <row r="3655" spans="4:5" x14ac:dyDescent="0.2">
      <c r="D3655" s="1"/>
      <c r="E3655" s="41"/>
    </row>
    <row r="3656" spans="4:5" x14ac:dyDescent="0.2">
      <c r="D3656" s="1"/>
      <c r="E3656" s="41"/>
    </row>
    <row r="3657" spans="4:5" x14ac:dyDescent="0.2">
      <c r="D3657" s="1"/>
      <c r="E3657" s="41"/>
    </row>
    <row r="3658" spans="4:5" x14ac:dyDescent="0.2">
      <c r="D3658" s="1"/>
      <c r="E3658" s="41"/>
    </row>
    <row r="3659" spans="4:5" x14ac:dyDescent="0.2">
      <c r="D3659" s="1"/>
      <c r="E3659" s="41"/>
    </row>
    <row r="3660" spans="4:5" x14ac:dyDescent="0.2">
      <c r="D3660" s="1"/>
      <c r="E3660" s="41"/>
    </row>
    <row r="3661" spans="4:5" x14ac:dyDescent="0.2">
      <c r="D3661" s="1"/>
      <c r="E3661" s="41"/>
    </row>
    <row r="3662" spans="4:5" x14ac:dyDescent="0.2">
      <c r="D3662" s="1"/>
      <c r="E3662" s="41"/>
    </row>
    <row r="3663" spans="4:5" x14ac:dyDescent="0.2">
      <c r="D3663" s="1"/>
      <c r="E3663" s="41"/>
    </row>
    <row r="3664" spans="4:5" x14ac:dyDescent="0.2">
      <c r="D3664" s="1"/>
      <c r="E3664" s="41"/>
    </row>
    <row r="3665" spans="4:5" x14ac:dyDescent="0.2">
      <c r="D3665" s="1"/>
      <c r="E3665" s="41"/>
    </row>
    <row r="3666" spans="4:5" x14ac:dyDescent="0.2">
      <c r="D3666" s="1"/>
      <c r="E3666" s="41"/>
    </row>
    <row r="3667" spans="4:5" x14ac:dyDescent="0.2">
      <c r="D3667" s="1"/>
      <c r="E3667" s="41"/>
    </row>
    <row r="3668" spans="4:5" x14ac:dyDescent="0.2">
      <c r="D3668" s="1"/>
      <c r="E3668" s="41"/>
    </row>
    <row r="3669" spans="4:5" x14ac:dyDescent="0.2">
      <c r="D3669" s="1"/>
      <c r="E3669" s="41"/>
    </row>
    <row r="3670" spans="4:5" x14ac:dyDescent="0.2">
      <c r="D3670" s="1"/>
      <c r="E3670" s="41"/>
    </row>
    <row r="3671" spans="4:5" x14ac:dyDescent="0.2">
      <c r="D3671" s="1"/>
      <c r="E3671" s="41"/>
    </row>
    <row r="3672" spans="4:5" x14ac:dyDescent="0.2">
      <c r="D3672" s="1"/>
      <c r="E3672" s="41"/>
    </row>
    <row r="3673" spans="4:5" x14ac:dyDescent="0.2">
      <c r="D3673" s="1"/>
      <c r="E3673" s="41"/>
    </row>
    <row r="3674" spans="4:5" x14ac:dyDescent="0.2">
      <c r="D3674" s="1"/>
      <c r="E3674" s="41"/>
    </row>
    <row r="3675" spans="4:5" x14ac:dyDescent="0.2">
      <c r="D3675" s="1"/>
      <c r="E3675" s="41"/>
    </row>
    <row r="3676" spans="4:5" x14ac:dyDescent="0.2">
      <c r="D3676" s="1"/>
      <c r="E3676" s="41"/>
    </row>
    <row r="3677" spans="4:5" x14ac:dyDescent="0.2">
      <c r="D3677" s="1"/>
      <c r="E3677" s="41"/>
    </row>
    <row r="3678" spans="4:5" x14ac:dyDescent="0.2">
      <c r="D3678" s="1"/>
      <c r="E3678" s="41"/>
    </row>
    <row r="3679" spans="4:5" x14ac:dyDescent="0.2">
      <c r="D3679" s="1"/>
      <c r="E3679" s="41"/>
    </row>
    <row r="3680" spans="4:5" x14ac:dyDescent="0.2">
      <c r="D3680" s="1"/>
      <c r="E3680" s="41"/>
    </row>
    <row r="3681" spans="4:5" x14ac:dyDescent="0.2">
      <c r="D3681" s="1"/>
      <c r="E3681" s="41"/>
    </row>
    <row r="3682" spans="4:5" x14ac:dyDescent="0.2">
      <c r="D3682" s="1"/>
      <c r="E3682" s="41"/>
    </row>
    <row r="3683" spans="4:5" x14ac:dyDescent="0.2">
      <c r="D3683" s="1"/>
      <c r="E3683" s="41"/>
    </row>
    <row r="3684" spans="4:5" x14ac:dyDescent="0.2">
      <c r="D3684" s="1"/>
      <c r="E3684" s="41"/>
    </row>
    <row r="3685" spans="4:5" x14ac:dyDescent="0.2">
      <c r="D3685" s="1"/>
      <c r="E3685" s="41"/>
    </row>
    <row r="3686" spans="4:5" x14ac:dyDescent="0.2">
      <c r="D3686" s="1"/>
      <c r="E3686" s="41"/>
    </row>
    <row r="3687" spans="4:5" x14ac:dyDescent="0.2">
      <c r="D3687" s="1"/>
      <c r="E3687" s="41"/>
    </row>
    <row r="3688" spans="4:5" x14ac:dyDescent="0.2">
      <c r="D3688" s="1"/>
      <c r="E3688" s="41"/>
    </row>
    <row r="3689" spans="4:5" x14ac:dyDescent="0.2">
      <c r="D3689" s="1"/>
      <c r="E3689" s="41"/>
    </row>
    <row r="3690" spans="4:5" x14ac:dyDescent="0.2">
      <c r="D3690" s="1"/>
      <c r="E3690" s="41"/>
    </row>
    <row r="3691" spans="4:5" x14ac:dyDescent="0.2">
      <c r="D3691" s="1"/>
      <c r="E3691" s="41"/>
    </row>
    <row r="3692" spans="4:5" x14ac:dyDescent="0.2">
      <c r="D3692" s="1"/>
      <c r="E3692" s="41"/>
    </row>
    <row r="3693" spans="4:5" x14ac:dyDescent="0.2">
      <c r="D3693" s="1"/>
      <c r="E3693" s="41"/>
    </row>
    <row r="3694" spans="4:5" x14ac:dyDescent="0.2">
      <c r="D3694" s="1"/>
      <c r="E3694" s="41"/>
    </row>
    <row r="3695" spans="4:5" x14ac:dyDescent="0.2">
      <c r="D3695" s="1"/>
      <c r="E3695" s="41"/>
    </row>
    <row r="3696" spans="4:5" x14ac:dyDescent="0.2">
      <c r="D3696" s="1"/>
      <c r="E3696" s="41"/>
    </row>
    <row r="3697" spans="4:5" x14ac:dyDescent="0.2">
      <c r="D3697" s="1"/>
      <c r="E3697" s="41"/>
    </row>
    <row r="3698" spans="4:5" x14ac:dyDescent="0.2">
      <c r="D3698" s="1"/>
      <c r="E3698" s="41"/>
    </row>
    <row r="3699" spans="4:5" x14ac:dyDescent="0.2">
      <c r="D3699" s="1"/>
      <c r="E3699" s="41"/>
    </row>
    <row r="3700" spans="4:5" x14ac:dyDescent="0.2">
      <c r="D3700" s="1"/>
      <c r="E3700" s="41"/>
    </row>
    <row r="3701" spans="4:5" x14ac:dyDescent="0.2">
      <c r="D3701" s="1"/>
      <c r="E3701" s="41"/>
    </row>
    <row r="3702" spans="4:5" x14ac:dyDescent="0.2">
      <c r="D3702" s="1"/>
      <c r="E3702" s="41"/>
    </row>
    <row r="3703" spans="4:5" x14ac:dyDescent="0.2">
      <c r="D3703" s="1"/>
      <c r="E3703" s="41"/>
    </row>
    <row r="3704" spans="4:5" x14ac:dyDescent="0.2">
      <c r="D3704" s="1"/>
      <c r="E3704" s="41"/>
    </row>
    <row r="3705" spans="4:5" x14ac:dyDescent="0.2">
      <c r="D3705" s="1"/>
      <c r="E3705" s="41"/>
    </row>
    <row r="3706" spans="4:5" x14ac:dyDescent="0.2">
      <c r="D3706" s="1"/>
      <c r="E3706" s="41"/>
    </row>
    <row r="3707" spans="4:5" x14ac:dyDescent="0.2">
      <c r="D3707" s="1"/>
      <c r="E3707" s="41"/>
    </row>
    <row r="3708" spans="4:5" x14ac:dyDescent="0.2">
      <c r="D3708" s="1"/>
      <c r="E3708" s="41"/>
    </row>
    <row r="3709" spans="4:5" x14ac:dyDescent="0.2">
      <c r="D3709" s="1"/>
      <c r="E3709" s="41"/>
    </row>
    <row r="3710" spans="4:5" x14ac:dyDescent="0.2">
      <c r="D3710" s="1"/>
      <c r="E3710" s="41"/>
    </row>
    <row r="3711" spans="4:5" x14ac:dyDescent="0.2">
      <c r="D3711" s="1"/>
      <c r="E3711" s="41"/>
    </row>
    <row r="3712" spans="4:5" x14ac:dyDescent="0.2">
      <c r="D3712" s="1"/>
      <c r="E3712" s="41"/>
    </row>
    <row r="3713" spans="4:5" x14ac:dyDescent="0.2">
      <c r="D3713" s="1"/>
      <c r="E3713" s="41"/>
    </row>
    <row r="3714" spans="4:5" x14ac:dyDescent="0.2">
      <c r="D3714" s="1"/>
      <c r="E3714" s="41"/>
    </row>
    <row r="3715" spans="4:5" x14ac:dyDescent="0.2">
      <c r="D3715" s="1"/>
      <c r="E3715" s="41"/>
    </row>
    <row r="3716" spans="4:5" x14ac:dyDescent="0.2">
      <c r="D3716" s="1"/>
      <c r="E3716" s="41"/>
    </row>
    <row r="3717" spans="4:5" x14ac:dyDescent="0.2">
      <c r="D3717" s="1"/>
      <c r="E3717" s="41"/>
    </row>
    <row r="3718" spans="4:5" x14ac:dyDescent="0.2">
      <c r="D3718" s="1"/>
      <c r="E3718" s="41"/>
    </row>
    <row r="3719" spans="4:5" x14ac:dyDescent="0.2">
      <c r="D3719" s="1"/>
      <c r="E3719" s="41"/>
    </row>
    <row r="3720" spans="4:5" x14ac:dyDescent="0.2">
      <c r="D3720" s="1"/>
      <c r="E3720" s="41"/>
    </row>
    <row r="3721" spans="4:5" x14ac:dyDescent="0.2">
      <c r="D3721" s="1"/>
      <c r="E3721" s="41"/>
    </row>
    <row r="3722" spans="4:5" x14ac:dyDescent="0.2">
      <c r="D3722" s="1"/>
      <c r="E3722" s="41"/>
    </row>
    <row r="3723" spans="4:5" x14ac:dyDescent="0.2">
      <c r="D3723" s="1"/>
      <c r="E3723" s="41"/>
    </row>
    <row r="3724" spans="4:5" x14ac:dyDescent="0.2">
      <c r="D3724" s="1"/>
      <c r="E3724" s="41"/>
    </row>
    <row r="3725" spans="4:5" x14ac:dyDescent="0.2">
      <c r="D3725" s="1"/>
      <c r="E3725" s="41"/>
    </row>
    <row r="3726" spans="4:5" x14ac:dyDescent="0.2">
      <c r="D3726" s="1"/>
      <c r="E3726" s="41"/>
    </row>
    <row r="3727" spans="4:5" x14ac:dyDescent="0.2">
      <c r="D3727" s="1"/>
      <c r="E3727" s="41"/>
    </row>
    <row r="3728" spans="4:5" x14ac:dyDescent="0.2">
      <c r="D3728" s="1"/>
      <c r="E3728" s="41"/>
    </row>
    <row r="3729" spans="4:5" x14ac:dyDescent="0.2">
      <c r="D3729" s="1"/>
      <c r="E3729" s="41"/>
    </row>
    <row r="3730" spans="4:5" x14ac:dyDescent="0.2">
      <c r="D3730" s="1"/>
      <c r="E3730" s="41"/>
    </row>
    <row r="3731" spans="4:5" x14ac:dyDescent="0.2">
      <c r="D3731" s="1"/>
      <c r="E3731" s="41"/>
    </row>
    <row r="3732" spans="4:5" x14ac:dyDescent="0.2">
      <c r="D3732" s="1"/>
      <c r="E3732" s="41"/>
    </row>
    <row r="3733" spans="4:5" x14ac:dyDescent="0.2">
      <c r="D3733" s="1"/>
      <c r="E3733" s="41"/>
    </row>
    <row r="3734" spans="4:5" x14ac:dyDescent="0.2">
      <c r="D3734" s="1"/>
      <c r="E3734" s="41"/>
    </row>
    <row r="3735" spans="4:5" x14ac:dyDescent="0.2">
      <c r="D3735" s="1"/>
      <c r="E3735" s="41"/>
    </row>
    <row r="3736" spans="4:5" x14ac:dyDescent="0.2">
      <c r="D3736" s="1"/>
      <c r="E3736" s="41"/>
    </row>
    <row r="3737" spans="4:5" x14ac:dyDescent="0.2">
      <c r="D3737" s="1"/>
      <c r="E3737" s="41"/>
    </row>
    <row r="3738" spans="4:5" x14ac:dyDescent="0.2">
      <c r="D3738" s="1"/>
      <c r="E3738" s="41"/>
    </row>
    <row r="3739" spans="4:5" x14ac:dyDescent="0.2">
      <c r="D3739" s="1"/>
      <c r="E3739" s="41"/>
    </row>
    <row r="3740" spans="4:5" x14ac:dyDescent="0.2">
      <c r="D3740" s="1"/>
      <c r="E3740" s="41"/>
    </row>
    <row r="3741" spans="4:5" x14ac:dyDescent="0.2">
      <c r="D3741" s="1"/>
      <c r="E3741" s="41"/>
    </row>
    <row r="3742" spans="4:5" x14ac:dyDescent="0.2">
      <c r="D3742" s="1"/>
      <c r="E3742" s="41"/>
    </row>
    <row r="3743" spans="4:5" x14ac:dyDescent="0.2">
      <c r="D3743" s="1"/>
      <c r="E3743" s="41"/>
    </row>
    <row r="3744" spans="4:5" x14ac:dyDescent="0.2">
      <c r="D3744" s="1"/>
      <c r="E3744" s="41"/>
    </row>
    <row r="3745" spans="4:5" x14ac:dyDescent="0.2">
      <c r="D3745" s="1"/>
      <c r="E3745" s="41"/>
    </row>
    <row r="3746" spans="4:5" x14ac:dyDescent="0.2">
      <c r="D3746" s="1"/>
      <c r="E3746" s="41"/>
    </row>
    <row r="3747" spans="4:5" x14ac:dyDescent="0.2">
      <c r="D3747" s="1"/>
      <c r="E3747" s="41"/>
    </row>
    <row r="3748" spans="4:5" x14ac:dyDescent="0.2">
      <c r="D3748" s="1"/>
      <c r="E3748" s="41"/>
    </row>
    <row r="3749" spans="4:5" x14ac:dyDescent="0.2">
      <c r="D3749" s="1"/>
      <c r="E3749" s="41"/>
    </row>
    <row r="3750" spans="4:5" x14ac:dyDescent="0.2">
      <c r="D3750" s="1"/>
      <c r="E3750" s="41"/>
    </row>
    <row r="3751" spans="4:5" x14ac:dyDescent="0.2">
      <c r="D3751" s="1"/>
      <c r="E3751" s="41"/>
    </row>
    <row r="3752" spans="4:5" x14ac:dyDescent="0.2">
      <c r="D3752" s="1"/>
      <c r="E3752" s="41"/>
    </row>
    <row r="3753" spans="4:5" x14ac:dyDescent="0.2">
      <c r="D3753" s="1"/>
      <c r="E3753" s="41"/>
    </row>
    <row r="3754" spans="4:5" x14ac:dyDescent="0.2">
      <c r="D3754" s="1"/>
      <c r="E3754" s="41"/>
    </row>
    <row r="3755" spans="4:5" x14ac:dyDescent="0.2">
      <c r="D3755" s="1"/>
      <c r="E3755" s="41"/>
    </row>
    <row r="3756" spans="4:5" x14ac:dyDescent="0.2">
      <c r="D3756" s="1"/>
      <c r="E3756" s="41"/>
    </row>
    <row r="3757" spans="4:5" x14ac:dyDescent="0.2">
      <c r="D3757" s="1"/>
      <c r="E3757" s="41"/>
    </row>
    <row r="3758" spans="4:5" x14ac:dyDescent="0.2">
      <c r="D3758" s="1"/>
      <c r="E3758" s="41"/>
    </row>
    <row r="3759" spans="4:5" x14ac:dyDescent="0.2">
      <c r="D3759" s="1"/>
      <c r="E3759" s="41"/>
    </row>
    <row r="3760" spans="4:5" x14ac:dyDescent="0.2">
      <c r="D3760" s="1"/>
      <c r="E3760" s="41"/>
    </row>
    <row r="3761" spans="4:5" x14ac:dyDescent="0.2">
      <c r="D3761" s="1"/>
      <c r="E3761" s="41"/>
    </row>
    <row r="3762" spans="4:5" x14ac:dyDescent="0.2">
      <c r="D3762" s="1"/>
      <c r="E3762" s="41"/>
    </row>
    <row r="3763" spans="4:5" x14ac:dyDescent="0.2">
      <c r="D3763" s="1"/>
      <c r="E3763" s="41"/>
    </row>
    <row r="3764" spans="4:5" x14ac:dyDescent="0.2">
      <c r="D3764" s="1"/>
      <c r="E3764" s="41"/>
    </row>
    <row r="3765" spans="4:5" x14ac:dyDescent="0.2">
      <c r="D3765" s="1"/>
      <c r="E3765" s="41"/>
    </row>
    <row r="3766" spans="4:5" x14ac:dyDescent="0.2">
      <c r="D3766" s="1"/>
      <c r="E3766" s="41"/>
    </row>
    <row r="3767" spans="4:5" x14ac:dyDescent="0.2">
      <c r="D3767" s="1"/>
      <c r="E3767" s="41"/>
    </row>
    <row r="3768" spans="4:5" x14ac:dyDescent="0.2">
      <c r="D3768" s="1"/>
      <c r="E3768" s="41"/>
    </row>
    <row r="3769" spans="4:5" x14ac:dyDescent="0.2">
      <c r="D3769" s="1"/>
      <c r="E3769" s="41"/>
    </row>
    <row r="3770" spans="4:5" x14ac:dyDescent="0.2">
      <c r="D3770" s="1"/>
      <c r="E3770" s="41"/>
    </row>
    <row r="3771" spans="4:5" x14ac:dyDescent="0.2">
      <c r="D3771" s="1"/>
      <c r="E3771" s="41"/>
    </row>
    <row r="3772" spans="4:5" x14ac:dyDescent="0.2">
      <c r="D3772" s="1"/>
      <c r="E3772" s="41"/>
    </row>
    <row r="3773" spans="4:5" x14ac:dyDescent="0.2">
      <c r="D3773" s="1"/>
      <c r="E3773" s="41"/>
    </row>
    <row r="3774" spans="4:5" x14ac:dyDescent="0.2">
      <c r="D3774" s="1"/>
      <c r="E3774" s="41"/>
    </row>
    <row r="3775" spans="4:5" x14ac:dyDescent="0.2">
      <c r="D3775" s="1"/>
      <c r="E3775" s="41"/>
    </row>
    <row r="3776" spans="4:5" x14ac:dyDescent="0.2">
      <c r="D3776" s="1"/>
      <c r="E3776" s="41"/>
    </row>
    <row r="3777" spans="4:5" x14ac:dyDescent="0.2">
      <c r="D3777" s="1"/>
      <c r="E3777" s="41"/>
    </row>
    <row r="3778" spans="4:5" x14ac:dyDescent="0.2">
      <c r="D3778" s="1"/>
      <c r="E3778" s="41"/>
    </row>
    <row r="3779" spans="4:5" x14ac:dyDescent="0.2">
      <c r="D3779" s="1"/>
      <c r="E3779" s="41"/>
    </row>
    <row r="3780" spans="4:5" x14ac:dyDescent="0.2">
      <c r="D3780" s="1"/>
      <c r="E3780" s="41"/>
    </row>
    <row r="3781" spans="4:5" x14ac:dyDescent="0.2">
      <c r="D3781" s="1"/>
      <c r="E3781" s="41"/>
    </row>
    <row r="3782" spans="4:5" x14ac:dyDescent="0.2">
      <c r="D3782" s="1"/>
      <c r="E3782" s="41"/>
    </row>
    <row r="3783" spans="4:5" x14ac:dyDescent="0.2">
      <c r="D3783" s="1"/>
      <c r="E3783" s="41"/>
    </row>
    <row r="3784" spans="4:5" x14ac:dyDescent="0.2">
      <c r="D3784" s="1"/>
      <c r="E3784" s="41"/>
    </row>
    <row r="3785" spans="4:5" x14ac:dyDescent="0.2">
      <c r="D3785" s="1"/>
      <c r="E3785" s="41"/>
    </row>
    <row r="3786" spans="4:5" x14ac:dyDescent="0.2">
      <c r="D3786" s="1"/>
      <c r="E3786" s="41"/>
    </row>
    <row r="3787" spans="4:5" x14ac:dyDescent="0.2">
      <c r="D3787" s="1"/>
      <c r="E3787" s="41"/>
    </row>
    <row r="3788" spans="4:5" x14ac:dyDescent="0.2">
      <c r="D3788" s="1"/>
      <c r="E3788" s="41"/>
    </row>
    <row r="3789" spans="4:5" x14ac:dyDescent="0.2">
      <c r="D3789" s="1"/>
      <c r="E3789" s="41"/>
    </row>
    <row r="3790" spans="4:5" x14ac:dyDescent="0.2">
      <c r="D3790" s="1"/>
      <c r="E3790" s="41"/>
    </row>
    <row r="3791" spans="4:5" x14ac:dyDescent="0.2">
      <c r="D3791" s="1"/>
      <c r="E3791" s="41"/>
    </row>
    <row r="3792" spans="4:5" x14ac:dyDescent="0.2">
      <c r="D3792" s="1"/>
      <c r="E3792" s="41"/>
    </row>
    <row r="3793" spans="4:5" x14ac:dyDescent="0.2">
      <c r="D3793" s="1"/>
      <c r="E3793" s="41"/>
    </row>
    <row r="3794" spans="4:5" x14ac:dyDescent="0.2">
      <c r="D3794" s="1"/>
      <c r="E3794" s="41"/>
    </row>
    <row r="3795" spans="4:5" x14ac:dyDescent="0.2">
      <c r="D3795" s="1"/>
      <c r="E3795" s="41"/>
    </row>
    <row r="3796" spans="4:5" x14ac:dyDescent="0.2">
      <c r="D3796" s="1"/>
      <c r="E3796" s="41"/>
    </row>
    <row r="3797" spans="4:5" x14ac:dyDescent="0.2">
      <c r="D3797" s="1"/>
      <c r="E3797" s="41"/>
    </row>
    <row r="3798" spans="4:5" x14ac:dyDescent="0.2">
      <c r="D3798" s="1"/>
      <c r="E3798" s="41"/>
    </row>
    <row r="3799" spans="4:5" x14ac:dyDescent="0.2">
      <c r="D3799" s="1"/>
      <c r="E3799" s="41"/>
    </row>
    <row r="3800" spans="4:5" x14ac:dyDescent="0.2">
      <c r="D3800" s="1"/>
      <c r="E3800" s="41"/>
    </row>
    <row r="3801" spans="4:5" x14ac:dyDescent="0.2">
      <c r="D3801" s="1"/>
      <c r="E3801" s="41"/>
    </row>
    <row r="3802" spans="4:5" x14ac:dyDescent="0.2">
      <c r="D3802" s="1"/>
      <c r="E3802" s="41"/>
    </row>
    <row r="3803" spans="4:5" x14ac:dyDescent="0.2">
      <c r="D3803" s="1"/>
      <c r="E3803" s="41"/>
    </row>
    <row r="3804" spans="4:5" x14ac:dyDescent="0.2">
      <c r="D3804" s="1"/>
      <c r="E3804" s="41"/>
    </row>
    <row r="3805" spans="4:5" x14ac:dyDescent="0.2">
      <c r="D3805" s="1"/>
      <c r="E3805" s="41"/>
    </row>
    <row r="3806" spans="4:5" x14ac:dyDescent="0.2">
      <c r="D3806" s="1"/>
      <c r="E3806" s="41"/>
    </row>
    <row r="3807" spans="4:5" x14ac:dyDescent="0.2">
      <c r="D3807" s="1"/>
      <c r="E3807" s="41"/>
    </row>
    <row r="3808" spans="4:5" x14ac:dyDescent="0.2">
      <c r="D3808" s="1"/>
      <c r="E3808" s="41"/>
    </row>
    <row r="3809" spans="4:5" x14ac:dyDescent="0.2">
      <c r="D3809" s="1"/>
      <c r="E3809" s="41"/>
    </row>
    <row r="3810" spans="4:5" x14ac:dyDescent="0.2">
      <c r="D3810" s="1"/>
      <c r="E3810" s="41"/>
    </row>
    <row r="3811" spans="4:5" x14ac:dyDescent="0.2">
      <c r="D3811" s="1"/>
      <c r="E3811" s="41"/>
    </row>
    <row r="3812" spans="4:5" x14ac:dyDescent="0.2">
      <c r="D3812" s="1"/>
      <c r="E3812" s="41"/>
    </row>
    <row r="3813" spans="4:5" x14ac:dyDescent="0.2">
      <c r="D3813" s="1"/>
      <c r="E3813" s="41"/>
    </row>
    <row r="3814" spans="4:5" x14ac:dyDescent="0.2">
      <c r="D3814" s="1"/>
      <c r="E3814" s="41"/>
    </row>
    <row r="3815" spans="4:5" x14ac:dyDescent="0.2">
      <c r="D3815" s="1"/>
      <c r="E3815" s="41"/>
    </row>
    <row r="3816" spans="4:5" x14ac:dyDescent="0.2">
      <c r="D3816" s="1"/>
      <c r="E3816" s="41"/>
    </row>
    <row r="3817" spans="4:5" x14ac:dyDescent="0.2">
      <c r="D3817" s="1"/>
      <c r="E3817" s="41"/>
    </row>
    <row r="3818" spans="4:5" x14ac:dyDescent="0.2">
      <c r="D3818" s="1"/>
      <c r="E3818" s="41"/>
    </row>
    <row r="3819" spans="4:5" x14ac:dyDescent="0.2">
      <c r="D3819" s="1"/>
      <c r="E3819" s="41"/>
    </row>
    <row r="3820" spans="4:5" x14ac:dyDescent="0.2">
      <c r="D3820" s="1"/>
      <c r="E3820" s="41"/>
    </row>
    <row r="3821" spans="4:5" x14ac:dyDescent="0.2">
      <c r="D3821" s="1"/>
      <c r="E3821" s="41"/>
    </row>
    <row r="3822" spans="4:5" x14ac:dyDescent="0.2">
      <c r="D3822" s="1"/>
      <c r="E3822" s="41"/>
    </row>
    <row r="3823" spans="4:5" x14ac:dyDescent="0.2">
      <c r="D3823" s="1"/>
      <c r="E3823" s="41"/>
    </row>
    <row r="3824" spans="4:5" x14ac:dyDescent="0.2">
      <c r="D3824" s="1"/>
      <c r="E3824" s="41"/>
    </row>
    <row r="3825" spans="4:5" x14ac:dyDescent="0.2">
      <c r="D3825" s="1"/>
      <c r="E3825" s="41"/>
    </row>
    <row r="3826" spans="4:5" x14ac:dyDescent="0.2">
      <c r="D3826" s="1"/>
      <c r="E3826" s="41"/>
    </row>
    <row r="3827" spans="4:5" x14ac:dyDescent="0.2">
      <c r="D3827" s="1"/>
      <c r="E3827" s="41"/>
    </row>
    <row r="3828" spans="4:5" x14ac:dyDescent="0.2">
      <c r="D3828" s="1"/>
      <c r="E3828" s="41"/>
    </row>
    <row r="3829" spans="4:5" x14ac:dyDescent="0.2">
      <c r="D3829" s="1"/>
      <c r="E3829" s="41"/>
    </row>
    <row r="3830" spans="4:5" x14ac:dyDescent="0.2">
      <c r="D3830" s="1"/>
      <c r="E3830" s="41"/>
    </row>
    <row r="3831" spans="4:5" x14ac:dyDescent="0.2">
      <c r="D3831" s="1"/>
      <c r="E3831" s="41"/>
    </row>
    <row r="3832" spans="4:5" x14ac:dyDescent="0.2">
      <c r="D3832" s="1"/>
      <c r="E3832" s="41"/>
    </row>
    <row r="3833" spans="4:5" x14ac:dyDescent="0.2">
      <c r="D3833" s="1"/>
      <c r="E3833" s="41"/>
    </row>
    <row r="3834" spans="4:5" x14ac:dyDescent="0.2">
      <c r="D3834" s="1"/>
      <c r="E3834" s="41"/>
    </row>
    <row r="3835" spans="4:5" x14ac:dyDescent="0.2">
      <c r="D3835" s="1"/>
      <c r="E3835" s="41"/>
    </row>
    <row r="3836" spans="4:5" x14ac:dyDescent="0.2">
      <c r="D3836" s="1"/>
      <c r="E3836" s="41"/>
    </row>
    <row r="3837" spans="4:5" x14ac:dyDescent="0.2">
      <c r="D3837" s="1"/>
      <c r="E3837" s="41"/>
    </row>
    <row r="3838" spans="4:5" x14ac:dyDescent="0.2">
      <c r="D3838" s="1"/>
      <c r="E3838" s="41"/>
    </row>
    <row r="3839" spans="4:5" x14ac:dyDescent="0.2">
      <c r="D3839" s="1"/>
      <c r="E3839" s="41"/>
    </row>
    <row r="3840" spans="4:5" x14ac:dyDescent="0.2">
      <c r="D3840" s="1"/>
      <c r="E3840" s="41"/>
    </row>
    <row r="3841" spans="4:5" x14ac:dyDescent="0.2">
      <c r="D3841" s="1"/>
      <c r="E3841" s="41"/>
    </row>
    <row r="3842" spans="4:5" x14ac:dyDescent="0.2">
      <c r="D3842" s="1"/>
      <c r="E3842" s="41"/>
    </row>
    <row r="3843" spans="4:5" x14ac:dyDescent="0.2">
      <c r="D3843" s="1"/>
      <c r="E3843" s="41"/>
    </row>
    <row r="3844" spans="4:5" x14ac:dyDescent="0.2">
      <c r="D3844" s="1"/>
      <c r="E3844" s="41"/>
    </row>
    <row r="3845" spans="4:5" x14ac:dyDescent="0.2">
      <c r="D3845" s="1"/>
      <c r="E3845" s="41"/>
    </row>
    <row r="3846" spans="4:5" x14ac:dyDescent="0.2">
      <c r="D3846" s="1"/>
      <c r="E3846" s="41"/>
    </row>
    <row r="3847" spans="4:5" x14ac:dyDescent="0.2">
      <c r="D3847" s="1"/>
      <c r="E3847" s="41"/>
    </row>
    <row r="3848" spans="4:5" x14ac:dyDescent="0.2">
      <c r="D3848" s="1"/>
      <c r="E3848" s="41"/>
    </row>
    <row r="3849" spans="4:5" x14ac:dyDescent="0.2">
      <c r="D3849" s="1"/>
      <c r="E3849" s="41"/>
    </row>
    <row r="3850" spans="4:5" x14ac:dyDescent="0.2">
      <c r="D3850" s="1"/>
      <c r="E3850" s="41"/>
    </row>
    <row r="3851" spans="4:5" x14ac:dyDescent="0.2">
      <c r="D3851" s="1"/>
      <c r="E3851" s="41"/>
    </row>
    <row r="3852" spans="4:5" x14ac:dyDescent="0.2">
      <c r="D3852" s="1"/>
      <c r="E3852" s="41"/>
    </row>
    <row r="3853" spans="4:5" x14ac:dyDescent="0.2">
      <c r="D3853" s="1"/>
      <c r="E3853" s="41"/>
    </row>
    <row r="3854" spans="4:5" x14ac:dyDescent="0.2">
      <c r="D3854" s="1"/>
      <c r="E3854" s="41"/>
    </row>
    <row r="3855" spans="4:5" x14ac:dyDescent="0.2">
      <c r="D3855" s="1"/>
      <c r="E3855" s="41"/>
    </row>
    <row r="3856" spans="4:5" x14ac:dyDescent="0.2">
      <c r="D3856" s="1"/>
      <c r="E3856" s="41"/>
    </row>
    <row r="3857" spans="4:5" x14ac:dyDescent="0.2">
      <c r="D3857" s="1"/>
      <c r="E3857" s="41"/>
    </row>
    <row r="3858" spans="4:5" x14ac:dyDescent="0.2">
      <c r="D3858" s="1"/>
      <c r="E3858" s="41"/>
    </row>
    <row r="3859" spans="4:5" x14ac:dyDescent="0.2">
      <c r="D3859" s="1"/>
      <c r="E3859" s="41"/>
    </row>
    <row r="3860" spans="4:5" x14ac:dyDescent="0.2">
      <c r="D3860" s="1"/>
      <c r="E3860" s="41"/>
    </row>
    <row r="3861" spans="4:5" x14ac:dyDescent="0.2">
      <c r="D3861" s="1"/>
      <c r="E3861" s="41"/>
    </row>
    <row r="3862" spans="4:5" x14ac:dyDescent="0.2">
      <c r="D3862" s="1"/>
      <c r="E3862" s="41"/>
    </row>
    <row r="3863" spans="4:5" x14ac:dyDescent="0.2">
      <c r="D3863" s="1"/>
      <c r="E3863" s="41"/>
    </row>
    <row r="3864" spans="4:5" x14ac:dyDescent="0.2">
      <c r="D3864" s="1"/>
      <c r="E3864" s="41"/>
    </row>
    <row r="3865" spans="4:5" x14ac:dyDescent="0.2">
      <c r="D3865" s="1"/>
      <c r="E3865" s="41"/>
    </row>
    <row r="3866" spans="4:5" x14ac:dyDescent="0.2">
      <c r="D3866" s="1"/>
      <c r="E3866" s="41"/>
    </row>
    <row r="3867" spans="4:5" x14ac:dyDescent="0.2">
      <c r="D3867" s="1"/>
      <c r="E3867" s="41"/>
    </row>
    <row r="3868" spans="4:5" x14ac:dyDescent="0.2">
      <c r="D3868" s="1"/>
      <c r="E3868" s="41"/>
    </row>
    <row r="3869" spans="4:5" x14ac:dyDescent="0.2">
      <c r="D3869" s="1"/>
      <c r="E3869" s="41"/>
    </row>
    <row r="3870" spans="4:5" x14ac:dyDescent="0.2">
      <c r="D3870" s="1"/>
      <c r="E3870" s="41"/>
    </row>
    <row r="3871" spans="4:5" x14ac:dyDescent="0.2">
      <c r="D3871" s="1"/>
      <c r="E3871" s="41"/>
    </row>
    <row r="3872" spans="4:5" x14ac:dyDescent="0.2">
      <c r="D3872" s="1"/>
      <c r="E3872" s="41"/>
    </row>
    <row r="3873" spans="4:5" x14ac:dyDescent="0.2">
      <c r="D3873" s="1"/>
      <c r="E3873" s="41"/>
    </row>
    <row r="3874" spans="4:5" x14ac:dyDescent="0.2">
      <c r="D3874" s="1"/>
      <c r="E3874" s="41"/>
    </row>
    <row r="3875" spans="4:5" x14ac:dyDescent="0.2">
      <c r="D3875" s="1"/>
      <c r="E3875" s="41"/>
    </row>
    <row r="3876" spans="4:5" x14ac:dyDescent="0.2">
      <c r="D3876" s="1"/>
      <c r="E3876" s="41"/>
    </row>
    <row r="3877" spans="4:5" x14ac:dyDescent="0.2">
      <c r="D3877" s="1"/>
      <c r="E3877" s="41"/>
    </row>
    <row r="3878" spans="4:5" x14ac:dyDescent="0.2">
      <c r="D3878" s="1"/>
      <c r="E3878" s="41"/>
    </row>
    <row r="3879" spans="4:5" x14ac:dyDescent="0.2">
      <c r="D3879" s="1"/>
      <c r="E3879" s="41"/>
    </row>
    <row r="3880" spans="4:5" x14ac:dyDescent="0.2">
      <c r="D3880" s="1"/>
      <c r="E3880" s="41"/>
    </row>
    <row r="3881" spans="4:5" x14ac:dyDescent="0.2">
      <c r="D3881" s="1"/>
      <c r="E3881" s="41"/>
    </row>
    <row r="3882" spans="4:5" x14ac:dyDescent="0.2">
      <c r="D3882" s="1"/>
      <c r="E3882" s="41"/>
    </row>
    <row r="3883" spans="4:5" x14ac:dyDescent="0.2">
      <c r="D3883" s="1"/>
      <c r="E3883" s="41"/>
    </row>
    <row r="3884" spans="4:5" x14ac:dyDescent="0.2">
      <c r="D3884" s="1"/>
      <c r="E3884" s="41"/>
    </row>
    <row r="3885" spans="4:5" x14ac:dyDescent="0.2">
      <c r="D3885" s="1"/>
      <c r="E3885" s="41"/>
    </row>
    <row r="3886" spans="4:5" x14ac:dyDescent="0.2">
      <c r="D3886" s="1"/>
      <c r="E3886" s="41"/>
    </row>
    <row r="3887" spans="4:5" x14ac:dyDescent="0.2">
      <c r="D3887" s="1"/>
      <c r="E3887" s="41"/>
    </row>
    <row r="3888" spans="4:5" x14ac:dyDescent="0.2">
      <c r="D3888" s="1"/>
      <c r="E3888" s="41"/>
    </row>
    <row r="3889" spans="4:5" x14ac:dyDescent="0.2">
      <c r="D3889" s="1"/>
      <c r="E3889" s="41"/>
    </row>
    <row r="3890" spans="4:5" x14ac:dyDescent="0.2">
      <c r="D3890" s="1"/>
      <c r="E3890" s="41"/>
    </row>
    <row r="3891" spans="4:5" x14ac:dyDescent="0.2">
      <c r="D3891" s="1"/>
      <c r="E3891" s="41"/>
    </row>
    <row r="3892" spans="4:5" x14ac:dyDescent="0.2">
      <c r="D3892" s="1"/>
      <c r="E3892" s="41"/>
    </row>
    <row r="3893" spans="4:5" x14ac:dyDescent="0.2">
      <c r="D3893" s="1"/>
      <c r="E3893" s="41"/>
    </row>
    <row r="3894" spans="4:5" x14ac:dyDescent="0.2">
      <c r="D3894" s="1"/>
      <c r="E3894" s="41"/>
    </row>
    <row r="3895" spans="4:5" x14ac:dyDescent="0.2">
      <c r="D3895" s="1"/>
      <c r="E3895" s="41"/>
    </row>
    <row r="3896" spans="4:5" x14ac:dyDescent="0.2">
      <c r="D3896" s="1"/>
      <c r="E3896" s="41"/>
    </row>
    <row r="3897" spans="4:5" x14ac:dyDescent="0.2">
      <c r="D3897" s="1"/>
      <c r="E3897" s="41"/>
    </row>
    <row r="3898" spans="4:5" x14ac:dyDescent="0.2">
      <c r="D3898" s="1"/>
      <c r="E3898" s="41"/>
    </row>
    <row r="3899" spans="4:5" x14ac:dyDescent="0.2">
      <c r="D3899" s="1"/>
      <c r="E3899" s="41"/>
    </row>
    <row r="3900" spans="4:5" x14ac:dyDescent="0.2">
      <c r="D3900" s="1"/>
      <c r="E3900" s="41"/>
    </row>
    <row r="3901" spans="4:5" x14ac:dyDescent="0.2">
      <c r="D3901" s="1"/>
      <c r="E3901" s="41"/>
    </row>
    <row r="3902" spans="4:5" x14ac:dyDescent="0.2">
      <c r="D3902" s="1"/>
      <c r="E3902" s="41"/>
    </row>
    <row r="3903" spans="4:5" x14ac:dyDescent="0.2">
      <c r="D3903" s="1"/>
      <c r="E3903" s="41"/>
    </row>
    <row r="3904" spans="4:5" x14ac:dyDescent="0.2">
      <c r="D3904" s="1"/>
      <c r="E3904" s="41"/>
    </row>
    <row r="3905" spans="4:5" x14ac:dyDescent="0.2">
      <c r="D3905" s="1"/>
      <c r="E3905" s="41"/>
    </row>
    <row r="3906" spans="4:5" x14ac:dyDescent="0.2">
      <c r="D3906" s="1"/>
      <c r="E3906" s="41"/>
    </row>
    <row r="3907" spans="4:5" x14ac:dyDescent="0.2">
      <c r="D3907" s="1"/>
      <c r="E3907" s="41"/>
    </row>
    <row r="3908" spans="4:5" x14ac:dyDescent="0.2">
      <c r="D3908" s="1"/>
      <c r="E3908" s="41"/>
    </row>
    <row r="3909" spans="4:5" x14ac:dyDescent="0.2">
      <c r="D3909" s="1"/>
      <c r="E3909" s="41"/>
    </row>
    <row r="3910" spans="4:5" x14ac:dyDescent="0.2">
      <c r="D3910" s="1"/>
      <c r="E3910" s="41"/>
    </row>
    <row r="3911" spans="4:5" x14ac:dyDescent="0.2">
      <c r="D3911" s="1"/>
      <c r="E3911" s="41"/>
    </row>
    <row r="3912" spans="4:5" x14ac:dyDescent="0.2">
      <c r="D3912" s="1"/>
      <c r="E3912" s="41"/>
    </row>
    <row r="3913" spans="4:5" x14ac:dyDescent="0.2">
      <c r="D3913" s="1"/>
      <c r="E3913" s="41"/>
    </row>
    <row r="3914" spans="4:5" x14ac:dyDescent="0.2">
      <c r="D3914" s="1"/>
      <c r="E3914" s="41"/>
    </row>
    <row r="3915" spans="4:5" x14ac:dyDescent="0.2">
      <c r="D3915" s="1"/>
      <c r="E3915" s="41"/>
    </row>
    <row r="3916" spans="4:5" x14ac:dyDescent="0.2">
      <c r="D3916" s="1"/>
      <c r="E3916" s="41"/>
    </row>
    <row r="3917" spans="4:5" x14ac:dyDescent="0.2">
      <c r="D3917" s="1"/>
      <c r="E3917" s="41"/>
    </row>
    <row r="3918" spans="4:5" x14ac:dyDescent="0.2">
      <c r="D3918" s="1"/>
      <c r="E3918" s="41"/>
    </row>
    <row r="3919" spans="4:5" x14ac:dyDescent="0.2">
      <c r="D3919" s="1"/>
      <c r="E3919" s="41"/>
    </row>
    <row r="3920" spans="4:5" x14ac:dyDescent="0.2">
      <c r="D3920" s="1"/>
      <c r="E3920" s="41"/>
    </row>
    <row r="3921" spans="4:5" x14ac:dyDescent="0.2">
      <c r="D3921" s="1"/>
      <c r="E3921" s="41"/>
    </row>
    <row r="3922" spans="4:5" x14ac:dyDescent="0.2">
      <c r="D3922" s="1"/>
      <c r="E3922" s="41"/>
    </row>
    <row r="3923" spans="4:5" x14ac:dyDescent="0.2">
      <c r="D3923" s="1"/>
      <c r="E3923" s="41"/>
    </row>
    <row r="3924" spans="4:5" x14ac:dyDescent="0.2">
      <c r="D3924" s="1"/>
      <c r="E3924" s="41"/>
    </row>
    <row r="3925" spans="4:5" x14ac:dyDescent="0.2">
      <c r="D3925" s="1"/>
      <c r="E3925" s="41"/>
    </row>
    <row r="3926" spans="4:5" x14ac:dyDescent="0.2">
      <c r="D3926" s="1"/>
      <c r="E3926" s="41"/>
    </row>
    <row r="3927" spans="4:5" x14ac:dyDescent="0.2">
      <c r="D3927" s="1"/>
      <c r="E3927" s="41"/>
    </row>
    <row r="3928" spans="4:5" x14ac:dyDescent="0.2">
      <c r="D3928" s="1"/>
      <c r="E3928" s="41"/>
    </row>
    <row r="3929" spans="4:5" x14ac:dyDescent="0.2">
      <c r="D3929" s="1"/>
      <c r="E3929" s="41"/>
    </row>
    <row r="3930" spans="4:5" x14ac:dyDescent="0.2">
      <c r="D3930" s="1"/>
      <c r="E3930" s="41"/>
    </row>
    <row r="3931" spans="4:5" x14ac:dyDescent="0.2">
      <c r="D3931" s="1"/>
      <c r="E3931" s="41"/>
    </row>
    <row r="3932" spans="4:5" x14ac:dyDescent="0.2">
      <c r="D3932" s="1"/>
      <c r="E3932" s="41"/>
    </row>
    <row r="3933" spans="4:5" x14ac:dyDescent="0.2">
      <c r="D3933" s="1"/>
      <c r="E3933" s="41"/>
    </row>
    <row r="3934" spans="4:5" x14ac:dyDescent="0.2">
      <c r="D3934" s="1"/>
      <c r="E3934" s="41"/>
    </row>
    <row r="3935" spans="4:5" x14ac:dyDescent="0.2">
      <c r="D3935" s="1"/>
      <c r="E3935" s="41"/>
    </row>
    <row r="3936" spans="4:5" x14ac:dyDescent="0.2">
      <c r="D3936" s="1"/>
      <c r="E3936" s="41"/>
    </row>
    <row r="3937" spans="4:5" x14ac:dyDescent="0.2">
      <c r="D3937" s="1"/>
      <c r="E3937" s="41"/>
    </row>
    <row r="3938" spans="4:5" x14ac:dyDescent="0.2">
      <c r="D3938" s="1"/>
      <c r="E3938" s="41"/>
    </row>
    <row r="3939" spans="4:5" x14ac:dyDescent="0.2">
      <c r="D3939" s="1"/>
      <c r="E3939" s="41"/>
    </row>
    <row r="3940" spans="4:5" x14ac:dyDescent="0.2">
      <c r="D3940" s="1"/>
      <c r="E3940" s="41"/>
    </row>
    <row r="3941" spans="4:5" x14ac:dyDescent="0.2">
      <c r="D3941" s="1"/>
      <c r="E3941" s="41"/>
    </row>
    <row r="3942" spans="4:5" x14ac:dyDescent="0.2">
      <c r="D3942" s="1"/>
      <c r="E3942" s="41"/>
    </row>
    <row r="3943" spans="4:5" x14ac:dyDescent="0.2">
      <c r="D3943" s="1"/>
      <c r="E3943" s="41"/>
    </row>
    <row r="3944" spans="4:5" x14ac:dyDescent="0.2">
      <c r="D3944" s="1"/>
      <c r="E3944" s="41"/>
    </row>
    <row r="3945" spans="4:5" x14ac:dyDescent="0.2">
      <c r="D3945" s="1"/>
      <c r="E3945" s="41"/>
    </row>
    <row r="3946" spans="4:5" x14ac:dyDescent="0.2">
      <c r="D3946" s="1"/>
      <c r="E3946" s="41"/>
    </row>
    <row r="3947" spans="4:5" x14ac:dyDescent="0.2">
      <c r="D3947" s="1"/>
      <c r="E3947" s="41"/>
    </row>
    <row r="3948" spans="4:5" x14ac:dyDescent="0.2">
      <c r="D3948" s="1"/>
      <c r="E3948" s="41"/>
    </row>
    <row r="3949" spans="4:5" x14ac:dyDescent="0.2">
      <c r="D3949" s="1"/>
      <c r="E3949" s="41"/>
    </row>
    <row r="3950" spans="4:5" x14ac:dyDescent="0.2">
      <c r="D3950" s="1"/>
      <c r="E3950" s="41"/>
    </row>
    <row r="3951" spans="4:5" x14ac:dyDescent="0.2">
      <c r="D3951" s="1"/>
      <c r="E3951" s="41"/>
    </row>
    <row r="3952" spans="4:5" x14ac:dyDescent="0.2">
      <c r="D3952" s="1"/>
      <c r="E3952" s="41"/>
    </row>
    <row r="3953" spans="4:5" x14ac:dyDescent="0.2">
      <c r="D3953" s="1"/>
      <c r="E3953" s="41"/>
    </row>
    <row r="3954" spans="4:5" x14ac:dyDescent="0.2">
      <c r="D3954" s="1"/>
      <c r="E3954" s="41"/>
    </row>
    <row r="3955" spans="4:5" x14ac:dyDescent="0.2">
      <c r="D3955" s="1"/>
      <c r="E3955" s="41"/>
    </row>
    <row r="3956" spans="4:5" x14ac:dyDescent="0.2">
      <c r="D3956" s="1"/>
      <c r="E3956" s="41"/>
    </row>
    <row r="3957" spans="4:5" x14ac:dyDescent="0.2">
      <c r="D3957" s="1"/>
      <c r="E3957" s="41"/>
    </row>
    <row r="3958" spans="4:5" x14ac:dyDescent="0.2">
      <c r="D3958" s="1"/>
      <c r="E3958" s="41"/>
    </row>
    <row r="3959" spans="4:5" x14ac:dyDescent="0.2">
      <c r="D3959" s="1"/>
      <c r="E3959" s="41"/>
    </row>
    <row r="3960" spans="4:5" x14ac:dyDescent="0.2">
      <c r="D3960" s="1"/>
      <c r="E3960" s="41"/>
    </row>
    <row r="3961" spans="4:5" x14ac:dyDescent="0.2">
      <c r="D3961" s="1"/>
      <c r="E3961" s="41"/>
    </row>
    <row r="3962" spans="4:5" x14ac:dyDescent="0.2">
      <c r="D3962" s="1"/>
      <c r="E3962" s="41"/>
    </row>
    <row r="3963" spans="4:5" x14ac:dyDescent="0.2">
      <c r="D3963" s="1"/>
      <c r="E3963" s="41"/>
    </row>
    <row r="3964" spans="4:5" x14ac:dyDescent="0.2">
      <c r="D3964" s="1"/>
      <c r="E3964" s="41"/>
    </row>
    <row r="3965" spans="4:5" x14ac:dyDescent="0.2">
      <c r="D3965" s="1"/>
      <c r="E3965" s="41"/>
    </row>
    <row r="3966" spans="4:5" x14ac:dyDescent="0.2">
      <c r="D3966" s="1"/>
      <c r="E3966" s="41"/>
    </row>
    <row r="3967" spans="4:5" x14ac:dyDescent="0.2">
      <c r="D3967" s="1"/>
      <c r="E3967" s="41"/>
    </row>
    <row r="3968" spans="4:5" x14ac:dyDescent="0.2">
      <c r="D3968" s="1"/>
      <c r="E3968" s="41"/>
    </row>
    <row r="3969" spans="4:5" x14ac:dyDescent="0.2">
      <c r="D3969" s="1"/>
      <c r="E3969" s="41"/>
    </row>
    <row r="3970" spans="4:5" x14ac:dyDescent="0.2">
      <c r="D3970" s="1"/>
      <c r="E3970" s="41"/>
    </row>
    <row r="3971" spans="4:5" x14ac:dyDescent="0.2">
      <c r="D3971" s="1"/>
      <c r="E3971" s="41"/>
    </row>
    <row r="3972" spans="4:5" x14ac:dyDescent="0.2">
      <c r="D3972" s="1"/>
      <c r="E3972" s="41"/>
    </row>
    <row r="3973" spans="4:5" x14ac:dyDescent="0.2">
      <c r="D3973" s="1"/>
      <c r="E3973" s="41"/>
    </row>
    <row r="3974" spans="4:5" x14ac:dyDescent="0.2">
      <c r="D3974" s="1"/>
      <c r="E3974" s="41"/>
    </row>
    <row r="3975" spans="4:5" x14ac:dyDescent="0.2">
      <c r="D3975" s="1"/>
      <c r="E3975" s="41"/>
    </row>
    <row r="3976" spans="4:5" x14ac:dyDescent="0.2">
      <c r="D3976" s="1"/>
      <c r="E3976" s="41"/>
    </row>
    <row r="3977" spans="4:5" x14ac:dyDescent="0.2">
      <c r="D3977" s="1"/>
      <c r="E3977" s="41"/>
    </row>
    <row r="3978" spans="4:5" x14ac:dyDescent="0.2">
      <c r="D3978" s="1"/>
      <c r="E3978" s="41"/>
    </row>
    <row r="3979" spans="4:5" x14ac:dyDescent="0.2">
      <c r="D3979" s="1"/>
      <c r="E3979" s="41"/>
    </row>
    <row r="3980" spans="4:5" x14ac:dyDescent="0.2">
      <c r="D3980" s="1"/>
      <c r="E3980" s="41"/>
    </row>
    <row r="3981" spans="4:5" x14ac:dyDescent="0.2">
      <c r="D3981" s="1"/>
      <c r="E3981" s="41"/>
    </row>
    <row r="3982" spans="4:5" x14ac:dyDescent="0.2">
      <c r="D3982" s="1"/>
      <c r="E3982" s="41"/>
    </row>
    <row r="3983" spans="4:5" x14ac:dyDescent="0.2">
      <c r="D3983" s="1"/>
      <c r="E3983" s="41"/>
    </row>
    <row r="3984" spans="4:5" x14ac:dyDescent="0.2">
      <c r="D3984" s="1"/>
      <c r="E3984" s="41"/>
    </row>
    <row r="3985" spans="4:5" x14ac:dyDescent="0.2">
      <c r="D3985" s="1"/>
      <c r="E3985" s="41"/>
    </row>
    <row r="3986" spans="4:5" x14ac:dyDescent="0.2">
      <c r="D3986" s="1"/>
      <c r="E3986" s="41"/>
    </row>
    <row r="3987" spans="4:5" x14ac:dyDescent="0.2">
      <c r="D3987" s="1"/>
      <c r="E3987" s="41"/>
    </row>
    <row r="3988" spans="4:5" x14ac:dyDescent="0.2">
      <c r="D3988" s="1"/>
      <c r="E3988" s="41"/>
    </row>
    <row r="3989" spans="4:5" x14ac:dyDescent="0.2">
      <c r="D3989" s="1"/>
      <c r="E3989" s="41"/>
    </row>
    <row r="3990" spans="4:5" x14ac:dyDescent="0.2">
      <c r="D3990" s="1"/>
      <c r="E3990" s="41"/>
    </row>
    <row r="3991" spans="4:5" x14ac:dyDescent="0.2">
      <c r="D3991" s="1"/>
      <c r="E3991" s="41"/>
    </row>
    <row r="3992" spans="4:5" x14ac:dyDescent="0.2">
      <c r="D3992" s="1"/>
      <c r="E3992" s="41"/>
    </row>
    <row r="3993" spans="4:5" x14ac:dyDescent="0.2">
      <c r="D3993" s="1"/>
      <c r="E3993" s="41"/>
    </row>
    <row r="3994" spans="4:5" x14ac:dyDescent="0.2">
      <c r="D3994" s="1"/>
      <c r="E3994" s="41"/>
    </row>
    <row r="3995" spans="4:5" x14ac:dyDescent="0.2">
      <c r="D3995" s="1"/>
      <c r="E3995" s="41"/>
    </row>
    <row r="3996" spans="4:5" x14ac:dyDescent="0.2">
      <c r="D3996" s="1"/>
      <c r="E3996" s="41"/>
    </row>
    <row r="3997" spans="4:5" x14ac:dyDescent="0.2">
      <c r="D3997" s="1"/>
      <c r="E3997" s="41"/>
    </row>
    <row r="3998" spans="4:5" x14ac:dyDescent="0.2">
      <c r="D3998" s="1"/>
      <c r="E3998" s="41"/>
    </row>
    <row r="3999" spans="4:5" x14ac:dyDescent="0.2">
      <c r="D3999" s="1"/>
      <c r="E3999" s="41"/>
    </row>
    <row r="4000" spans="4:5" x14ac:dyDescent="0.2">
      <c r="D4000" s="1"/>
      <c r="E4000" s="41"/>
    </row>
    <row r="4001" spans="4:5" x14ac:dyDescent="0.2">
      <c r="D4001" s="1"/>
      <c r="E4001" s="41"/>
    </row>
    <row r="4002" spans="4:5" x14ac:dyDescent="0.2">
      <c r="D4002" s="1"/>
      <c r="E4002" s="41"/>
    </row>
    <row r="4003" spans="4:5" x14ac:dyDescent="0.2">
      <c r="D4003" s="1"/>
      <c r="E4003" s="41"/>
    </row>
    <row r="4004" spans="4:5" x14ac:dyDescent="0.2">
      <c r="D4004" s="1"/>
      <c r="E4004" s="41"/>
    </row>
    <row r="4005" spans="4:5" x14ac:dyDescent="0.2">
      <c r="D4005" s="1"/>
      <c r="E4005" s="41"/>
    </row>
    <row r="4006" spans="4:5" x14ac:dyDescent="0.2">
      <c r="D4006" s="1"/>
      <c r="E4006" s="41"/>
    </row>
    <row r="4007" spans="4:5" x14ac:dyDescent="0.2">
      <c r="D4007" s="1"/>
      <c r="E4007" s="41"/>
    </row>
    <row r="4008" spans="4:5" x14ac:dyDescent="0.2">
      <c r="D4008" s="1"/>
      <c r="E4008" s="41"/>
    </row>
    <row r="4009" spans="4:5" x14ac:dyDescent="0.2">
      <c r="D4009" s="1"/>
      <c r="E4009" s="41"/>
    </row>
    <row r="4010" spans="4:5" x14ac:dyDescent="0.2">
      <c r="D4010" s="1"/>
      <c r="E4010" s="41"/>
    </row>
    <row r="4011" spans="4:5" x14ac:dyDescent="0.2">
      <c r="D4011" s="1"/>
      <c r="E4011" s="41"/>
    </row>
    <row r="4012" spans="4:5" x14ac:dyDescent="0.2">
      <c r="D4012" s="1"/>
      <c r="E4012" s="41"/>
    </row>
    <row r="4013" spans="4:5" x14ac:dyDescent="0.2">
      <c r="D4013" s="1"/>
      <c r="E4013" s="41"/>
    </row>
    <row r="4014" spans="4:5" x14ac:dyDescent="0.2">
      <c r="D4014" s="1"/>
      <c r="E4014" s="41"/>
    </row>
    <row r="4015" spans="4:5" x14ac:dyDescent="0.2">
      <c r="D4015" s="1"/>
      <c r="E4015" s="41"/>
    </row>
    <row r="4016" spans="4:5" x14ac:dyDescent="0.2">
      <c r="D4016" s="1"/>
      <c r="E4016" s="41"/>
    </row>
    <row r="4017" spans="4:5" x14ac:dyDescent="0.2">
      <c r="D4017" s="1"/>
      <c r="E4017" s="41"/>
    </row>
    <row r="4018" spans="4:5" x14ac:dyDescent="0.2">
      <c r="D4018" s="1"/>
      <c r="E4018" s="41"/>
    </row>
    <row r="4019" spans="4:5" x14ac:dyDescent="0.2">
      <c r="D4019" s="1"/>
      <c r="E4019" s="41"/>
    </row>
    <row r="4020" spans="4:5" x14ac:dyDescent="0.2">
      <c r="D4020" s="1"/>
      <c r="E4020" s="41"/>
    </row>
    <row r="4021" spans="4:5" x14ac:dyDescent="0.2">
      <c r="D4021" s="1"/>
      <c r="E4021" s="41"/>
    </row>
    <row r="4022" spans="4:5" x14ac:dyDescent="0.2">
      <c r="D4022" s="1"/>
      <c r="E4022" s="41"/>
    </row>
    <row r="4023" spans="4:5" x14ac:dyDescent="0.2">
      <c r="D4023" s="1"/>
      <c r="E4023" s="41"/>
    </row>
    <row r="4024" spans="4:5" x14ac:dyDescent="0.2">
      <c r="D4024" s="1"/>
      <c r="E4024" s="41"/>
    </row>
    <row r="4025" spans="4:5" x14ac:dyDescent="0.2">
      <c r="D4025" s="1"/>
      <c r="E4025" s="41"/>
    </row>
    <row r="4026" spans="4:5" x14ac:dyDescent="0.2">
      <c r="D4026" s="1"/>
      <c r="E4026" s="41"/>
    </row>
    <row r="4027" spans="4:5" x14ac:dyDescent="0.2">
      <c r="D4027" s="1"/>
      <c r="E4027" s="41"/>
    </row>
    <row r="4028" spans="4:5" x14ac:dyDescent="0.2">
      <c r="D4028" s="1"/>
      <c r="E4028" s="41"/>
    </row>
    <row r="4029" spans="4:5" x14ac:dyDescent="0.2">
      <c r="D4029" s="1"/>
      <c r="E4029" s="41"/>
    </row>
    <row r="4030" spans="4:5" x14ac:dyDescent="0.2">
      <c r="D4030" s="1"/>
      <c r="E4030" s="41"/>
    </row>
    <row r="4031" spans="4:5" x14ac:dyDescent="0.2">
      <c r="D4031" s="1"/>
      <c r="E4031" s="41"/>
    </row>
    <row r="4032" spans="4:5" x14ac:dyDescent="0.2">
      <c r="D4032" s="1"/>
      <c r="E4032" s="41"/>
    </row>
    <row r="4033" spans="4:5" x14ac:dyDescent="0.2">
      <c r="D4033" s="1"/>
      <c r="E4033" s="41"/>
    </row>
    <row r="4034" spans="4:5" x14ac:dyDescent="0.2">
      <c r="D4034" s="1"/>
      <c r="E4034" s="41"/>
    </row>
    <row r="4035" spans="4:5" x14ac:dyDescent="0.2">
      <c r="D4035" s="1"/>
      <c r="E4035" s="41"/>
    </row>
    <row r="4036" spans="4:5" x14ac:dyDescent="0.2">
      <c r="D4036" s="1"/>
      <c r="E4036" s="41"/>
    </row>
    <row r="4037" spans="4:5" x14ac:dyDescent="0.2">
      <c r="D4037" s="1"/>
      <c r="E4037" s="41"/>
    </row>
    <row r="4038" spans="4:5" x14ac:dyDescent="0.2">
      <c r="D4038" s="1"/>
      <c r="E4038" s="41"/>
    </row>
    <row r="4039" spans="4:5" x14ac:dyDescent="0.2">
      <c r="D4039" s="1"/>
      <c r="E4039" s="41"/>
    </row>
    <row r="4040" spans="4:5" x14ac:dyDescent="0.2">
      <c r="D4040" s="1"/>
      <c r="E4040" s="41"/>
    </row>
    <row r="4041" spans="4:5" x14ac:dyDescent="0.2">
      <c r="D4041" s="1"/>
      <c r="E4041" s="41"/>
    </row>
    <row r="4042" spans="4:5" x14ac:dyDescent="0.2">
      <c r="D4042" s="1"/>
      <c r="E4042" s="41"/>
    </row>
    <row r="4043" spans="4:5" x14ac:dyDescent="0.2">
      <c r="D4043" s="1"/>
      <c r="E4043" s="41"/>
    </row>
    <row r="4044" spans="4:5" x14ac:dyDescent="0.2">
      <c r="D4044" s="1"/>
      <c r="E4044" s="41"/>
    </row>
    <row r="4045" spans="4:5" x14ac:dyDescent="0.2">
      <c r="D4045" s="1"/>
      <c r="E4045" s="41"/>
    </row>
    <row r="4046" spans="4:5" x14ac:dyDescent="0.2">
      <c r="D4046" s="1"/>
      <c r="E4046" s="41"/>
    </row>
    <row r="4047" spans="4:5" x14ac:dyDescent="0.2">
      <c r="D4047" s="1"/>
      <c r="E4047" s="41"/>
    </row>
    <row r="4048" spans="4:5" x14ac:dyDescent="0.2">
      <c r="D4048" s="1"/>
      <c r="E4048" s="41"/>
    </row>
    <row r="4049" spans="4:5" x14ac:dyDescent="0.2">
      <c r="D4049" s="1"/>
      <c r="E4049" s="41"/>
    </row>
    <row r="4050" spans="4:5" x14ac:dyDescent="0.2">
      <c r="D4050" s="1"/>
      <c r="E4050" s="41"/>
    </row>
    <row r="4051" spans="4:5" x14ac:dyDescent="0.2">
      <c r="D4051" s="1"/>
      <c r="E4051" s="41"/>
    </row>
    <row r="4052" spans="4:5" x14ac:dyDescent="0.2">
      <c r="D4052" s="1"/>
      <c r="E4052" s="41"/>
    </row>
    <row r="4053" spans="4:5" x14ac:dyDescent="0.2">
      <c r="D4053" s="1"/>
      <c r="E4053" s="41"/>
    </row>
    <row r="4054" spans="4:5" x14ac:dyDescent="0.2">
      <c r="D4054" s="1"/>
      <c r="E4054" s="41"/>
    </row>
    <row r="4055" spans="4:5" x14ac:dyDescent="0.2">
      <c r="D4055" s="1"/>
      <c r="E4055" s="41"/>
    </row>
    <row r="4056" spans="4:5" x14ac:dyDescent="0.2">
      <c r="D4056" s="1"/>
      <c r="E4056" s="41"/>
    </row>
    <row r="4057" spans="4:5" x14ac:dyDescent="0.2">
      <c r="D4057" s="1"/>
      <c r="E4057" s="41"/>
    </row>
    <row r="4058" spans="4:5" x14ac:dyDescent="0.2">
      <c r="D4058" s="1"/>
      <c r="E4058" s="41"/>
    </row>
    <row r="4059" spans="4:5" x14ac:dyDescent="0.2">
      <c r="D4059" s="1"/>
      <c r="E4059" s="41"/>
    </row>
    <row r="4060" spans="4:5" x14ac:dyDescent="0.2">
      <c r="D4060" s="1"/>
      <c r="E4060" s="41"/>
    </row>
    <row r="4061" spans="4:5" x14ac:dyDescent="0.2">
      <c r="D4061" s="1"/>
      <c r="E4061" s="41"/>
    </row>
    <row r="4062" spans="4:5" x14ac:dyDescent="0.2">
      <c r="D4062" s="1"/>
      <c r="E4062" s="41"/>
    </row>
    <row r="4063" spans="4:5" x14ac:dyDescent="0.2">
      <c r="D4063" s="1"/>
      <c r="E4063" s="41"/>
    </row>
    <row r="4064" spans="4:5" x14ac:dyDescent="0.2">
      <c r="D4064" s="1"/>
      <c r="E4064" s="41"/>
    </row>
    <row r="4065" spans="4:5" x14ac:dyDescent="0.2">
      <c r="D4065" s="1"/>
      <c r="E4065" s="41"/>
    </row>
    <row r="4066" spans="4:5" x14ac:dyDescent="0.2">
      <c r="D4066" s="1"/>
      <c r="E4066" s="41"/>
    </row>
    <row r="4067" spans="4:5" x14ac:dyDescent="0.2">
      <c r="D4067" s="1"/>
      <c r="E4067" s="41"/>
    </row>
    <row r="4068" spans="4:5" x14ac:dyDescent="0.2">
      <c r="D4068" s="1"/>
      <c r="E4068" s="41"/>
    </row>
    <row r="4069" spans="4:5" x14ac:dyDescent="0.2">
      <c r="D4069" s="1"/>
      <c r="E4069" s="41"/>
    </row>
    <row r="4070" spans="4:5" x14ac:dyDescent="0.2">
      <c r="D4070" s="1"/>
      <c r="E4070" s="41"/>
    </row>
    <row r="4071" spans="4:5" x14ac:dyDescent="0.2">
      <c r="D4071" s="1"/>
      <c r="E4071" s="41"/>
    </row>
    <row r="4072" spans="4:5" x14ac:dyDescent="0.2">
      <c r="D4072" s="1"/>
      <c r="E4072" s="41"/>
    </row>
    <row r="4073" spans="4:5" x14ac:dyDescent="0.2">
      <c r="D4073" s="1"/>
      <c r="E4073" s="41"/>
    </row>
    <row r="4074" spans="4:5" x14ac:dyDescent="0.2">
      <c r="D4074" s="1"/>
      <c r="E4074" s="41"/>
    </row>
    <row r="4075" spans="4:5" x14ac:dyDescent="0.2">
      <c r="D4075" s="1"/>
      <c r="E4075" s="41"/>
    </row>
    <row r="4076" spans="4:5" x14ac:dyDescent="0.2">
      <c r="D4076" s="1"/>
      <c r="E4076" s="41"/>
    </row>
    <row r="4077" spans="4:5" x14ac:dyDescent="0.2">
      <c r="D4077" s="1"/>
      <c r="E4077" s="41"/>
    </row>
    <row r="4078" spans="4:5" x14ac:dyDescent="0.2">
      <c r="D4078" s="1"/>
      <c r="E4078" s="41"/>
    </row>
    <row r="4079" spans="4:5" x14ac:dyDescent="0.2">
      <c r="D4079" s="1"/>
      <c r="E4079" s="41"/>
    </row>
    <row r="4080" spans="4:5" x14ac:dyDescent="0.2">
      <c r="D4080" s="1"/>
      <c r="E4080" s="41"/>
    </row>
    <row r="4081" spans="4:5" x14ac:dyDescent="0.2">
      <c r="D4081" s="1"/>
      <c r="E4081" s="41"/>
    </row>
    <row r="4082" spans="4:5" x14ac:dyDescent="0.2">
      <c r="D4082" s="1"/>
      <c r="E4082" s="41"/>
    </row>
    <row r="4083" spans="4:5" x14ac:dyDescent="0.2">
      <c r="D4083" s="1"/>
      <c r="E4083" s="41"/>
    </row>
    <row r="4084" spans="4:5" x14ac:dyDescent="0.2">
      <c r="D4084" s="1"/>
      <c r="E4084" s="41"/>
    </row>
    <row r="4085" spans="4:5" x14ac:dyDescent="0.2">
      <c r="D4085" s="1"/>
      <c r="E4085" s="41"/>
    </row>
    <row r="4086" spans="4:5" x14ac:dyDescent="0.2">
      <c r="D4086" s="1"/>
      <c r="E4086" s="41"/>
    </row>
    <row r="4087" spans="4:5" x14ac:dyDescent="0.2">
      <c r="D4087" s="1"/>
      <c r="E4087" s="41"/>
    </row>
    <row r="4088" spans="4:5" x14ac:dyDescent="0.2">
      <c r="D4088" s="1"/>
      <c r="E4088" s="41"/>
    </row>
    <row r="4089" spans="4:5" x14ac:dyDescent="0.2">
      <c r="D4089" s="1"/>
      <c r="E4089" s="41"/>
    </row>
    <row r="4090" spans="4:5" x14ac:dyDescent="0.2">
      <c r="D4090" s="1"/>
      <c r="E4090" s="41"/>
    </row>
    <row r="4091" spans="4:5" x14ac:dyDescent="0.2">
      <c r="D4091" s="1"/>
      <c r="E4091" s="41"/>
    </row>
    <row r="4092" spans="4:5" x14ac:dyDescent="0.2">
      <c r="D4092" s="1"/>
      <c r="E4092" s="41"/>
    </row>
    <row r="4093" spans="4:5" x14ac:dyDescent="0.2">
      <c r="D4093" s="1"/>
      <c r="E4093" s="41"/>
    </row>
    <row r="4094" spans="4:5" x14ac:dyDescent="0.2">
      <c r="D4094" s="1"/>
      <c r="E4094" s="41"/>
    </row>
    <row r="4095" spans="4:5" x14ac:dyDescent="0.2">
      <c r="D4095" s="1"/>
      <c r="E4095" s="41"/>
    </row>
    <row r="4096" spans="4:5" x14ac:dyDescent="0.2">
      <c r="D4096" s="1"/>
      <c r="E4096" s="41"/>
    </row>
    <row r="4097" spans="4:5" x14ac:dyDescent="0.2">
      <c r="D4097" s="1"/>
      <c r="E4097" s="41"/>
    </row>
    <row r="4098" spans="4:5" x14ac:dyDescent="0.2">
      <c r="D4098" s="1"/>
      <c r="E4098" s="41"/>
    </row>
    <row r="4099" spans="4:5" x14ac:dyDescent="0.2">
      <c r="D4099" s="1"/>
      <c r="E4099" s="41"/>
    </row>
    <row r="4100" spans="4:5" x14ac:dyDescent="0.2">
      <c r="D4100" s="1"/>
      <c r="E4100" s="41"/>
    </row>
    <row r="4101" spans="4:5" x14ac:dyDescent="0.2">
      <c r="D4101" s="1"/>
      <c r="E4101" s="41"/>
    </row>
    <row r="4102" spans="4:5" x14ac:dyDescent="0.2">
      <c r="D4102" s="1"/>
      <c r="E4102" s="41"/>
    </row>
    <row r="4103" spans="4:5" x14ac:dyDescent="0.2">
      <c r="D4103" s="1"/>
      <c r="E4103" s="41"/>
    </row>
    <row r="4104" spans="4:5" x14ac:dyDescent="0.2">
      <c r="D4104" s="1"/>
      <c r="E4104" s="41"/>
    </row>
    <row r="4105" spans="4:5" x14ac:dyDescent="0.2">
      <c r="D4105" s="1"/>
      <c r="E4105" s="41"/>
    </row>
    <row r="4106" spans="4:5" x14ac:dyDescent="0.2">
      <c r="D4106" s="1"/>
      <c r="E4106" s="41"/>
    </row>
    <row r="4107" spans="4:5" x14ac:dyDescent="0.2">
      <c r="D4107" s="1"/>
      <c r="E4107" s="41"/>
    </row>
    <row r="4108" spans="4:5" x14ac:dyDescent="0.2">
      <c r="D4108" s="1"/>
      <c r="E4108" s="41"/>
    </row>
    <row r="4109" spans="4:5" x14ac:dyDescent="0.2">
      <c r="D4109" s="1"/>
      <c r="E4109" s="41"/>
    </row>
    <row r="4110" spans="4:5" x14ac:dyDescent="0.2">
      <c r="D4110" s="1"/>
      <c r="E4110" s="41"/>
    </row>
    <row r="4111" spans="4:5" x14ac:dyDescent="0.2">
      <c r="D4111" s="1"/>
      <c r="E4111" s="41"/>
    </row>
    <row r="4112" spans="4:5" x14ac:dyDescent="0.2">
      <c r="D4112" s="1"/>
      <c r="E4112" s="41"/>
    </row>
    <row r="4113" spans="4:5" x14ac:dyDescent="0.2">
      <c r="D4113" s="1"/>
      <c r="E4113" s="41"/>
    </row>
    <row r="4114" spans="4:5" x14ac:dyDescent="0.2">
      <c r="D4114" s="1"/>
      <c r="E4114" s="41"/>
    </row>
    <row r="4115" spans="4:5" x14ac:dyDescent="0.2">
      <c r="D4115" s="1"/>
      <c r="E4115" s="41"/>
    </row>
    <row r="4116" spans="4:5" x14ac:dyDescent="0.2">
      <c r="D4116" s="1"/>
      <c r="E4116" s="41"/>
    </row>
    <row r="4117" spans="4:5" x14ac:dyDescent="0.2">
      <c r="D4117" s="1"/>
      <c r="E4117" s="41"/>
    </row>
    <row r="4118" spans="4:5" x14ac:dyDescent="0.2">
      <c r="D4118" s="1"/>
      <c r="E4118" s="41"/>
    </row>
    <row r="4119" spans="4:5" x14ac:dyDescent="0.2">
      <c r="D4119" s="1"/>
      <c r="E4119" s="41"/>
    </row>
    <row r="4120" spans="4:5" x14ac:dyDescent="0.2">
      <c r="D4120" s="1"/>
      <c r="E4120" s="41"/>
    </row>
    <row r="4121" spans="4:5" x14ac:dyDescent="0.2">
      <c r="D4121" s="1"/>
      <c r="E4121" s="41"/>
    </row>
    <row r="4122" spans="4:5" x14ac:dyDescent="0.2">
      <c r="D4122" s="1"/>
      <c r="E4122" s="41"/>
    </row>
    <row r="4123" spans="4:5" x14ac:dyDescent="0.2">
      <c r="D4123" s="1"/>
      <c r="E4123" s="41"/>
    </row>
    <row r="4124" spans="4:5" x14ac:dyDescent="0.2">
      <c r="D4124" s="1"/>
      <c r="E4124" s="41"/>
    </row>
    <row r="4125" spans="4:5" x14ac:dyDescent="0.2">
      <c r="D4125" s="1"/>
      <c r="E4125" s="41"/>
    </row>
    <row r="4126" spans="4:5" x14ac:dyDescent="0.2">
      <c r="D4126" s="1"/>
      <c r="E4126" s="41"/>
    </row>
    <row r="4127" spans="4:5" x14ac:dyDescent="0.2">
      <c r="D4127" s="1"/>
      <c r="E4127" s="41"/>
    </row>
    <row r="4128" spans="4:5" x14ac:dyDescent="0.2">
      <c r="D4128" s="1"/>
      <c r="E4128" s="41"/>
    </row>
    <row r="4129" spans="4:5" x14ac:dyDescent="0.2">
      <c r="D4129" s="1"/>
      <c r="E4129" s="41"/>
    </row>
    <row r="4130" spans="4:5" x14ac:dyDescent="0.2">
      <c r="D4130" s="1"/>
      <c r="E4130" s="41"/>
    </row>
    <row r="4131" spans="4:5" x14ac:dyDescent="0.2">
      <c r="D4131" s="1"/>
      <c r="E4131" s="41"/>
    </row>
    <row r="4132" spans="4:5" x14ac:dyDescent="0.2">
      <c r="D4132" s="1"/>
      <c r="E4132" s="41"/>
    </row>
    <row r="4133" spans="4:5" x14ac:dyDescent="0.2">
      <c r="D4133" s="1"/>
      <c r="E4133" s="41"/>
    </row>
    <row r="4134" spans="4:5" x14ac:dyDescent="0.2">
      <c r="D4134" s="1"/>
      <c r="E4134" s="41"/>
    </row>
    <row r="4135" spans="4:5" x14ac:dyDescent="0.2">
      <c r="D4135" s="1"/>
      <c r="E4135" s="41"/>
    </row>
    <row r="4136" spans="4:5" x14ac:dyDescent="0.2">
      <c r="D4136" s="1"/>
      <c r="E4136" s="41"/>
    </row>
    <row r="4137" spans="4:5" x14ac:dyDescent="0.2">
      <c r="D4137" s="1"/>
      <c r="E4137" s="41"/>
    </row>
    <row r="4138" spans="4:5" x14ac:dyDescent="0.2">
      <c r="D4138" s="1"/>
      <c r="E4138" s="41"/>
    </row>
    <row r="4139" spans="4:5" x14ac:dyDescent="0.2">
      <c r="D4139" s="1"/>
      <c r="E4139" s="41"/>
    </row>
    <row r="4140" spans="4:5" x14ac:dyDescent="0.2">
      <c r="D4140" s="1"/>
      <c r="E4140" s="41"/>
    </row>
    <row r="4141" spans="4:5" x14ac:dyDescent="0.2">
      <c r="D4141" s="1"/>
      <c r="E4141" s="41"/>
    </row>
    <row r="4142" spans="4:5" x14ac:dyDescent="0.2">
      <c r="D4142" s="1"/>
      <c r="E4142" s="41"/>
    </row>
    <row r="4143" spans="4:5" x14ac:dyDescent="0.2">
      <c r="D4143" s="1"/>
      <c r="E4143" s="41"/>
    </row>
    <row r="4144" spans="4:5" x14ac:dyDescent="0.2">
      <c r="D4144" s="1"/>
      <c r="E4144" s="41"/>
    </row>
    <row r="4145" spans="4:5" x14ac:dyDescent="0.2">
      <c r="D4145" s="1"/>
      <c r="E4145" s="41"/>
    </row>
    <row r="4146" spans="4:5" x14ac:dyDescent="0.2">
      <c r="D4146" s="1"/>
      <c r="E4146" s="41"/>
    </row>
    <row r="4147" spans="4:5" x14ac:dyDescent="0.2">
      <c r="D4147" s="1"/>
      <c r="E4147" s="41"/>
    </row>
    <row r="4148" spans="4:5" x14ac:dyDescent="0.2">
      <c r="D4148" s="1"/>
      <c r="E4148" s="41"/>
    </row>
    <row r="4149" spans="4:5" x14ac:dyDescent="0.2">
      <c r="D4149" s="1"/>
      <c r="E4149" s="41"/>
    </row>
    <row r="4150" spans="4:5" x14ac:dyDescent="0.2">
      <c r="D4150" s="1"/>
      <c r="E4150" s="41"/>
    </row>
    <row r="4151" spans="4:5" x14ac:dyDescent="0.2">
      <c r="D4151" s="1"/>
      <c r="E4151" s="41"/>
    </row>
    <row r="4152" spans="4:5" x14ac:dyDescent="0.2">
      <c r="D4152" s="1"/>
      <c r="E4152" s="41"/>
    </row>
    <row r="4153" spans="4:5" x14ac:dyDescent="0.2">
      <c r="D4153" s="1"/>
      <c r="E4153" s="41"/>
    </row>
    <row r="4154" spans="4:5" x14ac:dyDescent="0.2">
      <c r="D4154" s="1"/>
      <c r="E4154" s="41"/>
    </row>
    <row r="4155" spans="4:5" x14ac:dyDescent="0.2">
      <c r="D4155" s="1"/>
      <c r="E4155" s="41"/>
    </row>
    <row r="4156" spans="4:5" x14ac:dyDescent="0.2">
      <c r="D4156" s="1"/>
      <c r="E4156" s="41"/>
    </row>
    <row r="4157" spans="4:5" x14ac:dyDescent="0.2">
      <c r="D4157" s="1"/>
      <c r="E4157" s="41"/>
    </row>
    <row r="4158" spans="4:5" x14ac:dyDescent="0.2">
      <c r="D4158" s="1"/>
      <c r="E4158" s="41"/>
    </row>
    <row r="4159" spans="4:5" x14ac:dyDescent="0.2">
      <c r="D4159" s="1"/>
      <c r="E4159" s="41"/>
    </row>
    <row r="4160" spans="4:5" x14ac:dyDescent="0.2">
      <c r="D4160" s="1"/>
      <c r="E4160" s="41"/>
    </row>
    <row r="4161" spans="4:5" x14ac:dyDescent="0.2">
      <c r="D4161" s="1"/>
      <c r="E4161" s="41"/>
    </row>
    <row r="4162" spans="4:5" x14ac:dyDescent="0.2">
      <c r="D4162" s="1"/>
      <c r="E4162" s="41"/>
    </row>
    <row r="4163" spans="4:5" x14ac:dyDescent="0.2">
      <c r="D4163" s="1"/>
      <c r="E4163" s="41"/>
    </row>
    <row r="4164" spans="4:5" x14ac:dyDescent="0.2">
      <c r="D4164" s="1"/>
      <c r="E4164" s="41"/>
    </row>
    <row r="4165" spans="4:5" x14ac:dyDescent="0.2">
      <c r="D4165" s="1"/>
      <c r="E4165" s="41"/>
    </row>
    <row r="4166" spans="4:5" x14ac:dyDescent="0.2">
      <c r="D4166" s="1"/>
      <c r="E4166" s="41"/>
    </row>
    <row r="4167" spans="4:5" x14ac:dyDescent="0.2">
      <c r="D4167" s="1"/>
      <c r="E4167" s="41"/>
    </row>
    <row r="4168" spans="4:5" x14ac:dyDescent="0.2">
      <c r="D4168" s="1"/>
      <c r="E4168" s="41"/>
    </row>
    <row r="4169" spans="4:5" x14ac:dyDescent="0.2">
      <c r="D4169" s="1"/>
      <c r="E4169" s="41"/>
    </row>
    <row r="4170" spans="4:5" x14ac:dyDescent="0.2">
      <c r="D4170" s="1"/>
      <c r="E4170" s="41"/>
    </row>
    <row r="4171" spans="4:5" x14ac:dyDescent="0.2">
      <c r="D4171" s="1"/>
      <c r="E4171" s="41"/>
    </row>
    <row r="4172" spans="4:5" x14ac:dyDescent="0.2">
      <c r="D4172" s="1"/>
      <c r="E4172" s="41"/>
    </row>
    <row r="4173" spans="4:5" x14ac:dyDescent="0.2">
      <c r="D4173" s="1"/>
      <c r="E4173" s="41"/>
    </row>
    <row r="4174" spans="4:5" x14ac:dyDescent="0.2">
      <c r="D4174" s="1"/>
      <c r="E4174" s="41"/>
    </row>
    <row r="4175" spans="4:5" x14ac:dyDescent="0.2">
      <c r="D4175" s="1"/>
      <c r="E4175" s="41"/>
    </row>
    <row r="4176" spans="4:5" x14ac:dyDescent="0.2">
      <c r="D4176" s="1"/>
      <c r="E4176" s="41"/>
    </row>
    <row r="4177" spans="4:5" x14ac:dyDescent="0.2">
      <c r="D4177" s="1"/>
      <c r="E4177" s="41"/>
    </row>
    <row r="4178" spans="4:5" x14ac:dyDescent="0.2">
      <c r="D4178" s="1"/>
      <c r="E4178" s="41"/>
    </row>
    <row r="4179" spans="4:5" x14ac:dyDescent="0.2">
      <c r="D4179" s="1"/>
      <c r="E4179" s="41"/>
    </row>
    <row r="4180" spans="4:5" x14ac:dyDescent="0.2">
      <c r="D4180" s="1"/>
      <c r="E4180" s="41"/>
    </row>
    <row r="4181" spans="4:5" x14ac:dyDescent="0.2">
      <c r="D4181" s="1"/>
      <c r="E4181" s="41"/>
    </row>
    <row r="4182" spans="4:5" x14ac:dyDescent="0.2">
      <c r="D4182" s="1"/>
      <c r="E4182" s="41"/>
    </row>
    <row r="4183" spans="4:5" x14ac:dyDescent="0.2">
      <c r="D4183" s="1"/>
      <c r="E4183" s="41"/>
    </row>
    <row r="4184" spans="4:5" x14ac:dyDescent="0.2">
      <c r="D4184" s="1"/>
      <c r="E4184" s="41"/>
    </row>
    <row r="4185" spans="4:5" x14ac:dyDescent="0.2">
      <c r="D4185" s="1"/>
      <c r="E4185" s="41"/>
    </row>
    <row r="4186" spans="4:5" x14ac:dyDescent="0.2">
      <c r="D4186" s="1"/>
      <c r="E4186" s="41"/>
    </row>
    <row r="4187" spans="4:5" x14ac:dyDescent="0.2">
      <c r="D4187" s="1"/>
      <c r="E4187" s="41"/>
    </row>
    <row r="4188" spans="4:5" x14ac:dyDescent="0.2">
      <c r="D4188" s="1"/>
      <c r="E4188" s="41"/>
    </row>
    <row r="4189" spans="4:5" x14ac:dyDescent="0.2">
      <c r="D4189" s="1"/>
      <c r="E4189" s="41"/>
    </row>
    <row r="4190" spans="4:5" x14ac:dyDescent="0.2">
      <c r="D4190" s="1"/>
      <c r="E4190" s="41"/>
    </row>
    <row r="4191" spans="4:5" x14ac:dyDescent="0.2">
      <c r="D4191" s="1"/>
      <c r="E4191" s="41"/>
    </row>
    <row r="4192" spans="4:5" x14ac:dyDescent="0.2">
      <c r="D4192" s="1"/>
      <c r="E4192" s="41"/>
    </row>
    <row r="4193" spans="4:5" x14ac:dyDescent="0.2">
      <c r="D4193" s="1"/>
      <c r="E4193" s="41"/>
    </row>
    <row r="4194" spans="4:5" x14ac:dyDescent="0.2">
      <c r="D4194" s="1"/>
      <c r="E4194" s="41"/>
    </row>
    <row r="4195" spans="4:5" x14ac:dyDescent="0.2">
      <c r="D4195" s="1"/>
      <c r="E4195" s="41"/>
    </row>
    <row r="4196" spans="4:5" x14ac:dyDescent="0.2">
      <c r="D4196" s="1"/>
      <c r="E4196" s="41"/>
    </row>
    <row r="4197" spans="4:5" x14ac:dyDescent="0.2">
      <c r="D4197" s="1"/>
      <c r="E4197" s="41"/>
    </row>
    <row r="4198" spans="4:5" x14ac:dyDescent="0.2">
      <c r="D4198" s="1"/>
      <c r="E4198" s="41"/>
    </row>
    <row r="4199" spans="4:5" x14ac:dyDescent="0.2">
      <c r="D4199" s="1"/>
      <c r="E4199" s="41"/>
    </row>
    <row r="4200" spans="4:5" x14ac:dyDescent="0.2">
      <c r="D4200" s="1"/>
      <c r="E4200" s="41"/>
    </row>
    <row r="4201" spans="4:5" x14ac:dyDescent="0.2">
      <c r="D4201" s="1"/>
      <c r="E4201" s="41"/>
    </row>
    <row r="4202" spans="4:5" x14ac:dyDescent="0.2">
      <c r="D4202" s="1"/>
      <c r="E4202" s="41"/>
    </row>
    <row r="4203" spans="4:5" x14ac:dyDescent="0.2">
      <c r="D4203" s="1"/>
      <c r="E4203" s="41"/>
    </row>
    <row r="4204" spans="4:5" x14ac:dyDescent="0.2">
      <c r="D4204" s="1"/>
      <c r="E4204" s="41"/>
    </row>
    <row r="4205" spans="4:5" x14ac:dyDescent="0.2">
      <c r="D4205" s="1"/>
      <c r="E4205" s="41"/>
    </row>
    <row r="4206" spans="4:5" x14ac:dyDescent="0.2">
      <c r="D4206" s="1"/>
      <c r="E4206" s="41"/>
    </row>
    <row r="4207" spans="4:5" x14ac:dyDescent="0.2">
      <c r="D4207" s="1"/>
      <c r="E4207" s="41"/>
    </row>
    <row r="4208" spans="4:5" x14ac:dyDescent="0.2">
      <c r="D4208" s="1"/>
      <c r="E4208" s="41"/>
    </row>
    <row r="4209" spans="4:5" x14ac:dyDescent="0.2">
      <c r="D4209" s="1"/>
      <c r="E4209" s="41"/>
    </row>
    <row r="4210" spans="4:5" x14ac:dyDescent="0.2">
      <c r="D4210" s="1"/>
      <c r="E4210" s="41"/>
    </row>
    <row r="4211" spans="4:5" x14ac:dyDescent="0.2">
      <c r="D4211" s="1"/>
      <c r="E4211" s="41"/>
    </row>
    <row r="4212" spans="4:5" x14ac:dyDescent="0.2">
      <c r="D4212" s="1"/>
      <c r="E4212" s="41"/>
    </row>
    <row r="4213" spans="4:5" x14ac:dyDescent="0.2">
      <c r="D4213" s="1"/>
      <c r="E4213" s="41"/>
    </row>
    <row r="4214" spans="4:5" x14ac:dyDescent="0.2">
      <c r="D4214" s="1"/>
      <c r="E4214" s="41"/>
    </row>
    <row r="4215" spans="4:5" x14ac:dyDescent="0.2">
      <c r="D4215" s="1"/>
      <c r="E4215" s="41"/>
    </row>
    <row r="4216" spans="4:5" x14ac:dyDescent="0.2">
      <c r="D4216" s="1"/>
      <c r="E4216" s="41"/>
    </row>
    <row r="4217" spans="4:5" x14ac:dyDescent="0.2">
      <c r="D4217" s="1"/>
      <c r="E4217" s="41"/>
    </row>
    <row r="4218" spans="4:5" x14ac:dyDescent="0.2">
      <c r="D4218" s="1"/>
      <c r="E4218" s="41"/>
    </row>
    <row r="4219" spans="4:5" x14ac:dyDescent="0.2">
      <c r="D4219" s="1"/>
      <c r="E4219" s="41"/>
    </row>
    <row r="4220" spans="4:5" x14ac:dyDescent="0.2">
      <c r="D4220" s="1"/>
      <c r="E4220" s="41"/>
    </row>
    <row r="4221" spans="4:5" x14ac:dyDescent="0.2">
      <c r="D4221" s="1"/>
      <c r="E4221" s="41"/>
    </row>
    <row r="4222" spans="4:5" x14ac:dyDescent="0.2">
      <c r="D4222" s="1"/>
      <c r="E4222" s="41"/>
    </row>
    <row r="4223" spans="4:5" x14ac:dyDescent="0.2">
      <c r="D4223" s="1"/>
      <c r="E4223" s="41"/>
    </row>
    <row r="4224" spans="4:5" x14ac:dyDescent="0.2">
      <c r="D4224" s="1"/>
      <c r="E4224" s="41"/>
    </row>
    <row r="4225" spans="4:5" x14ac:dyDescent="0.2">
      <c r="D4225" s="1"/>
      <c r="E4225" s="41"/>
    </row>
    <row r="4226" spans="4:5" x14ac:dyDescent="0.2">
      <c r="D4226" s="1"/>
      <c r="E4226" s="41"/>
    </row>
    <row r="4227" spans="4:5" x14ac:dyDescent="0.2">
      <c r="D4227" s="1"/>
      <c r="E4227" s="41"/>
    </row>
    <row r="4228" spans="4:5" x14ac:dyDescent="0.2">
      <c r="D4228" s="1"/>
      <c r="E4228" s="41"/>
    </row>
    <row r="4229" spans="4:5" x14ac:dyDescent="0.2">
      <c r="D4229" s="1"/>
      <c r="E4229" s="41"/>
    </row>
    <row r="4230" spans="4:5" x14ac:dyDescent="0.2">
      <c r="D4230" s="1"/>
      <c r="E4230" s="41"/>
    </row>
    <row r="4231" spans="4:5" x14ac:dyDescent="0.2">
      <c r="D4231" s="1"/>
      <c r="E4231" s="41"/>
    </row>
    <row r="4232" spans="4:5" x14ac:dyDescent="0.2">
      <c r="D4232" s="1"/>
      <c r="E4232" s="41"/>
    </row>
    <row r="4233" spans="4:5" x14ac:dyDescent="0.2">
      <c r="D4233" s="1"/>
      <c r="E4233" s="41"/>
    </row>
    <row r="4234" spans="4:5" x14ac:dyDescent="0.2">
      <c r="D4234" s="1"/>
      <c r="E4234" s="41"/>
    </row>
    <row r="4235" spans="4:5" x14ac:dyDescent="0.2">
      <c r="D4235" s="1"/>
      <c r="E4235" s="41"/>
    </row>
    <row r="4236" spans="4:5" x14ac:dyDescent="0.2">
      <c r="D4236" s="1"/>
      <c r="E4236" s="41"/>
    </row>
    <row r="4237" spans="4:5" x14ac:dyDescent="0.2">
      <c r="D4237" s="1"/>
      <c r="E4237" s="41"/>
    </row>
    <row r="4238" spans="4:5" x14ac:dyDescent="0.2">
      <c r="D4238" s="1"/>
      <c r="E4238" s="41"/>
    </row>
    <row r="4239" spans="4:5" x14ac:dyDescent="0.2">
      <c r="D4239" s="1"/>
      <c r="E4239" s="41"/>
    </row>
    <row r="4240" spans="4:5" x14ac:dyDescent="0.2">
      <c r="D4240" s="1"/>
      <c r="E4240" s="41"/>
    </row>
    <row r="4241" spans="4:5" x14ac:dyDescent="0.2">
      <c r="D4241" s="1"/>
      <c r="E4241" s="41"/>
    </row>
    <row r="4242" spans="4:5" x14ac:dyDescent="0.2">
      <c r="D4242" s="1"/>
      <c r="E4242" s="41"/>
    </row>
    <row r="4243" spans="4:5" x14ac:dyDescent="0.2">
      <c r="D4243" s="1"/>
      <c r="E4243" s="41"/>
    </row>
    <row r="4244" spans="4:5" x14ac:dyDescent="0.2">
      <c r="D4244" s="1"/>
      <c r="E4244" s="41"/>
    </row>
    <row r="4245" spans="4:5" x14ac:dyDescent="0.2">
      <c r="D4245" s="1"/>
      <c r="E4245" s="41"/>
    </row>
    <row r="4246" spans="4:5" x14ac:dyDescent="0.2">
      <c r="D4246" s="1"/>
      <c r="E4246" s="41"/>
    </row>
    <row r="4247" spans="4:5" x14ac:dyDescent="0.2">
      <c r="D4247" s="1"/>
      <c r="E4247" s="41"/>
    </row>
    <row r="4248" spans="4:5" x14ac:dyDescent="0.2">
      <c r="D4248" s="1"/>
      <c r="E4248" s="41"/>
    </row>
    <row r="4249" spans="4:5" x14ac:dyDescent="0.2">
      <c r="D4249" s="1"/>
      <c r="E4249" s="41"/>
    </row>
    <row r="4250" spans="4:5" x14ac:dyDescent="0.2">
      <c r="D4250" s="1"/>
      <c r="E4250" s="41"/>
    </row>
    <row r="4251" spans="4:5" x14ac:dyDescent="0.2">
      <c r="D4251" s="1"/>
      <c r="E4251" s="41"/>
    </row>
    <row r="4252" spans="4:5" x14ac:dyDescent="0.2">
      <c r="D4252" s="1"/>
      <c r="E4252" s="41"/>
    </row>
    <row r="4253" spans="4:5" x14ac:dyDescent="0.2">
      <c r="D4253" s="1"/>
      <c r="E4253" s="41"/>
    </row>
    <row r="4254" spans="4:5" x14ac:dyDescent="0.2">
      <c r="D4254" s="1"/>
      <c r="E4254" s="41"/>
    </row>
    <row r="4255" spans="4:5" x14ac:dyDescent="0.2">
      <c r="D4255" s="1"/>
      <c r="E4255" s="41"/>
    </row>
    <row r="4256" spans="4:5" x14ac:dyDescent="0.2">
      <c r="D4256" s="1"/>
      <c r="E4256" s="41"/>
    </row>
    <row r="4257" spans="4:5" x14ac:dyDescent="0.2">
      <c r="D4257" s="1"/>
      <c r="E4257" s="41"/>
    </row>
    <row r="4258" spans="4:5" x14ac:dyDescent="0.2">
      <c r="D4258" s="1"/>
      <c r="E4258" s="41"/>
    </row>
    <row r="4259" spans="4:5" x14ac:dyDescent="0.2">
      <c r="D4259" s="1"/>
      <c r="E4259" s="41"/>
    </row>
    <row r="4260" spans="4:5" x14ac:dyDescent="0.2">
      <c r="D4260" s="1"/>
      <c r="E4260" s="41"/>
    </row>
    <row r="4261" spans="4:5" x14ac:dyDescent="0.2">
      <c r="D4261" s="1"/>
      <c r="E4261" s="41"/>
    </row>
    <row r="4262" spans="4:5" x14ac:dyDescent="0.2">
      <c r="D4262" s="1"/>
      <c r="E4262" s="41"/>
    </row>
    <row r="4263" spans="4:5" x14ac:dyDescent="0.2">
      <c r="D4263" s="1"/>
      <c r="E4263" s="41"/>
    </row>
    <row r="4264" spans="4:5" x14ac:dyDescent="0.2">
      <c r="D4264" s="1"/>
      <c r="E4264" s="41"/>
    </row>
    <row r="4265" spans="4:5" x14ac:dyDescent="0.2">
      <c r="D4265" s="1"/>
      <c r="E4265" s="41"/>
    </row>
    <row r="4266" spans="4:5" x14ac:dyDescent="0.2">
      <c r="D4266" s="1"/>
      <c r="E4266" s="41"/>
    </row>
    <row r="4267" spans="4:5" x14ac:dyDescent="0.2">
      <c r="D4267" s="1"/>
      <c r="E4267" s="41"/>
    </row>
    <row r="4268" spans="4:5" x14ac:dyDescent="0.2">
      <c r="D4268" s="1"/>
      <c r="E4268" s="41"/>
    </row>
    <row r="4269" spans="4:5" x14ac:dyDescent="0.2">
      <c r="D4269" s="1"/>
      <c r="E4269" s="41"/>
    </row>
    <row r="4270" spans="4:5" x14ac:dyDescent="0.2">
      <c r="D4270" s="1"/>
      <c r="E4270" s="41"/>
    </row>
    <row r="4271" spans="4:5" x14ac:dyDescent="0.2">
      <c r="D4271" s="1"/>
      <c r="E4271" s="41"/>
    </row>
    <row r="4272" spans="4:5" x14ac:dyDescent="0.2">
      <c r="D4272" s="1"/>
      <c r="E4272" s="41"/>
    </row>
    <row r="4273" spans="4:5" x14ac:dyDescent="0.2">
      <c r="D4273" s="1"/>
      <c r="E4273" s="41"/>
    </row>
    <row r="4274" spans="4:5" x14ac:dyDescent="0.2">
      <c r="D4274" s="1"/>
      <c r="E4274" s="41"/>
    </row>
    <row r="4275" spans="4:5" x14ac:dyDescent="0.2">
      <c r="D4275" s="1"/>
      <c r="E4275" s="41"/>
    </row>
    <row r="4276" spans="4:5" x14ac:dyDescent="0.2">
      <c r="D4276" s="1"/>
      <c r="E4276" s="41"/>
    </row>
    <row r="4277" spans="4:5" x14ac:dyDescent="0.2">
      <c r="D4277" s="1"/>
      <c r="E4277" s="41"/>
    </row>
    <row r="4278" spans="4:5" x14ac:dyDescent="0.2">
      <c r="D4278" s="1"/>
      <c r="E4278" s="41"/>
    </row>
    <row r="4279" spans="4:5" x14ac:dyDescent="0.2">
      <c r="D4279" s="1"/>
      <c r="E4279" s="41"/>
    </row>
    <row r="4280" spans="4:5" x14ac:dyDescent="0.2">
      <c r="D4280" s="1"/>
      <c r="E4280" s="41"/>
    </row>
    <row r="4281" spans="4:5" x14ac:dyDescent="0.2">
      <c r="D4281" s="1"/>
      <c r="E4281" s="41"/>
    </row>
    <row r="4282" spans="4:5" x14ac:dyDescent="0.2">
      <c r="D4282" s="1"/>
      <c r="E4282" s="41"/>
    </row>
    <row r="4283" spans="4:5" x14ac:dyDescent="0.2">
      <c r="D4283" s="1"/>
      <c r="E4283" s="41"/>
    </row>
    <row r="4284" spans="4:5" x14ac:dyDescent="0.2">
      <c r="D4284" s="1"/>
      <c r="E4284" s="41"/>
    </row>
    <row r="4285" spans="4:5" x14ac:dyDescent="0.2">
      <c r="D4285" s="1"/>
      <c r="E4285" s="41"/>
    </row>
    <row r="4286" spans="4:5" x14ac:dyDescent="0.2">
      <c r="D4286" s="1"/>
      <c r="E4286" s="41"/>
    </row>
    <row r="4287" spans="4:5" x14ac:dyDescent="0.2">
      <c r="D4287" s="1"/>
      <c r="E4287" s="41"/>
    </row>
    <row r="4288" spans="4:5" x14ac:dyDescent="0.2">
      <c r="D4288" s="1"/>
      <c r="E4288" s="41"/>
    </row>
    <row r="4289" spans="4:5" x14ac:dyDescent="0.2">
      <c r="D4289" s="1"/>
      <c r="E4289" s="41"/>
    </row>
    <row r="4290" spans="4:5" x14ac:dyDescent="0.2">
      <c r="D4290" s="1"/>
      <c r="E4290" s="41"/>
    </row>
    <row r="4291" spans="4:5" x14ac:dyDescent="0.2">
      <c r="D4291" s="1"/>
      <c r="E4291" s="41"/>
    </row>
    <row r="4292" spans="4:5" x14ac:dyDescent="0.2">
      <c r="D4292" s="1"/>
      <c r="E4292" s="41"/>
    </row>
    <row r="4293" spans="4:5" x14ac:dyDescent="0.2">
      <c r="D4293" s="1"/>
      <c r="E4293" s="41"/>
    </row>
    <row r="4294" spans="4:5" x14ac:dyDescent="0.2">
      <c r="D4294" s="1"/>
      <c r="E4294" s="41"/>
    </row>
    <row r="4295" spans="4:5" x14ac:dyDescent="0.2">
      <c r="D4295" s="1"/>
      <c r="E4295" s="41"/>
    </row>
    <row r="4296" spans="4:5" x14ac:dyDescent="0.2">
      <c r="D4296" s="1"/>
      <c r="E4296" s="41"/>
    </row>
    <row r="4297" spans="4:5" x14ac:dyDescent="0.2">
      <c r="D4297" s="1"/>
      <c r="E4297" s="41"/>
    </row>
    <row r="4298" spans="4:5" x14ac:dyDescent="0.2">
      <c r="D4298" s="1"/>
      <c r="E4298" s="41"/>
    </row>
    <row r="4299" spans="4:5" x14ac:dyDescent="0.2">
      <c r="D4299" s="1"/>
      <c r="E4299" s="41"/>
    </row>
    <row r="4300" spans="4:5" x14ac:dyDescent="0.2">
      <c r="D4300" s="1"/>
      <c r="E4300" s="41"/>
    </row>
    <row r="4301" spans="4:5" x14ac:dyDescent="0.2">
      <c r="D4301" s="1"/>
      <c r="E4301" s="41"/>
    </row>
    <row r="4302" spans="4:5" x14ac:dyDescent="0.2">
      <c r="D4302" s="1"/>
      <c r="E4302" s="41"/>
    </row>
    <row r="4303" spans="4:5" x14ac:dyDescent="0.2">
      <c r="D4303" s="1"/>
      <c r="E4303" s="41"/>
    </row>
    <row r="4304" spans="4:5" x14ac:dyDescent="0.2">
      <c r="D4304" s="1"/>
      <c r="E4304" s="41"/>
    </row>
    <row r="4305" spans="4:5" x14ac:dyDescent="0.2">
      <c r="D4305" s="1"/>
      <c r="E4305" s="41"/>
    </row>
    <row r="4306" spans="4:5" x14ac:dyDescent="0.2">
      <c r="D4306" s="1"/>
      <c r="E4306" s="41"/>
    </row>
    <row r="4307" spans="4:5" x14ac:dyDescent="0.2">
      <c r="D4307" s="1"/>
      <c r="E4307" s="41"/>
    </row>
    <row r="4308" spans="4:5" x14ac:dyDescent="0.2">
      <c r="D4308" s="1"/>
      <c r="E4308" s="41"/>
    </row>
    <row r="4309" spans="4:5" x14ac:dyDescent="0.2">
      <c r="D4309" s="1"/>
      <c r="E4309" s="41"/>
    </row>
    <row r="4310" spans="4:5" x14ac:dyDescent="0.2">
      <c r="D4310" s="1"/>
      <c r="E4310" s="41"/>
    </row>
    <row r="4311" spans="4:5" x14ac:dyDescent="0.2">
      <c r="D4311" s="1"/>
      <c r="E4311" s="41"/>
    </row>
    <row r="4312" spans="4:5" x14ac:dyDescent="0.2">
      <c r="D4312" s="1"/>
      <c r="E4312" s="41"/>
    </row>
    <row r="4313" spans="4:5" x14ac:dyDescent="0.2">
      <c r="D4313" s="1"/>
      <c r="E4313" s="41"/>
    </row>
    <row r="4314" spans="4:5" x14ac:dyDescent="0.2">
      <c r="D4314" s="1"/>
      <c r="E4314" s="41"/>
    </row>
    <row r="4315" spans="4:5" x14ac:dyDescent="0.2">
      <c r="D4315" s="1"/>
      <c r="E4315" s="41"/>
    </row>
    <row r="4316" spans="4:5" x14ac:dyDescent="0.2">
      <c r="D4316" s="1"/>
      <c r="E4316" s="41"/>
    </row>
    <row r="4317" spans="4:5" x14ac:dyDescent="0.2">
      <c r="D4317" s="1"/>
      <c r="E4317" s="41"/>
    </row>
    <row r="4318" spans="4:5" x14ac:dyDescent="0.2">
      <c r="D4318" s="1"/>
      <c r="E4318" s="41"/>
    </row>
    <row r="4319" spans="4:5" x14ac:dyDescent="0.2">
      <c r="D4319" s="1"/>
      <c r="E4319" s="41"/>
    </row>
    <row r="4320" spans="4:5" x14ac:dyDescent="0.2">
      <c r="D4320" s="1"/>
      <c r="E4320" s="41"/>
    </row>
    <row r="4321" spans="4:5" x14ac:dyDescent="0.2">
      <c r="D4321" s="1"/>
      <c r="E4321" s="41"/>
    </row>
    <row r="4322" spans="4:5" x14ac:dyDescent="0.2">
      <c r="D4322" s="1"/>
      <c r="E4322" s="41"/>
    </row>
    <row r="4323" spans="4:5" x14ac:dyDescent="0.2">
      <c r="D4323" s="1"/>
      <c r="E4323" s="41"/>
    </row>
    <row r="4324" spans="4:5" x14ac:dyDescent="0.2">
      <c r="D4324" s="1"/>
      <c r="E4324" s="41"/>
    </row>
    <row r="4325" spans="4:5" x14ac:dyDescent="0.2">
      <c r="D4325" s="1"/>
      <c r="E4325" s="41"/>
    </row>
    <row r="4326" spans="4:5" x14ac:dyDescent="0.2">
      <c r="D4326" s="1"/>
      <c r="E4326" s="41"/>
    </row>
    <row r="4327" spans="4:5" x14ac:dyDescent="0.2">
      <c r="D4327" s="1"/>
      <c r="E4327" s="41"/>
    </row>
    <row r="4328" spans="4:5" x14ac:dyDescent="0.2">
      <c r="D4328" s="1"/>
      <c r="E4328" s="41"/>
    </row>
    <row r="4329" spans="4:5" x14ac:dyDescent="0.2">
      <c r="D4329" s="1"/>
      <c r="E4329" s="41"/>
    </row>
    <row r="4330" spans="4:5" x14ac:dyDescent="0.2">
      <c r="D4330" s="1"/>
      <c r="E4330" s="41"/>
    </row>
    <row r="4331" spans="4:5" x14ac:dyDescent="0.2">
      <c r="D4331" s="1"/>
      <c r="E4331" s="41"/>
    </row>
    <row r="4332" spans="4:5" x14ac:dyDescent="0.2">
      <c r="D4332" s="1"/>
      <c r="E4332" s="41"/>
    </row>
    <row r="4333" spans="4:5" x14ac:dyDescent="0.2">
      <c r="D4333" s="1"/>
      <c r="E4333" s="41"/>
    </row>
    <row r="4334" spans="4:5" x14ac:dyDescent="0.2">
      <c r="D4334" s="1"/>
      <c r="E4334" s="41"/>
    </row>
    <row r="4335" spans="4:5" x14ac:dyDescent="0.2">
      <c r="D4335" s="1"/>
      <c r="E4335" s="41"/>
    </row>
    <row r="4336" spans="4:5" x14ac:dyDescent="0.2">
      <c r="D4336" s="1"/>
      <c r="E4336" s="41"/>
    </row>
    <row r="4337" spans="4:5" x14ac:dyDescent="0.2">
      <c r="D4337" s="1"/>
      <c r="E4337" s="41"/>
    </row>
    <row r="4338" spans="4:5" x14ac:dyDescent="0.2">
      <c r="D4338" s="1"/>
      <c r="E4338" s="41"/>
    </row>
    <row r="4339" spans="4:5" x14ac:dyDescent="0.2">
      <c r="D4339" s="1"/>
      <c r="E4339" s="41"/>
    </row>
    <row r="4340" spans="4:5" x14ac:dyDescent="0.2">
      <c r="D4340" s="1"/>
      <c r="E4340" s="41"/>
    </row>
    <row r="4341" spans="4:5" x14ac:dyDescent="0.2">
      <c r="D4341" s="1"/>
      <c r="E4341" s="41"/>
    </row>
    <row r="4342" spans="4:5" x14ac:dyDescent="0.2">
      <c r="D4342" s="1"/>
      <c r="E4342" s="41"/>
    </row>
    <row r="4343" spans="4:5" x14ac:dyDescent="0.2">
      <c r="D4343" s="1"/>
      <c r="E4343" s="41"/>
    </row>
    <row r="4344" spans="4:5" x14ac:dyDescent="0.2">
      <c r="D4344" s="1"/>
      <c r="E4344" s="41"/>
    </row>
    <row r="4345" spans="4:5" x14ac:dyDescent="0.2">
      <c r="D4345" s="1"/>
      <c r="E4345" s="41"/>
    </row>
    <row r="4346" spans="4:5" x14ac:dyDescent="0.2">
      <c r="D4346" s="1"/>
      <c r="E4346" s="41"/>
    </row>
    <row r="4347" spans="4:5" x14ac:dyDescent="0.2">
      <c r="D4347" s="1"/>
      <c r="E4347" s="41"/>
    </row>
    <row r="4348" spans="4:5" x14ac:dyDescent="0.2">
      <c r="D4348" s="1"/>
      <c r="E4348" s="41"/>
    </row>
    <row r="4349" spans="4:5" x14ac:dyDescent="0.2">
      <c r="D4349" s="1"/>
      <c r="E4349" s="41"/>
    </row>
    <row r="4350" spans="4:5" x14ac:dyDescent="0.2">
      <c r="D4350" s="1"/>
      <c r="E4350" s="41"/>
    </row>
    <row r="4351" spans="4:5" x14ac:dyDescent="0.2">
      <c r="D4351" s="1"/>
      <c r="E4351" s="41"/>
    </row>
    <row r="4352" spans="4:5" x14ac:dyDescent="0.2">
      <c r="D4352" s="1"/>
      <c r="E4352" s="41"/>
    </row>
    <row r="4353" spans="4:5" x14ac:dyDescent="0.2">
      <c r="D4353" s="1"/>
      <c r="E4353" s="41"/>
    </row>
    <row r="4354" spans="4:5" x14ac:dyDescent="0.2">
      <c r="D4354" s="1"/>
      <c r="E4354" s="41"/>
    </row>
    <row r="4355" spans="4:5" x14ac:dyDescent="0.2">
      <c r="D4355" s="1"/>
      <c r="E4355" s="41"/>
    </row>
    <row r="4356" spans="4:5" x14ac:dyDescent="0.2">
      <c r="D4356" s="1"/>
      <c r="E4356" s="41"/>
    </row>
    <row r="4357" spans="4:5" x14ac:dyDescent="0.2">
      <c r="D4357" s="1"/>
      <c r="E4357" s="41"/>
    </row>
    <row r="4358" spans="4:5" x14ac:dyDescent="0.2">
      <c r="D4358" s="1"/>
      <c r="E4358" s="41"/>
    </row>
    <row r="4359" spans="4:5" x14ac:dyDescent="0.2">
      <c r="D4359" s="1"/>
      <c r="E4359" s="41"/>
    </row>
    <row r="4360" spans="4:5" x14ac:dyDescent="0.2">
      <c r="D4360" s="1"/>
      <c r="E4360" s="41"/>
    </row>
    <row r="4361" spans="4:5" x14ac:dyDescent="0.2">
      <c r="D4361" s="1"/>
      <c r="E4361" s="41"/>
    </row>
    <row r="4362" spans="4:5" x14ac:dyDescent="0.2">
      <c r="D4362" s="1"/>
      <c r="E4362" s="41"/>
    </row>
    <row r="4363" spans="4:5" x14ac:dyDescent="0.2">
      <c r="D4363" s="1"/>
      <c r="E4363" s="41"/>
    </row>
    <row r="4364" spans="4:5" x14ac:dyDescent="0.2">
      <c r="D4364" s="1"/>
      <c r="E4364" s="41"/>
    </row>
    <row r="4365" spans="4:5" x14ac:dyDescent="0.2">
      <c r="D4365" s="1"/>
      <c r="E4365" s="41"/>
    </row>
    <row r="4366" spans="4:5" x14ac:dyDescent="0.2">
      <c r="D4366" s="1"/>
      <c r="E4366" s="41"/>
    </row>
    <row r="4367" spans="4:5" x14ac:dyDescent="0.2">
      <c r="D4367" s="1"/>
      <c r="E4367" s="41"/>
    </row>
    <row r="4368" spans="4:5" x14ac:dyDescent="0.2">
      <c r="D4368" s="1"/>
      <c r="E4368" s="41"/>
    </row>
    <row r="4369" spans="4:5" x14ac:dyDescent="0.2">
      <c r="D4369" s="1"/>
      <c r="E4369" s="41"/>
    </row>
    <row r="4370" spans="4:5" x14ac:dyDescent="0.2">
      <c r="D4370" s="1"/>
      <c r="E4370" s="41"/>
    </row>
    <row r="4371" spans="4:5" x14ac:dyDescent="0.2">
      <c r="D4371" s="1"/>
      <c r="E4371" s="41"/>
    </row>
    <row r="4372" spans="4:5" x14ac:dyDescent="0.2">
      <c r="D4372" s="1"/>
      <c r="E4372" s="41"/>
    </row>
    <row r="4373" spans="4:5" x14ac:dyDescent="0.2">
      <c r="D4373" s="1"/>
      <c r="E4373" s="41"/>
    </row>
    <row r="4374" spans="4:5" x14ac:dyDescent="0.2">
      <c r="D4374" s="1"/>
      <c r="E4374" s="41"/>
    </row>
    <row r="4375" spans="4:5" x14ac:dyDescent="0.2">
      <c r="D4375" s="1"/>
      <c r="E4375" s="41"/>
    </row>
    <row r="4376" spans="4:5" x14ac:dyDescent="0.2">
      <c r="D4376" s="1"/>
      <c r="E4376" s="41"/>
    </row>
    <row r="4377" spans="4:5" x14ac:dyDescent="0.2">
      <c r="D4377" s="1"/>
      <c r="E4377" s="41"/>
    </row>
    <row r="4378" spans="4:5" x14ac:dyDescent="0.2">
      <c r="D4378" s="1"/>
      <c r="E4378" s="41"/>
    </row>
    <row r="4379" spans="4:5" x14ac:dyDescent="0.2">
      <c r="D4379" s="1"/>
      <c r="E4379" s="41"/>
    </row>
    <row r="4380" spans="4:5" x14ac:dyDescent="0.2">
      <c r="D4380" s="1"/>
      <c r="E4380" s="41"/>
    </row>
    <row r="4381" spans="4:5" x14ac:dyDescent="0.2">
      <c r="D4381" s="1"/>
      <c r="E4381" s="41"/>
    </row>
    <row r="4382" spans="4:5" x14ac:dyDescent="0.2">
      <c r="D4382" s="1"/>
      <c r="E4382" s="41"/>
    </row>
    <row r="4383" spans="4:5" x14ac:dyDescent="0.2">
      <c r="D4383" s="1"/>
      <c r="E4383" s="41"/>
    </row>
    <row r="4384" spans="4:5" x14ac:dyDescent="0.2">
      <c r="D4384" s="1"/>
      <c r="E4384" s="41"/>
    </row>
    <row r="4385" spans="4:5" x14ac:dyDescent="0.2">
      <c r="D4385" s="1"/>
      <c r="E4385" s="41"/>
    </row>
    <row r="4386" spans="4:5" x14ac:dyDescent="0.2">
      <c r="D4386" s="1"/>
      <c r="E4386" s="41"/>
    </row>
    <row r="4387" spans="4:5" x14ac:dyDescent="0.2">
      <c r="D4387" s="1"/>
      <c r="E4387" s="41"/>
    </row>
    <row r="4388" spans="4:5" x14ac:dyDescent="0.2">
      <c r="D4388" s="1"/>
      <c r="E4388" s="41"/>
    </row>
    <row r="4389" spans="4:5" x14ac:dyDescent="0.2">
      <c r="D4389" s="1"/>
      <c r="E4389" s="41"/>
    </row>
    <row r="4390" spans="4:5" x14ac:dyDescent="0.2">
      <c r="D4390" s="1"/>
      <c r="E4390" s="41"/>
    </row>
    <row r="4391" spans="4:5" x14ac:dyDescent="0.2">
      <c r="D4391" s="1"/>
      <c r="E4391" s="41"/>
    </row>
    <row r="4392" spans="4:5" x14ac:dyDescent="0.2">
      <c r="D4392" s="1"/>
      <c r="E4392" s="41"/>
    </row>
    <row r="4393" spans="4:5" x14ac:dyDescent="0.2">
      <c r="D4393" s="1"/>
      <c r="E4393" s="41"/>
    </row>
    <row r="4394" spans="4:5" x14ac:dyDescent="0.2">
      <c r="D4394" s="1"/>
      <c r="E4394" s="41"/>
    </row>
    <row r="4395" spans="4:5" x14ac:dyDescent="0.2">
      <c r="D4395" s="1"/>
      <c r="E4395" s="41"/>
    </row>
    <row r="4396" spans="4:5" x14ac:dyDescent="0.2">
      <c r="D4396" s="1"/>
      <c r="E4396" s="41"/>
    </row>
    <row r="4397" spans="4:5" x14ac:dyDescent="0.2">
      <c r="D4397" s="1"/>
      <c r="E4397" s="41"/>
    </row>
    <row r="4398" spans="4:5" x14ac:dyDescent="0.2">
      <c r="D4398" s="1"/>
      <c r="E4398" s="41"/>
    </row>
    <row r="4399" spans="4:5" x14ac:dyDescent="0.2">
      <c r="D4399" s="1"/>
      <c r="E4399" s="41"/>
    </row>
    <row r="4400" spans="4:5" x14ac:dyDescent="0.2">
      <c r="D4400" s="1"/>
      <c r="E4400" s="41"/>
    </row>
    <row r="4401" spans="4:5" x14ac:dyDescent="0.2">
      <c r="D4401" s="1"/>
      <c r="E4401" s="41"/>
    </row>
    <row r="4402" spans="4:5" x14ac:dyDescent="0.2">
      <c r="D4402" s="1"/>
      <c r="E4402" s="41"/>
    </row>
    <row r="4403" spans="4:5" x14ac:dyDescent="0.2">
      <c r="D4403" s="1"/>
      <c r="E4403" s="41"/>
    </row>
    <row r="4404" spans="4:5" x14ac:dyDescent="0.2">
      <c r="D4404" s="1"/>
      <c r="E4404" s="41"/>
    </row>
    <row r="4405" spans="4:5" x14ac:dyDescent="0.2">
      <c r="D4405" s="1"/>
      <c r="E4405" s="41"/>
    </row>
    <row r="4406" spans="4:5" x14ac:dyDescent="0.2">
      <c r="D4406" s="1"/>
      <c r="E4406" s="41"/>
    </row>
    <row r="4407" spans="4:5" x14ac:dyDescent="0.2">
      <c r="D4407" s="1"/>
      <c r="E4407" s="41"/>
    </row>
    <row r="4408" spans="4:5" x14ac:dyDescent="0.2">
      <c r="D4408" s="1"/>
      <c r="E4408" s="41"/>
    </row>
    <row r="4409" spans="4:5" x14ac:dyDescent="0.2">
      <c r="D4409" s="1"/>
      <c r="E4409" s="41"/>
    </row>
    <row r="4410" spans="4:5" x14ac:dyDescent="0.2">
      <c r="D4410" s="1"/>
      <c r="E4410" s="41"/>
    </row>
    <row r="4411" spans="4:5" x14ac:dyDescent="0.2">
      <c r="D4411" s="1"/>
      <c r="E4411" s="41"/>
    </row>
    <row r="4412" spans="4:5" x14ac:dyDescent="0.2">
      <c r="D4412" s="1"/>
      <c r="E4412" s="41"/>
    </row>
    <row r="4413" spans="4:5" x14ac:dyDescent="0.2">
      <c r="D4413" s="1"/>
      <c r="E4413" s="41"/>
    </row>
    <row r="4414" spans="4:5" x14ac:dyDescent="0.2">
      <c r="D4414" s="1"/>
      <c r="E4414" s="41"/>
    </row>
    <row r="4415" spans="4:5" x14ac:dyDescent="0.2">
      <c r="D4415" s="1"/>
      <c r="E4415" s="41"/>
    </row>
    <row r="4416" spans="4:5" x14ac:dyDescent="0.2">
      <c r="D4416" s="1"/>
      <c r="E4416" s="41"/>
    </row>
    <row r="4417" spans="4:5" x14ac:dyDescent="0.2">
      <c r="D4417" s="1"/>
      <c r="E4417" s="41"/>
    </row>
    <row r="4418" spans="4:5" x14ac:dyDescent="0.2">
      <c r="D4418" s="1"/>
      <c r="E4418" s="41"/>
    </row>
    <row r="4419" spans="4:5" x14ac:dyDescent="0.2">
      <c r="D4419" s="1"/>
      <c r="E4419" s="41"/>
    </row>
    <row r="4420" spans="4:5" x14ac:dyDescent="0.2">
      <c r="D4420" s="1"/>
      <c r="E4420" s="41"/>
    </row>
    <row r="4421" spans="4:5" x14ac:dyDescent="0.2">
      <c r="D4421" s="1"/>
      <c r="E4421" s="41"/>
    </row>
    <row r="4422" spans="4:5" x14ac:dyDescent="0.2">
      <c r="D4422" s="1"/>
      <c r="E4422" s="41"/>
    </row>
    <row r="4423" spans="4:5" x14ac:dyDescent="0.2">
      <c r="D4423" s="1"/>
      <c r="E4423" s="41"/>
    </row>
    <row r="4424" spans="4:5" x14ac:dyDescent="0.2">
      <c r="D4424" s="1"/>
      <c r="E4424" s="41"/>
    </row>
    <row r="4425" spans="4:5" x14ac:dyDescent="0.2">
      <c r="D4425" s="1"/>
      <c r="E4425" s="41"/>
    </row>
    <row r="4426" spans="4:5" x14ac:dyDescent="0.2">
      <c r="D4426" s="1"/>
      <c r="E4426" s="41"/>
    </row>
    <row r="4427" spans="4:5" x14ac:dyDescent="0.2">
      <c r="D4427" s="1"/>
      <c r="E4427" s="41"/>
    </row>
    <row r="4428" spans="4:5" x14ac:dyDescent="0.2">
      <c r="D4428" s="1"/>
      <c r="E4428" s="41"/>
    </row>
    <row r="4429" spans="4:5" x14ac:dyDescent="0.2">
      <c r="D4429" s="1"/>
      <c r="E4429" s="41"/>
    </row>
    <row r="4430" spans="4:5" x14ac:dyDescent="0.2">
      <c r="D4430" s="1"/>
      <c r="E4430" s="41"/>
    </row>
    <row r="4431" spans="4:5" x14ac:dyDescent="0.2">
      <c r="D4431" s="1"/>
      <c r="E4431" s="41"/>
    </row>
    <row r="4432" spans="4:5" x14ac:dyDescent="0.2">
      <c r="D4432" s="1"/>
      <c r="E4432" s="41"/>
    </row>
    <row r="4433" spans="4:5" x14ac:dyDescent="0.2">
      <c r="D4433" s="1"/>
      <c r="E4433" s="41"/>
    </row>
    <row r="4434" spans="4:5" x14ac:dyDescent="0.2">
      <c r="D4434" s="1"/>
      <c r="E4434" s="41"/>
    </row>
    <row r="4435" spans="4:5" x14ac:dyDescent="0.2">
      <c r="D4435" s="1"/>
      <c r="E4435" s="41"/>
    </row>
    <row r="4436" spans="4:5" x14ac:dyDescent="0.2">
      <c r="D4436" s="1"/>
      <c r="E4436" s="41"/>
    </row>
    <row r="4437" spans="4:5" x14ac:dyDescent="0.2">
      <c r="D4437" s="1"/>
      <c r="E4437" s="41"/>
    </row>
    <row r="4438" spans="4:5" x14ac:dyDescent="0.2">
      <c r="D4438" s="1"/>
      <c r="E4438" s="41"/>
    </row>
    <row r="4439" spans="4:5" x14ac:dyDescent="0.2">
      <c r="D4439" s="1"/>
      <c r="E4439" s="41"/>
    </row>
    <row r="4440" spans="4:5" x14ac:dyDescent="0.2">
      <c r="D4440" s="1"/>
      <c r="E4440" s="41"/>
    </row>
    <row r="4441" spans="4:5" x14ac:dyDescent="0.2">
      <c r="D4441" s="1"/>
      <c r="E4441" s="41"/>
    </row>
    <row r="4442" spans="4:5" x14ac:dyDescent="0.2">
      <c r="D4442" s="1"/>
      <c r="E4442" s="41"/>
    </row>
    <row r="4443" spans="4:5" x14ac:dyDescent="0.2">
      <c r="D4443" s="1"/>
      <c r="E4443" s="41"/>
    </row>
    <row r="4444" spans="4:5" x14ac:dyDescent="0.2">
      <c r="D4444" s="1"/>
      <c r="E4444" s="41"/>
    </row>
    <row r="4445" spans="4:5" x14ac:dyDescent="0.2">
      <c r="D4445" s="1"/>
      <c r="E4445" s="41"/>
    </row>
    <row r="4446" spans="4:5" x14ac:dyDescent="0.2">
      <c r="D4446" s="1"/>
      <c r="E4446" s="41"/>
    </row>
    <row r="4447" spans="4:5" x14ac:dyDescent="0.2">
      <c r="D4447" s="1"/>
      <c r="E4447" s="41"/>
    </row>
    <row r="4448" spans="4:5" x14ac:dyDescent="0.2">
      <c r="D4448" s="1"/>
      <c r="E4448" s="41"/>
    </row>
    <row r="4449" spans="4:5" x14ac:dyDescent="0.2">
      <c r="D4449" s="1"/>
      <c r="E4449" s="41"/>
    </row>
    <row r="4450" spans="4:5" x14ac:dyDescent="0.2">
      <c r="D4450" s="1"/>
      <c r="E4450" s="41"/>
    </row>
    <row r="4451" spans="4:5" x14ac:dyDescent="0.2">
      <c r="D4451" s="1"/>
      <c r="E4451" s="41"/>
    </row>
    <row r="4452" spans="4:5" x14ac:dyDescent="0.2">
      <c r="D4452" s="1"/>
      <c r="E4452" s="41"/>
    </row>
    <row r="4453" spans="4:5" x14ac:dyDescent="0.2">
      <c r="D4453" s="1"/>
      <c r="E4453" s="41"/>
    </row>
    <row r="4454" spans="4:5" x14ac:dyDescent="0.2">
      <c r="D4454" s="1"/>
      <c r="E4454" s="41"/>
    </row>
    <row r="4455" spans="4:5" x14ac:dyDescent="0.2">
      <c r="D4455" s="1"/>
      <c r="E4455" s="41"/>
    </row>
    <row r="4456" spans="4:5" x14ac:dyDescent="0.2">
      <c r="D4456" s="1"/>
      <c r="E4456" s="41"/>
    </row>
    <row r="4457" spans="4:5" x14ac:dyDescent="0.2">
      <c r="D4457" s="1"/>
      <c r="E4457" s="41"/>
    </row>
    <row r="4458" spans="4:5" x14ac:dyDescent="0.2">
      <c r="D4458" s="1"/>
      <c r="E4458" s="41"/>
    </row>
    <row r="4459" spans="4:5" x14ac:dyDescent="0.2">
      <c r="D4459" s="1"/>
      <c r="E4459" s="41"/>
    </row>
    <row r="4460" spans="4:5" x14ac:dyDescent="0.2">
      <c r="D4460" s="1"/>
      <c r="E4460" s="41"/>
    </row>
    <row r="4461" spans="4:5" x14ac:dyDescent="0.2">
      <c r="D4461" s="1"/>
      <c r="E4461" s="41"/>
    </row>
    <row r="4462" spans="4:5" x14ac:dyDescent="0.2">
      <c r="D4462" s="1"/>
      <c r="E4462" s="41"/>
    </row>
    <row r="4463" spans="4:5" x14ac:dyDescent="0.2">
      <c r="D4463" s="1"/>
      <c r="E4463" s="41"/>
    </row>
    <row r="4464" spans="4:5" x14ac:dyDescent="0.2">
      <c r="D4464" s="1"/>
      <c r="E4464" s="41"/>
    </row>
    <row r="4465" spans="4:5" x14ac:dyDescent="0.2">
      <c r="D4465" s="1"/>
      <c r="E4465" s="41"/>
    </row>
    <row r="4466" spans="4:5" x14ac:dyDescent="0.2">
      <c r="D4466" s="1"/>
      <c r="E4466" s="41"/>
    </row>
    <row r="4467" spans="4:5" x14ac:dyDescent="0.2">
      <c r="D4467" s="1"/>
      <c r="E4467" s="41"/>
    </row>
    <row r="4468" spans="4:5" x14ac:dyDescent="0.2">
      <c r="D4468" s="1"/>
      <c r="E4468" s="41"/>
    </row>
    <row r="4469" spans="4:5" x14ac:dyDescent="0.2">
      <c r="D4469" s="1"/>
      <c r="E4469" s="41"/>
    </row>
    <row r="4470" spans="4:5" x14ac:dyDescent="0.2">
      <c r="D4470" s="1"/>
      <c r="E4470" s="41"/>
    </row>
    <row r="4471" spans="4:5" x14ac:dyDescent="0.2">
      <c r="D4471" s="1"/>
      <c r="E4471" s="41"/>
    </row>
    <row r="4472" spans="4:5" x14ac:dyDescent="0.2">
      <c r="D4472" s="1"/>
      <c r="E4472" s="41"/>
    </row>
    <row r="4473" spans="4:5" x14ac:dyDescent="0.2">
      <c r="D4473" s="1"/>
      <c r="E4473" s="41"/>
    </row>
    <row r="4474" spans="4:5" x14ac:dyDescent="0.2">
      <c r="D4474" s="1"/>
      <c r="E4474" s="41"/>
    </row>
    <row r="4475" spans="4:5" x14ac:dyDescent="0.2">
      <c r="D4475" s="1"/>
      <c r="E4475" s="41"/>
    </row>
    <row r="4476" spans="4:5" x14ac:dyDescent="0.2">
      <c r="D4476" s="1"/>
      <c r="E4476" s="41"/>
    </row>
    <row r="4477" spans="4:5" x14ac:dyDescent="0.2">
      <c r="D4477" s="1"/>
      <c r="E4477" s="41"/>
    </row>
    <row r="4478" spans="4:5" x14ac:dyDescent="0.2">
      <c r="D4478" s="1"/>
      <c r="E4478" s="41"/>
    </row>
    <row r="4479" spans="4:5" x14ac:dyDescent="0.2">
      <c r="D4479" s="1"/>
      <c r="E4479" s="41"/>
    </row>
    <row r="4480" spans="4:5" x14ac:dyDescent="0.2">
      <c r="D4480" s="1"/>
      <c r="E4480" s="41"/>
    </row>
    <row r="4481" spans="4:5" x14ac:dyDescent="0.2">
      <c r="D4481" s="1"/>
      <c r="E4481" s="41"/>
    </row>
    <row r="4482" spans="4:5" x14ac:dyDescent="0.2">
      <c r="D4482" s="1"/>
      <c r="E4482" s="41"/>
    </row>
    <row r="4483" spans="4:5" x14ac:dyDescent="0.2">
      <c r="D4483" s="1"/>
      <c r="E4483" s="41"/>
    </row>
    <row r="4484" spans="4:5" x14ac:dyDescent="0.2">
      <c r="D4484" s="1"/>
      <c r="E4484" s="41"/>
    </row>
    <row r="4485" spans="4:5" x14ac:dyDescent="0.2">
      <c r="D4485" s="1"/>
      <c r="E4485" s="41"/>
    </row>
    <row r="4486" spans="4:5" x14ac:dyDescent="0.2">
      <c r="D4486" s="1"/>
      <c r="E4486" s="41"/>
    </row>
    <row r="4487" spans="4:5" x14ac:dyDescent="0.2">
      <c r="D4487" s="1"/>
      <c r="E4487" s="41"/>
    </row>
    <row r="4488" spans="4:5" x14ac:dyDescent="0.2">
      <c r="D4488" s="1"/>
      <c r="E4488" s="41"/>
    </row>
    <row r="4489" spans="4:5" x14ac:dyDescent="0.2">
      <c r="D4489" s="1"/>
      <c r="E4489" s="41"/>
    </row>
    <row r="4490" spans="4:5" x14ac:dyDescent="0.2">
      <c r="D4490" s="1"/>
      <c r="E4490" s="41"/>
    </row>
    <row r="4491" spans="4:5" x14ac:dyDescent="0.2">
      <c r="D4491" s="1"/>
      <c r="E4491" s="41"/>
    </row>
    <row r="4492" spans="4:5" x14ac:dyDescent="0.2">
      <c r="D4492" s="1"/>
      <c r="E4492" s="41"/>
    </row>
    <row r="4493" spans="4:5" x14ac:dyDescent="0.2">
      <c r="D4493" s="1"/>
      <c r="E4493" s="41"/>
    </row>
    <row r="4494" spans="4:5" x14ac:dyDescent="0.2">
      <c r="D4494" s="1"/>
      <c r="E4494" s="41"/>
    </row>
    <row r="4495" spans="4:5" x14ac:dyDescent="0.2">
      <c r="D4495" s="1"/>
      <c r="E4495" s="41"/>
    </row>
    <row r="4496" spans="4:5" x14ac:dyDescent="0.2">
      <c r="D4496" s="1"/>
      <c r="E4496" s="41"/>
    </row>
    <row r="4497" spans="4:5" x14ac:dyDescent="0.2">
      <c r="D4497" s="1"/>
      <c r="E4497" s="41"/>
    </row>
    <row r="4498" spans="4:5" x14ac:dyDescent="0.2">
      <c r="D4498" s="1"/>
      <c r="E4498" s="41"/>
    </row>
    <row r="4499" spans="4:5" x14ac:dyDescent="0.2">
      <c r="D4499" s="1"/>
      <c r="E4499" s="41"/>
    </row>
    <row r="4500" spans="4:5" x14ac:dyDescent="0.2">
      <c r="D4500" s="1"/>
      <c r="E4500" s="41"/>
    </row>
    <row r="4501" spans="4:5" x14ac:dyDescent="0.2">
      <c r="D4501" s="1"/>
      <c r="E4501" s="41"/>
    </row>
    <row r="4502" spans="4:5" x14ac:dyDescent="0.2">
      <c r="D4502" s="1"/>
      <c r="E4502" s="41"/>
    </row>
    <row r="4503" spans="4:5" x14ac:dyDescent="0.2">
      <c r="D4503" s="1"/>
      <c r="E4503" s="41"/>
    </row>
    <row r="4504" spans="4:5" x14ac:dyDescent="0.2">
      <c r="D4504" s="1"/>
      <c r="E4504" s="41"/>
    </row>
    <row r="4505" spans="4:5" x14ac:dyDescent="0.2">
      <c r="D4505" s="1"/>
      <c r="E4505" s="41"/>
    </row>
    <row r="4506" spans="4:5" x14ac:dyDescent="0.2">
      <c r="D4506" s="1"/>
      <c r="E4506" s="41"/>
    </row>
    <row r="4507" spans="4:5" x14ac:dyDescent="0.2">
      <c r="D4507" s="1"/>
      <c r="E4507" s="41"/>
    </row>
    <row r="4508" spans="4:5" x14ac:dyDescent="0.2">
      <c r="D4508" s="1"/>
      <c r="E4508" s="41"/>
    </row>
    <row r="4509" spans="4:5" x14ac:dyDescent="0.2">
      <c r="D4509" s="1"/>
      <c r="E4509" s="41"/>
    </row>
    <row r="4510" spans="4:5" x14ac:dyDescent="0.2">
      <c r="D4510" s="1"/>
      <c r="E4510" s="41"/>
    </row>
    <row r="4511" spans="4:5" x14ac:dyDescent="0.2">
      <c r="D4511" s="1"/>
      <c r="E4511" s="41"/>
    </row>
    <row r="4512" spans="4:5" x14ac:dyDescent="0.2">
      <c r="D4512" s="1"/>
      <c r="E4512" s="41"/>
    </row>
    <row r="4513" spans="4:5" x14ac:dyDescent="0.2">
      <c r="D4513" s="1"/>
      <c r="E4513" s="41"/>
    </row>
    <row r="4514" spans="4:5" x14ac:dyDescent="0.2">
      <c r="D4514" s="1"/>
      <c r="E4514" s="41"/>
    </row>
    <row r="4515" spans="4:5" x14ac:dyDescent="0.2">
      <c r="D4515" s="1"/>
      <c r="E4515" s="41"/>
    </row>
    <row r="4516" spans="4:5" x14ac:dyDescent="0.2">
      <c r="D4516" s="1"/>
      <c r="E4516" s="41"/>
    </row>
    <row r="4517" spans="4:5" x14ac:dyDescent="0.2">
      <c r="D4517" s="1"/>
      <c r="E4517" s="41"/>
    </row>
    <row r="4518" spans="4:5" x14ac:dyDescent="0.2">
      <c r="D4518" s="1"/>
      <c r="E4518" s="41"/>
    </row>
    <row r="4519" spans="4:5" x14ac:dyDescent="0.2">
      <c r="D4519" s="1"/>
      <c r="E4519" s="41"/>
    </row>
    <row r="4520" spans="4:5" x14ac:dyDescent="0.2">
      <c r="D4520" s="1"/>
      <c r="E4520" s="41"/>
    </row>
    <row r="4521" spans="4:5" x14ac:dyDescent="0.2">
      <c r="D4521" s="1"/>
      <c r="E4521" s="41"/>
    </row>
    <row r="4522" spans="4:5" x14ac:dyDescent="0.2">
      <c r="D4522" s="1"/>
      <c r="E4522" s="41"/>
    </row>
    <row r="4523" spans="4:5" x14ac:dyDescent="0.2">
      <c r="D4523" s="1"/>
      <c r="E4523" s="41"/>
    </row>
    <row r="4524" spans="4:5" x14ac:dyDescent="0.2">
      <c r="D4524" s="1"/>
      <c r="E4524" s="41"/>
    </row>
    <row r="4525" spans="4:5" x14ac:dyDescent="0.2">
      <c r="D4525" s="1"/>
      <c r="E4525" s="41"/>
    </row>
    <row r="4526" spans="4:5" x14ac:dyDescent="0.2">
      <c r="D4526" s="1"/>
      <c r="E4526" s="41"/>
    </row>
    <row r="4527" spans="4:5" x14ac:dyDescent="0.2">
      <c r="D4527" s="1"/>
      <c r="E4527" s="41"/>
    </row>
    <row r="4528" spans="4:5" x14ac:dyDescent="0.2">
      <c r="D4528" s="1"/>
      <c r="E4528" s="41"/>
    </row>
    <row r="4529" spans="4:5" x14ac:dyDescent="0.2">
      <c r="D4529" s="1"/>
      <c r="E4529" s="41"/>
    </row>
    <row r="4530" spans="4:5" x14ac:dyDescent="0.2">
      <c r="D4530" s="1"/>
      <c r="E4530" s="41"/>
    </row>
    <row r="4531" spans="4:5" x14ac:dyDescent="0.2">
      <c r="D4531" s="1"/>
      <c r="E4531" s="41"/>
    </row>
    <row r="4532" spans="4:5" x14ac:dyDescent="0.2">
      <c r="D4532" s="1"/>
      <c r="E4532" s="41"/>
    </row>
    <row r="4533" spans="4:5" x14ac:dyDescent="0.2">
      <c r="D4533" s="1"/>
      <c r="E4533" s="41"/>
    </row>
    <row r="4534" spans="4:5" x14ac:dyDescent="0.2">
      <c r="D4534" s="1"/>
      <c r="E4534" s="41"/>
    </row>
    <row r="4535" spans="4:5" x14ac:dyDescent="0.2">
      <c r="D4535" s="1"/>
      <c r="E4535" s="41"/>
    </row>
    <row r="4536" spans="4:5" x14ac:dyDescent="0.2">
      <c r="D4536" s="1"/>
      <c r="E4536" s="41"/>
    </row>
    <row r="4537" spans="4:5" x14ac:dyDescent="0.2">
      <c r="D4537" s="1"/>
      <c r="E4537" s="41"/>
    </row>
    <row r="4538" spans="4:5" x14ac:dyDescent="0.2">
      <c r="D4538" s="1"/>
      <c r="E4538" s="41"/>
    </row>
    <row r="4539" spans="4:5" x14ac:dyDescent="0.2">
      <c r="D4539" s="1"/>
      <c r="E4539" s="41"/>
    </row>
    <row r="4540" spans="4:5" x14ac:dyDescent="0.2">
      <c r="D4540" s="1"/>
      <c r="E4540" s="41"/>
    </row>
    <row r="4541" spans="4:5" x14ac:dyDescent="0.2">
      <c r="D4541" s="1"/>
      <c r="E4541" s="41"/>
    </row>
    <row r="4542" spans="4:5" x14ac:dyDescent="0.2">
      <c r="D4542" s="1"/>
      <c r="E4542" s="41"/>
    </row>
    <row r="4543" spans="4:5" x14ac:dyDescent="0.2">
      <c r="D4543" s="1"/>
      <c r="E4543" s="41"/>
    </row>
    <row r="4544" spans="4:5" x14ac:dyDescent="0.2">
      <c r="D4544" s="1"/>
      <c r="E4544" s="41"/>
    </row>
    <row r="4545" spans="4:5" x14ac:dyDescent="0.2">
      <c r="D4545" s="1"/>
      <c r="E4545" s="41"/>
    </row>
    <row r="4546" spans="4:5" x14ac:dyDescent="0.2">
      <c r="D4546" s="1"/>
      <c r="E4546" s="41"/>
    </row>
    <row r="4547" spans="4:5" x14ac:dyDescent="0.2">
      <c r="D4547" s="1"/>
      <c r="E4547" s="41"/>
    </row>
    <row r="4548" spans="4:5" x14ac:dyDescent="0.2">
      <c r="D4548" s="1"/>
      <c r="E4548" s="41"/>
    </row>
    <row r="4549" spans="4:5" x14ac:dyDescent="0.2">
      <c r="D4549" s="1"/>
      <c r="E4549" s="41"/>
    </row>
    <row r="4550" spans="4:5" x14ac:dyDescent="0.2">
      <c r="D4550" s="1"/>
      <c r="E4550" s="41"/>
    </row>
    <row r="4551" spans="4:5" x14ac:dyDescent="0.2">
      <c r="D4551" s="1"/>
      <c r="E4551" s="41"/>
    </row>
    <row r="4552" spans="4:5" x14ac:dyDescent="0.2">
      <c r="D4552" s="1"/>
      <c r="E4552" s="41"/>
    </row>
    <row r="4553" spans="4:5" x14ac:dyDescent="0.2">
      <c r="D4553" s="1"/>
      <c r="E4553" s="41"/>
    </row>
    <row r="4554" spans="4:5" x14ac:dyDescent="0.2">
      <c r="D4554" s="1"/>
      <c r="E4554" s="41"/>
    </row>
    <row r="4555" spans="4:5" x14ac:dyDescent="0.2">
      <c r="D4555" s="1"/>
      <c r="E4555" s="41"/>
    </row>
    <row r="4556" spans="4:5" x14ac:dyDescent="0.2">
      <c r="D4556" s="1"/>
      <c r="E4556" s="41"/>
    </row>
    <row r="4557" spans="4:5" x14ac:dyDescent="0.2">
      <c r="D4557" s="1"/>
      <c r="E4557" s="41"/>
    </row>
    <row r="4558" spans="4:5" x14ac:dyDescent="0.2">
      <c r="D4558" s="1"/>
      <c r="E4558" s="41"/>
    </row>
    <row r="4559" spans="4:5" x14ac:dyDescent="0.2">
      <c r="D4559" s="1"/>
      <c r="E4559" s="41"/>
    </row>
    <row r="4560" spans="4:5" x14ac:dyDescent="0.2">
      <c r="D4560" s="1"/>
      <c r="E4560" s="41"/>
    </row>
    <row r="4561" spans="4:5" x14ac:dyDescent="0.2">
      <c r="D4561" s="1"/>
      <c r="E4561" s="41"/>
    </row>
    <row r="4562" spans="4:5" x14ac:dyDescent="0.2">
      <c r="D4562" s="1"/>
      <c r="E4562" s="41"/>
    </row>
    <row r="4563" spans="4:5" x14ac:dyDescent="0.2">
      <c r="D4563" s="1"/>
      <c r="E4563" s="41"/>
    </row>
    <row r="4564" spans="4:5" x14ac:dyDescent="0.2">
      <c r="D4564" s="1"/>
      <c r="E4564" s="41"/>
    </row>
    <row r="4565" spans="4:5" x14ac:dyDescent="0.2">
      <c r="D4565" s="1"/>
      <c r="E4565" s="41"/>
    </row>
    <row r="4566" spans="4:5" x14ac:dyDescent="0.2">
      <c r="D4566" s="1"/>
      <c r="E4566" s="41"/>
    </row>
    <row r="4567" spans="4:5" x14ac:dyDescent="0.2">
      <c r="D4567" s="1"/>
      <c r="E4567" s="41"/>
    </row>
    <row r="4568" spans="4:5" x14ac:dyDescent="0.2">
      <c r="D4568" s="1"/>
      <c r="E4568" s="41"/>
    </row>
    <row r="4569" spans="4:5" x14ac:dyDescent="0.2">
      <c r="D4569" s="1"/>
      <c r="E4569" s="41"/>
    </row>
    <row r="4570" spans="4:5" x14ac:dyDescent="0.2">
      <c r="D4570" s="1"/>
      <c r="E4570" s="41"/>
    </row>
    <row r="4571" spans="4:5" x14ac:dyDescent="0.2">
      <c r="D4571" s="1"/>
      <c r="E4571" s="41"/>
    </row>
    <row r="4572" spans="4:5" x14ac:dyDescent="0.2">
      <c r="D4572" s="1"/>
      <c r="E4572" s="41"/>
    </row>
    <row r="4573" spans="4:5" x14ac:dyDescent="0.2">
      <c r="D4573" s="1"/>
      <c r="E4573" s="41"/>
    </row>
    <row r="4574" spans="4:5" x14ac:dyDescent="0.2">
      <c r="D4574" s="1"/>
      <c r="E4574" s="41"/>
    </row>
    <row r="4575" spans="4:5" x14ac:dyDescent="0.2">
      <c r="D4575" s="1"/>
      <c r="E4575" s="41"/>
    </row>
    <row r="4576" spans="4:5" x14ac:dyDescent="0.2">
      <c r="D4576" s="1"/>
      <c r="E4576" s="41"/>
    </row>
    <row r="4577" spans="4:5" x14ac:dyDescent="0.2">
      <c r="D4577" s="1"/>
      <c r="E4577" s="41"/>
    </row>
    <row r="4578" spans="4:5" x14ac:dyDescent="0.2">
      <c r="D4578" s="1"/>
      <c r="E4578" s="41"/>
    </row>
    <row r="4579" spans="4:5" x14ac:dyDescent="0.2">
      <c r="D4579" s="1"/>
      <c r="E4579" s="41"/>
    </row>
    <row r="4580" spans="4:5" x14ac:dyDescent="0.2">
      <c r="D4580" s="1"/>
      <c r="E4580" s="41"/>
    </row>
    <row r="4581" spans="4:5" x14ac:dyDescent="0.2">
      <c r="D4581" s="1"/>
      <c r="E4581" s="41"/>
    </row>
    <row r="4582" spans="4:5" x14ac:dyDescent="0.2">
      <c r="D4582" s="1"/>
      <c r="E4582" s="41"/>
    </row>
    <row r="4583" spans="4:5" x14ac:dyDescent="0.2">
      <c r="D4583" s="1"/>
      <c r="E4583" s="41"/>
    </row>
    <row r="4584" spans="4:5" x14ac:dyDescent="0.2">
      <c r="D4584" s="1"/>
      <c r="E4584" s="41"/>
    </row>
    <row r="4585" spans="4:5" x14ac:dyDescent="0.2">
      <c r="D4585" s="1"/>
      <c r="E4585" s="41"/>
    </row>
    <row r="4586" spans="4:5" x14ac:dyDescent="0.2">
      <c r="D4586" s="1"/>
      <c r="E4586" s="41"/>
    </row>
    <row r="4587" spans="4:5" x14ac:dyDescent="0.2">
      <c r="D4587" s="1"/>
      <c r="E4587" s="41"/>
    </row>
    <row r="4588" spans="4:5" x14ac:dyDescent="0.2">
      <c r="D4588" s="1"/>
      <c r="E4588" s="41"/>
    </row>
    <row r="4589" spans="4:5" x14ac:dyDescent="0.2">
      <c r="D4589" s="1"/>
      <c r="E4589" s="41"/>
    </row>
    <row r="4590" spans="4:5" x14ac:dyDescent="0.2">
      <c r="D4590" s="1"/>
      <c r="E4590" s="41"/>
    </row>
    <row r="4591" spans="4:5" x14ac:dyDescent="0.2">
      <c r="D4591" s="1"/>
      <c r="E4591" s="41"/>
    </row>
    <row r="4592" spans="4:5" x14ac:dyDescent="0.2">
      <c r="D4592" s="1"/>
      <c r="E4592" s="41"/>
    </row>
    <row r="4593" spans="4:5" x14ac:dyDescent="0.2">
      <c r="D4593" s="1"/>
      <c r="E4593" s="41"/>
    </row>
    <row r="4594" spans="4:5" x14ac:dyDescent="0.2">
      <c r="D4594" s="1"/>
      <c r="E4594" s="41"/>
    </row>
    <row r="4595" spans="4:5" x14ac:dyDescent="0.2">
      <c r="D4595" s="1"/>
      <c r="E4595" s="41"/>
    </row>
    <row r="4596" spans="4:5" x14ac:dyDescent="0.2">
      <c r="D4596" s="1"/>
      <c r="E4596" s="41"/>
    </row>
    <row r="4597" spans="4:5" x14ac:dyDescent="0.2">
      <c r="D4597" s="1"/>
      <c r="E4597" s="41"/>
    </row>
    <row r="4598" spans="4:5" x14ac:dyDescent="0.2">
      <c r="D4598" s="1"/>
      <c r="E4598" s="41"/>
    </row>
    <row r="4599" spans="4:5" x14ac:dyDescent="0.2">
      <c r="D4599" s="1"/>
      <c r="E4599" s="41"/>
    </row>
    <row r="4600" spans="4:5" x14ac:dyDescent="0.2">
      <c r="D4600" s="1"/>
      <c r="E4600" s="41"/>
    </row>
    <row r="4601" spans="4:5" x14ac:dyDescent="0.2">
      <c r="D4601" s="1"/>
      <c r="E4601" s="41"/>
    </row>
    <row r="4602" spans="4:5" x14ac:dyDescent="0.2">
      <c r="D4602" s="1"/>
      <c r="E4602" s="41"/>
    </row>
    <row r="4603" spans="4:5" x14ac:dyDescent="0.2">
      <c r="D4603" s="1"/>
      <c r="E4603" s="41"/>
    </row>
    <row r="4604" spans="4:5" x14ac:dyDescent="0.2">
      <c r="D4604" s="1"/>
      <c r="E4604" s="41"/>
    </row>
    <row r="4605" spans="4:5" x14ac:dyDescent="0.2">
      <c r="D4605" s="1"/>
      <c r="E4605" s="41"/>
    </row>
    <row r="4606" spans="4:5" x14ac:dyDescent="0.2">
      <c r="D4606" s="1"/>
      <c r="E4606" s="41"/>
    </row>
    <row r="4607" spans="4:5" x14ac:dyDescent="0.2">
      <c r="D4607" s="1"/>
      <c r="E4607" s="41"/>
    </row>
    <row r="4608" spans="4:5" x14ac:dyDescent="0.2">
      <c r="D4608" s="1"/>
      <c r="E4608" s="41"/>
    </row>
    <row r="4609" spans="4:5" x14ac:dyDescent="0.2">
      <c r="D4609" s="1"/>
      <c r="E4609" s="41"/>
    </row>
    <row r="4610" spans="4:5" x14ac:dyDescent="0.2">
      <c r="D4610" s="1"/>
      <c r="E4610" s="41"/>
    </row>
    <row r="4611" spans="4:5" x14ac:dyDescent="0.2">
      <c r="D4611" s="1"/>
      <c r="E4611" s="41"/>
    </row>
    <row r="4612" spans="4:5" x14ac:dyDescent="0.2">
      <c r="D4612" s="1"/>
      <c r="E4612" s="41"/>
    </row>
    <row r="4613" spans="4:5" x14ac:dyDescent="0.2">
      <c r="D4613" s="1"/>
      <c r="E4613" s="41"/>
    </row>
    <row r="4614" spans="4:5" x14ac:dyDescent="0.2">
      <c r="D4614" s="1"/>
      <c r="E4614" s="41"/>
    </row>
    <row r="4615" spans="4:5" x14ac:dyDescent="0.2">
      <c r="D4615" s="1"/>
      <c r="E4615" s="41"/>
    </row>
    <row r="4616" spans="4:5" x14ac:dyDescent="0.2">
      <c r="D4616" s="1"/>
      <c r="E4616" s="41"/>
    </row>
    <row r="4617" spans="4:5" x14ac:dyDescent="0.2">
      <c r="D4617" s="1"/>
      <c r="E4617" s="41"/>
    </row>
    <row r="4618" spans="4:5" x14ac:dyDescent="0.2">
      <c r="D4618" s="1"/>
      <c r="E4618" s="41"/>
    </row>
    <row r="4619" spans="4:5" x14ac:dyDescent="0.2">
      <c r="D4619" s="1"/>
      <c r="E4619" s="41"/>
    </row>
    <row r="4620" spans="4:5" x14ac:dyDescent="0.2">
      <c r="D4620" s="1"/>
      <c r="E4620" s="41"/>
    </row>
    <row r="4621" spans="4:5" x14ac:dyDescent="0.2">
      <c r="D4621" s="1"/>
      <c r="E4621" s="41"/>
    </row>
    <row r="4622" spans="4:5" x14ac:dyDescent="0.2">
      <c r="D4622" s="1"/>
      <c r="E4622" s="41"/>
    </row>
    <row r="4623" spans="4:5" x14ac:dyDescent="0.2">
      <c r="D4623" s="1"/>
      <c r="E4623" s="41"/>
    </row>
    <row r="4624" spans="4:5" x14ac:dyDescent="0.2">
      <c r="D4624" s="1"/>
      <c r="E4624" s="41"/>
    </row>
    <row r="4625" spans="4:5" x14ac:dyDescent="0.2">
      <c r="D4625" s="1"/>
      <c r="E4625" s="41"/>
    </row>
    <row r="4626" spans="4:5" x14ac:dyDescent="0.2">
      <c r="D4626" s="1"/>
      <c r="E4626" s="41"/>
    </row>
    <row r="4627" spans="4:5" x14ac:dyDescent="0.2">
      <c r="D4627" s="1"/>
      <c r="E4627" s="41"/>
    </row>
    <row r="4628" spans="4:5" x14ac:dyDescent="0.2">
      <c r="D4628" s="1"/>
      <c r="E4628" s="41"/>
    </row>
    <row r="4629" spans="4:5" x14ac:dyDescent="0.2">
      <c r="D4629" s="1"/>
      <c r="E4629" s="41"/>
    </row>
    <row r="4630" spans="4:5" x14ac:dyDescent="0.2">
      <c r="D4630" s="1"/>
      <c r="E4630" s="41"/>
    </row>
    <row r="4631" spans="4:5" x14ac:dyDescent="0.2">
      <c r="D4631" s="1"/>
      <c r="E4631" s="41"/>
    </row>
    <row r="4632" spans="4:5" x14ac:dyDescent="0.2">
      <c r="D4632" s="1"/>
      <c r="E4632" s="41"/>
    </row>
    <row r="4633" spans="4:5" x14ac:dyDescent="0.2">
      <c r="D4633" s="1"/>
      <c r="E4633" s="41"/>
    </row>
    <row r="4634" spans="4:5" x14ac:dyDescent="0.2">
      <c r="D4634" s="1"/>
      <c r="E4634" s="41"/>
    </row>
    <row r="4635" spans="4:5" x14ac:dyDescent="0.2">
      <c r="D4635" s="1"/>
      <c r="E4635" s="41"/>
    </row>
    <row r="4636" spans="4:5" x14ac:dyDescent="0.2">
      <c r="D4636" s="1"/>
      <c r="E4636" s="41"/>
    </row>
    <row r="4637" spans="4:5" x14ac:dyDescent="0.2">
      <c r="D4637" s="1"/>
      <c r="E4637" s="41"/>
    </row>
    <row r="4638" spans="4:5" x14ac:dyDescent="0.2">
      <c r="D4638" s="1"/>
      <c r="E4638" s="41"/>
    </row>
    <row r="4639" spans="4:5" x14ac:dyDescent="0.2">
      <c r="D4639" s="1"/>
      <c r="E4639" s="41"/>
    </row>
    <row r="4640" spans="4:5" x14ac:dyDescent="0.2">
      <c r="D4640" s="1"/>
      <c r="E4640" s="41"/>
    </row>
    <row r="4641" spans="4:5" x14ac:dyDescent="0.2">
      <c r="D4641" s="1"/>
      <c r="E4641" s="41"/>
    </row>
    <row r="4642" spans="4:5" x14ac:dyDescent="0.2">
      <c r="D4642" s="1"/>
      <c r="E4642" s="41"/>
    </row>
    <row r="4643" spans="4:5" x14ac:dyDescent="0.2">
      <c r="D4643" s="1"/>
      <c r="E4643" s="41"/>
    </row>
    <row r="4644" spans="4:5" x14ac:dyDescent="0.2">
      <c r="D4644" s="1"/>
      <c r="E4644" s="41"/>
    </row>
    <row r="4645" spans="4:5" x14ac:dyDescent="0.2">
      <c r="D4645" s="1"/>
      <c r="E4645" s="41"/>
    </row>
    <row r="4646" spans="4:5" x14ac:dyDescent="0.2">
      <c r="D4646" s="1"/>
      <c r="E4646" s="41"/>
    </row>
    <row r="4647" spans="4:5" x14ac:dyDescent="0.2">
      <c r="D4647" s="1"/>
      <c r="E4647" s="41"/>
    </row>
    <row r="4648" spans="4:5" x14ac:dyDescent="0.2">
      <c r="D4648" s="1"/>
      <c r="E4648" s="41"/>
    </row>
    <row r="4649" spans="4:5" x14ac:dyDescent="0.2">
      <c r="D4649" s="1"/>
      <c r="E4649" s="41"/>
    </row>
    <row r="4650" spans="4:5" x14ac:dyDescent="0.2">
      <c r="D4650" s="1"/>
      <c r="E4650" s="41"/>
    </row>
    <row r="4651" spans="4:5" x14ac:dyDescent="0.2">
      <c r="D4651" s="1"/>
      <c r="E4651" s="41"/>
    </row>
    <row r="4652" spans="4:5" x14ac:dyDescent="0.2">
      <c r="D4652" s="1"/>
      <c r="E4652" s="41"/>
    </row>
    <row r="4653" spans="4:5" x14ac:dyDescent="0.2">
      <c r="D4653" s="1"/>
      <c r="E4653" s="41"/>
    </row>
    <row r="4654" spans="4:5" x14ac:dyDescent="0.2">
      <c r="D4654" s="1"/>
      <c r="E4654" s="41"/>
    </row>
    <row r="4655" spans="4:5" x14ac:dyDescent="0.2">
      <c r="D4655" s="1"/>
      <c r="E4655" s="41"/>
    </row>
    <row r="4656" spans="4:5" x14ac:dyDescent="0.2">
      <c r="D4656" s="1"/>
      <c r="E4656" s="41"/>
    </row>
    <row r="4657" spans="4:5" x14ac:dyDescent="0.2">
      <c r="D4657" s="1"/>
      <c r="E4657" s="41"/>
    </row>
    <row r="4658" spans="4:5" x14ac:dyDescent="0.2">
      <c r="D4658" s="1"/>
      <c r="E4658" s="41"/>
    </row>
    <row r="4659" spans="4:5" x14ac:dyDescent="0.2">
      <c r="D4659" s="1"/>
      <c r="E4659" s="41"/>
    </row>
    <row r="4660" spans="4:5" x14ac:dyDescent="0.2">
      <c r="D4660" s="1"/>
      <c r="E4660" s="41"/>
    </row>
    <row r="4661" spans="4:5" x14ac:dyDescent="0.2">
      <c r="D4661" s="1"/>
      <c r="E4661" s="41"/>
    </row>
    <row r="4662" spans="4:5" x14ac:dyDescent="0.2">
      <c r="D4662" s="1"/>
      <c r="E4662" s="41"/>
    </row>
    <row r="4663" spans="4:5" x14ac:dyDescent="0.2">
      <c r="D4663" s="1"/>
      <c r="E4663" s="41"/>
    </row>
    <row r="4664" spans="4:5" x14ac:dyDescent="0.2">
      <c r="D4664" s="1"/>
      <c r="E4664" s="41"/>
    </row>
    <row r="4665" spans="4:5" x14ac:dyDescent="0.2">
      <c r="D4665" s="1"/>
      <c r="E4665" s="41"/>
    </row>
    <row r="4666" spans="4:5" x14ac:dyDescent="0.2">
      <c r="D4666" s="1"/>
      <c r="E4666" s="41"/>
    </row>
    <row r="4667" spans="4:5" x14ac:dyDescent="0.2">
      <c r="D4667" s="1"/>
      <c r="E4667" s="41"/>
    </row>
    <row r="4668" spans="4:5" x14ac:dyDescent="0.2">
      <c r="D4668" s="1"/>
      <c r="E4668" s="41"/>
    </row>
    <row r="4669" spans="4:5" x14ac:dyDescent="0.2">
      <c r="D4669" s="1"/>
      <c r="E4669" s="41"/>
    </row>
    <row r="4670" spans="4:5" x14ac:dyDescent="0.2">
      <c r="D4670" s="1"/>
      <c r="E4670" s="41"/>
    </row>
    <row r="4671" spans="4:5" x14ac:dyDescent="0.2">
      <c r="D4671" s="1"/>
      <c r="E4671" s="41"/>
    </row>
    <row r="4672" spans="4:5" x14ac:dyDescent="0.2">
      <c r="D4672" s="1"/>
      <c r="E4672" s="41"/>
    </row>
    <row r="4673" spans="4:5" x14ac:dyDescent="0.2">
      <c r="D4673" s="1"/>
      <c r="E4673" s="41"/>
    </row>
    <row r="4674" spans="4:5" x14ac:dyDescent="0.2">
      <c r="D4674" s="1"/>
      <c r="E4674" s="41"/>
    </row>
    <row r="4675" spans="4:5" x14ac:dyDescent="0.2">
      <c r="D4675" s="1"/>
      <c r="E4675" s="41"/>
    </row>
    <row r="4676" spans="4:5" x14ac:dyDescent="0.2">
      <c r="D4676" s="1"/>
      <c r="E4676" s="41"/>
    </row>
    <row r="4677" spans="4:5" x14ac:dyDescent="0.2">
      <c r="D4677" s="1"/>
      <c r="E4677" s="41"/>
    </row>
    <row r="4678" spans="4:5" x14ac:dyDescent="0.2">
      <c r="D4678" s="1"/>
      <c r="E4678" s="41"/>
    </row>
    <row r="4679" spans="4:5" x14ac:dyDescent="0.2">
      <c r="D4679" s="1"/>
      <c r="E4679" s="41"/>
    </row>
    <row r="4680" spans="4:5" x14ac:dyDescent="0.2">
      <c r="D4680" s="1"/>
      <c r="E4680" s="41"/>
    </row>
    <row r="4681" spans="4:5" x14ac:dyDescent="0.2">
      <c r="D4681" s="1"/>
      <c r="E4681" s="41"/>
    </row>
    <row r="4682" spans="4:5" x14ac:dyDescent="0.2">
      <c r="D4682" s="1"/>
      <c r="E4682" s="41"/>
    </row>
    <row r="4683" spans="4:5" x14ac:dyDescent="0.2">
      <c r="D4683" s="1"/>
      <c r="E4683" s="41"/>
    </row>
    <row r="4684" spans="4:5" x14ac:dyDescent="0.2">
      <c r="D4684" s="1"/>
      <c r="E4684" s="41"/>
    </row>
    <row r="4685" spans="4:5" x14ac:dyDescent="0.2">
      <c r="D4685" s="1"/>
      <c r="E4685" s="41"/>
    </row>
    <row r="4686" spans="4:5" x14ac:dyDescent="0.2">
      <c r="D4686" s="1"/>
      <c r="E4686" s="41"/>
    </row>
    <row r="4687" spans="4:5" x14ac:dyDescent="0.2">
      <c r="D4687" s="1"/>
      <c r="E4687" s="41"/>
    </row>
    <row r="4688" spans="4:5" x14ac:dyDescent="0.2">
      <c r="D4688" s="1"/>
      <c r="E4688" s="41"/>
    </row>
    <row r="4689" spans="4:5" x14ac:dyDescent="0.2">
      <c r="D4689" s="1"/>
      <c r="E4689" s="41"/>
    </row>
    <row r="4690" spans="4:5" x14ac:dyDescent="0.2">
      <c r="D4690" s="1"/>
      <c r="E4690" s="41"/>
    </row>
    <row r="4691" spans="4:5" x14ac:dyDescent="0.2">
      <c r="D4691" s="1"/>
      <c r="E4691" s="41"/>
    </row>
    <row r="4692" spans="4:5" x14ac:dyDescent="0.2">
      <c r="D4692" s="1"/>
      <c r="E4692" s="41"/>
    </row>
    <row r="4693" spans="4:5" x14ac:dyDescent="0.2">
      <c r="D4693" s="1"/>
      <c r="E4693" s="41"/>
    </row>
    <row r="4694" spans="4:5" x14ac:dyDescent="0.2">
      <c r="D4694" s="1"/>
      <c r="E4694" s="41"/>
    </row>
    <row r="4695" spans="4:5" x14ac:dyDescent="0.2">
      <c r="D4695" s="1"/>
      <c r="E4695" s="41"/>
    </row>
    <row r="4696" spans="4:5" x14ac:dyDescent="0.2">
      <c r="D4696" s="1"/>
      <c r="E4696" s="41"/>
    </row>
    <row r="4697" spans="4:5" x14ac:dyDescent="0.2">
      <c r="D4697" s="1"/>
      <c r="E4697" s="41"/>
    </row>
    <row r="4698" spans="4:5" x14ac:dyDescent="0.2">
      <c r="D4698" s="1"/>
      <c r="E4698" s="41"/>
    </row>
    <row r="4699" spans="4:5" x14ac:dyDescent="0.2">
      <c r="D4699" s="1"/>
      <c r="E4699" s="41"/>
    </row>
    <row r="4700" spans="4:5" x14ac:dyDescent="0.2">
      <c r="D4700" s="1"/>
      <c r="E4700" s="41"/>
    </row>
    <row r="4701" spans="4:5" x14ac:dyDescent="0.2">
      <c r="D4701" s="1"/>
      <c r="E4701" s="41"/>
    </row>
    <row r="4702" spans="4:5" x14ac:dyDescent="0.2">
      <c r="D4702" s="1"/>
      <c r="E4702" s="41"/>
    </row>
    <row r="4703" spans="4:5" x14ac:dyDescent="0.2">
      <c r="D4703" s="1"/>
      <c r="E4703" s="41"/>
    </row>
    <row r="4704" spans="4:5" x14ac:dyDescent="0.2">
      <c r="D4704" s="1"/>
      <c r="E4704" s="41"/>
    </row>
    <row r="4705" spans="4:5" x14ac:dyDescent="0.2">
      <c r="D4705" s="1"/>
      <c r="E4705" s="41"/>
    </row>
    <row r="4706" spans="4:5" x14ac:dyDescent="0.2">
      <c r="D4706" s="1"/>
      <c r="E4706" s="41"/>
    </row>
    <row r="4707" spans="4:5" x14ac:dyDescent="0.2">
      <c r="D4707" s="1"/>
      <c r="E4707" s="41"/>
    </row>
    <row r="4708" spans="4:5" x14ac:dyDescent="0.2">
      <c r="D4708" s="1"/>
      <c r="E4708" s="41"/>
    </row>
    <row r="4709" spans="4:5" x14ac:dyDescent="0.2">
      <c r="D4709" s="1"/>
      <c r="E4709" s="41"/>
    </row>
    <row r="4710" spans="4:5" x14ac:dyDescent="0.2">
      <c r="D4710" s="1"/>
      <c r="E4710" s="41"/>
    </row>
    <row r="4711" spans="4:5" x14ac:dyDescent="0.2">
      <c r="D4711" s="1"/>
      <c r="E4711" s="41"/>
    </row>
    <row r="4712" spans="4:5" x14ac:dyDescent="0.2">
      <c r="D4712" s="1"/>
      <c r="E4712" s="41"/>
    </row>
    <row r="4713" spans="4:5" x14ac:dyDescent="0.2">
      <c r="D4713" s="1"/>
      <c r="E4713" s="41"/>
    </row>
    <row r="4714" spans="4:5" x14ac:dyDescent="0.2">
      <c r="D4714" s="1"/>
      <c r="E4714" s="41"/>
    </row>
    <row r="4715" spans="4:5" x14ac:dyDescent="0.2">
      <c r="D4715" s="1"/>
      <c r="E4715" s="41"/>
    </row>
    <row r="4716" spans="4:5" x14ac:dyDescent="0.2">
      <c r="D4716" s="1"/>
      <c r="E4716" s="41"/>
    </row>
    <row r="4717" spans="4:5" x14ac:dyDescent="0.2">
      <c r="D4717" s="1"/>
      <c r="E4717" s="41"/>
    </row>
    <row r="4718" spans="4:5" x14ac:dyDescent="0.2">
      <c r="D4718" s="1"/>
      <c r="E4718" s="41"/>
    </row>
    <row r="4719" spans="4:5" x14ac:dyDescent="0.2">
      <c r="D4719" s="1"/>
      <c r="E4719" s="41"/>
    </row>
    <row r="4720" spans="4:5" x14ac:dyDescent="0.2">
      <c r="D4720" s="1"/>
      <c r="E4720" s="41"/>
    </row>
    <row r="4721" spans="4:5" x14ac:dyDescent="0.2">
      <c r="D4721" s="1"/>
      <c r="E4721" s="41"/>
    </row>
    <row r="4722" spans="4:5" x14ac:dyDescent="0.2">
      <c r="D4722" s="1"/>
      <c r="E4722" s="41"/>
    </row>
    <row r="4723" spans="4:5" x14ac:dyDescent="0.2">
      <c r="D4723" s="1"/>
      <c r="E4723" s="41"/>
    </row>
    <row r="4724" spans="4:5" x14ac:dyDescent="0.2">
      <c r="D4724" s="1"/>
      <c r="E4724" s="41"/>
    </row>
    <row r="4725" spans="4:5" x14ac:dyDescent="0.2">
      <c r="D4725" s="1"/>
      <c r="E4725" s="41"/>
    </row>
    <row r="4726" spans="4:5" x14ac:dyDescent="0.2">
      <c r="D4726" s="1"/>
      <c r="E4726" s="41"/>
    </row>
    <row r="4727" spans="4:5" x14ac:dyDescent="0.2">
      <c r="D4727" s="1"/>
      <c r="E4727" s="41"/>
    </row>
    <row r="4728" spans="4:5" x14ac:dyDescent="0.2">
      <c r="D4728" s="1"/>
      <c r="E4728" s="41"/>
    </row>
    <row r="4729" spans="4:5" x14ac:dyDescent="0.2">
      <c r="D4729" s="1"/>
      <c r="E4729" s="41"/>
    </row>
    <row r="4730" spans="4:5" x14ac:dyDescent="0.2">
      <c r="D4730" s="1"/>
      <c r="E4730" s="41"/>
    </row>
    <row r="4731" spans="4:5" x14ac:dyDescent="0.2">
      <c r="D4731" s="1"/>
      <c r="E4731" s="41"/>
    </row>
    <row r="4732" spans="4:5" x14ac:dyDescent="0.2">
      <c r="D4732" s="1"/>
      <c r="E4732" s="41"/>
    </row>
    <row r="4733" spans="4:5" x14ac:dyDescent="0.2">
      <c r="D4733" s="1"/>
      <c r="E4733" s="41"/>
    </row>
    <row r="4734" spans="4:5" x14ac:dyDescent="0.2">
      <c r="D4734" s="1"/>
      <c r="E4734" s="41"/>
    </row>
    <row r="4735" spans="4:5" x14ac:dyDescent="0.2">
      <c r="D4735" s="1"/>
      <c r="E4735" s="41"/>
    </row>
    <row r="4736" spans="4:5" x14ac:dyDescent="0.2">
      <c r="D4736" s="1"/>
      <c r="E4736" s="41"/>
    </row>
    <row r="4737" spans="4:5" x14ac:dyDescent="0.2">
      <c r="D4737" s="1"/>
      <c r="E4737" s="41"/>
    </row>
    <row r="4738" spans="4:5" x14ac:dyDescent="0.2">
      <c r="D4738" s="1"/>
      <c r="E4738" s="41"/>
    </row>
    <row r="4739" spans="4:5" x14ac:dyDescent="0.2">
      <c r="D4739" s="1"/>
      <c r="E4739" s="41"/>
    </row>
    <row r="4740" spans="4:5" x14ac:dyDescent="0.2">
      <c r="D4740" s="1"/>
      <c r="E4740" s="41"/>
    </row>
    <row r="4741" spans="4:5" x14ac:dyDescent="0.2">
      <c r="D4741" s="1"/>
      <c r="E4741" s="41"/>
    </row>
    <row r="4742" spans="4:5" x14ac:dyDescent="0.2">
      <c r="D4742" s="1"/>
      <c r="E4742" s="41"/>
    </row>
    <row r="4743" spans="4:5" x14ac:dyDescent="0.2">
      <c r="D4743" s="1"/>
      <c r="E4743" s="41"/>
    </row>
    <row r="4744" spans="4:5" x14ac:dyDescent="0.2">
      <c r="D4744" s="1"/>
      <c r="E4744" s="41"/>
    </row>
    <row r="4745" spans="4:5" x14ac:dyDescent="0.2">
      <c r="D4745" s="1"/>
      <c r="E4745" s="41"/>
    </row>
    <row r="4746" spans="4:5" x14ac:dyDescent="0.2">
      <c r="D4746" s="1"/>
      <c r="E4746" s="41"/>
    </row>
    <row r="4747" spans="4:5" x14ac:dyDescent="0.2">
      <c r="D4747" s="1"/>
      <c r="E4747" s="41"/>
    </row>
    <row r="4748" spans="4:5" x14ac:dyDescent="0.2">
      <c r="D4748" s="1"/>
      <c r="E4748" s="41"/>
    </row>
    <row r="4749" spans="4:5" x14ac:dyDescent="0.2">
      <c r="D4749" s="1"/>
      <c r="E4749" s="41"/>
    </row>
    <row r="4750" spans="4:5" x14ac:dyDescent="0.2">
      <c r="D4750" s="1"/>
      <c r="E4750" s="41"/>
    </row>
    <row r="4751" spans="4:5" x14ac:dyDescent="0.2">
      <c r="D4751" s="1"/>
      <c r="E4751" s="41"/>
    </row>
    <row r="4752" spans="4:5" x14ac:dyDescent="0.2">
      <c r="D4752" s="1"/>
      <c r="E4752" s="41"/>
    </row>
    <row r="4753" spans="4:5" x14ac:dyDescent="0.2">
      <c r="D4753" s="1"/>
      <c r="E4753" s="41"/>
    </row>
    <row r="4754" spans="4:5" x14ac:dyDescent="0.2">
      <c r="D4754" s="1"/>
      <c r="E4754" s="41"/>
    </row>
    <row r="4755" spans="4:5" x14ac:dyDescent="0.2">
      <c r="D4755" s="1"/>
      <c r="E4755" s="41"/>
    </row>
    <row r="4756" spans="4:5" x14ac:dyDescent="0.2">
      <c r="D4756" s="1"/>
      <c r="E4756" s="41"/>
    </row>
    <row r="4757" spans="4:5" x14ac:dyDescent="0.2">
      <c r="D4757" s="1"/>
      <c r="E4757" s="41"/>
    </row>
    <row r="4758" spans="4:5" x14ac:dyDescent="0.2">
      <c r="D4758" s="1"/>
      <c r="E4758" s="41"/>
    </row>
    <row r="4759" spans="4:5" x14ac:dyDescent="0.2">
      <c r="D4759" s="1"/>
      <c r="E4759" s="41"/>
    </row>
    <row r="4760" spans="4:5" x14ac:dyDescent="0.2">
      <c r="D4760" s="1"/>
      <c r="E4760" s="41"/>
    </row>
    <row r="4761" spans="4:5" x14ac:dyDescent="0.2">
      <c r="D4761" s="1"/>
      <c r="E4761" s="41"/>
    </row>
    <row r="4762" spans="4:5" x14ac:dyDescent="0.2">
      <c r="D4762" s="1"/>
      <c r="E4762" s="41"/>
    </row>
    <row r="4763" spans="4:5" x14ac:dyDescent="0.2">
      <c r="D4763" s="1"/>
      <c r="E4763" s="41"/>
    </row>
    <row r="4764" spans="4:5" x14ac:dyDescent="0.2">
      <c r="D4764" s="1"/>
      <c r="E4764" s="41"/>
    </row>
    <row r="4765" spans="4:5" x14ac:dyDescent="0.2">
      <c r="D4765" s="1"/>
      <c r="E4765" s="41"/>
    </row>
    <row r="4766" spans="4:5" x14ac:dyDescent="0.2">
      <c r="D4766" s="1"/>
      <c r="E4766" s="41"/>
    </row>
    <row r="4767" spans="4:5" x14ac:dyDescent="0.2">
      <c r="D4767" s="1"/>
      <c r="E4767" s="41"/>
    </row>
    <row r="4768" spans="4:5" x14ac:dyDescent="0.2">
      <c r="D4768" s="1"/>
      <c r="E4768" s="41"/>
    </row>
    <row r="4769" spans="4:5" x14ac:dyDescent="0.2">
      <c r="D4769" s="1"/>
      <c r="E4769" s="41"/>
    </row>
    <row r="4770" spans="4:5" x14ac:dyDescent="0.2">
      <c r="D4770" s="1"/>
      <c r="E4770" s="41"/>
    </row>
    <row r="4771" spans="4:5" x14ac:dyDescent="0.2">
      <c r="D4771" s="1"/>
      <c r="E4771" s="41"/>
    </row>
    <row r="4772" spans="4:5" x14ac:dyDescent="0.2">
      <c r="D4772" s="1"/>
      <c r="E4772" s="41"/>
    </row>
    <row r="4773" spans="4:5" x14ac:dyDescent="0.2">
      <c r="D4773" s="1"/>
      <c r="E4773" s="41"/>
    </row>
    <row r="4774" spans="4:5" x14ac:dyDescent="0.2">
      <c r="D4774" s="1"/>
      <c r="E4774" s="41"/>
    </row>
    <row r="4775" spans="4:5" x14ac:dyDescent="0.2">
      <c r="D4775" s="1"/>
      <c r="E4775" s="41"/>
    </row>
    <row r="4776" spans="4:5" x14ac:dyDescent="0.2">
      <c r="D4776" s="1"/>
      <c r="E4776" s="41"/>
    </row>
    <row r="4777" spans="4:5" x14ac:dyDescent="0.2">
      <c r="D4777" s="1"/>
      <c r="E4777" s="41"/>
    </row>
    <row r="4778" spans="4:5" x14ac:dyDescent="0.2">
      <c r="D4778" s="1"/>
      <c r="E4778" s="41"/>
    </row>
    <row r="4779" spans="4:5" x14ac:dyDescent="0.2">
      <c r="D4779" s="1"/>
      <c r="E4779" s="41"/>
    </row>
    <row r="4780" spans="4:5" x14ac:dyDescent="0.2">
      <c r="D4780" s="1"/>
      <c r="E4780" s="41"/>
    </row>
    <row r="4781" spans="4:5" x14ac:dyDescent="0.2">
      <c r="D4781" s="1"/>
      <c r="E4781" s="41"/>
    </row>
    <row r="4782" spans="4:5" x14ac:dyDescent="0.2">
      <c r="D4782" s="1"/>
      <c r="E4782" s="41"/>
    </row>
    <row r="4783" spans="4:5" x14ac:dyDescent="0.2">
      <c r="D4783" s="1"/>
      <c r="E4783" s="41"/>
    </row>
    <row r="4784" spans="4:5" x14ac:dyDescent="0.2">
      <c r="D4784" s="1"/>
      <c r="E4784" s="41"/>
    </row>
    <row r="4785" spans="4:5" x14ac:dyDescent="0.2">
      <c r="D4785" s="1"/>
      <c r="E4785" s="41"/>
    </row>
    <row r="4786" spans="4:5" x14ac:dyDescent="0.2">
      <c r="D4786" s="1"/>
      <c r="E4786" s="41"/>
    </row>
    <row r="4787" spans="4:5" x14ac:dyDescent="0.2">
      <c r="D4787" s="1"/>
      <c r="E4787" s="41"/>
    </row>
    <row r="4788" spans="4:5" x14ac:dyDescent="0.2">
      <c r="D4788" s="1"/>
      <c r="E4788" s="41"/>
    </row>
    <row r="4789" spans="4:5" x14ac:dyDescent="0.2">
      <c r="D4789" s="1"/>
      <c r="E4789" s="41"/>
    </row>
    <row r="4790" spans="4:5" x14ac:dyDescent="0.2">
      <c r="D4790" s="1"/>
      <c r="E4790" s="41"/>
    </row>
    <row r="4791" spans="4:5" x14ac:dyDescent="0.2">
      <c r="D4791" s="1"/>
      <c r="E4791" s="41"/>
    </row>
    <row r="4792" spans="4:5" x14ac:dyDescent="0.2">
      <c r="D4792" s="1"/>
      <c r="E4792" s="41"/>
    </row>
    <row r="4793" spans="4:5" x14ac:dyDescent="0.2">
      <c r="D4793" s="1"/>
      <c r="E4793" s="41"/>
    </row>
    <row r="4794" spans="4:5" x14ac:dyDescent="0.2">
      <c r="D4794" s="1"/>
      <c r="E4794" s="41"/>
    </row>
    <row r="4795" spans="4:5" x14ac:dyDescent="0.2">
      <c r="D4795" s="1"/>
      <c r="E4795" s="41"/>
    </row>
    <row r="4796" spans="4:5" x14ac:dyDescent="0.2">
      <c r="D4796" s="1"/>
      <c r="E4796" s="41"/>
    </row>
    <row r="4797" spans="4:5" x14ac:dyDescent="0.2">
      <c r="D4797" s="1"/>
      <c r="E4797" s="41"/>
    </row>
    <row r="4798" spans="4:5" x14ac:dyDescent="0.2">
      <c r="D4798" s="1"/>
      <c r="E4798" s="41"/>
    </row>
    <row r="4799" spans="4:5" x14ac:dyDescent="0.2">
      <c r="D4799" s="1"/>
      <c r="E4799" s="41"/>
    </row>
    <row r="4800" spans="4:5" x14ac:dyDescent="0.2">
      <c r="D4800" s="1"/>
      <c r="E4800" s="41"/>
    </row>
    <row r="4801" spans="4:5" x14ac:dyDescent="0.2">
      <c r="D4801" s="1"/>
      <c r="E4801" s="41"/>
    </row>
    <row r="4802" spans="4:5" x14ac:dyDescent="0.2">
      <c r="D4802" s="1"/>
      <c r="E4802" s="41"/>
    </row>
    <row r="4803" spans="4:5" x14ac:dyDescent="0.2">
      <c r="D4803" s="1"/>
      <c r="E4803" s="41"/>
    </row>
    <row r="4804" spans="4:5" x14ac:dyDescent="0.2">
      <c r="D4804" s="1"/>
      <c r="E4804" s="41"/>
    </row>
    <row r="4805" spans="4:5" x14ac:dyDescent="0.2">
      <c r="D4805" s="1"/>
      <c r="E4805" s="41"/>
    </row>
    <row r="4806" spans="4:5" x14ac:dyDescent="0.2">
      <c r="D4806" s="1"/>
      <c r="E4806" s="41"/>
    </row>
    <row r="4807" spans="4:5" x14ac:dyDescent="0.2">
      <c r="D4807" s="1"/>
      <c r="E4807" s="41"/>
    </row>
    <row r="4808" spans="4:5" x14ac:dyDescent="0.2">
      <c r="D4808" s="1"/>
      <c r="E4808" s="41"/>
    </row>
    <row r="4809" spans="4:5" x14ac:dyDescent="0.2">
      <c r="D4809" s="1"/>
      <c r="E4809" s="41"/>
    </row>
    <row r="4810" spans="4:5" x14ac:dyDescent="0.2">
      <c r="D4810" s="1"/>
      <c r="E4810" s="41"/>
    </row>
    <row r="4811" spans="4:5" x14ac:dyDescent="0.2">
      <c r="D4811" s="1"/>
      <c r="E4811" s="41"/>
    </row>
    <row r="4812" spans="4:5" x14ac:dyDescent="0.2">
      <c r="D4812" s="1"/>
      <c r="E4812" s="41"/>
    </row>
    <row r="4813" spans="4:5" x14ac:dyDescent="0.2">
      <c r="D4813" s="1"/>
      <c r="E4813" s="41"/>
    </row>
    <row r="4814" spans="4:5" x14ac:dyDescent="0.2">
      <c r="D4814" s="1"/>
      <c r="E4814" s="41"/>
    </row>
    <row r="4815" spans="4:5" x14ac:dyDescent="0.2">
      <c r="D4815" s="1"/>
      <c r="E4815" s="41"/>
    </row>
    <row r="4816" spans="4:5" x14ac:dyDescent="0.2">
      <c r="D4816" s="1"/>
      <c r="E4816" s="41"/>
    </row>
    <row r="4817" spans="4:5" x14ac:dyDescent="0.2">
      <c r="D4817" s="1"/>
      <c r="E4817" s="41"/>
    </row>
    <row r="4818" spans="4:5" x14ac:dyDescent="0.2">
      <c r="D4818" s="1"/>
      <c r="E4818" s="41"/>
    </row>
    <row r="4819" spans="4:5" x14ac:dyDescent="0.2">
      <c r="D4819" s="1"/>
      <c r="E4819" s="41"/>
    </row>
    <row r="4820" spans="4:5" x14ac:dyDescent="0.2">
      <c r="D4820" s="1"/>
      <c r="E4820" s="41"/>
    </row>
    <row r="4821" spans="4:5" x14ac:dyDescent="0.2">
      <c r="D4821" s="1"/>
      <c r="E4821" s="41"/>
    </row>
    <row r="4822" spans="4:5" x14ac:dyDescent="0.2">
      <c r="D4822" s="1"/>
      <c r="E4822" s="41"/>
    </row>
    <row r="4823" spans="4:5" x14ac:dyDescent="0.2">
      <c r="D4823" s="1"/>
      <c r="E4823" s="41"/>
    </row>
    <row r="4824" spans="4:5" x14ac:dyDescent="0.2">
      <c r="D4824" s="1"/>
      <c r="E4824" s="41"/>
    </row>
    <row r="4825" spans="4:5" x14ac:dyDescent="0.2">
      <c r="D4825" s="1"/>
      <c r="E4825" s="41"/>
    </row>
    <row r="4826" spans="4:5" x14ac:dyDescent="0.2">
      <c r="D4826" s="1"/>
      <c r="E4826" s="41"/>
    </row>
    <row r="4827" spans="4:5" x14ac:dyDescent="0.2">
      <c r="D4827" s="1"/>
      <c r="E4827" s="41"/>
    </row>
    <row r="4828" spans="4:5" x14ac:dyDescent="0.2">
      <c r="D4828" s="1"/>
      <c r="E4828" s="41"/>
    </row>
    <row r="4829" spans="4:5" x14ac:dyDescent="0.2">
      <c r="D4829" s="1"/>
      <c r="E4829" s="41"/>
    </row>
    <row r="4830" spans="4:5" x14ac:dyDescent="0.2">
      <c r="D4830" s="1"/>
      <c r="E4830" s="41"/>
    </row>
    <row r="4831" spans="4:5" x14ac:dyDescent="0.2">
      <c r="D4831" s="1"/>
      <c r="E4831" s="41"/>
    </row>
    <row r="4832" spans="4:5" x14ac:dyDescent="0.2">
      <c r="D4832" s="1"/>
      <c r="E4832" s="41"/>
    </row>
    <row r="4833" spans="4:5" x14ac:dyDescent="0.2">
      <c r="D4833" s="1"/>
      <c r="E4833" s="41"/>
    </row>
    <row r="4834" spans="4:5" x14ac:dyDescent="0.2">
      <c r="D4834" s="1"/>
      <c r="E4834" s="41"/>
    </row>
    <row r="4835" spans="4:5" x14ac:dyDescent="0.2">
      <c r="D4835" s="1"/>
      <c r="E4835" s="41"/>
    </row>
    <row r="4836" spans="4:5" x14ac:dyDescent="0.2">
      <c r="D4836" s="1"/>
      <c r="E4836" s="41"/>
    </row>
    <row r="4837" spans="4:5" x14ac:dyDescent="0.2">
      <c r="D4837" s="1"/>
      <c r="E4837" s="41"/>
    </row>
    <row r="4838" spans="4:5" x14ac:dyDescent="0.2">
      <c r="D4838" s="1"/>
      <c r="E4838" s="41"/>
    </row>
    <row r="4839" spans="4:5" x14ac:dyDescent="0.2">
      <c r="D4839" s="1"/>
      <c r="E4839" s="41"/>
    </row>
    <row r="4840" spans="4:5" x14ac:dyDescent="0.2">
      <c r="D4840" s="1"/>
      <c r="E4840" s="41"/>
    </row>
    <row r="4841" spans="4:5" x14ac:dyDescent="0.2">
      <c r="D4841" s="1"/>
      <c r="E4841" s="41"/>
    </row>
    <row r="4842" spans="4:5" x14ac:dyDescent="0.2">
      <c r="D4842" s="1"/>
      <c r="E4842" s="41"/>
    </row>
    <row r="4843" spans="4:5" x14ac:dyDescent="0.2">
      <c r="D4843" s="1"/>
      <c r="E4843" s="41"/>
    </row>
    <row r="4844" spans="4:5" x14ac:dyDescent="0.2">
      <c r="D4844" s="1"/>
      <c r="E4844" s="41"/>
    </row>
    <row r="4845" spans="4:5" x14ac:dyDescent="0.2">
      <c r="D4845" s="1"/>
      <c r="E4845" s="41"/>
    </row>
    <row r="4846" spans="4:5" x14ac:dyDescent="0.2">
      <c r="D4846" s="1"/>
      <c r="E4846" s="41"/>
    </row>
    <row r="4847" spans="4:5" x14ac:dyDescent="0.2">
      <c r="D4847" s="1"/>
      <c r="E4847" s="41"/>
    </row>
    <row r="4848" spans="4:5" x14ac:dyDescent="0.2">
      <c r="D4848" s="1"/>
      <c r="E4848" s="41"/>
    </row>
    <row r="4849" spans="4:5" x14ac:dyDescent="0.2">
      <c r="D4849" s="1"/>
      <c r="E4849" s="41"/>
    </row>
    <row r="4850" spans="4:5" x14ac:dyDescent="0.2">
      <c r="D4850" s="1"/>
      <c r="E4850" s="41"/>
    </row>
    <row r="4851" spans="4:5" x14ac:dyDescent="0.2">
      <c r="D4851" s="1"/>
      <c r="E4851" s="41"/>
    </row>
    <row r="4852" spans="4:5" x14ac:dyDescent="0.2">
      <c r="D4852" s="1"/>
      <c r="E4852" s="41"/>
    </row>
    <row r="4853" spans="4:5" x14ac:dyDescent="0.2">
      <c r="D4853" s="1"/>
      <c r="E4853" s="41"/>
    </row>
    <row r="4854" spans="4:5" x14ac:dyDescent="0.2">
      <c r="D4854" s="1"/>
      <c r="E4854" s="41"/>
    </row>
    <row r="4855" spans="4:5" x14ac:dyDescent="0.2">
      <c r="D4855" s="1"/>
      <c r="E4855" s="41"/>
    </row>
    <row r="4856" spans="4:5" x14ac:dyDescent="0.2">
      <c r="D4856" s="1"/>
      <c r="E4856" s="41"/>
    </row>
    <row r="4857" spans="4:5" x14ac:dyDescent="0.2">
      <c r="D4857" s="1"/>
      <c r="E4857" s="41"/>
    </row>
    <row r="4858" spans="4:5" x14ac:dyDescent="0.2">
      <c r="D4858" s="1"/>
      <c r="E4858" s="41"/>
    </row>
    <row r="4859" spans="4:5" x14ac:dyDescent="0.2">
      <c r="D4859" s="1"/>
      <c r="E4859" s="41"/>
    </row>
    <row r="4860" spans="4:5" x14ac:dyDescent="0.2">
      <c r="D4860" s="1"/>
      <c r="E4860" s="41"/>
    </row>
    <row r="4861" spans="4:5" x14ac:dyDescent="0.2">
      <c r="D4861" s="1"/>
      <c r="E4861" s="41"/>
    </row>
    <row r="4862" spans="4:5" x14ac:dyDescent="0.2">
      <c r="D4862" s="1"/>
      <c r="E4862" s="41"/>
    </row>
    <row r="4863" spans="4:5" x14ac:dyDescent="0.2">
      <c r="D4863" s="1"/>
      <c r="E4863" s="41"/>
    </row>
    <row r="4864" spans="4:5" x14ac:dyDescent="0.2">
      <c r="D4864" s="1"/>
      <c r="E4864" s="41"/>
    </row>
    <row r="4865" spans="4:5" x14ac:dyDescent="0.2">
      <c r="D4865" s="1"/>
      <c r="E4865" s="41"/>
    </row>
    <row r="4866" spans="4:5" x14ac:dyDescent="0.2">
      <c r="D4866" s="1"/>
      <c r="E4866" s="41"/>
    </row>
    <row r="4867" spans="4:5" x14ac:dyDescent="0.2">
      <c r="D4867" s="1"/>
      <c r="E4867" s="41"/>
    </row>
    <row r="4868" spans="4:5" x14ac:dyDescent="0.2">
      <c r="D4868" s="1"/>
      <c r="E4868" s="41"/>
    </row>
    <row r="4869" spans="4:5" x14ac:dyDescent="0.2">
      <c r="D4869" s="1"/>
      <c r="E4869" s="41"/>
    </row>
    <row r="4870" spans="4:5" x14ac:dyDescent="0.2">
      <c r="D4870" s="1"/>
      <c r="E4870" s="41"/>
    </row>
    <row r="4871" spans="4:5" x14ac:dyDescent="0.2">
      <c r="D4871" s="1"/>
      <c r="E4871" s="41"/>
    </row>
    <row r="4872" spans="4:5" x14ac:dyDescent="0.2">
      <c r="D4872" s="1"/>
      <c r="E4872" s="41"/>
    </row>
    <row r="4873" spans="4:5" x14ac:dyDescent="0.2">
      <c r="D4873" s="1"/>
      <c r="E4873" s="41"/>
    </row>
    <row r="4874" spans="4:5" x14ac:dyDescent="0.2">
      <c r="D4874" s="1"/>
      <c r="E4874" s="41"/>
    </row>
    <row r="4875" spans="4:5" x14ac:dyDescent="0.2">
      <c r="D4875" s="1"/>
      <c r="E4875" s="41"/>
    </row>
    <row r="4876" spans="4:5" x14ac:dyDescent="0.2">
      <c r="D4876" s="1"/>
      <c r="E4876" s="41"/>
    </row>
    <row r="4877" spans="4:5" x14ac:dyDescent="0.2">
      <c r="D4877" s="1"/>
      <c r="E4877" s="41"/>
    </row>
    <row r="4878" spans="4:5" x14ac:dyDescent="0.2">
      <c r="D4878" s="1"/>
      <c r="E4878" s="41"/>
    </row>
    <row r="4879" spans="4:5" x14ac:dyDescent="0.2">
      <c r="D4879" s="1"/>
      <c r="E4879" s="41"/>
    </row>
    <row r="4880" spans="4:5" x14ac:dyDescent="0.2">
      <c r="D4880" s="1"/>
      <c r="E4880" s="41"/>
    </row>
    <row r="4881" spans="4:5" x14ac:dyDescent="0.2">
      <c r="D4881" s="1"/>
      <c r="E4881" s="41"/>
    </row>
    <row r="4882" spans="4:5" x14ac:dyDescent="0.2">
      <c r="D4882" s="1"/>
      <c r="E4882" s="41"/>
    </row>
    <row r="4883" spans="4:5" x14ac:dyDescent="0.2">
      <c r="D4883" s="1"/>
      <c r="E4883" s="41"/>
    </row>
    <row r="4884" spans="4:5" x14ac:dyDescent="0.2">
      <c r="D4884" s="1"/>
      <c r="E4884" s="41"/>
    </row>
    <row r="4885" spans="4:5" x14ac:dyDescent="0.2">
      <c r="D4885" s="1"/>
      <c r="E4885" s="41"/>
    </row>
    <row r="4886" spans="4:5" x14ac:dyDescent="0.2">
      <c r="D4886" s="1"/>
      <c r="E4886" s="41"/>
    </row>
    <row r="4887" spans="4:5" x14ac:dyDescent="0.2">
      <c r="D4887" s="1"/>
      <c r="E4887" s="41"/>
    </row>
    <row r="4888" spans="4:5" x14ac:dyDescent="0.2">
      <c r="D4888" s="1"/>
      <c r="E4888" s="41"/>
    </row>
    <row r="4889" spans="4:5" x14ac:dyDescent="0.2">
      <c r="D4889" s="1"/>
      <c r="E4889" s="41"/>
    </row>
    <row r="4890" spans="4:5" x14ac:dyDescent="0.2">
      <c r="D4890" s="1"/>
      <c r="E4890" s="41"/>
    </row>
    <row r="4891" spans="4:5" x14ac:dyDescent="0.2">
      <c r="D4891" s="1"/>
      <c r="E4891" s="41"/>
    </row>
    <row r="4892" spans="4:5" x14ac:dyDescent="0.2">
      <c r="D4892" s="1"/>
      <c r="E4892" s="41"/>
    </row>
    <row r="4893" spans="4:5" x14ac:dyDescent="0.2">
      <c r="D4893" s="1"/>
      <c r="E4893" s="41"/>
    </row>
    <row r="4894" spans="4:5" x14ac:dyDescent="0.2">
      <c r="D4894" s="1"/>
      <c r="E4894" s="41"/>
    </row>
    <row r="4895" spans="4:5" x14ac:dyDescent="0.2">
      <c r="D4895" s="1"/>
      <c r="E4895" s="41"/>
    </row>
    <row r="4896" spans="4:5" x14ac:dyDescent="0.2">
      <c r="D4896" s="1"/>
      <c r="E4896" s="41"/>
    </row>
    <row r="4897" spans="4:5" x14ac:dyDescent="0.2">
      <c r="D4897" s="1"/>
      <c r="E4897" s="41"/>
    </row>
    <row r="4898" spans="4:5" x14ac:dyDescent="0.2">
      <c r="D4898" s="1"/>
      <c r="E4898" s="41"/>
    </row>
    <row r="4899" spans="4:5" x14ac:dyDescent="0.2">
      <c r="D4899" s="1"/>
      <c r="E4899" s="41"/>
    </row>
    <row r="4900" spans="4:5" x14ac:dyDescent="0.2">
      <c r="D4900" s="1"/>
      <c r="E4900" s="41"/>
    </row>
    <row r="4901" spans="4:5" x14ac:dyDescent="0.2">
      <c r="D4901" s="1"/>
      <c r="E4901" s="41"/>
    </row>
    <row r="4902" spans="4:5" x14ac:dyDescent="0.2">
      <c r="D4902" s="1"/>
      <c r="E4902" s="41"/>
    </row>
    <row r="4903" spans="4:5" x14ac:dyDescent="0.2">
      <c r="D4903" s="1"/>
      <c r="E4903" s="41"/>
    </row>
    <row r="4904" spans="4:5" x14ac:dyDescent="0.2">
      <c r="D4904" s="1"/>
      <c r="E4904" s="41"/>
    </row>
    <row r="4905" spans="4:5" x14ac:dyDescent="0.2">
      <c r="D4905" s="1"/>
      <c r="E4905" s="41"/>
    </row>
    <row r="4906" spans="4:5" x14ac:dyDescent="0.2">
      <c r="D4906" s="1"/>
      <c r="E4906" s="41"/>
    </row>
    <row r="4907" spans="4:5" x14ac:dyDescent="0.2">
      <c r="D4907" s="1"/>
      <c r="E4907" s="41"/>
    </row>
    <row r="4908" spans="4:5" x14ac:dyDescent="0.2">
      <c r="D4908" s="1"/>
      <c r="E4908" s="41"/>
    </row>
    <row r="4909" spans="4:5" x14ac:dyDescent="0.2">
      <c r="D4909" s="1"/>
      <c r="E4909" s="41"/>
    </row>
    <row r="4910" spans="4:5" x14ac:dyDescent="0.2">
      <c r="D4910" s="1"/>
      <c r="E4910" s="41"/>
    </row>
    <row r="4911" spans="4:5" x14ac:dyDescent="0.2">
      <c r="D4911" s="1"/>
      <c r="E4911" s="41"/>
    </row>
    <row r="4912" spans="4:5" x14ac:dyDescent="0.2">
      <c r="D4912" s="1"/>
      <c r="E4912" s="41"/>
    </row>
    <row r="4913" spans="4:5" x14ac:dyDescent="0.2">
      <c r="D4913" s="1"/>
      <c r="E4913" s="41"/>
    </row>
    <row r="4914" spans="4:5" x14ac:dyDescent="0.2">
      <c r="D4914" s="1"/>
      <c r="E4914" s="41"/>
    </row>
    <row r="4915" spans="4:5" x14ac:dyDescent="0.2">
      <c r="D4915" s="1"/>
      <c r="E4915" s="41"/>
    </row>
    <row r="4916" spans="4:5" x14ac:dyDescent="0.2">
      <c r="D4916" s="1"/>
      <c r="E4916" s="41"/>
    </row>
    <row r="4917" spans="4:5" x14ac:dyDescent="0.2">
      <c r="D4917" s="1"/>
      <c r="E4917" s="41"/>
    </row>
    <row r="4918" spans="4:5" x14ac:dyDescent="0.2">
      <c r="D4918" s="1"/>
      <c r="E4918" s="41"/>
    </row>
    <row r="4919" spans="4:5" x14ac:dyDescent="0.2">
      <c r="D4919" s="1"/>
      <c r="E4919" s="41"/>
    </row>
    <row r="4920" spans="4:5" x14ac:dyDescent="0.2">
      <c r="D4920" s="1"/>
      <c r="E4920" s="41"/>
    </row>
    <row r="4921" spans="4:5" x14ac:dyDescent="0.2">
      <c r="D4921" s="1"/>
      <c r="E4921" s="41"/>
    </row>
    <row r="4922" spans="4:5" x14ac:dyDescent="0.2">
      <c r="D4922" s="1"/>
      <c r="E4922" s="41"/>
    </row>
    <row r="4923" spans="4:5" x14ac:dyDescent="0.2">
      <c r="D4923" s="1"/>
      <c r="E4923" s="41"/>
    </row>
    <row r="4924" spans="4:5" x14ac:dyDescent="0.2">
      <c r="D4924" s="1"/>
      <c r="E4924" s="41"/>
    </row>
    <row r="4925" spans="4:5" x14ac:dyDescent="0.2">
      <c r="D4925" s="1"/>
      <c r="E4925" s="41"/>
    </row>
    <row r="4926" spans="4:5" x14ac:dyDescent="0.2">
      <c r="D4926" s="1"/>
      <c r="E4926" s="41"/>
    </row>
    <row r="4927" spans="4:5" x14ac:dyDescent="0.2">
      <c r="D4927" s="1"/>
      <c r="E4927" s="41"/>
    </row>
    <row r="4928" spans="4:5" x14ac:dyDescent="0.2">
      <c r="D4928" s="1"/>
      <c r="E4928" s="41"/>
    </row>
    <row r="4929" spans="4:5" x14ac:dyDescent="0.2">
      <c r="D4929" s="1"/>
      <c r="E4929" s="41"/>
    </row>
    <row r="4930" spans="4:5" x14ac:dyDescent="0.2">
      <c r="D4930" s="1"/>
      <c r="E4930" s="41"/>
    </row>
    <row r="4931" spans="4:5" x14ac:dyDescent="0.2">
      <c r="D4931" s="1"/>
      <c r="E4931" s="41"/>
    </row>
    <row r="4932" spans="4:5" x14ac:dyDescent="0.2">
      <c r="D4932" s="1"/>
      <c r="E4932" s="41"/>
    </row>
    <row r="4933" spans="4:5" x14ac:dyDescent="0.2">
      <c r="D4933" s="1"/>
      <c r="E4933" s="41"/>
    </row>
    <row r="4934" spans="4:5" x14ac:dyDescent="0.2">
      <c r="D4934" s="1"/>
      <c r="E4934" s="41"/>
    </row>
    <row r="4935" spans="4:5" x14ac:dyDescent="0.2">
      <c r="D4935" s="1"/>
      <c r="E4935" s="41"/>
    </row>
    <row r="4936" spans="4:5" x14ac:dyDescent="0.2">
      <c r="D4936" s="1"/>
      <c r="E4936" s="41"/>
    </row>
    <row r="4937" spans="4:5" x14ac:dyDescent="0.2">
      <c r="D4937" s="1"/>
      <c r="E4937" s="41"/>
    </row>
    <row r="4938" spans="4:5" x14ac:dyDescent="0.2">
      <c r="D4938" s="1"/>
      <c r="E4938" s="41"/>
    </row>
    <row r="4939" spans="4:5" x14ac:dyDescent="0.2">
      <c r="D4939" s="1"/>
      <c r="E4939" s="41"/>
    </row>
    <row r="4940" spans="4:5" x14ac:dyDescent="0.2">
      <c r="D4940" s="1"/>
      <c r="E4940" s="41"/>
    </row>
    <row r="4941" spans="4:5" x14ac:dyDescent="0.2">
      <c r="D4941" s="1"/>
      <c r="E4941" s="41"/>
    </row>
    <row r="4942" spans="4:5" x14ac:dyDescent="0.2">
      <c r="D4942" s="1"/>
      <c r="E4942" s="41"/>
    </row>
    <row r="4943" spans="4:5" x14ac:dyDescent="0.2">
      <c r="D4943" s="1"/>
      <c r="E4943" s="41"/>
    </row>
    <row r="4944" spans="4:5" x14ac:dyDescent="0.2">
      <c r="D4944" s="1"/>
      <c r="E4944" s="41"/>
    </row>
    <row r="4945" spans="4:5" x14ac:dyDescent="0.2">
      <c r="D4945" s="1"/>
      <c r="E4945" s="41"/>
    </row>
    <row r="4946" spans="4:5" x14ac:dyDescent="0.2">
      <c r="D4946" s="1"/>
      <c r="E4946" s="41"/>
    </row>
    <row r="4947" spans="4:5" x14ac:dyDescent="0.2">
      <c r="D4947" s="1"/>
      <c r="E4947" s="41"/>
    </row>
    <row r="4948" spans="4:5" x14ac:dyDescent="0.2">
      <c r="D4948" s="1"/>
      <c r="E4948" s="41"/>
    </row>
    <row r="4949" spans="4:5" x14ac:dyDescent="0.2">
      <c r="D4949" s="1"/>
      <c r="E4949" s="41"/>
    </row>
    <row r="4950" spans="4:5" x14ac:dyDescent="0.2">
      <c r="D4950" s="1"/>
      <c r="E4950" s="41"/>
    </row>
    <row r="4951" spans="4:5" x14ac:dyDescent="0.2">
      <c r="D4951" s="1"/>
      <c r="E4951" s="41"/>
    </row>
    <row r="4952" spans="4:5" x14ac:dyDescent="0.2">
      <c r="D4952" s="1"/>
      <c r="E4952" s="41"/>
    </row>
    <row r="4953" spans="4:5" x14ac:dyDescent="0.2">
      <c r="D4953" s="1"/>
      <c r="E4953" s="41"/>
    </row>
    <row r="4954" spans="4:5" x14ac:dyDescent="0.2">
      <c r="D4954" s="1"/>
      <c r="E4954" s="41"/>
    </row>
    <row r="4955" spans="4:5" x14ac:dyDescent="0.2">
      <c r="D4955" s="1"/>
      <c r="E4955" s="41"/>
    </row>
    <row r="4956" spans="4:5" x14ac:dyDescent="0.2">
      <c r="D4956" s="1"/>
      <c r="E4956" s="41"/>
    </row>
    <row r="4957" spans="4:5" x14ac:dyDescent="0.2">
      <c r="D4957" s="1"/>
      <c r="E4957" s="41"/>
    </row>
    <row r="4958" spans="4:5" x14ac:dyDescent="0.2">
      <c r="D4958" s="1"/>
      <c r="E4958" s="41"/>
    </row>
    <row r="4959" spans="4:5" x14ac:dyDescent="0.2">
      <c r="D4959" s="1"/>
      <c r="E4959" s="41"/>
    </row>
    <row r="4960" spans="4:5" x14ac:dyDescent="0.2">
      <c r="D4960" s="1"/>
      <c r="E4960" s="41"/>
    </row>
    <row r="4961" spans="4:5" x14ac:dyDescent="0.2">
      <c r="D4961" s="1"/>
      <c r="E4961" s="41"/>
    </row>
    <row r="4962" spans="4:5" x14ac:dyDescent="0.2">
      <c r="D4962" s="1"/>
      <c r="E4962" s="41"/>
    </row>
    <row r="4963" spans="4:5" x14ac:dyDescent="0.2">
      <c r="D4963" s="1"/>
      <c r="E4963" s="41"/>
    </row>
    <row r="4964" spans="4:5" x14ac:dyDescent="0.2">
      <c r="D4964" s="1"/>
      <c r="E4964" s="41"/>
    </row>
    <row r="4965" spans="4:5" x14ac:dyDescent="0.2">
      <c r="D4965" s="1"/>
      <c r="E4965" s="41"/>
    </row>
    <row r="4966" spans="4:5" x14ac:dyDescent="0.2">
      <c r="D4966" s="1"/>
      <c r="E4966" s="41"/>
    </row>
    <row r="4967" spans="4:5" x14ac:dyDescent="0.2">
      <c r="D4967" s="1"/>
      <c r="E4967" s="41"/>
    </row>
    <row r="4968" spans="4:5" x14ac:dyDescent="0.2">
      <c r="D4968" s="1"/>
      <c r="E4968" s="41"/>
    </row>
    <row r="4969" spans="4:5" x14ac:dyDescent="0.2">
      <c r="D4969" s="1"/>
      <c r="E4969" s="41"/>
    </row>
    <row r="4970" spans="4:5" x14ac:dyDescent="0.2">
      <c r="D4970" s="1"/>
      <c r="E4970" s="41"/>
    </row>
    <row r="4971" spans="4:5" x14ac:dyDescent="0.2">
      <c r="D4971" s="1"/>
      <c r="E4971" s="41"/>
    </row>
    <row r="4972" spans="4:5" x14ac:dyDescent="0.2">
      <c r="D4972" s="1"/>
      <c r="E4972" s="41"/>
    </row>
    <row r="4973" spans="4:5" x14ac:dyDescent="0.2">
      <c r="D4973" s="1"/>
      <c r="E4973" s="41"/>
    </row>
    <row r="4974" spans="4:5" x14ac:dyDescent="0.2">
      <c r="D4974" s="1"/>
      <c r="E4974" s="41"/>
    </row>
    <row r="4975" spans="4:5" x14ac:dyDescent="0.2">
      <c r="D4975" s="1"/>
      <c r="E4975" s="41"/>
    </row>
    <row r="4976" spans="4:5" x14ac:dyDescent="0.2">
      <c r="D4976" s="1"/>
      <c r="E4976" s="41"/>
    </row>
    <row r="4977" spans="4:5" x14ac:dyDescent="0.2">
      <c r="D4977" s="1"/>
      <c r="E4977" s="41"/>
    </row>
    <row r="4978" spans="4:5" x14ac:dyDescent="0.2">
      <c r="D4978" s="1"/>
      <c r="E4978" s="41"/>
    </row>
    <row r="4979" spans="4:5" x14ac:dyDescent="0.2">
      <c r="D4979" s="1"/>
      <c r="E4979" s="41"/>
    </row>
    <row r="4980" spans="4:5" x14ac:dyDescent="0.2">
      <c r="D4980" s="1"/>
      <c r="E4980" s="41"/>
    </row>
    <row r="4981" spans="4:5" x14ac:dyDescent="0.2">
      <c r="D4981" s="1"/>
      <c r="E4981" s="41"/>
    </row>
    <row r="4982" spans="4:5" x14ac:dyDescent="0.2">
      <c r="D4982" s="1"/>
      <c r="E4982" s="41"/>
    </row>
    <row r="4983" spans="4:5" x14ac:dyDescent="0.2">
      <c r="D4983" s="1"/>
      <c r="E4983" s="41"/>
    </row>
    <row r="4984" spans="4:5" x14ac:dyDescent="0.2">
      <c r="D4984" s="1"/>
      <c r="E4984" s="41"/>
    </row>
    <row r="4985" spans="4:5" x14ac:dyDescent="0.2">
      <c r="D4985" s="1"/>
      <c r="E4985" s="41"/>
    </row>
    <row r="4986" spans="4:5" x14ac:dyDescent="0.2">
      <c r="D4986" s="1"/>
      <c r="E4986" s="41"/>
    </row>
    <row r="4987" spans="4:5" x14ac:dyDescent="0.2">
      <c r="D4987" s="1"/>
      <c r="E4987" s="41"/>
    </row>
    <row r="4988" spans="4:5" x14ac:dyDescent="0.2">
      <c r="D4988" s="1"/>
      <c r="E4988" s="41"/>
    </row>
    <row r="4989" spans="4:5" x14ac:dyDescent="0.2">
      <c r="D4989" s="1"/>
      <c r="E4989" s="41"/>
    </row>
    <row r="4990" spans="4:5" x14ac:dyDescent="0.2">
      <c r="D4990" s="1"/>
      <c r="E4990" s="41"/>
    </row>
    <row r="4991" spans="4:5" x14ac:dyDescent="0.2">
      <c r="D4991" s="1"/>
      <c r="E4991" s="41"/>
    </row>
    <row r="4992" spans="4:5" x14ac:dyDescent="0.2">
      <c r="D4992" s="1"/>
      <c r="E4992" s="41"/>
    </row>
    <row r="4993" spans="4:5" x14ac:dyDescent="0.2">
      <c r="D4993" s="1"/>
      <c r="E4993" s="41"/>
    </row>
    <row r="4994" spans="4:5" x14ac:dyDescent="0.2">
      <c r="D4994" s="1"/>
      <c r="E4994" s="41"/>
    </row>
    <row r="4995" spans="4:5" x14ac:dyDescent="0.2">
      <c r="D4995" s="1"/>
      <c r="E4995" s="41"/>
    </row>
    <row r="4996" spans="4:5" x14ac:dyDescent="0.2">
      <c r="D4996" s="1"/>
      <c r="E4996" s="41"/>
    </row>
    <row r="4997" spans="4:5" x14ac:dyDescent="0.2">
      <c r="D4997" s="1"/>
      <c r="E4997" s="41"/>
    </row>
    <row r="4998" spans="4:5" x14ac:dyDescent="0.2">
      <c r="D4998" s="1"/>
      <c r="E4998" s="41"/>
    </row>
    <row r="4999" spans="4:5" x14ac:dyDescent="0.2">
      <c r="D4999" s="1"/>
      <c r="E4999" s="41"/>
    </row>
    <row r="5000" spans="4:5" x14ac:dyDescent="0.2">
      <c r="D5000" s="1"/>
      <c r="E5000" s="41"/>
    </row>
    <row r="5001" spans="4:5" x14ac:dyDescent="0.2">
      <c r="D5001" s="1"/>
      <c r="E5001" s="41"/>
    </row>
    <row r="5002" spans="4:5" x14ac:dyDescent="0.2">
      <c r="D5002" s="1"/>
      <c r="E5002" s="41"/>
    </row>
    <row r="5003" spans="4:5" x14ac:dyDescent="0.2">
      <c r="D5003" s="1"/>
      <c r="E5003" s="41"/>
    </row>
    <row r="5004" spans="4:5" x14ac:dyDescent="0.2">
      <c r="D5004" s="1"/>
      <c r="E5004" s="41"/>
    </row>
    <row r="5005" spans="4:5" x14ac:dyDescent="0.2">
      <c r="D5005" s="1"/>
      <c r="E5005" s="41"/>
    </row>
    <row r="5006" spans="4:5" x14ac:dyDescent="0.2">
      <c r="D5006" s="1"/>
      <c r="E5006" s="41"/>
    </row>
    <row r="5007" spans="4:5" x14ac:dyDescent="0.2">
      <c r="D5007" s="1"/>
      <c r="E5007" s="41"/>
    </row>
    <row r="5008" spans="4:5" x14ac:dyDescent="0.2">
      <c r="D5008" s="1"/>
      <c r="E5008" s="41"/>
    </row>
    <row r="5009" spans="4:5" x14ac:dyDescent="0.2">
      <c r="D5009" s="1"/>
      <c r="E5009" s="41"/>
    </row>
    <row r="5010" spans="4:5" x14ac:dyDescent="0.2">
      <c r="D5010" s="1"/>
      <c r="E5010" s="41"/>
    </row>
    <row r="5011" spans="4:5" x14ac:dyDescent="0.2">
      <c r="D5011" s="1"/>
      <c r="E5011" s="41"/>
    </row>
    <row r="5012" spans="4:5" x14ac:dyDescent="0.2">
      <c r="D5012" s="1"/>
      <c r="E5012" s="41"/>
    </row>
    <row r="5013" spans="4:5" x14ac:dyDescent="0.2">
      <c r="D5013" s="1"/>
      <c r="E5013" s="41"/>
    </row>
    <row r="5014" spans="4:5" x14ac:dyDescent="0.2">
      <c r="D5014" s="1"/>
      <c r="E5014" s="41"/>
    </row>
    <row r="5015" spans="4:5" x14ac:dyDescent="0.2">
      <c r="D5015" s="1"/>
      <c r="E5015" s="41"/>
    </row>
    <row r="5016" spans="4:5" x14ac:dyDescent="0.2">
      <c r="D5016" s="1"/>
      <c r="E5016" s="41"/>
    </row>
    <row r="5017" spans="4:5" x14ac:dyDescent="0.2">
      <c r="D5017" s="1"/>
      <c r="E5017" s="41"/>
    </row>
    <row r="5018" spans="4:5" x14ac:dyDescent="0.2">
      <c r="D5018" s="1"/>
      <c r="E5018" s="41"/>
    </row>
    <row r="5019" spans="4:5" x14ac:dyDescent="0.2">
      <c r="D5019" s="1"/>
      <c r="E5019" s="41"/>
    </row>
    <row r="5020" spans="4:5" x14ac:dyDescent="0.2">
      <c r="D5020" s="1"/>
      <c r="E5020" s="41"/>
    </row>
    <row r="5021" spans="4:5" x14ac:dyDescent="0.2">
      <c r="D5021" s="1"/>
      <c r="E5021" s="41"/>
    </row>
    <row r="5022" spans="4:5" x14ac:dyDescent="0.2">
      <c r="D5022" s="1"/>
      <c r="E5022" s="41"/>
    </row>
    <row r="5023" spans="4:5" x14ac:dyDescent="0.2">
      <c r="D5023" s="1"/>
      <c r="E5023" s="41"/>
    </row>
    <row r="5024" spans="4:5" x14ac:dyDescent="0.2">
      <c r="D5024" s="1"/>
      <c r="E5024" s="41"/>
    </row>
    <row r="5025" spans="4:5" x14ac:dyDescent="0.2">
      <c r="D5025" s="1"/>
      <c r="E5025" s="41"/>
    </row>
    <row r="5026" spans="4:5" x14ac:dyDescent="0.2">
      <c r="D5026" s="1"/>
      <c r="E5026" s="41"/>
    </row>
    <row r="5027" spans="4:5" x14ac:dyDescent="0.2">
      <c r="D5027" s="1"/>
      <c r="E5027" s="41"/>
    </row>
    <row r="5028" spans="4:5" x14ac:dyDescent="0.2">
      <c r="D5028" s="1"/>
      <c r="E5028" s="41"/>
    </row>
    <row r="5029" spans="4:5" x14ac:dyDescent="0.2">
      <c r="D5029" s="1"/>
      <c r="E5029" s="41"/>
    </row>
    <row r="5030" spans="4:5" x14ac:dyDescent="0.2">
      <c r="D5030" s="1"/>
      <c r="E5030" s="41"/>
    </row>
    <row r="5031" spans="4:5" x14ac:dyDescent="0.2">
      <c r="D5031" s="1"/>
      <c r="E5031" s="41"/>
    </row>
    <row r="5032" spans="4:5" x14ac:dyDescent="0.2">
      <c r="D5032" s="1"/>
      <c r="E5032" s="41"/>
    </row>
    <row r="5033" spans="4:5" x14ac:dyDescent="0.2">
      <c r="D5033" s="1"/>
      <c r="E5033" s="41"/>
    </row>
    <row r="5034" spans="4:5" x14ac:dyDescent="0.2">
      <c r="D5034" s="1"/>
      <c r="E5034" s="41"/>
    </row>
    <row r="5035" spans="4:5" x14ac:dyDescent="0.2">
      <c r="D5035" s="1"/>
      <c r="E5035" s="41"/>
    </row>
    <row r="5036" spans="4:5" x14ac:dyDescent="0.2">
      <c r="D5036" s="1"/>
      <c r="E5036" s="41"/>
    </row>
    <row r="5037" spans="4:5" x14ac:dyDescent="0.2">
      <c r="D5037" s="1"/>
      <c r="E5037" s="41"/>
    </row>
    <row r="5038" spans="4:5" x14ac:dyDescent="0.2">
      <c r="D5038" s="1"/>
      <c r="E5038" s="41"/>
    </row>
    <row r="5039" spans="4:5" x14ac:dyDescent="0.2">
      <c r="D5039" s="1"/>
      <c r="E5039" s="41"/>
    </row>
    <row r="5040" spans="4:5" x14ac:dyDescent="0.2">
      <c r="D5040" s="1"/>
      <c r="E5040" s="41"/>
    </row>
    <row r="5041" spans="4:5" x14ac:dyDescent="0.2">
      <c r="D5041" s="1"/>
      <c r="E5041" s="41"/>
    </row>
    <row r="5042" spans="4:5" x14ac:dyDescent="0.2">
      <c r="D5042" s="1"/>
      <c r="E5042" s="41"/>
    </row>
    <row r="5043" spans="4:5" x14ac:dyDescent="0.2">
      <c r="D5043" s="1"/>
      <c r="E5043" s="41"/>
    </row>
    <row r="5044" spans="4:5" x14ac:dyDescent="0.2">
      <c r="D5044" s="1"/>
      <c r="E5044" s="41"/>
    </row>
    <row r="5045" spans="4:5" x14ac:dyDescent="0.2">
      <c r="D5045" s="1"/>
      <c r="E5045" s="41"/>
    </row>
    <row r="5046" spans="4:5" x14ac:dyDescent="0.2">
      <c r="D5046" s="1"/>
      <c r="E5046" s="41"/>
    </row>
    <row r="5047" spans="4:5" x14ac:dyDescent="0.2">
      <c r="D5047" s="1"/>
      <c r="E5047" s="41"/>
    </row>
    <row r="5048" spans="4:5" x14ac:dyDescent="0.2">
      <c r="D5048" s="1"/>
      <c r="E5048" s="41"/>
    </row>
    <row r="5049" spans="4:5" x14ac:dyDescent="0.2">
      <c r="D5049" s="1"/>
      <c r="E5049" s="41"/>
    </row>
    <row r="5050" spans="4:5" x14ac:dyDescent="0.2">
      <c r="D5050" s="1"/>
      <c r="E5050" s="41"/>
    </row>
    <row r="5051" spans="4:5" x14ac:dyDescent="0.2">
      <c r="D5051" s="1"/>
      <c r="E5051" s="41"/>
    </row>
    <row r="5052" spans="4:5" x14ac:dyDescent="0.2">
      <c r="D5052" s="1"/>
      <c r="E5052" s="41"/>
    </row>
    <row r="5053" spans="4:5" x14ac:dyDescent="0.2">
      <c r="D5053" s="1"/>
      <c r="E5053" s="41"/>
    </row>
    <row r="5054" spans="4:5" x14ac:dyDescent="0.2">
      <c r="D5054" s="1"/>
      <c r="E5054" s="41"/>
    </row>
    <row r="5055" spans="4:5" x14ac:dyDescent="0.2">
      <c r="D5055" s="1"/>
      <c r="E5055" s="41"/>
    </row>
    <row r="5056" spans="4:5" x14ac:dyDescent="0.2">
      <c r="D5056" s="1"/>
      <c r="E5056" s="41"/>
    </row>
    <row r="5057" spans="4:5" x14ac:dyDescent="0.2">
      <c r="D5057" s="1"/>
      <c r="E5057" s="41"/>
    </row>
    <row r="5058" spans="4:5" x14ac:dyDescent="0.2">
      <c r="D5058" s="1"/>
      <c r="E5058" s="41"/>
    </row>
    <row r="5059" spans="4:5" x14ac:dyDescent="0.2">
      <c r="D5059" s="1"/>
      <c r="E5059" s="41"/>
    </row>
    <row r="5060" spans="4:5" x14ac:dyDescent="0.2">
      <c r="D5060" s="1"/>
      <c r="E5060" s="41"/>
    </row>
    <row r="5061" spans="4:5" x14ac:dyDescent="0.2">
      <c r="D5061" s="1"/>
      <c r="E5061" s="41"/>
    </row>
    <row r="5062" spans="4:5" x14ac:dyDescent="0.2">
      <c r="D5062" s="1"/>
      <c r="E5062" s="41"/>
    </row>
    <row r="5063" spans="4:5" x14ac:dyDescent="0.2">
      <c r="D5063" s="1"/>
      <c r="E5063" s="41"/>
    </row>
    <row r="5064" spans="4:5" x14ac:dyDescent="0.2">
      <c r="D5064" s="1"/>
      <c r="E5064" s="41"/>
    </row>
    <row r="5065" spans="4:5" x14ac:dyDescent="0.2">
      <c r="D5065" s="1"/>
      <c r="E5065" s="41"/>
    </row>
    <row r="5066" spans="4:5" x14ac:dyDescent="0.2">
      <c r="D5066" s="1"/>
      <c r="E5066" s="41"/>
    </row>
    <row r="5067" spans="4:5" x14ac:dyDescent="0.2">
      <c r="D5067" s="1"/>
      <c r="E5067" s="41"/>
    </row>
    <row r="5068" spans="4:5" x14ac:dyDescent="0.2">
      <c r="D5068" s="1"/>
      <c r="E5068" s="41"/>
    </row>
    <row r="5069" spans="4:5" x14ac:dyDescent="0.2">
      <c r="D5069" s="1"/>
      <c r="E5069" s="41"/>
    </row>
    <row r="5070" spans="4:5" x14ac:dyDescent="0.2">
      <c r="D5070" s="1"/>
      <c r="E5070" s="41"/>
    </row>
    <row r="5071" spans="4:5" x14ac:dyDescent="0.2">
      <c r="D5071" s="1"/>
      <c r="E5071" s="41"/>
    </row>
    <row r="5072" spans="4:5" x14ac:dyDescent="0.2">
      <c r="D5072" s="1"/>
      <c r="E5072" s="41"/>
    </row>
    <row r="5073" spans="4:5" x14ac:dyDescent="0.2">
      <c r="D5073" s="1"/>
      <c r="E5073" s="41"/>
    </row>
    <row r="5074" spans="4:5" x14ac:dyDescent="0.2">
      <c r="D5074" s="1"/>
      <c r="E5074" s="41"/>
    </row>
    <row r="5075" spans="4:5" x14ac:dyDescent="0.2">
      <c r="D5075" s="1"/>
      <c r="E5075" s="41"/>
    </row>
    <row r="5076" spans="4:5" x14ac:dyDescent="0.2">
      <c r="D5076" s="1"/>
      <c r="E5076" s="41"/>
    </row>
    <row r="5077" spans="4:5" x14ac:dyDescent="0.2">
      <c r="D5077" s="1"/>
      <c r="E5077" s="41"/>
    </row>
    <row r="5078" spans="4:5" x14ac:dyDescent="0.2">
      <c r="D5078" s="1"/>
      <c r="E5078" s="41"/>
    </row>
    <row r="5079" spans="4:5" x14ac:dyDescent="0.2">
      <c r="D5079" s="1"/>
      <c r="E5079" s="41"/>
    </row>
    <row r="5080" spans="4:5" x14ac:dyDescent="0.2">
      <c r="D5080" s="1"/>
      <c r="E5080" s="41"/>
    </row>
    <row r="5081" spans="4:5" x14ac:dyDescent="0.2">
      <c r="D5081" s="1"/>
      <c r="E5081" s="41"/>
    </row>
    <row r="5082" spans="4:5" x14ac:dyDescent="0.2">
      <c r="D5082" s="1"/>
      <c r="E5082" s="41"/>
    </row>
    <row r="5083" spans="4:5" x14ac:dyDescent="0.2">
      <c r="D5083" s="1"/>
      <c r="E5083" s="41"/>
    </row>
    <row r="5084" spans="4:5" x14ac:dyDescent="0.2">
      <c r="D5084" s="1"/>
      <c r="E5084" s="41"/>
    </row>
    <row r="5085" spans="4:5" x14ac:dyDescent="0.2">
      <c r="D5085" s="1"/>
      <c r="E5085" s="41"/>
    </row>
    <row r="5086" spans="4:5" x14ac:dyDescent="0.2">
      <c r="D5086" s="1"/>
      <c r="E5086" s="41"/>
    </row>
    <row r="5087" spans="4:5" x14ac:dyDescent="0.2">
      <c r="D5087" s="1"/>
      <c r="E5087" s="41"/>
    </row>
    <row r="5088" spans="4:5" x14ac:dyDescent="0.2">
      <c r="D5088" s="1"/>
      <c r="E5088" s="41"/>
    </row>
    <row r="5089" spans="4:5" x14ac:dyDescent="0.2">
      <c r="D5089" s="1"/>
      <c r="E5089" s="41"/>
    </row>
    <row r="5090" spans="4:5" x14ac:dyDescent="0.2">
      <c r="D5090" s="1"/>
      <c r="E5090" s="41"/>
    </row>
    <row r="5091" spans="4:5" x14ac:dyDescent="0.2">
      <c r="D5091" s="1"/>
      <c r="E5091" s="41"/>
    </row>
    <row r="5092" spans="4:5" x14ac:dyDescent="0.2">
      <c r="D5092" s="1"/>
      <c r="E5092" s="41"/>
    </row>
    <row r="5093" spans="4:5" x14ac:dyDescent="0.2">
      <c r="D5093" s="1"/>
      <c r="E5093" s="41"/>
    </row>
    <row r="5094" spans="4:5" x14ac:dyDescent="0.2">
      <c r="D5094" s="1"/>
      <c r="E5094" s="41"/>
    </row>
    <row r="5095" spans="4:5" x14ac:dyDescent="0.2">
      <c r="D5095" s="1"/>
      <c r="E5095" s="41"/>
    </row>
    <row r="5096" spans="4:5" x14ac:dyDescent="0.2">
      <c r="D5096" s="1"/>
      <c r="E5096" s="41"/>
    </row>
    <row r="5097" spans="4:5" x14ac:dyDescent="0.2">
      <c r="D5097" s="1"/>
      <c r="E5097" s="41"/>
    </row>
    <row r="5098" spans="4:5" x14ac:dyDescent="0.2">
      <c r="D5098" s="1"/>
      <c r="E5098" s="41"/>
    </row>
    <row r="5099" spans="4:5" x14ac:dyDescent="0.2">
      <c r="D5099" s="1"/>
      <c r="E5099" s="41"/>
    </row>
    <row r="5100" spans="4:5" x14ac:dyDescent="0.2">
      <c r="D5100" s="1"/>
      <c r="E5100" s="41"/>
    </row>
    <row r="5101" spans="4:5" x14ac:dyDescent="0.2">
      <c r="D5101" s="1"/>
      <c r="E5101" s="41"/>
    </row>
    <row r="5102" spans="4:5" x14ac:dyDescent="0.2">
      <c r="D5102" s="1"/>
      <c r="E5102" s="41"/>
    </row>
    <row r="5103" spans="4:5" x14ac:dyDescent="0.2">
      <c r="D5103" s="1"/>
      <c r="E5103" s="41"/>
    </row>
    <row r="5104" spans="4:5" x14ac:dyDescent="0.2">
      <c r="D5104" s="1"/>
      <c r="E5104" s="41"/>
    </row>
    <row r="5105" spans="4:5" x14ac:dyDescent="0.2">
      <c r="D5105" s="1"/>
      <c r="E5105" s="41"/>
    </row>
    <row r="5106" spans="4:5" x14ac:dyDescent="0.2">
      <c r="D5106" s="1"/>
      <c r="E5106" s="41"/>
    </row>
    <row r="5107" spans="4:5" x14ac:dyDescent="0.2">
      <c r="D5107" s="1"/>
      <c r="E5107" s="41"/>
    </row>
    <row r="5108" spans="4:5" x14ac:dyDescent="0.2">
      <c r="D5108" s="1"/>
      <c r="E5108" s="41"/>
    </row>
    <row r="5109" spans="4:5" x14ac:dyDescent="0.2">
      <c r="D5109" s="1"/>
      <c r="E5109" s="41"/>
    </row>
    <row r="5110" spans="4:5" x14ac:dyDescent="0.2">
      <c r="D5110" s="1"/>
      <c r="E5110" s="41"/>
    </row>
    <row r="5111" spans="4:5" x14ac:dyDescent="0.2">
      <c r="D5111" s="1"/>
      <c r="E5111" s="41"/>
    </row>
    <row r="5112" spans="4:5" x14ac:dyDescent="0.2">
      <c r="D5112" s="1"/>
      <c r="E5112" s="41"/>
    </row>
    <row r="5113" spans="4:5" x14ac:dyDescent="0.2">
      <c r="D5113" s="1"/>
      <c r="E5113" s="41"/>
    </row>
    <row r="5114" spans="4:5" x14ac:dyDescent="0.2">
      <c r="D5114" s="1"/>
      <c r="E5114" s="41"/>
    </row>
    <row r="5115" spans="4:5" x14ac:dyDescent="0.2">
      <c r="D5115" s="1"/>
      <c r="E5115" s="41"/>
    </row>
    <row r="5116" spans="4:5" x14ac:dyDescent="0.2">
      <c r="D5116" s="1"/>
      <c r="E5116" s="41"/>
    </row>
    <row r="5117" spans="4:5" x14ac:dyDescent="0.2">
      <c r="D5117" s="1"/>
      <c r="E5117" s="41"/>
    </row>
    <row r="5118" spans="4:5" x14ac:dyDescent="0.2">
      <c r="D5118" s="1"/>
      <c r="E5118" s="41"/>
    </row>
    <row r="5119" spans="4:5" x14ac:dyDescent="0.2">
      <c r="D5119" s="1"/>
      <c r="E5119" s="41"/>
    </row>
    <row r="5120" spans="4:5" x14ac:dyDescent="0.2">
      <c r="D5120" s="1"/>
      <c r="E5120" s="41"/>
    </row>
    <row r="5121" spans="4:5" x14ac:dyDescent="0.2">
      <c r="D5121" s="1"/>
      <c r="E5121" s="41"/>
    </row>
    <row r="5122" spans="4:5" x14ac:dyDescent="0.2">
      <c r="D5122" s="1"/>
      <c r="E5122" s="41"/>
    </row>
    <row r="5123" spans="4:5" x14ac:dyDescent="0.2">
      <c r="D5123" s="1"/>
      <c r="E5123" s="41"/>
    </row>
    <row r="5124" spans="4:5" x14ac:dyDescent="0.2">
      <c r="D5124" s="1"/>
      <c r="E5124" s="41"/>
    </row>
    <row r="5125" spans="4:5" x14ac:dyDescent="0.2">
      <c r="D5125" s="1"/>
      <c r="E5125" s="41"/>
    </row>
    <row r="5126" spans="4:5" x14ac:dyDescent="0.2">
      <c r="D5126" s="1"/>
      <c r="E5126" s="41"/>
    </row>
    <row r="5127" spans="4:5" x14ac:dyDescent="0.2">
      <c r="D5127" s="1"/>
      <c r="E5127" s="41"/>
    </row>
    <row r="5128" spans="4:5" x14ac:dyDescent="0.2">
      <c r="D5128" s="1"/>
      <c r="E5128" s="41"/>
    </row>
    <row r="5129" spans="4:5" x14ac:dyDescent="0.2">
      <c r="D5129" s="1"/>
      <c r="E5129" s="41"/>
    </row>
    <row r="5130" spans="4:5" x14ac:dyDescent="0.2">
      <c r="D5130" s="1"/>
      <c r="E5130" s="41"/>
    </row>
    <row r="5131" spans="4:5" x14ac:dyDescent="0.2">
      <c r="D5131" s="1"/>
      <c r="E5131" s="41"/>
    </row>
    <row r="5132" spans="4:5" x14ac:dyDescent="0.2">
      <c r="D5132" s="1"/>
      <c r="E5132" s="41"/>
    </row>
    <row r="5133" spans="4:5" x14ac:dyDescent="0.2">
      <c r="D5133" s="1"/>
      <c r="E5133" s="41"/>
    </row>
    <row r="5134" spans="4:5" x14ac:dyDescent="0.2">
      <c r="D5134" s="1"/>
      <c r="E5134" s="41"/>
    </row>
    <row r="5135" spans="4:5" x14ac:dyDescent="0.2">
      <c r="D5135" s="1"/>
      <c r="E5135" s="41"/>
    </row>
    <row r="5136" spans="4:5" x14ac:dyDescent="0.2">
      <c r="D5136" s="1"/>
      <c r="E5136" s="41"/>
    </row>
    <row r="5137" spans="4:5" x14ac:dyDescent="0.2">
      <c r="D5137" s="1"/>
      <c r="E5137" s="41"/>
    </row>
    <row r="5138" spans="4:5" x14ac:dyDescent="0.2">
      <c r="D5138" s="1"/>
      <c r="E5138" s="41"/>
    </row>
    <row r="5139" spans="4:5" x14ac:dyDescent="0.2">
      <c r="D5139" s="1"/>
      <c r="E5139" s="41"/>
    </row>
    <row r="5140" spans="4:5" x14ac:dyDescent="0.2">
      <c r="D5140" s="1"/>
      <c r="E5140" s="41"/>
    </row>
    <row r="5141" spans="4:5" x14ac:dyDescent="0.2">
      <c r="D5141" s="1"/>
      <c r="E5141" s="41"/>
    </row>
    <row r="5142" spans="4:5" x14ac:dyDescent="0.2">
      <c r="D5142" s="1"/>
      <c r="E5142" s="41"/>
    </row>
    <row r="5143" spans="4:5" x14ac:dyDescent="0.2">
      <c r="D5143" s="1"/>
      <c r="E5143" s="41"/>
    </row>
    <row r="5144" spans="4:5" x14ac:dyDescent="0.2">
      <c r="D5144" s="1"/>
      <c r="E5144" s="41"/>
    </row>
    <row r="5145" spans="4:5" x14ac:dyDescent="0.2">
      <c r="D5145" s="1"/>
      <c r="E5145" s="41"/>
    </row>
    <row r="5146" spans="4:5" x14ac:dyDescent="0.2">
      <c r="D5146" s="1"/>
      <c r="E5146" s="41"/>
    </row>
    <row r="5147" spans="4:5" x14ac:dyDescent="0.2">
      <c r="D5147" s="1"/>
      <c r="E5147" s="41"/>
    </row>
    <row r="5148" spans="4:5" x14ac:dyDescent="0.2">
      <c r="D5148" s="1"/>
      <c r="E5148" s="41"/>
    </row>
    <row r="5149" spans="4:5" x14ac:dyDescent="0.2">
      <c r="D5149" s="1"/>
      <c r="E5149" s="41"/>
    </row>
    <row r="5150" spans="4:5" x14ac:dyDescent="0.2">
      <c r="D5150" s="1"/>
      <c r="E5150" s="41"/>
    </row>
    <row r="5151" spans="4:5" x14ac:dyDescent="0.2">
      <c r="D5151" s="1"/>
      <c r="E5151" s="41"/>
    </row>
    <row r="5152" spans="4:5" x14ac:dyDescent="0.2">
      <c r="D5152" s="1"/>
      <c r="E5152" s="41"/>
    </row>
    <row r="5153" spans="4:5" x14ac:dyDescent="0.2">
      <c r="D5153" s="1"/>
      <c r="E5153" s="41"/>
    </row>
    <row r="5154" spans="4:5" x14ac:dyDescent="0.2">
      <c r="D5154" s="1"/>
      <c r="E5154" s="41"/>
    </row>
    <row r="5155" spans="4:5" x14ac:dyDescent="0.2">
      <c r="D5155" s="1"/>
      <c r="E5155" s="41"/>
    </row>
    <row r="5156" spans="4:5" x14ac:dyDescent="0.2">
      <c r="D5156" s="1"/>
      <c r="E5156" s="41"/>
    </row>
    <row r="5157" spans="4:5" x14ac:dyDescent="0.2">
      <c r="D5157" s="1"/>
      <c r="E5157" s="41"/>
    </row>
    <row r="5158" spans="4:5" x14ac:dyDescent="0.2">
      <c r="D5158" s="1"/>
      <c r="E5158" s="41"/>
    </row>
    <row r="5159" spans="4:5" x14ac:dyDescent="0.2">
      <c r="D5159" s="1"/>
      <c r="E5159" s="41"/>
    </row>
    <row r="5160" spans="4:5" x14ac:dyDescent="0.2">
      <c r="D5160" s="1"/>
      <c r="E5160" s="41"/>
    </row>
    <row r="5161" spans="4:5" x14ac:dyDescent="0.2">
      <c r="D5161" s="1"/>
      <c r="E5161" s="41"/>
    </row>
    <row r="5162" spans="4:5" x14ac:dyDescent="0.2">
      <c r="D5162" s="1"/>
      <c r="E5162" s="41"/>
    </row>
    <row r="5163" spans="4:5" x14ac:dyDescent="0.2">
      <c r="D5163" s="1"/>
      <c r="E5163" s="41"/>
    </row>
    <row r="5164" spans="4:5" x14ac:dyDescent="0.2">
      <c r="D5164" s="1"/>
      <c r="E5164" s="41"/>
    </row>
    <row r="5165" spans="4:5" x14ac:dyDescent="0.2">
      <c r="D5165" s="1"/>
      <c r="E5165" s="41"/>
    </row>
    <row r="5166" spans="4:5" x14ac:dyDescent="0.2">
      <c r="D5166" s="1"/>
      <c r="E5166" s="41"/>
    </row>
    <row r="5167" spans="4:5" x14ac:dyDescent="0.2">
      <c r="D5167" s="1"/>
      <c r="E5167" s="41"/>
    </row>
    <row r="5168" spans="4:5" x14ac:dyDescent="0.2">
      <c r="D5168" s="1"/>
      <c r="E5168" s="41"/>
    </row>
    <row r="5169" spans="4:5" x14ac:dyDescent="0.2">
      <c r="D5169" s="1"/>
      <c r="E5169" s="41"/>
    </row>
    <row r="5170" spans="4:5" x14ac:dyDescent="0.2">
      <c r="D5170" s="1"/>
      <c r="E5170" s="41"/>
    </row>
    <row r="5171" spans="4:5" x14ac:dyDescent="0.2">
      <c r="D5171" s="1"/>
      <c r="E5171" s="41"/>
    </row>
    <row r="5172" spans="4:5" x14ac:dyDescent="0.2">
      <c r="D5172" s="1"/>
      <c r="E5172" s="41"/>
    </row>
    <row r="5173" spans="4:5" x14ac:dyDescent="0.2">
      <c r="D5173" s="1"/>
      <c r="E5173" s="41"/>
    </row>
    <row r="5174" spans="4:5" x14ac:dyDescent="0.2">
      <c r="D5174" s="1"/>
      <c r="E5174" s="41"/>
    </row>
    <row r="5175" spans="4:5" x14ac:dyDescent="0.2">
      <c r="D5175" s="1"/>
      <c r="E5175" s="41"/>
    </row>
    <row r="5176" spans="4:5" x14ac:dyDescent="0.2">
      <c r="D5176" s="1"/>
      <c r="E5176" s="41"/>
    </row>
    <row r="5177" spans="4:5" x14ac:dyDescent="0.2">
      <c r="D5177" s="1"/>
      <c r="E5177" s="41"/>
    </row>
    <row r="5178" spans="4:5" x14ac:dyDescent="0.2">
      <c r="D5178" s="1"/>
      <c r="E5178" s="41"/>
    </row>
    <row r="5179" spans="4:5" x14ac:dyDescent="0.2">
      <c r="D5179" s="1"/>
      <c r="E5179" s="41"/>
    </row>
    <row r="5180" spans="4:5" x14ac:dyDescent="0.2">
      <c r="D5180" s="1"/>
      <c r="E5180" s="41"/>
    </row>
    <row r="5181" spans="4:5" x14ac:dyDescent="0.2">
      <c r="D5181" s="1"/>
      <c r="E5181" s="41"/>
    </row>
    <row r="5182" spans="4:5" x14ac:dyDescent="0.2">
      <c r="D5182" s="1"/>
      <c r="E5182" s="41"/>
    </row>
    <row r="5183" spans="4:5" x14ac:dyDescent="0.2">
      <c r="D5183" s="1"/>
      <c r="E5183" s="41"/>
    </row>
    <row r="5184" spans="4:5" x14ac:dyDescent="0.2">
      <c r="D5184" s="1"/>
      <c r="E5184" s="41"/>
    </row>
    <row r="5185" spans="4:5" x14ac:dyDescent="0.2">
      <c r="D5185" s="1"/>
      <c r="E5185" s="41"/>
    </row>
    <row r="5186" spans="4:5" x14ac:dyDescent="0.2">
      <c r="D5186" s="1"/>
      <c r="E5186" s="41"/>
    </row>
    <row r="5187" spans="4:5" x14ac:dyDescent="0.2">
      <c r="D5187" s="1"/>
      <c r="E5187" s="41"/>
    </row>
    <row r="5188" spans="4:5" x14ac:dyDescent="0.2">
      <c r="D5188" s="1"/>
      <c r="E5188" s="41"/>
    </row>
    <row r="5189" spans="4:5" x14ac:dyDescent="0.2">
      <c r="D5189" s="1"/>
      <c r="E5189" s="41"/>
    </row>
    <row r="5190" spans="4:5" x14ac:dyDescent="0.2">
      <c r="D5190" s="1"/>
      <c r="E5190" s="41"/>
    </row>
    <row r="5191" spans="4:5" x14ac:dyDescent="0.2">
      <c r="D5191" s="1"/>
      <c r="E5191" s="41"/>
    </row>
    <row r="5192" spans="4:5" x14ac:dyDescent="0.2">
      <c r="D5192" s="1"/>
      <c r="E5192" s="41"/>
    </row>
    <row r="5193" spans="4:5" x14ac:dyDescent="0.2">
      <c r="D5193" s="1"/>
      <c r="E5193" s="41"/>
    </row>
    <row r="5194" spans="4:5" x14ac:dyDescent="0.2">
      <c r="D5194" s="1"/>
      <c r="E5194" s="41"/>
    </row>
    <row r="5195" spans="4:5" x14ac:dyDescent="0.2">
      <c r="D5195" s="1"/>
      <c r="E5195" s="41"/>
    </row>
    <row r="5196" spans="4:5" x14ac:dyDescent="0.2">
      <c r="D5196" s="1"/>
      <c r="E5196" s="41"/>
    </row>
    <row r="5197" spans="4:5" x14ac:dyDescent="0.2">
      <c r="D5197" s="1"/>
      <c r="E5197" s="41"/>
    </row>
    <row r="5198" spans="4:5" x14ac:dyDescent="0.2">
      <c r="D5198" s="1"/>
      <c r="E5198" s="41"/>
    </row>
    <row r="5199" spans="4:5" x14ac:dyDescent="0.2">
      <c r="D5199" s="1"/>
      <c r="E5199" s="41"/>
    </row>
    <row r="5200" spans="4:5" x14ac:dyDescent="0.2">
      <c r="D5200" s="1"/>
      <c r="E5200" s="41"/>
    </row>
    <row r="5201" spans="4:5" x14ac:dyDescent="0.2">
      <c r="D5201" s="1"/>
      <c r="E5201" s="41"/>
    </row>
    <row r="5202" spans="4:5" x14ac:dyDescent="0.2">
      <c r="D5202" s="1"/>
      <c r="E5202" s="41"/>
    </row>
    <row r="5203" spans="4:5" x14ac:dyDescent="0.2">
      <c r="D5203" s="1"/>
      <c r="E5203" s="41"/>
    </row>
    <row r="5204" spans="4:5" x14ac:dyDescent="0.2">
      <c r="D5204" s="1"/>
      <c r="E5204" s="41"/>
    </row>
    <row r="5205" spans="4:5" x14ac:dyDescent="0.2">
      <c r="D5205" s="1"/>
      <c r="E5205" s="41"/>
    </row>
    <row r="5206" spans="4:5" x14ac:dyDescent="0.2">
      <c r="D5206" s="1"/>
      <c r="E5206" s="41"/>
    </row>
    <row r="5207" spans="4:5" x14ac:dyDescent="0.2">
      <c r="D5207" s="1"/>
      <c r="E5207" s="41"/>
    </row>
    <row r="5208" spans="4:5" x14ac:dyDescent="0.2">
      <c r="D5208" s="1"/>
      <c r="E5208" s="41"/>
    </row>
    <row r="5209" spans="4:5" x14ac:dyDescent="0.2">
      <c r="D5209" s="1"/>
      <c r="E5209" s="41"/>
    </row>
    <row r="5210" spans="4:5" x14ac:dyDescent="0.2">
      <c r="D5210" s="1"/>
      <c r="E5210" s="41"/>
    </row>
    <row r="5211" spans="4:5" x14ac:dyDescent="0.2">
      <c r="D5211" s="1"/>
      <c r="E5211" s="41"/>
    </row>
    <row r="5212" spans="4:5" x14ac:dyDescent="0.2">
      <c r="D5212" s="1"/>
      <c r="E5212" s="41"/>
    </row>
    <row r="5213" spans="4:5" x14ac:dyDescent="0.2">
      <c r="D5213" s="1"/>
      <c r="E5213" s="41"/>
    </row>
    <row r="5214" spans="4:5" x14ac:dyDescent="0.2">
      <c r="D5214" s="1"/>
      <c r="E5214" s="41"/>
    </row>
    <row r="5215" spans="4:5" x14ac:dyDescent="0.2">
      <c r="D5215" s="1"/>
      <c r="E5215" s="41"/>
    </row>
    <row r="5216" spans="4:5" x14ac:dyDescent="0.2">
      <c r="D5216" s="1"/>
      <c r="E5216" s="41"/>
    </row>
    <row r="5217" spans="4:5" x14ac:dyDescent="0.2">
      <c r="D5217" s="1"/>
      <c r="E5217" s="41"/>
    </row>
    <row r="5218" spans="4:5" x14ac:dyDescent="0.2">
      <c r="D5218" s="1"/>
      <c r="E5218" s="41"/>
    </row>
    <row r="5219" spans="4:5" x14ac:dyDescent="0.2">
      <c r="D5219" s="1"/>
      <c r="E5219" s="41"/>
    </row>
    <row r="5220" spans="4:5" x14ac:dyDescent="0.2">
      <c r="D5220" s="1"/>
      <c r="E5220" s="41"/>
    </row>
    <row r="5221" spans="4:5" x14ac:dyDescent="0.2">
      <c r="D5221" s="1"/>
      <c r="E5221" s="41"/>
    </row>
    <row r="5222" spans="4:5" x14ac:dyDescent="0.2">
      <c r="D5222" s="1"/>
      <c r="E5222" s="41"/>
    </row>
    <row r="5223" spans="4:5" x14ac:dyDescent="0.2">
      <c r="D5223" s="1"/>
      <c r="E5223" s="41"/>
    </row>
    <row r="5224" spans="4:5" x14ac:dyDescent="0.2">
      <c r="D5224" s="1"/>
      <c r="E5224" s="41"/>
    </row>
    <row r="5225" spans="4:5" x14ac:dyDescent="0.2">
      <c r="D5225" s="1"/>
      <c r="E5225" s="41"/>
    </row>
    <row r="5226" spans="4:5" x14ac:dyDescent="0.2">
      <c r="D5226" s="1"/>
      <c r="E5226" s="41"/>
    </row>
    <row r="5227" spans="4:5" x14ac:dyDescent="0.2">
      <c r="D5227" s="1"/>
      <c r="E5227" s="41"/>
    </row>
    <row r="5228" spans="4:5" x14ac:dyDescent="0.2">
      <c r="D5228" s="1"/>
      <c r="E5228" s="41"/>
    </row>
    <row r="5229" spans="4:5" x14ac:dyDescent="0.2">
      <c r="D5229" s="1"/>
      <c r="E5229" s="41"/>
    </row>
    <row r="5230" spans="4:5" x14ac:dyDescent="0.2">
      <c r="D5230" s="1"/>
      <c r="E5230" s="41"/>
    </row>
    <row r="5231" spans="4:5" x14ac:dyDescent="0.2">
      <c r="D5231" s="1"/>
      <c r="E5231" s="41"/>
    </row>
    <row r="5232" spans="4:5" x14ac:dyDescent="0.2">
      <c r="D5232" s="1"/>
      <c r="E5232" s="41"/>
    </row>
    <row r="5233" spans="4:5" x14ac:dyDescent="0.2">
      <c r="D5233" s="1"/>
      <c r="E5233" s="41"/>
    </row>
    <row r="5234" spans="4:5" x14ac:dyDescent="0.2">
      <c r="D5234" s="1"/>
      <c r="E5234" s="41"/>
    </row>
    <row r="5235" spans="4:5" x14ac:dyDescent="0.2">
      <c r="D5235" s="1"/>
      <c r="E5235" s="41"/>
    </row>
    <row r="5236" spans="4:5" x14ac:dyDescent="0.2">
      <c r="D5236" s="1"/>
      <c r="E5236" s="41"/>
    </row>
    <row r="5237" spans="4:5" x14ac:dyDescent="0.2">
      <c r="D5237" s="1"/>
      <c r="E5237" s="41"/>
    </row>
    <row r="5238" spans="4:5" x14ac:dyDescent="0.2">
      <c r="D5238" s="1"/>
      <c r="E5238" s="41"/>
    </row>
    <row r="5239" spans="4:5" x14ac:dyDescent="0.2">
      <c r="D5239" s="1"/>
      <c r="E5239" s="41"/>
    </row>
    <row r="5240" spans="4:5" x14ac:dyDescent="0.2">
      <c r="D5240" s="1"/>
      <c r="E5240" s="41"/>
    </row>
    <row r="5241" spans="4:5" x14ac:dyDescent="0.2">
      <c r="D5241" s="1"/>
      <c r="E5241" s="41"/>
    </row>
    <row r="5242" spans="4:5" x14ac:dyDescent="0.2">
      <c r="D5242" s="1"/>
      <c r="E5242" s="41"/>
    </row>
    <row r="5243" spans="4:5" x14ac:dyDescent="0.2">
      <c r="D5243" s="1"/>
      <c r="E5243" s="41"/>
    </row>
    <row r="5244" spans="4:5" x14ac:dyDescent="0.2">
      <c r="D5244" s="1"/>
      <c r="E5244" s="41"/>
    </row>
    <row r="5245" spans="4:5" x14ac:dyDescent="0.2">
      <c r="D5245" s="1"/>
      <c r="E5245" s="41"/>
    </row>
    <row r="5246" spans="4:5" x14ac:dyDescent="0.2">
      <c r="D5246" s="1"/>
      <c r="E5246" s="41"/>
    </row>
    <row r="5247" spans="4:5" x14ac:dyDescent="0.2">
      <c r="D5247" s="1"/>
      <c r="E5247" s="41"/>
    </row>
    <row r="5248" spans="4:5" x14ac:dyDescent="0.2">
      <c r="D5248" s="1"/>
      <c r="E5248" s="41"/>
    </row>
    <row r="5249" spans="4:5" x14ac:dyDescent="0.2">
      <c r="D5249" s="1"/>
      <c r="E5249" s="41"/>
    </row>
    <row r="5250" spans="4:5" x14ac:dyDescent="0.2">
      <c r="D5250" s="1"/>
      <c r="E5250" s="41"/>
    </row>
    <row r="5251" spans="4:5" x14ac:dyDescent="0.2">
      <c r="D5251" s="1"/>
      <c r="E5251" s="41"/>
    </row>
    <row r="5252" spans="4:5" x14ac:dyDescent="0.2">
      <c r="D5252" s="1"/>
      <c r="E5252" s="41"/>
    </row>
    <row r="5253" spans="4:5" x14ac:dyDescent="0.2">
      <c r="D5253" s="1"/>
      <c r="E5253" s="41"/>
    </row>
    <row r="5254" spans="4:5" x14ac:dyDescent="0.2">
      <c r="D5254" s="1"/>
      <c r="E5254" s="41"/>
    </row>
    <row r="5255" spans="4:5" x14ac:dyDescent="0.2">
      <c r="D5255" s="1"/>
      <c r="E5255" s="41"/>
    </row>
    <row r="5256" spans="4:5" x14ac:dyDescent="0.2">
      <c r="D5256" s="1"/>
      <c r="E5256" s="41"/>
    </row>
    <row r="5257" spans="4:5" x14ac:dyDescent="0.2">
      <c r="D5257" s="1"/>
      <c r="E5257" s="41"/>
    </row>
    <row r="5258" spans="4:5" x14ac:dyDescent="0.2">
      <c r="D5258" s="1"/>
      <c r="E5258" s="41"/>
    </row>
    <row r="5259" spans="4:5" x14ac:dyDescent="0.2">
      <c r="D5259" s="1"/>
      <c r="E5259" s="41"/>
    </row>
    <row r="5260" spans="4:5" x14ac:dyDescent="0.2">
      <c r="D5260" s="1"/>
      <c r="E5260" s="41"/>
    </row>
    <row r="5261" spans="4:5" x14ac:dyDescent="0.2">
      <c r="D5261" s="1"/>
      <c r="E5261" s="41"/>
    </row>
    <row r="5262" spans="4:5" x14ac:dyDescent="0.2">
      <c r="D5262" s="1"/>
      <c r="E5262" s="41"/>
    </row>
    <row r="5263" spans="4:5" x14ac:dyDescent="0.2">
      <c r="D5263" s="1"/>
      <c r="E5263" s="41"/>
    </row>
    <row r="5264" spans="4:5" x14ac:dyDescent="0.2">
      <c r="D5264" s="1"/>
      <c r="E5264" s="41"/>
    </row>
    <row r="5265" spans="4:5" x14ac:dyDescent="0.2">
      <c r="D5265" s="1"/>
      <c r="E5265" s="41"/>
    </row>
    <row r="5266" spans="4:5" x14ac:dyDescent="0.2">
      <c r="D5266" s="1"/>
      <c r="E5266" s="41"/>
    </row>
    <row r="5267" spans="4:5" x14ac:dyDescent="0.2">
      <c r="D5267" s="1"/>
      <c r="E5267" s="41"/>
    </row>
    <row r="5268" spans="4:5" x14ac:dyDescent="0.2">
      <c r="D5268" s="1"/>
      <c r="E5268" s="41"/>
    </row>
    <row r="5269" spans="4:5" x14ac:dyDescent="0.2">
      <c r="D5269" s="1"/>
      <c r="E5269" s="41"/>
    </row>
    <row r="5270" spans="4:5" x14ac:dyDescent="0.2">
      <c r="D5270" s="1"/>
      <c r="E5270" s="41"/>
    </row>
    <row r="5271" spans="4:5" x14ac:dyDescent="0.2">
      <c r="D5271" s="1"/>
      <c r="E5271" s="41"/>
    </row>
    <row r="5272" spans="4:5" x14ac:dyDescent="0.2">
      <c r="D5272" s="1"/>
      <c r="E5272" s="41"/>
    </row>
    <row r="5273" spans="4:5" x14ac:dyDescent="0.2">
      <c r="D5273" s="1"/>
      <c r="E5273" s="41"/>
    </row>
    <row r="5274" spans="4:5" x14ac:dyDescent="0.2">
      <c r="D5274" s="1"/>
      <c r="E5274" s="41"/>
    </row>
    <row r="5275" spans="4:5" x14ac:dyDescent="0.2">
      <c r="D5275" s="1"/>
      <c r="E5275" s="41"/>
    </row>
    <row r="5276" spans="4:5" x14ac:dyDescent="0.2">
      <c r="D5276" s="1"/>
      <c r="E5276" s="41"/>
    </row>
    <row r="5277" spans="4:5" x14ac:dyDescent="0.2">
      <c r="D5277" s="1"/>
      <c r="E5277" s="41"/>
    </row>
    <row r="5278" spans="4:5" x14ac:dyDescent="0.2">
      <c r="D5278" s="1"/>
      <c r="E5278" s="41"/>
    </row>
    <row r="5279" spans="4:5" x14ac:dyDescent="0.2">
      <c r="D5279" s="1"/>
      <c r="E5279" s="41"/>
    </row>
    <row r="5280" spans="4:5" x14ac:dyDescent="0.2">
      <c r="D5280" s="1"/>
      <c r="E5280" s="41"/>
    </row>
    <row r="5281" spans="4:5" x14ac:dyDescent="0.2">
      <c r="D5281" s="1"/>
      <c r="E5281" s="41"/>
    </row>
    <row r="5282" spans="4:5" x14ac:dyDescent="0.2">
      <c r="D5282" s="1"/>
      <c r="E5282" s="41"/>
    </row>
    <row r="5283" spans="4:5" x14ac:dyDescent="0.2">
      <c r="D5283" s="1"/>
      <c r="E5283" s="41"/>
    </row>
    <row r="5284" spans="4:5" x14ac:dyDescent="0.2">
      <c r="D5284" s="1"/>
      <c r="E5284" s="41"/>
    </row>
    <row r="5285" spans="4:5" x14ac:dyDescent="0.2">
      <c r="D5285" s="1"/>
      <c r="E5285" s="41"/>
    </row>
    <row r="5286" spans="4:5" x14ac:dyDescent="0.2">
      <c r="D5286" s="1"/>
      <c r="E5286" s="41"/>
    </row>
    <row r="5287" spans="4:5" x14ac:dyDescent="0.2">
      <c r="D5287" s="1"/>
      <c r="E5287" s="41"/>
    </row>
    <row r="5288" spans="4:5" x14ac:dyDescent="0.2">
      <c r="D5288" s="1"/>
      <c r="E5288" s="41"/>
    </row>
    <row r="5289" spans="4:5" x14ac:dyDescent="0.2">
      <c r="D5289" s="1"/>
      <c r="E5289" s="41"/>
    </row>
    <row r="5290" spans="4:5" x14ac:dyDescent="0.2">
      <c r="D5290" s="1"/>
      <c r="E5290" s="41"/>
    </row>
    <row r="5291" spans="4:5" x14ac:dyDescent="0.2">
      <c r="D5291" s="1"/>
      <c r="E5291" s="41"/>
    </row>
    <row r="5292" spans="4:5" x14ac:dyDescent="0.2">
      <c r="D5292" s="1"/>
      <c r="E5292" s="41"/>
    </row>
    <row r="5293" spans="4:5" x14ac:dyDescent="0.2">
      <c r="D5293" s="1"/>
      <c r="E5293" s="41"/>
    </row>
    <row r="5294" spans="4:5" x14ac:dyDescent="0.2">
      <c r="D5294" s="1"/>
      <c r="E5294" s="41"/>
    </row>
    <row r="5295" spans="4:5" x14ac:dyDescent="0.2">
      <c r="D5295" s="1"/>
      <c r="E5295" s="41"/>
    </row>
    <row r="5296" spans="4:5" x14ac:dyDescent="0.2">
      <c r="D5296" s="1"/>
      <c r="E5296" s="41"/>
    </row>
    <row r="5297" spans="4:5" x14ac:dyDescent="0.2">
      <c r="D5297" s="1"/>
      <c r="E5297" s="41"/>
    </row>
    <row r="5298" spans="4:5" x14ac:dyDescent="0.2">
      <c r="D5298" s="1"/>
      <c r="E5298" s="41"/>
    </row>
    <row r="5299" spans="4:5" x14ac:dyDescent="0.2">
      <c r="D5299" s="1"/>
      <c r="E5299" s="41"/>
    </row>
    <row r="5300" spans="4:5" x14ac:dyDescent="0.2">
      <c r="D5300" s="1"/>
      <c r="E5300" s="41"/>
    </row>
    <row r="5301" spans="4:5" x14ac:dyDescent="0.2">
      <c r="D5301" s="1"/>
      <c r="E5301" s="41"/>
    </row>
    <row r="5302" spans="4:5" x14ac:dyDescent="0.2">
      <c r="D5302" s="1"/>
      <c r="E5302" s="41"/>
    </row>
    <row r="5303" spans="4:5" x14ac:dyDescent="0.2">
      <c r="D5303" s="1"/>
      <c r="E5303" s="41"/>
    </row>
    <row r="5304" spans="4:5" x14ac:dyDescent="0.2">
      <c r="D5304" s="1"/>
      <c r="E5304" s="41"/>
    </row>
    <row r="5305" spans="4:5" x14ac:dyDescent="0.2">
      <c r="D5305" s="1"/>
      <c r="E5305" s="41"/>
    </row>
    <row r="5306" spans="4:5" x14ac:dyDescent="0.2">
      <c r="D5306" s="1"/>
      <c r="E5306" s="41"/>
    </row>
    <row r="5307" spans="4:5" x14ac:dyDescent="0.2">
      <c r="D5307" s="1"/>
      <c r="E5307" s="41"/>
    </row>
    <row r="5308" spans="4:5" x14ac:dyDescent="0.2">
      <c r="D5308" s="1"/>
      <c r="E5308" s="41"/>
    </row>
    <row r="5309" spans="4:5" x14ac:dyDescent="0.2">
      <c r="D5309" s="1"/>
      <c r="E5309" s="41"/>
    </row>
    <row r="5310" spans="4:5" x14ac:dyDescent="0.2">
      <c r="D5310" s="1"/>
      <c r="E5310" s="41"/>
    </row>
    <row r="5311" spans="4:5" x14ac:dyDescent="0.2">
      <c r="D5311" s="1"/>
      <c r="E5311" s="41"/>
    </row>
    <row r="5312" spans="4:5" x14ac:dyDescent="0.2">
      <c r="D5312" s="1"/>
      <c r="E5312" s="41"/>
    </row>
    <row r="5313" spans="4:5" x14ac:dyDescent="0.2">
      <c r="D5313" s="1"/>
      <c r="E5313" s="41"/>
    </row>
    <row r="5314" spans="4:5" x14ac:dyDescent="0.2">
      <c r="D5314" s="1"/>
      <c r="E5314" s="41"/>
    </row>
    <row r="5315" spans="4:5" x14ac:dyDescent="0.2">
      <c r="D5315" s="1"/>
      <c r="E5315" s="41"/>
    </row>
    <row r="5316" spans="4:5" x14ac:dyDescent="0.2">
      <c r="D5316" s="1"/>
      <c r="E5316" s="41"/>
    </row>
    <row r="5317" spans="4:5" x14ac:dyDescent="0.2">
      <c r="D5317" s="1"/>
      <c r="E5317" s="41"/>
    </row>
    <row r="5318" spans="4:5" x14ac:dyDescent="0.2">
      <c r="D5318" s="1"/>
      <c r="E5318" s="41"/>
    </row>
    <row r="5319" spans="4:5" x14ac:dyDescent="0.2">
      <c r="D5319" s="1"/>
      <c r="E5319" s="41"/>
    </row>
    <row r="5320" spans="4:5" x14ac:dyDescent="0.2">
      <c r="D5320" s="1"/>
      <c r="E5320" s="41"/>
    </row>
    <row r="5321" spans="4:5" x14ac:dyDescent="0.2">
      <c r="D5321" s="1"/>
      <c r="E5321" s="41"/>
    </row>
    <row r="5322" spans="4:5" x14ac:dyDescent="0.2">
      <c r="D5322" s="1"/>
      <c r="E5322" s="41"/>
    </row>
    <row r="5323" spans="4:5" x14ac:dyDescent="0.2">
      <c r="D5323" s="1"/>
      <c r="E5323" s="41"/>
    </row>
    <row r="5324" spans="4:5" x14ac:dyDescent="0.2">
      <c r="D5324" s="1"/>
      <c r="E5324" s="41"/>
    </row>
    <row r="5325" spans="4:5" x14ac:dyDescent="0.2">
      <c r="D5325" s="1"/>
      <c r="E5325" s="41"/>
    </row>
    <row r="5326" spans="4:5" x14ac:dyDescent="0.2">
      <c r="D5326" s="1"/>
      <c r="E5326" s="41"/>
    </row>
    <row r="5327" spans="4:5" x14ac:dyDescent="0.2">
      <c r="D5327" s="1"/>
      <c r="E5327" s="41"/>
    </row>
    <row r="5328" spans="4:5" x14ac:dyDescent="0.2">
      <c r="D5328" s="1"/>
      <c r="E5328" s="41"/>
    </row>
    <row r="5329" spans="4:5" x14ac:dyDescent="0.2">
      <c r="D5329" s="1"/>
      <c r="E5329" s="41"/>
    </row>
    <row r="5330" spans="4:5" x14ac:dyDescent="0.2">
      <c r="D5330" s="1"/>
      <c r="E5330" s="41"/>
    </row>
    <row r="5331" spans="4:5" x14ac:dyDescent="0.2">
      <c r="D5331" s="1"/>
      <c r="E5331" s="41"/>
    </row>
    <row r="5332" spans="4:5" x14ac:dyDescent="0.2">
      <c r="D5332" s="1"/>
      <c r="E5332" s="41"/>
    </row>
    <row r="5333" spans="4:5" x14ac:dyDescent="0.2">
      <c r="D5333" s="1"/>
      <c r="E5333" s="41"/>
    </row>
    <row r="5334" spans="4:5" x14ac:dyDescent="0.2">
      <c r="D5334" s="1"/>
      <c r="E5334" s="41"/>
    </row>
    <row r="5335" spans="4:5" x14ac:dyDescent="0.2">
      <c r="D5335" s="1"/>
      <c r="E5335" s="41"/>
    </row>
    <row r="5336" spans="4:5" x14ac:dyDescent="0.2">
      <c r="D5336" s="1"/>
      <c r="E5336" s="41"/>
    </row>
    <row r="5337" spans="4:5" x14ac:dyDescent="0.2">
      <c r="D5337" s="1"/>
      <c r="E5337" s="41"/>
    </row>
    <row r="5338" spans="4:5" x14ac:dyDescent="0.2">
      <c r="D5338" s="1"/>
      <c r="E5338" s="41"/>
    </row>
    <row r="5339" spans="4:5" x14ac:dyDescent="0.2">
      <c r="D5339" s="1"/>
      <c r="E5339" s="41"/>
    </row>
    <row r="5340" spans="4:5" x14ac:dyDescent="0.2">
      <c r="D5340" s="1"/>
      <c r="E5340" s="41"/>
    </row>
    <row r="5341" spans="4:5" x14ac:dyDescent="0.2">
      <c r="D5341" s="1"/>
      <c r="E5341" s="41"/>
    </row>
    <row r="5342" spans="4:5" x14ac:dyDescent="0.2">
      <c r="D5342" s="1"/>
      <c r="E5342" s="41"/>
    </row>
    <row r="5343" spans="4:5" x14ac:dyDescent="0.2">
      <c r="D5343" s="1"/>
      <c r="E5343" s="41"/>
    </row>
    <row r="5344" spans="4:5" x14ac:dyDescent="0.2">
      <c r="D5344" s="1"/>
      <c r="E5344" s="41"/>
    </row>
    <row r="5345" spans="4:5" x14ac:dyDescent="0.2">
      <c r="D5345" s="1"/>
      <c r="E5345" s="41"/>
    </row>
    <row r="5346" spans="4:5" x14ac:dyDescent="0.2">
      <c r="D5346" s="1"/>
      <c r="E5346" s="41"/>
    </row>
    <row r="5347" spans="4:5" x14ac:dyDescent="0.2">
      <c r="D5347" s="1"/>
      <c r="E5347" s="41"/>
    </row>
    <row r="5348" spans="4:5" x14ac:dyDescent="0.2">
      <c r="D5348" s="1"/>
      <c r="E5348" s="41"/>
    </row>
    <row r="5349" spans="4:5" x14ac:dyDescent="0.2">
      <c r="D5349" s="1"/>
      <c r="E5349" s="41"/>
    </row>
    <row r="5350" spans="4:5" x14ac:dyDescent="0.2">
      <c r="D5350" s="1"/>
      <c r="E5350" s="41"/>
    </row>
    <row r="5351" spans="4:5" x14ac:dyDescent="0.2">
      <c r="D5351" s="1"/>
      <c r="E5351" s="41"/>
    </row>
    <row r="5352" spans="4:5" x14ac:dyDescent="0.2">
      <c r="D5352" s="1"/>
      <c r="E5352" s="41"/>
    </row>
    <row r="5353" spans="4:5" x14ac:dyDescent="0.2">
      <c r="D5353" s="1"/>
      <c r="E5353" s="41"/>
    </row>
    <row r="5354" spans="4:5" x14ac:dyDescent="0.2">
      <c r="D5354" s="1"/>
      <c r="E5354" s="41"/>
    </row>
    <row r="5355" spans="4:5" x14ac:dyDescent="0.2">
      <c r="D5355" s="1"/>
      <c r="E5355" s="41"/>
    </row>
    <row r="5356" spans="4:5" x14ac:dyDescent="0.2">
      <c r="D5356" s="1"/>
      <c r="E5356" s="41"/>
    </row>
    <row r="5357" spans="4:5" x14ac:dyDescent="0.2">
      <c r="D5357" s="1"/>
      <c r="E5357" s="41"/>
    </row>
    <row r="5358" spans="4:5" x14ac:dyDescent="0.2">
      <c r="D5358" s="1"/>
      <c r="E5358" s="41"/>
    </row>
    <row r="5359" spans="4:5" x14ac:dyDescent="0.2">
      <c r="D5359" s="1"/>
      <c r="E5359" s="41"/>
    </row>
    <row r="5360" spans="4:5" x14ac:dyDescent="0.2">
      <c r="D5360" s="1"/>
      <c r="E5360" s="41"/>
    </row>
    <row r="5361" spans="4:5" x14ac:dyDescent="0.2">
      <c r="D5361" s="1"/>
      <c r="E5361" s="41"/>
    </row>
    <row r="5362" spans="4:5" x14ac:dyDescent="0.2">
      <c r="D5362" s="1"/>
      <c r="E5362" s="41"/>
    </row>
    <row r="5363" spans="4:5" x14ac:dyDescent="0.2">
      <c r="D5363" s="1"/>
      <c r="E5363" s="41"/>
    </row>
    <row r="5364" spans="4:5" x14ac:dyDescent="0.2">
      <c r="D5364" s="1"/>
      <c r="E5364" s="41"/>
    </row>
    <row r="5365" spans="4:5" x14ac:dyDescent="0.2">
      <c r="D5365" s="1"/>
      <c r="E5365" s="41"/>
    </row>
    <row r="5366" spans="4:5" x14ac:dyDescent="0.2">
      <c r="D5366" s="1"/>
      <c r="E5366" s="41"/>
    </row>
    <row r="5367" spans="4:5" x14ac:dyDescent="0.2">
      <c r="D5367" s="1"/>
      <c r="E5367" s="41"/>
    </row>
    <row r="5368" spans="4:5" x14ac:dyDescent="0.2">
      <c r="D5368" s="1"/>
      <c r="E5368" s="41"/>
    </row>
    <row r="5369" spans="4:5" x14ac:dyDescent="0.2">
      <c r="D5369" s="1"/>
      <c r="E5369" s="41"/>
    </row>
    <row r="5370" spans="4:5" x14ac:dyDescent="0.2">
      <c r="D5370" s="1"/>
      <c r="E5370" s="41"/>
    </row>
    <row r="5371" spans="4:5" x14ac:dyDescent="0.2">
      <c r="D5371" s="1"/>
      <c r="E5371" s="41"/>
    </row>
    <row r="5372" spans="4:5" x14ac:dyDescent="0.2">
      <c r="D5372" s="1"/>
      <c r="E5372" s="41"/>
    </row>
    <row r="5373" spans="4:5" x14ac:dyDescent="0.2">
      <c r="D5373" s="1"/>
      <c r="E5373" s="41"/>
    </row>
    <row r="5374" spans="4:5" x14ac:dyDescent="0.2">
      <c r="D5374" s="1"/>
      <c r="E5374" s="41"/>
    </row>
    <row r="5375" spans="4:5" x14ac:dyDescent="0.2">
      <c r="D5375" s="1"/>
      <c r="E5375" s="41"/>
    </row>
    <row r="5376" spans="4:5" x14ac:dyDescent="0.2">
      <c r="D5376" s="1"/>
      <c r="E5376" s="41"/>
    </row>
    <row r="5377" spans="4:5" x14ac:dyDescent="0.2">
      <c r="D5377" s="1"/>
      <c r="E5377" s="41"/>
    </row>
    <row r="5378" spans="4:5" x14ac:dyDescent="0.2">
      <c r="D5378" s="1"/>
      <c r="E5378" s="41"/>
    </row>
    <row r="5379" spans="4:5" x14ac:dyDescent="0.2">
      <c r="D5379" s="1"/>
      <c r="E5379" s="41"/>
    </row>
    <row r="5380" spans="4:5" x14ac:dyDescent="0.2">
      <c r="D5380" s="1"/>
      <c r="E5380" s="41"/>
    </row>
    <row r="5381" spans="4:5" x14ac:dyDescent="0.2">
      <c r="D5381" s="1"/>
      <c r="E5381" s="41"/>
    </row>
    <row r="5382" spans="4:5" x14ac:dyDescent="0.2">
      <c r="D5382" s="1"/>
      <c r="E5382" s="41"/>
    </row>
    <row r="5383" spans="4:5" x14ac:dyDescent="0.2">
      <c r="D5383" s="1"/>
      <c r="E5383" s="41"/>
    </row>
    <row r="5384" spans="4:5" x14ac:dyDescent="0.2">
      <c r="D5384" s="1"/>
      <c r="E5384" s="41"/>
    </row>
    <row r="5385" spans="4:5" x14ac:dyDescent="0.2">
      <c r="D5385" s="1"/>
      <c r="E5385" s="41"/>
    </row>
    <row r="5386" spans="4:5" x14ac:dyDescent="0.2">
      <c r="D5386" s="1"/>
      <c r="E5386" s="41"/>
    </row>
    <row r="5387" spans="4:5" x14ac:dyDescent="0.2">
      <c r="D5387" s="1"/>
      <c r="E5387" s="41"/>
    </row>
    <row r="5388" spans="4:5" x14ac:dyDescent="0.2">
      <c r="D5388" s="1"/>
      <c r="E5388" s="41"/>
    </row>
    <row r="5389" spans="4:5" x14ac:dyDescent="0.2">
      <c r="D5389" s="1"/>
      <c r="E5389" s="41"/>
    </row>
    <row r="5390" spans="4:5" x14ac:dyDescent="0.2">
      <c r="D5390" s="1"/>
      <c r="E5390" s="41"/>
    </row>
    <row r="5391" spans="4:5" x14ac:dyDescent="0.2">
      <c r="D5391" s="1"/>
      <c r="E5391" s="41"/>
    </row>
    <row r="5392" spans="4:5" x14ac:dyDescent="0.2">
      <c r="D5392" s="1"/>
      <c r="E5392" s="41"/>
    </row>
    <row r="5393" spans="4:5" x14ac:dyDescent="0.2">
      <c r="D5393" s="1"/>
      <c r="E5393" s="41"/>
    </row>
    <row r="5394" spans="4:5" x14ac:dyDescent="0.2">
      <c r="D5394" s="1"/>
      <c r="E5394" s="41"/>
    </row>
    <row r="5395" spans="4:5" x14ac:dyDescent="0.2">
      <c r="D5395" s="1"/>
      <c r="E5395" s="41"/>
    </row>
    <row r="5396" spans="4:5" x14ac:dyDescent="0.2">
      <c r="D5396" s="1"/>
      <c r="E5396" s="41"/>
    </row>
    <row r="5397" spans="4:5" x14ac:dyDescent="0.2">
      <c r="D5397" s="1"/>
      <c r="E5397" s="41"/>
    </row>
    <row r="5398" spans="4:5" x14ac:dyDescent="0.2">
      <c r="D5398" s="1"/>
      <c r="E5398" s="41"/>
    </row>
    <row r="5399" spans="4:5" x14ac:dyDescent="0.2">
      <c r="D5399" s="1"/>
      <c r="E5399" s="41"/>
    </row>
    <row r="5400" spans="4:5" x14ac:dyDescent="0.2">
      <c r="D5400" s="1"/>
      <c r="E5400" s="41"/>
    </row>
    <row r="5401" spans="4:5" x14ac:dyDescent="0.2">
      <c r="D5401" s="1"/>
      <c r="E5401" s="41"/>
    </row>
    <row r="5402" spans="4:5" x14ac:dyDescent="0.2">
      <c r="D5402" s="1"/>
      <c r="E5402" s="41"/>
    </row>
    <row r="5403" spans="4:5" x14ac:dyDescent="0.2">
      <c r="D5403" s="1"/>
      <c r="E5403" s="41"/>
    </row>
    <row r="5404" spans="4:5" x14ac:dyDescent="0.2">
      <c r="D5404" s="1"/>
      <c r="E5404" s="41"/>
    </row>
    <row r="5405" spans="4:5" x14ac:dyDescent="0.2">
      <c r="D5405" s="1"/>
      <c r="E5405" s="41"/>
    </row>
    <row r="5406" spans="4:5" x14ac:dyDescent="0.2">
      <c r="D5406" s="1"/>
      <c r="E5406" s="41"/>
    </row>
    <row r="5407" spans="4:5" x14ac:dyDescent="0.2">
      <c r="D5407" s="1"/>
      <c r="E5407" s="41"/>
    </row>
    <row r="5408" spans="4:5" x14ac:dyDescent="0.2">
      <c r="D5408" s="1"/>
      <c r="E5408" s="41"/>
    </row>
    <row r="5409" spans="4:5" x14ac:dyDescent="0.2">
      <c r="D5409" s="1"/>
      <c r="E5409" s="41"/>
    </row>
    <row r="5410" spans="4:5" x14ac:dyDescent="0.2">
      <c r="D5410" s="1"/>
      <c r="E5410" s="41"/>
    </row>
    <row r="5411" spans="4:5" x14ac:dyDescent="0.2">
      <c r="D5411" s="1"/>
      <c r="E5411" s="41"/>
    </row>
    <row r="5412" spans="4:5" x14ac:dyDescent="0.2">
      <c r="D5412" s="1"/>
      <c r="E5412" s="41"/>
    </row>
    <row r="5413" spans="4:5" x14ac:dyDescent="0.2">
      <c r="D5413" s="1"/>
      <c r="E5413" s="41"/>
    </row>
    <row r="5414" spans="4:5" x14ac:dyDescent="0.2">
      <c r="D5414" s="1"/>
      <c r="E5414" s="41"/>
    </row>
    <row r="5415" spans="4:5" x14ac:dyDescent="0.2">
      <c r="D5415" s="1"/>
      <c r="E5415" s="41"/>
    </row>
    <row r="5416" spans="4:5" x14ac:dyDescent="0.2">
      <c r="D5416" s="1"/>
      <c r="E5416" s="41"/>
    </row>
    <row r="5417" spans="4:5" x14ac:dyDescent="0.2">
      <c r="D5417" s="1"/>
      <c r="E5417" s="41"/>
    </row>
    <row r="5418" spans="4:5" x14ac:dyDescent="0.2">
      <c r="D5418" s="1"/>
      <c r="E5418" s="41"/>
    </row>
    <row r="5419" spans="4:5" x14ac:dyDescent="0.2">
      <c r="D5419" s="1"/>
      <c r="E5419" s="41"/>
    </row>
    <row r="5420" spans="4:5" x14ac:dyDescent="0.2">
      <c r="D5420" s="1"/>
      <c r="E5420" s="41"/>
    </row>
    <row r="5421" spans="4:5" x14ac:dyDescent="0.2">
      <c r="D5421" s="1"/>
      <c r="E5421" s="41"/>
    </row>
    <row r="5422" spans="4:5" x14ac:dyDescent="0.2">
      <c r="D5422" s="1"/>
      <c r="E5422" s="41"/>
    </row>
    <row r="5423" spans="4:5" x14ac:dyDescent="0.2">
      <c r="D5423" s="1"/>
      <c r="E5423" s="41"/>
    </row>
    <row r="5424" spans="4:5" x14ac:dyDescent="0.2">
      <c r="D5424" s="1"/>
      <c r="E5424" s="41"/>
    </row>
    <row r="5425" spans="4:5" x14ac:dyDescent="0.2">
      <c r="D5425" s="1"/>
      <c r="E5425" s="41"/>
    </row>
    <row r="5426" spans="4:5" x14ac:dyDescent="0.2">
      <c r="D5426" s="1"/>
      <c r="E5426" s="41"/>
    </row>
    <row r="5427" spans="4:5" x14ac:dyDescent="0.2">
      <c r="D5427" s="1"/>
      <c r="E5427" s="41"/>
    </row>
    <row r="5428" spans="4:5" x14ac:dyDescent="0.2">
      <c r="D5428" s="1"/>
      <c r="E5428" s="41"/>
    </row>
    <row r="5429" spans="4:5" x14ac:dyDescent="0.2">
      <c r="D5429" s="1"/>
      <c r="E5429" s="41"/>
    </row>
    <row r="5430" spans="4:5" x14ac:dyDescent="0.2">
      <c r="D5430" s="1"/>
      <c r="E5430" s="41"/>
    </row>
    <row r="5431" spans="4:5" x14ac:dyDescent="0.2">
      <c r="D5431" s="1"/>
      <c r="E5431" s="41"/>
    </row>
    <row r="5432" spans="4:5" x14ac:dyDescent="0.2">
      <c r="D5432" s="1"/>
      <c r="E5432" s="41"/>
    </row>
    <row r="5433" spans="4:5" x14ac:dyDescent="0.2">
      <c r="D5433" s="1"/>
      <c r="E5433" s="41"/>
    </row>
    <row r="5434" spans="4:5" x14ac:dyDescent="0.2">
      <c r="D5434" s="1"/>
      <c r="E5434" s="41"/>
    </row>
    <row r="5435" spans="4:5" x14ac:dyDescent="0.2">
      <c r="D5435" s="1"/>
      <c r="E5435" s="41"/>
    </row>
    <row r="5436" spans="4:5" x14ac:dyDescent="0.2">
      <c r="D5436" s="1"/>
      <c r="E5436" s="41"/>
    </row>
    <row r="5437" spans="4:5" x14ac:dyDescent="0.2">
      <c r="D5437" s="1"/>
      <c r="E5437" s="41"/>
    </row>
    <row r="5438" spans="4:5" x14ac:dyDescent="0.2">
      <c r="D5438" s="1"/>
      <c r="E5438" s="41"/>
    </row>
    <row r="5439" spans="4:5" x14ac:dyDescent="0.2">
      <c r="D5439" s="1"/>
      <c r="E5439" s="41"/>
    </row>
    <row r="5440" spans="4:5" x14ac:dyDescent="0.2">
      <c r="D5440" s="1"/>
      <c r="E5440" s="41"/>
    </row>
    <row r="5441" spans="4:5" x14ac:dyDescent="0.2">
      <c r="D5441" s="1"/>
      <c r="E5441" s="41"/>
    </row>
    <row r="5442" spans="4:5" x14ac:dyDescent="0.2">
      <c r="D5442" s="1"/>
      <c r="E5442" s="41"/>
    </row>
    <row r="5443" spans="4:5" x14ac:dyDescent="0.2">
      <c r="D5443" s="1"/>
      <c r="E5443" s="41"/>
    </row>
    <row r="5444" spans="4:5" x14ac:dyDescent="0.2">
      <c r="D5444" s="1"/>
      <c r="E5444" s="41"/>
    </row>
    <row r="5445" spans="4:5" x14ac:dyDescent="0.2">
      <c r="D5445" s="1"/>
      <c r="E5445" s="41"/>
    </row>
    <row r="5446" spans="4:5" x14ac:dyDescent="0.2">
      <c r="D5446" s="1"/>
      <c r="E5446" s="41"/>
    </row>
    <row r="5447" spans="4:5" x14ac:dyDescent="0.2">
      <c r="D5447" s="1"/>
      <c r="E5447" s="41"/>
    </row>
    <row r="5448" spans="4:5" x14ac:dyDescent="0.2">
      <c r="D5448" s="1"/>
      <c r="E5448" s="41"/>
    </row>
    <row r="5449" spans="4:5" x14ac:dyDescent="0.2">
      <c r="D5449" s="1"/>
      <c r="E5449" s="41"/>
    </row>
    <row r="5450" spans="4:5" x14ac:dyDescent="0.2">
      <c r="D5450" s="1"/>
      <c r="E5450" s="41"/>
    </row>
    <row r="5451" spans="4:5" x14ac:dyDescent="0.2">
      <c r="D5451" s="1"/>
      <c r="E5451" s="41"/>
    </row>
    <row r="5452" spans="4:5" x14ac:dyDescent="0.2">
      <c r="D5452" s="1"/>
      <c r="E5452" s="41"/>
    </row>
    <row r="5453" spans="4:5" x14ac:dyDescent="0.2">
      <c r="D5453" s="1"/>
      <c r="E5453" s="41"/>
    </row>
    <row r="5454" spans="4:5" x14ac:dyDescent="0.2">
      <c r="D5454" s="1"/>
      <c r="E5454" s="41"/>
    </row>
    <row r="5455" spans="4:5" x14ac:dyDescent="0.2">
      <c r="D5455" s="1"/>
      <c r="E5455" s="41"/>
    </row>
    <row r="5456" spans="4:5" x14ac:dyDescent="0.2">
      <c r="D5456" s="1"/>
      <c r="E5456" s="41"/>
    </row>
    <row r="5457" spans="4:5" x14ac:dyDescent="0.2">
      <c r="D5457" s="1"/>
      <c r="E5457" s="41"/>
    </row>
    <row r="5458" spans="4:5" x14ac:dyDescent="0.2">
      <c r="D5458" s="1"/>
      <c r="E5458" s="41"/>
    </row>
    <row r="5459" spans="4:5" x14ac:dyDescent="0.2">
      <c r="D5459" s="1"/>
      <c r="E5459" s="41"/>
    </row>
    <row r="5460" spans="4:5" x14ac:dyDescent="0.2">
      <c r="D5460" s="1"/>
      <c r="E5460" s="41"/>
    </row>
    <row r="5461" spans="4:5" x14ac:dyDescent="0.2">
      <c r="D5461" s="1"/>
      <c r="E5461" s="41"/>
    </row>
    <row r="5462" spans="4:5" x14ac:dyDescent="0.2">
      <c r="D5462" s="1"/>
      <c r="E5462" s="41"/>
    </row>
    <row r="5463" spans="4:5" x14ac:dyDescent="0.2">
      <c r="D5463" s="1"/>
      <c r="E5463" s="41"/>
    </row>
    <row r="5464" spans="4:5" x14ac:dyDescent="0.2">
      <c r="D5464" s="1"/>
      <c r="E5464" s="41"/>
    </row>
    <row r="5465" spans="4:5" x14ac:dyDescent="0.2">
      <c r="D5465" s="1"/>
      <c r="E5465" s="41"/>
    </row>
    <row r="5466" spans="4:5" x14ac:dyDescent="0.2">
      <c r="D5466" s="1"/>
      <c r="E5466" s="41"/>
    </row>
    <row r="5467" spans="4:5" x14ac:dyDescent="0.2">
      <c r="D5467" s="1"/>
      <c r="E5467" s="41"/>
    </row>
    <row r="5468" spans="4:5" x14ac:dyDescent="0.2">
      <c r="D5468" s="1"/>
      <c r="E5468" s="41"/>
    </row>
    <row r="5469" spans="4:5" x14ac:dyDescent="0.2">
      <c r="D5469" s="1"/>
      <c r="E5469" s="41"/>
    </row>
    <row r="5470" spans="4:5" x14ac:dyDescent="0.2">
      <c r="D5470" s="1"/>
      <c r="E5470" s="41"/>
    </row>
    <row r="5471" spans="4:5" x14ac:dyDescent="0.2">
      <c r="D5471" s="1"/>
      <c r="E5471" s="41"/>
    </row>
    <row r="5472" spans="4:5" x14ac:dyDescent="0.2">
      <c r="D5472" s="1"/>
      <c r="E5472" s="41"/>
    </row>
    <row r="5473" spans="4:5" x14ac:dyDescent="0.2">
      <c r="D5473" s="1"/>
      <c r="E5473" s="41"/>
    </row>
    <row r="5474" spans="4:5" x14ac:dyDescent="0.2">
      <c r="D5474" s="1"/>
      <c r="E5474" s="41"/>
    </row>
    <row r="5475" spans="4:5" x14ac:dyDescent="0.2">
      <c r="D5475" s="1"/>
      <c r="E5475" s="41"/>
    </row>
    <row r="5476" spans="4:5" x14ac:dyDescent="0.2">
      <c r="D5476" s="1"/>
      <c r="E5476" s="41"/>
    </row>
    <row r="5477" spans="4:5" x14ac:dyDescent="0.2">
      <c r="D5477" s="1"/>
      <c r="E5477" s="41"/>
    </row>
    <row r="5478" spans="4:5" x14ac:dyDescent="0.2">
      <c r="D5478" s="1"/>
      <c r="E5478" s="41"/>
    </row>
    <row r="5479" spans="4:5" x14ac:dyDescent="0.2">
      <c r="D5479" s="1"/>
      <c r="E5479" s="41"/>
    </row>
    <row r="5480" spans="4:5" x14ac:dyDescent="0.2">
      <c r="D5480" s="1"/>
      <c r="E5480" s="41"/>
    </row>
    <row r="5481" spans="4:5" x14ac:dyDescent="0.2">
      <c r="D5481" s="1"/>
      <c r="E5481" s="41"/>
    </row>
    <row r="5482" spans="4:5" x14ac:dyDescent="0.2">
      <c r="D5482" s="1"/>
      <c r="E5482" s="41"/>
    </row>
    <row r="5483" spans="4:5" x14ac:dyDescent="0.2">
      <c r="D5483" s="1"/>
      <c r="E5483" s="41"/>
    </row>
    <row r="5484" spans="4:5" x14ac:dyDescent="0.2">
      <c r="D5484" s="1"/>
      <c r="E5484" s="41"/>
    </row>
    <row r="5485" spans="4:5" x14ac:dyDescent="0.2">
      <c r="D5485" s="1"/>
      <c r="E5485" s="41"/>
    </row>
    <row r="5486" spans="4:5" x14ac:dyDescent="0.2">
      <c r="D5486" s="1"/>
      <c r="E5486" s="41"/>
    </row>
    <row r="5487" spans="4:5" x14ac:dyDescent="0.2">
      <c r="D5487" s="1"/>
      <c r="E5487" s="41"/>
    </row>
    <row r="5488" spans="4:5" x14ac:dyDescent="0.2">
      <c r="D5488" s="1"/>
      <c r="E5488" s="41"/>
    </row>
    <row r="5489" spans="4:5" x14ac:dyDescent="0.2">
      <c r="D5489" s="1"/>
      <c r="E5489" s="41"/>
    </row>
    <row r="5490" spans="4:5" x14ac:dyDescent="0.2">
      <c r="D5490" s="1"/>
      <c r="E5490" s="41"/>
    </row>
    <row r="5491" spans="4:5" x14ac:dyDescent="0.2">
      <c r="D5491" s="1"/>
      <c r="E5491" s="41"/>
    </row>
    <row r="5492" spans="4:5" x14ac:dyDescent="0.2">
      <c r="D5492" s="1"/>
      <c r="E5492" s="41"/>
    </row>
    <row r="5493" spans="4:5" x14ac:dyDescent="0.2">
      <c r="D5493" s="1"/>
      <c r="E5493" s="41"/>
    </row>
    <row r="5494" spans="4:5" x14ac:dyDescent="0.2">
      <c r="D5494" s="1"/>
      <c r="E5494" s="41"/>
    </row>
    <row r="5495" spans="4:5" x14ac:dyDescent="0.2">
      <c r="D5495" s="1"/>
      <c r="E5495" s="41"/>
    </row>
    <row r="5496" spans="4:5" x14ac:dyDescent="0.2">
      <c r="D5496" s="1"/>
      <c r="E5496" s="41"/>
    </row>
    <row r="5497" spans="4:5" x14ac:dyDescent="0.2">
      <c r="D5497" s="1"/>
      <c r="E5497" s="41"/>
    </row>
    <row r="5498" spans="4:5" x14ac:dyDescent="0.2">
      <c r="D5498" s="1"/>
      <c r="E5498" s="41"/>
    </row>
    <row r="5499" spans="4:5" x14ac:dyDescent="0.2">
      <c r="D5499" s="1"/>
      <c r="E5499" s="41"/>
    </row>
    <row r="5500" spans="4:5" x14ac:dyDescent="0.2">
      <c r="D5500" s="1"/>
      <c r="E5500" s="41"/>
    </row>
    <row r="5501" spans="4:5" x14ac:dyDescent="0.2">
      <c r="D5501" s="1"/>
      <c r="E5501" s="41"/>
    </row>
    <row r="5502" spans="4:5" x14ac:dyDescent="0.2">
      <c r="D5502" s="1"/>
      <c r="E5502" s="41"/>
    </row>
    <row r="5503" spans="4:5" x14ac:dyDescent="0.2">
      <c r="D5503" s="1"/>
      <c r="E5503" s="41"/>
    </row>
    <row r="5504" spans="4:5" x14ac:dyDescent="0.2">
      <c r="D5504" s="1"/>
      <c r="E5504" s="41"/>
    </row>
    <row r="5505" spans="4:5" x14ac:dyDescent="0.2">
      <c r="D5505" s="1"/>
      <c r="E5505" s="41"/>
    </row>
    <row r="5506" spans="4:5" x14ac:dyDescent="0.2">
      <c r="D5506" s="1"/>
      <c r="E5506" s="41"/>
    </row>
    <row r="5507" spans="4:5" x14ac:dyDescent="0.2">
      <c r="D5507" s="1"/>
      <c r="E5507" s="41"/>
    </row>
    <row r="5508" spans="4:5" x14ac:dyDescent="0.2">
      <c r="D5508" s="1"/>
      <c r="E5508" s="41"/>
    </row>
    <row r="5509" spans="4:5" x14ac:dyDescent="0.2">
      <c r="D5509" s="1"/>
      <c r="E5509" s="41"/>
    </row>
    <row r="5510" spans="4:5" x14ac:dyDescent="0.2">
      <c r="D5510" s="1"/>
      <c r="E5510" s="41"/>
    </row>
    <row r="5511" spans="4:5" x14ac:dyDescent="0.2">
      <c r="D5511" s="1"/>
      <c r="E5511" s="41"/>
    </row>
    <row r="5512" spans="4:5" x14ac:dyDescent="0.2">
      <c r="D5512" s="1"/>
      <c r="E5512" s="41"/>
    </row>
    <row r="5513" spans="4:5" x14ac:dyDescent="0.2">
      <c r="D5513" s="1"/>
      <c r="E5513" s="41"/>
    </row>
    <row r="5514" spans="4:5" x14ac:dyDescent="0.2">
      <c r="D5514" s="1"/>
      <c r="E5514" s="41"/>
    </row>
    <row r="5515" spans="4:5" x14ac:dyDescent="0.2">
      <c r="D5515" s="1"/>
      <c r="E5515" s="41"/>
    </row>
    <row r="5516" spans="4:5" x14ac:dyDescent="0.2">
      <c r="D5516" s="1"/>
      <c r="E5516" s="41"/>
    </row>
    <row r="5517" spans="4:5" x14ac:dyDescent="0.2">
      <c r="D5517" s="1"/>
      <c r="E5517" s="41"/>
    </row>
    <row r="5518" spans="4:5" x14ac:dyDescent="0.2">
      <c r="D5518" s="1"/>
      <c r="E5518" s="41"/>
    </row>
    <row r="5519" spans="4:5" x14ac:dyDescent="0.2">
      <c r="D5519" s="1"/>
      <c r="E5519" s="41"/>
    </row>
    <row r="5520" spans="4:5" x14ac:dyDescent="0.2">
      <c r="D5520" s="1"/>
      <c r="E5520" s="41"/>
    </row>
    <row r="5521" spans="4:5" x14ac:dyDescent="0.2">
      <c r="D5521" s="1"/>
      <c r="E5521" s="41"/>
    </row>
    <row r="5522" spans="4:5" x14ac:dyDescent="0.2">
      <c r="D5522" s="1"/>
      <c r="E5522" s="41"/>
    </row>
    <row r="5523" spans="4:5" x14ac:dyDescent="0.2">
      <c r="D5523" s="1"/>
      <c r="E5523" s="41"/>
    </row>
    <row r="5524" spans="4:5" x14ac:dyDescent="0.2">
      <c r="D5524" s="1"/>
      <c r="E5524" s="41"/>
    </row>
    <row r="5525" spans="4:5" x14ac:dyDescent="0.2">
      <c r="D5525" s="1"/>
      <c r="E5525" s="41"/>
    </row>
    <row r="5526" spans="4:5" x14ac:dyDescent="0.2">
      <c r="D5526" s="1"/>
      <c r="E5526" s="41"/>
    </row>
    <row r="5527" spans="4:5" x14ac:dyDescent="0.2">
      <c r="D5527" s="1"/>
      <c r="E5527" s="41"/>
    </row>
    <row r="5528" spans="4:5" x14ac:dyDescent="0.2">
      <c r="D5528" s="1"/>
      <c r="E5528" s="41"/>
    </row>
    <row r="5529" spans="4:5" x14ac:dyDescent="0.2">
      <c r="D5529" s="1"/>
      <c r="E5529" s="41"/>
    </row>
    <row r="5530" spans="4:5" x14ac:dyDescent="0.2">
      <c r="D5530" s="1"/>
      <c r="E5530" s="41"/>
    </row>
    <row r="5531" spans="4:5" x14ac:dyDescent="0.2">
      <c r="D5531" s="1"/>
      <c r="E5531" s="41"/>
    </row>
    <row r="5532" spans="4:5" x14ac:dyDescent="0.2">
      <c r="D5532" s="1"/>
      <c r="E5532" s="41"/>
    </row>
    <row r="5533" spans="4:5" x14ac:dyDescent="0.2">
      <c r="D5533" s="1"/>
      <c r="E5533" s="41"/>
    </row>
    <row r="5534" spans="4:5" x14ac:dyDescent="0.2">
      <c r="D5534" s="1"/>
      <c r="E5534" s="41"/>
    </row>
    <row r="5535" spans="4:5" x14ac:dyDescent="0.2">
      <c r="D5535" s="1"/>
      <c r="E5535" s="41"/>
    </row>
    <row r="5536" spans="4:5" x14ac:dyDescent="0.2">
      <c r="D5536" s="1"/>
      <c r="E5536" s="41"/>
    </row>
    <row r="5537" spans="4:5" x14ac:dyDescent="0.2">
      <c r="D5537" s="1"/>
      <c r="E5537" s="41"/>
    </row>
    <row r="5538" spans="4:5" x14ac:dyDescent="0.2">
      <c r="D5538" s="1"/>
      <c r="E5538" s="41"/>
    </row>
    <row r="5539" spans="4:5" x14ac:dyDescent="0.2">
      <c r="D5539" s="1"/>
      <c r="E5539" s="41"/>
    </row>
    <row r="5540" spans="4:5" x14ac:dyDescent="0.2">
      <c r="D5540" s="1"/>
      <c r="E5540" s="41"/>
    </row>
    <row r="5541" spans="4:5" x14ac:dyDescent="0.2">
      <c r="D5541" s="1"/>
      <c r="E5541" s="41"/>
    </row>
    <row r="5542" spans="4:5" x14ac:dyDescent="0.2">
      <c r="D5542" s="1"/>
      <c r="E5542" s="41"/>
    </row>
    <row r="5543" spans="4:5" x14ac:dyDescent="0.2">
      <c r="D5543" s="1"/>
      <c r="E5543" s="41"/>
    </row>
    <row r="5544" spans="4:5" x14ac:dyDescent="0.2">
      <c r="D5544" s="1"/>
      <c r="E5544" s="41"/>
    </row>
    <row r="5545" spans="4:5" x14ac:dyDescent="0.2">
      <c r="D5545" s="1"/>
      <c r="E5545" s="41"/>
    </row>
    <row r="5546" spans="4:5" x14ac:dyDescent="0.2">
      <c r="D5546" s="1"/>
      <c r="E5546" s="41"/>
    </row>
    <row r="5547" spans="4:5" x14ac:dyDescent="0.2">
      <c r="D5547" s="1"/>
      <c r="E5547" s="41"/>
    </row>
    <row r="5548" spans="4:5" x14ac:dyDescent="0.2">
      <c r="D5548" s="1"/>
      <c r="E5548" s="41"/>
    </row>
    <row r="5549" spans="4:5" x14ac:dyDescent="0.2">
      <c r="D5549" s="1"/>
      <c r="E5549" s="41"/>
    </row>
    <row r="5550" spans="4:5" x14ac:dyDescent="0.2">
      <c r="D5550" s="1"/>
      <c r="E5550" s="41"/>
    </row>
    <row r="5551" spans="4:5" x14ac:dyDescent="0.2">
      <c r="D5551" s="1"/>
      <c r="E5551" s="41"/>
    </row>
    <row r="5552" spans="4:5" x14ac:dyDescent="0.2">
      <c r="D5552" s="1"/>
      <c r="E5552" s="41"/>
    </row>
    <row r="5553" spans="4:5" x14ac:dyDescent="0.2">
      <c r="D5553" s="1"/>
      <c r="E5553" s="41"/>
    </row>
    <row r="5554" spans="4:5" x14ac:dyDescent="0.2">
      <c r="D5554" s="1"/>
      <c r="E5554" s="41"/>
    </row>
    <row r="5555" spans="4:5" x14ac:dyDescent="0.2">
      <c r="D5555" s="1"/>
      <c r="E5555" s="41"/>
    </row>
    <row r="5556" spans="4:5" x14ac:dyDescent="0.2">
      <c r="D5556" s="1"/>
      <c r="E5556" s="41"/>
    </row>
    <row r="5557" spans="4:5" x14ac:dyDescent="0.2">
      <c r="D5557" s="1"/>
      <c r="E5557" s="41"/>
    </row>
    <row r="5558" spans="4:5" x14ac:dyDescent="0.2">
      <c r="D5558" s="1"/>
      <c r="E5558" s="41"/>
    </row>
    <row r="5559" spans="4:5" x14ac:dyDescent="0.2">
      <c r="D5559" s="1"/>
      <c r="E5559" s="41"/>
    </row>
    <row r="5560" spans="4:5" x14ac:dyDescent="0.2">
      <c r="D5560" s="1"/>
      <c r="E5560" s="41"/>
    </row>
    <row r="5561" spans="4:5" x14ac:dyDescent="0.2">
      <c r="D5561" s="1"/>
      <c r="E5561" s="41"/>
    </row>
    <row r="5562" spans="4:5" x14ac:dyDescent="0.2">
      <c r="D5562" s="1"/>
      <c r="E5562" s="41"/>
    </row>
    <row r="5563" spans="4:5" x14ac:dyDescent="0.2">
      <c r="D5563" s="1"/>
      <c r="E5563" s="41"/>
    </row>
    <row r="5564" spans="4:5" x14ac:dyDescent="0.2">
      <c r="D5564" s="1"/>
      <c r="E5564" s="41"/>
    </row>
    <row r="5565" spans="4:5" x14ac:dyDescent="0.2">
      <c r="D5565" s="1"/>
      <c r="E5565" s="41"/>
    </row>
    <row r="5566" spans="4:5" x14ac:dyDescent="0.2">
      <c r="D5566" s="1"/>
      <c r="E5566" s="41"/>
    </row>
    <row r="5567" spans="4:5" x14ac:dyDescent="0.2">
      <c r="D5567" s="1"/>
      <c r="E5567" s="41"/>
    </row>
    <row r="5568" spans="4:5" x14ac:dyDescent="0.2">
      <c r="D5568" s="1"/>
      <c r="E5568" s="41"/>
    </row>
    <row r="5569" spans="4:5" x14ac:dyDescent="0.2">
      <c r="D5569" s="1"/>
      <c r="E5569" s="41"/>
    </row>
    <row r="5570" spans="4:5" x14ac:dyDescent="0.2">
      <c r="D5570" s="1"/>
      <c r="E5570" s="41"/>
    </row>
    <row r="5571" spans="4:5" x14ac:dyDescent="0.2">
      <c r="D5571" s="1"/>
      <c r="E5571" s="41"/>
    </row>
    <row r="5572" spans="4:5" x14ac:dyDescent="0.2">
      <c r="D5572" s="1"/>
      <c r="E5572" s="41"/>
    </row>
    <row r="5573" spans="4:5" x14ac:dyDescent="0.2">
      <c r="D5573" s="1"/>
      <c r="E5573" s="41"/>
    </row>
    <row r="5574" spans="4:5" x14ac:dyDescent="0.2">
      <c r="D5574" s="1"/>
      <c r="E5574" s="41"/>
    </row>
    <row r="5575" spans="4:5" x14ac:dyDescent="0.2">
      <c r="D5575" s="1"/>
      <c r="E5575" s="41"/>
    </row>
    <row r="5576" spans="4:5" x14ac:dyDescent="0.2">
      <c r="D5576" s="1"/>
      <c r="E5576" s="41"/>
    </row>
    <row r="5577" spans="4:5" x14ac:dyDescent="0.2">
      <c r="D5577" s="1"/>
      <c r="E5577" s="41"/>
    </row>
    <row r="5578" spans="4:5" x14ac:dyDescent="0.2">
      <c r="D5578" s="1"/>
      <c r="E5578" s="41"/>
    </row>
    <row r="5579" spans="4:5" x14ac:dyDescent="0.2">
      <c r="D5579" s="1"/>
      <c r="E5579" s="41"/>
    </row>
    <row r="5580" spans="4:5" x14ac:dyDescent="0.2">
      <c r="D5580" s="1"/>
      <c r="E5580" s="41"/>
    </row>
    <row r="5581" spans="4:5" x14ac:dyDescent="0.2">
      <c r="D5581" s="1"/>
      <c r="E5581" s="41"/>
    </row>
    <row r="5582" spans="4:5" x14ac:dyDescent="0.2">
      <c r="D5582" s="1"/>
      <c r="E5582" s="41"/>
    </row>
    <row r="5583" spans="4:5" x14ac:dyDescent="0.2">
      <c r="D5583" s="1"/>
      <c r="E5583" s="41"/>
    </row>
    <row r="5584" spans="4:5" x14ac:dyDescent="0.2">
      <c r="D5584" s="1"/>
      <c r="E5584" s="41"/>
    </row>
    <row r="5585" spans="4:5" x14ac:dyDescent="0.2">
      <c r="D5585" s="1"/>
      <c r="E5585" s="41"/>
    </row>
    <row r="5586" spans="4:5" x14ac:dyDescent="0.2">
      <c r="D5586" s="1"/>
      <c r="E5586" s="41"/>
    </row>
    <row r="5587" spans="4:5" x14ac:dyDescent="0.2">
      <c r="D5587" s="1"/>
      <c r="E5587" s="41"/>
    </row>
    <row r="5588" spans="4:5" x14ac:dyDescent="0.2">
      <c r="D5588" s="1"/>
      <c r="E5588" s="41"/>
    </row>
    <row r="5589" spans="4:5" x14ac:dyDescent="0.2">
      <c r="D5589" s="1"/>
      <c r="E5589" s="41"/>
    </row>
    <row r="5590" spans="4:5" x14ac:dyDescent="0.2">
      <c r="D5590" s="1"/>
      <c r="E5590" s="41"/>
    </row>
    <row r="5591" spans="4:5" x14ac:dyDescent="0.2">
      <c r="D5591" s="1"/>
      <c r="E5591" s="41"/>
    </row>
    <row r="5592" spans="4:5" x14ac:dyDescent="0.2">
      <c r="D5592" s="1"/>
      <c r="E5592" s="41"/>
    </row>
    <row r="5593" spans="4:5" x14ac:dyDescent="0.2">
      <c r="D5593" s="1"/>
      <c r="E5593" s="41"/>
    </row>
    <row r="5594" spans="4:5" x14ac:dyDescent="0.2">
      <c r="D5594" s="1"/>
      <c r="E5594" s="41"/>
    </row>
    <row r="5595" spans="4:5" x14ac:dyDescent="0.2">
      <c r="D5595" s="1"/>
      <c r="E5595" s="41"/>
    </row>
    <row r="5596" spans="4:5" x14ac:dyDescent="0.2">
      <c r="D5596" s="1"/>
      <c r="E5596" s="41"/>
    </row>
    <row r="5597" spans="4:5" x14ac:dyDescent="0.2">
      <c r="D5597" s="1"/>
      <c r="E5597" s="41"/>
    </row>
    <row r="5598" spans="4:5" x14ac:dyDescent="0.2">
      <c r="D5598" s="1"/>
      <c r="E5598" s="41"/>
    </row>
    <row r="5599" spans="4:5" x14ac:dyDescent="0.2">
      <c r="D5599" s="1"/>
      <c r="E5599" s="41"/>
    </row>
    <row r="5600" spans="4:5" x14ac:dyDescent="0.2">
      <c r="D5600" s="1"/>
      <c r="E5600" s="41"/>
    </row>
    <row r="5601" spans="4:5" x14ac:dyDescent="0.2">
      <c r="D5601" s="1"/>
      <c r="E5601" s="41"/>
    </row>
    <row r="5602" spans="4:5" x14ac:dyDescent="0.2">
      <c r="D5602" s="1"/>
      <c r="E5602" s="41"/>
    </row>
    <row r="5603" spans="4:5" x14ac:dyDescent="0.2">
      <c r="D5603" s="1"/>
      <c r="E5603" s="41"/>
    </row>
    <row r="5604" spans="4:5" x14ac:dyDescent="0.2">
      <c r="D5604" s="1"/>
      <c r="E5604" s="41"/>
    </row>
    <row r="5605" spans="4:5" x14ac:dyDescent="0.2">
      <c r="D5605" s="1"/>
      <c r="E5605" s="41"/>
    </row>
    <row r="5606" spans="4:5" x14ac:dyDescent="0.2">
      <c r="D5606" s="1"/>
      <c r="E5606" s="41"/>
    </row>
    <row r="5607" spans="4:5" x14ac:dyDescent="0.2">
      <c r="D5607" s="1"/>
      <c r="E5607" s="41"/>
    </row>
    <row r="5608" spans="4:5" x14ac:dyDescent="0.2">
      <c r="D5608" s="1"/>
      <c r="E5608" s="41"/>
    </row>
    <row r="5609" spans="4:5" x14ac:dyDescent="0.2">
      <c r="D5609" s="1"/>
      <c r="E5609" s="41"/>
    </row>
    <row r="5610" spans="4:5" x14ac:dyDescent="0.2">
      <c r="D5610" s="1"/>
      <c r="E5610" s="41"/>
    </row>
    <row r="5611" spans="4:5" x14ac:dyDescent="0.2">
      <c r="D5611" s="1"/>
      <c r="E5611" s="41"/>
    </row>
    <row r="5612" spans="4:5" x14ac:dyDescent="0.2">
      <c r="D5612" s="1"/>
      <c r="E5612" s="41"/>
    </row>
    <row r="5613" spans="4:5" x14ac:dyDescent="0.2">
      <c r="D5613" s="1"/>
      <c r="E5613" s="41"/>
    </row>
    <row r="5614" spans="4:5" x14ac:dyDescent="0.2">
      <c r="D5614" s="1"/>
      <c r="E5614" s="41"/>
    </row>
    <row r="5615" spans="4:5" x14ac:dyDescent="0.2">
      <c r="D5615" s="1"/>
      <c r="E5615" s="41"/>
    </row>
    <row r="5616" spans="4:5" x14ac:dyDescent="0.2">
      <c r="D5616" s="1"/>
      <c r="E5616" s="41"/>
    </row>
    <row r="5617" spans="4:5" x14ac:dyDescent="0.2">
      <c r="D5617" s="1"/>
      <c r="E5617" s="41"/>
    </row>
    <row r="5618" spans="4:5" x14ac:dyDescent="0.2">
      <c r="D5618" s="1"/>
      <c r="E5618" s="41"/>
    </row>
    <row r="5619" spans="4:5" x14ac:dyDescent="0.2">
      <c r="D5619" s="1"/>
      <c r="E5619" s="41"/>
    </row>
    <row r="5620" spans="4:5" x14ac:dyDescent="0.2">
      <c r="D5620" s="1"/>
      <c r="E5620" s="41"/>
    </row>
    <row r="5621" spans="4:5" x14ac:dyDescent="0.2">
      <c r="D5621" s="1"/>
      <c r="E5621" s="41"/>
    </row>
    <row r="5622" spans="4:5" x14ac:dyDescent="0.2">
      <c r="D5622" s="1"/>
      <c r="E5622" s="41"/>
    </row>
    <row r="5623" spans="4:5" x14ac:dyDescent="0.2">
      <c r="D5623" s="1"/>
      <c r="E5623" s="41"/>
    </row>
    <row r="5624" spans="4:5" x14ac:dyDescent="0.2">
      <c r="D5624" s="1"/>
      <c r="E5624" s="41"/>
    </row>
    <row r="5625" spans="4:5" x14ac:dyDescent="0.2">
      <c r="D5625" s="1"/>
      <c r="E5625" s="41"/>
    </row>
    <row r="5626" spans="4:5" x14ac:dyDescent="0.2">
      <c r="D5626" s="1"/>
      <c r="E5626" s="41"/>
    </row>
    <row r="5627" spans="4:5" x14ac:dyDescent="0.2">
      <c r="D5627" s="1"/>
      <c r="E5627" s="41"/>
    </row>
    <row r="5628" spans="4:5" x14ac:dyDescent="0.2">
      <c r="D5628" s="1"/>
      <c r="E5628" s="41"/>
    </row>
    <row r="5629" spans="4:5" x14ac:dyDescent="0.2">
      <c r="D5629" s="1"/>
      <c r="E5629" s="41"/>
    </row>
    <row r="5630" spans="4:5" x14ac:dyDescent="0.2">
      <c r="D5630" s="1"/>
      <c r="E5630" s="41"/>
    </row>
    <row r="5631" spans="4:5" x14ac:dyDescent="0.2">
      <c r="D5631" s="1"/>
      <c r="E5631" s="41"/>
    </row>
    <row r="5632" spans="4:5" x14ac:dyDescent="0.2">
      <c r="D5632" s="1"/>
      <c r="E5632" s="41"/>
    </row>
    <row r="5633" spans="4:5" x14ac:dyDescent="0.2">
      <c r="D5633" s="1"/>
      <c r="E5633" s="41"/>
    </row>
    <row r="5634" spans="4:5" x14ac:dyDescent="0.2">
      <c r="D5634" s="1"/>
      <c r="E5634" s="41"/>
    </row>
    <row r="5635" spans="4:5" x14ac:dyDescent="0.2">
      <c r="D5635" s="1"/>
      <c r="E5635" s="41"/>
    </row>
    <row r="5636" spans="4:5" x14ac:dyDescent="0.2">
      <c r="D5636" s="1"/>
      <c r="E5636" s="41"/>
    </row>
    <row r="5637" spans="4:5" x14ac:dyDescent="0.2">
      <c r="D5637" s="1"/>
      <c r="E5637" s="41"/>
    </row>
    <row r="5638" spans="4:5" x14ac:dyDescent="0.2">
      <c r="D5638" s="1"/>
      <c r="E5638" s="41"/>
    </row>
    <row r="5639" spans="4:5" x14ac:dyDescent="0.2">
      <c r="D5639" s="1"/>
      <c r="E5639" s="41"/>
    </row>
    <row r="5640" spans="4:5" x14ac:dyDescent="0.2">
      <c r="D5640" s="1"/>
      <c r="E5640" s="41"/>
    </row>
    <row r="5641" spans="4:5" x14ac:dyDescent="0.2">
      <c r="D5641" s="1"/>
      <c r="E5641" s="41"/>
    </row>
    <row r="5642" spans="4:5" x14ac:dyDescent="0.2">
      <c r="D5642" s="1"/>
      <c r="E5642" s="41"/>
    </row>
    <row r="5643" spans="4:5" x14ac:dyDescent="0.2">
      <c r="D5643" s="1"/>
      <c r="E5643" s="41"/>
    </row>
    <row r="5644" spans="4:5" x14ac:dyDescent="0.2">
      <c r="D5644" s="1"/>
      <c r="E5644" s="41"/>
    </row>
    <row r="5645" spans="4:5" x14ac:dyDescent="0.2">
      <c r="D5645" s="1"/>
      <c r="E5645" s="41"/>
    </row>
    <row r="5646" spans="4:5" x14ac:dyDescent="0.2">
      <c r="D5646" s="1"/>
      <c r="E5646" s="41"/>
    </row>
    <row r="5647" spans="4:5" x14ac:dyDescent="0.2">
      <c r="D5647" s="1"/>
      <c r="E5647" s="41"/>
    </row>
    <row r="5648" spans="4:5" x14ac:dyDescent="0.2">
      <c r="D5648" s="1"/>
      <c r="E5648" s="41"/>
    </row>
    <row r="5649" spans="4:5" x14ac:dyDescent="0.2">
      <c r="D5649" s="1"/>
      <c r="E5649" s="41"/>
    </row>
    <row r="5650" spans="4:5" x14ac:dyDescent="0.2">
      <c r="D5650" s="1"/>
      <c r="E5650" s="41"/>
    </row>
    <row r="5651" spans="4:5" x14ac:dyDescent="0.2">
      <c r="D5651" s="1"/>
      <c r="E5651" s="41"/>
    </row>
    <row r="5652" spans="4:5" x14ac:dyDescent="0.2">
      <c r="D5652" s="1"/>
      <c r="E5652" s="41"/>
    </row>
    <row r="5653" spans="4:5" x14ac:dyDescent="0.2">
      <c r="D5653" s="1"/>
      <c r="E5653" s="41"/>
    </row>
    <row r="5654" spans="4:5" x14ac:dyDescent="0.2">
      <c r="D5654" s="1"/>
      <c r="E5654" s="41"/>
    </row>
    <row r="5655" spans="4:5" x14ac:dyDescent="0.2">
      <c r="D5655" s="1"/>
      <c r="E5655" s="41"/>
    </row>
    <row r="5656" spans="4:5" x14ac:dyDescent="0.2">
      <c r="D5656" s="1"/>
      <c r="E5656" s="41"/>
    </row>
    <row r="5657" spans="4:5" x14ac:dyDescent="0.2">
      <c r="D5657" s="1"/>
      <c r="E5657" s="41"/>
    </row>
    <row r="5658" spans="4:5" x14ac:dyDescent="0.2">
      <c r="D5658" s="1"/>
      <c r="E5658" s="41"/>
    </row>
    <row r="5659" spans="4:5" x14ac:dyDescent="0.2">
      <c r="D5659" s="1"/>
      <c r="E5659" s="41"/>
    </row>
    <row r="5660" spans="4:5" x14ac:dyDescent="0.2">
      <c r="D5660" s="1"/>
      <c r="E5660" s="41"/>
    </row>
    <row r="5661" spans="4:5" x14ac:dyDescent="0.2">
      <c r="D5661" s="1"/>
      <c r="E5661" s="41"/>
    </row>
    <row r="5662" spans="4:5" x14ac:dyDescent="0.2">
      <c r="D5662" s="1"/>
      <c r="E5662" s="41"/>
    </row>
    <row r="5663" spans="4:5" x14ac:dyDescent="0.2">
      <c r="D5663" s="1"/>
      <c r="E5663" s="41"/>
    </row>
    <row r="5664" spans="4:5" x14ac:dyDescent="0.2">
      <c r="D5664" s="1"/>
      <c r="E5664" s="41"/>
    </row>
    <row r="5665" spans="4:5" x14ac:dyDescent="0.2">
      <c r="D5665" s="1"/>
      <c r="E5665" s="41"/>
    </row>
    <row r="5666" spans="4:5" x14ac:dyDescent="0.2">
      <c r="D5666" s="1"/>
      <c r="E5666" s="41"/>
    </row>
    <row r="5667" spans="4:5" x14ac:dyDescent="0.2">
      <c r="D5667" s="1"/>
      <c r="E5667" s="41"/>
    </row>
    <row r="5668" spans="4:5" x14ac:dyDescent="0.2">
      <c r="D5668" s="1"/>
      <c r="E5668" s="41"/>
    </row>
    <row r="5669" spans="4:5" x14ac:dyDescent="0.2">
      <c r="D5669" s="1"/>
      <c r="E5669" s="41"/>
    </row>
    <row r="5670" spans="4:5" x14ac:dyDescent="0.2">
      <c r="D5670" s="1"/>
      <c r="E5670" s="41"/>
    </row>
    <row r="5671" spans="4:5" x14ac:dyDescent="0.2">
      <c r="D5671" s="1"/>
      <c r="E5671" s="41"/>
    </row>
    <row r="5672" spans="4:5" x14ac:dyDescent="0.2">
      <c r="D5672" s="1"/>
      <c r="E5672" s="41"/>
    </row>
    <row r="5673" spans="4:5" x14ac:dyDescent="0.2">
      <c r="D5673" s="1"/>
      <c r="E5673" s="41"/>
    </row>
    <row r="5674" spans="4:5" x14ac:dyDescent="0.2">
      <c r="D5674" s="1"/>
      <c r="E5674" s="41"/>
    </row>
    <row r="5675" spans="4:5" x14ac:dyDescent="0.2">
      <c r="D5675" s="1"/>
      <c r="E5675" s="41"/>
    </row>
    <row r="5676" spans="4:5" x14ac:dyDescent="0.2">
      <c r="D5676" s="1"/>
      <c r="E5676" s="41"/>
    </row>
    <row r="5677" spans="4:5" x14ac:dyDescent="0.2">
      <c r="D5677" s="1"/>
      <c r="E5677" s="41"/>
    </row>
    <row r="5678" spans="4:5" x14ac:dyDescent="0.2">
      <c r="D5678" s="1"/>
      <c r="E5678" s="41"/>
    </row>
    <row r="5679" spans="4:5" x14ac:dyDescent="0.2">
      <c r="D5679" s="1"/>
      <c r="E5679" s="41"/>
    </row>
    <row r="5680" spans="4:5" x14ac:dyDescent="0.2">
      <c r="D5680" s="1"/>
      <c r="E5680" s="41"/>
    </row>
    <row r="5681" spans="4:5" x14ac:dyDescent="0.2">
      <c r="D5681" s="1"/>
      <c r="E5681" s="41"/>
    </row>
    <row r="5682" spans="4:5" x14ac:dyDescent="0.2">
      <c r="D5682" s="1"/>
      <c r="E5682" s="41"/>
    </row>
    <row r="5683" spans="4:5" x14ac:dyDescent="0.2">
      <c r="D5683" s="1"/>
      <c r="E5683" s="41"/>
    </row>
    <row r="5684" spans="4:5" x14ac:dyDescent="0.2">
      <c r="D5684" s="1"/>
      <c r="E5684" s="41"/>
    </row>
    <row r="5685" spans="4:5" x14ac:dyDescent="0.2">
      <c r="D5685" s="1"/>
      <c r="E5685" s="41"/>
    </row>
    <row r="5686" spans="4:5" x14ac:dyDescent="0.2">
      <c r="D5686" s="1"/>
      <c r="E5686" s="41"/>
    </row>
    <row r="5687" spans="4:5" x14ac:dyDescent="0.2">
      <c r="D5687" s="1"/>
      <c r="E5687" s="41"/>
    </row>
    <row r="5688" spans="4:5" x14ac:dyDescent="0.2">
      <c r="D5688" s="1"/>
      <c r="E5688" s="41"/>
    </row>
    <row r="5689" spans="4:5" x14ac:dyDescent="0.2">
      <c r="D5689" s="1"/>
      <c r="E5689" s="41"/>
    </row>
    <row r="5690" spans="4:5" x14ac:dyDescent="0.2">
      <c r="D5690" s="1"/>
      <c r="E5690" s="41"/>
    </row>
    <row r="5691" spans="4:5" x14ac:dyDescent="0.2">
      <c r="D5691" s="1"/>
      <c r="E5691" s="41"/>
    </row>
    <row r="5692" spans="4:5" x14ac:dyDescent="0.2">
      <c r="D5692" s="1"/>
      <c r="E5692" s="41"/>
    </row>
    <row r="5693" spans="4:5" x14ac:dyDescent="0.2">
      <c r="D5693" s="1"/>
      <c r="E5693" s="41"/>
    </row>
    <row r="5694" spans="4:5" x14ac:dyDescent="0.2">
      <c r="D5694" s="1"/>
      <c r="E5694" s="41"/>
    </row>
    <row r="5695" spans="4:5" x14ac:dyDescent="0.2">
      <c r="D5695" s="1"/>
      <c r="E5695" s="41"/>
    </row>
    <row r="5696" spans="4:5" x14ac:dyDescent="0.2">
      <c r="D5696" s="1"/>
      <c r="E5696" s="41"/>
    </row>
    <row r="5697" spans="4:5" x14ac:dyDescent="0.2">
      <c r="D5697" s="1"/>
      <c r="E5697" s="41"/>
    </row>
    <row r="5698" spans="4:5" x14ac:dyDescent="0.2">
      <c r="D5698" s="1"/>
      <c r="E5698" s="41"/>
    </row>
    <row r="5699" spans="4:5" x14ac:dyDescent="0.2">
      <c r="D5699" s="1"/>
      <c r="E5699" s="41"/>
    </row>
    <row r="5700" spans="4:5" x14ac:dyDescent="0.2">
      <c r="D5700" s="1"/>
      <c r="E5700" s="41"/>
    </row>
    <row r="5701" spans="4:5" x14ac:dyDescent="0.2">
      <c r="D5701" s="1"/>
      <c r="E5701" s="41"/>
    </row>
    <row r="5702" spans="4:5" x14ac:dyDescent="0.2">
      <c r="D5702" s="1"/>
      <c r="E5702" s="41"/>
    </row>
    <row r="5703" spans="4:5" x14ac:dyDescent="0.2">
      <c r="D5703" s="1"/>
      <c r="E5703" s="41"/>
    </row>
    <row r="5704" spans="4:5" x14ac:dyDescent="0.2">
      <c r="D5704" s="1"/>
      <c r="E5704" s="41"/>
    </row>
    <row r="5705" spans="4:5" x14ac:dyDescent="0.2">
      <c r="D5705" s="1"/>
      <c r="E5705" s="41"/>
    </row>
    <row r="5706" spans="4:5" x14ac:dyDescent="0.2">
      <c r="D5706" s="1"/>
      <c r="E5706" s="41"/>
    </row>
    <row r="5707" spans="4:5" x14ac:dyDescent="0.2">
      <c r="D5707" s="1"/>
      <c r="E5707" s="41"/>
    </row>
    <row r="5708" spans="4:5" x14ac:dyDescent="0.2">
      <c r="D5708" s="1"/>
      <c r="E5708" s="41"/>
    </row>
    <row r="5709" spans="4:5" x14ac:dyDescent="0.2">
      <c r="D5709" s="1"/>
      <c r="E5709" s="41"/>
    </row>
    <row r="5710" spans="4:5" x14ac:dyDescent="0.2">
      <c r="D5710" s="1"/>
      <c r="E5710" s="41"/>
    </row>
    <row r="5711" spans="4:5" x14ac:dyDescent="0.2">
      <c r="D5711" s="1"/>
      <c r="E5711" s="41"/>
    </row>
    <row r="5712" spans="4:5" x14ac:dyDescent="0.2">
      <c r="D5712" s="1"/>
      <c r="E5712" s="41"/>
    </row>
    <row r="5713" spans="4:5" x14ac:dyDescent="0.2">
      <c r="D5713" s="1"/>
      <c r="E5713" s="41"/>
    </row>
    <row r="5714" spans="4:5" x14ac:dyDescent="0.2">
      <c r="D5714" s="1"/>
      <c r="E5714" s="41"/>
    </row>
    <row r="5715" spans="4:5" x14ac:dyDescent="0.2">
      <c r="D5715" s="1"/>
      <c r="E5715" s="41"/>
    </row>
    <row r="5716" spans="4:5" x14ac:dyDescent="0.2">
      <c r="D5716" s="1"/>
      <c r="E5716" s="41"/>
    </row>
    <row r="5717" spans="4:5" x14ac:dyDescent="0.2">
      <c r="D5717" s="1"/>
      <c r="E5717" s="41"/>
    </row>
    <row r="5718" spans="4:5" x14ac:dyDescent="0.2">
      <c r="D5718" s="1"/>
      <c r="E5718" s="41"/>
    </row>
    <row r="5719" spans="4:5" x14ac:dyDescent="0.2">
      <c r="D5719" s="1"/>
      <c r="E5719" s="41"/>
    </row>
    <row r="5720" spans="4:5" x14ac:dyDescent="0.2">
      <c r="D5720" s="1"/>
      <c r="E5720" s="41"/>
    </row>
    <row r="5721" spans="4:5" x14ac:dyDescent="0.2">
      <c r="D5721" s="1"/>
      <c r="E5721" s="41"/>
    </row>
    <row r="5722" spans="4:5" x14ac:dyDescent="0.2">
      <c r="D5722" s="1"/>
      <c r="E5722" s="41"/>
    </row>
    <row r="5723" spans="4:5" x14ac:dyDescent="0.2">
      <c r="D5723" s="1"/>
      <c r="E5723" s="41"/>
    </row>
    <row r="5724" spans="4:5" x14ac:dyDescent="0.2">
      <c r="D5724" s="1"/>
      <c r="E5724" s="41"/>
    </row>
    <row r="5725" spans="4:5" x14ac:dyDescent="0.2">
      <c r="D5725" s="1"/>
      <c r="E5725" s="41"/>
    </row>
    <row r="5726" spans="4:5" x14ac:dyDescent="0.2">
      <c r="D5726" s="1"/>
      <c r="E5726" s="41"/>
    </row>
    <row r="5727" spans="4:5" x14ac:dyDescent="0.2">
      <c r="D5727" s="1"/>
      <c r="E5727" s="41"/>
    </row>
    <row r="5728" spans="4:5" x14ac:dyDescent="0.2">
      <c r="D5728" s="1"/>
      <c r="E5728" s="41"/>
    </row>
    <row r="5729" spans="4:5" x14ac:dyDescent="0.2">
      <c r="D5729" s="1"/>
      <c r="E5729" s="41"/>
    </row>
    <row r="5730" spans="4:5" x14ac:dyDescent="0.2">
      <c r="D5730" s="1"/>
      <c r="E5730" s="41"/>
    </row>
    <row r="5731" spans="4:5" x14ac:dyDescent="0.2">
      <c r="D5731" s="1"/>
      <c r="E5731" s="41"/>
    </row>
    <row r="5732" spans="4:5" x14ac:dyDescent="0.2">
      <c r="D5732" s="1"/>
      <c r="E5732" s="41"/>
    </row>
    <row r="5733" spans="4:5" x14ac:dyDescent="0.2">
      <c r="D5733" s="1"/>
      <c r="E5733" s="41"/>
    </row>
    <row r="5734" spans="4:5" x14ac:dyDescent="0.2">
      <c r="D5734" s="1"/>
      <c r="E5734" s="41"/>
    </row>
    <row r="5735" spans="4:5" x14ac:dyDescent="0.2">
      <c r="D5735" s="1"/>
      <c r="E5735" s="41"/>
    </row>
    <row r="5736" spans="4:5" x14ac:dyDescent="0.2">
      <c r="D5736" s="1"/>
      <c r="E5736" s="41"/>
    </row>
    <row r="5737" spans="4:5" x14ac:dyDescent="0.2">
      <c r="D5737" s="1"/>
      <c r="E5737" s="41"/>
    </row>
    <row r="5738" spans="4:5" x14ac:dyDescent="0.2">
      <c r="D5738" s="1"/>
      <c r="E5738" s="41"/>
    </row>
    <row r="5739" spans="4:5" x14ac:dyDescent="0.2">
      <c r="D5739" s="1"/>
      <c r="E5739" s="41"/>
    </row>
    <row r="5740" spans="4:5" x14ac:dyDescent="0.2">
      <c r="D5740" s="1"/>
      <c r="E5740" s="41"/>
    </row>
    <row r="5741" spans="4:5" x14ac:dyDescent="0.2">
      <c r="D5741" s="1"/>
      <c r="E5741" s="41"/>
    </row>
    <row r="5742" spans="4:5" x14ac:dyDescent="0.2">
      <c r="D5742" s="1"/>
      <c r="E5742" s="41"/>
    </row>
    <row r="5743" spans="4:5" x14ac:dyDescent="0.2">
      <c r="D5743" s="1"/>
      <c r="E5743" s="41"/>
    </row>
    <row r="5744" spans="4:5" x14ac:dyDescent="0.2">
      <c r="D5744" s="1"/>
      <c r="E5744" s="41"/>
    </row>
    <row r="5745" spans="4:5" x14ac:dyDescent="0.2">
      <c r="D5745" s="1"/>
      <c r="E5745" s="41"/>
    </row>
    <row r="5746" spans="4:5" x14ac:dyDescent="0.2">
      <c r="D5746" s="1"/>
      <c r="E5746" s="41"/>
    </row>
    <row r="5747" spans="4:5" x14ac:dyDescent="0.2">
      <c r="D5747" s="1"/>
      <c r="E5747" s="41"/>
    </row>
    <row r="5748" spans="4:5" x14ac:dyDescent="0.2">
      <c r="D5748" s="1"/>
      <c r="E5748" s="41"/>
    </row>
    <row r="5749" spans="4:5" x14ac:dyDescent="0.2">
      <c r="D5749" s="1"/>
      <c r="E5749" s="41"/>
    </row>
    <row r="5750" spans="4:5" x14ac:dyDescent="0.2">
      <c r="D5750" s="1"/>
      <c r="E5750" s="41"/>
    </row>
    <row r="5751" spans="4:5" x14ac:dyDescent="0.2">
      <c r="D5751" s="1"/>
      <c r="E5751" s="41"/>
    </row>
    <row r="5752" spans="4:5" x14ac:dyDescent="0.2">
      <c r="D5752" s="1"/>
      <c r="E5752" s="41"/>
    </row>
    <row r="5753" spans="4:5" x14ac:dyDescent="0.2">
      <c r="D5753" s="1"/>
      <c r="E5753" s="41"/>
    </row>
    <row r="5754" spans="4:5" x14ac:dyDescent="0.2">
      <c r="D5754" s="1"/>
      <c r="E5754" s="41"/>
    </row>
    <row r="5755" spans="4:5" x14ac:dyDescent="0.2">
      <c r="D5755" s="1"/>
      <c r="E5755" s="41"/>
    </row>
    <row r="5756" spans="4:5" x14ac:dyDescent="0.2">
      <c r="D5756" s="1"/>
      <c r="E5756" s="41"/>
    </row>
    <row r="5757" spans="4:5" x14ac:dyDescent="0.2">
      <c r="D5757" s="1"/>
      <c r="E5757" s="41"/>
    </row>
    <row r="5758" spans="4:5" x14ac:dyDescent="0.2">
      <c r="D5758" s="1"/>
      <c r="E5758" s="41"/>
    </row>
    <row r="5759" spans="4:5" x14ac:dyDescent="0.2">
      <c r="D5759" s="1"/>
      <c r="E5759" s="41"/>
    </row>
    <row r="5760" spans="4:5" x14ac:dyDescent="0.2">
      <c r="D5760" s="1"/>
      <c r="E5760" s="41"/>
    </row>
    <row r="5761" spans="4:5" x14ac:dyDescent="0.2">
      <c r="D5761" s="1"/>
      <c r="E5761" s="41"/>
    </row>
    <row r="5762" spans="4:5" x14ac:dyDescent="0.2">
      <c r="D5762" s="1"/>
      <c r="E5762" s="41"/>
    </row>
    <row r="5763" spans="4:5" x14ac:dyDescent="0.2">
      <c r="D5763" s="1"/>
      <c r="E5763" s="41"/>
    </row>
    <row r="5764" spans="4:5" x14ac:dyDescent="0.2">
      <c r="D5764" s="1"/>
      <c r="E5764" s="41"/>
    </row>
    <row r="5765" spans="4:5" x14ac:dyDescent="0.2">
      <c r="D5765" s="1"/>
      <c r="E5765" s="41"/>
    </row>
    <row r="5766" spans="4:5" x14ac:dyDescent="0.2">
      <c r="D5766" s="1"/>
      <c r="E5766" s="41"/>
    </row>
    <row r="5767" spans="4:5" x14ac:dyDescent="0.2">
      <c r="D5767" s="1"/>
      <c r="E5767" s="41"/>
    </row>
    <row r="5768" spans="4:5" x14ac:dyDescent="0.2">
      <c r="D5768" s="1"/>
      <c r="E5768" s="41"/>
    </row>
    <row r="5769" spans="4:5" x14ac:dyDescent="0.2">
      <c r="D5769" s="1"/>
      <c r="E5769" s="41"/>
    </row>
    <row r="5770" spans="4:5" x14ac:dyDescent="0.2">
      <c r="D5770" s="1"/>
      <c r="E5770" s="41"/>
    </row>
    <row r="5771" spans="4:5" x14ac:dyDescent="0.2">
      <c r="D5771" s="1"/>
      <c r="E5771" s="41"/>
    </row>
    <row r="5772" spans="4:5" x14ac:dyDescent="0.2">
      <c r="D5772" s="1"/>
      <c r="E5772" s="41"/>
    </row>
    <row r="5773" spans="4:5" x14ac:dyDescent="0.2">
      <c r="D5773" s="1"/>
      <c r="E5773" s="41"/>
    </row>
    <row r="5774" spans="4:5" x14ac:dyDescent="0.2">
      <c r="D5774" s="1"/>
      <c r="E5774" s="41"/>
    </row>
    <row r="5775" spans="4:5" x14ac:dyDescent="0.2">
      <c r="D5775" s="1"/>
      <c r="E5775" s="41"/>
    </row>
    <row r="5776" spans="4:5" x14ac:dyDescent="0.2">
      <c r="D5776" s="1"/>
      <c r="E5776" s="41"/>
    </row>
    <row r="5777" spans="4:5" x14ac:dyDescent="0.2">
      <c r="D5777" s="1"/>
      <c r="E5777" s="41"/>
    </row>
    <row r="5778" spans="4:5" x14ac:dyDescent="0.2">
      <c r="D5778" s="1"/>
      <c r="E5778" s="41"/>
    </row>
    <row r="5779" spans="4:5" x14ac:dyDescent="0.2">
      <c r="D5779" s="1"/>
      <c r="E5779" s="41"/>
    </row>
    <row r="5780" spans="4:5" x14ac:dyDescent="0.2">
      <c r="D5780" s="1"/>
      <c r="E5780" s="41"/>
    </row>
    <row r="5781" spans="4:5" x14ac:dyDescent="0.2">
      <c r="D5781" s="1"/>
      <c r="E5781" s="41"/>
    </row>
    <row r="5782" spans="4:5" x14ac:dyDescent="0.2">
      <c r="D5782" s="1"/>
      <c r="E5782" s="41"/>
    </row>
    <row r="5783" spans="4:5" x14ac:dyDescent="0.2">
      <c r="D5783" s="1"/>
      <c r="E5783" s="41"/>
    </row>
    <row r="5784" spans="4:5" x14ac:dyDescent="0.2">
      <c r="D5784" s="1"/>
      <c r="E5784" s="41"/>
    </row>
    <row r="5785" spans="4:5" x14ac:dyDescent="0.2">
      <c r="D5785" s="1"/>
      <c r="E5785" s="41"/>
    </row>
    <row r="5786" spans="4:5" x14ac:dyDescent="0.2">
      <c r="D5786" s="1"/>
      <c r="E5786" s="41"/>
    </row>
    <row r="5787" spans="4:5" x14ac:dyDescent="0.2">
      <c r="D5787" s="1"/>
      <c r="E5787" s="41"/>
    </row>
    <row r="5788" spans="4:5" x14ac:dyDescent="0.2">
      <c r="D5788" s="1"/>
      <c r="E5788" s="41"/>
    </row>
    <row r="5789" spans="4:5" x14ac:dyDescent="0.2">
      <c r="D5789" s="1"/>
      <c r="E5789" s="41"/>
    </row>
    <row r="5790" spans="4:5" x14ac:dyDescent="0.2">
      <c r="D5790" s="1"/>
      <c r="E5790" s="41"/>
    </row>
    <row r="5791" spans="4:5" x14ac:dyDescent="0.2">
      <c r="D5791" s="1"/>
      <c r="E5791" s="41"/>
    </row>
    <row r="5792" spans="4:5" x14ac:dyDescent="0.2">
      <c r="D5792" s="1"/>
      <c r="E5792" s="41"/>
    </row>
    <row r="5793" spans="4:5" x14ac:dyDescent="0.2">
      <c r="D5793" s="1"/>
      <c r="E5793" s="41"/>
    </row>
    <row r="5794" spans="4:5" x14ac:dyDescent="0.2">
      <c r="D5794" s="1"/>
      <c r="E5794" s="41"/>
    </row>
    <row r="5795" spans="4:5" x14ac:dyDescent="0.2">
      <c r="D5795" s="1"/>
      <c r="E5795" s="41"/>
    </row>
    <row r="5796" spans="4:5" x14ac:dyDescent="0.2">
      <c r="D5796" s="1"/>
      <c r="E5796" s="41"/>
    </row>
    <row r="5797" spans="4:5" x14ac:dyDescent="0.2">
      <c r="D5797" s="1"/>
      <c r="E5797" s="41"/>
    </row>
    <row r="5798" spans="4:5" x14ac:dyDescent="0.2">
      <c r="D5798" s="1"/>
      <c r="E5798" s="41"/>
    </row>
    <row r="5799" spans="4:5" x14ac:dyDescent="0.2">
      <c r="D5799" s="1"/>
      <c r="E5799" s="41"/>
    </row>
    <row r="5800" spans="4:5" x14ac:dyDescent="0.2">
      <c r="D5800" s="1"/>
      <c r="E5800" s="41"/>
    </row>
    <row r="5801" spans="4:5" x14ac:dyDescent="0.2">
      <c r="D5801" s="1"/>
      <c r="E5801" s="41"/>
    </row>
    <row r="5802" spans="4:5" x14ac:dyDescent="0.2">
      <c r="D5802" s="1"/>
      <c r="E5802" s="41"/>
    </row>
    <row r="5803" spans="4:5" x14ac:dyDescent="0.2">
      <c r="D5803" s="1"/>
      <c r="E5803" s="41"/>
    </row>
    <row r="5804" spans="4:5" x14ac:dyDescent="0.2">
      <c r="D5804" s="1"/>
      <c r="E5804" s="41"/>
    </row>
    <row r="5805" spans="4:5" x14ac:dyDescent="0.2">
      <c r="D5805" s="1"/>
      <c r="E5805" s="41"/>
    </row>
    <row r="5806" spans="4:5" x14ac:dyDescent="0.2">
      <c r="D5806" s="1"/>
      <c r="E5806" s="41"/>
    </row>
    <row r="5807" spans="4:5" x14ac:dyDescent="0.2">
      <c r="D5807" s="1"/>
      <c r="E5807" s="41"/>
    </row>
    <row r="5808" spans="4:5" x14ac:dyDescent="0.2">
      <c r="D5808" s="1"/>
      <c r="E5808" s="41"/>
    </row>
    <row r="5809" spans="4:5" x14ac:dyDescent="0.2">
      <c r="D5809" s="1"/>
      <c r="E5809" s="41"/>
    </row>
    <row r="5810" spans="4:5" x14ac:dyDescent="0.2">
      <c r="D5810" s="1"/>
      <c r="E5810" s="41"/>
    </row>
    <row r="5811" spans="4:5" x14ac:dyDescent="0.2">
      <c r="D5811" s="1"/>
      <c r="E5811" s="41"/>
    </row>
    <row r="5812" spans="4:5" x14ac:dyDescent="0.2">
      <c r="D5812" s="1"/>
      <c r="E5812" s="41"/>
    </row>
    <row r="5813" spans="4:5" x14ac:dyDescent="0.2">
      <c r="D5813" s="1"/>
      <c r="E5813" s="41"/>
    </row>
    <row r="5814" spans="4:5" x14ac:dyDescent="0.2">
      <c r="D5814" s="1"/>
      <c r="E5814" s="41"/>
    </row>
    <row r="5815" spans="4:5" x14ac:dyDescent="0.2">
      <c r="D5815" s="1"/>
      <c r="E5815" s="41"/>
    </row>
    <row r="5816" spans="4:5" x14ac:dyDescent="0.2">
      <c r="D5816" s="1"/>
      <c r="E5816" s="41"/>
    </row>
    <row r="5817" spans="4:5" x14ac:dyDescent="0.2">
      <c r="D5817" s="1"/>
      <c r="E5817" s="41"/>
    </row>
    <row r="5818" spans="4:5" x14ac:dyDescent="0.2">
      <c r="D5818" s="1"/>
      <c r="E5818" s="41"/>
    </row>
    <row r="5819" spans="4:5" x14ac:dyDescent="0.2">
      <c r="D5819" s="1"/>
      <c r="E5819" s="41"/>
    </row>
    <row r="5820" spans="4:5" x14ac:dyDescent="0.2">
      <c r="D5820" s="1"/>
      <c r="E5820" s="41"/>
    </row>
    <row r="5821" spans="4:5" x14ac:dyDescent="0.2">
      <c r="D5821" s="1"/>
      <c r="E5821" s="41"/>
    </row>
    <row r="5822" spans="4:5" x14ac:dyDescent="0.2">
      <c r="D5822" s="1"/>
      <c r="E5822" s="41"/>
    </row>
    <row r="5823" spans="4:5" x14ac:dyDescent="0.2">
      <c r="D5823" s="1"/>
      <c r="E5823" s="41"/>
    </row>
    <row r="5824" spans="4:5" x14ac:dyDescent="0.2">
      <c r="D5824" s="1"/>
      <c r="E5824" s="41"/>
    </row>
    <row r="5825" spans="4:5" x14ac:dyDescent="0.2">
      <c r="D5825" s="1"/>
      <c r="E5825" s="41"/>
    </row>
    <row r="5826" spans="4:5" x14ac:dyDescent="0.2">
      <c r="D5826" s="1"/>
      <c r="E5826" s="41"/>
    </row>
    <row r="5827" spans="4:5" x14ac:dyDescent="0.2">
      <c r="D5827" s="1"/>
      <c r="E5827" s="41"/>
    </row>
    <row r="5828" spans="4:5" x14ac:dyDescent="0.2">
      <c r="D5828" s="1"/>
      <c r="E5828" s="41"/>
    </row>
    <row r="5829" spans="4:5" x14ac:dyDescent="0.2">
      <c r="D5829" s="1"/>
      <c r="E5829" s="41"/>
    </row>
    <row r="5830" spans="4:5" x14ac:dyDescent="0.2">
      <c r="D5830" s="1"/>
      <c r="E5830" s="41"/>
    </row>
    <row r="5831" spans="4:5" x14ac:dyDescent="0.2">
      <c r="D5831" s="1"/>
      <c r="E5831" s="41"/>
    </row>
    <row r="5832" spans="4:5" x14ac:dyDescent="0.2">
      <c r="D5832" s="1"/>
      <c r="E5832" s="41"/>
    </row>
    <row r="5833" spans="4:5" x14ac:dyDescent="0.2">
      <c r="D5833" s="1"/>
      <c r="E5833" s="41"/>
    </row>
    <row r="5834" spans="4:5" x14ac:dyDescent="0.2">
      <c r="D5834" s="1"/>
      <c r="E5834" s="41"/>
    </row>
    <row r="5835" spans="4:5" x14ac:dyDescent="0.2">
      <c r="D5835" s="1"/>
      <c r="E5835" s="41"/>
    </row>
    <row r="5836" spans="4:5" x14ac:dyDescent="0.2">
      <c r="D5836" s="1"/>
      <c r="E5836" s="41"/>
    </row>
    <row r="5837" spans="4:5" x14ac:dyDescent="0.2">
      <c r="D5837" s="1"/>
      <c r="E5837" s="41"/>
    </row>
    <row r="5838" spans="4:5" x14ac:dyDescent="0.2">
      <c r="D5838" s="1"/>
      <c r="E5838" s="41"/>
    </row>
    <row r="5839" spans="4:5" x14ac:dyDescent="0.2">
      <c r="D5839" s="1"/>
      <c r="E5839" s="41"/>
    </row>
    <row r="5840" spans="4:5" x14ac:dyDescent="0.2">
      <c r="D5840" s="1"/>
      <c r="E5840" s="41"/>
    </row>
    <row r="5841" spans="4:5" x14ac:dyDescent="0.2">
      <c r="D5841" s="1"/>
      <c r="E5841" s="41"/>
    </row>
    <row r="5842" spans="4:5" x14ac:dyDescent="0.2">
      <c r="D5842" s="1"/>
      <c r="E5842" s="41"/>
    </row>
    <row r="5843" spans="4:5" x14ac:dyDescent="0.2">
      <c r="D5843" s="1"/>
      <c r="E5843" s="41"/>
    </row>
    <row r="5844" spans="4:5" x14ac:dyDescent="0.2">
      <c r="D5844" s="1"/>
      <c r="E5844" s="41"/>
    </row>
    <row r="5845" spans="4:5" x14ac:dyDescent="0.2">
      <c r="D5845" s="1"/>
      <c r="E5845" s="41"/>
    </row>
    <row r="5846" spans="4:5" x14ac:dyDescent="0.2">
      <c r="D5846" s="1"/>
      <c r="E5846" s="41"/>
    </row>
    <row r="5847" spans="4:5" x14ac:dyDescent="0.2">
      <c r="D5847" s="1"/>
      <c r="E5847" s="41"/>
    </row>
    <row r="5848" spans="4:5" x14ac:dyDescent="0.2">
      <c r="D5848" s="1"/>
      <c r="E5848" s="41"/>
    </row>
    <row r="5849" spans="4:5" x14ac:dyDescent="0.2">
      <c r="D5849" s="1"/>
      <c r="E5849" s="41"/>
    </row>
    <row r="5850" spans="4:5" x14ac:dyDescent="0.2">
      <c r="D5850" s="1"/>
      <c r="E5850" s="41"/>
    </row>
    <row r="5851" spans="4:5" x14ac:dyDescent="0.2">
      <c r="D5851" s="1"/>
      <c r="E5851" s="41"/>
    </row>
    <row r="5852" spans="4:5" x14ac:dyDescent="0.2">
      <c r="D5852" s="1"/>
      <c r="E5852" s="41"/>
    </row>
    <row r="5853" spans="4:5" x14ac:dyDescent="0.2">
      <c r="D5853" s="1"/>
      <c r="E5853" s="41"/>
    </row>
    <row r="5854" spans="4:5" x14ac:dyDescent="0.2">
      <c r="D5854" s="1"/>
      <c r="E5854" s="41"/>
    </row>
    <row r="5855" spans="4:5" x14ac:dyDescent="0.2">
      <c r="D5855" s="1"/>
      <c r="E5855" s="41"/>
    </row>
    <row r="5856" spans="4:5" x14ac:dyDescent="0.2">
      <c r="D5856" s="1"/>
      <c r="E5856" s="41"/>
    </row>
    <row r="5857" spans="4:5" x14ac:dyDescent="0.2">
      <c r="D5857" s="1"/>
      <c r="E5857" s="41"/>
    </row>
    <row r="5858" spans="4:5" x14ac:dyDescent="0.2">
      <c r="D5858" s="1"/>
      <c r="E5858" s="41"/>
    </row>
    <row r="5859" spans="4:5" x14ac:dyDescent="0.2">
      <c r="D5859" s="1"/>
      <c r="E5859" s="41"/>
    </row>
    <row r="5860" spans="4:5" x14ac:dyDescent="0.2">
      <c r="D5860" s="1"/>
      <c r="E5860" s="41"/>
    </row>
    <row r="5861" spans="4:5" x14ac:dyDescent="0.2">
      <c r="D5861" s="1"/>
      <c r="E5861" s="41"/>
    </row>
    <row r="5862" spans="4:5" x14ac:dyDescent="0.2">
      <c r="D5862" s="1"/>
      <c r="E5862" s="41"/>
    </row>
    <row r="5863" spans="4:5" x14ac:dyDescent="0.2">
      <c r="D5863" s="1"/>
      <c r="E5863" s="41"/>
    </row>
    <row r="5864" spans="4:5" x14ac:dyDescent="0.2">
      <c r="D5864" s="1"/>
      <c r="E5864" s="41"/>
    </row>
    <row r="5865" spans="4:5" x14ac:dyDescent="0.2">
      <c r="D5865" s="1"/>
      <c r="E5865" s="41"/>
    </row>
    <row r="5866" spans="4:5" x14ac:dyDescent="0.2">
      <c r="D5866" s="1"/>
      <c r="E5866" s="41"/>
    </row>
    <row r="5867" spans="4:5" x14ac:dyDescent="0.2">
      <c r="D5867" s="1"/>
      <c r="E5867" s="41"/>
    </row>
    <row r="5868" spans="4:5" x14ac:dyDescent="0.2">
      <c r="D5868" s="1"/>
      <c r="E5868" s="41"/>
    </row>
    <row r="5869" spans="4:5" x14ac:dyDescent="0.2">
      <c r="D5869" s="1"/>
      <c r="E5869" s="41"/>
    </row>
    <row r="5870" spans="4:5" x14ac:dyDescent="0.2">
      <c r="D5870" s="1"/>
      <c r="E5870" s="41"/>
    </row>
    <row r="5871" spans="4:5" x14ac:dyDescent="0.2">
      <c r="D5871" s="1"/>
      <c r="E5871" s="41"/>
    </row>
    <row r="5872" spans="4:5" x14ac:dyDescent="0.2">
      <c r="D5872" s="1"/>
      <c r="E5872" s="41"/>
    </row>
    <row r="5873" spans="4:5" x14ac:dyDescent="0.2">
      <c r="D5873" s="1"/>
      <c r="E5873" s="41"/>
    </row>
    <row r="5874" spans="4:5" x14ac:dyDescent="0.2">
      <c r="D5874" s="1"/>
      <c r="E5874" s="41"/>
    </row>
    <row r="5875" spans="4:5" x14ac:dyDescent="0.2">
      <c r="D5875" s="1"/>
      <c r="E5875" s="41"/>
    </row>
    <row r="5876" spans="4:5" x14ac:dyDescent="0.2">
      <c r="D5876" s="1"/>
      <c r="E5876" s="41"/>
    </row>
    <row r="5877" spans="4:5" x14ac:dyDescent="0.2">
      <c r="D5877" s="1"/>
      <c r="E5877" s="41"/>
    </row>
    <row r="5878" spans="4:5" x14ac:dyDescent="0.2">
      <c r="D5878" s="1"/>
      <c r="E5878" s="41"/>
    </row>
    <row r="5879" spans="4:5" x14ac:dyDescent="0.2">
      <c r="D5879" s="1"/>
      <c r="E5879" s="41"/>
    </row>
    <row r="5880" spans="4:5" x14ac:dyDescent="0.2">
      <c r="D5880" s="1"/>
      <c r="E5880" s="41"/>
    </row>
    <row r="5881" spans="4:5" x14ac:dyDescent="0.2">
      <c r="D5881" s="1"/>
      <c r="E5881" s="41"/>
    </row>
    <row r="5882" spans="4:5" x14ac:dyDescent="0.2">
      <c r="D5882" s="1"/>
      <c r="E5882" s="41"/>
    </row>
    <row r="5883" spans="4:5" x14ac:dyDescent="0.2">
      <c r="D5883" s="1"/>
      <c r="E5883" s="41"/>
    </row>
    <row r="5884" spans="4:5" x14ac:dyDescent="0.2">
      <c r="D5884" s="1"/>
      <c r="E5884" s="41"/>
    </row>
    <row r="5885" spans="4:5" x14ac:dyDescent="0.2">
      <c r="D5885" s="1"/>
      <c r="E5885" s="41"/>
    </row>
    <row r="5886" spans="4:5" x14ac:dyDescent="0.2">
      <c r="D5886" s="1"/>
      <c r="E5886" s="41"/>
    </row>
    <row r="5887" spans="4:5" x14ac:dyDescent="0.2">
      <c r="D5887" s="1"/>
      <c r="E5887" s="41"/>
    </row>
    <row r="5888" spans="4:5" x14ac:dyDescent="0.2">
      <c r="D5888" s="1"/>
      <c r="E5888" s="41"/>
    </row>
    <row r="5889" spans="4:5" x14ac:dyDescent="0.2">
      <c r="D5889" s="1"/>
      <c r="E5889" s="41"/>
    </row>
    <row r="5890" spans="4:5" x14ac:dyDescent="0.2">
      <c r="D5890" s="1"/>
      <c r="E5890" s="41"/>
    </row>
    <row r="5891" spans="4:5" x14ac:dyDescent="0.2">
      <c r="D5891" s="1"/>
      <c r="E5891" s="41"/>
    </row>
    <row r="5892" spans="4:5" x14ac:dyDescent="0.2">
      <c r="D5892" s="1"/>
      <c r="E5892" s="41"/>
    </row>
    <row r="5893" spans="4:5" x14ac:dyDescent="0.2">
      <c r="D5893" s="1"/>
      <c r="E5893" s="41"/>
    </row>
    <row r="5894" spans="4:5" x14ac:dyDescent="0.2">
      <c r="D5894" s="1"/>
      <c r="E5894" s="41"/>
    </row>
    <row r="5895" spans="4:5" x14ac:dyDescent="0.2">
      <c r="D5895" s="1"/>
      <c r="E5895" s="41"/>
    </row>
    <row r="5896" spans="4:5" x14ac:dyDescent="0.2">
      <c r="D5896" s="1"/>
      <c r="E5896" s="41"/>
    </row>
    <row r="5897" spans="4:5" x14ac:dyDescent="0.2">
      <c r="D5897" s="1"/>
      <c r="E5897" s="41"/>
    </row>
    <row r="5898" spans="4:5" x14ac:dyDescent="0.2">
      <c r="D5898" s="1"/>
      <c r="E5898" s="41"/>
    </row>
    <row r="5899" spans="4:5" x14ac:dyDescent="0.2">
      <c r="D5899" s="1"/>
      <c r="E5899" s="41"/>
    </row>
    <row r="5900" spans="4:5" x14ac:dyDescent="0.2">
      <c r="D5900" s="1"/>
      <c r="E5900" s="41"/>
    </row>
    <row r="5901" spans="4:5" x14ac:dyDescent="0.2">
      <c r="D5901" s="1"/>
      <c r="E5901" s="41"/>
    </row>
    <row r="5902" spans="4:5" x14ac:dyDescent="0.2">
      <c r="D5902" s="1"/>
      <c r="E5902" s="41"/>
    </row>
    <row r="5903" spans="4:5" x14ac:dyDescent="0.2">
      <c r="D5903" s="1"/>
      <c r="E5903" s="41"/>
    </row>
    <row r="5904" spans="4:5" x14ac:dyDescent="0.2">
      <c r="D5904" s="1"/>
      <c r="E5904" s="41"/>
    </row>
    <row r="5905" spans="4:5" x14ac:dyDescent="0.2">
      <c r="D5905" s="1"/>
      <c r="E5905" s="41"/>
    </row>
    <row r="5906" spans="4:5" x14ac:dyDescent="0.2">
      <c r="D5906" s="1"/>
      <c r="E5906" s="41"/>
    </row>
    <row r="5907" spans="4:5" x14ac:dyDescent="0.2">
      <c r="D5907" s="1"/>
      <c r="E5907" s="41"/>
    </row>
    <row r="5908" spans="4:5" x14ac:dyDescent="0.2">
      <c r="D5908" s="1"/>
      <c r="E5908" s="41"/>
    </row>
    <row r="5909" spans="4:5" x14ac:dyDescent="0.2">
      <c r="D5909" s="1"/>
      <c r="E5909" s="41"/>
    </row>
    <row r="5910" spans="4:5" x14ac:dyDescent="0.2">
      <c r="D5910" s="1"/>
      <c r="E5910" s="41"/>
    </row>
    <row r="5911" spans="4:5" x14ac:dyDescent="0.2">
      <c r="D5911" s="1"/>
      <c r="E5911" s="41"/>
    </row>
    <row r="5912" spans="4:5" x14ac:dyDescent="0.2">
      <c r="D5912" s="1"/>
      <c r="E5912" s="41"/>
    </row>
    <row r="5913" spans="4:5" x14ac:dyDescent="0.2">
      <c r="D5913" s="1"/>
      <c r="E5913" s="41"/>
    </row>
    <row r="5914" spans="4:5" x14ac:dyDescent="0.2">
      <c r="D5914" s="1"/>
      <c r="E5914" s="41"/>
    </row>
    <row r="5915" spans="4:5" x14ac:dyDescent="0.2">
      <c r="D5915" s="1"/>
      <c r="E5915" s="41"/>
    </row>
    <row r="5916" spans="4:5" x14ac:dyDescent="0.2">
      <c r="D5916" s="1"/>
      <c r="E5916" s="41"/>
    </row>
    <row r="5917" spans="4:5" x14ac:dyDescent="0.2">
      <c r="D5917" s="1"/>
      <c r="E5917" s="41"/>
    </row>
    <row r="5918" spans="4:5" x14ac:dyDescent="0.2">
      <c r="D5918" s="1"/>
      <c r="E5918" s="41"/>
    </row>
    <row r="5919" spans="4:5" x14ac:dyDescent="0.2">
      <c r="D5919" s="1"/>
      <c r="E5919" s="41"/>
    </row>
    <row r="5920" spans="4:5" x14ac:dyDescent="0.2">
      <c r="D5920" s="1"/>
      <c r="E5920" s="41"/>
    </row>
    <row r="5921" spans="4:5" x14ac:dyDescent="0.2">
      <c r="D5921" s="1"/>
      <c r="E5921" s="41"/>
    </row>
    <row r="5922" spans="4:5" x14ac:dyDescent="0.2">
      <c r="D5922" s="1"/>
      <c r="E5922" s="41"/>
    </row>
    <row r="5923" spans="4:5" x14ac:dyDescent="0.2">
      <c r="D5923" s="1"/>
      <c r="E5923" s="41"/>
    </row>
    <row r="5924" spans="4:5" x14ac:dyDescent="0.2">
      <c r="D5924" s="1"/>
      <c r="E5924" s="41"/>
    </row>
    <row r="5925" spans="4:5" x14ac:dyDescent="0.2">
      <c r="D5925" s="1"/>
      <c r="E5925" s="41"/>
    </row>
    <row r="5926" spans="4:5" x14ac:dyDescent="0.2">
      <c r="D5926" s="1"/>
      <c r="E5926" s="41"/>
    </row>
    <row r="5927" spans="4:5" x14ac:dyDescent="0.2">
      <c r="D5927" s="1"/>
      <c r="E5927" s="41"/>
    </row>
    <row r="5928" spans="4:5" x14ac:dyDescent="0.2">
      <c r="D5928" s="1"/>
      <c r="E5928" s="41"/>
    </row>
    <row r="5929" spans="4:5" x14ac:dyDescent="0.2">
      <c r="D5929" s="1"/>
      <c r="E5929" s="41"/>
    </row>
    <row r="5930" spans="4:5" x14ac:dyDescent="0.2">
      <c r="D5930" s="1"/>
      <c r="E5930" s="41"/>
    </row>
    <row r="5931" spans="4:5" x14ac:dyDescent="0.2">
      <c r="D5931" s="1"/>
      <c r="E5931" s="41"/>
    </row>
    <row r="5932" spans="4:5" x14ac:dyDescent="0.2">
      <c r="D5932" s="1"/>
      <c r="E5932" s="41"/>
    </row>
    <row r="5933" spans="4:5" x14ac:dyDescent="0.2">
      <c r="D5933" s="1"/>
      <c r="E5933" s="41"/>
    </row>
    <row r="5934" spans="4:5" x14ac:dyDescent="0.2">
      <c r="D5934" s="1"/>
      <c r="E5934" s="41"/>
    </row>
    <row r="5935" spans="4:5" x14ac:dyDescent="0.2">
      <c r="D5935" s="1"/>
      <c r="E5935" s="41"/>
    </row>
    <row r="5936" spans="4:5" x14ac:dyDescent="0.2">
      <c r="D5936" s="1"/>
      <c r="E5936" s="41"/>
    </row>
    <row r="5937" spans="4:5" x14ac:dyDescent="0.2">
      <c r="D5937" s="1"/>
      <c r="E5937" s="41"/>
    </row>
    <row r="5938" spans="4:5" x14ac:dyDescent="0.2">
      <c r="D5938" s="1"/>
      <c r="E5938" s="41"/>
    </row>
    <row r="5939" spans="4:5" x14ac:dyDescent="0.2">
      <c r="D5939" s="1"/>
      <c r="E5939" s="41"/>
    </row>
    <row r="5940" spans="4:5" x14ac:dyDescent="0.2">
      <c r="D5940" s="1"/>
      <c r="E5940" s="41"/>
    </row>
    <row r="5941" spans="4:5" x14ac:dyDescent="0.2">
      <c r="D5941" s="1"/>
      <c r="E5941" s="41"/>
    </row>
    <row r="5942" spans="4:5" x14ac:dyDescent="0.2">
      <c r="D5942" s="1"/>
      <c r="E5942" s="41"/>
    </row>
    <row r="5943" spans="4:5" x14ac:dyDescent="0.2">
      <c r="D5943" s="1"/>
      <c r="E5943" s="41"/>
    </row>
    <row r="5944" spans="4:5" x14ac:dyDescent="0.2">
      <c r="D5944" s="1"/>
      <c r="E5944" s="41"/>
    </row>
    <row r="5945" spans="4:5" x14ac:dyDescent="0.2">
      <c r="D5945" s="1"/>
      <c r="E5945" s="41"/>
    </row>
    <row r="5946" spans="4:5" x14ac:dyDescent="0.2">
      <c r="D5946" s="1"/>
      <c r="E5946" s="41"/>
    </row>
    <row r="5947" spans="4:5" x14ac:dyDescent="0.2">
      <c r="D5947" s="1"/>
      <c r="E5947" s="41"/>
    </row>
    <row r="5948" spans="4:5" x14ac:dyDescent="0.2">
      <c r="D5948" s="1"/>
      <c r="E5948" s="41"/>
    </row>
    <row r="5949" spans="4:5" x14ac:dyDescent="0.2">
      <c r="D5949" s="1"/>
      <c r="E5949" s="41"/>
    </row>
    <row r="5950" spans="4:5" x14ac:dyDescent="0.2">
      <c r="D5950" s="1"/>
      <c r="E5950" s="41"/>
    </row>
    <row r="5951" spans="4:5" x14ac:dyDescent="0.2">
      <c r="D5951" s="1"/>
      <c r="E5951" s="41"/>
    </row>
    <row r="5952" spans="4:5" x14ac:dyDescent="0.2">
      <c r="D5952" s="1"/>
      <c r="E5952" s="41"/>
    </row>
    <row r="5953" spans="4:5" x14ac:dyDescent="0.2">
      <c r="D5953" s="1"/>
      <c r="E5953" s="41"/>
    </row>
    <row r="5954" spans="4:5" x14ac:dyDescent="0.2">
      <c r="D5954" s="1"/>
      <c r="E5954" s="41"/>
    </row>
    <row r="5955" spans="4:5" x14ac:dyDescent="0.2">
      <c r="D5955" s="1"/>
      <c r="E5955" s="41"/>
    </row>
    <row r="5956" spans="4:5" x14ac:dyDescent="0.2">
      <c r="D5956" s="1"/>
      <c r="E5956" s="41"/>
    </row>
    <row r="5957" spans="4:5" x14ac:dyDescent="0.2">
      <c r="D5957" s="1"/>
      <c r="E5957" s="41"/>
    </row>
    <row r="5958" spans="4:5" x14ac:dyDescent="0.2">
      <c r="D5958" s="1"/>
      <c r="E5958" s="41"/>
    </row>
    <row r="5959" spans="4:5" x14ac:dyDescent="0.2">
      <c r="D5959" s="1"/>
      <c r="E5959" s="41"/>
    </row>
    <row r="5960" spans="4:5" x14ac:dyDescent="0.2">
      <c r="D5960" s="1"/>
      <c r="E5960" s="41"/>
    </row>
    <row r="5961" spans="4:5" x14ac:dyDescent="0.2">
      <c r="D5961" s="1"/>
      <c r="E5961" s="41"/>
    </row>
    <row r="5962" spans="4:5" x14ac:dyDescent="0.2">
      <c r="D5962" s="1"/>
      <c r="E5962" s="41"/>
    </row>
    <row r="5963" spans="4:5" x14ac:dyDescent="0.2">
      <c r="D5963" s="1"/>
      <c r="E5963" s="41"/>
    </row>
    <row r="5964" spans="4:5" x14ac:dyDescent="0.2">
      <c r="D5964" s="1"/>
      <c r="E5964" s="41"/>
    </row>
    <row r="5965" spans="4:5" x14ac:dyDescent="0.2">
      <c r="D5965" s="1"/>
      <c r="E5965" s="41"/>
    </row>
    <row r="5966" spans="4:5" x14ac:dyDescent="0.2">
      <c r="D5966" s="1"/>
      <c r="E5966" s="41"/>
    </row>
    <row r="5967" spans="4:5" x14ac:dyDescent="0.2">
      <c r="D5967" s="1"/>
      <c r="E5967" s="41"/>
    </row>
    <row r="5968" spans="4:5" x14ac:dyDescent="0.2">
      <c r="D5968" s="1"/>
      <c r="E5968" s="41"/>
    </row>
    <row r="5969" spans="4:5" x14ac:dyDescent="0.2">
      <c r="D5969" s="1"/>
      <c r="E5969" s="41"/>
    </row>
    <row r="5970" spans="4:5" x14ac:dyDescent="0.2">
      <c r="D5970" s="1"/>
      <c r="E5970" s="41"/>
    </row>
    <row r="5971" spans="4:5" x14ac:dyDescent="0.2">
      <c r="D5971" s="1"/>
      <c r="E5971" s="41"/>
    </row>
    <row r="5972" spans="4:5" x14ac:dyDescent="0.2">
      <c r="D5972" s="1"/>
      <c r="E5972" s="41"/>
    </row>
    <row r="5973" spans="4:5" x14ac:dyDescent="0.2">
      <c r="D5973" s="1"/>
      <c r="E5973" s="41"/>
    </row>
    <row r="5974" spans="4:5" x14ac:dyDescent="0.2">
      <c r="D5974" s="1"/>
      <c r="E5974" s="41"/>
    </row>
    <row r="5975" spans="4:5" x14ac:dyDescent="0.2">
      <c r="D5975" s="1"/>
      <c r="E5975" s="41"/>
    </row>
    <row r="5976" spans="4:5" x14ac:dyDescent="0.2">
      <c r="D5976" s="1"/>
      <c r="E5976" s="41"/>
    </row>
    <row r="5977" spans="4:5" x14ac:dyDescent="0.2">
      <c r="D5977" s="1"/>
      <c r="E5977" s="41"/>
    </row>
    <row r="5978" spans="4:5" x14ac:dyDescent="0.2">
      <c r="D5978" s="1"/>
      <c r="E5978" s="41"/>
    </row>
    <row r="5979" spans="4:5" x14ac:dyDescent="0.2">
      <c r="D5979" s="1"/>
      <c r="E5979" s="41"/>
    </row>
    <row r="5980" spans="4:5" x14ac:dyDescent="0.2">
      <c r="D5980" s="1"/>
      <c r="E5980" s="41"/>
    </row>
    <row r="5981" spans="4:5" x14ac:dyDescent="0.2">
      <c r="D5981" s="1"/>
      <c r="E5981" s="41"/>
    </row>
    <row r="5982" spans="4:5" x14ac:dyDescent="0.2">
      <c r="D5982" s="1"/>
      <c r="E5982" s="41"/>
    </row>
    <row r="5983" spans="4:5" x14ac:dyDescent="0.2">
      <c r="D5983" s="1"/>
      <c r="E5983" s="41"/>
    </row>
    <row r="5984" spans="4:5" x14ac:dyDescent="0.2">
      <c r="D5984" s="1"/>
      <c r="E5984" s="41"/>
    </row>
    <row r="5985" spans="4:5" x14ac:dyDescent="0.2">
      <c r="D5985" s="1"/>
      <c r="E5985" s="41"/>
    </row>
    <row r="5986" spans="4:5" x14ac:dyDescent="0.2">
      <c r="D5986" s="1"/>
      <c r="E5986" s="41"/>
    </row>
    <row r="5987" spans="4:5" x14ac:dyDescent="0.2">
      <c r="D5987" s="1"/>
      <c r="E5987" s="41"/>
    </row>
    <row r="5988" spans="4:5" x14ac:dyDescent="0.2">
      <c r="D5988" s="1"/>
      <c r="E5988" s="41"/>
    </row>
    <row r="5989" spans="4:5" x14ac:dyDescent="0.2">
      <c r="D5989" s="1"/>
      <c r="E5989" s="41"/>
    </row>
    <row r="5990" spans="4:5" x14ac:dyDescent="0.2">
      <c r="D5990" s="1"/>
      <c r="E5990" s="41"/>
    </row>
    <row r="5991" spans="4:5" x14ac:dyDescent="0.2">
      <c r="D5991" s="1"/>
      <c r="E5991" s="41"/>
    </row>
    <row r="5992" spans="4:5" x14ac:dyDescent="0.2">
      <c r="D5992" s="1"/>
      <c r="E5992" s="41"/>
    </row>
    <row r="5993" spans="4:5" x14ac:dyDescent="0.2">
      <c r="D5993" s="1"/>
      <c r="E5993" s="41"/>
    </row>
    <row r="5994" spans="4:5" x14ac:dyDescent="0.2">
      <c r="D5994" s="1"/>
      <c r="E5994" s="41"/>
    </row>
    <row r="5995" spans="4:5" x14ac:dyDescent="0.2">
      <c r="D5995" s="1"/>
      <c r="E5995" s="41"/>
    </row>
    <row r="5996" spans="4:5" x14ac:dyDescent="0.2">
      <c r="D5996" s="1"/>
      <c r="E5996" s="41"/>
    </row>
    <row r="5997" spans="4:5" x14ac:dyDescent="0.2">
      <c r="D5997" s="1"/>
      <c r="E5997" s="41"/>
    </row>
    <row r="5998" spans="4:5" x14ac:dyDescent="0.2">
      <c r="D5998" s="1"/>
      <c r="E5998" s="41"/>
    </row>
    <row r="5999" spans="4:5" x14ac:dyDescent="0.2">
      <c r="D5999" s="1"/>
      <c r="E5999" s="41"/>
    </row>
    <row r="6000" spans="4:5" x14ac:dyDescent="0.2">
      <c r="D6000" s="1"/>
      <c r="E6000" s="41"/>
    </row>
    <row r="6001" spans="4:5" x14ac:dyDescent="0.2">
      <c r="D6001" s="1"/>
      <c r="E6001" s="41"/>
    </row>
    <row r="6002" spans="4:5" x14ac:dyDescent="0.2">
      <c r="D6002" s="1"/>
      <c r="E6002" s="41"/>
    </row>
    <row r="6003" spans="4:5" x14ac:dyDescent="0.2">
      <c r="D6003" s="1"/>
      <c r="E6003" s="41"/>
    </row>
    <row r="6004" spans="4:5" x14ac:dyDescent="0.2">
      <c r="D6004" s="1"/>
      <c r="E6004" s="41"/>
    </row>
    <row r="6005" spans="4:5" x14ac:dyDescent="0.2">
      <c r="D6005" s="1"/>
      <c r="E6005" s="41"/>
    </row>
    <row r="6006" spans="4:5" x14ac:dyDescent="0.2">
      <c r="D6006" s="1"/>
      <c r="E6006" s="41"/>
    </row>
    <row r="6007" spans="4:5" x14ac:dyDescent="0.2">
      <c r="D6007" s="1"/>
      <c r="E6007" s="41"/>
    </row>
    <row r="6008" spans="4:5" x14ac:dyDescent="0.2">
      <c r="D6008" s="1"/>
      <c r="E6008" s="41"/>
    </row>
    <row r="6009" spans="4:5" x14ac:dyDescent="0.2">
      <c r="D6009" s="1"/>
      <c r="E6009" s="41"/>
    </row>
    <row r="6010" spans="4:5" x14ac:dyDescent="0.2">
      <c r="D6010" s="1"/>
      <c r="E6010" s="41"/>
    </row>
    <row r="6011" spans="4:5" x14ac:dyDescent="0.2">
      <c r="D6011" s="1"/>
      <c r="E6011" s="41"/>
    </row>
    <row r="6012" spans="4:5" x14ac:dyDescent="0.2">
      <c r="D6012" s="1"/>
      <c r="E6012" s="41"/>
    </row>
    <row r="6013" spans="4:5" x14ac:dyDescent="0.2">
      <c r="D6013" s="1"/>
      <c r="E6013" s="41"/>
    </row>
    <row r="6014" spans="4:5" x14ac:dyDescent="0.2">
      <c r="D6014" s="1"/>
      <c r="E6014" s="41"/>
    </row>
    <row r="6015" spans="4:5" x14ac:dyDescent="0.2">
      <c r="D6015" s="1"/>
      <c r="E6015" s="41"/>
    </row>
    <row r="6016" spans="4:5" x14ac:dyDescent="0.2">
      <c r="D6016" s="1"/>
      <c r="E6016" s="41"/>
    </row>
    <row r="6017" spans="4:5" x14ac:dyDescent="0.2">
      <c r="D6017" s="1"/>
      <c r="E6017" s="41"/>
    </row>
    <row r="6018" spans="4:5" x14ac:dyDescent="0.2">
      <c r="D6018" s="1"/>
      <c r="E6018" s="41"/>
    </row>
    <row r="6019" spans="4:5" x14ac:dyDescent="0.2">
      <c r="D6019" s="1"/>
      <c r="E6019" s="41"/>
    </row>
    <row r="6020" spans="4:5" x14ac:dyDescent="0.2">
      <c r="D6020" s="1"/>
      <c r="E6020" s="41"/>
    </row>
    <row r="6021" spans="4:5" x14ac:dyDescent="0.2">
      <c r="D6021" s="1"/>
      <c r="E6021" s="41"/>
    </row>
    <row r="6022" spans="4:5" x14ac:dyDescent="0.2">
      <c r="D6022" s="1"/>
      <c r="E6022" s="41"/>
    </row>
    <row r="6023" spans="4:5" x14ac:dyDescent="0.2">
      <c r="D6023" s="1"/>
      <c r="E6023" s="41"/>
    </row>
    <row r="6024" spans="4:5" x14ac:dyDescent="0.2">
      <c r="D6024" s="1"/>
      <c r="E6024" s="41"/>
    </row>
    <row r="6025" spans="4:5" x14ac:dyDescent="0.2">
      <c r="D6025" s="1"/>
      <c r="E6025" s="41"/>
    </row>
    <row r="6026" spans="4:5" x14ac:dyDescent="0.2">
      <c r="D6026" s="1"/>
      <c r="E6026" s="41"/>
    </row>
    <row r="6027" spans="4:5" x14ac:dyDescent="0.2">
      <c r="D6027" s="1"/>
      <c r="E6027" s="41"/>
    </row>
    <row r="6028" spans="4:5" x14ac:dyDescent="0.2">
      <c r="D6028" s="1"/>
      <c r="E6028" s="41"/>
    </row>
    <row r="6029" spans="4:5" x14ac:dyDescent="0.2">
      <c r="D6029" s="1"/>
      <c r="E6029" s="41"/>
    </row>
    <row r="6030" spans="4:5" x14ac:dyDescent="0.2">
      <c r="D6030" s="1"/>
      <c r="E6030" s="41"/>
    </row>
    <row r="6031" spans="4:5" x14ac:dyDescent="0.2">
      <c r="D6031" s="1"/>
      <c r="E6031" s="41"/>
    </row>
    <row r="6032" spans="4:5" x14ac:dyDescent="0.2">
      <c r="D6032" s="1"/>
      <c r="E6032" s="41"/>
    </row>
    <row r="6033" spans="4:5" x14ac:dyDescent="0.2">
      <c r="D6033" s="1"/>
      <c r="E6033" s="41"/>
    </row>
    <row r="6034" spans="4:5" x14ac:dyDescent="0.2">
      <c r="D6034" s="1"/>
      <c r="E6034" s="41"/>
    </row>
    <row r="6035" spans="4:5" x14ac:dyDescent="0.2">
      <c r="D6035" s="1"/>
      <c r="E6035" s="41"/>
    </row>
    <row r="6036" spans="4:5" x14ac:dyDescent="0.2">
      <c r="D6036" s="1"/>
      <c r="E6036" s="41"/>
    </row>
    <row r="6037" spans="4:5" x14ac:dyDescent="0.2">
      <c r="D6037" s="1"/>
      <c r="E6037" s="41"/>
    </row>
    <row r="6038" spans="4:5" x14ac:dyDescent="0.2">
      <c r="D6038" s="1"/>
      <c r="E6038" s="41"/>
    </row>
    <row r="6039" spans="4:5" x14ac:dyDescent="0.2">
      <c r="D6039" s="1"/>
      <c r="E6039" s="41"/>
    </row>
    <row r="6040" spans="4:5" x14ac:dyDescent="0.2">
      <c r="D6040" s="1"/>
      <c r="E6040" s="41"/>
    </row>
    <row r="6041" spans="4:5" x14ac:dyDescent="0.2">
      <c r="D6041" s="1"/>
      <c r="E6041" s="41"/>
    </row>
    <row r="6042" spans="4:5" x14ac:dyDescent="0.2">
      <c r="D6042" s="1"/>
      <c r="E6042" s="41"/>
    </row>
    <row r="6043" spans="4:5" x14ac:dyDescent="0.2">
      <c r="D6043" s="1"/>
      <c r="E6043" s="41"/>
    </row>
    <row r="6044" spans="4:5" x14ac:dyDescent="0.2">
      <c r="D6044" s="1"/>
      <c r="E6044" s="41"/>
    </row>
    <row r="6045" spans="4:5" x14ac:dyDescent="0.2">
      <c r="D6045" s="1"/>
      <c r="E6045" s="41"/>
    </row>
    <row r="6046" spans="4:5" x14ac:dyDescent="0.2">
      <c r="D6046" s="1"/>
      <c r="E6046" s="41"/>
    </row>
    <row r="6047" spans="4:5" x14ac:dyDescent="0.2">
      <c r="D6047" s="1"/>
      <c r="E6047" s="41"/>
    </row>
    <row r="6048" spans="4:5" x14ac:dyDescent="0.2">
      <c r="D6048" s="1"/>
      <c r="E6048" s="41"/>
    </row>
    <row r="6049" spans="4:5" x14ac:dyDescent="0.2">
      <c r="D6049" s="1"/>
      <c r="E6049" s="41"/>
    </row>
    <row r="6050" spans="4:5" x14ac:dyDescent="0.2">
      <c r="D6050" s="1"/>
      <c r="E6050" s="41"/>
    </row>
    <row r="6051" spans="4:5" x14ac:dyDescent="0.2">
      <c r="D6051" s="1"/>
      <c r="E6051" s="41"/>
    </row>
    <row r="6052" spans="4:5" x14ac:dyDescent="0.2">
      <c r="D6052" s="1"/>
      <c r="E6052" s="41"/>
    </row>
    <row r="6053" spans="4:5" x14ac:dyDescent="0.2">
      <c r="D6053" s="1"/>
      <c r="E6053" s="41"/>
    </row>
    <row r="6054" spans="4:5" x14ac:dyDescent="0.2">
      <c r="D6054" s="1"/>
      <c r="E6054" s="41"/>
    </row>
    <row r="6055" spans="4:5" x14ac:dyDescent="0.2">
      <c r="D6055" s="1"/>
      <c r="E6055" s="41"/>
    </row>
    <row r="6056" spans="4:5" x14ac:dyDescent="0.2">
      <c r="D6056" s="1"/>
      <c r="E6056" s="41"/>
    </row>
    <row r="6057" spans="4:5" x14ac:dyDescent="0.2">
      <c r="D6057" s="1"/>
      <c r="E6057" s="41"/>
    </row>
    <row r="6058" spans="4:5" x14ac:dyDescent="0.2">
      <c r="D6058" s="1"/>
      <c r="E6058" s="41"/>
    </row>
    <row r="6059" spans="4:5" x14ac:dyDescent="0.2">
      <c r="D6059" s="1"/>
      <c r="E6059" s="41"/>
    </row>
    <row r="6060" spans="4:5" x14ac:dyDescent="0.2">
      <c r="D6060" s="1"/>
      <c r="E6060" s="41"/>
    </row>
    <row r="6061" spans="4:5" x14ac:dyDescent="0.2">
      <c r="D6061" s="1"/>
      <c r="E6061" s="41"/>
    </row>
    <row r="6062" spans="4:5" x14ac:dyDescent="0.2">
      <c r="D6062" s="1"/>
      <c r="E6062" s="41"/>
    </row>
    <row r="6063" spans="4:5" x14ac:dyDescent="0.2">
      <c r="D6063" s="1"/>
      <c r="E6063" s="41"/>
    </row>
    <row r="6064" spans="4:5" x14ac:dyDescent="0.2">
      <c r="D6064" s="1"/>
      <c r="E6064" s="41"/>
    </row>
    <row r="6065" spans="4:5" x14ac:dyDescent="0.2">
      <c r="D6065" s="1"/>
      <c r="E6065" s="41"/>
    </row>
    <row r="6066" spans="4:5" x14ac:dyDescent="0.2">
      <c r="D6066" s="1"/>
      <c r="E6066" s="41"/>
    </row>
    <row r="6067" spans="4:5" x14ac:dyDescent="0.2">
      <c r="D6067" s="1"/>
      <c r="E6067" s="41"/>
    </row>
    <row r="6068" spans="4:5" x14ac:dyDescent="0.2">
      <c r="D6068" s="1"/>
      <c r="E6068" s="41"/>
    </row>
    <row r="6069" spans="4:5" x14ac:dyDescent="0.2">
      <c r="D6069" s="1"/>
      <c r="E6069" s="41"/>
    </row>
    <row r="6070" spans="4:5" x14ac:dyDescent="0.2">
      <c r="D6070" s="1"/>
      <c r="E6070" s="41"/>
    </row>
    <row r="6071" spans="4:5" x14ac:dyDescent="0.2">
      <c r="D6071" s="1"/>
      <c r="E6071" s="41"/>
    </row>
    <row r="6072" spans="4:5" x14ac:dyDescent="0.2">
      <c r="D6072" s="1"/>
      <c r="E6072" s="41"/>
    </row>
    <row r="6073" spans="4:5" x14ac:dyDescent="0.2">
      <c r="D6073" s="1"/>
      <c r="E6073" s="41"/>
    </row>
    <row r="6074" spans="4:5" x14ac:dyDescent="0.2">
      <c r="D6074" s="1"/>
      <c r="E6074" s="41"/>
    </row>
    <row r="6075" spans="4:5" x14ac:dyDescent="0.2">
      <c r="D6075" s="1"/>
      <c r="E6075" s="41"/>
    </row>
    <row r="6076" spans="4:5" x14ac:dyDescent="0.2">
      <c r="D6076" s="1"/>
      <c r="E6076" s="41"/>
    </row>
    <row r="6077" spans="4:5" x14ac:dyDescent="0.2">
      <c r="D6077" s="1"/>
      <c r="E6077" s="41"/>
    </row>
    <row r="6078" spans="4:5" x14ac:dyDescent="0.2">
      <c r="D6078" s="1"/>
      <c r="E6078" s="41"/>
    </row>
    <row r="6079" spans="4:5" x14ac:dyDescent="0.2">
      <c r="D6079" s="1"/>
      <c r="E6079" s="41"/>
    </row>
    <row r="6080" spans="4:5" x14ac:dyDescent="0.2">
      <c r="D6080" s="1"/>
      <c r="E6080" s="41"/>
    </row>
    <row r="6081" spans="4:5" x14ac:dyDescent="0.2">
      <c r="D6081" s="1"/>
      <c r="E6081" s="41"/>
    </row>
    <row r="6082" spans="4:5" x14ac:dyDescent="0.2">
      <c r="D6082" s="1"/>
      <c r="E6082" s="41"/>
    </row>
    <row r="6083" spans="4:5" x14ac:dyDescent="0.2">
      <c r="D6083" s="1"/>
      <c r="E6083" s="41"/>
    </row>
    <row r="6084" spans="4:5" x14ac:dyDescent="0.2">
      <c r="D6084" s="1"/>
      <c r="E6084" s="41"/>
    </row>
    <row r="6085" spans="4:5" x14ac:dyDescent="0.2">
      <c r="D6085" s="1"/>
      <c r="E6085" s="41"/>
    </row>
    <row r="6086" spans="4:5" x14ac:dyDescent="0.2">
      <c r="D6086" s="1"/>
      <c r="E6086" s="41"/>
    </row>
    <row r="6087" spans="4:5" x14ac:dyDescent="0.2">
      <c r="D6087" s="1"/>
      <c r="E6087" s="41"/>
    </row>
    <row r="6088" spans="4:5" x14ac:dyDescent="0.2">
      <c r="D6088" s="1"/>
      <c r="E6088" s="41"/>
    </row>
    <row r="6089" spans="4:5" x14ac:dyDescent="0.2">
      <c r="D6089" s="1"/>
      <c r="E6089" s="41"/>
    </row>
    <row r="6090" spans="4:5" x14ac:dyDescent="0.2">
      <c r="D6090" s="1"/>
      <c r="E6090" s="41"/>
    </row>
    <row r="6091" spans="4:5" x14ac:dyDescent="0.2">
      <c r="D6091" s="1"/>
      <c r="E6091" s="41"/>
    </row>
    <row r="6092" spans="4:5" x14ac:dyDescent="0.2">
      <c r="D6092" s="1"/>
      <c r="E6092" s="41"/>
    </row>
    <row r="6093" spans="4:5" x14ac:dyDescent="0.2">
      <c r="D6093" s="1"/>
      <c r="E6093" s="41"/>
    </row>
    <row r="6094" spans="4:5" x14ac:dyDescent="0.2">
      <c r="D6094" s="1"/>
      <c r="E6094" s="41"/>
    </row>
    <row r="6095" spans="4:5" x14ac:dyDescent="0.2">
      <c r="D6095" s="1"/>
      <c r="E6095" s="41"/>
    </row>
    <row r="6096" spans="4:5" x14ac:dyDescent="0.2">
      <c r="D6096" s="1"/>
      <c r="E6096" s="41"/>
    </row>
    <row r="6097" spans="4:5" x14ac:dyDescent="0.2">
      <c r="D6097" s="1"/>
      <c r="E6097" s="41"/>
    </row>
    <row r="6098" spans="4:5" x14ac:dyDescent="0.2">
      <c r="D6098" s="1"/>
      <c r="E6098" s="41"/>
    </row>
    <row r="6099" spans="4:5" x14ac:dyDescent="0.2">
      <c r="D6099" s="1"/>
      <c r="E6099" s="41"/>
    </row>
    <row r="6100" spans="4:5" x14ac:dyDescent="0.2">
      <c r="D6100" s="1"/>
      <c r="E6100" s="41"/>
    </row>
    <row r="6101" spans="4:5" x14ac:dyDescent="0.2">
      <c r="D6101" s="1"/>
      <c r="E6101" s="41"/>
    </row>
    <row r="6102" spans="4:5" x14ac:dyDescent="0.2">
      <c r="D6102" s="1"/>
      <c r="E6102" s="41"/>
    </row>
    <row r="6103" spans="4:5" x14ac:dyDescent="0.2">
      <c r="D6103" s="1"/>
      <c r="E6103" s="41"/>
    </row>
    <row r="6104" spans="4:5" x14ac:dyDescent="0.2">
      <c r="D6104" s="1"/>
      <c r="E6104" s="41"/>
    </row>
    <row r="6105" spans="4:5" x14ac:dyDescent="0.2">
      <c r="D6105" s="1"/>
      <c r="E6105" s="41"/>
    </row>
    <row r="6106" spans="4:5" x14ac:dyDescent="0.2">
      <c r="D6106" s="1"/>
      <c r="E6106" s="41"/>
    </row>
    <row r="6107" spans="4:5" x14ac:dyDescent="0.2">
      <c r="D6107" s="1"/>
      <c r="E6107" s="41"/>
    </row>
    <row r="6108" spans="4:5" x14ac:dyDescent="0.2">
      <c r="D6108" s="1"/>
      <c r="E6108" s="41"/>
    </row>
    <row r="6109" spans="4:5" x14ac:dyDescent="0.2">
      <c r="D6109" s="1"/>
      <c r="E6109" s="41"/>
    </row>
    <row r="6110" spans="4:5" x14ac:dyDescent="0.2">
      <c r="D6110" s="1"/>
      <c r="E6110" s="41"/>
    </row>
    <row r="6111" spans="4:5" x14ac:dyDescent="0.2">
      <c r="D6111" s="1"/>
      <c r="E6111" s="41"/>
    </row>
    <row r="6112" spans="4:5" x14ac:dyDescent="0.2">
      <c r="D6112" s="1"/>
      <c r="E6112" s="41"/>
    </row>
    <row r="6113" spans="4:5" x14ac:dyDescent="0.2">
      <c r="D6113" s="1"/>
      <c r="E6113" s="41"/>
    </row>
    <row r="6114" spans="4:5" x14ac:dyDescent="0.2">
      <c r="D6114" s="1"/>
      <c r="E6114" s="41"/>
    </row>
    <row r="6115" spans="4:5" x14ac:dyDescent="0.2">
      <c r="D6115" s="1"/>
      <c r="E6115" s="41"/>
    </row>
    <row r="6116" spans="4:5" x14ac:dyDescent="0.2">
      <c r="D6116" s="1"/>
      <c r="E6116" s="41"/>
    </row>
    <row r="6117" spans="4:5" x14ac:dyDescent="0.2">
      <c r="D6117" s="1"/>
      <c r="E6117" s="41"/>
    </row>
    <row r="6118" spans="4:5" x14ac:dyDescent="0.2">
      <c r="D6118" s="1"/>
      <c r="E6118" s="41"/>
    </row>
    <row r="6119" spans="4:5" x14ac:dyDescent="0.2">
      <c r="D6119" s="1"/>
      <c r="E6119" s="41"/>
    </row>
    <row r="6120" spans="4:5" x14ac:dyDescent="0.2">
      <c r="D6120" s="1"/>
      <c r="E6120" s="41"/>
    </row>
    <row r="6121" spans="4:5" x14ac:dyDescent="0.2">
      <c r="D6121" s="1"/>
      <c r="E6121" s="41"/>
    </row>
    <row r="6122" spans="4:5" x14ac:dyDescent="0.2">
      <c r="D6122" s="1"/>
      <c r="E6122" s="41"/>
    </row>
    <row r="6123" spans="4:5" x14ac:dyDescent="0.2">
      <c r="D6123" s="1"/>
      <c r="E6123" s="41"/>
    </row>
    <row r="6124" spans="4:5" x14ac:dyDescent="0.2">
      <c r="D6124" s="1"/>
      <c r="E6124" s="41"/>
    </row>
    <row r="6125" spans="4:5" x14ac:dyDescent="0.2">
      <c r="D6125" s="1"/>
      <c r="E6125" s="41"/>
    </row>
    <row r="6126" spans="4:5" x14ac:dyDescent="0.2">
      <c r="D6126" s="1"/>
      <c r="E6126" s="41"/>
    </row>
    <row r="6127" spans="4:5" x14ac:dyDescent="0.2">
      <c r="D6127" s="1"/>
      <c r="E6127" s="41"/>
    </row>
    <row r="6128" spans="4:5" x14ac:dyDescent="0.2">
      <c r="D6128" s="1"/>
      <c r="E6128" s="41"/>
    </row>
    <row r="6129" spans="4:5" x14ac:dyDescent="0.2">
      <c r="D6129" s="1"/>
      <c r="E6129" s="41"/>
    </row>
    <row r="6130" spans="4:5" x14ac:dyDescent="0.2">
      <c r="D6130" s="1"/>
      <c r="E6130" s="41"/>
    </row>
    <row r="6131" spans="4:5" x14ac:dyDescent="0.2">
      <c r="D6131" s="1"/>
      <c r="E6131" s="41"/>
    </row>
    <row r="6132" spans="4:5" x14ac:dyDescent="0.2">
      <c r="D6132" s="1"/>
      <c r="E6132" s="41"/>
    </row>
    <row r="6133" spans="4:5" x14ac:dyDescent="0.2">
      <c r="D6133" s="1"/>
      <c r="E6133" s="41"/>
    </row>
    <row r="6134" spans="4:5" x14ac:dyDescent="0.2">
      <c r="D6134" s="1"/>
      <c r="E6134" s="41"/>
    </row>
    <row r="6135" spans="4:5" x14ac:dyDescent="0.2">
      <c r="D6135" s="1"/>
      <c r="E6135" s="41"/>
    </row>
    <row r="6136" spans="4:5" x14ac:dyDescent="0.2">
      <c r="D6136" s="1"/>
      <c r="E6136" s="41"/>
    </row>
    <row r="6137" spans="4:5" x14ac:dyDescent="0.2">
      <c r="D6137" s="1"/>
      <c r="E6137" s="41"/>
    </row>
    <row r="6138" spans="4:5" x14ac:dyDescent="0.2">
      <c r="D6138" s="1"/>
      <c r="E6138" s="41"/>
    </row>
    <row r="6139" spans="4:5" x14ac:dyDescent="0.2">
      <c r="D6139" s="1"/>
      <c r="E6139" s="41"/>
    </row>
    <row r="6140" spans="4:5" x14ac:dyDescent="0.2">
      <c r="D6140" s="1"/>
      <c r="E6140" s="41"/>
    </row>
    <row r="6141" spans="4:5" x14ac:dyDescent="0.2">
      <c r="D6141" s="1"/>
      <c r="E6141" s="41"/>
    </row>
    <row r="6142" spans="4:5" x14ac:dyDescent="0.2">
      <c r="D6142" s="1"/>
      <c r="E6142" s="41"/>
    </row>
    <row r="6143" spans="4:5" x14ac:dyDescent="0.2">
      <c r="D6143" s="1"/>
      <c r="E6143" s="41"/>
    </row>
    <row r="6144" spans="4:5" x14ac:dyDescent="0.2">
      <c r="D6144" s="1"/>
      <c r="E6144" s="41"/>
    </row>
    <row r="6145" spans="4:5" x14ac:dyDescent="0.2">
      <c r="D6145" s="1"/>
      <c r="E6145" s="41"/>
    </row>
    <row r="6146" spans="4:5" x14ac:dyDescent="0.2">
      <c r="D6146" s="1"/>
      <c r="E6146" s="41"/>
    </row>
    <row r="6147" spans="4:5" x14ac:dyDescent="0.2">
      <c r="D6147" s="1"/>
      <c r="E6147" s="41"/>
    </row>
    <row r="6148" spans="4:5" x14ac:dyDescent="0.2">
      <c r="D6148" s="1"/>
      <c r="E6148" s="41"/>
    </row>
    <row r="6149" spans="4:5" x14ac:dyDescent="0.2">
      <c r="D6149" s="1"/>
      <c r="E6149" s="41"/>
    </row>
    <row r="6150" spans="4:5" x14ac:dyDescent="0.2">
      <c r="D6150" s="1"/>
      <c r="E6150" s="41"/>
    </row>
    <row r="6151" spans="4:5" x14ac:dyDescent="0.2">
      <c r="D6151" s="1"/>
      <c r="E6151" s="41"/>
    </row>
    <row r="6152" spans="4:5" x14ac:dyDescent="0.2">
      <c r="D6152" s="1"/>
      <c r="E6152" s="41"/>
    </row>
    <row r="6153" spans="4:5" x14ac:dyDescent="0.2">
      <c r="D6153" s="1"/>
      <c r="E6153" s="41"/>
    </row>
    <row r="6154" spans="4:5" x14ac:dyDescent="0.2">
      <c r="D6154" s="1"/>
      <c r="E6154" s="41"/>
    </row>
    <row r="6155" spans="4:5" x14ac:dyDescent="0.2">
      <c r="D6155" s="1"/>
      <c r="E6155" s="41"/>
    </row>
    <row r="6156" spans="4:5" x14ac:dyDescent="0.2">
      <c r="D6156" s="1"/>
      <c r="E6156" s="41"/>
    </row>
    <row r="6157" spans="4:5" x14ac:dyDescent="0.2">
      <c r="D6157" s="1"/>
      <c r="E6157" s="41"/>
    </row>
    <row r="6158" spans="4:5" x14ac:dyDescent="0.2">
      <c r="D6158" s="1"/>
      <c r="E6158" s="41"/>
    </row>
    <row r="6159" spans="4:5" x14ac:dyDescent="0.2">
      <c r="D6159" s="1"/>
      <c r="E6159" s="41"/>
    </row>
    <row r="6160" spans="4:5" x14ac:dyDescent="0.2">
      <c r="D6160" s="1"/>
      <c r="E6160" s="41"/>
    </row>
    <row r="6161" spans="4:5" x14ac:dyDescent="0.2">
      <c r="D6161" s="1"/>
      <c r="E6161" s="41"/>
    </row>
    <row r="6162" spans="4:5" x14ac:dyDescent="0.2">
      <c r="D6162" s="1"/>
      <c r="E6162" s="41"/>
    </row>
    <row r="6163" spans="4:5" x14ac:dyDescent="0.2">
      <c r="D6163" s="1"/>
      <c r="E6163" s="41"/>
    </row>
    <row r="6164" spans="4:5" x14ac:dyDescent="0.2">
      <c r="D6164" s="1"/>
      <c r="E6164" s="41"/>
    </row>
    <row r="6165" spans="4:5" x14ac:dyDescent="0.2">
      <c r="D6165" s="1"/>
      <c r="E6165" s="41"/>
    </row>
    <row r="6166" spans="4:5" x14ac:dyDescent="0.2">
      <c r="D6166" s="1"/>
      <c r="E6166" s="41"/>
    </row>
    <row r="6167" spans="4:5" x14ac:dyDescent="0.2">
      <c r="D6167" s="1"/>
      <c r="E6167" s="41"/>
    </row>
    <row r="6168" spans="4:5" x14ac:dyDescent="0.2">
      <c r="D6168" s="1"/>
      <c r="E6168" s="41"/>
    </row>
    <row r="6169" spans="4:5" x14ac:dyDescent="0.2">
      <c r="D6169" s="1"/>
      <c r="E6169" s="41"/>
    </row>
    <row r="6170" spans="4:5" x14ac:dyDescent="0.2">
      <c r="D6170" s="1"/>
      <c r="E6170" s="41"/>
    </row>
    <row r="6171" spans="4:5" x14ac:dyDescent="0.2">
      <c r="D6171" s="1"/>
      <c r="E6171" s="41"/>
    </row>
    <row r="6172" spans="4:5" x14ac:dyDescent="0.2">
      <c r="D6172" s="1"/>
      <c r="E6172" s="41"/>
    </row>
    <row r="6173" spans="4:5" x14ac:dyDescent="0.2">
      <c r="D6173" s="1"/>
      <c r="E6173" s="41"/>
    </row>
    <row r="6174" spans="4:5" x14ac:dyDescent="0.2">
      <c r="D6174" s="1"/>
      <c r="E6174" s="41"/>
    </row>
    <row r="6175" spans="4:5" x14ac:dyDescent="0.2">
      <c r="D6175" s="1"/>
      <c r="E6175" s="41"/>
    </row>
    <row r="6176" spans="4:5" x14ac:dyDescent="0.2">
      <c r="D6176" s="1"/>
      <c r="E6176" s="41"/>
    </row>
    <row r="6177" spans="4:5" x14ac:dyDescent="0.2">
      <c r="D6177" s="1"/>
      <c r="E6177" s="41"/>
    </row>
    <row r="6178" spans="4:5" x14ac:dyDescent="0.2">
      <c r="D6178" s="1"/>
      <c r="E6178" s="41"/>
    </row>
    <row r="6179" spans="4:5" x14ac:dyDescent="0.2">
      <c r="D6179" s="1"/>
      <c r="E6179" s="41"/>
    </row>
    <row r="6180" spans="4:5" x14ac:dyDescent="0.2">
      <c r="D6180" s="1"/>
      <c r="E6180" s="41"/>
    </row>
    <row r="6181" spans="4:5" x14ac:dyDescent="0.2">
      <c r="D6181" s="1"/>
      <c r="E6181" s="41"/>
    </row>
    <row r="6182" spans="4:5" x14ac:dyDescent="0.2">
      <c r="D6182" s="1"/>
      <c r="E6182" s="41"/>
    </row>
    <row r="6183" spans="4:5" x14ac:dyDescent="0.2">
      <c r="D6183" s="1"/>
      <c r="E6183" s="41"/>
    </row>
    <row r="6184" spans="4:5" x14ac:dyDescent="0.2">
      <c r="D6184" s="1"/>
      <c r="E6184" s="41"/>
    </row>
    <row r="6185" spans="4:5" x14ac:dyDescent="0.2">
      <c r="D6185" s="1"/>
      <c r="E6185" s="41"/>
    </row>
    <row r="6186" spans="4:5" x14ac:dyDescent="0.2">
      <c r="D6186" s="1"/>
      <c r="E6186" s="41"/>
    </row>
    <row r="6187" spans="4:5" x14ac:dyDescent="0.2">
      <c r="D6187" s="1"/>
      <c r="E6187" s="41"/>
    </row>
    <row r="6188" spans="4:5" x14ac:dyDescent="0.2">
      <c r="D6188" s="1"/>
      <c r="E6188" s="41"/>
    </row>
    <row r="6189" spans="4:5" x14ac:dyDescent="0.2">
      <c r="D6189" s="1"/>
      <c r="E6189" s="41"/>
    </row>
    <row r="6190" spans="4:5" x14ac:dyDescent="0.2">
      <c r="D6190" s="1"/>
      <c r="E6190" s="41"/>
    </row>
    <row r="6191" spans="4:5" x14ac:dyDescent="0.2">
      <c r="D6191" s="1"/>
      <c r="E6191" s="41"/>
    </row>
    <row r="6192" spans="4:5" x14ac:dyDescent="0.2">
      <c r="D6192" s="1"/>
      <c r="E6192" s="41"/>
    </row>
    <row r="6193" spans="4:5" x14ac:dyDescent="0.2">
      <c r="D6193" s="1"/>
      <c r="E6193" s="41"/>
    </row>
    <row r="6194" spans="4:5" x14ac:dyDescent="0.2">
      <c r="D6194" s="1"/>
      <c r="E6194" s="41"/>
    </row>
    <row r="6195" spans="4:5" x14ac:dyDescent="0.2">
      <c r="D6195" s="1"/>
      <c r="E6195" s="41"/>
    </row>
    <row r="6196" spans="4:5" x14ac:dyDescent="0.2">
      <c r="D6196" s="1"/>
      <c r="E6196" s="41"/>
    </row>
    <row r="6197" spans="4:5" x14ac:dyDescent="0.2">
      <c r="D6197" s="1"/>
      <c r="E6197" s="41"/>
    </row>
    <row r="6198" spans="4:5" x14ac:dyDescent="0.2">
      <c r="D6198" s="1"/>
      <c r="E6198" s="41"/>
    </row>
    <row r="6199" spans="4:5" x14ac:dyDescent="0.2">
      <c r="D6199" s="1"/>
      <c r="E6199" s="41"/>
    </row>
    <row r="6200" spans="4:5" x14ac:dyDescent="0.2">
      <c r="D6200" s="1"/>
      <c r="E6200" s="41"/>
    </row>
    <row r="6201" spans="4:5" x14ac:dyDescent="0.2">
      <c r="D6201" s="1"/>
      <c r="E6201" s="41"/>
    </row>
    <row r="6202" spans="4:5" x14ac:dyDescent="0.2">
      <c r="D6202" s="1"/>
      <c r="E6202" s="41"/>
    </row>
    <row r="6203" spans="4:5" x14ac:dyDescent="0.2">
      <c r="D6203" s="1"/>
      <c r="E6203" s="41"/>
    </row>
    <row r="6204" spans="4:5" x14ac:dyDescent="0.2">
      <c r="D6204" s="1"/>
      <c r="E6204" s="41"/>
    </row>
    <row r="6205" spans="4:5" x14ac:dyDescent="0.2">
      <c r="D6205" s="1"/>
      <c r="E6205" s="41"/>
    </row>
    <row r="6206" spans="4:5" x14ac:dyDescent="0.2">
      <c r="D6206" s="1"/>
      <c r="E6206" s="41"/>
    </row>
    <row r="6207" spans="4:5" x14ac:dyDescent="0.2">
      <c r="D6207" s="1"/>
      <c r="E6207" s="41"/>
    </row>
    <row r="6208" spans="4:5" x14ac:dyDescent="0.2">
      <c r="D6208" s="1"/>
      <c r="E6208" s="41"/>
    </row>
    <row r="6209" spans="4:5" x14ac:dyDescent="0.2">
      <c r="D6209" s="1"/>
      <c r="E6209" s="41"/>
    </row>
    <row r="6210" spans="4:5" x14ac:dyDescent="0.2">
      <c r="D6210" s="1"/>
      <c r="E6210" s="41"/>
    </row>
    <row r="6211" spans="4:5" x14ac:dyDescent="0.2">
      <c r="D6211" s="1"/>
      <c r="E6211" s="41"/>
    </row>
    <row r="6212" spans="4:5" x14ac:dyDescent="0.2">
      <c r="D6212" s="1"/>
      <c r="E6212" s="41"/>
    </row>
    <row r="6213" spans="4:5" x14ac:dyDescent="0.2">
      <c r="D6213" s="1"/>
      <c r="E6213" s="41"/>
    </row>
    <row r="6214" spans="4:5" x14ac:dyDescent="0.2">
      <c r="D6214" s="1"/>
      <c r="E6214" s="41"/>
    </row>
    <row r="6215" spans="4:5" x14ac:dyDescent="0.2">
      <c r="D6215" s="1"/>
      <c r="E6215" s="41"/>
    </row>
    <row r="6216" spans="4:5" x14ac:dyDescent="0.2">
      <c r="D6216" s="1"/>
      <c r="E6216" s="41"/>
    </row>
    <row r="6217" spans="4:5" x14ac:dyDescent="0.2">
      <c r="D6217" s="1"/>
      <c r="E6217" s="41"/>
    </row>
    <row r="6218" spans="4:5" x14ac:dyDescent="0.2">
      <c r="D6218" s="1"/>
      <c r="E6218" s="41"/>
    </row>
    <row r="6219" spans="4:5" x14ac:dyDescent="0.2">
      <c r="D6219" s="1"/>
      <c r="E6219" s="41"/>
    </row>
    <row r="6220" spans="4:5" x14ac:dyDescent="0.2">
      <c r="D6220" s="1"/>
      <c r="E6220" s="41"/>
    </row>
    <row r="6221" spans="4:5" x14ac:dyDescent="0.2">
      <c r="D6221" s="1"/>
      <c r="E6221" s="41"/>
    </row>
    <row r="6222" spans="4:5" x14ac:dyDescent="0.2">
      <c r="D6222" s="1"/>
      <c r="E6222" s="41"/>
    </row>
    <row r="6223" spans="4:5" x14ac:dyDescent="0.2">
      <c r="D6223" s="1"/>
      <c r="E6223" s="41"/>
    </row>
    <row r="6224" spans="4:5" x14ac:dyDescent="0.2">
      <c r="D6224" s="1"/>
      <c r="E6224" s="41"/>
    </row>
    <row r="6225" spans="4:5" x14ac:dyDescent="0.2">
      <c r="D6225" s="1"/>
      <c r="E6225" s="41"/>
    </row>
    <row r="6226" spans="4:5" x14ac:dyDescent="0.2">
      <c r="D6226" s="1"/>
      <c r="E6226" s="41"/>
    </row>
    <row r="6227" spans="4:5" x14ac:dyDescent="0.2">
      <c r="D6227" s="1"/>
      <c r="E6227" s="41"/>
    </row>
    <row r="6228" spans="4:5" x14ac:dyDescent="0.2">
      <c r="D6228" s="1"/>
      <c r="E6228" s="41"/>
    </row>
    <row r="6229" spans="4:5" x14ac:dyDescent="0.2">
      <c r="D6229" s="1"/>
      <c r="E6229" s="41"/>
    </row>
    <row r="6230" spans="4:5" x14ac:dyDescent="0.2">
      <c r="D6230" s="1"/>
      <c r="E6230" s="41"/>
    </row>
    <row r="6231" spans="4:5" x14ac:dyDescent="0.2">
      <c r="D6231" s="1"/>
      <c r="E6231" s="41"/>
    </row>
    <row r="6232" spans="4:5" x14ac:dyDescent="0.2">
      <c r="D6232" s="1"/>
      <c r="E6232" s="41"/>
    </row>
    <row r="6233" spans="4:5" x14ac:dyDescent="0.2">
      <c r="D6233" s="1"/>
      <c r="E6233" s="41"/>
    </row>
    <row r="6234" spans="4:5" x14ac:dyDescent="0.2">
      <c r="D6234" s="1"/>
      <c r="E6234" s="41"/>
    </row>
    <row r="6235" spans="4:5" x14ac:dyDescent="0.2">
      <c r="D6235" s="1"/>
      <c r="E6235" s="41"/>
    </row>
    <row r="6236" spans="4:5" x14ac:dyDescent="0.2">
      <c r="D6236" s="1"/>
      <c r="E6236" s="41"/>
    </row>
    <row r="6237" spans="4:5" x14ac:dyDescent="0.2">
      <c r="D6237" s="1"/>
      <c r="E6237" s="41"/>
    </row>
    <row r="6238" spans="4:5" x14ac:dyDescent="0.2">
      <c r="D6238" s="1"/>
      <c r="E6238" s="41"/>
    </row>
    <row r="6239" spans="4:5" x14ac:dyDescent="0.2">
      <c r="D6239" s="1"/>
      <c r="E6239" s="41"/>
    </row>
    <row r="6240" spans="4:5" x14ac:dyDescent="0.2">
      <c r="D6240" s="1"/>
      <c r="E6240" s="41"/>
    </row>
    <row r="6241" spans="4:5" x14ac:dyDescent="0.2">
      <c r="D6241" s="1"/>
      <c r="E6241" s="41"/>
    </row>
    <row r="6242" spans="4:5" x14ac:dyDescent="0.2">
      <c r="D6242" s="1"/>
      <c r="E6242" s="41"/>
    </row>
    <row r="6243" spans="4:5" x14ac:dyDescent="0.2">
      <c r="D6243" s="1"/>
      <c r="E6243" s="41"/>
    </row>
    <row r="6244" spans="4:5" x14ac:dyDescent="0.2">
      <c r="D6244" s="1"/>
      <c r="E6244" s="41"/>
    </row>
    <row r="6245" spans="4:5" x14ac:dyDescent="0.2">
      <c r="D6245" s="1"/>
      <c r="E6245" s="41"/>
    </row>
    <row r="6246" spans="4:5" x14ac:dyDescent="0.2">
      <c r="D6246" s="1"/>
      <c r="E6246" s="41"/>
    </row>
    <row r="6247" spans="4:5" x14ac:dyDescent="0.2">
      <c r="D6247" s="1"/>
      <c r="E6247" s="41"/>
    </row>
    <row r="6248" spans="4:5" x14ac:dyDescent="0.2">
      <c r="D6248" s="1"/>
      <c r="E6248" s="41"/>
    </row>
    <row r="6249" spans="4:5" x14ac:dyDescent="0.2">
      <c r="D6249" s="1"/>
      <c r="E6249" s="41"/>
    </row>
    <row r="6250" spans="4:5" x14ac:dyDescent="0.2">
      <c r="D6250" s="1"/>
      <c r="E6250" s="41"/>
    </row>
    <row r="6251" spans="4:5" x14ac:dyDescent="0.2">
      <c r="D6251" s="1"/>
      <c r="E6251" s="41"/>
    </row>
    <row r="6252" spans="4:5" x14ac:dyDescent="0.2">
      <c r="D6252" s="1"/>
      <c r="E6252" s="41"/>
    </row>
    <row r="6253" spans="4:5" x14ac:dyDescent="0.2">
      <c r="D6253" s="1"/>
      <c r="E6253" s="41"/>
    </row>
    <row r="6254" spans="4:5" x14ac:dyDescent="0.2">
      <c r="D6254" s="1"/>
      <c r="E6254" s="41"/>
    </row>
    <row r="6255" spans="4:5" x14ac:dyDescent="0.2">
      <c r="D6255" s="1"/>
      <c r="E6255" s="41"/>
    </row>
    <row r="6256" spans="4:5" x14ac:dyDescent="0.2">
      <c r="D6256" s="1"/>
      <c r="E6256" s="41"/>
    </row>
    <row r="6257" spans="4:5" x14ac:dyDescent="0.2">
      <c r="D6257" s="1"/>
      <c r="E6257" s="41"/>
    </row>
    <row r="6258" spans="4:5" x14ac:dyDescent="0.2">
      <c r="D6258" s="1"/>
      <c r="E6258" s="41"/>
    </row>
    <row r="6259" spans="4:5" x14ac:dyDescent="0.2">
      <c r="D6259" s="1"/>
      <c r="E6259" s="41"/>
    </row>
    <row r="6260" spans="4:5" x14ac:dyDescent="0.2">
      <c r="D6260" s="1"/>
      <c r="E6260" s="41"/>
    </row>
    <row r="6261" spans="4:5" x14ac:dyDescent="0.2">
      <c r="D6261" s="1"/>
      <c r="E6261" s="41"/>
    </row>
    <row r="6262" spans="4:5" x14ac:dyDescent="0.2">
      <c r="D6262" s="1"/>
      <c r="E6262" s="41"/>
    </row>
    <row r="6263" spans="4:5" x14ac:dyDescent="0.2">
      <c r="D6263" s="1"/>
      <c r="E6263" s="41"/>
    </row>
    <row r="6264" spans="4:5" x14ac:dyDescent="0.2">
      <c r="D6264" s="1"/>
      <c r="E6264" s="41"/>
    </row>
    <row r="6265" spans="4:5" x14ac:dyDescent="0.2">
      <c r="D6265" s="1"/>
      <c r="E6265" s="41"/>
    </row>
    <row r="6266" spans="4:5" x14ac:dyDescent="0.2">
      <c r="D6266" s="1"/>
      <c r="E6266" s="41"/>
    </row>
    <row r="6267" spans="4:5" x14ac:dyDescent="0.2">
      <c r="D6267" s="1"/>
      <c r="E6267" s="41"/>
    </row>
    <row r="6268" spans="4:5" x14ac:dyDescent="0.2">
      <c r="D6268" s="1"/>
      <c r="E6268" s="41"/>
    </row>
    <row r="6269" spans="4:5" x14ac:dyDescent="0.2">
      <c r="D6269" s="1"/>
      <c r="E6269" s="41"/>
    </row>
    <row r="6270" spans="4:5" x14ac:dyDescent="0.2">
      <c r="D6270" s="1"/>
      <c r="E6270" s="41"/>
    </row>
    <row r="6271" spans="4:5" x14ac:dyDescent="0.2">
      <c r="D6271" s="1"/>
      <c r="E6271" s="41"/>
    </row>
    <row r="6272" spans="4:5" x14ac:dyDescent="0.2">
      <c r="D6272" s="1"/>
      <c r="E6272" s="41"/>
    </row>
    <row r="6273" spans="4:5" x14ac:dyDescent="0.2">
      <c r="D6273" s="1"/>
      <c r="E6273" s="41"/>
    </row>
    <row r="6274" spans="4:5" x14ac:dyDescent="0.2">
      <c r="D6274" s="1"/>
      <c r="E6274" s="41"/>
    </row>
    <row r="6275" spans="4:5" x14ac:dyDescent="0.2">
      <c r="D6275" s="1"/>
      <c r="E6275" s="41"/>
    </row>
    <row r="6276" spans="4:5" x14ac:dyDescent="0.2">
      <c r="D6276" s="1"/>
      <c r="E6276" s="41"/>
    </row>
    <row r="6277" spans="4:5" x14ac:dyDescent="0.2">
      <c r="D6277" s="1"/>
      <c r="E6277" s="41"/>
    </row>
    <row r="6278" spans="4:5" x14ac:dyDescent="0.2">
      <c r="D6278" s="1"/>
      <c r="E6278" s="41"/>
    </row>
    <row r="6279" spans="4:5" x14ac:dyDescent="0.2">
      <c r="D6279" s="1"/>
      <c r="E6279" s="41"/>
    </row>
    <row r="6280" spans="4:5" x14ac:dyDescent="0.2">
      <c r="D6280" s="1"/>
      <c r="E6280" s="41"/>
    </row>
    <row r="6281" spans="4:5" x14ac:dyDescent="0.2">
      <c r="D6281" s="1"/>
      <c r="E6281" s="41"/>
    </row>
    <row r="6282" spans="4:5" x14ac:dyDescent="0.2">
      <c r="D6282" s="1"/>
      <c r="E6282" s="41"/>
    </row>
    <row r="6283" spans="4:5" x14ac:dyDescent="0.2">
      <c r="D6283" s="1"/>
      <c r="E6283" s="41"/>
    </row>
    <row r="6284" spans="4:5" x14ac:dyDescent="0.2">
      <c r="D6284" s="1"/>
      <c r="E6284" s="41"/>
    </row>
    <row r="6285" spans="4:5" x14ac:dyDescent="0.2">
      <c r="D6285" s="1"/>
      <c r="E6285" s="41"/>
    </row>
    <row r="6286" spans="4:5" x14ac:dyDescent="0.2">
      <c r="D6286" s="1"/>
      <c r="E6286" s="41"/>
    </row>
    <row r="6287" spans="4:5" x14ac:dyDescent="0.2">
      <c r="D6287" s="1"/>
      <c r="E6287" s="41"/>
    </row>
    <row r="6288" spans="4:5" x14ac:dyDescent="0.2">
      <c r="D6288" s="1"/>
      <c r="E6288" s="41"/>
    </row>
    <row r="6289" spans="4:5" x14ac:dyDescent="0.2">
      <c r="D6289" s="1"/>
      <c r="E6289" s="41"/>
    </row>
    <row r="6290" spans="4:5" x14ac:dyDescent="0.2">
      <c r="D6290" s="1"/>
      <c r="E6290" s="41"/>
    </row>
    <row r="6291" spans="4:5" x14ac:dyDescent="0.2">
      <c r="D6291" s="1"/>
      <c r="E6291" s="41"/>
    </row>
    <row r="6292" spans="4:5" x14ac:dyDescent="0.2">
      <c r="D6292" s="1"/>
      <c r="E6292" s="41"/>
    </row>
    <row r="6293" spans="4:5" x14ac:dyDescent="0.2">
      <c r="D6293" s="1"/>
      <c r="E6293" s="41"/>
    </row>
    <row r="6294" spans="4:5" x14ac:dyDescent="0.2">
      <c r="D6294" s="1"/>
      <c r="E6294" s="41"/>
    </row>
    <row r="6295" spans="4:5" x14ac:dyDescent="0.2">
      <c r="D6295" s="1"/>
      <c r="E6295" s="41"/>
    </row>
    <row r="6296" spans="4:5" x14ac:dyDescent="0.2">
      <c r="D6296" s="1"/>
      <c r="E6296" s="41"/>
    </row>
    <row r="6297" spans="4:5" x14ac:dyDescent="0.2">
      <c r="D6297" s="1"/>
      <c r="E6297" s="41"/>
    </row>
    <row r="6298" spans="4:5" x14ac:dyDescent="0.2">
      <c r="D6298" s="1"/>
      <c r="E6298" s="41"/>
    </row>
    <row r="6299" spans="4:5" x14ac:dyDescent="0.2">
      <c r="D6299" s="1"/>
      <c r="E6299" s="41"/>
    </row>
    <row r="6300" spans="4:5" x14ac:dyDescent="0.2">
      <c r="D6300" s="1"/>
      <c r="E6300" s="41"/>
    </row>
    <row r="6301" spans="4:5" x14ac:dyDescent="0.2">
      <c r="D6301" s="1"/>
      <c r="E6301" s="41"/>
    </row>
    <row r="6302" spans="4:5" x14ac:dyDescent="0.2">
      <c r="D6302" s="1"/>
      <c r="E6302" s="41"/>
    </row>
    <row r="6303" spans="4:5" x14ac:dyDescent="0.2">
      <c r="D6303" s="1"/>
      <c r="E6303" s="41"/>
    </row>
    <row r="6304" spans="4:5" x14ac:dyDescent="0.2">
      <c r="D6304" s="1"/>
      <c r="E6304" s="41"/>
    </row>
    <row r="6305" spans="4:5" x14ac:dyDescent="0.2">
      <c r="D6305" s="1"/>
      <c r="E6305" s="41"/>
    </row>
    <row r="6306" spans="4:5" x14ac:dyDescent="0.2">
      <c r="D6306" s="1"/>
      <c r="E6306" s="41"/>
    </row>
    <row r="6307" spans="4:5" x14ac:dyDescent="0.2">
      <c r="D6307" s="1"/>
      <c r="E6307" s="41"/>
    </row>
    <row r="6308" spans="4:5" x14ac:dyDescent="0.2">
      <c r="D6308" s="1"/>
      <c r="E6308" s="41"/>
    </row>
    <row r="6309" spans="4:5" x14ac:dyDescent="0.2">
      <c r="D6309" s="1"/>
      <c r="E6309" s="41"/>
    </row>
    <row r="6310" spans="4:5" x14ac:dyDescent="0.2">
      <c r="D6310" s="1"/>
      <c r="E6310" s="41"/>
    </row>
    <row r="6311" spans="4:5" x14ac:dyDescent="0.2">
      <c r="D6311" s="1"/>
      <c r="E6311" s="41"/>
    </row>
    <row r="6312" spans="4:5" x14ac:dyDescent="0.2">
      <c r="D6312" s="1"/>
      <c r="E6312" s="41"/>
    </row>
    <row r="6313" spans="4:5" x14ac:dyDescent="0.2">
      <c r="D6313" s="1"/>
      <c r="E6313" s="41"/>
    </row>
    <row r="6314" spans="4:5" x14ac:dyDescent="0.2">
      <c r="D6314" s="1"/>
      <c r="E6314" s="41"/>
    </row>
    <row r="6315" spans="4:5" x14ac:dyDescent="0.2">
      <c r="D6315" s="1"/>
      <c r="E6315" s="41"/>
    </row>
    <row r="6316" spans="4:5" x14ac:dyDescent="0.2">
      <c r="D6316" s="1"/>
      <c r="E6316" s="41"/>
    </row>
    <row r="6317" spans="4:5" x14ac:dyDescent="0.2">
      <c r="D6317" s="1"/>
      <c r="E6317" s="41"/>
    </row>
    <row r="6318" spans="4:5" x14ac:dyDescent="0.2">
      <c r="D6318" s="1"/>
      <c r="E6318" s="41"/>
    </row>
    <row r="6319" spans="4:5" x14ac:dyDescent="0.2">
      <c r="D6319" s="1"/>
      <c r="E6319" s="41"/>
    </row>
    <row r="6320" spans="4:5" x14ac:dyDescent="0.2">
      <c r="D6320" s="1"/>
      <c r="E6320" s="41"/>
    </row>
    <row r="6321" spans="4:5" x14ac:dyDescent="0.2">
      <c r="D6321" s="1"/>
      <c r="E6321" s="41"/>
    </row>
    <row r="6322" spans="4:5" x14ac:dyDescent="0.2">
      <c r="D6322" s="1"/>
      <c r="E6322" s="41"/>
    </row>
    <row r="6323" spans="4:5" x14ac:dyDescent="0.2">
      <c r="D6323" s="1"/>
      <c r="E6323" s="41"/>
    </row>
    <row r="6324" spans="4:5" x14ac:dyDescent="0.2">
      <c r="D6324" s="1"/>
      <c r="E6324" s="41"/>
    </row>
    <row r="6325" spans="4:5" x14ac:dyDescent="0.2">
      <c r="D6325" s="1"/>
      <c r="E6325" s="41"/>
    </row>
    <row r="6326" spans="4:5" x14ac:dyDescent="0.2">
      <c r="D6326" s="1"/>
      <c r="E6326" s="41"/>
    </row>
    <row r="6327" spans="4:5" x14ac:dyDescent="0.2">
      <c r="D6327" s="1"/>
      <c r="E6327" s="41"/>
    </row>
    <row r="6328" spans="4:5" x14ac:dyDescent="0.2">
      <c r="D6328" s="1"/>
      <c r="E6328" s="41"/>
    </row>
    <row r="6329" spans="4:5" x14ac:dyDescent="0.2">
      <c r="D6329" s="1"/>
      <c r="E6329" s="41"/>
    </row>
    <row r="6330" spans="4:5" x14ac:dyDescent="0.2">
      <c r="D6330" s="1"/>
      <c r="E6330" s="41"/>
    </row>
    <row r="6331" spans="4:5" x14ac:dyDescent="0.2">
      <c r="D6331" s="1"/>
      <c r="E6331" s="41"/>
    </row>
    <row r="6332" spans="4:5" x14ac:dyDescent="0.2">
      <c r="D6332" s="1"/>
      <c r="E6332" s="41"/>
    </row>
    <row r="6333" spans="4:5" x14ac:dyDescent="0.2">
      <c r="D6333" s="1"/>
      <c r="E6333" s="41"/>
    </row>
    <row r="6334" spans="4:5" x14ac:dyDescent="0.2">
      <c r="D6334" s="1"/>
      <c r="E6334" s="41"/>
    </row>
    <row r="6335" spans="4:5" x14ac:dyDescent="0.2">
      <c r="D6335" s="1"/>
      <c r="E6335" s="41"/>
    </row>
    <row r="6336" spans="4:5" x14ac:dyDescent="0.2">
      <c r="D6336" s="1"/>
      <c r="E6336" s="41"/>
    </row>
    <row r="6337" spans="4:5" x14ac:dyDescent="0.2">
      <c r="D6337" s="1"/>
      <c r="E6337" s="41"/>
    </row>
    <row r="6338" spans="4:5" x14ac:dyDescent="0.2">
      <c r="D6338" s="1"/>
      <c r="E6338" s="41"/>
    </row>
    <row r="6339" spans="4:5" x14ac:dyDescent="0.2">
      <c r="D6339" s="1"/>
      <c r="E6339" s="41"/>
    </row>
    <row r="6340" spans="4:5" x14ac:dyDescent="0.2">
      <c r="D6340" s="1"/>
      <c r="E6340" s="41"/>
    </row>
    <row r="6341" spans="4:5" x14ac:dyDescent="0.2">
      <c r="D6341" s="1"/>
      <c r="E6341" s="41"/>
    </row>
    <row r="6342" spans="4:5" x14ac:dyDescent="0.2">
      <c r="D6342" s="1"/>
      <c r="E6342" s="41"/>
    </row>
    <row r="6343" spans="4:5" x14ac:dyDescent="0.2">
      <c r="D6343" s="1"/>
      <c r="E6343" s="41"/>
    </row>
    <row r="6344" spans="4:5" x14ac:dyDescent="0.2">
      <c r="D6344" s="1"/>
      <c r="E6344" s="41"/>
    </row>
    <row r="6345" spans="4:5" x14ac:dyDescent="0.2">
      <c r="D6345" s="1"/>
      <c r="E6345" s="41"/>
    </row>
    <row r="6346" spans="4:5" x14ac:dyDescent="0.2">
      <c r="D6346" s="1"/>
      <c r="E6346" s="41"/>
    </row>
    <row r="6347" spans="4:5" x14ac:dyDescent="0.2">
      <c r="D6347" s="1"/>
      <c r="E6347" s="41"/>
    </row>
    <row r="6348" spans="4:5" x14ac:dyDescent="0.2">
      <c r="D6348" s="1"/>
      <c r="E6348" s="41"/>
    </row>
    <row r="6349" spans="4:5" x14ac:dyDescent="0.2">
      <c r="D6349" s="1"/>
      <c r="E6349" s="41"/>
    </row>
    <row r="6350" spans="4:5" x14ac:dyDescent="0.2">
      <c r="D6350" s="1"/>
      <c r="E6350" s="41"/>
    </row>
    <row r="6351" spans="4:5" x14ac:dyDescent="0.2">
      <c r="D6351" s="1"/>
      <c r="E6351" s="41"/>
    </row>
    <row r="6352" spans="4:5" x14ac:dyDescent="0.2">
      <c r="D6352" s="1"/>
      <c r="E6352" s="41"/>
    </row>
    <row r="6353" spans="4:5" x14ac:dyDescent="0.2">
      <c r="D6353" s="1"/>
      <c r="E6353" s="41"/>
    </row>
    <row r="6354" spans="4:5" x14ac:dyDescent="0.2">
      <c r="D6354" s="1"/>
      <c r="E6354" s="41"/>
    </row>
    <row r="6355" spans="4:5" x14ac:dyDescent="0.2">
      <c r="D6355" s="1"/>
      <c r="E6355" s="41"/>
    </row>
    <row r="6356" spans="4:5" x14ac:dyDescent="0.2">
      <c r="D6356" s="1"/>
      <c r="E6356" s="41"/>
    </row>
    <row r="6357" spans="4:5" x14ac:dyDescent="0.2">
      <c r="D6357" s="1"/>
      <c r="E6357" s="41"/>
    </row>
    <row r="6358" spans="4:5" x14ac:dyDescent="0.2">
      <c r="D6358" s="1"/>
      <c r="E6358" s="41"/>
    </row>
    <row r="6359" spans="4:5" x14ac:dyDescent="0.2">
      <c r="D6359" s="1"/>
      <c r="E6359" s="41"/>
    </row>
    <row r="6360" spans="4:5" x14ac:dyDescent="0.2">
      <c r="D6360" s="1"/>
      <c r="E6360" s="41"/>
    </row>
    <row r="6361" spans="4:5" x14ac:dyDescent="0.2">
      <c r="D6361" s="1"/>
      <c r="E6361" s="41"/>
    </row>
    <row r="6362" spans="4:5" x14ac:dyDescent="0.2">
      <c r="D6362" s="1"/>
      <c r="E6362" s="41"/>
    </row>
    <row r="6363" spans="4:5" x14ac:dyDescent="0.2">
      <c r="D6363" s="1"/>
      <c r="E6363" s="41"/>
    </row>
    <row r="6364" spans="4:5" x14ac:dyDescent="0.2">
      <c r="D6364" s="1"/>
      <c r="E6364" s="41"/>
    </row>
    <row r="6365" spans="4:5" x14ac:dyDescent="0.2">
      <c r="D6365" s="1"/>
      <c r="E6365" s="41"/>
    </row>
    <row r="6366" spans="4:5" x14ac:dyDescent="0.2">
      <c r="D6366" s="1"/>
      <c r="E6366" s="41"/>
    </row>
    <row r="6367" spans="4:5" x14ac:dyDescent="0.2">
      <c r="D6367" s="1"/>
      <c r="E6367" s="41"/>
    </row>
    <row r="6368" spans="4:5" x14ac:dyDescent="0.2">
      <c r="D6368" s="1"/>
      <c r="E6368" s="41"/>
    </row>
    <row r="6369" spans="4:5" x14ac:dyDescent="0.2">
      <c r="D6369" s="1"/>
      <c r="E6369" s="41"/>
    </row>
    <row r="6370" spans="4:5" x14ac:dyDescent="0.2">
      <c r="D6370" s="1"/>
      <c r="E6370" s="41"/>
    </row>
    <row r="6371" spans="4:5" x14ac:dyDescent="0.2">
      <c r="D6371" s="1"/>
      <c r="E6371" s="41"/>
    </row>
    <row r="6372" spans="4:5" x14ac:dyDescent="0.2">
      <c r="D6372" s="1"/>
      <c r="E6372" s="41"/>
    </row>
    <row r="6373" spans="4:5" x14ac:dyDescent="0.2">
      <c r="D6373" s="1"/>
      <c r="E6373" s="41"/>
    </row>
    <row r="6374" spans="4:5" x14ac:dyDescent="0.2">
      <c r="D6374" s="1"/>
      <c r="E6374" s="41"/>
    </row>
    <row r="6375" spans="4:5" x14ac:dyDescent="0.2">
      <c r="D6375" s="1"/>
      <c r="E6375" s="41"/>
    </row>
    <row r="6376" spans="4:5" x14ac:dyDescent="0.2">
      <c r="D6376" s="1"/>
      <c r="E6376" s="41"/>
    </row>
    <row r="6377" spans="4:5" x14ac:dyDescent="0.2">
      <c r="D6377" s="1"/>
      <c r="E6377" s="41"/>
    </row>
    <row r="6378" spans="4:5" x14ac:dyDescent="0.2">
      <c r="D6378" s="1"/>
      <c r="E6378" s="41"/>
    </row>
    <row r="6379" spans="4:5" x14ac:dyDescent="0.2">
      <c r="D6379" s="1"/>
      <c r="E6379" s="41"/>
    </row>
    <row r="6380" spans="4:5" x14ac:dyDescent="0.2">
      <c r="D6380" s="1"/>
      <c r="E6380" s="41"/>
    </row>
    <row r="6381" spans="4:5" x14ac:dyDescent="0.2">
      <c r="D6381" s="1"/>
      <c r="E6381" s="41"/>
    </row>
    <row r="6382" spans="4:5" x14ac:dyDescent="0.2">
      <c r="D6382" s="1"/>
      <c r="E6382" s="41"/>
    </row>
    <row r="6383" spans="4:5" x14ac:dyDescent="0.2">
      <c r="D6383" s="1"/>
      <c r="E6383" s="41"/>
    </row>
    <row r="6384" spans="4:5" x14ac:dyDescent="0.2">
      <c r="D6384" s="1"/>
      <c r="E6384" s="41"/>
    </row>
    <row r="6385" spans="4:5" x14ac:dyDescent="0.2">
      <c r="D6385" s="1"/>
      <c r="E6385" s="41"/>
    </row>
    <row r="6386" spans="4:5" x14ac:dyDescent="0.2">
      <c r="D6386" s="1"/>
      <c r="E6386" s="41"/>
    </row>
    <row r="6387" spans="4:5" x14ac:dyDescent="0.2">
      <c r="D6387" s="1"/>
      <c r="E6387" s="41"/>
    </row>
    <row r="6388" spans="4:5" x14ac:dyDescent="0.2">
      <c r="D6388" s="1"/>
      <c r="E6388" s="41"/>
    </row>
    <row r="6389" spans="4:5" x14ac:dyDescent="0.2">
      <c r="D6389" s="1"/>
      <c r="E6389" s="41"/>
    </row>
    <row r="6390" spans="4:5" x14ac:dyDescent="0.2">
      <c r="D6390" s="1"/>
      <c r="E6390" s="41"/>
    </row>
    <row r="6391" spans="4:5" x14ac:dyDescent="0.2">
      <c r="D6391" s="1"/>
      <c r="E6391" s="41"/>
    </row>
    <row r="6392" spans="4:5" x14ac:dyDescent="0.2">
      <c r="D6392" s="1"/>
      <c r="E6392" s="41"/>
    </row>
    <row r="6393" spans="4:5" x14ac:dyDescent="0.2">
      <c r="D6393" s="1"/>
      <c r="E6393" s="41"/>
    </row>
    <row r="6394" spans="4:5" x14ac:dyDescent="0.2">
      <c r="D6394" s="1"/>
      <c r="E6394" s="41"/>
    </row>
    <row r="6395" spans="4:5" x14ac:dyDescent="0.2">
      <c r="D6395" s="1"/>
      <c r="E6395" s="41"/>
    </row>
    <row r="6396" spans="4:5" x14ac:dyDescent="0.2">
      <c r="D6396" s="1"/>
      <c r="E6396" s="41"/>
    </row>
    <row r="6397" spans="4:5" x14ac:dyDescent="0.2">
      <c r="D6397" s="1"/>
      <c r="E6397" s="41"/>
    </row>
    <row r="6398" spans="4:5" x14ac:dyDescent="0.2">
      <c r="D6398" s="1"/>
      <c r="E6398" s="41"/>
    </row>
    <row r="6399" spans="4:5" x14ac:dyDescent="0.2">
      <c r="D6399" s="1"/>
      <c r="E6399" s="41"/>
    </row>
    <row r="6400" spans="4:5" x14ac:dyDescent="0.2">
      <c r="D6400" s="1"/>
      <c r="E6400" s="41"/>
    </row>
    <row r="6401" spans="4:5" x14ac:dyDescent="0.2">
      <c r="D6401" s="1"/>
      <c r="E6401" s="41"/>
    </row>
    <row r="6402" spans="4:5" x14ac:dyDescent="0.2">
      <c r="D6402" s="1"/>
      <c r="E6402" s="41"/>
    </row>
    <row r="6403" spans="4:5" x14ac:dyDescent="0.2">
      <c r="D6403" s="1"/>
      <c r="E6403" s="41"/>
    </row>
    <row r="6404" spans="4:5" x14ac:dyDescent="0.2">
      <c r="D6404" s="1"/>
      <c r="E6404" s="41"/>
    </row>
    <row r="6405" spans="4:5" x14ac:dyDescent="0.2">
      <c r="D6405" s="1"/>
      <c r="E6405" s="41"/>
    </row>
    <row r="6406" spans="4:5" x14ac:dyDescent="0.2">
      <c r="D6406" s="1"/>
      <c r="E6406" s="41"/>
    </row>
    <row r="6407" spans="4:5" x14ac:dyDescent="0.2">
      <c r="D6407" s="1"/>
      <c r="E6407" s="41"/>
    </row>
    <row r="6408" spans="4:5" x14ac:dyDescent="0.2">
      <c r="D6408" s="1"/>
      <c r="E6408" s="41"/>
    </row>
    <row r="6409" spans="4:5" x14ac:dyDescent="0.2">
      <c r="D6409" s="1"/>
      <c r="E6409" s="41"/>
    </row>
    <row r="6410" spans="4:5" x14ac:dyDescent="0.2">
      <c r="D6410" s="1"/>
      <c r="E6410" s="41"/>
    </row>
    <row r="6411" spans="4:5" x14ac:dyDescent="0.2">
      <c r="D6411" s="1"/>
      <c r="E6411" s="41"/>
    </row>
    <row r="6412" spans="4:5" x14ac:dyDescent="0.2">
      <c r="D6412" s="1"/>
      <c r="E6412" s="41"/>
    </row>
    <row r="6413" spans="4:5" x14ac:dyDescent="0.2">
      <c r="D6413" s="1"/>
      <c r="E6413" s="41"/>
    </row>
    <row r="6414" spans="4:5" x14ac:dyDescent="0.2">
      <c r="D6414" s="1"/>
      <c r="E6414" s="41"/>
    </row>
    <row r="6415" spans="4:5" x14ac:dyDescent="0.2">
      <c r="D6415" s="1"/>
      <c r="E6415" s="41"/>
    </row>
    <row r="6416" spans="4:5" x14ac:dyDescent="0.2">
      <c r="D6416" s="1"/>
      <c r="E6416" s="41"/>
    </row>
    <row r="6417" spans="4:5" x14ac:dyDescent="0.2">
      <c r="D6417" s="1"/>
      <c r="E6417" s="41"/>
    </row>
    <row r="6418" spans="4:5" x14ac:dyDescent="0.2">
      <c r="D6418" s="1"/>
      <c r="E6418" s="41"/>
    </row>
    <row r="6419" spans="4:5" x14ac:dyDescent="0.2">
      <c r="D6419" s="1"/>
      <c r="E6419" s="41"/>
    </row>
    <row r="6420" spans="4:5" x14ac:dyDescent="0.2">
      <c r="D6420" s="1"/>
      <c r="E6420" s="41"/>
    </row>
    <row r="6421" spans="4:5" x14ac:dyDescent="0.2">
      <c r="D6421" s="1"/>
      <c r="E6421" s="41"/>
    </row>
    <row r="6422" spans="4:5" x14ac:dyDescent="0.2">
      <c r="D6422" s="1"/>
      <c r="E6422" s="41"/>
    </row>
    <row r="6423" spans="4:5" x14ac:dyDescent="0.2">
      <c r="D6423" s="1"/>
      <c r="E6423" s="41"/>
    </row>
    <row r="6424" spans="4:5" x14ac:dyDescent="0.2">
      <c r="D6424" s="1"/>
      <c r="E6424" s="41"/>
    </row>
    <row r="6425" spans="4:5" x14ac:dyDescent="0.2">
      <c r="D6425" s="1"/>
      <c r="E6425" s="41"/>
    </row>
    <row r="6426" spans="4:5" x14ac:dyDescent="0.2">
      <c r="D6426" s="1"/>
      <c r="E6426" s="41"/>
    </row>
    <row r="6427" spans="4:5" x14ac:dyDescent="0.2">
      <c r="D6427" s="1"/>
      <c r="E6427" s="41"/>
    </row>
    <row r="6428" spans="4:5" x14ac:dyDescent="0.2">
      <c r="D6428" s="1"/>
      <c r="E6428" s="41"/>
    </row>
    <row r="6429" spans="4:5" x14ac:dyDescent="0.2">
      <c r="D6429" s="1"/>
      <c r="E6429" s="41"/>
    </row>
    <row r="6430" spans="4:5" x14ac:dyDescent="0.2">
      <c r="D6430" s="1"/>
      <c r="E6430" s="41"/>
    </row>
    <row r="6431" spans="4:5" x14ac:dyDescent="0.2">
      <c r="D6431" s="1"/>
      <c r="E6431" s="41"/>
    </row>
    <row r="6432" spans="4:5" x14ac:dyDescent="0.2">
      <c r="D6432" s="1"/>
      <c r="E6432" s="41"/>
    </row>
    <row r="6433" spans="4:5" x14ac:dyDescent="0.2">
      <c r="D6433" s="1"/>
      <c r="E6433" s="41"/>
    </row>
    <row r="6434" spans="4:5" x14ac:dyDescent="0.2">
      <c r="D6434" s="1"/>
      <c r="E6434" s="41"/>
    </row>
    <row r="6435" spans="4:5" x14ac:dyDescent="0.2">
      <c r="D6435" s="1"/>
      <c r="E6435" s="41"/>
    </row>
    <row r="6436" spans="4:5" x14ac:dyDescent="0.2">
      <c r="D6436" s="1"/>
      <c r="E6436" s="41"/>
    </row>
    <row r="6437" spans="4:5" x14ac:dyDescent="0.2">
      <c r="D6437" s="1"/>
      <c r="E6437" s="41"/>
    </row>
    <row r="6438" spans="4:5" x14ac:dyDescent="0.2">
      <c r="D6438" s="1"/>
      <c r="E6438" s="41"/>
    </row>
    <row r="6439" spans="4:5" x14ac:dyDescent="0.2">
      <c r="D6439" s="1"/>
      <c r="E6439" s="41"/>
    </row>
    <row r="6440" spans="4:5" x14ac:dyDescent="0.2">
      <c r="D6440" s="1"/>
      <c r="E6440" s="41"/>
    </row>
    <row r="6441" spans="4:5" x14ac:dyDescent="0.2">
      <c r="D6441" s="1"/>
      <c r="E6441" s="41"/>
    </row>
    <row r="6442" spans="4:5" x14ac:dyDescent="0.2">
      <c r="D6442" s="1"/>
      <c r="E6442" s="41"/>
    </row>
    <row r="6443" spans="4:5" x14ac:dyDescent="0.2">
      <c r="D6443" s="1"/>
      <c r="E6443" s="41"/>
    </row>
    <row r="6444" spans="4:5" x14ac:dyDescent="0.2">
      <c r="D6444" s="1"/>
      <c r="E6444" s="41"/>
    </row>
    <row r="6445" spans="4:5" x14ac:dyDescent="0.2">
      <c r="D6445" s="1"/>
      <c r="E6445" s="41"/>
    </row>
    <row r="6446" spans="4:5" x14ac:dyDescent="0.2">
      <c r="D6446" s="1"/>
      <c r="E6446" s="41"/>
    </row>
    <row r="6447" spans="4:5" x14ac:dyDescent="0.2">
      <c r="D6447" s="1"/>
      <c r="E6447" s="41"/>
    </row>
    <row r="6448" spans="4:5" x14ac:dyDescent="0.2">
      <c r="D6448" s="1"/>
      <c r="E6448" s="41"/>
    </row>
    <row r="6449" spans="4:5" x14ac:dyDescent="0.2">
      <c r="D6449" s="1"/>
      <c r="E6449" s="41"/>
    </row>
    <row r="6450" spans="4:5" x14ac:dyDescent="0.2">
      <c r="D6450" s="1"/>
      <c r="E6450" s="41"/>
    </row>
    <row r="6451" spans="4:5" x14ac:dyDescent="0.2">
      <c r="D6451" s="1"/>
      <c r="E6451" s="41"/>
    </row>
    <row r="6452" spans="4:5" x14ac:dyDescent="0.2">
      <c r="D6452" s="1"/>
      <c r="E6452" s="41"/>
    </row>
    <row r="6453" spans="4:5" x14ac:dyDescent="0.2">
      <c r="D6453" s="1"/>
      <c r="E6453" s="41"/>
    </row>
    <row r="6454" spans="4:5" x14ac:dyDescent="0.2">
      <c r="D6454" s="1"/>
      <c r="E6454" s="41"/>
    </row>
    <row r="6455" spans="4:5" x14ac:dyDescent="0.2">
      <c r="D6455" s="1"/>
      <c r="E6455" s="41"/>
    </row>
    <row r="6456" spans="4:5" x14ac:dyDescent="0.2">
      <c r="D6456" s="1"/>
      <c r="E6456" s="41"/>
    </row>
    <row r="6457" spans="4:5" x14ac:dyDescent="0.2">
      <c r="D6457" s="1"/>
      <c r="E6457" s="41"/>
    </row>
    <row r="6458" spans="4:5" x14ac:dyDescent="0.2">
      <c r="D6458" s="1"/>
      <c r="E6458" s="41"/>
    </row>
    <row r="6459" spans="4:5" x14ac:dyDescent="0.2">
      <c r="D6459" s="1"/>
      <c r="E6459" s="41"/>
    </row>
    <row r="6460" spans="4:5" x14ac:dyDescent="0.2">
      <c r="D6460" s="1"/>
      <c r="E6460" s="41"/>
    </row>
    <row r="6461" spans="4:5" x14ac:dyDescent="0.2">
      <c r="D6461" s="1"/>
      <c r="E6461" s="41"/>
    </row>
    <row r="6462" spans="4:5" x14ac:dyDescent="0.2">
      <c r="D6462" s="1"/>
      <c r="E6462" s="41"/>
    </row>
    <row r="6463" spans="4:5" x14ac:dyDescent="0.2">
      <c r="D6463" s="1"/>
      <c r="E6463" s="41"/>
    </row>
    <row r="6464" spans="4:5" x14ac:dyDescent="0.2">
      <c r="D6464" s="1"/>
      <c r="E6464" s="41"/>
    </row>
    <row r="6465" spans="4:5" x14ac:dyDescent="0.2">
      <c r="D6465" s="1"/>
      <c r="E6465" s="41"/>
    </row>
    <row r="6466" spans="4:5" x14ac:dyDescent="0.2">
      <c r="D6466" s="1"/>
      <c r="E6466" s="41"/>
    </row>
    <row r="6467" spans="4:5" x14ac:dyDescent="0.2">
      <c r="D6467" s="1"/>
      <c r="E6467" s="41"/>
    </row>
    <row r="6468" spans="4:5" x14ac:dyDescent="0.2">
      <c r="D6468" s="1"/>
      <c r="E6468" s="41"/>
    </row>
    <row r="6469" spans="4:5" x14ac:dyDescent="0.2">
      <c r="D6469" s="1"/>
      <c r="E6469" s="41"/>
    </row>
    <row r="6470" spans="4:5" x14ac:dyDescent="0.2">
      <c r="D6470" s="1"/>
      <c r="E6470" s="41"/>
    </row>
    <row r="6471" spans="4:5" x14ac:dyDescent="0.2">
      <c r="D6471" s="1"/>
      <c r="E6471" s="41"/>
    </row>
    <row r="6472" spans="4:5" x14ac:dyDescent="0.2">
      <c r="D6472" s="1"/>
      <c r="E6472" s="41"/>
    </row>
    <row r="6473" spans="4:5" x14ac:dyDescent="0.2">
      <c r="D6473" s="1"/>
      <c r="E6473" s="41"/>
    </row>
    <row r="6474" spans="4:5" x14ac:dyDescent="0.2">
      <c r="D6474" s="1"/>
      <c r="E6474" s="41"/>
    </row>
    <row r="6475" spans="4:5" x14ac:dyDescent="0.2">
      <c r="D6475" s="1"/>
      <c r="E6475" s="41"/>
    </row>
    <row r="6476" spans="4:5" x14ac:dyDescent="0.2">
      <c r="D6476" s="1"/>
      <c r="E6476" s="41"/>
    </row>
    <row r="6477" spans="4:5" x14ac:dyDescent="0.2">
      <c r="D6477" s="1"/>
      <c r="E6477" s="41"/>
    </row>
    <row r="6478" spans="4:5" x14ac:dyDescent="0.2">
      <c r="D6478" s="1"/>
      <c r="E6478" s="41"/>
    </row>
    <row r="6479" spans="4:5" x14ac:dyDescent="0.2">
      <c r="D6479" s="1"/>
      <c r="E6479" s="41"/>
    </row>
    <row r="6480" spans="4:5" x14ac:dyDescent="0.2">
      <c r="D6480" s="1"/>
      <c r="E6480" s="41"/>
    </row>
    <row r="6481" spans="4:5" x14ac:dyDescent="0.2">
      <c r="D6481" s="1"/>
      <c r="E6481" s="41"/>
    </row>
    <row r="6482" spans="4:5" x14ac:dyDescent="0.2">
      <c r="D6482" s="1"/>
      <c r="E6482" s="41"/>
    </row>
    <row r="6483" spans="4:5" x14ac:dyDescent="0.2">
      <c r="D6483" s="1"/>
      <c r="E6483" s="41"/>
    </row>
    <row r="6484" spans="4:5" x14ac:dyDescent="0.2">
      <c r="D6484" s="1"/>
      <c r="E6484" s="41"/>
    </row>
    <row r="6485" spans="4:5" x14ac:dyDescent="0.2">
      <c r="D6485" s="1"/>
      <c r="E6485" s="41"/>
    </row>
    <row r="6486" spans="4:5" x14ac:dyDescent="0.2">
      <c r="D6486" s="1"/>
      <c r="E6486" s="41"/>
    </row>
    <row r="6487" spans="4:5" x14ac:dyDescent="0.2">
      <c r="D6487" s="1"/>
      <c r="E6487" s="41"/>
    </row>
    <row r="6488" spans="4:5" x14ac:dyDescent="0.2">
      <c r="D6488" s="1"/>
      <c r="E6488" s="41"/>
    </row>
    <row r="6489" spans="4:5" x14ac:dyDescent="0.2">
      <c r="D6489" s="1"/>
      <c r="E6489" s="41"/>
    </row>
    <row r="6490" spans="4:5" x14ac:dyDescent="0.2">
      <c r="D6490" s="1"/>
      <c r="E6490" s="41"/>
    </row>
    <row r="6491" spans="4:5" x14ac:dyDescent="0.2">
      <c r="D6491" s="1"/>
      <c r="E6491" s="41"/>
    </row>
    <row r="6492" spans="4:5" x14ac:dyDescent="0.2">
      <c r="D6492" s="1"/>
      <c r="E6492" s="41"/>
    </row>
    <row r="6493" spans="4:5" x14ac:dyDescent="0.2">
      <c r="D6493" s="1"/>
      <c r="E6493" s="41"/>
    </row>
    <row r="6494" spans="4:5" x14ac:dyDescent="0.2">
      <c r="D6494" s="1"/>
      <c r="E6494" s="41"/>
    </row>
    <row r="6495" spans="4:5" x14ac:dyDescent="0.2">
      <c r="D6495" s="1"/>
      <c r="E6495" s="41"/>
    </row>
    <row r="6496" spans="4:5" x14ac:dyDescent="0.2">
      <c r="D6496" s="1"/>
      <c r="E6496" s="41"/>
    </row>
    <row r="6497" spans="4:5" x14ac:dyDescent="0.2">
      <c r="D6497" s="1"/>
      <c r="E6497" s="41"/>
    </row>
    <row r="6498" spans="4:5" x14ac:dyDescent="0.2">
      <c r="D6498" s="1"/>
      <c r="E6498" s="41"/>
    </row>
    <row r="6499" spans="4:5" x14ac:dyDescent="0.2">
      <c r="D6499" s="1"/>
      <c r="E6499" s="41"/>
    </row>
    <row r="6500" spans="4:5" x14ac:dyDescent="0.2">
      <c r="D6500" s="1"/>
      <c r="E6500" s="41"/>
    </row>
    <row r="6501" spans="4:5" x14ac:dyDescent="0.2">
      <c r="D6501" s="1"/>
      <c r="E6501" s="41"/>
    </row>
    <row r="6502" spans="4:5" x14ac:dyDescent="0.2">
      <c r="D6502" s="1"/>
      <c r="E6502" s="41"/>
    </row>
    <row r="6503" spans="4:5" x14ac:dyDescent="0.2">
      <c r="D6503" s="1"/>
      <c r="E6503" s="41"/>
    </row>
    <row r="6504" spans="4:5" x14ac:dyDescent="0.2">
      <c r="D6504" s="1"/>
      <c r="E6504" s="41"/>
    </row>
    <row r="6505" spans="4:5" x14ac:dyDescent="0.2">
      <c r="D6505" s="1"/>
      <c r="E6505" s="41"/>
    </row>
    <row r="6506" spans="4:5" x14ac:dyDescent="0.2">
      <c r="D6506" s="1"/>
      <c r="E6506" s="41"/>
    </row>
    <row r="6507" spans="4:5" x14ac:dyDescent="0.2">
      <c r="D6507" s="1"/>
      <c r="E6507" s="41"/>
    </row>
    <row r="6508" spans="4:5" x14ac:dyDescent="0.2">
      <c r="D6508" s="1"/>
      <c r="E6508" s="41"/>
    </row>
    <row r="6509" spans="4:5" x14ac:dyDescent="0.2">
      <c r="D6509" s="1"/>
      <c r="E6509" s="41"/>
    </row>
    <row r="6510" spans="4:5" x14ac:dyDescent="0.2">
      <c r="D6510" s="1"/>
      <c r="E6510" s="41"/>
    </row>
    <row r="6511" spans="4:5" x14ac:dyDescent="0.2">
      <c r="D6511" s="1"/>
      <c r="E6511" s="41"/>
    </row>
    <row r="6512" spans="4:5" x14ac:dyDescent="0.2">
      <c r="D6512" s="1"/>
      <c r="E6512" s="41"/>
    </row>
    <row r="6513" spans="4:5" x14ac:dyDescent="0.2">
      <c r="D6513" s="1"/>
      <c r="E6513" s="41"/>
    </row>
    <row r="6514" spans="4:5" x14ac:dyDescent="0.2">
      <c r="D6514" s="1"/>
      <c r="E6514" s="41"/>
    </row>
    <row r="6515" spans="4:5" x14ac:dyDescent="0.2">
      <c r="D6515" s="1"/>
      <c r="E6515" s="41"/>
    </row>
    <row r="6516" spans="4:5" x14ac:dyDescent="0.2">
      <c r="D6516" s="1"/>
      <c r="E6516" s="41"/>
    </row>
    <row r="6517" spans="4:5" x14ac:dyDescent="0.2">
      <c r="D6517" s="1"/>
      <c r="E6517" s="41"/>
    </row>
    <row r="6518" spans="4:5" x14ac:dyDescent="0.2">
      <c r="D6518" s="1"/>
      <c r="E6518" s="41"/>
    </row>
    <row r="6519" spans="4:5" x14ac:dyDescent="0.2">
      <c r="D6519" s="1"/>
      <c r="E6519" s="41"/>
    </row>
    <row r="6520" spans="4:5" x14ac:dyDescent="0.2">
      <c r="D6520" s="1"/>
      <c r="E6520" s="41"/>
    </row>
    <row r="6521" spans="4:5" x14ac:dyDescent="0.2">
      <c r="D6521" s="1"/>
      <c r="E6521" s="41"/>
    </row>
    <row r="6522" spans="4:5" x14ac:dyDescent="0.2">
      <c r="D6522" s="1"/>
      <c r="E6522" s="41"/>
    </row>
    <row r="6523" spans="4:5" x14ac:dyDescent="0.2">
      <c r="D6523" s="1"/>
      <c r="E6523" s="41"/>
    </row>
    <row r="6524" spans="4:5" x14ac:dyDescent="0.2">
      <c r="D6524" s="1"/>
      <c r="E6524" s="41"/>
    </row>
    <row r="6525" spans="4:5" x14ac:dyDescent="0.2">
      <c r="D6525" s="1"/>
      <c r="E6525" s="41"/>
    </row>
    <row r="6526" spans="4:5" x14ac:dyDescent="0.2">
      <c r="D6526" s="1"/>
      <c r="E6526" s="41"/>
    </row>
    <row r="6527" spans="4:5" x14ac:dyDescent="0.2">
      <c r="D6527" s="1"/>
      <c r="E6527" s="41"/>
    </row>
    <row r="6528" spans="4:5" x14ac:dyDescent="0.2">
      <c r="D6528" s="1"/>
      <c r="E6528" s="41"/>
    </row>
    <row r="6529" spans="4:5" x14ac:dyDescent="0.2">
      <c r="D6529" s="1"/>
      <c r="E6529" s="41"/>
    </row>
    <row r="6530" spans="4:5" x14ac:dyDescent="0.2">
      <c r="D6530" s="1"/>
      <c r="E6530" s="41"/>
    </row>
    <row r="6531" spans="4:5" x14ac:dyDescent="0.2">
      <c r="D6531" s="1"/>
      <c r="E6531" s="41"/>
    </row>
    <row r="6532" spans="4:5" x14ac:dyDescent="0.2">
      <c r="D6532" s="1"/>
      <c r="E6532" s="41"/>
    </row>
    <row r="6533" spans="4:5" x14ac:dyDescent="0.2">
      <c r="D6533" s="1"/>
      <c r="E6533" s="41"/>
    </row>
    <row r="6534" spans="4:5" x14ac:dyDescent="0.2">
      <c r="D6534" s="1"/>
      <c r="E6534" s="41"/>
    </row>
    <row r="6535" spans="4:5" x14ac:dyDescent="0.2">
      <c r="D6535" s="1"/>
      <c r="E6535" s="41"/>
    </row>
    <row r="6536" spans="4:5" x14ac:dyDescent="0.2">
      <c r="D6536" s="1"/>
      <c r="E6536" s="41"/>
    </row>
    <row r="6537" spans="4:5" x14ac:dyDescent="0.2">
      <c r="D6537" s="1"/>
      <c r="E6537" s="41"/>
    </row>
    <row r="6538" spans="4:5" x14ac:dyDescent="0.2">
      <c r="D6538" s="1"/>
      <c r="E6538" s="41"/>
    </row>
    <row r="6539" spans="4:5" x14ac:dyDescent="0.2">
      <c r="D6539" s="1"/>
      <c r="E6539" s="41"/>
    </row>
    <row r="6540" spans="4:5" x14ac:dyDescent="0.2">
      <c r="D6540" s="1"/>
      <c r="E6540" s="41"/>
    </row>
    <row r="6541" spans="4:5" x14ac:dyDescent="0.2">
      <c r="D6541" s="1"/>
      <c r="E6541" s="41"/>
    </row>
    <row r="6542" spans="4:5" x14ac:dyDescent="0.2">
      <c r="D6542" s="1"/>
      <c r="E6542" s="41"/>
    </row>
    <row r="6543" spans="4:5" x14ac:dyDescent="0.2">
      <c r="D6543" s="1"/>
      <c r="E6543" s="41"/>
    </row>
    <row r="6544" spans="4:5" x14ac:dyDescent="0.2">
      <c r="D6544" s="1"/>
      <c r="E6544" s="41"/>
    </row>
    <row r="6545" spans="4:5" x14ac:dyDescent="0.2">
      <c r="D6545" s="1"/>
      <c r="E6545" s="41"/>
    </row>
    <row r="6546" spans="4:5" x14ac:dyDescent="0.2">
      <c r="D6546" s="1"/>
      <c r="E6546" s="41"/>
    </row>
    <row r="6547" spans="4:5" x14ac:dyDescent="0.2">
      <c r="D6547" s="1"/>
      <c r="E6547" s="41"/>
    </row>
    <row r="6548" spans="4:5" x14ac:dyDescent="0.2">
      <c r="D6548" s="1"/>
      <c r="E6548" s="41"/>
    </row>
    <row r="6549" spans="4:5" x14ac:dyDescent="0.2">
      <c r="D6549" s="1"/>
      <c r="E6549" s="41"/>
    </row>
    <row r="6550" spans="4:5" x14ac:dyDescent="0.2">
      <c r="D6550" s="1"/>
      <c r="E6550" s="41"/>
    </row>
    <row r="6551" spans="4:5" x14ac:dyDescent="0.2">
      <c r="D6551" s="1"/>
      <c r="E6551" s="41"/>
    </row>
    <row r="6552" spans="4:5" x14ac:dyDescent="0.2">
      <c r="D6552" s="1"/>
      <c r="E6552" s="41"/>
    </row>
    <row r="6553" spans="4:5" x14ac:dyDescent="0.2">
      <c r="D6553" s="1"/>
      <c r="E6553" s="41"/>
    </row>
    <row r="6554" spans="4:5" x14ac:dyDescent="0.2">
      <c r="D6554" s="1"/>
      <c r="E6554" s="41"/>
    </row>
    <row r="6555" spans="4:5" x14ac:dyDescent="0.2">
      <c r="D6555" s="1"/>
      <c r="E6555" s="41"/>
    </row>
    <row r="6556" spans="4:5" x14ac:dyDescent="0.2">
      <c r="D6556" s="1"/>
      <c r="E6556" s="41"/>
    </row>
    <row r="6557" spans="4:5" x14ac:dyDescent="0.2">
      <c r="D6557" s="1"/>
      <c r="E6557" s="41"/>
    </row>
    <row r="6558" spans="4:5" x14ac:dyDescent="0.2">
      <c r="D6558" s="1"/>
      <c r="E6558" s="41"/>
    </row>
    <row r="6559" spans="4:5" x14ac:dyDescent="0.2">
      <c r="D6559" s="1"/>
      <c r="E6559" s="41"/>
    </row>
    <row r="6560" spans="4:5" x14ac:dyDescent="0.2">
      <c r="D6560" s="1"/>
      <c r="E6560" s="41"/>
    </row>
    <row r="6561" spans="4:5" x14ac:dyDescent="0.2">
      <c r="D6561" s="1"/>
      <c r="E6561" s="41"/>
    </row>
    <row r="6562" spans="4:5" x14ac:dyDescent="0.2">
      <c r="D6562" s="1"/>
      <c r="E6562" s="41"/>
    </row>
    <row r="6563" spans="4:5" x14ac:dyDescent="0.2">
      <c r="D6563" s="1"/>
      <c r="E6563" s="41"/>
    </row>
    <row r="6564" spans="4:5" x14ac:dyDescent="0.2">
      <c r="D6564" s="1"/>
      <c r="E6564" s="41"/>
    </row>
    <row r="6565" spans="4:5" x14ac:dyDescent="0.2">
      <c r="D6565" s="1"/>
      <c r="E6565" s="41"/>
    </row>
    <row r="6566" spans="4:5" x14ac:dyDescent="0.2">
      <c r="D6566" s="1"/>
      <c r="E6566" s="41"/>
    </row>
    <row r="6567" spans="4:5" x14ac:dyDescent="0.2">
      <c r="D6567" s="1"/>
      <c r="E6567" s="41"/>
    </row>
    <row r="6568" spans="4:5" x14ac:dyDescent="0.2">
      <c r="D6568" s="1"/>
      <c r="E6568" s="41"/>
    </row>
    <row r="6569" spans="4:5" x14ac:dyDescent="0.2">
      <c r="D6569" s="1"/>
      <c r="E6569" s="41"/>
    </row>
    <row r="6570" spans="4:5" x14ac:dyDescent="0.2">
      <c r="D6570" s="1"/>
      <c r="E6570" s="41"/>
    </row>
    <row r="6571" spans="4:5" x14ac:dyDescent="0.2">
      <c r="D6571" s="1"/>
      <c r="E6571" s="41"/>
    </row>
    <row r="6572" spans="4:5" x14ac:dyDescent="0.2">
      <c r="D6572" s="1"/>
      <c r="E6572" s="41"/>
    </row>
    <row r="6573" spans="4:5" x14ac:dyDescent="0.2">
      <c r="D6573" s="1"/>
      <c r="E6573" s="41"/>
    </row>
    <row r="6574" spans="4:5" x14ac:dyDescent="0.2">
      <c r="D6574" s="1"/>
      <c r="E6574" s="41"/>
    </row>
    <row r="6575" spans="4:5" x14ac:dyDescent="0.2">
      <c r="D6575" s="1"/>
      <c r="E6575" s="41"/>
    </row>
    <row r="6576" spans="4:5" x14ac:dyDescent="0.2">
      <c r="D6576" s="1"/>
      <c r="E6576" s="41"/>
    </row>
    <row r="6577" spans="4:5" x14ac:dyDescent="0.2">
      <c r="D6577" s="1"/>
      <c r="E6577" s="41"/>
    </row>
    <row r="6578" spans="4:5" x14ac:dyDescent="0.2">
      <c r="D6578" s="1"/>
      <c r="E6578" s="41"/>
    </row>
    <row r="6579" spans="4:5" x14ac:dyDescent="0.2">
      <c r="D6579" s="1"/>
      <c r="E6579" s="41"/>
    </row>
    <row r="6580" spans="4:5" x14ac:dyDescent="0.2">
      <c r="D6580" s="1"/>
      <c r="E6580" s="41"/>
    </row>
    <row r="6581" spans="4:5" x14ac:dyDescent="0.2">
      <c r="D6581" s="1"/>
      <c r="E6581" s="41"/>
    </row>
    <row r="6582" spans="4:5" x14ac:dyDescent="0.2">
      <c r="D6582" s="1"/>
      <c r="E6582" s="41"/>
    </row>
    <row r="6583" spans="4:5" x14ac:dyDescent="0.2">
      <c r="D6583" s="1"/>
      <c r="E6583" s="41"/>
    </row>
    <row r="6584" spans="4:5" x14ac:dyDescent="0.2">
      <c r="D6584" s="1"/>
      <c r="E6584" s="41"/>
    </row>
    <row r="6585" spans="4:5" x14ac:dyDescent="0.2">
      <c r="D6585" s="1"/>
      <c r="E6585" s="41"/>
    </row>
    <row r="6586" spans="4:5" x14ac:dyDescent="0.2">
      <c r="D6586" s="1"/>
      <c r="E6586" s="41"/>
    </row>
    <row r="6587" spans="4:5" x14ac:dyDescent="0.2">
      <c r="D6587" s="1"/>
      <c r="E6587" s="41"/>
    </row>
    <row r="6588" spans="4:5" x14ac:dyDescent="0.2">
      <c r="D6588" s="1"/>
      <c r="E6588" s="41"/>
    </row>
    <row r="6589" spans="4:5" x14ac:dyDescent="0.2">
      <c r="D6589" s="1"/>
      <c r="E6589" s="41"/>
    </row>
    <row r="6590" spans="4:5" x14ac:dyDescent="0.2">
      <c r="D6590" s="1"/>
      <c r="E6590" s="41"/>
    </row>
    <row r="6591" spans="4:5" x14ac:dyDescent="0.2">
      <c r="D6591" s="1"/>
      <c r="E6591" s="41"/>
    </row>
    <row r="6592" spans="4:5" x14ac:dyDescent="0.2">
      <c r="D6592" s="1"/>
      <c r="E6592" s="41"/>
    </row>
    <row r="6593" spans="4:5" x14ac:dyDescent="0.2">
      <c r="D6593" s="1"/>
      <c r="E6593" s="41"/>
    </row>
    <row r="6594" spans="4:5" x14ac:dyDescent="0.2">
      <c r="D6594" s="1"/>
      <c r="E6594" s="41"/>
    </row>
    <row r="6595" spans="4:5" x14ac:dyDescent="0.2">
      <c r="D6595" s="1"/>
      <c r="E6595" s="41"/>
    </row>
    <row r="6596" spans="4:5" x14ac:dyDescent="0.2">
      <c r="D6596" s="1"/>
      <c r="E6596" s="41"/>
    </row>
    <row r="6597" spans="4:5" x14ac:dyDescent="0.2">
      <c r="D6597" s="1"/>
      <c r="E6597" s="41"/>
    </row>
    <row r="6598" spans="4:5" x14ac:dyDescent="0.2">
      <c r="D6598" s="1"/>
      <c r="E6598" s="41"/>
    </row>
    <row r="6599" spans="4:5" x14ac:dyDescent="0.2">
      <c r="D6599" s="1"/>
      <c r="E6599" s="41"/>
    </row>
    <row r="6600" spans="4:5" x14ac:dyDescent="0.2">
      <c r="D6600" s="1"/>
      <c r="E6600" s="41"/>
    </row>
    <row r="6601" spans="4:5" x14ac:dyDescent="0.2">
      <c r="D6601" s="1"/>
      <c r="E6601" s="41"/>
    </row>
    <row r="6602" spans="4:5" x14ac:dyDescent="0.2">
      <c r="D6602" s="1"/>
      <c r="E6602" s="41"/>
    </row>
    <row r="6603" spans="4:5" x14ac:dyDescent="0.2">
      <c r="D6603" s="1"/>
      <c r="E6603" s="41"/>
    </row>
    <row r="6604" spans="4:5" x14ac:dyDescent="0.2">
      <c r="D6604" s="1"/>
      <c r="E6604" s="41"/>
    </row>
    <row r="6605" spans="4:5" x14ac:dyDescent="0.2">
      <c r="D6605" s="1"/>
      <c r="E6605" s="41"/>
    </row>
    <row r="6606" spans="4:5" x14ac:dyDescent="0.2">
      <c r="D6606" s="1"/>
      <c r="E6606" s="41"/>
    </row>
    <row r="6607" spans="4:5" x14ac:dyDescent="0.2">
      <c r="D6607" s="1"/>
      <c r="E6607" s="41"/>
    </row>
    <row r="6608" spans="4:5" x14ac:dyDescent="0.2">
      <c r="D6608" s="1"/>
      <c r="E6608" s="41"/>
    </row>
    <row r="6609" spans="4:5" x14ac:dyDescent="0.2">
      <c r="D6609" s="1"/>
      <c r="E6609" s="41"/>
    </row>
    <row r="6610" spans="4:5" x14ac:dyDescent="0.2">
      <c r="D6610" s="1"/>
      <c r="E6610" s="41"/>
    </row>
    <row r="6611" spans="4:5" x14ac:dyDescent="0.2">
      <c r="D6611" s="1"/>
      <c r="E6611" s="41"/>
    </row>
    <row r="6612" spans="4:5" x14ac:dyDescent="0.2">
      <c r="D6612" s="1"/>
      <c r="E6612" s="41"/>
    </row>
    <row r="6613" spans="4:5" x14ac:dyDescent="0.2">
      <c r="D6613" s="1"/>
      <c r="E6613" s="41"/>
    </row>
    <row r="6614" spans="4:5" x14ac:dyDescent="0.2">
      <c r="D6614" s="1"/>
      <c r="E6614" s="41"/>
    </row>
    <row r="6615" spans="4:5" x14ac:dyDescent="0.2">
      <c r="D6615" s="1"/>
      <c r="E6615" s="41"/>
    </row>
    <row r="6616" spans="4:5" x14ac:dyDescent="0.2">
      <c r="D6616" s="1"/>
      <c r="E6616" s="41"/>
    </row>
    <row r="6617" spans="4:5" x14ac:dyDescent="0.2">
      <c r="D6617" s="1"/>
      <c r="E6617" s="41"/>
    </row>
    <row r="6618" spans="4:5" x14ac:dyDescent="0.2">
      <c r="D6618" s="1"/>
      <c r="E6618" s="41"/>
    </row>
    <row r="6619" spans="4:5" x14ac:dyDescent="0.2">
      <c r="D6619" s="1"/>
      <c r="E6619" s="41"/>
    </row>
    <row r="6620" spans="4:5" x14ac:dyDescent="0.2">
      <c r="D6620" s="1"/>
      <c r="E6620" s="41"/>
    </row>
    <row r="6621" spans="4:5" x14ac:dyDescent="0.2">
      <c r="D6621" s="1"/>
      <c r="E6621" s="41"/>
    </row>
    <row r="6622" spans="4:5" x14ac:dyDescent="0.2">
      <c r="D6622" s="1"/>
      <c r="E6622" s="41"/>
    </row>
    <row r="6623" spans="4:5" x14ac:dyDescent="0.2">
      <c r="D6623" s="1"/>
      <c r="E6623" s="41"/>
    </row>
    <row r="6624" spans="4:5" x14ac:dyDescent="0.2">
      <c r="D6624" s="1"/>
      <c r="E6624" s="41"/>
    </row>
    <row r="6625" spans="4:5" x14ac:dyDescent="0.2">
      <c r="D6625" s="1"/>
      <c r="E6625" s="41"/>
    </row>
    <row r="6626" spans="4:5" x14ac:dyDescent="0.2">
      <c r="D6626" s="1"/>
      <c r="E6626" s="41"/>
    </row>
    <row r="6627" spans="4:5" x14ac:dyDescent="0.2">
      <c r="D6627" s="1"/>
      <c r="E6627" s="41"/>
    </row>
    <row r="6628" spans="4:5" x14ac:dyDescent="0.2">
      <c r="D6628" s="1"/>
      <c r="E6628" s="41"/>
    </row>
    <row r="6629" spans="4:5" x14ac:dyDescent="0.2">
      <c r="D6629" s="1"/>
      <c r="E6629" s="41"/>
    </row>
    <row r="6630" spans="4:5" x14ac:dyDescent="0.2">
      <c r="D6630" s="1"/>
      <c r="E6630" s="41"/>
    </row>
    <row r="6631" spans="4:5" x14ac:dyDescent="0.2">
      <c r="D6631" s="1"/>
      <c r="E6631" s="41"/>
    </row>
    <row r="6632" spans="4:5" x14ac:dyDescent="0.2">
      <c r="D6632" s="1"/>
      <c r="E6632" s="41"/>
    </row>
    <row r="6633" spans="4:5" x14ac:dyDescent="0.2">
      <c r="D6633" s="1"/>
      <c r="E6633" s="41"/>
    </row>
    <row r="6634" spans="4:5" x14ac:dyDescent="0.2">
      <c r="D6634" s="1"/>
      <c r="E6634" s="41"/>
    </row>
    <row r="6635" spans="4:5" x14ac:dyDescent="0.2">
      <c r="D6635" s="1"/>
      <c r="E6635" s="41"/>
    </row>
    <row r="6636" spans="4:5" x14ac:dyDescent="0.2">
      <c r="D6636" s="1"/>
      <c r="E6636" s="41"/>
    </row>
    <row r="6637" spans="4:5" x14ac:dyDescent="0.2">
      <c r="D6637" s="1"/>
      <c r="E6637" s="41"/>
    </row>
    <row r="6638" spans="4:5" x14ac:dyDescent="0.2">
      <c r="D6638" s="1"/>
      <c r="E6638" s="41"/>
    </row>
    <row r="6639" spans="4:5" x14ac:dyDescent="0.2">
      <c r="D6639" s="1"/>
      <c r="E6639" s="41"/>
    </row>
    <row r="6640" spans="4:5" x14ac:dyDescent="0.2">
      <c r="D6640" s="1"/>
      <c r="E6640" s="41"/>
    </row>
    <row r="6641" spans="4:5" x14ac:dyDescent="0.2">
      <c r="D6641" s="1"/>
      <c r="E6641" s="41"/>
    </row>
    <row r="6642" spans="4:5" x14ac:dyDescent="0.2">
      <c r="D6642" s="1"/>
      <c r="E6642" s="41"/>
    </row>
    <row r="6643" spans="4:5" x14ac:dyDescent="0.2">
      <c r="D6643" s="1"/>
      <c r="E6643" s="41"/>
    </row>
    <row r="6644" spans="4:5" x14ac:dyDescent="0.2">
      <c r="D6644" s="1"/>
      <c r="E6644" s="41"/>
    </row>
    <row r="6645" spans="4:5" x14ac:dyDescent="0.2">
      <c r="D6645" s="1"/>
      <c r="E6645" s="41"/>
    </row>
    <row r="6646" spans="4:5" x14ac:dyDescent="0.2">
      <c r="D6646" s="1"/>
      <c r="E6646" s="41"/>
    </row>
    <row r="6647" spans="4:5" x14ac:dyDescent="0.2">
      <c r="D6647" s="1"/>
      <c r="E6647" s="41"/>
    </row>
    <row r="6648" spans="4:5" x14ac:dyDescent="0.2">
      <c r="D6648" s="1"/>
      <c r="E6648" s="41"/>
    </row>
    <row r="6649" spans="4:5" x14ac:dyDescent="0.2">
      <c r="D6649" s="1"/>
      <c r="E6649" s="41"/>
    </row>
    <row r="6650" spans="4:5" x14ac:dyDescent="0.2">
      <c r="D6650" s="1"/>
      <c r="E6650" s="41"/>
    </row>
    <row r="6651" spans="4:5" x14ac:dyDescent="0.2">
      <c r="D6651" s="1"/>
      <c r="E6651" s="41"/>
    </row>
    <row r="6652" spans="4:5" x14ac:dyDescent="0.2">
      <c r="D6652" s="1"/>
      <c r="E6652" s="41"/>
    </row>
    <row r="6653" spans="4:5" x14ac:dyDescent="0.2">
      <c r="D6653" s="1"/>
      <c r="E6653" s="41"/>
    </row>
    <row r="6654" spans="4:5" x14ac:dyDescent="0.2">
      <c r="D6654" s="1"/>
      <c r="E6654" s="41"/>
    </row>
    <row r="6655" spans="4:5" x14ac:dyDescent="0.2">
      <c r="D6655" s="1"/>
      <c r="E6655" s="41"/>
    </row>
    <row r="6656" spans="4:5" x14ac:dyDescent="0.2">
      <c r="D6656" s="1"/>
      <c r="E6656" s="41"/>
    </row>
    <row r="6657" spans="4:5" x14ac:dyDescent="0.2">
      <c r="D6657" s="1"/>
      <c r="E6657" s="41"/>
    </row>
    <row r="6658" spans="4:5" x14ac:dyDescent="0.2">
      <c r="D6658" s="1"/>
      <c r="E6658" s="41"/>
    </row>
    <row r="6659" spans="4:5" x14ac:dyDescent="0.2">
      <c r="D6659" s="1"/>
      <c r="E6659" s="41"/>
    </row>
    <row r="6660" spans="4:5" x14ac:dyDescent="0.2">
      <c r="D6660" s="1"/>
      <c r="E6660" s="41"/>
    </row>
    <row r="6661" spans="4:5" x14ac:dyDescent="0.2">
      <c r="D6661" s="1"/>
      <c r="E6661" s="41"/>
    </row>
    <row r="6662" spans="4:5" x14ac:dyDescent="0.2">
      <c r="D6662" s="1"/>
      <c r="E6662" s="41"/>
    </row>
    <row r="6663" spans="4:5" x14ac:dyDescent="0.2">
      <c r="D6663" s="1"/>
      <c r="E6663" s="41"/>
    </row>
    <row r="6664" spans="4:5" x14ac:dyDescent="0.2">
      <c r="D6664" s="1"/>
      <c r="E6664" s="41"/>
    </row>
    <row r="6665" spans="4:5" x14ac:dyDescent="0.2">
      <c r="D6665" s="1"/>
      <c r="E6665" s="41"/>
    </row>
    <row r="6666" spans="4:5" x14ac:dyDescent="0.2">
      <c r="D6666" s="1"/>
      <c r="E6666" s="41"/>
    </row>
    <row r="6667" spans="4:5" x14ac:dyDescent="0.2">
      <c r="D6667" s="1"/>
      <c r="E6667" s="41"/>
    </row>
    <row r="6668" spans="4:5" x14ac:dyDescent="0.2">
      <c r="D6668" s="1"/>
      <c r="E6668" s="41"/>
    </row>
    <row r="6669" spans="4:5" x14ac:dyDescent="0.2">
      <c r="D6669" s="1"/>
      <c r="E6669" s="41"/>
    </row>
    <row r="6670" spans="4:5" x14ac:dyDescent="0.2">
      <c r="D6670" s="1"/>
      <c r="E6670" s="41"/>
    </row>
    <row r="6671" spans="4:5" x14ac:dyDescent="0.2">
      <c r="D6671" s="1"/>
      <c r="E6671" s="41"/>
    </row>
    <row r="6672" spans="4:5" x14ac:dyDescent="0.2">
      <c r="D6672" s="1"/>
      <c r="E6672" s="41"/>
    </row>
    <row r="6673" spans="4:5" x14ac:dyDescent="0.2">
      <c r="D6673" s="1"/>
      <c r="E6673" s="41"/>
    </row>
    <row r="6674" spans="4:5" x14ac:dyDescent="0.2">
      <c r="D6674" s="1"/>
      <c r="E6674" s="41"/>
    </row>
    <row r="6675" spans="4:5" x14ac:dyDescent="0.2">
      <c r="D6675" s="1"/>
      <c r="E6675" s="41"/>
    </row>
    <row r="6676" spans="4:5" x14ac:dyDescent="0.2">
      <c r="D6676" s="1"/>
      <c r="E6676" s="41"/>
    </row>
    <row r="6677" spans="4:5" x14ac:dyDescent="0.2">
      <c r="D6677" s="1"/>
      <c r="E6677" s="41"/>
    </row>
    <row r="6678" spans="4:5" x14ac:dyDescent="0.2">
      <c r="D6678" s="1"/>
      <c r="E6678" s="41"/>
    </row>
    <row r="6679" spans="4:5" x14ac:dyDescent="0.2">
      <c r="D6679" s="1"/>
      <c r="E6679" s="41"/>
    </row>
    <row r="6680" spans="4:5" x14ac:dyDescent="0.2">
      <c r="D6680" s="1"/>
      <c r="E6680" s="41"/>
    </row>
    <row r="6681" spans="4:5" x14ac:dyDescent="0.2">
      <c r="D6681" s="1"/>
      <c r="E6681" s="41"/>
    </row>
    <row r="6682" spans="4:5" x14ac:dyDescent="0.2">
      <c r="D6682" s="1"/>
      <c r="E6682" s="41"/>
    </row>
    <row r="6683" spans="4:5" x14ac:dyDescent="0.2">
      <c r="D6683" s="1"/>
      <c r="E6683" s="41"/>
    </row>
    <row r="6684" spans="4:5" x14ac:dyDescent="0.2">
      <c r="D6684" s="1"/>
      <c r="E6684" s="41"/>
    </row>
    <row r="6685" spans="4:5" x14ac:dyDescent="0.2">
      <c r="D6685" s="1"/>
      <c r="E6685" s="41"/>
    </row>
    <row r="6686" spans="4:5" x14ac:dyDescent="0.2">
      <c r="D6686" s="1"/>
      <c r="E6686" s="41"/>
    </row>
    <row r="6687" spans="4:5" x14ac:dyDescent="0.2">
      <c r="D6687" s="1"/>
      <c r="E6687" s="41"/>
    </row>
    <row r="6688" spans="4:5" x14ac:dyDescent="0.2">
      <c r="D6688" s="1"/>
      <c r="E6688" s="41"/>
    </row>
    <row r="6689" spans="4:5" x14ac:dyDescent="0.2">
      <c r="D6689" s="1"/>
      <c r="E6689" s="41"/>
    </row>
    <row r="6690" spans="4:5" x14ac:dyDescent="0.2">
      <c r="D6690" s="1"/>
      <c r="E6690" s="41"/>
    </row>
    <row r="6691" spans="4:5" x14ac:dyDescent="0.2">
      <c r="D6691" s="1"/>
      <c r="E6691" s="41"/>
    </row>
    <row r="6692" spans="4:5" x14ac:dyDescent="0.2">
      <c r="D6692" s="1"/>
      <c r="E6692" s="41"/>
    </row>
    <row r="6693" spans="4:5" x14ac:dyDescent="0.2">
      <c r="D6693" s="1"/>
      <c r="E6693" s="41"/>
    </row>
    <row r="6694" spans="4:5" x14ac:dyDescent="0.2">
      <c r="D6694" s="1"/>
      <c r="E6694" s="41"/>
    </row>
    <row r="6695" spans="4:5" x14ac:dyDescent="0.2">
      <c r="D6695" s="1"/>
      <c r="E6695" s="41"/>
    </row>
    <row r="6696" spans="4:5" x14ac:dyDescent="0.2">
      <c r="D6696" s="1"/>
      <c r="E6696" s="41"/>
    </row>
    <row r="6697" spans="4:5" x14ac:dyDescent="0.2">
      <c r="D6697" s="1"/>
      <c r="E6697" s="41"/>
    </row>
    <row r="6698" spans="4:5" x14ac:dyDescent="0.2">
      <c r="D6698" s="1"/>
      <c r="E6698" s="41"/>
    </row>
    <row r="6699" spans="4:5" x14ac:dyDescent="0.2">
      <c r="D6699" s="1"/>
      <c r="E6699" s="41"/>
    </row>
    <row r="6700" spans="4:5" x14ac:dyDescent="0.2">
      <c r="D6700" s="1"/>
      <c r="E6700" s="41"/>
    </row>
    <row r="6701" spans="4:5" x14ac:dyDescent="0.2">
      <c r="D6701" s="1"/>
      <c r="E6701" s="41"/>
    </row>
    <row r="6702" spans="4:5" x14ac:dyDescent="0.2">
      <c r="D6702" s="1"/>
      <c r="E6702" s="41"/>
    </row>
    <row r="6703" spans="4:5" x14ac:dyDescent="0.2">
      <c r="D6703" s="1"/>
      <c r="E6703" s="41"/>
    </row>
    <row r="6704" spans="4:5" x14ac:dyDescent="0.2">
      <c r="D6704" s="1"/>
      <c r="E6704" s="41"/>
    </row>
    <row r="6705" spans="4:5" x14ac:dyDescent="0.2">
      <c r="D6705" s="1"/>
      <c r="E6705" s="41"/>
    </row>
    <row r="6706" spans="4:5" x14ac:dyDescent="0.2">
      <c r="D6706" s="1"/>
      <c r="E6706" s="41"/>
    </row>
    <row r="6707" spans="4:5" x14ac:dyDescent="0.2">
      <c r="D6707" s="1"/>
      <c r="E6707" s="41"/>
    </row>
    <row r="6708" spans="4:5" x14ac:dyDescent="0.2">
      <c r="D6708" s="1"/>
      <c r="E6708" s="41"/>
    </row>
    <row r="6709" spans="4:5" x14ac:dyDescent="0.2">
      <c r="D6709" s="1"/>
      <c r="E6709" s="41"/>
    </row>
    <row r="6710" spans="4:5" x14ac:dyDescent="0.2">
      <c r="D6710" s="1"/>
      <c r="E6710" s="41"/>
    </row>
    <row r="6711" spans="4:5" x14ac:dyDescent="0.2">
      <c r="D6711" s="1"/>
      <c r="E6711" s="41"/>
    </row>
    <row r="6712" spans="4:5" x14ac:dyDescent="0.2">
      <c r="D6712" s="1"/>
      <c r="E6712" s="41"/>
    </row>
    <row r="6713" spans="4:5" x14ac:dyDescent="0.2">
      <c r="D6713" s="1"/>
      <c r="E6713" s="41"/>
    </row>
    <row r="6714" spans="4:5" x14ac:dyDescent="0.2">
      <c r="D6714" s="1"/>
      <c r="E6714" s="41"/>
    </row>
    <row r="6715" spans="4:5" x14ac:dyDescent="0.2">
      <c r="D6715" s="1"/>
      <c r="E6715" s="41"/>
    </row>
    <row r="6716" spans="4:5" x14ac:dyDescent="0.2">
      <c r="D6716" s="1"/>
      <c r="E6716" s="41"/>
    </row>
    <row r="6717" spans="4:5" x14ac:dyDescent="0.2">
      <c r="D6717" s="1"/>
      <c r="E6717" s="41"/>
    </row>
    <row r="6718" spans="4:5" x14ac:dyDescent="0.2">
      <c r="D6718" s="1"/>
      <c r="E6718" s="41"/>
    </row>
    <row r="6719" spans="4:5" x14ac:dyDescent="0.2">
      <c r="D6719" s="1"/>
      <c r="E6719" s="41"/>
    </row>
    <row r="6720" spans="4:5" x14ac:dyDescent="0.2">
      <c r="D6720" s="1"/>
      <c r="E6720" s="41"/>
    </row>
    <row r="6721" spans="4:5" x14ac:dyDescent="0.2">
      <c r="D6721" s="1"/>
      <c r="E6721" s="41"/>
    </row>
    <row r="6722" spans="4:5" x14ac:dyDescent="0.2">
      <c r="D6722" s="1"/>
      <c r="E6722" s="41"/>
    </row>
    <row r="6723" spans="4:5" x14ac:dyDescent="0.2">
      <c r="D6723" s="1"/>
      <c r="E6723" s="41"/>
    </row>
    <row r="6724" spans="4:5" x14ac:dyDescent="0.2">
      <c r="D6724" s="1"/>
      <c r="E6724" s="41"/>
    </row>
    <row r="6725" spans="4:5" x14ac:dyDescent="0.2">
      <c r="D6725" s="1"/>
      <c r="E6725" s="41"/>
    </row>
    <row r="6726" spans="4:5" x14ac:dyDescent="0.2">
      <c r="D6726" s="1"/>
      <c r="E6726" s="41"/>
    </row>
    <row r="6727" spans="4:5" x14ac:dyDescent="0.2">
      <c r="D6727" s="1"/>
      <c r="E6727" s="41"/>
    </row>
    <row r="6728" spans="4:5" x14ac:dyDescent="0.2">
      <c r="D6728" s="1"/>
      <c r="E6728" s="41"/>
    </row>
    <row r="6729" spans="4:5" x14ac:dyDescent="0.2">
      <c r="D6729" s="1"/>
      <c r="E6729" s="41"/>
    </row>
    <row r="6730" spans="4:5" x14ac:dyDescent="0.2">
      <c r="D6730" s="1"/>
      <c r="E6730" s="41"/>
    </row>
    <row r="6731" spans="4:5" x14ac:dyDescent="0.2">
      <c r="D6731" s="1"/>
      <c r="E6731" s="41"/>
    </row>
    <row r="6732" spans="4:5" x14ac:dyDescent="0.2">
      <c r="D6732" s="1"/>
      <c r="E6732" s="41"/>
    </row>
    <row r="6733" spans="4:5" x14ac:dyDescent="0.2">
      <c r="D6733" s="1"/>
      <c r="E6733" s="41"/>
    </row>
    <row r="6734" spans="4:5" x14ac:dyDescent="0.2">
      <c r="D6734" s="1"/>
      <c r="E6734" s="41"/>
    </row>
    <row r="6735" spans="4:5" x14ac:dyDescent="0.2">
      <c r="D6735" s="1"/>
      <c r="E6735" s="41"/>
    </row>
    <row r="6736" spans="4:5" x14ac:dyDescent="0.2">
      <c r="D6736" s="1"/>
      <c r="E6736" s="41"/>
    </row>
    <row r="6737" spans="4:5" x14ac:dyDescent="0.2">
      <c r="D6737" s="1"/>
      <c r="E6737" s="41"/>
    </row>
    <row r="6738" spans="4:5" x14ac:dyDescent="0.2">
      <c r="D6738" s="1"/>
      <c r="E6738" s="41"/>
    </row>
    <row r="6739" spans="4:5" x14ac:dyDescent="0.2">
      <c r="D6739" s="1"/>
      <c r="E6739" s="41"/>
    </row>
    <row r="6740" spans="4:5" x14ac:dyDescent="0.2">
      <c r="D6740" s="1"/>
      <c r="E6740" s="41"/>
    </row>
    <row r="6741" spans="4:5" x14ac:dyDescent="0.2">
      <c r="D6741" s="1"/>
      <c r="E6741" s="41"/>
    </row>
    <row r="6742" spans="4:5" x14ac:dyDescent="0.2">
      <c r="D6742" s="1"/>
      <c r="E6742" s="41"/>
    </row>
    <row r="6743" spans="4:5" x14ac:dyDescent="0.2">
      <c r="D6743" s="1"/>
      <c r="E6743" s="41"/>
    </row>
    <row r="6744" spans="4:5" x14ac:dyDescent="0.2">
      <c r="D6744" s="1"/>
      <c r="E6744" s="41"/>
    </row>
    <row r="6745" spans="4:5" x14ac:dyDescent="0.2">
      <c r="D6745" s="1"/>
      <c r="E6745" s="41"/>
    </row>
    <row r="6746" spans="4:5" x14ac:dyDescent="0.2">
      <c r="D6746" s="1"/>
      <c r="E6746" s="41"/>
    </row>
    <row r="6747" spans="4:5" x14ac:dyDescent="0.2">
      <c r="D6747" s="1"/>
      <c r="E6747" s="41"/>
    </row>
    <row r="6748" spans="4:5" x14ac:dyDescent="0.2">
      <c r="D6748" s="1"/>
      <c r="E6748" s="41"/>
    </row>
    <row r="6749" spans="4:5" x14ac:dyDescent="0.2">
      <c r="D6749" s="1"/>
      <c r="E6749" s="41"/>
    </row>
    <row r="6750" spans="4:5" x14ac:dyDescent="0.2">
      <c r="D6750" s="1"/>
      <c r="E6750" s="41"/>
    </row>
    <row r="6751" spans="4:5" x14ac:dyDescent="0.2">
      <c r="D6751" s="1"/>
      <c r="E6751" s="41"/>
    </row>
    <row r="6752" spans="4:5" x14ac:dyDescent="0.2">
      <c r="D6752" s="1"/>
      <c r="E6752" s="41"/>
    </row>
    <row r="6753" spans="4:5" x14ac:dyDescent="0.2">
      <c r="D6753" s="1"/>
      <c r="E6753" s="41"/>
    </row>
    <row r="6754" spans="4:5" x14ac:dyDescent="0.2">
      <c r="D6754" s="1"/>
      <c r="E6754" s="41"/>
    </row>
    <row r="6755" spans="4:5" x14ac:dyDescent="0.2">
      <c r="D6755" s="1"/>
      <c r="E6755" s="41"/>
    </row>
    <row r="6756" spans="4:5" x14ac:dyDescent="0.2">
      <c r="D6756" s="1"/>
      <c r="E6756" s="41"/>
    </row>
    <row r="6757" spans="4:5" x14ac:dyDescent="0.2">
      <c r="D6757" s="1"/>
      <c r="E6757" s="41"/>
    </row>
    <row r="6758" spans="4:5" x14ac:dyDescent="0.2">
      <c r="D6758" s="1"/>
      <c r="E6758" s="41"/>
    </row>
    <row r="6759" spans="4:5" x14ac:dyDescent="0.2">
      <c r="D6759" s="1"/>
      <c r="E6759" s="41"/>
    </row>
    <row r="6760" spans="4:5" x14ac:dyDescent="0.2">
      <c r="D6760" s="1"/>
      <c r="E6760" s="41"/>
    </row>
    <row r="6761" spans="4:5" x14ac:dyDescent="0.2">
      <c r="D6761" s="1"/>
      <c r="E6761" s="41"/>
    </row>
    <row r="6762" spans="4:5" x14ac:dyDescent="0.2">
      <c r="D6762" s="1"/>
      <c r="E6762" s="41"/>
    </row>
    <row r="6763" spans="4:5" x14ac:dyDescent="0.2">
      <c r="D6763" s="1"/>
      <c r="E6763" s="41"/>
    </row>
    <row r="6764" spans="4:5" x14ac:dyDescent="0.2">
      <c r="D6764" s="1"/>
      <c r="E6764" s="41"/>
    </row>
    <row r="6765" spans="4:5" x14ac:dyDescent="0.2">
      <c r="D6765" s="1"/>
      <c r="E6765" s="41"/>
    </row>
    <row r="6766" spans="4:5" x14ac:dyDescent="0.2">
      <c r="D6766" s="1"/>
      <c r="E6766" s="41"/>
    </row>
    <row r="6767" spans="4:5" x14ac:dyDescent="0.2">
      <c r="D6767" s="1"/>
      <c r="E6767" s="41"/>
    </row>
    <row r="6768" spans="4:5" x14ac:dyDescent="0.2">
      <c r="D6768" s="1"/>
      <c r="E6768" s="41"/>
    </row>
    <row r="6769" spans="4:5" x14ac:dyDescent="0.2">
      <c r="D6769" s="1"/>
      <c r="E6769" s="41"/>
    </row>
    <row r="6770" spans="4:5" x14ac:dyDescent="0.2">
      <c r="D6770" s="1"/>
      <c r="E6770" s="41"/>
    </row>
    <row r="6771" spans="4:5" x14ac:dyDescent="0.2">
      <c r="D6771" s="1"/>
      <c r="E6771" s="41"/>
    </row>
    <row r="6772" spans="4:5" x14ac:dyDescent="0.2">
      <c r="D6772" s="1"/>
      <c r="E6772" s="41"/>
    </row>
    <row r="6773" spans="4:5" x14ac:dyDescent="0.2">
      <c r="D6773" s="1"/>
      <c r="E6773" s="41"/>
    </row>
    <row r="6774" spans="4:5" x14ac:dyDescent="0.2">
      <c r="D6774" s="1"/>
      <c r="E6774" s="41"/>
    </row>
    <row r="6775" spans="4:5" x14ac:dyDescent="0.2">
      <c r="D6775" s="1"/>
      <c r="E6775" s="41"/>
    </row>
    <row r="6776" spans="4:5" x14ac:dyDescent="0.2">
      <c r="D6776" s="1"/>
      <c r="E6776" s="41"/>
    </row>
    <row r="6777" spans="4:5" x14ac:dyDescent="0.2">
      <c r="D6777" s="1"/>
      <c r="E6777" s="41"/>
    </row>
    <row r="6778" spans="4:5" x14ac:dyDescent="0.2">
      <c r="D6778" s="1"/>
      <c r="E6778" s="41"/>
    </row>
    <row r="6779" spans="4:5" x14ac:dyDescent="0.2">
      <c r="D6779" s="1"/>
      <c r="E6779" s="41"/>
    </row>
    <row r="6780" spans="4:5" x14ac:dyDescent="0.2">
      <c r="D6780" s="1"/>
      <c r="E6780" s="41"/>
    </row>
    <row r="6781" spans="4:5" x14ac:dyDescent="0.2">
      <c r="D6781" s="1"/>
      <c r="E6781" s="41"/>
    </row>
    <row r="6782" spans="4:5" x14ac:dyDescent="0.2">
      <c r="D6782" s="1"/>
      <c r="E6782" s="41"/>
    </row>
    <row r="6783" spans="4:5" x14ac:dyDescent="0.2">
      <c r="D6783" s="1"/>
      <c r="E6783" s="41"/>
    </row>
    <row r="6784" spans="4:5" x14ac:dyDescent="0.2">
      <c r="D6784" s="1"/>
      <c r="E6784" s="41"/>
    </row>
    <row r="6785" spans="4:5" x14ac:dyDescent="0.2">
      <c r="D6785" s="1"/>
      <c r="E6785" s="41"/>
    </row>
    <row r="6786" spans="4:5" x14ac:dyDescent="0.2">
      <c r="D6786" s="1"/>
      <c r="E6786" s="41"/>
    </row>
    <row r="6787" spans="4:5" x14ac:dyDescent="0.2">
      <c r="D6787" s="1"/>
      <c r="E6787" s="41"/>
    </row>
    <row r="6788" spans="4:5" x14ac:dyDescent="0.2">
      <c r="D6788" s="1"/>
      <c r="E6788" s="41"/>
    </row>
    <row r="6789" spans="4:5" x14ac:dyDescent="0.2">
      <c r="D6789" s="1"/>
      <c r="E6789" s="41"/>
    </row>
    <row r="6790" spans="4:5" x14ac:dyDescent="0.2">
      <c r="D6790" s="1"/>
      <c r="E6790" s="41"/>
    </row>
    <row r="6791" spans="4:5" x14ac:dyDescent="0.2">
      <c r="D6791" s="1"/>
      <c r="E6791" s="41"/>
    </row>
    <row r="6792" spans="4:5" x14ac:dyDescent="0.2">
      <c r="D6792" s="1"/>
      <c r="E6792" s="41"/>
    </row>
    <row r="6793" spans="4:5" x14ac:dyDescent="0.2">
      <c r="D6793" s="1"/>
      <c r="E6793" s="41"/>
    </row>
    <row r="6794" spans="4:5" x14ac:dyDescent="0.2">
      <c r="D6794" s="1"/>
      <c r="E6794" s="41"/>
    </row>
    <row r="6795" spans="4:5" x14ac:dyDescent="0.2">
      <c r="D6795" s="1"/>
      <c r="E6795" s="41"/>
    </row>
    <row r="6796" spans="4:5" x14ac:dyDescent="0.2">
      <c r="D6796" s="1"/>
      <c r="E6796" s="41"/>
    </row>
    <row r="6797" spans="4:5" x14ac:dyDescent="0.2">
      <c r="D6797" s="1"/>
      <c r="E6797" s="41"/>
    </row>
    <row r="6798" spans="4:5" x14ac:dyDescent="0.2">
      <c r="D6798" s="1"/>
      <c r="E6798" s="41"/>
    </row>
    <row r="6799" spans="4:5" x14ac:dyDescent="0.2">
      <c r="D6799" s="1"/>
      <c r="E6799" s="41"/>
    </row>
    <row r="6800" spans="4:5" x14ac:dyDescent="0.2">
      <c r="D6800" s="1"/>
      <c r="E6800" s="41"/>
    </row>
    <row r="6801" spans="4:5" x14ac:dyDescent="0.2">
      <c r="D6801" s="1"/>
      <c r="E6801" s="41"/>
    </row>
    <row r="6802" spans="4:5" x14ac:dyDescent="0.2">
      <c r="D6802" s="1"/>
      <c r="E6802" s="41"/>
    </row>
    <row r="6803" spans="4:5" x14ac:dyDescent="0.2">
      <c r="D6803" s="1"/>
      <c r="E6803" s="41"/>
    </row>
    <row r="6804" spans="4:5" x14ac:dyDescent="0.2">
      <c r="D6804" s="1"/>
      <c r="E6804" s="41"/>
    </row>
    <row r="6805" spans="4:5" x14ac:dyDescent="0.2">
      <c r="D6805" s="1"/>
      <c r="E6805" s="41"/>
    </row>
    <row r="6806" spans="4:5" x14ac:dyDescent="0.2">
      <c r="D6806" s="1"/>
      <c r="E6806" s="41"/>
    </row>
    <row r="6807" spans="4:5" x14ac:dyDescent="0.2">
      <c r="D6807" s="1"/>
      <c r="E6807" s="41"/>
    </row>
    <row r="6808" spans="4:5" x14ac:dyDescent="0.2">
      <c r="D6808" s="1"/>
      <c r="E6808" s="41"/>
    </row>
    <row r="6809" spans="4:5" x14ac:dyDescent="0.2">
      <c r="D6809" s="1"/>
      <c r="E6809" s="41"/>
    </row>
    <row r="6810" spans="4:5" x14ac:dyDescent="0.2">
      <c r="D6810" s="1"/>
      <c r="E6810" s="41"/>
    </row>
    <row r="6811" spans="4:5" x14ac:dyDescent="0.2">
      <c r="D6811" s="1"/>
      <c r="E6811" s="41"/>
    </row>
    <row r="6812" spans="4:5" x14ac:dyDescent="0.2">
      <c r="D6812" s="1"/>
      <c r="E6812" s="41"/>
    </row>
    <row r="6813" spans="4:5" x14ac:dyDescent="0.2">
      <c r="D6813" s="1"/>
      <c r="E6813" s="41"/>
    </row>
    <row r="6814" spans="4:5" x14ac:dyDescent="0.2">
      <c r="D6814" s="1"/>
      <c r="E6814" s="41"/>
    </row>
    <row r="6815" spans="4:5" x14ac:dyDescent="0.2">
      <c r="D6815" s="1"/>
      <c r="E6815" s="41"/>
    </row>
    <row r="6816" spans="4:5" x14ac:dyDescent="0.2">
      <c r="D6816" s="1"/>
      <c r="E6816" s="41"/>
    </row>
    <row r="6817" spans="4:5" x14ac:dyDescent="0.2">
      <c r="D6817" s="1"/>
      <c r="E6817" s="41"/>
    </row>
    <row r="6818" spans="4:5" x14ac:dyDescent="0.2">
      <c r="D6818" s="1"/>
      <c r="E6818" s="41"/>
    </row>
    <row r="6819" spans="4:5" x14ac:dyDescent="0.2">
      <c r="D6819" s="1"/>
      <c r="E6819" s="41"/>
    </row>
    <row r="6820" spans="4:5" x14ac:dyDescent="0.2">
      <c r="D6820" s="1"/>
      <c r="E6820" s="41"/>
    </row>
    <row r="6821" spans="4:5" x14ac:dyDescent="0.2">
      <c r="D6821" s="1"/>
      <c r="E6821" s="41"/>
    </row>
    <row r="6822" spans="4:5" x14ac:dyDescent="0.2">
      <c r="D6822" s="1"/>
      <c r="E6822" s="41"/>
    </row>
    <row r="6823" spans="4:5" x14ac:dyDescent="0.2">
      <c r="D6823" s="1"/>
      <c r="E6823" s="41"/>
    </row>
    <row r="6824" spans="4:5" x14ac:dyDescent="0.2">
      <c r="D6824" s="1"/>
      <c r="E6824" s="41"/>
    </row>
    <row r="6825" spans="4:5" x14ac:dyDescent="0.2">
      <c r="D6825" s="1"/>
      <c r="E6825" s="41"/>
    </row>
    <row r="6826" spans="4:5" x14ac:dyDescent="0.2">
      <c r="D6826" s="1"/>
      <c r="E6826" s="41"/>
    </row>
    <row r="6827" spans="4:5" x14ac:dyDescent="0.2">
      <c r="D6827" s="1"/>
      <c r="E6827" s="41"/>
    </row>
    <row r="6828" spans="4:5" x14ac:dyDescent="0.2">
      <c r="D6828" s="1"/>
      <c r="E6828" s="41"/>
    </row>
    <row r="6829" spans="4:5" x14ac:dyDescent="0.2">
      <c r="D6829" s="1"/>
      <c r="E6829" s="41"/>
    </row>
    <row r="6830" spans="4:5" x14ac:dyDescent="0.2">
      <c r="D6830" s="1"/>
      <c r="E6830" s="41"/>
    </row>
    <row r="6831" spans="4:5" x14ac:dyDescent="0.2">
      <c r="D6831" s="1"/>
      <c r="E6831" s="41"/>
    </row>
    <row r="6832" spans="4:5" x14ac:dyDescent="0.2">
      <c r="D6832" s="1"/>
      <c r="E6832" s="41"/>
    </row>
    <row r="6833" spans="4:5" x14ac:dyDescent="0.2">
      <c r="D6833" s="1"/>
      <c r="E6833" s="41"/>
    </row>
    <row r="6834" spans="4:5" x14ac:dyDescent="0.2">
      <c r="D6834" s="1"/>
      <c r="E6834" s="41"/>
    </row>
    <row r="6835" spans="4:5" x14ac:dyDescent="0.2">
      <c r="D6835" s="1"/>
      <c r="E6835" s="41"/>
    </row>
    <row r="6836" spans="4:5" x14ac:dyDescent="0.2">
      <c r="D6836" s="1"/>
      <c r="E6836" s="41"/>
    </row>
    <row r="6837" spans="4:5" x14ac:dyDescent="0.2">
      <c r="D6837" s="1"/>
      <c r="E6837" s="41"/>
    </row>
    <row r="6838" spans="4:5" x14ac:dyDescent="0.2">
      <c r="D6838" s="1"/>
      <c r="E6838" s="41"/>
    </row>
    <row r="6839" spans="4:5" x14ac:dyDescent="0.2">
      <c r="D6839" s="1"/>
      <c r="E6839" s="41"/>
    </row>
    <row r="6840" spans="4:5" x14ac:dyDescent="0.2">
      <c r="D6840" s="1"/>
      <c r="E6840" s="41"/>
    </row>
    <row r="6841" spans="4:5" x14ac:dyDescent="0.2">
      <c r="D6841" s="1"/>
      <c r="E6841" s="41"/>
    </row>
    <row r="6842" spans="4:5" x14ac:dyDescent="0.2">
      <c r="D6842" s="1"/>
      <c r="E6842" s="41"/>
    </row>
    <row r="6843" spans="4:5" x14ac:dyDescent="0.2">
      <c r="D6843" s="1"/>
      <c r="E6843" s="41"/>
    </row>
    <row r="6844" spans="4:5" x14ac:dyDescent="0.2">
      <c r="D6844" s="1"/>
      <c r="E6844" s="41"/>
    </row>
    <row r="6845" spans="4:5" x14ac:dyDescent="0.2">
      <c r="D6845" s="1"/>
      <c r="E6845" s="41"/>
    </row>
    <row r="6846" spans="4:5" x14ac:dyDescent="0.2">
      <c r="D6846" s="1"/>
      <c r="E6846" s="41"/>
    </row>
    <row r="6847" spans="4:5" x14ac:dyDescent="0.2">
      <c r="D6847" s="1"/>
      <c r="E6847" s="41"/>
    </row>
    <row r="6848" spans="4:5" x14ac:dyDescent="0.2">
      <c r="D6848" s="1"/>
      <c r="E6848" s="41"/>
    </row>
    <row r="6849" spans="4:5" x14ac:dyDescent="0.2">
      <c r="D6849" s="1"/>
      <c r="E6849" s="41"/>
    </row>
    <row r="6850" spans="4:5" x14ac:dyDescent="0.2">
      <c r="D6850" s="1"/>
      <c r="E6850" s="41"/>
    </row>
    <row r="6851" spans="4:5" x14ac:dyDescent="0.2">
      <c r="D6851" s="1"/>
      <c r="E6851" s="41"/>
    </row>
    <row r="6852" spans="4:5" x14ac:dyDescent="0.2">
      <c r="D6852" s="1"/>
      <c r="E6852" s="41"/>
    </row>
    <row r="6853" spans="4:5" x14ac:dyDescent="0.2">
      <c r="D6853" s="1"/>
      <c r="E6853" s="41"/>
    </row>
    <row r="6854" spans="4:5" x14ac:dyDescent="0.2">
      <c r="D6854" s="1"/>
      <c r="E6854" s="41"/>
    </row>
    <row r="6855" spans="4:5" x14ac:dyDescent="0.2">
      <c r="D6855" s="1"/>
      <c r="E6855" s="41"/>
    </row>
    <row r="6856" spans="4:5" x14ac:dyDescent="0.2">
      <c r="D6856" s="1"/>
      <c r="E6856" s="41"/>
    </row>
    <row r="6857" spans="4:5" x14ac:dyDescent="0.2">
      <c r="D6857" s="1"/>
      <c r="E6857" s="41"/>
    </row>
    <row r="6858" spans="4:5" x14ac:dyDescent="0.2">
      <c r="D6858" s="1"/>
      <c r="E6858" s="41"/>
    </row>
    <row r="6859" spans="4:5" x14ac:dyDescent="0.2">
      <c r="D6859" s="1"/>
      <c r="E6859" s="41"/>
    </row>
    <row r="6860" spans="4:5" x14ac:dyDescent="0.2">
      <c r="D6860" s="1"/>
      <c r="E6860" s="41"/>
    </row>
    <row r="6861" spans="4:5" x14ac:dyDescent="0.2">
      <c r="D6861" s="1"/>
      <c r="E6861" s="41"/>
    </row>
    <row r="6862" spans="4:5" x14ac:dyDescent="0.2">
      <c r="D6862" s="1"/>
      <c r="E6862" s="41"/>
    </row>
    <row r="6863" spans="4:5" x14ac:dyDescent="0.2">
      <c r="D6863" s="1"/>
      <c r="E6863" s="41"/>
    </row>
    <row r="6864" spans="4:5" x14ac:dyDescent="0.2">
      <c r="D6864" s="1"/>
      <c r="E6864" s="41"/>
    </row>
    <row r="6865" spans="4:5" x14ac:dyDescent="0.2">
      <c r="D6865" s="1"/>
      <c r="E6865" s="41"/>
    </row>
    <row r="6866" spans="4:5" x14ac:dyDescent="0.2">
      <c r="D6866" s="1"/>
      <c r="E6866" s="41"/>
    </row>
    <row r="6867" spans="4:5" x14ac:dyDescent="0.2">
      <c r="D6867" s="1"/>
      <c r="E6867" s="41"/>
    </row>
    <row r="6868" spans="4:5" x14ac:dyDescent="0.2">
      <c r="D6868" s="1"/>
      <c r="E6868" s="41"/>
    </row>
    <row r="6869" spans="4:5" x14ac:dyDescent="0.2">
      <c r="D6869" s="1"/>
      <c r="E6869" s="41"/>
    </row>
    <row r="6870" spans="4:5" x14ac:dyDescent="0.2">
      <c r="D6870" s="1"/>
      <c r="E6870" s="41"/>
    </row>
    <row r="6871" spans="4:5" x14ac:dyDescent="0.2">
      <c r="D6871" s="1"/>
      <c r="E6871" s="41"/>
    </row>
    <row r="6872" spans="4:5" x14ac:dyDescent="0.2">
      <c r="D6872" s="1"/>
      <c r="E6872" s="41"/>
    </row>
    <row r="6873" spans="4:5" x14ac:dyDescent="0.2">
      <c r="D6873" s="1"/>
      <c r="E6873" s="41"/>
    </row>
    <row r="6874" spans="4:5" x14ac:dyDescent="0.2">
      <c r="D6874" s="1"/>
      <c r="E6874" s="41"/>
    </row>
    <row r="6875" spans="4:5" x14ac:dyDescent="0.2">
      <c r="D6875" s="1"/>
      <c r="E6875" s="41"/>
    </row>
    <row r="6876" spans="4:5" x14ac:dyDescent="0.2">
      <c r="D6876" s="1"/>
      <c r="E6876" s="41"/>
    </row>
    <row r="6877" spans="4:5" x14ac:dyDescent="0.2">
      <c r="D6877" s="1"/>
      <c r="E6877" s="41"/>
    </row>
    <row r="6878" spans="4:5" x14ac:dyDescent="0.2">
      <c r="D6878" s="1"/>
      <c r="E6878" s="41"/>
    </row>
    <row r="6879" spans="4:5" x14ac:dyDescent="0.2">
      <c r="D6879" s="1"/>
      <c r="E6879" s="41"/>
    </row>
    <row r="6880" spans="4:5" x14ac:dyDescent="0.2">
      <c r="D6880" s="1"/>
      <c r="E6880" s="41"/>
    </row>
    <row r="6881" spans="4:5" x14ac:dyDescent="0.2">
      <c r="D6881" s="1"/>
      <c r="E6881" s="41"/>
    </row>
    <row r="6882" spans="4:5" x14ac:dyDescent="0.2">
      <c r="D6882" s="1"/>
      <c r="E6882" s="41"/>
    </row>
    <row r="6883" spans="4:5" x14ac:dyDescent="0.2">
      <c r="D6883" s="1"/>
      <c r="E6883" s="41"/>
    </row>
    <row r="6884" spans="4:5" x14ac:dyDescent="0.2">
      <c r="D6884" s="1"/>
      <c r="E6884" s="41"/>
    </row>
    <row r="6885" spans="4:5" x14ac:dyDescent="0.2">
      <c r="D6885" s="1"/>
      <c r="E6885" s="41"/>
    </row>
    <row r="6886" spans="4:5" x14ac:dyDescent="0.2">
      <c r="D6886" s="1"/>
      <c r="E6886" s="41"/>
    </row>
    <row r="6887" spans="4:5" x14ac:dyDescent="0.2">
      <c r="D6887" s="1"/>
      <c r="E6887" s="41"/>
    </row>
    <row r="6888" spans="4:5" x14ac:dyDescent="0.2">
      <c r="D6888" s="1"/>
      <c r="E6888" s="41"/>
    </row>
    <row r="6889" spans="4:5" x14ac:dyDescent="0.2">
      <c r="D6889" s="1"/>
      <c r="E6889" s="41"/>
    </row>
    <row r="6890" spans="4:5" x14ac:dyDescent="0.2">
      <c r="D6890" s="1"/>
      <c r="E6890" s="41"/>
    </row>
    <row r="6891" spans="4:5" x14ac:dyDescent="0.2">
      <c r="D6891" s="1"/>
      <c r="E6891" s="41"/>
    </row>
    <row r="6892" spans="4:5" x14ac:dyDescent="0.2">
      <c r="D6892" s="1"/>
      <c r="E6892" s="41"/>
    </row>
    <row r="6893" spans="4:5" x14ac:dyDescent="0.2">
      <c r="D6893" s="1"/>
      <c r="E6893" s="41"/>
    </row>
    <row r="6894" spans="4:5" x14ac:dyDescent="0.2">
      <c r="D6894" s="1"/>
      <c r="E6894" s="41"/>
    </row>
    <row r="6895" spans="4:5" x14ac:dyDescent="0.2">
      <c r="D6895" s="1"/>
      <c r="E6895" s="41"/>
    </row>
    <row r="6896" spans="4:5" x14ac:dyDescent="0.2">
      <c r="D6896" s="1"/>
      <c r="E6896" s="41"/>
    </row>
    <row r="6897" spans="4:5" x14ac:dyDescent="0.2">
      <c r="D6897" s="1"/>
      <c r="E6897" s="41"/>
    </row>
    <row r="6898" spans="4:5" x14ac:dyDescent="0.2">
      <c r="D6898" s="1"/>
      <c r="E6898" s="41"/>
    </row>
    <row r="6899" spans="4:5" x14ac:dyDescent="0.2">
      <c r="D6899" s="1"/>
      <c r="E6899" s="41"/>
    </row>
    <row r="6900" spans="4:5" x14ac:dyDescent="0.2">
      <c r="D6900" s="1"/>
      <c r="E6900" s="41"/>
    </row>
    <row r="6901" spans="4:5" x14ac:dyDescent="0.2">
      <c r="D6901" s="1"/>
      <c r="E6901" s="41"/>
    </row>
    <row r="6902" spans="4:5" x14ac:dyDescent="0.2">
      <c r="D6902" s="1"/>
      <c r="E6902" s="41"/>
    </row>
    <row r="6903" spans="4:5" x14ac:dyDescent="0.2">
      <c r="D6903" s="1"/>
      <c r="E6903" s="41"/>
    </row>
    <row r="6904" spans="4:5" x14ac:dyDescent="0.2">
      <c r="D6904" s="1"/>
      <c r="E6904" s="41"/>
    </row>
    <row r="6905" spans="4:5" x14ac:dyDescent="0.2">
      <c r="D6905" s="1"/>
      <c r="E6905" s="41"/>
    </row>
    <row r="6906" spans="4:5" x14ac:dyDescent="0.2">
      <c r="D6906" s="1"/>
      <c r="E6906" s="41"/>
    </row>
    <row r="6907" spans="4:5" x14ac:dyDescent="0.2">
      <c r="D6907" s="1"/>
      <c r="E6907" s="41"/>
    </row>
    <row r="6908" spans="4:5" x14ac:dyDescent="0.2">
      <c r="D6908" s="1"/>
      <c r="E6908" s="41"/>
    </row>
    <row r="6909" spans="4:5" x14ac:dyDescent="0.2">
      <c r="D6909" s="1"/>
      <c r="E6909" s="41"/>
    </row>
    <row r="6910" spans="4:5" x14ac:dyDescent="0.2">
      <c r="D6910" s="1"/>
      <c r="E6910" s="41"/>
    </row>
    <row r="6911" spans="4:5" x14ac:dyDescent="0.2">
      <c r="D6911" s="1"/>
      <c r="E6911" s="41"/>
    </row>
    <row r="6912" spans="4:5" x14ac:dyDescent="0.2">
      <c r="D6912" s="1"/>
      <c r="E6912" s="41"/>
    </row>
    <row r="6913" spans="4:5" x14ac:dyDescent="0.2">
      <c r="D6913" s="1"/>
      <c r="E6913" s="41"/>
    </row>
    <row r="6914" spans="4:5" x14ac:dyDescent="0.2">
      <c r="D6914" s="1"/>
      <c r="E6914" s="41"/>
    </row>
    <row r="6915" spans="4:5" x14ac:dyDescent="0.2">
      <c r="D6915" s="1"/>
      <c r="E6915" s="41"/>
    </row>
    <row r="6916" spans="4:5" x14ac:dyDescent="0.2">
      <c r="D6916" s="1"/>
      <c r="E6916" s="41"/>
    </row>
    <row r="6917" spans="4:5" x14ac:dyDescent="0.2">
      <c r="D6917" s="1"/>
      <c r="E6917" s="41"/>
    </row>
    <row r="6918" spans="4:5" x14ac:dyDescent="0.2">
      <c r="D6918" s="1"/>
      <c r="E6918" s="41"/>
    </row>
    <row r="6919" spans="4:5" x14ac:dyDescent="0.2">
      <c r="D6919" s="1"/>
      <c r="E6919" s="41"/>
    </row>
    <row r="6920" spans="4:5" x14ac:dyDescent="0.2">
      <c r="D6920" s="1"/>
      <c r="E6920" s="41"/>
    </row>
    <row r="6921" spans="4:5" x14ac:dyDescent="0.2">
      <c r="D6921" s="1"/>
      <c r="E6921" s="41"/>
    </row>
    <row r="6922" spans="4:5" x14ac:dyDescent="0.2">
      <c r="D6922" s="1"/>
      <c r="E6922" s="41"/>
    </row>
    <row r="6923" spans="4:5" x14ac:dyDescent="0.2">
      <c r="D6923" s="1"/>
      <c r="E6923" s="41"/>
    </row>
    <row r="6924" spans="4:5" x14ac:dyDescent="0.2">
      <c r="D6924" s="1"/>
      <c r="E6924" s="41"/>
    </row>
    <row r="6925" spans="4:5" x14ac:dyDescent="0.2">
      <c r="D6925" s="1"/>
      <c r="E6925" s="41"/>
    </row>
    <row r="6926" spans="4:5" x14ac:dyDescent="0.2">
      <c r="D6926" s="1"/>
      <c r="E6926" s="41"/>
    </row>
    <row r="6927" spans="4:5" x14ac:dyDescent="0.2">
      <c r="D6927" s="1"/>
      <c r="E6927" s="41"/>
    </row>
    <row r="6928" spans="4:5" x14ac:dyDescent="0.2">
      <c r="D6928" s="1"/>
      <c r="E6928" s="41"/>
    </row>
    <row r="6929" spans="4:5" x14ac:dyDescent="0.2">
      <c r="D6929" s="1"/>
      <c r="E6929" s="41"/>
    </row>
    <row r="6930" spans="4:5" x14ac:dyDescent="0.2">
      <c r="D6930" s="1"/>
      <c r="E6930" s="41"/>
    </row>
    <row r="6931" spans="4:5" x14ac:dyDescent="0.2">
      <c r="D6931" s="1"/>
      <c r="E6931" s="41"/>
    </row>
    <row r="6932" spans="4:5" x14ac:dyDescent="0.2">
      <c r="D6932" s="1"/>
      <c r="E6932" s="41"/>
    </row>
    <row r="6933" spans="4:5" x14ac:dyDescent="0.2">
      <c r="D6933" s="1"/>
      <c r="E6933" s="41"/>
    </row>
    <row r="6934" spans="4:5" x14ac:dyDescent="0.2">
      <c r="D6934" s="1"/>
      <c r="E6934" s="41"/>
    </row>
    <row r="6935" spans="4:5" x14ac:dyDescent="0.2">
      <c r="D6935" s="1"/>
      <c r="E6935" s="41"/>
    </row>
    <row r="6936" spans="4:5" x14ac:dyDescent="0.2">
      <c r="D6936" s="1"/>
      <c r="E6936" s="41"/>
    </row>
    <row r="6937" spans="4:5" x14ac:dyDescent="0.2">
      <c r="D6937" s="1"/>
      <c r="E6937" s="41"/>
    </row>
    <row r="6938" spans="4:5" x14ac:dyDescent="0.2">
      <c r="D6938" s="1"/>
      <c r="E6938" s="41"/>
    </row>
    <row r="6939" spans="4:5" x14ac:dyDescent="0.2">
      <c r="D6939" s="1"/>
      <c r="E6939" s="41"/>
    </row>
    <row r="6940" spans="4:5" x14ac:dyDescent="0.2">
      <c r="D6940" s="1"/>
      <c r="E6940" s="41"/>
    </row>
    <row r="6941" spans="4:5" x14ac:dyDescent="0.2">
      <c r="D6941" s="1"/>
      <c r="E6941" s="41"/>
    </row>
    <row r="6942" spans="4:5" x14ac:dyDescent="0.2">
      <c r="D6942" s="1"/>
      <c r="E6942" s="41"/>
    </row>
    <row r="6943" spans="4:5" x14ac:dyDescent="0.2">
      <c r="D6943" s="1"/>
      <c r="E6943" s="41"/>
    </row>
    <row r="6944" spans="4:5" x14ac:dyDescent="0.2">
      <c r="D6944" s="1"/>
      <c r="E6944" s="41"/>
    </row>
    <row r="6945" spans="4:5" x14ac:dyDescent="0.2">
      <c r="D6945" s="1"/>
      <c r="E6945" s="41"/>
    </row>
    <row r="6946" spans="4:5" x14ac:dyDescent="0.2">
      <c r="D6946" s="1"/>
      <c r="E6946" s="41"/>
    </row>
    <row r="6947" spans="4:5" x14ac:dyDescent="0.2">
      <c r="D6947" s="1"/>
      <c r="E6947" s="41"/>
    </row>
    <row r="6948" spans="4:5" x14ac:dyDescent="0.2">
      <c r="D6948" s="1"/>
      <c r="E6948" s="41"/>
    </row>
    <row r="6949" spans="4:5" x14ac:dyDescent="0.2">
      <c r="D6949" s="1"/>
      <c r="E6949" s="41"/>
    </row>
    <row r="6950" spans="4:5" x14ac:dyDescent="0.2">
      <c r="D6950" s="1"/>
      <c r="E6950" s="41"/>
    </row>
    <row r="6951" spans="4:5" x14ac:dyDescent="0.2">
      <c r="D6951" s="1"/>
      <c r="E6951" s="41"/>
    </row>
    <row r="6952" spans="4:5" x14ac:dyDescent="0.2">
      <c r="D6952" s="1"/>
      <c r="E6952" s="41"/>
    </row>
    <row r="6953" spans="4:5" x14ac:dyDescent="0.2">
      <c r="D6953" s="1"/>
      <c r="E6953" s="41"/>
    </row>
    <row r="6954" spans="4:5" x14ac:dyDescent="0.2">
      <c r="D6954" s="1"/>
      <c r="E6954" s="41"/>
    </row>
    <row r="6955" spans="4:5" x14ac:dyDescent="0.2">
      <c r="D6955" s="1"/>
      <c r="E6955" s="41"/>
    </row>
    <row r="6956" spans="4:5" x14ac:dyDescent="0.2">
      <c r="D6956" s="1"/>
      <c r="E6956" s="41"/>
    </row>
    <row r="6957" spans="4:5" x14ac:dyDescent="0.2">
      <c r="D6957" s="1"/>
      <c r="E6957" s="41"/>
    </row>
    <row r="6958" spans="4:5" x14ac:dyDescent="0.2">
      <c r="D6958" s="1"/>
      <c r="E6958" s="41"/>
    </row>
    <row r="6959" spans="4:5" x14ac:dyDescent="0.2">
      <c r="D6959" s="1"/>
      <c r="E6959" s="41"/>
    </row>
    <row r="6960" spans="4:5" x14ac:dyDescent="0.2">
      <c r="D6960" s="1"/>
      <c r="E6960" s="41"/>
    </row>
    <row r="6961" spans="4:5" x14ac:dyDescent="0.2">
      <c r="D6961" s="1"/>
      <c r="E6961" s="41"/>
    </row>
    <row r="6962" spans="4:5" x14ac:dyDescent="0.2">
      <c r="D6962" s="1"/>
      <c r="E6962" s="41"/>
    </row>
    <row r="6963" spans="4:5" x14ac:dyDescent="0.2">
      <c r="D6963" s="1"/>
      <c r="E6963" s="41"/>
    </row>
    <row r="6964" spans="4:5" x14ac:dyDescent="0.2">
      <c r="D6964" s="1"/>
      <c r="E6964" s="41"/>
    </row>
    <row r="6965" spans="4:5" x14ac:dyDescent="0.2">
      <c r="D6965" s="1"/>
      <c r="E6965" s="41"/>
    </row>
    <row r="6966" spans="4:5" x14ac:dyDescent="0.2">
      <c r="D6966" s="1"/>
      <c r="E6966" s="41"/>
    </row>
    <row r="6967" spans="4:5" x14ac:dyDescent="0.2">
      <c r="D6967" s="1"/>
      <c r="E6967" s="41"/>
    </row>
    <row r="6968" spans="4:5" x14ac:dyDescent="0.2">
      <c r="D6968" s="1"/>
      <c r="E6968" s="41"/>
    </row>
    <row r="6969" spans="4:5" x14ac:dyDescent="0.2">
      <c r="D6969" s="1"/>
      <c r="E6969" s="41"/>
    </row>
    <row r="6970" spans="4:5" x14ac:dyDescent="0.2">
      <c r="D6970" s="1"/>
      <c r="E6970" s="41"/>
    </row>
    <row r="6971" spans="4:5" x14ac:dyDescent="0.2">
      <c r="D6971" s="1"/>
      <c r="E6971" s="41"/>
    </row>
    <row r="6972" spans="4:5" x14ac:dyDescent="0.2">
      <c r="D6972" s="1"/>
      <c r="E6972" s="41"/>
    </row>
    <row r="6973" spans="4:5" x14ac:dyDescent="0.2">
      <c r="D6973" s="1"/>
      <c r="E6973" s="41"/>
    </row>
    <row r="6974" spans="4:5" x14ac:dyDescent="0.2">
      <c r="D6974" s="1"/>
      <c r="E6974" s="41"/>
    </row>
    <row r="6975" spans="4:5" x14ac:dyDescent="0.2">
      <c r="D6975" s="1"/>
      <c r="E6975" s="41"/>
    </row>
    <row r="6976" spans="4:5" x14ac:dyDescent="0.2">
      <c r="D6976" s="1"/>
      <c r="E6976" s="41"/>
    </row>
    <row r="6977" spans="4:5" x14ac:dyDescent="0.2">
      <c r="D6977" s="1"/>
      <c r="E6977" s="41"/>
    </row>
    <row r="6978" spans="4:5" x14ac:dyDescent="0.2">
      <c r="D6978" s="1"/>
      <c r="E6978" s="41"/>
    </row>
    <row r="6979" spans="4:5" x14ac:dyDescent="0.2">
      <c r="D6979" s="1"/>
      <c r="E6979" s="41"/>
    </row>
    <row r="6980" spans="4:5" x14ac:dyDescent="0.2">
      <c r="D6980" s="1"/>
      <c r="E6980" s="41"/>
    </row>
    <row r="6981" spans="4:5" x14ac:dyDescent="0.2">
      <c r="D6981" s="1"/>
      <c r="E6981" s="41"/>
    </row>
    <row r="6982" spans="4:5" x14ac:dyDescent="0.2">
      <c r="D6982" s="1"/>
      <c r="E6982" s="41"/>
    </row>
    <row r="6983" spans="4:5" x14ac:dyDescent="0.2">
      <c r="D6983" s="1"/>
      <c r="E6983" s="41"/>
    </row>
    <row r="6984" spans="4:5" x14ac:dyDescent="0.2">
      <c r="D6984" s="1"/>
      <c r="E6984" s="41"/>
    </row>
    <row r="6985" spans="4:5" x14ac:dyDescent="0.2">
      <c r="D6985" s="1"/>
      <c r="E6985" s="41"/>
    </row>
    <row r="6986" spans="4:5" x14ac:dyDescent="0.2">
      <c r="D6986" s="1"/>
      <c r="E6986" s="41"/>
    </row>
    <row r="6987" spans="4:5" x14ac:dyDescent="0.2">
      <c r="D6987" s="1"/>
      <c r="E6987" s="41"/>
    </row>
    <row r="6988" spans="4:5" x14ac:dyDescent="0.2">
      <c r="D6988" s="1"/>
      <c r="E6988" s="41"/>
    </row>
    <row r="6989" spans="4:5" x14ac:dyDescent="0.2">
      <c r="D6989" s="1"/>
      <c r="E6989" s="41"/>
    </row>
    <row r="6990" spans="4:5" x14ac:dyDescent="0.2">
      <c r="D6990" s="1"/>
      <c r="E6990" s="41"/>
    </row>
    <row r="6991" spans="4:5" x14ac:dyDescent="0.2">
      <c r="D6991" s="1"/>
      <c r="E6991" s="41"/>
    </row>
    <row r="6992" spans="4:5" x14ac:dyDescent="0.2">
      <c r="D6992" s="1"/>
      <c r="E6992" s="41"/>
    </row>
    <row r="6993" spans="4:5" x14ac:dyDescent="0.2">
      <c r="D6993" s="1"/>
      <c r="E6993" s="41"/>
    </row>
    <row r="6994" spans="4:5" x14ac:dyDescent="0.2">
      <c r="D6994" s="1"/>
      <c r="E6994" s="41"/>
    </row>
    <row r="6995" spans="4:5" x14ac:dyDescent="0.2">
      <c r="D6995" s="1"/>
      <c r="E6995" s="41"/>
    </row>
    <row r="6996" spans="4:5" x14ac:dyDescent="0.2">
      <c r="D6996" s="1"/>
      <c r="E6996" s="41"/>
    </row>
    <row r="6997" spans="4:5" x14ac:dyDescent="0.2">
      <c r="D6997" s="1"/>
      <c r="E6997" s="41"/>
    </row>
    <row r="6998" spans="4:5" x14ac:dyDescent="0.2">
      <c r="D6998" s="1"/>
      <c r="E6998" s="41"/>
    </row>
    <row r="6999" spans="4:5" x14ac:dyDescent="0.2">
      <c r="D6999" s="1"/>
      <c r="E6999" s="41"/>
    </row>
    <row r="7000" spans="4:5" x14ac:dyDescent="0.2">
      <c r="D7000" s="1"/>
      <c r="E7000" s="41"/>
    </row>
    <row r="7001" spans="4:5" x14ac:dyDescent="0.2">
      <c r="D7001" s="1"/>
      <c r="E7001" s="41"/>
    </row>
    <row r="7002" spans="4:5" x14ac:dyDescent="0.2">
      <c r="D7002" s="1"/>
      <c r="E7002" s="41"/>
    </row>
    <row r="7003" spans="4:5" x14ac:dyDescent="0.2">
      <c r="D7003" s="1"/>
      <c r="E7003" s="41"/>
    </row>
    <row r="7004" spans="4:5" x14ac:dyDescent="0.2">
      <c r="D7004" s="1"/>
      <c r="E7004" s="41"/>
    </row>
    <row r="7005" spans="4:5" x14ac:dyDescent="0.2">
      <c r="D7005" s="1"/>
      <c r="E7005" s="41"/>
    </row>
    <row r="7006" spans="4:5" x14ac:dyDescent="0.2">
      <c r="D7006" s="1"/>
      <c r="E7006" s="41"/>
    </row>
    <row r="7007" spans="4:5" x14ac:dyDescent="0.2">
      <c r="D7007" s="1"/>
      <c r="E7007" s="41"/>
    </row>
    <row r="7008" spans="4:5" x14ac:dyDescent="0.2">
      <c r="D7008" s="1"/>
      <c r="E7008" s="41"/>
    </row>
    <row r="7009" spans="4:5" x14ac:dyDescent="0.2">
      <c r="D7009" s="1"/>
      <c r="E7009" s="41"/>
    </row>
    <row r="7010" spans="4:5" x14ac:dyDescent="0.2">
      <c r="D7010" s="1"/>
      <c r="E7010" s="41"/>
    </row>
    <row r="7011" spans="4:5" x14ac:dyDescent="0.2">
      <c r="D7011" s="1"/>
      <c r="E7011" s="41"/>
    </row>
    <row r="7012" spans="4:5" x14ac:dyDescent="0.2">
      <c r="D7012" s="1"/>
      <c r="E7012" s="41"/>
    </row>
    <row r="7013" spans="4:5" x14ac:dyDescent="0.2">
      <c r="D7013" s="1"/>
      <c r="E7013" s="41"/>
    </row>
    <row r="7014" spans="4:5" x14ac:dyDescent="0.2">
      <c r="D7014" s="1"/>
      <c r="E7014" s="41"/>
    </row>
    <row r="7015" spans="4:5" x14ac:dyDescent="0.2">
      <c r="D7015" s="1"/>
      <c r="E7015" s="41"/>
    </row>
    <row r="7016" spans="4:5" x14ac:dyDescent="0.2">
      <c r="D7016" s="1"/>
      <c r="E7016" s="41"/>
    </row>
    <row r="7017" spans="4:5" x14ac:dyDescent="0.2">
      <c r="D7017" s="1"/>
      <c r="E7017" s="41"/>
    </row>
    <row r="7018" spans="4:5" x14ac:dyDescent="0.2">
      <c r="D7018" s="1"/>
      <c r="E7018" s="41"/>
    </row>
    <row r="7019" spans="4:5" x14ac:dyDescent="0.2">
      <c r="D7019" s="1"/>
      <c r="E7019" s="41"/>
    </row>
    <row r="7020" spans="4:5" x14ac:dyDescent="0.2">
      <c r="D7020" s="1"/>
      <c r="E7020" s="41"/>
    </row>
    <row r="7021" spans="4:5" x14ac:dyDescent="0.2">
      <c r="D7021" s="1"/>
      <c r="E7021" s="41"/>
    </row>
    <row r="7022" spans="4:5" x14ac:dyDescent="0.2">
      <c r="D7022" s="1"/>
      <c r="E7022" s="41"/>
    </row>
    <row r="7023" spans="4:5" x14ac:dyDescent="0.2">
      <c r="D7023" s="1"/>
      <c r="E7023" s="41"/>
    </row>
    <row r="7024" spans="4:5" x14ac:dyDescent="0.2">
      <c r="D7024" s="1"/>
      <c r="E7024" s="41"/>
    </row>
    <row r="7025" spans="4:5" x14ac:dyDescent="0.2">
      <c r="D7025" s="1"/>
      <c r="E7025" s="41"/>
    </row>
    <row r="7026" spans="4:5" x14ac:dyDescent="0.2">
      <c r="D7026" s="1"/>
      <c r="E7026" s="41"/>
    </row>
    <row r="7027" spans="4:5" x14ac:dyDescent="0.2">
      <c r="D7027" s="1"/>
      <c r="E7027" s="41"/>
    </row>
    <row r="7028" spans="4:5" x14ac:dyDescent="0.2">
      <c r="D7028" s="1"/>
      <c r="E7028" s="41"/>
    </row>
    <row r="7029" spans="4:5" x14ac:dyDescent="0.2">
      <c r="D7029" s="1"/>
      <c r="E7029" s="41"/>
    </row>
    <row r="7030" spans="4:5" x14ac:dyDescent="0.2">
      <c r="D7030" s="1"/>
      <c r="E7030" s="41"/>
    </row>
    <row r="7031" spans="4:5" x14ac:dyDescent="0.2">
      <c r="D7031" s="1"/>
      <c r="E7031" s="41"/>
    </row>
    <row r="7032" spans="4:5" x14ac:dyDescent="0.2">
      <c r="D7032" s="1"/>
      <c r="E7032" s="41"/>
    </row>
    <row r="7033" spans="4:5" x14ac:dyDescent="0.2">
      <c r="D7033" s="1"/>
      <c r="E7033" s="41"/>
    </row>
    <row r="7034" spans="4:5" x14ac:dyDescent="0.2">
      <c r="D7034" s="1"/>
      <c r="E7034" s="41"/>
    </row>
    <row r="7035" spans="4:5" x14ac:dyDescent="0.2">
      <c r="D7035" s="1"/>
      <c r="E7035" s="41"/>
    </row>
    <row r="7036" spans="4:5" x14ac:dyDescent="0.2">
      <c r="D7036" s="1"/>
      <c r="E7036" s="41"/>
    </row>
    <row r="7037" spans="4:5" x14ac:dyDescent="0.2">
      <c r="D7037" s="1"/>
      <c r="E7037" s="41"/>
    </row>
    <row r="7038" spans="4:5" x14ac:dyDescent="0.2">
      <c r="D7038" s="1"/>
      <c r="E7038" s="41"/>
    </row>
    <row r="7039" spans="4:5" x14ac:dyDescent="0.2">
      <c r="D7039" s="1"/>
      <c r="E7039" s="41"/>
    </row>
    <row r="7040" spans="4:5" x14ac:dyDescent="0.2">
      <c r="D7040" s="1"/>
      <c r="E7040" s="41"/>
    </row>
    <row r="7041" spans="4:5" x14ac:dyDescent="0.2">
      <c r="D7041" s="1"/>
      <c r="E7041" s="41"/>
    </row>
    <row r="7042" spans="4:5" x14ac:dyDescent="0.2">
      <c r="D7042" s="1"/>
      <c r="E7042" s="41"/>
    </row>
    <row r="7043" spans="4:5" x14ac:dyDescent="0.2">
      <c r="D7043" s="1"/>
      <c r="E7043" s="41"/>
    </row>
    <row r="7044" spans="4:5" x14ac:dyDescent="0.2">
      <c r="D7044" s="1"/>
      <c r="E7044" s="41"/>
    </row>
    <row r="7045" spans="4:5" x14ac:dyDescent="0.2">
      <c r="D7045" s="1"/>
      <c r="E7045" s="41"/>
    </row>
    <row r="7046" spans="4:5" x14ac:dyDescent="0.2">
      <c r="D7046" s="1"/>
      <c r="E7046" s="41"/>
    </row>
    <row r="7047" spans="4:5" x14ac:dyDescent="0.2">
      <c r="D7047" s="1"/>
      <c r="E7047" s="41"/>
    </row>
    <row r="7048" spans="4:5" x14ac:dyDescent="0.2">
      <c r="D7048" s="1"/>
      <c r="E7048" s="41"/>
    </row>
    <row r="7049" spans="4:5" x14ac:dyDescent="0.2">
      <c r="D7049" s="1"/>
      <c r="E7049" s="41"/>
    </row>
    <row r="7050" spans="4:5" x14ac:dyDescent="0.2">
      <c r="D7050" s="1"/>
      <c r="E7050" s="41"/>
    </row>
    <row r="7051" spans="4:5" x14ac:dyDescent="0.2">
      <c r="D7051" s="1"/>
      <c r="E7051" s="41"/>
    </row>
    <row r="7052" spans="4:5" x14ac:dyDescent="0.2">
      <c r="D7052" s="1"/>
      <c r="E7052" s="41"/>
    </row>
    <row r="7053" spans="4:5" x14ac:dyDescent="0.2">
      <c r="D7053" s="1"/>
      <c r="E7053" s="41"/>
    </row>
    <row r="7054" spans="4:5" x14ac:dyDescent="0.2">
      <c r="D7054" s="1"/>
      <c r="E7054" s="41"/>
    </row>
    <row r="7055" spans="4:5" x14ac:dyDescent="0.2">
      <c r="D7055" s="1"/>
      <c r="E7055" s="41"/>
    </row>
    <row r="7056" spans="4:5" x14ac:dyDescent="0.2">
      <c r="D7056" s="1"/>
      <c r="E7056" s="41"/>
    </row>
    <row r="7057" spans="4:5" x14ac:dyDescent="0.2">
      <c r="D7057" s="1"/>
      <c r="E7057" s="41"/>
    </row>
    <row r="7058" spans="4:5" x14ac:dyDescent="0.2">
      <c r="D7058" s="1"/>
      <c r="E7058" s="41"/>
    </row>
    <row r="7059" spans="4:5" x14ac:dyDescent="0.2">
      <c r="D7059" s="1"/>
      <c r="E7059" s="41"/>
    </row>
    <row r="7060" spans="4:5" x14ac:dyDescent="0.2">
      <c r="D7060" s="1"/>
      <c r="E7060" s="41"/>
    </row>
    <row r="7061" spans="4:5" x14ac:dyDescent="0.2">
      <c r="D7061" s="1"/>
      <c r="E7061" s="41"/>
    </row>
    <row r="7062" spans="4:5" x14ac:dyDescent="0.2">
      <c r="D7062" s="1"/>
      <c r="E7062" s="41"/>
    </row>
    <row r="7063" spans="4:5" x14ac:dyDescent="0.2">
      <c r="D7063" s="1"/>
      <c r="E7063" s="41"/>
    </row>
    <row r="7064" spans="4:5" x14ac:dyDescent="0.2">
      <c r="D7064" s="1"/>
      <c r="E7064" s="41"/>
    </row>
    <row r="7065" spans="4:5" x14ac:dyDescent="0.2">
      <c r="D7065" s="1"/>
      <c r="E7065" s="41"/>
    </row>
    <row r="7066" spans="4:5" x14ac:dyDescent="0.2">
      <c r="D7066" s="1"/>
      <c r="E7066" s="41"/>
    </row>
    <row r="7067" spans="4:5" x14ac:dyDescent="0.2">
      <c r="D7067" s="1"/>
      <c r="E7067" s="41"/>
    </row>
    <row r="7068" spans="4:5" x14ac:dyDescent="0.2">
      <c r="D7068" s="1"/>
      <c r="E7068" s="41"/>
    </row>
    <row r="7069" spans="4:5" x14ac:dyDescent="0.2">
      <c r="D7069" s="1"/>
      <c r="E7069" s="41"/>
    </row>
    <row r="7070" spans="4:5" x14ac:dyDescent="0.2">
      <c r="D7070" s="1"/>
      <c r="E7070" s="41"/>
    </row>
    <row r="7071" spans="4:5" x14ac:dyDescent="0.2">
      <c r="D7071" s="1"/>
      <c r="E7071" s="41"/>
    </row>
    <row r="7072" spans="4:5" x14ac:dyDescent="0.2">
      <c r="D7072" s="1"/>
      <c r="E7072" s="41"/>
    </row>
    <row r="7073" spans="4:5" x14ac:dyDescent="0.2">
      <c r="D7073" s="1"/>
      <c r="E7073" s="41"/>
    </row>
    <row r="7074" spans="4:5" x14ac:dyDescent="0.2">
      <c r="D7074" s="1"/>
      <c r="E7074" s="41"/>
    </row>
    <row r="7075" spans="4:5" x14ac:dyDescent="0.2">
      <c r="D7075" s="1"/>
      <c r="E7075" s="41"/>
    </row>
    <row r="7076" spans="4:5" x14ac:dyDescent="0.2">
      <c r="D7076" s="1"/>
      <c r="E7076" s="41"/>
    </row>
    <row r="7077" spans="4:5" x14ac:dyDescent="0.2">
      <c r="D7077" s="1"/>
      <c r="E7077" s="41"/>
    </row>
    <row r="7078" spans="4:5" x14ac:dyDescent="0.2">
      <c r="D7078" s="1"/>
      <c r="E7078" s="41"/>
    </row>
    <row r="7079" spans="4:5" x14ac:dyDescent="0.2">
      <c r="D7079" s="1"/>
      <c r="E7079" s="41"/>
    </row>
    <row r="7080" spans="4:5" x14ac:dyDescent="0.2">
      <c r="D7080" s="1"/>
      <c r="E7080" s="41"/>
    </row>
    <row r="7081" spans="4:5" x14ac:dyDescent="0.2">
      <c r="D7081" s="1"/>
      <c r="E7081" s="41"/>
    </row>
    <row r="7082" spans="4:5" x14ac:dyDescent="0.2">
      <c r="D7082" s="1"/>
      <c r="E7082" s="41"/>
    </row>
    <row r="7083" spans="4:5" x14ac:dyDescent="0.2">
      <c r="D7083" s="1"/>
      <c r="E7083" s="41"/>
    </row>
    <row r="7084" spans="4:5" x14ac:dyDescent="0.2">
      <c r="D7084" s="1"/>
      <c r="E7084" s="41"/>
    </row>
    <row r="7085" spans="4:5" x14ac:dyDescent="0.2">
      <c r="D7085" s="1"/>
      <c r="E7085" s="41"/>
    </row>
    <row r="7086" spans="4:5" x14ac:dyDescent="0.2">
      <c r="D7086" s="1"/>
      <c r="E7086" s="41"/>
    </row>
    <row r="7087" spans="4:5" x14ac:dyDescent="0.2">
      <c r="D7087" s="1"/>
      <c r="E7087" s="41"/>
    </row>
    <row r="7088" spans="4:5" x14ac:dyDescent="0.2">
      <c r="D7088" s="1"/>
      <c r="E7088" s="41"/>
    </row>
    <row r="7089" spans="4:5" x14ac:dyDescent="0.2">
      <c r="D7089" s="1"/>
      <c r="E7089" s="41"/>
    </row>
    <row r="7090" spans="4:5" x14ac:dyDescent="0.2">
      <c r="D7090" s="1"/>
      <c r="E7090" s="41"/>
    </row>
    <row r="7091" spans="4:5" x14ac:dyDescent="0.2">
      <c r="D7091" s="1"/>
      <c r="E7091" s="41"/>
    </row>
    <row r="7092" spans="4:5" x14ac:dyDescent="0.2">
      <c r="D7092" s="1"/>
      <c r="E7092" s="41"/>
    </row>
    <row r="7093" spans="4:5" x14ac:dyDescent="0.2">
      <c r="D7093" s="1"/>
      <c r="E7093" s="41"/>
    </row>
    <row r="7094" spans="4:5" x14ac:dyDescent="0.2">
      <c r="D7094" s="1"/>
      <c r="E7094" s="41"/>
    </row>
    <row r="7095" spans="4:5" x14ac:dyDescent="0.2">
      <c r="D7095" s="1"/>
      <c r="E7095" s="41"/>
    </row>
    <row r="7096" spans="4:5" x14ac:dyDescent="0.2">
      <c r="D7096" s="1"/>
      <c r="E7096" s="41"/>
    </row>
    <row r="7097" spans="4:5" x14ac:dyDescent="0.2">
      <c r="D7097" s="1"/>
      <c r="E7097" s="41"/>
    </row>
    <row r="7098" spans="4:5" x14ac:dyDescent="0.2">
      <c r="D7098" s="1"/>
      <c r="E7098" s="41"/>
    </row>
    <row r="7099" spans="4:5" x14ac:dyDescent="0.2">
      <c r="D7099" s="1"/>
      <c r="E7099" s="41"/>
    </row>
    <row r="7100" spans="4:5" x14ac:dyDescent="0.2">
      <c r="D7100" s="1"/>
      <c r="E7100" s="41"/>
    </row>
    <row r="7101" spans="4:5" x14ac:dyDescent="0.2">
      <c r="D7101" s="1"/>
      <c r="E7101" s="41"/>
    </row>
    <row r="7102" spans="4:5" x14ac:dyDescent="0.2">
      <c r="D7102" s="1"/>
      <c r="E7102" s="41"/>
    </row>
    <row r="7103" spans="4:5" x14ac:dyDescent="0.2">
      <c r="D7103" s="1"/>
      <c r="E7103" s="41"/>
    </row>
    <row r="7104" spans="4:5" x14ac:dyDescent="0.2">
      <c r="D7104" s="1"/>
      <c r="E7104" s="41"/>
    </row>
    <row r="7105" spans="4:5" x14ac:dyDescent="0.2">
      <c r="D7105" s="1"/>
      <c r="E7105" s="41"/>
    </row>
    <row r="7106" spans="4:5" x14ac:dyDescent="0.2">
      <c r="D7106" s="1"/>
      <c r="E7106" s="41"/>
    </row>
    <row r="7107" spans="4:5" x14ac:dyDescent="0.2">
      <c r="D7107" s="1"/>
      <c r="E7107" s="41"/>
    </row>
    <row r="7108" spans="4:5" x14ac:dyDescent="0.2">
      <c r="D7108" s="1"/>
      <c r="E7108" s="41"/>
    </row>
    <row r="7109" spans="4:5" x14ac:dyDescent="0.2">
      <c r="D7109" s="1"/>
      <c r="E7109" s="41"/>
    </row>
    <row r="7110" spans="4:5" x14ac:dyDescent="0.2">
      <c r="D7110" s="1"/>
      <c r="E7110" s="41"/>
    </row>
    <row r="7111" spans="4:5" x14ac:dyDescent="0.2">
      <c r="D7111" s="1"/>
      <c r="E7111" s="41"/>
    </row>
    <row r="7112" spans="4:5" x14ac:dyDescent="0.2">
      <c r="D7112" s="1"/>
      <c r="E7112" s="41"/>
    </row>
    <row r="7113" spans="4:5" x14ac:dyDescent="0.2">
      <c r="D7113" s="1"/>
      <c r="E7113" s="41"/>
    </row>
    <row r="7114" spans="4:5" x14ac:dyDescent="0.2">
      <c r="D7114" s="1"/>
      <c r="E7114" s="41"/>
    </row>
    <row r="7115" spans="4:5" x14ac:dyDescent="0.2">
      <c r="D7115" s="1"/>
      <c r="E7115" s="41"/>
    </row>
    <row r="7116" spans="4:5" x14ac:dyDescent="0.2">
      <c r="D7116" s="1"/>
      <c r="E7116" s="41"/>
    </row>
    <row r="7117" spans="4:5" x14ac:dyDescent="0.2">
      <c r="D7117" s="1"/>
      <c r="E7117" s="41"/>
    </row>
    <row r="7118" spans="4:5" x14ac:dyDescent="0.2">
      <c r="D7118" s="1"/>
      <c r="E7118" s="41"/>
    </row>
    <row r="7119" spans="4:5" x14ac:dyDescent="0.2">
      <c r="D7119" s="1"/>
      <c r="E7119" s="41"/>
    </row>
    <row r="7120" spans="4:5" x14ac:dyDescent="0.2">
      <c r="D7120" s="1"/>
      <c r="E7120" s="41"/>
    </row>
    <row r="7121" spans="4:5" x14ac:dyDescent="0.2">
      <c r="D7121" s="1"/>
      <c r="E7121" s="41"/>
    </row>
    <row r="7122" spans="4:5" x14ac:dyDescent="0.2">
      <c r="D7122" s="1"/>
      <c r="E7122" s="41"/>
    </row>
    <row r="7123" spans="4:5" x14ac:dyDescent="0.2">
      <c r="D7123" s="1"/>
      <c r="E7123" s="41"/>
    </row>
    <row r="7124" spans="4:5" x14ac:dyDescent="0.2">
      <c r="D7124" s="1"/>
      <c r="E7124" s="41"/>
    </row>
    <row r="7125" spans="4:5" x14ac:dyDescent="0.2">
      <c r="D7125" s="1"/>
      <c r="E7125" s="41"/>
    </row>
    <row r="7126" spans="4:5" x14ac:dyDescent="0.2">
      <c r="D7126" s="1"/>
      <c r="E7126" s="41"/>
    </row>
    <row r="7127" spans="4:5" x14ac:dyDescent="0.2">
      <c r="D7127" s="1"/>
      <c r="E7127" s="41"/>
    </row>
    <row r="7128" spans="4:5" x14ac:dyDescent="0.2">
      <c r="D7128" s="1"/>
      <c r="E7128" s="41"/>
    </row>
    <row r="7129" spans="4:5" x14ac:dyDescent="0.2">
      <c r="D7129" s="1"/>
      <c r="E7129" s="41"/>
    </row>
    <row r="7130" spans="4:5" x14ac:dyDescent="0.2">
      <c r="D7130" s="1"/>
      <c r="E7130" s="41"/>
    </row>
    <row r="7131" spans="4:5" x14ac:dyDescent="0.2">
      <c r="D7131" s="1"/>
      <c r="E7131" s="41"/>
    </row>
    <row r="7132" spans="4:5" x14ac:dyDescent="0.2">
      <c r="D7132" s="1"/>
      <c r="E7132" s="41"/>
    </row>
    <row r="7133" spans="4:5" x14ac:dyDescent="0.2">
      <c r="D7133" s="1"/>
      <c r="E7133" s="41"/>
    </row>
    <row r="7134" spans="4:5" x14ac:dyDescent="0.2">
      <c r="D7134" s="1"/>
      <c r="E7134" s="41"/>
    </row>
    <row r="7135" spans="4:5" x14ac:dyDescent="0.2">
      <c r="D7135" s="1"/>
      <c r="E7135" s="41"/>
    </row>
    <row r="7136" spans="4:5" x14ac:dyDescent="0.2">
      <c r="D7136" s="1"/>
      <c r="E7136" s="41"/>
    </row>
    <row r="7137" spans="4:5" x14ac:dyDescent="0.2">
      <c r="D7137" s="1"/>
      <c r="E7137" s="41"/>
    </row>
    <row r="7138" spans="4:5" x14ac:dyDescent="0.2">
      <c r="D7138" s="1"/>
      <c r="E7138" s="41"/>
    </row>
    <row r="7139" spans="4:5" x14ac:dyDescent="0.2">
      <c r="D7139" s="1"/>
      <c r="E7139" s="41"/>
    </row>
    <row r="7140" spans="4:5" x14ac:dyDescent="0.2">
      <c r="D7140" s="1"/>
      <c r="E7140" s="41"/>
    </row>
    <row r="7141" spans="4:5" x14ac:dyDescent="0.2">
      <c r="D7141" s="1"/>
      <c r="E7141" s="41"/>
    </row>
    <row r="7142" spans="4:5" x14ac:dyDescent="0.2">
      <c r="D7142" s="1"/>
      <c r="E7142" s="41"/>
    </row>
    <row r="7143" spans="4:5" x14ac:dyDescent="0.2">
      <c r="D7143" s="1"/>
      <c r="E7143" s="41"/>
    </row>
    <row r="7144" spans="4:5" x14ac:dyDescent="0.2">
      <c r="D7144" s="1"/>
      <c r="E7144" s="41"/>
    </row>
    <row r="7145" spans="4:5" x14ac:dyDescent="0.2">
      <c r="D7145" s="1"/>
      <c r="E7145" s="41"/>
    </row>
    <row r="7146" spans="4:5" x14ac:dyDescent="0.2">
      <c r="D7146" s="1"/>
      <c r="E7146" s="41"/>
    </row>
    <row r="7147" spans="4:5" x14ac:dyDescent="0.2">
      <c r="D7147" s="1"/>
      <c r="E7147" s="41"/>
    </row>
    <row r="7148" spans="4:5" x14ac:dyDescent="0.2">
      <c r="D7148" s="1"/>
      <c r="E7148" s="41"/>
    </row>
    <row r="7149" spans="4:5" x14ac:dyDescent="0.2">
      <c r="D7149" s="1"/>
      <c r="E7149" s="41"/>
    </row>
    <row r="7150" spans="4:5" x14ac:dyDescent="0.2">
      <c r="D7150" s="1"/>
      <c r="E7150" s="41"/>
    </row>
    <row r="7151" spans="4:5" x14ac:dyDescent="0.2">
      <c r="D7151" s="1"/>
      <c r="E7151" s="41"/>
    </row>
    <row r="7152" spans="4:5" x14ac:dyDescent="0.2">
      <c r="D7152" s="1"/>
      <c r="E7152" s="41"/>
    </row>
    <row r="7153" spans="4:5" x14ac:dyDescent="0.2">
      <c r="D7153" s="1"/>
      <c r="E7153" s="41"/>
    </row>
    <row r="7154" spans="4:5" x14ac:dyDescent="0.2">
      <c r="D7154" s="1"/>
      <c r="E7154" s="41"/>
    </row>
    <row r="7155" spans="4:5" x14ac:dyDescent="0.2">
      <c r="D7155" s="1"/>
      <c r="E7155" s="41"/>
    </row>
    <row r="7156" spans="4:5" x14ac:dyDescent="0.2">
      <c r="D7156" s="1"/>
      <c r="E7156" s="41"/>
    </row>
    <row r="7157" spans="4:5" x14ac:dyDescent="0.2">
      <c r="D7157" s="1"/>
      <c r="E7157" s="41"/>
    </row>
    <row r="7158" spans="4:5" x14ac:dyDescent="0.2">
      <c r="D7158" s="1"/>
      <c r="E7158" s="41"/>
    </row>
    <row r="7159" spans="4:5" x14ac:dyDescent="0.2">
      <c r="D7159" s="1"/>
      <c r="E7159" s="41"/>
    </row>
    <row r="7160" spans="4:5" x14ac:dyDescent="0.2">
      <c r="D7160" s="1"/>
      <c r="E7160" s="41"/>
    </row>
    <row r="7161" spans="4:5" x14ac:dyDescent="0.2">
      <c r="D7161" s="1"/>
      <c r="E7161" s="41"/>
    </row>
    <row r="7162" spans="4:5" x14ac:dyDescent="0.2">
      <c r="D7162" s="1"/>
      <c r="E7162" s="41"/>
    </row>
    <row r="7163" spans="4:5" x14ac:dyDescent="0.2">
      <c r="D7163" s="1"/>
      <c r="E7163" s="41"/>
    </row>
    <row r="7164" spans="4:5" x14ac:dyDescent="0.2">
      <c r="D7164" s="1"/>
      <c r="E7164" s="41"/>
    </row>
    <row r="7165" spans="4:5" x14ac:dyDescent="0.2">
      <c r="D7165" s="1"/>
      <c r="E7165" s="41"/>
    </row>
    <row r="7166" spans="4:5" x14ac:dyDescent="0.2">
      <c r="D7166" s="1"/>
      <c r="E7166" s="41"/>
    </row>
    <row r="7167" spans="4:5" x14ac:dyDescent="0.2">
      <c r="D7167" s="1"/>
      <c r="E7167" s="41"/>
    </row>
    <row r="7168" spans="4:5" x14ac:dyDescent="0.2">
      <c r="D7168" s="1"/>
      <c r="E7168" s="41"/>
    </row>
    <row r="7169" spans="4:5" x14ac:dyDescent="0.2">
      <c r="D7169" s="1"/>
      <c r="E7169" s="41"/>
    </row>
    <row r="7170" spans="4:5" x14ac:dyDescent="0.2">
      <c r="D7170" s="1"/>
      <c r="E7170" s="41"/>
    </row>
    <row r="7171" spans="4:5" x14ac:dyDescent="0.2">
      <c r="D7171" s="1"/>
      <c r="E7171" s="41"/>
    </row>
    <row r="7172" spans="4:5" x14ac:dyDescent="0.2">
      <c r="D7172" s="1"/>
      <c r="E7172" s="41"/>
    </row>
    <row r="7173" spans="4:5" x14ac:dyDescent="0.2">
      <c r="D7173" s="1"/>
      <c r="E7173" s="41"/>
    </row>
    <row r="7174" spans="4:5" x14ac:dyDescent="0.2">
      <c r="D7174" s="1"/>
      <c r="E7174" s="41"/>
    </row>
    <row r="7175" spans="4:5" x14ac:dyDescent="0.2">
      <c r="D7175" s="1"/>
      <c r="E7175" s="41"/>
    </row>
    <row r="7176" spans="4:5" x14ac:dyDescent="0.2">
      <c r="D7176" s="1"/>
      <c r="E7176" s="41"/>
    </row>
    <row r="7177" spans="4:5" x14ac:dyDescent="0.2">
      <c r="D7177" s="1"/>
      <c r="E7177" s="41"/>
    </row>
    <row r="7178" spans="4:5" x14ac:dyDescent="0.2">
      <c r="D7178" s="1"/>
      <c r="E7178" s="41"/>
    </row>
    <row r="7179" spans="4:5" x14ac:dyDescent="0.2">
      <c r="D7179" s="1"/>
      <c r="E7179" s="41"/>
    </row>
    <row r="7180" spans="4:5" x14ac:dyDescent="0.2">
      <c r="D7180" s="1"/>
      <c r="E7180" s="41"/>
    </row>
    <row r="7181" spans="4:5" x14ac:dyDescent="0.2">
      <c r="D7181" s="1"/>
      <c r="E7181" s="41"/>
    </row>
    <row r="7182" spans="4:5" x14ac:dyDescent="0.2">
      <c r="D7182" s="1"/>
      <c r="E7182" s="41"/>
    </row>
    <row r="7183" spans="4:5" x14ac:dyDescent="0.2">
      <c r="D7183" s="1"/>
      <c r="E7183" s="41"/>
    </row>
    <row r="7184" spans="4:5" x14ac:dyDescent="0.2">
      <c r="D7184" s="1"/>
      <c r="E7184" s="41"/>
    </row>
    <row r="7185" spans="4:5" x14ac:dyDescent="0.2">
      <c r="D7185" s="1"/>
      <c r="E7185" s="41"/>
    </row>
    <row r="7186" spans="4:5" x14ac:dyDescent="0.2">
      <c r="D7186" s="1"/>
      <c r="E7186" s="41"/>
    </row>
    <row r="7187" spans="4:5" x14ac:dyDescent="0.2">
      <c r="D7187" s="1"/>
      <c r="E7187" s="41"/>
    </row>
    <row r="7188" spans="4:5" x14ac:dyDescent="0.2">
      <c r="D7188" s="1"/>
      <c r="E7188" s="41"/>
    </row>
    <row r="7189" spans="4:5" x14ac:dyDescent="0.2">
      <c r="D7189" s="1"/>
      <c r="E7189" s="41"/>
    </row>
    <row r="7190" spans="4:5" x14ac:dyDescent="0.2">
      <c r="D7190" s="1"/>
      <c r="E7190" s="41"/>
    </row>
    <row r="7191" spans="4:5" x14ac:dyDescent="0.2">
      <c r="D7191" s="1"/>
      <c r="E7191" s="41"/>
    </row>
    <row r="7192" spans="4:5" x14ac:dyDescent="0.2">
      <c r="D7192" s="1"/>
      <c r="E7192" s="41"/>
    </row>
    <row r="7193" spans="4:5" x14ac:dyDescent="0.2">
      <c r="D7193" s="1"/>
      <c r="E7193" s="41"/>
    </row>
    <row r="7194" spans="4:5" x14ac:dyDescent="0.2">
      <c r="D7194" s="1"/>
      <c r="E7194" s="41"/>
    </row>
    <row r="7195" spans="4:5" x14ac:dyDescent="0.2">
      <c r="D7195" s="1"/>
      <c r="E7195" s="41"/>
    </row>
    <row r="7196" spans="4:5" x14ac:dyDescent="0.2">
      <c r="D7196" s="1"/>
      <c r="E7196" s="41"/>
    </row>
    <row r="7197" spans="4:5" x14ac:dyDescent="0.2">
      <c r="D7197" s="1"/>
      <c r="E7197" s="41"/>
    </row>
    <row r="7198" spans="4:5" x14ac:dyDescent="0.2">
      <c r="D7198" s="1"/>
      <c r="E7198" s="41"/>
    </row>
    <row r="7199" spans="4:5" x14ac:dyDescent="0.2">
      <c r="D7199" s="1"/>
      <c r="E7199" s="41"/>
    </row>
    <row r="7200" spans="4:5" x14ac:dyDescent="0.2">
      <c r="D7200" s="1"/>
      <c r="E7200" s="41"/>
    </row>
    <row r="7201" spans="4:5" x14ac:dyDescent="0.2">
      <c r="D7201" s="1"/>
      <c r="E7201" s="41"/>
    </row>
    <row r="7202" spans="4:5" x14ac:dyDescent="0.2">
      <c r="D7202" s="1"/>
      <c r="E7202" s="41"/>
    </row>
    <row r="7203" spans="4:5" x14ac:dyDescent="0.2">
      <c r="D7203" s="1"/>
      <c r="E7203" s="41"/>
    </row>
    <row r="7204" spans="4:5" x14ac:dyDescent="0.2">
      <c r="D7204" s="1"/>
      <c r="E7204" s="41"/>
    </row>
    <row r="7205" spans="4:5" x14ac:dyDescent="0.2">
      <c r="D7205" s="1"/>
      <c r="E7205" s="41"/>
    </row>
    <row r="7206" spans="4:5" x14ac:dyDescent="0.2">
      <c r="D7206" s="1"/>
      <c r="E7206" s="41"/>
    </row>
    <row r="7207" spans="4:5" x14ac:dyDescent="0.2">
      <c r="D7207" s="1"/>
      <c r="E7207" s="41"/>
    </row>
    <row r="7208" spans="4:5" x14ac:dyDescent="0.2">
      <c r="D7208" s="1"/>
      <c r="E7208" s="41"/>
    </row>
    <row r="7209" spans="4:5" x14ac:dyDescent="0.2">
      <c r="D7209" s="1"/>
      <c r="E7209" s="41"/>
    </row>
    <row r="7210" spans="4:5" x14ac:dyDescent="0.2">
      <c r="D7210" s="1"/>
      <c r="E7210" s="41"/>
    </row>
    <row r="7211" spans="4:5" x14ac:dyDescent="0.2">
      <c r="D7211" s="1"/>
      <c r="E7211" s="41"/>
    </row>
    <row r="7212" spans="4:5" x14ac:dyDescent="0.2">
      <c r="D7212" s="1"/>
      <c r="E7212" s="41"/>
    </row>
    <row r="7213" spans="4:5" x14ac:dyDescent="0.2">
      <c r="D7213" s="1"/>
      <c r="E7213" s="41"/>
    </row>
    <row r="7214" spans="4:5" x14ac:dyDescent="0.2">
      <c r="D7214" s="1"/>
      <c r="E7214" s="41"/>
    </row>
    <row r="7215" spans="4:5" x14ac:dyDescent="0.2">
      <c r="D7215" s="1"/>
      <c r="E7215" s="41"/>
    </row>
    <row r="7216" spans="4:5" x14ac:dyDescent="0.2">
      <c r="D7216" s="1"/>
      <c r="E7216" s="41"/>
    </row>
    <row r="7217" spans="4:5" x14ac:dyDescent="0.2">
      <c r="D7217" s="1"/>
      <c r="E7217" s="41"/>
    </row>
    <row r="7218" spans="4:5" x14ac:dyDescent="0.2">
      <c r="D7218" s="1"/>
      <c r="E7218" s="41"/>
    </row>
    <row r="7219" spans="4:5" x14ac:dyDescent="0.2">
      <c r="D7219" s="1"/>
      <c r="E7219" s="41"/>
    </row>
    <row r="7220" spans="4:5" x14ac:dyDescent="0.2">
      <c r="D7220" s="1"/>
      <c r="E7220" s="41"/>
    </row>
    <row r="7221" spans="4:5" x14ac:dyDescent="0.2">
      <c r="D7221" s="1"/>
      <c r="E7221" s="41"/>
    </row>
    <row r="7222" spans="4:5" x14ac:dyDescent="0.2">
      <c r="D7222" s="1"/>
      <c r="E7222" s="41"/>
    </row>
    <row r="7223" spans="4:5" x14ac:dyDescent="0.2">
      <c r="D7223" s="1"/>
      <c r="E7223" s="41"/>
    </row>
    <row r="7224" spans="4:5" x14ac:dyDescent="0.2">
      <c r="D7224" s="1"/>
      <c r="E7224" s="41"/>
    </row>
    <row r="7225" spans="4:5" x14ac:dyDescent="0.2">
      <c r="D7225" s="1"/>
      <c r="E7225" s="41"/>
    </row>
    <row r="7226" spans="4:5" x14ac:dyDescent="0.2">
      <c r="D7226" s="1"/>
      <c r="E7226" s="41"/>
    </row>
    <row r="7227" spans="4:5" x14ac:dyDescent="0.2">
      <c r="D7227" s="1"/>
      <c r="E7227" s="41"/>
    </row>
    <row r="7228" spans="4:5" x14ac:dyDescent="0.2">
      <c r="D7228" s="1"/>
      <c r="E7228" s="41"/>
    </row>
    <row r="7229" spans="4:5" x14ac:dyDescent="0.2">
      <c r="D7229" s="1"/>
      <c r="E7229" s="41"/>
    </row>
    <row r="7230" spans="4:5" x14ac:dyDescent="0.2">
      <c r="D7230" s="1"/>
      <c r="E7230" s="41"/>
    </row>
    <row r="7231" spans="4:5" x14ac:dyDescent="0.2">
      <c r="D7231" s="1"/>
      <c r="E7231" s="41"/>
    </row>
    <row r="7232" spans="4:5" x14ac:dyDescent="0.2">
      <c r="D7232" s="1"/>
      <c r="E7232" s="41"/>
    </row>
    <row r="7233" spans="4:5" x14ac:dyDescent="0.2">
      <c r="D7233" s="1"/>
      <c r="E7233" s="41"/>
    </row>
    <row r="7234" spans="4:5" x14ac:dyDescent="0.2">
      <c r="D7234" s="1"/>
      <c r="E7234" s="41"/>
    </row>
    <row r="7235" spans="4:5" x14ac:dyDescent="0.2">
      <c r="D7235" s="1"/>
      <c r="E7235" s="41"/>
    </row>
    <row r="7236" spans="4:5" x14ac:dyDescent="0.2">
      <c r="D7236" s="1"/>
      <c r="E7236" s="41"/>
    </row>
    <row r="7237" spans="4:5" x14ac:dyDescent="0.2">
      <c r="D7237" s="1"/>
      <c r="E7237" s="41"/>
    </row>
    <row r="7238" spans="4:5" x14ac:dyDescent="0.2">
      <c r="D7238" s="1"/>
      <c r="E7238" s="41"/>
    </row>
    <row r="7239" spans="4:5" x14ac:dyDescent="0.2">
      <c r="D7239" s="1"/>
      <c r="E7239" s="41"/>
    </row>
    <row r="7240" spans="4:5" x14ac:dyDescent="0.2">
      <c r="D7240" s="1"/>
      <c r="E7240" s="41"/>
    </row>
    <row r="7241" spans="4:5" x14ac:dyDescent="0.2">
      <c r="D7241" s="1"/>
      <c r="E7241" s="41"/>
    </row>
    <row r="7242" spans="4:5" x14ac:dyDescent="0.2">
      <c r="D7242" s="1"/>
      <c r="E7242" s="41"/>
    </row>
    <row r="7243" spans="4:5" x14ac:dyDescent="0.2">
      <c r="D7243" s="1"/>
      <c r="E7243" s="41"/>
    </row>
    <row r="7244" spans="4:5" x14ac:dyDescent="0.2">
      <c r="D7244" s="1"/>
      <c r="E7244" s="41"/>
    </row>
    <row r="7245" spans="4:5" x14ac:dyDescent="0.2">
      <c r="D7245" s="1"/>
      <c r="E7245" s="41"/>
    </row>
    <row r="7246" spans="4:5" x14ac:dyDescent="0.2">
      <c r="D7246" s="1"/>
      <c r="E7246" s="41"/>
    </row>
    <row r="7247" spans="4:5" x14ac:dyDescent="0.2">
      <c r="D7247" s="1"/>
      <c r="E7247" s="41"/>
    </row>
    <row r="7248" spans="4:5" x14ac:dyDescent="0.2">
      <c r="D7248" s="1"/>
      <c r="E7248" s="41"/>
    </row>
    <row r="7249" spans="4:5" x14ac:dyDescent="0.2">
      <c r="D7249" s="1"/>
      <c r="E7249" s="41"/>
    </row>
    <row r="7250" spans="4:5" x14ac:dyDescent="0.2">
      <c r="D7250" s="1"/>
      <c r="E7250" s="41"/>
    </row>
    <row r="7251" spans="4:5" x14ac:dyDescent="0.2">
      <c r="D7251" s="1"/>
      <c r="E7251" s="41"/>
    </row>
    <row r="7252" spans="4:5" x14ac:dyDescent="0.2">
      <c r="D7252" s="1"/>
      <c r="E7252" s="41"/>
    </row>
    <row r="7253" spans="4:5" x14ac:dyDescent="0.2">
      <c r="D7253" s="1"/>
      <c r="E7253" s="41"/>
    </row>
    <row r="7254" spans="4:5" x14ac:dyDescent="0.2">
      <c r="D7254" s="1"/>
      <c r="E7254" s="41"/>
    </row>
    <row r="7255" spans="4:5" x14ac:dyDescent="0.2">
      <c r="D7255" s="1"/>
      <c r="E7255" s="41"/>
    </row>
    <row r="7256" spans="4:5" x14ac:dyDescent="0.2">
      <c r="D7256" s="1"/>
      <c r="E7256" s="41"/>
    </row>
    <row r="7257" spans="4:5" x14ac:dyDescent="0.2">
      <c r="D7257" s="1"/>
      <c r="E7257" s="41"/>
    </row>
    <row r="7258" spans="4:5" x14ac:dyDescent="0.2">
      <c r="D7258" s="1"/>
      <c r="E7258" s="41"/>
    </row>
    <row r="7259" spans="4:5" x14ac:dyDescent="0.2">
      <c r="D7259" s="1"/>
      <c r="E7259" s="41"/>
    </row>
    <row r="7260" spans="4:5" x14ac:dyDescent="0.2">
      <c r="D7260" s="1"/>
      <c r="E7260" s="41"/>
    </row>
    <row r="7261" spans="4:5" x14ac:dyDescent="0.2">
      <c r="D7261" s="1"/>
      <c r="E7261" s="41"/>
    </row>
    <row r="7262" spans="4:5" x14ac:dyDescent="0.2">
      <c r="D7262" s="1"/>
      <c r="E7262" s="41"/>
    </row>
    <row r="7263" spans="4:5" x14ac:dyDescent="0.2">
      <c r="D7263" s="1"/>
      <c r="E7263" s="41"/>
    </row>
    <row r="7264" spans="4:5" x14ac:dyDescent="0.2">
      <c r="D7264" s="1"/>
      <c r="E7264" s="41"/>
    </row>
    <row r="7265" spans="4:5" x14ac:dyDescent="0.2">
      <c r="D7265" s="1"/>
      <c r="E7265" s="41"/>
    </row>
    <row r="7266" spans="4:5" x14ac:dyDescent="0.2">
      <c r="D7266" s="1"/>
      <c r="E7266" s="41"/>
    </row>
    <row r="7267" spans="4:5" x14ac:dyDescent="0.2">
      <c r="D7267" s="1"/>
      <c r="E7267" s="41"/>
    </row>
    <row r="7268" spans="4:5" x14ac:dyDescent="0.2">
      <c r="D7268" s="1"/>
      <c r="E7268" s="41"/>
    </row>
    <row r="7269" spans="4:5" x14ac:dyDescent="0.2">
      <c r="D7269" s="1"/>
      <c r="E7269" s="41"/>
    </row>
    <row r="7270" spans="4:5" x14ac:dyDescent="0.2">
      <c r="D7270" s="1"/>
      <c r="E7270" s="41"/>
    </row>
    <row r="7271" spans="4:5" x14ac:dyDescent="0.2">
      <c r="D7271" s="1"/>
      <c r="E7271" s="41"/>
    </row>
    <row r="7272" spans="4:5" x14ac:dyDescent="0.2">
      <c r="D7272" s="1"/>
      <c r="E7272" s="41"/>
    </row>
    <row r="7273" spans="4:5" x14ac:dyDescent="0.2">
      <c r="D7273" s="1"/>
      <c r="E7273" s="41"/>
    </row>
    <row r="7274" spans="4:5" x14ac:dyDescent="0.2">
      <c r="D7274" s="1"/>
      <c r="E7274" s="41"/>
    </row>
    <row r="7275" spans="4:5" x14ac:dyDescent="0.2">
      <c r="D7275" s="1"/>
      <c r="E7275" s="41"/>
    </row>
    <row r="7276" spans="4:5" x14ac:dyDescent="0.2">
      <c r="D7276" s="1"/>
      <c r="E7276" s="41"/>
    </row>
    <row r="7277" spans="4:5" x14ac:dyDescent="0.2">
      <c r="D7277" s="1"/>
      <c r="E7277" s="41"/>
    </row>
    <row r="7278" spans="4:5" x14ac:dyDescent="0.2">
      <c r="D7278" s="1"/>
      <c r="E7278" s="41"/>
    </row>
    <row r="7279" spans="4:5" x14ac:dyDescent="0.2">
      <c r="D7279" s="1"/>
      <c r="E7279" s="41"/>
    </row>
    <row r="7280" spans="4:5" x14ac:dyDescent="0.2">
      <c r="D7280" s="1"/>
      <c r="E7280" s="41"/>
    </row>
    <row r="7281" spans="4:5" x14ac:dyDescent="0.2">
      <c r="D7281" s="1"/>
      <c r="E7281" s="41"/>
    </row>
    <row r="7282" spans="4:5" x14ac:dyDescent="0.2">
      <c r="D7282" s="1"/>
      <c r="E7282" s="41"/>
    </row>
    <row r="7283" spans="4:5" x14ac:dyDescent="0.2">
      <c r="D7283" s="1"/>
      <c r="E7283" s="41"/>
    </row>
    <row r="7284" spans="4:5" x14ac:dyDescent="0.2">
      <c r="D7284" s="1"/>
      <c r="E7284" s="41"/>
    </row>
    <row r="7285" spans="4:5" x14ac:dyDescent="0.2">
      <c r="D7285" s="1"/>
      <c r="E7285" s="41"/>
    </row>
    <row r="7286" spans="4:5" x14ac:dyDescent="0.2">
      <c r="D7286" s="1"/>
      <c r="E7286" s="41"/>
    </row>
    <row r="7287" spans="4:5" x14ac:dyDescent="0.2">
      <c r="D7287" s="1"/>
      <c r="E7287" s="41"/>
    </row>
    <row r="7288" spans="4:5" x14ac:dyDescent="0.2">
      <c r="D7288" s="1"/>
      <c r="E7288" s="41"/>
    </row>
    <row r="7289" spans="4:5" x14ac:dyDescent="0.2">
      <c r="D7289" s="1"/>
      <c r="E7289" s="41"/>
    </row>
    <row r="7290" spans="4:5" x14ac:dyDescent="0.2">
      <c r="D7290" s="1"/>
      <c r="E7290" s="41"/>
    </row>
    <row r="7291" spans="4:5" x14ac:dyDescent="0.2">
      <c r="D7291" s="1"/>
      <c r="E7291" s="41"/>
    </row>
    <row r="7292" spans="4:5" x14ac:dyDescent="0.2">
      <c r="D7292" s="1"/>
      <c r="E7292" s="41"/>
    </row>
    <row r="7293" spans="4:5" x14ac:dyDescent="0.2">
      <c r="D7293" s="1"/>
      <c r="E7293" s="41"/>
    </row>
    <row r="7294" spans="4:5" x14ac:dyDescent="0.2">
      <c r="D7294" s="1"/>
      <c r="E7294" s="41"/>
    </row>
    <row r="7295" spans="4:5" x14ac:dyDescent="0.2">
      <c r="D7295" s="1"/>
      <c r="E7295" s="41"/>
    </row>
    <row r="7296" spans="4:5" x14ac:dyDescent="0.2">
      <c r="D7296" s="1"/>
      <c r="E7296" s="41"/>
    </row>
    <row r="7297" spans="4:5" x14ac:dyDescent="0.2">
      <c r="D7297" s="1"/>
      <c r="E7297" s="41"/>
    </row>
    <row r="7298" spans="4:5" x14ac:dyDescent="0.2">
      <c r="D7298" s="1"/>
      <c r="E7298" s="41"/>
    </row>
    <row r="7299" spans="4:5" x14ac:dyDescent="0.2">
      <c r="D7299" s="1"/>
      <c r="E7299" s="41"/>
    </row>
    <row r="7300" spans="4:5" x14ac:dyDescent="0.2">
      <c r="D7300" s="1"/>
      <c r="E7300" s="41"/>
    </row>
    <row r="7301" spans="4:5" x14ac:dyDescent="0.2">
      <c r="D7301" s="1"/>
      <c r="E7301" s="41"/>
    </row>
    <row r="7302" spans="4:5" x14ac:dyDescent="0.2">
      <c r="D7302" s="1"/>
      <c r="E7302" s="41"/>
    </row>
    <row r="7303" spans="4:5" x14ac:dyDescent="0.2">
      <c r="D7303" s="1"/>
      <c r="E7303" s="41"/>
    </row>
    <row r="7304" spans="4:5" x14ac:dyDescent="0.2">
      <c r="D7304" s="1"/>
      <c r="E7304" s="41"/>
    </row>
    <row r="7305" spans="4:5" x14ac:dyDescent="0.2">
      <c r="D7305" s="1"/>
      <c r="E7305" s="41"/>
    </row>
    <row r="7306" spans="4:5" x14ac:dyDescent="0.2">
      <c r="D7306" s="1"/>
      <c r="E7306" s="41"/>
    </row>
    <row r="7307" spans="4:5" x14ac:dyDescent="0.2">
      <c r="D7307" s="1"/>
      <c r="E7307" s="41"/>
    </row>
    <row r="7308" spans="4:5" x14ac:dyDescent="0.2">
      <c r="D7308" s="1"/>
      <c r="E7308" s="41"/>
    </row>
    <row r="7309" spans="4:5" x14ac:dyDescent="0.2">
      <c r="D7309" s="1"/>
      <c r="E7309" s="41"/>
    </row>
    <row r="7310" spans="4:5" x14ac:dyDescent="0.2">
      <c r="D7310" s="1"/>
      <c r="E7310" s="41"/>
    </row>
    <row r="7311" spans="4:5" x14ac:dyDescent="0.2">
      <c r="D7311" s="1"/>
      <c r="E7311" s="41"/>
    </row>
    <row r="7312" spans="4:5" x14ac:dyDescent="0.2">
      <c r="D7312" s="1"/>
      <c r="E7312" s="41"/>
    </row>
    <row r="7313" spans="4:5" x14ac:dyDescent="0.2">
      <c r="D7313" s="1"/>
      <c r="E7313" s="41"/>
    </row>
    <row r="7314" spans="4:5" x14ac:dyDescent="0.2">
      <c r="D7314" s="1"/>
      <c r="E7314" s="41"/>
    </row>
    <row r="7315" spans="4:5" x14ac:dyDescent="0.2">
      <c r="D7315" s="1"/>
      <c r="E7315" s="41"/>
    </row>
    <row r="7316" spans="4:5" x14ac:dyDescent="0.2">
      <c r="D7316" s="1"/>
      <c r="E7316" s="41"/>
    </row>
    <row r="7317" spans="4:5" x14ac:dyDescent="0.2">
      <c r="D7317" s="1"/>
      <c r="E7317" s="41"/>
    </row>
    <row r="7318" spans="4:5" x14ac:dyDescent="0.2">
      <c r="D7318" s="1"/>
      <c r="E7318" s="41"/>
    </row>
    <row r="7319" spans="4:5" x14ac:dyDescent="0.2">
      <c r="D7319" s="1"/>
      <c r="E7319" s="41"/>
    </row>
    <row r="7320" spans="4:5" x14ac:dyDescent="0.2">
      <c r="D7320" s="1"/>
      <c r="E7320" s="41"/>
    </row>
    <row r="7321" spans="4:5" x14ac:dyDescent="0.2">
      <c r="D7321" s="1"/>
      <c r="E7321" s="41"/>
    </row>
    <row r="7322" spans="4:5" x14ac:dyDescent="0.2">
      <c r="D7322" s="1"/>
      <c r="E7322" s="41"/>
    </row>
    <row r="7323" spans="4:5" x14ac:dyDescent="0.2">
      <c r="D7323" s="1"/>
      <c r="E7323" s="41"/>
    </row>
    <row r="7324" spans="4:5" x14ac:dyDescent="0.2">
      <c r="D7324" s="1"/>
      <c r="E7324" s="41"/>
    </row>
    <row r="7325" spans="4:5" x14ac:dyDescent="0.2">
      <c r="D7325" s="1"/>
      <c r="E7325" s="41"/>
    </row>
    <row r="7326" spans="4:5" x14ac:dyDescent="0.2">
      <c r="D7326" s="1"/>
      <c r="E7326" s="41"/>
    </row>
    <row r="7327" spans="4:5" x14ac:dyDescent="0.2">
      <c r="D7327" s="1"/>
      <c r="E7327" s="41"/>
    </row>
    <row r="7328" spans="4:5" x14ac:dyDescent="0.2">
      <c r="D7328" s="1"/>
      <c r="E7328" s="41"/>
    </row>
    <row r="7329" spans="4:5" x14ac:dyDescent="0.2">
      <c r="D7329" s="1"/>
      <c r="E7329" s="41"/>
    </row>
    <row r="7330" spans="4:5" x14ac:dyDescent="0.2">
      <c r="D7330" s="1"/>
      <c r="E7330" s="41"/>
    </row>
    <row r="7331" spans="4:5" x14ac:dyDescent="0.2">
      <c r="D7331" s="1"/>
      <c r="E7331" s="41"/>
    </row>
    <row r="7332" spans="4:5" x14ac:dyDescent="0.2">
      <c r="D7332" s="1"/>
      <c r="E7332" s="41"/>
    </row>
    <row r="7333" spans="4:5" x14ac:dyDescent="0.2">
      <c r="D7333" s="1"/>
      <c r="E7333" s="41"/>
    </row>
    <row r="7334" spans="4:5" x14ac:dyDescent="0.2">
      <c r="D7334" s="1"/>
      <c r="E7334" s="41"/>
    </row>
    <row r="7335" spans="4:5" x14ac:dyDescent="0.2">
      <c r="D7335" s="1"/>
      <c r="E7335" s="41"/>
    </row>
    <row r="7336" spans="4:5" x14ac:dyDescent="0.2">
      <c r="D7336" s="1"/>
      <c r="E7336" s="41"/>
    </row>
    <row r="7337" spans="4:5" x14ac:dyDescent="0.2">
      <c r="D7337" s="1"/>
      <c r="E7337" s="41"/>
    </row>
    <row r="7338" spans="4:5" x14ac:dyDescent="0.2">
      <c r="D7338" s="1"/>
      <c r="E7338" s="41"/>
    </row>
    <row r="7339" spans="4:5" x14ac:dyDescent="0.2">
      <c r="D7339" s="1"/>
      <c r="E7339" s="41"/>
    </row>
    <row r="7340" spans="4:5" x14ac:dyDescent="0.2">
      <c r="D7340" s="1"/>
      <c r="E7340" s="41"/>
    </row>
    <row r="7341" spans="4:5" x14ac:dyDescent="0.2">
      <c r="D7341" s="1"/>
      <c r="E7341" s="41"/>
    </row>
    <row r="7342" spans="4:5" x14ac:dyDescent="0.2">
      <c r="D7342" s="1"/>
      <c r="E7342" s="41"/>
    </row>
    <row r="7343" spans="4:5" x14ac:dyDescent="0.2">
      <c r="D7343" s="1"/>
      <c r="E7343" s="41"/>
    </row>
    <row r="7344" spans="4:5" x14ac:dyDescent="0.2">
      <c r="D7344" s="1"/>
      <c r="E7344" s="41"/>
    </row>
    <row r="7345" spans="4:5" x14ac:dyDescent="0.2">
      <c r="D7345" s="1"/>
      <c r="E7345" s="41"/>
    </row>
    <row r="7346" spans="4:5" x14ac:dyDescent="0.2">
      <c r="D7346" s="1"/>
      <c r="E7346" s="41"/>
    </row>
    <row r="7347" spans="4:5" x14ac:dyDescent="0.2">
      <c r="D7347" s="1"/>
      <c r="E7347" s="41"/>
    </row>
    <row r="7348" spans="4:5" x14ac:dyDescent="0.2">
      <c r="D7348" s="1"/>
      <c r="E7348" s="41"/>
    </row>
    <row r="7349" spans="4:5" x14ac:dyDescent="0.2">
      <c r="D7349" s="1"/>
      <c r="E7349" s="41"/>
    </row>
    <row r="7350" spans="4:5" x14ac:dyDescent="0.2">
      <c r="D7350" s="1"/>
      <c r="E7350" s="41"/>
    </row>
    <row r="7351" spans="4:5" x14ac:dyDescent="0.2">
      <c r="D7351" s="1"/>
      <c r="E7351" s="41"/>
    </row>
    <row r="7352" spans="4:5" x14ac:dyDescent="0.2">
      <c r="D7352" s="1"/>
      <c r="E7352" s="41"/>
    </row>
    <row r="7353" spans="4:5" x14ac:dyDescent="0.2">
      <c r="D7353" s="1"/>
      <c r="E7353" s="41"/>
    </row>
    <row r="7354" spans="4:5" x14ac:dyDescent="0.2">
      <c r="D7354" s="1"/>
      <c r="E7354" s="41"/>
    </row>
    <row r="7355" spans="4:5" x14ac:dyDescent="0.2">
      <c r="D7355" s="1"/>
      <c r="E7355" s="41"/>
    </row>
    <row r="7356" spans="4:5" x14ac:dyDescent="0.2">
      <c r="D7356" s="1"/>
      <c r="E7356" s="41"/>
    </row>
    <row r="7357" spans="4:5" x14ac:dyDescent="0.2">
      <c r="D7357" s="1"/>
      <c r="E7357" s="41"/>
    </row>
    <row r="7358" spans="4:5" x14ac:dyDescent="0.2">
      <c r="D7358" s="1"/>
      <c r="E7358" s="41"/>
    </row>
    <row r="7359" spans="4:5" x14ac:dyDescent="0.2">
      <c r="D7359" s="1"/>
      <c r="E7359" s="41"/>
    </row>
    <row r="7360" spans="4:5" x14ac:dyDescent="0.2">
      <c r="D7360" s="1"/>
      <c r="E7360" s="41"/>
    </row>
    <row r="7361" spans="4:5" x14ac:dyDescent="0.2">
      <c r="D7361" s="1"/>
      <c r="E7361" s="41"/>
    </row>
    <row r="7362" spans="4:5" x14ac:dyDescent="0.2">
      <c r="D7362" s="1"/>
      <c r="E7362" s="41"/>
    </row>
    <row r="7363" spans="4:5" x14ac:dyDescent="0.2">
      <c r="D7363" s="1"/>
      <c r="E7363" s="41"/>
    </row>
    <row r="7364" spans="4:5" x14ac:dyDescent="0.2">
      <c r="D7364" s="1"/>
      <c r="E7364" s="41"/>
    </row>
    <row r="7365" spans="4:5" x14ac:dyDescent="0.2">
      <c r="D7365" s="1"/>
      <c r="E7365" s="41"/>
    </row>
    <row r="7366" spans="4:5" x14ac:dyDescent="0.2">
      <c r="D7366" s="1"/>
      <c r="E7366" s="41"/>
    </row>
    <row r="7367" spans="4:5" x14ac:dyDescent="0.2">
      <c r="D7367" s="1"/>
      <c r="E7367" s="41"/>
    </row>
    <row r="7368" spans="4:5" x14ac:dyDescent="0.2">
      <c r="D7368" s="1"/>
      <c r="E7368" s="41"/>
    </row>
    <row r="7369" spans="4:5" x14ac:dyDescent="0.2">
      <c r="D7369" s="1"/>
      <c r="E7369" s="41"/>
    </row>
    <row r="7370" spans="4:5" x14ac:dyDescent="0.2">
      <c r="D7370" s="1"/>
      <c r="E7370" s="41"/>
    </row>
    <row r="7371" spans="4:5" x14ac:dyDescent="0.2">
      <c r="D7371" s="1"/>
      <c r="E7371" s="41"/>
    </row>
    <row r="7372" spans="4:5" x14ac:dyDescent="0.2">
      <c r="D7372" s="1"/>
      <c r="E7372" s="41"/>
    </row>
    <row r="7373" spans="4:5" x14ac:dyDescent="0.2">
      <c r="D7373" s="1"/>
      <c r="E7373" s="41"/>
    </row>
    <row r="7374" spans="4:5" x14ac:dyDescent="0.2">
      <c r="D7374" s="1"/>
      <c r="E7374" s="41"/>
    </row>
    <row r="7375" spans="4:5" x14ac:dyDescent="0.2">
      <c r="D7375" s="1"/>
      <c r="E7375" s="41"/>
    </row>
    <row r="7376" spans="4:5" x14ac:dyDescent="0.2">
      <c r="D7376" s="1"/>
      <c r="E7376" s="41"/>
    </row>
    <row r="7377" spans="4:5" x14ac:dyDescent="0.2">
      <c r="D7377" s="1"/>
      <c r="E7377" s="41"/>
    </row>
    <row r="7378" spans="4:5" x14ac:dyDescent="0.2">
      <c r="D7378" s="1"/>
      <c r="E7378" s="41"/>
    </row>
    <row r="7379" spans="4:5" x14ac:dyDescent="0.2">
      <c r="D7379" s="1"/>
      <c r="E7379" s="41"/>
    </row>
    <row r="7380" spans="4:5" x14ac:dyDescent="0.2">
      <c r="D7380" s="1"/>
      <c r="E7380" s="41"/>
    </row>
    <row r="7381" spans="4:5" x14ac:dyDescent="0.2">
      <c r="D7381" s="1"/>
      <c r="E7381" s="41"/>
    </row>
    <row r="7382" spans="4:5" x14ac:dyDescent="0.2">
      <c r="D7382" s="1"/>
      <c r="E7382" s="41"/>
    </row>
    <row r="7383" spans="4:5" x14ac:dyDescent="0.2">
      <c r="D7383" s="1"/>
      <c r="E7383" s="41"/>
    </row>
    <row r="7384" spans="4:5" x14ac:dyDescent="0.2">
      <c r="D7384" s="1"/>
      <c r="E7384" s="41"/>
    </row>
    <row r="7385" spans="4:5" x14ac:dyDescent="0.2">
      <c r="D7385" s="1"/>
      <c r="E7385" s="41"/>
    </row>
    <row r="7386" spans="4:5" x14ac:dyDescent="0.2">
      <c r="D7386" s="1"/>
      <c r="E7386" s="41"/>
    </row>
    <row r="7387" spans="4:5" x14ac:dyDescent="0.2">
      <c r="D7387" s="1"/>
      <c r="E7387" s="41"/>
    </row>
    <row r="7388" spans="4:5" x14ac:dyDescent="0.2">
      <c r="D7388" s="1"/>
      <c r="E7388" s="41"/>
    </row>
    <row r="7389" spans="4:5" x14ac:dyDescent="0.2">
      <c r="D7389" s="1"/>
      <c r="E7389" s="41"/>
    </row>
    <row r="7390" spans="4:5" x14ac:dyDescent="0.2">
      <c r="D7390" s="1"/>
      <c r="E7390" s="41"/>
    </row>
    <row r="7391" spans="4:5" x14ac:dyDescent="0.2">
      <c r="D7391" s="1"/>
      <c r="E7391" s="41"/>
    </row>
    <row r="7392" spans="4:5" x14ac:dyDescent="0.2">
      <c r="D7392" s="1"/>
      <c r="E7392" s="41"/>
    </row>
    <row r="7393" spans="4:5" x14ac:dyDescent="0.2">
      <c r="D7393" s="1"/>
      <c r="E7393" s="41"/>
    </row>
    <row r="7394" spans="4:5" x14ac:dyDescent="0.2">
      <c r="D7394" s="1"/>
      <c r="E7394" s="41"/>
    </row>
    <row r="7395" spans="4:5" x14ac:dyDescent="0.2">
      <c r="D7395" s="1"/>
      <c r="E7395" s="41"/>
    </row>
    <row r="7396" spans="4:5" x14ac:dyDescent="0.2">
      <c r="D7396" s="1"/>
      <c r="E7396" s="41"/>
    </row>
    <row r="7397" spans="4:5" x14ac:dyDescent="0.2">
      <c r="D7397" s="1"/>
      <c r="E7397" s="41"/>
    </row>
    <row r="7398" spans="4:5" x14ac:dyDescent="0.2">
      <c r="D7398" s="1"/>
      <c r="E7398" s="41"/>
    </row>
    <row r="7399" spans="4:5" x14ac:dyDescent="0.2">
      <c r="D7399" s="1"/>
      <c r="E7399" s="41"/>
    </row>
    <row r="7400" spans="4:5" x14ac:dyDescent="0.2">
      <c r="D7400" s="1"/>
      <c r="E7400" s="41"/>
    </row>
    <row r="7401" spans="4:5" x14ac:dyDescent="0.2">
      <c r="D7401" s="1"/>
      <c r="E7401" s="41"/>
    </row>
    <row r="7402" spans="4:5" x14ac:dyDescent="0.2">
      <c r="D7402" s="1"/>
      <c r="E7402" s="41"/>
    </row>
    <row r="7403" spans="4:5" x14ac:dyDescent="0.2">
      <c r="D7403" s="1"/>
      <c r="E7403" s="41"/>
    </row>
    <row r="7404" spans="4:5" x14ac:dyDescent="0.2">
      <c r="D7404" s="1"/>
      <c r="E7404" s="41"/>
    </row>
    <row r="7405" spans="4:5" x14ac:dyDescent="0.2">
      <c r="D7405" s="1"/>
      <c r="E7405" s="41"/>
    </row>
    <row r="7406" spans="4:5" x14ac:dyDescent="0.2">
      <c r="D7406" s="1"/>
      <c r="E7406" s="41"/>
    </row>
    <row r="7407" spans="4:5" x14ac:dyDescent="0.2">
      <c r="D7407" s="1"/>
      <c r="E7407" s="41"/>
    </row>
    <row r="7408" spans="4:5" x14ac:dyDescent="0.2">
      <c r="D7408" s="1"/>
      <c r="E7408" s="41"/>
    </row>
    <row r="7409" spans="4:5" x14ac:dyDescent="0.2">
      <c r="D7409" s="1"/>
      <c r="E7409" s="41"/>
    </row>
    <row r="7410" spans="4:5" x14ac:dyDescent="0.2">
      <c r="D7410" s="1"/>
      <c r="E7410" s="41"/>
    </row>
    <row r="7411" spans="4:5" x14ac:dyDescent="0.2">
      <c r="D7411" s="1"/>
      <c r="E7411" s="41"/>
    </row>
    <row r="7412" spans="4:5" x14ac:dyDescent="0.2">
      <c r="D7412" s="1"/>
      <c r="E7412" s="41"/>
    </row>
    <row r="7413" spans="4:5" x14ac:dyDescent="0.2">
      <c r="D7413" s="1"/>
      <c r="E7413" s="41"/>
    </row>
    <row r="7414" spans="4:5" x14ac:dyDescent="0.2">
      <c r="D7414" s="1"/>
      <c r="E7414" s="41"/>
    </row>
    <row r="7415" spans="4:5" x14ac:dyDescent="0.2">
      <c r="D7415" s="1"/>
      <c r="E7415" s="41"/>
    </row>
    <row r="7416" spans="4:5" x14ac:dyDescent="0.2">
      <c r="D7416" s="1"/>
      <c r="E7416" s="41"/>
    </row>
    <row r="7417" spans="4:5" x14ac:dyDescent="0.2">
      <c r="D7417" s="1"/>
      <c r="E7417" s="41"/>
    </row>
    <row r="7418" spans="4:5" x14ac:dyDescent="0.2">
      <c r="D7418" s="1"/>
      <c r="E7418" s="41"/>
    </row>
    <row r="7419" spans="4:5" x14ac:dyDescent="0.2">
      <c r="D7419" s="1"/>
      <c r="E7419" s="41"/>
    </row>
    <row r="7420" spans="4:5" x14ac:dyDescent="0.2">
      <c r="D7420" s="1"/>
      <c r="E7420" s="41"/>
    </row>
    <row r="7421" spans="4:5" x14ac:dyDescent="0.2">
      <c r="D7421" s="1"/>
      <c r="E7421" s="41"/>
    </row>
    <row r="7422" spans="4:5" x14ac:dyDescent="0.2">
      <c r="D7422" s="1"/>
      <c r="E7422" s="41"/>
    </row>
    <row r="7423" spans="4:5" x14ac:dyDescent="0.2">
      <c r="D7423" s="1"/>
      <c r="E7423" s="41"/>
    </row>
    <row r="7424" spans="4:5" x14ac:dyDescent="0.2">
      <c r="D7424" s="1"/>
      <c r="E7424" s="41"/>
    </row>
    <row r="7425" spans="4:5" x14ac:dyDescent="0.2">
      <c r="D7425" s="1"/>
      <c r="E7425" s="41"/>
    </row>
    <row r="7426" spans="4:5" x14ac:dyDescent="0.2">
      <c r="D7426" s="1"/>
      <c r="E7426" s="41"/>
    </row>
    <row r="7427" spans="4:5" x14ac:dyDescent="0.2">
      <c r="D7427" s="1"/>
      <c r="E7427" s="41"/>
    </row>
    <row r="7428" spans="4:5" x14ac:dyDescent="0.2">
      <c r="D7428" s="1"/>
      <c r="E7428" s="41"/>
    </row>
    <row r="7429" spans="4:5" x14ac:dyDescent="0.2">
      <c r="D7429" s="1"/>
      <c r="E7429" s="41"/>
    </row>
    <row r="7430" spans="4:5" x14ac:dyDescent="0.2">
      <c r="D7430" s="1"/>
      <c r="E7430" s="41"/>
    </row>
    <row r="7431" spans="4:5" x14ac:dyDescent="0.2">
      <c r="D7431" s="1"/>
      <c r="E7431" s="41"/>
    </row>
    <row r="7432" spans="4:5" x14ac:dyDescent="0.2">
      <c r="D7432" s="1"/>
      <c r="E7432" s="41"/>
    </row>
    <row r="7433" spans="4:5" x14ac:dyDescent="0.2">
      <c r="D7433" s="1"/>
      <c r="E7433" s="41"/>
    </row>
    <row r="7434" spans="4:5" x14ac:dyDescent="0.2">
      <c r="D7434" s="1"/>
      <c r="E7434" s="41"/>
    </row>
    <row r="7435" spans="4:5" x14ac:dyDescent="0.2">
      <c r="D7435" s="1"/>
      <c r="E7435" s="41"/>
    </row>
    <row r="7436" spans="4:5" x14ac:dyDescent="0.2">
      <c r="D7436" s="1"/>
      <c r="E7436" s="41"/>
    </row>
    <row r="7437" spans="4:5" x14ac:dyDescent="0.2">
      <c r="D7437" s="1"/>
      <c r="E7437" s="41"/>
    </row>
    <row r="7438" spans="4:5" x14ac:dyDescent="0.2">
      <c r="D7438" s="1"/>
      <c r="E7438" s="41"/>
    </row>
    <row r="7439" spans="4:5" x14ac:dyDescent="0.2">
      <c r="D7439" s="1"/>
      <c r="E7439" s="41"/>
    </row>
    <row r="7440" spans="4:5" x14ac:dyDescent="0.2">
      <c r="D7440" s="1"/>
      <c r="E7440" s="41"/>
    </row>
    <row r="7441" spans="4:5" x14ac:dyDescent="0.2">
      <c r="D7441" s="1"/>
      <c r="E7441" s="41"/>
    </row>
    <row r="7442" spans="4:5" x14ac:dyDescent="0.2">
      <c r="D7442" s="1"/>
      <c r="E7442" s="41"/>
    </row>
    <row r="7443" spans="4:5" x14ac:dyDescent="0.2">
      <c r="D7443" s="1"/>
      <c r="E7443" s="41"/>
    </row>
    <row r="7444" spans="4:5" x14ac:dyDescent="0.2">
      <c r="D7444" s="1"/>
      <c r="E7444" s="41"/>
    </row>
    <row r="7445" spans="4:5" x14ac:dyDescent="0.2">
      <c r="D7445" s="1"/>
      <c r="E7445" s="41"/>
    </row>
    <row r="7446" spans="4:5" x14ac:dyDescent="0.2">
      <c r="D7446" s="1"/>
      <c r="E7446" s="41"/>
    </row>
    <row r="7447" spans="4:5" x14ac:dyDescent="0.2">
      <c r="D7447" s="1"/>
      <c r="E7447" s="41"/>
    </row>
    <row r="7448" spans="4:5" x14ac:dyDescent="0.2">
      <c r="D7448" s="1"/>
      <c r="E7448" s="41"/>
    </row>
    <row r="7449" spans="4:5" x14ac:dyDescent="0.2">
      <c r="D7449" s="1"/>
      <c r="E7449" s="41"/>
    </row>
    <row r="7450" spans="4:5" x14ac:dyDescent="0.2">
      <c r="D7450" s="1"/>
      <c r="E7450" s="41"/>
    </row>
    <row r="7451" spans="4:5" x14ac:dyDescent="0.2">
      <c r="D7451" s="1"/>
      <c r="E7451" s="41"/>
    </row>
    <row r="7452" spans="4:5" x14ac:dyDescent="0.2">
      <c r="D7452" s="1"/>
      <c r="E7452" s="41"/>
    </row>
    <row r="7453" spans="4:5" x14ac:dyDescent="0.2">
      <c r="D7453" s="1"/>
      <c r="E7453" s="41"/>
    </row>
    <row r="7454" spans="4:5" x14ac:dyDescent="0.2">
      <c r="D7454" s="1"/>
      <c r="E7454" s="41"/>
    </row>
    <row r="7455" spans="4:5" x14ac:dyDescent="0.2">
      <c r="D7455" s="1"/>
      <c r="E7455" s="41"/>
    </row>
    <row r="7456" spans="4:5" x14ac:dyDescent="0.2">
      <c r="D7456" s="1"/>
      <c r="E7456" s="41"/>
    </row>
    <row r="7457" spans="4:5" x14ac:dyDescent="0.2">
      <c r="D7457" s="1"/>
      <c r="E7457" s="41"/>
    </row>
    <row r="7458" spans="4:5" x14ac:dyDescent="0.2">
      <c r="D7458" s="1"/>
      <c r="E7458" s="41"/>
    </row>
    <row r="7459" spans="4:5" x14ac:dyDescent="0.2">
      <c r="D7459" s="1"/>
      <c r="E7459" s="41"/>
    </row>
    <row r="7460" spans="4:5" x14ac:dyDescent="0.2">
      <c r="D7460" s="1"/>
      <c r="E7460" s="41"/>
    </row>
    <row r="7461" spans="4:5" x14ac:dyDescent="0.2">
      <c r="D7461" s="1"/>
      <c r="E7461" s="41"/>
    </row>
    <row r="7462" spans="4:5" x14ac:dyDescent="0.2">
      <c r="D7462" s="1"/>
      <c r="E7462" s="41"/>
    </row>
    <row r="7463" spans="4:5" x14ac:dyDescent="0.2">
      <c r="D7463" s="1"/>
      <c r="E7463" s="41"/>
    </row>
    <row r="7464" spans="4:5" x14ac:dyDescent="0.2">
      <c r="D7464" s="1"/>
      <c r="E7464" s="41"/>
    </row>
    <row r="7465" spans="4:5" x14ac:dyDescent="0.2">
      <c r="D7465" s="1"/>
      <c r="E7465" s="41"/>
    </row>
    <row r="7466" spans="4:5" x14ac:dyDescent="0.2">
      <c r="D7466" s="1"/>
      <c r="E7466" s="41"/>
    </row>
    <row r="7467" spans="4:5" x14ac:dyDescent="0.2">
      <c r="D7467" s="1"/>
      <c r="E7467" s="41"/>
    </row>
    <row r="7468" spans="4:5" x14ac:dyDescent="0.2">
      <c r="D7468" s="1"/>
      <c r="E7468" s="41"/>
    </row>
    <row r="7469" spans="4:5" x14ac:dyDescent="0.2">
      <c r="D7469" s="1"/>
      <c r="E7469" s="41"/>
    </row>
    <row r="7470" spans="4:5" x14ac:dyDescent="0.2">
      <c r="D7470" s="1"/>
      <c r="E7470" s="41"/>
    </row>
    <row r="7471" spans="4:5" x14ac:dyDescent="0.2">
      <c r="D7471" s="1"/>
      <c r="E7471" s="41"/>
    </row>
    <row r="7472" spans="4:5" x14ac:dyDescent="0.2">
      <c r="D7472" s="1"/>
      <c r="E7472" s="41"/>
    </row>
    <row r="7473" spans="4:5" x14ac:dyDescent="0.2">
      <c r="D7473" s="1"/>
      <c r="E7473" s="41"/>
    </row>
    <row r="7474" spans="4:5" x14ac:dyDescent="0.2">
      <c r="D7474" s="1"/>
      <c r="E7474" s="41"/>
    </row>
    <row r="7475" spans="4:5" x14ac:dyDescent="0.2">
      <c r="D7475" s="1"/>
      <c r="E7475" s="41"/>
    </row>
    <row r="7476" spans="4:5" x14ac:dyDescent="0.2">
      <c r="D7476" s="1"/>
      <c r="E7476" s="41"/>
    </row>
    <row r="7477" spans="4:5" x14ac:dyDescent="0.2">
      <c r="D7477" s="1"/>
      <c r="E7477" s="41"/>
    </row>
    <row r="7478" spans="4:5" x14ac:dyDescent="0.2">
      <c r="D7478" s="1"/>
      <c r="E7478" s="41"/>
    </row>
    <row r="7479" spans="4:5" x14ac:dyDescent="0.2">
      <c r="D7479" s="1"/>
      <c r="E7479" s="41"/>
    </row>
    <row r="7480" spans="4:5" x14ac:dyDescent="0.2">
      <c r="D7480" s="1"/>
      <c r="E7480" s="41"/>
    </row>
    <row r="7481" spans="4:5" x14ac:dyDescent="0.2">
      <c r="D7481" s="1"/>
      <c r="E7481" s="41"/>
    </row>
    <row r="7482" spans="4:5" x14ac:dyDescent="0.2">
      <c r="D7482" s="1"/>
      <c r="E7482" s="41"/>
    </row>
    <row r="7483" spans="4:5" x14ac:dyDescent="0.2">
      <c r="D7483" s="1"/>
      <c r="E7483" s="41"/>
    </row>
    <row r="7484" spans="4:5" x14ac:dyDescent="0.2">
      <c r="D7484" s="1"/>
      <c r="E7484" s="41"/>
    </row>
    <row r="7485" spans="4:5" x14ac:dyDescent="0.2">
      <c r="D7485" s="1"/>
      <c r="E7485" s="41"/>
    </row>
    <row r="7486" spans="4:5" x14ac:dyDescent="0.2">
      <c r="D7486" s="1"/>
      <c r="E7486" s="41"/>
    </row>
    <row r="7487" spans="4:5" x14ac:dyDescent="0.2">
      <c r="D7487" s="1"/>
      <c r="E7487" s="41"/>
    </row>
    <row r="7488" spans="4:5" x14ac:dyDescent="0.2">
      <c r="D7488" s="1"/>
      <c r="E7488" s="41"/>
    </row>
    <row r="7489" spans="4:5" x14ac:dyDescent="0.2">
      <c r="D7489" s="1"/>
      <c r="E7489" s="41"/>
    </row>
    <row r="7490" spans="4:5" x14ac:dyDescent="0.2">
      <c r="D7490" s="1"/>
      <c r="E7490" s="41"/>
    </row>
    <row r="7491" spans="4:5" x14ac:dyDescent="0.2">
      <c r="D7491" s="1"/>
      <c r="E7491" s="41"/>
    </row>
    <row r="7492" spans="4:5" x14ac:dyDescent="0.2">
      <c r="D7492" s="1"/>
      <c r="E7492" s="41"/>
    </row>
    <row r="7493" spans="4:5" x14ac:dyDescent="0.2">
      <c r="D7493" s="1"/>
      <c r="E7493" s="41"/>
    </row>
    <row r="7494" spans="4:5" x14ac:dyDescent="0.2">
      <c r="D7494" s="1"/>
      <c r="E7494" s="41"/>
    </row>
    <row r="7495" spans="4:5" x14ac:dyDescent="0.2">
      <c r="D7495" s="1"/>
      <c r="E7495" s="41"/>
    </row>
    <row r="7496" spans="4:5" x14ac:dyDescent="0.2">
      <c r="D7496" s="1"/>
      <c r="E7496" s="41"/>
    </row>
    <row r="7497" spans="4:5" x14ac:dyDescent="0.2">
      <c r="D7497" s="1"/>
      <c r="E7497" s="41"/>
    </row>
    <row r="7498" spans="4:5" x14ac:dyDescent="0.2">
      <c r="D7498" s="1"/>
      <c r="E7498" s="41"/>
    </row>
    <row r="7499" spans="4:5" x14ac:dyDescent="0.2">
      <c r="D7499" s="1"/>
      <c r="E7499" s="41"/>
    </row>
    <row r="7500" spans="4:5" x14ac:dyDescent="0.2">
      <c r="D7500" s="1"/>
      <c r="E7500" s="41"/>
    </row>
    <row r="7501" spans="4:5" x14ac:dyDescent="0.2">
      <c r="D7501" s="1"/>
      <c r="E7501" s="41"/>
    </row>
    <row r="7502" spans="4:5" x14ac:dyDescent="0.2">
      <c r="D7502" s="1"/>
      <c r="E7502" s="41"/>
    </row>
    <row r="7503" spans="4:5" x14ac:dyDescent="0.2">
      <c r="D7503" s="1"/>
      <c r="E7503" s="41"/>
    </row>
    <row r="7504" spans="4:5" x14ac:dyDescent="0.2">
      <c r="D7504" s="1"/>
      <c r="E7504" s="41"/>
    </row>
    <row r="7505" spans="4:5" x14ac:dyDescent="0.2">
      <c r="D7505" s="1"/>
      <c r="E7505" s="41"/>
    </row>
    <row r="7506" spans="4:5" x14ac:dyDescent="0.2">
      <c r="D7506" s="1"/>
      <c r="E7506" s="41"/>
    </row>
    <row r="7507" spans="4:5" x14ac:dyDescent="0.2">
      <c r="D7507" s="1"/>
      <c r="E7507" s="41"/>
    </row>
    <row r="7508" spans="4:5" x14ac:dyDescent="0.2">
      <c r="D7508" s="1"/>
      <c r="E7508" s="41"/>
    </row>
    <row r="7509" spans="4:5" x14ac:dyDescent="0.2">
      <c r="D7509" s="1"/>
      <c r="E7509" s="41"/>
    </row>
    <row r="7510" spans="4:5" x14ac:dyDescent="0.2">
      <c r="D7510" s="1"/>
      <c r="E7510" s="41"/>
    </row>
    <row r="7511" spans="4:5" x14ac:dyDescent="0.2">
      <c r="D7511" s="1"/>
      <c r="E7511" s="41"/>
    </row>
    <row r="7512" spans="4:5" x14ac:dyDescent="0.2">
      <c r="D7512" s="1"/>
      <c r="E7512" s="41"/>
    </row>
    <row r="7513" spans="4:5" x14ac:dyDescent="0.2">
      <c r="D7513" s="1"/>
      <c r="E7513" s="41"/>
    </row>
    <row r="7514" spans="4:5" x14ac:dyDescent="0.2">
      <c r="D7514" s="1"/>
      <c r="E7514" s="41"/>
    </row>
    <row r="7515" spans="4:5" x14ac:dyDescent="0.2">
      <c r="D7515" s="1"/>
      <c r="E7515" s="41"/>
    </row>
    <row r="7516" spans="4:5" x14ac:dyDescent="0.2">
      <c r="D7516" s="1"/>
      <c r="E7516" s="41"/>
    </row>
    <row r="7517" spans="4:5" x14ac:dyDescent="0.2">
      <c r="D7517" s="1"/>
      <c r="E7517" s="41"/>
    </row>
    <row r="7518" spans="4:5" x14ac:dyDescent="0.2">
      <c r="D7518" s="1"/>
      <c r="E7518" s="41"/>
    </row>
    <row r="7519" spans="4:5" x14ac:dyDescent="0.2">
      <c r="D7519" s="1"/>
      <c r="E7519" s="41"/>
    </row>
    <row r="7520" spans="4:5" x14ac:dyDescent="0.2">
      <c r="D7520" s="1"/>
      <c r="E7520" s="41"/>
    </row>
    <row r="7521" spans="4:5" x14ac:dyDescent="0.2">
      <c r="D7521" s="1"/>
      <c r="E7521" s="41"/>
    </row>
    <row r="7522" spans="4:5" x14ac:dyDescent="0.2">
      <c r="D7522" s="1"/>
      <c r="E7522" s="41"/>
    </row>
    <row r="7523" spans="4:5" x14ac:dyDescent="0.2">
      <c r="D7523" s="1"/>
      <c r="E7523" s="41"/>
    </row>
    <row r="7524" spans="4:5" x14ac:dyDescent="0.2">
      <c r="D7524" s="1"/>
      <c r="E7524" s="41"/>
    </row>
    <row r="7525" spans="4:5" x14ac:dyDescent="0.2">
      <c r="D7525" s="1"/>
      <c r="E7525" s="41"/>
    </row>
    <row r="7526" spans="4:5" x14ac:dyDescent="0.2">
      <c r="D7526" s="1"/>
      <c r="E7526" s="41"/>
    </row>
    <row r="7527" spans="4:5" x14ac:dyDescent="0.2">
      <c r="D7527" s="1"/>
      <c r="E7527" s="41"/>
    </row>
    <row r="7528" spans="4:5" x14ac:dyDescent="0.2">
      <c r="D7528" s="1"/>
      <c r="E7528" s="41"/>
    </row>
    <row r="7529" spans="4:5" x14ac:dyDescent="0.2">
      <c r="D7529" s="1"/>
      <c r="E7529" s="41"/>
    </row>
    <row r="7530" spans="4:5" x14ac:dyDescent="0.2">
      <c r="D7530" s="1"/>
      <c r="E7530" s="41"/>
    </row>
    <row r="7531" spans="4:5" x14ac:dyDescent="0.2">
      <c r="D7531" s="1"/>
      <c r="E7531" s="41"/>
    </row>
    <row r="7532" spans="4:5" x14ac:dyDescent="0.2">
      <c r="D7532" s="1"/>
      <c r="E7532" s="41"/>
    </row>
    <row r="7533" spans="4:5" x14ac:dyDescent="0.2">
      <c r="D7533" s="1"/>
      <c r="E7533" s="41"/>
    </row>
    <row r="7534" spans="4:5" x14ac:dyDescent="0.2">
      <c r="D7534" s="1"/>
      <c r="E7534" s="41"/>
    </row>
    <row r="7535" spans="4:5" x14ac:dyDescent="0.2">
      <c r="D7535" s="1"/>
      <c r="E7535" s="41"/>
    </row>
    <row r="7536" spans="4:5" x14ac:dyDescent="0.2">
      <c r="D7536" s="1"/>
      <c r="E7536" s="41"/>
    </row>
    <row r="7537" spans="4:5" x14ac:dyDescent="0.2">
      <c r="D7537" s="1"/>
      <c r="E7537" s="41"/>
    </row>
    <row r="7538" spans="4:5" x14ac:dyDescent="0.2">
      <c r="D7538" s="1"/>
      <c r="E7538" s="41"/>
    </row>
    <row r="7539" spans="4:5" x14ac:dyDescent="0.2">
      <c r="D7539" s="1"/>
      <c r="E7539" s="41"/>
    </row>
    <row r="7540" spans="4:5" x14ac:dyDescent="0.2">
      <c r="D7540" s="1"/>
      <c r="E7540" s="41"/>
    </row>
    <row r="7541" spans="4:5" x14ac:dyDescent="0.2">
      <c r="D7541" s="1"/>
      <c r="E7541" s="41"/>
    </row>
    <row r="7542" spans="4:5" x14ac:dyDescent="0.2">
      <c r="D7542" s="1"/>
      <c r="E7542" s="41"/>
    </row>
    <row r="7543" spans="4:5" x14ac:dyDescent="0.2">
      <c r="D7543" s="1"/>
      <c r="E7543" s="41"/>
    </row>
    <row r="7544" spans="4:5" x14ac:dyDescent="0.2">
      <c r="D7544" s="1"/>
      <c r="E7544" s="41"/>
    </row>
    <row r="7545" spans="4:5" x14ac:dyDescent="0.2">
      <c r="D7545" s="1"/>
      <c r="E7545" s="41"/>
    </row>
    <row r="7546" spans="4:5" x14ac:dyDescent="0.2">
      <c r="D7546" s="1"/>
      <c r="E7546" s="41"/>
    </row>
    <row r="7547" spans="4:5" x14ac:dyDescent="0.2">
      <c r="D7547" s="1"/>
      <c r="E7547" s="41"/>
    </row>
    <row r="7548" spans="4:5" x14ac:dyDescent="0.2">
      <c r="D7548" s="1"/>
      <c r="E7548" s="41"/>
    </row>
    <row r="7549" spans="4:5" x14ac:dyDescent="0.2">
      <c r="D7549" s="1"/>
      <c r="E7549" s="41"/>
    </row>
    <row r="7550" spans="4:5" x14ac:dyDescent="0.2">
      <c r="D7550" s="1"/>
      <c r="E7550" s="41"/>
    </row>
    <row r="7551" spans="4:5" x14ac:dyDescent="0.2">
      <c r="D7551" s="1"/>
      <c r="E7551" s="41"/>
    </row>
    <row r="7552" spans="4:5" x14ac:dyDescent="0.2">
      <c r="D7552" s="1"/>
      <c r="E7552" s="41"/>
    </row>
    <row r="7553" spans="4:5" x14ac:dyDescent="0.2">
      <c r="D7553" s="1"/>
      <c r="E7553" s="41"/>
    </row>
    <row r="7554" spans="4:5" x14ac:dyDescent="0.2">
      <c r="D7554" s="1"/>
      <c r="E7554" s="41"/>
    </row>
    <row r="7555" spans="4:5" x14ac:dyDescent="0.2">
      <c r="D7555" s="1"/>
      <c r="E7555" s="41"/>
    </row>
    <row r="7556" spans="4:5" x14ac:dyDescent="0.2">
      <c r="D7556" s="1"/>
      <c r="E7556" s="41"/>
    </row>
    <row r="7557" spans="4:5" x14ac:dyDescent="0.2">
      <c r="D7557" s="1"/>
      <c r="E7557" s="41"/>
    </row>
    <row r="7558" spans="4:5" x14ac:dyDescent="0.2">
      <c r="D7558" s="1"/>
      <c r="E7558" s="41"/>
    </row>
    <row r="7559" spans="4:5" x14ac:dyDescent="0.2">
      <c r="D7559" s="1"/>
      <c r="E7559" s="41"/>
    </row>
    <row r="7560" spans="4:5" x14ac:dyDescent="0.2">
      <c r="D7560" s="1"/>
      <c r="E7560" s="41"/>
    </row>
    <row r="7561" spans="4:5" x14ac:dyDescent="0.2">
      <c r="D7561" s="1"/>
      <c r="E7561" s="41"/>
    </row>
    <row r="7562" spans="4:5" x14ac:dyDescent="0.2">
      <c r="D7562" s="1"/>
      <c r="E7562" s="41"/>
    </row>
    <row r="7563" spans="4:5" x14ac:dyDescent="0.2">
      <c r="D7563" s="1"/>
      <c r="E7563" s="41"/>
    </row>
    <row r="7564" spans="4:5" x14ac:dyDescent="0.2">
      <c r="D7564" s="1"/>
      <c r="E7564" s="41"/>
    </row>
    <row r="7565" spans="4:5" x14ac:dyDescent="0.2">
      <c r="D7565" s="1"/>
      <c r="E7565" s="41"/>
    </row>
    <row r="7566" spans="4:5" x14ac:dyDescent="0.2">
      <c r="D7566" s="1"/>
      <c r="E7566" s="41"/>
    </row>
    <row r="7567" spans="4:5" x14ac:dyDescent="0.2">
      <c r="D7567" s="1"/>
      <c r="E7567" s="41"/>
    </row>
    <row r="7568" spans="4:5" x14ac:dyDescent="0.2">
      <c r="D7568" s="1"/>
      <c r="E7568" s="41"/>
    </row>
    <row r="7569" spans="4:5" x14ac:dyDescent="0.2">
      <c r="D7569" s="1"/>
      <c r="E7569" s="41"/>
    </row>
    <row r="7570" spans="4:5" x14ac:dyDescent="0.2">
      <c r="D7570" s="1"/>
      <c r="E7570" s="41"/>
    </row>
    <row r="7571" spans="4:5" x14ac:dyDescent="0.2">
      <c r="D7571" s="1"/>
      <c r="E7571" s="41"/>
    </row>
    <row r="7572" spans="4:5" x14ac:dyDescent="0.2">
      <c r="D7572" s="1"/>
      <c r="E7572" s="41"/>
    </row>
    <row r="7573" spans="4:5" x14ac:dyDescent="0.2">
      <c r="D7573" s="1"/>
      <c r="E7573" s="41"/>
    </row>
    <row r="7574" spans="4:5" x14ac:dyDescent="0.2">
      <c r="D7574" s="1"/>
      <c r="E7574" s="41"/>
    </row>
    <row r="7575" spans="4:5" x14ac:dyDescent="0.2">
      <c r="D7575" s="1"/>
      <c r="E7575" s="41"/>
    </row>
    <row r="7576" spans="4:5" x14ac:dyDescent="0.2">
      <c r="D7576" s="1"/>
      <c r="E7576" s="41"/>
    </row>
    <row r="7577" spans="4:5" x14ac:dyDescent="0.2">
      <c r="D7577" s="1"/>
      <c r="E7577" s="41"/>
    </row>
    <row r="7578" spans="4:5" x14ac:dyDescent="0.2">
      <c r="D7578" s="1"/>
      <c r="E7578" s="41"/>
    </row>
    <row r="7579" spans="4:5" x14ac:dyDescent="0.2">
      <c r="D7579" s="1"/>
      <c r="E7579" s="41"/>
    </row>
    <row r="7580" spans="4:5" x14ac:dyDescent="0.2">
      <c r="D7580" s="1"/>
      <c r="E7580" s="41"/>
    </row>
    <row r="7581" spans="4:5" x14ac:dyDescent="0.2">
      <c r="D7581" s="1"/>
      <c r="E7581" s="41"/>
    </row>
    <row r="7582" spans="4:5" x14ac:dyDescent="0.2">
      <c r="D7582" s="1"/>
      <c r="E7582" s="41"/>
    </row>
    <row r="7583" spans="4:5" x14ac:dyDescent="0.2">
      <c r="D7583" s="1"/>
      <c r="E7583" s="41"/>
    </row>
    <row r="7584" spans="4:5" x14ac:dyDescent="0.2">
      <c r="D7584" s="1"/>
      <c r="E7584" s="41"/>
    </row>
    <row r="7585" spans="4:5" x14ac:dyDescent="0.2">
      <c r="D7585" s="1"/>
      <c r="E7585" s="41"/>
    </row>
    <row r="7586" spans="4:5" x14ac:dyDescent="0.2">
      <c r="D7586" s="1"/>
      <c r="E7586" s="41"/>
    </row>
    <row r="7587" spans="4:5" x14ac:dyDescent="0.2">
      <c r="D7587" s="1"/>
      <c r="E7587" s="41"/>
    </row>
    <row r="7588" spans="4:5" x14ac:dyDescent="0.2">
      <c r="D7588" s="1"/>
      <c r="E7588" s="41"/>
    </row>
    <row r="7589" spans="4:5" x14ac:dyDescent="0.2">
      <c r="D7589" s="1"/>
      <c r="E7589" s="41"/>
    </row>
    <row r="7590" spans="4:5" x14ac:dyDescent="0.2">
      <c r="D7590" s="1"/>
      <c r="E7590" s="41"/>
    </row>
    <row r="7591" spans="4:5" x14ac:dyDescent="0.2">
      <c r="D7591" s="1"/>
      <c r="E7591" s="41"/>
    </row>
    <row r="7592" spans="4:5" x14ac:dyDescent="0.2">
      <c r="D7592" s="1"/>
      <c r="E7592" s="41"/>
    </row>
    <row r="7593" spans="4:5" x14ac:dyDescent="0.2">
      <c r="D7593" s="1"/>
      <c r="E7593" s="41"/>
    </row>
    <row r="7594" spans="4:5" x14ac:dyDescent="0.2">
      <c r="D7594" s="1"/>
      <c r="E7594" s="41"/>
    </row>
    <row r="7595" spans="4:5" x14ac:dyDescent="0.2">
      <c r="D7595" s="1"/>
      <c r="E7595" s="41"/>
    </row>
    <row r="7596" spans="4:5" x14ac:dyDescent="0.2">
      <c r="D7596" s="1"/>
      <c r="E7596" s="41"/>
    </row>
    <row r="7597" spans="4:5" x14ac:dyDescent="0.2">
      <c r="D7597" s="1"/>
      <c r="E7597" s="41"/>
    </row>
    <row r="7598" spans="4:5" x14ac:dyDescent="0.2">
      <c r="D7598" s="1"/>
      <c r="E7598" s="41"/>
    </row>
    <row r="7599" spans="4:5" x14ac:dyDescent="0.2">
      <c r="D7599" s="1"/>
      <c r="E7599" s="41"/>
    </row>
    <row r="7600" spans="4:5" x14ac:dyDescent="0.2">
      <c r="D7600" s="1"/>
      <c r="E7600" s="41"/>
    </row>
    <row r="7601" spans="4:5" x14ac:dyDescent="0.2">
      <c r="D7601" s="1"/>
      <c r="E7601" s="41"/>
    </row>
    <row r="7602" spans="4:5" x14ac:dyDescent="0.2">
      <c r="D7602" s="1"/>
      <c r="E7602" s="41"/>
    </row>
    <row r="7603" spans="4:5" x14ac:dyDescent="0.2">
      <c r="D7603" s="1"/>
      <c r="E7603" s="41"/>
    </row>
    <row r="7604" spans="4:5" x14ac:dyDescent="0.2">
      <c r="D7604" s="1"/>
      <c r="E7604" s="41"/>
    </row>
    <row r="7605" spans="4:5" x14ac:dyDescent="0.2">
      <c r="D7605" s="1"/>
      <c r="E7605" s="41"/>
    </row>
    <row r="7606" spans="4:5" x14ac:dyDescent="0.2">
      <c r="D7606" s="1"/>
      <c r="E7606" s="41"/>
    </row>
    <row r="7607" spans="4:5" x14ac:dyDescent="0.2">
      <c r="D7607" s="1"/>
      <c r="E7607" s="41"/>
    </row>
    <row r="7608" spans="4:5" x14ac:dyDescent="0.2">
      <c r="D7608" s="1"/>
      <c r="E7608" s="41"/>
    </row>
    <row r="7609" spans="4:5" x14ac:dyDescent="0.2">
      <c r="D7609" s="1"/>
      <c r="E7609" s="41"/>
    </row>
    <row r="7610" spans="4:5" x14ac:dyDescent="0.2">
      <c r="D7610" s="1"/>
      <c r="E7610" s="41"/>
    </row>
    <row r="7611" spans="4:5" x14ac:dyDescent="0.2">
      <c r="D7611" s="1"/>
      <c r="E7611" s="41"/>
    </row>
    <row r="7612" spans="4:5" x14ac:dyDescent="0.2">
      <c r="D7612" s="1"/>
      <c r="E7612" s="41"/>
    </row>
    <row r="7613" spans="4:5" x14ac:dyDescent="0.2">
      <c r="D7613" s="1"/>
      <c r="E7613" s="41"/>
    </row>
    <row r="7614" spans="4:5" x14ac:dyDescent="0.2">
      <c r="D7614" s="1"/>
      <c r="E7614" s="41"/>
    </row>
    <row r="7615" spans="4:5" x14ac:dyDescent="0.2">
      <c r="D7615" s="1"/>
      <c r="E7615" s="41"/>
    </row>
    <row r="7616" spans="4:5" x14ac:dyDescent="0.2">
      <c r="D7616" s="1"/>
      <c r="E7616" s="41"/>
    </row>
    <row r="7617" spans="4:5" x14ac:dyDescent="0.2">
      <c r="D7617" s="1"/>
      <c r="E7617" s="41"/>
    </row>
    <row r="7618" spans="4:5" x14ac:dyDescent="0.2">
      <c r="D7618" s="1"/>
      <c r="E7618" s="41"/>
    </row>
    <row r="7619" spans="4:5" x14ac:dyDescent="0.2">
      <c r="D7619" s="1"/>
      <c r="E7619" s="41"/>
    </row>
    <row r="7620" spans="4:5" x14ac:dyDescent="0.2">
      <c r="D7620" s="1"/>
      <c r="E7620" s="41"/>
    </row>
    <row r="7621" spans="4:5" x14ac:dyDescent="0.2">
      <c r="D7621" s="1"/>
      <c r="E7621" s="41"/>
    </row>
    <row r="7622" spans="4:5" x14ac:dyDescent="0.2">
      <c r="D7622" s="1"/>
      <c r="E7622" s="41"/>
    </row>
    <row r="7623" spans="4:5" x14ac:dyDescent="0.2">
      <c r="D7623" s="1"/>
      <c r="E7623" s="41"/>
    </row>
    <row r="7624" spans="4:5" x14ac:dyDescent="0.2">
      <c r="D7624" s="1"/>
      <c r="E7624" s="41"/>
    </row>
    <row r="7625" spans="4:5" x14ac:dyDescent="0.2">
      <c r="D7625" s="1"/>
      <c r="E7625" s="41"/>
    </row>
    <row r="7626" spans="4:5" x14ac:dyDescent="0.2">
      <c r="D7626" s="1"/>
      <c r="E7626" s="41"/>
    </row>
    <row r="7627" spans="4:5" x14ac:dyDescent="0.2">
      <c r="D7627" s="1"/>
      <c r="E7627" s="41"/>
    </row>
    <row r="7628" spans="4:5" x14ac:dyDescent="0.2">
      <c r="D7628" s="1"/>
      <c r="E7628" s="41"/>
    </row>
    <row r="7629" spans="4:5" x14ac:dyDescent="0.2">
      <c r="D7629" s="1"/>
      <c r="E7629" s="41"/>
    </row>
    <row r="7630" spans="4:5" x14ac:dyDescent="0.2">
      <c r="D7630" s="1"/>
      <c r="E7630" s="41"/>
    </row>
    <row r="7631" spans="4:5" x14ac:dyDescent="0.2">
      <c r="D7631" s="1"/>
      <c r="E7631" s="41"/>
    </row>
    <row r="7632" spans="4:5" x14ac:dyDescent="0.2">
      <c r="D7632" s="1"/>
      <c r="E7632" s="41"/>
    </row>
    <row r="7633" spans="4:5" x14ac:dyDescent="0.2">
      <c r="D7633" s="1"/>
      <c r="E7633" s="41"/>
    </row>
    <row r="7634" spans="4:5" x14ac:dyDescent="0.2">
      <c r="D7634" s="1"/>
      <c r="E7634" s="41"/>
    </row>
    <row r="7635" spans="4:5" x14ac:dyDescent="0.2">
      <c r="D7635" s="1"/>
      <c r="E7635" s="41"/>
    </row>
    <row r="7636" spans="4:5" x14ac:dyDescent="0.2">
      <c r="D7636" s="1"/>
      <c r="E7636" s="41"/>
    </row>
    <row r="7637" spans="4:5" x14ac:dyDescent="0.2">
      <c r="D7637" s="1"/>
      <c r="E7637" s="41"/>
    </row>
    <row r="7638" spans="4:5" x14ac:dyDescent="0.2">
      <c r="D7638" s="1"/>
      <c r="E7638" s="41"/>
    </row>
    <row r="7639" spans="4:5" x14ac:dyDescent="0.2">
      <c r="D7639" s="1"/>
      <c r="E7639" s="41"/>
    </row>
    <row r="7640" spans="4:5" x14ac:dyDescent="0.2">
      <c r="D7640" s="1"/>
      <c r="E7640" s="41"/>
    </row>
    <row r="7641" spans="4:5" x14ac:dyDescent="0.2">
      <c r="D7641" s="1"/>
      <c r="E7641" s="41"/>
    </row>
    <row r="7642" spans="4:5" x14ac:dyDescent="0.2">
      <c r="D7642" s="1"/>
      <c r="E7642" s="41"/>
    </row>
    <row r="7643" spans="4:5" x14ac:dyDescent="0.2">
      <c r="D7643" s="1"/>
      <c r="E7643" s="41"/>
    </row>
    <row r="7644" spans="4:5" x14ac:dyDescent="0.2">
      <c r="D7644" s="1"/>
      <c r="E7644" s="41"/>
    </row>
    <row r="7645" spans="4:5" x14ac:dyDescent="0.2">
      <c r="D7645" s="1"/>
      <c r="E7645" s="41"/>
    </row>
    <row r="7646" spans="4:5" x14ac:dyDescent="0.2">
      <c r="D7646" s="1"/>
      <c r="E7646" s="41"/>
    </row>
    <row r="7647" spans="4:5" x14ac:dyDescent="0.2">
      <c r="D7647" s="1"/>
      <c r="E7647" s="41"/>
    </row>
    <row r="7648" spans="4:5" x14ac:dyDescent="0.2">
      <c r="D7648" s="1"/>
      <c r="E7648" s="41"/>
    </row>
    <row r="7649" spans="4:5" x14ac:dyDescent="0.2">
      <c r="D7649" s="1"/>
      <c r="E7649" s="41"/>
    </row>
    <row r="7650" spans="4:5" x14ac:dyDescent="0.2">
      <c r="D7650" s="1"/>
      <c r="E7650" s="41"/>
    </row>
    <row r="7651" spans="4:5" x14ac:dyDescent="0.2">
      <c r="D7651" s="1"/>
      <c r="E7651" s="41"/>
    </row>
    <row r="7652" spans="4:5" x14ac:dyDescent="0.2">
      <c r="D7652" s="1"/>
      <c r="E7652" s="41"/>
    </row>
    <row r="7653" spans="4:5" x14ac:dyDescent="0.2">
      <c r="D7653" s="1"/>
      <c r="E7653" s="41"/>
    </row>
    <row r="7654" spans="4:5" x14ac:dyDescent="0.2">
      <c r="D7654" s="1"/>
      <c r="E7654" s="41"/>
    </row>
    <row r="7655" spans="4:5" x14ac:dyDescent="0.2">
      <c r="D7655" s="1"/>
      <c r="E7655" s="41"/>
    </row>
    <row r="7656" spans="4:5" x14ac:dyDescent="0.2">
      <c r="D7656" s="1"/>
      <c r="E7656" s="41"/>
    </row>
    <row r="7657" spans="4:5" x14ac:dyDescent="0.2">
      <c r="D7657" s="1"/>
      <c r="E7657" s="41"/>
    </row>
    <row r="7658" spans="4:5" x14ac:dyDescent="0.2">
      <c r="D7658" s="1"/>
      <c r="E7658" s="41"/>
    </row>
    <row r="7659" spans="4:5" x14ac:dyDescent="0.2">
      <c r="D7659" s="1"/>
      <c r="E7659" s="41"/>
    </row>
    <row r="7660" spans="4:5" x14ac:dyDescent="0.2">
      <c r="D7660" s="1"/>
      <c r="E7660" s="41"/>
    </row>
    <row r="7661" spans="4:5" x14ac:dyDescent="0.2">
      <c r="D7661" s="1"/>
      <c r="E7661" s="41"/>
    </row>
    <row r="7662" spans="4:5" x14ac:dyDescent="0.2">
      <c r="D7662" s="1"/>
      <c r="E7662" s="41"/>
    </row>
    <row r="7663" spans="4:5" x14ac:dyDescent="0.2">
      <c r="D7663" s="1"/>
      <c r="E7663" s="41"/>
    </row>
    <row r="7664" spans="4:5" x14ac:dyDescent="0.2">
      <c r="D7664" s="1"/>
      <c r="E7664" s="41"/>
    </row>
    <row r="7665" spans="4:5" x14ac:dyDescent="0.2">
      <c r="D7665" s="1"/>
      <c r="E7665" s="41"/>
    </row>
    <row r="7666" spans="4:5" x14ac:dyDescent="0.2">
      <c r="D7666" s="1"/>
      <c r="E7666" s="41"/>
    </row>
    <row r="7667" spans="4:5" x14ac:dyDescent="0.2">
      <c r="D7667" s="1"/>
      <c r="E7667" s="41"/>
    </row>
    <row r="7668" spans="4:5" x14ac:dyDescent="0.2">
      <c r="D7668" s="1"/>
      <c r="E7668" s="41"/>
    </row>
    <row r="7669" spans="4:5" x14ac:dyDescent="0.2">
      <c r="D7669" s="1"/>
      <c r="E7669" s="41"/>
    </row>
    <row r="7670" spans="4:5" x14ac:dyDescent="0.2">
      <c r="D7670" s="1"/>
      <c r="E7670" s="41"/>
    </row>
    <row r="7671" spans="4:5" x14ac:dyDescent="0.2">
      <c r="D7671" s="1"/>
      <c r="E7671" s="41"/>
    </row>
    <row r="7672" spans="4:5" x14ac:dyDescent="0.2">
      <c r="D7672" s="1"/>
      <c r="E7672" s="41"/>
    </row>
    <row r="7673" spans="4:5" x14ac:dyDescent="0.2">
      <c r="D7673" s="1"/>
      <c r="E7673" s="41"/>
    </row>
    <row r="7674" spans="4:5" x14ac:dyDescent="0.2">
      <c r="D7674" s="1"/>
      <c r="E7674" s="41"/>
    </row>
    <row r="7675" spans="4:5" x14ac:dyDescent="0.2">
      <c r="D7675" s="1"/>
      <c r="E7675" s="41"/>
    </row>
    <row r="7676" spans="4:5" x14ac:dyDescent="0.2">
      <c r="D7676" s="1"/>
      <c r="E7676" s="41"/>
    </row>
    <row r="7677" spans="4:5" x14ac:dyDescent="0.2">
      <c r="D7677" s="1"/>
      <c r="E7677" s="41"/>
    </row>
    <row r="7678" spans="4:5" x14ac:dyDescent="0.2">
      <c r="D7678" s="1"/>
      <c r="E7678" s="41"/>
    </row>
    <row r="7679" spans="4:5" x14ac:dyDescent="0.2">
      <c r="D7679" s="1"/>
      <c r="E7679" s="41"/>
    </row>
    <row r="7680" spans="4:5" x14ac:dyDescent="0.2">
      <c r="D7680" s="1"/>
      <c r="E7680" s="41"/>
    </row>
    <row r="7681" spans="4:5" x14ac:dyDescent="0.2">
      <c r="D7681" s="1"/>
      <c r="E7681" s="41"/>
    </row>
    <row r="7682" spans="4:5" x14ac:dyDescent="0.2">
      <c r="D7682" s="1"/>
      <c r="E7682" s="41"/>
    </row>
    <row r="7683" spans="4:5" x14ac:dyDescent="0.2">
      <c r="D7683" s="1"/>
      <c r="E7683" s="41"/>
    </row>
    <row r="7684" spans="4:5" x14ac:dyDescent="0.2">
      <c r="D7684" s="1"/>
      <c r="E7684" s="41"/>
    </row>
    <row r="7685" spans="4:5" x14ac:dyDescent="0.2">
      <c r="D7685" s="1"/>
      <c r="E7685" s="41"/>
    </row>
    <row r="7686" spans="4:5" x14ac:dyDescent="0.2">
      <c r="D7686" s="1"/>
      <c r="E7686" s="41"/>
    </row>
    <row r="7687" spans="4:5" x14ac:dyDescent="0.2">
      <c r="D7687" s="1"/>
      <c r="E7687" s="41"/>
    </row>
    <row r="7688" spans="4:5" x14ac:dyDescent="0.2">
      <c r="D7688" s="1"/>
      <c r="E7688" s="41"/>
    </row>
    <row r="7689" spans="4:5" x14ac:dyDescent="0.2">
      <c r="D7689" s="1"/>
      <c r="E7689" s="41"/>
    </row>
    <row r="7690" spans="4:5" x14ac:dyDescent="0.2">
      <c r="D7690" s="1"/>
      <c r="E7690" s="41"/>
    </row>
    <row r="7691" spans="4:5" x14ac:dyDescent="0.2">
      <c r="D7691" s="1"/>
      <c r="E7691" s="41"/>
    </row>
    <row r="7692" spans="4:5" x14ac:dyDescent="0.2">
      <c r="D7692" s="1"/>
      <c r="E7692" s="41"/>
    </row>
    <row r="7693" spans="4:5" x14ac:dyDescent="0.2">
      <c r="D7693" s="1"/>
      <c r="E7693" s="41"/>
    </row>
    <row r="7694" spans="4:5" x14ac:dyDescent="0.2">
      <c r="D7694" s="1"/>
      <c r="E7694" s="41"/>
    </row>
    <row r="7695" spans="4:5" x14ac:dyDescent="0.2">
      <c r="D7695" s="1"/>
      <c r="E7695" s="41"/>
    </row>
    <row r="7696" spans="4:5" x14ac:dyDescent="0.2">
      <c r="D7696" s="1"/>
      <c r="E7696" s="41"/>
    </row>
    <row r="7697" spans="4:5" x14ac:dyDescent="0.2">
      <c r="D7697" s="1"/>
      <c r="E7697" s="41"/>
    </row>
    <row r="7698" spans="4:5" x14ac:dyDescent="0.2">
      <c r="D7698" s="1"/>
      <c r="E7698" s="41"/>
    </row>
    <row r="7699" spans="4:5" x14ac:dyDescent="0.2">
      <c r="D7699" s="1"/>
      <c r="E7699" s="41"/>
    </row>
    <row r="7700" spans="4:5" x14ac:dyDescent="0.2">
      <c r="D7700" s="1"/>
      <c r="E7700" s="41"/>
    </row>
    <row r="7701" spans="4:5" x14ac:dyDescent="0.2">
      <c r="D7701" s="1"/>
      <c r="E7701" s="41"/>
    </row>
    <row r="7702" spans="4:5" x14ac:dyDescent="0.2">
      <c r="D7702" s="1"/>
      <c r="E7702" s="41"/>
    </row>
    <row r="7703" spans="4:5" x14ac:dyDescent="0.2">
      <c r="D7703" s="1"/>
      <c r="E7703" s="41"/>
    </row>
    <row r="7704" spans="4:5" x14ac:dyDescent="0.2">
      <c r="D7704" s="1"/>
      <c r="E7704" s="41"/>
    </row>
    <row r="7705" spans="4:5" x14ac:dyDescent="0.2">
      <c r="D7705" s="1"/>
      <c r="E7705" s="41"/>
    </row>
    <row r="7706" spans="4:5" x14ac:dyDescent="0.2">
      <c r="D7706" s="1"/>
      <c r="E7706" s="41"/>
    </row>
    <row r="7707" spans="4:5" x14ac:dyDescent="0.2">
      <c r="D7707" s="1"/>
      <c r="E7707" s="41"/>
    </row>
    <row r="7708" spans="4:5" x14ac:dyDescent="0.2">
      <c r="D7708" s="1"/>
      <c r="E7708" s="41"/>
    </row>
    <row r="7709" spans="4:5" x14ac:dyDescent="0.2">
      <c r="D7709" s="1"/>
      <c r="E7709" s="41"/>
    </row>
    <row r="7710" spans="4:5" x14ac:dyDescent="0.2">
      <c r="D7710" s="1"/>
      <c r="E7710" s="41"/>
    </row>
    <row r="7711" spans="4:5" x14ac:dyDescent="0.2">
      <c r="D7711" s="1"/>
      <c r="E7711" s="41"/>
    </row>
    <row r="7712" spans="4:5" x14ac:dyDescent="0.2">
      <c r="D7712" s="1"/>
      <c r="E7712" s="41"/>
    </row>
    <row r="7713" spans="4:5" x14ac:dyDescent="0.2">
      <c r="D7713" s="1"/>
      <c r="E7713" s="41"/>
    </row>
    <row r="7714" spans="4:5" x14ac:dyDescent="0.2">
      <c r="D7714" s="1"/>
      <c r="E7714" s="41"/>
    </row>
    <row r="7715" spans="4:5" x14ac:dyDescent="0.2">
      <c r="D7715" s="1"/>
      <c r="E7715" s="41"/>
    </row>
    <row r="7716" spans="4:5" x14ac:dyDescent="0.2">
      <c r="D7716" s="1"/>
      <c r="E7716" s="41"/>
    </row>
    <row r="7717" spans="4:5" x14ac:dyDescent="0.2">
      <c r="D7717" s="1"/>
      <c r="E7717" s="41"/>
    </row>
    <row r="7718" spans="4:5" x14ac:dyDescent="0.2">
      <c r="D7718" s="1"/>
      <c r="E7718" s="41"/>
    </row>
    <row r="7719" spans="4:5" x14ac:dyDescent="0.2">
      <c r="D7719" s="1"/>
      <c r="E7719" s="41"/>
    </row>
    <row r="7720" spans="4:5" x14ac:dyDescent="0.2">
      <c r="D7720" s="1"/>
      <c r="E7720" s="41"/>
    </row>
    <row r="7721" spans="4:5" x14ac:dyDescent="0.2">
      <c r="D7721" s="1"/>
      <c r="E7721" s="41"/>
    </row>
    <row r="7722" spans="4:5" x14ac:dyDescent="0.2">
      <c r="D7722" s="1"/>
      <c r="E7722" s="41"/>
    </row>
    <row r="7723" spans="4:5" x14ac:dyDescent="0.2">
      <c r="D7723" s="1"/>
      <c r="E7723" s="41"/>
    </row>
    <row r="7724" spans="4:5" x14ac:dyDescent="0.2">
      <c r="D7724" s="1"/>
      <c r="E7724" s="41"/>
    </row>
    <row r="7725" spans="4:5" x14ac:dyDescent="0.2">
      <c r="D7725" s="1"/>
      <c r="E7725" s="41"/>
    </row>
    <row r="7726" spans="4:5" x14ac:dyDescent="0.2">
      <c r="D7726" s="1"/>
      <c r="E7726" s="41"/>
    </row>
    <row r="7727" spans="4:5" x14ac:dyDescent="0.2">
      <c r="D7727" s="1"/>
      <c r="E7727" s="41"/>
    </row>
    <row r="7728" spans="4:5" x14ac:dyDescent="0.2">
      <c r="D7728" s="1"/>
      <c r="E7728" s="41"/>
    </row>
    <row r="7729" spans="4:5" x14ac:dyDescent="0.2">
      <c r="D7729" s="1"/>
      <c r="E7729" s="41"/>
    </row>
    <row r="7730" spans="4:5" x14ac:dyDescent="0.2">
      <c r="D7730" s="1"/>
      <c r="E7730" s="41"/>
    </row>
    <row r="7731" spans="4:5" x14ac:dyDescent="0.2">
      <c r="D7731" s="1"/>
      <c r="E7731" s="41"/>
    </row>
    <row r="7732" spans="4:5" x14ac:dyDescent="0.2">
      <c r="D7732" s="1"/>
      <c r="E7732" s="41"/>
    </row>
    <row r="7733" spans="4:5" x14ac:dyDescent="0.2">
      <c r="D7733" s="1"/>
      <c r="E7733" s="41"/>
    </row>
    <row r="7734" spans="4:5" x14ac:dyDescent="0.2">
      <c r="D7734" s="1"/>
      <c r="E7734" s="41"/>
    </row>
    <row r="7735" spans="4:5" x14ac:dyDescent="0.2">
      <c r="D7735" s="1"/>
      <c r="E7735" s="41"/>
    </row>
    <row r="7736" spans="4:5" x14ac:dyDescent="0.2">
      <c r="D7736" s="1"/>
      <c r="E7736" s="41"/>
    </row>
    <row r="7737" spans="4:5" x14ac:dyDescent="0.2">
      <c r="D7737" s="1"/>
      <c r="E7737" s="41"/>
    </row>
    <row r="7738" spans="4:5" x14ac:dyDescent="0.2">
      <c r="D7738" s="1"/>
      <c r="E7738" s="41"/>
    </row>
    <row r="7739" spans="4:5" x14ac:dyDescent="0.2">
      <c r="D7739" s="1"/>
      <c r="E7739" s="41"/>
    </row>
    <row r="7740" spans="4:5" x14ac:dyDescent="0.2">
      <c r="D7740" s="1"/>
      <c r="E7740" s="41"/>
    </row>
    <row r="7741" spans="4:5" x14ac:dyDescent="0.2">
      <c r="D7741" s="1"/>
      <c r="E7741" s="41"/>
    </row>
    <row r="7742" spans="4:5" x14ac:dyDescent="0.2">
      <c r="D7742" s="1"/>
      <c r="E7742" s="41"/>
    </row>
    <row r="7743" spans="4:5" x14ac:dyDescent="0.2">
      <c r="D7743" s="1"/>
      <c r="E7743" s="41"/>
    </row>
    <row r="7744" spans="4:5" x14ac:dyDescent="0.2">
      <c r="D7744" s="1"/>
      <c r="E7744" s="41"/>
    </row>
    <row r="7745" spans="4:5" x14ac:dyDescent="0.2">
      <c r="D7745" s="1"/>
      <c r="E7745" s="41"/>
    </row>
    <row r="7746" spans="4:5" x14ac:dyDescent="0.2">
      <c r="D7746" s="1"/>
      <c r="E7746" s="41"/>
    </row>
    <row r="7747" spans="4:5" x14ac:dyDescent="0.2">
      <c r="D7747" s="1"/>
      <c r="E7747" s="41"/>
    </row>
    <row r="7748" spans="4:5" x14ac:dyDescent="0.2">
      <c r="D7748" s="1"/>
      <c r="E7748" s="41"/>
    </row>
    <row r="7749" spans="4:5" x14ac:dyDescent="0.2">
      <c r="D7749" s="1"/>
      <c r="E7749" s="41"/>
    </row>
    <row r="7750" spans="4:5" x14ac:dyDescent="0.2">
      <c r="D7750" s="1"/>
      <c r="E7750" s="41"/>
    </row>
    <row r="7751" spans="4:5" x14ac:dyDescent="0.2">
      <c r="D7751" s="1"/>
      <c r="E7751" s="41"/>
    </row>
    <row r="7752" spans="4:5" x14ac:dyDescent="0.2">
      <c r="D7752" s="1"/>
      <c r="E7752" s="41"/>
    </row>
    <row r="7753" spans="4:5" x14ac:dyDescent="0.2">
      <c r="D7753" s="1"/>
      <c r="E7753" s="41"/>
    </row>
    <row r="7754" spans="4:5" x14ac:dyDescent="0.2">
      <c r="D7754" s="1"/>
      <c r="E7754" s="41"/>
    </row>
    <row r="7755" spans="4:5" x14ac:dyDescent="0.2">
      <c r="D7755" s="1"/>
      <c r="E7755" s="41"/>
    </row>
    <row r="7756" spans="4:5" x14ac:dyDescent="0.2">
      <c r="D7756" s="1"/>
      <c r="E7756" s="41"/>
    </row>
    <row r="7757" spans="4:5" x14ac:dyDescent="0.2">
      <c r="D7757" s="1"/>
      <c r="E7757" s="41"/>
    </row>
    <row r="7758" spans="4:5" x14ac:dyDescent="0.2">
      <c r="D7758" s="1"/>
      <c r="E7758" s="41"/>
    </row>
    <row r="7759" spans="4:5" x14ac:dyDescent="0.2">
      <c r="D7759" s="1"/>
      <c r="E7759" s="41"/>
    </row>
    <row r="7760" spans="4:5" x14ac:dyDescent="0.2">
      <c r="D7760" s="1"/>
      <c r="E7760" s="41"/>
    </row>
    <row r="7761" spans="4:5" x14ac:dyDescent="0.2">
      <c r="D7761" s="1"/>
      <c r="E7761" s="41"/>
    </row>
    <row r="7762" spans="4:5" x14ac:dyDescent="0.2">
      <c r="D7762" s="1"/>
      <c r="E7762" s="41"/>
    </row>
    <row r="7763" spans="4:5" x14ac:dyDescent="0.2">
      <c r="D7763" s="1"/>
      <c r="E7763" s="41"/>
    </row>
    <row r="7764" spans="4:5" x14ac:dyDescent="0.2">
      <c r="D7764" s="1"/>
      <c r="E7764" s="41"/>
    </row>
    <row r="7765" spans="4:5" x14ac:dyDescent="0.2">
      <c r="D7765" s="1"/>
      <c r="E7765" s="41"/>
    </row>
    <row r="7766" spans="4:5" x14ac:dyDescent="0.2">
      <c r="D7766" s="1"/>
      <c r="E7766" s="41"/>
    </row>
    <row r="7767" spans="4:5" x14ac:dyDescent="0.2">
      <c r="D7767" s="1"/>
      <c r="E7767" s="41"/>
    </row>
    <row r="7768" spans="4:5" x14ac:dyDescent="0.2">
      <c r="D7768" s="1"/>
      <c r="E7768" s="41"/>
    </row>
    <row r="7769" spans="4:5" x14ac:dyDescent="0.2">
      <c r="D7769" s="1"/>
      <c r="E7769" s="41"/>
    </row>
    <row r="7770" spans="4:5" x14ac:dyDescent="0.2">
      <c r="D7770" s="1"/>
      <c r="E7770" s="41"/>
    </row>
    <row r="7771" spans="4:5" x14ac:dyDescent="0.2">
      <c r="D7771" s="1"/>
      <c r="E7771" s="41"/>
    </row>
    <row r="7772" spans="4:5" x14ac:dyDescent="0.2">
      <c r="D7772" s="1"/>
      <c r="E7772" s="41"/>
    </row>
    <row r="7773" spans="4:5" x14ac:dyDescent="0.2">
      <c r="D7773" s="1"/>
      <c r="E7773" s="41"/>
    </row>
    <row r="7774" spans="4:5" x14ac:dyDescent="0.2">
      <c r="D7774" s="1"/>
      <c r="E7774" s="41"/>
    </row>
    <row r="7775" spans="4:5" x14ac:dyDescent="0.2">
      <c r="D7775" s="1"/>
      <c r="E7775" s="41"/>
    </row>
    <row r="7776" spans="4:5" x14ac:dyDescent="0.2">
      <c r="D7776" s="1"/>
      <c r="E7776" s="41"/>
    </row>
    <row r="7777" spans="4:5" x14ac:dyDescent="0.2">
      <c r="D7777" s="1"/>
      <c r="E7777" s="41"/>
    </row>
    <row r="7778" spans="4:5" x14ac:dyDescent="0.2">
      <c r="D7778" s="1"/>
      <c r="E7778" s="41"/>
    </row>
    <row r="7779" spans="4:5" x14ac:dyDescent="0.2">
      <c r="D7779" s="1"/>
      <c r="E7779" s="41"/>
    </row>
    <row r="7780" spans="4:5" x14ac:dyDescent="0.2">
      <c r="D7780" s="1"/>
      <c r="E7780" s="41"/>
    </row>
    <row r="7781" spans="4:5" x14ac:dyDescent="0.2">
      <c r="D7781" s="1"/>
      <c r="E7781" s="41"/>
    </row>
    <row r="7782" spans="4:5" x14ac:dyDescent="0.2">
      <c r="D7782" s="1"/>
      <c r="E7782" s="41"/>
    </row>
    <row r="7783" spans="4:5" x14ac:dyDescent="0.2">
      <c r="D7783" s="1"/>
      <c r="E7783" s="41"/>
    </row>
    <row r="7784" spans="4:5" x14ac:dyDescent="0.2">
      <c r="D7784" s="1"/>
      <c r="E7784" s="41"/>
    </row>
    <row r="7785" spans="4:5" x14ac:dyDescent="0.2">
      <c r="D7785" s="1"/>
      <c r="E7785" s="41"/>
    </row>
    <row r="7786" spans="4:5" x14ac:dyDescent="0.2">
      <c r="D7786" s="1"/>
      <c r="E7786" s="41"/>
    </row>
    <row r="7787" spans="4:5" x14ac:dyDescent="0.2">
      <c r="D7787" s="1"/>
      <c r="E7787" s="41"/>
    </row>
    <row r="7788" spans="4:5" x14ac:dyDescent="0.2">
      <c r="D7788" s="1"/>
      <c r="E7788" s="41"/>
    </row>
    <row r="7789" spans="4:5" x14ac:dyDescent="0.2">
      <c r="D7789" s="1"/>
      <c r="E7789" s="41"/>
    </row>
    <row r="7790" spans="4:5" x14ac:dyDescent="0.2">
      <c r="D7790" s="1"/>
      <c r="E7790" s="41"/>
    </row>
    <row r="7791" spans="4:5" x14ac:dyDescent="0.2">
      <c r="D7791" s="1"/>
      <c r="E7791" s="41"/>
    </row>
    <row r="7792" spans="4:5" x14ac:dyDescent="0.2">
      <c r="D7792" s="1"/>
      <c r="E7792" s="41"/>
    </row>
    <row r="7793" spans="4:5" x14ac:dyDescent="0.2">
      <c r="D7793" s="1"/>
      <c r="E7793" s="41"/>
    </row>
    <row r="7794" spans="4:5" x14ac:dyDescent="0.2">
      <c r="D7794" s="1"/>
      <c r="E7794" s="41"/>
    </row>
    <row r="7795" spans="4:5" x14ac:dyDescent="0.2">
      <c r="D7795" s="1"/>
      <c r="E7795" s="41"/>
    </row>
    <row r="7796" spans="4:5" x14ac:dyDescent="0.2">
      <c r="D7796" s="1"/>
      <c r="E7796" s="41"/>
    </row>
    <row r="7797" spans="4:5" x14ac:dyDescent="0.2">
      <c r="D7797" s="1"/>
      <c r="E7797" s="41"/>
    </row>
    <row r="7798" spans="4:5" x14ac:dyDescent="0.2">
      <c r="D7798" s="1"/>
      <c r="E7798" s="41"/>
    </row>
    <row r="7799" spans="4:5" x14ac:dyDescent="0.2">
      <c r="D7799" s="1"/>
      <c r="E7799" s="41"/>
    </row>
    <row r="7800" spans="4:5" x14ac:dyDescent="0.2">
      <c r="D7800" s="1"/>
      <c r="E7800" s="41"/>
    </row>
    <row r="7801" spans="4:5" x14ac:dyDescent="0.2">
      <c r="D7801" s="1"/>
      <c r="E7801" s="41"/>
    </row>
    <row r="7802" spans="4:5" x14ac:dyDescent="0.2">
      <c r="D7802" s="1"/>
      <c r="E7802" s="41"/>
    </row>
    <row r="7803" spans="4:5" x14ac:dyDescent="0.2">
      <c r="D7803" s="1"/>
      <c r="E7803" s="41"/>
    </row>
    <row r="7804" spans="4:5" x14ac:dyDescent="0.2">
      <c r="D7804" s="1"/>
      <c r="E7804" s="41"/>
    </row>
    <row r="7805" spans="4:5" x14ac:dyDescent="0.2">
      <c r="D7805" s="1"/>
      <c r="E7805" s="41"/>
    </row>
    <row r="7806" spans="4:5" x14ac:dyDescent="0.2">
      <c r="D7806" s="1"/>
      <c r="E7806" s="41"/>
    </row>
    <row r="7807" spans="4:5" x14ac:dyDescent="0.2">
      <c r="D7807" s="1"/>
      <c r="E7807" s="41"/>
    </row>
    <row r="7808" spans="4:5" x14ac:dyDescent="0.2">
      <c r="D7808" s="1"/>
      <c r="E7808" s="41"/>
    </row>
    <row r="7809" spans="4:5" x14ac:dyDescent="0.2">
      <c r="D7809" s="1"/>
      <c r="E7809" s="41"/>
    </row>
    <row r="7810" spans="4:5" x14ac:dyDescent="0.2">
      <c r="D7810" s="1"/>
      <c r="E7810" s="41"/>
    </row>
    <row r="7811" spans="4:5" x14ac:dyDescent="0.2">
      <c r="D7811" s="1"/>
      <c r="E7811" s="41"/>
    </row>
    <row r="7812" spans="4:5" x14ac:dyDescent="0.2">
      <c r="D7812" s="1"/>
      <c r="E7812" s="41"/>
    </row>
    <row r="7813" spans="4:5" x14ac:dyDescent="0.2">
      <c r="D7813" s="1"/>
      <c r="E7813" s="41"/>
    </row>
    <row r="7814" spans="4:5" x14ac:dyDescent="0.2">
      <c r="D7814" s="1"/>
      <c r="E7814" s="41"/>
    </row>
    <row r="7815" spans="4:5" x14ac:dyDescent="0.2">
      <c r="D7815" s="1"/>
      <c r="E7815" s="41"/>
    </row>
    <row r="7816" spans="4:5" x14ac:dyDescent="0.2">
      <c r="D7816" s="1"/>
      <c r="E7816" s="41"/>
    </row>
    <row r="7817" spans="4:5" x14ac:dyDescent="0.2">
      <c r="D7817" s="1"/>
      <c r="E7817" s="41"/>
    </row>
    <row r="7818" spans="4:5" x14ac:dyDescent="0.2">
      <c r="D7818" s="1"/>
      <c r="E7818" s="41"/>
    </row>
    <row r="7819" spans="4:5" x14ac:dyDescent="0.2">
      <c r="D7819" s="1"/>
      <c r="E7819" s="41"/>
    </row>
    <row r="7820" spans="4:5" x14ac:dyDescent="0.2">
      <c r="D7820" s="1"/>
      <c r="E7820" s="41"/>
    </row>
    <row r="7821" spans="4:5" x14ac:dyDescent="0.2">
      <c r="D7821" s="1"/>
      <c r="E7821" s="41"/>
    </row>
    <row r="7822" spans="4:5" x14ac:dyDescent="0.2">
      <c r="D7822" s="1"/>
      <c r="E7822" s="41"/>
    </row>
    <row r="7823" spans="4:5" x14ac:dyDescent="0.2">
      <c r="D7823" s="1"/>
      <c r="E7823" s="41"/>
    </row>
    <row r="7824" spans="4:5" x14ac:dyDescent="0.2">
      <c r="D7824" s="1"/>
      <c r="E7824" s="41"/>
    </row>
    <row r="7825" spans="4:5" x14ac:dyDescent="0.2">
      <c r="D7825" s="1"/>
      <c r="E7825" s="41"/>
    </row>
    <row r="7826" spans="4:5" x14ac:dyDescent="0.2">
      <c r="D7826" s="1"/>
      <c r="E7826" s="41"/>
    </row>
    <row r="7827" spans="4:5" x14ac:dyDescent="0.2">
      <c r="D7827" s="1"/>
      <c r="E7827" s="41"/>
    </row>
    <row r="7828" spans="4:5" x14ac:dyDescent="0.2">
      <c r="D7828" s="1"/>
      <c r="E7828" s="41"/>
    </row>
    <row r="7829" spans="4:5" x14ac:dyDescent="0.2">
      <c r="D7829" s="1"/>
      <c r="E7829" s="41"/>
    </row>
    <row r="7830" spans="4:5" x14ac:dyDescent="0.2">
      <c r="D7830" s="1"/>
      <c r="E7830" s="41"/>
    </row>
    <row r="7831" spans="4:5" x14ac:dyDescent="0.2">
      <c r="D7831" s="1"/>
      <c r="E7831" s="41"/>
    </row>
    <row r="7832" spans="4:5" x14ac:dyDescent="0.2">
      <c r="D7832" s="1"/>
      <c r="E7832" s="41"/>
    </row>
    <row r="7833" spans="4:5" x14ac:dyDescent="0.2">
      <c r="D7833" s="1"/>
      <c r="E7833" s="41"/>
    </row>
    <row r="7834" spans="4:5" x14ac:dyDescent="0.2">
      <c r="D7834" s="1"/>
      <c r="E7834" s="41"/>
    </row>
    <row r="7835" spans="4:5" x14ac:dyDescent="0.2">
      <c r="D7835" s="1"/>
      <c r="E7835" s="41"/>
    </row>
    <row r="7836" spans="4:5" x14ac:dyDescent="0.2">
      <c r="D7836" s="1"/>
      <c r="E7836" s="41"/>
    </row>
    <row r="7837" spans="4:5" x14ac:dyDescent="0.2">
      <c r="D7837" s="1"/>
      <c r="E7837" s="41"/>
    </row>
    <row r="7838" spans="4:5" x14ac:dyDescent="0.2">
      <c r="D7838" s="1"/>
      <c r="E7838" s="41"/>
    </row>
    <row r="7839" spans="4:5" x14ac:dyDescent="0.2">
      <c r="D7839" s="1"/>
      <c r="E7839" s="41"/>
    </row>
    <row r="7840" spans="4:5" x14ac:dyDescent="0.2">
      <c r="D7840" s="1"/>
      <c r="E7840" s="41"/>
    </row>
    <row r="7841" spans="4:5" x14ac:dyDescent="0.2">
      <c r="D7841" s="1"/>
      <c r="E7841" s="41"/>
    </row>
    <row r="7842" spans="4:5" x14ac:dyDescent="0.2">
      <c r="D7842" s="1"/>
      <c r="E7842" s="41"/>
    </row>
    <row r="7843" spans="4:5" x14ac:dyDescent="0.2">
      <c r="D7843" s="1"/>
      <c r="E7843" s="41"/>
    </row>
    <row r="7844" spans="4:5" x14ac:dyDescent="0.2">
      <c r="D7844" s="1"/>
      <c r="E7844" s="41"/>
    </row>
    <row r="7845" spans="4:5" x14ac:dyDescent="0.2">
      <c r="D7845" s="1"/>
      <c r="E7845" s="41"/>
    </row>
    <row r="7846" spans="4:5" x14ac:dyDescent="0.2">
      <c r="D7846" s="1"/>
      <c r="E7846" s="41"/>
    </row>
    <row r="7847" spans="4:5" x14ac:dyDescent="0.2">
      <c r="D7847" s="1"/>
      <c r="E7847" s="41"/>
    </row>
    <row r="7848" spans="4:5" x14ac:dyDescent="0.2">
      <c r="D7848" s="1"/>
      <c r="E7848" s="41"/>
    </row>
    <row r="7849" spans="4:5" x14ac:dyDescent="0.2">
      <c r="D7849" s="1"/>
      <c r="E7849" s="41"/>
    </row>
    <row r="7850" spans="4:5" x14ac:dyDescent="0.2">
      <c r="D7850" s="1"/>
      <c r="E7850" s="41"/>
    </row>
    <row r="7851" spans="4:5" x14ac:dyDescent="0.2">
      <c r="D7851" s="1"/>
      <c r="E7851" s="41"/>
    </row>
    <row r="7852" spans="4:5" x14ac:dyDescent="0.2">
      <c r="D7852" s="1"/>
      <c r="E7852" s="41"/>
    </row>
    <row r="7853" spans="4:5" x14ac:dyDescent="0.2">
      <c r="D7853" s="1"/>
      <c r="E7853" s="41"/>
    </row>
    <row r="7854" spans="4:5" x14ac:dyDescent="0.2">
      <c r="D7854" s="1"/>
      <c r="E7854" s="41"/>
    </row>
    <row r="7855" spans="4:5" x14ac:dyDescent="0.2">
      <c r="D7855" s="1"/>
      <c r="E7855" s="41"/>
    </row>
    <row r="7856" spans="4:5" x14ac:dyDescent="0.2">
      <c r="D7856" s="1"/>
      <c r="E7856" s="41"/>
    </row>
    <row r="7857" spans="4:5" x14ac:dyDescent="0.2">
      <c r="D7857" s="1"/>
      <c r="E7857" s="41"/>
    </row>
    <row r="7858" spans="4:5" x14ac:dyDescent="0.2">
      <c r="D7858" s="1"/>
      <c r="E7858" s="41"/>
    </row>
    <row r="7859" spans="4:5" x14ac:dyDescent="0.2">
      <c r="D7859" s="1"/>
      <c r="E7859" s="41"/>
    </row>
    <row r="7860" spans="4:5" x14ac:dyDescent="0.2">
      <c r="D7860" s="1"/>
      <c r="E7860" s="41"/>
    </row>
    <row r="7861" spans="4:5" x14ac:dyDescent="0.2">
      <c r="D7861" s="1"/>
      <c r="E7861" s="41"/>
    </row>
    <row r="7862" spans="4:5" x14ac:dyDescent="0.2">
      <c r="D7862" s="1"/>
      <c r="E7862" s="41"/>
    </row>
    <row r="7863" spans="4:5" x14ac:dyDescent="0.2">
      <c r="D7863" s="1"/>
      <c r="E7863" s="41"/>
    </row>
    <row r="7864" spans="4:5" x14ac:dyDescent="0.2">
      <c r="D7864" s="1"/>
      <c r="E7864" s="41"/>
    </row>
    <row r="7865" spans="4:5" x14ac:dyDescent="0.2">
      <c r="D7865" s="1"/>
      <c r="E7865" s="41"/>
    </row>
    <row r="7866" spans="4:5" x14ac:dyDescent="0.2">
      <c r="D7866" s="1"/>
      <c r="E7866" s="41"/>
    </row>
    <row r="7867" spans="4:5" x14ac:dyDescent="0.2">
      <c r="D7867" s="1"/>
      <c r="E7867" s="41"/>
    </row>
    <row r="7868" spans="4:5" x14ac:dyDescent="0.2">
      <c r="D7868" s="1"/>
      <c r="E7868" s="41"/>
    </row>
    <row r="7869" spans="4:5" x14ac:dyDescent="0.2">
      <c r="D7869" s="1"/>
      <c r="E7869" s="41"/>
    </row>
    <row r="7870" spans="4:5" x14ac:dyDescent="0.2">
      <c r="D7870" s="1"/>
      <c r="E7870" s="41"/>
    </row>
    <row r="7871" spans="4:5" x14ac:dyDescent="0.2">
      <c r="D7871" s="1"/>
      <c r="E7871" s="41"/>
    </row>
    <row r="7872" spans="4:5" x14ac:dyDescent="0.2">
      <c r="D7872" s="1"/>
      <c r="E7872" s="41"/>
    </row>
    <row r="7873" spans="4:5" x14ac:dyDescent="0.2">
      <c r="D7873" s="1"/>
      <c r="E7873" s="41"/>
    </row>
    <row r="7874" spans="4:5" x14ac:dyDescent="0.2">
      <c r="D7874" s="1"/>
      <c r="E7874" s="41"/>
    </row>
    <row r="7875" spans="4:5" x14ac:dyDescent="0.2">
      <c r="D7875" s="1"/>
      <c r="E7875" s="41"/>
    </row>
    <row r="7876" spans="4:5" x14ac:dyDescent="0.2">
      <c r="D7876" s="1"/>
      <c r="E7876" s="41"/>
    </row>
    <row r="7877" spans="4:5" x14ac:dyDescent="0.2">
      <c r="D7877" s="1"/>
      <c r="E7877" s="41"/>
    </row>
    <row r="7878" spans="4:5" x14ac:dyDescent="0.2">
      <c r="D7878" s="1"/>
      <c r="E7878" s="41"/>
    </row>
    <row r="7879" spans="4:5" x14ac:dyDescent="0.2">
      <c r="D7879" s="1"/>
      <c r="E7879" s="41"/>
    </row>
    <row r="7880" spans="4:5" x14ac:dyDescent="0.2">
      <c r="D7880" s="1"/>
      <c r="E7880" s="41"/>
    </row>
    <row r="7881" spans="4:5" x14ac:dyDescent="0.2">
      <c r="D7881" s="1"/>
      <c r="E7881" s="41"/>
    </row>
    <row r="7882" spans="4:5" x14ac:dyDescent="0.2">
      <c r="D7882" s="1"/>
      <c r="E7882" s="41"/>
    </row>
    <row r="7883" spans="4:5" x14ac:dyDescent="0.2">
      <c r="D7883" s="1"/>
      <c r="E7883" s="41"/>
    </row>
    <row r="7884" spans="4:5" x14ac:dyDescent="0.2">
      <c r="D7884" s="1"/>
      <c r="E7884" s="41"/>
    </row>
    <row r="7885" spans="4:5" x14ac:dyDescent="0.2">
      <c r="D7885" s="1"/>
      <c r="E7885" s="41"/>
    </row>
    <row r="7886" spans="4:5" x14ac:dyDescent="0.2">
      <c r="D7886" s="1"/>
      <c r="E7886" s="41"/>
    </row>
    <row r="7887" spans="4:5" x14ac:dyDescent="0.2">
      <c r="D7887" s="1"/>
      <c r="E7887" s="41"/>
    </row>
    <row r="7888" spans="4:5" x14ac:dyDescent="0.2">
      <c r="D7888" s="1"/>
      <c r="E7888" s="41"/>
    </row>
    <row r="7889" spans="4:5" x14ac:dyDescent="0.2">
      <c r="D7889" s="1"/>
      <c r="E7889" s="41"/>
    </row>
    <row r="7890" spans="4:5" x14ac:dyDescent="0.2">
      <c r="D7890" s="1"/>
      <c r="E7890" s="41"/>
    </row>
    <row r="7891" spans="4:5" x14ac:dyDescent="0.2">
      <c r="D7891" s="1"/>
      <c r="E7891" s="41"/>
    </row>
    <row r="7892" spans="4:5" x14ac:dyDescent="0.2">
      <c r="D7892" s="1"/>
      <c r="E7892" s="41"/>
    </row>
    <row r="7893" spans="4:5" x14ac:dyDescent="0.2">
      <c r="D7893" s="1"/>
      <c r="E7893" s="41"/>
    </row>
    <row r="7894" spans="4:5" x14ac:dyDescent="0.2">
      <c r="D7894" s="1"/>
      <c r="E7894" s="41"/>
    </row>
    <row r="7895" spans="4:5" x14ac:dyDescent="0.2">
      <c r="D7895" s="1"/>
      <c r="E7895" s="41"/>
    </row>
    <row r="7896" spans="4:5" x14ac:dyDescent="0.2">
      <c r="D7896" s="1"/>
      <c r="E7896" s="41"/>
    </row>
    <row r="7897" spans="4:5" x14ac:dyDescent="0.2">
      <c r="D7897" s="1"/>
      <c r="E7897" s="41"/>
    </row>
    <row r="7898" spans="4:5" x14ac:dyDescent="0.2">
      <c r="D7898" s="1"/>
      <c r="E7898" s="41"/>
    </row>
    <row r="7899" spans="4:5" x14ac:dyDescent="0.2">
      <c r="D7899" s="1"/>
      <c r="E7899" s="41"/>
    </row>
    <row r="7900" spans="4:5" x14ac:dyDescent="0.2">
      <c r="D7900" s="1"/>
      <c r="E7900" s="41"/>
    </row>
    <row r="7901" spans="4:5" x14ac:dyDescent="0.2">
      <c r="D7901" s="1"/>
      <c r="E7901" s="41"/>
    </row>
    <row r="7902" spans="4:5" x14ac:dyDescent="0.2">
      <c r="D7902" s="1"/>
      <c r="E7902" s="41"/>
    </row>
    <row r="7903" spans="4:5" x14ac:dyDescent="0.2">
      <c r="D7903" s="1"/>
      <c r="E7903" s="41"/>
    </row>
    <row r="7904" spans="4:5" x14ac:dyDescent="0.2">
      <c r="D7904" s="1"/>
      <c r="E7904" s="41"/>
    </row>
    <row r="7905" spans="4:5" x14ac:dyDescent="0.2">
      <c r="D7905" s="1"/>
      <c r="E7905" s="41"/>
    </row>
    <row r="7906" spans="4:5" x14ac:dyDescent="0.2">
      <c r="D7906" s="1"/>
      <c r="E7906" s="41"/>
    </row>
    <row r="7907" spans="4:5" x14ac:dyDescent="0.2">
      <c r="D7907" s="1"/>
      <c r="E7907" s="41"/>
    </row>
    <row r="7908" spans="4:5" x14ac:dyDescent="0.2">
      <c r="D7908" s="1"/>
      <c r="E7908" s="41"/>
    </row>
    <row r="7909" spans="4:5" x14ac:dyDescent="0.2">
      <c r="D7909" s="1"/>
      <c r="E7909" s="41"/>
    </row>
    <row r="7910" spans="4:5" x14ac:dyDescent="0.2">
      <c r="D7910" s="1"/>
      <c r="E7910" s="41"/>
    </row>
    <row r="7911" spans="4:5" x14ac:dyDescent="0.2">
      <c r="D7911" s="1"/>
      <c r="E7911" s="41"/>
    </row>
    <row r="7912" spans="4:5" x14ac:dyDescent="0.2">
      <c r="D7912" s="1"/>
      <c r="E7912" s="41"/>
    </row>
    <row r="7913" spans="4:5" x14ac:dyDescent="0.2">
      <c r="D7913" s="1"/>
      <c r="E7913" s="41"/>
    </row>
    <row r="7914" spans="4:5" x14ac:dyDescent="0.2">
      <c r="D7914" s="1"/>
      <c r="E7914" s="41"/>
    </row>
    <row r="7915" spans="4:5" x14ac:dyDescent="0.2">
      <c r="D7915" s="1"/>
      <c r="E7915" s="41"/>
    </row>
    <row r="7916" spans="4:5" x14ac:dyDescent="0.2">
      <c r="D7916" s="1"/>
      <c r="E7916" s="41"/>
    </row>
    <row r="7917" spans="4:5" x14ac:dyDescent="0.2">
      <c r="D7917" s="1"/>
      <c r="E7917" s="41"/>
    </row>
    <row r="7918" spans="4:5" x14ac:dyDescent="0.2">
      <c r="D7918" s="1"/>
      <c r="E7918" s="41"/>
    </row>
    <row r="7919" spans="4:5" x14ac:dyDescent="0.2">
      <c r="D7919" s="1"/>
      <c r="E7919" s="41"/>
    </row>
    <row r="7920" spans="4:5" x14ac:dyDescent="0.2">
      <c r="D7920" s="1"/>
      <c r="E7920" s="41"/>
    </row>
    <row r="7921" spans="4:5" x14ac:dyDescent="0.2">
      <c r="D7921" s="1"/>
      <c r="E7921" s="41"/>
    </row>
    <row r="7922" spans="4:5" x14ac:dyDescent="0.2">
      <c r="D7922" s="1"/>
      <c r="E7922" s="41"/>
    </row>
    <row r="7923" spans="4:5" x14ac:dyDescent="0.2">
      <c r="D7923" s="1"/>
      <c r="E7923" s="41"/>
    </row>
    <row r="7924" spans="4:5" x14ac:dyDescent="0.2">
      <c r="D7924" s="1"/>
      <c r="E7924" s="41"/>
    </row>
    <row r="7925" spans="4:5" x14ac:dyDescent="0.2">
      <c r="D7925" s="1"/>
      <c r="E7925" s="41"/>
    </row>
    <row r="7926" spans="4:5" x14ac:dyDescent="0.2">
      <c r="D7926" s="1"/>
      <c r="E7926" s="41"/>
    </row>
    <row r="7927" spans="4:5" x14ac:dyDescent="0.2">
      <c r="D7927" s="1"/>
      <c r="E7927" s="41"/>
    </row>
    <row r="7928" spans="4:5" x14ac:dyDescent="0.2">
      <c r="D7928" s="1"/>
      <c r="E7928" s="41"/>
    </row>
    <row r="7929" spans="4:5" x14ac:dyDescent="0.2">
      <c r="D7929" s="1"/>
      <c r="E7929" s="41"/>
    </row>
    <row r="7930" spans="4:5" x14ac:dyDescent="0.2">
      <c r="D7930" s="1"/>
      <c r="E7930" s="41"/>
    </row>
    <row r="7931" spans="4:5" x14ac:dyDescent="0.2">
      <c r="D7931" s="1"/>
      <c r="E7931" s="41"/>
    </row>
    <row r="7932" spans="4:5" x14ac:dyDescent="0.2">
      <c r="D7932" s="1"/>
      <c r="E7932" s="41"/>
    </row>
    <row r="7933" spans="4:5" x14ac:dyDescent="0.2">
      <c r="D7933" s="1"/>
      <c r="E7933" s="41"/>
    </row>
    <row r="7934" spans="4:5" x14ac:dyDescent="0.2">
      <c r="D7934" s="1"/>
      <c r="E7934" s="41"/>
    </row>
    <row r="7935" spans="4:5" x14ac:dyDescent="0.2">
      <c r="D7935" s="1"/>
      <c r="E7935" s="41"/>
    </row>
    <row r="7936" spans="4:5" x14ac:dyDescent="0.2">
      <c r="D7936" s="1"/>
      <c r="E7936" s="41"/>
    </row>
    <row r="7937" spans="4:5" x14ac:dyDescent="0.2">
      <c r="D7937" s="1"/>
      <c r="E7937" s="41"/>
    </row>
    <row r="7938" spans="4:5" x14ac:dyDescent="0.2">
      <c r="D7938" s="1"/>
      <c r="E7938" s="41"/>
    </row>
    <row r="7939" spans="4:5" x14ac:dyDescent="0.2">
      <c r="D7939" s="1"/>
      <c r="E7939" s="41"/>
    </row>
    <row r="7940" spans="4:5" x14ac:dyDescent="0.2">
      <c r="D7940" s="1"/>
      <c r="E7940" s="41"/>
    </row>
    <row r="7941" spans="4:5" x14ac:dyDescent="0.2">
      <c r="D7941" s="1"/>
      <c r="E7941" s="41"/>
    </row>
    <row r="7942" spans="4:5" x14ac:dyDescent="0.2">
      <c r="D7942" s="1"/>
      <c r="E7942" s="41"/>
    </row>
    <row r="7943" spans="4:5" x14ac:dyDescent="0.2">
      <c r="D7943" s="1"/>
      <c r="E7943" s="41"/>
    </row>
    <row r="7944" spans="4:5" x14ac:dyDescent="0.2">
      <c r="D7944" s="1"/>
      <c r="E7944" s="41"/>
    </row>
    <row r="7945" spans="4:5" x14ac:dyDescent="0.2">
      <c r="D7945" s="1"/>
      <c r="E7945" s="41"/>
    </row>
    <row r="7946" spans="4:5" x14ac:dyDescent="0.2">
      <c r="D7946" s="1"/>
      <c r="E7946" s="41"/>
    </row>
    <row r="7947" spans="4:5" x14ac:dyDescent="0.2">
      <c r="D7947" s="1"/>
      <c r="E7947" s="41"/>
    </row>
    <row r="7948" spans="4:5" x14ac:dyDescent="0.2">
      <c r="D7948" s="1"/>
      <c r="E7948" s="41"/>
    </row>
    <row r="7949" spans="4:5" x14ac:dyDescent="0.2">
      <c r="D7949" s="1"/>
      <c r="E7949" s="41"/>
    </row>
    <row r="7950" spans="4:5" x14ac:dyDescent="0.2">
      <c r="D7950" s="1"/>
      <c r="E7950" s="41"/>
    </row>
    <row r="7951" spans="4:5" x14ac:dyDescent="0.2">
      <c r="D7951" s="1"/>
      <c r="E7951" s="41"/>
    </row>
    <row r="7952" spans="4:5" x14ac:dyDescent="0.2">
      <c r="D7952" s="1"/>
      <c r="E7952" s="41"/>
    </row>
    <row r="7953" spans="4:5" x14ac:dyDescent="0.2">
      <c r="D7953" s="1"/>
      <c r="E7953" s="41"/>
    </row>
    <row r="7954" spans="4:5" x14ac:dyDescent="0.2">
      <c r="D7954" s="1"/>
      <c r="E7954" s="41"/>
    </row>
    <row r="7955" spans="4:5" x14ac:dyDescent="0.2">
      <c r="D7955" s="1"/>
      <c r="E7955" s="41"/>
    </row>
    <row r="7956" spans="4:5" x14ac:dyDescent="0.2">
      <c r="D7956" s="1"/>
      <c r="E7956" s="41"/>
    </row>
    <row r="7957" spans="4:5" x14ac:dyDescent="0.2">
      <c r="D7957" s="1"/>
      <c r="E7957" s="41"/>
    </row>
    <row r="7958" spans="4:5" x14ac:dyDescent="0.2">
      <c r="D7958" s="1"/>
      <c r="E7958" s="41"/>
    </row>
    <row r="7959" spans="4:5" x14ac:dyDescent="0.2">
      <c r="D7959" s="1"/>
      <c r="E7959" s="41"/>
    </row>
    <row r="7960" spans="4:5" x14ac:dyDescent="0.2">
      <c r="D7960" s="1"/>
      <c r="E7960" s="41"/>
    </row>
    <row r="7961" spans="4:5" x14ac:dyDescent="0.2">
      <c r="D7961" s="1"/>
      <c r="E7961" s="41"/>
    </row>
    <row r="7962" spans="4:5" x14ac:dyDescent="0.2">
      <c r="D7962" s="1"/>
      <c r="E7962" s="41"/>
    </row>
    <row r="7963" spans="4:5" x14ac:dyDescent="0.2">
      <c r="D7963" s="1"/>
      <c r="E7963" s="41"/>
    </row>
    <row r="7964" spans="4:5" x14ac:dyDescent="0.2">
      <c r="D7964" s="1"/>
      <c r="E7964" s="41"/>
    </row>
    <row r="7965" spans="4:5" x14ac:dyDescent="0.2">
      <c r="D7965" s="1"/>
      <c r="E7965" s="41"/>
    </row>
    <row r="7966" spans="4:5" x14ac:dyDescent="0.2">
      <c r="D7966" s="1"/>
      <c r="E7966" s="41"/>
    </row>
    <row r="7967" spans="4:5" x14ac:dyDescent="0.2">
      <c r="D7967" s="1"/>
      <c r="E7967" s="41"/>
    </row>
    <row r="7968" spans="4:5" x14ac:dyDescent="0.2">
      <c r="D7968" s="1"/>
      <c r="E7968" s="41"/>
    </row>
    <row r="7969" spans="4:5" x14ac:dyDescent="0.2">
      <c r="D7969" s="1"/>
      <c r="E7969" s="41"/>
    </row>
    <row r="7970" spans="4:5" x14ac:dyDescent="0.2">
      <c r="D7970" s="1"/>
      <c r="E7970" s="41"/>
    </row>
    <row r="7971" spans="4:5" x14ac:dyDescent="0.2">
      <c r="D7971" s="1"/>
      <c r="E7971" s="41"/>
    </row>
    <row r="7972" spans="4:5" x14ac:dyDescent="0.2">
      <c r="D7972" s="1"/>
      <c r="E7972" s="41"/>
    </row>
    <row r="7973" spans="4:5" x14ac:dyDescent="0.2">
      <c r="D7973" s="1"/>
      <c r="E7973" s="41"/>
    </row>
    <row r="7974" spans="4:5" x14ac:dyDescent="0.2">
      <c r="D7974" s="1"/>
      <c r="E7974" s="41"/>
    </row>
    <row r="7975" spans="4:5" x14ac:dyDescent="0.2">
      <c r="D7975" s="1"/>
      <c r="E7975" s="41"/>
    </row>
    <row r="7976" spans="4:5" x14ac:dyDescent="0.2">
      <c r="D7976" s="1"/>
      <c r="E7976" s="41"/>
    </row>
    <row r="7977" spans="4:5" x14ac:dyDescent="0.2">
      <c r="D7977" s="1"/>
      <c r="E7977" s="41"/>
    </row>
    <row r="7978" spans="4:5" x14ac:dyDescent="0.2">
      <c r="D7978" s="1"/>
      <c r="E7978" s="41"/>
    </row>
    <row r="7979" spans="4:5" x14ac:dyDescent="0.2">
      <c r="D7979" s="1"/>
      <c r="E7979" s="41"/>
    </row>
    <row r="7980" spans="4:5" x14ac:dyDescent="0.2">
      <c r="D7980" s="1"/>
      <c r="E7980" s="41"/>
    </row>
    <row r="7981" spans="4:5" x14ac:dyDescent="0.2">
      <c r="D7981" s="1"/>
      <c r="E7981" s="41"/>
    </row>
    <row r="7982" spans="4:5" x14ac:dyDescent="0.2">
      <c r="D7982" s="1"/>
      <c r="E7982" s="41"/>
    </row>
    <row r="7983" spans="4:5" x14ac:dyDescent="0.2">
      <c r="D7983" s="1"/>
      <c r="E7983" s="41"/>
    </row>
    <row r="7984" spans="4:5" x14ac:dyDescent="0.2">
      <c r="D7984" s="1"/>
      <c r="E7984" s="41"/>
    </row>
    <row r="7985" spans="4:5" x14ac:dyDescent="0.2">
      <c r="D7985" s="1"/>
      <c r="E7985" s="41"/>
    </row>
    <row r="7986" spans="4:5" x14ac:dyDescent="0.2">
      <c r="D7986" s="1"/>
      <c r="E7986" s="41"/>
    </row>
    <row r="7987" spans="4:5" x14ac:dyDescent="0.2">
      <c r="D7987" s="1"/>
      <c r="E7987" s="41"/>
    </row>
    <row r="7988" spans="4:5" x14ac:dyDescent="0.2">
      <c r="D7988" s="1"/>
      <c r="E7988" s="41"/>
    </row>
    <row r="7989" spans="4:5" x14ac:dyDescent="0.2">
      <c r="D7989" s="1"/>
      <c r="E7989" s="41"/>
    </row>
    <row r="7990" spans="4:5" x14ac:dyDescent="0.2">
      <c r="D7990" s="1"/>
      <c r="E7990" s="41"/>
    </row>
    <row r="7991" spans="4:5" x14ac:dyDescent="0.2">
      <c r="D7991" s="1"/>
      <c r="E7991" s="41"/>
    </row>
    <row r="7992" spans="4:5" x14ac:dyDescent="0.2">
      <c r="D7992" s="1"/>
      <c r="E7992" s="41"/>
    </row>
    <row r="7993" spans="4:5" x14ac:dyDescent="0.2">
      <c r="D7993" s="1"/>
      <c r="E7993" s="41"/>
    </row>
    <row r="7994" spans="4:5" x14ac:dyDescent="0.2">
      <c r="D7994" s="1"/>
      <c r="E7994" s="41"/>
    </row>
    <row r="7995" spans="4:5" x14ac:dyDescent="0.2">
      <c r="D7995" s="1"/>
      <c r="E7995" s="41"/>
    </row>
    <row r="7996" spans="4:5" x14ac:dyDescent="0.2">
      <c r="D7996" s="1"/>
      <c r="E7996" s="41"/>
    </row>
    <row r="7997" spans="4:5" x14ac:dyDescent="0.2">
      <c r="D7997" s="1"/>
      <c r="E7997" s="41"/>
    </row>
    <row r="7998" spans="4:5" x14ac:dyDescent="0.2">
      <c r="D7998" s="1"/>
      <c r="E7998" s="41"/>
    </row>
    <row r="7999" spans="4:5" x14ac:dyDescent="0.2">
      <c r="D7999" s="1"/>
      <c r="E7999" s="41"/>
    </row>
    <row r="8000" spans="4:5" x14ac:dyDescent="0.2">
      <c r="D8000" s="1"/>
      <c r="E8000" s="41"/>
    </row>
    <row r="8001" spans="4:5" x14ac:dyDescent="0.2">
      <c r="D8001" s="1"/>
      <c r="E8001" s="41"/>
    </row>
    <row r="8002" spans="4:5" x14ac:dyDescent="0.2">
      <c r="D8002" s="1"/>
      <c r="E8002" s="41"/>
    </row>
    <row r="8003" spans="4:5" x14ac:dyDescent="0.2">
      <c r="D8003" s="1"/>
      <c r="E8003" s="41"/>
    </row>
    <row r="8004" spans="4:5" x14ac:dyDescent="0.2">
      <c r="D8004" s="1"/>
      <c r="E8004" s="41"/>
    </row>
    <row r="8005" spans="4:5" x14ac:dyDescent="0.2">
      <c r="D8005" s="1"/>
      <c r="E8005" s="41"/>
    </row>
    <row r="8006" spans="4:5" x14ac:dyDescent="0.2">
      <c r="D8006" s="1"/>
      <c r="E8006" s="41"/>
    </row>
    <row r="8007" spans="4:5" x14ac:dyDescent="0.2">
      <c r="D8007" s="1"/>
      <c r="E8007" s="41"/>
    </row>
    <row r="8008" spans="4:5" x14ac:dyDescent="0.2">
      <c r="D8008" s="1"/>
      <c r="E8008" s="41"/>
    </row>
    <row r="8009" spans="4:5" x14ac:dyDescent="0.2">
      <c r="D8009" s="1"/>
      <c r="E8009" s="41"/>
    </row>
    <row r="8010" spans="4:5" x14ac:dyDescent="0.2">
      <c r="D8010" s="1"/>
      <c r="E8010" s="41"/>
    </row>
    <row r="8011" spans="4:5" x14ac:dyDescent="0.2">
      <c r="D8011" s="1"/>
      <c r="E8011" s="41"/>
    </row>
    <row r="8012" spans="4:5" x14ac:dyDescent="0.2">
      <c r="D8012" s="1"/>
      <c r="E8012" s="41"/>
    </row>
    <row r="8013" spans="4:5" x14ac:dyDescent="0.2">
      <c r="D8013" s="1"/>
      <c r="E8013" s="41"/>
    </row>
    <row r="8014" spans="4:5" x14ac:dyDescent="0.2">
      <c r="D8014" s="1"/>
      <c r="E8014" s="41"/>
    </row>
    <row r="8015" spans="4:5" x14ac:dyDescent="0.2">
      <c r="D8015" s="1"/>
      <c r="E8015" s="41"/>
    </row>
    <row r="8016" spans="4:5" x14ac:dyDescent="0.2">
      <c r="D8016" s="1"/>
      <c r="E8016" s="41"/>
    </row>
    <row r="8017" spans="4:5" x14ac:dyDescent="0.2">
      <c r="D8017" s="1"/>
      <c r="E8017" s="41"/>
    </row>
    <row r="8018" spans="4:5" x14ac:dyDescent="0.2">
      <c r="D8018" s="1"/>
      <c r="E8018" s="41"/>
    </row>
    <row r="8019" spans="4:5" x14ac:dyDescent="0.2">
      <c r="D8019" s="1"/>
      <c r="E8019" s="41"/>
    </row>
    <row r="8020" spans="4:5" x14ac:dyDescent="0.2">
      <c r="D8020" s="1"/>
      <c r="E8020" s="41"/>
    </row>
    <row r="8021" spans="4:5" x14ac:dyDescent="0.2">
      <c r="D8021" s="1"/>
      <c r="E8021" s="41"/>
    </row>
    <row r="8022" spans="4:5" x14ac:dyDescent="0.2">
      <c r="D8022" s="1"/>
      <c r="E8022" s="41"/>
    </row>
    <row r="8023" spans="4:5" x14ac:dyDescent="0.2">
      <c r="D8023" s="1"/>
      <c r="E8023" s="41"/>
    </row>
    <row r="8024" spans="4:5" x14ac:dyDescent="0.2">
      <c r="D8024" s="1"/>
      <c r="E8024" s="41"/>
    </row>
    <row r="8025" spans="4:5" x14ac:dyDescent="0.2">
      <c r="D8025" s="1"/>
      <c r="E8025" s="41"/>
    </row>
    <row r="8026" spans="4:5" x14ac:dyDescent="0.2">
      <c r="D8026" s="1"/>
      <c r="E8026" s="41"/>
    </row>
    <row r="8027" spans="4:5" x14ac:dyDescent="0.2">
      <c r="D8027" s="1"/>
      <c r="E8027" s="41"/>
    </row>
    <row r="8028" spans="4:5" x14ac:dyDescent="0.2">
      <c r="D8028" s="1"/>
      <c r="E8028" s="41"/>
    </row>
    <row r="8029" spans="4:5" x14ac:dyDescent="0.2">
      <c r="D8029" s="1"/>
      <c r="E8029" s="41"/>
    </row>
    <row r="8030" spans="4:5" x14ac:dyDescent="0.2">
      <c r="D8030" s="1"/>
      <c r="E8030" s="41"/>
    </row>
    <row r="8031" spans="4:5" x14ac:dyDescent="0.2">
      <c r="D8031" s="1"/>
      <c r="E8031" s="41"/>
    </row>
    <row r="8032" spans="4:5" x14ac:dyDescent="0.2">
      <c r="D8032" s="1"/>
      <c r="E8032" s="41"/>
    </row>
    <row r="8033" spans="4:5" x14ac:dyDescent="0.2">
      <c r="D8033" s="1"/>
      <c r="E8033" s="41"/>
    </row>
    <row r="8034" spans="4:5" x14ac:dyDescent="0.2">
      <c r="D8034" s="1"/>
      <c r="E8034" s="41"/>
    </row>
    <row r="8035" spans="4:5" x14ac:dyDescent="0.2">
      <c r="D8035" s="1"/>
      <c r="E8035" s="41"/>
    </row>
    <row r="8036" spans="4:5" x14ac:dyDescent="0.2">
      <c r="D8036" s="1"/>
      <c r="E8036" s="41"/>
    </row>
    <row r="8037" spans="4:5" x14ac:dyDescent="0.2">
      <c r="D8037" s="1"/>
      <c r="E8037" s="41"/>
    </row>
    <row r="8038" spans="4:5" x14ac:dyDescent="0.2">
      <c r="D8038" s="1"/>
      <c r="E8038" s="41"/>
    </row>
    <row r="8039" spans="4:5" x14ac:dyDescent="0.2">
      <c r="D8039" s="1"/>
      <c r="E8039" s="41"/>
    </row>
    <row r="8040" spans="4:5" x14ac:dyDescent="0.2">
      <c r="D8040" s="1"/>
      <c r="E8040" s="41"/>
    </row>
    <row r="8041" spans="4:5" x14ac:dyDescent="0.2">
      <c r="D8041" s="1"/>
      <c r="E8041" s="41"/>
    </row>
    <row r="8042" spans="4:5" x14ac:dyDescent="0.2">
      <c r="D8042" s="1"/>
      <c r="E8042" s="41"/>
    </row>
    <row r="8043" spans="4:5" x14ac:dyDescent="0.2">
      <c r="D8043" s="1"/>
      <c r="E8043" s="41"/>
    </row>
    <row r="8044" spans="4:5" x14ac:dyDescent="0.2">
      <c r="D8044" s="1"/>
      <c r="E8044" s="41"/>
    </row>
    <row r="8045" spans="4:5" x14ac:dyDescent="0.2">
      <c r="D8045" s="1"/>
      <c r="E8045" s="41"/>
    </row>
    <row r="8046" spans="4:5" x14ac:dyDescent="0.2">
      <c r="D8046" s="1"/>
      <c r="E8046" s="41"/>
    </row>
    <row r="8047" spans="4:5" x14ac:dyDescent="0.2">
      <c r="D8047" s="1"/>
      <c r="E8047" s="41"/>
    </row>
    <row r="8048" spans="4:5" x14ac:dyDescent="0.2">
      <c r="D8048" s="1"/>
      <c r="E8048" s="41"/>
    </row>
    <row r="8049" spans="4:5" x14ac:dyDescent="0.2">
      <c r="D8049" s="1"/>
      <c r="E8049" s="41"/>
    </row>
    <row r="8050" spans="4:5" x14ac:dyDescent="0.2">
      <c r="D8050" s="1"/>
      <c r="E8050" s="41"/>
    </row>
    <row r="8051" spans="4:5" x14ac:dyDescent="0.2">
      <c r="D8051" s="1"/>
      <c r="E8051" s="41"/>
    </row>
    <row r="8052" spans="4:5" x14ac:dyDescent="0.2">
      <c r="D8052" s="1"/>
      <c r="E8052" s="41"/>
    </row>
    <row r="8053" spans="4:5" x14ac:dyDescent="0.2">
      <c r="D8053" s="1"/>
      <c r="E8053" s="41"/>
    </row>
    <row r="8054" spans="4:5" x14ac:dyDescent="0.2">
      <c r="D8054" s="1"/>
      <c r="E8054" s="41"/>
    </row>
    <row r="8055" spans="4:5" x14ac:dyDescent="0.2">
      <c r="D8055" s="1"/>
      <c r="E8055" s="41"/>
    </row>
    <row r="8056" spans="4:5" x14ac:dyDescent="0.2">
      <c r="D8056" s="1"/>
      <c r="E8056" s="41"/>
    </row>
    <row r="8057" spans="4:5" x14ac:dyDescent="0.2">
      <c r="D8057" s="1"/>
      <c r="E8057" s="41"/>
    </row>
    <row r="8058" spans="4:5" x14ac:dyDescent="0.2">
      <c r="D8058" s="1"/>
      <c r="E8058" s="41"/>
    </row>
    <row r="8059" spans="4:5" x14ac:dyDescent="0.2">
      <c r="D8059" s="1"/>
      <c r="E8059" s="41"/>
    </row>
    <row r="8060" spans="4:5" x14ac:dyDescent="0.2">
      <c r="D8060" s="1"/>
      <c r="E8060" s="41"/>
    </row>
    <row r="8061" spans="4:5" x14ac:dyDescent="0.2">
      <c r="D8061" s="1"/>
      <c r="E8061" s="41"/>
    </row>
    <row r="8062" spans="4:5" x14ac:dyDescent="0.2">
      <c r="D8062" s="1"/>
      <c r="E8062" s="41"/>
    </row>
    <row r="8063" spans="4:5" x14ac:dyDescent="0.2">
      <c r="D8063" s="1"/>
      <c r="E8063" s="41"/>
    </row>
    <row r="8064" spans="4:5" x14ac:dyDescent="0.2">
      <c r="D8064" s="1"/>
      <c r="E8064" s="41"/>
    </row>
    <row r="8065" spans="4:5" x14ac:dyDescent="0.2">
      <c r="D8065" s="1"/>
      <c r="E8065" s="41"/>
    </row>
    <row r="8066" spans="4:5" x14ac:dyDescent="0.2">
      <c r="D8066" s="1"/>
      <c r="E8066" s="41"/>
    </row>
    <row r="8067" spans="4:5" x14ac:dyDescent="0.2">
      <c r="D8067" s="1"/>
      <c r="E8067" s="41"/>
    </row>
    <row r="8068" spans="4:5" x14ac:dyDescent="0.2">
      <c r="D8068" s="1"/>
      <c r="E8068" s="41"/>
    </row>
    <row r="8069" spans="4:5" x14ac:dyDescent="0.2">
      <c r="D8069" s="1"/>
      <c r="E8069" s="41"/>
    </row>
    <row r="8070" spans="4:5" x14ac:dyDescent="0.2">
      <c r="D8070" s="1"/>
      <c r="E8070" s="41"/>
    </row>
    <row r="8071" spans="4:5" x14ac:dyDescent="0.2">
      <c r="D8071" s="1"/>
      <c r="E8071" s="41"/>
    </row>
    <row r="8072" spans="4:5" x14ac:dyDescent="0.2">
      <c r="D8072" s="1"/>
      <c r="E8072" s="41"/>
    </row>
    <row r="8073" spans="4:5" x14ac:dyDescent="0.2">
      <c r="D8073" s="1"/>
      <c r="E8073" s="41"/>
    </row>
    <row r="8074" spans="4:5" x14ac:dyDescent="0.2">
      <c r="D8074" s="1"/>
      <c r="E8074" s="41"/>
    </row>
    <row r="8075" spans="4:5" x14ac:dyDescent="0.2">
      <c r="D8075" s="1"/>
      <c r="E8075" s="41"/>
    </row>
    <row r="8076" spans="4:5" x14ac:dyDescent="0.2">
      <c r="D8076" s="1"/>
      <c r="E8076" s="41"/>
    </row>
    <row r="8077" spans="4:5" x14ac:dyDescent="0.2">
      <c r="D8077" s="1"/>
      <c r="E8077" s="41"/>
    </row>
    <row r="8078" spans="4:5" x14ac:dyDescent="0.2">
      <c r="D8078" s="1"/>
      <c r="E8078" s="41"/>
    </row>
    <row r="8079" spans="4:5" x14ac:dyDescent="0.2">
      <c r="D8079" s="1"/>
      <c r="E8079" s="41"/>
    </row>
    <row r="8080" spans="4:5" x14ac:dyDescent="0.2">
      <c r="D8080" s="1"/>
      <c r="E8080" s="41"/>
    </row>
    <row r="8081" spans="4:5" x14ac:dyDescent="0.2">
      <c r="D8081" s="1"/>
      <c r="E8081" s="41"/>
    </row>
    <row r="8082" spans="4:5" x14ac:dyDescent="0.2">
      <c r="D8082" s="1"/>
      <c r="E8082" s="41"/>
    </row>
    <row r="8083" spans="4:5" x14ac:dyDescent="0.2">
      <c r="D8083" s="1"/>
      <c r="E8083" s="41"/>
    </row>
    <row r="8084" spans="4:5" x14ac:dyDescent="0.2">
      <c r="D8084" s="1"/>
      <c r="E8084" s="41"/>
    </row>
    <row r="8085" spans="4:5" x14ac:dyDescent="0.2">
      <c r="D8085" s="1"/>
      <c r="E8085" s="41"/>
    </row>
    <row r="8086" spans="4:5" x14ac:dyDescent="0.2">
      <c r="D8086" s="1"/>
      <c r="E8086" s="41"/>
    </row>
    <row r="8087" spans="4:5" x14ac:dyDescent="0.2">
      <c r="D8087" s="1"/>
      <c r="E8087" s="41"/>
    </row>
    <row r="8088" spans="4:5" x14ac:dyDescent="0.2">
      <c r="D8088" s="1"/>
      <c r="E8088" s="41"/>
    </row>
    <row r="8089" spans="4:5" x14ac:dyDescent="0.2">
      <c r="D8089" s="1"/>
      <c r="E8089" s="41"/>
    </row>
    <row r="8090" spans="4:5" x14ac:dyDescent="0.2">
      <c r="D8090" s="1"/>
      <c r="E8090" s="41"/>
    </row>
    <row r="8091" spans="4:5" x14ac:dyDescent="0.2">
      <c r="D8091" s="1"/>
      <c r="E8091" s="41"/>
    </row>
    <row r="8092" spans="4:5" x14ac:dyDescent="0.2">
      <c r="D8092" s="1"/>
      <c r="E8092" s="41"/>
    </row>
    <row r="8093" spans="4:5" x14ac:dyDescent="0.2">
      <c r="D8093" s="1"/>
      <c r="E8093" s="41"/>
    </row>
    <row r="8094" spans="4:5" x14ac:dyDescent="0.2">
      <c r="D8094" s="1"/>
      <c r="E8094" s="41"/>
    </row>
    <row r="8095" spans="4:5" x14ac:dyDescent="0.2">
      <c r="D8095" s="1"/>
      <c r="E8095" s="41"/>
    </row>
    <row r="8096" spans="4:5" x14ac:dyDescent="0.2">
      <c r="D8096" s="1"/>
      <c r="E8096" s="41"/>
    </row>
    <row r="8097" spans="4:5" x14ac:dyDescent="0.2">
      <c r="D8097" s="1"/>
      <c r="E8097" s="41"/>
    </row>
    <row r="8098" spans="4:5" x14ac:dyDescent="0.2">
      <c r="D8098" s="1"/>
      <c r="E8098" s="41"/>
    </row>
    <row r="8099" spans="4:5" x14ac:dyDescent="0.2">
      <c r="D8099" s="1"/>
      <c r="E8099" s="41"/>
    </row>
    <row r="8100" spans="4:5" x14ac:dyDescent="0.2">
      <c r="D8100" s="1"/>
      <c r="E8100" s="41"/>
    </row>
    <row r="8101" spans="4:5" x14ac:dyDescent="0.2">
      <c r="D8101" s="1"/>
      <c r="E8101" s="41"/>
    </row>
    <row r="8102" spans="4:5" x14ac:dyDescent="0.2">
      <c r="D8102" s="1"/>
      <c r="E8102" s="41"/>
    </row>
    <row r="8103" spans="4:5" x14ac:dyDescent="0.2">
      <c r="D8103" s="1"/>
      <c r="E8103" s="41"/>
    </row>
    <row r="8104" spans="4:5" x14ac:dyDescent="0.2">
      <c r="D8104" s="1"/>
      <c r="E8104" s="41"/>
    </row>
    <row r="8105" spans="4:5" x14ac:dyDescent="0.2">
      <c r="D8105" s="1"/>
      <c r="E8105" s="41"/>
    </row>
    <row r="8106" spans="4:5" x14ac:dyDescent="0.2">
      <c r="D8106" s="1"/>
      <c r="E8106" s="41"/>
    </row>
    <row r="8107" spans="4:5" x14ac:dyDescent="0.2">
      <c r="D8107" s="1"/>
      <c r="E8107" s="41"/>
    </row>
    <row r="8108" spans="4:5" x14ac:dyDescent="0.2">
      <c r="D8108" s="1"/>
      <c r="E8108" s="41"/>
    </row>
    <row r="8109" spans="4:5" x14ac:dyDescent="0.2">
      <c r="D8109" s="1"/>
      <c r="E8109" s="41"/>
    </row>
    <row r="8110" spans="4:5" x14ac:dyDescent="0.2">
      <c r="D8110" s="1"/>
      <c r="E8110" s="41"/>
    </row>
    <row r="8111" spans="4:5" x14ac:dyDescent="0.2">
      <c r="D8111" s="1"/>
      <c r="E8111" s="41"/>
    </row>
    <row r="8112" spans="4:5" x14ac:dyDescent="0.2">
      <c r="D8112" s="1"/>
      <c r="E8112" s="41"/>
    </row>
    <row r="8113" spans="4:5" x14ac:dyDescent="0.2">
      <c r="D8113" s="1"/>
      <c r="E8113" s="41"/>
    </row>
    <row r="8114" spans="4:5" x14ac:dyDescent="0.2">
      <c r="D8114" s="1"/>
      <c r="E8114" s="41"/>
    </row>
    <row r="8115" spans="4:5" x14ac:dyDescent="0.2">
      <c r="D8115" s="1"/>
      <c r="E8115" s="41"/>
    </row>
    <row r="8116" spans="4:5" x14ac:dyDescent="0.2">
      <c r="D8116" s="1"/>
      <c r="E8116" s="41"/>
    </row>
    <row r="8117" spans="4:5" x14ac:dyDescent="0.2">
      <c r="D8117" s="1"/>
      <c r="E8117" s="41"/>
    </row>
    <row r="8118" spans="4:5" x14ac:dyDescent="0.2">
      <c r="D8118" s="1"/>
      <c r="E8118" s="41"/>
    </row>
    <row r="8119" spans="4:5" x14ac:dyDescent="0.2">
      <c r="D8119" s="1"/>
      <c r="E8119" s="41"/>
    </row>
    <row r="8120" spans="4:5" x14ac:dyDescent="0.2">
      <c r="D8120" s="1"/>
      <c r="E8120" s="41"/>
    </row>
    <row r="8121" spans="4:5" x14ac:dyDescent="0.2">
      <c r="D8121" s="1"/>
      <c r="E8121" s="41"/>
    </row>
    <row r="8122" spans="4:5" x14ac:dyDescent="0.2">
      <c r="D8122" s="1"/>
      <c r="E8122" s="41"/>
    </row>
    <row r="8123" spans="4:5" x14ac:dyDescent="0.2">
      <c r="D8123" s="1"/>
      <c r="E8123" s="41"/>
    </row>
    <row r="8124" spans="4:5" x14ac:dyDescent="0.2">
      <c r="D8124" s="1"/>
      <c r="E8124" s="41"/>
    </row>
    <row r="8125" spans="4:5" x14ac:dyDescent="0.2">
      <c r="D8125" s="1"/>
      <c r="E8125" s="41"/>
    </row>
    <row r="8126" spans="4:5" x14ac:dyDescent="0.2">
      <c r="D8126" s="1"/>
      <c r="E8126" s="41"/>
    </row>
    <row r="8127" spans="4:5" x14ac:dyDescent="0.2">
      <c r="D8127" s="1"/>
      <c r="E8127" s="41"/>
    </row>
    <row r="8128" spans="4:5" x14ac:dyDescent="0.2">
      <c r="D8128" s="1"/>
      <c r="E8128" s="41"/>
    </row>
    <row r="8129" spans="4:5" x14ac:dyDescent="0.2">
      <c r="D8129" s="1"/>
      <c r="E8129" s="41"/>
    </row>
    <row r="8130" spans="4:5" x14ac:dyDescent="0.2">
      <c r="D8130" s="1"/>
      <c r="E8130" s="41"/>
    </row>
    <row r="8131" spans="4:5" x14ac:dyDescent="0.2">
      <c r="D8131" s="1"/>
      <c r="E8131" s="41"/>
    </row>
    <row r="8132" spans="4:5" x14ac:dyDescent="0.2">
      <c r="D8132" s="1"/>
      <c r="E8132" s="41"/>
    </row>
    <row r="8133" spans="4:5" x14ac:dyDescent="0.2">
      <c r="D8133" s="1"/>
      <c r="E8133" s="41"/>
    </row>
    <row r="8134" spans="4:5" x14ac:dyDescent="0.2">
      <c r="D8134" s="1"/>
      <c r="E8134" s="41"/>
    </row>
    <row r="8135" spans="4:5" x14ac:dyDescent="0.2">
      <c r="D8135" s="1"/>
      <c r="E8135" s="41"/>
    </row>
    <row r="8136" spans="4:5" x14ac:dyDescent="0.2">
      <c r="D8136" s="1"/>
      <c r="E8136" s="41"/>
    </row>
    <row r="8137" spans="4:5" x14ac:dyDescent="0.2">
      <c r="D8137" s="1"/>
      <c r="E8137" s="41"/>
    </row>
    <row r="8138" spans="4:5" x14ac:dyDescent="0.2">
      <c r="D8138" s="1"/>
      <c r="E8138" s="41"/>
    </row>
    <row r="8139" spans="4:5" x14ac:dyDescent="0.2">
      <c r="D8139" s="1"/>
      <c r="E8139" s="41"/>
    </row>
    <row r="8140" spans="4:5" x14ac:dyDescent="0.2">
      <c r="D8140" s="1"/>
      <c r="E8140" s="41"/>
    </row>
    <row r="8141" spans="4:5" x14ac:dyDescent="0.2">
      <c r="D8141" s="1"/>
      <c r="E8141" s="41"/>
    </row>
    <row r="8142" spans="4:5" x14ac:dyDescent="0.2">
      <c r="D8142" s="1"/>
      <c r="E8142" s="41"/>
    </row>
    <row r="8143" spans="4:5" x14ac:dyDescent="0.2">
      <c r="D8143" s="1"/>
      <c r="E8143" s="41"/>
    </row>
    <row r="8144" spans="4:5" x14ac:dyDescent="0.2">
      <c r="D8144" s="1"/>
      <c r="E8144" s="41"/>
    </row>
    <row r="8145" spans="4:5" x14ac:dyDescent="0.2">
      <c r="D8145" s="1"/>
      <c r="E8145" s="41"/>
    </row>
    <row r="8146" spans="4:5" x14ac:dyDescent="0.2">
      <c r="D8146" s="1"/>
      <c r="E8146" s="41"/>
    </row>
    <row r="8147" spans="4:5" x14ac:dyDescent="0.2">
      <c r="D8147" s="1"/>
      <c r="E8147" s="41"/>
    </row>
    <row r="8148" spans="4:5" x14ac:dyDescent="0.2">
      <c r="D8148" s="1"/>
      <c r="E8148" s="41"/>
    </row>
    <row r="8149" spans="4:5" x14ac:dyDescent="0.2">
      <c r="D8149" s="1"/>
      <c r="E8149" s="41"/>
    </row>
    <row r="8150" spans="4:5" x14ac:dyDescent="0.2">
      <c r="D8150" s="1"/>
      <c r="E8150" s="41"/>
    </row>
    <row r="8151" spans="4:5" x14ac:dyDescent="0.2">
      <c r="D8151" s="1"/>
      <c r="E8151" s="41"/>
    </row>
    <row r="8152" spans="4:5" x14ac:dyDescent="0.2">
      <c r="D8152" s="1"/>
      <c r="E8152" s="41"/>
    </row>
    <row r="8153" spans="4:5" x14ac:dyDescent="0.2">
      <c r="D8153" s="1"/>
      <c r="E8153" s="41"/>
    </row>
    <row r="8154" spans="4:5" x14ac:dyDescent="0.2">
      <c r="D8154" s="1"/>
      <c r="E8154" s="41"/>
    </row>
    <row r="8155" spans="4:5" x14ac:dyDescent="0.2">
      <c r="D8155" s="1"/>
      <c r="E8155" s="41"/>
    </row>
    <row r="8156" spans="4:5" x14ac:dyDescent="0.2">
      <c r="D8156" s="1"/>
      <c r="E8156" s="41"/>
    </row>
    <row r="8157" spans="4:5" x14ac:dyDescent="0.2">
      <c r="D8157" s="1"/>
      <c r="E8157" s="41"/>
    </row>
    <row r="8158" spans="4:5" x14ac:dyDescent="0.2">
      <c r="D8158" s="1"/>
      <c r="E8158" s="41"/>
    </row>
    <row r="8159" spans="4:5" x14ac:dyDescent="0.2">
      <c r="D8159" s="1"/>
      <c r="E8159" s="41"/>
    </row>
    <row r="8160" spans="4:5" x14ac:dyDescent="0.2">
      <c r="D8160" s="1"/>
      <c r="E8160" s="41"/>
    </row>
    <row r="8161" spans="4:5" x14ac:dyDescent="0.2">
      <c r="D8161" s="1"/>
      <c r="E8161" s="41"/>
    </row>
    <row r="8162" spans="4:5" x14ac:dyDescent="0.2">
      <c r="D8162" s="1"/>
      <c r="E8162" s="41"/>
    </row>
    <row r="8163" spans="4:5" x14ac:dyDescent="0.2">
      <c r="D8163" s="1"/>
      <c r="E8163" s="41"/>
    </row>
    <row r="8164" spans="4:5" x14ac:dyDescent="0.2">
      <c r="D8164" s="1"/>
      <c r="E8164" s="41"/>
    </row>
    <row r="8165" spans="4:5" x14ac:dyDescent="0.2">
      <c r="D8165" s="1"/>
      <c r="E8165" s="41"/>
    </row>
    <row r="8166" spans="4:5" x14ac:dyDescent="0.2">
      <c r="D8166" s="1"/>
      <c r="E8166" s="41"/>
    </row>
    <row r="8167" spans="4:5" x14ac:dyDescent="0.2">
      <c r="D8167" s="1"/>
      <c r="E8167" s="41"/>
    </row>
    <row r="8168" spans="4:5" x14ac:dyDescent="0.2">
      <c r="D8168" s="1"/>
      <c r="E8168" s="41"/>
    </row>
    <row r="8169" spans="4:5" x14ac:dyDescent="0.2">
      <c r="D8169" s="1"/>
      <c r="E8169" s="41"/>
    </row>
    <row r="8170" spans="4:5" x14ac:dyDescent="0.2">
      <c r="D8170" s="1"/>
      <c r="E8170" s="41"/>
    </row>
    <row r="8171" spans="4:5" x14ac:dyDescent="0.2">
      <c r="D8171" s="1"/>
      <c r="E8171" s="41"/>
    </row>
    <row r="8172" spans="4:5" x14ac:dyDescent="0.2">
      <c r="D8172" s="1"/>
      <c r="E8172" s="41"/>
    </row>
    <row r="8173" spans="4:5" x14ac:dyDescent="0.2">
      <c r="D8173" s="1"/>
      <c r="E8173" s="41"/>
    </row>
    <row r="8174" spans="4:5" x14ac:dyDescent="0.2">
      <c r="D8174" s="1"/>
      <c r="E8174" s="41"/>
    </row>
    <row r="8175" spans="4:5" x14ac:dyDescent="0.2">
      <c r="D8175" s="1"/>
      <c r="E8175" s="41"/>
    </row>
    <row r="8176" spans="4:5" x14ac:dyDescent="0.2">
      <c r="D8176" s="1"/>
      <c r="E8176" s="41"/>
    </row>
    <row r="8177" spans="4:5" x14ac:dyDescent="0.2">
      <c r="D8177" s="1"/>
      <c r="E8177" s="41"/>
    </row>
    <row r="8178" spans="4:5" x14ac:dyDescent="0.2">
      <c r="D8178" s="1"/>
      <c r="E8178" s="41"/>
    </row>
    <row r="8179" spans="4:5" x14ac:dyDescent="0.2">
      <c r="D8179" s="1"/>
      <c r="E8179" s="41"/>
    </row>
    <row r="8180" spans="4:5" x14ac:dyDescent="0.2">
      <c r="D8180" s="1"/>
      <c r="E8180" s="41"/>
    </row>
    <row r="8181" spans="4:5" x14ac:dyDescent="0.2">
      <c r="D8181" s="1"/>
      <c r="E8181" s="41"/>
    </row>
    <row r="8182" spans="4:5" x14ac:dyDescent="0.2">
      <c r="D8182" s="1"/>
      <c r="E8182" s="41"/>
    </row>
    <row r="8183" spans="4:5" x14ac:dyDescent="0.2">
      <c r="D8183" s="1"/>
      <c r="E8183" s="41"/>
    </row>
    <row r="8184" spans="4:5" x14ac:dyDescent="0.2">
      <c r="D8184" s="1"/>
      <c r="E8184" s="41"/>
    </row>
    <row r="8185" spans="4:5" x14ac:dyDescent="0.2">
      <c r="D8185" s="1"/>
      <c r="E8185" s="41"/>
    </row>
    <row r="8186" spans="4:5" x14ac:dyDescent="0.2">
      <c r="D8186" s="1"/>
      <c r="E8186" s="41"/>
    </row>
    <row r="8187" spans="4:5" x14ac:dyDescent="0.2">
      <c r="D8187" s="1"/>
      <c r="E8187" s="41"/>
    </row>
    <row r="8188" spans="4:5" x14ac:dyDescent="0.2">
      <c r="D8188" s="1"/>
      <c r="E8188" s="41"/>
    </row>
    <row r="8189" spans="4:5" x14ac:dyDescent="0.2">
      <c r="D8189" s="1"/>
      <c r="E8189" s="41"/>
    </row>
    <row r="8190" spans="4:5" x14ac:dyDescent="0.2">
      <c r="D8190" s="1"/>
      <c r="E8190" s="41"/>
    </row>
    <row r="8191" spans="4:5" x14ac:dyDescent="0.2">
      <c r="D8191" s="1"/>
      <c r="E8191" s="41"/>
    </row>
    <row r="8192" spans="4:5" x14ac:dyDescent="0.2">
      <c r="D8192" s="1"/>
      <c r="E8192" s="41"/>
    </row>
    <row r="8193" spans="4:5" x14ac:dyDescent="0.2">
      <c r="D8193" s="1"/>
      <c r="E8193" s="41"/>
    </row>
    <row r="8194" spans="4:5" x14ac:dyDescent="0.2">
      <c r="D8194" s="1"/>
      <c r="E8194" s="41"/>
    </row>
    <row r="8195" spans="4:5" x14ac:dyDescent="0.2">
      <c r="D8195" s="1"/>
      <c r="E8195" s="41"/>
    </row>
    <row r="8196" spans="4:5" x14ac:dyDescent="0.2">
      <c r="D8196" s="1"/>
      <c r="E8196" s="41"/>
    </row>
    <row r="8197" spans="4:5" x14ac:dyDescent="0.2">
      <c r="D8197" s="1"/>
      <c r="E8197" s="41"/>
    </row>
    <row r="8198" spans="4:5" x14ac:dyDescent="0.2">
      <c r="D8198" s="1"/>
      <c r="E8198" s="41"/>
    </row>
    <row r="8199" spans="4:5" x14ac:dyDescent="0.2">
      <c r="D8199" s="1"/>
      <c r="E8199" s="41"/>
    </row>
    <row r="8200" spans="4:5" x14ac:dyDescent="0.2">
      <c r="D8200" s="1"/>
      <c r="E8200" s="41"/>
    </row>
    <row r="8201" spans="4:5" x14ac:dyDescent="0.2">
      <c r="D8201" s="1"/>
      <c r="E8201" s="41"/>
    </row>
    <row r="8202" spans="4:5" x14ac:dyDescent="0.2">
      <c r="D8202" s="1"/>
      <c r="E8202" s="41"/>
    </row>
    <row r="8203" spans="4:5" x14ac:dyDescent="0.2">
      <c r="D8203" s="1"/>
      <c r="E8203" s="41"/>
    </row>
    <row r="8204" spans="4:5" x14ac:dyDescent="0.2">
      <c r="D8204" s="1"/>
      <c r="E8204" s="41"/>
    </row>
    <row r="8205" spans="4:5" x14ac:dyDescent="0.2">
      <c r="D8205" s="1"/>
      <c r="E8205" s="41"/>
    </row>
    <row r="8206" spans="4:5" x14ac:dyDescent="0.2">
      <c r="D8206" s="1"/>
      <c r="E8206" s="41"/>
    </row>
    <row r="8207" spans="4:5" x14ac:dyDescent="0.2">
      <c r="D8207" s="1"/>
      <c r="E8207" s="41"/>
    </row>
    <row r="8208" spans="4:5" x14ac:dyDescent="0.2">
      <c r="D8208" s="1"/>
      <c r="E8208" s="41"/>
    </row>
    <row r="8209" spans="4:5" x14ac:dyDescent="0.2">
      <c r="D8209" s="1"/>
      <c r="E8209" s="41"/>
    </row>
    <row r="8210" spans="4:5" x14ac:dyDescent="0.2">
      <c r="D8210" s="1"/>
      <c r="E8210" s="41"/>
    </row>
    <row r="8211" spans="4:5" x14ac:dyDescent="0.2">
      <c r="D8211" s="1"/>
      <c r="E8211" s="41"/>
    </row>
    <row r="8212" spans="4:5" x14ac:dyDescent="0.2">
      <c r="D8212" s="1"/>
      <c r="E8212" s="41"/>
    </row>
    <row r="8213" spans="4:5" x14ac:dyDescent="0.2">
      <c r="D8213" s="1"/>
      <c r="E8213" s="41"/>
    </row>
    <row r="8214" spans="4:5" x14ac:dyDescent="0.2">
      <c r="D8214" s="1"/>
      <c r="E8214" s="41"/>
    </row>
    <row r="8215" spans="4:5" x14ac:dyDescent="0.2">
      <c r="D8215" s="1"/>
      <c r="E8215" s="41"/>
    </row>
    <row r="8216" spans="4:5" x14ac:dyDescent="0.2">
      <c r="D8216" s="1"/>
      <c r="E8216" s="41"/>
    </row>
    <row r="8217" spans="4:5" x14ac:dyDescent="0.2">
      <c r="D8217" s="1"/>
      <c r="E8217" s="41"/>
    </row>
    <row r="8218" spans="4:5" x14ac:dyDescent="0.2">
      <c r="D8218" s="1"/>
      <c r="E8218" s="41"/>
    </row>
    <row r="8219" spans="4:5" x14ac:dyDescent="0.2">
      <c r="D8219" s="1"/>
      <c r="E8219" s="41"/>
    </row>
    <row r="8220" spans="4:5" x14ac:dyDescent="0.2">
      <c r="D8220" s="1"/>
      <c r="E8220" s="41"/>
    </row>
    <row r="8221" spans="4:5" x14ac:dyDescent="0.2">
      <c r="D8221" s="1"/>
      <c r="E8221" s="41"/>
    </row>
    <row r="8222" spans="4:5" x14ac:dyDescent="0.2">
      <c r="D8222" s="1"/>
      <c r="E8222" s="41"/>
    </row>
    <row r="8223" spans="4:5" x14ac:dyDescent="0.2">
      <c r="D8223" s="1"/>
      <c r="E8223" s="41"/>
    </row>
    <row r="8224" spans="4:5" x14ac:dyDescent="0.2">
      <c r="D8224" s="1"/>
      <c r="E8224" s="41"/>
    </row>
    <row r="8225" spans="4:5" x14ac:dyDescent="0.2">
      <c r="D8225" s="1"/>
      <c r="E8225" s="41"/>
    </row>
    <row r="8226" spans="4:5" x14ac:dyDescent="0.2">
      <c r="D8226" s="1"/>
      <c r="E8226" s="41"/>
    </row>
    <row r="8227" spans="4:5" x14ac:dyDescent="0.2">
      <c r="D8227" s="1"/>
      <c r="E8227" s="41"/>
    </row>
    <row r="8228" spans="4:5" x14ac:dyDescent="0.2">
      <c r="D8228" s="1"/>
      <c r="E8228" s="41"/>
    </row>
    <row r="8229" spans="4:5" x14ac:dyDescent="0.2">
      <c r="D8229" s="1"/>
      <c r="E8229" s="41"/>
    </row>
    <row r="8230" spans="4:5" x14ac:dyDescent="0.2">
      <c r="D8230" s="1"/>
      <c r="E8230" s="41"/>
    </row>
    <row r="8231" spans="4:5" x14ac:dyDescent="0.2">
      <c r="D8231" s="1"/>
      <c r="E8231" s="41"/>
    </row>
    <row r="8232" spans="4:5" x14ac:dyDescent="0.2">
      <c r="D8232" s="1"/>
      <c r="E8232" s="41"/>
    </row>
    <row r="8233" spans="4:5" x14ac:dyDescent="0.2">
      <c r="D8233" s="1"/>
      <c r="E8233" s="41"/>
    </row>
    <row r="8234" spans="4:5" x14ac:dyDescent="0.2">
      <c r="D8234" s="1"/>
      <c r="E8234" s="41"/>
    </row>
    <row r="8235" spans="4:5" x14ac:dyDescent="0.2">
      <c r="D8235" s="1"/>
      <c r="E8235" s="41"/>
    </row>
    <row r="8236" spans="4:5" x14ac:dyDescent="0.2">
      <c r="D8236" s="1"/>
      <c r="E8236" s="41"/>
    </row>
    <row r="8237" spans="4:5" x14ac:dyDescent="0.2">
      <c r="D8237" s="1"/>
      <c r="E8237" s="41"/>
    </row>
    <row r="8238" spans="4:5" x14ac:dyDescent="0.2">
      <c r="D8238" s="1"/>
      <c r="E8238" s="41"/>
    </row>
    <row r="8239" spans="4:5" x14ac:dyDescent="0.2">
      <c r="D8239" s="1"/>
      <c r="E8239" s="41"/>
    </row>
    <row r="8240" spans="4:5" x14ac:dyDescent="0.2">
      <c r="D8240" s="1"/>
      <c r="E8240" s="41"/>
    </row>
    <row r="8241" spans="4:5" x14ac:dyDescent="0.2">
      <c r="D8241" s="1"/>
      <c r="E8241" s="41"/>
    </row>
    <row r="8242" spans="4:5" x14ac:dyDescent="0.2">
      <c r="D8242" s="1"/>
      <c r="E8242" s="41"/>
    </row>
    <row r="8243" spans="4:5" x14ac:dyDescent="0.2">
      <c r="D8243" s="1"/>
      <c r="E8243" s="41"/>
    </row>
    <row r="8244" spans="4:5" x14ac:dyDescent="0.2">
      <c r="D8244" s="1"/>
      <c r="E8244" s="41"/>
    </row>
    <row r="8245" spans="4:5" x14ac:dyDescent="0.2">
      <c r="D8245" s="1"/>
      <c r="E8245" s="41"/>
    </row>
    <row r="8246" spans="4:5" x14ac:dyDescent="0.2">
      <c r="D8246" s="1"/>
      <c r="E8246" s="41"/>
    </row>
    <row r="8247" spans="4:5" x14ac:dyDescent="0.2">
      <c r="D8247" s="1"/>
      <c r="E8247" s="41"/>
    </row>
    <row r="8248" spans="4:5" x14ac:dyDescent="0.2">
      <c r="D8248" s="1"/>
      <c r="E8248" s="41"/>
    </row>
    <row r="8249" spans="4:5" x14ac:dyDescent="0.2">
      <c r="D8249" s="1"/>
      <c r="E8249" s="41"/>
    </row>
    <row r="8250" spans="4:5" x14ac:dyDescent="0.2">
      <c r="D8250" s="1"/>
      <c r="E8250" s="41"/>
    </row>
    <row r="8251" spans="4:5" x14ac:dyDescent="0.2">
      <c r="D8251" s="1"/>
      <c r="E8251" s="41"/>
    </row>
    <row r="8252" spans="4:5" x14ac:dyDescent="0.2">
      <c r="D8252" s="1"/>
      <c r="E8252" s="41"/>
    </row>
    <row r="8253" spans="4:5" x14ac:dyDescent="0.2">
      <c r="D8253" s="1"/>
      <c r="E8253" s="41"/>
    </row>
    <row r="8254" spans="4:5" x14ac:dyDescent="0.2">
      <c r="D8254" s="1"/>
      <c r="E8254" s="41"/>
    </row>
    <row r="8255" spans="4:5" x14ac:dyDescent="0.2">
      <c r="D8255" s="1"/>
      <c r="E8255" s="41"/>
    </row>
    <row r="8256" spans="4:5" x14ac:dyDescent="0.2">
      <c r="D8256" s="1"/>
      <c r="E8256" s="41"/>
    </row>
    <row r="8257" spans="4:5" x14ac:dyDescent="0.2">
      <c r="D8257" s="1"/>
      <c r="E8257" s="41"/>
    </row>
    <row r="8258" spans="4:5" x14ac:dyDescent="0.2">
      <c r="D8258" s="1"/>
      <c r="E8258" s="41"/>
    </row>
    <row r="8259" spans="4:5" x14ac:dyDescent="0.2">
      <c r="D8259" s="1"/>
      <c r="E8259" s="41"/>
    </row>
    <row r="8260" spans="4:5" x14ac:dyDescent="0.2">
      <c r="D8260" s="1"/>
      <c r="E8260" s="41"/>
    </row>
    <row r="8261" spans="4:5" x14ac:dyDescent="0.2">
      <c r="D8261" s="1"/>
      <c r="E8261" s="41"/>
    </row>
    <row r="8262" spans="4:5" x14ac:dyDescent="0.2">
      <c r="D8262" s="1"/>
      <c r="E8262" s="41"/>
    </row>
    <row r="8263" spans="4:5" x14ac:dyDescent="0.2">
      <c r="D8263" s="1"/>
      <c r="E8263" s="41"/>
    </row>
    <row r="8264" spans="4:5" x14ac:dyDescent="0.2">
      <c r="D8264" s="1"/>
      <c r="E8264" s="41"/>
    </row>
    <row r="8265" spans="4:5" x14ac:dyDescent="0.2">
      <c r="D8265" s="1"/>
      <c r="E8265" s="41"/>
    </row>
    <row r="8266" spans="4:5" x14ac:dyDescent="0.2">
      <c r="D8266" s="1"/>
      <c r="E8266" s="41"/>
    </row>
    <row r="8267" spans="4:5" x14ac:dyDescent="0.2">
      <c r="D8267" s="1"/>
      <c r="E8267" s="41"/>
    </row>
    <row r="8268" spans="4:5" x14ac:dyDescent="0.2">
      <c r="D8268" s="1"/>
      <c r="E8268" s="41"/>
    </row>
    <row r="8269" spans="4:5" x14ac:dyDescent="0.2">
      <c r="D8269" s="1"/>
      <c r="E8269" s="41"/>
    </row>
    <row r="8270" spans="4:5" x14ac:dyDescent="0.2">
      <c r="D8270" s="1"/>
      <c r="E8270" s="41"/>
    </row>
    <row r="8271" spans="4:5" x14ac:dyDescent="0.2">
      <c r="D8271" s="1"/>
      <c r="E8271" s="41"/>
    </row>
    <row r="8272" spans="4:5" x14ac:dyDescent="0.2">
      <c r="D8272" s="1"/>
      <c r="E8272" s="41"/>
    </row>
    <row r="8273" spans="4:5" x14ac:dyDescent="0.2">
      <c r="D8273" s="1"/>
      <c r="E8273" s="41"/>
    </row>
    <row r="8274" spans="4:5" x14ac:dyDescent="0.2">
      <c r="D8274" s="1"/>
      <c r="E8274" s="41"/>
    </row>
    <row r="8275" spans="4:5" x14ac:dyDescent="0.2">
      <c r="D8275" s="1"/>
      <c r="E8275" s="41"/>
    </row>
    <row r="8276" spans="4:5" x14ac:dyDescent="0.2">
      <c r="D8276" s="1"/>
      <c r="E8276" s="41"/>
    </row>
    <row r="8277" spans="4:5" x14ac:dyDescent="0.2">
      <c r="D8277" s="1"/>
      <c r="E8277" s="41"/>
    </row>
    <row r="8278" spans="4:5" x14ac:dyDescent="0.2">
      <c r="D8278" s="1"/>
      <c r="E8278" s="41"/>
    </row>
    <row r="8279" spans="4:5" x14ac:dyDescent="0.2">
      <c r="D8279" s="1"/>
      <c r="E8279" s="41"/>
    </row>
    <row r="8280" spans="4:5" x14ac:dyDescent="0.2">
      <c r="D8280" s="1"/>
      <c r="E8280" s="41"/>
    </row>
    <row r="8281" spans="4:5" x14ac:dyDescent="0.2">
      <c r="D8281" s="1"/>
      <c r="E8281" s="41"/>
    </row>
    <row r="8282" spans="4:5" x14ac:dyDescent="0.2">
      <c r="D8282" s="1"/>
      <c r="E8282" s="41"/>
    </row>
    <row r="8283" spans="4:5" x14ac:dyDescent="0.2">
      <c r="D8283" s="1"/>
      <c r="E8283" s="41"/>
    </row>
    <row r="8284" spans="4:5" x14ac:dyDescent="0.2">
      <c r="D8284" s="1"/>
      <c r="E8284" s="41"/>
    </row>
    <row r="8285" spans="4:5" x14ac:dyDescent="0.2">
      <c r="D8285" s="1"/>
      <c r="E8285" s="41"/>
    </row>
    <row r="8286" spans="4:5" x14ac:dyDescent="0.2">
      <c r="D8286" s="1"/>
      <c r="E8286" s="41"/>
    </row>
    <row r="8287" spans="4:5" x14ac:dyDescent="0.2">
      <c r="D8287" s="1"/>
      <c r="E8287" s="41"/>
    </row>
    <row r="8288" spans="4:5" x14ac:dyDescent="0.2">
      <c r="D8288" s="1"/>
      <c r="E8288" s="41"/>
    </row>
    <row r="8289" spans="4:5" x14ac:dyDescent="0.2">
      <c r="D8289" s="1"/>
      <c r="E8289" s="41"/>
    </row>
    <row r="8290" spans="4:5" x14ac:dyDescent="0.2">
      <c r="D8290" s="1"/>
      <c r="E8290" s="41"/>
    </row>
    <row r="8291" spans="4:5" x14ac:dyDescent="0.2">
      <c r="D8291" s="1"/>
      <c r="E8291" s="41"/>
    </row>
    <row r="8292" spans="4:5" x14ac:dyDescent="0.2">
      <c r="D8292" s="1"/>
      <c r="E8292" s="41"/>
    </row>
    <row r="8293" spans="4:5" x14ac:dyDescent="0.2">
      <c r="D8293" s="1"/>
      <c r="E8293" s="41"/>
    </row>
    <row r="8294" spans="4:5" x14ac:dyDescent="0.2">
      <c r="D8294" s="1"/>
      <c r="E8294" s="41"/>
    </row>
    <row r="8295" spans="4:5" x14ac:dyDescent="0.2">
      <c r="D8295" s="1"/>
      <c r="E8295" s="41"/>
    </row>
    <row r="8296" spans="4:5" x14ac:dyDescent="0.2">
      <c r="D8296" s="1"/>
      <c r="E8296" s="41"/>
    </row>
    <row r="8297" spans="4:5" x14ac:dyDescent="0.2">
      <c r="D8297" s="1"/>
      <c r="E8297" s="41"/>
    </row>
    <row r="8298" spans="4:5" x14ac:dyDescent="0.2">
      <c r="D8298" s="1"/>
      <c r="E8298" s="41"/>
    </row>
    <row r="8299" spans="4:5" x14ac:dyDescent="0.2">
      <c r="D8299" s="1"/>
      <c r="E8299" s="41"/>
    </row>
    <row r="8300" spans="4:5" x14ac:dyDescent="0.2">
      <c r="D8300" s="1"/>
      <c r="E8300" s="41"/>
    </row>
    <row r="8301" spans="4:5" x14ac:dyDescent="0.2">
      <c r="D8301" s="1"/>
      <c r="E8301" s="41"/>
    </row>
    <row r="8302" spans="4:5" x14ac:dyDescent="0.2">
      <c r="D8302" s="1"/>
      <c r="E8302" s="41"/>
    </row>
    <row r="8303" spans="4:5" x14ac:dyDescent="0.2">
      <c r="D8303" s="1"/>
      <c r="E8303" s="41"/>
    </row>
    <row r="8304" spans="4:5" x14ac:dyDescent="0.2">
      <c r="D8304" s="1"/>
      <c r="E8304" s="41"/>
    </row>
    <row r="8305" spans="4:5" x14ac:dyDescent="0.2">
      <c r="D8305" s="1"/>
      <c r="E8305" s="41"/>
    </row>
    <row r="8306" spans="4:5" x14ac:dyDescent="0.2">
      <c r="D8306" s="1"/>
      <c r="E8306" s="41"/>
    </row>
    <row r="8307" spans="4:5" x14ac:dyDescent="0.2">
      <c r="D8307" s="1"/>
      <c r="E8307" s="41"/>
    </row>
    <row r="8308" spans="4:5" x14ac:dyDescent="0.2">
      <c r="D8308" s="1"/>
      <c r="E8308" s="41"/>
    </row>
    <row r="8309" spans="4:5" x14ac:dyDescent="0.2">
      <c r="D8309" s="1"/>
      <c r="E8309" s="41"/>
    </row>
    <row r="8310" spans="4:5" x14ac:dyDescent="0.2">
      <c r="D8310" s="1"/>
      <c r="E8310" s="41"/>
    </row>
    <row r="8311" spans="4:5" x14ac:dyDescent="0.2">
      <c r="D8311" s="1"/>
      <c r="E8311" s="41"/>
    </row>
    <row r="8312" spans="4:5" x14ac:dyDescent="0.2">
      <c r="D8312" s="1"/>
      <c r="E8312" s="41"/>
    </row>
    <row r="8313" spans="4:5" x14ac:dyDescent="0.2">
      <c r="D8313" s="1"/>
      <c r="E8313" s="41"/>
    </row>
    <row r="8314" spans="4:5" x14ac:dyDescent="0.2">
      <c r="D8314" s="1"/>
      <c r="E8314" s="41"/>
    </row>
    <row r="8315" spans="4:5" x14ac:dyDescent="0.2">
      <c r="D8315" s="1"/>
      <c r="E8315" s="41"/>
    </row>
    <row r="8316" spans="4:5" x14ac:dyDescent="0.2">
      <c r="D8316" s="1"/>
      <c r="E8316" s="41"/>
    </row>
    <row r="8317" spans="4:5" x14ac:dyDescent="0.2">
      <c r="D8317" s="1"/>
      <c r="E8317" s="41"/>
    </row>
    <row r="8318" spans="4:5" x14ac:dyDescent="0.2">
      <c r="D8318" s="1"/>
      <c r="E8318" s="41"/>
    </row>
    <row r="8319" spans="4:5" x14ac:dyDescent="0.2">
      <c r="D8319" s="1"/>
      <c r="E8319" s="41"/>
    </row>
    <row r="8320" spans="4:5" x14ac:dyDescent="0.2">
      <c r="D8320" s="1"/>
      <c r="E8320" s="41"/>
    </row>
    <row r="8321" spans="4:5" x14ac:dyDescent="0.2">
      <c r="D8321" s="1"/>
      <c r="E8321" s="41"/>
    </row>
    <row r="8322" spans="4:5" x14ac:dyDescent="0.2">
      <c r="D8322" s="1"/>
      <c r="E8322" s="41"/>
    </row>
    <row r="8323" spans="4:5" x14ac:dyDescent="0.2">
      <c r="D8323" s="1"/>
      <c r="E8323" s="41"/>
    </row>
    <row r="8324" spans="4:5" x14ac:dyDescent="0.2">
      <c r="D8324" s="1"/>
      <c r="E8324" s="41"/>
    </row>
    <row r="8325" spans="4:5" x14ac:dyDescent="0.2">
      <c r="D8325" s="1"/>
      <c r="E8325" s="41"/>
    </row>
    <row r="8326" spans="4:5" x14ac:dyDescent="0.2">
      <c r="D8326" s="1"/>
      <c r="E8326" s="41"/>
    </row>
    <row r="8327" spans="4:5" x14ac:dyDescent="0.2">
      <c r="D8327" s="1"/>
      <c r="E8327" s="41"/>
    </row>
    <row r="8328" spans="4:5" x14ac:dyDescent="0.2">
      <c r="D8328" s="1"/>
      <c r="E8328" s="41"/>
    </row>
    <row r="8329" spans="4:5" x14ac:dyDescent="0.2">
      <c r="D8329" s="1"/>
      <c r="E8329" s="41"/>
    </row>
    <row r="8330" spans="4:5" x14ac:dyDescent="0.2">
      <c r="D8330" s="1"/>
      <c r="E8330" s="41"/>
    </row>
    <row r="8331" spans="4:5" x14ac:dyDescent="0.2">
      <c r="D8331" s="1"/>
      <c r="E8331" s="41"/>
    </row>
    <row r="8332" spans="4:5" x14ac:dyDescent="0.2">
      <c r="D8332" s="1"/>
      <c r="E8332" s="41"/>
    </row>
    <row r="8333" spans="4:5" x14ac:dyDescent="0.2">
      <c r="D8333" s="1"/>
      <c r="E8333" s="41"/>
    </row>
    <row r="8334" spans="4:5" x14ac:dyDescent="0.2">
      <c r="D8334" s="1"/>
      <c r="E8334" s="41"/>
    </row>
    <row r="8335" spans="4:5" x14ac:dyDescent="0.2">
      <c r="D8335" s="1"/>
      <c r="E8335" s="41"/>
    </row>
    <row r="8336" spans="4:5" x14ac:dyDescent="0.2">
      <c r="D8336" s="1"/>
      <c r="E8336" s="41"/>
    </row>
    <row r="8337" spans="4:5" x14ac:dyDescent="0.2">
      <c r="D8337" s="1"/>
      <c r="E8337" s="41"/>
    </row>
    <row r="8338" spans="4:5" x14ac:dyDescent="0.2">
      <c r="D8338" s="1"/>
      <c r="E8338" s="41"/>
    </row>
    <row r="8339" spans="4:5" x14ac:dyDescent="0.2">
      <c r="D8339" s="1"/>
      <c r="E8339" s="41"/>
    </row>
    <row r="8340" spans="4:5" x14ac:dyDescent="0.2">
      <c r="D8340" s="1"/>
      <c r="E8340" s="41"/>
    </row>
    <row r="8341" spans="4:5" x14ac:dyDescent="0.2">
      <c r="D8341" s="1"/>
      <c r="E8341" s="41"/>
    </row>
    <row r="8342" spans="4:5" x14ac:dyDescent="0.2">
      <c r="D8342" s="1"/>
      <c r="E8342" s="41"/>
    </row>
    <row r="8343" spans="4:5" x14ac:dyDescent="0.2">
      <c r="D8343" s="1"/>
      <c r="E8343" s="41"/>
    </row>
    <row r="8344" spans="4:5" x14ac:dyDescent="0.2">
      <c r="D8344" s="1"/>
      <c r="E8344" s="41"/>
    </row>
    <row r="8345" spans="4:5" x14ac:dyDescent="0.2">
      <c r="D8345" s="1"/>
      <c r="E8345" s="41"/>
    </row>
    <row r="8346" spans="4:5" x14ac:dyDescent="0.2">
      <c r="D8346" s="1"/>
      <c r="E8346" s="41"/>
    </row>
    <row r="8347" spans="4:5" x14ac:dyDescent="0.2">
      <c r="D8347" s="1"/>
      <c r="E8347" s="41"/>
    </row>
    <row r="8348" spans="4:5" x14ac:dyDescent="0.2">
      <c r="D8348" s="1"/>
      <c r="E8348" s="41"/>
    </row>
    <row r="8349" spans="4:5" x14ac:dyDescent="0.2">
      <c r="D8349" s="1"/>
      <c r="E8349" s="41"/>
    </row>
    <row r="8350" spans="4:5" x14ac:dyDescent="0.2">
      <c r="D8350" s="1"/>
      <c r="E8350" s="41"/>
    </row>
    <row r="8351" spans="4:5" x14ac:dyDescent="0.2">
      <c r="D8351" s="1"/>
      <c r="E8351" s="41"/>
    </row>
    <row r="8352" spans="4:5" x14ac:dyDescent="0.2">
      <c r="D8352" s="1"/>
      <c r="E8352" s="41"/>
    </row>
    <row r="8353" spans="4:5" x14ac:dyDescent="0.2">
      <c r="D8353" s="1"/>
      <c r="E8353" s="41"/>
    </row>
    <row r="8354" spans="4:5" x14ac:dyDescent="0.2">
      <c r="D8354" s="1"/>
      <c r="E8354" s="41"/>
    </row>
    <row r="8355" spans="4:5" x14ac:dyDescent="0.2">
      <c r="D8355" s="1"/>
      <c r="E8355" s="41"/>
    </row>
    <row r="8356" spans="4:5" x14ac:dyDescent="0.2">
      <c r="D8356" s="1"/>
      <c r="E8356" s="41"/>
    </row>
    <row r="8357" spans="4:5" x14ac:dyDescent="0.2">
      <c r="D8357" s="1"/>
      <c r="E8357" s="41"/>
    </row>
    <row r="8358" spans="4:5" x14ac:dyDescent="0.2">
      <c r="D8358" s="1"/>
      <c r="E8358" s="41"/>
    </row>
    <row r="8359" spans="4:5" x14ac:dyDescent="0.2">
      <c r="D8359" s="1"/>
      <c r="E8359" s="41"/>
    </row>
    <row r="8360" spans="4:5" x14ac:dyDescent="0.2">
      <c r="D8360" s="1"/>
      <c r="E8360" s="41"/>
    </row>
    <row r="8361" spans="4:5" x14ac:dyDescent="0.2">
      <c r="D8361" s="1"/>
      <c r="E8361" s="41"/>
    </row>
    <row r="8362" spans="4:5" x14ac:dyDescent="0.2">
      <c r="D8362" s="1"/>
      <c r="E8362" s="41"/>
    </row>
    <row r="8363" spans="4:5" x14ac:dyDescent="0.2">
      <c r="D8363" s="1"/>
      <c r="E8363" s="41"/>
    </row>
    <row r="8364" spans="4:5" x14ac:dyDescent="0.2">
      <c r="D8364" s="1"/>
      <c r="E8364" s="41"/>
    </row>
    <row r="8365" spans="4:5" x14ac:dyDescent="0.2">
      <c r="D8365" s="1"/>
      <c r="E8365" s="41"/>
    </row>
    <row r="8366" spans="4:5" x14ac:dyDescent="0.2">
      <c r="D8366" s="1"/>
      <c r="E8366" s="41"/>
    </row>
    <row r="8367" spans="4:5" x14ac:dyDescent="0.2">
      <c r="D8367" s="1"/>
      <c r="E8367" s="41"/>
    </row>
    <row r="8368" spans="4:5" x14ac:dyDescent="0.2">
      <c r="D8368" s="1"/>
      <c r="E8368" s="41"/>
    </row>
    <row r="8369" spans="4:5" x14ac:dyDescent="0.2">
      <c r="D8369" s="1"/>
      <c r="E8369" s="41"/>
    </row>
    <row r="8370" spans="4:5" x14ac:dyDescent="0.2">
      <c r="D8370" s="1"/>
      <c r="E8370" s="41"/>
    </row>
    <row r="8371" spans="4:5" x14ac:dyDescent="0.2">
      <c r="D8371" s="1"/>
      <c r="E8371" s="41"/>
    </row>
    <row r="8372" spans="4:5" x14ac:dyDescent="0.2">
      <c r="D8372" s="1"/>
      <c r="E8372" s="41"/>
    </row>
    <row r="8373" spans="4:5" x14ac:dyDescent="0.2">
      <c r="D8373" s="1"/>
      <c r="E8373" s="41"/>
    </row>
    <row r="8374" spans="4:5" x14ac:dyDescent="0.2">
      <c r="D8374" s="1"/>
      <c r="E8374" s="41"/>
    </row>
    <row r="8375" spans="4:5" x14ac:dyDescent="0.2">
      <c r="D8375" s="1"/>
      <c r="E8375" s="41"/>
    </row>
    <row r="8376" spans="4:5" x14ac:dyDescent="0.2">
      <c r="D8376" s="1"/>
      <c r="E8376" s="41"/>
    </row>
    <row r="8377" spans="4:5" x14ac:dyDescent="0.2">
      <c r="D8377" s="1"/>
      <c r="E8377" s="41"/>
    </row>
    <row r="8378" spans="4:5" x14ac:dyDescent="0.2">
      <c r="D8378" s="1"/>
      <c r="E8378" s="41"/>
    </row>
    <row r="8379" spans="4:5" x14ac:dyDescent="0.2">
      <c r="D8379" s="1"/>
      <c r="E8379" s="41"/>
    </row>
    <row r="8380" spans="4:5" x14ac:dyDescent="0.2">
      <c r="D8380" s="1"/>
      <c r="E8380" s="41"/>
    </row>
    <row r="8381" spans="4:5" x14ac:dyDescent="0.2">
      <c r="D8381" s="1"/>
      <c r="E8381" s="41"/>
    </row>
    <row r="8382" spans="4:5" x14ac:dyDescent="0.2">
      <c r="D8382" s="1"/>
      <c r="E8382" s="41"/>
    </row>
    <row r="8383" spans="4:5" x14ac:dyDescent="0.2">
      <c r="D8383" s="1"/>
      <c r="E8383" s="41"/>
    </row>
    <row r="8384" spans="4:5" x14ac:dyDescent="0.2">
      <c r="D8384" s="1"/>
      <c r="E8384" s="41"/>
    </row>
    <row r="8385" spans="4:5" x14ac:dyDescent="0.2">
      <c r="D8385" s="1"/>
      <c r="E8385" s="41"/>
    </row>
    <row r="8386" spans="4:5" x14ac:dyDescent="0.2">
      <c r="D8386" s="1"/>
      <c r="E8386" s="41"/>
    </row>
    <row r="8387" spans="4:5" x14ac:dyDescent="0.2">
      <c r="D8387" s="1"/>
      <c r="E8387" s="41"/>
    </row>
    <row r="8388" spans="4:5" x14ac:dyDescent="0.2">
      <c r="D8388" s="1"/>
      <c r="E8388" s="41"/>
    </row>
    <row r="8389" spans="4:5" x14ac:dyDescent="0.2">
      <c r="D8389" s="1"/>
      <c r="E8389" s="41"/>
    </row>
    <row r="8390" spans="4:5" x14ac:dyDescent="0.2">
      <c r="D8390" s="1"/>
      <c r="E8390" s="41"/>
    </row>
    <row r="8391" spans="4:5" x14ac:dyDescent="0.2">
      <c r="D8391" s="1"/>
      <c r="E8391" s="41"/>
    </row>
    <row r="8392" spans="4:5" x14ac:dyDescent="0.2">
      <c r="D8392" s="1"/>
      <c r="E8392" s="41"/>
    </row>
    <row r="8393" spans="4:5" x14ac:dyDescent="0.2">
      <c r="D8393" s="1"/>
      <c r="E8393" s="41"/>
    </row>
    <row r="8394" spans="4:5" x14ac:dyDescent="0.2">
      <c r="D8394" s="1"/>
      <c r="E8394" s="41"/>
    </row>
    <row r="8395" spans="4:5" x14ac:dyDescent="0.2">
      <c r="D8395" s="1"/>
      <c r="E8395" s="41"/>
    </row>
    <row r="8396" spans="4:5" x14ac:dyDescent="0.2">
      <c r="D8396" s="1"/>
      <c r="E8396" s="41"/>
    </row>
    <row r="8397" spans="4:5" x14ac:dyDescent="0.2">
      <c r="D8397" s="1"/>
      <c r="E8397" s="41"/>
    </row>
    <row r="8398" spans="4:5" x14ac:dyDescent="0.2">
      <c r="D8398" s="1"/>
      <c r="E8398" s="41"/>
    </row>
    <row r="8399" spans="4:5" x14ac:dyDescent="0.2">
      <c r="D8399" s="1"/>
      <c r="E8399" s="41"/>
    </row>
    <row r="8400" spans="4:5" x14ac:dyDescent="0.2">
      <c r="D8400" s="1"/>
      <c r="E8400" s="41"/>
    </row>
    <row r="8401" spans="4:5" x14ac:dyDescent="0.2">
      <c r="D8401" s="1"/>
      <c r="E8401" s="41"/>
    </row>
    <row r="8402" spans="4:5" x14ac:dyDescent="0.2">
      <c r="D8402" s="1"/>
      <c r="E8402" s="41"/>
    </row>
    <row r="8403" spans="4:5" x14ac:dyDescent="0.2">
      <c r="D8403" s="1"/>
      <c r="E8403" s="41"/>
    </row>
    <row r="8404" spans="4:5" x14ac:dyDescent="0.2">
      <c r="D8404" s="1"/>
      <c r="E8404" s="41"/>
    </row>
    <row r="8405" spans="4:5" x14ac:dyDescent="0.2">
      <c r="D8405" s="1"/>
      <c r="E8405" s="41"/>
    </row>
    <row r="8406" spans="4:5" x14ac:dyDescent="0.2">
      <c r="D8406" s="1"/>
      <c r="E8406" s="41"/>
    </row>
    <row r="8407" spans="4:5" x14ac:dyDescent="0.2">
      <c r="D8407" s="1"/>
      <c r="E8407" s="41"/>
    </row>
    <row r="8408" spans="4:5" x14ac:dyDescent="0.2">
      <c r="D8408" s="1"/>
      <c r="E8408" s="41"/>
    </row>
    <row r="8409" spans="4:5" x14ac:dyDescent="0.2">
      <c r="D8409" s="1"/>
      <c r="E8409" s="41"/>
    </row>
    <row r="8410" spans="4:5" x14ac:dyDescent="0.2">
      <c r="D8410" s="1"/>
      <c r="E8410" s="41"/>
    </row>
    <row r="8411" spans="4:5" x14ac:dyDescent="0.2">
      <c r="D8411" s="1"/>
      <c r="E8411" s="41"/>
    </row>
    <row r="8412" spans="4:5" x14ac:dyDescent="0.2">
      <c r="D8412" s="1"/>
      <c r="E8412" s="41"/>
    </row>
    <row r="8413" spans="4:5" x14ac:dyDescent="0.2">
      <c r="D8413" s="1"/>
      <c r="E8413" s="41"/>
    </row>
    <row r="8414" spans="4:5" x14ac:dyDescent="0.2">
      <c r="D8414" s="1"/>
      <c r="E8414" s="41"/>
    </row>
    <row r="8415" spans="4:5" x14ac:dyDescent="0.2">
      <c r="D8415" s="1"/>
      <c r="E8415" s="41"/>
    </row>
    <row r="8416" spans="4:5" x14ac:dyDescent="0.2">
      <c r="D8416" s="1"/>
      <c r="E8416" s="41"/>
    </row>
    <row r="8417" spans="4:5" x14ac:dyDescent="0.2">
      <c r="D8417" s="1"/>
      <c r="E8417" s="41"/>
    </row>
    <row r="8418" spans="4:5" x14ac:dyDescent="0.2">
      <c r="D8418" s="1"/>
      <c r="E8418" s="41"/>
    </row>
    <row r="8419" spans="4:5" x14ac:dyDescent="0.2">
      <c r="D8419" s="1"/>
      <c r="E8419" s="41"/>
    </row>
    <row r="8420" spans="4:5" x14ac:dyDescent="0.2">
      <c r="D8420" s="1"/>
      <c r="E8420" s="41"/>
    </row>
    <row r="8421" spans="4:5" x14ac:dyDescent="0.2">
      <c r="D8421" s="1"/>
      <c r="E8421" s="41"/>
    </row>
    <row r="8422" spans="4:5" x14ac:dyDescent="0.2">
      <c r="D8422" s="1"/>
      <c r="E8422" s="41"/>
    </row>
    <row r="8423" spans="4:5" x14ac:dyDescent="0.2">
      <c r="D8423" s="1"/>
      <c r="E8423" s="41"/>
    </row>
    <row r="8424" spans="4:5" x14ac:dyDescent="0.2">
      <c r="D8424" s="1"/>
      <c r="E8424" s="41"/>
    </row>
    <row r="8425" spans="4:5" x14ac:dyDescent="0.2">
      <c r="D8425" s="1"/>
      <c r="E8425" s="41"/>
    </row>
    <row r="8426" spans="4:5" x14ac:dyDescent="0.2">
      <c r="D8426" s="1"/>
      <c r="E8426" s="41"/>
    </row>
    <row r="8427" spans="4:5" x14ac:dyDescent="0.2">
      <c r="D8427" s="1"/>
      <c r="E8427" s="41"/>
    </row>
    <row r="8428" spans="4:5" x14ac:dyDescent="0.2">
      <c r="D8428" s="1"/>
      <c r="E8428" s="41"/>
    </row>
    <row r="8429" spans="4:5" x14ac:dyDescent="0.2">
      <c r="D8429" s="1"/>
      <c r="E8429" s="41"/>
    </row>
    <row r="8430" spans="4:5" x14ac:dyDescent="0.2">
      <c r="D8430" s="1"/>
      <c r="E8430" s="41"/>
    </row>
    <row r="8431" spans="4:5" x14ac:dyDescent="0.2">
      <c r="D8431" s="1"/>
      <c r="E8431" s="41"/>
    </row>
    <row r="8432" spans="4:5" x14ac:dyDescent="0.2">
      <c r="D8432" s="1"/>
      <c r="E8432" s="41"/>
    </row>
    <row r="8433" spans="4:5" x14ac:dyDescent="0.2">
      <c r="D8433" s="1"/>
      <c r="E8433" s="41"/>
    </row>
    <row r="8434" spans="4:5" x14ac:dyDescent="0.2">
      <c r="D8434" s="1"/>
      <c r="E8434" s="41"/>
    </row>
    <row r="8435" spans="4:5" x14ac:dyDescent="0.2">
      <c r="D8435" s="1"/>
      <c r="E8435" s="41"/>
    </row>
    <row r="8436" spans="4:5" x14ac:dyDescent="0.2">
      <c r="D8436" s="1"/>
      <c r="E8436" s="41"/>
    </row>
    <row r="8437" spans="4:5" x14ac:dyDescent="0.2">
      <c r="D8437" s="1"/>
      <c r="E8437" s="41"/>
    </row>
    <row r="8438" spans="4:5" x14ac:dyDescent="0.2">
      <c r="D8438" s="1"/>
      <c r="E8438" s="41"/>
    </row>
    <row r="8439" spans="4:5" x14ac:dyDescent="0.2">
      <c r="D8439" s="1"/>
      <c r="E8439" s="41"/>
    </row>
    <row r="8440" spans="4:5" x14ac:dyDescent="0.2">
      <c r="D8440" s="1"/>
      <c r="E8440" s="41"/>
    </row>
    <row r="8441" spans="4:5" x14ac:dyDescent="0.2">
      <c r="D8441" s="1"/>
      <c r="E8441" s="41"/>
    </row>
    <row r="8442" spans="4:5" x14ac:dyDescent="0.2">
      <c r="D8442" s="1"/>
      <c r="E8442" s="41"/>
    </row>
    <row r="8443" spans="4:5" x14ac:dyDescent="0.2">
      <c r="D8443" s="1"/>
      <c r="E8443" s="41"/>
    </row>
    <row r="8444" spans="4:5" x14ac:dyDescent="0.2">
      <c r="D8444" s="1"/>
      <c r="E8444" s="41"/>
    </row>
    <row r="8445" spans="4:5" x14ac:dyDescent="0.2">
      <c r="D8445" s="1"/>
      <c r="E8445" s="41"/>
    </row>
    <row r="8446" spans="4:5" x14ac:dyDescent="0.2">
      <c r="D8446" s="1"/>
      <c r="E8446" s="41"/>
    </row>
    <row r="8447" spans="4:5" x14ac:dyDescent="0.2">
      <c r="D8447" s="1"/>
      <c r="E8447" s="41"/>
    </row>
    <row r="8448" spans="4:5" x14ac:dyDescent="0.2">
      <c r="D8448" s="1"/>
      <c r="E8448" s="41"/>
    </row>
    <row r="8449" spans="4:5" x14ac:dyDescent="0.2">
      <c r="D8449" s="1"/>
      <c r="E8449" s="41"/>
    </row>
    <row r="8450" spans="4:5" x14ac:dyDescent="0.2">
      <c r="D8450" s="1"/>
      <c r="E8450" s="41"/>
    </row>
    <row r="8451" spans="4:5" x14ac:dyDescent="0.2">
      <c r="D8451" s="1"/>
      <c r="E8451" s="41"/>
    </row>
    <row r="8452" spans="4:5" x14ac:dyDescent="0.2">
      <c r="D8452" s="1"/>
      <c r="E8452" s="41"/>
    </row>
    <row r="8453" spans="4:5" x14ac:dyDescent="0.2">
      <c r="D8453" s="1"/>
      <c r="E8453" s="41"/>
    </row>
    <row r="8454" spans="4:5" x14ac:dyDescent="0.2">
      <c r="D8454" s="1"/>
      <c r="E8454" s="41"/>
    </row>
    <row r="8455" spans="4:5" x14ac:dyDescent="0.2">
      <c r="D8455" s="1"/>
      <c r="E8455" s="41"/>
    </row>
    <row r="8456" spans="4:5" x14ac:dyDescent="0.2">
      <c r="D8456" s="1"/>
      <c r="E8456" s="41"/>
    </row>
    <row r="8457" spans="4:5" x14ac:dyDescent="0.2">
      <c r="D8457" s="1"/>
      <c r="E8457" s="41"/>
    </row>
    <row r="8458" spans="4:5" x14ac:dyDescent="0.2">
      <c r="D8458" s="1"/>
      <c r="E8458" s="41"/>
    </row>
    <row r="8459" spans="4:5" x14ac:dyDescent="0.2">
      <c r="D8459" s="1"/>
      <c r="E8459" s="41"/>
    </row>
    <row r="8460" spans="4:5" x14ac:dyDescent="0.2">
      <c r="D8460" s="1"/>
      <c r="E8460" s="41"/>
    </row>
    <row r="8461" spans="4:5" x14ac:dyDescent="0.2">
      <c r="D8461" s="1"/>
      <c r="E8461" s="41"/>
    </row>
    <row r="8462" spans="4:5" x14ac:dyDescent="0.2">
      <c r="D8462" s="1"/>
      <c r="E8462" s="41"/>
    </row>
    <row r="8463" spans="4:5" x14ac:dyDescent="0.2">
      <c r="D8463" s="1"/>
      <c r="E8463" s="41"/>
    </row>
    <row r="8464" spans="4:5" x14ac:dyDescent="0.2">
      <c r="D8464" s="1"/>
      <c r="E8464" s="41"/>
    </row>
    <row r="8465" spans="4:5" x14ac:dyDescent="0.2">
      <c r="D8465" s="1"/>
      <c r="E8465" s="41"/>
    </row>
    <row r="8466" spans="4:5" x14ac:dyDescent="0.2">
      <c r="D8466" s="1"/>
      <c r="E8466" s="41"/>
    </row>
    <row r="8467" spans="4:5" x14ac:dyDescent="0.2">
      <c r="D8467" s="1"/>
      <c r="E8467" s="41"/>
    </row>
    <row r="8468" spans="4:5" x14ac:dyDescent="0.2">
      <c r="D8468" s="1"/>
      <c r="E8468" s="41"/>
    </row>
    <row r="8469" spans="4:5" x14ac:dyDescent="0.2">
      <c r="D8469" s="1"/>
      <c r="E8469" s="41"/>
    </row>
    <row r="8470" spans="4:5" x14ac:dyDescent="0.2">
      <c r="D8470" s="1"/>
      <c r="E8470" s="41"/>
    </row>
    <row r="8471" spans="4:5" x14ac:dyDescent="0.2">
      <c r="D8471" s="1"/>
      <c r="E8471" s="41"/>
    </row>
    <row r="8472" spans="4:5" x14ac:dyDescent="0.2">
      <c r="D8472" s="1"/>
      <c r="E8472" s="41"/>
    </row>
    <row r="8473" spans="4:5" x14ac:dyDescent="0.2">
      <c r="D8473" s="1"/>
      <c r="E8473" s="41"/>
    </row>
    <row r="8474" spans="4:5" x14ac:dyDescent="0.2">
      <c r="D8474" s="1"/>
      <c r="E8474" s="41"/>
    </row>
    <row r="8475" spans="4:5" x14ac:dyDescent="0.2">
      <c r="D8475" s="1"/>
      <c r="E8475" s="41"/>
    </row>
    <row r="8476" spans="4:5" x14ac:dyDescent="0.2">
      <c r="D8476" s="1"/>
      <c r="E8476" s="41"/>
    </row>
    <row r="8477" spans="4:5" x14ac:dyDescent="0.2">
      <c r="D8477" s="1"/>
      <c r="E8477" s="41"/>
    </row>
    <row r="8478" spans="4:5" x14ac:dyDescent="0.2">
      <c r="D8478" s="1"/>
      <c r="E8478" s="41"/>
    </row>
    <row r="8479" spans="4:5" x14ac:dyDescent="0.2">
      <c r="D8479" s="1"/>
      <c r="E8479" s="41"/>
    </row>
    <row r="8480" spans="4:5" x14ac:dyDescent="0.2">
      <c r="D8480" s="1"/>
      <c r="E8480" s="41"/>
    </row>
    <row r="8481" spans="4:5" x14ac:dyDescent="0.2">
      <c r="D8481" s="1"/>
      <c r="E8481" s="41"/>
    </row>
    <row r="8482" spans="4:5" x14ac:dyDescent="0.2">
      <c r="D8482" s="1"/>
      <c r="E8482" s="41"/>
    </row>
    <row r="8483" spans="4:5" x14ac:dyDescent="0.2">
      <c r="D8483" s="1"/>
      <c r="E8483" s="41"/>
    </row>
    <row r="8484" spans="4:5" x14ac:dyDescent="0.2">
      <c r="D8484" s="1"/>
      <c r="E8484" s="41"/>
    </row>
    <row r="8485" spans="4:5" x14ac:dyDescent="0.2">
      <c r="D8485" s="1"/>
      <c r="E8485" s="41"/>
    </row>
    <row r="8486" spans="4:5" x14ac:dyDescent="0.2">
      <c r="D8486" s="1"/>
      <c r="E8486" s="41"/>
    </row>
    <row r="8487" spans="4:5" x14ac:dyDescent="0.2">
      <c r="D8487" s="1"/>
      <c r="E8487" s="41"/>
    </row>
    <row r="8488" spans="4:5" x14ac:dyDescent="0.2">
      <c r="D8488" s="1"/>
      <c r="E8488" s="41"/>
    </row>
    <row r="8489" spans="4:5" x14ac:dyDescent="0.2">
      <c r="D8489" s="1"/>
      <c r="E8489" s="41"/>
    </row>
    <row r="8490" spans="4:5" x14ac:dyDescent="0.2">
      <c r="D8490" s="1"/>
      <c r="E8490" s="41"/>
    </row>
    <row r="8491" spans="4:5" x14ac:dyDescent="0.2">
      <c r="D8491" s="1"/>
      <c r="E8491" s="41"/>
    </row>
    <row r="8492" spans="4:5" x14ac:dyDescent="0.2">
      <c r="D8492" s="1"/>
      <c r="E8492" s="41"/>
    </row>
    <row r="8493" spans="4:5" x14ac:dyDescent="0.2">
      <c r="D8493" s="1"/>
      <c r="E8493" s="41"/>
    </row>
    <row r="8494" spans="4:5" x14ac:dyDescent="0.2">
      <c r="D8494" s="1"/>
      <c r="E8494" s="41"/>
    </row>
    <row r="8495" spans="4:5" x14ac:dyDescent="0.2">
      <c r="D8495" s="1"/>
      <c r="E8495" s="41"/>
    </row>
    <row r="8496" spans="4:5" x14ac:dyDescent="0.2">
      <c r="D8496" s="1"/>
      <c r="E8496" s="41"/>
    </row>
    <row r="8497" spans="4:5" x14ac:dyDescent="0.2">
      <c r="D8497" s="1"/>
      <c r="E8497" s="41"/>
    </row>
    <row r="8498" spans="4:5" x14ac:dyDescent="0.2">
      <c r="D8498" s="1"/>
      <c r="E8498" s="41"/>
    </row>
    <row r="8499" spans="4:5" x14ac:dyDescent="0.2">
      <c r="D8499" s="1"/>
      <c r="E8499" s="41"/>
    </row>
    <row r="8500" spans="4:5" x14ac:dyDescent="0.2">
      <c r="D8500" s="1"/>
      <c r="E8500" s="41"/>
    </row>
    <row r="8501" spans="4:5" x14ac:dyDescent="0.2">
      <c r="D8501" s="1"/>
      <c r="E8501" s="41"/>
    </row>
    <row r="8502" spans="4:5" x14ac:dyDescent="0.2">
      <c r="D8502" s="1"/>
      <c r="E8502" s="41"/>
    </row>
    <row r="8503" spans="4:5" x14ac:dyDescent="0.2">
      <c r="D8503" s="1"/>
      <c r="E8503" s="41"/>
    </row>
    <row r="8504" spans="4:5" x14ac:dyDescent="0.2">
      <c r="D8504" s="1"/>
      <c r="E8504" s="41"/>
    </row>
    <row r="8505" spans="4:5" x14ac:dyDescent="0.2">
      <c r="D8505" s="1"/>
      <c r="E8505" s="41"/>
    </row>
    <row r="8506" spans="4:5" x14ac:dyDescent="0.2">
      <c r="D8506" s="1"/>
      <c r="E8506" s="41"/>
    </row>
    <row r="8507" spans="4:5" x14ac:dyDescent="0.2">
      <c r="D8507" s="1"/>
      <c r="E8507" s="41"/>
    </row>
    <row r="8508" spans="4:5" x14ac:dyDescent="0.2">
      <c r="D8508" s="1"/>
      <c r="E8508" s="41"/>
    </row>
    <row r="8509" spans="4:5" x14ac:dyDescent="0.2">
      <c r="D8509" s="1"/>
      <c r="E8509" s="41"/>
    </row>
    <row r="8510" spans="4:5" x14ac:dyDescent="0.2">
      <c r="D8510" s="1"/>
      <c r="E8510" s="41"/>
    </row>
    <row r="8511" spans="4:5" x14ac:dyDescent="0.2">
      <c r="D8511" s="1"/>
      <c r="E8511" s="41"/>
    </row>
    <row r="8512" spans="4:5" x14ac:dyDescent="0.2">
      <c r="D8512" s="1"/>
      <c r="E8512" s="41"/>
    </row>
    <row r="8513" spans="4:5" x14ac:dyDescent="0.2">
      <c r="D8513" s="1"/>
      <c r="E8513" s="41"/>
    </row>
    <row r="8514" spans="4:5" x14ac:dyDescent="0.2">
      <c r="D8514" s="1"/>
      <c r="E8514" s="41"/>
    </row>
    <row r="8515" spans="4:5" x14ac:dyDescent="0.2">
      <c r="D8515" s="1"/>
      <c r="E8515" s="41"/>
    </row>
    <row r="8516" spans="4:5" x14ac:dyDescent="0.2">
      <c r="D8516" s="1"/>
      <c r="E8516" s="41"/>
    </row>
    <row r="8517" spans="4:5" x14ac:dyDescent="0.2">
      <c r="D8517" s="1"/>
      <c r="E8517" s="41"/>
    </row>
    <row r="8518" spans="4:5" x14ac:dyDescent="0.2">
      <c r="D8518" s="1"/>
      <c r="E8518" s="41"/>
    </row>
    <row r="8519" spans="4:5" x14ac:dyDescent="0.2">
      <c r="D8519" s="1"/>
      <c r="E8519" s="41"/>
    </row>
    <row r="8520" spans="4:5" x14ac:dyDescent="0.2">
      <c r="D8520" s="1"/>
      <c r="E8520" s="41"/>
    </row>
    <row r="8521" spans="4:5" x14ac:dyDescent="0.2">
      <c r="D8521" s="1"/>
      <c r="E8521" s="41"/>
    </row>
    <row r="8522" spans="4:5" x14ac:dyDescent="0.2">
      <c r="D8522" s="1"/>
      <c r="E8522" s="41"/>
    </row>
    <row r="8523" spans="4:5" x14ac:dyDescent="0.2">
      <c r="D8523" s="1"/>
      <c r="E8523" s="41"/>
    </row>
    <row r="8524" spans="4:5" x14ac:dyDescent="0.2">
      <c r="D8524" s="1"/>
      <c r="E8524" s="41"/>
    </row>
    <row r="8525" spans="4:5" x14ac:dyDescent="0.2">
      <c r="D8525" s="1"/>
      <c r="E8525" s="41"/>
    </row>
    <row r="8526" spans="4:5" x14ac:dyDescent="0.2">
      <c r="D8526" s="1"/>
      <c r="E8526" s="41"/>
    </row>
    <row r="8527" spans="4:5" x14ac:dyDescent="0.2">
      <c r="D8527" s="1"/>
      <c r="E8527" s="41"/>
    </row>
    <row r="8528" spans="4:5" x14ac:dyDescent="0.2">
      <c r="D8528" s="1"/>
      <c r="E8528" s="41"/>
    </row>
    <row r="8529" spans="4:5" x14ac:dyDescent="0.2">
      <c r="D8529" s="1"/>
      <c r="E8529" s="41"/>
    </row>
    <row r="8530" spans="4:5" x14ac:dyDescent="0.2">
      <c r="D8530" s="1"/>
      <c r="E8530" s="41"/>
    </row>
    <row r="8531" spans="4:5" x14ac:dyDescent="0.2">
      <c r="D8531" s="1"/>
      <c r="E8531" s="41"/>
    </row>
    <row r="8532" spans="4:5" x14ac:dyDescent="0.2">
      <c r="D8532" s="1"/>
      <c r="E8532" s="41"/>
    </row>
    <row r="8533" spans="4:5" x14ac:dyDescent="0.2">
      <c r="D8533" s="1"/>
      <c r="E8533" s="41"/>
    </row>
    <row r="8534" spans="4:5" x14ac:dyDescent="0.2">
      <c r="D8534" s="1"/>
      <c r="E8534" s="41"/>
    </row>
    <row r="8535" spans="4:5" x14ac:dyDescent="0.2">
      <c r="D8535" s="1"/>
      <c r="E8535" s="41"/>
    </row>
    <row r="8536" spans="4:5" x14ac:dyDescent="0.2">
      <c r="D8536" s="1"/>
      <c r="E8536" s="41"/>
    </row>
    <row r="8537" spans="4:5" x14ac:dyDescent="0.2">
      <c r="D8537" s="1"/>
      <c r="E8537" s="41"/>
    </row>
    <row r="8538" spans="4:5" x14ac:dyDescent="0.2">
      <c r="D8538" s="1"/>
      <c r="E8538" s="41"/>
    </row>
    <row r="8539" spans="4:5" x14ac:dyDescent="0.2">
      <c r="D8539" s="1"/>
      <c r="E8539" s="41"/>
    </row>
    <row r="8540" spans="4:5" x14ac:dyDescent="0.2">
      <c r="D8540" s="1"/>
      <c r="E8540" s="41"/>
    </row>
    <row r="8541" spans="4:5" x14ac:dyDescent="0.2">
      <c r="D8541" s="1"/>
      <c r="E8541" s="41"/>
    </row>
    <row r="8542" spans="4:5" x14ac:dyDescent="0.2">
      <c r="D8542" s="1"/>
      <c r="E8542" s="41"/>
    </row>
    <row r="8543" spans="4:5" x14ac:dyDescent="0.2">
      <c r="D8543" s="1"/>
      <c r="E8543" s="41"/>
    </row>
    <row r="8544" spans="4:5" x14ac:dyDescent="0.2">
      <c r="D8544" s="1"/>
      <c r="E8544" s="41"/>
    </row>
    <row r="8545" spans="4:5" x14ac:dyDescent="0.2">
      <c r="D8545" s="1"/>
      <c r="E8545" s="41"/>
    </row>
    <row r="8546" spans="4:5" x14ac:dyDescent="0.2">
      <c r="D8546" s="1"/>
      <c r="E8546" s="41"/>
    </row>
    <row r="8547" spans="4:5" x14ac:dyDescent="0.2">
      <c r="D8547" s="1"/>
      <c r="E8547" s="41"/>
    </row>
    <row r="8548" spans="4:5" x14ac:dyDescent="0.2">
      <c r="D8548" s="1"/>
      <c r="E8548" s="41"/>
    </row>
    <row r="8549" spans="4:5" x14ac:dyDescent="0.2">
      <c r="D8549" s="1"/>
      <c r="E8549" s="41"/>
    </row>
    <row r="8550" spans="4:5" x14ac:dyDescent="0.2">
      <c r="D8550" s="1"/>
      <c r="E8550" s="41"/>
    </row>
    <row r="8551" spans="4:5" x14ac:dyDescent="0.2">
      <c r="D8551" s="1"/>
      <c r="E8551" s="41"/>
    </row>
    <row r="8552" spans="4:5" x14ac:dyDescent="0.2">
      <c r="D8552" s="1"/>
      <c r="E8552" s="41"/>
    </row>
    <row r="8553" spans="4:5" x14ac:dyDescent="0.2">
      <c r="D8553" s="1"/>
      <c r="E8553" s="41"/>
    </row>
    <row r="8554" spans="4:5" x14ac:dyDescent="0.2">
      <c r="D8554" s="1"/>
      <c r="E8554" s="41"/>
    </row>
    <row r="8555" spans="4:5" x14ac:dyDescent="0.2">
      <c r="D8555" s="1"/>
      <c r="E8555" s="41"/>
    </row>
    <row r="8556" spans="4:5" x14ac:dyDescent="0.2">
      <c r="D8556" s="1"/>
      <c r="E8556" s="41"/>
    </row>
    <row r="8557" spans="4:5" x14ac:dyDescent="0.2">
      <c r="D8557" s="1"/>
      <c r="E8557" s="41"/>
    </row>
    <row r="8558" spans="4:5" x14ac:dyDescent="0.2">
      <c r="D8558" s="1"/>
      <c r="E8558" s="41"/>
    </row>
    <row r="8559" spans="4:5" x14ac:dyDescent="0.2">
      <c r="D8559" s="1"/>
      <c r="E8559" s="41"/>
    </row>
    <row r="8560" spans="4:5" x14ac:dyDescent="0.2">
      <c r="D8560" s="1"/>
      <c r="E8560" s="41"/>
    </row>
    <row r="8561" spans="4:5" x14ac:dyDescent="0.2">
      <c r="D8561" s="1"/>
      <c r="E8561" s="41"/>
    </row>
    <row r="8562" spans="4:5" x14ac:dyDescent="0.2">
      <c r="D8562" s="1"/>
      <c r="E8562" s="41"/>
    </row>
    <row r="8563" spans="4:5" x14ac:dyDescent="0.2">
      <c r="D8563" s="1"/>
      <c r="E8563" s="41"/>
    </row>
    <row r="8564" spans="4:5" x14ac:dyDescent="0.2">
      <c r="D8564" s="1"/>
      <c r="E8564" s="41"/>
    </row>
    <row r="8565" spans="4:5" x14ac:dyDescent="0.2">
      <c r="D8565" s="1"/>
      <c r="E8565" s="41"/>
    </row>
    <row r="8566" spans="4:5" x14ac:dyDescent="0.2">
      <c r="D8566" s="1"/>
      <c r="E8566" s="41"/>
    </row>
    <row r="8567" spans="4:5" x14ac:dyDescent="0.2">
      <c r="D8567" s="1"/>
      <c r="E8567" s="41"/>
    </row>
    <row r="8568" spans="4:5" x14ac:dyDescent="0.2">
      <c r="D8568" s="1"/>
      <c r="E8568" s="41"/>
    </row>
    <row r="8569" spans="4:5" x14ac:dyDescent="0.2">
      <c r="D8569" s="1"/>
      <c r="E8569" s="41"/>
    </row>
    <row r="8570" spans="4:5" x14ac:dyDescent="0.2">
      <c r="D8570" s="1"/>
      <c r="E8570" s="41"/>
    </row>
    <row r="8571" spans="4:5" x14ac:dyDescent="0.2">
      <c r="D8571" s="1"/>
      <c r="E8571" s="41"/>
    </row>
    <row r="8572" spans="4:5" x14ac:dyDescent="0.2">
      <c r="D8572" s="1"/>
      <c r="E8572" s="41"/>
    </row>
    <row r="8573" spans="4:5" x14ac:dyDescent="0.2">
      <c r="D8573" s="1"/>
      <c r="E8573" s="41"/>
    </row>
    <row r="8574" spans="4:5" x14ac:dyDescent="0.2">
      <c r="D8574" s="1"/>
      <c r="E8574" s="41"/>
    </row>
    <row r="8575" spans="4:5" x14ac:dyDescent="0.2">
      <c r="D8575" s="1"/>
      <c r="E8575" s="41"/>
    </row>
    <row r="8576" spans="4:5" x14ac:dyDescent="0.2">
      <c r="D8576" s="1"/>
      <c r="E8576" s="41"/>
    </row>
    <row r="8577" spans="4:5" x14ac:dyDescent="0.2">
      <c r="D8577" s="1"/>
      <c r="E8577" s="41"/>
    </row>
    <row r="8578" spans="4:5" x14ac:dyDescent="0.2">
      <c r="D8578" s="1"/>
      <c r="E8578" s="41"/>
    </row>
    <row r="8579" spans="4:5" x14ac:dyDescent="0.2">
      <c r="D8579" s="1"/>
      <c r="E8579" s="41"/>
    </row>
    <row r="8580" spans="4:5" x14ac:dyDescent="0.2">
      <c r="D8580" s="1"/>
      <c r="E8580" s="41"/>
    </row>
    <row r="8581" spans="4:5" x14ac:dyDescent="0.2">
      <c r="D8581" s="1"/>
      <c r="E8581" s="41"/>
    </row>
    <row r="8582" spans="4:5" x14ac:dyDescent="0.2">
      <c r="D8582" s="1"/>
      <c r="E8582" s="41"/>
    </row>
    <row r="8583" spans="4:5" x14ac:dyDescent="0.2">
      <c r="D8583" s="1"/>
      <c r="E8583" s="41"/>
    </row>
    <row r="8584" spans="4:5" x14ac:dyDescent="0.2">
      <c r="D8584" s="1"/>
      <c r="E8584" s="41"/>
    </row>
    <row r="8585" spans="4:5" x14ac:dyDescent="0.2">
      <c r="D8585" s="1"/>
      <c r="E8585" s="41"/>
    </row>
    <row r="8586" spans="4:5" x14ac:dyDescent="0.2">
      <c r="D8586" s="1"/>
      <c r="E8586" s="41"/>
    </row>
    <row r="8587" spans="4:5" x14ac:dyDescent="0.2">
      <c r="D8587" s="1"/>
      <c r="E8587" s="41"/>
    </row>
    <row r="8588" spans="4:5" x14ac:dyDescent="0.2">
      <c r="D8588" s="1"/>
      <c r="E8588" s="41"/>
    </row>
    <row r="8589" spans="4:5" x14ac:dyDescent="0.2">
      <c r="D8589" s="1"/>
      <c r="E8589" s="41"/>
    </row>
    <row r="8590" spans="4:5" x14ac:dyDescent="0.2">
      <c r="D8590" s="1"/>
      <c r="E8590" s="41"/>
    </row>
    <row r="8591" spans="4:5" x14ac:dyDescent="0.2">
      <c r="D8591" s="1"/>
      <c r="E8591" s="41"/>
    </row>
    <row r="8592" spans="4:5" x14ac:dyDescent="0.2">
      <c r="D8592" s="1"/>
      <c r="E8592" s="41"/>
    </row>
    <row r="8593" spans="4:5" x14ac:dyDescent="0.2">
      <c r="D8593" s="1"/>
      <c r="E8593" s="41"/>
    </row>
    <row r="8594" spans="4:5" x14ac:dyDescent="0.2">
      <c r="D8594" s="1"/>
      <c r="E8594" s="41"/>
    </row>
    <row r="8595" spans="4:5" x14ac:dyDescent="0.2">
      <c r="D8595" s="1"/>
      <c r="E8595" s="41"/>
    </row>
    <row r="8596" spans="4:5" x14ac:dyDescent="0.2">
      <c r="D8596" s="1"/>
      <c r="E8596" s="41"/>
    </row>
    <row r="8597" spans="4:5" x14ac:dyDescent="0.2">
      <c r="D8597" s="1"/>
      <c r="E8597" s="41"/>
    </row>
    <row r="8598" spans="4:5" x14ac:dyDescent="0.2">
      <c r="D8598" s="1"/>
      <c r="E8598" s="41"/>
    </row>
    <row r="8599" spans="4:5" x14ac:dyDescent="0.2">
      <c r="D8599" s="1"/>
      <c r="E8599" s="41"/>
    </row>
    <row r="8600" spans="4:5" x14ac:dyDescent="0.2">
      <c r="D8600" s="1"/>
      <c r="E8600" s="41"/>
    </row>
    <row r="8601" spans="4:5" x14ac:dyDescent="0.2">
      <c r="D8601" s="1"/>
      <c r="E8601" s="41"/>
    </row>
    <row r="8602" spans="4:5" x14ac:dyDescent="0.2">
      <c r="D8602" s="1"/>
      <c r="E8602" s="41"/>
    </row>
    <row r="8603" spans="4:5" x14ac:dyDescent="0.2">
      <c r="D8603" s="1"/>
      <c r="E8603" s="41"/>
    </row>
    <row r="8604" spans="4:5" x14ac:dyDescent="0.2">
      <c r="D8604" s="1"/>
      <c r="E8604" s="41"/>
    </row>
    <row r="8605" spans="4:5" x14ac:dyDescent="0.2">
      <c r="D8605" s="1"/>
      <c r="E8605" s="41"/>
    </row>
    <row r="8606" spans="4:5" x14ac:dyDescent="0.2">
      <c r="D8606" s="1"/>
      <c r="E8606" s="41"/>
    </row>
    <row r="8607" spans="4:5" x14ac:dyDescent="0.2">
      <c r="D8607" s="1"/>
      <c r="E8607" s="41"/>
    </row>
    <row r="8608" spans="4:5" x14ac:dyDescent="0.2">
      <c r="D8608" s="1"/>
      <c r="E8608" s="41"/>
    </row>
    <row r="8609" spans="4:5" x14ac:dyDescent="0.2">
      <c r="D8609" s="1"/>
      <c r="E8609" s="41"/>
    </row>
    <row r="8610" spans="4:5" x14ac:dyDescent="0.2">
      <c r="D8610" s="1"/>
      <c r="E8610" s="41"/>
    </row>
    <row r="8611" spans="4:5" x14ac:dyDescent="0.2">
      <c r="D8611" s="1"/>
      <c r="E8611" s="41"/>
    </row>
    <row r="8612" spans="4:5" x14ac:dyDescent="0.2">
      <c r="D8612" s="1"/>
      <c r="E8612" s="41"/>
    </row>
    <row r="8613" spans="4:5" x14ac:dyDescent="0.2">
      <c r="D8613" s="1"/>
      <c r="E8613" s="41"/>
    </row>
    <row r="8614" spans="4:5" x14ac:dyDescent="0.2">
      <c r="D8614" s="1"/>
      <c r="E8614" s="41"/>
    </row>
    <row r="8615" spans="4:5" x14ac:dyDescent="0.2">
      <c r="D8615" s="1"/>
      <c r="E8615" s="41"/>
    </row>
    <row r="8616" spans="4:5" x14ac:dyDescent="0.2">
      <c r="D8616" s="1"/>
      <c r="E8616" s="41"/>
    </row>
    <row r="8617" spans="4:5" x14ac:dyDescent="0.2">
      <c r="D8617" s="1"/>
      <c r="E8617" s="41"/>
    </row>
    <row r="8618" spans="4:5" x14ac:dyDescent="0.2">
      <c r="D8618" s="1"/>
      <c r="E8618" s="41"/>
    </row>
    <row r="8619" spans="4:5" x14ac:dyDescent="0.2">
      <c r="D8619" s="1"/>
      <c r="E8619" s="41"/>
    </row>
    <row r="8620" spans="4:5" x14ac:dyDescent="0.2">
      <c r="D8620" s="1"/>
      <c r="E8620" s="41"/>
    </row>
    <row r="8621" spans="4:5" x14ac:dyDescent="0.2">
      <c r="D8621" s="1"/>
      <c r="E8621" s="41"/>
    </row>
    <row r="8622" spans="4:5" x14ac:dyDescent="0.2">
      <c r="D8622" s="1"/>
      <c r="E8622" s="41"/>
    </row>
    <row r="8623" spans="4:5" x14ac:dyDescent="0.2">
      <c r="D8623" s="1"/>
      <c r="E8623" s="41"/>
    </row>
    <row r="8624" spans="4:5" x14ac:dyDescent="0.2">
      <c r="D8624" s="1"/>
      <c r="E8624" s="41"/>
    </row>
    <row r="8625" spans="4:5" x14ac:dyDescent="0.2">
      <c r="D8625" s="1"/>
      <c r="E8625" s="41"/>
    </row>
    <row r="8626" spans="4:5" x14ac:dyDescent="0.2">
      <c r="D8626" s="1"/>
      <c r="E8626" s="41"/>
    </row>
    <row r="8627" spans="4:5" x14ac:dyDescent="0.2">
      <c r="D8627" s="1"/>
      <c r="E8627" s="41"/>
    </row>
    <row r="8628" spans="4:5" x14ac:dyDescent="0.2">
      <c r="D8628" s="1"/>
      <c r="E8628" s="41"/>
    </row>
    <row r="8629" spans="4:5" x14ac:dyDescent="0.2">
      <c r="D8629" s="1"/>
      <c r="E8629" s="41"/>
    </row>
    <row r="8630" spans="4:5" x14ac:dyDescent="0.2">
      <c r="D8630" s="1"/>
      <c r="E8630" s="41"/>
    </row>
    <row r="8631" spans="4:5" x14ac:dyDescent="0.2">
      <c r="D8631" s="1"/>
      <c r="E8631" s="41"/>
    </row>
    <row r="8632" spans="4:5" x14ac:dyDescent="0.2">
      <c r="D8632" s="1"/>
      <c r="E8632" s="41"/>
    </row>
    <row r="8633" spans="4:5" x14ac:dyDescent="0.2">
      <c r="D8633" s="1"/>
      <c r="E8633" s="41"/>
    </row>
    <row r="8634" spans="4:5" x14ac:dyDescent="0.2">
      <c r="D8634" s="1"/>
      <c r="E8634" s="41"/>
    </row>
    <row r="8635" spans="4:5" x14ac:dyDescent="0.2">
      <c r="D8635" s="1"/>
      <c r="E8635" s="41"/>
    </row>
    <row r="8636" spans="4:5" x14ac:dyDescent="0.2">
      <c r="D8636" s="1"/>
      <c r="E8636" s="41"/>
    </row>
    <row r="8637" spans="4:5" x14ac:dyDescent="0.2">
      <c r="D8637" s="1"/>
      <c r="E8637" s="41"/>
    </row>
    <row r="8638" spans="4:5" x14ac:dyDescent="0.2">
      <c r="D8638" s="1"/>
      <c r="E8638" s="41"/>
    </row>
    <row r="8639" spans="4:5" x14ac:dyDescent="0.2">
      <c r="D8639" s="1"/>
      <c r="E8639" s="41"/>
    </row>
    <row r="8640" spans="4:5" x14ac:dyDescent="0.2">
      <c r="D8640" s="1"/>
      <c r="E8640" s="41"/>
    </row>
    <row r="8641" spans="4:5" x14ac:dyDescent="0.2">
      <c r="D8641" s="1"/>
      <c r="E8641" s="41"/>
    </row>
    <row r="8642" spans="4:5" x14ac:dyDescent="0.2">
      <c r="D8642" s="1"/>
      <c r="E8642" s="41"/>
    </row>
    <row r="8643" spans="4:5" x14ac:dyDescent="0.2">
      <c r="D8643" s="1"/>
      <c r="E8643" s="41"/>
    </row>
    <row r="8644" spans="4:5" x14ac:dyDescent="0.2">
      <c r="D8644" s="1"/>
      <c r="E8644" s="41"/>
    </row>
    <row r="8645" spans="4:5" x14ac:dyDescent="0.2">
      <c r="D8645" s="1"/>
      <c r="E8645" s="41"/>
    </row>
    <row r="8646" spans="4:5" x14ac:dyDescent="0.2">
      <c r="D8646" s="1"/>
      <c r="E8646" s="41"/>
    </row>
    <row r="8647" spans="4:5" x14ac:dyDescent="0.2">
      <c r="D8647" s="1"/>
      <c r="E8647" s="41"/>
    </row>
    <row r="8648" spans="4:5" x14ac:dyDescent="0.2">
      <c r="D8648" s="1"/>
      <c r="E8648" s="41"/>
    </row>
    <row r="8649" spans="4:5" x14ac:dyDescent="0.2">
      <c r="D8649" s="1"/>
      <c r="E8649" s="41"/>
    </row>
    <row r="8650" spans="4:5" x14ac:dyDescent="0.2">
      <c r="D8650" s="1"/>
      <c r="E8650" s="41"/>
    </row>
    <row r="8651" spans="4:5" x14ac:dyDescent="0.2">
      <c r="D8651" s="1"/>
      <c r="E8651" s="41"/>
    </row>
    <row r="8652" spans="4:5" x14ac:dyDescent="0.2">
      <c r="D8652" s="1"/>
      <c r="E8652" s="41"/>
    </row>
    <row r="8653" spans="4:5" x14ac:dyDescent="0.2">
      <c r="D8653" s="1"/>
      <c r="E8653" s="41"/>
    </row>
    <row r="8654" spans="4:5" x14ac:dyDescent="0.2">
      <c r="D8654" s="1"/>
      <c r="E8654" s="41"/>
    </row>
    <row r="8655" spans="4:5" x14ac:dyDescent="0.2">
      <c r="D8655" s="1"/>
      <c r="E8655" s="41"/>
    </row>
    <row r="8656" spans="4:5" x14ac:dyDescent="0.2">
      <c r="D8656" s="1"/>
      <c r="E8656" s="41"/>
    </row>
    <row r="8657" spans="4:5" x14ac:dyDescent="0.2">
      <c r="D8657" s="1"/>
      <c r="E8657" s="41"/>
    </row>
    <row r="8658" spans="4:5" x14ac:dyDescent="0.2">
      <c r="D8658" s="1"/>
      <c r="E8658" s="41"/>
    </row>
    <row r="8659" spans="4:5" x14ac:dyDescent="0.2">
      <c r="D8659" s="1"/>
      <c r="E8659" s="41"/>
    </row>
    <row r="8660" spans="4:5" x14ac:dyDescent="0.2">
      <c r="D8660" s="1"/>
      <c r="E8660" s="41"/>
    </row>
    <row r="8661" spans="4:5" x14ac:dyDescent="0.2">
      <c r="D8661" s="1"/>
      <c r="E8661" s="41"/>
    </row>
    <row r="8662" spans="4:5" x14ac:dyDescent="0.2">
      <c r="D8662" s="1"/>
      <c r="E8662" s="41"/>
    </row>
    <row r="8663" spans="4:5" x14ac:dyDescent="0.2">
      <c r="D8663" s="1"/>
      <c r="E8663" s="41"/>
    </row>
    <row r="8664" spans="4:5" x14ac:dyDescent="0.2">
      <c r="D8664" s="1"/>
      <c r="E8664" s="41"/>
    </row>
    <row r="8665" spans="4:5" x14ac:dyDescent="0.2">
      <c r="D8665" s="1"/>
      <c r="E8665" s="41"/>
    </row>
    <row r="8666" spans="4:5" x14ac:dyDescent="0.2">
      <c r="D8666" s="1"/>
      <c r="E8666" s="41"/>
    </row>
    <row r="8667" spans="4:5" x14ac:dyDescent="0.2">
      <c r="D8667" s="1"/>
      <c r="E8667" s="41"/>
    </row>
    <row r="8668" spans="4:5" x14ac:dyDescent="0.2">
      <c r="D8668" s="1"/>
      <c r="E8668" s="41"/>
    </row>
    <row r="8669" spans="4:5" x14ac:dyDescent="0.2">
      <c r="D8669" s="1"/>
      <c r="E8669" s="41"/>
    </row>
    <row r="8670" spans="4:5" x14ac:dyDescent="0.2">
      <c r="D8670" s="1"/>
      <c r="E8670" s="41"/>
    </row>
    <row r="8671" spans="4:5" x14ac:dyDescent="0.2">
      <c r="D8671" s="1"/>
      <c r="E8671" s="41"/>
    </row>
    <row r="8672" spans="4:5" x14ac:dyDescent="0.2">
      <c r="D8672" s="1"/>
      <c r="E8672" s="41"/>
    </row>
    <row r="8673" spans="4:5" x14ac:dyDescent="0.2">
      <c r="D8673" s="1"/>
      <c r="E8673" s="41"/>
    </row>
    <row r="8674" spans="4:5" x14ac:dyDescent="0.2">
      <c r="D8674" s="1"/>
      <c r="E8674" s="41"/>
    </row>
    <row r="8675" spans="4:5" x14ac:dyDescent="0.2">
      <c r="D8675" s="1"/>
      <c r="E8675" s="41"/>
    </row>
    <row r="8676" spans="4:5" x14ac:dyDescent="0.2">
      <c r="D8676" s="1"/>
      <c r="E8676" s="41"/>
    </row>
    <row r="8677" spans="4:5" x14ac:dyDescent="0.2">
      <c r="D8677" s="1"/>
      <c r="E8677" s="41"/>
    </row>
    <row r="8678" spans="4:5" x14ac:dyDescent="0.2">
      <c r="D8678" s="1"/>
      <c r="E8678" s="41"/>
    </row>
    <row r="8679" spans="4:5" x14ac:dyDescent="0.2">
      <c r="D8679" s="1"/>
      <c r="E8679" s="41"/>
    </row>
    <row r="8680" spans="4:5" x14ac:dyDescent="0.2">
      <c r="D8680" s="1"/>
      <c r="E8680" s="41"/>
    </row>
    <row r="8681" spans="4:5" x14ac:dyDescent="0.2">
      <c r="D8681" s="1"/>
      <c r="E8681" s="41"/>
    </row>
    <row r="8682" spans="4:5" x14ac:dyDescent="0.2">
      <c r="D8682" s="1"/>
      <c r="E8682" s="41"/>
    </row>
    <row r="8683" spans="4:5" x14ac:dyDescent="0.2">
      <c r="D8683" s="1"/>
      <c r="E8683" s="41"/>
    </row>
    <row r="8684" spans="4:5" x14ac:dyDescent="0.2">
      <c r="D8684" s="1"/>
      <c r="E8684" s="41"/>
    </row>
    <row r="8685" spans="4:5" x14ac:dyDescent="0.2">
      <c r="D8685" s="1"/>
      <c r="E8685" s="41"/>
    </row>
    <row r="8686" spans="4:5" x14ac:dyDescent="0.2">
      <c r="D8686" s="1"/>
      <c r="E8686" s="41"/>
    </row>
    <row r="8687" spans="4:5" x14ac:dyDescent="0.2">
      <c r="D8687" s="1"/>
      <c r="E8687" s="41"/>
    </row>
    <row r="8688" spans="4:5" x14ac:dyDescent="0.2">
      <c r="D8688" s="1"/>
      <c r="E8688" s="41"/>
    </row>
    <row r="8689" spans="4:5" x14ac:dyDescent="0.2">
      <c r="D8689" s="1"/>
      <c r="E8689" s="41"/>
    </row>
    <row r="8690" spans="4:5" x14ac:dyDescent="0.2">
      <c r="D8690" s="1"/>
      <c r="E8690" s="41"/>
    </row>
    <row r="8691" spans="4:5" x14ac:dyDescent="0.2">
      <c r="D8691" s="1"/>
      <c r="E8691" s="41"/>
    </row>
    <row r="8692" spans="4:5" x14ac:dyDescent="0.2">
      <c r="D8692" s="1"/>
      <c r="E8692" s="41"/>
    </row>
    <row r="8693" spans="4:5" x14ac:dyDescent="0.2">
      <c r="D8693" s="1"/>
      <c r="E8693" s="41"/>
    </row>
    <row r="8694" spans="4:5" x14ac:dyDescent="0.2">
      <c r="D8694" s="1"/>
      <c r="E8694" s="41"/>
    </row>
    <row r="8695" spans="4:5" x14ac:dyDescent="0.2">
      <c r="D8695" s="1"/>
      <c r="E8695" s="41"/>
    </row>
    <row r="8696" spans="4:5" x14ac:dyDescent="0.2">
      <c r="D8696" s="1"/>
      <c r="E8696" s="41"/>
    </row>
    <row r="8697" spans="4:5" x14ac:dyDescent="0.2">
      <c r="D8697" s="1"/>
      <c r="E8697" s="41"/>
    </row>
    <row r="8698" spans="4:5" x14ac:dyDescent="0.2">
      <c r="D8698" s="1"/>
      <c r="E8698" s="41"/>
    </row>
    <row r="8699" spans="4:5" x14ac:dyDescent="0.2">
      <c r="D8699" s="1"/>
      <c r="E8699" s="41"/>
    </row>
    <row r="8700" spans="4:5" x14ac:dyDescent="0.2">
      <c r="D8700" s="1"/>
      <c r="E8700" s="41"/>
    </row>
    <row r="8701" spans="4:5" x14ac:dyDescent="0.2">
      <c r="D8701" s="1"/>
      <c r="E8701" s="41"/>
    </row>
    <row r="8702" spans="4:5" x14ac:dyDescent="0.2">
      <c r="D8702" s="1"/>
      <c r="E8702" s="41"/>
    </row>
    <row r="8703" spans="4:5" x14ac:dyDescent="0.2">
      <c r="D8703" s="1"/>
      <c r="E8703" s="41"/>
    </row>
    <row r="8704" spans="4:5" x14ac:dyDescent="0.2">
      <c r="D8704" s="1"/>
      <c r="E8704" s="41"/>
    </row>
    <row r="8705" spans="4:5" x14ac:dyDescent="0.2">
      <c r="D8705" s="1"/>
      <c r="E8705" s="41"/>
    </row>
    <row r="8706" spans="4:5" x14ac:dyDescent="0.2">
      <c r="D8706" s="1"/>
      <c r="E8706" s="41"/>
    </row>
    <row r="8707" spans="4:5" x14ac:dyDescent="0.2">
      <c r="D8707" s="1"/>
      <c r="E8707" s="41"/>
    </row>
    <row r="8708" spans="4:5" x14ac:dyDescent="0.2">
      <c r="D8708" s="1"/>
      <c r="E8708" s="41"/>
    </row>
    <row r="8709" spans="4:5" x14ac:dyDescent="0.2">
      <c r="D8709" s="1"/>
      <c r="E8709" s="41"/>
    </row>
    <row r="8710" spans="4:5" x14ac:dyDescent="0.2">
      <c r="D8710" s="1"/>
      <c r="E8710" s="41"/>
    </row>
    <row r="8711" spans="4:5" x14ac:dyDescent="0.2">
      <c r="D8711" s="1"/>
      <c r="E8711" s="41"/>
    </row>
    <row r="8712" spans="4:5" x14ac:dyDescent="0.2">
      <c r="D8712" s="1"/>
      <c r="E8712" s="41"/>
    </row>
    <row r="8713" spans="4:5" x14ac:dyDescent="0.2">
      <c r="D8713" s="1"/>
      <c r="E8713" s="41"/>
    </row>
    <row r="8714" spans="4:5" x14ac:dyDescent="0.2">
      <c r="D8714" s="1"/>
      <c r="E8714" s="41"/>
    </row>
    <row r="8715" spans="4:5" x14ac:dyDescent="0.2">
      <c r="D8715" s="1"/>
      <c r="E8715" s="41"/>
    </row>
    <row r="8716" spans="4:5" x14ac:dyDescent="0.2">
      <c r="D8716" s="1"/>
      <c r="E8716" s="41"/>
    </row>
    <row r="8717" spans="4:5" x14ac:dyDescent="0.2">
      <c r="D8717" s="1"/>
      <c r="E8717" s="41"/>
    </row>
    <row r="8718" spans="4:5" x14ac:dyDescent="0.2">
      <c r="D8718" s="1"/>
      <c r="E8718" s="41"/>
    </row>
    <row r="8719" spans="4:5" x14ac:dyDescent="0.2">
      <c r="D8719" s="1"/>
      <c r="E8719" s="41"/>
    </row>
    <row r="8720" spans="4:5" x14ac:dyDescent="0.2">
      <c r="D8720" s="1"/>
      <c r="E8720" s="41"/>
    </row>
    <row r="8721" spans="4:5" x14ac:dyDescent="0.2">
      <c r="D8721" s="1"/>
      <c r="E8721" s="41"/>
    </row>
    <row r="8722" spans="4:5" x14ac:dyDescent="0.2">
      <c r="D8722" s="1"/>
      <c r="E8722" s="41"/>
    </row>
    <row r="8723" spans="4:5" x14ac:dyDescent="0.2">
      <c r="D8723" s="1"/>
      <c r="E8723" s="41"/>
    </row>
    <row r="8724" spans="4:5" x14ac:dyDescent="0.2">
      <c r="D8724" s="1"/>
      <c r="E8724" s="41"/>
    </row>
    <row r="8725" spans="4:5" x14ac:dyDescent="0.2">
      <c r="D8725" s="1"/>
      <c r="E8725" s="41"/>
    </row>
    <row r="8726" spans="4:5" x14ac:dyDescent="0.2">
      <c r="D8726" s="1"/>
      <c r="E8726" s="41"/>
    </row>
    <row r="8727" spans="4:5" x14ac:dyDescent="0.2">
      <c r="D8727" s="1"/>
      <c r="E8727" s="41"/>
    </row>
    <row r="8728" spans="4:5" x14ac:dyDescent="0.2">
      <c r="D8728" s="1"/>
      <c r="E8728" s="41"/>
    </row>
    <row r="8729" spans="4:5" x14ac:dyDescent="0.2">
      <c r="D8729" s="1"/>
      <c r="E8729" s="41"/>
    </row>
    <row r="8730" spans="4:5" x14ac:dyDescent="0.2">
      <c r="D8730" s="1"/>
      <c r="E8730" s="41"/>
    </row>
    <row r="8731" spans="4:5" x14ac:dyDescent="0.2">
      <c r="D8731" s="1"/>
      <c r="E8731" s="41"/>
    </row>
    <row r="8732" spans="4:5" x14ac:dyDescent="0.2">
      <c r="D8732" s="1"/>
      <c r="E8732" s="41"/>
    </row>
    <row r="8733" spans="4:5" x14ac:dyDescent="0.2">
      <c r="D8733" s="1"/>
      <c r="E8733" s="41"/>
    </row>
    <row r="8734" spans="4:5" x14ac:dyDescent="0.2">
      <c r="D8734" s="1"/>
      <c r="E8734" s="41"/>
    </row>
    <row r="8735" spans="4:5" x14ac:dyDescent="0.2">
      <c r="D8735" s="1"/>
      <c r="E8735" s="41"/>
    </row>
    <row r="8736" spans="4:5" x14ac:dyDescent="0.2">
      <c r="D8736" s="1"/>
      <c r="E8736" s="41"/>
    </row>
    <row r="8737" spans="4:5" x14ac:dyDescent="0.2">
      <c r="D8737" s="1"/>
      <c r="E8737" s="41"/>
    </row>
    <row r="8738" spans="4:5" x14ac:dyDescent="0.2">
      <c r="D8738" s="1"/>
      <c r="E8738" s="41"/>
    </row>
    <row r="8739" spans="4:5" x14ac:dyDescent="0.2">
      <c r="D8739" s="1"/>
      <c r="E8739" s="41"/>
    </row>
    <row r="8740" spans="4:5" x14ac:dyDescent="0.2">
      <c r="D8740" s="1"/>
      <c r="E8740" s="41"/>
    </row>
    <row r="8741" spans="4:5" x14ac:dyDescent="0.2">
      <c r="D8741" s="1"/>
      <c r="E8741" s="41"/>
    </row>
    <row r="8742" spans="4:5" x14ac:dyDescent="0.2">
      <c r="D8742" s="1"/>
      <c r="E8742" s="41"/>
    </row>
    <row r="8743" spans="4:5" x14ac:dyDescent="0.2">
      <c r="D8743" s="1"/>
      <c r="E8743" s="41"/>
    </row>
    <row r="8744" spans="4:5" x14ac:dyDescent="0.2">
      <c r="D8744" s="1"/>
      <c r="E8744" s="41"/>
    </row>
    <row r="8745" spans="4:5" x14ac:dyDescent="0.2">
      <c r="D8745" s="1"/>
      <c r="E8745" s="41"/>
    </row>
    <row r="8746" spans="4:5" x14ac:dyDescent="0.2">
      <c r="D8746" s="1"/>
      <c r="E8746" s="41"/>
    </row>
    <row r="8747" spans="4:5" x14ac:dyDescent="0.2">
      <c r="D8747" s="1"/>
      <c r="E8747" s="41"/>
    </row>
    <row r="8748" spans="4:5" x14ac:dyDescent="0.2">
      <c r="D8748" s="1"/>
      <c r="E8748" s="41"/>
    </row>
    <row r="8749" spans="4:5" x14ac:dyDescent="0.2">
      <c r="D8749" s="1"/>
      <c r="E8749" s="41"/>
    </row>
    <row r="8750" spans="4:5" x14ac:dyDescent="0.2">
      <c r="D8750" s="1"/>
      <c r="E8750" s="41"/>
    </row>
    <row r="8751" spans="4:5" x14ac:dyDescent="0.2">
      <c r="D8751" s="1"/>
      <c r="E8751" s="41"/>
    </row>
    <row r="8752" spans="4:5" x14ac:dyDescent="0.2">
      <c r="D8752" s="1"/>
      <c r="E8752" s="41"/>
    </row>
    <row r="8753" spans="4:5" x14ac:dyDescent="0.2">
      <c r="D8753" s="1"/>
      <c r="E8753" s="41"/>
    </row>
    <row r="8754" spans="4:5" x14ac:dyDescent="0.2">
      <c r="D8754" s="1"/>
      <c r="E8754" s="41"/>
    </row>
    <row r="8755" spans="4:5" x14ac:dyDescent="0.2">
      <c r="D8755" s="1"/>
      <c r="E8755" s="41"/>
    </row>
    <row r="8756" spans="4:5" x14ac:dyDescent="0.2">
      <c r="D8756" s="1"/>
      <c r="E8756" s="41"/>
    </row>
    <row r="8757" spans="4:5" x14ac:dyDescent="0.2">
      <c r="D8757" s="1"/>
      <c r="E8757" s="41"/>
    </row>
    <row r="8758" spans="4:5" x14ac:dyDescent="0.2">
      <c r="D8758" s="1"/>
      <c r="E8758" s="41"/>
    </row>
    <row r="8759" spans="4:5" x14ac:dyDescent="0.2">
      <c r="D8759" s="1"/>
      <c r="E8759" s="41"/>
    </row>
    <row r="8760" spans="4:5" x14ac:dyDescent="0.2">
      <c r="D8760" s="1"/>
      <c r="E8760" s="41"/>
    </row>
    <row r="8761" spans="4:5" x14ac:dyDescent="0.2">
      <c r="D8761" s="1"/>
      <c r="E8761" s="41"/>
    </row>
    <row r="8762" spans="4:5" x14ac:dyDescent="0.2">
      <c r="D8762" s="1"/>
      <c r="E8762" s="41"/>
    </row>
    <row r="8763" spans="4:5" x14ac:dyDescent="0.2">
      <c r="D8763" s="1"/>
      <c r="E8763" s="41"/>
    </row>
    <row r="8764" spans="4:5" x14ac:dyDescent="0.2">
      <c r="D8764" s="1"/>
      <c r="E8764" s="41"/>
    </row>
    <row r="8765" spans="4:5" x14ac:dyDescent="0.2">
      <c r="D8765" s="1"/>
      <c r="E8765" s="41"/>
    </row>
    <row r="8766" spans="4:5" x14ac:dyDescent="0.2">
      <c r="D8766" s="1"/>
      <c r="E8766" s="41"/>
    </row>
    <row r="8767" spans="4:5" x14ac:dyDescent="0.2">
      <c r="D8767" s="1"/>
      <c r="E8767" s="41"/>
    </row>
    <row r="8768" spans="4:5" x14ac:dyDescent="0.2">
      <c r="D8768" s="1"/>
      <c r="E8768" s="41"/>
    </row>
    <row r="8769" spans="4:5" x14ac:dyDescent="0.2">
      <c r="D8769" s="1"/>
      <c r="E8769" s="41"/>
    </row>
    <row r="8770" spans="4:5" x14ac:dyDescent="0.2">
      <c r="D8770" s="1"/>
      <c r="E8770" s="41"/>
    </row>
    <row r="8771" spans="4:5" x14ac:dyDescent="0.2">
      <c r="D8771" s="1"/>
      <c r="E8771" s="41"/>
    </row>
    <row r="8772" spans="4:5" x14ac:dyDescent="0.2">
      <c r="D8772" s="1"/>
      <c r="E8772" s="41"/>
    </row>
    <row r="8773" spans="4:5" x14ac:dyDescent="0.2">
      <c r="D8773" s="1"/>
      <c r="E8773" s="41"/>
    </row>
    <row r="8774" spans="4:5" x14ac:dyDescent="0.2">
      <c r="D8774" s="1"/>
      <c r="E8774" s="41"/>
    </row>
    <row r="8775" spans="4:5" x14ac:dyDescent="0.2">
      <c r="D8775" s="1"/>
      <c r="E8775" s="41"/>
    </row>
    <row r="8776" spans="4:5" x14ac:dyDescent="0.2">
      <c r="D8776" s="1"/>
      <c r="E8776" s="41"/>
    </row>
    <row r="8777" spans="4:5" x14ac:dyDescent="0.2">
      <c r="D8777" s="1"/>
      <c r="E8777" s="41"/>
    </row>
    <row r="8778" spans="4:5" x14ac:dyDescent="0.2">
      <c r="D8778" s="1"/>
      <c r="E8778" s="41"/>
    </row>
    <row r="8779" spans="4:5" x14ac:dyDescent="0.2">
      <c r="D8779" s="1"/>
      <c r="E8779" s="41"/>
    </row>
    <row r="8780" spans="4:5" x14ac:dyDescent="0.2">
      <c r="D8780" s="1"/>
      <c r="E8780" s="41"/>
    </row>
    <row r="8781" spans="4:5" x14ac:dyDescent="0.2">
      <c r="D8781" s="1"/>
      <c r="E8781" s="41"/>
    </row>
    <row r="8782" spans="4:5" x14ac:dyDescent="0.2">
      <c r="D8782" s="1"/>
      <c r="E8782" s="41"/>
    </row>
    <row r="8783" spans="4:5" x14ac:dyDescent="0.2">
      <c r="D8783" s="1"/>
      <c r="E8783" s="41"/>
    </row>
    <row r="8784" spans="4:5" x14ac:dyDescent="0.2">
      <c r="D8784" s="1"/>
      <c r="E8784" s="41"/>
    </row>
    <row r="8785" spans="4:5" x14ac:dyDescent="0.2">
      <c r="D8785" s="1"/>
      <c r="E8785" s="41"/>
    </row>
    <row r="8786" spans="4:5" x14ac:dyDescent="0.2">
      <c r="D8786" s="1"/>
      <c r="E8786" s="41"/>
    </row>
    <row r="8787" spans="4:5" x14ac:dyDescent="0.2">
      <c r="D8787" s="1"/>
      <c r="E8787" s="41"/>
    </row>
    <row r="8788" spans="4:5" x14ac:dyDescent="0.2">
      <c r="D8788" s="1"/>
      <c r="E8788" s="41"/>
    </row>
    <row r="8789" spans="4:5" x14ac:dyDescent="0.2">
      <c r="D8789" s="1"/>
      <c r="E8789" s="41"/>
    </row>
    <row r="8790" spans="4:5" x14ac:dyDescent="0.2">
      <c r="D8790" s="1"/>
      <c r="E8790" s="41"/>
    </row>
    <row r="8791" spans="4:5" x14ac:dyDescent="0.2">
      <c r="D8791" s="1"/>
      <c r="E8791" s="41"/>
    </row>
    <row r="8792" spans="4:5" x14ac:dyDescent="0.2">
      <c r="D8792" s="1"/>
      <c r="E8792" s="41"/>
    </row>
    <row r="8793" spans="4:5" x14ac:dyDescent="0.2">
      <c r="D8793" s="1"/>
      <c r="E8793" s="41"/>
    </row>
    <row r="8794" spans="4:5" x14ac:dyDescent="0.2">
      <c r="D8794" s="1"/>
      <c r="E8794" s="41"/>
    </row>
    <row r="8795" spans="4:5" x14ac:dyDescent="0.2">
      <c r="D8795" s="1"/>
      <c r="E8795" s="41"/>
    </row>
    <row r="8796" spans="4:5" x14ac:dyDescent="0.2">
      <c r="D8796" s="1"/>
      <c r="E8796" s="41"/>
    </row>
    <row r="8797" spans="4:5" x14ac:dyDescent="0.2">
      <c r="D8797" s="1"/>
      <c r="E8797" s="41"/>
    </row>
    <row r="8798" spans="4:5" x14ac:dyDescent="0.2">
      <c r="D8798" s="1"/>
      <c r="E8798" s="41"/>
    </row>
    <row r="8799" spans="4:5" x14ac:dyDescent="0.2">
      <c r="D8799" s="1"/>
      <c r="E8799" s="41"/>
    </row>
    <row r="8800" spans="4:5" x14ac:dyDescent="0.2">
      <c r="D8800" s="1"/>
      <c r="E8800" s="41"/>
    </row>
    <row r="8801" spans="4:5" x14ac:dyDescent="0.2">
      <c r="D8801" s="1"/>
      <c r="E8801" s="41"/>
    </row>
    <row r="8802" spans="4:5" x14ac:dyDescent="0.2">
      <c r="D8802" s="1"/>
      <c r="E8802" s="41"/>
    </row>
    <row r="8803" spans="4:5" x14ac:dyDescent="0.2">
      <c r="D8803" s="1"/>
      <c r="E8803" s="41"/>
    </row>
    <row r="8804" spans="4:5" x14ac:dyDescent="0.2">
      <c r="D8804" s="1"/>
      <c r="E8804" s="41"/>
    </row>
    <row r="8805" spans="4:5" x14ac:dyDescent="0.2">
      <c r="D8805" s="1"/>
      <c r="E8805" s="41"/>
    </row>
    <row r="8806" spans="4:5" x14ac:dyDescent="0.2">
      <c r="D8806" s="1"/>
      <c r="E8806" s="41"/>
    </row>
    <row r="8807" spans="4:5" x14ac:dyDescent="0.2">
      <c r="D8807" s="1"/>
      <c r="E8807" s="41"/>
    </row>
    <row r="8808" spans="4:5" x14ac:dyDescent="0.2">
      <c r="D8808" s="1"/>
      <c r="E8808" s="41"/>
    </row>
    <row r="8809" spans="4:5" x14ac:dyDescent="0.2">
      <c r="D8809" s="1"/>
      <c r="E8809" s="41"/>
    </row>
    <row r="8810" spans="4:5" x14ac:dyDescent="0.2">
      <c r="D8810" s="1"/>
      <c r="E8810" s="41"/>
    </row>
    <row r="8811" spans="4:5" x14ac:dyDescent="0.2">
      <c r="D8811" s="1"/>
      <c r="E8811" s="41"/>
    </row>
    <row r="8812" spans="4:5" x14ac:dyDescent="0.2">
      <c r="D8812" s="1"/>
      <c r="E8812" s="41"/>
    </row>
    <row r="8813" spans="4:5" x14ac:dyDescent="0.2">
      <c r="D8813" s="1"/>
      <c r="E8813" s="41"/>
    </row>
    <row r="8814" spans="4:5" x14ac:dyDescent="0.2">
      <c r="D8814" s="1"/>
      <c r="E8814" s="41"/>
    </row>
    <row r="8815" spans="4:5" x14ac:dyDescent="0.2">
      <c r="D8815" s="1"/>
      <c r="E8815" s="41"/>
    </row>
    <row r="8816" spans="4:5" x14ac:dyDescent="0.2">
      <c r="D8816" s="1"/>
      <c r="E8816" s="41"/>
    </row>
    <row r="8817" spans="4:5" x14ac:dyDescent="0.2">
      <c r="D8817" s="1"/>
      <c r="E8817" s="41"/>
    </row>
    <row r="8818" spans="4:5" x14ac:dyDescent="0.2">
      <c r="D8818" s="1"/>
      <c r="E8818" s="41"/>
    </row>
    <row r="8819" spans="4:5" x14ac:dyDescent="0.2">
      <c r="D8819" s="1"/>
      <c r="E8819" s="41"/>
    </row>
    <row r="8820" spans="4:5" x14ac:dyDescent="0.2">
      <c r="D8820" s="1"/>
      <c r="E8820" s="41"/>
    </row>
    <row r="8821" spans="4:5" x14ac:dyDescent="0.2">
      <c r="D8821" s="1"/>
      <c r="E8821" s="41"/>
    </row>
    <row r="8822" spans="4:5" x14ac:dyDescent="0.2">
      <c r="D8822" s="1"/>
      <c r="E8822" s="41"/>
    </row>
    <row r="8823" spans="4:5" x14ac:dyDescent="0.2">
      <c r="D8823" s="1"/>
      <c r="E8823" s="41"/>
    </row>
    <row r="8824" spans="4:5" x14ac:dyDescent="0.2">
      <c r="D8824" s="1"/>
      <c r="E8824" s="41"/>
    </row>
    <row r="8825" spans="4:5" x14ac:dyDescent="0.2">
      <c r="D8825" s="1"/>
      <c r="E8825" s="41"/>
    </row>
    <row r="8826" spans="4:5" x14ac:dyDescent="0.2">
      <c r="D8826" s="1"/>
      <c r="E8826" s="41"/>
    </row>
    <row r="8827" spans="4:5" x14ac:dyDescent="0.2">
      <c r="D8827" s="1"/>
      <c r="E8827" s="41"/>
    </row>
    <row r="8828" spans="4:5" x14ac:dyDescent="0.2">
      <c r="D8828" s="1"/>
      <c r="E8828" s="41"/>
    </row>
    <row r="8829" spans="4:5" x14ac:dyDescent="0.2">
      <c r="D8829" s="1"/>
      <c r="E8829" s="41"/>
    </row>
    <row r="8830" spans="4:5" x14ac:dyDescent="0.2">
      <c r="D8830" s="1"/>
      <c r="E8830" s="41"/>
    </row>
    <row r="8831" spans="4:5" x14ac:dyDescent="0.2">
      <c r="D8831" s="1"/>
      <c r="E8831" s="41"/>
    </row>
    <row r="8832" spans="4:5" x14ac:dyDescent="0.2">
      <c r="D8832" s="1"/>
      <c r="E8832" s="41"/>
    </row>
    <row r="8833" spans="4:5" x14ac:dyDescent="0.2">
      <c r="D8833" s="1"/>
      <c r="E8833" s="41"/>
    </row>
    <row r="8834" spans="4:5" x14ac:dyDescent="0.2">
      <c r="D8834" s="1"/>
      <c r="E8834" s="41"/>
    </row>
    <row r="8835" spans="4:5" x14ac:dyDescent="0.2">
      <c r="D8835" s="1"/>
      <c r="E8835" s="41"/>
    </row>
    <row r="8836" spans="4:5" x14ac:dyDescent="0.2">
      <c r="D8836" s="1"/>
      <c r="E8836" s="41"/>
    </row>
    <row r="8837" spans="4:5" x14ac:dyDescent="0.2">
      <c r="D8837" s="1"/>
      <c r="E8837" s="41"/>
    </row>
    <row r="8838" spans="4:5" x14ac:dyDescent="0.2">
      <c r="D8838" s="1"/>
      <c r="E8838" s="41"/>
    </row>
    <row r="8839" spans="4:5" x14ac:dyDescent="0.2">
      <c r="D8839" s="1"/>
      <c r="E8839" s="41"/>
    </row>
    <row r="8840" spans="4:5" x14ac:dyDescent="0.2">
      <c r="D8840" s="1"/>
      <c r="E8840" s="41"/>
    </row>
    <row r="8841" spans="4:5" x14ac:dyDescent="0.2">
      <c r="D8841" s="1"/>
      <c r="E8841" s="41"/>
    </row>
    <row r="8842" spans="4:5" x14ac:dyDescent="0.2">
      <c r="D8842" s="1"/>
      <c r="E8842" s="41"/>
    </row>
    <row r="8843" spans="4:5" x14ac:dyDescent="0.2">
      <c r="D8843" s="1"/>
      <c r="E8843" s="41"/>
    </row>
    <row r="8844" spans="4:5" x14ac:dyDescent="0.2">
      <c r="D8844" s="1"/>
      <c r="E8844" s="41"/>
    </row>
    <row r="8845" spans="4:5" x14ac:dyDescent="0.2">
      <c r="D8845" s="1"/>
      <c r="E8845" s="41"/>
    </row>
    <row r="8846" spans="4:5" x14ac:dyDescent="0.2">
      <c r="D8846" s="1"/>
      <c r="E8846" s="41"/>
    </row>
    <row r="8847" spans="4:5" x14ac:dyDescent="0.2">
      <c r="D8847" s="1"/>
      <c r="E8847" s="41"/>
    </row>
    <row r="8848" spans="4:5" x14ac:dyDescent="0.2">
      <c r="D8848" s="1"/>
      <c r="E8848" s="41"/>
    </row>
    <row r="8849" spans="4:5" x14ac:dyDescent="0.2">
      <c r="D8849" s="1"/>
      <c r="E8849" s="41"/>
    </row>
    <row r="8850" spans="4:5" x14ac:dyDescent="0.2">
      <c r="D8850" s="1"/>
      <c r="E8850" s="41"/>
    </row>
    <row r="8851" spans="4:5" x14ac:dyDescent="0.2">
      <c r="D8851" s="1"/>
      <c r="E8851" s="41"/>
    </row>
    <row r="8852" spans="4:5" x14ac:dyDescent="0.2">
      <c r="D8852" s="1"/>
      <c r="E8852" s="41"/>
    </row>
    <row r="8853" spans="4:5" x14ac:dyDescent="0.2">
      <c r="D8853" s="1"/>
      <c r="E8853" s="41"/>
    </row>
    <row r="8854" spans="4:5" x14ac:dyDescent="0.2">
      <c r="D8854" s="1"/>
      <c r="E8854" s="41"/>
    </row>
    <row r="8855" spans="4:5" x14ac:dyDescent="0.2">
      <c r="D8855" s="1"/>
      <c r="E8855" s="41"/>
    </row>
    <row r="8856" spans="4:5" x14ac:dyDescent="0.2">
      <c r="D8856" s="1"/>
      <c r="E8856" s="41"/>
    </row>
    <row r="8857" spans="4:5" x14ac:dyDescent="0.2">
      <c r="D8857" s="1"/>
      <c r="E8857" s="41"/>
    </row>
    <row r="8858" spans="4:5" x14ac:dyDescent="0.2">
      <c r="D8858" s="1"/>
      <c r="E8858" s="41"/>
    </row>
    <row r="8859" spans="4:5" x14ac:dyDescent="0.2">
      <c r="D8859" s="1"/>
      <c r="E8859" s="41"/>
    </row>
    <row r="8860" spans="4:5" x14ac:dyDescent="0.2">
      <c r="D8860" s="1"/>
      <c r="E8860" s="41"/>
    </row>
    <row r="8861" spans="4:5" x14ac:dyDescent="0.2">
      <c r="D8861" s="1"/>
      <c r="E8861" s="41"/>
    </row>
    <row r="8862" spans="4:5" x14ac:dyDescent="0.2">
      <c r="D8862" s="1"/>
      <c r="E8862" s="41"/>
    </row>
    <row r="8863" spans="4:5" x14ac:dyDescent="0.2">
      <c r="D8863" s="1"/>
      <c r="E8863" s="41"/>
    </row>
    <row r="8864" spans="4:5" x14ac:dyDescent="0.2">
      <c r="D8864" s="1"/>
      <c r="E8864" s="41"/>
    </row>
    <row r="8865" spans="4:5" x14ac:dyDescent="0.2">
      <c r="D8865" s="1"/>
      <c r="E8865" s="41"/>
    </row>
    <row r="8866" spans="4:5" x14ac:dyDescent="0.2">
      <c r="D8866" s="1"/>
      <c r="E8866" s="41"/>
    </row>
    <row r="8867" spans="4:5" x14ac:dyDescent="0.2">
      <c r="D8867" s="1"/>
      <c r="E8867" s="41"/>
    </row>
    <row r="8868" spans="4:5" x14ac:dyDescent="0.2">
      <c r="D8868" s="1"/>
      <c r="E8868" s="41"/>
    </row>
    <row r="8869" spans="4:5" x14ac:dyDescent="0.2">
      <c r="D8869" s="1"/>
      <c r="E8869" s="41"/>
    </row>
    <row r="8870" spans="4:5" x14ac:dyDescent="0.2">
      <c r="D8870" s="1"/>
      <c r="E8870" s="41"/>
    </row>
    <row r="8871" spans="4:5" x14ac:dyDescent="0.2">
      <c r="D8871" s="1"/>
      <c r="E8871" s="41"/>
    </row>
    <row r="8872" spans="4:5" x14ac:dyDescent="0.2">
      <c r="D8872" s="1"/>
      <c r="E8872" s="41"/>
    </row>
    <row r="8873" spans="4:5" x14ac:dyDescent="0.2">
      <c r="D8873" s="1"/>
      <c r="E8873" s="41"/>
    </row>
    <row r="8874" spans="4:5" x14ac:dyDescent="0.2">
      <c r="D8874" s="1"/>
      <c r="E8874" s="41"/>
    </row>
    <row r="8875" spans="4:5" x14ac:dyDescent="0.2">
      <c r="D8875" s="1"/>
      <c r="E8875" s="41"/>
    </row>
    <row r="8876" spans="4:5" x14ac:dyDescent="0.2">
      <c r="D8876" s="1"/>
      <c r="E8876" s="41"/>
    </row>
    <row r="8877" spans="4:5" x14ac:dyDescent="0.2">
      <c r="D8877" s="1"/>
      <c r="E8877" s="41"/>
    </row>
    <row r="8878" spans="4:5" x14ac:dyDescent="0.2">
      <c r="D8878" s="1"/>
      <c r="E8878" s="41"/>
    </row>
    <row r="8879" spans="4:5" x14ac:dyDescent="0.2">
      <c r="D8879" s="1"/>
      <c r="E8879" s="41"/>
    </row>
    <row r="8880" spans="4:5" x14ac:dyDescent="0.2">
      <c r="D8880" s="1"/>
      <c r="E8880" s="41"/>
    </row>
    <row r="8881" spans="4:5" x14ac:dyDescent="0.2">
      <c r="D8881" s="1"/>
      <c r="E8881" s="41"/>
    </row>
    <row r="8882" spans="4:5" x14ac:dyDescent="0.2">
      <c r="D8882" s="1"/>
      <c r="E8882" s="41"/>
    </row>
    <row r="8883" spans="4:5" x14ac:dyDescent="0.2">
      <c r="D8883" s="1"/>
      <c r="E8883" s="41"/>
    </row>
    <row r="8884" spans="4:5" x14ac:dyDescent="0.2">
      <c r="D8884" s="1"/>
      <c r="E8884" s="41"/>
    </row>
    <row r="8885" spans="4:5" x14ac:dyDescent="0.2">
      <c r="D8885" s="1"/>
      <c r="E8885" s="41"/>
    </row>
    <row r="8886" spans="4:5" x14ac:dyDescent="0.2">
      <c r="D8886" s="1"/>
      <c r="E8886" s="41"/>
    </row>
    <row r="8887" spans="4:5" x14ac:dyDescent="0.2">
      <c r="D8887" s="1"/>
      <c r="E8887" s="41"/>
    </row>
    <row r="8888" spans="4:5" x14ac:dyDescent="0.2">
      <c r="D8888" s="1"/>
      <c r="E8888" s="41"/>
    </row>
    <row r="8889" spans="4:5" x14ac:dyDescent="0.2">
      <c r="D8889" s="1"/>
      <c r="E8889" s="41"/>
    </row>
    <row r="8890" spans="4:5" x14ac:dyDescent="0.2">
      <c r="D8890" s="1"/>
      <c r="E8890" s="41"/>
    </row>
    <row r="8891" spans="4:5" x14ac:dyDescent="0.2">
      <c r="D8891" s="1"/>
      <c r="E8891" s="41"/>
    </row>
    <row r="8892" spans="4:5" x14ac:dyDescent="0.2">
      <c r="D8892" s="1"/>
      <c r="E8892" s="41"/>
    </row>
    <row r="8893" spans="4:5" x14ac:dyDescent="0.2">
      <c r="D8893" s="1"/>
      <c r="E8893" s="41"/>
    </row>
    <row r="8894" spans="4:5" x14ac:dyDescent="0.2">
      <c r="D8894" s="1"/>
      <c r="E8894" s="41"/>
    </row>
    <row r="8895" spans="4:5" x14ac:dyDescent="0.2">
      <c r="D8895" s="1"/>
      <c r="E8895" s="41"/>
    </row>
    <row r="8896" spans="4:5" x14ac:dyDescent="0.2">
      <c r="D8896" s="1"/>
      <c r="E8896" s="41"/>
    </row>
    <row r="8897" spans="4:5" x14ac:dyDescent="0.2">
      <c r="D8897" s="1"/>
      <c r="E8897" s="41"/>
    </row>
    <row r="8898" spans="4:5" x14ac:dyDescent="0.2">
      <c r="D8898" s="1"/>
      <c r="E8898" s="41"/>
    </row>
    <row r="8899" spans="4:5" x14ac:dyDescent="0.2">
      <c r="D8899" s="1"/>
      <c r="E8899" s="41"/>
    </row>
    <row r="8900" spans="4:5" x14ac:dyDescent="0.2">
      <c r="D8900" s="1"/>
      <c r="E8900" s="41"/>
    </row>
    <row r="8901" spans="4:5" x14ac:dyDescent="0.2">
      <c r="D8901" s="1"/>
      <c r="E8901" s="41"/>
    </row>
    <row r="8902" spans="4:5" x14ac:dyDescent="0.2">
      <c r="D8902" s="1"/>
      <c r="E8902" s="41"/>
    </row>
    <row r="8903" spans="4:5" x14ac:dyDescent="0.2">
      <c r="D8903" s="1"/>
      <c r="E8903" s="41"/>
    </row>
    <row r="8904" spans="4:5" x14ac:dyDescent="0.2">
      <c r="D8904" s="1"/>
      <c r="E8904" s="41"/>
    </row>
    <row r="8905" spans="4:5" x14ac:dyDescent="0.2">
      <c r="D8905" s="1"/>
      <c r="E8905" s="41"/>
    </row>
    <row r="8906" spans="4:5" x14ac:dyDescent="0.2">
      <c r="D8906" s="1"/>
      <c r="E8906" s="41"/>
    </row>
    <row r="8907" spans="4:5" x14ac:dyDescent="0.2">
      <c r="D8907" s="1"/>
      <c r="E8907" s="41"/>
    </row>
    <row r="8908" spans="4:5" x14ac:dyDescent="0.2">
      <c r="D8908" s="1"/>
      <c r="E8908" s="41"/>
    </row>
    <row r="8909" spans="4:5" x14ac:dyDescent="0.2">
      <c r="D8909" s="1"/>
      <c r="E8909" s="41"/>
    </row>
    <row r="8910" spans="4:5" x14ac:dyDescent="0.2">
      <c r="D8910" s="1"/>
      <c r="E8910" s="41"/>
    </row>
    <row r="8911" spans="4:5" x14ac:dyDescent="0.2">
      <c r="D8911" s="1"/>
      <c r="E8911" s="41"/>
    </row>
    <row r="8912" spans="4:5" x14ac:dyDescent="0.2">
      <c r="D8912" s="1"/>
      <c r="E8912" s="41"/>
    </row>
    <row r="8913" spans="4:5" x14ac:dyDescent="0.2">
      <c r="D8913" s="1"/>
      <c r="E8913" s="41"/>
    </row>
    <row r="8914" spans="4:5" x14ac:dyDescent="0.2">
      <c r="D8914" s="1"/>
      <c r="E8914" s="41"/>
    </row>
    <row r="8915" spans="4:5" x14ac:dyDescent="0.2">
      <c r="D8915" s="1"/>
      <c r="E8915" s="41"/>
    </row>
    <row r="8916" spans="4:5" x14ac:dyDescent="0.2">
      <c r="D8916" s="1"/>
      <c r="E8916" s="41"/>
    </row>
    <row r="8917" spans="4:5" x14ac:dyDescent="0.2">
      <c r="D8917" s="1"/>
      <c r="E8917" s="41"/>
    </row>
    <row r="8918" spans="4:5" x14ac:dyDescent="0.2">
      <c r="D8918" s="1"/>
      <c r="E8918" s="41"/>
    </row>
    <row r="8919" spans="4:5" x14ac:dyDescent="0.2">
      <c r="D8919" s="1"/>
      <c r="E8919" s="41"/>
    </row>
    <row r="8920" spans="4:5" x14ac:dyDescent="0.2">
      <c r="D8920" s="1"/>
      <c r="E8920" s="41"/>
    </row>
    <row r="8921" spans="4:5" x14ac:dyDescent="0.2">
      <c r="D8921" s="1"/>
      <c r="E8921" s="41"/>
    </row>
    <row r="8922" spans="4:5" x14ac:dyDescent="0.2">
      <c r="D8922" s="1"/>
      <c r="E8922" s="41"/>
    </row>
    <row r="8923" spans="4:5" x14ac:dyDescent="0.2">
      <c r="D8923" s="1"/>
      <c r="E8923" s="41"/>
    </row>
    <row r="8924" spans="4:5" x14ac:dyDescent="0.2">
      <c r="D8924" s="1"/>
      <c r="E8924" s="41"/>
    </row>
    <row r="8925" spans="4:5" x14ac:dyDescent="0.2">
      <c r="D8925" s="1"/>
      <c r="E8925" s="41"/>
    </row>
    <row r="8926" spans="4:5" x14ac:dyDescent="0.2">
      <c r="D8926" s="1"/>
      <c r="E8926" s="41"/>
    </row>
    <row r="8927" spans="4:5" x14ac:dyDescent="0.2">
      <c r="D8927" s="1"/>
      <c r="E8927" s="41"/>
    </row>
    <row r="8928" spans="4:5" x14ac:dyDescent="0.2">
      <c r="D8928" s="1"/>
      <c r="E8928" s="41"/>
    </row>
    <row r="8929" spans="4:5" x14ac:dyDescent="0.2">
      <c r="D8929" s="1"/>
      <c r="E8929" s="41"/>
    </row>
    <row r="8930" spans="4:5" x14ac:dyDescent="0.2">
      <c r="D8930" s="1"/>
      <c r="E8930" s="41"/>
    </row>
    <row r="8931" spans="4:5" x14ac:dyDescent="0.2">
      <c r="D8931" s="1"/>
      <c r="E8931" s="41"/>
    </row>
    <row r="8932" spans="4:5" x14ac:dyDescent="0.2">
      <c r="D8932" s="1"/>
      <c r="E8932" s="41"/>
    </row>
    <row r="8933" spans="4:5" x14ac:dyDescent="0.2">
      <c r="D8933" s="1"/>
      <c r="E8933" s="41"/>
    </row>
    <row r="8934" spans="4:5" x14ac:dyDescent="0.2">
      <c r="D8934" s="1"/>
      <c r="E8934" s="41"/>
    </row>
    <row r="8935" spans="4:5" x14ac:dyDescent="0.2">
      <c r="D8935" s="1"/>
      <c r="E8935" s="41"/>
    </row>
    <row r="8936" spans="4:5" x14ac:dyDescent="0.2">
      <c r="D8936" s="1"/>
      <c r="E8936" s="41"/>
    </row>
    <row r="8937" spans="4:5" x14ac:dyDescent="0.2">
      <c r="D8937" s="1"/>
      <c r="E8937" s="41"/>
    </row>
    <row r="8938" spans="4:5" x14ac:dyDescent="0.2">
      <c r="D8938" s="1"/>
      <c r="E8938" s="41"/>
    </row>
    <row r="8939" spans="4:5" x14ac:dyDescent="0.2">
      <c r="D8939" s="1"/>
      <c r="E8939" s="41"/>
    </row>
    <row r="8940" spans="4:5" x14ac:dyDescent="0.2">
      <c r="D8940" s="1"/>
      <c r="E8940" s="41"/>
    </row>
    <row r="8941" spans="4:5" x14ac:dyDescent="0.2">
      <c r="D8941" s="1"/>
      <c r="E8941" s="41"/>
    </row>
    <row r="8942" spans="4:5" x14ac:dyDescent="0.2">
      <c r="D8942" s="1"/>
      <c r="E8942" s="41"/>
    </row>
    <row r="8943" spans="4:5" x14ac:dyDescent="0.2">
      <c r="D8943" s="1"/>
      <c r="E8943" s="41"/>
    </row>
    <row r="8944" spans="4:5" x14ac:dyDescent="0.2">
      <c r="D8944" s="1"/>
      <c r="E8944" s="41"/>
    </row>
    <row r="8945" spans="4:5" x14ac:dyDescent="0.2">
      <c r="D8945" s="1"/>
      <c r="E8945" s="41"/>
    </row>
    <row r="8946" spans="4:5" x14ac:dyDescent="0.2">
      <c r="D8946" s="1"/>
      <c r="E8946" s="41"/>
    </row>
    <row r="8947" spans="4:5" x14ac:dyDescent="0.2">
      <c r="D8947" s="1"/>
      <c r="E8947" s="41"/>
    </row>
    <row r="8948" spans="4:5" x14ac:dyDescent="0.2">
      <c r="D8948" s="1"/>
      <c r="E8948" s="41"/>
    </row>
    <row r="8949" spans="4:5" x14ac:dyDescent="0.2">
      <c r="D8949" s="1"/>
      <c r="E8949" s="41"/>
    </row>
    <row r="8950" spans="4:5" x14ac:dyDescent="0.2">
      <c r="D8950" s="1"/>
      <c r="E8950" s="41"/>
    </row>
    <row r="8951" spans="4:5" x14ac:dyDescent="0.2">
      <c r="D8951" s="1"/>
      <c r="E8951" s="41"/>
    </row>
    <row r="8952" spans="4:5" x14ac:dyDescent="0.2">
      <c r="D8952" s="1"/>
      <c r="E8952" s="41"/>
    </row>
    <row r="8953" spans="4:5" x14ac:dyDescent="0.2">
      <c r="D8953" s="1"/>
      <c r="E8953" s="41"/>
    </row>
    <row r="8954" spans="4:5" x14ac:dyDescent="0.2">
      <c r="D8954" s="1"/>
      <c r="E8954" s="41"/>
    </row>
    <row r="8955" spans="4:5" x14ac:dyDescent="0.2">
      <c r="D8955" s="1"/>
      <c r="E8955" s="41"/>
    </row>
    <row r="8956" spans="4:5" x14ac:dyDescent="0.2">
      <c r="D8956" s="1"/>
      <c r="E8956" s="41"/>
    </row>
    <row r="8957" spans="4:5" x14ac:dyDescent="0.2">
      <c r="D8957" s="1"/>
      <c r="E8957" s="41"/>
    </row>
    <row r="8958" spans="4:5" x14ac:dyDescent="0.2">
      <c r="D8958" s="1"/>
      <c r="E8958" s="41"/>
    </row>
    <row r="8959" spans="4:5" x14ac:dyDescent="0.2">
      <c r="D8959" s="1"/>
      <c r="E8959" s="41"/>
    </row>
    <row r="8960" spans="4:5" x14ac:dyDescent="0.2">
      <c r="D8960" s="1"/>
      <c r="E8960" s="41"/>
    </row>
    <row r="8961" spans="4:5" x14ac:dyDescent="0.2">
      <c r="D8961" s="1"/>
      <c r="E8961" s="41"/>
    </row>
    <row r="8962" spans="4:5" x14ac:dyDescent="0.2">
      <c r="D8962" s="1"/>
      <c r="E8962" s="41"/>
    </row>
    <row r="8963" spans="4:5" x14ac:dyDescent="0.2">
      <c r="D8963" s="1"/>
      <c r="E8963" s="41"/>
    </row>
    <row r="8964" spans="4:5" x14ac:dyDescent="0.2">
      <c r="D8964" s="1"/>
      <c r="E8964" s="41"/>
    </row>
    <row r="8965" spans="4:5" x14ac:dyDescent="0.2">
      <c r="D8965" s="1"/>
      <c r="E8965" s="41"/>
    </row>
    <row r="8966" spans="4:5" x14ac:dyDescent="0.2">
      <c r="D8966" s="1"/>
      <c r="E8966" s="41"/>
    </row>
    <row r="8967" spans="4:5" x14ac:dyDescent="0.2">
      <c r="D8967" s="1"/>
      <c r="E8967" s="41"/>
    </row>
    <row r="8968" spans="4:5" x14ac:dyDescent="0.2">
      <c r="D8968" s="1"/>
      <c r="E8968" s="41"/>
    </row>
    <row r="8969" spans="4:5" x14ac:dyDescent="0.2">
      <c r="D8969" s="1"/>
      <c r="E8969" s="41"/>
    </row>
    <row r="8970" spans="4:5" x14ac:dyDescent="0.2">
      <c r="D8970" s="1"/>
      <c r="E8970" s="41"/>
    </row>
    <row r="8971" spans="4:5" x14ac:dyDescent="0.2">
      <c r="D8971" s="1"/>
      <c r="E8971" s="41"/>
    </row>
    <row r="8972" spans="4:5" x14ac:dyDescent="0.2">
      <c r="D8972" s="1"/>
      <c r="E8972" s="41"/>
    </row>
    <row r="8973" spans="4:5" x14ac:dyDescent="0.2">
      <c r="D8973" s="1"/>
      <c r="E8973" s="41"/>
    </row>
    <row r="8974" spans="4:5" x14ac:dyDescent="0.2">
      <c r="D8974" s="1"/>
      <c r="E8974" s="41"/>
    </row>
    <row r="8975" spans="4:5" x14ac:dyDescent="0.2">
      <c r="D8975" s="1"/>
      <c r="E8975" s="41"/>
    </row>
    <row r="8976" spans="4:5" x14ac:dyDescent="0.2">
      <c r="D8976" s="1"/>
      <c r="E8976" s="41"/>
    </row>
    <row r="8977" spans="4:5" x14ac:dyDescent="0.2">
      <c r="D8977" s="1"/>
      <c r="E8977" s="41"/>
    </row>
    <row r="8978" spans="4:5" x14ac:dyDescent="0.2">
      <c r="D8978" s="1"/>
      <c r="E8978" s="41"/>
    </row>
    <row r="8979" spans="4:5" x14ac:dyDescent="0.2">
      <c r="D8979" s="1"/>
      <c r="E8979" s="41"/>
    </row>
    <row r="8980" spans="4:5" x14ac:dyDescent="0.2">
      <c r="D8980" s="1"/>
      <c r="E8980" s="41"/>
    </row>
    <row r="8981" spans="4:5" x14ac:dyDescent="0.2">
      <c r="D8981" s="1"/>
      <c r="E8981" s="41"/>
    </row>
    <row r="8982" spans="4:5" x14ac:dyDescent="0.2">
      <c r="D8982" s="1"/>
      <c r="E8982" s="41"/>
    </row>
    <row r="8983" spans="4:5" x14ac:dyDescent="0.2">
      <c r="D8983" s="1"/>
      <c r="E8983" s="41"/>
    </row>
    <row r="8984" spans="4:5" x14ac:dyDescent="0.2">
      <c r="D8984" s="1"/>
      <c r="E8984" s="41"/>
    </row>
    <row r="8985" spans="4:5" x14ac:dyDescent="0.2">
      <c r="D8985" s="1"/>
      <c r="E8985" s="41"/>
    </row>
    <row r="8986" spans="4:5" x14ac:dyDescent="0.2">
      <c r="D8986" s="1"/>
      <c r="E8986" s="41"/>
    </row>
    <row r="8987" spans="4:5" x14ac:dyDescent="0.2">
      <c r="D8987" s="1"/>
      <c r="E8987" s="41"/>
    </row>
    <row r="8988" spans="4:5" x14ac:dyDescent="0.2">
      <c r="D8988" s="1"/>
      <c r="E8988" s="41"/>
    </row>
    <row r="8989" spans="4:5" x14ac:dyDescent="0.2">
      <c r="D8989" s="1"/>
      <c r="E8989" s="41"/>
    </row>
    <row r="8990" spans="4:5" x14ac:dyDescent="0.2">
      <c r="D8990" s="1"/>
      <c r="E8990" s="41"/>
    </row>
    <row r="8991" spans="4:5" x14ac:dyDescent="0.2">
      <c r="D8991" s="1"/>
      <c r="E8991" s="41"/>
    </row>
    <row r="8992" spans="4:5" x14ac:dyDescent="0.2">
      <c r="D8992" s="1"/>
      <c r="E8992" s="41"/>
    </row>
    <row r="8993" spans="4:5" x14ac:dyDescent="0.2">
      <c r="D8993" s="1"/>
      <c r="E8993" s="41"/>
    </row>
    <row r="8994" spans="4:5" x14ac:dyDescent="0.2">
      <c r="D8994" s="1"/>
      <c r="E8994" s="41"/>
    </row>
    <row r="8995" spans="4:5" x14ac:dyDescent="0.2">
      <c r="D8995" s="1"/>
      <c r="E8995" s="41"/>
    </row>
    <row r="8996" spans="4:5" x14ac:dyDescent="0.2">
      <c r="D8996" s="1"/>
      <c r="E8996" s="41"/>
    </row>
    <row r="8997" spans="4:5" x14ac:dyDescent="0.2">
      <c r="D8997" s="1"/>
      <c r="E8997" s="41"/>
    </row>
    <row r="8998" spans="4:5" x14ac:dyDescent="0.2">
      <c r="D8998" s="1"/>
      <c r="E8998" s="41"/>
    </row>
    <row r="8999" spans="4:5" x14ac:dyDescent="0.2">
      <c r="D8999" s="1"/>
      <c r="E8999" s="41"/>
    </row>
    <row r="9000" spans="4:5" x14ac:dyDescent="0.2">
      <c r="D9000" s="1"/>
      <c r="E9000" s="41"/>
    </row>
    <row r="9001" spans="4:5" x14ac:dyDescent="0.2">
      <c r="D9001" s="1"/>
      <c r="E9001" s="41"/>
    </row>
    <row r="9002" spans="4:5" x14ac:dyDescent="0.2">
      <c r="D9002" s="1"/>
      <c r="E9002" s="41"/>
    </row>
    <row r="9003" spans="4:5" x14ac:dyDescent="0.2">
      <c r="D9003" s="1"/>
      <c r="E9003" s="41"/>
    </row>
    <row r="9004" spans="4:5" x14ac:dyDescent="0.2">
      <c r="D9004" s="1"/>
      <c r="E9004" s="41"/>
    </row>
    <row r="9005" spans="4:5" x14ac:dyDescent="0.2">
      <c r="D9005" s="1"/>
      <c r="E9005" s="41"/>
    </row>
    <row r="9006" spans="4:5" x14ac:dyDescent="0.2">
      <c r="D9006" s="1"/>
      <c r="E9006" s="41"/>
    </row>
    <row r="9007" spans="4:5" x14ac:dyDescent="0.2">
      <c r="D9007" s="1"/>
      <c r="E9007" s="41"/>
    </row>
    <row r="9008" spans="4:5" x14ac:dyDescent="0.2">
      <c r="D9008" s="1"/>
      <c r="E9008" s="41"/>
    </row>
    <row r="9009" spans="4:5" x14ac:dyDescent="0.2">
      <c r="D9009" s="1"/>
      <c r="E9009" s="41"/>
    </row>
    <row r="9010" spans="4:5" x14ac:dyDescent="0.2">
      <c r="D9010" s="1"/>
      <c r="E9010" s="41"/>
    </row>
    <row r="9011" spans="4:5" x14ac:dyDescent="0.2">
      <c r="D9011" s="1"/>
      <c r="E9011" s="41"/>
    </row>
    <row r="9012" spans="4:5" x14ac:dyDescent="0.2">
      <c r="D9012" s="1"/>
      <c r="E9012" s="41"/>
    </row>
    <row r="9013" spans="4:5" x14ac:dyDescent="0.2">
      <c r="D9013" s="1"/>
      <c r="E9013" s="41"/>
    </row>
    <row r="9014" spans="4:5" x14ac:dyDescent="0.2">
      <c r="D9014" s="1"/>
      <c r="E9014" s="41"/>
    </row>
    <row r="9015" spans="4:5" x14ac:dyDescent="0.2">
      <c r="D9015" s="1"/>
      <c r="E9015" s="41"/>
    </row>
    <row r="9016" spans="4:5" x14ac:dyDescent="0.2">
      <c r="D9016" s="1"/>
      <c r="E9016" s="41"/>
    </row>
    <row r="9017" spans="4:5" x14ac:dyDescent="0.2">
      <c r="D9017" s="1"/>
      <c r="E9017" s="41"/>
    </row>
    <row r="9018" spans="4:5" x14ac:dyDescent="0.2">
      <c r="D9018" s="1"/>
      <c r="E9018" s="41"/>
    </row>
    <row r="9019" spans="4:5" x14ac:dyDescent="0.2">
      <c r="D9019" s="1"/>
      <c r="E9019" s="41"/>
    </row>
    <row r="9020" spans="4:5" x14ac:dyDescent="0.2">
      <c r="D9020" s="1"/>
      <c r="E9020" s="41"/>
    </row>
    <row r="9021" spans="4:5" x14ac:dyDescent="0.2">
      <c r="D9021" s="1"/>
      <c r="E9021" s="41"/>
    </row>
    <row r="9022" spans="4:5" x14ac:dyDescent="0.2">
      <c r="D9022" s="1"/>
      <c r="E9022" s="41"/>
    </row>
    <row r="9023" spans="4:5" x14ac:dyDescent="0.2">
      <c r="D9023" s="1"/>
      <c r="E9023" s="41"/>
    </row>
    <row r="9024" spans="4:5" x14ac:dyDescent="0.2">
      <c r="D9024" s="1"/>
      <c r="E9024" s="41"/>
    </row>
    <row r="9025" spans="4:5" x14ac:dyDescent="0.2">
      <c r="D9025" s="1"/>
      <c r="E9025" s="41"/>
    </row>
    <row r="9026" spans="4:5" x14ac:dyDescent="0.2">
      <c r="D9026" s="1"/>
      <c r="E9026" s="41"/>
    </row>
    <row r="9027" spans="4:5" x14ac:dyDescent="0.2">
      <c r="D9027" s="1"/>
      <c r="E9027" s="41"/>
    </row>
    <row r="9028" spans="4:5" x14ac:dyDescent="0.2">
      <c r="D9028" s="1"/>
      <c r="E9028" s="41"/>
    </row>
    <row r="9029" spans="4:5" x14ac:dyDescent="0.2">
      <c r="D9029" s="1"/>
      <c r="E9029" s="41"/>
    </row>
    <row r="9030" spans="4:5" x14ac:dyDescent="0.2">
      <c r="D9030" s="1"/>
      <c r="E9030" s="41"/>
    </row>
    <row r="9031" spans="4:5" x14ac:dyDescent="0.2">
      <c r="D9031" s="1"/>
      <c r="E9031" s="41"/>
    </row>
    <row r="9032" spans="4:5" x14ac:dyDescent="0.2">
      <c r="D9032" s="1"/>
      <c r="E9032" s="41"/>
    </row>
    <row r="9033" spans="4:5" x14ac:dyDescent="0.2">
      <c r="D9033" s="1"/>
      <c r="E9033" s="41"/>
    </row>
    <row r="9034" spans="4:5" x14ac:dyDescent="0.2">
      <c r="D9034" s="1"/>
      <c r="E9034" s="41"/>
    </row>
    <row r="9035" spans="4:5" x14ac:dyDescent="0.2">
      <c r="D9035" s="1"/>
      <c r="E9035" s="41"/>
    </row>
    <row r="9036" spans="4:5" x14ac:dyDescent="0.2">
      <c r="D9036" s="1"/>
      <c r="E9036" s="41"/>
    </row>
    <row r="9037" spans="4:5" x14ac:dyDescent="0.2">
      <c r="D9037" s="1"/>
      <c r="E9037" s="41"/>
    </row>
    <row r="9038" spans="4:5" x14ac:dyDescent="0.2">
      <c r="D9038" s="1"/>
      <c r="E9038" s="41"/>
    </row>
    <row r="9039" spans="4:5" x14ac:dyDescent="0.2">
      <c r="D9039" s="1"/>
      <c r="E9039" s="41"/>
    </row>
    <row r="9040" spans="4:5" x14ac:dyDescent="0.2">
      <c r="D9040" s="1"/>
      <c r="E9040" s="41"/>
    </row>
    <row r="9041" spans="4:5" x14ac:dyDescent="0.2">
      <c r="D9041" s="1"/>
      <c r="E9041" s="41"/>
    </row>
    <row r="9042" spans="4:5" x14ac:dyDescent="0.2">
      <c r="D9042" s="1"/>
      <c r="E9042" s="41"/>
    </row>
    <row r="9043" spans="4:5" x14ac:dyDescent="0.2">
      <c r="D9043" s="1"/>
      <c r="E9043" s="41"/>
    </row>
    <row r="9044" spans="4:5" x14ac:dyDescent="0.2">
      <c r="D9044" s="1"/>
      <c r="E9044" s="41"/>
    </row>
    <row r="9045" spans="4:5" x14ac:dyDescent="0.2">
      <c r="D9045" s="1"/>
      <c r="E9045" s="41"/>
    </row>
    <row r="9046" spans="4:5" x14ac:dyDescent="0.2">
      <c r="D9046" s="1"/>
      <c r="E9046" s="41"/>
    </row>
    <row r="9047" spans="4:5" x14ac:dyDescent="0.2">
      <c r="D9047" s="1"/>
      <c r="E9047" s="41"/>
    </row>
    <row r="9048" spans="4:5" x14ac:dyDescent="0.2">
      <c r="D9048" s="1"/>
      <c r="E9048" s="41"/>
    </row>
    <row r="9049" spans="4:5" x14ac:dyDescent="0.2">
      <c r="D9049" s="1"/>
      <c r="E9049" s="41"/>
    </row>
    <row r="9050" spans="4:5" x14ac:dyDescent="0.2">
      <c r="D9050" s="1"/>
      <c r="E9050" s="41"/>
    </row>
    <row r="9051" spans="4:5" x14ac:dyDescent="0.2">
      <c r="D9051" s="1"/>
      <c r="E9051" s="41"/>
    </row>
    <row r="9052" spans="4:5" x14ac:dyDescent="0.2">
      <c r="D9052" s="1"/>
      <c r="E9052" s="41"/>
    </row>
    <row r="9053" spans="4:5" x14ac:dyDescent="0.2">
      <c r="D9053" s="1"/>
      <c r="E9053" s="41"/>
    </row>
    <row r="9054" spans="4:5" x14ac:dyDescent="0.2">
      <c r="D9054" s="1"/>
      <c r="E9054" s="41"/>
    </row>
    <row r="9055" spans="4:5" x14ac:dyDescent="0.2">
      <c r="D9055" s="1"/>
      <c r="E9055" s="41"/>
    </row>
    <row r="9056" spans="4:5" x14ac:dyDescent="0.2">
      <c r="D9056" s="1"/>
      <c r="E9056" s="41"/>
    </row>
    <row r="9057" spans="4:5" x14ac:dyDescent="0.2">
      <c r="D9057" s="1"/>
      <c r="E9057" s="41"/>
    </row>
    <row r="9058" spans="4:5" x14ac:dyDescent="0.2">
      <c r="D9058" s="1"/>
      <c r="E9058" s="41"/>
    </row>
    <row r="9059" spans="4:5" x14ac:dyDescent="0.2">
      <c r="D9059" s="1"/>
      <c r="E9059" s="41"/>
    </row>
    <row r="9060" spans="4:5" x14ac:dyDescent="0.2">
      <c r="D9060" s="1"/>
      <c r="E9060" s="41"/>
    </row>
    <row r="9061" spans="4:5" x14ac:dyDescent="0.2">
      <c r="D9061" s="1"/>
      <c r="E9061" s="41"/>
    </row>
    <row r="9062" spans="4:5" x14ac:dyDescent="0.2">
      <c r="D9062" s="1"/>
      <c r="E9062" s="41"/>
    </row>
    <row r="9063" spans="4:5" x14ac:dyDescent="0.2">
      <c r="D9063" s="1"/>
      <c r="E9063" s="41"/>
    </row>
    <row r="9064" spans="4:5" x14ac:dyDescent="0.2">
      <c r="D9064" s="1"/>
      <c r="E9064" s="41"/>
    </row>
    <row r="9065" spans="4:5" x14ac:dyDescent="0.2">
      <c r="D9065" s="1"/>
      <c r="E9065" s="41"/>
    </row>
    <row r="9066" spans="4:5" x14ac:dyDescent="0.2">
      <c r="D9066" s="1"/>
      <c r="E9066" s="41"/>
    </row>
    <row r="9067" spans="4:5" x14ac:dyDescent="0.2">
      <c r="D9067" s="1"/>
      <c r="E9067" s="41"/>
    </row>
    <row r="9068" spans="4:5" x14ac:dyDescent="0.2">
      <c r="D9068" s="1"/>
      <c r="E9068" s="41"/>
    </row>
    <row r="9069" spans="4:5" x14ac:dyDescent="0.2">
      <c r="D9069" s="1"/>
      <c r="E9069" s="41"/>
    </row>
    <row r="9070" spans="4:5" x14ac:dyDescent="0.2">
      <c r="D9070" s="1"/>
      <c r="E9070" s="41"/>
    </row>
    <row r="9071" spans="4:5" x14ac:dyDescent="0.2">
      <c r="D9071" s="1"/>
      <c r="E9071" s="41"/>
    </row>
    <row r="9072" spans="4:5" x14ac:dyDescent="0.2">
      <c r="D9072" s="1"/>
      <c r="E9072" s="41"/>
    </row>
    <row r="9073" spans="4:5" x14ac:dyDescent="0.2">
      <c r="D9073" s="1"/>
      <c r="E9073" s="41"/>
    </row>
    <row r="9074" spans="4:5" x14ac:dyDescent="0.2">
      <c r="D9074" s="1"/>
      <c r="E9074" s="41"/>
    </row>
    <row r="9075" spans="4:5" x14ac:dyDescent="0.2">
      <c r="D9075" s="1"/>
      <c r="E9075" s="41"/>
    </row>
    <row r="9076" spans="4:5" x14ac:dyDescent="0.2">
      <c r="D9076" s="1"/>
      <c r="E9076" s="41"/>
    </row>
    <row r="9077" spans="4:5" x14ac:dyDescent="0.2">
      <c r="D9077" s="1"/>
      <c r="E9077" s="41"/>
    </row>
    <row r="9078" spans="4:5" x14ac:dyDescent="0.2">
      <c r="D9078" s="1"/>
      <c r="E9078" s="41"/>
    </row>
    <row r="9079" spans="4:5" x14ac:dyDescent="0.2">
      <c r="D9079" s="1"/>
      <c r="E9079" s="41"/>
    </row>
    <row r="9080" spans="4:5" x14ac:dyDescent="0.2">
      <c r="D9080" s="1"/>
      <c r="E9080" s="41"/>
    </row>
    <row r="9081" spans="4:5" x14ac:dyDescent="0.2">
      <c r="D9081" s="1"/>
      <c r="E9081" s="41"/>
    </row>
    <row r="9082" spans="4:5" x14ac:dyDescent="0.2">
      <c r="D9082" s="1"/>
      <c r="E9082" s="41"/>
    </row>
    <row r="9083" spans="4:5" x14ac:dyDescent="0.2">
      <c r="D9083" s="1"/>
      <c r="E9083" s="41"/>
    </row>
    <row r="9084" spans="4:5" x14ac:dyDescent="0.2">
      <c r="D9084" s="1"/>
      <c r="E9084" s="41"/>
    </row>
    <row r="9085" spans="4:5" x14ac:dyDescent="0.2">
      <c r="D9085" s="1"/>
      <c r="E9085" s="41"/>
    </row>
    <row r="9086" spans="4:5" x14ac:dyDescent="0.2">
      <c r="D9086" s="1"/>
      <c r="E9086" s="41"/>
    </row>
    <row r="9087" spans="4:5" x14ac:dyDescent="0.2">
      <c r="D9087" s="1"/>
      <c r="E9087" s="41"/>
    </row>
    <row r="9088" spans="4:5" x14ac:dyDescent="0.2">
      <c r="D9088" s="1"/>
      <c r="E9088" s="41"/>
    </row>
    <row r="9089" spans="4:5" x14ac:dyDescent="0.2">
      <c r="D9089" s="1"/>
      <c r="E9089" s="41"/>
    </row>
    <row r="9090" spans="4:5" x14ac:dyDescent="0.2">
      <c r="D9090" s="1"/>
      <c r="E9090" s="41"/>
    </row>
    <row r="9091" spans="4:5" x14ac:dyDescent="0.2">
      <c r="D9091" s="1"/>
      <c r="E9091" s="41"/>
    </row>
    <row r="9092" spans="4:5" x14ac:dyDescent="0.2">
      <c r="D9092" s="1"/>
      <c r="E9092" s="41"/>
    </row>
    <row r="9093" spans="4:5" x14ac:dyDescent="0.2">
      <c r="D9093" s="1"/>
      <c r="E9093" s="41"/>
    </row>
    <row r="9094" spans="4:5" x14ac:dyDescent="0.2">
      <c r="D9094" s="1"/>
      <c r="E9094" s="41"/>
    </row>
    <row r="9095" spans="4:5" x14ac:dyDescent="0.2">
      <c r="D9095" s="1"/>
      <c r="E9095" s="41"/>
    </row>
    <row r="9096" spans="4:5" x14ac:dyDescent="0.2">
      <c r="D9096" s="1"/>
      <c r="E9096" s="41"/>
    </row>
    <row r="9097" spans="4:5" x14ac:dyDescent="0.2">
      <c r="D9097" s="1"/>
      <c r="E9097" s="41"/>
    </row>
    <row r="9098" spans="4:5" x14ac:dyDescent="0.2">
      <c r="D9098" s="1"/>
      <c r="E9098" s="41"/>
    </row>
    <row r="9099" spans="4:5" x14ac:dyDescent="0.2">
      <c r="D9099" s="1"/>
      <c r="E9099" s="41"/>
    </row>
    <row r="9100" spans="4:5" x14ac:dyDescent="0.2">
      <c r="D9100" s="1"/>
      <c r="E9100" s="41"/>
    </row>
    <row r="9101" spans="4:5" x14ac:dyDescent="0.2">
      <c r="D9101" s="1"/>
      <c r="E9101" s="41"/>
    </row>
    <row r="9102" spans="4:5" x14ac:dyDescent="0.2">
      <c r="D9102" s="1"/>
      <c r="E9102" s="41"/>
    </row>
    <row r="9103" spans="4:5" x14ac:dyDescent="0.2">
      <c r="D9103" s="1"/>
      <c r="E9103" s="41"/>
    </row>
    <row r="9104" spans="4:5" x14ac:dyDescent="0.2">
      <c r="D9104" s="1"/>
      <c r="E9104" s="41"/>
    </row>
    <row r="9105" spans="4:5" x14ac:dyDescent="0.2">
      <c r="D9105" s="1"/>
      <c r="E9105" s="41"/>
    </row>
    <row r="9106" spans="4:5" x14ac:dyDescent="0.2">
      <c r="D9106" s="1"/>
      <c r="E9106" s="41"/>
    </row>
    <row r="9107" spans="4:5" x14ac:dyDescent="0.2">
      <c r="D9107" s="1"/>
      <c r="E9107" s="41"/>
    </row>
    <row r="9108" spans="4:5" x14ac:dyDescent="0.2">
      <c r="D9108" s="1"/>
      <c r="E9108" s="41"/>
    </row>
    <row r="9109" spans="4:5" x14ac:dyDescent="0.2">
      <c r="D9109" s="1"/>
      <c r="E9109" s="41"/>
    </row>
    <row r="9110" spans="4:5" x14ac:dyDescent="0.2">
      <c r="D9110" s="1"/>
      <c r="E9110" s="41"/>
    </row>
    <row r="9111" spans="4:5" x14ac:dyDescent="0.2">
      <c r="D9111" s="1"/>
      <c r="E9111" s="41"/>
    </row>
    <row r="9112" spans="4:5" x14ac:dyDescent="0.2">
      <c r="D9112" s="1"/>
      <c r="E9112" s="41"/>
    </row>
    <row r="9113" spans="4:5" x14ac:dyDescent="0.2">
      <c r="D9113" s="1"/>
      <c r="E9113" s="41"/>
    </row>
    <row r="9114" spans="4:5" x14ac:dyDescent="0.2">
      <c r="D9114" s="1"/>
      <c r="E9114" s="41"/>
    </row>
    <row r="9115" spans="4:5" x14ac:dyDescent="0.2">
      <c r="D9115" s="1"/>
      <c r="E9115" s="41"/>
    </row>
    <row r="9116" spans="4:5" x14ac:dyDescent="0.2">
      <c r="D9116" s="1"/>
      <c r="E9116" s="41"/>
    </row>
    <row r="9117" spans="4:5" x14ac:dyDescent="0.2">
      <c r="D9117" s="1"/>
      <c r="E9117" s="41"/>
    </row>
    <row r="9118" spans="4:5" x14ac:dyDescent="0.2">
      <c r="D9118" s="1"/>
      <c r="E9118" s="41"/>
    </row>
    <row r="9119" spans="4:5" x14ac:dyDescent="0.2">
      <c r="D9119" s="1"/>
      <c r="E9119" s="41"/>
    </row>
    <row r="9120" spans="4:5" x14ac:dyDescent="0.2">
      <c r="D9120" s="1"/>
      <c r="E9120" s="41"/>
    </row>
    <row r="9121" spans="4:5" x14ac:dyDescent="0.2">
      <c r="D9121" s="1"/>
      <c r="E9121" s="41"/>
    </row>
    <row r="9122" spans="4:5" x14ac:dyDescent="0.2">
      <c r="D9122" s="1"/>
      <c r="E9122" s="41"/>
    </row>
    <row r="9123" spans="4:5" x14ac:dyDescent="0.2">
      <c r="D9123" s="1"/>
      <c r="E9123" s="41"/>
    </row>
    <row r="9124" spans="4:5" x14ac:dyDescent="0.2">
      <c r="D9124" s="1"/>
      <c r="E9124" s="41"/>
    </row>
    <row r="9125" spans="4:5" x14ac:dyDescent="0.2">
      <c r="D9125" s="1"/>
      <c r="E9125" s="41"/>
    </row>
    <row r="9126" spans="4:5" x14ac:dyDescent="0.2">
      <c r="D9126" s="1"/>
      <c r="E9126" s="41"/>
    </row>
    <row r="9127" spans="4:5" x14ac:dyDescent="0.2">
      <c r="D9127" s="1"/>
      <c r="E9127" s="41"/>
    </row>
    <row r="9128" spans="4:5" x14ac:dyDescent="0.2">
      <c r="D9128" s="1"/>
      <c r="E9128" s="41"/>
    </row>
    <row r="9129" spans="4:5" x14ac:dyDescent="0.2">
      <c r="D9129" s="1"/>
      <c r="E9129" s="41"/>
    </row>
    <row r="9130" spans="4:5" x14ac:dyDescent="0.2">
      <c r="D9130" s="1"/>
      <c r="E9130" s="41"/>
    </row>
    <row r="9131" spans="4:5" x14ac:dyDescent="0.2">
      <c r="D9131" s="1"/>
      <c r="E9131" s="41"/>
    </row>
    <row r="9132" spans="4:5" x14ac:dyDescent="0.2">
      <c r="D9132" s="1"/>
      <c r="E9132" s="41"/>
    </row>
    <row r="9133" spans="4:5" x14ac:dyDescent="0.2">
      <c r="D9133" s="1"/>
      <c r="E9133" s="41"/>
    </row>
    <row r="9134" spans="4:5" x14ac:dyDescent="0.2">
      <c r="D9134" s="1"/>
      <c r="E9134" s="41"/>
    </row>
    <row r="9135" spans="4:5" x14ac:dyDescent="0.2">
      <c r="D9135" s="1"/>
      <c r="E9135" s="41"/>
    </row>
    <row r="9136" spans="4:5" x14ac:dyDescent="0.2">
      <c r="D9136" s="1"/>
      <c r="E9136" s="41"/>
    </row>
    <row r="9137" spans="4:5" x14ac:dyDescent="0.2">
      <c r="D9137" s="1"/>
      <c r="E9137" s="41"/>
    </row>
    <row r="9138" spans="4:5" x14ac:dyDescent="0.2">
      <c r="D9138" s="1"/>
      <c r="E9138" s="41"/>
    </row>
    <row r="9139" spans="4:5" x14ac:dyDescent="0.2">
      <c r="D9139" s="1"/>
      <c r="E9139" s="41"/>
    </row>
    <row r="9140" spans="4:5" x14ac:dyDescent="0.2">
      <c r="D9140" s="1"/>
      <c r="E9140" s="41"/>
    </row>
    <row r="9141" spans="4:5" x14ac:dyDescent="0.2">
      <c r="D9141" s="1"/>
      <c r="E9141" s="41"/>
    </row>
    <row r="9142" spans="4:5" x14ac:dyDescent="0.2">
      <c r="D9142" s="1"/>
      <c r="E9142" s="41"/>
    </row>
    <row r="9143" spans="4:5" x14ac:dyDescent="0.2">
      <c r="D9143" s="1"/>
      <c r="E9143" s="41"/>
    </row>
    <row r="9144" spans="4:5" x14ac:dyDescent="0.2">
      <c r="D9144" s="1"/>
      <c r="E9144" s="41"/>
    </row>
    <row r="9145" spans="4:5" x14ac:dyDescent="0.2">
      <c r="D9145" s="1"/>
      <c r="E9145" s="41"/>
    </row>
    <row r="9146" spans="4:5" x14ac:dyDescent="0.2">
      <c r="D9146" s="1"/>
      <c r="E9146" s="41"/>
    </row>
    <row r="9147" spans="4:5" x14ac:dyDescent="0.2">
      <c r="D9147" s="1"/>
      <c r="E9147" s="41"/>
    </row>
    <row r="9148" spans="4:5" x14ac:dyDescent="0.2">
      <c r="D9148" s="1"/>
      <c r="E9148" s="41"/>
    </row>
    <row r="9149" spans="4:5" x14ac:dyDescent="0.2">
      <c r="D9149" s="1"/>
      <c r="E9149" s="41"/>
    </row>
    <row r="9150" spans="4:5" x14ac:dyDescent="0.2">
      <c r="D9150" s="1"/>
      <c r="E9150" s="41"/>
    </row>
    <row r="9151" spans="4:5" x14ac:dyDescent="0.2">
      <c r="D9151" s="1"/>
      <c r="E9151" s="41"/>
    </row>
    <row r="9152" spans="4:5" x14ac:dyDescent="0.2">
      <c r="D9152" s="1"/>
      <c r="E9152" s="41"/>
    </row>
    <row r="9153" spans="4:5" x14ac:dyDescent="0.2">
      <c r="D9153" s="1"/>
      <c r="E9153" s="41"/>
    </row>
    <row r="9154" spans="4:5" x14ac:dyDescent="0.2">
      <c r="D9154" s="1"/>
      <c r="E9154" s="41"/>
    </row>
    <row r="9155" spans="4:5" x14ac:dyDescent="0.2">
      <c r="D9155" s="1"/>
      <c r="E9155" s="41"/>
    </row>
    <row r="9156" spans="4:5" x14ac:dyDescent="0.2">
      <c r="D9156" s="1"/>
      <c r="E9156" s="41"/>
    </row>
    <row r="9157" spans="4:5" x14ac:dyDescent="0.2">
      <c r="D9157" s="1"/>
      <c r="E9157" s="41"/>
    </row>
    <row r="9158" spans="4:5" x14ac:dyDescent="0.2">
      <c r="D9158" s="1"/>
      <c r="E9158" s="41"/>
    </row>
    <row r="9159" spans="4:5" x14ac:dyDescent="0.2">
      <c r="D9159" s="1"/>
      <c r="E9159" s="41"/>
    </row>
    <row r="9160" spans="4:5" x14ac:dyDescent="0.2">
      <c r="D9160" s="1"/>
      <c r="E9160" s="41"/>
    </row>
    <row r="9161" spans="4:5" x14ac:dyDescent="0.2">
      <c r="D9161" s="1"/>
      <c r="E9161" s="41"/>
    </row>
    <row r="9162" spans="4:5" x14ac:dyDescent="0.2">
      <c r="D9162" s="1"/>
      <c r="E9162" s="41"/>
    </row>
    <row r="9163" spans="4:5" x14ac:dyDescent="0.2">
      <c r="D9163" s="1"/>
      <c r="E9163" s="41"/>
    </row>
    <row r="9164" spans="4:5" x14ac:dyDescent="0.2">
      <c r="D9164" s="1"/>
      <c r="E9164" s="41"/>
    </row>
    <row r="9165" spans="4:5" x14ac:dyDescent="0.2">
      <c r="D9165" s="1"/>
      <c r="E9165" s="41"/>
    </row>
    <row r="9166" spans="4:5" x14ac:dyDescent="0.2">
      <c r="D9166" s="1"/>
      <c r="E9166" s="41"/>
    </row>
    <row r="9167" spans="4:5" x14ac:dyDescent="0.2">
      <c r="D9167" s="1"/>
      <c r="E9167" s="41"/>
    </row>
    <row r="9168" spans="4:5" x14ac:dyDescent="0.2">
      <c r="D9168" s="1"/>
      <c r="E9168" s="41"/>
    </row>
    <row r="9169" spans="4:5" x14ac:dyDescent="0.2">
      <c r="D9169" s="1"/>
      <c r="E9169" s="41"/>
    </row>
    <row r="9170" spans="4:5" x14ac:dyDescent="0.2">
      <c r="D9170" s="1"/>
      <c r="E9170" s="41"/>
    </row>
    <row r="9171" spans="4:5" x14ac:dyDescent="0.2">
      <c r="D9171" s="1"/>
      <c r="E9171" s="41"/>
    </row>
    <row r="9172" spans="4:5" x14ac:dyDescent="0.2">
      <c r="D9172" s="1"/>
      <c r="E9172" s="41"/>
    </row>
    <row r="9173" spans="4:5" x14ac:dyDescent="0.2">
      <c r="D9173" s="1"/>
      <c r="E9173" s="41"/>
    </row>
    <row r="9174" spans="4:5" x14ac:dyDescent="0.2">
      <c r="D9174" s="1"/>
      <c r="E9174" s="41"/>
    </row>
    <row r="9175" spans="4:5" x14ac:dyDescent="0.2">
      <c r="D9175" s="1"/>
      <c r="E9175" s="41"/>
    </row>
    <row r="9176" spans="4:5" x14ac:dyDescent="0.2">
      <c r="D9176" s="1"/>
      <c r="E9176" s="41"/>
    </row>
    <row r="9177" spans="4:5" x14ac:dyDescent="0.2">
      <c r="D9177" s="1"/>
      <c r="E9177" s="41"/>
    </row>
    <row r="9178" spans="4:5" x14ac:dyDescent="0.2">
      <c r="D9178" s="1"/>
      <c r="E9178" s="41"/>
    </row>
    <row r="9179" spans="4:5" x14ac:dyDescent="0.2">
      <c r="D9179" s="1"/>
      <c r="E9179" s="41"/>
    </row>
    <row r="9180" spans="4:5" x14ac:dyDescent="0.2">
      <c r="D9180" s="1"/>
      <c r="E9180" s="41"/>
    </row>
    <row r="9181" spans="4:5" x14ac:dyDescent="0.2">
      <c r="D9181" s="1"/>
      <c r="E9181" s="41"/>
    </row>
    <row r="9182" spans="4:5" x14ac:dyDescent="0.2">
      <c r="D9182" s="1"/>
      <c r="E9182" s="41"/>
    </row>
    <row r="9183" spans="4:5" x14ac:dyDescent="0.2">
      <c r="D9183" s="1"/>
      <c r="E9183" s="41"/>
    </row>
    <row r="9184" spans="4:5" x14ac:dyDescent="0.2">
      <c r="D9184" s="1"/>
      <c r="E9184" s="41"/>
    </row>
    <row r="9185" spans="4:5" x14ac:dyDescent="0.2">
      <c r="D9185" s="1"/>
      <c r="E9185" s="41"/>
    </row>
    <row r="9186" spans="4:5" x14ac:dyDescent="0.2">
      <c r="D9186" s="1"/>
      <c r="E9186" s="41"/>
    </row>
    <row r="9187" spans="4:5" x14ac:dyDescent="0.2">
      <c r="D9187" s="1"/>
      <c r="E9187" s="41"/>
    </row>
    <row r="9188" spans="4:5" x14ac:dyDescent="0.2">
      <c r="D9188" s="1"/>
      <c r="E9188" s="41"/>
    </row>
    <row r="9189" spans="4:5" x14ac:dyDescent="0.2">
      <c r="D9189" s="1"/>
      <c r="E9189" s="41"/>
    </row>
    <row r="9190" spans="4:5" x14ac:dyDescent="0.2">
      <c r="D9190" s="1"/>
      <c r="E9190" s="41"/>
    </row>
    <row r="9191" spans="4:5" x14ac:dyDescent="0.2">
      <c r="D9191" s="1"/>
      <c r="E9191" s="41"/>
    </row>
    <row r="9192" spans="4:5" x14ac:dyDescent="0.2">
      <c r="D9192" s="1"/>
      <c r="E9192" s="41"/>
    </row>
    <row r="9193" spans="4:5" x14ac:dyDescent="0.2">
      <c r="D9193" s="1"/>
      <c r="E9193" s="41"/>
    </row>
    <row r="9194" spans="4:5" x14ac:dyDescent="0.2">
      <c r="D9194" s="1"/>
      <c r="E9194" s="41"/>
    </row>
    <row r="9195" spans="4:5" x14ac:dyDescent="0.2">
      <c r="D9195" s="1"/>
      <c r="E9195" s="41"/>
    </row>
    <row r="9196" spans="4:5" x14ac:dyDescent="0.2">
      <c r="D9196" s="1"/>
      <c r="E9196" s="41"/>
    </row>
    <row r="9197" spans="4:5" x14ac:dyDescent="0.2">
      <c r="D9197" s="1"/>
      <c r="E9197" s="41"/>
    </row>
    <row r="9198" spans="4:5" x14ac:dyDescent="0.2">
      <c r="D9198" s="1"/>
      <c r="E9198" s="41"/>
    </row>
    <row r="9199" spans="4:5" x14ac:dyDescent="0.2">
      <c r="D9199" s="1"/>
      <c r="E9199" s="41"/>
    </row>
    <row r="9200" spans="4:5" x14ac:dyDescent="0.2">
      <c r="D9200" s="1"/>
      <c r="E9200" s="41"/>
    </row>
    <row r="9201" spans="4:5" x14ac:dyDescent="0.2">
      <c r="D9201" s="1"/>
      <c r="E9201" s="41"/>
    </row>
    <row r="9202" spans="4:5" x14ac:dyDescent="0.2">
      <c r="D9202" s="1"/>
      <c r="E9202" s="41"/>
    </row>
    <row r="9203" spans="4:5" x14ac:dyDescent="0.2">
      <c r="D9203" s="1"/>
      <c r="E9203" s="41"/>
    </row>
    <row r="9204" spans="4:5" x14ac:dyDescent="0.2">
      <c r="D9204" s="1"/>
      <c r="E9204" s="41"/>
    </row>
    <row r="9205" spans="4:5" x14ac:dyDescent="0.2">
      <c r="D9205" s="1"/>
      <c r="E9205" s="41"/>
    </row>
    <row r="9206" spans="4:5" x14ac:dyDescent="0.2">
      <c r="D9206" s="1"/>
      <c r="E9206" s="41"/>
    </row>
    <row r="9207" spans="4:5" x14ac:dyDescent="0.2">
      <c r="D9207" s="1"/>
      <c r="E9207" s="41"/>
    </row>
    <row r="9208" spans="4:5" x14ac:dyDescent="0.2">
      <c r="D9208" s="1"/>
      <c r="E9208" s="41"/>
    </row>
    <row r="9209" spans="4:5" x14ac:dyDescent="0.2">
      <c r="D9209" s="1"/>
      <c r="E9209" s="41"/>
    </row>
    <row r="9210" spans="4:5" x14ac:dyDescent="0.2">
      <c r="D9210" s="1"/>
      <c r="E9210" s="41"/>
    </row>
    <row r="9211" spans="4:5" x14ac:dyDescent="0.2">
      <c r="D9211" s="1"/>
      <c r="E9211" s="41"/>
    </row>
    <row r="9212" spans="4:5" x14ac:dyDescent="0.2">
      <c r="D9212" s="1"/>
      <c r="E9212" s="41"/>
    </row>
    <row r="9213" spans="4:5" x14ac:dyDescent="0.2">
      <c r="D9213" s="1"/>
      <c r="E9213" s="41"/>
    </row>
    <row r="9214" spans="4:5" x14ac:dyDescent="0.2">
      <c r="D9214" s="1"/>
      <c r="E9214" s="41"/>
    </row>
    <row r="9215" spans="4:5" x14ac:dyDescent="0.2">
      <c r="D9215" s="1"/>
      <c r="E9215" s="41"/>
    </row>
    <row r="9216" spans="4:5" x14ac:dyDescent="0.2">
      <c r="D9216" s="1"/>
      <c r="E9216" s="41"/>
    </row>
    <row r="9217" spans="4:5" x14ac:dyDescent="0.2">
      <c r="D9217" s="1"/>
      <c r="E9217" s="41"/>
    </row>
    <row r="9218" spans="4:5" x14ac:dyDescent="0.2">
      <c r="D9218" s="1"/>
      <c r="E9218" s="41"/>
    </row>
    <row r="9219" spans="4:5" x14ac:dyDescent="0.2">
      <c r="D9219" s="1"/>
      <c r="E9219" s="41"/>
    </row>
    <row r="9220" spans="4:5" x14ac:dyDescent="0.2">
      <c r="D9220" s="1"/>
      <c r="E9220" s="41"/>
    </row>
    <row r="9221" spans="4:5" x14ac:dyDescent="0.2">
      <c r="D9221" s="1"/>
      <c r="E9221" s="41"/>
    </row>
    <row r="9222" spans="4:5" x14ac:dyDescent="0.2">
      <c r="D9222" s="1"/>
      <c r="E9222" s="41"/>
    </row>
    <row r="9223" spans="4:5" x14ac:dyDescent="0.2">
      <c r="D9223" s="1"/>
      <c r="E9223" s="41"/>
    </row>
    <row r="9224" spans="4:5" x14ac:dyDescent="0.2">
      <c r="D9224" s="1"/>
      <c r="E9224" s="41"/>
    </row>
    <row r="9225" spans="4:5" x14ac:dyDescent="0.2">
      <c r="D9225" s="1"/>
      <c r="E9225" s="41"/>
    </row>
    <row r="9226" spans="4:5" x14ac:dyDescent="0.2">
      <c r="D9226" s="1"/>
      <c r="E9226" s="41"/>
    </row>
    <row r="9227" spans="4:5" x14ac:dyDescent="0.2">
      <c r="D9227" s="1"/>
      <c r="E9227" s="41"/>
    </row>
    <row r="9228" spans="4:5" x14ac:dyDescent="0.2">
      <c r="D9228" s="1"/>
      <c r="E9228" s="41"/>
    </row>
    <row r="9229" spans="4:5" x14ac:dyDescent="0.2">
      <c r="D9229" s="1"/>
      <c r="E9229" s="41"/>
    </row>
    <row r="9230" spans="4:5" x14ac:dyDescent="0.2">
      <c r="D9230" s="1"/>
      <c r="E9230" s="41"/>
    </row>
    <row r="9231" spans="4:5" x14ac:dyDescent="0.2">
      <c r="D9231" s="1"/>
      <c r="E9231" s="41"/>
    </row>
    <row r="9232" spans="4:5" x14ac:dyDescent="0.2">
      <c r="D9232" s="1"/>
      <c r="E9232" s="41"/>
    </row>
    <row r="9233" spans="4:5" x14ac:dyDescent="0.2">
      <c r="D9233" s="1"/>
      <c r="E9233" s="41"/>
    </row>
    <row r="9234" spans="4:5" x14ac:dyDescent="0.2">
      <c r="D9234" s="1"/>
      <c r="E9234" s="41"/>
    </row>
    <row r="9235" spans="4:5" x14ac:dyDescent="0.2">
      <c r="D9235" s="1"/>
      <c r="E9235" s="41"/>
    </row>
    <row r="9236" spans="4:5" x14ac:dyDescent="0.2">
      <c r="D9236" s="1"/>
      <c r="E9236" s="41"/>
    </row>
    <row r="9237" spans="4:5" x14ac:dyDescent="0.2">
      <c r="D9237" s="1"/>
      <c r="E9237" s="41"/>
    </row>
    <row r="9238" spans="4:5" x14ac:dyDescent="0.2">
      <c r="D9238" s="1"/>
      <c r="E9238" s="41"/>
    </row>
    <row r="9239" spans="4:5" x14ac:dyDescent="0.2">
      <c r="D9239" s="1"/>
      <c r="E9239" s="41"/>
    </row>
    <row r="9240" spans="4:5" x14ac:dyDescent="0.2">
      <c r="D9240" s="1"/>
      <c r="E9240" s="41"/>
    </row>
    <row r="9241" spans="4:5" x14ac:dyDescent="0.2">
      <c r="D9241" s="1"/>
      <c r="E9241" s="41"/>
    </row>
    <row r="9242" spans="4:5" x14ac:dyDescent="0.2">
      <c r="D9242" s="1"/>
      <c r="E9242" s="41"/>
    </row>
    <row r="9243" spans="4:5" x14ac:dyDescent="0.2">
      <c r="D9243" s="1"/>
      <c r="E9243" s="41"/>
    </row>
    <row r="9244" spans="4:5" x14ac:dyDescent="0.2">
      <c r="D9244" s="1"/>
      <c r="E9244" s="41"/>
    </row>
    <row r="9245" spans="4:5" x14ac:dyDescent="0.2">
      <c r="D9245" s="1"/>
      <c r="E9245" s="41"/>
    </row>
    <row r="9246" spans="4:5" x14ac:dyDescent="0.2">
      <c r="D9246" s="1"/>
      <c r="E9246" s="41"/>
    </row>
    <row r="9247" spans="4:5" x14ac:dyDescent="0.2">
      <c r="D9247" s="1"/>
      <c r="E9247" s="41"/>
    </row>
    <row r="9248" spans="4:5" x14ac:dyDescent="0.2">
      <c r="D9248" s="1"/>
      <c r="E9248" s="41"/>
    </row>
    <row r="9249" spans="4:5" x14ac:dyDescent="0.2">
      <c r="D9249" s="1"/>
      <c r="E9249" s="41"/>
    </row>
    <row r="9250" spans="4:5" x14ac:dyDescent="0.2">
      <c r="D9250" s="1"/>
      <c r="E9250" s="41"/>
    </row>
    <row r="9251" spans="4:5" x14ac:dyDescent="0.2">
      <c r="D9251" s="1"/>
      <c r="E9251" s="41"/>
    </row>
    <row r="9252" spans="4:5" x14ac:dyDescent="0.2">
      <c r="D9252" s="1"/>
      <c r="E9252" s="41"/>
    </row>
    <row r="9253" spans="4:5" x14ac:dyDescent="0.2">
      <c r="D9253" s="1"/>
      <c r="E9253" s="41"/>
    </row>
    <row r="9254" spans="4:5" x14ac:dyDescent="0.2">
      <c r="D9254" s="1"/>
      <c r="E9254" s="41"/>
    </row>
    <row r="9255" spans="4:5" x14ac:dyDescent="0.2">
      <c r="D9255" s="1"/>
      <c r="E9255" s="41"/>
    </row>
    <row r="9256" spans="4:5" x14ac:dyDescent="0.2">
      <c r="D9256" s="1"/>
      <c r="E9256" s="41"/>
    </row>
    <row r="9257" spans="4:5" x14ac:dyDescent="0.2">
      <c r="D9257" s="1"/>
      <c r="E9257" s="41"/>
    </row>
    <row r="9258" spans="4:5" x14ac:dyDescent="0.2">
      <c r="D9258" s="1"/>
      <c r="E9258" s="41"/>
    </row>
    <row r="9259" spans="4:5" x14ac:dyDescent="0.2">
      <c r="D9259" s="1"/>
      <c r="E9259" s="41"/>
    </row>
    <row r="9260" spans="4:5" x14ac:dyDescent="0.2">
      <c r="D9260" s="1"/>
      <c r="E9260" s="41"/>
    </row>
    <row r="9261" spans="4:5" x14ac:dyDescent="0.2">
      <c r="D9261" s="1"/>
      <c r="E9261" s="41"/>
    </row>
    <row r="9262" spans="4:5" x14ac:dyDescent="0.2">
      <c r="D9262" s="1"/>
      <c r="E9262" s="41"/>
    </row>
    <row r="9263" spans="4:5" x14ac:dyDescent="0.2">
      <c r="D9263" s="1"/>
      <c r="E9263" s="41"/>
    </row>
    <row r="9264" spans="4:5" x14ac:dyDescent="0.2">
      <c r="D9264" s="1"/>
      <c r="E9264" s="41"/>
    </row>
    <row r="9265" spans="4:5" x14ac:dyDescent="0.2">
      <c r="D9265" s="1"/>
      <c r="E9265" s="41"/>
    </row>
    <row r="9266" spans="4:5" x14ac:dyDescent="0.2">
      <c r="D9266" s="1"/>
      <c r="E9266" s="41"/>
    </row>
    <row r="9267" spans="4:5" x14ac:dyDescent="0.2">
      <c r="D9267" s="1"/>
      <c r="E9267" s="41"/>
    </row>
    <row r="9268" spans="4:5" x14ac:dyDescent="0.2">
      <c r="D9268" s="1"/>
      <c r="E9268" s="41"/>
    </row>
    <row r="9269" spans="4:5" x14ac:dyDescent="0.2">
      <c r="D9269" s="1"/>
      <c r="E9269" s="41"/>
    </row>
    <row r="9270" spans="4:5" x14ac:dyDescent="0.2">
      <c r="D9270" s="1"/>
      <c r="E9270" s="41"/>
    </row>
    <row r="9271" spans="4:5" x14ac:dyDescent="0.2">
      <c r="D9271" s="1"/>
      <c r="E9271" s="41"/>
    </row>
    <row r="9272" spans="4:5" x14ac:dyDescent="0.2">
      <c r="D9272" s="1"/>
      <c r="E9272" s="41"/>
    </row>
    <row r="9273" spans="4:5" x14ac:dyDescent="0.2">
      <c r="D9273" s="1"/>
      <c r="E9273" s="41"/>
    </row>
    <row r="9274" spans="4:5" x14ac:dyDescent="0.2">
      <c r="D9274" s="1"/>
      <c r="E9274" s="41"/>
    </row>
    <row r="9275" spans="4:5" x14ac:dyDescent="0.2">
      <c r="D9275" s="1"/>
      <c r="E9275" s="41"/>
    </row>
    <row r="9276" spans="4:5" x14ac:dyDescent="0.2">
      <c r="D9276" s="1"/>
      <c r="E9276" s="41"/>
    </row>
    <row r="9277" spans="4:5" x14ac:dyDescent="0.2">
      <c r="D9277" s="1"/>
      <c r="E9277" s="41"/>
    </row>
    <row r="9278" spans="4:5" x14ac:dyDescent="0.2">
      <c r="D9278" s="1"/>
      <c r="E9278" s="41"/>
    </row>
    <row r="9279" spans="4:5" x14ac:dyDescent="0.2">
      <c r="D9279" s="1"/>
      <c r="E9279" s="41"/>
    </row>
    <row r="9280" spans="4:5" x14ac:dyDescent="0.2">
      <c r="D9280" s="1"/>
      <c r="E9280" s="41"/>
    </row>
    <row r="9281" spans="4:5" x14ac:dyDescent="0.2">
      <c r="D9281" s="1"/>
      <c r="E9281" s="41"/>
    </row>
    <row r="9282" spans="4:5" x14ac:dyDescent="0.2">
      <c r="D9282" s="1"/>
      <c r="E9282" s="41"/>
    </row>
    <row r="9283" spans="4:5" x14ac:dyDescent="0.2">
      <c r="D9283" s="1"/>
      <c r="E9283" s="41"/>
    </row>
    <row r="9284" spans="4:5" x14ac:dyDescent="0.2">
      <c r="D9284" s="1"/>
      <c r="E9284" s="41"/>
    </row>
    <row r="9285" spans="4:5" x14ac:dyDescent="0.2">
      <c r="D9285" s="1"/>
      <c r="E9285" s="41"/>
    </row>
    <row r="9286" spans="4:5" x14ac:dyDescent="0.2">
      <c r="D9286" s="1"/>
      <c r="E9286" s="41"/>
    </row>
    <row r="9287" spans="4:5" x14ac:dyDescent="0.2">
      <c r="D9287" s="1"/>
      <c r="E9287" s="41"/>
    </row>
    <row r="9288" spans="4:5" x14ac:dyDescent="0.2">
      <c r="D9288" s="1"/>
      <c r="E9288" s="41"/>
    </row>
    <row r="9289" spans="4:5" x14ac:dyDescent="0.2">
      <c r="D9289" s="1"/>
      <c r="E9289" s="41"/>
    </row>
    <row r="9290" spans="4:5" x14ac:dyDescent="0.2">
      <c r="D9290" s="1"/>
      <c r="E9290" s="41"/>
    </row>
    <row r="9291" spans="4:5" x14ac:dyDescent="0.2">
      <c r="D9291" s="1"/>
      <c r="E9291" s="41"/>
    </row>
    <row r="9292" spans="4:5" x14ac:dyDescent="0.2">
      <c r="D9292" s="1"/>
      <c r="E9292" s="41"/>
    </row>
    <row r="9293" spans="4:5" x14ac:dyDescent="0.2">
      <c r="D9293" s="1"/>
      <c r="E9293" s="41"/>
    </row>
    <row r="9294" spans="4:5" x14ac:dyDescent="0.2">
      <c r="D9294" s="1"/>
      <c r="E9294" s="41"/>
    </row>
    <row r="9295" spans="4:5" x14ac:dyDescent="0.2">
      <c r="D9295" s="1"/>
      <c r="E9295" s="41"/>
    </row>
    <row r="9296" spans="4:5" x14ac:dyDescent="0.2">
      <c r="D9296" s="1"/>
      <c r="E9296" s="41"/>
    </row>
    <row r="9297" spans="4:5" x14ac:dyDescent="0.2">
      <c r="D9297" s="1"/>
      <c r="E9297" s="41"/>
    </row>
    <row r="9298" spans="4:5" x14ac:dyDescent="0.2">
      <c r="D9298" s="1"/>
      <c r="E9298" s="41"/>
    </row>
    <row r="9299" spans="4:5" x14ac:dyDescent="0.2">
      <c r="D9299" s="1"/>
      <c r="E9299" s="41"/>
    </row>
    <row r="9300" spans="4:5" x14ac:dyDescent="0.2">
      <c r="D9300" s="1"/>
      <c r="E9300" s="41"/>
    </row>
    <row r="9301" spans="4:5" x14ac:dyDescent="0.2">
      <c r="D9301" s="1"/>
      <c r="E9301" s="41"/>
    </row>
    <row r="9302" spans="4:5" x14ac:dyDescent="0.2">
      <c r="D9302" s="1"/>
      <c r="E9302" s="41"/>
    </row>
    <row r="9303" spans="4:5" x14ac:dyDescent="0.2">
      <c r="D9303" s="1"/>
      <c r="E9303" s="41"/>
    </row>
    <row r="9304" spans="4:5" x14ac:dyDescent="0.2">
      <c r="D9304" s="1"/>
      <c r="E9304" s="41"/>
    </row>
    <row r="9305" spans="4:5" x14ac:dyDescent="0.2">
      <c r="D9305" s="1"/>
      <c r="E9305" s="41"/>
    </row>
    <row r="9306" spans="4:5" x14ac:dyDescent="0.2">
      <c r="D9306" s="1"/>
      <c r="E9306" s="41"/>
    </row>
    <row r="9307" spans="4:5" x14ac:dyDescent="0.2">
      <c r="D9307" s="1"/>
      <c r="E9307" s="41"/>
    </row>
    <row r="9308" spans="4:5" x14ac:dyDescent="0.2">
      <c r="D9308" s="1"/>
      <c r="E9308" s="41"/>
    </row>
    <row r="9309" spans="4:5" x14ac:dyDescent="0.2">
      <c r="D9309" s="1"/>
      <c r="E9309" s="41"/>
    </row>
    <row r="9310" spans="4:5" x14ac:dyDescent="0.2">
      <c r="D9310" s="1"/>
      <c r="E9310" s="41"/>
    </row>
    <row r="9311" spans="4:5" x14ac:dyDescent="0.2">
      <c r="D9311" s="1"/>
      <c r="E9311" s="41"/>
    </row>
    <row r="9312" spans="4:5" x14ac:dyDescent="0.2">
      <c r="D9312" s="1"/>
      <c r="E9312" s="41"/>
    </row>
    <row r="9313" spans="4:5" x14ac:dyDescent="0.2">
      <c r="D9313" s="1"/>
      <c r="E9313" s="41"/>
    </row>
    <row r="9314" spans="4:5" x14ac:dyDescent="0.2">
      <c r="D9314" s="1"/>
      <c r="E9314" s="41"/>
    </row>
    <row r="9315" spans="4:5" x14ac:dyDescent="0.2">
      <c r="D9315" s="1"/>
      <c r="E9315" s="41"/>
    </row>
    <row r="9316" spans="4:5" x14ac:dyDescent="0.2">
      <c r="D9316" s="1"/>
      <c r="E9316" s="41"/>
    </row>
    <row r="9317" spans="4:5" x14ac:dyDescent="0.2">
      <c r="D9317" s="1"/>
      <c r="E9317" s="41"/>
    </row>
    <row r="9318" spans="4:5" x14ac:dyDescent="0.2">
      <c r="D9318" s="1"/>
      <c r="E9318" s="41"/>
    </row>
    <row r="9319" spans="4:5" x14ac:dyDescent="0.2">
      <c r="D9319" s="1"/>
      <c r="E9319" s="41"/>
    </row>
    <row r="9320" spans="4:5" x14ac:dyDescent="0.2">
      <c r="D9320" s="1"/>
      <c r="E9320" s="41"/>
    </row>
    <row r="9321" spans="4:5" x14ac:dyDescent="0.2">
      <c r="D9321" s="1"/>
      <c r="E9321" s="41"/>
    </row>
    <row r="9322" spans="4:5" x14ac:dyDescent="0.2">
      <c r="D9322" s="1"/>
      <c r="E9322" s="41"/>
    </row>
    <row r="9323" spans="4:5" x14ac:dyDescent="0.2">
      <c r="D9323" s="1"/>
      <c r="E9323" s="41"/>
    </row>
    <row r="9324" spans="4:5" x14ac:dyDescent="0.2">
      <c r="D9324" s="1"/>
      <c r="E9324" s="41"/>
    </row>
    <row r="9325" spans="4:5" x14ac:dyDescent="0.2">
      <c r="D9325" s="1"/>
      <c r="E9325" s="41"/>
    </row>
    <row r="9326" spans="4:5" x14ac:dyDescent="0.2">
      <c r="D9326" s="1"/>
      <c r="E9326" s="41"/>
    </row>
    <row r="9327" spans="4:5" x14ac:dyDescent="0.2">
      <c r="D9327" s="1"/>
      <c r="E9327" s="41"/>
    </row>
    <row r="9328" spans="4:5" x14ac:dyDescent="0.2">
      <c r="D9328" s="1"/>
      <c r="E9328" s="41"/>
    </row>
    <row r="9329" spans="4:5" x14ac:dyDescent="0.2">
      <c r="D9329" s="1"/>
      <c r="E9329" s="41"/>
    </row>
    <row r="9330" spans="4:5" x14ac:dyDescent="0.2">
      <c r="D9330" s="1"/>
      <c r="E9330" s="41"/>
    </row>
    <row r="9331" spans="4:5" x14ac:dyDescent="0.2">
      <c r="D9331" s="1"/>
      <c r="E9331" s="41"/>
    </row>
    <row r="9332" spans="4:5" x14ac:dyDescent="0.2">
      <c r="D9332" s="1"/>
      <c r="E9332" s="41"/>
    </row>
    <row r="9333" spans="4:5" x14ac:dyDescent="0.2">
      <c r="D9333" s="1"/>
      <c r="E9333" s="41"/>
    </row>
    <row r="9334" spans="4:5" x14ac:dyDescent="0.2">
      <c r="D9334" s="1"/>
      <c r="E9334" s="41"/>
    </row>
    <row r="9335" spans="4:5" x14ac:dyDescent="0.2">
      <c r="D9335" s="1"/>
      <c r="E9335" s="41"/>
    </row>
    <row r="9336" spans="4:5" x14ac:dyDescent="0.2">
      <c r="D9336" s="1"/>
      <c r="E9336" s="41"/>
    </row>
    <row r="9337" spans="4:5" x14ac:dyDescent="0.2">
      <c r="D9337" s="1"/>
      <c r="E9337" s="41"/>
    </row>
    <row r="9338" spans="4:5" x14ac:dyDescent="0.2">
      <c r="D9338" s="1"/>
      <c r="E9338" s="41"/>
    </row>
    <row r="9339" spans="4:5" x14ac:dyDescent="0.2">
      <c r="D9339" s="1"/>
      <c r="E9339" s="41"/>
    </row>
    <row r="9340" spans="4:5" x14ac:dyDescent="0.2">
      <c r="D9340" s="1"/>
      <c r="E9340" s="41"/>
    </row>
    <row r="9341" spans="4:5" x14ac:dyDescent="0.2">
      <c r="D9341" s="1"/>
      <c r="E9341" s="41"/>
    </row>
    <row r="9342" spans="4:5" x14ac:dyDescent="0.2">
      <c r="D9342" s="1"/>
      <c r="E9342" s="41"/>
    </row>
    <row r="9343" spans="4:5" x14ac:dyDescent="0.2">
      <c r="D9343" s="1"/>
      <c r="E9343" s="41"/>
    </row>
    <row r="9344" spans="4:5" x14ac:dyDescent="0.2">
      <c r="D9344" s="1"/>
      <c r="E9344" s="41"/>
    </row>
    <row r="9345" spans="4:5" x14ac:dyDescent="0.2">
      <c r="D9345" s="1"/>
      <c r="E9345" s="41"/>
    </row>
    <row r="9346" spans="4:5" x14ac:dyDescent="0.2">
      <c r="D9346" s="1"/>
      <c r="E9346" s="41"/>
    </row>
    <row r="9347" spans="4:5" x14ac:dyDescent="0.2">
      <c r="D9347" s="1"/>
      <c r="E9347" s="41"/>
    </row>
    <row r="9348" spans="4:5" x14ac:dyDescent="0.2">
      <c r="D9348" s="1"/>
      <c r="E9348" s="41"/>
    </row>
    <row r="9349" spans="4:5" x14ac:dyDescent="0.2">
      <c r="D9349" s="1"/>
      <c r="E9349" s="41"/>
    </row>
    <row r="9350" spans="4:5" x14ac:dyDescent="0.2">
      <c r="D9350" s="1"/>
      <c r="E9350" s="41"/>
    </row>
    <row r="9351" spans="4:5" x14ac:dyDescent="0.2">
      <c r="D9351" s="1"/>
      <c r="E9351" s="41"/>
    </row>
    <row r="9352" spans="4:5" x14ac:dyDescent="0.2">
      <c r="D9352" s="1"/>
      <c r="E9352" s="41"/>
    </row>
    <row r="9353" spans="4:5" x14ac:dyDescent="0.2">
      <c r="D9353" s="1"/>
      <c r="E9353" s="41"/>
    </row>
    <row r="9354" spans="4:5" x14ac:dyDescent="0.2">
      <c r="D9354" s="1"/>
      <c r="E9354" s="41"/>
    </row>
    <row r="9355" spans="4:5" x14ac:dyDescent="0.2">
      <c r="D9355" s="1"/>
      <c r="E9355" s="41"/>
    </row>
    <row r="9356" spans="4:5" x14ac:dyDescent="0.2">
      <c r="D9356" s="1"/>
      <c r="E9356" s="41"/>
    </row>
    <row r="9357" spans="4:5" x14ac:dyDescent="0.2">
      <c r="D9357" s="1"/>
      <c r="E9357" s="41"/>
    </row>
    <row r="9358" spans="4:5" x14ac:dyDescent="0.2">
      <c r="D9358" s="1"/>
      <c r="E9358" s="41"/>
    </row>
    <row r="9359" spans="4:5" x14ac:dyDescent="0.2">
      <c r="D9359" s="1"/>
      <c r="E9359" s="41"/>
    </row>
    <row r="9360" spans="4:5" x14ac:dyDescent="0.2">
      <c r="D9360" s="1"/>
      <c r="E9360" s="41"/>
    </row>
    <row r="9361" spans="4:5" x14ac:dyDescent="0.2">
      <c r="D9361" s="1"/>
      <c r="E9361" s="41"/>
    </row>
    <row r="9362" spans="4:5" x14ac:dyDescent="0.2">
      <c r="D9362" s="1"/>
      <c r="E9362" s="41"/>
    </row>
    <row r="9363" spans="4:5" x14ac:dyDescent="0.2">
      <c r="D9363" s="1"/>
      <c r="E9363" s="41"/>
    </row>
    <row r="9364" spans="4:5" x14ac:dyDescent="0.2">
      <c r="D9364" s="1"/>
      <c r="E9364" s="41"/>
    </row>
    <row r="9365" spans="4:5" x14ac:dyDescent="0.2">
      <c r="D9365" s="1"/>
      <c r="E9365" s="41"/>
    </row>
    <row r="9366" spans="4:5" x14ac:dyDescent="0.2">
      <c r="D9366" s="1"/>
      <c r="E9366" s="41"/>
    </row>
    <row r="9367" spans="4:5" x14ac:dyDescent="0.2">
      <c r="D9367" s="1"/>
      <c r="E9367" s="41"/>
    </row>
    <row r="9368" spans="4:5" x14ac:dyDescent="0.2">
      <c r="D9368" s="1"/>
      <c r="E9368" s="41"/>
    </row>
    <row r="9369" spans="4:5" x14ac:dyDescent="0.2">
      <c r="D9369" s="1"/>
      <c r="E9369" s="41"/>
    </row>
    <row r="9370" spans="4:5" x14ac:dyDescent="0.2">
      <c r="D9370" s="1"/>
      <c r="E9370" s="41"/>
    </row>
    <row r="9371" spans="4:5" x14ac:dyDescent="0.2">
      <c r="D9371" s="1"/>
      <c r="E9371" s="41"/>
    </row>
    <row r="9372" spans="4:5" x14ac:dyDescent="0.2">
      <c r="D9372" s="1"/>
      <c r="E9372" s="41"/>
    </row>
    <row r="9373" spans="4:5" x14ac:dyDescent="0.2">
      <c r="D9373" s="1"/>
      <c r="E9373" s="41"/>
    </row>
    <row r="9374" spans="4:5" x14ac:dyDescent="0.2">
      <c r="D9374" s="1"/>
      <c r="E9374" s="41"/>
    </row>
    <row r="9375" spans="4:5" x14ac:dyDescent="0.2">
      <c r="D9375" s="1"/>
      <c r="E9375" s="41"/>
    </row>
    <row r="9376" spans="4:5" x14ac:dyDescent="0.2">
      <c r="D9376" s="1"/>
      <c r="E9376" s="41"/>
    </row>
    <row r="9377" spans="4:5" x14ac:dyDescent="0.2">
      <c r="D9377" s="1"/>
      <c r="E9377" s="41"/>
    </row>
    <row r="9378" spans="4:5" x14ac:dyDescent="0.2">
      <c r="D9378" s="1"/>
      <c r="E9378" s="41"/>
    </row>
    <row r="9379" spans="4:5" x14ac:dyDescent="0.2">
      <c r="D9379" s="1"/>
      <c r="E9379" s="41"/>
    </row>
    <row r="9380" spans="4:5" x14ac:dyDescent="0.2">
      <c r="D9380" s="1"/>
      <c r="E9380" s="41"/>
    </row>
    <row r="9381" spans="4:5" x14ac:dyDescent="0.2">
      <c r="D9381" s="1"/>
      <c r="E9381" s="41"/>
    </row>
    <row r="9382" spans="4:5" x14ac:dyDescent="0.2">
      <c r="D9382" s="1"/>
      <c r="E9382" s="41"/>
    </row>
    <row r="9383" spans="4:5" x14ac:dyDescent="0.2">
      <c r="D9383" s="1"/>
      <c r="E9383" s="41"/>
    </row>
    <row r="9384" spans="4:5" x14ac:dyDescent="0.2">
      <c r="D9384" s="1"/>
      <c r="E9384" s="41"/>
    </row>
    <row r="9385" spans="4:5" x14ac:dyDescent="0.2">
      <c r="D9385" s="1"/>
      <c r="E9385" s="41"/>
    </row>
    <row r="9386" spans="4:5" x14ac:dyDescent="0.2">
      <c r="D9386" s="1"/>
      <c r="E9386" s="41"/>
    </row>
    <row r="9387" spans="4:5" x14ac:dyDescent="0.2">
      <c r="D9387" s="1"/>
      <c r="E9387" s="41"/>
    </row>
    <row r="9388" spans="4:5" x14ac:dyDescent="0.2">
      <c r="D9388" s="1"/>
      <c r="E9388" s="41"/>
    </row>
    <row r="9389" spans="4:5" x14ac:dyDescent="0.2">
      <c r="D9389" s="1"/>
      <c r="E9389" s="41"/>
    </row>
    <row r="9390" spans="4:5" x14ac:dyDescent="0.2">
      <c r="D9390" s="1"/>
      <c r="E9390" s="41"/>
    </row>
    <row r="9391" spans="4:5" x14ac:dyDescent="0.2">
      <c r="D9391" s="1"/>
      <c r="E9391" s="41"/>
    </row>
    <row r="9392" spans="4:5" x14ac:dyDescent="0.2">
      <c r="D9392" s="1"/>
      <c r="E9392" s="41"/>
    </row>
    <row r="9393" spans="4:5" x14ac:dyDescent="0.2">
      <c r="D9393" s="1"/>
      <c r="E9393" s="41"/>
    </row>
    <row r="9394" spans="4:5" x14ac:dyDescent="0.2">
      <c r="D9394" s="1"/>
      <c r="E9394" s="41"/>
    </row>
    <row r="9395" spans="4:5" x14ac:dyDescent="0.2">
      <c r="D9395" s="1"/>
      <c r="E9395" s="41"/>
    </row>
    <row r="9396" spans="4:5" x14ac:dyDescent="0.2">
      <c r="D9396" s="1"/>
      <c r="E9396" s="41"/>
    </row>
    <row r="9397" spans="4:5" x14ac:dyDescent="0.2">
      <c r="D9397" s="1"/>
      <c r="E9397" s="41"/>
    </row>
    <row r="9398" spans="4:5" x14ac:dyDescent="0.2">
      <c r="D9398" s="1"/>
      <c r="E9398" s="41"/>
    </row>
    <row r="9399" spans="4:5" x14ac:dyDescent="0.2">
      <c r="D9399" s="1"/>
      <c r="E9399" s="41"/>
    </row>
    <row r="9400" spans="4:5" x14ac:dyDescent="0.2">
      <c r="D9400" s="1"/>
      <c r="E9400" s="41"/>
    </row>
    <row r="9401" spans="4:5" x14ac:dyDescent="0.2">
      <c r="D9401" s="1"/>
      <c r="E9401" s="41"/>
    </row>
    <row r="9402" spans="4:5" x14ac:dyDescent="0.2">
      <c r="D9402" s="1"/>
      <c r="E9402" s="41"/>
    </row>
    <row r="9403" spans="4:5" x14ac:dyDescent="0.2">
      <c r="D9403" s="1"/>
      <c r="E9403" s="41"/>
    </row>
    <row r="9404" spans="4:5" x14ac:dyDescent="0.2">
      <c r="D9404" s="1"/>
      <c r="E9404" s="41"/>
    </row>
    <row r="9405" spans="4:5" x14ac:dyDescent="0.2">
      <c r="D9405" s="1"/>
      <c r="E9405" s="41"/>
    </row>
    <row r="9406" spans="4:5" x14ac:dyDescent="0.2">
      <c r="D9406" s="1"/>
      <c r="E9406" s="41"/>
    </row>
    <row r="9407" spans="4:5" x14ac:dyDescent="0.2">
      <c r="D9407" s="1"/>
      <c r="E9407" s="41"/>
    </row>
    <row r="9408" spans="4:5" x14ac:dyDescent="0.2">
      <c r="D9408" s="1"/>
      <c r="E9408" s="41"/>
    </row>
    <row r="9409" spans="4:5" x14ac:dyDescent="0.2">
      <c r="D9409" s="1"/>
      <c r="E9409" s="41"/>
    </row>
    <row r="9410" spans="4:5" x14ac:dyDescent="0.2">
      <c r="D9410" s="1"/>
      <c r="E9410" s="41"/>
    </row>
    <row r="9411" spans="4:5" x14ac:dyDescent="0.2">
      <c r="D9411" s="1"/>
      <c r="E9411" s="41"/>
    </row>
    <row r="9412" spans="4:5" x14ac:dyDescent="0.2">
      <c r="D9412" s="1"/>
      <c r="E9412" s="41"/>
    </row>
    <row r="9413" spans="4:5" x14ac:dyDescent="0.2">
      <c r="D9413" s="1"/>
      <c r="E9413" s="41"/>
    </row>
    <row r="9414" spans="4:5" x14ac:dyDescent="0.2">
      <c r="D9414" s="1"/>
      <c r="E9414" s="41"/>
    </row>
    <row r="9415" spans="4:5" x14ac:dyDescent="0.2">
      <c r="D9415" s="1"/>
      <c r="E9415" s="41"/>
    </row>
    <row r="9416" spans="4:5" x14ac:dyDescent="0.2">
      <c r="D9416" s="1"/>
      <c r="E9416" s="41"/>
    </row>
    <row r="9417" spans="4:5" x14ac:dyDescent="0.2">
      <c r="D9417" s="1"/>
      <c r="E9417" s="41"/>
    </row>
    <row r="9418" spans="4:5" x14ac:dyDescent="0.2">
      <c r="D9418" s="1"/>
      <c r="E9418" s="41"/>
    </row>
    <row r="9419" spans="4:5" x14ac:dyDescent="0.2">
      <c r="D9419" s="1"/>
      <c r="E9419" s="41"/>
    </row>
    <row r="9420" spans="4:5" x14ac:dyDescent="0.2">
      <c r="D9420" s="1"/>
      <c r="E9420" s="41"/>
    </row>
    <row r="9421" spans="4:5" x14ac:dyDescent="0.2">
      <c r="D9421" s="1"/>
      <c r="E9421" s="41"/>
    </row>
    <row r="9422" spans="4:5" x14ac:dyDescent="0.2">
      <c r="D9422" s="1"/>
      <c r="E9422" s="41"/>
    </row>
    <row r="9423" spans="4:5" x14ac:dyDescent="0.2">
      <c r="D9423" s="1"/>
      <c r="E9423" s="41"/>
    </row>
    <row r="9424" spans="4:5" x14ac:dyDescent="0.2">
      <c r="D9424" s="1"/>
      <c r="E9424" s="41"/>
    </row>
    <row r="9425" spans="4:5" x14ac:dyDescent="0.2">
      <c r="D9425" s="1"/>
      <c r="E9425" s="41"/>
    </row>
    <row r="9426" spans="4:5" x14ac:dyDescent="0.2">
      <c r="D9426" s="1"/>
      <c r="E9426" s="41"/>
    </row>
    <row r="9427" spans="4:5" x14ac:dyDescent="0.2">
      <c r="D9427" s="1"/>
      <c r="E9427" s="41"/>
    </row>
    <row r="9428" spans="4:5" x14ac:dyDescent="0.2">
      <c r="D9428" s="1"/>
      <c r="E9428" s="41"/>
    </row>
    <row r="9429" spans="4:5" x14ac:dyDescent="0.2">
      <c r="D9429" s="1"/>
      <c r="E9429" s="41"/>
    </row>
    <row r="9430" spans="4:5" x14ac:dyDescent="0.2">
      <c r="D9430" s="1"/>
      <c r="E9430" s="41"/>
    </row>
    <row r="9431" spans="4:5" x14ac:dyDescent="0.2">
      <c r="D9431" s="1"/>
      <c r="E9431" s="41"/>
    </row>
    <row r="9432" spans="4:5" x14ac:dyDescent="0.2">
      <c r="D9432" s="1"/>
      <c r="E9432" s="41"/>
    </row>
    <row r="9433" spans="4:5" x14ac:dyDescent="0.2">
      <c r="D9433" s="1"/>
      <c r="E9433" s="41"/>
    </row>
    <row r="9434" spans="4:5" x14ac:dyDescent="0.2">
      <c r="D9434" s="1"/>
      <c r="E9434" s="41"/>
    </row>
    <row r="9435" spans="4:5" x14ac:dyDescent="0.2">
      <c r="D9435" s="1"/>
      <c r="E9435" s="41"/>
    </row>
    <row r="9436" spans="4:5" x14ac:dyDescent="0.2">
      <c r="D9436" s="1"/>
      <c r="E9436" s="41"/>
    </row>
    <row r="9437" spans="4:5" x14ac:dyDescent="0.2">
      <c r="D9437" s="1"/>
      <c r="E9437" s="41"/>
    </row>
    <row r="9438" spans="4:5" x14ac:dyDescent="0.2">
      <c r="D9438" s="1"/>
      <c r="E9438" s="41"/>
    </row>
    <row r="9439" spans="4:5" x14ac:dyDescent="0.2">
      <c r="D9439" s="1"/>
      <c r="E9439" s="41"/>
    </row>
    <row r="9440" spans="4:5" x14ac:dyDescent="0.2">
      <c r="D9440" s="1"/>
      <c r="E9440" s="41"/>
    </row>
    <row r="9441" spans="4:5" x14ac:dyDescent="0.2">
      <c r="D9441" s="1"/>
      <c r="E9441" s="41"/>
    </row>
    <row r="9442" spans="4:5" x14ac:dyDescent="0.2">
      <c r="D9442" s="1"/>
      <c r="E9442" s="41"/>
    </row>
    <row r="9443" spans="4:5" x14ac:dyDescent="0.2">
      <c r="D9443" s="1"/>
      <c r="E9443" s="41"/>
    </row>
    <row r="9444" spans="4:5" x14ac:dyDescent="0.2">
      <c r="D9444" s="1"/>
      <c r="E9444" s="41"/>
    </row>
    <row r="9445" spans="4:5" x14ac:dyDescent="0.2">
      <c r="D9445" s="1"/>
      <c r="E9445" s="41"/>
    </row>
    <row r="9446" spans="4:5" x14ac:dyDescent="0.2">
      <c r="D9446" s="1"/>
      <c r="E9446" s="41"/>
    </row>
    <row r="9447" spans="4:5" x14ac:dyDescent="0.2">
      <c r="D9447" s="1"/>
      <c r="E9447" s="41"/>
    </row>
    <row r="9448" spans="4:5" x14ac:dyDescent="0.2">
      <c r="D9448" s="1"/>
      <c r="E9448" s="41"/>
    </row>
    <row r="9449" spans="4:5" x14ac:dyDescent="0.2">
      <c r="D9449" s="1"/>
      <c r="E9449" s="41"/>
    </row>
    <row r="9450" spans="4:5" x14ac:dyDescent="0.2">
      <c r="D9450" s="1"/>
      <c r="E9450" s="41"/>
    </row>
    <row r="9451" spans="4:5" x14ac:dyDescent="0.2">
      <c r="D9451" s="1"/>
      <c r="E9451" s="41"/>
    </row>
    <row r="9452" spans="4:5" x14ac:dyDescent="0.2">
      <c r="D9452" s="1"/>
      <c r="E9452" s="41"/>
    </row>
    <row r="9453" spans="4:5" x14ac:dyDescent="0.2">
      <c r="D9453" s="1"/>
      <c r="E9453" s="41"/>
    </row>
    <row r="9454" spans="4:5" x14ac:dyDescent="0.2">
      <c r="D9454" s="1"/>
      <c r="E9454" s="41"/>
    </row>
    <row r="9455" spans="4:5" x14ac:dyDescent="0.2">
      <c r="D9455" s="1"/>
      <c r="E9455" s="41"/>
    </row>
    <row r="9456" spans="4:5" x14ac:dyDescent="0.2">
      <c r="D9456" s="1"/>
      <c r="E9456" s="41"/>
    </row>
    <row r="9457" spans="4:5" x14ac:dyDescent="0.2">
      <c r="D9457" s="1"/>
      <c r="E9457" s="41"/>
    </row>
    <row r="9458" spans="4:5" x14ac:dyDescent="0.2">
      <c r="D9458" s="1"/>
      <c r="E9458" s="41"/>
    </row>
    <row r="9459" spans="4:5" x14ac:dyDescent="0.2">
      <c r="D9459" s="1"/>
      <c r="E9459" s="41"/>
    </row>
    <row r="9460" spans="4:5" x14ac:dyDescent="0.2">
      <c r="D9460" s="1"/>
      <c r="E9460" s="41"/>
    </row>
    <row r="9461" spans="4:5" x14ac:dyDescent="0.2">
      <c r="D9461" s="1"/>
      <c r="E9461" s="41"/>
    </row>
    <row r="9462" spans="4:5" x14ac:dyDescent="0.2">
      <c r="D9462" s="1"/>
      <c r="E9462" s="41"/>
    </row>
    <row r="9463" spans="4:5" x14ac:dyDescent="0.2">
      <c r="D9463" s="1"/>
      <c r="E9463" s="41"/>
    </row>
    <row r="9464" spans="4:5" x14ac:dyDescent="0.2">
      <c r="D9464" s="1"/>
      <c r="E9464" s="41"/>
    </row>
    <row r="9465" spans="4:5" x14ac:dyDescent="0.2">
      <c r="D9465" s="1"/>
      <c r="E9465" s="41"/>
    </row>
    <row r="9466" spans="4:5" x14ac:dyDescent="0.2">
      <c r="D9466" s="1"/>
      <c r="E9466" s="41"/>
    </row>
    <row r="9467" spans="4:5" x14ac:dyDescent="0.2">
      <c r="D9467" s="1"/>
      <c r="E9467" s="41"/>
    </row>
    <row r="9468" spans="4:5" x14ac:dyDescent="0.2">
      <c r="D9468" s="1"/>
      <c r="E9468" s="41"/>
    </row>
    <row r="9469" spans="4:5" x14ac:dyDescent="0.2">
      <c r="D9469" s="1"/>
      <c r="E9469" s="41"/>
    </row>
    <row r="9470" spans="4:5" x14ac:dyDescent="0.2">
      <c r="D9470" s="1"/>
      <c r="E9470" s="41"/>
    </row>
    <row r="9471" spans="4:5" x14ac:dyDescent="0.2">
      <c r="D9471" s="1"/>
      <c r="E9471" s="41"/>
    </row>
    <row r="9472" spans="4:5" x14ac:dyDescent="0.2">
      <c r="D9472" s="1"/>
      <c r="E9472" s="41"/>
    </row>
    <row r="9473" spans="4:5" x14ac:dyDescent="0.2">
      <c r="D9473" s="1"/>
      <c r="E9473" s="41"/>
    </row>
    <row r="9474" spans="4:5" x14ac:dyDescent="0.2">
      <c r="D9474" s="1"/>
      <c r="E9474" s="41"/>
    </row>
    <row r="9475" spans="4:5" x14ac:dyDescent="0.2">
      <c r="D9475" s="1"/>
      <c r="E9475" s="41"/>
    </row>
    <row r="9476" spans="4:5" x14ac:dyDescent="0.2">
      <c r="D9476" s="1"/>
      <c r="E9476" s="41"/>
    </row>
    <row r="9477" spans="4:5" x14ac:dyDescent="0.2">
      <c r="D9477" s="1"/>
      <c r="E9477" s="41"/>
    </row>
    <row r="9478" spans="4:5" x14ac:dyDescent="0.2">
      <c r="D9478" s="1"/>
      <c r="E9478" s="41"/>
    </row>
    <row r="9479" spans="4:5" x14ac:dyDescent="0.2">
      <c r="D9479" s="1"/>
      <c r="E9479" s="41"/>
    </row>
    <row r="9480" spans="4:5" x14ac:dyDescent="0.2">
      <c r="D9480" s="1"/>
      <c r="E9480" s="41"/>
    </row>
    <row r="9481" spans="4:5" x14ac:dyDescent="0.2">
      <c r="D9481" s="1"/>
      <c r="E9481" s="41"/>
    </row>
    <row r="9482" spans="4:5" x14ac:dyDescent="0.2">
      <c r="D9482" s="1"/>
      <c r="E9482" s="41"/>
    </row>
    <row r="9483" spans="4:5" x14ac:dyDescent="0.2">
      <c r="D9483" s="1"/>
      <c r="E9483" s="41"/>
    </row>
    <row r="9484" spans="4:5" x14ac:dyDescent="0.2">
      <c r="D9484" s="1"/>
      <c r="E9484" s="41"/>
    </row>
    <row r="9485" spans="4:5" x14ac:dyDescent="0.2">
      <c r="D9485" s="1"/>
      <c r="E9485" s="41"/>
    </row>
    <row r="9486" spans="4:5" x14ac:dyDescent="0.2">
      <c r="D9486" s="1"/>
      <c r="E9486" s="41"/>
    </row>
    <row r="9487" spans="4:5" x14ac:dyDescent="0.2">
      <c r="D9487" s="1"/>
      <c r="E9487" s="41"/>
    </row>
    <row r="9488" spans="4:5" x14ac:dyDescent="0.2">
      <c r="D9488" s="1"/>
      <c r="E9488" s="41"/>
    </row>
    <row r="9489" spans="4:5" x14ac:dyDescent="0.2">
      <c r="D9489" s="1"/>
      <c r="E9489" s="41"/>
    </row>
    <row r="9490" spans="4:5" x14ac:dyDescent="0.2">
      <c r="D9490" s="1"/>
      <c r="E9490" s="41"/>
    </row>
    <row r="9491" spans="4:5" x14ac:dyDescent="0.2">
      <c r="D9491" s="1"/>
      <c r="E9491" s="41"/>
    </row>
    <row r="9492" spans="4:5" x14ac:dyDescent="0.2">
      <c r="D9492" s="1"/>
      <c r="E9492" s="41"/>
    </row>
    <row r="9493" spans="4:5" x14ac:dyDescent="0.2">
      <c r="D9493" s="1"/>
      <c r="E9493" s="41"/>
    </row>
    <row r="9494" spans="4:5" x14ac:dyDescent="0.2">
      <c r="D9494" s="1"/>
      <c r="E9494" s="41"/>
    </row>
    <row r="9495" spans="4:5" x14ac:dyDescent="0.2">
      <c r="D9495" s="1"/>
      <c r="E9495" s="41"/>
    </row>
    <row r="9496" spans="4:5" x14ac:dyDescent="0.2">
      <c r="D9496" s="1"/>
      <c r="E9496" s="41"/>
    </row>
    <row r="9497" spans="4:5" x14ac:dyDescent="0.2">
      <c r="D9497" s="1"/>
      <c r="E9497" s="41"/>
    </row>
    <row r="9498" spans="4:5" x14ac:dyDescent="0.2">
      <c r="D9498" s="1"/>
      <c r="E9498" s="41"/>
    </row>
    <row r="9499" spans="4:5" x14ac:dyDescent="0.2">
      <c r="D9499" s="1"/>
      <c r="E9499" s="41"/>
    </row>
    <row r="9500" spans="4:5" x14ac:dyDescent="0.2">
      <c r="D9500" s="1"/>
      <c r="E9500" s="41"/>
    </row>
    <row r="9501" spans="4:5" x14ac:dyDescent="0.2">
      <c r="D9501" s="1"/>
      <c r="E9501" s="41"/>
    </row>
    <row r="9502" spans="4:5" x14ac:dyDescent="0.2">
      <c r="D9502" s="1"/>
      <c r="E9502" s="41"/>
    </row>
    <row r="9503" spans="4:5" x14ac:dyDescent="0.2">
      <c r="D9503" s="1"/>
      <c r="E9503" s="41"/>
    </row>
    <row r="9504" spans="4:5" x14ac:dyDescent="0.2">
      <c r="D9504" s="1"/>
      <c r="E9504" s="41"/>
    </row>
    <row r="9505" spans="4:5" x14ac:dyDescent="0.2">
      <c r="D9505" s="1"/>
      <c r="E9505" s="41"/>
    </row>
    <row r="9506" spans="4:5" x14ac:dyDescent="0.2">
      <c r="D9506" s="1"/>
      <c r="E9506" s="41"/>
    </row>
    <row r="9507" spans="4:5" x14ac:dyDescent="0.2">
      <c r="D9507" s="1"/>
      <c r="E9507" s="41"/>
    </row>
    <row r="9508" spans="4:5" x14ac:dyDescent="0.2">
      <c r="D9508" s="1"/>
      <c r="E9508" s="41"/>
    </row>
    <row r="9509" spans="4:5" x14ac:dyDescent="0.2">
      <c r="D9509" s="1"/>
      <c r="E9509" s="41"/>
    </row>
    <row r="9510" spans="4:5" x14ac:dyDescent="0.2">
      <c r="D9510" s="1"/>
      <c r="E9510" s="41"/>
    </row>
    <row r="9511" spans="4:5" x14ac:dyDescent="0.2">
      <c r="D9511" s="1"/>
      <c r="E9511" s="41"/>
    </row>
    <row r="9512" spans="4:5" x14ac:dyDescent="0.2">
      <c r="D9512" s="1"/>
      <c r="E9512" s="41"/>
    </row>
    <row r="9513" spans="4:5" x14ac:dyDescent="0.2">
      <c r="D9513" s="1"/>
      <c r="E9513" s="41"/>
    </row>
    <row r="9514" spans="4:5" x14ac:dyDescent="0.2">
      <c r="D9514" s="1"/>
      <c r="E9514" s="41"/>
    </row>
    <row r="9515" spans="4:5" x14ac:dyDescent="0.2">
      <c r="D9515" s="1"/>
      <c r="E9515" s="41"/>
    </row>
    <row r="9516" spans="4:5" x14ac:dyDescent="0.2">
      <c r="D9516" s="1"/>
      <c r="E9516" s="41"/>
    </row>
    <row r="9517" spans="4:5" x14ac:dyDescent="0.2">
      <c r="D9517" s="1"/>
      <c r="E9517" s="41"/>
    </row>
    <row r="9518" spans="4:5" x14ac:dyDescent="0.2">
      <c r="D9518" s="1"/>
      <c r="E9518" s="41"/>
    </row>
    <row r="9519" spans="4:5" x14ac:dyDescent="0.2">
      <c r="D9519" s="1"/>
      <c r="E9519" s="41"/>
    </row>
    <row r="9520" spans="4:5" x14ac:dyDescent="0.2">
      <c r="D9520" s="1"/>
      <c r="E9520" s="41"/>
    </row>
    <row r="9521" spans="4:5" x14ac:dyDescent="0.2">
      <c r="D9521" s="1"/>
      <c r="E9521" s="41"/>
    </row>
    <row r="9522" spans="4:5" x14ac:dyDescent="0.2">
      <c r="D9522" s="1"/>
      <c r="E9522" s="41"/>
    </row>
    <row r="9523" spans="4:5" x14ac:dyDescent="0.2">
      <c r="D9523" s="1"/>
      <c r="E9523" s="41"/>
    </row>
    <row r="9524" spans="4:5" x14ac:dyDescent="0.2">
      <c r="D9524" s="1"/>
      <c r="E9524" s="41"/>
    </row>
    <row r="9525" spans="4:5" x14ac:dyDescent="0.2">
      <c r="D9525" s="1"/>
      <c r="E9525" s="41"/>
    </row>
    <row r="9526" spans="4:5" x14ac:dyDescent="0.2">
      <c r="D9526" s="1"/>
      <c r="E9526" s="41"/>
    </row>
    <row r="9527" spans="4:5" x14ac:dyDescent="0.2">
      <c r="D9527" s="1"/>
      <c r="E9527" s="41"/>
    </row>
    <row r="9528" spans="4:5" x14ac:dyDescent="0.2">
      <c r="D9528" s="1"/>
      <c r="E9528" s="41"/>
    </row>
    <row r="9529" spans="4:5" x14ac:dyDescent="0.2">
      <c r="D9529" s="1"/>
      <c r="E9529" s="41"/>
    </row>
    <row r="9530" spans="4:5" x14ac:dyDescent="0.2">
      <c r="D9530" s="1"/>
      <c r="E9530" s="41"/>
    </row>
    <row r="9531" spans="4:5" x14ac:dyDescent="0.2">
      <c r="D9531" s="1"/>
      <c r="E9531" s="41"/>
    </row>
    <row r="9532" spans="4:5" x14ac:dyDescent="0.2">
      <c r="D9532" s="1"/>
      <c r="E9532" s="41"/>
    </row>
    <row r="9533" spans="4:5" x14ac:dyDescent="0.2">
      <c r="D9533" s="1"/>
      <c r="E9533" s="41"/>
    </row>
    <row r="9534" spans="4:5" x14ac:dyDescent="0.2">
      <c r="D9534" s="1"/>
      <c r="E9534" s="41"/>
    </row>
    <row r="9535" spans="4:5" x14ac:dyDescent="0.2">
      <c r="D9535" s="1"/>
      <c r="E9535" s="41"/>
    </row>
    <row r="9536" spans="4:5" x14ac:dyDescent="0.2">
      <c r="D9536" s="1"/>
      <c r="E9536" s="41"/>
    </row>
    <row r="9537" spans="4:5" x14ac:dyDescent="0.2">
      <c r="D9537" s="1"/>
      <c r="E9537" s="41"/>
    </row>
    <row r="9538" spans="4:5" x14ac:dyDescent="0.2">
      <c r="D9538" s="1"/>
      <c r="E9538" s="41"/>
    </row>
    <row r="9539" spans="4:5" x14ac:dyDescent="0.2">
      <c r="D9539" s="1"/>
      <c r="E9539" s="41"/>
    </row>
    <row r="9540" spans="4:5" x14ac:dyDescent="0.2">
      <c r="D9540" s="1"/>
      <c r="E9540" s="41"/>
    </row>
    <row r="9541" spans="4:5" x14ac:dyDescent="0.2">
      <c r="D9541" s="1"/>
      <c r="E9541" s="41"/>
    </row>
    <row r="9542" spans="4:5" x14ac:dyDescent="0.2">
      <c r="D9542" s="1"/>
      <c r="E9542" s="41"/>
    </row>
    <row r="9543" spans="4:5" x14ac:dyDescent="0.2">
      <c r="D9543" s="1"/>
      <c r="E9543" s="41"/>
    </row>
    <row r="9544" spans="4:5" x14ac:dyDescent="0.2">
      <c r="D9544" s="1"/>
      <c r="E9544" s="41"/>
    </row>
    <row r="9545" spans="4:5" x14ac:dyDescent="0.2">
      <c r="D9545" s="1"/>
      <c r="E9545" s="41"/>
    </row>
    <row r="9546" spans="4:5" x14ac:dyDescent="0.2">
      <c r="D9546" s="1"/>
      <c r="E9546" s="41"/>
    </row>
    <row r="9547" spans="4:5" x14ac:dyDescent="0.2">
      <c r="D9547" s="1"/>
      <c r="E9547" s="41"/>
    </row>
    <row r="9548" spans="4:5" x14ac:dyDescent="0.2">
      <c r="D9548" s="1"/>
      <c r="E9548" s="41"/>
    </row>
    <row r="9549" spans="4:5" x14ac:dyDescent="0.2">
      <c r="D9549" s="1"/>
      <c r="E9549" s="41"/>
    </row>
    <row r="9550" spans="4:5" x14ac:dyDescent="0.2">
      <c r="D9550" s="1"/>
      <c r="E9550" s="41"/>
    </row>
    <row r="9551" spans="4:5" x14ac:dyDescent="0.2">
      <c r="D9551" s="1"/>
      <c r="E9551" s="41"/>
    </row>
    <row r="9552" spans="4:5" x14ac:dyDescent="0.2">
      <c r="D9552" s="1"/>
      <c r="E9552" s="41"/>
    </row>
    <row r="9553" spans="4:5" x14ac:dyDescent="0.2">
      <c r="D9553" s="1"/>
      <c r="E9553" s="41"/>
    </row>
    <row r="9554" spans="4:5" x14ac:dyDescent="0.2">
      <c r="D9554" s="1"/>
      <c r="E9554" s="41"/>
    </row>
    <row r="9555" spans="4:5" x14ac:dyDescent="0.2">
      <c r="D9555" s="1"/>
      <c r="E9555" s="41"/>
    </row>
    <row r="9556" spans="4:5" x14ac:dyDescent="0.2">
      <c r="D9556" s="1"/>
      <c r="E9556" s="41"/>
    </row>
    <row r="9557" spans="4:5" x14ac:dyDescent="0.2">
      <c r="D9557" s="1"/>
      <c r="E9557" s="41"/>
    </row>
    <row r="9558" spans="4:5" x14ac:dyDescent="0.2">
      <c r="D9558" s="1"/>
      <c r="E9558" s="41"/>
    </row>
    <row r="9559" spans="4:5" x14ac:dyDescent="0.2">
      <c r="D9559" s="1"/>
      <c r="E9559" s="41"/>
    </row>
    <row r="9560" spans="4:5" x14ac:dyDescent="0.2">
      <c r="D9560" s="1"/>
      <c r="E9560" s="41"/>
    </row>
    <row r="9561" spans="4:5" x14ac:dyDescent="0.2">
      <c r="D9561" s="1"/>
      <c r="E9561" s="41"/>
    </row>
    <row r="9562" spans="4:5" x14ac:dyDescent="0.2">
      <c r="D9562" s="1"/>
      <c r="E9562" s="41"/>
    </row>
    <row r="9563" spans="4:5" x14ac:dyDescent="0.2">
      <c r="D9563" s="1"/>
      <c r="E9563" s="41"/>
    </row>
    <row r="9564" spans="4:5" x14ac:dyDescent="0.2">
      <c r="D9564" s="1"/>
      <c r="E9564" s="41"/>
    </row>
    <row r="9565" spans="4:5" x14ac:dyDescent="0.2">
      <c r="D9565" s="1"/>
      <c r="E9565" s="41"/>
    </row>
    <row r="9566" spans="4:5" x14ac:dyDescent="0.2">
      <c r="D9566" s="1"/>
      <c r="E9566" s="41"/>
    </row>
    <row r="9567" spans="4:5" x14ac:dyDescent="0.2">
      <c r="D9567" s="1"/>
      <c r="E9567" s="41"/>
    </row>
    <row r="9568" spans="4:5" x14ac:dyDescent="0.2">
      <c r="D9568" s="1"/>
      <c r="E9568" s="41"/>
    </row>
    <row r="9569" spans="4:5" x14ac:dyDescent="0.2">
      <c r="D9569" s="1"/>
      <c r="E9569" s="41"/>
    </row>
    <row r="9570" spans="4:5" x14ac:dyDescent="0.2">
      <c r="D9570" s="1"/>
      <c r="E9570" s="41"/>
    </row>
    <row r="9571" spans="4:5" x14ac:dyDescent="0.2">
      <c r="D9571" s="1"/>
      <c r="E9571" s="41"/>
    </row>
    <row r="9572" spans="4:5" x14ac:dyDescent="0.2">
      <c r="D9572" s="1"/>
      <c r="E9572" s="41"/>
    </row>
    <row r="9573" spans="4:5" x14ac:dyDescent="0.2">
      <c r="D9573" s="1"/>
      <c r="E9573" s="41"/>
    </row>
    <row r="9574" spans="4:5" x14ac:dyDescent="0.2">
      <c r="D9574" s="1"/>
      <c r="E9574" s="41"/>
    </row>
    <row r="9575" spans="4:5" x14ac:dyDescent="0.2">
      <c r="D9575" s="1"/>
      <c r="E9575" s="41"/>
    </row>
    <row r="9576" spans="4:5" x14ac:dyDescent="0.2">
      <c r="D9576" s="1"/>
      <c r="E9576" s="41"/>
    </row>
    <row r="9577" spans="4:5" x14ac:dyDescent="0.2">
      <c r="D9577" s="1"/>
      <c r="E9577" s="41"/>
    </row>
    <row r="9578" spans="4:5" x14ac:dyDescent="0.2">
      <c r="D9578" s="1"/>
      <c r="E9578" s="41"/>
    </row>
    <row r="9579" spans="4:5" x14ac:dyDescent="0.2">
      <c r="D9579" s="1"/>
      <c r="E9579" s="41"/>
    </row>
    <row r="9580" spans="4:5" x14ac:dyDescent="0.2">
      <c r="D9580" s="1"/>
      <c r="E9580" s="41"/>
    </row>
    <row r="9581" spans="4:5" x14ac:dyDescent="0.2">
      <c r="D9581" s="1"/>
      <c r="E9581" s="41"/>
    </row>
    <row r="9582" spans="4:5" x14ac:dyDescent="0.2">
      <c r="D9582" s="1"/>
      <c r="E9582" s="41"/>
    </row>
    <row r="9583" spans="4:5" x14ac:dyDescent="0.2">
      <c r="D9583" s="1"/>
      <c r="E9583" s="41"/>
    </row>
    <row r="9584" spans="4:5" x14ac:dyDescent="0.2">
      <c r="D9584" s="1"/>
      <c r="E9584" s="41"/>
    </row>
    <row r="9585" spans="4:5" x14ac:dyDescent="0.2">
      <c r="D9585" s="1"/>
      <c r="E9585" s="41"/>
    </row>
    <row r="9586" spans="4:5" x14ac:dyDescent="0.2">
      <c r="D9586" s="1"/>
      <c r="E9586" s="41"/>
    </row>
    <row r="9587" spans="4:5" x14ac:dyDescent="0.2">
      <c r="D9587" s="1"/>
      <c r="E9587" s="41"/>
    </row>
    <row r="9588" spans="4:5" x14ac:dyDescent="0.2">
      <c r="D9588" s="1"/>
      <c r="E9588" s="41"/>
    </row>
    <row r="9589" spans="4:5" x14ac:dyDescent="0.2">
      <c r="D9589" s="1"/>
      <c r="E9589" s="41"/>
    </row>
    <row r="9590" spans="4:5" x14ac:dyDescent="0.2">
      <c r="D9590" s="1"/>
      <c r="E9590" s="41"/>
    </row>
    <row r="9591" spans="4:5" x14ac:dyDescent="0.2">
      <c r="D9591" s="1"/>
      <c r="E9591" s="41"/>
    </row>
    <row r="9592" spans="4:5" x14ac:dyDescent="0.2">
      <c r="D9592" s="1"/>
      <c r="E9592" s="41"/>
    </row>
    <row r="9593" spans="4:5" x14ac:dyDescent="0.2">
      <c r="D9593" s="1"/>
      <c r="E9593" s="41"/>
    </row>
    <row r="9594" spans="4:5" x14ac:dyDescent="0.2">
      <c r="D9594" s="1"/>
      <c r="E9594" s="41"/>
    </row>
    <row r="9595" spans="4:5" x14ac:dyDescent="0.2">
      <c r="D9595" s="1"/>
      <c r="E9595" s="41"/>
    </row>
    <row r="9596" spans="4:5" x14ac:dyDescent="0.2">
      <c r="D9596" s="1"/>
      <c r="E9596" s="41"/>
    </row>
    <row r="9597" spans="4:5" x14ac:dyDescent="0.2">
      <c r="D9597" s="1"/>
      <c r="E9597" s="41"/>
    </row>
    <row r="9598" spans="4:5" x14ac:dyDescent="0.2">
      <c r="D9598" s="1"/>
      <c r="E9598" s="41"/>
    </row>
    <row r="9599" spans="4:5" x14ac:dyDescent="0.2">
      <c r="D9599" s="1"/>
      <c r="E9599" s="41"/>
    </row>
    <row r="9600" spans="4:5" x14ac:dyDescent="0.2">
      <c r="D9600" s="1"/>
      <c r="E9600" s="41"/>
    </row>
    <row r="9601" spans="4:5" x14ac:dyDescent="0.2">
      <c r="D9601" s="1"/>
      <c r="E9601" s="41"/>
    </row>
    <row r="9602" spans="4:5" x14ac:dyDescent="0.2">
      <c r="D9602" s="1"/>
      <c r="E9602" s="41"/>
    </row>
    <row r="9603" spans="4:5" x14ac:dyDescent="0.2">
      <c r="D9603" s="1"/>
      <c r="E9603" s="41"/>
    </row>
    <row r="9604" spans="4:5" x14ac:dyDescent="0.2">
      <c r="D9604" s="1"/>
      <c r="E9604" s="41"/>
    </row>
    <row r="9605" spans="4:5" x14ac:dyDescent="0.2">
      <c r="D9605" s="1"/>
      <c r="E9605" s="41"/>
    </row>
    <row r="9606" spans="4:5" x14ac:dyDescent="0.2">
      <c r="D9606" s="1"/>
      <c r="E9606" s="41"/>
    </row>
    <row r="9607" spans="4:5" x14ac:dyDescent="0.2">
      <c r="D9607" s="1"/>
      <c r="E9607" s="41"/>
    </row>
    <row r="9608" spans="4:5" x14ac:dyDescent="0.2">
      <c r="D9608" s="1"/>
      <c r="E9608" s="41"/>
    </row>
    <row r="9609" spans="4:5" x14ac:dyDescent="0.2">
      <c r="D9609" s="1"/>
      <c r="E9609" s="41"/>
    </row>
    <row r="9610" spans="4:5" x14ac:dyDescent="0.2">
      <c r="D9610" s="1"/>
      <c r="E9610" s="41"/>
    </row>
    <row r="9611" spans="4:5" x14ac:dyDescent="0.2">
      <c r="D9611" s="1"/>
      <c r="E9611" s="41"/>
    </row>
    <row r="9612" spans="4:5" x14ac:dyDescent="0.2">
      <c r="D9612" s="1"/>
      <c r="E9612" s="41"/>
    </row>
    <row r="9613" spans="4:5" x14ac:dyDescent="0.2">
      <c r="D9613" s="1"/>
      <c r="E9613" s="41"/>
    </row>
    <row r="9614" spans="4:5" x14ac:dyDescent="0.2">
      <c r="D9614" s="1"/>
      <c r="E9614" s="41"/>
    </row>
    <row r="9615" spans="4:5" x14ac:dyDescent="0.2">
      <c r="D9615" s="1"/>
      <c r="E9615" s="41"/>
    </row>
    <row r="9616" spans="4:5" x14ac:dyDescent="0.2">
      <c r="D9616" s="1"/>
      <c r="E9616" s="41"/>
    </row>
    <row r="9617" spans="4:5" x14ac:dyDescent="0.2">
      <c r="D9617" s="1"/>
      <c r="E9617" s="41"/>
    </row>
    <row r="9618" spans="4:5" x14ac:dyDescent="0.2">
      <c r="D9618" s="1"/>
      <c r="E9618" s="41"/>
    </row>
    <row r="9619" spans="4:5" x14ac:dyDescent="0.2">
      <c r="D9619" s="1"/>
      <c r="E9619" s="41"/>
    </row>
    <row r="9620" spans="4:5" x14ac:dyDescent="0.2">
      <c r="D9620" s="1"/>
      <c r="E9620" s="41"/>
    </row>
    <row r="9621" spans="4:5" x14ac:dyDescent="0.2">
      <c r="D9621" s="1"/>
      <c r="E9621" s="41"/>
    </row>
    <row r="9622" spans="4:5" x14ac:dyDescent="0.2">
      <c r="D9622" s="1"/>
      <c r="E9622" s="41"/>
    </row>
    <row r="9623" spans="4:5" x14ac:dyDescent="0.2">
      <c r="D9623" s="1"/>
      <c r="E9623" s="41"/>
    </row>
    <row r="9624" spans="4:5" x14ac:dyDescent="0.2">
      <c r="D9624" s="1"/>
      <c r="E9624" s="41"/>
    </row>
    <row r="9625" spans="4:5" x14ac:dyDescent="0.2">
      <c r="D9625" s="1"/>
      <c r="E9625" s="41"/>
    </row>
    <row r="9626" spans="4:5" x14ac:dyDescent="0.2">
      <c r="D9626" s="1"/>
      <c r="E9626" s="41"/>
    </row>
    <row r="9627" spans="4:5" x14ac:dyDescent="0.2">
      <c r="D9627" s="1"/>
      <c r="E9627" s="41"/>
    </row>
    <row r="9628" spans="4:5" x14ac:dyDescent="0.2">
      <c r="D9628" s="1"/>
      <c r="E9628" s="41"/>
    </row>
    <row r="9629" spans="4:5" x14ac:dyDescent="0.2">
      <c r="D9629" s="1"/>
      <c r="E9629" s="41"/>
    </row>
    <row r="9630" spans="4:5" x14ac:dyDescent="0.2">
      <c r="D9630" s="1"/>
      <c r="E9630" s="41"/>
    </row>
    <row r="9631" spans="4:5" x14ac:dyDescent="0.2">
      <c r="D9631" s="1"/>
      <c r="E9631" s="41"/>
    </row>
    <row r="9632" spans="4:5" x14ac:dyDescent="0.2">
      <c r="D9632" s="1"/>
      <c r="E9632" s="41"/>
    </row>
    <row r="9633" spans="4:5" x14ac:dyDescent="0.2">
      <c r="D9633" s="1"/>
      <c r="E9633" s="41"/>
    </row>
    <row r="9634" spans="4:5" x14ac:dyDescent="0.2">
      <c r="D9634" s="1"/>
      <c r="E9634" s="41"/>
    </row>
    <row r="9635" spans="4:5" x14ac:dyDescent="0.2">
      <c r="D9635" s="1"/>
      <c r="E9635" s="41"/>
    </row>
    <row r="9636" spans="4:5" x14ac:dyDescent="0.2">
      <c r="D9636" s="1"/>
      <c r="E9636" s="41"/>
    </row>
    <row r="9637" spans="4:5" x14ac:dyDescent="0.2">
      <c r="D9637" s="1"/>
      <c r="E9637" s="41"/>
    </row>
    <row r="9638" spans="4:5" x14ac:dyDescent="0.2">
      <c r="D9638" s="1"/>
      <c r="E9638" s="41"/>
    </row>
    <row r="9639" spans="4:5" x14ac:dyDescent="0.2">
      <c r="D9639" s="1"/>
      <c r="E9639" s="41"/>
    </row>
    <row r="9640" spans="4:5" x14ac:dyDescent="0.2">
      <c r="D9640" s="1"/>
      <c r="E9640" s="41"/>
    </row>
    <row r="9641" spans="4:5" x14ac:dyDescent="0.2">
      <c r="D9641" s="1"/>
      <c r="E9641" s="41"/>
    </row>
    <row r="9642" spans="4:5" x14ac:dyDescent="0.2">
      <c r="D9642" s="1"/>
      <c r="E9642" s="41"/>
    </row>
    <row r="9643" spans="4:5" x14ac:dyDescent="0.2">
      <c r="D9643" s="1"/>
      <c r="E9643" s="41"/>
    </row>
    <row r="9644" spans="4:5" x14ac:dyDescent="0.2">
      <c r="D9644" s="1"/>
      <c r="E9644" s="41"/>
    </row>
    <row r="9645" spans="4:5" x14ac:dyDescent="0.2">
      <c r="D9645" s="1"/>
      <c r="E9645" s="41"/>
    </row>
    <row r="9646" spans="4:5" x14ac:dyDescent="0.2">
      <c r="D9646" s="1"/>
      <c r="E9646" s="41"/>
    </row>
    <row r="9647" spans="4:5" x14ac:dyDescent="0.2">
      <c r="D9647" s="1"/>
      <c r="E9647" s="41"/>
    </row>
    <row r="9648" spans="4:5" x14ac:dyDescent="0.2">
      <c r="D9648" s="1"/>
      <c r="E9648" s="41"/>
    </row>
    <row r="9649" spans="4:5" x14ac:dyDescent="0.2">
      <c r="D9649" s="1"/>
      <c r="E9649" s="41"/>
    </row>
    <row r="9650" spans="4:5" x14ac:dyDescent="0.2">
      <c r="D9650" s="1"/>
      <c r="E9650" s="41"/>
    </row>
    <row r="9651" spans="4:5" x14ac:dyDescent="0.2">
      <c r="D9651" s="1"/>
      <c r="E9651" s="41"/>
    </row>
    <row r="9652" spans="4:5" x14ac:dyDescent="0.2">
      <c r="D9652" s="1"/>
      <c r="E9652" s="41"/>
    </row>
    <row r="9653" spans="4:5" x14ac:dyDescent="0.2">
      <c r="D9653" s="1"/>
      <c r="E9653" s="41"/>
    </row>
    <row r="9654" spans="4:5" x14ac:dyDescent="0.2">
      <c r="D9654" s="1"/>
      <c r="E9654" s="41"/>
    </row>
    <row r="9655" spans="4:5" x14ac:dyDescent="0.2">
      <c r="D9655" s="1"/>
      <c r="E9655" s="41"/>
    </row>
    <row r="9656" spans="4:5" x14ac:dyDescent="0.2">
      <c r="D9656" s="1"/>
      <c r="E9656" s="41"/>
    </row>
    <row r="9657" spans="4:5" x14ac:dyDescent="0.2">
      <c r="D9657" s="1"/>
      <c r="E9657" s="41"/>
    </row>
    <row r="9658" spans="4:5" x14ac:dyDescent="0.2">
      <c r="D9658" s="1"/>
      <c r="E9658" s="41"/>
    </row>
    <row r="9659" spans="4:5" x14ac:dyDescent="0.2">
      <c r="D9659" s="1"/>
      <c r="E9659" s="41"/>
    </row>
    <row r="9660" spans="4:5" x14ac:dyDescent="0.2">
      <c r="D9660" s="1"/>
      <c r="E9660" s="41"/>
    </row>
    <row r="9661" spans="4:5" x14ac:dyDescent="0.2">
      <c r="D9661" s="1"/>
      <c r="E9661" s="41"/>
    </row>
    <row r="9662" spans="4:5" x14ac:dyDescent="0.2">
      <c r="D9662" s="1"/>
      <c r="E9662" s="41"/>
    </row>
    <row r="9663" spans="4:5" x14ac:dyDescent="0.2">
      <c r="D9663" s="1"/>
      <c r="E9663" s="41"/>
    </row>
    <row r="9664" spans="4:5" x14ac:dyDescent="0.2">
      <c r="D9664" s="1"/>
      <c r="E9664" s="41"/>
    </row>
    <row r="9665" spans="4:5" x14ac:dyDescent="0.2">
      <c r="D9665" s="1"/>
      <c r="E9665" s="41"/>
    </row>
    <row r="9666" spans="4:5" x14ac:dyDescent="0.2">
      <c r="D9666" s="1"/>
      <c r="E9666" s="41"/>
    </row>
    <row r="9667" spans="4:5" x14ac:dyDescent="0.2">
      <c r="D9667" s="1"/>
      <c r="E9667" s="41"/>
    </row>
    <row r="9668" spans="4:5" x14ac:dyDescent="0.2">
      <c r="D9668" s="1"/>
      <c r="E9668" s="41"/>
    </row>
    <row r="9669" spans="4:5" x14ac:dyDescent="0.2">
      <c r="D9669" s="1"/>
      <c r="E9669" s="41"/>
    </row>
    <row r="9670" spans="4:5" x14ac:dyDescent="0.2">
      <c r="D9670" s="1"/>
      <c r="E9670" s="41"/>
    </row>
    <row r="9671" spans="4:5" x14ac:dyDescent="0.2">
      <c r="D9671" s="1"/>
      <c r="E9671" s="41"/>
    </row>
    <row r="9672" spans="4:5" x14ac:dyDescent="0.2">
      <c r="D9672" s="1"/>
      <c r="E9672" s="41"/>
    </row>
    <row r="9673" spans="4:5" x14ac:dyDescent="0.2">
      <c r="D9673" s="1"/>
      <c r="E9673" s="41"/>
    </row>
    <row r="9674" spans="4:5" x14ac:dyDescent="0.2">
      <c r="D9674" s="1"/>
      <c r="E9674" s="41"/>
    </row>
    <row r="9675" spans="4:5" x14ac:dyDescent="0.2">
      <c r="D9675" s="1"/>
      <c r="E9675" s="41"/>
    </row>
    <row r="9676" spans="4:5" x14ac:dyDescent="0.2">
      <c r="D9676" s="1"/>
      <c r="E9676" s="41"/>
    </row>
    <row r="9677" spans="4:5" x14ac:dyDescent="0.2">
      <c r="D9677" s="1"/>
      <c r="E9677" s="41"/>
    </row>
    <row r="9678" spans="4:5" x14ac:dyDescent="0.2">
      <c r="D9678" s="1"/>
      <c r="E9678" s="41"/>
    </row>
    <row r="9679" spans="4:5" x14ac:dyDescent="0.2">
      <c r="D9679" s="1"/>
      <c r="E9679" s="41"/>
    </row>
    <row r="9680" spans="4:5" x14ac:dyDescent="0.2">
      <c r="D9680" s="1"/>
      <c r="E9680" s="41"/>
    </row>
    <row r="9681" spans="4:5" x14ac:dyDescent="0.2">
      <c r="D9681" s="1"/>
      <c r="E9681" s="41"/>
    </row>
    <row r="9682" spans="4:5" x14ac:dyDescent="0.2">
      <c r="D9682" s="1"/>
      <c r="E9682" s="41"/>
    </row>
    <row r="9683" spans="4:5" x14ac:dyDescent="0.2">
      <c r="D9683" s="1"/>
      <c r="E9683" s="41"/>
    </row>
    <row r="9684" spans="4:5" x14ac:dyDescent="0.2">
      <c r="D9684" s="1"/>
      <c r="E9684" s="41"/>
    </row>
    <row r="9685" spans="4:5" x14ac:dyDescent="0.2">
      <c r="D9685" s="1"/>
      <c r="E9685" s="41"/>
    </row>
    <row r="9686" spans="4:5" x14ac:dyDescent="0.2">
      <c r="D9686" s="1"/>
      <c r="E9686" s="41"/>
    </row>
    <row r="9687" spans="4:5" x14ac:dyDescent="0.2">
      <c r="D9687" s="1"/>
      <c r="E9687" s="41"/>
    </row>
    <row r="9688" spans="4:5" x14ac:dyDescent="0.2">
      <c r="D9688" s="1"/>
      <c r="E9688" s="41"/>
    </row>
    <row r="9689" spans="4:5" x14ac:dyDescent="0.2">
      <c r="D9689" s="1"/>
      <c r="E9689" s="41"/>
    </row>
    <row r="9690" spans="4:5" x14ac:dyDescent="0.2">
      <c r="D9690" s="1"/>
      <c r="E9690" s="41"/>
    </row>
    <row r="9691" spans="4:5" x14ac:dyDescent="0.2">
      <c r="D9691" s="1"/>
      <c r="E9691" s="41"/>
    </row>
    <row r="9692" spans="4:5" x14ac:dyDescent="0.2">
      <c r="D9692" s="1"/>
      <c r="E9692" s="41"/>
    </row>
    <row r="9693" spans="4:5" x14ac:dyDescent="0.2">
      <c r="D9693" s="1"/>
      <c r="E9693" s="41"/>
    </row>
    <row r="9694" spans="4:5" x14ac:dyDescent="0.2">
      <c r="D9694" s="1"/>
      <c r="E9694" s="41"/>
    </row>
    <row r="9695" spans="4:5" x14ac:dyDescent="0.2">
      <c r="D9695" s="1"/>
      <c r="E9695" s="41"/>
    </row>
    <row r="9696" spans="4:5" x14ac:dyDescent="0.2">
      <c r="D9696" s="1"/>
      <c r="E9696" s="41"/>
    </row>
    <row r="9697" spans="4:5" x14ac:dyDescent="0.2">
      <c r="D9697" s="1"/>
      <c r="E9697" s="41"/>
    </row>
    <row r="9698" spans="4:5" x14ac:dyDescent="0.2">
      <c r="D9698" s="1"/>
      <c r="E9698" s="41"/>
    </row>
    <row r="9699" spans="4:5" x14ac:dyDescent="0.2">
      <c r="D9699" s="1"/>
      <c r="E9699" s="41"/>
    </row>
    <row r="9700" spans="4:5" x14ac:dyDescent="0.2">
      <c r="D9700" s="1"/>
      <c r="E9700" s="41"/>
    </row>
    <row r="9701" spans="4:5" x14ac:dyDescent="0.2">
      <c r="D9701" s="1"/>
      <c r="E9701" s="41"/>
    </row>
    <row r="9702" spans="4:5" x14ac:dyDescent="0.2">
      <c r="D9702" s="1"/>
      <c r="E9702" s="41"/>
    </row>
    <row r="9703" spans="4:5" x14ac:dyDescent="0.2">
      <c r="D9703" s="1"/>
      <c r="E9703" s="41"/>
    </row>
    <row r="9704" spans="4:5" x14ac:dyDescent="0.2">
      <c r="D9704" s="1"/>
      <c r="E9704" s="41"/>
    </row>
    <row r="9705" spans="4:5" x14ac:dyDescent="0.2">
      <c r="D9705" s="1"/>
      <c r="E9705" s="41"/>
    </row>
    <row r="9706" spans="4:5" x14ac:dyDescent="0.2">
      <c r="D9706" s="1"/>
      <c r="E9706" s="41"/>
    </row>
    <row r="9707" spans="4:5" x14ac:dyDescent="0.2">
      <c r="D9707" s="1"/>
      <c r="E9707" s="41"/>
    </row>
    <row r="9708" spans="4:5" x14ac:dyDescent="0.2">
      <c r="D9708" s="1"/>
      <c r="E9708" s="41"/>
    </row>
    <row r="9709" spans="4:5" x14ac:dyDescent="0.2">
      <c r="D9709" s="1"/>
      <c r="E9709" s="41"/>
    </row>
    <row r="9710" spans="4:5" x14ac:dyDescent="0.2">
      <c r="D9710" s="1"/>
      <c r="E9710" s="41"/>
    </row>
    <row r="9711" spans="4:5" x14ac:dyDescent="0.2">
      <c r="D9711" s="1"/>
      <c r="E9711" s="41"/>
    </row>
    <row r="9712" spans="4:5" x14ac:dyDescent="0.2">
      <c r="D9712" s="1"/>
      <c r="E9712" s="41"/>
    </row>
    <row r="9713" spans="4:5" x14ac:dyDescent="0.2">
      <c r="D9713" s="1"/>
      <c r="E9713" s="41"/>
    </row>
    <row r="9714" spans="4:5" x14ac:dyDescent="0.2">
      <c r="D9714" s="1"/>
      <c r="E9714" s="41"/>
    </row>
    <row r="9715" spans="4:5" x14ac:dyDescent="0.2">
      <c r="D9715" s="1"/>
      <c r="E9715" s="41"/>
    </row>
    <row r="9716" spans="4:5" x14ac:dyDescent="0.2">
      <c r="D9716" s="1"/>
      <c r="E9716" s="41"/>
    </row>
    <row r="9717" spans="4:5" x14ac:dyDescent="0.2">
      <c r="D9717" s="1"/>
      <c r="E9717" s="41"/>
    </row>
    <row r="9718" spans="4:5" x14ac:dyDescent="0.2">
      <c r="D9718" s="1"/>
      <c r="E9718" s="41"/>
    </row>
    <row r="9719" spans="4:5" x14ac:dyDescent="0.2">
      <c r="D9719" s="1"/>
      <c r="E9719" s="41"/>
    </row>
    <row r="9720" spans="4:5" x14ac:dyDescent="0.2">
      <c r="D9720" s="1"/>
      <c r="E9720" s="41"/>
    </row>
    <row r="9721" spans="4:5" x14ac:dyDescent="0.2">
      <c r="D9721" s="1"/>
      <c r="E9721" s="41"/>
    </row>
    <row r="9722" spans="4:5" x14ac:dyDescent="0.2">
      <c r="D9722" s="1"/>
      <c r="E9722" s="41"/>
    </row>
    <row r="9723" spans="4:5" x14ac:dyDescent="0.2">
      <c r="D9723" s="1"/>
      <c r="E9723" s="41"/>
    </row>
    <row r="9724" spans="4:5" x14ac:dyDescent="0.2">
      <c r="D9724" s="1"/>
      <c r="E9724" s="41"/>
    </row>
    <row r="9725" spans="4:5" x14ac:dyDescent="0.2">
      <c r="D9725" s="1"/>
      <c r="E9725" s="41"/>
    </row>
    <row r="9726" spans="4:5" x14ac:dyDescent="0.2">
      <c r="D9726" s="1"/>
      <c r="E9726" s="41"/>
    </row>
    <row r="9727" spans="4:5" x14ac:dyDescent="0.2">
      <c r="D9727" s="1"/>
      <c r="E9727" s="41"/>
    </row>
    <row r="9728" spans="4:5" x14ac:dyDescent="0.2">
      <c r="D9728" s="1"/>
      <c r="E9728" s="41"/>
    </row>
    <row r="9729" spans="4:5" x14ac:dyDescent="0.2">
      <c r="D9729" s="1"/>
      <c r="E9729" s="41"/>
    </row>
    <row r="9730" spans="4:5" x14ac:dyDescent="0.2">
      <c r="D9730" s="1"/>
      <c r="E9730" s="41"/>
    </row>
    <row r="9731" spans="4:5" x14ac:dyDescent="0.2">
      <c r="D9731" s="1"/>
      <c r="E9731" s="41"/>
    </row>
    <row r="9732" spans="4:5" x14ac:dyDescent="0.2">
      <c r="D9732" s="1"/>
      <c r="E9732" s="41"/>
    </row>
    <row r="9733" spans="4:5" x14ac:dyDescent="0.2">
      <c r="D9733" s="1"/>
      <c r="E9733" s="41"/>
    </row>
    <row r="9734" spans="4:5" x14ac:dyDescent="0.2">
      <c r="D9734" s="1"/>
      <c r="E9734" s="41"/>
    </row>
    <row r="9735" spans="4:5" x14ac:dyDescent="0.2">
      <c r="D9735" s="1"/>
      <c r="E9735" s="41"/>
    </row>
    <row r="9736" spans="4:5" x14ac:dyDescent="0.2">
      <c r="D9736" s="1"/>
      <c r="E9736" s="41"/>
    </row>
    <row r="9737" spans="4:5" x14ac:dyDescent="0.2">
      <c r="D9737" s="1"/>
      <c r="E9737" s="41"/>
    </row>
    <row r="9738" spans="4:5" x14ac:dyDescent="0.2">
      <c r="D9738" s="1"/>
      <c r="E9738" s="41"/>
    </row>
    <row r="9739" spans="4:5" x14ac:dyDescent="0.2">
      <c r="D9739" s="1"/>
      <c r="E9739" s="41"/>
    </row>
    <row r="9740" spans="4:5" x14ac:dyDescent="0.2">
      <c r="D9740" s="1"/>
      <c r="E9740" s="41"/>
    </row>
    <row r="9741" spans="4:5" x14ac:dyDescent="0.2">
      <c r="D9741" s="1"/>
      <c r="E9741" s="41"/>
    </row>
    <row r="9742" spans="4:5" x14ac:dyDescent="0.2">
      <c r="D9742" s="1"/>
      <c r="E9742" s="41"/>
    </row>
    <row r="9743" spans="4:5" x14ac:dyDescent="0.2">
      <c r="D9743" s="1"/>
      <c r="E9743" s="41"/>
    </row>
    <row r="9744" spans="4:5" x14ac:dyDescent="0.2">
      <c r="D9744" s="1"/>
      <c r="E9744" s="41"/>
    </row>
    <row r="9745" spans="4:5" x14ac:dyDescent="0.2">
      <c r="D9745" s="1"/>
      <c r="E9745" s="41"/>
    </row>
    <row r="9746" spans="4:5" x14ac:dyDescent="0.2">
      <c r="D9746" s="1"/>
      <c r="E9746" s="41"/>
    </row>
    <row r="9747" spans="4:5" x14ac:dyDescent="0.2">
      <c r="D9747" s="1"/>
      <c r="E9747" s="41"/>
    </row>
    <row r="9748" spans="4:5" x14ac:dyDescent="0.2">
      <c r="D9748" s="1"/>
      <c r="E9748" s="41"/>
    </row>
    <row r="9749" spans="4:5" x14ac:dyDescent="0.2">
      <c r="D9749" s="1"/>
      <c r="E9749" s="41"/>
    </row>
    <row r="9750" spans="4:5" x14ac:dyDescent="0.2">
      <c r="D9750" s="1"/>
      <c r="E9750" s="41"/>
    </row>
    <row r="9751" spans="4:5" x14ac:dyDescent="0.2">
      <c r="D9751" s="1"/>
      <c r="E9751" s="41"/>
    </row>
    <row r="9752" spans="4:5" x14ac:dyDescent="0.2">
      <c r="D9752" s="1"/>
      <c r="E9752" s="41"/>
    </row>
    <row r="9753" spans="4:5" x14ac:dyDescent="0.2">
      <c r="D9753" s="1"/>
      <c r="E9753" s="41"/>
    </row>
    <row r="9754" spans="4:5" x14ac:dyDescent="0.2">
      <c r="D9754" s="1"/>
      <c r="E9754" s="41"/>
    </row>
    <row r="9755" spans="4:5" x14ac:dyDescent="0.2">
      <c r="D9755" s="1"/>
      <c r="E9755" s="41"/>
    </row>
    <row r="9756" spans="4:5" x14ac:dyDescent="0.2">
      <c r="D9756" s="1"/>
      <c r="E9756" s="41"/>
    </row>
    <row r="9757" spans="4:5" x14ac:dyDescent="0.2">
      <c r="D9757" s="1"/>
      <c r="E9757" s="41"/>
    </row>
    <row r="9758" spans="4:5" x14ac:dyDescent="0.2">
      <c r="D9758" s="1"/>
      <c r="E9758" s="41"/>
    </row>
    <row r="9759" spans="4:5" x14ac:dyDescent="0.2">
      <c r="D9759" s="1"/>
      <c r="E9759" s="41"/>
    </row>
    <row r="9760" spans="4:5" x14ac:dyDescent="0.2">
      <c r="D9760" s="1"/>
      <c r="E9760" s="41"/>
    </row>
    <row r="9761" spans="4:5" x14ac:dyDescent="0.2">
      <c r="D9761" s="1"/>
      <c r="E9761" s="41"/>
    </row>
    <row r="9762" spans="4:5" x14ac:dyDescent="0.2">
      <c r="D9762" s="1"/>
      <c r="E9762" s="41"/>
    </row>
    <row r="9763" spans="4:5" x14ac:dyDescent="0.2">
      <c r="D9763" s="1"/>
      <c r="E9763" s="41"/>
    </row>
    <row r="9764" spans="4:5" x14ac:dyDescent="0.2">
      <c r="D9764" s="1"/>
      <c r="E9764" s="41"/>
    </row>
    <row r="9765" spans="4:5" x14ac:dyDescent="0.2">
      <c r="D9765" s="1"/>
      <c r="E9765" s="41"/>
    </row>
    <row r="9766" spans="4:5" x14ac:dyDescent="0.2">
      <c r="D9766" s="1"/>
      <c r="E9766" s="41"/>
    </row>
    <row r="9767" spans="4:5" x14ac:dyDescent="0.2">
      <c r="D9767" s="1"/>
      <c r="E9767" s="41"/>
    </row>
    <row r="9768" spans="4:5" x14ac:dyDescent="0.2">
      <c r="D9768" s="1"/>
      <c r="E9768" s="41"/>
    </row>
    <row r="9769" spans="4:5" x14ac:dyDescent="0.2">
      <c r="D9769" s="1"/>
      <c r="E9769" s="41"/>
    </row>
    <row r="9770" spans="4:5" x14ac:dyDescent="0.2">
      <c r="D9770" s="1"/>
      <c r="E9770" s="41"/>
    </row>
    <row r="9771" spans="4:5" x14ac:dyDescent="0.2">
      <c r="D9771" s="1"/>
      <c r="E9771" s="41"/>
    </row>
    <row r="9772" spans="4:5" x14ac:dyDescent="0.2">
      <c r="D9772" s="1"/>
      <c r="E9772" s="41"/>
    </row>
    <row r="9773" spans="4:5" x14ac:dyDescent="0.2">
      <c r="D9773" s="1"/>
      <c r="E9773" s="41"/>
    </row>
    <row r="9774" spans="4:5" x14ac:dyDescent="0.2">
      <c r="D9774" s="1"/>
      <c r="E9774" s="41"/>
    </row>
    <row r="9775" spans="4:5" x14ac:dyDescent="0.2">
      <c r="D9775" s="1"/>
      <c r="E9775" s="41"/>
    </row>
    <row r="9776" spans="4:5" x14ac:dyDescent="0.2">
      <c r="D9776" s="1"/>
      <c r="E9776" s="41"/>
    </row>
    <row r="9777" spans="4:5" x14ac:dyDescent="0.2">
      <c r="D9777" s="1"/>
      <c r="E9777" s="41"/>
    </row>
    <row r="9778" spans="4:5" x14ac:dyDescent="0.2">
      <c r="D9778" s="1"/>
      <c r="E9778" s="41"/>
    </row>
    <row r="9779" spans="4:5" x14ac:dyDescent="0.2">
      <c r="D9779" s="1"/>
      <c r="E9779" s="41"/>
    </row>
    <row r="9780" spans="4:5" x14ac:dyDescent="0.2">
      <c r="D9780" s="1"/>
      <c r="E9780" s="41"/>
    </row>
    <row r="9781" spans="4:5" x14ac:dyDescent="0.2">
      <c r="D9781" s="1"/>
      <c r="E9781" s="41"/>
    </row>
    <row r="9782" spans="4:5" x14ac:dyDescent="0.2">
      <c r="D9782" s="1"/>
      <c r="E9782" s="41"/>
    </row>
    <row r="9783" spans="4:5" x14ac:dyDescent="0.2">
      <c r="D9783" s="1"/>
      <c r="E9783" s="41"/>
    </row>
    <row r="9784" spans="4:5" x14ac:dyDescent="0.2">
      <c r="D9784" s="1"/>
      <c r="E9784" s="41"/>
    </row>
    <row r="9785" spans="4:5" x14ac:dyDescent="0.2">
      <c r="D9785" s="1"/>
      <c r="E9785" s="41"/>
    </row>
    <row r="9786" spans="4:5" x14ac:dyDescent="0.2">
      <c r="D9786" s="1"/>
      <c r="E9786" s="41"/>
    </row>
    <row r="9787" spans="4:5" x14ac:dyDescent="0.2">
      <c r="D9787" s="1"/>
      <c r="E9787" s="41"/>
    </row>
    <row r="9788" spans="4:5" x14ac:dyDescent="0.2">
      <c r="D9788" s="1"/>
      <c r="E9788" s="41"/>
    </row>
    <row r="9789" spans="4:5" x14ac:dyDescent="0.2">
      <c r="D9789" s="1"/>
      <c r="E9789" s="41"/>
    </row>
    <row r="9790" spans="4:5" x14ac:dyDescent="0.2">
      <c r="D9790" s="1"/>
      <c r="E9790" s="41"/>
    </row>
    <row r="9791" spans="4:5" x14ac:dyDescent="0.2">
      <c r="D9791" s="1"/>
      <c r="E9791" s="41"/>
    </row>
    <row r="9792" spans="4:5" x14ac:dyDescent="0.2">
      <c r="D9792" s="1"/>
      <c r="E9792" s="41"/>
    </row>
    <row r="9793" spans="4:5" x14ac:dyDescent="0.2">
      <c r="D9793" s="1"/>
      <c r="E9793" s="41"/>
    </row>
    <row r="9794" spans="4:5" x14ac:dyDescent="0.2">
      <c r="D9794" s="1"/>
      <c r="E9794" s="41"/>
    </row>
    <row r="9795" spans="4:5" x14ac:dyDescent="0.2">
      <c r="D9795" s="1"/>
      <c r="E9795" s="41"/>
    </row>
    <row r="9796" spans="4:5" x14ac:dyDescent="0.2">
      <c r="D9796" s="1"/>
      <c r="E9796" s="41"/>
    </row>
    <row r="9797" spans="4:5" x14ac:dyDescent="0.2">
      <c r="D9797" s="1"/>
      <c r="E9797" s="41"/>
    </row>
    <row r="9798" spans="4:5" x14ac:dyDescent="0.2">
      <c r="D9798" s="1"/>
      <c r="E9798" s="41"/>
    </row>
    <row r="9799" spans="4:5" x14ac:dyDescent="0.2">
      <c r="D9799" s="1"/>
      <c r="E9799" s="41"/>
    </row>
    <row r="9800" spans="4:5" x14ac:dyDescent="0.2">
      <c r="D9800" s="1"/>
      <c r="E9800" s="41"/>
    </row>
    <row r="9801" spans="4:5" x14ac:dyDescent="0.2">
      <c r="D9801" s="1"/>
      <c r="E9801" s="41"/>
    </row>
    <row r="9802" spans="4:5" x14ac:dyDescent="0.2">
      <c r="D9802" s="1"/>
      <c r="E9802" s="41"/>
    </row>
    <row r="9803" spans="4:5" x14ac:dyDescent="0.2">
      <c r="D9803" s="1"/>
      <c r="E9803" s="41"/>
    </row>
    <row r="9804" spans="4:5" x14ac:dyDescent="0.2">
      <c r="D9804" s="1"/>
      <c r="E9804" s="41"/>
    </row>
    <row r="9805" spans="4:5" x14ac:dyDescent="0.2">
      <c r="D9805" s="1"/>
      <c r="E9805" s="41"/>
    </row>
    <row r="9806" spans="4:5" x14ac:dyDescent="0.2">
      <c r="D9806" s="1"/>
      <c r="E9806" s="41"/>
    </row>
    <row r="9807" spans="4:5" x14ac:dyDescent="0.2">
      <c r="D9807" s="1"/>
      <c r="E9807" s="41"/>
    </row>
    <row r="9808" spans="4:5" x14ac:dyDescent="0.2">
      <c r="D9808" s="1"/>
      <c r="E9808" s="41"/>
    </row>
    <row r="9809" spans="4:5" x14ac:dyDescent="0.2">
      <c r="D9809" s="1"/>
      <c r="E9809" s="41"/>
    </row>
    <row r="9810" spans="4:5" x14ac:dyDescent="0.2">
      <c r="D9810" s="1"/>
      <c r="E9810" s="41"/>
    </row>
    <row r="9811" spans="4:5" x14ac:dyDescent="0.2">
      <c r="D9811" s="1"/>
      <c r="E9811" s="41"/>
    </row>
    <row r="9812" spans="4:5" x14ac:dyDescent="0.2">
      <c r="D9812" s="1"/>
      <c r="E9812" s="41"/>
    </row>
    <row r="9813" spans="4:5" x14ac:dyDescent="0.2">
      <c r="D9813" s="1"/>
      <c r="E9813" s="41"/>
    </row>
    <row r="9814" spans="4:5" x14ac:dyDescent="0.2">
      <c r="D9814" s="1"/>
      <c r="E9814" s="41"/>
    </row>
    <row r="9815" spans="4:5" x14ac:dyDescent="0.2">
      <c r="D9815" s="1"/>
      <c r="E9815" s="41"/>
    </row>
    <row r="9816" spans="4:5" x14ac:dyDescent="0.2">
      <c r="D9816" s="1"/>
      <c r="E9816" s="41"/>
    </row>
    <row r="9817" spans="4:5" x14ac:dyDescent="0.2">
      <c r="D9817" s="1"/>
      <c r="E9817" s="41"/>
    </row>
    <row r="9818" spans="4:5" x14ac:dyDescent="0.2">
      <c r="D9818" s="1"/>
      <c r="E9818" s="41"/>
    </row>
    <row r="9819" spans="4:5" x14ac:dyDescent="0.2">
      <c r="D9819" s="1"/>
      <c r="E9819" s="41"/>
    </row>
    <row r="9820" spans="4:5" x14ac:dyDescent="0.2">
      <c r="D9820" s="1"/>
      <c r="E9820" s="41"/>
    </row>
    <row r="9821" spans="4:5" x14ac:dyDescent="0.2">
      <c r="D9821" s="1"/>
      <c r="E9821" s="41"/>
    </row>
    <row r="9822" spans="4:5" x14ac:dyDescent="0.2">
      <c r="D9822" s="1"/>
      <c r="E9822" s="41"/>
    </row>
    <row r="9823" spans="4:5" x14ac:dyDescent="0.2">
      <c r="D9823" s="1"/>
      <c r="E9823" s="41"/>
    </row>
    <row r="9824" spans="4:5" x14ac:dyDescent="0.2">
      <c r="D9824" s="1"/>
      <c r="E9824" s="41"/>
    </row>
    <row r="9825" spans="4:5" x14ac:dyDescent="0.2">
      <c r="D9825" s="1"/>
      <c r="E9825" s="41"/>
    </row>
    <row r="9826" spans="4:5" x14ac:dyDescent="0.2">
      <c r="D9826" s="1"/>
      <c r="E9826" s="41"/>
    </row>
    <row r="9827" spans="4:5" x14ac:dyDescent="0.2">
      <c r="D9827" s="1"/>
      <c r="E9827" s="41"/>
    </row>
    <row r="9828" spans="4:5" x14ac:dyDescent="0.2">
      <c r="D9828" s="1"/>
      <c r="E9828" s="41"/>
    </row>
    <row r="9829" spans="4:5" x14ac:dyDescent="0.2">
      <c r="D9829" s="1"/>
      <c r="E9829" s="41"/>
    </row>
    <row r="9830" spans="4:5" x14ac:dyDescent="0.2">
      <c r="D9830" s="1"/>
      <c r="E9830" s="41"/>
    </row>
    <row r="9831" spans="4:5" x14ac:dyDescent="0.2">
      <c r="D9831" s="1"/>
      <c r="E9831" s="41"/>
    </row>
    <row r="9832" spans="4:5" x14ac:dyDescent="0.2">
      <c r="D9832" s="1"/>
      <c r="E9832" s="41"/>
    </row>
    <row r="9833" spans="4:5" x14ac:dyDescent="0.2">
      <c r="D9833" s="1"/>
      <c r="E9833" s="41"/>
    </row>
    <row r="9834" spans="4:5" x14ac:dyDescent="0.2">
      <c r="D9834" s="1"/>
      <c r="E9834" s="41"/>
    </row>
    <row r="9835" spans="4:5" x14ac:dyDescent="0.2">
      <c r="D9835" s="1"/>
      <c r="E9835" s="41"/>
    </row>
    <row r="9836" spans="4:5" x14ac:dyDescent="0.2">
      <c r="D9836" s="1"/>
      <c r="E9836" s="41"/>
    </row>
    <row r="9837" spans="4:5" x14ac:dyDescent="0.2">
      <c r="D9837" s="1"/>
      <c r="E9837" s="41"/>
    </row>
    <row r="9838" spans="4:5" x14ac:dyDescent="0.2">
      <c r="D9838" s="1"/>
      <c r="E9838" s="41"/>
    </row>
    <row r="9839" spans="4:5" x14ac:dyDescent="0.2">
      <c r="D9839" s="1"/>
      <c r="E9839" s="41"/>
    </row>
    <row r="9840" spans="4:5" x14ac:dyDescent="0.2">
      <c r="D9840" s="1"/>
      <c r="E9840" s="41"/>
    </row>
    <row r="9841" spans="4:5" x14ac:dyDescent="0.2">
      <c r="D9841" s="1"/>
      <c r="E9841" s="41"/>
    </row>
    <row r="9842" spans="4:5" x14ac:dyDescent="0.2">
      <c r="D9842" s="1"/>
      <c r="E9842" s="41"/>
    </row>
    <row r="9843" spans="4:5" x14ac:dyDescent="0.2">
      <c r="D9843" s="1"/>
      <c r="E9843" s="41"/>
    </row>
    <row r="9844" spans="4:5" x14ac:dyDescent="0.2">
      <c r="D9844" s="1"/>
      <c r="E9844" s="41"/>
    </row>
    <row r="9845" spans="4:5" x14ac:dyDescent="0.2">
      <c r="D9845" s="1"/>
      <c r="E9845" s="41"/>
    </row>
    <row r="9846" spans="4:5" x14ac:dyDescent="0.2">
      <c r="D9846" s="1"/>
      <c r="E9846" s="41"/>
    </row>
    <row r="9847" spans="4:5" x14ac:dyDescent="0.2">
      <c r="D9847" s="1"/>
      <c r="E9847" s="41"/>
    </row>
    <row r="9848" spans="4:5" x14ac:dyDescent="0.2">
      <c r="D9848" s="1"/>
      <c r="E9848" s="41"/>
    </row>
    <row r="9849" spans="4:5" x14ac:dyDescent="0.2">
      <c r="D9849" s="1"/>
      <c r="E9849" s="41"/>
    </row>
    <row r="9850" spans="4:5" x14ac:dyDescent="0.2">
      <c r="D9850" s="1"/>
      <c r="E9850" s="41"/>
    </row>
    <row r="9851" spans="4:5" x14ac:dyDescent="0.2">
      <c r="D9851" s="1"/>
      <c r="E9851" s="41"/>
    </row>
    <row r="9852" spans="4:5" x14ac:dyDescent="0.2">
      <c r="D9852" s="1"/>
      <c r="E9852" s="41"/>
    </row>
    <row r="9853" spans="4:5" x14ac:dyDescent="0.2">
      <c r="D9853" s="1"/>
      <c r="E9853" s="41"/>
    </row>
    <row r="9854" spans="4:5" x14ac:dyDescent="0.2">
      <c r="D9854" s="1"/>
      <c r="E9854" s="41"/>
    </row>
    <row r="9855" spans="4:5" x14ac:dyDescent="0.2">
      <c r="D9855" s="1"/>
      <c r="E9855" s="41"/>
    </row>
    <row r="9856" spans="4:5" x14ac:dyDescent="0.2">
      <c r="D9856" s="1"/>
      <c r="E9856" s="41"/>
    </row>
    <row r="9857" spans="4:5" x14ac:dyDescent="0.2">
      <c r="D9857" s="1"/>
      <c r="E9857" s="41"/>
    </row>
    <row r="9858" spans="4:5" x14ac:dyDescent="0.2">
      <c r="D9858" s="1"/>
      <c r="E9858" s="41"/>
    </row>
    <row r="9859" spans="4:5" x14ac:dyDescent="0.2">
      <c r="D9859" s="1"/>
      <c r="E9859" s="41"/>
    </row>
    <row r="9860" spans="4:5" x14ac:dyDescent="0.2">
      <c r="D9860" s="1"/>
      <c r="E9860" s="41"/>
    </row>
    <row r="9861" spans="4:5" x14ac:dyDescent="0.2">
      <c r="D9861" s="1"/>
      <c r="E9861" s="41"/>
    </row>
    <row r="9862" spans="4:5" x14ac:dyDescent="0.2">
      <c r="D9862" s="1"/>
      <c r="E9862" s="41"/>
    </row>
    <row r="9863" spans="4:5" x14ac:dyDescent="0.2">
      <c r="D9863" s="1"/>
      <c r="E9863" s="41"/>
    </row>
    <row r="9864" spans="4:5" x14ac:dyDescent="0.2">
      <c r="D9864" s="1"/>
      <c r="E9864" s="41"/>
    </row>
    <row r="9865" spans="4:5" x14ac:dyDescent="0.2">
      <c r="D9865" s="1"/>
      <c r="E9865" s="41"/>
    </row>
    <row r="9866" spans="4:5" x14ac:dyDescent="0.2">
      <c r="D9866" s="1"/>
      <c r="E9866" s="41"/>
    </row>
    <row r="9867" spans="4:5" x14ac:dyDescent="0.2">
      <c r="D9867" s="1"/>
      <c r="E9867" s="41"/>
    </row>
    <row r="9868" spans="4:5" x14ac:dyDescent="0.2">
      <c r="D9868" s="1"/>
      <c r="E9868" s="41"/>
    </row>
    <row r="9869" spans="4:5" x14ac:dyDescent="0.2">
      <c r="D9869" s="1"/>
      <c r="E9869" s="41"/>
    </row>
    <row r="9870" spans="4:5" x14ac:dyDescent="0.2">
      <c r="D9870" s="1"/>
      <c r="E9870" s="41"/>
    </row>
    <row r="9871" spans="4:5" x14ac:dyDescent="0.2">
      <c r="D9871" s="1"/>
      <c r="E9871" s="41"/>
    </row>
    <row r="9872" spans="4:5" x14ac:dyDescent="0.2">
      <c r="D9872" s="1"/>
      <c r="E9872" s="41"/>
    </row>
    <row r="9873" spans="4:5" x14ac:dyDescent="0.2">
      <c r="D9873" s="1"/>
      <c r="E9873" s="41"/>
    </row>
    <row r="9874" spans="4:5" x14ac:dyDescent="0.2">
      <c r="D9874" s="1"/>
      <c r="E9874" s="41"/>
    </row>
    <row r="9875" spans="4:5" x14ac:dyDescent="0.2">
      <c r="D9875" s="1"/>
      <c r="E9875" s="41"/>
    </row>
    <row r="9876" spans="4:5" x14ac:dyDescent="0.2">
      <c r="D9876" s="1"/>
      <c r="E9876" s="41"/>
    </row>
    <row r="9877" spans="4:5" x14ac:dyDescent="0.2">
      <c r="D9877" s="1"/>
      <c r="E9877" s="41"/>
    </row>
    <row r="9878" spans="4:5" x14ac:dyDescent="0.2">
      <c r="D9878" s="1"/>
      <c r="E9878" s="41"/>
    </row>
    <row r="9879" spans="4:5" x14ac:dyDescent="0.2">
      <c r="D9879" s="1"/>
      <c r="E9879" s="41"/>
    </row>
    <row r="9880" spans="4:5" x14ac:dyDescent="0.2">
      <c r="D9880" s="1"/>
      <c r="E9880" s="41"/>
    </row>
    <row r="9881" spans="4:5" x14ac:dyDescent="0.2">
      <c r="D9881" s="1"/>
      <c r="E9881" s="41"/>
    </row>
    <row r="9882" spans="4:5" x14ac:dyDescent="0.2">
      <c r="D9882" s="1"/>
      <c r="E9882" s="41"/>
    </row>
    <row r="9883" spans="4:5" x14ac:dyDescent="0.2">
      <c r="D9883" s="1"/>
      <c r="E9883" s="41"/>
    </row>
    <row r="9884" spans="4:5" x14ac:dyDescent="0.2">
      <c r="D9884" s="1"/>
      <c r="E9884" s="41"/>
    </row>
    <row r="9885" spans="4:5" x14ac:dyDescent="0.2">
      <c r="D9885" s="1"/>
      <c r="E9885" s="41"/>
    </row>
    <row r="9886" spans="4:5" x14ac:dyDescent="0.2">
      <c r="D9886" s="1"/>
      <c r="E9886" s="41"/>
    </row>
    <row r="9887" spans="4:5" x14ac:dyDescent="0.2">
      <c r="D9887" s="1"/>
      <c r="E9887" s="41"/>
    </row>
    <row r="9888" spans="4:5" x14ac:dyDescent="0.2">
      <c r="D9888" s="1"/>
      <c r="E9888" s="41"/>
    </row>
    <row r="9889" spans="4:5" x14ac:dyDescent="0.2">
      <c r="D9889" s="1"/>
      <c r="E9889" s="41"/>
    </row>
    <row r="9890" spans="4:5" x14ac:dyDescent="0.2">
      <c r="D9890" s="1"/>
      <c r="E9890" s="41"/>
    </row>
    <row r="9891" spans="4:5" x14ac:dyDescent="0.2">
      <c r="D9891" s="1"/>
      <c r="E9891" s="41"/>
    </row>
    <row r="9892" spans="4:5" x14ac:dyDescent="0.2">
      <c r="D9892" s="1"/>
      <c r="E9892" s="41"/>
    </row>
    <row r="9893" spans="4:5" x14ac:dyDescent="0.2">
      <c r="D9893" s="1"/>
      <c r="E9893" s="41"/>
    </row>
    <row r="9894" spans="4:5" x14ac:dyDescent="0.2">
      <c r="D9894" s="1"/>
      <c r="E9894" s="41"/>
    </row>
    <row r="9895" spans="4:5" x14ac:dyDescent="0.2">
      <c r="D9895" s="1"/>
      <c r="E9895" s="41"/>
    </row>
    <row r="9896" spans="4:5" x14ac:dyDescent="0.2">
      <c r="D9896" s="1"/>
      <c r="E9896" s="41"/>
    </row>
    <row r="9897" spans="4:5" x14ac:dyDescent="0.2">
      <c r="D9897" s="1"/>
      <c r="E9897" s="41"/>
    </row>
    <row r="9898" spans="4:5" x14ac:dyDescent="0.2">
      <c r="D9898" s="1"/>
      <c r="E9898" s="41"/>
    </row>
    <row r="9899" spans="4:5" x14ac:dyDescent="0.2">
      <c r="D9899" s="1"/>
      <c r="E9899" s="41"/>
    </row>
    <row r="9900" spans="4:5" x14ac:dyDescent="0.2">
      <c r="D9900" s="1"/>
      <c r="E9900" s="41"/>
    </row>
    <row r="9901" spans="4:5" x14ac:dyDescent="0.2">
      <c r="D9901" s="1"/>
      <c r="E9901" s="41"/>
    </row>
    <row r="9902" spans="4:5" x14ac:dyDescent="0.2">
      <c r="D9902" s="1"/>
      <c r="E9902" s="41"/>
    </row>
    <row r="9903" spans="4:5" x14ac:dyDescent="0.2">
      <c r="D9903" s="1"/>
      <c r="E9903" s="41"/>
    </row>
    <row r="9904" spans="4:5" x14ac:dyDescent="0.2">
      <c r="D9904" s="1"/>
      <c r="E9904" s="41"/>
    </row>
    <row r="9905" spans="4:5" x14ac:dyDescent="0.2">
      <c r="D9905" s="1"/>
      <c r="E9905" s="41"/>
    </row>
    <row r="9906" spans="4:5" x14ac:dyDescent="0.2">
      <c r="D9906" s="1"/>
      <c r="E9906" s="41"/>
    </row>
    <row r="9907" spans="4:5" x14ac:dyDescent="0.2">
      <c r="D9907" s="1"/>
      <c r="E9907" s="41"/>
    </row>
    <row r="9908" spans="4:5" x14ac:dyDescent="0.2">
      <c r="D9908" s="1"/>
      <c r="E9908" s="41"/>
    </row>
    <row r="9909" spans="4:5" x14ac:dyDescent="0.2">
      <c r="D9909" s="1"/>
      <c r="E9909" s="41"/>
    </row>
    <row r="9910" spans="4:5" x14ac:dyDescent="0.2">
      <c r="D9910" s="1"/>
      <c r="E9910" s="41"/>
    </row>
    <row r="9911" spans="4:5" x14ac:dyDescent="0.2">
      <c r="D9911" s="1"/>
      <c r="E9911" s="41"/>
    </row>
    <row r="9912" spans="4:5" x14ac:dyDescent="0.2">
      <c r="D9912" s="1"/>
      <c r="E9912" s="41"/>
    </row>
    <row r="9913" spans="4:5" x14ac:dyDescent="0.2">
      <c r="D9913" s="1"/>
      <c r="E9913" s="41"/>
    </row>
    <row r="9914" spans="4:5" x14ac:dyDescent="0.2">
      <c r="D9914" s="1"/>
      <c r="E9914" s="41"/>
    </row>
    <row r="9915" spans="4:5" x14ac:dyDescent="0.2">
      <c r="D9915" s="1"/>
      <c r="E9915" s="41"/>
    </row>
    <row r="9916" spans="4:5" x14ac:dyDescent="0.2">
      <c r="D9916" s="1"/>
      <c r="E9916" s="41"/>
    </row>
    <row r="9917" spans="4:5" x14ac:dyDescent="0.2">
      <c r="D9917" s="1"/>
      <c r="E9917" s="41"/>
    </row>
    <row r="9918" spans="4:5" x14ac:dyDescent="0.2">
      <c r="D9918" s="1"/>
      <c r="E9918" s="41"/>
    </row>
    <row r="9919" spans="4:5" x14ac:dyDescent="0.2">
      <c r="D9919" s="1"/>
      <c r="E9919" s="41"/>
    </row>
    <row r="9920" spans="4:5" x14ac:dyDescent="0.2">
      <c r="D9920" s="1"/>
      <c r="E9920" s="41"/>
    </row>
    <row r="9921" spans="4:5" x14ac:dyDescent="0.2">
      <c r="D9921" s="1"/>
      <c r="E9921" s="41"/>
    </row>
    <row r="9922" spans="4:5" x14ac:dyDescent="0.2">
      <c r="D9922" s="1"/>
      <c r="E9922" s="41"/>
    </row>
    <row r="9923" spans="4:5" x14ac:dyDescent="0.2">
      <c r="D9923" s="1"/>
      <c r="E9923" s="41"/>
    </row>
    <row r="9924" spans="4:5" x14ac:dyDescent="0.2">
      <c r="D9924" s="1"/>
      <c r="E9924" s="41"/>
    </row>
    <row r="9925" spans="4:5" x14ac:dyDescent="0.2">
      <c r="D9925" s="1"/>
      <c r="E9925" s="41"/>
    </row>
    <row r="9926" spans="4:5" x14ac:dyDescent="0.2">
      <c r="D9926" s="1"/>
      <c r="E9926" s="41"/>
    </row>
    <row r="9927" spans="4:5" x14ac:dyDescent="0.2">
      <c r="D9927" s="1"/>
      <c r="E9927" s="41"/>
    </row>
    <row r="9928" spans="4:5" x14ac:dyDescent="0.2">
      <c r="D9928" s="1"/>
      <c r="E9928" s="41"/>
    </row>
    <row r="9929" spans="4:5" x14ac:dyDescent="0.2">
      <c r="D9929" s="1"/>
      <c r="E9929" s="41"/>
    </row>
    <row r="9930" spans="4:5" x14ac:dyDescent="0.2">
      <c r="D9930" s="1"/>
      <c r="E9930" s="41"/>
    </row>
    <row r="9931" spans="4:5" x14ac:dyDescent="0.2">
      <c r="D9931" s="1"/>
      <c r="E9931" s="41"/>
    </row>
    <row r="9932" spans="4:5" x14ac:dyDescent="0.2">
      <c r="D9932" s="1"/>
      <c r="E9932" s="41"/>
    </row>
    <row r="9933" spans="4:5" x14ac:dyDescent="0.2">
      <c r="D9933" s="1"/>
      <c r="E9933" s="41"/>
    </row>
    <row r="9934" spans="4:5" x14ac:dyDescent="0.2">
      <c r="D9934" s="1"/>
      <c r="E9934" s="41"/>
    </row>
    <row r="9935" spans="4:5" x14ac:dyDescent="0.2">
      <c r="D9935" s="1"/>
      <c r="E9935" s="41"/>
    </row>
    <row r="9936" spans="4:5" x14ac:dyDescent="0.2">
      <c r="D9936" s="1"/>
      <c r="E9936" s="41"/>
    </row>
    <row r="9937" spans="4:5" x14ac:dyDescent="0.2">
      <c r="D9937" s="1"/>
      <c r="E9937" s="41"/>
    </row>
    <row r="9938" spans="4:5" x14ac:dyDescent="0.2">
      <c r="D9938" s="1"/>
      <c r="E9938" s="41"/>
    </row>
    <row r="9939" spans="4:5" x14ac:dyDescent="0.2">
      <c r="D9939" s="1"/>
      <c r="E9939" s="41"/>
    </row>
    <row r="9940" spans="4:5" x14ac:dyDescent="0.2">
      <c r="D9940" s="1"/>
      <c r="E9940" s="41"/>
    </row>
    <row r="9941" spans="4:5" x14ac:dyDescent="0.2">
      <c r="D9941" s="1"/>
      <c r="E9941" s="41"/>
    </row>
    <row r="9942" spans="4:5" x14ac:dyDescent="0.2">
      <c r="D9942" s="1"/>
      <c r="E9942" s="41"/>
    </row>
    <row r="9943" spans="4:5" x14ac:dyDescent="0.2">
      <c r="D9943" s="1"/>
      <c r="E9943" s="41"/>
    </row>
    <row r="9944" spans="4:5" x14ac:dyDescent="0.2">
      <c r="D9944" s="1"/>
      <c r="E9944" s="41"/>
    </row>
    <row r="9945" spans="4:5" x14ac:dyDescent="0.2">
      <c r="D9945" s="1"/>
      <c r="E9945" s="41"/>
    </row>
    <row r="9946" spans="4:5" x14ac:dyDescent="0.2">
      <c r="D9946" s="1"/>
      <c r="E9946" s="41"/>
    </row>
    <row r="9947" spans="4:5" x14ac:dyDescent="0.2">
      <c r="D9947" s="1"/>
      <c r="E9947" s="41"/>
    </row>
    <row r="9948" spans="4:5" x14ac:dyDescent="0.2">
      <c r="D9948" s="1"/>
      <c r="E9948" s="41"/>
    </row>
    <row r="9949" spans="4:5" x14ac:dyDescent="0.2">
      <c r="D9949" s="1"/>
      <c r="E9949" s="41"/>
    </row>
    <row r="9950" spans="4:5" x14ac:dyDescent="0.2">
      <c r="D9950" s="1"/>
      <c r="E9950" s="41"/>
    </row>
    <row r="9951" spans="4:5" x14ac:dyDescent="0.2">
      <c r="D9951" s="1"/>
      <c r="E9951" s="41"/>
    </row>
    <row r="9952" spans="4:5" x14ac:dyDescent="0.2">
      <c r="D9952" s="1"/>
      <c r="E9952" s="41"/>
    </row>
    <row r="9953" spans="4:5" x14ac:dyDescent="0.2">
      <c r="D9953" s="1"/>
      <c r="E9953" s="41"/>
    </row>
    <row r="9954" spans="4:5" x14ac:dyDescent="0.2">
      <c r="D9954" s="1"/>
      <c r="E9954" s="41"/>
    </row>
    <row r="9955" spans="4:5" x14ac:dyDescent="0.2">
      <c r="D9955" s="1"/>
      <c r="E9955" s="41"/>
    </row>
    <row r="9956" spans="4:5" x14ac:dyDescent="0.2">
      <c r="D9956" s="1"/>
      <c r="E9956" s="41"/>
    </row>
    <row r="9957" spans="4:5" x14ac:dyDescent="0.2">
      <c r="D9957" s="1"/>
      <c r="E9957" s="41"/>
    </row>
    <row r="9958" spans="4:5" x14ac:dyDescent="0.2">
      <c r="D9958" s="1"/>
      <c r="E9958" s="41"/>
    </row>
    <row r="9959" spans="4:5" x14ac:dyDescent="0.2">
      <c r="D9959" s="1"/>
      <c r="E9959" s="41"/>
    </row>
    <row r="9960" spans="4:5" x14ac:dyDescent="0.2">
      <c r="D9960" s="1"/>
      <c r="E9960" s="41"/>
    </row>
    <row r="9961" spans="4:5" x14ac:dyDescent="0.2">
      <c r="D9961" s="1"/>
      <c r="E9961" s="41"/>
    </row>
    <row r="9962" spans="4:5" x14ac:dyDescent="0.2">
      <c r="D9962" s="1"/>
      <c r="E9962" s="41"/>
    </row>
    <row r="9963" spans="4:5" x14ac:dyDescent="0.2">
      <c r="D9963" s="1"/>
      <c r="E9963" s="41"/>
    </row>
    <row r="9964" spans="4:5" x14ac:dyDescent="0.2">
      <c r="D9964" s="1"/>
      <c r="E9964" s="41"/>
    </row>
    <row r="9965" spans="4:5" x14ac:dyDescent="0.2">
      <c r="D9965" s="1"/>
      <c r="E9965" s="41"/>
    </row>
    <row r="9966" spans="4:5" x14ac:dyDescent="0.2">
      <c r="D9966" s="1"/>
      <c r="E9966" s="41"/>
    </row>
    <row r="9967" spans="4:5" x14ac:dyDescent="0.2">
      <c r="D9967" s="1"/>
      <c r="E9967" s="41"/>
    </row>
    <row r="9968" spans="4:5" x14ac:dyDescent="0.2">
      <c r="D9968" s="1"/>
      <c r="E9968" s="41"/>
    </row>
    <row r="9969" spans="4:5" x14ac:dyDescent="0.2">
      <c r="D9969" s="1"/>
      <c r="E9969" s="41"/>
    </row>
    <row r="9970" spans="4:5" x14ac:dyDescent="0.2">
      <c r="D9970" s="1"/>
      <c r="E9970" s="41"/>
    </row>
    <row r="9971" spans="4:5" x14ac:dyDescent="0.2">
      <c r="D9971" s="1"/>
      <c r="E9971" s="41"/>
    </row>
    <row r="9972" spans="4:5" x14ac:dyDescent="0.2">
      <c r="D9972" s="1"/>
      <c r="E9972" s="41"/>
    </row>
    <row r="9973" spans="4:5" x14ac:dyDescent="0.2">
      <c r="D9973" s="1"/>
      <c r="E9973" s="41"/>
    </row>
    <row r="9974" spans="4:5" x14ac:dyDescent="0.2">
      <c r="D9974" s="1"/>
      <c r="E9974" s="41"/>
    </row>
    <row r="9975" spans="4:5" x14ac:dyDescent="0.2">
      <c r="D9975" s="1"/>
      <c r="E9975" s="41"/>
    </row>
    <row r="9976" spans="4:5" x14ac:dyDescent="0.2">
      <c r="D9976" s="1"/>
      <c r="E9976" s="41"/>
    </row>
    <row r="9977" spans="4:5" x14ac:dyDescent="0.2">
      <c r="D9977" s="1"/>
      <c r="E9977" s="41"/>
    </row>
    <row r="9978" spans="4:5" x14ac:dyDescent="0.2">
      <c r="D9978" s="1"/>
      <c r="E9978" s="41"/>
    </row>
    <row r="9979" spans="4:5" x14ac:dyDescent="0.2">
      <c r="D9979" s="1"/>
      <c r="E9979" s="41"/>
    </row>
    <row r="9980" spans="4:5" x14ac:dyDescent="0.2">
      <c r="D9980" s="1"/>
      <c r="E9980" s="41"/>
    </row>
    <row r="9981" spans="4:5" x14ac:dyDescent="0.2">
      <c r="D9981" s="1"/>
      <c r="E9981" s="41"/>
    </row>
    <row r="9982" spans="4:5" x14ac:dyDescent="0.2">
      <c r="D9982" s="1"/>
      <c r="E9982" s="41"/>
    </row>
    <row r="9983" spans="4:5" x14ac:dyDescent="0.2">
      <c r="D9983" s="1"/>
      <c r="E9983" s="41"/>
    </row>
    <row r="9984" spans="4:5" x14ac:dyDescent="0.2">
      <c r="D9984" s="1"/>
      <c r="E9984" s="41"/>
    </row>
    <row r="9985" spans="4:5" x14ac:dyDescent="0.2">
      <c r="D9985" s="1"/>
      <c r="E9985" s="41"/>
    </row>
    <row r="9986" spans="4:5" x14ac:dyDescent="0.2">
      <c r="D9986" s="1"/>
      <c r="E9986" s="41"/>
    </row>
    <row r="9987" spans="4:5" x14ac:dyDescent="0.2">
      <c r="D9987" s="1"/>
      <c r="E9987" s="41"/>
    </row>
    <row r="9988" spans="4:5" x14ac:dyDescent="0.2">
      <c r="D9988" s="1"/>
      <c r="E9988" s="41"/>
    </row>
    <row r="9989" spans="4:5" x14ac:dyDescent="0.2">
      <c r="D9989" s="1"/>
      <c r="E9989" s="41"/>
    </row>
    <row r="9990" spans="4:5" x14ac:dyDescent="0.2">
      <c r="D9990" s="1"/>
      <c r="E9990" s="41"/>
    </row>
    <row r="9991" spans="4:5" x14ac:dyDescent="0.2">
      <c r="D9991" s="1"/>
      <c r="E9991" s="41"/>
    </row>
    <row r="9992" spans="4:5" x14ac:dyDescent="0.2">
      <c r="D9992" s="1"/>
      <c r="E9992" s="41"/>
    </row>
    <row r="9993" spans="4:5" x14ac:dyDescent="0.2">
      <c r="D9993" s="1"/>
      <c r="E9993" s="41"/>
    </row>
    <row r="9994" spans="4:5" x14ac:dyDescent="0.2">
      <c r="D9994" s="1"/>
      <c r="E9994" s="41"/>
    </row>
    <row r="9995" spans="4:5" x14ac:dyDescent="0.2">
      <c r="D9995" s="1"/>
      <c r="E9995" s="41"/>
    </row>
    <row r="9996" spans="4:5" x14ac:dyDescent="0.2">
      <c r="D9996" s="1"/>
      <c r="E9996" s="41"/>
    </row>
    <row r="9997" spans="4:5" x14ac:dyDescent="0.2">
      <c r="D9997" s="1"/>
      <c r="E9997" s="41"/>
    </row>
    <row r="9998" spans="4:5" x14ac:dyDescent="0.2">
      <c r="D9998" s="1"/>
      <c r="E9998" s="41"/>
    </row>
    <row r="9999" spans="4:5" x14ac:dyDescent="0.2">
      <c r="D9999" s="1"/>
      <c r="E9999" s="41"/>
    </row>
    <row r="10000" spans="4:5" x14ac:dyDescent="0.2">
      <c r="D10000" s="1"/>
      <c r="E10000" s="41"/>
    </row>
    <row r="10001" spans="4:5" x14ac:dyDescent="0.2">
      <c r="D10001" s="1"/>
      <c r="E10001" s="41"/>
    </row>
    <row r="10002" spans="4:5" x14ac:dyDescent="0.2">
      <c r="D10002" s="1"/>
      <c r="E10002" s="41"/>
    </row>
    <row r="10003" spans="4:5" x14ac:dyDescent="0.2">
      <c r="D10003" s="1"/>
      <c r="E10003" s="41"/>
    </row>
    <row r="10004" spans="4:5" x14ac:dyDescent="0.2">
      <c r="D10004" s="1"/>
      <c r="E10004" s="41"/>
    </row>
    <row r="10005" spans="4:5" x14ac:dyDescent="0.2">
      <c r="D10005" s="1"/>
      <c r="E10005" s="41"/>
    </row>
    <row r="10006" spans="4:5" x14ac:dyDescent="0.2">
      <c r="D10006" s="1"/>
      <c r="E10006" s="41"/>
    </row>
    <row r="10007" spans="4:5" x14ac:dyDescent="0.2">
      <c r="D10007" s="1"/>
      <c r="E10007" s="41"/>
    </row>
    <row r="10008" spans="4:5" x14ac:dyDescent="0.2">
      <c r="D10008" s="1"/>
      <c r="E10008" s="41"/>
    </row>
    <row r="10009" spans="4:5" x14ac:dyDescent="0.2">
      <c r="D10009" s="1"/>
      <c r="E10009" s="41"/>
    </row>
    <row r="10010" spans="4:5" x14ac:dyDescent="0.2">
      <c r="D10010" s="1"/>
      <c r="E10010" s="41"/>
    </row>
    <row r="10011" spans="4:5" x14ac:dyDescent="0.2">
      <c r="D10011" s="1"/>
      <c r="E10011" s="41"/>
    </row>
    <row r="10012" spans="4:5" x14ac:dyDescent="0.2">
      <c r="D10012" s="1"/>
      <c r="E10012" s="41"/>
    </row>
    <row r="10013" spans="4:5" x14ac:dyDescent="0.2">
      <c r="D10013" s="1"/>
      <c r="E10013" s="41"/>
    </row>
    <row r="10014" spans="4:5" x14ac:dyDescent="0.2">
      <c r="D10014" s="1"/>
      <c r="E10014" s="41"/>
    </row>
    <row r="10015" spans="4:5" x14ac:dyDescent="0.2">
      <c r="D10015" s="1"/>
      <c r="E10015" s="41"/>
    </row>
    <row r="10016" spans="4:5" x14ac:dyDescent="0.2">
      <c r="D10016" s="1"/>
      <c r="E10016" s="41"/>
    </row>
    <row r="10017" spans="4:5" x14ac:dyDescent="0.2">
      <c r="D10017" s="1"/>
      <c r="E10017" s="41"/>
    </row>
    <row r="10018" spans="4:5" x14ac:dyDescent="0.2">
      <c r="D10018" s="1"/>
      <c r="E10018" s="41"/>
    </row>
    <row r="10019" spans="4:5" x14ac:dyDescent="0.2">
      <c r="D10019" s="1"/>
      <c r="E10019" s="41"/>
    </row>
    <row r="10020" spans="4:5" x14ac:dyDescent="0.2">
      <c r="D10020" s="1"/>
      <c r="E10020" s="41"/>
    </row>
    <row r="10021" spans="4:5" x14ac:dyDescent="0.2">
      <c r="D10021" s="1"/>
      <c r="E10021" s="41"/>
    </row>
    <row r="10022" spans="4:5" x14ac:dyDescent="0.2">
      <c r="D10022" s="1"/>
      <c r="E10022" s="41"/>
    </row>
    <row r="10023" spans="4:5" x14ac:dyDescent="0.2">
      <c r="D10023" s="1"/>
      <c r="E10023" s="41"/>
    </row>
    <row r="10024" spans="4:5" x14ac:dyDescent="0.2">
      <c r="D10024" s="1"/>
      <c r="E10024" s="41"/>
    </row>
    <row r="10025" spans="4:5" x14ac:dyDescent="0.2">
      <c r="D10025" s="1"/>
      <c r="E10025" s="41"/>
    </row>
    <row r="10026" spans="4:5" x14ac:dyDescent="0.2">
      <c r="D10026" s="1"/>
      <c r="E10026" s="41"/>
    </row>
    <row r="10027" spans="4:5" x14ac:dyDescent="0.2">
      <c r="D10027" s="1"/>
      <c r="E10027" s="41"/>
    </row>
    <row r="10028" spans="4:5" x14ac:dyDescent="0.2">
      <c r="D10028" s="1"/>
      <c r="E10028" s="41"/>
    </row>
    <row r="10029" spans="4:5" x14ac:dyDescent="0.2">
      <c r="D10029" s="1"/>
      <c r="E10029" s="41"/>
    </row>
    <row r="10030" spans="4:5" x14ac:dyDescent="0.2">
      <c r="D10030" s="1"/>
      <c r="E10030" s="41"/>
    </row>
    <row r="10031" spans="4:5" x14ac:dyDescent="0.2">
      <c r="D10031" s="1"/>
      <c r="E10031" s="41"/>
    </row>
    <row r="10032" spans="4:5" x14ac:dyDescent="0.2">
      <c r="D10032" s="1"/>
      <c r="E10032" s="41"/>
    </row>
    <row r="10033" spans="4:5" x14ac:dyDescent="0.2">
      <c r="D10033" s="1"/>
      <c r="E10033" s="41"/>
    </row>
    <row r="10034" spans="4:5" x14ac:dyDescent="0.2">
      <c r="D10034" s="1"/>
      <c r="E10034" s="41"/>
    </row>
    <row r="10035" spans="4:5" x14ac:dyDescent="0.2">
      <c r="D10035" s="1"/>
      <c r="E10035" s="41"/>
    </row>
    <row r="10036" spans="4:5" x14ac:dyDescent="0.2">
      <c r="D10036" s="1"/>
      <c r="E10036" s="41"/>
    </row>
    <row r="10037" spans="4:5" x14ac:dyDescent="0.2">
      <c r="D10037" s="1"/>
      <c r="E10037" s="41"/>
    </row>
    <row r="10038" spans="4:5" x14ac:dyDescent="0.2">
      <c r="D10038" s="1"/>
      <c r="E10038" s="41"/>
    </row>
    <row r="10039" spans="4:5" x14ac:dyDescent="0.2">
      <c r="D10039" s="1"/>
      <c r="E10039" s="41"/>
    </row>
    <row r="10040" spans="4:5" x14ac:dyDescent="0.2">
      <c r="D10040" s="1"/>
      <c r="E10040" s="41"/>
    </row>
    <row r="10041" spans="4:5" x14ac:dyDescent="0.2">
      <c r="D10041" s="1"/>
      <c r="E10041" s="41"/>
    </row>
    <row r="10042" spans="4:5" x14ac:dyDescent="0.2">
      <c r="D10042" s="1"/>
      <c r="E10042" s="41"/>
    </row>
    <row r="10043" spans="4:5" x14ac:dyDescent="0.2">
      <c r="D10043" s="1"/>
      <c r="E10043" s="41"/>
    </row>
    <row r="10044" spans="4:5" x14ac:dyDescent="0.2">
      <c r="D10044" s="1"/>
      <c r="E10044" s="41"/>
    </row>
    <row r="10045" spans="4:5" x14ac:dyDescent="0.2">
      <c r="D10045" s="1"/>
      <c r="E10045" s="41"/>
    </row>
    <row r="10046" spans="4:5" x14ac:dyDescent="0.2">
      <c r="D10046" s="1"/>
      <c r="E10046" s="41"/>
    </row>
    <row r="10047" spans="4:5" x14ac:dyDescent="0.2">
      <c r="D10047" s="1"/>
      <c r="E10047" s="41"/>
    </row>
    <row r="10048" spans="4:5" x14ac:dyDescent="0.2">
      <c r="D10048" s="1"/>
      <c r="E10048" s="41"/>
    </row>
    <row r="10049" spans="4:5" x14ac:dyDescent="0.2">
      <c r="D10049" s="1"/>
      <c r="E10049" s="41"/>
    </row>
    <row r="10050" spans="4:5" x14ac:dyDescent="0.2">
      <c r="D10050" s="1"/>
      <c r="E10050" s="41"/>
    </row>
    <row r="10051" spans="4:5" x14ac:dyDescent="0.2">
      <c r="D10051" s="1"/>
      <c r="E10051" s="41"/>
    </row>
    <row r="10052" spans="4:5" x14ac:dyDescent="0.2">
      <c r="D10052" s="1"/>
      <c r="E10052" s="41"/>
    </row>
    <row r="10053" spans="4:5" x14ac:dyDescent="0.2">
      <c r="D10053" s="1"/>
      <c r="E10053" s="41"/>
    </row>
    <row r="10054" spans="4:5" x14ac:dyDescent="0.2">
      <c r="D10054" s="1"/>
      <c r="E10054" s="41"/>
    </row>
    <row r="10055" spans="4:5" x14ac:dyDescent="0.2">
      <c r="D10055" s="1"/>
      <c r="E10055" s="41"/>
    </row>
    <row r="10056" spans="4:5" x14ac:dyDescent="0.2">
      <c r="D10056" s="1"/>
      <c r="E10056" s="41"/>
    </row>
    <row r="10057" spans="4:5" x14ac:dyDescent="0.2">
      <c r="D10057" s="1"/>
      <c r="E10057" s="41"/>
    </row>
    <row r="10058" spans="4:5" x14ac:dyDescent="0.2">
      <c r="D10058" s="1"/>
      <c r="E10058" s="41"/>
    </row>
    <row r="10059" spans="4:5" x14ac:dyDescent="0.2">
      <c r="D10059" s="1"/>
      <c r="E10059" s="41"/>
    </row>
    <row r="10060" spans="4:5" x14ac:dyDescent="0.2">
      <c r="D10060" s="1"/>
      <c r="E10060" s="41"/>
    </row>
    <row r="10061" spans="4:5" x14ac:dyDescent="0.2">
      <c r="D10061" s="1"/>
      <c r="E10061" s="41"/>
    </row>
    <row r="10062" spans="4:5" x14ac:dyDescent="0.2">
      <c r="D10062" s="1"/>
      <c r="E10062" s="41"/>
    </row>
    <row r="10063" spans="4:5" x14ac:dyDescent="0.2">
      <c r="D10063" s="1"/>
      <c r="E10063" s="41"/>
    </row>
    <row r="10064" spans="4:5" x14ac:dyDescent="0.2">
      <c r="D10064" s="1"/>
      <c r="E10064" s="41"/>
    </row>
    <row r="10065" spans="4:5" x14ac:dyDescent="0.2">
      <c r="D10065" s="1"/>
      <c r="E10065" s="41"/>
    </row>
    <row r="10066" spans="4:5" x14ac:dyDescent="0.2">
      <c r="D10066" s="1"/>
      <c r="E10066" s="41"/>
    </row>
    <row r="10067" spans="4:5" x14ac:dyDescent="0.2">
      <c r="D10067" s="1"/>
      <c r="E10067" s="41"/>
    </row>
    <row r="10068" spans="4:5" x14ac:dyDescent="0.2">
      <c r="D10068" s="1"/>
      <c r="E10068" s="41"/>
    </row>
    <row r="10069" spans="4:5" x14ac:dyDescent="0.2">
      <c r="D10069" s="1"/>
      <c r="E10069" s="41"/>
    </row>
    <row r="10070" spans="4:5" x14ac:dyDescent="0.2">
      <c r="D10070" s="1"/>
      <c r="E10070" s="41"/>
    </row>
    <row r="10071" spans="4:5" x14ac:dyDescent="0.2">
      <c r="D10071" s="1"/>
      <c r="E10071" s="41"/>
    </row>
    <row r="10072" spans="4:5" x14ac:dyDescent="0.2">
      <c r="D10072" s="1"/>
      <c r="E10072" s="41"/>
    </row>
    <row r="10073" spans="4:5" x14ac:dyDescent="0.2">
      <c r="D10073" s="1"/>
      <c r="E10073" s="41"/>
    </row>
    <row r="10074" spans="4:5" x14ac:dyDescent="0.2">
      <c r="D10074" s="1"/>
      <c r="E10074" s="41"/>
    </row>
    <row r="10075" spans="4:5" x14ac:dyDescent="0.2">
      <c r="D10075" s="1"/>
      <c r="E10075" s="41"/>
    </row>
    <row r="10076" spans="4:5" x14ac:dyDescent="0.2">
      <c r="D10076" s="1"/>
      <c r="E10076" s="41"/>
    </row>
    <row r="10077" spans="4:5" x14ac:dyDescent="0.2">
      <c r="D10077" s="1"/>
      <c r="E10077" s="41"/>
    </row>
    <row r="10078" spans="4:5" x14ac:dyDescent="0.2">
      <c r="D10078" s="1"/>
      <c r="E10078" s="41"/>
    </row>
    <row r="10079" spans="4:5" x14ac:dyDescent="0.2">
      <c r="D10079" s="1"/>
      <c r="E10079" s="41"/>
    </row>
    <row r="10080" spans="4:5" x14ac:dyDescent="0.2">
      <c r="D10080" s="1"/>
      <c r="E10080" s="41"/>
    </row>
    <row r="10081" spans="4:5" x14ac:dyDescent="0.2">
      <c r="D10081" s="1"/>
      <c r="E10081" s="41"/>
    </row>
    <row r="10082" spans="4:5" x14ac:dyDescent="0.2">
      <c r="D10082" s="1"/>
      <c r="E10082" s="41"/>
    </row>
    <row r="10083" spans="4:5" x14ac:dyDescent="0.2">
      <c r="D10083" s="1"/>
      <c r="E10083" s="41"/>
    </row>
    <row r="10084" spans="4:5" x14ac:dyDescent="0.2">
      <c r="D10084" s="1"/>
      <c r="E10084" s="41"/>
    </row>
    <row r="10085" spans="4:5" x14ac:dyDescent="0.2">
      <c r="D10085" s="1"/>
      <c r="E10085" s="41"/>
    </row>
    <row r="10086" spans="4:5" x14ac:dyDescent="0.2">
      <c r="D10086" s="1"/>
      <c r="E10086" s="41"/>
    </row>
    <row r="10087" spans="4:5" x14ac:dyDescent="0.2">
      <c r="D10087" s="1"/>
      <c r="E10087" s="41"/>
    </row>
    <row r="10088" spans="4:5" x14ac:dyDescent="0.2">
      <c r="D10088" s="1"/>
      <c r="E10088" s="41"/>
    </row>
    <row r="10089" spans="4:5" x14ac:dyDescent="0.2">
      <c r="D10089" s="1"/>
      <c r="E10089" s="41"/>
    </row>
    <row r="10090" spans="4:5" x14ac:dyDescent="0.2">
      <c r="D10090" s="1"/>
      <c r="E10090" s="41"/>
    </row>
    <row r="10091" spans="4:5" x14ac:dyDescent="0.2">
      <c r="D10091" s="1"/>
      <c r="E10091" s="41"/>
    </row>
    <row r="10092" spans="4:5" x14ac:dyDescent="0.2">
      <c r="D10092" s="1"/>
      <c r="E10092" s="41"/>
    </row>
    <row r="10093" spans="4:5" x14ac:dyDescent="0.2">
      <c r="D10093" s="1"/>
      <c r="E10093" s="41"/>
    </row>
    <row r="10094" spans="4:5" x14ac:dyDescent="0.2">
      <c r="D10094" s="1"/>
      <c r="E10094" s="41"/>
    </row>
    <row r="10095" spans="4:5" x14ac:dyDescent="0.2">
      <c r="D10095" s="1"/>
      <c r="E10095" s="41"/>
    </row>
    <row r="10096" spans="4:5" x14ac:dyDescent="0.2">
      <c r="D10096" s="1"/>
      <c r="E10096" s="41"/>
    </row>
    <row r="10097" spans="4:5" x14ac:dyDescent="0.2">
      <c r="D10097" s="1"/>
      <c r="E10097" s="41"/>
    </row>
    <row r="10098" spans="4:5" x14ac:dyDescent="0.2">
      <c r="D10098" s="1"/>
      <c r="E10098" s="41"/>
    </row>
    <row r="10099" spans="4:5" x14ac:dyDescent="0.2">
      <c r="D10099" s="1"/>
      <c r="E10099" s="41"/>
    </row>
    <row r="10100" spans="4:5" x14ac:dyDescent="0.2">
      <c r="D10100" s="1"/>
      <c r="E10100" s="41"/>
    </row>
    <row r="10101" spans="4:5" x14ac:dyDescent="0.2">
      <c r="D10101" s="1"/>
      <c r="E10101" s="41"/>
    </row>
    <row r="10102" spans="4:5" x14ac:dyDescent="0.2">
      <c r="D10102" s="1"/>
      <c r="E10102" s="41"/>
    </row>
    <row r="10103" spans="4:5" x14ac:dyDescent="0.2">
      <c r="D10103" s="1"/>
      <c r="E10103" s="41"/>
    </row>
    <row r="10104" spans="4:5" x14ac:dyDescent="0.2">
      <c r="D10104" s="1"/>
      <c r="E10104" s="41"/>
    </row>
    <row r="10105" spans="4:5" x14ac:dyDescent="0.2">
      <c r="D10105" s="1"/>
      <c r="E10105" s="41"/>
    </row>
    <row r="10106" spans="4:5" x14ac:dyDescent="0.2">
      <c r="D10106" s="1"/>
      <c r="E10106" s="41"/>
    </row>
    <row r="10107" spans="4:5" x14ac:dyDescent="0.2">
      <c r="D10107" s="1"/>
      <c r="E10107" s="41"/>
    </row>
    <row r="10108" spans="4:5" x14ac:dyDescent="0.2">
      <c r="D10108" s="1"/>
      <c r="E10108" s="41"/>
    </row>
    <row r="10109" spans="4:5" x14ac:dyDescent="0.2">
      <c r="D10109" s="1"/>
      <c r="E10109" s="41"/>
    </row>
    <row r="10110" spans="4:5" x14ac:dyDescent="0.2">
      <c r="D10110" s="1"/>
      <c r="E10110" s="41"/>
    </row>
    <row r="10111" spans="4:5" x14ac:dyDescent="0.2">
      <c r="D10111" s="1"/>
      <c r="E10111" s="41"/>
    </row>
    <row r="10112" spans="4:5" x14ac:dyDescent="0.2">
      <c r="D10112" s="1"/>
      <c r="E10112" s="41"/>
    </row>
    <row r="10113" spans="4:5" x14ac:dyDescent="0.2">
      <c r="D10113" s="1"/>
      <c r="E10113" s="41"/>
    </row>
    <row r="10114" spans="4:5" x14ac:dyDescent="0.2">
      <c r="D10114" s="1"/>
      <c r="E10114" s="41"/>
    </row>
    <row r="10115" spans="4:5" x14ac:dyDescent="0.2">
      <c r="D10115" s="1"/>
      <c r="E10115" s="41"/>
    </row>
    <row r="10116" spans="4:5" x14ac:dyDescent="0.2">
      <c r="D10116" s="1"/>
      <c r="E10116" s="41"/>
    </row>
    <row r="10117" spans="4:5" x14ac:dyDescent="0.2">
      <c r="D10117" s="1"/>
      <c r="E10117" s="41"/>
    </row>
    <row r="10118" spans="4:5" x14ac:dyDescent="0.2">
      <c r="D10118" s="1"/>
      <c r="E10118" s="41"/>
    </row>
    <row r="10119" spans="4:5" x14ac:dyDescent="0.2">
      <c r="D10119" s="1"/>
      <c r="E10119" s="41"/>
    </row>
    <row r="10120" spans="4:5" x14ac:dyDescent="0.2">
      <c r="D10120" s="1"/>
      <c r="E10120" s="41"/>
    </row>
    <row r="10121" spans="4:5" x14ac:dyDescent="0.2">
      <c r="D10121" s="1"/>
      <c r="E10121" s="41"/>
    </row>
    <row r="10122" spans="4:5" x14ac:dyDescent="0.2">
      <c r="D10122" s="1"/>
      <c r="E10122" s="41"/>
    </row>
    <row r="10123" spans="4:5" x14ac:dyDescent="0.2">
      <c r="D10123" s="1"/>
      <c r="E10123" s="41"/>
    </row>
    <row r="10124" spans="4:5" x14ac:dyDescent="0.2">
      <c r="D10124" s="1"/>
      <c r="E10124" s="41"/>
    </row>
    <row r="10125" spans="4:5" x14ac:dyDescent="0.2">
      <c r="D10125" s="1"/>
      <c r="E10125" s="41"/>
    </row>
    <row r="10126" spans="4:5" x14ac:dyDescent="0.2">
      <c r="D10126" s="1"/>
      <c r="E10126" s="41"/>
    </row>
    <row r="10127" spans="4:5" x14ac:dyDescent="0.2">
      <c r="D10127" s="1"/>
      <c r="E10127" s="41"/>
    </row>
    <row r="10128" spans="4:5" x14ac:dyDescent="0.2">
      <c r="D10128" s="1"/>
      <c r="E10128" s="41"/>
    </row>
    <row r="10129" spans="4:5" x14ac:dyDescent="0.2">
      <c r="D10129" s="1"/>
      <c r="E10129" s="41"/>
    </row>
    <row r="10130" spans="4:5" x14ac:dyDescent="0.2">
      <c r="D10130" s="1"/>
      <c r="E10130" s="41"/>
    </row>
    <row r="10131" spans="4:5" x14ac:dyDescent="0.2">
      <c r="D10131" s="1"/>
      <c r="E10131" s="41"/>
    </row>
    <row r="10132" spans="4:5" x14ac:dyDescent="0.2">
      <c r="D10132" s="1"/>
      <c r="E10132" s="41"/>
    </row>
    <row r="10133" spans="4:5" x14ac:dyDescent="0.2">
      <c r="D10133" s="1"/>
      <c r="E10133" s="41"/>
    </row>
    <row r="10134" spans="4:5" x14ac:dyDescent="0.2">
      <c r="D10134" s="1"/>
      <c r="E10134" s="41"/>
    </row>
    <row r="10135" spans="4:5" x14ac:dyDescent="0.2">
      <c r="D10135" s="1"/>
      <c r="E10135" s="41"/>
    </row>
    <row r="10136" spans="4:5" x14ac:dyDescent="0.2">
      <c r="D10136" s="1"/>
      <c r="E10136" s="41"/>
    </row>
    <row r="10137" spans="4:5" x14ac:dyDescent="0.2">
      <c r="D10137" s="1"/>
      <c r="E10137" s="41"/>
    </row>
    <row r="10138" spans="4:5" x14ac:dyDescent="0.2">
      <c r="D10138" s="1"/>
      <c r="E10138" s="41"/>
    </row>
    <row r="10139" spans="4:5" x14ac:dyDescent="0.2">
      <c r="D10139" s="1"/>
      <c r="E10139" s="41"/>
    </row>
    <row r="10140" spans="4:5" x14ac:dyDescent="0.2">
      <c r="D10140" s="1"/>
      <c r="E10140" s="41"/>
    </row>
    <row r="10141" spans="4:5" x14ac:dyDescent="0.2">
      <c r="D10141" s="1"/>
      <c r="E10141" s="41"/>
    </row>
    <row r="10142" spans="4:5" x14ac:dyDescent="0.2">
      <c r="D10142" s="1"/>
      <c r="E10142" s="41"/>
    </row>
    <row r="10143" spans="4:5" x14ac:dyDescent="0.2">
      <c r="D10143" s="1"/>
      <c r="E10143" s="41"/>
    </row>
    <row r="10144" spans="4:5" x14ac:dyDescent="0.2">
      <c r="D10144" s="1"/>
      <c r="E10144" s="41"/>
    </row>
    <row r="10145" spans="4:5" x14ac:dyDescent="0.2">
      <c r="D10145" s="1"/>
      <c r="E10145" s="41"/>
    </row>
    <row r="10146" spans="4:5" x14ac:dyDescent="0.2">
      <c r="D10146" s="1"/>
      <c r="E10146" s="41"/>
    </row>
    <row r="10147" spans="4:5" x14ac:dyDescent="0.2">
      <c r="D10147" s="1"/>
      <c r="E10147" s="41"/>
    </row>
    <row r="10148" spans="4:5" x14ac:dyDescent="0.2">
      <c r="D10148" s="1"/>
      <c r="E10148" s="41"/>
    </row>
    <row r="10149" spans="4:5" x14ac:dyDescent="0.2">
      <c r="D10149" s="1"/>
      <c r="E10149" s="41"/>
    </row>
    <row r="10150" spans="4:5" x14ac:dyDescent="0.2">
      <c r="D10150" s="1"/>
      <c r="E10150" s="41"/>
    </row>
    <row r="10151" spans="4:5" x14ac:dyDescent="0.2">
      <c r="D10151" s="1"/>
      <c r="E10151" s="41"/>
    </row>
    <row r="10152" spans="4:5" x14ac:dyDescent="0.2">
      <c r="D10152" s="1"/>
      <c r="E10152" s="41"/>
    </row>
    <row r="10153" spans="4:5" x14ac:dyDescent="0.2">
      <c r="D10153" s="1"/>
      <c r="E10153" s="41"/>
    </row>
    <row r="10154" spans="4:5" x14ac:dyDescent="0.2">
      <c r="D10154" s="1"/>
      <c r="E10154" s="41"/>
    </row>
    <row r="10155" spans="4:5" x14ac:dyDescent="0.2">
      <c r="D10155" s="1"/>
      <c r="E10155" s="41"/>
    </row>
    <row r="10156" spans="4:5" x14ac:dyDescent="0.2">
      <c r="D10156" s="1"/>
      <c r="E10156" s="41"/>
    </row>
    <row r="10157" spans="4:5" x14ac:dyDescent="0.2">
      <c r="D10157" s="1"/>
      <c r="E10157" s="41"/>
    </row>
    <row r="10158" spans="4:5" x14ac:dyDescent="0.2">
      <c r="D10158" s="1"/>
      <c r="E10158" s="41"/>
    </row>
    <row r="10159" spans="4:5" x14ac:dyDescent="0.2">
      <c r="D10159" s="1"/>
      <c r="E10159" s="41"/>
    </row>
    <row r="10160" spans="4:5" x14ac:dyDescent="0.2">
      <c r="D10160" s="1"/>
      <c r="E10160" s="41"/>
    </row>
    <row r="10161" spans="4:5" x14ac:dyDescent="0.2">
      <c r="D10161" s="1"/>
      <c r="E10161" s="41"/>
    </row>
    <row r="10162" spans="4:5" x14ac:dyDescent="0.2">
      <c r="D10162" s="1"/>
      <c r="E10162" s="41"/>
    </row>
    <row r="10163" spans="4:5" x14ac:dyDescent="0.2">
      <c r="D10163" s="1"/>
      <c r="E10163" s="41"/>
    </row>
    <row r="10164" spans="4:5" x14ac:dyDescent="0.2">
      <c r="D10164" s="1"/>
      <c r="E10164" s="41"/>
    </row>
    <row r="10165" spans="4:5" x14ac:dyDescent="0.2">
      <c r="D10165" s="1"/>
      <c r="E10165" s="41"/>
    </row>
    <row r="10166" spans="4:5" x14ac:dyDescent="0.2">
      <c r="D10166" s="1"/>
      <c r="E10166" s="41"/>
    </row>
    <row r="10167" spans="4:5" x14ac:dyDescent="0.2">
      <c r="D10167" s="1"/>
      <c r="E10167" s="41"/>
    </row>
    <row r="10168" spans="4:5" x14ac:dyDescent="0.2">
      <c r="D10168" s="1"/>
      <c r="E10168" s="41"/>
    </row>
    <row r="10169" spans="4:5" x14ac:dyDescent="0.2">
      <c r="D10169" s="1"/>
      <c r="E10169" s="41"/>
    </row>
    <row r="10170" spans="4:5" x14ac:dyDescent="0.2">
      <c r="D10170" s="1"/>
      <c r="E10170" s="41"/>
    </row>
    <row r="10171" spans="4:5" x14ac:dyDescent="0.2">
      <c r="D10171" s="1"/>
      <c r="E10171" s="41"/>
    </row>
    <row r="10172" spans="4:5" x14ac:dyDescent="0.2">
      <c r="D10172" s="1"/>
      <c r="E10172" s="41"/>
    </row>
    <row r="10173" spans="4:5" x14ac:dyDescent="0.2">
      <c r="D10173" s="1"/>
      <c r="E10173" s="41"/>
    </row>
    <row r="10174" spans="4:5" x14ac:dyDescent="0.2">
      <c r="D10174" s="1"/>
      <c r="E10174" s="41"/>
    </row>
    <row r="10175" spans="4:5" x14ac:dyDescent="0.2">
      <c r="D10175" s="1"/>
      <c r="E10175" s="41"/>
    </row>
    <row r="10176" spans="4:5" x14ac:dyDescent="0.2">
      <c r="D10176" s="1"/>
      <c r="E10176" s="41"/>
    </row>
    <row r="10177" spans="4:5" x14ac:dyDescent="0.2">
      <c r="D10177" s="1"/>
      <c r="E10177" s="41"/>
    </row>
    <row r="10178" spans="4:5" x14ac:dyDescent="0.2">
      <c r="D10178" s="1"/>
      <c r="E10178" s="41"/>
    </row>
    <row r="10179" spans="4:5" x14ac:dyDescent="0.2">
      <c r="D10179" s="1"/>
      <c r="E10179" s="41"/>
    </row>
    <row r="10180" spans="4:5" x14ac:dyDescent="0.2">
      <c r="D10180" s="1"/>
      <c r="E10180" s="41"/>
    </row>
    <row r="10181" spans="4:5" x14ac:dyDescent="0.2">
      <c r="D10181" s="1"/>
      <c r="E10181" s="41"/>
    </row>
    <row r="10182" spans="4:5" x14ac:dyDescent="0.2">
      <c r="D10182" s="1"/>
      <c r="E10182" s="41"/>
    </row>
    <row r="10183" spans="4:5" x14ac:dyDescent="0.2">
      <c r="D10183" s="1"/>
      <c r="E10183" s="41"/>
    </row>
    <row r="10184" spans="4:5" x14ac:dyDescent="0.2">
      <c r="D10184" s="1"/>
      <c r="E10184" s="41"/>
    </row>
    <row r="10185" spans="4:5" x14ac:dyDescent="0.2">
      <c r="D10185" s="1"/>
      <c r="E10185" s="41"/>
    </row>
    <row r="10186" spans="4:5" x14ac:dyDescent="0.2">
      <c r="D10186" s="1"/>
      <c r="E10186" s="41"/>
    </row>
    <row r="10187" spans="4:5" x14ac:dyDescent="0.2">
      <c r="D10187" s="1"/>
      <c r="E10187" s="41"/>
    </row>
    <row r="10188" spans="4:5" x14ac:dyDescent="0.2">
      <c r="D10188" s="1"/>
      <c r="E10188" s="41"/>
    </row>
    <row r="10189" spans="4:5" x14ac:dyDescent="0.2">
      <c r="D10189" s="1"/>
      <c r="E10189" s="41"/>
    </row>
    <row r="10190" spans="4:5" x14ac:dyDescent="0.2">
      <c r="D10190" s="1"/>
      <c r="E10190" s="41"/>
    </row>
    <row r="10191" spans="4:5" x14ac:dyDescent="0.2">
      <c r="D10191" s="1"/>
      <c r="E10191" s="41"/>
    </row>
    <row r="10192" spans="4:5" x14ac:dyDescent="0.2">
      <c r="D10192" s="1"/>
      <c r="E10192" s="41"/>
    </row>
    <row r="10193" spans="4:5" x14ac:dyDescent="0.2">
      <c r="D10193" s="1"/>
      <c r="E10193" s="41"/>
    </row>
    <row r="10194" spans="4:5" x14ac:dyDescent="0.2">
      <c r="D10194" s="1"/>
      <c r="E10194" s="41"/>
    </row>
    <row r="10195" spans="4:5" x14ac:dyDescent="0.2">
      <c r="D10195" s="1"/>
      <c r="E10195" s="41"/>
    </row>
    <row r="10196" spans="4:5" x14ac:dyDescent="0.2">
      <c r="D10196" s="1"/>
      <c r="E10196" s="41"/>
    </row>
    <row r="10197" spans="4:5" x14ac:dyDescent="0.2">
      <c r="D10197" s="1"/>
      <c r="E10197" s="41"/>
    </row>
    <row r="10198" spans="4:5" x14ac:dyDescent="0.2">
      <c r="D10198" s="1"/>
      <c r="E10198" s="41"/>
    </row>
    <row r="10199" spans="4:5" x14ac:dyDescent="0.2">
      <c r="D10199" s="1"/>
      <c r="E10199" s="41"/>
    </row>
    <row r="10200" spans="4:5" x14ac:dyDescent="0.2">
      <c r="D10200" s="1"/>
      <c r="E10200" s="41"/>
    </row>
    <row r="10201" spans="4:5" x14ac:dyDescent="0.2">
      <c r="D10201" s="1"/>
      <c r="E10201" s="41"/>
    </row>
    <row r="10202" spans="4:5" x14ac:dyDescent="0.2">
      <c r="D10202" s="1"/>
      <c r="E10202" s="41"/>
    </row>
    <row r="10203" spans="4:5" x14ac:dyDescent="0.2">
      <c r="D10203" s="1"/>
      <c r="E10203" s="41"/>
    </row>
    <row r="10204" spans="4:5" x14ac:dyDescent="0.2">
      <c r="D10204" s="1"/>
      <c r="E10204" s="41"/>
    </row>
    <row r="10205" spans="4:5" x14ac:dyDescent="0.2">
      <c r="D10205" s="1"/>
      <c r="E10205" s="41"/>
    </row>
    <row r="10206" spans="4:5" x14ac:dyDescent="0.2">
      <c r="D10206" s="1"/>
      <c r="E10206" s="41"/>
    </row>
    <row r="10207" spans="4:5" x14ac:dyDescent="0.2">
      <c r="D10207" s="1"/>
      <c r="E10207" s="41"/>
    </row>
    <row r="10208" spans="4:5" x14ac:dyDescent="0.2">
      <c r="D10208" s="1"/>
      <c r="E10208" s="41"/>
    </row>
    <row r="10209" spans="4:5" x14ac:dyDescent="0.2">
      <c r="D10209" s="1"/>
      <c r="E10209" s="41"/>
    </row>
    <row r="10210" spans="4:5" x14ac:dyDescent="0.2">
      <c r="D10210" s="1"/>
      <c r="E10210" s="41"/>
    </row>
    <row r="10211" spans="4:5" x14ac:dyDescent="0.2">
      <c r="D10211" s="1"/>
      <c r="E10211" s="41"/>
    </row>
    <row r="10212" spans="4:5" x14ac:dyDescent="0.2">
      <c r="D10212" s="1"/>
      <c r="E10212" s="41"/>
    </row>
    <row r="10213" spans="4:5" x14ac:dyDescent="0.2">
      <c r="D10213" s="1"/>
      <c r="E10213" s="41"/>
    </row>
    <row r="10214" spans="4:5" x14ac:dyDescent="0.2">
      <c r="D10214" s="1"/>
      <c r="E10214" s="41"/>
    </row>
    <row r="10215" spans="4:5" x14ac:dyDescent="0.2">
      <c r="D10215" s="1"/>
      <c r="E10215" s="41"/>
    </row>
    <row r="10216" spans="4:5" x14ac:dyDescent="0.2">
      <c r="D10216" s="1"/>
      <c r="E10216" s="41"/>
    </row>
    <row r="10217" spans="4:5" x14ac:dyDescent="0.2">
      <c r="D10217" s="1"/>
      <c r="E10217" s="41"/>
    </row>
    <row r="10218" spans="4:5" x14ac:dyDescent="0.2">
      <c r="D10218" s="1"/>
      <c r="E10218" s="41"/>
    </row>
    <row r="10219" spans="4:5" x14ac:dyDescent="0.2">
      <c r="D10219" s="1"/>
      <c r="E10219" s="41"/>
    </row>
    <row r="10220" spans="4:5" x14ac:dyDescent="0.2">
      <c r="D10220" s="1"/>
      <c r="E10220" s="41"/>
    </row>
    <row r="10221" spans="4:5" x14ac:dyDescent="0.2">
      <c r="D10221" s="1"/>
      <c r="E10221" s="41"/>
    </row>
    <row r="10222" spans="4:5" x14ac:dyDescent="0.2">
      <c r="D10222" s="1"/>
      <c r="E10222" s="41"/>
    </row>
    <row r="10223" spans="4:5" x14ac:dyDescent="0.2">
      <c r="D10223" s="1"/>
      <c r="E10223" s="41"/>
    </row>
    <row r="10224" spans="4:5" x14ac:dyDescent="0.2">
      <c r="D10224" s="1"/>
      <c r="E10224" s="41"/>
    </row>
    <row r="10225" spans="4:5" x14ac:dyDescent="0.2">
      <c r="D10225" s="1"/>
      <c r="E10225" s="41"/>
    </row>
    <row r="10226" spans="4:5" x14ac:dyDescent="0.2">
      <c r="D10226" s="1"/>
      <c r="E10226" s="41"/>
    </row>
    <row r="10227" spans="4:5" x14ac:dyDescent="0.2">
      <c r="D10227" s="1"/>
      <c r="E10227" s="41"/>
    </row>
    <row r="10228" spans="4:5" x14ac:dyDescent="0.2">
      <c r="D10228" s="1"/>
      <c r="E10228" s="41"/>
    </row>
    <row r="10229" spans="4:5" x14ac:dyDescent="0.2">
      <c r="D10229" s="1"/>
      <c r="E10229" s="41"/>
    </row>
    <row r="10230" spans="4:5" x14ac:dyDescent="0.2">
      <c r="D10230" s="1"/>
      <c r="E10230" s="41"/>
    </row>
    <row r="10231" spans="4:5" x14ac:dyDescent="0.2">
      <c r="D10231" s="1"/>
      <c r="E10231" s="41"/>
    </row>
    <row r="10232" spans="4:5" x14ac:dyDescent="0.2">
      <c r="D10232" s="1"/>
      <c r="E10232" s="41"/>
    </row>
    <row r="10233" spans="4:5" x14ac:dyDescent="0.2">
      <c r="D10233" s="1"/>
      <c r="E10233" s="41"/>
    </row>
    <row r="10234" spans="4:5" x14ac:dyDescent="0.2">
      <c r="D10234" s="1"/>
      <c r="E10234" s="41"/>
    </row>
    <row r="10235" spans="4:5" x14ac:dyDescent="0.2">
      <c r="D10235" s="1"/>
      <c r="E10235" s="41"/>
    </row>
    <row r="10236" spans="4:5" x14ac:dyDescent="0.2">
      <c r="D10236" s="1"/>
      <c r="E10236" s="41"/>
    </row>
    <row r="10237" spans="4:5" x14ac:dyDescent="0.2">
      <c r="D10237" s="1"/>
      <c r="E10237" s="41"/>
    </row>
    <row r="10238" spans="4:5" x14ac:dyDescent="0.2">
      <c r="D10238" s="1"/>
      <c r="E10238" s="41"/>
    </row>
    <row r="10239" spans="4:5" x14ac:dyDescent="0.2">
      <c r="D10239" s="1"/>
      <c r="E10239" s="41"/>
    </row>
    <row r="10240" spans="4:5" x14ac:dyDescent="0.2">
      <c r="D10240" s="1"/>
      <c r="E10240" s="41"/>
    </row>
    <row r="10241" spans="4:5" x14ac:dyDescent="0.2">
      <c r="D10241" s="1"/>
      <c r="E10241" s="41"/>
    </row>
    <row r="10242" spans="4:5" x14ac:dyDescent="0.2">
      <c r="D10242" s="1"/>
      <c r="E10242" s="41"/>
    </row>
    <row r="10243" spans="4:5" x14ac:dyDescent="0.2">
      <c r="D10243" s="1"/>
      <c r="E10243" s="41"/>
    </row>
    <row r="10244" spans="4:5" x14ac:dyDescent="0.2">
      <c r="D10244" s="1"/>
      <c r="E10244" s="41"/>
    </row>
    <row r="10245" spans="4:5" x14ac:dyDescent="0.2">
      <c r="D10245" s="1"/>
      <c r="E10245" s="41"/>
    </row>
    <row r="10246" spans="4:5" x14ac:dyDescent="0.2">
      <c r="D10246" s="1"/>
      <c r="E10246" s="41"/>
    </row>
    <row r="10247" spans="4:5" x14ac:dyDescent="0.2">
      <c r="D10247" s="1"/>
      <c r="E10247" s="41"/>
    </row>
    <row r="10248" spans="4:5" x14ac:dyDescent="0.2">
      <c r="D10248" s="1"/>
      <c r="E10248" s="41"/>
    </row>
    <row r="10249" spans="4:5" x14ac:dyDescent="0.2">
      <c r="D10249" s="1"/>
      <c r="E10249" s="41"/>
    </row>
    <row r="10250" spans="4:5" x14ac:dyDescent="0.2">
      <c r="D10250" s="1"/>
      <c r="E10250" s="41"/>
    </row>
    <row r="10251" spans="4:5" x14ac:dyDescent="0.2">
      <c r="D10251" s="1"/>
      <c r="E10251" s="41"/>
    </row>
    <row r="10252" spans="4:5" x14ac:dyDescent="0.2">
      <c r="D10252" s="1"/>
      <c r="E10252" s="41"/>
    </row>
    <row r="10253" spans="4:5" x14ac:dyDescent="0.2">
      <c r="D10253" s="1"/>
      <c r="E10253" s="41"/>
    </row>
    <row r="10254" spans="4:5" x14ac:dyDescent="0.2">
      <c r="D10254" s="1"/>
      <c r="E10254" s="41"/>
    </row>
    <row r="10255" spans="4:5" x14ac:dyDescent="0.2">
      <c r="D10255" s="1"/>
      <c r="E10255" s="41"/>
    </row>
    <row r="10256" spans="4:5" x14ac:dyDescent="0.2">
      <c r="D10256" s="1"/>
      <c r="E10256" s="41"/>
    </row>
    <row r="10257" spans="4:5" x14ac:dyDescent="0.2">
      <c r="D10257" s="1"/>
      <c r="E10257" s="41"/>
    </row>
    <row r="10258" spans="4:5" x14ac:dyDescent="0.2">
      <c r="D10258" s="1"/>
      <c r="E10258" s="41"/>
    </row>
    <row r="10259" spans="4:5" x14ac:dyDescent="0.2">
      <c r="D10259" s="1"/>
      <c r="E10259" s="41"/>
    </row>
    <row r="10260" spans="4:5" x14ac:dyDescent="0.2">
      <c r="D10260" s="1"/>
      <c r="E10260" s="41"/>
    </row>
    <row r="10261" spans="4:5" x14ac:dyDescent="0.2">
      <c r="D10261" s="1"/>
      <c r="E10261" s="41"/>
    </row>
    <row r="10262" spans="4:5" x14ac:dyDescent="0.2">
      <c r="D10262" s="1"/>
      <c r="E10262" s="41"/>
    </row>
    <row r="10263" spans="4:5" x14ac:dyDescent="0.2">
      <c r="D10263" s="1"/>
      <c r="E10263" s="41"/>
    </row>
    <row r="10264" spans="4:5" x14ac:dyDescent="0.2">
      <c r="D10264" s="1"/>
      <c r="E10264" s="41"/>
    </row>
    <row r="10265" spans="4:5" x14ac:dyDescent="0.2">
      <c r="D10265" s="1"/>
      <c r="E10265" s="41"/>
    </row>
    <row r="10266" spans="4:5" x14ac:dyDescent="0.2">
      <c r="D10266" s="1"/>
      <c r="E10266" s="41"/>
    </row>
    <row r="10267" spans="4:5" x14ac:dyDescent="0.2">
      <c r="D10267" s="1"/>
      <c r="E10267" s="41"/>
    </row>
    <row r="10268" spans="4:5" x14ac:dyDescent="0.2">
      <c r="D10268" s="1"/>
      <c r="E10268" s="41"/>
    </row>
    <row r="10269" spans="4:5" x14ac:dyDescent="0.2">
      <c r="D10269" s="1"/>
      <c r="E10269" s="41"/>
    </row>
    <row r="10270" spans="4:5" x14ac:dyDescent="0.2">
      <c r="D10270" s="1"/>
      <c r="E10270" s="41"/>
    </row>
    <row r="10271" spans="4:5" x14ac:dyDescent="0.2">
      <c r="D10271" s="1"/>
      <c r="E10271" s="41"/>
    </row>
    <row r="10272" spans="4:5" x14ac:dyDescent="0.2">
      <c r="D10272" s="1"/>
      <c r="E10272" s="41"/>
    </row>
    <row r="10273" spans="4:5" x14ac:dyDescent="0.2">
      <c r="D10273" s="1"/>
      <c r="E10273" s="41"/>
    </row>
    <row r="10274" spans="4:5" x14ac:dyDescent="0.2">
      <c r="D10274" s="1"/>
      <c r="E10274" s="41"/>
    </row>
    <row r="10275" spans="4:5" x14ac:dyDescent="0.2">
      <c r="D10275" s="1"/>
      <c r="E10275" s="41"/>
    </row>
    <row r="10276" spans="4:5" x14ac:dyDescent="0.2">
      <c r="D10276" s="1"/>
      <c r="E10276" s="41"/>
    </row>
    <row r="10277" spans="4:5" x14ac:dyDescent="0.2">
      <c r="D10277" s="1"/>
      <c r="E10277" s="41"/>
    </row>
    <row r="10278" spans="4:5" x14ac:dyDescent="0.2">
      <c r="D10278" s="1"/>
      <c r="E10278" s="41"/>
    </row>
    <row r="10279" spans="4:5" x14ac:dyDescent="0.2">
      <c r="D10279" s="1"/>
      <c r="E10279" s="41"/>
    </row>
    <row r="10280" spans="4:5" x14ac:dyDescent="0.2">
      <c r="D10280" s="1"/>
      <c r="E10280" s="41"/>
    </row>
    <row r="10281" spans="4:5" x14ac:dyDescent="0.2">
      <c r="D10281" s="1"/>
      <c r="E10281" s="41"/>
    </row>
    <row r="10282" spans="4:5" x14ac:dyDescent="0.2">
      <c r="D10282" s="1"/>
      <c r="E10282" s="41"/>
    </row>
    <row r="10283" spans="4:5" x14ac:dyDescent="0.2">
      <c r="D10283" s="1"/>
      <c r="E10283" s="41"/>
    </row>
    <row r="10284" spans="4:5" x14ac:dyDescent="0.2">
      <c r="D10284" s="1"/>
      <c r="E10284" s="41"/>
    </row>
    <row r="10285" spans="4:5" x14ac:dyDescent="0.2">
      <c r="D10285" s="1"/>
      <c r="E10285" s="41"/>
    </row>
    <row r="10286" spans="4:5" x14ac:dyDescent="0.2">
      <c r="D10286" s="1"/>
      <c r="E10286" s="41"/>
    </row>
    <row r="10287" spans="4:5" x14ac:dyDescent="0.2">
      <c r="D10287" s="1"/>
      <c r="E10287" s="41"/>
    </row>
    <row r="10288" spans="4:5" x14ac:dyDescent="0.2">
      <c r="D10288" s="1"/>
      <c r="E10288" s="41"/>
    </row>
    <row r="10289" spans="4:5" x14ac:dyDescent="0.2">
      <c r="D10289" s="1"/>
      <c r="E10289" s="41"/>
    </row>
    <row r="10290" spans="4:5" x14ac:dyDescent="0.2">
      <c r="D10290" s="1"/>
      <c r="E10290" s="41"/>
    </row>
    <row r="10291" spans="4:5" x14ac:dyDescent="0.2">
      <c r="D10291" s="1"/>
      <c r="E10291" s="41"/>
    </row>
    <row r="10292" spans="4:5" x14ac:dyDescent="0.2">
      <c r="D10292" s="1"/>
      <c r="E10292" s="41"/>
    </row>
    <row r="10293" spans="4:5" x14ac:dyDescent="0.2">
      <c r="D10293" s="1"/>
      <c r="E10293" s="41"/>
    </row>
    <row r="10294" spans="4:5" x14ac:dyDescent="0.2">
      <c r="D10294" s="1"/>
      <c r="E10294" s="41"/>
    </row>
    <row r="10295" spans="4:5" x14ac:dyDescent="0.2">
      <c r="D10295" s="1"/>
      <c r="E10295" s="41"/>
    </row>
    <row r="10296" spans="4:5" x14ac:dyDescent="0.2">
      <c r="D10296" s="1"/>
      <c r="E10296" s="41"/>
    </row>
    <row r="10297" spans="4:5" x14ac:dyDescent="0.2">
      <c r="D10297" s="1"/>
      <c r="E10297" s="41"/>
    </row>
    <row r="10298" spans="4:5" x14ac:dyDescent="0.2">
      <c r="D10298" s="1"/>
      <c r="E10298" s="41"/>
    </row>
    <row r="10299" spans="4:5" x14ac:dyDescent="0.2">
      <c r="D10299" s="1"/>
      <c r="E10299" s="41"/>
    </row>
    <row r="10300" spans="4:5" x14ac:dyDescent="0.2">
      <c r="D10300" s="1"/>
      <c r="E10300" s="41"/>
    </row>
    <row r="10301" spans="4:5" x14ac:dyDescent="0.2">
      <c r="D10301" s="1"/>
      <c r="E10301" s="41"/>
    </row>
    <row r="10302" spans="4:5" x14ac:dyDescent="0.2">
      <c r="D10302" s="1"/>
      <c r="E10302" s="41"/>
    </row>
    <row r="10303" spans="4:5" x14ac:dyDescent="0.2">
      <c r="D10303" s="1"/>
      <c r="E10303" s="41"/>
    </row>
    <row r="10304" spans="4:5" x14ac:dyDescent="0.2">
      <c r="D10304" s="1"/>
      <c r="E10304" s="41"/>
    </row>
    <row r="10305" spans="4:5" x14ac:dyDescent="0.2">
      <c r="D10305" s="1"/>
      <c r="E10305" s="41"/>
    </row>
    <row r="10306" spans="4:5" x14ac:dyDescent="0.2">
      <c r="D10306" s="1"/>
      <c r="E10306" s="41"/>
    </row>
    <row r="10307" spans="4:5" x14ac:dyDescent="0.2">
      <c r="D10307" s="1"/>
      <c r="E10307" s="41"/>
    </row>
    <row r="10308" spans="4:5" x14ac:dyDescent="0.2">
      <c r="D10308" s="1"/>
      <c r="E10308" s="41"/>
    </row>
    <row r="10309" spans="4:5" x14ac:dyDescent="0.2">
      <c r="D10309" s="1"/>
      <c r="E10309" s="41"/>
    </row>
    <row r="10310" spans="4:5" x14ac:dyDescent="0.2">
      <c r="D10310" s="1"/>
      <c r="E10310" s="41"/>
    </row>
    <row r="10311" spans="4:5" x14ac:dyDescent="0.2">
      <c r="D10311" s="1"/>
      <c r="E10311" s="41"/>
    </row>
    <row r="10312" spans="4:5" x14ac:dyDescent="0.2">
      <c r="D10312" s="1"/>
      <c r="E10312" s="41"/>
    </row>
    <row r="10313" spans="4:5" x14ac:dyDescent="0.2">
      <c r="D10313" s="1"/>
      <c r="E10313" s="41"/>
    </row>
    <row r="10314" spans="4:5" x14ac:dyDescent="0.2">
      <c r="D10314" s="1"/>
      <c r="E10314" s="41"/>
    </row>
    <row r="10315" spans="4:5" x14ac:dyDescent="0.2">
      <c r="D10315" s="1"/>
      <c r="E10315" s="41"/>
    </row>
    <row r="10316" spans="4:5" x14ac:dyDescent="0.2">
      <c r="D10316" s="1"/>
      <c r="E10316" s="41"/>
    </row>
    <row r="10317" spans="4:5" x14ac:dyDescent="0.2">
      <c r="D10317" s="1"/>
      <c r="E10317" s="41"/>
    </row>
    <row r="10318" spans="4:5" x14ac:dyDescent="0.2">
      <c r="D10318" s="1"/>
      <c r="E10318" s="41"/>
    </row>
    <row r="10319" spans="4:5" x14ac:dyDescent="0.2">
      <c r="D10319" s="1"/>
      <c r="E10319" s="41"/>
    </row>
    <row r="10320" spans="4:5" x14ac:dyDescent="0.2">
      <c r="D10320" s="1"/>
      <c r="E10320" s="41"/>
    </row>
    <row r="10321" spans="4:5" x14ac:dyDescent="0.2">
      <c r="D10321" s="1"/>
      <c r="E10321" s="41"/>
    </row>
    <row r="10322" spans="4:5" x14ac:dyDescent="0.2">
      <c r="D10322" s="1"/>
      <c r="E10322" s="41"/>
    </row>
    <row r="10323" spans="4:5" x14ac:dyDescent="0.2">
      <c r="D10323" s="1"/>
      <c r="E10323" s="41"/>
    </row>
    <row r="10324" spans="4:5" x14ac:dyDescent="0.2">
      <c r="D10324" s="1"/>
      <c r="E10324" s="41"/>
    </row>
    <row r="10325" spans="4:5" x14ac:dyDescent="0.2">
      <c r="D10325" s="1"/>
      <c r="E10325" s="41"/>
    </row>
    <row r="10326" spans="4:5" x14ac:dyDescent="0.2">
      <c r="D10326" s="1"/>
      <c r="E10326" s="41"/>
    </row>
    <row r="10327" spans="4:5" x14ac:dyDescent="0.2">
      <c r="D10327" s="1"/>
      <c r="E10327" s="41"/>
    </row>
    <row r="10328" spans="4:5" x14ac:dyDescent="0.2">
      <c r="D10328" s="1"/>
      <c r="E10328" s="41"/>
    </row>
    <row r="10329" spans="4:5" x14ac:dyDescent="0.2">
      <c r="D10329" s="1"/>
      <c r="E10329" s="41"/>
    </row>
    <row r="10330" spans="4:5" x14ac:dyDescent="0.2">
      <c r="D10330" s="1"/>
      <c r="E10330" s="41"/>
    </row>
    <row r="10331" spans="4:5" x14ac:dyDescent="0.2">
      <c r="D10331" s="1"/>
      <c r="E10331" s="41"/>
    </row>
    <row r="10332" spans="4:5" x14ac:dyDescent="0.2">
      <c r="D10332" s="1"/>
      <c r="E10332" s="41"/>
    </row>
    <row r="10333" spans="4:5" x14ac:dyDescent="0.2">
      <c r="D10333" s="1"/>
      <c r="E10333" s="41"/>
    </row>
    <row r="10334" spans="4:5" x14ac:dyDescent="0.2">
      <c r="D10334" s="1"/>
      <c r="E10334" s="41"/>
    </row>
    <row r="10335" spans="4:5" x14ac:dyDescent="0.2">
      <c r="D10335" s="1"/>
      <c r="E10335" s="41"/>
    </row>
    <row r="10336" spans="4:5" x14ac:dyDescent="0.2">
      <c r="D10336" s="1"/>
      <c r="E10336" s="41"/>
    </row>
    <row r="10337" spans="4:5" x14ac:dyDescent="0.2">
      <c r="D10337" s="1"/>
      <c r="E10337" s="41"/>
    </row>
    <row r="10338" spans="4:5" x14ac:dyDescent="0.2">
      <c r="D10338" s="1"/>
      <c r="E10338" s="41"/>
    </row>
    <row r="10339" spans="4:5" x14ac:dyDescent="0.2">
      <c r="D10339" s="1"/>
      <c r="E10339" s="41"/>
    </row>
    <row r="10340" spans="4:5" x14ac:dyDescent="0.2">
      <c r="D10340" s="1"/>
      <c r="E10340" s="41"/>
    </row>
    <row r="10341" spans="4:5" x14ac:dyDescent="0.2">
      <c r="D10341" s="1"/>
      <c r="E10341" s="41"/>
    </row>
    <row r="10342" spans="4:5" x14ac:dyDescent="0.2">
      <c r="D10342" s="1"/>
      <c r="E10342" s="41"/>
    </row>
    <row r="10343" spans="4:5" x14ac:dyDescent="0.2">
      <c r="D10343" s="1"/>
      <c r="E10343" s="41"/>
    </row>
    <row r="10344" spans="4:5" x14ac:dyDescent="0.2">
      <c r="D10344" s="1"/>
      <c r="E10344" s="41"/>
    </row>
    <row r="10345" spans="4:5" x14ac:dyDescent="0.2">
      <c r="D10345" s="1"/>
      <c r="E10345" s="41"/>
    </row>
    <row r="10346" spans="4:5" x14ac:dyDescent="0.2">
      <c r="D10346" s="1"/>
      <c r="E10346" s="41"/>
    </row>
    <row r="10347" spans="4:5" x14ac:dyDescent="0.2">
      <c r="D10347" s="1"/>
      <c r="E10347" s="41"/>
    </row>
    <row r="10348" spans="4:5" x14ac:dyDescent="0.2">
      <c r="D10348" s="1"/>
      <c r="E10348" s="41"/>
    </row>
    <row r="10349" spans="4:5" x14ac:dyDescent="0.2">
      <c r="D10349" s="1"/>
      <c r="E10349" s="41"/>
    </row>
    <row r="10350" spans="4:5" x14ac:dyDescent="0.2">
      <c r="D10350" s="1"/>
      <c r="E10350" s="41"/>
    </row>
    <row r="10351" spans="4:5" x14ac:dyDescent="0.2">
      <c r="D10351" s="1"/>
      <c r="E10351" s="41"/>
    </row>
    <row r="10352" spans="4:5" x14ac:dyDescent="0.2">
      <c r="D10352" s="1"/>
      <c r="E10352" s="41"/>
    </row>
    <row r="10353" spans="4:5" x14ac:dyDescent="0.2">
      <c r="D10353" s="1"/>
      <c r="E10353" s="41"/>
    </row>
    <row r="10354" spans="4:5" x14ac:dyDescent="0.2">
      <c r="D10354" s="1"/>
      <c r="E10354" s="41"/>
    </row>
    <row r="10355" spans="4:5" x14ac:dyDescent="0.2">
      <c r="D10355" s="1"/>
      <c r="E10355" s="41"/>
    </row>
    <row r="10356" spans="4:5" x14ac:dyDescent="0.2">
      <c r="D10356" s="1"/>
      <c r="E10356" s="41"/>
    </row>
    <row r="10357" spans="4:5" x14ac:dyDescent="0.2">
      <c r="D10357" s="1"/>
      <c r="E10357" s="41"/>
    </row>
    <row r="10358" spans="4:5" x14ac:dyDescent="0.2">
      <c r="D10358" s="1"/>
      <c r="E10358" s="41"/>
    </row>
    <row r="10359" spans="4:5" x14ac:dyDescent="0.2">
      <c r="D10359" s="1"/>
      <c r="E10359" s="41"/>
    </row>
    <row r="10360" spans="4:5" x14ac:dyDescent="0.2">
      <c r="D10360" s="1"/>
      <c r="E10360" s="41"/>
    </row>
    <row r="10361" spans="4:5" x14ac:dyDescent="0.2">
      <c r="D10361" s="1"/>
      <c r="E10361" s="41"/>
    </row>
    <row r="10362" spans="4:5" x14ac:dyDescent="0.2">
      <c r="D10362" s="1"/>
      <c r="E10362" s="41"/>
    </row>
    <row r="10363" spans="4:5" x14ac:dyDescent="0.2">
      <c r="D10363" s="1"/>
      <c r="E10363" s="41"/>
    </row>
    <row r="10364" spans="4:5" x14ac:dyDescent="0.2">
      <c r="D10364" s="1"/>
      <c r="E10364" s="41"/>
    </row>
    <row r="10365" spans="4:5" x14ac:dyDescent="0.2">
      <c r="D10365" s="1"/>
      <c r="E10365" s="41"/>
    </row>
    <row r="10366" spans="4:5" x14ac:dyDescent="0.2">
      <c r="D10366" s="1"/>
      <c r="E10366" s="41"/>
    </row>
    <row r="10367" spans="4:5" x14ac:dyDescent="0.2">
      <c r="D10367" s="1"/>
      <c r="E10367" s="41"/>
    </row>
    <row r="10368" spans="4:5" x14ac:dyDescent="0.2">
      <c r="D10368" s="1"/>
      <c r="E10368" s="41"/>
    </row>
    <row r="10369" spans="4:5" x14ac:dyDescent="0.2">
      <c r="D10369" s="1"/>
      <c r="E10369" s="41"/>
    </row>
    <row r="10370" spans="4:5" x14ac:dyDescent="0.2">
      <c r="D10370" s="1"/>
      <c r="E10370" s="41"/>
    </row>
    <row r="10371" spans="4:5" x14ac:dyDescent="0.2">
      <c r="D10371" s="1"/>
      <c r="E10371" s="41"/>
    </row>
    <row r="10372" spans="4:5" x14ac:dyDescent="0.2">
      <c r="D10372" s="1"/>
      <c r="E10372" s="41"/>
    </row>
    <row r="10373" spans="4:5" x14ac:dyDescent="0.2">
      <c r="D10373" s="1"/>
      <c r="E10373" s="41"/>
    </row>
    <row r="10374" spans="4:5" x14ac:dyDescent="0.2">
      <c r="D10374" s="1"/>
      <c r="E10374" s="41"/>
    </row>
    <row r="10375" spans="4:5" x14ac:dyDescent="0.2">
      <c r="D10375" s="1"/>
      <c r="E10375" s="41"/>
    </row>
    <row r="10376" spans="4:5" x14ac:dyDescent="0.2">
      <c r="D10376" s="1"/>
      <c r="E10376" s="41"/>
    </row>
    <row r="10377" spans="4:5" x14ac:dyDescent="0.2">
      <c r="D10377" s="1"/>
      <c r="E10377" s="41"/>
    </row>
    <row r="10378" spans="4:5" x14ac:dyDescent="0.2">
      <c r="D10378" s="1"/>
      <c r="E10378" s="41"/>
    </row>
    <row r="10379" spans="4:5" x14ac:dyDescent="0.2">
      <c r="D10379" s="1"/>
      <c r="E10379" s="41"/>
    </row>
    <row r="10380" spans="4:5" x14ac:dyDescent="0.2">
      <c r="D10380" s="1"/>
      <c r="E10380" s="41"/>
    </row>
    <row r="10381" spans="4:5" x14ac:dyDescent="0.2">
      <c r="D10381" s="1"/>
      <c r="E10381" s="41"/>
    </row>
    <row r="10382" spans="4:5" x14ac:dyDescent="0.2">
      <c r="D10382" s="1"/>
      <c r="E10382" s="41"/>
    </row>
    <row r="10383" spans="4:5" x14ac:dyDescent="0.2">
      <c r="D10383" s="1"/>
      <c r="E10383" s="41"/>
    </row>
    <row r="10384" spans="4:5" x14ac:dyDescent="0.2">
      <c r="D10384" s="1"/>
      <c r="E10384" s="41"/>
    </row>
    <row r="10385" spans="4:5" x14ac:dyDescent="0.2">
      <c r="D10385" s="1"/>
      <c r="E10385" s="41"/>
    </row>
    <row r="10386" spans="4:5" x14ac:dyDescent="0.2">
      <c r="D10386" s="1"/>
      <c r="E10386" s="41"/>
    </row>
    <row r="10387" spans="4:5" x14ac:dyDescent="0.2">
      <c r="D10387" s="1"/>
      <c r="E10387" s="41"/>
    </row>
    <row r="10388" spans="4:5" x14ac:dyDescent="0.2">
      <c r="D10388" s="1"/>
      <c r="E10388" s="41"/>
    </row>
    <row r="10389" spans="4:5" x14ac:dyDescent="0.2">
      <c r="D10389" s="1"/>
      <c r="E10389" s="41"/>
    </row>
    <row r="10390" spans="4:5" x14ac:dyDescent="0.2">
      <c r="D10390" s="1"/>
      <c r="E10390" s="41"/>
    </row>
    <row r="10391" spans="4:5" x14ac:dyDescent="0.2">
      <c r="D10391" s="1"/>
      <c r="E10391" s="41"/>
    </row>
    <row r="10392" spans="4:5" x14ac:dyDescent="0.2">
      <c r="D10392" s="1"/>
      <c r="E10392" s="41"/>
    </row>
    <row r="10393" spans="4:5" x14ac:dyDescent="0.2">
      <c r="D10393" s="1"/>
      <c r="E10393" s="41"/>
    </row>
    <row r="10394" spans="4:5" x14ac:dyDescent="0.2">
      <c r="D10394" s="1"/>
      <c r="E10394" s="41"/>
    </row>
    <row r="10395" spans="4:5" x14ac:dyDescent="0.2">
      <c r="D10395" s="1"/>
      <c r="E10395" s="41"/>
    </row>
    <row r="10396" spans="4:5" x14ac:dyDescent="0.2">
      <c r="D10396" s="1"/>
      <c r="E10396" s="41"/>
    </row>
    <row r="10397" spans="4:5" x14ac:dyDescent="0.2">
      <c r="D10397" s="1"/>
      <c r="E10397" s="41"/>
    </row>
    <row r="10398" spans="4:5" x14ac:dyDescent="0.2">
      <c r="D10398" s="1"/>
      <c r="E10398" s="41"/>
    </row>
    <row r="10399" spans="4:5" x14ac:dyDescent="0.2">
      <c r="D10399" s="1"/>
      <c r="E10399" s="41"/>
    </row>
    <row r="10400" spans="4:5" x14ac:dyDescent="0.2">
      <c r="D10400" s="1"/>
      <c r="E10400" s="41"/>
    </row>
    <row r="10401" spans="4:5" x14ac:dyDescent="0.2">
      <c r="D10401" s="1"/>
      <c r="E10401" s="41"/>
    </row>
    <row r="10402" spans="4:5" x14ac:dyDescent="0.2">
      <c r="D10402" s="1"/>
      <c r="E10402" s="41"/>
    </row>
    <row r="10403" spans="4:5" x14ac:dyDescent="0.2">
      <c r="D10403" s="1"/>
      <c r="E10403" s="41"/>
    </row>
    <row r="10404" spans="4:5" x14ac:dyDescent="0.2">
      <c r="D10404" s="1"/>
      <c r="E10404" s="41"/>
    </row>
    <row r="10405" spans="4:5" x14ac:dyDescent="0.2">
      <c r="D10405" s="1"/>
      <c r="E10405" s="41"/>
    </row>
    <row r="10406" spans="4:5" x14ac:dyDescent="0.2">
      <c r="D10406" s="1"/>
      <c r="E10406" s="41"/>
    </row>
    <row r="10407" spans="4:5" x14ac:dyDescent="0.2">
      <c r="D10407" s="1"/>
      <c r="E10407" s="41"/>
    </row>
    <row r="10408" spans="4:5" x14ac:dyDescent="0.2">
      <c r="D10408" s="1"/>
      <c r="E10408" s="41"/>
    </row>
    <row r="10409" spans="4:5" x14ac:dyDescent="0.2">
      <c r="D10409" s="1"/>
      <c r="E10409" s="41"/>
    </row>
    <row r="10410" spans="4:5" x14ac:dyDescent="0.2">
      <c r="D10410" s="1"/>
      <c r="E10410" s="41"/>
    </row>
    <row r="10411" spans="4:5" x14ac:dyDescent="0.2">
      <c r="D10411" s="1"/>
      <c r="E10411" s="41"/>
    </row>
    <row r="10412" spans="4:5" x14ac:dyDescent="0.2">
      <c r="D10412" s="1"/>
      <c r="E10412" s="41"/>
    </row>
    <row r="10413" spans="4:5" x14ac:dyDescent="0.2">
      <c r="D10413" s="1"/>
      <c r="E10413" s="41"/>
    </row>
    <row r="10414" spans="4:5" x14ac:dyDescent="0.2">
      <c r="D10414" s="1"/>
      <c r="E10414" s="41"/>
    </row>
    <row r="10415" spans="4:5" x14ac:dyDescent="0.2">
      <c r="D10415" s="1"/>
      <c r="E10415" s="41"/>
    </row>
    <row r="10416" spans="4:5" x14ac:dyDescent="0.2">
      <c r="D10416" s="1"/>
      <c r="E10416" s="41"/>
    </row>
    <row r="10417" spans="4:5" x14ac:dyDescent="0.2">
      <c r="D10417" s="1"/>
      <c r="E10417" s="41"/>
    </row>
    <row r="10418" spans="4:5" x14ac:dyDescent="0.2">
      <c r="D10418" s="1"/>
      <c r="E10418" s="41"/>
    </row>
    <row r="10419" spans="4:5" x14ac:dyDescent="0.2">
      <c r="D10419" s="1"/>
      <c r="E10419" s="41"/>
    </row>
    <row r="10420" spans="4:5" x14ac:dyDescent="0.2">
      <c r="D10420" s="1"/>
      <c r="E10420" s="41"/>
    </row>
    <row r="10421" spans="4:5" x14ac:dyDescent="0.2">
      <c r="D10421" s="1"/>
      <c r="E10421" s="41"/>
    </row>
    <row r="10422" spans="4:5" x14ac:dyDescent="0.2">
      <c r="D10422" s="1"/>
      <c r="E10422" s="41"/>
    </row>
    <row r="10423" spans="4:5" x14ac:dyDescent="0.2">
      <c r="D10423" s="1"/>
      <c r="E10423" s="41"/>
    </row>
    <row r="10424" spans="4:5" x14ac:dyDescent="0.2">
      <c r="D10424" s="1"/>
      <c r="E10424" s="41"/>
    </row>
    <row r="10425" spans="4:5" x14ac:dyDescent="0.2">
      <c r="D10425" s="1"/>
      <c r="E10425" s="41"/>
    </row>
    <row r="10426" spans="4:5" x14ac:dyDescent="0.2">
      <c r="D10426" s="1"/>
      <c r="E10426" s="41"/>
    </row>
    <row r="10427" spans="4:5" x14ac:dyDescent="0.2">
      <c r="D10427" s="1"/>
      <c r="E10427" s="41"/>
    </row>
    <row r="10428" spans="4:5" x14ac:dyDescent="0.2">
      <c r="D10428" s="1"/>
      <c r="E10428" s="41"/>
    </row>
    <row r="10429" spans="4:5" x14ac:dyDescent="0.2">
      <c r="D10429" s="1"/>
      <c r="E10429" s="41"/>
    </row>
    <row r="10430" spans="4:5" x14ac:dyDescent="0.2">
      <c r="D10430" s="1"/>
      <c r="E10430" s="41"/>
    </row>
    <row r="10431" spans="4:5" x14ac:dyDescent="0.2">
      <c r="D10431" s="1"/>
      <c r="E10431" s="41"/>
    </row>
    <row r="10432" spans="4:5" x14ac:dyDescent="0.2">
      <c r="D10432" s="1"/>
      <c r="E10432" s="41"/>
    </row>
    <row r="10433" spans="4:5" x14ac:dyDescent="0.2">
      <c r="D10433" s="1"/>
      <c r="E10433" s="41"/>
    </row>
    <row r="10434" spans="4:5" x14ac:dyDescent="0.2">
      <c r="D10434" s="1"/>
      <c r="E10434" s="41"/>
    </row>
    <row r="10435" spans="4:5" x14ac:dyDescent="0.2">
      <c r="D10435" s="1"/>
      <c r="E10435" s="41"/>
    </row>
    <row r="10436" spans="4:5" x14ac:dyDescent="0.2">
      <c r="D10436" s="1"/>
      <c r="E10436" s="41"/>
    </row>
    <row r="10437" spans="4:5" x14ac:dyDescent="0.2">
      <c r="D10437" s="1"/>
      <c r="E10437" s="41"/>
    </row>
    <row r="10438" spans="4:5" x14ac:dyDescent="0.2">
      <c r="D10438" s="1"/>
      <c r="E10438" s="41"/>
    </row>
    <row r="10439" spans="4:5" x14ac:dyDescent="0.2">
      <c r="D10439" s="1"/>
      <c r="E10439" s="41"/>
    </row>
    <row r="10440" spans="4:5" x14ac:dyDescent="0.2">
      <c r="D10440" s="1"/>
      <c r="E10440" s="41"/>
    </row>
    <row r="10441" spans="4:5" x14ac:dyDescent="0.2">
      <c r="D10441" s="1"/>
      <c r="E10441" s="41"/>
    </row>
    <row r="10442" spans="4:5" x14ac:dyDescent="0.2">
      <c r="D10442" s="1"/>
      <c r="E10442" s="41"/>
    </row>
    <row r="10443" spans="4:5" x14ac:dyDescent="0.2">
      <c r="D10443" s="1"/>
      <c r="E10443" s="41"/>
    </row>
    <row r="10444" spans="4:5" x14ac:dyDescent="0.2">
      <c r="D10444" s="1"/>
      <c r="E10444" s="41"/>
    </row>
    <row r="10445" spans="4:5" x14ac:dyDescent="0.2">
      <c r="D10445" s="1"/>
      <c r="E10445" s="41"/>
    </row>
    <row r="10446" spans="4:5" x14ac:dyDescent="0.2">
      <c r="D10446" s="1"/>
      <c r="E10446" s="41"/>
    </row>
    <row r="10447" spans="4:5" x14ac:dyDescent="0.2">
      <c r="D10447" s="1"/>
      <c r="E10447" s="41"/>
    </row>
    <row r="10448" spans="4:5" x14ac:dyDescent="0.2">
      <c r="D10448" s="1"/>
      <c r="E10448" s="41"/>
    </row>
    <row r="10449" spans="4:5" x14ac:dyDescent="0.2">
      <c r="D10449" s="1"/>
      <c r="E10449" s="41"/>
    </row>
    <row r="10450" spans="4:5" x14ac:dyDescent="0.2">
      <c r="D10450" s="1"/>
      <c r="E10450" s="41"/>
    </row>
    <row r="10451" spans="4:5" x14ac:dyDescent="0.2">
      <c r="D10451" s="1"/>
      <c r="E10451" s="41"/>
    </row>
    <row r="10452" spans="4:5" x14ac:dyDescent="0.2">
      <c r="D10452" s="1"/>
      <c r="E10452" s="41"/>
    </row>
    <row r="10453" spans="4:5" x14ac:dyDescent="0.2">
      <c r="D10453" s="1"/>
      <c r="E10453" s="41"/>
    </row>
    <row r="10454" spans="4:5" x14ac:dyDescent="0.2">
      <c r="D10454" s="1"/>
      <c r="E10454" s="41"/>
    </row>
    <row r="10455" spans="4:5" x14ac:dyDescent="0.2">
      <c r="D10455" s="1"/>
      <c r="E10455" s="41"/>
    </row>
    <row r="10456" spans="4:5" x14ac:dyDescent="0.2">
      <c r="D10456" s="1"/>
      <c r="E10456" s="41"/>
    </row>
    <row r="10457" spans="4:5" x14ac:dyDescent="0.2">
      <c r="D10457" s="1"/>
      <c r="E10457" s="41"/>
    </row>
    <row r="10458" spans="4:5" x14ac:dyDescent="0.2">
      <c r="D10458" s="1"/>
      <c r="E10458" s="41"/>
    </row>
    <row r="10459" spans="4:5" x14ac:dyDescent="0.2">
      <c r="D10459" s="1"/>
      <c r="E10459" s="41"/>
    </row>
    <row r="10460" spans="4:5" x14ac:dyDescent="0.2">
      <c r="D10460" s="1"/>
      <c r="E10460" s="41"/>
    </row>
    <row r="10461" spans="4:5" x14ac:dyDescent="0.2">
      <c r="D10461" s="1"/>
      <c r="E10461" s="41"/>
    </row>
    <row r="10462" spans="4:5" x14ac:dyDescent="0.2">
      <c r="D10462" s="1"/>
      <c r="E10462" s="41"/>
    </row>
    <row r="10463" spans="4:5" x14ac:dyDescent="0.2">
      <c r="D10463" s="1"/>
      <c r="E10463" s="41"/>
    </row>
    <row r="10464" spans="4:5" x14ac:dyDescent="0.2">
      <c r="D10464" s="1"/>
      <c r="E10464" s="41"/>
    </row>
    <row r="10465" spans="4:5" x14ac:dyDescent="0.2">
      <c r="D10465" s="1"/>
      <c r="E10465" s="41"/>
    </row>
    <row r="10466" spans="4:5" x14ac:dyDescent="0.2">
      <c r="D10466" s="1"/>
      <c r="E10466" s="41"/>
    </row>
    <row r="10467" spans="4:5" x14ac:dyDescent="0.2">
      <c r="D10467" s="1"/>
      <c r="E10467" s="41"/>
    </row>
    <row r="10468" spans="4:5" x14ac:dyDescent="0.2">
      <c r="D10468" s="1"/>
      <c r="E10468" s="41"/>
    </row>
    <row r="10469" spans="4:5" x14ac:dyDescent="0.2">
      <c r="D10469" s="1"/>
      <c r="E10469" s="41"/>
    </row>
    <row r="10470" spans="4:5" x14ac:dyDescent="0.2">
      <c r="D10470" s="1"/>
      <c r="E10470" s="41"/>
    </row>
    <row r="10471" spans="4:5" x14ac:dyDescent="0.2">
      <c r="D10471" s="1"/>
      <c r="E10471" s="41"/>
    </row>
    <row r="10472" spans="4:5" x14ac:dyDescent="0.2">
      <c r="D10472" s="1"/>
      <c r="E10472" s="41"/>
    </row>
    <row r="10473" spans="4:5" x14ac:dyDescent="0.2">
      <c r="D10473" s="1"/>
      <c r="E10473" s="41"/>
    </row>
    <row r="10474" spans="4:5" x14ac:dyDescent="0.2">
      <c r="D10474" s="1"/>
      <c r="E10474" s="41"/>
    </row>
    <row r="10475" spans="4:5" x14ac:dyDescent="0.2">
      <c r="D10475" s="1"/>
      <c r="E10475" s="41"/>
    </row>
    <row r="10476" spans="4:5" x14ac:dyDescent="0.2">
      <c r="D10476" s="1"/>
      <c r="E10476" s="41"/>
    </row>
    <row r="10477" spans="4:5" x14ac:dyDescent="0.2">
      <c r="D10477" s="1"/>
      <c r="E10477" s="41"/>
    </row>
    <row r="10478" spans="4:5" x14ac:dyDescent="0.2">
      <c r="D10478" s="1"/>
      <c r="E10478" s="41"/>
    </row>
    <row r="10479" spans="4:5" x14ac:dyDescent="0.2">
      <c r="D10479" s="1"/>
      <c r="E10479" s="41"/>
    </row>
    <row r="10480" spans="4:5" x14ac:dyDescent="0.2">
      <c r="D10480" s="1"/>
      <c r="E10480" s="41"/>
    </row>
    <row r="10481" spans="4:5" x14ac:dyDescent="0.2">
      <c r="D10481" s="1"/>
      <c r="E10481" s="41"/>
    </row>
    <row r="10482" spans="4:5" x14ac:dyDescent="0.2">
      <c r="D10482" s="1"/>
      <c r="E10482" s="41"/>
    </row>
    <row r="10483" spans="4:5" x14ac:dyDescent="0.2">
      <c r="D10483" s="1"/>
      <c r="E10483" s="41"/>
    </row>
    <row r="10484" spans="4:5" x14ac:dyDescent="0.2">
      <c r="D10484" s="1"/>
      <c r="E10484" s="41"/>
    </row>
    <row r="10485" spans="4:5" x14ac:dyDescent="0.2">
      <c r="D10485" s="1"/>
      <c r="E10485" s="41"/>
    </row>
    <row r="10486" spans="4:5" x14ac:dyDescent="0.2">
      <c r="D10486" s="1"/>
      <c r="E10486" s="41"/>
    </row>
    <row r="10487" spans="4:5" x14ac:dyDescent="0.2">
      <c r="D10487" s="1"/>
      <c r="E10487" s="41"/>
    </row>
    <row r="10488" spans="4:5" x14ac:dyDescent="0.2">
      <c r="D10488" s="1"/>
      <c r="E10488" s="41"/>
    </row>
    <row r="10489" spans="4:5" x14ac:dyDescent="0.2">
      <c r="D10489" s="1"/>
      <c r="E10489" s="41"/>
    </row>
    <row r="10490" spans="4:5" x14ac:dyDescent="0.2">
      <c r="D10490" s="1"/>
      <c r="E10490" s="41"/>
    </row>
    <row r="10491" spans="4:5" x14ac:dyDescent="0.2">
      <c r="D10491" s="1"/>
      <c r="E10491" s="41"/>
    </row>
    <row r="10492" spans="4:5" x14ac:dyDescent="0.2">
      <c r="D10492" s="1"/>
      <c r="E10492" s="41"/>
    </row>
    <row r="10493" spans="4:5" x14ac:dyDescent="0.2">
      <c r="D10493" s="1"/>
      <c r="E10493" s="41"/>
    </row>
    <row r="10494" spans="4:5" x14ac:dyDescent="0.2">
      <c r="D10494" s="1"/>
      <c r="E10494" s="41"/>
    </row>
    <row r="10495" spans="4:5" x14ac:dyDescent="0.2">
      <c r="D10495" s="1"/>
      <c r="E10495" s="41"/>
    </row>
    <row r="10496" spans="4:5" x14ac:dyDescent="0.2">
      <c r="D10496" s="1"/>
      <c r="E10496" s="41"/>
    </row>
    <row r="10497" spans="4:5" x14ac:dyDescent="0.2">
      <c r="D10497" s="1"/>
      <c r="E10497" s="41"/>
    </row>
    <row r="10498" spans="4:5" x14ac:dyDescent="0.2">
      <c r="D10498" s="1"/>
      <c r="E10498" s="41"/>
    </row>
    <row r="10499" spans="4:5" x14ac:dyDescent="0.2">
      <c r="D10499" s="1"/>
      <c r="E10499" s="41"/>
    </row>
    <row r="10500" spans="4:5" x14ac:dyDescent="0.2">
      <c r="D10500" s="1"/>
      <c r="E10500" s="41"/>
    </row>
    <row r="10501" spans="4:5" x14ac:dyDescent="0.2">
      <c r="D10501" s="1"/>
      <c r="E10501" s="41"/>
    </row>
    <row r="10502" spans="4:5" x14ac:dyDescent="0.2">
      <c r="D10502" s="1"/>
      <c r="E10502" s="41"/>
    </row>
    <row r="10503" spans="4:5" x14ac:dyDescent="0.2">
      <c r="D10503" s="1"/>
      <c r="E10503" s="41"/>
    </row>
    <row r="10504" spans="4:5" x14ac:dyDescent="0.2">
      <c r="D10504" s="1"/>
      <c r="E10504" s="41"/>
    </row>
    <row r="10505" spans="4:5" x14ac:dyDescent="0.2">
      <c r="D10505" s="1"/>
      <c r="E10505" s="41"/>
    </row>
    <row r="10506" spans="4:5" x14ac:dyDescent="0.2">
      <c r="D10506" s="1"/>
      <c r="E10506" s="41"/>
    </row>
    <row r="10507" spans="4:5" x14ac:dyDescent="0.2">
      <c r="D10507" s="1"/>
      <c r="E10507" s="41"/>
    </row>
    <row r="10508" spans="4:5" x14ac:dyDescent="0.2">
      <c r="D10508" s="1"/>
      <c r="E10508" s="41"/>
    </row>
    <row r="10509" spans="4:5" x14ac:dyDescent="0.2">
      <c r="D10509" s="1"/>
      <c r="E10509" s="41"/>
    </row>
    <row r="10510" spans="4:5" x14ac:dyDescent="0.2">
      <c r="D10510" s="1"/>
      <c r="E10510" s="41"/>
    </row>
    <row r="10511" spans="4:5" x14ac:dyDescent="0.2">
      <c r="D10511" s="1"/>
      <c r="E10511" s="41"/>
    </row>
    <row r="10512" spans="4:5" x14ac:dyDescent="0.2">
      <c r="D10512" s="1"/>
      <c r="E10512" s="41"/>
    </row>
    <row r="10513" spans="4:5" x14ac:dyDescent="0.2">
      <c r="D10513" s="1"/>
      <c r="E10513" s="41"/>
    </row>
    <row r="10514" spans="4:5" x14ac:dyDescent="0.2">
      <c r="D10514" s="1"/>
      <c r="E10514" s="41"/>
    </row>
    <row r="10515" spans="4:5" x14ac:dyDescent="0.2">
      <c r="D10515" s="1"/>
      <c r="E10515" s="41"/>
    </row>
    <row r="10516" spans="4:5" x14ac:dyDescent="0.2">
      <c r="D10516" s="1"/>
      <c r="E10516" s="41"/>
    </row>
    <row r="10517" spans="4:5" x14ac:dyDescent="0.2">
      <c r="D10517" s="1"/>
      <c r="E10517" s="41"/>
    </row>
    <row r="10518" spans="4:5" x14ac:dyDescent="0.2">
      <c r="D10518" s="1"/>
      <c r="E10518" s="41"/>
    </row>
    <row r="10519" spans="4:5" x14ac:dyDescent="0.2">
      <c r="D10519" s="1"/>
      <c r="E10519" s="41"/>
    </row>
    <row r="10520" spans="4:5" x14ac:dyDescent="0.2">
      <c r="D10520" s="1"/>
      <c r="E10520" s="41"/>
    </row>
    <row r="10521" spans="4:5" x14ac:dyDescent="0.2">
      <c r="D10521" s="1"/>
      <c r="E10521" s="41"/>
    </row>
    <row r="10522" spans="4:5" x14ac:dyDescent="0.2">
      <c r="D10522" s="1"/>
      <c r="E10522" s="41"/>
    </row>
    <row r="10523" spans="4:5" x14ac:dyDescent="0.2">
      <c r="D10523" s="1"/>
      <c r="E10523" s="41"/>
    </row>
    <row r="10524" spans="4:5" x14ac:dyDescent="0.2">
      <c r="D10524" s="1"/>
      <c r="E10524" s="41"/>
    </row>
    <row r="10525" spans="4:5" x14ac:dyDescent="0.2">
      <c r="D10525" s="1"/>
      <c r="E10525" s="41"/>
    </row>
    <row r="10526" spans="4:5" x14ac:dyDescent="0.2">
      <c r="D10526" s="1"/>
      <c r="E10526" s="41"/>
    </row>
    <row r="10527" spans="4:5" x14ac:dyDescent="0.2">
      <c r="D10527" s="1"/>
      <c r="E10527" s="41"/>
    </row>
    <row r="10528" spans="4:5" x14ac:dyDescent="0.2">
      <c r="D10528" s="1"/>
      <c r="E10528" s="41"/>
    </row>
    <row r="10529" spans="4:5" x14ac:dyDescent="0.2">
      <c r="D10529" s="1"/>
      <c r="E10529" s="41"/>
    </row>
    <row r="10530" spans="4:5" x14ac:dyDescent="0.2">
      <c r="D10530" s="1"/>
      <c r="E10530" s="41"/>
    </row>
    <row r="10531" spans="4:5" x14ac:dyDescent="0.2">
      <c r="D10531" s="1"/>
      <c r="E10531" s="41"/>
    </row>
    <row r="10532" spans="4:5" x14ac:dyDescent="0.2">
      <c r="D10532" s="1"/>
      <c r="E10532" s="41"/>
    </row>
    <row r="10533" spans="4:5" x14ac:dyDescent="0.2">
      <c r="D10533" s="1"/>
      <c r="E10533" s="41"/>
    </row>
    <row r="10534" spans="4:5" x14ac:dyDescent="0.2">
      <c r="D10534" s="1"/>
      <c r="E10534" s="41"/>
    </row>
    <row r="10535" spans="4:5" x14ac:dyDescent="0.2">
      <c r="D10535" s="1"/>
      <c r="E10535" s="41"/>
    </row>
    <row r="10536" spans="4:5" x14ac:dyDescent="0.2">
      <c r="D10536" s="1"/>
      <c r="E10536" s="41"/>
    </row>
    <row r="10537" spans="4:5" x14ac:dyDescent="0.2">
      <c r="D10537" s="1"/>
      <c r="E10537" s="41"/>
    </row>
    <row r="10538" spans="4:5" x14ac:dyDescent="0.2">
      <c r="D10538" s="1"/>
      <c r="E10538" s="41"/>
    </row>
    <row r="10539" spans="4:5" x14ac:dyDescent="0.2">
      <c r="D10539" s="1"/>
      <c r="E10539" s="41"/>
    </row>
    <row r="10540" spans="4:5" x14ac:dyDescent="0.2">
      <c r="D10540" s="1"/>
      <c r="E10540" s="41"/>
    </row>
    <row r="10541" spans="4:5" x14ac:dyDescent="0.2">
      <c r="D10541" s="1"/>
      <c r="E10541" s="41"/>
    </row>
    <row r="10542" spans="4:5" x14ac:dyDescent="0.2">
      <c r="D10542" s="1"/>
      <c r="E10542" s="41"/>
    </row>
    <row r="10543" spans="4:5" x14ac:dyDescent="0.2">
      <c r="D10543" s="1"/>
      <c r="E10543" s="41"/>
    </row>
    <row r="10544" spans="4:5" x14ac:dyDescent="0.2">
      <c r="D10544" s="1"/>
      <c r="E10544" s="41"/>
    </row>
    <row r="10545" spans="4:5" x14ac:dyDescent="0.2">
      <c r="D10545" s="1"/>
      <c r="E10545" s="41"/>
    </row>
    <row r="10546" spans="4:5" x14ac:dyDescent="0.2">
      <c r="D10546" s="1"/>
      <c r="E10546" s="41"/>
    </row>
    <row r="10547" spans="4:5" x14ac:dyDescent="0.2">
      <c r="D10547" s="1"/>
      <c r="E10547" s="41"/>
    </row>
    <row r="10548" spans="4:5" x14ac:dyDescent="0.2">
      <c r="D10548" s="1"/>
      <c r="E10548" s="41"/>
    </row>
    <row r="10549" spans="4:5" x14ac:dyDescent="0.2">
      <c r="D10549" s="1"/>
      <c r="E10549" s="41"/>
    </row>
    <row r="10550" spans="4:5" x14ac:dyDescent="0.2">
      <c r="D10550" s="1"/>
      <c r="E10550" s="41"/>
    </row>
    <row r="10551" spans="4:5" x14ac:dyDescent="0.2">
      <c r="D10551" s="1"/>
      <c r="E10551" s="41"/>
    </row>
    <row r="10552" spans="4:5" x14ac:dyDescent="0.2">
      <c r="D10552" s="1"/>
      <c r="E10552" s="41"/>
    </row>
    <row r="10553" spans="4:5" x14ac:dyDescent="0.2">
      <c r="D10553" s="1"/>
      <c r="E10553" s="41"/>
    </row>
    <row r="10554" spans="4:5" x14ac:dyDescent="0.2">
      <c r="D10554" s="1"/>
      <c r="E10554" s="41"/>
    </row>
    <row r="10555" spans="4:5" x14ac:dyDescent="0.2">
      <c r="D10555" s="1"/>
      <c r="E10555" s="41"/>
    </row>
    <row r="10556" spans="4:5" x14ac:dyDescent="0.2">
      <c r="D10556" s="1"/>
      <c r="E10556" s="41"/>
    </row>
    <row r="10557" spans="4:5" x14ac:dyDescent="0.2">
      <c r="D10557" s="1"/>
      <c r="E10557" s="41"/>
    </row>
    <row r="10558" spans="4:5" x14ac:dyDescent="0.2">
      <c r="D10558" s="1"/>
      <c r="E10558" s="41"/>
    </row>
    <row r="10559" spans="4:5" x14ac:dyDescent="0.2">
      <c r="D10559" s="1"/>
      <c r="E10559" s="41"/>
    </row>
    <row r="10560" spans="4:5" x14ac:dyDescent="0.2">
      <c r="D10560" s="1"/>
      <c r="E10560" s="41"/>
    </row>
    <row r="10561" spans="4:5" x14ac:dyDescent="0.2">
      <c r="D10561" s="1"/>
      <c r="E10561" s="41"/>
    </row>
    <row r="10562" spans="4:5" x14ac:dyDescent="0.2">
      <c r="D10562" s="1"/>
      <c r="E10562" s="41"/>
    </row>
    <row r="10563" spans="4:5" x14ac:dyDescent="0.2">
      <c r="D10563" s="1"/>
      <c r="E10563" s="41"/>
    </row>
    <row r="10564" spans="4:5" x14ac:dyDescent="0.2">
      <c r="D10564" s="1"/>
      <c r="E10564" s="41"/>
    </row>
    <row r="10565" spans="4:5" x14ac:dyDescent="0.2">
      <c r="D10565" s="1"/>
      <c r="E10565" s="41"/>
    </row>
    <row r="10566" spans="4:5" x14ac:dyDescent="0.2">
      <c r="D10566" s="1"/>
      <c r="E10566" s="41"/>
    </row>
    <row r="10567" spans="4:5" x14ac:dyDescent="0.2">
      <c r="D10567" s="1"/>
      <c r="E10567" s="41"/>
    </row>
    <row r="10568" spans="4:5" x14ac:dyDescent="0.2">
      <c r="D10568" s="1"/>
      <c r="E10568" s="41"/>
    </row>
    <row r="10569" spans="4:5" x14ac:dyDescent="0.2">
      <c r="D10569" s="1"/>
      <c r="E10569" s="41"/>
    </row>
    <row r="10570" spans="4:5" x14ac:dyDescent="0.2">
      <c r="D10570" s="1"/>
      <c r="E10570" s="41"/>
    </row>
    <row r="10571" spans="4:5" x14ac:dyDescent="0.2">
      <c r="D10571" s="1"/>
      <c r="E10571" s="41"/>
    </row>
    <row r="10572" spans="4:5" x14ac:dyDescent="0.2">
      <c r="D10572" s="1"/>
      <c r="E10572" s="41"/>
    </row>
    <row r="10573" spans="4:5" x14ac:dyDescent="0.2">
      <c r="D10573" s="1"/>
      <c r="E10573" s="41"/>
    </row>
    <row r="10574" spans="4:5" x14ac:dyDescent="0.2">
      <c r="D10574" s="1"/>
      <c r="E10574" s="41"/>
    </row>
    <row r="10575" spans="4:5" x14ac:dyDescent="0.2">
      <c r="D10575" s="1"/>
      <c r="E10575" s="41"/>
    </row>
    <row r="10576" spans="4:5" x14ac:dyDescent="0.2">
      <c r="D10576" s="1"/>
      <c r="E10576" s="41"/>
    </row>
    <row r="10577" spans="4:5" x14ac:dyDescent="0.2">
      <c r="D10577" s="1"/>
      <c r="E10577" s="41"/>
    </row>
    <row r="10578" spans="4:5" x14ac:dyDescent="0.2">
      <c r="D10578" s="1"/>
      <c r="E10578" s="41"/>
    </row>
    <row r="10579" spans="4:5" x14ac:dyDescent="0.2">
      <c r="D10579" s="1"/>
      <c r="E10579" s="41"/>
    </row>
    <row r="10580" spans="4:5" x14ac:dyDescent="0.2">
      <c r="D10580" s="1"/>
      <c r="E10580" s="41"/>
    </row>
    <row r="10581" spans="4:5" x14ac:dyDescent="0.2">
      <c r="D10581" s="1"/>
      <c r="E10581" s="41"/>
    </row>
    <row r="10582" spans="4:5" x14ac:dyDescent="0.2">
      <c r="D10582" s="1"/>
      <c r="E10582" s="41"/>
    </row>
    <row r="10583" spans="4:5" x14ac:dyDescent="0.2">
      <c r="D10583" s="1"/>
      <c r="E10583" s="41"/>
    </row>
    <row r="10584" spans="4:5" x14ac:dyDescent="0.2">
      <c r="D10584" s="1"/>
      <c r="E10584" s="41"/>
    </row>
    <row r="10585" spans="4:5" x14ac:dyDescent="0.2">
      <c r="D10585" s="1"/>
      <c r="E10585" s="41"/>
    </row>
    <row r="10586" spans="4:5" x14ac:dyDescent="0.2">
      <c r="D10586" s="1"/>
      <c r="E10586" s="41"/>
    </row>
    <row r="10587" spans="4:5" x14ac:dyDescent="0.2">
      <c r="D10587" s="1"/>
      <c r="E10587" s="41"/>
    </row>
    <row r="10588" spans="4:5" x14ac:dyDescent="0.2">
      <c r="D10588" s="1"/>
      <c r="E10588" s="41"/>
    </row>
    <row r="10589" spans="4:5" x14ac:dyDescent="0.2">
      <c r="D10589" s="1"/>
      <c r="E10589" s="41"/>
    </row>
    <row r="10590" spans="4:5" x14ac:dyDescent="0.2">
      <c r="D10590" s="1"/>
      <c r="E10590" s="41"/>
    </row>
    <row r="10591" spans="4:5" x14ac:dyDescent="0.2">
      <c r="D10591" s="1"/>
      <c r="E10591" s="41"/>
    </row>
    <row r="10592" spans="4:5" x14ac:dyDescent="0.2">
      <c r="D10592" s="1"/>
      <c r="E10592" s="41"/>
    </row>
    <row r="10593" spans="4:5" x14ac:dyDescent="0.2">
      <c r="D10593" s="1"/>
      <c r="E10593" s="41"/>
    </row>
    <row r="10594" spans="4:5" x14ac:dyDescent="0.2">
      <c r="D10594" s="1"/>
      <c r="E10594" s="41"/>
    </row>
    <row r="10595" spans="4:5" x14ac:dyDescent="0.2">
      <c r="D10595" s="1"/>
      <c r="E10595" s="41"/>
    </row>
    <row r="10596" spans="4:5" x14ac:dyDescent="0.2">
      <c r="D10596" s="1"/>
      <c r="E10596" s="41"/>
    </row>
    <row r="10597" spans="4:5" x14ac:dyDescent="0.2">
      <c r="D10597" s="1"/>
      <c r="E10597" s="41"/>
    </row>
    <row r="10598" spans="4:5" x14ac:dyDescent="0.2">
      <c r="D10598" s="1"/>
      <c r="E10598" s="41"/>
    </row>
    <row r="10599" spans="4:5" x14ac:dyDescent="0.2">
      <c r="D10599" s="1"/>
      <c r="E10599" s="41"/>
    </row>
    <row r="10600" spans="4:5" x14ac:dyDescent="0.2">
      <c r="D10600" s="1"/>
      <c r="E10600" s="41"/>
    </row>
    <row r="10601" spans="4:5" x14ac:dyDescent="0.2">
      <c r="D10601" s="1"/>
      <c r="E10601" s="41"/>
    </row>
    <row r="10602" spans="4:5" x14ac:dyDescent="0.2">
      <c r="D10602" s="1"/>
      <c r="E10602" s="41"/>
    </row>
    <row r="10603" spans="4:5" x14ac:dyDescent="0.2">
      <c r="D10603" s="1"/>
      <c r="E10603" s="41"/>
    </row>
    <row r="10604" spans="4:5" x14ac:dyDescent="0.2">
      <c r="D10604" s="1"/>
      <c r="E10604" s="41"/>
    </row>
    <row r="10605" spans="4:5" x14ac:dyDescent="0.2">
      <c r="D10605" s="1"/>
      <c r="E10605" s="41"/>
    </row>
    <row r="10606" spans="4:5" x14ac:dyDescent="0.2">
      <c r="D10606" s="1"/>
      <c r="E10606" s="41"/>
    </row>
    <row r="10607" spans="4:5" x14ac:dyDescent="0.2">
      <c r="D10607" s="1"/>
      <c r="E10607" s="41"/>
    </row>
    <row r="10608" spans="4:5" x14ac:dyDescent="0.2">
      <c r="D10608" s="1"/>
      <c r="E10608" s="41"/>
    </row>
    <row r="10609" spans="4:5" x14ac:dyDescent="0.2">
      <c r="D10609" s="1"/>
      <c r="E10609" s="41"/>
    </row>
    <row r="10610" spans="4:5" x14ac:dyDescent="0.2">
      <c r="D10610" s="1"/>
      <c r="E10610" s="41"/>
    </row>
    <row r="10611" spans="4:5" x14ac:dyDescent="0.2">
      <c r="D10611" s="1"/>
      <c r="E10611" s="41"/>
    </row>
    <row r="10612" spans="4:5" x14ac:dyDescent="0.2">
      <c r="D10612" s="1"/>
      <c r="E10612" s="41"/>
    </row>
    <row r="10613" spans="4:5" x14ac:dyDescent="0.2">
      <c r="D10613" s="1"/>
      <c r="E10613" s="41"/>
    </row>
    <row r="10614" spans="4:5" x14ac:dyDescent="0.2">
      <c r="D10614" s="1"/>
      <c r="E10614" s="41"/>
    </row>
    <row r="10615" spans="4:5" x14ac:dyDescent="0.2">
      <c r="D10615" s="1"/>
      <c r="E10615" s="41"/>
    </row>
    <row r="10616" spans="4:5" x14ac:dyDescent="0.2">
      <c r="D10616" s="1"/>
      <c r="E10616" s="41"/>
    </row>
    <row r="10617" spans="4:5" x14ac:dyDescent="0.2">
      <c r="D10617" s="1"/>
      <c r="E10617" s="41"/>
    </row>
    <row r="10618" spans="4:5" x14ac:dyDescent="0.2">
      <c r="D10618" s="1"/>
      <c r="E10618" s="41"/>
    </row>
    <row r="10619" spans="4:5" x14ac:dyDescent="0.2">
      <c r="D10619" s="1"/>
      <c r="E10619" s="41"/>
    </row>
    <row r="10620" spans="4:5" x14ac:dyDescent="0.2">
      <c r="D10620" s="1"/>
      <c r="E10620" s="41"/>
    </row>
    <row r="10621" spans="4:5" x14ac:dyDescent="0.2">
      <c r="D10621" s="1"/>
      <c r="E10621" s="41"/>
    </row>
    <row r="10622" spans="4:5" x14ac:dyDescent="0.2">
      <c r="D10622" s="1"/>
      <c r="E10622" s="41"/>
    </row>
    <row r="10623" spans="4:5" x14ac:dyDescent="0.2">
      <c r="D10623" s="1"/>
      <c r="E10623" s="41"/>
    </row>
    <row r="10624" spans="4:5" x14ac:dyDescent="0.2">
      <c r="D10624" s="1"/>
      <c r="E10624" s="41"/>
    </row>
    <row r="10625" spans="4:5" x14ac:dyDescent="0.2">
      <c r="D10625" s="1"/>
      <c r="E10625" s="41"/>
    </row>
    <row r="10626" spans="4:5" x14ac:dyDescent="0.2">
      <c r="D10626" s="1"/>
      <c r="E10626" s="41"/>
    </row>
    <row r="10627" spans="4:5" x14ac:dyDescent="0.2">
      <c r="D10627" s="1"/>
      <c r="E10627" s="41"/>
    </row>
    <row r="10628" spans="4:5" x14ac:dyDescent="0.2">
      <c r="D10628" s="1"/>
      <c r="E10628" s="41"/>
    </row>
    <row r="10629" spans="4:5" x14ac:dyDescent="0.2">
      <c r="D10629" s="1"/>
      <c r="E10629" s="41"/>
    </row>
    <row r="10630" spans="4:5" x14ac:dyDescent="0.2">
      <c r="D10630" s="1"/>
      <c r="E10630" s="41"/>
    </row>
    <row r="10631" spans="4:5" x14ac:dyDescent="0.2">
      <c r="D10631" s="1"/>
      <c r="E10631" s="41"/>
    </row>
    <row r="10632" spans="4:5" x14ac:dyDescent="0.2">
      <c r="D10632" s="1"/>
      <c r="E10632" s="41"/>
    </row>
    <row r="10633" spans="4:5" x14ac:dyDescent="0.2">
      <c r="D10633" s="1"/>
      <c r="E10633" s="41"/>
    </row>
    <row r="10634" spans="4:5" x14ac:dyDescent="0.2">
      <c r="D10634" s="1"/>
      <c r="E10634" s="41"/>
    </row>
    <row r="10635" spans="4:5" x14ac:dyDescent="0.2">
      <c r="D10635" s="1"/>
      <c r="E10635" s="41"/>
    </row>
    <row r="10636" spans="4:5" x14ac:dyDescent="0.2">
      <c r="D10636" s="1"/>
      <c r="E10636" s="41"/>
    </row>
    <row r="10637" spans="4:5" x14ac:dyDescent="0.2">
      <c r="D10637" s="1"/>
      <c r="E10637" s="41"/>
    </row>
    <row r="10638" spans="4:5" x14ac:dyDescent="0.2">
      <c r="D10638" s="1"/>
      <c r="E10638" s="41"/>
    </row>
    <row r="10639" spans="4:5" x14ac:dyDescent="0.2">
      <c r="D10639" s="1"/>
      <c r="E10639" s="41"/>
    </row>
    <row r="10640" spans="4:5" x14ac:dyDescent="0.2">
      <c r="D10640" s="1"/>
      <c r="E10640" s="41"/>
    </row>
    <row r="10641" spans="4:5" x14ac:dyDescent="0.2">
      <c r="D10641" s="1"/>
      <c r="E10641" s="41"/>
    </row>
    <row r="10642" spans="4:5" x14ac:dyDescent="0.2">
      <c r="D10642" s="1"/>
      <c r="E10642" s="41"/>
    </row>
    <row r="10643" spans="4:5" x14ac:dyDescent="0.2">
      <c r="D10643" s="1"/>
      <c r="E10643" s="41"/>
    </row>
    <row r="10644" spans="4:5" x14ac:dyDescent="0.2">
      <c r="D10644" s="1"/>
      <c r="E10644" s="41"/>
    </row>
    <row r="10645" spans="4:5" x14ac:dyDescent="0.2">
      <c r="D10645" s="1"/>
      <c r="E10645" s="41"/>
    </row>
    <row r="10646" spans="4:5" x14ac:dyDescent="0.2">
      <c r="D10646" s="1"/>
      <c r="E10646" s="41"/>
    </row>
    <row r="10647" spans="4:5" x14ac:dyDescent="0.2">
      <c r="D10647" s="1"/>
      <c r="E10647" s="41"/>
    </row>
    <row r="10648" spans="4:5" x14ac:dyDescent="0.2">
      <c r="D10648" s="1"/>
      <c r="E10648" s="41"/>
    </row>
    <row r="10649" spans="4:5" x14ac:dyDescent="0.2">
      <c r="D10649" s="1"/>
      <c r="E10649" s="41"/>
    </row>
    <row r="10650" spans="4:5" x14ac:dyDescent="0.2">
      <c r="D10650" s="1"/>
      <c r="E10650" s="41"/>
    </row>
    <row r="10651" spans="4:5" x14ac:dyDescent="0.2">
      <c r="D10651" s="1"/>
      <c r="E10651" s="41"/>
    </row>
    <row r="10652" spans="4:5" x14ac:dyDescent="0.2">
      <c r="D10652" s="1"/>
      <c r="E10652" s="41"/>
    </row>
    <row r="10653" spans="4:5" x14ac:dyDescent="0.2">
      <c r="D10653" s="1"/>
      <c r="E10653" s="41"/>
    </row>
    <row r="10654" spans="4:5" x14ac:dyDescent="0.2">
      <c r="D10654" s="1"/>
      <c r="E10654" s="41"/>
    </row>
    <row r="10655" spans="4:5" x14ac:dyDescent="0.2">
      <c r="D10655" s="1"/>
      <c r="E10655" s="41"/>
    </row>
    <row r="10656" spans="4:5" x14ac:dyDescent="0.2">
      <c r="D10656" s="1"/>
      <c r="E10656" s="41"/>
    </row>
    <row r="10657" spans="4:5" x14ac:dyDescent="0.2">
      <c r="D10657" s="1"/>
      <c r="E10657" s="41"/>
    </row>
    <row r="10658" spans="4:5" x14ac:dyDescent="0.2">
      <c r="D10658" s="1"/>
      <c r="E10658" s="41"/>
    </row>
    <row r="10659" spans="4:5" x14ac:dyDescent="0.2">
      <c r="D10659" s="1"/>
      <c r="E10659" s="41"/>
    </row>
    <row r="10660" spans="4:5" x14ac:dyDescent="0.2">
      <c r="D10660" s="1"/>
      <c r="E10660" s="41"/>
    </row>
    <row r="10661" spans="4:5" x14ac:dyDescent="0.2">
      <c r="D10661" s="1"/>
      <c r="E10661" s="41"/>
    </row>
    <row r="10662" spans="4:5" x14ac:dyDescent="0.2">
      <c r="D10662" s="1"/>
      <c r="E10662" s="41"/>
    </row>
    <row r="10663" spans="4:5" x14ac:dyDescent="0.2">
      <c r="D10663" s="1"/>
      <c r="E10663" s="41"/>
    </row>
    <row r="10664" spans="4:5" x14ac:dyDescent="0.2">
      <c r="D10664" s="1"/>
      <c r="E10664" s="41"/>
    </row>
    <row r="10665" spans="4:5" x14ac:dyDescent="0.2">
      <c r="D10665" s="1"/>
      <c r="E10665" s="41"/>
    </row>
    <row r="10666" spans="4:5" x14ac:dyDescent="0.2">
      <c r="D10666" s="1"/>
      <c r="E10666" s="41"/>
    </row>
    <row r="10667" spans="4:5" x14ac:dyDescent="0.2">
      <c r="D10667" s="1"/>
      <c r="E10667" s="41"/>
    </row>
    <row r="10668" spans="4:5" x14ac:dyDescent="0.2">
      <c r="D10668" s="1"/>
      <c r="E10668" s="41"/>
    </row>
    <row r="10669" spans="4:5" x14ac:dyDescent="0.2">
      <c r="D10669" s="1"/>
      <c r="E10669" s="41"/>
    </row>
    <row r="10670" spans="4:5" x14ac:dyDescent="0.2">
      <c r="D10670" s="1"/>
      <c r="E10670" s="41"/>
    </row>
    <row r="10671" spans="4:5" x14ac:dyDescent="0.2">
      <c r="D10671" s="1"/>
      <c r="E10671" s="41"/>
    </row>
    <row r="10672" spans="4:5" x14ac:dyDescent="0.2">
      <c r="D10672" s="1"/>
      <c r="E10672" s="41"/>
    </row>
    <row r="10673" spans="4:5" x14ac:dyDescent="0.2">
      <c r="D10673" s="1"/>
      <c r="E10673" s="41"/>
    </row>
    <row r="10674" spans="4:5" x14ac:dyDescent="0.2">
      <c r="D10674" s="1"/>
      <c r="E10674" s="41"/>
    </row>
    <row r="10675" spans="4:5" x14ac:dyDescent="0.2">
      <c r="D10675" s="1"/>
      <c r="E10675" s="41"/>
    </row>
    <row r="10676" spans="4:5" x14ac:dyDescent="0.2">
      <c r="D10676" s="1"/>
      <c r="E10676" s="41"/>
    </row>
    <row r="10677" spans="4:5" x14ac:dyDescent="0.2">
      <c r="D10677" s="1"/>
      <c r="E10677" s="41"/>
    </row>
    <row r="10678" spans="4:5" x14ac:dyDescent="0.2">
      <c r="D10678" s="1"/>
      <c r="E10678" s="41"/>
    </row>
    <row r="10679" spans="4:5" x14ac:dyDescent="0.2">
      <c r="D10679" s="1"/>
      <c r="E10679" s="41"/>
    </row>
    <row r="10680" spans="4:5" x14ac:dyDescent="0.2">
      <c r="D10680" s="1"/>
      <c r="E10680" s="41"/>
    </row>
    <row r="10681" spans="4:5" x14ac:dyDescent="0.2">
      <c r="D10681" s="1"/>
      <c r="E10681" s="41"/>
    </row>
    <row r="10682" spans="4:5" x14ac:dyDescent="0.2">
      <c r="D10682" s="1"/>
      <c r="E10682" s="41"/>
    </row>
    <row r="10683" spans="4:5" x14ac:dyDescent="0.2">
      <c r="D10683" s="1"/>
      <c r="E10683" s="41"/>
    </row>
    <row r="10684" spans="4:5" x14ac:dyDescent="0.2">
      <c r="D10684" s="1"/>
      <c r="E10684" s="41"/>
    </row>
    <row r="10685" spans="4:5" x14ac:dyDescent="0.2">
      <c r="D10685" s="1"/>
      <c r="E10685" s="41"/>
    </row>
    <row r="10686" spans="4:5" x14ac:dyDescent="0.2">
      <c r="D10686" s="1"/>
      <c r="E10686" s="41"/>
    </row>
    <row r="10687" spans="4:5" x14ac:dyDescent="0.2">
      <c r="D10687" s="1"/>
      <c r="E10687" s="41"/>
    </row>
    <row r="10688" spans="4:5" x14ac:dyDescent="0.2">
      <c r="D10688" s="1"/>
      <c r="E10688" s="41"/>
    </row>
    <row r="10689" spans="4:5" x14ac:dyDescent="0.2">
      <c r="D10689" s="1"/>
      <c r="E10689" s="41"/>
    </row>
    <row r="10690" spans="4:5" x14ac:dyDescent="0.2">
      <c r="D10690" s="1"/>
      <c r="E10690" s="41"/>
    </row>
    <row r="10691" spans="4:5" x14ac:dyDescent="0.2">
      <c r="D10691" s="1"/>
      <c r="E10691" s="41"/>
    </row>
    <row r="10692" spans="4:5" x14ac:dyDescent="0.2">
      <c r="D10692" s="1"/>
      <c r="E10692" s="41"/>
    </row>
    <row r="10693" spans="4:5" x14ac:dyDescent="0.2">
      <c r="D10693" s="1"/>
      <c r="E10693" s="41"/>
    </row>
    <row r="10694" spans="4:5" x14ac:dyDescent="0.2">
      <c r="D10694" s="1"/>
      <c r="E10694" s="41"/>
    </row>
    <row r="10695" spans="4:5" x14ac:dyDescent="0.2">
      <c r="D10695" s="1"/>
      <c r="E10695" s="41"/>
    </row>
    <row r="10696" spans="4:5" x14ac:dyDescent="0.2">
      <c r="D10696" s="1"/>
      <c r="E10696" s="41"/>
    </row>
    <row r="10697" spans="4:5" x14ac:dyDescent="0.2">
      <c r="D10697" s="1"/>
      <c r="E10697" s="41"/>
    </row>
    <row r="10698" spans="4:5" x14ac:dyDescent="0.2">
      <c r="D10698" s="1"/>
      <c r="E10698" s="41"/>
    </row>
    <row r="10699" spans="4:5" x14ac:dyDescent="0.2">
      <c r="D10699" s="1"/>
      <c r="E10699" s="41"/>
    </row>
    <row r="10700" spans="4:5" x14ac:dyDescent="0.2">
      <c r="D10700" s="1"/>
      <c r="E10700" s="41"/>
    </row>
    <row r="10701" spans="4:5" x14ac:dyDescent="0.2">
      <c r="D10701" s="1"/>
      <c r="E10701" s="41"/>
    </row>
    <row r="10702" spans="4:5" x14ac:dyDescent="0.2">
      <c r="D10702" s="1"/>
      <c r="E10702" s="41"/>
    </row>
    <row r="10703" spans="4:5" x14ac:dyDescent="0.2">
      <c r="D10703" s="1"/>
      <c r="E10703" s="41"/>
    </row>
    <row r="10704" spans="4:5" x14ac:dyDescent="0.2">
      <c r="D10704" s="1"/>
      <c r="E10704" s="41"/>
    </row>
    <row r="10705" spans="4:5" x14ac:dyDescent="0.2">
      <c r="D10705" s="1"/>
      <c r="E10705" s="41"/>
    </row>
    <row r="10706" spans="4:5" x14ac:dyDescent="0.2">
      <c r="D10706" s="1"/>
      <c r="E10706" s="41"/>
    </row>
    <row r="10707" spans="4:5" x14ac:dyDescent="0.2">
      <c r="D10707" s="1"/>
      <c r="E10707" s="41"/>
    </row>
    <row r="10708" spans="4:5" x14ac:dyDescent="0.2">
      <c r="D10708" s="1"/>
      <c r="E10708" s="41"/>
    </row>
    <row r="10709" spans="4:5" x14ac:dyDescent="0.2">
      <c r="D10709" s="1"/>
      <c r="E10709" s="41"/>
    </row>
    <row r="10710" spans="4:5" x14ac:dyDescent="0.2">
      <c r="D10710" s="1"/>
      <c r="E10710" s="41"/>
    </row>
    <row r="10711" spans="4:5" x14ac:dyDescent="0.2">
      <c r="D10711" s="1"/>
      <c r="E10711" s="41"/>
    </row>
    <row r="10712" spans="4:5" x14ac:dyDescent="0.2">
      <c r="D10712" s="1"/>
      <c r="E10712" s="41"/>
    </row>
    <row r="10713" spans="4:5" x14ac:dyDescent="0.2">
      <c r="D10713" s="1"/>
      <c r="E10713" s="41"/>
    </row>
    <row r="10714" spans="4:5" x14ac:dyDescent="0.2">
      <c r="D10714" s="1"/>
      <c r="E10714" s="41"/>
    </row>
    <row r="10715" spans="4:5" x14ac:dyDescent="0.2">
      <c r="D10715" s="1"/>
      <c r="E10715" s="41"/>
    </row>
    <row r="10716" spans="4:5" x14ac:dyDescent="0.2">
      <c r="D10716" s="1"/>
      <c r="E10716" s="41"/>
    </row>
    <row r="10717" spans="4:5" x14ac:dyDescent="0.2">
      <c r="D10717" s="1"/>
      <c r="E10717" s="41"/>
    </row>
    <row r="10718" spans="4:5" x14ac:dyDescent="0.2">
      <c r="D10718" s="1"/>
      <c r="E10718" s="41"/>
    </row>
    <row r="10719" spans="4:5" x14ac:dyDescent="0.2">
      <c r="D10719" s="1"/>
      <c r="E10719" s="41"/>
    </row>
    <row r="10720" spans="4:5" x14ac:dyDescent="0.2">
      <c r="D10720" s="1"/>
      <c r="E10720" s="41"/>
    </row>
    <row r="10721" spans="4:5" x14ac:dyDescent="0.2">
      <c r="D10721" s="1"/>
      <c r="E10721" s="41"/>
    </row>
    <row r="10722" spans="4:5" x14ac:dyDescent="0.2">
      <c r="D10722" s="1"/>
      <c r="E10722" s="41"/>
    </row>
    <row r="10723" spans="4:5" x14ac:dyDescent="0.2">
      <c r="D10723" s="1"/>
      <c r="E10723" s="41"/>
    </row>
    <row r="10724" spans="4:5" x14ac:dyDescent="0.2">
      <c r="D10724" s="1"/>
      <c r="E10724" s="41"/>
    </row>
    <row r="10725" spans="4:5" x14ac:dyDescent="0.2">
      <c r="D10725" s="1"/>
      <c r="E10725" s="41"/>
    </row>
    <row r="10726" spans="4:5" x14ac:dyDescent="0.2">
      <c r="D10726" s="1"/>
      <c r="E10726" s="41"/>
    </row>
    <row r="10727" spans="4:5" x14ac:dyDescent="0.2">
      <c r="D10727" s="1"/>
      <c r="E10727" s="41"/>
    </row>
    <row r="10728" spans="4:5" x14ac:dyDescent="0.2">
      <c r="D10728" s="1"/>
      <c r="E10728" s="41"/>
    </row>
    <row r="10729" spans="4:5" x14ac:dyDescent="0.2">
      <c r="D10729" s="1"/>
      <c r="E10729" s="41"/>
    </row>
    <row r="10730" spans="4:5" x14ac:dyDescent="0.2">
      <c r="D10730" s="1"/>
      <c r="E10730" s="41"/>
    </row>
    <row r="10731" spans="4:5" x14ac:dyDescent="0.2">
      <c r="D10731" s="1"/>
      <c r="E10731" s="41"/>
    </row>
    <row r="10732" spans="4:5" x14ac:dyDescent="0.2">
      <c r="D10732" s="1"/>
      <c r="E10732" s="41"/>
    </row>
    <row r="10733" spans="4:5" x14ac:dyDescent="0.2">
      <c r="D10733" s="1"/>
      <c r="E10733" s="41"/>
    </row>
    <row r="10734" spans="4:5" x14ac:dyDescent="0.2">
      <c r="D10734" s="1"/>
      <c r="E10734" s="41"/>
    </row>
    <row r="10735" spans="4:5" x14ac:dyDescent="0.2">
      <c r="D10735" s="1"/>
      <c r="E10735" s="41"/>
    </row>
    <row r="10736" spans="4:5" x14ac:dyDescent="0.2">
      <c r="D10736" s="1"/>
      <c r="E10736" s="41"/>
    </row>
    <row r="10737" spans="4:5" x14ac:dyDescent="0.2">
      <c r="D10737" s="1"/>
      <c r="E10737" s="41"/>
    </row>
    <row r="10738" spans="4:5" x14ac:dyDescent="0.2">
      <c r="D10738" s="1"/>
      <c r="E10738" s="41"/>
    </row>
    <row r="10739" spans="4:5" x14ac:dyDescent="0.2">
      <c r="D10739" s="1"/>
      <c r="E10739" s="41"/>
    </row>
    <row r="10740" spans="4:5" x14ac:dyDescent="0.2">
      <c r="D10740" s="1"/>
      <c r="E10740" s="41"/>
    </row>
    <row r="10741" spans="4:5" x14ac:dyDescent="0.2">
      <c r="D10741" s="1"/>
      <c r="E10741" s="41"/>
    </row>
    <row r="10742" spans="4:5" x14ac:dyDescent="0.2">
      <c r="D10742" s="1"/>
      <c r="E10742" s="41"/>
    </row>
    <row r="10743" spans="4:5" x14ac:dyDescent="0.2">
      <c r="D10743" s="1"/>
      <c r="E10743" s="41"/>
    </row>
    <row r="10744" spans="4:5" x14ac:dyDescent="0.2">
      <c r="D10744" s="1"/>
      <c r="E10744" s="41"/>
    </row>
    <row r="10745" spans="4:5" x14ac:dyDescent="0.2">
      <c r="D10745" s="1"/>
      <c r="E10745" s="41"/>
    </row>
    <row r="10746" spans="4:5" x14ac:dyDescent="0.2">
      <c r="D10746" s="1"/>
      <c r="E10746" s="41"/>
    </row>
    <row r="10747" spans="4:5" x14ac:dyDescent="0.2">
      <c r="D10747" s="1"/>
      <c r="E10747" s="41"/>
    </row>
    <row r="10748" spans="4:5" x14ac:dyDescent="0.2">
      <c r="D10748" s="1"/>
      <c r="E10748" s="41"/>
    </row>
    <row r="10749" spans="4:5" x14ac:dyDescent="0.2">
      <c r="D10749" s="1"/>
      <c r="E10749" s="41"/>
    </row>
    <row r="10750" spans="4:5" x14ac:dyDescent="0.2">
      <c r="D10750" s="1"/>
      <c r="E10750" s="41"/>
    </row>
    <row r="10751" spans="4:5" x14ac:dyDescent="0.2">
      <c r="D10751" s="1"/>
      <c r="E10751" s="41"/>
    </row>
    <row r="10752" spans="4:5" x14ac:dyDescent="0.2">
      <c r="D10752" s="1"/>
      <c r="E10752" s="41"/>
    </row>
    <row r="10753" spans="4:5" x14ac:dyDescent="0.2">
      <c r="D10753" s="1"/>
      <c r="E10753" s="41"/>
    </row>
    <row r="10754" spans="4:5" x14ac:dyDescent="0.2">
      <c r="D10754" s="1"/>
      <c r="E10754" s="41"/>
    </row>
    <row r="10755" spans="4:5" x14ac:dyDescent="0.2">
      <c r="D10755" s="1"/>
      <c r="E10755" s="41"/>
    </row>
    <row r="10756" spans="4:5" x14ac:dyDescent="0.2">
      <c r="D10756" s="1"/>
      <c r="E10756" s="41"/>
    </row>
    <row r="10757" spans="4:5" x14ac:dyDescent="0.2">
      <c r="D10757" s="1"/>
      <c r="E10757" s="41"/>
    </row>
    <row r="10758" spans="4:5" x14ac:dyDescent="0.2">
      <c r="D10758" s="1"/>
      <c r="E10758" s="41"/>
    </row>
    <row r="10759" spans="4:5" x14ac:dyDescent="0.2">
      <c r="D10759" s="1"/>
      <c r="E10759" s="41"/>
    </row>
    <row r="10760" spans="4:5" x14ac:dyDescent="0.2">
      <c r="D10760" s="1"/>
      <c r="E10760" s="41"/>
    </row>
    <row r="10761" spans="4:5" x14ac:dyDescent="0.2">
      <c r="D10761" s="1"/>
      <c r="E10761" s="41"/>
    </row>
    <row r="10762" spans="4:5" x14ac:dyDescent="0.2">
      <c r="D10762" s="1"/>
      <c r="E10762" s="41"/>
    </row>
    <row r="10763" spans="4:5" x14ac:dyDescent="0.2">
      <c r="D10763" s="1"/>
      <c r="E10763" s="41"/>
    </row>
    <row r="10764" spans="4:5" x14ac:dyDescent="0.2">
      <c r="D10764" s="1"/>
      <c r="E10764" s="41"/>
    </row>
    <row r="10765" spans="4:5" x14ac:dyDescent="0.2">
      <c r="D10765" s="1"/>
      <c r="E10765" s="41"/>
    </row>
    <row r="10766" spans="4:5" x14ac:dyDescent="0.2">
      <c r="D10766" s="1"/>
      <c r="E10766" s="41"/>
    </row>
    <row r="10767" spans="4:5" x14ac:dyDescent="0.2">
      <c r="D10767" s="1"/>
      <c r="E10767" s="41"/>
    </row>
    <row r="10768" spans="4:5" x14ac:dyDescent="0.2">
      <c r="D10768" s="1"/>
      <c r="E10768" s="41"/>
    </row>
    <row r="10769" spans="4:5" x14ac:dyDescent="0.2">
      <c r="D10769" s="1"/>
      <c r="E10769" s="41"/>
    </row>
    <row r="10770" spans="4:5" x14ac:dyDescent="0.2">
      <c r="D10770" s="1"/>
      <c r="E10770" s="41"/>
    </row>
    <row r="10771" spans="4:5" x14ac:dyDescent="0.2">
      <c r="D10771" s="1"/>
      <c r="E10771" s="41"/>
    </row>
    <row r="10772" spans="4:5" x14ac:dyDescent="0.2">
      <c r="D10772" s="1"/>
      <c r="E10772" s="41"/>
    </row>
    <row r="10773" spans="4:5" x14ac:dyDescent="0.2">
      <c r="D10773" s="1"/>
      <c r="E10773" s="41"/>
    </row>
    <row r="10774" spans="4:5" x14ac:dyDescent="0.2">
      <c r="D10774" s="1"/>
      <c r="E10774" s="41"/>
    </row>
    <row r="10775" spans="4:5" x14ac:dyDescent="0.2">
      <c r="D10775" s="1"/>
      <c r="E10775" s="41"/>
    </row>
    <row r="10776" spans="4:5" x14ac:dyDescent="0.2">
      <c r="D10776" s="1"/>
      <c r="E10776" s="41"/>
    </row>
    <row r="10777" spans="4:5" x14ac:dyDescent="0.2">
      <c r="D10777" s="1"/>
      <c r="E10777" s="41"/>
    </row>
    <row r="10778" spans="4:5" x14ac:dyDescent="0.2">
      <c r="D10778" s="1"/>
      <c r="E10778" s="41"/>
    </row>
    <row r="10779" spans="4:5" x14ac:dyDescent="0.2">
      <c r="D10779" s="1"/>
      <c r="E10779" s="41"/>
    </row>
    <row r="10780" spans="4:5" x14ac:dyDescent="0.2">
      <c r="D10780" s="1"/>
      <c r="E10780" s="41"/>
    </row>
    <row r="10781" spans="4:5" x14ac:dyDescent="0.2">
      <c r="D10781" s="1"/>
      <c r="E10781" s="41"/>
    </row>
    <row r="10782" spans="4:5" x14ac:dyDescent="0.2">
      <c r="D10782" s="1"/>
      <c r="E10782" s="41"/>
    </row>
    <row r="10783" spans="4:5" x14ac:dyDescent="0.2">
      <c r="D10783" s="1"/>
      <c r="E10783" s="41"/>
    </row>
    <row r="10784" spans="4:5" x14ac:dyDescent="0.2">
      <c r="D10784" s="1"/>
      <c r="E10784" s="41"/>
    </row>
    <row r="10785" spans="4:5" x14ac:dyDescent="0.2">
      <c r="D10785" s="1"/>
      <c r="E10785" s="41"/>
    </row>
    <row r="10786" spans="4:5" x14ac:dyDescent="0.2">
      <c r="D10786" s="1"/>
      <c r="E10786" s="41"/>
    </row>
    <row r="10787" spans="4:5" x14ac:dyDescent="0.2">
      <c r="D10787" s="1"/>
      <c r="E10787" s="41"/>
    </row>
    <row r="10788" spans="4:5" x14ac:dyDescent="0.2">
      <c r="D10788" s="1"/>
      <c r="E10788" s="41"/>
    </row>
    <row r="10789" spans="4:5" x14ac:dyDescent="0.2">
      <c r="D10789" s="1"/>
      <c r="E10789" s="41"/>
    </row>
    <row r="10790" spans="4:5" x14ac:dyDescent="0.2">
      <c r="D10790" s="1"/>
      <c r="E10790" s="41"/>
    </row>
    <row r="10791" spans="4:5" x14ac:dyDescent="0.2">
      <c r="D10791" s="1"/>
      <c r="E10791" s="41"/>
    </row>
    <row r="10792" spans="4:5" x14ac:dyDescent="0.2">
      <c r="D10792" s="1"/>
      <c r="E10792" s="41"/>
    </row>
    <row r="10793" spans="4:5" x14ac:dyDescent="0.2">
      <c r="D10793" s="1"/>
      <c r="E10793" s="41"/>
    </row>
    <row r="10794" spans="4:5" x14ac:dyDescent="0.2">
      <c r="D10794" s="1"/>
      <c r="E10794" s="41"/>
    </row>
    <row r="10795" spans="4:5" x14ac:dyDescent="0.2">
      <c r="D10795" s="1"/>
      <c r="E10795" s="41"/>
    </row>
    <row r="10796" spans="4:5" x14ac:dyDescent="0.2">
      <c r="D10796" s="1"/>
      <c r="E10796" s="41"/>
    </row>
    <row r="10797" spans="4:5" x14ac:dyDescent="0.2">
      <c r="D10797" s="1"/>
      <c r="E10797" s="41"/>
    </row>
    <row r="10798" spans="4:5" x14ac:dyDescent="0.2">
      <c r="D10798" s="1"/>
      <c r="E10798" s="41"/>
    </row>
    <row r="10799" spans="4:5" x14ac:dyDescent="0.2">
      <c r="D10799" s="1"/>
      <c r="E10799" s="41"/>
    </row>
    <row r="10800" spans="4:5" x14ac:dyDescent="0.2">
      <c r="D10800" s="1"/>
      <c r="E10800" s="41"/>
    </row>
    <row r="10801" spans="4:5" x14ac:dyDescent="0.2">
      <c r="D10801" s="1"/>
      <c r="E10801" s="41"/>
    </row>
    <row r="10802" spans="4:5" x14ac:dyDescent="0.2">
      <c r="D10802" s="1"/>
      <c r="E10802" s="41"/>
    </row>
    <row r="10803" spans="4:5" x14ac:dyDescent="0.2">
      <c r="D10803" s="1"/>
      <c r="E10803" s="41"/>
    </row>
    <row r="10804" spans="4:5" x14ac:dyDescent="0.2">
      <c r="D10804" s="1"/>
      <c r="E10804" s="41"/>
    </row>
    <row r="10805" spans="4:5" x14ac:dyDescent="0.2">
      <c r="D10805" s="1"/>
      <c r="E10805" s="41"/>
    </row>
    <row r="10806" spans="4:5" x14ac:dyDescent="0.2">
      <c r="D10806" s="1"/>
      <c r="E10806" s="41"/>
    </row>
    <row r="10807" spans="4:5" x14ac:dyDescent="0.2">
      <c r="D10807" s="1"/>
      <c r="E10807" s="41"/>
    </row>
    <row r="10808" spans="4:5" x14ac:dyDescent="0.2">
      <c r="D10808" s="1"/>
      <c r="E10808" s="41"/>
    </row>
    <row r="10809" spans="4:5" x14ac:dyDescent="0.2">
      <c r="D10809" s="1"/>
      <c r="E10809" s="41"/>
    </row>
    <row r="10810" spans="4:5" x14ac:dyDescent="0.2">
      <c r="D10810" s="1"/>
      <c r="E10810" s="41"/>
    </row>
    <row r="10811" spans="4:5" x14ac:dyDescent="0.2">
      <c r="D10811" s="1"/>
      <c r="E10811" s="41"/>
    </row>
    <row r="10812" spans="4:5" x14ac:dyDescent="0.2">
      <c r="D10812" s="1"/>
      <c r="E10812" s="41"/>
    </row>
    <row r="10813" spans="4:5" x14ac:dyDescent="0.2">
      <c r="D10813" s="1"/>
      <c r="E10813" s="41"/>
    </row>
    <row r="10814" spans="4:5" x14ac:dyDescent="0.2">
      <c r="D10814" s="1"/>
      <c r="E10814" s="41"/>
    </row>
    <row r="10815" spans="4:5" x14ac:dyDescent="0.2">
      <c r="D10815" s="1"/>
      <c r="E10815" s="41"/>
    </row>
    <row r="10816" spans="4:5" x14ac:dyDescent="0.2">
      <c r="D10816" s="1"/>
      <c r="E10816" s="41"/>
    </row>
    <row r="10817" spans="4:5" x14ac:dyDescent="0.2">
      <c r="D10817" s="1"/>
      <c r="E10817" s="41"/>
    </row>
    <row r="10818" spans="4:5" x14ac:dyDescent="0.2">
      <c r="D10818" s="1"/>
      <c r="E10818" s="41"/>
    </row>
    <row r="10819" spans="4:5" x14ac:dyDescent="0.2">
      <c r="D10819" s="1"/>
      <c r="E10819" s="41"/>
    </row>
    <row r="10820" spans="4:5" x14ac:dyDescent="0.2">
      <c r="D10820" s="1"/>
      <c r="E10820" s="41"/>
    </row>
    <row r="10821" spans="4:5" x14ac:dyDescent="0.2">
      <c r="D10821" s="1"/>
      <c r="E10821" s="41"/>
    </row>
    <row r="10822" spans="4:5" x14ac:dyDescent="0.2">
      <c r="D10822" s="1"/>
      <c r="E10822" s="41"/>
    </row>
    <row r="10823" spans="4:5" x14ac:dyDescent="0.2">
      <c r="D10823" s="1"/>
      <c r="E10823" s="41"/>
    </row>
    <row r="10824" spans="4:5" x14ac:dyDescent="0.2">
      <c r="D10824" s="1"/>
      <c r="E10824" s="41"/>
    </row>
    <row r="10825" spans="4:5" x14ac:dyDescent="0.2">
      <c r="D10825" s="1"/>
      <c r="E10825" s="41"/>
    </row>
    <row r="10826" spans="4:5" x14ac:dyDescent="0.2">
      <c r="D10826" s="1"/>
      <c r="E10826" s="41"/>
    </row>
    <row r="10827" spans="4:5" x14ac:dyDescent="0.2">
      <c r="D10827" s="1"/>
      <c r="E10827" s="41"/>
    </row>
    <row r="10828" spans="4:5" x14ac:dyDescent="0.2">
      <c r="D10828" s="1"/>
      <c r="E10828" s="41"/>
    </row>
    <row r="10829" spans="4:5" x14ac:dyDescent="0.2">
      <c r="D10829" s="1"/>
      <c r="E10829" s="41"/>
    </row>
    <row r="10830" spans="4:5" x14ac:dyDescent="0.2">
      <c r="D10830" s="1"/>
      <c r="E10830" s="41"/>
    </row>
    <row r="10831" spans="4:5" x14ac:dyDescent="0.2">
      <c r="D10831" s="1"/>
      <c r="E10831" s="41"/>
    </row>
    <row r="10832" spans="4:5" x14ac:dyDescent="0.2">
      <c r="D10832" s="1"/>
      <c r="E10832" s="41"/>
    </row>
    <row r="10833" spans="4:5" x14ac:dyDescent="0.2">
      <c r="D10833" s="1"/>
      <c r="E10833" s="41"/>
    </row>
    <row r="10834" spans="4:5" x14ac:dyDescent="0.2">
      <c r="D10834" s="1"/>
      <c r="E10834" s="41"/>
    </row>
    <row r="10835" spans="4:5" x14ac:dyDescent="0.2">
      <c r="D10835" s="1"/>
      <c r="E10835" s="41"/>
    </row>
    <row r="10836" spans="4:5" x14ac:dyDescent="0.2">
      <c r="D10836" s="1"/>
      <c r="E10836" s="41"/>
    </row>
    <row r="10837" spans="4:5" x14ac:dyDescent="0.2">
      <c r="D10837" s="1"/>
      <c r="E10837" s="41"/>
    </row>
    <row r="10838" spans="4:5" x14ac:dyDescent="0.2">
      <c r="D10838" s="1"/>
      <c r="E10838" s="41"/>
    </row>
    <row r="10839" spans="4:5" x14ac:dyDescent="0.2">
      <c r="D10839" s="1"/>
      <c r="E10839" s="41"/>
    </row>
    <row r="10840" spans="4:5" x14ac:dyDescent="0.2">
      <c r="D10840" s="1"/>
      <c r="E10840" s="41"/>
    </row>
    <row r="10841" spans="4:5" x14ac:dyDescent="0.2">
      <c r="D10841" s="1"/>
      <c r="E10841" s="41"/>
    </row>
    <row r="10842" spans="4:5" x14ac:dyDescent="0.2">
      <c r="D10842" s="1"/>
      <c r="E10842" s="41"/>
    </row>
    <row r="10843" spans="4:5" x14ac:dyDescent="0.2">
      <c r="D10843" s="1"/>
      <c r="E10843" s="41"/>
    </row>
    <row r="10844" spans="4:5" x14ac:dyDescent="0.2">
      <c r="D10844" s="1"/>
      <c r="E10844" s="41"/>
    </row>
    <row r="10845" spans="4:5" x14ac:dyDescent="0.2">
      <c r="D10845" s="1"/>
      <c r="E10845" s="41"/>
    </row>
    <row r="10846" spans="4:5" x14ac:dyDescent="0.2">
      <c r="D10846" s="1"/>
      <c r="E10846" s="41"/>
    </row>
    <row r="10847" spans="4:5" x14ac:dyDescent="0.2">
      <c r="D10847" s="1"/>
      <c r="E10847" s="41"/>
    </row>
    <row r="10848" spans="4:5" x14ac:dyDescent="0.2">
      <c r="D10848" s="1"/>
      <c r="E10848" s="41"/>
    </row>
    <row r="10849" spans="4:5" x14ac:dyDescent="0.2">
      <c r="D10849" s="1"/>
      <c r="E10849" s="41"/>
    </row>
    <row r="10850" spans="4:5" x14ac:dyDescent="0.2">
      <c r="D10850" s="1"/>
      <c r="E10850" s="41"/>
    </row>
    <row r="10851" spans="4:5" x14ac:dyDescent="0.2">
      <c r="D10851" s="1"/>
      <c r="E10851" s="41"/>
    </row>
    <row r="10852" spans="4:5" x14ac:dyDescent="0.2">
      <c r="D10852" s="1"/>
      <c r="E10852" s="41"/>
    </row>
    <row r="10853" spans="4:5" x14ac:dyDescent="0.2">
      <c r="D10853" s="1"/>
      <c r="E10853" s="41"/>
    </row>
    <row r="10854" spans="4:5" x14ac:dyDescent="0.2">
      <c r="D10854" s="1"/>
      <c r="E10854" s="41"/>
    </row>
    <row r="10855" spans="4:5" x14ac:dyDescent="0.2">
      <c r="D10855" s="1"/>
      <c r="E10855" s="41"/>
    </row>
    <row r="10856" spans="4:5" x14ac:dyDescent="0.2">
      <c r="D10856" s="1"/>
      <c r="E10856" s="41"/>
    </row>
    <row r="10857" spans="4:5" x14ac:dyDescent="0.2">
      <c r="D10857" s="1"/>
      <c r="E10857" s="41"/>
    </row>
    <row r="10858" spans="4:5" x14ac:dyDescent="0.2">
      <c r="D10858" s="1"/>
      <c r="E10858" s="41"/>
    </row>
    <row r="10859" spans="4:5" x14ac:dyDescent="0.2">
      <c r="D10859" s="1"/>
      <c r="E10859" s="41"/>
    </row>
    <row r="10860" spans="4:5" x14ac:dyDescent="0.2">
      <c r="D10860" s="1"/>
      <c r="E10860" s="41"/>
    </row>
    <row r="10861" spans="4:5" x14ac:dyDescent="0.2">
      <c r="D10861" s="1"/>
      <c r="E10861" s="41"/>
    </row>
    <row r="10862" spans="4:5" x14ac:dyDescent="0.2">
      <c r="D10862" s="1"/>
      <c r="E10862" s="41"/>
    </row>
    <row r="10863" spans="4:5" x14ac:dyDescent="0.2">
      <c r="D10863" s="1"/>
      <c r="E10863" s="41"/>
    </row>
    <row r="10864" spans="4:5" x14ac:dyDescent="0.2">
      <c r="D10864" s="1"/>
      <c r="E10864" s="41"/>
    </row>
    <row r="10865" spans="4:5" x14ac:dyDescent="0.2">
      <c r="D10865" s="1"/>
      <c r="E10865" s="41"/>
    </row>
    <row r="10866" spans="4:5" x14ac:dyDescent="0.2">
      <c r="D10866" s="1"/>
      <c r="E10866" s="41"/>
    </row>
    <row r="10867" spans="4:5" x14ac:dyDescent="0.2">
      <c r="D10867" s="1"/>
      <c r="E10867" s="41"/>
    </row>
    <row r="10868" spans="4:5" x14ac:dyDescent="0.2">
      <c r="D10868" s="1"/>
      <c r="E10868" s="41"/>
    </row>
    <row r="10869" spans="4:5" x14ac:dyDescent="0.2">
      <c r="D10869" s="1"/>
      <c r="E10869" s="41"/>
    </row>
    <row r="10870" spans="4:5" x14ac:dyDescent="0.2">
      <c r="D10870" s="1"/>
      <c r="E10870" s="41"/>
    </row>
    <row r="10871" spans="4:5" x14ac:dyDescent="0.2">
      <c r="D10871" s="1"/>
      <c r="E10871" s="41"/>
    </row>
    <row r="10872" spans="4:5" x14ac:dyDescent="0.2">
      <c r="D10872" s="1"/>
      <c r="E10872" s="41"/>
    </row>
    <row r="10873" spans="4:5" x14ac:dyDescent="0.2">
      <c r="D10873" s="1"/>
      <c r="E10873" s="41"/>
    </row>
    <row r="10874" spans="4:5" x14ac:dyDescent="0.2">
      <c r="D10874" s="1"/>
      <c r="E10874" s="41"/>
    </row>
    <row r="10875" spans="4:5" x14ac:dyDescent="0.2">
      <c r="D10875" s="1"/>
      <c r="E10875" s="41"/>
    </row>
    <row r="10876" spans="4:5" x14ac:dyDescent="0.2">
      <c r="D10876" s="1"/>
      <c r="E10876" s="41"/>
    </row>
    <row r="10877" spans="4:5" x14ac:dyDescent="0.2">
      <c r="D10877" s="1"/>
      <c r="E10877" s="41"/>
    </row>
    <row r="10878" spans="4:5" x14ac:dyDescent="0.2">
      <c r="D10878" s="1"/>
      <c r="E10878" s="41"/>
    </row>
    <row r="10879" spans="4:5" x14ac:dyDescent="0.2">
      <c r="D10879" s="1"/>
      <c r="E10879" s="41"/>
    </row>
    <row r="10880" spans="4:5" x14ac:dyDescent="0.2">
      <c r="D10880" s="1"/>
      <c r="E10880" s="41"/>
    </row>
    <row r="10881" spans="4:5" x14ac:dyDescent="0.2">
      <c r="D10881" s="1"/>
      <c r="E10881" s="41"/>
    </row>
    <row r="10882" spans="4:5" x14ac:dyDescent="0.2">
      <c r="D10882" s="1"/>
      <c r="E10882" s="41"/>
    </row>
    <row r="10883" spans="4:5" x14ac:dyDescent="0.2">
      <c r="D10883" s="1"/>
      <c r="E10883" s="41"/>
    </row>
    <row r="10884" spans="4:5" x14ac:dyDescent="0.2">
      <c r="D10884" s="1"/>
      <c r="E10884" s="41"/>
    </row>
    <row r="10885" spans="4:5" x14ac:dyDescent="0.2">
      <c r="D10885" s="1"/>
      <c r="E10885" s="41"/>
    </row>
    <row r="10886" spans="4:5" x14ac:dyDescent="0.2">
      <c r="D10886" s="1"/>
      <c r="E10886" s="41"/>
    </row>
    <row r="10887" spans="4:5" x14ac:dyDescent="0.2">
      <c r="D10887" s="1"/>
      <c r="E10887" s="41"/>
    </row>
    <row r="10888" spans="4:5" x14ac:dyDescent="0.2">
      <c r="D10888" s="1"/>
      <c r="E10888" s="41"/>
    </row>
    <row r="10889" spans="4:5" x14ac:dyDescent="0.2">
      <c r="D10889" s="1"/>
      <c r="E10889" s="41"/>
    </row>
    <row r="10890" spans="4:5" x14ac:dyDescent="0.2">
      <c r="D10890" s="1"/>
      <c r="E10890" s="41"/>
    </row>
    <row r="10891" spans="4:5" x14ac:dyDescent="0.2">
      <c r="D10891" s="1"/>
      <c r="E10891" s="41"/>
    </row>
    <row r="10892" spans="4:5" x14ac:dyDescent="0.2">
      <c r="D10892" s="1"/>
      <c r="E10892" s="41"/>
    </row>
    <row r="10893" spans="4:5" x14ac:dyDescent="0.2">
      <c r="D10893" s="1"/>
      <c r="E10893" s="41"/>
    </row>
    <row r="10894" spans="4:5" x14ac:dyDescent="0.2">
      <c r="D10894" s="1"/>
      <c r="E10894" s="41"/>
    </row>
    <row r="10895" spans="4:5" x14ac:dyDescent="0.2">
      <c r="D10895" s="1"/>
      <c r="E10895" s="41"/>
    </row>
    <row r="10896" spans="4:5" x14ac:dyDescent="0.2">
      <c r="D10896" s="1"/>
      <c r="E10896" s="41"/>
    </row>
    <row r="10897" spans="4:5" x14ac:dyDescent="0.2">
      <c r="D10897" s="1"/>
      <c r="E10897" s="41"/>
    </row>
    <row r="10898" spans="4:5" x14ac:dyDescent="0.2">
      <c r="D10898" s="1"/>
      <c r="E10898" s="41"/>
    </row>
    <row r="10899" spans="4:5" x14ac:dyDescent="0.2">
      <c r="D10899" s="1"/>
      <c r="E10899" s="41"/>
    </row>
    <row r="10900" spans="4:5" x14ac:dyDescent="0.2">
      <c r="D10900" s="1"/>
      <c r="E10900" s="41"/>
    </row>
    <row r="10901" spans="4:5" x14ac:dyDescent="0.2">
      <c r="D10901" s="1"/>
      <c r="E10901" s="41"/>
    </row>
    <row r="10902" spans="4:5" x14ac:dyDescent="0.2">
      <c r="D10902" s="1"/>
      <c r="E10902" s="41"/>
    </row>
    <row r="10903" spans="4:5" x14ac:dyDescent="0.2">
      <c r="D10903" s="1"/>
      <c r="E10903" s="41"/>
    </row>
    <row r="10904" spans="4:5" x14ac:dyDescent="0.2">
      <c r="D10904" s="1"/>
      <c r="E10904" s="41"/>
    </row>
    <row r="10905" spans="4:5" x14ac:dyDescent="0.2">
      <c r="D10905" s="1"/>
      <c r="E10905" s="41"/>
    </row>
    <row r="10906" spans="4:5" x14ac:dyDescent="0.2">
      <c r="D10906" s="1"/>
      <c r="E10906" s="41"/>
    </row>
    <row r="10907" spans="4:5" x14ac:dyDescent="0.2">
      <c r="D10907" s="1"/>
      <c r="E10907" s="41"/>
    </row>
    <row r="10908" spans="4:5" x14ac:dyDescent="0.2">
      <c r="D10908" s="1"/>
      <c r="E10908" s="41"/>
    </row>
    <row r="10909" spans="4:5" x14ac:dyDescent="0.2">
      <c r="D10909" s="1"/>
      <c r="E10909" s="41"/>
    </row>
    <row r="10910" spans="4:5" x14ac:dyDescent="0.2">
      <c r="D10910" s="1"/>
      <c r="E10910" s="41"/>
    </row>
    <row r="10911" spans="4:5" x14ac:dyDescent="0.2">
      <c r="D10911" s="1"/>
      <c r="E10911" s="41"/>
    </row>
    <row r="10912" spans="4:5" x14ac:dyDescent="0.2">
      <c r="D10912" s="1"/>
      <c r="E10912" s="41"/>
    </row>
    <row r="10913" spans="4:5" x14ac:dyDescent="0.2">
      <c r="D10913" s="1"/>
      <c r="E10913" s="41"/>
    </row>
    <row r="10914" spans="4:5" x14ac:dyDescent="0.2">
      <c r="D10914" s="1"/>
      <c r="E10914" s="41"/>
    </row>
    <row r="10915" spans="4:5" x14ac:dyDescent="0.2">
      <c r="D10915" s="1"/>
      <c r="E10915" s="41"/>
    </row>
    <row r="10916" spans="4:5" x14ac:dyDescent="0.2">
      <c r="D10916" s="1"/>
      <c r="E10916" s="41"/>
    </row>
    <row r="10917" spans="4:5" x14ac:dyDescent="0.2">
      <c r="D10917" s="1"/>
      <c r="E10917" s="41"/>
    </row>
    <row r="10918" spans="4:5" x14ac:dyDescent="0.2">
      <c r="D10918" s="1"/>
      <c r="E10918" s="41"/>
    </row>
    <row r="10919" spans="4:5" x14ac:dyDescent="0.2">
      <c r="D10919" s="1"/>
      <c r="E10919" s="41"/>
    </row>
    <row r="10920" spans="4:5" x14ac:dyDescent="0.2">
      <c r="D10920" s="1"/>
      <c r="E10920" s="41"/>
    </row>
    <row r="10921" spans="4:5" x14ac:dyDescent="0.2">
      <c r="D10921" s="1"/>
      <c r="E10921" s="41"/>
    </row>
    <row r="10922" spans="4:5" x14ac:dyDescent="0.2">
      <c r="D10922" s="1"/>
      <c r="E10922" s="41"/>
    </row>
    <row r="10923" spans="4:5" x14ac:dyDescent="0.2">
      <c r="D10923" s="1"/>
      <c r="E10923" s="41"/>
    </row>
    <row r="10924" spans="4:5" x14ac:dyDescent="0.2">
      <c r="D10924" s="1"/>
      <c r="E10924" s="41"/>
    </row>
    <row r="10925" spans="4:5" x14ac:dyDescent="0.2">
      <c r="D10925" s="1"/>
      <c r="E10925" s="41"/>
    </row>
    <row r="10926" spans="4:5" x14ac:dyDescent="0.2">
      <c r="D10926" s="1"/>
      <c r="E10926" s="41"/>
    </row>
    <row r="10927" spans="4:5" x14ac:dyDescent="0.2">
      <c r="D10927" s="1"/>
      <c r="E10927" s="41"/>
    </row>
    <row r="10928" spans="4:5" x14ac:dyDescent="0.2">
      <c r="D10928" s="1"/>
      <c r="E10928" s="41"/>
    </row>
    <row r="10929" spans="4:5" x14ac:dyDescent="0.2">
      <c r="D10929" s="1"/>
      <c r="E10929" s="41"/>
    </row>
    <row r="10930" spans="4:5" x14ac:dyDescent="0.2">
      <c r="D10930" s="1"/>
      <c r="E10930" s="41"/>
    </row>
    <row r="10931" spans="4:5" x14ac:dyDescent="0.2">
      <c r="D10931" s="1"/>
      <c r="E10931" s="41"/>
    </row>
    <row r="10932" spans="4:5" x14ac:dyDescent="0.2">
      <c r="D10932" s="1"/>
      <c r="E10932" s="41"/>
    </row>
    <row r="10933" spans="4:5" x14ac:dyDescent="0.2">
      <c r="D10933" s="1"/>
      <c r="E10933" s="41"/>
    </row>
    <row r="10934" spans="4:5" x14ac:dyDescent="0.2">
      <c r="D10934" s="1"/>
      <c r="E10934" s="41"/>
    </row>
    <row r="10935" spans="4:5" x14ac:dyDescent="0.2">
      <c r="D10935" s="1"/>
      <c r="E10935" s="41"/>
    </row>
    <row r="10936" spans="4:5" x14ac:dyDescent="0.2">
      <c r="D10936" s="1"/>
      <c r="E10936" s="41"/>
    </row>
    <row r="10937" spans="4:5" x14ac:dyDescent="0.2">
      <c r="D10937" s="1"/>
      <c r="E10937" s="41"/>
    </row>
    <row r="10938" spans="4:5" x14ac:dyDescent="0.2">
      <c r="D10938" s="1"/>
      <c r="E10938" s="41"/>
    </row>
    <row r="10939" spans="4:5" x14ac:dyDescent="0.2">
      <c r="D10939" s="1"/>
      <c r="E10939" s="41"/>
    </row>
    <row r="10940" spans="4:5" x14ac:dyDescent="0.2">
      <c r="D10940" s="1"/>
      <c r="E10940" s="41"/>
    </row>
    <row r="10941" spans="4:5" x14ac:dyDescent="0.2">
      <c r="D10941" s="1"/>
      <c r="E10941" s="41"/>
    </row>
    <row r="10942" spans="4:5" x14ac:dyDescent="0.2">
      <c r="D10942" s="1"/>
      <c r="E10942" s="41"/>
    </row>
    <row r="10943" spans="4:5" x14ac:dyDescent="0.2">
      <c r="D10943" s="1"/>
      <c r="E10943" s="41"/>
    </row>
    <row r="10944" spans="4:5" x14ac:dyDescent="0.2">
      <c r="D10944" s="1"/>
      <c r="E10944" s="41"/>
    </row>
    <row r="10945" spans="4:5" x14ac:dyDescent="0.2">
      <c r="D10945" s="1"/>
      <c r="E10945" s="41"/>
    </row>
    <row r="10946" spans="4:5" x14ac:dyDescent="0.2">
      <c r="D10946" s="1"/>
      <c r="E10946" s="41"/>
    </row>
    <row r="10947" spans="4:5" x14ac:dyDescent="0.2">
      <c r="D10947" s="1"/>
      <c r="E10947" s="41"/>
    </row>
    <row r="10948" spans="4:5" x14ac:dyDescent="0.2">
      <c r="D10948" s="1"/>
      <c r="E10948" s="41"/>
    </row>
    <row r="10949" spans="4:5" x14ac:dyDescent="0.2">
      <c r="D10949" s="1"/>
      <c r="E10949" s="41"/>
    </row>
    <row r="10950" spans="4:5" x14ac:dyDescent="0.2">
      <c r="D10950" s="1"/>
      <c r="E10950" s="41"/>
    </row>
    <row r="10951" spans="4:5" x14ac:dyDescent="0.2">
      <c r="D10951" s="1"/>
      <c r="E10951" s="41"/>
    </row>
    <row r="10952" spans="4:5" x14ac:dyDescent="0.2">
      <c r="D10952" s="1"/>
      <c r="E10952" s="41"/>
    </row>
    <row r="10953" spans="4:5" x14ac:dyDescent="0.2">
      <c r="D10953" s="1"/>
      <c r="E10953" s="41"/>
    </row>
    <row r="10954" spans="4:5" x14ac:dyDescent="0.2">
      <c r="D10954" s="1"/>
      <c r="E10954" s="41"/>
    </row>
    <row r="10955" spans="4:5" x14ac:dyDescent="0.2">
      <c r="D10955" s="1"/>
      <c r="E10955" s="41"/>
    </row>
    <row r="10956" spans="4:5" x14ac:dyDescent="0.2">
      <c r="D10956" s="1"/>
      <c r="E10956" s="41"/>
    </row>
    <row r="10957" spans="4:5" x14ac:dyDescent="0.2">
      <c r="D10957" s="1"/>
      <c r="E10957" s="41"/>
    </row>
    <row r="10958" spans="4:5" x14ac:dyDescent="0.2">
      <c r="D10958" s="1"/>
      <c r="E10958" s="41"/>
    </row>
    <row r="10959" spans="4:5" x14ac:dyDescent="0.2">
      <c r="D10959" s="1"/>
      <c r="E10959" s="41"/>
    </row>
    <row r="10960" spans="4:5" x14ac:dyDescent="0.2">
      <c r="D10960" s="1"/>
      <c r="E10960" s="41"/>
    </row>
    <row r="10961" spans="4:5" x14ac:dyDescent="0.2">
      <c r="D10961" s="1"/>
      <c r="E10961" s="41"/>
    </row>
    <row r="10962" spans="4:5" x14ac:dyDescent="0.2">
      <c r="D10962" s="1"/>
      <c r="E10962" s="41"/>
    </row>
    <row r="10963" spans="4:5" x14ac:dyDescent="0.2">
      <c r="D10963" s="1"/>
      <c r="E10963" s="41"/>
    </row>
    <row r="10964" spans="4:5" x14ac:dyDescent="0.2">
      <c r="D10964" s="1"/>
      <c r="E10964" s="41"/>
    </row>
    <row r="10965" spans="4:5" x14ac:dyDescent="0.2">
      <c r="D10965" s="1"/>
      <c r="E10965" s="41"/>
    </row>
    <row r="10966" spans="4:5" x14ac:dyDescent="0.2">
      <c r="D10966" s="1"/>
      <c r="E10966" s="41"/>
    </row>
    <row r="10967" spans="4:5" x14ac:dyDescent="0.2">
      <c r="D10967" s="1"/>
      <c r="E10967" s="41"/>
    </row>
    <row r="10968" spans="4:5" x14ac:dyDescent="0.2">
      <c r="D10968" s="1"/>
      <c r="E10968" s="41"/>
    </row>
    <row r="10969" spans="4:5" x14ac:dyDescent="0.2">
      <c r="D10969" s="1"/>
      <c r="E10969" s="41"/>
    </row>
    <row r="10970" spans="4:5" x14ac:dyDescent="0.2">
      <c r="D10970" s="1"/>
      <c r="E10970" s="41"/>
    </row>
    <row r="10971" spans="4:5" x14ac:dyDescent="0.2">
      <c r="D10971" s="1"/>
      <c r="E10971" s="41"/>
    </row>
    <row r="10972" spans="4:5" x14ac:dyDescent="0.2">
      <c r="D10972" s="1"/>
      <c r="E10972" s="41"/>
    </row>
    <row r="10973" spans="4:5" x14ac:dyDescent="0.2">
      <c r="D10973" s="1"/>
      <c r="E10973" s="41"/>
    </row>
    <row r="10974" spans="4:5" x14ac:dyDescent="0.2">
      <c r="D10974" s="1"/>
      <c r="E10974" s="41"/>
    </row>
    <row r="10975" spans="4:5" x14ac:dyDescent="0.2">
      <c r="D10975" s="1"/>
      <c r="E10975" s="41"/>
    </row>
    <row r="10976" spans="4:5" x14ac:dyDescent="0.2">
      <c r="D10976" s="1"/>
      <c r="E10976" s="41"/>
    </row>
    <row r="10977" spans="4:5" x14ac:dyDescent="0.2">
      <c r="D10977" s="1"/>
      <c r="E10977" s="41"/>
    </row>
    <row r="10978" spans="4:5" x14ac:dyDescent="0.2">
      <c r="D10978" s="1"/>
      <c r="E10978" s="41"/>
    </row>
    <row r="10979" spans="4:5" x14ac:dyDescent="0.2">
      <c r="D10979" s="1"/>
      <c r="E10979" s="41"/>
    </row>
    <row r="10980" spans="4:5" x14ac:dyDescent="0.2">
      <c r="D10980" s="1"/>
      <c r="E10980" s="41"/>
    </row>
    <row r="10981" spans="4:5" x14ac:dyDescent="0.2">
      <c r="D10981" s="1"/>
      <c r="E10981" s="41"/>
    </row>
    <row r="10982" spans="4:5" x14ac:dyDescent="0.2">
      <c r="D10982" s="1"/>
      <c r="E10982" s="41"/>
    </row>
    <row r="10983" spans="4:5" x14ac:dyDescent="0.2">
      <c r="D10983" s="1"/>
      <c r="E10983" s="41"/>
    </row>
    <row r="10984" spans="4:5" x14ac:dyDescent="0.2">
      <c r="D10984" s="1"/>
      <c r="E10984" s="41"/>
    </row>
    <row r="10985" spans="4:5" x14ac:dyDescent="0.2">
      <c r="D10985" s="1"/>
      <c r="E10985" s="41"/>
    </row>
    <row r="10986" spans="4:5" x14ac:dyDescent="0.2">
      <c r="D10986" s="1"/>
      <c r="E10986" s="41"/>
    </row>
    <row r="10987" spans="4:5" x14ac:dyDescent="0.2">
      <c r="D10987" s="1"/>
      <c r="E10987" s="41"/>
    </row>
    <row r="10988" spans="4:5" x14ac:dyDescent="0.2">
      <c r="D10988" s="1"/>
      <c r="E10988" s="41"/>
    </row>
    <row r="10989" spans="4:5" x14ac:dyDescent="0.2">
      <c r="D10989" s="1"/>
      <c r="E10989" s="41"/>
    </row>
    <row r="10990" spans="4:5" x14ac:dyDescent="0.2">
      <c r="D10990" s="1"/>
      <c r="E10990" s="41"/>
    </row>
    <row r="10991" spans="4:5" x14ac:dyDescent="0.2">
      <c r="D10991" s="1"/>
      <c r="E10991" s="41"/>
    </row>
    <row r="10992" spans="4:5" x14ac:dyDescent="0.2">
      <c r="D10992" s="1"/>
      <c r="E10992" s="41"/>
    </row>
    <row r="10993" spans="4:5" x14ac:dyDescent="0.2">
      <c r="D10993" s="1"/>
      <c r="E10993" s="41"/>
    </row>
    <row r="10994" spans="4:5" x14ac:dyDescent="0.2">
      <c r="D10994" s="1"/>
      <c r="E10994" s="41"/>
    </row>
    <row r="10995" spans="4:5" x14ac:dyDescent="0.2">
      <c r="D10995" s="1"/>
      <c r="E10995" s="41"/>
    </row>
    <row r="10996" spans="4:5" x14ac:dyDescent="0.2">
      <c r="D10996" s="1"/>
      <c r="E10996" s="41"/>
    </row>
    <row r="10997" spans="4:5" x14ac:dyDescent="0.2">
      <c r="D10997" s="1"/>
      <c r="E10997" s="41"/>
    </row>
    <row r="10998" spans="4:5" x14ac:dyDescent="0.2">
      <c r="D10998" s="1"/>
      <c r="E10998" s="41"/>
    </row>
    <row r="10999" spans="4:5" x14ac:dyDescent="0.2">
      <c r="D10999" s="1"/>
      <c r="E10999" s="41"/>
    </row>
    <row r="11000" spans="4:5" x14ac:dyDescent="0.2">
      <c r="D11000" s="1"/>
      <c r="E11000" s="41"/>
    </row>
    <row r="11001" spans="4:5" x14ac:dyDescent="0.2">
      <c r="D11001" s="1"/>
      <c r="E11001" s="41"/>
    </row>
    <row r="11002" spans="4:5" x14ac:dyDescent="0.2">
      <c r="D11002" s="1"/>
      <c r="E11002" s="41"/>
    </row>
    <row r="11003" spans="4:5" x14ac:dyDescent="0.2">
      <c r="D11003" s="1"/>
      <c r="E11003" s="41"/>
    </row>
    <row r="11004" spans="4:5" x14ac:dyDescent="0.2">
      <c r="D11004" s="1"/>
      <c r="E11004" s="41"/>
    </row>
    <row r="11005" spans="4:5" x14ac:dyDescent="0.2">
      <c r="D11005" s="1"/>
      <c r="E11005" s="41"/>
    </row>
    <row r="11006" spans="4:5" x14ac:dyDescent="0.2">
      <c r="D11006" s="1"/>
      <c r="E11006" s="41"/>
    </row>
    <row r="11007" spans="4:5" x14ac:dyDescent="0.2">
      <c r="D11007" s="1"/>
      <c r="E11007" s="41"/>
    </row>
    <row r="11008" spans="4:5" x14ac:dyDescent="0.2">
      <c r="D11008" s="1"/>
      <c r="E11008" s="41"/>
    </row>
    <row r="11009" spans="4:5" x14ac:dyDescent="0.2">
      <c r="D11009" s="1"/>
      <c r="E11009" s="41"/>
    </row>
    <row r="11010" spans="4:5" x14ac:dyDescent="0.2">
      <c r="D11010" s="1"/>
      <c r="E11010" s="41"/>
    </row>
    <row r="11011" spans="4:5" x14ac:dyDescent="0.2">
      <c r="D11011" s="1"/>
      <c r="E11011" s="41"/>
    </row>
    <row r="11012" spans="4:5" x14ac:dyDescent="0.2">
      <c r="D11012" s="1"/>
      <c r="E11012" s="41"/>
    </row>
    <row r="11013" spans="4:5" x14ac:dyDescent="0.2">
      <c r="D11013" s="1"/>
      <c r="E11013" s="41"/>
    </row>
    <row r="11014" spans="4:5" x14ac:dyDescent="0.2">
      <c r="D11014" s="1"/>
      <c r="E11014" s="41"/>
    </row>
    <row r="11015" spans="4:5" x14ac:dyDescent="0.2">
      <c r="D11015" s="1"/>
      <c r="E11015" s="41"/>
    </row>
    <row r="11016" spans="4:5" x14ac:dyDescent="0.2">
      <c r="D11016" s="1"/>
      <c r="E11016" s="41"/>
    </row>
    <row r="11017" spans="4:5" x14ac:dyDescent="0.2">
      <c r="D11017" s="1"/>
      <c r="E11017" s="41"/>
    </row>
    <row r="11018" spans="4:5" x14ac:dyDescent="0.2">
      <c r="D11018" s="1"/>
      <c r="E11018" s="41"/>
    </row>
    <row r="11019" spans="4:5" x14ac:dyDescent="0.2">
      <c r="D11019" s="1"/>
      <c r="E11019" s="41"/>
    </row>
    <row r="11020" spans="4:5" x14ac:dyDescent="0.2">
      <c r="D11020" s="1"/>
      <c r="E11020" s="41"/>
    </row>
    <row r="11021" spans="4:5" x14ac:dyDescent="0.2">
      <c r="D11021" s="1"/>
      <c r="E11021" s="41"/>
    </row>
    <row r="11022" spans="4:5" x14ac:dyDescent="0.2">
      <c r="D11022" s="1"/>
      <c r="E11022" s="41"/>
    </row>
    <row r="11023" spans="4:5" x14ac:dyDescent="0.2">
      <c r="D11023" s="1"/>
      <c r="E11023" s="41"/>
    </row>
    <row r="11024" spans="4:5" x14ac:dyDescent="0.2">
      <c r="D11024" s="1"/>
      <c r="E11024" s="41"/>
    </row>
    <row r="11025" spans="4:5" x14ac:dyDescent="0.2">
      <c r="D11025" s="1"/>
      <c r="E11025" s="41"/>
    </row>
    <row r="11026" spans="4:5" x14ac:dyDescent="0.2">
      <c r="D11026" s="1"/>
      <c r="E11026" s="41"/>
    </row>
    <row r="11027" spans="4:5" x14ac:dyDescent="0.2">
      <c r="D11027" s="1"/>
      <c r="E11027" s="41"/>
    </row>
    <row r="11028" spans="4:5" x14ac:dyDescent="0.2">
      <c r="D11028" s="1"/>
      <c r="E11028" s="41"/>
    </row>
    <row r="11029" spans="4:5" x14ac:dyDescent="0.2">
      <c r="D11029" s="1"/>
      <c r="E11029" s="41"/>
    </row>
    <row r="11030" spans="4:5" x14ac:dyDescent="0.2">
      <c r="D11030" s="1"/>
      <c r="E11030" s="41"/>
    </row>
    <row r="11031" spans="4:5" x14ac:dyDescent="0.2">
      <c r="D11031" s="1"/>
      <c r="E11031" s="41"/>
    </row>
    <row r="11032" spans="4:5" x14ac:dyDescent="0.2">
      <c r="D11032" s="1"/>
      <c r="E11032" s="41"/>
    </row>
    <row r="11033" spans="4:5" x14ac:dyDescent="0.2">
      <c r="D11033" s="1"/>
      <c r="E11033" s="41"/>
    </row>
    <row r="11034" spans="4:5" x14ac:dyDescent="0.2">
      <c r="D11034" s="1"/>
      <c r="E11034" s="41"/>
    </row>
    <row r="11035" spans="4:5" x14ac:dyDescent="0.2">
      <c r="D11035" s="1"/>
      <c r="E11035" s="41"/>
    </row>
    <row r="11036" spans="4:5" x14ac:dyDescent="0.2">
      <c r="D11036" s="1"/>
      <c r="E11036" s="41"/>
    </row>
    <row r="11037" spans="4:5" x14ac:dyDescent="0.2">
      <c r="D11037" s="1"/>
      <c r="E11037" s="41"/>
    </row>
    <row r="11038" spans="4:5" x14ac:dyDescent="0.2">
      <c r="D11038" s="1"/>
      <c r="E11038" s="41"/>
    </row>
    <row r="11039" spans="4:5" x14ac:dyDescent="0.2">
      <c r="D11039" s="1"/>
      <c r="E11039" s="41"/>
    </row>
    <row r="11040" spans="4:5" x14ac:dyDescent="0.2">
      <c r="D11040" s="1"/>
      <c r="E11040" s="41"/>
    </row>
    <row r="11041" spans="4:5" x14ac:dyDescent="0.2">
      <c r="D11041" s="1"/>
      <c r="E11041" s="41"/>
    </row>
    <row r="11042" spans="4:5" x14ac:dyDescent="0.2">
      <c r="D11042" s="1"/>
      <c r="E11042" s="41"/>
    </row>
    <row r="11043" spans="4:5" x14ac:dyDescent="0.2">
      <c r="D11043" s="1"/>
      <c r="E11043" s="41"/>
    </row>
    <row r="11044" spans="4:5" x14ac:dyDescent="0.2">
      <c r="D11044" s="1"/>
      <c r="E11044" s="41"/>
    </row>
    <row r="11045" spans="4:5" x14ac:dyDescent="0.2">
      <c r="D11045" s="1"/>
      <c r="E11045" s="41"/>
    </row>
    <row r="11046" spans="4:5" x14ac:dyDescent="0.2">
      <c r="D11046" s="1"/>
      <c r="E11046" s="41"/>
    </row>
    <row r="11047" spans="4:5" x14ac:dyDescent="0.2">
      <c r="D11047" s="1"/>
      <c r="E11047" s="41"/>
    </row>
    <row r="11048" spans="4:5" x14ac:dyDescent="0.2">
      <c r="D11048" s="1"/>
      <c r="E11048" s="41"/>
    </row>
    <row r="11049" spans="4:5" x14ac:dyDescent="0.2">
      <c r="D11049" s="1"/>
      <c r="E11049" s="41"/>
    </row>
    <row r="11050" spans="4:5" x14ac:dyDescent="0.2">
      <c r="D11050" s="1"/>
      <c r="E11050" s="41"/>
    </row>
    <row r="11051" spans="4:5" x14ac:dyDescent="0.2">
      <c r="D11051" s="1"/>
      <c r="E11051" s="41"/>
    </row>
    <row r="11052" spans="4:5" x14ac:dyDescent="0.2">
      <c r="D11052" s="1"/>
      <c r="E11052" s="41"/>
    </row>
    <row r="11053" spans="4:5" x14ac:dyDescent="0.2">
      <c r="D11053" s="1"/>
      <c r="E11053" s="41"/>
    </row>
    <row r="11054" spans="4:5" x14ac:dyDescent="0.2">
      <c r="D11054" s="1"/>
      <c r="E11054" s="41"/>
    </row>
    <row r="11055" spans="4:5" x14ac:dyDescent="0.2">
      <c r="D11055" s="1"/>
      <c r="E11055" s="41"/>
    </row>
    <row r="11056" spans="4:5" x14ac:dyDescent="0.2">
      <c r="D11056" s="1"/>
      <c r="E11056" s="41"/>
    </row>
    <row r="11057" spans="4:5" x14ac:dyDescent="0.2">
      <c r="D11057" s="1"/>
      <c r="E11057" s="41"/>
    </row>
    <row r="11058" spans="4:5" x14ac:dyDescent="0.2">
      <c r="D11058" s="1"/>
      <c r="E11058" s="41"/>
    </row>
    <row r="11059" spans="4:5" x14ac:dyDescent="0.2">
      <c r="D11059" s="1"/>
      <c r="E11059" s="41"/>
    </row>
    <row r="11060" spans="4:5" x14ac:dyDescent="0.2">
      <c r="D11060" s="1"/>
      <c r="E11060" s="41"/>
    </row>
    <row r="11061" spans="4:5" x14ac:dyDescent="0.2">
      <c r="D11061" s="1"/>
      <c r="E11061" s="41"/>
    </row>
    <row r="11062" spans="4:5" x14ac:dyDescent="0.2">
      <c r="D11062" s="1"/>
      <c r="E11062" s="41"/>
    </row>
    <row r="11063" spans="4:5" x14ac:dyDescent="0.2">
      <c r="D11063" s="1"/>
      <c r="E11063" s="41"/>
    </row>
    <row r="11064" spans="4:5" x14ac:dyDescent="0.2">
      <c r="D11064" s="1"/>
      <c r="E11064" s="41"/>
    </row>
    <row r="11065" spans="4:5" x14ac:dyDescent="0.2">
      <c r="D11065" s="1"/>
      <c r="E11065" s="41"/>
    </row>
    <row r="11066" spans="4:5" x14ac:dyDescent="0.2">
      <c r="D11066" s="1"/>
      <c r="E11066" s="41"/>
    </row>
    <row r="11067" spans="4:5" x14ac:dyDescent="0.2">
      <c r="D11067" s="1"/>
      <c r="E11067" s="41"/>
    </row>
    <row r="11068" spans="4:5" x14ac:dyDescent="0.2">
      <c r="D11068" s="1"/>
      <c r="E11068" s="41"/>
    </row>
    <row r="11069" spans="4:5" x14ac:dyDescent="0.2">
      <c r="D11069" s="1"/>
      <c r="E11069" s="41"/>
    </row>
    <row r="11070" spans="4:5" x14ac:dyDescent="0.2">
      <c r="D11070" s="1"/>
      <c r="E11070" s="41"/>
    </row>
    <row r="11071" spans="4:5" x14ac:dyDescent="0.2">
      <c r="D11071" s="1"/>
      <c r="E11071" s="41"/>
    </row>
    <row r="11072" spans="4:5" x14ac:dyDescent="0.2">
      <c r="D11072" s="1"/>
      <c r="E11072" s="41"/>
    </row>
    <row r="11073" spans="4:5" x14ac:dyDescent="0.2">
      <c r="D11073" s="1"/>
      <c r="E11073" s="41"/>
    </row>
    <row r="11074" spans="4:5" x14ac:dyDescent="0.2">
      <c r="D11074" s="1"/>
      <c r="E11074" s="41"/>
    </row>
    <row r="11075" spans="4:5" x14ac:dyDescent="0.2">
      <c r="D11075" s="1"/>
      <c r="E11075" s="41"/>
    </row>
    <row r="11076" spans="4:5" x14ac:dyDescent="0.2">
      <c r="D11076" s="1"/>
      <c r="E11076" s="41"/>
    </row>
    <row r="11077" spans="4:5" x14ac:dyDescent="0.2">
      <c r="D11077" s="1"/>
      <c r="E11077" s="41"/>
    </row>
    <row r="11078" spans="4:5" x14ac:dyDescent="0.2">
      <c r="D11078" s="1"/>
      <c r="E11078" s="41"/>
    </row>
    <row r="11079" spans="4:5" x14ac:dyDescent="0.2">
      <c r="D11079" s="1"/>
      <c r="E11079" s="41"/>
    </row>
    <row r="11080" spans="4:5" x14ac:dyDescent="0.2">
      <c r="D11080" s="1"/>
      <c r="E11080" s="41"/>
    </row>
    <row r="11081" spans="4:5" x14ac:dyDescent="0.2">
      <c r="D11081" s="1"/>
      <c r="E11081" s="41"/>
    </row>
    <row r="11082" spans="4:5" x14ac:dyDescent="0.2">
      <c r="D11082" s="1"/>
      <c r="E11082" s="41"/>
    </row>
    <row r="11083" spans="4:5" x14ac:dyDescent="0.2">
      <c r="D11083" s="1"/>
      <c r="E11083" s="41"/>
    </row>
    <row r="11084" spans="4:5" x14ac:dyDescent="0.2">
      <c r="D11084" s="1"/>
      <c r="E11084" s="41"/>
    </row>
    <row r="11085" spans="4:5" x14ac:dyDescent="0.2">
      <c r="D11085" s="1"/>
      <c r="E11085" s="41"/>
    </row>
    <row r="11086" spans="4:5" x14ac:dyDescent="0.2">
      <c r="D11086" s="1"/>
      <c r="E11086" s="41"/>
    </row>
    <row r="11087" spans="4:5" x14ac:dyDescent="0.2">
      <c r="D11087" s="1"/>
      <c r="E11087" s="41"/>
    </row>
    <row r="11088" spans="4:5" x14ac:dyDescent="0.2">
      <c r="D11088" s="1"/>
      <c r="E11088" s="41"/>
    </row>
    <row r="11089" spans="4:5" x14ac:dyDescent="0.2">
      <c r="D11089" s="1"/>
      <c r="E11089" s="41"/>
    </row>
    <row r="11090" spans="4:5" x14ac:dyDescent="0.2">
      <c r="D11090" s="1"/>
      <c r="E11090" s="41"/>
    </row>
    <row r="11091" spans="4:5" x14ac:dyDescent="0.2">
      <c r="D11091" s="1"/>
      <c r="E11091" s="41"/>
    </row>
    <row r="11092" spans="4:5" x14ac:dyDescent="0.2">
      <c r="D11092" s="1"/>
      <c r="E11092" s="41"/>
    </row>
    <row r="11093" spans="4:5" x14ac:dyDescent="0.2">
      <c r="D11093" s="1"/>
      <c r="E11093" s="41"/>
    </row>
    <row r="11094" spans="4:5" x14ac:dyDescent="0.2">
      <c r="D11094" s="1"/>
      <c r="E11094" s="41"/>
    </row>
    <row r="11095" spans="4:5" x14ac:dyDescent="0.2">
      <c r="D11095" s="1"/>
      <c r="E11095" s="41"/>
    </row>
    <row r="11096" spans="4:5" x14ac:dyDescent="0.2">
      <c r="D11096" s="1"/>
      <c r="E11096" s="41"/>
    </row>
    <row r="11097" spans="4:5" x14ac:dyDescent="0.2">
      <c r="D11097" s="1"/>
      <c r="E11097" s="41"/>
    </row>
    <row r="11098" spans="4:5" x14ac:dyDescent="0.2">
      <c r="D11098" s="1"/>
      <c r="E11098" s="41"/>
    </row>
    <row r="11099" spans="4:5" x14ac:dyDescent="0.2">
      <c r="D11099" s="1"/>
      <c r="E11099" s="41"/>
    </row>
    <row r="11100" spans="4:5" x14ac:dyDescent="0.2">
      <c r="D11100" s="1"/>
      <c r="E11100" s="41"/>
    </row>
    <row r="11101" spans="4:5" x14ac:dyDescent="0.2">
      <c r="D11101" s="1"/>
      <c r="E11101" s="41"/>
    </row>
    <row r="11102" spans="4:5" x14ac:dyDescent="0.2">
      <c r="D11102" s="1"/>
      <c r="E11102" s="41"/>
    </row>
    <row r="11103" spans="4:5" x14ac:dyDescent="0.2">
      <c r="D11103" s="1"/>
      <c r="E11103" s="41"/>
    </row>
    <row r="11104" spans="4:5" x14ac:dyDescent="0.2">
      <c r="D11104" s="1"/>
      <c r="E11104" s="41"/>
    </row>
    <row r="11105" spans="4:5" x14ac:dyDescent="0.2">
      <c r="D11105" s="1"/>
      <c r="E11105" s="41"/>
    </row>
    <row r="11106" spans="4:5" x14ac:dyDescent="0.2">
      <c r="D11106" s="1"/>
      <c r="E11106" s="41"/>
    </row>
    <row r="11107" spans="4:5" x14ac:dyDescent="0.2">
      <c r="D11107" s="1"/>
      <c r="E11107" s="41"/>
    </row>
    <row r="11108" spans="4:5" x14ac:dyDescent="0.2">
      <c r="D11108" s="1"/>
      <c r="E11108" s="41"/>
    </row>
    <row r="11109" spans="4:5" x14ac:dyDescent="0.2">
      <c r="D11109" s="1"/>
      <c r="E11109" s="41"/>
    </row>
    <row r="11110" spans="4:5" x14ac:dyDescent="0.2">
      <c r="D11110" s="1"/>
      <c r="E11110" s="41"/>
    </row>
    <row r="11111" spans="4:5" x14ac:dyDescent="0.2">
      <c r="D11111" s="1"/>
      <c r="E11111" s="41"/>
    </row>
    <row r="11112" spans="4:5" x14ac:dyDescent="0.2">
      <c r="D11112" s="1"/>
      <c r="E11112" s="41"/>
    </row>
    <row r="11113" spans="4:5" x14ac:dyDescent="0.2">
      <c r="D11113" s="1"/>
      <c r="E11113" s="41"/>
    </row>
    <row r="11114" spans="4:5" x14ac:dyDescent="0.2">
      <c r="D11114" s="1"/>
      <c r="E11114" s="41"/>
    </row>
    <row r="11115" spans="4:5" x14ac:dyDescent="0.2">
      <c r="D11115" s="1"/>
      <c r="E11115" s="41"/>
    </row>
    <row r="11116" spans="4:5" x14ac:dyDescent="0.2">
      <c r="D11116" s="1"/>
      <c r="E11116" s="41"/>
    </row>
    <row r="11117" spans="4:5" x14ac:dyDescent="0.2">
      <c r="D11117" s="1"/>
      <c r="E11117" s="41"/>
    </row>
    <row r="11118" spans="4:5" x14ac:dyDescent="0.2">
      <c r="D11118" s="1"/>
      <c r="E11118" s="41"/>
    </row>
    <row r="11119" spans="4:5" x14ac:dyDescent="0.2">
      <c r="D11119" s="1"/>
      <c r="E11119" s="41"/>
    </row>
    <row r="11120" spans="4:5" x14ac:dyDescent="0.2">
      <c r="D11120" s="1"/>
      <c r="E11120" s="41"/>
    </row>
    <row r="11121" spans="4:5" x14ac:dyDescent="0.2">
      <c r="D11121" s="1"/>
      <c r="E11121" s="41"/>
    </row>
    <row r="11122" spans="4:5" x14ac:dyDescent="0.2">
      <c r="D11122" s="1"/>
      <c r="E11122" s="41"/>
    </row>
    <row r="11123" spans="4:5" x14ac:dyDescent="0.2">
      <c r="D11123" s="1"/>
      <c r="E11123" s="41"/>
    </row>
    <row r="11124" spans="4:5" x14ac:dyDescent="0.2">
      <c r="D11124" s="1"/>
      <c r="E11124" s="41"/>
    </row>
    <row r="11125" spans="4:5" x14ac:dyDescent="0.2">
      <c r="D11125" s="1"/>
      <c r="E11125" s="41"/>
    </row>
    <row r="11126" spans="4:5" x14ac:dyDescent="0.2">
      <c r="D11126" s="1"/>
      <c r="E11126" s="41"/>
    </row>
    <row r="11127" spans="4:5" x14ac:dyDescent="0.2">
      <c r="D11127" s="1"/>
      <c r="E11127" s="41"/>
    </row>
    <row r="11128" spans="4:5" x14ac:dyDescent="0.2">
      <c r="D11128" s="1"/>
      <c r="E11128" s="41"/>
    </row>
    <row r="11129" spans="4:5" x14ac:dyDescent="0.2">
      <c r="D11129" s="1"/>
      <c r="E11129" s="41"/>
    </row>
    <row r="11130" spans="4:5" x14ac:dyDescent="0.2">
      <c r="D11130" s="1"/>
      <c r="E11130" s="41"/>
    </row>
    <row r="11131" spans="4:5" x14ac:dyDescent="0.2">
      <c r="D11131" s="1"/>
      <c r="E11131" s="41"/>
    </row>
    <row r="11132" spans="4:5" x14ac:dyDescent="0.2">
      <c r="D11132" s="1"/>
      <c r="E11132" s="41"/>
    </row>
    <row r="11133" spans="4:5" x14ac:dyDescent="0.2">
      <c r="D11133" s="1"/>
      <c r="E11133" s="41"/>
    </row>
    <row r="11134" spans="4:5" x14ac:dyDescent="0.2">
      <c r="D11134" s="1"/>
      <c r="E11134" s="41"/>
    </row>
    <row r="11135" spans="4:5" x14ac:dyDescent="0.2">
      <c r="D11135" s="1"/>
      <c r="E11135" s="41"/>
    </row>
    <row r="11136" spans="4:5" x14ac:dyDescent="0.2">
      <c r="D11136" s="1"/>
      <c r="E11136" s="41"/>
    </row>
    <row r="11137" spans="4:5" x14ac:dyDescent="0.2">
      <c r="D11137" s="1"/>
      <c r="E11137" s="41"/>
    </row>
    <row r="11138" spans="4:5" x14ac:dyDescent="0.2">
      <c r="D11138" s="1"/>
      <c r="E11138" s="41"/>
    </row>
    <row r="11139" spans="4:5" x14ac:dyDescent="0.2">
      <c r="D11139" s="1"/>
      <c r="E11139" s="41"/>
    </row>
    <row r="11140" spans="4:5" x14ac:dyDescent="0.2">
      <c r="D11140" s="1"/>
      <c r="E11140" s="41"/>
    </row>
    <row r="11141" spans="4:5" x14ac:dyDescent="0.2">
      <c r="D11141" s="1"/>
      <c r="E11141" s="41"/>
    </row>
    <row r="11142" spans="4:5" x14ac:dyDescent="0.2">
      <c r="D11142" s="1"/>
      <c r="E11142" s="41"/>
    </row>
    <row r="11143" spans="4:5" x14ac:dyDescent="0.2">
      <c r="D11143" s="1"/>
      <c r="E11143" s="41"/>
    </row>
    <row r="11144" spans="4:5" x14ac:dyDescent="0.2">
      <c r="D11144" s="1"/>
      <c r="E11144" s="41"/>
    </row>
    <row r="11145" spans="4:5" x14ac:dyDescent="0.2">
      <c r="D11145" s="1"/>
      <c r="E11145" s="41"/>
    </row>
    <row r="11146" spans="4:5" x14ac:dyDescent="0.2">
      <c r="D11146" s="1"/>
      <c r="E11146" s="41"/>
    </row>
    <row r="11147" spans="4:5" x14ac:dyDescent="0.2">
      <c r="D11147" s="1"/>
      <c r="E11147" s="41"/>
    </row>
    <row r="11148" spans="4:5" x14ac:dyDescent="0.2">
      <c r="D11148" s="1"/>
      <c r="E11148" s="41"/>
    </row>
    <row r="11149" spans="4:5" x14ac:dyDescent="0.2">
      <c r="D11149" s="1"/>
      <c r="E11149" s="41"/>
    </row>
    <row r="11150" spans="4:5" x14ac:dyDescent="0.2">
      <c r="D11150" s="1"/>
      <c r="E11150" s="41"/>
    </row>
    <row r="11151" spans="4:5" x14ac:dyDescent="0.2">
      <c r="D11151" s="1"/>
      <c r="E11151" s="41"/>
    </row>
    <row r="11152" spans="4:5" x14ac:dyDescent="0.2">
      <c r="D11152" s="1"/>
      <c r="E11152" s="41"/>
    </row>
    <row r="11153" spans="4:5" x14ac:dyDescent="0.2">
      <c r="D11153" s="1"/>
      <c r="E11153" s="41"/>
    </row>
    <row r="11154" spans="4:5" x14ac:dyDescent="0.2">
      <c r="D11154" s="1"/>
      <c r="E11154" s="41"/>
    </row>
    <row r="11155" spans="4:5" x14ac:dyDescent="0.2">
      <c r="D11155" s="1"/>
      <c r="E11155" s="41"/>
    </row>
    <row r="11156" spans="4:5" x14ac:dyDescent="0.2">
      <c r="D11156" s="1"/>
      <c r="E11156" s="41"/>
    </row>
    <row r="11157" spans="4:5" x14ac:dyDescent="0.2">
      <c r="D11157" s="1"/>
      <c r="E11157" s="41"/>
    </row>
    <row r="11158" spans="4:5" x14ac:dyDescent="0.2">
      <c r="D11158" s="1"/>
      <c r="E11158" s="41"/>
    </row>
    <row r="11159" spans="4:5" x14ac:dyDescent="0.2">
      <c r="D11159" s="1"/>
      <c r="E11159" s="41"/>
    </row>
    <row r="11160" spans="4:5" x14ac:dyDescent="0.2">
      <c r="D11160" s="1"/>
      <c r="E11160" s="41"/>
    </row>
    <row r="11161" spans="4:5" x14ac:dyDescent="0.2">
      <c r="D11161" s="1"/>
      <c r="E11161" s="41"/>
    </row>
    <row r="11162" spans="4:5" x14ac:dyDescent="0.2">
      <c r="D11162" s="1"/>
      <c r="E11162" s="41"/>
    </row>
    <row r="11163" spans="4:5" x14ac:dyDescent="0.2">
      <c r="D11163" s="1"/>
      <c r="E11163" s="41"/>
    </row>
    <row r="11164" spans="4:5" x14ac:dyDescent="0.2">
      <c r="D11164" s="1"/>
      <c r="E11164" s="41"/>
    </row>
    <row r="11165" spans="4:5" x14ac:dyDescent="0.2">
      <c r="D11165" s="1"/>
      <c r="E11165" s="41"/>
    </row>
    <row r="11166" spans="4:5" x14ac:dyDescent="0.2">
      <c r="D11166" s="1"/>
      <c r="E11166" s="41"/>
    </row>
    <row r="11167" spans="4:5" x14ac:dyDescent="0.2">
      <c r="D11167" s="1"/>
      <c r="E11167" s="41"/>
    </row>
    <row r="11168" spans="4:5" x14ac:dyDescent="0.2">
      <c r="D11168" s="1"/>
      <c r="E11168" s="41"/>
    </row>
    <row r="11169" spans="4:5" x14ac:dyDescent="0.2">
      <c r="D11169" s="1"/>
      <c r="E11169" s="41"/>
    </row>
    <row r="11170" spans="4:5" x14ac:dyDescent="0.2">
      <c r="D11170" s="1"/>
      <c r="E11170" s="41"/>
    </row>
    <row r="11171" spans="4:5" x14ac:dyDescent="0.2">
      <c r="D11171" s="1"/>
      <c r="E11171" s="41"/>
    </row>
    <row r="11172" spans="4:5" x14ac:dyDescent="0.2">
      <c r="D11172" s="1"/>
      <c r="E11172" s="41"/>
    </row>
    <row r="11173" spans="4:5" x14ac:dyDescent="0.2">
      <c r="D11173" s="1"/>
      <c r="E11173" s="41"/>
    </row>
    <row r="11174" spans="4:5" x14ac:dyDescent="0.2">
      <c r="D11174" s="1"/>
      <c r="E11174" s="41"/>
    </row>
    <row r="11175" spans="4:5" x14ac:dyDescent="0.2">
      <c r="D11175" s="1"/>
      <c r="E11175" s="41"/>
    </row>
    <row r="11176" spans="4:5" x14ac:dyDescent="0.2">
      <c r="D11176" s="1"/>
      <c r="E11176" s="41"/>
    </row>
    <row r="11177" spans="4:5" x14ac:dyDescent="0.2">
      <c r="D11177" s="1"/>
      <c r="E11177" s="41"/>
    </row>
    <row r="11178" spans="4:5" x14ac:dyDescent="0.2">
      <c r="D11178" s="1"/>
      <c r="E11178" s="41"/>
    </row>
    <row r="11179" spans="4:5" x14ac:dyDescent="0.2">
      <c r="D11179" s="1"/>
      <c r="E11179" s="41"/>
    </row>
    <row r="11180" spans="4:5" x14ac:dyDescent="0.2">
      <c r="D11180" s="1"/>
      <c r="E11180" s="41"/>
    </row>
    <row r="11181" spans="4:5" x14ac:dyDescent="0.2">
      <c r="D11181" s="1"/>
      <c r="E11181" s="41"/>
    </row>
    <row r="11182" spans="4:5" x14ac:dyDescent="0.2">
      <c r="D11182" s="1"/>
      <c r="E11182" s="41"/>
    </row>
    <row r="11183" spans="4:5" x14ac:dyDescent="0.2">
      <c r="D11183" s="1"/>
      <c r="E11183" s="41"/>
    </row>
    <row r="11184" spans="4:5" x14ac:dyDescent="0.2">
      <c r="D11184" s="1"/>
      <c r="E11184" s="41"/>
    </row>
    <row r="11185" spans="4:5" x14ac:dyDescent="0.2">
      <c r="D11185" s="1"/>
      <c r="E11185" s="41"/>
    </row>
    <row r="11186" spans="4:5" x14ac:dyDescent="0.2">
      <c r="D11186" s="1"/>
      <c r="E11186" s="41"/>
    </row>
    <row r="11187" spans="4:5" x14ac:dyDescent="0.2">
      <c r="D11187" s="1"/>
      <c r="E11187" s="41"/>
    </row>
    <row r="11188" spans="4:5" x14ac:dyDescent="0.2">
      <c r="D11188" s="1"/>
      <c r="E11188" s="41"/>
    </row>
    <row r="11189" spans="4:5" x14ac:dyDescent="0.2">
      <c r="D11189" s="1"/>
      <c r="E11189" s="41"/>
    </row>
    <row r="11190" spans="4:5" x14ac:dyDescent="0.2">
      <c r="D11190" s="1"/>
      <c r="E11190" s="41"/>
    </row>
    <row r="11191" spans="4:5" x14ac:dyDescent="0.2">
      <c r="D11191" s="1"/>
      <c r="E11191" s="41"/>
    </row>
    <row r="11192" spans="4:5" x14ac:dyDescent="0.2">
      <c r="D11192" s="1"/>
      <c r="E11192" s="41"/>
    </row>
    <row r="11193" spans="4:5" x14ac:dyDescent="0.2">
      <c r="D11193" s="1"/>
      <c r="E11193" s="41"/>
    </row>
    <row r="11194" spans="4:5" x14ac:dyDescent="0.2">
      <c r="D11194" s="1"/>
      <c r="E11194" s="41"/>
    </row>
    <row r="11195" spans="4:5" x14ac:dyDescent="0.2">
      <c r="D11195" s="1"/>
      <c r="E11195" s="41"/>
    </row>
    <row r="11196" spans="4:5" x14ac:dyDescent="0.2">
      <c r="D11196" s="1"/>
      <c r="E11196" s="41"/>
    </row>
    <row r="11197" spans="4:5" x14ac:dyDescent="0.2">
      <c r="D11197" s="1"/>
      <c r="E11197" s="41"/>
    </row>
    <row r="11198" spans="4:5" x14ac:dyDescent="0.2">
      <c r="D11198" s="1"/>
      <c r="E11198" s="41"/>
    </row>
    <row r="11199" spans="4:5" x14ac:dyDescent="0.2">
      <c r="D11199" s="1"/>
      <c r="E11199" s="41"/>
    </row>
    <row r="11200" spans="4:5" x14ac:dyDescent="0.2">
      <c r="D11200" s="1"/>
      <c r="E11200" s="41"/>
    </row>
    <row r="11201" spans="4:5" x14ac:dyDescent="0.2">
      <c r="D11201" s="1"/>
      <c r="E11201" s="41"/>
    </row>
    <row r="11202" spans="4:5" x14ac:dyDescent="0.2">
      <c r="D11202" s="1"/>
      <c r="E11202" s="41"/>
    </row>
    <row r="11203" spans="4:5" x14ac:dyDescent="0.2">
      <c r="D11203" s="1"/>
      <c r="E11203" s="41"/>
    </row>
    <row r="11204" spans="4:5" x14ac:dyDescent="0.2">
      <c r="D11204" s="1"/>
      <c r="E11204" s="41"/>
    </row>
    <row r="11205" spans="4:5" x14ac:dyDescent="0.2">
      <c r="D11205" s="1"/>
      <c r="E11205" s="41"/>
    </row>
    <row r="11206" spans="4:5" x14ac:dyDescent="0.2">
      <c r="D11206" s="1"/>
      <c r="E11206" s="41"/>
    </row>
    <row r="11207" spans="4:5" x14ac:dyDescent="0.2">
      <c r="D11207" s="1"/>
      <c r="E11207" s="41"/>
    </row>
    <row r="11208" spans="4:5" x14ac:dyDescent="0.2">
      <c r="D11208" s="1"/>
      <c r="E11208" s="41"/>
    </row>
    <row r="11209" spans="4:5" x14ac:dyDescent="0.2">
      <c r="D11209" s="1"/>
      <c r="E11209" s="41"/>
    </row>
    <row r="11210" spans="4:5" x14ac:dyDescent="0.2">
      <c r="D11210" s="1"/>
      <c r="E11210" s="41"/>
    </row>
    <row r="11211" spans="4:5" x14ac:dyDescent="0.2">
      <c r="D11211" s="1"/>
      <c r="E11211" s="41"/>
    </row>
    <row r="11212" spans="4:5" x14ac:dyDescent="0.2">
      <c r="D11212" s="1"/>
      <c r="E11212" s="41"/>
    </row>
    <row r="11213" spans="4:5" x14ac:dyDescent="0.2">
      <c r="D11213" s="1"/>
      <c r="E11213" s="41"/>
    </row>
    <row r="11214" spans="4:5" x14ac:dyDescent="0.2">
      <c r="D11214" s="1"/>
      <c r="E11214" s="41"/>
    </row>
    <row r="11215" spans="4:5" x14ac:dyDescent="0.2">
      <c r="D11215" s="1"/>
      <c r="E11215" s="41"/>
    </row>
    <row r="11216" spans="4:5" x14ac:dyDescent="0.2">
      <c r="D11216" s="1"/>
      <c r="E11216" s="41"/>
    </row>
    <row r="11217" spans="4:5" x14ac:dyDescent="0.2">
      <c r="D11217" s="1"/>
      <c r="E11217" s="41"/>
    </row>
    <row r="11218" spans="4:5" x14ac:dyDescent="0.2">
      <c r="D11218" s="1"/>
      <c r="E11218" s="41"/>
    </row>
    <row r="11219" spans="4:5" x14ac:dyDescent="0.2">
      <c r="D11219" s="1"/>
      <c r="E11219" s="41"/>
    </row>
    <row r="11220" spans="4:5" x14ac:dyDescent="0.2">
      <c r="D11220" s="1"/>
      <c r="E11220" s="41"/>
    </row>
    <row r="11221" spans="4:5" x14ac:dyDescent="0.2">
      <c r="D11221" s="1"/>
      <c r="E11221" s="41"/>
    </row>
    <row r="11222" spans="4:5" x14ac:dyDescent="0.2">
      <c r="D11222" s="1"/>
      <c r="E11222" s="41"/>
    </row>
    <row r="11223" spans="4:5" x14ac:dyDescent="0.2">
      <c r="D11223" s="1"/>
      <c r="E11223" s="41"/>
    </row>
    <row r="11224" spans="4:5" x14ac:dyDescent="0.2">
      <c r="D11224" s="1"/>
      <c r="E11224" s="41"/>
    </row>
    <row r="11225" spans="4:5" x14ac:dyDescent="0.2">
      <c r="D11225" s="1"/>
      <c r="E11225" s="41"/>
    </row>
    <row r="11226" spans="4:5" x14ac:dyDescent="0.2">
      <c r="D11226" s="1"/>
      <c r="E11226" s="41"/>
    </row>
    <row r="11227" spans="4:5" x14ac:dyDescent="0.2">
      <c r="D11227" s="1"/>
      <c r="E11227" s="41"/>
    </row>
    <row r="11228" spans="4:5" x14ac:dyDescent="0.2">
      <c r="D11228" s="1"/>
      <c r="E11228" s="41"/>
    </row>
    <row r="11229" spans="4:5" x14ac:dyDescent="0.2">
      <c r="D11229" s="1"/>
      <c r="E11229" s="41"/>
    </row>
    <row r="11230" spans="4:5" x14ac:dyDescent="0.2">
      <c r="D11230" s="1"/>
      <c r="E11230" s="41"/>
    </row>
    <row r="11231" spans="4:5" x14ac:dyDescent="0.2">
      <c r="D11231" s="1"/>
      <c r="E11231" s="41"/>
    </row>
    <row r="11232" spans="4:5" x14ac:dyDescent="0.2">
      <c r="D11232" s="1"/>
      <c r="E11232" s="41"/>
    </row>
    <row r="11233" spans="4:5" x14ac:dyDescent="0.2">
      <c r="D11233" s="1"/>
      <c r="E11233" s="41"/>
    </row>
    <row r="11234" spans="4:5" x14ac:dyDescent="0.2">
      <c r="D11234" s="1"/>
      <c r="E11234" s="41"/>
    </row>
    <row r="11235" spans="4:5" x14ac:dyDescent="0.2">
      <c r="D11235" s="1"/>
      <c r="E11235" s="41"/>
    </row>
    <row r="11236" spans="4:5" x14ac:dyDescent="0.2">
      <c r="D11236" s="1"/>
      <c r="E11236" s="41"/>
    </row>
    <row r="11237" spans="4:5" x14ac:dyDescent="0.2">
      <c r="D11237" s="1"/>
      <c r="E11237" s="41"/>
    </row>
    <row r="11238" spans="4:5" x14ac:dyDescent="0.2">
      <c r="D11238" s="1"/>
      <c r="E11238" s="41"/>
    </row>
    <row r="11239" spans="4:5" x14ac:dyDescent="0.2">
      <c r="D11239" s="1"/>
      <c r="E11239" s="41"/>
    </row>
    <row r="11240" spans="4:5" x14ac:dyDescent="0.2">
      <c r="D11240" s="1"/>
      <c r="E11240" s="41"/>
    </row>
    <row r="11241" spans="4:5" x14ac:dyDescent="0.2">
      <c r="D11241" s="1"/>
      <c r="E11241" s="41"/>
    </row>
    <row r="11242" spans="4:5" x14ac:dyDescent="0.2">
      <c r="D11242" s="1"/>
      <c r="E11242" s="41"/>
    </row>
    <row r="11243" spans="4:5" x14ac:dyDescent="0.2">
      <c r="D11243" s="1"/>
      <c r="E11243" s="41"/>
    </row>
    <row r="11244" spans="4:5" x14ac:dyDescent="0.2">
      <c r="D11244" s="1"/>
      <c r="E11244" s="41"/>
    </row>
    <row r="11245" spans="4:5" x14ac:dyDescent="0.2">
      <c r="D11245" s="1"/>
      <c r="E11245" s="41"/>
    </row>
    <row r="11246" spans="4:5" x14ac:dyDescent="0.2">
      <c r="D11246" s="1"/>
      <c r="E11246" s="41"/>
    </row>
    <row r="11247" spans="4:5" x14ac:dyDescent="0.2">
      <c r="D11247" s="1"/>
      <c r="E11247" s="41"/>
    </row>
    <row r="11248" spans="4:5" x14ac:dyDescent="0.2">
      <c r="D11248" s="1"/>
      <c r="E11248" s="41"/>
    </row>
    <row r="11249" spans="4:5" x14ac:dyDescent="0.2">
      <c r="D11249" s="1"/>
      <c r="E11249" s="41"/>
    </row>
    <row r="11250" spans="4:5" x14ac:dyDescent="0.2">
      <c r="D11250" s="1"/>
      <c r="E11250" s="41"/>
    </row>
    <row r="11251" spans="4:5" x14ac:dyDescent="0.2">
      <c r="D11251" s="1"/>
      <c r="E11251" s="41"/>
    </row>
    <row r="11252" spans="4:5" x14ac:dyDescent="0.2">
      <c r="D11252" s="1"/>
      <c r="E11252" s="41"/>
    </row>
    <row r="11253" spans="4:5" x14ac:dyDescent="0.2">
      <c r="D11253" s="1"/>
      <c r="E11253" s="41"/>
    </row>
    <row r="11254" spans="4:5" x14ac:dyDescent="0.2">
      <c r="D11254" s="1"/>
      <c r="E11254" s="41"/>
    </row>
    <row r="11255" spans="4:5" x14ac:dyDescent="0.2">
      <c r="D11255" s="1"/>
      <c r="E11255" s="41"/>
    </row>
    <row r="11256" spans="4:5" x14ac:dyDescent="0.2">
      <c r="D11256" s="1"/>
      <c r="E11256" s="41"/>
    </row>
    <row r="11257" spans="4:5" x14ac:dyDescent="0.2">
      <c r="D11257" s="1"/>
      <c r="E11257" s="41"/>
    </row>
    <row r="11258" spans="4:5" x14ac:dyDescent="0.2">
      <c r="D11258" s="1"/>
      <c r="E11258" s="41"/>
    </row>
    <row r="11259" spans="4:5" x14ac:dyDescent="0.2">
      <c r="D11259" s="1"/>
      <c r="E11259" s="41"/>
    </row>
    <row r="11260" spans="4:5" x14ac:dyDescent="0.2">
      <c r="D11260" s="1"/>
      <c r="E11260" s="41"/>
    </row>
    <row r="11261" spans="4:5" x14ac:dyDescent="0.2">
      <c r="D11261" s="1"/>
      <c r="E11261" s="41"/>
    </row>
    <row r="11262" spans="4:5" x14ac:dyDescent="0.2">
      <c r="D11262" s="1"/>
      <c r="E11262" s="41"/>
    </row>
    <row r="11263" spans="4:5" x14ac:dyDescent="0.2">
      <c r="D11263" s="1"/>
      <c r="E11263" s="41"/>
    </row>
    <row r="11264" spans="4:5" x14ac:dyDescent="0.2">
      <c r="D11264" s="1"/>
      <c r="E11264" s="41"/>
    </row>
    <row r="11265" spans="4:5" x14ac:dyDescent="0.2">
      <c r="D11265" s="1"/>
      <c r="E11265" s="41"/>
    </row>
    <row r="11266" spans="4:5" x14ac:dyDescent="0.2">
      <c r="D11266" s="1"/>
      <c r="E11266" s="41"/>
    </row>
    <row r="11267" spans="4:5" x14ac:dyDescent="0.2">
      <c r="D11267" s="1"/>
      <c r="E11267" s="41"/>
    </row>
    <row r="11268" spans="4:5" x14ac:dyDescent="0.2">
      <c r="D11268" s="1"/>
      <c r="E11268" s="41"/>
    </row>
    <row r="11269" spans="4:5" x14ac:dyDescent="0.2">
      <c r="D11269" s="1"/>
      <c r="E11269" s="41"/>
    </row>
    <row r="11270" spans="4:5" x14ac:dyDescent="0.2">
      <c r="D11270" s="1"/>
      <c r="E11270" s="41"/>
    </row>
    <row r="11271" spans="4:5" x14ac:dyDescent="0.2">
      <c r="D11271" s="1"/>
      <c r="E11271" s="41"/>
    </row>
    <row r="11272" spans="4:5" x14ac:dyDescent="0.2">
      <c r="D11272" s="1"/>
      <c r="E11272" s="41"/>
    </row>
    <row r="11273" spans="4:5" x14ac:dyDescent="0.2">
      <c r="D11273" s="1"/>
      <c r="E11273" s="41"/>
    </row>
    <row r="11274" spans="4:5" x14ac:dyDescent="0.2">
      <c r="D11274" s="1"/>
      <c r="E11274" s="41"/>
    </row>
    <row r="11275" spans="4:5" x14ac:dyDescent="0.2">
      <c r="D11275" s="1"/>
      <c r="E11275" s="41"/>
    </row>
    <row r="11276" spans="4:5" x14ac:dyDescent="0.2">
      <c r="D11276" s="1"/>
      <c r="E11276" s="41"/>
    </row>
    <row r="11277" spans="4:5" x14ac:dyDescent="0.2">
      <c r="D11277" s="1"/>
      <c r="E11277" s="41"/>
    </row>
    <row r="11278" spans="4:5" x14ac:dyDescent="0.2">
      <c r="D11278" s="1"/>
      <c r="E11278" s="41"/>
    </row>
    <row r="11279" spans="4:5" x14ac:dyDescent="0.2">
      <c r="D11279" s="1"/>
      <c r="E11279" s="41"/>
    </row>
    <row r="11280" spans="4:5" x14ac:dyDescent="0.2">
      <c r="D11280" s="1"/>
      <c r="E11280" s="41"/>
    </row>
    <row r="11281" spans="4:5" x14ac:dyDescent="0.2">
      <c r="D11281" s="1"/>
      <c r="E11281" s="41"/>
    </row>
    <row r="11282" spans="4:5" x14ac:dyDescent="0.2">
      <c r="D11282" s="1"/>
      <c r="E11282" s="41"/>
    </row>
    <row r="11283" spans="4:5" x14ac:dyDescent="0.2">
      <c r="D11283" s="1"/>
      <c r="E11283" s="41"/>
    </row>
    <row r="11284" spans="4:5" x14ac:dyDescent="0.2">
      <c r="D11284" s="1"/>
      <c r="E11284" s="41"/>
    </row>
    <row r="11285" spans="4:5" x14ac:dyDescent="0.2">
      <c r="D11285" s="1"/>
      <c r="E11285" s="41"/>
    </row>
    <row r="11286" spans="4:5" x14ac:dyDescent="0.2">
      <c r="D11286" s="1"/>
      <c r="E11286" s="41"/>
    </row>
    <row r="11287" spans="4:5" x14ac:dyDescent="0.2">
      <c r="D11287" s="1"/>
      <c r="E11287" s="41"/>
    </row>
    <row r="11288" spans="4:5" x14ac:dyDescent="0.2">
      <c r="D11288" s="1"/>
      <c r="E11288" s="41"/>
    </row>
    <row r="11289" spans="4:5" x14ac:dyDescent="0.2">
      <c r="D11289" s="1"/>
      <c r="E11289" s="41"/>
    </row>
    <row r="11290" spans="4:5" x14ac:dyDescent="0.2">
      <c r="D11290" s="1"/>
      <c r="E11290" s="41"/>
    </row>
    <row r="11291" spans="4:5" x14ac:dyDescent="0.2">
      <c r="D11291" s="1"/>
      <c r="E11291" s="41"/>
    </row>
    <row r="11292" spans="4:5" x14ac:dyDescent="0.2">
      <c r="D11292" s="1"/>
      <c r="E11292" s="41"/>
    </row>
    <row r="11293" spans="4:5" x14ac:dyDescent="0.2">
      <c r="D11293" s="1"/>
      <c r="E11293" s="41"/>
    </row>
    <row r="11294" spans="4:5" x14ac:dyDescent="0.2">
      <c r="D11294" s="1"/>
      <c r="E11294" s="41"/>
    </row>
    <row r="11295" spans="4:5" x14ac:dyDescent="0.2">
      <c r="D11295" s="1"/>
      <c r="E11295" s="41"/>
    </row>
    <row r="11296" spans="4:5" x14ac:dyDescent="0.2">
      <c r="D11296" s="1"/>
      <c r="E11296" s="41"/>
    </row>
    <row r="11297" spans="4:5" x14ac:dyDescent="0.2">
      <c r="D11297" s="1"/>
      <c r="E11297" s="41"/>
    </row>
    <row r="11298" spans="4:5" x14ac:dyDescent="0.2">
      <c r="D11298" s="1"/>
      <c r="E11298" s="41"/>
    </row>
    <row r="11299" spans="4:5" x14ac:dyDescent="0.2">
      <c r="D11299" s="1"/>
      <c r="E11299" s="41"/>
    </row>
    <row r="11300" spans="4:5" x14ac:dyDescent="0.2">
      <c r="D11300" s="1"/>
      <c r="E11300" s="41"/>
    </row>
    <row r="11301" spans="4:5" x14ac:dyDescent="0.2">
      <c r="D11301" s="1"/>
      <c r="E11301" s="41"/>
    </row>
    <row r="11302" spans="4:5" x14ac:dyDescent="0.2">
      <c r="D11302" s="1"/>
      <c r="E11302" s="41"/>
    </row>
    <row r="11303" spans="4:5" x14ac:dyDescent="0.2">
      <c r="D11303" s="1"/>
      <c r="E11303" s="41"/>
    </row>
    <row r="11304" spans="4:5" x14ac:dyDescent="0.2">
      <c r="D11304" s="1"/>
      <c r="E11304" s="41"/>
    </row>
    <row r="11305" spans="4:5" x14ac:dyDescent="0.2">
      <c r="D11305" s="1"/>
      <c r="E11305" s="41"/>
    </row>
    <row r="11306" spans="4:5" x14ac:dyDescent="0.2">
      <c r="D11306" s="1"/>
      <c r="E11306" s="41"/>
    </row>
    <row r="11307" spans="4:5" x14ac:dyDescent="0.2">
      <c r="D11307" s="1"/>
      <c r="E11307" s="41"/>
    </row>
    <row r="11308" spans="4:5" x14ac:dyDescent="0.2">
      <c r="D11308" s="1"/>
      <c r="E11308" s="41"/>
    </row>
    <row r="11309" spans="4:5" x14ac:dyDescent="0.2">
      <c r="D11309" s="1"/>
      <c r="E11309" s="41"/>
    </row>
    <row r="11310" spans="4:5" x14ac:dyDescent="0.2">
      <c r="D11310" s="1"/>
      <c r="E11310" s="41"/>
    </row>
    <row r="11311" spans="4:5" x14ac:dyDescent="0.2">
      <c r="D11311" s="1"/>
      <c r="E11311" s="41"/>
    </row>
    <row r="11312" spans="4:5" x14ac:dyDescent="0.2">
      <c r="D11312" s="1"/>
      <c r="E11312" s="41"/>
    </row>
    <row r="11313" spans="4:5" x14ac:dyDescent="0.2">
      <c r="D11313" s="1"/>
      <c r="E11313" s="41"/>
    </row>
    <row r="11314" spans="4:5" x14ac:dyDescent="0.2">
      <c r="D11314" s="1"/>
      <c r="E11314" s="41"/>
    </row>
    <row r="11315" spans="4:5" x14ac:dyDescent="0.2">
      <c r="D11315" s="1"/>
      <c r="E11315" s="41"/>
    </row>
    <row r="11316" spans="4:5" x14ac:dyDescent="0.2">
      <c r="D11316" s="1"/>
      <c r="E11316" s="41"/>
    </row>
    <row r="11317" spans="4:5" x14ac:dyDescent="0.2">
      <c r="D11317" s="1"/>
      <c r="E11317" s="41"/>
    </row>
    <row r="11318" spans="4:5" x14ac:dyDescent="0.2">
      <c r="D11318" s="1"/>
      <c r="E11318" s="41"/>
    </row>
    <row r="11319" spans="4:5" x14ac:dyDescent="0.2">
      <c r="D11319" s="1"/>
      <c r="E11319" s="41"/>
    </row>
    <row r="11320" spans="4:5" x14ac:dyDescent="0.2">
      <c r="D11320" s="1"/>
      <c r="E11320" s="41"/>
    </row>
    <row r="11321" spans="4:5" x14ac:dyDescent="0.2">
      <c r="D11321" s="1"/>
      <c r="E11321" s="41"/>
    </row>
    <row r="11322" spans="4:5" x14ac:dyDescent="0.2">
      <c r="D11322" s="1"/>
      <c r="E11322" s="41"/>
    </row>
    <row r="11323" spans="4:5" x14ac:dyDescent="0.2">
      <c r="D11323" s="1"/>
      <c r="E11323" s="41"/>
    </row>
    <row r="11324" spans="4:5" x14ac:dyDescent="0.2">
      <c r="D11324" s="1"/>
      <c r="E11324" s="41"/>
    </row>
    <row r="11325" spans="4:5" x14ac:dyDescent="0.2">
      <c r="D11325" s="1"/>
      <c r="E11325" s="41"/>
    </row>
    <row r="11326" spans="4:5" x14ac:dyDescent="0.2">
      <c r="D11326" s="1"/>
      <c r="E11326" s="41"/>
    </row>
    <row r="11327" spans="4:5" x14ac:dyDescent="0.2">
      <c r="D11327" s="1"/>
      <c r="E11327" s="41"/>
    </row>
    <row r="11328" spans="4:5" x14ac:dyDescent="0.2">
      <c r="D11328" s="1"/>
      <c r="E11328" s="41"/>
    </row>
    <row r="11329" spans="4:5" x14ac:dyDescent="0.2">
      <c r="D11329" s="1"/>
      <c r="E11329" s="41"/>
    </row>
    <row r="11330" spans="4:5" x14ac:dyDescent="0.2">
      <c r="D11330" s="1"/>
      <c r="E11330" s="41"/>
    </row>
    <row r="11331" spans="4:5" x14ac:dyDescent="0.2">
      <c r="D11331" s="1"/>
      <c r="E11331" s="41"/>
    </row>
    <row r="11332" spans="4:5" x14ac:dyDescent="0.2">
      <c r="D11332" s="1"/>
      <c r="E11332" s="41"/>
    </row>
    <row r="11333" spans="4:5" x14ac:dyDescent="0.2">
      <c r="D11333" s="1"/>
      <c r="E11333" s="41"/>
    </row>
    <row r="11334" spans="4:5" x14ac:dyDescent="0.2">
      <c r="D11334" s="1"/>
      <c r="E11334" s="41"/>
    </row>
    <row r="11335" spans="4:5" x14ac:dyDescent="0.2">
      <c r="D11335" s="1"/>
      <c r="E11335" s="41"/>
    </row>
    <row r="11336" spans="4:5" x14ac:dyDescent="0.2">
      <c r="D11336" s="1"/>
      <c r="E11336" s="41"/>
    </row>
    <row r="11337" spans="4:5" x14ac:dyDescent="0.2">
      <c r="D11337" s="1"/>
      <c r="E11337" s="41"/>
    </row>
    <row r="11338" spans="4:5" x14ac:dyDescent="0.2">
      <c r="D11338" s="1"/>
      <c r="E11338" s="41"/>
    </row>
    <row r="11339" spans="4:5" x14ac:dyDescent="0.2">
      <c r="D11339" s="1"/>
      <c r="E11339" s="41"/>
    </row>
    <row r="11340" spans="4:5" x14ac:dyDescent="0.2">
      <c r="D11340" s="1"/>
      <c r="E11340" s="41"/>
    </row>
    <row r="11341" spans="4:5" x14ac:dyDescent="0.2">
      <c r="D11341" s="1"/>
      <c r="E11341" s="41"/>
    </row>
    <row r="11342" spans="4:5" x14ac:dyDescent="0.2">
      <c r="D11342" s="1"/>
      <c r="E11342" s="41"/>
    </row>
    <row r="11343" spans="4:5" x14ac:dyDescent="0.2">
      <c r="D11343" s="1"/>
      <c r="E11343" s="41"/>
    </row>
    <row r="11344" spans="4:5" x14ac:dyDescent="0.2">
      <c r="D11344" s="1"/>
      <c r="E11344" s="41"/>
    </row>
    <row r="11345" spans="4:5" x14ac:dyDescent="0.2">
      <c r="D11345" s="1"/>
      <c r="E11345" s="41"/>
    </row>
    <row r="11346" spans="4:5" x14ac:dyDescent="0.2">
      <c r="D11346" s="1"/>
      <c r="E11346" s="41"/>
    </row>
    <row r="11347" spans="4:5" x14ac:dyDescent="0.2">
      <c r="D11347" s="1"/>
      <c r="E11347" s="41"/>
    </row>
    <row r="11348" spans="4:5" x14ac:dyDescent="0.2">
      <c r="D11348" s="1"/>
      <c r="E11348" s="41"/>
    </row>
    <row r="11349" spans="4:5" x14ac:dyDescent="0.2">
      <c r="D11349" s="1"/>
      <c r="E11349" s="41"/>
    </row>
    <row r="11350" spans="4:5" x14ac:dyDescent="0.2">
      <c r="D11350" s="1"/>
      <c r="E11350" s="41"/>
    </row>
    <row r="11351" spans="4:5" x14ac:dyDescent="0.2">
      <c r="D11351" s="1"/>
      <c r="E11351" s="41"/>
    </row>
    <row r="11352" spans="4:5" x14ac:dyDescent="0.2">
      <c r="D11352" s="1"/>
      <c r="E11352" s="41"/>
    </row>
    <row r="11353" spans="4:5" x14ac:dyDescent="0.2">
      <c r="D11353" s="1"/>
      <c r="E11353" s="41"/>
    </row>
    <row r="11354" spans="4:5" x14ac:dyDescent="0.2">
      <c r="D11354" s="1"/>
      <c r="E11354" s="41"/>
    </row>
    <row r="11355" spans="4:5" x14ac:dyDescent="0.2">
      <c r="D11355" s="1"/>
      <c r="E11355" s="41"/>
    </row>
    <row r="11356" spans="4:5" x14ac:dyDescent="0.2">
      <c r="D11356" s="1"/>
      <c r="E11356" s="41"/>
    </row>
    <row r="11357" spans="4:5" x14ac:dyDescent="0.2">
      <c r="D11357" s="1"/>
      <c r="E11357" s="41"/>
    </row>
    <row r="11358" spans="4:5" x14ac:dyDescent="0.2">
      <c r="D11358" s="1"/>
      <c r="E11358" s="41"/>
    </row>
    <row r="11359" spans="4:5" x14ac:dyDescent="0.2">
      <c r="D11359" s="1"/>
      <c r="E11359" s="41"/>
    </row>
    <row r="11360" spans="4:5" x14ac:dyDescent="0.2">
      <c r="D11360" s="1"/>
      <c r="E11360" s="41"/>
    </row>
    <row r="11361" spans="4:5" x14ac:dyDescent="0.2">
      <c r="D11361" s="1"/>
      <c r="E11361" s="41"/>
    </row>
    <row r="11362" spans="4:5" x14ac:dyDescent="0.2">
      <c r="D11362" s="1"/>
      <c r="E11362" s="41"/>
    </row>
    <row r="11363" spans="4:5" x14ac:dyDescent="0.2">
      <c r="D11363" s="1"/>
      <c r="E11363" s="41"/>
    </row>
    <row r="11364" spans="4:5" x14ac:dyDescent="0.2">
      <c r="D11364" s="1"/>
      <c r="E11364" s="41"/>
    </row>
    <row r="11365" spans="4:5" x14ac:dyDescent="0.2">
      <c r="D11365" s="1"/>
      <c r="E11365" s="41"/>
    </row>
    <row r="11366" spans="4:5" x14ac:dyDescent="0.2">
      <c r="D11366" s="1"/>
      <c r="E11366" s="41"/>
    </row>
    <row r="11367" spans="4:5" x14ac:dyDescent="0.2">
      <c r="D11367" s="1"/>
      <c r="E11367" s="41"/>
    </row>
    <row r="11368" spans="4:5" x14ac:dyDescent="0.2">
      <c r="D11368" s="1"/>
      <c r="E11368" s="41"/>
    </row>
    <row r="11369" spans="4:5" x14ac:dyDescent="0.2">
      <c r="D11369" s="1"/>
      <c r="E11369" s="41"/>
    </row>
    <row r="11370" spans="4:5" x14ac:dyDescent="0.2">
      <c r="D11370" s="1"/>
      <c r="E11370" s="41"/>
    </row>
    <row r="11371" spans="4:5" x14ac:dyDescent="0.2">
      <c r="D11371" s="1"/>
      <c r="E11371" s="41"/>
    </row>
    <row r="11372" spans="4:5" x14ac:dyDescent="0.2">
      <c r="D11372" s="1"/>
      <c r="E11372" s="41"/>
    </row>
    <row r="11373" spans="4:5" x14ac:dyDescent="0.2">
      <c r="D11373" s="1"/>
      <c r="E11373" s="41"/>
    </row>
    <row r="11374" spans="4:5" x14ac:dyDescent="0.2">
      <c r="D11374" s="1"/>
      <c r="E11374" s="41"/>
    </row>
    <row r="11375" spans="4:5" x14ac:dyDescent="0.2">
      <c r="D11375" s="1"/>
      <c r="E11375" s="41"/>
    </row>
    <row r="11376" spans="4:5" x14ac:dyDescent="0.2">
      <c r="D11376" s="1"/>
      <c r="E11376" s="41"/>
    </row>
    <row r="11377" spans="4:5" x14ac:dyDescent="0.2">
      <c r="D11377" s="1"/>
      <c r="E11377" s="41"/>
    </row>
    <row r="11378" spans="4:5" x14ac:dyDescent="0.2">
      <c r="D11378" s="1"/>
      <c r="E11378" s="41"/>
    </row>
    <row r="11379" spans="4:5" x14ac:dyDescent="0.2">
      <c r="D11379" s="1"/>
      <c r="E11379" s="41"/>
    </row>
    <row r="11380" spans="4:5" x14ac:dyDescent="0.2">
      <c r="D11380" s="1"/>
      <c r="E11380" s="41"/>
    </row>
    <row r="11381" spans="4:5" x14ac:dyDescent="0.2">
      <c r="D11381" s="1"/>
      <c r="E11381" s="41"/>
    </row>
    <row r="11382" spans="4:5" x14ac:dyDescent="0.2">
      <c r="D11382" s="1"/>
      <c r="E11382" s="41"/>
    </row>
    <row r="11383" spans="4:5" x14ac:dyDescent="0.2">
      <c r="D11383" s="1"/>
      <c r="E11383" s="41"/>
    </row>
    <row r="11384" spans="4:5" x14ac:dyDescent="0.2">
      <c r="D11384" s="1"/>
      <c r="E11384" s="41"/>
    </row>
    <row r="11385" spans="4:5" x14ac:dyDescent="0.2">
      <c r="D11385" s="1"/>
      <c r="E11385" s="41"/>
    </row>
    <row r="11386" spans="4:5" x14ac:dyDescent="0.2">
      <c r="D11386" s="1"/>
      <c r="E11386" s="41"/>
    </row>
    <row r="11387" spans="4:5" x14ac:dyDescent="0.2">
      <c r="D11387" s="1"/>
      <c r="E11387" s="41"/>
    </row>
    <row r="11388" spans="4:5" x14ac:dyDescent="0.2">
      <c r="D11388" s="1"/>
      <c r="E11388" s="41"/>
    </row>
    <row r="11389" spans="4:5" x14ac:dyDescent="0.2">
      <c r="D11389" s="1"/>
      <c r="E11389" s="41"/>
    </row>
    <row r="11390" spans="4:5" x14ac:dyDescent="0.2">
      <c r="D11390" s="1"/>
      <c r="E11390" s="41"/>
    </row>
    <row r="11391" spans="4:5" x14ac:dyDescent="0.2">
      <c r="D11391" s="1"/>
      <c r="E11391" s="41"/>
    </row>
    <row r="11392" spans="4:5" x14ac:dyDescent="0.2">
      <c r="D11392" s="1"/>
      <c r="E11392" s="41"/>
    </row>
    <row r="11393" spans="4:5" x14ac:dyDescent="0.2">
      <c r="D11393" s="1"/>
      <c r="E11393" s="41"/>
    </row>
    <row r="11394" spans="4:5" x14ac:dyDescent="0.2">
      <c r="D11394" s="1"/>
      <c r="E11394" s="41"/>
    </row>
    <row r="11395" spans="4:5" x14ac:dyDescent="0.2">
      <c r="D11395" s="1"/>
      <c r="E11395" s="41"/>
    </row>
    <row r="11396" spans="4:5" x14ac:dyDescent="0.2">
      <c r="D11396" s="1"/>
      <c r="E11396" s="41"/>
    </row>
    <row r="11397" spans="4:5" x14ac:dyDescent="0.2">
      <c r="D11397" s="1"/>
      <c r="E11397" s="41"/>
    </row>
    <row r="11398" spans="4:5" x14ac:dyDescent="0.2">
      <c r="D11398" s="1"/>
      <c r="E11398" s="41"/>
    </row>
    <row r="11399" spans="4:5" x14ac:dyDescent="0.2">
      <c r="D11399" s="1"/>
      <c r="E11399" s="41"/>
    </row>
    <row r="11400" spans="4:5" x14ac:dyDescent="0.2">
      <c r="D11400" s="1"/>
      <c r="E11400" s="41"/>
    </row>
    <row r="11401" spans="4:5" x14ac:dyDescent="0.2">
      <c r="D11401" s="1"/>
      <c r="E11401" s="41"/>
    </row>
    <row r="11402" spans="4:5" x14ac:dyDescent="0.2">
      <c r="D11402" s="1"/>
      <c r="E11402" s="41"/>
    </row>
    <row r="11403" spans="4:5" x14ac:dyDescent="0.2">
      <c r="D11403" s="1"/>
      <c r="E11403" s="41"/>
    </row>
    <row r="11404" spans="4:5" x14ac:dyDescent="0.2">
      <c r="D11404" s="1"/>
      <c r="E11404" s="41"/>
    </row>
    <row r="11405" spans="4:5" x14ac:dyDescent="0.2">
      <c r="D11405" s="1"/>
      <c r="E11405" s="41"/>
    </row>
    <row r="11406" spans="4:5" x14ac:dyDescent="0.2">
      <c r="D11406" s="1"/>
      <c r="E11406" s="41"/>
    </row>
    <row r="11407" spans="4:5" x14ac:dyDescent="0.2">
      <c r="D11407" s="1"/>
      <c r="E11407" s="41"/>
    </row>
    <row r="11408" spans="4:5" x14ac:dyDescent="0.2">
      <c r="D11408" s="1"/>
      <c r="E11408" s="41"/>
    </row>
    <row r="11409" spans="4:5" x14ac:dyDescent="0.2">
      <c r="D11409" s="1"/>
      <c r="E11409" s="41"/>
    </row>
    <row r="11410" spans="4:5" x14ac:dyDescent="0.2">
      <c r="D11410" s="1"/>
      <c r="E11410" s="41"/>
    </row>
    <row r="11411" spans="4:5" x14ac:dyDescent="0.2">
      <c r="D11411" s="1"/>
      <c r="E11411" s="41"/>
    </row>
    <row r="11412" spans="4:5" x14ac:dyDescent="0.2">
      <c r="D11412" s="1"/>
      <c r="E11412" s="41"/>
    </row>
    <row r="11413" spans="4:5" x14ac:dyDescent="0.2">
      <c r="D11413" s="1"/>
      <c r="E11413" s="41"/>
    </row>
    <row r="11414" spans="4:5" x14ac:dyDescent="0.2">
      <c r="D11414" s="1"/>
      <c r="E11414" s="41"/>
    </row>
    <row r="11415" spans="4:5" x14ac:dyDescent="0.2">
      <c r="D11415" s="1"/>
      <c r="E11415" s="41"/>
    </row>
    <row r="11416" spans="4:5" x14ac:dyDescent="0.2">
      <c r="D11416" s="1"/>
      <c r="E11416" s="41"/>
    </row>
    <row r="11417" spans="4:5" x14ac:dyDescent="0.2">
      <c r="D11417" s="1"/>
      <c r="E11417" s="41"/>
    </row>
    <row r="11418" spans="4:5" x14ac:dyDescent="0.2">
      <c r="D11418" s="1"/>
      <c r="E11418" s="41"/>
    </row>
    <row r="11419" spans="4:5" x14ac:dyDescent="0.2">
      <c r="D11419" s="1"/>
      <c r="E11419" s="41"/>
    </row>
    <row r="11420" spans="4:5" x14ac:dyDescent="0.2">
      <c r="D11420" s="1"/>
      <c r="E11420" s="41"/>
    </row>
    <row r="11421" spans="4:5" x14ac:dyDescent="0.2">
      <c r="D11421" s="1"/>
      <c r="E11421" s="41"/>
    </row>
    <row r="11422" spans="4:5" x14ac:dyDescent="0.2">
      <c r="D11422" s="1"/>
      <c r="E11422" s="41"/>
    </row>
    <row r="11423" spans="4:5" x14ac:dyDescent="0.2">
      <c r="D11423" s="1"/>
      <c r="E11423" s="41"/>
    </row>
    <row r="11424" spans="4:5" x14ac:dyDescent="0.2">
      <c r="D11424" s="1"/>
      <c r="E11424" s="41"/>
    </row>
    <row r="11425" spans="4:5" x14ac:dyDescent="0.2">
      <c r="D11425" s="1"/>
      <c r="E11425" s="41"/>
    </row>
    <row r="11426" spans="4:5" x14ac:dyDescent="0.2">
      <c r="D11426" s="1"/>
      <c r="E11426" s="41"/>
    </row>
    <row r="11427" spans="4:5" x14ac:dyDescent="0.2">
      <c r="D11427" s="1"/>
      <c r="E11427" s="41"/>
    </row>
    <row r="11428" spans="4:5" x14ac:dyDescent="0.2">
      <c r="D11428" s="1"/>
      <c r="E11428" s="41"/>
    </row>
    <row r="11429" spans="4:5" x14ac:dyDescent="0.2">
      <c r="D11429" s="1"/>
      <c r="E11429" s="41"/>
    </row>
    <row r="11430" spans="4:5" x14ac:dyDescent="0.2">
      <c r="D11430" s="1"/>
      <c r="E11430" s="41"/>
    </row>
    <row r="11431" spans="4:5" x14ac:dyDescent="0.2">
      <c r="D11431" s="1"/>
      <c r="E11431" s="41"/>
    </row>
    <row r="11432" spans="4:5" x14ac:dyDescent="0.2">
      <c r="D11432" s="1"/>
      <c r="E11432" s="41"/>
    </row>
    <row r="11433" spans="4:5" x14ac:dyDescent="0.2">
      <c r="D11433" s="1"/>
      <c r="E11433" s="41"/>
    </row>
    <row r="11434" spans="4:5" x14ac:dyDescent="0.2">
      <c r="D11434" s="1"/>
      <c r="E11434" s="41"/>
    </row>
    <row r="11435" spans="4:5" x14ac:dyDescent="0.2">
      <c r="D11435" s="1"/>
      <c r="E11435" s="41"/>
    </row>
    <row r="11436" spans="4:5" x14ac:dyDescent="0.2">
      <c r="D11436" s="1"/>
      <c r="E11436" s="41"/>
    </row>
    <row r="11437" spans="4:5" x14ac:dyDescent="0.2">
      <c r="D11437" s="1"/>
      <c r="E11437" s="41"/>
    </row>
    <row r="11438" spans="4:5" x14ac:dyDescent="0.2">
      <c r="D11438" s="1"/>
      <c r="E11438" s="41"/>
    </row>
    <row r="11439" spans="4:5" x14ac:dyDescent="0.2">
      <c r="D11439" s="1"/>
      <c r="E11439" s="41"/>
    </row>
    <row r="11440" spans="4:5" x14ac:dyDescent="0.2">
      <c r="D11440" s="1"/>
      <c r="E11440" s="41"/>
    </row>
    <row r="11441" spans="4:5" x14ac:dyDescent="0.2">
      <c r="D11441" s="1"/>
      <c r="E11441" s="41"/>
    </row>
    <row r="11442" spans="4:5" x14ac:dyDescent="0.2">
      <c r="D11442" s="1"/>
      <c r="E11442" s="41"/>
    </row>
    <row r="11443" spans="4:5" x14ac:dyDescent="0.2">
      <c r="D11443" s="1"/>
      <c r="E11443" s="41"/>
    </row>
    <row r="11444" spans="4:5" x14ac:dyDescent="0.2">
      <c r="D11444" s="1"/>
      <c r="E11444" s="41"/>
    </row>
    <row r="11445" spans="4:5" x14ac:dyDescent="0.2">
      <c r="D11445" s="1"/>
      <c r="E11445" s="41"/>
    </row>
    <row r="11446" spans="4:5" x14ac:dyDescent="0.2">
      <c r="D11446" s="1"/>
      <c r="E11446" s="41"/>
    </row>
    <row r="11447" spans="4:5" x14ac:dyDescent="0.2">
      <c r="D11447" s="1"/>
      <c r="E11447" s="41"/>
    </row>
    <row r="11448" spans="4:5" x14ac:dyDescent="0.2">
      <c r="D11448" s="1"/>
      <c r="E11448" s="41"/>
    </row>
    <row r="11449" spans="4:5" x14ac:dyDescent="0.2">
      <c r="D11449" s="1"/>
      <c r="E11449" s="41"/>
    </row>
    <row r="11450" spans="4:5" x14ac:dyDescent="0.2">
      <c r="D11450" s="1"/>
      <c r="E11450" s="41"/>
    </row>
    <row r="11451" spans="4:5" x14ac:dyDescent="0.2">
      <c r="D11451" s="1"/>
      <c r="E11451" s="41"/>
    </row>
    <row r="11452" spans="4:5" x14ac:dyDescent="0.2">
      <c r="D11452" s="1"/>
      <c r="E11452" s="41"/>
    </row>
    <row r="11453" spans="4:5" x14ac:dyDescent="0.2">
      <c r="D11453" s="1"/>
      <c r="E11453" s="41"/>
    </row>
    <row r="11454" spans="4:5" x14ac:dyDescent="0.2">
      <c r="D11454" s="1"/>
      <c r="E11454" s="41"/>
    </row>
    <row r="11455" spans="4:5" x14ac:dyDescent="0.2">
      <c r="D11455" s="1"/>
      <c r="E11455" s="41"/>
    </row>
    <row r="11456" spans="4:5" x14ac:dyDescent="0.2">
      <c r="D11456" s="1"/>
      <c r="E11456" s="41"/>
    </row>
    <row r="11457" spans="4:5" x14ac:dyDescent="0.2">
      <c r="D11457" s="1"/>
      <c r="E11457" s="41"/>
    </row>
    <row r="11458" spans="4:5" x14ac:dyDescent="0.2">
      <c r="D11458" s="1"/>
      <c r="E11458" s="41"/>
    </row>
    <row r="11459" spans="4:5" x14ac:dyDescent="0.2">
      <c r="D11459" s="1"/>
      <c r="E11459" s="41"/>
    </row>
    <row r="11460" spans="4:5" x14ac:dyDescent="0.2">
      <c r="D11460" s="1"/>
      <c r="E11460" s="41"/>
    </row>
    <row r="11461" spans="4:5" x14ac:dyDescent="0.2">
      <c r="D11461" s="1"/>
      <c r="E11461" s="41"/>
    </row>
    <row r="11462" spans="4:5" x14ac:dyDescent="0.2">
      <c r="D11462" s="1"/>
      <c r="E11462" s="41"/>
    </row>
    <row r="11463" spans="4:5" x14ac:dyDescent="0.2">
      <c r="D11463" s="1"/>
      <c r="E11463" s="41"/>
    </row>
    <row r="11464" spans="4:5" x14ac:dyDescent="0.2">
      <c r="D11464" s="1"/>
      <c r="E11464" s="41"/>
    </row>
    <row r="11465" spans="4:5" x14ac:dyDescent="0.2">
      <c r="D11465" s="1"/>
      <c r="E11465" s="41"/>
    </row>
    <row r="11466" spans="4:5" x14ac:dyDescent="0.2">
      <c r="D11466" s="1"/>
      <c r="E11466" s="41"/>
    </row>
    <row r="11467" spans="4:5" x14ac:dyDescent="0.2">
      <c r="D11467" s="1"/>
      <c r="E11467" s="41"/>
    </row>
    <row r="11468" spans="4:5" x14ac:dyDescent="0.2">
      <c r="D11468" s="1"/>
      <c r="E11468" s="41"/>
    </row>
    <row r="11469" spans="4:5" x14ac:dyDescent="0.2">
      <c r="D11469" s="1"/>
      <c r="E11469" s="41"/>
    </row>
    <row r="11470" spans="4:5" x14ac:dyDescent="0.2">
      <c r="D11470" s="1"/>
      <c r="E11470" s="41"/>
    </row>
    <row r="11471" spans="4:5" x14ac:dyDescent="0.2">
      <c r="D11471" s="1"/>
      <c r="E11471" s="41"/>
    </row>
    <row r="11472" spans="4:5" x14ac:dyDescent="0.2">
      <c r="D11472" s="1"/>
      <c r="E11472" s="41"/>
    </row>
    <row r="11473" spans="4:5" x14ac:dyDescent="0.2">
      <c r="D11473" s="1"/>
      <c r="E11473" s="41"/>
    </row>
    <row r="11474" spans="4:5" x14ac:dyDescent="0.2">
      <c r="D11474" s="1"/>
      <c r="E11474" s="41"/>
    </row>
    <row r="11475" spans="4:5" x14ac:dyDescent="0.2">
      <c r="D11475" s="1"/>
      <c r="E11475" s="41"/>
    </row>
    <row r="11476" spans="4:5" x14ac:dyDescent="0.2">
      <c r="D11476" s="1"/>
      <c r="E11476" s="41"/>
    </row>
    <row r="11477" spans="4:5" x14ac:dyDescent="0.2">
      <c r="D11477" s="1"/>
      <c r="E11477" s="41"/>
    </row>
    <row r="11478" spans="4:5" x14ac:dyDescent="0.2">
      <c r="D11478" s="1"/>
      <c r="E11478" s="41"/>
    </row>
    <row r="11479" spans="4:5" x14ac:dyDescent="0.2">
      <c r="D11479" s="1"/>
      <c r="E11479" s="41"/>
    </row>
    <row r="11480" spans="4:5" x14ac:dyDescent="0.2">
      <c r="D11480" s="1"/>
      <c r="E11480" s="41"/>
    </row>
    <row r="11481" spans="4:5" x14ac:dyDescent="0.2">
      <c r="D11481" s="1"/>
      <c r="E11481" s="41"/>
    </row>
    <row r="11482" spans="4:5" x14ac:dyDescent="0.2">
      <c r="D11482" s="1"/>
      <c r="E11482" s="41"/>
    </row>
    <row r="11483" spans="4:5" x14ac:dyDescent="0.2">
      <c r="D11483" s="1"/>
      <c r="E11483" s="41"/>
    </row>
    <row r="11484" spans="4:5" x14ac:dyDescent="0.2">
      <c r="D11484" s="1"/>
      <c r="E11484" s="41"/>
    </row>
    <row r="11485" spans="4:5" x14ac:dyDescent="0.2">
      <c r="D11485" s="1"/>
      <c r="E11485" s="41"/>
    </row>
    <row r="11486" spans="4:5" x14ac:dyDescent="0.2">
      <c r="D11486" s="1"/>
      <c r="E11486" s="41"/>
    </row>
    <row r="11487" spans="4:5" x14ac:dyDescent="0.2">
      <c r="D11487" s="1"/>
      <c r="E11487" s="41"/>
    </row>
    <row r="11488" spans="4:5" x14ac:dyDescent="0.2">
      <c r="D11488" s="1"/>
      <c r="E11488" s="41"/>
    </row>
    <row r="11489" spans="4:5" x14ac:dyDescent="0.2">
      <c r="D11489" s="1"/>
      <c r="E11489" s="41"/>
    </row>
    <row r="11490" spans="4:5" x14ac:dyDescent="0.2">
      <c r="D11490" s="1"/>
      <c r="E11490" s="41"/>
    </row>
    <row r="11491" spans="4:5" x14ac:dyDescent="0.2">
      <c r="D11491" s="1"/>
      <c r="E11491" s="41"/>
    </row>
    <row r="11492" spans="4:5" x14ac:dyDescent="0.2">
      <c r="D11492" s="1"/>
      <c r="E11492" s="41"/>
    </row>
    <row r="11493" spans="4:5" x14ac:dyDescent="0.2">
      <c r="D11493" s="1"/>
      <c r="E11493" s="41"/>
    </row>
    <row r="11494" spans="4:5" x14ac:dyDescent="0.2">
      <c r="D11494" s="1"/>
      <c r="E11494" s="41"/>
    </row>
    <row r="11495" spans="4:5" x14ac:dyDescent="0.2">
      <c r="D11495" s="1"/>
      <c r="E11495" s="41"/>
    </row>
    <row r="11496" spans="4:5" x14ac:dyDescent="0.2">
      <c r="D11496" s="1"/>
      <c r="E11496" s="41"/>
    </row>
    <row r="11497" spans="4:5" x14ac:dyDescent="0.2">
      <c r="D11497" s="1"/>
      <c r="E11497" s="41"/>
    </row>
    <row r="11498" spans="4:5" x14ac:dyDescent="0.2">
      <c r="D11498" s="1"/>
      <c r="E11498" s="41"/>
    </row>
    <row r="11499" spans="4:5" x14ac:dyDescent="0.2">
      <c r="D11499" s="1"/>
      <c r="E11499" s="41"/>
    </row>
    <row r="11500" spans="4:5" x14ac:dyDescent="0.2">
      <c r="D11500" s="1"/>
      <c r="E11500" s="41"/>
    </row>
    <row r="11501" spans="4:5" x14ac:dyDescent="0.2">
      <c r="D11501" s="1"/>
      <c r="E11501" s="41"/>
    </row>
    <row r="11502" spans="4:5" x14ac:dyDescent="0.2">
      <c r="D11502" s="1"/>
      <c r="E11502" s="41"/>
    </row>
    <row r="11503" spans="4:5" x14ac:dyDescent="0.2">
      <c r="D11503" s="1"/>
      <c r="E11503" s="41"/>
    </row>
    <row r="11504" spans="4:5" x14ac:dyDescent="0.2">
      <c r="D11504" s="1"/>
      <c r="E11504" s="41"/>
    </row>
    <row r="11505" spans="4:5" x14ac:dyDescent="0.2">
      <c r="D11505" s="1"/>
      <c r="E11505" s="41"/>
    </row>
    <row r="11506" spans="4:5" x14ac:dyDescent="0.2">
      <c r="D11506" s="1"/>
      <c r="E11506" s="41"/>
    </row>
    <row r="11507" spans="4:5" x14ac:dyDescent="0.2">
      <c r="D11507" s="1"/>
      <c r="E11507" s="41"/>
    </row>
    <row r="11508" spans="4:5" x14ac:dyDescent="0.2">
      <c r="D11508" s="1"/>
      <c r="E11508" s="41"/>
    </row>
    <row r="11509" spans="4:5" x14ac:dyDescent="0.2">
      <c r="D11509" s="1"/>
      <c r="E11509" s="41"/>
    </row>
    <row r="11510" spans="4:5" x14ac:dyDescent="0.2">
      <c r="D11510" s="1"/>
      <c r="E11510" s="41"/>
    </row>
    <row r="11511" spans="4:5" x14ac:dyDescent="0.2">
      <c r="D11511" s="1"/>
      <c r="E11511" s="41"/>
    </row>
    <row r="11512" spans="4:5" x14ac:dyDescent="0.2">
      <c r="D11512" s="1"/>
      <c r="E11512" s="41"/>
    </row>
    <row r="11513" spans="4:5" x14ac:dyDescent="0.2">
      <c r="D11513" s="1"/>
      <c r="E11513" s="41"/>
    </row>
    <row r="11514" spans="4:5" x14ac:dyDescent="0.2">
      <c r="D11514" s="1"/>
      <c r="E11514" s="41"/>
    </row>
    <row r="11515" spans="4:5" x14ac:dyDescent="0.2">
      <c r="D11515" s="1"/>
      <c r="E11515" s="41"/>
    </row>
    <row r="11516" spans="4:5" x14ac:dyDescent="0.2">
      <c r="D11516" s="1"/>
      <c r="E11516" s="41"/>
    </row>
    <row r="11517" spans="4:5" x14ac:dyDescent="0.2">
      <c r="D11517" s="1"/>
      <c r="E11517" s="41"/>
    </row>
    <row r="11518" spans="4:5" x14ac:dyDescent="0.2">
      <c r="D11518" s="1"/>
      <c r="E11518" s="41"/>
    </row>
    <row r="11519" spans="4:5" x14ac:dyDescent="0.2">
      <c r="D11519" s="1"/>
      <c r="E11519" s="41"/>
    </row>
    <row r="11520" spans="4:5" x14ac:dyDescent="0.2">
      <c r="D11520" s="1"/>
      <c r="E11520" s="41"/>
    </row>
    <row r="11521" spans="4:5" x14ac:dyDescent="0.2">
      <c r="D11521" s="1"/>
      <c r="E11521" s="41"/>
    </row>
    <row r="11522" spans="4:5" x14ac:dyDescent="0.2">
      <c r="D11522" s="1"/>
      <c r="E11522" s="41"/>
    </row>
    <row r="11523" spans="4:5" x14ac:dyDescent="0.2">
      <c r="D11523" s="1"/>
      <c r="E11523" s="41"/>
    </row>
    <row r="11524" spans="4:5" x14ac:dyDescent="0.2">
      <c r="D11524" s="1"/>
      <c r="E11524" s="41"/>
    </row>
    <row r="11525" spans="4:5" x14ac:dyDescent="0.2">
      <c r="D11525" s="1"/>
      <c r="E11525" s="41"/>
    </row>
    <row r="11526" spans="4:5" x14ac:dyDescent="0.2">
      <c r="D11526" s="1"/>
      <c r="E11526" s="41"/>
    </row>
    <row r="11527" spans="4:5" x14ac:dyDescent="0.2">
      <c r="D11527" s="1"/>
      <c r="E11527" s="41"/>
    </row>
    <row r="11528" spans="4:5" x14ac:dyDescent="0.2">
      <c r="D11528" s="1"/>
      <c r="E11528" s="41"/>
    </row>
    <row r="11529" spans="4:5" x14ac:dyDescent="0.2">
      <c r="D11529" s="1"/>
      <c r="E11529" s="41"/>
    </row>
    <row r="11530" spans="4:5" x14ac:dyDescent="0.2">
      <c r="D11530" s="1"/>
      <c r="E11530" s="41"/>
    </row>
    <row r="11531" spans="4:5" x14ac:dyDescent="0.2">
      <c r="D11531" s="1"/>
      <c r="E11531" s="41"/>
    </row>
    <row r="11532" spans="4:5" x14ac:dyDescent="0.2">
      <c r="D11532" s="1"/>
      <c r="E11532" s="41"/>
    </row>
    <row r="11533" spans="4:5" x14ac:dyDescent="0.2">
      <c r="D11533" s="1"/>
      <c r="E11533" s="41"/>
    </row>
    <row r="11534" spans="4:5" x14ac:dyDescent="0.2">
      <c r="D11534" s="1"/>
      <c r="E11534" s="41"/>
    </row>
    <row r="11535" spans="4:5" x14ac:dyDescent="0.2">
      <c r="D11535" s="1"/>
      <c r="E11535" s="41"/>
    </row>
    <row r="11536" spans="4:5" x14ac:dyDescent="0.2">
      <c r="D11536" s="1"/>
      <c r="E11536" s="41"/>
    </row>
    <row r="11537" spans="4:5" x14ac:dyDescent="0.2">
      <c r="D11537" s="1"/>
      <c r="E11537" s="41"/>
    </row>
    <row r="11538" spans="4:5" x14ac:dyDescent="0.2">
      <c r="D11538" s="1"/>
      <c r="E11538" s="41"/>
    </row>
    <row r="11539" spans="4:5" x14ac:dyDescent="0.2">
      <c r="D11539" s="1"/>
      <c r="E11539" s="41"/>
    </row>
    <row r="11540" spans="4:5" x14ac:dyDescent="0.2">
      <c r="D11540" s="1"/>
      <c r="E11540" s="41"/>
    </row>
    <row r="11541" spans="4:5" x14ac:dyDescent="0.2">
      <c r="D11541" s="1"/>
      <c r="E11541" s="41"/>
    </row>
    <row r="11542" spans="4:5" x14ac:dyDescent="0.2">
      <c r="D11542" s="1"/>
      <c r="E11542" s="41"/>
    </row>
    <row r="11543" spans="4:5" x14ac:dyDescent="0.2">
      <c r="D11543" s="1"/>
      <c r="E11543" s="41"/>
    </row>
    <row r="11544" spans="4:5" x14ac:dyDescent="0.2">
      <c r="D11544" s="1"/>
      <c r="E11544" s="41"/>
    </row>
    <row r="11545" spans="4:5" x14ac:dyDescent="0.2">
      <c r="D11545" s="1"/>
      <c r="E11545" s="41"/>
    </row>
    <row r="11546" spans="4:5" x14ac:dyDescent="0.2">
      <c r="D11546" s="1"/>
      <c r="E11546" s="41"/>
    </row>
    <row r="11547" spans="4:5" x14ac:dyDescent="0.2">
      <c r="D11547" s="1"/>
      <c r="E11547" s="41"/>
    </row>
    <row r="11548" spans="4:5" x14ac:dyDescent="0.2">
      <c r="D11548" s="1"/>
      <c r="E11548" s="41"/>
    </row>
    <row r="11549" spans="4:5" x14ac:dyDescent="0.2">
      <c r="D11549" s="1"/>
      <c r="E11549" s="41"/>
    </row>
    <row r="11550" spans="4:5" x14ac:dyDescent="0.2">
      <c r="D11550" s="1"/>
      <c r="E11550" s="41"/>
    </row>
    <row r="11551" spans="4:5" x14ac:dyDescent="0.2">
      <c r="D11551" s="1"/>
      <c r="E11551" s="41"/>
    </row>
    <row r="11552" spans="4:5" x14ac:dyDescent="0.2">
      <c r="D11552" s="1"/>
      <c r="E11552" s="41"/>
    </row>
    <row r="11553" spans="4:5" x14ac:dyDescent="0.2">
      <c r="D11553" s="1"/>
      <c r="E11553" s="41"/>
    </row>
    <row r="11554" spans="4:5" x14ac:dyDescent="0.2">
      <c r="D11554" s="1"/>
      <c r="E11554" s="41"/>
    </row>
    <row r="11555" spans="4:5" x14ac:dyDescent="0.2">
      <c r="D11555" s="1"/>
      <c r="E11555" s="41"/>
    </row>
    <row r="11556" spans="4:5" x14ac:dyDescent="0.2">
      <c r="D11556" s="1"/>
      <c r="E11556" s="41"/>
    </row>
    <row r="11557" spans="4:5" x14ac:dyDescent="0.2">
      <c r="D11557" s="1"/>
      <c r="E11557" s="41"/>
    </row>
    <row r="11558" spans="4:5" x14ac:dyDescent="0.2">
      <c r="D11558" s="1"/>
      <c r="E11558" s="41"/>
    </row>
    <row r="11559" spans="4:5" x14ac:dyDescent="0.2">
      <c r="D11559" s="1"/>
      <c r="E11559" s="41"/>
    </row>
    <row r="11560" spans="4:5" x14ac:dyDescent="0.2">
      <c r="D11560" s="1"/>
      <c r="E11560" s="41"/>
    </row>
    <row r="11561" spans="4:5" x14ac:dyDescent="0.2">
      <c r="D11561" s="1"/>
      <c r="E11561" s="41"/>
    </row>
    <row r="11562" spans="4:5" x14ac:dyDescent="0.2">
      <c r="D11562" s="1"/>
      <c r="E11562" s="41"/>
    </row>
    <row r="11563" spans="4:5" x14ac:dyDescent="0.2">
      <c r="D11563" s="1"/>
      <c r="E11563" s="41"/>
    </row>
    <row r="11564" spans="4:5" x14ac:dyDescent="0.2">
      <c r="D11564" s="1"/>
      <c r="E11564" s="41"/>
    </row>
    <row r="11565" spans="4:5" x14ac:dyDescent="0.2">
      <c r="D11565" s="1"/>
      <c r="E11565" s="41"/>
    </row>
    <row r="11566" spans="4:5" x14ac:dyDescent="0.2">
      <c r="D11566" s="1"/>
      <c r="E11566" s="41"/>
    </row>
    <row r="11567" spans="4:5" x14ac:dyDescent="0.2">
      <c r="D11567" s="1"/>
      <c r="E11567" s="41"/>
    </row>
    <row r="11568" spans="4:5" x14ac:dyDescent="0.2">
      <c r="D11568" s="1"/>
      <c r="E11568" s="41"/>
    </row>
    <row r="11569" spans="4:5" x14ac:dyDescent="0.2">
      <c r="D11569" s="1"/>
      <c r="E11569" s="41"/>
    </row>
    <row r="11570" spans="4:5" x14ac:dyDescent="0.2">
      <c r="D11570" s="1"/>
      <c r="E11570" s="41"/>
    </row>
    <row r="11571" spans="4:5" x14ac:dyDescent="0.2">
      <c r="D11571" s="1"/>
      <c r="E11571" s="41"/>
    </row>
    <row r="11572" spans="4:5" x14ac:dyDescent="0.2">
      <c r="D11572" s="1"/>
      <c r="E11572" s="41"/>
    </row>
    <row r="11573" spans="4:5" x14ac:dyDescent="0.2">
      <c r="D11573" s="1"/>
      <c r="E11573" s="41"/>
    </row>
    <row r="11574" spans="4:5" x14ac:dyDescent="0.2">
      <c r="D11574" s="1"/>
      <c r="E11574" s="41"/>
    </row>
    <row r="11575" spans="4:5" x14ac:dyDescent="0.2">
      <c r="D11575" s="1"/>
      <c r="E11575" s="41"/>
    </row>
    <row r="11576" spans="4:5" x14ac:dyDescent="0.2">
      <c r="D11576" s="1"/>
      <c r="E11576" s="41"/>
    </row>
    <row r="11577" spans="4:5" x14ac:dyDescent="0.2">
      <c r="D11577" s="1"/>
      <c r="E11577" s="41"/>
    </row>
    <row r="11578" spans="4:5" x14ac:dyDescent="0.2">
      <c r="D11578" s="1"/>
      <c r="E11578" s="41"/>
    </row>
    <row r="11579" spans="4:5" x14ac:dyDescent="0.2">
      <c r="D11579" s="1"/>
      <c r="E11579" s="41"/>
    </row>
    <row r="11580" spans="4:5" x14ac:dyDescent="0.2">
      <c r="D11580" s="1"/>
      <c r="E11580" s="41"/>
    </row>
    <row r="11581" spans="4:5" x14ac:dyDescent="0.2">
      <c r="D11581" s="1"/>
      <c r="E11581" s="41"/>
    </row>
    <row r="11582" spans="4:5" x14ac:dyDescent="0.2">
      <c r="D11582" s="1"/>
      <c r="E11582" s="41"/>
    </row>
    <row r="11583" spans="4:5" x14ac:dyDescent="0.2">
      <c r="D11583" s="1"/>
      <c r="E11583" s="41"/>
    </row>
    <row r="11584" spans="4:5" x14ac:dyDescent="0.2">
      <c r="D11584" s="1"/>
      <c r="E11584" s="41"/>
    </row>
    <row r="11585" spans="4:5" x14ac:dyDescent="0.2">
      <c r="D11585" s="1"/>
      <c r="E11585" s="41"/>
    </row>
    <row r="11586" spans="4:5" x14ac:dyDescent="0.2">
      <c r="D11586" s="1"/>
      <c r="E11586" s="41"/>
    </row>
    <row r="11587" spans="4:5" x14ac:dyDescent="0.2">
      <c r="D11587" s="1"/>
      <c r="E11587" s="41"/>
    </row>
    <row r="11588" spans="4:5" x14ac:dyDescent="0.2">
      <c r="D11588" s="1"/>
      <c r="E11588" s="41"/>
    </row>
    <row r="11589" spans="4:5" x14ac:dyDescent="0.2">
      <c r="D11589" s="1"/>
      <c r="E11589" s="41"/>
    </row>
    <row r="11590" spans="4:5" x14ac:dyDescent="0.2">
      <c r="D11590" s="1"/>
      <c r="E11590" s="41"/>
    </row>
    <row r="11591" spans="4:5" x14ac:dyDescent="0.2">
      <c r="D11591" s="1"/>
      <c r="E11591" s="41"/>
    </row>
    <row r="11592" spans="4:5" x14ac:dyDescent="0.2">
      <c r="D11592" s="1"/>
      <c r="E11592" s="41"/>
    </row>
    <row r="11593" spans="4:5" x14ac:dyDescent="0.2">
      <c r="D11593" s="1"/>
      <c r="E11593" s="41"/>
    </row>
    <row r="11594" spans="4:5" x14ac:dyDescent="0.2">
      <c r="D11594" s="1"/>
      <c r="E11594" s="41"/>
    </row>
    <row r="11595" spans="4:5" x14ac:dyDescent="0.2">
      <c r="D11595" s="1"/>
      <c r="E11595" s="41"/>
    </row>
    <row r="11596" spans="4:5" x14ac:dyDescent="0.2">
      <c r="D11596" s="1"/>
      <c r="E11596" s="41"/>
    </row>
    <row r="11597" spans="4:5" x14ac:dyDescent="0.2">
      <c r="D11597" s="1"/>
      <c r="E11597" s="41"/>
    </row>
    <row r="11598" spans="4:5" x14ac:dyDescent="0.2">
      <c r="D11598" s="1"/>
      <c r="E11598" s="41"/>
    </row>
    <row r="11599" spans="4:5" x14ac:dyDescent="0.2">
      <c r="D11599" s="1"/>
      <c r="E11599" s="41"/>
    </row>
    <row r="11600" spans="4:5" x14ac:dyDescent="0.2">
      <c r="D11600" s="1"/>
      <c r="E11600" s="41"/>
    </row>
    <row r="11601" spans="4:5" x14ac:dyDescent="0.2">
      <c r="D11601" s="1"/>
      <c r="E11601" s="41"/>
    </row>
    <row r="11602" spans="4:5" x14ac:dyDescent="0.2">
      <c r="D11602" s="1"/>
      <c r="E11602" s="41"/>
    </row>
    <row r="11603" spans="4:5" x14ac:dyDescent="0.2">
      <c r="D11603" s="1"/>
      <c r="E11603" s="41"/>
    </row>
    <row r="11604" spans="4:5" x14ac:dyDescent="0.2">
      <c r="D11604" s="1"/>
      <c r="E11604" s="41"/>
    </row>
    <row r="11605" spans="4:5" x14ac:dyDescent="0.2">
      <c r="D11605" s="1"/>
      <c r="E11605" s="41"/>
    </row>
    <row r="11606" spans="4:5" x14ac:dyDescent="0.2">
      <c r="D11606" s="1"/>
      <c r="E11606" s="41"/>
    </row>
    <row r="11607" spans="4:5" x14ac:dyDescent="0.2">
      <c r="D11607" s="1"/>
      <c r="E11607" s="41"/>
    </row>
    <row r="11608" spans="4:5" x14ac:dyDescent="0.2">
      <c r="D11608" s="1"/>
      <c r="E11608" s="41"/>
    </row>
    <row r="11609" spans="4:5" x14ac:dyDescent="0.2">
      <c r="D11609" s="1"/>
      <c r="E11609" s="41"/>
    </row>
    <row r="11610" spans="4:5" x14ac:dyDescent="0.2">
      <c r="D11610" s="1"/>
      <c r="E11610" s="41"/>
    </row>
    <row r="11611" spans="4:5" x14ac:dyDescent="0.2">
      <c r="D11611" s="1"/>
      <c r="E11611" s="41"/>
    </row>
    <row r="11612" spans="4:5" x14ac:dyDescent="0.2">
      <c r="D11612" s="1"/>
      <c r="E11612" s="41"/>
    </row>
    <row r="11613" spans="4:5" x14ac:dyDescent="0.2">
      <c r="D11613" s="1"/>
      <c r="E11613" s="41"/>
    </row>
    <row r="11614" spans="4:5" x14ac:dyDescent="0.2">
      <c r="D11614" s="1"/>
      <c r="E11614" s="41"/>
    </row>
    <row r="11615" spans="4:5" x14ac:dyDescent="0.2">
      <c r="D11615" s="1"/>
      <c r="E11615" s="41"/>
    </row>
    <row r="11616" spans="4:5" x14ac:dyDescent="0.2">
      <c r="D11616" s="1"/>
      <c r="E11616" s="41"/>
    </row>
    <row r="11617" spans="4:5" x14ac:dyDescent="0.2">
      <c r="D11617" s="1"/>
      <c r="E11617" s="41"/>
    </row>
    <row r="11618" spans="4:5" x14ac:dyDescent="0.2">
      <c r="D11618" s="1"/>
      <c r="E11618" s="41"/>
    </row>
    <row r="11619" spans="4:5" x14ac:dyDescent="0.2">
      <c r="D11619" s="1"/>
      <c r="E11619" s="41"/>
    </row>
    <row r="11620" spans="4:5" x14ac:dyDescent="0.2">
      <c r="D11620" s="1"/>
      <c r="E11620" s="41"/>
    </row>
    <row r="11621" spans="4:5" x14ac:dyDescent="0.2">
      <c r="D11621" s="1"/>
      <c r="E11621" s="41"/>
    </row>
    <row r="11622" spans="4:5" x14ac:dyDescent="0.2">
      <c r="D11622" s="1"/>
      <c r="E11622" s="41"/>
    </row>
    <row r="11623" spans="4:5" x14ac:dyDescent="0.2">
      <c r="D11623" s="1"/>
      <c r="E11623" s="41"/>
    </row>
    <row r="11624" spans="4:5" x14ac:dyDescent="0.2">
      <c r="D11624" s="1"/>
      <c r="E11624" s="41"/>
    </row>
    <row r="11625" spans="4:5" x14ac:dyDescent="0.2">
      <c r="D11625" s="1"/>
      <c r="E11625" s="41"/>
    </row>
    <row r="11626" spans="4:5" x14ac:dyDescent="0.2">
      <c r="D11626" s="1"/>
      <c r="E11626" s="41"/>
    </row>
    <row r="11627" spans="4:5" x14ac:dyDescent="0.2">
      <c r="D11627" s="1"/>
      <c r="E11627" s="41"/>
    </row>
    <row r="11628" spans="4:5" x14ac:dyDescent="0.2">
      <c r="D11628" s="1"/>
      <c r="E11628" s="41"/>
    </row>
    <row r="11629" spans="4:5" x14ac:dyDescent="0.2">
      <c r="D11629" s="1"/>
      <c r="E11629" s="41"/>
    </row>
    <row r="11630" spans="4:5" x14ac:dyDescent="0.2">
      <c r="D11630" s="1"/>
      <c r="E11630" s="41"/>
    </row>
    <row r="11631" spans="4:5" x14ac:dyDescent="0.2">
      <c r="D11631" s="1"/>
      <c r="E11631" s="41"/>
    </row>
    <row r="11632" spans="4:5" x14ac:dyDescent="0.2">
      <c r="D11632" s="1"/>
      <c r="E11632" s="41"/>
    </row>
    <row r="11633" spans="4:5" x14ac:dyDescent="0.2">
      <c r="D11633" s="1"/>
      <c r="E11633" s="41"/>
    </row>
    <row r="11634" spans="4:5" x14ac:dyDescent="0.2">
      <c r="D11634" s="1"/>
      <c r="E11634" s="41"/>
    </row>
    <row r="11635" spans="4:5" x14ac:dyDescent="0.2">
      <c r="D11635" s="1"/>
      <c r="E11635" s="41"/>
    </row>
    <row r="11636" spans="4:5" x14ac:dyDescent="0.2">
      <c r="D11636" s="1"/>
      <c r="E11636" s="41"/>
    </row>
    <row r="11637" spans="4:5" x14ac:dyDescent="0.2">
      <c r="D11637" s="1"/>
      <c r="E11637" s="41"/>
    </row>
    <row r="11638" spans="4:5" x14ac:dyDescent="0.2">
      <c r="D11638" s="1"/>
      <c r="E11638" s="41"/>
    </row>
    <row r="11639" spans="4:5" x14ac:dyDescent="0.2">
      <c r="D11639" s="1"/>
      <c r="E11639" s="41"/>
    </row>
    <row r="11640" spans="4:5" x14ac:dyDescent="0.2">
      <c r="D11640" s="1"/>
      <c r="E11640" s="41"/>
    </row>
    <row r="11641" spans="4:5" x14ac:dyDescent="0.2">
      <c r="D11641" s="1"/>
      <c r="E11641" s="41"/>
    </row>
    <row r="11642" spans="4:5" x14ac:dyDescent="0.2">
      <c r="D11642" s="1"/>
      <c r="E11642" s="41"/>
    </row>
    <row r="11643" spans="4:5" x14ac:dyDescent="0.2">
      <c r="D11643" s="1"/>
      <c r="E11643" s="41"/>
    </row>
    <row r="11644" spans="4:5" x14ac:dyDescent="0.2">
      <c r="D11644" s="1"/>
      <c r="E11644" s="41"/>
    </row>
    <row r="11645" spans="4:5" x14ac:dyDescent="0.2">
      <c r="D11645" s="1"/>
      <c r="E11645" s="41"/>
    </row>
    <row r="11646" spans="4:5" x14ac:dyDescent="0.2">
      <c r="D11646" s="1"/>
      <c r="E11646" s="41"/>
    </row>
    <row r="11647" spans="4:5" x14ac:dyDescent="0.2">
      <c r="D11647" s="1"/>
      <c r="E11647" s="41"/>
    </row>
    <row r="11648" spans="4:5" x14ac:dyDescent="0.2">
      <c r="D11648" s="1"/>
      <c r="E11648" s="41"/>
    </row>
    <row r="11649" spans="4:5" x14ac:dyDescent="0.2">
      <c r="D11649" s="1"/>
      <c r="E11649" s="41"/>
    </row>
    <row r="11650" spans="4:5" x14ac:dyDescent="0.2">
      <c r="D11650" s="1"/>
      <c r="E11650" s="41"/>
    </row>
    <row r="11651" spans="4:5" x14ac:dyDescent="0.2">
      <c r="D11651" s="1"/>
      <c r="E11651" s="41"/>
    </row>
    <row r="11652" spans="4:5" x14ac:dyDescent="0.2">
      <c r="D11652" s="1"/>
      <c r="E11652" s="41"/>
    </row>
    <row r="11653" spans="4:5" x14ac:dyDescent="0.2">
      <c r="D11653" s="1"/>
      <c r="E11653" s="41"/>
    </row>
    <row r="11654" spans="4:5" x14ac:dyDescent="0.2">
      <c r="D11654" s="1"/>
      <c r="E11654" s="41"/>
    </row>
    <row r="11655" spans="4:5" x14ac:dyDescent="0.2">
      <c r="D11655" s="1"/>
      <c r="E11655" s="41"/>
    </row>
    <row r="11656" spans="4:5" x14ac:dyDescent="0.2">
      <c r="D11656" s="1"/>
      <c r="E11656" s="41"/>
    </row>
    <row r="11657" spans="4:5" x14ac:dyDescent="0.2">
      <c r="D11657" s="1"/>
      <c r="E11657" s="41"/>
    </row>
    <row r="11658" spans="4:5" x14ac:dyDescent="0.2">
      <c r="D11658" s="1"/>
      <c r="E11658" s="41"/>
    </row>
    <row r="11659" spans="4:5" x14ac:dyDescent="0.2">
      <c r="D11659" s="1"/>
      <c r="E11659" s="41"/>
    </row>
    <row r="11660" spans="4:5" x14ac:dyDescent="0.2">
      <c r="D11660" s="1"/>
      <c r="E11660" s="41"/>
    </row>
    <row r="11661" spans="4:5" x14ac:dyDescent="0.2">
      <c r="D11661" s="1"/>
      <c r="E11661" s="41"/>
    </row>
    <row r="11662" spans="4:5" x14ac:dyDescent="0.2">
      <c r="D11662" s="1"/>
      <c r="E11662" s="41"/>
    </row>
    <row r="11663" spans="4:5" x14ac:dyDescent="0.2">
      <c r="D11663" s="1"/>
      <c r="E11663" s="41"/>
    </row>
    <row r="11664" spans="4:5" x14ac:dyDescent="0.2">
      <c r="D11664" s="1"/>
      <c r="E11664" s="41"/>
    </row>
    <row r="11665" spans="4:5" x14ac:dyDescent="0.2">
      <c r="D11665" s="1"/>
      <c r="E11665" s="41"/>
    </row>
    <row r="11666" spans="4:5" x14ac:dyDescent="0.2">
      <c r="D11666" s="1"/>
      <c r="E11666" s="41"/>
    </row>
    <row r="11667" spans="4:5" x14ac:dyDescent="0.2">
      <c r="D11667" s="1"/>
      <c r="E11667" s="41"/>
    </row>
    <row r="11668" spans="4:5" x14ac:dyDescent="0.2">
      <c r="D11668" s="1"/>
      <c r="E11668" s="41"/>
    </row>
    <row r="11669" spans="4:5" x14ac:dyDescent="0.2">
      <c r="D11669" s="1"/>
      <c r="E11669" s="41"/>
    </row>
    <row r="11670" spans="4:5" x14ac:dyDescent="0.2">
      <c r="D11670" s="1"/>
      <c r="E11670" s="41"/>
    </row>
    <row r="11671" spans="4:5" x14ac:dyDescent="0.2">
      <c r="D11671" s="1"/>
      <c r="E11671" s="41"/>
    </row>
    <row r="11672" spans="4:5" x14ac:dyDescent="0.2">
      <c r="D11672" s="1"/>
      <c r="E11672" s="41"/>
    </row>
    <row r="11673" spans="4:5" x14ac:dyDescent="0.2">
      <c r="D11673" s="1"/>
      <c r="E11673" s="41"/>
    </row>
    <row r="11674" spans="4:5" x14ac:dyDescent="0.2">
      <c r="D11674" s="1"/>
      <c r="E11674" s="41"/>
    </row>
    <row r="11675" spans="4:5" x14ac:dyDescent="0.2">
      <c r="D11675" s="1"/>
      <c r="E11675" s="41"/>
    </row>
    <row r="11676" spans="4:5" x14ac:dyDescent="0.2">
      <c r="D11676" s="1"/>
      <c r="E11676" s="41"/>
    </row>
    <row r="11677" spans="4:5" x14ac:dyDescent="0.2">
      <c r="D11677" s="1"/>
      <c r="E11677" s="41"/>
    </row>
    <row r="11678" spans="4:5" x14ac:dyDescent="0.2">
      <c r="D11678" s="1"/>
      <c r="E11678" s="41"/>
    </row>
    <row r="11679" spans="4:5" x14ac:dyDescent="0.2">
      <c r="D11679" s="1"/>
      <c r="E11679" s="41"/>
    </row>
    <row r="11680" spans="4:5" x14ac:dyDescent="0.2">
      <c r="D11680" s="1"/>
      <c r="E11680" s="41"/>
    </row>
    <row r="11681" spans="4:5" x14ac:dyDescent="0.2">
      <c r="D11681" s="1"/>
      <c r="E11681" s="41"/>
    </row>
    <row r="11682" spans="4:5" x14ac:dyDescent="0.2">
      <c r="D11682" s="1"/>
      <c r="E11682" s="41"/>
    </row>
    <row r="11683" spans="4:5" x14ac:dyDescent="0.2">
      <c r="D11683" s="1"/>
      <c r="E11683" s="41"/>
    </row>
    <row r="11684" spans="4:5" x14ac:dyDescent="0.2">
      <c r="D11684" s="1"/>
      <c r="E11684" s="41"/>
    </row>
    <row r="11685" spans="4:5" x14ac:dyDescent="0.2">
      <c r="D11685" s="1"/>
      <c r="E11685" s="41"/>
    </row>
    <row r="11686" spans="4:5" x14ac:dyDescent="0.2">
      <c r="D11686" s="1"/>
      <c r="E11686" s="41"/>
    </row>
    <row r="11687" spans="4:5" x14ac:dyDescent="0.2">
      <c r="D11687" s="1"/>
      <c r="E11687" s="41"/>
    </row>
    <row r="11688" spans="4:5" x14ac:dyDescent="0.2">
      <c r="D11688" s="1"/>
      <c r="E11688" s="41"/>
    </row>
    <row r="11689" spans="4:5" x14ac:dyDescent="0.2">
      <c r="D11689" s="1"/>
      <c r="E11689" s="41"/>
    </row>
    <row r="11690" spans="4:5" x14ac:dyDescent="0.2">
      <c r="D11690" s="1"/>
      <c r="E11690" s="41"/>
    </row>
    <row r="11691" spans="4:5" x14ac:dyDescent="0.2">
      <c r="D11691" s="1"/>
      <c r="E11691" s="41"/>
    </row>
    <row r="11692" spans="4:5" x14ac:dyDescent="0.2">
      <c r="D11692" s="1"/>
      <c r="E11692" s="41"/>
    </row>
    <row r="11693" spans="4:5" x14ac:dyDescent="0.2">
      <c r="D11693" s="1"/>
      <c r="E11693" s="41"/>
    </row>
    <row r="11694" spans="4:5" x14ac:dyDescent="0.2">
      <c r="D11694" s="1"/>
      <c r="E11694" s="41"/>
    </row>
    <row r="11695" spans="4:5" x14ac:dyDescent="0.2">
      <c r="D11695" s="1"/>
      <c r="E11695" s="41"/>
    </row>
    <row r="11696" spans="4:5" x14ac:dyDescent="0.2">
      <c r="D11696" s="1"/>
      <c r="E11696" s="41"/>
    </row>
    <row r="11697" spans="4:5" x14ac:dyDescent="0.2">
      <c r="D11697" s="1"/>
      <c r="E11697" s="41"/>
    </row>
    <row r="11698" spans="4:5" x14ac:dyDescent="0.2">
      <c r="D11698" s="1"/>
      <c r="E11698" s="41"/>
    </row>
    <row r="11699" spans="4:5" x14ac:dyDescent="0.2">
      <c r="D11699" s="1"/>
      <c r="E11699" s="41"/>
    </row>
    <row r="11700" spans="4:5" x14ac:dyDescent="0.2">
      <c r="D11700" s="1"/>
      <c r="E11700" s="41"/>
    </row>
    <row r="11701" spans="4:5" x14ac:dyDescent="0.2">
      <c r="D11701" s="1"/>
      <c r="E11701" s="41"/>
    </row>
    <row r="11702" spans="4:5" x14ac:dyDescent="0.2">
      <c r="D11702" s="1"/>
      <c r="E11702" s="41"/>
    </row>
    <row r="11703" spans="4:5" x14ac:dyDescent="0.2">
      <c r="D11703" s="1"/>
      <c r="E11703" s="41"/>
    </row>
    <row r="11704" spans="4:5" x14ac:dyDescent="0.2">
      <c r="D11704" s="1"/>
      <c r="E11704" s="41"/>
    </row>
    <row r="11705" spans="4:5" x14ac:dyDescent="0.2">
      <c r="D11705" s="1"/>
      <c r="E11705" s="41"/>
    </row>
    <row r="11706" spans="4:5" x14ac:dyDescent="0.2">
      <c r="D11706" s="1"/>
      <c r="E11706" s="41"/>
    </row>
    <row r="11707" spans="4:5" x14ac:dyDescent="0.2">
      <c r="D11707" s="1"/>
      <c r="E11707" s="41"/>
    </row>
    <row r="11708" spans="4:5" x14ac:dyDescent="0.2">
      <c r="D11708" s="1"/>
      <c r="E11708" s="41"/>
    </row>
    <row r="11709" spans="4:5" x14ac:dyDescent="0.2">
      <c r="D11709" s="1"/>
      <c r="E11709" s="41"/>
    </row>
    <row r="11710" spans="4:5" x14ac:dyDescent="0.2">
      <c r="D11710" s="1"/>
      <c r="E11710" s="41"/>
    </row>
    <row r="11711" spans="4:5" x14ac:dyDescent="0.2">
      <c r="D11711" s="1"/>
      <c r="E11711" s="41"/>
    </row>
    <row r="11712" spans="4:5" x14ac:dyDescent="0.2">
      <c r="D11712" s="1"/>
      <c r="E11712" s="41"/>
    </row>
    <row r="11713" spans="4:5" x14ac:dyDescent="0.2">
      <c r="D11713" s="1"/>
      <c r="E11713" s="41"/>
    </row>
    <row r="11714" spans="4:5" x14ac:dyDescent="0.2">
      <c r="D11714" s="1"/>
      <c r="E11714" s="41"/>
    </row>
    <row r="11715" spans="4:5" x14ac:dyDescent="0.2">
      <c r="D11715" s="1"/>
      <c r="E11715" s="41"/>
    </row>
    <row r="11716" spans="4:5" x14ac:dyDescent="0.2">
      <c r="D11716" s="1"/>
      <c r="E11716" s="41"/>
    </row>
    <row r="11717" spans="4:5" x14ac:dyDescent="0.2">
      <c r="D11717" s="1"/>
      <c r="E11717" s="41"/>
    </row>
    <row r="11718" spans="4:5" x14ac:dyDescent="0.2">
      <c r="D11718" s="1"/>
      <c r="E11718" s="41"/>
    </row>
    <row r="11719" spans="4:5" x14ac:dyDescent="0.2">
      <c r="D11719" s="1"/>
      <c r="E11719" s="41"/>
    </row>
    <row r="11720" spans="4:5" x14ac:dyDescent="0.2">
      <c r="D11720" s="1"/>
      <c r="E11720" s="41"/>
    </row>
    <row r="11721" spans="4:5" x14ac:dyDescent="0.2">
      <c r="D11721" s="1"/>
      <c r="E11721" s="41"/>
    </row>
    <row r="11722" spans="4:5" x14ac:dyDescent="0.2">
      <c r="D11722" s="1"/>
      <c r="E11722" s="41"/>
    </row>
    <row r="11723" spans="4:5" x14ac:dyDescent="0.2">
      <c r="D11723" s="1"/>
      <c r="E11723" s="41"/>
    </row>
    <row r="11724" spans="4:5" x14ac:dyDescent="0.2">
      <c r="D11724" s="1"/>
      <c r="E11724" s="41"/>
    </row>
    <row r="11725" spans="4:5" x14ac:dyDescent="0.2">
      <c r="D11725" s="1"/>
      <c r="E11725" s="41"/>
    </row>
    <row r="11726" spans="4:5" x14ac:dyDescent="0.2">
      <c r="D11726" s="1"/>
      <c r="E11726" s="41"/>
    </row>
    <row r="11727" spans="4:5" x14ac:dyDescent="0.2">
      <c r="D11727" s="1"/>
      <c r="E11727" s="41"/>
    </row>
    <row r="11728" spans="4:5" x14ac:dyDescent="0.2">
      <c r="D11728" s="1"/>
      <c r="E11728" s="41"/>
    </row>
    <row r="11729" spans="4:5" x14ac:dyDescent="0.2">
      <c r="D11729" s="1"/>
      <c r="E11729" s="41"/>
    </row>
    <row r="11730" spans="4:5" x14ac:dyDescent="0.2">
      <c r="D11730" s="1"/>
      <c r="E11730" s="41"/>
    </row>
    <row r="11731" spans="4:5" x14ac:dyDescent="0.2">
      <c r="D11731" s="1"/>
      <c r="E11731" s="41"/>
    </row>
    <row r="11732" spans="4:5" x14ac:dyDescent="0.2">
      <c r="D11732" s="1"/>
      <c r="E11732" s="41"/>
    </row>
    <row r="11733" spans="4:5" x14ac:dyDescent="0.2">
      <c r="D11733" s="1"/>
      <c r="E11733" s="41"/>
    </row>
    <row r="11734" spans="4:5" x14ac:dyDescent="0.2">
      <c r="D11734" s="1"/>
      <c r="E11734" s="41"/>
    </row>
    <row r="11735" spans="4:5" x14ac:dyDescent="0.2">
      <c r="D11735" s="1"/>
      <c r="E11735" s="41"/>
    </row>
    <row r="11736" spans="4:5" x14ac:dyDescent="0.2">
      <c r="D11736" s="1"/>
      <c r="E11736" s="41"/>
    </row>
    <row r="11737" spans="4:5" x14ac:dyDescent="0.2">
      <c r="D11737" s="1"/>
      <c r="E11737" s="41"/>
    </row>
    <row r="11738" spans="4:5" x14ac:dyDescent="0.2">
      <c r="D11738" s="1"/>
      <c r="E11738" s="41"/>
    </row>
    <row r="11739" spans="4:5" x14ac:dyDescent="0.2">
      <c r="D11739" s="1"/>
      <c r="E11739" s="41"/>
    </row>
    <row r="11740" spans="4:5" x14ac:dyDescent="0.2">
      <c r="D11740" s="1"/>
      <c r="E11740" s="41"/>
    </row>
    <row r="11741" spans="4:5" x14ac:dyDescent="0.2">
      <c r="D11741" s="1"/>
      <c r="E11741" s="41"/>
    </row>
    <row r="11742" spans="4:5" x14ac:dyDescent="0.2">
      <c r="D11742" s="1"/>
      <c r="E11742" s="41"/>
    </row>
    <row r="11743" spans="4:5" x14ac:dyDescent="0.2">
      <c r="D11743" s="1"/>
      <c r="E11743" s="41"/>
    </row>
    <row r="11744" spans="4:5" x14ac:dyDescent="0.2">
      <c r="D11744" s="1"/>
      <c r="E11744" s="41"/>
    </row>
    <row r="11745" spans="4:5" x14ac:dyDescent="0.2">
      <c r="D11745" s="1"/>
      <c r="E11745" s="41"/>
    </row>
    <row r="11746" spans="4:5" x14ac:dyDescent="0.2">
      <c r="D11746" s="1"/>
      <c r="E11746" s="41"/>
    </row>
    <row r="11747" spans="4:5" x14ac:dyDescent="0.2">
      <c r="D11747" s="1"/>
      <c r="E11747" s="41"/>
    </row>
    <row r="11748" spans="4:5" x14ac:dyDescent="0.2">
      <c r="D11748" s="1"/>
      <c r="E11748" s="41"/>
    </row>
    <row r="11749" spans="4:5" x14ac:dyDescent="0.2">
      <c r="D11749" s="1"/>
      <c r="E11749" s="41"/>
    </row>
    <row r="11750" spans="4:5" x14ac:dyDescent="0.2">
      <c r="D11750" s="1"/>
      <c r="E11750" s="41"/>
    </row>
    <row r="11751" spans="4:5" x14ac:dyDescent="0.2">
      <c r="D11751" s="1"/>
      <c r="E11751" s="41"/>
    </row>
    <row r="11752" spans="4:5" x14ac:dyDescent="0.2">
      <c r="D11752" s="1"/>
      <c r="E11752" s="41"/>
    </row>
    <row r="11753" spans="4:5" x14ac:dyDescent="0.2">
      <c r="D11753" s="1"/>
      <c r="E11753" s="41"/>
    </row>
    <row r="11754" spans="4:5" x14ac:dyDescent="0.2">
      <c r="D11754" s="1"/>
      <c r="E11754" s="41"/>
    </row>
    <row r="11755" spans="4:5" x14ac:dyDescent="0.2">
      <c r="D11755" s="1"/>
      <c r="E11755" s="41"/>
    </row>
    <row r="11756" spans="4:5" x14ac:dyDescent="0.2">
      <c r="D11756" s="1"/>
      <c r="E11756" s="41"/>
    </row>
    <row r="11757" spans="4:5" x14ac:dyDescent="0.2">
      <c r="D11757" s="1"/>
      <c r="E11757" s="41"/>
    </row>
    <row r="11758" spans="4:5" x14ac:dyDescent="0.2">
      <c r="D11758" s="1"/>
      <c r="E11758" s="41"/>
    </row>
    <row r="11759" spans="4:5" x14ac:dyDescent="0.2">
      <c r="D11759" s="1"/>
      <c r="E11759" s="41"/>
    </row>
    <row r="11760" spans="4:5" x14ac:dyDescent="0.2">
      <c r="D11760" s="1"/>
      <c r="E11760" s="41"/>
    </row>
    <row r="11761" spans="4:5" x14ac:dyDescent="0.2">
      <c r="D11761" s="1"/>
      <c r="E11761" s="41"/>
    </row>
    <row r="11762" spans="4:5" x14ac:dyDescent="0.2">
      <c r="D11762" s="1"/>
      <c r="E11762" s="41"/>
    </row>
    <row r="11763" spans="4:5" x14ac:dyDescent="0.2">
      <c r="D11763" s="1"/>
      <c r="E11763" s="41"/>
    </row>
    <row r="11764" spans="4:5" x14ac:dyDescent="0.2">
      <c r="D11764" s="1"/>
      <c r="E11764" s="41"/>
    </row>
    <row r="11765" spans="4:5" x14ac:dyDescent="0.2">
      <c r="D11765" s="1"/>
      <c r="E11765" s="41"/>
    </row>
    <row r="11766" spans="4:5" x14ac:dyDescent="0.2">
      <c r="D11766" s="1"/>
      <c r="E11766" s="41"/>
    </row>
    <row r="11767" spans="4:5" x14ac:dyDescent="0.2">
      <c r="D11767" s="1"/>
      <c r="E11767" s="41"/>
    </row>
    <row r="11768" spans="4:5" x14ac:dyDescent="0.2">
      <c r="D11768" s="1"/>
      <c r="E11768" s="41"/>
    </row>
    <row r="11769" spans="4:5" x14ac:dyDescent="0.2">
      <c r="D11769" s="1"/>
      <c r="E11769" s="41"/>
    </row>
    <row r="11770" spans="4:5" x14ac:dyDescent="0.2">
      <c r="D11770" s="1"/>
      <c r="E11770" s="41"/>
    </row>
    <row r="11771" spans="4:5" x14ac:dyDescent="0.2">
      <c r="D11771" s="1"/>
      <c r="E11771" s="41"/>
    </row>
    <row r="11772" spans="4:5" x14ac:dyDescent="0.2">
      <c r="D11772" s="1"/>
      <c r="E11772" s="41"/>
    </row>
    <row r="11773" spans="4:5" x14ac:dyDescent="0.2">
      <c r="D11773" s="1"/>
      <c r="E11773" s="41"/>
    </row>
    <row r="11774" spans="4:5" x14ac:dyDescent="0.2">
      <c r="D11774" s="1"/>
      <c r="E11774" s="41"/>
    </row>
    <row r="11775" spans="4:5" x14ac:dyDescent="0.2">
      <c r="D11775" s="1"/>
      <c r="E11775" s="41"/>
    </row>
    <row r="11776" spans="4:5" x14ac:dyDescent="0.2">
      <c r="D11776" s="1"/>
      <c r="E11776" s="41"/>
    </row>
    <row r="11777" spans="4:5" x14ac:dyDescent="0.2">
      <c r="D11777" s="1"/>
      <c r="E11777" s="41"/>
    </row>
    <row r="11778" spans="4:5" x14ac:dyDescent="0.2">
      <c r="D11778" s="1"/>
      <c r="E11778" s="41"/>
    </row>
    <row r="11779" spans="4:5" x14ac:dyDescent="0.2">
      <c r="D11779" s="1"/>
      <c r="E11779" s="41"/>
    </row>
    <row r="11780" spans="4:5" x14ac:dyDescent="0.2">
      <c r="D11780" s="1"/>
      <c r="E11780" s="41"/>
    </row>
    <row r="11781" spans="4:5" x14ac:dyDescent="0.2">
      <c r="D11781" s="1"/>
      <c r="E11781" s="41"/>
    </row>
    <row r="11782" spans="4:5" x14ac:dyDescent="0.2">
      <c r="D11782" s="1"/>
      <c r="E11782" s="41"/>
    </row>
    <row r="11783" spans="4:5" x14ac:dyDescent="0.2">
      <c r="D11783" s="1"/>
      <c r="E11783" s="41"/>
    </row>
    <row r="11784" spans="4:5" x14ac:dyDescent="0.2">
      <c r="D11784" s="1"/>
      <c r="E11784" s="41"/>
    </row>
    <row r="11785" spans="4:5" x14ac:dyDescent="0.2">
      <c r="D11785" s="1"/>
      <c r="E11785" s="41"/>
    </row>
    <row r="11786" spans="4:5" x14ac:dyDescent="0.2">
      <c r="D11786" s="1"/>
      <c r="E11786" s="41"/>
    </row>
    <row r="11787" spans="4:5" x14ac:dyDescent="0.2">
      <c r="D11787" s="1"/>
      <c r="E11787" s="41"/>
    </row>
    <row r="11788" spans="4:5" x14ac:dyDescent="0.2">
      <c r="D11788" s="1"/>
      <c r="E11788" s="41"/>
    </row>
    <row r="11789" spans="4:5" x14ac:dyDescent="0.2">
      <c r="D11789" s="1"/>
      <c r="E11789" s="41"/>
    </row>
    <row r="11790" spans="4:5" x14ac:dyDescent="0.2">
      <c r="D11790" s="1"/>
      <c r="E11790" s="41"/>
    </row>
    <row r="11791" spans="4:5" x14ac:dyDescent="0.2">
      <c r="D11791" s="1"/>
      <c r="E11791" s="41"/>
    </row>
    <row r="11792" spans="4:5" x14ac:dyDescent="0.2">
      <c r="D11792" s="1"/>
      <c r="E11792" s="41"/>
    </row>
    <row r="11793" spans="4:5" x14ac:dyDescent="0.2">
      <c r="D11793" s="1"/>
      <c r="E11793" s="41"/>
    </row>
    <row r="11794" spans="4:5" x14ac:dyDescent="0.2">
      <c r="D11794" s="1"/>
      <c r="E11794" s="41"/>
    </row>
    <row r="11795" spans="4:5" x14ac:dyDescent="0.2">
      <c r="D11795" s="1"/>
      <c r="E11795" s="41"/>
    </row>
    <row r="11796" spans="4:5" x14ac:dyDescent="0.2">
      <c r="D11796" s="1"/>
      <c r="E11796" s="41"/>
    </row>
    <row r="11797" spans="4:5" x14ac:dyDescent="0.2">
      <c r="D11797" s="1"/>
      <c r="E11797" s="41"/>
    </row>
    <row r="11798" spans="4:5" x14ac:dyDescent="0.2">
      <c r="D11798" s="1"/>
      <c r="E11798" s="41"/>
    </row>
    <row r="11799" spans="4:5" x14ac:dyDescent="0.2">
      <c r="D11799" s="1"/>
      <c r="E11799" s="41"/>
    </row>
    <row r="11800" spans="4:5" x14ac:dyDescent="0.2">
      <c r="D11800" s="1"/>
      <c r="E11800" s="41"/>
    </row>
    <row r="11801" spans="4:5" x14ac:dyDescent="0.2">
      <c r="D11801" s="1"/>
      <c r="E11801" s="41"/>
    </row>
    <row r="11802" spans="4:5" x14ac:dyDescent="0.2">
      <c r="D11802" s="1"/>
      <c r="E11802" s="41"/>
    </row>
    <row r="11803" spans="4:5" x14ac:dyDescent="0.2">
      <c r="D11803" s="1"/>
      <c r="E11803" s="41"/>
    </row>
    <row r="11804" spans="4:5" x14ac:dyDescent="0.2">
      <c r="D11804" s="1"/>
      <c r="E11804" s="41"/>
    </row>
    <row r="11805" spans="4:5" x14ac:dyDescent="0.2">
      <c r="D11805" s="1"/>
      <c r="E11805" s="41"/>
    </row>
    <row r="11806" spans="4:5" x14ac:dyDescent="0.2">
      <c r="D11806" s="1"/>
      <c r="E11806" s="41"/>
    </row>
    <row r="11807" spans="4:5" x14ac:dyDescent="0.2">
      <c r="D11807" s="1"/>
      <c r="E11807" s="41"/>
    </row>
    <row r="11808" spans="4:5" x14ac:dyDescent="0.2">
      <c r="D11808" s="1"/>
      <c r="E11808" s="41"/>
    </row>
    <row r="11809" spans="4:5" x14ac:dyDescent="0.2">
      <c r="D11809" s="1"/>
      <c r="E11809" s="41"/>
    </row>
    <row r="11810" spans="4:5" x14ac:dyDescent="0.2">
      <c r="D11810" s="1"/>
      <c r="E11810" s="41"/>
    </row>
    <row r="11811" spans="4:5" x14ac:dyDescent="0.2">
      <c r="D11811" s="1"/>
      <c r="E11811" s="41"/>
    </row>
    <row r="11812" spans="4:5" x14ac:dyDescent="0.2">
      <c r="D11812" s="1"/>
      <c r="E11812" s="41"/>
    </row>
    <row r="11813" spans="4:5" x14ac:dyDescent="0.2">
      <c r="D11813" s="1"/>
      <c r="E11813" s="41"/>
    </row>
    <row r="11814" spans="4:5" x14ac:dyDescent="0.2">
      <c r="D11814" s="1"/>
      <c r="E11814" s="41"/>
    </row>
    <row r="11815" spans="4:5" x14ac:dyDescent="0.2">
      <c r="D11815" s="1"/>
      <c r="E11815" s="41"/>
    </row>
    <row r="11816" spans="4:5" x14ac:dyDescent="0.2">
      <c r="D11816" s="1"/>
      <c r="E11816" s="41"/>
    </row>
    <row r="11817" spans="4:5" x14ac:dyDescent="0.2">
      <c r="D11817" s="1"/>
      <c r="E11817" s="41"/>
    </row>
    <row r="11818" spans="4:5" x14ac:dyDescent="0.2">
      <c r="D11818" s="1"/>
      <c r="E11818" s="41"/>
    </row>
    <row r="11819" spans="4:5" x14ac:dyDescent="0.2">
      <c r="D11819" s="1"/>
      <c r="E11819" s="41"/>
    </row>
    <row r="11820" spans="4:5" x14ac:dyDescent="0.2">
      <c r="D11820" s="1"/>
      <c r="E11820" s="41"/>
    </row>
    <row r="11821" spans="4:5" x14ac:dyDescent="0.2">
      <c r="D11821" s="1"/>
      <c r="E11821" s="41"/>
    </row>
    <row r="11822" spans="4:5" x14ac:dyDescent="0.2">
      <c r="D11822" s="1"/>
      <c r="E11822" s="41"/>
    </row>
    <row r="11823" spans="4:5" x14ac:dyDescent="0.2">
      <c r="D11823" s="1"/>
      <c r="E11823" s="41"/>
    </row>
    <row r="11824" spans="4:5" x14ac:dyDescent="0.2">
      <c r="D11824" s="1"/>
      <c r="E11824" s="41"/>
    </row>
    <row r="11825" spans="4:5" x14ac:dyDescent="0.2">
      <c r="D11825" s="1"/>
      <c r="E11825" s="41"/>
    </row>
    <row r="11826" spans="4:5" x14ac:dyDescent="0.2">
      <c r="D11826" s="1"/>
      <c r="E11826" s="41"/>
    </row>
    <row r="11827" spans="4:5" x14ac:dyDescent="0.2">
      <c r="D11827" s="1"/>
      <c r="E11827" s="41"/>
    </row>
    <row r="11828" spans="4:5" x14ac:dyDescent="0.2">
      <c r="D11828" s="1"/>
      <c r="E11828" s="41"/>
    </row>
    <row r="11829" spans="4:5" x14ac:dyDescent="0.2">
      <c r="D11829" s="1"/>
      <c r="E11829" s="41"/>
    </row>
    <row r="11830" spans="4:5" x14ac:dyDescent="0.2">
      <c r="D11830" s="1"/>
      <c r="E11830" s="41"/>
    </row>
    <row r="11831" spans="4:5" x14ac:dyDescent="0.2">
      <c r="D11831" s="1"/>
      <c r="E11831" s="41"/>
    </row>
    <row r="11832" spans="4:5" x14ac:dyDescent="0.2">
      <c r="D11832" s="1"/>
      <c r="E11832" s="41"/>
    </row>
    <row r="11833" spans="4:5" x14ac:dyDescent="0.2">
      <c r="D11833" s="1"/>
      <c r="E11833" s="41"/>
    </row>
    <row r="11834" spans="4:5" x14ac:dyDescent="0.2">
      <c r="D11834" s="1"/>
      <c r="E11834" s="41"/>
    </row>
    <row r="11835" spans="4:5" x14ac:dyDescent="0.2">
      <c r="D11835" s="1"/>
      <c r="E11835" s="41"/>
    </row>
    <row r="11836" spans="4:5" x14ac:dyDescent="0.2">
      <c r="D11836" s="1"/>
      <c r="E11836" s="41"/>
    </row>
    <row r="11837" spans="4:5" x14ac:dyDescent="0.2">
      <c r="D11837" s="1"/>
      <c r="E11837" s="41"/>
    </row>
    <row r="11838" spans="4:5" x14ac:dyDescent="0.2">
      <c r="D11838" s="1"/>
      <c r="E11838" s="41"/>
    </row>
    <row r="11839" spans="4:5" x14ac:dyDescent="0.2">
      <c r="D11839" s="1"/>
      <c r="E11839" s="41"/>
    </row>
    <row r="11840" spans="4:5" x14ac:dyDescent="0.2">
      <c r="D11840" s="1"/>
      <c r="E11840" s="41"/>
    </row>
    <row r="11841" spans="4:5" x14ac:dyDescent="0.2">
      <c r="D11841" s="1"/>
      <c r="E11841" s="41"/>
    </row>
    <row r="11842" spans="4:5" x14ac:dyDescent="0.2">
      <c r="D11842" s="1"/>
      <c r="E11842" s="41"/>
    </row>
    <row r="11843" spans="4:5" x14ac:dyDescent="0.2">
      <c r="D11843" s="1"/>
      <c r="E11843" s="41"/>
    </row>
    <row r="11844" spans="4:5" x14ac:dyDescent="0.2">
      <c r="D11844" s="1"/>
      <c r="E11844" s="41"/>
    </row>
    <row r="11845" spans="4:5" x14ac:dyDescent="0.2">
      <c r="D11845" s="1"/>
      <c r="E11845" s="41"/>
    </row>
    <row r="11846" spans="4:5" x14ac:dyDescent="0.2">
      <c r="D11846" s="1"/>
      <c r="E11846" s="41"/>
    </row>
    <row r="11847" spans="4:5" x14ac:dyDescent="0.2">
      <c r="D11847" s="1"/>
      <c r="E11847" s="41"/>
    </row>
    <row r="11848" spans="4:5" x14ac:dyDescent="0.2">
      <c r="D11848" s="1"/>
      <c r="E11848" s="41"/>
    </row>
    <row r="11849" spans="4:5" x14ac:dyDescent="0.2">
      <c r="D11849" s="1"/>
      <c r="E11849" s="41"/>
    </row>
    <row r="11850" spans="4:5" x14ac:dyDescent="0.2">
      <c r="D11850" s="1"/>
      <c r="E11850" s="41"/>
    </row>
    <row r="11851" spans="4:5" x14ac:dyDescent="0.2">
      <c r="D11851" s="1"/>
      <c r="E11851" s="41"/>
    </row>
    <row r="11852" spans="4:5" x14ac:dyDescent="0.2">
      <c r="D11852" s="1"/>
      <c r="E11852" s="41"/>
    </row>
    <row r="11853" spans="4:5" x14ac:dyDescent="0.2">
      <c r="D11853" s="1"/>
      <c r="E11853" s="41"/>
    </row>
    <row r="11854" spans="4:5" x14ac:dyDescent="0.2">
      <c r="D11854" s="1"/>
      <c r="E11854" s="41"/>
    </row>
    <row r="11855" spans="4:5" x14ac:dyDescent="0.2">
      <c r="D11855" s="1"/>
      <c r="E11855" s="41"/>
    </row>
    <row r="11856" spans="4:5" x14ac:dyDescent="0.2">
      <c r="D11856" s="1"/>
      <c r="E11856" s="41"/>
    </row>
    <row r="11857" spans="4:5" x14ac:dyDescent="0.2">
      <c r="D11857" s="1"/>
      <c r="E11857" s="41"/>
    </row>
    <row r="11858" spans="4:5" x14ac:dyDescent="0.2">
      <c r="D11858" s="1"/>
      <c r="E11858" s="41"/>
    </row>
    <row r="11859" spans="4:5" x14ac:dyDescent="0.2">
      <c r="D11859" s="1"/>
      <c r="E11859" s="41"/>
    </row>
    <row r="11860" spans="4:5" x14ac:dyDescent="0.2">
      <c r="D11860" s="1"/>
      <c r="E11860" s="41"/>
    </row>
    <row r="11861" spans="4:5" x14ac:dyDescent="0.2">
      <c r="D11861" s="1"/>
      <c r="E11861" s="41"/>
    </row>
    <row r="11862" spans="4:5" x14ac:dyDescent="0.2">
      <c r="D11862" s="1"/>
      <c r="E11862" s="41"/>
    </row>
    <row r="11863" spans="4:5" x14ac:dyDescent="0.2">
      <c r="D11863" s="1"/>
      <c r="E11863" s="41"/>
    </row>
    <row r="11864" spans="4:5" x14ac:dyDescent="0.2">
      <c r="D11864" s="1"/>
      <c r="E11864" s="41"/>
    </row>
    <row r="11865" spans="4:5" x14ac:dyDescent="0.2">
      <c r="D11865" s="1"/>
      <c r="E11865" s="41"/>
    </row>
    <row r="11866" spans="4:5" x14ac:dyDescent="0.2">
      <c r="D11866" s="1"/>
      <c r="E11866" s="41"/>
    </row>
    <row r="11867" spans="4:5" x14ac:dyDescent="0.2">
      <c r="D11867" s="1"/>
      <c r="E11867" s="41"/>
    </row>
    <row r="11868" spans="4:5" x14ac:dyDescent="0.2">
      <c r="D11868" s="1"/>
      <c r="E11868" s="41"/>
    </row>
    <row r="11869" spans="4:5" x14ac:dyDescent="0.2">
      <c r="D11869" s="1"/>
      <c r="E11869" s="41"/>
    </row>
    <row r="11870" spans="4:5" x14ac:dyDescent="0.2">
      <c r="D11870" s="1"/>
      <c r="E11870" s="41"/>
    </row>
    <row r="11871" spans="4:5" x14ac:dyDescent="0.2">
      <c r="D11871" s="1"/>
      <c r="E11871" s="41"/>
    </row>
    <row r="11872" spans="4:5" x14ac:dyDescent="0.2">
      <c r="D11872" s="1"/>
      <c r="E11872" s="41"/>
    </row>
    <row r="11873" spans="4:5" x14ac:dyDescent="0.2">
      <c r="D11873" s="1"/>
      <c r="E11873" s="41"/>
    </row>
    <row r="11874" spans="4:5" x14ac:dyDescent="0.2">
      <c r="D11874" s="1"/>
      <c r="E11874" s="41"/>
    </row>
    <row r="11875" spans="4:5" x14ac:dyDescent="0.2">
      <c r="D11875" s="1"/>
      <c r="E11875" s="41"/>
    </row>
    <row r="11876" spans="4:5" x14ac:dyDescent="0.2">
      <c r="D11876" s="1"/>
      <c r="E11876" s="41"/>
    </row>
    <row r="11877" spans="4:5" x14ac:dyDescent="0.2">
      <c r="D11877" s="1"/>
      <c r="E11877" s="41"/>
    </row>
    <row r="11878" spans="4:5" x14ac:dyDescent="0.2">
      <c r="D11878" s="1"/>
      <c r="E11878" s="41"/>
    </row>
    <row r="11879" spans="4:5" x14ac:dyDescent="0.2">
      <c r="D11879" s="1"/>
      <c r="E11879" s="41"/>
    </row>
    <row r="11880" spans="4:5" x14ac:dyDescent="0.2">
      <c r="D11880" s="1"/>
      <c r="E11880" s="41"/>
    </row>
    <row r="11881" spans="4:5" x14ac:dyDescent="0.2">
      <c r="D11881" s="1"/>
      <c r="E11881" s="41"/>
    </row>
    <row r="11882" spans="4:5" x14ac:dyDescent="0.2">
      <c r="D11882" s="1"/>
      <c r="E11882" s="41"/>
    </row>
    <row r="11883" spans="4:5" x14ac:dyDescent="0.2">
      <c r="D11883" s="1"/>
      <c r="E11883" s="41"/>
    </row>
    <row r="11884" spans="4:5" x14ac:dyDescent="0.2">
      <c r="D11884" s="1"/>
      <c r="E11884" s="41"/>
    </row>
    <row r="11885" spans="4:5" x14ac:dyDescent="0.2">
      <c r="D11885" s="1"/>
      <c r="E11885" s="41"/>
    </row>
    <row r="11886" spans="4:5" x14ac:dyDescent="0.2">
      <c r="D11886" s="1"/>
      <c r="E11886" s="41"/>
    </row>
    <row r="11887" spans="4:5" x14ac:dyDescent="0.2">
      <c r="D11887" s="1"/>
      <c r="E11887" s="41"/>
    </row>
    <row r="11888" spans="4:5" x14ac:dyDescent="0.2">
      <c r="D11888" s="1"/>
      <c r="E11888" s="41"/>
    </row>
    <row r="11889" spans="4:5" x14ac:dyDescent="0.2">
      <c r="D11889" s="1"/>
      <c r="E11889" s="41"/>
    </row>
    <row r="11890" spans="4:5" x14ac:dyDescent="0.2">
      <c r="D11890" s="1"/>
      <c r="E11890" s="41"/>
    </row>
    <row r="11891" spans="4:5" x14ac:dyDescent="0.2">
      <c r="D11891" s="1"/>
      <c r="E11891" s="41"/>
    </row>
    <row r="11892" spans="4:5" x14ac:dyDescent="0.2">
      <c r="D11892" s="1"/>
      <c r="E11892" s="41"/>
    </row>
    <row r="11893" spans="4:5" x14ac:dyDescent="0.2">
      <c r="D11893" s="1"/>
      <c r="E11893" s="41"/>
    </row>
    <row r="11894" spans="4:5" x14ac:dyDescent="0.2">
      <c r="D11894" s="1"/>
      <c r="E11894" s="41"/>
    </row>
    <row r="11895" spans="4:5" x14ac:dyDescent="0.2">
      <c r="D11895" s="1"/>
      <c r="E11895" s="41"/>
    </row>
    <row r="11896" spans="4:5" x14ac:dyDescent="0.2">
      <c r="D11896" s="1"/>
      <c r="E11896" s="41"/>
    </row>
    <row r="11897" spans="4:5" x14ac:dyDescent="0.2">
      <c r="D11897" s="1"/>
      <c r="E11897" s="41"/>
    </row>
    <row r="11898" spans="4:5" x14ac:dyDescent="0.2">
      <c r="D11898" s="1"/>
      <c r="E11898" s="41"/>
    </row>
    <row r="11899" spans="4:5" x14ac:dyDescent="0.2">
      <c r="D11899" s="1"/>
      <c r="E11899" s="41"/>
    </row>
    <row r="11900" spans="4:5" x14ac:dyDescent="0.2">
      <c r="D11900" s="1"/>
      <c r="E11900" s="41"/>
    </row>
    <row r="11901" spans="4:5" x14ac:dyDescent="0.2">
      <c r="D11901" s="1"/>
      <c r="E11901" s="41"/>
    </row>
    <row r="11902" spans="4:5" x14ac:dyDescent="0.2">
      <c r="D11902" s="1"/>
      <c r="E11902" s="41"/>
    </row>
    <row r="11903" spans="4:5" x14ac:dyDescent="0.2">
      <c r="D11903" s="1"/>
      <c r="E11903" s="41"/>
    </row>
    <row r="11904" spans="4:5" x14ac:dyDescent="0.2">
      <c r="D11904" s="1"/>
      <c r="E11904" s="41"/>
    </row>
    <row r="11905" spans="4:5" x14ac:dyDescent="0.2">
      <c r="D11905" s="1"/>
      <c r="E11905" s="41"/>
    </row>
    <row r="11906" spans="4:5" x14ac:dyDescent="0.2">
      <c r="D11906" s="1"/>
      <c r="E11906" s="41"/>
    </row>
    <row r="11907" spans="4:5" x14ac:dyDescent="0.2">
      <c r="D11907" s="1"/>
      <c r="E11907" s="41"/>
    </row>
    <row r="11908" spans="4:5" x14ac:dyDescent="0.2">
      <c r="D11908" s="1"/>
      <c r="E11908" s="41"/>
    </row>
    <row r="11909" spans="4:5" x14ac:dyDescent="0.2">
      <c r="D11909" s="1"/>
      <c r="E11909" s="41"/>
    </row>
    <row r="11910" spans="4:5" x14ac:dyDescent="0.2">
      <c r="D11910" s="1"/>
      <c r="E11910" s="41"/>
    </row>
    <row r="11911" spans="4:5" x14ac:dyDescent="0.2">
      <c r="D11911" s="1"/>
      <c r="E11911" s="41"/>
    </row>
    <row r="11912" spans="4:5" x14ac:dyDescent="0.2">
      <c r="D11912" s="1"/>
      <c r="E11912" s="41"/>
    </row>
    <row r="11913" spans="4:5" x14ac:dyDescent="0.2">
      <c r="D11913" s="1"/>
      <c r="E11913" s="41"/>
    </row>
    <row r="11914" spans="4:5" x14ac:dyDescent="0.2">
      <c r="D11914" s="1"/>
      <c r="E11914" s="41"/>
    </row>
    <row r="11915" spans="4:5" x14ac:dyDescent="0.2">
      <c r="D11915" s="1"/>
      <c r="E11915" s="41"/>
    </row>
    <row r="11916" spans="4:5" x14ac:dyDescent="0.2">
      <c r="D11916" s="1"/>
      <c r="E11916" s="41"/>
    </row>
    <row r="11917" spans="4:5" x14ac:dyDescent="0.2">
      <c r="D11917" s="1"/>
      <c r="E11917" s="41"/>
    </row>
    <row r="11918" spans="4:5" x14ac:dyDescent="0.2">
      <c r="D11918" s="1"/>
      <c r="E11918" s="41"/>
    </row>
    <row r="11919" spans="4:5" x14ac:dyDescent="0.2">
      <c r="D11919" s="1"/>
      <c r="E11919" s="41"/>
    </row>
    <row r="11920" spans="4:5" x14ac:dyDescent="0.2">
      <c r="D11920" s="1"/>
      <c r="E11920" s="41"/>
    </row>
    <row r="11921" spans="4:5" x14ac:dyDescent="0.2">
      <c r="D11921" s="1"/>
      <c r="E11921" s="41"/>
    </row>
    <row r="11922" spans="4:5" x14ac:dyDescent="0.2">
      <c r="D11922" s="1"/>
      <c r="E11922" s="41"/>
    </row>
    <row r="11923" spans="4:5" x14ac:dyDescent="0.2">
      <c r="D11923" s="1"/>
      <c r="E11923" s="41"/>
    </row>
    <row r="11924" spans="4:5" x14ac:dyDescent="0.2">
      <c r="D11924" s="1"/>
      <c r="E11924" s="41"/>
    </row>
    <row r="11925" spans="4:5" x14ac:dyDescent="0.2">
      <c r="D11925" s="1"/>
      <c r="E11925" s="41"/>
    </row>
    <row r="11926" spans="4:5" x14ac:dyDescent="0.2">
      <c r="D11926" s="1"/>
      <c r="E11926" s="41"/>
    </row>
    <row r="11927" spans="4:5" x14ac:dyDescent="0.2">
      <c r="D11927" s="1"/>
      <c r="E11927" s="41"/>
    </row>
    <row r="11928" spans="4:5" x14ac:dyDescent="0.2">
      <c r="D11928" s="1"/>
      <c r="E11928" s="41"/>
    </row>
    <row r="11929" spans="4:5" x14ac:dyDescent="0.2">
      <c r="D11929" s="1"/>
      <c r="E11929" s="41"/>
    </row>
    <row r="11930" spans="4:5" x14ac:dyDescent="0.2">
      <c r="D11930" s="1"/>
      <c r="E11930" s="41"/>
    </row>
    <row r="11931" spans="4:5" x14ac:dyDescent="0.2">
      <c r="D11931" s="1"/>
      <c r="E11931" s="41"/>
    </row>
    <row r="11932" spans="4:5" x14ac:dyDescent="0.2">
      <c r="D11932" s="1"/>
      <c r="E11932" s="41"/>
    </row>
    <row r="11933" spans="4:5" x14ac:dyDescent="0.2">
      <c r="D11933" s="1"/>
      <c r="E11933" s="41"/>
    </row>
    <row r="11934" spans="4:5" x14ac:dyDescent="0.2">
      <c r="D11934" s="1"/>
      <c r="E11934" s="41"/>
    </row>
    <row r="11935" spans="4:5" x14ac:dyDescent="0.2">
      <c r="D11935" s="1"/>
      <c r="E11935" s="41"/>
    </row>
    <row r="11936" spans="4:5" x14ac:dyDescent="0.2">
      <c r="D11936" s="1"/>
      <c r="E11936" s="41"/>
    </row>
    <row r="11937" spans="4:5" x14ac:dyDescent="0.2">
      <c r="D11937" s="1"/>
      <c r="E11937" s="41"/>
    </row>
    <row r="11938" spans="4:5" x14ac:dyDescent="0.2">
      <c r="D11938" s="1"/>
      <c r="E11938" s="41"/>
    </row>
    <row r="11939" spans="4:5" x14ac:dyDescent="0.2">
      <c r="D11939" s="1"/>
      <c r="E11939" s="41"/>
    </row>
    <row r="11940" spans="4:5" x14ac:dyDescent="0.2">
      <c r="D11940" s="1"/>
      <c r="E11940" s="41"/>
    </row>
    <row r="11941" spans="4:5" x14ac:dyDescent="0.2">
      <c r="D11941" s="1"/>
      <c r="E11941" s="41"/>
    </row>
    <row r="11942" spans="4:5" x14ac:dyDescent="0.2">
      <c r="D11942" s="1"/>
      <c r="E11942" s="41"/>
    </row>
    <row r="11943" spans="4:5" x14ac:dyDescent="0.2">
      <c r="D11943" s="1"/>
      <c r="E11943" s="41"/>
    </row>
    <row r="11944" spans="4:5" x14ac:dyDescent="0.2">
      <c r="D11944" s="1"/>
      <c r="E11944" s="41"/>
    </row>
    <row r="11945" spans="4:5" x14ac:dyDescent="0.2">
      <c r="D11945" s="1"/>
      <c r="E11945" s="41"/>
    </row>
    <row r="11946" spans="4:5" x14ac:dyDescent="0.2">
      <c r="D11946" s="1"/>
      <c r="E11946" s="41"/>
    </row>
    <row r="11947" spans="4:5" x14ac:dyDescent="0.2">
      <c r="D11947" s="1"/>
      <c r="E11947" s="41"/>
    </row>
    <row r="11948" spans="4:5" x14ac:dyDescent="0.2">
      <c r="D11948" s="1"/>
      <c r="E11948" s="41"/>
    </row>
    <row r="11949" spans="4:5" x14ac:dyDescent="0.2">
      <c r="D11949" s="1"/>
      <c r="E11949" s="41"/>
    </row>
    <row r="11950" spans="4:5" x14ac:dyDescent="0.2">
      <c r="D11950" s="1"/>
      <c r="E11950" s="41"/>
    </row>
    <row r="11951" spans="4:5" x14ac:dyDescent="0.2">
      <c r="D11951" s="1"/>
      <c r="E11951" s="41"/>
    </row>
    <row r="11952" spans="4:5" x14ac:dyDescent="0.2">
      <c r="D11952" s="1"/>
      <c r="E11952" s="41"/>
    </row>
    <row r="11953" spans="4:5" x14ac:dyDescent="0.2">
      <c r="D11953" s="1"/>
      <c r="E11953" s="41"/>
    </row>
    <row r="11954" spans="4:5" x14ac:dyDescent="0.2">
      <c r="D11954" s="1"/>
      <c r="E11954" s="41"/>
    </row>
    <row r="11955" spans="4:5" x14ac:dyDescent="0.2">
      <c r="D11955" s="1"/>
      <c r="E11955" s="41"/>
    </row>
    <row r="11956" spans="4:5" x14ac:dyDescent="0.2">
      <c r="D11956" s="1"/>
      <c r="E11956" s="41"/>
    </row>
    <row r="11957" spans="4:5" x14ac:dyDescent="0.2">
      <c r="D11957" s="1"/>
      <c r="E11957" s="41"/>
    </row>
    <row r="11958" spans="4:5" x14ac:dyDescent="0.2">
      <c r="D11958" s="1"/>
      <c r="E11958" s="41"/>
    </row>
    <row r="11959" spans="4:5" x14ac:dyDescent="0.2">
      <c r="D11959" s="1"/>
      <c r="E11959" s="41"/>
    </row>
    <row r="11960" spans="4:5" x14ac:dyDescent="0.2">
      <c r="D11960" s="1"/>
      <c r="E11960" s="41"/>
    </row>
    <row r="11961" spans="4:5" x14ac:dyDescent="0.2">
      <c r="D11961" s="1"/>
      <c r="E11961" s="41"/>
    </row>
    <row r="11962" spans="4:5" x14ac:dyDescent="0.2">
      <c r="D11962" s="1"/>
      <c r="E11962" s="41"/>
    </row>
    <row r="11963" spans="4:5" x14ac:dyDescent="0.2">
      <c r="D11963" s="1"/>
      <c r="E11963" s="41"/>
    </row>
    <row r="11964" spans="4:5" x14ac:dyDescent="0.2">
      <c r="D11964" s="1"/>
      <c r="E11964" s="41"/>
    </row>
    <row r="11965" spans="4:5" x14ac:dyDescent="0.2">
      <c r="D11965" s="1"/>
      <c r="E11965" s="41"/>
    </row>
    <row r="11966" spans="4:5" x14ac:dyDescent="0.2">
      <c r="D11966" s="1"/>
      <c r="E11966" s="41"/>
    </row>
    <row r="11967" spans="4:5" x14ac:dyDescent="0.2">
      <c r="D11967" s="1"/>
      <c r="E11967" s="41"/>
    </row>
    <row r="11968" spans="4:5" x14ac:dyDescent="0.2">
      <c r="D11968" s="1"/>
      <c r="E11968" s="41"/>
    </row>
    <row r="11969" spans="4:5" x14ac:dyDescent="0.2">
      <c r="D11969" s="1"/>
      <c r="E11969" s="41"/>
    </row>
    <row r="11970" spans="4:5" x14ac:dyDescent="0.2">
      <c r="D11970" s="1"/>
      <c r="E11970" s="41"/>
    </row>
    <row r="11971" spans="4:5" x14ac:dyDescent="0.2">
      <c r="D11971" s="1"/>
      <c r="E11971" s="41"/>
    </row>
    <row r="11972" spans="4:5" x14ac:dyDescent="0.2">
      <c r="D11972" s="1"/>
      <c r="E11972" s="41"/>
    </row>
    <row r="11973" spans="4:5" x14ac:dyDescent="0.2">
      <c r="D11973" s="1"/>
      <c r="E11973" s="41"/>
    </row>
    <row r="11974" spans="4:5" x14ac:dyDescent="0.2">
      <c r="D11974" s="1"/>
      <c r="E11974" s="41"/>
    </row>
    <row r="11975" spans="4:5" x14ac:dyDescent="0.2">
      <c r="D11975" s="1"/>
      <c r="E11975" s="41"/>
    </row>
    <row r="11976" spans="4:5" x14ac:dyDescent="0.2">
      <c r="D11976" s="1"/>
      <c r="E11976" s="41"/>
    </row>
    <row r="11977" spans="4:5" x14ac:dyDescent="0.2">
      <c r="D11977" s="1"/>
      <c r="E11977" s="41"/>
    </row>
    <row r="11978" spans="4:5" x14ac:dyDescent="0.2">
      <c r="D11978" s="1"/>
      <c r="E11978" s="41"/>
    </row>
    <row r="11979" spans="4:5" x14ac:dyDescent="0.2">
      <c r="D11979" s="1"/>
      <c r="E11979" s="41"/>
    </row>
    <row r="11980" spans="4:5" x14ac:dyDescent="0.2">
      <c r="D11980" s="1"/>
      <c r="E11980" s="41"/>
    </row>
    <row r="11981" spans="4:5" x14ac:dyDescent="0.2">
      <c r="D11981" s="1"/>
      <c r="E11981" s="41"/>
    </row>
    <row r="11982" spans="4:5" x14ac:dyDescent="0.2">
      <c r="D11982" s="1"/>
      <c r="E11982" s="41"/>
    </row>
    <row r="11983" spans="4:5" x14ac:dyDescent="0.2">
      <c r="D11983" s="1"/>
      <c r="E11983" s="41"/>
    </row>
    <row r="11984" spans="4:5" x14ac:dyDescent="0.2">
      <c r="D11984" s="1"/>
      <c r="E11984" s="41"/>
    </row>
    <row r="11985" spans="4:5" x14ac:dyDescent="0.2">
      <c r="D11985" s="1"/>
      <c r="E11985" s="41"/>
    </row>
    <row r="11986" spans="4:5" x14ac:dyDescent="0.2">
      <c r="D11986" s="1"/>
      <c r="E11986" s="41"/>
    </row>
    <row r="11987" spans="4:5" x14ac:dyDescent="0.2">
      <c r="D11987" s="1"/>
      <c r="E11987" s="41"/>
    </row>
    <row r="11988" spans="4:5" x14ac:dyDescent="0.2">
      <c r="D11988" s="1"/>
      <c r="E11988" s="41"/>
    </row>
    <row r="11989" spans="4:5" x14ac:dyDescent="0.2">
      <c r="D11989" s="1"/>
      <c r="E11989" s="41"/>
    </row>
    <row r="11990" spans="4:5" x14ac:dyDescent="0.2">
      <c r="D11990" s="1"/>
      <c r="E11990" s="41"/>
    </row>
    <row r="11991" spans="4:5" x14ac:dyDescent="0.2">
      <c r="D11991" s="1"/>
      <c r="E11991" s="41"/>
    </row>
    <row r="11992" spans="4:5" x14ac:dyDescent="0.2">
      <c r="D11992" s="1"/>
      <c r="E11992" s="41"/>
    </row>
    <row r="11993" spans="4:5" x14ac:dyDescent="0.2">
      <c r="D11993" s="1"/>
      <c r="E11993" s="41"/>
    </row>
    <row r="11994" spans="4:5" x14ac:dyDescent="0.2">
      <c r="D11994" s="1"/>
      <c r="E11994" s="41"/>
    </row>
    <row r="11995" spans="4:5" x14ac:dyDescent="0.2">
      <c r="D11995" s="1"/>
      <c r="E11995" s="41"/>
    </row>
    <row r="11996" spans="4:5" x14ac:dyDescent="0.2">
      <c r="D11996" s="1"/>
      <c r="E11996" s="41"/>
    </row>
    <row r="11997" spans="4:5" x14ac:dyDescent="0.2">
      <c r="D11997" s="1"/>
      <c r="E11997" s="41"/>
    </row>
    <row r="11998" spans="4:5" x14ac:dyDescent="0.2">
      <c r="D11998" s="1"/>
      <c r="E11998" s="41"/>
    </row>
    <row r="11999" spans="4:5" x14ac:dyDescent="0.2">
      <c r="D11999" s="1"/>
      <c r="E11999" s="41"/>
    </row>
    <row r="12000" spans="4:5" x14ac:dyDescent="0.2">
      <c r="D12000" s="1"/>
      <c r="E12000" s="41"/>
    </row>
    <row r="12001" spans="4:5" x14ac:dyDescent="0.2">
      <c r="D12001" s="1"/>
      <c r="E12001" s="41"/>
    </row>
    <row r="12002" spans="4:5" x14ac:dyDescent="0.2">
      <c r="D12002" s="1"/>
      <c r="E12002" s="41"/>
    </row>
    <row r="12003" spans="4:5" x14ac:dyDescent="0.2">
      <c r="D12003" s="1"/>
      <c r="E12003" s="41"/>
    </row>
    <row r="12004" spans="4:5" x14ac:dyDescent="0.2">
      <c r="D12004" s="1"/>
      <c r="E12004" s="41"/>
    </row>
    <row r="12005" spans="4:5" x14ac:dyDescent="0.2">
      <c r="D12005" s="1"/>
      <c r="E12005" s="41"/>
    </row>
    <row r="12006" spans="4:5" x14ac:dyDescent="0.2">
      <c r="D12006" s="1"/>
      <c r="E12006" s="41"/>
    </row>
    <row r="12007" spans="4:5" x14ac:dyDescent="0.2">
      <c r="D12007" s="1"/>
      <c r="E12007" s="41"/>
    </row>
    <row r="12008" spans="4:5" x14ac:dyDescent="0.2">
      <c r="D12008" s="1"/>
      <c r="E12008" s="41"/>
    </row>
    <row r="12009" spans="4:5" x14ac:dyDescent="0.2">
      <c r="D12009" s="1"/>
      <c r="E12009" s="41"/>
    </row>
    <row r="12010" spans="4:5" x14ac:dyDescent="0.2">
      <c r="D12010" s="1"/>
      <c r="E12010" s="41"/>
    </row>
    <row r="12011" spans="4:5" x14ac:dyDescent="0.2">
      <c r="D12011" s="1"/>
      <c r="E12011" s="41"/>
    </row>
    <row r="12012" spans="4:5" x14ac:dyDescent="0.2">
      <c r="D12012" s="1"/>
      <c r="E12012" s="41"/>
    </row>
    <row r="12013" spans="4:5" x14ac:dyDescent="0.2">
      <c r="D12013" s="1"/>
      <c r="E12013" s="41"/>
    </row>
    <row r="12014" spans="4:5" x14ac:dyDescent="0.2">
      <c r="D12014" s="1"/>
      <c r="E12014" s="41"/>
    </row>
    <row r="12015" spans="4:5" x14ac:dyDescent="0.2">
      <c r="D12015" s="1"/>
      <c r="E12015" s="41"/>
    </row>
    <row r="12016" spans="4:5" x14ac:dyDescent="0.2">
      <c r="D12016" s="1"/>
      <c r="E12016" s="41"/>
    </row>
    <row r="12017" spans="4:5" x14ac:dyDescent="0.2">
      <c r="D12017" s="1"/>
      <c r="E12017" s="41"/>
    </row>
    <row r="12018" spans="4:5" x14ac:dyDescent="0.2">
      <c r="D12018" s="1"/>
      <c r="E12018" s="41"/>
    </row>
    <row r="12019" spans="4:5" x14ac:dyDescent="0.2">
      <c r="D12019" s="1"/>
      <c r="E12019" s="41"/>
    </row>
    <row r="12020" spans="4:5" x14ac:dyDescent="0.2">
      <c r="D12020" s="1"/>
      <c r="E12020" s="41"/>
    </row>
    <row r="12021" spans="4:5" x14ac:dyDescent="0.2">
      <c r="D12021" s="1"/>
      <c r="E12021" s="41"/>
    </row>
    <row r="12022" spans="4:5" x14ac:dyDescent="0.2">
      <c r="D12022" s="1"/>
      <c r="E12022" s="41"/>
    </row>
    <row r="12023" spans="4:5" x14ac:dyDescent="0.2">
      <c r="D12023" s="1"/>
      <c r="E12023" s="41"/>
    </row>
    <row r="12024" spans="4:5" x14ac:dyDescent="0.2">
      <c r="D12024" s="1"/>
      <c r="E12024" s="41"/>
    </row>
    <row r="12025" spans="4:5" x14ac:dyDescent="0.2">
      <c r="D12025" s="1"/>
      <c r="E12025" s="41"/>
    </row>
    <row r="12026" spans="4:5" x14ac:dyDescent="0.2">
      <c r="D12026" s="1"/>
      <c r="E12026" s="41"/>
    </row>
    <row r="12027" spans="4:5" x14ac:dyDescent="0.2">
      <c r="D12027" s="1"/>
      <c r="E12027" s="41"/>
    </row>
    <row r="12028" spans="4:5" x14ac:dyDescent="0.2">
      <c r="D12028" s="1"/>
      <c r="E12028" s="41"/>
    </row>
    <row r="12029" spans="4:5" x14ac:dyDescent="0.2">
      <c r="D12029" s="1"/>
      <c r="E12029" s="41"/>
    </row>
    <row r="12030" spans="4:5" x14ac:dyDescent="0.2">
      <c r="D12030" s="1"/>
      <c r="E12030" s="41"/>
    </row>
    <row r="12031" spans="4:5" x14ac:dyDescent="0.2">
      <c r="D12031" s="1"/>
      <c r="E12031" s="41"/>
    </row>
    <row r="12032" spans="4:5" x14ac:dyDescent="0.2">
      <c r="D12032" s="1"/>
      <c r="E12032" s="41"/>
    </row>
    <row r="12033" spans="4:5" x14ac:dyDescent="0.2">
      <c r="D12033" s="1"/>
      <c r="E12033" s="41"/>
    </row>
    <row r="12034" spans="4:5" x14ac:dyDescent="0.2">
      <c r="D12034" s="1"/>
      <c r="E12034" s="41"/>
    </row>
    <row r="12035" spans="4:5" x14ac:dyDescent="0.2">
      <c r="D12035" s="1"/>
      <c r="E12035" s="41"/>
    </row>
    <row r="12036" spans="4:5" x14ac:dyDescent="0.2">
      <c r="D12036" s="1"/>
      <c r="E12036" s="41"/>
    </row>
    <row r="12037" spans="4:5" x14ac:dyDescent="0.2">
      <c r="D12037" s="1"/>
      <c r="E12037" s="41"/>
    </row>
    <row r="12038" spans="4:5" x14ac:dyDescent="0.2">
      <c r="D12038" s="1"/>
      <c r="E12038" s="41"/>
    </row>
    <row r="12039" spans="4:5" x14ac:dyDescent="0.2">
      <c r="D12039" s="1"/>
      <c r="E12039" s="41"/>
    </row>
    <row r="12040" spans="4:5" x14ac:dyDescent="0.2">
      <c r="D12040" s="1"/>
      <c r="E12040" s="41"/>
    </row>
    <row r="12041" spans="4:5" x14ac:dyDescent="0.2">
      <c r="D12041" s="1"/>
      <c r="E12041" s="41"/>
    </row>
    <row r="12042" spans="4:5" x14ac:dyDescent="0.2">
      <c r="D12042" s="1"/>
      <c r="E12042" s="41"/>
    </row>
    <row r="12043" spans="4:5" x14ac:dyDescent="0.2">
      <c r="D12043" s="1"/>
      <c r="E12043" s="41"/>
    </row>
    <row r="12044" spans="4:5" x14ac:dyDescent="0.2">
      <c r="D12044" s="1"/>
      <c r="E12044" s="41"/>
    </row>
    <row r="12045" spans="4:5" x14ac:dyDescent="0.2">
      <c r="D12045" s="1"/>
      <c r="E12045" s="41"/>
    </row>
    <row r="12046" spans="4:5" x14ac:dyDescent="0.2">
      <c r="D12046" s="1"/>
      <c r="E12046" s="41"/>
    </row>
    <row r="12047" spans="4:5" x14ac:dyDescent="0.2">
      <c r="D12047" s="1"/>
      <c r="E12047" s="41"/>
    </row>
    <row r="12048" spans="4:5" x14ac:dyDescent="0.2">
      <c r="D12048" s="1"/>
      <c r="E12048" s="41"/>
    </row>
    <row r="12049" spans="4:5" x14ac:dyDescent="0.2">
      <c r="D12049" s="1"/>
      <c r="E12049" s="41"/>
    </row>
    <row r="12050" spans="4:5" x14ac:dyDescent="0.2">
      <c r="D12050" s="1"/>
      <c r="E12050" s="41"/>
    </row>
    <row r="12051" spans="4:5" x14ac:dyDescent="0.2">
      <c r="D12051" s="1"/>
      <c r="E12051" s="41"/>
    </row>
    <row r="12052" spans="4:5" x14ac:dyDescent="0.2">
      <c r="D12052" s="1"/>
      <c r="E12052" s="41"/>
    </row>
    <row r="12053" spans="4:5" x14ac:dyDescent="0.2">
      <c r="D12053" s="1"/>
      <c r="E12053" s="41"/>
    </row>
    <row r="12054" spans="4:5" x14ac:dyDescent="0.2">
      <c r="D12054" s="1"/>
      <c r="E12054" s="41"/>
    </row>
    <row r="12055" spans="4:5" x14ac:dyDescent="0.2">
      <c r="D12055" s="1"/>
      <c r="E12055" s="41"/>
    </row>
    <row r="12056" spans="4:5" x14ac:dyDescent="0.2">
      <c r="D12056" s="1"/>
      <c r="E12056" s="41"/>
    </row>
    <row r="12057" spans="4:5" x14ac:dyDescent="0.2">
      <c r="D12057" s="1"/>
      <c r="E12057" s="41"/>
    </row>
    <row r="12058" spans="4:5" x14ac:dyDescent="0.2">
      <c r="D12058" s="1"/>
      <c r="E12058" s="41"/>
    </row>
    <row r="12059" spans="4:5" x14ac:dyDescent="0.2">
      <c r="D12059" s="1"/>
      <c r="E12059" s="41"/>
    </row>
    <row r="12060" spans="4:5" x14ac:dyDescent="0.2">
      <c r="D12060" s="1"/>
      <c r="E12060" s="41"/>
    </row>
    <row r="12061" spans="4:5" x14ac:dyDescent="0.2">
      <c r="D12061" s="1"/>
      <c r="E12061" s="41"/>
    </row>
    <row r="12062" spans="4:5" x14ac:dyDescent="0.2">
      <c r="D12062" s="1"/>
      <c r="E12062" s="41"/>
    </row>
    <row r="12063" spans="4:5" x14ac:dyDescent="0.2">
      <c r="D12063" s="1"/>
      <c r="E12063" s="41"/>
    </row>
    <row r="12064" spans="4:5" x14ac:dyDescent="0.2">
      <c r="D12064" s="1"/>
      <c r="E12064" s="41"/>
    </row>
    <row r="12065" spans="4:5" x14ac:dyDescent="0.2">
      <c r="D12065" s="1"/>
      <c r="E12065" s="41"/>
    </row>
    <row r="12066" spans="4:5" x14ac:dyDescent="0.2">
      <c r="D12066" s="1"/>
      <c r="E12066" s="41"/>
    </row>
    <row r="12067" spans="4:5" x14ac:dyDescent="0.2">
      <c r="D12067" s="1"/>
      <c r="E12067" s="41"/>
    </row>
    <row r="12068" spans="4:5" x14ac:dyDescent="0.2">
      <c r="D12068" s="1"/>
      <c r="E12068" s="41"/>
    </row>
    <row r="12069" spans="4:5" x14ac:dyDescent="0.2">
      <c r="D12069" s="1"/>
      <c r="E12069" s="41"/>
    </row>
    <row r="12070" spans="4:5" x14ac:dyDescent="0.2">
      <c r="D12070" s="1"/>
      <c r="E12070" s="41"/>
    </row>
    <row r="12071" spans="4:5" x14ac:dyDescent="0.2">
      <c r="D12071" s="1"/>
      <c r="E12071" s="41"/>
    </row>
    <row r="12072" spans="4:5" x14ac:dyDescent="0.2">
      <c r="D12072" s="1"/>
      <c r="E12072" s="41"/>
    </row>
    <row r="12073" spans="4:5" x14ac:dyDescent="0.2">
      <c r="D12073" s="1"/>
      <c r="E12073" s="41"/>
    </row>
    <row r="12074" spans="4:5" x14ac:dyDescent="0.2">
      <c r="D12074" s="1"/>
      <c r="E12074" s="41"/>
    </row>
    <row r="12075" spans="4:5" x14ac:dyDescent="0.2">
      <c r="D12075" s="1"/>
      <c r="E12075" s="41"/>
    </row>
    <row r="12076" spans="4:5" x14ac:dyDescent="0.2">
      <c r="D12076" s="1"/>
      <c r="E12076" s="41"/>
    </row>
    <row r="12077" spans="4:5" x14ac:dyDescent="0.2">
      <c r="D12077" s="1"/>
      <c r="E12077" s="41"/>
    </row>
    <row r="12078" spans="4:5" x14ac:dyDescent="0.2">
      <c r="D12078" s="1"/>
      <c r="E12078" s="41"/>
    </row>
    <row r="12079" spans="4:5" x14ac:dyDescent="0.2">
      <c r="D12079" s="1"/>
      <c r="E12079" s="41"/>
    </row>
    <row r="12080" spans="4:5" x14ac:dyDescent="0.2">
      <c r="D12080" s="1"/>
      <c r="E12080" s="41"/>
    </row>
    <row r="12081" spans="4:5" x14ac:dyDescent="0.2">
      <c r="D12081" s="1"/>
      <c r="E12081" s="41"/>
    </row>
    <row r="12082" spans="4:5" x14ac:dyDescent="0.2">
      <c r="D12082" s="1"/>
      <c r="E12082" s="41"/>
    </row>
    <row r="12083" spans="4:5" x14ac:dyDescent="0.2">
      <c r="D12083" s="1"/>
      <c r="E12083" s="41"/>
    </row>
    <row r="12084" spans="4:5" x14ac:dyDescent="0.2">
      <c r="D12084" s="1"/>
      <c r="E12084" s="41"/>
    </row>
    <row r="12085" spans="4:5" x14ac:dyDescent="0.2">
      <c r="D12085" s="1"/>
      <c r="E12085" s="41"/>
    </row>
    <row r="12086" spans="4:5" x14ac:dyDescent="0.2">
      <c r="D12086" s="1"/>
      <c r="E12086" s="41"/>
    </row>
    <row r="12087" spans="4:5" x14ac:dyDescent="0.2">
      <c r="D12087" s="1"/>
      <c r="E12087" s="41"/>
    </row>
    <row r="12088" spans="4:5" x14ac:dyDescent="0.2">
      <c r="D12088" s="1"/>
      <c r="E12088" s="41"/>
    </row>
    <row r="12089" spans="4:5" x14ac:dyDescent="0.2">
      <c r="D12089" s="1"/>
      <c r="E12089" s="41"/>
    </row>
    <row r="12090" spans="4:5" x14ac:dyDescent="0.2">
      <c r="D12090" s="1"/>
      <c r="E12090" s="41"/>
    </row>
    <row r="12091" spans="4:5" x14ac:dyDescent="0.2">
      <c r="D12091" s="1"/>
      <c r="E12091" s="41"/>
    </row>
    <row r="12092" spans="4:5" x14ac:dyDescent="0.2">
      <c r="D12092" s="1"/>
      <c r="E12092" s="41"/>
    </row>
    <row r="12093" spans="4:5" x14ac:dyDescent="0.2">
      <c r="D12093" s="1"/>
      <c r="E12093" s="41"/>
    </row>
    <row r="12094" spans="4:5" x14ac:dyDescent="0.2">
      <c r="D12094" s="1"/>
      <c r="E12094" s="41"/>
    </row>
    <row r="12095" spans="4:5" x14ac:dyDescent="0.2">
      <c r="D12095" s="1"/>
      <c r="E12095" s="41"/>
    </row>
    <row r="12096" spans="4:5" x14ac:dyDescent="0.2">
      <c r="D12096" s="1"/>
      <c r="E12096" s="41"/>
    </row>
    <row r="12097" spans="4:5" x14ac:dyDescent="0.2">
      <c r="D12097" s="1"/>
      <c r="E12097" s="41"/>
    </row>
    <row r="12098" spans="4:5" x14ac:dyDescent="0.2">
      <c r="D12098" s="1"/>
      <c r="E12098" s="41"/>
    </row>
    <row r="12099" spans="4:5" x14ac:dyDescent="0.2">
      <c r="D12099" s="1"/>
      <c r="E12099" s="41"/>
    </row>
    <row r="12100" spans="4:5" x14ac:dyDescent="0.2">
      <c r="D12100" s="1"/>
      <c r="E12100" s="41"/>
    </row>
    <row r="12101" spans="4:5" x14ac:dyDescent="0.2">
      <c r="D12101" s="1"/>
      <c r="E12101" s="41"/>
    </row>
    <row r="12102" spans="4:5" x14ac:dyDescent="0.2">
      <c r="D12102" s="1"/>
      <c r="E12102" s="41"/>
    </row>
    <row r="12103" spans="4:5" x14ac:dyDescent="0.2">
      <c r="D12103" s="1"/>
      <c r="E12103" s="41"/>
    </row>
    <row r="12104" spans="4:5" x14ac:dyDescent="0.2">
      <c r="D12104" s="1"/>
      <c r="E12104" s="41"/>
    </row>
    <row r="12105" spans="4:5" x14ac:dyDescent="0.2">
      <c r="D12105" s="1"/>
      <c r="E12105" s="41"/>
    </row>
    <row r="12106" spans="4:5" x14ac:dyDescent="0.2">
      <c r="D12106" s="1"/>
      <c r="E12106" s="41"/>
    </row>
    <row r="12107" spans="4:5" x14ac:dyDescent="0.2">
      <c r="D12107" s="1"/>
      <c r="E12107" s="41"/>
    </row>
    <row r="12108" spans="4:5" x14ac:dyDescent="0.2">
      <c r="D12108" s="1"/>
      <c r="E12108" s="41"/>
    </row>
    <row r="12109" spans="4:5" x14ac:dyDescent="0.2">
      <c r="D12109" s="1"/>
      <c r="E12109" s="41"/>
    </row>
    <row r="12110" spans="4:5" x14ac:dyDescent="0.2">
      <c r="D12110" s="1"/>
      <c r="E12110" s="41"/>
    </row>
    <row r="12111" spans="4:5" x14ac:dyDescent="0.2">
      <c r="D12111" s="1"/>
      <c r="E12111" s="41"/>
    </row>
    <row r="12112" spans="4:5" x14ac:dyDescent="0.2">
      <c r="D12112" s="1"/>
      <c r="E12112" s="41"/>
    </row>
    <row r="12113" spans="4:5" x14ac:dyDescent="0.2">
      <c r="D12113" s="1"/>
      <c r="E12113" s="41"/>
    </row>
    <row r="12114" spans="4:5" x14ac:dyDescent="0.2">
      <c r="D12114" s="1"/>
      <c r="E12114" s="41"/>
    </row>
    <row r="12115" spans="4:5" x14ac:dyDescent="0.2">
      <c r="D12115" s="1"/>
      <c r="E12115" s="41"/>
    </row>
    <row r="12116" spans="4:5" x14ac:dyDescent="0.2">
      <c r="D12116" s="1"/>
      <c r="E12116" s="41"/>
    </row>
    <row r="12117" spans="4:5" x14ac:dyDescent="0.2">
      <c r="D12117" s="1"/>
      <c r="E12117" s="41"/>
    </row>
    <row r="12118" spans="4:5" x14ac:dyDescent="0.2">
      <c r="D12118" s="1"/>
      <c r="E12118" s="41"/>
    </row>
    <row r="12119" spans="4:5" x14ac:dyDescent="0.2">
      <c r="D12119" s="1"/>
      <c r="E12119" s="41"/>
    </row>
    <row r="12120" spans="4:5" x14ac:dyDescent="0.2">
      <c r="D12120" s="1"/>
      <c r="E12120" s="41"/>
    </row>
    <row r="12121" spans="4:5" x14ac:dyDescent="0.2">
      <c r="D12121" s="1"/>
      <c r="E12121" s="41"/>
    </row>
    <row r="12122" spans="4:5" x14ac:dyDescent="0.2">
      <c r="D12122" s="1"/>
      <c r="E12122" s="41"/>
    </row>
    <row r="12123" spans="4:5" x14ac:dyDescent="0.2">
      <c r="D12123" s="1"/>
      <c r="E12123" s="41"/>
    </row>
    <row r="12124" spans="4:5" x14ac:dyDescent="0.2">
      <c r="D12124" s="1"/>
      <c r="E12124" s="41"/>
    </row>
    <row r="12125" spans="4:5" x14ac:dyDescent="0.2">
      <c r="D12125" s="1"/>
      <c r="E12125" s="41"/>
    </row>
    <row r="12126" spans="4:5" x14ac:dyDescent="0.2">
      <c r="D12126" s="1"/>
      <c r="E12126" s="41"/>
    </row>
    <row r="12127" spans="4:5" x14ac:dyDescent="0.2">
      <c r="D12127" s="1"/>
      <c r="E12127" s="41"/>
    </row>
    <row r="12128" spans="4:5" x14ac:dyDescent="0.2">
      <c r="D12128" s="1"/>
      <c r="E12128" s="41"/>
    </row>
    <row r="12129" spans="4:5" x14ac:dyDescent="0.2">
      <c r="D12129" s="1"/>
      <c r="E12129" s="41"/>
    </row>
    <row r="12130" spans="4:5" x14ac:dyDescent="0.2">
      <c r="D12130" s="1"/>
      <c r="E12130" s="41"/>
    </row>
    <row r="12131" spans="4:5" x14ac:dyDescent="0.2">
      <c r="D12131" s="1"/>
      <c r="E12131" s="41"/>
    </row>
    <row r="12132" spans="4:5" x14ac:dyDescent="0.2">
      <c r="D12132" s="1"/>
      <c r="E12132" s="41"/>
    </row>
    <row r="12133" spans="4:5" x14ac:dyDescent="0.2">
      <c r="D12133" s="1"/>
      <c r="E12133" s="41"/>
    </row>
    <row r="12134" spans="4:5" x14ac:dyDescent="0.2">
      <c r="D12134" s="1"/>
      <c r="E12134" s="41"/>
    </row>
    <row r="12135" spans="4:5" x14ac:dyDescent="0.2">
      <c r="D12135" s="1"/>
      <c r="E12135" s="41"/>
    </row>
    <row r="12136" spans="4:5" x14ac:dyDescent="0.2">
      <c r="D12136" s="1"/>
      <c r="E12136" s="41"/>
    </row>
    <row r="12137" spans="4:5" x14ac:dyDescent="0.2">
      <c r="D12137" s="1"/>
      <c r="E12137" s="41"/>
    </row>
    <row r="12138" spans="4:5" x14ac:dyDescent="0.2">
      <c r="D12138" s="1"/>
      <c r="E12138" s="41"/>
    </row>
    <row r="12139" spans="4:5" x14ac:dyDescent="0.2">
      <c r="D12139" s="1"/>
      <c r="E12139" s="41"/>
    </row>
    <row r="12140" spans="4:5" x14ac:dyDescent="0.2">
      <c r="D12140" s="1"/>
      <c r="E12140" s="41"/>
    </row>
    <row r="12141" spans="4:5" x14ac:dyDescent="0.2">
      <c r="D12141" s="1"/>
      <c r="E12141" s="41"/>
    </row>
    <row r="12142" spans="4:5" x14ac:dyDescent="0.2">
      <c r="D12142" s="1"/>
      <c r="E12142" s="41"/>
    </row>
    <row r="12143" spans="4:5" x14ac:dyDescent="0.2">
      <c r="D12143" s="1"/>
      <c r="E12143" s="41"/>
    </row>
    <row r="12144" spans="4:5" x14ac:dyDescent="0.2">
      <c r="D12144" s="1"/>
      <c r="E12144" s="41"/>
    </row>
    <row r="12145" spans="4:5" x14ac:dyDescent="0.2">
      <c r="D12145" s="1"/>
      <c r="E12145" s="41"/>
    </row>
    <row r="12146" spans="4:5" x14ac:dyDescent="0.2">
      <c r="D12146" s="1"/>
      <c r="E12146" s="41"/>
    </row>
    <row r="12147" spans="4:5" x14ac:dyDescent="0.2">
      <c r="D12147" s="1"/>
      <c r="E12147" s="41"/>
    </row>
    <row r="12148" spans="4:5" x14ac:dyDescent="0.2">
      <c r="D12148" s="1"/>
      <c r="E12148" s="41"/>
    </row>
    <row r="12149" spans="4:5" x14ac:dyDescent="0.2">
      <c r="D12149" s="1"/>
      <c r="E12149" s="41"/>
    </row>
    <row r="12150" spans="4:5" x14ac:dyDescent="0.2">
      <c r="D12150" s="1"/>
      <c r="E12150" s="41"/>
    </row>
    <row r="12151" spans="4:5" x14ac:dyDescent="0.2">
      <c r="D12151" s="1"/>
      <c r="E12151" s="41"/>
    </row>
    <row r="12152" spans="4:5" x14ac:dyDescent="0.2">
      <c r="D12152" s="1"/>
      <c r="E12152" s="41"/>
    </row>
    <row r="12153" spans="4:5" x14ac:dyDescent="0.2">
      <c r="D12153" s="1"/>
      <c r="E12153" s="41"/>
    </row>
    <row r="12154" spans="4:5" x14ac:dyDescent="0.2">
      <c r="D12154" s="1"/>
      <c r="E12154" s="41"/>
    </row>
    <row r="12155" spans="4:5" x14ac:dyDescent="0.2">
      <c r="D12155" s="1"/>
      <c r="E12155" s="41"/>
    </row>
    <row r="12156" spans="4:5" x14ac:dyDescent="0.2">
      <c r="D12156" s="1"/>
      <c r="E12156" s="41"/>
    </row>
    <row r="12157" spans="4:5" x14ac:dyDescent="0.2">
      <c r="D12157" s="1"/>
      <c r="E12157" s="41"/>
    </row>
    <row r="12158" spans="4:5" x14ac:dyDescent="0.2">
      <c r="D12158" s="1"/>
      <c r="E12158" s="41"/>
    </row>
    <row r="12159" spans="4:5" x14ac:dyDescent="0.2">
      <c r="D12159" s="1"/>
      <c r="E12159" s="41"/>
    </row>
    <row r="12160" spans="4:5" x14ac:dyDescent="0.2">
      <c r="D12160" s="1"/>
      <c r="E12160" s="41"/>
    </row>
    <row r="12161" spans="4:5" x14ac:dyDescent="0.2">
      <c r="D12161" s="1"/>
      <c r="E12161" s="41"/>
    </row>
    <row r="12162" spans="4:5" x14ac:dyDescent="0.2">
      <c r="D12162" s="1"/>
      <c r="E12162" s="41"/>
    </row>
    <row r="12163" spans="4:5" x14ac:dyDescent="0.2">
      <c r="D12163" s="1"/>
      <c r="E12163" s="41"/>
    </row>
    <row r="12164" spans="4:5" x14ac:dyDescent="0.2">
      <c r="D12164" s="1"/>
      <c r="E12164" s="41"/>
    </row>
    <row r="12165" spans="4:5" x14ac:dyDescent="0.2">
      <c r="D12165" s="1"/>
      <c r="E12165" s="41"/>
    </row>
    <row r="12166" spans="4:5" x14ac:dyDescent="0.2">
      <c r="D12166" s="1"/>
      <c r="E12166" s="41"/>
    </row>
    <row r="12167" spans="4:5" x14ac:dyDescent="0.2">
      <c r="D12167" s="1"/>
      <c r="E12167" s="41"/>
    </row>
    <row r="12168" spans="4:5" x14ac:dyDescent="0.2">
      <c r="D12168" s="1"/>
      <c r="E12168" s="41"/>
    </row>
    <row r="12169" spans="4:5" x14ac:dyDescent="0.2">
      <c r="D12169" s="1"/>
      <c r="E12169" s="41"/>
    </row>
    <row r="12170" spans="4:5" x14ac:dyDescent="0.2">
      <c r="D12170" s="1"/>
      <c r="E12170" s="41"/>
    </row>
    <row r="12171" spans="4:5" x14ac:dyDescent="0.2">
      <c r="D12171" s="1"/>
      <c r="E12171" s="41"/>
    </row>
    <row r="12172" spans="4:5" x14ac:dyDescent="0.2">
      <c r="D12172" s="1"/>
      <c r="E12172" s="41"/>
    </row>
    <row r="12173" spans="4:5" x14ac:dyDescent="0.2">
      <c r="D12173" s="1"/>
      <c r="E12173" s="41"/>
    </row>
    <row r="12174" spans="4:5" x14ac:dyDescent="0.2">
      <c r="D12174" s="1"/>
      <c r="E12174" s="41"/>
    </row>
    <row r="12175" spans="4:5" x14ac:dyDescent="0.2">
      <c r="D12175" s="1"/>
      <c r="E12175" s="41"/>
    </row>
    <row r="12176" spans="4:5" x14ac:dyDescent="0.2">
      <c r="D12176" s="1"/>
      <c r="E12176" s="41"/>
    </row>
    <row r="12177" spans="4:5" x14ac:dyDescent="0.2">
      <c r="D12177" s="1"/>
      <c r="E12177" s="41"/>
    </row>
    <row r="12178" spans="4:5" x14ac:dyDescent="0.2">
      <c r="D12178" s="1"/>
      <c r="E12178" s="41"/>
    </row>
    <row r="12179" spans="4:5" x14ac:dyDescent="0.2">
      <c r="D12179" s="1"/>
      <c r="E12179" s="41"/>
    </row>
    <row r="12180" spans="4:5" x14ac:dyDescent="0.2">
      <c r="D12180" s="1"/>
      <c r="E12180" s="41"/>
    </row>
    <row r="12181" spans="4:5" x14ac:dyDescent="0.2">
      <c r="D12181" s="1"/>
      <c r="E12181" s="41"/>
    </row>
    <row r="12182" spans="4:5" x14ac:dyDescent="0.2">
      <c r="D12182" s="1"/>
      <c r="E12182" s="41"/>
    </row>
    <row r="12183" spans="4:5" x14ac:dyDescent="0.2">
      <c r="D12183" s="1"/>
      <c r="E12183" s="41"/>
    </row>
    <row r="12184" spans="4:5" x14ac:dyDescent="0.2">
      <c r="D12184" s="1"/>
      <c r="E12184" s="41"/>
    </row>
    <row r="12185" spans="4:5" x14ac:dyDescent="0.2">
      <c r="D12185" s="1"/>
      <c r="E12185" s="41"/>
    </row>
    <row r="12186" spans="4:5" x14ac:dyDescent="0.2">
      <c r="D12186" s="1"/>
      <c r="E12186" s="41"/>
    </row>
    <row r="12187" spans="4:5" x14ac:dyDescent="0.2">
      <c r="D12187" s="1"/>
      <c r="E12187" s="41"/>
    </row>
    <row r="12188" spans="4:5" x14ac:dyDescent="0.2">
      <c r="D12188" s="1"/>
      <c r="E12188" s="41"/>
    </row>
    <row r="12189" spans="4:5" x14ac:dyDescent="0.2">
      <c r="D12189" s="1"/>
      <c r="E12189" s="41"/>
    </row>
    <row r="12190" spans="4:5" x14ac:dyDescent="0.2">
      <c r="D12190" s="1"/>
      <c r="E12190" s="41"/>
    </row>
    <row r="12191" spans="4:5" x14ac:dyDescent="0.2">
      <c r="D12191" s="1"/>
      <c r="E12191" s="41"/>
    </row>
    <row r="12192" spans="4:5" x14ac:dyDescent="0.2">
      <c r="D12192" s="1"/>
      <c r="E12192" s="41"/>
    </row>
    <row r="12193" spans="4:5" x14ac:dyDescent="0.2">
      <c r="D12193" s="1"/>
      <c r="E12193" s="41"/>
    </row>
    <row r="12194" spans="4:5" x14ac:dyDescent="0.2">
      <c r="D12194" s="1"/>
      <c r="E12194" s="41"/>
    </row>
    <row r="12195" spans="4:5" x14ac:dyDescent="0.2">
      <c r="D12195" s="1"/>
      <c r="E12195" s="41"/>
    </row>
    <row r="12196" spans="4:5" x14ac:dyDescent="0.2">
      <c r="D12196" s="1"/>
      <c r="E12196" s="41"/>
    </row>
    <row r="12197" spans="4:5" x14ac:dyDescent="0.2">
      <c r="D12197" s="1"/>
      <c r="E12197" s="41"/>
    </row>
    <row r="12198" spans="4:5" x14ac:dyDescent="0.2">
      <c r="D12198" s="1"/>
      <c r="E12198" s="41"/>
    </row>
    <row r="12199" spans="4:5" x14ac:dyDescent="0.2">
      <c r="D12199" s="1"/>
      <c r="E12199" s="41"/>
    </row>
    <row r="12200" spans="4:5" x14ac:dyDescent="0.2">
      <c r="D12200" s="1"/>
      <c r="E12200" s="41"/>
    </row>
    <row r="12201" spans="4:5" x14ac:dyDescent="0.2">
      <c r="D12201" s="1"/>
      <c r="E12201" s="41"/>
    </row>
    <row r="12202" spans="4:5" x14ac:dyDescent="0.2">
      <c r="D12202" s="1"/>
      <c r="E12202" s="41"/>
    </row>
    <row r="12203" spans="4:5" x14ac:dyDescent="0.2">
      <c r="D12203" s="1"/>
      <c r="E12203" s="41"/>
    </row>
    <row r="12204" spans="4:5" x14ac:dyDescent="0.2">
      <c r="D12204" s="1"/>
      <c r="E12204" s="41"/>
    </row>
    <row r="12205" spans="4:5" x14ac:dyDescent="0.2">
      <c r="D12205" s="1"/>
      <c r="E12205" s="41"/>
    </row>
    <row r="12206" spans="4:5" x14ac:dyDescent="0.2">
      <c r="D12206" s="1"/>
      <c r="E12206" s="41"/>
    </row>
    <row r="12207" spans="4:5" x14ac:dyDescent="0.2">
      <c r="D12207" s="1"/>
      <c r="E12207" s="41"/>
    </row>
    <row r="12208" spans="4:5" x14ac:dyDescent="0.2">
      <c r="D12208" s="1"/>
      <c r="E12208" s="41"/>
    </row>
    <row r="12209" spans="4:5" x14ac:dyDescent="0.2">
      <c r="D12209" s="1"/>
      <c r="E12209" s="41"/>
    </row>
    <row r="12210" spans="4:5" x14ac:dyDescent="0.2">
      <c r="D12210" s="1"/>
      <c r="E12210" s="41"/>
    </row>
    <row r="12211" spans="4:5" x14ac:dyDescent="0.2">
      <c r="D12211" s="1"/>
      <c r="E12211" s="41"/>
    </row>
    <row r="12212" spans="4:5" x14ac:dyDescent="0.2">
      <c r="D12212" s="1"/>
      <c r="E12212" s="41"/>
    </row>
    <row r="12213" spans="4:5" x14ac:dyDescent="0.2">
      <c r="D12213" s="1"/>
      <c r="E12213" s="41"/>
    </row>
    <row r="12214" spans="4:5" x14ac:dyDescent="0.2">
      <c r="D12214" s="1"/>
      <c r="E12214" s="41"/>
    </row>
    <row r="12215" spans="4:5" x14ac:dyDescent="0.2">
      <c r="D12215" s="1"/>
      <c r="E12215" s="41"/>
    </row>
    <row r="12216" spans="4:5" x14ac:dyDescent="0.2">
      <c r="D12216" s="1"/>
      <c r="E12216" s="41"/>
    </row>
    <row r="12217" spans="4:5" x14ac:dyDescent="0.2">
      <c r="D12217" s="1"/>
      <c r="E12217" s="41"/>
    </row>
    <row r="12218" spans="4:5" x14ac:dyDescent="0.2">
      <c r="D12218" s="1"/>
      <c r="E12218" s="41"/>
    </row>
    <row r="12219" spans="4:5" x14ac:dyDescent="0.2">
      <c r="D12219" s="1"/>
      <c r="E12219" s="41"/>
    </row>
    <row r="12220" spans="4:5" x14ac:dyDescent="0.2">
      <c r="D12220" s="1"/>
      <c r="E12220" s="41"/>
    </row>
    <row r="12221" spans="4:5" x14ac:dyDescent="0.2">
      <c r="D12221" s="1"/>
      <c r="E12221" s="41"/>
    </row>
    <row r="12222" spans="4:5" x14ac:dyDescent="0.2">
      <c r="D12222" s="1"/>
      <c r="E12222" s="41"/>
    </row>
    <row r="12223" spans="4:5" x14ac:dyDescent="0.2">
      <c r="D12223" s="1"/>
      <c r="E12223" s="41"/>
    </row>
    <row r="12224" spans="4:5" x14ac:dyDescent="0.2">
      <c r="D12224" s="1"/>
      <c r="E12224" s="41"/>
    </row>
    <row r="12225" spans="4:5" x14ac:dyDescent="0.2">
      <c r="D12225" s="1"/>
      <c r="E12225" s="41"/>
    </row>
    <row r="12226" spans="4:5" x14ac:dyDescent="0.2">
      <c r="D12226" s="1"/>
      <c r="E12226" s="41"/>
    </row>
    <row r="12227" spans="4:5" x14ac:dyDescent="0.2">
      <c r="D12227" s="1"/>
      <c r="E12227" s="41"/>
    </row>
    <row r="12228" spans="4:5" x14ac:dyDescent="0.2">
      <c r="D12228" s="1"/>
      <c r="E12228" s="41"/>
    </row>
    <row r="12229" spans="4:5" x14ac:dyDescent="0.2">
      <c r="D12229" s="1"/>
      <c r="E12229" s="41"/>
    </row>
    <row r="12230" spans="4:5" x14ac:dyDescent="0.2">
      <c r="D12230" s="1"/>
      <c r="E12230" s="41"/>
    </row>
    <row r="12231" spans="4:5" x14ac:dyDescent="0.2">
      <c r="D12231" s="1"/>
      <c r="E12231" s="41"/>
    </row>
    <row r="12232" spans="4:5" x14ac:dyDescent="0.2">
      <c r="D12232" s="1"/>
      <c r="E12232" s="41"/>
    </row>
    <row r="12233" spans="4:5" x14ac:dyDescent="0.2">
      <c r="D12233" s="1"/>
      <c r="E12233" s="41"/>
    </row>
    <row r="12234" spans="4:5" x14ac:dyDescent="0.2">
      <c r="D12234" s="1"/>
      <c r="E12234" s="41"/>
    </row>
    <row r="12235" spans="4:5" x14ac:dyDescent="0.2">
      <c r="D12235" s="1"/>
      <c r="E12235" s="41"/>
    </row>
    <row r="12236" spans="4:5" x14ac:dyDescent="0.2">
      <c r="D12236" s="1"/>
      <c r="E12236" s="41"/>
    </row>
    <row r="12237" spans="4:5" x14ac:dyDescent="0.2">
      <c r="D12237" s="1"/>
      <c r="E12237" s="41"/>
    </row>
    <row r="12238" spans="4:5" x14ac:dyDescent="0.2">
      <c r="D12238" s="1"/>
      <c r="E12238" s="41"/>
    </row>
    <row r="12239" spans="4:5" x14ac:dyDescent="0.2">
      <c r="D12239" s="1"/>
      <c r="E12239" s="41"/>
    </row>
    <row r="12240" spans="4:5" x14ac:dyDescent="0.2">
      <c r="D12240" s="1"/>
      <c r="E12240" s="41"/>
    </row>
    <row r="12241" spans="4:5" x14ac:dyDescent="0.2">
      <c r="D12241" s="1"/>
      <c r="E12241" s="41"/>
    </row>
    <row r="12242" spans="4:5" x14ac:dyDescent="0.2">
      <c r="D12242" s="1"/>
      <c r="E12242" s="41"/>
    </row>
    <row r="12243" spans="4:5" x14ac:dyDescent="0.2">
      <c r="D12243" s="1"/>
      <c r="E12243" s="41"/>
    </row>
    <row r="12244" spans="4:5" x14ac:dyDescent="0.2">
      <c r="D12244" s="1"/>
      <c r="E12244" s="41"/>
    </row>
    <row r="12245" spans="4:5" x14ac:dyDescent="0.2">
      <c r="D12245" s="1"/>
      <c r="E12245" s="41"/>
    </row>
    <row r="12246" spans="4:5" x14ac:dyDescent="0.2">
      <c r="D12246" s="1"/>
      <c r="E12246" s="41"/>
    </row>
    <row r="12247" spans="4:5" x14ac:dyDescent="0.2">
      <c r="D12247" s="1"/>
      <c r="E12247" s="41"/>
    </row>
    <row r="12248" spans="4:5" x14ac:dyDescent="0.2">
      <c r="D12248" s="1"/>
      <c r="E12248" s="41"/>
    </row>
    <row r="12249" spans="4:5" x14ac:dyDescent="0.2">
      <c r="D12249" s="1"/>
      <c r="E12249" s="41"/>
    </row>
    <row r="12250" spans="4:5" x14ac:dyDescent="0.2">
      <c r="D12250" s="1"/>
      <c r="E12250" s="41"/>
    </row>
    <row r="12251" spans="4:5" x14ac:dyDescent="0.2">
      <c r="D12251" s="1"/>
      <c r="E12251" s="41"/>
    </row>
    <row r="12252" spans="4:5" x14ac:dyDescent="0.2">
      <c r="D12252" s="1"/>
      <c r="E12252" s="41"/>
    </row>
    <row r="12253" spans="4:5" x14ac:dyDescent="0.2">
      <c r="D12253" s="1"/>
      <c r="E12253" s="41"/>
    </row>
    <row r="12254" spans="4:5" x14ac:dyDescent="0.2">
      <c r="D12254" s="1"/>
      <c r="E12254" s="41"/>
    </row>
    <row r="12255" spans="4:5" x14ac:dyDescent="0.2">
      <c r="D12255" s="1"/>
      <c r="E12255" s="41"/>
    </row>
    <row r="12256" spans="4:5" x14ac:dyDescent="0.2">
      <c r="D12256" s="1"/>
      <c r="E12256" s="41"/>
    </row>
    <row r="12257" spans="4:5" x14ac:dyDescent="0.2">
      <c r="D12257" s="1"/>
      <c r="E12257" s="41"/>
    </row>
    <row r="12258" spans="4:5" x14ac:dyDescent="0.2">
      <c r="D12258" s="1"/>
      <c r="E12258" s="41"/>
    </row>
    <row r="12259" spans="4:5" x14ac:dyDescent="0.2">
      <c r="D12259" s="1"/>
      <c r="E12259" s="41"/>
    </row>
    <row r="12260" spans="4:5" x14ac:dyDescent="0.2">
      <c r="D12260" s="1"/>
      <c r="E12260" s="41"/>
    </row>
    <row r="12261" spans="4:5" x14ac:dyDescent="0.2">
      <c r="D12261" s="1"/>
      <c r="E12261" s="41"/>
    </row>
    <row r="12262" spans="4:5" x14ac:dyDescent="0.2">
      <c r="D12262" s="1"/>
      <c r="E12262" s="41"/>
    </row>
    <row r="12263" spans="4:5" x14ac:dyDescent="0.2">
      <c r="D12263" s="1"/>
      <c r="E12263" s="41"/>
    </row>
    <row r="12264" spans="4:5" x14ac:dyDescent="0.2">
      <c r="D12264" s="1"/>
      <c r="E12264" s="41"/>
    </row>
    <row r="12265" spans="4:5" x14ac:dyDescent="0.2">
      <c r="D12265" s="1"/>
      <c r="E12265" s="41"/>
    </row>
    <row r="12266" spans="4:5" x14ac:dyDescent="0.2">
      <c r="D12266" s="1"/>
      <c r="E12266" s="41"/>
    </row>
    <row r="12267" spans="4:5" x14ac:dyDescent="0.2">
      <c r="D12267" s="1"/>
      <c r="E12267" s="41"/>
    </row>
    <row r="12268" spans="4:5" x14ac:dyDescent="0.2">
      <c r="D12268" s="1"/>
      <c r="E12268" s="41"/>
    </row>
    <row r="12269" spans="4:5" x14ac:dyDescent="0.2">
      <c r="D12269" s="1"/>
      <c r="E12269" s="41"/>
    </row>
    <row r="12270" spans="4:5" x14ac:dyDescent="0.2">
      <c r="D12270" s="1"/>
      <c r="E12270" s="41"/>
    </row>
    <row r="12271" spans="4:5" x14ac:dyDescent="0.2">
      <c r="D12271" s="1"/>
      <c r="E12271" s="41"/>
    </row>
    <row r="12272" spans="4:5" x14ac:dyDescent="0.2">
      <c r="D12272" s="1"/>
      <c r="E12272" s="41"/>
    </row>
    <row r="12273" spans="4:5" x14ac:dyDescent="0.2">
      <c r="D12273" s="1"/>
      <c r="E12273" s="41"/>
    </row>
    <row r="12274" spans="4:5" x14ac:dyDescent="0.2">
      <c r="D12274" s="1"/>
      <c r="E12274" s="41"/>
    </row>
    <row r="12275" spans="4:5" x14ac:dyDescent="0.2">
      <c r="D12275" s="1"/>
      <c r="E12275" s="41"/>
    </row>
    <row r="12276" spans="4:5" x14ac:dyDescent="0.2">
      <c r="D12276" s="1"/>
      <c r="E12276" s="41"/>
    </row>
    <row r="12277" spans="4:5" x14ac:dyDescent="0.2">
      <c r="D12277" s="1"/>
      <c r="E12277" s="41"/>
    </row>
    <row r="12278" spans="4:5" x14ac:dyDescent="0.2">
      <c r="D12278" s="1"/>
      <c r="E12278" s="41"/>
    </row>
    <row r="12279" spans="4:5" x14ac:dyDescent="0.2">
      <c r="D12279" s="1"/>
      <c r="E12279" s="41"/>
    </row>
    <row r="12280" spans="4:5" x14ac:dyDescent="0.2">
      <c r="D12280" s="1"/>
      <c r="E12280" s="41"/>
    </row>
    <row r="12281" spans="4:5" x14ac:dyDescent="0.2">
      <c r="D12281" s="1"/>
      <c r="E12281" s="41"/>
    </row>
    <row r="12282" spans="4:5" x14ac:dyDescent="0.2">
      <c r="D12282" s="1"/>
      <c r="E12282" s="41"/>
    </row>
    <row r="12283" spans="4:5" x14ac:dyDescent="0.2">
      <c r="D12283" s="1"/>
      <c r="E12283" s="41"/>
    </row>
    <row r="12284" spans="4:5" x14ac:dyDescent="0.2">
      <c r="D12284" s="1"/>
      <c r="E12284" s="41"/>
    </row>
    <row r="12285" spans="4:5" x14ac:dyDescent="0.2">
      <c r="D12285" s="1"/>
      <c r="E12285" s="41"/>
    </row>
    <row r="12286" spans="4:5" x14ac:dyDescent="0.2">
      <c r="D12286" s="1"/>
      <c r="E12286" s="41"/>
    </row>
    <row r="12287" spans="4:5" x14ac:dyDescent="0.2">
      <c r="D12287" s="1"/>
      <c r="E12287" s="41"/>
    </row>
    <row r="12288" spans="4:5" x14ac:dyDescent="0.2">
      <c r="D12288" s="1"/>
      <c r="E12288" s="41"/>
    </row>
    <row r="12289" spans="4:5" x14ac:dyDescent="0.2">
      <c r="D12289" s="1"/>
      <c r="E12289" s="41"/>
    </row>
    <row r="12290" spans="4:5" x14ac:dyDescent="0.2">
      <c r="D12290" s="1"/>
      <c r="E12290" s="41"/>
    </row>
    <row r="12291" spans="4:5" x14ac:dyDescent="0.2">
      <c r="D12291" s="1"/>
      <c r="E12291" s="41"/>
    </row>
    <row r="12292" spans="4:5" x14ac:dyDescent="0.2">
      <c r="D12292" s="1"/>
      <c r="E12292" s="41"/>
    </row>
    <row r="12293" spans="4:5" x14ac:dyDescent="0.2">
      <c r="D12293" s="1"/>
      <c r="E12293" s="41"/>
    </row>
    <row r="12294" spans="4:5" x14ac:dyDescent="0.2">
      <c r="D12294" s="1"/>
      <c r="E12294" s="41"/>
    </row>
    <row r="12295" spans="4:5" x14ac:dyDescent="0.2">
      <c r="D12295" s="1"/>
      <c r="E12295" s="41"/>
    </row>
    <row r="12296" spans="4:5" x14ac:dyDescent="0.2">
      <c r="D12296" s="1"/>
      <c r="E12296" s="41"/>
    </row>
    <row r="12297" spans="4:5" x14ac:dyDescent="0.2">
      <c r="D12297" s="1"/>
      <c r="E12297" s="41"/>
    </row>
    <row r="12298" spans="4:5" x14ac:dyDescent="0.2">
      <c r="D12298" s="1"/>
      <c r="E12298" s="41"/>
    </row>
    <row r="12299" spans="4:5" x14ac:dyDescent="0.2">
      <c r="D12299" s="1"/>
      <c r="E12299" s="41"/>
    </row>
    <row r="12300" spans="4:5" x14ac:dyDescent="0.2">
      <c r="D12300" s="1"/>
      <c r="E12300" s="41"/>
    </row>
    <row r="12301" spans="4:5" x14ac:dyDescent="0.2">
      <c r="D12301" s="1"/>
      <c r="E12301" s="41"/>
    </row>
    <row r="12302" spans="4:5" x14ac:dyDescent="0.2">
      <c r="D12302" s="1"/>
      <c r="E12302" s="41"/>
    </row>
    <row r="12303" spans="4:5" x14ac:dyDescent="0.2">
      <c r="D12303" s="1"/>
      <c r="E12303" s="41"/>
    </row>
    <row r="12304" spans="4:5" x14ac:dyDescent="0.2">
      <c r="D12304" s="1"/>
      <c r="E12304" s="41"/>
    </row>
    <row r="12305" spans="4:5" x14ac:dyDescent="0.2">
      <c r="D12305" s="1"/>
      <c r="E12305" s="41"/>
    </row>
    <row r="12306" spans="4:5" x14ac:dyDescent="0.2">
      <c r="D12306" s="1"/>
      <c r="E12306" s="41"/>
    </row>
    <row r="12307" spans="4:5" x14ac:dyDescent="0.2">
      <c r="D12307" s="1"/>
      <c r="E12307" s="41"/>
    </row>
    <row r="12308" spans="4:5" x14ac:dyDescent="0.2">
      <c r="D12308" s="1"/>
      <c r="E12308" s="41"/>
    </row>
    <row r="12309" spans="4:5" x14ac:dyDescent="0.2">
      <c r="D12309" s="1"/>
      <c r="E12309" s="41"/>
    </row>
    <row r="12310" spans="4:5" x14ac:dyDescent="0.2">
      <c r="D12310" s="1"/>
      <c r="E12310" s="41"/>
    </row>
    <row r="12311" spans="4:5" x14ac:dyDescent="0.2">
      <c r="D12311" s="1"/>
      <c r="E12311" s="41"/>
    </row>
    <row r="12312" spans="4:5" x14ac:dyDescent="0.2">
      <c r="D12312" s="1"/>
      <c r="E12312" s="41"/>
    </row>
    <row r="12313" spans="4:5" x14ac:dyDescent="0.2">
      <c r="D12313" s="1"/>
      <c r="E12313" s="41"/>
    </row>
    <row r="12314" spans="4:5" x14ac:dyDescent="0.2">
      <c r="D12314" s="1"/>
      <c r="E12314" s="41"/>
    </row>
    <row r="12315" spans="4:5" x14ac:dyDescent="0.2">
      <c r="D12315" s="1"/>
      <c r="E12315" s="41"/>
    </row>
    <row r="12316" spans="4:5" x14ac:dyDescent="0.2">
      <c r="D12316" s="1"/>
      <c r="E12316" s="41"/>
    </row>
    <row r="12317" spans="4:5" x14ac:dyDescent="0.2">
      <c r="D12317" s="1"/>
      <c r="E12317" s="41"/>
    </row>
    <row r="12318" spans="4:5" x14ac:dyDescent="0.2">
      <c r="D12318" s="1"/>
      <c r="E12318" s="41"/>
    </row>
    <row r="12319" spans="4:5" x14ac:dyDescent="0.2">
      <c r="D12319" s="1"/>
      <c r="E12319" s="41"/>
    </row>
    <row r="12320" spans="4:5" x14ac:dyDescent="0.2">
      <c r="D12320" s="1"/>
      <c r="E12320" s="41"/>
    </row>
    <row r="12321" spans="4:5" x14ac:dyDescent="0.2">
      <c r="D12321" s="1"/>
      <c r="E12321" s="41"/>
    </row>
    <row r="12322" spans="4:5" x14ac:dyDescent="0.2">
      <c r="D12322" s="1"/>
      <c r="E12322" s="41"/>
    </row>
    <row r="12323" spans="4:5" x14ac:dyDescent="0.2">
      <c r="D12323" s="1"/>
      <c r="E12323" s="41"/>
    </row>
    <row r="12324" spans="4:5" x14ac:dyDescent="0.2">
      <c r="D12324" s="1"/>
      <c r="E12324" s="41"/>
    </row>
    <row r="12325" spans="4:5" x14ac:dyDescent="0.2">
      <c r="D12325" s="1"/>
      <c r="E12325" s="41"/>
    </row>
    <row r="12326" spans="4:5" x14ac:dyDescent="0.2">
      <c r="D12326" s="1"/>
      <c r="E12326" s="41"/>
    </row>
    <row r="12327" spans="4:5" x14ac:dyDescent="0.2">
      <c r="D12327" s="1"/>
      <c r="E12327" s="41"/>
    </row>
    <row r="12328" spans="4:5" x14ac:dyDescent="0.2">
      <c r="D12328" s="1"/>
      <c r="E12328" s="41"/>
    </row>
    <row r="12329" spans="4:5" x14ac:dyDescent="0.2">
      <c r="D12329" s="1"/>
      <c r="E12329" s="41"/>
    </row>
    <row r="12330" spans="4:5" x14ac:dyDescent="0.2">
      <c r="D12330" s="1"/>
      <c r="E12330" s="41"/>
    </row>
    <row r="12331" spans="4:5" x14ac:dyDescent="0.2">
      <c r="D12331" s="1"/>
      <c r="E12331" s="41"/>
    </row>
    <row r="12332" spans="4:5" x14ac:dyDescent="0.2">
      <c r="D12332" s="1"/>
      <c r="E12332" s="41"/>
    </row>
    <row r="12333" spans="4:5" x14ac:dyDescent="0.2">
      <c r="D12333" s="1"/>
      <c r="E12333" s="41"/>
    </row>
    <row r="12334" spans="4:5" x14ac:dyDescent="0.2">
      <c r="D12334" s="1"/>
      <c r="E12334" s="41"/>
    </row>
    <row r="12335" spans="4:5" x14ac:dyDescent="0.2">
      <c r="D12335" s="1"/>
      <c r="E12335" s="41"/>
    </row>
    <row r="12336" spans="4:5" x14ac:dyDescent="0.2">
      <c r="D12336" s="1"/>
      <c r="E12336" s="41"/>
    </row>
    <row r="12337" spans="4:5" x14ac:dyDescent="0.2">
      <c r="D12337" s="1"/>
      <c r="E12337" s="41"/>
    </row>
    <row r="12338" spans="4:5" x14ac:dyDescent="0.2">
      <c r="D12338" s="1"/>
      <c r="E12338" s="41"/>
    </row>
    <row r="12339" spans="4:5" x14ac:dyDescent="0.2">
      <c r="D12339" s="1"/>
      <c r="E12339" s="41"/>
    </row>
    <row r="12340" spans="4:5" x14ac:dyDescent="0.2">
      <c r="D12340" s="1"/>
      <c r="E12340" s="41"/>
    </row>
    <row r="12341" spans="4:5" x14ac:dyDescent="0.2">
      <c r="D12341" s="1"/>
      <c r="E12341" s="41"/>
    </row>
    <row r="12342" spans="4:5" x14ac:dyDescent="0.2">
      <c r="D12342" s="1"/>
      <c r="E12342" s="41"/>
    </row>
    <row r="12343" spans="4:5" x14ac:dyDescent="0.2">
      <c r="D12343" s="1"/>
      <c r="E12343" s="41"/>
    </row>
    <row r="12344" spans="4:5" x14ac:dyDescent="0.2">
      <c r="D12344" s="1"/>
      <c r="E12344" s="41"/>
    </row>
    <row r="12345" spans="4:5" x14ac:dyDescent="0.2">
      <c r="D12345" s="1"/>
      <c r="E12345" s="41"/>
    </row>
    <row r="12346" spans="4:5" x14ac:dyDescent="0.2">
      <c r="D12346" s="1"/>
      <c r="E12346" s="41"/>
    </row>
    <row r="12347" spans="4:5" x14ac:dyDescent="0.2">
      <c r="D12347" s="1"/>
      <c r="E12347" s="41"/>
    </row>
    <row r="12348" spans="4:5" x14ac:dyDescent="0.2">
      <c r="D12348" s="1"/>
      <c r="E12348" s="41"/>
    </row>
    <row r="12349" spans="4:5" x14ac:dyDescent="0.2">
      <c r="D12349" s="1"/>
      <c r="E12349" s="41"/>
    </row>
    <row r="12350" spans="4:5" x14ac:dyDescent="0.2">
      <c r="D12350" s="1"/>
      <c r="E12350" s="41"/>
    </row>
    <row r="12351" spans="4:5" x14ac:dyDescent="0.2">
      <c r="D12351" s="1"/>
      <c r="E12351" s="41"/>
    </row>
    <row r="12352" spans="4:5" x14ac:dyDescent="0.2">
      <c r="D12352" s="1"/>
      <c r="E12352" s="41"/>
    </row>
    <row r="12353" spans="4:5" x14ac:dyDescent="0.2">
      <c r="D12353" s="1"/>
      <c r="E12353" s="41"/>
    </row>
    <row r="12354" spans="4:5" x14ac:dyDescent="0.2">
      <c r="D12354" s="1"/>
      <c r="E12354" s="41"/>
    </row>
    <row r="12355" spans="4:5" x14ac:dyDescent="0.2">
      <c r="D12355" s="1"/>
      <c r="E12355" s="41"/>
    </row>
    <row r="12356" spans="4:5" x14ac:dyDescent="0.2">
      <c r="D12356" s="1"/>
      <c r="E12356" s="41"/>
    </row>
    <row r="12357" spans="4:5" x14ac:dyDescent="0.2">
      <c r="D12357" s="1"/>
      <c r="E12357" s="41"/>
    </row>
    <row r="12358" spans="4:5" x14ac:dyDescent="0.2">
      <c r="D12358" s="1"/>
      <c r="E12358" s="41"/>
    </row>
    <row r="12359" spans="4:5" x14ac:dyDescent="0.2">
      <c r="D12359" s="1"/>
      <c r="E12359" s="41"/>
    </row>
    <row r="12360" spans="4:5" x14ac:dyDescent="0.2">
      <c r="D12360" s="1"/>
      <c r="E12360" s="41"/>
    </row>
    <row r="12361" spans="4:5" x14ac:dyDescent="0.2">
      <c r="D12361" s="1"/>
      <c r="E12361" s="41"/>
    </row>
    <row r="12362" spans="4:5" x14ac:dyDescent="0.2">
      <c r="D12362" s="1"/>
      <c r="E12362" s="41"/>
    </row>
    <row r="12363" spans="4:5" x14ac:dyDescent="0.2">
      <c r="D12363" s="1"/>
      <c r="E12363" s="41"/>
    </row>
    <row r="12364" spans="4:5" x14ac:dyDescent="0.2">
      <c r="D12364" s="1"/>
      <c r="E12364" s="41"/>
    </row>
    <row r="12365" spans="4:5" x14ac:dyDescent="0.2">
      <c r="D12365" s="1"/>
      <c r="E12365" s="41"/>
    </row>
    <row r="12366" spans="4:5" x14ac:dyDescent="0.2">
      <c r="D12366" s="1"/>
      <c r="E12366" s="41"/>
    </row>
    <row r="12367" spans="4:5" x14ac:dyDescent="0.2">
      <c r="D12367" s="1"/>
      <c r="E12367" s="41"/>
    </row>
    <row r="12368" spans="4:5" x14ac:dyDescent="0.2">
      <c r="D12368" s="1"/>
      <c r="E12368" s="41"/>
    </row>
    <row r="12369" spans="4:5" x14ac:dyDescent="0.2">
      <c r="D12369" s="1"/>
      <c r="E12369" s="41"/>
    </row>
    <row r="12370" spans="4:5" x14ac:dyDescent="0.2">
      <c r="D12370" s="1"/>
      <c r="E12370" s="41"/>
    </row>
    <row r="12371" spans="4:5" x14ac:dyDescent="0.2">
      <c r="D12371" s="1"/>
      <c r="E12371" s="41"/>
    </row>
    <row r="12372" spans="4:5" x14ac:dyDescent="0.2">
      <c r="D12372" s="1"/>
      <c r="E12372" s="41"/>
    </row>
    <row r="12373" spans="4:5" x14ac:dyDescent="0.2">
      <c r="D12373" s="1"/>
      <c r="E12373" s="41"/>
    </row>
    <row r="12374" spans="4:5" x14ac:dyDescent="0.2">
      <c r="D12374" s="1"/>
      <c r="E12374" s="41"/>
    </row>
    <row r="12375" spans="4:5" x14ac:dyDescent="0.2">
      <c r="D12375" s="1"/>
      <c r="E12375" s="41"/>
    </row>
    <row r="12376" spans="4:5" x14ac:dyDescent="0.2">
      <c r="D12376" s="1"/>
      <c r="E12376" s="41"/>
    </row>
    <row r="12377" spans="4:5" x14ac:dyDescent="0.2">
      <c r="D12377" s="1"/>
      <c r="E12377" s="41"/>
    </row>
    <row r="12378" spans="4:5" x14ac:dyDescent="0.2">
      <c r="D12378" s="1"/>
      <c r="E12378" s="41"/>
    </row>
    <row r="12379" spans="4:5" x14ac:dyDescent="0.2">
      <c r="D12379" s="1"/>
      <c r="E12379" s="41"/>
    </row>
    <row r="12380" spans="4:5" x14ac:dyDescent="0.2">
      <c r="D12380" s="1"/>
      <c r="E12380" s="41"/>
    </row>
    <row r="12381" spans="4:5" x14ac:dyDescent="0.2">
      <c r="D12381" s="1"/>
      <c r="E12381" s="41"/>
    </row>
    <row r="12382" spans="4:5" x14ac:dyDescent="0.2">
      <c r="D12382" s="1"/>
      <c r="E12382" s="41"/>
    </row>
    <row r="12383" spans="4:5" x14ac:dyDescent="0.2">
      <c r="D12383" s="1"/>
      <c r="E12383" s="41"/>
    </row>
    <row r="12384" spans="4:5" x14ac:dyDescent="0.2">
      <c r="D12384" s="1"/>
      <c r="E12384" s="41"/>
    </row>
    <row r="12385" spans="4:5" x14ac:dyDescent="0.2">
      <c r="D12385" s="1"/>
      <c r="E12385" s="41"/>
    </row>
    <row r="12386" spans="4:5" x14ac:dyDescent="0.2">
      <c r="D12386" s="1"/>
      <c r="E12386" s="41"/>
    </row>
    <row r="12387" spans="4:5" x14ac:dyDescent="0.2">
      <c r="D12387" s="1"/>
      <c r="E12387" s="41"/>
    </row>
    <row r="12388" spans="4:5" x14ac:dyDescent="0.2">
      <c r="D12388" s="1"/>
      <c r="E12388" s="41"/>
    </row>
    <row r="12389" spans="4:5" x14ac:dyDescent="0.2">
      <c r="D12389" s="1"/>
      <c r="E12389" s="41"/>
    </row>
    <row r="12390" spans="4:5" x14ac:dyDescent="0.2">
      <c r="D12390" s="1"/>
      <c r="E12390" s="41"/>
    </row>
    <row r="12391" spans="4:5" x14ac:dyDescent="0.2">
      <c r="D12391" s="1"/>
      <c r="E12391" s="41"/>
    </row>
    <row r="12392" spans="4:5" x14ac:dyDescent="0.2">
      <c r="D12392" s="1"/>
      <c r="E12392" s="41"/>
    </row>
    <row r="12393" spans="4:5" x14ac:dyDescent="0.2">
      <c r="D12393" s="1"/>
      <c r="E12393" s="41"/>
    </row>
    <row r="12394" spans="4:5" x14ac:dyDescent="0.2">
      <c r="D12394" s="1"/>
      <c r="E12394" s="41"/>
    </row>
    <row r="12395" spans="4:5" x14ac:dyDescent="0.2">
      <c r="D12395" s="1"/>
      <c r="E12395" s="41"/>
    </row>
    <row r="12396" spans="4:5" x14ac:dyDescent="0.2">
      <c r="D12396" s="1"/>
      <c r="E12396" s="41"/>
    </row>
    <row r="12397" spans="4:5" x14ac:dyDescent="0.2">
      <c r="D12397" s="1"/>
      <c r="E12397" s="41"/>
    </row>
    <row r="12398" spans="4:5" x14ac:dyDescent="0.2">
      <c r="D12398" s="1"/>
      <c r="E12398" s="41"/>
    </row>
    <row r="12399" spans="4:5" x14ac:dyDescent="0.2">
      <c r="D12399" s="1"/>
      <c r="E12399" s="41"/>
    </row>
    <row r="12400" spans="4:5" x14ac:dyDescent="0.2">
      <c r="D12400" s="1"/>
      <c r="E12400" s="41"/>
    </row>
    <row r="12401" spans="4:5" x14ac:dyDescent="0.2">
      <c r="D12401" s="1"/>
      <c r="E12401" s="41"/>
    </row>
    <row r="12402" spans="4:5" x14ac:dyDescent="0.2">
      <c r="D12402" s="1"/>
      <c r="E12402" s="41"/>
    </row>
    <row r="12403" spans="4:5" x14ac:dyDescent="0.2">
      <c r="D12403" s="1"/>
      <c r="E12403" s="41"/>
    </row>
    <row r="12404" spans="4:5" x14ac:dyDescent="0.2">
      <c r="D12404" s="1"/>
      <c r="E12404" s="41"/>
    </row>
    <row r="12405" spans="4:5" x14ac:dyDescent="0.2">
      <c r="D12405" s="1"/>
      <c r="E12405" s="41"/>
    </row>
    <row r="12406" spans="4:5" x14ac:dyDescent="0.2">
      <c r="D12406" s="1"/>
      <c r="E12406" s="41"/>
    </row>
    <row r="12407" spans="4:5" x14ac:dyDescent="0.2">
      <c r="D12407" s="1"/>
      <c r="E12407" s="41"/>
    </row>
    <row r="12408" spans="4:5" x14ac:dyDescent="0.2">
      <c r="D12408" s="1"/>
      <c r="E12408" s="41"/>
    </row>
    <row r="12409" spans="4:5" x14ac:dyDescent="0.2">
      <c r="D12409" s="1"/>
      <c r="E12409" s="41"/>
    </row>
    <row r="12410" spans="4:5" x14ac:dyDescent="0.2">
      <c r="D12410" s="1"/>
      <c r="E12410" s="41"/>
    </row>
    <row r="12411" spans="4:5" x14ac:dyDescent="0.2">
      <c r="D12411" s="1"/>
      <c r="E12411" s="41"/>
    </row>
    <row r="12412" spans="4:5" x14ac:dyDescent="0.2">
      <c r="D12412" s="1"/>
      <c r="E12412" s="41"/>
    </row>
    <row r="12413" spans="4:5" x14ac:dyDescent="0.2">
      <c r="D12413" s="1"/>
      <c r="E12413" s="41"/>
    </row>
    <row r="12414" spans="4:5" x14ac:dyDescent="0.2">
      <c r="D12414" s="1"/>
      <c r="E12414" s="41"/>
    </row>
    <row r="12415" spans="4:5" x14ac:dyDescent="0.2">
      <c r="D12415" s="1"/>
      <c r="E12415" s="41"/>
    </row>
    <row r="12416" spans="4:5" x14ac:dyDescent="0.2">
      <c r="D12416" s="1"/>
      <c r="E12416" s="41"/>
    </row>
    <row r="12417" spans="4:5" x14ac:dyDescent="0.2">
      <c r="D12417" s="1"/>
      <c r="E12417" s="41"/>
    </row>
    <row r="12418" spans="4:5" x14ac:dyDescent="0.2">
      <c r="D12418" s="1"/>
      <c r="E12418" s="41"/>
    </row>
    <row r="12419" spans="4:5" x14ac:dyDescent="0.2">
      <c r="D12419" s="1"/>
      <c r="E12419" s="41"/>
    </row>
    <row r="12420" spans="4:5" x14ac:dyDescent="0.2">
      <c r="D12420" s="1"/>
      <c r="E12420" s="41"/>
    </row>
    <row r="12421" spans="4:5" x14ac:dyDescent="0.2">
      <c r="D12421" s="1"/>
      <c r="E12421" s="41"/>
    </row>
    <row r="12422" spans="4:5" x14ac:dyDescent="0.2">
      <c r="D12422" s="1"/>
      <c r="E12422" s="41"/>
    </row>
    <row r="12423" spans="4:5" x14ac:dyDescent="0.2">
      <c r="D12423" s="1"/>
      <c r="E12423" s="41"/>
    </row>
    <row r="12424" spans="4:5" x14ac:dyDescent="0.2">
      <c r="D12424" s="1"/>
      <c r="E12424" s="41"/>
    </row>
    <row r="12425" spans="4:5" x14ac:dyDescent="0.2">
      <c r="D12425" s="1"/>
      <c r="E12425" s="41"/>
    </row>
    <row r="12426" spans="4:5" x14ac:dyDescent="0.2">
      <c r="D12426" s="1"/>
      <c r="E12426" s="41"/>
    </row>
    <row r="12427" spans="4:5" x14ac:dyDescent="0.2">
      <c r="D12427" s="1"/>
      <c r="E12427" s="41"/>
    </row>
    <row r="12428" spans="4:5" x14ac:dyDescent="0.2">
      <c r="D12428" s="1"/>
      <c r="E12428" s="41"/>
    </row>
    <row r="12429" spans="4:5" x14ac:dyDescent="0.2">
      <c r="D12429" s="1"/>
      <c r="E12429" s="41"/>
    </row>
    <row r="12430" spans="4:5" x14ac:dyDescent="0.2">
      <c r="D12430" s="1"/>
      <c r="E12430" s="41"/>
    </row>
    <row r="12431" spans="4:5" x14ac:dyDescent="0.2">
      <c r="D12431" s="1"/>
      <c r="E12431" s="41"/>
    </row>
    <row r="12432" spans="4:5" x14ac:dyDescent="0.2">
      <c r="D12432" s="1"/>
      <c r="E12432" s="41"/>
    </row>
    <row r="12433" spans="4:5" x14ac:dyDescent="0.2">
      <c r="D12433" s="1"/>
      <c r="E12433" s="41"/>
    </row>
    <row r="12434" spans="4:5" x14ac:dyDescent="0.2">
      <c r="D12434" s="1"/>
      <c r="E12434" s="41"/>
    </row>
    <row r="12435" spans="4:5" x14ac:dyDescent="0.2">
      <c r="D12435" s="1"/>
      <c r="E12435" s="41"/>
    </row>
    <row r="12436" spans="4:5" x14ac:dyDescent="0.2">
      <c r="D12436" s="1"/>
      <c r="E12436" s="41"/>
    </row>
    <row r="12437" spans="4:5" x14ac:dyDescent="0.2">
      <c r="D12437" s="1"/>
      <c r="E12437" s="41"/>
    </row>
    <row r="12438" spans="4:5" x14ac:dyDescent="0.2">
      <c r="D12438" s="1"/>
      <c r="E12438" s="41"/>
    </row>
    <row r="12439" spans="4:5" x14ac:dyDescent="0.2">
      <c r="D12439" s="1"/>
      <c r="E12439" s="41"/>
    </row>
    <row r="12440" spans="4:5" x14ac:dyDescent="0.2">
      <c r="D12440" s="1"/>
      <c r="E12440" s="41"/>
    </row>
    <row r="12441" spans="4:5" x14ac:dyDescent="0.2">
      <c r="D12441" s="1"/>
      <c r="E12441" s="41"/>
    </row>
    <row r="12442" spans="4:5" x14ac:dyDescent="0.2">
      <c r="D12442" s="1"/>
      <c r="E12442" s="41"/>
    </row>
    <row r="12443" spans="4:5" x14ac:dyDescent="0.2">
      <c r="D12443" s="1"/>
      <c r="E12443" s="41"/>
    </row>
    <row r="12444" spans="4:5" x14ac:dyDescent="0.2">
      <c r="D12444" s="1"/>
      <c r="E12444" s="41"/>
    </row>
    <row r="12445" spans="4:5" x14ac:dyDescent="0.2">
      <c r="D12445" s="1"/>
      <c r="E12445" s="41"/>
    </row>
    <row r="12446" spans="4:5" x14ac:dyDescent="0.2">
      <c r="D12446" s="1"/>
      <c r="E12446" s="41"/>
    </row>
    <row r="12447" spans="4:5" x14ac:dyDescent="0.2">
      <c r="D12447" s="1"/>
      <c r="E12447" s="41"/>
    </row>
    <row r="12448" spans="4:5" x14ac:dyDescent="0.2">
      <c r="D12448" s="1"/>
      <c r="E12448" s="41"/>
    </row>
    <row r="12449" spans="4:5" x14ac:dyDescent="0.2">
      <c r="D12449" s="1"/>
      <c r="E12449" s="41"/>
    </row>
    <row r="12450" spans="4:5" x14ac:dyDescent="0.2">
      <c r="D12450" s="1"/>
      <c r="E12450" s="41"/>
    </row>
    <row r="12451" spans="4:5" x14ac:dyDescent="0.2">
      <c r="D12451" s="1"/>
      <c r="E12451" s="41"/>
    </row>
    <row r="12452" spans="4:5" x14ac:dyDescent="0.2">
      <c r="D12452" s="1"/>
      <c r="E12452" s="41"/>
    </row>
    <row r="12453" spans="4:5" x14ac:dyDescent="0.2">
      <c r="D12453" s="1"/>
      <c r="E12453" s="41"/>
    </row>
    <row r="12454" spans="4:5" x14ac:dyDescent="0.2">
      <c r="D12454" s="1"/>
      <c r="E12454" s="41"/>
    </row>
    <row r="12455" spans="4:5" x14ac:dyDescent="0.2">
      <c r="D12455" s="1"/>
      <c r="E12455" s="41"/>
    </row>
    <row r="12456" spans="4:5" x14ac:dyDescent="0.2">
      <c r="D12456" s="1"/>
      <c r="E12456" s="41"/>
    </row>
    <row r="12457" spans="4:5" x14ac:dyDescent="0.2">
      <c r="D12457" s="1"/>
      <c r="E12457" s="41"/>
    </row>
    <row r="12458" spans="4:5" x14ac:dyDescent="0.2">
      <c r="D12458" s="1"/>
      <c r="E12458" s="41"/>
    </row>
    <row r="12459" spans="4:5" x14ac:dyDescent="0.2">
      <c r="D12459" s="1"/>
      <c r="E12459" s="41"/>
    </row>
    <row r="12460" spans="4:5" x14ac:dyDescent="0.2">
      <c r="D12460" s="1"/>
      <c r="E12460" s="41"/>
    </row>
    <row r="12461" spans="4:5" x14ac:dyDescent="0.2">
      <c r="D12461" s="1"/>
      <c r="E12461" s="41"/>
    </row>
    <row r="12462" spans="4:5" x14ac:dyDescent="0.2">
      <c r="D12462" s="1"/>
      <c r="E12462" s="41"/>
    </row>
    <row r="12463" spans="4:5" x14ac:dyDescent="0.2">
      <c r="D12463" s="1"/>
      <c r="E12463" s="41"/>
    </row>
    <row r="12464" spans="4:5" x14ac:dyDescent="0.2">
      <c r="D12464" s="1"/>
      <c r="E12464" s="41"/>
    </row>
    <row r="12465" spans="4:5" x14ac:dyDescent="0.2">
      <c r="D12465" s="1"/>
      <c r="E12465" s="41"/>
    </row>
    <row r="12466" spans="4:5" x14ac:dyDescent="0.2">
      <c r="D12466" s="1"/>
      <c r="E12466" s="41"/>
    </row>
    <row r="12467" spans="4:5" x14ac:dyDescent="0.2">
      <c r="D12467" s="1"/>
      <c r="E12467" s="41"/>
    </row>
    <row r="12468" spans="4:5" x14ac:dyDescent="0.2">
      <c r="D12468" s="1"/>
      <c r="E12468" s="41"/>
    </row>
    <row r="12469" spans="4:5" x14ac:dyDescent="0.2">
      <c r="D12469" s="1"/>
      <c r="E12469" s="41"/>
    </row>
    <row r="12470" spans="4:5" x14ac:dyDescent="0.2">
      <c r="D12470" s="1"/>
      <c r="E12470" s="41"/>
    </row>
    <row r="12471" spans="4:5" x14ac:dyDescent="0.2">
      <c r="D12471" s="1"/>
      <c r="E12471" s="41"/>
    </row>
    <row r="12472" spans="4:5" x14ac:dyDescent="0.2">
      <c r="D12472" s="1"/>
      <c r="E12472" s="41"/>
    </row>
    <row r="12473" spans="4:5" x14ac:dyDescent="0.2">
      <c r="D12473" s="1"/>
      <c r="E12473" s="41"/>
    </row>
    <row r="12474" spans="4:5" x14ac:dyDescent="0.2">
      <c r="D12474" s="1"/>
      <c r="E12474" s="41"/>
    </row>
    <row r="12475" spans="4:5" x14ac:dyDescent="0.2">
      <c r="D12475" s="1"/>
      <c r="E12475" s="41"/>
    </row>
    <row r="12476" spans="4:5" x14ac:dyDescent="0.2">
      <c r="D12476" s="1"/>
      <c r="E12476" s="41"/>
    </row>
    <row r="12477" spans="4:5" x14ac:dyDescent="0.2">
      <c r="D12477" s="1"/>
      <c r="E12477" s="41"/>
    </row>
    <row r="12478" spans="4:5" x14ac:dyDescent="0.2">
      <c r="D12478" s="1"/>
      <c r="E12478" s="41"/>
    </row>
    <row r="12479" spans="4:5" x14ac:dyDescent="0.2">
      <c r="D12479" s="1"/>
      <c r="E12479" s="41"/>
    </row>
    <row r="12480" spans="4:5" x14ac:dyDescent="0.2">
      <c r="D12480" s="1"/>
      <c r="E12480" s="41"/>
    </row>
    <row r="12481" spans="4:5" x14ac:dyDescent="0.2">
      <c r="D12481" s="1"/>
      <c r="E12481" s="41"/>
    </row>
    <row r="12482" spans="4:5" x14ac:dyDescent="0.2">
      <c r="D12482" s="1"/>
      <c r="E12482" s="41"/>
    </row>
    <row r="12483" spans="4:5" x14ac:dyDescent="0.2">
      <c r="D12483" s="1"/>
      <c r="E12483" s="41"/>
    </row>
    <row r="12484" spans="4:5" x14ac:dyDescent="0.2">
      <c r="D12484" s="1"/>
      <c r="E12484" s="41"/>
    </row>
    <row r="12485" spans="4:5" x14ac:dyDescent="0.2">
      <c r="D12485" s="1"/>
      <c r="E12485" s="41"/>
    </row>
    <row r="12486" spans="4:5" x14ac:dyDescent="0.2">
      <c r="D12486" s="1"/>
      <c r="E12486" s="41"/>
    </row>
    <row r="12487" spans="4:5" x14ac:dyDescent="0.2">
      <c r="D12487" s="1"/>
      <c r="E12487" s="41"/>
    </row>
    <row r="12488" spans="4:5" x14ac:dyDescent="0.2">
      <c r="D12488" s="1"/>
      <c r="E12488" s="41"/>
    </row>
    <row r="12489" spans="4:5" x14ac:dyDescent="0.2">
      <c r="D12489" s="1"/>
      <c r="E12489" s="41"/>
    </row>
    <row r="12490" spans="4:5" x14ac:dyDescent="0.2">
      <c r="D12490" s="1"/>
      <c r="E12490" s="41"/>
    </row>
    <row r="12491" spans="4:5" x14ac:dyDescent="0.2">
      <c r="D12491" s="1"/>
      <c r="E12491" s="41"/>
    </row>
    <row r="12492" spans="4:5" x14ac:dyDescent="0.2">
      <c r="D12492" s="1"/>
      <c r="E12492" s="41"/>
    </row>
    <row r="12493" spans="4:5" x14ac:dyDescent="0.2">
      <c r="D12493" s="1"/>
      <c r="E12493" s="41"/>
    </row>
    <row r="12494" spans="4:5" x14ac:dyDescent="0.2">
      <c r="D12494" s="1"/>
      <c r="E12494" s="41"/>
    </row>
    <row r="12495" spans="4:5" x14ac:dyDescent="0.2">
      <c r="D12495" s="1"/>
      <c r="E12495" s="41"/>
    </row>
    <row r="12496" spans="4:5" x14ac:dyDescent="0.2">
      <c r="D12496" s="1"/>
      <c r="E12496" s="41"/>
    </row>
    <row r="12497" spans="4:5" x14ac:dyDescent="0.2">
      <c r="D12497" s="1"/>
      <c r="E12497" s="41"/>
    </row>
    <row r="12498" spans="4:5" x14ac:dyDescent="0.2">
      <c r="D12498" s="1"/>
      <c r="E12498" s="41"/>
    </row>
    <row r="12499" spans="4:5" x14ac:dyDescent="0.2">
      <c r="D12499" s="1"/>
      <c r="E12499" s="41"/>
    </row>
    <row r="12500" spans="4:5" x14ac:dyDescent="0.2">
      <c r="D12500" s="1"/>
      <c r="E12500" s="41"/>
    </row>
    <row r="12501" spans="4:5" x14ac:dyDescent="0.2">
      <c r="D12501" s="1"/>
      <c r="E12501" s="41"/>
    </row>
    <row r="12502" spans="4:5" x14ac:dyDescent="0.2">
      <c r="D12502" s="1"/>
      <c r="E12502" s="41"/>
    </row>
    <row r="12503" spans="4:5" x14ac:dyDescent="0.2">
      <c r="D12503" s="1"/>
      <c r="E12503" s="41"/>
    </row>
    <row r="12504" spans="4:5" x14ac:dyDescent="0.2">
      <c r="D12504" s="1"/>
      <c r="E12504" s="41"/>
    </row>
    <row r="12505" spans="4:5" x14ac:dyDescent="0.2">
      <c r="D12505" s="1"/>
      <c r="E12505" s="41"/>
    </row>
    <row r="12506" spans="4:5" x14ac:dyDescent="0.2">
      <c r="D12506" s="1"/>
      <c r="E12506" s="41"/>
    </row>
    <row r="12507" spans="4:5" x14ac:dyDescent="0.2">
      <c r="D12507" s="1"/>
      <c r="E12507" s="41"/>
    </row>
    <row r="12508" spans="4:5" x14ac:dyDescent="0.2">
      <c r="D12508" s="1"/>
      <c r="E12508" s="41"/>
    </row>
    <row r="12509" spans="4:5" x14ac:dyDescent="0.2">
      <c r="D12509" s="1"/>
      <c r="E12509" s="41"/>
    </row>
    <row r="12510" spans="4:5" x14ac:dyDescent="0.2">
      <c r="D12510" s="1"/>
      <c r="E12510" s="41"/>
    </row>
    <row r="12511" spans="4:5" x14ac:dyDescent="0.2">
      <c r="D12511" s="1"/>
      <c r="E12511" s="41"/>
    </row>
    <row r="12512" spans="4:5" x14ac:dyDescent="0.2">
      <c r="D12512" s="1"/>
      <c r="E12512" s="41"/>
    </row>
    <row r="12513" spans="4:5" x14ac:dyDescent="0.2">
      <c r="D12513" s="1"/>
      <c r="E12513" s="41"/>
    </row>
    <row r="12514" spans="4:5" x14ac:dyDescent="0.2">
      <c r="D12514" s="1"/>
      <c r="E12514" s="41"/>
    </row>
    <row r="12515" spans="4:5" x14ac:dyDescent="0.2">
      <c r="D12515" s="1"/>
      <c r="E12515" s="41"/>
    </row>
    <row r="12516" spans="4:5" x14ac:dyDescent="0.2">
      <c r="D12516" s="1"/>
      <c r="E12516" s="41"/>
    </row>
    <row r="12517" spans="4:5" x14ac:dyDescent="0.2">
      <c r="D12517" s="1"/>
      <c r="E12517" s="41"/>
    </row>
    <row r="12518" spans="4:5" x14ac:dyDescent="0.2">
      <c r="D12518" s="1"/>
      <c r="E12518" s="41"/>
    </row>
    <row r="12519" spans="4:5" x14ac:dyDescent="0.2">
      <c r="D12519" s="1"/>
      <c r="E12519" s="41"/>
    </row>
    <row r="12520" spans="4:5" x14ac:dyDescent="0.2">
      <c r="D12520" s="1"/>
      <c r="E12520" s="41"/>
    </row>
    <row r="12521" spans="4:5" x14ac:dyDescent="0.2">
      <c r="D12521" s="1"/>
      <c r="E12521" s="41"/>
    </row>
    <row r="12522" spans="4:5" x14ac:dyDescent="0.2">
      <c r="D12522" s="1"/>
      <c r="E12522" s="41"/>
    </row>
    <row r="12523" spans="4:5" x14ac:dyDescent="0.2">
      <c r="D12523" s="1"/>
      <c r="E12523" s="41"/>
    </row>
    <row r="12524" spans="4:5" x14ac:dyDescent="0.2">
      <c r="D12524" s="1"/>
      <c r="E12524" s="41"/>
    </row>
    <row r="12525" spans="4:5" x14ac:dyDescent="0.2">
      <c r="D12525" s="1"/>
      <c r="E12525" s="41"/>
    </row>
    <row r="12526" spans="4:5" x14ac:dyDescent="0.2">
      <c r="D12526" s="1"/>
      <c r="E12526" s="41"/>
    </row>
    <row r="12527" spans="4:5" x14ac:dyDescent="0.2">
      <c r="D12527" s="1"/>
      <c r="E12527" s="41"/>
    </row>
    <row r="12528" spans="4:5" x14ac:dyDescent="0.2">
      <c r="D12528" s="1"/>
      <c r="E12528" s="41"/>
    </row>
    <row r="12529" spans="4:5" x14ac:dyDescent="0.2">
      <c r="D12529" s="1"/>
      <c r="E12529" s="41"/>
    </row>
    <row r="12530" spans="4:5" x14ac:dyDescent="0.2">
      <c r="D12530" s="1"/>
      <c r="E12530" s="41"/>
    </row>
    <row r="12531" spans="4:5" x14ac:dyDescent="0.2">
      <c r="D12531" s="1"/>
      <c r="E12531" s="41"/>
    </row>
    <row r="12532" spans="4:5" x14ac:dyDescent="0.2">
      <c r="D12532" s="1"/>
      <c r="E12532" s="41"/>
    </row>
    <row r="12533" spans="4:5" x14ac:dyDescent="0.2">
      <c r="D12533" s="1"/>
      <c r="E12533" s="41"/>
    </row>
    <row r="12534" spans="4:5" x14ac:dyDescent="0.2">
      <c r="D12534" s="1"/>
      <c r="E12534" s="41"/>
    </row>
    <row r="12535" spans="4:5" x14ac:dyDescent="0.2">
      <c r="D12535" s="1"/>
      <c r="E12535" s="41"/>
    </row>
    <row r="12536" spans="4:5" x14ac:dyDescent="0.2">
      <c r="D12536" s="1"/>
      <c r="E12536" s="41"/>
    </row>
    <row r="12537" spans="4:5" x14ac:dyDescent="0.2">
      <c r="D12537" s="1"/>
      <c r="E12537" s="41"/>
    </row>
    <row r="12538" spans="4:5" x14ac:dyDescent="0.2">
      <c r="D12538" s="1"/>
      <c r="E12538" s="41"/>
    </row>
    <row r="12539" spans="4:5" x14ac:dyDescent="0.2">
      <c r="D12539" s="1"/>
      <c r="E12539" s="41"/>
    </row>
    <row r="12540" spans="4:5" x14ac:dyDescent="0.2">
      <c r="D12540" s="1"/>
      <c r="E12540" s="41"/>
    </row>
    <row r="12541" spans="4:5" x14ac:dyDescent="0.2">
      <c r="D12541" s="1"/>
      <c r="E12541" s="41"/>
    </row>
    <row r="12542" spans="4:5" x14ac:dyDescent="0.2">
      <c r="D12542" s="1"/>
      <c r="E12542" s="41"/>
    </row>
    <row r="12543" spans="4:5" x14ac:dyDescent="0.2">
      <c r="D12543" s="1"/>
      <c r="E12543" s="41"/>
    </row>
    <row r="12544" spans="4:5" x14ac:dyDescent="0.2">
      <c r="D12544" s="1"/>
      <c r="E12544" s="41"/>
    </row>
    <row r="12545" spans="4:5" x14ac:dyDescent="0.2">
      <c r="D12545" s="1"/>
      <c r="E12545" s="41"/>
    </row>
    <row r="12546" spans="4:5" x14ac:dyDescent="0.2">
      <c r="D12546" s="1"/>
      <c r="E12546" s="41"/>
    </row>
    <row r="12547" spans="4:5" x14ac:dyDescent="0.2">
      <c r="D12547" s="1"/>
      <c r="E12547" s="41"/>
    </row>
    <row r="12548" spans="4:5" x14ac:dyDescent="0.2">
      <c r="D12548" s="1"/>
      <c r="E12548" s="41"/>
    </row>
    <row r="12549" spans="4:5" x14ac:dyDescent="0.2">
      <c r="D12549" s="1"/>
      <c r="E12549" s="41"/>
    </row>
    <row r="12550" spans="4:5" x14ac:dyDescent="0.2">
      <c r="D12550" s="1"/>
      <c r="E12550" s="41"/>
    </row>
    <row r="12551" spans="4:5" x14ac:dyDescent="0.2">
      <c r="D12551" s="1"/>
      <c r="E12551" s="41"/>
    </row>
    <row r="12552" spans="4:5" x14ac:dyDescent="0.2">
      <c r="D12552" s="1"/>
      <c r="E12552" s="41"/>
    </row>
    <row r="12553" spans="4:5" x14ac:dyDescent="0.2">
      <c r="D12553" s="1"/>
      <c r="E12553" s="41"/>
    </row>
    <row r="12554" spans="4:5" x14ac:dyDescent="0.2">
      <c r="D12554" s="1"/>
      <c r="E12554" s="41"/>
    </row>
    <row r="12555" spans="4:5" x14ac:dyDescent="0.2">
      <c r="D12555" s="1"/>
      <c r="E12555" s="41"/>
    </row>
    <row r="12556" spans="4:5" x14ac:dyDescent="0.2">
      <c r="D12556" s="1"/>
      <c r="E12556" s="41"/>
    </row>
    <row r="12557" spans="4:5" x14ac:dyDescent="0.2">
      <c r="D12557" s="1"/>
      <c r="E12557" s="41"/>
    </row>
    <row r="12558" spans="4:5" x14ac:dyDescent="0.2">
      <c r="D12558" s="1"/>
      <c r="E12558" s="41"/>
    </row>
    <row r="12559" spans="4:5" x14ac:dyDescent="0.2">
      <c r="D12559" s="1"/>
      <c r="E12559" s="41"/>
    </row>
    <row r="12560" spans="4:5" x14ac:dyDescent="0.2">
      <c r="D12560" s="1"/>
      <c r="E12560" s="41"/>
    </row>
    <row r="12561" spans="4:5" x14ac:dyDescent="0.2">
      <c r="D12561" s="1"/>
      <c r="E12561" s="41"/>
    </row>
    <row r="12562" spans="4:5" x14ac:dyDescent="0.2">
      <c r="D12562" s="1"/>
      <c r="E12562" s="41"/>
    </row>
    <row r="12563" spans="4:5" x14ac:dyDescent="0.2">
      <c r="D12563" s="1"/>
      <c r="E12563" s="41"/>
    </row>
    <row r="12564" spans="4:5" x14ac:dyDescent="0.2">
      <c r="D12564" s="1"/>
      <c r="E12564" s="41"/>
    </row>
    <row r="12565" spans="4:5" x14ac:dyDescent="0.2">
      <c r="D12565" s="1"/>
      <c r="E12565" s="41"/>
    </row>
    <row r="12566" spans="4:5" x14ac:dyDescent="0.2">
      <c r="D12566" s="1"/>
      <c r="E12566" s="41"/>
    </row>
    <row r="12567" spans="4:5" x14ac:dyDescent="0.2">
      <c r="D12567" s="1"/>
      <c r="E12567" s="41"/>
    </row>
    <row r="12568" spans="4:5" x14ac:dyDescent="0.2">
      <c r="D12568" s="1"/>
      <c r="E12568" s="41"/>
    </row>
    <row r="12569" spans="4:5" x14ac:dyDescent="0.2">
      <c r="D12569" s="1"/>
      <c r="E12569" s="41"/>
    </row>
    <row r="12570" spans="4:5" x14ac:dyDescent="0.2">
      <c r="D12570" s="1"/>
      <c r="E12570" s="41"/>
    </row>
    <row r="12571" spans="4:5" x14ac:dyDescent="0.2">
      <c r="D12571" s="1"/>
      <c r="E12571" s="41"/>
    </row>
    <row r="12572" spans="4:5" x14ac:dyDescent="0.2">
      <c r="D12572" s="1"/>
      <c r="E12572" s="41"/>
    </row>
    <row r="12573" spans="4:5" x14ac:dyDescent="0.2">
      <c r="D12573" s="1"/>
      <c r="E12573" s="41"/>
    </row>
    <row r="12574" spans="4:5" x14ac:dyDescent="0.2">
      <c r="D12574" s="1"/>
      <c r="E12574" s="41"/>
    </row>
    <row r="12575" spans="4:5" x14ac:dyDescent="0.2">
      <c r="D12575" s="1"/>
      <c r="E12575" s="41"/>
    </row>
    <row r="12576" spans="4:5" x14ac:dyDescent="0.2">
      <c r="D12576" s="1"/>
      <c r="E12576" s="41"/>
    </row>
    <row r="12577" spans="4:5" x14ac:dyDescent="0.2">
      <c r="D12577" s="1"/>
      <c r="E12577" s="41"/>
    </row>
    <row r="12578" spans="4:5" x14ac:dyDescent="0.2">
      <c r="D12578" s="1"/>
      <c r="E12578" s="41"/>
    </row>
    <row r="12579" spans="4:5" x14ac:dyDescent="0.2">
      <c r="D12579" s="1"/>
      <c r="E12579" s="41"/>
    </row>
    <row r="12580" spans="4:5" x14ac:dyDescent="0.2">
      <c r="D12580" s="1"/>
      <c r="E12580" s="41"/>
    </row>
    <row r="12581" spans="4:5" x14ac:dyDescent="0.2">
      <c r="D12581" s="1"/>
      <c r="E12581" s="41"/>
    </row>
    <row r="12582" spans="4:5" x14ac:dyDescent="0.2">
      <c r="D12582" s="1"/>
      <c r="E12582" s="41"/>
    </row>
    <row r="12583" spans="4:5" x14ac:dyDescent="0.2">
      <c r="D12583" s="1"/>
      <c r="E12583" s="41"/>
    </row>
    <row r="12584" spans="4:5" x14ac:dyDescent="0.2">
      <c r="D12584" s="1"/>
      <c r="E12584" s="41"/>
    </row>
    <row r="12585" spans="4:5" x14ac:dyDescent="0.2">
      <c r="D12585" s="1"/>
      <c r="E12585" s="41"/>
    </row>
    <row r="12586" spans="4:5" x14ac:dyDescent="0.2">
      <c r="D12586" s="1"/>
      <c r="E12586" s="41"/>
    </row>
    <row r="12587" spans="4:5" x14ac:dyDescent="0.2">
      <c r="D12587" s="1"/>
      <c r="E12587" s="41"/>
    </row>
    <row r="12588" spans="4:5" x14ac:dyDescent="0.2">
      <c r="D12588" s="1"/>
      <c r="E12588" s="41"/>
    </row>
    <row r="12589" spans="4:5" x14ac:dyDescent="0.2">
      <c r="D12589" s="1"/>
      <c r="E12589" s="41"/>
    </row>
    <row r="12590" spans="4:5" x14ac:dyDescent="0.2">
      <c r="D12590" s="1"/>
      <c r="E12590" s="41"/>
    </row>
    <row r="12591" spans="4:5" x14ac:dyDescent="0.2">
      <c r="D12591" s="1"/>
      <c r="E12591" s="41"/>
    </row>
    <row r="12592" spans="4:5" x14ac:dyDescent="0.2">
      <c r="D12592" s="1"/>
      <c r="E12592" s="41"/>
    </row>
    <row r="12593" spans="4:5" x14ac:dyDescent="0.2">
      <c r="D12593" s="1"/>
      <c r="E12593" s="41"/>
    </row>
    <row r="12594" spans="4:5" x14ac:dyDescent="0.2">
      <c r="D12594" s="1"/>
      <c r="E12594" s="41"/>
    </row>
    <row r="12595" spans="4:5" x14ac:dyDescent="0.2">
      <c r="D12595" s="1"/>
      <c r="E12595" s="41"/>
    </row>
    <row r="12596" spans="4:5" x14ac:dyDescent="0.2">
      <c r="D12596" s="1"/>
      <c r="E12596" s="41"/>
    </row>
    <row r="12597" spans="4:5" x14ac:dyDescent="0.2">
      <c r="D12597" s="1"/>
      <c r="E12597" s="41"/>
    </row>
    <row r="12598" spans="4:5" x14ac:dyDescent="0.2">
      <c r="D12598" s="1"/>
      <c r="E12598" s="41"/>
    </row>
    <row r="12599" spans="4:5" x14ac:dyDescent="0.2">
      <c r="D12599" s="1"/>
      <c r="E12599" s="41"/>
    </row>
    <row r="12600" spans="4:5" x14ac:dyDescent="0.2">
      <c r="D12600" s="1"/>
      <c r="E12600" s="41"/>
    </row>
    <row r="12601" spans="4:5" x14ac:dyDescent="0.2">
      <c r="D12601" s="1"/>
      <c r="E12601" s="41"/>
    </row>
    <row r="12602" spans="4:5" x14ac:dyDescent="0.2">
      <c r="D12602" s="1"/>
      <c r="E12602" s="41"/>
    </row>
    <row r="12603" spans="4:5" x14ac:dyDescent="0.2">
      <c r="D12603" s="1"/>
      <c r="E12603" s="41"/>
    </row>
    <row r="12604" spans="4:5" x14ac:dyDescent="0.2">
      <c r="D12604" s="1"/>
      <c r="E12604" s="41"/>
    </row>
    <row r="12605" spans="4:5" x14ac:dyDescent="0.2">
      <c r="D12605" s="1"/>
      <c r="E12605" s="41"/>
    </row>
    <row r="12606" spans="4:5" x14ac:dyDescent="0.2">
      <c r="D12606" s="1"/>
      <c r="E12606" s="41"/>
    </row>
    <row r="12607" spans="4:5" x14ac:dyDescent="0.2">
      <c r="D12607" s="1"/>
      <c r="E12607" s="41"/>
    </row>
    <row r="12608" spans="4:5" x14ac:dyDescent="0.2">
      <c r="D12608" s="1"/>
      <c r="E12608" s="41"/>
    </row>
    <row r="12609" spans="4:5" x14ac:dyDescent="0.2">
      <c r="D12609" s="1"/>
      <c r="E12609" s="41"/>
    </row>
    <row r="12610" spans="4:5" x14ac:dyDescent="0.2">
      <c r="D12610" s="1"/>
      <c r="E12610" s="41"/>
    </row>
    <row r="12611" spans="4:5" x14ac:dyDescent="0.2">
      <c r="D12611" s="1"/>
      <c r="E12611" s="41"/>
    </row>
    <row r="12612" spans="4:5" x14ac:dyDescent="0.2">
      <c r="D12612" s="1"/>
      <c r="E12612" s="41"/>
    </row>
    <row r="12613" spans="4:5" x14ac:dyDescent="0.2">
      <c r="D12613" s="1"/>
      <c r="E12613" s="41"/>
    </row>
    <row r="12614" spans="4:5" x14ac:dyDescent="0.2">
      <c r="D12614" s="1"/>
      <c r="E12614" s="41"/>
    </row>
    <row r="12615" spans="4:5" x14ac:dyDescent="0.2">
      <c r="D12615" s="1"/>
      <c r="E12615" s="41"/>
    </row>
    <row r="12616" spans="4:5" x14ac:dyDescent="0.2">
      <c r="D12616" s="1"/>
      <c r="E12616" s="41"/>
    </row>
    <row r="12617" spans="4:5" x14ac:dyDescent="0.2">
      <c r="D12617" s="1"/>
      <c r="E12617" s="41"/>
    </row>
    <row r="12618" spans="4:5" x14ac:dyDescent="0.2">
      <c r="D12618" s="1"/>
      <c r="E12618" s="41"/>
    </row>
    <row r="12619" spans="4:5" x14ac:dyDescent="0.2">
      <c r="D12619" s="1"/>
      <c r="E12619" s="41"/>
    </row>
    <row r="12620" spans="4:5" x14ac:dyDescent="0.2">
      <c r="D12620" s="1"/>
      <c r="E12620" s="41"/>
    </row>
    <row r="12621" spans="4:5" x14ac:dyDescent="0.2">
      <c r="D12621" s="1"/>
      <c r="E12621" s="41"/>
    </row>
    <row r="12622" spans="4:5" x14ac:dyDescent="0.2">
      <c r="D12622" s="1"/>
      <c r="E12622" s="41"/>
    </row>
    <row r="12623" spans="4:5" x14ac:dyDescent="0.2">
      <c r="D12623" s="1"/>
      <c r="E12623" s="41"/>
    </row>
    <row r="12624" spans="4:5" x14ac:dyDescent="0.2">
      <c r="D12624" s="1"/>
      <c r="E12624" s="41"/>
    </row>
    <row r="12625" spans="4:5" x14ac:dyDescent="0.2">
      <c r="D12625" s="1"/>
      <c r="E12625" s="41"/>
    </row>
    <row r="12626" spans="4:5" x14ac:dyDescent="0.2">
      <c r="D12626" s="1"/>
      <c r="E12626" s="41"/>
    </row>
    <row r="12627" spans="4:5" x14ac:dyDescent="0.2">
      <c r="D12627" s="1"/>
      <c r="E12627" s="41"/>
    </row>
    <row r="12628" spans="4:5" x14ac:dyDescent="0.2">
      <c r="D12628" s="1"/>
      <c r="E12628" s="41"/>
    </row>
    <row r="12629" spans="4:5" x14ac:dyDescent="0.2">
      <c r="D12629" s="1"/>
      <c r="E12629" s="41"/>
    </row>
    <row r="12630" spans="4:5" x14ac:dyDescent="0.2">
      <c r="D12630" s="1"/>
      <c r="E12630" s="41"/>
    </row>
    <row r="12631" spans="4:5" x14ac:dyDescent="0.2">
      <c r="D12631" s="1"/>
      <c r="E12631" s="41"/>
    </row>
    <row r="12632" spans="4:5" x14ac:dyDescent="0.2">
      <c r="D12632" s="1"/>
      <c r="E12632" s="41"/>
    </row>
    <row r="12633" spans="4:5" x14ac:dyDescent="0.2">
      <c r="D12633" s="1"/>
      <c r="E12633" s="41"/>
    </row>
    <row r="12634" spans="4:5" x14ac:dyDescent="0.2">
      <c r="D12634" s="1"/>
      <c r="E12634" s="41"/>
    </row>
    <row r="12635" spans="4:5" x14ac:dyDescent="0.2">
      <c r="D12635" s="1"/>
      <c r="E12635" s="41"/>
    </row>
    <row r="12636" spans="4:5" x14ac:dyDescent="0.2">
      <c r="D12636" s="1"/>
      <c r="E12636" s="41"/>
    </row>
    <row r="12637" spans="4:5" x14ac:dyDescent="0.2">
      <c r="D12637" s="1"/>
      <c r="E12637" s="41"/>
    </row>
    <row r="12638" spans="4:5" x14ac:dyDescent="0.2">
      <c r="D12638" s="1"/>
      <c r="E12638" s="41"/>
    </row>
    <row r="12639" spans="4:5" x14ac:dyDescent="0.2">
      <c r="D12639" s="1"/>
      <c r="E12639" s="41"/>
    </row>
    <row r="12640" spans="4:5" x14ac:dyDescent="0.2">
      <c r="D12640" s="1"/>
      <c r="E12640" s="41"/>
    </row>
    <row r="12641" spans="4:5" x14ac:dyDescent="0.2">
      <c r="D12641" s="1"/>
      <c r="E12641" s="41"/>
    </row>
    <row r="12642" spans="4:5" x14ac:dyDescent="0.2">
      <c r="D12642" s="1"/>
      <c r="E12642" s="41"/>
    </row>
    <row r="12643" spans="4:5" x14ac:dyDescent="0.2">
      <c r="D12643" s="1"/>
      <c r="E12643" s="41"/>
    </row>
    <row r="12644" spans="4:5" x14ac:dyDescent="0.2">
      <c r="D12644" s="1"/>
      <c r="E12644" s="41"/>
    </row>
    <row r="12645" spans="4:5" x14ac:dyDescent="0.2">
      <c r="D12645" s="1"/>
      <c r="E12645" s="41"/>
    </row>
    <row r="12646" spans="4:5" x14ac:dyDescent="0.2">
      <c r="D12646" s="1"/>
      <c r="E12646" s="41"/>
    </row>
    <row r="12647" spans="4:5" x14ac:dyDescent="0.2">
      <c r="D12647" s="1"/>
      <c r="E12647" s="41"/>
    </row>
    <row r="12648" spans="4:5" x14ac:dyDescent="0.2">
      <c r="D12648" s="1"/>
      <c r="E12648" s="41"/>
    </row>
    <row r="12649" spans="4:5" x14ac:dyDescent="0.2">
      <c r="D12649" s="1"/>
      <c r="E12649" s="41"/>
    </row>
    <row r="12650" spans="4:5" x14ac:dyDescent="0.2">
      <c r="D12650" s="1"/>
      <c r="E12650" s="41"/>
    </row>
    <row r="12651" spans="4:5" x14ac:dyDescent="0.2">
      <c r="D12651" s="1"/>
      <c r="E12651" s="41"/>
    </row>
    <row r="12652" spans="4:5" x14ac:dyDescent="0.2">
      <c r="D12652" s="1"/>
      <c r="E12652" s="41"/>
    </row>
    <row r="12653" spans="4:5" x14ac:dyDescent="0.2">
      <c r="D12653" s="1"/>
      <c r="E12653" s="41"/>
    </row>
    <row r="12654" spans="4:5" x14ac:dyDescent="0.2">
      <c r="D12654" s="1"/>
      <c r="E12654" s="41"/>
    </row>
    <row r="12655" spans="4:5" x14ac:dyDescent="0.2">
      <c r="D12655" s="1"/>
      <c r="E12655" s="41"/>
    </row>
    <row r="12656" spans="4:5" x14ac:dyDescent="0.2">
      <c r="D12656" s="1"/>
      <c r="E12656" s="41"/>
    </row>
    <row r="12657" spans="4:5" x14ac:dyDescent="0.2">
      <c r="D12657" s="1"/>
      <c r="E12657" s="41"/>
    </row>
    <row r="12658" spans="4:5" x14ac:dyDescent="0.2">
      <c r="D12658" s="1"/>
      <c r="E12658" s="41"/>
    </row>
    <row r="12659" spans="4:5" x14ac:dyDescent="0.2">
      <c r="D12659" s="1"/>
      <c r="E12659" s="41"/>
    </row>
    <row r="12660" spans="4:5" x14ac:dyDescent="0.2">
      <c r="D12660" s="1"/>
      <c r="E12660" s="41"/>
    </row>
    <row r="12661" spans="4:5" x14ac:dyDescent="0.2">
      <c r="D12661" s="1"/>
      <c r="E12661" s="41"/>
    </row>
    <row r="12662" spans="4:5" x14ac:dyDescent="0.2">
      <c r="D12662" s="1"/>
      <c r="E12662" s="41"/>
    </row>
    <row r="12663" spans="4:5" x14ac:dyDescent="0.2">
      <c r="D12663" s="1"/>
      <c r="E12663" s="41"/>
    </row>
    <row r="12664" spans="4:5" x14ac:dyDescent="0.2">
      <c r="D12664" s="1"/>
      <c r="E12664" s="41"/>
    </row>
    <row r="12665" spans="4:5" x14ac:dyDescent="0.2">
      <c r="D12665" s="1"/>
      <c r="E12665" s="41"/>
    </row>
    <row r="12666" spans="4:5" x14ac:dyDescent="0.2">
      <c r="D12666" s="1"/>
      <c r="E12666" s="41"/>
    </row>
    <row r="12667" spans="4:5" x14ac:dyDescent="0.2">
      <c r="D12667" s="1"/>
      <c r="E12667" s="41"/>
    </row>
    <row r="12668" spans="4:5" x14ac:dyDescent="0.2">
      <c r="D12668" s="1"/>
      <c r="E12668" s="41"/>
    </row>
    <row r="12669" spans="4:5" x14ac:dyDescent="0.2">
      <c r="D12669" s="1"/>
      <c r="E12669" s="41"/>
    </row>
    <row r="12670" spans="4:5" x14ac:dyDescent="0.2">
      <c r="D12670" s="1"/>
      <c r="E12670" s="41"/>
    </row>
    <row r="12671" spans="4:5" x14ac:dyDescent="0.2">
      <c r="D12671" s="1"/>
      <c r="E12671" s="41"/>
    </row>
    <row r="12672" spans="4:5" x14ac:dyDescent="0.2">
      <c r="D12672" s="1"/>
      <c r="E12672" s="41"/>
    </row>
    <row r="12673" spans="4:5" x14ac:dyDescent="0.2">
      <c r="D12673" s="1"/>
      <c r="E12673" s="41"/>
    </row>
    <row r="12674" spans="4:5" x14ac:dyDescent="0.2">
      <c r="D12674" s="1"/>
      <c r="E12674" s="41"/>
    </row>
    <row r="12675" spans="4:5" x14ac:dyDescent="0.2">
      <c r="D12675" s="1"/>
      <c r="E12675" s="41"/>
    </row>
    <row r="12676" spans="4:5" x14ac:dyDescent="0.2">
      <c r="D12676" s="1"/>
      <c r="E12676" s="41"/>
    </row>
    <row r="12677" spans="4:5" x14ac:dyDescent="0.2">
      <c r="D12677" s="1"/>
      <c r="E12677" s="41"/>
    </row>
    <row r="12678" spans="4:5" x14ac:dyDescent="0.2">
      <c r="D12678" s="1"/>
      <c r="E12678" s="41"/>
    </row>
    <row r="12679" spans="4:5" x14ac:dyDescent="0.2">
      <c r="D12679" s="1"/>
      <c r="E12679" s="41"/>
    </row>
    <row r="12680" spans="4:5" x14ac:dyDescent="0.2">
      <c r="D12680" s="1"/>
      <c r="E12680" s="41"/>
    </row>
    <row r="12681" spans="4:5" x14ac:dyDescent="0.2">
      <c r="D12681" s="1"/>
      <c r="E12681" s="41"/>
    </row>
    <row r="12682" spans="4:5" x14ac:dyDescent="0.2">
      <c r="D12682" s="1"/>
      <c r="E12682" s="41"/>
    </row>
    <row r="12683" spans="4:5" x14ac:dyDescent="0.2">
      <c r="D12683" s="1"/>
      <c r="E12683" s="41"/>
    </row>
    <row r="12684" spans="4:5" x14ac:dyDescent="0.2">
      <c r="D12684" s="1"/>
      <c r="E12684" s="41"/>
    </row>
    <row r="12685" spans="4:5" x14ac:dyDescent="0.2">
      <c r="D12685" s="1"/>
      <c r="E12685" s="41"/>
    </row>
    <row r="12686" spans="4:5" x14ac:dyDescent="0.2">
      <c r="D12686" s="1"/>
      <c r="E12686" s="41"/>
    </row>
    <row r="12687" spans="4:5" x14ac:dyDescent="0.2">
      <c r="D12687" s="1"/>
      <c r="E12687" s="41"/>
    </row>
    <row r="12688" spans="4:5" x14ac:dyDescent="0.2">
      <c r="D12688" s="1"/>
      <c r="E12688" s="41"/>
    </row>
    <row r="12689" spans="4:5" x14ac:dyDescent="0.2">
      <c r="D12689" s="1"/>
      <c r="E12689" s="41"/>
    </row>
    <row r="12690" spans="4:5" x14ac:dyDescent="0.2">
      <c r="D12690" s="1"/>
      <c r="E12690" s="41"/>
    </row>
    <row r="12691" spans="4:5" x14ac:dyDescent="0.2">
      <c r="D12691" s="1"/>
      <c r="E12691" s="41"/>
    </row>
    <row r="12692" spans="4:5" x14ac:dyDescent="0.2">
      <c r="D12692" s="1"/>
      <c r="E12692" s="41"/>
    </row>
    <row r="12693" spans="4:5" x14ac:dyDescent="0.2">
      <c r="D12693" s="1"/>
      <c r="E12693" s="41"/>
    </row>
    <row r="12694" spans="4:5" x14ac:dyDescent="0.2">
      <c r="D12694" s="1"/>
      <c r="E12694" s="41"/>
    </row>
    <row r="12695" spans="4:5" x14ac:dyDescent="0.2">
      <c r="D12695" s="1"/>
      <c r="E12695" s="41"/>
    </row>
    <row r="12696" spans="4:5" x14ac:dyDescent="0.2">
      <c r="D12696" s="1"/>
      <c r="E12696" s="41"/>
    </row>
    <row r="12697" spans="4:5" x14ac:dyDescent="0.2">
      <c r="D12697" s="1"/>
      <c r="E12697" s="41"/>
    </row>
    <row r="12698" spans="4:5" x14ac:dyDescent="0.2">
      <c r="D12698" s="1"/>
      <c r="E12698" s="41"/>
    </row>
    <row r="12699" spans="4:5" x14ac:dyDescent="0.2">
      <c r="D12699" s="1"/>
      <c r="E12699" s="41"/>
    </row>
    <row r="12700" spans="4:5" x14ac:dyDescent="0.2">
      <c r="D12700" s="1"/>
      <c r="E12700" s="41"/>
    </row>
    <row r="12701" spans="4:5" x14ac:dyDescent="0.2">
      <c r="D12701" s="1"/>
      <c r="E12701" s="41"/>
    </row>
    <row r="12702" spans="4:5" x14ac:dyDescent="0.2">
      <c r="D12702" s="1"/>
      <c r="E12702" s="41"/>
    </row>
    <row r="12703" spans="4:5" x14ac:dyDescent="0.2">
      <c r="D12703" s="1"/>
      <c r="E12703" s="41"/>
    </row>
    <row r="12704" spans="4:5" x14ac:dyDescent="0.2">
      <c r="D12704" s="1"/>
      <c r="E12704" s="41"/>
    </row>
    <row r="12705" spans="4:5" x14ac:dyDescent="0.2">
      <c r="D12705" s="1"/>
      <c r="E12705" s="41"/>
    </row>
    <row r="12706" spans="4:5" x14ac:dyDescent="0.2">
      <c r="D12706" s="1"/>
      <c r="E12706" s="41"/>
    </row>
    <row r="12707" spans="4:5" x14ac:dyDescent="0.2">
      <c r="D12707" s="1"/>
      <c r="E12707" s="41"/>
    </row>
    <row r="12708" spans="4:5" x14ac:dyDescent="0.2">
      <c r="D12708" s="1"/>
      <c r="E12708" s="41"/>
    </row>
    <row r="12709" spans="4:5" x14ac:dyDescent="0.2">
      <c r="D12709" s="1"/>
      <c r="E12709" s="41"/>
    </row>
    <row r="12710" spans="4:5" x14ac:dyDescent="0.2">
      <c r="D12710" s="1"/>
      <c r="E12710" s="41"/>
    </row>
    <row r="12711" spans="4:5" x14ac:dyDescent="0.2">
      <c r="D12711" s="1"/>
      <c r="E12711" s="41"/>
    </row>
    <row r="12712" spans="4:5" x14ac:dyDescent="0.2">
      <c r="D12712" s="1"/>
      <c r="E12712" s="41"/>
    </row>
    <row r="12713" spans="4:5" x14ac:dyDescent="0.2">
      <c r="D12713" s="1"/>
      <c r="E12713" s="41"/>
    </row>
    <row r="12714" spans="4:5" x14ac:dyDescent="0.2">
      <c r="D12714" s="1"/>
      <c r="E12714" s="41"/>
    </row>
    <row r="12715" spans="4:5" x14ac:dyDescent="0.2">
      <c r="D12715" s="1"/>
      <c r="E12715" s="41"/>
    </row>
    <row r="12716" spans="4:5" x14ac:dyDescent="0.2">
      <c r="D12716" s="1"/>
      <c r="E12716" s="41"/>
    </row>
    <row r="12717" spans="4:5" x14ac:dyDescent="0.2">
      <c r="D12717" s="1"/>
      <c r="E12717" s="41"/>
    </row>
    <row r="12718" spans="4:5" x14ac:dyDescent="0.2">
      <c r="D12718" s="1"/>
      <c r="E12718" s="41"/>
    </row>
    <row r="12719" spans="4:5" x14ac:dyDescent="0.2">
      <c r="D12719" s="1"/>
      <c r="E12719" s="41"/>
    </row>
    <row r="12720" spans="4:5" x14ac:dyDescent="0.2">
      <c r="D12720" s="1"/>
      <c r="E12720" s="41"/>
    </row>
    <row r="12721" spans="4:5" x14ac:dyDescent="0.2">
      <c r="D12721" s="1"/>
      <c r="E12721" s="41"/>
    </row>
    <row r="12722" spans="4:5" x14ac:dyDescent="0.2">
      <c r="D12722" s="1"/>
      <c r="E12722" s="41"/>
    </row>
    <row r="12723" spans="4:5" x14ac:dyDescent="0.2">
      <c r="D12723" s="1"/>
      <c r="E12723" s="41"/>
    </row>
    <row r="12724" spans="4:5" x14ac:dyDescent="0.2">
      <c r="D12724" s="1"/>
      <c r="E12724" s="41"/>
    </row>
    <row r="12725" spans="4:5" x14ac:dyDescent="0.2">
      <c r="D12725" s="1"/>
      <c r="E12725" s="41"/>
    </row>
    <row r="12726" spans="4:5" x14ac:dyDescent="0.2">
      <c r="D12726" s="1"/>
      <c r="E12726" s="41"/>
    </row>
    <row r="12727" spans="4:5" x14ac:dyDescent="0.2">
      <c r="D12727" s="1"/>
      <c r="E12727" s="41"/>
    </row>
    <row r="12728" spans="4:5" x14ac:dyDescent="0.2">
      <c r="D12728" s="1"/>
      <c r="E12728" s="41"/>
    </row>
    <row r="12729" spans="4:5" x14ac:dyDescent="0.2">
      <c r="D12729" s="1"/>
      <c r="E12729" s="41"/>
    </row>
    <row r="12730" spans="4:5" x14ac:dyDescent="0.2">
      <c r="D12730" s="1"/>
      <c r="E12730" s="41"/>
    </row>
    <row r="12731" spans="4:5" x14ac:dyDescent="0.2">
      <c r="D12731" s="1"/>
      <c r="E12731" s="41"/>
    </row>
    <row r="12732" spans="4:5" x14ac:dyDescent="0.2">
      <c r="D12732" s="1"/>
      <c r="E12732" s="41"/>
    </row>
    <row r="12733" spans="4:5" x14ac:dyDescent="0.2">
      <c r="D12733" s="1"/>
      <c r="E12733" s="41"/>
    </row>
    <row r="12734" spans="4:5" x14ac:dyDescent="0.2">
      <c r="D12734" s="1"/>
      <c r="E12734" s="41"/>
    </row>
    <row r="12735" spans="4:5" x14ac:dyDescent="0.2">
      <c r="D12735" s="1"/>
      <c r="E12735" s="41"/>
    </row>
    <row r="12736" spans="4:5" x14ac:dyDescent="0.2">
      <c r="D12736" s="1"/>
      <c r="E12736" s="41"/>
    </row>
    <row r="12737" spans="4:5" x14ac:dyDescent="0.2">
      <c r="D12737" s="1"/>
      <c r="E12737" s="41"/>
    </row>
    <row r="12738" spans="4:5" x14ac:dyDescent="0.2">
      <c r="D12738" s="1"/>
      <c r="E12738" s="41"/>
    </row>
    <row r="12739" spans="4:5" x14ac:dyDescent="0.2">
      <c r="D12739" s="1"/>
      <c r="E12739" s="41"/>
    </row>
    <row r="12740" spans="4:5" x14ac:dyDescent="0.2">
      <c r="D12740" s="1"/>
      <c r="E12740" s="41"/>
    </row>
    <row r="12741" spans="4:5" x14ac:dyDescent="0.2">
      <c r="D12741" s="1"/>
      <c r="E12741" s="41"/>
    </row>
    <row r="12742" spans="4:5" x14ac:dyDescent="0.2">
      <c r="D12742" s="1"/>
      <c r="E12742" s="41"/>
    </row>
    <row r="12743" spans="4:5" x14ac:dyDescent="0.2">
      <c r="D12743" s="1"/>
      <c r="E12743" s="41"/>
    </row>
    <row r="12744" spans="4:5" x14ac:dyDescent="0.2">
      <c r="D12744" s="1"/>
      <c r="E12744" s="41"/>
    </row>
    <row r="12745" spans="4:5" x14ac:dyDescent="0.2">
      <c r="D12745" s="1"/>
      <c r="E12745" s="41"/>
    </row>
    <row r="12746" spans="4:5" x14ac:dyDescent="0.2">
      <c r="D12746" s="1"/>
      <c r="E12746" s="41"/>
    </row>
    <row r="12747" spans="4:5" x14ac:dyDescent="0.2">
      <c r="D12747" s="1"/>
      <c r="E12747" s="41"/>
    </row>
    <row r="12748" spans="4:5" x14ac:dyDescent="0.2">
      <c r="D12748" s="1"/>
      <c r="E12748" s="41"/>
    </row>
    <row r="12749" spans="4:5" x14ac:dyDescent="0.2">
      <c r="D12749" s="1"/>
      <c r="E12749" s="41"/>
    </row>
    <row r="12750" spans="4:5" x14ac:dyDescent="0.2">
      <c r="D12750" s="1"/>
      <c r="E12750" s="41"/>
    </row>
    <row r="12751" spans="4:5" x14ac:dyDescent="0.2">
      <c r="D12751" s="1"/>
      <c r="E12751" s="41"/>
    </row>
    <row r="12752" spans="4:5" x14ac:dyDescent="0.2">
      <c r="D12752" s="1"/>
      <c r="E12752" s="41"/>
    </row>
    <row r="12753" spans="4:5" x14ac:dyDescent="0.2">
      <c r="D12753" s="1"/>
      <c r="E12753" s="41"/>
    </row>
    <row r="12754" spans="4:5" x14ac:dyDescent="0.2">
      <c r="D12754" s="1"/>
      <c r="E12754" s="41"/>
    </row>
    <row r="12755" spans="4:5" x14ac:dyDescent="0.2">
      <c r="D12755" s="1"/>
      <c r="E12755" s="41"/>
    </row>
    <row r="12756" spans="4:5" x14ac:dyDescent="0.2">
      <c r="D12756" s="1"/>
      <c r="E12756" s="41"/>
    </row>
    <row r="12757" spans="4:5" x14ac:dyDescent="0.2">
      <c r="D12757" s="1"/>
      <c r="E12757" s="41"/>
    </row>
    <row r="12758" spans="4:5" x14ac:dyDescent="0.2">
      <c r="D12758" s="1"/>
      <c r="E12758" s="41"/>
    </row>
    <row r="12759" spans="4:5" x14ac:dyDescent="0.2">
      <c r="D12759" s="1"/>
      <c r="E12759" s="41"/>
    </row>
    <row r="12760" spans="4:5" x14ac:dyDescent="0.2">
      <c r="D12760" s="1"/>
      <c r="E12760" s="41"/>
    </row>
    <row r="12761" spans="4:5" x14ac:dyDescent="0.2">
      <c r="D12761" s="1"/>
      <c r="E12761" s="41"/>
    </row>
    <row r="12762" spans="4:5" x14ac:dyDescent="0.2">
      <c r="D12762" s="1"/>
      <c r="E12762" s="41"/>
    </row>
    <row r="12763" spans="4:5" x14ac:dyDescent="0.2">
      <c r="D12763" s="1"/>
      <c r="E12763" s="41"/>
    </row>
    <row r="12764" spans="4:5" x14ac:dyDescent="0.2">
      <c r="D12764" s="1"/>
      <c r="E12764" s="41"/>
    </row>
    <row r="12765" spans="4:5" x14ac:dyDescent="0.2">
      <c r="D12765" s="1"/>
      <c r="E12765" s="41"/>
    </row>
    <row r="12766" spans="4:5" x14ac:dyDescent="0.2">
      <c r="D12766" s="1"/>
      <c r="E12766" s="41"/>
    </row>
    <row r="12767" spans="4:5" x14ac:dyDescent="0.2">
      <c r="D12767" s="1"/>
      <c r="E12767" s="41"/>
    </row>
    <row r="12768" spans="4:5" x14ac:dyDescent="0.2">
      <c r="D12768" s="1"/>
      <c r="E12768" s="41"/>
    </row>
    <row r="12769" spans="4:5" x14ac:dyDescent="0.2">
      <c r="D12769" s="1"/>
      <c r="E12769" s="41"/>
    </row>
    <row r="12770" spans="4:5" x14ac:dyDescent="0.2">
      <c r="D12770" s="1"/>
      <c r="E12770" s="41"/>
    </row>
    <row r="12771" spans="4:5" x14ac:dyDescent="0.2">
      <c r="D12771" s="1"/>
      <c r="E12771" s="41"/>
    </row>
    <row r="12772" spans="4:5" x14ac:dyDescent="0.2">
      <c r="D12772" s="1"/>
      <c r="E12772" s="41"/>
    </row>
    <row r="12773" spans="4:5" x14ac:dyDescent="0.2">
      <c r="D12773" s="1"/>
      <c r="E12773" s="41"/>
    </row>
    <row r="12774" spans="4:5" x14ac:dyDescent="0.2">
      <c r="D12774" s="1"/>
      <c r="E12774" s="41"/>
    </row>
    <row r="12775" spans="4:5" x14ac:dyDescent="0.2">
      <c r="D12775" s="1"/>
      <c r="E12775" s="41"/>
    </row>
    <row r="12776" spans="4:5" x14ac:dyDescent="0.2">
      <c r="D12776" s="1"/>
      <c r="E12776" s="41"/>
    </row>
    <row r="12777" spans="4:5" x14ac:dyDescent="0.2">
      <c r="D12777" s="1"/>
      <c r="E12777" s="41"/>
    </row>
    <row r="12778" spans="4:5" x14ac:dyDescent="0.2">
      <c r="D12778" s="1"/>
      <c r="E12778" s="41"/>
    </row>
    <row r="12779" spans="4:5" x14ac:dyDescent="0.2">
      <c r="D12779" s="1"/>
      <c r="E12779" s="41"/>
    </row>
    <row r="12780" spans="4:5" x14ac:dyDescent="0.2">
      <c r="D12780" s="1"/>
      <c r="E12780" s="41"/>
    </row>
    <row r="12781" spans="4:5" x14ac:dyDescent="0.2">
      <c r="D12781" s="1"/>
      <c r="E12781" s="41"/>
    </row>
    <row r="12782" spans="4:5" x14ac:dyDescent="0.2">
      <c r="D12782" s="1"/>
      <c r="E12782" s="41"/>
    </row>
    <row r="12783" spans="4:5" x14ac:dyDescent="0.2">
      <c r="D12783" s="1"/>
      <c r="E12783" s="41"/>
    </row>
    <row r="12784" spans="4:5" x14ac:dyDescent="0.2">
      <c r="D12784" s="1"/>
      <c r="E12784" s="41"/>
    </row>
    <row r="12785" spans="4:5" x14ac:dyDescent="0.2">
      <c r="D12785" s="1"/>
      <c r="E12785" s="41"/>
    </row>
    <row r="12786" spans="4:5" x14ac:dyDescent="0.2">
      <c r="D12786" s="1"/>
      <c r="E12786" s="41"/>
    </row>
    <row r="12787" spans="4:5" x14ac:dyDescent="0.2">
      <c r="D12787" s="1"/>
      <c r="E12787" s="41"/>
    </row>
    <row r="12788" spans="4:5" x14ac:dyDescent="0.2">
      <c r="D12788" s="1"/>
      <c r="E12788" s="41"/>
    </row>
    <row r="12789" spans="4:5" x14ac:dyDescent="0.2">
      <c r="D12789" s="1"/>
      <c r="E12789" s="41"/>
    </row>
    <row r="12790" spans="4:5" x14ac:dyDescent="0.2">
      <c r="D12790" s="1"/>
      <c r="E12790" s="41"/>
    </row>
    <row r="12791" spans="4:5" x14ac:dyDescent="0.2">
      <c r="D12791" s="1"/>
      <c r="E12791" s="41"/>
    </row>
    <row r="12792" spans="4:5" x14ac:dyDescent="0.2">
      <c r="D12792" s="1"/>
      <c r="E12792" s="41"/>
    </row>
    <row r="12793" spans="4:5" x14ac:dyDescent="0.2">
      <c r="D12793" s="1"/>
      <c r="E12793" s="41"/>
    </row>
    <row r="12794" spans="4:5" x14ac:dyDescent="0.2">
      <c r="D12794" s="1"/>
      <c r="E12794" s="41"/>
    </row>
    <row r="12795" spans="4:5" x14ac:dyDescent="0.2">
      <c r="D12795" s="1"/>
      <c r="E12795" s="41"/>
    </row>
    <row r="12796" spans="4:5" x14ac:dyDescent="0.2">
      <c r="D12796" s="1"/>
      <c r="E12796" s="41"/>
    </row>
    <row r="12797" spans="4:5" x14ac:dyDescent="0.2">
      <c r="D12797" s="1"/>
      <c r="E12797" s="41"/>
    </row>
    <row r="12798" spans="4:5" x14ac:dyDescent="0.2">
      <c r="D12798" s="1"/>
      <c r="E12798" s="41"/>
    </row>
    <row r="12799" spans="4:5" x14ac:dyDescent="0.2">
      <c r="D12799" s="1"/>
      <c r="E12799" s="41"/>
    </row>
    <row r="12800" spans="4:5" x14ac:dyDescent="0.2">
      <c r="D12800" s="1"/>
      <c r="E12800" s="41"/>
    </row>
    <row r="12801" spans="4:5" x14ac:dyDescent="0.2">
      <c r="D12801" s="1"/>
      <c r="E12801" s="41"/>
    </row>
    <row r="12802" spans="4:5" x14ac:dyDescent="0.2">
      <c r="D12802" s="1"/>
      <c r="E12802" s="41"/>
    </row>
    <row r="12803" spans="4:5" x14ac:dyDescent="0.2">
      <c r="D12803" s="1"/>
      <c r="E12803" s="41"/>
    </row>
    <row r="12804" spans="4:5" x14ac:dyDescent="0.2">
      <c r="D12804" s="1"/>
      <c r="E12804" s="41"/>
    </row>
    <row r="12805" spans="4:5" x14ac:dyDescent="0.2">
      <c r="D12805" s="1"/>
      <c r="E12805" s="41"/>
    </row>
    <row r="12806" spans="4:5" x14ac:dyDescent="0.2">
      <c r="D12806" s="1"/>
      <c r="E12806" s="41"/>
    </row>
    <row r="12807" spans="4:5" x14ac:dyDescent="0.2">
      <c r="D12807" s="1"/>
      <c r="E12807" s="41"/>
    </row>
    <row r="12808" spans="4:5" x14ac:dyDescent="0.2">
      <c r="D12808" s="1"/>
      <c r="E12808" s="41"/>
    </row>
    <row r="12809" spans="4:5" x14ac:dyDescent="0.2">
      <c r="D12809" s="1"/>
      <c r="E12809" s="41"/>
    </row>
    <row r="12810" spans="4:5" x14ac:dyDescent="0.2">
      <c r="D12810" s="1"/>
      <c r="E12810" s="41"/>
    </row>
    <row r="12811" spans="4:5" x14ac:dyDescent="0.2">
      <c r="D12811" s="1"/>
      <c r="E12811" s="41"/>
    </row>
    <row r="12812" spans="4:5" x14ac:dyDescent="0.2">
      <c r="D12812" s="1"/>
      <c r="E12812" s="41"/>
    </row>
    <row r="12813" spans="4:5" x14ac:dyDescent="0.2">
      <c r="D12813" s="1"/>
      <c r="E12813" s="41"/>
    </row>
    <row r="12814" spans="4:5" x14ac:dyDescent="0.2">
      <c r="D12814" s="1"/>
      <c r="E12814" s="41"/>
    </row>
    <row r="12815" spans="4:5" x14ac:dyDescent="0.2">
      <c r="D12815" s="1"/>
      <c r="E12815" s="41"/>
    </row>
    <row r="12816" spans="4:5" x14ac:dyDescent="0.2">
      <c r="D12816" s="1"/>
      <c r="E12816" s="41"/>
    </row>
    <row r="12817" spans="4:5" x14ac:dyDescent="0.2">
      <c r="D12817" s="1"/>
      <c r="E12817" s="41"/>
    </row>
    <row r="12818" spans="4:5" x14ac:dyDescent="0.2">
      <c r="D12818" s="1"/>
      <c r="E12818" s="41"/>
    </row>
    <row r="12819" spans="4:5" x14ac:dyDescent="0.2">
      <c r="D12819" s="1"/>
      <c r="E12819" s="41"/>
    </row>
    <row r="12820" spans="4:5" x14ac:dyDescent="0.2">
      <c r="D12820" s="1"/>
      <c r="E12820" s="41"/>
    </row>
    <row r="12821" spans="4:5" x14ac:dyDescent="0.2">
      <c r="D12821" s="1"/>
      <c r="E12821" s="41"/>
    </row>
    <row r="12822" spans="4:5" x14ac:dyDescent="0.2">
      <c r="D12822" s="1"/>
      <c r="E12822" s="41"/>
    </row>
    <row r="12823" spans="4:5" x14ac:dyDescent="0.2">
      <c r="D12823" s="1"/>
      <c r="E12823" s="41"/>
    </row>
    <row r="12824" spans="4:5" x14ac:dyDescent="0.2">
      <c r="D12824" s="1"/>
      <c r="E12824" s="41"/>
    </row>
    <row r="12825" spans="4:5" x14ac:dyDescent="0.2">
      <c r="D12825" s="1"/>
      <c r="E12825" s="41"/>
    </row>
    <row r="12826" spans="4:5" x14ac:dyDescent="0.2">
      <c r="D12826" s="1"/>
      <c r="E12826" s="41"/>
    </row>
    <row r="12827" spans="4:5" x14ac:dyDescent="0.2">
      <c r="D12827" s="1"/>
      <c r="E12827" s="41"/>
    </row>
    <row r="12828" spans="4:5" x14ac:dyDescent="0.2">
      <c r="D12828" s="1"/>
      <c r="E12828" s="41"/>
    </row>
    <row r="12829" spans="4:5" x14ac:dyDescent="0.2">
      <c r="D12829" s="1"/>
      <c r="E12829" s="41"/>
    </row>
    <row r="12830" spans="4:5" x14ac:dyDescent="0.2">
      <c r="D12830" s="1"/>
      <c r="E12830" s="41"/>
    </row>
    <row r="12831" spans="4:5" x14ac:dyDescent="0.2">
      <c r="D12831" s="1"/>
      <c r="E12831" s="41"/>
    </row>
    <row r="12832" spans="4:5" x14ac:dyDescent="0.2">
      <c r="D12832" s="1"/>
      <c r="E12832" s="41"/>
    </row>
    <row r="12833" spans="4:5" x14ac:dyDescent="0.2">
      <c r="D12833" s="1"/>
      <c r="E12833" s="41"/>
    </row>
    <row r="12834" spans="4:5" x14ac:dyDescent="0.2">
      <c r="D12834" s="1"/>
      <c r="E12834" s="41"/>
    </row>
    <row r="12835" spans="4:5" x14ac:dyDescent="0.2">
      <c r="D12835" s="1"/>
      <c r="E12835" s="41"/>
    </row>
    <row r="12836" spans="4:5" x14ac:dyDescent="0.2">
      <c r="D12836" s="1"/>
      <c r="E12836" s="41"/>
    </row>
    <row r="12837" spans="4:5" x14ac:dyDescent="0.2">
      <c r="D12837" s="1"/>
      <c r="E12837" s="41"/>
    </row>
    <row r="12838" spans="4:5" x14ac:dyDescent="0.2">
      <c r="D12838" s="1"/>
      <c r="E12838" s="41"/>
    </row>
    <row r="12839" spans="4:5" x14ac:dyDescent="0.2">
      <c r="D12839" s="1"/>
      <c r="E12839" s="41"/>
    </row>
    <row r="12840" spans="4:5" x14ac:dyDescent="0.2">
      <c r="D12840" s="1"/>
      <c r="E12840" s="41"/>
    </row>
    <row r="12841" spans="4:5" x14ac:dyDescent="0.2">
      <c r="D12841" s="1"/>
      <c r="E12841" s="41"/>
    </row>
    <row r="12842" spans="4:5" x14ac:dyDescent="0.2">
      <c r="D12842" s="1"/>
      <c r="E12842" s="41"/>
    </row>
    <row r="12843" spans="4:5" x14ac:dyDescent="0.2">
      <c r="D12843" s="1"/>
      <c r="E12843" s="41"/>
    </row>
    <row r="12844" spans="4:5" x14ac:dyDescent="0.2">
      <c r="D12844" s="1"/>
      <c r="E12844" s="41"/>
    </row>
    <row r="12845" spans="4:5" x14ac:dyDescent="0.2">
      <c r="D12845" s="1"/>
      <c r="E12845" s="41"/>
    </row>
    <row r="12846" spans="4:5" x14ac:dyDescent="0.2">
      <c r="D12846" s="1"/>
      <c r="E12846" s="41"/>
    </row>
    <row r="12847" spans="4:5" x14ac:dyDescent="0.2">
      <c r="D12847" s="1"/>
      <c r="E12847" s="41"/>
    </row>
    <row r="12848" spans="4:5" x14ac:dyDescent="0.2">
      <c r="D12848" s="1"/>
      <c r="E12848" s="41"/>
    </row>
    <row r="12849" spans="4:5" x14ac:dyDescent="0.2">
      <c r="D12849" s="1"/>
      <c r="E12849" s="41"/>
    </row>
    <row r="12850" spans="4:5" x14ac:dyDescent="0.2">
      <c r="D12850" s="1"/>
      <c r="E12850" s="41"/>
    </row>
    <row r="12851" spans="4:5" x14ac:dyDescent="0.2">
      <c r="D12851" s="1"/>
      <c r="E12851" s="41"/>
    </row>
    <row r="12852" spans="4:5" x14ac:dyDescent="0.2">
      <c r="D12852" s="1"/>
      <c r="E12852" s="41"/>
    </row>
    <row r="12853" spans="4:5" x14ac:dyDescent="0.2">
      <c r="D12853" s="1"/>
      <c r="E12853" s="41"/>
    </row>
    <row r="12854" spans="4:5" x14ac:dyDescent="0.2">
      <c r="D12854" s="1"/>
      <c r="E12854" s="41"/>
    </row>
    <row r="12855" spans="4:5" x14ac:dyDescent="0.2">
      <c r="D12855" s="1"/>
      <c r="E12855" s="41"/>
    </row>
    <row r="12856" spans="4:5" x14ac:dyDescent="0.2">
      <c r="D12856" s="1"/>
      <c r="E12856" s="41"/>
    </row>
    <row r="12857" spans="4:5" x14ac:dyDescent="0.2">
      <c r="D12857" s="1"/>
      <c r="E12857" s="41"/>
    </row>
    <row r="12858" spans="4:5" x14ac:dyDescent="0.2">
      <c r="D12858" s="1"/>
      <c r="E12858" s="41"/>
    </row>
    <row r="12859" spans="4:5" x14ac:dyDescent="0.2">
      <c r="D12859" s="1"/>
      <c r="E12859" s="41"/>
    </row>
    <row r="12860" spans="4:5" x14ac:dyDescent="0.2">
      <c r="D12860" s="1"/>
      <c r="E12860" s="41"/>
    </row>
    <row r="12861" spans="4:5" x14ac:dyDescent="0.2">
      <c r="D12861" s="1"/>
      <c r="E12861" s="41"/>
    </row>
    <row r="12862" spans="4:5" x14ac:dyDescent="0.2">
      <c r="D12862" s="1"/>
      <c r="E12862" s="41"/>
    </row>
    <row r="12863" spans="4:5" x14ac:dyDescent="0.2">
      <c r="D12863" s="1"/>
      <c r="E12863" s="41"/>
    </row>
    <row r="12864" spans="4:5" x14ac:dyDescent="0.2">
      <c r="D12864" s="1"/>
      <c r="E12864" s="41"/>
    </row>
    <row r="12865" spans="4:5" x14ac:dyDescent="0.2">
      <c r="D12865" s="1"/>
      <c r="E12865" s="41"/>
    </row>
    <row r="12866" spans="4:5" x14ac:dyDescent="0.2">
      <c r="D12866" s="1"/>
      <c r="E12866" s="41"/>
    </row>
    <row r="12867" spans="4:5" x14ac:dyDescent="0.2">
      <c r="D12867" s="1"/>
      <c r="E12867" s="41"/>
    </row>
    <row r="12868" spans="4:5" x14ac:dyDescent="0.2">
      <c r="D12868" s="1"/>
      <c r="E12868" s="41"/>
    </row>
    <row r="12869" spans="4:5" x14ac:dyDescent="0.2">
      <c r="D12869" s="1"/>
      <c r="E12869" s="41"/>
    </row>
    <row r="12870" spans="4:5" x14ac:dyDescent="0.2">
      <c r="D12870" s="1"/>
      <c r="E12870" s="41"/>
    </row>
    <row r="12871" spans="4:5" x14ac:dyDescent="0.2">
      <c r="D12871" s="1"/>
      <c r="E12871" s="41"/>
    </row>
    <row r="12872" spans="4:5" x14ac:dyDescent="0.2">
      <c r="D12872" s="1"/>
      <c r="E12872" s="41"/>
    </row>
    <row r="12873" spans="4:5" x14ac:dyDescent="0.2">
      <c r="D12873" s="1"/>
      <c r="E12873" s="41"/>
    </row>
    <row r="12874" spans="4:5" x14ac:dyDescent="0.2">
      <c r="D12874" s="1"/>
      <c r="E12874" s="41"/>
    </row>
    <row r="12875" spans="4:5" x14ac:dyDescent="0.2">
      <c r="D12875" s="1"/>
      <c r="E12875" s="41"/>
    </row>
    <row r="12876" spans="4:5" x14ac:dyDescent="0.2">
      <c r="D12876" s="1"/>
      <c r="E12876" s="41"/>
    </row>
    <row r="12877" spans="4:5" x14ac:dyDescent="0.2">
      <c r="D12877" s="1"/>
      <c r="E12877" s="41"/>
    </row>
    <row r="12878" spans="4:5" x14ac:dyDescent="0.2">
      <c r="D12878" s="1"/>
      <c r="E12878" s="41"/>
    </row>
    <row r="12879" spans="4:5" x14ac:dyDescent="0.2">
      <c r="D12879" s="1"/>
      <c r="E12879" s="41"/>
    </row>
    <row r="12880" spans="4:5" x14ac:dyDescent="0.2">
      <c r="D12880" s="1"/>
      <c r="E12880" s="41"/>
    </row>
    <row r="12881" spans="4:5" x14ac:dyDescent="0.2">
      <c r="D12881" s="1"/>
      <c r="E12881" s="41"/>
    </row>
    <row r="12882" spans="4:5" x14ac:dyDescent="0.2">
      <c r="D12882" s="1"/>
      <c r="E12882" s="41"/>
    </row>
    <row r="12883" spans="4:5" x14ac:dyDescent="0.2">
      <c r="D12883" s="1"/>
      <c r="E12883" s="41"/>
    </row>
    <row r="12884" spans="4:5" x14ac:dyDescent="0.2">
      <c r="D12884" s="1"/>
      <c r="E12884" s="41"/>
    </row>
    <row r="12885" spans="4:5" x14ac:dyDescent="0.2">
      <c r="D12885" s="1"/>
      <c r="E12885" s="41"/>
    </row>
    <row r="12886" spans="4:5" x14ac:dyDescent="0.2">
      <c r="D12886" s="1"/>
      <c r="E12886" s="41"/>
    </row>
    <row r="12887" spans="4:5" x14ac:dyDescent="0.2">
      <c r="D12887" s="1"/>
      <c r="E12887" s="41"/>
    </row>
    <row r="12888" spans="4:5" x14ac:dyDescent="0.2">
      <c r="D12888" s="1"/>
      <c r="E12888" s="41"/>
    </row>
    <row r="12889" spans="4:5" x14ac:dyDescent="0.2">
      <c r="D12889" s="1"/>
      <c r="E12889" s="41"/>
    </row>
    <row r="12890" spans="4:5" x14ac:dyDescent="0.2">
      <c r="D12890" s="1"/>
      <c r="E12890" s="41"/>
    </row>
    <row r="12891" spans="4:5" x14ac:dyDescent="0.2">
      <c r="D12891" s="1"/>
      <c r="E12891" s="41"/>
    </row>
    <row r="12892" spans="4:5" x14ac:dyDescent="0.2">
      <c r="D12892" s="1"/>
      <c r="E12892" s="41"/>
    </row>
    <row r="12893" spans="4:5" x14ac:dyDescent="0.2">
      <c r="D12893" s="1"/>
      <c r="E12893" s="41"/>
    </row>
    <row r="12894" spans="4:5" x14ac:dyDescent="0.2">
      <c r="D12894" s="1"/>
      <c r="E12894" s="41"/>
    </row>
    <row r="12895" spans="4:5" x14ac:dyDescent="0.2">
      <c r="D12895" s="1"/>
      <c r="E12895" s="41"/>
    </row>
    <row r="12896" spans="4:5" x14ac:dyDescent="0.2">
      <c r="D12896" s="1"/>
      <c r="E12896" s="41"/>
    </row>
    <row r="12897" spans="4:5" x14ac:dyDescent="0.2">
      <c r="D12897" s="1"/>
      <c r="E12897" s="41"/>
    </row>
    <row r="12898" spans="4:5" x14ac:dyDescent="0.2">
      <c r="D12898" s="1"/>
      <c r="E12898" s="41"/>
    </row>
    <row r="12899" spans="4:5" x14ac:dyDescent="0.2">
      <c r="D12899" s="1"/>
      <c r="E12899" s="41"/>
    </row>
    <row r="12900" spans="4:5" x14ac:dyDescent="0.2">
      <c r="D12900" s="1"/>
      <c r="E12900" s="41"/>
    </row>
    <row r="12901" spans="4:5" x14ac:dyDescent="0.2">
      <c r="D12901" s="1"/>
      <c r="E12901" s="41"/>
    </row>
    <row r="12902" spans="4:5" x14ac:dyDescent="0.2">
      <c r="D12902" s="1"/>
      <c r="E12902" s="41"/>
    </row>
    <row r="12903" spans="4:5" x14ac:dyDescent="0.2">
      <c r="D12903" s="1"/>
      <c r="E12903" s="41"/>
    </row>
    <row r="12904" spans="4:5" x14ac:dyDescent="0.2">
      <c r="D12904" s="1"/>
      <c r="E12904" s="41"/>
    </row>
    <row r="12905" spans="4:5" x14ac:dyDescent="0.2">
      <c r="D12905" s="1"/>
      <c r="E12905" s="41"/>
    </row>
    <row r="12906" spans="4:5" x14ac:dyDescent="0.2">
      <c r="D12906" s="1"/>
      <c r="E12906" s="41"/>
    </row>
    <row r="12907" spans="4:5" x14ac:dyDescent="0.2">
      <c r="D12907" s="1"/>
      <c r="E12907" s="41"/>
    </row>
    <row r="12908" spans="4:5" x14ac:dyDescent="0.2">
      <c r="D12908" s="1"/>
      <c r="E12908" s="41"/>
    </row>
    <row r="12909" spans="4:5" x14ac:dyDescent="0.2">
      <c r="D12909" s="1"/>
      <c r="E12909" s="41"/>
    </row>
    <row r="12910" spans="4:5" x14ac:dyDescent="0.2">
      <c r="D12910" s="1"/>
      <c r="E12910" s="41"/>
    </row>
    <row r="12911" spans="4:5" x14ac:dyDescent="0.2">
      <c r="D12911" s="1"/>
      <c r="E12911" s="41"/>
    </row>
    <row r="12912" spans="4:5" x14ac:dyDescent="0.2">
      <c r="D12912" s="1"/>
      <c r="E12912" s="41"/>
    </row>
    <row r="12913" spans="4:5" x14ac:dyDescent="0.2">
      <c r="D12913" s="1"/>
      <c r="E12913" s="41"/>
    </row>
    <row r="12914" spans="4:5" x14ac:dyDescent="0.2">
      <c r="D12914" s="1"/>
      <c r="E12914" s="41"/>
    </row>
    <row r="12915" spans="4:5" x14ac:dyDescent="0.2">
      <c r="D12915" s="1"/>
      <c r="E12915" s="41"/>
    </row>
    <row r="12916" spans="4:5" x14ac:dyDescent="0.2">
      <c r="D12916" s="1"/>
      <c r="E12916" s="41"/>
    </row>
    <row r="12917" spans="4:5" x14ac:dyDescent="0.2">
      <c r="D12917" s="1"/>
      <c r="E12917" s="41"/>
    </row>
    <row r="12918" spans="4:5" x14ac:dyDescent="0.2">
      <c r="D12918" s="1"/>
      <c r="E12918" s="41"/>
    </row>
    <row r="12919" spans="4:5" x14ac:dyDescent="0.2">
      <c r="D12919" s="1"/>
      <c r="E12919" s="41"/>
    </row>
    <row r="12920" spans="4:5" x14ac:dyDescent="0.2">
      <c r="D12920" s="1"/>
      <c r="E12920" s="41"/>
    </row>
    <row r="12921" spans="4:5" x14ac:dyDescent="0.2">
      <c r="D12921" s="1"/>
      <c r="E12921" s="41"/>
    </row>
    <row r="12922" spans="4:5" x14ac:dyDescent="0.2">
      <c r="D12922" s="1"/>
      <c r="E12922" s="41"/>
    </row>
    <row r="12923" spans="4:5" x14ac:dyDescent="0.2">
      <c r="D12923" s="1"/>
      <c r="E12923" s="41"/>
    </row>
    <row r="12924" spans="4:5" x14ac:dyDescent="0.2">
      <c r="D12924" s="1"/>
      <c r="E12924" s="41"/>
    </row>
    <row r="12925" spans="4:5" x14ac:dyDescent="0.2">
      <c r="D12925" s="1"/>
      <c r="E12925" s="41"/>
    </row>
    <row r="12926" spans="4:5" x14ac:dyDescent="0.2">
      <c r="D12926" s="1"/>
      <c r="E12926" s="41"/>
    </row>
    <row r="12927" spans="4:5" x14ac:dyDescent="0.2">
      <c r="D12927" s="1"/>
      <c r="E12927" s="41"/>
    </row>
    <row r="12928" spans="4:5" x14ac:dyDescent="0.2">
      <c r="D12928" s="1"/>
      <c r="E12928" s="41"/>
    </row>
    <row r="12929" spans="4:5" x14ac:dyDescent="0.2">
      <c r="D12929" s="1"/>
      <c r="E12929" s="41"/>
    </row>
    <row r="12930" spans="4:5" x14ac:dyDescent="0.2">
      <c r="D12930" s="1"/>
      <c r="E12930" s="41"/>
    </row>
    <row r="12931" spans="4:5" x14ac:dyDescent="0.2">
      <c r="D12931" s="1"/>
      <c r="E12931" s="41"/>
    </row>
    <row r="12932" spans="4:5" x14ac:dyDescent="0.2">
      <c r="D12932" s="1"/>
      <c r="E12932" s="41"/>
    </row>
    <row r="12933" spans="4:5" x14ac:dyDescent="0.2">
      <c r="D12933" s="1"/>
      <c r="E12933" s="41"/>
    </row>
    <row r="12934" spans="4:5" x14ac:dyDescent="0.2">
      <c r="D12934" s="1"/>
      <c r="E12934" s="41"/>
    </row>
    <row r="12935" spans="4:5" x14ac:dyDescent="0.2">
      <c r="D12935" s="1"/>
      <c r="E12935" s="41"/>
    </row>
    <row r="12936" spans="4:5" x14ac:dyDescent="0.2">
      <c r="D12936" s="1"/>
      <c r="E12936" s="41"/>
    </row>
    <row r="12937" spans="4:5" x14ac:dyDescent="0.2">
      <c r="D12937" s="1"/>
      <c r="E12937" s="41"/>
    </row>
    <row r="12938" spans="4:5" x14ac:dyDescent="0.2">
      <c r="D12938" s="1"/>
      <c r="E12938" s="41"/>
    </row>
    <row r="12939" spans="4:5" x14ac:dyDescent="0.2">
      <c r="D12939" s="1"/>
      <c r="E12939" s="41"/>
    </row>
    <row r="12940" spans="4:5" x14ac:dyDescent="0.2">
      <c r="D12940" s="1"/>
      <c r="E12940" s="41"/>
    </row>
    <row r="12941" spans="4:5" x14ac:dyDescent="0.2">
      <c r="D12941" s="1"/>
      <c r="E12941" s="41"/>
    </row>
    <row r="12942" spans="4:5" x14ac:dyDescent="0.2">
      <c r="D12942" s="1"/>
      <c r="E12942" s="41"/>
    </row>
    <row r="12943" spans="4:5" x14ac:dyDescent="0.2">
      <c r="D12943" s="1"/>
      <c r="E12943" s="41"/>
    </row>
    <row r="12944" spans="4:5" x14ac:dyDescent="0.2">
      <c r="D12944" s="1"/>
      <c r="E12944" s="41"/>
    </row>
    <row r="12945" spans="4:5" x14ac:dyDescent="0.2">
      <c r="D12945" s="1"/>
      <c r="E12945" s="41"/>
    </row>
    <row r="12946" spans="4:5" x14ac:dyDescent="0.2">
      <c r="D12946" s="1"/>
      <c r="E12946" s="41"/>
    </row>
    <row r="12947" spans="4:5" x14ac:dyDescent="0.2">
      <c r="D12947" s="1"/>
      <c r="E12947" s="41"/>
    </row>
    <row r="12948" spans="4:5" x14ac:dyDescent="0.2">
      <c r="D12948" s="1"/>
      <c r="E12948" s="41"/>
    </row>
    <row r="12949" spans="4:5" x14ac:dyDescent="0.2">
      <c r="D12949" s="1"/>
      <c r="E12949" s="41"/>
    </row>
    <row r="12950" spans="4:5" x14ac:dyDescent="0.2">
      <c r="D12950" s="1"/>
      <c r="E12950" s="41"/>
    </row>
    <row r="12951" spans="4:5" x14ac:dyDescent="0.2">
      <c r="D12951" s="1"/>
      <c r="E12951" s="41"/>
    </row>
    <row r="12952" spans="4:5" x14ac:dyDescent="0.2">
      <c r="D12952" s="1"/>
      <c r="E12952" s="41"/>
    </row>
    <row r="12953" spans="4:5" x14ac:dyDescent="0.2">
      <c r="D12953" s="1"/>
      <c r="E12953" s="41"/>
    </row>
    <row r="12954" spans="4:5" x14ac:dyDescent="0.2">
      <c r="D12954" s="1"/>
      <c r="E12954" s="41"/>
    </row>
    <row r="12955" spans="4:5" x14ac:dyDescent="0.2">
      <c r="D12955" s="1"/>
      <c r="E12955" s="41"/>
    </row>
    <row r="12956" spans="4:5" x14ac:dyDescent="0.2">
      <c r="D12956" s="1"/>
      <c r="E12956" s="41"/>
    </row>
    <row r="12957" spans="4:5" x14ac:dyDescent="0.2">
      <c r="D12957" s="1"/>
      <c r="E12957" s="41"/>
    </row>
    <row r="12958" spans="4:5" x14ac:dyDescent="0.2">
      <c r="D12958" s="1"/>
      <c r="E12958" s="41"/>
    </row>
    <row r="12959" spans="4:5" x14ac:dyDescent="0.2">
      <c r="D12959" s="1"/>
      <c r="E12959" s="41"/>
    </row>
    <row r="12960" spans="4:5" x14ac:dyDescent="0.2">
      <c r="D12960" s="1"/>
      <c r="E12960" s="41"/>
    </row>
    <row r="12961" spans="4:5" x14ac:dyDescent="0.2">
      <c r="D12961" s="1"/>
      <c r="E12961" s="41"/>
    </row>
    <row r="12962" spans="4:5" x14ac:dyDescent="0.2">
      <c r="D12962" s="1"/>
      <c r="E12962" s="41"/>
    </row>
    <row r="12963" spans="4:5" x14ac:dyDescent="0.2">
      <c r="D12963" s="1"/>
      <c r="E12963" s="41"/>
    </row>
    <row r="12964" spans="4:5" x14ac:dyDescent="0.2">
      <c r="D12964" s="1"/>
      <c r="E12964" s="41"/>
    </row>
    <row r="12965" spans="4:5" x14ac:dyDescent="0.2">
      <c r="D12965" s="1"/>
      <c r="E12965" s="41"/>
    </row>
    <row r="12966" spans="4:5" x14ac:dyDescent="0.2">
      <c r="D12966" s="1"/>
      <c r="E12966" s="41"/>
    </row>
    <row r="12967" spans="4:5" x14ac:dyDescent="0.2">
      <c r="D12967" s="1"/>
      <c r="E12967" s="41"/>
    </row>
    <row r="12968" spans="4:5" x14ac:dyDescent="0.2">
      <c r="D12968" s="1"/>
      <c r="E12968" s="41"/>
    </row>
    <row r="12969" spans="4:5" x14ac:dyDescent="0.2">
      <c r="D12969" s="1"/>
      <c r="E12969" s="41"/>
    </row>
    <row r="12970" spans="4:5" x14ac:dyDescent="0.2">
      <c r="D12970" s="1"/>
      <c r="E12970" s="41"/>
    </row>
    <row r="12971" spans="4:5" x14ac:dyDescent="0.2">
      <c r="D12971" s="1"/>
      <c r="E12971" s="41"/>
    </row>
    <row r="12972" spans="4:5" x14ac:dyDescent="0.2">
      <c r="D12972" s="1"/>
      <c r="E12972" s="41"/>
    </row>
    <row r="12973" spans="4:5" x14ac:dyDescent="0.2">
      <c r="D12973" s="1"/>
      <c r="E12973" s="41"/>
    </row>
    <row r="12974" spans="4:5" x14ac:dyDescent="0.2">
      <c r="D12974" s="1"/>
      <c r="E12974" s="41"/>
    </row>
    <row r="12975" spans="4:5" x14ac:dyDescent="0.2">
      <c r="D12975" s="1"/>
      <c r="E12975" s="41"/>
    </row>
    <row r="12976" spans="4:5" x14ac:dyDescent="0.2">
      <c r="D12976" s="1"/>
      <c r="E12976" s="41"/>
    </row>
    <row r="12977" spans="4:5" x14ac:dyDescent="0.2">
      <c r="D12977" s="1"/>
      <c r="E12977" s="41"/>
    </row>
    <row r="12978" spans="4:5" x14ac:dyDescent="0.2">
      <c r="D12978" s="1"/>
      <c r="E12978" s="41"/>
    </row>
    <row r="12979" spans="4:5" x14ac:dyDescent="0.2">
      <c r="D12979" s="1"/>
      <c r="E12979" s="41"/>
    </row>
    <row r="12980" spans="4:5" x14ac:dyDescent="0.2">
      <c r="D12980" s="1"/>
      <c r="E12980" s="41"/>
    </row>
    <row r="12981" spans="4:5" x14ac:dyDescent="0.2">
      <c r="D12981" s="1"/>
      <c r="E12981" s="41"/>
    </row>
    <row r="12982" spans="4:5" x14ac:dyDescent="0.2">
      <c r="D12982" s="1"/>
      <c r="E12982" s="41"/>
    </row>
    <row r="12983" spans="4:5" x14ac:dyDescent="0.2">
      <c r="D12983" s="1"/>
      <c r="E12983" s="41"/>
    </row>
    <row r="12984" spans="4:5" x14ac:dyDescent="0.2">
      <c r="D12984" s="1"/>
      <c r="E12984" s="41"/>
    </row>
    <row r="12985" spans="4:5" x14ac:dyDescent="0.2">
      <c r="D12985" s="1"/>
      <c r="E12985" s="41"/>
    </row>
    <row r="12986" spans="4:5" x14ac:dyDescent="0.2">
      <c r="D12986" s="1"/>
      <c r="E12986" s="41"/>
    </row>
    <row r="12987" spans="4:5" x14ac:dyDescent="0.2">
      <c r="D12987" s="1"/>
      <c r="E12987" s="41"/>
    </row>
    <row r="12988" spans="4:5" x14ac:dyDescent="0.2">
      <c r="D12988" s="1"/>
      <c r="E12988" s="41"/>
    </row>
    <row r="12989" spans="4:5" x14ac:dyDescent="0.2">
      <c r="D12989" s="1"/>
      <c r="E12989" s="41"/>
    </row>
    <row r="12990" spans="4:5" x14ac:dyDescent="0.2">
      <c r="D12990" s="1"/>
      <c r="E12990" s="41"/>
    </row>
    <row r="12991" spans="4:5" x14ac:dyDescent="0.2">
      <c r="D12991" s="1"/>
      <c r="E12991" s="41"/>
    </row>
    <row r="12992" spans="4:5" x14ac:dyDescent="0.2">
      <c r="D12992" s="1"/>
      <c r="E12992" s="41"/>
    </row>
    <row r="12993" spans="4:5" x14ac:dyDescent="0.2">
      <c r="D12993" s="1"/>
      <c r="E12993" s="41"/>
    </row>
    <row r="12994" spans="4:5" x14ac:dyDescent="0.2">
      <c r="D12994" s="1"/>
      <c r="E12994" s="41"/>
    </row>
    <row r="12995" spans="4:5" x14ac:dyDescent="0.2">
      <c r="D12995" s="1"/>
      <c r="E12995" s="41"/>
    </row>
    <row r="12996" spans="4:5" x14ac:dyDescent="0.2">
      <c r="D12996" s="1"/>
      <c r="E12996" s="41"/>
    </row>
    <row r="12997" spans="4:5" x14ac:dyDescent="0.2">
      <c r="D12997" s="1"/>
      <c r="E12997" s="41"/>
    </row>
    <row r="12998" spans="4:5" x14ac:dyDescent="0.2">
      <c r="D12998" s="1"/>
      <c r="E12998" s="41"/>
    </row>
    <row r="12999" spans="4:5" x14ac:dyDescent="0.2">
      <c r="D12999" s="1"/>
      <c r="E12999" s="41"/>
    </row>
    <row r="13000" spans="4:5" x14ac:dyDescent="0.2">
      <c r="D13000" s="1"/>
      <c r="E13000" s="41"/>
    </row>
    <row r="13001" spans="4:5" x14ac:dyDescent="0.2">
      <c r="D13001" s="1"/>
      <c r="E13001" s="41"/>
    </row>
    <row r="13002" spans="4:5" x14ac:dyDescent="0.2">
      <c r="D13002" s="1"/>
      <c r="E13002" s="41"/>
    </row>
    <row r="13003" spans="4:5" x14ac:dyDescent="0.2">
      <c r="D13003" s="1"/>
      <c r="E13003" s="41"/>
    </row>
    <row r="13004" spans="4:5" x14ac:dyDescent="0.2">
      <c r="D13004" s="1"/>
      <c r="E13004" s="41"/>
    </row>
    <row r="13005" spans="4:5" x14ac:dyDescent="0.2">
      <c r="D13005" s="1"/>
      <c r="E13005" s="41"/>
    </row>
    <row r="13006" spans="4:5" x14ac:dyDescent="0.2">
      <c r="D13006" s="1"/>
      <c r="E13006" s="41"/>
    </row>
    <row r="13007" spans="4:5" x14ac:dyDescent="0.2">
      <c r="D13007" s="1"/>
      <c r="E13007" s="41"/>
    </row>
    <row r="13008" spans="4:5" x14ac:dyDescent="0.2">
      <c r="D13008" s="1"/>
      <c r="E13008" s="41"/>
    </row>
    <row r="13009" spans="4:5" x14ac:dyDescent="0.2">
      <c r="D13009" s="1"/>
      <c r="E13009" s="41"/>
    </row>
    <row r="13010" spans="4:5" x14ac:dyDescent="0.2">
      <c r="D13010" s="1"/>
      <c r="E13010" s="41"/>
    </row>
    <row r="13011" spans="4:5" x14ac:dyDescent="0.2">
      <c r="D13011" s="1"/>
      <c r="E13011" s="41"/>
    </row>
    <row r="13012" spans="4:5" x14ac:dyDescent="0.2">
      <c r="D13012" s="1"/>
      <c r="E13012" s="41"/>
    </row>
    <row r="13013" spans="4:5" x14ac:dyDescent="0.2">
      <c r="D13013" s="1"/>
      <c r="E13013" s="41"/>
    </row>
    <row r="13014" spans="4:5" x14ac:dyDescent="0.2">
      <c r="D13014" s="1"/>
      <c r="E13014" s="41"/>
    </row>
    <row r="13015" spans="4:5" x14ac:dyDescent="0.2">
      <c r="D13015" s="1"/>
      <c r="E13015" s="41"/>
    </row>
    <row r="13016" spans="4:5" x14ac:dyDescent="0.2">
      <c r="D13016" s="1"/>
      <c r="E13016" s="41"/>
    </row>
    <row r="13017" spans="4:5" x14ac:dyDescent="0.2">
      <c r="D13017" s="1"/>
      <c r="E13017" s="41"/>
    </row>
    <row r="13018" spans="4:5" x14ac:dyDescent="0.2">
      <c r="D13018" s="1"/>
      <c r="E13018" s="41"/>
    </row>
    <row r="13019" spans="4:5" x14ac:dyDescent="0.2">
      <c r="D13019" s="1"/>
      <c r="E13019" s="41"/>
    </row>
    <row r="13020" spans="4:5" x14ac:dyDescent="0.2">
      <c r="D13020" s="1"/>
      <c r="E13020" s="41"/>
    </row>
    <row r="13021" spans="4:5" x14ac:dyDescent="0.2">
      <c r="D13021" s="1"/>
      <c r="E13021" s="41"/>
    </row>
    <row r="13022" spans="4:5" x14ac:dyDescent="0.2">
      <c r="D13022" s="1"/>
      <c r="E13022" s="41"/>
    </row>
    <row r="13023" spans="4:5" x14ac:dyDescent="0.2">
      <c r="D13023" s="1"/>
      <c r="E13023" s="41"/>
    </row>
    <row r="13024" spans="4:5" x14ac:dyDescent="0.2">
      <c r="D13024" s="1"/>
      <c r="E13024" s="41"/>
    </row>
    <row r="13025" spans="4:5" x14ac:dyDescent="0.2">
      <c r="D13025" s="1"/>
      <c r="E13025" s="41"/>
    </row>
    <row r="13026" spans="4:5" x14ac:dyDescent="0.2">
      <c r="D13026" s="1"/>
      <c r="E13026" s="41"/>
    </row>
    <row r="13027" spans="4:5" x14ac:dyDescent="0.2">
      <c r="D13027" s="1"/>
      <c r="E13027" s="41"/>
    </row>
    <row r="13028" spans="4:5" x14ac:dyDescent="0.2">
      <c r="D13028" s="1"/>
      <c r="E13028" s="41"/>
    </row>
    <row r="13029" spans="4:5" x14ac:dyDescent="0.2">
      <c r="D13029" s="1"/>
      <c r="E13029" s="41"/>
    </row>
    <row r="13030" spans="4:5" x14ac:dyDescent="0.2">
      <c r="D13030" s="1"/>
      <c r="E13030" s="41"/>
    </row>
    <row r="13031" spans="4:5" x14ac:dyDescent="0.2">
      <c r="D13031" s="1"/>
      <c r="E13031" s="41"/>
    </row>
    <row r="13032" spans="4:5" x14ac:dyDescent="0.2">
      <c r="D13032" s="1"/>
      <c r="E13032" s="41"/>
    </row>
    <row r="13033" spans="4:5" x14ac:dyDescent="0.2">
      <c r="D13033" s="1"/>
      <c r="E13033" s="41"/>
    </row>
    <row r="13034" spans="4:5" x14ac:dyDescent="0.2">
      <c r="D13034" s="1"/>
      <c r="E13034" s="41"/>
    </row>
    <row r="13035" spans="4:5" x14ac:dyDescent="0.2">
      <c r="D13035" s="1"/>
      <c r="E13035" s="41"/>
    </row>
    <row r="13036" spans="4:5" x14ac:dyDescent="0.2">
      <c r="D13036" s="1"/>
      <c r="E13036" s="41"/>
    </row>
    <row r="13037" spans="4:5" x14ac:dyDescent="0.2">
      <c r="D13037" s="1"/>
      <c r="E13037" s="41"/>
    </row>
    <row r="13038" spans="4:5" x14ac:dyDescent="0.2">
      <c r="D13038" s="1"/>
      <c r="E13038" s="41"/>
    </row>
    <row r="13039" spans="4:5" x14ac:dyDescent="0.2">
      <c r="D13039" s="1"/>
      <c r="E13039" s="41"/>
    </row>
    <row r="13040" spans="4:5" x14ac:dyDescent="0.2">
      <c r="D13040" s="1"/>
      <c r="E13040" s="41"/>
    </row>
    <row r="13041" spans="4:5" x14ac:dyDescent="0.2">
      <c r="D13041" s="1"/>
      <c r="E13041" s="41"/>
    </row>
    <row r="13042" spans="4:5" x14ac:dyDescent="0.2">
      <c r="D13042" s="1"/>
      <c r="E13042" s="41"/>
    </row>
    <row r="13043" spans="4:5" x14ac:dyDescent="0.2">
      <c r="D13043" s="1"/>
      <c r="E13043" s="41"/>
    </row>
    <row r="13044" spans="4:5" x14ac:dyDescent="0.2">
      <c r="D13044" s="1"/>
      <c r="E13044" s="41"/>
    </row>
    <row r="13045" spans="4:5" x14ac:dyDescent="0.2">
      <c r="D13045" s="1"/>
      <c r="E13045" s="41"/>
    </row>
    <row r="13046" spans="4:5" x14ac:dyDescent="0.2">
      <c r="D13046" s="1"/>
      <c r="E13046" s="41"/>
    </row>
    <row r="13047" spans="4:5" x14ac:dyDescent="0.2">
      <c r="D13047" s="1"/>
      <c r="E13047" s="41"/>
    </row>
    <row r="13048" spans="4:5" x14ac:dyDescent="0.2">
      <c r="D13048" s="1"/>
      <c r="E13048" s="41"/>
    </row>
    <row r="13049" spans="4:5" x14ac:dyDescent="0.2">
      <c r="D13049" s="1"/>
      <c r="E13049" s="41"/>
    </row>
    <row r="13050" spans="4:5" x14ac:dyDescent="0.2">
      <c r="D13050" s="1"/>
      <c r="E13050" s="41"/>
    </row>
    <row r="13051" spans="4:5" x14ac:dyDescent="0.2">
      <c r="D13051" s="1"/>
      <c r="E13051" s="41"/>
    </row>
    <row r="13052" spans="4:5" x14ac:dyDescent="0.2">
      <c r="D13052" s="1"/>
      <c r="E13052" s="41"/>
    </row>
    <row r="13053" spans="4:5" x14ac:dyDescent="0.2">
      <c r="D13053" s="1"/>
      <c r="E13053" s="41"/>
    </row>
    <row r="13054" spans="4:5" x14ac:dyDescent="0.2">
      <c r="D13054" s="1"/>
      <c r="E13054" s="41"/>
    </row>
    <row r="13055" spans="4:5" x14ac:dyDescent="0.2">
      <c r="D13055" s="1"/>
      <c r="E13055" s="41"/>
    </row>
    <row r="13056" spans="4:5" x14ac:dyDescent="0.2">
      <c r="D13056" s="1"/>
      <c r="E13056" s="41"/>
    </row>
    <row r="13057" spans="4:5" x14ac:dyDescent="0.2">
      <c r="D13057" s="1"/>
      <c r="E13057" s="41"/>
    </row>
    <row r="13058" spans="4:5" x14ac:dyDescent="0.2">
      <c r="D13058" s="1"/>
      <c r="E13058" s="41"/>
    </row>
    <row r="13059" spans="4:5" x14ac:dyDescent="0.2">
      <c r="D13059" s="1"/>
      <c r="E13059" s="41"/>
    </row>
    <row r="13060" spans="4:5" x14ac:dyDescent="0.2">
      <c r="D13060" s="1"/>
      <c r="E13060" s="41"/>
    </row>
    <row r="13061" spans="4:5" x14ac:dyDescent="0.2">
      <c r="D13061" s="1"/>
      <c r="E13061" s="41"/>
    </row>
    <row r="13062" spans="4:5" x14ac:dyDescent="0.2">
      <c r="D13062" s="1"/>
      <c r="E13062" s="41"/>
    </row>
    <row r="13063" spans="4:5" x14ac:dyDescent="0.2">
      <c r="D13063" s="1"/>
      <c r="E13063" s="41"/>
    </row>
    <row r="13064" spans="4:5" x14ac:dyDescent="0.2">
      <c r="D13064" s="1"/>
      <c r="E13064" s="41"/>
    </row>
    <row r="13065" spans="4:5" x14ac:dyDescent="0.2">
      <c r="D13065" s="1"/>
      <c r="E13065" s="41"/>
    </row>
    <row r="13066" spans="4:5" x14ac:dyDescent="0.2">
      <c r="D13066" s="1"/>
      <c r="E13066" s="41"/>
    </row>
    <row r="13067" spans="4:5" x14ac:dyDescent="0.2">
      <c r="D13067" s="1"/>
      <c r="E13067" s="41"/>
    </row>
    <row r="13068" spans="4:5" x14ac:dyDescent="0.2">
      <c r="D13068" s="1"/>
      <c r="E13068" s="41"/>
    </row>
    <row r="13069" spans="4:5" x14ac:dyDescent="0.2">
      <c r="D13069" s="1"/>
      <c r="E13069" s="41"/>
    </row>
    <row r="13070" spans="4:5" x14ac:dyDescent="0.2">
      <c r="D13070" s="1"/>
      <c r="E13070" s="41"/>
    </row>
    <row r="13071" spans="4:5" x14ac:dyDescent="0.2">
      <c r="D13071" s="1"/>
      <c r="E13071" s="41"/>
    </row>
    <row r="13072" spans="4:5" x14ac:dyDescent="0.2">
      <c r="D13072" s="1"/>
      <c r="E13072" s="41"/>
    </row>
    <row r="13073" spans="4:5" x14ac:dyDescent="0.2">
      <c r="D13073" s="1"/>
      <c r="E13073" s="41"/>
    </row>
    <row r="13074" spans="4:5" x14ac:dyDescent="0.2">
      <c r="D13074" s="1"/>
      <c r="E13074" s="41"/>
    </row>
    <row r="13075" spans="4:5" x14ac:dyDescent="0.2">
      <c r="D13075" s="1"/>
      <c r="E13075" s="41"/>
    </row>
    <row r="13076" spans="4:5" x14ac:dyDescent="0.2">
      <c r="D13076" s="1"/>
      <c r="E13076" s="41"/>
    </row>
    <row r="13077" spans="4:5" x14ac:dyDescent="0.2">
      <c r="D13077" s="1"/>
      <c r="E13077" s="41"/>
    </row>
    <row r="13078" spans="4:5" x14ac:dyDescent="0.2">
      <c r="D13078" s="1"/>
      <c r="E13078" s="41"/>
    </row>
    <row r="13079" spans="4:5" x14ac:dyDescent="0.2">
      <c r="D13079" s="1"/>
      <c r="E13079" s="41"/>
    </row>
    <row r="13080" spans="4:5" x14ac:dyDescent="0.2">
      <c r="D13080" s="1"/>
      <c r="E13080" s="41"/>
    </row>
    <row r="13081" spans="4:5" x14ac:dyDescent="0.2">
      <c r="D13081" s="1"/>
      <c r="E13081" s="41"/>
    </row>
    <row r="13082" spans="4:5" x14ac:dyDescent="0.2">
      <c r="D13082" s="1"/>
      <c r="E13082" s="41"/>
    </row>
    <row r="13083" spans="4:5" x14ac:dyDescent="0.2">
      <c r="D13083" s="1"/>
      <c r="E13083" s="41"/>
    </row>
    <row r="13084" spans="4:5" x14ac:dyDescent="0.2">
      <c r="D13084" s="1"/>
      <c r="E13084" s="41"/>
    </row>
    <row r="13085" spans="4:5" x14ac:dyDescent="0.2">
      <c r="D13085" s="1"/>
      <c r="E13085" s="41"/>
    </row>
    <row r="13086" spans="4:5" x14ac:dyDescent="0.2">
      <c r="D13086" s="1"/>
      <c r="E13086" s="41"/>
    </row>
    <row r="13087" spans="4:5" x14ac:dyDescent="0.2">
      <c r="D13087" s="1"/>
      <c r="E13087" s="41"/>
    </row>
    <row r="13088" spans="4:5" x14ac:dyDescent="0.2">
      <c r="D13088" s="1"/>
      <c r="E13088" s="41"/>
    </row>
    <row r="13089" spans="4:5" x14ac:dyDescent="0.2">
      <c r="D13089" s="1"/>
      <c r="E13089" s="41"/>
    </row>
    <row r="13090" spans="4:5" x14ac:dyDescent="0.2">
      <c r="D13090" s="1"/>
      <c r="E13090" s="41"/>
    </row>
    <row r="13091" spans="4:5" x14ac:dyDescent="0.2">
      <c r="D13091" s="1"/>
      <c r="E13091" s="41"/>
    </row>
    <row r="13092" spans="4:5" x14ac:dyDescent="0.2">
      <c r="D13092" s="1"/>
      <c r="E13092" s="41"/>
    </row>
    <row r="13093" spans="4:5" x14ac:dyDescent="0.2">
      <c r="D13093" s="1"/>
      <c r="E13093" s="41"/>
    </row>
    <row r="13094" spans="4:5" x14ac:dyDescent="0.2">
      <c r="D13094" s="1"/>
      <c r="E13094" s="41"/>
    </row>
    <row r="13095" spans="4:5" x14ac:dyDescent="0.2">
      <c r="D13095" s="1"/>
      <c r="E13095" s="41"/>
    </row>
    <row r="13096" spans="4:5" x14ac:dyDescent="0.2">
      <c r="D13096" s="1"/>
      <c r="E13096" s="41"/>
    </row>
    <row r="13097" spans="4:5" x14ac:dyDescent="0.2">
      <c r="D13097" s="1"/>
      <c r="E13097" s="41"/>
    </row>
    <row r="13098" spans="4:5" x14ac:dyDescent="0.2">
      <c r="D13098" s="1"/>
      <c r="E13098" s="41"/>
    </row>
    <row r="13099" spans="4:5" x14ac:dyDescent="0.2">
      <c r="D13099" s="1"/>
      <c r="E13099" s="41"/>
    </row>
    <row r="13100" spans="4:5" x14ac:dyDescent="0.2">
      <c r="D13100" s="1"/>
      <c r="E13100" s="41"/>
    </row>
    <row r="13101" spans="4:5" x14ac:dyDescent="0.2">
      <c r="D13101" s="1"/>
      <c r="E13101" s="41"/>
    </row>
    <row r="13102" spans="4:5" x14ac:dyDescent="0.2">
      <c r="D13102" s="1"/>
      <c r="E13102" s="41"/>
    </row>
    <row r="13103" spans="4:5" x14ac:dyDescent="0.2">
      <c r="D13103" s="1"/>
      <c r="E13103" s="41"/>
    </row>
    <row r="13104" spans="4:5" x14ac:dyDescent="0.2">
      <c r="D13104" s="1"/>
      <c r="E13104" s="41"/>
    </row>
    <row r="13105" spans="4:5" x14ac:dyDescent="0.2">
      <c r="D13105" s="1"/>
      <c r="E13105" s="41"/>
    </row>
    <row r="13106" spans="4:5" x14ac:dyDescent="0.2">
      <c r="D13106" s="1"/>
      <c r="E13106" s="41"/>
    </row>
    <row r="13107" spans="4:5" x14ac:dyDescent="0.2">
      <c r="D13107" s="1"/>
      <c r="E13107" s="41"/>
    </row>
    <row r="13108" spans="4:5" x14ac:dyDescent="0.2">
      <c r="D13108" s="1"/>
      <c r="E13108" s="41"/>
    </row>
    <row r="13109" spans="4:5" x14ac:dyDescent="0.2">
      <c r="D13109" s="1"/>
      <c r="E13109" s="41"/>
    </row>
    <row r="13110" spans="4:5" x14ac:dyDescent="0.2">
      <c r="D13110" s="1"/>
      <c r="E13110" s="41"/>
    </row>
    <row r="13111" spans="4:5" x14ac:dyDescent="0.2">
      <c r="D13111" s="1"/>
      <c r="E13111" s="41"/>
    </row>
    <row r="13112" spans="4:5" x14ac:dyDescent="0.2">
      <c r="D13112" s="1"/>
      <c r="E13112" s="41"/>
    </row>
    <row r="13113" spans="4:5" x14ac:dyDescent="0.2">
      <c r="D13113" s="1"/>
      <c r="E13113" s="41"/>
    </row>
    <row r="13114" spans="4:5" x14ac:dyDescent="0.2">
      <c r="D13114" s="1"/>
      <c r="E13114" s="41"/>
    </row>
    <row r="13115" spans="4:5" x14ac:dyDescent="0.2">
      <c r="D13115" s="1"/>
      <c r="E13115" s="41"/>
    </row>
    <row r="13116" spans="4:5" x14ac:dyDescent="0.2">
      <c r="D13116" s="1"/>
      <c r="E13116" s="41"/>
    </row>
    <row r="13117" spans="4:5" x14ac:dyDescent="0.2">
      <c r="D13117" s="1"/>
      <c r="E13117" s="41"/>
    </row>
    <row r="13118" spans="4:5" x14ac:dyDescent="0.2">
      <c r="D13118" s="1"/>
      <c r="E13118" s="41"/>
    </row>
    <row r="13119" spans="4:5" x14ac:dyDescent="0.2">
      <c r="D13119" s="1"/>
      <c r="E13119" s="41"/>
    </row>
    <row r="13120" spans="4:5" x14ac:dyDescent="0.2">
      <c r="D13120" s="1"/>
      <c r="E13120" s="41"/>
    </row>
    <row r="13121" spans="4:5" x14ac:dyDescent="0.2">
      <c r="D13121" s="1"/>
      <c r="E13121" s="41"/>
    </row>
    <row r="13122" spans="4:5" x14ac:dyDescent="0.2">
      <c r="D13122" s="1"/>
      <c r="E13122" s="41"/>
    </row>
    <row r="13123" spans="4:5" x14ac:dyDescent="0.2">
      <c r="D13123" s="1"/>
      <c r="E13123" s="41"/>
    </row>
    <row r="13124" spans="4:5" x14ac:dyDescent="0.2">
      <c r="D13124" s="1"/>
      <c r="E13124" s="41"/>
    </row>
    <row r="13125" spans="4:5" x14ac:dyDescent="0.2">
      <c r="D13125" s="1"/>
      <c r="E13125" s="41"/>
    </row>
    <row r="13126" spans="4:5" x14ac:dyDescent="0.2">
      <c r="D13126" s="1"/>
      <c r="E13126" s="41"/>
    </row>
    <row r="13127" spans="4:5" x14ac:dyDescent="0.2">
      <c r="D13127" s="1"/>
      <c r="E13127" s="41"/>
    </row>
    <row r="13128" spans="4:5" x14ac:dyDescent="0.2">
      <c r="D13128" s="1"/>
      <c r="E13128" s="41"/>
    </row>
    <row r="13129" spans="4:5" x14ac:dyDescent="0.2">
      <c r="D13129" s="1"/>
      <c r="E13129" s="41"/>
    </row>
    <row r="13130" spans="4:5" x14ac:dyDescent="0.2">
      <c r="D13130" s="1"/>
      <c r="E13130" s="41"/>
    </row>
    <row r="13131" spans="4:5" x14ac:dyDescent="0.2">
      <c r="D13131" s="1"/>
      <c r="E13131" s="41"/>
    </row>
    <row r="13132" spans="4:5" x14ac:dyDescent="0.2">
      <c r="D13132" s="1"/>
      <c r="E13132" s="41"/>
    </row>
    <row r="13133" spans="4:5" x14ac:dyDescent="0.2">
      <c r="D13133" s="1"/>
      <c r="E13133" s="41"/>
    </row>
    <row r="13134" spans="4:5" x14ac:dyDescent="0.2">
      <c r="D13134" s="1"/>
      <c r="E13134" s="41"/>
    </row>
    <row r="13135" spans="4:5" x14ac:dyDescent="0.2">
      <c r="D13135" s="1"/>
      <c r="E13135" s="41"/>
    </row>
    <row r="13136" spans="4:5" x14ac:dyDescent="0.2">
      <c r="D13136" s="1"/>
      <c r="E13136" s="41"/>
    </row>
    <row r="13137" spans="4:5" x14ac:dyDescent="0.2">
      <c r="D13137" s="1"/>
      <c r="E13137" s="41"/>
    </row>
    <row r="13138" spans="4:5" x14ac:dyDescent="0.2">
      <c r="D13138" s="1"/>
      <c r="E13138" s="41"/>
    </row>
    <row r="13139" spans="4:5" x14ac:dyDescent="0.2">
      <c r="D13139" s="1"/>
      <c r="E13139" s="41"/>
    </row>
    <row r="13140" spans="4:5" x14ac:dyDescent="0.2">
      <c r="D13140" s="1"/>
      <c r="E13140" s="41"/>
    </row>
    <row r="13141" spans="4:5" x14ac:dyDescent="0.2">
      <c r="D13141" s="1"/>
      <c r="E13141" s="41"/>
    </row>
    <row r="13142" spans="4:5" x14ac:dyDescent="0.2">
      <c r="D13142" s="1"/>
      <c r="E13142" s="41"/>
    </row>
    <row r="13143" spans="4:5" x14ac:dyDescent="0.2">
      <c r="D13143" s="1"/>
      <c r="E13143" s="41"/>
    </row>
    <row r="13144" spans="4:5" x14ac:dyDescent="0.2">
      <c r="D13144" s="1"/>
      <c r="E13144" s="41"/>
    </row>
    <row r="13145" spans="4:5" x14ac:dyDescent="0.2">
      <c r="D13145" s="1"/>
      <c r="E13145" s="41"/>
    </row>
    <row r="13146" spans="4:5" x14ac:dyDescent="0.2">
      <c r="D13146" s="1"/>
      <c r="E13146" s="41"/>
    </row>
    <row r="13147" spans="4:5" x14ac:dyDescent="0.2">
      <c r="D13147" s="1"/>
      <c r="E13147" s="41"/>
    </row>
    <row r="13148" spans="4:5" x14ac:dyDescent="0.2">
      <c r="D13148" s="1"/>
      <c r="E13148" s="41"/>
    </row>
    <row r="13149" spans="4:5" x14ac:dyDescent="0.2">
      <c r="D13149" s="1"/>
      <c r="E13149" s="41"/>
    </row>
    <row r="13150" spans="4:5" x14ac:dyDescent="0.2">
      <c r="D13150" s="1"/>
      <c r="E13150" s="41"/>
    </row>
    <row r="13151" spans="4:5" x14ac:dyDescent="0.2">
      <c r="D13151" s="1"/>
      <c r="E13151" s="41"/>
    </row>
    <row r="13152" spans="4:5" x14ac:dyDescent="0.2">
      <c r="D13152" s="1"/>
      <c r="E13152" s="41"/>
    </row>
    <row r="13153" spans="4:5" x14ac:dyDescent="0.2">
      <c r="D13153" s="1"/>
      <c r="E13153" s="41"/>
    </row>
    <row r="13154" spans="4:5" x14ac:dyDescent="0.2">
      <c r="D13154" s="1"/>
      <c r="E13154" s="41"/>
    </row>
    <row r="13155" spans="4:5" x14ac:dyDescent="0.2">
      <c r="D13155" s="1"/>
      <c r="E13155" s="41"/>
    </row>
    <row r="13156" spans="4:5" x14ac:dyDescent="0.2">
      <c r="D13156" s="1"/>
      <c r="E13156" s="41"/>
    </row>
    <row r="13157" spans="4:5" x14ac:dyDescent="0.2">
      <c r="D13157" s="1"/>
      <c r="E13157" s="41"/>
    </row>
    <row r="13158" spans="4:5" x14ac:dyDescent="0.2">
      <c r="D13158" s="1"/>
      <c r="E13158" s="41"/>
    </row>
    <row r="13159" spans="4:5" x14ac:dyDescent="0.2">
      <c r="D13159" s="1"/>
      <c r="E13159" s="41"/>
    </row>
    <row r="13160" spans="4:5" x14ac:dyDescent="0.2">
      <c r="D13160" s="1"/>
      <c r="E13160" s="41"/>
    </row>
    <row r="13161" spans="4:5" x14ac:dyDescent="0.2">
      <c r="D13161" s="1"/>
      <c r="E13161" s="41"/>
    </row>
    <row r="13162" spans="4:5" x14ac:dyDescent="0.2">
      <c r="D13162" s="1"/>
      <c r="E13162" s="41"/>
    </row>
    <row r="13163" spans="4:5" x14ac:dyDescent="0.2">
      <c r="D13163" s="1"/>
      <c r="E13163" s="41"/>
    </row>
    <row r="13164" spans="4:5" x14ac:dyDescent="0.2">
      <c r="D13164" s="1"/>
      <c r="E13164" s="41"/>
    </row>
    <row r="13165" spans="4:5" x14ac:dyDescent="0.2">
      <c r="D13165" s="1"/>
      <c r="E13165" s="41"/>
    </row>
    <row r="13166" spans="4:5" x14ac:dyDescent="0.2">
      <c r="D13166" s="1"/>
      <c r="E13166" s="41"/>
    </row>
    <row r="13167" spans="4:5" x14ac:dyDescent="0.2">
      <c r="D13167" s="1"/>
      <c r="E13167" s="41"/>
    </row>
    <row r="13168" spans="4:5" x14ac:dyDescent="0.2">
      <c r="D13168" s="1"/>
      <c r="E13168" s="41"/>
    </row>
    <row r="13169" spans="4:5" x14ac:dyDescent="0.2">
      <c r="D13169" s="1"/>
      <c r="E13169" s="41"/>
    </row>
    <row r="13170" spans="4:5" x14ac:dyDescent="0.2">
      <c r="D13170" s="1"/>
      <c r="E13170" s="41"/>
    </row>
    <row r="13171" spans="4:5" x14ac:dyDescent="0.2">
      <c r="D13171" s="1"/>
      <c r="E13171" s="41"/>
    </row>
    <row r="13172" spans="4:5" x14ac:dyDescent="0.2">
      <c r="D13172" s="1"/>
      <c r="E13172" s="41"/>
    </row>
    <row r="13173" spans="4:5" x14ac:dyDescent="0.2">
      <c r="D13173" s="1"/>
      <c r="E13173" s="41"/>
    </row>
    <row r="13174" spans="4:5" x14ac:dyDescent="0.2">
      <c r="D13174" s="1"/>
      <c r="E13174" s="41"/>
    </row>
    <row r="13175" spans="4:5" x14ac:dyDescent="0.2">
      <c r="D13175" s="1"/>
      <c r="E13175" s="41"/>
    </row>
    <row r="13176" spans="4:5" x14ac:dyDescent="0.2">
      <c r="D13176" s="1"/>
      <c r="E13176" s="41"/>
    </row>
    <row r="13177" spans="4:5" x14ac:dyDescent="0.2">
      <c r="D13177" s="1"/>
      <c r="E13177" s="41"/>
    </row>
    <row r="13178" spans="4:5" x14ac:dyDescent="0.2">
      <c r="D13178" s="1"/>
      <c r="E13178" s="41"/>
    </row>
    <row r="13179" spans="4:5" x14ac:dyDescent="0.2">
      <c r="D13179" s="1"/>
      <c r="E13179" s="41"/>
    </row>
    <row r="13180" spans="4:5" x14ac:dyDescent="0.2">
      <c r="D13180" s="1"/>
      <c r="E13180" s="41"/>
    </row>
    <row r="13181" spans="4:5" x14ac:dyDescent="0.2">
      <c r="D13181" s="1"/>
      <c r="E13181" s="41"/>
    </row>
    <row r="13182" spans="4:5" x14ac:dyDescent="0.2">
      <c r="D13182" s="1"/>
      <c r="E13182" s="41"/>
    </row>
    <row r="13183" spans="4:5" x14ac:dyDescent="0.2">
      <c r="D13183" s="1"/>
      <c r="E13183" s="41"/>
    </row>
    <row r="13184" spans="4:5" x14ac:dyDescent="0.2">
      <c r="D13184" s="1"/>
      <c r="E13184" s="41"/>
    </row>
    <row r="13185" spans="4:5" x14ac:dyDescent="0.2">
      <c r="D13185" s="1"/>
      <c r="E13185" s="41"/>
    </row>
    <row r="13186" spans="4:5" x14ac:dyDescent="0.2">
      <c r="D13186" s="1"/>
      <c r="E13186" s="41"/>
    </row>
    <row r="13187" spans="4:5" x14ac:dyDescent="0.2">
      <c r="D13187" s="1"/>
      <c r="E13187" s="41"/>
    </row>
    <row r="13188" spans="4:5" x14ac:dyDescent="0.2">
      <c r="D13188" s="1"/>
      <c r="E13188" s="41"/>
    </row>
    <row r="13189" spans="4:5" x14ac:dyDescent="0.2">
      <c r="D13189" s="1"/>
      <c r="E13189" s="41"/>
    </row>
    <row r="13190" spans="4:5" x14ac:dyDescent="0.2">
      <c r="D13190" s="1"/>
      <c r="E13190" s="41"/>
    </row>
    <row r="13191" spans="4:5" x14ac:dyDescent="0.2">
      <c r="D13191" s="1"/>
      <c r="E13191" s="41"/>
    </row>
    <row r="13192" spans="4:5" x14ac:dyDescent="0.2">
      <c r="D13192" s="1"/>
      <c r="E13192" s="41"/>
    </row>
    <row r="13193" spans="4:5" x14ac:dyDescent="0.2">
      <c r="D13193" s="1"/>
      <c r="E13193" s="41"/>
    </row>
    <row r="13194" spans="4:5" x14ac:dyDescent="0.2">
      <c r="D13194" s="1"/>
      <c r="E13194" s="41"/>
    </row>
    <row r="13195" spans="4:5" x14ac:dyDescent="0.2">
      <c r="D13195" s="1"/>
      <c r="E13195" s="41"/>
    </row>
    <row r="13196" spans="4:5" x14ac:dyDescent="0.2">
      <c r="D13196" s="1"/>
      <c r="E13196" s="41"/>
    </row>
    <row r="13197" spans="4:5" x14ac:dyDescent="0.2">
      <c r="D13197" s="1"/>
      <c r="E13197" s="41"/>
    </row>
    <row r="13198" spans="4:5" x14ac:dyDescent="0.2">
      <c r="D13198" s="1"/>
      <c r="E13198" s="41"/>
    </row>
    <row r="13199" spans="4:5" x14ac:dyDescent="0.2">
      <c r="D13199" s="1"/>
      <c r="E13199" s="41"/>
    </row>
    <row r="13200" spans="4:5" x14ac:dyDescent="0.2">
      <c r="D13200" s="1"/>
      <c r="E13200" s="41"/>
    </row>
    <row r="13201" spans="4:5" x14ac:dyDescent="0.2">
      <c r="D13201" s="1"/>
      <c r="E13201" s="41"/>
    </row>
    <row r="13202" spans="4:5" x14ac:dyDescent="0.2">
      <c r="D13202" s="1"/>
      <c r="E13202" s="41"/>
    </row>
    <row r="13203" spans="4:5" x14ac:dyDescent="0.2">
      <c r="D13203" s="1"/>
      <c r="E13203" s="41"/>
    </row>
    <row r="13204" spans="4:5" x14ac:dyDescent="0.2">
      <c r="D13204" s="1"/>
      <c r="E13204" s="41"/>
    </row>
    <row r="13205" spans="4:5" x14ac:dyDescent="0.2">
      <c r="D13205" s="1"/>
      <c r="E13205" s="41"/>
    </row>
    <row r="13206" spans="4:5" x14ac:dyDescent="0.2">
      <c r="D13206" s="1"/>
      <c r="E13206" s="41"/>
    </row>
    <row r="13207" spans="4:5" x14ac:dyDescent="0.2">
      <c r="D13207" s="1"/>
      <c r="E13207" s="41"/>
    </row>
    <row r="13208" spans="4:5" x14ac:dyDescent="0.2">
      <c r="D13208" s="1"/>
      <c r="E13208" s="41"/>
    </row>
    <row r="13209" spans="4:5" x14ac:dyDescent="0.2">
      <c r="D13209" s="1"/>
      <c r="E13209" s="41"/>
    </row>
    <row r="13210" spans="4:5" x14ac:dyDescent="0.2">
      <c r="D13210" s="1"/>
      <c r="E13210" s="41"/>
    </row>
    <row r="13211" spans="4:5" x14ac:dyDescent="0.2">
      <c r="D13211" s="1"/>
      <c r="E13211" s="41"/>
    </row>
    <row r="13212" spans="4:5" x14ac:dyDescent="0.2">
      <c r="D13212" s="1"/>
      <c r="E13212" s="41"/>
    </row>
    <row r="13213" spans="4:5" x14ac:dyDescent="0.2">
      <c r="D13213" s="1"/>
      <c r="E13213" s="41"/>
    </row>
    <row r="13214" spans="4:5" x14ac:dyDescent="0.2">
      <c r="D13214" s="1"/>
      <c r="E13214" s="41"/>
    </row>
    <row r="13215" spans="4:5" x14ac:dyDescent="0.2">
      <c r="D13215" s="1"/>
      <c r="E13215" s="41"/>
    </row>
    <row r="13216" spans="4:5" x14ac:dyDescent="0.2">
      <c r="D13216" s="1"/>
      <c r="E13216" s="41"/>
    </row>
    <row r="13217" spans="4:5" x14ac:dyDescent="0.2">
      <c r="D13217" s="1"/>
      <c r="E13217" s="41"/>
    </row>
    <row r="13218" spans="4:5" x14ac:dyDescent="0.2">
      <c r="D13218" s="1"/>
      <c r="E13218" s="41"/>
    </row>
    <row r="13219" spans="4:5" x14ac:dyDescent="0.2">
      <c r="D13219" s="1"/>
      <c r="E13219" s="41"/>
    </row>
    <row r="13220" spans="4:5" x14ac:dyDescent="0.2">
      <c r="D13220" s="1"/>
      <c r="E13220" s="41"/>
    </row>
    <row r="13221" spans="4:5" x14ac:dyDescent="0.2">
      <c r="D13221" s="1"/>
      <c r="E13221" s="41"/>
    </row>
    <row r="13222" spans="4:5" x14ac:dyDescent="0.2">
      <c r="D13222" s="1"/>
      <c r="E13222" s="41"/>
    </row>
    <row r="13223" spans="4:5" x14ac:dyDescent="0.2">
      <c r="D13223" s="1"/>
      <c r="E13223" s="41"/>
    </row>
    <row r="13224" spans="4:5" x14ac:dyDescent="0.2">
      <c r="D13224" s="1"/>
      <c r="E13224" s="41"/>
    </row>
    <row r="13225" spans="4:5" x14ac:dyDescent="0.2">
      <c r="D13225" s="1"/>
      <c r="E13225" s="41"/>
    </row>
    <row r="13226" spans="4:5" x14ac:dyDescent="0.2">
      <c r="D13226" s="1"/>
      <c r="E13226" s="41"/>
    </row>
    <row r="13227" spans="4:5" x14ac:dyDescent="0.2">
      <c r="D13227" s="1"/>
      <c r="E13227" s="41"/>
    </row>
    <row r="13228" spans="4:5" x14ac:dyDescent="0.2">
      <c r="D13228" s="1"/>
      <c r="E13228" s="41"/>
    </row>
    <row r="13229" spans="4:5" x14ac:dyDescent="0.2">
      <c r="D13229" s="1"/>
      <c r="E13229" s="41"/>
    </row>
    <row r="13230" spans="4:5" x14ac:dyDescent="0.2">
      <c r="D13230" s="1"/>
      <c r="E13230" s="41"/>
    </row>
    <row r="13231" spans="4:5" x14ac:dyDescent="0.2">
      <c r="D13231" s="1"/>
      <c r="E13231" s="41"/>
    </row>
    <row r="13232" spans="4:5" x14ac:dyDescent="0.2">
      <c r="D13232" s="1"/>
      <c r="E13232" s="41"/>
    </row>
    <row r="13233" spans="4:5" x14ac:dyDescent="0.2">
      <c r="D13233" s="1"/>
      <c r="E13233" s="41"/>
    </row>
    <row r="13234" spans="4:5" x14ac:dyDescent="0.2">
      <c r="D13234" s="1"/>
      <c r="E13234" s="41"/>
    </row>
    <row r="13235" spans="4:5" x14ac:dyDescent="0.2">
      <c r="D13235" s="1"/>
      <c r="E13235" s="41"/>
    </row>
    <row r="13236" spans="4:5" x14ac:dyDescent="0.2">
      <c r="D13236" s="1"/>
      <c r="E13236" s="41"/>
    </row>
    <row r="13237" spans="4:5" x14ac:dyDescent="0.2">
      <c r="D13237" s="1"/>
      <c r="E13237" s="41"/>
    </row>
    <row r="13238" spans="4:5" x14ac:dyDescent="0.2">
      <c r="D13238" s="1"/>
      <c r="E13238" s="41"/>
    </row>
    <row r="13239" spans="4:5" x14ac:dyDescent="0.2">
      <c r="D13239" s="1"/>
      <c r="E13239" s="41"/>
    </row>
    <row r="13240" spans="4:5" x14ac:dyDescent="0.2">
      <c r="D13240" s="1"/>
      <c r="E13240" s="41"/>
    </row>
    <row r="13241" spans="4:5" x14ac:dyDescent="0.2">
      <c r="D13241" s="1"/>
      <c r="E13241" s="41"/>
    </row>
    <row r="13242" spans="4:5" x14ac:dyDescent="0.2">
      <c r="D13242" s="1"/>
      <c r="E13242" s="41"/>
    </row>
    <row r="13243" spans="4:5" x14ac:dyDescent="0.2">
      <c r="D13243" s="1"/>
      <c r="E13243" s="41"/>
    </row>
    <row r="13244" spans="4:5" x14ac:dyDescent="0.2">
      <c r="D13244" s="1"/>
      <c r="E13244" s="41"/>
    </row>
    <row r="13245" spans="4:5" x14ac:dyDescent="0.2">
      <c r="D13245" s="1"/>
      <c r="E13245" s="41"/>
    </row>
    <row r="13246" spans="4:5" x14ac:dyDescent="0.2">
      <c r="D13246" s="1"/>
      <c r="E13246" s="41"/>
    </row>
    <row r="13247" spans="4:5" x14ac:dyDescent="0.2">
      <c r="D13247" s="1"/>
      <c r="E13247" s="41"/>
    </row>
    <row r="13248" spans="4:5" x14ac:dyDescent="0.2">
      <c r="D13248" s="1"/>
      <c r="E13248" s="41"/>
    </row>
    <row r="13249" spans="4:5" x14ac:dyDescent="0.2">
      <c r="D13249" s="1"/>
      <c r="E13249" s="41"/>
    </row>
    <row r="13250" spans="4:5" x14ac:dyDescent="0.2">
      <c r="D13250" s="1"/>
      <c r="E13250" s="41"/>
    </row>
    <row r="13251" spans="4:5" x14ac:dyDescent="0.2">
      <c r="D13251" s="1"/>
      <c r="E13251" s="41"/>
    </row>
    <row r="13252" spans="4:5" x14ac:dyDescent="0.2">
      <c r="D13252" s="1"/>
      <c r="E13252" s="41"/>
    </row>
    <row r="13253" spans="4:5" x14ac:dyDescent="0.2">
      <c r="D13253" s="1"/>
      <c r="E13253" s="41"/>
    </row>
    <row r="13254" spans="4:5" x14ac:dyDescent="0.2">
      <c r="D13254" s="1"/>
      <c r="E13254" s="41"/>
    </row>
    <row r="13255" spans="4:5" x14ac:dyDescent="0.2">
      <c r="D13255" s="1"/>
      <c r="E13255" s="41"/>
    </row>
    <row r="13256" spans="4:5" x14ac:dyDescent="0.2">
      <c r="D13256" s="1"/>
      <c r="E13256" s="41"/>
    </row>
    <row r="13257" spans="4:5" x14ac:dyDescent="0.2">
      <c r="D13257" s="1"/>
      <c r="E13257" s="41"/>
    </row>
    <row r="13258" spans="4:5" x14ac:dyDescent="0.2">
      <c r="D13258" s="1"/>
      <c r="E13258" s="41"/>
    </row>
    <row r="13259" spans="4:5" x14ac:dyDescent="0.2">
      <c r="D13259" s="1"/>
      <c r="E13259" s="41"/>
    </row>
    <row r="13260" spans="4:5" x14ac:dyDescent="0.2">
      <c r="D13260" s="1"/>
      <c r="E13260" s="41"/>
    </row>
    <row r="13261" spans="4:5" x14ac:dyDescent="0.2">
      <c r="D13261" s="1"/>
      <c r="E13261" s="41"/>
    </row>
    <row r="13262" spans="4:5" x14ac:dyDescent="0.2">
      <c r="D13262" s="1"/>
      <c r="E13262" s="41"/>
    </row>
    <row r="13263" spans="4:5" x14ac:dyDescent="0.2">
      <c r="D13263" s="1"/>
      <c r="E13263" s="41"/>
    </row>
    <row r="13264" spans="4:5" x14ac:dyDescent="0.2">
      <c r="D13264" s="1"/>
      <c r="E13264" s="41"/>
    </row>
    <row r="13265" spans="4:5" x14ac:dyDescent="0.2">
      <c r="D13265" s="1"/>
      <c r="E13265" s="41"/>
    </row>
    <row r="13266" spans="4:5" x14ac:dyDescent="0.2">
      <c r="D13266" s="1"/>
      <c r="E13266" s="41"/>
    </row>
    <row r="13267" spans="4:5" x14ac:dyDescent="0.2">
      <c r="D13267" s="1"/>
      <c r="E13267" s="41"/>
    </row>
    <row r="13268" spans="4:5" x14ac:dyDescent="0.2">
      <c r="D13268" s="1"/>
      <c r="E13268" s="41"/>
    </row>
    <row r="13269" spans="4:5" x14ac:dyDescent="0.2">
      <c r="D13269" s="1"/>
      <c r="E13269" s="41"/>
    </row>
    <row r="13270" spans="4:5" x14ac:dyDescent="0.2">
      <c r="D13270" s="1"/>
      <c r="E13270" s="41"/>
    </row>
    <row r="13271" spans="4:5" x14ac:dyDescent="0.2">
      <c r="D13271" s="1"/>
      <c r="E13271" s="41"/>
    </row>
    <row r="13272" spans="4:5" x14ac:dyDescent="0.2">
      <c r="D13272" s="1"/>
      <c r="E13272" s="41"/>
    </row>
    <row r="13273" spans="4:5" x14ac:dyDescent="0.2">
      <c r="D13273" s="1"/>
      <c r="E13273" s="41"/>
    </row>
    <row r="13274" spans="4:5" x14ac:dyDescent="0.2">
      <c r="D13274" s="1"/>
      <c r="E13274" s="41"/>
    </row>
    <row r="13275" spans="4:5" x14ac:dyDescent="0.2">
      <c r="D13275" s="1"/>
      <c r="E13275" s="41"/>
    </row>
    <row r="13276" spans="4:5" x14ac:dyDescent="0.2">
      <c r="D13276" s="1"/>
      <c r="E13276" s="41"/>
    </row>
    <row r="13277" spans="4:5" x14ac:dyDescent="0.2">
      <c r="D13277" s="1"/>
      <c r="E13277" s="41"/>
    </row>
    <row r="13278" spans="4:5" x14ac:dyDescent="0.2">
      <c r="D13278" s="1"/>
      <c r="E13278" s="41"/>
    </row>
    <row r="13279" spans="4:5" x14ac:dyDescent="0.2">
      <c r="D13279" s="1"/>
      <c r="E13279" s="41"/>
    </row>
    <row r="13280" spans="4:5" x14ac:dyDescent="0.2">
      <c r="D13280" s="1"/>
      <c r="E13280" s="41"/>
    </row>
    <row r="13281" spans="4:5" x14ac:dyDescent="0.2">
      <c r="D13281" s="1"/>
      <c r="E13281" s="41"/>
    </row>
    <row r="13282" spans="4:5" x14ac:dyDescent="0.2">
      <c r="D13282" s="1"/>
      <c r="E13282" s="41"/>
    </row>
    <row r="13283" spans="4:5" x14ac:dyDescent="0.2">
      <c r="D13283" s="1"/>
      <c r="E13283" s="41"/>
    </row>
    <row r="13284" spans="4:5" x14ac:dyDescent="0.2">
      <c r="D13284" s="1"/>
      <c r="E13284" s="41"/>
    </row>
    <row r="13285" spans="4:5" x14ac:dyDescent="0.2">
      <c r="D13285" s="1"/>
      <c r="E13285" s="41"/>
    </row>
    <row r="13286" spans="4:5" x14ac:dyDescent="0.2">
      <c r="D13286" s="1"/>
      <c r="E13286" s="41"/>
    </row>
    <row r="13287" spans="4:5" x14ac:dyDescent="0.2">
      <c r="D13287" s="1"/>
      <c r="E13287" s="41"/>
    </row>
    <row r="13288" spans="4:5" x14ac:dyDescent="0.2">
      <c r="D13288" s="1"/>
      <c r="E13288" s="41"/>
    </row>
    <row r="13289" spans="4:5" x14ac:dyDescent="0.2">
      <c r="D13289" s="1"/>
      <c r="E13289" s="41"/>
    </row>
    <row r="13290" spans="4:5" x14ac:dyDescent="0.2">
      <c r="D13290" s="1"/>
      <c r="E13290" s="41"/>
    </row>
    <row r="13291" spans="4:5" x14ac:dyDescent="0.2">
      <c r="D13291" s="1"/>
      <c r="E13291" s="41"/>
    </row>
    <row r="13292" spans="4:5" x14ac:dyDescent="0.2">
      <c r="D13292" s="1"/>
      <c r="E13292" s="41"/>
    </row>
    <row r="13293" spans="4:5" x14ac:dyDescent="0.2">
      <c r="D13293" s="1"/>
      <c r="E13293" s="41"/>
    </row>
    <row r="13294" spans="4:5" x14ac:dyDescent="0.2">
      <c r="D13294" s="1"/>
      <c r="E13294" s="41"/>
    </row>
    <row r="13295" spans="4:5" x14ac:dyDescent="0.2">
      <c r="D13295" s="1"/>
      <c r="E13295" s="41"/>
    </row>
    <row r="13296" spans="4:5" x14ac:dyDescent="0.2">
      <c r="D13296" s="1"/>
      <c r="E13296" s="41"/>
    </row>
    <row r="13297" spans="4:5" x14ac:dyDescent="0.2">
      <c r="D13297" s="1"/>
      <c r="E13297" s="41"/>
    </row>
    <row r="13298" spans="4:5" x14ac:dyDescent="0.2">
      <c r="D13298" s="1"/>
      <c r="E13298" s="41"/>
    </row>
    <row r="13299" spans="4:5" x14ac:dyDescent="0.2">
      <c r="D13299" s="1"/>
      <c r="E13299" s="41"/>
    </row>
    <row r="13300" spans="4:5" x14ac:dyDescent="0.2">
      <c r="D13300" s="1"/>
      <c r="E13300" s="41"/>
    </row>
    <row r="13301" spans="4:5" x14ac:dyDescent="0.2">
      <c r="D13301" s="1"/>
      <c r="E13301" s="41"/>
    </row>
    <row r="13302" spans="4:5" x14ac:dyDescent="0.2">
      <c r="D13302" s="1"/>
      <c r="E13302" s="41"/>
    </row>
    <row r="13303" spans="4:5" x14ac:dyDescent="0.2">
      <c r="D13303" s="1"/>
      <c r="E13303" s="41"/>
    </row>
    <row r="13304" spans="4:5" x14ac:dyDescent="0.2">
      <c r="D13304" s="1"/>
      <c r="E13304" s="41"/>
    </row>
    <row r="13305" spans="4:5" x14ac:dyDescent="0.2">
      <c r="D13305" s="1"/>
      <c r="E13305" s="41"/>
    </row>
    <row r="13306" spans="4:5" x14ac:dyDescent="0.2">
      <c r="D13306" s="1"/>
      <c r="E13306" s="41"/>
    </row>
    <row r="13307" spans="4:5" x14ac:dyDescent="0.2">
      <c r="D13307" s="1"/>
      <c r="E13307" s="41"/>
    </row>
    <row r="13308" spans="4:5" x14ac:dyDescent="0.2">
      <c r="D13308" s="1"/>
      <c r="E13308" s="41"/>
    </row>
    <row r="13309" spans="4:5" x14ac:dyDescent="0.2">
      <c r="D13309" s="1"/>
      <c r="E13309" s="41"/>
    </row>
    <row r="13310" spans="4:5" x14ac:dyDescent="0.2">
      <c r="D13310" s="1"/>
      <c r="E13310" s="41"/>
    </row>
    <row r="13311" spans="4:5" x14ac:dyDescent="0.2">
      <c r="D13311" s="1"/>
      <c r="E13311" s="41"/>
    </row>
    <row r="13312" spans="4:5" x14ac:dyDescent="0.2">
      <c r="D13312" s="1"/>
      <c r="E13312" s="41"/>
    </row>
    <row r="13313" spans="4:5" x14ac:dyDescent="0.2">
      <c r="D13313" s="1"/>
      <c r="E13313" s="41"/>
    </row>
    <row r="13314" spans="4:5" x14ac:dyDescent="0.2">
      <c r="D13314" s="1"/>
      <c r="E13314" s="41"/>
    </row>
    <row r="13315" spans="4:5" x14ac:dyDescent="0.2">
      <c r="D13315" s="1"/>
      <c r="E13315" s="41"/>
    </row>
    <row r="13316" spans="4:5" x14ac:dyDescent="0.2">
      <c r="D13316" s="1"/>
      <c r="E13316" s="41"/>
    </row>
    <row r="13317" spans="4:5" x14ac:dyDescent="0.2">
      <c r="D13317" s="1"/>
      <c r="E13317" s="41"/>
    </row>
    <row r="13318" spans="4:5" x14ac:dyDescent="0.2">
      <c r="D13318" s="1"/>
      <c r="E13318" s="41"/>
    </row>
    <row r="13319" spans="4:5" x14ac:dyDescent="0.2">
      <c r="D13319" s="1"/>
      <c r="E13319" s="41"/>
    </row>
    <row r="13320" spans="4:5" x14ac:dyDescent="0.2">
      <c r="D13320" s="1"/>
      <c r="E13320" s="41"/>
    </row>
    <row r="13321" spans="4:5" x14ac:dyDescent="0.2">
      <c r="D13321" s="1"/>
      <c r="E13321" s="41"/>
    </row>
    <row r="13322" spans="4:5" x14ac:dyDescent="0.2">
      <c r="D13322" s="1"/>
      <c r="E13322" s="41"/>
    </row>
    <row r="13323" spans="4:5" x14ac:dyDescent="0.2">
      <c r="D13323" s="1"/>
      <c r="E13323" s="41"/>
    </row>
    <row r="13324" spans="4:5" x14ac:dyDescent="0.2">
      <c r="D13324" s="1"/>
      <c r="E13324" s="41"/>
    </row>
    <row r="13325" spans="4:5" x14ac:dyDescent="0.2">
      <c r="D13325" s="1"/>
      <c r="E13325" s="41"/>
    </row>
    <row r="13326" spans="4:5" x14ac:dyDescent="0.2">
      <c r="D13326" s="1"/>
      <c r="E13326" s="41"/>
    </row>
    <row r="13327" spans="4:5" x14ac:dyDescent="0.2">
      <c r="D13327" s="1"/>
      <c r="E13327" s="41"/>
    </row>
    <row r="13328" spans="4:5" x14ac:dyDescent="0.2">
      <c r="D13328" s="1"/>
      <c r="E13328" s="41"/>
    </row>
    <row r="13329" spans="4:5" x14ac:dyDescent="0.2">
      <c r="D13329" s="1"/>
      <c r="E13329" s="41"/>
    </row>
    <row r="13330" spans="4:5" x14ac:dyDescent="0.2">
      <c r="D13330" s="1"/>
      <c r="E13330" s="41"/>
    </row>
    <row r="13331" spans="4:5" x14ac:dyDescent="0.2">
      <c r="D13331" s="1"/>
      <c r="E13331" s="41"/>
    </row>
    <row r="13332" spans="4:5" x14ac:dyDescent="0.2">
      <c r="D13332" s="1"/>
      <c r="E13332" s="41"/>
    </row>
    <row r="13333" spans="4:5" x14ac:dyDescent="0.2">
      <c r="D13333" s="1"/>
      <c r="E13333" s="41"/>
    </row>
    <row r="13334" spans="4:5" x14ac:dyDescent="0.2">
      <c r="D13334" s="1"/>
      <c r="E13334" s="41"/>
    </row>
    <row r="13335" spans="4:5" x14ac:dyDescent="0.2">
      <c r="D13335" s="1"/>
      <c r="E13335" s="41"/>
    </row>
    <row r="13336" spans="4:5" x14ac:dyDescent="0.2">
      <c r="D13336" s="1"/>
      <c r="E13336" s="41"/>
    </row>
    <row r="13337" spans="4:5" x14ac:dyDescent="0.2">
      <c r="D13337" s="1"/>
      <c r="E13337" s="41"/>
    </row>
    <row r="13338" spans="4:5" x14ac:dyDescent="0.2">
      <c r="D13338" s="1"/>
      <c r="E13338" s="41"/>
    </row>
    <row r="13339" spans="4:5" x14ac:dyDescent="0.2">
      <c r="D13339" s="1"/>
      <c r="E13339" s="41"/>
    </row>
    <row r="13340" spans="4:5" x14ac:dyDescent="0.2">
      <c r="D13340" s="1"/>
      <c r="E13340" s="41"/>
    </row>
    <row r="13341" spans="4:5" x14ac:dyDescent="0.2">
      <c r="D13341" s="1"/>
      <c r="E13341" s="41"/>
    </row>
    <row r="13342" spans="4:5" x14ac:dyDescent="0.2">
      <c r="D13342" s="1"/>
      <c r="E13342" s="41"/>
    </row>
    <row r="13343" spans="4:5" x14ac:dyDescent="0.2">
      <c r="D13343" s="1"/>
      <c r="E13343" s="41"/>
    </row>
    <row r="13344" spans="4:5" x14ac:dyDescent="0.2">
      <c r="D13344" s="1"/>
      <c r="E13344" s="41"/>
    </row>
    <row r="13345" spans="4:5" x14ac:dyDescent="0.2">
      <c r="D13345" s="1"/>
      <c r="E13345" s="41"/>
    </row>
    <row r="13346" spans="4:5" x14ac:dyDescent="0.2">
      <c r="D13346" s="1"/>
      <c r="E13346" s="41"/>
    </row>
    <row r="13347" spans="4:5" x14ac:dyDescent="0.2">
      <c r="D13347" s="1"/>
      <c r="E13347" s="41"/>
    </row>
    <row r="13348" spans="4:5" x14ac:dyDescent="0.2">
      <c r="D13348" s="1"/>
      <c r="E13348" s="41"/>
    </row>
    <row r="13349" spans="4:5" x14ac:dyDescent="0.2">
      <c r="D13349" s="1"/>
      <c r="E13349" s="41"/>
    </row>
    <row r="13350" spans="4:5" x14ac:dyDescent="0.2">
      <c r="D13350" s="1"/>
      <c r="E13350" s="41"/>
    </row>
    <row r="13351" spans="4:5" x14ac:dyDescent="0.2">
      <c r="D13351" s="1"/>
      <c r="E13351" s="41"/>
    </row>
    <row r="13352" spans="4:5" x14ac:dyDescent="0.2">
      <c r="D13352" s="1"/>
      <c r="E13352" s="41"/>
    </row>
    <row r="13353" spans="4:5" x14ac:dyDescent="0.2">
      <c r="D13353" s="1"/>
      <c r="E13353" s="41"/>
    </row>
    <row r="13354" spans="4:5" x14ac:dyDescent="0.2">
      <c r="D13354" s="1"/>
      <c r="E13354" s="41"/>
    </row>
    <row r="13355" spans="4:5" x14ac:dyDescent="0.2">
      <c r="D13355" s="1"/>
      <c r="E13355" s="41"/>
    </row>
    <row r="13356" spans="4:5" x14ac:dyDescent="0.2">
      <c r="D13356" s="1"/>
      <c r="E13356" s="41"/>
    </row>
    <row r="13357" spans="4:5" x14ac:dyDescent="0.2">
      <c r="D13357" s="1"/>
      <c r="E13357" s="41"/>
    </row>
    <row r="13358" spans="4:5" x14ac:dyDescent="0.2">
      <c r="D13358" s="1"/>
      <c r="E13358" s="41"/>
    </row>
    <row r="13359" spans="4:5" x14ac:dyDescent="0.2">
      <c r="D13359" s="1"/>
      <c r="E13359" s="41"/>
    </row>
    <row r="13360" spans="4:5" x14ac:dyDescent="0.2">
      <c r="D13360" s="1"/>
      <c r="E13360" s="41"/>
    </row>
    <row r="13361" spans="4:5" x14ac:dyDescent="0.2">
      <c r="D13361" s="1"/>
      <c r="E13361" s="41"/>
    </row>
    <row r="13362" spans="4:5" x14ac:dyDescent="0.2">
      <c r="D13362" s="1"/>
      <c r="E13362" s="41"/>
    </row>
    <row r="13363" spans="4:5" x14ac:dyDescent="0.2">
      <c r="D13363" s="1"/>
      <c r="E13363" s="41"/>
    </row>
    <row r="13364" spans="4:5" x14ac:dyDescent="0.2">
      <c r="D13364" s="1"/>
      <c r="E13364" s="41"/>
    </row>
    <row r="13365" spans="4:5" x14ac:dyDescent="0.2">
      <c r="D13365" s="1"/>
      <c r="E13365" s="41"/>
    </row>
    <row r="13366" spans="4:5" x14ac:dyDescent="0.2">
      <c r="D13366" s="1"/>
      <c r="E13366" s="41"/>
    </row>
    <row r="13367" spans="4:5" x14ac:dyDescent="0.2">
      <c r="D13367" s="1"/>
      <c r="E13367" s="41"/>
    </row>
    <row r="13368" spans="4:5" x14ac:dyDescent="0.2">
      <c r="D13368" s="1"/>
      <c r="E13368" s="41"/>
    </row>
    <row r="13369" spans="4:5" x14ac:dyDescent="0.2">
      <c r="D13369" s="1"/>
      <c r="E13369" s="41"/>
    </row>
    <row r="13370" spans="4:5" x14ac:dyDescent="0.2">
      <c r="D13370" s="1"/>
      <c r="E13370" s="41"/>
    </row>
    <row r="13371" spans="4:5" x14ac:dyDescent="0.2">
      <c r="D13371" s="1"/>
      <c r="E13371" s="41"/>
    </row>
    <row r="13372" spans="4:5" x14ac:dyDescent="0.2">
      <c r="D13372" s="1"/>
      <c r="E13372" s="41"/>
    </row>
    <row r="13373" spans="4:5" x14ac:dyDescent="0.2">
      <c r="D13373" s="1"/>
      <c r="E13373" s="41"/>
    </row>
    <row r="13374" spans="4:5" x14ac:dyDescent="0.2">
      <c r="D13374" s="1"/>
      <c r="E13374" s="41"/>
    </row>
    <row r="13375" spans="4:5" x14ac:dyDescent="0.2">
      <c r="D13375" s="1"/>
      <c r="E13375" s="41"/>
    </row>
    <row r="13376" spans="4:5" x14ac:dyDescent="0.2">
      <c r="D13376" s="1"/>
      <c r="E13376" s="41"/>
    </row>
    <row r="13377" spans="4:5" x14ac:dyDescent="0.2">
      <c r="D13377" s="1"/>
      <c r="E13377" s="41"/>
    </row>
    <row r="13378" spans="4:5" x14ac:dyDescent="0.2">
      <c r="D13378" s="1"/>
      <c r="E13378" s="41"/>
    </row>
    <row r="13379" spans="4:5" x14ac:dyDescent="0.2">
      <c r="D13379" s="1"/>
      <c r="E13379" s="41"/>
    </row>
    <row r="13380" spans="4:5" x14ac:dyDescent="0.2">
      <c r="D13380" s="1"/>
      <c r="E13380" s="41"/>
    </row>
    <row r="13381" spans="4:5" x14ac:dyDescent="0.2">
      <c r="D13381" s="1"/>
      <c r="E13381" s="41"/>
    </row>
    <row r="13382" spans="4:5" x14ac:dyDescent="0.2">
      <c r="D13382" s="1"/>
      <c r="E13382" s="41"/>
    </row>
    <row r="13383" spans="4:5" x14ac:dyDescent="0.2">
      <c r="D13383" s="1"/>
      <c r="E13383" s="41"/>
    </row>
    <row r="13384" spans="4:5" x14ac:dyDescent="0.2">
      <c r="D13384" s="1"/>
      <c r="E13384" s="41"/>
    </row>
    <row r="13385" spans="4:5" x14ac:dyDescent="0.2">
      <c r="D13385" s="1"/>
      <c r="E13385" s="41"/>
    </row>
    <row r="13386" spans="4:5" x14ac:dyDescent="0.2">
      <c r="D13386" s="1"/>
      <c r="E13386" s="41"/>
    </row>
    <row r="13387" spans="4:5" x14ac:dyDescent="0.2">
      <c r="D13387" s="1"/>
      <c r="E13387" s="41"/>
    </row>
    <row r="13388" spans="4:5" x14ac:dyDescent="0.2">
      <c r="D13388" s="1"/>
      <c r="E13388" s="41"/>
    </row>
    <row r="13389" spans="4:5" x14ac:dyDescent="0.2">
      <c r="D13389" s="1"/>
      <c r="E13389" s="41"/>
    </row>
    <row r="13390" spans="4:5" x14ac:dyDescent="0.2">
      <c r="D13390" s="1"/>
      <c r="E13390" s="41"/>
    </row>
    <row r="13391" spans="4:5" x14ac:dyDescent="0.2">
      <c r="D13391" s="1"/>
      <c r="E13391" s="41"/>
    </row>
    <row r="13392" spans="4:5" x14ac:dyDescent="0.2">
      <c r="D13392" s="1"/>
      <c r="E13392" s="41"/>
    </row>
    <row r="13393" spans="4:5" x14ac:dyDescent="0.2">
      <c r="D13393" s="1"/>
      <c r="E13393" s="41"/>
    </row>
    <row r="13394" spans="4:5" x14ac:dyDescent="0.2">
      <c r="D13394" s="1"/>
      <c r="E13394" s="41"/>
    </row>
    <row r="13395" spans="4:5" x14ac:dyDescent="0.2">
      <c r="D13395" s="1"/>
      <c r="E13395" s="41"/>
    </row>
    <row r="13396" spans="4:5" x14ac:dyDescent="0.2">
      <c r="D13396" s="1"/>
      <c r="E13396" s="41"/>
    </row>
    <row r="13397" spans="4:5" x14ac:dyDescent="0.2">
      <c r="D13397" s="1"/>
      <c r="E13397" s="41"/>
    </row>
    <row r="13398" spans="4:5" x14ac:dyDescent="0.2">
      <c r="D13398" s="1"/>
      <c r="E13398" s="41"/>
    </row>
    <row r="13399" spans="4:5" x14ac:dyDescent="0.2">
      <c r="D13399" s="1"/>
      <c r="E13399" s="41"/>
    </row>
    <row r="13400" spans="4:5" x14ac:dyDescent="0.2">
      <c r="D13400" s="1"/>
      <c r="E13400" s="41"/>
    </row>
    <row r="13401" spans="4:5" x14ac:dyDescent="0.2">
      <c r="D13401" s="1"/>
      <c r="E13401" s="41"/>
    </row>
    <row r="13402" spans="4:5" x14ac:dyDescent="0.2">
      <c r="D13402" s="1"/>
      <c r="E13402" s="41"/>
    </row>
    <row r="13403" spans="4:5" x14ac:dyDescent="0.2">
      <c r="D13403" s="1"/>
      <c r="E13403" s="41"/>
    </row>
    <row r="13404" spans="4:5" x14ac:dyDescent="0.2">
      <c r="D13404" s="1"/>
      <c r="E13404" s="41"/>
    </row>
    <row r="13405" spans="4:5" x14ac:dyDescent="0.2">
      <c r="D13405" s="1"/>
      <c r="E13405" s="41"/>
    </row>
    <row r="13406" spans="4:5" x14ac:dyDescent="0.2">
      <c r="D13406" s="1"/>
      <c r="E13406" s="41"/>
    </row>
    <row r="13407" spans="4:5" x14ac:dyDescent="0.2">
      <c r="D13407" s="1"/>
      <c r="E13407" s="41"/>
    </row>
    <row r="13408" spans="4:5" x14ac:dyDescent="0.2">
      <c r="D13408" s="1"/>
      <c r="E13408" s="41"/>
    </row>
    <row r="13409" spans="4:5" x14ac:dyDescent="0.2">
      <c r="D13409" s="1"/>
      <c r="E13409" s="41"/>
    </row>
    <row r="13410" spans="4:5" x14ac:dyDescent="0.2">
      <c r="D13410" s="1"/>
      <c r="E13410" s="41"/>
    </row>
    <row r="13411" spans="4:5" x14ac:dyDescent="0.2">
      <c r="D13411" s="1"/>
      <c r="E13411" s="41"/>
    </row>
    <row r="13412" spans="4:5" x14ac:dyDescent="0.2">
      <c r="D13412" s="1"/>
      <c r="E13412" s="41"/>
    </row>
    <row r="13413" spans="4:5" x14ac:dyDescent="0.2">
      <c r="D13413" s="1"/>
      <c r="E13413" s="41"/>
    </row>
    <row r="13414" spans="4:5" x14ac:dyDescent="0.2">
      <c r="D13414" s="1"/>
      <c r="E13414" s="41"/>
    </row>
    <row r="13415" spans="4:5" x14ac:dyDescent="0.2">
      <c r="D13415" s="1"/>
      <c r="E13415" s="41"/>
    </row>
    <row r="13416" spans="4:5" x14ac:dyDescent="0.2">
      <c r="D13416" s="1"/>
      <c r="E13416" s="41"/>
    </row>
    <row r="13417" spans="4:5" x14ac:dyDescent="0.2">
      <c r="D13417" s="1"/>
      <c r="E13417" s="41"/>
    </row>
    <row r="13418" spans="4:5" x14ac:dyDescent="0.2">
      <c r="D13418" s="1"/>
      <c r="E13418" s="41"/>
    </row>
    <row r="13419" spans="4:5" x14ac:dyDescent="0.2">
      <c r="D13419" s="1"/>
      <c r="E13419" s="41"/>
    </row>
    <row r="13420" spans="4:5" x14ac:dyDescent="0.2">
      <c r="D13420" s="1"/>
      <c r="E13420" s="41"/>
    </row>
    <row r="13421" spans="4:5" x14ac:dyDescent="0.2">
      <c r="D13421" s="1"/>
      <c r="E13421" s="41"/>
    </row>
    <row r="13422" spans="4:5" x14ac:dyDescent="0.2">
      <c r="D13422" s="1"/>
      <c r="E13422" s="41"/>
    </row>
    <row r="13423" spans="4:5" x14ac:dyDescent="0.2">
      <c r="D13423" s="1"/>
      <c r="E13423" s="41"/>
    </row>
    <row r="13424" spans="4:5" x14ac:dyDescent="0.2">
      <c r="D13424" s="1"/>
      <c r="E13424" s="41"/>
    </row>
    <row r="13425" spans="4:5" x14ac:dyDescent="0.2">
      <c r="D13425" s="1"/>
      <c r="E13425" s="41"/>
    </row>
    <row r="13426" spans="4:5" x14ac:dyDescent="0.2">
      <c r="D13426" s="1"/>
      <c r="E13426" s="41"/>
    </row>
    <row r="13427" spans="4:5" x14ac:dyDescent="0.2">
      <c r="D13427" s="1"/>
      <c r="E13427" s="41"/>
    </row>
    <row r="13428" spans="4:5" x14ac:dyDescent="0.2">
      <c r="D13428" s="1"/>
      <c r="E13428" s="41"/>
    </row>
    <row r="13429" spans="4:5" x14ac:dyDescent="0.2">
      <c r="D13429" s="1"/>
      <c r="E13429" s="41"/>
    </row>
    <row r="13430" spans="4:5" x14ac:dyDescent="0.2">
      <c r="D13430" s="1"/>
      <c r="E13430" s="41"/>
    </row>
    <row r="13431" spans="4:5" x14ac:dyDescent="0.2">
      <c r="D13431" s="1"/>
      <c r="E13431" s="41"/>
    </row>
    <row r="13432" spans="4:5" x14ac:dyDescent="0.2">
      <c r="D13432" s="1"/>
      <c r="E13432" s="41"/>
    </row>
    <row r="13433" spans="4:5" x14ac:dyDescent="0.2">
      <c r="D13433" s="1"/>
      <c r="E13433" s="41"/>
    </row>
    <row r="13434" spans="4:5" x14ac:dyDescent="0.2">
      <c r="D13434" s="1"/>
      <c r="E13434" s="41"/>
    </row>
    <row r="13435" spans="4:5" x14ac:dyDescent="0.2">
      <c r="D13435" s="1"/>
      <c r="E13435" s="41"/>
    </row>
    <row r="13436" spans="4:5" x14ac:dyDescent="0.2">
      <c r="D13436" s="1"/>
      <c r="E13436" s="41"/>
    </row>
    <row r="13437" spans="4:5" x14ac:dyDescent="0.2">
      <c r="D13437" s="1"/>
      <c r="E13437" s="41"/>
    </row>
    <row r="13438" spans="4:5" x14ac:dyDescent="0.2">
      <c r="D13438" s="1"/>
      <c r="E13438" s="41"/>
    </row>
    <row r="13439" spans="4:5" x14ac:dyDescent="0.2">
      <c r="D13439" s="1"/>
      <c r="E13439" s="41"/>
    </row>
    <row r="13440" spans="4:5" x14ac:dyDescent="0.2">
      <c r="D13440" s="1"/>
      <c r="E13440" s="41"/>
    </row>
    <row r="13441" spans="4:5" x14ac:dyDescent="0.2">
      <c r="D13441" s="1"/>
      <c r="E13441" s="41"/>
    </row>
    <row r="13442" spans="4:5" x14ac:dyDescent="0.2">
      <c r="D13442" s="1"/>
      <c r="E13442" s="41"/>
    </row>
    <row r="13443" spans="4:5" x14ac:dyDescent="0.2">
      <c r="D13443" s="1"/>
      <c r="E13443" s="41"/>
    </row>
    <row r="13444" spans="4:5" x14ac:dyDescent="0.2">
      <c r="D13444" s="1"/>
      <c r="E13444" s="41"/>
    </row>
    <row r="13445" spans="4:5" x14ac:dyDescent="0.2">
      <c r="D13445" s="1"/>
      <c r="E13445" s="41"/>
    </row>
    <row r="13446" spans="4:5" x14ac:dyDescent="0.2">
      <c r="D13446" s="1"/>
      <c r="E13446" s="41"/>
    </row>
    <row r="13447" spans="4:5" x14ac:dyDescent="0.2">
      <c r="D13447" s="1"/>
      <c r="E13447" s="41"/>
    </row>
    <row r="13448" spans="4:5" x14ac:dyDescent="0.2">
      <c r="D13448" s="1"/>
      <c r="E13448" s="41"/>
    </row>
    <row r="13449" spans="4:5" x14ac:dyDescent="0.2">
      <c r="D13449" s="1"/>
      <c r="E13449" s="41"/>
    </row>
    <row r="13450" spans="4:5" x14ac:dyDescent="0.2">
      <c r="D13450" s="1"/>
      <c r="E13450" s="41"/>
    </row>
    <row r="13451" spans="4:5" x14ac:dyDescent="0.2">
      <c r="D13451" s="1"/>
      <c r="E13451" s="41"/>
    </row>
    <row r="13452" spans="4:5" x14ac:dyDescent="0.2">
      <c r="D13452" s="1"/>
      <c r="E13452" s="41"/>
    </row>
    <row r="13453" spans="4:5" x14ac:dyDescent="0.2">
      <c r="D13453" s="1"/>
      <c r="E13453" s="41"/>
    </row>
    <row r="13454" spans="4:5" x14ac:dyDescent="0.2">
      <c r="D13454" s="1"/>
      <c r="E13454" s="41"/>
    </row>
    <row r="13455" spans="4:5" x14ac:dyDescent="0.2">
      <c r="D13455" s="1"/>
      <c r="E13455" s="41"/>
    </row>
    <row r="13456" spans="4:5" x14ac:dyDescent="0.2">
      <c r="D13456" s="1"/>
      <c r="E13456" s="41"/>
    </row>
    <row r="13457" spans="4:5" x14ac:dyDescent="0.2">
      <c r="D13457" s="1"/>
      <c r="E13457" s="41"/>
    </row>
    <row r="13458" spans="4:5" x14ac:dyDescent="0.2">
      <c r="D13458" s="1"/>
      <c r="E13458" s="41"/>
    </row>
    <row r="13459" spans="4:5" x14ac:dyDescent="0.2">
      <c r="D13459" s="1"/>
      <c r="E13459" s="41"/>
    </row>
    <row r="13460" spans="4:5" x14ac:dyDescent="0.2">
      <c r="D13460" s="1"/>
      <c r="E13460" s="41"/>
    </row>
    <row r="13461" spans="4:5" x14ac:dyDescent="0.2">
      <c r="D13461" s="1"/>
      <c r="E13461" s="41"/>
    </row>
    <row r="13462" spans="4:5" x14ac:dyDescent="0.2">
      <c r="D13462" s="1"/>
      <c r="E13462" s="41"/>
    </row>
    <row r="13463" spans="4:5" x14ac:dyDescent="0.2">
      <c r="D13463" s="1"/>
      <c r="E13463" s="41"/>
    </row>
    <row r="13464" spans="4:5" x14ac:dyDescent="0.2">
      <c r="D13464" s="1"/>
      <c r="E13464" s="41"/>
    </row>
    <row r="13465" spans="4:5" x14ac:dyDescent="0.2">
      <c r="D13465" s="1"/>
      <c r="E13465" s="41"/>
    </row>
    <row r="13466" spans="4:5" x14ac:dyDescent="0.2">
      <c r="D13466" s="1"/>
      <c r="E13466" s="41"/>
    </row>
    <row r="13467" spans="4:5" x14ac:dyDescent="0.2">
      <c r="D13467" s="1"/>
      <c r="E13467" s="41"/>
    </row>
    <row r="13468" spans="4:5" x14ac:dyDescent="0.2">
      <c r="D13468" s="1"/>
      <c r="E13468" s="41"/>
    </row>
    <row r="13469" spans="4:5" x14ac:dyDescent="0.2">
      <c r="D13469" s="1"/>
      <c r="E13469" s="41"/>
    </row>
    <row r="13470" spans="4:5" x14ac:dyDescent="0.2">
      <c r="D13470" s="1"/>
      <c r="E13470" s="41"/>
    </row>
    <row r="13471" spans="4:5" x14ac:dyDescent="0.2">
      <c r="D13471" s="1"/>
      <c r="E13471" s="41"/>
    </row>
    <row r="13472" spans="4:5" x14ac:dyDescent="0.2">
      <c r="D13472" s="1"/>
      <c r="E13472" s="41"/>
    </row>
    <row r="13473" spans="4:5" x14ac:dyDescent="0.2">
      <c r="D13473" s="1"/>
      <c r="E13473" s="41"/>
    </row>
    <row r="13474" spans="4:5" x14ac:dyDescent="0.2">
      <c r="D13474" s="1"/>
      <c r="E13474" s="41"/>
    </row>
    <row r="13475" spans="4:5" x14ac:dyDescent="0.2">
      <c r="D13475" s="1"/>
      <c r="E13475" s="41"/>
    </row>
    <row r="13476" spans="4:5" x14ac:dyDescent="0.2">
      <c r="D13476" s="1"/>
      <c r="E13476" s="41"/>
    </row>
    <row r="13477" spans="4:5" x14ac:dyDescent="0.2">
      <c r="D13477" s="1"/>
      <c r="E13477" s="41"/>
    </row>
    <row r="13478" spans="4:5" x14ac:dyDescent="0.2">
      <c r="D13478" s="1"/>
      <c r="E13478" s="41"/>
    </row>
    <row r="13479" spans="4:5" x14ac:dyDescent="0.2">
      <c r="D13479" s="1"/>
      <c r="E13479" s="41"/>
    </row>
    <row r="13480" spans="4:5" x14ac:dyDescent="0.2">
      <c r="D13480" s="1"/>
      <c r="E13480" s="41"/>
    </row>
    <row r="13481" spans="4:5" x14ac:dyDescent="0.2">
      <c r="D13481" s="1"/>
      <c r="E13481" s="41"/>
    </row>
    <row r="13482" spans="4:5" x14ac:dyDescent="0.2">
      <c r="D13482" s="1"/>
      <c r="E13482" s="41"/>
    </row>
    <row r="13483" spans="4:5" x14ac:dyDescent="0.2">
      <c r="D13483" s="1"/>
      <c r="E13483" s="41"/>
    </row>
    <row r="13484" spans="4:5" x14ac:dyDescent="0.2">
      <c r="D13484" s="1"/>
      <c r="E13484" s="41"/>
    </row>
    <row r="13485" spans="4:5" x14ac:dyDescent="0.2">
      <c r="D13485" s="1"/>
      <c r="E13485" s="41"/>
    </row>
    <row r="13486" spans="4:5" x14ac:dyDescent="0.2">
      <c r="D13486" s="1"/>
      <c r="E13486" s="41"/>
    </row>
    <row r="13487" spans="4:5" x14ac:dyDescent="0.2">
      <c r="D13487" s="1"/>
      <c r="E13487" s="41"/>
    </row>
    <row r="13488" spans="4:5" x14ac:dyDescent="0.2">
      <c r="D13488" s="1"/>
      <c r="E13488" s="41"/>
    </row>
    <row r="13489" spans="4:5" x14ac:dyDescent="0.2">
      <c r="D13489" s="1"/>
      <c r="E13489" s="41"/>
    </row>
    <row r="13490" spans="4:5" x14ac:dyDescent="0.2">
      <c r="D13490" s="1"/>
      <c r="E13490" s="41"/>
    </row>
    <row r="13491" spans="4:5" x14ac:dyDescent="0.2">
      <c r="D13491" s="1"/>
      <c r="E13491" s="41"/>
    </row>
    <row r="13492" spans="4:5" x14ac:dyDescent="0.2">
      <c r="D13492" s="1"/>
      <c r="E13492" s="41"/>
    </row>
    <row r="13493" spans="4:5" x14ac:dyDescent="0.2">
      <c r="D13493" s="1"/>
      <c r="E13493" s="41"/>
    </row>
    <row r="13494" spans="4:5" x14ac:dyDescent="0.2">
      <c r="D13494" s="1"/>
      <c r="E13494" s="41"/>
    </row>
    <row r="13495" spans="4:5" x14ac:dyDescent="0.2">
      <c r="D13495" s="1"/>
      <c r="E13495" s="41"/>
    </row>
    <row r="13496" spans="4:5" x14ac:dyDescent="0.2">
      <c r="D13496" s="1"/>
      <c r="E13496" s="41"/>
    </row>
    <row r="13497" spans="4:5" x14ac:dyDescent="0.2">
      <c r="D13497" s="1"/>
      <c r="E13497" s="41"/>
    </row>
    <row r="13498" spans="4:5" x14ac:dyDescent="0.2">
      <c r="D13498" s="1"/>
      <c r="E13498" s="41"/>
    </row>
    <row r="13499" spans="4:5" x14ac:dyDescent="0.2">
      <c r="D13499" s="1"/>
      <c r="E13499" s="41"/>
    </row>
    <row r="13500" spans="4:5" x14ac:dyDescent="0.2">
      <c r="D13500" s="1"/>
      <c r="E13500" s="41"/>
    </row>
    <row r="13501" spans="4:5" x14ac:dyDescent="0.2">
      <c r="D13501" s="1"/>
      <c r="E13501" s="41"/>
    </row>
    <row r="13502" spans="4:5" x14ac:dyDescent="0.2">
      <c r="D13502" s="1"/>
      <c r="E13502" s="41"/>
    </row>
    <row r="13503" spans="4:5" x14ac:dyDescent="0.2">
      <c r="D13503" s="1"/>
      <c r="E13503" s="41"/>
    </row>
    <row r="13504" spans="4:5" x14ac:dyDescent="0.2">
      <c r="D13504" s="1"/>
      <c r="E13504" s="41"/>
    </row>
    <row r="13505" spans="4:5" x14ac:dyDescent="0.2">
      <c r="D13505" s="1"/>
      <c r="E13505" s="41"/>
    </row>
    <row r="13506" spans="4:5" x14ac:dyDescent="0.2">
      <c r="D13506" s="1"/>
      <c r="E13506" s="41"/>
    </row>
    <row r="13507" spans="4:5" x14ac:dyDescent="0.2">
      <c r="D13507" s="1"/>
      <c r="E13507" s="41"/>
    </row>
    <row r="13508" spans="4:5" x14ac:dyDescent="0.2">
      <c r="D13508" s="1"/>
      <c r="E13508" s="41"/>
    </row>
    <row r="13509" spans="4:5" x14ac:dyDescent="0.2">
      <c r="D13509" s="1"/>
      <c r="E13509" s="41"/>
    </row>
    <row r="13510" spans="4:5" x14ac:dyDescent="0.2">
      <c r="D13510" s="1"/>
      <c r="E13510" s="41"/>
    </row>
    <row r="13511" spans="4:5" x14ac:dyDescent="0.2">
      <c r="D13511" s="1"/>
      <c r="E13511" s="41"/>
    </row>
    <row r="13512" spans="4:5" x14ac:dyDescent="0.2">
      <c r="D13512" s="1"/>
      <c r="E13512" s="41"/>
    </row>
    <row r="13513" spans="4:5" x14ac:dyDescent="0.2">
      <c r="D13513" s="1"/>
      <c r="E13513" s="41"/>
    </row>
    <row r="13514" spans="4:5" x14ac:dyDescent="0.2">
      <c r="D13514" s="1"/>
      <c r="E13514" s="41"/>
    </row>
    <row r="13515" spans="4:5" x14ac:dyDescent="0.2">
      <c r="D13515" s="1"/>
      <c r="E13515" s="41"/>
    </row>
    <row r="13516" spans="4:5" x14ac:dyDescent="0.2">
      <c r="D13516" s="1"/>
      <c r="E13516" s="41"/>
    </row>
    <row r="13517" spans="4:5" x14ac:dyDescent="0.2">
      <c r="D13517" s="1"/>
      <c r="E13517" s="41"/>
    </row>
    <row r="13518" spans="4:5" x14ac:dyDescent="0.2">
      <c r="D13518" s="1"/>
      <c r="E13518" s="41"/>
    </row>
    <row r="13519" spans="4:5" x14ac:dyDescent="0.2">
      <c r="D13519" s="1"/>
      <c r="E13519" s="41"/>
    </row>
    <row r="13520" spans="4:5" x14ac:dyDescent="0.2">
      <c r="D13520" s="1"/>
      <c r="E13520" s="41"/>
    </row>
    <row r="13521" spans="4:5" x14ac:dyDescent="0.2">
      <c r="D13521" s="1"/>
      <c r="E13521" s="41"/>
    </row>
    <row r="13522" spans="4:5" x14ac:dyDescent="0.2">
      <c r="D13522" s="1"/>
      <c r="E13522" s="41"/>
    </row>
    <row r="13523" spans="4:5" x14ac:dyDescent="0.2">
      <c r="D13523" s="1"/>
      <c r="E13523" s="41"/>
    </row>
    <row r="13524" spans="4:5" x14ac:dyDescent="0.2">
      <c r="D13524" s="1"/>
      <c r="E13524" s="41"/>
    </row>
    <row r="13525" spans="4:5" x14ac:dyDescent="0.2">
      <c r="D13525" s="1"/>
      <c r="E13525" s="41"/>
    </row>
    <row r="13526" spans="4:5" x14ac:dyDescent="0.2">
      <c r="D13526" s="1"/>
      <c r="E13526" s="41"/>
    </row>
    <row r="13527" spans="4:5" x14ac:dyDescent="0.2">
      <c r="D13527" s="1"/>
      <c r="E13527" s="41"/>
    </row>
    <row r="13528" spans="4:5" x14ac:dyDescent="0.2">
      <c r="D13528" s="1"/>
      <c r="E13528" s="41"/>
    </row>
    <row r="13529" spans="4:5" x14ac:dyDescent="0.2">
      <c r="D13529" s="1"/>
      <c r="E13529" s="41"/>
    </row>
    <row r="13530" spans="4:5" x14ac:dyDescent="0.2">
      <c r="D13530" s="1"/>
      <c r="E13530" s="41"/>
    </row>
    <row r="13531" spans="4:5" x14ac:dyDescent="0.2">
      <c r="D13531" s="1"/>
      <c r="E13531" s="41"/>
    </row>
    <row r="13532" spans="4:5" x14ac:dyDescent="0.2">
      <c r="D13532" s="1"/>
      <c r="E13532" s="41"/>
    </row>
    <row r="13533" spans="4:5" x14ac:dyDescent="0.2">
      <c r="D13533" s="1"/>
      <c r="E13533" s="41"/>
    </row>
    <row r="13534" spans="4:5" x14ac:dyDescent="0.2">
      <c r="D13534" s="1"/>
      <c r="E13534" s="41"/>
    </row>
    <row r="13535" spans="4:5" x14ac:dyDescent="0.2">
      <c r="D13535" s="1"/>
      <c r="E13535" s="41"/>
    </row>
    <row r="13536" spans="4:5" x14ac:dyDescent="0.2">
      <c r="D13536" s="1"/>
      <c r="E13536" s="41"/>
    </row>
    <row r="13537" spans="4:5" x14ac:dyDescent="0.2">
      <c r="D13537" s="1"/>
      <c r="E13537" s="41"/>
    </row>
    <row r="13538" spans="4:5" x14ac:dyDescent="0.2">
      <c r="D13538" s="1"/>
      <c r="E13538" s="41"/>
    </row>
    <row r="13539" spans="4:5" x14ac:dyDescent="0.2">
      <c r="D13539" s="1"/>
      <c r="E13539" s="41"/>
    </row>
    <row r="13540" spans="4:5" x14ac:dyDescent="0.2">
      <c r="D13540" s="1"/>
      <c r="E13540" s="41"/>
    </row>
    <row r="13541" spans="4:5" x14ac:dyDescent="0.2">
      <c r="D13541" s="1"/>
      <c r="E13541" s="41"/>
    </row>
    <row r="13542" spans="4:5" x14ac:dyDescent="0.2">
      <c r="D13542" s="1"/>
      <c r="E13542" s="41"/>
    </row>
    <row r="13543" spans="4:5" x14ac:dyDescent="0.2">
      <c r="D13543" s="1"/>
      <c r="E13543" s="41"/>
    </row>
    <row r="13544" spans="4:5" x14ac:dyDescent="0.2">
      <c r="D13544" s="1"/>
      <c r="E13544" s="41"/>
    </row>
    <row r="13545" spans="4:5" x14ac:dyDescent="0.2">
      <c r="D13545" s="1"/>
      <c r="E13545" s="41"/>
    </row>
    <row r="13546" spans="4:5" x14ac:dyDescent="0.2">
      <c r="D13546" s="1"/>
      <c r="E13546" s="41"/>
    </row>
    <row r="13547" spans="4:5" x14ac:dyDescent="0.2">
      <c r="D13547" s="1"/>
      <c r="E13547" s="41"/>
    </row>
    <row r="13548" spans="4:5" x14ac:dyDescent="0.2">
      <c r="D13548" s="1"/>
      <c r="E13548" s="41"/>
    </row>
    <row r="13549" spans="4:5" x14ac:dyDescent="0.2">
      <c r="D13549" s="1"/>
      <c r="E13549" s="41"/>
    </row>
    <row r="13550" spans="4:5" x14ac:dyDescent="0.2">
      <c r="D13550" s="1"/>
      <c r="E13550" s="41"/>
    </row>
    <row r="13551" spans="4:5" x14ac:dyDescent="0.2">
      <c r="D13551" s="1"/>
      <c r="E13551" s="41"/>
    </row>
    <row r="13552" spans="4:5" x14ac:dyDescent="0.2">
      <c r="D13552" s="1"/>
      <c r="E13552" s="41"/>
    </row>
    <row r="13553" spans="4:5" x14ac:dyDescent="0.2">
      <c r="D13553" s="1"/>
      <c r="E13553" s="41"/>
    </row>
    <row r="13554" spans="4:5" x14ac:dyDescent="0.2">
      <c r="D13554" s="1"/>
      <c r="E13554" s="41"/>
    </row>
    <row r="13555" spans="4:5" x14ac:dyDescent="0.2">
      <c r="D13555" s="1"/>
      <c r="E13555" s="41"/>
    </row>
    <row r="13556" spans="4:5" x14ac:dyDescent="0.2">
      <c r="D13556" s="1"/>
      <c r="E13556" s="41"/>
    </row>
    <row r="13557" spans="4:5" x14ac:dyDescent="0.2">
      <c r="D13557" s="1"/>
      <c r="E13557" s="41"/>
    </row>
    <row r="13558" spans="4:5" x14ac:dyDescent="0.2">
      <c r="D13558" s="1"/>
      <c r="E13558" s="41"/>
    </row>
    <row r="13559" spans="4:5" x14ac:dyDescent="0.2">
      <c r="D13559" s="1"/>
      <c r="E13559" s="41"/>
    </row>
    <row r="13560" spans="4:5" x14ac:dyDescent="0.2">
      <c r="D13560" s="1"/>
      <c r="E13560" s="41"/>
    </row>
    <row r="13561" spans="4:5" x14ac:dyDescent="0.2">
      <c r="D13561" s="1"/>
      <c r="E13561" s="41"/>
    </row>
    <row r="13562" spans="4:5" x14ac:dyDescent="0.2">
      <c r="D13562" s="1"/>
      <c r="E13562" s="41"/>
    </row>
    <row r="13563" spans="4:5" x14ac:dyDescent="0.2">
      <c r="D13563" s="1"/>
      <c r="E13563" s="41"/>
    </row>
    <row r="13564" spans="4:5" x14ac:dyDescent="0.2">
      <c r="D13564" s="1"/>
      <c r="E13564" s="41"/>
    </row>
    <row r="13565" spans="4:5" x14ac:dyDescent="0.2">
      <c r="D13565" s="1"/>
      <c r="E13565" s="41"/>
    </row>
    <row r="13566" spans="4:5" x14ac:dyDescent="0.2">
      <c r="D13566" s="1"/>
      <c r="E13566" s="41"/>
    </row>
    <row r="13567" spans="4:5" x14ac:dyDescent="0.2">
      <c r="D13567" s="1"/>
      <c r="E13567" s="41"/>
    </row>
    <row r="13568" spans="4:5" x14ac:dyDescent="0.2">
      <c r="D13568" s="1"/>
      <c r="E13568" s="41"/>
    </row>
    <row r="13569" spans="4:5" x14ac:dyDescent="0.2">
      <c r="D13569" s="1"/>
      <c r="E13569" s="41"/>
    </row>
    <row r="13570" spans="4:5" x14ac:dyDescent="0.2">
      <c r="D13570" s="1"/>
      <c r="E13570" s="41"/>
    </row>
    <row r="13571" spans="4:5" x14ac:dyDescent="0.2">
      <c r="D13571" s="1"/>
      <c r="E13571" s="41"/>
    </row>
    <row r="13572" spans="4:5" x14ac:dyDescent="0.2">
      <c r="D13572" s="1"/>
      <c r="E13572" s="41"/>
    </row>
    <row r="13573" spans="4:5" x14ac:dyDescent="0.2">
      <c r="D13573" s="1"/>
      <c r="E13573" s="41"/>
    </row>
    <row r="13574" spans="4:5" x14ac:dyDescent="0.2">
      <c r="D13574" s="1"/>
      <c r="E13574" s="41"/>
    </row>
    <row r="13575" spans="4:5" x14ac:dyDescent="0.2">
      <c r="D13575" s="1"/>
      <c r="E13575" s="41"/>
    </row>
    <row r="13576" spans="4:5" x14ac:dyDescent="0.2">
      <c r="D13576" s="1"/>
      <c r="E13576" s="41"/>
    </row>
    <row r="13577" spans="4:5" x14ac:dyDescent="0.2">
      <c r="D13577" s="1"/>
      <c r="E13577" s="41"/>
    </row>
    <row r="13578" spans="4:5" x14ac:dyDescent="0.2">
      <c r="D13578" s="1"/>
      <c r="E13578" s="41"/>
    </row>
    <row r="13579" spans="4:5" x14ac:dyDescent="0.2">
      <c r="D13579" s="1"/>
      <c r="E13579" s="41"/>
    </row>
    <row r="13580" spans="4:5" x14ac:dyDescent="0.2">
      <c r="D13580" s="1"/>
      <c r="E13580" s="41"/>
    </row>
    <row r="13581" spans="4:5" x14ac:dyDescent="0.2">
      <c r="D13581" s="1"/>
      <c r="E13581" s="41"/>
    </row>
    <row r="13582" spans="4:5" x14ac:dyDescent="0.2">
      <c r="D13582" s="1"/>
      <c r="E13582" s="41"/>
    </row>
    <row r="13583" spans="4:5" x14ac:dyDescent="0.2">
      <c r="D13583" s="1"/>
      <c r="E13583" s="41"/>
    </row>
    <row r="13584" spans="4:5" x14ac:dyDescent="0.2">
      <c r="D13584" s="1"/>
      <c r="E13584" s="41"/>
    </row>
    <row r="13585" spans="4:5" x14ac:dyDescent="0.2">
      <c r="D13585" s="1"/>
      <c r="E13585" s="41"/>
    </row>
    <row r="13586" spans="4:5" x14ac:dyDescent="0.2">
      <c r="D13586" s="1"/>
      <c r="E13586" s="41"/>
    </row>
    <row r="13587" spans="4:5" x14ac:dyDescent="0.2">
      <c r="D13587" s="1"/>
      <c r="E13587" s="41"/>
    </row>
    <row r="13588" spans="4:5" x14ac:dyDescent="0.2">
      <c r="D13588" s="1"/>
      <c r="E13588" s="41"/>
    </row>
    <row r="13589" spans="4:5" x14ac:dyDescent="0.2">
      <c r="D13589" s="1"/>
      <c r="E13589" s="41"/>
    </row>
    <row r="13590" spans="4:5" x14ac:dyDescent="0.2">
      <c r="D13590" s="1"/>
      <c r="E13590" s="41"/>
    </row>
    <row r="13591" spans="4:5" x14ac:dyDescent="0.2">
      <c r="D13591" s="1"/>
      <c r="E13591" s="41"/>
    </row>
    <row r="13592" spans="4:5" x14ac:dyDescent="0.2">
      <c r="D13592" s="1"/>
      <c r="E13592" s="41"/>
    </row>
    <row r="13593" spans="4:5" x14ac:dyDescent="0.2">
      <c r="D13593" s="1"/>
      <c r="E13593" s="41"/>
    </row>
    <row r="13594" spans="4:5" x14ac:dyDescent="0.2">
      <c r="D13594" s="1"/>
      <c r="E13594" s="41"/>
    </row>
    <row r="13595" spans="4:5" x14ac:dyDescent="0.2">
      <c r="D13595" s="1"/>
      <c r="E13595" s="41"/>
    </row>
    <row r="13596" spans="4:5" x14ac:dyDescent="0.2">
      <c r="D13596" s="1"/>
      <c r="E13596" s="41"/>
    </row>
    <row r="13597" spans="4:5" x14ac:dyDescent="0.2">
      <c r="D13597" s="1"/>
      <c r="E13597" s="41"/>
    </row>
    <row r="13598" spans="4:5" x14ac:dyDescent="0.2">
      <c r="D13598" s="1"/>
      <c r="E13598" s="41"/>
    </row>
    <row r="13599" spans="4:5" x14ac:dyDescent="0.2">
      <c r="D13599" s="1"/>
      <c r="E13599" s="41"/>
    </row>
    <row r="13600" spans="4:5" x14ac:dyDescent="0.2">
      <c r="D13600" s="1"/>
      <c r="E13600" s="41"/>
    </row>
    <row r="13601" spans="4:5" x14ac:dyDescent="0.2">
      <c r="D13601" s="1"/>
      <c r="E13601" s="41"/>
    </row>
    <row r="13602" spans="4:5" x14ac:dyDescent="0.2">
      <c r="D13602" s="1"/>
      <c r="E13602" s="41"/>
    </row>
    <row r="13603" spans="4:5" x14ac:dyDescent="0.2">
      <c r="D13603" s="1"/>
      <c r="E13603" s="41"/>
    </row>
    <row r="13604" spans="4:5" x14ac:dyDescent="0.2">
      <c r="D13604" s="1"/>
      <c r="E13604" s="41"/>
    </row>
    <row r="13605" spans="4:5" x14ac:dyDescent="0.2">
      <c r="D13605" s="1"/>
      <c r="E13605" s="41"/>
    </row>
    <row r="13606" spans="4:5" x14ac:dyDescent="0.2">
      <c r="D13606" s="1"/>
      <c r="E13606" s="41"/>
    </row>
    <row r="13607" spans="4:5" x14ac:dyDescent="0.2">
      <c r="D13607" s="1"/>
      <c r="E13607" s="41"/>
    </row>
    <row r="13608" spans="4:5" x14ac:dyDescent="0.2">
      <c r="D13608" s="1"/>
      <c r="E13608" s="41"/>
    </row>
    <row r="13609" spans="4:5" x14ac:dyDescent="0.2">
      <c r="D13609" s="1"/>
      <c r="E13609" s="41"/>
    </row>
    <row r="13610" spans="4:5" x14ac:dyDescent="0.2">
      <c r="D13610" s="1"/>
      <c r="E13610" s="41"/>
    </row>
    <row r="13611" spans="4:5" x14ac:dyDescent="0.2">
      <c r="D13611" s="1"/>
      <c r="E13611" s="41"/>
    </row>
    <row r="13612" spans="4:5" x14ac:dyDescent="0.2">
      <c r="D13612" s="1"/>
      <c r="E13612" s="41"/>
    </row>
    <row r="13613" spans="4:5" x14ac:dyDescent="0.2">
      <c r="D13613" s="1"/>
      <c r="E13613" s="41"/>
    </row>
    <row r="13614" spans="4:5" x14ac:dyDescent="0.2">
      <c r="D13614" s="1"/>
      <c r="E13614" s="41"/>
    </row>
    <row r="13615" spans="4:5" x14ac:dyDescent="0.2">
      <c r="D13615" s="1"/>
      <c r="E13615" s="41"/>
    </row>
    <row r="13616" spans="4:5" x14ac:dyDescent="0.2">
      <c r="D13616" s="1"/>
      <c r="E13616" s="41"/>
    </row>
    <row r="13617" spans="4:5" x14ac:dyDescent="0.2">
      <c r="D13617" s="1"/>
      <c r="E13617" s="41"/>
    </row>
    <row r="13618" spans="4:5" x14ac:dyDescent="0.2">
      <c r="D13618" s="1"/>
      <c r="E13618" s="41"/>
    </row>
    <row r="13619" spans="4:5" x14ac:dyDescent="0.2">
      <c r="D13619" s="1"/>
      <c r="E13619" s="41"/>
    </row>
    <row r="13620" spans="4:5" x14ac:dyDescent="0.2">
      <c r="D13620" s="1"/>
      <c r="E13620" s="41"/>
    </row>
    <row r="13621" spans="4:5" x14ac:dyDescent="0.2">
      <c r="D13621" s="1"/>
      <c r="E13621" s="41"/>
    </row>
    <row r="13622" spans="4:5" x14ac:dyDescent="0.2">
      <c r="D13622" s="1"/>
      <c r="E13622" s="41"/>
    </row>
    <row r="13623" spans="4:5" x14ac:dyDescent="0.2">
      <c r="D13623" s="1"/>
      <c r="E13623" s="41"/>
    </row>
    <row r="13624" spans="4:5" x14ac:dyDescent="0.2">
      <c r="D13624" s="1"/>
      <c r="E13624" s="41"/>
    </row>
    <row r="13625" spans="4:5" x14ac:dyDescent="0.2">
      <c r="D13625" s="1"/>
      <c r="E13625" s="41"/>
    </row>
    <row r="13626" spans="4:5" x14ac:dyDescent="0.2">
      <c r="D13626" s="1"/>
      <c r="E13626" s="41"/>
    </row>
    <row r="13627" spans="4:5" x14ac:dyDescent="0.2">
      <c r="D13627" s="1"/>
      <c r="E13627" s="41"/>
    </row>
    <row r="13628" spans="4:5" x14ac:dyDescent="0.2">
      <c r="D13628" s="1"/>
      <c r="E13628" s="41"/>
    </row>
    <row r="13629" spans="4:5" x14ac:dyDescent="0.2">
      <c r="D13629" s="1"/>
      <c r="E13629" s="41"/>
    </row>
    <row r="13630" spans="4:5" x14ac:dyDescent="0.2">
      <c r="D13630" s="1"/>
      <c r="E13630" s="41"/>
    </row>
    <row r="13631" spans="4:5" x14ac:dyDescent="0.2">
      <c r="D13631" s="1"/>
      <c r="E13631" s="41"/>
    </row>
    <row r="13632" spans="4:5" x14ac:dyDescent="0.2">
      <c r="D13632" s="1"/>
      <c r="E13632" s="41"/>
    </row>
    <row r="13633" spans="4:5" x14ac:dyDescent="0.2">
      <c r="D13633" s="1"/>
      <c r="E13633" s="41"/>
    </row>
    <row r="13634" spans="4:5" x14ac:dyDescent="0.2">
      <c r="D13634" s="1"/>
      <c r="E13634" s="41"/>
    </row>
    <row r="13635" spans="4:5" x14ac:dyDescent="0.2">
      <c r="D13635" s="1"/>
      <c r="E13635" s="41"/>
    </row>
    <row r="13636" spans="4:5" x14ac:dyDescent="0.2">
      <c r="D13636" s="1"/>
      <c r="E13636" s="41"/>
    </row>
    <row r="13637" spans="4:5" x14ac:dyDescent="0.2">
      <c r="D13637" s="1"/>
      <c r="E13637" s="41"/>
    </row>
    <row r="13638" spans="4:5" x14ac:dyDescent="0.2">
      <c r="D13638" s="1"/>
      <c r="E13638" s="41"/>
    </row>
    <row r="13639" spans="4:5" x14ac:dyDescent="0.2">
      <c r="D13639" s="1"/>
      <c r="E13639" s="41"/>
    </row>
    <row r="13640" spans="4:5" x14ac:dyDescent="0.2">
      <c r="D13640" s="1"/>
      <c r="E13640" s="41"/>
    </row>
    <row r="13641" spans="4:5" x14ac:dyDescent="0.2">
      <c r="D13641" s="1"/>
      <c r="E13641" s="41"/>
    </row>
    <row r="13642" spans="4:5" x14ac:dyDescent="0.2">
      <c r="D13642" s="1"/>
      <c r="E13642" s="41"/>
    </row>
    <row r="13643" spans="4:5" x14ac:dyDescent="0.2">
      <c r="D13643" s="1"/>
      <c r="E13643" s="41"/>
    </row>
    <row r="13644" spans="4:5" x14ac:dyDescent="0.2">
      <c r="D13644" s="1"/>
      <c r="E13644" s="41"/>
    </row>
    <row r="13645" spans="4:5" x14ac:dyDescent="0.2">
      <c r="D13645" s="1"/>
      <c r="E13645" s="41"/>
    </row>
    <row r="13646" spans="4:5" x14ac:dyDescent="0.2">
      <c r="D13646" s="1"/>
      <c r="E13646" s="41"/>
    </row>
    <row r="13647" spans="4:5" x14ac:dyDescent="0.2">
      <c r="D13647" s="1"/>
      <c r="E13647" s="41"/>
    </row>
    <row r="13648" spans="4:5" x14ac:dyDescent="0.2">
      <c r="D13648" s="1"/>
      <c r="E13648" s="41"/>
    </row>
    <row r="13649" spans="4:5" x14ac:dyDescent="0.2">
      <c r="D13649" s="1"/>
      <c r="E13649" s="41"/>
    </row>
    <row r="13650" spans="4:5" x14ac:dyDescent="0.2">
      <c r="D13650" s="1"/>
      <c r="E13650" s="41"/>
    </row>
    <row r="13651" spans="4:5" x14ac:dyDescent="0.2">
      <c r="D13651" s="1"/>
      <c r="E13651" s="41"/>
    </row>
    <row r="13652" spans="4:5" x14ac:dyDescent="0.2">
      <c r="D13652" s="1"/>
      <c r="E13652" s="41"/>
    </row>
    <row r="13653" spans="4:5" x14ac:dyDescent="0.2">
      <c r="D13653" s="1"/>
      <c r="E13653" s="41"/>
    </row>
    <row r="13654" spans="4:5" x14ac:dyDescent="0.2">
      <c r="D13654" s="1"/>
      <c r="E13654" s="41"/>
    </row>
    <row r="13655" spans="4:5" x14ac:dyDescent="0.2">
      <c r="D13655" s="1"/>
      <c r="E13655" s="41"/>
    </row>
    <row r="13656" spans="4:5" x14ac:dyDescent="0.2">
      <c r="D13656" s="1"/>
      <c r="E13656" s="41"/>
    </row>
    <row r="13657" spans="4:5" x14ac:dyDescent="0.2">
      <c r="D13657" s="1"/>
      <c r="E13657" s="41"/>
    </row>
    <row r="13658" spans="4:5" x14ac:dyDescent="0.2">
      <c r="D13658" s="1"/>
      <c r="E13658" s="41"/>
    </row>
    <row r="13659" spans="4:5" x14ac:dyDescent="0.2">
      <c r="D13659" s="1"/>
      <c r="E13659" s="41"/>
    </row>
    <row r="13660" spans="4:5" x14ac:dyDescent="0.2">
      <c r="D13660" s="1"/>
      <c r="E13660" s="41"/>
    </row>
    <row r="13661" spans="4:5" x14ac:dyDescent="0.2">
      <c r="D13661" s="1"/>
      <c r="E13661" s="41"/>
    </row>
    <row r="13662" spans="4:5" x14ac:dyDescent="0.2">
      <c r="D13662" s="1"/>
      <c r="E13662" s="41"/>
    </row>
    <row r="13663" spans="4:5" x14ac:dyDescent="0.2">
      <c r="D13663" s="1"/>
      <c r="E13663" s="41"/>
    </row>
    <row r="13664" spans="4:5" x14ac:dyDescent="0.2">
      <c r="D13664" s="1"/>
      <c r="E13664" s="41"/>
    </row>
    <row r="13665" spans="4:5" x14ac:dyDescent="0.2">
      <c r="D13665" s="1"/>
      <c r="E13665" s="41"/>
    </row>
    <row r="13666" spans="4:5" x14ac:dyDescent="0.2">
      <c r="D13666" s="1"/>
      <c r="E13666" s="41"/>
    </row>
    <row r="13667" spans="4:5" x14ac:dyDescent="0.2">
      <c r="D13667" s="1"/>
      <c r="E13667" s="41"/>
    </row>
    <row r="13668" spans="4:5" x14ac:dyDescent="0.2">
      <c r="D13668" s="1"/>
      <c r="E13668" s="41"/>
    </row>
    <row r="13669" spans="4:5" x14ac:dyDescent="0.2">
      <c r="D13669" s="1"/>
      <c r="E13669" s="41"/>
    </row>
    <row r="13670" spans="4:5" x14ac:dyDescent="0.2">
      <c r="D13670" s="1"/>
      <c r="E13670" s="41"/>
    </row>
    <row r="13671" spans="4:5" x14ac:dyDescent="0.2">
      <c r="D13671" s="1"/>
      <c r="E13671" s="41"/>
    </row>
    <row r="13672" spans="4:5" x14ac:dyDescent="0.2">
      <c r="D13672" s="1"/>
      <c r="E13672" s="41"/>
    </row>
    <row r="13673" spans="4:5" x14ac:dyDescent="0.2">
      <c r="D13673" s="1"/>
      <c r="E13673" s="41"/>
    </row>
    <row r="13674" spans="4:5" x14ac:dyDescent="0.2">
      <c r="D13674" s="1"/>
      <c r="E13674" s="41"/>
    </row>
    <row r="13675" spans="4:5" x14ac:dyDescent="0.2">
      <c r="D13675" s="1"/>
      <c r="E13675" s="41"/>
    </row>
    <row r="13676" spans="4:5" x14ac:dyDescent="0.2">
      <c r="D13676" s="1"/>
      <c r="E13676" s="41"/>
    </row>
    <row r="13677" spans="4:5" x14ac:dyDescent="0.2">
      <c r="D13677" s="1"/>
      <c r="E13677" s="41"/>
    </row>
    <row r="13678" spans="4:5" x14ac:dyDescent="0.2">
      <c r="D13678" s="1"/>
      <c r="E13678" s="41"/>
    </row>
    <row r="13679" spans="4:5" x14ac:dyDescent="0.2">
      <c r="D13679" s="1"/>
      <c r="E13679" s="41"/>
    </row>
    <row r="13680" spans="4:5" x14ac:dyDescent="0.2">
      <c r="D13680" s="1"/>
      <c r="E13680" s="41"/>
    </row>
    <row r="13681" spans="4:5" x14ac:dyDescent="0.2">
      <c r="D13681" s="1"/>
      <c r="E13681" s="41"/>
    </row>
    <row r="13682" spans="4:5" x14ac:dyDescent="0.2">
      <c r="D13682" s="1"/>
      <c r="E13682" s="41"/>
    </row>
    <row r="13683" spans="4:5" x14ac:dyDescent="0.2">
      <c r="D13683" s="1"/>
      <c r="E13683" s="41"/>
    </row>
    <row r="13684" spans="4:5" x14ac:dyDescent="0.2">
      <c r="D13684" s="1"/>
      <c r="E13684" s="41"/>
    </row>
    <row r="13685" spans="4:5" x14ac:dyDescent="0.2">
      <c r="D13685" s="1"/>
      <c r="E13685" s="41"/>
    </row>
    <row r="13686" spans="4:5" x14ac:dyDescent="0.2">
      <c r="D13686" s="1"/>
      <c r="E13686" s="41"/>
    </row>
    <row r="13687" spans="4:5" x14ac:dyDescent="0.2">
      <c r="D13687" s="1"/>
      <c r="E13687" s="41"/>
    </row>
    <row r="13688" spans="4:5" x14ac:dyDescent="0.2">
      <c r="D13688" s="1"/>
      <c r="E13688" s="41"/>
    </row>
    <row r="13689" spans="4:5" x14ac:dyDescent="0.2">
      <c r="D13689" s="1"/>
      <c r="E13689" s="41"/>
    </row>
    <row r="13690" spans="4:5" x14ac:dyDescent="0.2">
      <c r="D13690" s="1"/>
      <c r="E13690" s="41"/>
    </row>
    <row r="13691" spans="4:5" x14ac:dyDescent="0.2">
      <c r="D13691" s="1"/>
      <c r="E13691" s="41"/>
    </row>
    <row r="13692" spans="4:5" x14ac:dyDescent="0.2">
      <c r="D13692" s="1"/>
      <c r="E13692" s="41"/>
    </row>
    <row r="13693" spans="4:5" x14ac:dyDescent="0.2">
      <c r="D13693" s="1"/>
      <c r="E13693" s="41"/>
    </row>
    <row r="13694" spans="4:5" x14ac:dyDescent="0.2">
      <c r="D13694" s="1"/>
      <c r="E13694" s="41"/>
    </row>
    <row r="13695" spans="4:5" x14ac:dyDescent="0.2">
      <c r="D13695" s="1"/>
      <c r="E13695" s="41"/>
    </row>
    <row r="13696" spans="4:5" x14ac:dyDescent="0.2">
      <c r="D13696" s="1"/>
      <c r="E13696" s="41"/>
    </row>
    <row r="13697" spans="4:5" x14ac:dyDescent="0.2">
      <c r="D13697" s="1"/>
      <c r="E13697" s="41"/>
    </row>
    <row r="13698" spans="4:5" x14ac:dyDescent="0.2">
      <c r="D13698" s="1"/>
      <c r="E13698" s="41"/>
    </row>
    <row r="13699" spans="4:5" x14ac:dyDescent="0.2">
      <c r="D13699" s="1"/>
      <c r="E13699" s="41"/>
    </row>
    <row r="13700" spans="4:5" x14ac:dyDescent="0.2">
      <c r="D13700" s="1"/>
      <c r="E13700" s="41"/>
    </row>
    <row r="13701" spans="4:5" x14ac:dyDescent="0.2">
      <c r="D13701" s="1"/>
      <c r="E13701" s="41"/>
    </row>
    <row r="13702" spans="4:5" x14ac:dyDescent="0.2">
      <c r="D13702" s="1"/>
      <c r="E13702" s="41"/>
    </row>
    <row r="13703" spans="4:5" x14ac:dyDescent="0.2">
      <c r="D13703" s="1"/>
      <c r="E13703" s="41"/>
    </row>
    <row r="13704" spans="4:5" x14ac:dyDescent="0.2">
      <c r="D13704" s="1"/>
      <c r="E13704" s="41"/>
    </row>
    <row r="13705" spans="4:5" x14ac:dyDescent="0.2">
      <c r="D13705" s="1"/>
      <c r="E13705" s="41"/>
    </row>
    <row r="13706" spans="4:5" x14ac:dyDescent="0.2">
      <c r="D13706" s="1"/>
      <c r="E13706" s="41"/>
    </row>
    <row r="13707" spans="4:5" x14ac:dyDescent="0.2">
      <c r="D13707" s="1"/>
      <c r="E13707" s="41"/>
    </row>
    <row r="13708" spans="4:5" x14ac:dyDescent="0.2">
      <c r="D13708" s="1"/>
      <c r="E13708" s="41"/>
    </row>
    <row r="13709" spans="4:5" x14ac:dyDescent="0.2">
      <c r="D13709" s="1"/>
      <c r="E13709" s="41"/>
    </row>
    <row r="13710" spans="4:5" x14ac:dyDescent="0.2">
      <c r="D13710" s="1"/>
      <c r="E13710" s="41"/>
    </row>
    <row r="13711" spans="4:5" x14ac:dyDescent="0.2">
      <c r="D13711" s="1"/>
      <c r="E13711" s="41"/>
    </row>
    <row r="13712" spans="4:5" x14ac:dyDescent="0.2">
      <c r="D13712" s="1"/>
      <c r="E13712" s="41"/>
    </row>
    <row r="13713" spans="4:5" x14ac:dyDescent="0.2">
      <c r="D13713" s="1"/>
      <c r="E13713" s="41"/>
    </row>
    <row r="13714" spans="4:5" x14ac:dyDescent="0.2">
      <c r="D13714" s="1"/>
      <c r="E13714" s="41"/>
    </row>
    <row r="13715" spans="4:5" x14ac:dyDescent="0.2">
      <c r="D13715" s="1"/>
      <c r="E13715" s="41"/>
    </row>
    <row r="13716" spans="4:5" x14ac:dyDescent="0.2">
      <c r="D13716" s="1"/>
      <c r="E13716" s="41"/>
    </row>
    <row r="13717" spans="4:5" x14ac:dyDescent="0.2">
      <c r="D13717" s="1"/>
      <c r="E13717" s="41"/>
    </row>
    <row r="13718" spans="4:5" x14ac:dyDescent="0.2">
      <c r="D13718" s="1"/>
      <c r="E13718" s="41"/>
    </row>
    <row r="13719" spans="4:5" x14ac:dyDescent="0.2">
      <c r="D13719" s="1"/>
      <c r="E13719" s="41"/>
    </row>
    <row r="13720" spans="4:5" x14ac:dyDescent="0.2">
      <c r="D13720" s="1"/>
      <c r="E13720" s="41"/>
    </row>
    <row r="13721" spans="4:5" x14ac:dyDescent="0.2">
      <c r="D13721" s="1"/>
      <c r="E13721" s="41"/>
    </row>
    <row r="13722" spans="4:5" x14ac:dyDescent="0.2">
      <c r="D13722" s="1"/>
      <c r="E13722" s="41"/>
    </row>
    <row r="13723" spans="4:5" x14ac:dyDescent="0.2">
      <c r="D13723" s="1"/>
      <c r="E13723" s="41"/>
    </row>
    <row r="13724" spans="4:5" x14ac:dyDescent="0.2">
      <c r="D13724" s="1"/>
      <c r="E13724" s="41"/>
    </row>
    <row r="13725" spans="4:5" x14ac:dyDescent="0.2">
      <c r="D13725" s="1"/>
      <c r="E13725" s="41"/>
    </row>
    <row r="13726" spans="4:5" x14ac:dyDescent="0.2">
      <c r="D13726" s="1"/>
      <c r="E13726" s="41"/>
    </row>
    <row r="13727" spans="4:5" x14ac:dyDescent="0.2">
      <c r="D13727" s="1"/>
      <c r="E13727" s="41"/>
    </row>
    <row r="13728" spans="4:5" x14ac:dyDescent="0.2">
      <c r="D13728" s="1"/>
      <c r="E13728" s="41"/>
    </row>
    <row r="13729" spans="4:5" x14ac:dyDescent="0.2">
      <c r="D13729" s="1"/>
      <c r="E13729" s="41"/>
    </row>
    <row r="13730" spans="4:5" x14ac:dyDescent="0.2">
      <c r="D13730" s="1"/>
      <c r="E13730" s="41"/>
    </row>
    <row r="13731" spans="4:5" x14ac:dyDescent="0.2">
      <c r="D13731" s="1"/>
      <c r="E13731" s="41"/>
    </row>
    <row r="13732" spans="4:5" x14ac:dyDescent="0.2">
      <c r="D13732" s="1"/>
      <c r="E13732" s="41"/>
    </row>
    <row r="13733" spans="4:5" x14ac:dyDescent="0.2">
      <c r="D13733" s="1"/>
      <c r="E13733" s="41"/>
    </row>
    <row r="13734" spans="4:5" x14ac:dyDescent="0.2">
      <c r="D13734" s="1"/>
      <c r="E13734" s="41"/>
    </row>
    <row r="13735" spans="4:5" x14ac:dyDescent="0.2">
      <c r="D13735" s="1"/>
      <c r="E13735" s="41"/>
    </row>
    <row r="13736" spans="4:5" x14ac:dyDescent="0.2">
      <c r="D13736" s="1"/>
      <c r="E13736" s="41"/>
    </row>
    <row r="13737" spans="4:5" x14ac:dyDescent="0.2">
      <c r="D13737" s="1"/>
      <c r="E13737" s="41"/>
    </row>
    <row r="13738" spans="4:5" x14ac:dyDescent="0.2">
      <c r="D13738" s="1"/>
      <c r="E13738" s="41"/>
    </row>
    <row r="13739" spans="4:5" x14ac:dyDescent="0.2">
      <c r="D13739" s="1"/>
      <c r="E13739" s="41"/>
    </row>
    <row r="13740" spans="4:5" x14ac:dyDescent="0.2">
      <c r="D13740" s="1"/>
      <c r="E13740" s="41"/>
    </row>
    <row r="13741" spans="4:5" x14ac:dyDescent="0.2">
      <c r="D13741" s="1"/>
      <c r="E13741" s="41"/>
    </row>
    <row r="13742" spans="4:5" x14ac:dyDescent="0.2">
      <c r="D13742" s="1"/>
      <c r="E13742" s="41"/>
    </row>
    <row r="13743" spans="4:5" x14ac:dyDescent="0.2">
      <c r="D13743" s="1"/>
      <c r="E13743" s="41"/>
    </row>
    <row r="13744" spans="4:5" x14ac:dyDescent="0.2">
      <c r="D13744" s="1"/>
      <c r="E13744" s="41"/>
    </row>
    <row r="13745" spans="4:5" x14ac:dyDescent="0.2">
      <c r="D13745" s="1"/>
      <c r="E13745" s="41"/>
    </row>
    <row r="13746" spans="4:5" x14ac:dyDescent="0.2">
      <c r="D13746" s="1"/>
      <c r="E13746" s="41"/>
    </row>
    <row r="13747" spans="4:5" x14ac:dyDescent="0.2">
      <c r="D13747" s="1"/>
      <c r="E13747" s="41"/>
    </row>
    <row r="13748" spans="4:5" x14ac:dyDescent="0.2">
      <c r="D13748" s="1"/>
      <c r="E13748" s="41"/>
    </row>
    <row r="13749" spans="4:5" x14ac:dyDescent="0.2">
      <c r="D13749" s="1"/>
      <c r="E13749" s="41"/>
    </row>
    <row r="13750" spans="4:5" x14ac:dyDescent="0.2">
      <c r="D13750" s="1"/>
      <c r="E13750" s="41"/>
    </row>
    <row r="13751" spans="4:5" x14ac:dyDescent="0.2">
      <c r="D13751" s="1"/>
      <c r="E13751" s="41"/>
    </row>
    <row r="13752" spans="4:5" x14ac:dyDescent="0.2">
      <c r="D13752" s="1"/>
      <c r="E13752" s="41"/>
    </row>
    <row r="13753" spans="4:5" x14ac:dyDescent="0.2">
      <c r="D13753" s="1"/>
      <c r="E13753" s="41"/>
    </row>
    <row r="13754" spans="4:5" x14ac:dyDescent="0.2">
      <c r="D13754" s="1"/>
      <c r="E13754" s="41"/>
    </row>
    <row r="13755" spans="4:5" x14ac:dyDescent="0.2">
      <c r="D13755" s="1"/>
      <c r="E13755" s="41"/>
    </row>
    <row r="13756" spans="4:5" x14ac:dyDescent="0.2">
      <c r="D13756" s="1"/>
      <c r="E13756" s="41"/>
    </row>
    <row r="13757" spans="4:5" x14ac:dyDescent="0.2">
      <c r="D13757" s="1"/>
      <c r="E13757" s="41"/>
    </row>
    <row r="13758" spans="4:5" x14ac:dyDescent="0.2">
      <c r="D13758" s="1"/>
      <c r="E13758" s="41"/>
    </row>
    <row r="13759" spans="4:5" x14ac:dyDescent="0.2">
      <c r="D13759" s="1"/>
      <c r="E13759" s="41"/>
    </row>
    <row r="13760" spans="4:5" x14ac:dyDescent="0.2">
      <c r="D13760" s="1"/>
      <c r="E13760" s="41"/>
    </row>
    <row r="13761" spans="4:5" x14ac:dyDescent="0.2">
      <c r="D13761" s="1"/>
      <c r="E13761" s="41"/>
    </row>
    <row r="13762" spans="4:5" x14ac:dyDescent="0.2">
      <c r="D13762" s="1"/>
      <c r="E13762" s="41"/>
    </row>
    <row r="13763" spans="4:5" x14ac:dyDescent="0.2">
      <c r="D13763" s="1"/>
      <c r="E13763" s="41"/>
    </row>
    <row r="13764" spans="4:5" x14ac:dyDescent="0.2">
      <c r="D13764" s="1"/>
      <c r="E13764" s="41"/>
    </row>
    <row r="13765" spans="4:5" x14ac:dyDescent="0.2">
      <c r="D13765" s="1"/>
      <c r="E13765" s="41"/>
    </row>
    <row r="13766" spans="4:5" x14ac:dyDescent="0.2">
      <c r="D13766" s="1"/>
      <c r="E13766" s="41"/>
    </row>
    <row r="13767" spans="4:5" x14ac:dyDescent="0.2">
      <c r="D13767" s="1"/>
      <c r="E13767" s="41"/>
    </row>
    <row r="13768" spans="4:5" x14ac:dyDescent="0.2">
      <c r="D13768" s="1"/>
      <c r="E13768" s="41"/>
    </row>
    <row r="13769" spans="4:5" x14ac:dyDescent="0.2">
      <c r="D13769" s="1"/>
      <c r="E13769" s="41"/>
    </row>
    <row r="13770" spans="4:5" x14ac:dyDescent="0.2">
      <c r="D13770" s="1"/>
      <c r="E13770" s="41"/>
    </row>
    <row r="13771" spans="4:5" x14ac:dyDescent="0.2">
      <c r="D13771" s="1"/>
      <c r="E13771" s="41"/>
    </row>
    <row r="13772" spans="4:5" x14ac:dyDescent="0.2">
      <c r="D13772" s="1"/>
      <c r="E13772" s="41"/>
    </row>
    <row r="13773" spans="4:5" x14ac:dyDescent="0.2">
      <c r="D13773" s="1"/>
      <c r="E13773" s="41"/>
    </row>
    <row r="13774" spans="4:5" x14ac:dyDescent="0.2">
      <c r="D13774" s="1"/>
      <c r="E13774" s="41"/>
    </row>
    <row r="13775" spans="4:5" x14ac:dyDescent="0.2">
      <c r="D13775" s="1"/>
      <c r="E13775" s="41"/>
    </row>
    <row r="13776" spans="4:5" x14ac:dyDescent="0.2">
      <c r="D13776" s="1"/>
      <c r="E13776" s="41"/>
    </row>
    <row r="13777" spans="4:5" x14ac:dyDescent="0.2">
      <c r="D13777" s="1"/>
      <c r="E13777" s="41"/>
    </row>
    <row r="13778" spans="4:5" x14ac:dyDescent="0.2">
      <c r="D13778" s="1"/>
      <c r="E13778" s="41"/>
    </row>
    <row r="13779" spans="4:5" x14ac:dyDescent="0.2">
      <c r="D13779" s="1"/>
      <c r="E13779" s="41"/>
    </row>
    <row r="13780" spans="4:5" x14ac:dyDescent="0.2">
      <c r="D13780" s="1"/>
      <c r="E13780" s="41"/>
    </row>
    <row r="13781" spans="4:5" x14ac:dyDescent="0.2">
      <c r="D13781" s="1"/>
      <c r="E13781" s="41"/>
    </row>
    <row r="13782" spans="4:5" x14ac:dyDescent="0.2">
      <c r="D13782" s="1"/>
      <c r="E13782" s="41"/>
    </row>
    <row r="13783" spans="4:5" x14ac:dyDescent="0.2">
      <c r="D13783" s="1"/>
      <c r="E13783" s="41"/>
    </row>
    <row r="13784" spans="4:5" x14ac:dyDescent="0.2">
      <c r="D13784" s="1"/>
      <c r="E13784" s="41"/>
    </row>
    <row r="13785" spans="4:5" x14ac:dyDescent="0.2">
      <c r="D13785" s="1"/>
      <c r="E13785" s="41"/>
    </row>
    <row r="13786" spans="4:5" x14ac:dyDescent="0.2">
      <c r="D13786" s="1"/>
      <c r="E13786" s="41"/>
    </row>
    <row r="13787" spans="4:5" x14ac:dyDescent="0.2">
      <c r="D13787" s="1"/>
      <c r="E13787" s="41"/>
    </row>
    <row r="13788" spans="4:5" x14ac:dyDescent="0.2">
      <c r="D13788" s="1"/>
      <c r="E13788" s="41"/>
    </row>
    <row r="13789" spans="4:5" x14ac:dyDescent="0.2">
      <c r="D13789" s="1"/>
      <c r="E13789" s="41"/>
    </row>
    <row r="13790" spans="4:5" x14ac:dyDescent="0.2">
      <c r="D13790" s="1"/>
      <c r="E13790" s="41"/>
    </row>
    <row r="13791" spans="4:5" x14ac:dyDescent="0.2">
      <c r="D13791" s="1"/>
      <c r="E13791" s="41"/>
    </row>
    <row r="13792" spans="4:5" x14ac:dyDescent="0.2">
      <c r="D13792" s="1"/>
      <c r="E13792" s="41"/>
    </row>
    <row r="13793" spans="4:5" x14ac:dyDescent="0.2">
      <c r="D13793" s="1"/>
      <c r="E13793" s="41"/>
    </row>
    <row r="13794" spans="4:5" x14ac:dyDescent="0.2">
      <c r="D13794" s="1"/>
      <c r="E13794" s="41"/>
    </row>
    <row r="13795" spans="4:5" x14ac:dyDescent="0.2">
      <c r="D13795" s="1"/>
      <c r="E13795" s="41"/>
    </row>
    <row r="13796" spans="4:5" x14ac:dyDescent="0.2">
      <c r="D13796" s="1"/>
      <c r="E13796" s="41"/>
    </row>
    <row r="13797" spans="4:5" x14ac:dyDescent="0.2">
      <c r="D13797" s="1"/>
      <c r="E13797" s="41"/>
    </row>
    <row r="13798" spans="4:5" x14ac:dyDescent="0.2">
      <c r="D13798" s="1"/>
      <c r="E13798" s="41"/>
    </row>
    <row r="13799" spans="4:5" x14ac:dyDescent="0.2">
      <c r="D13799" s="1"/>
      <c r="E13799" s="41"/>
    </row>
    <row r="13800" spans="4:5" x14ac:dyDescent="0.2">
      <c r="D13800" s="1"/>
      <c r="E13800" s="41"/>
    </row>
    <row r="13801" spans="4:5" x14ac:dyDescent="0.2">
      <c r="D13801" s="1"/>
      <c r="E13801" s="41"/>
    </row>
    <row r="13802" spans="4:5" x14ac:dyDescent="0.2">
      <c r="D13802" s="1"/>
      <c r="E13802" s="41"/>
    </row>
    <row r="13803" spans="4:5" x14ac:dyDescent="0.2">
      <c r="D13803" s="1"/>
      <c r="E13803" s="41"/>
    </row>
    <row r="13804" spans="4:5" x14ac:dyDescent="0.2">
      <c r="D13804" s="1"/>
      <c r="E13804" s="41"/>
    </row>
    <row r="13805" spans="4:5" x14ac:dyDescent="0.2">
      <c r="D13805" s="1"/>
      <c r="E13805" s="41"/>
    </row>
    <row r="13806" spans="4:5" x14ac:dyDescent="0.2">
      <c r="D13806" s="1"/>
      <c r="E13806" s="41"/>
    </row>
    <row r="13807" spans="4:5" x14ac:dyDescent="0.2">
      <c r="D13807" s="1"/>
      <c r="E13807" s="41"/>
    </row>
    <row r="13808" spans="4:5" x14ac:dyDescent="0.2">
      <c r="D13808" s="1"/>
      <c r="E13808" s="41"/>
    </row>
    <row r="13809" spans="4:5" x14ac:dyDescent="0.2">
      <c r="D13809" s="1"/>
      <c r="E13809" s="41"/>
    </row>
    <row r="13810" spans="4:5" x14ac:dyDescent="0.2">
      <c r="D13810" s="1"/>
      <c r="E13810" s="41"/>
    </row>
    <row r="13811" spans="4:5" x14ac:dyDescent="0.2">
      <c r="D13811" s="1"/>
      <c r="E13811" s="41"/>
    </row>
    <row r="13812" spans="4:5" x14ac:dyDescent="0.2">
      <c r="D13812" s="1"/>
      <c r="E13812" s="41"/>
    </row>
    <row r="13813" spans="4:5" x14ac:dyDescent="0.2">
      <c r="D13813" s="1"/>
      <c r="E13813" s="41"/>
    </row>
    <row r="13814" spans="4:5" x14ac:dyDescent="0.2">
      <c r="D13814" s="1"/>
      <c r="E13814" s="41"/>
    </row>
    <row r="13815" spans="4:5" x14ac:dyDescent="0.2">
      <c r="D13815" s="1"/>
      <c r="E13815" s="41"/>
    </row>
    <row r="13816" spans="4:5" x14ac:dyDescent="0.2">
      <c r="D13816" s="1"/>
      <c r="E13816" s="41"/>
    </row>
    <row r="13817" spans="4:5" x14ac:dyDescent="0.2">
      <c r="D13817" s="1"/>
      <c r="E13817" s="41"/>
    </row>
    <row r="13818" spans="4:5" x14ac:dyDescent="0.2">
      <c r="D13818" s="1"/>
      <c r="E13818" s="41"/>
    </row>
    <row r="13819" spans="4:5" x14ac:dyDescent="0.2">
      <c r="D13819" s="1"/>
      <c r="E13819" s="41"/>
    </row>
    <row r="13820" spans="4:5" x14ac:dyDescent="0.2">
      <c r="D13820" s="1"/>
      <c r="E13820" s="41"/>
    </row>
    <row r="13821" spans="4:5" x14ac:dyDescent="0.2">
      <c r="D13821" s="1"/>
      <c r="E13821" s="41"/>
    </row>
    <row r="13822" spans="4:5" x14ac:dyDescent="0.2">
      <c r="D13822" s="1"/>
      <c r="E13822" s="41"/>
    </row>
    <row r="13823" spans="4:5" x14ac:dyDescent="0.2">
      <c r="D13823" s="1"/>
      <c r="E13823" s="41"/>
    </row>
    <row r="13824" spans="4:5" x14ac:dyDescent="0.2">
      <c r="D13824" s="1"/>
      <c r="E13824" s="41"/>
    </row>
    <row r="13825" spans="4:5" x14ac:dyDescent="0.2">
      <c r="D13825" s="1"/>
      <c r="E13825" s="41"/>
    </row>
    <row r="13826" spans="4:5" x14ac:dyDescent="0.2">
      <c r="D13826" s="1"/>
      <c r="E13826" s="41"/>
    </row>
    <row r="13827" spans="4:5" x14ac:dyDescent="0.2">
      <c r="D13827" s="1"/>
      <c r="E13827" s="41"/>
    </row>
    <row r="13828" spans="4:5" x14ac:dyDescent="0.2">
      <c r="D13828" s="1"/>
      <c r="E13828" s="41"/>
    </row>
    <row r="13829" spans="4:5" x14ac:dyDescent="0.2">
      <c r="D13829" s="1"/>
      <c r="E13829" s="41"/>
    </row>
    <row r="13830" spans="4:5" x14ac:dyDescent="0.2">
      <c r="D13830" s="1"/>
      <c r="E13830" s="41"/>
    </row>
    <row r="13831" spans="4:5" x14ac:dyDescent="0.2">
      <c r="D13831" s="1"/>
      <c r="E13831" s="41"/>
    </row>
    <row r="13832" spans="4:5" x14ac:dyDescent="0.2">
      <c r="D13832" s="1"/>
      <c r="E13832" s="41"/>
    </row>
    <row r="13833" spans="4:5" x14ac:dyDescent="0.2">
      <c r="D13833" s="1"/>
      <c r="E13833" s="41"/>
    </row>
    <row r="13834" spans="4:5" x14ac:dyDescent="0.2">
      <c r="D13834" s="1"/>
      <c r="E13834" s="41"/>
    </row>
    <row r="13835" spans="4:5" x14ac:dyDescent="0.2">
      <c r="D13835" s="1"/>
      <c r="E13835" s="41"/>
    </row>
    <row r="13836" spans="4:5" x14ac:dyDescent="0.2">
      <c r="D13836" s="1"/>
      <c r="E13836" s="41"/>
    </row>
    <row r="13837" spans="4:5" x14ac:dyDescent="0.2">
      <c r="D13837" s="1"/>
      <c r="E13837" s="41"/>
    </row>
    <row r="13838" spans="4:5" x14ac:dyDescent="0.2">
      <c r="D13838" s="1"/>
      <c r="E13838" s="41"/>
    </row>
    <row r="13839" spans="4:5" x14ac:dyDescent="0.2">
      <c r="D13839" s="1"/>
      <c r="E13839" s="41"/>
    </row>
    <row r="13840" spans="4:5" x14ac:dyDescent="0.2">
      <c r="D13840" s="1"/>
      <c r="E13840" s="41"/>
    </row>
    <row r="13841" spans="4:5" x14ac:dyDescent="0.2">
      <c r="D13841" s="1"/>
      <c r="E13841" s="41"/>
    </row>
    <row r="13842" spans="4:5" x14ac:dyDescent="0.2">
      <c r="D13842" s="1"/>
      <c r="E13842" s="41"/>
    </row>
    <row r="13843" spans="4:5" x14ac:dyDescent="0.2">
      <c r="D13843" s="1"/>
      <c r="E13843" s="41"/>
    </row>
    <row r="13844" spans="4:5" x14ac:dyDescent="0.2">
      <c r="D13844" s="1"/>
      <c r="E13844" s="41"/>
    </row>
    <row r="13845" spans="4:5" x14ac:dyDescent="0.2">
      <c r="D13845" s="1"/>
      <c r="E13845" s="41"/>
    </row>
    <row r="13846" spans="4:5" x14ac:dyDescent="0.2">
      <c r="D13846" s="1"/>
      <c r="E13846" s="41"/>
    </row>
    <row r="13847" spans="4:5" x14ac:dyDescent="0.2">
      <c r="D13847" s="1"/>
      <c r="E13847" s="41"/>
    </row>
    <row r="13848" spans="4:5" x14ac:dyDescent="0.2">
      <c r="D13848" s="1"/>
      <c r="E13848" s="41"/>
    </row>
    <row r="13849" spans="4:5" x14ac:dyDescent="0.2">
      <c r="D13849" s="1"/>
      <c r="E13849" s="41"/>
    </row>
    <row r="13850" spans="4:5" x14ac:dyDescent="0.2">
      <c r="D13850" s="1"/>
      <c r="E13850" s="41"/>
    </row>
    <row r="13851" spans="4:5" x14ac:dyDescent="0.2">
      <c r="D13851" s="1"/>
      <c r="E13851" s="41"/>
    </row>
    <row r="13852" spans="4:5" x14ac:dyDescent="0.2">
      <c r="D13852" s="1"/>
      <c r="E13852" s="41"/>
    </row>
    <row r="13853" spans="4:5" x14ac:dyDescent="0.2">
      <c r="D13853" s="1"/>
      <c r="E13853" s="41"/>
    </row>
    <row r="13854" spans="4:5" x14ac:dyDescent="0.2">
      <c r="D13854" s="1"/>
      <c r="E13854" s="41"/>
    </row>
    <row r="13855" spans="4:5" x14ac:dyDescent="0.2">
      <c r="D13855" s="1"/>
      <c r="E13855" s="41"/>
    </row>
    <row r="13856" spans="4:5" x14ac:dyDescent="0.2">
      <c r="D13856" s="1"/>
      <c r="E13856" s="41"/>
    </row>
    <row r="13857" spans="4:5" x14ac:dyDescent="0.2">
      <c r="D13857" s="1"/>
      <c r="E13857" s="41"/>
    </row>
    <row r="13858" spans="4:5" x14ac:dyDescent="0.2">
      <c r="D13858" s="1"/>
      <c r="E13858" s="41"/>
    </row>
    <row r="13859" spans="4:5" x14ac:dyDescent="0.2">
      <c r="D13859" s="1"/>
      <c r="E13859" s="41"/>
    </row>
    <row r="13860" spans="4:5" x14ac:dyDescent="0.2">
      <c r="D13860" s="1"/>
      <c r="E13860" s="41"/>
    </row>
    <row r="13861" spans="4:5" x14ac:dyDescent="0.2">
      <c r="D13861" s="1"/>
      <c r="E13861" s="41"/>
    </row>
    <row r="13862" spans="4:5" x14ac:dyDescent="0.2">
      <c r="D13862" s="1"/>
      <c r="E13862" s="41"/>
    </row>
    <row r="13863" spans="4:5" x14ac:dyDescent="0.2">
      <c r="D13863" s="1"/>
      <c r="E13863" s="41"/>
    </row>
    <row r="13864" spans="4:5" x14ac:dyDescent="0.2">
      <c r="D13864" s="1"/>
      <c r="E13864" s="41"/>
    </row>
    <row r="13865" spans="4:5" x14ac:dyDescent="0.2">
      <c r="D13865" s="1"/>
      <c r="E13865" s="41"/>
    </row>
    <row r="13866" spans="4:5" x14ac:dyDescent="0.2">
      <c r="D13866" s="1"/>
      <c r="E13866" s="41"/>
    </row>
    <row r="13867" spans="4:5" x14ac:dyDescent="0.2">
      <c r="D13867" s="1"/>
      <c r="E13867" s="41"/>
    </row>
    <row r="13868" spans="4:5" x14ac:dyDescent="0.2">
      <c r="D13868" s="1"/>
      <c r="E13868" s="41"/>
    </row>
    <row r="13869" spans="4:5" x14ac:dyDescent="0.2">
      <c r="D13869" s="1"/>
      <c r="E13869" s="41"/>
    </row>
    <row r="13870" spans="4:5" x14ac:dyDescent="0.2">
      <c r="D13870" s="1"/>
      <c r="E13870" s="41"/>
    </row>
    <row r="13871" spans="4:5" x14ac:dyDescent="0.2">
      <c r="D13871" s="1"/>
      <c r="E13871" s="41"/>
    </row>
    <row r="13872" spans="4:5" x14ac:dyDescent="0.2">
      <c r="D13872" s="1"/>
      <c r="E13872" s="41"/>
    </row>
    <row r="13873" spans="4:5" x14ac:dyDescent="0.2">
      <c r="D13873" s="1"/>
      <c r="E13873" s="41"/>
    </row>
    <row r="13874" spans="4:5" x14ac:dyDescent="0.2">
      <c r="D13874" s="1"/>
      <c r="E13874" s="41"/>
    </row>
    <row r="13875" spans="4:5" x14ac:dyDescent="0.2">
      <c r="D13875" s="1"/>
      <c r="E13875" s="41"/>
    </row>
    <row r="13876" spans="4:5" x14ac:dyDescent="0.2">
      <c r="D13876" s="1"/>
      <c r="E13876" s="41"/>
    </row>
    <row r="13877" spans="4:5" x14ac:dyDescent="0.2">
      <c r="D13877" s="1"/>
      <c r="E13877" s="41"/>
    </row>
    <row r="13878" spans="4:5" x14ac:dyDescent="0.2">
      <c r="D13878" s="1"/>
      <c r="E13878" s="41"/>
    </row>
    <row r="13879" spans="4:5" x14ac:dyDescent="0.2">
      <c r="D13879" s="1"/>
      <c r="E13879" s="41"/>
    </row>
    <row r="13880" spans="4:5" x14ac:dyDescent="0.2">
      <c r="D13880" s="1"/>
      <c r="E13880" s="41"/>
    </row>
    <row r="13881" spans="4:5" x14ac:dyDescent="0.2">
      <c r="D13881" s="1"/>
      <c r="E13881" s="41"/>
    </row>
    <row r="13882" spans="4:5" x14ac:dyDescent="0.2">
      <c r="D13882" s="1"/>
      <c r="E13882" s="41"/>
    </row>
    <row r="13883" spans="4:5" x14ac:dyDescent="0.2">
      <c r="D13883" s="1"/>
      <c r="E13883" s="41"/>
    </row>
    <row r="13884" spans="4:5" x14ac:dyDescent="0.2">
      <c r="D13884" s="1"/>
      <c r="E13884" s="41"/>
    </row>
    <row r="13885" spans="4:5" x14ac:dyDescent="0.2">
      <c r="D13885" s="1"/>
      <c r="E13885" s="41"/>
    </row>
    <row r="13886" spans="4:5" x14ac:dyDescent="0.2">
      <c r="D13886" s="1"/>
      <c r="E13886" s="41"/>
    </row>
    <row r="13887" spans="4:5" x14ac:dyDescent="0.2">
      <c r="D13887" s="1"/>
      <c r="E13887" s="41"/>
    </row>
    <row r="13888" spans="4:5" x14ac:dyDescent="0.2">
      <c r="D13888" s="1"/>
      <c r="E13888" s="41"/>
    </row>
    <row r="13889" spans="4:5" x14ac:dyDescent="0.2">
      <c r="D13889" s="1"/>
      <c r="E13889" s="41"/>
    </row>
    <row r="13890" spans="4:5" x14ac:dyDescent="0.2">
      <c r="D13890" s="1"/>
      <c r="E13890" s="41"/>
    </row>
    <row r="13891" spans="4:5" x14ac:dyDescent="0.2">
      <c r="D13891" s="1"/>
      <c r="E13891" s="41"/>
    </row>
    <row r="13892" spans="4:5" x14ac:dyDescent="0.2">
      <c r="D13892" s="1"/>
      <c r="E13892" s="41"/>
    </row>
    <row r="13893" spans="4:5" x14ac:dyDescent="0.2">
      <c r="D13893" s="1"/>
      <c r="E13893" s="41"/>
    </row>
    <row r="13894" spans="4:5" x14ac:dyDescent="0.2">
      <c r="D13894" s="1"/>
      <c r="E13894" s="41"/>
    </row>
    <row r="13895" spans="4:5" x14ac:dyDescent="0.2">
      <c r="D13895" s="1"/>
      <c r="E13895" s="41"/>
    </row>
    <row r="13896" spans="4:5" x14ac:dyDescent="0.2">
      <c r="D13896" s="1"/>
      <c r="E13896" s="41"/>
    </row>
    <row r="13897" spans="4:5" x14ac:dyDescent="0.2">
      <c r="D13897" s="1"/>
      <c r="E13897" s="41"/>
    </row>
    <row r="13898" spans="4:5" x14ac:dyDescent="0.2">
      <c r="D13898" s="1"/>
      <c r="E13898" s="41"/>
    </row>
    <row r="13899" spans="4:5" x14ac:dyDescent="0.2">
      <c r="D13899" s="1"/>
      <c r="E13899" s="41"/>
    </row>
    <row r="13900" spans="4:5" x14ac:dyDescent="0.2">
      <c r="D13900" s="1"/>
      <c r="E13900" s="41"/>
    </row>
    <row r="13901" spans="4:5" x14ac:dyDescent="0.2">
      <c r="D13901" s="1"/>
      <c r="E13901" s="41"/>
    </row>
    <row r="13902" spans="4:5" x14ac:dyDescent="0.2">
      <c r="D13902" s="1"/>
      <c r="E13902" s="41"/>
    </row>
    <row r="13903" spans="4:5" x14ac:dyDescent="0.2">
      <c r="D13903" s="1"/>
      <c r="E13903" s="41"/>
    </row>
    <row r="13904" spans="4:5" x14ac:dyDescent="0.2">
      <c r="D13904" s="1"/>
      <c r="E13904" s="41"/>
    </row>
    <row r="13905" spans="4:5" x14ac:dyDescent="0.2">
      <c r="D13905" s="1"/>
      <c r="E13905" s="41"/>
    </row>
    <row r="13906" spans="4:5" x14ac:dyDescent="0.2">
      <c r="D13906" s="1"/>
      <c r="E13906" s="41"/>
    </row>
    <row r="13907" spans="4:5" x14ac:dyDescent="0.2">
      <c r="D13907" s="1"/>
      <c r="E13907" s="41"/>
    </row>
    <row r="13908" spans="4:5" x14ac:dyDescent="0.2">
      <c r="D13908" s="1"/>
      <c r="E13908" s="41"/>
    </row>
    <row r="13909" spans="4:5" x14ac:dyDescent="0.2">
      <c r="D13909" s="1"/>
      <c r="E13909" s="41"/>
    </row>
    <row r="13910" spans="4:5" x14ac:dyDescent="0.2">
      <c r="D13910" s="1"/>
      <c r="E13910" s="41"/>
    </row>
    <row r="13911" spans="4:5" x14ac:dyDescent="0.2">
      <c r="D13911" s="1"/>
      <c r="E13911" s="41"/>
    </row>
    <row r="13912" spans="4:5" x14ac:dyDescent="0.2">
      <c r="D13912" s="1"/>
      <c r="E13912" s="41"/>
    </row>
    <row r="13913" spans="4:5" x14ac:dyDescent="0.2">
      <c r="D13913" s="1"/>
      <c r="E13913" s="41"/>
    </row>
    <row r="13914" spans="4:5" x14ac:dyDescent="0.2">
      <c r="D13914" s="1"/>
      <c r="E13914" s="41"/>
    </row>
    <row r="13915" spans="4:5" x14ac:dyDescent="0.2">
      <c r="D13915" s="1"/>
      <c r="E13915" s="41"/>
    </row>
    <row r="13916" spans="4:5" x14ac:dyDescent="0.2">
      <c r="D13916" s="1"/>
      <c r="E13916" s="41"/>
    </row>
    <row r="13917" spans="4:5" x14ac:dyDescent="0.2">
      <c r="D13917" s="1"/>
      <c r="E13917" s="41"/>
    </row>
    <row r="13918" spans="4:5" x14ac:dyDescent="0.2">
      <c r="D13918" s="1"/>
      <c r="E13918" s="41"/>
    </row>
    <row r="13919" spans="4:5" x14ac:dyDescent="0.2">
      <c r="D13919" s="1"/>
      <c r="E13919" s="41"/>
    </row>
    <row r="13920" spans="4:5" x14ac:dyDescent="0.2">
      <c r="D13920" s="1"/>
      <c r="E13920" s="41"/>
    </row>
    <row r="13921" spans="4:5" x14ac:dyDescent="0.2">
      <c r="D13921" s="1"/>
      <c r="E13921" s="41"/>
    </row>
    <row r="13922" spans="4:5" x14ac:dyDescent="0.2">
      <c r="D13922" s="1"/>
      <c r="E13922" s="41"/>
    </row>
    <row r="13923" spans="4:5" x14ac:dyDescent="0.2">
      <c r="D13923" s="1"/>
      <c r="E13923" s="41"/>
    </row>
    <row r="13924" spans="4:5" x14ac:dyDescent="0.2">
      <c r="D13924" s="1"/>
      <c r="E13924" s="41"/>
    </row>
    <row r="13925" spans="4:5" x14ac:dyDescent="0.2">
      <c r="D13925" s="1"/>
      <c r="E13925" s="41"/>
    </row>
    <row r="13926" spans="4:5" x14ac:dyDescent="0.2">
      <c r="D13926" s="1"/>
      <c r="E13926" s="41"/>
    </row>
    <row r="13927" spans="4:5" x14ac:dyDescent="0.2">
      <c r="D13927" s="1"/>
      <c r="E13927" s="41"/>
    </row>
    <row r="13928" spans="4:5" x14ac:dyDescent="0.2">
      <c r="D13928" s="1"/>
      <c r="E13928" s="41"/>
    </row>
    <row r="13929" spans="4:5" x14ac:dyDescent="0.2">
      <c r="D13929" s="1"/>
      <c r="E13929" s="41"/>
    </row>
    <row r="13930" spans="4:5" x14ac:dyDescent="0.2">
      <c r="D13930" s="1"/>
      <c r="E13930" s="41"/>
    </row>
    <row r="13931" spans="4:5" x14ac:dyDescent="0.2">
      <c r="D13931" s="1"/>
      <c r="E13931" s="41"/>
    </row>
    <row r="13932" spans="4:5" x14ac:dyDescent="0.2">
      <c r="D13932" s="1"/>
      <c r="E13932" s="41"/>
    </row>
    <row r="13933" spans="4:5" x14ac:dyDescent="0.2">
      <c r="D13933" s="1"/>
      <c r="E13933" s="41"/>
    </row>
    <row r="13934" spans="4:5" x14ac:dyDescent="0.2">
      <c r="D13934" s="1"/>
      <c r="E13934" s="41"/>
    </row>
    <row r="13935" spans="4:5" x14ac:dyDescent="0.2">
      <c r="D13935" s="1"/>
      <c r="E13935" s="41"/>
    </row>
    <row r="13936" spans="4:5" x14ac:dyDescent="0.2">
      <c r="D13936" s="1"/>
      <c r="E13936" s="41"/>
    </row>
    <row r="13937" spans="4:5" x14ac:dyDescent="0.2">
      <c r="D13937" s="1"/>
      <c r="E13937" s="41"/>
    </row>
    <row r="13938" spans="4:5" x14ac:dyDescent="0.2">
      <c r="D13938" s="1"/>
      <c r="E13938" s="41"/>
    </row>
    <row r="13939" spans="4:5" x14ac:dyDescent="0.2">
      <c r="D13939" s="1"/>
      <c r="E13939" s="41"/>
    </row>
    <row r="13940" spans="4:5" x14ac:dyDescent="0.2">
      <c r="D13940" s="1"/>
      <c r="E13940" s="41"/>
    </row>
    <row r="13941" spans="4:5" x14ac:dyDescent="0.2">
      <c r="D13941" s="1"/>
      <c r="E13941" s="41"/>
    </row>
    <row r="13942" spans="4:5" x14ac:dyDescent="0.2">
      <c r="D13942" s="1"/>
      <c r="E13942" s="41"/>
    </row>
    <row r="13943" spans="4:5" x14ac:dyDescent="0.2">
      <c r="D13943" s="1"/>
      <c r="E13943" s="41"/>
    </row>
    <row r="13944" spans="4:5" x14ac:dyDescent="0.2">
      <c r="D13944" s="1"/>
      <c r="E13944" s="41"/>
    </row>
    <row r="13945" spans="4:5" x14ac:dyDescent="0.2">
      <c r="D13945" s="1"/>
      <c r="E13945" s="41"/>
    </row>
    <row r="13946" spans="4:5" x14ac:dyDescent="0.2">
      <c r="D13946" s="1"/>
      <c r="E13946" s="41"/>
    </row>
    <row r="13947" spans="4:5" x14ac:dyDescent="0.2">
      <c r="D13947" s="1"/>
      <c r="E13947" s="41"/>
    </row>
    <row r="13948" spans="4:5" x14ac:dyDescent="0.2">
      <c r="D13948" s="1"/>
      <c r="E13948" s="41"/>
    </row>
    <row r="13949" spans="4:5" x14ac:dyDescent="0.2">
      <c r="D13949" s="1"/>
      <c r="E13949" s="41"/>
    </row>
    <row r="13950" spans="4:5" x14ac:dyDescent="0.2">
      <c r="D13950" s="1"/>
      <c r="E13950" s="41"/>
    </row>
    <row r="13951" spans="4:5" x14ac:dyDescent="0.2">
      <c r="D13951" s="1"/>
      <c r="E13951" s="41"/>
    </row>
    <row r="13952" spans="4:5" x14ac:dyDescent="0.2">
      <c r="D13952" s="1"/>
      <c r="E13952" s="41"/>
    </row>
    <row r="13953" spans="4:5" x14ac:dyDescent="0.2">
      <c r="D13953" s="1"/>
      <c r="E13953" s="41"/>
    </row>
    <row r="13954" spans="4:5" x14ac:dyDescent="0.2">
      <c r="D13954" s="1"/>
      <c r="E13954" s="41"/>
    </row>
    <row r="13955" spans="4:5" x14ac:dyDescent="0.2">
      <c r="D13955" s="1"/>
      <c r="E13955" s="41"/>
    </row>
    <row r="13956" spans="4:5" x14ac:dyDescent="0.2">
      <c r="D13956" s="1"/>
      <c r="E13956" s="41"/>
    </row>
    <row r="13957" spans="4:5" x14ac:dyDescent="0.2">
      <c r="D13957" s="1"/>
      <c r="E13957" s="41"/>
    </row>
    <row r="13958" spans="4:5" x14ac:dyDescent="0.2">
      <c r="D13958" s="1"/>
      <c r="E13958" s="41"/>
    </row>
    <row r="13959" spans="4:5" x14ac:dyDescent="0.2">
      <c r="D13959" s="1"/>
      <c r="E13959" s="41"/>
    </row>
    <row r="13960" spans="4:5" x14ac:dyDescent="0.2">
      <c r="D13960" s="1"/>
      <c r="E13960" s="41"/>
    </row>
    <row r="13961" spans="4:5" x14ac:dyDescent="0.2">
      <c r="D13961" s="1"/>
      <c r="E13961" s="41"/>
    </row>
    <row r="13962" spans="4:5" x14ac:dyDescent="0.2">
      <c r="D13962" s="1"/>
      <c r="E13962" s="41"/>
    </row>
    <row r="13963" spans="4:5" x14ac:dyDescent="0.2">
      <c r="D13963" s="1"/>
      <c r="E13963" s="41"/>
    </row>
    <row r="13964" spans="4:5" x14ac:dyDescent="0.2">
      <c r="D13964" s="1"/>
      <c r="E13964" s="41"/>
    </row>
    <row r="13965" spans="4:5" x14ac:dyDescent="0.2">
      <c r="D13965" s="1"/>
      <c r="E13965" s="41"/>
    </row>
    <row r="13966" spans="4:5" x14ac:dyDescent="0.2">
      <c r="D13966" s="1"/>
      <c r="E13966" s="41"/>
    </row>
    <row r="13967" spans="4:5" x14ac:dyDescent="0.2">
      <c r="D13967" s="1"/>
      <c r="E13967" s="41"/>
    </row>
    <row r="13968" spans="4:5" x14ac:dyDescent="0.2">
      <c r="D13968" s="1"/>
      <c r="E13968" s="41"/>
    </row>
    <row r="13969" spans="4:5" x14ac:dyDescent="0.2">
      <c r="D13969" s="1"/>
      <c r="E13969" s="41"/>
    </row>
    <row r="13970" spans="4:5" x14ac:dyDescent="0.2">
      <c r="D13970" s="1"/>
      <c r="E13970" s="41"/>
    </row>
    <row r="13971" spans="4:5" x14ac:dyDescent="0.2">
      <c r="D13971" s="1"/>
      <c r="E13971" s="41"/>
    </row>
    <row r="13972" spans="4:5" x14ac:dyDescent="0.2">
      <c r="D13972" s="1"/>
      <c r="E13972" s="41"/>
    </row>
    <row r="13973" spans="4:5" x14ac:dyDescent="0.2">
      <c r="D13973" s="1"/>
      <c r="E13973" s="41"/>
    </row>
    <row r="13974" spans="4:5" x14ac:dyDescent="0.2">
      <c r="D13974" s="1"/>
      <c r="E13974" s="41"/>
    </row>
    <row r="13975" spans="4:5" x14ac:dyDescent="0.2">
      <c r="D13975" s="1"/>
      <c r="E13975" s="41"/>
    </row>
    <row r="13976" spans="4:5" x14ac:dyDescent="0.2">
      <c r="D13976" s="1"/>
      <c r="E13976" s="41"/>
    </row>
    <row r="13977" spans="4:5" x14ac:dyDescent="0.2">
      <c r="D13977" s="1"/>
      <c r="E13977" s="41"/>
    </row>
    <row r="13978" spans="4:5" x14ac:dyDescent="0.2">
      <c r="D13978" s="1"/>
      <c r="E13978" s="41"/>
    </row>
    <row r="13979" spans="4:5" x14ac:dyDescent="0.2">
      <c r="D13979" s="1"/>
      <c r="E13979" s="41"/>
    </row>
    <row r="13980" spans="4:5" x14ac:dyDescent="0.2">
      <c r="D13980" s="1"/>
      <c r="E13980" s="41"/>
    </row>
    <row r="13981" spans="4:5" x14ac:dyDescent="0.2">
      <c r="D13981" s="1"/>
      <c r="E13981" s="41"/>
    </row>
    <row r="13982" spans="4:5" x14ac:dyDescent="0.2">
      <c r="D13982" s="1"/>
      <c r="E13982" s="41"/>
    </row>
    <row r="13983" spans="4:5" x14ac:dyDescent="0.2">
      <c r="D13983" s="1"/>
      <c r="E13983" s="41"/>
    </row>
    <row r="13984" spans="4:5" x14ac:dyDescent="0.2">
      <c r="D13984" s="1"/>
      <c r="E13984" s="41"/>
    </row>
    <row r="13985" spans="4:5" x14ac:dyDescent="0.2">
      <c r="D13985" s="1"/>
      <c r="E13985" s="41"/>
    </row>
    <row r="13986" spans="4:5" x14ac:dyDescent="0.2">
      <c r="D13986" s="1"/>
      <c r="E13986" s="41"/>
    </row>
    <row r="13987" spans="4:5" x14ac:dyDescent="0.2">
      <c r="D13987" s="1"/>
      <c r="E13987" s="41"/>
    </row>
    <row r="13988" spans="4:5" x14ac:dyDescent="0.2">
      <c r="D13988" s="1"/>
      <c r="E13988" s="41"/>
    </row>
    <row r="13989" spans="4:5" x14ac:dyDescent="0.2">
      <c r="D13989" s="1"/>
      <c r="E13989" s="41"/>
    </row>
    <row r="13990" spans="4:5" x14ac:dyDescent="0.2">
      <c r="D13990" s="1"/>
      <c r="E13990" s="41"/>
    </row>
    <row r="13991" spans="4:5" x14ac:dyDescent="0.2">
      <c r="D13991" s="1"/>
      <c r="E13991" s="41"/>
    </row>
    <row r="13992" spans="4:5" x14ac:dyDescent="0.2">
      <c r="D13992" s="1"/>
      <c r="E13992" s="41"/>
    </row>
    <row r="13993" spans="4:5" x14ac:dyDescent="0.2">
      <c r="D13993" s="1"/>
      <c r="E13993" s="41"/>
    </row>
    <row r="13994" spans="4:5" x14ac:dyDescent="0.2">
      <c r="D13994" s="1"/>
      <c r="E13994" s="41"/>
    </row>
    <row r="13995" spans="4:5" x14ac:dyDescent="0.2">
      <c r="D13995" s="1"/>
      <c r="E13995" s="41"/>
    </row>
    <row r="13996" spans="4:5" x14ac:dyDescent="0.2">
      <c r="D13996" s="1"/>
      <c r="E13996" s="41"/>
    </row>
    <row r="13997" spans="4:5" x14ac:dyDescent="0.2">
      <c r="D13997" s="1"/>
      <c r="E13997" s="41"/>
    </row>
    <row r="13998" spans="4:5" x14ac:dyDescent="0.2">
      <c r="D13998" s="1"/>
      <c r="E13998" s="41"/>
    </row>
    <row r="13999" spans="4:5" x14ac:dyDescent="0.2">
      <c r="D13999" s="1"/>
      <c r="E13999" s="41"/>
    </row>
    <row r="14000" spans="4:5" x14ac:dyDescent="0.2">
      <c r="D14000" s="1"/>
      <c r="E14000" s="41"/>
    </row>
    <row r="14001" spans="4:5" x14ac:dyDescent="0.2">
      <c r="D14001" s="1"/>
      <c r="E14001" s="41"/>
    </row>
    <row r="14002" spans="4:5" x14ac:dyDescent="0.2">
      <c r="D14002" s="1"/>
      <c r="E14002" s="41"/>
    </row>
    <row r="14003" spans="4:5" x14ac:dyDescent="0.2">
      <c r="D14003" s="1"/>
      <c r="E14003" s="41"/>
    </row>
    <row r="14004" spans="4:5" x14ac:dyDescent="0.2">
      <c r="D14004" s="1"/>
      <c r="E14004" s="41"/>
    </row>
    <row r="14005" spans="4:5" x14ac:dyDescent="0.2">
      <c r="D14005" s="1"/>
      <c r="E14005" s="41"/>
    </row>
    <row r="14006" spans="4:5" x14ac:dyDescent="0.2">
      <c r="D14006" s="1"/>
      <c r="E14006" s="41"/>
    </row>
    <row r="14007" spans="4:5" x14ac:dyDescent="0.2">
      <c r="D14007" s="1"/>
      <c r="E14007" s="41"/>
    </row>
    <row r="14008" spans="4:5" x14ac:dyDescent="0.2">
      <c r="D14008" s="1"/>
      <c r="E14008" s="41"/>
    </row>
    <row r="14009" spans="4:5" x14ac:dyDescent="0.2">
      <c r="D14009" s="1"/>
      <c r="E14009" s="41"/>
    </row>
    <row r="14010" spans="4:5" x14ac:dyDescent="0.2">
      <c r="D14010" s="1"/>
      <c r="E14010" s="41"/>
    </row>
    <row r="14011" spans="4:5" x14ac:dyDescent="0.2">
      <c r="D14011" s="1"/>
      <c r="E14011" s="41"/>
    </row>
    <row r="14012" spans="4:5" x14ac:dyDescent="0.2">
      <c r="D14012" s="1"/>
      <c r="E14012" s="41"/>
    </row>
    <row r="14013" spans="4:5" x14ac:dyDescent="0.2">
      <c r="D14013" s="1"/>
      <c r="E14013" s="41"/>
    </row>
    <row r="14014" spans="4:5" x14ac:dyDescent="0.2">
      <c r="D14014" s="1"/>
      <c r="E14014" s="41"/>
    </row>
    <row r="14015" spans="4:5" x14ac:dyDescent="0.2">
      <c r="D14015" s="1"/>
      <c r="E14015" s="41"/>
    </row>
    <row r="14016" spans="4:5" x14ac:dyDescent="0.2">
      <c r="D14016" s="1"/>
      <c r="E14016" s="41"/>
    </row>
    <row r="14017" spans="4:5" x14ac:dyDescent="0.2">
      <c r="D14017" s="1"/>
      <c r="E14017" s="41"/>
    </row>
    <row r="14018" spans="4:5" x14ac:dyDescent="0.2">
      <c r="D14018" s="1"/>
      <c r="E14018" s="41"/>
    </row>
    <row r="14019" spans="4:5" x14ac:dyDescent="0.2">
      <c r="D14019" s="1"/>
      <c r="E14019" s="41"/>
    </row>
    <row r="14020" spans="4:5" x14ac:dyDescent="0.2">
      <c r="D14020" s="1"/>
      <c r="E14020" s="41"/>
    </row>
    <row r="14021" spans="4:5" x14ac:dyDescent="0.2">
      <c r="D14021" s="1"/>
      <c r="E14021" s="41"/>
    </row>
    <row r="14022" spans="4:5" x14ac:dyDescent="0.2">
      <c r="D14022" s="1"/>
      <c r="E14022" s="41"/>
    </row>
    <row r="14023" spans="4:5" x14ac:dyDescent="0.2">
      <c r="D14023" s="1"/>
      <c r="E14023" s="41"/>
    </row>
    <row r="14024" spans="4:5" x14ac:dyDescent="0.2">
      <c r="D14024" s="1"/>
      <c r="E14024" s="41"/>
    </row>
    <row r="14025" spans="4:5" x14ac:dyDescent="0.2">
      <c r="D14025" s="1"/>
      <c r="E14025" s="41"/>
    </row>
    <row r="14026" spans="4:5" x14ac:dyDescent="0.2">
      <c r="D14026" s="1"/>
      <c r="E14026" s="41"/>
    </row>
    <row r="14027" spans="4:5" x14ac:dyDescent="0.2">
      <c r="D14027" s="1"/>
      <c r="E14027" s="41"/>
    </row>
    <row r="14028" spans="4:5" x14ac:dyDescent="0.2">
      <c r="D14028" s="1"/>
      <c r="E14028" s="41"/>
    </row>
    <row r="14029" spans="4:5" x14ac:dyDescent="0.2">
      <c r="D14029" s="1"/>
      <c r="E14029" s="41"/>
    </row>
    <row r="14030" spans="4:5" x14ac:dyDescent="0.2">
      <c r="D14030" s="1"/>
      <c r="E14030" s="41"/>
    </row>
    <row r="14031" spans="4:5" x14ac:dyDescent="0.2">
      <c r="D14031" s="1"/>
      <c r="E14031" s="41"/>
    </row>
    <row r="14032" spans="4:5" x14ac:dyDescent="0.2">
      <c r="D14032" s="1"/>
      <c r="E14032" s="41"/>
    </row>
    <row r="14033" spans="4:5" x14ac:dyDescent="0.2">
      <c r="D14033" s="1"/>
      <c r="E14033" s="41"/>
    </row>
    <row r="14034" spans="4:5" x14ac:dyDescent="0.2">
      <c r="D14034" s="1"/>
      <c r="E14034" s="41"/>
    </row>
    <row r="14035" spans="4:5" x14ac:dyDescent="0.2">
      <c r="D14035" s="1"/>
      <c r="E14035" s="41"/>
    </row>
    <row r="14036" spans="4:5" x14ac:dyDescent="0.2">
      <c r="D14036" s="1"/>
      <c r="E14036" s="41"/>
    </row>
    <row r="14037" spans="4:5" x14ac:dyDescent="0.2">
      <c r="D14037" s="1"/>
      <c r="E14037" s="41"/>
    </row>
    <row r="14038" spans="4:5" x14ac:dyDescent="0.2">
      <c r="D14038" s="1"/>
      <c r="E14038" s="41"/>
    </row>
    <row r="14039" spans="4:5" x14ac:dyDescent="0.2">
      <c r="D14039" s="1"/>
      <c r="E14039" s="41"/>
    </row>
    <row r="14040" spans="4:5" x14ac:dyDescent="0.2">
      <c r="D14040" s="1"/>
      <c r="E14040" s="41"/>
    </row>
    <row r="14041" spans="4:5" x14ac:dyDescent="0.2">
      <c r="D14041" s="1"/>
      <c r="E14041" s="41"/>
    </row>
    <row r="14042" spans="4:5" x14ac:dyDescent="0.2">
      <c r="D14042" s="1"/>
      <c r="E14042" s="41"/>
    </row>
    <row r="14043" spans="4:5" x14ac:dyDescent="0.2">
      <c r="D14043" s="1"/>
      <c r="E14043" s="41"/>
    </row>
    <row r="14044" spans="4:5" x14ac:dyDescent="0.2">
      <c r="D14044" s="1"/>
      <c r="E14044" s="41"/>
    </row>
    <row r="14045" spans="4:5" x14ac:dyDescent="0.2">
      <c r="D14045" s="1"/>
      <c r="E14045" s="41"/>
    </row>
    <row r="14046" spans="4:5" x14ac:dyDescent="0.2">
      <c r="D14046" s="1"/>
      <c r="E14046" s="41"/>
    </row>
    <row r="14047" spans="4:5" x14ac:dyDescent="0.2">
      <c r="D14047" s="1"/>
      <c r="E14047" s="41"/>
    </row>
    <row r="14048" spans="4:5" x14ac:dyDescent="0.2">
      <c r="D14048" s="1"/>
      <c r="E14048" s="41"/>
    </row>
    <row r="14049" spans="4:5" x14ac:dyDescent="0.2">
      <c r="D14049" s="1"/>
      <c r="E14049" s="41"/>
    </row>
    <row r="14050" spans="4:5" x14ac:dyDescent="0.2">
      <c r="D14050" s="1"/>
      <c r="E14050" s="41"/>
    </row>
    <row r="14051" spans="4:5" x14ac:dyDescent="0.2">
      <c r="D14051" s="1"/>
      <c r="E14051" s="41"/>
    </row>
    <row r="14052" spans="4:5" x14ac:dyDescent="0.2">
      <c r="D14052" s="1"/>
      <c r="E14052" s="41"/>
    </row>
    <row r="14053" spans="4:5" x14ac:dyDescent="0.2">
      <c r="D14053" s="1"/>
      <c r="E14053" s="41"/>
    </row>
    <row r="14054" spans="4:5" x14ac:dyDescent="0.2">
      <c r="D14054" s="1"/>
      <c r="E14054" s="41"/>
    </row>
    <row r="14055" spans="4:5" x14ac:dyDescent="0.2">
      <c r="D14055" s="1"/>
      <c r="E14055" s="41"/>
    </row>
    <row r="14056" spans="4:5" x14ac:dyDescent="0.2">
      <c r="D14056" s="1"/>
      <c r="E14056" s="41"/>
    </row>
    <row r="14057" spans="4:5" x14ac:dyDescent="0.2">
      <c r="D14057" s="1"/>
      <c r="E14057" s="41"/>
    </row>
    <row r="14058" spans="4:5" x14ac:dyDescent="0.2">
      <c r="D14058" s="1"/>
      <c r="E14058" s="41"/>
    </row>
    <row r="14059" spans="4:5" x14ac:dyDescent="0.2">
      <c r="D14059" s="1"/>
      <c r="E14059" s="41"/>
    </row>
    <row r="14060" spans="4:5" x14ac:dyDescent="0.2">
      <c r="D14060" s="1"/>
      <c r="E14060" s="41"/>
    </row>
    <row r="14061" spans="4:5" x14ac:dyDescent="0.2">
      <c r="D14061" s="1"/>
      <c r="E14061" s="41"/>
    </row>
    <row r="14062" spans="4:5" x14ac:dyDescent="0.2">
      <c r="D14062" s="1"/>
      <c r="E14062" s="41"/>
    </row>
    <row r="14063" spans="4:5" x14ac:dyDescent="0.2">
      <c r="D14063" s="1"/>
      <c r="E14063" s="41"/>
    </row>
    <row r="14064" spans="4:5" x14ac:dyDescent="0.2">
      <c r="D14064" s="1"/>
      <c r="E14064" s="41"/>
    </row>
    <row r="14065" spans="4:5" x14ac:dyDescent="0.2">
      <c r="D14065" s="1"/>
      <c r="E14065" s="41"/>
    </row>
    <row r="14066" spans="4:5" x14ac:dyDescent="0.2">
      <c r="D14066" s="1"/>
      <c r="E14066" s="41"/>
    </row>
    <row r="14067" spans="4:5" x14ac:dyDescent="0.2">
      <c r="D14067" s="1"/>
      <c r="E14067" s="41"/>
    </row>
    <row r="14068" spans="4:5" x14ac:dyDescent="0.2">
      <c r="D14068" s="1"/>
      <c r="E14068" s="41"/>
    </row>
    <row r="14069" spans="4:5" x14ac:dyDescent="0.2">
      <c r="D14069" s="1"/>
      <c r="E14069" s="41"/>
    </row>
    <row r="14070" spans="4:5" x14ac:dyDescent="0.2">
      <c r="D14070" s="1"/>
      <c r="E14070" s="41"/>
    </row>
    <row r="14071" spans="4:5" x14ac:dyDescent="0.2">
      <c r="D14071" s="1"/>
      <c r="E14071" s="41"/>
    </row>
    <row r="14072" spans="4:5" x14ac:dyDescent="0.2">
      <c r="D14072" s="1"/>
      <c r="E14072" s="41"/>
    </row>
    <row r="14073" spans="4:5" x14ac:dyDescent="0.2">
      <c r="D14073" s="1"/>
      <c r="E14073" s="41"/>
    </row>
    <row r="14074" spans="4:5" x14ac:dyDescent="0.2">
      <c r="D14074" s="1"/>
      <c r="E14074" s="41"/>
    </row>
    <row r="14075" spans="4:5" x14ac:dyDescent="0.2">
      <c r="D14075" s="1"/>
      <c r="E14075" s="41"/>
    </row>
    <row r="14076" spans="4:5" x14ac:dyDescent="0.2">
      <c r="D14076" s="1"/>
      <c r="E14076" s="41"/>
    </row>
    <row r="14077" spans="4:5" x14ac:dyDescent="0.2">
      <c r="D14077" s="1"/>
      <c r="E14077" s="41"/>
    </row>
    <row r="14078" spans="4:5" x14ac:dyDescent="0.2">
      <c r="D14078" s="1"/>
      <c r="E14078" s="41"/>
    </row>
    <row r="14079" spans="4:5" x14ac:dyDescent="0.2">
      <c r="D14079" s="1"/>
      <c r="E14079" s="41"/>
    </row>
    <row r="14080" spans="4:5" x14ac:dyDescent="0.2">
      <c r="D14080" s="1"/>
      <c r="E14080" s="41"/>
    </row>
    <row r="14081" spans="4:5" x14ac:dyDescent="0.2">
      <c r="D14081" s="1"/>
      <c r="E14081" s="41"/>
    </row>
    <row r="14082" spans="4:5" x14ac:dyDescent="0.2">
      <c r="D14082" s="1"/>
      <c r="E14082" s="41"/>
    </row>
    <row r="14083" spans="4:5" x14ac:dyDescent="0.2">
      <c r="D14083" s="1"/>
      <c r="E14083" s="41"/>
    </row>
    <row r="14084" spans="4:5" x14ac:dyDescent="0.2">
      <c r="D14084" s="1"/>
      <c r="E14084" s="41"/>
    </row>
    <row r="14085" spans="4:5" x14ac:dyDescent="0.2">
      <c r="D14085" s="1"/>
      <c r="E14085" s="41"/>
    </row>
    <row r="14086" spans="4:5" x14ac:dyDescent="0.2">
      <c r="D14086" s="1"/>
      <c r="E14086" s="41"/>
    </row>
    <row r="14087" spans="4:5" x14ac:dyDescent="0.2">
      <c r="D14087" s="1"/>
      <c r="E14087" s="41"/>
    </row>
    <row r="14088" spans="4:5" x14ac:dyDescent="0.2">
      <c r="D14088" s="1"/>
      <c r="E14088" s="41"/>
    </row>
    <row r="14089" spans="4:5" x14ac:dyDescent="0.2">
      <c r="D14089" s="1"/>
      <c r="E14089" s="41"/>
    </row>
    <row r="14090" spans="4:5" x14ac:dyDescent="0.2">
      <c r="D14090" s="1"/>
      <c r="E14090" s="41"/>
    </row>
    <row r="14091" spans="4:5" x14ac:dyDescent="0.2">
      <c r="D14091" s="1"/>
      <c r="E14091" s="41"/>
    </row>
    <row r="14092" spans="4:5" x14ac:dyDescent="0.2">
      <c r="D14092" s="1"/>
      <c r="E14092" s="41"/>
    </row>
    <row r="14093" spans="4:5" x14ac:dyDescent="0.2">
      <c r="D14093" s="1"/>
      <c r="E14093" s="41"/>
    </row>
    <row r="14094" spans="4:5" x14ac:dyDescent="0.2">
      <c r="D14094" s="1"/>
      <c r="E14094" s="41"/>
    </row>
    <row r="14095" spans="4:5" x14ac:dyDescent="0.2">
      <c r="D14095" s="1"/>
      <c r="E14095" s="41"/>
    </row>
    <row r="14096" spans="4:5" x14ac:dyDescent="0.2">
      <c r="D14096" s="1"/>
      <c r="E14096" s="41"/>
    </row>
    <row r="14097" spans="4:5" x14ac:dyDescent="0.2">
      <c r="D14097" s="1"/>
      <c r="E14097" s="41"/>
    </row>
    <row r="14098" spans="4:5" x14ac:dyDescent="0.2">
      <c r="D14098" s="1"/>
      <c r="E14098" s="41"/>
    </row>
    <row r="14099" spans="4:5" x14ac:dyDescent="0.2">
      <c r="D14099" s="1"/>
      <c r="E14099" s="41"/>
    </row>
    <row r="14100" spans="4:5" x14ac:dyDescent="0.2">
      <c r="D14100" s="1"/>
      <c r="E14100" s="41"/>
    </row>
    <row r="14101" spans="4:5" x14ac:dyDescent="0.2">
      <c r="D14101" s="1"/>
      <c r="E14101" s="41"/>
    </row>
    <row r="14102" spans="4:5" x14ac:dyDescent="0.2">
      <c r="D14102" s="1"/>
      <c r="E14102" s="41"/>
    </row>
    <row r="14103" spans="4:5" x14ac:dyDescent="0.2">
      <c r="D14103" s="1"/>
      <c r="E14103" s="41"/>
    </row>
    <row r="14104" spans="4:5" x14ac:dyDescent="0.2">
      <c r="D14104" s="1"/>
      <c r="E14104" s="41"/>
    </row>
    <row r="14105" spans="4:5" x14ac:dyDescent="0.2">
      <c r="D14105" s="1"/>
      <c r="E14105" s="41"/>
    </row>
    <row r="14106" spans="4:5" x14ac:dyDescent="0.2">
      <c r="D14106" s="1"/>
      <c r="E14106" s="41"/>
    </row>
    <row r="14107" spans="4:5" x14ac:dyDescent="0.2">
      <c r="D14107" s="1"/>
      <c r="E14107" s="41"/>
    </row>
    <row r="14108" spans="4:5" x14ac:dyDescent="0.2">
      <c r="D14108" s="1"/>
      <c r="E14108" s="41"/>
    </row>
    <row r="14109" spans="4:5" x14ac:dyDescent="0.2">
      <c r="D14109" s="1"/>
      <c r="E14109" s="41"/>
    </row>
    <row r="14110" spans="4:5" x14ac:dyDescent="0.2">
      <c r="D14110" s="1"/>
      <c r="E14110" s="41"/>
    </row>
    <row r="14111" spans="4:5" x14ac:dyDescent="0.2">
      <c r="D14111" s="1"/>
      <c r="E14111" s="41"/>
    </row>
    <row r="14112" spans="4:5" x14ac:dyDescent="0.2">
      <c r="D14112" s="1"/>
      <c r="E14112" s="41"/>
    </row>
    <row r="14113" spans="4:5" x14ac:dyDescent="0.2">
      <c r="D14113" s="1"/>
      <c r="E14113" s="41"/>
    </row>
    <row r="14114" spans="4:5" x14ac:dyDescent="0.2">
      <c r="D14114" s="1"/>
      <c r="E14114" s="41"/>
    </row>
    <row r="14115" spans="4:5" x14ac:dyDescent="0.2">
      <c r="D14115" s="1"/>
      <c r="E14115" s="41"/>
    </row>
    <row r="14116" spans="4:5" x14ac:dyDescent="0.2">
      <c r="D14116" s="1"/>
      <c r="E14116" s="41"/>
    </row>
    <row r="14117" spans="4:5" x14ac:dyDescent="0.2">
      <c r="D14117" s="1"/>
      <c r="E14117" s="41"/>
    </row>
    <row r="14118" spans="4:5" x14ac:dyDescent="0.2">
      <c r="D14118" s="1"/>
      <c r="E14118" s="41"/>
    </row>
    <row r="14119" spans="4:5" x14ac:dyDescent="0.2">
      <c r="D14119" s="1"/>
      <c r="E14119" s="41"/>
    </row>
    <row r="14120" spans="4:5" x14ac:dyDescent="0.2">
      <c r="D14120" s="1"/>
      <c r="E14120" s="41"/>
    </row>
    <row r="14121" spans="4:5" x14ac:dyDescent="0.2">
      <c r="D14121" s="1"/>
      <c r="E14121" s="41"/>
    </row>
    <row r="14122" spans="4:5" x14ac:dyDescent="0.2">
      <c r="D14122" s="1"/>
      <c r="E14122" s="41"/>
    </row>
    <row r="14123" spans="4:5" x14ac:dyDescent="0.2">
      <c r="D14123" s="1"/>
      <c r="E14123" s="41"/>
    </row>
    <row r="14124" spans="4:5" x14ac:dyDescent="0.2">
      <c r="D14124" s="1"/>
      <c r="E14124" s="41"/>
    </row>
    <row r="14125" spans="4:5" x14ac:dyDescent="0.2">
      <c r="D14125" s="1"/>
      <c r="E14125" s="41"/>
    </row>
    <row r="14126" spans="4:5" x14ac:dyDescent="0.2">
      <c r="D14126" s="1"/>
      <c r="E14126" s="41"/>
    </row>
    <row r="14127" spans="4:5" x14ac:dyDescent="0.2">
      <c r="D14127" s="1"/>
      <c r="E14127" s="41"/>
    </row>
    <row r="14128" spans="4:5" x14ac:dyDescent="0.2">
      <c r="D14128" s="1"/>
      <c r="E14128" s="41"/>
    </row>
    <row r="14129" spans="4:5" x14ac:dyDescent="0.2">
      <c r="D14129" s="1"/>
      <c r="E14129" s="41"/>
    </row>
    <row r="14130" spans="4:5" x14ac:dyDescent="0.2">
      <c r="D14130" s="1"/>
      <c r="E14130" s="41"/>
    </row>
    <row r="14131" spans="4:5" x14ac:dyDescent="0.2">
      <c r="D14131" s="1"/>
      <c r="E14131" s="41"/>
    </row>
    <row r="14132" spans="4:5" x14ac:dyDescent="0.2">
      <c r="D14132" s="1"/>
      <c r="E14132" s="41"/>
    </row>
    <row r="14133" spans="4:5" x14ac:dyDescent="0.2">
      <c r="D14133" s="1"/>
      <c r="E14133" s="41"/>
    </row>
    <row r="14134" spans="4:5" x14ac:dyDescent="0.2">
      <c r="D14134" s="1"/>
      <c r="E14134" s="41"/>
    </row>
    <row r="14135" spans="4:5" x14ac:dyDescent="0.2">
      <c r="D14135" s="1"/>
      <c r="E14135" s="41"/>
    </row>
    <row r="14136" spans="4:5" x14ac:dyDescent="0.2">
      <c r="D14136" s="1"/>
      <c r="E14136" s="41"/>
    </row>
    <row r="14137" spans="4:5" x14ac:dyDescent="0.2">
      <c r="D14137" s="1"/>
      <c r="E14137" s="41"/>
    </row>
    <row r="14138" spans="4:5" x14ac:dyDescent="0.2">
      <c r="D14138" s="1"/>
      <c r="E14138" s="41"/>
    </row>
    <row r="14139" spans="4:5" x14ac:dyDescent="0.2">
      <c r="D14139" s="1"/>
      <c r="E14139" s="41"/>
    </row>
    <row r="14140" spans="4:5" x14ac:dyDescent="0.2">
      <c r="D14140" s="1"/>
      <c r="E14140" s="41"/>
    </row>
    <row r="14141" spans="4:5" x14ac:dyDescent="0.2">
      <c r="D14141" s="1"/>
      <c r="E14141" s="41"/>
    </row>
    <row r="14142" spans="4:5" x14ac:dyDescent="0.2">
      <c r="D14142" s="1"/>
      <c r="E14142" s="41"/>
    </row>
    <row r="14143" spans="4:5" x14ac:dyDescent="0.2">
      <c r="D14143" s="1"/>
      <c r="E14143" s="41"/>
    </row>
    <row r="14144" spans="4:5" x14ac:dyDescent="0.2">
      <c r="D14144" s="1"/>
      <c r="E14144" s="41"/>
    </row>
    <row r="14145" spans="4:5" x14ac:dyDescent="0.2">
      <c r="D14145" s="1"/>
      <c r="E14145" s="41"/>
    </row>
    <row r="14146" spans="4:5" x14ac:dyDescent="0.2">
      <c r="D14146" s="1"/>
      <c r="E14146" s="41"/>
    </row>
    <row r="14147" spans="4:5" x14ac:dyDescent="0.2">
      <c r="D14147" s="1"/>
      <c r="E14147" s="41"/>
    </row>
    <row r="14148" spans="4:5" x14ac:dyDescent="0.2">
      <c r="D14148" s="1"/>
      <c r="E14148" s="41"/>
    </row>
    <row r="14149" spans="4:5" x14ac:dyDescent="0.2">
      <c r="D14149" s="1"/>
      <c r="E14149" s="41"/>
    </row>
    <row r="14150" spans="4:5" x14ac:dyDescent="0.2">
      <c r="D14150" s="1"/>
      <c r="E14150" s="41"/>
    </row>
    <row r="14151" spans="4:5" x14ac:dyDescent="0.2">
      <c r="D14151" s="1"/>
      <c r="E14151" s="41"/>
    </row>
    <row r="14152" spans="4:5" x14ac:dyDescent="0.2">
      <c r="D14152" s="1"/>
      <c r="E14152" s="41"/>
    </row>
    <row r="14153" spans="4:5" x14ac:dyDescent="0.2">
      <c r="D14153" s="1"/>
      <c r="E14153" s="41"/>
    </row>
    <row r="14154" spans="4:5" x14ac:dyDescent="0.2">
      <c r="D14154" s="1"/>
      <c r="E14154" s="41"/>
    </row>
    <row r="14155" spans="4:5" x14ac:dyDescent="0.2">
      <c r="D14155" s="1"/>
      <c r="E14155" s="41"/>
    </row>
    <row r="14156" spans="4:5" x14ac:dyDescent="0.2">
      <c r="D14156" s="1"/>
      <c r="E14156" s="41"/>
    </row>
    <row r="14157" spans="4:5" x14ac:dyDescent="0.2">
      <c r="D14157" s="1"/>
      <c r="E14157" s="41"/>
    </row>
    <row r="14158" spans="4:5" x14ac:dyDescent="0.2">
      <c r="D14158" s="1"/>
      <c r="E14158" s="41"/>
    </row>
    <row r="14159" spans="4:5" x14ac:dyDescent="0.2">
      <c r="D14159" s="1"/>
      <c r="E14159" s="41"/>
    </row>
    <row r="14160" spans="4:5" x14ac:dyDescent="0.2">
      <c r="D14160" s="1"/>
      <c r="E14160" s="41"/>
    </row>
    <row r="14161" spans="4:5" x14ac:dyDescent="0.2">
      <c r="D14161" s="1"/>
      <c r="E14161" s="41"/>
    </row>
    <row r="14162" spans="4:5" x14ac:dyDescent="0.2">
      <c r="D14162" s="1"/>
      <c r="E14162" s="41"/>
    </row>
    <row r="14163" spans="4:5" x14ac:dyDescent="0.2">
      <c r="D14163" s="1"/>
      <c r="E14163" s="41"/>
    </row>
    <row r="14164" spans="4:5" x14ac:dyDescent="0.2">
      <c r="D14164" s="1"/>
      <c r="E14164" s="41"/>
    </row>
    <row r="14165" spans="4:5" x14ac:dyDescent="0.2">
      <c r="D14165" s="1"/>
      <c r="E14165" s="41"/>
    </row>
    <row r="14166" spans="4:5" x14ac:dyDescent="0.2">
      <c r="D14166" s="1"/>
      <c r="E14166" s="41"/>
    </row>
    <row r="14167" spans="4:5" x14ac:dyDescent="0.2">
      <c r="D14167" s="1"/>
      <c r="E14167" s="41"/>
    </row>
    <row r="14168" spans="4:5" x14ac:dyDescent="0.2">
      <c r="D14168" s="1"/>
      <c r="E14168" s="41"/>
    </row>
    <row r="14169" spans="4:5" x14ac:dyDescent="0.2">
      <c r="D14169" s="1"/>
      <c r="E14169" s="41"/>
    </row>
    <row r="14170" spans="4:5" x14ac:dyDescent="0.2">
      <c r="D14170" s="1"/>
      <c r="E14170" s="41"/>
    </row>
    <row r="14171" spans="4:5" x14ac:dyDescent="0.2">
      <c r="D14171" s="1"/>
      <c r="E14171" s="41"/>
    </row>
    <row r="14172" spans="4:5" x14ac:dyDescent="0.2">
      <c r="D14172" s="1"/>
      <c r="E14172" s="41"/>
    </row>
    <row r="14173" spans="4:5" x14ac:dyDescent="0.2">
      <c r="D14173" s="1"/>
      <c r="E14173" s="41"/>
    </row>
    <row r="14174" spans="4:5" x14ac:dyDescent="0.2">
      <c r="D14174" s="1"/>
      <c r="E14174" s="41"/>
    </row>
    <row r="14175" spans="4:5" x14ac:dyDescent="0.2">
      <c r="D14175" s="1"/>
      <c r="E14175" s="41"/>
    </row>
    <row r="14176" spans="4:5" x14ac:dyDescent="0.2">
      <c r="D14176" s="1"/>
      <c r="E14176" s="41"/>
    </row>
    <row r="14177" spans="4:5" x14ac:dyDescent="0.2">
      <c r="D14177" s="1"/>
      <c r="E14177" s="41"/>
    </row>
    <row r="14178" spans="4:5" x14ac:dyDescent="0.2">
      <c r="D14178" s="1"/>
      <c r="E14178" s="41"/>
    </row>
    <row r="14179" spans="4:5" x14ac:dyDescent="0.2">
      <c r="D14179" s="1"/>
      <c r="E14179" s="41"/>
    </row>
    <row r="14180" spans="4:5" x14ac:dyDescent="0.2">
      <c r="D14180" s="1"/>
      <c r="E14180" s="41"/>
    </row>
    <row r="14181" spans="4:5" x14ac:dyDescent="0.2">
      <c r="D14181" s="1"/>
      <c r="E14181" s="41"/>
    </row>
    <row r="14182" spans="4:5" x14ac:dyDescent="0.2">
      <c r="D14182" s="1"/>
      <c r="E14182" s="41"/>
    </row>
    <row r="14183" spans="4:5" x14ac:dyDescent="0.2">
      <c r="D14183" s="1"/>
      <c r="E14183" s="41"/>
    </row>
    <row r="14184" spans="4:5" x14ac:dyDescent="0.2">
      <c r="D14184" s="1"/>
      <c r="E14184" s="41"/>
    </row>
    <row r="14185" spans="4:5" x14ac:dyDescent="0.2">
      <c r="D14185" s="1"/>
      <c r="E14185" s="41"/>
    </row>
    <row r="14186" spans="4:5" x14ac:dyDescent="0.2">
      <c r="D14186" s="1"/>
      <c r="E14186" s="41"/>
    </row>
    <row r="14187" spans="4:5" x14ac:dyDescent="0.2">
      <c r="D14187" s="1"/>
      <c r="E14187" s="41"/>
    </row>
    <row r="14188" spans="4:5" x14ac:dyDescent="0.2">
      <c r="D14188" s="1"/>
      <c r="E14188" s="41"/>
    </row>
    <row r="14189" spans="4:5" x14ac:dyDescent="0.2">
      <c r="D14189" s="1"/>
      <c r="E14189" s="41"/>
    </row>
    <row r="14190" spans="4:5" x14ac:dyDescent="0.2">
      <c r="D14190" s="1"/>
      <c r="E14190" s="41"/>
    </row>
    <row r="14191" spans="4:5" x14ac:dyDescent="0.2">
      <c r="D14191" s="1"/>
      <c r="E14191" s="41"/>
    </row>
    <row r="14192" spans="4:5" x14ac:dyDescent="0.2">
      <c r="D14192" s="1"/>
      <c r="E14192" s="41"/>
    </row>
    <row r="14193" spans="4:5" x14ac:dyDescent="0.2">
      <c r="D14193" s="1"/>
      <c r="E14193" s="41"/>
    </row>
    <row r="14194" spans="4:5" x14ac:dyDescent="0.2">
      <c r="D14194" s="1"/>
      <c r="E14194" s="41"/>
    </row>
    <row r="14195" spans="4:5" x14ac:dyDescent="0.2">
      <c r="D14195" s="1"/>
      <c r="E14195" s="41"/>
    </row>
    <row r="14196" spans="4:5" x14ac:dyDescent="0.2">
      <c r="D14196" s="1"/>
      <c r="E14196" s="41"/>
    </row>
    <row r="14197" spans="4:5" x14ac:dyDescent="0.2">
      <c r="D14197" s="1"/>
      <c r="E14197" s="41"/>
    </row>
    <row r="14198" spans="4:5" x14ac:dyDescent="0.2">
      <c r="D14198" s="1"/>
      <c r="E14198" s="41"/>
    </row>
    <row r="14199" spans="4:5" x14ac:dyDescent="0.2">
      <c r="D14199" s="1"/>
      <c r="E14199" s="41"/>
    </row>
    <row r="14200" spans="4:5" x14ac:dyDescent="0.2">
      <c r="D14200" s="1"/>
      <c r="E14200" s="41"/>
    </row>
    <row r="14201" spans="4:5" x14ac:dyDescent="0.2">
      <c r="D14201" s="1"/>
      <c r="E14201" s="41"/>
    </row>
    <row r="14202" spans="4:5" x14ac:dyDescent="0.2">
      <c r="D14202" s="1"/>
      <c r="E14202" s="41"/>
    </row>
    <row r="14203" spans="4:5" x14ac:dyDescent="0.2">
      <c r="D14203" s="1"/>
      <c r="E14203" s="41"/>
    </row>
    <row r="14204" spans="4:5" x14ac:dyDescent="0.2">
      <c r="D14204" s="1"/>
      <c r="E14204" s="41"/>
    </row>
    <row r="14205" spans="4:5" x14ac:dyDescent="0.2">
      <c r="D14205" s="1"/>
      <c r="E14205" s="41"/>
    </row>
    <row r="14206" spans="4:5" x14ac:dyDescent="0.2">
      <c r="D14206" s="1"/>
      <c r="E14206" s="41"/>
    </row>
    <row r="14207" spans="4:5" x14ac:dyDescent="0.2">
      <c r="D14207" s="1"/>
      <c r="E14207" s="41"/>
    </row>
    <row r="14208" spans="4:5" x14ac:dyDescent="0.2">
      <c r="D14208" s="1"/>
      <c r="E14208" s="41"/>
    </row>
    <row r="14209" spans="4:5" x14ac:dyDescent="0.2">
      <c r="D14209" s="1"/>
      <c r="E14209" s="41"/>
    </row>
    <row r="14210" spans="4:5" x14ac:dyDescent="0.2">
      <c r="D14210" s="1"/>
      <c r="E14210" s="41"/>
    </row>
    <row r="14211" spans="4:5" x14ac:dyDescent="0.2">
      <c r="D14211" s="1"/>
      <c r="E14211" s="41"/>
    </row>
    <row r="14212" spans="4:5" x14ac:dyDescent="0.2">
      <c r="D14212" s="1"/>
      <c r="E14212" s="41"/>
    </row>
    <row r="14213" spans="4:5" x14ac:dyDescent="0.2">
      <c r="D14213" s="1"/>
      <c r="E14213" s="41"/>
    </row>
    <row r="14214" spans="4:5" x14ac:dyDescent="0.2">
      <c r="D14214" s="1"/>
      <c r="E14214" s="41"/>
    </row>
    <row r="14215" spans="4:5" x14ac:dyDescent="0.2">
      <c r="D14215" s="1"/>
      <c r="E14215" s="41"/>
    </row>
    <row r="14216" spans="4:5" x14ac:dyDescent="0.2">
      <c r="D14216" s="1"/>
      <c r="E14216" s="41"/>
    </row>
    <row r="14217" spans="4:5" x14ac:dyDescent="0.2">
      <c r="D14217" s="1"/>
      <c r="E14217" s="41"/>
    </row>
    <row r="14218" spans="4:5" x14ac:dyDescent="0.2">
      <c r="D14218" s="1"/>
      <c r="E14218" s="41"/>
    </row>
    <row r="14219" spans="4:5" x14ac:dyDescent="0.2">
      <c r="D14219" s="1"/>
      <c r="E14219" s="41"/>
    </row>
    <row r="14220" spans="4:5" x14ac:dyDescent="0.2">
      <c r="D14220" s="1"/>
      <c r="E14220" s="41"/>
    </row>
    <row r="14221" spans="4:5" x14ac:dyDescent="0.2">
      <c r="D14221" s="1"/>
      <c r="E14221" s="41"/>
    </row>
    <row r="14222" spans="4:5" x14ac:dyDescent="0.2">
      <c r="D14222" s="1"/>
      <c r="E14222" s="41"/>
    </row>
    <row r="14223" spans="4:5" x14ac:dyDescent="0.2">
      <c r="D14223" s="1"/>
      <c r="E14223" s="41"/>
    </row>
    <row r="14224" spans="4:5" x14ac:dyDescent="0.2">
      <c r="D14224" s="1"/>
      <c r="E14224" s="41"/>
    </row>
    <row r="14225" spans="4:5" x14ac:dyDescent="0.2">
      <c r="D14225" s="1"/>
      <c r="E14225" s="41"/>
    </row>
    <row r="14226" spans="4:5" x14ac:dyDescent="0.2">
      <c r="D14226" s="1"/>
      <c r="E14226" s="41"/>
    </row>
    <row r="14227" spans="4:5" x14ac:dyDescent="0.2">
      <c r="D14227" s="1"/>
      <c r="E14227" s="41"/>
    </row>
    <row r="14228" spans="4:5" x14ac:dyDescent="0.2">
      <c r="D14228" s="1"/>
      <c r="E14228" s="41"/>
    </row>
    <row r="14229" spans="4:5" x14ac:dyDescent="0.2">
      <c r="D14229" s="1"/>
      <c r="E14229" s="41"/>
    </row>
    <row r="14230" spans="4:5" x14ac:dyDescent="0.2">
      <c r="D14230" s="1"/>
      <c r="E14230" s="41"/>
    </row>
    <row r="14231" spans="4:5" x14ac:dyDescent="0.2">
      <c r="D14231" s="1"/>
      <c r="E14231" s="41"/>
    </row>
    <row r="14232" spans="4:5" x14ac:dyDescent="0.2">
      <c r="D14232" s="1"/>
      <c r="E14232" s="41"/>
    </row>
    <row r="14233" spans="4:5" x14ac:dyDescent="0.2">
      <c r="D14233" s="1"/>
      <c r="E14233" s="41"/>
    </row>
    <row r="14234" spans="4:5" x14ac:dyDescent="0.2">
      <c r="D14234" s="1"/>
      <c r="E14234" s="41"/>
    </row>
    <row r="14235" spans="4:5" x14ac:dyDescent="0.2">
      <c r="D14235" s="1"/>
      <c r="E14235" s="41"/>
    </row>
    <row r="14236" spans="4:5" x14ac:dyDescent="0.2">
      <c r="D14236" s="1"/>
      <c r="E14236" s="41"/>
    </row>
    <row r="14237" spans="4:5" x14ac:dyDescent="0.2">
      <c r="D14237" s="1"/>
      <c r="E14237" s="41"/>
    </row>
    <row r="14238" spans="4:5" x14ac:dyDescent="0.2">
      <c r="D14238" s="1"/>
      <c r="E14238" s="41"/>
    </row>
    <row r="14239" spans="4:5" x14ac:dyDescent="0.2">
      <c r="D14239" s="1"/>
      <c r="E14239" s="41"/>
    </row>
    <row r="14240" spans="4:5" x14ac:dyDescent="0.2">
      <c r="D14240" s="1"/>
      <c r="E14240" s="41"/>
    </row>
    <row r="14241" spans="4:5" x14ac:dyDescent="0.2">
      <c r="D14241" s="1"/>
      <c r="E14241" s="41"/>
    </row>
    <row r="14242" spans="4:5" x14ac:dyDescent="0.2">
      <c r="D14242" s="1"/>
      <c r="E14242" s="41"/>
    </row>
    <row r="14243" spans="4:5" x14ac:dyDescent="0.2">
      <c r="D14243" s="1"/>
      <c r="E14243" s="41"/>
    </row>
    <row r="14244" spans="4:5" x14ac:dyDescent="0.2">
      <c r="D14244" s="1"/>
      <c r="E14244" s="41"/>
    </row>
    <row r="14245" spans="4:5" x14ac:dyDescent="0.2">
      <c r="D14245" s="1"/>
      <c r="E14245" s="41"/>
    </row>
    <row r="14246" spans="4:5" x14ac:dyDescent="0.2">
      <c r="D14246" s="1"/>
      <c r="E14246" s="41"/>
    </row>
    <row r="14247" spans="4:5" x14ac:dyDescent="0.2">
      <c r="D14247" s="1"/>
      <c r="E14247" s="41"/>
    </row>
    <row r="14248" spans="4:5" x14ac:dyDescent="0.2">
      <c r="D14248" s="1"/>
      <c r="E14248" s="41"/>
    </row>
    <row r="14249" spans="4:5" x14ac:dyDescent="0.2">
      <c r="D14249" s="1"/>
      <c r="E14249" s="41"/>
    </row>
    <row r="14250" spans="4:5" x14ac:dyDescent="0.2">
      <c r="D14250" s="1"/>
      <c r="E14250" s="41"/>
    </row>
    <row r="14251" spans="4:5" x14ac:dyDescent="0.2">
      <c r="D14251" s="1"/>
      <c r="E14251" s="41"/>
    </row>
    <row r="14252" spans="4:5" x14ac:dyDescent="0.2">
      <c r="D14252" s="1"/>
      <c r="E14252" s="41"/>
    </row>
    <row r="14253" spans="4:5" x14ac:dyDescent="0.2">
      <c r="D14253" s="1"/>
      <c r="E14253" s="41"/>
    </row>
    <row r="14254" spans="4:5" x14ac:dyDescent="0.2">
      <c r="D14254" s="1"/>
      <c r="E14254" s="41"/>
    </row>
    <row r="14255" spans="4:5" x14ac:dyDescent="0.2">
      <c r="D14255" s="1"/>
      <c r="E14255" s="41"/>
    </row>
    <row r="14256" spans="4:5" x14ac:dyDescent="0.2">
      <c r="D14256" s="1"/>
      <c r="E14256" s="41"/>
    </row>
    <row r="14257" spans="4:5" x14ac:dyDescent="0.2">
      <c r="D14257" s="1"/>
      <c r="E14257" s="41"/>
    </row>
    <row r="14258" spans="4:5" x14ac:dyDescent="0.2">
      <c r="D14258" s="1"/>
      <c r="E14258" s="41"/>
    </row>
    <row r="14259" spans="4:5" x14ac:dyDescent="0.2">
      <c r="D14259" s="1"/>
      <c r="E14259" s="41"/>
    </row>
    <row r="14260" spans="4:5" x14ac:dyDescent="0.2">
      <c r="D14260" s="1"/>
      <c r="E14260" s="41"/>
    </row>
    <row r="14261" spans="4:5" x14ac:dyDescent="0.2">
      <c r="D14261" s="1"/>
      <c r="E14261" s="41"/>
    </row>
    <row r="14262" spans="4:5" x14ac:dyDescent="0.2">
      <c r="D14262" s="1"/>
      <c r="E14262" s="41"/>
    </row>
    <row r="14263" spans="4:5" x14ac:dyDescent="0.2">
      <c r="D14263" s="1"/>
      <c r="E14263" s="41"/>
    </row>
    <row r="14264" spans="4:5" x14ac:dyDescent="0.2">
      <c r="D14264" s="1"/>
      <c r="E14264" s="41"/>
    </row>
    <row r="14265" spans="4:5" x14ac:dyDescent="0.2">
      <c r="D14265" s="1"/>
      <c r="E14265" s="41"/>
    </row>
    <row r="14266" spans="4:5" x14ac:dyDescent="0.2">
      <c r="D14266" s="1"/>
      <c r="E14266" s="41"/>
    </row>
    <row r="14267" spans="4:5" x14ac:dyDescent="0.2">
      <c r="D14267" s="1"/>
      <c r="E14267" s="41"/>
    </row>
    <row r="14268" spans="4:5" x14ac:dyDescent="0.2">
      <c r="D14268" s="1"/>
      <c r="E14268" s="41"/>
    </row>
    <row r="14269" spans="4:5" x14ac:dyDescent="0.2">
      <c r="D14269" s="1"/>
      <c r="E14269" s="41"/>
    </row>
    <row r="14270" spans="4:5" x14ac:dyDescent="0.2">
      <c r="D14270" s="1"/>
      <c r="E14270" s="41"/>
    </row>
    <row r="14271" spans="4:5" x14ac:dyDescent="0.2">
      <c r="D14271" s="1"/>
      <c r="E14271" s="41"/>
    </row>
    <row r="14272" spans="4:5" x14ac:dyDescent="0.2">
      <c r="D14272" s="1"/>
      <c r="E14272" s="41"/>
    </row>
    <row r="14273" spans="4:5" x14ac:dyDescent="0.2">
      <c r="D14273" s="1"/>
      <c r="E14273" s="41"/>
    </row>
    <row r="14274" spans="4:5" x14ac:dyDescent="0.2">
      <c r="D14274" s="1"/>
      <c r="E14274" s="41"/>
    </row>
    <row r="14275" spans="4:5" x14ac:dyDescent="0.2">
      <c r="D14275" s="1"/>
      <c r="E14275" s="41"/>
    </row>
    <row r="14276" spans="4:5" x14ac:dyDescent="0.2">
      <c r="D14276" s="1"/>
      <c r="E14276" s="41"/>
    </row>
    <row r="14277" spans="4:5" x14ac:dyDescent="0.2">
      <c r="D14277" s="1"/>
      <c r="E14277" s="41"/>
    </row>
    <row r="14278" spans="4:5" x14ac:dyDescent="0.2">
      <c r="D14278" s="1"/>
      <c r="E14278" s="41"/>
    </row>
    <row r="14279" spans="4:5" x14ac:dyDescent="0.2">
      <c r="D14279" s="1"/>
      <c r="E14279" s="41"/>
    </row>
    <row r="14280" spans="4:5" x14ac:dyDescent="0.2">
      <c r="D14280" s="1"/>
      <c r="E14280" s="41"/>
    </row>
    <row r="14281" spans="4:5" x14ac:dyDescent="0.2">
      <c r="D14281" s="1"/>
      <c r="E14281" s="41"/>
    </row>
    <row r="14282" spans="4:5" x14ac:dyDescent="0.2">
      <c r="D14282" s="1"/>
      <c r="E14282" s="41"/>
    </row>
    <row r="14283" spans="4:5" x14ac:dyDescent="0.2">
      <c r="D14283" s="1"/>
      <c r="E14283" s="41"/>
    </row>
    <row r="14284" spans="4:5" x14ac:dyDescent="0.2">
      <c r="D14284" s="1"/>
      <c r="E14284" s="41"/>
    </row>
    <row r="14285" spans="4:5" x14ac:dyDescent="0.2">
      <c r="D14285" s="1"/>
      <c r="E14285" s="41"/>
    </row>
    <row r="14286" spans="4:5" x14ac:dyDescent="0.2">
      <c r="D14286" s="1"/>
      <c r="E14286" s="41"/>
    </row>
    <row r="14287" spans="4:5" x14ac:dyDescent="0.2">
      <c r="D14287" s="1"/>
      <c r="E14287" s="41"/>
    </row>
    <row r="14288" spans="4:5" x14ac:dyDescent="0.2">
      <c r="D14288" s="1"/>
      <c r="E14288" s="41"/>
    </row>
    <row r="14289" spans="4:5" x14ac:dyDescent="0.2">
      <c r="D14289" s="1"/>
      <c r="E14289" s="41"/>
    </row>
    <row r="14290" spans="4:5" x14ac:dyDescent="0.2">
      <c r="D14290" s="1"/>
      <c r="E14290" s="41"/>
    </row>
    <row r="14291" spans="4:5" x14ac:dyDescent="0.2">
      <c r="D14291" s="1"/>
      <c r="E14291" s="41"/>
    </row>
    <row r="14292" spans="4:5" x14ac:dyDescent="0.2">
      <c r="D14292" s="1"/>
      <c r="E14292" s="41"/>
    </row>
    <row r="14293" spans="4:5" x14ac:dyDescent="0.2">
      <c r="D14293" s="1"/>
      <c r="E14293" s="41"/>
    </row>
    <row r="14294" spans="4:5" x14ac:dyDescent="0.2">
      <c r="D14294" s="1"/>
      <c r="E14294" s="41"/>
    </row>
    <row r="14295" spans="4:5" x14ac:dyDescent="0.2">
      <c r="D14295" s="1"/>
      <c r="E14295" s="41"/>
    </row>
    <row r="14296" spans="4:5" x14ac:dyDescent="0.2">
      <c r="D14296" s="1"/>
      <c r="E14296" s="41"/>
    </row>
    <row r="14297" spans="4:5" x14ac:dyDescent="0.2">
      <c r="D14297" s="1"/>
      <c r="E14297" s="41"/>
    </row>
    <row r="14298" spans="4:5" x14ac:dyDescent="0.2">
      <c r="D14298" s="1"/>
      <c r="E14298" s="41"/>
    </row>
    <row r="14299" spans="4:5" x14ac:dyDescent="0.2">
      <c r="D14299" s="1"/>
      <c r="E14299" s="41"/>
    </row>
    <row r="14300" spans="4:5" x14ac:dyDescent="0.2">
      <c r="D14300" s="1"/>
      <c r="E14300" s="41"/>
    </row>
    <row r="14301" spans="4:5" x14ac:dyDescent="0.2">
      <c r="D14301" s="1"/>
      <c r="E14301" s="41"/>
    </row>
    <row r="14302" spans="4:5" x14ac:dyDescent="0.2">
      <c r="D14302" s="1"/>
      <c r="E14302" s="41"/>
    </row>
    <row r="14303" spans="4:5" x14ac:dyDescent="0.2">
      <c r="D14303" s="1"/>
      <c r="E14303" s="41"/>
    </row>
    <row r="14304" spans="4:5" x14ac:dyDescent="0.2">
      <c r="D14304" s="1"/>
      <c r="E14304" s="41"/>
    </row>
    <row r="14305" spans="4:5" x14ac:dyDescent="0.2">
      <c r="D14305" s="1"/>
      <c r="E14305" s="41"/>
    </row>
    <row r="14306" spans="4:5" x14ac:dyDescent="0.2">
      <c r="D14306" s="1"/>
      <c r="E14306" s="41"/>
    </row>
    <row r="14307" spans="4:5" x14ac:dyDescent="0.2">
      <c r="D14307" s="1"/>
      <c r="E14307" s="41"/>
    </row>
    <row r="14308" spans="4:5" x14ac:dyDescent="0.2">
      <c r="D14308" s="1"/>
      <c r="E14308" s="41"/>
    </row>
    <row r="14309" spans="4:5" x14ac:dyDescent="0.2">
      <c r="D14309" s="1"/>
      <c r="E14309" s="41"/>
    </row>
    <row r="14310" spans="4:5" x14ac:dyDescent="0.2">
      <c r="D14310" s="1"/>
      <c r="E14310" s="41"/>
    </row>
    <row r="14311" spans="4:5" x14ac:dyDescent="0.2">
      <c r="D14311" s="1"/>
      <c r="E14311" s="41"/>
    </row>
    <row r="14312" spans="4:5" x14ac:dyDescent="0.2">
      <c r="D14312" s="1"/>
      <c r="E14312" s="41"/>
    </row>
    <row r="14313" spans="4:5" x14ac:dyDescent="0.2">
      <c r="D14313" s="1"/>
      <c r="E14313" s="41"/>
    </row>
    <row r="14314" spans="4:5" x14ac:dyDescent="0.2">
      <c r="D14314" s="1"/>
      <c r="E14314" s="41"/>
    </row>
    <row r="14315" spans="4:5" x14ac:dyDescent="0.2">
      <c r="D14315" s="1"/>
      <c r="E14315" s="41"/>
    </row>
    <row r="14316" spans="4:5" x14ac:dyDescent="0.2">
      <c r="D14316" s="1"/>
      <c r="E14316" s="41"/>
    </row>
    <row r="14317" spans="4:5" x14ac:dyDescent="0.2">
      <c r="D14317" s="1"/>
      <c r="E14317" s="41"/>
    </row>
    <row r="14318" spans="4:5" x14ac:dyDescent="0.2">
      <c r="D14318" s="1"/>
      <c r="E14318" s="41"/>
    </row>
    <row r="14319" spans="4:5" x14ac:dyDescent="0.2">
      <c r="D14319" s="1"/>
      <c r="E14319" s="41"/>
    </row>
    <row r="14320" spans="4:5" x14ac:dyDescent="0.2">
      <c r="D14320" s="1"/>
      <c r="E14320" s="41"/>
    </row>
    <row r="14321" spans="4:5" x14ac:dyDescent="0.2">
      <c r="D14321" s="1"/>
      <c r="E14321" s="41"/>
    </row>
    <row r="14322" spans="4:5" x14ac:dyDescent="0.2">
      <c r="D14322" s="1"/>
      <c r="E14322" s="41"/>
    </row>
    <row r="14323" spans="4:5" x14ac:dyDescent="0.2">
      <c r="D14323" s="1"/>
      <c r="E14323" s="41"/>
    </row>
    <row r="14324" spans="4:5" x14ac:dyDescent="0.2">
      <c r="D14324" s="1"/>
      <c r="E14324" s="41"/>
    </row>
    <row r="14325" spans="4:5" x14ac:dyDescent="0.2">
      <c r="D14325" s="1"/>
      <c r="E14325" s="41"/>
    </row>
    <row r="14326" spans="4:5" x14ac:dyDescent="0.2">
      <c r="D14326" s="1"/>
      <c r="E14326" s="41"/>
    </row>
    <row r="14327" spans="4:5" x14ac:dyDescent="0.2">
      <c r="D14327" s="1"/>
      <c r="E14327" s="41"/>
    </row>
    <row r="14328" spans="4:5" x14ac:dyDescent="0.2">
      <c r="D14328" s="1"/>
      <c r="E14328" s="41"/>
    </row>
    <row r="14329" spans="4:5" x14ac:dyDescent="0.2">
      <c r="D14329" s="1"/>
      <c r="E14329" s="41"/>
    </row>
    <row r="14330" spans="4:5" x14ac:dyDescent="0.2">
      <c r="D14330" s="1"/>
      <c r="E14330" s="41"/>
    </row>
    <row r="14331" spans="4:5" x14ac:dyDescent="0.2">
      <c r="D14331" s="1"/>
      <c r="E14331" s="41"/>
    </row>
    <row r="14332" spans="4:5" x14ac:dyDescent="0.2">
      <c r="D14332" s="1"/>
      <c r="E14332" s="41"/>
    </row>
    <row r="14333" spans="4:5" x14ac:dyDescent="0.2">
      <c r="D14333" s="1"/>
      <c r="E14333" s="41"/>
    </row>
    <row r="14334" spans="4:5" x14ac:dyDescent="0.2">
      <c r="D14334" s="1"/>
      <c r="E14334" s="41"/>
    </row>
    <row r="14335" spans="4:5" x14ac:dyDescent="0.2">
      <c r="D14335" s="1"/>
      <c r="E14335" s="41"/>
    </row>
    <row r="14336" spans="4:5" x14ac:dyDescent="0.2">
      <c r="D14336" s="1"/>
      <c r="E14336" s="41"/>
    </row>
    <row r="14337" spans="4:5" x14ac:dyDescent="0.2">
      <c r="D14337" s="1"/>
      <c r="E14337" s="41"/>
    </row>
    <row r="14338" spans="4:5" x14ac:dyDescent="0.2">
      <c r="D14338" s="1"/>
      <c r="E14338" s="41"/>
    </row>
    <row r="14339" spans="4:5" x14ac:dyDescent="0.2">
      <c r="D14339" s="1"/>
      <c r="E14339" s="41"/>
    </row>
    <row r="14340" spans="4:5" x14ac:dyDescent="0.2">
      <c r="D14340" s="1"/>
      <c r="E14340" s="41"/>
    </row>
    <row r="14341" spans="4:5" x14ac:dyDescent="0.2">
      <c r="D14341" s="1"/>
      <c r="E14341" s="41"/>
    </row>
    <row r="14342" spans="4:5" x14ac:dyDescent="0.2">
      <c r="D14342" s="1"/>
      <c r="E14342" s="41"/>
    </row>
    <row r="14343" spans="4:5" x14ac:dyDescent="0.2">
      <c r="D14343" s="1"/>
      <c r="E14343" s="41"/>
    </row>
    <row r="14344" spans="4:5" x14ac:dyDescent="0.2">
      <c r="D14344" s="1"/>
      <c r="E14344" s="41"/>
    </row>
    <row r="14345" spans="4:5" x14ac:dyDescent="0.2">
      <c r="D14345" s="1"/>
      <c r="E14345" s="41"/>
    </row>
    <row r="14346" spans="4:5" x14ac:dyDescent="0.2">
      <c r="D14346" s="1"/>
      <c r="E14346" s="41"/>
    </row>
    <row r="14347" spans="4:5" x14ac:dyDescent="0.2">
      <c r="D14347" s="1"/>
      <c r="E14347" s="41"/>
    </row>
    <row r="14348" spans="4:5" x14ac:dyDescent="0.2">
      <c r="D14348" s="1"/>
      <c r="E14348" s="41"/>
    </row>
    <row r="14349" spans="4:5" x14ac:dyDescent="0.2">
      <c r="D14349" s="1"/>
      <c r="E14349" s="41"/>
    </row>
    <row r="14350" spans="4:5" x14ac:dyDescent="0.2">
      <c r="D14350" s="1"/>
      <c r="E14350" s="41"/>
    </row>
    <row r="14351" spans="4:5" x14ac:dyDescent="0.2">
      <c r="D14351" s="1"/>
      <c r="E14351" s="41"/>
    </row>
    <row r="14352" spans="4:5" x14ac:dyDescent="0.2">
      <c r="D14352" s="1"/>
      <c r="E14352" s="41"/>
    </row>
    <row r="14353" spans="4:5" x14ac:dyDescent="0.2">
      <c r="D14353" s="1"/>
      <c r="E14353" s="41"/>
    </row>
    <row r="14354" spans="4:5" x14ac:dyDescent="0.2">
      <c r="D14354" s="1"/>
      <c r="E14354" s="41"/>
    </row>
    <row r="14355" spans="4:5" x14ac:dyDescent="0.2">
      <c r="D14355" s="1"/>
      <c r="E14355" s="41"/>
    </row>
    <row r="14356" spans="4:5" x14ac:dyDescent="0.2">
      <c r="D14356" s="1"/>
      <c r="E14356" s="41"/>
    </row>
    <row r="14357" spans="4:5" x14ac:dyDescent="0.2">
      <c r="D14357" s="1"/>
      <c r="E14357" s="41"/>
    </row>
    <row r="14358" spans="4:5" x14ac:dyDescent="0.2">
      <c r="D14358" s="1"/>
      <c r="E14358" s="41"/>
    </row>
    <row r="14359" spans="4:5" x14ac:dyDescent="0.2">
      <c r="D14359" s="1"/>
      <c r="E14359" s="41"/>
    </row>
    <row r="14360" spans="4:5" x14ac:dyDescent="0.2">
      <c r="D14360" s="1"/>
      <c r="E14360" s="41"/>
    </row>
    <row r="14361" spans="4:5" x14ac:dyDescent="0.2">
      <c r="D14361" s="1"/>
      <c r="E14361" s="41"/>
    </row>
    <row r="14362" spans="4:5" x14ac:dyDescent="0.2">
      <c r="D14362" s="1"/>
      <c r="E14362" s="41"/>
    </row>
    <row r="14363" spans="4:5" x14ac:dyDescent="0.2">
      <c r="D14363" s="1"/>
      <c r="E14363" s="41"/>
    </row>
    <row r="14364" spans="4:5" x14ac:dyDescent="0.2">
      <c r="D14364" s="1"/>
      <c r="E14364" s="41"/>
    </row>
    <row r="14365" spans="4:5" x14ac:dyDescent="0.2">
      <c r="D14365" s="1"/>
      <c r="E14365" s="41"/>
    </row>
    <row r="14366" spans="4:5" x14ac:dyDescent="0.2">
      <c r="D14366" s="1"/>
      <c r="E14366" s="41"/>
    </row>
    <row r="14367" spans="4:5" x14ac:dyDescent="0.2">
      <c r="D14367" s="1"/>
      <c r="E14367" s="41"/>
    </row>
    <row r="14368" spans="4:5" x14ac:dyDescent="0.2">
      <c r="D14368" s="1"/>
      <c r="E14368" s="41"/>
    </row>
    <row r="14369" spans="4:5" x14ac:dyDescent="0.2">
      <c r="D14369" s="1"/>
      <c r="E14369" s="41"/>
    </row>
    <row r="14370" spans="4:5" x14ac:dyDescent="0.2">
      <c r="D14370" s="1"/>
      <c r="E14370" s="41"/>
    </row>
    <row r="14371" spans="4:5" x14ac:dyDescent="0.2">
      <c r="D14371" s="1"/>
      <c r="E14371" s="41"/>
    </row>
    <row r="14372" spans="4:5" x14ac:dyDescent="0.2">
      <c r="D14372" s="1"/>
      <c r="E14372" s="41"/>
    </row>
    <row r="14373" spans="4:5" x14ac:dyDescent="0.2">
      <c r="D14373" s="1"/>
      <c r="E14373" s="41"/>
    </row>
    <row r="14374" spans="4:5" x14ac:dyDescent="0.2">
      <c r="D14374" s="1"/>
      <c r="E14374" s="41"/>
    </row>
    <row r="14375" spans="4:5" x14ac:dyDescent="0.2">
      <c r="D14375" s="1"/>
      <c r="E14375" s="41"/>
    </row>
    <row r="14376" spans="4:5" x14ac:dyDescent="0.2">
      <c r="D14376" s="1"/>
      <c r="E14376" s="41"/>
    </row>
    <row r="14377" spans="4:5" x14ac:dyDescent="0.2">
      <c r="D14377" s="1"/>
      <c r="E14377" s="41"/>
    </row>
    <row r="14378" spans="4:5" x14ac:dyDescent="0.2">
      <c r="D14378" s="1"/>
      <c r="E14378" s="41"/>
    </row>
    <row r="14379" spans="4:5" x14ac:dyDescent="0.2">
      <c r="D14379" s="1"/>
      <c r="E14379" s="41"/>
    </row>
    <row r="14380" spans="4:5" x14ac:dyDescent="0.2">
      <c r="D14380" s="1"/>
      <c r="E14380" s="41"/>
    </row>
    <row r="14381" spans="4:5" x14ac:dyDescent="0.2">
      <c r="D14381" s="1"/>
      <c r="E14381" s="41"/>
    </row>
    <row r="14382" spans="4:5" x14ac:dyDescent="0.2">
      <c r="D14382" s="1"/>
      <c r="E14382" s="41"/>
    </row>
    <row r="14383" spans="4:5" x14ac:dyDescent="0.2">
      <c r="D14383" s="1"/>
      <c r="E14383" s="41"/>
    </row>
    <row r="14384" spans="4:5" x14ac:dyDescent="0.2">
      <c r="D14384" s="1"/>
      <c r="E14384" s="41"/>
    </row>
    <row r="14385" spans="4:5" x14ac:dyDescent="0.2">
      <c r="D14385" s="1"/>
      <c r="E14385" s="41"/>
    </row>
    <row r="14386" spans="4:5" x14ac:dyDescent="0.2">
      <c r="D14386" s="1"/>
      <c r="E14386" s="41"/>
    </row>
    <row r="14387" spans="4:5" x14ac:dyDescent="0.2">
      <c r="D14387" s="1"/>
      <c r="E14387" s="41"/>
    </row>
    <row r="14388" spans="4:5" x14ac:dyDescent="0.2">
      <c r="D14388" s="1"/>
      <c r="E14388" s="41"/>
    </row>
    <row r="14389" spans="4:5" x14ac:dyDescent="0.2">
      <c r="D14389" s="1"/>
      <c r="E14389" s="41"/>
    </row>
    <row r="14390" spans="4:5" x14ac:dyDescent="0.2">
      <c r="D14390" s="1"/>
      <c r="E14390" s="41"/>
    </row>
    <row r="14391" spans="4:5" x14ac:dyDescent="0.2">
      <c r="D14391" s="1"/>
      <c r="E14391" s="41"/>
    </row>
    <row r="14392" spans="4:5" x14ac:dyDescent="0.2">
      <c r="D14392" s="1"/>
      <c r="E14392" s="41"/>
    </row>
    <row r="14393" spans="4:5" x14ac:dyDescent="0.2">
      <c r="D14393" s="1"/>
      <c r="E14393" s="41"/>
    </row>
    <row r="14394" spans="4:5" x14ac:dyDescent="0.2">
      <c r="D14394" s="1"/>
      <c r="E14394" s="41"/>
    </row>
    <row r="14395" spans="4:5" x14ac:dyDescent="0.2">
      <c r="D14395" s="1"/>
      <c r="E14395" s="41"/>
    </row>
    <row r="14396" spans="4:5" x14ac:dyDescent="0.2">
      <c r="D14396" s="1"/>
      <c r="E14396" s="41"/>
    </row>
    <row r="14397" spans="4:5" x14ac:dyDescent="0.2">
      <c r="D14397" s="1"/>
      <c r="E14397" s="41"/>
    </row>
    <row r="14398" spans="4:5" x14ac:dyDescent="0.2">
      <c r="D14398" s="1"/>
      <c r="E14398" s="41"/>
    </row>
    <row r="14399" spans="4:5" x14ac:dyDescent="0.2">
      <c r="D14399" s="1"/>
      <c r="E14399" s="41"/>
    </row>
    <row r="14400" spans="4:5" x14ac:dyDescent="0.2">
      <c r="D14400" s="1"/>
      <c r="E14400" s="41"/>
    </row>
    <row r="14401" spans="4:5" x14ac:dyDescent="0.2">
      <c r="D14401" s="1"/>
      <c r="E14401" s="41"/>
    </row>
    <row r="14402" spans="4:5" x14ac:dyDescent="0.2">
      <c r="D14402" s="1"/>
      <c r="E14402" s="41"/>
    </row>
    <row r="14403" spans="4:5" x14ac:dyDescent="0.2">
      <c r="D14403" s="1"/>
      <c r="E14403" s="41"/>
    </row>
    <row r="14404" spans="4:5" x14ac:dyDescent="0.2">
      <c r="D14404" s="1"/>
      <c r="E14404" s="41"/>
    </row>
    <row r="14405" spans="4:5" x14ac:dyDescent="0.2">
      <c r="D14405" s="1"/>
      <c r="E14405" s="41"/>
    </row>
    <row r="14406" spans="4:5" x14ac:dyDescent="0.2">
      <c r="D14406" s="1"/>
      <c r="E14406" s="41"/>
    </row>
    <row r="14407" spans="4:5" x14ac:dyDescent="0.2">
      <c r="D14407" s="1"/>
      <c r="E14407" s="41"/>
    </row>
    <row r="14408" spans="4:5" x14ac:dyDescent="0.2">
      <c r="D14408" s="1"/>
      <c r="E14408" s="41"/>
    </row>
    <row r="14409" spans="4:5" x14ac:dyDescent="0.2">
      <c r="D14409" s="1"/>
      <c r="E14409" s="41"/>
    </row>
    <row r="14410" spans="4:5" x14ac:dyDescent="0.2">
      <c r="D14410" s="1"/>
      <c r="E14410" s="41"/>
    </row>
    <row r="14411" spans="4:5" x14ac:dyDescent="0.2">
      <c r="D14411" s="1"/>
      <c r="E14411" s="41"/>
    </row>
    <row r="14412" spans="4:5" x14ac:dyDescent="0.2">
      <c r="D14412" s="1"/>
      <c r="E14412" s="41"/>
    </row>
    <row r="14413" spans="4:5" x14ac:dyDescent="0.2">
      <c r="D14413" s="1"/>
      <c r="E14413" s="41"/>
    </row>
    <row r="14414" spans="4:5" x14ac:dyDescent="0.2">
      <c r="D14414" s="1"/>
      <c r="E14414" s="41"/>
    </row>
    <row r="14415" spans="4:5" x14ac:dyDescent="0.2">
      <c r="D14415" s="1"/>
      <c r="E14415" s="41"/>
    </row>
    <row r="14416" spans="4:5" x14ac:dyDescent="0.2">
      <c r="D14416" s="1"/>
      <c r="E14416" s="41"/>
    </row>
    <row r="14417" spans="4:5" x14ac:dyDescent="0.2">
      <c r="D14417" s="1"/>
      <c r="E14417" s="41"/>
    </row>
    <row r="14418" spans="4:5" x14ac:dyDescent="0.2">
      <c r="D14418" s="1"/>
      <c r="E14418" s="41"/>
    </row>
    <row r="14419" spans="4:5" x14ac:dyDescent="0.2">
      <c r="D14419" s="1"/>
      <c r="E14419" s="41"/>
    </row>
    <row r="14420" spans="4:5" x14ac:dyDescent="0.2">
      <c r="D14420" s="1"/>
      <c r="E14420" s="41"/>
    </row>
    <row r="14421" spans="4:5" x14ac:dyDescent="0.2">
      <c r="D14421" s="1"/>
      <c r="E14421" s="41"/>
    </row>
    <row r="14422" spans="4:5" x14ac:dyDescent="0.2">
      <c r="D14422" s="1"/>
      <c r="E14422" s="41"/>
    </row>
    <row r="14423" spans="4:5" x14ac:dyDescent="0.2">
      <c r="D14423" s="1"/>
      <c r="E14423" s="41"/>
    </row>
    <row r="14424" spans="4:5" x14ac:dyDescent="0.2">
      <c r="D14424" s="1"/>
      <c r="E14424" s="41"/>
    </row>
    <row r="14425" spans="4:5" x14ac:dyDescent="0.2">
      <c r="D14425" s="1"/>
      <c r="E14425" s="41"/>
    </row>
    <row r="14426" spans="4:5" x14ac:dyDescent="0.2">
      <c r="D14426" s="1"/>
      <c r="E14426" s="41"/>
    </row>
    <row r="14427" spans="4:5" x14ac:dyDescent="0.2">
      <c r="D14427" s="1"/>
      <c r="E14427" s="41"/>
    </row>
    <row r="14428" spans="4:5" x14ac:dyDescent="0.2">
      <c r="D14428" s="1"/>
      <c r="E14428" s="41"/>
    </row>
    <row r="14429" spans="4:5" x14ac:dyDescent="0.2">
      <c r="D14429" s="1"/>
      <c r="E14429" s="41"/>
    </row>
    <row r="14430" spans="4:5" x14ac:dyDescent="0.2">
      <c r="D14430" s="1"/>
      <c r="E14430" s="41"/>
    </row>
    <row r="14431" spans="4:5" x14ac:dyDescent="0.2">
      <c r="D14431" s="1"/>
      <c r="E14431" s="41"/>
    </row>
    <row r="14432" spans="4:5" x14ac:dyDescent="0.2">
      <c r="D14432" s="1"/>
      <c r="E14432" s="41"/>
    </row>
    <row r="14433" spans="4:5" x14ac:dyDescent="0.2">
      <c r="D14433" s="1"/>
      <c r="E14433" s="41"/>
    </row>
    <row r="14434" spans="4:5" x14ac:dyDescent="0.2">
      <c r="D14434" s="1"/>
      <c r="E14434" s="41"/>
    </row>
    <row r="14435" spans="4:5" x14ac:dyDescent="0.2">
      <c r="D14435" s="1"/>
      <c r="E14435" s="41"/>
    </row>
    <row r="14436" spans="4:5" x14ac:dyDescent="0.2">
      <c r="D14436" s="1"/>
      <c r="E14436" s="41"/>
    </row>
    <row r="14437" spans="4:5" x14ac:dyDescent="0.2">
      <c r="D14437" s="1"/>
      <c r="E14437" s="41"/>
    </row>
    <row r="14438" spans="4:5" x14ac:dyDescent="0.2">
      <c r="D14438" s="1"/>
      <c r="E14438" s="41"/>
    </row>
    <row r="14439" spans="4:5" x14ac:dyDescent="0.2">
      <c r="D14439" s="1"/>
      <c r="E14439" s="41"/>
    </row>
    <row r="14440" spans="4:5" x14ac:dyDescent="0.2">
      <c r="D14440" s="1"/>
      <c r="E14440" s="41"/>
    </row>
    <row r="14441" spans="4:5" x14ac:dyDescent="0.2">
      <c r="D14441" s="1"/>
      <c r="E14441" s="41"/>
    </row>
    <row r="14442" spans="4:5" x14ac:dyDescent="0.2">
      <c r="D14442" s="1"/>
      <c r="E14442" s="41"/>
    </row>
    <row r="14443" spans="4:5" x14ac:dyDescent="0.2">
      <c r="D14443" s="1"/>
      <c r="E14443" s="41"/>
    </row>
    <row r="14444" spans="4:5" x14ac:dyDescent="0.2">
      <c r="D14444" s="1"/>
      <c r="E14444" s="41"/>
    </row>
    <row r="14445" spans="4:5" x14ac:dyDescent="0.2">
      <c r="D14445" s="1"/>
      <c r="E14445" s="41"/>
    </row>
    <row r="14446" spans="4:5" x14ac:dyDescent="0.2">
      <c r="D14446" s="1"/>
      <c r="E14446" s="41"/>
    </row>
    <row r="14447" spans="4:5" x14ac:dyDescent="0.2">
      <c r="D14447" s="1"/>
      <c r="E14447" s="41"/>
    </row>
    <row r="14448" spans="4:5" x14ac:dyDescent="0.2">
      <c r="D14448" s="1"/>
      <c r="E14448" s="41"/>
    </row>
    <row r="14449" spans="4:5" x14ac:dyDescent="0.2">
      <c r="D14449" s="1"/>
      <c r="E14449" s="41"/>
    </row>
    <row r="14450" spans="4:5" x14ac:dyDescent="0.2">
      <c r="D14450" s="1"/>
      <c r="E14450" s="41"/>
    </row>
    <row r="14451" spans="4:5" x14ac:dyDescent="0.2">
      <c r="D14451" s="1"/>
      <c r="E14451" s="41"/>
    </row>
    <row r="14452" spans="4:5" x14ac:dyDescent="0.2">
      <c r="D14452" s="1"/>
      <c r="E14452" s="41"/>
    </row>
    <row r="14453" spans="4:5" x14ac:dyDescent="0.2">
      <c r="D14453" s="1"/>
      <c r="E14453" s="41"/>
    </row>
    <row r="14454" spans="4:5" x14ac:dyDescent="0.2">
      <c r="D14454" s="1"/>
      <c r="E14454" s="41"/>
    </row>
    <row r="14455" spans="4:5" x14ac:dyDescent="0.2">
      <c r="D14455" s="1"/>
      <c r="E14455" s="41"/>
    </row>
    <row r="14456" spans="4:5" x14ac:dyDescent="0.2">
      <c r="D14456" s="1"/>
      <c r="E14456" s="41"/>
    </row>
    <row r="14457" spans="4:5" x14ac:dyDescent="0.2">
      <c r="D14457" s="1"/>
      <c r="E14457" s="41"/>
    </row>
    <row r="14458" spans="4:5" x14ac:dyDescent="0.2">
      <c r="D14458" s="1"/>
      <c r="E14458" s="41"/>
    </row>
    <row r="14459" spans="4:5" x14ac:dyDescent="0.2">
      <c r="D14459" s="1"/>
      <c r="E14459" s="41"/>
    </row>
    <row r="14460" spans="4:5" x14ac:dyDescent="0.2">
      <c r="D14460" s="1"/>
      <c r="E14460" s="41"/>
    </row>
    <row r="14461" spans="4:5" x14ac:dyDescent="0.2">
      <c r="D14461" s="1"/>
      <c r="E14461" s="41"/>
    </row>
    <row r="14462" spans="4:5" x14ac:dyDescent="0.2">
      <c r="D14462" s="1"/>
      <c r="E14462" s="41"/>
    </row>
    <row r="14463" spans="4:5" x14ac:dyDescent="0.2">
      <c r="D14463" s="1"/>
      <c r="E14463" s="41"/>
    </row>
    <row r="14464" spans="4:5" x14ac:dyDescent="0.2">
      <c r="D14464" s="1"/>
      <c r="E14464" s="41"/>
    </row>
    <row r="14465" spans="4:5" x14ac:dyDescent="0.2">
      <c r="D14465" s="1"/>
      <c r="E14465" s="41"/>
    </row>
    <row r="14466" spans="4:5" x14ac:dyDescent="0.2">
      <c r="D14466" s="1"/>
      <c r="E14466" s="41"/>
    </row>
    <row r="14467" spans="4:5" x14ac:dyDescent="0.2">
      <c r="D14467" s="1"/>
      <c r="E14467" s="41"/>
    </row>
    <row r="14468" spans="4:5" x14ac:dyDescent="0.2">
      <c r="D14468" s="1"/>
      <c r="E14468" s="41"/>
    </row>
    <row r="14469" spans="4:5" x14ac:dyDescent="0.2">
      <c r="D14469" s="1"/>
      <c r="E14469" s="41"/>
    </row>
    <row r="14470" spans="4:5" x14ac:dyDescent="0.2">
      <c r="D14470" s="1"/>
      <c r="E14470" s="41"/>
    </row>
    <row r="14471" spans="4:5" x14ac:dyDescent="0.2">
      <c r="D14471" s="1"/>
      <c r="E14471" s="41"/>
    </row>
    <row r="14472" spans="4:5" x14ac:dyDescent="0.2">
      <c r="D14472" s="1"/>
      <c r="E14472" s="41"/>
    </row>
    <row r="14473" spans="4:5" x14ac:dyDescent="0.2">
      <c r="D14473" s="1"/>
      <c r="E14473" s="41"/>
    </row>
    <row r="14474" spans="4:5" x14ac:dyDescent="0.2">
      <c r="D14474" s="1"/>
      <c r="E14474" s="41"/>
    </row>
    <row r="14475" spans="4:5" x14ac:dyDescent="0.2">
      <c r="D14475" s="1"/>
      <c r="E14475" s="41"/>
    </row>
    <row r="14476" spans="4:5" x14ac:dyDescent="0.2">
      <c r="D14476" s="1"/>
      <c r="E14476" s="41"/>
    </row>
    <row r="14477" spans="4:5" x14ac:dyDescent="0.2">
      <c r="D14477" s="1"/>
      <c r="E14477" s="41"/>
    </row>
    <row r="14478" spans="4:5" x14ac:dyDescent="0.2">
      <c r="D14478" s="1"/>
      <c r="E14478" s="41"/>
    </row>
    <row r="14479" spans="4:5" x14ac:dyDescent="0.2">
      <c r="D14479" s="1"/>
      <c r="E14479" s="41"/>
    </row>
    <row r="14480" spans="4:5" x14ac:dyDescent="0.2">
      <c r="D14480" s="1"/>
      <c r="E14480" s="41"/>
    </row>
    <row r="14481" spans="4:5" x14ac:dyDescent="0.2">
      <c r="D14481" s="1"/>
      <c r="E14481" s="41"/>
    </row>
    <row r="14482" spans="4:5" x14ac:dyDescent="0.2">
      <c r="D14482" s="1"/>
      <c r="E14482" s="41"/>
    </row>
    <row r="14483" spans="4:5" x14ac:dyDescent="0.2">
      <c r="D14483" s="1"/>
      <c r="E14483" s="41"/>
    </row>
    <row r="14484" spans="4:5" x14ac:dyDescent="0.2">
      <c r="D14484" s="1"/>
      <c r="E14484" s="41"/>
    </row>
    <row r="14485" spans="4:5" x14ac:dyDescent="0.2">
      <c r="D14485" s="1"/>
      <c r="E14485" s="41"/>
    </row>
    <row r="14486" spans="4:5" x14ac:dyDescent="0.2">
      <c r="D14486" s="1"/>
      <c r="E14486" s="41"/>
    </row>
    <row r="14487" spans="4:5" x14ac:dyDescent="0.2">
      <c r="D14487" s="1"/>
      <c r="E14487" s="41"/>
    </row>
    <row r="14488" spans="4:5" x14ac:dyDescent="0.2">
      <c r="D14488" s="1"/>
      <c r="E14488" s="41"/>
    </row>
    <row r="14489" spans="4:5" x14ac:dyDescent="0.2">
      <c r="D14489" s="1"/>
      <c r="E14489" s="41"/>
    </row>
    <row r="14490" spans="4:5" x14ac:dyDescent="0.2">
      <c r="D14490" s="1"/>
      <c r="E14490" s="41"/>
    </row>
    <row r="14491" spans="4:5" x14ac:dyDescent="0.2">
      <c r="D14491" s="1"/>
      <c r="E14491" s="41"/>
    </row>
    <row r="14492" spans="4:5" x14ac:dyDescent="0.2">
      <c r="D14492" s="1"/>
      <c r="E14492" s="41"/>
    </row>
    <row r="14493" spans="4:5" x14ac:dyDescent="0.2">
      <c r="D14493" s="1"/>
      <c r="E14493" s="41"/>
    </row>
    <row r="14494" spans="4:5" x14ac:dyDescent="0.2">
      <c r="D14494" s="1"/>
      <c r="E14494" s="41"/>
    </row>
    <row r="14495" spans="4:5" x14ac:dyDescent="0.2">
      <c r="D14495" s="1"/>
      <c r="E14495" s="41"/>
    </row>
    <row r="14496" spans="4:5" x14ac:dyDescent="0.2">
      <c r="D14496" s="1"/>
      <c r="E14496" s="41"/>
    </row>
    <row r="14497" spans="4:5" x14ac:dyDescent="0.2">
      <c r="D14497" s="1"/>
      <c r="E14497" s="41"/>
    </row>
    <row r="14498" spans="4:5" x14ac:dyDescent="0.2">
      <c r="D14498" s="1"/>
      <c r="E14498" s="41"/>
    </row>
    <row r="14499" spans="4:5" x14ac:dyDescent="0.2">
      <c r="D14499" s="1"/>
      <c r="E14499" s="41"/>
    </row>
    <row r="14500" spans="4:5" x14ac:dyDescent="0.2">
      <c r="D14500" s="1"/>
      <c r="E14500" s="41"/>
    </row>
    <row r="14501" spans="4:5" x14ac:dyDescent="0.2">
      <c r="D14501" s="1"/>
      <c r="E14501" s="41"/>
    </row>
    <row r="14502" spans="4:5" x14ac:dyDescent="0.2">
      <c r="D14502" s="1"/>
      <c r="E14502" s="41"/>
    </row>
    <row r="14503" spans="4:5" x14ac:dyDescent="0.2">
      <c r="D14503" s="1"/>
      <c r="E14503" s="41"/>
    </row>
    <row r="14504" spans="4:5" x14ac:dyDescent="0.2">
      <c r="D14504" s="1"/>
      <c r="E14504" s="41"/>
    </row>
    <row r="14505" spans="4:5" x14ac:dyDescent="0.2">
      <c r="D14505" s="1"/>
      <c r="E14505" s="41"/>
    </row>
    <row r="14506" spans="4:5" x14ac:dyDescent="0.2">
      <c r="D14506" s="1"/>
      <c r="E14506" s="41"/>
    </row>
    <row r="14507" spans="4:5" x14ac:dyDescent="0.2">
      <c r="D14507" s="1"/>
      <c r="E14507" s="41"/>
    </row>
    <row r="14508" spans="4:5" x14ac:dyDescent="0.2">
      <c r="D14508" s="1"/>
      <c r="E14508" s="41"/>
    </row>
    <row r="14509" spans="4:5" x14ac:dyDescent="0.2">
      <c r="D14509" s="1"/>
      <c r="E14509" s="41"/>
    </row>
    <row r="14510" spans="4:5" x14ac:dyDescent="0.2">
      <c r="D14510" s="1"/>
      <c r="E14510" s="41"/>
    </row>
    <row r="14511" spans="4:5" x14ac:dyDescent="0.2">
      <c r="D14511" s="1"/>
      <c r="E14511" s="41"/>
    </row>
    <row r="14512" spans="4:5" x14ac:dyDescent="0.2">
      <c r="D14512" s="1"/>
      <c r="E14512" s="41"/>
    </row>
    <row r="14513" spans="4:5" x14ac:dyDescent="0.2">
      <c r="D14513" s="1"/>
      <c r="E14513" s="41"/>
    </row>
    <row r="14514" spans="4:5" x14ac:dyDescent="0.2">
      <c r="D14514" s="1"/>
      <c r="E14514" s="41"/>
    </row>
    <row r="14515" spans="4:5" x14ac:dyDescent="0.2">
      <c r="D14515" s="1"/>
      <c r="E14515" s="41"/>
    </row>
    <row r="14516" spans="4:5" x14ac:dyDescent="0.2">
      <c r="D14516" s="1"/>
      <c r="E14516" s="41"/>
    </row>
    <row r="14517" spans="4:5" x14ac:dyDescent="0.2">
      <c r="D14517" s="1"/>
      <c r="E14517" s="41"/>
    </row>
    <row r="14518" spans="4:5" x14ac:dyDescent="0.2">
      <c r="D14518" s="1"/>
      <c r="E14518" s="41"/>
    </row>
    <row r="14519" spans="4:5" x14ac:dyDescent="0.2">
      <c r="D14519" s="1"/>
      <c r="E14519" s="41"/>
    </row>
    <row r="14520" spans="4:5" x14ac:dyDescent="0.2">
      <c r="D14520" s="1"/>
      <c r="E14520" s="41"/>
    </row>
    <row r="14521" spans="4:5" x14ac:dyDescent="0.2">
      <c r="D14521" s="1"/>
      <c r="E14521" s="41"/>
    </row>
    <row r="14522" spans="4:5" x14ac:dyDescent="0.2">
      <c r="D14522" s="1"/>
      <c r="E14522" s="41"/>
    </row>
    <row r="14523" spans="4:5" x14ac:dyDescent="0.2">
      <c r="D14523" s="1"/>
      <c r="E14523" s="41"/>
    </row>
    <row r="14524" spans="4:5" x14ac:dyDescent="0.2">
      <c r="D14524" s="1"/>
      <c r="E14524" s="41"/>
    </row>
    <row r="14525" spans="4:5" x14ac:dyDescent="0.2">
      <c r="D14525" s="1"/>
      <c r="E14525" s="41"/>
    </row>
    <row r="14526" spans="4:5" x14ac:dyDescent="0.2">
      <c r="D14526" s="1"/>
      <c r="E14526" s="41"/>
    </row>
    <row r="14527" spans="4:5" x14ac:dyDescent="0.2">
      <c r="D14527" s="1"/>
      <c r="E14527" s="41"/>
    </row>
    <row r="14528" spans="4:5" x14ac:dyDescent="0.2">
      <c r="D14528" s="1"/>
      <c r="E14528" s="41"/>
    </row>
    <row r="14529" spans="4:5" x14ac:dyDescent="0.2">
      <c r="D14529" s="1"/>
      <c r="E14529" s="41"/>
    </row>
    <row r="14530" spans="4:5" x14ac:dyDescent="0.2">
      <c r="D14530" s="1"/>
      <c r="E14530" s="41"/>
    </row>
    <row r="14531" spans="4:5" x14ac:dyDescent="0.2">
      <c r="D14531" s="1"/>
      <c r="E14531" s="41"/>
    </row>
    <row r="14532" spans="4:5" x14ac:dyDescent="0.2">
      <c r="D14532" s="1"/>
      <c r="E14532" s="41"/>
    </row>
    <row r="14533" spans="4:5" x14ac:dyDescent="0.2">
      <c r="D14533" s="1"/>
      <c r="E14533" s="41"/>
    </row>
    <row r="14534" spans="4:5" x14ac:dyDescent="0.2">
      <c r="D14534" s="1"/>
      <c r="E14534" s="41"/>
    </row>
    <row r="14535" spans="4:5" x14ac:dyDescent="0.2">
      <c r="D14535" s="1"/>
      <c r="E14535" s="41"/>
    </row>
    <row r="14536" spans="4:5" x14ac:dyDescent="0.2">
      <c r="D14536" s="1"/>
      <c r="E14536" s="41"/>
    </row>
    <row r="14537" spans="4:5" x14ac:dyDescent="0.2">
      <c r="D14537" s="1"/>
      <c r="E14537" s="41"/>
    </row>
    <row r="14538" spans="4:5" x14ac:dyDescent="0.2">
      <c r="D14538" s="1"/>
      <c r="E14538" s="41"/>
    </row>
    <row r="14539" spans="4:5" x14ac:dyDescent="0.2">
      <c r="D14539" s="1"/>
      <c r="E14539" s="41"/>
    </row>
    <row r="14540" spans="4:5" x14ac:dyDescent="0.2">
      <c r="D14540" s="1"/>
      <c r="E14540" s="41"/>
    </row>
    <row r="14541" spans="4:5" x14ac:dyDescent="0.2">
      <c r="D14541" s="1"/>
      <c r="E14541" s="41"/>
    </row>
    <row r="14542" spans="4:5" x14ac:dyDescent="0.2">
      <c r="D14542" s="1"/>
      <c r="E14542" s="41"/>
    </row>
    <row r="14543" spans="4:5" x14ac:dyDescent="0.2">
      <c r="D14543" s="1"/>
      <c r="E14543" s="41"/>
    </row>
    <row r="14544" spans="4:5" x14ac:dyDescent="0.2">
      <c r="D14544" s="1"/>
      <c r="E14544" s="41"/>
    </row>
    <row r="14545" spans="4:5" x14ac:dyDescent="0.2">
      <c r="D14545" s="1"/>
      <c r="E14545" s="41"/>
    </row>
    <row r="14546" spans="4:5" x14ac:dyDescent="0.2">
      <c r="D14546" s="1"/>
      <c r="E14546" s="41"/>
    </row>
    <row r="14547" spans="4:5" x14ac:dyDescent="0.2">
      <c r="D14547" s="1"/>
      <c r="E14547" s="41"/>
    </row>
    <row r="14548" spans="4:5" x14ac:dyDescent="0.2">
      <c r="D14548" s="1"/>
      <c r="E14548" s="41"/>
    </row>
    <row r="14549" spans="4:5" x14ac:dyDescent="0.2">
      <c r="D14549" s="1"/>
      <c r="E14549" s="41"/>
    </row>
    <row r="14550" spans="4:5" x14ac:dyDescent="0.2">
      <c r="D14550" s="1"/>
      <c r="E14550" s="41"/>
    </row>
    <row r="14551" spans="4:5" x14ac:dyDescent="0.2">
      <c r="D14551" s="1"/>
      <c r="E14551" s="41"/>
    </row>
    <row r="14552" spans="4:5" x14ac:dyDescent="0.2">
      <c r="D14552" s="1"/>
      <c r="E14552" s="41"/>
    </row>
    <row r="14553" spans="4:5" x14ac:dyDescent="0.2">
      <c r="D14553" s="1"/>
      <c r="E14553" s="41"/>
    </row>
    <row r="14554" spans="4:5" x14ac:dyDescent="0.2">
      <c r="D14554" s="1"/>
      <c r="E14554" s="41"/>
    </row>
    <row r="14555" spans="4:5" x14ac:dyDescent="0.2">
      <c r="D14555" s="1"/>
      <c r="E14555" s="41"/>
    </row>
    <row r="14556" spans="4:5" x14ac:dyDescent="0.2">
      <c r="D14556" s="1"/>
      <c r="E14556" s="41"/>
    </row>
    <row r="14557" spans="4:5" x14ac:dyDescent="0.2">
      <c r="D14557" s="1"/>
      <c r="E14557" s="41"/>
    </row>
    <row r="14558" spans="4:5" x14ac:dyDescent="0.2">
      <c r="D14558" s="1"/>
      <c r="E14558" s="41"/>
    </row>
    <row r="14559" spans="4:5" x14ac:dyDescent="0.2">
      <c r="D14559" s="1"/>
      <c r="E14559" s="41"/>
    </row>
    <row r="14560" spans="4:5" x14ac:dyDescent="0.2">
      <c r="D14560" s="1"/>
      <c r="E14560" s="41"/>
    </row>
    <row r="14561" spans="4:5" x14ac:dyDescent="0.2">
      <c r="D14561" s="1"/>
      <c r="E14561" s="41"/>
    </row>
    <row r="14562" spans="4:5" x14ac:dyDescent="0.2">
      <c r="D14562" s="1"/>
      <c r="E14562" s="41"/>
    </row>
    <row r="14563" spans="4:5" x14ac:dyDescent="0.2">
      <c r="D14563" s="1"/>
      <c r="E14563" s="41"/>
    </row>
    <row r="14564" spans="4:5" x14ac:dyDescent="0.2">
      <c r="D14564" s="1"/>
      <c r="E14564" s="41"/>
    </row>
    <row r="14565" spans="4:5" x14ac:dyDescent="0.2">
      <c r="D14565" s="1"/>
      <c r="E14565" s="41"/>
    </row>
    <row r="14566" spans="4:5" x14ac:dyDescent="0.2">
      <c r="D14566" s="1"/>
      <c r="E14566" s="41"/>
    </row>
    <row r="14567" spans="4:5" x14ac:dyDescent="0.2">
      <c r="D14567" s="1"/>
      <c r="E14567" s="41"/>
    </row>
    <row r="14568" spans="4:5" x14ac:dyDescent="0.2">
      <c r="D14568" s="1"/>
      <c r="E14568" s="41"/>
    </row>
    <row r="14569" spans="4:5" x14ac:dyDescent="0.2">
      <c r="D14569" s="1"/>
      <c r="E14569" s="41"/>
    </row>
    <row r="14570" spans="4:5" x14ac:dyDescent="0.2">
      <c r="D14570" s="1"/>
      <c r="E14570" s="41"/>
    </row>
    <row r="14571" spans="4:5" x14ac:dyDescent="0.2">
      <c r="D14571" s="1"/>
      <c r="E14571" s="41"/>
    </row>
    <row r="14572" spans="4:5" x14ac:dyDescent="0.2">
      <c r="D14572" s="1"/>
      <c r="E14572" s="41"/>
    </row>
    <row r="14573" spans="4:5" x14ac:dyDescent="0.2">
      <c r="D14573" s="1"/>
      <c r="E14573" s="41"/>
    </row>
    <row r="14574" spans="4:5" x14ac:dyDescent="0.2">
      <c r="D14574" s="1"/>
      <c r="E14574" s="41"/>
    </row>
    <row r="14575" spans="4:5" x14ac:dyDescent="0.2">
      <c r="D14575" s="1"/>
      <c r="E14575" s="41"/>
    </row>
    <row r="14576" spans="4:5" x14ac:dyDescent="0.2">
      <c r="D14576" s="1"/>
      <c r="E14576" s="41"/>
    </row>
    <row r="14577" spans="4:5" x14ac:dyDescent="0.2">
      <c r="D14577" s="1"/>
      <c r="E14577" s="41"/>
    </row>
    <row r="14578" spans="4:5" x14ac:dyDescent="0.2">
      <c r="D14578" s="1"/>
      <c r="E14578" s="41"/>
    </row>
    <row r="14579" spans="4:5" x14ac:dyDescent="0.2">
      <c r="D14579" s="1"/>
      <c r="E14579" s="41"/>
    </row>
    <row r="14580" spans="4:5" x14ac:dyDescent="0.2">
      <c r="D14580" s="1"/>
      <c r="E14580" s="41"/>
    </row>
    <row r="14581" spans="4:5" x14ac:dyDescent="0.2">
      <c r="D14581" s="1"/>
      <c r="E14581" s="41"/>
    </row>
    <row r="14582" spans="4:5" x14ac:dyDescent="0.2">
      <c r="D14582" s="1"/>
      <c r="E14582" s="41"/>
    </row>
    <row r="14583" spans="4:5" x14ac:dyDescent="0.2">
      <c r="D14583" s="1"/>
      <c r="E14583" s="41"/>
    </row>
    <row r="14584" spans="4:5" x14ac:dyDescent="0.2">
      <c r="D14584" s="1"/>
      <c r="E14584" s="41"/>
    </row>
    <row r="14585" spans="4:5" x14ac:dyDescent="0.2">
      <c r="D14585" s="1"/>
      <c r="E14585" s="41"/>
    </row>
    <row r="14586" spans="4:5" x14ac:dyDescent="0.2">
      <c r="D14586" s="1"/>
      <c r="E14586" s="41"/>
    </row>
    <row r="14587" spans="4:5" x14ac:dyDescent="0.2">
      <c r="D14587" s="1"/>
      <c r="E14587" s="41"/>
    </row>
    <row r="14588" spans="4:5" x14ac:dyDescent="0.2">
      <c r="D14588" s="1"/>
      <c r="E14588" s="41"/>
    </row>
    <row r="14589" spans="4:5" x14ac:dyDescent="0.2">
      <c r="D14589" s="1"/>
      <c r="E14589" s="41"/>
    </row>
    <row r="14590" spans="4:5" x14ac:dyDescent="0.2">
      <c r="D14590" s="1"/>
      <c r="E14590" s="41"/>
    </row>
    <row r="14591" spans="4:5" x14ac:dyDescent="0.2">
      <c r="D14591" s="1"/>
      <c r="E14591" s="41"/>
    </row>
    <row r="14592" spans="4:5" x14ac:dyDescent="0.2">
      <c r="D14592" s="1"/>
      <c r="E14592" s="41"/>
    </row>
    <row r="14593" spans="4:5" x14ac:dyDescent="0.2">
      <c r="D14593" s="1"/>
      <c r="E14593" s="41"/>
    </row>
    <row r="14594" spans="4:5" x14ac:dyDescent="0.2">
      <c r="D14594" s="1"/>
      <c r="E14594" s="41"/>
    </row>
    <row r="14595" spans="4:5" x14ac:dyDescent="0.2">
      <c r="D14595" s="1"/>
      <c r="E14595" s="41"/>
    </row>
    <row r="14596" spans="4:5" x14ac:dyDescent="0.2">
      <c r="D14596" s="1"/>
      <c r="E14596" s="41"/>
    </row>
    <row r="14597" spans="4:5" x14ac:dyDescent="0.2">
      <c r="D14597" s="1"/>
      <c r="E14597" s="41"/>
    </row>
    <row r="14598" spans="4:5" x14ac:dyDescent="0.2">
      <c r="D14598" s="1"/>
      <c r="E14598" s="41"/>
    </row>
    <row r="14599" spans="4:5" x14ac:dyDescent="0.2">
      <c r="D14599" s="1"/>
      <c r="E14599" s="41"/>
    </row>
    <row r="14600" spans="4:5" x14ac:dyDescent="0.2">
      <c r="D14600" s="1"/>
      <c r="E14600" s="41"/>
    </row>
    <row r="14601" spans="4:5" x14ac:dyDescent="0.2">
      <c r="D14601" s="1"/>
      <c r="E14601" s="41"/>
    </row>
    <row r="14602" spans="4:5" x14ac:dyDescent="0.2">
      <c r="D14602" s="1"/>
      <c r="E14602" s="41"/>
    </row>
    <row r="14603" spans="4:5" x14ac:dyDescent="0.2">
      <c r="D14603" s="1"/>
      <c r="E14603" s="41"/>
    </row>
    <row r="14604" spans="4:5" x14ac:dyDescent="0.2">
      <c r="D14604" s="1"/>
      <c r="E14604" s="41"/>
    </row>
    <row r="14605" spans="4:5" x14ac:dyDescent="0.2">
      <c r="D14605" s="1"/>
      <c r="E14605" s="41"/>
    </row>
    <row r="14606" spans="4:5" x14ac:dyDescent="0.2">
      <c r="D14606" s="1"/>
      <c r="E14606" s="41"/>
    </row>
    <row r="14607" spans="4:5" x14ac:dyDescent="0.2">
      <c r="D14607" s="1"/>
      <c r="E14607" s="41"/>
    </row>
    <row r="14608" spans="4:5" x14ac:dyDescent="0.2">
      <c r="D14608" s="1"/>
      <c r="E14608" s="41"/>
    </row>
    <row r="14609" spans="4:5" x14ac:dyDescent="0.2">
      <c r="D14609" s="1"/>
      <c r="E14609" s="41"/>
    </row>
    <row r="14610" spans="4:5" x14ac:dyDescent="0.2">
      <c r="D14610" s="1"/>
      <c r="E14610" s="41"/>
    </row>
    <row r="14611" spans="4:5" x14ac:dyDescent="0.2">
      <c r="D14611" s="1"/>
      <c r="E14611" s="41"/>
    </row>
    <row r="14612" spans="4:5" x14ac:dyDescent="0.2">
      <c r="D14612" s="1"/>
      <c r="E14612" s="41"/>
    </row>
    <row r="14613" spans="4:5" x14ac:dyDescent="0.2">
      <c r="D14613" s="1"/>
      <c r="E14613" s="41"/>
    </row>
    <row r="14614" spans="4:5" x14ac:dyDescent="0.2">
      <c r="D14614" s="1"/>
      <c r="E14614" s="41"/>
    </row>
    <row r="14615" spans="4:5" x14ac:dyDescent="0.2">
      <c r="D14615" s="1"/>
      <c r="E14615" s="41"/>
    </row>
    <row r="14616" spans="4:5" x14ac:dyDescent="0.2">
      <c r="D14616" s="1"/>
      <c r="E14616" s="41"/>
    </row>
    <row r="14617" spans="4:5" x14ac:dyDescent="0.2">
      <c r="D14617" s="1"/>
      <c r="E14617" s="41"/>
    </row>
    <row r="14618" spans="4:5" x14ac:dyDescent="0.2">
      <c r="D14618" s="1"/>
      <c r="E14618" s="41"/>
    </row>
    <row r="14619" spans="4:5" x14ac:dyDescent="0.2">
      <c r="D14619" s="1"/>
      <c r="E14619" s="41"/>
    </row>
    <row r="14620" spans="4:5" x14ac:dyDescent="0.2">
      <c r="D14620" s="1"/>
      <c r="E14620" s="41"/>
    </row>
    <row r="14621" spans="4:5" x14ac:dyDescent="0.2">
      <c r="D14621" s="1"/>
      <c r="E14621" s="41"/>
    </row>
    <row r="14622" spans="4:5" x14ac:dyDescent="0.2">
      <c r="D14622" s="1"/>
      <c r="E14622" s="41"/>
    </row>
    <row r="14623" spans="4:5" x14ac:dyDescent="0.2">
      <c r="D14623" s="1"/>
      <c r="E14623" s="41"/>
    </row>
    <row r="14624" spans="4:5" x14ac:dyDescent="0.2">
      <c r="D14624" s="1"/>
      <c r="E14624" s="41"/>
    </row>
    <row r="14625" spans="4:5" x14ac:dyDescent="0.2">
      <c r="D14625" s="1"/>
      <c r="E14625" s="41"/>
    </row>
    <row r="14626" spans="4:5" x14ac:dyDescent="0.2">
      <c r="D14626" s="1"/>
      <c r="E14626" s="41"/>
    </row>
    <row r="14627" spans="4:5" x14ac:dyDescent="0.2">
      <c r="D14627" s="1"/>
      <c r="E14627" s="41"/>
    </row>
    <row r="14628" spans="4:5" x14ac:dyDescent="0.2">
      <c r="D14628" s="1"/>
      <c r="E14628" s="41"/>
    </row>
    <row r="14629" spans="4:5" x14ac:dyDescent="0.2">
      <c r="D14629" s="1"/>
      <c r="E14629" s="41"/>
    </row>
    <row r="14630" spans="4:5" x14ac:dyDescent="0.2">
      <c r="D14630" s="1"/>
      <c r="E14630" s="41"/>
    </row>
    <row r="14631" spans="4:5" x14ac:dyDescent="0.2">
      <c r="D14631" s="1"/>
      <c r="E14631" s="41"/>
    </row>
    <row r="14632" spans="4:5" x14ac:dyDescent="0.2">
      <c r="D14632" s="1"/>
      <c r="E14632" s="41"/>
    </row>
    <row r="14633" spans="4:5" x14ac:dyDescent="0.2">
      <c r="D14633" s="1"/>
      <c r="E14633" s="41"/>
    </row>
    <row r="14634" spans="4:5" x14ac:dyDescent="0.2">
      <c r="D14634" s="1"/>
      <c r="E14634" s="41"/>
    </row>
    <row r="14635" spans="4:5" x14ac:dyDescent="0.2">
      <c r="D14635" s="1"/>
      <c r="E14635" s="41"/>
    </row>
    <row r="14636" spans="4:5" x14ac:dyDescent="0.2">
      <c r="D14636" s="1"/>
      <c r="E14636" s="41"/>
    </row>
    <row r="14637" spans="4:5" x14ac:dyDescent="0.2">
      <c r="D14637" s="1"/>
      <c r="E14637" s="41"/>
    </row>
    <row r="14638" spans="4:5" x14ac:dyDescent="0.2">
      <c r="D14638" s="1"/>
      <c r="E14638" s="41"/>
    </row>
    <row r="14639" spans="4:5" x14ac:dyDescent="0.2">
      <c r="D14639" s="1"/>
      <c r="E14639" s="41"/>
    </row>
    <row r="14640" spans="4:5" x14ac:dyDescent="0.2">
      <c r="D14640" s="1"/>
      <c r="E14640" s="41"/>
    </row>
    <row r="14641" spans="4:5" x14ac:dyDescent="0.2">
      <c r="D14641" s="1"/>
      <c r="E14641" s="41"/>
    </row>
    <row r="14642" spans="4:5" x14ac:dyDescent="0.2">
      <c r="D14642" s="1"/>
      <c r="E14642" s="41"/>
    </row>
    <row r="14643" spans="4:5" x14ac:dyDescent="0.2">
      <c r="D14643" s="1"/>
      <c r="E14643" s="41"/>
    </row>
    <row r="14644" spans="4:5" x14ac:dyDescent="0.2">
      <c r="D14644" s="1"/>
      <c r="E14644" s="41"/>
    </row>
    <row r="14645" spans="4:5" x14ac:dyDescent="0.2">
      <c r="D14645" s="1"/>
      <c r="E14645" s="41"/>
    </row>
    <row r="14646" spans="4:5" x14ac:dyDescent="0.2">
      <c r="D14646" s="1"/>
      <c r="E14646" s="41"/>
    </row>
    <row r="14647" spans="4:5" x14ac:dyDescent="0.2">
      <c r="D14647" s="1"/>
      <c r="E14647" s="41"/>
    </row>
    <row r="14648" spans="4:5" x14ac:dyDescent="0.2">
      <c r="D14648" s="1"/>
      <c r="E14648" s="41"/>
    </row>
    <row r="14649" spans="4:5" x14ac:dyDescent="0.2">
      <c r="D14649" s="1"/>
      <c r="E14649" s="41"/>
    </row>
    <row r="14650" spans="4:5" x14ac:dyDescent="0.2">
      <c r="D14650" s="1"/>
      <c r="E14650" s="41"/>
    </row>
    <row r="14651" spans="4:5" x14ac:dyDescent="0.2">
      <c r="D14651" s="1"/>
      <c r="E14651" s="41"/>
    </row>
    <row r="14652" spans="4:5" x14ac:dyDescent="0.2">
      <c r="D14652" s="1"/>
      <c r="E14652" s="41"/>
    </row>
    <row r="14653" spans="4:5" x14ac:dyDescent="0.2">
      <c r="D14653" s="1"/>
      <c r="E14653" s="41"/>
    </row>
    <row r="14654" spans="4:5" x14ac:dyDescent="0.2">
      <c r="D14654" s="1"/>
      <c r="E14654" s="41"/>
    </row>
    <row r="14655" spans="4:5" x14ac:dyDescent="0.2">
      <c r="D14655" s="1"/>
      <c r="E14655" s="41"/>
    </row>
    <row r="14656" spans="4:5" x14ac:dyDescent="0.2">
      <c r="D14656" s="1"/>
      <c r="E14656" s="41"/>
    </row>
    <row r="14657" spans="4:5" x14ac:dyDescent="0.2">
      <c r="D14657" s="1"/>
      <c r="E14657" s="41"/>
    </row>
    <row r="14658" spans="4:5" x14ac:dyDescent="0.2">
      <c r="D14658" s="1"/>
      <c r="E14658" s="41"/>
    </row>
    <row r="14659" spans="4:5" x14ac:dyDescent="0.2">
      <c r="D14659" s="1"/>
      <c r="E14659" s="41"/>
    </row>
    <row r="14660" spans="4:5" x14ac:dyDescent="0.2">
      <c r="D14660" s="1"/>
      <c r="E14660" s="41"/>
    </row>
    <row r="14661" spans="4:5" x14ac:dyDescent="0.2">
      <c r="D14661" s="1"/>
      <c r="E14661" s="41"/>
    </row>
    <row r="14662" spans="4:5" x14ac:dyDescent="0.2">
      <c r="D14662" s="1"/>
      <c r="E14662" s="41"/>
    </row>
    <row r="14663" spans="4:5" x14ac:dyDescent="0.2">
      <c r="D14663" s="1"/>
      <c r="E14663" s="41"/>
    </row>
    <row r="14664" spans="4:5" x14ac:dyDescent="0.2">
      <c r="D14664" s="1"/>
      <c r="E14664" s="41"/>
    </row>
    <row r="14665" spans="4:5" x14ac:dyDescent="0.2">
      <c r="D14665" s="1"/>
      <c r="E14665" s="41"/>
    </row>
    <row r="14666" spans="4:5" x14ac:dyDescent="0.2">
      <c r="D14666" s="1"/>
      <c r="E14666" s="41"/>
    </row>
    <row r="14667" spans="4:5" x14ac:dyDescent="0.2">
      <c r="D14667" s="1"/>
      <c r="E14667" s="41"/>
    </row>
    <row r="14668" spans="4:5" x14ac:dyDescent="0.2">
      <c r="D14668" s="1"/>
      <c r="E14668" s="41"/>
    </row>
    <row r="14669" spans="4:5" x14ac:dyDescent="0.2">
      <c r="D14669" s="1"/>
      <c r="E14669" s="41"/>
    </row>
    <row r="14670" spans="4:5" x14ac:dyDescent="0.2">
      <c r="D14670" s="1"/>
      <c r="E14670" s="41"/>
    </row>
    <row r="14671" spans="4:5" x14ac:dyDescent="0.2">
      <c r="D14671" s="1"/>
      <c r="E14671" s="41"/>
    </row>
    <row r="14672" spans="4:5" x14ac:dyDescent="0.2">
      <c r="D14672" s="1"/>
      <c r="E14672" s="41"/>
    </row>
    <row r="14673" spans="4:5" x14ac:dyDescent="0.2">
      <c r="D14673" s="1"/>
      <c r="E14673" s="41"/>
    </row>
    <row r="14674" spans="4:5" x14ac:dyDescent="0.2">
      <c r="D14674" s="1"/>
      <c r="E14674" s="41"/>
    </row>
    <row r="14675" spans="4:5" x14ac:dyDescent="0.2">
      <c r="D14675" s="1"/>
      <c r="E14675" s="41"/>
    </row>
    <row r="14676" spans="4:5" x14ac:dyDescent="0.2">
      <c r="D14676" s="1"/>
      <c r="E14676" s="41"/>
    </row>
    <row r="14677" spans="4:5" x14ac:dyDescent="0.2">
      <c r="D14677" s="1"/>
      <c r="E14677" s="41"/>
    </row>
    <row r="14678" spans="4:5" x14ac:dyDescent="0.2">
      <c r="D14678" s="1"/>
      <c r="E14678" s="41"/>
    </row>
    <row r="14679" spans="4:5" x14ac:dyDescent="0.2">
      <c r="D14679" s="1"/>
      <c r="E14679" s="41"/>
    </row>
    <row r="14680" spans="4:5" x14ac:dyDescent="0.2">
      <c r="D14680" s="1"/>
      <c r="E14680" s="41"/>
    </row>
    <row r="14681" spans="4:5" x14ac:dyDescent="0.2">
      <c r="D14681" s="1"/>
      <c r="E14681" s="41"/>
    </row>
    <row r="14682" spans="4:5" x14ac:dyDescent="0.2">
      <c r="D14682" s="1"/>
      <c r="E14682" s="41"/>
    </row>
    <row r="14683" spans="4:5" x14ac:dyDescent="0.2">
      <c r="D14683" s="1"/>
      <c r="E14683" s="41"/>
    </row>
    <row r="14684" spans="4:5" x14ac:dyDescent="0.2">
      <c r="D14684" s="1"/>
      <c r="E14684" s="41"/>
    </row>
    <row r="14685" spans="4:5" x14ac:dyDescent="0.2">
      <c r="D14685" s="1"/>
      <c r="E14685" s="41"/>
    </row>
    <row r="14686" spans="4:5" x14ac:dyDescent="0.2">
      <c r="D14686" s="1"/>
      <c r="E14686" s="41"/>
    </row>
    <row r="14687" spans="4:5" x14ac:dyDescent="0.2">
      <c r="D14687" s="1"/>
      <c r="E14687" s="41"/>
    </row>
    <row r="14688" spans="4:5" x14ac:dyDescent="0.2">
      <c r="D14688" s="1"/>
      <c r="E14688" s="41"/>
    </row>
    <row r="14689" spans="4:5" x14ac:dyDescent="0.2">
      <c r="D14689" s="1"/>
      <c r="E14689" s="41"/>
    </row>
    <row r="14690" spans="4:5" x14ac:dyDescent="0.2">
      <c r="D14690" s="1"/>
      <c r="E14690" s="41"/>
    </row>
    <row r="14691" spans="4:5" x14ac:dyDescent="0.2">
      <c r="D14691" s="1"/>
      <c r="E14691" s="41"/>
    </row>
    <row r="14692" spans="4:5" x14ac:dyDescent="0.2">
      <c r="D14692" s="1"/>
      <c r="E14692" s="41"/>
    </row>
    <row r="14693" spans="4:5" x14ac:dyDescent="0.2">
      <c r="D14693" s="1"/>
      <c r="E14693" s="41"/>
    </row>
    <row r="14694" spans="4:5" x14ac:dyDescent="0.2">
      <c r="D14694" s="1"/>
      <c r="E14694" s="41"/>
    </row>
    <row r="14695" spans="4:5" x14ac:dyDescent="0.2">
      <c r="D14695" s="1"/>
      <c r="E14695" s="41"/>
    </row>
    <row r="14696" spans="4:5" x14ac:dyDescent="0.2">
      <c r="D14696" s="1"/>
      <c r="E14696" s="41"/>
    </row>
    <row r="14697" spans="4:5" x14ac:dyDescent="0.2">
      <c r="D14697" s="1"/>
      <c r="E14697" s="41"/>
    </row>
    <row r="14698" spans="4:5" x14ac:dyDescent="0.2">
      <c r="D14698" s="1"/>
      <c r="E14698" s="41"/>
    </row>
    <row r="14699" spans="4:5" x14ac:dyDescent="0.2">
      <c r="D14699" s="1"/>
      <c r="E14699" s="41"/>
    </row>
    <row r="14700" spans="4:5" x14ac:dyDescent="0.2">
      <c r="D14700" s="1"/>
      <c r="E14700" s="41"/>
    </row>
    <row r="14701" spans="4:5" x14ac:dyDescent="0.2">
      <c r="D14701" s="1"/>
      <c r="E14701" s="41"/>
    </row>
    <row r="14702" spans="4:5" x14ac:dyDescent="0.2">
      <c r="D14702" s="1"/>
      <c r="E14702" s="41"/>
    </row>
    <row r="14703" spans="4:5" x14ac:dyDescent="0.2">
      <c r="D14703" s="1"/>
      <c r="E14703" s="41"/>
    </row>
    <row r="14704" spans="4:5" x14ac:dyDescent="0.2">
      <c r="D14704" s="1"/>
      <c r="E14704" s="41"/>
    </row>
    <row r="14705" spans="4:5" x14ac:dyDescent="0.2">
      <c r="D14705" s="1"/>
      <c r="E14705" s="41"/>
    </row>
    <row r="14706" spans="4:5" x14ac:dyDescent="0.2">
      <c r="D14706" s="1"/>
      <c r="E14706" s="41"/>
    </row>
    <row r="14707" spans="4:5" x14ac:dyDescent="0.2">
      <c r="D14707" s="1"/>
      <c r="E14707" s="41"/>
    </row>
    <row r="14708" spans="4:5" x14ac:dyDescent="0.2">
      <c r="D14708" s="1"/>
      <c r="E14708" s="41"/>
    </row>
    <row r="14709" spans="4:5" x14ac:dyDescent="0.2">
      <c r="D14709" s="1"/>
      <c r="E14709" s="41"/>
    </row>
    <row r="14710" spans="4:5" x14ac:dyDescent="0.2">
      <c r="D14710" s="1"/>
      <c r="E14710" s="41"/>
    </row>
    <row r="14711" spans="4:5" x14ac:dyDescent="0.2">
      <c r="D14711" s="1"/>
      <c r="E14711" s="41"/>
    </row>
    <row r="14712" spans="4:5" x14ac:dyDescent="0.2">
      <c r="D14712" s="1"/>
      <c r="E14712" s="41"/>
    </row>
    <row r="14713" spans="4:5" x14ac:dyDescent="0.2">
      <c r="D14713" s="1"/>
      <c r="E14713" s="41"/>
    </row>
    <row r="14714" spans="4:5" x14ac:dyDescent="0.2">
      <c r="D14714" s="1"/>
      <c r="E14714" s="41"/>
    </row>
    <row r="14715" spans="4:5" x14ac:dyDescent="0.2">
      <c r="D14715" s="1"/>
      <c r="E14715" s="41"/>
    </row>
    <row r="14716" spans="4:5" x14ac:dyDescent="0.2">
      <c r="D14716" s="1"/>
      <c r="E14716" s="41"/>
    </row>
    <row r="14717" spans="4:5" x14ac:dyDescent="0.2">
      <c r="D14717" s="1"/>
      <c r="E14717" s="41"/>
    </row>
    <row r="14718" spans="4:5" x14ac:dyDescent="0.2">
      <c r="D14718" s="1"/>
      <c r="E14718" s="41"/>
    </row>
    <row r="14719" spans="4:5" x14ac:dyDescent="0.2">
      <c r="D14719" s="1"/>
      <c r="E14719" s="41"/>
    </row>
    <row r="14720" spans="4:5" x14ac:dyDescent="0.2">
      <c r="D14720" s="1"/>
      <c r="E14720" s="41"/>
    </row>
    <row r="14721" spans="4:5" x14ac:dyDescent="0.2">
      <c r="D14721" s="1"/>
      <c r="E14721" s="41"/>
    </row>
    <row r="14722" spans="4:5" x14ac:dyDescent="0.2">
      <c r="D14722" s="1"/>
      <c r="E14722" s="41"/>
    </row>
    <row r="14723" spans="4:5" x14ac:dyDescent="0.2">
      <c r="D14723" s="1"/>
      <c r="E14723" s="41"/>
    </row>
    <row r="14724" spans="4:5" x14ac:dyDescent="0.2">
      <c r="D14724" s="1"/>
      <c r="E14724" s="41"/>
    </row>
    <row r="14725" spans="4:5" x14ac:dyDescent="0.2">
      <c r="D14725" s="1"/>
      <c r="E14725" s="41"/>
    </row>
    <row r="14726" spans="4:5" x14ac:dyDescent="0.2">
      <c r="D14726" s="1"/>
      <c r="E14726" s="41"/>
    </row>
    <row r="14727" spans="4:5" x14ac:dyDescent="0.2">
      <c r="D14727" s="1"/>
      <c r="E14727" s="41"/>
    </row>
    <row r="14728" spans="4:5" x14ac:dyDescent="0.2">
      <c r="D14728" s="1"/>
      <c r="E14728" s="41"/>
    </row>
    <row r="14729" spans="4:5" x14ac:dyDescent="0.2">
      <c r="D14729" s="1"/>
      <c r="E14729" s="41"/>
    </row>
    <row r="14730" spans="4:5" x14ac:dyDescent="0.2">
      <c r="D14730" s="1"/>
      <c r="E14730" s="41"/>
    </row>
    <row r="14731" spans="4:5" x14ac:dyDescent="0.2">
      <c r="D14731" s="1"/>
      <c r="E14731" s="41"/>
    </row>
    <row r="14732" spans="4:5" x14ac:dyDescent="0.2">
      <c r="D14732" s="1"/>
      <c r="E14732" s="41"/>
    </row>
    <row r="14733" spans="4:5" x14ac:dyDescent="0.2">
      <c r="D14733" s="1"/>
      <c r="E14733" s="41"/>
    </row>
    <row r="14734" spans="4:5" x14ac:dyDescent="0.2">
      <c r="D14734" s="1"/>
      <c r="E14734" s="41"/>
    </row>
    <row r="14735" spans="4:5" x14ac:dyDescent="0.2">
      <c r="D14735" s="1"/>
      <c r="E14735" s="41"/>
    </row>
    <row r="14736" spans="4:5" x14ac:dyDescent="0.2">
      <c r="D14736" s="1"/>
      <c r="E14736" s="41"/>
    </row>
    <row r="14737" spans="4:5" x14ac:dyDescent="0.2">
      <c r="D14737" s="1"/>
      <c r="E14737" s="41"/>
    </row>
    <row r="14738" spans="4:5" x14ac:dyDescent="0.2">
      <c r="D14738" s="1"/>
      <c r="E14738" s="41"/>
    </row>
    <row r="14739" spans="4:5" x14ac:dyDescent="0.2">
      <c r="D14739" s="1"/>
      <c r="E14739" s="41"/>
    </row>
    <row r="14740" spans="4:5" x14ac:dyDescent="0.2">
      <c r="D14740" s="1"/>
      <c r="E14740" s="41"/>
    </row>
    <row r="14741" spans="4:5" x14ac:dyDescent="0.2">
      <c r="D14741" s="1"/>
      <c r="E14741" s="41"/>
    </row>
    <row r="14742" spans="4:5" x14ac:dyDescent="0.2">
      <c r="D14742" s="1"/>
      <c r="E14742" s="41"/>
    </row>
    <row r="14743" spans="4:5" x14ac:dyDescent="0.2">
      <c r="D14743" s="1"/>
      <c r="E14743" s="41"/>
    </row>
    <row r="14744" spans="4:5" x14ac:dyDescent="0.2">
      <c r="D14744" s="1"/>
      <c r="E14744" s="41"/>
    </row>
    <row r="14745" spans="4:5" x14ac:dyDescent="0.2">
      <c r="D14745" s="1"/>
      <c r="E14745" s="41"/>
    </row>
    <row r="14746" spans="4:5" x14ac:dyDescent="0.2">
      <c r="D14746" s="1"/>
      <c r="E14746" s="41"/>
    </row>
    <row r="14747" spans="4:5" x14ac:dyDescent="0.2">
      <c r="D14747" s="1"/>
      <c r="E14747" s="41"/>
    </row>
    <row r="14748" spans="4:5" x14ac:dyDescent="0.2">
      <c r="D14748" s="1"/>
      <c r="E14748" s="41"/>
    </row>
    <row r="14749" spans="4:5" x14ac:dyDescent="0.2">
      <c r="D14749" s="1"/>
      <c r="E14749" s="41"/>
    </row>
    <row r="14750" spans="4:5" x14ac:dyDescent="0.2">
      <c r="D14750" s="1"/>
      <c r="E14750" s="41"/>
    </row>
    <row r="14751" spans="4:5" x14ac:dyDescent="0.2">
      <c r="D14751" s="1"/>
      <c r="E14751" s="41"/>
    </row>
    <row r="14752" spans="4:5" x14ac:dyDescent="0.2">
      <c r="D14752" s="1"/>
      <c r="E14752" s="41"/>
    </row>
    <row r="14753" spans="4:5" x14ac:dyDescent="0.2">
      <c r="D14753" s="1"/>
      <c r="E14753" s="41"/>
    </row>
    <row r="14754" spans="4:5" x14ac:dyDescent="0.2">
      <c r="D14754" s="1"/>
      <c r="E14754" s="41"/>
    </row>
    <row r="14755" spans="4:5" x14ac:dyDescent="0.2">
      <c r="D14755" s="1"/>
      <c r="E14755" s="41"/>
    </row>
    <row r="14756" spans="4:5" x14ac:dyDescent="0.2">
      <c r="D14756" s="1"/>
      <c r="E14756" s="41"/>
    </row>
    <row r="14757" spans="4:5" x14ac:dyDescent="0.2">
      <c r="D14757" s="1"/>
      <c r="E14757" s="41"/>
    </row>
    <row r="14758" spans="4:5" x14ac:dyDescent="0.2">
      <c r="D14758" s="1"/>
      <c r="E14758" s="41"/>
    </row>
    <row r="14759" spans="4:5" x14ac:dyDescent="0.2">
      <c r="D14759" s="1"/>
      <c r="E14759" s="41"/>
    </row>
    <row r="14760" spans="4:5" x14ac:dyDescent="0.2">
      <c r="D14760" s="1"/>
      <c r="E14760" s="41"/>
    </row>
    <row r="14761" spans="4:5" x14ac:dyDescent="0.2">
      <c r="D14761" s="1"/>
      <c r="E14761" s="41"/>
    </row>
    <row r="14762" spans="4:5" x14ac:dyDescent="0.2">
      <c r="D14762" s="1"/>
      <c r="E14762" s="41"/>
    </row>
    <row r="14763" spans="4:5" x14ac:dyDescent="0.2">
      <c r="D14763" s="1"/>
      <c r="E14763" s="41"/>
    </row>
    <row r="14764" spans="4:5" x14ac:dyDescent="0.2">
      <c r="D14764" s="1"/>
      <c r="E14764" s="41"/>
    </row>
    <row r="14765" spans="4:5" x14ac:dyDescent="0.2">
      <c r="D14765" s="1"/>
      <c r="E14765" s="41"/>
    </row>
    <row r="14766" spans="4:5" x14ac:dyDescent="0.2">
      <c r="D14766" s="1"/>
      <c r="E14766" s="41"/>
    </row>
    <row r="14767" spans="4:5" x14ac:dyDescent="0.2">
      <c r="D14767" s="1"/>
      <c r="E14767" s="41"/>
    </row>
    <row r="14768" spans="4:5" x14ac:dyDescent="0.2">
      <c r="D14768" s="1"/>
      <c r="E14768" s="41"/>
    </row>
    <row r="14769" spans="4:5" x14ac:dyDescent="0.2">
      <c r="D14769" s="1"/>
      <c r="E14769" s="41"/>
    </row>
    <row r="14770" spans="4:5" x14ac:dyDescent="0.2">
      <c r="D14770" s="1"/>
      <c r="E14770" s="41"/>
    </row>
    <row r="14771" spans="4:5" x14ac:dyDescent="0.2">
      <c r="D14771" s="1"/>
      <c r="E14771" s="41"/>
    </row>
    <row r="14772" spans="4:5" x14ac:dyDescent="0.2">
      <c r="D14772" s="1"/>
      <c r="E14772" s="41"/>
    </row>
    <row r="14773" spans="4:5" x14ac:dyDescent="0.2">
      <c r="D14773" s="1"/>
      <c r="E14773" s="41"/>
    </row>
    <row r="14774" spans="4:5" x14ac:dyDescent="0.2">
      <c r="D14774" s="1"/>
      <c r="E14774" s="41"/>
    </row>
    <row r="14775" spans="4:5" x14ac:dyDescent="0.2">
      <c r="D14775" s="1"/>
      <c r="E14775" s="41"/>
    </row>
    <row r="14776" spans="4:5" x14ac:dyDescent="0.2">
      <c r="D14776" s="1"/>
      <c r="E14776" s="41"/>
    </row>
    <row r="14777" spans="4:5" x14ac:dyDescent="0.2">
      <c r="D14777" s="1"/>
      <c r="E14777" s="41"/>
    </row>
    <row r="14778" spans="4:5" x14ac:dyDescent="0.2">
      <c r="D14778" s="1"/>
      <c r="E14778" s="41"/>
    </row>
    <row r="14779" spans="4:5" x14ac:dyDescent="0.2">
      <c r="D14779" s="1"/>
      <c r="E14779" s="41"/>
    </row>
    <row r="14780" spans="4:5" x14ac:dyDescent="0.2">
      <c r="D14780" s="1"/>
      <c r="E14780" s="41"/>
    </row>
    <row r="14781" spans="4:5" x14ac:dyDescent="0.2">
      <c r="D14781" s="1"/>
      <c r="E14781" s="41"/>
    </row>
    <row r="14782" spans="4:5" x14ac:dyDescent="0.2">
      <c r="D14782" s="1"/>
      <c r="E14782" s="41"/>
    </row>
    <row r="14783" spans="4:5" x14ac:dyDescent="0.2">
      <c r="D14783" s="1"/>
      <c r="E14783" s="41"/>
    </row>
    <row r="14784" spans="4:5" x14ac:dyDescent="0.2">
      <c r="D14784" s="1"/>
      <c r="E14784" s="41"/>
    </row>
    <row r="14785" spans="4:5" x14ac:dyDescent="0.2">
      <c r="D14785" s="1"/>
      <c r="E14785" s="41"/>
    </row>
    <row r="14786" spans="4:5" x14ac:dyDescent="0.2">
      <c r="D14786" s="1"/>
      <c r="E14786" s="41"/>
    </row>
    <row r="14787" spans="4:5" x14ac:dyDescent="0.2">
      <c r="D14787" s="1"/>
      <c r="E14787" s="41"/>
    </row>
    <row r="14788" spans="4:5" x14ac:dyDescent="0.2">
      <c r="D14788" s="1"/>
      <c r="E14788" s="41"/>
    </row>
    <row r="14789" spans="4:5" x14ac:dyDescent="0.2">
      <c r="D14789" s="1"/>
      <c r="E14789" s="41"/>
    </row>
    <row r="14790" spans="4:5" x14ac:dyDescent="0.2">
      <c r="D14790" s="1"/>
      <c r="E14790" s="41"/>
    </row>
    <row r="14791" spans="4:5" x14ac:dyDescent="0.2">
      <c r="D14791" s="1"/>
      <c r="E14791" s="41"/>
    </row>
    <row r="14792" spans="4:5" x14ac:dyDescent="0.2">
      <c r="D14792" s="1"/>
      <c r="E14792" s="41"/>
    </row>
    <row r="14793" spans="4:5" x14ac:dyDescent="0.2">
      <c r="D14793" s="1"/>
      <c r="E14793" s="41"/>
    </row>
    <row r="14794" spans="4:5" x14ac:dyDescent="0.2">
      <c r="D14794" s="1"/>
      <c r="E14794" s="41"/>
    </row>
    <row r="14795" spans="4:5" x14ac:dyDescent="0.2">
      <c r="D14795" s="1"/>
      <c r="E14795" s="41"/>
    </row>
    <row r="14796" spans="4:5" x14ac:dyDescent="0.2">
      <c r="D14796" s="1"/>
      <c r="E14796" s="41"/>
    </row>
    <row r="14797" spans="4:5" x14ac:dyDescent="0.2">
      <c r="D14797" s="1"/>
      <c r="E14797" s="41"/>
    </row>
    <row r="14798" spans="4:5" x14ac:dyDescent="0.2">
      <c r="D14798" s="1"/>
      <c r="E14798" s="41"/>
    </row>
    <row r="14799" spans="4:5" x14ac:dyDescent="0.2">
      <c r="D14799" s="1"/>
      <c r="E14799" s="41"/>
    </row>
    <row r="14800" spans="4:5" x14ac:dyDescent="0.2">
      <c r="D14800" s="1"/>
      <c r="E14800" s="41"/>
    </row>
    <row r="14801" spans="4:5" x14ac:dyDescent="0.2">
      <c r="D14801" s="1"/>
      <c r="E14801" s="41"/>
    </row>
    <row r="14802" spans="4:5" x14ac:dyDescent="0.2">
      <c r="D14802" s="1"/>
      <c r="E14802" s="41"/>
    </row>
    <row r="14803" spans="4:5" x14ac:dyDescent="0.2">
      <c r="D14803" s="1"/>
      <c r="E14803" s="41"/>
    </row>
    <row r="14804" spans="4:5" x14ac:dyDescent="0.2">
      <c r="D14804" s="1"/>
      <c r="E14804" s="41"/>
    </row>
    <row r="14805" spans="4:5" x14ac:dyDescent="0.2">
      <c r="D14805" s="1"/>
      <c r="E14805" s="41"/>
    </row>
    <row r="14806" spans="4:5" x14ac:dyDescent="0.2">
      <c r="D14806" s="1"/>
      <c r="E14806" s="41"/>
    </row>
    <row r="14807" spans="4:5" x14ac:dyDescent="0.2">
      <c r="D14807" s="1"/>
      <c r="E14807" s="41"/>
    </row>
    <row r="14808" spans="4:5" x14ac:dyDescent="0.2">
      <c r="D14808" s="1"/>
      <c r="E14808" s="41"/>
    </row>
    <row r="14809" spans="4:5" x14ac:dyDescent="0.2">
      <c r="D14809" s="1"/>
      <c r="E14809" s="41"/>
    </row>
    <row r="14810" spans="4:5" x14ac:dyDescent="0.2">
      <c r="D14810" s="1"/>
      <c r="E14810" s="41"/>
    </row>
    <row r="14811" spans="4:5" x14ac:dyDescent="0.2">
      <c r="D14811" s="1"/>
      <c r="E14811" s="41"/>
    </row>
    <row r="14812" spans="4:5" x14ac:dyDescent="0.2">
      <c r="D14812" s="1"/>
      <c r="E14812" s="41"/>
    </row>
    <row r="14813" spans="4:5" x14ac:dyDescent="0.2">
      <c r="D14813" s="1"/>
      <c r="E14813" s="41"/>
    </row>
    <row r="14814" spans="4:5" x14ac:dyDescent="0.2">
      <c r="D14814" s="1"/>
      <c r="E14814" s="41"/>
    </row>
    <row r="14815" spans="4:5" x14ac:dyDescent="0.2">
      <c r="D14815" s="1"/>
      <c r="E14815" s="41"/>
    </row>
    <row r="14816" spans="4:5" x14ac:dyDescent="0.2">
      <c r="D14816" s="1"/>
      <c r="E14816" s="41"/>
    </row>
    <row r="14817" spans="4:5" x14ac:dyDescent="0.2">
      <c r="D14817" s="1"/>
      <c r="E14817" s="41"/>
    </row>
    <row r="14818" spans="4:5" x14ac:dyDescent="0.2">
      <c r="D14818" s="1"/>
      <c r="E14818" s="41"/>
    </row>
    <row r="14819" spans="4:5" x14ac:dyDescent="0.2">
      <c r="D14819" s="1"/>
      <c r="E14819" s="41"/>
    </row>
    <row r="14820" spans="4:5" x14ac:dyDescent="0.2">
      <c r="D14820" s="1"/>
      <c r="E14820" s="41"/>
    </row>
    <row r="14821" spans="4:5" x14ac:dyDescent="0.2">
      <c r="D14821" s="1"/>
      <c r="E14821" s="41"/>
    </row>
    <row r="14822" spans="4:5" x14ac:dyDescent="0.2">
      <c r="D14822" s="1"/>
      <c r="E14822" s="41"/>
    </row>
    <row r="14823" spans="4:5" x14ac:dyDescent="0.2">
      <c r="D14823" s="1"/>
      <c r="E14823" s="41"/>
    </row>
    <row r="14824" spans="4:5" x14ac:dyDescent="0.2">
      <c r="D14824" s="1"/>
      <c r="E14824" s="41"/>
    </row>
    <row r="14825" spans="4:5" x14ac:dyDescent="0.2">
      <c r="D14825" s="1"/>
      <c r="E14825" s="41"/>
    </row>
    <row r="14826" spans="4:5" x14ac:dyDescent="0.2">
      <c r="D14826" s="1"/>
      <c r="E14826" s="41"/>
    </row>
    <row r="14827" spans="4:5" x14ac:dyDescent="0.2">
      <c r="D14827" s="1"/>
      <c r="E14827" s="41"/>
    </row>
    <row r="14828" spans="4:5" x14ac:dyDescent="0.2">
      <c r="D14828" s="1"/>
      <c r="E14828" s="41"/>
    </row>
    <row r="14829" spans="4:5" x14ac:dyDescent="0.2">
      <c r="D14829" s="1"/>
      <c r="E14829" s="41"/>
    </row>
    <row r="14830" spans="4:5" x14ac:dyDescent="0.2">
      <c r="D14830" s="1"/>
      <c r="E14830" s="41"/>
    </row>
    <row r="14831" spans="4:5" x14ac:dyDescent="0.2">
      <c r="D14831" s="1"/>
      <c r="E14831" s="41"/>
    </row>
    <row r="14832" spans="4:5" x14ac:dyDescent="0.2">
      <c r="D14832" s="1"/>
      <c r="E14832" s="41"/>
    </row>
    <row r="14833" spans="4:5" x14ac:dyDescent="0.2">
      <c r="D14833" s="1"/>
      <c r="E14833" s="41"/>
    </row>
    <row r="14834" spans="4:5" x14ac:dyDescent="0.2">
      <c r="D14834" s="1"/>
      <c r="E14834" s="41"/>
    </row>
    <row r="14835" spans="4:5" x14ac:dyDescent="0.2">
      <c r="D14835" s="1"/>
      <c r="E14835" s="41"/>
    </row>
    <row r="14836" spans="4:5" x14ac:dyDescent="0.2">
      <c r="D14836" s="1"/>
      <c r="E14836" s="41"/>
    </row>
    <row r="14837" spans="4:5" x14ac:dyDescent="0.2">
      <c r="D14837" s="1"/>
      <c r="E14837" s="41"/>
    </row>
    <row r="14838" spans="4:5" x14ac:dyDescent="0.2">
      <c r="D14838" s="1"/>
      <c r="E14838" s="41"/>
    </row>
    <row r="14839" spans="4:5" x14ac:dyDescent="0.2">
      <c r="D14839" s="1"/>
      <c r="E14839" s="41"/>
    </row>
    <row r="14840" spans="4:5" x14ac:dyDescent="0.2">
      <c r="D14840" s="1"/>
      <c r="E14840" s="41"/>
    </row>
    <row r="14841" spans="4:5" x14ac:dyDescent="0.2">
      <c r="D14841" s="1"/>
      <c r="E14841" s="41"/>
    </row>
    <row r="14842" spans="4:5" x14ac:dyDescent="0.2">
      <c r="D14842" s="1"/>
      <c r="E14842" s="41"/>
    </row>
    <row r="14843" spans="4:5" x14ac:dyDescent="0.2">
      <c r="D14843" s="1"/>
      <c r="E14843" s="41"/>
    </row>
    <row r="14844" spans="4:5" x14ac:dyDescent="0.2">
      <c r="D14844" s="1"/>
      <c r="E14844" s="41"/>
    </row>
    <row r="14845" spans="4:5" x14ac:dyDescent="0.2">
      <c r="D14845" s="1"/>
      <c r="E14845" s="41"/>
    </row>
    <row r="14846" spans="4:5" x14ac:dyDescent="0.2">
      <c r="D14846" s="1"/>
      <c r="E14846" s="41"/>
    </row>
    <row r="14847" spans="4:5" x14ac:dyDescent="0.2">
      <c r="D14847" s="1"/>
      <c r="E14847" s="41"/>
    </row>
    <row r="14848" spans="4:5" x14ac:dyDescent="0.2">
      <c r="D14848" s="1"/>
      <c r="E14848" s="41"/>
    </row>
    <row r="14849" spans="4:5" x14ac:dyDescent="0.2">
      <c r="D14849" s="1"/>
      <c r="E14849" s="41"/>
    </row>
    <row r="14850" spans="4:5" x14ac:dyDescent="0.2">
      <c r="D14850" s="1"/>
      <c r="E14850" s="41"/>
    </row>
    <row r="14851" spans="4:5" x14ac:dyDescent="0.2">
      <c r="D14851" s="1"/>
      <c r="E14851" s="41"/>
    </row>
    <row r="14852" spans="4:5" x14ac:dyDescent="0.2">
      <c r="D14852" s="1"/>
      <c r="E14852" s="41"/>
    </row>
    <row r="14853" spans="4:5" x14ac:dyDescent="0.2">
      <c r="D14853" s="1"/>
      <c r="E14853" s="41"/>
    </row>
    <row r="14854" spans="4:5" x14ac:dyDescent="0.2">
      <c r="D14854" s="1"/>
      <c r="E14854" s="41"/>
    </row>
    <row r="14855" spans="4:5" x14ac:dyDescent="0.2">
      <c r="D14855" s="1"/>
      <c r="E14855" s="41"/>
    </row>
    <row r="14856" spans="4:5" x14ac:dyDescent="0.2">
      <c r="D14856" s="1"/>
      <c r="E14856" s="41"/>
    </row>
    <row r="14857" spans="4:5" x14ac:dyDescent="0.2">
      <c r="D14857" s="1"/>
      <c r="E14857" s="41"/>
    </row>
    <row r="14858" spans="4:5" x14ac:dyDescent="0.2">
      <c r="D14858" s="1"/>
      <c r="E14858" s="41"/>
    </row>
    <row r="14859" spans="4:5" x14ac:dyDescent="0.2">
      <c r="D14859" s="1"/>
      <c r="E14859" s="41"/>
    </row>
    <row r="14860" spans="4:5" x14ac:dyDescent="0.2">
      <c r="D14860" s="1"/>
      <c r="E14860" s="41"/>
    </row>
    <row r="14861" spans="4:5" x14ac:dyDescent="0.2">
      <c r="D14861" s="1"/>
      <c r="E14861" s="41"/>
    </row>
    <row r="14862" spans="4:5" x14ac:dyDescent="0.2">
      <c r="D14862" s="1"/>
      <c r="E14862" s="41"/>
    </row>
    <row r="14863" spans="4:5" x14ac:dyDescent="0.2">
      <c r="D14863" s="1"/>
      <c r="E14863" s="41"/>
    </row>
    <row r="14864" spans="4:5" x14ac:dyDescent="0.2">
      <c r="D14864" s="1"/>
      <c r="E14864" s="41"/>
    </row>
    <row r="14865" spans="4:5" x14ac:dyDescent="0.2">
      <c r="D14865" s="1"/>
      <c r="E14865" s="41"/>
    </row>
    <row r="14866" spans="4:5" x14ac:dyDescent="0.2">
      <c r="D14866" s="1"/>
      <c r="E14866" s="41"/>
    </row>
    <row r="14867" spans="4:5" x14ac:dyDescent="0.2">
      <c r="D14867" s="1"/>
      <c r="E14867" s="41"/>
    </row>
    <row r="14868" spans="4:5" x14ac:dyDescent="0.2">
      <c r="D14868" s="1"/>
      <c r="E14868" s="41"/>
    </row>
    <row r="14869" spans="4:5" x14ac:dyDescent="0.2">
      <c r="D14869" s="1"/>
      <c r="E14869" s="41"/>
    </row>
    <row r="14870" spans="4:5" x14ac:dyDescent="0.2">
      <c r="D14870" s="1"/>
      <c r="E14870" s="41"/>
    </row>
    <row r="14871" spans="4:5" x14ac:dyDescent="0.2">
      <c r="D14871" s="1"/>
      <c r="E14871" s="41"/>
    </row>
    <row r="14872" spans="4:5" x14ac:dyDescent="0.2">
      <c r="D14872" s="1"/>
      <c r="E14872" s="41"/>
    </row>
    <row r="14873" spans="4:5" x14ac:dyDescent="0.2">
      <c r="D14873" s="1"/>
      <c r="E14873" s="41"/>
    </row>
    <row r="14874" spans="4:5" x14ac:dyDescent="0.2">
      <c r="D14874" s="1"/>
      <c r="E14874" s="41"/>
    </row>
    <row r="14875" spans="4:5" x14ac:dyDescent="0.2">
      <c r="D14875" s="1"/>
      <c r="E14875" s="41"/>
    </row>
    <row r="14876" spans="4:5" x14ac:dyDescent="0.2">
      <c r="D14876" s="1"/>
      <c r="E14876" s="41"/>
    </row>
    <row r="14877" spans="4:5" x14ac:dyDescent="0.2">
      <c r="D14877" s="1"/>
      <c r="E14877" s="41"/>
    </row>
    <row r="14878" spans="4:5" x14ac:dyDescent="0.2">
      <c r="D14878" s="1"/>
      <c r="E14878" s="41"/>
    </row>
    <row r="14879" spans="4:5" x14ac:dyDescent="0.2">
      <c r="D14879" s="1"/>
      <c r="E14879" s="41"/>
    </row>
    <row r="14880" spans="4:5" x14ac:dyDescent="0.2">
      <c r="D14880" s="1"/>
      <c r="E14880" s="41"/>
    </row>
    <row r="14881" spans="4:5" x14ac:dyDescent="0.2">
      <c r="D14881" s="1"/>
      <c r="E14881" s="41"/>
    </row>
    <row r="14882" spans="4:5" x14ac:dyDescent="0.2">
      <c r="D14882" s="1"/>
      <c r="E14882" s="41"/>
    </row>
    <row r="14883" spans="4:5" x14ac:dyDescent="0.2">
      <c r="D14883" s="1"/>
      <c r="E14883" s="41"/>
    </row>
    <row r="14884" spans="4:5" x14ac:dyDescent="0.2">
      <c r="D14884" s="1"/>
      <c r="E14884" s="41"/>
    </row>
    <row r="14885" spans="4:5" x14ac:dyDescent="0.2">
      <c r="D14885" s="1"/>
      <c r="E14885" s="41"/>
    </row>
    <row r="14886" spans="4:5" x14ac:dyDescent="0.2">
      <c r="D14886" s="1"/>
      <c r="E14886" s="41"/>
    </row>
    <row r="14887" spans="4:5" x14ac:dyDescent="0.2">
      <c r="D14887" s="1"/>
      <c r="E14887" s="41"/>
    </row>
    <row r="14888" spans="4:5" x14ac:dyDescent="0.2">
      <c r="D14888" s="1"/>
      <c r="E14888" s="41"/>
    </row>
    <row r="14889" spans="4:5" x14ac:dyDescent="0.2">
      <c r="D14889" s="1"/>
      <c r="E14889" s="41"/>
    </row>
    <row r="14890" spans="4:5" x14ac:dyDescent="0.2">
      <c r="D14890" s="1"/>
      <c r="E14890" s="41"/>
    </row>
    <row r="14891" spans="4:5" x14ac:dyDescent="0.2">
      <c r="D14891" s="1"/>
      <c r="E14891" s="41"/>
    </row>
    <row r="14892" spans="4:5" x14ac:dyDescent="0.2">
      <c r="D14892" s="1"/>
      <c r="E14892" s="41"/>
    </row>
    <row r="14893" spans="4:5" x14ac:dyDescent="0.2">
      <c r="D14893" s="1"/>
      <c r="E14893" s="41"/>
    </row>
    <row r="14894" spans="4:5" x14ac:dyDescent="0.2">
      <c r="D14894" s="1"/>
      <c r="E14894" s="41"/>
    </row>
    <row r="14895" spans="4:5" x14ac:dyDescent="0.2">
      <c r="D14895" s="1"/>
      <c r="E14895" s="41"/>
    </row>
    <row r="14896" spans="4:5" x14ac:dyDescent="0.2">
      <c r="D14896" s="1"/>
      <c r="E14896" s="41"/>
    </row>
    <row r="14897" spans="4:5" x14ac:dyDescent="0.2">
      <c r="D14897" s="1"/>
      <c r="E14897" s="41"/>
    </row>
    <row r="14898" spans="4:5" x14ac:dyDescent="0.2">
      <c r="D14898" s="1"/>
      <c r="E14898" s="41"/>
    </row>
    <row r="14899" spans="4:5" x14ac:dyDescent="0.2">
      <c r="D14899" s="1"/>
      <c r="E14899" s="41"/>
    </row>
    <row r="14900" spans="4:5" x14ac:dyDescent="0.2">
      <c r="D14900" s="1"/>
      <c r="E14900" s="41"/>
    </row>
    <row r="14901" spans="4:5" x14ac:dyDescent="0.2">
      <c r="D14901" s="1"/>
      <c r="E14901" s="41"/>
    </row>
    <row r="14902" spans="4:5" x14ac:dyDescent="0.2">
      <c r="D14902" s="1"/>
      <c r="E14902" s="41"/>
    </row>
    <row r="14903" spans="4:5" x14ac:dyDescent="0.2">
      <c r="D14903" s="1"/>
      <c r="E14903" s="41"/>
    </row>
    <row r="14904" spans="4:5" x14ac:dyDescent="0.2">
      <c r="D14904" s="1"/>
      <c r="E14904" s="41"/>
    </row>
    <row r="14905" spans="4:5" x14ac:dyDescent="0.2">
      <c r="D14905" s="1"/>
      <c r="E14905" s="41"/>
    </row>
    <row r="14906" spans="4:5" x14ac:dyDescent="0.2">
      <c r="D14906" s="1"/>
      <c r="E14906" s="41"/>
    </row>
    <row r="14907" spans="4:5" x14ac:dyDescent="0.2">
      <c r="D14907" s="1"/>
      <c r="E14907" s="41"/>
    </row>
    <row r="14908" spans="4:5" x14ac:dyDescent="0.2">
      <c r="D14908" s="1"/>
      <c r="E14908" s="41"/>
    </row>
    <row r="14909" spans="4:5" x14ac:dyDescent="0.2">
      <c r="D14909" s="1"/>
      <c r="E14909" s="41"/>
    </row>
    <row r="14910" spans="4:5" x14ac:dyDescent="0.2">
      <c r="D14910" s="1"/>
      <c r="E14910" s="41"/>
    </row>
    <row r="14911" spans="4:5" x14ac:dyDescent="0.2">
      <c r="D14911" s="1"/>
      <c r="E14911" s="41"/>
    </row>
    <row r="14912" spans="4:5" x14ac:dyDescent="0.2">
      <c r="D14912" s="1"/>
      <c r="E14912" s="41"/>
    </row>
    <row r="14913" spans="4:5" x14ac:dyDescent="0.2">
      <c r="D14913" s="1"/>
      <c r="E14913" s="41"/>
    </row>
    <row r="14914" spans="4:5" x14ac:dyDescent="0.2">
      <c r="D14914" s="1"/>
      <c r="E14914" s="41"/>
    </row>
    <row r="14915" spans="4:5" x14ac:dyDescent="0.2">
      <c r="D14915" s="1"/>
      <c r="E14915" s="41"/>
    </row>
    <row r="14916" spans="4:5" x14ac:dyDescent="0.2">
      <c r="D14916" s="1"/>
      <c r="E14916" s="41"/>
    </row>
    <row r="14917" spans="4:5" x14ac:dyDescent="0.2">
      <c r="D14917" s="1"/>
      <c r="E14917" s="41"/>
    </row>
    <row r="14918" spans="4:5" x14ac:dyDescent="0.2">
      <c r="D14918" s="1"/>
      <c r="E14918" s="41"/>
    </row>
    <row r="14919" spans="4:5" x14ac:dyDescent="0.2">
      <c r="D14919" s="1"/>
      <c r="E14919" s="41"/>
    </row>
    <row r="14920" spans="4:5" x14ac:dyDescent="0.2">
      <c r="D14920" s="1"/>
      <c r="E14920" s="41"/>
    </row>
    <row r="14921" spans="4:5" x14ac:dyDescent="0.2">
      <c r="D14921" s="1"/>
      <c r="E14921" s="41"/>
    </row>
    <row r="14922" spans="4:5" x14ac:dyDescent="0.2">
      <c r="D14922" s="1"/>
      <c r="E14922" s="41"/>
    </row>
    <row r="14923" spans="4:5" x14ac:dyDescent="0.2">
      <c r="D14923" s="1"/>
      <c r="E14923" s="41"/>
    </row>
    <row r="14924" spans="4:5" x14ac:dyDescent="0.2">
      <c r="D14924" s="1"/>
      <c r="E14924" s="41"/>
    </row>
    <row r="14925" spans="4:5" x14ac:dyDescent="0.2">
      <c r="D14925" s="1"/>
      <c r="E14925" s="41"/>
    </row>
    <row r="14926" spans="4:5" x14ac:dyDescent="0.2">
      <c r="D14926" s="1"/>
      <c r="E14926" s="41"/>
    </row>
    <row r="14927" spans="4:5" x14ac:dyDescent="0.2">
      <c r="D14927" s="1"/>
      <c r="E14927" s="41"/>
    </row>
    <row r="14928" spans="4:5" x14ac:dyDescent="0.2">
      <c r="D14928" s="1"/>
      <c r="E14928" s="41"/>
    </row>
    <row r="14929" spans="4:5" x14ac:dyDescent="0.2">
      <c r="D14929" s="1"/>
      <c r="E14929" s="41"/>
    </row>
    <row r="14930" spans="4:5" x14ac:dyDescent="0.2">
      <c r="D14930" s="1"/>
      <c r="E14930" s="41"/>
    </row>
    <row r="14931" spans="4:5" x14ac:dyDescent="0.2">
      <c r="D14931" s="1"/>
      <c r="E14931" s="41"/>
    </row>
    <row r="14932" spans="4:5" x14ac:dyDescent="0.2">
      <c r="D14932" s="1"/>
      <c r="E14932" s="41"/>
    </row>
    <row r="14933" spans="4:5" x14ac:dyDescent="0.2">
      <c r="D14933" s="1"/>
      <c r="E14933" s="41"/>
    </row>
    <row r="14934" spans="4:5" x14ac:dyDescent="0.2">
      <c r="D14934" s="1"/>
      <c r="E14934" s="41"/>
    </row>
    <row r="14935" spans="4:5" x14ac:dyDescent="0.2">
      <c r="D14935" s="1"/>
      <c r="E14935" s="41"/>
    </row>
    <row r="14936" spans="4:5" x14ac:dyDescent="0.2">
      <c r="D14936" s="1"/>
      <c r="E14936" s="41"/>
    </row>
    <row r="14937" spans="4:5" x14ac:dyDescent="0.2">
      <c r="D14937" s="1"/>
      <c r="E14937" s="41"/>
    </row>
    <row r="14938" spans="4:5" x14ac:dyDescent="0.2">
      <c r="D14938" s="1"/>
      <c r="E14938" s="41"/>
    </row>
    <row r="14939" spans="4:5" x14ac:dyDescent="0.2">
      <c r="D14939" s="1"/>
      <c r="E14939" s="41"/>
    </row>
    <row r="14940" spans="4:5" x14ac:dyDescent="0.2">
      <c r="D14940" s="1"/>
      <c r="E14940" s="41"/>
    </row>
    <row r="14941" spans="4:5" x14ac:dyDescent="0.2">
      <c r="D14941" s="1"/>
      <c r="E14941" s="41"/>
    </row>
    <row r="14942" spans="4:5" x14ac:dyDescent="0.2">
      <c r="D14942" s="1"/>
      <c r="E14942" s="41"/>
    </row>
    <row r="14943" spans="4:5" x14ac:dyDescent="0.2">
      <c r="D14943" s="1"/>
      <c r="E14943" s="41"/>
    </row>
    <row r="14944" spans="4:5" x14ac:dyDescent="0.2">
      <c r="D14944" s="1"/>
      <c r="E14944" s="41"/>
    </row>
    <row r="14945" spans="4:5" x14ac:dyDescent="0.2">
      <c r="D14945" s="1"/>
      <c r="E14945" s="41"/>
    </row>
    <row r="14946" spans="4:5" x14ac:dyDescent="0.2">
      <c r="D14946" s="1"/>
      <c r="E14946" s="41"/>
    </row>
    <row r="14947" spans="4:5" x14ac:dyDescent="0.2">
      <c r="D14947" s="1"/>
      <c r="E14947" s="41"/>
    </row>
    <row r="14948" spans="4:5" x14ac:dyDescent="0.2">
      <c r="D14948" s="1"/>
      <c r="E14948" s="41"/>
    </row>
    <row r="14949" spans="4:5" x14ac:dyDescent="0.2">
      <c r="D14949" s="1"/>
      <c r="E14949" s="41"/>
    </row>
    <row r="14950" spans="4:5" x14ac:dyDescent="0.2">
      <c r="D14950" s="1"/>
      <c r="E14950" s="41"/>
    </row>
    <row r="14951" spans="4:5" x14ac:dyDescent="0.2">
      <c r="D14951" s="1"/>
      <c r="E14951" s="41"/>
    </row>
    <row r="14952" spans="4:5" x14ac:dyDescent="0.2">
      <c r="D14952" s="1"/>
      <c r="E14952" s="41"/>
    </row>
    <row r="14953" spans="4:5" x14ac:dyDescent="0.2">
      <c r="D14953" s="1"/>
      <c r="E14953" s="41"/>
    </row>
    <row r="14954" spans="4:5" x14ac:dyDescent="0.2">
      <c r="D14954" s="1"/>
      <c r="E14954" s="41"/>
    </row>
    <row r="14955" spans="4:5" x14ac:dyDescent="0.2">
      <c r="D14955" s="1"/>
      <c r="E14955" s="41"/>
    </row>
    <row r="14956" spans="4:5" x14ac:dyDescent="0.2">
      <c r="D14956" s="1"/>
      <c r="E14956" s="41"/>
    </row>
    <row r="14957" spans="4:5" x14ac:dyDescent="0.2">
      <c r="D14957" s="1"/>
      <c r="E14957" s="41"/>
    </row>
    <row r="14958" spans="4:5" x14ac:dyDescent="0.2">
      <c r="D14958" s="1"/>
      <c r="E14958" s="41"/>
    </row>
    <row r="14959" spans="4:5" x14ac:dyDescent="0.2">
      <c r="D14959" s="1"/>
      <c r="E14959" s="41"/>
    </row>
    <row r="14960" spans="4:5" x14ac:dyDescent="0.2">
      <c r="D14960" s="1"/>
      <c r="E14960" s="41"/>
    </row>
    <row r="14961" spans="4:5" x14ac:dyDescent="0.2">
      <c r="D14961" s="1"/>
      <c r="E14961" s="41"/>
    </row>
    <row r="14962" spans="4:5" x14ac:dyDescent="0.2">
      <c r="D14962" s="1"/>
      <c r="E14962" s="41"/>
    </row>
    <row r="14963" spans="4:5" x14ac:dyDescent="0.2">
      <c r="D14963" s="1"/>
      <c r="E14963" s="41"/>
    </row>
    <row r="14964" spans="4:5" x14ac:dyDescent="0.2">
      <c r="D14964" s="1"/>
      <c r="E14964" s="41"/>
    </row>
    <row r="14965" spans="4:5" x14ac:dyDescent="0.2">
      <c r="D14965" s="1"/>
      <c r="E14965" s="41"/>
    </row>
    <row r="14966" spans="4:5" x14ac:dyDescent="0.2">
      <c r="D14966" s="1"/>
      <c r="E14966" s="41"/>
    </row>
    <row r="14967" spans="4:5" x14ac:dyDescent="0.2">
      <c r="D14967" s="1"/>
      <c r="E14967" s="41"/>
    </row>
    <row r="14968" spans="4:5" x14ac:dyDescent="0.2">
      <c r="D14968" s="1"/>
      <c r="E14968" s="41"/>
    </row>
    <row r="14969" spans="4:5" x14ac:dyDescent="0.2">
      <c r="D14969" s="1"/>
      <c r="E14969" s="41"/>
    </row>
    <row r="14970" spans="4:5" x14ac:dyDescent="0.2">
      <c r="D14970" s="1"/>
      <c r="E14970" s="41"/>
    </row>
    <row r="14971" spans="4:5" x14ac:dyDescent="0.2">
      <c r="D14971" s="1"/>
      <c r="E14971" s="41"/>
    </row>
    <row r="14972" spans="4:5" x14ac:dyDescent="0.2">
      <c r="D14972" s="1"/>
      <c r="E14972" s="41"/>
    </row>
    <row r="14973" spans="4:5" x14ac:dyDescent="0.2">
      <c r="D14973" s="1"/>
      <c r="E14973" s="41"/>
    </row>
    <row r="14974" spans="4:5" x14ac:dyDescent="0.2">
      <c r="D14974" s="1"/>
      <c r="E14974" s="41"/>
    </row>
    <row r="14975" spans="4:5" x14ac:dyDescent="0.2">
      <c r="D14975" s="1"/>
      <c r="E14975" s="41"/>
    </row>
    <row r="14976" spans="4:5" x14ac:dyDescent="0.2">
      <c r="D14976" s="1"/>
      <c r="E14976" s="41"/>
    </row>
    <row r="14977" spans="4:5" x14ac:dyDescent="0.2">
      <c r="D14977" s="1"/>
      <c r="E14977" s="41"/>
    </row>
    <row r="14978" spans="4:5" x14ac:dyDescent="0.2">
      <c r="D14978" s="1"/>
      <c r="E14978" s="41"/>
    </row>
    <row r="14979" spans="4:5" x14ac:dyDescent="0.2">
      <c r="D14979" s="1"/>
      <c r="E14979" s="41"/>
    </row>
    <row r="14980" spans="4:5" x14ac:dyDescent="0.2">
      <c r="D14980" s="1"/>
      <c r="E14980" s="41"/>
    </row>
    <row r="14981" spans="4:5" x14ac:dyDescent="0.2">
      <c r="D14981" s="1"/>
      <c r="E14981" s="41"/>
    </row>
    <row r="14982" spans="4:5" x14ac:dyDescent="0.2">
      <c r="D14982" s="1"/>
      <c r="E14982" s="41"/>
    </row>
    <row r="14983" spans="4:5" x14ac:dyDescent="0.2">
      <c r="D14983" s="1"/>
      <c r="E14983" s="41"/>
    </row>
    <row r="14984" spans="4:5" x14ac:dyDescent="0.2">
      <c r="D14984" s="1"/>
      <c r="E14984" s="41"/>
    </row>
    <row r="14985" spans="4:5" x14ac:dyDescent="0.2">
      <c r="D14985" s="1"/>
      <c r="E14985" s="41"/>
    </row>
    <row r="14986" spans="4:5" x14ac:dyDescent="0.2">
      <c r="D14986" s="1"/>
      <c r="E14986" s="41"/>
    </row>
    <row r="14987" spans="4:5" x14ac:dyDescent="0.2">
      <c r="D14987" s="1"/>
      <c r="E14987" s="41"/>
    </row>
    <row r="14988" spans="4:5" x14ac:dyDescent="0.2">
      <c r="D14988" s="1"/>
      <c r="E14988" s="41"/>
    </row>
    <row r="14989" spans="4:5" x14ac:dyDescent="0.2">
      <c r="D14989" s="1"/>
      <c r="E14989" s="41"/>
    </row>
    <row r="14990" spans="4:5" x14ac:dyDescent="0.2">
      <c r="D14990" s="1"/>
      <c r="E14990" s="41"/>
    </row>
    <row r="14991" spans="4:5" x14ac:dyDescent="0.2">
      <c r="D14991" s="1"/>
      <c r="E14991" s="41"/>
    </row>
    <row r="14992" spans="4:5" x14ac:dyDescent="0.2">
      <c r="D14992" s="1"/>
      <c r="E14992" s="41"/>
    </row>
    <row r="14993" spans="4:5" x14ac:dyDescent="0.2">
      <c r="D14993" s="1"/>
      <c r="E14993" s="41"/>
    </row>
    <row r="14994" spans="4:5" x14ac:dyDescent="0.2">
      <c r="D14994" s="1"/>
      <c r="E14994" s="41"/>
    </row>
    <row r="14995" spans="4:5" x14ac:dyDescent="0.2">
      <c r="D14995" s="1"/>
      <c r="E14995" s="41"/>
    </row>
    <row r="14996" spans="4:5" x14ac:dyDescent="0.2">
      <c r="D14996" s="1"/>
      <c r="E14996" s="41"/>
    </row>
    <row r="14997" spans="4:5" x14ac:dyDescent="0.2">
      <c r="D14997" s="1"/>
      <c r="E14997" s="41"/>
    </row>
    <row r="14998" spans="4:5" x14ac:dyDescent="0.2">
      <c r="D14998" s="1"/>
      <c r="E14998" s="41"/>
    </row>
    <row r="14999" spans="4:5" x14ac:dyDescent="0.2">
      <c r="D14999" s="1"/>
      <c r="E14999" s="41"/>
    </row>
    <row r="15000" spans="4:5" x14ac:dyDescent="0.2">
      <c r="D15000" s="1"/>
      <c r="E15000" s="41"/>
    </row>
    <row r="15001" spans="4:5" x14ac:dyDescent="0.2">
      <c r="D15001" s="1"/>
      <c r="E15001" s="41"/>
    </row>
    <row r="15002" spans="4:5" x14ac:dyDescent="0.2">
      <c r="D15002" s="1"/>
      <c r="E15002" s="41"/>
    </row>
    <row r="15003" spans="4:5" x14ac:dyDescent="0.2">
      <c r="D15003" s="1"/>
      <c r="E15003" s="41"/>
    </row>
    <row r="15004" spans="4:5" x14ac:dyDescent="0.2">
      <c r="D15004" s="1"/>
      <c r="E15004" s="41"/>
    </row>
    <row r="15005" spans="4:5" x14ac:dyDescent="0.2">
      <c r="D15005" s="1"/>
      <c r="E15005" s="41"/>
    </row>
    <row r="15006" spans="4:5" x14ac:dyDescent="0.2">
      <c r="D15006" s="1"/>
      <c r="E15006" s="41"/>
    </row>
    <row r="15007" spans="4:5" x14ac:dyDescent="0.2">
      <c r="D15007" s="1"/>
      <c r="E15007" s="41"/>
    </row>
    <row r="15008" spans="4:5" x14ac:dyDescent="0.2">
      <c r="D15008" s="1"/>
      <c r="E15008" s="41"/>
    </row>
    <row r="15009" spans="4:5" x14ac:dyDescent="0.2">
      <c r="D15009" s="1"/>
      <c r="E15009" s="41"/>
    </row>
    <row r="15010" spans="4:5" x14ac:dyDescent="0.2">
      <c r="D15010" s="1"/>
      <c r="E15010" s="41"/>
    </row>
    <row r="15011" spans="4:5" x14ac:dyDescent="0.2">
      <c r="D15011" s="1"/>
      <c r="E15011" s="41"/>
    </row>
    <row r="15012" spans="4:5" x14ac:dyDescent="0.2">
      <c r="D15012" s="1"/>
      <c r="E15012" s="41"/>
    </row>
    <row r="15013" spans="4:5" x14ac:dyDescent="0.2">
      <c r="D15013" s="1"/>
      <c r="E15013" s="41"/>
    </row>
    <row r="15014" spans="4:5" x14ac:dyDescent="0.2">
      <c r="D15014" s="1"/>
      <c r="E15014" s="41"/>
    </row>
    <row r="15015" spans="4:5" x14ac:dyDescent="0.2">
      <c r="D15015" s="1"/>
      <c r="E15015" s="41"/>
    </row>
    <row r="15016" spans="4:5" x14ac:dyDescent="0.2">
      <c r="D15016" s="1"/>
      <c r="E15016" s="41"/>
    </row>
    <row r="15017" spans="4:5" x14ac:dyDescent="0.2">
      <c r="D15017" s="1"/>
      <c r="E15017" s="41"/>
    </row>
    <row r="15018" spans="4:5" x14ac:dyDescent="0.2">
      <c r="D15018" s="1"/>
      <c r="E15018" s="41"/>
    </row>
    <row r="15019" spans="4:5" x14ac:dyDescent="0.2">
      <c r="D15019" s="1"/>
      <c r="E15019" s="41"/>
    </row>
    <row r="15020" spans="4:5" x14ac:dyDescent="0.2">
      <c r="D15020" s="1"/>
      <c r="E15020" s="41"/>
    </row>
    <row r="15021" spans="4:5" x14ac:dyDescent="0.2">
      <c r="D15021" s="1"/>
      <c r="E15021" s="41"/>
    </row>
    <row r="15022" spans="4:5" x14ac:dyDescent="0.2">
      <c r="D15022" s="1"/>
      <c r="E15022" s="41"/>
    </row>
    <row r="15023" spans="4:5" x14ac:dyDescent="0.2">
      <c r="D15023" s="1"/>
      <c r="E15023" s="41"/>
    </row>
    <row r="15024" spans="4:5" x14ac:dyDescent="0.2">
      <c r="D15024" s="1"/>
      <c r="E15024" s="41"/>
    </row>
    <row r="15025" spans="4:5" x14ac:dyDescent="0.2">
      <c r="D15025" s="1"/>
      <c r="E15025" s="41"/>
    </row>
    <row r="15026" spans="4:5" x14ac:dyDescent="0.2">
      <c r="D15026" s="1"/>
      <c r="E15026" s="41"/>
    </row>
    <row r="15027" spans="4:5" x14ac:dyDescent="0.2">
      <c r="D15027" s="1"/>
      <c r="E15027" s="41"/>
    </row>
    <row r="15028" spans="4:5" x14ac:dyDescent="0.2">
      <c r="D15028" s="1"/>
      <c r="E15028" s="41"/>
    </row>
    <row r="15029" spans="4:5" x14ac:dyDescent="0.2">
      <c r="D15029" s="1"/>
      <c r="E15029" s="41"/>
    </row>
    <row r="15030" spans="4:5" x14ac:dyDescent="0.2">
      <c r="D15030" s="1"/>
      <c r="E15030" s="41"/>
    </row>
    <row r="15031" spans="4:5" x14ac:dyDescent="0.2">
      <c r="D15031" s="1"/>
      <c r="E15031" s="41"/>
    </row>
    <row r="15032" spans="4:5" x14ac:dyDescent="0.2">
      <c r="D15032" s="1"/>
      <c r="E15032" s="41"/>
    </row>
    <row r="15033" spans="4:5" x14ac:dyDescent="0.2">
      <c r="D15033" s="1"/>
      <c r="E15033" s="41"/>
    </row>
    <row r="15034" spans="4:5" x14ac:dyDescent="0.2">
      <c r="D15034" s="1"/>
      <c r="E15034" s="41"/>
    </row>
    <row r="15035" spans="4:5" x14ac:dyDescent="0.2">
      <c r="D15035" s="1"/>
      <c r="E15035" s="41"/>
    </row>
    <row r="15036" spans="4:5" x14ac:dyDescent="0.2">
      <c r="D15036" s="1"/>
      <c r="E15036" s="41"/>
    </row>
    <row r="15037" spans="4:5" x14ac:dyDescent="0.2">
      <c r="D15037" s="1"/>
      <c r="E15037" s="41"/>
    </row>
    <row r="15038" spans="4:5" x14ac:dyDescent="0.2">
      <c r="D15038" s="1"/>
      <c r="E15038" s="41"/>
    </row>
    <row r="15039" spans="4:5" x14ac:dyDescent="0.2">
      <c r="D15039" s="1"/>
      <c r="E15039" s="41"/>
    </row>
    <row r="15040" spans="4:5" x14ac:dyDescent="0.2">
      <c r="D15040" s="1"/>
      <c r="E15040" s="41"/>
    </row>
    <row r="15041" spans="4:5" x14ac:dyDescent="0.2">
      <c r="D15041" s="1"/>
      <c r="E15041" s="41"/>
    </row>
    <row r="15042" spans="4:5" x14ac:dyDescent="0.2">
      <c r="D15042" s="1"/>
      <c r="E15042" s="41"/>
    </row>
    <row r="15043" spans="4:5" x14ac:dyDescent="0.2">
      <c r="D15043" s="1"/>
      <c r="E15043" s="41"/>
    </row>
    <row r="15044" spans="4:5" x14ac:dyDescent="0.2">
      <c r="D15044" s="1"/>
      <c r="E15044" s="41"/>
    </row>
    <row r="15045" spans="4:5" x14ac:dyDescent="0.2">
      <c r="D15045" s="1"/>
      <c r="E15045" s="41"/>
    </row>
    <row r="15046" spans="4:5" x14ac:dyDescent="0.2">
      <c r="D15046" s="1"/>
      <c r="E15046" s="41"/>
    </row>
    <row r="15047" spans="4:5" x14ac:dyDescent="0.2">
      <c r="D15047" s="1"/>
      <c r="E15047" s="41"/>
    </row>
    <row r="15048" spans="4:5" x14ac:dyDescent="0.2">
      <c r="D15048" s="1"/>
      <c r="E15048" s="41"/>
    </row>
    <row r="15049" spans="4:5" x14ac:dyDescent="0.2">
      <c r="D15049" s="1"/>
      <c r="E15049" s="41"/>
    </row>
    <row r="15050" spans="4:5" x14ac:dyDescent="0.2">
      <c r="D15050" s="1"/>
      <c r="E15050" s="41"/>
    </row>
    <row r="15051" spans="4:5" x14ac:dyDescent="0.2">
      <c r="D15051" s="1"/>
      <c r="E15051" s="41"/>
    </row>
    <row r="15052" spans="4:5" x14ac:dyDescent="0.2">
      <c r="D15052" s="1"/>
      <c r="E15052" s="41"/>
    </row>
    <row r="15053" spans="4:5" x14ac:dyDescent="0.2">
      <c r="D15053" s="1"/>
      <c r="E15053" s="41"/>
    </row>
    <row r="15054" spans="4:5" x14ac:dyDescent="0.2">
      <c r="D15054" s="1"/>
      <c r="E15054" s="41"/>
    </row>
    <row r="15055" spans="4:5" x14ac:dyDescent="0.2">
      <c r="D15055" s="1"/>
      <c r="E15055" s="41"/>
    </row>
    <row r="15056" spans="4:5" x14ac:dyDescent="0.2">
      <c r="D15056" s="1"/>
      <c r="E15056" s="41"/>
    </row>
    <row r="15057" spans="4:5" x14ac:dyDescent="0.2">
      <c r="D15057" s="1"/>
      <c r="E15057" s="41"/>
    </row>
    <row r="15058" spans="4:5" x14ac:dyDescent="0.2">
      <c r="D15058" s="1"/>
      <c r="E15058" s="41"/>
    </row>
    <row r="15059" spans="4:5" x14ac:dyDescent="0.2">
      <c r="D15059" s="1"/>
      <c r="E15059" s="41"/>
    </row>
    <row r="15060" spans="4:5" x14ac:dyDescent="0.2">
      <c r="D15060" s="1"/>
      <c r="E15060" s="41"/>
    </row>
    <row r="15061" spans="4:5" x14ac:dyDescent="0.2">
      <c r="D15061" s="1"/>
      <c r="E15061" s="41"/>
    </row>
    <row r="15062" spans="4:5" x14ac:dyDescent="0.2">
      <c r="D15062" s="1"/>
      <c r="E15062" s="41"/>
    </row>
    <row r="15063" spans="4:5" x14ac:dyDescent="0.2">
      <c r="D15063" s="1"/>
      <c r="E15063" s="41"/>
    </row>
    <row r="15064" spans="4:5" x14ac:dyDescent="0.2">
      <c r="D15064" s="1"/>
      <c r="E15064" s="41"/>
    </row>
    <row r="15065" spans="4:5" x14ac:dyDescent="0.2">
      <c r="D15065" s="1"/>
      <c r="E15065" s="41"/>
    </row>
    <row r="15066" spans="4:5" x14ac:dyDescent="0.2">
      <c r="D15066" s="1"/>
      <c r="E15066" s="41"/>
    </row>
    <row r="15067" spans="4:5" x14ac:dyDescent="0.2">
      <c r="D15067" s="1"/>
      <c r="E15067" s="41"/>
    </row>
    <row r="15068" spans="4:5" x14ac:dyDescent="0.2">
      <c r="D15068" s="1"/>
      <c r="E15068" s="41"/>
    </row>
    <row r="15069" spans="4:5" x14ac:dyDescent="0.2">
      <c r="D15069" s="1"/>
      <c r="E15069" s="41"/>
    </row>
    <row r="15070" spans="4:5" x14ac:dyDescent="0.2">
      <c r="D15070" s="1"/>
      <c r="E15070" s="41"/>
    </row>
    <row r="15071" spans="4:5" x14ac:dyDescent="0.2">
      <c r="D15071" s="1"/>
      <c r="E15071" s="41"/>
    </row>
    <row r="15072" spans="4:5" x14ac:dyDescent="0.2">
      <c r="D15072" s="1"/>
      <c r="E15072" s="41"/>
    </row>
    <row r="15073" spans="4:5" x14ac:dyDescent="0.2">
      <c r="D15073" s="1"/>
      <c r="E15073" s="41"/>
    </row>
    <row r="15074" spans="4:5" x14ac:dyDescent="0.2">
      <c r="D15074" s="1"/>
      <c r="E15074" s="41"/>
    </row>
    <row r="15075" spans="4:5" x14ac:dyDescent="0.2">
      <c r="D15075" s="1"/>
      <c r="E15075" s="41"/>
    </row>
    <row r="15076" spans="4:5" x14ac:dyDescent="0.2">
      <c r="D15076" s="1"/>
      <c r="E15076" s="41"/>
    </row>
    <row r="15077" spans="4:5" x14ac:dyDescent="0.2">
      <c r="D15077" s="1"/>
      <c r="E15077" s="41"/>
    </row>
    <row r="15078" spans="4:5" x14ac:dyDescent="0.2">
      <c r="D15078" s="1"/>
      <c r="E15078" s="41"/>
    </row>
    <row r="15079" spans="4:5" x14ac:dyDescent="0.2">
      <c r="D15079" s="1"/>
      <c r="E15079" s="41"/>
    </row>
    <row r="15080" spans="4:5" x14ac:dyDescent="0.2">
      <c r="D15080" s="1"/>
      <c r="E15080" s="41"/>
    </row>
    <row r="15081" spans="4:5" x14ac:dyDescent="0.2">
      <c r="D15081" s="1"/>
      <c r="E15081" s="41"/>
    </row>
    <row r="15082" spans="4:5" x14ac:dyDescent="0.2">
      <c r="D15082" s="1"/>
      <c r="E15082" s="41"/>
    </row>
    <row r="15083" spans="4:5" x14ac:dyDescent="0.2">
      <c r="D15083" s="1"/>
      <c r="E15083" s="41"/>
    </row>
    <row r="15084" spans="4:5" x14ac:dyDescent="0.2">
      <c r="D15084" s="1"/>
      <c r="E15084" s="41"/>
    </row>
    <row r="15085" spans="4:5" x14ac:dyDescent="0.2">
      <c r="D15085" s="1"/>
      <c r="E15085" s="41"/>
    </row>
    <row r="15086" spans="4:5" x14ac:dyDescent="0.2">
      <c r="D15086" s="1"/>
      <c r="E15086" s="41"/>
    </row>
    <row r="15087" spans="4:5" x14ac:dyDescent="0.2">
      <c r="D15087" s="1"/>
      <c r="E15087" s="41"/>
    </row>
    <row r="15088" spans="4:5" x14ac:dyDescent="0.2">
      <c r="D15088" s="1"/>
      <c r="E15088" s="41"/>
    </row>
    <row r="15089" spans="4:5" x14ac:dyDescent="0.2">
      <c r="D15089" s="1"/>
      <c r="E15089" s="41"/>
    </row>
    <row r="15090" spans="4:5" x14ac:dyDescent="0.2">
      <c r="D15090" s="1"/>
      <c r="E15090" s="41"/>
    </row>
    <row r="15091" spans="4:5" x14ac:dyDescent="0.2">
      <c r="D15091" s="1"/>
      <c r="E15091" s="41"/>
    </row>
    <row r="15092" spans="4:5" x14ac:dyDescent="0.2">
      <c r="D15092" s="1"/>
      <c r="E15092" s="41"/>
    </row>
    <row r="15093" spans="4:5" x14ac:dyDescent="0.2">
      <c r="D15093" s="1"/>
      <c r="E15093" s="41"/>
    </row>
    <row r="15094" spans="4:5" x14ac:dyDescent="0.2">
      <c r="D15094" s="1"/>
      <c r="E15094" s="41"/>
    </row>
    <row r="15095" spans="4:5" x14ac:dyDescent="0.2">
      <c r="D15095" s="1"/>
      <c r="E15095" s="41"/>
    </row>
    <row r="15096" spans="4:5" x14ac:dyDescent="0.2">
      <c r="D15096" s="1"/>
      <c r="E15096" s="41"/>
    </row>
    <row r="15097" spans="4:5" x14ac:dyDescent="0.2">
      <c r="D15097" s="1"/>
      <c r="E15097" s="41"/>
    </row>
    <row r="15098" spans="4:5" x14ac:dyDescent="0.2">
      <c r="D15098" s="1"/>
      <c r="E15098" s="41"/>
    </row>
    <row r="15099" spans="4:5" x14ac:dyDescent="0.2">
      <c r="D15099" s="1"/>
      <c r="E15099" s="41"/>
    </row>
    <row r="15100" spans="4:5" x14ac:dyDescent="0.2">
      <c r="D15100" s="1"/>
      <c r="E15100" s="41"/>
    </row>
    <row r="15101" spans="4:5" x14ac:dyDescent="0.2">
      <c r="D15101" s="1"/>
      <c r="E15101" s="41"/>
    </row>
    <row r="15102" spans="4:5" x14ac:dyDescent="0.2">
      <c r="D15102" s="1"/>
      <c r="E15102" s="41"/>
    </row>
    <row r="15103" spans="4:5" x14ac:dyDescent="0.2">
      <c r="D15103" s="1"/>
      <c r="E15103" s="41"/>
    </row>
    <row r="15104" spans="4:5" x14ac:dyDescent="0.2">
      <c r="D15104" s="1"/>
      <c r="E15104" s="41"/>
    </row>
    <row r="15105" spans="4:5" x14ac:dyDescent="0.2">
      <c r="D15105" s="1"/>
      <c r="E15105" s="41"/>
    </row>
    <row r="15106" spans="4:5" x14ac:dyDescent="0.2">
      <c r="D15106" s="1"/>
      <c r="E15106" s="41"/>
    </row>
    <row r="15107" spans="4:5" x14ac:dyDescent="0.2">
      <c r="D15107" s="1"/>
      <c r="E15107" s="41"/>
    </row>
    <row r="15108" spans="4:5" x14ac:dyDescent="0.2">
      <c r="D15108" s="1"/>
      <c r="E15108" s="41"/>
    </row>
    <row r="15109" spans="4:5" x14ac:dyDescent="0.2">
      <c r="D15109" s="1"/>
      <c r="E15109" s="41"/>
    </row>
    <row r="15110" spans="4:5" x14ac:dyDescent="0.2">
      <c r="D15110" s="1"/>
      <c r="E15110" s="41"/>
    </row>
    <row r="15111" spans="4:5" x14ac:dyDescent="0.2">
      <c r="D15111" s="1"/>
      <c r="E15111" s="41"/>
    </row>
    <row r="15112" spans="4:5" x14ac:dyDescent="0.2">
      <c r="D15112" s="1"/>
      <c r="E15112" s="41"/>
    </row>
    <row r="15113" spans="4:5" x14ac:dyDescent="0.2">
      <c r="D15113" s="1"/>
      <c r="E15113" s="41"/>
    </row>
    <row r="15114" spans="4:5" x14ac:dyDescent="0.2">
      <c r="D15114" s="1"/>
      <c r="E15114" s="41"/>
    </row>
    <row r="15115" spans="4:5" x14ac:dyDescent="0.2">
      <c r="D15115" s="1"/>
      <c r="E15115" s="41"/>
    </row>
    <row r="15116" spans="4:5" x14ac:dyDescent="0.2">
      <c r="D15116" s="1"/>
      <c r="E15116" s="41"/>
    </row>
    <row r="15117" spans="4:5" x14ac:dyDescent="0.2">
      <c r="D15117" s="1"/>
      <c r="E15117" s="41"/>
    </row>
    <row r="15118" spans="4:5" x14ac:dyDescent="0.2">
      <c r="D15118" s="1"/>
      <c r="E15118" s="41"/>
    </row>
    <row r="15119" spans="4:5" x14ac:dyDescent="0.2">
      <c r="D15119" s="1"/>
      <c r="E15119" s="41"/>
    </row>
    <row r="15120" spans="4:5" x14ac:dyDescent="0.2">
      <c r="D15120" s="1"/>
      <c r="E15120" s="41"/>
    </row>
    <row r="15121" spans="4:5" x14ac:dyDescent="0.2">
      <c r="D15121" s="1"/>
      <c r="E15121" s="41"/>
    </row>
    <row r="15122" spans="4:5" x14ac:dyDescent="0.2">
      <c r="D15122" s="1"/>
      <c r="E15122" s="41"/>
    </row>
    <row r="15123" spans="4:5" x14ac:dyDescent="0.2">
      <c r="D15123" s="1"/>
      <c r="E15123" s="41"/>
    </row>
    <row r="15124" spans="4:5" x14ac:dyDescent="0.2">
      <c r="D15124" s="1"/>
      <c r="E15124" s="41"/>
    </row>
    <row r="15125" spans="4:5" x14ac:dyDescent="0.2">
      <c r="D15125" s="1"/>
      <c r="E15125" s="41"/>
    </row>
    <row r="15126" spans="4:5" x14ac:dyDescent="0.2">
      <c r="D15126" s="1"/>
      <c r="E15126" s="41"/>
    </row>
    <row r="15127" spans="4:5" x14ac:dyDescent="0.2">
      <c r="D15127" s="1"/>
      <c r="E15127" s="41"/>
    </row>
    <row r="15128" spans="4:5" x14ac:dyDescent="0.2">
      <c r="D15128" s="1"/>
      <c r="E15128" s="41"/>
    </row>
    <row r="15129" spans="4:5" x14ac:dyDescent="0.2">
      <c r="D15129" s="1"/>
      <c r="E15129" s="41"/>
    </row>
    <row r="15130" spans="4:5" x14ac:dyDescent="0.2">
      <c r="D15130" s="1"/>
      <c r="E15130" s="41"/>
    </row>
    <row r="15131" spans="4:5" x14ac:dyDescent="0.2">
      <c r="D15131" s="1"/>
      <c r="E15131" s="41"/>
    </row>
    <row r="15132" spans="4:5" x14ac:dyDescent="0.2">
      <c r="D15132" s="1"/>
      <c r="E15132" s="41"/>
    </row>
    <row r="15133" spans="4:5" x14ac:dyDescent="0.2">
      <c r="D15133" s="1"/>
      <c r="E15133" s="41"/>
    </row>
    <row r="15134" spans="4:5" x14ac:dyDescent="0.2">
      <c r="D15134" s="1"/>
      <c r="E15134" s="41"/>
    </row>
    <row r="15135" spans="4:5" x14ac:dyDescent="0.2">
      <c r="D15135" s="1"/>
      <c r="E15135" s="41"/>
    </row>
    <row r="15136" spans="4:5" x14ac:dyDescent="0.2">
      <c r="D15136" s="1"/>
      <c r="E15136" s="41"/>
    </row>
    <row r="15137" spans="4:5" x14ac:dyDescent="0.2">
      <c r="D15137" s="1"/>
      <c r="E15137" s="41"/>
    </row>
    <row r="15138" spans="4:5" x14ac:dyDescent="0.2">
      <c r="D15138" s="1"/>
      <c r="E15138" s="41"/>
    </row>
    <row r="15139" spans="4:5" x14ac:dyDescent="0.2">
      <c r="D15139" s="1"/>
      <c r="E15139" s="41"/>
    </row>
    <row r="15140" spans="4:5" x14ac:dyDescent="0.2">
      <c r="D15140" s="1"/>
      <c r="E15140" s="41"/>
    </row>
    <row r="15141" spans="4:5" x14ac:dyDescent="0.2">
      <c r="D15141" s="1"/>
      <c r="E15141" s="41"/>
    </row>
    <row r="15142" spans="4:5" x14ac:dyDescent="0.2">
      <c r="D15142" s="1"/>
      <c r="E15142" s="41"/>
    </row>
    <row r="15143" spans="4:5" x14ac:dyDescent="0.2">
      <c r="D15143" s="1"/>
      <c r="E15143" s="41"/>
    </row>
    <row r="15144" spans="4:5" x14ac:dyDescent="0.2">
      <c r="D15144" s="1"/>
      <c r="E15144" s="41"/>
    </row>
    <row r="15145" spans="4:5" x14ac:dyDescent="0.2">
      <c r="D15145" s="1"/>
      <c r="E15145" s="41"/>
    </row>
    <row r="15146" spans="4:5" x14ac:dyDescent="0.2">
      <c r="D15146" s="1"/>
      <c r="E15146" s="41"/>
    </row>
    <row r="15147" spans="4:5" x14ac:dyDescent="0.2">
      <c r="D15147" s="1"/>
      <c r="E15147" s="41"/>
    </row>
    <row r="15148" spans="4:5" x14ac:dyDescent="0.2">
      <c r="D15148" s="1"/>
      <c r="E15148" s="41"/>
    </row>
    <row r="15149" spans="4:5" x14ac:dyDescent="0.2">
      <c r="D15149" s="1"/>
      <c r="E15149" s="41"/>
    </row>
    <row r="15150" spans="4:5" x14ac:dyDescent="0.2">
      <c r="D15150" s="1"/>
      <c r="E15150" s="41"/>
    </row>
    <row r="15151" spans="4:5" x14ac:dyDescent="0.2">
      <c r="D15151" s="1"/>
      <c r="E15151" s="41"/>
    </row>
    <row r="15152" spans="4:5" x14ac:dyDescent="0.2">
      <c r="D15152" s="1"/>
      <c r="E15152" s="41"/>
    </row>
    <row r="15153" spans="4:5" x14ac:dyDescent="0.2">
      <c r="D15153" s="1"/>
      <c r="E15153" s="41"/>
    </row>
    <row r="15154" spans="4:5" x14ac:dyDescent="0.2">
      <c r="D15154" s="1"/>
      <c r="E15154" s="41"/>
    </row>
    <row r="15155" spans="4:5" x14ac:dyDescent="0.2">
      <c r="D15155" s="1"/>
      <c r="E15155" s="41"/>
    </row>
    <row r="15156" spans="4:5" x14ac:dyDescent="0.2">
      <c r="D15156" s="1"/>
      <c r="E15156" s="41"/>
    </row>
    <row r="15157" spans="4:5" x14ac:dyDescent="0.2">
      <c r="D15157" s="1"/>
      <c r="E15157" s="41"/>
    </row>
    <row r="15158" spans="4:5" x14ac:dyDescent="0.2">
      <c r="D15158" s="1"/>
      <c r="E15158" s="41"/>
    </row>
    <row r="15159" spans="4:5" x14ac:dyDescent="0.2">
      <c r="D15159" s="1"/>
      <c r="E15159" s="41"/>
    </row>
    <row r="15160" spans="4:5" x14ac:dyDescent="0.2">
      <c r="D15160" s="1"/>
      <c r="E15160" s="41"/>
    </row>
    <row r="15161" spans="4:5" x14ac:dyDescent="0.2">
      <c r="D15161" s="1"/>
      <c r="E15161" s="41"/>
    </row>
    <row r="15162" spans="4:5" x14ac:dyDescent="0.2">
      <c r="D15162" s="1"/>
      <c r="E15162" s="41"/>
    </row>
    <row r="15163" spans="4:5" x14ac:dyDescent="0.2">
      <c r="D15163" s="1"/>
      <c r="E15163" s="41"/>
    </row>
    <row r="15164" spans="4:5" x14ac:dyDescent="0.2">
      <c r="D15164" s="1"/>
      <c r="E15164" s="41"/>
    </row>
    <row r="15165" spans="4:5" x14ac:dyDescent="0.2">
      <c r="D15165" s="1"/>
      <c r="E15165" s="41"/>
    </row>
    <row r="15166" spans="4:5" x14ac:dyDescent="0.2">
      <c r="D15166" s="1"/>
      <c r="E15166" s="41"/>
    </row>
    <row r="15167" spans="4:5" x14ac:dyDescent="0.2">
      <c r="D15167" s="1"/>
      <c r="E15167" s="41"/>
    </row>
    <row r="15168" spans="4:5" x14ac:dyDescent="0.2">
      <c r="D15168" s="1"/>
      <c r="E15168" s="41"/>
    </row>
    <row r="15169" spans="4:5" x14ac:dyDescent="0.2">
      <c r="D15169" s="1"/>
      <c r="E15169" s="41"/>
    </row>
    <row r="15170" spans="4:5" x14ac:dyDescent="0.2">
      <c r="D15170" s="1"/>
      <c r="E15170" s="41"/>
    </row>
    <row r="15171" spans="4:5" x14ac:dyDescent="0.2">
      <c r="D15171" s="1"/>
      <c r="E15171" s="41"/>
    </row>
    <row r="15172" spans="4:5" x14ac:dyDescent="0.2">
      <c r="D15172" s="1"/>
      <c r="E15172" s="41"/>
    </row>
    <row r="15173" spans="4:5" x14ac:dyDescent="0.2">
      <c r="D15173" s="1"/>
      <c r="E15173" s="41"/>
    </row>
    <row r="15174" spans="4:5" x14ac:dyDescent="0.2">
      <c r="D15174" s="1"/>
      <c r="E15174" s="41"/>
    </row>
    <row r="15175" spans="4:5" x14ac:dyDescent="0.2">
      <c r="D15175" s="1"/>
      <c r="E15175" s="41"/>
    </row>
    <row r="15176" spans="4:5" x14ac:dyDescent="0.2">
      <c r="D15176" s="1"/>
      <c r="E15176" s="41"/>
    </row>
    <row r="15177" spans="4:5" x14ac:dyDescent="0.2">
      <c r="D15177" s="1"/>
      <c r="E15177" s="41"/>
    </row>
    <row r="15178" spans="4:5" x14ac:dyDescent="0.2">
      <c r="D15178" s="1"/>
      <c r="E15178" s="41"/>
    </row>
    <row r="15179" spans="4:5" x14ac:dyDescent="0.2">
      <c r="D15179" s="1"/>
      <c r="E15179" s="41"/>
    </row>
    <row r="15180" spans="4:5" x14ac:dyDescent="0.2">
      <c r="D15180" s="1"/>
      <c r="E15180" s="41"/>
    </row>
    <row r="15181" spans="4:5" x14ac:dyDescent="0.2">
      <c r="D15181" s="1"/>
      <c r="E15181" s="41"/>
    </row>
    <row r="15182" spans="4:5" x14ac:dyDescent="0.2">
      <c r="D15182" s="1"/>
      <c r="E15182" s="41"/>
    </row>
    <row r="15183" spans="4:5" x14ac:dyDescent="0.2">
      <c r="D15183" s="1"/>
      <c r="E15183" s="41"/>
    </row>
    <row r="15184" spans="4:5" x14ac:dyDescent="0.2">
      <c r="D15184" s="1"/>
      <c r="E15184" s="41"/>
    </row>
    <row r="15185" spans="4:5" x14ac:dyDescent="0.2">
      <c r="D15185" s="1"/>
      <c r="E15185" s="41"/>
    </row>
    <row r="15186" spans="4:5" x14ac:dyDescent="0.2">
      <c r="D15186" s="1"/>
      <c r="E15186" s="41"/>
    </row>
    <row r="15187" spans="4:5" x14ac:dyDescent="0.2">
      <c r="D15187" s="1"/>
      <c r="E15187" s="41"/>
    </row>
    <row r="15188" spans="4:5" x14ac:dyDescent="0.2">
      <c r="D15188" s="1"/>
      <c r="E15188" s="41"/>
    </row>
    <row r="15189" spans="4:5" x14ac:dyDescent="0.2">
      <c r="D15189" s="1"/>
      <c r="E15189" s="41"/>
    </row>
    <row r="15190" spans="4:5" x14ac:dyDescent="0.2">
      <c r="D15190" s="1"/>
      <c r="E15190" s="41"/>
    </row>
    <row r="15191" spans="4:5" x14ac:dyDescent="0.2">
      <c r="D15191" s="1"/>
      <c r="E15191" s="41"/>
    </row>
    <row r="15192" spans="4:5" x14ac:dyDescent="0.2">
      <c r="D15192" s="1"/>
      <c r="E15192" s="41"/>
    </row>
    <row r="15193" spans="4:5" x14ac:dyDescent="0.2">
      <c r="D15193" s="1"/>
      <c r="E15193" s="41"/>
    </row>
    <row r="15194" spans="4:5" x14ac:dyDescent="0.2">
      <c r="D15194" s="1"/>
      <c r="E15194" s="41"/>
    </row>
    <row r="15195" spans="4:5" x14ac:dyDescent="0.2">
      <c r="D15195" s="1"/>
      <c r="E15195" s="41"/>
    </row>
    <row r="15196" spans="4:5" x14ac:dyDescent="0.2">
      <c r="D15196" s="1"/>
      <c r="E15196" s="41"/>
    </row>
    <row r="15197" spans="4:5" x14ac:dyDescent="0.2">
      <c r="D15197" s="1"/>
      <c r="E15197" s="41"/>
    </row>
    <row r="15198" spans="4:5" x14ac:dyDescent="0.2">
      <c r="D15198" s="1"/>
      <c r="E15198" s="41"/>
    </row>
    <row r="15199" spans="4:5" x14ac:dyDescent="0.2">
      <c r="D15199" s="1"/>
      <c r="E15199" s="41"/>
    </row>
    <row r="15200" spans="4:5" x14ac:dyDescent="0.2">
      <c r="D15200" s="1"/>
      <c r="E15200" s="41"/>
    </row>
    <row r="15201" spans="4:5" x14ac:dyDescent="0.2">
      <c r="D15201" s="1"/>
      <c r="E15201" s="41"/>
    </row>
    <row r="15202" spans="4:5" x14ac:dyDescent="0.2">
      <c r="D15202" s="1"/>
      <c r="E15202" s="41"/>
    </row>
    <row r="15203" spans="4:5" x14ac:dyDescent="0.2">
      <c r="D15203" s="1"/>
      <c r="E15203" s="41"/>
    </row>
    <row r="15204" spans="4:5" x14ac:dyDescent="0.2">
      <c r="D15204" s="1"/>
      <c r="E15204" s="41"/>
    </row>
    <row r="15205" spans="4:5" x14ac:dyDescent="0.2">
      <c r="D15205" s="1"/>
      <c r="E15205" s="41"/>
    </row>
    <row r="15206" spans="4:5" x14ac:dyDescent="0.2">
      <c r="D15206" s="1"/>
      <c r="E15206" s="41"/>
    </row>
    <row r="15207" spans="4:5" x14ac:dyDescent="0.2">
      <c r="D15207" s="1"/>
      <c r="E15207" s="41"/>
    </row>
    <row r="15208" spans="4:5" x14ac:dyDescent="0.2">
      <c r="D15208" s="1"/>
      <c r="E15208" s="41"/>
    </row>
    <row r="15209" spans="4:5" x14ac:dyDescent="0.2">
      <c r="D15209" s="1"/>
      <c r="E15209" s="41"/>
    </row>
    <row r="15210" spans="4:5" x14ac:dyDescent="0.2">
      <c r="D15210" s="1"/>
      <c r="E15210" s="41"/>
    </row>
    <row r="15211" spans="4:5" x14ac:dyDescent="0.2">
      <c r="D15211" s="1"/>
      <c r="E15211" s="41"/>
    </row>
    <row r="15212" spans="4:5" x14ac:dyDescent="0.2">
      <c r="D15212" s="1"/>
      <c r="E15212" s="41"/>
    </row>
    <row r="15213" spans="4:5" x14ac:dyDescent="0.2">
      <c r="D15213" s="1"/>
      <c r="E15213" s="41"/>
    </row>
    <row r="15214" spans="4:5" x14ac:dyDescent="0.2">
      <c r="D15214" s="1"/>
      <c r="E15214" s="41"/>
    </row>
    <row r="15215" spans="4:5" x14ac:dyDescent="0.2">
      <c r="D15215" s="1"/>
      <c r="E15215" s="41"/>
    </row>
    <row r="15216" spans="4:5" x14ac:dyDescent="0.2">
      <c r="D15216" s="1"/>
      <c r="E15216" s="41"/>
    </row>
    <row r="15217" spans="4:5" x14ac:dyDescent="0.2">
      <c r="D15217" s="1"/>
      <c r="E15217" s="41"/>
    </row>
    <row r="15218" spans="4:5" x14ac:dyDescent="0.2">
      <c r="D15218" s="1"/>
      <c r="E15218" s="41"/>
    </row>
    <row r="15219" spans="4:5" x14ac:dyDescent="0.2">
      <c r="D15219" s="1"/>
      <c r="E15219" s="41"/>
    </row>
    <row r="15220" spans="4:5" x14ac:dyDescent="0.2">
      <c r="D15220" s="1"/>
      <c r="E15220" s="41"/>
    </row>
    <row r="15221" spans="4:5" x14ac:dyDescent="0.2">
      <c r="D15221" s="1"/>
      <c r="E15221" s="41"/>
    </row>
    <row r="15222" spans="4:5" x14ac:dyDescent="0.2">
      <c r="D15222" s="1"/>
      <c r="E15222" s="41"/>
    </row>
    <row r="15223" spans="4:5" x14ac:dyDescent="0.2">
      <c r="D15223" s="1"/>
      <c r="E15223" s="41"/>
    </row>
    <row r="15224" spans="4:5" x14ac:dyDescent="0.2">
      <c r="D15224" s="1"/>
      <c r="E15224" s="41"/>
    </row>
    <row r="15225" spans="4:5" x14ac:dyDescent="0.2">
      <c r="D15225" s="1"/>
      <c r="E15225" s="41"/>
    </row>
    <row r="15226" spans="4:5" x14ac:dyDescent="0.2">
      <c r="D15226" s="1"/>
      <c r="E15226" s="41"/>
    </row>
    <row r="15227" spans="4:5" x14ac:dyDescent="0.2">
      <c r="D15227" s="1"/>
      <c r="E15227" s="41"/>
    </row>
    <row r="15228" spans="4:5" x14ac:dyDescent="0.2">
      <c r="D15228" s="1"/>
      <c r="E15228" s="41"/>
    </row>
    <row r="15229" spans="4:5" x14ac:dyDescent="0.2">
      <c r="D15229" s="1"/>
      <c r="E15229" s="41"/>
    </row>
    <row r="15230" spans="4:5" x14ac:dyDescent="0.2">
      <c r="D15230" s="1"/>
      <c r="E15230" s="41"/>
    </row>
    <row r="15231" spans="4:5" x14ac:dyDescent="0.2">
      <c r="D15231" s="1"/>
      <c r="E15231" s="41"/>
    </row>
    <row r="15232" spans="4:5" x14ac:dyDescent="0.2">
      <c r="D15232" s="1"/>
      <c r="E15232" s="41"/>
    </row>
    <row r="15233" spans="4:5" x14ac:dyDescent="0.2">
      <c r="D15233" s="1"/>
      <c r="E15233" s="41"/>
    </row>
    <row r="15234" spans="4:5" x14ac:dyDescent="0.2">
      <c r="D15234" s="1"/>
      <c r="E15234" s="41"/>
    </row>
    <row r="15235" spans="4:5" x14ac:dyDescent="0.2">
      <c r="D15235" s="1"/>
      <c r="E15235" s="41"/>
    </row>
    <row r="15236" spans="4:5" x14ac:dyDescent="0.2">
      <c r="D15236" s="1"/>
      <c r="E15236" s="41"/>
    </row>
    <row r="15237" spans="4:5" x14ac:dyDescent="0.2">
      <c r="D15237" s="1"/>
      <c r="E15237" s="41"/>
    </row>
    <row r="15238" spans="4:5" x14ac:dyDescent="0.2">
      <c r="D15238" s="1"/>
      <c r="E15238" s="41"/>
    </row>
    <row r="15239" spans="4:5" x14ac:dyDescent="0.2">
      <c r="D15239" s="1"/>
      <c r="E15239" s="41"/>
    </row>
    <row r="15240" spans="4:5" x14ac:dyDescent="0.2">
      <c r="D15240" s="1"/>
      <c r="E15240" s="41"/>
    </row>
    <row r="15241" spans="4:5" x14ac:dyDescent="0.2">
      <c r="D15241" s="1"/>
      <c r="E15241" s="41"/>
    </row>
    <row r="15242" spans="4:5" x14ac:dyDescent="0.2">
      <c r="D15242" s="1"/>
      <c r="E15242" s="41"/>
    </row>
    <row r="15243" spans="4:5" x14ac:dyDescent="0.2">
      <c r="D15243" s="1"/>
      <c r="E15243" s="41"/>
    </row>
    <row r="15244" spans="4:5" x14ac:dyDescent="0.2">
      <c r="D15244" s="1"/>
      <c r="E15244" s="41"/>
    </row>
    <row r="15245" spans="4:5" x14ac:dyDescent="0.2">
      <c r="D15245" s="1"/>
      <c r="E15245" s="41"/>
    </row>
    <row r="15246" spans="4:5" x14ac:dyDescent="0.2">
      <c r="D15246" s="1"/>
      <c r="E15246" s="41"/>
    </row>
    <row r="15247" spans="4:5" x14ac:dyDescent="0.2">
      <c r="D15247" s="1"/>
      <c r="E15247" s="41"/>
    </row>
    <row r="15248" spans="4:5" x14ac:dyDescent="0.2">
      <c r="D15248" s="1"/>
      <c r="E15248" s="41"/>
    </row>
    <row r="15249" spans="4:5" x14ac:dyDescent="0.2">
      <c r="D15249" s="1"/>
      <c r="E15249" s="41"/>
    </row>
    <row r="15250" spans="4:5" x14ac:dyDescent="0.2">
      <c r="D15250" s="1"/>
      <c r="E15250" s="41"/>
    </row>
    <row r="15251" spans="4:5" x14ac:dyDescent="0.2">
      <c r="D15251" s="1"/>
      <c r="E15251" s="41"/>
    </row>
    <row r="15252" spans="4:5" x14ac:dyDescent="0.2">
      <c r="D15252" s="1"/>
      <c r="E15252" s="41"/>
    </row>
    <row r="15253" spans="4:5" x14ac:dyDescent="0.2">
      <c r="D15253" s="1"/>
      <c r="E15253" s="41"/>
    </row>
    <row r="15254" spans="4:5" x14ac:dyDescent="0.2">
      <c r="D15254" s="1"/>
      <c r="E15254" s="41"/>
    </row>
    <row r="15255" spans="4:5" x14ac:dyDescent="0.2">
      <c r="D15255" s="1"/>
      <c r="E15255" s="41"/>
    </row>
    <row r="15256" spans="4:5" x14ac:dyDescent="0.2">
      <c r="D15256" s="1"/>
      <c r="E15256" s="41"/>
    </row>
    <row r="15257" spans="4:5" x14ac:dyDescent="0.2">
      <c r="D15257" s="1"/>
      <c r="E15257" s="41"/>
    </row>
    <row r="15258" spans="4:5" x14ac:dyDescent="0.2">
      <c r="D15258" s="1"/>
      <c r="E15258" s="41"/>
    </row>
    <row r="15259" spans="4:5" x14ac:dyDescent="0.2">
      <c r="D15259" s="1"/>
      <c r="E15259" s="41"/>
    </row>
    <row r="15260" spans="4:5" x14ac:dyDescent="0.2">
      <c r="D15260" s="1"/>
      <c r="E15260" s="41"/>
    </row>
    <row r="15261" spans="4:5" x14ac:dyDescent="0.2">
      <c r="D15261" s="1"/>
      <c r="E15261" s="41"/>
    </row>
    <row r="15262" spans="4:5" x14ac:dyDescent="0.2">
      <c r="D15262" s="1"/>
      <c r="E15262" s="41"/>
    </row>
    <row r="15263" spans="4:5" x14ac:dyDescent="0.2">
      <c r="D15263" s="1"/>
      <c r="E15263" s="41"/>
    </row>
    <row r="15264" spans="4:5" x14ac:dyDescent="0.2">
      <c r="D15264" s="1"/>
      <c r="E15264" s="41"/>
    </row>
    <row r="15265" spans="4:5" x14ac:dyDescent="0.2">
      <c r="D15265" s="1"/>
      <c r="E15265" s="41"/>
    </row>
    <row r="15266" spans="4:5" x14ac:dyDescent="0.2">
      <c r="D15266" s="1"/>
      <c r="E15266" s="41"/>
    </row>
    <row r="15267" spans="4:5" x14ac:dyDescent="0.2">
      <c r="D15267" s="1"/>
      <c r="E15267" s="41"/>
    </row>
    <row r="15268" spans="4:5" x14ac:dyDescent="0.2">
      <c r="D15268" s="1"/>
      <c r="E15268" s="41"/>
    </row>
    <row r="15269" spans="4:5" x14ac:dyDescent="0.2">
      <c r="D15269" s="1"/>
      <c r="E15269" s="41"/>
    </row>
    <row r="15270" spans="4:5" x14ac:dyDescent="0.2">
      <c r="D15270" s="1"/>
      <c r="E15270" s="41"/>
    </row>
    <row r="15271" spans="4:5" x14ac:dyDescent="0.2">
      <c r="D15271" s="1"/>
      <c r="E15271" s="41"/>
    </row>
    <row r="15272" spans="4:5" x14ac:dyDescent="0.2">
      <c r="D15272" s="1"/>
      <c r="E15272" s="41"/>
    </row>
    <row r="15273" spans="4:5" x14ac:dyDescent="0.2">
      <c r="D15273" s="1"/>
      <c r="E15273" s="41"/>
    </row>
    <row r="15274" spans="4:5" x14ac:dyDescent="0.2">
      <c r="D15274" s="1"/>
      <c r="E15274" s="41"/>
    </row>
    <row r="15275" spans="4:5" x14ac:dyDescent="0.2">
      <c r="D15275" s="1"/>
      <c r="E15275" s="41"/>
    </row>
    <row r="15276" spans="4:5" x14ac:dyDescent="0.2">
      <c r="D15276" s="1"/>
      <c r="E15276" s="41"/>
    </row>
    <row r="15277" spans="4:5" x14ac:dyDescent="0.2">
      <c r="D15277" s="1"/>
      <c r="E15277" s="41"/>
    </row>
    <row r="15278" spans="4:5" x14ac:dyDescent="0.2">
      <c r="D15278" s="1"/>
      <c r="E15278" s="41"/>
    </row>
    <row r="15279" spans="4:5" x14ac:dyDescent="0.2">
      <c r="D15279" s="1"/>
      <c r="E15279" s="41"/>
    </row>
    <row r="15280" spans="4:5" x14ac:dyDescent="0.2">
      <c r="D15280" s="1"/>
      <c r="E15280" s="41"/>
    </row>
    <row r="15281" spans="4:5" x14ac:dyDescent="0.2">
      <c r="D15281" s="1"/>
      <c r="E15281" s="41"/>
    </row>
    <row r="15282" spans="4:5" x14ac:dyDescent="0.2">
      <c r="D15282" s="1"/>
      <c r="E15282" s="41"/>
    </row>
    <row r="15283" spans="4:5" x14ac:dyDescent="0.2">
      <c r="D15283" s="1"/>
      <c r="E15283" s="41"/>
    </row>
    <row r="15284" spans="4:5" x14ac:dyDescent="0.2">
      <c r="D15284" s="1"/>
      <c r="E15284" s="41"/>
    </row>
    <row r="15285" spans="4:5" x14ac:dyDescent="0.2">
      <c r="D15285" s="1"/>
      <c r="E15285" s="41"/>
    </row>
    <row r="15286" spans="4:5" x14ac:dyDescent="0.2">
      <c r="D15286" s="1"/>
      <c r="E15286" s="41"/>
    </row>
    <row r="15287" spans="4:5" x14ac:dyDescent="0.2">
      <c r="D15287" s="1"/>
      <c r="E15287" s="41"/>
    </row>
    <row r="15288" spans="4:5" x14ac:dyDescent="0.2">
      <c r="D15288" s="1"/>
      <c r="E15288" s="41"/>
    </row>
    <row r="15289" spans="4:5" x14ac:dyDescent="0.2">
      <c r="D15289" s="1"/>
      <c r="E15289" s="41"/>
    </row>
    <row r="15290" spans="4:5" x14ac:dyDescent="0.2">
      <c r="D15290" s="1"/>
      <c r="E15290" s="41"/>
    </row>
    <row r="15291" spans="4:5" x14ac:dyDescent="0.2">
      <c r="D15291" s="1"/>
      <c r="E15291" s="41"/>
    </row>
    <row r="15292" spans="4:5" x14ac:dyDescent="0.2">
      <c r="D15292" s="1"/>
      <c r="E15292" s="41"/>
    </row>
    <row r="15293" spans="4:5" x14ac:dyDescent="0.2">
      <c r="D15293" s="1"/>
      <c r="E15293" s="41"/>
    </row>
    <row r="15294" spans="4:5" x14ac:dyDescent="0.2">
      <c r="D15294" s="1"/>
      <c r="E15294" s="41"/>
    </row>
    <row r="15295" spans="4:5" x14ac:dyDescent="0.2">
      <c r="D15295" s="1"/>
      <c r="E15295" s="41"/>
    </row>
    <row r="15296" spans="4:5" x14ac:dyDescent="0.2">
      <c r="D15296" s="1"/>
      <c r="E15296" s="41"/>
    </row>
    <row r="15297" spans="4:5" x14ac:dyDescent="0.2">
      <c r="D15297" s="1"/>
      <c r="E15297" s="41"/>
    </row>
    <row r="15298" spans="4:5" x14ac:dyDescent="0.2">
      <c r="D15298" s="1"/>
      <c r="E15298" s="41"/>
    </row>
    <row r="15299" spans="4:5" x14ac:dyDescent="0.2">
      <c r="D15299" s="1"/>
      <c r="E15299" s="41"/>
    </row>
    <row r="15300" spans="4:5" x14ac:dyDescent="0.2">
      <c r="D15300" s="1"/>
      <c r="E15300" s="41"/>
    </row>
    <row r="15301" spans="4:5" x14ac:dyDescent="0.2">
      <c r="D15301" s="1"/>
      <c r="E15301" s="41"/>
    </row>
    <row r="15302" spans="4:5" x14ac:dyDescent="0.2">
      <c r="D15302" s="1"/>
      <c r="E15302" s="41"/>
    </row>
    <row r="15303" spans="4:5" x14ac:dyDescent="0.2">
      <c r="D15303" s="1"/>
      <c r="E15303" s="41"/>
    </row>
    <row r="15304" spans="4:5" x14ac:dyDescent="0.2">
      <c r="D15304" s="1"/>
      <c r="E15304" s="41"/>
    </row>
    <row r="15305" spans="4:5" x14ac:dyDescent="0.2">
      <c r="D15305" s="1"/>
      <c r="E15305" s="41"/>
    </row>
    <row r="15306" spans="4:5" x14ac:dyDescent="0.2">
      <c r="D15306" s="1"/>
      <c r="E15306" s="41"/>
    </row>
    <row r="15307" spans="4:5" x14ac:dyDescent="0.2">
      <c r="D15307" s="1"/>
      <c r="E15307" s="41"/>
    </row>
    <row r="15308" spans="4:5" x14ac:dyDescent="0.2">
      <c r="D15308" s="1"/>
      <c r="E15308" s="41"/>
    </row>
    <row r="15309" spans="4:5" x14ac:dyDescent="0.2">
      <c r="D15309" s="1"/>
      <c r="E15309" s="41"/>
    </row>
    <row r="15310" spans="4:5" x14ac:dyDescent="0.2">
      <c r="D15310" s="1"/>
      <c r="E15310" s="41"/>
    </row>
    <row r="15311" spans="4:5" x14ac:dyDescent="0.2">
      <c r="D15311" s="1"/>
      <c r="E15311" s="41"/>
    </row>
    <row r="15312" spans="4:5" x14ac:dyDescent="0.2">
      <c r="D15312" s="1"/>
      <c r="E15312" s="41"/>
    </row>
    <row r="15313" spans="4:5" x14ac:dyDescent="0.2">
      <c r="D15313" s="1"/>
      <c r="E15313" s="41"/>
    </row>
    <row r="15314" spans="4:5" x14ac:dyDescent="0.2">
      <c r="D15314" s="1"/>
      <c r="E15314" s="41"/>
    </row>
    <row r="15315" spans="4:5" x14ac:dyDescent="0.2">
      <c r="D15315" s="1"/>
      <c r="E15315" s="41"/>
    </row>
    <row r="15316" spans="4:5" x14ac:dyDescent="0.2">
      <c r="D15316" s="1"/>
      <c r="E15316" s="41"/>
    </row>
    <row r="15317" spans="4:5" x14ac:dyDescent="0.2">
      <c r="D15317" s="1"/>
      <c r="E15317" s="41"/>
    </row>
    <row r="15318" spans="4:5" x14ac:dyDescent="0.2">
      <c r="D15318" s="1"/>
      <c r="E15318" s="41"/>
    </row>
    <row r="15319" spans="4:5" x14ac:dyDescent="0.2">
      <c r="D15319" s="1"/>
      <c r="E15319" s="41"/>
    </row>
    <row r="15320" spans="4:5" x14ac:dyDescent="0.2">
      <c r="D15320" s="1"/>
      <c r="E15320" s="41"/>
    </row>
    <row r="15321" spans="4:5" x14ac:dyDescent="0.2">
      <c r="D15321" s="1"/>
      <c r="E15321" s="41"/>
    </row>
    <row r="15322" spans="4:5" x14ac:dyDescent="0.2">
      <c r="D15322" s="1"/>
      <c r="E15322" s="41"/>
    </row>
    <row r="15323" spans="4:5" x14ac:dyDescent="0.2">
      <c r="D15323" s="1"/>
      <c r="E15323" s="41"/>
    </row>
    <row r="15324" spans="4:5" x14ac:dyDescent="0.2">
      <c r="D15324" s="1"/>
      <c r="E15324" s="41"/>
    </row>
    <row r="15325" spans="4:5" x14ac:dyDescent="0.2">
      <c r="D15325" s="1"/>
      <c r="E15325" s="41"/>
    </row>
    <row r="15326" spans="4:5" x14ac:dyDescent="0.2">
      <c r="D15326" s="1"/>
      <c r="E15326" s="41"/>
    </row>
    <row r="15327" spans="4:5" x14ac:dyDescent="0.2">
      <c r="D15327" s="1"/>
      <c r="E15327" s="41"/>
    </row>
    <row r="15328" spans="4:5" x14ac:dyDescent="0.2">
      <c r="D15328" s="1"/>
      <c r="E15328" s="41"/>
    </row>
    <row r="15329" spans="4:5" x14ac:dyDescent="0.2">
      <c r="D15329" s="1"/>
      <c r="E15329" s="41"/>
    </row>
    <row r="15330" spans="4:5" x14ac:dyDescent="0.2">
      <c r="D15330" s="1"/>
      <c r="E15330" s="41"/>
    </row>
    <row r="15331" spans="4:5" x14ac:dyDescent="0.2">
      <c r="D15331" s="1"/>
      <c r="E15331" s="41"/>
    </row>
    <row r="15332" spans="4:5" x14ac:dyDescent="0.2">
      <c r="D15332" s="1"/>
      <c r="E15332" s="41"/>
    </row>
    <row r="15333" spans="4:5" x14ac:dyDescent="0.2">
      <c r="D15333" s="1"/>
      <c r="E15333" s="41"/>
    </row>
    <row r="15334" spans="4:5" x14ac:dyDescent="0.2">
      <c r="D15334" s="1"/>
      <c r="E15334" s="41"/>
    </row>
    <row r="15335" spans="4:5" x14ac:dyDescent="0.2">
      <c r="D15335" s="1"/>
      <c r="E15335" s="41"/>
    </row>
    <row r="15336" spans="4:5" x14ac:dyDescent="0.2">
      <c r="D15336" s="1"/>
      <c r="E15336" s="41"/>
    </row>
    <row r="15337" spans="4:5" x14ac:dyDescent="0.2">
      <c r="D15337" s="1"/>
      <c r="E15337" s="41"/>
    </row>
    <row r="15338" spans="4:5" x14ac:dyDescent="0.2">
      <c r="D15338" s="1"/>
      <c r="E15338" s="41"/>
    </row>
    <row r="15339" spans="4:5" x14ac:dyDescent="0.2">
      <c r="D15339" s="1"/>
      <c r="E15339" s="41"/>
    </row>
    <row r="15340" spans="4:5" x14ac:dyDescent="0.2">
      <c r="D15340" s="1"/>
      <c r="E15340" s="41"/>
    </row>
    <row r="15341" spans="4:5" x14ac:dyDescent="0.2">
      <c r="D15341" s="1"/>
      <c r="E15341" s="41"/>
    </row>
    <row r="15342" spans="4:5" x14ac:dyDescent="0.2">
      <c r="D15342" s="1"/>
      <c r="E15342" s="41"/>
    </row>
    <row r="15343" spans="4:5" x14ac:dyDescent="0.2">
      <c r="D15343" s="1"/>
      <c r="E15343" s="41"/>
    </row>
    <row r="15344" spans="4:5" x14ac:dyDescent="0.2">
      <c r="D15344" s="1"/>
      <c r="E15344" s="41"/>
    </row>
    <row r="15345" spans="4:5" x14ac:dyDescent="0.2">
      <c r="D15345" s="1"/>
      <c r="E15345" s="41"/>
    </row>
    <row r="15346" spans="4:5" x14ac:dyDescent="0.2">
      <c r="D15346" s="1"/>
      <c r="E15346" s="41"/>
    </row>
    <row r="15347" spans="4:5" x14ac:dyDescent="0.2">
      <c r="D15347" s="1"/>
      <c r="E15347" s="41"/>
    </row>
    <row r="15348" spans="4:5" x14ac:dyDescent="0.2">
      <c r="D15348" s="1"/>
      <c r="E15348" s="41"/>
    </row>
    <row r="15349" spans="4:5" x14ac:dyDescent="0.2">
      <c r="D15349" s="1"/>
      <c r="E15349" s="41"/>
    </row>
    <row r="15350" spans="4:5" x14ac:dyDescent="0.2">
      <c r="D15350" s="1"/>
      <c r="E15350" s="41"/>
    </row>
    <row r="15351" spans="4:5" x14ac:dyDescent="0.2">
      <c r="D15351" s="1"/>
      <c r="E15351" s="41"/>
    </row>
    <row r="15352" spans="4:5" x14ac:dyDescent="0.2">
      <c r="D15352" s="1"/>
      <c r="E15352" s="41"/>
    </row>
    <row r="15353" spans="4:5" x14ac:dyDescent="0.2">
      <c r="D15353" s="1"/>
      <c r="E15353" s="41"/>
    </row>
    <row r="15354" spans="4:5" x14ac:dyDescent="0.2">
      <c r="D15354" s="1"/>
      <c r="E15354" s="41"/>
    </row>
    <row r="15355" spans="4:5" x14ac:dyDescent="0.2">
      <c r="D15355" s="1"/>
      <c r="E15355" s="41"/>
    </row>
    <row r="15356" spans="4:5" x14ac:dyDescent="0.2">
      <c r="D15356" s="1"/>
      <c r="E15356" s="41"/>
    </row>
    <row r="15357" spans="4:5" x14ac:dyDescent="0.2">
      <c r="D15357" s="1"/>
      <c r="E15357" s="41"/>
    </row>
    <row r="15358" spans="4:5" x14ac:dyDescent="0.2">
      <c r="D15358" s="1"/>
      <c r="E15358" s="41"/>
    </row>
    <row r="15359" spans="4:5" x14ac:dyDescent="0.2">
      <c r="D15359" s="1"/>
      <c r="E15359" s="41"/>
    </row>
    <row r="15360" spans="4:5" x14ac:dyDescent="0.2">
      <c r="D15360" s="1"/>
      <c r="E15360" s="41"/>
    </row>
    <row r="15361" spans="4:5" x14ac:dyDescent="0.2">
      <c r="D15361" s="1"/>
      <c r="E15361" s="41"/>
    </row>
    <row r="15362" spans="4:5" x14ac:dyDescent="0.2">
      <c r="D15362" s="1"/>
      <c r="E15362" s="41"/>
    </row>
    <row r="15363" spans="4:5" x14ac:dyDescent="0.2">
      <c r="D15363" s="1"/>
      <c r="E15363" s="41"/>
    </row>
    <row r="15364" spans="4:5" x14ac:dyDescent="0.2">
      <c r="D15364" s="1"/>
      <c r="E15364" s="41"/>
    </row>
    <row r="15365" spans="4:5" x14ac:dyDescent="0.2">
      <c r="D15365" s="1"/>
      <c r="E15365" s="41"/>
    </row>
    <row r="15366" spans="4:5" x14ac:dyDescent="0.2">
      <c r="D15366" s="1"/>
      <c r="E15366" s="41"/>
    </row>
    <row r="15367" spans="4:5" x14ac:dyDescent="0.2">
      <c r="D15367" s="1"/>
      <c r="E15367" s="41"/>
    </row>
    <row r="15368" spans="4:5" x14ac:dyDescent="0.2">
      <c r="D15368" s="1"/>
      <c r="E15368" s="41"/>
    </row>
    <row r="15369" spans="4:5" x14ac:dyDescent="0.2">
      <c r="D15369" s="1"/>
      <c r="E15369" s="41"/>
    </row>
    <row r="15370" spans="4:5" x14ac:dyDescent="0.2">
      <c r="D15370" s="1"/>
      <c r="E15370" s="41"/>
    </row>
    <row r="15371" spans="4:5" x14ac:dyDescent="0.2">
      <c r="D15371" s="1"/>
      <c r="E15371" s="41"/>
    </row>
    <row r="15372" spans="4:5" x14ac:dyDescent="0.2">
      <c r="D15372" s="1"/>
      <c r="E15372" s="41"/>
    </row>
    <row r="15373" spans="4:5" x14ac:dyDescent="0.2">
      <c r="D15373" s="1"/>
      <c r="E15373" s="41"/>
    </row>
    <row r="15374" spans="4:5" x14ac:dyDescent="0.2">
      <c r="D15374" s="1"/>
      <c r="E15374" s="41"/>
    </row>
    <row r="15375" spans="4:5" x14ac:dyDescent="0.2">
      <c r="D15375" s="1"/>
      <c r="E15375" s="41"/>
    </row>
    <row r="15376" spans="4:5" x14ac:dyDescent="0.2">
      <c r="D15376" s="1"/>
      <c r="E15376" s="41"/>
    </row>
    <row r="15377" spans="4:5" x14ac:dyDescent="0.2">
      <c r="D15377" s="1"/>
      <c r="E15377" s="41"/>
    </row>
    <row r="15378" spans="4:5" x14ac:dyDescent="0.2">
      <c r="D15378" s="1"/>
      <c r="E15378" s="41"/>
    </row>
    <row r="15379" spans="4:5" x14ac:dyDescent="0.2">
      <c r="D15379" s="1"/>
      <c r="E15379" s="41"/>
    </row>
    <row r="15380" spans="4:5" x14ac:dyDescent="0.2">
      <c r="D15380" s="1"/>
      <c r="E15380" s="41"/>
    </row>
    <row r="15381" spans="4:5" x14ac:dyDescent="0.2">
      <c r="D15381" s="1"/>
      <c r="E15381" s="41"/>
    </row>
    <row r="15382" spans="4:5" x14ac:dyDescent="0.2">
      <c r="D15382" s="1"/>
      <c r="E15382" s="41"/>
    </row>
    <row r="15383" spans="4:5" x14ac:dyDescent="0.2">
      <c r="D15383" s="1"/>
      <c r="E15383" s="41"/>
    </row>
    <row r="15384" spans="4:5" x14ac:dyDescent="0.2">
      <c r="D15384" s="1"/>
      <c r="E15384" s="41"/>
    </row>
    <row r="15385" spans="4:5" x14ac:dyDescent="0.2">
      <c r="D15385" s="1"/>
      <c r="E15385" s="41"/>
    </row>
    <row r="15386" spans="4:5" x14ac:dyDescent="0.2">
      <c r="D15386" s="1"/>
      <c r="E15386" s="41"/>
    </row>
    <row r="15387" spans="4:5" x14ac:dyDescent="0.2">
      <c r="D15387" s="1"/>
      <c r="E15387" s="41"/>
    </row>
    <row r="15388" spans="4:5" x14ac:dyDescent="0.2">
      <c r="D15388" s="1"/>
      <c r="E15388" s="41"/>
    </row>
    <row r="15389" spans="4:5" x14ac:dyDescent="0.2">
      <c r="D15389" s="1"/>
      <c r="E15389" s="41"/>
    </row>
    <row r="15390" spans="4:5" x14ac:dyDescent="0.2">
      <c r="D15390" s="1"/>
      <c r="E15390" s="41"/>
    </row>
    <row r="15391" spans="4:5" x14ac:dyDescent="0.2">
      <c r="D15391" s="1"/>
      <c r="E15391" s="41"/>
    </row>
    <row r="15392" spans="4:5" x14ac:dyDescent="0.2">
      <c r="D15392" s="1"/>
      <c r="E15392" s="41"/>
    </row>
    <row r="15393" spans="4:5" x14ac:dyDescent="0.2">
      <c r="D15393" s="1"/>
      <c r="E15393" s="41"/>
    </row>
    <row r="15394" spans="4:5" x14ac:dyDescent="0.2">
      <c r="D15394" s="1"/>
      <c r="E15394" s="41"/>
    </row>
    <row r="15395" spans="4:5" x14ac:dyDescent="0.2">
      <c r="D15395" s="1"/>
      <c r="E15395" s="41"/>
    </row>
    <row r="15396" spans="4:5" x14ac:dyDescent="0.2">
      <c r="D15396" s="1"/>
      <c r="E15396" s="41"/>
    </row>
    <row r="15397" spans="4:5" x14ac:dyDescent="0.2">
      <c r="D15397" s="1"/>
      <c r="E15397" s="41"/>
    </row>
    <row r="15398" spans="4:5" x14ac:dyDescent="0.2">
      <c r="D15398" s="1"/>
      <c r="E15398" s="41"/>
    </row>
    <row r="15399" spans="4:5" x14ac:dyDescent="0.2">
      <c r="D15399" s="1"/>
      <c r="E15399" s="41"/>
    </row>
    <row r="15400" spans="4:5" x14ac:dyDescent="0.2">
      <c r="D15400" s="1"/>
      <c r="E15400" s="41"/>
    </row>
    <row r="15401" spans="4:5" x14ac:dyDescent="0.2">
      <c r="D15401" s="1"/>
      <c r="E15401" s="41"/>
    </row>
    <row r="15402" spans="4:5" x14ac:dyDescent="0.2">
      <c r="D15402" s="1"/>
      <c r="E15402" s="41"/>
    </row>
    <row r="15403" spans="4:5" x14ac:dyDescent="0.2">
      <c r="D15403" s="1"/>
      <c r="E15403" s="41"/>
    </row>
    <row r="15404" spans="4:5" x14ac:dyDescent="0.2">
      <c r="D15404" s="1"/>
      <c r="E15404" s="41"/>
    </row>
    <row r="15405" spans="4:5" x14ac:dyDescent="0.2">
      <c r="D15405" s="1"/>
      <c r="E15405" s="41"/>
    </row>
    <row r="15406" spans="4:5" x14ac:dyDescent="0.2">
      <c r="D15406" s="1"/>
      <c r="E15406" s="41"/>
    </row>
    <row r="15407" spans="4:5" x14ac:dyDescent="0.2">
      <c r="D15407" s="1"/>
      <c r="E15407" s="41"/>
    </row>
    <row r="15408" spans="4:5" x14ac:dyDescent="0.2">
      <c r="D15408" s="1"/>
      <c r="E15408" s="41"/>
    </row>
    <row r="15409" spans="4:5" x14ac:dyDescent="0.2">
      <c r="D15409" s="1"/>
      <c r="E15409" s="41"/>
    </row>
    <row r="15410" spans="4:5" x14ac:dyDescent="0.2">
      <c r="D15410" s="1"/>
      <c r="E15410" s="41"/>
    </row>
    <row r="15411" spans="4:5" x14ac:dyDescent="0.2">
      <c r="D15411" s="1"/>
      <c r="E15411" s="41"/>
    </row>
    <row r="15412" spans="4:5" x14ac:dyDescent="0.2">
      <c r="D15412" s="1"/>
      <c r="E15412" s="41"/>
    </row>
    <row r="15413" spans="4:5" x14ac:dyDescent="0.2">
      <c r="D15413" s="1"/>
      <c r="E15413" s="41"/>
    </row>
    <row r="15414" spans="4:5" x14ac:dyDescent="0.2">
      <c r="D15414" s="1"/>
      <c r="E15414" s="41"/>
    </row>
    <row r="15415" spans="4:5" x14ac:dyDescent="0.2">
      <c r="D15415" s="1"/>
      <c r="E15415" s="41"/>
    </row>
    <row r="15416" spans="4:5" x14ac:dyDescent="0.2">
      <c r="D15416" s="1"/>
      <c r="E15416" s="41"/>
    </row>
    <row r="15417" spans="4:5" x14ac:dyDescent="0.2">
      <c r="D15417" s="1"/>
      <c r="E15417" s="41"/>
    </row>
    <row r="15418" spans="4:5" x14ac:dyDescent="0.2">
      <c r="D15418" s="1"/>
      <c r="E15418" s="41"/>
    </row>
    <row r="15419" spans="4:5" x14ac:dyDescent="0.2">
      <c r="D15419" s="1"/>
      <c r="E15419" s="41"/>
    </row>
    <row r="15420" spans="4:5" x14ac:dyDescent="0.2">
      <c r="D15420" s="1"/>
      <c r="E15420" s="41"/>
    </row>
    <row r="15421" spans="4:5" x14ac:dyDescent="0.2">
      <c r="D15421" s="1"/>
      <c r="E15421" s="41"/>
    </row>
    <row r="15422" spans="4:5" x14ac:dyDescent="0.2">
      <c r="D15422" s="1"/>
      <c r="E15422" s="41"/>
    </row>
    <row r="15423" spans="4:5" x14ac:dyDescent="0.2">
      <c r="D15423" s="1"/>
      <c r="E15423" s="41"/>
    </row>
    <row r="15424" spans="4:5" x14ac:dyDescent="0.2">
      <c r="D15424" s="1"/>
      <c r="E15424" s="41"/>
    </row>
    <row r="15425" spans="4:5" x14ac:dyDescent="0.2">
      <c r="D15425" s="1"/>
      <c r="E15425" s="41"/>
    </row>
    <row r="15426" spans="4:5" x14ac:dyDescent="0.2">
      <c r="D15426" s="1"/>
      <c r="E15426" s="41"/>
    </row>
    <row r="15427" spans="4:5" x14ac:dyDescent="0.2">
      <c r="D15427" s="1"/>
      <c r="E15427" s="41"/>
    </row>
    <row r="15428" spans="4:5" x14ac:dyDescent="0.2">
      <c r="D15428" s="1"/>
      <c r="E15428" s="41"/>
    </row>
    <row r="15429" spans="4:5" x14ac:dyDescent="0.2">
      <c r="D15429" s="1"/>
      <c r="E15429" s="41"/>
    </row>
    <row r="15430" spans="4:5" x14ac:dyDescent="0.2">
      <c r="D15430" s="1"/>
      <c r="E15430" s="41"/>
    </row>
    <row r="15431" spans="4:5" x14ac:dyDescent="0.2">
      <c r="D15431" s="1"/>
      <c r="E15431" s="41"/>
    </row>
    <row r="15432" spans="4:5" x14ac:dyDescent="0.2">
      <c r="D15432" s="1"/>
      <c r="E15432" s="41"/>
    </row>
    <row r="15433" spans="4:5" x14ac:dyDescent="0.2">
      <c r="D15433" s="1"/>
      <c r="E15433" s="41"/>
    </row>
    <row r="15434" spans="4:5" x14ac:dyDescent="0.2">
      <c r="D15434" s="1"/>
      <c r="E15434" s="41"/>
    </row>
    <row r="15435" spans="4:5" x14ac:dyDescent="0.2">
      <c r="D15435" s="1"/>
      <c r="E15435" s="41"/>
    </row>
    <row r="15436" spans="4:5" x14ac:dyDescent="0.2">
      <c r="D15436" s="1"/>
      <c r="E15436" s="41"/>
    </row>
    <row r="15437" spans="4:5" x14ac:dyDescent="0.2">
      <c r="D15437" s="1"/>
      <c r="E15437" s="41"/>
    </row>
    <row r="15438" spans="4:5" x14ac:dyDescent="0.2">
      <c r="D15438" s="1"/>
      <c r="E15438" s="41"/>
    </row>
    <row r="15439" spans="4:5" x14ac:dyDescent="0.2">
      <c r="D15439" s="1"/>
      <c r="E15439" s="41"/>
    </row>
    <row r="15440" spans="4:5" x14ac:dyDescent="0.2">
      <c r="D15440" s="1"/>
      <c r="E15440" s="41"/>
    </row>
    <row r="15441" spans="4:5" x14ac:dyDescent="0.2">
      <c r="D15441" s="1"/>
      <c r="E15441" s="41"/>
    </row>
    <row r="15442" spans="4:5" x14ac:dyDescent="0.2">
      <c r="D15442" s="1"/>
      <c r="E15442" s="41"/>
    </row>
    <row r="15443" spans="4:5" x14ac:dyDescent="0.2">
      <c r="D15443" s="1"/>
      <c r="E15443" s="41"/>
    </row>
    <row r="15444" spans="4:5" x14ac:dyDescent="0.2">
      <c r="D15444" s="1"/>
      <c r="E15444" s="41"/>
    </row>
    <row r="15445" spans="4:5" x14ac:dyDescent="0.2">
      <c r="D15445" s="1"/>
      <c r="E15445" s="41"/>
    </row>
    <row r="15446" spans="4:5" x14ac:dyDescent="0.2">
      <c r="D15446" s="1"/>
      <c r="E15446" s="41"/>
    </row>
    <row r="15447" spans="4:5" x14ac:dyDescent="0.2">
      <c r="D15447" s="1"/>
      <c r="E15447" s="41"/>
    </row>
    <row r="15448" spans="4:5" x14ac:dyDescent="0.2">
      <c r="D15448" s="1"/>
      <c r="E15448" s="41"/>
    </row>
    <row r="15449" spans="4:5" x14ac:dyDescent="0.2">
      <c r="D15449" s="1"/>
      <c r="E15449" s="41"/>
    </row>
    <row r="15450" spans="4:5" x14ac:dyDescent="0.2">
      <c r="D15450" s="1"/>
      <c r="E15450" s="41"/>
    </row>
    <row r="15451" spans="4:5" x14ac:dyDescent="0.2">
      <c r="D15451" s="1"/>
      <c r="E15451" s="41"/>
    </row>
    <row r="15452" spans="4:5" x14ac:dyDescent="0.2">
      <c r="D15452" s="1"/>
      <c r="E15452" s="41"/>
    </row>
    <row r="15453" spans="4:5" x14ac:dyDescent="0.2">
      <c r="D15453" s="1"/>
      <c r="E15453" s="41"/>
    </row>
    <row r="15454" spans="4:5" x14ac:dyDescent="0.2">
      <c r="D15454" s="1"/>
      <c r="E15454" s="41"/>
    </row>
    <row r="15455" spans="4:5" x14ac:dyDescent="0.2">
      <c r="D15455" s="1"/>
      <c r="E15455" s="41"/>
    </row>
    <row r="15456" spans="4:5" x14ac:dyDescent="0.2">
      <c r="D15456" s="1"/>
      <c r="E15456" s="41"/>
    </row>
    <row r="15457" spans="4:5" x14ac:dyDescent="0.2">
      <c r="D15457" s="1"/>
      <c r="E15457" s="41"/>
    </row>
    <row r="15458" spans="4:5" x14ac:dyDescent="0.2">
      <c r="D15458" s="1"/>
      <c r="E15458" s="41"/>
    </row>
    <row r="15459" spans="4:5" x14ac:dyDescent="0.2">
      <c r="D15459" s="1"/>
      <c r="E15459" s="41"/>
    </row>
    <row r="15460" spans="4:5" x14ac:dyDescent="0.2">
      <c r="D15460" s="1"/>
      <c r="E15460" s="41"/>
    </row>
    <row r="15461" spans="4:5" x14ac:dyDescent="0.2">
      <c r="D15461" s="1"/>
      <c r="E15461" s="41"/>
    </row>
    <row r="15462" spans="4:5" x14ac:dyDescent="0.2">
      <c r="D15462" s="1"/>
      <c r="E15462" s="41"/>
    </row>
    <row r="15463" spans="4:5" x14ac:dyDescent="0.2">
      <c r="D15463" s="1"/>
      <c r="E15463" s="41"/>
    </row>
    <row r="15464" spans="4:5" x14ac:dyDescent="0.2">
      <c r="D15464" s="1"/>
      <c r="E15464" s="41"/>
    </row>
    <row r="15465" spans="4:5" x14ac:dyDescent="0.2">
      <c r="D15465" s="1"/>
      <c r="E15465" s="41"/>
    </row>
    <row r="15466" spans="4:5" x14ac:dyDescent="0.2">
      <c r="D15466" s="1"/>
      <c r="E15466" s="41"/>
    </row>
    <row r="15467" spans="4:5" x14ac:dyDescent="0.2">
      <c r="D15467" s="1"/>
      <c r="E15467" s="41"/>
    </row>
    <row r="15468" spans="4:5" x14ac:dyDescent="0.2">
      <c r="D15468" s="1"/>
      <c r="E15468" s="41"/>
    </row>
    <row r="15469" spans="4:5" x14ac:dyDescent="0.2">
      <c r="D15469" s="1"/>
      <c r="E15469" s="41"/>
    </row>
    <row r="15470" spans="4:5" x14ac:dyDescent="0.2">
      <c r="D15470" s="1"/>
      <c r="E15470" s="41"/>
    </row>
    <row r="15471" spans="4:5" x14ac:dyDescent="0.2">
      <c r="D15471" s="1"/>
      <c r="E15471" s="41"/>
    </row>
    <row r="15472" spans="4:5" x14ac:dyDescent="0.2">
      <c r="D15472" s="1"/>
      <c r="E15472" s="41"/>
    </row>
    <row r="15473" spans="4:5" x14ac:dyDescent="0.2">
      <c r="D15473" s="1"/>
      <c r="E15473" s="41"/>
    </row>
    <row r="15474" spans="4:5" x14ac:dyDescent="0.2">
      <c r="D15474" s="1"/>
      <c r="E15474" s="41"/>
    </row>
    <row r="15475" spans="4:5" x14ac:dyDescent="0.2">
      <c r="D15475" s="1"/>
      <c r="E15475" s="41"/>
    </row>
    <row r="15476" spans="4:5" x14ac:dyDescent="0.2">
      <c r="D15476" s="1"/>
      <c r="E15476" s="41"/>
    </row>
    <row r="15477" spans="4:5" x14ac:dyDescent="0.2">
      <c r="D15477" s="1"/>
      <c r="E15477" s="41"/>
    </row>
    <row r="15478" spans="4:5" x14ac:dyDescent="0.2">
      <c r="D15478" s="1"/>
      <c r="E15478" s="41"/>
    </row>
    <row r="15479" spans="4:5" x14ac:dyDescent="0.2">
      <c r="D15479" s="1"/>
      <c r="E15479" s="41"/>
    </row>
    <row r="15480" spans="4:5" x14ac:dyDescent="0.2">
      <c r="D15480" s="1"/>
      <c r="E15480" s="41"/>
    </row>
    <row r="15481" spans="4:5" x14ac:dyDescent="0.2">
      <c r="D15481" s="1"/>
      <c r="E15481" s="41"/>
    </row>
    <row r="15482" spans="4:5" x14ac:dyDescent="0.2">
      <c r="D15482" s="1"/>
      <c r="E15482" s="41"/>
    </row>
    <row r="15483" spans="4:5" x14ac:dyDescent="0.2">
      <c r="D15483" s="1"/>
      <c r="E15483" s="41"/>
    </row>
    <row r="15484" spans="4:5" x14ac:dyDescent="0.2">
      <c r="D15484" s="1"/>
      <c r="E15484" s="41"/>
    </row>
    <row r="15485" spans="4:5" x14ac:dyDescent="0.2">
      <c r="D15485" s="1"/>
      <c r="E15485" s="41"/>
    </row>
    <row r="15486" spans="4:5" x14ac:dyDescent="0.2">
      <c r="D15486" s="1"/>
      <c r="E15486" s="41"/>
    </row>
    <row r="15487" spans="4:5" x14ac:dyDescent="0.2">
      <c r="D15487" s="1"/>
      <c r="E15487" s="41"/>
    </row>
    <row r="15488" spans="4:5" x14ac:dyDescent="0.2">
      <c r="D15488" s="1"/>
      <c r="E15488" s="41"/>
    </row>
    <row r="15489" spans="4:5" x14ac:dyDescent="0.2">
      <c r="D15489" s="1"/>
      <c r="E15489" s="41"/>
    </row>
    <row r="15490" spans="4:5" x14ac:dyDescent="0.2">
      <c r="D15490" s="1"/>
      <c r="E15490" s="41"/>
    </row>
    <row r="15491" spans="4:5" x14ac:dyDescent="0.2">
      <c r="D15491" s="1"/>
      <c r="E15491" s="41"/>
    </row>
    <row r="15492" spans="4:5" x14ac:dyDescent="0.2">
      <c r="D15492" s="1"/>
      <c r="E15492" s="41"/>
    </row>
    <row r="15493" spans="4:5" x14ac:dyDescent="0.2">
      <c r="D15493" s="1"/>
      <c r="E15493" s="41"/>
    </row>
    <row r="15494" spans="4:5" x14ac:dyDescent="0.2">
      <c r="D15494" s="1"/>
      <c r="E15494" s="41"/>
    </row>
    <row r="15495" spans="4:5" x14ac:dyDescent="0.2">
      <c r="D15495" s="1"/>
      <c r="E15495" s="41"/>
    </row>
    <row r="15496" spans="4:5" x14ac:dyDescent="0.2">
      <c r="D15496" s="1"/>
      <c r="E15496" s="41"/>
    </row>
    <row r="15497" spans="4:5" x14ac:dyDescent="0.2">
      <c r="D15497" s="1"/>
      <c r="E15497" s="41"/>
    </row>
    <row r="15498" spans="4:5" x14ac:dyDescent="0.2">
      <c r="D15498" s="1"/>
      <c r="E15498" s="41"/>
    </row>
    <row r="15499" spans="4:5" x14ac:dyDescent="0.2">
      <c r="D15499" s="1"/>
      <c r="E15499" s="41"/>
    </row>
    <row r="15500" spans="4:5" x14ac:dyDescent="0.2">
      <c r="D15500" s="1"/>
      <c r="E15500" s="41"/>
    </row>
    <row r="15501" spans="4:5" x14ac:dyDescent="0.2">
      <c r="D15501" s="1"/>
      <c r="E15501" s="41"/>
    </row>
    <row r="15502" spans="4:5" x14ac:dyDescent="0.2">
      <c r="D15502" s="1"/>
      <c r="E15502" s="41"/>
    </row>
    <row r="15503" spans="4:5" x14ac:dyDescent="0.2">
      <c r="D15503" s="1"/>
      <c r="E15503" s="41"/>
    </row>
    <row r="15504" spans="4:5" x14ac:dyDescent="0.2">
      <c r="D15504" s="1"/>
      <c r="E15504" s="41"/>
    </row>
    <row r="15505" spans="4:5" x14ac:dyDescent="0.2">
      <c r="D15505" s="1"/>
      <c r="E15505" s="41"/>
    </row>
    <row r="15506" spans="4:5" x14ac:dyDescent="0.2">
      <c r="D15506" s="1"/>
      <c r="E15506" s="41"/>
    </row>
    <row r="15507" spans="4:5" x14ac:dyDescent="0.2">
      <c r="D15507" s="1"/>
      <c r="E15507" s="41"/>
    </row>
    <row r="15508" spans="4:5" x14ac:dyDescent="0.2">
      <c r="D15508" s="1"/>
      <c r="E15508" s="41"/>
    </row>
    <row r="15509" spans="4:5" x14ac:dyDescent="0.2">
      <c r="D15509" s="1"/>
      <c r="E15509" s="41"/>
    </row>
    <row r="15510" spans="4:5" x14ac:dyDescent="0.2">
      <c r="D15510" s="1"/>
      <c r="E15510" s="41"/>
    </row>
    <row r="15511" spans="4:5" x14ac:dyDescent="0.2">
      <c r="D15511" s="1"/>
      <c r="E15511" s="41"/>
    </row>
    <row r="15512" spans="4:5" x14ac:dyDescent="0.2">
      <c r="D15512" s="1"/>
      <c r="E15512" s="41"/>
    </row>
    <row r="15513" spans="4:5" x14ac:dyDescent="0.2">
      <c r="D15513" s="1"/>
      <c r="E15513" s="41"/>
    </row>
    <row r="15514" spans="4:5" x14ac:dyDescent="0.2">
      <c r="D15514" s="1"/>
      <c r="E15514" s="41"/>
    </row>
    <row r="15515" spans="4:5" x14ac:dyDescent="0.2">
      <c r="D15515" s="1"/>
      <c r="E15515" s="41"/>
    </row>
    <row r="15516" spans="4:5" x14ac:dyDescent="0.2">
      <c r="D15516" s="1"/>
      <c r="E15516" s="41"/>
    </row>
    <row r="15517" spans="4:5" x14ac:dyDescent="0.2">
      <c r="D15517" s="1"/>
      <c r="E15517" s="41"/>
    </row>
    <row r="15518" spans="4:5" x14ac:dyDescent="0.2">
      <c r="D15518" s="1"/>
      <c r="E15518" s="41"/>
    </row>
    <row r="15519" spans="4:5" x14ac:dyDescent="0.2">
      <c r="D15519" s="1"/>
      <c r="E15519" s="41"/>
    </row>
    <row r="15520" spans="4:5" x14ac:dyDescent="0.2">
      <c r="D15520" s="1"/>
      <c r="E15520" s="41"/>
    </row>
    <row r="15521" spans="4:5" x14ac:dyDescent="0.2">
      <c r="D15521" s="1"/>
      <c r="E15521" s="41"/>
    </row>
    <row r="15522" spans="4:5" x14ac:dyDescent="0.2">
      <c r="D15522" s="1"/>
      <c r="E15522" s="41"/>
    </row>
    <row r="15523" spans="4:5" x14ac:dyDescent="0.2">
      <c r="D15523" s="1"/>
      <c r="E15523" s="41"/>
    </row>
    <row r="15524" spans="4:5" x14ac:dyDescent="0.2">
      <c r="D15524" s="1"/>
      <c r="E15524" s="41"/>
    </row>
    <row r="15525" spans="4:5" x14ac:dyDescent="0.2">
      <c r="D15525" s="1"/>
      <c r="E15525" s="41"/>
    </row>
    <row r="15526" spans="4:5" x14ac:dyDescent="0.2">
      <c r="D15526" s="1"/>
      <c r="E15526" s="41"/>
    </row>
    <row r="15527" spans="4:5" x14ac:dyDescent="0.2">
      <c r="D15527" s="1"/>
      <c r="E15527" s="41"/>
    </row>
    <row r="15528" spans="4:5" x14ac:dyDescent="0.2">
      <c r="D15528" s="1"/>
      <c r="E15528" s="41"/>
    </row>
    <row r="15529" spans="4:5" x14ac:dyDescent="0.2">
      <c r="D15529" s="1"/>
      <c r="E15529" s="41"/>
    </row>
    <row r="15530" spans="4:5" x14ac:dyDescent="0.2">
      <c r="D15530" s="1"/>
      <c r="E15530" s="41"/>
    </row>
    <row r="15531" spans="4:5" x14ac:dyDescent="0.2">
      <c r="D15531" s="1"/>
      <c r="E15531" s="41"/>
    </row>
    <row r="15532" spans="4:5" x14ac:dyDescent="0.2">
      <c r="D15532" s="1"/>
      <c r="E15532" s="41"/>
    </row>
    <row r="15533" spans="4:5" x14ac:dyDescent="0.2">
      <c r="D15533" s="1"/>
      <c r="E15533" s="41"/>
    </row>
    <row r="15534" spans="4:5" x14ac:dyDescent="0.2">
      <c r="D15534" s="1"/>
      <c r="E15534" s="41"/>
    </row>
    <row r="15535" spans="4:5" x14ac:dyDescent="0.2">
      <c r="D15535" s="1"/>
      <c r="E15535" s="41"/>
    </row>
    <row r="15536" spans="4:5" x14ac:dyDescent="0.2">
      <c r="D15536" s="1"/>
      <c r="E15536" s="41"/>
    </row>
    <row r="15537" spans="4:5" x14ac:dyDescent="0.2">
      <c r="D15537" s="1"/>
      <c r="E15537" s="41"/>
    </row>
    <row r="15538" spans="4:5" x14ac:dyDescent="0.2">
      <c r="D15538" s="1"/>
      <c r="E15538" s="41"/>
    </row>
    <row r="15539" spans="4:5" x14ac:dyDescent="0.2">
      <c r="D15539" s="1"/>
      <c r="E15539" s="41"/>
    </row>
    <row r="15540" spans="4:5" x14ac:dyDescent="0.2">
      <c r="D15540" s="1"/>
      <c r="E15540" s="41"/>
    </row>
    <row r="15541" spans="4:5" x14ac:dyDescent="0.2">
      <c r="D15541" s="1"/>
      <c r="E15541" s="41"/>
    </row>
    <row r="15542" spans="4:5" x14ac:dyDescent="0.2">
      <c r="D15542" s="1"/>
      <c r="E15542" s="41"/>
    </row>
    <row r="15543" spans="4:5" x14ac:dyDescent="0.2">
      <c r="D15543" s="1"/>
      <c r="E15543" s="41"/>
    </row>
    <row r="15544" spans="4:5" x14ac:dyDescent="0.2">
      <c r="D15544" s="1"/>
      <c r="E15544" s="41"/>
    </row>
    <row r="15545" spans="4:5" x14ac:dyDescent="0.2">
      <c r="D15545" s="1"/>
      <c r="E15545" s="41"/>
    </row>
    <row r="15546" spans="4:5" x14ac:dyDescent="0.2">
      <c r="D15546" s="1"/>
      <c r="E15546" s="41"/>
    </row>
    <row r="15547" spans="4:5" x14ac:dyDescent="0.2">
      <c r="D15547" s="1"/>
      <c r="E15547" s="41"/>
    </row>
    <row r="15548" spans="4:5" x14ac:dyDescent="0.2">
      <c r="D15548" s="1"/>
      <c r="E15548" s="41"/>
    </row>
    <row r="15549" spans="4:5" x14ac:dyDescent="0.2">
      <c r="D15549" s="1"/>
      <c r="E15549" s="41"/>
    </row>
    <row r="15550" spans="4:5" x14ac:dyDescent="0.2">
      <c r="D15550" s="1"/>
      <c r="E15550" s="41"/>
    </row>
    <row r="15551" spans="4:5" x14ac:dyDescent="0.2">
      <c r="D15551" s="1"/>
      <c r="E15551" s="41"/>
    </row>
    <row r="15552" spans="4:5" x14ac:dyDescent="0.2">
      <c r="D15552" s="1"/>
      <c r="E15552" s="41"/>
    </row>
    <row r="15553" spans="4:5" x14ac:dyDescent="0.2">
      <c r="D15553" s="1"/>
      <c r="E15553" s="41"/>
    </row>
    <row r="15554" spans="4:5" x14ac:dyDescent="0.2">
      <c r="D15554" s="1"/>
      <c r="E15554" s="41"/>
    </row>
    <row r="15555" spans="4:5" x14ac:dyDescent="0.2">
      <c r="D15555" s="1"/>
      <c r="E15555" s="41"/>
    </row>
    <row r="15556" spans="4:5" x14ac:dyDescent="0.2">
      <c r="D15556" s="1"/>
      <c r="E15556" s="41"/>
    </row>
    <row r="15557" spans="4:5" x14ac:dyDescent="0.2">
      <c r="D15557" s="1"/>
      <c r="E15557" s="41"/>
    </row>
    <row r="15558" spans="4:5" x14ac:dyDescent="0.2">
      <c r="D15558" s="1"/>
      <c r="E15558" s="41"/>
    </row>
    <row r="15559" spans="4:5" x14ac:dyDescent="0.2">
      <c r="D15559" s="1"/>
      <c r="E15559" s="41"/>
    </row>
    <row r="15560" spans="4:5" x14ac:dyDescent="0.2">
      <c r="D15560" s="1"/>
      <c r="E15560" s="41"/>
    </row>
    <row r="15561" spans="4:5" x14ac:dyDescent="0.2">
      <c r="D15561" s="1"/>
      <c r="E15561" s="41"/>
    </row>
    <row r="15562" spans="4:5" x14ac:dyDescent="0.2">
      <c r="D15562" s="1"/>
      <c r="E15562" s="41"/>
    </row>
    <row r="15563" spans="4:5" x14ac:dyDescent="0.2">
      <c r="D15563" s="1"/>
      <c r="E15563" s="41"/>
    </row>
    <row r="15564" spans="4:5" x14ac:dyDescent="0.2">
      <c r="D15564" s="1"/>
      <c r="E15564" s="41"/>
    </row>
    <row r="15565" spans="4:5" x14ac:dyDescent="0.2">
      <c r="D15565" s="1"/>
      <c r="E15565" s="41"/>
    </row>
    <row r="15566" spans="4:5" x14ac:dyDescent="0.2">
      <c r="D15566" s="1"/>
      <c r="E15566" s="41"/>
    </row>
    <row r="15567" spans="4:5" x14ac:dyDescent="0.2">
      <c r="D15567" s="1"/>
      <c r="E15567" s="41"/>
    </row>
    <row r="15568" spans="4:5" x14ac:dyDescent="0.2">
      <c r="D15568" s="1"/>
      <c r="E15568" s="41"/>
    </row>
    <row r="15569" spans="4:5" x14ac:dyDescent="0.2">
      <c r="D15569" s="1"/>
      <c r="E15569" s="41"/>
    </row>
    <row r="15570" spans="4:5" x14ac:dyDescent="0.2">
      <c r="D15570" s="1"/>
      <c r="E15570" s="41"/>
    </row>
    <row r="15571" spans="4:5" x14ac:dyDescent="0.2">
      <c r="D15571" s="1"/>
      <c r="E15571" s="41"/>
    </row>
    <row r="15572" spans="4:5" x14ac:dyDescent="0.2">
      <c r="D15572" s="1"/>
      <c r="E15572" s="41"/>
    </row>
    <row r="15573" spans="4:5" x14ac:dyDescent="0.2">
      <c r="D15573" s="1"/>
      <c r="E15573" s="41"/>
    </row>
    <row r="15574" spans="4:5" x14ac:dyDescent="0.2">
      <c r="D15574" s="1"/>
      <c r="E15574" s="41"/>
    </row>
    <row r="15575" spans="4:5" x14ac:dyDescent="0.2">
      <c r="D15575" s="1"/>
      <c r="E15575" s="41"/>
    </row>
    <row r="15576" spans="4:5" x14ac:dyDescent="0.2">
      <c r="D15576" s="1"/>
      <c r="E15576" s="41"/>
    </row>
    <row r="15577" spans="4:5" x14ac:dyDescent="0.2">
      <c r="D15577" s="1"/>
      <c r="E15577" s="41"/>
    </row>
    <row r="15578" spans="4:5" x14ac:dyDescent="0.2">
      <c r="D15578" s="1"/>
      <c r="E15578" s="41"/>
    </row>
    <row r="15579" spans="4:5" x14ac:dyDescent="0.2">
      <c r="D15579" s="1"/>
      <c r="E15579" s="41"/>
    </row>
    <row r="15580" spans="4:5" x14ac:dyDescent="0.2">
      <c r="D15580" s="1"/>
      <c r="E15580" s="41"/>
    </row>
    <row r="15581" spans="4:5" x14ac:dyDescent="0.2">
      <c r="D15581" s="1"/>
      <c r="E15581" s="41"/>
    </row>
    <row r="15582" spans="4:5" x14ac:dyDescent="0.2">
      <c r="D15582" s="1"/>
      <c r="E15582" s="41"/>
    </row>
    <row r="15583" spans="4:5" x14ac:dyDescent="0.2">
      <c r="D15583" s="1"/>
      <c r="E15583" s="41"/>
    </row>
    <row r="15584" spans="4:5" x14ac:dyDescent="0.2">
      <c r="D15584" s="1"/>
      <c r="E15584" s="41"/>
    </row>
    <row r="15585" spans="4:5" x14ac:dyDescent="0.2">
      <c r="D15585" s="1"/>
      <c r="E15585" s="41"/>
    </row>
    <row r="15586" spans="4:5" x14ac:dyDescent="0.2">
      <c r="D15586" s="1"/>
      <c r="E15586" s="41"/>
    </row>
    <row r="15587" spans="4:5" x14ac:dyDescent="0.2">
      <c r="D15587" s="1"/>
      <c r="E15587" s="41"/>
    </row>
    <row r="15588" spans="4:5" x14ac:dyDescent="0.2">
      <c r="D15588" s="1"/>
      <c r="E15588" s="41"/>
    </row>
    <row r="15589" spans="4:5" x14ac:dyDescent="0.2">
      <c r="D15589" s="1"/>
      <c r="E15589" s="41"/>
    </row>
    <row r="15590" spans="4:5" x14ac:dyDescent="0.2">
      <c r="D15590" s="1"/>
      <c r="E15590" s="41"/>
    </row>
    <row r="15591" spans="4:5" x14ac:dyDescent="0.2">
      <c r="D15591" s="1"/>
      <c r="E15591" s="41"/>
    </row>
    <row r="15592" spans="4:5" x14ac:dyDescent="0.2">
      <c r="D15592" s="1"/>
      <c r="E15592" s="41"/>
    </row>
    <row r="15593" spans="4:5" x14ac:dyDescent="0.2">
      <c r="D15593" s="1"/>
      <c r="E15593" s="41"/>
    </row>
    <row r="15594" spans="4:5" x14ac:dyDescent="0.2">
      <c r="D15594" s="1"/>
      <c r="E15594" s="41"/>
    </row>
    <row r="15595" spans="4:5" x14ac:dyDescent="0.2">
      <c r="D15595" s="1"/>
      <c r="E15595" s="41"/>
    </row>
    <row r="15596" spans="4:5" x14ac:dyDescent="0.2">
      <c r="D15596" s="1"/>
      <c r="E15596" s="41"/>
    </row>
    <row r="15597" spans="4:5" x14ac:dyDescent="0.2">
      <c r="D15597" s="1"/>
      <c r="E15597" s="41"/>
    </row>
    <row r="15598" spans="4:5" x14ac:dyDescent="0.2">
      <c r="D15598" s="1"/>
      <c r="E15598" s="41"/>
    </row>
    <row r="15599" spans="4:5" x14ac:dyDescent="0.2">
      <c r="D15599" s="1"/>
      <c r="E15599" s="41"/>
    </row>
    <row r="15600" spans="4:5" x14ac:dyDescent="0.2">
      <c r="D15600" s="1"/>
      <c r="E15600" s="41"/>
    </row>
    <row r="15601" spans="4:5" x14ac:dyDescent="0.2">
      <c r="D15601" s="1"/>
      <c r="E15601" s="41"/>
    </row>
    <row r="15602" spans="4:5" x14ac:dyDescent="0.2">
      <c r="D15602" s="1"/>
      <c r="E15602" s="41"/>
    </row>
    <row r="15603" spans="4:5" x14ac:dyDescent="0.2">
      <c r="D15603" s="1"/>
      <c r="E15603" s="41"/>
    </row>
    <row r="15604" spans="4:5" x14ac:dyDescent="0.2">
      <c r="D15604" s="1"/>
      <c r="E15604" s="41"/>
    </row>
    <row r="15605" spans="4:5" x14ac:dyDescent="0.2">
      <c r="D15605" s="1"/>
      <c r="E15605" s="41"/>
    </row>
    <row r="15606" spans="4:5" x14ac:dyDescent="0.2">
      <c r="D15606" s="1"/>
      <c r="E15606" s="41"/>
    </row>
    <row r="15607" spans="4:5" x14ac:dyDescent="0.2">
      <c r="D15607" s="1"/>
      <c r="E15607" s="41"/>
    </row>
    <row r="15608" spans="4:5" x14ac:dyDescent="0.2">
      <c r="D15608" s="1"/>
      <c r="E15608" s="41"/>
    </row>
    <row r="15609" spans="4:5" x14ac:dyDescent="0.2">
      <c r="D15609" s="1"/>
      <c r="E15609" s="41"/>
    </row>
    <row r="15610" spans="4:5" x14ac:dyDescent="0.2">
      <c r="D15610" s="1"/>
      <c r="E15610" s="41"/>
    </row>
    <row r="15611" spans="4:5" x14ac:dyDescent="0.2">
      <c r="D15611" s="1"/>
      <c r="E15611" s="41"/>
    </row>
    <row r="15612" spans="4:5" x14ac:dyDescent="0.2">
      <c r="D15612" s="1"/>
      <c r="E15612" s="41"/>
    </row>
    <row r="15613" spans="4:5" x14ac:dyDescent="0.2">
      <c r="D15613" s="1"/>
      <c r="E15613" s="41"/>
    </row>
    <row r="15614" spans="4:5" x14ac:dyDescent="0.2">
      <c r="D15614" s="1"/>
      <c r="E15614" s="41"/>
    </row>
    <row r="15615" spans="4:5" x14ac:dyDescent="0.2">
      <c r="D15615" s="1"/>
      <c r="E15615" s="41"/>
    </row>
    <row r="15616" spans="4:5" x14ac:dyDescent="0.2">
      <c r="D15616" s="1"/>
      <c r="E15616" s="41"/>
    </row>
    <row r="15617" spans="4:5" x14ac:dyDescent="0.2">
      <c r="D15617" s="1"/>
      <c r="E15617" s="41"/>
    </row>
    <row r="15618" spans="4:5" x14ac:dyDescent="0.2">
      <c r="D15618" s="1"/>
      <c r="E15618" s="41"/>
    </row>
    <row r="15619" spans="4:5" x14ac:dyDescent="0.2">
      <c r="D15619" s="1"/>
      <c r="E15619" s="41"/>
    </row>
    <row r="15620" spans="4:5" x14ac:dyDescent="0.2">
      <c r="D15620" s="1"/>
      <c r="E15620" s="41"/>
    </row>
    <row r="15621" spans="4:5" x14ac:dyDescent="0.2">
      <c r="D15621" s="1"/>
      <c r="E15621" s="41"/>
    </row>
    <row r="15622" spans="4:5" x14ac:dyDescent="0.2">
      <c r="D15622" s="1"/>
      <c r="E15622" s="41"/>
    </row>
    <row r="15623" spans="4:5" x14ac:dyDescent="0.2">
      <c r="D15623" s="1"/>
      <c r="E15623" s="41"/>
    </row>
    <row r="15624" spans="4:5" x14ac:dyDescent="0.2">
      <c r="D15624" s="1"/>
      <c r="E15624" s="41"/>
    </row>
    <row r="15625" spans="4:5" x14ac:dyDescent="0.2">
      <c r="D15625" s="1"/>
      <c r="E15625" s="41"/>
    </row>
    <row r="15626" spans="4:5" x14ac:dyDescent="0.2">
      <c r="D15626" s="1"/>
      <c r="E15626" s="41"/>
    </row>
    <row r="15627" spans="4:5" x14ac:dyDescent="0.2">
      <c r="D15627" s="1"/>
      <c r="E15627" s="41"/>
    </row>
    <row r="15628" spans="4:5" x14ac:dyDescent="0.2">
      <c r="D15628" s="1"/>
      <c r="E15628" s="41"/>
    </row>
    <row r="15629" spans="4:5" x14ac:dyDescent="0.2">
      <c r="D15629" s="1"/>
      <c r="E15629" s="41"/>
    </row>
    <row r="15630" spans="4:5" x14ac:dyDescent="0.2">
      <c r="D15630" s="1"/>
      <c r="E15630" s="41"/>
    </row>
    <row r="15631" spans="4:5" x14ac:dyDescent="0.2">
      <c r="D15631" s="1"/>
      <c r="E15631" s="41"/>
    </row>
    <row r="15632" spans="4:5" x14ac:dyDescent="0.2">
      <c r="D15632" s="1"/>
      <c r="E15632" s="41"/>
    </row>
    <row r="15633" spans="4:5" x14ac:dyDescent="0.2">
      <c r="D15633" s="1"/>
      <c r="E15633" s="41"/>
    </row>
    <row r="15634" spans="4:5" x14ac:dyDescent="0.2">
      <c r="D15634" s="1"/>
      <c r="E15634" s="41"/>
    </row>
    <row r="15635" spans="4:5" x14ac:dyDescent="0.2">
      <c r="D15635" s="1"/>
      <c r="E15635" s="41"/>
    </row>
    <row r="15636" spans="4:5" x14ac:dyDescent="0.2">
      <c r="D15636" s="1"/>
      <c r="E15636" s="41"/>
    </row>
    <row r="15637" spans="4:5" x14ac:dyDescent="0.2">
      <c r="D15637" s="1"/>
      <c r="E15637" s="41"/>
    </row>
    <row r="15638" spans="4:5" x14ac:dyDescent="0.2">
      <c r="D15638" s="1"/>
      <c r="E15638" s="41"/>
    </row>
    <row r="15639" spans="4:5" x14ac:dyDescent="0.2">
      <c r="D15639" s="1"/>
      <c r="E15639" s="41"/>
    </row>
    <row r="15640" spans="4:5" x14ac:dyDescent="0.2">
      <c r="D15640" s="1"/>
      <c r="E15640" s="41"/>
    </row>
    <row r="15641" spans="4:5" x14ac:dyDescent="0.2">
      <c r="D15641" s="1"/>
      <c r="E15641" s="41"/>
    </row>
    <row r="15642" spans="4:5" x14ac:dyDescent="0.2">
      <c r="D15642" s="1"/>
      <c r="E15642" s="41"/>
    </row>
    <row r="15643" spans="4:5" x14ac:dyDescent="0.2">
      <c r="D15643" s="1"/>
      <c r="E15643" s="41"/>
    </row>
    <row r="15644" spans="4:5" x14ac:dyDescent="0.2">
      <c r="D15644" s="1"/>
      <c r="E15644" s="41"/>
    </row>
    <row r="15645" spans="4:5" x14ac:dyDescent="0.2">
      <c r="D15645" s="1"/>
      <c r="E15645" s="41"/>
    </row>
    <row r="15646" spans="4:5" x14ac:dyDescent="0.2">
      <c r="D15646" s="1"/>
      <c r="E15646" s="41"/>
    </row>
    <row r="15647" spans="4:5" x14ac:dyDescent="0.2">
      <c r="D15647" s="1"/>
      <c r="E15647" s="41"/>
    </row>
    <row r="15648" spans="4:5" x14ac:dyDescent="0.2">
      <c r="D15648" s="1"/>
      <c r="E15648" s="41"/>
    </row>
    <row r="15649" spans="4:5" x14ac:dyDescent="0.2">
      <c r="D15649" s="1"/>
      <c r="E15649" s="41"/>
    </row>
    <row r="15650" spans="4:5" x14ac:dyDescent="0.2">
      <c r="D15650" s="1"/>
      <c r="E15650" s="41"/>
    </row>
    <row r="15651" spans="4:5" x14ac:dyDescent="0.2">
      <c r="D15651" s="1"/>
      <c r="E15651" s="41"/>
    </row>
    <row r="15652" spans="4:5" x14ac:dyDescent="0.2">
      <c r="D15652" s="1"/>
      <c r="E15652" s="41"/>
    </row>
    <row r="15653" spans="4:5" x14ac:dyDescent="0.2">
      <c r="D15653" s="1"/>
      <c r="E15653" s="41"/>
    </row>
    <row r="15654" spans="4:5" x14ac:dyDescent="0.2">
      <c r="D15654" s="1"/>
      <c r="E15654" s="41"/>
    </row>
    <row r="15655" spans="4:5" x14ac:dyDescent="0.2">
      <c r="D15655" s="1"/>
      <c r="E15655" s="41"/>
    </row>
    <row r="15656" spans="4:5" x14ac:dyDescent="0.2">
      <c r="D15656" s="1"/>
      <c r="E15656" s="41"/>
    </row>
    <row r="15657" spans="4:5" x14ac:dyDescent="0.2">
      <c r="D15657" s="1"/>
      <c r="E15657" s="41"/>
    </row>
    <row r="15658" spans="4:5" x14ac:dyDescent="0.2">
      <c r="D15658" s="1"/>
      <c r="E15658" s="41"/>
    </row>
    <row r="15659" spans="4:5" x14ac:dyDescent="0.2">
      <c r="D15659" s="1"/>
      <c r="E15659" s="41"/>
    </row>
    <row r="15660" spans="4:5" x14ac:dyDescent="0.2">
      <c r="D15660" s="1"/>
      <c r="E15660" s="41"/>
    </row>
    <row r="15661" spans="4:5" x14ac:dyDescent="0.2">
      <c r="D15661" s="1"/>
      <c r="E15661" s="41"/>
    </row>
    <row r="15662" spans="4:5" x14ac:dyDescent="0.2">
      <c r="D15662" s="1"/>
      <c r="E15662" s="41"/>
    </row>
    <row r="15663" spans="4:5" x14ac:dyDescent="0.2">
      <c r="D15663" s="1"/>
      <c r="E15663" s="41"/>
    </row>
    <row r="15664" spans="4:5" x14ac:dyDescent="0.2">
      <c r="D15664" s="1"/>
      <c r="E15664" s="41"/>
    </row>
    <row r="15665" spans="4:5" x14ac:dyDescent="0.2">
      <c r="D15665" s="1"/>
      <c r="E15665" s="41"/>
    </row>
    <row r="15666" spans="4:5" x14ac:dyDescent="0.2">
      <c r="D15666" s="1"/>
      <c r="E15666" s="41"/>
    </row>
    <row r="15667" spans="4:5" x14ac:dyDescent="0.2">
      <c r="D15667" s="1"/>
      <c r="E15667" s="41"/>
    </row>
    <row r="15668" spans="4:5" x14ac:dyDescent="0.2">
      <c r="D15668" s="1"/>
      <c r="E15668" s="41"/>
    </row>
    <row r="15669" spans="4:5" x14ac:dyDescent="0.2">
      <c r="D15669" s="1"/>
      <c r="E15669" s="41"/>
    </row>
    <row r="15670" spans="4:5" x14ac:dyDescent="0.2">
      <c r="D15670" s="1"/>
      <c r="E15670" s="41"/>
    </row>
    <row r="15671" spans="4:5" x14ac:dyDescent="0.2">
      <c r="D15671" s="1"/>
      <c r="E15671" s="41"/>
    </row>
    <row r="15672" spans="4:5" x14ac:dyDescent="0.2">
      <c r="D15672" s="1"/>
      <c r="E15672" s="41"/>
    </row>
    <row r="15673" spans="4:5" x14ac:dyDescent="0.2">
      <c r="D15673" s="1"/>
      <c r="E15673" s="41"/>
    </row>
    <row r="15674" spans="4:5" x14ac:dyDescent="0.2">
      <c r="D15674" s="1"/>
      <c r="E15674" s="41"/>
    </row>
    <row r="15675" spans="4:5" x14ac:dyDescent="0.2">
      <c r="D15675" s="1"/>
      <c r="E15675" s="41"/>
    </row>
    <row r="15676" spans="4:5" x14ac:dyDescent="0.2">
      <c r="D15676" s="1"/>
      <c r="E15676" s="41"/>
    </row>
    <row r="15677" spans="4:5" x14ac:dyDescent="0.2">
      <c r="D15677" s="1"/>
      <c r="E15677" s="41"/>
    </row>
    <row r="15678" spans="4:5" x14ac:dyDescent="0.2">
      <c r="D15678" s="1"/>
      <c r="E15678" s="41"/>
    </row>
    <row r="15679" spans="4:5" x14ac:dyDescent="0.2">
      <c r="D15679" s="1"/>
      <c r="E15679" s="41"/>
    </row>
    <row r="15680" spans="4:5" x14ac:dyDescent="0.2">
      <c r="D15680" s="1"/>
      <c r="E15680" s="41"/>
    </row>
    <row r="15681" spans="4:5" x14ac:dyDescent="0.2">
      <c r="D15681" s="1"/>
      <c r="E15681" s="41"/>
    </row>
    <row r="15682" spans="4:5" x14ac:dyDescent="0.2">
      <c r="D15682" s="1"/>
      <c r="E15682" s="41"/>
    </row>
    <row r="15683" spans="4:5" x14ac:dyDescent="0.2">
      <c r="D15683" s="1"/>
      <c r="E15683" s="41"/>
    </row>
    <row r="15684" spans="4:5" x14ac:dyDescent="0.2">
      <c r="D15684" s="1"/>
      <c r="E15684" s="41"/>
    </row>
    <row r="15685" spans="4:5" x14ac:dyDescent="0.2">
      <c r="D15685" s="1"/>
      <c r="E15685" s="41"/>
    </row>
    <row r="15686" spans="4:5" x14ac:dyDescent="0.2">
      <c r="D15686" s="1"/>
      <c r="E15686" s="41"/>
    </row>
    <row r="15687" spans="4:5" x14ac:dyDescent="0.2">
      <c r="D15687" s="1"/>
      <c r="E15687" s="41"/>
    </row>
    <row r="15688" spans="4:5" x14ac:dyDescent="0.2">
      <c r="D15688" s="1"/>
      <c r="E15688" s="41"/>
    </row>
    <row r="15689" spans="4:5" x14ac:dyDescent="0.2">
      <c r="D15689" s="1"/>
      <c r="E15689" s="41"/>
    </row>
    <row r="15690" spans="4:5" x14ac:dyDescent="0.2">
      <c r="D15690" s="1"/>
      <c r="E15690" s="41"/>
    </row>
    <row r="15691" spans="4:5" x14ac:dyDescent="0.2">
      <c r="D15691" s="1"/>
      <c r="E15691" s="41"/>
    </row>
    <row r="15692" spans="4:5" x14ac:dyDescent="0.2">
      <c r="D15692" s="1"/>
      <c r="E15692" s="41"/>
    </row>
    <row r="15693" spans="4:5" x14ac:dyDescent="0.2">
      <c r="D15693" s="1"/>
      <c r="E15693" s="41"/>
    </row>
    <row r="15694" spans="4:5" x14ac:dyDescent="0.2">
      <c r="D15694" s="1"/>
      <c r="E15694" s="41"/>
    </row>
    <row r="15695" spans="4:5" x14ac:dyDescent="0.2">
      <c r="D15695" s="1"/>
      <c r="E15695" s="41"/>
    </row>
    <row r="15696" spans="4:5" x14ac:dyDescent="0.2">
      <c r="D15696" s="1"/>
      <c r="E15696" s="41"/>
    </row>
    <row r="15697" spans="4:5" x14ac:dyDescent="0.2">
      <c r="D15697" s="1"/>
      <c r="E15697" s="41"/>
    </row>
    <row r="15698" spans="4:5" x14ac:dyDescent="0.2">
      <c r="D15698" s="1"/>
      <c r="E15698" s="41"/>
    </row>
    <row r="15699" spans="4:5" x14ac:dyDescent="0.2">
      <c r="D15699" s="1"/>
      <c r="E15699" s="41"/>
    </row>
    <row r="15700" spans="4:5" x14ac:dyDescent="0.2">
      <c r="D15700" s="1"/>
      <c r="E15700" s="41"/>
    </row>
    <row r="15701" spans="4:5" x14ac:dyDescent="0.2">
      <c r="D15701" s="1"/>
      <c r="E15701" s="41"/>
    </row>
    <row r="15702" spans="4:5" x14ac:dyDescent="0.2">
      <c r="D15702" s="1"/>
      <c r="E15702" s="41"/>
    </row>
    <row r="15703" spans="4:5" x14ac:dyDescent="0.2">
      <c r="D15703" s="1"/>
      <c r="E15703" s="41"/>
    </row>
    <row r="15704" spans="4:5" x14ac:dyDescent="0.2">
      <c r="D15704" s="1"/>
      <c r="E15704" s="41"/>
    </row>
    <row r="15705" spans="4:5" x14ac:dyDescent="0.2">
      <c r="D15705" s="1"/>
      <c r="E15705" s="41"/>
    </row>
    <row r="15706" spans="4:5" x14ac:dyDescent="0.2">
      <c r="D15706" s="1"/>
      <c r="E15706" s="41"/>
    </row>
    <row r="15707" spans="4:5" x14ac:dyDescent="0.2">
      <c r="D15707" s="1"/>
      <c r="E15707" s="41"/>
    </row>
    <row r="15708" spans="4:5" x14ac:dyDescent="0.2">
      <c r="D15708" s="1"/>
      <c r="E15708" s="41"/>
    </row>
    <row r="15709" spans="4:5" x14ac:dyDescent="0.2">
      <c r="D15709" s="1"/>
      <c r="E15709" s="41"/>
    </row>
    <row r="15710" spans="4:5" x14ac:dyDescent="0.2">
      <c r="D15710" s="1"/>
      <c r="E15710" s="41"/>
    </row>
    <row r="15711" spans="4:5" x14ac:dyDescent="0.2">
      <c r="D15711" s="1"/>
      <c r="E15711" s="41"/>
    </row>
    <row r="15712" spans="4:5" x14ac:dyDescent="0.2">
      <c r="D15712" s="1"/>
      <c r="E15712" s="41"/>
    </row>
    <row r="15713" spans="4:5" x14ac:dyDescent="0.2">
      <c r="D15713" s="1"/>
      <c r="E15713" s="41"/>
    </row>
    <row r="15714" spans="4:5" x14ac:dyDescent="0.2">
      <c r="D15714" s="1"/>
      <c r="E15714" s="41"/>
    </row>
    <row r="15715" spans="4:5" x14ac:dyDescent="0.2">
      <c r="D15715" s="1"/>
      <c r="E15715" s="41"/>
    </row>
    <row r="15716" spans="4:5" x14ac:dyDescent="0.2">
      <c r="D15716" s="1"/>
      <c r="E15716" s="41"/>
    </row>
    <row r="15717" spans="4:5" x14ac:dyDescent="0.2">
      <c r="D15717" s="1"/>
      <c r="E15717" s="41"/>
    </row>
    <row r="15718" spans="4:5" x14ac:dyDescent="0.2">
      <c r="D15718" s="1"/>
      <c r="E15718" s="41"/>
    </row>
    <row r="15719" spans="4:5" x14ac:dyDescent="0.2">
      <c r="D15719" s="1"/>
      <c r="E15719" s="41"/>
    </row>
    <row r="15720" spans="4:5" x14ac:dyDescent="0.2">
      <c r="D15720" s="1"/>
      <c r="E15720" s="41"/>
    </row>
    <row r="15721" spans="4:5" x14ac:dyDescent="0.2">
      <c r="D15721" s="1"/>
      <c r="E15721" s="41"/>
    </row>
    <row r="15722" spans="4:5" x14ac:dyDescent="0.2">
      <c r="D15722" s="1"/>
      <c r="E15722" s="41"/>
    </row>
    <row r="15723" spans="4:5" x14ac:dyDescent="0.2">
      <c r="D15723" s="1"/>
      <c r="E15723" s="41"/>
    </row>
    <row r="15724" spans="4:5" x14ac:dyDescent="0.2">
      <c r="D15724" s="1"/>
      <c r="E15724" s="41"/>
    </row>
    <row r="15725" spans="4:5" x14ac:dyDescent="0.2">
      <c r="D15725" s="1"/>
      <c r="E15725" s="41"/>
    </row>
    <row r="15726" spans="4:5" x14ac:dyDescent="0.2">
      <c r="D15726" s="1"/>
      <c r="E15726" s="41"/>
    </row>
    <row r="15727" spans="4:5" x14ac:dyDescent="0.2">
      <c r="D15727" s="1"/>
      <c r="E15727" s="41"/>
    </row>
    <row r="15728" spans="4:5" x14ac:dyDescent="0.2">
      <c r="D15728" s="1"/>
      <c r="E15728" s="41"/>
    </row>
    <row r="15729" spans="4:5" x14ac:dyDescent="0.2">
      <c r="D15729" s="1"/>
      <c r="E15729" s="41"/>
    </row>
    <row r="15730" spans="4:5" x14ac:dyDescent="0.2">
      <c r="D15730" s="1"/>
      <c r="E15730" s="41"/>
    </row>
    <row r="15731" spans="4:5" x14ac:dyDescent="0.2">
      <c r="D15731" s="1"/>
      <c r="E15731" s="41"/>
    </row>
    <row r="15732" spans="4:5" x14ac:dyDescent="0.2">
      <c r="D15732" s="1"/>
      <c r="E15732" s="41"/>
    </row>
    <row r="15733" spans="4:5" x14ac:dyDescent="0.2">
      <c r="D15733" s="1"/>
      <c r="E15733" s="41"/>
    </row>
    <row r="15734" spans="4:5" x14ac:dyDescent="0.2">
      <c r="D15734" s="1"/>
      <c r="E15734" s="41"/>
    </row>
    <row r="15735" spans="4:5" x14ac:dyDescent="0.2">
      <c r="D15735" s="1"/>
      <c r="E15735" s="41"/>
    </row>
    <row r="15736" spans="4:5" x14ac:dyDescent="0.2">
      <c r="D15736" s="1"/>
      <c r="E15736" s="41"/>
    </row>
    <row r="15737" spans="4:5" x14ac:dyDescent="0.2">
      <c r="D15737" s="1"/>
      <c r="E15737" s="41"/>
    </row>
    <row r="15738" spans="4:5" x14ac:dyDescent="0.2">
      <c r="D15738" s="1"/>
      <c r="E15738" s="41"/>
    </row>
    <row r="15739" spans="4:5" x14ac:dyDescent="0.2">
      <c r="D15739" s="1"/>
      <c r="E15739" s="41"/>
    </row>
    <row r="15740" spans="4:5" x14ac:dyDescent="0.2">
      <c r="D15740" s="1"/>
      <c r="E15740" s="41"/>
    </row>
    <row r="15741" spans="4:5" x14ac:dyDescent="0.2">
      <c r="D15741" s="1"/>
      <c r="E15741" s="41"/>
    </row>
    <row r="15742" spans="4:5" x14ac:dyDescent="0.2">
      <c r="D15742" s="1"/>
      <c r="E15742" s="41"/>
    </row>
    <row r="15743" spans="4:5" x14ac:dyDescent="0.2">
      <c r="D15743" s="1"/>
      <c r="E15743" s="41"/>
    </row>
    <row r="15744" spans="4:5" x14ac:dyDescent="0.2">
      <c r="D15744" s="1"/>
      <c r="E15744" s="41"/>
    </row>
    <row r="15745" spans="4:5" x14ac:dyDescent="0.2">
      <c r="D15745" s="1"/>
      <c r="E15745" s="41"/>
    </row>
    <row r="15746" spans="4:5" x14ac:dyDescent="0.2">
      <c r="D15746" s="1"/>
      <c r="E15746" s="41"/>
    </row>
    <row r="15747" spans="4:5" x14ac:dyDescent="0.2">
      <c r="D15747" s="1"/>
      <c r="E15747" s="41"/>
    </row>
    <row r="15748" spans="4:5" x14ac:dyDescent="0.2">
      <c r="D15748" s="1"/>
      <c r="E15748" s="41"/>
    </row>
    <row r="15749" spans="4:5" x14ac:dyDescent="0.2">
      <c r="D15749" s="1"/>
      <c r="E15749" s="41"/>
    </row>
    <row r="15750" spans="4:5" x14ac:dyDescent="0.2">
      <c r="D15750" s="1"/>
      <c r="E15750" s="41"/>
    </row>
    <row r="15751" spans="4:5" x14ac:dyDescent="0.2">
      <c r="D15751" s="1"/>
      <c r="E15751" s="41"/>
    </row>
    <row r="15752" spans="4:5" x14ac:dyDescent="0.2">
      <c r="D15752" s="1"/>
      <c r="E15752" s="41"/>
    </row>
    <row r="15753" spans="4:5" x14ac:dyDescent="0.2">
      <c r="D15753" s="1"/>
      <c r="E15753" s="41"/>
    </row>
    <row r="15754" spans="4:5" x14ac:dyDescent="0.2">
      <c r="D15754" s="1"/>
      <c r="E15754" s="41"/>
    </row>
    <row r="15755" spans="4:5" x14ac:dyDescent="0.2">
      <c r="D15755" s="1"/>
      <c r="E15755" s="41"/>
    </row>
    <row r="15756" spans="4:5" x14ac:dyDescent="0.2">
      <c r="D15756" s="1"/>
      <c r="E15756" s="41"/>
    </row>
    <row r="15757" spans="4:5" x14ac:dyDescent="0.2">
      <c r="D15757" s="1"/>
      <c r="E15757" s="41"/>
    </row>
    <row r="15758" spans="4:5" x14ac:dyDescent="0.2">
      <c r="D15758" s="1"/>
      <c r="E15758" s="41"/>
    </row>
    <row r="15759" spans="4:5" x14ac:dyDescent="0.2">
      <c r="D15759" s="1"/>
      <c r="E15759" s="41"/>
    </row>
    <row r="15760" spans="4:5" x14ac:dyDescent="0.2">
      <c r="D15760" s="1"/>
      <c r="E15760" s="41"/>
    </row>
    <row r="15761" spans="4:5" x14ac:dyDescent="0.2">
      <c r="D15761" s="1"/>
      <c r="E15761" s="41"/>
    </row>
    <row r="15762" spans="4:5" x14ac:dyDescent="0.2">
      <c r="D15762" s="1"/>
      <c r="E15762" s="41"/>
    </row>
    <row r="15763" spans="4:5" x14ac:dyDescent="0.2">
      <c r="D15763" s="1"/>
      <c r="E15763" s="41"/>
    </row>
    <row r="15764" spans="4:5" x14ac:dyDescent="0.2">
      <c r="D15764" s="1"/>
      <c r="E15764" s="41"/>
    </row>
    <row r="15765" spans="4:5" x14ac:dyDescent="0.2">
      <c r="D15765" s="1"/>
      <c r="E15765" s="41"/>
    </row>
    <row r="15766" spans="4:5" x14ac:dyDescent="0.2">
      <c r="D15766" s="1"/>
      <c r="E15766" s="41"/>
    </row>
    <row r="15767" spans="4:5" x14ac:dyDescent="0.2">
      <c r="D15767" s="1"/>
      <c r="E15767" s="41"/>
    </row>
    <row r="15768" spans="4:5" x14ac:dyDescent="0.2">
      <c r="D15768" s="1"/>
      <c r="E15768" s="41"/>
    </row>
    <row r="15769" spans="4:5" x14ac:dyDescent="0.2">
      <c r="D15769" s="1"/>
      <c r="E15769" s="41"/>
    </row>
    <row r="15770" spans="4:5" x14ac:dyDescent="0.2">
      <c r="D15770" s="1"/>
      <c r="E15770" s="41"/>
    </row>
    <row r="15771" spans="4:5" x14ac:dyDescent="0.2">
      <c r="D15771" s="1"/>
      <c r="E15771" s="41"/>
    </row>
    <row r="15772" spans="4:5" x14ac:dyDescent="0.2">
      <c r="D15772" s="1"/>
      <c r="E15772" s="41"/>
    </row>
    <row r="15773" spans="4:5" x14ac:dyDescent="0.2">
      <c r="D15773" s="1"/>
      <c r="E15773" s="41"/>
    </row>
    <row r="15774" spans="4:5" x14ac:dyDescent="0.2">
      <c r="D15774" s="1"/>
      <c r="E15774" s="41"/>
    </row>
    <row r="15775" spans="4:5" x14ac:dyDescent="0.2">
      <c r="D15775" s="1"/>
      <c r="E15775" s="41"/>
    </row>
    <row r="15776" spans="4:5" x14ac:dyDescent="0.2">
      <c r="D15776" s="1"/>
      <c r="E15776" s="41"/>
    </row>
    <row r="15777" spans="4:5" x14ac:dyDescent="0.2">
      <c r="D15777" s="1"/>
      <c r="E15777" s="41"/>
    </row>
    <row r="15778" spans="4:5" x14ac:dyDescent="0.2">
      <c r="D15778" s="1"/>
      <c r="E15778" s="41"/>
    </row>
    <row r="15779" spans="4:5" x14ac:dyDescent="0.2">
      <c r="D15779" s="1"/>
      <c r="E15779" s="41"/>
    </row>
    <row r="15780" spans="4:5" x14ac:dyDescent="0.2">
      <c r="D15780" s="1"/>
      <c r="E15780" s="41"/>
    </row>
    <row r="15781" spans="4:5" x14ac:dyDescent="0.2">
      <c r="D15781" s="1"/>
      <c r="E15781" s="41"/>
    </row>
    <row r="15782" spans="4:5" x14ac:dyDescent="0.2">
      <c r="D15782" s="1"/>
      <c r="E15782" s="41"/>
    </row>
    <row r="15783" spans="4:5" x14ac:dyDescent="0.2">
      <c r="D15783" s="1"/>
      <c r="E15783" s="41"/>
    </row>
    <row r="15784" spans="4:5" x14ac:dyDescent="0.2">
      <c r="D15784" s="1"/>
      <c r="E15784" s="41"/>
    </row>
    <row r="15785" spans="4:5" x14ac:dyDescent="0.2">
      <c r="D15785" s="1"/>
      <c r="E15785" s="41"/>
    </row>
    <row r="15786" spans="4:5" x14ac:dyDescent="0.2">
      <c r="D15786" s="1"/>
      <c r="E15786" s="41"/>
    </row>
    <row r="15787" spans="4:5" x14ac:dyDescent="0.2">
      <c r="D15787" s="1"/>
      <c r="E15787" s="41"/>
    </row>
    <row r="15788" spans="4:5" x14ac:dyDescent="0.2">
      <c r="D15788" s="1"/>
      <c r="E15788" s="41"/>
    </row>
    <row r="15789" spans="4:5" x14ac:dyDescent="0.2">
      <c r="D15789" s="1"/>
      <c r="E15789" s="41"/>
    </row>
    <row r="15790" spans="4:5" x14ac:dyDescent="0.2">
      <c r="D15790" s="1"/>
      <c r="E15790" s="41"/>
    </row>
    <row r="15791" spans="4:5" x14ac:dyDescent="0.2">
      <c r="D15791" s="1"/>
      <c r="E15791" s="41"/>
    </row>
    <row r="15792" spans="4:5" x14ac:dyDescent="0.2">
      <c r="D15792" s="1"/>
      <c r="E15792" s="41"/>
    </row>
    <row r="15793" spans="4:5" x14ac:dyDescent="0.2">
      <c r="D15793" s="1"/>
      <c r="E15793" s="41"/>
    </row>
    <row r="15794" spans="4:5" x14ac:dyDescent="0.2">
      <c r="D15794" s="1"/>
      <c r="E15794" s="41"/>
    </row>
    <row r="15795" spans="4:5" x14ac:dyDescent="0.2">
      <c r="D15795" s="1"/>
      <c r="E15795" s="41"/>
    </row>
    <row r="15796" spans="4:5" x14ac:dyDescent="0.2">
      <c r="D15796" s="1"/>
      <c r="E15796" s="41"/>
    </row>
    <row r="15797" spans="4:5" x14ac:dyDescent="0.2">
      <c r="D15797" s="1"/>
      <c r="E15797" s="41"/>
    </row>
    <row r="15798" spans="4:5" x14ac:dyDescent="0.2">
      <c r="D15798" s="1"/>
      <c r="E15798" s="41"/>
    </row>
    <row r="15799" spans="4:5" x14ac:dyDescent="0.2">
      <c r="D15799" s="1"/>
      <c r="E15799" s="41"/>
    </row>
    <row r="15800" spans="4:5" x14ac:dyDescent="0.2">
      <c r="D15800" s="1"/>
      <c r="E15800" s="41"/>
    </row>
    <row r="15801" spans="4:5" x14ac:dyDescent="0.2">
      <c r="D15801" s="1"/>
      <c r="E15801" s="41"/>
    </row>
    <row r="15802" spans="4:5" x14ac:dyDescent="0.2">
      <c r="D15802" s="1"/>
      <c r="E15802" s="41"/>
    </row>
    <row r="15803" spans="4:5" x14ac:dyDescent="0.2">
      <c r="D15803" s="1"/>
      <c r="E15803" s="41"/>
    </row>
    <row r="15804" spans="4:5" x14ac:dyDescent="0.2">
      <c r="D15804" s="1"/>
      <c r="E15804" s="41"/>
    </row>
    <row r="15805" spans="4:5" x14ac:dyDescent="0.2">
      <c r="D15805" s="1"/>
      <c r="E15805" s="41"/>
    </row>
    <row r="15806" spans="4:5" x14ac:dyDescent="0.2">
      <c r="D15806" s="1"/>
      <c r="E15806" s="41"/>
    </row>
    <row r="15807" spans="4:5" x14ac:dyDescent="0.2">
      <c r="D15807" s="1"/>
      <c r="E15807" s="41"/>
    </row>
    <row r="15808" spans="4:5" x14ac:dyDescent="0.2">
      <c r="D15808" s="1"/>
      <c r="E15808" s="41"/>
    </row>
    <row r="15809" spans="4:5" x14ac:dyDescent="0.2">
      <c r="D15809" s="1"/>
      <c r="E15809" s="41"/>
    </row>
    <row r="15810" spans="4:5" x14ac:dyDescent="0.2">
      <c r="D15810" s="1"/>
      <c r="E15810" s="41"/>
    </row>
    <row r="15811" spans="4:5" x14ac:dyDescent="0.2">
      <c r="D15811" s="1"/>
      <c r="E15811" s="41"/>
    </row>
    <row r="15812" spans="4:5" x14ac:dyDescent="0.2">
      <c r="D15812" s="1"/>
      <c r="E15812" s="41"/>
    </row>
    <row r="15813" spans="4:5" x14ac:dyDescent="0.2">
      <c r="D15813" s="1"/>
      <c r="E15813" s="41"/>
    </row>
    <row r="15814" spans="4:5" x14ac:dyDescent="0.2">
      <c r="D15814" s="1"/>
      <c r="E15814" s="41"/>
    </row>
    <row r="15815" spans="4:5" x14ac:dyDescent="0.2">
      <c r="D15815" s="1"/>
      <c r="E15815" s="41"/>
    </row>
    <row r="15816" spans="4:5" x14ac:dyDescent="0.2">
      <c r="D15816" s="1"/>
      <c r="E15816" s="41"/>
    </row>
    <row r="15817" spans="4:5" x14ac:dyDescent="0.2">
      <c r="D15817" s="1"/>
      <c r="E15817" s="41"/>
    </row>
    <row r="15818" spans="4:5" x14ac:dyDescent="0.2">
      <c r="D15818" s="1"/>
      <c r="E15818" s="41"/>
    </row>
    <row r="15819" spans="4:5" x14ac:dyDescent="0.2">
      <c r="D15819" s="1"/>
      <c r="E15819" s="41"/>
    </row>
    <row r="15820" spans="4:5" x14ac:dyDescent="0.2">
      <c r="D15820" s="1"/>
      <c r="E15820" s="41"/>
    </row>
    <row r="15821" spans="4:5" x14ac:dyDescent="0.2">
      <c r="D15821" s="1"/>
      <c r="E15821" s="41"/>
    </row>
    <row r="15822" spans="4:5" x14ac:dyDescent="0.2">
      <c r="D15822" s="1"/>
      <c r="E15822" s="41"/>
    </row>
    <row r="15823" spans="4:5" x14ac:dyDescent="0.2">
      <c r="D15823" s="1"/>
      <c r="E15823" s="41"/>
    </row>
    <row r="15824" spans="4:5" x14ac:dyDescent="0.2">
      <c r="D15824" s="1"/>
      <c r="E15824" s="41"/>
    </row>
    <row r="15825" spans="4:5" x14ac:dyDescent="0.2">
      <c r="D15825" s="1"/>
      <c r="E15825" s="41"/>
    </row>
    <row r="15826" spans="4:5" x14ac:dyDescent="0.2">
      <c r="D15826" s="1"/>
      <c r="E15826" s="41"/>
    </row>
    <row r="15827" spans="4:5" x14ac:dyDescent="0.2">
      <c r="D15827" s="1"/>
      <c r="E15827" s="41"/>
    </row>
    <row r="15828" spans="4:5" x14ac:dyDescent="0.2">
      <c r="D15828" s="1"/>
      <c r="E15828" s="41"/>
    </row>
    <row r="15829" spans="4:5" x14ac:dyDescent="0.2">
      <c r="D15829" s="1"/>
      <c r="E15829" s="41"/>
    </row>
    <row r="15830" spans="4:5" x14ac:dyDescent="0.2">
      <c r="D15830" s="1"/>
      <c r="E15830" s="41"/>
    </row>
    <row r="15831" spans="4:5" x14ac:dyDescent="0.2">
      <c r="D15831" s="1"/>
      <c r="E15831" s="41"/>
    </row>
    <row r="15832" spans="4:5" x14ac:dyDescent="0.2">
      <c r="D15832" s="1"/>
      <c r="E15832" s="41"/>
    </row>
    <row r="15833" spans="4:5" x14ac:dyDescent="0.2">
      <c r="D15833" s="1"/>
      <c r="E15833" s="41"/>
    </row>
    <row r="15834" spans="4:5" x14ac:dyDescent="0.2">
      <c r="D15834" s="1"/>
      <c r="E15834" s="41"/>
    </row>
    <row r="15835" spans="4:5" x14ac:dyDescent="0.2">
      <c r="D15835" s="1"/>
      <c r="E15835" s="41"/>
    </row>
    <row r="15836" spans="4:5" x14ac:dyDescent="0.2">
      <c r="D15836" s="1"/>
      <c r="E15836" s="41"/>
    </row>
    <row r="15837" spans="4:5" x14ac:dyDescent="0.2">
      <c r="D15837" s="1"/>
      <c r="E15837" s="41"/>
    </row>
    <row r="15838" spans="4:5" x14ac:dyDescent="0.2">
      <c r="D15838" s="1"/>
      <c r="E15838" s="41"/>
    </row>
    <row r="15839" spans="4:5" x14ac:dyDescent="0.2">
      <c r="D15839" s="1"/>
      <c r="E15839" s="41"/>
    </row>
    <row r="15840" spans="4:5" x14ac:dyDescent="0.2">
      <c r="D15840" s="1"/>
      <c r="E15840" s="41"/>
    </row>
    <row r="15841" spans="4:5" x14ac:dyDescent="0.2">
      <c r="D15841" s="1"/>
      <c r="E15841" s="41"/>
    </row>
    <row r="15842" spans="4:5" x14ac:dyDescent="0.2">
      <c r="D15842" s="1"/>
      <c r="E15842" s="41"/>
    </row>
    <row r="15843" spans="4:5" x14ac:dyDescent="0.2">
      <c r="D15843" s="1"/>
      <c r="E15843" s="41"/>
    </row>
    <row r="15844" spans="4:5" x14ac:dyDescent="0.2">
      <c r="D15844" s="1"/>
      <c r="E15844" s="41"/>
    </row>
    <row r="15845" spans="4:5" x14ac:dyDescent="0.2">
      <c r="D15845" s="1"/>
      <c r="E15845" s="41"/>
    </row>
    <row r="15846" spans="4:5" x14ac:dyDescent="0.2">
      <c r="D15846" s="1"/>
      <c r="E15846" s="41"/>
    </row>
    <row r="15847" spans="4:5" x14ac:dyDescent="0.2">
      <c r="D15847" s="1"/>
      <c r="E15847" s="41"/>
    </row>
    <row r="15848" spans="4:5" x14ac:dyDescent="0.2">
      <c r="D15848" s="1"/>
      <c r="E15848" s="41"/>
    </row>
    <row r="15849" spans="4:5" x14ac:dyDescent="0.2">
      <c r="D15849" s="1"/>
      <c r="E15849" s="41"/>
    </row>
    <row r="15850" spans="4:5" x14ac:dyDescent="0.2">
      <c r="D15850" s="1"/>
      <c r="E15850" s="41"/>
    </row>
    <row r="15851" spans="4:5" x14ac:dyDescent="0.2">
      <c r="D15851" s="1"/>
      <c r="E15851" s="41"/>
    </row>
    <row r="15852" spans="4:5" x14ac:dyDescent="0.2">
      <c r="D15852" s="1"/>
      <c r="E15852" s="41"/>
    </row>
    <row r="15853" spans="4:5" x14ac:dyDescent="0.2">
      <c r="D15853" s="1"/>
      <c r="E15853" s="41"/>
    </row>
    <row r="15854" spans="4:5" x14ac:dyDescent="0.2">
      <c r="D15854" s="1"/>
      <c r="E15854" s="41"/>
    </row>
    <row r="15855" spans="4:5" x14ac:dyDescent="0.2">
      <c r="D15855" s="1"/>
      <c r="E15855" s="41"/>
    </row>
    <row r="15856" spans="4:5" x14ac:dyDescent="0.2">
      <c r="D15856" s="1"/>
      <c r="E15856" s="41"/>
    </row>
    <row r="15857" spans="4:5" x14ac:dyDescent="0.2">
      <c r="D15857" s="1"/>
      <c r="E15857" s="41"/>
    </row>
    <row r="15858" spans="4:5" x14ac:dyDescent="0.2">
      <c r="D15858" s="1"/>
      <c r="E15858" s="41"/>
    </row>
    <row r="15859" spans="4:5" x14ac:dyDescent="0.2">
      <c r="D15859" s="1"/>
      <c r="E15859" s="41"/>
    </row>
    <row r="15860" spans="4:5" x14ac:dyDescent="0.2">
      <c r="D15860" s="1"/>
      <c r="E15860" s="41"/>
    </row>
    <row r="15861" spans="4:5" x14ac:dyDescent="0.2">
      <c r="D15861" s="1"/>
      <c r="E15861" s="41"/>
    </row>
    <row r="15862" spans="4:5" x14ac:dyDescent="0.2">
      <c r="D15862" s="1"/>
      <c r="E15862" s="41"/>
    </row>
    <row r="15863" spans="4:5" x14ac:dyDescent="0.2">
      <c r="D15863" s="1"/>
      <c r="E15863" s="41"/>
    </row>
    <row r="15864" spans="4:5" x14ac:dyDescent="0.2">
      <c r="D15864" s="1"/>
      <c r="E15864" s="41"/>
    </row>
    <row r="15865" spans="4:5" x14ac:dyDescent="0.2">
      <c r="D15865" s="1"/>
      <c r="E15865" s="41"/>
    </row>
    <row r="15866" spans="4:5" x14ac:dyDescent="0.2">
      <c r="D15866" s="1"/>
      <c r="E15866" s="41"/>
    </row>
    <row r="15867" spans="4:5" x14ac:dyDescent="0.2">
      <c r="D15867" s="1"/>
      <c r="E15867" s="41"/>
    </row>
    <row r="15868" spans="4:5" x14ac:dyDescent="0.2">
      <c r="D15868" s="1"/>
      <c r="E15868" s="41"/>
    </row>
    <row r="15869" spans="4:5" x14ac:dyDescent="0.2">
      <c r="D15869" s="1"/>
      <c r="E15869" s="41"/>
    </row>
    <row r="15870" spans="4:5" x14ac:dyDescent="0.2">
      <c r="D15870" s="1"/>
      <c r="E15870" s="41"/>
    </row>
    <row r="15871" spans="4:5" x14ac:dyDescent="0.2">
      <c r="D15871" s="1"/>
      <c r="E15871" s="41"/>
    </row>
    <row r="15872" spans="4:5" x14ac:dyDescent="0.2">
      <c r="D15872" s="1"/>
      <c r="E15872" s="41"/>
    </row>
    <row r="15873" spans="4:5" x14ac:dyDescent="0.2">
      <c r="D15873" s="1"/>
      <c r="E15873" s="41"/>
    </row>
    <row r="15874" spans="4:5" x14ac:dyDescent="0.2">
      <c r="D15874" s="1"/>
      <c r="E15874" s="41"/>
    </row>
    <row r="15875" spans="4:5" x14ac:dyDescent="0.2">
      <c r="D15875" s="1"/>
      <c r="E15875" s="41"/>
    </row>
    <row r="15876" spans="4:5" x14ac:dyDescent="0.2">
      <c r="D15876" s="1"/>
      <c r="E15876" s="41"/>
    </row>
    <row r="15877" spans="4:5" x14ac:dyDescent="0.2">
      <c r="D15877" s="1"/>
      <c r="E15877" s="41"/>
    </row>
    <row r="15878" spans="4:5" x14ac:dyDescent="0.2">
      <c r="D15878" s="1"/>
      <c r="E15878" s="41"/>
    </row>
    <row r="15879" spans="4:5" x14ac:dyDescent="0.2">
      <c r="D15879" s="1"/>
      <c r="E15879" s="41"/>
    </row>
    <row r="15880" spans="4:5" x14ac:dyDescent="0.2">
      <c r="D15880" s="1"/>
      <c r="E15880" s="41"/>
    </row>
    <row r="15881" spans="4:5" x14ac:dyDescent="0.2">
      <c r="D15881" s="1"/>
      <c r="E15881" s="41"/>
    </row>
    <row r="15882" spans="4:5" x14ac:dyDescent="0.2">
      <c r="D15882" s="1"/>
      <c r="E15882" s="41"/>
    </row>
    <row r="15883" spans="4:5" x14ac:dyDescent="0.2">
      <c r="D15883" s="1"/>
      <c r="E15883" s="41"/>
    </row>
    <row r="15884" spans="4:5" x14ac:dyDescent="0.2">
      <c r="D15884" s="1"/>
      <c r="E15884" s="41"/>
    </row>
    <row r="15885" spans="4:5" x14ac:dyDescent="0.2">
      <c r="D15885" s="1"/>
      <c r="E15885" s="41"/>
    </row>
    <row r="15886" spans="4:5" x14ac:dyDescent="0.2">
      <c r="D15886" s="1"/>
      <c r="E15886" s="41"/>
    </row>
    <row r="15887" spans="4:5" x14ac:dyDescent="0.2">
      <c r="D15887" s="1"/>
      <c r="E15887" s="41"/>
    </row>
    <row r="15888" spans="4:5" x14ac:dyDescent="0.2">
      <c r="D15888" s="1"/>
      <c r="E15888" s="41"/>
    </row>
    <row r="15889" spans="4:5" x14ac:dyDescent="0.2">
      <c r="D15889" s="1"/>
      <c r="E15889" s="41"/>
    </row>
    <row r="15890" spans="4:5" x14ac:dyDescent="0.2">
      <c r="D15890" s="1"/>
      <c r="E15890" s="41"/>
    </row>
    <row r="15891" spans="4:5" x14ac:dyDescent="0.2">
      <c r="D15891" s="1"/>
      <c r="E15891" s="41"/>
    </row>
    <row r="15892" spans="4:5" x14ac:dyDescent="0.2">
      <c r="D15892" s="1"/>
      <c r="E15892" s="41"/>
    </row>
    <row r="15893" spans="4:5" x14ac:dyDescent="0.2">
      <c r="D15893" s="1"/>
      <c r="E15893" s="41"/>
    </row>
    <row r="15894" spans="4:5" x14ac:dyDescent="0.2">
      <c r="D15894" s="1"/>
      <c r="E15894" s="41"/>
    </row>
    <row r="15895" spans="4:5" x14ac:dyDescent="0.2">
      <c r="D15895" s="1"/>
      <c r="E15895" s="41"/>
    </row>
    <row r="15896" spans="4:5" x14ac:dyDescent="0.2">
      <c r="D15896" s="1"/>
      <c r="E15896" s="41"/>
    </row>
    <row r="15897" spans="4:5" x14ac:dyDescent="0.2">
      <c r="D15897" s="1"/>
      <c r="E15897" s="41"/>
    </row>
    <row r="15898" spans="4:5" x14ac:dyDescent="0.2">
      <c r="D15898" s="1"/>
      <c r="E15898" s="41"/>
    </row>
    <row r="15899" spans="4:5" x14ac:dyDescent="0.2">
      <c r="D15899" s="1"/>
      <c r="E15899" s="41"/>
    </row>
    <row r="15900" spans="4:5" x14ac:dyDescent="0.2">
      <c r="D15900" s="1"/>
      <c r="E15900" s="41"/>
    </row>
    <row r="15901" spans="4:5" x14ac:dyDescent="0.2">
      <c r="D15901" s="1"/>
      <c r="E15901" s="41"/>
    </row>
    <row r="15902" spans="4:5" x14ac:dyDescent="0.2">
      <c r="D15902" s="1"/>
      <c r="E15902" s="41"/>
    </row>
    <row r="15903" spans="4:5" x14ac:dyDescent="0.2">
      <c r="D15903" s="1"/>
      <c r="E15903" s="41"/>
    </row>
    <row r="15904" spans="4:5" x14ac:dyDescent="0.2">
      <c r="D15904" s="1"/>
      <c r="E15904" s="41"/>
    </row>
    <row r="15905" spans="4:5" x14ac:dyDescent="0.2">
      <c r="D15905" s="1"/>
      <c r="E15905" s="41"/>
    </row>
    <row r="15906" spans="4:5" x14ac:dyDescent="0.2">
      <c r="D15906" s="1"/>
      <c r="E15906" s="41"/>
    </row>
    <row r="15907" spans="4:5" x14ac:dyDescent="0.2">
      <c r="D15907" s="1"/>
      <c r="E15907" s="41"/>
    </row>
    <row r="15908" spans="4:5" x14ac:dyDescent="0.2">
      <c r="D15908" s="1"/>
      <c r="E15908" s="41"/>
    </row>
    <row r="15909" spans="4:5" x14ac:dyDescent="0.2">
      <c r="D15909" s="1"/>
      <c r="E15909" s="41"/>
    </row>
    <row r="15910" spans="4:5" x14ac:dyDescent="0.2">
      <c r="D15910" s="1"/>
      <c r="E15910" s="41"/>
    </row>
    <row r="15911" spans="4:5" x14ac:dyDescent="0.2">
      <c r="D15911" s="1"/>
      <c r="E15911" s="41"/>
    </row>
    <row r="15912" spans="4:5" x14ac:dyDescent="0.2">
      <c r="D15912" s="1"/>
      <c r="E15912" s="41"/>
    </row>
    <row r="15913" spans="4:5" x14ac:dyDescent="0.2">
      <c r="D15913" s="1"/>
      <c r="E15913" s="41"/>
    </row>
    <row r="15914" spans="4:5" x14ac:dyDescent="0.2">
      <c r="D15914" s="1"/>
      <c r="E15914" s="41"/>
    </row>
    <row r="15915" spans="4:5" x14ac:dyDescent="0.2">
      <c r="D15915" s="1"/>
      <c r="E15915" s="41"/>
    </row>
    <row r="15916" spans="4:5" x14ac:dyDescent="0.2">
      <c r="D15916" s="1"/>
      <c r="E15916" s="41"/>
    </row>
    <row r="15917" spans="4:5" x14ac:dyDescent="0.2">
      <c r="D15917" s="1"/>
      <c r="E15917" s="41"/>
    </row>
    <row r="15918" spans="4:5" x14ac:dyDescent="0.2">
      <c r="D15918" s="1"/>
      <c r="E15918" s="41"/>
    </row>
    <row r="15919" spans="4:5" x14ac:dyDescent="0.2">
      <c r="D15919" s="1"/>
      <c r="E15919" s="41"/>
    </row>
    <row r="15920" spans="4:5" x14ac:dyDescent="0.2">
      <c r="D15920" s="1"/>
      <c r="E15920" s="41"/>
    </row>
    <row r="15921" spans="4:5" x14ac:dyDescent="0.2">
      <c r="D15921" s="1"/>
      <c r="E15921" s="41"/>
    </row>
    <row r="15922" spans="4:5" x14ac:dyDescent="0.2">
      <c r="D15922" s="1"/>
      <c r="E15922" s="41"/>
    </row>
    <row r="15923" spans="4:5" x14ac:dyDescent="0.2">
      <c r="D15923" s="1"/>
      <c r="E15923" s="41"/>
    </row>
    <row r="15924" spans="4:5" x14ac:dyDescent="0.2">
      <c r="D15924" s="1"/>
      <c r="E15924" s="41"/>
    </row>
    <row r="15925" spans="4:5" x14ac:dyDescent="0.2">
      <c r="D15925" s="1"/>
      <c r="E15925" s="41"/>
    </row>
    <row r="15926" spans="4:5" x14ac:dyDescent="0.2">
      <c r="D15926" s="1"/>
      <c r="E15926" s="41"/>
    </row>
    <row r="15927" spans="4:5" x14ac:dyDescent="0.2">
      <c r="D15927" s="1"/>
      <c r="E15927" s="41"/>
    </row>
    <row r="15928" spans="4:5" x14ac:dyDescent="0.2">
      <c r="D15928" s="1"/>
      <c r="E15928" s="41"/>
    </row>
    <row r="15929" spans="4:5" x14ac:dyDescent="0.2">
      <c r="D15929" s="1"/>
      <c r="E15929" s="41"/>
    </row>
    <row r="15930" spans="4:5" x14ac:dyDescent="0.2">
      <c r="D15930" s="1"/>
      <c r="E15930" s="41"/>
    </row>
    <row r="15931" spans="4:5" x14ac:dyDescent="0.2">
      <c r="D15931" s="1"/>
      <c r="E15931" s="41"/>
    </row>
    <row r="15932" spans="4:5" x14ac:dyDescent="0.2">
      <c r="D15932" s="1"/>
      <c r="E15932" s="41"/>
    </row>
    <row r="15933" spans="4:5" x14ac:dyDescent="0.2">
      <c r="D15933" s="1"/>
      <c r="E15933" s="41"/>
    </row>
    <row r="15934" spans="4:5" x14ac:dyDescent="0.2">
      <c r="D15934" s="1"/>
      <c r="E15934" s="41"/>
    </row>
    <row r="15935" spans="4:5" x14ac:dyDescent="0.2">
      <c r="D15935" s="1"/>
      <c r="E15935" s="41"/>
    </row>
    <row r="15936" spans="4:5" x14ac:dyDescent="0.2">
      <c r="D15936" s="1"/>
      <c r="E15936" s="41"/>
    </row>
    <row r="15937" spans="4:5" x14ac:dyDescent="0.2">
      <c r="D15937" s="1"/>
      <c r="E15937" s="41"/>
    </row>
    <row r="15938" spans="4:5" x14ac:dyDescent="0.2">
      <c r="D15938" s="1"/>
      <c r="E15938" s="41"/>
    </row>
    <row r="15939" spans="4:5" x14ac:dyDescent="0.2">
      <c r="D15939" s="1"/>
      <c r="E15939" s="41"/>
    </row>
    <row r="15940" spans="4:5" x14ac:dyDescent="0.2">
      <c r="D15940" s="1"/>
      <c r="E15940" s="41"/>
    </row>
    <row r="15941" spans="4:5" x14ac:dyDescent="0.2">
      <c r="D15941" s="1"/>
      <c r="E15941" s="41"/>
    </row>
    <row r="15942" spans="4:5" x14ac:dyDescent="0.2">
      <c r="D15942" s="1"/>
      <c r="E15942" s="41"/>
    </row>
    <row r="15943" spans="4:5" x14ac:dyDescent="0.2">
      <c r="D15943" s="1"/>
      <c r="E15943" s="41"/>
    </row>
    <row r="15944" spans="4:5" x14ac:dyDescent="0.2">
      <c r="D15944" s="1"/>
      <c r="E15944" s="41"/>
    </row>
    <row r="15945" spans="4:5" x14ac:dyDescent="0.2">
      <c r="D15945" s="1"/>
      <c r="E15945" s="41"/>
    </row>
    <row r="15946" spans="4:5" x14ac:dyDescent="0.2">
      <c r="D15946" s="1"/>
      <c r="E15946" s="41"/>
    </row>
    <row r="15947" spans="4:5" x14ac:dyDescent="0.2">
      <c r="D15947" s="1"/>
      <c r="E15947" s="41"/>
    </row>
    <row r="15948" spans="4:5" x14ac:dyDescent="0.2">
      <c r="D15948" s="1"/>
      <c r="E15948" s="41"/>
    </row>
    <row r="15949" spans="4:5" x14ac:dyDescent="0.2">
      <c r="D15949" s="1"/>
      <c r="E15949" s="41"/>
    </row>
    <row r="15950" spans="4:5" x14ac:dyDescent="0.2">
      <c r="D15950" s="1"/>
      <c r="E15950" s="41"/>
    </row>
    <row r="15951" spans="4:5" x14ac:dyDescent="0.2">
      <c r="D15951" s="1"/>
      <c r="E15951" s="41"/>
    </row>
    <row r="15952" spans="4:5" x14ac:dyDescent="0.2">
      <c r="D15952" s="1"/>
      <c r="E15952" s="41"/>
    </row>
    <row r="15953" spans="4:5" x14ac:dyDescent="0.2">
      <c r="D15953" s="1"/>
      <c r="E15953" s="41"/>
    </row>
    <row r="15954" spans="4:5" x14ac:dyDescent="0.2">
      <c r="D15954" s="1"/>
      <c r="E15954" s="41"/>
    </row>
    <row r="15955" spans="4:5" x14ac:dyDescent="0.2">
      <c r="D15955" s="1"/>
      <c r="E15955" s="41"/>
    </row>
    <row r="15956" spans="4:5" x14ac:dyDescent="0.2">
      <c r="D15956" s="1"/>
      <c r="E15956" s="41"/>
    </row>
    <row r="15957" spans="4:5" x14ac:dyDescent="0.2">
      <c r="D15957" s="1"/>
      <c r="E15957" s="41"/>
    </row>
    <row r="15958" spans="4:5" x14ac:dyDescent="0.2">
      <c r="D15958" s="1"/>
      <c r="E15958" s="41"/>
    </row>
    <row r="15959" spans="4:5" x14ac:dyDescent="0.2">
      <c r="D15959" s="1"/>
      <c r="E15959" s="41"/>
    </row>
    <row r="15960" spans="4:5" x14ac:dyDescent="0.2">
      <c r="D15960" s="1"/>
      <c r="E15960" s="41"/>
    </row>
    <row r="15961" spans="4:5" x14ac:dyDescent="0.2">
      <c r="D15961" s="1"/>
      <c r="E15961" s="41"/>
    </row>
    <row r="15962" spans="4:5" x14ac:dyDescent="0.2">
      <c r="D15962" s="1"/>
      <c r="E15962" s="41"/>
    </row>
    <row r="15963" spans="4:5" x14ac:dyDescent="0.2">
      <c r="D15963" s="1"/>
      <c r="E15963" s="41"/>
    </row>
    <row r="15964" spans="4:5" x14ac:dyDescent="0.2">
      <c r="D15964" s="1"/>
      <c r="E15964" s="41"/>
    </row>
    <row r="15965" spans="4:5" x14ac:dyDescent="0.2">
      <c r="D15965" s="1"/>
      <c r="E15965" s="41"/>
    </row>
    <row r="15966" spans="4:5" x14ac:dyDescent="0.2">
      <c r="D15966" s="1"/>
      <c r="E15966" s="41"/>
    </row>
    <row r="15967" spans="4:5" x14ac:dyDescent="0.2">
      <c r="D15967" s="1"/>
      <c r="E15967" s="41"/>
    </row>
    <row r="15968" spans="4:5" x14ac:dyDescent="0.2">
      <c r="D15968" s="1"/>
      <c r="E15968" s="41"/>
    </row>
    <row r="15969" spans="4:5" x14ac:dyDescent="0.2">
      <c r="D15969" s="1"/>
      <c r="E15969" s="41"/>
    </row>
    <row r="15970" spans="4:5" x14ac:dyDescent="0.2">
      <c r="D15970" s="1"/>
      <c r="E15970" s="41"/>
    </row>
    <row r="15971" spans="4:5" x14ac:dyDescent="0.2">
      <c r="D15971" s="1"/>
      <c r="E15971" s="41"/>
    </row>
    <row r="15972" spans="4:5" x14ac:dyDescent="0.2">
      <c r="D15972" s="1"/>
      <c r="E15972" s="41"/>
    </row>
    <row r="15973" spans="4:5" x14ac:dyDescent="0.2">
      <c r="D15973" s="1"/>
      <c r="E15973" s="41"/>
    </row>
    <row r="15974" spans="4:5" x14ac:dyDescent="0.2">
      <c r="D15974" s="1"/>
      <c r="E15974" s="41"/>
    </row>
    <row r="15975" spans="4:5" x14ac:dyDescent="0.2">
      <c r="D15975" s="1"/>
      <c r="E15975" s="41"/>
    </row>
    <row r="15976" spans="4:5" x14ac:dyDescent="0.2">
      <c r="D15976" s="1"/>
      <c r="E15976" s="41"/>
    </row>
    <row r="15977" spans="4:5" x14ac:dyDescent="0.2">
      <c r="D15977" s="1"/>
      <c r="E15977" s="41"/>
    </row>
    <row r="15978" spans="4:5" x14ac:dyDescent="0.2">
      <c r="D15978" s="1"/>
      <c r="E15978" s="41"/>
    </row>
    <row r="15979" spans="4:5" x14ac:dyDescent="0.2">
      <c r="D15979" s="1"/>
      <c r="E15979" s="41"/>
    </row>
    <row r="15980" spans="4:5" x14ac:dyDescent="0.2">
      <c r="D15980" s="1"/>
      <c r="E15980" s="41"/>
    </row>
    <row r="15981" spans="4:5" x14ac:dyDescent="0.2">
      <c r="D15981" s="1"/>
      <c r="E15981" s="41"/>
    </row>
    <row r="15982" spans="4:5" x14ac:dyDescent="0.2">
      <c r="D15982" s="1"/>
      <c r="E15982" s="41"/>
    </row>
    <row r="15983" spans="4:5" x14ac:dyDescent="0.2">
      <c r="D15983" s="1"/>
      <c r="E15983" s="41"/>
    </row>
    <row r="15984" spans="4:5" x14ac:dyDescent="0.2">
      <c r="D15984" s="1"/>
      <c r="E15984" s="41"/>
    </row>
    <row r="15985" spans="4:5" x14ac:dyDescent="0.2">
      <c r="D15985" s="1"/>
      <c r="E15985" s="41"/>
    </row>
    <row r="15986" spans="4:5" x14ac:dyDescent="0.2">
      <c r="D15986" s="1"/>
      <c r="E15986" s="41"/>
    </row>
    <row r="15987" spans="4:5" x14ac:dyDescent="0.2">
      <c r="D15987" s="1"/>
      <c r="E15987" s="41"/>
    </row>
    <row r="15988" spans="4:5" x14ac:dyDescent="0.2">
      <c r="D15988" s="1"/>
      <c r="E15988" s="41"/>
    </row>
    <row r="15989" spans="4:5" x14ac:dyDescent="0.2">
      <c r="D15989" s="1"/>
      <c r="E15989" s="41"/>
    </row>
    <row r="15990" spans="4:5" x14ac:dyDescent="0.2">
      <c r="D15990" s="1"/>
      <c r="E15990" s="41"/>
    </row>
    <row r="15991" spans="4:5" x14ac:dyDescent="0.2">
      <c r="D15991" s="1"/>
      <c r="E15991" s="41"/>
    </row>
    <row r="15992" spans="4:5" x14ac:dyDescent="0.2">
      <c r="D15992" s="1"/>
      <c r="E15992" s="41"/>
    </row>
    <row r="15993" spans="4:5" x14ac:dyDescent="0.2">
      <c r="D15993" s="1"/>
      <c r="E15993" s="41"/>
    </row>
    <row r="15994" spans="4:5" x14ac:dyDescent="0.2">
      <c r="D15994" s="1"/>
      <c r="E15994" s="41"/>
    </row>
    <row r="15995" spans="4:5" x14ac:dyDescent="0.2">
      <c r="D15995" s="1"/>
      <c r="E15995" s="41"/>
    </row>
    <row r="15996" spans="4:5" x14ac:dyDescent="0.2">
      <c r="D15996" s="1"/>
      <c r="E15996" s="41"/>
    </row>
    <row r="15997" spans="4:5" x14ac:dyDescent="0.2">
      <c r="D15997" s="1"/>
      <c r="E15997" s="41"/>
    </row>
    <row r="15998" spans="4:5" x14ac:dyDescent="0.2">
      <c r="D15998" s="1"/>
      <c r="E15998" s="41"/>
    </row>
    <row r="15999" spans="4:5" x14ac:dyDescent="0.2">
      <c r="D15999" s="1"/>
      <c r="E15999" s="41"/>
    </row>
    <row r="16000" spans="4:5" x14ac:dyDescent="0.2">
      <c r="D16000" s="1"/>
      <c r="E16000" s="41"/>
    </row>
    <row r="16001" spans="4:5" x14ac:dyDescent="0.2">
      <c r="D16001" s="1"/>
      <c r="E16001" s="41"/>
    </row>
    <row r="16002" spans="4:5" x14ac:dyDescent="0.2">
      <c r="D16002" s="1"/>
      <c r="E16002" s="41"/>
    </row>
    <row r="16003" spans="4:5" x14ac:dyDescent="0.2">
      <c r="D16003" s="1"/>
      <c r="E16003" s="41"/>
    </row>
    <row r="16004" spans="4:5" x14ac:dyDescent="0.2">
      <c r="D16004" s="1"/>
      <c r="E16004" s="41"/>
    </row>
    <row r="16005" spans="4:5" x14ac:dyDescent="0.2">
      <c r="D16005" s="1"/>
      <c r="E16005" s="41"/>
    </row>
    <row r="16006" spans="4:5" x14ac:dyDescent="0.2">
      <c r="D16006" s="1"/>
      <c r="E16006" s="41"/>
    </row>
    <row r="16007" spans="4:5" x14ac:dyDescent="0.2">
      <c r="D16007" s="1"/>
      <c r="E16007" s="41"/>
    </row>
    <row r="16008" spans="4:5" x14ac:dyDescent="0.2">
      <c r="D16008" s="1"/>
      <c r="E16008" s="41"/>
    </row>
    <row r="16009" spans="4:5" x14ac:dyDescent="0.2">
      <c r="D16009" s="1"/>
      <c r="E16009" s="41"/>
    </row>
    <row r="16010" spans="4:5" x14ac:dyDescent="0.2">
      <c r="D16010" s="1"/>
      <c r="E16010" s="41"/>
    </row>
    <row r="16011" spans="4:5" x14ac:dyDescent="0.2">
      <c r="D16011" s="1"/>
      <c r="E16011" s="41"/>
    </row>
    <row r="16012" spans="4:5" x14ac:dyDescent="0.2">
      <c r="D16012" s="1"/>
      <c r="E16012" s="41"/>
    </row>
    <row r="16013" spans="4:5" x14ac:dyDescent="0.2">
      <c r="D16013" s="1"/>
      <c r="E16013" s="41"/>
    </row>
    <row r="16014" spans="4:5" x14ac:dyDescent="0.2">
      <c r="D16014" s="1"/>
      <c r="E16014" s="41"/>
    </row>
    <row r="16015" spans="4:5" x14ac:dyDescent="0.2">
      <c r="D16015" s="1"/>
      <c r="E16015" s="41"/>
    </row>
    <row r="16016" spans="4:5" x14ac:dyDescent="0.2">
      <c r="D16016" s="1"/>
      <c r="E16016" s="41"/>
    </row>
    <row r="16017" spans="4:5" x14ac:dyDescent="0.2">
      <c r="D16017" s="1"/>
      <c r="E16017" s="41"/>
    </row>
    <row r="16018" spans="4:5" x14ac:dyDescent="0.2">
      <c r="D16018" s="1"/>
      <c r="E16018" s="41"/>
    </row>
    <row r="16019" spans="4:5" x14ac:dyDescent="0.2">
      <c r="D16019" s="1"/>
      <c r="E16019" s="41"/>
    </row>
    <row r="16020" spans="4:5" x14ac:dyDescent="0.2">
      <c r="D16020" s="1"/>
      <c r="E16020" s="41"/>
    </row>
    <row r="16021" spans="4:5" x14ac:dyDescent="0.2">
      <c r="D16021" s="1"/>
      <c r="E16021" s="41"/>
    </row>
    <row r="16022" spans="4:5" x14ac:dyDescent="0.2">
      <c r="D16022" s="1"/>
      <c r="E16022" s="41"/>
    </row>
    <row r="16023" spans="4:5" x14ac:dyDescent="0.2">
      <c r="D16023" s="1"/>
      <c r="E16023" s="41"/>
    </row>
    <row r="16024" spans="4:5" x14ac:dyDescent="0.2">
      <c r="D16024" s="1"/>
      <c r="E16024" s="41"/>
    </row>
    <row r="16025" spans="4:5" x14ac:dyDescent="0.2">
      <c r="D16025" s="1"/>
      <c r="E16025" s="41"/>
    </row>
    <row r="16026" spans="4:5" x14ac:dyDescent="0.2">
      <c r="D16026" s="1"/>
      <c r="E16026" s="41"/>
    </row>
    <row r="16027" spans="4:5" x14ac:dyDescent="0.2">
      <c r="D16027" s="1"/>
      <c r="E16027" s="41"/>
    </row>
    <row r="16028" spans="4:5" x14ac:dyDescent="0.2">
      <c r="D16028" s="1"/>
      <c r="E16028" s="41"/>
    </row>
    <row r="16029" spans="4:5" x14ac:dyDescent="0.2">
      <c r="D16029" s="1"/>
      <c r="E16029" s="41"/>
    </row>
    <row r="16030" spans="4:5" x14ac:dyDescent="0.2">
      <c r="D16030" s="1"/>
      <c r="E16030" s="41"/>
    </row>
    <row r="16031" spans="4:5" x14ac:dyDescent="0.2">
      <c r="D16031" s="1"/>
      <c r="E16031" s="41"/>
    </row>
    <row r="16032" spans="4:5" x14ac:dyDescent="0.2">
      <c r="D16032" s="1"/>
      <c r="E16032" s="41"/>
    </row>
    <row r="16033" spans="4:5" x14ac:dyDescent="0.2">
      <c r="D16033" s="1"/>
      <c r="E16033" s="41"/>
    </row>
    <row r="16034" spans="4:5" x14ac:dyDescent="0.2">
      <c r="D16034" s="1"/>
      <c r="E16034" s="41"/>
    </row>
    <row r="16035" spans="4:5" x14ac:dyDescent="0.2">
      <c r="D16035" s="1"/>
      <c r="E16035" s="41"/>
    </row>
    <row r="16036" spans="4:5" x14ac:dyDescent="0.2">
      <c r="D16036" s="1"/>
      <c r="E16036" s="41"/>
    </row>
    <row r="16037" spans="4:5" x14ac:dyDescent="0.2">
      <c r="D16037" s="1"/>
      <c r="E16037" s="41"/>
    </row>
    <row r="16038" spans="4:5" x14ac:dyDescent="0.2">
      <c r="D16038" s="1"/>
      <c r="E16038" s="41"/>
    </row>
    <row r="16039" spans="4:5" x14ac:dyDescent="0.2">
      <c r="D16039" s="1"/>
      <c r="E16039" s="41"/>
    </row>
    <row r="16040" spans="4:5" x14ac:dyDescent="0.2">
      <c r="D16040" s="1"/>
      <c r="E16040" s="41"/>
    </row>
    <row r="16041" spans="4:5" x14ac:dyDescent="0.2">
      <c r="D16041" s="1"/>
      <c r="E16041" s="41"/>
    </row>
    <row r="16042" spans="4:5" x14ac:dyDescent="0.2">
      <c r="D16042" s="1"/>
      <c r="E16042" s="41"/>
    </row>
    <row r="16043" spans="4:5" x14ac:dyDescent="0.2">
      <c r="D16043" s="1"/>
      <c r="E16043" s="41"/>
    </row>
    <row r="16044" spans="4:5" x14ac:dyDescent="0.2">
      <c r="D16044" s="1"/>
      <c r="E16044" s="41"/>
    </row>
    <row r="16045" spans="4:5" x14ac:dyDescent="0.2">
      <c r="D16045" s="1"/>
      <c r="E16045" s="41"/>
    </row>
    <row r="16046" spans="4:5" x14ac:dyDescent="0.2">
      <c r="D16046" s="1"/>
      <c r="E16046" s="41"/>
    </row>
    <row r="16047" spans="4:5" x14ac:dyDescent="0.2">
      <c r="D16047" s="1"/>
      <c r="E16047" s="41"/>
    </row>
    <row r="16048" spans="4:5" x14ac:dyDescent="0.2">
      <c r="D16048" s="1"/>
      <c r="E16048" s="41"/>
    </row>
    <row r="16049" spans="4:5" x14ac:dyDescent="0.2">
      <c r="D16049" s="1"/>
      <c r="E16049" s="41"/>
    </row>
    <row r="16050" spans="4:5" x14ac:dyDescent="0.2">
      <c r="D16050" s="1"/>
      <c r="E16050" s="41"/>
    </row>
    <row r="16051" spans="4:5" x14ac:dyDescent="0.2">
      <c r="D16051" s="1"/>
      <c r="E16051" s="41"/>
    </row>
    <row r="16052" spans="4:5" x14ac:dyDescent="0.2">
      <c r="D16052" s="1"/>
      <c r="E16052" s="41"/>
    </row>
    <row r="16053" spans="4:5" x14ac:dyDescent="0.2">
      <c r="D16053" s="1"/>
      <c r="E16053" s="41"/>
    </row>
    <row r="16054" spans="4:5" x14ac:dyDescent="0.2">
      <c r="D16054" s="1"/>
      <c r="E16054" s="41"/>
    </row>
    <row r="16055" spans="4:5" x14ac:dyDescent="0.2">
      <c r="D16055" s="1"/>
      <c r="E16055" s="41"/>
    </row>
    <row r="16056" spans="4:5" x14ac:dyDescent="0.2">
      <c r="D16056" s="1"/>
      <c r="E16056" s="41"/>
    </row>
    <row r="16057" spans="4:5" x14ac:dyDescent="0.2">
      <c r="D16057" s="1"/>
      <c r="E16057" s="41"/>
    </row>
    <row r="16058" spans="4:5" x14ac:dyDescent="0.2">
      <c r="D16058" s="1"/>
      <c r="E16058" s="41"/>
    </row>
    <row r="16059" spans="4:5" x14ac:dyDescent="0.2">
      <c r="D16059" s="1"/>
      <c r="E16059" s="41"/>
    </row>
    <row r="16060" spans="4:5" x14ac:dyDescent="0.2">
      <c r="D16060" s="1"/>
      <c r="E16060" s="41"/>
    </row>
    <row r="16061" spans="4:5" x14ac:dyDescent="0.2">
      <c r="D16061" s="1"/>
      <c r="E16061" s="41"/>
    </row>
    <row r="16062" spans="4:5" x14ac:dyDescent="0.2">
      <c r="D16062" s="1"/>
      <c r="E16062" s="41"/>
    </row>
    <row r="16063" spans="4:5" x14ac:dyDescent="0.2">
      <c r="D16063" s="1"/>
      <c r="E16063" s="41"/>
    </row>
    <row r="16064" spans="4:5" x14ac:dyDescent="0.2">
      <c r="D16064" s="1"/>
      <c r="E16064" s="41"/>
    </row>
    <row r="16065" spans="4:5" x14ac:dyDescent="0.2">
      <c r="D16065" s="1"/>
      <c r="E16065" s="41"/>
    </row>
    <row r="16066" spans="4:5" x14ac:dyDescent="0.2">
      <c r="D16066" s="1"/>
      <c r="E16066" s="41"/>
    </row>
    <row r="16067" spans="4:5" x14ac:dyDescent="0.2">
      <c r="D16067" s="1"/>
      <c r="E16067" s="41"/>
    </row>
    <row r="16068" spans="4:5" x14ac:dyDescent="0.2">
      <c r="D16068" s="1"/>
      <c r="E16068" s="41"/>
    </row>
    <row r="16069" spans="4:5" x14ac:dyDescent="0.2">
      <c r="D16069" s="1"/>
      <c r="E16069" s="41"/>
    </row>
    <row r="16070" spans="4:5" x14ac:dyDescent="0.2">
      <c r="D16070" s="1"/>
      <c r="E16070" s="41"/>
    </row>
    <row r="16071" spans="4:5" x14ac:dyDescent="0.2">
      <c r="D16071" s="1"/>
      <c r="E16071" s="41"/>
    </row>
    <row r="16072" spans="4:5" x14ac:dyDescent="0.2">
      <c r="D16072" s="1"/>
      <c r="E16072" s="41"/>
    </row>
    <row r="16073" spans="4:5" x14ac:dyDescent="0.2">
      <c r="D16073" s="1"/>
      <c r="E16073" s="41"/>
    </row>
    <row r="16074" spans="4:5" x14ac:dyDescent="0.2">
      <c r="D16074" s="1"/>
      <c r="E16074" s="41"/>
    </row>
    <row r="16075" spans="4:5" x14ac:dyDescent="0.2">
      <c r="D16075" s="1"/>
      <c r="E16075" s="41"/>
    </row>
    <row r="16076" spans="4:5" x14ac:dyDescent="0.2">
      <c r="D16076" s="1"/>
      <c r="E16076" s="41"/>
    </row>
    <row r="16077" spans="4:5" x14ac:dyDescent="0.2">
      <c r="D16077" s="1"/>
      <c r="E16077" s="41"/>
    </row>
    <row r="16078" spans="4:5" x14ac:dyDescent="0.2">
      <c r="D16078" s="1"/>
      <c r="E16078" s="41"/>
    </row>
    <row r="16079" spans="4:5" x14ac:dyDescent="0.2">
      <c r="D16079" s="1"/>
      <c r="E16079" s="41"/>
    </row>
    <row r="16080" spans="4:5" x14ac:dyDescent="0.2">
      <c r="D16080" s="1"/>
      <c r="E16080" s="41"/>
    </row>
    <row r="16081" spans="4:5" x14ac:dyDescent="0.2">
      <c r="D16081" s="1"/>
      <c r="E16081" s="41"/>
    </row>
    <row r="16082" spans="4:5" x14ac:dyDescent="0.2">
      <c r="D16082" s="1"/>
      <c r="E16082" s="41"/>
    </row>
    <row r="16083" spans="4:5" x14ac:dyDescent="0.2">
      <c r="D16083" s="1"/>
      <c r="E16083" s="41"/>
    </row>
    <row r="16084" spans="4:5" x14ac:dyDescent="0.2">
      <c r="D16084" s="1"/>
      <c r="E16084" s="41"/>
    </row>
    <row r="16085" spans="4:5" x14ac:dyDescent="0.2">
      <c r="D16085" s="1"/>
      <c r="E16085" s="41"/>
    </row>
    <row r="16086" spans="4:5" x14ac:dyDescent="0.2">
      <c r="D16086" s="1"/>
      <c r="E16086" s="41"/>
    </row>
    <row r="16087" spans="4:5" x14ac:dyDescent="0.2">
      <c r="D16087" s="1"/>
      <c r="E16087" s="41"/>
    </row>
    <row r="16088" spans="4:5" x14ac:dyDescent="0.2">
      <c r="D16088" s="1"/>
      <c r="E16088" s="41"/>
    </row>
    <row r="16089" spans="4:5" x14ac:dyDescent="0.2">
      <c r="D16089" s="1"/>
      <c r="E16089" s="41"/>
    </row>
    <row r="16090" spans="4:5" x14ac:dyDescent="0.2">
      <c r="D16090" s="1"/>
      <c r="E16090" s="41"/>
    </row>
    <row r="16091" spans="4:5" x14ac:dyDescent="0.2">
      <c r="D16091" s="1"/>
      <c r="E16091" s="41"/>
    </row>
    <row r="16092" spans="4:5" x14ac:dyDescent="0.2">
      <c r="D16092" s="1"/>
      <c r="E16092" s="41"/>
    </row>
    <row r="16093" spans="4:5" x14ac:dyDescent="0.2">
      <c r="D16093" s="1"/>
      <c r="E16093" s="41"/>
    </row>
    <row r="16094" spans="4:5" x14ac:dyDescent="0.2">
      <c r="D16094" s="1"/>
      <c r="E16094" s="41"/>
    </row>
    <row r="16095" spans="4:5" x14ac:dyDescent="0.2">
      <c r="D16095" s="1"/>
      <c r="E16095" s="41"/>
    </row>
    <row r="16096" spans="4:5" x14ac:dyDescent="0.2">
      <c r="D16096" s="1"/>
      <c r="E16096" s="41"/>
    </row>
    <row r="16097" spans="4:5" x14ac:dyDescent="0.2">
      <c r="D16097" s="1"/>
      <c r="E16097" s="41"/>
    </row>
    <row r="16098" spans="4:5" x14ac:dyDescent="0.2">
      <c r="D16098" s="1"/>
      <c r="E16098" s="41"/>
    </row>
    <row r="16099" spans="4:5" x14ac:dyDescent="0.2">
      <c r="D16099" s="1"/>
      <c r="E16099" s="41"/>
    </row>
    <row r="16100" spans="4:5" x14ac:dyDescent="0.2">
      <c r="D16100" s="1"/>
      <c r="E16100" s="41"/>
    </row>
    <row r="16101" spans="4:5" x14ac:dyDescent="0.2">
      <c r="D16101" s="1"/>
      <c r="E16101" s="41"/>
    </row>
    <row r="16102" spans="4:5" x14ac:dyDescent="0.2">
      <c r="D16102" s="1"/>
      <c r="E16102" s="41"/>
    </row>
    <row r="16103" spans="4:5" x14ac:dyDescent="0.2">
      <c r="D16103" s="1"/>
      <c r="E16103" s="41"/>
    </row>
    <row r="16104" spans="4:5" x14ac:dyDescent="0.2">
      <c r="D16104" s="1"/>
      <c r="E16104" s="41"/>
    </row>
    <row r="16105" spans="4:5" x14ac:dyDescent="0.2">
      <c r="D16105" s="1"/>
      <c r="E16105" s="41"/>
    </row>
    <row r="16106" spans="4:5" x14ac:dyDescent="0.2">
      <c r="D16106" s="1"/>
      <c r="E16106" s="41"/>
    </row>
    <row r="16107" spans="4:5" x14ac:dyDescent="0.2">
      <c r="D16107" s="1"/>
      <c r="E16107" s="41"/>
    </row>
    <row r="16108" spans="4:5" x14ac:dyDescent="0.2">
      <c r="D16108" s="1"/>
      <c r="E16108" s="41"/>
    </row>
    <row r="16109" spans="4:5" x14ac:dyDescent="0.2">
      <c r="D16109" s="1"/>
      <c r="E16109" s="41"/>
    </row>
    <row r="16110" spans="4:5" x14ac:dyDescent="0.2">
      <c r="D16110" s="1"/>
      <c r="E16110" s="41"/>
    </row>
    <row r="16111" spans="4:5" x14ac:dyDescent="0.2">
      <c r="D16111" s="1"/>
      <c r="E16111" s="41"/>
    </row>
    <row r="16112" spans="4:5" x14ac:dyDescent="0.2">
      <c r="D16112" s="1"/>
      <c r="E16112" s="41"/>
    </row>
    <row r="16113" spans="4:5" x14ac:dyDescent="0.2">
      <c r="D16113" s="1"/>
      <c r="E16113" s="41"/>
    </row>
    <row r="16114" spans="4:5" x14ac:dyDescent="0.2">
      <c r="D16114" s="1"/>
      <c r="E16114" s="41"/>
    </row>
    <row r="16115" spans="4:5" x14ac:dyDescent="0.2">
      <c r="D16115" s="1"/>
      <c r="E16115" s="41"/>
    </row>
    <row r="16116" spans="4:5" x14ac:dyDescent="0.2">
      <c r="D16116" s="1"/>
      <c r="E16116" s="41"/>
    </row>
    <row r="16117" spans="4:5" x14ac:dyDescent="0.2">
      <c r="D16117" s="1"/>
      <c r="E16117" s="41"/>
    </row>
    <row r="16118" spans="4:5" x14ac:dyDescent="0.2">
      <c r="D16118" s="1"/>
      <c r="E16118" s="41"/>
    </row>
    <row r="16119" spans="4:5" x14ac:dyDescent="0.2">
      <c r="D16119" s="1"/>
      <c r="E16119" s="41"/>
    </row>
    <row r="16120" spans="4:5" x14ac:dyDescent="0.2">
      <c r="D16120" s="1"/>
      <c r="E16120" s="41"/>
    </row>
    <row r="16121" spans="4:5" x14ac:dyDescent="0.2">
      <c r="D16121" s="1"/>
      <c r="E16121" s="41"/>
    </row>
    <row r="16122" spans="4:5" x14ac:dyDescent="0.2">
      <c r="D16122" s="1"/>
      <c r="E16122" s="41"/>
    </row>
    <row r="16123" spans="4:5" x14ac:dyDescent="0.2">
      <c r="D16123" s="1"/>
      <c r="E16123" s="41"/>
    </row>
    <row r="16124" spans="4:5" x14ac:dyDescent="0.2">
      <c r="D16124" s="1"/>
      <c r="E16124" s="41"/>
    </row>
    <row r="16125" spans="4:5" x14ac:dyDescent="0.2">
      <c r="D16125" s="1"/>
      <c r="E16125" s="41"/>
    </row>
    <row r="16126" spans="4:5" x14ac:dyDescent="0.2">
      <c r="D16126" s="1"/>
      <c r="E16126" s="41"/>
    </row>
    <row r="16127" spans="4:5" x14ac:dyDescent="0.2">
      <c r="D16127" s="1"/>
      <c r="E16127" s="41"/>
    </row>
    <row r="16128" spans="4:5" x14ac:dyDescent="0.2">
      <c r="D16128" s="1"/>
      <c r="E16128" s="41"/>
    </row>
    <row r="16129" spans="4:5" x14ac:dyDescent="0.2">
      <c r="D16129" s="1"/>
      <c r="E16129" s="41"/>
    </row>
    <row r="16130" spans="4:5" x14ac:dyDescent="0.2">
      <c r="D16130" s="1"/>
      <c r="E16130" s="41"/>
    </row>
    <row r="16131" spans="4:5" x14ac:dyDescent="0.2">
      <c r="D16131" s="1"/>
      <c r="E16131" s="41"/>
    </row>
    <row r="16132" spans="4:5" x14ac:dyDescent="0.2">
      <c r="D16132" s="1"/>
      <c r="E16132" s="41"/>
    </row>
    <row r="16133" spans="4:5" x14ac:dyDescent="0.2">
      <c r="D16133" s="1"/>
      <c r="E16133" s="41"/>
    </row>
    <row r="16134" spans="4:5" x14ac:dyDescent="0.2">
      <c r="D16134" s="1"/>
      <c r="E16134" s="41"/>
    </row>
    <row r="16135" spans="4:5" x14ac:dyDescent="0.2">
      <c r="D16135" s="1"/>
      <c r="E16135" s="41"/>
    </row>
    <row r="16136" spans="4:5" x14ac:dyDescent="0.2">
      <c r="D16136" s="1"/>
      <c r="E16136" s="41"/>
    </row>
    <row r="16137" spans="4:5" x14ac:dyDescent="0.2">
      <c r="D16137" s="1"/>
      <c r="E16137" s="41"/>
    </row>
    <row r="16138" spans="4:5" x14ac:dyDescent="0.2">
      <c r="D16138" s="1"/>
      <c r="E16138" s="41"/>
    </row>
    <row r="16139" spans="4:5" x14ac:dyDescent="0.2">
      <c r="D16139" s="1"/>
      <c r="E16139" s="41"/>
    </row>
    <row r="16140" spans="4:5" x14ac:dyDescent="0.2">
      <c r="D16140" s="1"/>
      <c r="E16140" s="41"/>
    </row>
    <row r="16141" spans="4:5" x14ac:dyDescent="0.2">
      <c r="D16141" s="1"/>
      <c r="E16141" s="41"/>
    </row>
    <row r="16142" spans="4:5" x14ac:dyDescent="0.2">
      <c r="D16142" s="1"/>
      <c r="E16142" s="41"/>
    </row>
    <row r="16143" spans="4:5" x14ac:dyDescent="0.2">
      <c r="D16143" s="1"/>
      <c r="E16143" s="41"/>
    </row>
    <row r="16144" spans="4:5" x14ac:dyDescent="0.2">
      <c r="D16144" s="1"/>
      <c r="E16144" s="41"/>
    </row>
    <row r="16145" spans="4:5" x14ac:dyDescent="0.2">
      <c r="D16145" s="1"/>
      <c r="E16145" s="41"/>
    </row>
    <row r="16146" spans="4:5" x14ac:dyDescent="0.2">
      <c r="D16146" s="1"/>
      <c r="E16146" s="41"/>
    </row>
    <row r="16147" spans="4:5" x14ac:dyDescent="0.2">
      <c r="D16147" s="1"/>
      <c r="E16147" s="41"/>
    </row>
    <row r="16148" spans="4:5" x14ac:dyDescent="0.2">
      <c r="D16148" s="1"/>
      <c r="E16148" s="41"/>
    </row>
    <row r="16149" spans="4:5" x14ac:dyDescent="0.2">
      <c r="D16149" s="1"/>
      <c r="E16149" s="41"/>
    </row>
    <row r="16150" spans="4:5" x14ac:dyDescent="0.2">
      <c r="D16150" s="1"/>
      <c r="E16150" s="41"/>
    </row>
    <row r="16151" spans="4:5" x14ac:dyDescent="0.2">
      <c r="D16151" s="1"/>
      <c r="E16151" s="41"/>
    </row>
    <row r="16152" spans="4:5" x14ac:dyDescent="0.2">
      <c r="D16152" s="1"/>
      <c r="E16152" s="41"/>
    </row>
    <row r="16153" spans="4:5" x14ac:dyDescent="0.2">
      <c r="D16153" s="1"/>
      <c r="E16153" s="41"/>
    </row>
    <row r="16154" spans="4:5" x14ac:dyDescent="0.2">
      <c r="D16154" s="1"/>
      <c r="E16154" s="41"/>
    </row>
    <row r="16155" spans="4:5" x14ac:dyDescent="0.2">
      <c r="D16155" s="1"/>
      <c r="E16155" s="41"/>
    </row>
    <row r="16156" spans="4:5" x14ac:dyDescent="0.2">
      <c r="D16156" s="1"/>
      <c r="E16156" s="41"/>
    </row>
    <row r="16157" spans="4:5" x14ac:dyDescent="0.2">
      <c r="D16157" s="1"/>
      <c r="E16157" s="41"/>
    </row>
    <row r="16158" spans="4:5" x14ac:dyDescent="0.2">
      <c r="D16158" s="1"/>
      <c r="E16158" s="41"/>
    </row>
    <row r="16159" spans="4:5" x14ac:dyDescent="0.2">
      <c r="D16159" s="1"/>
      <c r="E16159" s="41"/>
    </row>
    <row r="16160" spans="4:5" x14ac:dyDescent="0.2">
      <c r="D16160" s="1"/>
      <c r="E16160" s="41"/>
    </row>
    <row r="16161" spans="4:5" x14ac:dyDescent="0.2">
      <c r="D16161" s="1"/>
      <c r="E16161" s="41"/>
    </row>
    <row r="16162" spans="4:5" x14ac:dyDescent="0.2">
      <c r="D16162" s="1"/>
      <c r="E16162" s="41"/>
    </row>
    <row r="16163" spans="4:5" x14ac:dyDescent="0.2">
      <c r="D16163" s="1"/>
      <c r="E16163" s="41"/>
    </row>
    <row r="16164" spans="4:5" x14ac:dyDescent="0.2">
      <c r="D16164" s="1"/>
      <c r="E16164" s="41"/>
    </row>
    <row r="16165" spans="4:5" x14ac:dyDescent="0.2">
      <c r="D16165" s="1"/>
      <c r="E16165" s="41"/>
    </row>
    <row r="16166" spans="4:5" x14ac:dyDescent="0.2">
      <c r="D16166" s="1"/>
      <c r="E16166" s="41"/>
    </row>
    <row r="16167" spans="4:5" x14ac:dyDescent="0.2">
      <c r="D16167" s="1"/>
      <c r="E16167" s="41"/>
    </row>
    <row r="16168" spans="4:5" x14ac:dyDescent="0.2">
      <c r="D16168" s="1"/>
      <c r="E16168" s="41"/>
    </row>
    <row r="16169" spans="4:5" x14ac:dyDescent="0.2">
      <c r="D16169" s="1"/>
      <c r="E16169" s="41"/>
    </row>
    <row r="16170" spans="4:5" x14ac:dyDescent="0.2">
      <c r="D16170" s="1"/>
      <c r="E16170" s="41"/>
    </row>
    <row r="16171" spans="4:5" x14ac:dyDescent="0.2">
      <c r="D16171" s="1"/>
      <c r="E16171" s="41"/>
    </row>
    <row r="16172" spans="4:5" x14ac:dyDescent="0.2">
      <c r="D16172" s="1"/>
      <c r="E16172" s="41"/>
    </row>
    <row r="16173" spans="4:5" x14ac:dyDescent="0.2">
      <c r="D16173" s="1"/>
      <c r="E16173" s="41"/>
    </row>
    <row r="16174" spans="4:5" x14ac:dyDescent="0.2">
      <c r="D16174" s="1"/>
      <c r="E16174" s="41"/>
    </row>
    <row r="16175" spans="4:5" x14ac:dyDescent="0.2">
      <c r="D16175" s="1"/>
      <c r="E16175" s="41"/>
    </row>
    <row r="16176" spans="4:5" x14ac:dyDescent="0.2">
      <c r="D16176" s="1"/>
      <c r="E16176" s="41"/>
    </row>
    <row r="16177" spans="4:5" x14ac:dyDescent="0.2">
      <c r="D16177" s="1"/>
      <c r="E16177" s="41"/>
    </row>
    <row r="16178" spans="4:5" x14ac:dyDescent="0.2">
      <c r="D16178" s="1"/>
      <c r="E16178" s="41"/>
    </row>
    <row r="16179" spans="4:5" x14ac:dyDescent="0.2">
      <c r="D16179" s="1"/>
      <c r="E16179" s="41"/>
    </row>
    <row r="16180" spans="4:5" x14ac:dyDescent="0.2">
      <c r="D16180" s="1"/>
      <c r="E16180" s="41"/>
    </row>
    <row r="16181" spans="4:5" x14ac:dyDescent="0.2">
      <c r="D16181" s="1"/>
      <c r="E16181" s="41"/>
    </row>
    <row r="16182" spans="4:5" x14ac:dyDescent="0.2">
      <c r="D16182" s="1"/>
      <c r="E16182" s="41"/>
    </row>
    <row r="16183" spans="4:5" x14ac:dyDescent="0.2">
      <c r="D16183" s="1"/>
      <c r="E16183" s="41"/>
    </row>
    <row r="16184" spans="4:5" x14ac:dyDescent="0.2">
      <c r="D16184" s="1"/>
      <c r="E16184" s="41"/>
    </row>
    <row r="16185" spans="4:5" x14ac:dyDescent="0.2">
      <c r="D16185" s="1"/>
      <c r="E16185" s="41"/>
    </row>
    <row r="16186" spans="4:5" x14ac:dyDescent="0.2">
      <c r="D16186" s="1"/>
      <c r="E16186" s="41"/>
    </row>
    <row r="16187" spans="4:5" x14ac:dyDescent="0.2">
      <c r="D16187" s="1"/>
      <c r="E16187" s="41"/>
    </row>
    <row r="16188" spans="4:5" x14ac:dyDescent="0.2">
      <c r="D16188" s="1"/>
      <c r="E16188" s="41"/>
    </row>
    <row r="16189" spans="4:5" x14ac:dyDescent="0.2">
      <c r="D16189" s="1"/>
      <c r="E16189" s="41"/>
    </row>
    <row r="16190" spans="4:5" x14ac:dyDescent="0.2">
      <c r="D16190" s="1"/>
      <c r="E16190" s="41"/>
    </row>
    <row r="16191" spans="4:5" x14ac:dyDescent="0.2">
      <c r="D16191" s="1"/>
      <c r="E16191" s="41"/>
    </row>
    <row r="16192" spans="4:5" x14ac:dyDescent="0.2">
      <c r="D16192" s="1"/>
      <c r="E16192" s="41"/>
    </row>
    <row r="16193" spans="4:5" x14ac:dyDescent="0.2">
      <c r="D16193" s="1"/>
      <c r="E16193" s="41"/>
    </row>
    <row r="16194" spans="4:5" x14ac:dyDescent="0.2">
      <c r="D16194" s="1"/>
      <c r="E16194" s="41"/>
    </row>
    <row r="16195" spans="4:5" x14ac:dyDescent="0.2">
      <c r="D16195" s="1"/>
      <c r="E16195" s="41"/>
    </row>
    <row r="16196" spans="4:5" x14ac:dyDescent="0.2">
      <c r="D16196" s="1"/>
      <c r="E16196" s="41"/>
    </row>
    <row r="16197" spans="4:5" x14ac:dyDescent="0.2">
      <c r="D16197" s="1"/>
      <c r="E16197" s="41"/>
    </row>
    <row r="16198" spans="4:5" x14ac:dyDescent="0.2">
      <c r="D16198" s="1"/>
      <c r="E16198" s="41"/>
    </row>
    <row r="16199" spans="4:5" x14ac:dyDescent="0.2">
      <c r="D16199" s="1"/>
      <c r="E16199" s="41"/>
    </row>
    <row r="16200" spans="4:5" x14ac:dyDescent="0.2">
      <c r="D16200" s="1"/>
      <c r="E16200" s="41"/>
    </row>
    <row r="16201" spans="4:5" x14ac:dyDescent="0.2">
      <c r="D16201" s="1"/>
      <c r="E16201" s="41"/>
    </row>
    <row r="16202" spans="4:5" x14ac:dyDescent="0.2">
      <c r="D16202" s="1"/>
      <c r="E16202" s="41"/>
    </row>
    <row r="16203" spans="4:5" x14ac:dyDescent="0.2">
      <c r="D16203" s="1"/>
      <c r="E16203" s="41"/>
    </row>
    <row r="16204" spans="4:5" x14ac:dyDescent="0.2">
      <c r="D16204" s="1"/>
      <c r="E16204" s="41"/>
    </row>
    <row r="16205" spans="4:5" x14ac:dyDescent="0.2">
      <c r="D16205" s="1"/>
      <c r="E16205" s="41"/>
    </row>
    <row r="16206" spans="4:5" x14ac:dyDescent="0.2">
      <c r="D16206" s="1"/>
      <c r="E16206" s="41"/>
    </row>
    <row r="16207" spans="4:5" x14ac:dyDescent="0.2">
      <c r="D16207" s="1"/>
      <c r="E16207" s="41"/>
    </row>
    <row r="16208" spans="4:5" x14ac:dyDescent="0.2">
      <c r="D16208" s="1"/>
      <c r="E16208" s="41"/>
    </row>
    <row r="16209" spans="4:5" x14ac:dyDescent="0.2">
      <c r="D16209" s="1"/>
      <c r="E16209" s="41"/>
    </row>
    <row r="16210" spans="4:5" x14ac:dyDescent="0.2">
      <c r="D16210" s="1"/>
      <c r="E16210" s="41"/>
    </row>
    <row r="16211" spans="4:5" x14ac:dyDescent="0.2">
      <c r="D16211" s="1"/>
      <c r="E16211" s="41"/>
    </row>
    <row r="16212" spans="4:5" x14ac:dyDescent="0.2">
      <c r="D16212" s="1"/>
      <c r="E16212" s="41"/>
    </row>
    <row r="16213" spans="4:5" x14ac:dyDescent="0.2">
      <c r="D16213" s="1"/>
      <c r="E16213" s="41"/>
    </row>
    <row r="16214" spans="4:5" x14ac:dyDescent="0.2">
      <c r="D16214" s="1"/>
      <c r="E16214" s="41"/>
    </row>
    <row r="16215" spans="4:5" x14ac:dyDescent="0.2">
      <c r="D16215" s="1"/>
      <c r="E16215" s="41"/>
    </row>
    <row r="16216" spans="4:5" x14ac:dyDescent="0.2">
      <c r="D16216" s="1"/>
      <c r="E16216" s="41"/>
    </row>
    <row r="16217" spans="4:5" x14ac:dyDescent="0.2">
      <c r="D16217" s="1"/>
      <c r="E16217" s="41"/>
    </row>
    <row r="16218" spans="4:5" x14ac:dyDescent="0.2">
      <c r="D16218" s="1"/>
      <c r="E16218" s="41"/>
    </row>
    <row r="16219" spans="4:5" x14ac:dyDescent="0.2">
      <c r="D16219" s="1"/>
      <c r="E16219" s="41"/>
    </row>
    <row r="16220" spans="4:5" x14ac:dyDescent="0.2">
      <c r="D16220" s="1"/>
      <c r="E16220" s="41"/>
    </row>
    <row r="16221" spans="4:5" x14ac:dyDescent="0.2">
      <c r="D16221" s="1"/>
      <c r="E16221" s="41"/>
    </row>
    <row r="16222" spans="4:5" x14ac:dyDescent="0.2">
      <c r="D16222" s="1"/>
      <c r="E16222" s="41"/>
    </row>
    <row r="16223" spans="4:5" x14ac:dyDescent="0.2">
      <c r="D16223" s="1"/>
      <c r="E16223" s="41"/>
    </row>
    <row r="16224" spans="4:5" x14ac:dyDescent="0.2">
      <c r="D16224" s="1"/>
      <c r="E16224" s="41"/>
    </row>
    <row r="16225" spans="4:5" x14ac:dyDescent="0.2">
      <c r="D16225" s="1"/>
      <c r="E16225" s="41"/>
    </row>
    <row r="16226" spans="4:5" x14ac:dyDescent="0.2">
      <c r="D16226" s="1"/>
      <c r="E16226" s="41"/>
    </row>
    <row r="16227" spans="4:5" x14ac:dyDescent="0.2">
      <c r="D16227" s="1"/>
      <c r="E16227" s="41"/>
    </row>
    <row r="16228" spans="4:5" x14ac:dyDescent="0.2">
      <c r="D16228" s="1"/>
      <c r="E16228" s="41"/>
    </row>
    <row r="16229" spans="4:5" x14ac:dyDescent="0.2">
      <c r="D16229" s="1"/>
      <c r="E16229" s="41"/>
    </row>
    <row r="16230" spans="4:5" x14ac:dyDescent="0.2">
      <c r="D16230" s="1"/>
      <c r="E16230" s="41"/>
    </row>
    <row r="16231" spans="4:5" x14ac:dyDescent="0.2">
      <c r="D16231" s="1"/>
      <c r="E16231" s="41"/>
    </row>
    <row r="16232" spans="4:5" x14ac:dyDescent="0.2">
      <c r="D16232" s="1"/>
      <c r="E16232" s="41"/>
    </row>
    <row r="16233" spans="4:5" x14ac:dyDescent="0.2">
      <c r="D16233" s="1"/>
      <c r="E16233" s="41"/>
    </row>
    <row r="16234" spans="4:5" x14ac:dyDescent="0.2">
      <c r="D16234" s="1"/>
      <c r="E16234" s="41"/>
    </row>
    <row r="16235" spans="4:5" x14ac:dyDescent="0.2">
      <c r="D16235" s="1"/>
      <c r="E16235" s="41"/>
    </row>
    <row r="16236" spans="4:5" x14ac:dyDescent="0.2">
      <c r="D16236" s="1"/>
      <c r="E16236" s="41"/>
    </row>
    <row r="16237" spans="4:5" x14ac:dyDescent="0.2">
      <c r="D16237" s="1"/>
      <c r="E16237" s="41"/>
    </row>
    <row r="16238" spans="4:5" x14ac:dyDescent="0.2">
      <c r="D16238" s="1"/>
      <c r="E16238" s="41"/>
    </row>
    <row r="16239" spans="4:5" x14ac:dyDescent="0.2">
      <c r="D16239" s="1"/>
      <c r="E16239" s="41"/>
    </row>
    <row r="16240" spans="4:5" x14ac:dyDescent="0.2">
      <c r="D16240" s="1"/>
      <c r="E16240" s="41"/>
    </row>
    <row r="16241" spans="4:5" x14ac:dyDescent="0.2">
      <c r="D16241" s="1"/>
      <c r="E16241" s="41"/>
    </row>
    <row r="16242" spans="4:5" x14ac:dyDescent="0.2">
      <c r="D16242" s="1"/>
      <c r="E16242" s="41"/>
    </row>
    <row r="16243" spans="4:5" x14ac:dyDescent="0.2">
      <c r="D16243" s="1"/>
      <c r="E16243" s="41"/>
    </row>
    <row r="16244" spans="4:5" x14ac:dyDescent="0.2">
      <c r="D16244" s="1"/>
      <c r="E16244" s="41"/>
    </row>
    <row r="16245" spans="4:5" x14ac:dyDescent="0.2">
      <c r="D16245" s="1"/>
      <c r="E16245" s="41"/>
    </row>
    <row r="16246" spans="4:5" x14ac:dyDescent="0.2">
      <c r="D16246" s="1"/>
      <c r="E16246" s="41"/>
    </row>
    <row r="16247" spans="4:5" x14ac:dyDescent="0.2">
      <c r="D16247" s="1"/>
      <c r="E16247" s="41"/>
    </row>
    <row r="16248" spans="4:5" x14ac:dyDescent="0.2">
      <c r="D16248" s="1"/>
      <c r="E16248" s="41"/>
    </row>
    <row r="16249" spans="4:5" x14ac:dyDescent="0.2">
      <c r="D16249" s="1"/>
      <c r="E16249" s="41"/>
    </row>
    <row r="16250" spans="4:5" x14ac:dyDescent="0.2">
      <c r="D16250" s="1"/>
      <c r="E16250" s="41"/>
    </row>
    <row r="16251" spans="4:5" x14ac:dyDescent="0.2">
      <c r="D16251" s="1"/>
      <c r="E16251" s="41"/>
    </row>
    <row r="16252" spans="4:5" x14ac:dyDescent="0.2">
      <c r="D16252" s="1"/>
      <c r="E16252" s="41"/>
    </row>
    <row r="16253" spans="4:5" x14ac:dyDescent="0.2">
      <c r="D16253" s="1"/>
      <c r="E16253" s="41"/>
    </row>
    <row r="16254" spans="4:5" x14ac:dyDescent="0.2">
      <c r="D16254" s="1"/>
      <c r="E16254" s="41"/>
    </row>
    <row r="16255" spans="4:5" x14ac:dyDescent="0.2">
      <c r="D16255" s="1"/>
      <c r="E16255" s="41"/>
    </row>
    <row r="16256" spans="4:5" x14ac:dyDescent="0.2">
      <c r="D16256" s="1"/>
      <c r="E16256" s="41"/>
    </row>
    <row r="16257" spans="4:5" x14ac:dyDescent="0.2">
      <c r="D16257" s="1"/>
      <c r="E16257" s="41"/>
    </row>
    <row r="16258" spans="4:5" x14ac:dyDescent="0.2">
      <c r="D16258" s="1"/>
      <c r="E16258" s="41"/>
    </row>
    <row r="16259" spans="4:5" x14ac:dyDescent="0.2">
      <c r="D16259" s="1"/>
      <c r="E16259" s="41"/>
    </row>
    <row r="16260" spans="4:5" x14ac:dyDescent="0.2">
      <c r="D16260" s="1"/>
      <c r="E16260" s="41"/>
    </row>
    <row r="16261" spans="4:5" x14ac:dyDescent="0.2">
      <c r="D16261" s="1"/>
      <c r="E16261" s="41"/>
    </row>
    <row r="16262" spans="4:5" x14ac:dyDescent="0.2">
      <c r="D16262" s="1"/>
      <c r="E16262" s="41"/>
    </row>
    <row r="16263" spans="4:5" x14ac:dyDescent="0.2">
      <c r="D16263" s="1"/>
      <c r="E16263" s="41"/>
    </row>
    <row r="16264" spans="4:5" x14ac:dyDescent="0.2">
      <c r="D16264" s="1"/>
      <c r="E16264" s="41"/>
    </row>
    <row r="16265" spans="4:5" x14ac:dyDescent="0.2">
      <c r="D16265" s="1"/>
      <c r="E16265" s="41"/>
    </row>
    <row r="16266" spans="4:5" x14ac:dyDescent="0.2">
      <c r="D16266" s="1"/>
      <c r="E16266" s="41"/>
    </row>
    <row r="16267" spans="4:5" x14ac:dyDescent="0.2">
      <c r="D16267" s="1"/>
      <c r="E16267" s="41"/>
    </row>
    <row r="16268" spans="4:5" x14ac:dyDescent="0.2">
      <c r="D16268" s="1"/>
      <c r="E16268" s="41"/>
    </row>
    <row r="16269" spans="4:5" x14ac:dyDescent="0.2">
      <c r="D16269" s="1"/>
      <c r="E16269" s="41"/>
    </row>
    <row r="16270" spans="4:5" x14ac:dyDescent="0.2">
      <c r="D16270" s="1"/>
      <c r="E16270" s="41"/>
    </row>
    <row r="16271" spans="4:5" x14ac:dyDescent="0.2">
      <c r="D16271" s="1"/>
      <c r="E16271" s="41"/>
    </row>
    <row r="16272" spans="4:5" x14ac:dyDescent="0.2">
      <c r="D16272" s="1"/>
      <c r="E16272" s="41"/>
    </row>
    <row r="16273" spans="4:5" x14ac:dyDescent="0.2">
      <c r="D16273" s="1"/>
      <c r="E16273" s="41"/>
    </row>
    <row r="16274" spans="4:5" x14ac:dyDescent="0.2">
      <c r="D16274" s="1"/>
      <c r="E16274" s="41"/>
    </row>
    <row r="16275" spans="4:5" x14ac:dyDescent="0.2">
      <c r="D16275" s="1"/>
      <c r="E16275" s="41"/>
    </row>
    <row r="16276" spans="4:5" x14ac:dyDescent="0.2">
      <c r="D16276" s="1"/>
      <c r="E16276" s="41"/>
    </row>
    <row r="16277" spans="4:5" x14ac:dyDescent="0.2">
      <c r="D16277" s="1"/>
      <c r="E16277" s="41"/>
    </row>
    <row r="16278" spans="4:5" x14ac:dyDescent="0.2">
      <c r="D16278" s="1"/>
      <c r="E16278" s="41"/>
    </row>
    <row r="16279" spans="4:5" x14ac:dyDescent="0.2">
      <c r="D16279" s="1"/>
      <c r="E16279" s="41"/>
    </row>
    <row r="16280" spans="4:5" x14ac:dyDescent="0.2">
      <c r="D16280" s="1"/>
      <c r="E16280" s="41"/>
    </row>
    <row r="16281" spans="4:5" x14ac:dyDescent="0.2">
      <c r="D16281" s="1"/>
      <c r="E16281" s="41"/>
    </row>
    <row r="16282" spans="4:5" x14ac:dyDescent="0.2">
      <c r="D16282" s="1"/>
      <c r="E16282" s="41"/>
    </row>
    <row r="16283" spans="4:5" x14ac:dyDescent="0.2">
      <c r="D16283" s="1"/>
      <c r="E16283" s="41"/>
    </row>
    <row r="16284" spans="4:5" x14ac:dyDescent="0.2">
      <c r="D16284" s="1"/>
      <c r="E16284" s="41"/>
    </row>
    <row r="16285" spans="4:5" x14ac:dyDescent="0.2">
      <c r="D16285" s="1"/>
      <c r="E16285" s="41"/>
    </row>
    <row r="16286" spans="4:5" x14ac:dyDescent="0.2">
      <c r="D16286" s="1"/>
      <c r="E16286" s="41"/>
    </row>
    <row r="16287" spans="4:5" x14ac:dyDescent="0.2">
      <c r="D16287" s="1"/>
      <c r="E16287" s="41"/>
    </row>
    <row r="16288" spans="4:5" x14ac:dyDescent="0.2">
      <c r="D16288" s="1"/>
      <c r="E16288" s="41"/>
    </row>
    <row r="16289" spans="4:5" x14ac:dyDescent="0.2">
      <c r="D16289" s="1"/>
      <c r="E16289" s="41"/>
    </row>
    <row r="16290" spans="4:5" x14ac:dyDescent="0.2">
      <c r="D16290" s="1"/>
      <c r="E16290" s="41"/>
    </row>
    <row r="16291" spans="4:5" x14ac:dyDescent="0.2">
      <c r="D16291" s="1"/>
      <c r="E16291" s="41"/>
    </row>
    <row r="16292" spans="4:5" x14ac:dyDescent="0.2">
      <c r="D16292" s="1"/>
      <c r="E16292" s="41"/>
    </row>
    <row r="16293" spans="4:5" x14ac:dyDescent="0.2">
      <c r="D16293" s="1"/>
      <c r="E16293" s="41"/>
    </row>
    <row r="16294" spans="4:5" x14ac:dyDescent="0.2">
      <c r="D16294" s="1"/>
      <c r="E16294" s="41"/>
    </row>
    <row r="16295" spans="4:5" x14ac:dyDescent="0.2">
      <c r="D16295" s="1"/>
      <c r="E16295" s="41"/>
    </row>
    <row r="16296" spans="4:5" x14ac:dyDescent="0.2">
      <c r="D16296" s="1"/>
      <c r="E16296" s="41"/>
    </row>
    <row r="16297" spans="4:5" x14ac:dyDescent="0.2">
      <c r="D16297" s="1"/>
      <c r="E16297" s="41"/>
    </row>
    <row r="16298" spans="4:5" x14ac:dyDescent="0.2">
      <c r="D16298" s="1"/>
      <c r="E16298" s="41"/>
    </row>
    <row r="16299" spans="4:5" x14ac:dyDescent="0.2">
      <c r="D16299" s="1"/>
      <c r="E16299" s="41"/>
    </row>
    <row r="16300" spans="4:5" x14ac:dyDescent="0.2">
      <c r="D16300" s="1"/>
      <c r="E16300" s="41"/>
    </row>
    <row r="16301" spans="4:5" x14ac:dyDescent="0.2">
      <c r="D16301" s="1"/>
      <c r="E16301" s="41"/>
    </row>
    <row r="16302" spans="4:5" x14ac:dyDescent="0.2">
      <c r="D16302" s="1"/>
      <c r="E16302" s="41"/>
    </row>
    <row r="16303" spans="4:5" x14ac:dyDescent="0.2">
      <c r="D16303" s="1"/>
      <c r="E16303" s="41"/>
    </row>
    <row r="16304" spans="4:5" x14ac:dyDescent="0.2">
      <c r="D16304" s="1"/>
      <c r="E16304" s="41"/>
    </row>
    <row r="16305" spans="4:5" x14ac:dyDescent="0.2">
      <c r="D16305" s="1"/>
      <c r="E16305" s="41"/>
    </row>
    <row r="16306" spans="4:5" x14ac:dyDescent="0.2">
      <c r="D16306" s="1"/>
      <c r="E16306" s="41"/>
    </row>
    <row r="16307" spans="4:5" x14ac:dyDescent="0.2">
      <c r="D16307" s="1"/>
      <c r="E16307" s="41"/>
    </row>
    <row r="16308" spans="4:5" x14ac:dyDescent="0.2">
      <c r="D16308" s="1"/>
      <c r="E16308" s="41"/>
    </row>
    <row r="16309" spans="4:5" x14ac:dyDescent="0.2">
      <c r="D16309" s="1"/>
      <c r="E16309" s="41"/>
    </row>
    <row r="16310" spans="4:5" x14ac:dyDescent="0.2">
      <c r="D16310" s="1"/>
      <c r="E16310" s="41"/>
    </row>
    <row r="16311" spans="4:5" x14ac:dyDescent="0.2">
      <c r="D16311" s="1"/>
      <c r="E16311" s="41"/>
    </row>
    <row r="16312" spans="4:5" x14ac:dyDescent="0.2">
      <c r="D16312" s="1"/>
      <c r="E16312" s="41"/>
    </row>
    <row r="16313" spans="4:5" x14ac:dyDescent="0.2">
      <c r="D16313" s="1"/>
      <c r="E16313" s="41"/>
    </row>
    <row r="16314" spans="4:5" x14ac:dyDescent="0.2">
      <c r="D16314" s="1"/>
      <c r="E16314" s="41"/>
    </row>
    <row r="16315" spans="4:5" x14ac:dyDescent="0.2">
      <c r="D16315" s="1"/>
      <c r="E16315" s="41"/>
    </row>
    <row r="16316" spans="4:5" x14ac:dyDescent="0.2">
      <c r="D16316" s="1"/>
      <c r="E16316" s="41"/>
    </row>
    <row r="16317" spans="4:5" x14ac:dyDescent="0.2">
      <c r="D16317" s="1"/>
      <c r="E16317" s="41"/>
    </row>
    <row r="16318" spans="4:5" x14ac:dyDescent="0.2">
      <c r="D16318" s="1"/>
      <c r="E16318" s="41"/>
    </row>
    <row r="16319" spans="4:5" x14ac:dyDescent="0.2">
      <c r="D16319" s="1"/>
      <c r="E16319" s="41"/>
    </row>
    <row r="16320" spans="4:5" x14ac:dyDescent="0.2">
      <c r="D16320" s="1"/>
      <c r="E16320" s="41"/>
    </row>
    <row r="16321" spans="4:5" x14ac:dyDescent="0.2">
      <c r="D16321" s="1"/>
      <c r="E16321" s="41"/>
    </row>
    <row r="16322" spans="4:5" x14ac:dyDescent="0.2">
      <c r="D16322" s="1"/>
      <c r="E16322" s="41"/>
    </row>
    <row r="16323" spans="4:5" x14ac:dyDescent="0.2">
      <c r="D16323" s="1"/>
      <c r="E16323" s="41"/>
    </row>
    <row r="16324" spans="4:5" x14ac:dyDescent="0.2">
      <c r="D16324" s="1"/>
      <c r="E16324" s="41"/>
    </row>
    <row r="16325" spans="4:5" x14ac:dyDescent="0.2">
      <c r="D16325" s="1"/>
      <c r="E16325" s="41"/>
    </row>
    <row r="16326" spans="4:5" x14ac:dyDescent="0.2">
      <c r="D16326" s="1"/>
      <c r="E16326" s="41"/>
    </row>
    <row r="16327" spans="4:5" x14ac:dyDescent="0.2">
      <c r="D16327" s="1"/>
      <c r="E16327" s="41"/>
    </row>
    <row r="16328" spans="4:5" x14ac:dyDescent="0.2">
      <c r="D16328" s="1"/>
      <c r="E16328" s="41"/>
    </row>
    <row r="16329" spans="4:5" x14ac:dyDescent="0.2">
      <c r="D16329" s="1"/>
      <c r="E16329" s="41"/>
    </row>
    <row r="16330" spans="4:5" x14ac:dyDescent="0.2">
      <c r="D16330" s="1"/>
      <c r="E16330" s="41"/>
    </row>
    <row r="16331" spans="4:5" x14ac:dyDescent="0.2">
      <c r="D16331" s="1"/>
      <c r="E16331" s="41"/>
    </row>
    <row r="16332" spans="4:5" x14ac:dyDescent="0.2">
      <c r="D16332" s="1"/>
      <c r="E16332" s="41"/>
    </row>
    <row r="16333" spans="4:5" x14ac:dyDescent="0.2">
      <c r="D16333" s="1"/>
      <c r="E16333" s="41"/>
    </row>
    <row r="16334" spans="4:5" x14ac:dyDescent="0.2">
      <c r="D16334" s="1"/>
      <c r="E16334" s="41"/>
    </row>
    <row r="16335" spans="4:5" x14ac:dyDescent="0.2">
      <c r="D16335" s="1"/>
      <c r="E16335" s="41"/>
    </row>
    <row r="16336" spans="4:5" x14ac:dyDescent="0.2">
      <c r="D16336" s="1"/>
      <c r="E16336" s="41"/>
    </row>
    <row r="16337" spans="4:5" x14ac:dyDescent="0.2">
      <c r="D16337" s="1"/>
      <c r="E16337" s="41"/>
    </row>
    <row r="16338" spans="4:5" x14ac:dyDescent="0.2">
      <c r="D16338" s="1"/>
      <c r="E16338" s="41"/>
    </row>
    <row r="16339" spans="4:5" x14ac:dyDescent="0.2">
      <c r="D16339" s="1"/>
      <c r="E16339" s="41"/>
    </row>
    <row r="16340" spans="4:5" x14ac:dyDescent="0.2">
      <c r="D16340" s="1"/>
      <c r="E16340" s="41"/>
    </row>
    <row r="16341" spans="4:5" x14ac:dyDescent="0.2">
      <c r="D16341" s="1"/>
      <c r="E16341" s="41"/>
    </row>
    <row r="16342" spans="4:5" x14ac:dyDescent="0.2">
      <c r="D16342" s="1"/>
      <c r="E16342" s="41"/>
    </row>
    <row r="16343" spans="4:5" x14ac:dyDescent="0.2">
      <c r="D16343" s="1"/>
      <c r="E16343" s="41"/>
    </row>
    <row r="16344" spans="4:5" x14ac:dyDescent="0.2">
      <c r="D16344" s="1"/>
      <c r="E16344" s="41"/>
    </row>
    <row r="16345" spans="4:5" x14ac:dyDescent="0.2">
      <c r="D16345" s="1"/>
      <c r="E16345" s="41"/>
    </row>
    <row r="16346" spans="4:5" x14ac:dyDescent="0.2">
      <c r="D16346" s="1"/>
      <c r="E16346" s="41"/>
    </row>
    <row r="16347" spans="4:5" x14ac:dyDescent="0.2">
      <c r="D16347" s="1"/>
      <c r="E16347" s="41"/>
    </row>
    <row r="16348" spans="4:5" x14ac:dyDescent="0.2">
      <c r="D16348" s="1"/>
      <c r="E16348" s="41"/>
    </row>
    <row r="16349" spans="4:5" x14ac:dyDescent="0.2">
      <c r="D16349" s="1"/>
      <c r="E16349" s="41"/>
    </row>
    <row r="16350" spans="4:5" x14ac:dyDescent="0.2">
      <c r="D16350" s="1"/>
      <c r="E16350" s="41"/>
    </row>
    <row r="16351" spans="4:5" x14ac:dyDescent="0.2">
      <c r="D16351" s="1"/>
      <c r="E16351" s="41"/>
    </row>
    <row r="16352" spans="4:5" x14ac:dyDescent="0.2">
      <c r="D16352" s="1"/>
      <c r="E16352" s="41"/>
    </row>
    <row r="16353" spans="4:5" x14ac:dyDescent="0.2">
      <c r="D16353" s="1"/>
      <c r="E16353" s="41"/>
    </row>
    <row r="16354" spans="4:5" x14ac:dyDescent="0.2">
      <c r="D16354" s="1"/>
      <c r="E16354" s="41"/>
    </row>
    <row r="16355" spans="4:5" x14ac:dyDescent="0.2">
      <c r="D16355" s="1"/>
      <c r="E16355" s="41"/>
    </row>
    <row r="16356" spans="4:5" x14ac:dyDescent="0.2">
      <c r="D16356" s="1"/>
      <c r="E16356" s="41"/>
    </row>
    <row r="16357" spans="4:5" x14ac:dyDescent="0.2">
      <c r="D16357" s="1"/>
      <c r="E16357" s="41"/>
    </row>
    <row r="16358" spans="4:5" x14ac:dyDescent="0.2">
      <c r="D16358" s="1"/>
      <c r="E16358" s="41"/>
    </row>
    <row r="16359" spans="4:5" x14ac:dyDescent="0.2">
      <c r="D16359" s="1"/>
      <c r="E16359" s="41"/>
    </row>
    <row r="16360" spans="4:5" x14ac:dyDescent="0.2">
      <c r="D16360" s="1"/>
      <c r="E16360" s="41"/>
    </row>
    <row r="16361" spans="4:5" x14ac:dyDescent="0.2">
      <c r="D16361" s="1"/>
      <c r="E16361" s="41"/>
    </row>
    <row r="16362" spans="4:5" x14ac:dyDescent="0.2">
      <c r="D16362" s="1"/>
      <c r="E16362" s="41"/>
    </row>
    <row r="16363" spans="4:5" x14ac:dyDescent="0.2">
      <c r="D16363" s="1"/>
      <c r="E16363" s="41"/>
    </row>
    <row r="16364" spans="4:5" x14ac:dyDescent="0.2">
      <c r="D16364" s="1"/>
      <c r="E16364" s="41"/>
    </row>
    <row r="16365" spans="4:5" x14ac:dyDescent="0.2">
      <c r="D16365" s="1"/>
      <c r="E16365" s="41"/>
    </row>
    <row r="16366" spans="4:5" x14ac:dyDescent="0.2">
      <c r="D16366" s="1"/>
      <c r="E16366" s="41"/>
    </row>
    <row r="16367" spans="4:5" x14ac:dyDescent="0.2">
      <c r="D16367" s="1"/>
      <c r="E16367" s="41"/>
    </row>
    <row r="16368" spans="4:5" x14ac:dyDescent="0.2">
      <c r="D16368" s="1"/>
      <c r="E16368" s="41"/>
    </row>
    <row r="16369" spans="4:5" x14ac:dyDescent="0.2">
      <c r="D16369" s="1"/>
      <c r="E16369" s="41"/>
    </row>
    <row r="16370" spans="4:5" x14ac:dyDescent="0.2">
      <c r="D16370" s="1"/>
      <c r="E16370" s="41"/>
    </row>
    <row r="16371" spans="4:5" x14ac:dyDescent="0.2">
      <c r="D16371" s="1"/>
      <c r="E16371" s="41"/>
    </row>
    <row r="16372" spans="4:5" x14ac:dyDescent="0.2">
      <c r="D16372" s="1"/>
      <c r="E16372" s="41"/>
    </row>
    <row r="16373" spans="4:5" x14ac:dyDescent="0.2">
      <c r="D16373" s="1"/>
      <c r="E16373" s="41"/>
    </row>
    <row r="16374" spans="4:5" x14ac:dyDescent="0.2">
      <c r="D16374" s="1"/>
      <c r="E16374" s="41"/>
    </row>
    <row r="16375" spans="4:5" x14ac:dyDescent="0.2">
      <c r="D16375" s="1"/>
      <c r="E16375" s="41"/>
    </row>
    <row r="16376" spans="4:5" x14ac:dyDescent="0.2">
      <c r="D16376" s="1"/>
      <c r="E16376" s="41"/>
    </row>
    <row r="16377" spans="4:5" x14ac:dyDescent="0.2">
      <c r="D16377" s="1"/>
      <c r="E16377" s="41"/>
    </row>
    <row r="16378" spans="4:5" x14ac:dyDescent="0.2">
      <c r="D16378" s="1"/>
      <c r="E16378" s="41"/>
    </row>
    <row r="16379" spans="4:5" x14ac:dyDescent="0.2">
      <c r="D16379" s="1"/>
      <c r="E16379" s="41"/>
    </row>
    <row r="16380" spans="4:5" x14ac:dyDescent="0.2">
      <c r="D16380" s="1"/>
      <c r="E16380" s="41"/>
    </row>
    <row r="16381" spans="4:5" x14ac:dyDescent="0.2">
      <c r="D16381" s="1"/>
      <c r="E16381" s="41"/>
    </row>
    <row r="16382" spans="4:5" x14ac:dyDescent="0.2">
      <c r="D16382" s="1"/>
      <c r="E16382" s="41"/>
    </row>
    <row r="16383" spans="4:5" x14ac:dyDescent="0.2">
      <c r="D16383" s="1"/>
      <c r="E16383" s="41"/>
    </row>
    <row r="16384" spans="4:5" x14ac:dyDescent="0.2">
      <c r="D16384" s="1"/>
      <c r="E16384" s="41"/>
    </row>
    <row r="16385" spans="4:5" x14ac:dyDescent="0.2">
      <c r="D16385" s="1"/>
      <c r="E16385" s="41"/>
    </row>
    <row r="16386" spans="4:5" x14ac:dyDescent="0.2">
      <c r="D16386" s="1"/>
      <c r="E16386" s="41"/>
    </row>
    <row r="16387" spans="4:5" x14ac:dyDescent="0.2">
      <c r="D16387" s="1"/>
      <c r="E16387" s="41"/>
    </row>
    <row r="16388" spans="4:5" x14ac:dyDescent="0.2">
      <c r="D16388" s="1"/>
      <c r="E16388" s="41"/>
    </row>
    <row r="16389" spans="4:5" x14ac:dyDescent="0.2">
      <c r="D16389" s="1"/>
      <c r="E16389" s="41"/>
    </row>
    <row r="16390" spans="4:5" x14ac:dyDescent="0.2">
      <c r="D16390" s="1"/>
      <c r="E16390" s="41"/>
    </row>
    <row r="16391" spans="4:5" x14ac:dyDescent="0.2">
      <c r="D16391" s="1"/>
      <c r="E16391" s="41"/>
    </row>
    <row r="16392" spans="4:5" x14ac:dyDescent="0.2">
      <c r="D16392" s="1"/>
      <c r="E16392" s="41"/>
    </row>
    <row r="16393" spans="4:5" x14ac:dyDescent="0.2">
      <c r="D16393" s="1"/>
      <c r="E16393" s="41"/>
    </row>
    <row r="16394" spans="4:5" x14ac:dyDescent="0.2">
      <c r="D16394" s="1"/>
      <c r="E16394" s="41"/>
    </row>
    <row r="16395" spans="4:5" x14ac:dyDescent="0.2">
      <c r="D16395" s="1"/>
      <c r="E16395" s="41"/>
    </row>
    <row r="16396" spans="4:5" x14ac:dyDescent="0.2">
      <c r="D16396" s="1"/>
      <c r="E16396" s="41"/>
    </row>
    <row r="16397" spans="4:5" x14ac:dyDescent="0.2">
      <c r="D16397" s="1"/>
      <c r="E16397" s="41"/>
    </row>
    <row r="16398" spans="4:5" x14ac:dyDescent="0.2">
      <c r="D16398" s="1"/>
      <c r="E16398" s="41"/>
    </row>
    <row r="16399" spans="4:5" x14ac:dyDescent="0.2">
      <c r="D16399" s="1"/>
      <c r="E16399" s="41"/>
    </row>
    <row r="16400" spans="4:5" x14ac:dyDescent="0.2">
      <c r="D16400" s="1"/>
      <c r="E16400" s="41"/>
    </row>
    <row r="16401" spans="4:5" x14ac:dyDescent="0.2">
      <c r="D16401" s="1"/>
      <c r="E16401" s="41"/>
    </row>
    <row r="16402" spans="4:5" x14ac:dyDescent="0.2">
      <c r="D16402" s="1"/>
      <c r="E16402" s="41"/>
    </row>
    <row r="16403" spans="4:5" x14ac:dyDescent="0.2">
      <c r="D16403" s="1"/>
      <c r="E16403" s="41"/>
    </row>
    <row r="16404" spans="4:5" x14ac:dyDescent="0.2">
      <c r="D16404" s="1"/>
      <c r="E16404" s="41"/>
    </row>
    <row r="16405" spans="4:5" x14ac:dyDescent="0.2">
      <c r="D16405" s="1"/>
      <c r="E16405" s="41"/>
    </row>
    <row r="16406" spans="4:5" x14ac:dyDescent="0.2">
      <c r="D16406" s="1"/>
      <c r="E16406" s="41"/>
    </row>
    <row r="16407" spans="4:5" x14ac:dyDescent="0.2">
      <c r="D16407" s="1"/>
      <c r="E16407" s="41"/>
    </row>
    <row r="16408" spans="4:5" x14ac:dyDescent="0.2">
      <c r="D16408" s="1"/>
      <c r="E16408" s="41"/>
    </row>
    <row r="16409" spans="4:5" x14ac:dyDescent="0.2">
      <c r="D16409" s="1"/>
      <c r="E16409" s="41"/>
    </row>
    <row r="16410" spans="4:5" x14ac:dyDescent="0.2">
      <c r="D16410" s="1"/>
      <c r="E16410" s="41"/>
    </row>
    <row r="16411" spans="4:5" x14ac:dyDescent="0.2">
      <c r="D16411" s="1"/>
      <c r="E16411" s="41"/>
    </row>
    <row r="16412" spans="4:5" x14ac:dyDescent="0.2">
      <c r="D16412" s="1"/>
      <c r="E16412" s="41"/>
    </row>
    <row r="16413" spans="4:5" x14ac:dyDescent="0.2">
      <c r="D16413" s="1"/>
      <c r="E16413" s="41"/>
    </row>
    <row r="16414" spans="4:5" x14ac:dyDescent="0.2">
      <c r="D16414" s="1"/>
      <c r="E16414" s="41"/>
    </row>
    <row r="16415" spans="4:5" x14ac:dyDescent="0.2">
      <c r="D16415" s="1"/>
      <c r="E16415" s="41"/>
    </row>
    <row r="16416" spans="4:5" x14ac:dyDescent="0.2">
      <c r="D16416" s="1"/>
      <c r="E16416" s="41"/>
    </row>
    <row r="16417" spans="4:5" x14ac:dyDescent="0.2">
      <c r="D16417" s="1"/>
      <c r="E16417" s="41"/>
    </row>
    <row r="16418" spans="4:5" x14ac:dyDescent="0.2">
      <c r="D16418" s="1"/>
      <c r="E16418" s="41"/>
    </row>
    <row r="16419" spans="4:5" x14ac:dyDescent="0.2">
      <c r="D16419" s="1"/>
      <c r="E16419" s="41"/>
    </row>
    <row r="16420" spans="4:5" x14ac:dyDescent="0.2">
      <c r="D16420" s="1"/>
      <c r="E16420" s="41"/>
    </row>
    <row r="16421" spans="4:5" x14ac:dyDescent="0.2">
      <c r="D16421" s="1"/>
      <c r="E16421" s="41"/>
    </row>
    <row r="16422" spans="4:5" x14ac:dyDescent="0.2">
      <c r="D16422" s="1"/>
      <c r="E16422" s="41"/>
    </row>
    <row r="16423" spans="4:5" x14ac:dyDescent="0.2">
      <c r="D16423" s="1"/>
      <c r="E16423" s="41"/>
    </row>
    <row r="16424" spans="4:5" x14ac:dyDescent="0.2">
      <c r="D16424" s="1"/>
      <c r="E16424" s="41"/>
    </row>
    <row r="16425" spans="4:5" x14ac:dyDescent="0.2">
      <c r="D16425" s="1"/>
      <c r="E16425" s="41"/>
    </row>
    <row r="16426" spans="4:5" x14ac:dyDescent="0.2">
      <c r="D16426" s="1"/>
      <c r="E16426" s="41"/>
    </row>
    <row r="16427" spans="4:5" x14ac:dyDescent="0.2">
      <c r="D16427" s="1"/>
      <c r="E16427" s="41"/>
    </row>
    <row r="16428" spans="4:5" x14ac:dyDescent="0.2">
      <c r="D16428" s="1"/>
      <c r="E16428" s="41"/>
    </row>
    <row r="16429" spans="4:5" x14ac:dyDescent="0.2">
      <c r="D16429" s="1"/>
      <c r="E16429" s="41"/>
    </row>
    <row r="16430" spans="4:5" x14ac:dyDescent="0.2">
      <c r="D16430" s="1"/>
      <c r="E16430" s="41"/>
    </row>
    <row r="16431" spans="4:5" x14ac:dyDescent="0.2">
      <c r="D16431" s="1"/>
      <c r="E16431" s="41"/>
    </row>
    <row r="16432" spans="4:5" x14ac:dyDescent="0.2">
      <c r="D16432" s="1"/>
      <c r="E16432" s="41"/>
    </row>
    <row r="16433" spans="4:5" x14ac:dyDescent="0.2">
      <c r="D16433" s="1"/>
      <c r="E16433" s="41"/>
    </row>
    <row r="16434" spans="4:5" x14ac:dyDescent="0.2">
      <c r="D16434" s="1"/>
      <c r="E16434" s="41"/>
    </row>
    <row r="16435" spans="4:5" x14ac:dyDescent="0.2">
      <c r="D16435" s="1"/>
      <c r="E16435" s="41"/>
    </row>
    <row r="16436" spans="4:5" x14ac:dyDescent="0.2">
      <c r="D16436" s="1"/>
      <c r="E16436" s="41"/>
    </row>
    <row r="16437" spans="4:5" x14ac:dyDescent="0.2">
      <c r="D16437" s="1"/>
      <c r="E16437" s="41"/>
    </row>
    <row r="16438" spans="4:5" x14ac:dyDescent="0.2">
      <c r="D16438" s="1"/>
      <c r="E16438" s="41"/>
    </row>
    <row r="16439" spans="4:5" x14ac:dyDescent="0.2">
      <c r="D16439" s="1"/>
      <c r="E16439" s="41"/>
    </row>
    <row r="16440" spans="4:5" x14ac:dyDescent="0.2">
      <c r="D16440" s="1"/>
      <c r="E16440" s="41"/>
    </row>
    <row r="16441" spans="4:5" x14ac:dyDescent="0.2">
      <c r="D16441" s="1"/>
      <c r="E16441" s="41"/>
    </row>
    <row r="16442" spans="4:5" x14ac:dyDescent="0.2">
      <c r="D16442" s="1"/>
      <c r="E16442" s="41"/>
    </row>
    <row r="16443" spans="4:5" x14ac:dyDescent="0.2">
      <c r="D16443" s="1"/>
      <c r="E16443" s="41"/>
    </row>
    <row r="16444" spans="4:5" x14ac:dyDescent="0.2">
      <c r="D16444" s="1"/>
      <c r="E16444" s="41"/>
    </row>
    <row r="16445" spans="4:5" x14ac:dyDescent="0.2">
      <c r="D16445" s="1"/>
      <c r="E16445" s="41"/>
    </row>
    <row r="16446" spans="4:5" x14ac:dyDescent="0.2">
      <c r="D16446" s="1"/>
      <c r="E16446" s="41"/>
    </row>
    <row r="16447" spans="4:5" x14ac:dyDescent="0.2">
      <c r="D16447" s="1"/>
      <c r="E16447" s="41"/>
    </row>
    <row r="16448" spans="4:5" x14ac:dyDescent="0.2">
      <c r="D16448" s="1"/>
      <c r="E16448" s="41"/>
    </row>
    <row r="16449" spans="4:5" x14ac:dyDescent="0.2">
      <c r="D16449" s="1"/>
      <c r="E16449" s="41"/>
    </row>
    <row r="16450" spans="4:5" x14ac:dyDescent="0.2">
      <c r="D16450" s="1"/>
      <c r="E16450" s="41"/>
    </row>
    <row r="16451" spans="4:5" x14ac:dyDescent="0.2">
      <c r="D16451" s="1"/>
      <c r="E16451" s="41"/>
    </row>
    <row r="16452" spans="4:5" x14ac:dyDescent="0.2">
      <c r="D16452" s="1"/>
      <c r="E16452" s="41"/>
    </row>
    <row r="16453" spans="4:5" x14ac:dyDescent="0.2">
      <c r="D16453" s="1"/>
      <c r="E16453" s="41"/>
    </row>
    <row r="16454" spans="4:5" x14ac:dyDescent="0.2">
      <c r="D16454" s="1"/>
      <c r="E16454" s="41"/>
    </row>
    <row r="16455" spans="4:5" x14ac:dyDescent="0.2">
      <c r="D16455" s="1"/>
      <c r="E16455" s="41"/>
    </row>
    <row r="16456" spans="4:5" x14ac:dyDescent="0.2">
      <c r="D16456" s="1"/>
      <c r="E16456" s="41"/>
    </row>
    <row r="16457" spans="4:5" x14ac:dyDescent="0.2">
      <c r="D16457" s="1"/>
      <c r="E16457" s="41"/>
    </row>
    <row r="16458" spans="4:5" x14ac:dyDescent="0.2">
      <c r="D16458" s="1"/>
      <c r="E16458" s="41"/>
    </row>
    <row r="16459" spans="4:5" x14ac:dyDescent="0.2">
      <c r="D16459" s="1"/>
      <c r="E16459" s="41"/>
    </row>
    <row r="16460" spans="4:5" x14ac:dyDescent="0.2">
      <c r="D16460" s="1"/>
      <c r="E16460" s="41"/>
    </row>
    <row r="16461" spans="4:5" x14ac:dyDescent="0.2">
      <c r="D16461" s="1"/>
      <c r="E16461" s="41"/>
    </row>
    <row r="16462" spans="4:5" x14ac:dyDescent="0.2">
      <c r="D16462" s="1"/>
      <c r="E16462" s="41"/>
    </row>
    <row r="16463" spans="4:5" x14ac:dyDescent="0.2">
      <c r="D16463" s="1"/>
      <c r="E16463" s="41"/>
    </row>
    <row r="16464" spans="4:5" x14ac:dyDescent="0.2">
      <c r="D16464" s="1"/>
      <c r="E16464" s="41"/>
    </row>
    <row r="16465" spans="4:5" x14ac:dyDescent="0.2">
      <c r="D16465" s="1"/>
      <c r="E16465" s="41"/>
    </row>
    <row r="16466" spans="4:5" x14ac:dyDescent="0.2">
      <c r="D16466" s="1"/>
      <c r="E16466" s="41"/>
    </row>
    <row r="16467" spans="4:5" x14ac:dyDescent="0.2">
      <c r="D16467" s="1"/>
      <c r="E16467" s="41"/>
    </row>
    <row r="16468" spans="4:5" x14ac:dyDescent="0.2">
      <c r="D16468" s="1"/>
      <c r="E16468" s="41"/>
    </row>
    <row r="16469" spans="4:5" x14ac:dyDescent="0.2">
      <c r="D16469" s="1"/>
      <c r="E16469" s="41"/>
    </row>
    <row r="16470" spans="4:5" x14ac:dyDescent="0.2">
      <c r="D16470" s="1"/>
      <c r="E16470" s="41"/>
    </row>
    <row r="16471" spans="4:5" x14ac:dyDescent="0.2">
      <c r="D16471" s="1"/>
      <c r="E16471" s="41"/>
    </row>
    <row r="16472" spans="4:5" x14ac:dyDescent="0.2">
      <c r="D16472" s="1"/>
      <c r="E16472" s="41"/>
    </row>
    <row r="16473" spans="4:5" x14ac:dyDescent="0.2">
      <c r="D16473" s="1"/>
      <c r="E16473" s="41"/>
    </row>
    <row r="16474" spans="4:5" x14ac:dyDescent="0.2">
      <c r="D16474" s="1"/>
      <c r="E16474" s="41"/>
    </row>
    <row r="16475" spans="4:5" x14ac:dyDescent="0.2">
      <c r="D16475" s="1"/>
      <c r="E16475" s="41"/>
    </row>
    <row r="16476" spans="4:5" x14ac:dyDescent="0.2">
      <c r="D16476" s="1"/>
      <c r="E16476" s="41"/>
    </row>
    <row r="16477" spans="4:5" x14ac:dyDescent="0.2">
      <c r="D16477" s="1"/>
      <c r="E16477" s="41"/>
    </row>
    <row r="16478" spans="4:5" x14ac:dyDescent="0.2">
      <c r="D16478" s="1"/>
      <c r="E16478" s="41"/>
    </row>
    <row r="16479" spans="4:5" x14ac:dyDescent="0.2">
      <c r="D16479" s="1"/>
      <c r="E16479" s="41"/>
    </row>
    <row r="16480" spans="4:5" x14ac:dyDescent="0.2">
      <c r="D16480" s="1"/>
      <c r="E16480" s="41"/>
    </row>
    <row r="16481" spans="4:5" x14ac:dyDescent="0.2">
      <c r="D16481" s="1"/>
      <c r="E16481" s="41"/>
    </row>
    <row r="16482" spans="4:5" x14ac:dyDescent="0.2">
      <c r="D16482" s="1"/>
      <c r="E16482" s="41"/>
    </row>
    <row r="16483" spans="4:5" x14ac:dyDescent="0.2">
      <c r="D16483" s="1"/>
      <c r="E16483" s="41"/>
    </row>
    <row r="16484" spans="4:5" x14ac:dyDescent="0.2">
      <c r="D16484" s="1"/>
      <c r="E16484" s="41"/>
    </row>
    <row r="16485" spans="4:5" x14ac:dyDescent="0.2">
      <c r="D16485" s="1"/>
      <c r="E16485" s="41"/>
    </row>
    <row r="16486" spans="4:5" x14ac:dyDescent="0.2">
      <c r="D16486" s="1"/>
      <c r="E16486" s="41"/>
    </row>
    <row r="16487" spans="4:5" x14ac:dyDescent="0.2">
      <c r="D16487" s="1"/>
      <c r="E16487" s="41"/>
    </row>
    <row r="16488" spans="4:5" x14ac:dyDescent="0.2">
      <c r="D16488" s="1"/>
      <c r="E16488" s="41"/>
    </row>
    <row r="16489" spans="4:5" x14ac:dyDescent="0.2">
      <c r="D16489" s="1"/>
      <c r="E16489" s="41"/>
    </row>
    <row r="16490" spans="4:5" x14ac:dyDescent="0.2">
      <c r="D16490" s="1"/>
      <c r="E16490" s="41"/>
    </row>
    <row r="16491" spans="4:5" x14ac:dyDescent="0.2">
      <c r="D16491" s="1"/>
      <c r="E16491" s="41"/>
    </row>
    <row r="16492" spans="4:5" x14ac:dyDescent="0.2">
      <c r="D16492" s="1"/>
      <c r="E16492" s="41"/>
    </row>
    <row r="16493" spans="4:5" x14ac:dyDescent="0.2">
      <c r="D16493" s="1"/>
      <c r="E16493" s="41"/>
    </row>
    <row r="16494" spans="4:5" x14ac:dyDescent="0.2">
      <c r="D16494" s="1"/>
      <c r="E16494" s="41"/>
    </row>
    <row r="16495" spans="4:5" x14ac:dyDescent="0.2">
      <c r="D16495" s="1"/>
      <c r="E16495" s="41"/>
    </row>
    <row r="16496" spans="4:5" x14ac:dyDescent="0.2">
      <c r="D16496" s="1"/>
      <c r="E16496" s="41"/>
    </row>
    <row r="16497" spans="4:5" x14ac:dyDescent="0.2">
      <c r="D16497" s="1"/>
      <c r="E16497" s="41"/>
    </row>
    <row r="16498" spans="4:5" x14ac:dyDescent="0.2">
      <c r="D16498" s="1"/>
      <c r="E16498" s="41"/>
    </row>
    <row r="16499" spans="4:5" x14ac:dyDescent="0.2">
      <c r="D16499" s="1"/>
      <c r="E16499" s="41"/>
    </row>
    <row r="16500" spans="4:5" x14ac:dyDescent="0.2">
      <c r="D16500" s="1"/>
      <c r="E16500" s="41"/>
    </row>
    <row r="16501" spans="4:5" x14ac:dyDescent="0.2">
      <c r="D16501" s="1"/>
      <c r="E16501" s="41"/>
    </row>
    <row r="16502" spans="4:5" x14ac:dyDescent="0.2">
      <c r="D16502" s="1"/>
      <c r="E16502" s="41"/>
    </row>
    <row r="16503" spans="4:5" x14ac:dyDescent="0.2">
      <c r="D16503" s="1"/>
      <c r="E16503" s="41"/>
    </row>
    <row r="16504" spans="4:5" x14ac:dyDescent="0.2">
      <c r="D16504" s="1"/>
      <c r="E16504" s="41"/>
    </row>
    <row r="16505" spans="4:5" x14ac:dyDescent="0.2">
      <c r="D16505" s="1"/>
      <c r="E16505" s="41"/>
    </row>
    <row r="16506" spans="4:5" x14ac:dyDescent="0.2">
      <c r="D16506" s="1"/>
      <c r="E16506" s="41"/>
    </row>
    <row r="16507" spans="4:5" x14ac:dyDescent="0.2">
      <c r="D16507" s="1"/>
      <c r="E16507" s="41"/>
    </row>
    <row r="16508" spans="4:5" x14ac:dyDescent="0.2">
      <c r="D16508" s="1"/>
      <c r="E16508" s="41"/>
    </row>
    <row r="16509" spans="4:5" x14ac:dyDescent="0.2">
      <c r="D16509" s="1"/>
      <c r="E16509" s="41"/>
    </row>
    <row r="16510" spans="4:5" x14ac:dyDescent="0.2">
      <c r="D16510" s="1"/>
      <c r="E16510" s="41"/>
    </row>
    <row r="16511" spans="4:5" x14ac:dyDescent="0.2">
      <c r="D16511" s="1"/>
      <c r="E16511" s="41"/>
    </row>
    <row r="16512" spans="4:5" x14ac:dyDescent="0.2">
      <c r="D16512" s="1"/>
      <c r="E16512" s="41"/>
    </row>
    <row r="16513" spans="4:5" x14ac:dyDescent="0.2">
      <c r="D16513" s="1"/>
      <c r="E16513" s="41"/>
    </row>
    <row r="16514" spans="4:5" x14ac:dyDescent="0.2">
      <c r="D16514" s="1"/>
      <c r="E16514" s="41"/>
    </row>
    <row r="16515" spans="4:5" x14ac:dyDescent="0.2">
      <c r="D16515" s="1"/>
      <c r="E16515" s="41"/>
    </row>
    <row r="16516" spans="4:5" x14ac:dyDescent="0.2">
      <c r="D16516" s="1"/>
      <c r="E16516" s="41"/>
    </row>
    <row r="16517" spans="4:5" x14ac:dyDescent="0.2">
      <c r="D16517" s="1"/>
      <c r="E16517" s="41"/>
    </row>
    <row r="16518" spans="4:5" x14ac:dyDescent="0.2">
      <c r="D16518" s="1"/>
      <c r="E16518" s="41"/>
    </row>
    <row r="16519" spans="4:5" x14ac:dyDescent="0.2">
      <c r="D16519" s="1"/>
      <c r="E16519" s="41"/>
    </row>
    <row r="16520" spans="4:5" x14ac:dyDescent="0.2">
      <c r="D16520" s="1"/>
      <c r="E16520" s="41"/>
    </row>
    <row r="16521" spans="4:5" x14ac:dyDescent="0.2">
      <c r="D16521" s="1"/>
      <c r="E16521" s="41"/>
    </row>
    <row r="16522" spans="4:5" x14ac:dyDescent="0.2">
      <c r="D16522" s="1"/>
      <c r="E16522" s="41"/>
    </row>
    <row r="16523" spans="4:5" x14ac:dyDescent="0.2">
      <c r="D16523" s="1"/>
      <c r="E16523" s="41"/>
    </row>
    <row r="16524" spans="4:5" x14ac:dyDescent="0.2">
      <c r="D16524" s="1"/>
      <c r="E16524" s="41"/>
    </row>
    <row r="16525" spans="4:5" x14ac:dyDescent="0.2">
      <c r="D16525" s="1"/>
      <c r="E16525" s="41"/>
    </row>
    <row r="16526" spans="4:5" x14ac:dyDescent="0.2">
      <c r="D16526" s="1"/>
      <c r="E16526" s="41"/>
    </row>
    <row r="16527" spans="4:5" x14ac:dyDescent="0.2">
      <c r="D16527" s="1"/>
      <c r="E16527" s="41"/>
    </row>
    <row r="16528" spans="4:5" x14ac:dyDescent="0.2">
      <c r="D16528" s="1"/>
      <c r="E16528" s="41"/>
    </row>
    <row r="16529" spans="4:5" x14ac:dyDescent="0.2">
      <c r="D16529" s="1"/>
      <c r="E16529" s="41"/>
    </row>
    <row r="16530" spans="4:5" x14ac:dyDescent="0.2">
      <c r="D16530" s="1"/>
      <c r="E16530" s="41"/>
    </row>
    <row r="16531" spans="4:5" x14ac:dyDescent="0.2">
      <c r="D16531" s="1"/>
      <c r="E16531" s="41"/>
    </row>
    <row r="16532" spans="4:5" x14ac:dyDescent="0.2">
      <c r="D16532" s="1"/>
      <c r="E16532" s="41"/>
    </row>
    <row r="16533" spans="4:5" x14ac:dyDescent="0.2">
      <c r="D16533" s="1"/>
      <c r="E16533" s="41"/>
    </row>
    <row r="16534" spans="4:5" x14ac:dyDescent="0.2">
      <c r="D16534" s="1"/>
      <c r="E16534" s="41"/>
    </row>
    <row r="16535" spans="4:5" x14ac:dyDescent="0.2">
      <c r="D16535" s="1"/>
      <c r="E16535" s="41"/>
    </row>
    <row r="16536" spans="4:5" x14ac:dyDescent="0.2">
      <c r="D16536" s="1"/>
      <c r="E16536" s="41"/>
    </row>
    <row r="16537" spans="4:5" x14ac:dyDescent="0.2">
      <c r="D16537" s="1"/>
      <c r="E16537" s="41"/>
    </row>
    <row r="16538" spans="4:5" x14ac:dyDescent="0.2">
      <c r="D16538" s="1"/>
      <c r="E16538" s="41"/>
    </row>
    <row r="16539" spans="4:5" x14ac:dyDescent="0.2">
      <c r="D16539" s="1"/>
      <c r="E16539" s="41"/>
    </row>
    <row r="16540" spans="4:5" x14ac:dyDescent="0.2">
      <c r="D16540" s="1"/>
      <c r="E16540" s="41"/>
    </row>
    <row r="16541" spans="4:5" x14ac:dyDescent="0.2">
      <c r="D16541" s="1"/>
      <c r="E16541" s="41"/>
    </row>
    <row r="16542" spans="4:5" x14ac:dyDescent="0.2">
      <c r="D16542" s="1"/>
      <c r="E16542" s="41"/>
    </row>
    <row r="16543" spans="4:5" x14ac:dyDescent="0.2">
      <c r="D16543" s="1"/>
      <c r="E16543" s="41"/>
    </row>
    <row r="16544" spans="4:5" x14ac:dyDescent="0.2">
      <c r="D16544" s="1"/>
      <c r="E16544" s="41"/>
    </row>
    <row r="16545" spans="4:5" x14ac:dyDescent="0.2">
      <c r="D16545" s="1"/>
      <c r="E16545" s="41"/>
    </row>
    <row r="16546" spans="4:5" x14ac:dyDescent="0.2">
      <c r="D16546" s="1"/>
      <c r="E16546" s="41"/>
    </row>
    <row r="16547" spans="4:5" x14ac:dyDescent="0.2">
      <c r="D16547" s="1"/>
      <c r="E16547" s="41"/>
    </row>
    <row r="16548" spans="4:5" x14ac:dyDescent="0.2">
      <c r="D16548" s="1"/>
      <c r="E16548" s="41"/>
    </row>
    <row r="16549" spans="4:5" x14ac:dyDescent="0.2">
      <c r="D16549" s="1"/>
      <c r="E16549" s="41"/>
    </row>
    <row r="16550" spans="4:5" x14ac:dyDescent="0.2">
      <c r="D16550" s="1"/>
      <c r="E16550" s="41"/>
    </row>
    <row r="16551" spans="4:5" x14ac:dyDescent="0.2">
      <c r="D16551" s="1"/>
      <c r="E16551" s="41"/>
    </row>
    <row r="16552" spans="4:5" x14ac:dyDescent="0.2">
      <c r="D16552" s="1"/>
      <c r="E16552" s="41"/>
    </row>
    <row r="16553" spans="4:5" x14ac:dyDescent="0.2">
      <c r="D16553" s="1"/>
      <c r="E16553" s="41"/>
    </row>
    <row r="16554" spans="4:5" x14ac:dyDescent="0.2">
      <c r="D16554" s="1"/>
      <c r="E16554" s="41"/>
    </row>
    <row r="16555" spans="4:5" x14ac:dyDescent="0.2">
      <c r="D16555" s="1"/>
      <c r="E16555" s="41"/>
    </row>
    <row r="16556" spans="4:5" x14ac:dyDescent="0.2">
      <c r="D16556" s="1"/>
      <c r="E16556" s="41"/>
    </row>
    <row r="16557" spans="4:5" x14ac:dyDescent="0.2">
      <c r="D16557" s="1"/>
      <c r="E16557" s="41"/>
    </row>
    <row r="16558" spans="4:5" x14ac:dyDescent="0.2">
      <c r="D16558" s="1"/>
      <c r="E16558" s="41"/>
    </row>
    <row r="16559" spans="4:5" x14ac:dyDescent="0.2">
      <c r="D16559" s="1"/>
      <c r="E16559" s="41"/>
    </row>
    <row r="16560" spans="4:5" x14ac:dyDescent="0.2">
      <c r="D16560" s="1"/>
      <c r="E16560" s="41"/>
    </row>
    <row r="16561" spans="4:5" x14ac:dyDescent="0.2">
      <c r="D16561" s="1"/>
      <c r="E16561" s="41"/>
    </row>
    <row r="16562" spans="4:5" x14ac:dyDescent="0.2">
      <c r="D16562" s="1"/>
      <c r="E16562" s="41"/>
    </row>
    <row r="16563" spans="4:5" x14ac:dyDescent="0.2">
      <c r="D16563" s="1"/>
      <c r="E16563" s="41"/>
    </row>
    <row r="16564" spans="4:5" x14ac:dyDescent="0.2">
      <c r="D16564" s="1"/>
      <c r="E16564" s="41"/>
    </row>
    <row r="16565" spans="4:5" x14ac:dyDescent="0.2">
      <c r="D16565" s="1"/>
      <c r="E16565" s="41"/>
    </row>
    <row r="16566" spans="4:5" x14ac:dyDescent="0.2">
      <c r="D16566" s="1"/>
      <c r="E16566" s="41"/>
    </row>
    <row r="16567" spans="4:5" x14ac:dyDescent="0.2">
      <c r="D16567" s="1"/>
      <c r="E16567" s="41"/>
    </row>
    <row r="16568" spans="4:5" x14ac:dyDescent="0.2">
      <c r="D16568" s="1"/>
      <c r="E16568" s="41"/>
    </row>
    <row r="16569" spans="4:5" x14ac:dyDescent="0.2">
      <c r="D16569" s="1"/>
      <c r="E16569" s="41"/>
    </row>
    <row r="16570" spans="4:5" x14ac:dyDescent="0.2">
      <c r="D16570" s="1"/>
      <c r="E16570" s="41"/>
    </row>
    <row r="16571" spans="4:5" x14ac:dyDescent="0.2">
      <c r="D16571" s="1"/>
      <c r="E16571" s="41"/>
    </row>
    <row r="16572" spans="4:5" x14ac:dyDescent="0.2">
      <c r="D16572" s="1"/>
      <c r="E16572" s="41"/>
    </row>
    <row r="16573" spans="4:5" x14ac:dyDescent="0.2">
      <c r="D16573" s="1"/>
      <c r="E16573" s="41"/>
    </row>
    <row r="16574" spans="4:5" x14ac:dyDescent="0.2">
      <c r="D16574" s="1"/>
      <c r="E16574" s="41"/>
    </row>
    <row r="16575" spans="4:5" x14ac:dyDescent="0.2">
      <c r="D16575" s="1"/>
      <c r="E16575" s="41"/>
    </row>
    <row r="16576" spans="4:5" x14ac:dyDescent="0.2">
      <c r="D16576" s="1"/>
      <c r="E16576" s="41"/>
    </row>
    <row r="16577" spans="4:5" x14ac:dyDescent="0.2">
      <c r="D16577" s="1"/>
      <c r="E16577" s="41"/>
    </row>
    <row r="16578" spans="4:5" x14ac:dyDescent="0.2">
      <c r="D16578" s="1"/>
      <c r="E16578" s="41"/>
    </row>
    <row r="16579" spans="4:5" x14ac:dyDescent="0.2">
      <c r="D16579" s="1"/>
      <c r="E16579" s="41"/>
    </row>
    <row r="16580" spans="4:5" x14ac:dyDescent="0.2">
      <c r="D16580" s="1"/>
      <c r="E16580" s="41"/>
    </row>
    <row r="16581" spans="4:5" x14ac:dyDescent="0.2">
      <c r="D16581" s="1"/>
      <c r="E16581" s="41"/>
    </row>
    <row r="16582" spans="4:5" x14ac:dyDescent="0.2">
      <c r="D16582" s="1"/>
      <c r="E16582" s="41"/>
    </row>
    <row r="16583" spans="4:5" x14ac:dyDescent="0.2">
      <c r="D16583" s="1"/>
      <c r="E16583" s="41"/>
    </row>
    <row r="16584" spans="4:5" x14ac:dyDescent="0.2">
      <c r="D16584" s="1"/>
      <c r="E16584" s="41"/>
    </row>
    <row r="16585" spans="4:5" x14ac:dyDescent="0.2">
      <c r="D16585" s="1"/>
      <c r="E16585" s="41"/>
    </row>
    <row r="16586" spans="4:5" x14ac:dyDescent="0.2">
      <c r="D16586" s="1"/>
      <c r="E16586" s="41"/>
    </row>
    <row r="16587" spans="4:5" x14ac:dyDescent="0.2">
      <c r="D16587" s="1"/>
      <c r="E16587" s="41"/>
    </row>
    <row r="16588" spans="4:5" x14ac:dyDescent="0.2">
      <c r="D16588" s="1"/>
      <c r="E16588" s="41"/>
    </row>
    <row r="16589" spans="4:5" x14ac:dyDescent="0.2">
      <c r="D16589" s="1"/>
      <c r="E16589" s="41"/>
    </row>
    <row r="16590" spans="4:5" x14ac:dyDescent="0.2">
      <c r="D16590" s="1"/>
      <c r="E16590" s="41"/>
    </row>
    <row r="16591" spans="4:5" x14ac:dyDescent="0.2">
      <c r="D16591" s="1"/>
      <c r="E16591" s="41"/>
    </row>
    <row r="16592" spans="4:5" x14ac:dyDescent="0.2">
      <c r="D16592" s="1"/>
      <c r="E16592" s="41"/>
    </row>
    <row r="16593" spans="4:5" x14ac:dyDescent="0.2">
      <c r="D16593" s="1"/>
      <c r="E16593" s="41"/>
    </row>
    <row r="16594" spans="4:5" x14ac:dyDescent="0.2">
      <c r="D16594" s="1"/>
      <c r="E16594" s="41"/>
    </row>
    <row r="16595" spans="4:5" x14ac:dyDescent="0.2">
      <c r="D16595" s="1"/>
      <c r="E16595" s="41"/>
    </row>
    <row r="16596" spans="4:5" x14ac:dyDescent="0.2">
      <c r="D16596" s="1"/>
      <c r="E16596" s="41"/>
    </row>
    <row r="16597" spans="4:5" x14ac:dyDescent="0.2">
      <c r="D16597" s="1"/>
      <c r="E16597" s="41"/>
    </row>
    <row r="16598" spans="4:5" x14ac:dyDescent="0.2">
      <c r="D16598" s="1"/>
      <c r="E16598" s="41"/>
    </row>
    <row r="16599" spans="4:5" x14ac:dyDescent="0.2">
      <c r="D16599" s="1"/>
      <c r="E16599" s="41"/>
    </row>
    <row r="16600" spans="4:5" x14ac:dyDescent="0.2">
      <c r="D16600" s="1"/>
      <c r="E16600" s="41"/>
    </row>
    <row r="16601" spans="4:5" x14ac:dyDescent="0.2">
      <c r="D16601" s="1"/>
      <c r="E16601" s="41"/>
    </row>
    <row r="16602" spans="4:5" x14ac:dyDescent="0.2">
      <c r="D16602" s="1"/>
      <c r="E16602" s="41"/>
    </row>
    <row r="16603" spans="4:5" x14ac:dyDescent="0.2">
      <c r="D16603" s="1"/>
      <c r="E16603" s="41"/>
    </row>
    <row r="16604" spans="4:5" x14ac:dyDescent="0.2">
      <c r="D16604" s="1"/>
      <c r="E16604" s="41"/>
    </row>
    <row r="16605" spans="4:5" x14ac:dyDescent="0.2">
      <c r="D16605" s="1"/>
      <c r="E16605" s="41"/>
    </row>
    <row r="16606" spans="4:5" x14ac:dyDescent="0.2">
      <c r="D16606" s="1"/>
      <c r="E16606" s="41"/>
    </row>
    <row r="16607" spans="4:5" x14ac:dyDescent="0.2">
      <c r="D16607" s="1"/>
      <c r="E16607" s="41"/>
    </row>
    <row r="16608" spans="4:5" x14ac:dyDescent="0.2">
      <c r="D16608" s="1"/>
      <c r="E16608" s="41"/>
    </row>
    <row r="16609" spans="4:5" x14ac:dyDescent="0.2">
      <c r="D16609" s="1"/>
      <c r="E16609" s="41"/>
    </row>
    <row r="16610" spans="4:5" x14ac:dyDescent="0.2">
      <c r="D16610" s="1"/>
      <c r="E16610" s="41"/>
    </row>
    <row r="16611" spans="4:5" x14ac:dyDescent="0.2">
      <c r="D16611" s="1"/>
      <c r="E16611" s="41"/>
    </row>
    <row r="16612" spans="4:5" x14ac:dyDescent="0.2">
      <c r="D16612" s="1"/>
      <c r="E16612" s="41"/>
    </row>
    <row r="16613" spans="4:5" x14ac:dyDescent="0.2">
      <c r="D16613" s="1"/>
      <c r="E16613" s="41"/>
    </row>
    <row r="16614" spans="4:5" x14ac:dyDescent="0.2">
      <c r="D16614" s="1"/>
      <c r="E16614" s="41"/>
    </row>
    <row r="16615" spans="4:5" x14ac:dyDescent="0.2">
      <c r="D16615" s="1"/>
      <c r="E16615" s="41"/>
    </row>
    <row r="16616" spans="4:5" x14ac:dyDescent="0.2">
      <c r="D16616" s="1"/>
      <c r="E16616" s="41"/>
    </row>
    <row r="16617" spans="4:5" x14ac:dyDescent="0.2">
      <c r="D16617" s="1"/>
      <c r="E16617" s="41"/>
    </row>
    <row r="16618" spans="4:5" x14ac:dyDescent="0.2">
      <c r="D16618" s="1"/>
      <c r="E16618" s="41"/>
    </row>
    <row r="16619" spans="4:5" x14ac:dyDescent="0.2">
      <c r="D16619" s="1"/>
      <c r="E16619" s="41"/>
    </row>
    <row r="16620" spans="4:5" x14ac:dyDescent="0.2">
      <c r="D16620" s="1"/>
      <c r="E16620" s="41"/>
    </row>
    <row r="16621" spans="4:5" x14ac:dyDescent="0.2">
      <c r="D16621" s="1"/>
      <c r="E16621" s="41"/>
    </row>
    <row r="16622" spans="4:5" x14ac:dyDescent="0.2">
      <c r="D16622" s="1"/>
      <c r="E16622" s="41"/>
    </row>
    <row r="16623" spans="4:5" x14ac:dyDescent="0.2">
      <c r="D16623" s="1"/>
      <c r="E16623" s="41"/>
    </row>
    <row r="16624" spans="4:5" x14ac:dyDescent="0.2">
      <c r="D16624" s="1"/>
      <c r="E16624" s="41"/>
    </row>
    <row r="16625" spans="4:5" x14ac:dyDescent="0.2">
      <c r="D16625" s="1"/>
      <c r="E16625" s="41"/>
    </row>
    <row r="16626" spans="4:5" x14ac:dyDescent="0.2">
      <c r="D16626" s="1"/>
      <c r="E16626" s="41"/>
    </row>
    <row r="16627" spans="4:5" x14ac:dyDescent="0.2">
      <c r="D16627" s="1"/>
      <c r="E16627" s="41"/>
    </row>
    <row r="16628" spans="4:5" x14ac:dyDescent="0.2">
      <c r="D16628" s="1"/>
      <c r="E16628" s="41"/>
    </row>
    <row r="16629" spans="4:5" x14ac:dyDescent="0.2">
      <c r="D16629" s="1"/>
      <c r="E16629" s="41"/>
    </row>
    <row r="16630" spans="4:5" x14ac:dyDescent="0.2">
      <c r="D16630" s="1"/>
      <c r="E16630" s="41"/>
    </row>
    <row r="16631" spans="4:5" x14ac:dyDescent="0.2">
      <c r="D16631" s="1"/>
      <c r="E16631" s="41"/>
    </row>
    <row r="16632" spans="4:5" x14ac:dyDescent="0.2">
      <c r="D16632" s="1"/>
      <c r="E16632" s="41"/>
    </row>
    <row r="16633" spans="4:5" x14ac:dyDescent="0.2">
      <c r="D16633" s="1"/>
      <c r="E16633" s="41"/>
    </row>
    <row r="16634" spans="4:5" x14ac:dyDescent="0.2">
      <c r="D16634" s="1"/>
      <c r="E16634" s="41"/>
    </row>
    <row r="16635" spans="4:5" x14ac:dyDescent="0.2">
      <c r="D16635" s="1"/>
      <c r="E16635" s="41"/>
    </row>
    <row r="16636" spans="4:5" x14ac:dyDescent="0.2">
      <c r="D16636" s="1"/>
      <c r="E16636" s="41"/>
    </row>
    <row r="16637" spans="4:5" x14ac:dyDescent="0.2">
      <c r="D16637" s="1"/>
      <c r="E16637" s="41"/>
    </row>
    <row r="16638" spans="4:5" x14ac:dyDescent="0.2">
      <c r="D16638" s="1"/>
      <c r="E16638" s="41"/>
    </row>
    <row r="16639" spans="4:5" x14ac:dyDescent="0.2">
      <c r="D16639" s="1"/>
      <c r="E16639" s="41"/>
    </row>
    <row r="16640" spans="4:5" x14ac:dyDescent="0.2">
      <c r="D16640" s="1"/>
      <c r="E16640" s="41"/>
    </row>
    <row r="16641" spans="4:5" x14ac:dyDescent="0.2">
      <c r="D16641" s="1"/>
      <c r="E16641" s="41"/>
    </row>
    <row r="16642" spans="4:5" x14ac:dyDescent="0.2">
      <c r="D16642" s="1"/>
      <c r="E16642" s="41"/>
    </row>
    <row r="16643" spans="4:5" x14ac:dyDescent="0.2">
      <c r="D16643" s="1"/>
      <c r="E16643" s="41"/>
    </row>
    <row r="16644" spans="4:5" x14ac:dyDescent="0.2">
      <c r="D16644" s="1"/>
      <c r="E16644" s="41"/>
    </row>
    <row r="16645" spans="4:5" x14ac:dyDescent="0.2">
      <c r="D16645" s="1"/>
      <c r="E16645" s="41"/>
    </row>
    <row r="16646" spans="4:5" x14ac:dyDescent="0.2">
      <c r="D16646" s="1"/>
      <c r="E16646" s="41"/>
    </row>
    <row r="16647" spans="4:5" x14ac:dyDescent="0.2">
      <c r="D16647" s="1"/>
      <c r="E16647" s="41"/>
    </row>
    <row r="16648" spans="4:5" x14ac:dyDescent="0.2">
      <c r="D16648" s="1"/>
      <c r="E16648" s="41"/>
    </row>
    <row r="16649" spans="4:5" x14ac:dyDescent="0.2">
      <c r="D16649" s="1"/>
      <c r="E16649" s="41"/>
    </row>
    <row r="16650" spans="4:5" x14ac:dyDescent="0.2">
      <c r="D16650" s="1"/>
      <c r="E16650" s="41"/>
    </row>
    <row r="16651" spans="4:5" x14ac:dyDescent="0.2">
      <c r="D16651" s="1"/>
      <c r="E16651" s="41"/>
    </row>
    <row r="16652" spans="4:5" x14ac:dyDescent="0.2">
      <c r="D16652" s="1"/>
      <c r="E16652" s="41"/>
    </row>
    <row r="16653" spans="4:5" x14ac:dyDescent="0.2">
      <c r="D16653" s="1"/>
      <c r="E16653" s="41"/>
    </row>
    <row r="16654" spans="4:5" x14ac:dyDescent="0.2">
      <c r="D16654" s="1"/>
      <c r="E16654" s="41"/>
    </row>
    <row r="16655" spans="4:5" x14ac:dyDescent="0.2">
      <c r="D16655" s="1"/>
      <c r="E16655" s="41"/>
    </row>
    <row r="16656" spans="4:5" x14ac:dyDescent="0.2">
      <c r="D16656" s="1"/>
      <c r="E16656" s="41"/>
    </row>
    <row r="16657" spans="4:5" x14ac:dyDescent="0.2">
      <c r="D16657" s="1"/>
      <c r="E16657" s="41"/>
    </row>
    <row r="16658" spans="4:5" x14ac:dyDescent="0.2">
      <c r="D16658" s="1"/>
      <c r="E16658" s="41"/>
    </row>
    <row r="16659" spans="4:5" x14ac:dyDescent="0.2">
      <c r="D16659" s="1"/>
      <c r="E16659" s="41"/>
    </row>
    <row r="16660" spans="4:5" x14ac:dyDescent="0.2">
      <c r="D16660" s="1"/>
      <c r="E16660" s="41"/>
    </row>
    <row r="16661" spans="4:5" x14ac:dyDescent="0.2">
      <c r="D16661" s="1"/>
      <c r="E16661" s="41"/>
    </row>
    <row r="16662" spans="4:5" x14ac:dyDescent="0.2">
      <c r="D16662" s="1"/>
      <c r="E16662" s="41"/>
    </row>
    <row r="16663" spans="4:5" x14ac:dyDescent="0.2">
      <c r="D16663" s="1"/>
      <c r="E16663" s="41"/>
    </row>
    <row r="16664" spans="4:5" x14ac:dyDescent="0.2">
      <c r="D16664" s="1"/>
      <c r="E16664" s="41"/>
    </row>
    <row r="16665" spans="4:5" x14ac:dyDescent="0.2">
      <c r="D16665" s="1"/>
      <c r="E16665" s="41"/>
    </row>
    <row r="16666" spans="4:5" x14ac:dyDescent="0.2">
      <c r="D16666" s="1"/>
      <c r="E16666" s="41"/>
    </row>
    <row r="16667" spans="4:5" x14ac:dyDescent="0.2">
      <c r="D16667" s="1"/>
      <c r="E16667" s="41"/>
    </row>
    <row r="16668" spans="4:5" x14ac:dyDescent="0.2">
      <c r="D16668" s="1"/>
      <c r="E16668" s="41"/>
    </row>
    <row r="16669" spans="4:5" x14ac:dyDescent="0.2">
      <c r="D16669" s="1"/>
      <c r="E16669" s="41"/>
    </row>
    <row r="16670" spans="4:5" x14ac:dyDescent="0.2">
      <c r="D16670" s="1"/>
      <c r="E16670" s="41"/>
    </row>
    <row r="16671" spans="4:5" x14ac:dyDescent="0.2">
      <c r="D16671" s="1"/>
      <c r="E16671" s="41"/>
    </row>
    <row r="16672" spans="4:5" x14ac:dyDescent="0.2">
      <c r="D16672" s="1"/>
      <c r="E16672" s="41"/>
    </row>
    <row r="16673" spans="4:5" x14ac:dyDescent="0.2">
      <c r="D16673" s="1"/>
      <c r="E16673" s="41"/>
    </row>
    <row r="16674" spans="4:5" x14ac:dyDescent="0.2">
      <c r="D16674" s="1"/>
      <c r="E16674" s="41"/>
    </row>
    <row r="16675" spans="4:5" x14ac:dyDescent="0.2">
      <c r="D16675" s="1"/>
      <c r="E16675" s="41"/>
    </row>
    <row r="16676" spans="4:5" x14ac:dyDescent="0.2">
      <c r="D16676" s="1"/>
      <c r="E16676" s="41"/>
    </row>
    <row r="16677" spans="4:5" x14ac:dyDescent="0.2">
      <c r="D16677" s="1"/>
      <c r="E16677" s="41"/>
    </row>
    <row r="16678" spans="4:5" x14ac:dyDescent="0.2">
      <c r="D16678" s="1"/>
      <c r="E16678" s="41"/>
    </row>
    <row r="16679" spans="4:5" x14ac:dyDescent="0.2">
      <c r="D16679" s="1"/>
      <c r="E16679" s="41"/>
    </row>
    <row r="16680" spans="4:5" x14ac:dyDescent="0.2">
      <c r="D16680" s="1"/>
      <c r="E16680" s="41"/>
    </row>
    <row r="16681" spans="4:5" x14ac:dyDescent="0.2">
      <c r="D16681" s="1"/>
      <c r="E16681" s="41"/>
    </row>
    <row r="16682" spans="4:5" x14ac:dyDescent="0.2">
      <c r="D16682" s="1"/>
      <c r="E16682" s="41"/>
    </row>
    <row r="16683" spans="4:5" x14ac:dyDescent="0.2">
      <c r="D16683" s="1"/>
      <c r="E16683" s="41"/>
    </row>
    <row r="16684" spans="4:5" x14ac:dyDescent="0.2">
      <c r="D16684" s="1"/>
      <c r="E16684" s="41"/>
    </row>
    <row r="16685" spans="4:5" x14ac:dyDescent="0.2">
      <c r="D16685" s="1"/>
      <c r="E16685" s="41"/>
    </row>
    <row r="16686" spans="4:5" x14ac:dyDescent="0.2">
      <c r="D16686" s="1"/>
      <c r="E16686" s="41"/>
    </row>
    <row r="16687" spans="4:5" x14ac:dyDescent="0.2">
      <c r="D16687" s="1"/>
      <c r="E16687" s="41"/>
    </row>
    <row r="16688" spans="4:5" x14ac:dyDescent="0.2">
      <c r="D16688" s="1"/>
      <c r="E16688" s="41"/>
    </row>
    <row r="16689" spans="4:5" x14ac:dyDescent="0.2">
      <c r="D16689" s="1"/>
      <c r="E16689" s="41"/>
    </row>
    <row r="16690" spans="4:5" x14ac:dyDescent="0.2">
      <c r="D16690" s="1"/>
      <c r="E16690" s="41"/>
    </row>
    <row r="16691" spans="4:5" x14ac:dyDescent="0.2">
      <c r="D16691" s="1"/>
      <c r="E16691" s="41"/>
    </row>
    <row r="16692" spans="4:5" x14ac:dyDescent="0.2">
      <c r="D16692" s="1"/>
      <c r="E16692" s="41"/>
    </row>
    <row r="16693" spans="4:5" x14ac:dyDescent="0.2">
      <c r="D16693" s="1"/>
      <c r="E16693" s="41"/>
    </row>
    <row r="16694" spans="4:5" x14ac:dyDescent="0.2">
      <c r="D16694" s="1"/>
      <c r="E16694" s="41"/>
    </row>
    <row r="16695" spans="4:5" x14ac:dyDescent="0.2">
      <c r="D16695" s="1"/>
      <c r="E16695" s="41"/>
    </row>
    <row r="16696" spans="4:5" x14ac:dyDescent="0.2">
      <c r="D16696" s="1"/>
      <c r="E16696" s="41"/>
    </row>
    <row r="16697" spans="4:5" x14ac:dyDescent="0.2">
      <c r="D16697" s="1"/>
      <c r="E16697" s="41"/>
    </row>
    <row r="16698" spans="4:5" x14ac:dyDescent="0.2">
      <c r="D16698" s="1"/>
      <c r="E16698" s="41"/>
    </row>
    <row r="16699" spans="4:5" x14ac:dyDescent="0.2">
      <c r="D16699" s="1"/>
      <c r="E16699" s="41"/>
    </row>
    <row r="16700" spans="4:5" x14ac:dyDescent="0.2">
      <c r="D16700" s="1"/>
      <c r="E16700" s="41"/>
    </row>
    <row r="16701" spans="4:5" x14ac:dyDescent="0.2">
      <c r="D16701" s="1"/>
      <c r="E16701" s="41"/>
    </row>
    <row r="16702" spans="4:5" x14ac:dyDescent="0.2">
      <c r="D16702" s="1"/>
      <c r="E16702" s="41"/>
    </row>
    <row r="16703" spans="4:5" x14ac:dyDescent="0.2">
      <c r="D16703" s="1"/>
      <c r="E16703" s="41"/>
    </row>
    <row r="16704" spans="4:5" x14ac:dyDescent="0.2">
      <c r="D16704" s="1"/>
      <c r="E16704" s="41"/>
    </row>
    <row r="16705" spans="4:5" x14ac:dyDescent="0.2">
      <c r="D16705" s="1"/>
      <c r="E16705" s="41"/>
    </row>
    <row r="16706" spans="4:5" x14ac:dyDescent="0.2">
      <c r="D16706" s="1"/>
      <c r="E16706" s="41"/>
    </row>
    <row r="16707" spans="4:5" x14ac:dyDescent="0.2">
      <c r="D16707" s="1"/>
      <c r="E16707" s="41"/>
    </row>
    <row r="16708" spans="4:5" x14ac:dyDescent="0.2">
      <c r="D16708" s="1"/>
      <c r="E16708" s="41"/>
    </row>
    <row r="16709" spans="4:5" x14ac:dyDescent="0.2">
      <c r="D16709" s="1"/>
      <c r="E16709" s="41"/>
    </row>
    <row r="16710" spans="4:5" x14ac:dyDescent="0.2">
      <c r="D16710" s="1"/>
      <c r="E16710" s="41"/>
    </row>
    <row r="16711" spans="4:5" x14ac:dyDescent="0.2">
      <c r="D16711" s="1"/>
      <c r="E16711" s="41"/>
    </row>
    <row r="16712" spans="4:5" x14ac:dyDescent="0.2">
      <c r="D16712" s="1"/>
      <c r="E16712" s="41"/>
    </row>
    <row r="16713" spans="4:5" x14ac:dyDescent="0.2">
      <c r="D16713" s="1"/>
      <c r="E16713" s="41"/>
    </row>
    <row r="16714" spans="4:5" x14ac:dyDescent="0.2">
      <c r="D16714" s="1"/>
      <c r="E16714" s="41"/>
    </row>
    <row r="16715" spans="4:5" x14ac:dyDescent="0.2">
      <c r="D16715" s="1"/>
      <c r="E16715" s="41"/>
    </row>
    <row r="16716" spans="4:5" x14ac:dyDescent="0.2">
      <c r="D16716" s="1"/>
      <c r="E16716" s="41"/>
    </row>
    <row r="16717" spans="4:5" x14ac:dyDescent="0.2">
      <c r="D16717" s="1"/>
      <c r="E16717" s="41"/>
    </row>
    <row r="16718" spans="4:5" x14ac:dyDescent="0.2">
      <c r="D16718" s="1"/>
      <c r="E16718" s="41"/>
    </row>
    <row r="16719" spans="4:5" x14ac:dyDescent="0.2">
      <c r="D16719" s="1"/>
      <c r="E16719" s="41"/>
    </row>
    <row r="16720" spans="4:5" x14ac:dyDescent="0.2">
      <c r="D16720" s="1"/>
      <c r="E16720" s="41"/>
    </row>
    <row r="16721" spans="4:5" x14ac:dyDescent="0.2">
      <c r="D16721" s="1"/>
      <c r="E16721" s="41"/>
    </row>
    <row r="16722" spans="4:5" x14ac:dyDescent="0.2">
      <c r="D16722" s="1"/>
      <c r="E16722" s="41"/>
    </row>
    <row r="16723" spans="4:5" x14ac:dyDescent="0.2">
      <c r="D16723" s="1"/>
      <c r="E16723" s="41"/>
    </row>
    <row r="16724" spans="4:5" x14ac:dyDescent="0.2">
      <c r="D16724" s="1"/>
      <c r="E16724" s="41"/>
    </row>
    <row r="16725" spans="4:5" x14ac:dyDescent="0.2">
      <c r="D16725" s="1"/>
      <c r="E16725" s="41"/>
    </row>
    <row r="16726" spans="4:5" x14ac:dyDescent="0.2">
      <c r="D16726" s="1"/>
      <c r="E16726" s="41"/>
    </row>
    <row r="16727" spans="4:5" x14ac:dyDescent="0.2">
      <c r="D16727" s="1"/>
      <c r="E16727" s="41"/>
    </row>
    <row r="16728" spans="4:5" x14ac:dyDescent="0.2">
      <c r="D16728" s="1"/>
      <c r="E16728" s="41"/>
    </row>
    <row r="16729" spans="4:5" x14ac:dyDescent="0.2">
      <c r="D16729" s="1"/>
      <c r="E16729" s="41"/>
    </row>
    <row r="16730" spans="4:5" x14ac:dyDescent="0.2">
      <c r="D16730" s="1"/>
      <c r="E16730" s="41"/>
    </row>
    <row r="16731" spans="4:5" x14ac:dyDescent="0.2">
      <c r="D16731" s="1"/>
      <c r="E16731" s="41"/>
    </row>
    <row r="16732" spans="4:5" x14ac:dyDescent="0.2">
      <c r="D16732" s="1"/>
      <c r="E16732" s="41"/>
    </row>
    <row r="16733" spans="4:5" x14ac:dyDescent="0.2">
      <c r="D16733" s="1"/>
      <c r="E16733" s="41"/>
    </row>
    <row r="16734" spans="4:5" x14ac:dyDescent="0.2">
      <c r="D16734" s="1"/>
      <c r="E16734" s="41"/>
    </row>
    <row r="16735" spans="4:5" x14ac:dyDescent="0.2">
      <c r="D16735" s="1"/>
      <c r="E16735" s="41"/>
    </row>
    <row r="16736" spans="4:5" x14ac:dyDescent="0.2">
      <c r="D16736" s="1"/>
      <c r="E16736" s="41"/>
    </row>
    <row r="16737" spans="4:5" x14ac:dyDescent="0.2">
      <c r="D16737" s="1"/>
      <c r="E16737" s="41"/>
    </row>
    <row r="16738" spans="4:5" x14ac:dyDescent="0.2">
      <c r="D16738" s="1"/>
      <c r="E16738" s="41"/>
    </row>
    <row r="16739" spans="4:5" x14ac:dyDescent="0.2">
      <c r="D16739" s="1"/>
      <c r="E16739" s="41"/>
    </row>
    <row r="16740" spans="4:5" x14ac:dyDescent="0.2">
      <c r="D16740" s="1"/>
      <c r="E16740" s="41"/>
    </row>
    <row r="16741" spans="4:5" x14ac:dyDescent="0.2">
      <c r="D16741" s="1"/>
      <c r="E16741" s="41"/>
    </row>
    <row r="16742" spans="4:5" x14ac:dyDescent="0.2">
      <c r="D16742" s="1"/>
      <c r="E16742" s="41"/>
    </row>
    <row r="16743" spans="4:5" x14ac:dyDescent="0.2">
      <c r="D16743" s="1"/>
      <c r="E16743" s="41"/>
    </row>
    <row r="16744" spans="4:5" x14ac:dyDescent="0.2">
      <c r="D16744" s="1"/>
      <c r="E16744" s="41"/>
    </row>
    <row r="16745" spans="4:5" x14ac:dyDescent="0.2">
      <c r="D16745" s="1"/>
      <c r="E16745" s="41"/>
    </row>
    <row r="16746" spans="4:5" x14ac:dyDescent="0.2">
      <c r="D16746" s="1"/>
      <c r="E16746" s="41"/>
    </row>
    <row r="16747" spans="4:5" x14ac:dyDescent="0.2">
      <c r="D16747" s="1"/>
      <c r="E16747" s="41"/>
    </row>
    <row r="16748" spans="4:5" x14ac:dyDescent="0.2">
      <c r="D16748" s="1"/>
      <c r="E16748" s="41"/>
    </row>
    <row r="16749" spans="4:5" x14ac:dyDescent="0.2">
      <c r="D16749" s="1"/>
      <c r="E16749" s="41"/>
    </row>
    <row r="16750" spans="4:5" x14ac:dyDescent="0.2">
      <c r="D16750" s="1"/>
      <c r="E16750" s="41"/>
    </row>
    <row r="16751" spans="4:5" x14ac:dyDescent="0.2">
      <c r="D16751" s="1"/>
      <c r="E16751" s="41"/>
    </row>
    <row r="16752" spans="4:5" x14ac:dyDescent="0.2">
      <c r="D16752" s="1"/>
      <c r="E16752" s="41"/>
    </row>
    <row r="16753" spans="4:5" x14ac:dyDescent="0.2">
      <c r="D16753" s="1"/>
      <c r="E16753" s="41"/>
    </row>
    <row r="16754" spans="4:5" x14ac:dyDescent="0.2">
      <c r="D16754" s="1"/>
      <c r="E16754" s="41"/>
    </row>
    <row r="16755" spans="4:5" x14ac:dyDescent="0.2">
      <c r="D16755" s="1"/>
      <c r="E16755" s="41"/>
    </row>
    <row r="16756" spans="4:5" x14ac:dyDescent="0.2">
      <c r="D16756" s="1"/>
      <c r="E16756" s="41"/>
    </row>
    <row r="16757" spans="4:5" x14ac:dyDescent="0.2">
      <c r="D16757" s="1"/>
      <c r="E16757" s="41"/>
    </row>
    <row r="16758" spans="4:5" x14ac:dyDescent="0.2">
      <c r="D16758" s="1"/>
      <c r="E16758" s="41"/>
    </row>
    <row r="16759" spans="4:5" x14ac:dyDescent="0.2">
      <c r="D16759" s="1"/>
      <c r="E16759" s="41"/>
    </row>
    <row r="16760" spans="4:5" x14ac:dyDescent="0.2">
      <c r="D16760" s="1"/>
      <c r="E16760" s="41"/>
    </row>
    <row r="16761" spans="4:5" x14ac:dyDescent="0.2">
      <c r="D16761" s="1"/>
      <c r="E16761" s="41"/>
    </row>
    <row r="16762" spans="4:5" x14ac:dyDescent="0.2">
      <c r="D16762" s="1"/>
      <c r="E16762" s="41"/>
    </row>
    <row r="16763" spans="4:5" x14ac:dyDescent="0.2">
      <c r="D16763" s="1"/>
      <c r="E16763" s="41"/>
    </row>
    <row r="16764" spans="4:5" x14ac:dyDescent="0.2">
      <c r="D16764" s="1"/>
      <c r="E16764" s="41"/>
    </row>
    <row r="16765" spans="4:5" x14ac:dyDescent="0.2">
      <c r="D16765" s="1"/>
      <c r="E16765" s="41"/>
    </row>
    <row r="16766" spans="4:5" x14ac:dyDescent="0.2">
      <c r="D16766" s="1"/>
      <c r="E16766" s="41"/>
    </row>
    <row r="16767" spans="4:5" x14ac:dyDescent="0.2">
      <c r="D16767" s="1"/>
      <c r="E16767" s="41"/>
    </row>
    <row r="16768" spans="4:5" x14ac:dyDescent="0.2">
      <c r="D16768" s="1"/>
      <c r="E16768" s="41"/>
    </row>
    <row r="16769" spans="4:5" x14ac:dyDescent="0.2">
      <c r="D16769" s="1"/>
      <c r="E16769" s="41"/>
    </row>
    <row r="16770" spans="4:5" x14ac:dyDescent="0.2">
      <c r="D16770" s="1"/>
      <c r="E16770" s="41"/>
    </row>
    <row r="16771" spans="4:5" x14ac:dyDescent="0.2">
      <c r="D16771" s="1"/>
      <c r="E16771" s="41"/>
    </row>
    <row r="16772" spans="4:5" x14ac:dyDescent="0.2">
      <c r="D16772" s="1"/>
      <c r="E16772" s="41"/>
    </row>
    <row r="16773" spans="4:5" x14ac:dyDescent="0.2">
      <c r="D16773" s="1"/>
      <c r="E16773" s="41"/>
    </row>
    <row r="16774" spans="4:5" x14ac:dyDescent="0.2">
      <c r="D16774" s="1"/>
      <c r="E16774" s="41"/>
    </row>
    <row r="16775" spans="4:5" x14ac:dyDescent="0.2">
      <c r="D16775" s="1"/>
      <c r="E16775" s="41"/>
    </row>
    <row r="16776" spans="4:5" x14ac:dyDescent="0.2">
      <c r="D16776" s="1"/>
      <c r="E16776" s="41"/>
    </row>
    <row r="16777" spans="4:5" x14ac:dyDescent="0.2">
      <c r="D16777" s="1"/>
      <c r="E16777" s="41"/>
    </row>
    <row r="16778" spans="4:5" x14ac:dyDescent="0.2">
      <c r="D16778" s="1"/>
      <c r="E16778" s="41"/>
    </row>
    <row r="16779" spans="4:5" x14ac:dyDescent="0.2">
      <c r="D16779" s="1"/>
      <c r="E16779" s="41"/>
    </row>
    <row r="16780" spans="4:5" x14ac:dyDescent="0.2">
      <c r="D16780" s="1"/>
      <c r="E16780" s="41"/>
    </row>
    <row r="16781" spans="4:5" x14ac:dyDescent="0.2">
      <c r="D16781" s="1"/>
      <c r="E16781" s="41"/>
    </row>
    <row r="16782" spans="4:5" x14ac:dyDescent="0.2">
      <c r="D16782" s="1"/>
      <c r="E16782" s="41"/>
    </row>
    <row r="16783" spans="4:5" x14ac:dyDescent="0.2">
      <c r="D16783" s="1"/>
      <c r="E16783" s="41"/>
    </row>
    <row r="16784" spans="4:5" x14ac:dyDescent="0.2">
      <c r="D16784" s="1"/>
      <c r="E16784" s="41"/>
    </row>
    <row r="16785" spans="4:5" x14ac:dyDescent="0.2">
      <c r="D16785" s="1"/>
      <c r="E16785" s="41"/>
    </row>
    <row r="16786" spans="4:5" x14ac:dyDescent="0.2">
      <c r="D16786" s="1"/>
      <c r="E16786" s="41"/>
    </row>
    <row r="16787" spans="4:5" x14ac:dyDescent="0.2">
      <c r="D16787" s="1"/>
      <c r="E16787" s="41"/>
    </row>
    <row r="16788" spans="4:5" x14ac:dyDescent="0.2">
      <c r="D16788" s="1"/>
      <c r="E16788" s="41"/>
    </row>
    <row r="16789" spans="4:5" x14ac:dyDescent="0.2">
      <c r="D16789" s="1"/>
      <c r="E16789" s="41"/>
    </row>
    <row r="16790" spans="4:5" x14ac:dyDescent="0.2">
      <c r="D16790" s="1"/>
      <c r="E16790" s="41"/>
    </row>
    <row r="16791" spans="4:5" x14ac:dyDescent="0.2">
      <c r="D16791" s="1"/>
      <c r="E16791" s="41"/>
    </row>
    <row r="16792" spans="4:5" x14ac:dyDescent="0.2">
      <c r="D16792" s="1"/>
      <c r="E16792" s="41"/>
    </row>
    <row r="16793" spans="4:5" x14ac:dyDescent="0.2">
      <c r="D16793" s="1"/>
      <c r="E16793" s="41"/>
    </row>
    <row r="16794" spans="4:5" x14ac:dyDescent="0.2">
      <c r="D16794" s="1"/>
      <c r="E16794" s="41"/>
    </row>
    <row r="16795" spans="4:5" x14ac:dyDescent="0.2">
      <c r="D16795" s="1"/>
      <c r="E16795" s="41"/>
    </row>
    <row r="16796" spans="4:5" x14ac:dyDescent="0.2">
      <c r="D16796" s="1"/>
      <c r="E16796" s="41"/>
    </row>
    <row r="16797" spans="4:5" x14ac:dyDescent="0.2">
      <c r="D16797" s="1"/>
      <c r="E16797" s="41"/>
    </row>
    <row r="16798" spans="4:5" x14ac:dyDescent="0.2">
      <c r="D16798" s="1"/>
      <c r="E16798" s="41"/>
    </row>
    <row r="16799" spans="4:5" x14ac:dyDescent="0.2">
      <c r="D16799" s="1"/>
      <c r="E16799" s="41"/>
    </row>
    <row r="16800" spans="4:5" x14ac:dyDescent="0.2">
      <c r="D16800" s="1"/>
      <c r="E16800" s="41"/>
    </row>
    <row r="16801" spans="4:5" x14ac:dyDescent="0.2">
      <c r="D16801" s="1"/>
      <c r="E16801" s="41"/>
    </row>
    <row r="16802" spans="4:5" x14ac:dyDescent="0.2">
      <c r="D16802" s="1"/>
      <c r="E16802" s="41"/>
    </row>
    <row r="16803" spans="4:5" x14ac:dyDescent="0.2">
      <c r="D16803" s="1"/>
      <c r="E16803" s="41"/>
    </row>
    <row r="16804" spans="4:5" x14ac:dyDescent="0.2">
      <c r="D16804" s="1"/>
      <c r="E16804" s="41"/>
    </row>
    <row r="16805" spans="4:5" x14ac:dyDescent="0.2">
      <c r="D16805" s="1"/>
      <c r="E16805" s="41"/>
    </row>
    <row r="16806" spans="4:5" x14ac:dyDescent="0.2">
      <c r="D16806" s="1"/>
      <c r="E16806" s="41"/>
    </row>
    <row r="16807" spans="4:5" x14ac:dyDescent="0.2">
      <c r="D16807" s="1"/>
      <c r="E16807" s="41"/>
    </row>
    <row r="16808" spans="4:5" x14ac:dyDescent="0.2">
      <c r="D16808" s="1"/>
      <c r="E16808" s="41"/>
    </row>
    <row r="16809" spans="4:5" x14ac:dyDescent="0.2">
      <c r="D16809" s="1"/>
      <c r="E16809" s="41"/>
    </row>
    <row r="16810" spans="4:5" x14ac:dyDescent="0.2">
      <c r="D16810" s="1"/>
      <c r="E16810" s="41"/>
    </row>
    <row r="16811" spans="4:5" x14ac:dyDescent="0.2">
      <c r="D16811" s="1"/>
      <c r="E16811" s="41"/>
    </row>
    <row r="16812" spans="4:5" x14ac:dyDescent="0.2">
      <c r="D16812" s="1"/>
      <c r="E16812" s="41"/>
    </row>
    <row r="16813" spans="4:5" x14ac:dyDescent="0.2">
      <c r="D16813" s="1"/>
      <c r="E16813" s="41"/>
    </row>
    <row r="16814" spans="4:5" x14ac:dyDescent="0.2">
      <c r="D16814" s="1"/>
      <c r="E16814" s="41"/>
    </row>
    <row r="16815" spans="4:5" x14ac:dyDescent="0.2">
      <c r="D16815" s="1"/>
      <c r="E16815" s="41"/>
    </row>
    <row r="16816" spans="4:5" x14ac:dyDescent="0.2">
      <c r="D16816" s="1"/>
      <c r="E16816" s="41"/>
    </row>
    <row r="16817" spans="4:5" x14ac:dyDescent="0.2">
      <c r="D16817" s="1"/>
      <c r="E16817" s="41"/>
    </row>
    <row r="16818" spans="4:5" x14ac:dyDescent="0.2">
      <c r="D16818" s="1"/>
      <c r="E16818" s="41"/>
    </row>
    <row r="16819" spans="4:5" x14ac:dyDescent="0.2">
      <c r="D16819" s="1"/>
      <c r="E16819" s="41"/>
    </row>
    <row r="16820" spans="4:5" x14ac:dyDescent="0.2">
      <c r="D16820" s="1"/>
      <c r="E16820" s="41"/>
    </row>
    <row r="16821" spans="4:5" x14ac:dyDescent="0.2">
      <c r="D16821" s="1"/>
      <c r="E16821" s="41"/>
    </row>
    <row r="16822" spans="4:5" x14ac:dyDescent="0.2">
      <c r="D16822" s="1"/>
      <c r="E16822" s="41"/>
    </row>
    <row r="16823" spans="4:5" x14ac:dyDescent="0.2">
      <c r="D16823" s="1"/>
      <c r="E16823" s="41"/>
    </row>
    <row r="16824" spans="4:5" x14ac:dyDescent="0.2">
      <c r="D16824" s="1"/>
      <c r="E16824" s="41"/>
    </row>
    <row r="16825" spans="4:5" x14ac:dyDescent="0.2">
      <c r="D16825" s="1"/>
      <c r="E16825" s="41"/>
    </row>
    <row r="16826" spans="4:5" x14ac:dyDescent="0.2">
      <c r="D16826" s="1"/>
      <c r="E16826" s="41"/>
    </row>
    <row r="16827" spans="4:5" x14ac:dyDescent="0.2">
      <c r="D16827" s="1"/>
      <c r="E16827" s="41"/>
    </row>
    <row r="16828" spans="4:5" x14ac:dyDescent="0.2">
      <c r="D16828" s="1"/>
      <c r="E16828" s="41"/>
    </row>
    <row r="16829" spans="4:5" x14ac:dyDescent="0.2">
      <c r="D16829" s="1"/>
      <c r="E16829" s="41"/>
    </row>
    <row r="16830" spans="4:5" x14ac:dyDescent="0.2">
      <c r="D16830" s="1"/>
      <c r="E16830" s="41"/>
    </row>
    <row r="16831" spans="4:5" x14ac:dyDescent="0.2">
      <c r="D16831" s="1"/>
      <c r="E16831" s="41"/>
    </row>
    <row r="16832" spans="4:5" x14ac:dyDescent="0.2">
      <c r="D16832" s="1"/>
      <c r="E16832" s="41"/>
    </row>
    <row r="16833" spans="4:5" x14ac:dyDescent="0.2">
      <c r="D16833" s="1"/>
      <c r="E16833" s="41"/>
    </row>
    <row r="16834" spans="4:5" x14ac:dyDescent="0.2">
      <c r="D16834" s="1"/>
      <c r="E16834" s="41"/>
    </row>
    <row r="16835" spans="4:5" x14ac:dyDescent="0.2">
      <c r="D16835" s="1"/>
      <c r="E16835" s="41"/>
    </row>
    <row r="16836" spans="4:5" x14ac:dyDescent="0.2">
      <c r="D16836" s="1"/>
      <c r="E16836" s="41"/>
    </row>
    <row r="16837" spans="4:5" x14ac:dyDescent="0.2">
      <c r="D16837" s="1"/>
      <c r="E16837" s="41"/>
    </row>
    <row r="16838" spans="4:5" x14ac:dyDescent="0.2">
      <c r="D16838" s="1"/>
      <c r="E16838" s="41"/>
    </row>
    <row r="16839" spans="4:5" x14ac:dyDescent="0.2">
      <c r="D16839" s="1"/>
      <c r="E16839" s="41"/>
    </row>
    <row r="16840" spans="4:5" x14ac:dyDescent="0.2">
      <c r="D16840" s="1"/>
      <c r="E16840" s="41"/>
    </row>
    <row r="16841" spans="4:5" x14ac:dyDescent="0.2">
      <c r="D16841" s="1"/>
      <c r="E16841" s="41"/>
    </row>
    <row r="16842" spans="4:5" x14ac:dyDescent="0.2">
      <c r="D16842" s="1"/>
      <c r="E16842" s="41"/>
    </row>
    <row r="16843" spans="4:5" x14ac:dyDescent="0.2">
      <c r="D16843" s="1"/>
      <c r="E16843" s="41"/>
    </row>
    <row r="16844" spans="4:5" x14ac:dyDescent="0.2">
      <c r="D16844" s="1"/>
      <c r="E16844" s="41"/>
    </row>
    <row r="16845" spans="4:5" x14ac:dyDescent="0.2">
      <c r="D16845" s="1"/>
      <c r="E16845" s="41"/>
    </row>
    <row r="16846" spans="4:5" x14ac:dyDescent="0.2">
      <c r="D16846" s="1"/>
      <c r="E16846" s="41"/>
    </row>
    <row r="16847" spans="4:5" x14ac:dyDescent="0.2">
      <c r="D16847" s="1"/>
      <c r="E16847" s="41"/>
    </row>
    <row r="16848" spans="4:5" x14ac:dyDescent="0.2">
      <c r="D16848" s="1"/>
      <c r="E16848" s="41"/>
    </row>
    <row r="16849" spans="4:5" x14ac:dyDescent="0.2">
      <c r="D16849" s="1"/>
      <c r="E16849" s="41"/>
    </row>
    <row r="16850" spans="4:5" x14ac:dyDescent="0.2">
      <c r="D16850" s="1"/>
      <c r="E16850" s="41"/>
    </row>
    <row r="16851" spans="4:5" x14ac:dyDescent="0.2">
      <c r="D16851" s="1"/>
      <c r="E16851" s="41"/>
    </row>
    <row r="16852" spans="4:5" x14ac:dyDescent="0.2">
      <c r="D16852" s="1"/>
      <c r="E16852" s="41"/>
    </row>
    <row r="16853" spans="4:5" x14ac:dyDescent="0.2">
      <c r="D16853" s="1"/>
      <c r="E16853" s="41"/>
    </row>
    <row r="16854" spans="4:5" x14ac:dyDescent="0.2">
      <c r="D16854" s="1"/>
      <c r="E16854" s="41"/>
    </row>
    <row r="16855" spans="4:5" x14ac:dyDescent="0.2">
      <c r="D16855" s="1"/>
      <c r="E16855" s="41"/>
    </row>
    <row r="16856" spans="4:5" x14ac:dyDescent="0.2">
      <c r="D16856" s="1"/>
      <c r="E16856" s="41"/>
    </row>
    <row r="16857" spans="4:5" x14ac:dyDescent="0.2">
      <c r="D16857" s="1"/>
      <c r="E16857" s="41"/>
    </row>
    <row r="16858" spans="4:5" x14ac:dyDescent="0.2">
      <c r="D16858" s="1"/>
      <c r="E16858" s="41"/>
    </row>
    <row r="16859" spans="4:5" x14ac:dyDescent="0.2">
      <c r="D16859" s="1"/>
      <c r="E16859" s="41"/>
    </row>
    <row r="16860" spans="4:5" x14ac:dyDescent="0.2">
      <c r="D16860" s="1"/>
      <c r="E16860" s="41"/>
    </row>
    <row r="16861" spans="4:5" x14ac:dyDescent="0.2">
      <c r="D16861" s="1"/>
      <c r="E16861" s="41"/>
    </row>
    <row r="16862" spans="4:5" x14ac:dyDescent="0.2">
      <c r="D16862" s="1"/>
      <c r="E16862" s="41"/>
    </row>
    <row r="16863" spans="4:5" x14ac:dyDescent="0.2">
      <c r="D16863" s="1"/>
      <c r="E16863" s="41"/>
    </row>
    <row r="16864" spans="4:5" x14ac:dyDescent="0.2">
      <c r="D16864" s="1"/>
      <c r="E16864" s="41"/>
    </row>
    <row r="16865" spans="4:5" x14ac:dyDescent="0.2">
      <c r="D16865" s="1"/>
      <c r="E16865" s="41"/>
    </row>
    <row r="16866" spans="4:5" x14ac:dyDescent="0.2">
      <c r="D16866" s="1"/>
      <c r="E16866" s="41"/>
    </row>
    <row r="16867" spans="4:5" x14ac:dyDescent="0.2">
      <c r="D16867" s="1"/>
      <c r="E16867" s="41"/>
    </row>
    <row r="16868" spans="4:5" x14ac:dyDescent="0.2">
      <c r="D16868" s="1"/>
      <c r="E16868" s="41"/>
    </row>
    <row r="16869" spans="4:5" x14ac:dyDescent="0.2">
      <c r="D16869" s="1"/>
      <c r="E16869" s="41"/>
    </row>
    <row r="16870" spans="4:5" x14ac:dyDescent="0.2">
      <c r="D16870" s="1"/>
      <c r="E16870" s="41"/>
    </row>
    <row r="16871" spans="4:5" x14ac:dyDescent="0.2">
      <c r="D16871" s="1"/>
      <c r="E16871" s="41"/>
    </row>
    <row r="16872" spans="4:5" x14ac:dyDescent="0.2">
      <c r="D16872" s="1"/>
      <c r="E16872" s="41"/>
    </row>
    <row r="16873" spans="4:5" x14ac:dyDescent="0.2">
      <c r="D16873" s="1"/>
      <c r="E16873" s="41"/>
    </row>
    <row r="16874" spans="4:5" x14ac:dyDescent="0.2">
      <c r="D16874" s="1"/>
      <c r="E16874" s="41"/>
    </row>
    <row r="16875" spans="4:5" x14ac:dyDescent="0.2">
      <c r="D16875" s="1"/>
      <c r="E16875" s="41"/>
    </row>
    <row r="16876" spans="4:5" x14ac:dyDescent="0.2">
      <c r="D16876" s="1"/>
      <c r="E16876" s="41"/>
    </row>
    <row r="16877" spans="4:5" x14ac:dyDescent="0.2">
      <c r="D16877" s="1"/>
      <c r="E16877" s="41"/>
    </row>
    <row r="16878" spans="4:5" x14ac:dyDescent="0.2">
      <c r="D16878" s="1"/>
      <c r="E16878" s="41"/>
    </row>
    <row r="16879" spans="4:5" x14ac:dyDescent="0.2">
      <c r="D16879" s="1"/>
      <c r="E16879" s="41"/>
    </row>
    <row r="16880" spans="4:5" x14ac:dyDescent="0.2">
      <c r="D16880" s="1"/>
      <c r="E16880" s="41"/>
    </row>
    <row r="16881" spans="4:5" x14ac:dyDescent="0.2">
      <c r="D16881" s="1"/>
      <c r="E16881" s="41"/>
    </row>
    <row r="16882" spans="4:5" x14ac:dyDescent="0.2">
      <c r="D16882" s="1"/>
      <c r="E16882" s="41"/>
    </row>
    <row r="16883" spans="4:5" x14ac:dyDescent="0.2">
      <c r="D16883" s="1"/>
      <c r="E16883" s="41"/>
    </row>
    <row r="16884" spans="4:5" x14ac:dyDescent="0.2">
      <c r="D16884" s="1"/>
      <c r="E16884" s="41"/>
    </row>
    <row r="16885" spans="4:5" x14ac:dyDescent="0.2">
      <c r="D16885" s="1"/>
      <c r="E16885" s="41"/>
    </row>
    <row r="16886" spans="4:5" x14ac:dyDescent="0.2">
      <c r="D16886" s="1"/>
      <c r="E16886" s="41"/>
    </row>
    <row r="16887" spans="4:5" x14ac:dyDescent="0.2">
      <c r="D16887" s="1"/>
      <c r="E16887" s="41"/>
    </row>
    <row r="16888" spans="4:5" x14ac:dyDescent="0.2">
      <c r="D16888" s="1"/>
      <c r="E16888" s="41"/>
    </row>
    <row r="16889" spans="4:5" x14ac:dyDescent="0.2">
      <c r="D16889" s="1"/>
      <c r="E16889" s="41"/>
    </row>
    <row r="16890" spans="4:5" x14ac:dyDescent="0.2">
      <c r="D16890" s="1"/>
      <c r="E16890" s="41"/>
    </row>
    <row r="16891" spans="4:5" x14ac:dyDescent="0.2">
      <c r="D16891" s="1"/>
      <c r="E16891" s="41"/>
    </row>
    <row r="16892" spans="4:5" x14ac:dyDescent="0.2">
      <c r="D16892" s="1"/>
      <c r="E16892" s="41"/>
    </row>
    <row r="16893" spans="4:5" x14ac:dyDescent="0.2">
      <c r="D16893" s="1"/>
      <c r="E16893" s="41"/>
    </row>
    <row r="16894" spans="4:5" x14ac:dyDescent="0.2">
      <c r="D16894" s="1"/>
      <c r="E16894" s="41"/>
    </row>
    <row r="16895" spans="4:5" x14ac:dyDescent="0.2">
      <c r="D16895" s="1"/>
      <c r="E16895" s="41"/>
    </row>
    <row r="16896" spans="4:5" x14ac:dyDescent="0.2">
      <c r="D16896" s="1"/>
      <c r="E16896" s="41"/>
    </row>
    <row r="16897" spans="4:5" x14ac:dyDescent="0.2">
      <c r="D16897" s="1"/>
      <c r="E16897" s="41"/>
    </row>
    <row r="16898" spans="4:5" x14ac:dyDescent="0.2">
      <c r="D16898" s="1"/>
      <c r="E16898" s="41"/>
    </row>
    <row r="16899" spans="4:5" x14ac:dyDescent="0.2">
      <c r="D16899" s="1"/>
      <c r="E16899" s="41"/>
    </row>
    <row r="16900" spans="4:5" x14ac:dyDescent="0.2">
      <c r="D16900" s="1"/>
      <c r="E16900" s="41"/>
    </row>
    <row r="16901" spans="4:5" x14ac:dyDescent="0.2">
      <c r="D16901" s="1"/>
      <c r="E16901" s="41"/>
    </row>
    <row r="16902" spans="4:5" x14ac:dyDescent="0.2">
      <c r="D16902" s="1"/>
      <c r="E16902" s="41"/>
    </row>
    <row r="16903" spans="4:5" x14ac:dyDescent="0.2">
      <c r="D16903" s="1"/>
      <c r="E16903" s="41"/>
    </row>
    <row r="16904" spans="4:5" x14ac:dyDescent="0.2">
      <c r="D16904" s="1"/>
      <c r="E16904" s="41"/>
    </row>
    <row r="16905" spans="4:5" x14ac:dyDescent="0.2">
      <c r="D16905" s="1"/>
      <c r="E16905" s="41"/>
    </row>
    <row r="16906" spans="4:5" x14ac:dyDescent="0.2">
      <c r="D16906" s="1"/>
      <c r="E16906" s="41"/>
    </row>
    <row r="16907" spans="4:5" x14ac:dyDescent="0.2">
      <c r="D16907" s="1"/>
      <c r="E16907" s="41"/>
    </row>
    <row r="16908" spans="4:5" x14ac:dyDescent="0.2">
      <c r="D16908" s="1"/>
      <c r="E16908" s="41"/>
    </row>
    <row r="16909" spans="4:5" x14ac:dyDescent="0.2">
      <c r="D16909" s="1"/>
      <c r="E16909" s="41"/>
    </row>
    <row r="16910" spans="4:5" x14ac:dyDescent="0.2">
      <c r="D16910" s="1"/>
      <c r="E16910" s="41"/>
    </row>
    <row r="16911" spans="4:5" x14ac:dyDescent="0.2">
      <c r="D16911" s="1"/>
      <c r="E16911" s="41"/>
    </row>
    <row r="16912" spans="4:5" x14ac:dyDescent="0.2">
      <c r="D16912" s="1"/>
      <c r="E16912" s="41"/>
    </row>
    <row r="16913" spans="4:5" x14ac:dyDescent="0.2">
      <c r="D16913" s="1"/>
      <c r="E16913" s="41"/>
    </row>
    <row r="16914" spans="4:5" x14ac:dyDescent="0.2">
      <c r="D16914" s="1"/>
      <c r="E16914" s="41"/>
    </row>
    <row r="16915" spans="4:5" x14ac:dyDescent="0.2">
      <c r="D16915" s="1"/>
      <c r="E16915" s="41"/>
    </row>
    <row r="16916" spans="4:5" x14ac:dyDescent="0.2">
      <c r="D16916" s="1"/>
      <c r="E16916" s="41"/>
    </row>
    <row r="16917" spans="4:5" x14ac:dyDescent="0.2">
      <c r="D16917" s="1"/>
      <c r="E16917" s="41"/>
    </row>
    <row r="16918" spans="4:5" x14ac:dyDescent="0.2">
      <c r="D16918" s="1"/>
      <c r="E16918" s="41"/>
    </row>
    <row r="16919" spans="4:5" x14ac:dyDescent="0.2">
      <c r="D16919" s="1"/>
      <c r="E16919" s="41"/>
    </row>
    <row r="16920" spans="4:5" x14ac:dyDescent="0.2">
      <c r="D16920" s="1"/>
      <c r="E16920" s="41"/>
    </row>
    <row r="16921" spans="4:5" x14ac:dyDescent="0.2">
      <c r="D16921" s="1"/>
      <c r="E16921" s="41"/>
    </row>
    <row r="16922" spans="4:5" x14ac:dyDescent="0.2">
      <c r="D16922" s="1"/>
      <c r="E16922" s="41"/>
    </row>
    <row r="16923" spans="4:5" x14ac:dyDescent="0.2">
      <c r="D16923" s="1"/>
      <c r="E16923" s="41"/>
    </row>
    <row r="16924" spans="4:5" x14ac:dyDescent="0.2">
      <c r="D16924" s="1"/>
      <c r="E16924" s="41"/>
    </row>
    <row r="16925" spans="4:5" x14ac:dyDescent="0.2">
      <c r="D16925" s="1"/>
      <c r="E16925" s="41"/>
    </row>
    <row r="16926" spans="4:5" x14ac:dyDescent="0.2">
      <c r="D16926" s="1"/>
      <c r="E16926" s="41"/>
    </row>
    <row r="16927" spans="4:5" x14ac:dyDescent="0.2">
      <c r="D16927" s="1"/>
      <c r="E16927" s="41"/>
    </row>
    <row r="16928" spans="4:5" x14ac:dyDescent="0.2">
      <c r="D16928" s="1"/>
      <c r="E16928" s="41"/>
    </row>
    <row r="16929" spans="4:5" x14ac:dyDescent="0.2">
      <c r="D16929" s="1"/>
      <c r="E16929" s="41"/>
    </row>
    <row r="16930" spans="4:5" x14ac:dyDescent="0.2">
      <c r="D16930" s="1"/>
      <c r="E16930" s="41"/>
    </row>
    <row r="16931" spans="4:5" x14ac:dyDescent="0.2">
      <c r="D16931" s="1"/>
      <c r="E16931" s="41"/>
    </row>
    <row r="16932" spans="4:5" x14ac:dyDescent="0.2">
      <c r="D16932" s="1"/>
      <c r="E16932" s="41"/>
    </row>
    <row r="16933" spans="4:5" x14ac:dyDescent="0.2">
      <c r="D16933" s="1"/>
      <c r="E16933" s="41"/>
    </row>
    <row r="16934" spans="4:5" x14ac:dyDescent="0.2">
      <c r="D16934" s="1"/>
      <c r="E16934" s="41"/>
    </row>
    <row r="16935" spans="4:5" x14ac:dyDescent="0.2">
      <c r="D16935" s="1"/>
      <c r="E16935" s="41"/>
    </row>
    <row r="16936" spans="4:5" x14ac:dyDescent="0.2">
      <c r="D16936" s="1"/>
      <c r="E16936" s="41"/>
    </row>
    <row r="16937" spans="4:5" x14ac:dyDescent="0.2">
      <c r="D16937" s="1"/>
      <c r="E16937" s="41"/>
    </row>
    <row r="16938" spans="4:5" x14ac:dyDescent="0.2">
      <c r="D16938" s="1"/>
      <c r="E16938" s="41"/>
    </row>
    <row r="16939" spans="4:5" x14ac:dyDescent="0.2">
      <c r="D16939" s="1"/>
      <c r="E16939" s="41"/>
    </row>
    <row r="16940" spans="4:5" x14ac:dyDescent="0.2">
      <c r="D16940" s="1"/>
      <c r="E16940" s="41"/>
    </row>
    <row r="16941" spans="4:5" x14ac:dyDescent="0.2">
      <c r="D16941" s="1"/>
      <c r="E16941" s="41"/>
    </row>
    <row r="16942" spans="4:5" x14ac:dyDescent="0.2">
      <c r="D16942" s="1"/>
      <c r="E16942" s="41"/>
    </row>
    <row r="16943" spans="4:5" x14ac:dyDescent="0.2">
      <c r="D16943" s="1"/>
      <c r="E16943" s="41"/>
    </row>
    <row r="16944" spans="4:5" x14ac:dyDescent="0.2">
      <c r="D16944" s="1"/>
      <c r="E16944" s="41"/>
    </row>
    <row r="16945" spans="4:5" x14ac:dyDescent="0.2">
      <c r="D16945" s="1"/>
      <c r="E16945" s="41"/>
    </row>
    <row r="16946" spans="4:5" x14ac:dyDescent="0.2">
      <c r="D16946" s="1"/>
      <c r="E16946" s="41"/>
    </row>
    <row r="16947" spans="4:5" x14ac:dyDescent="0.2">
      <c r="D16947" s="1"/>
      <c r="E16947" s="41"/>
    </row>
    <row r="16948" spans="4:5" x14ac:dyDescent="0.2">
      <c r="D16948" s="1"/>
      <c r="E16948" s="41"/>
    </row>
    <row r="16949" spans="4:5" x14ac:dyDescent="0.2">
      <c r="D16949" s="1"/>
      <c r="E16949" s="41"/>
    </row>
    <row r="16950" spans="4:5" x14ac:dyDescent="0.2">
      <c r="D16950" s="1"/>
      <c r="E16950" s="41"/>
    </row>
    <row r="16951" spans="4:5" x14ac:dyDescent="0.2">
      <c r="D16951" s="1"/>
      <c r="E16951" s="41"/>
    </row>
    <row r="16952" spans="4:5" x14ac:dyDescent="0.2">
      <c r="D16952" s="1"/>
      <c r="E16952" s="41"/>
    </row>
    <row r="16953" spans="4:5" x14ac:dyDescent="0.2">
      <c r="D16953" s="1"/>
      <c r="E16953" s="41"/>
    </row>
    <row r="16954" spans="4:5" x14ac:dyDescent="0.2">
      <c r="D16954" s="1"/>
      <c r="E16954" s="41"/>
    </row>
    <row r="16955" spans="4:5" x14ac:dyDescent="0.2">
      <c r="D16955" s="1"/>
      <c r="E16955" s="41"/>
    </row>
    <row r="16956" spans="4:5" x14ac:dyDescent="0.2">
      <c r="D16956" s="1"/>
      <c r="E16956" s="41"/>
    </row>
    <row r="16957" spans="4:5" x14ac:dyDescent="0.2">
      <c r="D16957" s="1"/>
      <c r="E16957" s="41"/>
    </row>
    <row r="16958" spans="4:5" x14ac:dyDescent="0.2">
      <c r="D16958" s="1"/>
      <c r="E16958" s="41"/>
    </row>
    <row r="16959" spans="4:5" x14ac:dyDescent="0.2">
      <c r="D16959" s="1"/>
      <c r="E16959" s="41"/>
    </row>
    <row r="16960" spans="4:5" x14ac:dyDescent="0.2">
      <c r="D16960" s="1"/>
      <c r="E16960" s="41"/>
    </row>
    <row r="16961" spans="4:5" x14ac:dyDescent="0.2">
      <c r="D16961" s="1"/>
      <c r="E16961" s="41"/>
    </row>
    <row r="16962" spans="4:5" x14ac:dyDescent="0.2">
      <c r="D16962" s="1"/>
      <c r="E16962" s="41"/>
    </row>
    <row r="16963" spans="4:5" x14ac:dyDescent="0.2">
      <c r="D16963" s="1"/>
      <c r="E16963" s="41"/>
    </row>
    <row r="16964" spans="4:5" x14ac:dyDescent="0.2">
      <c r="D16964" s="1"/>
      <c r="E16964" s="41"/>
    </row>
    <row r="16965" spans="4:5" x14ac:dyDescent="0.2">
      <c r="D16965" s="1"/>
      <c r="E16965" s="41"/>
    </row>
    <row r="16966" spans="4:5" x14ac:dyDescent="0.2">
      <c r="D16966" s="1"/>
      <c r="E16966" s="41"/>
    </row>
    <row r="16967" spans="4:5" x14ac:dyDescent="0.2">
      <c r="D16967" s="1"/>
      <c r="E16967" s="41"/>
    </row>
    <row r="16968" spans="4:5" x14ac:dyDescent="0.2">
      <c r="D16968" s="1"/>
      <c r="E16968" s="41"/>
    </row>
    <row r="16969" spans="4:5" x14ac:dyDescent="0.2">
      <c r="D16969" s="1"/>
      <c r="E16969" s="41"/>
    </row>
    <row r="16970" spans="4:5" x14ac:dyDescent="0.2">
      <c r="D16970" s="1"/>
      <c r="E16970" s="41"/>
    </row>
    <row r="16971" spans="4:5" x14ac:dyDescent="0.2">
      <c r="D16971" s="1"/>
      <c r="E16971" s="41"/>
    </row>
    <row r="16972" spans="4:5" x14ac:dyDescent="0.2">
      <c r="D16972" s="1"/>
      <c r="E16972" s="41"/>
    </row>
    <row r="16973" spans="4:5" x14ac:dyDescent="0.2">
      <c r="D16973" s="1"/>
      <c r="E16973" s="41"/>
    </row>
    <row r="16974" spans="4:5" x14ac:dyDescent="0.2">
      <c r="D16974" s="1"/>
      <c r="E16974" s="41"/>
    </row>
    <row r="16975" spans="4:5" x14ac:dyDescent="0.2">
      <c r="D16975" s="1"/>
      <c r="E16975" s="41"/>
    </row>
    <row r="16976" spans="4:5" x14ac:dyDescent="0.2">
      <c r="D16976" s="1"/>
      <c r="E16976" s="41"/>
    </row>
    <row r="16977" spans="4:5" x14ac:dyDescent="0.2">
      <c r="D16977" s="1"/>
      <c r="E16977" s="41"/>
    </row>
    <row r="16978" spans="4:5" x14ac:dyDescent="0.2">
      <c r="D16978" s="1"/>
      <c r="E16978" s="41"/>
    </row>
    <row r="16979" spans="4:5" x14ac:dyDescent="0.2">
      <c r="D16979" s="1"/>
      <c r="E16979" s="41"/>
    </row>
    <row r="16980" spans="4:5" x14ac:dyDescent="0.2">
      <c r="D16980" s="1"/>
      <c r="E16980" s="41"/>
    </row>
    <row r="16981" spans="4:5" x14ac:dyDescent="0.2">
      <c r="D16981" s="1"/>
      <c r="E16981" s="41"/>
    </row>
    <row r="16982" spans="4:5" x14ac:dyDescent="0.2">
      <c r="D16982" s="1"/>
      <c r="E16982" s="41"/>
    </row>
    <row r="16983" spans="4:5" x14ac:dyDescent="0.2">
      <c r="D16983" s="1"/>
      <c r="E16983" s="41"/>
    </row>
    <row r="16984" spans="4:5" x14ac:dyDescent="0.2">
      <c r="D16984" s="1"/>
      <c r="E16984" s="41"/>
    </row>
    <row r="16985" spans="4:5" x14ac:dyDescent="0.2">
      <c r="D16985" s="1"/>
      <c r="E16985" s="41"/>
    </row>
    <row r="16986" spans="4:5" x14ac:dyDescent="0.2">
      <c r="D16986" s="1"/>
      <c r="E16986" s="41"/>
    </row>
    <row r="16987" spans="4:5" x14ac:dyDescent="0.2">
      <c r="D16987" s="1"/>
      <c r="E16987" s="41"/>
    </row>
    <row r="16988" spans="4:5" x14ac:dyDescent="0.2">
      <c r="D16988" s="1"/>
      <c r="E16988" s="41"/>
    </row>
    <row r="16989" spans="4:5" x14ac:dyDescent="0.2">
      <c r="D16989" s="1"/>
      <c r="E16989" s="41"/>
    </row>
    <row r="16990" spans="4:5" x14ac:dyDescent="0.2">
      <c r="D16990" s="1"/>
      <c r="E16990" s="41"/>
    </row>
    <row r="16991" spans="4:5" x14ac:dyDescent="0.2">
      <c r="D16991" s="1"/>
      <c r="E16991" s="41"/>
    </row>
    <row r="16992" spans="4:5" x14ac:dyDescent="0.2">
      <c r="D16992" s="1"/>
      <c r="E16992" s="41"/>
    </row>
    <row r="16993" spans="4:5" x14ac:dyDescent="0.2">
      <c r="D16993" s="1"/>
      <c r="E16993" s="41"/>
    </row>
    <row r="16994" spans="4:5" x14ac:dyDescent="0.2">
      <c r="D16994" s="1"/>
      <c r="E16994" s="41"/>
    </row>
    <row r="16995" spans="4:5" x14ac:dyDescent="0.2">
      <c r="D16995" s="1"/>
      <c r="E16995" s="41"/>
    </row>
    <row r="16996" spans="4:5" x14ac:dyDescent="0.2">
      <c r="D16996" s="1"/>
      <c r="E16996" s="41"/>
    </row>
    <row r="16997" spans="4:5" x14ac:dyDescent="0.2">
      <c r="D16997" s="1"/>
      <c r="E16997" s="41"/>
    </row>
    <row r="16998" spans="4:5" x14ac:dyDescent="0.2">
      <c r="D16998" s="1"/>
      <c r="E16998" s="41"/>
    </row>
    <row r="16999" spans="4:5" x14ac:dyDescent="0.2">
      <c r="D16999" s="1"/>
      <c r="E16999" s="41"/>
    </row>
    <row r="17000" spans="4:5" x14ac:dyDescent="0.2">
      <c r="D17000" s="1"/>
      <c r="E17000" s="41"/>
    </row>
    <row r="17001" spans="4:5" x14ac:dyDescent="0.2">
      <c r="D17001" s="1"/>
      <c r="E17001" s="41"/>
    </row>
    <row r="17002" spans="4:5" x14ac:dyDescent="0.2">
      <c r="D17002" s="1"/>
      <c r="E17002" s="41"/>
    </row>
    <row r="17003" spans="4:5" x14ac:dyDescent="0.2">
      <c r="D17003" s="1"/>
      <c r="E17003" s="41"/>
    </row>
    <row r="17004" spans="4:5" x14ac:dyDescent="0.2">
      <c r="D17004" s="1"/>
      <c r="E17004" s="41"/>
    </row>
    <row r="17005" spans="4:5" x14ac:dyDescent="0.2">
      <c r="D17005" s="1"/>
      <c r="E17005" s="41"/>
    </row>
    <row r="17006" spans="4:5" x14ac:dyDescent="0.2">
      <c r="D17006" s="1"/>
      <c r="E17006" s="41"/>
    </row>
    <row r="17007" spans="4:5" x14ac:dyDescent="0.2">
      <c r="D17007" s="1"/>
      <c r="E17007" s="41"/>
    </row>
    <row r="17008" spans="4:5" x14ac:dyDescent="0.2">
      <c r="D17008" s="1"/>
      <c r="E17008" s="41"/>
    </row>
    <row r="17009" spans="4:5" x14ac:dyDescent="0.2">
      <c r="D17009" s="1"/>
      <c r="E17009" s="41"/>
    </row>
    <row r="17010" spans="4:5" x14ac:dyDescent="0.2">
      <c r="D17010" s="1"/>
      <c r="E17010" s="41"/>
    </row>
    <row r="17011" spans="4:5" x14ac:dyDescent="0.2">
      <c r="D17011" s="1"/>
      <c r="E17011" s="41"/>
    </row>
    <row r="17012" spans="4:5" x14ac:dyDescent="0.2">
      <c r="D17012" s="1"/>
      <c r="E17012" s="41"/>
    </row>
    <row r="17013" spans="4:5" x14ac:dyDescent="0.2">
      <c r="D17013" s="1"/>
      <c r="E17013" s="41"/>
    </row>
    <row r="17014" spans="4:5" x14ac:dyDescent="0.2">
      <c r="D17014" s="1"/>
      <c r="E17014" s="41"/>
    </row>
    <row r="17015" spans="4:5" x14ac:dyDescent="0.2">
      <c r="D17015" s="1"/>
      <c r="E17015" s="41"/>
    </row>
    <row r="17016" spans="4:5" x14ac:dyDescent="0.2">
      <c r="D17016" s="1"/>
      <c r="E17016" s="41"/>
    </row>
    <row r="17017" spans="4:5" x14ac:dyDescent="0.2">
      <c r="D17017" s="1"/>
      <c r="E17017" s="41"/>
    </row>
    <row r="17018" spans="4:5" x14ac:dyDescent="0.2">
      <c r="D17018" s="1"/>
      <c r="E17018" s="41"/>
    </row>
    <row r="17019" spans="4:5" x14ac:dyDescent="0.2">
      <c r="D17019" s="1"/>
      <c r="E17019" s="41"/>
    </row>
    <row r="17020" spans="4:5" x14ac:dyDescent="0.2">
      <c r="D17020" s="1"/>
      <c r="E17020" s="41"/>
    </row>
    <row r="17021" spans="4:5" x14ac:dyDescent="0.2">
      <c r="D17021" s="1"/>
      <c r="E17021" s="41"/>
    </row>
    <row r="17022" spans="4:5" x14ac:dyDescent="0.2">
      <c r="D17022" s="1"/>
      <c r="E17022" s="41"/>
    </row>
    <row r="17023" spans="4:5" x14ac:dyDescent="0.2">
      <c r="D17023" s="1"/>
      <c r="E17023" s="41"/>
    </row>
    <row r="17024" spans="4:5" x14ac:dyDescent="0.2">
      <c r="D17024" s="1"/>
      <c r="E17024" s="41"/>
    </row>
    <row r="17025" spans="4:5" x14ac:dyDescent="0.2">
      <c r="D17025" s="1"/>
      <c r="E17025" s="41"/>
    </row>
    <row r="17026" spans="4:5" x14ac:dyDescent="0.2">
      <c r="D17026" s="1"/>
      <c r="E17026" s="41"/>
    </row>
    <row r="17027" spans="4:5" x14ac:dyDescent="0.2">
      <c r="D17027" s="1"/>
      <c r="E17027" s="41"/>
    </row>
    <row r="17028" spans="4:5" x14ac:dyDescent="0.2">
      <c r="D17028" s="1"/>
      <c r="E17028" s="41"/>
    </row>
    <row r="17029" spans="4:5" x14ac:dyDescent="0.2">
      <c r="D17029" s="1"/>
      <c r="E17029" s="41"/>
    </row>
    <row r="17030" spans="4:5" x14ac:dyDescent="0.2">
      <c r="D17030" s="1"/>
      <c r="E17030" s="41"/>
    </row>
    <row r="17031" spans="4:5" x14ac:dyDescent="0.2">
      <c r="D17031" s="1"/>
      <c r="E17031" s="41"/>
    </row>
    <row r="17032" spans="4:5" x14ac:dyDescent="0.2">
      <c r="D17032" s="1"/>
      <c r="E17032" s="41"/>
    </row>
    <row r="17033" spans="4:5" x14ac:dyDescent="0.2">
      <c r="D17033" s="1"/>
      <c r="E17033" s="41"/>
    </row>
    <row r="17034" spans="4:5" x14ac:dyDescent="0.2">
      <c r="D17034" s="1"/>
      <c r="E17034" s="41"/>
    </row>
    <row r="17035" spans="4:5" x14ac:dyDescent="0.2">
      <c r="D17035" s="1"/>
      <c r="E17035" s="41"/>
    </row>
    <row r="17036" spans="4:5" x14ac:dyDescent="0.2">
      <c r="D17036" s="1"/>
      <c r="E17036" s="41"/>
    </row>
    <row r="17037" spans="4:5" x14ac:dyDescent="0.2">
      <c r="D17037" s="1"/>
      <c r="E17037" s="41"/>
    </row>
    <row r="17038" spans="4:5" x14ac:dyDescent="0.2">
      <c r="D17038" s="1"/>
      <c r="E17038" s="41"/>
    </row>
    <row r="17039" spans="4:5" x14ac:dyDescent="0.2">
      <c r="D17039" s="1"/>
      <c r="E17039" s="41"/>
    </row>
    <row r="17040" spans="4:5" x14ac:dyDescent="0.2">
      <c r="D17040" s="1"/>
      <c r="E17040" s="41"/>
    </row>
    <row r="17041" spans="4:5" x14ac:dyDescent="0.2">
      <c r="D17041" s="1"/>
      <c r="E17041" s="41"/>
    </row>
    <row r="17042" spans="4:5" x14ac:dyDescent="0.2">
      <c r="D17042" s="1"/>
      <c r="E17042" s="41"/>
    </row>
    <row r="17043" spans="4:5" x14ac:dyDescent="0.2">
      <c r="D17043" s="1"/>
      <c r="E17043" s="41"/>
    </row>
    <row r="17044" spans="4:5" x14ac:dyDescent="0.2">
      <c r="D17044" s="1"/>
      <c r="E17044" s="41"/>
    </row>
    <row r="17045" spans="4:5" x14ac:dyDescent="0.2">
      <c r="D17045" s="1"/>
      <c r="E17045" s="41"/>
    </row>
    <row r="17046" spans="4:5" x14ac:dyDescent="0.2">
      <c r="D17046" s="1"/>
      <c r="E17046" s="41"/>
    </row>
    <row r="17047" spans="4:5" x14ac:dyDescent="0.2">
      <c r="D17047" s="1"/>
      <c r="E17047" s="41"/>
    </row>
    <row r="17048" spans="4:5" x14ac:dyDescent="0.2">
      <c r="D17048" s="1"/>
      <c r="E17048" s="41"/>
    </row>
    <row r="17049" spans="4:5" x14ac:dyDescent="0.2">
      <c r="D17049" s="1"/>
      <c r="E17049" s="41"/>
    </row>
    <row r="17050" spans="4:5" x14ac:dyDescent="0.2">
      <c r="D17050" s="1"/>
      <c r="E17050" s="41"/>
    </row>
    <row r="17051" spans="4:5" x14ac:dyDescent="0.2">
      <c r="D17051" s="1"/>
      <c r="E17051" s="41"/>
    </row>
    <row r="17052" spans="4:5" x14ac:dyDescent="0.2">
      <c r="D17052" s="1"/>
      <c r="E17052" s="41"/>
    </row>
    <row r="17053" spans="4:5" x14ac:dyDescent="0.2">
      <c r="D17053" s="1"/>
      <c r="E17053" s="41"/>
    </row>
    <row r="17054" spans="4:5" x14ac:dyDescent="0.2">
      <c r="D17054" s="1"/>
      <c r="E17054" s="41"/>
    </row>
    <row r="17055" spans="4:5" x14ac:dyDescent="0.2">
      <c r="D17055" s="1"/>
      <c r="E17055" s="41"/>
    </row>
    <row r="17056" spans="4:5" x14ac:dyDescent="0.2">
      <c r="D17056" s="1"/>
      <c r="E17056" s="41"/>
    </row>
    <row r="17057" spans="4:5" x14ac:dyDescent="0.2">
      <c r="D17057" s="1"/>
      <c r="E17057" s="41"/>
    </row>
    <row r="17058" spans="4:5" x14ac:dyDescent="0.2">
      <c r="D17058" s="1"/>
      <c r="E17058" s="41"/>
    </row>
    <row r="17059" spans="4:5" x14ac:dyDescent="0.2">
      <c r="D17059" s="1"/>
      <c r="E17059" s="41"/>
    </row>
    <row r="17060" spans="4:5" x14ac:dyDescent="0.2">
      <c r="D17060" s="1"/>
      <c r="E17060" s="41"/>
    </row>
    <row r="17061" spans="4:5" x14ac:dyDescent="0.2">
      <c r="D17061" s="1"/>
      <c r="E17061" s="41"/>
    </row>
    <row r="17062" spans="4:5" x14ac:dyDescent="0.2">
      <c r="D17062" s="1"/>
      <c r="E17062" s="41"/>
    </row>
    <row r="17063" spans="4:5" x14ac:dyDescent="0.2">
      <c r="D17063" s="1"/>
      <c r="E17063" s="41"/>
    </row>
    <row r="17064" spans="4:5" x14ac:dyDescent="0.2">
      <c r="D17064" s="1"/>
      <c r="E17064" s="41"/>
    </row>
    <row r="17065" spans="4:5" x14ac:dyDescent="0.2">
      <c r="D17065" s="1"/>
      <c r="E17065" s="41"/>
    </row>
    <row r="17066" spans="4:5" x14ac:dyDescent="0.2">
      <c r="D17066" s="1"/>
      <c r="E17066" s="41"/>
    </row>
    <row r="17067" spans="4:5" x14ac:dyDescent="0.2">
      <c r="D17067" s="1"/>
      <c r="E17067" s="41"/>
    </row>
    <row r="17068" spans="4:5" x14ac:dyDescent="0.2">
      <c r="D17068" s="1"/>
      <c r="E17068" s="41"/>
    </row>
    <row r="17069" spans="4:5" x14ac:dyDescent="0.2">
      <c r="D17069" s="1"/>
      <c r="E17069" s="41"/>
    </row>
    <row r="17070" spans="4:5" x14ac:dyDescent="0.2">
      <c r="D17070" s="1"/>
      <c r="E17070" s="41"/>
    </row>
    <row r="17071" spans="4:5" x14ac:dyDescent="0.2">
      <c r="D17071" s="1"/>
      <c r="E17071" s="41"/>
    </row>
    <row r="17072" spans="4:5" x14ac:dyDescent="0.2">
      <c r="D17072" s="1"/>
      <c r="E17072" s="41"/>
    </row>
    <row r="17073" spans="4:5" x14ac:dyDescent="0.2">
      <c r="D17073" s="1"/>
      <c r="E17073" s="41"/>
    </row>
    <row r="17074" spans="4:5" x14ac:dyDescent="0.2">
      <c r="D17074" s="1"/>
      <c r="E17074" s="41"/>
    </row>
    <row r="17075" spans="4:5" x14ac:dyDescent="0.2">
      <c r="D17075" s="1"/>
      <c r="E17075" s="41"/>
    </row>
    <row r="17076" spans="4:5" x14ac:dyDescent="0.2">
      <c r="D17076" s="1"/>
      <c r="E17076" s="41"/>
    </row>
    <row r="17077" spans="4:5" x14ac:dyDescent="0.2">
      <c r="D17077" s="1"/>
      <c r="E17077" s="41"/>
    </row>
    <row r="17078" spans="4:5" x14ac:dyDescent="0.2">
      <c r="D17078" s="1"/>
      <c r="E17078" s="41"/>
    </row>
    <row r="17079" spans="4:5" x14ac:dyDescent="0.2">
      <c r="D17079" s="1"/>
      <c r="E17079" s="41"/>
    </row>
    <row r="17080" spans="4:5" x14ac:dyDescent="0.2">
      <c r="D17080" s="1"/>
      <c r="E17080" s="41"/>
    </row>
    <row r="17081" spans="4:5" x14ac:dyDescent="0.2">
      <c r="D17081" s="1"/>
      <c r="E17081" s="41"/>
    </row>
    <row r="17082" spans="4:5" x14ac:dyDescent="0.2">
      <c r="D17082" s="1"/>
      <c r="E17082" s="41"/>
    </row>
    <row r="17083" spans="4:5" x14ac:dyDescent="0.2">
      <c r="D17083" s="1"/>
      <c r="E17083" s="41"/>
    </row>
    <row r="17084" spans="4:5" x14ac:dyDescent="0.2">
      <c r="D17084" s="1"/>
      <c r="E17084" s="41"/>
    </row>
    <row r="17085" spans="4:5" x14ac:dyDescent="0.2">
      <c r="D17085" s="1"/>
      <c r="E17085" s="41"/>
    </row>
    <row r="17086" spans="4:5" x14ac:dyDescent="0.2">
      <c r="D17086" s="1"/>
      <c r="E17086" s="41"/>
    </row>
    <row r="17087" spans="4:5" x14ac:dyDescent="0.2">
      <c r="D17087" s="1"/>
      <c r="E17087" s="41"/>
    </row>
    <row r="17088" spans="4:5" x14ac:dyDescent="0.2">
      <c r="D17088" s="1"/>
      <c r="E17088" s="41"/>
    </row>
    <row r="17089" spans="4:5" x14ac:dyDescent="0.2">
      <c r="D17089" s="1"/>
      <c r="E17089" s="41"/>
    </row>
    <row r="17090" spans="4:5" x14ac:dyDescent="0.2">
      <c r="D17090" s="1"/>
      <c r="E17090" s="41"/>
    </row>
    <row r="17091" spans="4:5" x14ac:dyDescent="0.2">
      <c r="D17091" s="1"/>
      <c r="E17091" s="41"/>
    </row>
    <row r="17092" spans="4:5" x14ac:dyDescent="0.2">
      <c r="D17092" s="1"/>
      <c r="E17092" s="41"/>
    </row>
    <row r="17093" spans="4:5" x14ac:dyDescent="0.2">
      <c r="D17093" s="1"/>
      <c r="E17093" s="41"/>
    </row>
    <row r="17094" spans="4:5" x14ac:dyDescent="0.2">
      <c r="D17094" s="1"/>
      <c r="E17094" s="41"/>
    </row>
    <row r="17095" spans="4:5" x14ac:dyDescent="0.2">
      <c r="D17095" s="1"/>
      <c r="E17095" s="41"/>
    </row>
    <row r="17096" spans="4:5" x14ac:dyDescent="0.2">
      <c r="D17096" s="1"/>
      <c r="E17096" s="41"/>
    </row>
    <row r="17097" spans="4:5" x14ac:dyDescent="0.2">
      <c r="D17097" s="1"/>
      <c r="E17097" s="41"/>
    </row>
    <row r="17098" spans="4:5" x14ac:dyDescent="0.2">
      <c r="D17098" s="1"/>
      <c r="E17098" s="41"/>
    </row>
    <row r="17099" spans="4:5" x14ac:dyDescent="0.2">
      <c r="D17099" s="1"/>
      <c r="E17099" s="41"/>
    </row>
    <row r="17100" spans="4:5" x14ac:dyDescent="0.2">
      <c r="D17100" s="1"/>
      <c r="E17100" s="41"/>
    </row>
    <row r="17101" spans="4:5" x14ac:dyDescent="0.2">
      <c r="D17101" s="1"/>
      <c r="E17101" s="41"/>
    </row>
    <row r="17102" spans="4:5" x14ac:dyDescent="0.2">
      <c r="D17102" s="1"/>
      <c r="E17102" s="41"/>
    </row>
    <row r="17103" spans="4:5" x14ac:dyDescent="0.2">
      <c r="D17103" s="1"/>
      <c r="E17103" s="41"/>
    </row>
    <row r="17104" spans="4:5" x14ac:dyDescent="0.2">
      <c r="D17104" s="1"/>
      <c r="E17104" s="41"/>
    </row>
    <row r="17105" spans="4:5" x14ac:dyDescent="0.2">
      <c r="D17105" s="1"/>
      <c r="E17105" s="41"/>
    </row>
    <row r="17106" spans="4:5" x14ac:dyDescent="0.2">
      <c r="D17106" s="1"/>
      <c r="E17106" s="41"/>
    </row>
    <row r="17107" spans="4:5" x14ac:dyDescent="0.2">
      <c r="D17107" s="1"/>
      <c r="E17107" s="41"/>
    </row>
    <row r="17108" spans="4:5" x14ac:dyDescent="0.2">
      <c r="D17108" s="1"/>
      <c r="E17108" s="41"/>
    </row>
    <row r="17109" spans="4:5" x14ac:dyDescent="0.2">
      <c r="D17109" s="1"/>
      <c r="E17109" s="41"/>
    </row>
    <row r="17110" spans="4:5" x14ac:dyDescent="0.2">
      <c r="D17110" s="1"/>
      <c r="E17110" s="41"/>
    </row>
    <row r="17111" spans="4:5" x14ac:dyDescent="0.2">
      <c r="D17111" s="1"/>
      <c r="E17111" s="41"/>
    </row>
    <row r="17112" spans="4:5" x14ac:dyDescent="0.2">
      <c r="D17112" s="1"/>
      <c r="E17112" s="41"/>
    </row>
    <row r="17113" spans="4:5" x14ac:dyDescent="0.2">
      <c r="D17113" s="1"/>
      <c r="E17113" s="41"/>
    </row>
    <row r="17114" spans="4:5" x14ac:dyDescent="0.2">
      <c r="D17114" s="1"/>
      <c r="E17114" s="41"/>
    </row>
    <row r="17115" spans="4:5" x14ac:dyDescent="0.2">
      <c r="D17115" s="1"/>
      <c r="E17115" s="41"/>
    </row>
    <row r="17116" spans="4:5" x14ac:dyDescent="0.2">
      <c r="D17116" s="1"/>
      <c r="E17116" s="41"/>
    </row>
    <row r="17117" spans="4:5" x14ac:dyDescent="0.2">
      <c r="D17117" s="1"/>
      <c r="E17117" s="41"/>
    </row>
    <row r="17118" spans="4:5" x14ac:dyDescent="0.2">
      <c r="D17118" s="1"/>
      <c r="E17118" s="41"/>
    </row>
    <row r="17119" spans="4:5" x14ac:dyDescent="0.2">
      <c r="D17119" s="1"/>
      <c r="E17119" s="41"/>
    </row>
    <row r="17120" spans="4:5" x14ac:dyDescent="0.2">
      <c r="D17120" s="1"/>
      <c r="E17120" s="41"/>
    </row>
    <row r="17121" spans="4:5" x14ac:dyDescent="0.2">
      <c r="D17121" s="1"/>
      <c r="E17121" s="41"/>
    </row>
    <row r="17122" spans="4:5" x14ac:dyDescent="0.2">
      <c r="D17122" s="1"/>
      <c r="E17122" s="41"/>
    </row>
    <row r="17123" spans="4:5" x14ac:dyDescent="0.2">
      <c r="D17123" s="1"/>
      <c r="E17123" s="41"/>
    </row>
    <row r="17124" spans="4:5" x14ac:dyDescent="0.2">
      <c r="D17124" s="1"/>
      <c r="E17124" s="41"/>
    </row>
    <row r="17125" spans="4:5" x14ac:dyDescent="0.2">
      <c r="D17125" s="1"/>
      <c r="E17125" s="41"/>
    </row>
    <row r="17126" spans="4:5" x14ac:dyDescent="0.2">
      <c r="D17126" s="1"/>
      <c r="E17126" s="41"/>
    </row>
    <row r="17127" spans="4:5" x14ac:dyDescent="0.2">
      <c r="D17127" s="1"/>
      <c r="E17127" s="41"/>
    </row>
    <row r="17128" spans="4:5" x14ac:dyDescent="0.2">
      <c r="D17128" s="1"/>
      <c r="E17128" s="41"/>
    </row>
    <row r="17129" spans="4:5" x14ac:dyDescent="0.2">
      <c r="D17129" s="1"/>
      <c r="E17129" s="41"/>
    </row>
    <row r="17130" spans="4:5" x14ac:dyDescent="0.2">
      <c r="D17130" s="1"/>
      <c r="E17130" s="41"/>
    </row>
    <row r="17131" spans="4:5" x14ac:dyDescent="0.2">
      <c r="D17131" s="1"/>
      <c r="E17131" s="41"/>
    </row>
    <row r="17132" spans="4:5" x14ac:dyDescent="0.2">
      <c r="D17132" s="1"/>
      <c r="E17132" s="41"/>
    </row>
    <row r="17133" spans="4:5" x14ac:dyDescent="0.2">
      <c r="D17133" s="1"/>
      <c r="E17133" s="41"/>
    </row>
    <row r="17134" spans="4:5" x14ac:dyDescent="0.2">
      <c r="D17134" s="1"/>
      <c r="E17134" s="41"/>
    </row>
    <row r="17135" spans="4:5" x14ac:dyDescent="0.2">
      <c r="D17135" s="1"/>
      <c r="E17135" s="41"/>
    </row>
    <row r="17136" spans="4:5" x14ac:dyDescent="0.2">
      <c r="D17136" s="1"/>
      <c r="E17136" s="41"/>
    </row>
    <row r="17137" spans="4:5" x14ac:dyDescent="0.2">
      <c r="D17137" s="1"/>
      <c r="E17137" s="41"/>
    </row>
    <row r="17138" spans="4:5" x14ac:dyDescent="0.2">
      <c r="D17138" s="1"/>
      <c r="E17138" s="41"/>
    </row>
    <row r="17139" spans="4:5" x14ac:dyDescent="0.2">
      <c r="D17139" s="1"/>
      <c r="E17139" s="41"/>
    </row>
    <row r="17140" spans="4:5" x14ac:dyDescent="0.2">
      <c r="D17140" s="1"/>
      <c r="E17140" s="41"/>
    </row>
    <row r="17141" spans="4:5" x14ac:dyDescent="0.2">
      <c r="D17141" s="1"/>
      <c r="E17141" s="41"/>
    </row>
    <row r="17142" spans="4:5" x14ac:dyDescent="0.2">
      <c r="D17142" s="1"/>
      <c r="E17142" s="41"/>
    </row>
    <row r="17143" spans="4:5" x14ac:dyDescent="0.2">
      <c r="D17143" s="1"/>
      <c r="E17143" s="41"/>
    </row>
    <row r="17144" spans="4:5" x14ac:dyDescent="0.2">
      <c r="D17144" s="1"/>
      <c r="E17144" s="41"/>
    </row>
    <row r="17145" spans="4:5" x14ac:dyDescent="0.2">
      <c r="D17145" s="1"/>
      <c r="E17145" s="41"/>
    </row>
    <row r="17146" spans="4:5" x14ac:dyDescent="0.2">
      <c r="D17146" s="1"/>
      <c r="E17146" s="41"/>
    </row>
    <row r="17147" spans="4:5" x14ac:dyDescent="0.2">
      <c r="D17147" s="1"/>
      <c r="E17147" s="41"/>
    </row>
    <row r="17148" spans="4:5" x14ac:dyDescent="0.2">
      <c r="D17148" s="1"/>
      <c r="E17148" s="41"/>
    </row>
    <row r="17149" spans="4:5" x14ac:dyDescent="0.2">
      <c r="D17149" s="1"/>
      <c r="E17149" s="41"/>
    </row>
    <row r="17150" spans="4:5" x14ac:dyDescent="0.2">
      <c r="D17150" s="1"/>
      <c r="E17150" s="41"/>
    </row>
    <row r="17151" spans="4:5" x14ac:dyDescent="0.2">
      <c r="D17151" s="1"/>
      <c r="E17151" s="41"/>
    </row>
    <row r="17152" spans="4:5" x14ac:dyDescent="0.2">
      <c r="D17152" s="1"/>
      <c r="E17152" s="41"/>
    </row>
    <row r="17153" spans="4:5" x14ac:dyDescent="0.2">
      <c r="D17153" s="1"/>
      <c r="E17153" s="41"/>
    </row>
    <row r="17154" spans="4:5" x14ac:dyDescent="0.2">
      <c r="D17154" s="1"/>
      <c r="E17154" s="41"/>
    </row>
    <row r="17155" spans="4:5" x14ac:dyDescent="0.2">
      <c r="D17155" s="1"/>
      <c r="E17155" s="41"/>
    </row>
    <row r="17156" spans="4:5" x14ac:dyDescent="0.2">
      <c r="D17156" s="1"/>
      <c r="E17156" s="41"/>
    </row>
    <row r="17157" spans="4:5" x14ac:dyDescent="0.2">
      <c r="D17157" s="1"/>
      <c r="E17157" s="41"/>
    </row>
    <row r="17158" spans="4:5" x14ac:dyDescent="0.2">
      <c r="D17158" s="1"/>
      <c r="E17158" s="41"/>
    </row>
    <row r="17159" spans="4:5" x14ac:dyDescent="0.2">
      <c r="D17159" s="1"/>
      <c r="E17159" s="41"/>
    </row>
    <row r="17160" spans="4:5" x14ac:dyDescent="0.2">
      <c r="D17160" s="1"/>
      <c r="E17160" s="41"/>
    </row>
    <row r="17161" spans="4:5" x14ac:dyDescent="0.2">
      <c r="D17161" s="1"/>
      <c r="E17161" s="41"/>
    </row>
    <row r="17162" spans="4:5" x14ac:dyDescent="0.2">
      <c r="D17162" s="1"/>
      <c r="E17162" s="41"/>
    </row>
    <row r="17163" spans="4:5" x14ac:dyDescent="0.2">
      <c r="D17163" s="1"/>
      <c r="E17163" s="41"/>
    </row>
    <row r="17164" spans="4:5" x14ac:dyDescent="0.2">
      <c r="D17164" s="1"/>
      <c r="E17164" s="41"/>
    </row>
    <row r="17165" spans="4:5" x14ac:dyDescent="0.2">
      <c r="D17165" s="1"/>
      <c r="E17165" s="41"/>
    </row>
    <row r="17166" spans="4:5" x14ac:dyDescent="0.2">
      <c r="D17166" s="1"/>
      <c r="E17166" s="41"/>
    </row>
    <row r="17167" spans="4:5" x14ac:dyDescent="0.2">
      <c r="D17167" s="1"/>
      <c r="E17167" s="41"/>
    </row>
    <row r="17168" spans="4:5" x14ac:dyDescent="0.2">
      <c r="D17168" s="1"/>
      <c r="E17168" s="41"/>
    </row>
    <row r="17169" spans="4:5" x14ac:dyDescent="0.2">
      <c r="D17169" s="1"/>
      <c r="E17169" s="41"/>
    </row>
    <row r="17170" spans="4:5" x14ac:dyDescent="0.2">
      <c r="D17170" s="1"/>
      <c r="E17170" s="41"/>
    </row>
    <row r="17171" spans="4:5" x14ac:dyDescent="0.2">
      <c r="D17171" s="1"/>
      <c r="E17171" s="41"/>
    </row>
    <row r="17172" spans="4:5" x14ac:dyDescent="0.2">
      <c r="D17172" s="1"/>
      <c r="E17172" s="41"/>
    </row>
    <row r="17173" spans="4:5" x14ac:dyDescent="0.2">
      <c r="D17173" s="1"/>
      <c r="E17173" s="41"/>
    </row>
    <row r="17174" spans="4:5" x14ac:dyDescent="0.2">
      <c r="D17174" s="1"/>
      <c r="E17174" s="41"/>
    </row>
    <row r="17175" spans="4:5" x14ac:dyDescent="0.2">
      <c r="D17175" s="1"/>
      <c r="E17175" s="41"/>
    </row>
    <row r="17176" spans="4:5" x14ac:dyDescent="0.2">
      <c r="D17176" s="1"/>
      <c r="E17176" s="41"/>
    </row>
    <row r="17177" spans="4:5" x14ac:dyDescent="0.2">
      <c r="D17177" s="1"/>
      <c r="E17177" s="41"/>
    </row>
    <row r="17178" spans="4:5" x14ac:dyDescent="0.2">
      <c r="D17178" s="1"/>
      <c r="E17178" s="41"/>
    </row>
    <row r="17179" spans="4:5" x14ac:dyDescent="0.2">
      <c r="D17179" s="1"/>
      <c r="E17179" s="41"/>
    </row>
    <row r="17180" spans="4:5" x14ac:dyDescent="0.2">
      <c r="D17180" s="1"/>
      <c r="E17180" s="41"/>
    </row>
    <row r="17181" spans="4:5" x14ac:dyDescent="0.2">
      <c r="D17181" s="1"/>
      <c r="E17181" s="41"/>
    </row>
    <row r="17182" spans="4:5" x14ac:dyDescent="0.2">
      <c r="D17182" s="1"/>
      <c r="E17182" s="41"/>
    </row>
    <row r="17183" spans="4:5" x14ac:dyDescent="0.2">
      <c r="D17183" s="1"/>
      <c r="E17183" s="41"/>
    </row>
    <row r="17184" spans="4:5" x14ac:dyDescent="0.2">
      <c r="D17184" s="1"/>
      <c r="E17184" s="41"/>
    </row>
    <row r="17185" spans="4:5" x14ac:dyDescent="0.2">
      <c r="D17185" s="1"/>
      <c r="E17185" s="41"/>
    </row>
    <row r="17186" spans="4:5" x14ac:dyDescent="0.2">
      <c r="D17186" s="1"/>
      <c r="E17186" s="41"/>
    </row>
    <row r="17187" spans="4:5" x14ac:dyDescent="0.2">
      <c r="D17187" s="1"/>
      <c r="E17187" s="41"/>
    </row>
    <row r="17188" spans="4:5" x14ac:dyDescent="0.2">
      <c r="D17188" s="1"/>
      <c r="E17188" s="41"/>
    </row>
    <row r="17189" spans="4:5" x14ac:dyDescent="0.2">
      <c r="D17189" s="1"/>
      <c r="E17189" s="41"/>
    </row>
    <row r="17190" spans="4:5" x14ac:dyDescent="0.2">
      <c r="D17190" s="1"/>
      <c r="E17190" s="41"/>
    </row>
    <row r="17191" spans="4:5" x14ac:dyDescent="0.2">
      <c r="D17191" s="1"/>
      <c r="E17191" s="41"/>
    </row>
    <row r="17192" spans="4:5" x14ac:dyDescent="0.2">
      <c r="D17192" s="1"/>
      <c r="E17192" s="41"/>
    </row>
    <row r="17193" spans="4:5" x14ac:dyDescent="0.2">
      <c r="D17193" s="1"/>
      <c r="E17193" s="41"/>
    </row>
    <row r="17194" spans="4:5" x14ac:dyDescent="0.2">
      <c r="D17194" s="1"/>
      <c r="E17194" s="41"/>
    </row>
    <row r="17195" spans="4:5" x14ac:dyDescent="0.2">
      <c r="D17195" s="1"/>
      <c r="E17195" s="41"/>
    </row>
    <row r="17196" spans="4:5" x14ac:dyDescent="0.2">
      <c r="D17196" s="1"/>
      <c r="E17196" s="41"/>
    </row>
    <row r="17197" spans="4:5" x14ac:dyDescent="0.2">
      <c r="D17197" s="1"/>
      <c r="E17197" s="41"/>
    </row>
    <row r="17198" spans="4:5" x14ac:dyDescent="0.2">
      <c r="D17198" s="1"/>
      <c r="E17198" s="41"/>
    </row>
    <row r="17199" spans="4:5" x14ac:dyDescent="0.2">
      <c r="D17199" s="1"/>
      <c r="E17199" s="41"/>
    </row>
    <row r="17200" spans="4:5" x14ac:dyDescent="0.2">
      <c r="D17200" s="1"/>
      <c r="E17200" s="41"/>
    </row>
    <row r="17201" spans="4:5" x14ac:dyDescent="0.2">
      <c r="D17201" s="1"/>
      <c r="E17201" s="41"/>
    </row>
    <row r="17202" spans="4:5" x14ac:dyDescent="0.2">
      <c r="D17202" s="1"/>
      <c r="E17202" s="41"/>
    </row>
    <row r="17203" spans="4:5" x14ac:dyDescent="0.2">
      <c r="D17203" s="1"/>
      <c r="E17203" s="41"/>
    </row>
    <row r="17204" spans="4:5" x14ac:dyDescent="0.2">
      <c r="D17204" s="1"/>
      <c r="E17204" s="41"/>
    </row>
    <row r="17205" spans="4:5" x14ac:dyDescent="0.2">
      <c r="D17205" s="1"/>
      <c r="E17205" s="41"/>
    </row>
    <row r="17206" spans="4:5" x14ac:dyDescent="0.2">
      <c r="D17206" s="1"/>
      <c r="E17206" s="41"/>
    </row>
    <row r="17207" spans="4:5" x14ac:dyDescent="0.2">
      <c r="D17207" s="1"/>
      <c r="E17207" s="41"/>
    </row>
    <row r="17208" spans="4:5" x14ac:dyDescent="0.2">
      <c r="D17208" s="1"/>
      <c r="E17208" s="41"/>
    </row>
    <row r="17209" spans="4:5" x14ac:dyDescent="0.2">
      <c r="D17209" s="1"/>
      <c r="E17209" s="41"/>
    </row>
    <row r="17210" spans="4:5" x14ac:dyDescent="0.2">
      <c r="D17210" s="1"/>
      <c r="E17210" s="41"/>
    </row>
    <row r="17211" spans="4:5" x14ac:dyDescent="0.2">
      <c r="D17211" s="1"/>
      <c r="E17211" s="41"/>
    </row>
    <row r="17212" spans="4:5" x14ac:dyDescent="0.2">
      <c r="D17212" s="1"/>
      <c r="E17212" s="41"/>
    </row>
    <row r="17213" spans="4:5" x14ac:dyDescent="0.2">
      <c r="D17213" s="1"/>
      <c r="E17213" s="41"/>
    </row>
    <row r="17214" spans="4:5" x14ac:dyDescent="0.2">
      <c r="D17214" s="1"/>
      <c r="E17214" s="41"/>
    </row>
    <row r="17215" spans="4:5" x14ac:dyDescent="0.2">
      <c r="D17215" s="1"/>
      <c r="E17215" s="41"/>
    </row>
    <row r="17216" spans="4:5" x14ac:dyDescent="0.2">
      <c r="D17216" s="1"/>
      <c r="E17216" s="41"/>
    </row>
    <row r="17217" spans="4:5" x14ac:dyDescent="0.2">
      <c r="D17217" s="1"/>
      <c r="E17217" s="41"/>
    </row>
    <row r="17218" spans="4:5" x14ac:dyDescent="0.2">
      <c r="D17218" s="1"/>
      <c r="E17218" s="41"/>
    </row>
    <row r="17219" spans="4:5" x14ac:dyDescent="0.2">
      <c r="D17219" s="1"/>
      <c r="E17219" s="41"/>
    </row>
    <row r="17220" spans="4:5" x14ac:dyDescent="0.2">
      <c r="D17220" s="1"/>
      <c r="E17220" s="41"/>
    </row>
    <row r="17221" spans="4:5" x14ac:dyDescent="0.2">
      <c r="D17221" s="1"/>
      <c r="E17221" s="41"/>
    </row>
    <row r="17222" spans="4:5" x14ac:dyDescent="0.2">
      <c r="D17222" s="1"/>
      <c r="E17222" s="41"/>
    </row>
    <row r="17223" spans="4:5" x14ac:dyDescent="0.2">
      <c r="D17223" s="1"/>
      <c r="E17223" s="41"/>
    </row>
    <row r="17224" spans="4:5" x14ac:dyDescent="0.2">
      <c r="D17224" s="1"/>
      <c r="E17224" s="41"/>
    </row>
    <row r="17225" spans="4:5" x14ac:dyDescent="0.2">
      <c r="D17225" s="1"/>
      <c r="E17225" s="41"/>
    </row>
    <row r="17226" spans="4:5" x14ac:dyDescent="0.2">
      <c r="D17226" s="1"/>
      <c r="E17226" s="41"/>
    </row>
    <row r="17227" spans="4:5" x14ac:dyDescent="0.2">
      <c r="D17227" s="1"/>
      <c r="E17227" s="41"/>
    </row>
    <row r="17228" spans="4:5" x14ac:dyDescent="0.2">
      <c r="D17228" s="1"/>
      <c r="E17228" s="41"/>
    </row>
    <row r="17229" spans="4:5" x14ac:dyDescent="0.2">
      <c r="D17229" s="1"/>
      <c r="E17229" s="41"/>
    </row>
    <row r="17230" spans="4:5" x14ac:dyDescent="0.2">
      <c r="D17230" s="1"/>
      <c r="E17230" s="41"/>
    </row>
    <row r="17231" spans="4:5" x14ac:dyDescent="0.2">
      <c r="D17231" s="1"/>
      <c r="E17231" s="41"/>
    </row>
    <row r="17232" spans="4:5" x14ac:dyDescent="0.2">
      <c r="D17232" s="1"/>
      <c r="E17232" s="41"/>
    </row>
    <row r="17233" spans="4:5" x14ac:dyDescent="0.2">
      <c r="D17233" s="1"/>
      <c r="E17233" s="41"/>
    </row>
    <row r="17234" spans="4:5" x14ac:dyDescent="0.2">
      <c r="D17234" s="1"/>
      <c r="E17234" s="41"/>
    </row>
    <row r="17235" spans="4:5" x14ac:dyDescent="0.2">
      <c r="D17235" s="1"/>
      <c r="E17235" s="41"/>
    </row>
    <row r="17236" spans="4:5" x14ac:dyDescent="0.2">
      <c r="D17236" s="1"/>
      <c r="E17236" s="41"/>
    </row>
    <row r="17237" spans="4:5" x14ac:dyDescent="0.2">
      <c r="D17237" s="1"/>
      <c r="E17237" s="41"/>
    </row>
    <row r="17238" spans="4:5" x14ac:dyDescent="0.2">
      <c r="D17238" s="1"/>
      <c r="E17238" s="41"/>
    </row>
    <row r="17239" spans="4:5" x14ac:dyDescent="0.2">
      <c r="D17239" s="1"/>
      <c r="E17239" s="41"/>
    </row>
    <row r="17240" spans="4:5" x14ac:dyDescent="0.2">
      <c r="D17240" s="1"/>
      <c r="E17240" s="41"/>
    </row>
    <row r="17241" spans="4:5" x14ac:dyDescent="0.2">
      <c r="D17241" s="1"/>
      <c r="E17241" s="41"/>
    </row>
    <row r="17242" spans="4:5" x14ac:dyDescent="0.2">
      <c r="D17242" s="1"/>
      <c r="E17242" s="41"/>
    </row>
    <row r="17243" spans="4:5" x14ac:dyDescent="0.2">
      <c r="D17243" s="1"/>
      <c r="E17243" s="41"/>
    </row>
    <row r="17244" spans="4:5" x14ac:dyDescent="0.2">
      <c r="D17244" s="1"/>
      <c r="E17244" s="41"/>
    </row>
    <row r="17245" spans="4:5" x14ac:dyDescent="0.2">
      <c r="D17245" s="1"/>
      <c r="E17245" s="41"/>
    </row>
    <row r="17246" spans="4:5" x14ac:dyDescent="0.2">
      <c r="D17246" s="1"/>
      <c r="E17246" s="41"/>
    </row>
    <row r="17247" spans="4:5" x14ac:dyDescent="0.2">
      <c r="D17247" s="1"/>
      <c r="E17247" s="41"/>
    </row>
    <row r="17248" spans="4:5" x14ac:dyDescent="0.2">
      <c r="D17248" s="1"/>
      <c r="E17248" s="41"/>
    </row>
    <row r="17249" spans="4:5" x14ac:dyDescent="0.2">
      <c r="D17249" s="1"/>
      <c r="E17249" s="41"/>
    </row>
    <row r="17250" spans="4:5" x14ac:dyDescent="0.2">
      <c r="D17250" s="1"/>
      <c r="E17250" s="41"/>
    </row>
    <row r="17251" spans="4:5" x14ac:dyDescent="0.2">
      <c r="D17251" s="1"/>
      <c r="E17251" s="41"/>
    </row>
    <row r="17252" spans="4:5" x14ac:dyDescent="0.2">
      <c r="D17252" s="1"/>
      <c r="E17252" s="41"/>
    </row>
    <row r="17253" spans="4:5" x14ac:dyDescent="0.2">
      <c r="D17253" s="1"/>
      <c r="E17253" s="41"/>
    </row>
    <row r="17254" spans="4:5" x14ac:dyDescent="0.2">
      <c r="D17254" s="1"/>
      <c r="E17254" s="41"/>
    </row>
    <row r="17255" spans="4:5" x14ac:dyDescent="0.2">
      <c r="D17255" s="1"/>
      <c r="E17255" s="41"/>
    </row>
    <row r="17256" spans="4:5" x14ac:dyDescent="0.2">
      <c r="D17256" s="1"/>
      <c r="E17256" s="41"/>
    </row>
    <row r="17257" spans="4:5" x14ac:dyDescent="0.2">
      <c r="D17257" s="1"/>
      <c r="E17257" s="41"/>
    </row>
    <row r="17258" spans="4:5" x14ac:dyDescent="0.2">
      <c r="D17258" s="1"/>
      <c r="E17258" s="41"/>
    </row>
    <row r="17259" spans="4:5" x14ac:dyDescent="0.2">
      <c r="D17259" s="1"/>
      <c r="E17259" s="41"/>
    </row>
    <row r="17260" spans="4:5" x14ac:dyDescent="0.2">
      <c r="D17260" s="1"/>
      <c r="E17260" s="41"/>
    </row>
    <row r="17261" spans="4:5" x14ac:dyDescent="0.2">
      <c r="D17261" s="1"/>
      <c r="E17261" s="41"/>
    </row>
    <row r="17262" spans="4:5" x14ac:dyDescent="0.2">
      <c r="D17262" s="1"/>
      <c r="E17262" s="41"/>
    </row>
    <row r="17263" spans="4:5" x14ac:dyDescent="0.2">
      <c r="D17263" s="1"/>
      <c r="E17263" s="41"/>
    </row>
    <row r="17264" spans="4:5" x14ac:dyDescent="0.2">
      <c r="D17264" s="1"/>
      <c r="E17264" s="41"/>
    </row>
    <row r="17265" spans="4:5" x14ac:dyDescent="0.2">
      <c r="D17265" s="1"/>
      <c r="E17265" s="41"/>
    </row>
    <row r="17266" spans="4:5" x14ac:dyDescent="0.2">
      <c r="D17266" s="1"/>
      <c r="E17266" s="41"/>
    </row>
    <row r="17267" spans="4:5" x14ac:dyDescent="0.2">
      <c r="D17267" s="1"/>
      <c r="E17267" s="41"/>
    </row>
    <row r="17268" spans="4:5" x14ac:dyDescent="0.2">
      <c r="D17268" s="1"/>
      <c r="E17268" s="41"/>
    </row>
    <row r="17269" spans="4:5" x14ac:dyDescent="0.2">
      <c r="D17269" s="1"/>
      <c r="E17269" s="41"/>
    </row>
    <row r="17270" spans="4:5" x14ac:dyDescent="0.2">
      <c r="D17270" s="1"/>
      <c r="E17270" s="41"/>
    </row>
    <row r="17271" spans="4:5" x14ac:dyDescent="0.2">
      <c r="D17271" s="1"/>
      <c r="E17271" s="41"/>
    </row>
    <row r="17272" spans="4:5" x14ac:dyDescent="0.2">
      <c r="D17272" s="1"/>
      <c r="E17272" s="41"/>
    </row>
    <row r="17273" spans="4:5" x14ac:dyDescent="0.2">
      <c r="D17273" s="1"/>
      <c r="E17273" s="41"/>
    </row>
    <row r="17274" spans="4:5" x14ac:dyDescent="0.2">
      <c r="D17274" s="1"/>
      <c r="E17274" s="41"/>
    </row>
    <row r="17275" spans="4:5" x14ac:dyDescent="0.2">
      <c r="D17275" s="1"/>
      <c r="E17275" s="41"/>
    </row>
    <row r="17276" spans="4:5" x14ac:dyDescent="0.2">
      <c r="D17276" s="1"/>
      <c r="E17276" s="41"/>
    </row>
    <row r="17277" spans="4:5" x14ac:dyDescent="0.2">
      <c r="D17277" s="1"/>
      <c r="E17277" s="41"/>
    </row>
    <row r="17278" spans="4:5" x14ac:dyDescent="0.2">
      <c r="D17278" s="1"/>
      <c r="E17278" s="41"/>
    </row>
    <row r="17279" spans="4:5" x14ac:dyDescent="0.2">
      <c r="D17279" s="1"/>
      <c r="E17279" s="41"/>
    </row>
    <row r="17280" spans="4:5" x14ac:dyDescent="0.2">
      <c r="D17280" s="1"/>
      <c r="E17280" s="41"/>
    </row>
    <row r="17281" spans="4:5" x14ac:dyDescent="0.2">
      <c r="D17281" s="1"/>
      <c r="E17281" s="41"/>
    </row>
    <row r="17282" spans="4:5" x14ac:dyDescent="0.2">
      <c r="D17282" s="1"/>
      <c r="E17282" s="41"/>
    </row>
    <row r="17283" spans="4:5" x14ac:dyDescent="0.2">
      <c r="D17283" s="1"/>
      <c r="E17283" s="41"/>
    </row>
    <row r="17284" spans="4:5" x14ac:dyDescent="0.2">
      <c r="D17284" s="1"/>
      <c r="E17284" s="41"/>
    </row>
    <row r="17285" spans="4:5" x14ac:dyDescent="0.2">
      <c r="D17285" s="1"/>
      <c r="E17285" s="41"/>
    </row>
    <row r="17286" spans="4:5" x14ac:dyDescent="0.2">
      <c r="D17286" s="1"/>
      <c r="E17286" s="41"/>
    </row>
    <row r="17287" spans="4:5" x14ac:dyDescent="0.2">
      <c r="D17287" s="1"/>
      <c r="E17287" s="41"/>
    </row>
    <row r="17288" spans="4:5" x14ac:dyDescent="0.2">
      <c r="D17288" s="1"/>
      <c r="E17288" s="41"/>
    </row>
    <row r="17289" spans="4:5" x14ac:dyDescent="0.2">
      <c r="D17289" s="1"/>
      <c r="E17289" s="41"/>
    </row>
    <row r="17290" spans="4:5" x14ac:dyDescent="0.2">
      <c r="D17290" s="1"/>
      <c r="E17290" s="41"/>
    </row>
    <row r="17291" spans="4:5" x14ac:dyDescent="0.2">
      <c r="D17291" s="1"/>
      <c r="E17291" s="41"/>
    </row>
    <row r="17292" spans="4:5" x14ac:dyDescent="0.2">
      <c r="D17292" s="1"/>
      <c r="E17292" s="41"/>
    </row>
    <row r="17293" spans="4:5" x14ac:dyDescent="0.2">
      <c r="D17293" s="1"/>
      <c r="E17293" s="41"/>
    </row>
    <row r="17294" spans="4:5" x14ac:dyDescent="0.2">
      <c r="D17294" s="1"/>
      <c r="E17294" s="41"/>
    </row>
    <row r="17295" spans="4:5" x14ac:dyDescent="0.2">
      <c r="D17295" s="1"/>
      <c r="E17295" s="41"/>
    </row>
    <row r="17296" spans="4:5" x14ac:dyDescent="0.2">
      <c r="D17296" s="1"/>
      <c r="E17296" s="41"/>
    </row>
    <row r="17297" spans="4:5" x14ac:dyDescent="0.2">
      <c r="D17297" s="1"/>
      <c r="E17297" s="41"/>
    </row>
    <row r="17298" spans="4:5" x14ac:dyDescent="0.2">
      <c r="D17298" s="1"/>
      <c r="E17298" s="41"/>
    </row>
    <row r="17299" spans="4:5" x14ac:dyDescent="0.2">
      <c r="D17299" s="1"/>
      <c r="E17299" s="41"/>
    </row>
    <row r="17300" spans="4:5" x14ac:dyDescent="0.2">
      <c r="D17300" s="1"/>
      <c r="E17300" s="41"/>
    </row>
    <row r="17301" spans="4:5" x14ac:dyDescent="0.2">
      <c r="D17301" s="1"/>
      <c r="E17301" s="41"/>
    </row>
    <row r="17302" spans="4:5" x14ac:dyDescent="0.2">
      <c r="D17302" s="1"/>
      <c r="E17302" s="41"/>
    </row>
    <row r="17303" spans="4:5" x14ac:dyDescent="0.2">
      <c r="D17303" s="1"/>
      <c r="E17303" s="41"/>
    </row>
    <row r="17304" spans="4:5" x14ac:dyDescent="0.2">
      <c r="D17304" s="1"/>
      <c r="E17304" s="41"/>
    </row>
    <row r="17305" spans="4:5" x14ac:dyDescent="0.2">
      <c r="D17305" s="1"/>
      <c r="E17305" s="41"/>
    </row>
    <row r="17306" spans="4:5" x14ac:dyDescent="0.2">
      <c r="D17306" s="1"/>
      <c r="E17306" s="41"/>
    </row>
    <row r="17307" spans="4:5" x14ac:dyDescent="0.2">
      <c r="D17307" s="1"/>
      <c r="E17307" s="41"/>
    </row>
    <row r="17308" spans="4:5" x14ac:dyDescent="0.2">
      <c r="D17308" s="1"/>
      <c r="E17308" s="41"/>
    </row>
    <row r="17309" spans="4:5" x14ac:dyDescent="0.2">
      <c r="D17309" s="1"/>
      <c r="E17309" s="41"/>
    </row>
    <row r="17310" spans="4:5" x14ac:dyDescent="0.2">
      <c r="D17310" s="1"/>
      <c r="E17310" s="41"/>
    </row>
    <row r="17311" spans="4:5" x14ac:dyDescent="0.2">
      <c r="D17311" s="1"/>
      <c r="E17311" s="41"/>
    </row>
    <row r="17312" spans="4:5" x14ac:dyDescent="0.2">
      <c r="D17312" s="1"/>
      <c r="E17312" s="41"/>
    </row>
    <row r="17313" spans="4:5" x14ac:dyDescent="0.2">
      <c r="D17313" s="1"/>
      <c r="E17313" s="41"/>
    </row>
    <row r="17314" spans="4:5" x14ac:dyDescent="0.2">
      <c r="D17314" s="1"/>
      <c r="E17314" s="41"/>
    </row>
    <row r="17315" spans="4:5" x14ac:dyDescent="0.2">
      <c r="D17315" s="1"/>
      <c r="E17315" s="41"/>
    </row>
    <row r="17316" spans="4:5" x14ac:dyDescent="0.2">
      <c r="D17316" s="1"/>
      <c r="E17316" s="41"/>
    </row>
    <row r="17317" spans="4:5" x14ac:dyDescent="0.2">
      <c r="D17317" s="1"/>
      <c r="E17317" s="41"/>
    </row>
    <row r="17318" spans="4:5" x14ac:dyDescent="0.2">
      <c r="D17318" s="1"/>
      <c r="E17318" s="41"/>
    </row>
    <row r="17319" spans="4:5" x14ac:dyDescent="0.2">
      <c r="D17319" s="1"/>
      <c r="E17319" s="41"/>
    </row>
    <row r="17320" spans="4:5" x14ac:dyDescent="0.2">
      <c r="D17320" s="1"/>
      <c r="E17320" s="41"/>
    </row>
    <row r="17321" spans="4:5" x14ac:dyDescent="0.2">
      <c r="D17321" s="1"/>
      <c r="E17321" s="41"/>
    </row>
    <row r="17322" spans="4:5" x14ac:dyDescent="0.2">
      <c r="D17322" s="1"/>
      <c r="E17322" s="41"/>
    </row>
    <row r="17323" spans="4:5" x14ac:dyDescent="0.2">
      <c r="D17323" s="1"/>
      <c r="E17323" s="41"/>
    </row>
    <row r="17324" spans="4:5" x14ac:dyDescent="0.2">
      <c r="D17324" s="1"/>
      <c r="E17324" s="41"/>
    </row>
    <row r="17325" spans="4:5" x14ac:dyDescent="0.2">
      <c r="D17325" s="1"/>
      <c r="E17325" s="41"/>
    </row>
    <row r="17326" spans="4:5" x14ac:dyDescent="0.2">
      <c r="D17326" s="1"/>
      <c r="E17326" s="41"/>
    </row>
    <row r="17327" spans="4:5" x14ac:dyDescent="0.2">
      <c r="D17327" s="1"/>
      <c r="E17327" s="41"/>
    </row>
    <row r="17328" spans="4:5" x14ac:dyDescent="0.2">
      <c r="D17328" s="1"/>
      <c r="E17328" s="41"/>
    </row>
    <row r="17329" spans="4:5" x14ac:dyDescent="0.2">
      <c r="D17329" s="1"/>
      <c r="E17329" s="41"/>
    </row>
    <row r="17330" spans="4:5" x14ac:dyDescent="0.2">
      <c r="D17330" s="1"/>
      <c r="E17330" s="41"/>
    </row>
    <row r="17331" spans="4:5" x14ac:dyDescent="0.2">
      <c r="D17331" s="1"/>
      <c r="E17331" s="41"/>
    </row>
    <row r="17332" spans="4:5" x14ac:dyDescent="0.2">
      <c r="D17332" s="1"/>
      <c r="E17332" s="41"/>
    </row>
    <row r="17333" spans="4:5" x14ac:dyDescent="0.2">
      <c r="D17333" s="1"/>
      <c r="E17333" s="41"/>
    </row>
    <row r="17334" spans="4:5" x14ac:dyDescent="0.2">
      <c r="D17334" s="1"/>
      <c r="E17334" s="41"/>
    </row>
    <row r="17335" spans="4:5" x14ac:dyDescent="0.2">
      <c r="D17335" s="1"/>
      <c r="E17335" s="41"/>
    </row>
    <row r="17336" spans="4:5" x14ac:dyDescent="0.2">
      <c r="D17336" s="1"/>
      <c r="E17336" s="41"/>
    </row>
    <row r="17337" spans="4:5" x14ac:dyDescent="0.2">
      <c r="D17337" s="1"/>
      <c r="E17337" s="41"/>
    </row>
    <row r="17338" spans="4:5" x14ac:dyDescent="0.2">
      <c r="D17338" s="1"/>
      <c r="E17338" s="41"/>
    </row>
    <row r="17339" spans="4:5" x14ac:dyDescent="0.2">
      <c r="D17339" s="1"/>
      <c r="E17339" s="41"/>
    </row>
    <row r="17340" spans="4:5" x14ac:dyDescent="0.2">
      <c r="D17340" s="1"/>
      <c r="E17340" s="41"/>
    </row>
    <row r="17341" spans="4:5" x14ac:dyDescent="0.2">
      <c r="D17341" s="1"/>
      <c r="E17341" s="41"/>
    </row>
    <row r="17342" spans="4:5" x14ac:dyDescent="0.2">
      <c r="D17342" s="1"/>
      <c r="E17342" s="41"/>
    </row>
    <row r="17343" spans="4:5" x14ac:dyDescent="0.2">
      <c r="D17343" s="1"/>
      <c r="E17343" s="41"/>
    </row>
    <row r="17344" spans="4:5" x14ac:dyDescent="0.2">
      <c r="D17344" s="1"/>
      <c r="E17344" s="41"/>
    </row>
    <row r="17345" spans="4:5" x14ac:dyDescent="0.2">
      <c r="D17345" s="1"/>
      <c r="E17345" s="41"/>
    </row>
    <row r="17346" spans="4:5" x14ac:dyDescent="0.2">
      <c r="D17346" s="1"/>
      <c r="E17346" s="41"/>
    </row>
    <row r="17347" spans="4:5" x14ac:dyDescent="0.2">
      <c r="D17347" s="1"/>
      <c r="E17347" s="41"/>
    </row>
    <row r="17348" spans="4:5" x14ac:dyDescent="0.2">
      <c r="D17348" s="1"/>
      <c r="E17348" s="41"/>
    </row>
    <row r="17349" spans="4:5" x14ac:dyDescent="0.2">
      <c r="D17349" s="1"/>
      <c r="E17349" s="41"/>
    </row>
    <row r="17350" spans="4:5" x14ac:dyDescent="0.2">
      <c r="D17350" s="1"/>
      <c r="E17350" s="41"/>
    </row>
    <row r="17351" spans="4:5" x14ac:dyDescent="0.2">
      <c r="D17351" s="1"/>
      <c r="E17351" s="41"/>
    </row>
    <row r="17352" spans="4:5" x14ac:dyDescent="0.2">
      <c r="D17352" s="1"/>
      <c r="E17352" s="41"/>
    </row>
    <row r="17353" spans="4:5" x14ac:dyDescent="0.2">
      <c r="D17353" s="1"/>
      <c r="E17353" s="41"/>
    </row>
    <row r="17354" spans="4:5" x14ac:dyDescent="0.2">
      <c r="D17354" s="1"/>
      <c r="E17354" s="41"/>
    </row>
    <row r="17355" spans="4:5" x14ac:dyDescent="0.2">
      <c r="D17355" s="1"/>
      <c r="E17355" s="41"/>
    </row>
    <row r="17356" spans="4:5" x14ac:dyDescent="0.2">
      <c r="D17356" s="1"/>
      <c r="E17356" s="41"/>
    </row>
    <row r="17357" spans="4:5" x14ac:dyDescent="0.2">
      <c r="D17357" s="1"/>
      <c r="E17357" s="41"/>
    </row>
    <row r="17358" spans="4:5" x14ac:dyDescent="0.2">
      <c r="D17358" s="1"/>
      <c r="E17358" s="41"/>
    </row>
    <row r="17359" spans="4:5" x14ac:dyDescent="0.2">
      <c r="D17359" s="1"/>
      <c r="E17359" s="41"/>
    </row>
    <row r="17360" spans="4:5" x14ac:dyDescent="0.2">
      <c r="D17360" s="1"/>
      <c r="E17360" s="41"/>
    </row>
    <row r="17361" spans="4:5" x14ac:dyDescent="0.2">
      <c r="D17361" s="1"/>
      <c r="E17361" s="41"/>
    </row>
    <row r="17362" spans="4:5" x14ac:dyDescent="0.2">
      <c r="D17362" s="1"/>
      <c r="E17362" s="41"/>
    </row>
    <row r="17363" spans="4:5" x14ac:dyDescent="0.2">
      <c r="D17363" s="1"/>
      <c r="E17363" s="41"/>
    </row>
    <row r="17364" spans="4:5" x14ac:dyDescent="0.2">
      <c r="D17364" s="1"/>
      <c r="E17364" s="41"/>
    </row>
    <row r="17365" spans="4:5" x14ac:dyDescent="0.2">
      <c r="D17365" s="1"/>
      <c r="E17365" s="41"/>
    </row>
    <row r="17366" spans="4:5" x14ac:dyDescent="0.2">
      <c r="D17366" s="1"/>
      <c r="E17366" s="41"/>
    </row>
    <row r="17367" spans="4:5" x14ac:dyDescent="0.2">
      <c r="D17367" s="1"/>
      <c r="E17367" s="41"/>
    </row>
    <row r="17368" spans="4:5" x14ac:dyDescent="0.2">
      <c r="D17368" s="1"/>
      <c r="E17368" s="41"/>
    </row>
    <row r="17369" spans="4:5" x14ac:dyDescent="0.2">
      <c r="D17369" s="1"/>
      <c r="E17369" s="41"/>
    </row>
    <row r="17370" spans="4:5" x14ac:dyDescent="0.2">
      <c r="D17370" s="1"/>
      <c r="E17370" s="41"/>
    </row>
    <row r="17371" spans="4:5" x14ac:dyDescent="0.2">
      <c r="D17371" s="1"/>
      <c r="E17371" s="41"/>
    </row>
    <row r="17372" spans="4:5" x14ac:dyDescent="0.2">
      <c r="D17372" s="1"/>
      <c r="E17372" s="41"/>
    </row>
    <row r="17373" spans="4:5" x14ac:dyDescent="0.2">
      <c r="D17373" s="1"/>
      <c r="E17373" s="41"/>
    </row>
    <row r="17374" spans="4:5" x14ac:dyDescent="0.2">
      <c r="D17374" s="1"/>
      <c r="E17374" s="41"/>
    </row>
    <row r="17375" spans="4:5" x14ac:dyDescent="0.2">
      <c r="D17375" s="1"/>
      <c r="E17375" s="41"/>
    </row>
    <row r="17376" spans="4:5" x14ac:dyDescent="0.2">
      <c r="D17376" s="1"/>
      <c r="E17376" s="41"/>
    </row>
    <row r="17377" spans="4:5" x14ac:dyDescent="0.2">
      <c r="D17377" s="1"/>
      <c r="E17377" s="41"/>
    </row>
    <row r="17378" spans="4:5" x14ac:dyDescent="0.2">
      <c r="D17378" s="1"/>
      <c r="E17378" s="41"/>
    </row>
    <row r="17379" spans="4:5" x14ac:dyDescent="0.2">
      <c r="D17379" s="1"/>
      <c r="E17379" s="41"/>
    </row>
    <row r="17380" spans="4:5" x14ac:dyDescent="0.2">
      <c r="D17380" s="1"/>
      <c r="E17380" s="41"/>
    </row>
    <row r="17381" spans="4:5" x14ac:dyDescent="0.2">
      <c r="D17381" s="1"/>
      <c r="E17381" s="41"/>
    </row>
    <row r="17382" spans="4:5" x14ac:dyDescent="0.2">
      <c r="D17382" s="1"/>
      <c r="E17382" s="41"/>
    </row>
    <row r="17383" spans="4:5" x14ac:dyDescent="0.2">
      <c r="D17383" s="1"/>
      <c r="E17383" s="41"/>
    </row>
    <row r="17384" spans="4:5" x14ac:dyDescent="0.2">
      <c r="D17384" s="1"/>
      <c r="E17384" s="41"/>
    </row>
    <row r="17385" spans="4:5" x14ac:dyDescent="0.2">
      <c r="D17385" s="1"/>
      <c r="E17385" s="41"/>
    </row>
    <row r="17386" spans="4:5" x14ac:dyDescent="0.2">
      <c r="D17386" s="1"/>
      <c r="E17386" s="41"/>
    </row>
    <row r="17387" spans="4:5" x14ac:dyDescent="0.2">
      <c r="D17387" s="1"/>
      <c r="E17387" s="41"/>
    </row>
    <row r="17388" spans="4:5" x14ac:dyDescent="0.2">
      <c r="D17388" s="1"/>
      <c r="E17388" s="41"/>
    </row>
    <row r="17389" spans="4:5" x14ac:dyDescent="0.2">
      <c r="D17389" s="1"/>
      <c r="E17389" s="41"/>
    </row>
    <row r="17390" spans="4:5" x14ac:dyDescent="0.2">
      <c r="D17390" s="1"/>
      <c r="E17390" s="41"/>
    </row>
    <row r="17391" spans="4:5" x14ac:dyDescent="0.2">
      <c r="D17391" s="1"/>
      <c r="E17391" s="41"/>
    </row>
    <row r="17392" spans="4:5" x14ac:dyDescent="0.2">
      <c r="D17392" s="1"/>
      <c r="E17392" s="41"/>
    </row>
    <row r="17393" spans="4:5" x14ac:dyDescent="0.2">
      <c r="D17393" s="1"/>
      <c r="E17393" s="41"/>
    </row>
    <row r="17394" spans="4:5" x14ac:dyDescent="0.2">
      <c r="D17394" s="1"/>
      <c r="E17394" s="41"/>
    </row>
    <row r="17395" spans="4:5" x14ac:dyDescent="0.2">
      <c r="D17395" s="1"/>
      <c r="E17395" s="41"/>
    </row>
    <row r="17396" spans="4:5" x14ac:dyDescent="0.2">
      <c r="D17396" s="1"/>
      <c r="E17396" s="41"/>
    </row>
    <row r="17397" spans="4:5" x14ac:dyDescent="0.2">
      <c r="D17397" s="1"/>
      <c r="E17397" s="41"/>
    </row>
    <row r="17398" spans="4:5" x14ac:dyDescent="0.2">
      <c r="D17398" s="1"/>
      <c r="E17398" s="41"/>
    </row>
    <row r="17399" spans="4:5" x14ac:dyDescent="0.2">
      <c r="D17399" s="1"/>
      <c r="E17399" s="41"/>
    </row>
    <row r="17400" spans="4:5" x14ac:dyDescent="0.2">
      <c r="D17400" s="1"/>
      <c r="E17400" s="41"/>
    </row>
    <row r="17401" spans="4:5" x14ac:dyDescent="0.2">
      <c r="D17401" s="1"/>
      <c r="E17401" s="41"/>
    </row>
    <row r="17402" spans="4:5" x14ac:dyDescent="0.2">
      <c r="D17402" s="1"/>
      <c r="E17402" s="41"/>
    </row>
    <row r="17403" spans="4:5" x14ac:dyDescent="0.2">
      <c r="D17403" s="1"/>
      <c r="E17403" s="41"/>
    </row>
    <row r="17404" spans="4:5" x14ac:dyDescent="0.2">
      <c r="D17404" s="1"/>
      <c r="E17404" s="41"/>
    </row>
    <row r="17405" spans="4:5" x14ac:dyDescent="0.2">
      <c r="D17405" s="1"/>
      <c r="E17405" s="41"/>
    </row>
    <row r="17406" spans="4:5" x14ac:dyDescent="0.2">
      <c r="D17406" s="1"/>
      <c r="E17406" s="41"/>
    </row>
    <row r="17407" spans="4:5" x14ac:dyDescent="0.2">
      <c r="D17407" s="1"/>
      <c r="E17407" s="41"/>
    </row>
    <row r="17408" spans="4:5" x14ac:dyDescent="0.2">
      <c r="D17408" s="1"/>
      <c r="E17408" s="41"/>
    </row>
    <row r="17409" spans="4:5" x14ac:dyDescent="0.2">
      <c r="D17409" s="1"/>
      <c r="E17409" s="41"/>
    </row>
    <row r="17410" spans="4:5" x14ac:dyDescent="0.2">
      <c r="D17410" s="1"/>
      <c r="E17410" s="41"/>
    </row>
    <row r="17411" spans="4:5" x14ac:dyDescent="0.2">
      <c r="D17411" s="1"/>
      <c r="E17411" s="41"/>
    </row>
    <row r="17412" spans="4:5" x14ac:dyDescent="0.2">
      <c r="D17412" s="1"/>
      <c r="E17412" s="41"/>
    </row>
    <row r="17413" spans="4:5" x14ac:dyDescent="0.2">
      <c r="D17413" s="1"/>
      <c r="E17413" s="41"/>
    </row>
    <row r="17414" spans="4:5" x14ac:dyDescent="0.2">
      <c r="D17414" s="1"/>
      <c r="E17414" s="41"/>
    </row>
    <row r="17415" spans="4:5" x14ac:dyDescent="0.2">
      <c r="D17415" s="1"/>
      <c r="E17415" s="41"/>
    </row>
    <row r="17416" spans="4:5" x14ac:dyDescent="0.2">
      <c r="D17416" s="1"/>
      <c r="E17416" s="41"/>
    </row>
    <row r="17417" spans="4:5" x14ac:dyDescent="0.2">
      <c r="D17417" s="1"/>
      <c r="E17417" s="41"/>
    </row>
    <row r="17418" spans="4:5" x14ac:dyDescent="0.2">
      <c r="D17418" s="1"/>
      <c r="E17418" s="41"/>
    </row>
    <row r="17419" spans="4:5" x14ac:dyDescent="0.2">
      <c r="D17419" s="1"/>
      <c r="E17419" s="41"/>
    </row>
    <row r="17420" spans="4:5" x14ac:dyDescent="0.2">
      <c r="D17420" s="1"/>
      <c r="E17420" s="41"/>
    </row>
    <row r="17421" spans="4:5" x14ac:dyDescent="0.2">
      <c r="D17421" s="1"/>
      <c r="E17421" s="41"/>
    </row>
    <row r="17422" spans="4:5" x14ac:dyDescent="0.2">
      <c r="D17422" s="1"/>
      <c r="E17422" s="41"/>
    </row>
    <row r="17423" spans="4:5" x14ac:dyDescent="0.2">
      <c r="D17423" s="1"/>
      <c r="E17423" s="41"/>
    </row>
    <row r="17424" spans="4:5" x14ac:dyDescent="0.2">
      <c r="D17424" s="1"/>
      <c r="E17424" s="41"/>
    </row>
    <row r="17425" spans="4:5" x14ac:dyDescent="0.2">
      <c r="D17425" s="1"/>
      <c r="E17425" s="41"/>
    </row>
    <row r="17426" spans="4:5" x14ac:dyDescent="0.2">
      <c r="D17426" s="1"/>
      <c r="E17426" s="41"/>
    </row>
    <row r="17427" spans="4:5" x14ac:dyDescent="0.2">
      <c r="D17427" s="1"/>
      <c r="E17427" s="41"/>
    </row>
    <row r="17428" spans="4:5" x14ac:dyDescent="0.2">
      <c r="D17428" s="1"/>
      <c r="E17428" s="41"/>
    </row>
    <row r="17429" spans="4:5" x14ac:dyDescent="0.2">
      <c r="D17429" s="1"/>
      <c r="E17429" s="41"/>
    </row>
    <row r="17430" spans="4:5" x14ac:dyDescent="0.2">
      <c r="D17430" s="1"/>
      <c r="E17430" s="41"/>
    </row>
    <row r="17431" spans="4:5" x14ac:dyDescent="0.2">
      <c r="D17431" s="1"/>
      <c r="E17431" s="41"/>
    </row>
    <row r="17432" spans="4:5" x14ac:dyDescent="0.2">
      <c r="D17432" s="1"/>
      <c r="E17432" s="41"/>
    </row>
    <row r="17433" spans="4:5" x14ac:dyDescent="0.2">
      <c r="D17433" s="1"/>
      <c r="E17433" s="41"/>
    </row>
    <row r="17434" spans="4:5" x14ac:dyDescent="0.2">
      <c r="D17434" s="1"/>
      <c r="E17434" s="41"/>
    </row>
    <row r="17435" spans="4:5" x14ac:dyDescent="0.2">
      <c r="D17435" s="1"/>
      <c r="E17435" s="41"/>
    </row>
    <row r="17436" spans="4:5" x14ac:dyDescent="0.2">
      <c r="D17436" s="1"/>
      <c r="E17436" s="41"/>
    </row>
    <row r="17437" spans="4:5" x14ac:dyDescent="0.2">
      <c r="D17437" s="1"/>
      <c r="E17437" s="41"/>
    </row>
    <row r="17438" spans="4:5" x14ac:dyDescent="0.2">
      <c r="D17438" s="1"/>
      <c r="E17438" s="41"/>
    </row>
    <row r="17439" spans="4:5" x14ac:dyDescent="0.2">
      <c r="D17439" s="1"/>
      <c r="E17439" s="41"/>
    </row>
    <row r="17440" spans="4:5" x14ac:dyDescent="0.2">
      <c r="D17440" s="1"/>
      <c r="E17440" s="41"/>
    </row>
    <row r="17441" spans="4:5" x14ac:dyDescent="0.2">
      <c r="D17441" s="1"/>
      <c r="E17441" s="41"/>
    </row>
    <row r="17442" spans="4:5" x14ac:dyDescent="0.2">
      <c r="D17442" s="1"/>
      <c r="E17442" s="41"/>
    </row>
    <row r="17443" spans="4:5" x14ac:dyDescent="0.2">
      <c r="D17443" s="1"/>
      <c r="E17443" s="41"/>
    </row>
    <row r="17444" spans="4:5" x14ac:dyDescent="0.2">
      <c r="D17444" s="1"/>
      <c r="E17444" s="41"/>
    </row>
    <row r="17445" spans="4:5" x14ac:dyDescent="0.2">
      <c r="D17445" s="1"/>
      <c r="E17445" s="41"/>
    </row>
    <row r="17446" spans="4:5" x14ac:dyDescent="0.2">
      <c r="D17446" s="1"/>
      <c r="E17446" s="41"/>
    </row>
    <row r="17447" spans="4:5" x14ac:dyDescent="0.2">
      <c r="D17447" s="1"/>
      <c r="E17447" s="41"/>
    </row>
    <row r="17448" spans="4:5" x14ac:dyDescent="0.2">
      <c r="D17448" s="1"/>
      <c r="E17448" s="41"/>
    </row>
    <row r="17449" spans="4:5" x14ac:dyDescent="0.2">
      <c r="D17449" s="1"/>
      <c r="E17449" s="41"/>
    </row>
    <row r="17450" spans="4:5" x14ac:dyDescent="0.2">
      <c r="D17450" s="1"/>
      <c r="E17450" s="41"/>
    </row>
    <row r="17451" spans="4:5" x14ac:dyDescent="0.2">
      <c r="D17451" s="1"/>
      <c r="E17451" s="41"/>
    </row>
    <row r="17452" spans="4:5" x14ac:dyDescent="0.2">
      <c r="D17452" s="1"/>
      <c r="E17452" s="41"/>
    </row>
    <row r="17453" spans="4:5" x14ac:dyDescent="0.2">
      <c r="D17453" s="1"/>
      <c r="E17453" s="41"/>
    </row>
    <row r="17454" spans="4:5" x14ac:dyDescent="0.2">
      <c r="D17454" s="1"/>
      <c r="E17454" s="41"/>
    </row>
    <row r="17455" spans="4:5" x14ac:dyDescent="0.2">
      <c r="D17455" s="1"/>
      <c r="E17455" s="41"/>
    </row>
    <row r="17456" spans="4:5" x14ac:dyDescent="0.2">
      <c r="D17456" s="1"/>
      <c r="E17456" s="41"/>
    </row>
    <row r="17457" spans="4:5" x14ac:dyDescent="0.2">
      <c r="D17457" s="1"/>
      <c r="E17457" s="41"/>
    </row>
    <row r="17458" spans="4:5" x14ac:dyDescent="0.2">
      <c r="D17458" s="1"/>
      <c r="E17458" s="41"/>
    </row>
    <row r="17459" spans="4:5" x14ac:dyDescent="0.2">
      <c r="D17459" s="1"/>
      <c r="E17459" s="41"/>
    </row>
    <row r="17460" spans="4:5" x14ac:dyDescent="0.2">
      <c r="D17460" s="1"/>
      <c r="E17460" s="41"/>
    </row>
    <row r="17461" spans="4:5" x14ac:dyDescent="0.2">
      <c r="D17461" s="1"/>
      <c r="E17461" s="41"/>
    </row>
    <row r="17462" spans="4:5" x14ac:dyDescent="0.2">
      <c r="D17462" s="1"/>
      <c r="E17462" s="41"/>
    </row>
    <row r="17463" spans="4:5" x14ac:dyDescent="0.2">
      <c r="D17463" s="1"/>
      <c r="E17463" s="41"/>
    </row>
    <row r="17464" spans="4:5" x14ac:dyDescent="0.2">
      <c r="D17464" s="1"/>
      <c r="E17464" s="41"/>
    </row>
    <row r="17465" spans="4:5" x14ac:dyDescent="0.2">
      <c r="D17465" s="1"/>
      <c r="E17465" s="41"/>
    </row>
    <row r="17466" spans="4:5" x14ac:dyDescent="0.2">
      <c r="D17466" s="1"/>
      <c r="E17466" s="41"/>
    </row>
    <row r="17467" spans="4:5" x14ac:dyDescent="0.2">
      <c r="D17467" s="1"/>
      <c r="E17467" s="41"/>
    </row>
    <row r="17468" spans="4:5" x14ac:dyDescent="0.2">
      <c r="D17468" s="1"/>
      <c r="E17468" s="41"/>
    </row>
    <row r="17469" spans="4:5" x14ac:dyDescent="0.2">
      <c r="D17469" s="1"/>
      <c r="E17469" s="41"/>
    </row>
    <row r="17470" spans="4:5" x14ac:dyDescent="0.2">
      <c r="D17470" s="1"/>
      <c r="E17470" s="41"/>
    </row>
    <row r="17471" spans="4:5" x14ac:dyDescent="0.2">
      <c r="D17471" s="1"/>
      <c r="E17471" s="41"/>
    </row>
    <row r="17472" spans="4:5" x14ac:dyDescent="0.2">
      <c r="D17472" s="1"/>
      <c r="E17472" s="41"/>
    </row>
    <row r="17473" spans="4:5" x14ac:dyDescent="0.2">
      <c r="D17473" s="1"/>
      <c r="E17473" s="41"/>
    </row>
    <row r="17474" spans="4:5" x14ac:dyDescent="0.2">
      <c r="D17474" s="1"/>
      <c r="E17474" s="41"/>
    </row>
    <row r="17475" spans="4:5" x14ac:dyDescent="0.2">
      <c r="D17475" s="1"/>
      <c r="E17475" s="41"/>
    </row>
    <row r="17476" spans="4:5" x14ac:dyDescent="0.2">
      <c r="D17476" s="1"/>
      <c r="E17476" s="41"/>
    </row>
    <row r="17477" spans="4:5" x14ac:dyDescent="0.2">
      <c r="D17477" s="1"/>
      <c r="E17477" s="41"/>
    </row>
    <row r="17478" spans="4:5" x14ac:dyDescent="0.2">
      <c r="D17478" s="1"/>
      <c r="E17478" s="41"/>
    </row>
    <row r="17479" spans="4:5" x14ac:dyDescent="0.2">
      <c r="D17479" s="1"/>
      <c r="E17479" s="41"/>
    </row>
    <row r="17480" spans="4:5" x14ac:dyDescent="0.2">
      <c r="D17480" s="1"/>
      <c r="E17480" s="41"/>
    </row>
    <row r="17481" spans="4:5" x14ac:dyDescent="0.2">
      <c r="D17481" s="1"/>
      <c r="E17481" s="41"/>
    </row>
    <row r="17482" spans="4:5" x14ac:dyDescent="0.2">
      <c r="D17482" s="1"/>
      <c r="E17482" s="41"/>
    </row>
    <row r="17483" spans="4:5" x14ac:dyDescent="0.2">
      <c r="D17483" s="1"/>
      <c r="E17483" s="41"/>
    </row>
    <row r="17484" spans="4:5" x14ac:dyDescent="0.2">
      <c r="D17484" s="1"/>
      <c r="E17484" s="41"/>
    </row>
    <row r="17485" spans="4:5" x14ac:dyDescent="0.2">
      <c r="D17485" s="1"/>
      <c r="E17485" s="41"/>
    </row>
    <row r="17486" spans="4:5" x14ac:dyDescent="0.2">
      <c r="D17486" s="1"/>
      <c r="E17486" s="41"/>
    </row>
    <row r="17487" spans="4:5" x14ac:dyDescent="0.2">
      <c r="D17487" s="1"/>
      <c r="E17487" s="41"/>
    </row>
    <row r="17488" spans="4:5" x14ac:dyDescent="0.2">
      <c r="D17488" s="1"/>
      <c r="E17488" s="41"/>
    </row>
    <row r="17489" spans="4:5" x14ac:dyDescent="0.2">
      <c r="D17489" s="1"/>
      <c r="E17489" s="41"/>
    </row>
    <row r="17490" spans="4:5" x14ac:dyDescent="0.2">
      <c r="D17490" s="1"/>
      <c r="E17490" s="41"/>
    </row>
    <row r="17491" spans="4:5" x14ac:dyDescent="0.2">
      <c r="D17491" s="1"/>
      <c r="E17491" s="41"/>
    </row>
    <row r="17492" spans="4:5" x14ac:dyDescent="0.2">
      <c r="D17492" s="1"/>
      <c r="E17492" s="41"/>
    </row>
    <row r="17493" spans="4:5" x14ac:dyDescent="0.2">
      <c r="D17493" s="1"/>
      <c r="E17493" s="41"/>
    </row>
    <row r="17494" spans="4:5" x14ac:dyDescent="0.2">
      <c r="D17494" s="1"/>
      <c r="E17494" s="41"/>
    </row>
    <row r="17495" spans="4:5" x14ac:dyDescent="0.2">
      <c r="D17495" s="1"/>
      <c r="E17495" s="41"/>
    </row>
    <row r="17496" spans="4:5" x14ac:dyDescent="0.2">
      <c r="D17496" s="1"/>
      <c r="E17496" s="41"/>
    </row>
    <row r="17497" spans="4:5" x14ac:dyDescent="0.2">
      <c r="D17497" s="1"/>
      <c r="E17497" s="41"/>
    </row>
    <row r="17498" spans="4:5" x14ac:dyDescent="0.2">
      <c r="D17498" s="1"/>
      <c r="E17498" s="41"/>
    </row>
    <row r="17499" spans="4:5" x14ac:dyDescent="0.2">
      <c r="D17499" s="1"/>
      <c r="E17499" s="41"/>
    </row>
    <row r="17500" spans="4:5" x14ac:dyDescent="0.2">
      <c r="D17500" s="1"/>
      <c r="E17500" s="41"/>
    </row>
    <row r="17501" spans="4:5" x14ac:dyDescent="0.2">
      <c r="D17501" s="1"/>
      <c r="E17501" s="41"/>
    </row>
    <row r="17502" spans="4:5" x14ac:dyDescent="0.2">
      <c r="D17502" s="1"/>
      <c r="E17502" s="41"/>
    </row>
    <row r="17503" spans="4:5" x14ac:dyDescent="0.2">
      <c r="D17503" s="1"/>
      <c r="E17503" s="41"/>
    </row>
    <row r="17504" spans="4:5" x14ac:dyDescent="0.2">
      <c r="D17504" s="1"/>
      <c r="E17504" s="41"/>
    </row>
    <row r="17505" spans="4:5" x14ac:dyDescent="0.2">
      <c r="D17505" s="1"/>
      <c r="E17505" s="41"/>
    </row>
    <row r="17506" spans="4:5" x14ac:dyDescent="0.2">
      <c r="D17506" s="1"/>
      <c r="E17506" s="41"/>
    </row>
    <row r="17507" spans="4:5" x14ac:dyDescent="0.2">
      <c r="D17507" s="1"/>
      <c r="E17507" s="41"/>
    </row>
    <row r="17508" spans="4:5" x14ac:dyDescent="0.2">
      <c r="D17508" s="1"/>
      <c r="E17508" s="41"/>
    </row>
    <row r="17509" spans="4:5" x14ac:dyDescent="0.2">
      <c r="D17509" s="1"/>
      <c r="E17509" s="41"/>
    </row>
    <row r="17510" spans="4:5" x14ac:dyDescent="0.2">
      <c r="D17510" s="1"/>
      <c r="E17510" s="41"/>
    </row>
    <row r="17511" spans="4:5" x14ac:dyDescent="0.2">
      <c r="D17511" s="1"/>
      <c r="E17511" s="41"/>
    </row>
    <row r="17512" spans="4:5" x14ac:dyDescent="0.2">
      <c r="D17512" s="1"/>
      <c r="E17512" s="41"/>
    </row>
    <row r="17513" spans="4:5" x14ac:dyDescent="0.2">
      <c r="D17513" s="1"/>
      <c r="E17513" s="41"/>
    </row>
    <row r="17514" spans="4:5" x14ac:dyDescent="0.2">
      <c r="D17514" s="1"/>
      <c r="E17514" s="41"/>
    </row>
    <row r="17515" spans="4:5" x14ac:dyDescent="0.2">
      <c r="D17515" s="1"/>
      <c r="E17515" s="41"/>
    </row>
    <row r="17516" spans="4:5" x14ac:dyDescent="0.2">
      <c r="D17516" s="1"/>
      <c r="E17516" s="41"/>
    </row>
    <row r="17517" spans="4:5" x14ac:dyDescent="0.2">
      <c r="D17517" s="1"/>
      <c r="E17517" s="41"/>
    </row>
    <row r="17518" spans="4:5" x14ac:dyDescent="0.2">
      <c r="D17518" s="1"/>
      <c r="E17518" s="41"/>
    </row>
    <row r="17519" spans="4:5" x14ac:dyDescent="0.2">
      <c r="D17519" s="1"/>
      <c r="E17519" s="41"/>
    </row>
    <row r="17520" spans="4:5" x14ac:dyDescent="0.2">
      <c r="D17520" s="1"/>
      <c r="E17520" s="41"/>
    </row>
    <row r="17521" spans="4:5" x14ac:dyDescent="0.2">
      <c r="D17521" s="1"/>
      <c r="E17521" s="41"/>
    </row>
    <row r="17522" spans="4:5" x14ac:dyDescent="0.2">
      <c r="D17522" s="1"/>
      <c r="E17522" s="41"/>
    </row>
    <row r="17523" spans="4:5" x14ac:dyDescent="0.2">
      <c r="D17523" s="1"/>
      <c r="E17523" s="41"/>
    </row>
    <row r="17524" spans="4:5" x14ac:dyDescent="0.2">
      <c r="D17524" s="1"/>
      <c r="E17524" s="41"/>
    </row>
    <row r="17525" spans="4:5" x14ac:dyDescent="0.2">
      <c r="D17525" s="1"/>
      <c r="E17525" s="41"/>
    </row>
    <row r="17526" spans="4:5" x14ac:dyDescent="0.2">
      <c r="D17526" s="1"/>
      <c r="E17526" s="41"/>
    </row>
    <row r="17527" spans="4:5" x14ac:dyDescent="0.2">
      <c r="D17527" s="1"/>
      <c r="E17527" s="41"/>
    </row>
    <row r="17528" spans="4:5" x14ac:dyDescent="0.2">
      <c r="D17528" s="1"/>
      <c r="E17528" s="41"/>
    </row>
    <row r="17529" spans="4:5" x14ac:dyDescent="0.2">
      <c r="D17529" s="1"/>
      <c r="E17529" s="41"/>
    </row>
    <row r="17530" spans="4:5" x14ac:dyDescent="0.2">
      <c r="D17530" s="1"/>
      <c r="E17530" s="41"/>
    </row>
    <row r="17531" spans="4:5" x14ac:dyDescent="0.2">
      <c r="D17531" s="1"/>
      <c r="E17531" s="41"/>
    </row>
    <row r="17532" spans="4:5" x14ac:dyDescent="0.2">
      <c r="D17532" s="1"/>
      <c r="E17532" s="41"/>
    </row>
    <row r="17533" spans="4:5" x14ac:dyDescent="0.2">
      <c r="D17533" s="1"/>
      <c r="E17533" s="41"/>
    </row>
    <row r="17534" spans="4:5" x14ac:dyDescent="0.2">
      <c r="D17534" s="1"/>
      <c r="E17534" s="41"/>
    </row>
    <row r="17535" spans="4:5" x14ac:dyDescent="0.2">
      <c r="D17535" s="1"/>
      <c r="E17535" s="41"/>
    </row>
    <row r="17536" spans="4:5" x14ac:dyDescent="0.2">
      <c r="D17536" s="1"/>
      <c r="E17536" s="41"/>
    </row>
    <row r="17537" spans="4:5" x14ac:dyDescent="0.2">
      <c r="D17537" s="1"/>
      <c r="E17537" s="41"/>
    </row>
    <row r="17538" spans="4:5" x14ac:dyDescent="0.2">
      <c r="D17538" s="1"/>
      <c r="E17538" s="41"/>
    </row>
    <row r="17539" spans="4:5" x14ac:dyDescent="0.2">
      <c r="D17539" s="1"/>
      <c r="E17539" s="41"/>
    </row>
    <row r="17540" spans="4:5" x14ac:dyDescent="0.2">
      <c r="D17540" s="1"/>
      <c r="E17540" s="41"/>
    </row>
    <row r="17541" spans="4:5" x14ac:dyDescent="0.2">
      <c r="D17541" s="1"/>
      <c r="E17541" s="41"/>
    </row>
    <row r="17542" spans="4:5" x14ac:dyDescent="0.2">
      <c r="D17542" s="1"/>
      <c r="E17542" s="41"/>
    </row>
    <row r="17543" spans="4:5" x14ac:dyDescent="0.2">
      <c r="D17543" s="1"/>
      <c r="E17543" s="41"/>
    </row>
    <row r="17544" spans="4:5" x14ac:dyDescent="0.2">
      <c r="D17544" s="1"/>
      <c r="E17544" s="41"/>
    </row>
    <row r="17545" spans="4:5" x14ac:dyDescent="0.2">
      <c r="D17545" s="1"/>
      <c r="E17545" s="41"/>
    </row>
    <row r="17546" spans="4:5" x14ac:dyDescent="0.2">
      <c r="D17546" s="1"/>
      <c r="E17546" s="41"/>
    </row>
    <row r="17547" spans="4:5" x14ac:dyDescent="0.2">
      <c r="D17547" s="1"/>
      <c r="E17547" s="41"/>
    </row>
    <row r="17548" spans="4:5" x14ac:dyDescent="0.2">
      <c r="D17548" s="1"/>
      <c r="E17548" s="41"/>
    </row>
    <row r="17549" spans="4:5" x14ac:dyDescent="0.2">
      <c r="D17549" s="1"/>
      <c r="E17549" s="41"/>
    </row>
    <row r="17550" spans="4:5" x14ac:dyDescent="0.2">
      <c r="D17550" s="1"/>
      <c r="E17550" s="41"/>
    </row>
    <row r="17551" spans="4:5" x14ac:dyDescent="0.2">
      <c r="D17551" s="1"/>
      <c r="E17551" s="41"/>
    </row>
    <row r="17552" spans="4:5" x14ac:dyDescent="0.2">
      <c r="D17552" s="1"/>
      <c r="E17552" s="41"/>
    </row>
    <row r="17553" spans="4:5" x14ac:dyDescent="0.2">
      <c r="D17553" s="1"/>
      <c r="E17553" s="41"/>
    </row>
    <row r="17554" spans="4:5" x14ac:dyDescent="0.2">
      <c r="D17554" s="1"/>
      <c r="E17554" s="41"/>
    </row>
    <row r="17555" spans="4:5" x14ac:dyDescent="0.2">
      <c r="D17555" s="1"/>
      <c r="E17555" s="41"/>
    </row>
    <row r="17556" spans="4:5" x14ac:dyDescent="0.2">
      <c r="D17556" s="1"/>
      <c r="E17556" s="41"/>
    </row>
    <row r="17557" spans="4:5" x14ac:dyDescent="0.2">
      <c r="D17557" s="1"/>
      <c r="E17557" s="41"/>
    </row>
    <row r="17558" spans="4:5" x14ac:dyDescent="0.2">
      <c r="D17558" s="1"/>
      <c r="E17558" s="41"/>
    </row>
    <row r="17559" spans="4:5" x14ac:dyDescent="0.2">
      <c r="D17559" s="1"/>
      <c r="E17559" s="41"/>
    </row>
    <row r="17560" spans="4:5" x14ac:dyDescent="0.2">
      <c r="D17560" s="1"/>
      <c r="E17560" s="41"/>
    </row>
    <row r="17561" spans="4:5" x14ac:dyDescent="0.2">
      <c r="D17561" s="1"/>
      <c r="E17561" s="41"/>
    </row>
    <row r="17562" spans="4:5" x14ac:dyDescent="0.2">
      <c r="D17562" s="1"/>
      <c r="E17562" s="41"/>
    </row>
    <row r="17563" spans="4:5" x14ac:dyDescent="0.2">
      <c r="D17563" s="1"/>
      <c r="E17563" s="41"/>
    </row>
    <row r="17564" spans="4:5" x14ac:dyDescent="0.2">
      <c r="D17564" s="1"/>
      <c r="E17564" s="41"/>
    </row>
    <row r="17565" spans="4:5" x14ac:dyDescent="0.2">
      <c r="D17565" s="1"/>
      <c r="E17565" s="41"/>
    </row>
    <row r="17566" spans="4:5" x14ac:dyDescent="0.2">
      <c r="D17566" s="1"/>
      <c r="E17566" s="41"/>
    </row>
    <row r="17567" spans="4:5" x14ac:dyDescent="0.2">
      <c r="D17567" s="1"/>
      <c r="E17567" s="41"/>
    </row>
    <row r="17568" spans="4:5" x14ac:dyDescent="0.2">
      <c r="D17568" s="1"/>
      <c r="E17568" s="41"/>
    </row>
    <row r="17569" spans="4:5" x14ac:dyDescent="0.2">
      <c r="D17569" s="1"/>
      <c r="E17569" s="41"/>
    </row>
    <row r="17570" spans="4:5" x14ac:dyDescent="0.2">
      <c r="D17570" s="1"/>
      <c r="E17570" s="41"/>
    </row>
    <row r="17571" spans="4:5" x14ac:dyDescent="0.2">
      <c r="D17571" s="1"/>
      <c r="E17571" s="41"/>
    </row>
    <row r="17572" spans="4:5" x14ac:dyDescent="0.2">
      <c r="D17572" s="1"/>
      <c r="E17572" s="41"/>
    </row>
    <row r="17573" spans="4:5" x14ac:dyDescent="0.2">
      <c r="D17573" s="1"/>
      <c r="E17573" s="41"/>
    </row>
    <row r="17574" spans="4:5" x14ac:dyDescent="0.2">
      <c r="D17574" s="1"/>
      <c r="E17574" s="41"/>
    </row>
    <row r="17575" spans="4:5" x14ac:dyDescent="0.2">
      <c r="D17575" s="1"/>
      <c r="E17575" s="41"/>
    </row>
    <row r="17576" spans="4:5" x14ac:dyDescent="0.2">
      <c r="D17576" s="1"/>
      <c r="E17576" s="41"/>
    </row>
    <row r="17577" spans="4:5" x14ac:dyDescent="0.2">
      <c r="D17577" s="1"/>
      <c r="E17577" s="41"/>
    </row>
    <row r="17578" spans="4:5" x14ac:dyDescent="0.2">
      <c r="D17578" s="1"/>
      <c r="E17578" s="41"/>
    </row>
    <row r="17579" spans="4:5" x14ac:dyDescent="0.2">
      <c r="D17579" s="1"/>
      <c r="E17579" s="41"/>
    </row>
    <row r="17580" spans="4:5" x14ac:dyDescent="0.2">
      <c r="D17580" s="1"/>
      <c r="E17580" s="41"/>
    </row>
    <row r="17581" spans="4:5" x14ac:dyDescent="0.2">
      <c r="D17581" s="1"/>
      <c r="E17581" s="41"/>
    </row>
    <row r="17582" spans="4:5" x14ac:dyDescent="0.2">
      <c r="D17582" s="1"/>
      <c r="E17582" s="41"/>
    </row>
    <row r="17583" spans="4:5" x14ac:dyDescent="0.2">
      <c r="D17583" s="1"/>
      <c r="E17583" s="41"/>
    </row>
    <row r="17584" spans="4:5" x14ac:dyDescent="0.2">
      <c r="D17584" s="1"/>
      <c r="E17584" s="41"/>
    </row>
    <row r="17585" spans="4:5" x14ac:dyDescent="0.2">
      <c r="D17585" s="1"/>
      <c r="E17585" s="41"/>
    </row>
    <row r="17586" spans="4:5" x14ac:dyDescent="0.2">
      <c r="D17586" s="1"/>
      <c r="E17586" s="41"/>
    </row>
    <row r="17587" spans="4:5" x14ac:dyDescent="0.2">
      <c r="D17587" s="1"/>
      <c r="E17587" s="41"/>
    </row>
    <row r="17588" spans="4:5" x14ac:dyDescent="0.2">
      <c r="D17588" s="1"/>
      <c r="E17588" s="41"/>
    </row>
    <row r="17589" spans="4:5" x14ac:dyDescent="0.2">
      <c r="D17589" s="1"/>
      <c r="E17589" s="41"/>
    </row>
    <row r="17590" spans="4:5" x14ac:dyDescent="0.2">
      <c r="D17590" s="1"/>
      <c r="E17590" s="41"/>
    </row>
    <row r="17591" spans="4:5" x14ac:dyDescent="0.2">
      <c r="D17591" s="1"/>
      <c r="E17591" s="41"/>
    </row>
    <row r="17592" spans="4:5" x14ac:dyDescent="0.2">
      <c r="D17592" s="1"/>
      <c r="E17592" s="41"/>
    </row>
    <row r="17593" spans="4:5" x14ac:dyDescent="0.2">
      <c r="D17593" s="1"/>
      <c r="E17593" s="41"/>
    </row>
    <row r="17594" spans="4:5" x14ac:dyDescent="0.2">
      <c r="D17594" s="1"/>
      <c r="E17594" s="41"/>
    </row>
    <row r="17595" spans="4:5" x14ac:dyDescent="0.2">
      <c r="D17595" s="1"/>
      <c r="E17595" s="41"/>
    </row>
    <row r="17596" spans="4:5" x14ac:dyDescent="0.2">
      <c r="D17596" s="1"/>
      <c r="E17596" s="41"/>
    </row>
    <row r="17597" spans="4:5" x14ac:dyDescent="0.2">
      <c r="D17597" s="1"/>
      <c r="E17597" s="41"/>
    </row>
    <row r="17598" spans="4:5" x14ac:dyDescent="0.2">
      <c r="D17598" s="1"/>
      <c r="E17598" s="41"/>
    </row>
    <row r="17599" spans="4:5" x14ac:dyDescent="0.2">
      <c r="D17599" s="1"/>
      <c r="E17599" s="41"/>
    </row>
    <row r="17600" spans="4:5" x14ac:dyDescent="0.2">
      <c r="D17600" s="1"/>
      <c r="E17600" s="41"/>
    </row>
    <row r="17601" spans="4:5" x14ac:dyDescent="0.2">
      <c r="D17601" s="1"/>
      <c r="E17601" s="41"/>
    </row>
    <row r="17602" spans="4:5" x14ac:dyDescent="0.2">
      <c r="D17602" s="1"/>
      <c r="E17602" s="41"/>
    </row>
    <row r="17603" spans="4:5" x14ac:dyDescent="0.2">
      <c r="D17603" s="1"/>
      <c r="E17603" s="41"/>
    </row>
    <row r="17604" spans="4:5" x14ac:dyDescent="0.2">
      <c r="D17604" s="1"/>
      <c r="E17604" s="41"/>
    </row>
    <row r="17605" spans="4:5" x14ac:dyDescent="0.2">
      <c r="D17605" s="1"/>
      <c r="E17605" s="41"/>
    </row>
    <row r="17606" spans="4:5" x14ac:dyDescent="0.2">
      <c r="D17606" s="1"/>
      <c r="E17606" s="41"/>
    </row>
    <row r="17607" spans="4:5" x14ac:dyDescent="0.2">
      <c r="D17607" s="1"/>
      <c r="E17607" s="41"/>
    </row>
    <row r="17608" spans="4:5" x14ac:dyDescent="0.2">
      <c r="D17608" s="1"/>
      <c r="E17608" s="41"/>
    </row>
    <row r="17609" spans="4:5" x14ac:dyDescent="0.2">
      <c r="D17609" s="1"/>
      <c r="E17609" s="41"/>
    </row>
    <row r="17610" spans="4:5" x14ac:dyDescent="0.2">
      <c r="D17610" s="1"/>
      <c r="E17610" s="41"/>
    </row>
    <row r="17611" spans="4:5" x14ac:dyDescent="0.2">
      <c r="D17611" s="1"/>
      <c r="E17611" s="41"/>
    </row>
    <row r="17612" spans="4:5" x14ac:dyDescent="0.2">
      <c r="D17612" s="1"/>
      <c r="E17612" s="41"/>
    </row>
    <row r="17613" spans="4:5" x14ac:dyDescent="0.2">
      <c r="D17613" s="1"/>
      <c r="E17613" s="41"/>
    </row>
    <row r="17614" spans="4:5" x14ac:dyDescent="0.2">
      <c r="D17614" s="1"/>
      <c r="E17614" s="41"/>
    </row>
    <row r="17615" spans="4:5" x14ac:dyDescent="0.2">
      <c r="D17615" s="1"/>
      <c r="E17615" s="41"/>
    </row>
    <row r="17616" spans="4:5" x14ac:dyDescent="0.2">
      <c r="D17616" s="1"/>
      <c r="E17616" s="41"/>
    </row>
    <row r="17617" spans="4:5" x14ac:dyDescent="0.2">
      <c r="D17617" s="1"/>
      <c r="E17617" s="41"/>
    </row>
    <row r="17618" spans="4:5" x14ac:dyDescent="0.2">
      <c r="D17618" s="1"/>
      <c r="E17618" s="41"/>
    </row>
    <row r="17619" spans="4:5" x14ac:dyDescent="0.2">
      <c r="D17619" s="1"/>
      <c r="E17619" s="41"/>
    </row>
    <row r="17620" spans="4:5" x14ac:dyDescent="0.2">
      <c r="D17620" s="1"/>
      <c r="E17620" s="41"/>
    </row>
    <row r="17621" spans="4:5" x14ac:dyDescent="0.2">
      <c r="D17621" s="1"/>
      <c r="E17621" s="41"/>
    </row>
    <row r="17622" spans="4:5" x14ac:dyDescent="0.2">
      <c r="D17622" s="1"/>
      <c r="E17622" s="41"/>
    </row>
    <row r="17623" spans="4:5" x14ac:dyDescent="0.2">
      <c r="D17623" s="1"/>
      <c r="E17623" s="41"/>
    </row>
    <row r="17624" spans="4:5" x14ac:dyDescent="0.2">
      <c r="D17624" s="1"/>
      <c r="E17624" s="41"/>
    </row>
    <row r="17625" spans="4:5" x14ac:dyDescent="0.2">
      <c r="D17625" s="1"/>
      <c r="E17625" s="41"/>
    </row>
    <row r="17626" spans="4:5" x14ac:dyDescent="0.2">
      <c r="D17626" s="1"/>
      <c r="E17626" s="41"/>
    </row>
    <row r="17627" spans="4:5" x14ac:dyDescent="0.2">
      <c r="D17627" s="1"/>
      <c r="E17627" s="41"/>
    </row>
    <row r="17628" spans="4:5" x14ac:dyDescent="0.2">
      <c r="D17628" s="1"/>
      <c r="E17628" s="41"/>
    </row>
    <row r="17629" spans="4:5" x14ac:dyDescent="0.2">
      <c r="D17629" s="1"/>
      <c r="E17629" s="41"/>
    </row>
    <row r="17630" spans="4:5" x14ac:dyDescent="0.2">
      <c r="D17630" s="1"/>
      <c r="E17630" s="41"/>
    </row>
    <row r="17631" spans="4:5" x14ac:dyDescent="0.2">
      <c r="D17631" s="1"/>
      <c r="E17631" s="41"/>
    </row>
    <row r="17632" spans="4:5" x14ac:dyDescent="0.2">
      <c r="D17632" s="1"/>
      <c r="E17632" s="41"/>
    </row>
    <row r="17633" spans="4:5" x14ac:dyDescent="0.2">
      <c r="D17633" s="1"/>
      <c r="E17633" s="41"/>
    </row>
    <row r="17634" spans="4:5" x14ac:dyDescent="0.2">
      <c r="D17634" s="1"/>
      <c r="E17634" s="41"/>
    </row>
    <row r="17635" spans="4:5" x14ac:dyDescent="0.2">
      <c r="D17635" s="1"/>
      <c r="E17635" s="41"/>
    </row>
    <row r="17636" spans="4:5" x14ac:dyDescent="0.2">
      <c r="D17636" s="1"/>
      <c r="E17636" s="41"/>
    </row>
    <row r="17637" spans="4:5" x14ac:dyDescent="0.2">
      <c r="D17637" s="1"/>
      <c r="E17637" s="41"/>
    </row>
    <row r="17638" spans="4:5" x14ac:dyDescent="0.2">
      <c r="D17638" s="1"/>
      <c r="E17638" s="41"/>
    </row>
    <row r="17639" spans="4:5" x14ac:dyDescent="0.2">
      <c r="D17639" s="1"/>
      <c r="E17639" s="41"/>
    </row>
    <row r="17640" spans="4:5" x14ac:dyDescent="0.2">
      <c r="D17640" s="1"/>
      <c r="E17640" s="41"/>
    </row>
    <row r="17641" spans="4:5" x14ac:dyDescent="0.2">
      <c r="D17641" s="1"/>
      <c r="E17641" s="41"/>
    </row>
    <row r="17642" spans="4:5" x14ac:dyDescent="0.2">
      <c r="D17642" s="1"/>
      <c r="E17642" s="41"/>
    </row>
    <row r="17643" spans="4:5" x14ac:dyDescent="0.2">
      <c r="D17643" s="1"/>
      <c r="E17643" s="41"/>
    </row>
    <row r="17644" spans="4:5" x14ac:dyDescent="0.2">
      <c r="D17644" s="1"/>
      <c r="E17644" s="41"/>
    </row>
    <row r="17645" spans="4:5" x14ac:dyDescent="0.2">
      <c r="D17645" s="1"/>
      <c r="E17645" s="41"/>
    </row>
    <row r="17646" spans="4:5" x14ac:dyDescent="0.2">
      <c r="D17646" s="1"/>
      <c r="E17646" s="41"/>
    </row>
    <row r="17647" spans="4:5" x14ac:dyDescent="0.2">
      <c r="D17647" s="1"/>
      <c r="E17647" s="41"/>
    </row>
    <row r="17648" spans="4:5" x14ac:dyDescent="0.2">
      <c r="D17648" s="1"/>
      <c r="E17648" s="41"/>
    </row>
    <row r="17649" spans="4:5" x14ac:dyDescent="0.2">
      <c r="D17649" s="1"/>
      <c r="E17649" s="41"/>
    </row>
    <row r="17650" spans="4:5" x14ac:dyDescent="0.2">
      <c r="D17650" s="1"/>
      <c r="E17650" s="41"/>
    </row>
    <row r="17651" spans="4:5" x14ac:dyDescent="0.2">
      <c r="D17651" s="1"/>
      <c r="E17651" s="41"/>
    </row>
    <row r="17652" spans="4:5" x14ac:dyDescent="0.2">
      <c r="D17652" s="1"/>
      <c r="E17652" s="41"/>
    </row>
    <row r="17653" spans="4:5" x14ac:dyDescent="0.2">
      <c r="D17653" s="1"/>
      <c r="E17653" s="41"/>
    </row>
    <row r="17654" spans="4:5" x14ac:dyDescent="0.2">
      <c r="D17654" s="1"/>
      <c r="E17654" s="41"/>
    </row>
    <row r="17655" spans="4:5" x14ac:dyDescent="0.2">
      <c r="D17655" s="1"/>
      <c r="E17655" s="41"/>
    </row>
    <row r="17656" spans="4:5" x14ac:dyDescent="0.2">
      <c r="D17656" s="1"/>
      <c r="E17656" s="41"/>
    </row>
    <row r="17657" spans="4:5" x14ac:dyDescent="0.2">
      <c r="D17657" s="1"/>
      <c r="E17657" s="41"/>
    </row>
    <row r="17658" spans="4:5" x14ac:dyDescent="0.2">
      <c r="D17658" s="1"/>
      <c r="E17658" s="41"/>
    </row>
    <row r="17659" spans="4:5" x14ac:dyDescent="0.2">
      <c r="D17659" s="1"/>
      <c r="E17659" s="41"/>
    </row>
    <row r="17660" spans="4:5" x14ac:dyDescent="0.2">
      <c r="D17660" s="1"/>
      <c r="E17660" s="41"/>
    </row>
    <row r="17661" spans="4:5" x14ac:dyDescent="0.2">
      <c r="D17661" s="1"/>
      <c r="E17661" s="41"/>
    </row>
    <row r="17662" spans="4:5" x14ac:dyDescent="0.2">
      <c r="D17662" s="1"/>
      <c r="E17662" s="41"/>
    </row>
    <row r="17663" spans="4:5" x14ac:dyDescent="0.2">
      <c r="D17663" s="1"/>
      <c r="E17663" s="41"/>
    </row>
    <row r="17664" spans="4:5" x14ac:dyDescent="0.2">
      <c r="D17664" s="1"/>
      <c r="E17664" s="41"/>
    </row>
    <row r="17665" spans="4:5" x14ac:dyDescent="0.2">
      <c r="D17665" s="1"/>
      <c r="E17665" s="41"/>
    </row>
    <row r="17666" spans="4:5" x14ac:dyDescent="0.2">
      <c r="D17666" s="1"/>
      <c r="E17666" s="41"/>
    </row>
    <row r="17667" spans="4:5" x14ac:dyDescent="0.2">
      <c r="D17667" s="1"/>
      <c r="E17667" s="41"/>
    </row>
    <row r="17668" spans="4:5" x14ac:dyDescent="0.2">
      <c r="D17668" s="1"/>
      <c r="E17668" s="41"/>
    </row>
    <row r="17669" spans="4:5" x14ac:dyDescent="0.2">
      <c r="D17669" s="1"/>
      <c r="E17669" s="41"/>
    </row>
    <row r="17670" spans="4:5" x14ac:dyDescent="0.2">
      <c r="D17670" s="1"/>
      <c r="E17670" s="41"/>
    </row>
    <row r="17671" spans="4:5" x14ac:dyDescent="0.2">
      <c r="D17671" s="1"/>
      <c r="E17671" s="41"/>
    </row>
    <row r="17672" spans="4:5" x14ac:dyDescent="0.2">
      <c r="D17672" s="1"/>
      <c r="E17672" s="41"/>
    </row>
    <row r="17673" spans="4:5" x14ac:dyDescent="0.2">
      <c r="D17673" s="1"/>
      <c r="E17673" s="41"/>
    </row>
    <row r="17674" spans="4:5" x14ac:dyDescent="0.2">
      <c r="D17674" s="1"/>
      <c r="E17674" s="41"/>
    </row>
    <row r="17675" spans="4:5" x14ac:dyDescent="0.2">
      <c r="D17675" s="1"/>
      <c r="E17675" s="41"/>
    </row>
    <row r="17676" spans="4:5" x14ac:dyDescent="0.2">
      <c r="D17676" s="1"/>
      <c r="E17676" s="41"/>
    </row>
    <row r="17677" spans="4:5" x14ac:dyDescent="0.2">
      <c r="D17677" s="1"/>
      <c r="E17677" s="41"/>
    </row>
    <row r="17678" spans="4:5" x14ac:dyDescent="0.2">
      <c r="D17678" s="1"/>
      <c r="E17678" s="41"/>
    </row>
    <row r="17679" spans="4:5" x14ac:dyDescent="0.2">
      <c r="D17679" s="1"/>
      <c r="E17679" s="41"/>
    </row>
    <row r="17680" spans="4:5" x14ac:dyDescent="0.2">
      <c r="D17680" s="1"/>
      <c r="E17680" s="41"/>
    </row>
    <row r="17681" spans="4:5" x14ac:dyDescent="0.2">
      <c r="D17681" s="1"/>
      <c r="E17681" s="41"/>
    </row>
    <row r="17682" spans="4:5" x14ac:dyDescent="0.2">
      <c r="D17682" s="1"/>
      <c r="E17682" s="41"/>
    </row>
    <row r="17683" spans="4:5" x14ac:dyDescent="0.2">
      <c r="D17683" s="1"/>
      <c r="E17683" s="41"/>
    </row>
    <row r="17684" spans="4:5" x14ac:dyDescent="0.2">
      <c r="D17684" s="1"/>
      <c r="E17684" s="41"/>
    </row>
    <row r="17685" spans="4:5" x14ac:dyDescent="0.2">
      <c r="D17685" s="1"/>
      <c r="E17685" s="41"/>
    </row>
    <row r="17686" spans="4:5" x14ac:dyDescent="0.2">
      <c r="D17686" s="1"/>
      <c r="E17686" s="41"/>
    </row>
    <row r="17687" spans="4:5" x14ac:dyDescent="0.2">
      <c r="D17687" s="1"/>
      <c r="E17687" s="41"/>
    </row>
    <row r="17688" spans="4:5" x14ac:dyDescent="0.2">
      <c r="D17688" s="1"/>
      <c r="E17688" s="41"/>
    </row>
    <row r="17689" spans="4:5" x14ac:dyDescent="0.2">
      <c r="D17689" s="1"/>
      <c r="E17689" s="41"/>
    </row>
    <row r="17690" spans="4:5" x14ac:dyDescent="0.2">
      <c r="D17690" s="1"/>
      <c r="E17690" s="41"/>
    </row>
    <row r="17691" spans="4:5" x14ac:dyDescent="0.2">
      <c r="D17691" s="1"/>
      <c r="E17691" s="41"/>
    </row>
    <row r="17692" spans="4:5" x14ac:dyDescent="0.2">
      <c r="D17692" s="1"/>
      <c r="E17692" s="41"/>
    </row>
    <row r="17693" spans="4:5" x14ac:dyDescent="0.2">
      <c r="D17693" s="1"/>
      <c r="E17693" s="41"/>
    </row>
    <row r="17694" spans="4:5" x14ac:dyDescent="0.2">
      <c r="D17694" s="1"/>
      <c r="E17694" s="41"/>
    </row>
    <row r="17695" spans="4:5" x14ac:dyDescent="0.2">
      <c r="D17695" s="1"/>
      <c r="E17695" s="41"/>
    </row>
    <row r="17696" spans="4:5" x14ac:dyDescent="0.2">
      <c r="D17696" s="1"/>
      <c r="E17696" s="41"/>
    </row>
    <row r="17697" spans="4:5" x14ac:dyDescent="0.2">
      <c r="D17697" s="1"/>
      <c r="E17697" s="41"/>
    </row>
    <row r="17698" spans="4:5" x14ac:dyDescent="0.2">
      <c r="D17698" s="1"/>
      <c r="E17698" s="41"/>
    </row>
    <row r="17699" spans="4:5" x14ac:dyDescent="0.2">
      <c r="D17699" s="1"/>
      <c r="E17699" s="41"/>
    </row>
    <row r="17700" spans="4:5" x14ac:dyDescent="0.2">
      <c r="D17700" s="1"/>
      <c r="E17700" s="41"/>
    </row>
    <row r="17701" spans="4:5" x14ac:dyDescent="0.2">
      <c r="D17701" s="1"/>
      <c r="E17701" s="41"/>
    </row>
    <row r="17702" spans="4:5" x14ac:dyDescent="0.2">
      <c r="D17702" s="1"/>
      <c r="E17702" s="41"/>
    </row>
    <row r="17703" spans="4:5" x14ac:dyDescent="0.2">
      <c r="D17703" s="1"/>
      <c r="E17703" s="41"/>
    </row>
    <row r="17704" spans="4:5" x14ac:dyDescent="0.2">
      <c r="D17704" s="1"/>
      <c r="E17704" s="41"/>
    </row>
    <row r="17705" spans="4:5" x14ac:dyDescent="0.2">
      <c r="D17705" s="1"/>
      <c r="E17705" s="41"/>
    </row>
    <row r="17706" spans="4:5" x14ac:dyDescent="0.2">
      <c r="D17706" s="1"/>
      <c r="E17706" s="41"/>
    </row>
    <row r="17707" spans="4:5" x14ac:dyDescent="0.2">
      <c r="D17707" s="1"/>
      <c r="E17707" s="41"/>
    </row>
    <row r="17708" spans="4:5" x14ac:dyDescent="0.2">
      <c r="D17708" s="1"/>
      <c r="E17708" s="41"/>
    </row>
    <row r="17709" spans="4:5" x14ac:dyDescent="0.2">
      <c r="D17709" s="1"/>
      <c r="E17709" s="41"/>
    </row>
    <row r="17710" spans="4:5" x14ac:dyDescent="0.2">
      <c r="D17710" s="1"/>
      <c r="E17710" s="41"/>
    </row>
    <row r="17711" spans="4:5" x14ac:dyDescent="0.2">
      <c r="D17711" s="1"/>
      <c r="E17711" s="41"/>
    </row>
    <row r="17712" spans="4:5" x14ac:dyDescent="0.2">
      <c r="D17712" s="1"/>
      <c r="E17712" s="41"/>
    </row>
    <row r="17713" spans="4:5" x14ac:dyDescent="0.2">
      <c r="D17713" s="1"/>
      <c r="E17713" s="41"/>
    </row>
    <row r="17714" spans="4:5" x14ac:dyDescent="0.2">
      <c r="D17714" s="1"/>
      <c r="E17714" s="41"/>
    </row>
    <row r="17715" spans="4:5" x14ac:dyDescent="0.2">
      <c r="D17715" s="1"/>
      <c r="E17715" s="41"/>
    </row>
    <row r="17716" spans="4:5" x14ac:dyDescent="0.2">
      <c r="D17716" s="1"/>
      <c r="E17716" s="41"/>
    </row>
    <row r="17717" spans="4:5" x14ac:dyDescent="0.2">
      <c r="D17717" s="1"/>
      <c r="E17717" s="41"/>
    </row>
    <row r="17718" spans="4:5" x14ac:dyDescent="0.2">
      <c r="D17718" s="1"/>
      <c r="E17718" s="41"/>
    </row>
    <row r="17719" spans="4:5" x14ac:dyDescent="0.2">
      <c r="D17719" s="1"/>
      <c r="E17719" s="41"/>
    </row>
    <row r="17720" spans="4:5" x14ac:dyDescent="0.2">
      <c r="D17720" s="1"/>
      <c r="E17720" s="41"/>
    </row>
    <row r="17721" spans="4:5" x14ac:dyDescent="0.2">
      <c r="D17721" s="1"/>
      <c r="E17721" s="41"/>
    </row>
    <row r="17722" spans="4:5" x14ac:dyDescent="0.2">
      <c r="D17722" s="1"/>
      <c r="E17722" s="41"/>
    </row>
    <row r="17723" spans="4:5" x14ac:dyDescent="0.2">
      <c r="D17723" s="1"/>
      <c r="E17723" s="41"/>
    </row>
    <row r="17724" spans="4:5" x14ac:dyDescent="0.2">
      <c r="D17724" s="1"/>
      <c r="E17724" s="41"/>
    </row>
    <row r="17725" spans="4:5" x14ac:dyDescent="0.2">
      <c r="D17725" s="1"/>
      <c r="E17725" s="41"/>
    </row>
    <row r="17726" spans="4:5" x14ac:dyDescent="0.2">
      <c r="D17726" s="1"/>
      <c r="E17726" s="41"/>
    </row>
    <row r="17727" spans="4:5" x14ac:dyDescent="0.2">
      <c r="D17727" s="1"/>
      <c r="E17727" s="41"/>
    </row>
    <row r="17728" spans="4:5" x14ac:dyDescent="0.2">
      <c r="D17728" s="1"/>
      <c r="E17728" s="41"/>
    </row>
    <row r="17729" spans="4:5" x14ac:dyDescent="0.2">
      <c r="D17729" s="1"/>
      <c r="E17729" s="41"/>
    </row>
    <row r="17730" spans="4:5" x14ac:dyDescent="0.2">
      <c r="D17730" s="1"/>
      <c r="E17730" s="41"/>
    </row>
    <row r="17731" spans="4:5" x14ac:dyDescent="0.2">
      <c r="D17731" s="1"/>
      <c r="E17731" s="41"/>
    </row>
    <row r="17732" spans="4:5" x14ac:dyDescent="0.2">
      <c r="D17732" s="1"/>
      <c r="E17732" s="41"/>
    </row>
    <row r="17733" spans="4:5" x14ac:dyDescent="0.2">
      <c r="D17733" s="1"/>
      <c r="E17733" s="41"/>
    </row>
    <row r="17734" spans="4:5" x14ac:dyDescent="0.2">
      <c r="D17734" s="1"/>
      <c r="E17734" s="41"/>
    </row>
    <row r="17735" spans="4:5" x14ac:dyDescent="0.2">
      <c r="D17735" s="1"/>
      <c r="E17735" s="41"/>
    </row>
    <row r="17736" spans="4:5" x14ac:dyDescent="0.2">
      <c r="D17736" s="1"/>
      <c r="E17736" s="41"/>
    </row>
    <row r="17737" spans="4:5" x14ac:dyDescent="0.2">
      <c r="D17737" s="1"/>
      <c r="E17737" s="41"/>
    </row>
    <row r="17738" spans="4:5" x14ac:dyDescent="0.2">
      <c r="D17738" s="1"/>
      <c r="E17738" s="41"/>
    </row>
    <row r="17739" spans="4:5" x14ac:dyDescent="0.2">
      <c r="D17739" s="1"/>
      <c r="E17739" s="41"/>
    </row>
    <row r="17740" spans="4:5" x14ac:dyDescent="0.2">
      <c r="D17740" s="1"/>
      <c r="E17740" s="41"/>
    </row>
    <row r="17741" spans="4:5" x14ac:dyDescent="0.2">
      <c r="D17741" s="1"/>
      <c r="E17741" s="41"/>
    </row>
    <row r="17742" spans="4:5" x14ac:dyDescent="0.2">
      <c r="D17742" s="1"/>
      <c r="E17742" s="41"/>
    </row>
    <row r="17743" spans="4:5" x14ac:dyDescent="0.2">
      <c r="D17743" s="1"/>
      <c r="E17743" s="41"/>
    </row>
    <row r="17744" spans="4:5" x14ac:dyDescent="0.2">
      <c r="D17744" s="1"/>
      <c r="E17744" s="41"/>
    </row>
    <row r="17745" spans="4:5" x14ac:dyDescent="0.2">
      <c r="D17745" s="1"/>
      <c r="E17745" s="41"/>
    </row>
    <row r="17746" spans="4:5" x14ac:dyDescent="0.2">
      <c r="D17746" s="1"/>
      <c r="E17746" s="41"/>
    </row>
    <row r="17747" spans="4:5" x14ac:dyDescent="0.2">
      <c r="D17747" s="1"/>
      <c r="E17747" s="41"/>
    </row>
    <row r="17748" spans="4:5" x14ac:dyDescent="0.2">
      <c r="D17748" s="1"/>
      <c r="E17748" s="41"/>
    </row>
    <row r="17749" spans="4:5" x14ac:dyDescent="0.2">
      <c r="D17749" s="1"/>
      <c r="E17749" s="41"/>
    </row>
    <row r="17750" spans="4:5" x14ac:dyDescent="0.2">
      <c r="D17750" s="1"/>
      <c r="E17750" s="41"/>
    </row>
    <row r="17751" spans="4:5" x14ac:dyDescent="0.2">
      <c r="D17751" s="1"/>
      <c r="E17751" s="41"/>
    </row>
    <row r="17752" spans="4:5" x14ac:dyDescent="0.2">
      <c r="D17752" s="1"/>
      <c r="E17752" s="41"/>
    </row>
    <row r="17753" spans="4:5" x14ac:dyDescent="0.2">
      <c r="D17753" s="1"/>
      <c r="E17753" s="41"/>
    </row>
    <row r="17754" spans="4:5" x14ac:dyDescent="0.2">
      <c r="D17754" s="1"/>
      <c r="E17754" s="41"/>
    </row>
    <row r="17755" spans="4:5" x14ac:dyDescent="0.2">
      <c r="D17755" s="1"/>
      <c r="E17755" s="41"/>
    </row>
    <row r="17756" spans="4:5" x14ac:dyDescent="0.2">
      <c r="D17756" s="1"/>
      <c r="E17756" s="41"/>
    </row>
    <row r="17757" spans="4:5" x14ac:dyDescent="0.2">
      <c r="D17757" s="1"/>
      <c r="E17757" s="41"/>
    </row>
    <row r="17758" spans="4:5" x14ac:dyDescent="0.2">
      <c r="D17758" s="1"/>
      <c r="E17758" s="41"/>
    </row>
    <row r="17759" spans="4:5" x14ac:dyDescent="0.2">
      <c r="D17759" s="1"/>
      <c r="E17759" s="41"/>
    </row>
    <row r="17760" spans="4:5" x14ac:dyDescent="0.2">
      <c r="D17760" s="1"/>
      <c r="E17760" s="41"/>
    </row>
    <row r="17761" spans="4:5" x14ac:dyDescent="0.2">
      <c r="D17761" s="1"/>
      <c r="E17761" s="41"/>
    </row>
    <row r="17762" spans="4:5" x14ac:dyDescent="0.2">
      <c r="D17762" s="1"/>
      <c r="E17762" s="41"/>
    </row>
    <row r="17763" spans="4:5" x14ac:dyDescent="0.2">
      <c r="D17763" s="1"/>
      <c r="E17763" s="41"/>
    </row>
    <row r="17764" spans="4:5" x14ac:dyDescent="0.2">
      <c r="D17764" s="1"/>
      <c r="E17764" s="41"/>
    </row>
    <row r="17765" spans="4:5" x14ac:dyDescent="0.2">
      <c r="D17765" s="1"/>
      <c r="E17765" s="41"/>
    </row>
    <row r="17766" spans="4:5" x14ac:dyDescent="0.2">
      <c r="D17766" s="1"/>
      <c r="E17766" s="41"/>
    </row>
    <row r="17767" spans="4:5" x14ac:dyDescent="0.2">
      <c r="D17767" s="1"/>
      <c r="E17767" s="41"/>
    </row>
    <row r="17768" spans="4:5" x14ac:dyDescent="0.2">
      <c r="D17768" s="1"/>
      <c r="E17768" s="41"/>
    </row>
    <row r="17769" spans="4:5" x14ac:dyDescent="0.2">
      <c r="D17769" s="1"/>
      <c r="E17769" s="41"/>
    </row>
    <row r="17770" spans="4:5" x14ac:dyDescent="0.2">
      <c r="D17770" s="1"/>
      <c r="E17770" s="41"/>
    </row>
    <row r="17771" spans="4:5" x14ac:dyDescent="0.2">
      <c r="D17771" s="1"/>
      <c r="E17771" s="41"/>
    </row>
    <row r="17772" spans="4:5" x14ac:dyDescent="0.2">
      <c r="D17772" s="1"/>
      <c r="E17772" s="41"/>
    </row>
    <row r="17773" spans="4:5" x14ac:dyDescent="0.2">
      <c r="D17773" s="1"/>
      <c r="E17773" s="41"/>
    </row>
    <row r="17774" spans="4:5" x14ac:dyDescent="0.2">
      <c r="D17774" s="1"/>
      <c r="E17774" s="41"/>
    </row>
    <row r="17775" spans="4:5" x14ac:dyDescent="0.2">
      <c r="D17775" s="1"/>
      <c r="E17775" s="41"/>
    </row>
    <row r="17776" spans="4:5" x14ac:dyDescent="0.2">
      <c r="D17776" s="1"/>
      <c r="E17776" s="41"/>
    </row>
    <row r="17777" spans="4:5" x14ac:dyDescent="0.2">
      <c r="D17777" s="1"/>
      <c r="E17777" s="41"/>
    </row>
    <row r="17778" spans="4:5" x14ac:dyDescent="0.2">
      <c r="D17778" s="1"/>
      <c r="E17778" s="41"/>
    </row>
    <row r="17779" spans="4:5" x14ac:dyDescent="0.2">
      <c r="D17779" s="1"/>
      <c r="E17779" s="41"/>
    </row>
    <row r="17780" spans="4:5" x14ac:dyDescent="0.2">
      <c r="D17780" s="1"/>
      <c r="E17780" s="41"/>
    </row>
    <row r="17781" spans="4:5" x14ac:dyDescent="0.2">
      <c r="D17781" s="1"/>
      <c r="E17781" s="41"/>
    </row>
    <row r="17782" spans="4:5" x14ac:dyDescent="0.2">
      <c r="D17782" s="1"/>
      <c r="E17782" s="41"/>
    </row>
    <row r="17783" spans="4:5" x14ac:dyDescent="0.2">
      <c r="D17783" s="1"/>
      <c r="E17783" s="41"/>
    </row>
    <row r="17784" spans="4:5" x14ac:dyDescent="0.2">
      <c r="D17784" s="1"/>
      <c r="E17784" s="41"/>
    </row>
    <row r="17785" spans="4:5" x14ac:dyDescent="0.2">
      <c r="D17785" s="1"/>
      <c r="E17785" s="41"/>
    </row>
    <row r="17786" spans="4:5" x14ac:dyDescent="0.2">
      <c r="D17786" s="1"/>
      <c r="E17786" s="41"/>
    </row>
    <row r="17787" spans="4:5" x14ac:dyDescent="0.2">
      <c r="D17787" s="1"/>
      <c r="E17787" s="41"/>
    </row>
    <row r="17788" spans="4:5" x14ac:dyDescent="0.2">
      <c r="D17788" s="1"/>
      <c r="E17788" s="41"/>
    </row>
    <row r="17789" spans="4:5" x14ac:dyDescent="0.2">
      <c r="D17789" s="1"/>
      <c r="E17789" s="41"/>
    </row>
    <row r="17790" spans="4:5" x14ac:dyDescent="0.2">
      <c r="D17790" s="1"/>
      <c r="E17790" s="41"/>
    </row>
    <row r="17791" spans="4:5" x14ac:dyDescent="0.2">
      <c r="D17791" s="1"/>
      <c r="E17791" s="41"/>
    </row>
    <row r="17792" spans="4:5" x14ac:dyDescent="0.2">
      <c r="D17792" s="1"/>
      <c r="E17792" s="41"/>
    </row>
    <row r="17793" spans="4:5" x14ac:dyDescent="0.2">
      <c r="D17793" s="1"/>
      <c r="E17793" s="41"/>
    </row>
    <row r="17794" spans="4:5" x14ac:dyDescent="0.2">
      <c r="D17794" s="1"/>
      <c r="E17794" s="41"/>
    </row>
    <row r="17795" spans="4:5" x14ac:dyDescent="0.2">
      <c r="D17795" s="1"/>
      <c r="E17795" s="41"/>
    </row>
    <row r="17796" spans="4:5" x14ac:dyDescent="0.2">
      <c r="D17796" s="1"/>
      <c r="E17796" s="41"/>
    </row>
    <row r="17797" spans="4:5" x14ac:dyDescent="0.2">
      <c r="D17797" s="1"/>
      <c r="E17797" s="41"/>
    </row>
    <row r="17798" spans="4:5" x14ac:dyDescent="0.2">
      <c r="D17798" s="1"/>
      <c r="E17798" s="41"/>
    </row>
    <row r="17799" spans="4:5" x14ac:dyDescent="0.2">
      <c r="D17799" s="1"/>
      <c r="E17799" s="41"/>
    </row>
    <row r="17800" spans="4:5" x14ac:dyDescent="0.2">
      <c r="D17800" s="1"/>
      <c r="E17800" s="41"/>
    </row>
    <row r="17801" spans="4:5" x14ac:dyDescent="0.2">
      <c r="D17801" s="1"/>
      <c r="E17801" s="41"/>
    </row>
    <row r="17802" spans="4:5" x14ac:dyDescent="0.2">
      <c r="D17802" s="1"/>
      <c r="E17802" s="41"/>
    </row>
    <row r="17803" spans="4:5" x14ac:dyDescent="0.2">
      <c r="D17803" s="1"/>
      <c r="E17803" s="41"/>
    </row>
    <row r="17804" spans="4:5" x14ac:dyDescent="0.2">
      <c r="D17804" s="1"/>
      <c r="E17804" s="41"/>
    </row>
    <row r="17805" spans="4:5" x14ac:dyDescent="0.2">
      <c r="D17805" s="1"/>
      <c r="E17805" s="41"/>
    </row>
    <row r="17806" spans="4:5" x14ac:dyDescent="0.2">
      <c r="D17806" s="1"/>
      <c r="E17806" s="41"/>
    </row>
    <row r="17807" spans="4:5" x14ac:dyDescent="0.2">
      <c r="D17807" s="1"/>
      <c r="E17807" s="41"/>
    </row>
    <row r="17808" spans="4:5" x14ac:dyDescent="0.2">
      <c r="D17808" s="1"/>
      <c r="E17808" s="41"/>
    </row>
    <row r="17809" spans="4:5" x14ac:dyDescent="0.2">
      <c r="D17809" s="1"/>
      <c r="E17809" s="41"/>
    </row>
    <row r="17810" spans="4:5" x14ac:dyDescent="0.2">
      <c r="D17810" s="1"/>
      <c r="E17810" s="41"/>
    </row>
    <row r="17811" spans="4:5" x14ac:dyDescent="0.2">
      <c r="D17811" s="1"/>
      <c r="E17811" s="41"/>
    </row>
    <row r="17812" spans="4:5" x14ac:dyDescent="0.2">
      <c r="D17812" s="1"/>
      <c r="E17812" s="41"/>
    </row>
    <row r="17813" spans="4:5" x14ac:dyDescent="0.2">
      <c r="D17813" s="1"/>
      <c r="E17813" s="41"/>
    </row>
    <row r="17814" spans="4:5" x14ac:dyDescent="0.2">
      <c r="D17814" s="1"/>
      <c r="E17814" s="41"/>
    </row>
    <row r="17815" spans="4:5" x14ac:dyDescent="0.2">
      <c r="D17815" s="1"/>
      <c r="E17815" s="41"/>
    </row>
    <row r="17816" spans="4:5" x14ac:dyDescent="0.2">
      <c r="D17816" s="1"/>
      <c r="E17816" s="41"/>
    </row>
    <row r="17817" spans="4:5" x14ac:dyDescent="0.2">
      <c r="D17817" s="1"/>
      <c r="E17817" s="41"/>
    </row>
    <row r="17818" spans="4:5" x14ac:dyDescent="0.2">
      <c r="D17818" s="1"/>
      <c r="E17818" s="41"/>
    </row>
    <row r="17819" spans="4:5" x14ac:dyDescent="0.2">
      <c r="D17819" s="1"/>
      <c r="E17819" s="41"/>
    </row>
    <row r="17820" spans="4:5" x14ac:dyDescent="0.2">
      <c r="D17820" s="1"/>
      <c r="E17820" s="41"/>
    </row>
    <row r="17821" spans="4:5" x14ac:dyDescent="0.2">
      <c r="D17821" s="1"/>
      <c r="E17821" s="41"/>
    </row>
    <row r="17822" spans="4:5" x14ac:dyDescent="0.2">
      <c r="D17822" s="1"/>
      <c r="E17822" s="41"/>
    </row>
    <row r="17823" spans="4:5" x14ac:dyDescent="0.2">
      <c r="D17823" s="1"/>
      <c r="E17823" s="41"/>
    </row>
    <row r="17824" spans="4:5" x14ac:dyDescent="0.2">
      <c r="D17824" s="1"/>
      <c r="E17824" s="41"/>
    </row>
    <row r="17825" spans="4:5" x14ac:dyDescent="0.2">
      <c r="D17825" s="1"/>
      <c r="E17825" s="41"/>
    </row>
    <row r="17826" spans="4:5" x14ac:dyDescent="0.2">
      <c r="D17826" s="1"/>
      <c r="E17826" s="41"/>
    </row>
    <row r="17827" spans="4:5" x14ac:dyDescent="0.2">
      <c r="D17827" s="1"/>
      <c r="E17827" s="41"/>
    </row>
    <row r="17828" spans="4:5" x14ac:dyDescent="0.2">
      <c r="D17828" s="1"/>
      <c r="E17828" s="41"/>
    </row>
    <row r="17829" spans="4:5" x14ac:dyDescent="0.2">
      <c r="D17829" s="1"/>
      <c r="E17829" s="41"/>
    </row>
    <row r="17830" spans="4:5" x14ac:dyDescent="0.2">
      <c r="D17830" s="1"/>
      <c r="E17830" s="41"/>
    </row>
    <row r="17831" spans="4:5" x14ac:dyDescent="0.2">
      <c r="D17831" s="1"/>
      <c r="E17831" s="41"/>
    </row>
    <row r="17832" spans="4:5" x14ac:dyDescent="0.2">
      <c r="D17832" s="1"/>
      <c r="E17832" s="41"/>
    </row>
    <row r="17833" spans="4:5" x14ac:dyDescent="0.2">
      <c r="D17833" s="1"/>
      <c r="E17833" s="41"/>
    </row>
    <row r="17834" spans="4:5" x14ac:dyDescent="0.2">
      <c r="D17834" s="1"/>
      <c r="E17834" s="41"/>
    </row>
    <row r="17835" spans="4:5" x14ac:dyDescent="0.2">
      <c r="D17835" s="1"/>
      <c r="E17835" s="41"/>
    </row>
    <row r="17836" spans="4:5" x14ac:dyDescent="0.2">
      <c r="D17836" s="1"/>
      <c r="E17836" s="41"/>
    </row>
    <row r="17837" spans="4:5" x14ac:dyDescent="0.2">
      <c r="D17837" s="1"/>
      <c r="E17837" s="41"/>
    </row>
    <row r="17838" spans="4:5" x14ac:dyDescent="0.2">
      <c r="D17838" s="1"/>
      <c r="E17838" s="41"/>
    </row>
    <row r="17839" spans="4:5" x14ac:dyDescent="0.2">
      <c r="D17839" s="1"/>
      <c r="E17839" s="41"/>
    </row>
    <row r="17840" spans="4:5" x14ac:dyDescent="0.2">
      <c r="D17840" s="1"/>
      <c r="E17840" s="41"/>
    </row>
    <row r="17841" spans="4:5" x14ac:dyDescent="0.2">
      <c r="D17841" s="1"/>
      <c r="E17841" s="41"/>
    </row>
    <row r="17842" spans="4:5" x14ac:dyDescent="0.2">
      <c r="D17842" s="1"/>
      <c r="E17842" s="41"/>
    </row>
    <row r="17843" spans="4:5" x14ac:dyDescent="0.2">
      <c r="D17843" s="1"/>
      <c r="E17843" s="41"/>
    </row>
    <row r="17844" spans="4:5" x14ac:dyDescent="0.2">
      <c r="D17844" s="1"/>
      <c r="E17844" s="41"/>
    </row>
    <row r="17845" spans="4:5" x14ac:dyDescent="0.2">
      <c r="D17845" s="1"/>
      <c r="E17845" s="41"/>
    </row>
    <row r="17846" spans="4:5" x14ac:dyDescent="0.2">
      <c r="D17846" s="1"/>
      <c r="E17846" s="41"/>
    </row>
    <row r="17847" spans="4:5" x14ac:dyDescent="0.2">
      <c r="D17847" s="1"/>
      <c r="E17847" s="41"/>
    </row>
    <row r="17848" spans="4:5" x14ac:dyDescent="0.2">
      <c r="D17848" s="1"/>
      <c r="E17848" s="41"/>
    </row>
    <row r="17849" spans="4:5" x14ac:dyDescent="0.2">
      <c r="D17849" s="1"/>
      <c r="E17849" s="41"/>
    </row>
    <row r="17850" spans="4:5" x14ac:dyDescent="0.2">
      <c r="D17850" s="1"/>
      <c r="E17850" s="41"/>
    </row>
    <row r="17851" spans="4:5" x14ac:dyDescent="0.2">
      <c r="D17851" s="1"/>
      <c r="E17851" s="41"/>
    </row>
    <row r="17852" spans="4:5" x14ac:dyDescent="0.2">
      <c r="D17852" s="1"/>
      <c r="E17852" s="41"/>
    </row>
    <row r="17853" spans="4:5" x14ac:dyDescent="0.2">
      <c r="D17853" s="1"/>
      <c r="E17853" s="41"/>
    </row>
    <row r="17854" spans="4:5" x14ac:dyDescent="0.2">
      <c r="D17854" s="1"/>
      <c r="E17854" s="41"/>
    </row>
    <row r="17855" spans="4:5" x14ac:dyDescent="0.2">
      <c r="D17855" s="1"/>
      <c r="E17855" s="41"/>
    </row>
    <row r="17856" spans="4:5" x14ac:dyDescent="0.2">
      <c r="D17856" s="1"/>
      <c r="E17856" s="41"/>
    </row>
    <row r="17857" spans="4:5" x14ac:dyDescent="0.2">
      <c r="D17857" s="1"/>
      <c r="E17857" s="41"/>
    </row>
    <row r="17858" spans="4:5" x14ac:dyDescent="0.2">
      <c r="D17858" s="1"/>
      <c r="E17858" s="41"/>
    </row>
    <row r="17859" spans="4:5" x14ac:dyDescent="0.2">
      <c r="D17859" s="1"/>
      <c r="E17859" s="41"/>
    </row>
    <row r="17860" spans="4:5" x14ac:dyDescent="0.2">
      <c r="D17860" s="1"/>
      <c r="E17860" s="41"/>
    </row>
    <row r="17861" spans="4:5" x14ac:dyDescent="0.2">
      <c r="D17861" s="1"/>
      <c r="E17861" s="41"/>
    </row>
    <row r="17862" spans="4:5" x14ac:dyDescent="0.2">
      <c r="D17862" s="1"/>
      <c r="E17862" s="41"/>
    </row>
    <row r="17863" spans="4:5" x14ac:dyDescent="0.2">
      <c r="D17863" s="1"/>
      <c r="E17863" s="41"/>
    </row>
    <row r="17864" spans="4:5" x14ac:dyDescent="0.2">
      <c r="D17864" s="1"/>
      <c r="E17864" s="41"/>
    </row>
    <row r="17865" spans="4:5" x14ac:dyDescent="0.2">
      <c r="D17865" s="1"/>
      <c r="E17865" s="41"/>
    </row>
    <row r="17866" spans="4:5" x14ac:dyDescent="0.2">
      <c r="D17866" s="1"/>
      <c r="E17866" s="41"/>
    </row>
    <row r="17867" spans="4:5" x14ac:dyDescent="0.2">
      <c r="D17867" s="1"/>
      <c r="E17867" s="41"/>
    </row>
    <row r="17868" spans="4:5" x14ac:dyDescent="0.2">
      <c r="D17868" s="1"/>
      <c r="E17868" s="41"/>
    </row>
    <row r="17869" spans="4:5" x14ac:dyDescent="0.2">
      <c r="D17869" s="1"/>
      <c r="E17869" s="41"/>
    </row>
    <row r="17870" spans="4:5" x14ac:dyDescent="0.2">
      <c r="D17870" s="1"/>
      <c r="E17870" s="41"/>
    </row>
    <row r="17871" spans="4:5" x14ac:dyDescent="0.2">
      <c r="D17871" s="1"/>
      <c r="E17871" s="41"/>
    </row>
    <row r="17872" spans="4:5" x14ac:dyDescent="0.2">
      <c r="D17872" s="1"/>
      <c r="E17872" s="41"/>
    </row>
    <row r="17873" spans="4:5" x14ac:dyDescent="0.2">
      <c r="D17873" s="1"/>
      <c r="E17873" s="41"/>
    </row>
    <row r="17874" spans="4:5" x14ac:dyDescent="0.2">
      <c r="D17874" s="1"/>
      <c r="E17874" s="41"/>
    </row>
    <row r="17875" spans="4:5" x14ac:dyDescent="0.2">
      <c r="D17875" s="1"/>
      <c r="E17875" s="41"/>
    </row>
    <row r="17876" spans="4:5" x14ac:dyDescent="0.2">
      <c r="D17876" s="1"/>
      <c r="E17876" s="41"/>
    </row>
    <row r="17877" spans="4:5" x14ac:dyDescent="0.2">
      <c r="D17877" s="1"/>
      <c r="E17877" s="41"/>
    </row>
    <row r="17878" spans="4:5" x14ac:dyDescent="0.2">
      <c r="D17878" s="1"/>
      <c r="E17878" s="41"/>
    </row>
    <row r="17879" spans="4:5" x14ac:dyDescent="0.2">
      <c r="D17879" s="1"/>
      <c r="E17879" s="41"/>
    </row>
    <row r="17880" spans="4:5" x14ac:dyDescent="0.2">
      <c r="D17880" s="1"/>
      <c r="E17880" s="41"/>
    </row>
    <row r="17881" spans="4:5" x14ac:dyDescent="0.2">
      <c r="D17881" s="1"/>
      <c r="E17881" s="41"/>
    </row>
    <row r="17882" spans="4:5" x14ac:dyDescent="0.2">
      <c r="D17882" s="1"/>
      <c r="E17882" s="41"/>
    </row>
    <row r="17883" spans="4:5" x14ac:dyDescent="0.2">
      <c r="D17883" s="1"/>
      <c r="E17883" s="41"/>
    </row>
    <row r="17884" spans="4:5" x14ac:dyDescent="0.2">
      <c r="D17884" s="1"/>
      <c r="E17884" s="41"/>
    </row>
    <row r="17885" spans="4:5" x14ac:dyDescent="0.2">
      <c r="D17885" s="1"/>
      <c r="E17885" s="41"/>
    </row>
    <row r="17886" spans="4:5" x14ac:dyDescent="0.2">
      <c r="D17886" s="1"/>
      <c r="E17886" s="41"/>
    </row>
    <row r="17887" spans="4:5" x14ac:dyDescent="0.2">
      <c r="D17887" s="1"/>
      <c r="E17887" s="41"/>
    </row>
    <row r="17888" spans="4:5" x14ac:dyDescent="0.2">
      <c r="D17888" s="1"/>
      <c r="E17888" s="41"/>
    </row>
    <row r="17889" spans="4:5" x14ac:dyDescent="0.2">
      <c r="D17889" s="1"/>
      <c r="E17889" s="41"/>
    </row>
    <row r="17890" spans="4:5" x14ac:dyDescent="0.2">
      <c r="D17890" s="1"/>
      <c r="E17890" s="41"/>
    </row>
    <row r="17891" spans="4:5" x14ac:dyDescent="0.2">
      <c r="D17891" s="1"/>
      <c r="E17891" s="41"/>
    </row>
    <row r="17892" spans="4:5" x14ac:dyDescent="0.2">
      <c r="D17892" s="1"/>
      <c r="E17892" s="41"/>
    </row>
    <row r="17893" spans="4:5" x14ac:dyDescent="0.2">
      <c r="D17893" s="1"/>
      <c r="E17893" s="41"/>
    </row>
    <row r="17894" spans="4:5" x14ac:dyDescent="0.2">
      <c r="D17894" s="1"/>
      <c r="E17894" s="41"/>
    </row>
    <row r="17895" spans="4:5" x14ac:dyDescent="0.2">
      <c r="D17895" s="1"/>
      <c r="E17895" s="41"/>
    </row>
    <row r="17896" spans="4:5" x14ac:dyDescent="0.2">
      <c r="D17896" s="1"/>
      <c r="E17896" s="41"/>
    </row>
    <row r="17897" spans="4:5" x14ac:dyDescent="0.2">
      <c r="D17897" s="1"/>
      <c r="E17897" s="41"/>
    </row>
    <row r="17898" spans="4:5" x14ac:dyDescent="0.2">
      <c r="D17898" s="1"/>
      <c r="E17898" s="41"/>
    </row>
    <row r="17899" spans="4:5" x14ac:dyDescent="0.2">
      <c r="D17899" s="1"/>
      <c r="E17899" s="41"/>
    </row>
    <row r="17900" spans="4:5" x14ac:dyDescent="0.2">
      <c r="D17900" s="1"/>
      <c r="E17900" s="41"/>
    </row>
    <row r="17901" spans="4:5" x14ac:dyDescent="0.2">
      <c r="D17901" s="1"/>
      <c r="E17901" s="41"/>
    </row>
    <row r="17902" spans="4:5" x14ac:dyDescent="0.2">
      <c r="D17902" s="1"/>
      <c r="E17902" s="41"/>
    </row>
    <row r="17903" spans="4:5" x14ac:dyDescent="0.2">
      <c r="D17903" s="1"/>
      <c r="E17903" s="41"/>
    </row>
    <row r="17904" spans="4:5" x14ac:dyDescent="0.2">
      <c r="D17904" s="1"/>
      <c r="E17904" s="41"/>
    </row>
    <row r="17905" spans="4:5" x14ac:dyDescent="0.2">
      <c r="D17905" s="1"/>
      <c r="E17905" s="41"/>
    </row>
    <row r="17906" spans="4:5" x14ac:dyDescent="0.2">
      <c r="D17906" s="1"/>
      <c r="E17906" s="41"/>
    </row>
    <row r="17907" spans="4:5" x14ac:dyDescent="0.2">
      <c r="D17907" s="1"/>
      <c r="E17907" s="41"/>
    </row>
    <row r="17908" spans="4:5" x14ac:dyDescent="0.2">
      <c r="D17908" s="1"/>
      <c r="E17908" s="41"/>
    </row>
    <row r="17909" spans="4:5" x14ac:dyDescent="0.2">
      <c r="D17909" s="1"/>
      <c r="E17909" s="41"/>
    </row>
    <row r="17910" spans="4:5" x14ac:dyDescent="0.2">
      <c r="D17910" s="1"/>
      <c r="E17910" s="41"/>
    </row>
    <row r="17911" spans="4:5" x14ac:dyDescent="0.2">
      <c r="D17911" s="1"/>
      <c r="E17911" s="41"/>
    </row>
    <row r="17912" spans="4:5" x14ac:dyDescent="0.2">
      <c r="D17912" s="1"/>
      <c r="E17912" s="41"/>
    </row>
    <row r="17913" spans="4:5" x14ac:dyDescent="0.2">
      <c r="D17913" s="1"/>
      <c r="E17913" s="41"/>
    </row>
    <row r="17914" spans="4:5" x14ac:dyDescent="0.2">
      <c r="D17914" s="1"/>
      <c r="E17914" s="41"/>
    </row>
    <row r="17915" spans="4:5" x14ac:dyDescent="0.2">
      <c r="D17915" s="1"/>
      <c r="E17915" s="41"/>
    </row>
    <row r="17916" spans="4:5" x14ac:dyDescent="0.2">
      <c r="D17916" s="1"/>
      <c r="E17916" s="41"/>
    </row>
    <row r="17917" spans="4:5" x14ac:dyDescent="0.2">
      <c r="D17917" s="1"/>
      <c r="E17917" s="41"/>
    </row>
    <row r="17918" spans="4:5" x14ac:dyDescent="0.2">
      <c r="D17918" s="1"/>
      <c r="E17918" s="41"/>
    </row>
    <row r="17919" spans="4:5" x14ac:dyDescent="0.2">
      <c r="D17919" s="1"/>
      <c r="E17919" s="41"/>
    </row>
    <row r="17920" spans="4:5" x14ac:dyDescent="0.2">
      <c r="D17920" s="1"/>
      <c r="E17920" s="41"/>
    </row>
    <row r="17921" spans="4:5" x14ac:dyDescent="0.2">
      <c r="D17921" s="1"/>
      <c r="E17921" s="41"/>
    </row>
    <row r="17922" spans="4:5" x14ac:dyDescent="0.2">
      <c r="D17922" s="1"/>
      <c r="E17922" s="41"/>
    </row>
    <row r="17923" spans="4:5" x14ac:dyDescent="0.2">
      <c r="D17923" s="1"/>
      <c r="E17923" s="41"/>
    </row>
    <row r="17924" spans="4:5" x14ac:dyDescent="0.2">
      <c r="D17924" s="1"/>
      <c r="E17924" s="41"/>
    </row>
    <row r="17925" spans="4:5" x14ac:dyDescent="0.2">
      <c r="D17925" s="1"/>
      <c r="E17925" s="41"/>
    </row>
    <row r="17926" spans="4:5" x14ac:dyDescent="0.2">
      <c r="D17926" s="1"/>
      <c r="E17926" s="41"/>
    </row>
    <row r="17927" spans="4:5" x14ac:dyDescent="0.2">
      <c r="D17927" s="1"/>
      <c r="E17927" s="41"/>
    </row>
    <row r="17928" spans="4:5" x14ac:dyDescent="0.2">
      <c r="D17928" s="1"/>
      <c r="E17928" s="41"/>
    </row>
    <row r="17929" spans="4:5" x14ac:dyDescent="0.2">
      <c r="D17929" s="1"/>
      <c r="E17929" s="41"/>
    </row>
    <row r="17930" spans="4:5" x14ac:dyDescent="0.2">
      <c r="D17930" s="1"/>
      <c r="E17930" s="41"/>
    </row>
    <row r="17931" spans="4:5" x14ac:dyDescent="0.2">
      <c r="D17931" s="1"/>
      <c r="E17931" s="41"/>
    </row>
    <row r="17932" spans="4:5" x14ac:dyDescent="0.2">
      <c r="D17932" s="1"/>
      <c r="E17932" s="41"/>
    </row>
    <row r="17933" spans="4:5" x14ac:dyDescent="0.2">
      <c r="D17933" s="1"/>
      <c r="E17933" s="41"/>
    </row>
    <row r="17934" spans="4:5" x14ac:dyDescent="0.2">
      <c r="D17934" s="1"/>
      <c r="E17934" s="41"/>
    </row>
    <row r="17935" spans="4:5" x14ac:dyDescent="0.2">
      <c r="D17935" s="1"/>
      <c r="E17935" s="41"/>
    </row>
    <row r="17936" spans="4:5" x14ac:dyDescent="0.2">
      <c r="D17936" s="1"/>
      <c r="E17936" s="41"/>
    </row>
    <row r="17937" spans="4:5" x14ac:dyDescent="0.2">
      <c r="D17937" s="1"/>
      <c r="E17937" s="41"/>
    </row>
    <row r="17938" spans="4:5" x14ac:dyDescent="0.2">
      <c r="D17938" s="1"/>
      <c r="E17938" s="41"/>
    </row>
    <row r="17939" spans="4:5" x14ac:dyDescent="0.2">
      <c r="D17939" s="1"/>
      <c r="E17939" s="41"/>
    </row>
    <row r="17940" spans="4:5" x14ac:dyDescent="0.2">
      <c r="D17940" s="1"/>
      <c r="E17940" s="41"/>
    </row>
    <row r="17941" spans="4:5" x14ac:dyDescent="0.2">
      <c r="D17941" s="1"/>
      <c r="E17941" s="41"/>
    </row>
    <row r="17942" spans="4:5" x14ac:dyDescent="0.2">
      <c r="D17942" s="1"/>
      <c r="E17942" s="41"/>
    </row>
    <row r="17943" spans="4:5" x14ac:dyDescent="0.2">
      <c r="D17943" s="1"/>
      <c r="E17943" s="41"/>
    </row>
    <row r="17944" spans="4:5" x14ac:dyDescent="0.2">
      <c r="D17944" s="1"/>
      <c r="E17944" s="41"/>
    </row>
    <row r="17945" spans="4:5" x14ac:dyDescent="0.2">
      <c r="D17945" s="1"/>
      <c r="E17945" s="41"/>
    </row>
    <row r="17946" spans="4:5" x14ac:dyDescent="0.2">
      <c r="D17946" s="1"/>
      <c r="E17946" s="41"/>
    </row>
    <row r="17947" spans="4:5" x14ac:dyDescent="0.2">
      <c r="D17947" s="1"/>
      <c r="E17947" s="41"/>
    </row>
    <row r="17948" spans="4:5" x14ac:dyDescent="0.2">
      <c r="D17948" s="1"/>
      <c r="E17948" s="41"/>
    </row>
    <row r="17949" spans="4:5" x14ac:dyDescent="0.2">
      <c r="D17949" s="1"/>
      <c r="E17949" s="41"/>
    </row>
    <row r="17950" spans="4:5" x14ac:dyDescent="0.2">
      <c r="D17950" s="1"/>
      <c r="E17950" s="41"/>
    </row>
    <row r="17951" spans="4:5" x14ac:dyDescent="0.2">
      <c r="D17951" s="1"/>
      <c r="E17951" s="41"/>
    </row>
    <row r="17952" spans="4:5" x14ac:dyDescent="0.2">
      <c r="D17952" s="1"/>
      <c r="E17952" s="41"/>
    </row>
    <row r="17953" spans="4:5" x14ac:dyDescent="0.2">
      <c r="D17953" s="1"/>
      <c r="E17953" s="41"/>
    </row>
    <row r="17954" spans="4:5" x14ac:dyDescent="0.2">
      <c r="D17954" s="1"/>
      <c r="E17954" s="41"/>
    </row>
    <row r="17955" spans="4:5" x14ac:dyDescent="0.2">
      <c r="D17955" s="1"/>
      <c r="E17955" s="41"/>
    </row>
    <row r="17956" spans="4:5" x14ac:dyDescent="0.2">
      <c r="D17956" s="1"/>
      <c r="E17956" s="41"/>
    </row>
    <row r="17957" spans="4:5" x14ac:dyDescent="0.2">
      <c r="D17957" s="1"/>
      <c r="E17957" s="41"/>
    </row>
    <row r="17958" spans="4:5" x14ac:dyDescent="0.2">
      <c r="D17958" s="1"/>
      <c r="E17958" s="41"/>
    </row>
    <row r="17959" spans="4:5" x14ac:dyDescent="0.2">
      <c r="D17959" s="1"/>
      <c r="E17959" s="41"/>
    </row>
    <row r="17960" spans="4:5" x14ac:dyDescent="0.2">
      <c r="D17960" s="1"/>
      <c r="E17960" s="41"/>
    </row>
    <row r="17961" spans="4:5" x14ac:dyDescent="0.2">
      <c r="D17961" s="1"/>
      <c r="E17961" s="41"/>
    </row>
    <row r="17962" spans="4:5" x14ac:dyDescent="0.2">
      <c r="D17962" s="1"/>
      <c r="E17962" s="41"/>
    </row>
    <row r="17963" spans="4:5" x14ac:dyDescent="0.2">
      <c r="D17963" s="1"/>
      <c r="E17963" s="41"/>
    </row>
    <row r="17964" spans="4:5" x14ac:dyDescent="0.2">
      <c r="D17964" s="1"/>
      <c r="E17964" s="41"/>
    </row>
    <row r="17965" spans="4:5" x14ac:dyDescent="0.2">
      <c r="D17965" s="1"/>
      <c r="E17965" s="41"/>
    </row>
    <row r="17966" spans="4:5" x14ac:dyDescent="0.2">
      <c r="D17966" s="1"/>
      <c r="E17966" s="41"/>
    </row>
    <row r="17967" spans="4:5" x14ac:dyDescent="0.2">
      <c r="D17967" s="1"/>
      <c r="E17967" s="41"/>
    </row>
    <row r="17968" spans="4:5" x14ac:dyDescent="0.2">
      <c r="D17968" s="1"/>
      <c r="E17968" s="41"/>
    </row>
    <row r="17969" spans="4:5" x14ac:dyDescent="0.2">
      <c r="D17969" s="1"/>
      <c r="E17969" s="41"/>
    </row>
    <row r="17970" spans="4:5" x14ac:dyDescent="0.2">
      <c r="D17970" s="1"/>
      <c r="E17970" s="41"/>
    </row>
    <row r="17971" spans="4:5" x14ac:dyDescent="0.2">
      <c r="D17971" s="1"/>
      <c r="E17971" s="41"/>
    </row>
    <row r="17972" spans="4:5" x14ac:dyDescent="0.2">
      <c r="D17972" s="1"/>
      <c r="E17972" s="41"/>
    </row>
    <row r="17973" spans="4:5" x14ac:dyDescent="0.2">
      <c r="D17973" s="1"/>
      <c r="E17973" s="41"/>
    </row>
    <row r="17974" spans="4:5" x14ac:dyDescent="0.2">
      <c r="D17974" s="1"/>
      <c r="E17974" s="41"/>
    </row>
    <row r="17975" spans="4:5" x14ac:dyDescent="0.2">
      <c r="D17975" s="1"/>
      <c r="E17975" s="41"/>
    </row>
    <row r="17976" spans="4:5" x14ac:dyDescent="0.2">
      <c r="D17976" s="1"/>
      <c r="E17976" s="41"/>
    </row>
    <row r="17977" spans="4:5" x14ac:dyDescent="0.2">
      <c r="D17977" s="1"/>
      <c r="E17977" s="41"/>
    </row>
    <row r="17978" spans="4:5" x14ac:dyDescent="0.2">
      <c r="D17978" s="1"/>
      <c r="E17978" s="41"/>
    </row>
    <row r="17979" spans="4:5" x14ac:dyDescent="0.2">
      <c r="D17979" s="1"/>
      <c r="E17979" s="41"/>
    </row>
    <row r="17980" spans="4:5" x14ac:dyDescent="0.2">
      <c r="D17980" s="1"/>
      <c r="E17980" s="41"/>
    </row>
    <row r="17981" spans="4:5" x14ac:dyDescent="0.2">
      <c r="D17981" s="1"/>
      <c r="E17981" s="41"/>
    </row>
    <row r="17982" spans="4:5" x14ac:dyDescent="0.2">
      <c r="D17982" s="1"/>
      <c r="E17982" s="41"/>
    </row>
    <row r="17983" spans="4:5" x14ac:dyDescent="0.2">
      <c r="D17983" s="1"/>
      <c r="E17983" s="41"/>
    </row>
    <row r="17984" spans="4:5" x14ac:dyDescent="0.2">
      <c r="D17984" s="1"/>
      <c r="E17984" s="41"/>
    </row>
    <row r="17985" spans="4:5" x14ac:dyDescent="0.2">
      <c r="D17985" s="1"/>
      <c r="E17985" s="41"/>
    </row>
    <row r="17986" spans="4:5" x14ac:dyDescent="0.2">
      <c r="D17986" s="1"/>
      <c r="E17986" s="41"/>
    </row>
    <row r="17987" spans="4:5" x14ac:dyDescent="0.2">
      <c r="D17987" s="1"/>
      <c r="E17987" s="41"/>
    </row>
    <row r="17988" spans="4:5" x14ac:dyDescent="0.2">
      <c r="D17988" s="1"/>
      <c r="E17988" s="41"/>
    </row>
    <row r="17989" spans="4:5" x14ac:dyDescent="0.2">
      <c r="D17989" s="1"/>
      <c r="E17989" s="41"/>
    </row>
    <row r="17990" spans="4:5" x14ac:dyDescent="0.2">
      <c r="D17990" s="1"/>
      <c r="E17990" s="41"/>
    </row>
    <row r="17991" spans="4:5" x14ac:dyDescent="0.2">
      <c r="D17991" s="1"/>
      <c r="E17991" s="41"/>
    </row>
    <row r="17992" spans="4:5" x14ac:dyDescent="0.2">
      <c r="D17992" s="1"/>
      <c r="E17992" s="41"/>
    </row>
    <row r="17993" spans="4:5" x14ac:dyDescent="0.2">
      <c r="D17993" s="1"/>
      <c r="E17993" s="41"/>
    </row>
    <row r="17994" spans="4:5" x14ac:dyDescent="0.2">
      <c r="D17994" s="1"/>
      <c r="E17994" s="41"/>
    </row>
    <row r="17995" spans="4:5" x14ac:dyDescent="0.2">
      <c r="D17995" s="1"/>
      <c r="E17995" s="41"/>
    </row>
    <row r="17996" spans="4:5" x14ac:dyDescent="0.2">
      <c r="D17996" s="1"/>
      <c r="E17996" s="41"/>
    </row>
    <row r="17997" spans="4:5" x14ac:dyDescent="0.2">
      <c r="D17997" s="1"/>
      <c r="E17997" s="41"/>
    </row>
    <row r="17998" spans="4:5" x14ac:dyDescent="0.2">
      <c r="D17998" s="1"/>
      <c r="E17998" s="41"/>
    </row>
    <row r="17999" spans="4:5" x14ac:dyDescent="0.2">
      <c r="D17999" s="1"/>
      <c r="E17999" s="41"/>
    </row>
    <row r="18000" spans="4:5" x14ac:dyDescent="0.2">
      <c r="D18000" s="1"/>
      <c r="E18000" s="41"/>
    </row>
    <row r="18001" spans="4:5" x14ac:dyDescent="0.2">
      <c r="D18001" s="1"/>
      <c r="E18001" s="41"/>
    </row>
    <row r="18002" spans="4:5" x14ac:dyDescent="0.2">
      <c r="D18002" s="1"/>
      <c r="E18002" s="41"/>
    </row>
    <row r="18003" spans="4:5" x14ac:dyDescent="0.2">
      <c r="D18003" s="1"/>
      <c r="E18003" s="41"/>
    </row>
    <row r="18004" spans="4:5" x14ac:dyDescent="0.2">
      <c r="D18004" s="1"/>
      <c r="E18004" s="41"/>
    </row>
    <row r="18005" spans="4:5" x14ac:dyDescent="0.2">
      <c r="D18005" s="1"/>
      <c r="E18005" s="41"/>
    </row>
    <row r="18006" spans="4:5" x14ac:dyDescent="0.2">
      <c r="D18006" s="1"/>
      <c r="E18006" s="41"/>
    </row>
    <row r="18007" spans="4:5" x14ac:dyDescent="0.2">
      <c r="D18007" s="1"/>
      <c r="E18007" s="41"/>
    </row>
    <row r="18008" spans="4:5" x14ac:dyDescent="0.2">
      <c r="D18008" s="1"/>
      <c r="E18008" s="41"/>
    </row>
    <row r="18009" spans="4:5" x14ac:dyDescent="0.2">
      <c r="D18009" s="1"/>
      <c r="E18009" s="41"/>
    </row>
    <row r="18010" spans="4:5" x14ac:dyDescent="0.2">
      <c r="D18010" s="1"/>
      <c r="E18010" s="41"/>
    </row>
    <row r="18011" spans="4:5" x14ac:dyDescent="0.2">
      <c r="D18011" s="1"/>
      <c r="E18011" s="41"/>
    </row>
    <row r="18012" spans="4:5" x14ac:dyDescent="0.2">
      <c r="D18012" s="1"/>
      <c r="E18012" s="41"/>
    </row>
    <row r="18013" spans="4:5" x14ac:dyDescent="0.2">
      <c r="D18013" s="1"/>
      <c r="E18013" s="41"/>
    </row>
    <row r="18014" spans="4:5" x14ac:dyDescent="0.2">
      <c r="D18014" s="1"/>
      <c r="E18014" s="41"/>
    </row>
    <row r="18015" spans="4:5" x14ac:dyDescent="0.2">
      <c r="D18015" s="1"/>
      <c r="E18015" s="41"/>
    </row>
    <row r="18016" spans="4:5" x14ac:dyDescent="0.2">
      <c r="D18016" s="1"/>
      <c r="E18016" s="41"/>
    </row>
    <row r="18017" spans="4:5" x14ac:dyDescent="0.2">
      <c r="D18017" s="1"/>
      <c r="E18017" s="41"/>
    </row>
    <row r="18018" spans="4:5" x14ac:dyDescent="0.2">
      <c r="D18018" s="1"/>
      <c r="E18018" s="41"/>
    </row>
    <row r="18019" spans="4:5" x14ac:dyDescent="0.2">
      <c r="D18019" s="1"/>
      <c r="E18019" s="41"/>
    </row>
    <row r="18020" spans="4:5" x14ac:dyDescent="0.2">
      <c r="D18020" s="1"/>
      <c r="E18020" s="41"/>
    </row>
    <row r="18021" spans="4:5" x14ac:dyDescent="0.2">
      <c r="D18021" s="1"/>
      <c r="E18021" s="41"/>
    </row>
    <row r="18022" spans="4:5" x14ac:dyDescent="0.2">
      <c r="D18022" s="1"/>
      <c r="E18022" s="41"/>
    </row>
    <row r="18023" spans="4:5" x14ac:dyDescent="0.2">
      <c r="D18023" s="1"/>
      <c r="E18023" s="41"/>
    </row>
    <row r="18024" spans="4:5" x14ac:dyDescent="0.2">
      <c r="D18024" s="1"/>
      <c r="E18024" s="41"/>
    </row>
    <row r="18025" spans="4:5" x14ac:dyDescent="0.2">
      <c r="D18025" s="1"/>
      <c r="E18025" s="41"/>
    </row>
    <row r="18026" spans="4:5" x14ac:dyDescent="0.2">
      <c r="D18026" s="1"/>
      <c r="E18026" s="41"/>
    </row>
    <row r="18027" spans="4:5" x14ac:dyDescent="0.2">
      <c r="D18027" s="1"/>
      <c r="E18027" s="41"/>
    </row>
    <row r="18028" spans="4:5" x14ac:dyDescent="0.2">
      <c r="D18028" s="1"/>
      <c r="E18028" s="41"/>
    </row>
    <row r="18029" spans="4:5" x14ac:dyDescent="0.2">
      <c r="D18029" s="1"/>
      <c r="E18029" s="41"/>
    </row>
    <row r="18030" spans="4:5" x14ac:dyDescent="0.2">
      <c r="D18030" s="1"/>
      <c r="E18030" s="41"/>
    </row>
    <row r="18031" spans="4:5" x14ac:dyDescent="0.2">
      <c r="D18031" s="1"/>
      <c r="E18031" s="41"/>
    </row>
    <row r="18032" spans="4:5" x14ac:dyDescent="0.2">
      <c r="D18032" s="1"/>
      <c r="E18032" s="41"/>
    </row>
    <row r="18033" spans="4:5" x14ac:dyDescent="0.2">
      <c r="D18033" s="1"/>
      <c r="E18033" s="41"/>
    </row>
    <row r="18034" spans="4:5" x14ac:dyDescent="0.2">
      <c r="D18034" s="1"/>
      <c r="E18034" s="41"/>
    </row>
    <row r="18035" spans="4:5" x14ac:dyDescent="0.2">
      <c r="D18035" s="1"/>
      <c r="E18035" s="41"/>
    </row>
    <row r="18036" spans="4:5" x14ac:dyDescent="0.2">
      <c r="D18036" s="1"/>
      <c r="E18036" s="41"/>
    </row>
    <row r="18037" spans="4:5" x14ac:dyDescent="0.2">
      <c r="D18037" s="1"/>
      <c r="E18037" s="41"/>
    </row>
    <row r="18038" spans="4:5" x14ac:dyDescent="0.2">
      <c r="D18038" s="1"/>
      <c r="E18038" s="41"/>
    </row>
    <row r="18039" spans="4:5" x14ac:dyDescent="0.2">
      <c r="D18039" s="1"/>
      <c r="E18039" s="41"/>
    </row>
    <row r="18040" spans="4:5" x14ac:dyDescent="0.2">
      <c r="D18040" s="1"/>
      <c r="E18040" s="41"/>
    </row>
    <row r="18041" spans="4:5" x14ac:dyDescent="0.2">
      <c r="D18041" s="1"/>
      <c r="E18041" s="41"/>
    </row>
    <row r="18042" spans="4:5" x14ac:dyDescent="0.2">
      <c r="D18042" s="1"/>
      <c r="E18042" s="41"/>
    </row>
    <row r="18043" spans="4:5" x14ac:dyDescent="0.2">
      <c r="D18043" s="1"/>
      <c r="E18043" s="41"/>
    </row>
    <row r="18044" spans="4:5" x14ac:dyDescent="0.2">
      <c r="D18044" s="1"/>
      <c r="E18044" s="41"/>
    </row>
    <row r="18045" spans="4:5" x14ac:dyDescent="0.2">
      <c r="D18045" s="1"/>
      <c r="E18045" s="41"/>
    </row>
    <row r="18046" spans="4:5" x14ac:dyDescent="0.2">
      <c r="D18046" s="1"/>
      <c r="E18046" s="41"/>
    </row>
    <row r="18047" spans="4:5" x14ac:dyDescent="0.2">
      <c r="D18047" s="1"/>
      <c r="E18047" s="41"/>
    </row>
    <row r="18048" spans="4:5" x14ac:dyDescent="0.2">
      <c r="D18048" s="1"/>
      <c r="E18048" s="41"/>
    </row>
    <row r="18049" spans="4:5" x14ac:dyDescent="0.2">
      <c r="D18049" s="1"/>
      <c r="E18049" s="41"/>
    </row>
    <row r="18050" spans="4:5" x14ac:dyDescent="0.2">
      <c r="D18050" s="1"/>
      <c r="E18050" s="41"/>
    </row>
    <row r="18051" spans="4:5" x14ac:dyDescent="0.2">
      <c r="D18051" s="1"/>
      <c r="E18051" s="41"/>
    </row>
    <row r="18052" spans="4:5" x14ac:dyDescent="0.2">
      <c r="D18052" s="1"/>
      <c r="E18052" s="41"/>
    </row>
    <row r="18053" spans="4:5" x14ac:dyDescent="0.2">
      <c r="D18053" s="1"/>
      <c r="E18053" s="41"/>
    </row>
    <row r="18054" spans="4:5" x14ac:dyDescent="0.2">
      <c r="D18054" s="1"/>
      <c r="E18054" s="41"/>
    </row>
    <row r="18055" spans="4:5" x14ac:dyDescent="0.2">
      <c r="D18055" s="1"/>
      <c r="E18055" s="41"/>
    </row>
    <row r="18056" spans="4:5" x14ac:dyDescent="0.2">
      <c r="D18056" s="1"/>
      <c r="E18056" s="41"/>
    </row>
    <row r="18057" spans="4:5" x14ac:dyDescent="0.2">
      <c r="D18057" s="1"/>
      <c r="E18057" s="41"/>
    </row>
    <row r="18058" spans="4:5" x14ac:dyDescent="0.2">
      <c r="D18058" s="1"/>
      <c r="E18058" s="41"/>
    </row>
    <row r="18059" spans="4:5" x14ac:dyDescent="0.2">
      <c r="D18059" s="1"/>
      <c r="E18059" s="41"/>
    </row>
    <row r="18060" spans="4:5" x14ac:dyDescent="0.2">
      <c r="D18060" s="1"/>
      <c r="E18060" s="41"/>
    </row>
    <row r="18061" spans="4:5" x14ac:dyDescent="0.2">
      <c r="D18061" s="1"/>
      <c r="E18061" s="41"/>
    </row>
    <row r="18062" spans="4:5" x14ac:dyDescent="0.2">
      <c r="D18062" s="1"/>
      <c r="E18062" s="41"/>
    </row>
    <row r="18063" spans="4:5" x14ac:dyDescent="0.2">
      <c r="D18063" s="1"/>
      <c r="E18063" s="41"/>
    </row>
    <row r="18064" spans="4:5" x14ac:dyDescent="0.2">
      <c r="D18064" s="1"/>
      <c r="E18064" s="41"/>
    </row>
    <row r="18065" spans="4:5" x14ac:dyDescent="0.2">
      <c r="D18065" s="1"/>
      <c r="E18065" s="41"/>
    </row>
    <row r="18066" spans="4:5" x14ac:dyDescent="0.2">
      <c r="D18066" s="1"/>
      <c r="E18066" s="41"/>
    </row>
    <row r="18067" spans="4:5" x14ac:dyDescent="0.2">
      <c r="D18067" s="1"/>
      <c r="E18067" s="41"/>
    </row>
    <row r="18068" spans="4:5" x14ac:dyDescent="0.2">
      <c r="D18068" s="1"/>
      <c r="E18068" s="41"/>
    </row>
    <row r="18069" spans="4:5" x14ac:dyDescent="0.2">
      <c r="D18069" s="1"/>
      <c r="E18069" s="41"/>
    </row>
    <row r="18070" spans="4:5" x14ac:dyDescent="0.2">
      <c r="D18070" s="1"/>
      <c r="E18070" s="41"/>
    </row>
    <row r="18071" spans="4:5" x14ac:dyDescent="0.2">
      <c r="D18071" s="1"/>
      <c r="E18071" s="41"/>
    </row>
    <row r="18072" spans="4:5" x14ac:dyDescent="0.2">
      <c r="D18072" s="1"/>
      <c r="E18072" s="41"/>
    </row>
    <row r="18073" spans="4:5" x14ac:dyDescent="0.2">
      <c r="D18073" s="1"/>
      <c r="E18073" s="41"/>
    </row>
    <row r="18074" spans="4:5" x14ac:dyDescent="0.2">
      <c r="D18074" s="1"/>
      <c r="E18074" s="41"/>
    </row>
    <row r="18075" spans="4:5" x14ac:dyDescent="0.2">
      <c r="D18075" s="1"/>
      <c r="E18075" s="41"/>
    </row>
    <row r="18076" spans="4:5" x14ac:dyDescent="0.2">
      <c r="D18076" s="1"/>
      <c r="E18076" s="41"/>
    </row>
    <row r="18077" spans="4:5" x14ac:dyDescent="0.2">
      <c r="D18077" s="1"/>
      <c r="E18077" s="41"/>
    </row>
    <row r="18078" spans="4:5" x14ac:dyDescent="0.2">
      <c r="D18078" s="1"/>
      <c r="E18078" s="41"/>
    </row>
    <row r="18079" spans="4:5" x14ac:dyDescent="0.2">
      <c r="D18079" s="1"/>
      <c r="E18079" s="41"/>
    </row>
    <row r="18080" spans="4:5" x14ac:dyDescent="0.2">
      <c r="D18080" s="1"/>
      <c r="E18080" s="41"/>
    </row>
    <row r="18081" spans="4:5" x14ac:dyDescent="0.2">
      <c r="D18081" s="1"/>
      <c r="E18081" s="41"/>
    </row>
    <row r="18082" spans="4:5" x14ac:dyDescent="0.2">
      <c r="D18082" s="1"/>
      <c r="E18082" s="41"/>
    </row>
    <row r="18083" spans="4:5" x14ac:dyDescent="0.2">
      <c r="D18083" s="1"/>
      <c r="E18083" s="41"/>
    </row>
    <row r="18084" spans="4:5" x14ac:dyDescent="0.2">
      <c r="D18084" s="1"/>
      <c r="E18084" s="41"/>
    </row>
    <row r="18085" spans="4:5" x14ac:dyDescent="0.2">
      <c r="D18085" s="1"/>
      <c r="E18085" s="41"/>
    </row>
    <row r="18086" spans="4:5" x14ac:dyDescent="0.2">
      <c r="D18086" s="1"/>
      <c r="E18086" s="41"/>
    </row>
    <row r="18087" spans="4:5" x14ac:dyDescent="0.2">
      <c r="D18087" s="1"/>
      <c r="E18087" s="41"/>
    </row>
    <row r="18088" spans="4:5" x14ac:dyDescent="0.2">
      <c r="D18088" s="1"/>
      <c r="E18088" s="41"/>
    </row>
    <row r="18089" spans="4:5" x14ac:dyDescent="0.2">
      <c r="D18089" s="1"/>
      <c r="E18089" s="41"/>
    </row>
    <row r="18090" spans="4:5" x14ac:dyDescent="0.2">
      <c r="D18090" s="1"/>
      <c r="E18090" s="41"/>
    </row>
    <row r="18091" spans="4:5" x14ac:dyDescent="0.2">
      <c r="D18091" s="1"/>
      <c r="E18091" s="41"/>
    </row>
    <row r="18092" spans="4:5" x14ac:dyDescent="0.2">
      <c r="D18092" s="1"/>
      <c r="E18092" s="41"/>
    </row>
    <row r="18093" spans="4:5" x14ac:dyDescent="0.2">
      <c r="D18093" s="1"/>
      <c r="E18093" s="41"/>
    </row>
    <row r="18094" spans="4:5" x14ac:dyDescent="0.2">
      <c r="D18094" s="1"/>
      <c r="E18094" s="41"/>
    </row>
    <row r="18095" spans="4:5" x14ac:dyDescent="0.2">
      <c r="D18095" s="1"/>
      <c r="E18095" s="41"/>
    </row>
    <row r="18096" spans="4:5" x14ac:dyDescent="0.2">
      <c r="D18096" s="1"/>
      <c r="E18096" s="41"/>
    </row>
    <row r="18097" spans="4:5" x14ac:dyDescent="0.2">
      <c r="D18097" s="1"/>
      <c r="E18097" s="41"/>
    </row>
    <row r="18098" spans="4:5" x14ac:dyDescent="0.2">
      <c r="D18098" s="1"/>
      <c r="E18098" s="41"/>
    </row>
    <row r="18099" spans="4:5" x14ac:dyDescent="0.2">
      <c r="D18099" s="1"/>
      <c r="E18099" s="41"/>
    </row>
    <row r="18100" spans="4:5" x14ac:dyDescent="0.2">
      <c r="D18100" s="1"/>
      <c r="E18100" s="41"/>
    </row>
    <row r="18101" spans="4:5" x14ac:dyDescent="0.2">
      <c r="D18101" s="1"/>
      <c r="E18101" s="41"/>
    </row>
    <row r="18102" spans="4:5" x14ac:dyDescent="0.2">
      <c r="D18102" s="1"/>
      <c r="E18102" s="41"/>
    </row>
    <row r="18103" spans="4:5" x14ac:dyDescent="0.2">
      <c r="D18103" s="1"/>
      <c r="E18103" s="41"/>
    </row>
    <row r="18104" spans="4:5" x14ac:dyDescent="0.2">
      <c r="D18104" s="1"/>
      <c r="E18104" s="41"/>
    </row>
    <row r="18105" spans="4:5" x14ac:dyDescent="0.2">
      <c r="D18105" s="1"/>
      <c r="E18105" s="41"/>
    </row>
    <row r="18106" spans="4:5" x14ac:dyDescent="0.2">
      <c r="D18106" s="1"/>
      <c r="E18106" s="41"/>
    </row>
    <row r="18107" spans="4:5" x14ac:dyDescent="0.2">
      <c r="D18107" s="1"/>
      <c r="E18107" s="41"/>
    </row>
    <row r="18108" spans="4:5" x14ac:dyDescent="0.2">
      <c r="D18108" s="1"/>
      <c r="E18108" s="41"/>
    </row>
    <row r="18109" spans="4:5" x14ac:dyDescent="0.2">
      <c r="D18109" s="1"/>
      <c r="E18109" s="41"/>
    </row>
    <row r="18110" spans="4:5" x14ac:dyDescent="0.2">
      <c r="D18110" s="1"/>
      <c r="E18110" s="41"/>
    </row>
    <row r="18111" spans="4:5" x14ac:dyDescent="0.2">
      <c r="D18111" s="1"/>
      <c r="E18111" s="41"/>
    </row>
    <row r="18112" spans="4:5" x14ac:dyDescent="0.2">
      <c r="D18112" s="1"/>
      <c r="E18112" s="41"/>
    </row>
    <row r="18113" spans="4:5" x14ac:dyDescent="0.2">
      <c r="D18113" s="1"/>
      <c r="E18113" s="41"/>
    </row>
    <row r="18114" spans="4:5" x14ac:dyDescent="0.2">
      <c r="D18114" s="1"/>
      <c r="E18114" s="41"/>
    </row>
    <row r="18115" spans="4:5" x14ac:dyDescent="0.2">
      <c r="D18115" s="1"/>
      <c r="E18115" s="41"/>
    </row>
    <row r="18116" spans="4:5" x14ac:dyDescent="0.2">
      <c r="D18116" s="1"/>
      <c r="E18116" s="41"/>
    </row>
    <row r="18117" spans="4:5" x14ac:dyDescent="0.2">
      <c r="D18117" s="1"/>
      <c r="E18117" s="41"/>
    </row>
    <row r="18118" spans="4:5" x14ac:dyDescent="0.2">
      <c r="D18118" s="1"/>
      <c r="E18118" s="41"/>
    </row>
    <row r="18119" spans="4:5" x14ac:dyDescent="0.2">
      <c r="D18119" s="1"/>
      <c r="E18119" s="41"/>
    </row>
    <row r="18120" spans="4:5" x14ac:dyDescent="0.2">
      <c r="D18120" s="1"/>
      <c r="E18120" s="41"/>
    </row>
    <row r="18121" spans="4:5" x14ac:dyDescent="0.2">
      <c r="D18121" s="1"/>
      <c r="E18121" s="41"/>
    </row>
    <row r="18122" spans="4:5" x14ac:dyDescent="0.2">
      <c r="D18122" s="1"/>
      <c r="E18122" s="41"/>
    </row>
    <row r="18123" spans="4:5" x14ac:dyDescent="0.2">
      <c r="D18123" s="1"/>
      <c r="E18123" s="41"/>
    </row>
    <row r="18124" spans="4:5" x14ac:dyDescent="0.2">
      <c r="D18124" s="1"/>
      <c r="E18124" s="41"/>
    </row>
    <row r="18125" spans="4:5" x14ac:dyDescent="0.2">
      <c r="D18125" s="1"/>
      <c r="E18125" s="41"/>
    </row>
    <row r="18126" spans="4:5" x14ac:dyDescent="0.2">
      <c r="D18126" s="1"/>
      <c r="E18126" s="41"/>
    </row>
    <row r="18127" spans="4:5" x14ac:dyDescent="0.2">
      <c r="D18127" s="1"/>
      <c r="E18127" s="41"/>
    </row>
    <row r="18128" spans="4:5" x14ac:dyDescent="0.2">
      <c r="D18128" s="1"/>
      <c r="E18128" s="41"/>
    </row>
    <row r="18129" spans="4:5" x14ac:dyDescent="0.2">
      <c r="D18129" s="1"/>
      <c r="E18129" s="41"/>
    </row>
    <row r="18130" spans="4:5" x14ac:dyDescent="0.2">
      <c r="D18130" s="1"/>
      <c r="E18130" s="41"/>
    </row>
    <row r="18131" spans="4:5" x14ac:dyDescent="0.2">
      <c r="D18131" s="1"/>
      <c r="E18131" s="41"/>
    </row>
    <row r="18132" spans="4:5" x14ac:dyDescent="0.2">
      <c r="D18132" s="1"/>
      <c r="E18132" s="41"/>
    </row>
    <row r="18133" spans="4:5" x14ac:dyDescent="0.2">
      <c r="D18133" s="1"/>
      <c r="E18133" s="41"/>
    </row>
    <row r="18134" spans="4:5" x14ac:dyDescent="0.2">
      <c r="D18134" s="1"/>
      <c r="E18134" s="41"/>
    </row>
    <row r="18135" spans="4:5" x14ac:dyDescent="0.2">
      <c r="D18135" s="1"/>
      <c r="E18135" s="41"/>
    </row>
    <row r="18136" spans="4:5" x14ac:dyDescent="0.2">
      <c r="D18136" s="1"/>
      <c r="E18136" s="41"/>
    </row>
    <row r="18137" spans="4:5" x14ac:dyDescent="0.2">
      <c r="D18137" s="1"/>
      <c r="E18137" s="41"/>
    </row>
    <row r="18138" spans="4:5" x14ac:dyDescent="0.2">
      <c r="D18138" s="1"/>
      <c r="E18138" s="41"/>
    </row>
    <row r="18139" spans="4:5" x14ac:dyDescent="0.2">
      <c r="D18139" s="1"/>
      <c r="E18139" s="41"/>
    </row>
    <row r="18140" spans="4:5" x14ac:dyDescent="0.2">
      <c r="D18140" s="1"/>
      <c r="E18140" s="41"/>
    </row>
    <row r="18141" spans="4:5" x14ac:dyDescent="0.2">
      <c r="D18141" s="1"/>
      <c r="E18141" s="41"/>
    </row>
    <row r="18142" spans="4:5" x14ac:dyDescent="0.2">
      <c r="D18142" s="1"/>
      <c r="E18142" s="41"/>
    </row>
    <row r="18143" spans="4:5" x14ac:dyDescent="0.2">
      <c r="D18143" s="1"/>
      <c r="E18143" s="41"/>
    </row>
    <row r="18144" spans="4:5" x14ac:dyDescent="0.2">
      <c r="D18144" s="1"/>
      <c r="E18144" s="41"/>
    </row>
    <row r="18145" spans="4:5" x14ac:dyDescent="0.2">
      <c r="D18145" s="1"/>
      <c r="E18145" s="41"/>
    </row>
    <row r="18146" spans="4:5" x14ac:dyDescent="0.2">
      <c r="D18146" s="1"/>
      <c r="E18146" s="41"/>
    </row>
    <row r="18147" spans="4:5" x14ac:dyDescent="0.2">
      <c r="D18147" s="1"/>
      <c r="E18147" s="41"/>
    </row>
    <row r="18148" spans="4:5" x14ac:dyDescent="0.2">
      <c r="D18148" s="1"/>
      <c r="E18148" s="41"/>
    </row>
    <row r="18149" spans="4:5" x14ac:dyDescent="0.2">
      <c r="D18149" s="1"/>
      <c r="E18149" s="41"/>
    </row>
    <row r="18150" spans="4:5" x14ac:dyDescent="0.2">
      <c r="D18150" s="1"/>
      <c r="E18150" s="41"/>
    </row>
    <row r="18151" spans="4:5" x14ac:dyDescent="0.2">
      <c r="D18151" s="1"/>
      <c r="E18151" s="41"/>
    </row>
    <row r="18152" spans="4:5" x14ac:dyDescent="0.2">
      <c r="D18152" s="1"/>
      <c r="E18152" s="41"/>
    </row>
    <row r="18153" spans="4:5" x14ac:dyDescent="0.2">
      <c r="D18153" s="1"/>
      <c r="E18153" s="41"/>
    </row>
    <row r="18154" spans="4:5" x14ac:dyDescent="0.2">
      <c r="D18154" s="1"/>
      <c r="E18154" s="41"/>
    </row>
    <row r="18155" spans="4:5" x14ac:dyDescent="0.2">
      <c r="D18155" s="1"/>
      <c r="E18155" s="41"/>
    </row>
    <row r="18156" spans="4:5" x14ac:dyDescent="0.2">
      <c r="D18156" s="1"/>
      <c r="E18156" s="41"/>
    </row>
    <row r="18157" spans="4:5" x14ac:dyDescent="0.2">
      <c r="D18157" s="1"/>
      <c r="E18157" s="41"/>
    </row>
    <row r="18158" spans="4:5" x14ac:dyDescent="0.2">
      <c r="D18158" s="1"/>
      <c r="E18158" s="41"/>
    </row>
    <row r="18159" spans="4:5" x14ac:dyDescent="0.2">
      <c r="D18159" s="1"/>
      <c r="E18159" s="41"/>
    </row>
    <row r="18160" spans="4:5" x14ac:dyDescent="0.2">
      <c r="D18160" s="1"/>
      <c r="E18160" s="41"/>
    </row>
    <row r="18161" spans="4:5" x14ac:dyDescent="0.2">
      <c r="D18161" s="1"/>
      <c r="E18161" s="41"/>
    </row>
    <row r="18162" spans="4:5" x14ac:dyDescent="0.2">
      <c r="D18162" s="1"/>
      <c r="E18162" s="41"/>
    </row>
    <row r="18163" spans="4:5" x14ac:dyDescent="0.2">
      <c r="D18163" s="1"/>
      <c r="E18163" s="41"/>
    </row>
    <row r="18164" spans="4:5" x14ac:dyDescent="0.2">
      <c r="D18164" s="1"/>
      <c r="E18164" s="41"/>
    </row>
    <row r="18165" spans="4:5" x14ac:dyDescent="0.2">
      <c r="D18165" s="1"/>
      <c r="E18165" s="41"/>
    </row>
    <row r="18166" spans="4:5" x14ac:dyDescent="0.2">
      <c r="D18166" s="1"/>
      <c r="E18166" s="41"/>
    </row>
    <row r="18167" spans="4:5" x14ac:dyDescent="0.2">
      <c r="D18167" s="1"/>
      <c r="E18167" s="41"/>
    </row>
    <row r="18168" spans="4:5" x14ac:dyDescent="0.2">
      <c r="D18168" s="1"/>
      <c r="E18168" s="41"/>
    </row>
    <row r="18169" spans="4:5" x14ac:dyDescent="0.2">
      <c r="D18169" s="1"/>
      <c r="E18169" s="41"/>
    </row>
    <row r="18170" spans="4:5" x14ac:dyDescent="0.2">
      <c r="D18170" s="1"/>
      <c r="E18170" s="41"/>
    </row>
    <row r="18171" spans="4:5" x14ac:dyDescent="0.2">
      <c r="D18171" s="1"/>
      <c r="E18171" s="41"/>
    </row>
    <row r="18172" spans="4:5" x14ac:dyDescent="0.2">
      <c r="D18172" s="1"/>
      <c r="E18172" s="41"/>
    </row>
    <row r="18173" spans="4:5" x14ac:dyDescent="0.2">
      <c r="D18173" s="1"/>
      <c r="E18173" s="41"/>
    </row>
    <row r="18174" spans="4:5" x14ac:dyDescent="0.2">
      <c r="D18174" s="1"/>
      <c r="E18174" s="41"/>
    </row>
    <row r="18175" spans="4:5" x14ac:dyDescent="0.2">
      <c r="D18175" s="1"/>
      <c r="E18175" s="41"/>
    </row>
    <row r="18176" spans="4:5" x14ac:dyDescent="0.2">
      <c r="D18176" s="1"/>
      <c r="E18176" s="41"/>
    </row>
    <row r="18177" spans="4:5" x14ac:dyDescent="0.2">
      <c r="D18177" s="1"/>
      <c r="E18177" s="41"/>
    </row>
    <row r="18178" spans="4:5" x14ac:dyDescent="0.2">
      <c r="D18178" s="1"/>
      <c r="E18178" s="41"/>
    </row>
    <row r="18179" spans="4:5" x14ac:dyDescent="0.2">
      <c r="D18179" s="1"/>
      <c r="E18179" s="41"/>
    </row>
    <row r="18180" spans="4:5" x14ac:dyDescent="0.2">
      <c r="D18180" s="1"/>
      <c r="E18180" s="41"/>
    </row>
    <row r="18181" spans="4:5" x14ac:dyDescent="0.2">
      <c r="D18181" s="1"/>
      <c r="E18181" s="41"/>
    </row>
    <row r="18182" spans="4:5" x14ac:dyDescent="0.2">
      <c r="D18182" s="1"/>
      <c r="E18182" s="41"/>
    </row>
    <row r="18183" spans="4:5" x14ac:dyDescent="0.2">
      <c r="D18183" s="1"/>
      <c r="E18183" s="41"/>
    </row>
    <row r="18184" spans="4:5" x14ac:dyDescent="0.2">
      <c r="D18184" s="1"/>
      <c r="E18184" s="41"/>
    </row>
    <row r="18185" spans="4:5" x14ac:dyDescent="0.2">
      <c r="D18185" s="1"/>
      <c r="E18185" s="41"/>
    </row>
    <row r="18186" spans="4:5" x14ac:dyDescent="0.2">
      <c r="D18186" s="1"/>
      <c r="E18186" s="41"/>
    </row>
    <row r="18187" spans="4:5" x14ac:dyDescent="0.2">
      <c r="D18187" s="1"/>
      <c r="E18187" s="41"/>
    </row>
    <row r="18188" spans="4:5" x14ac:dyDescent="0.2">
      <c r="D18188" s="1"/>
      <c r="E18188" s="41"/>
    </row>
    <row r="18189" spans="4:5" x14ac:dyDescent="0.2">
      <c r="D18189" s="1"/>
      <c r="E18189" s="41"/>
    </row>
    <row r="18190" spans="4:5" x14ac:dyDescent="0.2">
      <c r="D18190" s="1"/>
      <c r="E18190" s="41"/>
    </row>
    <row r="18191" spans="4:5" x14ac:dyDescent="0.2">
      <c r="D18191" s="1"/>
      <c r="E18191" s="41"/>
    </row>
    <row r="18192" spans="4:5" x14ac:dyDescent="0.2">
      <c r="D18192" s="1"/>
      <c r="E18192" s="41"/>
    </row>
    <row r="18193" spans="4:5" x14ac:dyDescent="0.2">
      <c r="D18193" s="1"/>
      <c r="E18193" s="41"/>
    </row>
    <row r="18194" spans="4:5" x14ac:dyDescent="0.2">
      <c r="D18194" s="1"/>
      <c r="E18194" s="41"/>
    </row>
    <row r="18195" spans="4:5" x14ac:dyDescent="0.2">
      <c r="D18195" s="1"/>
      <c r="E18195" s="41"/>
    </row>
    <row r="18196" spans="4:5" x14ac:dyDescent="0.2">
      <c r="D18196" s="1"/>
      <c r="E18196" s="41"/>
    </row>
    <row r="18197" spans="4:5" x14ac:dyDescent="0.2">
      <c r="D18197" s="1"/>
      <c r="E18197" s="41"/>
    </row>
    <row r="18198" spans="4:5" x14ac:dyDescent="0.2">
      <c r="D18198" s="1"/>
      <c r="E18198" s="41"/>
    </row>
    <row r="18199" spans="4:5" x14ac:dyDescent="0.2">
      <c r="D18199" s="1"/>
      <c r="E18199" s="41"/>
    </row>
    <row r="18200" spans="4:5" x14ac:dyDescent="0.2">
      <c r="D18200" s="1"/>
      <c r="E18200" s="41"/>
    </row>
    <row r="18201" spans="4:5" x14ac:dyDescent="0.2">
      <c r="D18201" s="1"/>
      <c r="E18201" s="41"/>
    </row>
    <row r="18202" spans="4:5" x14ac:dyDescent="0.2">
      <c r="D18202" s="1"/>
      <c r="E18202" s="41"/>
    </row>
    <row r="18203" spans="4:5" x14ac:dyDescent="0.2">
      <c r="D18203" s="1"/>
      <c r="E18203" s="41"/>
    </row>
    <row r="18204" spans="4:5" x14ac:dyDescent="0.2">
      <c r="D18204" s="1"/>
      <c r="E18204" s="41"/>
    </row>
    <row r="18205" spans="4:5" x14ac:dyDescent="0.2">
      <c r="D18205" s="1"/>
      <c r="E18205" s="41"/>
    </row>
    <row r="18206" spans="4:5" x14ac:dyDescent="0.2">
      <c r="D18206" s="1"/>
      <c r="E18206" s="41"/>
    </row>
    <row r="18207" spans="4:5" x14ac:dyDescent="0.2">
      <c r="D18207" s="1"/>
      <c r="E18207" s="41"/>
    </row>
    <row r="18208" spans="4:5" x14ac:dyDescent="0.2">
      <c r="D18208" s="1"/>
      <c r="E18208" s="41"/>
    </row>
    <row r="18209" spans="4:5" x14ac:dyDescent="0.2">
      <c r="D18209" s="1"/>
      <c r="E18209" s="41"/>
    </row>
    <row r="18210" spans="4:5" x14ac:dyDescent="0.2">
      <c r="D18210" s="1"/>
      <c r="E18210" s="41"/>
    </row>
    <row r="18211" spans="4:5" x14ac:dyDescent="0.2">
      <c r="D18211" s="1"/>
      <c r="E18211" s="41"/>
    </row>
    <row r="18212" spans="4:5" x14ac:dyDescent="0.2">
      <c r="D18212" s="1"/>
      <c r="E18212" s="41"/>
    </row>
    <row r="18213" spans="4:5" x14ac:dyDescent="0.2">
      <c r="D18213" s="1"/>
      <c r="E18213" s="41"/>
    </row>
    <row r="18214" spans="4:5" x14ac:dyDescent="0.2">
      <c r="D18214" s="1"/>
      <c r="E18214" s="41"/>
    </row>
    <row r="18215" spans="4:5" x14ac:dyDescent="0.2">
      <c r="D18215" s="1"/>
      <c r="E18215" s="41"/>
    </row>
    <row r="18216" spans="4:5" x14ac:dyDescent="0.2">
      <c r="D18216" s="1"/>
      <c r="E18216" s="41"/>
    </row>
    <row r="18217" spans="4:5" x14ac:dyDescent="0.2">
      <c r="D18217" s="1"/>
      <c r="E18217" s="41"/>
    </row>
    <row r="18218" spans="4:5" x14ac:dyDescent="0.2">
      <c r="D18218" s="1"/>
      <c r="E18218" s="41"/>
    </row>
    <row r="18219" spans="4:5" x14ac:dyDescent="0.2">
      <c r="D18219" s="1"/>
      <c r="E18219" s="41"/>
    </row>
    <row r="18220" spans="4:5" x14ac:dyDescent="0.2">
      <c r="D18220" s="1"/>
      <c r="E18220" s="41"/>
    </row>
    <row r="18221" spans="4:5" x14ac:dyDescent="0.2">
      <c r="D18221" s="1"/>
      <c r="E18221" s="41"/>
    </row>
    <row r="18222" spans="4:5" x14ac:dyDescent="0.2">
      <c r="D18222" s="1"/>
      <c r="E18222" s="41"/>
    </row>
    <row r="18223" spans="4:5" x14ac:dyDescent="0.2">
      <c r="D18223" s="1"/>
      <c r="E18223" s="41"/>
    </row>
    <row r="18224" spans="4:5" x14ac:dyDescent="0.2">
      <c r="D18224" s="1"/>
      <c r="E18224" s="41"/>
    </row>
    <row r="18225" spans="4:5" x14ac:dyDescent="0.2">
      <c r="D18225" s="1"/>
      <c r="E18225" s="41"/>
    </row>
    <row r="18226" spans="4:5" x14ac:dyDescent="0.2">
      <c r="D18226" s="1"/>
      <c r="E18226" s="41"/>
    </row>
    <row r="18227" spans="4:5" x14ac:dyDescent="0.2">
      <c r="D18227" s="1"/>
      <c r="E18227" s="41"/>
    </row>
    <row r="18228" spans="4:5" x14ac:dyDescent="0.2">
      <c r="D18228" s="1"/>
      <c r="E18228" s="41"/>
    </row>
    <row r="18229" spans="4:5" x14ac:dyDescent="0.2">
      <c r="D18229" s="1"/>
      <c r="E18229" s="41"/>
    </row>
    <row r="18230" spans="4:5" x14ac:dyDescent="0.2">
      <c r="D18230" s="1"/>
      <c r="E18230" s="41"/>
    </row>
    <row r="18231" spans="4:5" x14ac:dyDescent="0.2">
      <c r="D18231" s="1"/>
      <c r="E18231" s="41"/>
    </row>
    <row r="18232" spans="4:5" x14ac:dyDescent="0.2">
      <c r="D18232" s="1"/>
      <c r="E18232" s="41"/>
    </row>
    <row r="18233" spans="4:5" x14ac:dyDescent="0.2">
      <c r="D18233" s="1"/>
      <c r="E18233" s="41"/>
    </row>
    <row r="18234" spans="4:5" x14ac:dyDescent="0.2">
      <c r="D18234" s="1"/>
      <c r="E18234" s="41"/>
    </row>
    <row r="18235" spans="4:5" x14ac:dyDescent="0.2">
      <c r="D18235" s="1"/>
      <c r="E18235" s="41"/>
    </row>
    <row r="18236" spans="4:5" x14ac:dyDescent="0.2">
      <c r="D18236" s="1"/>
      <c r="E18236" s="41"/>
    </row>
    <row r="18237" spans="4:5" x14ac:dyDescent="0.2">
      <c r="D18237" s="1"/>
      <c r="E18237" s="41"/>
    </row>
    <row r="18238" spans="4:5" x14ac:dyDescent="0.2">
      <c r="D18238" s="1"/>
      <c r="E18238" s="41"/>
    </row>
    <row r="18239" spans="4:5" x14ac:dyDescent="0.2">
      <c r="D18239" s="1"/>
      <c r="E18239" s="41"/>
    </row>
    <row r="18240" spans="4:5" x14ac:dyDescent="0.2">
      <c r="D18240" s="1"/>
      <c r="E18240" s="41"/>
    </row>
    <row r="18241" spans="4:5" x14ac:dyDescent="0.2">
      <c r="D18241" s="1"/>
      <c r="E18241" s="41"/>
    </row>
    <row r="18242" spans="4:5" x14ac:dyDescent="0.2">
      <c r="D18242" s="1"/>
      <c r="E18242" s="41"/>
    </row>
    <row r="18243" spans="4:5" x14ac:dyDescent="0.2">
      <c r="D18243" s="1"/>
      <c r="E18243" s="41"/>
    </row>
    <row r="18244" spans="4:5" x14ac:dyDescent="0.2">
      <c r="D18244" s="1"/>
      <c r="E18244" s="41"/>
    </row>
    <row r="18245" spans="4:5" x14ac:dyDescent="0.2">
      <c r="D18245" s="1"/>
      <c r="E18245" s="41"/>
    </row>
    <row r="18246" spans="4:5" x14ac:dyDescent="0.2">
      <c r="D18246" s="1"/>
      <c r="E18246" s="41"/>
    </row>
    <row r="18247" spans="4:5" x14ac:dyDescent="0.2">
      <c r="D18247" s="1"/>
      <c r="E18247" s="41"/>
    </row>
    <row r="18248" spans="4:5" x14ac:dyDescent="0.2">
      <c r="D18248" s="1"/>
      <c r="E18248" s="41"/>
    </row>
    <row r="18249" spans="4:5" x14ac:dyDescent="0.2">
      <c r="D18249" s="1"/>
      <c r="E18249" s="41"/>
    </row>
    <row r="18250" spans="4:5" x14ac:dyDescent="0.2">
      <c r="D18250" s="1"/>
      <c r="E18250" s="41"/>
    </row>
    <row r="18251" spans="4:5" x14ac:dyDescent="0.2">
      <c r="D18251" s="1"/>
      <c r="E18251" s="41"/>
    </row>
    <row r="18252" spans="4:5" x14ac:dyDescent="0.2">
      <c r="D18252" s="1"/>
      <c r="E18252" s="41"/>
    </row>
    <row r="18253" spans="4:5" x14ac:dyDescent="0.2">
      <c r="D18253" s="1"/>
      <c r="E18253" s="41"/>
    </row>
    <row r="18254" spans="4:5" x14ac:dyDescent="0.2">
      <c r="D18254" s="1"/>
      <c r="E18254" s="41"/>
    </row>
    <row r="18255" spans="4:5" x14ac:dyDescent="0.2">
      <c r="D18255" s="1"/>
      <c r="E18255" s="41"/>
    </row>
    <row r="18256" spans="4:5" x14ac:dyDescent="0.2">
      <c r="D18256" s="1"/>
      <c r="E18256" s="41"/>
    </row>
    <row r="18257" spans="4:5" x14ac:dyDescent="0.2">
      <c r="D18257" s="1"/>
      <c r="E18257" s="41"/>
    </row>
    <row r="18258" spans="4:5" x14ac:dyDescent="0.2">
      <c r="D18258" s="1"/>
      <c r="E18258" s="41"/>
    </row>
    <row r="18259" spans="4:5" x14ac:dyDescent="0.2">
      <c r="D18259" s="1"/>
      <c r="E18259" s="41"/>
    </row>
    <row r="18260" spans="4:5" x14ac:dyDescent="0.2">
      <c r="D18260" s="1"/>
      <c r="E18260" s="41"/>
    </row>
    <row r="18261" spans="4:5" x14ac:dyDescent="0.2">
      <c r="D18261" s="1"/>
      <c r="E18261" s="41"/>
    </row>
    <row r="18262" spans="4:5" x14ac:dyDescent="0.2">
      <c r="D18262" s="1"/>
      <c r="E18262" s="41"/>
    </row>
    <row r="18263" spans="4:5" x14ac:dyDescent="0.2">
      <c r="D18263" s="1"/>
      <c r="E18263" s="41"/>
    </row>
    <row r="18264" spans="4:5" x14ac:dyDescent="0.2">
      <c r="D18264" s="1"/>
      <c r="E18264" s="41"/>
    </row>
    <row r="18265" spans="4:5" x14ac:dyDescent="0.2">
      <c r="D18265" s="1"/>
      <c r="E18265" s="41"/>
    </row>
    <row r="18266" spans="4:5" x14ac:dyDescent="0.2">
      <c r="D18266" s="1"/>
      <c r="E18266" s="41"/>
    </row>
    <row r="18267" spans="4:5" x14ac:dyDescent="0.2">
      <c r="D18267" s="1"/>
      <c r="E18267" s="41"/>
    </row>
    <row r="18268" spans="4:5" x14ac:dyDescent="0.2">
      <c r="D18268" s="1"/>
      <c r="E18268" s="41"/>
    </row>
    <row r="18269" spans="4:5" x14ac:dyDescent="0.2">
      <c r="D18269" s="1"/>
      <c r="E18269" s="41"/>
    </row>
    <row r="18270" spans="4:5" x14ac:dyDescent="0.2">
      <c r="D18270" s="1"/>
      <c r="E18270" s="41"/>
    </row>
    <row r="18271" spans="4:5" x14ac:dyDescent="0.2">
      <c r="D18271" s="1"/>
      <c r="E18271" s="41"/>
    </row>
    <row r="18272" spans="4:5" x14ac:dyDescent="0.2">
      <c r="D18272" s="1"/>
      <c r="E18272" s="41"/>
    </row>
    <row r="18273" spans="4:5" x14ac:dyDescent="0.2">
      <c r="D18273" s="1"/>
      <c r="E18273" s="41"/>
    </row>
    <row r="18274" spans="4:5" x14ac:dyDescent="0.2">
      <c r="D18274" s="1"/>
      <c r="E18274" s="41"/>
    </row>
    <row r="18275" spans="4:5" x14ac:dyDescent="0.2">
      <c r="D18275" s="1"/>
      <c r="E18275" s="41"/>
    </row>
    <row r="18276" spans="4:5" x14ac:dyDescent="0.2">
      <c r="D18276" s="1"/>
      <c r="E18276" s="41"/>
    </row>
    <row r="18277" spans="4:5" x14ac:dyDescent="0.2">
      <c r="D18277" s="1"/>
      <c r="E18277" s="41"/>
    </row>
    <row r="18278" spans="4:5" x14ac:dyDescent="0.2">
      <c r="D18278" s="1"/>
      <c r="E18278" s="41"/>
    </row>
    <row r="18279" spans="4:5" x14ac:dyDescent="0.2">
      <c r="D18279" s="1"/>
      <c r="E18279" s="41"/>
    </row>
    <row r="18280" spans="4:5" x14ac:dyDescent="0.2">
      <c r="D18280" s="1"/>
      <c r="E18280" s="41"/>
    </row>
    <row r="18281" spans="4:5" x14ac:dyDescent="0.2">
      <c r="D18281" s="1"/>
      <c r="E18281" s="41"/>
    </row>
    <row r="18282" spans="4:5" x14ac:dyDescent="0.2">
      <c r="D18282" s="1"/>
      <c r="E18282" s="41"/>
    </row>
    <row r="18283" spans="4:5" x14ac:dyDescent="0.2">
      <c r="D18283" s="1"/>
      <c r="E18283" s="41"/>
    </row>
    <row r="18284" spans="4:5" x14ac:dyDescent="0.2">
      <c r="D18284" s="1"/>
      <c r="E18284" s="41"/>
    </row>
    <row r="18285" spans="4:5" x14ac:dyDescent="0.2">
      <c r="D18285" s="1"/>
      <c r="E18285" s="41"/>
    </row>
    <row r="18286" spans="4:5" x14ac:dyDescent="0.2">
      <c r="D18286" s="1"/>
      <c r="E18286" s="41"/>
    </row>
    <row r="18287" spans="4:5" x14ac:dyDescent="0.2">
      <c r="D18287" s="1"/>
      <c r="E18287" s="41"/>
    </row>
    <row r="18288" spans="4:5" x14ac:dyDescent="0.2">
      <c r="D18288" s="1"/>
      <c r="E18288" s="41"/>
    </row>
    <row r="18289" spans="4:5" x14ac:dyDescent="0.2">
      <c r="D18289" s="1"/>
      <c r="E18289" s="41"/>
    </row>
    <row r="18290" spans="4:5" x14ac:dyDescent="0.2">
      <c r="D18290" s="1"/>
      <c r="E18290" s="41"/>
    </row>
    <row r="18291" spans="4:5" x14ac:dyDescent="0.2">
      <c r="D18291" s="1"/>
      <c r="E18291" s="41"/>
    </row>
    <row r="18292" spans="4:5" x14ac:dyDescent="0.2">
      <c r="D18292" s="1"/>
      <c r="E18292" s="41"/>
    </row>
    <row r="18293" spans="4:5" x14ac:dyDescent="0.2">
      <c r="D18293" s="1"/>
      <c r="E18293" s="41"/>
    </row>
    <row r="18294" spans="4:5" x14ac:dyDescent="0.2">
      <c r="D18294" s="1"/>
      <c r="E18294" s="41"/>
    </row>
    <row r="18295" spans="4:5" x14ac:dyDescent="0.2">
      <c r="D18295" s="1"/>
      <c r="E18295" s="41"/>
    </row>
    <row r="18296" spans="4:5" x14ac:dyDescent="0.2">
      <c r="D18296" s="1"/>
      <c r="E18296" s="41"/>
    </row>
    <row r="18297" spans="4:5" x14ac:dyDescent="0.2">
      <c r="D18297" s="1"/>
      <c r="E18297" s="41"/>
    </row>
    <row r="18298" spans="4:5" x14ac:dyDescent="0.2">
      <c r="D18298" s="1"/>
      <c r="E18298" s="41"/>
    </row>
    <row r="18299" spans="4:5" x14ac:dyDescent="0.2">
      <c r="D18299" s="1"/>
      <c r="E18299" s="41"/>
    </row>
    <row r="18300" spans="4:5" x14ac:dyDescent="0.2">
      <c r="D18300" s="1"/>
      <c r="E18300" s="41"/>
    </row>
    <row r="18301" spans="4:5" x14ac:dyDescent="0.2">
      <c r="D18301" s="1"/>
      <c r="E18301" s="41"/>
    </row>
    <row r="18302" spans="4:5" x14ac:dyDescent="0.2">
      <c r="D18302" s="1"/>
      <c r="E18302" s="41"/>
    </row>
    <row r="18303" spans="4:5" x14ac:dyDescent="0.2">
      <c r="D18303" s="1"/>
      <c r="E18303" s="41"/>
    </row>
    <row r="18304" spans="4:5" x14ac:dyDescent="0.2">
      <c r="D18304" s="1"/>
      <c r="E18304" s="41"/>
    </row>
    <row r="18305" spans="4:5" x14ac:dyDescent="0.2">
      <c r="D18305" s="1"/>
      <c r="E18305" s="41"/>
    </row>
    <row r="18306" spans="4:5" x14ac:dyDescent="0.2">
      <c r="D18306" s="1"/>
      <c r="E18306" s="41"/>
    </row>
    <row r="18307" spans="4:5" x14ac:dyDescent="0.2">
      <c r="D18307" s="1"/>
      <c r="E18307" s="41"/>
    </row>
    <row r="18308" spans="4:5" x14ac:dyDescent="0.2">
      <c r="D18308" s="1"/>
      <c r="E18308" s="41"/>
    </row>
    <row r="18309" spans="4:5" x14ac:dyDescent="0.2">
      <c r="D18309" s="1"/>
      <c r="E18309" s="41"/>
    </row>
    <row r="18310" spans="4:5" x14ac:dyDescent="0.2">
      <c r="D18310" s="1"/>
      <c r="E18310" s="41"/>
    </row>
    <row r="18311" spans="4:5" x14ac:dyDescent="0.2">
      <c r="D18311" s="1"/>
      <c r="E18311" s="41"/>
    </row>
    <row r="18312" spans="4:5" x14ac:dyDescent="0.2">
      <c r="D18312" s="1"/>
      <c r="E18312" s="41"/>
    </row>
    <row r="18313" spans="4:5" x14ac:dyDescent="0.2">
      <c r="D18313" s="1"/>
      <c r="E18313" s="41"/>
    </row>
    <row r="18314" spans="4:5" x14ac:dyDescent="0.2">
      <c r="D18314" s="1"/>
      <c r="E18314" s="41"/>
    </row>
    <row r="18315" spans="4:5" x14ac:dyDescent="0.2">
      <c r="D18315" s="1"/>
      <c r="E18315" s="41"/>
    </row>
    <row r="18316" spans="4:5" x14ac:dyDescent="0.2">
      <c r="D18316" s="1"/>
      <c r="E18316" s="41"/>
    </row>
    <row r="18317" spans="4:5" x14ac:dyDescent="0.2">
      <c r="D18317" s="1"/>
      <c r="E18317" s="41"/>
    </row>
    <row r="18318" spans="4:5" x14ac:dyDescent="0.2">
      <c r="D18318" s="1"/>
      <c r="E18318" s="41"/>
    </row>
    <row r="18319" spans="4:5" x14ac:dyDescent="0.2">
      <c r="D18319" s="1"/>
      <c r="E18319" s="41"/>
    </row>
    <row r="18320" spans="4:5" x14ac:dyDescent="0.2">
      <c r="D18320" s="1"/>
      <c r="E18320" s="41"/>
    </row>
    <row r="18321" spans="4:5" x14ac:dyDescent="0.2">
      <c r="D18321" s="1"/>
      <c r="E18321" s="41"/>
    </row>
    <row r="18322" spans="4:5" x14ac:dyDescent="0.2">
      <c r="D18322" s="1"/>
      <c r="E18322" s="41"/>
    </row>
    <row r="18323" spans="4:5" x14ac:dyDescent="0.2">
      <c r="D18323" s="1"/>
      <c r="E18323" s="41"/>
    </row>
    <row r="18324" spans="4:5" x14ac:dyDescent="0.2">
      <c r="D18324" s="1"/>
      <c r="E18324" s="41"/>
    </row>
    <row r="18325" spans="4:5" x14ac:dyDescent="0.2">
      <c r="D18325" s="1"/>
      <c r="E18325" s="41"/>
    </row>
    <row r="18326" spans="4:5" x14ac:dyDescent="0.2">
      <c r="D18326" s="1"/>
      <c r="E18326" s="41"/>
    </row>
    <row r="18327" spans="4:5" x14ac:dyDescent="0.2">
      <c r="D18327" s="1"/>
      <c r="E18327" s="41"/>
    </row>
    <row r="18328" spans="4:5" x14ac:dyDescent="0.2">
      <c r="D18328" s="1"/>
      <c r="E18328" s="41"/>
    </row>
    <row r="18329" spans="4:5" x14ac:dyDescent="0.2">
      <c r="D18329" s="1"/>
      <c r="E18329" s="41"/>
    </row>
    <row r="18330" spans="4:5" x14ac:dyDescent="0.2">
      <c r="D18330" s="1"/>
      <c r="E18330" s="41"/>
    </row>
    <row r="18331" spans="4:5" x14ac:dyDescent="0.2">
      <c r="D18331" s="1"/>
      <c r="E18331" s="41"/>
    </row>
    <row r="18332" spans="4:5" x14ac:dyDescent="0.2">
      <c r="D18332" s="1"/>
      <c r="E18332" s="41"/>
    </row>
    <row r="18333" spans="4:5" x14ac:dyDescent="0.2">
      <c r="D18333" s="1"/>
      <c r="E18333" s="41"/>
    </row>
    <row r="18334" spans="4:5" x14ac:dyDescent="0.2">
      <c r="D18334" s="1"/>
      <c r="E18334" s="41"/>
    </row>
    <row r="18335" spans="4:5" x14ac:dyDescent="0.2">
      <c r="D18335" s="1"/>
      <c r="E18335" s="41"/>
    </row>
    <row r="18336" spans="4:5" x14ac:dyDescent="0.2">
      <c r="D18336" s="1"/>
      <c r="E18336" s="41"/>
    </row>
    <row r="18337" spans="4:5" x14ac:dyDescent="0.2">
      <c r="D18337" s="1"/>
      <c r="E18337" s="41"/>
    </row>
    <row r="18338" spans="4:5" x14ac:dyDescent="0.2">
      <c r="D18338" s="1"/>
      <c r="E18338" s="41"/>
    </row>
    <row r="18339" spans="4:5" x14ac:dyDescent="0.2">
      <c r="D18339" s="1"/>
      <c r="E18339" s="41"/>
    </row>
    <row r="18340" spans="4:5" x14ac:dyDescent="0.2">
      <c r="D18340" s="1"/>
      <c r="E18340" s="41"/>
    </row>
    <row r="18341" spans="4:5" x14ac:dyDescent="0.2">
      <c r="D18341" s="1"/>
      <c r="E18341" s="41"/>
    </row>
    <row r="18342" spans="4:5" x14ac:dyDescent="0.2">
      <c r="D18342" s="1"/>
      <c r="E18342" s="41"/>
    </row>
    <row r="18343" spans="4:5" x14ac:dyDescent="0.2">
      <c r="D18343" s="1"/>
      <c r="E18343" s="41"/>
    </row>
    <row r="18344" spans="4:5" x14ac:dyDescent="0.2">
      <c r="D18344" s="1"/>
      <c r="E18344" s="41"/>
    </row>
    <row r="18345" spans="4:5" x14ac:dyDescent="0.2">
      <c r="D18345" s="1"/>
      <c r="E18345" s="41"/>
    </row>
    <row r="18346" spans="4:5" x14ac:dyDescent="0.2">
      <c r="D18346" s="1"/>
      <c r="E18346" s="41"/>
    </row>
    <row r="18347" spans="4:5" x14ac:dyDescent="0.2">
      <c r="D18347" s="1"/>
      <c r="E18347" s="41"/>
    </row>
    <row r="18348" spans="4:5" x14ac:dyDescent="0.2">
      <c r="D18348" s="1"/>
      <c r="E18348" s="41"/>
    </row>
    <row r="18349" spans="4:5" x14ac:dyDescent="0.2">
      <c r="D18349" s="1"/>
      <c r="E18349" s="41"/>
    </row>
    <row r="18350" spans="4:5" x14ac:dyDescent="0.2">
      <c r="D18350" s="1"/>
      <c r="E18350" s="41"/>
    </row>
    <row r="18351" spans="4:5" x14ac:dyDescent="0.2">
      <c r="D18351" s="1"/>
      <c r="E18351" s="41"/>
    </row>
    <row r="18352" spans="4:5" x14ac:dyDescent="0.2">
      <c r="D18352" s="1"/>
      <c r="E18352" s="41"/>
    </row>
    <row r="18353" spans="4:5" x14ac:dyDescent="0.2">
      <c r="D18353" s="1"/>
      <c r="E18353" s="41"/>
    </row>
    <row r="18354" spans="4:5" x14ac:dyDescent="0.2">
      <c r="D18354" s="1"/>
      <c r="E18354" s="41"/>
    </row>
    <row r="18355" spans="4:5" x14ac:dyDescent="0.2">
      <c r="D18355" s="1"/>
      <c r="E18355" s="41"/>
    </row>
    <row r="18356" spans="4:5" x14ac:dyDescent="0.2">
      <c r="D18356" s="1"/>
      <c r="E18356" s="41"/>
    </row>
    <row r="18357" spans="4:5" x14ac:dyDescent="0.2">
      <c r="D18357" s="1"/>
      <c r="E18357" s="41"/>
    </row>
    <row r="18358" spans="4:5" x14ac:dyDescent="0.2">
      <c r="D18358" s="1"/>
      <c r="E18358" s="41"/>
    </row>
    <row r="18359" spans="4:5" x14ac:dyDescent="0.2">
      <c r="D18359" s="1"/>
      <c r="E18359" s="41"/>
    </row>
    <row r="18360" spans="4:5" x14ac:dyDescent="0.2">
      <c r="D18360" s="1"/>
      <c r="E18360" s="41"/>
    </row>
    <row r="18361" spans="4:5" x14ac:dyDescent="0.2">
      <c r="D18361" s="1"/>
      <c r="E18361" s="41"/>
    </row>
    <row r="18362" spans="4:5" x14ac:dyDescent="0.2">
      <c r="D18362" s="1"/>
      <c r="E18362" s="41"/>
    </row>
    <row r="18363" spans="4:5" x14ac:dyDescent="0.2">
      <c r="D18363" s="1"/>
      <c r="E18363" s="41"/>
    </row>
    <row r="18364" spans="4:5" x14ac:dyDescent="0.2">
      <c r="D18364" s="1"/>
      <c r="E18364" s="41"/>
    </row>
    <row r="18365" spans="4:5" x14ac:dyDescent="0.2">
      <c r="D18365" s="1"/>
      <c r="E18365" s="41"/>
    </row>
    <row r="18366" spans="4:5" x14ac:dyDescent="0.2">
      <c r="D18366" s="1"/>
      <c r="E18366" s="41"/>
    </row>
    <row r="18367" spans="4:5" x14ac:dyDescent="0.2">
      <c r="D18367" s="1"/>
      <c r="E18367" s="41"/>
    </row>
    <row r="18368" spans="4:5" x14ac:dyDescent="0.2">
      <c r="D18368" s="1"/>
      <c r="E18368" s="41"/>
    </row>
    <row r="18369" spans="4:5" x14ac:dyDescent="0.2">
      <c r="D18369" s="1"/>
      <c r="E18369" s="41"/>
    </row>
    <row r="18370" spans="4:5" x14ac:dyDescent="0.2">
      <c r="D18370" s="1"/>
      <c r="E18370" s="41"/>
    </row>
    <row r="18371" spans="4:5" x14ac:dyDescent="0.2">
      <c r="D18371" s="1"/>
      <c r="E18371" s="41"/>
    </row>
    <row r="18372" spans="4:5" x14ac:dyDescent="0.2">
      <c r="D18372" s="1"/>
      <c r="E18372" s="41"/>
    </row>
    <row r="18373" spans="4:5" x14ac:dyDescent="0.2">
      <c r="D18373" s="1"/>
      <c r="E18373" s="41"/>
    </row>
    <row r="18374" spans="4:5" x14ac:dyDescent="0.2">
      <c r="D18374" s="1"/>
      <c r="E18374" s="41"/>
    </row>
    <row r="18375" spans="4:5" x14ac:dyDescent="0.2">
      <c r="D18375" s="1"/>
      <c r="E18375" s="41"/>
    </row>
    <row r="18376" spans="4:5" x14ac:dyDescent="0.2">
      <c r="D18376" s="1"/>
      <c r="E18376" s="41"/>
    </row>
    <row r="18377" spans="4:5" x14ac:dyDescent="0.2">
      <c r="D18377" s="1"/>
      <c r="E18377" s="41"/>
    </row>
    <row r="18378" spans="4:5" x14ac:dyDescent="0.2">
      <c r="D18378" s="1"/>
      <c r="E18378" s="41"/>
    </row>
    <row r="18379" spans="4:5" x14ac:dyDescent="0.2">
      <c r="D18379" s="1"/>
      <c r="E18379" s="41"/>
    </row>
    <row r="18380" spans="4:5" x14ac:dyDescent="0.2">
      <c r="D18380" s="1"/>
      <c r="E18380" s="41"/>
    </row>
    <row r="18381" spans="4:5" x14ac:dyDescent="0.2">
      <c r="D18381" s="1"/>
      <c r="E18381" s="41"/>
    </row>
    <row r="18382" spans="4:5" x14ac:dyDescent="0.2">
      <c r="D18382" s="1"/>
      <c r="E18382" s="41"/>
    </row>
    <row r="18383" spans="4:5" x14ac:dyDescent="0.2">
      <c r="D18383" s="1"/>
      <c r="E18383" s="41"/>
    </row>
    <row r="18384" spans="4:5" x14ac:dyDescent="0.2">
      <c r="D18384" s="1"/>
      <c r="E18384" s="41"/>
    </row>
    <row r="18385" spans="4:5" x14ac:dyDescent="0.2">
      <c r="D18385" s="1"/>
      <c r="E18385" s="41"/>
    </row>
    <row r="18386" spans="4:5" x14ac:dyDescent="0.2">
      <c r="D18386" s="1"/>
      <c r="E18386" s="41"/>
    </row>
    <row r="18387" spans="4:5" x14ac:dyDescent="0.2">
      <c r="D18387" s="1"/>
      <c r="E18387" s="41"/>
    </row>
    <row r="18388" spans="4:5" x14ac:dyDescent="0.2">
      <c r="D18388" s="1"/>
      <c r="E18388" s="41"/>
    </row>
    <row r="18389" spans="4:5" x14ac:dyDescent="0.2">
      <c r="D18389" s="1"/>
      <c r="E18389" s="41"/>
    </row>
    <row r="18390" spans="4:5" x14ac:dyDescent="0.2">
      <c r="D18390" s="1"/>
      <c r="E18390" s="41"/>
    </row>
    <row r="18391" spans="4:5" x14ac:dyDescent="0.2">
      <c r="D18391" s="1"/>
      <c r="E18391" s="41"/>
    </row>
    <row r="18392" spans="4:5" x14ac:dyDescent="0.2">
      <c r="D18392" s="1"/>
      <c r="E18392" s="41"/>
    </row>
    <row r="18393" spans="4:5" x14ac:dyDescent="0.2">
      <c r="D18393" s="1"/>
      <c r="E18393" s="41"/>
    </row>
    <row r="18394" spans="4:5" x14ac:dyDescent="0.2">
      <c r="D18394" s="1"/>
      <c r="E18394" s="41"/>
    </row>
    <row r="18395" spans="4:5" x14ac:dyDescent="0.2">
      <c r="D18395" s="1"/>
      <c r="E18395" s="41"/>
    </row>
    <row r="18396" spans="4:5" x14ac:dyDescent="0.2">
      <c r="D18396" s="1"/>
      <c r="E18396" s="41"/>
    </row>
    <row r="18397" spans="4:5" x14ac:dyDescent="0.2">
      <c r="D18397" s="1"/>
      <c r="E18397" s="41"/>
    </row>
    <row r="18398" spans="4:5" x14ac:dyDescent="0.2">
      <c r="D18398" s="1"/>
      <c r="E18398" s="41"/>
    </row>
    <row r="18399" spans="4:5" x14ac:dyDescent="0.2">
      <c r="D18399" s="1"/>
      <c r="E18399" s="41"/>
    </row>
    <row r="18400" spans="4:5" x14ac:dyDescent="0.2">
      <c r="D18400" s="1"/>
      <c r="E18400" s="41"/>
    </row>
    <row r="18401" spans="4:5" x14ac:dyDescent="0.2">
      <c r="D18401" s="1"/>
      <c r="E18401" s="41"/>
    </row>
    <row r="18402" spans="4:5" x14ac:dyDescent="0.2">
      <c r="D18402" s="1"/>
      <c r="E18402" s="41"/>
    </row>
    <row r="18403" spans="4:5" x14ac:dyDescent="0.2">
      <c r="D18403" s="1"/>
      <c r="E18403" s="41"/>
    </row>
    <row r="18404" spans="4:5" x14ac:dyDescent="0.2">
      <c r="D18404" s="1"/>
      <c r="E18404" s="41"/>
    </row>
    <row r="18405" spans="4:5" x14ac:dyDescent="0.2">
      <c r="D18405" s="1"/>
      <c r="E18405" s="41"/>
    </row>
    <row r="18406" spans="4:5" x14ac:dyDescent="0.2">
      <c r="D18406" s="1"/>
      <c r="E18406" s="41"/>
    </row>
    <row r="18407" spans="4:5" x14ac:dyDescent="0.2">
      <c r="D18407" s="1"/>
      <c r="E18407" s="41"/>
    </row>
    <row r="18408" spans="4:5" x14ac:dyDescent="0.2">
      <c r="D18408" s="1"/>
      <c r="E18408" s="41"/>
    </row>
    <row r="18409" spans="4:5" x14ac:dyDescent="0.2">
      <c r="D18409" s="1"/>
      <c r="E18409" s="41"/>
    </row>
    <row r="18410" spans="4:5" x14ac:dyDescent="0.2">
      <c r="D18410" s="1"/>
      <c r="E18410" s="41"/>
    </row>
    <row r="18411" spans="4:5" x14ac:dyDescent="0.2">
      <c r="D18411" s="1"/>
      <c r="E18411" s="41"/>
    </row>
    <row r="18412" spans="4:5" x14ac:dyDescent="0.2">
      <c r="D18412" s="1"/>
      <c r="E18412" s="41"/>
    </row>
    <row r="18413" spans="4:5" x14ac:dyDescent="0.2">
      <c r="D18413" s="1"/>
      <c r="E18413" s="41"/>
    </row>
    <row r="18414" spans="4:5" x14ac:dyDescent="0.2">
      <c r="D18414" s="1"/>
      <c r="E18414" s="41"/>
    </row>
    <row r="18415" spans="4:5" x14ac:dyDescent="0.2">
      <c r="D18415" s="1"/>
      <c r="E18415" s="41"/>
    </row>
    <row r="18416" spans="4:5" x14ac:dyDescent="0.2">
      <c r="D18416" s="1"/>
      <c r="E18416" s="41"/>
    </row>
    <row r="18417" spans="4:5" x14ac:dyDescent="0.2">
      <c r="D18417" s="1"/>
      <c r="E18417" s="41"/>
    </row>
    <row r="18418" spans="4:5" x14ac:dyDescent="0.2">
      <c r="D18418" s="1"/>
      <c r="E18418" s="41"/>
    </row>
    <row r="18419" spans="4:5" x14ac:dyDescent="0.2">
      <c r="D18419" s="1"/>
      <c r="E18419" s="41"/>
    </row>
    <row r="18420" spans="4:5" x14ac:dyDescent="0.2">
      <c r="D18420" s="1"/>
      <c r="E18420" s="41"/>
    </row>
    <row r="18421" spans="4:5" x14ac:dyDescent="0.2">
      <c r="D18421" s="1"/>
      <c r="E18421" s="41"/>
    </row>
    <row r="18422" spans="4:5" x14ac:dyDescent="0.2">
      <c r="D18422" s="1"/>
      <c r="E18422" s="41"/>
    </row>
    <row r="18423" spans="4:5" x14ac:dyDescent="0.2">
      <c r="D18423" s="1"/>
      <c r="E18423" s="41"/>
    </row>
    <row r="18424" spans="4:5" x14ac:dyDescent="0.2">
      <c r="D18424" s="1"/>
      <c r="E18424" s="41"/>
    </row>
    <row r="18425" spans="4:5" x14ac:dyDescent="0.2">
      <c r="D18425" s="1"/>
      <c r="E18425" s="41"/>
    </row>
    <row r="18426" spans="4:5" x14ac:dyDescent="0.2">
      <c r="D18426" s="1"/>
      <c r="E18426" s="41"/>
    </row>
    <row r="18427" spans="4:5" x14ac:dyDescent="0.2">
      <c r="D18427" s="1"/>
      <c r="E18427" s="41"/>
    </row>
    <row r="18428" spans="4:5" x14ac:dyDescent="0.2">
      <c r="D18428" s="1"/>
      <c r="E18428" s="41"/>
    </row>
    <row r="18429" spans="4:5" x14ac:dyDescent="0.2">
      <c r="D18429" s="1"/>
      <c r="E18429" s="41"/>
    </row>
    <row r="18430" spans="4:5" x14ac:dyDescent="0.2">
      <c r="D18430" s="1"/>
      <c r="E18430" s="41"/>
    </row>
    <row r="18431" spans="4:5" x14ac:dyDescent="0.2">
      <c r="D18431" s="1"/>
      <c r="E18431" s="41"/>
    </row>
    <row r="18432" spans="4:5" x14ac:dyDescent="0.2">
      <c r="D18432" s="1"/>
      <c r="E18432" s="41"/>
    </row>
    <row r="18433" spans="4:5" x14ac:dyDescent="0.2">
      <c r="D18433" s="1"/>
      <c r="E18433" s="41"/>
    </row>
    <row r="18434" spans="4:5" x14ac:dyDescent="0.2">
      <c r="D18434" s="1"/>
      <c r="E18434" s="41"/>
    </row>
    <row r="18435" spans="4:5" x14ac:dyDescent="0.2">
      <c r="D18435" s="1"/>
      <c r="E18435" s="41"/>
    </row>
    <row r="18436" spans="4:5" x14ac:dyDescent="0.2">
      <c r="D18436" s="1"/>
      <c r="E18436" s="41"/>
    </row>
    <row r="18437" spans="4:5" x14ac:dyDescent="0.2">
      <c r="D18437" s="1"/>
      <c r="E18437" s="41"/>
    </row>
    <row r="18438" spans="4:5" x14ac:dyDescent="0.2">
      <c r="D18438" s="1"/>
      <c r="E18438" s="41"/>
    </row>
    <row r="18439" spans="4:5" x14ac:dyDescent="0.2">
      <c r="D18439" s="1"/>
      <c r="E18439" s="41"/>
    </row>
    <row r="18440" spans="4:5" x14ac:dyDescent="0.2">
      <c r="D18440" s="1"/>
      <c r="E18440" s="41"/>
    </row>
    <row r="18441" spans="4:5" x14ac:dyDescent="0.2">
      <c r="D18441" s="1"/>
      <c r="E18441" s="41"/>
    </row>
    <row r="18442" spans="4:5" x14ac:dyDescent="0.2">
      <c r="D18442" s="1"/>
      <c r="E18442" s="41"/>
    </row>
    <row r="18443" spans="4:5" x14ac:dyDescent="0.2">
      <c r="D18443" s="1"/>
      <c r="E18443" s="41"/>
    </row>
    <row r="18444" spans="4:5" x14ac:dyDescent="0.2">
      <c r="D18444" s="1"/>
      <c r="E18444" s="41"/>
    </row>
    <row r="18445" spans="4:5" x14ac:dyDescent="0.2">
      <c r="D18445" s="1"/>
      <c r="E18445" s="41"/>
    </row>
    <row r="18446" spans="4:5" x14ac:dyDescent="0.2">
      <c r="D18446" s="1"/>
      <c r="E18446" s="41"/>
    </row>
    <row r="18447" spans="4:5" x14ac:dyDescent="0.2">
      <c r="D18447" s="1"/>
      <c r="E18447" s="41"/>
    </row>
    <row r="18448" spans="4:5" x14ac:dyDescent="0.2">
      <c r="D18448" s="1"/>
      <c r="E18448" s="41"/>
    </row>
    <row r="18449" spans="4:5" x14ac:dyDescent="0.2">
      <c r="D18449" s="1"/>
      <c r="E18449" s="41"/>
    </row>
    <row r="18450" spans="4:5" x14ac:dyDescent="0.2">
      <c r="D18450" s="1"/>
      <c r="E18450" s="41"/>
    </row>
    <row r="18451" spans="4:5" x14ac:dyDescent="0.2">
      <c r="D18451" s="1"/>
      <c r="E18451" s="41"/>
    </row>
    <row r="18452" spans="4:5" x14ac:dyDescent="0.2">
      <c r="D18452" s="1"/>
      <c r="E18452" s="41"/>
    </row>
    <row r="18453" spans="4:5" x14ac:dyDescent="0.2">
      <c r="D18453" s="1"/>
      <c r="E18453" s="41"/>
    </row>
    <row r="18454" spans="4:5" x14ac:dyDescent="0.2">
      <c r="D18454" s="1"/>
      <c r="E18454" s="41"/>
    </row>
    <row r="18455" spans="4:5" x14ac:dyDescent="0.2">
      <c r="D18455" s="1"/>
      <c r="E18455" s="41"/>
    </row>
    <row r="18456" spans="4:5" x14ac:dyDescent="0.2">
      <c r="D18456" s="1"/>
      <c r="E18456" s="41"/>
    </row>
    <row r="18457" spans="4:5" x14ac:dyDescent="0.2">
      <c r="D18457" s="1"/>
      <c r="E18457" s="41"/>
    </row>
    <row r="18458" spans="4:5" x14ac:dyDescent="0.2">
      <c r="D18458" s="1"/>
      <c r="E18458" s="41"/>
    </row>
    <row r="18459" spans="4:5" x14ac:dyDescent="0.2">
      <c r="D18459" s="1"/>
      <c r="E18459" s="41"/>
    </row>
    <row r="18460" spans="4:5" x14ac:dyDescent="0.2">
      <c r="D18460" s="1"/>
      <c r="E18460" s="41"/>
    </row>
    <row r="18461" spans="4:5" x14ac:dyDescent="0.2">
      <c r="D18461" s="1"/>
      <c r="E18461" s="41"/>
    </row>
    <row r="18462" spans="4:5" x14ac:dyDescent="0.2">
      <c r="D18462" s="1"/>
      <c r="E18462" s="41"/>
    </row>
    <row r="18463" spans="4:5" x14ac:dyDescent="0.2">
      <c r="D18463" s="1"/>
      <c r="E18463" s="41"/>
    </row>
    <row r="18464" spans="4:5" x14ac:dyDescent="0.2">
      <c r="D18464" s="1"/>
      <c r="E18464" s="41"/>
    </row>
    <row r="18465" spans="4:5" x14ac:dyDescent="0.2">
      <c r="D18465" s="1"/>
      <c r="E18465" s="41"/>
    </row>
    <row r="18466" spans="4:5" x14ac:dyDescent="0.2">
      <c r="D18466" s="1"/>
      <c r="E18466" s="41"/>
    </row>
    <row r="18467" spans="4:5" x14ac:dyDescent="0.2">
      <c r="D18467" s="1"/>
      <c r="E18467" s="41"/>
    </row>
    <row r="18468" spans="4:5" x14ac:dyDescent="0.2">
      <c r="D18468" s="1"/>
      <c r="E18468" s="41"/>
    </row>
    <row r="18469" spans="4:5" x14ac:dyDescent="0.2">
      <c r="D18469" s="1"/>
      <c r="E18469" s="41"/>
    </row>
    <row r="18470" spans="4:5" x14ac:dyDescent="0.2">
      <c r="D18470" s="1"/>
      <c r="E18470" s="41"/>
    </row>
    <row r="18471" spans="4:5" x14ac:dyDescent="0.2">
      <c r="D18471" s="1"/>
      <c r="E18471" s="41"/>
    </row>
    <row r="18472" spans="4:5" x14ac:dyDescent="0.2">
      <c r="D18472" s="1"/>
      <c r="E18472" s="41"/>
    </row>
    <row r="18473" spans="4:5" x14ac:dyDescent="0.2">
      <c r="D18473" s="1"/>
      <c r="E18473" s="41"/>
    </row>
    <row r="18474" spans="4:5" x14ac:dyDescent="0.2">
      <c r="D18474" s="1"/>
      <c r="E18474" s="41"/>
    </row>
    <row r="18475" spans="4:5" x14ac:dyDescent="0.2">
      <c r="D18475" s="1"/>
      <c r="E18475" s="41"/>
    </row>
    <row r="18476" spans="4:5" x14ac:dyDescent="0.2">
      <c r="D18476" s="1"/>
      <c r="E18476" s="41"/>
    </row>
    <row r="18477" spans="4:5" x14ac:dyDescent="0.2">
      <c r="D18477" s="1"/>
      <c r="E18477" s="41"/>
    </row>
    <row r="18478" spans="4:5" x14ac:dyDescent="0.2">
      <c r="D18478" s="1"/>
      <c r="E18478" s="41"/>
    </row>
    <row r="18479" spans="4:5" x14ac:dyDescent="0.2">
      <c r="D18479" s="1"/>
      <c r="E18479" s="41"/>
    </row>
    <row r="18480" spans="4:5" x14ac:dyDescent="0.2">
      <c r="D18480" s="1"/>
      <c r="E18480" s="41"/>
    </row>
    <row r="18481" spans="4:5" x14ac:dyDescent="0.2">
      <c r="D18481" s="1"/>
      <c r="E18481" s="41"/>
    </row>
    <row r="18482" spans="4:5" x14ac:dyDescent="0.2">
      <c r="D18482" s="1"/>
      <c r="E18482" s="41"/>
    </row>
    <row r="18483" spans="4:5" x14ac:dyDescent="0.2">
      <c r="D18483" s="1"/>
      <c r="E18483" s="41"/>
    </row>
    <row r="18484" spans="4:5" x14ac:dyDescent="0.2">
      <c r="D18484" s="1"/>
      <c r="E18484" s="41"/>
    </row>
    <row r="18485" spans="4:5" x14ac:dyDescent="0.2">
      <c r="D18485" s="1"/>
      <c r="E18485" s="41"/>
    </row>
    <row r="18486" spans="4:5" x14ac:dyDescent="0.2">
      <c r="D18486" s="1"/>
      <c r="E18486" s="41"/>
    </row>
    <row r="18487" spans="4:5" x14ac:dyDescent="0.2">
      <c r="D18487" s="1"/>
      <c r="E18487" s="41"/>
    </row>
    <row r="18488" spans="4:5" x14ac:dyDescent="0.2">
      <c r="D18488" s="1"/>
      <c r="E18488" s="41"/>
    </row>
    <row r="18489" spans="4:5" x14ac:dyDescent="0.2">
      <c r="D18489" s="1"/>
      <c r="E18489" s="41"/>
    </row>
    <row r="18490" spans="4:5" x14ac:dyDescent="0.2">
      <c r="D18490" s="1"/>
      <c r="E18490" s="41"/>
    </row>
    <row r="18491" spans="4:5" x14ac:dyDescent="0.2">
      <c r="D18491" s="1"/>
      <c r="E18491" s="41"/>
    </row>
    <row r="18492" spans="4:5" x14ac:dyDescent="0.2">
      <c r="D18492" s="1"/>
      <c r="E18492" s="41"/>
    </row>
    <row r="18493" spans="4:5" x14ac:dyDescent="0.2">
      <c r="D18493" s="1"/>
      <c r="E18493" s="41"/>
    </row>
    <row r="18494" spans="4:5" x14ac:dyDescent="0.2">
      <c r="D18494" s="1"/>
      <c r="E18494" s="41"/>
    </row>
    <row r="18495" spans="4:5" x14ac:dyDescent="0.2">
      <c r="D18495" s="1"/>
      <c r="E18495" s="41"/>
    </row>
    <row r="18496" spans="4:5" x14ac:dyDescent="0.2">
      <c r="D18496" s="1"/>
      <c r="E18496" s="41"/>
    </row>
    <row r="18497" spans="4:5" x14ac:dyDescent="0.2">
      <c r="D18497" s="1"/>
      <c r="E18497" s="41"/>
    </row>
    <row r="18498" spans="4:5" x14ac:dyDescent="0.2">
      <c r="D18498" s="1"/>
      <c r="E18498" s="41"/>
    </row>
    <row r="18499" spans="4:5" x14ac:dyDescent="0.2">
      <c r="D18499" s="1"/>
      <c r="E18499" s="41"/>
    </row>
    <row r="18500" spans="4:5" x14ac:dyDescent="0.2">
      <c r="D18500" s="1"/>
      <c r="E18500" s="41"/>
    </row>
    <row r="18501" spans="4:5" x14ac:dyDescent="0.2">
      <c r="D18501" s="1"/>
      <c r="E18501" s="41"/>
    </row>
    <row r="18502" spans="4:5" x14ac:dyDescent="0.2">
      <c r="D18502" s="1"/>
      <c r="E18502" s="41"/>
    </row>
    <row r="18503" spans="4:5" x14ac:dyDescent="0.2">
      <c r="D18503" s="1"/>
      <c r="E18503" s="41"/>
    </row>
    <row r="18504" spans="4:5" x14ac:dyDescent="0.2">
      <c r="D18504" s="1"/>
      <c r="E18504" s="41"/>
    </row>
    <row r="18505" spans="4:5" x14ac:dyDescent="0.2">
      <c r="D18505" s="1"/>
      <c r="E18505" s="41"/>
    </row>
    <row r="18506" spans="4:5" x14ac:dyDescent="0.2">
      <c r="D18506" s="1"/>
      <c r="E18506" s="41"/>
    </row>
    <row r="18507" spans="4:5" x14ac:dyDescent="0.2">
      <c r="D18507" s="1"/>
      <c r="E18507" s="41"/>
    </row>
    <row r="18508" spans="4:5" x14ac:dyDescent="0.2">
      <c r="D18508" s="1"/>
      <c r="E18508" s="41"/>
    </row>
    <row r="18509" spans="4:5" x14ac:dyDescent="0.2">
      <c r="D18509" s="1"/>
      <c r="E18509" s="41"/>
    </row>
    <row r="18510" spans="4:5" x14ac:dyDescent="0.2">
      <c r="D18510" s="1"/>
      <c r="E18510" s="41"/>
    </row>
    <row r="18511" spans="4:5" x14ac:dyDescent="0.2">
      <c r="D18511" s="1"/>
      <c r="E18511" s="41"/>
    </row>
    <row r="18512" spans="4:5" x14ac:dyDescent="0.2">
      <c r="D18512" s="1"/>
      <c r="E18512" s="41"/>
    </row>
    <row r="18513" spans="4:5" x14ac:dyDescent="0.2">
      <c r="D18513" s="1"/>
      <c r="E18513" s="41"/>
    </row>
    <row r="18514" spans="4:5" x14ac:dyDescent="0.2">
      <c r="D18514" s="1"/>
      <c r="E18514" s="41"/>
    </row>
    <row r="18515" spans="4:5" x14ac:dyDescent="0.2">
      <c r="D18515" s="1"/>
      <c r="E18515" s="41"/>
    </row>
    <row r="18516" spans="4:5" x14ac:dyDescent="0.2">
      <c r="D18516" s="1"/>
      <c r="E18516" s="41"/>
    </row>
    <row r="18517" spans="4:5" x14ac:dyDescent="0.2">
      <c r="D18517" s="1"/>
      <c r="E18517" s="41"/>
    </row>
    <row r="18518" spans="4:5" x14ac:dyDescent="0.2">
      <c r="D18518" s="1"/>
      <c r="E18518" s="41"/>
    </row>
    <row r="18519" spans="4:5" x14ac:dyDescent="0.2">
      <c r="D18519" s="1"/>
      <c r="E18519" s="41"/>
    </row>
    <row r="18520" spans="4:5" x14ac:dyDescent="0.2">
      <c r="D18520" s="1"/>
      <c r="E18520" s="41"/>
    </row>
    <row r="18521" spans="4:5" x14ac:dyDescent="0.2">
      <c r="D18521" s="1"/>
      <c r="E18521" s="41"/>
    </row>
    <row r="18522" spans="4:5" x14ac:dyDescent="0.2">
      <c r="D18522" s="1"/>
      <c r="E18522" s="41"/>
    </row>
    <row r="18523" spans="4:5" x14ac:dyDescent="0.2">
      <c r="D18523" s="1"/>
      <c r="E18523" s="41"/>
    </row>
    <row r="18524" spans="4:5" x14ac:dyDescent="0.2">
      <c r="D18524" s="1"/>
      <c r="E18524" s="41"/>
    </row>
    <row r="18525" spans="4:5" x14ac:dyDescent="0.2">
      <c r="D18525" s="1"/>
      <c r="E18525" s="41"/>
    </row>
    <row r="18526" spans="4:5" x14ac:dyDescent="0.2">
      <c r="D18526" s="1"/>
      <c r="E18526" s="41"/>
    </row>
    <row r="18527" spans="4:5" x14ac:dyDescent="0.2">
      <c r="D18527" s="1"/>
      <c r="E18527" s="41"/>
    </row>
    <row r="18528" spans="4:5" x14ac:dyDescent="0.2">
      <c r="D18528" s="1"/>
      <c r="E18528" s="41"/>
    </row>
    <row r="18529" spans="4:5" x14ac:dyDescent="0.2">
      <c r="D18529" s="1"/>
      <c r="E18529" s="41"/>
    </row>
    <row r="18530" spans="4:5" x14ac:dyDescent="0.2">
      <c r="D18530" s="1"/>
      <c r="E18530" s="41"/>
    </row>
    <row r="18531" spans="4:5" x14ac:dyDescent="0.2">
      <c r="D18531" s="1"/>
      <c r="E18531" s="41"/>
    </row>
    <row r="18532" spans="4:5" x14ac:dyDescent="0.2">
      <c r="D18532" s="1"/>
      <c r="E18532" s="41"/>
    </row>
    <row r="18533" spans="4:5" x14ac:dyDescent="0.2">
      <c r="D18533" s="1"/>
      <c r="E18533" s="41"/>
    </row>
    <row r="18534" spans="4:5" x14ac:dyDescent="0.2">
      <c r="D18534" s="1"/>
      <c r="E18534" s="41"/>
    </row>
    <row r="18535" spans="4:5" x14ac:dyDescent="0.2">
      <c r="D18535" s="1"/>
      <c r="E18535" s="41"/>
    </row>
    <row r="18536" spans="4:5" x14ac:dyDescent="0.2">
      <c r="D18536" s="1"/>
      <c r="E18536" s="41"/>
    </row>
    <row r="18537" spans="4:5" x14ac:dyDescent="0.2">
      <c r="D18537" s="1"/>
      <c r="E18537" s="41"/>
    </row>
    <row r="18538" spans="4:5" x14ac:dyDescent="0.2">
      <c r="D18538" s="1"/>
      <c r="E18538" s="41"/>
    </row>
    <row r="18539" spans="4:5" x14ac:dyDescent="0.2">
      <c r="D18539" s="1"/>
      <c r="E18539" s="41"/>
    </row>
    <row r="18540" spans="4:5" x14ac:dyDescent="0.2">
      <c r="D18540" s="1"/>
      <c r="E18540" s="41"/>
    </row>
    <row r="18541" spans="4:5" x14ac:dyDescent="0.2">
      <c r="D18541" s="1"/>
      <c r="E18541" s="41"/>
    </row>
    <row r="18542" spans="4:5" x14ac:dyDescent="0.2">
      <c r="D18542" s="1"/>
      <c r="E18542" s="41"/>
    </row>
    <row r="18543" spans="4:5" x14ac:dyDescent="0.2">
      <c r="D18543" s="1"/>
      <c r="E18543" s="41"/>
    </row>
    <row r="18544" spans="4:5" x14ac:dyDescent="0.2">
      <c r="D18544" s="1"/>
      <c r="E18544" s="41"/>
    </row>
    <row r="18545" spans="4:5" x14ac:dyDescent="0.2">
      <c r="D18545" s="1"/>
      <c r="E18545" s="41"/>
    </row>
    <row r="18546" spans="4:5" x14ac:dyDescent="0.2">
      <c r="D18546" s="1"/>
      <c r="E18546" s="41"/>
    </row>
    <row r="18547" spans="4:5" x14ac:dyDescent="0.2">
      <c r="D18547" s="1"/>
      <c r="E18547" s="41"/>
    </row>
    <row r="18548" spans="4:5" x14ac:dyDescent="0.2">
      <c r="D18548" s="1"/>
      <c r="E18548" s="41"/>
    </row>
    <row r="18549" spans="4:5" x14ac:dyDescent="0.2">
      <c r="D18549" s="1"/>
      <c r="E18549" s="41"/>
    </row>
    <row r="18550" spans="4:5" x14ac:dyDescent="0.2">
      <c r="D18550" s="1"/>
      <c r="E18550" s="41"/>
    </row>
    <row r="18551" spans="4:5" x14ac:dyDescent="0.2">
      <c r="D18551" s="1"/>
      <c r="E18551" s="41"/>
    </row>
    <row r="18552" spans="4:5" x14ac:dyDescent="0.2">
      <c r="D18552" s="1"/>
      <c r="E18552" s="41"/>
    </row>
    <row r="18553" spans="4:5" x14ac:dyDescent="0.2">
      <c r="D18553" s="1"/>
      <c r="E18553" s="41"/>
    </row>
    <row r="18554" spans="4:5" x14ac:dyDescent="0.2">
      <c r="D18554" s="1"/>
      <c r="E18554" s="41"/>
    </row>
    <row r="18555" spans="4:5" x14ac:dyDescent="0.2">
      <c r="D18555" s="1"/>
      <c r="E18555" s="41"/>
    </row>
    <row r="18556" spans="4:5" x14ac:dyDescent="0.2">
      <c r="D18556" s="1"/>
      <c r="E18556" s="41"/>
    </row>
    <row r="18557" spans="4:5" x14ac:dyDescent="0.2">
      <c r="D18557" s="1"/>
      <c r="E18557" s="41"/>
    </row>
    <row r="18558" spans="4:5" x14ac:dyDescent="0.2">
      <c r="D18558" s="1"/>
      <c r="E18558" s="41"/>
    </row>
    <row r="18559" spans="4:5" x14ac:dyDescent="0.2">
      <c r="D18559" s="1"/>
      <c r="E18559" s="41"/>
    </row>
    <row r="18560" spans="4:5" x14ac:dyDescent="0.2">
      <c r="D18560" s="1"/>
      <c r="E18560" s="41"/>
    </row>
    <row r="18561" spans="4:5" x14ac:dyDescent="0.2">
      <c r="D18561" s="1"/>
      <c r="E18561" s="41"/>
    </row>
    <row r="18562" spans="4:5" x14ac:dyDescent="0.2">
      <c r="D18562" s="1"/>
      <c r="E18562" s="41"/>
    </row>
    <row r="18563" spans="4:5" x14ac:dyDescent="0.2">
      <c r="D18563" s="1"/>
      <c r="E18563" s="41"/>
    </row>
    <row r="18564" spans="4:5" x14ac:dyDescent="0.2">
      <c r="D18564" s="1"/>
      <c r="E18564" s="41"/>
    </row>
    <row r="18565" spans="4:5" x14ac:dyDescent="0.2">
      <c r="D18565" s="1"/>
      <c r="E18565" s="41"/>
    </row>
    <row r="18566" spans="4:5" x14ac:dyDescent="0.2">
      <c r="D18566" s="1"/>
      <c r="E18566" s="41"/>
    </row>
    <row r="18567" spans="4:5" x14ac:dyDescent="0.2">
      <c r="D18567" s="1"/>
      <c r="E18567" s="41"/>
    </row>
    <row r="18568" spans="4:5" x14ac:dyDescent="0.2">
      <c r="D18568" s="1"/>
      <c r="E18568" s="41"/>
    </row>
    <row r="18569" spans="4:5" x14ac:dyDescent="0.2">
      <c r="D18569" s="1"/>
      <c r="E18569" s="41"/>
    </row>
    <row r="18570" spans="4:5" x14ac:dyDescent="0.2">
      <c r="D18570" s="1"/>
      <c r="E18570" s="41"/>
    </row>
    <row r="18571" spans="4:5" x14ac:dyDescent="0.2">
      <c r="D18571" s="1"/>
      <c r="E18571" s="41"/>
    </row>
    <row r="18572" spans="4:5" x14ac:dyDescent="0.2">
      <c r="D18572" s="1"/>
      <c r="E18572" s="41"/>
    </row>
    <row r="18573" spans="4:5" x14ac:dyDescent="0.2">
      <c r="D18573" s="1"/>
      <c r="E18573" s="41"/>
    </row>
    <row r="18574" spans="4:5" x14ac:dyDescent="0.2">
      <c r="D18574" s="1"/>
      <c r="E18574" s="41"/>
    </row>
    <row r="18575" spans="4:5" x14ac:dyDescent="0.2">
      <c r="D18575" s="1"/>
      <c r="E18575" s="41"/>
    </row>
    <row r="18576" spans="4:5" x14ac:dyDescent="0.2">
      <c r="D18576" s="1"/>
      <c r="E18576" s="41"/>
    </row>
    <row r="18577" spans="4:5" x14ac:dyDescent="0.2">
      <c r="D18577" s="1"/>
      <c r="E18577" s="41"/>
    </row>
    <row r="18578" spans="4:5" x14ac:dyDescent="0.2">
      <c r="D18578" s="1"/>
      <c r="E18578" s="41"/>
    </row>
    <row r="18579" spans="4:5" x14ac:dyDescent="0.2">
      <c r="D18579" s="1"/>
      <c r="E18579" s="41"/>
    </row>
    <row r="18580" spans="4:5" x14ac:dyDescent="0.2">
      <c r="D18580" s="1"/>
      <c r="E18580" s="41"/>
    </row>
    <row r="18581" spans="4:5" x14ac:dyDescent="0.2">
      <c r="D18581" s="1"/>
      <c r="E18581" s="41"/>
    </row>
    <row r="18582" spans="4:5" x14ac:dyDescent="0.2">
      <c r="D18582" s="1"/>
      <c r="E18582" s="41"/>
    </row>
    <row r="18583" spans="4:5" x14ac:dyDescent="0.2">
      <c r="D18583" s="1"/>
      <c r="E18583" s="41"/>
    </row>
    <row r="18584" spans="4:5" x14ac:dyDescent="0.2">
      <c r="D18584" s="1"/>
      <c r="E18584" s="41"/>
    </row>
    <row r="18585" spans="4:5" x14ac:dyDescent="0.2">
      <c r="D18585" s="1"/>
      <c r="E18585" s="41"/>
    </row>
    <row r="18586" spans="4:5" x14ac:dyDescent="0.2">
      <c r="D18586" s="1"/>
      <c r="E18586" s="41"/>
    </row>
    <row r="18587" spans="4:5" x14ac:dyDescent="0.2">
      <c r="D18587" s="1"/>
      <c r="E18587" s="41"/>
    </row>
    <row r="18588" spans="4:5" x14ac:dyDescent="0.2">
      <c r="D18588" s="1"/>
      <c r="E18588" s="41"/>
    </row>
    <row r="18589" spans="4:5" x14ac:dyDescent="0.2">
      <c r="D18589" s="1"/>
      <c r="E18589" s="41"/>
    </row>
    <row r="18590" spans="4:5" x14ac:dyDescent="0.2">
      <c r="D18590" s="1"/>
      <c r="E18590" s="41"/>
    </row>
    <row r="18591" spans="4:5" x14ac:dyDescent="0.2">
      <c r="D18591" s="1"/>
      <c r="E18591" s="41"/>
    </row>
    <row r="18592" spans="4:5" x14ac:dyDescent="0.2">
      <c r="D18592" s="1"/>
      <c r="E18592" s="41"/>
    </row>
    <row r="18593" spans="4:5" x14ac:dyDescent="0.2">
      <c r="D18593" s="1"/>
      <c r="E18593" s="41"/>
    </row>
    <row r="18594" spans="4:5" x14ac:dyDescent="0.2">
      <c r="D18594" s="1"/>
      <c r="E18594" s="41"/>
    </row>
    <row r="18595" spans="4:5" x14ac:dyDescent="0.2">
      <c r="D18595" s="1"/>
      <c r="E18595" s="41"/>
    </row>
    <row r="18596" spans="4:5" x14ac:dyDescent="0.2">
      <c r="D18596" s="1"/>
      <c r="E18596" s="41"/>
    </row>
    <row r="18597" spans="4:5" x14ac:dyDescent="0.2">
      <c r="D18597" s="1"/>
      <c r="E18597" s="41"/>
    </row>
    <row r="18598" spans="4:5" x14ac:dyDescent="0.2">
      <c r="D18598" s="1"/>
      <c r="E18598" s="41"/>
    </row>
    <row r="18599" spans="4:5" x14ac:dyDescent="0.2">
      <c r="D18599" s="1"/>
      <c r="E18599" s="41"/>
    </row>
    <row r="18600" spans="4:5" x14ac:dyDescent="0.2">
      <c r="D18600" s="1"/>
      <c r="E18600" s="41"/>
    </row>
    <row r="18601" spans="4:5" x14ac:dyDescent="0.2">
      <c r="D18601" s="1"/>
      <c r="E18601" s="41"/>
    </row>
    <row r="18602" spans="4:5" x14ac:dyDescent="0.2">
      <c r="D18602" s="1"/>
      <c r="E18602" s="41"/>
    </row>
    <row r="18603" spans="4:5" x14ac:dyDescent="0.2">
      <c r="D18603" s="1"/>
      <c r="E18603" s="41"/>
    </row>
    <row r="18604" spans="4:5" x14ac:dyDescent="0.2">
      <c r="D18604" s="1"/>
      <c r="E18604" s="41"/>
    </row>
    <row r="18605" spans="4:5" x14ac:dyDescent="0.2">
      <c r="D18605" s="1"/>
      <c r="E18605" s="41"/>
    </row>
    <row r="18606" spans="4:5" x14ac:dyDescent="0.2">
      <c r="D18606" s="1"/>
      <c r="E18606" s="41"/>
    </row>
    <row r="18607" spans="4:5" x14ac:dyDescent="0.2">
      <c r="D18607" s="1"/>
      <c r="E18607" s="41"/>
    </row>
    <row r="18608" spans="4:5" x14ac:dyDescent="0.2">
      <c r="D18608" s="1"/>
      <c r="E18608" s="41"/>
    </row>
    <row r="18609" spans="4:5" x14ac:dyDescent="0.2">
      <c r="D18609" s="1"/>
      <c r="E18609" s="41"/>
    </row>
    <row r="18610" spans="4:5" x14ac:dyDescent="0.2">
      <c r="D18610" s="1"/>
      <c r="E18610" s="41"/>
    </row>
    <row r="18611" spans="4:5" x14ac:dyDescent="0.2">
      <c r="D18611" s="1"/>
      <c r="E18611" s="41"/>
    </row>
    <row r="18612" spans="4:5" x14ac:dyDescent="0.2">
      <c r="D18612" s="1"/>
      <c r="E18612" s="41"/>
    </row>
    <row r="18613" spans="4:5" x14ac:dyDescent="0.2">
      <c r="D18613" s="1"/>
      <c r="E18613" s="41"/>
    </row>
    <row r="18614" spans="4:5" x14ac:dyDescent="0.2">
      <c r="D18614" s="1"/>
      <c r="E18614" s="41"/>
    </row>
    <row r="18615" spans="4:5" x14ac:dyDescent="0.2">
      <c r="D18615" s="1"/>
      <c r="E18615" s="41"/>
    </row>
    <row r="18616" spans="4:5" x14ac:dyDescent="0.2">
      <c r="D18616" s="1"/>
      <c r="E18616" s="41"/>
    </row>
    <row r="18617" spans="4:5" x14ac:dyDescent="0.2">
      <c r="D18617" s="1"/>
      <c r="E18617" s="41"/>
    </row>
    <row r="18618" spans="4:5" x14ac:dyDescent="0.2">
      <c r="D18618" s="1"/>
      <c r="E18618" s="41"/>
    </row>
    <row r="18619" spans="4:5" x14ac:dyDescent="0.2">
      <c r="D18619" s="1"/>
      <c r="E18619" s="41"/>
    </row>
    <row r="18620" spans="4:5" x14ac:dyDescent="0.2">
      <c r="D18620" s="1"/>
      <c r="E18620" s="41"/>
    </row>
    <row r="18621" spans="4:5" x14ac:dyDescent="0.2">
      <c r="D18621" s="1"/>
      <c r="E18621" s="41"/>
    </row>
    <row r="18622" spans="4:5" x14ac:dyDescent="0.2">
      <c r="D18622" s="1"/>
      <c r="E18622" s="41"/>
    </row>
    <row r="18623" spans="4:5" x14ac:dyDescent="0.2">
      <c r="D18623" s="1"/>
      <c r="E18623" s="41"/>
    </row>
    <row r="18624" spans="4:5" x14ac:dyDescent="0.2">
      <c r="D18624" s="1"/>
      <c r="E18624" s="41"/>
    </row>
    <row r="18625" spans="4:5" x14ac:dyDescent="0.2">
      <c r="D18625" s="1"/>
      <c r="E18625" s="41"/>
    </row>
    <row r="18626" spans="4:5" x14ac:dyDescent="0.2">
      <c r="D18626" s="1"/>
      <c r="E18626" s="41"/>
    </row>
    <row r="18627" spans="4:5" x14ac:dyDescent="0.2">
      <c r="D18627" s="1"/>
      <c r="E18627" s="41"/>
    </row>
    <row r="18628" spans="4:5" x14ac:dyDescent="0.2">
      <c r="D18628" s="1"/>
      <c r="E18628" s="41"/>
    </row>
    <row r="18629" spans="4:5" x14ac:dyDescent="0.2">
      <c r="D18629" s="1"/>
      <c r="E18629" s="41"/>
    </row>
    <row r="18630" spans="4:5" x14ac:dyDescent="0.2">
      <c r="D18630" s="1"/>
      <c r="E18630" s="41"/>
    </row>
    <row r="18631" spans="4:5" x14ac:dyDescent="0.2">
      <c r="D18631" s="1"/>
      <c r="E18631" s="41"/>
    </row>
    <row r="18632" spans="4:5" x14ac:dyDescent="0.2">
      <c r="D18632" s="1"/>
      <c r="E18632" s="41"/>
    </row>
    <row r="18633" spans="4:5" x14ac:dyDescent="0.2">
      <c r="D18633" s="1"/>
      <c r="E18633" s="41"/>
    </row>
    <row r="18634" spans="4:5" x14ac:dyDescent="0.2">
      <c r="D18634" s="1"/>
      <c r="E18634" s="41"/>
    </row>
    <row r="18635" spans="4:5" x14ac:dyDescent="0.2">
      <c r="D18635" s="1"/>
      <c r="E18635" s="41"/>
    </row>
    <row r="18636" spans="4:5" x14ac:dyDescent="0.2">
      <c r="D18636" s="1"/>
      <c r="E18636" s="41"/>
    </row>
    <row r="18637" spans="4:5" x14ac:dyDescent="0.2">
      <c r="D18637" s="1"/>
      <c r="E18637" s="41"/>
    </row>
    <row r="18638" spans="4:5" x14ac:dyDescent="0.2">
      <c r="D18638" s="1"/>
      <c r="E18638" s="41"/>
    </row>
    <row r="18639" spans="4:5" x14ac:dyDescent="0.2">
      <c r="D18639" s="1"/>
      <c r="E18639" s="41"/>
    </row>
    <row r="18640" spans="4:5" x14ac:dyDescent="0.2">
      <c r="D18640" s="1"/>
      <c r="E18640" s="41"/>
    </row>
    <row r="18641" spans="4:5" x14ac:dyDescent="0.2">
      <c r="D18641" s="1"/>
      <c r="E18641" s="41"/>
    </row>
    <row r="18642" spans="4:5" x14ac:dyDescent="0.2">
      <c r="D18642" s="1"/>
      <c r="E18642" s="41"/>
    </row>
    <row r="18643" spans="4:5" x14ac:dyDescent="0.2">
      <c r="D18643" s="1"/>
      <c r="E18643" s="41"/>
    </row>
    <row r="18644" spans="4:5" x14ac:dyDescent="0.2">
      <c r="D18644" s="1"/>
      <c r="E18644" s="41"/>
    </row>
    <row r="18645" spans="4:5" x14ac:dyDescent="0.2">
      <c r="D18645" s="1"/>
      <c r="E18645" s="41"/>
    </row>
    <row r="18646" spans="4:5" x14ac:dyDescent="0.2">
      <c r="D18646" s="1"/>
      <c r="E18646" s="41"/>
    </row>
    <row r="18647" spans="4:5" x14ac:dyDescent="0.2">
      <c r="D18647" s="1"/>
      <c r="E18647" s="41"/>
    </row>
    <row r="18648" spans="4:5" x14ac:dyDescent="0.2">
      <c r="D18648" s="1"/>
      <c r="E18648" s="41"/>
    </row>
    <row r="18649" spans="4:5" x14ac:dyDescent="0.2">
      <c r="D18649" s="1"/>
      <c r="E18649" s="41"/>
    </row>
    <row r="18650" spans="4:5" x14ac:dyDescent="0.2">
      <c r="D18650" s="1"/>
      <c r="E18650" s="41"/>
    </row>
    <row r="18651" spans="4:5" x14ac:dyDescent="0.2">
      <c r="D18651" s="1"/>
      <c r="E18651" s="41"/>
    </row>
    <row r="18652" spans="4:5" x14ac:dyDescent="0.2">
      <c r="D18652" s="1"/>
      <c r="E18652" s="41"/>
    </row>
    <row r="18653" spans="4:5" x14ac:dyDescent="0.2">
      <c r="D18653" s="1"/>
      <c r="E18653" s="41"/>
    </row>
    <row r="18654" spans="4:5" x14ac:dyDescent="0.2">
      <c r="D18654" s="1"/>
      <c r="E18654" s="41"/>
    </row>
    <row r="18655" spans="4:5" x14ac:dyDescent="0.2">
      <c r="D18655" s="1"/>
      <c r="E18655" s="41"/>
    </row>
    <row r="18656" spans="4:5" x14ac:dyDescent="0.2">
      <c r="D18656" s="1"/>
      <c r="E18656" s="41"/>
    </row>
    <row r="18657" spans="4:5" x14ac:dyDescent="0.2">
      <c r="D18657" s="1"/>
      <c r="E18657" s="41"/>
    </row>
    <row r="18658" spans="4:5" x14ac:dyDescent="0.2">
      <c r="D18658" s="1"/>
      <c r="E18658" s="41"/>
    </row>
    <row r="18659" spans="4:5" x14ac:dyDescent="0.2">
      <c r="D18659" s="1"/>
      <c r="E18659" s="41"/>
    </row>
    <row r="18660" spans="4:5" x14ac:dyDescent="0.2">
      <c r="D18660" s="1"/>
      <c r="E18660" s="41"/>
    </row>
    <row r="18661" spans="4:5" x14ac:dyDescent="0.2">
      <c r="D18661" s="1"/>
      <c r="E18661" s="41"/>
    </row>
    <row r="18662" spans="4:5" x14ac:dyDescent="0.2">
      <c r="D18662" s="1"/>
      <c r="E18662" s="41"/>
    </row>
    <row r="18663" spans="4:5" x14ac:dyDescent="0.2">
      <c r="D18663" s="1"/>
      <c r="E18663" s="41"/>
    </row>
    <row r="18664" spans="4:5" x14ac:dyDescent="0.2">
      <c r="D18664" s="1"/>
      <c r="E18664" s="41"/>
    </row>
    <row r="18665" spans="4:5" x14ac:dyDescent="0.2">
      <c r="D18665" s="1"/>
      <c r="E18665" s="41"/>
    </row>
    <row r="18666" spans="4:5" x14ac:dyDescent="0.2">
      <c r="D18666" s="1"/>
      <c r="E18666" s="41"/>
    </row>
    <row r="18667" spans="4:5" x14ac:dyDescent="0.2">
      <c r="D18667" s="1"/>
      <c r="E18667" s="41"/>
    </row>
    <row r="18668" spans="4:5" x14ac:dyDescent="0.2">
      <c r="D18668" s="1"/>
      <c r="E18668" s="41"/>
    </row>
    <row r="18669" spans="4:5" x14ac:dyDescent="0.2">
      <c r="D18669" s="1"/>
      <c r="E18669" s="41"/>
    </row>
    <row r="18670" spans="4:5" x14ac:dyDescent="0.2">
      <c r="D18670" s="1"/>
      <c r="E18670" s="41"/>
    </row>
    <row r="18671" spans="4:5" x14ac:dyDescent="0.2">
      <c r="D18671" s="1"/>
      <c r="E18671" s="41"/>
    </row>
    <row r="18672" spans="4:5" x14ac:dyDescent="0.2">
      <c r="D18672" s="1"/>
      <c r="E18672" s="41"/>
    </row>
    <row r="18673" spans="4:5" x14ac:dyDescent="0.2">
      <c r="D18673" s="1"/>
      <c r="E18673" s="41"/>
    </row>
    <row r="18674" spans="4:5" x14ac:dyDescent="0.2">
      <c r="D18674" s="1"/>
      <c r="E18674" s="41"/>
    </row>
    <row r="18675" spans="4:5" x14ac:dyDescent="0.2">
      <c r="D18675" s="1"/>
      <c r="E18675" s="41"/>
    </row>
    <row r="18676" spans="4:5" x14ac:dyDescent="0.2">
      <c r="D18676" s="1"/>
      <c r="E18676" s="41"/>
    </row>
    <row r="18677" spans="4:5" x14ac:dyDescent="0.2">
      <c r="D18677" s="1"/>
      <c r="E18677" s="41"/>
    </row>
    <row r="18678" spans="4:5" x14ac:dyDescent="0.2">
      <c r="D18678" s="1"/>
      <c r="E18678" s="41"/>
    </row>
    <row r="18679" spans="4:5" x14ac:dyDescent="0.2">
      <c r="D18679" s="1"/>
      <c r="E18679" s="41"/>
    </row>
    <row r="18680" spans="4:5" x14ac:dyDescent="0.2">
      <c r="D18680" s="1"/>
      <c r="E18680" s="41"/>
    </row>
    <row r="18681" spans="4:5" x14ac:dyDescent="0.2">
      <c r="D18681" s="1"/>
      <c r="E18681" s="41"/>
    </row>
    <row r="18682" spans="4:5" x14ac:dyDescent="0.2">
      <c r="D18682" s="1"/>
      <c r="E18682" s="41"/>
    </row>
    <row r="18683" spans="4:5" x14ac:dyDescent="0.2">
      <c r="D18683" s="1"/>
      <c r="E18683" s="41"/>
    </row>
    <row r="18684" spans="4:5" x14ac:dyDescent="0.2">
      <c r="D18684" s="1"/>
      <c r="E18684" s="41"/>
    </row>
    <row r="18685" spans="4:5" x14ac:dyDescent="0.2">
      <c r="D18685" s="1"/>
      <c r="E18685" s="41"/>
    </row>
    <row r="18686" spans="4:5" x14ac:dyDescent="0.2">
      <c r="D18686" s="1"/>
      <c r="E18686" s="41"/>
    </row>
    <row r="18687" spans="4:5" x14ac:dyDescent="0.2">
      <c r="D18687" s="1"/>
      <c r="E18687" s="41"/>
    </row>
    <row r="18688" spans="4:5" x14ac:dyDescent="0.2">
      <c r="D18688" s="1"/>
      <c r="E18688" s="41"/>
    </row>
    <row r="18689" spans="4:5" x14ac:dyDescent="0.2">
      <c r="D18689" s="1"/>
      <c r="E18689" s="41"/>
    </row>
    <row r="18690" spans="4:5" x14ac:dyDescent="0.2">
      <c r="D18690" s="1"/>
      <c r="E18690" s="41"/>
    </row>
    <row r="18691" spans="4:5" x14ac:dyDescent="0.2">
      <c r="D18691" s="1"/>
      <c r="E18691" s="41"/>
    </row>
    <row r="18692" spans="4:5" x14ac:dyDescent="0.2">
      <c r="D18692" s="1"/>
      <c r="E18692" s="41"/>
    </row>
    <row r="18693" spans="4:5" x14ac:dyDescent="0.2">
      <c r="D18693" s="1"/>
      <c r="E18693" s="41"/>
    </row>
    <row r="18694" spans="4:5" x14ac:dyDescent="0.2">
      <c r="D18694" s="1"/>
      <c r="E18694" s="41"/>
    </row>
    <row r="18695" spans="4:5" x14ac:dyDescent="0.2">
      <c r="D18695" s="1"/>
      <c r="E18695" s="41"/>
    </row>
    <row r="18696" spans="4:5" x14ac:dyDescent="0.2">
      <c r="D18696" s="1"/>
      <c r="E18696" s="41"/>
    </row>
    <row r="18697" spans="4:5" x14ac:dyDescent="0.2">
      <c r="D18697" s="1"/>
      <c r="E18697" s="41"/>
    </row>
    <row r="18698" spans="4:5" x14ac:dyDescent="0.2">
      <c r="D18698" s="1"/>
      <c r="E18698" s="41"/>
    </row>
    <row r="18699" spans="4:5" x14ac:dyDescent="0.2">
      <c r="D18699" s="1"/>
      <c r="E18699" s="41"/>
    </row>
    <row r="18700" spans="4:5" x14ac:dyDescent="0.2">
      <c r="D18700" s="1"/>
      <c r="E18700" s="41"/>
    </row>
    <row r="18701" spans="4:5" x14ac:dyDescent="0.2">
      <c r="D18701" s="1"/>
      <c r="E18701" s="41"/>
    </row>
    <row r="18702" spans="4:5" x14ac:dyDescent="0.2">
      <c r="D18702" s="1"/>
      <c r="E18702" s="41"/>
    </row>
    <row r="18703" spans="4:5" x14ac:dyDescent="0.2">
      <c r="D18703" s="1"/>
      <c r="E18703" s="41"/>
    </row>
    <row r="18704" spans="4:5" x14ac:dyDescent="0.2">
      <c r="D18704" s="1"/>
      <c r="E18704" s="41"/>
    </row>
    <row r="18705" spans="4:5" x14ac:dyDescent="0.2">
      <c r="D18705" s="1"/>
      <c r="E18705" s="41"/>
    </row>
    <row r="18706" spans="4:5" x14ac:dyDescent="0.2">
      <c r="D18706" s="1"/>
      <c r="E18706" s="41"/>
    </row>
    <row r="18707" spans="4:5" x14ac:dyDescent="0.2">
      <c r="D18707" s="1"/>
      <c r="E18707" s="41"/>
    </row>
    <row r="18708" spans="4:5" x14ac:dyDescent="0.2">
      <c r="D18708" s="1"/>
      <c r="E18708" s="41"/>
    </row>
    <row r="18709" spans="4:5" x14ac:dyDescent="0.2">
      <c r="D18709" s="1"/>
      <c r="E18709" s="41"/>
    </row>
    <row r="18710" spans="4:5" x14ac:dyDescent="0.2">
      <c r="D18710" s="1"/>
      <c r="E18710" s="41"/>
    </row>
    <row r="18711" spans="4:5" x14ac:dyDescent="0.2">
      <c r="D18711" s="1"/>
      <c r="E18711" s="41"/>
    </row>
    <row r="18712" spans="4:5" x14ac:dyDescent="0.2">
      <c r="D18712" s="1"/>
      <c r="E18712" s="41"/>
    </row>
    <row r="18713" spans="4:5" x14ac:dyDescent="0.2">
      <c r="D18713" s="1"/>
      <c r="E18713" s="41"/>
    </row>
    <row r="18714" spans="4:5" x14ac:dyDescent="0.2">
      <c r="D18714" s="1"/>
      <c r="E18714" s="41"/>
    </row>
    <row r="18715" spans="4:5" x14ac:dyDescent="0.2">
      <c r="D18715" s="1"/>
      <c r="E18715" s="41"/>
    </row>
    <row r="18716" spans="4:5" x14ac:dyDescent="0.2">
      <c r="D18716" s="1"/>
      <c r="E18716" s="41"/>
    </row>
    <row r="18717" spans="4:5" x14ac:dyDescent="0.2">
      <c r="D18717" s="1"/>
      <c r="E18717" s="41"/>
    </row>
    <row r="18718" spans="4:5" x14ac:dyDescent="0.2">
      <c r="D18718" s="1"/>
      <c r="E18718" s="41"/>
    </row>
    <row r="18719" spans="4:5" x14ac:dyDescent="0.2">
      <c r="D18719" s="1"/>
      <c r="E18719" s="41"/>
    </row>
    <row r="18720" spans="4:5" x14ac:dyDescent="0.2">
      <c r="D18720" s="1"/>
      <c r="E18720" s="41"/>
    </row>
    <row r="18721" spans="4:5" x14ac:dyDescent="0.2">
      <c r="D18721" s="1"/>
      <c r="E18721" s="41"/>
    </row>
    <row r="18722" spans="4:5" x14ac:dyDescent="0.2">
      <c r="D18722" s="1"/>
      <c r="E18722" s="41"/>
    </row>
    <row r="18723" spans="4:5" x14ac:dyDescent="0.2">
      <c r="D18723" s="1"/>
      <c r="E18723" s="41"/>
    </row>
    <row r="18724" spans="4:5" x14ac:dyDescent="0.2">
      <c r="D18724" s="1"/>
      <c r="E18724" s="41"/>
    </row>
    <row r="18725" spans="4:5" x14ac:dyDescent="0.2">
      <c r="D18725" s="1"/>
      <c r="E18725" s="41"/>
    </row>
    <row r="18726" spans="4:5" x14ac:dyDescent="0.2">
      <c r="D18726" s="1"/>
      <c r="E18726" s="41"/>
    </row>
    <row r="18727" spans="4:5" x14ac:dyDescent="0.2">
      <c r="D18727" s="1"/>
      <c r="E18727" s="41"/>
    </row>
    <row r="18728" spans="4:5" x14ac:dyDescent="0.2">
      <c r="D18728" s="1"/>
      <c r="E18728" s="41"/>
    </row>
    <row r="18729" spans="4:5" x14ac:dyDescent="0.2">
      <c r="D18729" s="1"/>
      <c r="E18729" s="41"/>
    </row>
    <row r="18730" spans="4:5" x14ac:dyDescent="0.2">
      <c r="D18730" s="1"/>
      <c r="E18730" s="41"/>
    </row>
    <row r="18731" spans="4:5" x14ac:dyDescent="0.2">
      <c r="D18731" s="1"/>
      <c r="E18731" s="41"/>
    </row>
    <row r="18732" spans="4:5" x14ac:dyDescent="0.2">
      <c r="D18732" s="1"/>
      <c r="E18732" s="41"/>
    </row>
    <row r="18733" spans="4:5" x14ac:dyDescent="0.2">
      <c r="D18733" s="1"/>
      <c r="E18733" s="41"/>
    </row>
    <row r="18734" spans="4:5" x14ac:dyDescent="0.2">
      <c r="D18734" s="1"/>
      <c r="E18734" s="41"/>
    </row>
    <row r="18735" spans="4:5" x14ac:dyDescent="0.2">
      <c r="D18735" s="1"/>
      <c r="E18735" s="41"/>
    </row>
    <row r="18736" spans="4:5" x14ac:dyDescent="0.2">
      <c r="D18736" s="1"/>
      <c r="E18736" s="41"/>
    </row>
    <row r="18737" spans="4:5" x14ac:dyDescent="0.2">
      <c r="D18737" s="1"/>
      <c r="E18737" s="41"/>
    </row>
    <row r="18738" spans="4:5" x14ac:dyDescent="0.2">
      <c r="D18738" s="1"/>
      <c r="E18738" s="41"/>
    </row>
    <row r="18739" spans="4:5" x14ac:dyDescent="0.2">
      <c r="D18739" s="1"/>
      <c r="E18739" s="41"/>
    </row>
    <row r="18740" spans="4:5" x14ac:dyDescent="0.2">
      <c r="D18740" s="1"/>
      <c r="E18740" s="41"/>
    </row>
    <row r="18741" spans="4:5" x14ac:dyDescent="0.2">
      <c r="D18741" s="1"/>
      <c r="E18741" s="41"/>
    </row>
    <row r="18742" spans="4:5" x14ac:dyDescent="0.2">
      <c r="D18742" s="1"/>
      <c r="E18742" s="41"/>
    </row>
    <row r="18743" spans="4:5" x14ac:dyDescent="0.2">
      <c r="D18743" s="1"/>
      <c r="E18743" s="41"/>
    </row>
    <row r="18744" spans="4:5" x14ac:dyDescent="0.2">
      <c r="D18744" s="1"/>
      <c r="E18744" s="41"/>
    </row>
    <row r="18745" spans="4:5" x14ac:dyDescent="0.2">
      <c r="D18745" s="1"/>
      <c r="E18745" s="41"/>
    </row>
    <row r="18746" spans="4:5" x14ac:dyDescent="0.2">
      <c r="D18746" s="1"/>
      <c r="E18746" s="41"/>
    </row>
    <row r="18747" spans="4:5" x14ac:dyDescent="0.2">
      <c r="D18747" s="1"/>
      <c r="E18747" s="41"/>
    </row>
    <row r="18748" spans="4:5" x14ac:dyDescent="0.2">
      <c r="D18748" s="1"/>
      <c r="E18748" s="41"/>
    </row>
    <row r="18749" spans="4:5" x14ac:dyDescent="0.2">
      <c r="D18749" s="1"/>
      <c r="E18749" s="41"/>
    </row>
    <row r="18750" spans="4:5" x14ac:dyDescent="0.2">
      <c r="D18750" s="1"/>
      <c r="E18750" s="41"/>
    </row>
    <row r="18751" spans="4:5" x14ac:dyDescent="0.2">
      <c r="D18751" s="1"/>
      <c r="E18751" s="41"/>
    </row>
    <row r="18752" spans="4:5" x14ac:dyDescent="0.2">
      <c r="D18752" s="1"/>
      <c r="E18752" s="41"/>
    </row>
    <row r="18753" spans="4:5" x14ac:dyDescent="0.2">
      <c r="D18753" s="1"/>
      <c r="E18753" s="41"/>
    </row>
    <row r="18754" spans="4:5" x14ac:dyDescent="0.2">
      <c r="D18754" s="1"/>
      <c r="E18754" s="41"/>
    </row>
    <row r="18755" spans="4:5" x14ac:dyDescent="0.2">
      <c r="D18755" s="1"/>
      <c r="E18755" s="41"/>
    </row>
    <row r="18756" spans="4:5" x14ac:dyDescent="0.2">
      <c r="D18756" s="1"/>
      <c r="E18756" s="41"/>
    </row>
    <row r="18757" spans="4:5" x14ac:dyDescent="0.2">
      <c r="D18757" s="1"/>
      <c r="E18757" s="41"/>
    </row>
    <row r="18758" spans="4:5" x14ac:dyDescent="0.2">
      <c r="D18758" s="1"/>
      <c r="E18758" s="41"/>
    </row>
    <row r="18759" spans="4:5" x14ac:dyDescent="0.2">
      <c r="D18759" s="1"/>
      <c r="E18759" s="41"/>
    </row>
    <row r="18760" spans="4:5" x14ac:dyDescent="0.2">
      <c r="D18760" s="1"/>
      <c r="E18760" s="41"/>
    </row>
    <row r="18761" spans="4:5" x14ac:dyDescent="0.2">
      <c r="D18761" s="1"/>
      <c r="E18761" s="41"/>
    </row>
    <row r="18762" spans="4:5" x14ac:dyDescent="0.2">
      <c r="D18762" s="1"/>
      <c r="E18762" s="41"/>
    </row>
    <row r="18763" spans="4:5" x14ac:dyDescent="0.2">
      <c r="D18763" s="1"/>
      <c r="E18763" s="41"/>
    </row>
    <row r="18764" spans="4:5" x14ac:dyDescent="0.2">
      <c r="D18764" s="1"/>
      <c r="E18764" s="41"/>
    </row>
    <row r="18765" spans="4:5" x14ac:dyDescent="0.2">
      <c r="D18765" s="1"/>
      <c r="E18765" s="41"/>
    </row>
    <row r="18766" spans="4:5" x14ac:dyDescent="0.2">
      <c r="D18766" s="1"/>
      <c r="E18766" s="41"/>
    </row>
    <row r="18767" spans="4:5" x14ac:dyDescent="0.2">
      <c r="D18767" s="1"/>
      <c r="E18767" s="41"/>
    </row>
    <row r="18768" spans="4:5" x14ac:dyDescent="0.2">
      <c r="D18768" s="1"/>
      <c r="E18768" s="41"/>
    </row>
    <row r="18769" spans="4:5" x14ac:dyDescent="0.2">
      <c r="D18769" s="1"/>
      <c r="E18769" s="41"/>
    </row>
    <row r="18770" spans="4:5" x14ac:dyDescent="0.2">
      <c r="D18770" s="1"/>
      <c r="E18770" s="41"/>
    </row>
    <row r="18771" spans="4:5" x14ac:dyDescent="0.2">
      <c r="D18771" s="1"/>
      <c r="E18771" s="41"/>
    </row>
    <row r="18772" spans="4:5" x14ac:dyDescent="0.2">
      <c r="D18772" s="1"/>
      <c r="E18772" s="41"/>
    </row>
    <row r="18773" spans="4:5" x14ac:dyDescent="0.2">
      <c r="D18773" s="1"/>
      <c r="E18773" s="41"/>
    </row>
    <row r="18774" spans="4:5" x14ac:dyDescent="0.2">
      <c r="D18774" s="1"/>
      <c r="E18774" s="41"/>
    </row>
    <row r="18775" spans="4:5" x14ac:dyDescent="0.2">
      <c r="D18775" s="1"/>
      <c r="E18775" s="41"/>
    </row>
    <row r="18776" spans="4:5" x14ac:dyDescent="0.2">
      <c r="D18776" s="1"/>
      <c r="E18776" s="41"/>
    </row>
    <row r="18777" spans="4:5" x14ac:dyDescent="0.2">
      <c r="D18777" s="1"/>
      <c r="E18777" s="41"/>
    </row>
    <row r="18778" spans="4:5" x14ac:dyDescent="0.2">
      <c r="D18778" s="1"/>
      <c r="E18778" s="41"/>
    </row>
    <row r="18779" spans="4:5" x14ac:dyDescent="0.2">
      <c r="D18779" s="1"/>
      <c r="E18779" s="41"/>
    </row>
    <row r="18780" spans="4:5" x14ac:dyDescent="0.2">
      <c r="D18780" s="1"/>
      <c r="E18780" s="41"/>
    </row>
    <row r="18781" spans="4:5" x14ac:dyDescent="0.2">
      <c r="D18781" s="1"/>
      <c r="E18781" s="41"/>
    </row>
    <row r="18782" spans="4:5" x14ac:dyDescent="0.2">
      <c r="D18782" s="1"/>
      <c r="E18782" s="41"/>
    </row>
    <row r="18783" spans="4:5" x14ac:dyDescent="0.2">
      <c r="D18783" s="1"/>
      <c r="E18783" s="41"/>
    </row>
    <row r="18784" spans="4:5" x14ac:dyDescent="0.2">
      <c r="D18784" s="1"/>
      <c r="E18784" s="41"/>
    </row>
    <row r="18785" spans="4:5" x14ac:dyDescent="0.2">
      <c r="D18785" s="1"/>
      <c r="E18785" s="41"/>
    </row>
    <row r="18786" spans="4:5" x14ac:dyDescent="0.2">
      <c r="D18786" s="1"/>
      <c r="E18786" s="41"/>
    </row>
    <row r="18787" spans="4:5" x14ac:dyDescent="0.2">
      <c r="D18787" s="1"/>
      <c r="E18787" s="41"/>
    </row>
    <row r="18788" spans="4:5" x14ac:dyDescent="0.2">
      <c r="D18788" s="1"/>
      <c r="E18788" s="41"/>
    </row>
    <row r="18789" spans="4:5" x14ac:dyDescent="0.2">
      <c r="D18789" s="1"/>
      <c r="E18789" s="41"/>
    </row>
    <row r="18790" spans="4:5" x14ac:dyDescent="0.2">
      <c r="D18790" s="1"/>
      <c r="E18790" s="41"/>
    </row>
    <row r="18791" spans="4:5" x14ac:dyDescent="0.2">
      <c r="D18791" s="1"/>
      <c r="E18791" s="41"/>
    </row>
    <row r="18792" spans="4:5" x14ac:dyDescent="0.2">
      <c r="D18792" s="1"/>
      <c r="E18792" s="41"/>
    </row>
    <row r="18793" spans="4:5" x14ac:dyDescent="0.2">
      <c r="D18793" s="1"/>
      <c r="E18793" s="41"/>
    </row>
    <row r="18794" spans="4:5" x14ac:dyDescent="0.2">
      <c r="D18794" s="1"/>
      <c r="E18794" s="41"/>
    </row>
    <row r="18795" spans="4:5" x14ac:dyDescent="0.2">
      <c r="D18795" s="1"/>
      <c r="E18795" s="41"/>
    </row>
    <row r="18796" spans="4:5" x14ac:dyDescent="0.2">
      <c r="D18796" s="1"/>
      <c r="E18796" s="41"/>
    </row>
    <row r="18797" spans="4:5" x14ac:dyDescent="0.2">
      <c r="D18797" s="1"/>
      <c r="E18797" s="41"/>
    </row>
    <row r="18798" spans="4:5" x14ac:dyDescent="0.2">
      <c r="D18798" s="1"/>
      <c r="E18798" s="41"/>
    </row>
    <row r="18799" spans="4:5" x14ac:dyDescent="0.2">
      <c r="D18799" s="1"/>
      <c r="E18799" s="41"/>
    </row>
    <row r="18800" spans="4:5" x14ac:dyDescent="0.2">
      <c r="D18800" s="1"/>
      <c r="E18800" s="41"/>
    </row>
    <row r="18801" spans="4:5" x14ac:dyDescent="0.2">
      <c r="D18801" s="1"/>
      <c r="E18801" s="41"/>
    </row>
    <row r="18802" spans="4:5" x14ac:dyDescent="0.2">
      <c r="D18802" s="1"/>
      <c r="E18802" s="41"/>
    </row>
    <row r="18803" spans="4:5" x14ac:dyDescent="0.2">
      <c r="D18803" s="1"/>
      <c r="E18803" s="41"/>
    </row>
    <row r="18804" spans="4:5" x14ac:dyDescent="0.2">
      <c r="D18804" s="1"/>
      <c r="E18804" s="41"/>
    </row>
    <row r="18805" spans="4:5" x14ac:dyDescent="0.2">
      <c r="D18805" s="1"/>
      <c r="E18805" s="41"/>
    </row>
    <row r="18806" spans="4:5" x14ac:dyDescent="0.2">
      <c r="D18806" s="1"/>
      <c r="E18806" s="41"/>
    </row>
    <row r="18807" spans="4:5" x14ac:dyDescent="0.2">
      <c r="D18807" s="1"/>
      <c r="E18807" s="41"/>
    </row>
    <row r="18808" spans="4:5" x14ac:dyDescent="0.2">
      <c r="D18808" s="1"/>
      <c r="E18808" s="41"/>
    </row>
    <row r="18809" spans="4:5" x14ac:dyDescent="0.2">
      <c r="D18809" s="1"/>
      <c r="E18809" s="41"/>
    </row>
    <row r="18810" spans="4:5" x14ac:dyDescent="0.2">
      <c r="D18810" s="1"/>
      <c r="E18810" s="41"/>
    </row>
    <row r="18811" spans="4:5" x14ac:dyDescent="0.2">
      <c r="D18811" s="1"/>
      <c r="E18811" s="41"/>
    </row>
    <row r="18812" spans="4:5" x14ac:dyDescent="0.2">
      <c r="D18812" s="1"/>
      <c r="E18812" s="41"/>
    </row>
    <row r="18813" spans="4:5" x14ac:dyDescent="0.2">
      <c r="D18813" s="1"/>
      <c r="E18813" s="41"/>
    </row>
    <row r="18814" spans="4:5" x14ac:dyDescent="0.2">
      <c r="D18814" s="1"/>
      <c r="E18814" s="41"/>
    </row>
    <row r="18815" spans="4:5" x14ac:dyDescent="0.2">
      <c r="D18815" s="1"/>
      <c r="E18815" s="41"/>
    </row>
    <row r="18816" spans="4:5" x14ac:dyDescent="0.2">
      <c r="D18816" s="1"/>
      <c r="E18816" s="41"/>
    </row>
    <row r="18817" spans="4:5" x14ac:dyDescent="0.2">
      <c r="D18817" s="1"/>
      <c r="E18817" s="41"/>
    </row>
    <row r="18818" spans="4:5" x14ac:dyDescent="0.2">
      <c r="D18818" s="1"/>
      <c r="E18818" s="41"/>
    </row>
    <row r="18819" spans="4:5" x14ac:dyDescent="0.2">
      <c r="D18819" s="1"/>
      <c r="E18819" s="41"/>
    </row>
    <row r="18820" spans="4:5" x14ac:dyDescent="0.2">
      <c r="D18820" s="1"/>
      <c r="E18820" s="41"/>
    </row>
    <row r="18821" spans="4:5" x14ac:dyDescent="0.2">
      <c r="D18821" s="1"/>
      <c r="E18821" s="41"/>
    </row>
    <row r="18822" spans="4:5" x14ac:dyDescent="0.2">
      <c r="D18822" s="1"/>
      <c r="E18822" s="41"/>
    </row>
    <row r="18823" spans="4:5" x14ac:dyDescent="0.2">
      <c r="D18823" s="1"/>
      <c r="E18823" s="41"/>
    </row>
    <row r="18824" spans="4:5" x14ac:dyDescent="0.2">
      <c r="D18824" s="1"/>
      <c r="E18824" s="41"/>
    </row>
    <row r="18825" spans="4:5" x14ac:dyDescent="0.2">
      <c r="D18825" s="1"/>
      <c r="E18825" s="41"/>
    </row>
    <row r="18826" spans="4:5" x14ac:dyDescent="0.2">
      <c r="D18826" s="1"/>
      <c r="E18826" s="41"/>
    </row>
    <row r="18827" spans="4:5" x14ac:dyDescent="0.2">
      <c r="D18827" s="1"/>
      <c r="E18827" s="41"/>
    </row>
    <row r="18828" spans="4:5" x14ac:dyDescent="0.2">
      <c r="D18828" s="1"/>
      <c r="E18828" s="41"/>
    </row>
    <row r="18829" spans="4:5" x14ac:dyDescent="0.2">
      <c r="D18829" s="1"/>
      <c r="E18829" s="41"/>
    </row>
    <row r="18830" spans="4:5" x14ac:dyDescent="0.2">
      <c r="D18830" s="1"/>
      <c r="E18830" s="41"/>
    </row>
    <row r="18831" spans="4:5" x14ac:dyDescent="0.2">
      <c r="D18831" s="1"/>
      <c r="E18831" s="41"/>
    </row>
    <row r="18832" spans="4:5" x14ac:dyDescent="0.2">
      <c r="D18832" s="1"/>
      <c r="E18832" s="41"/>
    </row>
    <row r="18833" spans="4:5" x14ac:dyDescent="0.2">
      <c r="D18833" s="1"/>
      <c r="E18833" s="41"/>
    </row>
    <row r="18834" spans="4:5" x14ac:dyDescent="0.2">
      <c r="D18834" s="1"/>
      <c r="E18834" s="41"/>
    </row>
    <row r="18835" spans="4:5" x14ac:dyDescent="0.2">
      <c r="D18835" s="1"/>
      <c r="E18835" s="41"/>
    </row>
    <row r="18836" spans="4:5" x14ac:dyDescent="0.2">
      <c r="D18836" s="1"/>
      <c r="E18836" s="41"/>
    </row>
    <row r="18837" spans="4:5" x14ac:dyDescent="0.2">
      <c r="D18837" s="1"/>
      <c r="E18837" s="41"/>
    </row>
    <row r="18838" spans="4:5" x14ac:dyDescent="0.2">
      <c r="D18838" s="1"/>
      <c r="E18838" s="41"/>
    </row>
    <row r="18839" spans="4:5" x14ac:dyDescent="0.2">
      <c r="D18839" s="1"/>
      <c r="E18839" s="41"/>
    </row>
    <row r="18840" spans="4:5" x14ac:dyDescent="0.2">
      <c r="D18840" s="1"/>
      <c r="E18840" s="41"/>
    </row>
    <row r="18841" spans="4:5" x14ac:dyDescent="0.2">
      <c r="D18841" s="1"/>
      <c r="E18841" s="41"/>
    </row>
    <row r="18842" spans="4:5" x14ac:dyDescent="0.2">
      <c r="D18842" s="1"/>
      <c r="E18842" s="41"/>
    </row>
    <row r="18843" spans="4:5" x14ac:dyDescent="0.2">
      <c r="D18843" s="1"/>
      <c r="E18843" s="41"/>
    </row>
    <row r="18844" spans="4:5" x14ac:dyDescent="0.2">
      <c r="D18844" s="1"/>
      <c r="E18844" s="41"/>
    </row>
    <row r="18845" spans="4:5" x14ac:dyDescent="0.2">
      <c r="D18845" s="1"/>
      <c r="E18845" s="41"/>
    </row>
    <row r="18846" spans="4:5" x14ac:dyDescent="0.2">
      <c r="D18846" s="1"/>
      <c r="E18846" s="41"/>
    </row>
    <row r="18847" spans="4:5" x14ac:dyDescent="0.2">
      <c r="D18847" s="1"/>
      <c r="E18847" s="41"/>
    </row>
    <row r="18848" spans="4:5" x14ac:dyDescent="0.2">
      <c r="D18848" s="1"/>
      <c r="E18848" s="41"/>
    </row>
    <row r="18849" spans="4:5" x14ac:dyDescent="0.2">
      <c r="D18849" s="1"/>
      <c r="E18849" s="41"/>
    </row>
    <row r="18850" spans="4:5" x14ac:dyDescent="0.2">
      <c r="D18850" s="1"/>
      <c r="E18850" s="41"/>
    </row>
    <row r="18851" spans="4:5" x14ac:dyDescent="0.2">
      <c r="D18851" s="1"/>
      <c r="E18851" s="41"/>
    </row>
    <row r="18852" spans="4:5" x14ac:dyDescent="0.2">
      <c r="D18852" s="1"/>
      <c r="E18852" s="41"/>
    </row>
    <row r="18853" spans="4:5" x14ac:dyDescent="0.2">
      <c r="D18853" s="1"/>
      <c r="E18853" s="41"/>
    </row>
    <row r="18854" spans="4:5" x14ac:dyDescent="0.2">
      <c r="D18854" s="1"/>
      <c r="E18854" s="41"/>
    </row>
    <row r="18855" spans="4:5" x14ac:dyDescent="0.2">
      <c r="D18855" s="1"/>
      <c r="E18855" s="41"/>
    </row>
    <row r="18856" spans="4:5" x14ac:dyDescent="0.2">
      <c r="D18856" s="1"/>
      <c r="E18856" s="41"/>
    </row>
    <row r="18857" spans="4:5" x14ac:dyDescent="0.2">
      <c r="D18857" s="1"/>
      <c r="E18857" s="41"/>
    </row>
    <row r="18858" spans="4:5" x14ac:dyDescent="0.2">
      <c r="D18858" s="1"/>
      <c r="E18858" s="41"/>
    </row>
    <row r="18859" spans="4:5" x14ac:dyDescent="0.2">
      <c r="D18859" s="1"/>
      <c r="E18859" s="41"/>
    </row>
    <row r="18860" spans="4:5" x14ac:dyDescent="0.2">
      <c r="D18860" s="1"/>
      <c r="E18860" s="41"/>
    </row>
    <row r="18861" spans="4:5" x14ac:dyDescent="0.2">
      <c r="D18861" s="1"/>
      <c r="E18861" s="41"/>
    </row>
    <row r="18862" spans="4:5" x14ac:dyDescent="0.2">
      <c r="D18862" s="1"/>
      <c r="E18862" s="41"/>
    </row>
    <row r="18863" spans="4:5" x14ac:dyDescent="0.2">
      <c r="D18863" s="1"/>
      <c r="E18863" s="41"/>
    </row>
    <row r="18864" spans="4:5" x14ac:dyDescent="0.2">
      <c r="D18864" s="1"/>
      <c r="E18864" s="41"/>
    </row>
    <row r="18865" spans="4:5" x14ac:dyDescent="0.2">
      <c r="D18865" s="1"/>
      <c r="E18865" s="41"/>
    </row>
    <row r="18866" spans="4:5" x14ac:dyDescent="0.2">
      <c r="D18866" s="1"/>
      <c r="E18866" s="41"/>
    </row>
    <row r="18867" spans="4:5" x14ac:dyDescent="0.2">
      <c r="D18867" s="1"/>
      <c r="E18867" s="41"/>
    </row>
    <row r="18868" spans="4:5" x14ac:dyDescent="0.2">
      <c r="D18868" s="1"/>
      <c r="E18868" s="41"/>
    </row>
    <row r="18869" spans="4:5" x14ac:dyDescent="0.2">
      <c r="D18869" s="1"/>
      <c r="E18869" s="41"/>
    </row>
    <row r="18870" spans="4:5" x14ac:dyDescent="0.2">
      <c r="D18870" s="1"/>
      <c r="E18870" s="41"/>
    </row>
    <row r="18871" spans="4:5" x14ac:dyDescent="0.2">
      <c r="D18871" s="1"/>
      <c r="E18871" s="41"/>
    </row>
    <row r="18872" spans="4:5" x14ac:dyDescent="0.2">
      <c r="D18872" s="1"/>
      <c r="E18872" s="41"/>
    </row>
    <row r="18873" spans="4:5" x14ac:dyDescent="0.2">
      <c r="D18873" s="1"/>
      <c r="E18873" s="41"/>
    </row>
    <row r="18874" spans="4:5" x14ac:dyDescent="0.2">
      <c r="D18874" s="1"/>
      <c r="E18874" s="41"/>
    </row>
    <row r="18875" spans="4:5" x14ac:dyDescent="0.2">
      <c r="D18875" s="1"/>
      <c r="E18875" s="41"/>
    </row>
    <row r="18876" spans="4:5" x14ac:dyDescent="0.2">
      <c r="D18876" s="1"/>
      <c r="E18876" s="41"/>
    </row>
    <row r="18877" spans="4:5" x14ac:dyDescent="0.2">
      <c r="D18877" s="1"/>
      <c r="E18877" s="41"/>
    </row>
    <row r="18878" spans="4:5" x14ac:dyDescent="0.2">
      <c r="D18878" s="1"/>
      <c r="E18878" s="41"/>
    </row>
    <row r="18879" spans="4:5" x14ac:dyDescent="0.2">
      <c r="D18879" s="1"/>
      <c r="E18879" s="41"/>
    </row>
    <row r="18880" spans="4:5" x14ac:dyDescent="0.2">
      <c r="D18880" s="1"/>
      <c r="E18880" s="41"/>
    </row>
    <row r="18881" spans="4:5" x14ac:dyDescent="0.2">
      <c r="D18881" s="1"/>
      <c r="E18881" s="41"/>
    </row>
    <row r="18882" spans="4:5" x14ac:dyDescent="0.2">
      <c r="D18882" s="1"/>
      <c r="E18882" s="41"/>
    </row>
    <row r="18883" spans="4:5" x14ac:dyDescent="0.2">
      <c r="D18883" s="1"/>
      <c r="E18883" s="41"/>
    </row>
    <row r="18884" spans="4:5" x14ac:dyDescent="0.2">
      <c r="D18884" s="1"/>
      <c r="E18884" s="41"/>
    </row>
    <row r="18885" spans="4:5" x14ac:dyDescent="0.2">
      <c r="D18885" s="1"/>
      <c r="E18885" s="41"/>
    </row>
    <row r="18886" spans="4:5" x14ac:dyDescent="0.2">
      <c r="D18886" s="1"/>
      <c r="E18886" s="41"/>
    </row>
    <row r="18887" spans="4:5" x14ac:dyDescent="0.2">
      <c r="D18887" s="1"/>
      <c r="E18887" s="41"/>
    </row>
    <row r="18888" spans="4:5" x14ac:dyDescent="0.2">
      <c r="D18888" s="1"/>
      <c r="E18888" s="41"/>
    </row>
    <row r="18889" spans="4:5" x14ac:dyDescent="0.2">
      <c r="D18889" s="1"/>
      <c r="E18889" s="41"/>
    </row>
    <row r="18890" spans="4:5" x14ac:dyDescent="0.2">
      <c r="D18890" s="1"/>
      <c r="E18890" s="41"/>
    </row>
    <row r="18891" spans="4:5" x14ac:dyDescent="0.2">
      <c r="D18891" s="1"/>
      <c r="E18891" s="41"/>
    </row>
    <row r="18892" spans="4:5" x14ac:dyDescent="0.2">
      <c r="D18892" s="1"/>
      <c r="E18892" s="41"/>
    </row>
    <row r="18893" spans="4:5" x14ac:dyDescent="0.2">
      <c r="D18893" s="1"/>
      <c r="E18893" s="41"/>
    </row>
    <row r="18894" spans="4:5" x14ac:dyDescent="0.2">
      <c r="D18894" s="1"/>
      <c r="E18894" s="41"/>
    </row>
    <row r="18895" spans="4:5" x14ac:dyDescent="0.2">
      <c r="D18895" s="1"/>
      <c r="E18895" s="41"/>
    </row>
    <row r="18896" spans="4:5" x14ac:dyDescent="0.2">
      <c r="D18896" s="1"/>
      <c r="E18896" s="41"/>
    </row>
    <row r="18897" spans="4:5" x14ac:dyDescent="0.2">
      <c r="D18897" s="1"/>
      <c r="E18897" s="41"/>
    </row>
    <row r="18898" spans="4:5" x14ac:dyDescent="0.2">
      <c r="D18898" s="1"/>
      <c r="E18898" s="41"/>
    </row>
    <row r="18899" spans="4:5" x14ac:dyDescent="0.2">
      <c r="D18899" s="1"/>
      <c r="E18899" s="41"/>
    </row>
    <row r="18900" spans="4:5" x14ac:dyDescent="0.2">
      <c r="D18900" s="1"/>
      <c r="E18900" s="41"/>
    </row>
    <row r="18901" spans="4:5" x14ac:dyDescent="0.2">
      <c r="D18901" s="1"/>
      <c r="E18901" s="41"/>
    </row>
    <row r="18902" spans="4:5" x14ac:dyDescent="0.2">
      <c r="D18902" s="1"/>
      <c r="E18902" s="41"/>
    </row>
    <row r="18903" spans="4:5" x14ac:dyDescent="0.2">
      <c r="D18903" s="1"/>
      <c r="E18903" s="41"/>
    </row>
    <row r="18904" spans="4:5" x14ac:dyDescent="0.2">
      <c r="D18904" s="1"/>
      <c r="E18904" s="41"/>
    </row>
    <row r="18905" spans="4:5" x14ac:dyDescent="0.2">
      <c r="D18905" s="1"/>
      <c r="E18905" s="41"/>
    </row>
    <row r="18906" spans="4:5" x14ac:dyDescent="0.2">
      <c r="D18906" s="1"/>
      <c r="E18906" s="41"/>
    </row>
    <row r="18907" spans="4:5" x14ac:dyDescent="0.2">
      <c r="D18907" s="1"/>
      <c r="E18907" s="41"/>
    </row>
    <row r="18908" spans="4:5" x14ac:dyDescent="0.2">
      <c r="D18908" s="1"/>
      <c r="E18908" s="41"/>
    </row>
    <row r="18909" spans="4:5" x14ac:dyDescent="0.2">
      <c r="D18909" s="1"/>
      <c r="E18909" s="41"/>
    </row>
    <row r="18910" spans="4:5" x14ac:dyDescent="0.2">
      <c r="D18910" s="1"/>
      <c r="E18910" s="41"/>
    </row>
    <row r="18911" spans="4:5" x14ac:dyDescent="0.2">
      <c r="D18911" s="1"/>
      <c r="E18911" s="41"/>
    </row>
    <row r="18912" spans="4:5" x14ac:dyDescent="0.2">
      <c r="D18912" s="1"/>
      <c r="E18912" s="41"/>
    </row>
    <row r="18913" spans="4:5" x14ac:dyDescent="0.2">
      <c r="D18913" s="1"/>
      <c r="E18913" s="41"/>
    </row>
    <row r="18914" spans="4:5" x14ac:dyDescent="0.2">
      <c r="D18914" s="1"/>
      <c r="E18914" s="41"/>
    </row>
    <row r="18915" spans="4:5" x14ac:dyDescent="0.2">
      <c r="D18915" s="1"/>
      <c r="E18915" s="41"/>
    </row>
    <row r="18916" spans="4:5" x14ac:dyDescent="0.2">
      <c r="D18916" s="1"/>
      <c r="E18916" s="41"/>
    </row>
    <row r="18917" spans="4:5" x14ac:dyDescent="0.2">
      <c r="D18917" s="1"/>
      <c r="E18917" s="41"/>
    </row>
    <row r="18918" spans="4:5" x14ac:dyDescent="0.2">
      <c r="D18918" s="1"/>
      <c r="E18918" s="41"/>
    </row>
    <row r="18919" spans="4:5" x14ac:dyDescent="0.2">
      <c r="D18919" s="1"/>
      <c r="E18919" s="41"/>
    </row>
    <row r="18920" spans="4:5" x14ac:dyDescent="0.2">
      <c r="D18920" s="1"/>
      <c r="E18920" s="41"/>
    </row>
    <row r="18921" spans="4:5" x14ac:dyDescent="0.2">
      <c r="D18921" s="1"/>
      <c r="E18921" s="41"/>
    </row>
    <row r="18922" spans="4:5" x14ac:dyDescent="0.2">
      <c r="D18922" s="1"/>
      <c r="E18922" s="41"/>
    </row>
    <row r="18923" spans="4:5" x14ac:dyDescent="0.2">
      <c r="D18923" s="1"/>
      <c r="E18923" s="41"/>
    </row>
    <row r="18924" spans="4:5" x14ac:dyDescent="0.2">
      <c r="D18924" s="1"/>
      <c r="E18924" s="41"/>
    </row>
    <row r="18925" spans="4:5" x14ac:dyDescent="0.2">
      <c r="D18925" s="1"/>
      <c r="E18925" s="41"/>
    </row>
    <row r="18926" spans="4:5" x14ac:dyDescent="0.2">
      <c r="D18926" s="1"/>
      <c r="E18926" s="41"/>
    </row>
    <row r="18927" spans="4:5" x14ac:dyDescent="0.2">
      <c r="D18927" s="1"/>
      <c r="E18927" s="41"/>
    </row>
    <row r="18928" spans="4:5" x14ac:dyDescent="0.2">
      <c r="D18928" s="1"/>
      <c r="E18928" s="41"/>
    </row>
    <row r="18929" spans="4:5" x14ac:dyDescent="0.2">
      <c r="D18929" s="1"/>
      <c r="E18929" s="41"/>
    </row>
    <row r="18930" spans="4:5" x14ac:dyDescent="0.2">
      <c r="D18930" s="1"/>
      <c r="E18930" s="41"/>
    </row>
    <row r="18931" spans="4:5" x14ac:dyDescent="0.2">
      <c r="D18931" s="1"/>
      <c r="E18931" s="41"/>
    </row>
    <row r="18932" spans="4:5" x14ac:dyDescent="0.2">
      <c r="D18932" s="1"/>
      <c r="E18932" s="41"/>
    </row>
    <row r="18933" spans="4:5" x14ac:dyDescent="0.2">
      <c r="D18933" s="1"/>
      <c r="E18933" s="41"/>
    </row>
    <row r="18934" spans="4:5" x14ac:dyDescent="0.2">
      <c r="D18934" s="1"/>
      <c r="E18934" s="41"/>
    </row>
    <row r="18935" spans="4:5" x14ac:dyDescent="0.2">
      <c r="D18935" s="1"/>
      <c r="E18935" s="41"/>
    </row>
    <row r="18936" spans="4:5" x14ac:dyDescent="0.2">
      <c r="D18936" s="1"/>
      <c r="E18936" s="41"/>
    </row>
    <row r="18937" spans="4:5" x14ac:dyDescent="0.2">
      <c r="D18937" s="1"/>
      <c r="E18937" s="41"/>
    </row>
    <row r="18938" spans="4:5" x14ac:dyDescent="0.2">
      <c r="D18938" s="1"/>
      <c r="E18938" s="41"/>
    </row>
    <row r="18939" spans="4:5" x14ac:dyDescent="0.2">
      <c r="D18939" s="1"/>
      <c r="E18939" s="41"/>
    </row>
    <row r="18940" spans="4:5" x14ac:dyDescent="0.2">
      <c r="D18940" s="1"/>
      <c r="E18940" s="41"/>
    </row>
    <row r="18941" spans="4:5" x14ac:dyDescent="0.2">
      <c r="D18941" s="1"/>
      <c r="E18941" s="41"/>
    </row>
    <row r="18942" spans="4:5" x14ac:dyDescent="0.2">
      <c r="D18942" s="1"/>
      <c r="E18942" s="41"/>
    </row>
    <row r="18943" spans="4:5" x14ac:dyDescent="0.2">
      <c r="D18943" s="1"/>
      <c r="E18943" s="41"/>
    </row>
    <row r="18944" spans="4:5" x14ac:dyDescent="0.2">
      <c r="D18944" s="1"/>
      <c r="E18944" s="41"/>
    </row>
    <row r="18945" spans="4:5" x14ac:dyDescent="0.2">
      <c r="D18945" s="1"/>
      <c r="E18945" s="41"/>
    </row>
    <row r="18946" spans="4:5" x14ac:dyDescent="0.2">
      <c r="D18946" s="1"/>
      <c r="E18946" s="41"/>
    </row>
    <row r="18947" spans="4:5" x14ac:dyDescent="0.2">
      <c r="D18947" s="1"/>
      <c r="E18947" s="41"/>
    </row>
    <row r="18948" spans="4:5" x14ac:dyDescent="0.2">
      <c r="D18948" s="1"/>
      <c r="E18948" s="41"/>
    </row>
    <row r="18949" spans="4:5" x14ac:dyDescent="0.2">
      <c r="D18949" s="1"/>
      <c r="E18949" s="41"/>
    </row>
    <row r="18950" spans="4:5" x14ac:dyDescent="0.2">
      <c r="D18950" s="1"/>
      <c r="E18950" s="41"/>
    </row>
    <row r="18951" spans="4:5" x14ac:dyDescent="0.2">
      <c r="D18951" s="1"/>
      <c r="E18951" s="41"/>
    </row>
    <row r="18952" spans="4:5" x14ac:dyDescent="0.2">
      <c r="D18952" s="1"/>
      <c r="E18952" s="41"/>
    </row>
    <row r="18953" spans="4:5" x14ac:dyDescent="0.2">
      <c r="D18953" s="1"/>
      <c r="E18953" s="41"/>
    </row>
    <row r="18954" spans="4:5" x14ac:dyDescent="0.2">
      <c r="D18954" s="1"/>
      <c r="E18954" s="41"/>
    </row>
    <row r="18955" spans="4:5" x14ac:dyDescent="0.2">
      <c r="D18955" s="1"/>
      <c r="E18955" s="41"/>
    </row>
    <row r="18956" spans="4:5" x14ac:dyDescent="0.2">
      <c r="D18956" s="1"/>
      <c r="E18956" s="41"/>
    </row>
    <row r="18957" spans="4:5" x14ac:dyDescent="0.2">
      <c r="D18957" s="1"/>
      <c r="E18957" s="41"/>
    </row>
    <row r="18958" spans="4:5" x14ac:dyDescent="0.2">
      <c r="D18958" s="1"/>
      <c r="E18958" s="41"/>
    </row>
    <row r="18959" spans="4:5" x14ac:dyDescent="0.2">
      <c r="D18959" s="1"/>
      <c r="E18959" s="41"/>
    </row>
    <row r="18960" spans="4:5" x14ac:dyDescent="0.2">
      <c r="D18960" s="1"/>
      <c r="E18960" s="41"/>
    </row>
    <row r="18961" spans="4:5" x14ac:dyDescent="0.2">
      <c r="D18961" s="1"/>
      <c r="E18961" s="41"/>
    </row>
    <row r="18962" spans="4:5" x14ac:dyDescent="0.2">
      <c r="D18962" s="1"/>
      <c r="E18962" s="41"/>
    </row>
    <row r="18963" spans="4:5" x14ac:dyDescent="0.2">
      <c r="D18963" s="1"/>
      <c r="E18963" s="41"/>
    </row>
    <row r="18964" spans="4:5" x14ac:dyDescent="0.2">
      <c r="D18964" s="1"/>
      <c r="E18964" s="41"/>
    </row>
    <row r="18965" spans="4:5" x14ac:dyDescent="0.2">
      <c r="D18965" s="1"/>
      <c r="E18965" s="41"/>
    </row>
    <row r="18966" spans="4:5" x14ac:dyDescent="0.2">
      <c r="D18966" s="1"/>
      <c r="E18966" s="41"/>
    </row>
    <row r="18967" spans="4:5" x14ac:dyDescent="0.2">
      <c r="D18967" s="1"/>
      <c r="E18967" s="41"/>
    </row>
    <row r="18968" spans="4:5" x14ac:dyDescent="0.2">
      <c r="D18968" s="1"/>
      <c r="E18968" s="41"/>
    </row>
    <row r="18969" spans="4:5" x14ac:dyDescent="0.2">
      <c r="D18969" s="1"/>
      <c r="E18969" s="41"/>
    </row>
    <row r="18970" spans="4:5" x14ac:dyDescent="0.2">
      <c r="D18970" s="1"/>
      <c r="E18970" s="41"/>
    </row>
    <row r="18971" spans="4:5" x14ac:dyDescent="0.2">
      <c r="D18971" s="1"/>
      <c r="E18971" s="41"/>
    </row>
    <row r="18972" spans="4:5" x14ac:dyDescent="0.2">
      <c r="D18972" s="1"/>
      <c r="E18972" s="41"/>
    </row>
    <row r="18973" spans="4:5" x14ac:dyDescent="0.2">
      <c r="D18973" s="1"/>
      <c r="E18973" s="41"/>
    </row>
    <row r="18974" spans="4:5" x14ac:dyDescent="0.2">
      <c r="D18974" s="1"/>
      <c r="E18974" s="41"/>
    </row>
    <row r="18975" spans="4:5" x14ac:dyDescent="0.2">
      <c r="D18975" s="1"/>
      <c r="E18975" s="41"/>
    </row>
    <row r="18976" spans="4:5" x14ac:dyDescent="0.2">
      <c r="D18976" s="1"/>
      <c r="E18976" s="41"/>
    </row>
    <row r="18977" spans="4:5" x14ac:dyDescent="0.2">
      <c r="D18977" s="1"/>
      <c r="E18977" s="41"/>
    </row>
    <row r="18978" spans="4:5" x14ac:dyDescent="0.2">
      <c r="D18978" s="1"/>
      <c r="E18978" s="41"/>
    </row>
    <row r="18979" spans="4:5" x14ac:dyDescent="0.2">
      <c r="D18979" s="1"/>
      <c r="E18979" s="41"/>
    </row>
    <row r="18980" spans="4:5" x14ac:dyDescent="0.2">
      <c r="D18980" s="1"/>
      <c r="E18980" s="41"/>
    </row>
    <row r="18981" spans="4:5" x14ac:dyDescent="0.2">
      <c r="D18981" s="1"/>
      <c r="E18981" s="41"/>
    </row>
    <row r="18982" spans="4:5" x14ac:dyDescent="0.2">
      <c r="D18982" s="1"/>
      <c r="E18982" s="41"/>
    </row>
    <row r="18983" spans="4:5" x14ac:dyDescent="0.2">
      <c r="D18983" s="1"/>
      <c r="E18983" s="41"/>
    </row>
    <row r="18984" spans="4:5" x14ac:dyDescent="0.2">
      <c r="D18984" s="1"/>
      <c r="E18984" s="41"/>
    </row>
    <row r="18985" spans="4:5" x14ac:dyDescent="0.2">
      <c r="D18985" s="1"/>
      <c r="E18985" s="41"/>
    </row>
    <row r="18986" spans="4:5" x14ac:dyDescent="0.2">
      <c r="D18986" s="1"/>
      <c r="E18986" s="41"/>
    </row>
    <row r="18987" spans="4:5" x14ac:dyDescent="0.2">
      <c r="D18987" s="1"/>
      <c r="E18987" s="41"/>
    </row>
    <row r="18988" spans="4:5" x14ac:dyDescent="0.2">
      <c r="D18988" s="1"/>
      <c r="E18988" s="41"/>
    </row>
    <row r="18989" spans="4:5" x14ac:dyDescent="0.2">
      <c r="D18989" s="1"/>
      <c r="E18989" s="41"/>
    </row>
    <row r="18990" spans="4:5" x14ac:dyDescent="0.2">
      <c r="D18990" s="1"/>
      <c r="E18990" s="41"/>
    </row>
    <row r="18991" spans="4:5" x14ac:dyDescent="0.2">
      <c r="D18991" s="1"/>
      <c r="E18991" s="41"/>
    </row>
    <row r="18992" spans="4:5" x14ac:dyDescent="0.2">
      <c r="D18992" s="1"/>
      <c r="E18992" s="41"/>
    </row>
    <row r="18993" spans="4:5" x14ac:dyDescent="0.2">
      <c r="D18993" s="1"/>
      <c r="E18993" s="41"/>
    </row>
    <row r="18994" spans="4:5" x14ac:dyDescent="0.2">
      <c r="D18994" s="1"/>
      <c r="E18994" s="41"/>
    </row>
    <row r="18995" spans="4:5" x14ac:dyDescent="0.2">
      <c r="D18995" s="1"/>
      <c r="E18995" s="41"/>
    </row>
    <row r="18996" spans="4:5" x14ac:dyDescent="0.2">
      <c r="D18996" s="1"/>
      <c r="E18996" s="41"/>
    </row>
    <row r="18997" spans="4:5" x14ac:dyDescent="0.2">
      <c r="D18997" s="1"/>
      <c r="E18997" s="41"/>
    </row>
    <row r="18998" spans="4:5" x14ac:dyDescent="0.2">
      <c r="D18998" s="1"/>
      <c r="E18998" s="41"/>
    </row>
    <row r="18999" spans="4:5" x14ac:dyDescent="0.2">
      <c r="D18999" s="1"/>
      <c r="E18999" s="41"/>
    </row>
    <row r="19000" spans="4:5" x14ac:dyDescent="0.2">
      <c r="D19000" s="1"/>
      <c r="E19000" s="41"/>
    </row>
    <row r="19001" spans="4:5" x14ac:dyDescent="0.2">
      <c r="D19001" s="1"/>
      <c r="E19001" s="41"/>
    </row>
    <row r="19002" spans="4:5" x14ac:dyDescent="0.2">
      <c r="D19002" s="1"/>
      <c r="E19002" s="41"/>
    </row>
    <row r="19003" spans="4:5" x14ac:dyDescent="0.2">
      <c r="D19003" s="1"/>
      <c r="E19003" s="41"/>
    </row>
    <row r="19004" spans="4:5" x14ac:dyDescent="0.2">
      <c r="D19004" s="1"/>
      <c r="E19004" s="41"/>
    </row>
    <row r="19005" spans="4:5" x14ac:dyDescent="0.2">
      <c r="D19005" s="1"/>
      <c r="E19005" s="41"/>
    </row>
    <row r="19006" spans="4:5" x14ac:dyDescent="0.2">
      <c r="D19006" s="1"/>
      <c r="E19006" s="41"/>
    </row>
    <row r="19007" spans="4:5" x14ac:dyDescent="0.2">
      <c r="D19007" s="1"/>
      <c r="E19007" s="41"/>
    </row>
    <row r="19008" spans="4:5" x14ac:dyDescent="0.2">
      <c r="D19008" s="1"/>
      <c r="E19008" s="41"/>
    </row>
    <row r="19009" spans="4:5" x14ac:dyDescent="0.2">
      <c r="D19009" s="1"/>
      <c r="E19009" s="41"/>
    </row>
    <row r="19010" spans="4:5" x14ac:dyDescent="0.2">
      <c r="D19010" s="1"/>
      <c r="E19010" s="41"/>
    </row>
    <row r="19011" spans="4:5" x14ac:dyDescent="0.2">
      <c r="D19011" s="1"/>
      <c r="E19011" s="41"/>
    </row>
    <row r="19012" spans="4:5" x14ac:dyDescent="0.2">
      <c r="D19012" s="1"/>
      <c r="E19012" s="41"/>
    </row>
    <row r="19013" spans="4:5" x14ac:dyDescent="0.2">
      <c r="D19013" s="1"/>
      <c r="E19013" s="41"/>
    </row>
    <row r="19014" spans="4:5" x14ac:dyDescent="0.2">
      <c r="D19014" s="1"/>
      <c r="E19014" s="41"/>
    </row>
    <row r="19015" spans="4:5" x14ac:dyDescent="0.2">
      <c r="D19015" s="1"/>
      <c r="E19015" s="41"/>
    </row>
    <row r="19016" spans="4:5" x14ac:dyDescent="0.2">
      <c r="D19016" s="1"/>
      <c r="E19016" s="41"/>
    </row>
    <row r="19017" spans="4:5" x14ac:dyDescent="0.2">
      <c r="D19017" s="1"/>
      <c r="E19017" s="41"/>
    </row>
    <row r="19018" spans="4:5" x14ac:dyDescent="0.2">
      <c r="D19018" s="1"/>
      <c r="E19018" s="41"/>
    </row>
    <row r="19019" spans="4:5" x14ac:dyDescent="0.2">
      <c r="D19019" s="1"/>
      <c r="E19019" s="41"/>
    </row>
    <row r="19020" spans="4:5" x14ac:dyDescent="0.2">
      <c r="D19020" s="1"/>
      <c r="E19020" s="41"/>
    </row>
    <row r="19021" spans="4:5" x14ac:dyDescent="0.2">
      <c r="D19021" s="1"/>
      <c r="E19021" s="41"/>
    </row>
    <row r="19022" spans="4:5" x14ac:dyDescent="0.2">
      <c r="D19022" s="1"/>
      <c r="E19022" s="41"/>
    </row>
    <row r="19023" spans="4:5" x14ac:dyDescent="0.2">
      <c r="D19023" s="1"/>
      <c r="E19023" s="41"/>
    </row>
    <row r="19024" spans="4:5" x14ac:dyDescent="0.2">
      <c r="D19024" s="1"/>
      <c r="E19024" s="41"/>
    </row>
    <row r="19025" spans="4:5" x14ac:dyDescent="0.2">
      <c r="D19025" s="1"/>
      <c r="E19025" s="41"/>
    </row>
    <row r="19026" spans="4:5" x14ac:dyDescent="0.2">
      <c r="D19026" s="1"/>
      <c r="E19026" s="41"/>
    </row>
    <row r="19027" spans="4:5" x14ac:dyDescent="0.2">
      <c r="D19027" s="1"/>
      <c r="E19027" s="41"/>
    </row>
    <row r="19028" spans="4:5" x14ac:dyDescent="0.2">
      <c r="D19028" s="1"/>
      <c r="E19028" s="41"/>
    </row>
    <row r="19029" spans="4:5" x14ac:dyDescent="0.2">
      <c r="D19029" s="1"/>
      <c r="E19029" s="41"/>
    </row>
    <row r="19030" spans="4:5" x14ac:dyDescent="0.2">
      <c r="D19030" s="1"/>
      <c r="E19030" s="41"/>
    </row>
    <row r="19031" spans="4:5" x14ac:dyDescent="0.2">
      <c r="D19031" s="1"/>
      <c r="E19031" s="41"/>
    </row>
    <row r="19032" spans="4:5" x14ac:dyDescent="0.2">
      <c r="D19032" s="1"/>
      <c r="E19032" s="41"/>
    </row>
    <row r="19033" spans="4:5" x14ac:dyDescent="0.2">
      <c r="D19033" s="1"/>
      <c r="E19033" s="41"/>
    </row>
    <row r="19034" spans="4:5" x14ac:dyDescent="0.2">
      <c r="D19034" s="1"/>
      <c r="E19034" s="41"/>
    </row>
    <row r="19035" spans="4:5" x14ac:dyDescent="0.2">
      <c r="D19035" s="1"/>
      <c r="E19035" s="41"/>
    </row>
    <row r="19036" spans="4:5" x14ac:dyDescent="0.2">
      <c r="D19036" s="1"/>
      <c r="E19036" s="41"/>
    </row>
    <row r="19037" spans="4:5" x14ac:dyDescent="0.2">
      <c r="D19037" s="1"/>
      <c r="E19037" s="41"/>
    </row>
    <row r="19038" spans="4:5" x14ac:dyDescent="0.2">
      <c r="D19038" s="1"/>
      <c r="E19038" s="41"/>
    </row>
    <row r="19039" spans="4:5" x14ac:dyDescent="0.2">
      <c r="D19039" s="1"/>
      <c r="E19039" s="41"/>
    </row>
    <row r="19040" spans="4:5" x14ac:dyDescent="0.2">
      <c r="D19040" s="1"/>
      <c r="E19040" s="41"/>
    </row>
    <row r="19041" spans="4:5" x14ac:dyDescent="0.2">
      <c r="D19041" s="1"/>
      <c r="E19041" s="41"/>
    </row>
    <row r="19042" spans="4:5" x14ac:dyDescent="0.2">
      <c r="D19042" s="1"/>
      <c r="E19042" s="41"/>
    </row>
    <row r="19043" spans="4:5" x14ac:dyDescent="0.2">
      <c r="D19043" s="1"/>
      <c r="E19043" s="41"/>
    </row>
    <row r="19044" spans="4:5" x14ac:dyDescent="0.2">
      <c r="D19044" s="1"/>
      <c r="E19044" s="41"/>
    </row>
    <row r="19045" spans="4:5" x14ac:dyDescent="0.2">
      <c r="D19045" s="1"/>
      <c r="E19045" s="41"/>
    </row>
    <row r="19046" spans="4:5" x14ac:dyDescent="0.2">
      <c r="D19046" s="1"/>
      <c r="E19046" s="41"/>
    </row>
    <row r="19047" spans="4:5" x14ac:dyDescent="0.2">
      <c r="D19047" s="1"/>
      <c r="E19047" s="41"/>
    </row>
    <row r="19048" spans="4:5" x14ac:dyDescent="0.2">
      <c r="D19048" s="1"/>
      <c r="E19048" s="41"/>
    </row>
    <row r="19049" spans="4:5" x14ac:dyDescent="0.2">
      <c r="D19049" s="1"/>
      <c r="E19049" s="41"/>
    </row>
    <row r="19050" spans="4:5" x14ac:dyDescent="0.2">
      <c r="D19050" s="1"/>
      <c r="E19050" s="41"/>
    </row>
    <row r="19051" spans="4:5" x14ac:dyDescent="0.2">
      <c r="D19051" s="1"/>
      <c r="E19051" s="41"/>
    </row>
    <row r="19052" spans="4:5" x14ac:dyDescent="0.2">
      <c r="D19052" s="1"/>
      <c r="E19052" s="41"/>
    </row>
    <row r="19053" spans="4:5" x14ac:dyDescent="0.2">
      <c r="D19053" s="1"/>
      <c r="E19053" s="41"/>
    </row>
    <row r="19054" spans="4:5" x14ac:dyDescent="0.2">
      <c r="D19054" s="1"/>
      <c r="E19054" s="41"/>
    </row>
    <row r="19055" spans="4:5" x14ac:dyDescent="0.2">
      <c r="D19055" s="1"/>
      <c r="E19055" s="41"/>
    </row>
    <row r="19056" spans="4:5" x14ac:dyDescent="0.2">
      <c r="D19056" s="1"/>
      <c r="E19056" s="41"/>
    </row>
    <row r="19057" spans="4:5" x14ac:dyDescent="0.2">
      <c r="D19057" s="1"/>
      <c r="E19057" s="41"/>
    </row>
    <row r="19058" spans="4:5" x14ac:dyDescent="0.2">
      <c r="D19058" s="1"/>
      <c r="E19058" s="41"/>
    </row>
    <row r="19059" spans="4:5" x14ac:dyDescent="0.2">
      <c r="D19059" s="1"/>
      <c r="E19059" s="41"/>
    </row>
    <row r="19060" spans="4:5" x14ac:dyDescent="0.2">
      <c r="D19060" s="1"/>
      <c r="E19060" s="41"/>
    </row>
    <row r="19061" spans="4:5" x14ac:dyDescent="0.2">
      <c r="D19061" s="1"/>
      <c r="E19061" s="41"/>
    </row>
    <row r="19062" spans="4:5" x14ac:dyDescent="0.2">
      <c r="D19062" s="1"/>
      <c r="E19062" s="41"/>
    </row>
    <row r="19063" spans="4:5" x14ac:dyDescent="0.2">
      <c r="D19063" s="1"/>
      <c r="E19063" s="41"/>
    </row>
    <row r="19064" spans="4:5" x14ac:dyDescent="0.2">
      <c r="D19064" s="1"/>
      <c r="E19064" s="41"/>
    </row>
    <row r="19065" spans="4:5" x14ac:dyDescent="0.2">
      <c r="D19065" s="1"/>
      <c r="E19065" s="41"/>
    </row>
    <row r="19066" spans="4:5" x14ac:dyDescent="0.2">
      <c r="D19066" s="1"/>
      <c r="E19066" s="41"/>
    </row>
    <row r="19067" spans="4:5" x14ac:dyDescent="0.2">
      <c r="D19067" s="1"/>
      <c r="E19067" s="41"/>
    </row>
    <row r="19068" spans="4:5" x14ac:dyDescent="0.2">
      <c r="D19068" s="1"/>
      <c r="E19068" s="41"/>
    </row>
    <row r="19069" spans="4:5" x14ac:dyDescent="0.2">
      <c r="D19069" s="1"/>
      <c r="E19069" s="41"/>
    </row>
    <row r="19070" spans="4:5" x14ac:dyDescent="0.2">
      <c r="D19070" s="1"/>
      <c r="E19070" s="41"/>
    </row>
    <row r="19071" spans="4:5" x14ac:dyDescent="0.2">
      <c r="D19071" s="1"/>
      <c r="E19071" s="41"/>
    </row>
    <row r="19072" spans="4:5" x14ac:dyDescent="0.2">
      <c r="D19072" s="1"/>
      <c r="E19072" s="41"/>
    </row>
    <row r="19073" spans="4:5" x14ac:dyDescent="0.2">
      <c r="D19073" s="1"/>
      <c r="E19073" s="41"/>
    </row>
    <row r="19074" spans="4:5" x14ac:dyDescent="0.2">
      <c r="D19074" s="1"/>
      <c r="E19074" s="41"/>
    </row>
    <row r="19075" spans="4:5" x14ac:dyDescent="0.2">
      <c r="D19075" s="1"/>
      <c r="E19075" s="41"/>
    </row>
    <row r="19076" spans="4:5" x14ac:dyDescent="0.2">
      <c r="D19076" s="1"/>
      <c r="E19076" s="41"/>
    </row>
    <row r="19077" spans="4:5" x14ac:dyDescent="0.2">
      <c r="D19077" s="1"/>
      <c r="E19077" s="41"/>
    </row>
    <row r="19078" spans="4:5" x14ac:dyDescent="0.2">
      <c r="D19078" s="1"/>
      <c r="E19078" s="41"/>
    </row>
    <row r="19079" spans="4:5" x14ac:dyDescent="0.2">
      <c r="D19079" s="1"/>
      <c r="E19079" s="41"/>
    </row>
    <row r="19080" spans="4:5" x14ac:dyDescent="0.2">
      <c r="D19080" s="1"/>
      <c r="E19080" s="41"/>
    </row>
    <row r="19081" spans="4:5" x14ac:dyDescent="0.2">
      <c r="D19081" s="1"/>
      <c r="E19081" s="41"/>
    </row>
    <row r="19082" spans="4:5" x14ac:dyDescent="0.2">
      <c r="D19082" s="1"/>
      <c r="E19082" s="41"/>
    </row>
    <row r="19083" spans="4:5" x14ac:dyDescent="0.2">
      <c r="D19083" s="1"/>
      <c r="E19083" s="41"/>
    </row>
    <row r="19084" spans="4:5" x14ac:dyDescent="0.2">
      <c r="D19084" s="1"/>
      <c r="E19084" s="41"/>
    </row>
    <row r="19085" spans="4:5" x14ac:dyDescent="0.2">
      <c r="D19085" s="1"/>
      <c r="E19085" s="41"/>
    </row>
    <row r="19086" spans="4:5" x14ac:dyDescent="0.2">
      <c r="D19086" s="1"/>
      <c r="E19086" s="41"/>
    </row>
    <row r="19087" spans="4:5" x14ac:dyDescent="0.2">
      <c r="D19087" s="1"/>
      <c r="E19087" s="41"/>
    </row>
    <row r="19088" spans="4:5" x14ac:dyDescent="0.2">
      <c r="D19088" s="1"/>
      <c r="E19088" s="41"/>
    </row>
    <row r="19089" spans="4:5" x14ac:dyDescent="0.2">
      <c r="D19089" s="1"/>
      <c r="E19089" s="41"/>
    </row>
    <row r="19090" spans="4:5" x14ac:dyDescent="0.2">
      <c r="D19090" s="1"/>
      <c r="E19090" s="41"/>
    </row>
    <row r="19091" spans="4:5" x14ac:dyDescent="0.2">
      <c r="D19091" s="1"/>
      <c r="E19091" s="41"/>
    </row>
    <row r="19092" spans="4:5" x14ac:dyDescent="0.2">
      <c r="D19092" s="1"/>
      <c r="E19092" s="41"/>
    </row>
    <row r="19093" spans="4:5" x14ac:dyDescent="0.2">
      <c r="D19093" s="1"/>
      <c r="E19093" s="41"/>
    </row>
    <row r="19094" spans="4:5" x14ac:dyDescent="0.2">
      <c r="D19094" s="1"/>
      <c r="E19094" s="41"/>
    </row>
    <row r="19095" spans="4:5" x14ac:dyDescent="0.2">
      <c r="D19095" s="1"/>
      <c r="E19095" s="41"/>
    </row>
    <row r="19096" spans="4:5" x14ac:dyDescent="0.2">
      <c r="D19096" s="1"/>
      <c r="E19096" s="41"/>
    </row>
    <row r="19097" spans="4:5" x14ac:dyDescent="0.2">
      <c r="D19097" s="1"/>
      <c r="E19097" s="41"/>
    </row>
    <row r="19098" spans="4:5" x14ac:dyDescent="0.2">
      <c r="D19098" s="1"/>
      <c r="E19098" s="41"/>
    </row>
    <row r="19099" spans="4:5" x14ac:dyDescent="0.2">
      <c r="D19099" s="1"/>
      <c r="E19099" s="41"/>
    </row>
    <row r="19100" spans="4:5" x14ac:dyDescent="0.2">
      <c r="D19100" s="1"/>
      <c r="E19100" s="41"/>
    </row>
    <row r="19101" spans="4:5" x14ac:dyDescent="0.2">
      <c r="D19101" s="1"/>
      <c r="E19101" s="41"/>
    </row>
    <row r="19102" spans="4:5" x14ac:dyDescent="0.2">
      <c r="D19102" s="1"/>
      <c r="E19102" s="41"/>
    </row>
    <row r="19103" spans="4:5" x14ac:dyDescent="0.2">
      <c r="D19103" s="1"/>
      <c r="E19103" s="41"/>
    </row>
    <row r="19104" spans="4:5" x14ac:dyDescent="0.2">
      <c r="D19104" s="1"/>
      <c r="E19104" s="41"/>
    </row>
    <row r="19105" spans="4:5" x14ac:dyDescent="0.2">
      <c r="D19105" s="1"/>
      <c r="E19105" s="41"/>
    </row>
    <row r="19106" spans="4:5" x14ac:dyDescent="0.2">
      <c r="D19106" s="1"/>
      <c r="E19106" s="41"/>
    </row>
    <row r="19107" spans="4:5" x14ac:dyDescent="0.2">
      <c r="D19107" s="1"/>
      <c r="E19107" s="41"/>
    </row>
    <row r="19108" spans="4:5" x14ac:dyDescent="0.2">
      <c r="D19108" s="1"/>
      <c r="E19108" s="41"/>
    </row>
    <row r="19109" spans="4:5" x14ac:dyDescent="0.2">
      <c r="D19109" s="1"/>
      <c r="E19109" s="41"/>
    </row>
    <row r="19110" spans="4:5" x14ac:dyDescent="0.2">
      <c r="D19110" s="1"/>
      <c r="E19110" s="41"/>
    </row>
    <row r="19111" spans="4:5" x14ac:dyDescent="0.2">
      <c r="D19111" s="1"/>
      <c r="E19111" s="41"/>
    </row>
    <row r="19112" spans="4:5" x14ac:dyDescent="0.2">
      <c r="D19112" s="1"/>
      <c r="E19112" s="41"/>
    </row>
    <row r="19113" spans="4:5" x14ac:dyDescent="0.2">
      <c r="D19113" s="1"/>
      <c r="E19113" s="41"/>
    </row>
    <row r="19114" spans="4:5" x14ac:dyDescent="0.2">
      <c r="D19114" s="1"/>
      <c r="E19114" s="41"/>
    </row>
    <row r="19115" spans="4:5" x14ac:dyDescent="0.2">
      <c r="D19115" s="1"/>
      <c r="E19115" s="41"/>
    </row>
    <row r="19116" spans="4:5" x14ac:dyDescent="0.2">
      <c r="D19116" s="1"/>
      <c r="E19116" s="41"/>
    </row>
    <row r="19117" spans="4:5" x14ac:dyDescent="0.2">
      <c r="D19117" s="1"/>
      <c r="E19117" s="41"/>
    </row>
    <row r="19118" spans="4:5" x14ac:dyDescent="0.2">
      <c r="D19118" s="1"/>
      <c r="E19118" s="41"/>
    </row>
    <row r="19119" spans="4:5" x14ac:dyDescent="0.2">
      <c r="D19119" s="1"/>
      <c r="E19119" s="41"/>
    </row>
    <row r="19120" spans="4:5" x14ac:dyDescent="0.2">
      <c r="D19120" s="1"/>
      <c r="E19120" s="41"/>
    </row>
    <row r="19121" spans="4:5" x14ac:dyDescent="0.2">
      <c r="D19121" s="1"/>
      <c r="E19121" s="41"/>
    </row>
    <row r="19122" spans="4:5" x14ac:dyDescent="0.2">
      <c r="D19122" s="1"/>
      <c r="E19122" s="41"/>
    </row>
    <row r="19123" spans="4:5" x14ac:dyDescent="0.2">
      <c r="D19123" s="1"/>
      <c r="E19123" s="41"/>
    </row>
    <row r="19124" spans="4:5" x14ac:dyDescent="0.2">
      <c r="D19124" s="1"/>
      <c r="E19124" s="41"/>
    </row>
    <row r="19125" spans="4:5" x14ac:dyDescent="0.2">
      <c r="D19125" s="1"/>
      <c r="E19125" s="41"/>
    </row>
    <row r="19126" spans="4:5" x14ac:dyDescent="0.2">
      <c r="D19126" s="1"/>
      <c r="E19126" s="41"/>
    </row>
    <row r="19127" spans="4:5" x14ac:dyDescent="0.2">
      <c r="D19127" s="1"/>
      <c r="E19127" s="41"/>
    </row>
    <row r="19128" spans="4:5" x14ac:dyDescent="0.2">
      <c r="D19128" s="1"/>
      <c r="E19128" s="41"/>
    </row>
    <row r="19129" spans="4:5" x14ac:dyDescent="0.2">
      <c r="D19129" s="1"/>
      <c r="E19129" s="41"/>
    </row>
    <row r="19130" spans="4:5" x14ac:dyDescent="0.2">
      <c r="D19130" s="1"/>
      <c r="E19130" s="41"/>
    </row>
    <row r="19131" spans="4:5" x14ac:dyDescent="0.2">
      <c r="D19131" s="1"/>
      <c r="E19131" s="41"/>
    </row>
    <row r="19132" spans="4:5" x14ac:dyDescent="0.2">
      <c r="D19132" s="1"/>
      <c r="E19132" s="41"/>
    </row>
    <row r="19133" spans="4:5" x14ac:dyDescent="0.2">
      <c r="D19133" s="1"/>
      <c r="E19133" s="41"/>
    </row>
    <row r="19134" spans="4:5" x14ac:dyDescent="0.2">
      <c r="D19134" s="1"/>
      <c r="E19134" s="41"/>
    </row>
    <row r="19135" spans="4:5" x14ac:dyDescent="0.2">
      <c r="D19135" s="1"/>
      <c r="E19135" s="41"/>
    </row>
    <row r="19136" spans="4:5" x14ac:dyDescent="0.2">
      <c r="D19136" s="1"/>
      <c r="E19136" s="41"/>
    </row>
    <row r="19137" spans="4:5" x14ac:dyDescent="0.2">
      <c r="D19137" s="1"/>
      <c r="E19137" s="41"/>
    </row>
    <row r="19138" spans="4:5" x14ac:dyDescent="0.2">
      <c r="D19138" s="1"/>
      <c r="E19138" s="41"/>
    </row>
    <row r="19139" spans="4:5" x14ac:dyDescent="0.2">
      <c r="D19139" s="1"/>
      <c r="E19139" s="41"/>
    </row>
    <row r="19140" spans="4:5" x14ac:dyDescent="0.2">
      <c r="D19140" s="1"/>
      <c r="E19140" s="41"/>
    </row>
    <row r="19141" spans="4:5" x14ac:dyDescent="0.2">
      <c r="D19141" s="1"/>
      <c r="E19141" s="41"/>
    </row>
    <row r="19142" spans="4:5" x14ac:dyDescent="0.2">
      <c r="D19142" s="1"/>
      <c r="E19142" s="41"/>
    </row>
    <row r="19143" spans="4:5" x14ac:dyDescent="0.2">
      <c r="D19143" s="1"/>
      <c r="E19143" s="41"/>
    </row>
    <row r="19144" spans="4:5" x14ac:dyDescent="0.2">
      <c r="D19144" s="1"/>
      <c r="E19144" s="41"/>
    </row>
    <row r="19145" spans="4:5" x14ac:dyDescent="0.2">
      <c r="D19145" s="1"/>
      <c r="E19145" s="41"/>
    </row>
    <row r="19146" spans="4:5" x14ac:dyDescent="0.2">
      <c r="D19146" s="1"/>
      <c r="E19146" s="41"/>
    </row>
    <row r="19147" spans="4:5" x14ac:dyDescent="0.2">
      <c r="D19147" s="1"/>
      <c r="E19147" s="41"/>
    </row>
    <row r="19148" spans="4:5" x14ac:dyDescent="0.2">
      <c r="D19148" s="1"/>
      <c r="E19148" s="41"/>
    </row>
    <row r="19149" spans="4:5" x14ac:dyDescent="0.2">
      <c r="D19149" s="1"/>
      <c r="E19149" s="41"/>
    </row>
    <row r="19150" spans="4:5" x14ac:dyDescent="0.2">
      <c r="D19150" s="1"/>
      <c r="E19150" s="41"/>
    </row>
    <row r="19151" spans="4:5" x14ac:dyDescent="0.2">
      <c r="D19151" s="1"/>
      <c r="E19151" s="41"/>
    </row>
    <row r="19152" spans="4:5" x14ac:dyDescent="0.2">
      <c r="D19152" s="1"/>
      <c r="E19152" s="41"/>
    </row>
    <row r="19153" spans="4:5" x14ac:dyDescent="0.2">
      <c r="D19153" s="1"/>
      <c r="E19153" s="41"/>
    </row>
    <row r="19154" spans="4:5" x14ac:dyDescent="0.2">
      <c r="D19154" s="1"/>
      <c r="E19154" s="41"/>
    </row>
    <row r="19155" spans="4:5" x14ac:dyDescent="0.2">
      <c r="D19155" s="1"/>
      <c r="E19155" s="41"/>
    </row>
    <row r="19156" spans="4:5" x14ac:dyDescent="0.2">
      <c r="D19156" s="1"/>
      <c r="E19156" s="41"/>
    </row>
    <row r="19157" spans="4:5" x14ac:dyDescent="0.2">
      <c r="D19157" s="1"/>
      <c r="E19157" s="41"/>
    </row>
    <row r="19158" spans="4:5" x14ac:dyDescent="0.2">
      <c r="D19158" s="1"/>
      <c r="E19158" s="41"/>
    </row>
    <row r="19159" spans="4:5" x14ac:dyDescent="0.2">
      <c r="D19159" s="1"/>
      <c r="E19159" s="41"/>
    </row>
    <row r="19160" spans="4:5" x14ac:dyDescent="0.2">
      <c r="D19160" s="1"/>
      <c r="E19160" s="41"/>
    </row>
    <row r="19161" spans="4:5" x14ac:dyDescent="0.2">
      <c r="D19161" s="1"/>
      <c r="E19161" s="41"/>
    </row>
    <row r="19162" spans="4:5" x14ac:dyDescent="0.2">
      <c r="D19162" s="1"/>
      <c r="E19162" s="41"/>
    </row>
    <row r="19163" spans="4:5" x14ac:dyDescent="0.2">
      <c r="D19163" s="1"/>
      <c r="E19163" s="41"/>
    </row>
    <row r="19164" spans="4:5" x14ac:dyDescent="0.2">
      <c r="D19164" s="1"/>
      <c r="E19164" s="41"/>
    </row>
    <row r="19165" spans="4:5" x14ac:dyDescent="0.2">
      <c r="D19165" s="1"/>
      <c r="E19165" s="41"/>
    </row>
    <row r="19166" spans="4:5" x14ac:dyDescent="0.2">
      <c r="D19166" s="1"/>
      <c r="E19166" s="41"/>
    </row>
    <row r="19167" spans="4:5" x14ac:dyDescent="0.2">
      <c r="D19167" s="1"/>
      <c r="E19167" s="41"/>
    </row>
    <row r="19168" spans="4:5" x14ac:dyDescent="0.2">
      <c r="D19168" s="1"/>
      <c r="E19168" s="41"/>
    </row>
    <row r="19169" spans="4:5" x14ac:dyDescent="0.2">
      <c r="D19169" s="1"/>
      <c r="E19169" s="41"/>
    </row>
    <row r="19170" spans="4:5" x14ac:dyDescent="0.2">
      <c r="D19170" s="1"/>
      <c r="E19170" s="41"/>
    </row>
    <row r="19171" spans="4:5" x14ac:dyDescent="0.2">
      <c r="D19171" s="1"/>
      <c r="E19171" s="41"/>
    </row>
    <row r="19172" spans="4:5" x14ac:dyDescent="0.2">
      <c r="D19172" s="1"/>
      <c r="E19172" s="41"/>
    </row>
    <row r="19173" spans="4:5" x14ac:dyDescent="0.2">
      <c r="D19173" s="1"/>
      <c r="E19173" s="41"/>
    </row>
    <row r="19174" spans="4:5" x14ac:dyDescent="0.2">
      <c r="D19174" s="1"/>
      <c r="E19174" s="41"/>
    </row>
    <row r="19175" spans="4:5" x14ac:dyDescent="0.2">
      <c r="D19175" s="1"/>
      <c r="E19175" s="41"/>
    </row>
    <row r="19176" spans="4:5" x14ac:dyDescent="0.2">
      <c r="D19176" s="1"/>
      <c r="E19176" s="41"/>
    </row>
    <row r="19177" spans="4:5" x14ac:dyDescent="0.2">
      <c r="D19177" s="1"/>
      <c r="E19177" s="41"/>
    </row>
    <row r="19178" spans="4:5" x14ac:dyDescent="0.2">
      <c r="D19178" s="1"/>
      <c r="E19178" s="41"/>
    </row>
    <row r="19179" spans="4:5" x14ac:dyDescent="0.2">
      <c r="D19179" s="1"/>
      <c r="E19179" s="41"/>
    </row>
    <row r="19180" spans="4:5" x14ac:dyDescent="0.2">
      <c r="D19180" s="1"/>
      <c r="E19180" s="41"/>
    </row>
    <row r="19181" spans="4:5" x14ac:dyDescent="0.2">
      <c r="D19181" s="1"/>
      <c r="E19181" s="41"/>
    </row>
    <row r="19182" spans="4:5" x14ac:dyDescent="0.2">
      <c r="D19182" s="1"/>
      <c r="E19182" s="41"/>
    </row>
    <row r="19183" spans="4:5" x14ac:dyDescent="0.2">
      <c r="D19183" s="1"/>
      <c r="E19183" s="41"/>
    </row>
    <row r="19184" spans="4:5" x14ac:dyDescent="0.2">
      <c r="D19184" s="1"/>
      <c r="E19184" s="41"/>
    </row>
    <row r="19185" spans="4:5" x14ac:dyDescent="0.2">
      <c r="D19185" s="1"/>
      <c r="E19185" s="41"/>
    </row>
    <row r="19186" spans="4:5" x14ac:dyDescent="0.2">
      <c r="D19186" s="1"/>
      <c r="E19186" s="41"/>
    </row>
    <row r="19187" spans="4:5" x14ac:dyDescent="0.2">
      <c r="D19187" s="1"/>
      <c r="E19187" s="41"/>
    </row>
    <row r="19188" spans="4:5" x14ac:dyDescent="0.2">
      <c r="D19188" s="1"/>
      <c r="E19188" s="41"/>
    </row>
    <row r="19189" spans="4:5" x14ac:dyDescent="0.2">
      <c r="D19189" s="1"/>
      <c r="E19189" s="41"/>
    </row>
    <row r="19190" spans="4:5" x14ac:dyDescent="0.2">
      <c r="D19190" s="1"/>
      <c r="E19190" s="41"/>
    </row>
    <row r="19191" spans="4:5" x14ac:dyDescent="0.2">
      <c r="D19191" s="1"/>
      <c r="E19191" s="41"/>
    </row>
    <row r="19192" spans="4:5" x14ac:dyDescent="0.2">
      <c r="D19192" s="1"/>
      <c r="E19192" s="41"/>
    </row>
    <row r="19193" spans="4:5" x14ac:dyDescent="0.2">
      <c r="D19193" s="1"/>
      <c r="E19193" s="41"/>
    </row>
    <row r="19194" spans="4:5" x14ac:dyDescent="0.2">
      <c r="D19194" s="1"/>
      <c r="E19194" s="41"/>
    </row>
    <row r="19195" spans="4:5" x14ac:dyDescent="0.2">
      <c r="D19195" s="1"/>
      <c r="E19195" s="41"/>
    </row>
    <row r="19196" spans="4:5" x14ac:dyDescent="0.2">
      <c r="D19196" s="1"/>
      <c r="E19196" s="41"/>
    </row>
    <row r="19197" spans="4:5" x14ac:dyDescent="0.2">
      <c r="D19197" s="1"/>
      <c r="E19197" s="41"/>
    </row>
    <row r="19198" spans="4:5" x14ac:dyDescent="0.2">
      <c r="D19198" s="1"/>
      <c r="E19198" s="41"/>
    </row>
    <row r="19199" spans="4:5" x14ac:dyDescent="0.2">
      <c r="D19199" s="1"/>
      <c r="E19199" s="41"/>
    </row>
    <row r="19200" spans="4:5" x14ac:dyDescent="0.2">
      <c r="D19200" s="1"/>
      <c r="E19200" s="41"/>
    </row>
    <row r="19201" spans="4:5" x14ac:dyDescent="0.2">
      <c r="D19201" s="1"/>
      <c r="E19201" s="41"/>
    </row>
    <row r="19202" spans="4:5" x14ac:dyDescent="0.2">
      <c r="D19202" s="1"/>
      <c r="E19202" s="41"/>
    </row>
    <row r="19203" spans="4:5" x14ac:dyDescent="0.2">
      <c r="D19203" s="1"/>
      <c r="E19203" s="41"/>
    </row>
    <row r="19204" spans="4:5" x14ac:dyDescent="0.2">
      <c r="D19204" s="1"/>
      <c r="E19204" s="41"/>
    </row>
    <row r="19205" spans="4:5" x14ac:dyDescent="0.2">
      <c r="D19205" s="1"/>
      <c r="E19205" s="41"/>
    </row>
    <row r="19206" spans="4:5" x14ac:dyDescent="0.2">
      <c r="D19206" s="1"/>
      <c r="E19206" s="41"/>
    </row>
    <row r="19207" spans="4:5" x14ac:dyDescent="0.2">
      <c r="D19207" s="1"/>
      <c r="E19207" s="41"/>
    </row>
    <row r="19208" spans="4:5" x14ac:dyDescent="0.2">
      <c r="D19208" s="1"/>
      <c r="E19208" s="41"/>
    </row>
    <row r="19209" spans="4:5" x14ac:dyDescent="0.2">
      <c r="D19209" s="1"/>
      <c r="E19209" s="41"/>
    </row>
    <row r="19210" spans="4:5" x14ac:dyDescent="0.2">
      <c r="D19210" s="1"/>
      <c r="E19210" s="41"/>
    </row>
    <row r="19211" spans="4:5" x14ac:dyDescent="0.2">
      <c r="D19211" s="1"/>
      <c r="E19211" s="41"/>
    </row>
    <row r="19212" spans="4:5" x14ac:dyDescent="0.2">
      <c r="D19212" s="1"/>
      <c r="E19212" s="41"/>
    </row>
    <row r="19213" spans="4:5" x14ac:dyDescent="0.2">
      <c r="D19213" s="1"/>
      <c r="E19213" s="41"/>
    </row>
    <row r="19214" spans="4:5" x14ac:dyDescent="0.2">
      <c r="D19214" s="1"/>
      <c r="E19214" s="41"/>
    </row>
    <row r="19215" spans="4:5" x14ac:dyDescent="0.2">
      <c r="D19215" s="1"/>
      <c r="E19215" s="41"/>
    </row>
    <row r="19216" spans="4:5" x14ac:dyDescent="0.2">
      <c r="D19216" s="1"/>
      <c r="E19216" s="41"/>
    </row>
    <row r="19217" spans="4:5" x14ac:dyDescent="0.2">
      <c r="D19217" s="1"/>
      <c r="E19217" s="41"/>
    </row>
    <row r="19218" spans="4:5" x14ac:dyDescent="0.2">
      <c r="D19218" s="1"/>
      <c r="E19218" s="41"/>
    </row>
    <row r="19219" spans="4:5" x14ac:dyDescent="0.2">
      <c r="D19219" s="1"/>
      <c r="E19219" s="41"/>
    </row>
    <row r="19220" spans="4:5" x14ac:dyDescent="0.2">
      <c r="D19220" s="1"/>
      <c r="E19220" s="41"/>
    </row>
    <row r="19221" spans="4:5" x14ac:dyDescent="0.2">
      <c r="D19221" s="1"/>
      <c r="E19221" s="41"/>
    </row>
    <row r="19222" spans="4:5" x14ac:dyDescent="0.2">
      <c r="D19222" s="1"/>
      <c r="E19222" s="41"/>
    </row>
    <row r="19223" spans="4:5" x14ac:dyDescent="0.2">
      <c r="D19223" s="1"/>
      <c r="E19223" s="41"/>
    </row>
    <row r="19224" spans="4:5" x14ac:dyDescent="0.2">
      <c r="D19224" s="1"/>
      <c r="E19224" s="41"/>
    </row>
    <row r="19225" spans="4:5" x14ac:dyDescent="0.2">
      <c r="D19225" s="1"/>
      <c r="E19225" s="41"/>
    </row>
    <row r="19226" spans="4:5" x14ac:dyDescent="0.2">
      <c r="D19226" s="1"/>
      <c r="E19226" s="41"/>
    </row>
    <row r="19227" spans="4:5" x14ac:dyDescent="0.2">
      <c r="D19227" s="1"/>
      <c r="E19227" s="41"/>
    </row>
    <row r="19228" spans="4:5" x14ac:dyDescent="0.2">
      <c r="D19228" s="1"/>
      <c r="E19228" s="41"/>
    </row>
    <row r="19229" spans="4:5" x14ac:dyDescent="0.2">
      <c r="D19229" s="1"/>
      <c r="E19229" s="41"/>
    </row>
    <row r="19230" spans="4:5" x14ac:dyDescent="0.2">
      <c r="D19230" s="1"/>
      <c r="E19230" s="41"/>
    </row>
    <row r="19231" spans="4:5" x14ac:dyDescent="0.2">
      <c r="D19231" s="1"/>
      <c r="E19231" s="41"/>
    </row>
    <row r="19232" spans="4:5" x14ac:dyDescent="0.2">
      <c r="D19232" s="1"/>
      <c r="E19232" s="41"/>
    </row>
    <row r="19233" spans="4:5" x14ac:dyDescent="0.2">
      <c r="D19233" s="1"/>
      <c r="E19233" s="41"/>
    </row>
    <row r="19234" spans="4:5" x14ac:dyDescent="0.2">
      <c r="D19234" s="1"/>
      <c r="E19234" s="41"/>
    </row>
    <row r="19235" spans="4:5" x14ac:dyDescent="0.2">
      <c r="D19235" s="1"/>
      <c r="E19235" s="41"/>
    </row>
    <row r="19236" spans="4:5" x14ac:dyDescent="0.2">
      <c r="D19236" s="1"/>
      <c r="E19236" s="41"/>
    </row>
    <row r="19237" spans="4:5" x14ac:dyDescent="0.2">
      <c r="D19237" s="1"/>
      <c r="E19237" s="41"/>
    </row>
    <row r="19238" spans="4:5" x14ac:dyDescent="0.2">
      <c r="D19238" s="1"/>
      <c r="E19238" s="41"/>
    </row>
    <row r="19239" spans="4:5" x14ac:dyDescent="0.2">
      <c r="D19239" s="1"/>
      <c r="E19239" s="41"/>
    </row>
    <row r="19240" spans="4:5" x14ac:dyDescent="0.2">
      <c r="D19240" s="1"/>
      <c r="E19240" s="41"/>
    </row>
    <row r="19241" spans="4:5" x14ac:dyDescent="0.2">
      <c r="D19241" s="1"/>
      <c r="E19241" s="41"/>
    </row>
    <row r="19242" spans="4:5" x14ac:dyDescent="0.2">
      <c r="D19242" s="1"/>
      <c r="E19242" s="41"/>
    </row>
    <row r="19243" spans="4:5" x14ac:dyDescent="0.2">
      <c r="D19243" s="1"/>
      <c r="E19243" s="41"/>
    </row>
    <row r="19244" spans="4:5" x14ac:dyDescent="0.2">
      <c r="D19244" s="1"/>
      <c r="E19244" s="41"/>
    </row>
    <row r="19245" spans="4:5" x14ac:dyDescent="0.2">
      <c r="D19245" s="1"/>
      <c r="E19245" s="41"/>
    </row>
    <row r="19246" spans="4:5" x14ac:dyDescent="0.2">
      <c r="D19246" s="1"/>
      <c r="E19246" s="41"/>
    </row>
    <row r="19247" spans="4:5" x14ac:dyDescent="0.2">
      <c r="D19247" s="1"/>
      <c r="E19247" s="41"/>
    </row>
    <row r="19248" spans="4:5" x14ac:dyDescent="0.2">
      <c r="D19248" s="1"/>
      <c r="E19248" s="41"/>
    </row>
    <row r="19249" spans="4:5" x14ac:dyDescent="0.2">
      <c r="D19249" s="1"/>
      <c r="E19249" s="41"/>
    </row>
    <row r="19250" spans="4:5" x14ac:dyDescent="0.2">
      <c r="D19250" s="1"/>
      <c r="E19250" s="41"/>
    </row>
    <row r="19251" spans="4:5" x14ac:dyDescent="0.2">
      <c r="D19251" s="1"/>
      <c r="E19251" s="41"/>
    </row>
    <row r="19252" spans="4:5" x14ac:dyDescent="0.2">
      <c r="D19252" s="1"/>
      <c r="E19252" s="41"/>
    </row>
    <row r="19253" spans="4:5" x14ac:dyDescent="0.2">
      <c r="D19253" s="1"/>
      <c r="E19253" s="41"/>
    </row>
    <row r="19254" spans="4:5" x14ac:dyDescent="0.2">
      <c r="D19254" s="1"/>
      <c r="E19254" s="41"/>
    </row>
    <row r="19255" spans="4:5" x14ac:dyDescent="0.2">
      <c r="D19255" s="1"/>
      <c r="E19255" s="41"/>
    </row>
    <row r="19256" spans="4:5" x14ac:dyDescent="0.2">
      <c r="D19256" s="1"/>
      <c r="E19256" s="41"/>
    </row>
    <row r="19257" spans="4:5" x14ac:dyDescent="0.2">
      <c r="D19257" s="1"/>
      <c r="E19257" s="41"/>
    </row>
    <row r="19258" spans="4:5" x14ac:dyDescent="0.2">
      <c r="D19258" s="1"/>
      <c r="E19258" s="41"/>
    </row>
    <row r="19259" spans="4:5" x14ac:dyDescent="0.2">
      <c r="D19259" s="1"/>
      <c r="E19259" s="41"/>
    </row>
    <row r="19260" spans="4:5" x14ac:dyDescent="0.2">
      <c r="D19260" s="1"/>
      <c r="E19260" s="41"/>
    </row>
    <row r="19261" spans="4:5" x14ac:dyDescent="0.2">
      <c r="D19261" s="1"/>
      <c r="E19261" s="41"/>
    </row>
    <row r="19262" spans="4:5" x14ac:dyDescent="0.2">
      <c r="D19262" s="1"/>
      <c r="E19262" s="41"/>
    </row>
    <row r="19263" spans="4:5" x14ac:dyDescent="0.2">
      <c r="D19263" s="1"/>
      <c r="E19263" s="41"/>
    </row>
    <row r="19264" spans="4:5" x14ac:dyDescent="0.2">
      <c r="D19264" s="1"/>
      <c r="E19264" s="41"/>
    </row>
    <row r="19265" spans="4:5" x14ac:dyDescent="0.2">
      <c r="D19265" s="1"/>
      <c r="E19265" s="41"/>
    </row>
    <row r="19266" spans="4:5" x14ac:dyDescent="0.2">
      <c r="D19266" s="1"/>
      <c r="E19266" s="41"/>
    </row>
    <row r="19267" spans="4:5" x14ac:dyDescent="0.2">
      <c r="D19267" s="1"/>
      <c r="E19267" s="41"/>
    </row>
    <row r="19268" spans="4:5" x14ac:dyDescent="0.2">
      <c r="D19268" s="1"/>
      <c r="E19268" s="41"/>
    </row>
    <row r="19269" spans="4:5" x14ac:dyDescent="0.2">
      <c r="D19269" s="1"/>
      <c r="E19269" s="41"/>
    </row>
    <row r="19270" spans="4:5" x14ac:dyDescent="0.2">
      <c r="D19270" s="1"/>
      <c r="E19270" s="41"/>
    </row>
    <row r="19271" spans="4:5" x14ac:dyDescent="0.2">
      <c r="D19271" s="1"/>
      <c r="E19271" s="41"/>
    </row>
    <row r="19272" spans="4:5" x14ac:dyDescent="0.2">
      <c r="D19272" s="1"/>
      <c r="E19272" s="41"/>
    </row>
    <row r="19273" spans="4:5" x14ac:dyDescent="0.2">
      <c r="D19273" s="1"/>
      <c r="E19273" s="41"/>
    </row>
    <row r="19274" spans="4:5" x14ac:dyDescent="0.2">
      <c r="D19274" s="1"/>
      <c r="E19274" s="41"/>
    </row>
    <row r="19275" spans="4:5" x14ac:dyDescent="0.2">
      <c r="D19275" s="1"/>
      <c r="E19275" s="41"/>
    </row>
    <row r="19276" spans="4:5" x14ac:dyDescent="0.2">
      <c r="D19276" s="1"/>
      <c r="E19276" s="41"/>
    </row>
    <row r="19277" spans="4:5" x14ac:dyDescent="0.2">
      <c r="D19277" s="1"/>
      <c r="E19277" s="41"/>
    </row>
    <row r="19278" spans="4:5" x14ac:dyDescent="0.2">
      <c r="D19278" s="1"/>
      <c r="E19278" s="41"/>
    </row>
    <row r="19279" spans="4:5" x14ac:dyDescent="0.2">
      <c r="D19279" s="1"/>
      <c r="E19279" s="41"/>
    </row>
    <row r="19280" spans="4:5" x14ac:dyDescent="0.2">
      <c r="D19280" s="1"/>
      <c r="E19280" s="41"/>
    </row>
    <row r="19281" spans="4:5" x14ac:dyDescent="0.2">
      <c r="D19281" s="1"/>
      <c r="E19281" s="41"/>
    </row>
    <row r="19282" spans="4:5" x14ac:dyDescent="0.2">
      <c r="D19282" s="1"/>
      <c r="E19282" s="41"/>
    </row>
    <row r="19283" spans="4:5" x14ac:dyDescent="0.2">
      <c r="D19283" s="1"/>
      <c r="E19283" s="41"/>
    </row>
    <row r="19284" spans="4:5" x14ac:dyDescent="0.2">
      <c r="D19284" s="1"/>
      <c r="E19284" s="41"/>
    </row>
    <row r="19285" spans="4:5" x14ac:dyDescent="0.2">
      <c r="D19285" s="1"/>
      <c r="E19285" s="41"/>
    </row>
    <row r="19286" spans="4:5" x14ac:dyDescent="0.2">
      <c r="D19286" s="1"/>
      <c r="E19286" s="41"/>
    </row>
    <row r="19287" spans="4:5" x14ac:dyDescent="0.2">
      <c r="D19287" s="1"/>
      <c r="E19287" s="41"/>
    </row>
    <row r="19288" spans="4:5" x14ac:dyDescent="0.2">
      <c r="D19288" s="1"/>
      <c r="E19288" s="41"/>
    </row>
    <row r="19289" spans="4:5" x14ac:dyDescent="0.2">
      <c r="D19289" s="1"/>
      <c r="E19289" s="41"/>
    </row>
    <row r="19290" spans="4:5" x14ac:dyDescent="0.2">
      <c r="D19290" s="1"/>
      <c r="E19290" s="41"/>
    </row>
    <row r="19291" spans="4:5" x14ac:dyDescent="0.2">
      <c r="D19291" s="1"/>
      <c r="E19291" s="41"/>
    </row>
    <row r="19292" spans="4:5" x14ac:dyDescent="0.2">
      <c r="D19292" s="1"/>
      <c r="E19292" s="41"/>
    </row>
    <row r="19293" spans="4:5" x14ac:dyDescent="0.2">
      <c r="D19293" s="1"/>
      <c r="E19293" s="41"/>
    </row>
    <row r="19294" spans="4:5" x14ac:dyDescent="0.2">
      <c r="D19294" s="1"/>
      <c r="E19294" s="41"/>
    </row>
    <row r="19295" spans="4:5" x14ac:dyDescent="0.2">
      <c r="D19295" s="1"/>
      <c r="E19295" s="41"/>
    </row>
    <row r="19296" spans="4:5" x14ac:dyDescent="0.2">
      <c r="D19296" s="1"/>
      <c r="E19296" s="41"/>
    </row>
    <row r="19297" spans="4:5" x14ac:dyDescent="0.2">
      <c r="D19297" s="1"/>
      <c r="E19297" s="41"/>
    </row>
    <row r="19298" spans="4:5" x14ac:dyDescent="0.2">
      <c r="D19298" s="1"/>
      <c r="E19298" s="41"/>
    </row>
    <row r="19299" spans="4:5" x14ac:dyDescent="0.2">
      <c r="D19299" s="1"/>
      <c r="E19299" s="41"/>
    </row>
    <row r="19300" spans="4:5" x14ac:dyDescent="0.2">
      <c r="D19300" s="1"/>
      <c r="E19300" s="41"/>
    </row>
    <row r="19301" spans="4:5" x14ac:dyDescent="0.2">
      <c r="D19301" s="1"/>
      <c r="E19301" s="41"/>
    </row>
    <row r="19302" spans="4:5" x14ac:dyDescent="0.2">
      <c r="D19302" s="1"/>
      <c r="E19302" s="41"/>
    </row>
    <row r="19303" spans="4:5" x14ac:dyDescent="0.2">
      <c r="D19303" s="1"/>
      <c r="E19303" s="41"/>
    </row>
    <row r="19304" spans="4:5" x14ac:dyDescent="0.2">
      <c r="D19304" s="1"/>
      <c r="E19304" s="41"/>
    </row>
    <row r="19305" spans="4:5" x14ac:dyDescent="0.2">
      <c r="D19305" s="1"/>
      <c r="E19305" s="41"/>
    </row>
    <row r="19306" spans="4:5" x14ac:dyDescent="0.2">
      <c r="D19306" s="1"/>
      <c r="E19306" s="41"/>
    </row>
    <row r="19307" spans="4:5" x14ac:dyDescent="0.2">
      <c r="D19307" s="1"/>
      <c r="E19307" s="41"/>
    </row>
    <row r="19308" spans="4:5" x14ac:dyDescent="0.2">
      <c r="D19308" s="1"/>
      <c r="E19308" s="41"/>
    </row>
    <row r="19309" spans="4:5" x14ac:dyDescent="0.2">
      <c r="D19309" s="1"/>
      <c r="E19309" s="41"/>
    </row>
    <row r="19310" spans="4:5" x14ac:dyDescent="0.2">
      <c r="D19310" s="1"/>
      <c r="E19310" s="41"/>
    </row>
    <row r="19311" spans="4:5" x14ac:dyDescent="0.2">
      <c r="D19311" s="1"/>
      <c r="E19311" s="41"/>
    </row>
    <row r="19312" spans="4:5" x14ac:dyDescent="0.2">
      <c r="D19312" s="1"/>
      <c r="E19312" s="41"/>
    </row>
    <row r="19313" spans="4:5" x14ac:dyDescent="0.2">
      <c r="D19313" s="1"/>
      <c r="E19313" s="41"/>
    </row>
    <row r="19314" spans="4:5" x14ac:dyDescent="0.2">
      <c r="D19314" s="1"/>
      <c r="E19314" s="41"/>
    </row>
    <row r="19315" spans="4:5" x14ac:dyDescent="0.2">
      <c r="D19315" s="1"/>
      <c r="E19315" s="41"/>
    </row>
    <row r="19316" spans="4:5" x14ac:dyDescent="0.2">
      <c r="D19316" s="1"/>
      <c r="E19316" s="41"/>
    </row>
    <row r="19317" spans="4:5" x14ac:dyDescent="0.2">
      <c r="D19317" s="1"/>
      <c r="E19317" s="41"/>
    </row>
    <row r="19318" spans="4:5" x14ac:dyDescent="0.2">
      <c r="D19318" s="1"/>
      <c r="E19318" s="41"/>
    </row>
    <row r="19319" spans="4:5" x14ac:dyDescent="0.2">
      <c r="D19319" s="1"/>
      <c r="E19319" s="41"/>
    </row>
    <row r="19320" spans="4:5" x14ac:dyDescent="0.2">
      <c r="D19320" s="1"/>
      <c r="E19320" s="41"/>
    </row>
    <row r="19321" spans="4:5" x14ac:dyDescent="0.2">
      <c r="D19321" s="1"/>
      <c r="E19321" s="41"/>
    </row>
    <row r="19322" spans="4:5" x14ac:dyDescent="0.2">
      <c r="D19322" s="1"/>
      <c r="E19322" s="41"/>
    </row>
    <row r="19323" spans="4:5" x14ac:dyDescent="0.2">
      <c r="D19323" s="1"/>
      <c r="E19323" s="41"/>
    </row>
    <row r="19324" spans="4:5" x14ac:dyDescent="0.2">
      <c r="D19324" s="1"/>
      <c r="E19324" s="41"/>
    </row>
    <row r="19325" spans="4:5" x14ac:dyDescent="0.2">
      <c r="D19325" s="1"/>
      <c r="E19325" s="41"/>
    </row>
    <row r="19326" spans="4:5" x14ac:dyDescent="0.2">
      <c r="D19326" s="1"/>
      <c r="E19326" s="41"/>
    </row>
    <row r="19327" spans="4:5" x14ac:dyDescent="0.2">
      <c r="D19327" s="1"/>
      <c r="E19327" s="41"/>
    </row>
    <row r="19328" spans="4:5" x14ac:dyDescent="0.2">
      <c r="D19328" s="1"/>
      <c r="E19328" s="41"/>
    </row>
    <row r="19329" spans="4:5" x14ac:dyDescent="0.2">
      <c r="D19329" s="1"/>
      <c r="E19329" s="41"/>
    </row>
    <row r="19330" spans="4:5" x14ac:dyDescent="0.2">
      <c r="D19330" s="1"/>
      <c r="E19330" s="41"/>
    </row>
    <row r="19331" spans="4:5" x14ac:dyDescent="0.2">
      <c r="D19331" s="1"/>
      <c r="E19331" s="41"/>
    </row>
    <row r="19332" spans="4:5" x14ac:dyDescent="0.2">
      <c r="D19332" s="1"/>
      <c r="E19332" s="41"/>
    </row>
    <row r="19333" spans="4:5" x14ac:dyDescent="0.2">
      <c r="D19333" s="1"/>
      <c r="E19333" s="41"/>
    </row>
    <row r="19334" spans="4:5" x14ac:dyDescent="0.2">
      <c r="D19334" s="1"/>
      <c r="E19334" s="41"/>
    </row>
    <row r="19335" spans="4:5" x14ac:dyDescent="0.2">
      <c r="D19335" s="1"/>
      <c r="E19335" s="41"/>
    </row>
    <row r="19336" spans="4:5" x14ac:dyDescent="0.2">
      <c r="D19336" s="1"/>
      <c r="E19336" s="41"/>
    </row>
    <row r="19337" spans="4:5" x14ac:dyDescent="0.2">
      <c r="D19337" s="1"/>
      <c r="E19337" s="41"/>
    </row>
    <row r="19338" spans="4:5" x14ac:dyDescent="0.2">
      <c r="D19338" s="1"/>
      <c r="E19338" s="41"/>
    </row>
    <row r="19339" spans="4:5" x14ac:dyDescent="0.2">
      <c r="D19339" s="1"/>
      <c r="E19339" s="41"/>
    </row>
    <row r="19340" spans="4:5" x14ac:dyDescent="0.2">
      <c r="D19340" s="1"/>
      <c r="E19340" s="41"/>
    </row>
    <row r="19341" spans="4:5" x14ac:dyDescent="0.2">
      <c r="D19341" s="1"/>
      <c r="E19341" s="41"/>
    </row>
    <row r="19342" spans="4:5" x14ac:dyDescent="0.2">
      <c r="D19342" s="1"/>
      <c r="E19342" s="41"/>
    </row>
    <row r="19343" spans="4:5" x14ac:dyDescent="0.2">
      <c r="D19343" s="1"/>
      <c r="E19343" s="41"/>
    </row>
    <row r="19344" spans="4:5" x14ac:dyDescent="0.2">
      <c r="D19344" s="1"/>
      <c r="E19344" s="41"/>
    </row>
    <row r="19345" spans="4:5" x14ac:dyDescent="0.2">
      <c r="D19345" s="1"/>
      <c r="E19345" s="41"/>
    </row>
    <row r="19346" spans="4:5" x14ac:dyDescent="0.2">
      <c r="D19346" s="1"/>
      <c r="E19346" s="41"/>
    </row>
    <row r="19347" spans="4:5" x14ac:dyDescent="0.2">
      <c r="D19347" s="1"/>
      <c r="E19347" s="41"/>
    </row>
    <row r="19348" spans="4:5" x14ac:dyDescent="0.2">
      <c r="D19348" s="1"/>
      <c r="E19348" s="41"/>
    </row>
    <row r="19349" spans="4:5" x14ac:dyDescent="0.2">
      <c r="D19349" s="1"/>
      <c r="E19349" s="41"/>
    </row>
    <row r="19350" spans="4:5" x14ac:dyDescent="0.2">
      <c r="D19350" s="1"/>
      <c r="E19350" s="41"/>
    </row>
    <row r="19351" spans="4:5" x14ac:dyDescent="0.2">
      <c r="D19351" s="1"/>
      <c r="E19351" s="41"/>
    </row>
    <row r="19352" spans="4:5" x14ac:dyDescent="0.2">
      <c r="D19352" s="1"/>
      <c r="E19352" s="41"/>
    </row>
    <row r="19353" spans="4:5" x14ac:dyDescent="0.2">
      <c r="D19353" s="1"/>
      <c r="E19353" s="41"/>
    </row>
    <row r="19354" spans="4:5" x14ac:dyDescent="0.2">
      <c r="D19354" s="1"/>
      <c r="E19354" s="41"/>
    </row>
    <row r="19355" spans="4:5" x14ac:dyDescent="0.2">
      <c r="D19355" s="1"/>
      <c r="E19355" s="41"/>
    </row>
    <row r="19356" spans="4:5" x14ac:dyDescent="0.2">
      <c r="D19356" s="1"/>
      <c r="E19356" s="41"/>
    </row>
    <row r="19357" spans="4:5" x14ac:dyDescent="0.2">
      <c r="D19357" s="1"/>
      <c r="E19357" s="41"/>
    </row>
    <row r="19358" spans="4:5" x14ac:dyDescent="0.2">
      <c r="D19358" s="1"/>
      <c r="E19358" s="41"/>
    </row>
    <row r="19359" spans="4:5" x14ac:dyDescent="0.2">
      <c r="D19359" s="1"/>
      <c r="E19359" s="41"/>
    </row>
    <row r="19360" spans="4:5" x14ac:dyDescent="0.2">
      <c r="D19360" s="1"/>
      <c r="E19360" s="41"/>
    </row>
    <row r="19361" spans="4:5" x14ac:dyDescent="0.2">
      <c r="D19361" s="1"/>
      <c r="E19361" s="41"/>
    </row>
    <row r="19362" spans="4:5" x14ac:dyDescent="0.2">
      <c r="D19362" s="1"/>
      <c r="E19362" s="41"/>
    </row>
    <row r="19363" spans="4:5" x14ac:dyDescent="0.2">
      <c r="D19363" s="1"/>
      <c r="E19363" s="41"/>
    </row>
    <row r="19364" spans="4:5" x14ac:dyDescent="0.2">
      <c r="D19364" s="1"/>
      <c r="E19364" s="41"/>
    </row>
    <row r="19365" spans="4:5" x14ac:dyDescent="0.2">
      <c r="D19365" s="1"/>
      <c r="E19365" s="41"/>
    </row>
    <row r="19366" spans="4:5" x14ac:dyDescent="0.2">
      <c r="D19366" s="1"/>
      <c r="E19366" s="41"/>
    </row>
    <row r="19367" spans="4:5" x14ac:dyDescent="0.2">
      <c r="D19367" s="1"/>
      <c r="E19367" s="41"/>
    </row>
    <row r="19368" spans="4:5" x14ac:dyDescent="0.2">
      <c r="D19368" s="1"/>
      <c r="E19368" s="41"/>
    </row>
    <row r="19369" spans="4:5" x14ac:dyDescent="0.2">
      <c r="D19369" s="1"/>
      <c r="E19369" s="41"/>
    </row>
    <row r="19370" spans="4:5" x14ac:dyDescent="0.2">
      <c r="D19370" s="1"/>
      <c r="E19370" s="41"/>
    </row>
    <row r="19371" spans="4:5" x14ac:dyDescent="0.2">
      <c r="D19371" s="1"/>
      <c r="E19371" s="41"/>
    </row>
    <row r="19372" spans="4:5" x14ac:dyDescent="0.2">
      <c r="D19372" s="1"/>
      <c r="E19372" s="41"/>
    </row>
    <row r="19373" spans="4:5" x14ac:dyDescent="0.2">
      <c r="D19373" s="1"/>
      <c r="E19373" s="41"/>
    </row>
    <row r="19374" spans="4:5" x14ac:dyDescent="0.2">
      <c r="D19374" s="1"/>
      <c r="E19374" s="41"/>
    </row>
    <row r="19375" spans="4:5" x14ac:dyDescent="0.2">
      <c r="D19375" s="1"/>
      <c r="E19375" s="41"/>
    </row>
    <row r="19376" spans="4:5" x14ac:dyDescent="0.2">
      <c r="D19376" s="1"/>
      <c r="E19376" s="41"/>
    </row>
    <row r="19377" spans="4:5" x14ac:dyDescent="0.2">
      <c r="D19377" s="1"/>
      <c r="E19377" s="41"/>
    </row>
    <row r="19378" spans="4:5" x14ac:dyDescent="0.2">
      <c r="D19378" s="1"/>
      <c r="E19378" s="41"/>
    </row>
    <row r="19379" spans="4:5" x14ac:dyDescent="0.2">
      <c r="D19379" s="1"/>
      <c r="E19379" s="41"/>
    </row>
    <row r="19380" spans="4:5" x14ac:dyDescent="0.2">
      <c r="D19380" s="1"/>
      <c r="E19380" s="41"/>
    </row>
    <row r="19381" spans="4:5" x14ac:dyDescent="0.2">
      <c r="D19381" s="1"/>
      <c r="E19381" s="41"/>
    </row>
    <row r="19382" spans="4:5" x14ac:dyDescent="0.2">
      <c r="D19382" s="1"/>
      <c r="E19382" s="41"/>
    </row>
    <row r="19383" spans="4:5" x14ac:dyDescent="0.2">
      <c r="D19383" s="1"/>
      <c r="E19383" s="41"/>
    </row>
    <row r="19384" spans="4:5" x14ac:dyDescent="0.2">
      <c r="D19384" s="1"/>
      <c r="E19384" s="41"/>
    </row>
    <row r="19385" spans="4:5" x14ac:dyDescent="0.2">
      <c r="D19385" s="1"/>
      <c r="E19385" s="41"/>
    </row>
    <row r="19386" spans="4:5" x14ac:dyDescent="0.2">
      <c r="D19386" s="1"/>
      <c r="E19386" s="41"/>
    </row>
    <row r="19387" spans="4:5" x14ac:dyDescent="0.2">
      <c r="D19387" s="1"/>
      <c r="E19387" s="41"/>
    </row>
    <row r="19388" spans="4:5" x14ac:dyDescent="0.2">
      <c r="D19388" s="1"/>
      <c r="E19388" s="41"/>
    </row>
    <row r="19389" spans="4:5" x14ac:dyDescent="0.2">
      <c r="D19389" s="1"/>
      <c r="E19389" s="41"/>
    </row>
    <row r="19390" spans="4:5" x14ac:dyDescent="0.2">
      <c r="D19390" s="1"/>
      <c r="E19390" s="41"/>
    </row>
    <row r="19391" spans="4:5" x14ac:dyDescent="0.2">
      <c r="D19391" s="1"/>
      <c r="E19391" s="41"/>
    </row>
    <row r="19392" spans="4:5" x14ac:dyDescent="0.2">
      <c r="D19392" s="1"/>
      <c r="E19392" s="41"/>
    </row>
    <row r="19393" spans="4:5" x14ac:dyDescent="0.2">
      <c r="D19393" s="1"/>
      <c r="E19393" s="41"/>
    </row>
    <row r="19394" spans="4:5" x14ac:dyDescent="0.2">
      <c r="D19394" s="1"/>
      <c r="E19394" s="41"/>
    </row>
    <row r="19395" spans="4:5" x14ac:dyDescent="0.2">
      <c r="D19395" s="1"/>
      <c r="E19395" s="41"/>
    </row>
    <row r="19396" spans="4:5" x14ac:dyDescent="0.2">
      <c r="D19396" s="1"/>
      <c r="E19396" s="41"/>
    </row>
    <row r="19397" spans="4:5" x14ac:dyDescent="0.2">
      <c r="D19397" s="1"/>
      <c r="E19397" s="41"/>
    </row>
    <row r="19398" spans="4:5" x14ac:dyDescent="0.2">
      <c r="D19398" s="1"/>
      <c r="E19398" s="41"/>
    </row>
    <row r="19399" spans="4:5" x14ac:dyDescent="0.2">
      <c r="D19399" s="1"/>
      <c r="E19399" s="41"/>
    </row>
    <row r="19400" spans="4:5" x14ac:dyDescent="0.2">
      <c r="D19400" s="1"/>
      <c r="E19400" s="41"/>
    </row>
    <row r="19401" spans="4:5" x14ac:dyDescent="0.2">
      <c r="D19401" s="1"/>
      <c r="E19401" s="41"/>
    </row>
    <row r="19402" spans="4:5" x14ac:dyDescent="0.2">
      <c r="D19402" s="1"/>
      <c r="E19402" s="41"/>
    </row>
    <row r="19403" spans="4:5" x14ac:dyDescent="0.2">
      <c r="D19403" s="1"/>
      <c r="E19403" s="41"/>
    </row>
    <row r="19404" spans="4:5" x14ac:dyDescent="0.2">
      <c r="D19404" s="1"/>
      <c r="E19404" s="41"/>
    </row>
    <row r="19405" spans="4:5" x14ac:dyDescent="0.2">
      <c r="D19405" s="1"/>
      <c r="E19405" s="41"/>
    </row>
    <row r="19406" spans="4:5" x14ac:dyDescent="0.2">
      <c r="D19406" s="1"/>
      <c r="E19406" s="41"/>
    </row>
    <row r="19407" spans="4:5" x14ac:dyDescent="0.2">
      <c r="D19407" s="1"/>
      <c r="E19407" s="41"/>
    </row>
    <row r="19408" spans="4:5" x14ac:dyDescent="0.2">
      <c r="D19408" s="1"/>
      <c r="E19408" s="41"/>
    </row>
    <row r="19409" spans="4:5" x14ac:dyDescent="0.2">
      <c r="D19409" s="1"/>
      <c r="E19409" s="41"/>
    </row>
    <row r="19410" spans="4:5" x14ac:dyDescent="0.2">
      <c r="D19410" s="1"/>
      <c r="E19410" s="41"/>
    </row>
    <row r="19411" spans="4:5" x14ac:dyDescent="0.2">
      <c r="D19411" s="1"/>
      <c r="E19411" s="41"/>
    </row>
    <row r="19412" spans="4:5" x14ac:dyDescent="0.2">
      <c r="D19412" s="1"/>
      <c r="E19412" s="41"/>
    </row>
    <row r="19413" spans="4:5" x14ac:dyDescent="0.2">
      <c r="D19413" s="1"/>
      <c r="E19413" s="41"/>
    </row>
    <row r="19414" spans="4:5" x14ac:dyDescent="0.2">
      <c r="D19414" s="1"/>
      <c r="E19414" s="41"/>
    </row>
    <row r="19415" spans="4:5" x14ac:dyDescent="0.2">
      <c r="D19415" s="1"/>
      <c r="E19415" s="41"/>
    </row>
    <row r="19416" spans="4:5" x14ac:dyDescent="0.2">
      <c r="D19416" s="1"/>
      <c r="E19416" s="41"/>
    </row>
    <row r="19417" spans="4:5" x14ac:dyDescent="0.2">
      <c r="D19417" s="1"/>
      <c r="E19417" s="41"/>
    </row>
    <row r="19418" spans="4:5" x14ac:dyDescent="0.2">
      <c r="D19418" s="1"/>
      <c r="E19418" s="41"/>
    </row>
    <row r="19419" spans="4:5" x14ac:dyDescent="0.2">
      <c r="D19419" s="1"/>
      <c r="E19419" s="41"/>
    </row>
    <row r="19420" spans="4:5" x14ac:dyDescent="0.2">
      <c r="D19420" s="1"/>
      <c r="E19420" s="41"/>
    </row>
    <row r="19421" spans="4:5" x14ac:dyDescent="0.2">
      <c r="D19421" s="1"/>
      <c r="E19421" s="41"/>
    </row>
    <row r="19422" spans="4:5" x14ac:dyDescent="0.2">
      <c r="D19422" s="1"/>
      <c r="E19422" s="41"/>
    </row>
    <row r="19423" spans="4:5" x14ac:dyDescent="0.2">
      <c r="D19423" s="1"/>
      <c r="E19423" s="41"/>
    </row>
    <row r="19424" spans="4:5" x14ac:dyDescent="0.2">
      <c r="D19424" s="1"/>
      <c r="E19424" s="41"/>
    </row>
    <row r="19425" spans="4:5" x14ac:dyDescent="0.2">
      <c r="D19425" s="1"/>
      <c r="E19425" s="41"/>
    </row>
    <row r="19426" spans="4:5" x14ac:dyDescent="0.2">
      <c r="D19426" s="1"/>
      <c r="E19426" s="41"/>
    </row>
    <row r="19427" spans="4:5" x14ac:dyDescent="0.2">
      <c r="D19427" s="1"/>
      <c r="E19427" s="41"/>
    </row>
    <row r="19428" spans="4:5" x14ac:dyDescent="0.2">
      <c r="D19428" s="1"/>
      <c r="E19428" s="41"/>
    </row>
    <row r="19429" spans="4:5" x14ac:dyDescent="0.2">
      <c r="D19429" s="1"/>
      <c r="E19429" s="41"/>
    </row>
    <row r="19430" spans="4:5" x14ac:dyDescent="0.2">
      <c r="D19430" s="1"/>
      <c r="E19430" s="41"/>
    </row>
    <row r="19431" spans="4:5" x14ac:dyDescent="0.2">
      <c r="D19431" s="1"/>
      <c r="E19431" s="41"/>
    </row>
    <row r="19432" spans="4:5" x14ac:dyDescent="0.2">
      <c r="D19432" s="1"/>
      <c r="E19432" s="41"/>
    </row>
    <row r="19433" spans="4:5" x14ac:dyDescent="0.2">
      <c r="D19433" s="1"/>
      <c r="E19433" s="41"/>
    </row>
    <row r="19434" spans="4:5" x14ac:dyDescent="0.2">
      <c r="D19434" s="1"/>
      <c r="E19434" s="41"/>
    </row>
    <row r="19435" spans="4:5" x14ac:dyDescent="0.2">
      <c r="D19435" s="1"/>
      <c r="E19435" s="41"/>
    </row>
    <row r="19436" spans="4:5" x14ac:dyDescent="0.2">
      <c r="D19436" s="1"/>
      <c r="E19436" s="41"/>
    </row>
    <row r="19437" spans="4:5" x14ac:dyDescent="0.2">
      <c r="D19437" s="1"/>
      <c r="E19437" s="41"/>
    </row>
    <row r="19438" spans="4:5" x14ac:dyDescent="0.2">
      <c r="D19438" s="1"/>
      <c r="E19438" s="41"/>
    </row>
    <row r="19439" spans="4:5" x14ac:dyDescent="0.2">
      <c r="D19439" s="1"/>
      <c r="E19439" s="41"/>
    </row>
    <row r="19440" spans="4:5" x14ac:dyDescent="0.2">
      <c r="D19440" s="1"/>
      <c r="E19440" s="41"/>
    </row>
    <row r="19441" spans="4:5" x14ac:dyDescent="0.2">
      <c r="D19441" s="1"/>
      <c r="E19441" s="41"/>
    </row>
    <row r="19442" spans="4:5" x14ac:dyDescent="0.2">
      <c r="D19442" s="1"/>
      <c r="E19442" s="41"/>
    </row>
    <row r="19443" spans="4:5" x14ac:dyDescent="0.2">
      <c r="D19443" s="1"/>
      <c r="E19443" s="41"/>
    </row>
    <row r="19444" spans="4:5" x14ac:dyDescent="0.2">
      <c r="D19444" s="1"/>
      <c r="E19444" s="41"/>
    </row>
    <row r="19445" spans="4:5" x14ac:dyDescent="0.2">
      <c r="D19445" s="1"/>
      <c r="E19445" s="41"/>
    </row>
    <row r="19446" spans="4:5" x14ac:dyDescent="0.2">
      <c r="D19446" s="1"/>
      <c r="E19446" s="41"/>
    </row>
    <row r="19447" spans="4:5" x14ac:dyDescent="0.2">
      <c r="D19447" s="1"/>
      <c r="E19447" s="41"/>
    </row>
    <row r="19448" spans="4:5" x14ac:dyDescent="0.2">
      <c r="D19448" s="1"/>
      <c r="E19448" s="41"/>
    </row>
    <row r="19449" spans="4:5" x14ac:dyDescent="0.2">
      <c r="D19449" s="1"/>
      <c r="E19449" s="41"/>
    </row>
    <row r="19450" spans="4:5" x14ac:dyDescent="0.2">
      <c r="D19450" s="1"/>
      <c r="E19450" s="41"/>
    </row>
    <row r="19451" spans="4:5" x14ac:dyDescent="0.2">
      <c r="D19451" s="1"/>
      <c r="E19451" s="41"/>
    </row>
    <row r="19452" spans="4:5" x14ac:dyDescent="0.2">
      <c r="D19452" s="1"/>
      <c r="E19452" s="41"/>
    </row>
    <row r="19453" spans="4:5" x14ac:dyDescent="0.2">
      <c r="D19453" s="1"/>
      <c r="E19453" s="41"/>
    </row>
    <row r="19454" spans="4:5" x14ac:dyDescent="0.2">
      <c r="D19454" s="1"/>
      <c r="E19454" s="41"/>
    </row>
    <row r="19455" spans="4:5" x14ac:dyDescent="0.2">
      <c r="D19455" s="1"/>
      <c r="E19455" s="41"/>
    </row>
    <row r="19456" spans="4:5" x14ac:dyDescent="0.2">
      <c r="D19456" s="1"/>
      <c r="E19456" s="41"/>
    </row>
    <row r="19457" spans="4:5" x14ac:dyDescent="0.2">
      <c r="D19457" s="1"/>
      <c r="E19457" s="41"/>
    </row>
    <row r="19458" spans="4:5" x14ac:dyDescent="0.2">
      <c r="D19458" s="1"/>
      <c r="E19458" s="41"/>
    </row>
    <row r="19459" spans="4:5" x14ac:dyDescent="0.2">
      <c r="D19459" s="1"/>
      <c r="E19459" s="41"/>
    </row>
    <row r="19460" spans="4:5" x14ac:dyDescent="0.2">
      <c r="D19460" s="1"/>
      <c r="E19460" s="41"/>
    </row>
    <row r="19461" spans="4:5" x14ac:dyDescent="0.2">
      <c r="D19461" s="1"/>
      <c r="E19461" s="41"/>
    </row>
    <row r="19462" spans="4:5" x14ac:dyDescent="0.2">
      <c r="D19462" s="1"/>
      <c r="E19462" s="41"/>
    </row>
    <row r="19463" spans="4:5" x14ac:dyDescent="0.2">
      <c r="D19463" s="1"/>
      <c r="E19463" s="41"/>
    </row>
    <row r="19464" spans="4:5" x14ac:dyDescent="0.2">
      <c r="D19464" s="1"/>
      <c r="E19464" s="41"/>
    </row>
    <row r="19465" spans="4:5" x14ac:dyDescent="0.2">
      <c r="D19465" s="1"/>
      <c r="E19465" s="41"/>
    </row>
    <row r="19466" spans="4:5" x14ac:dyDescent="0.2">
      <c r="D19466" s="1"/>
      <c r="E19466" s="41"/>
    </row>
    <row r="19467" spans="4:5" x14ac:dyDescent="0.2">
      <c r="D19467" s="1"/>
      <c r="E19467" s="41"/>
    </row>
    <row r="19468" spans="4:5" x14ac:dyDescent="0.2">
      <c r="D19468" s="1"/>
      <c r="E19468" s="41"/>
    </row>
    <row r="19469" spans="4:5" x14ac:dyDescent="0.2">
      <c r="D19469" s="1"/>
      <c r="E19469" s="41"/>
    </row>
    <row r="19470" spans="4:5" x14ac:dyDescent="0.2">
      <c r="D19470" s="1"/>
      <c r="E19470" s="41"/>
    </row>
    <row r="19471" spans="4:5" x14ac:dyDescent="0.2">
      <c r="D19471" s="1"/>
      <c r="E19471" s="41"/>
    </row>
    <row r="19472" spans="4:5" x14ac:dyDescent="0.2">
      <c r="D19472" s="1"/>
      <c r="E19472" s="41"/>
    </row>
    <row r="19473" spans="4:5" x14ac:dyDescent="0.2">
      <c r="D19473" s="1"/>
      <c r="E19473" s="41"/>
    </row>
    <row r="19474" spans="4:5" x14ac:dyDescent="0.2">
      <c r="D19474" s="1"/>
      <c r="E19474" s="41"/>
    </row>
    <row r="19475" spans="4:5" x14ac:dyDescent="0.2">
      <c r="D19475" s="1"/>
      <c r="E19475" s="41"/>
    </row>
    <row r="19476" spans="4:5" x14ac:dyDescent="0.2">
      <c r="D19476" s="1"/>
      <c r="E19476" s="41"/>
    </row>
    <row r="19477" spans="4:5" x14ac:dyDescent="0.2">
      <c r="D19477" s="1"/>
      <c r="E19477" s="41"/>
    </row>
    <row r="19478" spans="4:5" x14ac:dyDescent="0.2">
      <c r="D19478" s="1"/>
      <c r="E19478" s="41"/>
    </row>
    <row r="19479" spans="4:5" x14ac:dyDescent="0.2">
      <c r="D19479" s="1"/>
      <c r="E19479" s="41"/>
    </row>
    <row r="19480" spans="4:5" x14ac:dyDescent="0.2">
      <c r="D19480" s="1"/>
      <c r="E19480" s="41"/>
    </row>
    <row r="19481" spans="4:5" x14ac:dyDescent="0.2">
      <c r="D19481" s="1"/>
      <c r="E19481" s="41"/>
    </row>
    <row r="19482" spans="4:5" x14ac:dyDescent="0.2">
      <c r="D19482" s="1"/>
      <c r="E19482" s="41"/>
    </row>
    <row r="19483" spans="4:5" x14ac:dyDescent="0.2">
      <c r="D19483" s="1"/>
      <c r="E19483" s="41"/>
    </row>
    <row r="19484" spans="4:5" x14ac:dyDescent="0.2">
      <c r="D19484" s="1"/>
      <c r="E19484" s="41"/>
    </row>
    <row r="19485" spans="4:5" x14ac:dyDescent="0.2">
      <c r="D19485" s="1"/>
      <c r="E19485" s="41"/>
    </row>
    <row r="19486" spans="4:5" x14ac:dyDescent="0.2">
      <c r="D19486" s="1"/>
      <c r="E19486" s="41"/>
    </row>
    <row r="19487" spans="4:5" x14ac:dyDescent="0.2">
      <c r="D19487" s="1"/>
      <c r="E19487" s="41"/>
    </row>
    <row r="19488" spans="4:5" x14ac:dyDescent="0.2">
      <c r="D19488" s="1"/>
      <c r="E19488" s="41"/>
    </row>
    <row r="19489" spans="4:5" x14ac:dyDescent="0.2">
      <c r="D19489" s="1"/>
      <c r="E19489" s="41"/>
    </row>
    <row r="19490" spans="4:5" x14ac:dyDescent="0.2">
      <c r="D19490" s="1"/>
      <c r="E19490" s="41"/>
    </row>
    <row r="19491" spans="4:5" x14ac:dyDescent="0.2">
      <c r="D19491" s="1"/>
      <c r="E19491" s="41"/>
    </row>
    <row r="19492" spans="4:5" x14ac:dyDescent="0.2">
      <c r="D19492" s="1"/>
      <c r="E19492" s="41"/>
    </row>
    <row r="19493" spans="4:5" x14ac:dyDescent="0.2">
      <c r="D19493" s="1"/>
      <c r="E19493" s="41"/>
    </row>
    <row r="19494" spans="4:5" x14ac:dyDescent="0.2">
      <c r="D19494" s="1"/>
      <c r="E19494" s="41"/>
    </row>
    <row r="19495" spans="4:5" x14ac:dyDescent="0.2">
      <c r="D19495" s="1"/>
      <c r="E19495" s="41"/>
    </row>
    <row r="19496" spans="4:5" x14ac:dyDescent="0.2">
      <c r="D19496" s="1"/>
      <c r="E19496" s="41"/>
    </row>
    <row r="19497" spans="4:5" x14ac:dyDescent="0.2">
      <c r="D19497" s="1"/>
      <c r="E19497" s="41"/>
    </row>
    <row r="19498" spans="4:5" x14ac:dyDescent="0.2">
      <c r="D19498" s="1"/>
      <c r="E19498" s="41"/>
    </row>
    <row r="19499" spans="4:5" x14ac:dyDescent="0.2">
      <c r="D19499" s="1"/>
      <c r="E19499" s="41"/>
    </row>
    <row r="19500" spans="4:5" x14ac:dyDescent="0.2">
      <c r="D19500" s="1"/>
      <c r="E19500" s="41"/>
    </row>
    <row r="19501" spans="4:5" x14ac:dyDescent="0.2">
      <c r="D19501" s="1"/>
      <c r="E19501" s="41"/>
    </row>
    <row r="19502" spans="4:5" x14ac:dyDescent="0.2">
      <c r="D19502" s="1"/>
      <c r="E19502" s="41"/>
    </row>
    <row r="19503" spans="4:5" x14ac:dyDescent="0.2">
      <c r="D19503" s="1"/>
      <c r="E19503" s="41"/>
    </row>
    <row r="19504" spans="4:5" x14ac:dyDescent="0.2">
      <c r="D19504" s="1"/>
      <c r="E19504" s="41"/>
    </row>
    <row r="19505" spans="4:5" x14ac:dyDescent="0.2">
      <c r="D19505" s="1"/>
      <c r="E19505" s="41"/>
    </row>
    <row r="19506" spans="4:5" x14ac:dyDescent="0.2">
      <c r="D19506" s="1"/>
      <c r="E19506" s="41"/>
    </row>
    <row r="19507" spans="4:5" x14ac:dyDescent="0.2">
      <c r="D19507" s="1"/>
      <c r="E19507" s="41"/>
    </row>
    <row r="19508" spans="4:5" x14ac:dyDescent="0.2">
      <c r="D19508" s="1"/>
      <c r="E19508" s="41"/>
    </row>
    <row r="19509" spans="4:5" x14ac:dyDescent="0.2">
      <c r="D19509" s="1"/>
      <c r="E19509" s="41"/>
    </row>
    <row r="19510" spans="4:5" x14ac:dyDescent="0.2">
      <c r="D19510" s="1"/>
      <c r="E19510" s="41"/>
    </row>
    <row r="19511" spans="4:5" x14ac:dyDescent="0.2">
      <c r="D19511" s="1"/>
      <c r="E19511" s="41"/>
    </row>
    <row r="19512" spans="4:5" x14ac:dyDescent="0.2">
      <c r="D19512" s="1"/>
      <c r="E19512" s="41"/>
    </row>
    <row r="19513" spans="4:5" x14ac:dyDescent="0.2">
      <c r="D19513" s="1"/>
      <c r="E19513" s="41"/>
    </row>
    <row r="19514" spans="4:5" x14ac:dyDescent="0.2">
      <c r="D19514" s="1"/>
      <c r="E19514" s="41"/>
    </row>
    <row r="19515" spans="4:5" x14ac:dyDescent="0.2">
      <c r="D19515" s="1"/>
      <c r="E19515" s="41"/>
    </row>
    <row r="19516" spans="4:5" x14ac:dyDescent="0.2">
      <c r="D19516" s="1"/>
      <c r="E19516" s="41"/>
    </row>
    <row r="19517" spans="4:5" x14ac:dyDescent="0.2">
      <c r="D19517" s="1"/>
      <c r="E19517" s="41"/>
    </row>
    <row r="19518" spans="4:5" x14ac:dyDescent="0.2">
      <c r="D19518" s="1"/>
      <c r="E19518" s="41"/>
    </row>
    <row r="19519" spans="4:5" x14ac:dyDescent="0.2">
      <c r="D19519" s="1"/>
      <c r="E19519" s="41"/>
    </row>
    <row r="19520" spans="4:5" x14ac:dyDescent="0.2">
      <c r="D19520" s="1"/>
      <c r="E19520" s="41"/>
    </row>
    <row r="19521" spans="4:5" x14ac:dyDescent="0.2">
      <c r="D19521" s="1"/>
      <c r="E19521" s="41"/>
    </row>
    <row r="19522" spans="4:5" x14ac:dyDescent="0.2">
      <c r="D19522" s="1"/>
      <c r="E19522" s="41"/>
    </row>
    <row r="19523" spans="4:5" x14ac:dyDescent="0.2">
      <c r="D19523" s="1"/>
      <c r="E19523" s="41"/>
    </row>
    <row r="19524" spans="4:5" x14ac:dyDescent="0.2">
      <c r="D19524" s="1"/>
      <c r="E19524" s="41"/>
    </row>
    <row r="19525" spans="4:5" x14ac:dyDescent="0.2">
      <c r="D19525" s="1"/>
      <c r="E19525" s="41"/>
    </row>
    <row r="19526" spans="4:5" x14ac:dyDescent="0.2">
      <c r="D19526" s="1"/>
      <c r="E19526" s="41"/>
    </row>
    <row r="19527" spans="4:5" x14ac:dyDescent="0.2">
      <c r="D19527" s="1"/>
      <c r="E19527" s="41"/>
    </row>
    <row r="19528" spans="4:5" x14ac:dyDescent="0.2">
      <c r="D19528" s="1"/>
      <c r="E19528" s="41"/>
    </row>
    <row r="19529" spans="4:5" x14ac:dyDescent="0.2">
      <c r="D19529" s="1"/>
      <c r="E19529" s="41"/>
    </row>
    <row r="19530" spans="4:5" x14ac:dyDescent="0.2">
      <c r="D19530" s="1"/>
      <c r="E19530" s="41"/>
    </row>
    <row r="19531" spans="4:5" x14ac:dyDescent="0.2">
      <c r="D19531" s="1"/>
      <c r="E19531" s="41"/>
    </row>
    <row r="19532" spans="4:5" x14ac:dyDescent="0.2">
      <c r="D19532" s="1"/>
      <c r="E19532" s="41"/>
    </row>
    <row r="19533" spans="4:5" x14ac:dyDescent="0.2">
      <c r="D19533" s="1"/>
      <c r="E19533" s="41"/>
    </row>
    <row r="19534" spans="4:5" x14ac:dyDescent="0.2">
      <c r="D19534" s="1"/>
      <c r="E19534" s="41"/>
    </row>
    <row r="19535" spans="4:5" x14ac:dyDescent="0.2">
      <c r="D19535" s="1"/>
      <c r="E19535" s="41"/>
    </row>
    <row r="19536" spans="4:5" x14ac:dyDescent="0.2">
      <c r="D19536" s="1"/>
      <c r="E19536" s="41"/>
    </row>
    <row r="19537" spans="4:5" x14ac:dyDescent="0.2">
      <c r="D19537" s="1"/>
      <c r="E19537" s="41"/>
    </row>
    <row r="19538" spans="4:5" x14ac:dyDescent="0.2">
      <c r="D19538" s="1"/>
      <c r="E19538" s="41"/>
    </row>
    <row r="19539" spans="4:5" x14ac:dyDescent="0.2">
      <c r="D19539" s="1"/>
      <c r="E19539" s="41"/>
    </row>
    <row r="19540" spans="4:5" x14ac:dyDescent="0.2">
      <c r="D19540" s="1"/>
      <c r="E19540" s="41"/>
    </row>
    <row r="19541" spans="4:5" x14ac:dyDescent="0.2">
      <c r="D19541" s="1"/>
      <c r="E19541" s="41"/>
    </row>
    <row r="19542" spans="4:5" x14ac:dyDescent="0.2">
      <c r="D19542" s="1"/>
      <c r="E19542" s="41"/>
    </row>
    <row r="19543" spans="4:5" x14ac:dyDescent="0.2">
      <c r="D19543" s="1"/>
      <c r="E19543" s="41"/>
    </row>
    <row r="19544" spans="4:5" x14ac:dyDescent="0.2">
      <c r="D19544" s="1"/>
      <c r="E19544" s="41"/>
    </row>
    <row r="19545" spans="4:5" x14ac:dyDescent="0.2">
      <c r="D19545" s="1"/>
      <c r="E19545" s="41"/>
    </row>
    <row r="19546" spans="4:5" x14ac:dyDescent="0.2">
      <c r="D19546" s="1"/>
      <c r="E19546" s="41"/>
    </row>
    <row r="19547" spans="4:5" x14ac:dyDescent="0.2">
      <c r="D19547" s="1"/>
      <c r="E19547" s="41"/>
    </row>
    <row r="19548" spans="4:5" x14ac:dyDescent="0.2">
      <c r="D19548" s="1"/>
      <c r="E19548" s="41"/>
    </row>
    <row r="19549" spans="4:5" x14ac:dyDescent="0.2">
      <c r="D19549" s="1"/>
      <c r="E19549" s="41"/>
    </row>
    <row r="19550" spans="4:5" x14ac:dyDescent="0.2">
      <c r="D19550" s="1"/>
      <c r="E19550" s="41"/>
    </row>
    <row r="19551" spans="4:5" x14ac:dyDescent="0.2">
      <c r="D19551" s="1"/>
      <c r="E19551" s="41"/>
    </row>
    <row r="19552" spans="4:5" x14ac:dyDescent="0.2">
      <c r="D19552" s="1"/>
      <c r="E19552" s="41"/>
    </row>
    <row r="19553" spans="4:5" x14ac:dyDescent="0.2">
      <c r="D19553" s="1"/>
      <c r="E19553" s="41"/>
    </row>
    <row r="19554" spans="4:5" x14ac:dyDescent="0.2">
      <c r="D19554" s="1"/>
      <c r="E19554" s="41"/>
    </row>
    <row r="19555" spans="4:5" x14ac:dyDescent="0.2">
      <c r="D19555" s="1"/>
      <c r="E19555" s="41"/>
    </row>
    <row r="19556" spans="4:5" x14ac:dyDescent="0.2">
      <c r="D19556" s="1"/>
      <c r="E19556" s="41"/>
    </row>
    <row r="19557" spans="4:5" x14ac:dyDescent="0.2">
      <c r="D19557" s="1"/>
      <c r="E19557" s="41"/>
    </row>
    <row r="19558" spans="4:5" x14ac:dyDescent="0.2">
      <c r="D19558" s="1"/>
      <c r="E19558" s="41"/>
    </row>
    <row r="19559" spans="4:5" x14ac:dyDescent="0.2">
      <c r="D19559" s="1"/>
      <c r="E19559" s="41"/>
    </row>
    <row r="19560" spans="4:5" x14ac:dyDescent="0.2">
      <c r="D19560" s="1"/>
      <c r="E19560" s="41"/>
    </row>
    <row r="19561" spans="4:5" x14ac:dyDescent="0.2">
      <c r="D19561" s="1"/>
      <c r="E19561" s="41"/>
    </row>
    <row r="19562" spans="4:5" x14ac:dyDescent="0.2">
      <c r="D19562" s="1"/>
      <c r="E19562" s="41"/>
    </row>
    <row r="19563" spans="4:5" x14ac:dyDescent="0.2">
      <c r="D19563" s="1"/>
      <c r="E19563" s="41"/>
    </row>
    <row r="19564" spans="4:5" x14ac:dyDescent="0.2">
      <c r="D19564" s="1"/>
      <c r="E19564" s="41"/>
    </row>
    <row r="19565" spans="4:5" x14ac:dyDescent="0.2">
      <c r="D19565" s="1"/>
      <c r="E19565" s="41"/>
    </row>
    <row r="19566" spans="4:5" x14ac:dyDescent="0.2">
      <c r="D19566" s="1"/>
      <c r="E19566" s="41"/>
    </row>
    <row r="19567" spans="4:5" x14ac:dyDescent="0.2">
      <c r="D19567" s="1"/>
      <c r="E19567" s="41"/>
    </row>
    <row r="19568" spans="4:5" x14ac:dyDescent="0.2">
      <c r="D19568" s="1"/>
      <c r="E19568" s="41"/>
    </row>
    <row r="19569" spans="4:5" x14ac:dyDescent="0.2">
      <c r="D19569" s="1"/>
      <c r="E19569" s="41"/>
    </row>
    <row r="19570" spans="4:5" x14ac:dyDescent="0.2">
      <c r="D19570" s="1"/>
      <c r="E19570" s="41"/>
    </row>
    <row r="19571" spans="4:5" x14ac:dyDescent="0.2">
      <c r="D19571" s="1"/>
      <c r="E19571" s="41"/>
    </row>
    <row r="19572" spans="4:5" x14ac:dyDescent="0.2">
      <c r="D19572" s="1"/>
      <c r="E19572" s="41"/>
    </row>
    <row r="19573" spans="4:5" x14ac:dyDescent="0.2">
      <c r="D19573" s="1"/>
      <c r="E19573" s="41"/>
    </row>
    <row r="19574" spans="4:5" x14ac:dyDescent="0.2">
      <c r="D19574" s="1"/>
      <c r="E19574" s="41"/>
    </row>
    <row r="19575" spans="4:5" x14ac:dyDescent="0.2">
      <c r="D19575" s="1"/>
      <c r="E19575" s="41"/>
    </row>
    <row r="19576" spans="4:5" x14ac:dyDescent="0.2">
      <c r="D19576" s="1"/>
      <c r="E19576" s="41"/>
    </row>
    <row r="19577" spans="4:5" x14ac:dyDescent="0.2">
      <c r="D19577" s="1"/>
      <c r="E19577" s="41"/>
    </row>
    <row r="19578" spans="4:5" x14ac:dyDescent="0.2">
      <c r="D19578" s="1"/>
      <c r="E19578" s="41"/>
    </row>
    <row r="19579" spans="4:5" x14ac:dyDescent="0.2">
      <c r="D19579" s="1"/>
      <c r="E19579" s="41"/>
    </row>
    <row r="19580" spans="4:5" x14ac:dyDescent="0.2">
      <c r="D19580" s="1"/>
      <c r="E19580" s="41"/>
    </row>
    <row r="19581" spans="4:5" x14ac:dyDescent="0.2">
      <c r="D19581" s="1"/>
      <c r="E19581" s="41"/>
    </row>
    <row r="19582" spans="4:5" x14ac:dyDescent="0.2">
      <c r="D19582" s="1"/>
      <c r="E19582" s="41"/>
    </row>
    <row r="19583" spans="4:5" x14ac:dyDescent="0.2">
      <c r="D19583" s="1"/>
      <c r="E19583" s="41"/>
    </row>
    <row r="19584" spans="4:5" x14ac:dyDescent="0.2">
      <c r="D19584" s="1"/>
      <c r="E19584" s="41"/>
    </row>
    <row r="19585" spans="4:5" x14ac:dyDescent="0.2">
      <c r="D19585" s="1"/>
      <c r="E19585" s="41"/>
    </row>
    <row r="19586" spans="4:5" x14ac:dyDescent="0.2">
      <c r="D19586" s="1"/>
      <c r="E19586" s="41"/>
    </row>
    <row r="19587" spans="4:5" x14ac:dyDescent="0.2">
      <c r="D19587" s="1"/>
      <c r="E19587" s="41"/>
    </row>
    <row r="19588" spans="4:5" x14ac:dyDescent="0.2">
      <c r="D19588" s="1"/>
      <c r="E19588" s="41"/>
    </row>
    <row r="19589" spans="4:5" x14ac:dyDescent="0.2">
      <c r="D19589" s="1"/>
      <c r="E19589" s="41"/>
    </row>
    <row r="19590" spans="4:5" x14ac:dyDescent="0.2">
      <c r="D19590" s="1"/>
      <c r="E19590" s="41"/>
    </row>
    <row r="19591" spans="4:5" x14ac:dyDescent="0.2">
      <c r="D19591" s="1"/>
      <c r="E19591" s="41"/>
    </row>
    <row r="19592" spans="4:5" x14ac:dyDescent="0.2">
      <c r="D19592" s="1"/>
      <c r="E19592" s="41"/>
    </row>
    <row r="19593" spans="4:5" x14ac:dyDescent="0.2">
      <c r="D19593" s="1"/>
      <c r="E19593" s="41"/>
    </row>
    <row r="19594" spans="4:5" x14ac:dyDescent="0.2">
      <c r="D19594" s="1"/>
      <c r="E19594" s="41"/>
    </row>
    <row r="19595" spans="4:5" x14ac:dyDescent="0.2">
      <c r="D19595" s="1"/>
      <c r="E19595" s="41"/>
    </row>
    <row r="19596" spans="4:5" x14ac:dyDescent="0.2">
      <c r="D19596" s="1"/>
      <c r="E19596" s="41"/>
    </row>
    <row r="19597" spans="4:5" x14ac:dyDescent="0.2">
      <c r="D19597" s="1"/>
      <c r="E19597" s="41"/>
    </row>
    <row r="19598" spans="4:5" x14ac:dyDescent="0.2">
      <c r="D19598" s="1"/>
      <c r="E19598" s="41"/>
    </row>
    <row r="19599" spans="4:5" x14ac:dyDescent="0.2">
      <c r="D19599" s="1"/>
      <c r="E19599" s="41"/>
    </row>
    <row r="19600" spans="4:5" x14ac:dyDescent="0.2">
      <c r="D19600" s="1"/>
      <c r="E19600" s="41"/>
    </row>
    <row r="19601" spans="4:5" x14ac:dyDescent="0.2">
      <c r="D19601" s="1"/>
      <c r="E19601" s="41"/>
    </row>
    <row r="19602" spans="4:5" x14ac:dyDescent="0.2">
      <c r="D19602" s="1"/>
      <c r="E19602" s="41"/>
    </row>
    <row r="19603" spans="4:5" x14ac:dyDescent="0.2">
      <c r="D19603" s="1"/>
      <c r="E19603" s="41"/>
    </row>
    <row r="19604" spans="4:5" x14ac:dyDescent="0.2">
      <c r="D19604" s="1"/>
      <c r="E19604" s="41"/>
    </row>
    <row r="19605" spans="4:5" x14ac:dyDescent="0.2">
      <c r="D19605" s="1"/>
      <c r="E19605" s="41"/>
    </row>
    <row r="19606" spans="4:5" x14ac:dyDescent="0.2">
      <c r="D19606" s="1"/>
      <c r="E19606" s="41"/>
    </row>
    <row r="19607" spans="4:5" x14ac:dyDescent="0.2">
      <c r="D19607" s="1"/>
      <c r="E19607" s="41"/>
    </row>
    <row r="19608" spans="4:5" x14ac:dyDescent="0.2">
      <c r="D19608" s="1"/>
      <c r="E19608" s="41"/>
    </row>
    <row r="19609" spans="4:5" x14ac:dyDescent="0.2">
      <c r="D19609" s="1"/>
      <c r="E19609" s="41"/>
    </row>
    <row r="19610" spans="4:5" x14ac:dyDescent="0.2">
      <c r="D19610" s="1"/>
      <c r="E19610" s="41"/>
    </row>
    <row r="19611" spans="4:5" x14ac:dyDescent="0.2">
      <c r="D19611" s="1"/>
      <c r="E19611" s="41"/>
    </row>
    <row r="19612" spans="4:5" x14ac:dyDescent="0.2">
      <c r="D19612" s="1"/>
      <c r="E19612" s="41"/>
    </row>
    <row r="19613" spans="4:5" x14ac:dyDescent="0.2">
      <c r="D19613" s="1"/>
      <c r="E19613" s="41"/>
    </row>
    <row r="19614" spans="4:5" x14ac:dyDescent="0.2">
      <c r="D19614" s="1"/>
      <c r="E19614" s="41"/>
    </row>
    <row r="19615" spans="4:5" x14ac:dyDescent="0.2">
      <c r="D19615" s="1"/>
      <c r="E19615" s="41"/>
    </row>
    <row r="19616" spans="4:5" x14ac:dyDescent="0.2">
      <c r="D19616" s="1"/>
      <c r="E19616" s="41"/>
    </row>
    <row r="19617" spans="4:5" x14ac:dyDescent="0.2">
      <c r="D19617" s="1"/>
      <c r="E19617" s="41"/>
    </row>
    <row r="19618" spans="4:5" x14ac:dyDescent="0.2">
      <c r="D19618" s="1"/>
      <c r="E19618" s="41"/>
    </row>
    <row r="19619" spans="4:5" x14ac:dyDescent="0.2">
      <c r="D19619" s="1"/>
      <c r="E19619" s="41"/>
    </row>
    <row r="19620" spans="4:5" x14ac:dyDescent="0.2">
      <c r="D19620" s="1"/>
      <c r="E19620" s="41"/>
    </row>
    <row r="19621" spans="4:5" x14ac:dyDescent="0.2">
      <c r="D19621" s="1"/>
      <c r="E19621" s="41"/>
    </row>
    <row r="19622" spans="4:5" x14ac:dyDescent="0.2">
      <c r="D19622" s="1"/>
      <c r="E19622" s="41"/>
    </row>
    <row r="19623" spans="4:5" x14ac:dyDescent="0.2">
      <c r="D19623" s="1"/>
      <c r="E19623" s="41"/>
    </row>
    <row r="19624" spans="4:5" x14ac:dyDescent="0.2">
      <c r="D19624" s="1"/>
      <c r="E19624" s="41"/>
    </row>
    <row r="19625" spans="4:5" x14ac:dyDescent="0.2">
      <c r="D19625" s="1"/>
      <c r="E19625" s="41"/>
    </row>
    <row r="19626" spans="4:5" x14ac:dyDescent="0.2">
      <c r="D19626" s="1"/>
      <c r="E19626" s="41"/>
    </row>
    <row r="19627" spans="4:5" x14ac:dyDescent="0.2">
      <c r="D19627" s="1"/>
      <c r="E19627" s="41"/>
    </row>
    <row r="19628" spans="4:5" x14ac:dyDescent="0.2">
      <c r="D19628" s="1"/>
      <c r="E19628" s="41"/>
    </row>
    <row r="19629" spans="4:5" x14ac:dyDescent="0.2">
      <c r="D19629" s="1"/>
      <c r="E19629" s="41"/>
    </row>
    <row r="19630" spans="4:5" x14ac:dyDescent="0.2">
      <c r="D19630" s="1"/>
      <c r="E19630" s="41"/>
    </row>
    <row r="19631" spans="4:5" x14ac:dyDescent="0.2">
      <c r="D19631" s="1"/>
      <c r="E19631" s="41"/>
    </row>
    <row r="19632" spans="4:5" x14ac:dyDescent="0.2">
      <c r="D19632" s="1"/>
      <c r="E19632" s="41"/>
    </row>
    <row r="19633" spans="4:5" x14ac:dyDescent="0.2">
      <c r="D19633" s="1"/>
      <c r="E19633" s="41"/>
    </row>
    <row r="19634" spans="4:5" x14ac:dyDescent="0.2">
      <c r="D19634" s="1"/>
      <c r="E19634" s="41"/>
    </row>
    <row r="19635" spans="4:5" x14ac:dyDescent="0.2">
      <c r="D19635" s="1"/>
      <c r="E19635" s="41"/>
    </row>
    <row r="19636" spans="4:5" x14ac:dyDescent="0.2">
      <c r="D19636" s="1"/>
      <c r="E19636" s="41"/>
    </row>
    <row r="19637" spans="4:5" x14ac:dyDescent="0.2">
      <c r="D19637" s="1"/>
      <c r="E19637" s="41"/>
    </row>
    <row r="19638" spans="4:5" x14ac:dyDescent="0.2">
      <c r="D19638" s="1"/>
      <c r="E19638" s="41"/>
    </row>
    <row r="19639" spans="4:5" x14ac:dyDescent="0.2">
      <c r="D19639" s="1"/>
      <c r="E19639" s="41"/>
    </row>
    <row r="19640" spans="4:5" x14ac:dyDescent="0.2">
      <c r="D19640" s="1"/>
      <c r="E19640" s="41"/>
    </row>
    <row r="19641" spans="4:5" x14ac:dyDescent="0.2">
      <c r="D19641" s="1"/>
      <c r="E19641" s="41"/>
    </row>
    <row r="19642" spans="4:5" x14ac:dyDescent="0.2">
      <c r="D19642" s="1"/>
      <c r="E19642" s="41"/>
    </row>
    <row r="19643" spans="4:5" x14ac:dyDescent="0.2">
      <c r="D19643" s="1"/>
      <c r="E19643" s="41"/>
    </row>
    <row r="19644" spans="4:5" x14ac:dyDescent="0.2">
      <c r="D19644" s="1"/>
      <c r="E19644" s="41"/>
    </row>
    <row r="19645" spans="4:5" x14ac:dyDescent="0.2">
      <c r="D19645" s="1"/>
      <c r="E19645" s="41"/>
    </row>
    <row r="19646" spans="4:5" x14ac:dyDescent="0.2">
      <c r="D19646" s="1"/>
      <c r="E19646" s="41"/>
    </row>
    <row r="19647" spans="4:5" x14ac:dyDescent="0.2">
      <c r="D19647" s="1"/>
      <c r="E19647" s="41"/>
    </row>
    <row r="19648" spans="4:5" x14ac:dyDescent="0.2">
      <c r="D19648" s="1"/>
      <c r="E19648" s="41"/>
    </row>
    <row r="19649" spans="4:5" x14ac:dyDescent="0.2">
      <c r="D19649" s="1"/>
      <c r="E19649" s="41"/>
    </row>
    <row r="19650" spans="4:5" x14ac:dyDescent="0.2">
      <c r="D19650" s="1"/>
      <c r="E19650" s="41"/>
    </row>
    <row r="19651" spans="4:5" x14ac:dyDescent="0.2">
      <c r="D19651" s="1"/>
      <c r="E19651" s="41"/>
    </row>
    <row r="19652" spans="4:5" x14ac:dyDescent="0.2">
      <c r="D19652" s="1"/>
      <c r="E19652" s="41"/>
    </row>
    <row r="19653" spans="4:5" x14ac:dyDescent="0.2">
      <c r="D19653" s="1"/>
      <c r="E19653" s="41"/>
    </row>
    <row r="19654" spans="4:5" x14ac:dyDescent="0.2">
      <c r="D19654" s="1"/>
      <c r="E19654" s="41"/>
    </row>
    <row r="19655" spans="4:5" x14ac:dyDescent="0.2">
      <c r="D19655" s="1"/>
      <c r="E19655" s="41"/>
    </row>
    <row r="19656" spans="4:5" x14ac:dyDescent="0.2">
      <c r="D19656" s="1"/>
      <c r="E19656" s="41"/>
    </row>
    <row r="19657" spans="4:5" x14ac:dyDescent="0.2">
      <c r="D19657" s="1"/>
      <c r="E19657" s="41"/>
    </row>
    <row r="19658" spans="4:5" x14ac:dyDescent="0.2">
      <c r="D19658" s="1"/>
      <c r="E19658" s="41"/>
    </row>
    <row r="19659" spans="4:5" x14ac:dyDescent="0.2">
      <c r="D19659" s="1"/>
      <c r="E19659" s="41"/>
    </row>
    <row r="19660" spans="4:5" x14ac:dyDescent="0.2">
      <c r="D19660" s="1"/>
      <c r="E19660" s="41"/>
    </row>
    <row r="19661" spans="4:5" x14ac:dyDescent="0.2">
      <c r="D19661" s="1"/>
      <c r="E19661" s="41"/>
    </row>
    <row r="19662" spans="4:5" x14ac:dyDescent="0.2">
      <c r="D19662" s="1"/>
      <c r="E19662" s="41"/>
    </row>
    <row r="19663" spans="4:5" x14ac:dyDescent="0.2">
      <c r="D19663" s="1"/>
      <c r="E19663" s="41"/>
    </row>
    <row r="19664" spans="4:5" x14ac:dyDescent="0.2">
      <c r="D19664" s="1"/>
      <c r="E19664" s="41"/>
    </row>
    <row r="19665" spans="4:5" x14ac:dyDescent="0.2">
      <c r="D19665" s="1"/>
      <c r="E19665" s="41"/>
    </row>
    <row r="19666" spans="4:5" x14ac:dyDescent="0.2">
      <c r="D19666" s="1"/>
      <c r="E19666" s="41"/>
    </row>
    <row r="19667" spans="4:5" x14ac:dyDescent="0.2">
      <c r="D19667" s="1"/>
      <c r="E19667" s="41"/>
    </row>
    <row r="19668" spans="4:5" x14ac:dyDescent="0.2">
      <c r="D19668" s="1"/>
      <c r="E19668" s="41"/>
    </row>
    <row r="19669" spans="4:5" x14ac:dyDescent="0.2">
      <c r="D19669" s="1"/>
      <c r="E19669" s="41"/>
    </row>
    <row r="19670" spans="4:5" x14ac:dyDescent="0.2">
      <c r="D19670" s="1"/>
      <c r="E19670" s="41"/>
    </row>
    <row r="19671" spans="4:5" x14ac:dyDescent="0.2">
      <c r="D19671" s="1"/>
      <c r="E19671" s="41"/>
    </row>
    <row r="19672" spans="4:5" x14ac:dyDescent="0.2">
      <c r="D19672" s="1"/>
      <c r="E19672" s="41"/>
    </row>
    <row r="19673" spans="4:5" x14ac:dyDescent="0.2">
      <c r="D19673" s="1"/>
      <c r="E19673" s="41"/>
    </row>
    <row r="19674" spans="4:5" x14ac:dyDescent="0.2">
      <c r="D19674" s="1"/>
      <c r="E19674" s="41"/>
    </row>
    <row r="19675" spans="4:5" x14ac:dyDescent="0.2">
      <c r="D19675" s="1"/>
      <c r="E19675" s="41"/>
    </row>
    <row r="19676" spans="4:5" x14ac:dyDescent="0.2">
      <c r="D19676" s="1"/>
      <c r="E19676" s="41"/>
    </row>
    <row r="19677" spans="4:5" x14ac:dyDescent="0.2">
      <c r="D19677" s="1"/>
      <c r="E19677" s="41"/>
    </row>
    <row r="19678" spans="4:5" x14ac:dyDescent="0.2">
      <c r="D19678" s="1"/>
      <c r="E19678" s="41"/>
    </row>
    <row r="19679" spans="4:5" x14ac:dyDescent="0.2">
      <c r="D19679" s="1"/>
      <c r="E19679" s="41"/>
    </row>
    <row r="19680" spans="4:5" x14ac:dyDescent="0.2">
      <c r="D19680" s="1"/>
      <c r="E19680" s="41"/>
    </row>
    <row r="19681" spans="4:5" x14ac:dyDescent="0.2">
      <c r="D19681" s="1"/>
      <c r="E19681" s="41"/>
    </row>
    <row r="19682" spans="4:5" x14ac:dyDescent="0.2">
      <c r="D19682" s="1"/>
      <c r="E19682" s="41"/>
    </row>
    <row r="19683" spans="4:5" x14ac:dyDescent="0.2">
      <c r="D19683" s="1"/>
      <c r="E19683" s="41"/>
    </row>
    <row r="19684" spans="4:5" x14ac:dyDescent="0.2">
      <c r="D19684" s="1"/>
      <c r="E19684" s="41"/>
    </row>
    <row r="19685" spans="4:5" x14ac:dyDescent="0.2">
      <c r="D19685" s="1"/>
      <c r="E19685" s="41"/>
    </row>
    <row r="19686" spans="4:5" x14ac:dyDescent="0.2">
      <c r="D19686" s="1"/>
      <c r="E19686" s="41"/>
    </row>
    <row r="19687" spans="4:5" x14ac:dyDescent="0.2">
      <c r="D19687" s="1"/>
      <c r="E19687" s="41"/>
    </row>
    <row r="19688" spans="4:5" x14ac:dyDescent="0.2">
      <c r="D19688" s="1"/>
      <c r="E19688" s="41"/>
    </row>
    <row r="19689" spans="4:5" x14ac:dyDescent="0.2">
      <c r="D19689" s="1"/>
      <c r="E19689" s="41"/>
    </row>
    <row r="19690" spans="4:5" x14ac:dyDescent="0.2">
      <c r="D19690" s="1"/>
      <c r="E19690" s="41"/>
    </row>
    <row r="19691" spans="4:5" x14ac:dyDescent="0.2">
      <c r="D19691" s="1"/>
      <c r="E19691" s="41"/>
    </row>
    <row r="19692" spans="4:5" x14ac:dyDescent="0.2">
      <c r="D19692" s="1"/>
      <c r="E19692" s="41"/>
    </row>
    <row r="19693" spans="4:5" x14ac:dyDescent="0.2">
      <c r="D19693" s="1"/>
      <c r="E19693" s="41"/>
    </row>
    <row r="19694" spans="4:5" x14ac:dyDescent="0.2">
      <c r="D19694" s="1"/>
      <c r="E19694" s="41"/>
    </row>
    <row r="19695" spans="4:5" x14ac:dyDescent="0.2">
      <c r="D19695" s="1"/>
      <c r="E19695" s="41"/>
    </row>
    <row r="19696" spans="4:5" x14ac:dyDescent="0.2">
      <c r="D19696" s="1"/>
      <c r="E19696" s="41"/>
    </row>
    <row r="19697" spans="4:5" x14ac:dyDescent="0.2">
      <c r="D19697" s="1"/>
      <c r="E19697" s="41"/>
    </row>
    <row r="19698" spans="4:5" x14ac:dyDescent="0.2">
      <c r="D19698" s="1"/>
      <c r="E19698" s="41"/>
    </row>
    <row r="19699" spans="4:5" x14ac:dyDescent="0.2">
      <c r="D19699" s="1"/>
      <c r="E19699" s="41"/>
    </row>
    <row r="19700" spans="4:5" x14ac:dyDescent="0.2">
      <c r="D19700" s="1"/>
      <c r="E19700" s="41"/>
    </row>
    <row r="19701" spans="4:5" x14ac:dyDescent="0.2">
      <c r="D19701" s="1"/>
      <c r="E19701" s="41"/>
    </row>
    <row r="19702" spans="4:5" x14ac:dyDescent="0.2">
      <c r="D19702" s="1"/>
      <c r="E19702" s="41"/>
    </row>
    <row r="19703" spans="4:5" x14ac:dyDescent="0.2">
      <c r="D19703" s="1"/>
      <c r="E19703" s="41"/>
    </row>
    <row r="19704" spans="4:5" x14ac:dyDescent="0.2">
      <c r="D19704" s="1"/>
      <c r="E19704" s="41"/>
    </row>
    <row r="19705" spans="4:5" x14ac:dyDescent="0.2">
      <c r="D19705" s="1"/>
      <c r="E19705" s="41"/>
    </row>
    <row r="19706" spans="4:5" x14ac:dyDescent="0.2">
      <c r="D19706" s="1"/>
      <c r="E19706" s="41"/>
    </row>
    <row r="19707" spans="4:5" x14ac:dyDescent="0.2">
      <c r="D19707" s="1"/>
      <c r="E19707" s="41"/>
    </row>
    <row r="19708" spans="4:5" x14ac:dyDescent="0.2">
      <c r="D19708" s="1"/>
      <c r="E19708" s="41"/>
    </row>
    <row r="19709" spans="4:5" x14ac:dyDescent="0.2">
      <c r="D19709" s="1"/>
      <c r="E19709" s="41"/>
    </row>
    <row r="19710" spans="4:5" x14ac:dyDescent="0.2">
      <c r="D19710" s="1"/>
      <c r="E19710" s="41"/>
    </row>
    <row r="19711" spans="4:5" x14ac:dyDescent="0.2">
      <c r="D19711" s="1"/>
      <c r="E19711" s="41"/>
    </row>
    <row r="19712" spans="4:5" x14ac:dyDescent="0.2">
      <c r="D19712" s="1"/>
      <c r="E19712" s="41"/>
    </row>
    <row r="19713" spans="4:5" x14ac:dyDescent="0.2">
      <c r="D19713" s="1"/>
      <c r="E19713" s="41"/>
    </row>
    <row r="19714" spans="4:5" x14ac:dyDescent="0.2">
      <c r="D19714" s="1"/>
      <c r="E19714" s="41"/>
    </row>
    <row r="19715" spans="4:5" x14ac:dyDescent="0.2">
      <c r="D19715" s="1"/>
      <c r="E19715" s="41"/>
    </row>
    <row r="19716" spans="4:5" x14ac:dyDescent="0.2">
      <c r="D19716" s="1"/>
      <c r="E19716" s="41"/>
    </row>
    <row r="19717" spans="4:5" x14ac:dyDescent="0.2">
      <c r="D19717" s="1"/>
      <c r="E19717" s="41"/>
    </row>
    <row r="19718" spans="4:5" x14ac:dyDescent="0.2">
      <c r="D19718" s="1"/>
      <c r="E19718" s="41"/>
    </row>
    <row r="19719" spans="4:5" x14ac:dyDescent="0.2">
      <c r="D19719" s="1"/>
      <c r="E19719" s="41"/>
    </row>
    <row r="19720" spans="4:5" x14ac:dyDescent="0.2">
      <c r="D19720" s="1"/>
      <c r="E19720" s="41"/>
    </row>
    <row r="19721" spans="4:5" x14ac:dyDescent="0.2">
      <c r="D19721" s="1"/>
      <c r="E19721" s="41"/>
    </row>
    <row r="19722" spans="4:5" x14ac:dyDescent="0.2">
      <c r="D19722" s="1"/>
      <c r="E19722" s="41"/>
    </row>
    <row r="19723" spans="4:5" x14ac:dyDescent="0.2">
      <c r="D19723" s="1"/>
      <c r="E19723" s="41"/>
    </row>
    <row r="19724" spans="4:5" x14ac:dyDescent="0.2">
      <c r="D19724" s="1"/>
      <c r="E19724" s="41"/>
    </row>
    <row r="19725" spans="4:5" x14ac:dyDescent="0.2">
      <c r="D19725" s="1"/>
      <c r="E19725" s="41"/>
    </row>
    <row r="19726" spans="4:5" x14ac:dyDescent="0.2">
      <c r="D19726" s="1"/>
      <c r="E19726" s="41"/>
    </row>
    <row r="19727" spans="4:5" x14ac:dyDescent="0.2">
      <c r="D19727" s="1"/>
      <c r="E19727" s="41"/>
    </row>
    <row r="19728" spans="4:5" x14ac:dyDescent="0.2">
      <c r="D19728" s="1"/>
      <c r="E19728" s="41"/>
    </row>
    <row r="19729" spans="4:5" x14ac:dyDescent="0.2">
      <c r="D19729" s="1"/>
      <c r="E19729" s="41"/>
    </row>
    <row r="19730" spans="4:5" x14ac:dyDescent="0.2">
      <c r="D19730" s="1"/>
      <c r="E19730" s="41"/>
    </row>
    <row r="19731" spans="4:5" x14ac:dyDescent="0.2">
      <c r="D19731" s="1"/>
      <c r="E19731" s="41"/>
    </row>
    <row r="19732" spans="4:5" x14ac:dyDescent="0.2">
      <c r="D19732" s="1"/>
      <c r="E19732" s="41"/>
    </row>
    <row r="19733" spans="4:5" x14ac:dyDescent="0.2">
      <c r="D19733" s="1"/>
      <c r="E19733" s="41"/>
    </row>
    <row r="19734" spans="4:5" x14ac:dyDescent="0.2">
      <c r="D19734" s="1"/>
      <c r="E19734" s="41"/>
    </row>
    <row r="19735" spans="4:5" x14ac:dyDescent="0.2">
      <c r="D19735" s="1"/>
      <c r="E19735" s="41"/>
    </row>
    <row r="19736" spans="4:5" x14ac:dyDescent="0.2">
      <c r="D19736" s="1"/>
      <c r="E19736" s="41"/>
    </row>
    <row r="19737" spans="4:5" x14ac:dyDescent="0.2">
      <c r="D19737" s="1"/>
      <c r="E19737" s="41"/>
    </row>
    <row r="19738" spans="4:5" x14ac:dyDescent="0.2">
      <c r="D19738" s="1"/>
      <c r="E19738" s="41"/>
    </row>
    <row r="19739" spans="4:5" x14ac:dyDescent="0.2">
      <c r="D19739" s="1"/>
      <c r="E19739" s="41"/>
    </row>
    <row r="19740" spans="4:5" x14ac:dyDescent="0.2">
      <c r="D19740" s="1"/>
      <c r="E19740" s="41"/>
    </row>
    <row r="19741" spans="4:5" x14ac:dyDescent="0.2">
      <c r="D19741" s="1"/>
      <c r="E19741" s="41"/>
    </row>
    <row r="19742" spans="4:5" x14ac:dyDescent="0.2">
      <c r="D19742" s="1"/>
      <c r="E19742" s="41"/>
    </row>
    <row r="19743" spans="4:5" x14ac:dyDescent="0.2">
      <c r="D19743" s="1"/>
      <c r="E19743" s="41"/>
    </row>
    <row r="19744" spans="4:5" x14ac:dyDescent="0.2">
      <c r="D19744" s="1"/>
      <c r="E19744" s="41"/>
    </row>
    <row r="19745" spans="4:5" x14ac:dyDescent="0.2">
      <c r="D19745" s="1"/>
      <c r="E19745" s="41"/>
    </row>
    <row r="19746" spans="4:5" x14ac:dyDescent="0.2">
      <c r="D19746" s="1"/>
      <c r="E19746" s="41"/>
    </row>
    <row r="19747" spans="4:5" x14ac:dyDescent="0.2">
      <c r="D19747" s="1"/>
      <c r="E19747" s="41"/>
    </row>
    <row r="19748" spans="4:5" x14ac:dyDescent="0.2">
      <c r="D19748" s="1"/>
      <c r="E19748" s="41"/>
    </row>
    <row r="19749" spans="4:5" x14ac:dyDescent="0.2">
      <c r="D19749" s="1"/>
      <c r="E19749" s="41"/>
    </row>
    <row r="19750" spans="4:5" x14ac:dyDescent="0.2">
      <c r="D19750" s="1"/>
      <c r="E19750" s="41"/>
    </row>
    <row r="19751" spans="4:5" x14ac:dyDescent="0.2">
      <c r="D19751" s="1"/>
      <c r="E19751" s="41"/>
    </row>
    <row r="19752" spans="4:5" x14ac:dyDescent="0.2">
      <c r="D19752" s="1"/>
      <c r="E19752" s="41"/>
    </row>
    <row r="19753" spans="4:5" x14ac:dyDescent="0.2">
      <c r="D19753" s="1"/>
      <c r="E19753" s="41"/>
    </row>
    <row r="19754" spans="4:5" x14ac:dyDescent="0.2">
      <c r="D19754" s="1"/>
      <c r="E19754" s="41"/>
    </row>
    <row r="19755" spans="4:5" x14ac:dyDescent="0.2">
      <c r="D19755" s="1"/>
      <c r="E19755" s="41"/>
    </row>
    <row r="19756" spans="4:5" x14ac:dyDescent="0.2">
      <c r="D19756" s="1"/>
      <c r="E19756" s="41"/>
    </row>
    <row r="19757" spans="4:5" x14ac:dyDescent="0.2">
      <c r="D19757" s="1"/>
      <c r="E19757" s="41"/>
    </row>
    <row r="19758" spans="4:5" x14ac:dyDescent="0.2">
      <c r="D19758" s="1"/>
      <c r="E19758" s="41"/>
    </row>
    <row r="19759" spans="4:5" x14ac:dyDescent="0.2">
      <c r="D19759" s="1"/>
      <c r="E19759" s="41"/>
    </row>
    <row r="19760" spans="4:5" x14ac:dyDescent="0.2">
      <c r="D19760" s="1"/>
      <c r="E19760" s="41"/>
    </row>
    <row r="19761" spans="4:5" x14ac:dyDescent="0.2">
      <c r="D19761" s="1"/>
      <c r="E19761" s="41"/>
    </row>
    <row r="19762" spans="4:5" x14ac:dyDescent="0.2">
      <c r="D19762" s="1"/>
      <c r="E19762" s="41"/>
    </row>
    <row r="19763" spans="4:5" x14ac:dyDescent="0.2">
      <c r="D19763" s="1"/>
      <c r="E19763" s="41"/>
    </row>
    <row r="19764" spans="4:5" x14ac:dyDescent="0.2">
      <c r="D19764" s="1"/>
      <c r="E19764" s="41"/>
    </row>
    <row r="19765" spans="4:5" x14ac:dyDescent="0.2">
      <c r="D19765" s="1"/>
      <c r="E19765" s="41"/>
    </row>
    <row r="19766" spans="4:5" x14ac:dyDescent="0.2">
      <c r="D19766" s="1"/>
      <c r="E19766" s="41"/>
    </row>
    <row r="19767" spans="4:5" x14ac:dyDescent="0.2">
      <c r="D19767" s="1"/>
      <c r="E19767" s="41"/>
    </row>
    <row r="19768" spans="4:5" x14ac:dyDescent="0.2">
      <c r="D19768" s="1"/>
      <c r="E19768" s="41"/>
    </row>
    <row r="19769" spans="4:5" x14ac:dyDescent="0.2">
      <c r="D19769" s="1"/>
      <c r="E19769" s="41"/>
    </row>
    <row r="19770" spans="4:5" x14ac:dyDescent="0.2">
      <c r="D19770" s="1"/>
      <c r="E19770" s="41"/>
    </row>
    <row r="19771" spans="4:5" x14ac:dyDescent="0.2">
      <c r="D19771" s="1"/>
      <c r="E19771" s="41"/>
    </row>
    <row r="19772" spans="4:5" x14ac:dyDescent="0.2">
      <c r="D19772" s="1"/>
      <c r="E19772" s="41"/>
    </row>
    <row r="19773" spans="4:5" x14ac:dyDescent="0.2">
      <c r="D19773" s="1"/>
      <c r="E19773" s="41"/>
    </row>
    <row r="19774" spans="4:5" x14ac:dyDescent="0.2">
      <c r="D19774" s="1"/>
      <c r="E19774" s="41"/>
    </row>
    <row r="19775" spans="4:5" x14ac:dyDescent="0.2">
      <c r="D19775" s="1"/>
      <c r="E19775" s="41"/>
    </row>
    <row r="19776" spans="4:5" x14ac:dyDescent="0.2">
      <c r="D19776" s="1"/>
      <c r="E19776" s="41"/>
    </row>
    <row r="19777" spans="4:5" x14ac:dyDescent="0.2">
      <c r="D19777" s="1"/>
      <c r="E19777" s="41"/>
    </row>
    <row r="19778" spans="4:5" x14ac:dyDescent="0.2">
      <c r="D19778" s="1"/>
      <c r="E19778" s="41"/>
    </row>
    <row r="19779" spans="4:5" x14ac:dyDescent="0.2">
      <c r="D19779" s="1"/>
      <c r="E19779" s="41"/>
    </row>
    <row r="19780" spans="4:5" x14ac:dyDescent="0.2">
      <c r="D19780" s="1"/>
      <c r="E19780" s="41"/>
    </row>
    <row r="19781" spans="4:5" x14ac:dyDescent="0.2">
      <c r="D19781" s="1"/>
      <c r="E19781" s="41"/>
    </row>
    <row r="19782" spans="4:5" x14ac:dyDescent="0.2">
      <c r="D19782" s="1"/>
      <c r="E19782" s="41"/>
    </row>
    <row r="19783" spans="4:5" x14ac:dyDescent="0.2">
      <c r="D19783" s="1"/>
      <c r="E19783" s="41"/>
    </row>
    <row r="19784" spans="4:5" x14ac:dyDescent="0.2">
      <c r="D19784" s="1"/>
      <c r="E19784" s="41"/>
    </row>
    <row r="19785" spans="4:5" x14ac:dyDescent="0.2">
      <c r="D19785" s="1"/>
      <c r="E19785" s="41"/>
    </row>
    <row r="19786" spans="4:5" x14ac:dyDescent="0.2">
      <c r="D19786" s="1"/>
      <c r="E19786" s="41"/>
    </row>
    <row r="19787" spans="4:5" x14ac:dyDescent="0.2">
      <c r="D19787" s="1"/>
      <c r="E19787" s="41"/>
    </row>
    <row r="19788" spans="4:5" x14ac:dyDescent="0.2">
      <c r="D19788" s="1"/>
      <c r="E19788" s="41"/>
    </row>
    <row r="19789" spans="4:5" x14ac:dyDescent="0.2">
      <c r="D19789" s="1"/>
      <c r="E19789" s="41"/>
    </row>
    <row r="19790" spans="4:5" x14ac:dyDescent="0.2">
      <c r="D19790" s="1"/>
      <c r="E19790" s="41"/>
    </row>
    <row r="19791" spans="4:5" x14ac:dyDescent="0.2">
      <c r="D19791" s="1"/>
      <c r="E19791" s="41"/>
    </row>
    <row r="19792" spans="4:5" x14ac:dyDescent="0.2">
      <c r="D19792" s="1"/>
      <c r="E19792" s="41"/>
    </row>
    <row r="19793" spans="4:5" x14ac:dyDescent="0.2">
      <c r="D19793" s="1"/>
      <c r="E19793" s="41"/>
    </row>
    <row r="19794" spans="4:5" x14ac:dyDescent="0.2">
      <c r="D19794" s="1"/>
      <c r="E19794" s="41"/>
    </row>
    <row r="19795" spans="4:5" x14ac:dyDescent="0.2">
      <c r="D19795" s="1"/>
      <c r="E19795" s="41"/>
    </row>
    <row r="19796" spans="4:5" x14ac:dyDescent="0.2">
      <c r="D19796" s="1"/>
      <c r="E19796" s="41"/>
    </row>
    <row r="19797" spans="4:5" x14ac:dyDescent="0.2">
      <c r="D19797" s="1"/>
      <c r="E19797" s="41"/>
    </row>
    <row r="19798" spans="4:5" x14ac:dyDescent="0.2">
      <c r="D19798" s="1"/>
      <c r="E19798" s="41"/>
    </row>
    <row r="19799" spans="4:5" x14ac:dyDescent="0.2">
      <c r="D19799" s="1"/>
      <c r="E19799" s="41"/>
    </row>
    <row r="19800" spans="4:5" x14ac:dyDescent="0.2">
      <c r="D19800" s="1"/>
      <c r="E19800" s="41"/>
    </row>
    <row r="19801" spans="4:5" x14ac:dyDescent="0.2">
      <c r="D19801" s="1"/>
      <c r="E19801" s="41"/>
    </row>
    <row r="19802" spans="4:5" x14ac:dyDescent="0.2">
      <c r="D19802" s="1"/>
      <c r="E19802" s="41"/>
    </row>
    <row r="19803" spans="4:5" x14ac:dyDescent="0.2">
      <c r="D19803" s="1"/>
      <c r="E19803" s="41"/>
    </row>
    <row r="19804" spans="4:5" x14ac:dyDescent="0.2">
      <c r="D19804" s="1"/>
      <c r="E19804" s="41"/>
    </row>
    <row r="19805" spans="4:5" x14ac:dyDescent="0.2">
      <c r="D19805" s="1"/>
      <c r="E19805" s="41"/>
    </row>
    <row r="19806" spans="4:5" x14ac:dyDescent="0.2">
      <c r="D19806" s="1"/>
      <c r="E19806" s="41"/>
    </row>
    <row r="19807" spans="4:5" x14ac:dyDescent="0.2">
      <c r="D19807" s="1"/>
      <c r="E19807" s="41"/>
    </row>
    <row r="19808" spans="4:5" x14ac:dyDescent="0.2">
      <c r="D19808" s="1"/>
      <c r="E19808" s="41"/>
    </row>
    <row r="19809" spans="4:5" x14ac:dyDescent="0.2">
      <c r="D19809" s="1"/>
      <c r="E19809" s="41"/>
    </row>
    <row r="19810" spans="4:5" x14ac:dyDescent="0.2">
      <c r="D19810" s="1"/>
      <c r="E19810" s="41"/>
    </row>
    <row r="19811" spans="4:5" x14ac:dyDescent="0.2">
      <c r="D19811" s="1"/>
      <c r="E19811" s="41"/>
    </row>
    <row r="19812" spans="4:5" x14ac:dyDescent="0.2">
      <c r="D19812" s="1"/>
      <c r="E19812" s="41"/>
    </row>
    <row r="19813" spans="4:5" x14ac:dyDescent="0.2">
      <c r="D19813" s="1"/>
      <c r="E19813" s="41"/>
    </row>
    <row r="19814" spans="4:5" x14ac:dyDescent="0.2">
      <c r="D19814" s="1"/>
      <c r="E19814" s="41"/>
    </row>
    <row r="19815" spans="4:5" x14ac:dyDescent="0.2">
      <c r="D19815" s="1"/>
      <c r="E19815" s="41"/>
    </row>
    <row r="19816" spans="4:5" x14ac:dyDescent="0.2">
      <c r="D19816" s="1"/>
      <c r="E19816" s="41"/>
    </row>
    <row r="19817" spans="4:5" x14ac:dyDescent="0.2">
      <c r="D19817" s="1"/>
      <c r="E19817" s="41"/>
    </row>
    <row r="19818" spans="4:5" x14ac:dyDescent="0.2">
      <c r="D19818" s="1"/>
      <c r="E19818" s="41"/>
    </row>
    <row r="19819" spans="4:5" x14ac:dyDescent="0.2">
      <c r="D19819" s="1"/>
      <c r="E19819" s="41"/>
    </row>
    <row r="19820" spans="4:5" x14ac:dyDescent="0.2">
      <c r="D19820" s="1"/>
      <c r="E19820" s="41"/>
    </row>
    <row r="19821" spans="4:5" x14ac:dyDescent="0.2">
      <c r="D19821" s="1"/>
      <c r="E19821" s="41"/>
    </row>
    <row r="19822" spans="4:5" x14ac:dyDescent="0.2">
      <c r="D19822" s="1"/>
      <c r="E19822" s="41"/>
    </row>
    <row r="19823" spans="4:5" x14ac:dyDescent="0.2">
      <c r="D19823" s="1"/>
      <c r="E19823" s="41"/>
    </row>
    <row r="19824" spans="4:5" x14ac:dyDescent="0.2">
      <c r="D19824" s="1"/>
      <c r="E19824" s="41"/>
    </row>
    <row r="19825" spans="4:5" x14ac:dyDescent="0.2">
      <c r="D19825" s="1"/>
      <c r="E19825" s="41"/>
    </row>
    <row r="19826" spans="4:5" x14ac:dyDescent="0.2">
      <c r="D19826" s="1"/>
      <c r="E19826" s="41"/>
    </row>
    <row r="19827" spans="4:5" x14ac:dyDescent="0.2">
      <c r="D19827" s="1"/>
      <c r="E19827" s="41"/>
    </row>
    <row r="19828" spans="4:5" x14ac:dyDescent="0.2">
      <c r="D19828" s="1"/>
      <c r="E19828" s="41"/>
    </row>
    <row r="19829" spans="4:5" x14ac:dyDescent="0.2">
      <c r="D19829" s="1"/>
      <c r="E19829" s="41"/>
    </row>
    <row r="19830" spans="4:5" x14ac:dyDescent="0.2">
      <c r="D19830" s="1"/>
      <c r="E19830" s="41"/>
    </row>
    <row r="19831" spans="4:5" x14ac:dyDescent="0.2">
      <c r="D19831" s="1"/>
      <c r="E19831" s="41"/>
    </row>
    <row r="19832" spans="4:5" x14ac:dyDescent="0.2">
      <c r="D19832" s="1"/>
      <c r="E19832" s="41"/>
    </row>
    <row r="19833" spans="4:5" x14ac:dyDescent="0.2">
      <c r="D19833" s="1"/>
      <c r="E19833" s="41"/>
    </row>
    <row r="19834" spans="4:5" x14ac:dyDescent="0.2">
      <c r="D19834" s="1"/>
      <c r="E19834" s="41"/>
    </row>
    <row r="19835" spans="4:5" x14ac:dyDescent="0.2">
      <c r="D19835" s="1"/>
      <c r="E19835" s="41"/>
    </row>
    <row r="19836" spans="4:5" x14ac:dyDescent="0.2">
      <c r="D19836" s="1"/>
      <c r="E19836" s="41"/>
    </row>
    <row r="19837" spans="4:5" x14ac:dyDescent="0.2">
      <c r="D19837" s="1"/>
      <c r="E19837" s="41"/>
    </row>
    <row r="19838" spans="4:5" x14ac:dyDescent="0.2">
      <c r="D19838" s="1"/>
      <c r="E19838" s="41"/>
    </row>
    <row r="19839" spans="4:5" x14ac:dyDescent="0.2">
      <c r="D19839" s="1"/>
      <c r="E19839" s="41"/>
    </row>
    <row r="19840" spans="4:5" x14ac:dyDescent="0.2">
      <c r="D19840" s="1"/>
      <c r="E19840" s="41"/>
    </row>
    <row r="19841" spans="4:5" x14ac:dyDescent="0.2">
      <c r="D19841" s="1"/>
      <c r="E19841" s="41"/>
    </row>
    <row r="19842" spans="4:5" x14ac:dyDescent="0.2">
      <c r="D19842" s="1"/>
      <c r="E19842" s="41"/>
    </row>
    <row r="19843" spans="4:5" x14ac:dyDescent="0.2">
      <c r="D19843" s="1"/>
      <c r="E19843" s="41"/>
    </row>
    <row r="19844" spans="4:5" x14ac:dyDescent="0.2">
      <c r="D19844" s="1"/>
      <c r="E19844" s="41"/>
    </row>
    <row r="19845" spans="4:5" x14ac:dyDescent="0.2">
      <c r="D19845" s="1"/>
      <c r="E19845" s="41"/>
    </row>
    <row r="19846" spans="4:5" x14ac:dyDescent="0.2">
      <c r="D19846" s="1"/>
      <c r="E19846" s="41"/>
    </row>
    <row r="19847" spans="4:5" x14ac:dyDescent="0.2">
      <c r="D19847" s="1"/>
      <c r="E19847" s="41"/>
    </row>
    <row r="19848" spans="4:5" x14ac:dyDescent="0.2">
      <c r="D19848" s="1"/>
      <c r="E19848" s="41"/>
    </row>
    <row r="19849" spans="4:5" x14ac:dyDescent="0.2">
      <c r="D19849" s="1"/>
      <c r="E19849" s="41"/>
    </row>
    <row r="19850" spans="4:5" x14ac:dyDescent="0.2">
      <c r="D19850" s="1"/>
      <c r="E19850" s="41"/>
    </row>
    <row r="19851" spans="4:5" x14ac:dyDescent="0.2">
      <c r="D19851" s="1"/>
      <c r="E19851" s="41"/>
    </row>
    <row r="19852" spans="4:5" x14ac:dyDescent="0.2">
      <c r="D19852" s="1"/>
      <c r="E19852" s="41"/>
    </row>
    <row r="19853" spans="4:5" x14ac:dyDescent="0.2">
      <c r="D19853" s="1"/>
      <c r="E19853" s="41"/>
    </row>
    <row r="19854" spans="4:5" x14ac:dyDescent="0.2">
      <c r="D19854" s="1"/>
      <c r="E19854" s="41"/>
    </row>
    <row r="19855" spans="4:5" x14ac:dyDescent="0.2">
      <c r="D19855" s="1"/>
      <c r="E19855" s="41"/>
    </row>
    <row r="19856" spans="4:5" x14ac:dyDescent="0.2">
      <c r="D19856" s="1"/>
      <c r="E19856" s="41"/>
    </row>
    <row r="19857" spans="4:5" x14ac:dyDescent="0.2">
      <c r="D19857" s="1"/>
      <c r="E19857" s="41"/>
    </row>
    <row r="19858" spans="4:5" x14ac:dyDescent="0.2">
      <c r="D19858" s="1"/>
      <c r="E19858" s="41"/>
    </row>
    <row r="19859" spans="4:5" x14ac:dyDescent="0.2">
      <c r="D19859" s="1"/>
      <c r="E19859" s="41"/>
    </row>
    <row r="19860" spans="4:5" x14ac:dyDescent="0.2">
      <c r="D19860" s="1"/>
      <c r="E19860" s="41"/>
    </row>
    <row r="19861" spans="4:5" x14ac:dyDescent="0.2">
      <c r="D19861" s="1"/>
      <c r="E19861" s="41"/>
    </row>
    <row r="19862" spans="4:5" x14ac:dyDescent="0.2">
      <c r="D19862" s="1"/>
      <c r="E19862" s="41"/>
    </row>
    <row r="19863" spans="4:5" x14ac:dyDescent="0.2">
      <c r="D19863" s="1"/>
      <c r="E19863" s="41"/>
    </row>
    <row r="19864" spans="4:5" x14ac:dyDescent="0.2">
      <c r="D19864" s="1"/>
      <c r="E19864" s="41"/>
    </row>
    <row r="19865" spans="4:5" x14ac:dyDescent="0.2">
      <c r="D19865" s="1"/>
      <c r="E19865" s="41"/>
    </row>
    <row r="19866" spans="4:5" x14ac:dyDescent="0.2">
      <c r="D19866" s="1"/>
      <c r="E19866" s="41"/>
    </row>
    <row r="19867" spans="4:5" x14ac:dyDescent="0.2">
      <c r="D19867" s="1"/>
      <c r="E19867" s="41"/>
    </row>
    <row r="19868" spans="4:5" x14ac:dyDescent="0.2">
      <c r="D19868" s="1"/>
      <c r="E19868" s="41"/>
    </row>
    <row r="19869" spans="4:5" x14ac:dyDescent="0.2">
      <c r="D19869" s="1"/>
      <c r="E19869" s="41"/>
    </row>
    <row r="19870" spans="4:5" x14ac:dyDescent="0.2">
      <c r="D19870" s="1"/>
      <c r="E19870" s="41"/>
    </row>
    <row r="19871" spans="4:5" x14ac:dyDescent="0.2">
      <c r="D19871" s="1"/>
      <c r="E19871" s="41"/>
    </row>
    <row r="19872" spans="4:5" x14ac:dyDescent="0.2">
      <c r="D19872" s="1"/>
      <c r="E19872" s="41"/>
    </row>
    <row r="19873" spans="4:5" x14ac:dyDescent="0.2">
      <c r="D19873" s="1"/>
      <c r="E19873" s="41"/>
    </row>
    <row r="19874" spans="4:5" x14ac:dyDescent="0.2">
      <c r="D19874" s="1"/>
      <c r="E19874" s="41"/>
    </row>
    <row r="19875" spans="4:5" x14ac:dyDescent="0.2">
      <c r="D19875" s="1"/>
      <c r="E19875" s="41"/>
    </row>
    <row r="19876" spans="4:5" x14ac:dyDescent="0.2">
      <c r="D19876" s="1"/>
      <c r="E19876" s="41"/>
    </row>
    <row r="19877" spans="4:5" x14ac:dyDescent="0.2">
      <c r="D19877" s="1"/>
      <c r="E19877" s="41"/>
    </row>
    <row r="19878" spans="4:5" x14ac:dyDescent="0.2">
      <c r="D19878" s="1"/>
      <c r="E19878" s="41"/>
    </row>
    <row r="19879" spans="4:5" x14ac:dyDescent="0.2">
      <c r="D19879" s="1"/>
      <c r="E19879" s="41"/>
    </row>
    <row r="19880" spans="4:5" x14ac:dyDescent="0.2">
      <c r="D19880" s="1"/>
      <c r="E19880" s="41"/>
    </row>
    <row r="19881" spans="4:5" x14ac:dyDescent="0.2">
      <c r="D19881" s="1"/>
      <c r="E19881" s="41"/>
    </row>
    <row r="19882" spans="4:5" x14ac:dyDescent="0.2">
      <c r="D19882" s="1"/>
      <c r="E19882" s="41"/>
    </row>
    <row r="19883" spans="4:5" x14ac:dyDescent="0.2">
      <c r="D19883" s="1"/>
      <c r="E19883" s="41"/>
    </row>
    <row r="19884" spans="4:5" x14ac:dyDescent="0.2">
      <c r="D19884" s="1"/>
      <c r="E19884" s="41"/>
    </row>
    <row r="19885" spans="4:5" x14ac:dyDescent="0.2">
      <c r="D19885" s="1"/>
      <c r="E19885" s="41"/>
    </row>
    <row r="19886" spans="4:5" x14ac:dyDescent="0.2">
      <c r="D19886" s="1"/>
      <c r="E19886" s="41"/>
    </row>
    <row r="19887" spans="4:5" x14ac:dyDescent="0.2">
      <c r="D19887" s="1"/>
      <c r="E19887" s="41"/>
    </row>
    <row r="19888" spans="4:5" x14ac:dyDescent="0.2">
      <c r="D19888" s="1"/>
      <c r="E19888" s="41"/>
    </row>
    <row r="19889" spans="4:5" x14ac:dyDescent="0.2">
      <c r="D19889" s="1"/>
      <c r="E19889" s="41"/>
    </row>
    <row r="19890" spans="4:5" x14ac:dyDescent="0.2">
      <c r="D19890" s="1"/>
      <c r="E19890" s="41"/>
    </row>
    <row r="19891" spans="4:5" x14ac:dyDescent="0.2">
      <c r="D19891" s="1"/>
      <c r="E19891" s="41"/>
    </row>
    <row r="19892" spans="4:5" x14ac:dyDescent="0.2">
      <c r="D19892" s="1"/>
      <c r="E19892" s="41"/>
    </row>
    <row r="19893" spans="4:5" x14ac:dyDescent="0.2">
      <c r="D19893" s="1"/>
      <c r="E19893" s="41"/>
    </row>
    <row r="19894" spans="4:5" x14ac:dyDescent="0.2">
      <c r="D19894" s="1"/>
      <c r="E19894" s="41"/>
    </row>
    <row r="19895" spans="4:5" x14ac:dyDescent="0.2">
      <c r="D19895" s="1"/>
      <c r="E19895" s="41"/>
    </row>
    <row r="19896" spans="4:5" x14ac:dyDescent="0.2">
      <c r="D19896" s="1"/>
      <c r="E19896" s="41"/>
    </row>
    <row r="19897" spans="4:5" x14ac:dyDescent="0.2">
      <c r="D19897" s="1"/>
      <c r="E19897" s="41"/>
    </row>
    <row r="19898" spans="4:5" x14ac:dyDescent="0.2">
      <c r="D19898" s="1"/>
      <c r="E19898" s="41"/>
    </row>
    <row r="19899" spans="4:5" x14ac:dyDescent="0.2">
      <c r="D19899" s="1"/>
      <c r="E19899" s="41"/>
    </row>
    <row r="19900" spans="4:5" x14ac:dyDescent="0.2">
      <c r="D19900" s="1"/>
      <c r="E19900" s="41"/>
    </row>
    <row r="19901" spans="4:5" x14ac:dyDescent="0.2">
      <c r="D19901" s="1"/>
      <c r="E19901" s="41"/>
    </row>
    <row r="19902" spans="4:5" x14ac:dyDescent="0.2">
      <c r="D19902" s="1"/>
      <c r="E19902" s="41"/>
    </row>
    <row r="19903" spans="4:5" x14ac:dyDescent="0.2">
      <c r="D19903" s="1"/>
      <c r="E19903" s="41"/>
    </row>
    <row r="19904" spans="4:5" x14ac:dyDescent="0.2">
      <c r="D19904" s="1"/>
      <c r="E19904" s="41"/>
    </row>
    <row r="19905" spans="4:5" x14ac:dyDescent="0.2">
      <c r="D19905" s="1"/>
      <c r="E19905" s="41"/>
    </row>
    <row r="19906" spans="4:5" x14ac:dyDescent="0.2">
      <c r="D19906" s="1"/>
      <c r="E19906" s="41"/>
    </row>
    <row r="19907" spans="4:5" x14ac:dyDescent="0.2">
      <c r="D19907" s="1"/>
      <c r="E19907" s="41"/>
    </row>
    <row r="19908" spans="4:5" x14ac:dyDescent="0.2">
      <c r="D19908" s="1"/>
      <c r="E19908" s="41"/>
    </row>
    <row r="19909" spans="4:5" x14ac:dyDescent="0.2">
      <c r="D19909" s="1"/>
      <c r="E19909" s="41"/>
    </row>
    <row r="19910" spans="4:5" x14ac:dyDescent="0.2">
      <c r="D19910" s="1"/>
      <c r="E19910" s="41"/>
    </row>
    <row r="19911" spans="4:5" x14ac:dyDescent="0.2">
      <c r="D19911" s="1"/>
      <c r="E19911" s="41"/>
    </row>
    <row r="19912" spans="4:5" x14ac:dyDescent="0.2">
      <c r="D19912" s="1"/>
      <c r="E19912" s="41"/>
    </row>
    <row r="19913" spans="4:5" x14ac:dyDescent="0.2">
      <c r="D19913" s="1"/>
      <c r="E19913" s="41"/>
    </row>
    <row r="19914" spans="4:5" x14ac:dyDescent="0.2">
      <c r="D19914" s="1"/>
      <c r="E19914" s="41"/>
    </row>
    <row r="19915" spans="4:5" x14ac:dyDescent="0.2">
      <c r="D19915" s="1"/>
      <c r="E19915" s="41"/>
    </row>
    <row r="19916" spans="4:5" x14ac:dyDescent="0.2">
      <c r="D19916" s="1"/>
      <c r="E19916" s="41"/>
    </row>
    <row r="19917" spans="4:5" x14ac:dyDescent="0.2">
      <c r="D19917" s="1"/>
      <c r="E19917" s="41"/>
    </row>
    <row r="19918" spans="4:5" x14ac:dyDescent="0.2">
      <c r="D19918" s="1"/>
      <c r="E19918" s="41"/>
    </row>
    <row r="19919" spans="4:5" x14ac:dyDescent="0.2">
      <c r="D19919" s="1"/>
      <c r="E19919" s="41"/>
    </row>
    <row r="19920" spans="4:5" x14ac:dyDescent="0.2">
      <c r="D19920" s="1"/>
      <c r="E19920" s="41"/>
    </row>
    <row r="19921" spans="4:5" x14ac:dyDescent="0.2">
      <c r="D19921" s="1"/>
      <c r="E19921" s="41"/>
    </row>
    <row r="19922" spans="4:5" x14ac:dyDescent="0.2">
      <c r="D19922" s="1"/>
      <c r="E19922" s="41"/>
    </row>
    <row r="19923" spans="4:5" x14ac:dyDescent="0.2">
      <c r="D19923" s="1"/>
      <c r="E19923" s="41"/>
    </row>
    <row r="19924" spans="4:5" x14ac:dyDescent="0.2">
      <c r="D19924" s="1"/>
      <c r="E19924" s="41"/>
    </row>
    <row r="19925" spans="4:5" x14ac:dyDescent="0.2">
      <c r="D19925" s="1"/>
      <c r="E19925" s="41"/>
    </row>
    <row r="19926" spans="4:5" x14ac:dyDescent="0.2">
      <c r="D19926" s="1"/>
      <c r="E19926" s="41"/>
    </row>
    <row r="19927" spans="4:5" x14ac:dyDescent="0.2">
      <c r="D19927" s="1"/>
      <c r="E19927" s="41"/>
    </row>
    <row r="19928" spans="4:5" x14ac:dyDescent="0.2">
      <c r="D19928" s="1"/>
      <c r="E19928" s="41"/>
    </row>
    <row r="19929" spans="4:5" x14ac:dyDescent="0.2">
      <c r="D19929" s="1"/>
      <c r="E19929" s="41"/>
    </row>
    <row r="19930" spans="4:5" x14ac:dyDescent="0.2">
      <c r="D19930" s="1"/>
      <c r="E19930" s="41"/>
    </row>
    <row r="19931" spans="4:5" x14ac:dyDescent="0.2">
      <c r="D19931" s="1"/>
      <c r="E19931" s="41"/>
    </row>
    <row r="19932" spans="4:5" x14ac:dyDescent="0.2">
      <c r="D19932" s="1"/>
      <c r="E19932" s="41"/>
    </row>
    <row r="19933" spans="4:5" x14ac:dyDescent="0.2">
      <c r="D19933" s="1"/>
      <c r="E19933" s="41"/>
    </row>
    <row r="19934" spans="4:5" x14ac:dyDescent="0.2">
      <c r="D19934" s="1"/>
      <c r="E19934" s="41"/>
    </row>
    <row r="19935" spans="4:5" x14ac:dyDescent="0.2">
      <c r="D19935" s="1"/>
      <c r="E19935" s="41"/>
    </row>
    <row r="19936" spans="4:5" x14ac:dyDescent="0.2">
      <c r="D19936" s="1"/>
      <c r="E19936" s="41"/>
    </row>
    <row r="19937" spans="4:5" x14ac:dyDescent="0.2">
      <c r="D19937" s="1"/>
      <c r="E19937" s="41"/>
    </row>
    <row r="19938" spans="4:5" x14ac:dyDescent="0.2">
      <c r="D19938" s="1"/>
      <c r="E19938" s="41"/>
    </row>
    <row r="19939" spans="4:5" x14ac:dyDescent="0.2">
      <c r="D19939" s="1"/>
      <c r="E19939" s="41"/>
    </row>
    <row r="19940" spans="4:5" x14ac:dyDescent="0.2">
      <c r="D19940" s="1"/>
      <c r="E19940" s="41"/>
    </row>
    <row r="19941" spans="4:5" x14ac:dyDescent="0.2">
      <c r="D19941" s="1"/>
      <c r="E19941" s="41"/>
    </row>
    <row r="19942" spans="4:5" x14ac:dyDescent="0.2">
      <c r="D19942" s="1"/>
      <c r="E19942" s="41"/>
    </row>
    <row r="19943" spans="4:5" x14ac:dyDescent="0.2">
      <c r="D19943" s="1"/>
      <c r="E19943" s="41"/>
    </row>
    <row r="19944" spans="4:5" x14ac:dyDescent="0.2">
      <c r="D19944" s="1"/>
      <c r="E19944" s="41"/>
    </row>
    <row r="19945" spans="4:5" x14ac:dyDescent="0.2">
      <c r="D19945" s="1"/>
      <c r="E19945" s="41"/>
    </row>
    <row r="19946" spans="4:5" x14ac:dyDescent="0.2">
      <c r="D19946" s="1"/>
      <c r="E19946" s="41"/>
    </row>
    <row r="19947" spans="4:5" x14ac:dyDescent="0.2">
      <c r="D19947" s="1"/>
      <c r="E19947" s="41"/>
    </row>
    <row r="19948" spans="4:5" x14ac:dyDescent="0.2">
      <c r="D19948" s="1"/>
      <c r="E19948" s="41"/>
    </row>
    <row r="19949" spans="4:5" x14ac:dyDescent="0.2">
      <c r="D19949" s="1"/>
      <c r="E19949" s="41"/>
    </row>
    <row r="19950" spans="4:5" x14ac:dyDescent="0.2">
      <c r="D19950" s="1"/>
      <c r="E19950" s="41"/>
    </row>
    <row r="19951" spans="4:5" x14ac:dyDescent="0.2">
      <c r="D19951" s="1"/>
      <c r="E19951" s="41"/>
    </row>
    <row r="19952" spans="4:5" x14ac:dyDescent="0.2">
      <c r="D19952" s="1"/>
      <c r="E19952" s="41"/>
    </row>
    <row r="19953" spans="4:5" x14ac:dyDescent="0.2">
      <c r="D19953" s="1"/>
      <c r="E19953" s="41"/>
    </row>
    <row r="19954" spans="4:5" x14ac:dyDescent="0.2">
      <c r="D19954" s="1"/>
      <c r="E19954" s="41"/>
    </row>
    <row r="19955" spans="4:5" x14ac:dyDescent="0.2">
      <c r="D19955" s="1"/>
      <c r="E19955" s="41"/>
    </row>
    <row r="19956" spans="4:5" x14ac:dyDescent="0.2">
      <c r="D19956" s="1"/>
      <c r="E19956" s="41"/>
    </row>
    <row r="19957" spans="4:5" x14ac:dyDescent="0.2">
      <c r="D19957" s="1"/>
      <c r="E19957" s="41"/>
    </row>
    <row r="19958" spans="4:5" x14ac:dyDescent="0.2">
      <c r="D19958" s="1"/>
      <c r="E19958" s="41"/>
    </row>
    <row r="19959" spans="4:5" x14ac:dyDescent="0.2">
      <c r="D19959" s="1"/>
      <c r="E19959" s="41"/>
    </row>
    <row r="19960" spans="4:5" x14ac:dyDescent="0.2">
      <c r="D19960" s="1"/>
      <c r="E19960" s="41"/>
    </row>
    <row r="19961" spans="4:5" x14ac:dyDescent="0.2">
      <c r="D19961" s="1"/>
      <c r="E19961" s="41"/>
    </row>
    <row r="19962" spans="4:5" x14ac:dyDescent="0.2">
      <c r="D19962" s="1"/>
      <c r="E19962" s="41"/>
    </row>
    <row r="19963" spans="4:5" x14ac:dyDescent="0.2">
      <c r="D19963" s="1"/>
      <c r="E19963" s="41"/>
    </row>
    <row r="19964" spans="4:5" x14ac:dyDescent="0.2">
      <c r="D19964" s="1"/>
      <c r="E19964" s="41"/>
    </row>
    <row r="19965" spans="4:5" x14ac:dyDescent="0.2">
      <c r="D19965" s="1"/>
      <c r="E19965" s="41"/>
    </row>
    <row r="19966" spans="4:5" x14ac:dyDescent="0.2">
      <c r="D19966" s="1"/>
      <c r="E19966" s="41"/>
    </row>
    <row r="19967" spans="4:5" x14ac:dyDescent="0.2">
      <c r="D19967" s="1"/>
      <c r="E19967" s="41"/>
    </row>
    <row r="19968" spans="4:5" x14ac:dyDescent="0.2">
      <c r="D19968" s="1"/>
      <c r="E19968" s="41"/>
    </row>
    <row r="19969" spans="4:5" x14ac:dyDescent="0.2">
      <c r="D19969" s="1"/>
      <c r="E19969" s="41"/>
    </row>
    <row r="19970" spans="4:5" x14ac:dyDescent="0.2">
      <c r="D19970" s="1"/>
      <c r="E19970" s="41"/>
    </row>
    <row r="19971" spans="4:5" x14ac:dyDescent="0.2">
      <c r="D19971" s="1"/>
      <c r="E19971" s="41"/>
    </row>
    <row r="19972" spans="4:5" x14ac:dyDescent="0.2">
      <c r="D19972" s="1"/>
      <c r="E19972" s="41"/>
    </row>
    <row r="19973" spans="4:5" x14ac:dyDescent="0.2">
      <c r="D19973" s="1"/>
      <c r="E19973" s="41"/>
    </row>
    <row r="19974" spans="4:5" x14ac:dyDescent="0.2">
      <c r="D19974" s="1"/>
      <c r="E19974" s="41"/>
    </row>
    <row r="19975" spans="4:5" x14ac:dyDescent="0.2">
      <c r="D19975" s="1"/>
      <c r="E19975" s="41"/>
    </row>
    <row r="19976" spans="4:5" x14ac:dyDescent="0.2">
      <c r="D19976" s="1"/>
      <c r="E19976" s="41"/>
    </row>
    <row r="19977" spans="4:5" x14ac:dyDescent="0.2">
      <c r="D19977" s="1"/>
      <c r="E19977" s="41"/>
    </row>
    <row r="19978" spans="4:5" x14ac:dyDescent="0.2">
      <c r="D19978" s="1"/>
      <c r="E19978" s="41"/>
    </row>
    <row r="19979" spans="4:5" x14ac:dyDescent="0.2">
      <c r="D19979" s="1"/>
      <c r="E19979" s="41"/>
    </row>
    <row r="19980" spans="4:5" x14ac:dyDescent="0.2">
      <c r="D19980" s="1"/>
      <c r="E19980" s="41"/>
    </row>
    <row r="19981" spans="4:5" x14ac:dyDescent="0.2">
      <c r="D19981" s="1"/>
      <c r="E19981" s="41"/>
    </row>
    <row r="19982" spans="4:5" x14ac:dyDescent="0.2">
      <c r="D19982" s="1"/>
      <c r="E19982" s="41"/>
    </row>
    <row r="19983" spans="4:5" x14ac:dyDescent="0.2">
      <c r="D19983" s="1"/>
      <c r="E19983" s="41"/>
    </row>
    <row r="19984" spans="4:5" x14ac:dyDescent="0.2">
      <c r="D19984" s="1"/>
      <c r="E19984" s="41"/>
    </row>
    <row r="19985" spans="4:5" x14ac:dyDescent="0.2">
      <c r="D19985" s="1"/>
      <c r="E19985" s="41"/>
    </row>
    <row r="19986" spans="4:5" x14ac:dyDescent="0.2">
      <c r="D19986" s="1"/>
      <c r="E19986" s="41"/>
    </row>
    <row r="19987" spans="4:5" x14ac:dyDescent="0.2">
      <c r="D19987" s="1"/>
      <c r="E19987" s="41"/>
    </row>
    <row r="19988" spans="4:5" x14ac:dyDescent="0.2">
      <c r="D19988" s="1"/>
      <c r="E19988" s="41"/>
    </row>
    <row r="19989" spans="4:5" x14ac:dyDescent="0.2">
      <c r="D19989" s="1"/>
      <c r="E19989" s="41"/>
    </row>
    <row r="19990" spans="4:5" x14ac:dyDescent="0.2">
      <c r="D19990" s="1"/>
      <c r="E19990" s="41"/>
    </row>
    <row r="19991" spans="4:5" x14ac:dyDescent="0.2">
      <c r="D19991" s="1"/>
      <c r="E19991" s="41"/>
    </row>
    <row r="19992" spans="4:5" x14ac:dyDescent="0.2">
      <c r="D19992" s="1"/>
      <c r="E19992" s="41"/>
    </row>
    <row r="19993" spans="4:5" x14ac:dyDescent="0.2">
      <c r="D19993" s="1"/>
      <c r="E19993" s="41"/>
    </row>
    <row r="19994" spans="4:5" x14ac:dyDescent="0.2">
      <c r="D19994" s="1"/>
      <c r="E19994" s="41"/>
    </row>
    <row r="19995" spans="4:5" x14ac:dyDescent="0.2">
      <c r="D19995" s="1"/>
      <c r="E19995" s="41"/>
    </row>
    <row r="19996" spans="4:5" x14ac:dyDescent="0.2">
      <c r="D19996" s="1"/>
      <c r="E19996" s="41"/>
    </row>
    <row r="19997" spans="4:5" x14ac:dyDescent="0.2">
      <c r="D19997" s="1"/>
      <c r="E19997" s="41"/>
    </row>
    <row r="19998" spans="4:5" x14ac:dyDescent="0.2">
      <c r="D19998" s="1"/>
      <c r="E19998" s="41"/>
    </row>
    <row r="19999" spans="4:5" x14ac:dyDescent="0.2">
      <c r="D19999" s="1"/>
      <c r="E19999" s="41"/>
    </row>
    <row r="20000" spans="4:5" x14ac:dyDescent="0.2">
      <c r="D20000" s="1"/>
      <c r="E20000" s="41"/>
    </row>
    <row r="20001" spans="4:5" x14ac:dyDescent="0.2">
      <c r="D20001" s="1"/>
      <c r="E20001" s="41"/>
    </row>
    <row r="20002" spans="4:5" x14ac:dyDescent="0.2">
      <c r="D20002" s="1"/>
      <c r="E20002" s="41"/>
    </row>
    <row r="20003" spans="4:5" x14ac:dyDescent="0.2">
      <c r="D20003" s="1"/>
      <c r="E20003" s="41"/>
    </row>
    <row r="20004" spans="4:5" x14ac:dyDescent="0.2">
      <c r="D20004" s="1"/>
      <c r="E20004" s="41"/>
    </row>
    <row r="20005" spans="4:5" x14ac:dyDescent="0.2">
      <c r="D20005" s="1"/>
      <c r="E20005" s="41"/>
    </row>
    <row r="20006" spans="4:5" x14ac:dyDescent="0.2">
      <c r="D20006" s="1"/>
      <c r="E20006" s="41"/>
    </row>
    <row r="20007" spans="4:5" x14ac:dyDescent="0.2">
      <c r="D20007" s="1"/>
      <c r="E20007" s="41"/>
    </row>
    <row r="20008" spans="4:5" x14ac:dyDescent="0.2">
      <c r="D20008" s="1"/>
      <c r="E20008" s="41"/>
    </row>
    <row r="20009" spans="4:5" x14ac:dyDescent="0.2">
      <c r="D20009" s="1"/>
      <c r="E20009" s="41"/>
    </row>
    <row r="20010" spans="4:5" x14ac:dyDescent="0.2">
      <c r="D20010" s="1"/>
      <c r="E20010" s="41"/>
    </row>
    <row r="20011" spans="4:5" x14ac:dyDescent="0.2">
      <c r="D20011" s="1"/>
      <c r="E20011" s="41"/>
    </row>
    <row r="20012" spans="4:5" x14ac:dyDescent="0.2">
      <c r="D20012" s="1"/>
      <c r="E20012" s="41"/>
    </row>
    <row r="20013" spans="4:5" x14ac:dyDescent="0.2">
      <c r="D20013" s="1"/>
      <c r="E20013" s="41"/>
    </row>
    <row r="20014" spans="4:5" x14ac:dyDescent="0.2">
      <c r="D20014" s="1"/>
      <c r="E20014" s="41"/>
    </row>
    <row r="20015" spans="4:5" x14ac:dyDescent="0.2">
      <c r="D20015" s="1"/>
      <c r="E20015" s="41"/>
    </row>
    <row r="20016" spans="4:5" x14ac:dyDescent="0.2">
      <c r="D20016" s="1"/>
      <c r="E20016" s="41"/>
    </row>
    <row r="20017" spans="4:5" x14ac:dyDescent="0.2">
      <c r="D20017" s="1"/>
      <c r="E20017" s="41"/>
    </row>
    <row r="20018" spans="4:5" x14ac:dyDescent="0.2">
      <c r="D20018" s="1"/>
      <c r="E20018" s="41"/>
    </row>
    <row r="20019" spans="4:5" x14ac:dyDescent="0.2">
      <c r="D20019" s="1"/>
      <c r="E20019" s="41"/>
    </row>
    <row r="20020" spans="4:5" x14ac:dyDescent="0.2">
      <c r="D20020" s="1"/>
      <c r="E20020" s="41"/>
    </row>
    <row r="20021" spans="4:5" x14ac:dyDescent="0.2">
      <c r="D20021" s="1"/>
      <c r="E20021" s="41"/>
    </row>
    <row r="20022" spans="4:5" x14ac:dyDescent="0.2">
      <c r="D20022" s="1"/>
      <c r="E20022" s="41"/>
    </row>
    <row r="20023" spans="4:5" x14ac:dyDescent="0.2">
      <c r="D20023" s="1"/>
      <c r="E20023" s="41"/>
    </row>
    <row r="20024" spans="4:5" x14ac:dyDescent="0.2">
      <c r="D20024" s="1"/>
      <c r="E20024" s="41"/>
    </row>
    <row r="20025" spans="4:5" x14ac:dyDescent="0.2">
      <c r="D20025" s="1"/>
      <c r="E20025" s="41"/>
    </row>
    <row r="20026" spans="4:5" x14ac:dyDescent="0.2">
      <c r="D20026" s="1"/>
      <c r="E20026" s="41"/>
    </row>
    <row r="20027" spans="4:5" x14ac:dyDescent="0.2">
      <c r="D20027" s="1"/>
      <c r="E20027" s="41"/>
    </row>
    <row r="20028" spans="4:5" x14ac:dyDescent="0.2">
      <c r="D20028" s="1"/>
      <c r="E20028" s="41"/>
    </row>
    <row r="20029" spans="4:5" x14ac:dyDescent="0.2">
      <c r="D20029" s="1"/>
      <c r="E20029" s="41"/>
    </row>
    <row r="20030" spans="4:5" x14ac:dyDescent="0.2">
      <c r="D20030" s="1"/>
      <c r="E20030" s="41"/>
    </row>
    <row r="20031" spans="4:5" x14ac:dyDescent="0.2">
      <c r="D20031" s="1"/>
      <c r="E20031" s="41"/>
    </row>
    <row r="20032" spans="4:5" x14ac:dyDescent="0.2">
      <c r="D20032" s="1"/>
      <c r="E20032" s="41"/>
    </row>
    <row r="20033" spans="4:5" x14ac:dyDescent="0.2">
      <c r="D20033" s="1"/>
      <c r="E20033" s="41"/>
    </row>
    <row r="20034" spans="4:5" x14ac:dyDescent="0.2">
      <c r="D20034" s="1"/>
      <c r="E20034" s="41"/>
    </row>
    <row r="20035" spans="4:5" x14ac:dyDescent="0.2">
      <c r="D20035" s="1"/>
      <c r="E20035" s="41"/>
    </row>
    <row r="20036" spans="4:5" x14ac:dyDescent="0.2">
      <c r="D20036" s="1"/>
      <c r="E20036" s="41"/>
    </row>
    <row r="20037" spans="4:5" x14ac:dyDescent="0.2">
      <c r="D20037" s="1"/>
      <c r="E20037" s="41"/>
    </row>
    <row r="20038" spans="4:5" x14ac:dyDescent="0.2">
      <c r="D20038" s="1"/>
      <c r="E20038" s="41"/>
    </row>
    <row r="20039" spans="4:5" x14ac:dyDescent="0.2">
      <c r="D20039" s="1"/>
      <c r="E20039" s="41"/>
    </row>
    <row r="20040" spans="4:5" x14ac:dyDescent="0.2">
      <c r="D20040" s="1"/>
      <c r="E20040" s="41"/>
    </row>
    <row r="20041" spans="4:5" x14ac:dyDescent="0.2">
      <c r="D20041" s="1"/>
      <c r="E20041" s="41"/>
    </row>
    <row r="20042" spans="4:5" x14ac:dyDescent="0.2">
      <c r="D20042" s="1"/>
      <c r="E20042" s="41"/>
    </row>
    <row r="20043" spans="4:5" x14ac:dyDescent="0.2">
      <c r="D20043" s="1"/>
      <c r="E20043" s="41"/>
    </row>
    <row r="20044" spans="4:5" x14ac:dyDescent="0.2">
      <c r="D20044" s="1"/>
      <c r="E20044" s="41"/>
    </row>
    <row r="20045" spans="4:5" x14ac:dyDescent="0.2">
      <c r="D20045" s="1"/>
      <c r="E20045" s="41"/>
    </row>
    <row r="20046" spans="4:5" x14ac:dyDescent="0.2">
      <c r="D20046" s="1"/>
      <c r="E20046" s="41"/>
    </row>
    <row r="20047" spans="4:5" x14ac:dyDescent="0.2">
      <c r="D20047" s="1"/>
      <c r="E20047" s="41"/>
    </row>
    <row r="20048" spans="4:5" x14ac:dyDescent="0.2">
      <c r="D20048" s="1"/>
      <c r="E20048" s="41"/>
    </row>
    <row r="20049" spans="4:5" x14ac:dyDescent="0.2">
      <c r="D20049" s="1"/>
      <c r="E20049" s="41"/>
    </row>
    <row r="20050" spans="4:5" x14ac:dyDescent="0.2">
      <c r="D20050" s="1"/>
      <c r="E20050" s="41"/>
    </row>
    <row r="20051" spans="4:5" x14ac:dyDescent="0.2">
      <c r="D20051" s="1"/>
      <c r="E20051" s="41"/>
    </row>
    <row r="20052" spans="4:5" x14ac:dyDescent="0.2">
      <c r="D20052" s="1"/>
      <c r="E20052" s="41"/>
    </row>
    <row r="20053" spans="4:5" x14ac:dyDescent="0.2">
      <c r="D20053" s="1"/>
      <c r="E20053" s="41"/>
    </row>
    <row r="20054" spans="4:5" x14ac:dyDescent="0.2">
      <c r="D20054" s="1"/>
      <c r="E20054" s="41"/>
    </row>
    <row r="20055" spans="4:5" x14ac:dyDescent="0.2">
      <c r="D20055" s="1"/>
      <c r="E20055" s="41"/>
    </row>
    <row r="20056" spans="4:5" x14ac:dyDescent="0.2">
      <c r="D20056" s="1"/>
      <c r="E20056" s="41"/>
    </row>
    <row r="20057" spans="4:5" x14ac:dyDescent="0.2">
      <c r="D20057" s="1"/>
      <c r="E20057" s="41"/>
    </row>
    <row r="20058" spans="4:5" x14ac:dyDescent="0.2">
      <c r="D20058" s="1"/>
      <c r="E20058" s="41"/>
    </row>
    <row r="20059" spans="4:5" x14ac:dyDescent="0.2">
      <c r="D20059" s="1"/>
      <c r="E20059" s="41"/>
    </row>
    <row r="20060" spans="4:5" x14ac:dyDescent="0.2">
      <c r="D20060" s="1"/>
      <c r="E20060" s="41"/>
    </row>
    <row r="20061" spans="4:5" x14ac:dyDescent="0.2">
      <c r="D20061" s="1"/>
      <c r="E20061" s="41"/>
    </row>
    <row r="20062" spans="4:5" x14ac:dyDescent="0.2">
      <c r="D20062" s="1"/>
      <c r="E20062" s="41"/>
    </row>
    <row r="20063" spans="4:5" x14ac:dyDescent="0.2">
      <c r="D20063" s="1"/>
      <c r="E20063" s="41"/>
    </row>
    <row r="20064" spans="4:5" x14ac:dyDescent="0.2">
      <c r="D20064" s="1"/>
      <c r="E20064" s="41"/>
    </row>
    <row r="20065" spans="4:5" x14ac:dyDescent="0.2">
      <c r="D20065" s="1"/>
      <c r="E20065" s="41"/>
    </row>
    <row r="20066" spans="4:5" x14ac:dyDescent="0.2">
      <c r="D20066" s="1"/>
      <c r="E20066" s="41"/>
    </row>
    <row r="20067" spans="4:5" x14ac:dyDescent="0.2">
      <c r="D20067" s="1"/>
      <c r="E20067" s="41"/>
    </row>
    <row r="20068" spans="4:5" x14ac:dyDescent="0.2">
      <c r="D20068" s="1"/>
      <c r="E20068" s="41"/>
    </row>
    <row r="20069" spans="4:5" x14ac:dyDescent="0.2">
      <c r="D20069" s="1"/>
      <c r="E20069" s="41"/>
    </row>
    <row r="20070" spans="4:5" x14ac:dyDescent="0.2">
      <c r="D20070" s="1"/>
      <c r="E20070" s="41"/>
    </row>
    <row r="20071" spans="4:5" x14ac:dyDescent="0.2">
      <c r="D20071" s="1"/>
      <c r="E20071" s="41"/>
    </row>
    <row r="20072" spans="4:5" x14ac:dyDescent="0.2">
      <c r="D20072" s="1"/>
      <c r="E20072" s="41"/>
    </row>
    <row r="20073" spans="4:5" x14ac:dyDescent="0.2">
      <c r="D20073" s="1"/>
      <c r="E20073" s="41"/>
    </row>
    <row r="20074" spans="4:5" x14ac:dyDescent="0.2">
      <c r="D20074" s="1"/>
      <c r="E20074" s="41"/>
    </row>
    <row r="20075" spans="4:5" x14ac:dyDescent="0.2">
      <c r="D20075" s="1"/>
      <c r="E20075" s="41"/>
    </row>
    <row r="20076" spans="4:5" x14ac:dyDescent="0.2">
      <c r="D20076" s="1"/>
      <c r="E20076" s="41"/>
    </row>
    <row r="20077" spans="4:5" x14ac:dyDescent="0.2">
      <c r="D20077" s="1"/>
      <c r="E20077" s="41"/>
    </row>
    <row r="20078" spans="4:5" x14ac:dyDescent="0.2">
      <c r="D20078" s="1"/>
      <c r="E20078" s="41"/>
    </row>
    <row r="20079" spans="4:5" x14ac:dyDescent="0.2">
      <c r="D20079" s="1"/>
      <c r="E20079" s="41"/>
    </row>
    <row r="20080" spans="4:5" x14ac:dyDescent="0.2">
      <c r="D20080" s="1"/>
      <c r="E20080" s="41"/>
    </row>
    <row r="20081" spans="4:5" x14ac:dyDescent="0.2">
      <c r="D20081" s="1"/>
      <c r="E20081" s="41"/>
    </row>
    <row r="20082" spans="4:5" x14ac:dyDescent="0.2">
      <c r="D20082" s="1"/>
      <c r="E20082" s="41"/>
    </row>
    <row r="20083" spans="4:5" x14ac:dyDescent="0.2">
      <c r="D20083" s="1"/>
      <c r="E20083" s="41"/>
    </row>
    <row r="20084" spans="4:5" x14ac:dyDescent="0.2">
      <c r="D20084" s="1"/>
      <c r="E20084" s="41"/>
    </row>
    <row r="20085" spans="4:5" x14ac:dyDescent="0.2">
      <c r="D20085" s="1"/>
      <c r="E20085" s="41"/>
    </row>
    <row r="20086" spans="4:5" x14ac:dyDescent="0.2">
      <c r="D20086" s="1"/>
      <c r="E20086" s="41"/>
    </row>
    <row r="20087" spans="4:5" x14ac:dyDescent="0.2">
      <c r="D20087" s="1"/>
      <c r="E20087" s="41"/>
    </row>
    <row r="20088" spans="4:5" x14ac:dyDescent="0.2">
      <c r="D20088" s="1"/>
      <c r="E20088" s="41"/>
    </row>
    <row r="20089" spans="4:5" x14ac:dyDescent="0.2">
      <c r="D20089" s="1"/>
      <c r="E20089" s="41"/>
    </row>
    <row r="20090" spans="4:5" x14ac:dyDescent="0.2">
      <c r="D20090" s="1"/>
      <c r="E20090" s="41"/>
    </row>
    <row r="20091" spans="4:5" x14ac:dyDescent="0.2">
      <c r="D20091" s="1"/>
      <c r="E20091" s="41"/>
    </row>
    <row r="20092" spans="4:5" x14ac:dyDescent="0.2">
      <c r="D20092" s="1"/>
      <c r="E20092" s="41"/>
    </row>
    <row r="20093" spans="4:5" x14ac:dyDescent="0.2">
      <c r="D20093" s="1"/>
      <c r="E20093" s="41"/>
    </row>
    <row r="20094" spans="4:5" x14ac:dyDescent="0.2">
      <c r="D20094" s="1"/>
      <c r="E20094" s="41"/>
    </row>
    <row r="20095" spans="4:5" x14ac:dyDescent="0.2">
      <c r="D20095" s="1"/>
      <c r="E20095" s="41"/>
    </row>
    <row r="20096" spans="4:5" x14ac:dyDescent="0.2">
      <c r="D20096" s="1"/>
      <c r="E20096" s="41"/>
    </row>
    <row r="20097" spans="4:5" x14ac:dyDescent="0.2">
      <c r="D20097" s="1"/>
      <c r="E20097" s="41"/>
    </row>
    <row r="20098" spans="4:5" x14ac:dyDescent="0.2">
      <c r="D20098" s="1"/>
      <c r="E20098" s="41"/>
    </row>
    <row r="20099" spans="4:5" x14ac:dyDescent="0.2">
      <c r="D20099" s="1"/>
      <c r="E20099" s="41"/>
    </row>
    <row r="20100" spans="4:5" x14ac:dyDescent="0.2">
      <c r="D20100" s="1"/>
      <c r="E20100" s="41"/>
    </row>
    <row r="20101" spans="4:5" x14ac:dyDescent="0.2">
      <c r="D20101" s="1"/>
      <c r="E20101" s="41"/>
    </row>
    <row r="20102" spans="4:5" x14ac:dyDescent="0.2">
      <c r="D20102" s="1"/>
      <c r="E20102" s="41"/>
    </row>
    <row r="20103" spans="4:5" x14ac:dyDescent="0.2">
      <c r="D20103" s="1"/>
      <c r="E20103" s="41"/>
    </row>
    <row r="20104" spans="4:5" x14ac:dyDescent="0.2">
      <c r="D20104" s="1"/>
      <c r="E20104" s="41"/>
    </row>
    <row r="20105" spans="4:5" x14ac:dyDescent="0.2">
      <c r="D20105" s="1"/>
      <c r="E20105" s="41"/>
    </row>
    <row r="20106" spans="4:5" x14ac:dyDescent="0.2">
      <c r="D20106" s="1"/>
      <c r="E20106" s="41"/>
    </row>
    <row r="20107" spans="4:5" x14ac:dyDescent="0.2">
      <c r="D20107" s="1"/>
      <c r="E20107" s="41"/>
    </row>
    <row r="20108" spans="4:5" x14ac:dyDescent="0.2">
      <c r="D20108" s="1"/>
      <c r="E20108" s="41"/>
    </row>
    <row r="20109" spans="4:5" x14ac:dyDescent="0.2">
      <c r="D20109" s="1"/>
      <c r="E20109" s="41"/>
    </row>
    <row r="20110" spans="4:5" x14ac:dyDescent="0.2">
      <c r="D20110" s="1"/>
      <c r="E20110" s="41"/>
    </row>
    <row r="20111" spans="4:5" x14ac:dyDescent="0.2">
      <c r="D20111" s="1"/>
      <c r="E20111" s="41"/>
    </row>
    <row r="20112" spans="4:5" x14ac:dyDescent="0.2">
      <c r="D20112" s="1"/>
      <c r="E20112" s="41"/>
    </row>
    <row r="20113" spans="4:5" x14ac:dyDescent="0.2">
      <c r="D20113" s="1"/>
      <c r="E20113" s="41"/>
    </row>
    <row r="20114" spans="4:5" x14ac:dyDescent="0.2">
      <c r="D20114" s="1"/>
      <c r="E20114" s="41"/>
    </row>
    <row r="20115" spans="4:5" x14ac:dyDescent="0.2">
      <c r="D20115" s="1"/>
      <c r="E20115" s="41"/>
    </row>
    <row r="20116" spans="4:5" x14ac:dyDescent="0.2">
      <c r="D20116" s="1"/>
      <c r="E20116" s="41"/>
    </row>
    <row r="20117" spans="4:5" x14ac:dyDescent="0.2">
      <c r="D20117" s="1"/>
      <c r="E20117" s="41"/>
    </row>
    <row r="20118" spans="4:5" x14ac:dyDescent="0.2">
      <c r="D20118" s="1"/>
      <c r="E20118" s="41"/>
    </row>
    <row r="20119" spans="4:5" x14ac:dyDescent="0.2">
      <c r="D20119" s="1"/>
      <c r="E20119" s="41"/>
    </row>
    <row r="20120" spans="4:5" x14ac:dyDescent="0.2">
      <c r="D20120" s="1"/>
      <c r="E20120" s="41"/>
    </row>
    <row r="20121" spans="4:5" x14ac:dyDescent="0.2">
      <c r="D20121" s="1"/>
      <c r="E20121" s="41"/>
    </row>
    <row r="20122" spans="4:5" x14ac:dyDescent="0.2">
      <c r="D20122" s="1"/>
      <c r="E20122" s="41"/>
    </row>
    <row r="20123" spans="4:5" x14ac:dyDescent="0.2">
      <c r="D20123" s="1"/>
      <c r="E20123" s="41"/>
    </row>
    <row r="20124" spans="4:5" x14ac:dyDescent="0.2">
      <c r="D20124" s="1"/>
      <c r="E20124" s="41"/>
    </row>
    <row r="20125" spans="4:5" x14ac:dyDescent="0.2">
      <c r="D20125" s="1"/>
      <c r="E20125" s="41"/>
    </row>
    <row r="20126" spans="4:5" x14ac:dyDescent="0.2">
      <c r="D20126" s="1"/>
      <c r="E20126" s="41"/>
    </row>
    <row r="20127" spans="4:5" x14ac:dyDescent="0.2">
      <c r="D20127" s="1"/>
      <c r="E20127" s="41"/>
    </row>
    <row r="20128" spans="4:5" x14ac:dyDescent="0.2">
      <c r="D20128" s="1"/>
      <c r="E20128" s="41"/>
    </row>
    <row r="20129" spans="4:5" x14ac:dyDescent="0.2">
      <c r="D20129" s="1"/>
      <c r="E20129" s="41"/>
    </row>
    <row r="20130" spans="4:5" x14ac:dyDescent="0.2">
      <c r="D20130" s="1"/>
      <c r="E20130" s="41"/>
    </row>
    <row r="20131" spans="4:5" x14ac:dyDescent="0.2">
      <c r="D20131" s="1"/>
      <c r="E20131" s="41"/>
    </row>
    <row r="20132" spans="4:5" x14ac:dyDescent="0.2">
      <c r="D20132" s="1"/>
      <c r="E20132" s="41"/>
    </row>
    <row r="20133" spans="4:5" x14ac:dyDescent="0.2">
      <c r="D20133" s="1"/>
      <c r="E20133" s="41"/>
    </row>
    <row r="20134" spans="4:5" x14ac:dyDescent="0.2">
      <c r="D20134" s="1"/>
      <c r="E20134" s="41"/>
    </row>
    <row r="20135" spans="4:5" x14ac:dyDescent="0.2">
      <c r="D20135" s="1"/>
      <c r="E20135" s="41"/>
    </row>
    <row r="20136" spans="4:5" x14ac:dyDescent="0.2">
      <c r="D20136" s="1"/>
      <c r="E20136" s="41"/>
    </row>
    <row r="20137" spans="4:5" x14ac:dyDescent="0.2">
      <c r="D20137" s="1"/>
      <c r="E20137" s="41"/>
    </row>
    <row r="20138" spans="4:5" x14ac:dyDescent="0.2">
      <c r="D20138" s="1"/>
      <c r="E20138" s="41"/>
    </row>
    <row r="20139" spans="4:5" x14ac:dyDescent="0.2">
      <c r="D20139" s="1"/>
      <c r="E20139" s="41"/>
    </row>
    <row r="20140" spans="4:5" x14ac:dyDescent="0.2">
      <c r="D20140" s="1"/>
      <c r="E20140" s="41"/>
    </row>
    <row r="20141" spans="4:5" x14ac:dyDescent="0.2">
      <c r="D20141" s="1"/>
      <c r="E20141" s="41"/>
    </row>
    <row r="20142" spans="4:5" x14ac:dyDescent="0.2">
      <c r="D20142" s="1"/>
      <c r="E20142" s="41"/>
    </row>
    <row r="20143" spans="4:5" x14ac:dyDescent="0.2">
      <c r="D20143" s="1"/>
      <c r="E20143" s="41"/>
    </row>
    <row r="20144" spans="4:5" x14ac:dyDescent="0.2">
      <c r="D20144" s="1"/>
      <c r="E20144" s="41"/>
    </row>
    <row r="20145" spans="4:5" x14ac:dyDescent="0.2">
      <c r="D20145" s="1"/>
      <c r="E20145" s="41"/>
    </row>
    <row r="20146" spans="4:5" x14ac:dyDescent="0.2">
      <c r="D20146" s="1"/>
      <c r="E20146" s="41"/>
    </row>
    <row r="20147" spans="4:5" x14ac:dyDescent="0.2">
      <c r="D20147" s="1"/>
      <c r="E20147" s="41"/>
    </row>
    <row r="20148" spans="4:5" x14ac:dyDescent="0.2">
      <c r="D20148" s="1"/>
      <c r="E20148" s="41"/>
    </row>
    <row r="20149" spans="4:5" x14ac:dyDescent="0.2">
      <c r="D20149" s="1"/>
      <c r="E20149" s="41"/>
    </row>
    <row r="20150" spans="4:5" x14ac:dyDescent="0.2">
      <c r="D20150" s="1"/>
      <c r="E20150" s="41"/>
    </row>
    <row r="20151" spans="4:5" x14ac:dyDescent="0.2">
      <c r="D20151" s="1"/>
      <c r="E20151" s="41"/>
    </row>
    <row r="20152" spans="4:5" x14ac:dyDescent="0.2">
      <c r="D20152" s="1"/>
      <c r="E20152" s="41"/>
    </row>
    <row r="20153" spans="4:5" x14ac:dyDescent="0.2">
      <c r="D20153" s="1"/>
      <c r="E20153" s="41"/>
    </row>
    <row r="20154" spans="4:5" x14ac:dyDescent="0.2">
      <c r="D20154" s="1"/>
      <c r="E20154" s="41"/>
    </row>
    <row r="20155" spans="4:5" x14ac:dyDescent="0.2">
      <c r="D20155" s="1"/>
      <c r="E20155" s="41"/>
    </row>
    <row r="20156" spans="4:5" x14ac:dyDescent="0.2">
      <c r="D20156" s="1"/>
      <c r="E20156" s="41"/>
    </row>
    <row r="20157" spans="4:5" x14ac:dyDescent="0.2">
      <c r="D20157" s="1"/>
      <c r="E20157" s="41"/>
    </row>
    <row r="20158" spans="4:5" x14ac:dyDescent="0.2">
      <c r="D20158" s="1"/>
      <c r="E20158" s="41"/>
    </row>
    <row r="20159" spans="4:5" x14ac:dyDescent="0.2">
      <c r="D20159" s="1"/>
      <c r="E20159" s="41"/>
    </row>
    <row r="20160" spans="4:5" x14ac:dyDescent="0.2">
      <c r="D20160" s="1"/>
      <c r="E20160" s="41"/>
    </row>
    <row r="20161" spans="4:5" x14ac:dyDescent="0.2">
      <c r="D20161" s="1"/>
      <c r="E20161" s="41"/>
    </row>
    <row r="20162" spans="4:5" x14ac:dyDescent="0.2">
      <c r="D20162" s="1"/>
      <c r="E20162" s="41"/>
    </row>
    <row r="20163" spans="4:5" x14ac:dyDescent="0.2">
      <c r="D20163" s="1"/>
      <c r="E20163" s="41"/>
    </row>
    <row r="20164" spans="4:5" x14ac:dyDescent="0.2">
      <c r="D20164" s="1"/>
      <c r="E20164" s="41"/>
    </row>
    <row r="20165" spans="4:5" x14ac:dyDescent="0.2">
      <c r="D20165" s="1"/>
      <c r="E20165" s="41"/>
    </row>
    <row r="20166" spans="4:5" x14ac:dyDescent="0.2">
      <c r="D20166" s="1"/>
      <c r="E20166" s="41"/>
    </row>
    <row r="20167" spans="4:5" x14ac:dyDescent="0.2">
      <c r="D20167" s="1"/>
      <c r="E20167" s="41"/>
    </row>
    <row r="20168" spans="4:5" x14ac:dyDescent="0.2">
      <c r="D20168" s="1"/>
      <c r="E20168" s="41"/>
    </row>
    <row r="20169" spans="4:5" x14ac:dyDescent="0.2">
      <c r="D20169" s="1"/>
      <c r="E20169" s="41"/>
    </row>
    <row r="20170" spans="4:5" x14ac:dyDescent="0.2">
      <c r="D20170" s="1"/>
      <c r="E20170" s="41"/>
    </row>
    <row r="20171" spans="4:5" x14ac:dyDescent="0.2">
      <c r="D20171" s="1"/>
      <c r="E20171" s="41"/>
    </row>
    <row r="20172" spans="4:5" x14ac:dyDescent="0.2">
      <c r="D20172" s="1"/>
      <c r="E20172" s="41"/>
    </row>
    <row r="20173" spans="4:5" x14ac:dyDescent="0.2">
      <c r="D20173" s="1"/>
      <c r="E20173" s="41"/>
    </row>
    <row r="20174" spans="4:5" x14ac:dyDescent="0.2">
      <c r="D20174" s="1"/>
      <c r="E20174" s="41"/>
    </row>
    <row r="20175" spans="4:5" x14ac:dyDescent="0.2">
      <c r="D20175" s="1"/>
      <c r="E20175" s="41"/>
    </row>
    <row r="20176" spans="4:5" x14ac:dyDescent="0.2">
      <c r="D20176" s="1"/>
      <c r="E20176" s="41"/>
    </row>
    <row r="20177" spans="4:5" x14ac:dyDescent="0.2">
      <c r="D20177" s="1"/>
      <c r="E20177" s="41"/>
    </row>
    <row r="20178" spans="4:5" x14ac:dyDescent="0.2">
      <c r="D20178" s="1"/>
      <c r="E20178" s="41"/>
    </row>
    <row r="20179" spans="4:5" x14ac:dyDescent="0.2">
      <c r="D20179" s="1"/>
      <c r="E20179" s="41"/>
    </row>
    <row r="20180" spans="4:5" x14ac:dyDescent="0.2">
      <c r="D20180" s="1"/>
      <c r="E20180" s="41"/>
    </row>
    <row r="20181" spans="4:5" x14ac:dyDescent="0.2">
      <c r="D20181" s="1"/>
      <c r="E20181" s="41"/>
    </row>
    <row r="20182" spans="4:5" x14ac:dyDescent="0.2">
      <c r="D20182" s="1"/>
      <c r="E20182" s="41"/>
    </row>
    <row r="20183" spans="4:5" x14ac:dyDescent="0.2">
      <c r="D20183" s="1"/>
      <c r="E20183" s="41"/>
    </row>
    <row r="20184" spans="4:5" x14ac:dyDescent="0.2">
      <c r="D20184" s="1"/>
      <c r="E20184" s="41"/>
    </row>
    <row r="20185" spans="4:5" x14ac:dyDescent="0.2">
      <c r="D20185" s="1"/>
      <c r="E20185" s="41"/>
    </row>
    <row r="20186" spans="4:5" x14ac:dyDescent="0.2">
      <c r="D20186" s="1"/>
      <c r="E20186" s="41"/>
    </row>
    <row r="20187" spans="4:5" x14ac:dyDescent="0.2">
      <c r="D20187" s="1"/>
      <c r="E20187" s="41"/>
    </row>
    <row r="20188" spans="4:5" x14ac:dyDescent="0.2">
      <c r="D20188" s="1"/>
      <c r="E20188" s="41"/>
    </row>
    <row r="20189" spans="4:5" x14ac:dyDescent="0.2">
      <c r="D20189" s="1"/>
      <c r="E20189" s="41"/>
    </row>
    <row r="20190" spans="4:5" x14ac:dyDescent="0.2">
      <c r="D20190" s="1"/>
      <c r="E20190" s="41"/>
    </row>
    <row r="20191" spans="4:5" x14ac:dyDescent="0.2">
      <c r="D20191" s="1"/>
      <c r="E20191" s="41"/>
    </row>
    <row r="20192" spans="4:5" x14ac:dyDescent="0.2">
      <c r="D20192" s="1"/>
      <c r="E20192" s="41"/>
    </row>
    <row r="20193" spans="4:5" x14ac:dyDescent="0.2">
      <c r="D20193" s="1"/>
      <c r="E20193" s="41"/>
    </row>
    <row r="20194" spans="4:5" x14ac:dyDescent="0.2">
      <c r="D20194" s="1"/>
      <c r="E20194" s="41"/>
    </row>
    <row r="20195" spans="4:5" x14ac:dyDescent="0.2">
      <c r="D20195" s="1"/>
      <c r="E20195" s="41"/>
    </row>
    <row r="20196" spans="4:5" x14ac:dyDescent="0.2">
      <c r="D20196" s="1"/>
      <c r="E20196" s="41"/>
    </row>
    <row r="20197" spans="4:5" x14ac:dyDescent="0.2">
      <c r="D20197" s="1"/>
      <c r="E20197" s="41"/>
    </row>
    <row r="20198" spans="4:5" x14ac:dyDescent="0.2">
      <c r="D20198" s="1"/>
      <c r="E20198" s="41"/>
    </row>
    <row r="20199" spans="4:5" x14ac:dyDescent="0.2">
      <c r="D20199" s="1"/>
      <c r="E20199" s="41"/>
    </row>
    <row r="20200" spans="4:5" x14ac:dyDescent="0.2">
      <c r="D20200" s="1"/>
      <c r="E20200" s="41"/>
    </row>
    <row r="20201" spans="4:5" x14ac:dyDescent="0.2">
      <c r="D20201" s="1"/>
      <c r="E20201" s="41"/>
    </row>
    <row r="20202" spans="4:5" x14ac:dyDescent="0.2">
      <c r="D20202" s="1"/>
      <c r="E20202" s="41"/>
    </row>
    <row r="20203" spans="4:5" x14ac:dyDescent="0.2">
      <c r="D20203" s="1"/>
      <c r="E20203" s="41"/>
    </row>
    <row r="20204" spans="4:5" x14ac:dyDescent="0.2">
      <c r="D20204" s="1"/>
      <c r="E20204" s="41"/>
    </row>
    <row r="20205" spans="4:5" x14ac:dyDescent="0.2">
      <c r="D20205" s="1"/>
      <c r="E20205" s="41"/>
    </row>
    <row r="20206" spans="4:5" x14ac:dyDescent="0.2">
      <c r="D20206" s="1"/>
      <c r="E20206" s="41"/>
    </row>
    <row r="20207" spans="4:5" x14ac:dyDescent="0.2">
      <c r="D20207" s="1"/>
      <c r="E20207" s="41"/>
    </row>
    <row r="20208" spans="4:5" x14ac:dyDescent="0.2">
      <c r="D20208" s="1"/>
      <c r="E20208" s="41"/>
    </row>
    <row r="20209" spans="4:5" x14ac:dyDescent="0.2">
      <c r="D20209" s="1"/>
      <c r="E20209" s="41"/>
    </row>
    <row r="20210" spans="4:5" x14ac:dyDescent="0.2">
      <c r="D20210" s="1"/>
      <c r="E20210" s="41"/>
    </row>
    <row r="20211" spans="4:5" x14ac:dyDescent="0.2">
      <c r="D20211" s="1"/>
      <c r="E20211" s="41"/>
    </row>
    <row r="20212" spans="4:5" x14ac:dyDescent="0.2">
      <c r="D20212" s="1"/>
      <c r="E20212" s="41"/>
    </row>
    <row r="20213" spans="4:5" x14ac:dyDescent="0.2">
      <c r="D20213" s="1"/>
      <c r="E20213" s="41"/>
    </row>
    <row r="20214" spans="4:5" x14ac:dyDescent="0.2">
      <c r="D20214" s="1"/>
      <c r="E20214" s="41"/>
    </row>
    <row r="20215" spans="4:5" x14ac:dyDescent="0.2">
      <c r="D20215" s="1"/>
      <c r="E20215" s="41"/>
    </row>
    <row r="20216" spans="4:5" x14ac:dyDescent="0.2">
      <c r="D20216" s="1"/>
      <c r="E20216" s="41"/>
    </row>
    <row r="20217" spans="4:5" x14ac:dyDescent="0.2">
      <c r="D20217" s="1"/>
      <c r="E20217" s="41"/>
    </row>
    <row r="20218" spans="4:5" x14ac:dyDescent="0.2">
      <c r="D20218" s="1"/>
      <c r="E20218" s="41"/>
    </row>
    <row r="20219" spans="4:5" x14ac:dyDescent="0.2">
      <c r="D20219" s="1"/>
      <c r="E20219" s="41"/>
    </row>
    <row r="20220" spans="4:5" x14ac:dyDescent="0.2">
      <c r="D20220" s="1"/>
      <c r="E20220" s="41"/>
    </row>
    <row r="20221" spans="4:5" x14ac:dyDescent="0.2">
      <c r="D20221" s="1"/>
      <c r="E20221" s="41"/>
    </row>
    <row r="20222" spans="4:5" x14ac:dyDescent="0.2">
      <c r="D20222" s="1"/>
      <c r="E20222" s="41"/>
    </row>
    <row r="20223" spans="4:5" x14ac:dyDescent="0.2">
      <c r="D20223" s="1"/>
      <c r="E20223" s="41"/>
    </row>
    <row r="20224" spans="4:5" x14ac:dyDescent="0.2">
      <c r="D20224" s="1"/>
      <c r="E20224" s="41"/>
    </row>
    <row r="20225" spans="4:5" x14ac:dyDescent="0.2">
      <c r="D20225" s="1"/>
      <c r="E20225" s="41"/>
    </row>
    <row r="20226" spans="4:5" x14ac:dyDescent="0.2">
      <c r="D20226" s="1"/>
      <c r="E20226" s="41"/>
    </row>
    <row r="20227" spans="4:5" x14ac:dyDescent="0.2">
      <c r="D20227" s="1"/>
      <c r="E20227" s="41"/>
    </row>
    <row r="20228" spans="4:5" x14ac:dyDescent="0.2">
      <c r="D20228" s="1"/>
      <c r="E20228" s="41"/>
    </row>
    <row r="20229" spans="4:5" x14ac:dyDescent="0.2">
      <c r="D20229" s="1"/>
      <c r="E20229" s="41"/>
    </row>
    <row r="20230" spans="4:5" x14ac:dyDescent="0.2">
      <c r="D20230" s="1"/>
      <c r="E20230" s="41"/>
    </row>
    <row r="20231" spans="4:5" x14ac:dyDescent="0.2">
      <c r="D20231" s="1"/>
      <c r="E20231" s="41"/>
    </row>
    <row r="20232" spans="4:5" x14ac:dyDescent="0.2">
      <c r="D20232" s="1"/>
      <c r="E20232" s="41"/>
    </row>
    <row r="20233" spans="4:5" x14ac:dyDescent="0.2">
      <c r="D20233" s="1"/>
      <c r="E20233" s="41"/>
    </row>
    <row r="20234" spans="4:5" x14ac:dyDescent="0.2">
      <c r="D20234" s="1"/>
      <c r="E20234" s="41"/>
    </row>
    <row r="20235" spans="4:5" x14ac:dyDescent="0.2">
      <c r="D20235" s="1"/>
      <c r="E20235" s="41"/>
    </row>
    <row r="20236" spans="4:5" x14ac:dyDescent="0.2">
      <c r="D20236" s="1"/>
      <c r="E20236" s="41"/>
    </row>
    <row r="20237" spans="4:5" x14ac:dyDescent="0.2">
      <c r="D20237" s="1"/>
      <c r="E20237" s="41"/>
    </row>
    <row r="20238" spans="4:5" x14ac:dyDescent="0.2">
      <c r="D20238" s="1"/>
      <c r="E20238" s="41"/>
    </row>
    <row r="20239" spans="4:5" x14ac:dyDescent="0.2">
      <c r="D20239" s="1"/>
      <c r="E20239" s="41"/>
    </row>
    <row r="20240" spans="4:5" x14ac:dyDescent="0.2">
      <c r="D20240" s="1"/>
      <c r="E20240" s="41"/>
    </row>
    <row r="20241" spans="4:5" x14ac:dyDescent="0.2">
      <c r="D20241" s="1"/>
      <c r="E20241" s="41"/>
    </row>
    <row r="20242" spans="4:5" x14ac:dyDescent="0.2">
      <c r="D20242" s="1"/>
      <c r="E20242" s="41"/>
    </row>
    <row r="20243" spans="4:5" x14ac:dyDescent="0.2">
      <c r="D20243" s="1"/>
      <c r="E20243" s="41"/>
    </row>
    <row r="20244" spans="4:5" x14ac:dyDescent="0.2">
      <c r="D20244" s="1"/>
      <c r="E20244" s="41"/>
    </row>
    <row r="20245" spans="4:5" x14ac:dyDescent="0.2">
      <c r="D20245" s="1"/>
      <c r="E20245" s="41"/>
    </row>
    <row r="20246" spans="4:5" x14ac:dyDescent="0.2">
      <c r="D20246" s="1"/>
      <c r="E20246" s="41"/>
    </row>
    <row r="20247" spans="4:5" x14ac:dyDescent="0.2">
      <c r="D20247" s="1"/>
      <c r="E20247" s="41"/>
    </row>
    <row r="20248" spans="4:5" x14ac:dyDescent="0.2">
      <c r="D20248" s="1"/>
      <c r="E20248" s="41"/>
    </row>
    <row r="20249" spans="4:5" x14ac:dyDescent="0.2">
      <c r="D20249" s="1"/>
      <c r="E20249" s="41"/>
    </row>
    <row r="20250" spans="4:5" x14ac:dyDescent="0.2">
      <c r="D20250" s="1"/>
      <c r="E20250" s="41"/>
    </row>
    <row r="20251" spans="4:5" x14ac:dyDescent="0.2">
      <c r="D20251" s="1"/>
      <c r="E20251" s="41"/>
    </row>
    <row r="20252" spans="4:5" x14ac:dyDescent="0.2">
      <c r="D20252" s="1"/>
      <c r="E20252" s="41"/>
    </row>
    <row r="20253" spans="4:5" x14ac:dyDescent="0.2">
      <c r="D20253" s="1"/>
      <c r="E20253" s="41"/>
    </row>
    <row r="20254" spans="4:5" x14ac:dyDescent="0.2">
      <c r="D20254" s="1"/>
      <c r="E20254" s="41"/>
    </row>
    <row r="20255" spans="4:5" x14ac:dyDescent="0.2">
      <c r="D20255" s="1"/>
      <c r="E20255" s="41"/>
    </row>
    <row r="20256" spans="4:5" x14ac:dyDescent="0.2">
      <c r="D20256" s="1"/>
      <c r="E20256" s="41"/>
    </row>
    <row r="20257" spans="4:5" x14ac:dyDescent="0.2">
      <c r="D20257" s="1"/>
      <c r="E20257" s="41"/>
    </row>
    <row r="20258" spans="4:5" x14ac:dyDescent="0.2">
      <c r="D20258" s="1"/>
      <c r="E20258" s="41"/>
    </row>
    <row r="20259" spans="4:5" x14ac:dyDescent="0.2">
      <c r="D20259" s="1"/>
      <c r="E20259" s="41"/>
    </row>
    <row r="20260" spans="4:5" x14ac:dyDescent="0.2">
      <c r="D20260" s="1"/>
      <c r="E20260" s="41"/>
    </row>
    <row r="20261" spans="4:5" x14ac:dyDescent="0.2">
      <c r="D20261" s="1"/>
      <c r="E20261" s="41"/>
    </row>
    <row r="20262" spans="4:5" x14ac:dyDescent="0.2">
      <c r="D20262" s="1"/>
      <c r="E20262" s="41"/>
    </row>
    <row r="20263" spans="4:5" x14ac:dyDescent="0.2">
      <c r="D20263" s="1"/>
      <c r="E20263" s="41"/>
    </row>
    <row r="20264" spans="4:5" x14ac:dyDescent="0.2">
      <c r="D20264" s="1"/>
      <c r="E20264" s="41"/>
    </row>
    <row r="20265" spans="4:5" x14ac:dyDescent="0.2">
      <c r="D20265" s="1"/>
      <c r="E20265" s="41"/>
    </row>
    <row r="20266" spans="4:5" x14ac:dyDescent="0.2">
      <c r="D20266" s="1"/>
      <c r="E20266" s="41"/>
    </row>
    <row r="20267" spans="4:5" x14ac:dyDescent="0.2">
      <c r="D20267" s="1"/>
      <c r="E20267" s="41"/>
    </row>
    <row r="20268" spans="4:5" x14ac:dyDescent="0.2">
      <c r="D20268" s="1"/>
      <c r="E20268" s="41"/>
    </row>
    <row r="20269" spans="4:5" x14ac:dyDescent="0.2">
      <c r="D20269" s="1"/>
      <c r="E20269" s="41"/>
    </row>
    <row r="20270" spans="4:5" x14ac:dyDescent="0.2">
      <c r="D20270" s="1"/>
      <c r="E20270" s="41"/>
    </row>
    <row r="20271" spans="4:5" x14ac:dyDescent="0.2">
      <c r="D20271" s="1"/>
      <c r="E20271" s="41"/>
    </row>
    <row r="20272" spans="4:5" x14ac:dyDescent="0.2">
      <c r="D20272" s="1"/>
      <c r="E20272" s="41"/>
    </row>
    <row r="20273" spans="4:5" x14ac:dyDescent="0.2">
      <c r="D20273" s="1"/>
      <c r="E20273" s="41"/>
    </row>
    <row r="20274" spans="4:5" x14ac:dyDescent="0.2">
      <c r="D20274" s="1"/>
      <c r="E20274" s="41"/>
    </row>
    <row r="20275" spans="4:5" x14ac:dyDescent="0.2">
      <c r="D20275" s="1"/>
      <c r="E20275" s="41"/>
    </row>
    <row r="20276" spans="4:5" x14ac:dyDescent="0.2">
      <c r="D20276" s="1"/>
      <c r="E20276" s="41"/>
    </row>
    <row r="20277" spans="4:5" x14ac:dyDescent="0.2">
      <c r="D20277" s="1"/>
      <c r="E20277" s="41"/>
    </row>
    <row r="20278" spans="4:5" x14ac:dyDescent="0.2">
      <c r="D20278" s="1"/>
      <c r="E20278" s="41"/>
    </row>
    <row r="20279" spans="4:5" x14ac:dyDescent="0.2">
      <c r="D20279" s="1"/>
      <c r="E20279" s="41"/>
    </row>
    <row r="20280" spans="4:5" x14ac:dyDescent="0.2">
      <c r="D20280" s="1"/>
      <c r="E20280" s="41"/>
    </row>
    <row r="20281" spans="4:5" x14ac:dyDescent="0.2">
      <c r="D20281" s="1"/>
      <c r="E20281" s="41"/>
    </row>
    <row r="20282" spans="4:5" x14ac:dyDescent="0.2">
      <c r="D20282" s="1"/>
      <c r="E20282" s="41"/>
    </row>
    <row r="20283" spans="4:5" x14ac:dyDescent="0.2">
      <c r="D20283" s="1"/>
      <c r="E20283" s="41"/>
    </row>
    <row r="20284" spans="4:5" x14ac:dyDescent="0.2">
      <c r="D20284" s="1"/>
      <c r="E20284" s="41"/>
    </row>
    <row r="20285" spans="4:5" x14ac:dyDescent="0.2">
      <c r="D20285" s="1"/>
      <c r="E20285" s="41"/>
    </row>
    <row r="20286" spans="4:5" x14ac:dyDescent="0.2">
      <c r="D20286" s="1"/>
      <c r="E20286" s="41"/>
    </row>
    <row r="20287" spans="4:5" x14ac:dyDescent="0.2">
      <c r="D20287" s="1"/>
      <c r="E20287" s="41"/>
    </row>
    <row r="20288" spans="4:5" x14ac:dyDescent="0.2">
      <c r="D20288" s="1"/>
      <c r="E20288" s="41"/>
    </row>
    <row r="20289" spans="4:5" x14ac:dyDescent="0.2">
      <c r="D20289" s="1"/>
      <c r="E20289" s="41"/>
    </row>
    <row r="20290" spans="4:5" x14ac:dyDescent="0.2">
      <c r="D20290" s="1"/>
      <c r="E20290" s="41"/>
    </row>
    <row r="20291" spans="4:5" x14ac:dyDescent="0.2">
      <c r="D20291" s="1"/>
      <c r="E20291" s="41"/>
    </row>
    <row r="20292" spans="4:5" x14ac:dyDescent="0.2">
      <c r="D20292" s="1"/>
      <c r="E20292" s="41"/>
    </row>
    <row r="20293" spans="4:5" x14ac:dyDescent="0.2">
      <c r="D20293" s="1"/>
      <c r="E20293" s="41"/>
    </row>
    <row r="20294" spans="4:5" x14ac:dyDescent="0.2">
      <c r="D20294" s="1"/>
      <c r="E20294" s="41"/>
    </row>
    <row r="20295" spans="4:5" x14ac:dyDescent="0.2">
      <c r="D20295" s="1"/>
      <c r="E20295" s="41"/>
    </row>
    <row r="20296" spans="4:5" x14ac:dyDescent="0.2">
      <c r="D20296" s="1"/>
      <c r="E20296" s="41"/>
    </row>
    <row r="20297" spans="4:5" x14ac:dyDescent="0.2">
      <c r="D20297" s="1"/>
      <c r="E20297" s="41"/>
    </row>
    <row r="20298" spans="4:5" x14ac:dyDescent="0.2">
      <c r="D20298" s="1"/>
      <c r="E20298" s="41"/>
    </row>
    <row r="20299" spans="4:5" x14ac:dyDescent="0.2">
      <c r="D20299" s="1"/>
      <c r="E20299" s="41"/>
    </row>
    <row r="20300" spans="4:5" x14ac:dyDescent="0.2">
      <c r="D20300" s="1"/>
      <c r="E20300" s="41"/>
    </row>
    <row r="20301" spans="4:5" x14ac:dyDescent="0.2">
      <c r="D20301" s="1"/>
      <c r="E20301" s="41"/>
    </row>
    <row r="20302" spans="4:5" x14ac:dyDescent="0.2">
      <c r="D20302" s="1"/>
      <c r="E20302" s="41"/>
    </row>
    <row r="20303" spans="4:5" x14ac:dyDescent="0.2">
      <c r="D20303" s="1"/>
      <c r="E20303" s="41"/>
    </row>
    <row r="20304" spans="4:5" x14ac:dyDescent="0.2">
      <c r="D20304" s="1"/>
      <c r="E20304" s="41"/>
    </row>
    <row r="20305" spans="4:5" x14ac:dyDescent="0.2">
      <c r="D20305" s="1"/>
      <c r="E20305" s="41"/>
    </row>
    <row r="20306" spans="4:5" x14ac:dyDescent="0.2">
      <c r="D20306" s="1"/>
      <c r="E20306" s="41"/>
    </row>
    <row r="20307" spans="4:5" x14ac:dyDescent="0.2">
      <c r="D20307" s="1"/>
      <c r="E20307" s="41"/>
    </row>
    <row r="20308" spans="4:5" x14ac:dyDescent="0.2">
      <c r="D20308" s="1"/>
      <c r="E20308" s="41"/>
    </row>
    <row r="20309" spans="4:5" x14ac:dyDescent="0.2">
      <c r="D20309" s="1"/>
      <c r="E20309" s="41"/>
    </row>
    <row r="20310" spans="4:5" x14ac:dyDescent="0.2">
      <c r="D20310" s="1"/>
      <c r="E20310" s="41"/>
    </row>
    <row r="20311" spans="4:5" x14ac:dyDescent="0.2">
      <c r="D20311" s="1"/>
      <c r="E20311" s="41"/>
    </row>
    <row r="20312" spans="4:5" x14ac:dyDescent="0.2">
      <c r="D20312" s="1"/>
      <c r="E20312" s="41"/>
    </row>
    <row r="20313" spans="4:5" x14ac:dyDescent="0.2">
      <c r="D20313" s="1"/>
      <c r="E20313" s="41"/>
    </row>
    <row r="20314" spans="4:5" x14ac:dyDescent="0.2">
      <c r="D20314" s="1"/>
      <c r="E20314" s="41"/>
    </row>
    <row r="20315" spans="4:5" x14ac:dyDescent="0.2">
      <c r="D20315" s="1"/>
      <c r="E20315" s="41"/>
    </row>
    <row r="20316" spans="4:5" x14ac:dyDescent="0.2">
      <c r="D20316" s="1"/>
      <c r="E20316" s="41"/>
    </row>
    <row r="20317" spans="4:5" x14ac:dyDescent="0.2">
      <c r="D20317" s="1"/>
      <c r="E20317" s="41"/>
    </row>
    <row r="20318" spans="4:5" x14ac:dyDescent="0.2">
      <c r="D20318" s="1"/>
      <c r="E20318" s="41"/>
    </row>
    <row r="20319" spans="4:5" x14ac:dyDescent="0.2">
      <c r="D20319" s="1"/>
      <c r="E20319" s="41"/>
    </row>
    <row r="20320" spans="4:5" x14ac:dyDescent="0.2">
      <c r="D20320" s="1"/>
      <c r="E20320" s="41"/>
    </row>
    <row r="20321" spans="4:5" x14ac:dyDescent="0.2">
      <c r="D20321" s="1"/>
      <c r="E20321" s="41"/>
    </row>
    <row r="20322" spans="4:5" x14ac:dyDescent="0.2">
      <c r="D20322" s="1"/>
      <c r="E20322" s="41"/>
    </row>
    <row r="20323" spans="4:5" x14ac:dyDescent="0.2">
      <c r="D20323" s="1"/>
      <c r="E20323" s="41"/>
    </row>
    <row r="20324" spans="4:5" x14ac:dyDescent="0.2">
      <c r="D20324" s="1"/>
      <c r="E20324" s="41"/>
    </row>
    <row r="20325" spans="4:5" x14ac:dyDescent="0.2">
      <c r="D20325" s="1"/>
      <c r="E20325" s="41"/>
    </row>
    <row r="20326" spans="4:5" x14ac:dyDescent="0.2">
      <c r="D20326" s="1"/>
      <c r="E20326" s="41"/>
    </row>
    <row r="20327" spans="4:5" x14ac:dyDescent="0.2">
      <c r="D20327" s="1"/>
      <c r="E20327" s="41"/>
    </row>
    <row r="20328" spans="4:5" x14ac:dyDescent="0.2">
      <c r="D20328" s="1"/>
      <c r="E20328" s="41"/>
    </row>
    <row r="20329" spans="4:5" x14ac:dyDescent="0.2">
      <c r="D20329" s="1"/>
      <c r="E20329" s="41"/>
    </row>
    <row r="20330" spans="4:5" x14ac:dyDescent="0.2">
      <c r="D20330" s="1"/>
      <c r="E20330" s="41"/>
    </row>
    <row r="20331" spans="4:5" x14ac:dyDescent="0.2">
      <c r="D20331" s="1"/>
      <c r="E20331" s="41"/>
    </row>
    <row r="20332" spans="4:5" x14ac:dyDescent="0.2">
      <c r="D20332" s="1"/>
      <c r="E20332" s="41"/>
    </row>
    <row r="20333" spans="4:5" x14ac:dyDescent="0.2">
      <c r="D20333" s="1"/>
      <c r="E20333" s="41"/>
    </row>
    <row r="20334" spans="4:5" x14ac:dyDescent="0.2">
      <c r="D20334" s="1"/>
      <c r="E20334" s="41"/>
    </row>
    <row r="20335" spans="4:5" x14ac:dyDescent="0.2">
      <c r="D20335" s="1"/>
      <c r="E20335" s="41"/>
    </row>
    <row r="20336" spans="4:5" x14ac:dyDescent="0.2">
      <c r="D20336" s="1"/>
      <c r="E20336" s="41"/>
    </row>
    <row r="20337" spans="4:5" x14ac:dyDescent="0.2">
      <c r="D20337" s="1"/>
      <c r="E20337" s="41"/>
    </row>
    <row r="20338" spans="4:5" x14ac:dyDescent="0.2">
      <c r="D20338" s="1"/>
      <c r="E20338" s="41"/>
    </row>
    <row r="20339" spans="4:5" x14ac:dyDescent="0.2">
      <c r="D20339" s="1"/>
      <c r="E20339" s="41"/>
    </row>
    <row r="20340" spans="4:5" x14ac:dyDescent="0.2">
      <c r="D20340" s="1"/>
      <c r="E20340" s="41"/>
    </row>
    <row r="20341" spans="4:5" x14ac:dyDescent="0.2">
      <c r="D20341" s="1"/>
      <c r="E20341" s="41"/>
    </row>
    <row r="20342" spans="4:5" x14ac:dyDescent="0.2">
      <c r="D20342" s="1"/>
      <c r="E20342" s="41"/>
    </row>
    <row r="20343" spans="4:5" x14ac:dyDescent="0.2">
      <c r="D20343" s="1"/>
      <c r="E20343" s="41"/>
    </row>
    <row r="20344" spans="4:5" x14ac:dyDescent="0.2">
      <c r="D20344" s="1"/>
      <c r="E20344" s="41"/>
    </row>
    <row r="20345" spans="4:5" x14ac:dyDescent="0.2">
      <c r="D20345" s="1"/>
      <c r="E20345" s="41"/>
    </row>
    <row r="20346" spans="4:5" x14ac:dyDescent="0.2">
      <c r="D20346" s="1"/>
      <c r="E20346" s="41"/>
    </row>
    <row r="20347" spans="4:5" x14ac:dyDescent="0.2">
      <c r="D20347" s="1"/>
      <c r="E20347" s="41"/>
    </row>
    <row r="20348" spans="4:5" x14ac:dyDescent="0.2">
      <c r="D20348" s="1"/>
      <c r="E20348" s="41"/>
    </row>
    <row r="20349" spans="4:5" x14ac:dyDescent="0.2">
      <c r="D20349" s="1"/>
      <c r="E20349" s="41"/>
    </row>
    <row r="20350" spans="4:5" x14ac:dyDescent="0.2">
      <c r="D20350" s="1"/>
      <c r="E20350" s="41"/>
    </row>
    <row r="20351" spans="4:5" x14ac:dyDescent="0.2">
      <c r="D20351" s="1"/>
      <c r="E20351" s="41"/>
    </row>
    <row r="20352" spans="4:5" x14ac:dyDescent="0.2">
      <c r="D20352" s="1"/>
      <c r="E20352" s="41"/>
    </row>
    <row r="20353" spans="4:5" x14ac:dyDescent="0.2">
      <c r="D20353" s="1"/>
      <c r="E20353" s="41"/>
    </row>
    <row r="20354" spans="4:5" x14ac:dyDescent="0.2">
      <c r="D20354" s="1"/>
      <c r="E20354" s="41"/>
    </row>
    <row r="20355" spans="4:5" x14ac:dyDescent="0.2">
      <c r="D20355" s="1"/>
      <c r="E20355" s="41"/>
    </row>
    <row r="20356" spans="4:5" x14ac:dyDescent="0.2">
      <c r="D20356" s="1"/>
      <c r="E20356" s="41"/>
    </row>
    <row r="20357" spans="4:5" x14ac:dyDescent="0.2">
      <c r="D20357" s="1"/>
      <c r="E20357" s="41"/>
    </row>
    <row r="20358" spans="4:5" x14ac:dyDescent="0.2">
      <c r="D20358" s="1"/>
      <c r="E20358" s="41"/>
    </row>
    <row r="20359" spans="4:5" x14ac:dyDescent="0.2">
      <c r="D20359" s="1"/>
      <c r="E20359" s="41"/>
    </row>
    <row r="20360" spans="4:5" x14ac:dyDescent="0.2">
      <c r="D20360" s="1"/>
      <c r="E20360" s="41"/>
    </row>
    <row r="20361" spans="4:5" x14ac:dyDescent="0.2">
      <c r="D20361" s="1"/>
      <c r="E20361" s="41"/>
    </row>
    <row r="20362" spans="4:5" x14ac:dyDescent="0.2">
      <c r="D20362" s="1"/>
      <c r="E20362" s="41"/>
    </row>
    <row r="20363" spans="4:5" x14ac:dyDescent="0.2">
      <c r="D20363" s="1"/>
      <c r="E20363" s="41"/>
    </row>
    <row r="20364" spans="4:5" x14ac:dyDescent="0.2">
      <c r="D20364" s="1"/>
      <c r="E20364" s="41"/>
    </row>
    <row r="20365" spans="4:5" x14ac:dyDescent="0.2">
      <c r="D20365" s="1"/>
      <c r="E20365" s="41"/>
    </row>
    <row r="20366" spans="4:5" x14ac:dyDescent="0.2">
      <c r="D20366" s="1"/>
      <c r="E20366" s="41"/>
    </row>
    <row r="20367" spans="4:5" x14ac:dyDescent="0.2">
      <c r="D20367" s="1"/>
      <c r="E20367" s="41"/>
    </row>
    <row r="20368" spans="4:5" x14ac:dyDescent="0.2">
      <c r="D20368" s="1"/>
      <c r="E20368" s="41"/>
    </row>
    <row r="20369" spans="4:5" x14ac:dyDescent="0.2">
      <c r="D20369" s="1"/>
      <c r="E20369" s="41"/>
    </row>
    <row r="20370" spans="4:5" x14ac:dyDescent="0.2">
      <c r="D20370" s="1"/>
      <c r="E20370" s="41"/>
    </row>
    <row r="20371" spans="4:5" x14ac:dyDescent="0.2">
      <c r="D20371" s="1"/>
      <c r="E20371" s="41"/>
    </row>
    <row r="20372" spans="4:5" x14ac:dyDescent="0.2">
      <c r="D20372" s="1"/>
      <c r="E20372" s="41"/>
    </row>
    <row r="20373" spans="4:5" x14ac:dyDescent="0.2">
      <c r="D20373" s="1"/>
      <c r="E20373" s="41"/>
    </row>
    <row r="20374" spans="4:5" x14ac:dyDescent="0.2">
      <c r="D20374" s="1"/>
      <c r="E20374" s="41"/>
    </row>
    <row r="20375" spans="4:5" x14ac:dyDescent="0.2">
      <c r="D20375" s="1"/>
      <c r="E20375" s="41"/>
    </row>
    <row r="20376" spans="4:5" x14ac:dyDescent="0.2">
      <c r="D20376" s="1"/>
      <c r="E20376" s="41"/>
    </row>
    <row r="20377" spans="4:5" x14ac:dyDescent="0.2">
      <c r="D20377" s="1"/>
      <c r="E20377" s="41"/>
    </row>
    <row r="20378" spans="4:5" x14ac:dyDescent="0.2">
      <c r="D20378" s="1"/>
      <c r="E20378" s="41"/>
    </row>
    <row r="20379" spans="4:5" x14ac:dyDescent="0.2">
      <c r="D20379" s="1"/>
      <c r="E20379" s="41"/>
    </row>
    <row r="20380" spans="4:5" x14ac:dyDescent="0.2">
      <c r="D20380" s="1"/>
      <c r="E20380" s="41"/>
    </row>
    <row r="20381" spans="4:5" x14ac:dyDescent="0.2">
      <c r="D20381" s="1"/>
      <c r="E20381" s="41"/>
    </row>
    <row r="20382" spans="4:5" x14ac:dyDescent="0.2">
      <c r="D20382" s="1"/>
      <c r="E20382" s="41"/>
    </row>
    <row r="20383" spans="4:5" x14ac:dyDescent="0.2">
      <c r="D20383" s="1"/>
      <c r="E20383" s="41"/>
    </row>
    <row r="20384" spans="4:5" x14ac:dyDescent="0.2">
      <c r="D20384" s="1"/>
      <c r="E20384" s="41"/>
    </row>
    <row r="20385" spans="4:5" x14ac:dyDescent="0.2">
      <c r="D20385" s="1"/>
      <c r="E20385" s="41"/>
    </row>
    <row r="20386" spans="4:5" x14ac:dyDescent="0.2">
      <c r="D20386" s="1"/>
      <c r="E20386" s="41"/>
    </row>
    <row r="20387" spans="4:5" x14ac:dyDescent="0.2">
      <c r="D20387" s="1"/>
      <c r="E20387" s="41"/>
    </row>
    <row r="20388" spans="4:5" x14ac:dyDescent="0.2">
      <c r="D20388" s="1"/>
      <c r="E20388" s="41"/>
    </row>
    <row r="20389" spans="4:5" x14ac:dyDescent="0.2">
      <c r="D20389" s="1"/>
      <c r="E20389" s="41"/>
    </row>
    <row r="20390" spans="4:5" x14ac:dyDescent="0.2">
      <c r="D20390" s="1"/>
      <c r="E20390" s="41"/>
    </row>
    <row r="20391" spans="4:5" x14ac:dyDescent="0.2">
      <c r="D20391" s="1"/>
      <c r="E20391" s="41"/>
    </row>
    <row r="20392" spans="4:5" x14ac:dyDescent="0.2">
      <c r="D20392" s="1"/>
      <c r="E20392" s="41"/>
    </row>
    <row r="20393" spans="4:5" x14ac:dyDescent="0.2">
      <c r="D20393" s="1"/>
      <c r="E20393" s="41"/>
    </row>
    <row r="20394" spans="4:5" x14ac:dyDescent="0.2">
      <c r="D20394" s="1"/>
      <c r="E20394" s="41"/>
    </row>
    <row r="20395" spans="4:5" x14ac:dyDescent="0.2">
      <c r="D20395" s="1"/>
      <c r="E20395" s="41"/>
    </row>
    <row r="20396" spans="4:5" x14ac:dyDescent="0.2">
      <c r="D20396" s="1"/>
      <c r="E20396" s="41"/>
    </row>
    <row r="20397" spans="4:5" x14ac:dyDescent="0.2">
      <c r="D20397" s="1"/>
      <c r="E20397" s="41"/>
    </row>
    <row r="20398" spans="4:5" x14ac:dyDescent="0.2">
      <c r="D20398" s="1"/>
      <c r="E20398" s="41"/>
    </row>
    <row r="20399" spans="4:5" x14ac:dyDescent="0.2">
      <c r="D20399" s="1"/>
      <c r="E20399" s="41"/>
    </row>
    <row r="20400" spans="4:5" x14ac:dyDescent="0.2">
      <c r="D20400" s="1"/>
      <c r="E20400" s="41"/>
    </row>
    <row r="20401" spans="4:5" x14ac:dyDescent="0.2">
      <c r="D20401" s="1"/>
      <c r="E20401" s="41"/>
    </row>
    <row r="20402" spans="4:5" x14ac:dyDescent="0.2">
      <c r="D20402" s="1"/>
      <c r="E20402" s="41"/>
    </row>
    <row r="20403" spans="4:5" x14ac:dyDescent="0.2">
      <c r="D20403" s="1"/>
      <c r="E20403" s="41"/>
    </row>
    <row r="20404" spans="4:5" x14ac:dyDescent="0.2">
      <c r="D20404" s="1"/>
      <c r="E20404" s="41"/>
    </row>
    <row r="20405" spans="4:5" x14ac:dyDescent="0.2">
      <c r="D20405" s="1"/>
      <c r="E20405" s="41"/>
    </row>
    <row r="20406" spans="4:5" x14ac:dyDescent="0.2">
      <c r="D20406" s="1"/>
      <c r="E20406" s="41"/>
    </row>
    <row r="20407" spans="4:5" x14ac:dyDescent="0.2">
      <c r="D20407" s="1"/>
      <c r="E20407" s="41"/>
    </row>
    <row r="20408" spans="4:5" x14ac:dyDescent="0.2">
      <c r="D20408" s="1"/>
      <c r="E20408" s="41"/>
    </row>
    <row r="20409" spans="4:5" x14ac:dyDescent="0.2">
      <c r="D20409" s="1"/>
      <c r="E20409" s="41"/>
    </row>
    <row r="20410" spans="4:5" x14ac:dyDescent="0.2">
      <c r="D20410" s="1"/>
      <c r="E20410" s="41"/>
    </row>
    <row r="20411" spans="4:5" x14ac:dyDescent="0.2">
      <c r="D20411" s="1"/>
      <c r="E20411" s="41"/>
    </row>
    <row r="20412" spans="4:5" x14ac:dyDescent="0.2">
      <c r="D20412" s="1"/>
      <c r="E20412" s="41"/>
    </row>
    <row r="20413" spans="4:5" x14ac:dyDescent="0.2">
      <c r="D20413" s="1"/>
      <c r="E20413" s="41"/>
    </row>
    <row r="20414" spans="4:5" x14ac:dyDescent="0.2">
      <c r="D20414" s="1"/>
      <c r="E20414" s="41"/>
    </row>
    <row r="20415" spans="4:5" x14ac:dyDescent="0.2">
      <c r="D20415" s="1"/>
      <c r="E20415" s="41"/>
    </row>
    <row r="20416" spans="4:5" x14ac:dyDescent="0.2">
      <c r="D20416" s="1"/>
      <c r="E20416" s="41"/>
    </row>
    <row r="20417" spans="4:5" x14ac:dyDescent="0.2">
      <c r="D20417" s="1"/>
      <c r="E20417" s="41"/>
    </row>
    <row r="20418" spans="4:5" x14ac:dyDescent="0.2">
      <c r="D20418" s="1"/>
      <c r="E20418" s="41"/>
    </row>
    <row r="20419" spans="4:5" x14ac:dyDescent="0.2">
      <c r="D20419" s="1"/>
      <c r="E20419" s="41"/>
    </row>
    <row r="20420" spans="4:5" x14ac:dyDescent="0.2">
      <c r="D20420" s="1"/>
      <c r="E20420" s="41"/>
    </row>
    <row r="20421" spans="4:5" x14ac:dyDescent="0.2">
      <c r="D20421" s="1"/>
      <c r="E20421" s="41"/>
    </row>
    <row r="20422" spans="4:5" x14ac:dyDescent="0.2">
      <c r="D20422" s="1"/>
      <c r="E20422" s="41"/>
    </row>
    <row r="20423" spans="4:5" x14ac:dyDescent="0.2">
      <c r="D20423" s="1"/>
      <c r="E20423" s="41"/>
    </row>
    <row r="20424" spans="4:5" x14ac:dyDescent="0.2">
      <c r="D20424" s="1"/>
      <c r="E20424" s="41"/>
    </row>
    <row r="20425" spans="4:5" x14ac:dyDescent="0.2">
      <c r="D20425" s="1"/>
      <c r="E20425" s="41"/>
    </row>
    <row r="20426" spans="4:5" x14ac:dyDescent="0.2">
      <c r="D20426" s="1"/>
      <c r="E20426" s="41"/>
    </row>
    <row r="20427" spans="4:5" x14ac:dyDescent="0.2">
      <c r="D20427" s="1"/>
      <c r="E20427" s="41"/>
    </row>
    <row r="20428" spans="4:5" x14ac:dyDescent="0.2">
      <c r="D20428" s="1"/>
      <c r="E20428" s="41"/>
    </row>
    <row r="20429" spans="4:5" x14ac:dyDescent="0.2">
      <c r="D20429" s="1"/>
      <c r="E20429" s="41"/>
    </row>
    <row r="20430" spans="4:5" x14ac:dyDescent="0.2">
      <c r="D20430" s="1"/>
      <c r="E20430" s="41"/>
    </row>
    <row r="20431" spans="4:5" x14ac:dyDescent="0.2">
      <c r="D20431" s="1"/>
      <c r="E20431" s="41"/>
    </row>
    <row r="20432" spans="4:5" x14ac:dyDescent="0.2">
      <c r="D20432" s="1"/>
      <c r="E20432" s="41"/>
    </row>
    <row r="20433" spans="4:5" x14ac:dyDescent="0.2">
      <c r="D20433" s="1"/>
      <c r="E20433" s="41"/>
    </row>
    <row r="20434" spans="4:5" x14ac:dyDescent="0.2">
      <c r="D20434" s="1"/>
      <c r="E20434" s="41"/>
    </row>
    <row r="20435" spans="4:5" x14ac:dyDescent="0.2">
      <c r="D20435" s="1"/>
      <c r="E20435" s="41"/>
    </row>
    <row r="20436" spans="4:5" x14ac:dyDescent="0.2">
      <c r="D20436" s="1"/>
      <c r="E20436" s="41"/>
    </row>
    <row r="20437" spans="4:5" x14ac:dyDescent="0.2">
      <c r="D20437" s="1"/>
      <c r="E20437" s="41"/>
    </row>
    <row r="20438" spans="4:5" x14ac:dyDescent="0.2">
      <c r="D20438" s="1"/>
      <c r="E20438" s="41"/>
    </row>
    <row r="20439" spans="4:5" x14ac:dyDescent="0.2">
      <c r="D20439" s="1"/>
      <c r="E20439" s="41"/>
    </row>
    <row r="20440" spans="4:5" x14ac:dyDescent="0.2">
      <c r="D20440" s="1"/>
      <c r="E20440" s="41"/>
    </row>
    <row r="20441" spans="4:5" x14ac:dyDescent="0.2">
      <c r="D20441" s="1"/>
      <c r="E20441" s="41"/>
    </row>
    <row r="20442" spans="4:5" x14ac:dyDescent="0.2">
      <c r="D20442" s="1"/>
      <c r="E20442" s="41"/>
    </row>
    <row r="20443" spans="4:5" x14ac:dyDescent="0.2">
      <c r="D20443" s="1"/>
      <c r="E20443" s="41"/>
    </row>
    <row r="20444" spans="4:5" x14ac:dyDescent="0.2">
      <c r="D20444" s="1"/>
      <c r="E20444" s="41"/>
    </row>
    <row r="20445" spans="4:5" x14ac:dyDescent="0.2">
      <c r="D20445" s="1"/>
      <c r="E20445" s="41"/>
    </row>
    <row r="20446" spans="4:5" x14ac:dyDescent="0.2">
      <c r="D20446" s="1"/>
      <c r="E20446" s="41"/>
    </row>
    <row r="20447" spans="4:5" x14ac:dyDescent="0.2">
      <c r="D20447" s="1"/>
      <c r="E20447" s="41"/>
    </row>
    <row r="20448" spans="4:5" x14ac:dyDescent="0.2">
      <c r="D20448" s="1"/>
      <c r="E20448" s="41"/>
    </row>
    <row r="20449" spans="4:5" x14ac:dyDescent="0.2">
      <c r="D20449" s="1"/>
      <c r="E20449" s="41"/>
    </row>
    <row r="20450" spans="4:5" x14ac:dyDescent="0.2">
      <c r="D20450" s="1"/>
      <c r="E20450" s="41"/>
    </row>
    <row r="20451" spans="4:5" x14ac:dyDescent="0.2">
      <c r="D20451" s="1"/>
      <c r="E20451" s="41"/>
    </row>
    <row r="20452" spans="4:5" x14ac:dyDescent="0.2">
      <c r="D20452" s="1"/>
      <c r="E20452" s="41"/>
    </row>
    <row r="20453" spans="4:5" x14ac:dyDescent="0.2">
      <c r="D20453" s="1"/>
      <c r="E20453" s="41"/>
    </row>
    <row r="20454" spans="4:5" x14ac:dyDescent="0.2">
      <c r="D20454" s="1"/>
      <c r="E20454" s="41"/>
    </row>
    <row r="20455" spans="4:5" x14ac:dyDescent="0.2">
      <c r="D20455" s="1"/>
      <c r="E20455" s="41"/>
    </row>
    <row r="20456" spans="4:5" x14ac:dyDescent="0.2">
      <c r="D20456" s="1"/>
      <c r="E20456" s="41"/>
    </row>
    <row r="20457" spans="4:5" x14ac:dyDescent="0.2">
      <c r="D20457" s="1"/>
      <c r="E20457" s="41"/>
    </row>
    <row r="20458" spans="4:5" x14ac:dyDescent="0.2">
      <c r="D20458" s="1"/>
      <c r="E20458" s="41"/>
    </row>
    <row r="20459" spans="4:5" x14ac:dyDescent="0.2">
      <c r="D20459" s="1"/>
      <c r="E20459" s="41"/>
    </row>
    <row r="20460" spans="4:5" x14ac:dyDescent="0.2">
      <c r="D20460" s="1"/>
      <c r="E20460" s="41"/>
    </row>
    <row r="20461" spans="4:5" x14ac:dyDescent="0.2">
      <c r="D20461" s="1"/>
      <c r="E20461" s="41"/>
    </row>
    <row r="20462" spans="4:5" x14ac:dyDescent="0.2">
      <c r="D20462" s="1"/>
      <c r="E20462" s="41"/>
    </row>
    <row r="20463" spans="4:5" x14ac:dyDescent="0.2">
      <c r="D20463" s="1"/>
      <c r="E20463" s="41"/>
    </row>
    <row r="20464" spans="4:5" x14ac:dyDescent="0.2">
      <c r="D20464" s="1"/>
      <c r="E20464" s="41"/>
    </row>
    <row r="20465" spans="4:5" x14ac:dyDescent="0.2">
      <c r="D20465" s="1"/>
      <c r="E20465" s="41"/>
    </row>
    <row r="20466" spans="4:5" x14ac:dyDescent="0.2">
      <c r="D20466" s="1"/>
      <c r="E20466" s="41"/>
    </row>
    <row r="20467" spans="4:5" x14ac:dyDescent="0.2">
      <c r="D20467" s="1"/>
      <c r="E20467" s="41"/>
    </row>
    <row r="20468" spans="4:5" x14ac:dyDescent="0.2">
      <c r="D20468" s="1"/>
      <c r="E20468" s="41"/>
    </row>
    <row r="20469" spans="4:5" x14ac:dyDescent="0.2">
      <c r="D20469" s="1"/>
      <c r="E20469" s="41"/>
    </row>
    <row r="20470" spans="4:5" x14ac:dyDescent="0.2">
      <c r="D20470" s="1"/>
      <c r="E20470" s="41"/>
    </row>
    <row r="20471" spans="4:5" x14ac:dyDescent="0.2">
      <c r="D20471" s="1"/>
      <c r="E20471" s="41"/>
    </row>
    <row r="20472" spans="4:5" x14ac:dyDescent="0.2">
      <c r="D20472" s="1"/>
      <c r="E20472" s="41"/>
    </row>
    <row r="20473" spans="4:5" x14ac:dyDescent="0.2">
      <c r="D20473" s="1"/>
      <c r="E20473" s="41"/>
    </row>
    <row r="20474" spans="4:5" x14ac:dyDescent="0.2">
      <c r="D20474" s="1"/>
      <c r="E20474" s="41"/>
    </row>
    <row r="20475" spans="4:5" x14ac:dyDescent="0.2">
      <c r="D20475" s="1"/>
      <c r="E20475" s="41"/>
    </row>
    <row r="20476" spans="4:5" x14ac:dyDescent="0.2">
      <c r="D20476" s="1"/>
      <c r="E20476" s="41"/>
    </row>
    <row r="20477" spans="4:5" x14ac:dyDescent="0.2">
      <c r="D20477" s="1"/>
      <c r="E20477" s="41"/>
    </row>
    <row r="20478" spans="4:5" x14ac:dyDescent="0.2">
      <c r="D20478" s="1"/>
      <c r="E20478" s="41"/>
    </row>
    <row r="20479" spans="4:5" x14ac:dyDescent="0.2">
      <c r="D20479" s="1"/>
      <c r="E20479" s="41"/>
    </row>
    <row r="20480" spans="4:5" x14ac:dyDescent="0.2">
      <c r="D20480" s="1"/>
      <c r="E20480" s="41"/>
    </row>
    <row r="20481" spans="4:5" x14ac:dyDescent="0.2">
      <c r="D20481" s="1"/>
      <c r="E20481" s="41"/>
    </row>
    <row r="20482" spans="4:5" x14ac:dyDescent="0.2">
      <c r="D20482" s="1"/>
      <c r="E20482" s="41"/>
    </row>
    <row r="20483" spans="4:5" x14ac:dyDescent="0.2">
      <c r="D20483" s="1"/>
      <c r="E20483" s="41"/>
    </row>
    <row r="20484" spans="4:5" x14ac:dyDescent="0.2">
      <c r="D20484" s="1"/>
      <c r="E20484" s="41"/>
    </row>
    <row r="20485" spans="4:5" x14ac:dyDescent="0.2">
      <c r="D20485" s="1"/>
      <c r="E20485" s="41"/>
    </row>
    <row r="20486" spans="4:5" x14ac:dyDescent="0.2">
      <c r="D20486" s="1"/>
      <c r="E20486" s="41"/>
    </row>
    <row r="20487" spans="4:5" x14ac:dyDescent="0.2">
      <c r="D20487" s="1"/>
      <c r="E20487" s="41"/>
    </row>
    <row r="20488" spans="4:5" x14ac:dyDescent="0.2">
      <c r="D20488" s="1"/>
      <c r="E20488" s="41"/>
    </row>
    <row r="20489" spans="4:5" x14ac:dyDescent="0.2">
      <c r="D20489" s="1"/>
      <c r="E20489" s="41"/>
    </row>
    <row r="20490" spans="4:5" x14ac:dyDescent="0.2">
      <c r="D20490" s="1"/>
      <c r="E20490" s="41"/>
    </row>
    <row r="20491" spans="4:5" x14ac:dyDescent="0.2">
      <c r="D20491" s="1"/>
      <c r="E20491" s="41"/>
    </row>
    <row r="20492" spans="4:5" x14ac:dyDescent="0.2">
      <c r="D20492" s="1"/>
      <c r="E20492" s="41"/>
    </row>
    <row r="20493" spans="4:5" x14ac:dyDescent="0.2">
      <c r="D20493" s="1"/>
      <c r="E20493" s="41"/>
    </row>
    <row r="20494" spans="4:5" x14ac:dyDescent="0.2">
      <c r="D20494" s="1"/>
      <c r="E20494" s="41"/>
    </row>
    <row r="20495" spans="4:5" x14ac:dyDescent="0.2">
      <c r="D20495" s="1"/>
      <c r="E20495" s="41"/>
    </row>
    <row r="20496" spans="4:5" x14ac:dyDescent="0.2">
      <c r="D20496" s="1"/>
      <c r="E20496" s="41"/>
    </row>
    <row r="20497" spans="4:5" x14ac:dyDescent="0.2">
      <c r="D20497" s="1"/>
      <c r="E20497" s="41"/>
    </row>
    <row r="20498" spans="4:5" x14ac:dyDescent="0.2">
      <c r="D20498" s="1"/>
      <c r="E20498" s="41"/>
    </row>
    <row r="20499" spans="4:5" x14ac:dyDescent="0.2">
      <c r="D20499" s="1"/>
      <c r="E20499" s="41"/>
    </row>
    <row r="20500" spans="4:5" x14ac:dyDescent="0.2">
      <c r="D20500" s="1"/>
      <c r="E20500" s="41"/>
    </row>
    <row r="20501" spans="4:5" x14ac:dyDescent="0.2">
      <c r="D20501" s="1"/>
      <c r="E20501" s="41"/>
    </row>
    <row r="20502" spans="4:5" x14ac:dyDescent="0.2">
      <c r="D20502" s="1"/>
      <c r="E20502" s="41"/>
    </row>
    <row r="20503" spans="4:5" x14ac:dyDescent="0.2">
      <c r="D20503" s="1"/>
      <c r="E20503" s="41"/>
    </row>
    <row r="20504" spans="4:5" x14ac:dyDescent="0.2">
      <c r="D20504" s="1"/>
      <c r="E20504" s="41"/>
    </row>
    <row r="20505" spans="4:5" x14ac:dyDescent="0.2">
      <c r="D20505" s="1"/>
      <c r="E20505" s="41"/>
    </row>
    <row r="20506" spans="4:5" x14ac:dyDescent="0.2">
      <c r="D20506" s="1"/>
      <c r="E20506" s="41"/>
    </row>
    <row r="20507" spans="4:5" x14ac:dyDescent="0.2">
      <c r="D20507" s="1"/>
      <c r="E20507" s="41"/>
    </row>
    <row r="20508" spans="4:5" x14ac:dyDescent="0.2">
      <c r="D20508" s="1"/>
      <c r="E20508" s="41"/>
    </row>
    <row r="20509" spans="4:5" x14ac:dyDescent="0.2">
      <c r="D20509" s="1"/>
      <c r="E20509" s="41"/>
    </row>
    <row r="20510" spans="4:5" x14ac:dyDescent="0.2">
      <c r="D20510" s="1"/>
      <c r="E20510" s="41"/>
    </row>
    <row r="20511" spans="4:5" x14ac:dyDescent="0.2">
      <c r="D20511" s="1"/>
      <c r="E20511" s="41"/>
    </row>
    <row r="20512" spans="4:5" x14ac:dyDescent="0.2">
      <c r="D20512" s="1"/>
      <c r="E20512" s="41"/>
    </row>
    <row r="20513" spans="4:5" x14ac:dyDescent="0.2">
      <c r="D20513" s="1"/>
      <c r="E20513" s="41"/>
    </row>
    <row r="20514" spans="4:5" x14ac:dyDescent="0.2">
      <c r="D20514" s="1"/>
      <c r="E20514" s="41"/>
    </row>
    <row r="20515" spans="4:5" x14ac:dyDescent="0.2">
      <c r="D20515" s="1"/>
      <c r="E20515" s="41"/>
    </row>
    <row r="20516" spans="4:5" x14ac:dyDescent="0.2">
      <c r="D20516" s="1"/>
      <c r="E20516" s="41"/>
    </row>
    <row r="20517" spans="4:5" x14ac:dyDescent="0.2">
      <c r="D20517" s="1"/>
      <c r="E20517" s="41"/>
    </row>
    <row r="20518" spans="4:5" x14ac:dyDescent="0.2">
      <c r="D20518" s="1"/>
      <c r="E20518" s="41"/>
    </row>
    <row r="20519" spans="4:5" x14ac:dyDescent="0.2">
      <c r="D20519" s="1"/>
      <c r="E20519" s="41"/>
    </row>
    <row r="20520" spans="4:5" x14ac:dyDescent="0.2">
      <c r="D20520" s="1"/>
      <c r="E20520" s="41"/>
    </row>
    <row r="20521" spans="4:5" x14ac:dyDescent="0.2">
      <c r="D20521" s="1"/>
      <c r="E20521" s="41"/>
    </row>
    <row r="20522" spans="4:5" x14ac:dyDescent="0.2">
      <c r="D20522" s="1"/>
      <c r="E20522" s="41"/>
    </row>
    <row r="20523" spans="4:5" x14ac:dyDescent="0.2">
      <c r="D20523" s="1"/>
      <c r="E20523" s="41"/>
    </row>
    <row r="20524" spans="4:5" x14ac:dyDescent="0.2">
      <c r="D20524" s="1"/>
      <c r="E20524" s="41"/>
    </row>
    <row r="20525" spans="4:5" x14ac:dyDescent="0.2">
      <c r="D20525" s="1"/>
      <c r="E20525" s="41"/>
    </row>
    <row r="20526" spans="4:5" x14ac:dyDescent="0.2">
      <c r="D20526" s="1"/>
      <c r="E20526" s="41"/>
    </row>
    <row r="20527" spans="4:5" x14ac:dyDescent="0.2">
      <c r="D20527" s="1"/>
      <c r="E20527" s="41"/>
    </row>
    <row r="20528" spans="4:5" x14ac:dyDescent="0.2">
      <c r="D20528" s="1"/>
      <c r="E20528" s="41"/>
    </row>
    <row r="20529" spans="4:5" x14ac:dyDescent="0.2">
      <c r="D20529" s="1"/>
      <c r="E20529" s="41"/>
    </row>
    <row r="20530" spans="4:5" x14ac:dyDescent="0.2">
      <c r="D20530" s="1"/>
      <c r="E20530" s="41"/>
    </row>
    <row r="20531" spans="4:5" x14ac:dyDescent="0.2">
      <c r="D20531" s="1"/>
      <c r="E20531" s="41"/>
    </row>
    <row r="20532" spans="4:5" x14ac:dyDescent="0.2">
      <c r="D20532" s="1"/>
      <c r="E20532" s="41"/>
    </row>
    <row r="20533" spans="4:5" x14ac:dyDescent="0.2">
      <c r="D20533" s="1"/>
      <c r="E20533" s="41"/>
    </row>
    <row r="20534" spans="4:5" x14ac:dyDescent="0.2">
      <c r="D20534" s="1"/>
      <c r="E20534" s="41"/>
    </row>
    <row r="20535" spans="4:5" x14ac:dyDescent="0.2">
      <c r="D20535" s="1"/>
      <c r="E20535" s="41"/>
    </row>
    <row r="20536" spans="4:5" x14ac:dyDescent="0.2">
      <c r="D20536" s="1"/>
      <c r="E20536" s="41"/>
    </row>
    <row r="20537" spans="4:5" x14ac:dyDescent="0.2">
      <c r="D20537" s="1"/>
      <c r="E20537" s="41"/>
    </row>
    <row r="20538" spans="4:5" x14ac:dyDescent="0.2">
      <c r="D20538" s="1"/>
      <c r="E20538" s="41"/>
    </row>
    <row r="20539" spans="4:5" x14ac:dyDescent="0.2">
      <c r="D20539" s="1"/>
      <c r="E20539" s="41"/>
    </row>
    <row r="20540" spans="4:5" x14ac:dyDescent="0.2">
      <c r="D20540" s="1"/>
      <c r="E20540" s="41"/>
    </row>
    <row r="20541" spans="4:5" x14ac:dyDescent="0.2">
      <c r="D20541" s="1"/>
      <c r="E20541" s="41"/>
    </row>
    <row r="20542" spans="4:5" x14ac:dyDescent="0.2">
      <c r="D20542" s="1"/>
      <c r="E20542" s="41"/>
    </row>
    <row r="20543" spans="4:5" x14ac:dyDescent="0.2">
      <c r="D20543" s="1"/>
      <c r="E20543" s="41"/>
    </row>
    <row r="20544" spans="4:5" x14ac:dyDescent="0.2">
      <c r="D20544" s="1"/>
      <c r="E20544" s="41"/>
    </row>
    <row r="20545" spans="4:5" x14ac:dyDescent="0.2">
      <c r="D20545" s="1"/>
      <c r="E20545" s="41"/>
    </row>
    <row r="20546" spans="4:5" x14ac:dyDescent="0.2">
      <c r="D20546" s="1"/>
      <c r="E20546" s="41"/>
    </row>
    <row r="20547" spans="4:5" x14ac:dyDescent="0.2">
      <c r="D20547" s="1"/>
      <c r="E20547" s="41"/>
    </row>
    <row r="20548" spans="4:5" x14ac:dyDescent="0.2">
      <c r="D20548" s="1"/>
      <c r="E20548" s="41"/>
    </row>
    <row r="20549" spans="4:5" x14ac:dyDescent="0.2">
      <c r="D20549" s="1"/>
      <c r="E20549" s="41"/>
    </row>
    <row r="20550" spans="4:5" x14ac:dyDescent="0.2">
      <c r="D20550" s="1"/>
      <c r="E20550" s="41"/>
    </row>
    <row r="20551" spans="4:5" x14ac:dyDescent="0.2">
      <c r="D20551" s="1"/>
      <c r="E20551" s="41"/>
    </row>
    <row r="20552" spans="4:5" x14ac:dyDescent="0.2">
      <c r="D20552" s="1"/>
      <c r="E20552" s="41"/>
    </row>
    <row r="20553" spans="4:5" x14ac:dyDescent="0.2">
      <c r="D20553" s="1"/>
      <c r="E20553" s="41"/>
    </row>
    <row r="20554" spans="4:5" x14ac:dyDescent="0.2">
      <c r="D20554" s="1"/>
      <c r="E20554" s="41"/>
    </row>
    <row r="20555" spans="4:5" x14ac:dyDescent="0.2">
      <c r="D20555" s="1"/>
      <c r="E20555" s="41"/>
    </row>
    <row r="20556" spans="4:5" x14ac:dyDescent="0.2">
      <c r="D20556" s="1"/>
      <c r="E20556" s="41"/>
    </row>
    <row r="20557" spans="4:5" x14ac:dyDescent="0.2">
      <c r="D20557" s="1"/>
      <c r="E20557" s="41"/>
    </row>
    <row r="20558" spans="4:5" x14ac:dyDescent="0.2">
      <c r="D20558" s="1"/>
      <c r="E20558" s="41"/>
    </row>
    <row r="20559" spans="4:5" x14ac:dyDescent="0.2">
      <c r="D20559" s="1"/>
      <c r="E20559" s="41"/>
    </row>
    <row r="20560" spans="4:5" x14ac:dyDescent="0.2">
      <c r="D20560" s="1"/>
      <c r="E20560" s="41"/>
    </row>
    <row r="20561" spans="4:5" x14ac:dyDescent="0.2">
      <c r="D20561" s="1"/>
      <c r="E20561" s="41"/>
    </row>
    <row r="20562" spans="4:5" x14ac:dyDescent="0.2">
      <c r="D20562" s="1"/>
      <c r="E20562" s="41"/>
    </row>
    <row r="20563" spans="4:5" x14ac:dyDescent="0.2">
      <c r="D20563" s="1"/>
      <c r="E20563" s="41"/>
    </row>
    <row r="20564" spans="4:5" x14ac:dyDescent="0.2">
      <c r="D20564" s="1"/>
      <c r="E20564" s="41"/>
    </row>
    <row r="20565" spans="4:5" x14ac:dyDescent="0.2">
      <c r="D20565" s="1"/>
      <c r="E20565" s="41"/>
    </row>
    <row r="20566" spans="4:5" x14ac:dyDescent="0.2">
      <c r="D20566" s="1"/>
      <c r="E20566" s="41"/>
    </row>
    <row r="20567" spans="4:5" x14ac:dyDescent="0.2">
      <c r="D20567" s="1"/>
      <c r="E20567" s="41"/>
    </row>
    <row r="20568" spans="4:5" x14ac:dyDescent="0.2">
      <c r="D20568" s="1"/>
      <c r="E20568" s="41"/>
    </row>
    <row r="20569" spans="4:5" x14ac:dyDescent="0.2">
      <c r="D20569" s="1"/>
      <c r="E20569" s="41"/>
    </row>
    <row r="20570" spans="4:5" x14ac:dyDescent="0.2">
      <c r="D20570" s="1"/>
      <c r="E20570" s="41"/>
    </row>
    <row r="20571" spans="4:5" x14ac:dyDescent="0.2">
      <c r="D20571" s="1"/>
      <c r="E20571" s="41"/>
    </row>
    <row r="20572" spans="4:5" x14ac:dyDescent="0.2">
      <c r="D20572" s="1"/>
      <c r="E20572" s="41"/>
    </row>
    <row r="20573" spans="4:5" x14ac:dyDescent="0.2">
      <c r="D20573" s="1"/>
      <c r="E20573" s="41"/>
    </row>
    <row r="20574" spans="4:5" x14ac:dyDescent="0.2">
      <c r="D20574" s="1"/>
      <c r="E20574" s="41"/>
    </row>
    <row r="20575" spans="4:5" x14ac:dyDescent="0.2">
      <c r="D20575" s="1"/>
      <c r="E20575" s="41"/>
    </row>
    <row r="20576" spans="4:5" x14ac:dyDescent="0.2">
      <c r="D20576" s="1"/>
      <c r="E20576" s="41"/>
    </row>
    <row r="20577" spans="4:5" x14ac:dyDescent="0.2">
      <c r="D20577" s="1"/>
      <c r="E20577" s="41"/>
    </row>
    <row r="20578" spans="4:5" x14ac:dyDescent="0.2">
      <c r="D20578" s="1"/>
      <c r="E20578" s="41"/>
    </row>
    <row r="20579" spans="4:5" x14ac:dyDescent="0.2">
      <c r="D20579" s="1"/>
      <c r="E20579" s="41"/>
    </row>
    <row r="20580" spans="4:5" x14ac:dyDescent="0.2">
      <c r="D20580" s="1"/>
      <c r="E20580" s="41"/>
    </row>
    <row r="20581" spans="4:5" x14ac:dyDescent="0.2">
      <c r="D20581" s="1"/>
      <c r="E20581" s="41"/>
    </row>
    <row r="20582" spans="4:5" x14ac:dyDescent="0.2">
      <c r="D20582" s="1"/>
      <c r="E20582" s="41"/>
    </row>
    <row r="20583" spans="4:5" x14ac:dyDescent="0.2">
      <c r="D20583" s="1"/>
      <c r="E20583" s="41"/>
    </row>
    <row r="20584" spans="4:5" x14ac:dyDescent="0.2">
      <c r="D20584" s="1"/>
      <c r="E20584" s="41"/>
    </row>
    <row r="20585" spans="4:5" x14ac:dyDescent="0.2">
      <c r="D20585" s="1"/>
      <c r="E20585" s="41"/>
    </row>
    <row r="20586" spans="4:5" x14ac:dyDescent="0.2">
      <c r="D20586" s="1"/>
      <c r="E20586" s="41"/>
    </row>
    <row r="20587" spans="4:5" x14ac:dyDescent="0.2">
      <c r="D20587" s="1"/>
      <c r="E20587" s="41"/>
    </row>
    <row r="20588" spans="4:5" x14ac:dyDescent="0.2">
      <c r="D20588" s="1"/>
      <c r="E20588" s="41"/>
    </row>
    <row r="20589" spans="4:5" x14ac:dyDescent="0.2">
      <c r="D20589" s="1"/>
      <c r="E20589" s="41"/>
    </row>
    <row r="20590" spans="4:5" x14ac:dyDescent="0.2">
      <c r="D20590" s="1"/>
      <c r="E20590" s="41"/>
    </row>
    <row r="20591" spans="4:5" x14ac:dyDescent="0.2">
      <c r="D20591" s="1"/>
      <c r="E20591" s="41"/>
    </row>
    <row r="20592" spans="4:5" x14ac:dyDescent="0.2">
      <c r="D20592" s="1"/>
      <c r="E20592" s="41"/>
    </row>
    <row r="20593" spans="4:5" x14ac:dyDescent="0.2">
      <c r="D20593" s="1"/>
      <c r="E20593" s="41"/>
    </row>
    <row r="20594" spans="4:5" x14ac:dyDescent="0.2">
      <c r="D20594" s="1"/>
      <c r="E20594" s="41"/>
    </row>
    <row r="20595" spans="4:5" x14ac:dyDescent="0.2">
      <c r="D20595" s="1"/>
      <c r="E20595" s="41"/>
    </row>
    <row r="20596" spans="4:5" x14ac:dyDescent="0.2">
      <c r="D20596" s="1"/>
      <c r="E20596" s="41"/>
    </row>
    <row r="20597" spans="4:5" x14ac:dyDescent="0.2">
      <c r="D20597" s="1"/>
      <c r="E20597" s="41"/>
    </row>
    <row r="20598" spans="4:5" x14ac:dyDescent="0.2">
      <c r="D20598" s="1"/>
      <c r="E20598" s="41"/>
    </row>
    <row r="20599" spans="4:5" x14ac:dyDescent="0.2">
      <c r="D20599" s="1"/>
      <c r="E20599" s="41"/>
    </row>
    <row r="20600" spans="4:5" x14ac:dyDescent="0.2">
      <c r="D20600" s="1"/>
      <c r="E20600" s="41"/>
    </row>
    <row r="20601" spans="4:5" x14ac:dyDescent="0.2">
      <c r="D20601" s="1"/>
      <c r="E20601" s="41"/>
    </row>
    <row r="20602" spans="4:5" x14ac:dyDescent="0.2">
      <c r="D20602" s="1"/>
      <c r="E20602" s="41"/>
    </row>
    <row r="20603" spans="4:5" x14ac:dyDescent="0.2">
      <c r="D20603" s="1"/>
      <c r="E20603" s="41"/>
    </row>
    <row r="20604" spans="4:5" x14ac:dyDescent="0.2">
      <c r="D20604" s="1"/>
      <c r="E20604" s="41"/>
    </row>
    <row r="20605" spans="4:5" x14ac:dyDescent="0.2">
      <c r="D20605" s="1"/>
      <c r="E20605" s="41"/>
    </row>
    <row r="20606" spans="4:5" x14ac:dyDescent="0.2">
      <c r="D20606" s="1"/>
      <c r="E20606" s="41"/>
    </row>
    <row r="20607" spans="4:5" x14ac:dyDescent="0.2">
      <c r="D20607" s="1"/>
      <c r="E20607" s="41"/>
    </row>
    <row r="20608" spans="4:5" x14ac:dyDescent="0.2">
      <c r="D20608" s="1"/>
      <c r="E20608" s="41"/>
    </row>
    <row r="20609" spans="4:5" x14ac:dyDescent="0.2">
      <c r="D20609" s="1"/>
      <c r="E20609" s="41"/>
    </row>
    <row r="20610" spans="4:5" x14ac:dyDescent="0.2">
      <c r="D20610" s="1"/>
      <c r="E20610" s="41"/>
    </row>
    <row r="20611" spans="4:5" x14ac:dyDescent="0.2">
      <c r="D20611" s="1"/>
      <c r="E20611" s="41"/>
    </row>
    <row r="20612" spans="4:5" x14ac:dyDescent="0.2">
      <c r="D20612" s="1"/>
      <c r="E20612" s="41"/>
    </row>
    <row r="20613" spans="4:5" x14ac:dyDescent="0.2">
      <c r="D20613" s="1"/>
      <c r="E20613" s="41"/>
    </row>
    <row r="20614" spans="4:5" x14ac:dyDescent="0.2">
      <c r="D20614" s="1"/>
      <c r="E20614" s="41"/>
    </row>
    <row r="20615" spans="4:5" x14ac:dyDescent="0.2">
      <c r="D20615" s="1"/>
      <c r="E20615" s="41"/>
    </row>
    <row r="20616" spans="4:5" x14ac:dyDescent="0.2">
      <c r="D20616" s="1"/>
      <c r="E20616" s="41"/>
    </row>
    <row r="20617" spans="4:5" x14ac:dyDescent="0.2">
      <c r="D20617" s="1"/>
      <c r="E20617" s="41"/>
    </row>
    <row r="20618" spans="4:5" x14ac:dyDescent="0.2">
      <c r="D20618" s="1"/>
      <c r="E20618" s="41"/>
    </row>
    <row r="20619" spans="4:5" x14ac:dyDescent="0.2">
      <c r="D20619" s="1"/>
      <c r="E20619" s="41"/>
    </row>
    <row r="20620" spans="4:5" x14ac:dyDescent="0.2">
      <c r="D20620" s="1"/>
      <c r="E20620" s="41"/>
    </row>
    <row r="20621" spans="4:5" x14ac:dyDescent="0.2">
      <c r="D20621" s="1"/>
      <c r="E20621" s="41"/>
    </row>
    <row r="20622" spans="4:5" x14ac:dyDescent="0.2">
      <c r="D20622" s="1"/>
      <c r="E20622" s="41"/>
    </row>
    <row r="20623" spans="4:5" x14ac:dyDescent="0.2">
      <c r="D20623" s="1"/>
      <c r="E20623" s="41"/>
    </row>
    <row r="20624" spans="4:5" x14ac:dyDescent="0.2">
      <c r="D20624" s="1"/>
      <c r="E20624" s="41"/>
    </row>
    <row r="20625" spans="4:5" x14ac:dyDescent="0.2">
      <c r="D20625" s="1"/>
      <c r="E20625" s="41"/>
    </row>
    <row r="20626" spans="4:5" x14ac:dyDescent="0.2">
      <c r="D20626" s="1"/>
      <c r="E20626" s="41"/>
    </row>
    <row r="20627" spans="4:5" x14ac:dyDescent="0.2">
      <c r="D20627" s="1"/>
      <c r="E20627" s="41"/>
    </row>
    <row r="20628" spans="4:5" x14ac:dyDescent="0.2">
      <c r="D20628" s="1"/>
      <c r="E20628" s="41"/>
    </row>
    <row r="20629" spans="4:5" x14ac:dyDescent="0.2">
      <c r="D20629" s="1"/>
      <c r="E20629" s="41"/>
    </row>
    <row r="20630" spans="4:5" x14ac:dyDescent="0.2">
      <c r="D20630" s="1"/>
      <c r="E20630" s="41"/>
    </row>
    <row r="20631" spans="4:5" x14ac:dyDescent="0.2">
      <c r="D20631" s="1"/>
      <c r="E20631" s="41"/>
    </row>
    <row r="20632" spans="4:5" x14ac:dyDescent="0.2">
      <c r="D20632" s="1"/>
      <c r="E20632" s="41"/>
    </row>
    <row r="20633" spans="4:5" x14ac:dyDescent="0.2">
      <c r="D20633" s="1"/>
      <c r="E20633" s="41"/>
    </row>
    <row r="20634" spans="4:5" x14ac:dyDescent="0.2">
      <c r="D20634" s="1"/>
      <c r="E20634" s="41"/>
    </row>
    <row r="20635" spans="4:5" x14ac:dyDescent="0.2">
      <c r="D20635" s="1"/>
      <c r="E20635" s="41"/>
    </row>
    <row r="20636" spans="4:5" x14ac:dyDescent="0.2">
      <c r="D20636" s="1"/>
      <c r="E20636" s="41"/>
    </row>
    <row r="20637" spans="4:5" x14ac:dyDescent="0.2">
      <c r="D20637" s="1"/>
      <c r="E20637" s="41"/>
    </row>
    <row r="20638" spans="4:5" x14ac:dyDescent="0.2">
      <c r="D20638" s="1"/>
      <c r="E20638" s="41"/>
    </row>
    <row r="20639" spans="4:5" x14ac:dyDescent="0.2">
      <c r="D20639" s="1"/>
      <c r="E20639" s="41"/>
    </row>
    <row r="20640" spans="4:5" x14ac:dyDescent="0.2">
      <c r="D20640" s="1"/>
      <c r="E20640" s="41"/>
    </row>
    <row r="20641" spans="4:5" x14ac:dyDescent="0.2">
      <c r="D20641" s="1"/>
      <c r="E20641" s="41"/>
    </row>
    <row r="20642" spans="4:5" x14ac:dyDescent="0.2">
      <c r="D20642" s="1"/>
      <c r="E20642" s="41"/>
    </row>
    <row r="20643" spans="4:5" x14ac:dyDescent="0.2">
      <c r="D20643" s="1"/>
      <c r="E20643" s="41"/>
    </row>
    <row r="20644" spans="4:5" x14ac:dyDescent="0.2">
      <c r="D20644" s="1"/>
      <c r="E20644" s="41"/>
    </row>
    <row r="20645" spans="4:5" x14ac:dyDescent="0.2">
      <c r="D20645" s="1"/>
      <c r="E20645" s="41"/>
    </row>
    <row r="20646" spans="4:5" x14ac:dyDescent="0.2">
      <c r="D20646" s="1"/>
      <c r="E20646" s="41"/>
    </row>
    <row r="20647" spans="4:5" x14ac:dyDescent="0.2">
      <c r="D20647" s="1"/>
      <c r="E20647" s="41"/>
    </row>
    <row r="20648" spans="4:5" x14ac:dyDescent="0.2">
      <c r="D20648" s="1"/>
      <c r="E20648" s="41"/>
    </row>
    <row r="20649" spans="4:5" x14ac:dyDescent="0.2">
      <c r="D20649" s="1"/>
      <c r="E20649" s="41"/>
    </row>
    <row r="20650" spans="4:5" x14ac:dyDescent="0.2">
      <c r="D20650" s="1"/>
      <c r="E20650" s="41"/>
    </row>
    <row r="20651" spans="4:5" x14ac:dyDescent="0.2">
      <c r="D20651" s="1"/>
      <c r="E20651" s="41"/>
    </row>
    <row r="20652" spans="4:5" x14ac:dyDescent="0.2">
      <c r="D20652" s="1"/>
      <c r="E20652" s="41"/>
    </row>
    <row r="20653" spans="4:5" x14ac:dyDescent="0.2">
      <c r="D20653" s="1"/>
      <c r="E20653" s="41"/>
    </row>
    <row r="20654" spans="4:5" x14ac:dyDescent="0.2">
      <c r="D20654" s="1"/>
      <c r="E20654" s="41"/>
    </row>
    <row r="20655" spans="4:5" x14ac:dyDescent="0.2">
      <c r="D20655" s="1"/>
      <c r="E20655" s="41"/>
    </row>
    <row r="20656" spans="4:5" x14ac:dyDescent="0.2">
      <c r="D20656" s="1"/>
      <c r="E20656" s="41"/>
    </row>
    <row r="20657" spans="4:5" x14ac:dyDescent="0.2">
      <c r="D20657" s="1"/>
      <c r="E20657" s="41"/>
    </row>
    <row r="20658" spans="4:5" x14ac:dyDescent="0.2">
      <c r="D20658" s="1"/>
      <c r="E20658" s="41"/>
    </row>
    <row r="20659" spans="4:5" x14ac:dyDescent="0.2">
      <c r="D20659" s="1"/>
      <c r="E20659" s="41"/>
    </row>
    <row r="20660" spans="4:5" x14ac:dyDescent="0.2">
      <c r="D20660" s="1"/>
      <c r="E20660" s="41"/>
    </row>
    <row r="20661" spans="4:5" x14ac:dyDescent="0.2">
      <c r="D20661" s="1"/>
      <c r="E20661" s="41"/>
    </row>
    <row r="20662" spans="4:5" x14ac:dyDescent="0.2">
      <c r="D20662" s="1"/>
      <c r="E20662" s="41"/>
    </row>
    <row r="20663" spans="4:5" x14ac:dyDescent="0.2">
      <c r="D20663" s="1"/>
      <c r="E20663" s="41"/>
    </row>
    <row r="20664" spans="4:5" x14ac:dyDescent="0.2">
      <c r="D20664" s="1"/>
      <c r="E20664" s="41"/>
    </row>
    <row r="20665" spans="4:5" x14ac:dyDescent="0.2">
      <c r="D20665" s="1"/>
      <c r="E20665" s="41"/>
    </row>
    <row r="20666" spans="4:5" x14ac:dyDescent="0.2">
      <c r="D20666" s="1"/>
      <c r="E20666" s="41"/>
    </row>
    <row r="20667" spans="4:5" x14ac:dyDescent="0.2">
      <c r="D20667" s="1"/>
      <c r="E20667" s="41"/>
    </row>
    <row r="20668" spans="4:5" x14ac:dyDescent="0.2">
      <c r="D20668" s="1"/>
      <c r="E20668" s="41"/>
    </row>
    <row r="20669" spans="4:5" x14ac:dyDescent="0.2">
      <c r="D20669" s="1"/>
      <c r="E20669" s="41"/>
    </row>
    <row r="20670" spans="4:5" x14ac:dyDescent="0.2">
      <c r="D20670" s="1"/>
      <c r="E20670" s="41"/>
    </row>
    <row r="20671" spans="4:5" x14ac:dyDescent="0.2">
      <c r="D20671" s="1"/>
      <c r="E20671" s="41"/>
    </row>
    <row r="20672" spans="4:5" x14ac:dyDescent="0.2">
      <c r="D20672" s="1"/>
      <c r="E20672" s="41"/>
    </row>
    <row r="20673" spans="4:5" x14ac:dyDescent="0.2">
      <c r="D20673" s="1"/>
      <c r="E20673" s="41"/>
    </row>
    <row r="20674" spans="4:5" x14ac:dyDescent="0.2">
      <c r="D20674" s="1"/>
      <c r="E20674" s="41"/>
    </row>
    <row r="20675" spans="4:5" x14ac:dyDescent="0.2">
      <c r="D20675" s="1"/>
      <c r="E20675" s="41"/>
    </row>
    <row r="20676" spans="4:5" x14ac:dyDescent="0.2">
      <c r="D20676" s="1"/>
      <c r="E20676" s="41"/>
    </row>
    <row r="20677" spans="4:5" x14ac:dyDescent="0.2">
      <c r="D20677" s="1"/>
      <c r="E20677" s="41"/>
    </row>
    <row r="20678" spans="4:5" x14ac:dyDescent="0.2">
      <c r="D20678" s="1"/>
      <c r="E20678" s="41"/>
    </row>
    <row r="20679" spans="4:5" x14ac:dyDescent="0.2">
      <c r="D20679" s="1"/>
      <c r="E20679" s="41"/>
    </row>
    <row r="20680" spans="4:5" x14ac:dyDescent="0.2">
      <c r="D20680" s="1"/>
      <c r="E20680" s="41"/>
    </row>
    <row r="20681" spans="4:5" x14ac:dyDescent="0.2">
      <c r="D20681" s="1"/>
      <c r="E20681" s="41"/>
    </row>
    <row r="20682" spans="4:5" x14ac:dyDescent="0.2">
      <c r="D20682" s="1"/>
      <c r="E20682" s="41"/>
    </row>
    <row r="20683" spans="4:5" x14ac:dyDescent="0.2">
      <c r="D20683" s="1"/>
      <c r="E20683" s="41"/>
    </row>
    <row r="20684" spans="4:5" x14ac:dyDescent="0.2">
      <c r="D20684" s="1"/>
      <c r="E20684" s="41"/>
    </row>
    <row r="20685" spans="4:5" x14ac:dyDescent="0.2">
      <c r="D20685" s="1"/>
      <c r="E20685" s="41"/>
    </row>
    <row r="20686" spans="4:5" x14ac:dyDescent="0.2">
      <c r="D20686" s="1"/>
      <c r="E20686" s="41"/>
    </row>
    <row r="20687" spans="4:5" x14ac:dyDescent="0.2">
      <c r="D20687" s="1"/>
      <c r="E20687" s="41"/>
    </row>
    <row r="20688" spans="4:5" x14ac:dyDescent="0.2">
      <c r="D20688" s="1"/>
      <c r="E20688" s="41"/>
    </row>
    <row r="20689" spans="4:5" x14ac:dyDescent="0.2">
      <c r="D20689" s="1"/>
      <c r="E20689" s="41"/>
    </row>
    <row r="20690" spans="4:5" x14ac:dyDescent="0.2">
      <c r="D20690" s="1"/>
      <c r="E20690" s="41"/>
    </row>
    <row r="20691" spans="4:5" x14ac:dyDescent="0.2">
      <c r="D20691" s="1"/>
      <c r="E20691" s="41"/>
    </row>
    <row r="20692" spans="4:5" x14ac:dyDescent="0.2">
      <c r="D20692" s="1"/>
      <c r="E20692" s="41"/>
    </row>
    <row r="20693" spans="4:5" x14ac:dyDescent="0.2">
      <c r="D20693" s="1"/>
      <c r="E20693" s="41"/>
    </row>
    <row r="20694" spans="4:5" x14ac:dyDescent="0.2">
      <c r="D20694" s="1"/>
      <c r="E20694" s="41"/>
    </row>
    <row r="20695" spans="4:5" x14ac:dyDescent="0.2">
      <c r="D20695" s="1"/>
      <c r="E20695" s="41"/>
    </row>
    <row r="20696" spans="4:5" x14ac:dyDescent="0.2">
      <c r="D20696" s="1"/>
      <c r="E20696" s="41"/>
    </row>
    <row r="20697" spans="4:5" x14ac:dyDescent="0.2">
      <c r="D20697" s="1"/>
      <c r="E20697" s="41"/>
    </row>
    <row r="20698" spans="4:5" x14ac:dyDescent="0.2">
      <c r="D20698" s="1"/>
      <c r="E20698" s="41"/>
    </row>
    <row r="20699" spans="4:5" x14ac:dyDescent="0.2">
      <c r="D20699" s="1"/>
      <c r="E20699" s="41"/>
    </row>
    <row r="20700" spans="4:5" x14ac:dyDescent="0.2">
      <c r="D20700" s="1"/>
      <c r="E20700" s="41"/>
    </row>
    <row r="20701" spans="4:5" x14ac:dyDescent="0.2">
      <c r="D20701" s="1"/>
      <c r="E20701" s="41"/>
    </row>
    <row r="20702" spans="4:5" x14ac:dyDescent="0.2">
      <c r="D20702" s="1"/>
      <c r="E20702" s="41"/>
    </row>
    <row r="20703" spans="4:5" x14ac:dyDescent="0.2">
      <c r="D20703" s="1"/>
      <c r="E20703" s="41"/>
    </row>
    <row r="20704" spans="4:5" x14ac:dyDescent="0.2">
      <c r="D20704" s="1"/>
      <c r="E20704" s="41"/>
    </row>
    <row r="20705" spans="4:5" x14ac:dyDescent="0.2">
      <c r="D20705" s="1"/>
      <c r="E20705" s="41"/>
    </row>
    <row r="20706" spans="4:5" x14ac:dyDescent="0.2">
      <c r="D20706" s="1"/>
      <c r="E20706" s="41"/>
    </row>
    <row r="20707" spans="4:5" x14ac:dyDescent="0.2">
      <c r="D20707" s="1"/>
      <c r="E20707" s="41"/>
    </row>
    <row r="20708" spans="4:5" x14ac:dyDescent="0.2">
      <c r="D20708" s="1"/>
      <c r="E20708" s="41"/>
    </row>
    <row r="20709" spans="4:5" x14ac:dyDescent="0.2">
      <c r="D20709" s="1"/>
      <c r="E20709" s="41"/>
    </row>
    <row r="20710" spans="4:5" x14ac:dyDescent="0.2">
      <c r="D20710" s="1"/>
      <c r="E20710" s="41"/>
    </row>
    <row r="20711" spans="4:5" x14ac:dyDescent="0.2">
      <c r="D20711" s="1"/>
      <c r="E20711" s="41"/>
    </row>
    <row r="20712" spans="4:5" x14ac:dyDescent="0.2">
      <c r="D20712" s="1"/>
      <c r="E20712" s="41"/>
    </row>
    <row r="20713" spans="4:5" x14ac:dyDescent="0.2">
      <c r="D20713" s="1"/>
      <c r="E20713" s="41"/>
    </row>
    <row r="20714" spans="4:5" x14ac:dyDescent="0.2">
      <c r="D20714" s="1"/>
      <c r="E20714" s="41"/>
    </row>
    <row r="20715" spans="4:5" x14ac:dyDescent="0.2">
      <c r="D20715" s="1"/>
      <c r="E20715" s="41"/>
    </row>
    <row r="20716" spans="4:5" x14ac:dyDescent="0.2">
      <c r="D20716" s="1"/>
      <c r="E20716" s="41"/>
    </row>
    <row r="20717" spans="4:5" x14ac:dyDescent="0.2">
      <c r="D20717" s="1"/>
      <c r="E20717" s="41"/>
    </row>
    <row r="20718" spans="4:5" x14ac:dyDescent="0.2">
      <c r="D20718" s="1"/>
      <c r="E20718" s="41"/>
    </row>
    <row r="20719" spans="4:5" x14ac:dyDescent="0.2">
      <c r="D20719" s="1"/>
      <c r="E20719" s="41"/>
    </row>
    <row r="20720" spans="4:5" x14ac:dyDescent="0.2">
      <c r="D20720" s="1"/>
      <c r="E20720" s="41"/>
    </row>
    <row r="20721" spans="4:5" x14ac:dyDescent="0.2">
      <c r="D20721" s="1"/>
      <c r="E20721" s="41"/>
    </row>
    <row r="20722" spans="4:5" x14ac:dyDescent="0.2">
      <c r="D20722" s="1"/>
      <c r="E20722" s="41"/>
    </row>
    <row r="20723" spans="4:5" x14ac:dyDescent="0.2">
      <c r="D20723" s="1"/>
      <c r="E20723" s="41"/>
    </row>
    <row r="20724" spans="4:5" x14ac:dyDescent="0.2">
      <c r="D20724" s="1"/>
      <c r="E20724" s="41"/>
    </row>
    <row r="20725" spans="4:5" x14ac:dyDescent="0.2">
      <c r="D20725" s="1"/>
      <c r="E20725" s="41"/>
    </row>
    <row r="20726" spans="4:5" x14ac:dyDescent="0.2">
      <c r="D20726" s="1"/>
      <c r="E20726" s="41"/>
    </row>
    <row r="20727" spans="4:5" x14ac:dyDescent="0.2">
      <c r="D20727" s="1"/>
      <c r="E20727" s="41"/>
    </row>
    <row r="20728" spans="4:5" x14ac:dyDescent="0.2">
      <c r="D20728" s="1"/>
      <c r="E20728" s="41"/>
    </row>
    <row r="20729" spans="4:5" x14ac:dyDescent="0.2">
      <c r="D20729" s="1"/>
      <c r="E20729" s="41"/>
    </row>
    <row r="20730" spans="4:5" x14ac:dyDescent="0.2">
      <c r="D20730" s="1"/>
      <c r="E20730" s="41"/>
    </row>
    <row r="20731" spans="4:5" x14ac:dyDescent="0.2">
      <c r="D20731" s="1"/>
      <c r="E20731" s="41"/>
    </row>
    <row r="20732" spans="4:5" x14ac:dyDescent="0.2">
      <c r="D20732" s="1"/>
      <c r="E20732" s="41"/>
    </row>
    <row r="20733" spans="4:5" x14ac:dyDescent="0.2">
      <c r="D20733" s="1"/>
      <c r="E20733" s="41"/>
    </row>
    <row r="20734" spans="4:5" x14ac:dyDescent="0.2">
      <c r="D20734" s="1"/>
      <c r="E20734" s="41"/>
    </row>
    <row r="20735" spans="4:5" x14ac:dyDescent="0.2">
      <c r="D20735" s="1"/>
      <c r="E20735" s="41"/>
    </row>
    <row r="20736" spans="4:5" x14ac:dyDescent="0.2">
      <c r="D20736" s="1"/>
      <c r="E20736" s="41"/>
    </row>
    <row r="20737" spans="4:5" x14ac:dyDescent="0.2">
      <c r="D20737" s="1"/>
      <c r="E20737" s="41"/>
    </row>
    <row r="20738" spans="4:5" x14ac:dyDescent="0.2">
      <c r="D20738" s="1"/>
      <c r="E20738" s="41"/>
    </row>
    <row r="20739" spans="4:5" x14ac:dyDescent="0.2">
      <c r="D20739" s="1"/>
      <c r="E20739" s="41"/>
    </row>
    <row r="20740" spans="4:5" x14ac:dyDescent="0.2">
      <c r="D20740" s="1"/>
      <c r="E20740" s="41"/>
    </row>
    <row r="20741" spans="4:5" x14ac:dyDescent="0.2">
      <c r="D20741" s="1"/>
      <c r="E20741" s="41"/>
    </row>
    <row r="20742" spans="4:5" x14ac:dyDescent="0.2">
      <c r="D20742" s="1"/>
      <c r="E20742" s="41"/>
    </row>
    <row r="20743" spans="4:5" x14ac:dyDescent="0.2">
      <c r="D20743" s="1"/>
      <c r="E20743" s="41"/>
    </row>
    <row r="20744" spans="4:5" x14ac:dyDescent="0.2">
      <c r="D20744" s="1"/>
      <c r="E20744" s="41"/>
    </row>
    <row r="20745" spans="4:5" x14ac:dyDescent="0.2">
      <c r="D20745" s="1"/>
      <c r="E20745" s="41"/>
    </row>
    <row r="20746" spans="4:5" x14ac:dyDescent="0.2">
      <c r="D20746" s="1"/>
      <c r="E20746" s="41"/>
    </row>
    <row r="20747" spans="4:5" x14ac:dyDescent="0.2">
      <c r="D20747" s="1"/>
      <c r="E20747" s="41"/>
    </row>
    <row r="20748" spans="4:5" x14ac:dyDescent="0.2">
      <c r="D20748" s="1"/>
      <c r="E20748" s="41"/>
    </row>
    <row r="20749" spans="4:5" x14ac:dyDescent="0.2">
      <c r="D20749" s="1"/>
      <c r="E20749" s="41"/>
    </row>
    <row r="20750" spans="4:5" x14ac:dyDescent="0.2">
      <c r="D20750" s="1"/>
      <c r="E20750" s="41"/>
    </row>
    <row r="20751" spans="4:5" x14ac:dyDescent="0.2">
      <c r="D20751" s="1"/>
      <c r="E20751" s="41"/>
    </row>
    <row r="20752" spans="4:5" x14ac:dyDescent="0.2">
      <c r="D20752" s="1"/>
      <c r="E20752" s="41"/>
    </row>
    <row r="20753" spans="4:5" x14ac:dyDescent="0.2">
      <c r="D20753" s="1"/>
      <c r="E20753" s="41"/>
    </row>
    <row r="20754" spans="4:5" x14ac:dyDescent="0.2">
      <c r="D20754" s="1"/>
      <c r="E20754" s="41"/>
    </row>
    <row r="20755" spans="4:5" x14ac:dyDescent="0.2">
      <c r="D20755" s="1"/>
      <c r="E20755" s="41"/>
    </row>
    <row r="20756" spans="4:5" x14ac:dyDescent="0.2">
      <c r="D20756" s="1"/>
      <c r="E20756" s="41"/>
    </row>
    <row r="20757" spans="4:5" x14ac:dyDescent="0.2">
      <c r="D20757" s="1"/>
      <c r="E20757" s="41"/>
    </row>
    <row r="20758" spans="4:5" x14ac:dyDescent="0.2">
      <c r="D20758" s="1"/>
      <c r="E20758" s="41"/>
    </row>
    <row r="20759" spans="4:5" x14ac:dyDescent="0.2">
      <c r="D20759" s="1"/>
      <c r="E20759" s="41"/>
    </row>
    <row r="20760" spans="4:5" x14ac:dyDescent="0.2">
      <c r="D20760" s="1"/>
      <c r="E20760" s="41"/>
    </row>
    <row r="20761" spans="4:5" x14ac:dyDescent="0.2">
      <c r="D20761" s="1"/>
      <c r="E20761" s="41"/>
    </row>
    <row r="20762" spans="4:5" x14ac:dyDescent="0.2">
      <c r="D20762" s="1"/>
      <c r="E20762" s="41"/>
    </row>
    <row r="20763" spans="4:5" x14ac:dyDescent="0.2">
      <c r="D20763" s="1"/>
      <c r="E20763" s="41"/>
    </row>
    <row r="20764" spans="4:5" x14ac:dyDescent="0.2">
      <c r="D20764" s="1"/>
      <c r="E20764" s="41"/>
    </row>
    <row r="20765" spans="4:5" x14ac:dyDescent="0.2">
      <c r="D20765" s="1"/>
      <c r="E20765" s="41"/>
    </row>
    <row r="20766" spans="4:5" x14ac:dyDescent="0.2">
      <c r="D20766" s="1"/>
      <c r="E20766" s="41"/>
    </row>
    <row r="20767" spans="4:5" x14ac:dyDescent="0.2">
      <c r="D20767" s="1"/>
      <c r="E20767" s="41"/>
    </row>
    <row r="20768" spans="4:5" x14ac:dyDescent="0.2">
      <c r="D20768" s="1"/>
      <c r="E20768" s="41"/>
    </row>
    <row r="20769" spans="4:5" x14ac:dyDescent="0.2">
      <c r="D20769" s="1"/>
      <c r="E20769" s="41"/>
    </row>
    <row r="20770" spans="4:5" x14ac:dyDescent="0.2">
      <c r="D20770" s="1"/>
      <c r="E20770" s="41"/>
    </row>
    <row r="20771" spans="4:5" x14ac:dyDescent="0.2">
      <c r="D20771" s="1"/>
      <c r="E20771" s="41"/>
    </row>
    <row r="20772" spans="4:5" x14ac:dyDescent="0.2">
      <c r="D20772" s="1"/>
      <c r="E20772" s="41"/>
    </row>
    <row r="20773" spans="4:5" x14ac:dyDescent="0.2">
      <c r="D20773" s="1"/>
      <c r="E20773" s="41"/>
    </row>
    <row r="20774" spans="4:5" x14ac:dyDescent="0.2">
      <c r="D20774" s="1"/>
      <c r="E20774" s="41"/>
    </row>
    <row r="20775" spans="4:5" x14ac:dyDescent="0.2">
      <c r="D20775" s="1"/>
      <c r="E20775" s="41"/>
    </row>
    <row r="20776" spans="4:5" x14ac:dyDescent="0.2">
      <c r="D20776" s="1"/>
      <c r="E20776" s="41"/>
    </row>
    <row r="20777" spans="4:5" x14ac:dyDescent="0.2">
      <c r="D20777" s="1"/>
      <c r="E20777" s="41"/>
    </row>
    <row r="20778" spans="4:5" x14ac:dyDescent="0.2">
      <c r="D20778" s="1"/>
      <c r="E20778" s="41"/>
    </row>
    <row r="20779" spans="4:5" x14ac:dyDescent="0.2">
      <c r="D20779" s="1"/>
      <c r="E20779" s="41"/>
    </row>
    <row r="20780" spans="4:5" x14ac:dyDescent="0.2">
      <c r="D20780" s="1"/>
      <c r="E20780" s="41"/>
    </row>
    <row r="20781" spans="4:5" x14ac:dyDescent="0.2">
      <c r="D20781" s="1"/>
      <c r="E20781" s="41"/>
    </row>
    <row r="20782" spans="4:5" x14ac:dyDescent="0.2">
      <c r="D20782" s="1"/>
      <c r="E20782" s="41"/>
    </row>
    <row r="20783" spans="4:5" x14ac:dyDescent="0.2">
      <c r="D20783" s="1"/>
      <c r="E20783" s="41"/>
    </row>
    <row r="20784" spans="4:5" x14ac:dyDescent="0.2">
      <c r="D20784" s="1"/>
      <c r="E20784" s="41"/>
    </row>
    <row r="20785" spans="4:5" x14ac:dyDescent="0.2">
      <c r="D20785" s="1"/>
      <c r="E20785" s="41"/>
    </row>
    <row r="20786" spans="4:5" x14ac:dyDescent="0.2">
      <c r="D20786" s="1"/>
      <c r="E20786" s="41"/>
    </row>
    <row r="20787" spans="4:5" x14ac:dyDescent="0.2">
      <c r="D20787" s="1"/>
      <c r="E20787" s="41"/>
    </row>
    <row r="20788" spans="4:5" x14ac:dyDescent="0.2">
      <c r="D20788" s="1"/>
      <c r="E20788" s="41"/>
    </row>
    <row r="20789" spans="4:5" x14ac:dyDescent="0.2">
      <c r="D20789" s="1"/>
      <c r="E20789" s="41"/>
    </row>
    <row r="20790" spans="4:5" x14ac:dyDescent="0.2">
      <c r="D20790" s="1"/>
      <c r="E20790" s="41"/>
    </row>
    <row r="20791" spans="4:5" x14ac:dyDescent="0.2">
      <c r="D20791" s="1"/>
      <c r="E20791" s="41"/>
    </row>
    <row r="20792" spans="4:5" x14ac:dyDescent="0.2">
      <c r="D20792" s="1"/>
      <c r="E20792" s="41"/>
    </row>
    <row r="20793" spans="4:5" x14ac:dyDescent="0.2">
      <c r="D20793" s="1"/>
      <c r="E20793" s="41"/>
    </row>
    <row r="20794" spans="4:5" x14ac:dyDescent="0.2">
      <c r="D20794" s="1"/>
      <c r="E20794" s="41"/>
    </row>
    <row r="20795" spans="4:5" x14ac:dyDescent="0.2">
      <c r="D20795" s="1"/>
      <c r="E20795" s="41"/>
    </row>
    <row r="20796" spans="4:5" x14ac:dyDescent="0.2">
      <c r="D20796" s="1"/>
      <c r="E20796" s="41"/>
    </row>
    <row r="20797" spans="4:5" x14ac:dyDescent="0.2">
      <c r="D20797" s="1"/>
      <c r="E20797" s="41"/>
    </row>
    <row r="20798" spans="4:5" x14ac:dyDescent="0.2">
      <c r="D20798" s="1"/>
      <c r="E20798" s="41"/>
    </row>
    <row r="20799" spans="4:5" x14ac:dyDescent="0.2">
      <c r="D20799" s="1"/>
      <c r="E20799" s="41"/>
    </row>
    <row r="20800" spans="4:5" x14ac:dyDescent="0.2">
      <c r="D20800" s="1"/>
      <c r="E20800" s="41"/>
    </row>
    <row r="20801" spans="4:5" x14ac:dyDescent="0.2">
      <c r="D20801" s="1"/>
      <c r="E20801" s="41"/>
    </row>
    <row r="20802" spans="4:5" x14ac:dyDescent="0.2">
      <c r="D20802" s="1"/>
      <c r="E20802" s="41"/>
    </row>
    <row r="20803" spans="4:5" x14ac:dyDescent="0.2">
      <c r="D20803" s="1"/>
      <c r="E20803" s="41"/>
    </row>
    <row r="20804" spans="4:5" x14ac:dyDescent="0.2">
      <c r="D20804" s="1"/>
      <c r="E20804" s="41"/>
    </row>
    <row r="20805" spans="4:5" x14ac:dyDescent="0.2">
      <c r="D20805" s="1"/>
      <c r="E20805" s="41"/>
    </row>
    <row r="20806" spans="4:5" x14ac:dyDescent="0.2">
      <c r="D20806" s="1"/>
      <c r="E20806" s="41"/>
    </row>
    <row r="20807" spans="4:5" x14ac:dyDescent="0.2">
      <c r="D20807" s="1"/>
      <c r="E20807" s="41"/>
    </row>
    <row r="20808" spans="4:5" x14ac:dyDescent="0.2">
      <c r="D20808" s="1"/>
      <c r="E20808" s="41"/>
    </row>
    <row r="20809" spans="4:5" x14ac:dyDescent="0.2">
      <c r="D20809" s="1"/>
      <c r="E20809" s="41"/>
    </row>
    <row r="20810" spans="4:5" x14ac:dyDescent="0.2">
      <c r="D20810" s="1"/>
      <c r="E20810" s="41"/>
    </row>
    <row r="20811" spans="4:5" x14ac:dyDescent="0.2">
      <c r="D20811" s="1"/>
      <c r="E20811" s="41"/>
    </row>
    <row r="20812" spans="4:5" x14ac:dyDescent="0.2">
      <c r="D20812" s="1"/>
      <c r="E20812" s="41"/>
    </row>
    <row r="20813" spans="4:5" x14ac:dyDescent="0.2">
      <c r="D20813" s="1"/>
      <c r="E20813" s="41"/>
    </row>
    <row r="20814" spans="4:5" x14ac:dyDescent="0.2">
      <c r="D20814" s="1"/>
      <c r="E20814" s="41"/>
    </row>
    <row r="20815" spans="4:5" x14ac:dyDescent="0.2">
      <c r="D20815" s="1"/>
      <c r="E20815" s="41"/>
    </row>
    <row r="20816" spans="4:5" x14ac:dyDescent="0.2">
      <c r="D20816" s="1"/>
      <c r="E20816" s="41"/>
    </row>
    <row r="20817" spans="4:5" x14ac:dyDescent="0.2">
      <c r="D20817" s="1"/>
      <c r="E20817" s="41"/>
    </row>
    <row r="20818" spans="4:5" x14ac:dyDescent="0.2">
      <c r="D20818" s="1"/>
      <c r="E20818" s="41"/>
    </row>
    <row r="20819" spans="4:5" x14ac:dyDescent="0.2">
      <c r="D20819" s="1"/>
      <c r="E20819" s="41"/>
    </row>
    <row r="20820" spans="4:5" x14ac:dyDescent="0.2">
      <c r="D20820" s="1"/>
      <c r="E20820" s="41"/>
    </row>
    <row r="20821" spans="4:5" x14ac:dyDescent="0.2">
      <c r="D20821" s="1"/>
      <c r="E20821" s="41"/>
    </row>
    <row r="20822" spans="4:5" x14ac:dyDescent="0.2">
      <c r="D20822" s="1"/>
      <c r="E20822" s="41"/>
    </row>
    <row r="20823" spans="4:5" x14ac:dyDescent="0.2">
      <c r="D20823" s="1"/>
      <c r="E20823" s="41"/>
    </row>
    <row r="20824" spans="4:5" x14ac:dyDescent="0.2">
      <c r="D20824" s="1"/>
      <c r="E20824" s="41"/>
    </row>
    <row r="20825" spans="4:5" x14ac:dyDescent="0.2">
      <c r="D20825" s="1"/>
      <c r="E20825" s="41"/>
    </row>
    <row r="20826" spans="4:5" x14ac:dyDescent="0.2">
      <c r="D20826" s="1"/>
      <c r="E20826" s="41"/>
    </row>
    <row r="20827" spans="4:5" x14ac:dyDescent="0.2">
      <c r="D20827" s="1"/>
      <c r="E20827" s="41"/>
    </row>
    <row r="20828" spans="4:5" x14ac:dyDescent="0.2">
      <c r="D20828" s="1"/>
      <c r="E20828" s="41"/>
    </row>
    <row r="20829" spans="4:5" x14ac:dyDescent="0.2">
      <c r="D20829" s="1"/>
      <c r="E20829" s="41"/>
    </row>
    <row r="20830" spans="4:5" x14ac:dyDescent="0.2">
      <c r="D20830" s="1"/>
      <c r="E20830" s="41"/>
    </row>
    <row r="20831" spans="4:5" x14ac:dyDescent="0.2">
      <c r="D20831" s="1"/>
      <c r="E20831" s="41"/>
    </row>
    <row r="20832" spans="4:5" x14ac:dyDescent="0.2">
      <c r="D20832" s="1"/>
      <c r="E20832" s="41"/>
    </row>
    <row r="20833" spans="4:5" x14ac:dyDescent="0.2">
      <c r="D20833" s="1"/>
      <c r="E20833" s="41"/>
    </row>
    <row r="20834" spans="4:5" x14ac:dyDescent="0.2">
      <c r="D20834" s="1"/>
      <c r="E20834" s="41"/>
    </row>
    <row r="20835" spans="4:5" x14ac:dyDescent="0.2">
      <c r="D20835" s="1"/>
      <c r="E20835" s="41"/>
    </row>
    <row r="20836" spans="4:5" x14ac:dyDescent="0.2">
      <c r="D20836" s="1"/>
      <c r="E20836" s="41"/>
    </row>
    <row r="20837" spans="4:5" x14ac:dyDescent="0.2">
      <c r="D20837" s="1"/>
      <c r="E20837" s="41"/>
    </row>
    <row r="20838" spans="4:5" x14ac:dyDescent="0.2">
      <c r="D20838" s="1"/>
      <c r="E20838" s="41"/>
    </row>
    <row r="20839" spans="4:5" x14ac:dyDescent="0.2">
      <c r="D20839" s="1"/>
      <c r="E20839" s="41"/>
    </row>
    <row r="20840" spans="4:5" x14ac:dyDescent="0.2">
      <c r="D20840" s="1"/>
      <c r="E20840" s="41"/>
    </row>
    <row r="20841" spans="4:5" x14ac:dyDescent="0.2">
      <c r="D20841" s="1"/>
      <c r="E20841" s="41"/>
    </row>
    <row r="20842" spans="4:5" x14ac:dyDescent="0.2">
      <c r="D20842" s="1"/>
      <c r="E20842" s="41"/>
    </row>
    <row r="20843" spans="4:5" x14ac:dyDescent="0.2">
      <c r="D20843" s="1"/>
      <c r="E20843" s="41"/>
    </row>
    <row r="20844" spans="4:5" x14ac:dyDescent="0.2">
      <c r="D20844" s="1"/>
      <c r="E20844" s="41"/>
    </row>
    <row r="20845" spans="4:5" x14ac:dyDescent="0.2">
      <c r="D20845" s="1"/>
      <c r="E20845" s="41"/>
    </row>
    <row r="20846" spans="4:5" x14ac:dyDescent="0.2">
      <c r="D20846" s="1"/>
      <c r="E20846" s="41"/>
    </row>
    <row r="20847" spans="4:5" x14ac:dyDescent="0.2">
      <c r="D20847" s="1"/>
      <c r="E20847" s="41"/>
    </row>
    <row r="20848" spans="4:5" x14ac:dyDescent="0.2">
      <c r="D20848" s="1"/>
      <c r="E20848" s="41"/>
    </row>
    <row r="20849" spans="4:5" x14ac:dyDescent="0.2">
      <c r="D20849" s="1"/>
      <c r="E20849" s="41"/>
    </row>
    <row r="20850" spans="4:5" x14ac:dyDescent="0.2">
      <c r="D20850" s="1"/>
      <c r="E20850" s="41"/>
    </row>
    <row r="20851" spans="4:5" x14ac:dyDescent="0.2">
      <c r="D20851" s="1"/>
      <c r="E20851" s="41"/>
    </row>
    <row r="20852" spans="4:5" x14ac:dyDescent="0.2">
      <c r="D20852" s="1"/>
      <c r="E20852" s="41"/>
    </row>
    <row r="20853" spans="4:5" x14ac:dyDescent="0.2">
      <c r="D20853" s="1"/>
      <c r="E20853" s="41"/>
    </row>
    <row r="20854" spans="4:5" x14ac:dyDescent="0.2">
      <c r="D20854" s="1"/>
      <c r="E20854" s="41"/>
    </row>
    <row r="20855" spans="4:5" x14ac:dyDescent="0.2">
      <c r="D20855" s="1"/>
      <c r="E20855" s="41"/>
    </row>
    <row r="20856" spans="4:5" x14ac:dyDescent="0.2">
      <c r="D20856" s="1"/>
      <c r="E20856" s="41"/>
    </row>
    <row r="20857" spans="4:5" x14ac:dyDescent="0.2">
      <c r="D20857" s="1"/>
      <c r="E20857" s="41"/>
    </row>
    <row r="20858" spans="4:5" x14ac:dyDescent="0.2">
      <c r="D20858" s="1"/>
      <c r="E20858" s="41"/>
    </row>
    <row r="20859" spans="4:5" x14ac:dyDescent="0.2">
      <c r="D20859" s="1"/>
      <c r="E20859" s="41"/>
    </row>
    <row r="20860" spans="4:5" x14ac:dyDescent="0.2">
      <c r="D20860" s="1"/>
      <c r="E20860" s="41"/>
    </row>
    <row r="20861" spans="4:5" x14ac:dyDescent="0.2">
      <c r="D20861" s="1"/>
      <c r="E20861" s="41"/>
    </row>
    <row r="20862" spans="4:5" x14ac:dyDescent="0.2">
      <c r="D20862" s="1"/>
      <c r="E20862" s="41"/>
    </row>
    <row r="20863" spans="4:5" x14ac:dyDescent="0.2">
      <c r="D20863" s="1"/>
      <c r="E20863" s="41"/>
    </row>
    <row r="20864" spans="4:5" x14ac:dyDescent="0.2">
      <c r="D20864" s="1"/>
      <c r="E20864" s="41"/>
    </row>
    <row r="20865" spans="4:5" x14ac:dyDescent="0.2">
      <c r="D20865" s="1"/>
      <c r="E20865" s="41"/>
    </row>
    <row r="20866" spans="4:5" x14ac:dyDescent="0.2">
      <c r="D20866" s="1"/>
      <c r="E20866" s="41"/>
    </row>
    <row r="20867" spans="4:5" x14ac:dyDescent="0.2">
      <c r="D20867" s="1"/>
      <c r="E20867" s="41"/>
    </row>
    <row r="20868" spans="4:5" x14ac:dyDescent="0.2">
      <c r="D20868" s="1"/>
      <c r="E20868" s="41"/>
    </row>
    <row r="20869" spans="4:5" x14ac:dyDescent="0.2">
      <c r="D20869" s="1"/>
      <c r="E20869" s="41"/>
    </row>
    <row r="20870" spans="4:5" x14ac:dyDescent="0.2">
      <c r="D20870" s="1"/>
      <c r="E20870" s="41"/>
    </row>
    <row r="20871" spans="4:5" x14ac:dyDescent="0.2">
      <c r="D20871" s="1"/>
      <c r="E20871" s="41"/>
    </row>
    <row r="20872" spans="4:5" x14ac:dyDescent="0.2">
      <c r="D20872" s="1"/>
      <c r="E20872" s="41"/>
    </row>
    <row r="20873" spans="4:5" x14ac:dyDescent="0.2">
      <c r="D20873" s="1"/>
      <c r="E20873" s="41"/>
    </row>
    <row r="20874" spans="4:5" x14ac:dyDescent="0.2">
      <c r="D20874" s="1"/>
      <c r="E20874" s="41"/>
    </row>
    <row r="20875" spans="4:5" x14ac:dyDescent="0.2">
      <c r="D20875" s="1"/>
      <c r="E20875" s="41"/>
    </row>
    <row r="20876" spans="4:5" x14ac:dyDescent="0.2">
      <c r="D20876" s="1"/>
      <c r="E20876" s="41"/>
    </row>
    <row r="20877" spans="4:5" x14ac:dyDescent="0.2">
      <c r="D20877" s="1"/>
      <c r="E20877" s="41"/>
    </row>
    <row r="20878" spans="4:5" x14ac:dyDescent="0.2">
      <c r="D20878" s="1"/>
      <c r="E20878" s="41"/>
    </row>
    <row r="20879" spans="4:5" x14ac:dyDescent="0.2">
      <c r="D20879" s="1"/>
      <c r="E20879" s="41"/>
    </row>
    <row r="20880" spans="4:5" x14ac:dyDescent="0.2">
      <c r="D20880" s="1"/>
      <c r="E20880" s="41"/>
    </row>
    <row r="20881" spans="4:5" x14ac:dyDescent="0.2">
      <c r="D20881" s="1"/>
      <c r="E20881" s="41"/>
    </row>
    <row r="20882" spans="4:5" x14ac:dyDescent="0.2">
      <c r="D20882" s="1"/>
      <c r="E20882" s="41"/>
    </row>
    <row r="20883" spans="4:5" x14ac:dyDescent="0.2">
      <c r="D20883" s="1"/>
      <c r="E20883" s="41"/>
    </row>
    <row r="20884" spans="4:5" x14ac:dyDescent="0.2">
      <c r="D20884" s="1"/>
      <c r="E20884" s="41"/>
    </row>
    <row r="20885" spans="4:5" x14ac:dyDescent="0.2">
      <c r="D20885" s="1"/>
      <c r="E20885" s="41"/>
    </row>
    <row r="20886" spans="4:5" x14ac:dyDescent="0.2">
      <c r="D20886" s="1"/>
      <c r="E20886" s="41"/>
    </row>
    <row r="20887" spans="4:5" x14ac:dyDescent="0.2">
      <c r="D20887" s="1"/>
      <c r="E20887" s="41"/>
    </row>
    <row r="20888" spans="4:5" x14ac:dyDescent="0.2">
      <c r="D20888" s="1"/>
      <c r="E20888" s="41"/>
    </row>
    <row r="20889" spans="4:5" x14ac:dyDescent="0.2">
      <c r="D20889" s="1"/>
      <c r="E20889" s="41"/>
    </row>
    <row r="20890" spans="4:5" x14ac:dyDescent="0.2">
      <c r="D20890" s="1"/>
      <c r="E20890" s="41"/>
    </row>
    <row r="20891" spans="4:5" x14ac:dyDescent="0.2">
      <c r="D20891" s="1"/>
      <c r="E20891" s="41"/>
    </row>
    <row r="20892" spans="4:5" x14ac:dyDescent="0.2">
      <c r="D20892" s="1"/>
      <c r="E20892" s="41"/>
    </row>
    <row r="20893" spans="4:5" x14ac:dyDescent="0.2">
      <c r="D20893" s="1"/>
      <c r="E20893" s="41"/>
    </row>
    <row r="20894" spans="4:5" x14ac:dyDescent="0.2">
      <c r="D20894" s="1"/>
      <c r="E20894" s="41"/>
    </row>
    <row r="20895" spans="4:5" x14ac:dyDescent="0.2">
      <c r="D20895" s="1"/>
      <c r="E20895" s="41"/>
    </row>
    <row r="20896" spans="4:5" x14ac:dyDescent="0.2">
      <c r="D20896" s="1"/>
      <c r="E20896" s="41"/>
    </row>
    <row r="20897" spans="4:5" x14ac:dyDescent="0.2">
      <c r="D20897" s="1"/>
      <c r="E20897" s="41"/>
    </row>
    <row r="20898" spans="4:5" x14ac:dyDescent="0.2">
      <c r="D20898" s="1"/>
      <c r="E20898" s="41"/>
    </row>
    <row r="20899" spans="4:5" x14ac:dyDescent="0.2">
      <c r="D20899" s="1"/>
      <c r="E20899" s="41"/>
    </row>
    <row r="20900" spans="4:5" x14ac:dyDescent="0.2">
      <c r="D20900" s="1"/>
      <c r="E20900" s="41"/>
    </row>
    <row r="20901" spans="4:5" x14ac:dyDescent="0.2">
      <c r="D20901" s="1"/>
      <c r="E20901" s="41"/>
    </row>
    <row r="20902" spans="4:5" x14ac:dyDescent="0.2">
      <c r="D20902" s="1"/>
      <c r="E20902" s="41"/>
    </row>
    <row r="20903" spans="4:5" x14ac:dyDescent="0.2">
      <c r="D20903" s="1"/>
      <c r="E20903" s="41"/>
    </row>
    <row r="20904" spans="4:5" x14ac:dyDescent="0.2">
      <c r="D20904" s="1"/>
      <c r="E20904" s="41"/>
    </row>
    <row r="20905" spans="4:5" x14ac:dyDescent="0.2">
      <c r="D20905" s="1"/>
      <c r="E20905" s="41"/>
    </row>
    <row r="20906" spans="4:5" x14ac:dyDescent="0.2">
      <c r="D20906" s="1"/>
      <c r="E20906" s="41"/>
    </row>
    <row r="20907" spans="4:5" x14ac:dyDescent="0.2">
      <c r="D20907" s="1"/>
      <c r="E20907" s="41"/>
    </row>
    <row r="20908" spans="4:5" x14ac:dyDescent="0.2">
      <c r="D20908" s="1"/>
      <c r="E20908" s="41"/>
    </row>
    <row r="20909" spans="4:5" x14ac:dyDescent="0.2">
      <c r="D20909" s="1"/>
      <c r="E20909" s="41"/>
    </row>
    <row r="20910" spans="4:5" x14ac:dyDescent="0.2">
      <c r="D20910" s="1"/>
      <c r="E20910" s="41"/>
    </row>
    <row r="20911" spans="4:5" x14ac:dyDescent="0.2">
      <c r="D20911" s="1"/>
      <c r="E20911" s="41"/>
    </row>
    <row r="20912" spans="4:5" x14ac:dyDescent="0.2">
      <c r="D20912" s="1"/>
      <c r="E20912" s="41"/>
    </row>
    <row r="20913" spans="4:5" x14ac:dyDescent="0.2">
      <c r="D20913" s="1"/>
      <c r="E20913" s="41"/>
    </row>
    <row r="20914" spans="4:5" x14ac:dyDescent="0.2">
      <c r="D20914" s="1"/>
      <c r="E20914" s="41"/>
    </row>
    <row r="20915" spans="4:5" x14ac:dyDescent="0.2">
      <c r="D20915" s="1"/>
      <c r="E20915" s="41"/>
    </row>
    <row r="20916" spans="4:5" x14ac:dyDescent="0.2">
      <c r="D20916" s="1"/>
      <c r="E20916" s="41"/>
    </row>
    <row r="20917" spans="4:5" x14ac:dyDescent="0.2">
      <c r="D20917" s="1"/>
      <c r="E20917" s="41"/>
    </row>
    <row r="20918" spans="4:5" x14ac:dyDescent="0.2">
      <c r="D20918" s="1"/>
      <c r="E20918" s="41"/>
    </row>
    <row r="20919" spans="4:5" x14ac:dyDescent="0.2">
      <c r="D20919" s="1"/>
      <c r="E20919" s="41"/>
    </row>
    <row r="20920" spans="4:5" x14ac:dyDescent="0.2">
      <c r="D20920" s="1"/>
      <c r="E20920" s="41"/>
    </row>
    <row r="20921" spans="4:5" x14ac:dyDescent="0.2">
      <c r="D20921" s="1"/>
      <c r="E20921" s="41"/>
    </row>
    <row r="20922" spans="4:5" x14ac:dyDescent="0.2">
      <c r="D20922" s="1"/>
      <c r="E20922" s="41"/>
    </row>
    <row r="20923" spans="4:5" x14ac:dyDescent="0.2">
      <c r="D20923" s="1"/>
      <c r="E20923" s="41"/>
    </row>
    <row r="20924" spans="4:5" x14ac:dyDescent="0.2">
      <c r="D20924" s="1"/>
      <c r="E20924" s="41"/>
    </row>
    <row r="20925" spans="4:5" x14ac:dyDescent="0.2">
      <c r="D20925" s="1"/>
      <c r="E20925" s="41"/>
    </row>
    <row r="20926" spans="4:5" x14ac:dyDescent="0.2">
      <c r="D20926" s="1"/>
      <c r="E20926" s="41"/>
    </row>
    <row r="20927" spans="4:5" x14ac:dyDescent="0.2">
      <c r="D20927" s="1"/>
      <c r="E20927" s="41"/>
    </row>
    <row r="20928" spans="4:5" x14ac:dyDescent="0.2">
      <c r="D20928" s="1"/>
      <c r="E20928" s="41"/>
    </row>
    <row r="20929" spans="4:5" x14ac:dyDescent="0.2">
      <c r="D20929" s="1"/>
      <c r="E20929" s="41"/>
    </row>
    <row r="20930" spans="4:5" x14ac:dyDescent="0.2">
      <c r="D20930" s="1"/>
      <c r="E20930" s="41"/>
    </row>
    <row r="20931" spans="4:5" x14ac:dyDescent="0.2">
      <c r="D20931" s="1"/>
      <c r="E20931" s="41"/>
    </row>
    <row r="20932" spans="4:5" x14ac:dyDescent="0.2">
      <c r="D20932" s="1"/>
      <c r="E20932" s="41"/>
    </row>
    <row r="20933" spans="4:5" x14ac:dyDescent="0.2">
      <c r="D20933" s="1"/>
      <c r="E20933" s="41"/>
    </row>
    <row r="20934" spans="4:5" x14ac:dyDescent="0.2">
      <c r="D20934" s="1"/>
      <c r="E20934" s="41"/>
    </row>
    <row r="20935" spans="4:5" x14ac:dyDescent="0.2">
      <c r="D20935" s="1"/>
      <c r="E20935" s="41"/>
    </row>
    <row r="20936" spans="4:5" x14ac:dyDescent="0.2">
      <c r="D20936" s="1"/>
      <c r="E20936" s="41"/>
    </row>
    <row r="20937" spans="4:5" x14ac:dyDescent="0.2">
      <c r="D20937" s="1"/>
      <c r="E20937" s="41"/>
    </row>
    <row r="20938" spans="4:5" x14ac:dyDescent="0.2">
      <c r="D20938" s="1"/>
      <c r="E20938" s="41"/>
    </row>
    <row r="20939" spans="4:5" x14ac:dyDescent="0.2">
      <c r="D20939" s="1"/>
      <c r="E20939" s="41"/>
    </row>
    <row r="20940" spans="4:5" x14ac:dyDescent="0.2">
      <c r="D20940" s="1"/>
      <c r="E20940" s="41"/>
    </row>
    <row r="20941" spans="4:5" x14ac:dyDescent="0.2">
      <c r="D20941" s="1"/>
      <c r="E20941" s="41"/>
    </row>
    <row r="20942" spans="4:5" x14ac:dyDescent="0.2">
      <c r="D20942" s="1"/>
      <c r="E20942" s="41"/>
    </row>
    <row r="20943" spans="4:5" x14ac:dyDescent="0.2">
      <c r="D20943" s="1"/>
      <c r="E20943" s="41"/>
    </row>
    <row r="20944" spans="4:5" x14ac:dyDescent="0.2">
      <c r="D20944" s="1"/>
      <c r="E20944" s="41"/>
    </row>
    <row r="20945" spans="4:5" x14ac:dyDescent="0.2">
      <c r="D20945" s="1"/>
      <c r="E20945" s="41"/>
    </row>
    <row r="20946" spans="4:5" x14ac:dyDescent="0.2">
      <c r="D20946" s="1"/>
      <c r="E20946" s="41"/>
    </row>
    <row r="20947" spans="4:5" x14ac:dyDescent="0.2">
      <c r="D20947" s="1"/>
      <c r="E20947" s="41"/>
    </row>
    <row r="20948" spans="4:5" x14ac:dyDescent="0.2">
      <c r="D20948" s="1"/>
      <c r="E20948" s="41"/>
    </row>
    <row r="20949" spans="4:5" x14ac:dyDescent="0.2">
      <c r="D20949" s="1"/>
      <c r="E20949" s="41"/>
    </row>
    <row r="20950" spans="4:5" x14ac:dyDescent="0.2">
      <c r="D20950" s="1"/>
      <c r="E20950" s="41"/>
    </row>
    <row r="20951" spans="4:5" x14ac:dyDescent="0.2">
      <c r="D20951" s="1"/>
      <c r="E20951" s="41"/>
    </row>
    <row r="20952" spans="4:5" x14ac:dyDescent="0.2">
      <c r="D20952" s="1"/>
      <c r="E20952" s="41"/>
    </row>
    <row r="20953" spans="4:5" x14ac:dyDescent="0.2">
      <c r="D20953" s="1"/>
      <c r="E20953" s="41"/>
    </row>
    <row r="20954" spans="4:5" x14ac:dyDescent="0.2">
      <c r="D20954" s="1"/>
      <c r="E20954" s="41"/>
    </row>
    <row r="20955" spans="4:5" x14ac:dyDescent="0.2">
      <c r="D20955" s="1"/>
      <c r="E20955" s="41"/>
    </row>
    <row r="20956" spans="4:5" x14ac:dyDescent="0.2">
      <c r="D20956" s="1"/>
      <c r="E20956" s="41"/>
    </row>
    <row r="20957" spans="4:5" x14ac:dyDescent="0.2">
      <c r="D20957" s="1"/>
      <c r="E20957" s="41"/>
    </row>
    <row r="20958" spans="4:5" x14ac:dyDescent="0.2">
      <c r="D20958" s="1"/>
      <c r="E20958" s="41"/>
    </row>
    <row r="20959" spans="4:5" x14ac:dyDescent="0.2">
      <c r="D20959" s="1"/>
      <c r="E20959" s="41"/>
    </row>
    <row r="20960" spans="4:5" x14ac:dyDescent="0.2">
      <c r="D20960" s="1"/>
      <c r="E20960" s="41"/>
    </row>
    <row r="20961" spans="4:5" x14ac:dyDescent="0.2">
      <c r="D20961" s="1"/>
      <c r="E20961" s="41"/>
    </row>
    <row r="20962" spans="4:5" x14ac:dyDescent="0.2">
      <c r="D20962" s="1"/>
      <c r="E20962" s="41"/>
    </row>
    <row r="20963" spans="4:5" x14ac:dyDescent="0.2">
      <c r="D20963" s="1"/>
      <c r="E20963" s="41"/>
    </row>
    <row r="20964" spans="4:5" x14ac:dyDescent="0.2">
      <c r="D20964" s="1"/>
      <c r="E20964" s="41"/>
    </row>
    <row r="20965" spans="4:5" x14ac:dyDescent="0.2">
      <c r="D20965" s="1"/>
      <c r="E20965" s="41"/>
    </row>
    <row r="20966" spans="4:5" x14ac:dyDescent="0.2">
      <c r="D20966" s="1"/>
      <c r="E20966" s="41"/>
    </row>
    <row r="20967" spans="4:5" x14ac:dyDescent="0.2">
      <c r="D20967" s="1"/>
      <c r="E20967" s="41"/>
    </row>
    <row r="20968" spans="4:5" x14ac:dyDescent="0.2">
      <c r="D20968" s="1"/>
      <c r="E20968" s="41"/>
    </row>
    <row r="20969" spans="4:5" x14ac:dyDescent="0.2">
      <c r="D20969" s="1"/>
      <c r="E20969" s="41"/>
    </row>
    <row r="20970" spans="4:5" x14ac:dyDescent="0.2">
      <c r="D20970" s="1"/>
      <c r="E20970" s="41"/>
    </row>
    <row r="20971" spans="4:5" x14ac:dyDescent="0.2">
      <c r="D20971" s="1"/>
      <c r="E20971" s="41"/>
    </row>
    <row r="20972" spans="4:5" x14ac:dyDescent="0.2">
      <c r="D20972" s="1"/>
      <c r="E20972" s="41"/>
    </row>
    <row r="20973" spans="4:5" x14ac:dyDescent="0.2">
      <c r="D20973" s="1"/>
      <c r="E20973" s="41"/>
    </row>
    <row r="20974" spans="4:5" x14ac:dyDescent="0.2">
      <c r="D20974" s="1"/>
      <c r="E20974" s="41"/>
    </row>
    <row r="20975" spans="4:5" x14ac:dyDescent="0.2">
      <c r="D20975" s="1"/>
      <c r="E20975" s="41"/>
    </row>
    <row r="20976" spans="4:5" x14ac:dyDescent="0.2">
      <c r="D20976" s="1"/>
      <c r="E20976" s="41"/>
    </row>
    <row r="20977" spans="4:5" x14ac:dyDescent="0.2">
      <c r="D20977" s="1"/>
      <c r="E20977" s="41"/>
    </row>
    <row r="20978" spans="4:5" x14ac:dyDescent="0.2">
      <c r="D20978" s="1"/>
      <c r="E20978" s="41"/>
    </row>
    <row r="20979" spans="4:5" x14ac:dyDescent="0.2">
      <c r="D20979" s="1"/>
      <c r="E20979" s="41"/>
    </row>
    <row r="20980" spans="4:5" x14ac:dyDescent="0.2">
      <c r="D20980" s="1"/>
      <c r="E20980" s="41"/>
    </row>
    <row r="20981" spans="4:5" x14ac:dyDescent="0.2">
      <c r="D20981" s="1"/>
      <c r="E20981" s="41"/>
    </row>
    <row r="20982" spans="4:5" x14ac:dyDescent="0.2">
      <c r="D20982" s="1"/>
      <c r="E20982" s="41"/>
    </row>
    <row r="20983" spans="4:5" x14ac:dyDescent="0.2">
      <c r="D20983" s="1"/>
      <c r="E20983" s="41"/>
    </row>
    <row r="20984" spans="4:5" x14ac:dyDescent="0.2">
      <c r="D20984" s="1"/>
      <c r="E20984" s="41"/>
    </row>
    <row r="20985" spans="4:5" x14ac:dyDescent="0.2">
      <c r="D20985" s="1"/>
      <c r="E20985" s="41"/>
    </row>
    <row r="20986" spans="4:5" x14ac:dyDescent="0.2">
      <c r="D20986" s="1"/>
      <c r="E20986" s="41"/>
    </row>
    <row r="20987" spans="4:5" x14ac:dyDescent="0.2">
      <c r="D20987" s="1"/>
      <c r="E20987" s="41"/>
    </row>
    <row r="20988" spans="4:5" x14ac:dyDescent="0.2">
      <c r="D20988" s="1"/>
      <c r="E20988" s="41"/>
    </row>
    <row r="20989" spans="4:5" x14ac:dyDescent="0.2">
      <c r="D20989" s="1"/>
      <c r="E20989" s="41"/>
    </row>
    <row r="20990" spans="4:5" x14ac:dyDescent="0.2">
      <c r="D20990" s="1"/>
      <c r="E20990" s="41"/>
    </row>
    <row r="20991" spans="4:5" x14ac:dyDescent="0.2">
      <c r="D20991" s="1"/>
      <c r="E20991" s="41"/>
    </row>
    <row r="20992" spans="4:5" x14ac:dyDescent="0.2">
      <c r="D20992" s="1"/>
      <c r="E20992" s="41"/>
    </row>
    <row r="20993" spans="4:5" x14ac:dyDescent="0.2">
      <c r="D20993" s="1"/>
      <c r="E20993" s="41"/>
    </row>
    <row r="20994" spans="4:5" x14ac:dyDescent="0.2">
      <c r="D20994" s="1"/>
      <c r="E20994" s="41"/>
    </row>
    <row r="20995" spans="4:5" x14ac:dyDescent="0.2">
      <c r="D20995" s="1"/>
      <c r="E20995" s="41"/>
    </row>
    <row r="20996" spans="4:5" x14ac:dyDescent="0.2">
      <c r="D20996" s="1"/>
      <c r="E20996" s="41"/>
    </row>
    <row r="20997" spans="4:5" x14ac:dyDescent="0.2">
      <c r="D20997" s="1"/>
      <c r="E20997" s="41"/>
    </row>
    <row r="20998" spans="4:5" x14ac:dyDescent="0.2">
      <c r="D20998" s="1"/>
      <c r="E20998" s="41"/>
    </row>
    <row r="20999" spans="4:5" x14ac:dyDescent="0.2">
      <c r="D20999" s="1"/>
      <c r="E20999" s="41"/>
    </row>
    <row r="21000" spans="4:5" x14ac:dyDescent="0.2">
      <c r="D21000" s="1"/>
      <c r="E21000" s="41"/>
    </row>
    <row r="21001" spans="4:5" x14ac:dyDescent="0.2">
      <c r="D21001" s="1"/>
      <c r="E21001" s="41"/>
    </row>
    <row r="21002" spans="4:5" x14ac:dyDescent="0.2">
      <c r="D21002" s="1"/>
      <c r="E21002" s="41"/>
    </row>
    <row r="21003" spans="4:5" x14ac:dyDescent="0.2">
      <c r="D21003" s="1"/>
      <c r="E21003" s="41"/>
    </row>
    <row r="21004" spans="4:5" x14ac:dyDescent="0.2">
      <c r="D21004" s="1"/>
      <c r="E21004" s="41"/>
    </row>
    <row r="21005" spans="4:5" x14ac:dyDescent="0.2">
      <c r="D21005" s="1"/>
      <c r="E21005" s="41"/>
    </row>
    <row r="21006" spans="4:5" x14ac:dyDescent="0.2">
      <c r="D21006" s="1"/>
      <c r="E21006" s="41"/>
    </row>
    <row r="21007" spans="4:5" x14ac:dyDescent="0.2">
      <c r="D21007" s="1"/>
      <c r="E21007" s="41"/>
    </row>
    <row r="21008" spans="4:5" x14ac:dyDescent="0.2">
      <c r="D21008" s="1"/>
      <c r="E21008" s="41"/>
    </row>
    <row r="21009" spans="4:5" x14ac:dyDescent="0.2">
      <c r="D21009" s="1"/>
      <c r="E21009" s="41"/>
    </row>
    <row r="21010" spans="4:5" x14ac:dyDescent="0.2">
      <c r="D21010" s="1"/>
      <c r="E21010" s="41"/>
    </row>
    <row r="21011" spans="4:5" x14ac:dyDescent="0.2">
      <c r="D21011" s="1"/>
      <c r="E21011" s="41"/>
    </row>
    <row r="21012" spans="4:5" x14ac:dyDescent="0.2">
      <c r="D21012" s="1"/>
      <c r="E21012" s="41"/>
    </row>
    <row r="21013" spans="4:5" x14ac:dyDescent="0.2">
      <c r="D21013" s="1"/>
      <c r="E21013" s="41"/>
    </row>
    <row r="21014" spans="4:5" x14ac:dyDescent="0.2">
      <c r="D21014" s="1"/>
      <c r="E21014" s="41"/>
    </row>
    <row r="21015" spans="4:5" x14ac:dyDescent="0.2">
      <c r="D21015" s="1"/>
      <c r="E21015" s="41"/>
    </row>
    <row r="21016" spans="4:5" x14ac:dyDescent="0.2">
      <c r="D21016" s="1"/>
      <c r="E21016" s="41"/>
    </row>
    <row r="21017" spans="4:5" x14ac:dyDescent="0.2">
      <c r="D21017" s="1"/>
      <c r="E21017" s="41"/>
    </row>
    <row r="21018" spans="4:5" x14ac:dyDescent="0.2">
      <c r="D21018" s="1"/>
      <c r="E21018" s="41"/>
    </row>
    <row r="21019" spans="4:5" x14ac:dyDescent="0.2">
      <c r="D21019" s="1"/>
      <c r="E21019" s="41"/>
    </row>
    <row r="21020" spans="4:5" x14ac:dyDescent="0.2">
      <c r="D21020" s="1"/>
      <c r="E21020" s="41"/>
    </row>
    <row r="21021" spans="4:5" x14ac:dyDescent="0.2">
      <c r="D21021" s="1"/>
      <c r="E21021" s="41"/>
    </row>
    <row r="21022" spans="4:5" x14ac:dyDescent="0.2">
      <c r="D21022" s="1"/>
      <c r="E21022" s="41"/>
    </row>
    <row r="21023" spans="4:5" x14ac:dyDescent="0.2">
      <c r="D21023" s="1"/>
      <c r="E21023" s="41"/>
    </row>
    <row r="21024" spans="4:5" x14ac:dyDescent="0.2">
      <c r="D21024" s="1"/>
      <c r="E21024" s="41"/>
    </row>
    <row r="21025" spans="4:5" x14ac:dyDescent="0.2">
      <c r="D21025" s="1"/>
      <c r="E21025" s="41"/>
    </row>
    <row r="21026" spans="4:5" x14ac:dyDescent="0.2">
      <c r="D21026" s="1"/>
      <c r="E21026" s="41"/>
    </row>
    <row r="21027" spans="4:5" x14ac:dyDescent="0.2">
      <c r="D21027" s="1"/>
      <c r="E21027" s="41"/>
    </row>
    <row r="21028" spans="4:5" x14ac:dyDescent="0.2">
      <c r="D21028" s="1"/>
      <c r="E21028" s="41"/>
    </row>
    <row r="21029" spans="4:5" x14ac:dyDescent="0.2">
      <c r="D21029" s="1"/>
      <c r="E21029" s="41"/>
    </row>
    <row r="21030" spans="4:5" x14ac:dyDescent="0.2">
      <c r="D21030" s="1"/>
      <c r="E21030" s="41"/>
    </row>
    <row r="21031" spans="4:5" x14ac:dyDescent="0.2">
      <c r="D21031" s="1"/>
      <c r="E21031" s="41"/>
    </row>
    <row r="21032" spans="4:5" x14ac:dyDescent="0.2">
      <c r="D21032" s="1"/>
      <c r="E21032" s="41"/>
    </row>
    <row r="21033" spans="4:5" x14ac:dyDescent="0.2">
      <c r="D21033" s="1"/>
      <c r="E21033" s="41"/>
    </row>
    <row r="21034" spans="4:5" x14ac:dyDescent="0.2">
      <c r="D21034" s="1"/>
      <c r="E21034" s="41"/>
    </row>
    <row r="21035" spans="4:5" x14ac:dyDescent="0.2">
      <c r="D21035" s="1"/>
      <c r="E21035" s="41"/>
    </row>
    <row r="21036" spans="4:5" x14ac:dyDescent="0.2">
      <c r="D21036" s="1"/>
      <c r="E21036" s="41"/>
    </row>
    <row r="21037" spans="4:5" x14ac:dyDescent="0.2">
      <c r="D21037" s="1"/>
      <c r="E21037" s="41"/>
    </row>
    <row r="21038" spans="4:5" x14ac:dyDescent="0.2">
      <c r="D21038" s="1"/>
      <c r="E21038" s="41"/>
    </row>
    <row r="21039" spans="4:5" x14ac:dyDescent="0.2">
      <c r="D21039" s="1"/>
      <c r="E21039" s="41"/>
    </row>
    <row r="21040" spans="4:5" x14ac:dyDescent="0.2">
      <c r="D21040" s="1"/>
      <c r="E21040" s="41"/>
    </row>
    <row r="21041" spans="4:5" x14ac:dyDescent="0.2">
      <c r="D21041" s="1"/>
      <c r="E21041" s="41"/>
    </row>
    <row r="21042" spans="4:5" x14ac:dyDescent="0.2">
      <c r="D21042" s="1"/>
      <c r="E21042" s="41"/>
    </row>
    <row r="21043" spans="4:5" x14ac:dyDescent="0.2">
      <c r="D21043" s="1"/>
      <c r="E21043" s="41"/>
    </row>
    <row r="21044" spans="4:5" x14ac:dyDescent="0.2">
      <c r="D21044" s="1"/>
      <c r="E21044" s="41"/>
    </row>
    <row r="21045" spans="4:5" x14ac:dyDescent="0.2">
      <c r="D21045" s="1"/>
      <c r="E21045" s="41"/>
    </row>
    <row r="21046" spans="4:5" x14ac:dyDescent="0.2">
      <c r="D21046" s="1"/>
      <c r="E21046" s="41"/>
    </row>
    <row r="21047" spans="4:5" x14ac:dyDescent="0.2">
      <c r="D21047" s="1"/>
      <c r="E21047" s="41"/>
    </row>
    <row r="21048" spans="4:5" x14ac:dyDescent="0.2">
      <c r="D21048" s="1"/>
      <c r="E21048" s="41"/>
    </row>
    <row r="21049" spans="4:5" x14ac:dyDescent="0.2">
      <c r="D21049" s="1"/>
      <c r="E21049" s="41"/>
    </row>
    <row r="21050" spans="4:5" x14ac:dyDescent="0.2">
      <c r="D21050" s="1"/>
      <c r="E21050" s="41"/>
    </row>
    <row r="21051" spans="4:5" x14ac:dyDescent="0.2">
      <c r="D21051" s="1"/>
      <c r="E21051" s="41"/>
    </row>
    <row r="21052" spans="4:5" x14ac:dyDescent="0.2">
      <c r="D21052" s="1"/>
      <c r="E21052" s="41"/>
    </row>
    <row r="21053" spans="4:5" x14ac:dyDescent="0.2">
      <c r="D21053" s="1"/>
      <c r="E21053" s="41"/>
    </row>
    <row r="21054" spans="4:5" x14ac:dyDescent="0.2">
      <c r="D21054" s="1"/>
      <c r="E21054" s="41"/>
    </row>
    <row r="21055" spans="4:5" x14ac:dyDescent="0.2">
      <c r="D21055" s="1"/>
      <c r="E21055" s="41"/>
    </row>
    <row r="21056" spans="4:5" x14ac:dyDescent="0.2">
      <c r="D21056" s="1"/>
      <c r="E21056" s="41"/>
    </row>
    <row r="21057" spans="4:5" x14ac:dyDescent="0.2">
      <c r="D21057" s="1"/>
      <c r="E21057" s="41"/>
    </row>
    <row r="21058" spans="4:5" x14ac:dyDescent="0.2">
      <c r="D21058" s="1"/>
      <c r="E21058" s="41"/>
    </row>
    <row r="21059" spans="4:5" x14ac:dyDescent="0.2">
      <c r="D21059" s="1"/>
      <c r="E21059" s="41"/>
    </row>
    <row r="21060" spans="4:5" x14ac:dyDescent="0.2">
      <c r="D21060" s="1"/>
      <c r="E21060" s="41"/>
    </row>
    <row r="21061" spans="4:5" x14ac:dyDescent="0.2">
      <c r="D21061" s="1"/>
      <c r="E21061" s="41"/>
    </row>
    <row r="21062" spans="4:5" x14ac:dyDescent="0.2">
      <c r="D21062" s="1"/>
      <c r="E21062" s="41"/>
    </row>
    <row r="21063" spans="4:5" x14ac:dyDescent="0.2">
      <c r="D21063" s="1"/>
      <c r="E21063" s="41"/>
    </row>
    <row r="21064" spans="4:5" x14ac:dyDescent="0.2">
      <c r="D21064" s="1"/>
      <c r="E21064" s="41"/>
    </row>
    <row r="21065" spans="4:5" x14ac:dyDescent="0.2">
      <c r="D21065" s="1"/>
      <c r="E21065" s="41"/>
    </row>
    <row r="21066" spans="4:5" x14ac:dyDescent="0.2">
      <c r="D21066" s="1"/>
      <c r="E21066" s="41"/>
    </row>
    <row r="21067" spans="4:5" x14ac:dyDescent="0.2">
      <c r="D21067" s="1"/>
      <c r="E21067" s="41"/>
    </row>
    <row r="21068" spans="4:5" x14ac:dyDescent="0.2">
      <c r="D21068" s="1"/>
      <c r="E21068" s="41"/>
    </row>
    <row r="21069" spans="4:5" x14ac:dyDescent="0.2">
      <c r="D21069" s="1"/>
      <c r="E21069" s="41"/>
    </row>
    <row r="21070" spans="4:5" x14ac:dyDescent="0.2">
      <c r="D21070" s="1"/>
      <c r="E21070" s="41"/>
    </row>
    <row r="21071" spans="4:5" x14ac:dyDescent="0.2">
      <c r="D21071" s="1"/>
      <c r="E21071" s="41"/>
    </row>
    <row r="21072" spans="4:5" x14ac:dyDescent="0.2">
      <c r="D21072" s="1"/>
      <c r="E21072" s="41"/>
    </row>
    <row r="21073" spans="4:5" x14ac:dyDescent="0.2">
      <c r="D21073" s="1"/>
      <c r="E21073" s="41"/>
    </row>
    <row r="21074" spans="4:5" x14ac:dyDescent="0.2">
      <c r="D21074" s="1"/>
      <c r="E21074" s="41"/>
    </row>
    <row r="21075" spans="4:5" x14ac:dyDescent="0.2">
      <c r="D21075" s="1"/>
      <c r="E21075" s="41"/>
    </row>
    <row r="21076" spans="4:5" x14ac:dyDescent="0.2">
      <c r="D21076" s="1"/>
      <c r="E21076" s="41"/>
    </row>
    <row r="21077" spans="4:5" x14ac:dyDescent="0.2">
      <c r="D21077" s="1"/>
      <c r="E21077" s="41"/>
    </row>
    <row r="21078" spans="4:5" x14ac:dyDescent="0.2">
      <c r="D21078" s="1"/>
      <c r="E21078" s="41"/>
    </row>
    <row r="21079" spans="4:5" x14ac:dyDescent="0.2">
      <c r="D21079" s="1"/>
      <c r="E21079" s="41"/>
    </row>
    <row r="21080" spans="4:5" x14ac:dyDescent="0.2">
      <c r="D21080" s="1"/>
      <c r="E21080" s="41"/>
    </row>
    <row r="21081" spans="4:5" x14ac:dyDescent="0.2">
      <c r="D21081" s="1"/>
      <c r="E21081" s="41"/>
    </row>
    <row r="21082" spans="4:5" x14ac:dyDescent="0.2">
      <c r="D21082" s="1"/>
      <c r="E21082" s="41"/>
    </row>
    <row r="21083" spans="4:5" x14ac:dyDescent="0.2">
      <c r="D21083" s="1"/>
      <c r="E21083" s="41"/>
    </row>
    <row r="21084" spans="4:5" x14ac:dyDescent="0.2">
      <c r="D21084" s="1"/>
      <c r="E21084" s="41"/>
    </row>
    <row r="21085" spans="4:5" x14ac:dyDescent="0.2">
      <c r="D21085" s="1"/>
      <c r="E21085" s="41"/>
    </row>
    <row r="21086" spans="4:5" x14ac:dyDescent="0.2">
      <c r="D21086" s="1"/>
      <c r="E21086" s="41"/>
    </row>
    <row r="21087" spans="4:5" x14ac:dyDescent="0.2">
      <c r="D21087" s="1"/>
      <c r="E21087" s="41"/>
    </row>
    <row r="21088" spans="4:5" x14ac:dyDescent="0.2">
      <c r="D21088" s="1"/>
      <c r="E21088" s="41"/>
    </row>
    <row r="21089" spans="4:5" x14ac:dyDescent="0.2">
      <c r="D21089" s="1"/>
      <c r="E21089" s="41"/>
    </row>
    <row r="21090" spans="4:5" x14ac:dyDescent="0.2">
      <c r="D21090" s="1"/>
      <c r="E21090" s="41"/>
    </row>
    <row r="21091" spans="4:5" x14ac:dyDescent="0.2">
      <c r="D21091" s="1"/>
      <c r="E21091" s="41"/>
    </row>
    <row r="21092" spans="4:5" x14ac:dyDescent="0.2">
      <c r="D21092" s="1"/>
      <c r="E21092" s="41"/>
    </row>
    <row r="21093" spans="4:5" x14ac:dyDescent="0.2">
      <c r="D21093" s="1"/>
      <c r="E21093" s="41"/>
    </row>
    <row r="21094" spans="4:5" x14ac:dyDescent="0.2">
      <c r="D21094" s="1"/>
      <c r="E21094" s="41"/>
    </row>
    <row r="21095" spans="4:5" x14ac:dyDescent="0.2">
      <c r="D21095" s="1"/>
      <c r="E21095" s="41"/>
    </row>
    <row r="21096" spans="4:5" x14ac:dyDescent="0.2">
      <c r="D21096" s="1"/>
      <c r="E21096" s="41"/>
    </row>
    <row r="21097" spans="4:5" x14ac:dyDescent="0.2">
      <c r="D21097" s="1"/>
      <c r="E21097" s="41"/>
    </row>
    <row r="21098" spans="4:5" x14ac:dyDescent="0.2">
      <c r="D21098" s="1"/>
      <c r="E21098" s="41"/>
    </row>
    <row r="21099" spans="4:5" x14ac:dyDescent="0.2">
      <c r="D21099" s="1"/>
      <c r="E21099" s="41"/>
    </row>
    <row r="21100" spans="4:5" x14ac:dyDescent="0.2">
      <c r="D21100" s="1"/>
      <c r="E21100" s="41"/>
    </row>
    <row r="21101" spans="4:5" x14ac:dyDescent="0.2">
      <c r="D21101" s="1"/>
      <c r="E21101" s="41"/>
    </row>
    <row r="21102" spans="4:5" x14ac:dyDescent="0.2">
      <c r="D21102" s="1"/>
      <c r="E21102" s="41"/>
    </row>
    <row r="21103" spans="4:5" x14ac:dyDescent="0.2">
      <c r="D21103" s="1"/>
      <c r="E21103" s="41"/>
    </row>
    <row r="21104" spans="4:5" x14ac:dyDescent="0.2">
      <c r="D21104" s="1"/>
      <c r="E21104" s="41"/>
    </row>
    <row r="21105" spans="4:5" x14ac:dyDescent="0.2">
      <c r="D21105" s="1"/>
      <c r="E21105" s="41"/>
    </row>
    <row r="21106" spans="4:5" x14ac:dyDescent="0.2">
      <c r="D21106" s="1"/>
      <c r="E21106" s="41"/>
    </row>
    <row r="21107" spans="4:5" x14ac:dyDescent="0.2">
      <c r="D21107" s="1"/>
      <c r="E21107" s="41"/>
    </row>
    <row r="21108" spans="4:5" x14ac:dyDescent="0.2">
      <c r="D21108" s="1"/>
      <c r="E21108" s="41"/>
    </row>
    <row r="21109" spans="4:5" x14ac:dyDescent="0.2">
      <c r="D21109" s="1"/>
      <c r="E21109" s="41"/>
    </row>
    <row r="21110" spans="4:5" x14ac:dyDescent="0.2">
      <c r="D21110" s="1"/>
      <c r="E21110" s="41"/>
    </row>
    <row r="21111" spans="4:5" x14ac:dyDescent="0.2">
      <c r="D21111" s="1"/>
      <c r="E21111" s="41"/>
    </row>
    <row r="21112" spans="4:5" x14ac:dyDescent="0.2">
      <c r="D21112" s="1"/>
      <c r="E21112" s="41"/>
    </row>
    <row r="21113" spans="4:5" x14ac:dyDescent="0.2">
      <c r="D21113" s="1"/>
      <c r="E21113" s="41"/>
    </row>
    <row r="21114" spans="4:5" x14ac:dyDescent="0.2">
      <c r="D21114" s="1"/>
      <c r="E21114" s="41"/>
    </row>
    <row r="21115" spans="4:5" x14ac:dyDescent="0.2">
      <c r="D21115" s="1"/>
      <c r="E21115" s="41"/>
    </row>
    <row r="21116" spans="4:5" x14ac:dyDescent="0.2">
      <c r="D21116" s="1"/>
      <c r="E21116" s="41"/>
    </row>
    <row r="21117" spans="4:5" x14ac:dyDescent="0.2">
      <c r="D21117" s="1"/>
      <c r="E21117" s="41"/>
    </row>
    <row r="21118" spans="4:5" x14ac:dyDescent="0.2">
      <c r="D21118" s="1"/>
      <c r="E21118" s="41"/>
    </row>
    <row r="21119" spans="4:5" x14ac:dyDescent="0.2">
      <c r="D21119" s="1"/>
      <c r="E21119" s="41"/>
    </row>
    <row r="21120" spans="4:5" x14ac:dyDescent="0.2">
      <c r="D21120" s="1"/>
      <c r="E21120" s="41"/>
    </row>
    <row r="21121" spans="4:5" x14ac:dyDescent="0.2">
      <c r="D21121" s="1"/>
      <c r="E21121" s="41"/>
    </row>
    <row r="21122" spans="4:5" x14ac:dyDescent="0.2">
      <c r="D21122" s="1"/>
      <c r="E21122" s="41"/>
    </row>
    <row r="21123" spans="4:5" x14ac:dyDescent="0.2">
      <c r="D21123" s="1"/>
      <c r="E21123" s="41"/>
    </row>
    <row r="21124" spans="4:5" x14ac:dyDescent="0.2">
      <c r="D21124" s="1"/>
      <c r="E21124" s="41"/>
    </row>
    <row r="21125" spans="4:5" x14ac:dyDescent="0.2">
      <c r="D21125" s="1"/>
      <c r="E21125" s="41"/>
    </row>
    <row r="21126" spans="4:5" x14ac:dyDescent="0.2">
      <c r="D21126" s="1"/>
      <c r="E21126" s="41"/>
    </row>
    <row r="21127" spans="4:5" x14ac:dyDescent="0.2">
      <c r="D21127" s="1"/>
      <c r="E21127" s="41"/>
    </row>
    <row r="21128" spans="4:5" x14ac:dyDescent="0.2">
      <c r="D21128" s="1"/>
      <c r="E21128" s="41"/>
    </row>
    <row r="21129" spans="4:5" x14ac:dyDescent="0.2">
      <c r="D21129" s="1"/>
      <c r="E21129" s="41"/>
    </row>
    <row r="21130" spans="4:5" x14ac:dyDescent="0.2">
      <c r="D21130" s="1"/>
      <c r="E21130" s="41"/>
    </row>
    <row r="21131" spans="4:5" x14ac:dyDescent="0.2">
      <c r="D21131" s="1"/>
      <c r="E21131" s="41"/>
    </row>
    <row r="21132" spans="4:5" x14ac:dyDescent="0.2">
      <c r="D21132" s="1"/>
      <c r="E21132" s="41"/>
    </row>
    <row r="21133" spans="4:5" x14ac:dyDescent="0.2">
      <c r="D21133" s="1"/>
      <c r="E21133" s="41"/>
    </row>
    <row r="21134" spans="4:5" x14ac:dyDescent="0.2">
      <c r="D21134" s="1"/>
      <c r="E21134" s="41"/>
    </row>
    <row r="21135" spans="4:5" x14ac:dyDescent="0.2">
      <c r="D21135" s="1"/>
      <c r="E21135" s="41"/>
    </row>
    <row r="21136" spans="4:5" x14ac:dyDescent="0.2">
      <c r="D21136" s="1"/>
      <c r="E21136" s="41"/>
    </row>
    <row r="21137" spans="4:5" x14ac:dyDescent="0.2">
      <c r="D21137" s="1"/>
      <c r="E21137" s="41"/>
    </row>
    <row r="21138" spans="4:5" x14ac:dyDescent="0.2">
      <c r="D21138" s="1"/>
      <c r="E21138" s="41"/>
    </row>
    <row r="21139" spans="4:5" x14ac:dyDescent="0.2">
      <c r="D21139" s="1"/>
      <c r="E21139" s="41"/>
    </row>
    <row r="21140" spans="4:5" x14ac:dyDescent="0.2">
      <c r="D21140" s="1"/>
      <c r="E21140" s="41"/>
    </row>
    <row r="21141" spans="4:5" x14ac:dyDescent="0.2">
      <c r="D21141" s="1"/>
      <c r="E21141" s="41"/>
    </row>
    <row r="21142" spans="4:5" x14ac:dyDescent="0.2">
      <c r="D21142" s="1"/>
      <c r="E21142" s="41"/>
    </row>
    <row r="21143" spans="4:5" x14ac:dyDescent="0.2">
      <c r="D21143" s="1"/>
      <c r="E21143" s="41"/>
    </row>
    <row r="21144" spans="4:5" x14ac:dyDescent="0.2">
      <c r="D21144" s="1"/>
      <c r="E21144" s="41"/>
    </row>
    <row r="21145" spans="4:5" x14ac:dyDescent="0.2">
      <c r="D21145" s="1"/>
      <c r="E21145" s="41"/>
    </row>
    <row r="21146" spans="4:5" x14ac:dyDescent="0.2">
      <c r="D21146" s="1"/>
      <c r="E21146" s="41"/>
    </row>
    <row r="21147" spans="4:5" x14ac:dyDescent="0.2">
      <c r="D21147" s="1"/>
      <c r="E21147" s="41"/>
    </row>
    <row r="21148" spans="4:5" x14ac:dyDescent="0.2">
      <c r="D21148" s="1"/>
      <c r="E21148" s="41"/>
    </row>
    <row r="21149" spans="4:5" x14ac:dyDescent="0.2">
      <c r="D21149" s="1"/>
      <c r="E21149" s="41"/>
    </row>
    <row r="21150" spans="4:5" x14ac:dyDescent="0.2">
      <c r="D21150" s="1"/>
      <c r="E21150" s="41"/>
    </row>
    <row r="21151" spans="4:5" x14ac:dyDescent="0.2">
      <c r="D21151" s="1"/>
      <c r="E21151" s="41"/>
    </row>
    <row r="21152" spans="4:5" x14ac:dyDescent="0.2">
      <c r="D21152" s="1"/>
      <c r="E21152" s="41"/>
    </row>
    <row r="21153" spans="4:5" x14ac:dyDescent="0.2">
      <c r="D21153" s="1"/>
      <c r="E21153" s="41"/>
    </row>
    <row r="21154" spans="4:5" x14ac:dyDescent="0.2">
      <c r="D21154" s="1"/>
      <c r="E21154" s="41"/>
    </row>
    <row r="21155" spans="4:5" x14ac:dyDescent="0.2">
      <c r="D21155" s="1"/>
      <c r="E21155" s="41"/>
    </row>
    <row r="21156" spans="4:5" x14ac:dyDescent="0.2">
      <c r="D21156" s="1"/>
      <c r="E21156" s="41"/>
    </row>
    <row r="21157" spans="4:5" x14ac:dyDescent="0.2">
      <c r="D21157" s="1"/>
      <c r="E21157" s="41"/>
    </row>
    <row r="21158" spans="4:5" x14ac:dyDescent="0.2">
      <c r="D21158" s="1"/>
      <c r="E21158" s="41"/>
    </row>
    <row r="21159" spans="4:5" x14ac:dyDescent="0.2">
      <c r="D21159" s="1"/>
      <c r="E21159" s="41"/>
    </row>
    <row r="21160" spans="4:5" x14ac:dyDescent="0.2">
      <c r="D21160" s="1"/>
      <c r="E21160" s="41"/>
    </row>
    <row r="21161" spans="4:5" x14ac:dyDescent="0.2">
      <c r="D21161" s="1"/>
      <c r="E21161" s="41"/>
    </row>
    <row r="21162" spans="4:5" x14ac:dyDescent="0.2">
      <c r="D21162" s="1"/>
      <c r="E21162" s="41"/>
    </row>
    <row r="21163" spans="4:5" x14ac:dyDescent="0.2">
      <c r="D21163" s="1"/>
      <c r="E21163" s="41"/>
    </row>
    <row r="21164" spans="4:5" x14ac:dyDescent="0.2">
      <c r="D21164" s="1"/>
      <c r="E21164" s="41"/>
    </row>
    <row r="21165" spans="4:5" x14ac:dyDescent="0.2">
      <c r="D21165" s="1"/>
      <c r="E21165" s="41"/>
    </row>
    <row r="21166" spans="4:5" x14ac:dyDescent="0.2">
      <c r="D21166" s="1"/>
      <c r="E21166" s="41"/>
    </row>
    <row r="21167" spans="4:5" x14ac:dyDescent="0.2">
      <c r="D21167" s="1"/>
      <c r="E21167" s="41"/>
    </row>
    <row r="21168" spans="4:5" x14ac:dyDescent="0.2">
      <c r="D21168" s="1"/>
      <c r="E21168" s="41"/>
    </row>
    <row r="21169" spans="4:5" x14ac:dyDescent="0.2">
      <c r="D21169" s="1"/>
      <c r="E21169" s="41"/>
    </row>
    <row r="21170" spans="4:5" x14ac:dyDescent="0.2">
      <c r="D21170" s="1"/>
      <c r="E21170" s="41"/>
    </row>
    <row r="21171" spans="4:5" x14ac:dyDescent="0.2">
      <c r="D21171" s="1"/>
      <c r="E21171" s="41"/>
    </row>
    <row r="21172" spans="4:5" x14ac:dyDescent="0.2">
      <c r="D21172" s="1"/>
      <c r="E21172" s="41"/>
    </row>
    <row r="21173" spans="4:5" x14ac:dyDescent="0.2">
      <c r="D21173" s="1"/>
      <c r="E21173" s="41"/>
    </row>
    <row r="21174" spans="4:5" x14ac:dyDescent="0.2">
      <c r="D21174" s="1"/>
      <c r="E21174" s="41"/>
    </row>
    <row r="21175" spans="4:5" x14ac:dyDescent="0.2">
      <c r="D21175" s="1"/>
      <c r="E21175" s="41"/>
    </row>
    <row r="21176" spans="4:5" x14ac:dyDescent="0.2">
      <c r="D21176" s="1"/>
      <c r="E21176" s="41"/>
    </row>
    <row r="21177" spans="4:5" x14ac:dyDescent="0.2">
      <c r="D21177" s="1"/>
      <c r="E21177" s="41"/>
    </row>
    <row r="21178" spans="4:5" x14ac:dyDescent="0.2">
      <c r="D21178" s="1"/>
      <c r="E21178" s="41"/>
    </row>
    <row r="21179" spans="4:5" x14ac:dyDescent="0.2">
      <c r="D21179" s="1"/>
      <c r="E21179" s="41"/>
    </row>
    <row r="21180" spans="4:5" x14ac:dyDescent="0.2">
      <c r="D21180" s="1"/>
      <c r="E21180" s="41"/>
    </row>
    <row r="21181" spans="4:5" x14ac:dyDescent="0.2">
      <c r="D21181" s="1"/>
      <c r="E21181" s="41"/>
    </row>
    <row r="21182" spans="4:5" x14ac:dyDescent="0.2">
      <c r="D21182" s="1"/>
      <c r="E21182" s="41"/>
    </row>
    <row r="21183" spans="4:5" x14ac:dyDescent="0.2">
      <c r="D21183" s="1"/>
      <c r="E21183" s="41"/>
    </row>
    <row r="21184" spans="4:5" x14ac:dyDescent="0.2">
      <c r="D21184" s="1"/>
      <c r="E21184" s="41"/>
    </row>
    <row r="21185" spans="4:5" x14ac:dyDescent="0.2">
      <c r="D21185" s="1"/>
      <c r="E21185" s="41"/>
    </row>
    <row r="21186" spans="4:5" x14ac:dyDescent="0.2">
      <c r="D21186" s="1"/>
      <c r="E21186" s="41"/>
    </row>
    <row r="21187" spans="4:5" x14ac:dyDescent="0.2">
      <c r="D21187" s="1"/>
      <c r="E21187" s="41"/>
    </row>
    <row r="21188" spans="4:5" x14ac:dyDescent="0.2">
      <c r="D21188" s="1"/>
      <c r="E21188" s="41"/>
    </row>
    <row r="21189" spans="4:5" x14ac:dyDescent="0.2">
      <c r="D21189" s="1"/>
      <c r="E21189" s="41"/>
    </row>
    <row r="21190" spans="4:5" x14ac:dyDescent="0.2">
      <c r="D21190" s="1"/>
      <c r="E21190" s="41"/>
    </row>
    <row r="21191" spans="4:5" x14ac:dyDescent="0.2">
      <c r="D21191" s="1"/>
      <c r="E21191" s="41"/>
    </row>
    <row r="21192" spans="4:5" x14ac:dyDescent="0.2">
      <c r="D21192" s="1"/>
      <c r="E21192" s="41"/>
    </row>
    <row r="21193" spans="4:5" x14ac:dyDescent="0.2">
      <c r="D21193" s="1"/>
      <c r="E21193" s="41"/>
    </row>
    <row r="21194" spans="4:5" x14ac:dyDescent="0.2">
      <c r="D21194" s="1"/>
      <c r="E21194" s="41"/>
    </row>
    <row r="21195" spans="4:5" x14ac:dyDescent="0.2">
      <c r="D21195" s="1"/>
      <c r="E21195" s="41"/>
    </row>
    <row r="21196" spans="4:5" x14ac:dyDescent="0.2">
      <c r="D21196" s="1"/>
      <c r="E21196" s="41"/>
    </row>
    <row r="21197" spans="4:5" x14ac:dyDescent="0.2">
      <c r="D21197" s="1"/>
      <c r="E21197" s="41"/>
    </row>
    <row r="21198" spans="4:5" x14ac:dyDescent="0.2">
      <c r="D21198" s="1"/>
      <c r="E21198" s="41"/>
    </row>
    <row r="21199" spans="4:5" x14ac:dyDescent="0.2">
      <c r="D21199" s="1"/>
      <c r="E21199" s="41"/>
    </row>
    <row r="21200" spans="4:5" x14ac:dyDescent="0.2">
      <c r="D21200" s="1"/>
      <c r="E21200" s="41"/>
    </row>
    <row r="21201" spans="4:5" x14ac:dyDescent="0.2">
      <c r="D21201" s="1"/>
      <c r="E21201" s="41"/>
    </row>
    <row r="21202" spans="4:5" x14ac:dyDescent="0.2">
      <c r="D21202" s="1"/>
      <c r="E21202" s="41"/>
    </row>
    <row r="21203" spans="4:5" x14ac:dyDescent="0.2">
      <c r="D21203" s="1"/>
      <c r="E21203" s="41"/>
    </row>
    <row r="21204" spans="4:5" x14ac:dyDescent="0.2">
      <c r="D21204" s="1"/>
      <c r="E21204" s="41"/>
    </row>
    <row r="21205" spans="4:5" x14ac:dyDescent="0.2">
      <c r="D21205" s="1"/>
      <c r="E21205" s="41"/>
    </row>
    <row r="21206" spans="4:5" x14ac:dyDescent="0.2">
      <c r="D21206" s="1"/>
      <c r="E21206" s="41"/>
    </row>
    <row r="21207" spans="4:5" x14ac:dyDescent="0.2">
      <c r="D21207" s="1"/>
      <c r="E21207" s="41"/>
    </row>
    <row r="21208" spans="4:5" x14ac:dyDescent="0.2">
      <c r="D21208" s="1"/>
      <c r="E21208" s="41"/>
    </row>
    <row r="21209" spans="4:5" x14ac:dyDescent="0.2">
      <c r="D21209" s="1"/>
      <c r="E21209" s="41"/>
    </row>
    <row r="21210" spans="4:5" x14ac:dyDescent="0.2">
      <c r="D21210" s="1"/>
      <c r="E21210" s="41"/>
    </row>
    <row r="21211" spans="4:5" x14ac:dyDescent="0.2">
      <c r="D21211" s="1"/>
      <c r="E21211" s="41"/>
    </row>
    <row r="21212" spans="4:5" x14ac:dyDescent="0.2">
      <c r="D21212" s="1"/>
      <c r="E21212" s="41"/>
    </row>
    <row r="21213" spans="4:5" x14ac:dyDescent="0.2">
      <c r="D21213" s="1"/>
      <c r="E21213" s="41"/>
    </row>
    <row r="21214" spans="4:5" x14ac:dyDescent="0.2">
      <c r="D21214" s="1"/>
      <c r="E21214" s="41"/>
    </row>
    <row r="21215" spans="4:5" x14ac:dyDescent="0.2">
      <c r="D21215" s="1"/>
      <c r="E21215" s="41"/>
    </row>
    <row r="21216" spans="4:5" x14ac:dyDescent="0.2">
      <c r="D21216" s="1"/>
      <c r="E21216" s="41"/>
    </row>
    <row r="21217" spans="4:5" x14ac:dyDescent="0.2">
      <c r="D21217" s="1"/>
      <c r="E21217" s="41"/>
    </row>
    <row r="21218" spans="4:5" x14ac:dyDescent="0.2">
      <c r="D21218" s="1"/>
      <c r="E21218" s="41"/>
    </row>
    <row r="21219" spans="4:5" x14ac:dyDescent="0.2">
      <c r="D21219" s="1"/>
      <c r="E21219" s="41"/>
    </row>
    <row r="21220" spans="4:5" x14ac:dyDescent="0.2">
      <c r="D21220" s="1"/>
      <c r="E21220" s="41"/>
    </row>
    <row r="21221" spans="4:5" x14ac:dyDescent="0.2">
      <c r="D21221" s="1"/>
      <c r="E21221" s="41"/>
    </row>
    <row r="21222" spans="4:5" x14ac:dyDescent="0.2">
      <c r="D21222" s="1"/>
      <c r="E21222" s="41"/>
    </row>
    <row r="21223" spans="4:5" x14ac:dyDescent="0.2">
      <c r="D21223" s="1"/>
      <c r="E21223" s="41"/>
    </row>
    <row r="21224" spans="4:5" x14ac:dyDescent="0.2">
      <c r="D21224" s="1"/>
      <c r="E21224" s="41"/>
    </row>
    <row r="21225" spans="4:5" x14ac:dyDescent="0.2">
      <c r="D21225" s="1"/>
      <c r="E21225" s="41"/>
    </row>
    <row r="21226" spans="4:5" x14ac:dyDescent="0.2">
      <c r="D21226" s="1"/>
      <c r="E21226" s="41"/>
    </row>
    <row r="21227" spans="4:5" x14ac:dyDescent="0.2">
      <c r="D21227" s="1"/>
      <c r="E21227" s="41"/>
    </row>
    <row r="21228" spans="4:5" x14ac:dyDescent="0.2">
      <c r="D21228" s="1"/>
      <c r="E21228" s="41"/>
    </row>
    <row r="21229" spans="4:5" x14ac:dyDescent="0.2">
      <c r="D21229" s="1"/>
      <c r="E21229" s="41"/>
    </row>
    <row r="21230" spans="4:5" x14ac:dyDescent="0.2">
      <c r="D21230" s="1"/>
      <c r="E21230" s="41"/>
    </row>
    <row r="21231" spans="4:5" x14ac:dyDescent="0.2">
      <c r="D21231" s="1"/>
      <c r="E21231" s="41"/>
    </row>
    <row r="21232" spans="4:5" x14ac:dyDescent="0.2">
      <c r="D21232" s="1"/>
      <c r="E21232" s="41"/>
    </row>
    <row r="21233" spans="4:5" x14ac:dyDescent="0.2">
      <c r="D21233" s="1"/>
      <c r="E21233" s="41"/>
    </row>
    <row r="21234" spans="4:5" x14ac:dyDescent="0.2">
      <c r="D21234" s="1"/>
      <c r="E21234" s="41"/>
    </row>
    <row r="21235" spans="4:5" x14ac:dyDescent="0.2">
      <c r="D21235" s="1"/>
      <c r="E21235" s="41"/>
    </row>
    <row r="21236" spans="4:5" x14ac:dyDescent="0.2">
      <c r="D21236" s="1"/>
      <c r="E21236" s="41"/>
    </row>
    <row r="21237" spans="4:5" x14ac:dyDescent="0.2">
      <c r="D21237" s="1"/>
      <c r="E21237" s="41"/>
    </row>
    <row r="21238" spans="4:5" x14ac:dyDescent="0.2">
      <c r="D21238" s="1"/>
      <c r="E21238" s="41"/>
    </row>
    <row r="21239" spans="4:5" x14ac:dyDescent="0.2">
      <c r="D21239" s="1"/>
      <c r="E21239" s="41"/>
    </row>
    <row r="21240" spans="4:5" x14ac:dyDescent="0.2">
      <c r="D21240" s="1"/>
      <c r="E21240" s="41"/>
    </row>
    <row r="21241" spans="4:5" x14ac:dyDescent="0.2">
      <c r="D21241" s="1"/>
      <c r="E21241" s="41"/>
    </row>
    <row r="21242" spans="4:5" x14ac:dyDescent="0.2">
      <c r="D21242" s="1"/>
      <c r="E21242" s="41"/>
    </row>
    <row r="21243" spans="4:5" x14ac:dyDescent="0.2">
      <c r="D21243" s="1"/>
      <c r="E21243" s="41"/>
    </row>
    <row r="21244" spans="4:5" x14ac:dyDescent="0.2">
      <c r="D21244" s="1"/>
      <c r="E21244" s="41"/>
    </row>
    <row r="21245" spans="4:5" x14ac:dyDescent="0.2">
      <c r="D21245" s="1"/>
      <c r="E21245" s="41"/>
    </row>
    <row r="21246" spans="4:5" x14ac:dyDescent="0.2">
      <c r="D21246" s="1"/>
      <c r="E21246" s="41"/>
    </row>
    <row r="21247" spans="4:5" x14ac:dyDescent="0.2">
      <c r="D21247" s="1"/>
      <c r="E21247" s="41"/>
    </row>
    <row r="21248" spans="4:5" x14ac:dyDescent="0.2">
      <c r="D21248" s="1"/>
      <c r="E21248" s="41"/>
    </row>
    <row r="21249" spans="4:5" x14ac:dyDescent="0.2">
      <c r="D21249" s="1"/>
      <c r="E21249" s="41"/>
    </row>
    <row r="21250" spans="4:5" x14ac:dyDescent="0.2">
      <c r="D21250" s="1"/>
      <c r="E21250" s="41"/>
    </row>
    <row r="21251" spans="4:5" x14ac:dyDescent="0.2">
      <c r="D21251" s="1"/>
      <c r="E21251" s="41"/>
    </row>
    <row r="21252" spans="4:5" x14ac:dyDescent="0.2">
      <c r="D21252" s="1"/>
      <c r="E21252" s="41"/>
    </row>
    <row r="21253" spans="4:5" x14ac:dyDescent="0.2">
      <c r="D21253" s="1"/>
      <c r="E21253" s="41"/>
    </row>
    <row r="21254" spans="4:5" x14ac:dyDescent="0.2">
      <c r="D21254" s="1"/>
      <c r="E21254" s="41"/>
    </row>
    <row r="21255" spans="4:5" x14ac:dyDescent="0.2">
      <c r="D21255" s="1"/>
      <c r="E21255" s="41"/>
    </row>
    <row r="21256" spans="4:5" x14ac:dyDescent="0.2">
      <c r="D21256" s="1"/>
      <c r="E21256" s="41"/>
    </row>
    <row r="21257" spans="4:5" x14ac:dyDescent="0.2">
      <c r="D21257" s="1"/>
      <c r="E21257" s="41"/>
    </row>
    <row r="21258" spans="4:5" x14ac:dyDescent="0.2">
      <c r="D21258" s="1"/>
      <c r="E21258" s="41"/>
    </row>
    <row r="21259" spans="4:5" x14ac:dyDescent="0.2">
      <c r="D21259" s="1"/>
      <c r="E21259" s="41"/>
    </row>
    <row r="21260" spans="4:5" x14ac:dyDescent="0.2">
      <c r="D21260" s="1"/>
      <c r="E21260" s="41"/>
    </row>
    <row r="21261" spans="4:5" x14ac:dyDescent="0.2">
      <c r="D21261" s="1"/>
      <c r="E21261" s="41"/>
    </row>
    <row r="21262" spans="4:5" x14ac:dyDescent="0.2">
      <c r="D21262" s="1"/>
      <c r="E21262" s="41"/>
    </row>
    <row r="21263" spans="4:5" x14ac:dyDescent="0.2">
      <c r="D21263" s="1"/>
      <c r="E21263" s="41"/>
    </row>
    <row r="21264" spans="4:5" x14ac:dyDescent="0.2">
      <c r="D21264" s="1"/>
      <c r="E21264" s="41"/>
    </row>
    <row r="21265" spans="4:5" x14ac:dyDescent="0.2">
      <c r="D21265" s="1"/>
      <c r="E21265" s="41"/>
    </row>
    <row r="21266" spans="4:5" x14ac:dyDescent="0.2">
      <c r="D21266" s="1"/>
      <c r="E21266" s="41"/>
    </row>
    <row r="21267" spans="4:5" x14ac:dyDescent="0.2">
      <c r="D21267" s="1"/>
      <c r="E21267" s="41"/>
    </row>
    <row r="21268" spans="4:5" x14ac:dyDescent="0.2">
      <c r="D21268" s="1"/>
      <c r="E21268" s="41"/>
    </row>
    <row r="21269" spans="4:5" x14ac:dyDescent="0.2">
      <c r="D21269" s="1"/>
      <c r="E21269" s="41"/>
    </row>
    <row r="21270" spans="4:5" x14ac:dyDescent="0.2">
      <c r="D21270" s="1"/>
      <c r="E21270" s="41"/>
    </row>
    <row r="21271" spans="4:5" x14ac:dyDescent="0.2">
      <c r="D21271" s="1"/>
      <c r="E21271" s="41"/>
    </row>
    <row r="21272" spans="4:5" x14ac:dyDescent="0.2">
      <c r="D21272" s="1"/>
      <c r="E21272" s="41"/>
    </row>
    <row r="21273" spans="4:5" x14ac:dyDescent="0.2">
      <c r="D21273" s="1"/>
      <c r="E21273" s="41"/>
    </row>
    <row r="21274" spans="4:5" x14ac:dyDescent="0.2">
      <c r="D21274" s="1"/>
      <c r="E21274" s="41"/>
    </row>
    <row r="21275" spans="4:5" x14ac:dyDescent="0.2">
      <c r="D21275" s="1"/>
      <c r="E21275" s="41"/>
    </row>
    <row r="21276" spans="4:5" x14ac:dyDescent="0.2">
      <c r="D21276" s="1"/>
      <c r="E21276" s="41"/>
    </row>
    <row r="21277" spans="4:5" x14ac:dyDescent="0.2">
      <c r="D21277" s="1"/>
      <c r="E21277" s="41"/>
    </row>
    <row r="21278" spans="4:5" x14ac:dyDescent="0.2">
      <c r="D21278" s="1"/>
      <c r="E21278" s="41"/>
    </row>
    <row r="21279" spans="4:5" x14ac:dyDescent="0.2">
      <c r="D21279" s="1"/>
      <c r="E21279" s="41"/>
    </row>
    <row r="21280" spans="4:5" x14ac:dyDescent="0.2">
      <c r="D21280" s="1"/>
      <c r="E21280" s="41"/>
    </row>
    <row r="21281" spans="4:5" x14ac:dyDescent="0.2">
      <c r="D21281" s="1"/>
      <c r="E21281" s="41"/>
    </row>
    <row r="21282" spans="4:5" x14ac:dyDescent="0.2">
      <c r="D21282" s="1"/>
      <c r="E21282" s="41"/>
    </row>
    <row r="21283" spans="4:5" x14ac:dyDescent="0.2">
      <c r="D21283" s="1"/>
      <c r="E21283" s="41"/>
    </row>
    <row r="21284" spans="4:5" x14ac:dyDescent="0.2">
      <c r="D21284" s="1"/>
      <c r="E21284" s="41"/>
    </row>
    <row r="21285" spans="4:5" x14ac:dyDescent="0.2">
      <c r="D21285" s="1"/>
      <c r="E21285" s="41"/>
    </row>
    <row r="21286" spans="4:5" x14ac:dyDescent="0.2">
      <c r="D21286" s="1"/>
      <c r="E21286" s="41"/>
    </row>
    <row r="21287" spans="4:5" x14ac:dyDescent="0.2">
      <c r="D21287" s="1"/>
      <c r="E21287" s="41"/>
    </row>
    <row r="21288" spans="4:5" x14ac:dyDescent="0.2">
      <c r="D21288" s="1"/>
      <c r="E21288" s="41"/>
    </row>
    <row r="21289" spans="4:5" x14ac:dyDescent="0.2">
      <c r="D21289" s="1"/>
      <c r="E21289" s="41"/>
    </row>
    <row r="21290" spans="4:5" x14ac:dyDescent="0.2">
      <c r="D21290" s="1"/>
      <c r="E21290" s="41"/>
    </row>
    <row r="21291" spans="4:5" x14ac:dyDescent="0.2">
      <c r="D21291" s="1"/>
      <c r="E21291" s="41"/>
    </row>
    <row r="21292" spans="4:5" x14ac:dyDescent="0.2">
      <c r="D21292" s="1"/>
      <c r="E21292" s="41"/>
    </row>
    <row r="21293" spans="4:5" x14ac:dyDescent="0.2">
      <c r="D21293" s="1"/>
      <c r="E21293" s="41"/>
    </row>
    <row r="21294" spans="4:5" x14ac:dyDescent="0.2">
      <c r="D21294" s="1"/>
      <c r="E21294" s="41"/>
    </row>
    <row r="21295" spans="4:5" x14ac:dyDescent="0.2">
      <c r="D21295" s="1"/>
      <c r="E21295" s="41"/>
    </row>
    <row r="21296" spans="4:5" x14ac:dyDescent="0.2">
      <c r="D21296" s="1"/>
      <c r="E21296" s="41"/>
    </row>
    <row r="21297" spans="4:5" x14ac:dyDescent="0.2">
      <c r="D21297" s="1"/>
      <c r="E21297" s="41"/>
    </row>
    <row r="21298" spans="4:5" x14ac:dyDescent="0.2">
      <c r="D21298" s="1"/>
      <c r="E21298" s="41"/>
    </row>
    <row r="21299" spans="4:5" x14ac:dyDescent="0.2">
      <c r="D21299" s="1"/>
      <c r="E21299" s="41"/>
    </row>
    <row r="21300" spans="4:5" x14ac:dyDescent="0.2">
      <c r="D21300" s="1"/>
      <c r="E21300" s="41"/>
    </row>
    <row r="21301" spans="4:5" x14ac:dyDescent="0.2">
      <c r="D21301" s="1"/>
      <c r="E21301" s="41"/>
    </row>
    <row r="21302" spans="4:5" x14ac:dyDescent="0.2">
      <c r="D21302" s="1"/>
      <c r="E21302" s="41"/>
    </row>
    <row r="21303" spans="4:5" x14ac:dyDescent="0.2">
      <c r="D21303" s="1"/>
      <c r="E21303" s="41"/>
    </row>
    <row r="21304" spans="4:5" x14ac:dyDescent="0.2">
      <c r="D21304" s="1"/>
      <c r="E21304" s="41"/>
    </row>
    <row r="21305" spans="4:5" x14ac:dyDescent="0.2">
      <c r="D21305" s="1"/>
      <c r="E21305" s="41"/>
    </row>
    <row r="21306" spans="4:5" x14ac:dyDescent="0.2">
      <c r="D21306" s="1"/>
      <c r="E21306" s="41"/>
    </row>
    <row r="21307" spans="4:5" x14ac:dyDescent="0.2">
      <c r="D21307" s="1"/>
      <c r="E21307" s="41"/>
    </row>
    <row r="21308" spans="4:5" x14ac:dyDescent="0.2">
      <c r="D21308" s="1"/>
      <c r="E21308" s="41"/>
    </row>
    <row r="21309" spans="4:5" x14ac:dyDescent="0.2">
      <c r="D21309" s="1"/>
      <c r="E21309" s="41"/>
    </row>
    <row r="21310" spans="4:5" x14ac:dyDescent="0.2">
      <c r="D21310" s="1"/>
      <c r="E21310" s="41"/>
    </row>
    <row r="21311" spans="4:5" x14ac:dyDescent="0.2">
      <c r="D21311" s="1"/>
      <c r="E21311" s="41"/>
    </row>
    <row r="21312" spans="4:5" x14ac:dyDescent="0.2">
      <c r="D21312" s="1"/>
      <c r="E21312" s="41"/>
    </row>
    <row r="21313" spans="4:5" x14ac:dyDescent="0.2">
      <c r="D21313" s="1"/>
      <c r="E21313" s="41"/>
    </row>
    <row r="21314" spans="4:5" x14ac:dyDescent="0.2">
      <c r="D21314" s="1"/>
      <c r="E21314" s="41"/>
    </row>
    <row r="21315" spans="4:5" x14ac:dyDescent="0.2">
      <c r="D21315" s="1"/>
      <c r="E21315" s="41"/>
    </row>
    <row r="21316" spans="4:5" x14ac:dyDescent="0.2">
      <c r="D21316" s="1"/>
      <c r="E21316" s="41"/>
    </row>
    <row r="21317" spans="4:5" x14ac:dyDescent="0.2">
      <c r="D21317" s="1"/>
      <c r="E21317" s="41"/>
    </row>
    <row r="21318" spans="4:5" x14ac:dyDescent="0.2">
      <c r="D21318" s="1"/>
      <c r="E21318" s="41"/>
    </row>
    <row r="21319" spans="4:5" x14ac:dyDescent="0.2">
      <c r="D21319" s="1"/>
      <c r="E21319" s="41"/>
    </row>
    <row r="21320" spans="4:5" x14ac:dyDescent="0.2">
      <c r="D21320" s="1"/>
      <c r="E21320" s="41"/>
    </row>
    <row r="21321" spans="4:5" x14ac:dyDescent="0.2">
      <c r="D21321" s="1"/>
      <c r="E21321" s="41"/>
    </row>
    <row r="21322" spans="4:5" x14ac:dyDescent="0.2">
      <c r="D21322" s="1"/>
      <c r="E21322" s="41"/>
    </row>
    <row r="21323" spans="4:5" x14ac:dyDescent="0.2">
      <c r="D21323" s="1"/>
      <c r="E21323" s="41"/>
    </row>
    <row r="21324" spans="4:5" x14ac:dyDescent="0.2">
      <c r="D21324" s="1"/>
      <c r="E21324" s="41"/>
    </row>
    <row r="21325" spans="4:5" x14ac:dyDescent="0.2">
      <c r="D21325" s="1"/>
      <c r="E21325" s="41"/>
    </row>
    <row r="21326" spans="4:5" x14ac:dyDescent="0.2">
      <c r="D21326" s="1"/>
      <c r="E21326" s="41"/>
    </row>
    <row r="21327" spans="4:5" x14ac:dyDescent="0.2">
      <c r="D21327" s="1"/>
      <c r="E21327" s="41"/>
    </row>
    <row r="21328" spans="4:5" x14ac:dyDescent="0.2">
      <c r="D21328" s="1"/>
      <c r="E21328" s="41"/>
    </row>
    <row r="21329" spans="4:5" x14ac:dyDescent="0.2">
      <c r="D21329" s="1"/>
      <c r="E21329" s="41"/>
    </row>
    <row r="21330" spans="4:5" x14ac:dyDescent="0.2">
      <c r="D21330" s="1"/>
      <c r="E21330" s="41"/>
    </row>
    <row r="21331" spans="4:5" x14ac:dyDescent="0.2">
      <c r="D21331" s="1"/>
      <c r="E21331" s="41"/>
    </row>
    <row r="21332" spans="4:5" x14ac:dyDescent="0.2">
      <c r="D21332" s="1"/>
      <c r="E21332" s="41"/>
    </row>
    <row r="21333" spans="4:5" x14ac:dyDescent="0.2">
      <c r="D21333" s="1"/>
      <c r="E21333" s="41"/>
    </row>
    <row r="21334" spans="4:5" x14ac:dyDescent="0.2">
      <c r="D21334" s="1"/>
      <c r="E21334" s="41"/>
    </row>
    <row r="21335" spans="4:5" x14ac:dyDescent="0.2">
      <c r="D21335" s="1"/>
      <c r="E21335" s="41"/>
    </row>
    <row r="21336" spans="4:5" x14ac:dyDescent="0.2">
      <c r="D21336" s="1"/>
      <c r="E21336" s="41"/>
    </row>
    <row r="21337" spans="4:5" x14ac:dyDescent="0.2">
      <c r="D21337" s="1"/>
      <c r="E21337" s="41"/>
    </row>
    <row r="21338" spans="4:5" x14ac:dyDescent="0.2">
      <c r="D21338" s="1"/>
      <c r="E21338" s="41"/>
    </row>
    <row r="21339" spans="4:5" x14ac:dyDescent="0.2">
      <c r="D21339" s="1"/>
      <c r="E21339" s="41"/>
    </row>
    <row r="21340" spans="4:5" x14ac:dyDescent="0.2">
      <c r="D21340" s="1"/>
      <c r="E21340" s="41"/>
    </row>
    <row r="21341" spans="4:5" x14ac:dyDescent="0.2">
      <c r="D21341" s="1"/>
      <c r="E21341" s="41"/>
    </row>
    <row r="21342" spans="4:5" x14ac:dyDescent="0.2">
      <c r="D21342" s="1"/>
      <c r="E21342" s="41"/>
    </row>
    <row r="21343" spans="4:5" x14ac:dyDescent="0.2">
      <c r="D21343" s="1"/>
      <c r="E21343" s="41"/>
    </row>
    <row r="21344" spans="4:5" x14ac:dyDescent="0.2">
      <c r="D21344" s="1"/>
      <c r="E21344" s="41"/>
    </row>
    <row r="21345" spans="4:5" x14ac:dyDescent="0.2">
      <c r="D21345" s="1"/>
      <c r="E21345" s="41"/>
    </row>
    <row r="21346" spans="4:5" x14ac:dyDescent="0.2">
      <c r="D21346" s="1"/>
      <c r="E21346" s="41"/>
    </row>
    <row r="21347" spans="4:5" x14ac:dyDescent="0.2">
      <c r="D21347" s="1"/>
      <c r="E21347" s="41"/>
    </row>
    <row r="21348" spans="4:5" x14ac:dyDescent="0.2">
      <c r="D21348" s="1"/>
      <c r="E21348" s="41"/>
    </row>
    <row r="21349" spans="4:5" x14ac:dyDescent="0.2">
      <c r="D21349" s="1"/>
      <c r="E21349" s="41"/>
    </row>
    <row r="21350" spans="4:5" x14ac:dyDescent="0.2">
      <c r="D21350" s="1"/>
      <c r="E21350" s="41"/>
    </row>
    <row r="21351" spans="4:5" x14ac:dyDescent="0.2">
      <c r="D21351" s="1"/>
      <c r="E21351" s="41"/>
    </row>
    <row r="21352" spans="4:5" x14ac:dyDescent="0.2">
      <c r="D21352" s="1"/>
      <c r="E21352" s="41"/>
    </row>
    <row r="21353" spans="4:5" x14ac:dyDescent="0.2">
      <c r="D21353" s="1"/>
      <c r="E21353" s="41"/>
    </row>
    <row r="21354" spans="4:5" x14ac:dyDescent="0.2">
      <c r="D21354" s="1"/>
      <c r="E21354" s="41"/>
    </row>
    <row r="21355" spans="4:5" x14ac:dyDescent="0.2">
      <c r="D21355" s="1"/>
      <c r="E21355" s="41"/>
    </row>
    <row r="21356" spans="4:5" x14ac:dyDescent="0.2">
      <c r="D21356" s="1"/>
      <c r="E21356" s="41"/>
    </row>
    <row r="21357" spans="4:5" x14ac:dyDescent="0.2">
      <c r="D21357" s="1"/>
      <c r="E21357" s="41"/>
    </row>
    <row r="21358" spans="4:5" x14ac:dyDescent="0.2">
      <c r="D21358" s="1"/>
      <c r="E21358" s="41"/>
    </row>
    <row r="21359" spans="4:5" x14ac:dyDescent="0.2">
      <c r="D21359" s="1"/>
      <c r="E21359" s="41"/>
    </row>
    <row r="21360" spans="4:5" x14ac:dyDescent="0.2">
      <c r="D21360" s="1"/>
      <c r="E21360" s="41"/>
    </row>
    <row r="21361" spans="4:5" x14ac:dyDescent="0.2">
      <c r="D21361" s="1"/>
      <c r="E21361" s="41"/>
    </row>
    <row r="21362" spans="4:5" x14ac:dyDescent="0.2">
      <c r="D21362" s="1"/>
      <c r="E21362" s="41"/>
    </row>
    <row r="21363" spans="4:5" x14ac:dyDescent="0.2">
      <c r="D21363" s="1"/>
      <c r="E21363" s="41"/>
    </row>
    <row r="21364" spans="4:5" x14ac:dyDescent="0.2">
      <c r="D21364" s="1"/>
      <c r="E21364" s="41"/>
    </row>
    <row r="21365" spans="4:5" x14ac:dyDescent="0.2">
      <c r="D21365" s="1"/>
      <c r="E21365" s="41"/>
    </row>
    <row r="21366" spans="4:5" x14ac:dyDescent="0.2">
      <c r="D21366" s="1"/>
      <c r="E21366" s="41"/>
    </row>
    <row r="21367" spans="4:5" x14ac:dyDescent="0.2">
      <c r="D21367" s="1"/>
      <c r="E21367" s="41"/>
    </row>
    <row r="21368" spans="4:5" x14ac:dyDescent="0.2">
      <c r="D21368" s="1"/>
      <c r="E21368" s="41"/>
    </row>
    <row r="21369" spans="4:5" x14ac:dyDescent="0.2">
      <c r="D21369" s="1"/>
      <c r="E21369" s="41"/>
    </row>
    <row r="21370" spans="4:5" x14ac:dyDescent="0.2">
      <c r="D21370" s="1"/>
      <c r="E21370" s="41"/>
    </row>
    <row r="21371" spans="4:5" x14ac:dyDescent="0.2">
      <c r="D21371" s="1"/>
      <c r="E21371" s="41"/>
    </row>
    <row r="21372" spans="4:5" x14ac:dyDescent="0.2">
      <c r="D21372" s="1"/>
      <c r="E21372" s="41"/>
    </row>
    <row r="21373" spans="4:5" x14ac:dyDescent="0.2">
      <c r="D21373" s="1"/>
      <c r="E21373" s="41"/>
    </row>
    <row r="21374" spans="4:5" x14ac:dyDescent="0.2">
      <c r="D21374" s="1"/>
      <c r="E21374" s="41"/>
    </row>
    <row r="21375" spans="4:5" x14ac:dyDescent="0.2">
      <c r="D21375" s="1"/>
      <c r="E21375" s="41"/>
    </row>
    <row r="21376" spans="4:5" x14ac:dyDescent="0.2">
      <c r="D21376" s="1"/>
      <c r="E21376" s="41"/>
    </row>
    <row r="21377" spans="4:5" x14ac:dyDescent="0.2">
      <c r="D21377" s="1"/>
      <c r="E21377" s="41"/>
    </row>
    <row r="21378" spans="4:5" x14ac:dyDescent="0.2">
      <c r="D21378" s="1"/>
      <c r="E21378" s="41"/>
    </row>
    <row r="21379" spans="4:5" x14ac:dyDescent="0.2">
      <c r="D21379" s="1"/>
      <c r="E21379" s="41"/>
    </row>
    <row r="21380" spans="4:5" x14ac:dyDescent="0.2">
      <c r="D21380" s="1"/>
      <c r="E21380" s="41"/>
    </row>
    <row r="21381" spans="4:5" x14ac:dyDescent="0.2">
      <c r="D21381" s="1"/>
      <c r="E21381" s="41"/>
    </row>
    <row r="21382" spans="4:5" x14ac:dyDescent="0.2">
      <c r="D21382" s="1"/>
      <c r="E21382" s="41"/>
    </row>
    <row r="21383" spans="4:5" x14ac:dyDescent="0.2">
      <c r="D21383" s="1"/>
      <c r="E21383" s="41"/>
    </row>
    <row r="21384" spans="4:5" x14ac:dyDescent="0.2">
      <c r="D21384" s="1"/>
      <c r="E21384" s="41"/>
    </row>
    <row r="21385" spans="4:5" x14ac:dyDescent="0.2">
      <c r="D21385" s="1"/>
      <c r="E21385" s="41"/>
    </row>
    <row r="21386" spans="4:5" x14ac:dyDescent="0.2">
      <c r="D21386" s="1"/>
      <c r="E21386" s="41"/>
    </row>
    <row r="21387" spans="4:5" x14ac:dyDescent="0.2">
      <c r="D21387" s="1"/>
      <c r="E21387" s="41"/>
    </row>
    <row r="21388" spans="4:5" x14ac:dyDescent="0.2">
      <c r="D21388" s="1"/>
      <c r="E21388" s="41"/>
    </row>
    <row r="21389" spans="4:5" x14ac:dyDescent="0.2">
      <c r="D21389" s="1"/>
      <c r="E21389" s="41"/>
    </row>
    <row r="21390" spans="4:5" x14ac:dyDescent="0.2">
      <c r="D21390" s="1"/>
      <c r="E21390" s="41"/>
    </row>
    <row r="21391" spans="4:5" x14ac:dyDescent="0.2">
      <c r="D21391" s="1"/>
      <c r="E21391" s="41"/>
    </row>
    <row r="21392" spans="4:5" x14ac:dyDescent="0.2">
      <c r="D21392" s="1"/>
      <c r="E21392" s="41"/>
    </row>
    <row r="21393" spans="4:5" x14ac:dyDescent="0.2">
      <c r="D21393" s="1"/>
      <c r="E21393" s="41"/>
    </row>
    <row r="21394" spans="4:5" x14ac:dyDescent="0.2">
      <c r="D21394" s="1"/>
      <c r="E21394" s="41"/>
    </row>
    <row r="21395" spans="4:5" x14ac:dyDescent="0.2">
      <c r="D21395" s="1"/>
      <c r="E21395" s="41"/>
    </row>
    <row r="21396" spans="4:5" x14ac:dyDescent="0.2">
      <c r="D21396" s="1"/>
      <c r="E21396" s="41"/>
    </row>
    <row r="21397" spans="4:5" x14ac:dyDescent="0.2">
      <c r="D21397" s="1"/>
      <c r="E21397" s="41"/>
    </row>
    <row r="21398" spans="4:5" x14ac:dyDescent="0.2">
      <c r="D21398" s="1"/>
      <c r="E21398" s="41"/>
    </row>
    <row r="21399" spans="4:5" x14ac:dyDescent="0.2">
      <c r="D21399" s="1"/>
      <c r="E21399" s="41"/>
    </row>
    <row r="21400" spans="4:5" x14ac:dyDescent="0.2">
      <c r="D21400" s="1"/>
      <c r="E21400" s="41"/>
    </row>
    <row r="21401" spans="4:5" x14ac:dyDescent="0.2">
      <c r="D21401" s="1"/>
      <c r="E21401" s="41"/>
    </row>
    <row r="21402" spans="4:5" x14ac:dyDescent="0.2">
      <c r="D21402" s="1"/>
      <c r="E21402" s="41"/>
    </row>
    <row r="21403" spans="4:5" x14ac:dyDescent="0.2">
      <c r="D21403" s="1"/>
      <c r="E21403" s="41"/>
    </row>
    <row r="21404" spans="4:5" x14ac:dyDescent="0.2">
      <c r="D21404" s="1"/>
      <c r="E21404" s="41"/>
    </row>
    <row r="21405" spans="4:5" x14ac:dyDescent="0.2">
      <c r="D21405" s="1"/>
      <c r="E21405" s="41"/>
    </row>
    <row r="21406" spans="4:5" x14ac:dyDescent="0.2">
      <c r="D21406" s="1"/>
      <c r="E21406" s="41"/>
    </row>
    <row r="21407" spans="4:5" x14ac:dyDescent="0.2">
      <c r="D21407" s="1"/>
      <c r="E21407" s="41"/>
    </row>
    <row r="21408" spans="4:5" x14ac:dyDescent="0.2">
      <c r="D21408" s="1"/>
      <c r="E21408" s="41"/>
    </row>
    <row r="21409" spans="4:5" x14ac:dyDescent="0.2">
      <c r="D21409" s="1"/>
      <c r="E21409" s="41"/>
    </row>
    <row r="21410" spans="4:5" x14ac:dyDescent="0.2">
      <c r="D21410" s="1"/>
      <c r="E21410" s="41"/>
    </row>
    <row r="21411" spans="4:5" x14ac:dyDescent="0.2">
      <c r="D21411" s="1"/>
      <c r="E21411" s="41"/>
    </row>
    <row r="21412" spans="4:5" x14ac:dyDescent="0.2">
      <c r="D21412" s="1"/>
      <c r="E21412" s="41"/>
    </row>
    <row r="21413" spans="4:5" x14ac:dyDescent="0.2">
      <c r="D21413" s="1"/>
      <c r="E21413" s="41"/>
    </row>
    <row r="21414" spans="4:5" x14ac:dyDescent="0.2">
      <c r="D21414" s="1"/>
      <c r="E21414" s="41"/>
    </row>
    <row r="21415" spans="4:5" x14ac:dyDescent="0.2">
      <c r="D21415" s="1"/>
      <c r="E21415" s="41"/>
    </row>
    <row r="21416" spans="4:5" x14ac:dyDescent="0.2">
      <c r="D21416" s="1"/>
      <c r="E21416" s="41"/>
    </row>
    <row r="21417" spans="4:5" x14ac:dyDescent="0.2">
      <c r="D21417" s="1"/>
      <c r="E21417" s="41"/>
    </row>
    <row r="21418" spans="4:5" x14ac:dyDescent="0.2">
      <c r="D21418" s="1"/>
      <c r="E21418" s="41"/>
    </row>
    <row r="21419" spans="4:5" x14ac:dyDescent="0.2">
      <c r="D21419" s="1"/>
      <c r="E21419" s="41"/>
    </row>
    <row r="21420" spans="4:5" x14ac:dyDescent="0.2">
      <c r="D21420" s="1"/>
      <c r="E21420" s="41"/>
    </row>
    <row r="21421" spans="4:5" x14ac:dyDescent="0.2">
      <c r="D21421" s="1"/>
      <c r="E21421" s="41"/>
    </row>
    <row r="21422" spans="4:5" x14ac:dyDescent="0.2">
      <c r="D21422" s="1"/>
      <c r="E21422" s="41"/>
    </row>
    <row r="21423" spans="4:5" x14ac:dyDescent="0.2">
      <c r="D21423" s="1"/>
      <c r="E21423" s="41"/>
    </row>
    <row r="21424" spans="4:5" x14ac:dyDescent="0.2">
      <c r="D21424" s="1"/>
      <c r="E21424" s="41"/>
    </row>
    <row r="21425" spans="4:5" x14ac:dyDescent="0.2">
      <c r="D21425" s="1"/>
      <c r="E21425" s="41"/>
    </row>
    <row r="21426" spans="4:5" x14ac:dyDescent="0.2">
      <c r="D21426" s="1"/>
      <c r="E21426" s="41"/>
    </row>
    <row r="21427" spans="4:5" x14ac:dyDescent="0.2">
      <c r="D21427" s="1"/>
      <c r="E21427" s="41"/>
    </row>
    <row r="21428" spans="4:5" x14ac:dyDescent="0.2">
      <c r="D21428" s="1"/>
      <c r="E21428" s="41"/>
    </row>
    <row r="21429" spans="4:5" x14ac:dyDescent="0.2">
      <c r="D21429" s="1"/>
      <c r="E21429" s="41"/>
    </row>
    <row r="21430" spans="4:5" x14ac:dyDescent="0.2">
      <c r="D21430" s="1"/>
      <c r="E21430" s="41"/>
    </row>
    <row r="21431" spans="4:5" x14ac:dyDescent="0.2">
      <c r="D21431" s="1"/>
      <c r="E21431" s="41"/>
    </row>
    <row r="21432" spans="4:5" x14ac:dyDescent="0.2">
      <c r="D21432" s="1"/>
      <c r="E21432" s="41"/>
    </row>
    <row r="21433" spans="4:5" x14ac:dyDescent="0.2">
      <c r="D21433" s="1"/>
      <c r="E21433" s="41"/>
    </row>
    <row r="21434" spans="4:5" x14ac:dyDescent="0.2">
      <c r="D21434" s="1"/>
      <c r="E21434" s="41"/>
    </row>
    <row r="21435" spans="4:5" x14ac:dyDescent="0.2">
      <c r="D21435" s="1"/>
      <c r="E21435" s="41"/>
    </row>
    <row r="21436" spans="4:5" x14ac:dyDescent="0.2">
      <c r="D21436" s="1"/>
      <c r="E21436" s="41"/>
    </row>
    <row r="21437" spans="4:5" x14ac:dyDescent="0.2">
      <c r="D21437" s="1"/>
      <c r="E21437" s="41"/>
    </row>
    <row r="21438" spans="4:5" x14ac:dyDescent="0.2">
      <c r="D21438" s="1"/>
      <c r="E21438" s="41"/>
    </row>
    <row r="21439" spans="4:5" x14ac:dyDescent="0.2">
      <c r="D21439" s="1"/>
      <c r="E21439" s="41"/>
    </row>
    <row r="21440" spans="4:5" x14ac:dyDescent="0.2">
      <c r="D21440" s="1"/>
      <c r="E21440" s="41"/>
    </row>
    <row r="21441" spans="4:5" x14ac:dyDescent="0.2">
      <c r="D21441" s="1"/>
      <c r="E21441" s="41"/>
    </row>
    <row r="21442" spans="4:5" x14ac:dyDescent="0.2">
      <c r="D21442" s="1"/>
      <c r="E21442" s="41"/>
    </row>
    <row r="21443" spans="4:5" x14ac:dyDescent="0.2">
      <c r="D21443" s="1"/>
      <c r="E21443" s="41"/>
    </row>
    <row r="21444" spans="4:5" x14ac:dyDescent="0.2">
      <c r="D21444" s="1"/>
      <c r="E21444" s="41"/>
    </row>
    <row r="21445" spans="4:5" x14ac:dyDescent="0.2">
      <c r="D21445" s="1"/>
      <c r="E21445" s="41"/>
    </row>
    <row r="21446" spans="4:5" x14ac:dyDescent="0.2">
      <c r="D21446" s="1"/>
      <c r="E21446" s="41"/>
    </row>
    <row r="21447" spans="4:5" x14ac:dyDescent="0.2">
      <c r="D21447" s="1"/>
      <c r="E21447" s="41"/>
    </row>
    <row r="21448" spans="4:5" x14ac:dyDescent="0.2">
      <c r="D21448" s="1"/>
      <c r="E21448" s="41"/>
    </row>
    <row r="21449" spans="4:5" x14ac:dyDescent="0.2">
      <c r="D21449" s="1"/>
      <c r="E21449" s="41"/>
    </row>
    <row r="21450" spans="4:5" x14ac:dyDescent="0.2">
      <c r="D21450" s="1"/>
      <c r="E21450" s="41"/>
    </row>
    <row r="21451" spans="4:5" x14ac:dyDescent="0.2">
      <c r="D21451" s="1"/>
      <c r="E21451" s="41"/>
    </row>
    <row r="21452" spans="4:5" x14ac:dyDescent="0.2">
      <c r="D21452" s="1"/>
      <c r="E21452" s="41"/>
    </row>
    <row r="21453" spans="4:5" x14ac:dyDescent="0.2">
      <c r="D21453" s="1"/>
      <c r="E21453" s="41"/>
    </row>
    <row r="21454" spans="4:5" x14ac:dyDescent="0.2">
      <c r="D21454" s="1"/>
      <c r="E21454" s="41"/>
    </row>
    <row r="21455" spans="4:5" x14ac:dyDescent="0.2">
      <c r="D21455" s="1"/>
      <c r="E21455" s="41"/>
    </row>
    <row r="21456" spans="4:5" x14ac:dyDescent="0.2">
      <c r="D21456" s="1"/>
      <c r="E21456" s="41"/>
    </row>
    <row r="21457" spans="4:5" x14ac:dyDescent="0.2">
      <c r="D21457" s="1"/>
      <c r="E21457" s="41"/>
    </row>
    <row r="21458" spans="4:5" x14ac:dyDescent="0.2">
      <c r="D21458" s="1"/>
      <c r="E21458" s="41"/>
    </row>
    <row r="21459" spans="4:5" x14ac:dyDescent="0.2">
      <c r="D21459" s="1"/>
      <c r="E21459" s="41"/>
    </row>
    <row r="21460" spans="4:5" x14ac:dyDescent="0.2">
      <c r="D21460" s="1"/>
      <c r="E21460" s="41"/>
    </row>
    <row r="21461" spans="4:5" x14ac:dyDescent="0.2">
      <c r="D21461" s="1"/>
      <c r="E21461" s="41"/>
    </row>
    <row r="21462" spans="4:5" x14ac:dyDescent="0.2">
      <c r="D21462" s="1"/>
      <c r="E21462" s="41"/>
    </row>
    <row r="21463" spans="4:5" x14ac:dyDescent="0.2">
      <c r="D21463" s="1"/>
      <c r="E21463" s="41"/>
    </row>
    <row r="21464" spans="4:5" x14ac:dyDescent="0.2">
      <c r="D21464" s="1"/>
      <c r="E21464" s="41"/>
    </row>
    <row r="21465" spans="4:5" x14ac:dyDescent="0.2">
      <c r="D21465" s="1"/>
      <c r="E21465" s="41"/>
    </row>
    <row r="21466" spans="4:5" x14ac:dyDescent="0.2">
      <c r="D21466" s="1"/>
      <c r="E21466" s="41"/>
    </row>
    <row r="21467" spans="4:5" x14ac:dyDescent="0.2">
      <c r="D21467" s="1"/>
      <c r="E21467" s="41"/>
    </row>
    <row r="21468" spans="4:5" x14ac:dyDescent="0.2">
      <c r="D21468" s="1"/>
      <c r="E21468" s="41"/>
    </row>
    <row r="21469" spans="4:5" x14ac:dyDescent="0.2">
      <c r="D21469" s="1"/>
      <c r="E21469" s="41"/>
    </row>
    <row r="21470" spans="4:5" x14ac:dyDescent="0.2">
      <c r="D21470" s="1"/>
      <c r="E21470" s="41"/>
    </row>
    <row r="21471" spans="4:5" x14ac:dyDescent="0.2">
      <c r="D21471" s="1"/>
      <c r="E21471" s="41"/>
    </row>
    <row r="21472" spans="4:5" x14ac:dyDescent="0.2">
      <c r="D21472" s="1"/>
      <c r="E21472" s="41"/>
    </row>
    <row r="21473" spans="4:5" x14ac:dyDescent="0.2">
      <c r="D21473" s="1"/>
      <c r="E21473" s="41"/>
    </row>
    <row r="21474" spans="4:5" x14ac:dyDescent="0.2">
      <c r="D21474" s="1"/>
      <c r="E21474" s="41"/>
    </row>
    <row r="21475" spans="4:5" x14ac:dyDescent="0.2">
      <c r="D21475" s="1"/>
      <c r="E21475" s="41"/>
    </row>
    <row r="21476" spans="4:5" x14ac:dyDescent="0.2">
      <c r="D21476" s="1"/>
      <c r="E21476" s="41"/>
    </row>
    <row r="21477" spans="4:5" x14ac:dyDescent="0.2">
      <c r="D21477" s="1"/>
      <c r="E21477" s="41"/>
    </row>
    <row r="21478" spans="4:5" x14ac:dyDescent="0.2">
      <c r="D21478" s="1"/>
      <c r="E21478" s="41"/>
    </row>
    <row r="21479" spans="4:5" x14ac:dyDescent="0.2">
      <c r="D21479" s="1"/>
      <c r="E21479" s="41"/>
    </row>
    <row r="21480" spans="4:5" x14ac:dyDescent="0.2">
      <c r="D21480" s="1"/>
      <c r="E21480" s="41"/>
    </row>
    <row r="21481" spans="4:5" x14ac:dyDescent="0.2">
      <c r="D21481" s="1"/>
      <c r="E21481" s="41"/>
    </row>
    <row r="21482" spans="4:5" x14ac:dyDescent="0.2">
      <c r="D21482" s="1"/>
      <c r="E21482" s="41"/>
    </row>
    <row r="21483" spans="4:5" x14ac:dyDescent="0.2">
      <c r="D21483" s="1"/>
      <c r="E21483" s="41"/>
    </row>
    <row r="21484" spans="4:5" x14ac:dyDescent="0.2">
      <c r="D21484" s="1"/>
      <c r="E21484" s="41"/>
    </row>
    <row r="21485" spans="4:5" x14ac:dyDescent="0.2">
      <c r="D21485" s="1"/>
      <c r="E21485" s="41"/>
    </row>
    <row r="21486" spans="4:5" x14ac:dyDescent="0.2">
      <c r="D21486" s="1"/>
      <c r="E21486" s="41"/>
    </row>
    <row r="21487" spans="4:5" x14ac:dyDescent="0.2">
      <c r="D21487" s="1"/>
      <c r="E21487" s="41"/>
    </row>
    <row r="21488" spans="4:5" x14ac:dyDescent="0.2">
      <c r="D21488" s="1"/>
      <c r="E21488" s="41"/>
    </row>
    <row r="21489" spans="4:5" x14ac:dyDescent="0.2">
      <c r="D21489" s="1"/>
      <c r="E21489" s="41"/>
    </row>
    <row r="21490" spans="4:5" x14ac:dyDescent="0.2">
      <c r="D21490" s="1"/>
      <c r="E21490" s="41"/>
    </row>
    <row r="21491" spans="4:5" x14ac:dyDescent="0.2">
      <c r="D21491" s="1"/>
      <c r="E21491" s="41"/>
    </row>
    <row r="21492" spans="4:5" x14ac:dyDescent="0.2">
      <c r="D21492" s="1"/>
      <c r="E21492" s="41"/>
    </row>
    <row r="21493" spans="4:5" x14ac:dyDescent="0.2">
      <c r="D21493" s="1"/>
      <c r="E21493" s="41"/>
    </row>
    <row r="21494" spans="4:5" x14ac:dyDescent="0.2">
      <c r="D21494" s="1"/>
      <c r="E21494" s="41"/>
    </row>
    <row r="21495" spans="4:5" x14ac:dyDescent="0.2">
      <c r="D21495" s="1"/>
      <c r="E21495" s="41"/>
    </row>
    <row r="21496" spans="4:5" x14ac:dyDescent="0.2">
      <c r="D21496" s="1"/>
      <c r="E21496" s="41"/>
    </row>
    <row r="21497" spans="4:5" x14ac:dyDescent="0.2">
      <c r="D21497" s="1"/>
      <c r="E21497" s="41"/>
    </row>
    <row r="21498" spans="4:5" x14ac:dyDescent="0.2">
      <c r="D21498" s="1"/>
      <c r="E21498" s="41"/>
    </row>
    <row r="21499" spans="4:5" x14ac:dyDescent="0.2">
      <c r="D21499" s="1"/>
      <c r="E21499" s="41"/>
    </row>
    <row r="21500" spans="4:5" x14ac:dyDescent="0.2">
      <c r="D21500" s="1"/>
      <c r="E21500" s="41"/>
    </row>
    <row r="21501" spans="4:5" x14ac:dyDescent="0.2">
      <c r="D21501" s="1"/>
      <c r="E21501" s="41"/>
    </row>
    <row r="21502" spans="4:5" x14ac:dyDescent="0.2">
      <c r="D21502" s="1"/>
      <c r="E21502" s="41"/>
    </row>
    <row r="21503" spans="4:5" x14ac:dyDescent="0.2">
      <c r="D21503" s="1"/>
      <c r="E21503" s="41"/>
    </row>
    <row r="21504" spans="4:5" x14ac:dyDescent="0.2">
      <c r="D21504" s="1"/>
      <c r="E21504" s="41"/>
    </row>
    <row r="21505" spans="4:5" x14ac:dyDescent="0.2">
      <c r="D21505" s="1"/>
      <c r="E21505" s="41"/>
    </row>
    <row r="21506" spans="4:5" x14ac:dyDescent="0.2">
      <c r="D21506" s="1"/>
      <c r="E21506" s="41"/>
    </row>
    <row r="21507" spans="4:5" x14ac:dyDescent="0.2">
      <c r="D21507" s="1"/>
      <c r="E21507" s="41"/>
    </row>
    <row r="21508" spans="4:5" x14ac:dyDescent="0.2">
      <c r="D21508" s="1"/>
      <c r="E21508" s="41"/>
    </row>
    <row r="21509" spans="4:5" x14ac:dyDescent="0.2">
      <c r="D21509" s="1"/>
      <c r="E21509" s="41"/>
    </row>
    <row r="21510" spans="4:5" x14ac:dyDescent="0.2">
      <c r="D21510" s="1"/>
      <c r="E21510" s="41"/>
    </row>
    <row r="21511" spans="4:5" x14ac:dyDescent="0.2">
      <c r="D21511" s="1"/>
      <c r="E21511" s="41"/>
    </row>
    <row r="21512" spans="4:5" x14ac:dyDescent="0.2">
      <c r="D21512" s="1"/>
      <c r="E21512" s="41"/>
    </row>
    <row r="21513" spans="4:5" x14ac:dyDescent="0.2">
      <c r="D21513" s="1"/>
      <c r="E21513" s="41"/>
    </row>
    <row r="21514" spans="4:5" x14ac:dyDescent="0.2">
      <c r="D21514" s="1"/>
      <c r="E21514" s="41"/>
    </row>
    <row r="21515" spans="4:5" x14ac:dyDescent="0.2">
      <c r="D21515" s="1"/>
      <c r="E21515" s="41"/>
    </row>
    <row r="21516" spans="4:5" x14ac:dyDescent="0.2">
      <c r="D21516" s="1"/>
      <c r="E21516" s="41"/>
    </row>
    <row r="21517" spans="4:5" x14ac:dyDescent="0.2">
      <c r="D21517" s="1"/>
      <c r="E21517" s="41"/>
    </row>
    <row r="21518" spans="4:5" x14ac:dyDescent="0.2">
      <c r="D21518" s="1"/>
      <c r="E21518" s="41"/>
    </row>
    <row r="21519" spans="4:5" x14ac:dyDescent="0.2">
      <c r="D21519" s="1"/>
      <c r="E21519" s="41"/>
    </row>
    <row r="21520" spans="4:5" x14ac:dyDescent="0.2">
      <c r="D21520" s="1"/>
      <c r="E21520" s="41"/>
    </row>
    <row r="21521" spans="4:5" x14ac:dyDescent="0.2">
      <c r="D21521" s="1"/>
      <c r="E21521" s="41"/>
    </row>
    <row r="21522" spans="4:5" x14ac:dyDescent="0.2">
      <c r="D21522" s="1"/>
      <c r="E21522" s="41"/>
    </row>
    <row r="21523" spans="4:5" x14ac:dyDescent="0.2">
      <c r="D21523" s="1"/>
      <c r="E21523" s="41"/>
    </row>
    <row r="21524" spans="4:5" x14ac:dyDescent="0.2">
      <c r="D21524" s="1"/>
      <c r="E21524" s="41"/>
    </row>
    <row r="21525" spans="4:5" x14ac:dyDescent="0.2">
      <c r="D21525" s="1"/>
      <c r="E21525" s="41"/>
    </row>
    <row r="21526" spans="4:5" x14ac:dyDescent="0.2">
      <c r="D21526" s="1"/>
      <c r="E21526" s="41"/>
    </row>
    <row r="21527" spans="4:5" x14ac:dyDescent="0.2">
      <c r="D21527" s="1"/>
      <c r="E21527" s="41"/>
    </row>
    <row r="21528" spans="4:5" x14ac:dyDescent="0.2">
      <c r="D21528" s="1"/>
      <c r="E21528" s="41"/>
    </row>
    <row r="21529" spans="4:5" x14ac:dyDescent="0.2">
      <c r="D21529" s="1"/>
      <c r="E21529" s="41"/>
    </row>
    <row r="21530" spans="4:5" x14ac:dyDescent="0.2">
      <c r="D21530" s="1"/>
      <c r="E21530" s="41"/>
    </row>
    <row r="21531" spans="4:5" x14ac:dyDescent="0.2">
      <c r="D21531" s="1"/>
      <c r="E21531" s="41"/>
    </row>
    <row r="21532" spans="4:5" x14ac:dyDescent="0.2">
      <c r="D21532" s="1"/>
      <c r="E21532" s="41"/>
    </row>
    <row r="21533" spans="4:5" x14ac:dyDescent="0.2">
      <c r="D21533" s="1"/>
      <c r="E21533" s="41"/>
    </row>
    <row r="21534" spans="4:5" x14ac:dyDescent="0.2">
      <c r="D21534" s="1"/>
      <c r="E21534" s="41"/>
    </row>
    <row r="21535" spans="4:5" x14ac:dyDescent="0.2">
      <c r="D21535" s="1"/>
      <c r="E21535" s="41"/>
    </row>
    <row r="21536" spans="4:5" x14ac:dyDescent="0.2">
      <c r="D21536" s="1"/>
      <c r="E21536" s="41"/>
    </row>
    <row r="21537" spans="4:5" x14ac:dyDescent="0.2">
      <c r="D21537" s="1"/>
      <c r="E21537" s="41"/>
    </row>
    <row r="21538" spans="4:5" x14ac:dyDescent="0.2">
      <c r="D21538" s="1"/>
      <c r="E21538" s="41"/>
    </row>
    <row r="21539" spans="4:5" x14ac:dyDescent="0.2">
      <c r="D21539" s="1"/>
      <c r="E21539" s="41"/>
    </row>
    <row r="21540" spans="4:5" x14ac:dyDescent="0.2">
      <c r="D21540" s="1"/>
      <c r="E21540" s="41"/>
    </row>
    <row r="21541" spans="4:5" x14ac:dyDescent="0.2">
      <c r="D21541" s="1"/>
      <c r="E21541" s="41"/>
    </row>
    <row r="21542" spans="4:5" x14ac:dyDescent="0.2">
      <c r="D21542" s="1"/>
      <c r="E21542" s="41"/>
    </row>
    <row r="21543" spans="4:5" x14ac:dyDescent="0.2">
      <c r="D21543" s="1"/>
      <c r="E21543" s="41"/>
    </row>
    <row r="21544" spans="4:5" x14ac:dyDescent="0.2">
      <c r="D21544" s="1"/>
      <c r="E21544" s="41"/>
    </row>
    <row r="21545" spans="4:5" x14ac:dyDescent="0.2">
      <c r="D21545" s="1"/>
      <c r="E21545" s="41"/>
    </row>
    <row r="21546" spans="4:5" x14ac:dyDescent="0.2">
      <c r="D21546" s="1"/>
      <c r="E21546" s="41"/>
    </row>
    <row r="21547" spans="4:5" x14ac:dyDescent="0.2">
      <c r="D21547" s="1"/>
      <c r="E21547" s="41"/>
    </row>
    <row r="21548" spans="4:5" x14ac:dyDescent="0.2">
      <c r="D21548" s="1"/>
      <c r="E21548" s="41"/>
    </row>
    <row r="21549" spans="4:5" x14ac:dyDescent="0.2">
      <c r="D21549" s="1"/>
      <c r="E21549" s="41"/>
    </row>
    <row r="21550" spans="4:5" x14ac:dyDescent="0.2">
      <c r="D21550" s="1"/>
      <c r="E21550" s="41"/>
    </row>
    <row r="21551" spans="4:5" x14ac:dyDescent="0.2">
      <c r="D21551" s="1"/>
      <c r="E21551" s="41"/>
    </row>
    <row r="21552" spans="4:5" x14ac:dyDescent="0.2">
      <c r="D21552" s="1"/>
      <c r="E21552" s="41"/>
    </row>
    <row r="21553" spans="4:5" x14ac:dyDescent="0.2">
      <c r="D21553" s="1"/>
      <c r="E21553" s="41"/>
    </row>
    <row r="21554" spans="4:5" x14ac:dyDescent="0.2">
      <c r="D21554" s="1"/>
      <c r="E21554" s="41"/>
    </row>
    <row r="21555" spans="4:5" x14ac:dyDescent="0.2">
      <c r="D21555" s="1"/>
      <c r="E21555" s="41"/>
    </row>
    <row r="21556" spans="4:5" x14ac:dyDescent="0.2">
      <c r="D21556" s="1"/>
      <c r="E21556" s="41"/>
    </row>
    <row r="21557" spans="4:5" x14ac:dyDescent="0.2">
      <c r="D21557" s="1"/>
      <c r="E21557" s="41"/>
    </row>
    <row r="21558" spans="4:5" x14ac:dyDescent="0.2">
      <c r="D21558" s="1"/>
      <c r="E21558" s="41"/>
    </row>
    <row r="21559" spans="4:5" x14ac:dyDescent="0.2">
      <c r="D21559" s="1"/>
      <c r="E21559" s="41"/>
    </row>
    <row r="21560" spans="4:5" x14ac:dyDescent="0.2">
      <c r="D21560" s="1"/>
      <c r="E21560" s="41"/>
    </row>
    <row r="21561" spans="4:5" x14ac:dyDescent="0.2">
      <c r="D21561" s="1"/>
      <c r="E21561" s="41"/>
    </row>
    <row r="21562" spans="4:5" x14ac:dyDescent="0.2">
      <c r="D21562" s="1"/>
      <c r="E21562" s="41"/>
    </row>
    <row r="21563" spans="4:5" x14ac:dyDescent="0.2">
      <c r="D21563" s="1"/>
      <c r="E21563" s="41"/>
    </row>
    <row r="21564" spans="4:5" x14ac:dyDescent="0.2">
      <c r="D21564" s="1"/>
      <c r="E21564" s="41"/>
    </row>
    <row r="21565" spans="4:5" x14ac:dyDescent="0.2">
      <c r="D21565" s="1"/>
      <c r="E21565" s="41"/>
    </row>
    <row r="21566" spans="4:5" x14ac:dyDescent="0.2">
      <c r="D21566" s="1"/>
      <c r="E21566" s="41"/>
    </row>
    <row r="21567" spans="4:5" x14ac:dyDescent="0.2">
      <c r="D21567" s="1"/>
      <c r="E21567" s="41"/>
    </row>
    <row r="21568" spans="4:5" x14ac:dyDescent="0.2">
      <c r="D21568" s="1"/>
      <c r="E21568" s="41"/>
    </row>
    <row r="21569" spans="4:5" x14ac:dyDescent="0.2">
      <c r="D21569" s="1"/>
      <c r="E21569" s="41"/>
    </row>
    <row r="21570" spans="4:5" x14ac:dyDescent="0.2">
      <c r="D21570" s="1"/>
      <c r="E21570" s="41"/>
    </row>
    <row r="21571" spans="4:5" x14ac:dyDescent="0.2">
      <c r="D21571" s="1"/>
      <c r="E21571" s="41"/>
    </row>
    <row r="21572" spans="4:5" x14ac:dyDescent="0.2">
      <c r="D21572" s="1"/>
      <c r="E21572" s="41"/>
    </row>
    <row r="21573" spans="4:5" x14ac:dyDescent="0.2">
      <c r="D21573" s="1"/>
      <c r="E21573" s="41"/>
    </row>
    <row r="21574" spans="4:5" x14ac:dyDescent="0.2">
      <c r="D21574" s="1"/>
      <c r="E21574" s="41"/>
    </row>
    <row r="21575" spans="4:5" x14ac:dyDescent="0.2">
      <c r="D21575" s="1"/>
      <c r="E21575" s="41"/>
    </row>
    <row r="21576" spans="4:5" x14ac:dyDescent="0.2">
      <c r="D21576" s="1"/>
      <c r="E21576" s="41"/>
    </row>
    <row r="21577" spans="4:5" x14ac:dyDescent="0.2">
      <c r="D21577" s="1"/>
      <c r="E21577" s="41"/>
    </row>
    <row r="21578" spans="4:5" x14ac:dyDescent="0.2">
      <c r="D21578" s="1"/>
      <c r="E21578" s="41"/>
    </row>
    <row r="21579" spans="4:5" x14ac:dyDescent="0.2">
      <c r="D21579" s="1"/>
      <c r="E21579" s="41"/>
    </row>
    <row r="21580" spans="4:5" x14ac:dyDescent="0.2">
      <c r="D21580" s="1"/>
      <c r="E21580" s="41"/>
    </row>
    <row r="21581" spans="4:5" x14ac:dyDescent="0.2">
      <c r="D21581" s="1"/>
      <c r="E21581" s="41"/>
    </row>
    <row r="21582" spans="4:5" x14ac:dyDescent="0.2">
      <c r="D21582" s="1"/>
      <c r="E21582" s="41"/>
    </row>
    <row r="21583" spans="4:5" x14ac:dyDescent="0.2">
      <c r="D21583" s="1"/>
      <c r="E21583" s="41"/>
    </row>
    <row r="21584" spans="4:5" x14ac:dyDescent="0.2">
      <c r="D21584" s="1"/>
      <c r="E21584" s="41"/>
    </row>
    <row r="21585" spans="4:5" x14ac:dyDescent="0.2">
      <c r="D21585" s="1"/>
      <c r="E21585" s="41"/>
    </row>
    <row r="21586" spans="4:5" x14ac:dyDescent="0.2">
      <c r="D21586" s="1"/>
      <c r="E21586" s="41"/>
    </row>
    <row r="21587" spans="4:5" x14ac:dyDescent="0.2">
      <c r="D21587" s="1"/>
      <c r="E21587" s="41"/>
    </row>
    <row r="21588" spans="4:5" x14ac:dyDescent="0.2">
      <c r="D21588" s="1"/>
      <c r="E21588" s="41"/>
    </row>
    <row r="21589" spans="4:5" x14ac:dyDescent="0.2">
      <c r="D21589" s="1"/>
      <c r="E21589" s="41"/>
    </row>
    <row r="21590" spans="4:5" x14ac:dyDescent="0.2">
      <c r="D21590" s="1"/>
      <c r="E21590" s="41"/>
    </row>
    <row r="21591" spans="4:5" x14ac:dyDescent="0.2">
      <c r="D21591" s="1"/>
      <c r="E21591" s="41"/>
    </row>
    <row r="21592" spans="4:5" x14ac:dyDescent="0.2">
      <c r="D21592" s="1"/>
      <c r="E21592" s="41"/>
    </row>
    <row r="21593" spans="4:5" x14ac:dyDescent="0.2">
      <c r="D21593" s="1"/>
      <c r="E21593" s="41"/>
    </row>
    <row r="21594" spans="4:5" x14ac:dyDescent="0.2">
      <c r="D21594" s="1"/>
      <c r="E21594" s="41"/>
    </row>
    <row r="21595" spans="4:5" x14ac:dyDescent="0.2">
      <c r="D21595" s="1"/>
      <c r="E21595" s="41"/>
    </row>
    <row r="21596" spans="4:5" x14ac:dyDescent="0.2">
      <c r="D21596" s="1"/>
      <c r="E21596" s="41"/>
    </row>
    <row r="21597" spans="4:5" x14ac:dyDescent="0.2">
      <c r="D21597" s="1"/>
      <c r="E21597" s="41"/>
    </row>
    <row r="21598" spans="4:5" x14ac:dyDescent="0.2">
      <c r="D21598" s="1"/>
      <c r="E21598" s="41"/>
    </row>
    <row r="21599" spans="4:5" x14ac:dyDescent="0.2">
      <c r="D21599" s="1"/>
      <c r="E21599" s="41"/>
    </row>
    <row r="21600" spans="4:5" x14ac:dyDescent="0.2">
      <c r="D21600" s="1"/>
      <c r="E21600" s="41"/>
    </row>
    <row r="21601" spans="4:5" x14ac:dyDescent="0.2">
      <c r="D21601" s="1"/>
      <c r="E21601" s="41"/>
    </row>
    <row r="21602" spans="4:5" x14ac:dyDescent="0.2">
      <c r="D21602" s="1"/>
      <c r="E21602" s="41"/>
    </row>
    <row r="21603" spans="4:5" x14ac:dyDescent="0.2">
      <c r="D21603" s="1"/>
      <c r="E21603" s="41"/>
    </row>
    <row r="21604" spans="4:5" x14ac:dyDescent="0.2">
      <c r="D21604" s="1"/>
      <c r="E21604" s="41"/>
    </row>
    <row r="21605" spans="4:5" x14ac:dyDescent="0.2">
      <c r="D21605" s="1"/>
      <c r="E21605" s="41"/>
    </row>
    <row r="21606" spans="4:5" x14ac:dyDescent="0.2">
      <c r="D21606" s="1"/>
      <c r="E21606" s="41"/>
    </row>
    <row r="21607" spans="4:5" x14ac:dyDescent="0.2">
      <c r="D21607" s="1"/>
      <c r="E21607" s="41"/>
    </row>
    <row r="21608" spans="4:5" x14ac:dyDescent="0.2">
      <c r="D21608" s="1"/>
      <c r="E21608" s="41"/>
    </row>
    <row r="21609" spans="4:5" x14ac:dyDescent="0.2">
      <c r="D21609" s="1"/>
      <c r="E21609" s="41"/>
    </row>
    <row r="21610" spans="4:5" x14ac:dyDescent="0.2">
      <c r="D21610" s="1"/>
      <c r="E21610" s="41"/>
    </row>
    <row r="21611" spans="4:5" x14ac:dyDescent="0.2">
      <c r="D21611" s="1"/>
      <c r="E21611" s="41"/>
    </row>
    <row r="21612" spans="4:5" x14ac:dyDescent="0.2">
      <c r="D21612" s="1"/>
      <c r="E21612" s="41"/>
    </row>
    <row r="21613" spans="4:5" x14ac:dyDescent="0.2">
      <c r="D21613" s="1"/>
      <c r="E21613" s="41"/>
    </row>
    <row r="21614" spans="4:5" x14ac:dyDescent="0.2">
      <c r="D21614" s="1"/>
      <c r="E21614" s="41"/>
    </row>
    <row r="21615" spans="4:5" x14ac:dyDescent="0.2">
      <c r="D21615" s="1"/>
      <c r="E21615" s="41"/>
    </row>
    <row r="21616" spans="4:5" x14ac:dyDescent="0.2">
      <c r="D21616" s="1"/>
      <c r="E21616" s="41"/>
    </row>
    <row r="21617" spans="4:5" x14ac:dyDescent="0.2">
      <c r="D21617" s="1"/>
      <c r="E21617" s="41"/>
    </row>
    <row r="21618" spans="4:5" x14ac:dyDescent="0.2">
      <c r="D21618" s="1"/>
      <c r="E21618" s="41"/>
    </row>
    <row r="21619" spans="4:5" x14ac:dyDescent="0.2">
      <c r="D21619" s="1"/>
      <c r="E21619" s="41"/>
    </row>
    <row r="21620" spans="4:5" x14ac:dyDescent="0.2">
      <c r="D21620" s="1"/>
      <c r="E21620" s="41"/>
    </row>
    <row r="21621" spans="4:5" x14ac:dyDescent="0.2">
      <c r="D21621" s="1"/>
      <c r="E21621" s="41"/>
    </row>
    <row r="21622" spans="4:5" x14ac:dyDescent="0.2">
      <c r="D21622" s="1"/>
      <c r="E21622" s="41"/>
    </row>
    <row r="21623" spans="4:5" x14ac:dyDescent="0.2">
      <c r="D21623" s="1"/>
      <c r="E21623" s="41"/>
    </row>
    <row r="21624" spans="4:5" x14ac:dyDescent="0.2">
      <c r="D21624" s="1"/>
      <c r="E21624" s="41"/>
    </row>
    <row r="21625" spans="4:5" x14ac:dyDescent="0.2">
      <c r="D21625" s="1"/>
      <c r="E21625" s="41"/>
    </row>
    <row r="21626" spans="4:5" x14ac:dyDescent="0.2">
      <c r="D21626" s="1"/>
      <c r="E21626" s="41"/>
    </row>
    <row r="21627" spans="4:5" x14ac:dyDescent="0.2">
      <c r="D21627" s="1"/>
      <c r="E21627" s="41"/>
    </row>
    <row r="21628" spans="4:5" x14ac:dyDescent="0.2">
      <c r="D21628" s="1"/>
      <c r="E21628" s="41"/>
    </row>
    <row r="21629" spans="4:5" x14ac:dyDescent="0.2">
      <c r="D21629" s="1"/>
      <c r="E21629" s="41"/>
    </row>
    <row r="21630" spans="4:5" x14ac:dyDescent="0.2">
      <c r="D21630" s="1"/>
      <c r="E21630" s="41"/>
    </row>
    <row r="21631" spans="4:5" x14ac:dyDescent="0.2">
      <c r="D21631" s="1"/>
      <c r="E21631" s="41"/>
    </row>
    <row r="21632" spans="4:5" x14ac:dyDescent="0.2">
      <c r="D21632" s="1"/>
      <c r="E21632" s="41"/>
    </row>
    <row r="21633" spans="4:5" x14ac:dyDescent="0.2">
      <c r="D21633" s="1"/>
      <c r="E21633" s="41"/>
    </row>
    <row r="21634" spans="4:5" x14ac:dyDescent="0.2">
      <c r="D21634" s="1"/>
      <c r="E21634" s="41"/>
    </row>
    <row r="21635" spans="4:5" x14ac:dyDescent="0.2">
      <c r="D21635" s="1"/>
      <c r="E21635" s="41"/>
    </row>
    <row r="21636" spans="4:5" x14ac:dyDescent="0.2">
      <c r="D21636" s="1"/>
      <c r="E21636" s="41"/>
    </row>
    <row r="21637" spans="4:5" x14ac:dyDescent="0.2">
      <c r="D21637" s="1"/>
      <c r="E21637" s="41"/>
    </row>
    <row r="21638" spans="4:5" x14ac:dyDescent="0.2">
      <c r="D21638" s="1"/>
      <c r="E21638" s="41"/>
    </row>
    <row r="21639" spans="4:5" x14ac:dyDescent="0.2">
      <c r="D21639" s="1"/>
      <c r="E21639" s="41"/>
    </row>
    <row r="21640" spans="4:5" x14ac:dyDescent="0.2">
      <c r="D21640" s="1"/>
      <c r="E21640" s="41"/>
    </row>
    <row r="21641" spans="4:5" x14ac:dyDescent="0.2">
      <c r="D21641" s="1"/>
      <c r="E21641" s="41"/>
    </row>
    <row r="21642" spans="4:5" x14ac:dyDescent="0.2">
      <c r="D21642" s="1"/>
      <c r="E21642" s="41"/>
    </row>
    <row r="21643" spans="4:5" x14ac:dyDescent="0.2">
      <c r="D21643" s="1"/>
      <c r="E21643" s="41"/>
    </row>
    <row r="21644" spans="4:5" x14ac:dyDescent="0.2">
      <c r="D21644" s="1"/>
      <c r="E21644" s="41"/>
    </row>
    <row r="21645" spans="4:5" x14ac:dyDescent="0.2">
      <c r="D21645" s="1"/>
      <c r="E21645" s="41"/>
    </row>
    <row r="21646" spans="4:5" x14ac:dyDescent="0.2">
      <c r="D21646" s="1"/>
      <c r="E21646" s="41"/>
    </row>
    <row r="21647" spans="4:5" x14ac:dyDescent="0.2">
      <c r="D21647" s="1"/>
      <c r="E21647" s="41"/>
    </row>
    <row r="21648" spans="4:5" x14ac:dyDescent="0.2">
      <c r="D21648" s="1"/>
      <c r="E21648" s="41"/>
    </row>
    <row r="21649" spans="4:5" x14ac:dyDescent="0.2">
      <c r="D21649" s="1"/>
      <c r="E21649" s="41"/>
    </row>
    <row r="21650" spans="4:5" x14ac:dyDescent="0.2">
      <c r="D21650" s="1"/>
      <c r="E21650" s="41"/>
    </row>
    <row r="21651" spans="4:5" x14ac:dyDescent="0.2">
      <c r="D21651" s="1"/>
      <c r="E21651" s="41"/>
    </row>
    <row r="21652" spans="4:5" x14ac:dyDescent="0.2">
      <c r="D21652" s="1"/>
      <c r="E21652" s="41"/>
    </row>
    <row r="21653" spans="4:5" x14ac:dyDescent="0.2">
      <c r="D21653" s="1"/>
      <c r="E21653" s="41"/>
    </row>
    <row r="21654" spans="4:5" x14ac:dyDescent="0.2">
      <c r="D21654" s="1"/>
      <c r="E21654" s="41"/>
    </row>
    <row r="21655" spans="4:5" x14ac:dyDescent="0.2">
      <c r="D21655" s="1"/>
      <c r="E21655" s="41"/>
    </row>
    <row r="21656" spans="4:5" x14ac:dyDescent="0.2">
      <c r="D21656" s="1"/>
      <c r="E21656" s="41"/>
    </row>
    <row r="21657" spans="4:5" x14ac:dyDescent="0.2">
      <c r="D21657" s="1"/>
      <c r="E21657" s="41"/>
    </row>
    <row r="21658" spans="4:5" x14ac:dyDescent="0.2">
      <c r="D21658" s="1"/>
      <c r="E21658" s="41"/>
    </row>
    <row r="21659" spans="4:5" x14ac:dyDescent="0.2">
      <c r="D21659" s="1"/>
      <c r="E21659" s="41"/>
    </row>
    <row r="21660" spans="4:5" x14ac:dyDescent="0.2">
      <c r="D21660" s="1"/>
      <c r="E21660" s="41"/>
    </row>
    <row r="21661" spans="4:5" x14ac:dyDescent="0.2">
      <c r="D21661" s="1"/>
      <c r="E21661" s="41"/>
    </row>
    <row r="21662" spans="4:5" x14ac:dyDescent="0.2">
      <c r="D21662" s="1"/>
      <c r="E21662" s="41"/>
    </row>
    <row r="21663" spans="4:5" x14ac:dyDescent="0.2">
      <c r="D21663" s="1"/>
      <c r="E21663" s="41"/>
    </row>
    <row r="21664" spans="4:5" x14ac:dyDescent="0.2">
      <c r="D21664" s="1"/>
      <c r="E21664" s="41"/>
    </row>
    <row r="21665" spans="4:5" x14ac:dyDescent="0.2">
      <c r="D21665" s="1"/>
      <c r="E21665" s="41"/>
    </row>
    <row r="21666" spans="4:5" x14ac:dyDescent="0.2">
      <c r="D21666" s="1"/>
      <c r="E21666" s="41"/>
    </row>
    <row r="21667" spans="4:5" x14ac:dyDescent="0.2">
      <c r="D21667" s="1"/>
      <c r="E21667" s="41"/>
    </row>
    <row r="21668" spans="4:5" x14ac:dyDescent="0.2">
      <c r="D21668" s="1"/>
      <c r="E21668" s="41"/>
    </row>
    <row r="21669" spans="4:5" x14ac:dyDescent="0.2">
      <c r="D21669" s="1"/>
      <c r="E21669" s="41"/>
    </row>
    <row r="21670" spans="4:5" x14ac:dyDescent="0.2">
      <c r="D21670" s="1"/>
      <c r="E21670" s="41"/>
    </row>
    <row r="21671" spans="4:5" x14ac:dyDescent="0.2">
      <c r="D21671" s="1"/>
      <c r="E21671" s="41"/>
    </row>
    <row r="21672" spans="4:5" x14ac:dyDescent="0.2">
      <c r="D21672" s="1"/>
      <c r="E21672" s="41"/>
    </row>
    <row r="21673" spans="4:5" x14ac:dyDescent="0.2">
      <c r="D21673" s="1"/>
      <c r="E21673" s="41"/>
    </row>
    <row r="21674" spans="4:5" x14ac:dyDescent="0.2">
      <c r="D21674" s="1"/>
      <c r="E21674" s="41"/>
    </row>
    <row r="21675" spans="4:5" x14ac:dyDescent="0.2">
      <c r="D21675" s="1"/>
      <c r="E21675" s="41"/>
    </row>
    <row r="21676" spans="4:5" x14ac:dyDescent="0.2">
      <c r="D21676" s="1"/>
      <c r="E21676" s="41"/>
    </row>
    <row r="21677" spans="4:5" x14ac:dyDescent="0.2">
      <c r="D21677" s="1"/>
      <c r="E21677" s="41"/>
    </row>
    <row r="21678" spans="4:5" x14ac:dyDescent="0.2">
      <c r="D21678" s="1"/>
      <c r="E21678" s="41"/>
    </row>
    <row r="21679" spans="4:5" x14ac:dyDescent="0.2">
      <c r="D21679" s="1"/>
      <c r="E21679" s="41"/>
    </row>
    <row r="21680" spans="4:5" x14ac:dyDescent="0.2">
      <c r="D21680" s="1"/>
      <c r="E21680" s="41"/>
    </row>
    <row r="21681" spans="4:5" x14ac:dyDescent="0.2">
      <c r="D21681" s="1"/>
      <c r="E21681" s="41"/>
    </row>
    <row r="21682" spans="4:5" x14ac:dyDescent="0.2">
      <c r="D21682" s="1"/>
      <c r="E21682" s="41"/>
    </row>
    <row r="21683" spans="4:5" x14ac:dyDescent="0.2">
      <c r="D21683" s="1"/>
      <c r="E21683" s="41"/>
    </row>
    <row r="21684" spans="4:5" x14ac:dyDescent="0.2">
      <c r="D21684" s="1"/>
      <c r="E21684" s="41"/>
    </row>
    <row r="21685" spans="4:5" x14ac:dyDescent="0.2">
      <c r="D21685" s="1"/>
      <c r="E21685" s="41"/>
    </row>
    <row r="21686" spans="4:5" x14ac:dyDescent="0.2">
      <c r="D21686" s="1"/>
      <c r="E21686" s="41"/>
    </row>
    <row r="21687" spans="4:5" x14ac:dyDescent="0.2">
      <c r="D21687" s="1"/>
      <c r="E21687" s="41"/>
    </row>
    <row r="21688" spans="4:5" x14ac:dyDescent="0.2">
      <c r="D21688" s="1"/>
      <c r="E21688" s="41"/>
    </row>
    <row r="21689" spans="4:5" x14ac:dyDescent="0.2">
      <c r="D21689" s="1"/>
      <c r="E21689" s="41"/>
    </row>
    <row r="21690" spans="4:5" x14ac:dyDescent="0.2">
      <c r="D21690" s="1"/>
      <c r="E21690" s="41"/>
    </row>
    <row r="21691" spans="4:5" x14ac:dyDescent="0.2">
      <c r="D21691" s="1"/>
      <c r="E21691" s="41"/>
    </row>
    <row r="21692" spans="4:5" x14ac:dyDescent="0.2">
      <c r="D21692" s="1"/>
      <c r="E21692" s="41"/>
    </row>
    <row r="21693" spans="4:5" x14ac:dyDescent="0.2">
      <c r="D21693" s="1"/>
      <c r="E21693" s="41"/>
    </row>
    <row r="21694" spans="4:5" x14ac:dyDescent="0.2">
      <c r="D21694" s="1"/>
      <c r="E21694" s="41"/>
    </row>
    <row r="21695" spans="4:5" x14ac:dyDescent="0.2">
      <c r="D21695" s="1"/>
      <c r="E21695" s="41"/>
    </row>
    <row r="21696" spans="4:5" x14ac:dyDescent="0.2">
      <c r="D21696" s="1"/>
      <c r="E21696" s="41"/>
    </row>
    <row r="21697" spans="4:5" x14ac:dyDescent="0.2">
      <c r="D21697" s="1"/>
      <c r="E21697" s="41"/>
    </row>
    <row r="21698" spans="4:5" x14ac:dyDescent="0.2">
      <c r="D21698" s="1"/>
      <c r="E21698" s="41"/>
    </row>
    <row r="21699" spans="4:5" x14ac:dyDescent="0.2">
      <c r="D21699" s="1"/>
      <c r="E21699" s="41"/>
    </row>
    <row r="21700" spans="4:5" x14ac:dyDescent="0.2">
      <c r="D21700" s="1"/>
      <c r="E21700" s="41"/>
    </row>
    <row r="21701" spans="4:5" x14ac:dyDescent="0.2">
      <c r="D21701" s="1"/>
      <c r="E21701" s="41"/>
    </row>
    <row r="21702" spans="4:5" x14ac:dyDescent="0.2">
      <c r="D21702" s="1"/>
      <c r="E21702" s="41"/>
    </row>
    <row r="21703" spans="4:5" x14ac:dyDescent="0.2">
      <c r="D21703" s="1"/>
      <c r="E21703" s="41"/>
    </row>
    <row r="21704" spans="4:5" x14ac:dyDescent="0.2">
      <c r="D21704" s="1"/>
      <c r="E21704" s="41"/>
    </row>
    <row r="21705" spans="4:5" x14ac:dyDescent="0.2">
      <c r="D21705" s="1"/>
      <c r="E21705" s="41"/>
    </row>
    <row r="21706" spans="4:5" x14ac:dyDescent="0.2">
      <c r="D21706" s="1"/>
      <c r="E21706" s="41"/>
    </row>
    <row r="21707" spans="4:5" x14ac:dyDescent="0.2">
      <c r="D21707" s="1"/>
      <c r="E21707" s="41"/>
    </row>
    <row r="21708" spans="4:5" x14ac:dyDescent="0.2">
      <c r="D21708" s="1"/>
      <c r="E21708" s="41"/>
    </row>
    <row r="21709" spans="4:5" x14ac:dyDescent="0.2">
      <c r="D21709" s="1"/>
      <c r="E21709" s="41"/>
    </row>
    <row r="21710" spans="4:5" x14ac:dyDescent="0.2">
      <c r="D21710" s="1"/>
      <c r="E21710" s="41"/>
    </row>
    <row r="21711" spans="4:5" x14ac:dyDescent="0.2">
      <c r="D21711" s="1"/>
      <c r="E21711" s="41"/>
    </row>
    <row r="21712" spans="4:5" x14ac:dyDescent="0.2">
      <c r="D21712" s="1"/>
      <c r="E21712" s="41"/>
    </row>
    <row r="21713" spans="4:5" x14ac:dyDescent="0.2">
      <c r="D21713" s="1"/>
      <c r="E21713" s="41"/>
    </row>
    <row r="21714" spans="4:5" x14ac:dyDescent="0.2">
      <c r="D21714" s="1"/>
      <c r="E21714" s="41"/>
    </row>
    <row r="21715" spans="4:5" x14ac:dyDescent="0.2">
      <c r="D21715" s="1"/>
      <c r="E21715" s="41"/>
    </row>
    <row r="21716" spans="4:5" x14ac:dyDescent="0.2">
      <c r="D21716" s="1"/>
      <c r="E21716" s="41"/>
    </row>
    <row r="21717" spans="4:5" x14ac:dyDescent="0.2">
      <c r="D21717" s="1"/>
      <c r="E21717" s="41"/>
    </row>
    <row r="21718" spans="4:5" x14ac:dyDescent="0.2">
      <c r="D21718" s="1"/>
      <c r="E21718" s="41"/>
    </row>
    <row r="21719" spans="4:5" x14ac:dyDescent="0.2">
      <c r="D21719" s="1"/>
      <c r="E21719" s="41"/>
    </row>
    <row r="21720" spans="4:5" x14ac:dyDescent="0.2">
      <c r="D21720" s="1"/>
      <c r="E21720" s="41"/>
    </row>
    <row r="21721" spans="4:5" x14ac:dyDescent="0.2">
      <c r="D21721" s="1"/>
      <c r="E21721" s="41"/>
    </row>
    <row r="21722" spans="4:5" x14ac:dyDescent="0.2">
      <c r="D21722" s="1"/>
      <c r="E21722" s="41"/>
    </row>
    <row r="21723" spans="4:5" x14ac:dyDescent="0.2">
      <c r="D21723" s="1"/>
      <c r="E21723" s="41"/>
    </row>
    <row r="21724" spans="4:5" x14ac:dyDescent="0.2">
      <c r="D21724" s="1"/>
      <c r="E21724" s="41"/>
    </row>
    <row r="21725" spans="4:5" x14ac:dyDescent="0.2">
      <c r="D21725" s="1"/>
      <c r="E21725" s="41"/>
    </row>
    <row r="21726" spans="4:5" x14ac:dyDescent="0.2">
      <c r="D21726" s="1"/>
      <c r="E21726" s="41"/>
    </row>
    <row r="21727" spans="4:5" x14ac:dyDescent="0.2">
      <c r="D21727" s="1"/>
      <c r="E21727" s="41"/>
    </row>
    <row r="21728" spans="4:5" x14ac:dyDescent="0.2">
      <c r="D21728" s="1"/>
      <c r="E21728" s="41"/>
    </row>
    <row r="21729" spans="4:5" x14ac:dyDescent="0.2">
      <c r="D21729" s="1"/>
      <c r="E21729" s="41"/>
    </row>
    <row r="21730" spans="4:5" x14ac:dyDescent="0.2">
      <c r="D21730" s="1"/>
      <c r="E21730" s="41"/>
    </row>
    <row r="21731" spans="4:5" x14ac:dyDescent="0.2">
      <c r="D21731" s="1"/>
      <c r="E21731" s="41"/>
    </row>
    <row r="21732" spans="4:5" x14ac:dyDescent="0.2">
      <c r="D21732" s="1"/>
      <c r="E21732" s="41"/>
    </row>
    <row r="21733" spans="4:5" x14ac:dyDescent="0.2">
      <c r="D21733" s="1"/>
      <c r="E21733" s="41"/>
    </row>
    <row r="21734" spans="4:5" x14ac:dyDescent="0.2">
      <c r="D21734" s="1"/>
      <c r="E21734" s="41"/>
    </row>
    <row r="21735" spans="4:5" x14ac:dyDescent="0.2">
      <c r="D21735" s="1"/>
      <c r="E21735" s="41"/>
    </row>
    <row r="21736" spans="4:5" x14ac:dyDescent="0.2">
      <c r="D21736" s="1"/>
      <c r="E21736" s="41"/>
    </row>
    <row r="21737" spans="4:5" x14ac:dyDescent="0.2">
      <c r="D21737" s="1"/>
      <c r="E21737" s="41"/>
    </row>
    <row r="21738" spans="4:5" x14ac:dyDescent="0.2">
      <c r="D21738" s="1"/>
      <c r="E21738" s="41"/>
    </row>
    <row r="21739" spans="4:5" x14ac:dyDescent="0.2">
      <c r="D21739" s="1"/>
      <c r="E21739" s="41"/>
    </row>
    <row r="21740" spans="4:5" x14ac:dyDescent="0.2">
      <c r="D21740" s="1"/>
      <c r="E21740" s="41"/>
    </row>
    <row r="21741" spans="4:5" x14ac:dyDescent="0.2">
      <c r="D21741" s="1"/>
      <c r="E21741" s="41"/>
    </row>
    <row r="21742" spans="4:5" x14ac:dyDescent="0.2">
      <c r="D21742" s="1"/>
      <c r="E21742" s="41"/>
    </row>
    <row r="21743" spans="4:5" x14ac:dyDescent="0.2">
      <c r="D21743" s="1"/>
      <c r="E21743" s="41"/>
    </row>
    <row r="21744" spans="4:5" x14ac:dyDescent="0.2">
      <c r="D21744" s="1"/>
      <c r="E21744" s="41"/>
    </row>
    <row r="21745" spans="4:5" x14ac:dyDescent="0.2">
      <c r="D21745" s="1"/>
      <c r="E21745" s="41"/>
    </row>
    <row r="21746" spans="4:5" x14ac:dyDescent="0.2">
      <c r="D21746" s="1"/>
      <c r="E21746" s="41"/>
    </row>
    <row r="21747" spans="4:5" x14ac:dyDescent="0.2">
      <c r="D21747" s="1"/>
      <c r="E21747" s="41"/>
    </row>
    <row r="21748" spans="4:5" x14ac:dyDescent="0.2">
      <c r="D21748" s="1"/>
      <c r="E21748" s="41"/>
    </row>
    <row r="21749" spans="4:5" x14ac:dyDescent="0.2">
      <c r="D21749" s="1"/>
      <c r="E21749" s="41"/>
    </row>
    <row r="21750" spans="4:5" x14ac:dyDescent="0.2">
      <c r="D21750" s="1"/>
      <c r="E21750" s="41"/>
    </row>
    <row r="21751" spans="4:5" x14ac:dyDescent="0.2">
      <c r="D21751" s="1"/>
      <c r="E21751" s="41"/>
    </row>
    <row r="21752" spans="4:5" x14ac:dyDescent="0.2">
      <c r="D21752" s="1"/>
      <c r="E21752" s="41"/>
    </row>
    <row r="21753" spans="4:5" x14ac:dyDescent="0.2">
      <c r="D21753" s="1"/>
      <c r="E21753" s="41"/>
    </row>
    <row r="21754" spans="4:5" x14ac:dyDescent="0.2">
      <c r="D21754" s="1"/>
      <c r="E21754" s="41"/>
    </row>
    <row r="21755" spans="4:5" x14ac:dyDescent="0.2">
      <c r="D21755" s="1"/>
      <c r="E21755" s="41"/>
    </row>
    <row r="21756" spans="4:5" x14ac:dyDescent="0.2">
      <c r="D21756" s="1"/>
      <c r="E21756" s="41"/>
    </row>
    <row r="21757" spans="4:5" x14ac:dyDescent="0.2">
      <c r="D21757" s="1"/>
      <c r="E21757" s="41"/>
    </row>
    <row r="21758" spans="4:5" x14ac:dyDescent="0.2">
      <c r="D21758" s="1"/>
      <c r="E21758" s="41"/>
    </row>
    <row r="21759" spans="4:5" x14ac:dyDescent="0.2">
      <c r="D21759" s="1"/>
      <c r="E21759" s="41"/>
    </row>
    <row r="21760" spans="4:5" x14ac:dyDescent="0.2">
      <c r="D21760" s="1"/>
      <c r="E21760" s="41"/>
    </row>
    <row r="21761" spans="4:5" x14ac:dyDescent="0.2">
      <c r="D21761" s="1"/>
      <c r="E21761" s="41"/>
    </row>
    <row r="21762" spans="4:5" x14ac:dyDescent="0.2">
      <c r="D21762" s="1"/>
      <c r="E21762" s="41"/>
    </row>
    <row r="21763" spans="4:5" x14ac:dyDescent="0.2">
      <c r="D21763" s="1"/>
      <c r="E21763" s="41"/>
    </row>
    <row r="21764" spans="4:5" x14ac:dyDescent="0.2">
      <c r="D21764" s="1"/>
      <c r="E21764" s="41"/>
    </row>
    <row r="21765" spans="4:5" x14ac:dyDescent="0.2">
      <c r="D21765" s="1"/>
      <c r="E21765" s="41"/>
    </row>
    <row r="21766" spans="4:5" x14ac:dyDescent="0.2">
      <c r="D21766" s="1"/>
      <c r="E21766" s="41"/>
    </row>
    <row r="21767" spans="4:5" x14ac:dyDescent="0.2">
      <c r="D21767" s="1"/>
      <c r="E21767" s="41"/>
    </row>
    <row r="21768" spans="4:5" x14ac:dyDescent="0.2">
      <c r="D21768" s="1"/>
      <c r="E21768" s="41"/>
    </row>
    <row r="21769" spans="4:5" x14ac:dyDescent="0.2">
      <c r="D21769" s="1"/>
      <c r="E21769" s="41"/>
    </row>
    <row r="21770" spans="4:5" x14ac:dyDescent="0.2">
      <c r="D21770" s="1"/>
      <c r="E21770" s="41"/>
    </row>
    <row r="21771" spans="4:5" x14ac:dyDescent="0.2">
      <c r="D21771" s="1"/>
      <c r="E21771" s="41"/>
    </row>
    <row r="21772" spans="4:5" x14ac:dyDescent="0.2">
      <c r="D21772" s="1"/>
      <c r="E21772" s="41"/>
    </row>
    <row r="21773" spans="4:5" x14ac:dyDescent="0.2">
      <c r="D21773" s="1"/>
      <c r="E21773" s="41"/>
    </row>
    <row r="21774" spans="4:5" x14ac:dyDescent="0.2">
      <c r="D21774" s="1"/>
      <c r="E21774" s="41"/>
    </row>
    <row r="21775" spans="4:5" x14ac:dyDescent="0.2">
      <c r="D21775" s="1"/>
      <c r="E21775" s="41"/>
    </row>
    <row r="21776" spans="4:5" x14ac:dyDescent="0.2">
      <c r="D21776" s="1"/>
      <c r="E21776" s="41"/>
    </row>
    <row r="21777" spans="4:5" x14ac:dyDescent="0.2">
      <c r="D21777" s="1"/>
      <c r="E21777" s="41"/>
    </row>
    <row r="21778" spans="4:5" x14ac:dyDescent="0.2">
      <c r="D21778" s="1"/>
      <c r="E21778" s="41"/>
    </row>
    <row r="21779" spans="4:5" x14ac:dyDescent="0.2">
      <c r="D21779" s="1"/>
      <c r="E21779" s="41"/>
    </row>
    <row r="21780" spans="4:5" x14ac:dyDescent="0.2">
      <c r="D21780" s="1"/>
      <c r="E21780" s="41"/>
    </row>
    <row r="21781" spans="4:5" x14ac:dyDescent="0.2">
      <c r="D21781" s="1"/>
      <c r="E21781" s="41"/>
    </row>
    <row r="21782" spans="4:5" x14ac:dyDescent="0.2">
      <c r="D21782" s="1"/>
      <c r="E21782" s="41"/>
    </row>
    <row r="21783" spans="4:5" x14ac:dyDescent="0.2">
      <c r="D21783" s="1"/>
      <c r="E21783" s="41"/>
    </row>
    <row r="21784" spans="4:5" x14ac:dyDescent="0.2">
      <c r="D21784" s="1"/>
      <c r="E21784" s="41"/>
    </row>
    <row r="21785" spans="4:5" x14ac:dyDescent="0.2">
      <c r="D21785" s="1"/>
      <c r="E21785" s="41"/>
    </row>
    <row r="21786" spans="4:5" x14ac:dyDescent="0.2">
      <c r="D21786" s="1"/>
      <c r="E21786" s="41"/>
    </row>
    <row r="21787" spans="4:5" x14ac:dyDescent="0.2">
      <c r="D21787" s="1"/>
      <c r="E21787" s="41"/>
    </row>
    <row r="21788" spans="4:5" x14ac:dyDescent="0.2">
      <c r="D21788" s="1"/>
      <c r="E21788" s="41"/>
    </row>
    <row r="21789" spans="4:5" x14ac:dyDescent="0.2">
      <c r="D21789" s="1"/>
      <c r="E21789" s="41"/>
    </row>
    <row r="21790" spans="4:5" x14ac:dyDescent="0.2">
      <c r="D21790" s="1"/>
      <c r="E21790" s="41"/>
    </row>
    <row r="21791" spans="4:5" x14ac:dyDescent="0.2">
      <c r="D21791" s="1"/>
      <c r="E21791" s="41"/>
    </row>
    <row r="21792" spans="4:5" x14ac:dyDescent="0.2">
      <c r="D21792" s="1"/>
      <c r="E21792" s="41"/>
    </row>
    <row r="21793" spans="4:5" x14ac:dyDescent="0.2">
      <c r="D21793" s="1"/>
      <c r="E21793" s="41"/>
    </row>
    <row r="21794" spans="4:5" x14ac:dyDescent="0.2">
      <c r="D21794" s="1"/>
      <c r="E21794" s="41"/>
    </row>
    <row r="21795" spans="4:5" x14ac:dyDescent="0.2">
      <c r="D21795" s="1"/>
      <c r="E21795" s="41"/>
    </row>
    <row r="21796" spans="4:5" x14ac:dyDescent="0.2">
      <c r="D21796" s="1"/>
      <c r="E21796" s="41"/>
    </row>
    <row r="21797" spans="4:5" x14ac:dyDescent="0.2">
      <c r="D21797" s="1"/>
      <c r="E21797" s="41"/>
    </row>
    <row r="21798" spans="4:5" x14ac:dyDescent="0.2">
      <c r="D21798" s="1"/>
      <c r="E21798" s="41"/>
    </row>
    <row r="21799" spans="4:5" x14ac:dyDescent="0.2">
      <c r="D21799" s="1"/>
      <c r="E21799" s="41"/>
    </row>
    <row r="21800" spans="4:5" x14ac:dyDescent="0.2">
      <c r="D21800" s="1"/>
      <c r="E21800" s="41"/>
    </row>
    <row r="21801" spans="4:5" x14ac:dyDescent="0.2">
      <c r="D21801" s="1"/>
      <c r="E21801" s="41"/>
    </row>
    <row r="21802" spans="4:5" x14ac:dyDescent="0.2">
      <c r="D21802" s="1"/>
      <c r="E21802" s="41"/>
    </row>
    <row r="21803" spans="4:5" x14ac:dyDescent="0.2">
      <c r="D21803" s="1"/>
      <c r="E21803" s="41"/>
    </row>
    <row r="21804" spans="4:5" x14ac:dyDescent="0.2">
      <c r="D21804" s="1"/>
      <c r="E21804" s="41"/>
    </row>
    <row r="21805" spans="4:5" x14ac:dyDescent="0.2">
      <c r="D21805" s="1"/>
      <c r="E21805" s="41"/>
    </row>
    <row r="21806" spans="4:5" x14ac:dyDescent="0.2">
      <c r="D21806" s="1"/>
      <c r="E21806" s="41"/>
    </row>
    <row r="21807" spans="4:5" x14ac:dyDescent="0.2">
      <c r="D21807" s="1"/>
      <c r="E21807" s="41"/>
    </row>
    <row r="21808" spans="4:5" x14ac:dyDescent="0.2">
      <c r="D21808" s="1"/>
      <c r="E21808" s="41"/>
    </row>
    <row r="21809" spans="4:5" x14ac:dyDescent="0.2">
      <c r="D21809" s="1"/>
      <c r="E21809" s="41"/>
    </row>
    <row r="21810" spans="4:5" x14ac:dyDescent="0.2">
      <c r="D21810" s="1"/>
      <c r="E21810" s="41"/>
    </row>
    <row r="21811" spans="4:5" x14ac:dyDescent="0.2">
      <c r="D21811" s="1"/>
      <c r="E21811" s="41"/>
    </row>
    <row r="21812" spans="4:5" x14ac:dyDescent="0.2">
      <c r="D21812" s="1"/>
      <c r="E21812" s="41"/>
    </row>
    <row r="21813" spans="4:5" x14ac:dyDescent="0.2">
      <c r="D21813" s="1"/>
      <c r="E21813" s="41"/>
    </row>
    <row r="21814" spans="4:5" x14ac:dyDescent="0.2">
      <c r="D21814" s="1"/>
      <c r="E21814" s="41"/>
    </row>
    <row r="21815" spans="4:5" x14ac:dyDescent="0.2">
      <c r="D21815" s="1"/>
      <c r="E21815" s="41"/>
    </row>
    <row r="21816" spans="4:5" x14ac:dyDescent="0.2">
      <c r="D21816" s="1"/>
      <c r="E21816" s="41"/>
    </row>
    <row r="21817" spans="4:5" x14ac:dyDescent="0.2">
      <c r="D21817" s="1"/>
      <c r="E21817" s="41"/>
    </row>
    <row r="21818" spans="4:5" x14ac:dyDescent="0.2">
      <c r="D21818" s="1"/>
      <c r="E21818" s="41"/>
    </row>
    <row r="21819" spans="4:5" x14ac:dyDescent="0.2">
      <c r="D21819" s="1"/>
      <c r="E21819" s="41"/>
    </row>
    <row r="21820" spans="4:5" x14ac:dyDescent="0.2">
      <c r="D21820" s="1"/>
      <c r="E21820" s="41"/>
    </row>
    <row r="21821" spans="4:5" x14ac:dyDescent="0.2">
      <c r="D21821" s="1"/>
      <c r="E21821" s="41"/>
    </row>
    <row r="21822" spans="4:5" x14ac:dyDescent="0.2">
      <c r="D21822" s="1"/>
      <c r="E21822" s="41"/>
    </row>
    <row r="21823" spans="4:5" x14ac:dyDescent="0.2">
      <c r="D21823" s="1"/>
      <c r="E21823" s="41"/>
    </row>
    <row r="21824" spans="4:5" x14ac:dyDescent="0.2">
      <c r="D21824" s="1"/>
      <c r="E21824" s="41"/>
    </row>
    <row r="21825" spans="4:5" x14ac:dyDescent="0.2">
      <c r="D21825" s="1"/>
      <c r="E21825" s="41"/>
    </row>
    <row r="21826" spans="4:5" x14ac:dyDescent="0.2">
      <c r="D21826" s="1"/>
      <c r="E21826" s="41"/>
    </row>
    <row r="21827" spans="4:5" x14ac:dyDescent="0.2">
      <c r="D21827" s="1"/>
      <c r="E21827" s="41"/>
    </row>
    <row r="21828" spans="4:5" x14ac:dyDescent="0.2">
      <c r="D21828" s="1"/>
      <c r="E21828" s="41"/>
    </row>
    <row r="21829" spans="4:5" x14ac:dyDescent="0.2">
      <c r="D21829" s="1"/>
      <c r="E21829" s="41"/>
    </row>
    <row r="21830" spans="4:5" x14ac:dyDescent="0.2">
      <c r="D21830" s="1"/>
      <c r="E21830" s="41"/>
    </row>
    <row r="21831" spans="4:5" x14ac:dyDescent="0.2">
      <c r="D21831" s="1"/>
      <c r="E21831" s="41"/>
    </row>
    <row r="21832" spans="4:5" x14ac:dyDescent="0.2">
      <c r="D21832" s="1"/>
      <c r="E21832" s="41"/>
    </row>
    <row r="21833" spans="4:5" x14ac:dyDescent="0.2">
      <c r="D21833" s="1"/>
      <c r="E21833" s="41"/>
    </row>
    <row r="21834" spans="4:5" x14ac:dyDescent="0.2">
      <c r="D21834" s="1"/>
      <c r="E21834" s="41"/>
    </row>
    <row r="21835" spans="4:5" x14ac:dyDescent="0.2">
      <c r="D21835" s="1"/>
      <c r="E21835" s="41"/>
    </row>
    <row r="21836" spans="4:5" x14ac:dyDescent="0.2">
      <c r="D21836" s="1"/>
      <c r="E21836" s="41"/>
    </row>
    <row r="21837" spans="4:5" x14ac:dyDescent="0.2">
      <c r="D21837" s="1"/>
      <c r="E21837" s="41"/>
    </row>
    <row r="21838" spans="4:5" x14ac:dyDescent="0.2">
      <c r="D21838" s="1"/>
      <c r="E21838" s="41"/>
    </row>
    <row r="21839" spans="4:5" x14ac:dyDescent="0.2">
      <c r="D21839" s="1"/>
      <c r="E21839" s="41"/>
    </row>
    <row r="21840" spans="4:5" x14ac:dyDescent="0.2">
      <c r="D21840" s="1"/>
      <c r="E21840" s="41"/>
    </row>
    <row r="21841" spans="4:5" x14ac:dyDescent="0.2">
      <c r="D21841" s="1"/>
      <c r="E21841" s="41"/>
    </row>
    <row r="21842" spans="4:5" x14ac:dyDescent="0.2">
      <c r="D21842" s="1"/>
      <c r="E21842" s="41"/>
    </row>
    <row r="21843" spans="4:5" x14ac:dyDescent="0.2">
      <c r="D21843" s="1"/>
      <c r="E21843" s="41"/>
    </row>
    <row r="21844" spans="4:5" x14ac:dyDescent="0.2">
      <c r="D21844" s="1"/>
      <c r="E21844" s="41"/>
    </row>
    <row r="21845" spans="4:5" x14ac:dyDescent="0.2">
      <c r="D21845" s="1"/>
      <c r="E21845" s="41"/>
    </row>
    <row r="21846" spans="4:5" x14ac:dyDescent="0.2">
      <c r="D21846" s="1"/>
      <c r="E21846" s="41"/>
    </row>
    <row r="21847" spans="4:5" x14ac:dyDescent="0.2">
      <c r="D21847" s="1"/>
      <c r="E21847" s="41"/>
    </row>
    <row r="21848" spans="4:5" x14ac:dyDescent="0.2">
      <c r="D21848" s="1"/>
      <c r="E21848" s="41"/>
    </row>
    <row r="21849" spans="4:5" x14ac:dyDescent="0.2">
      <c r="D21849" s="1"/>
      <c r="E21849" s="41"/>
    </row>
    <row r="21850" spans="4:5" x14ac:dyDescent="0.2">
      <c r="D21850" s="1"/>
      <c r="E21850" s="41"/>
    </row>
    <row r="21851" spans="4:5" x14ac:dyDescent="0.2">
      <c r="D21851" s="1"/>
      <c r="E21851" s="41"/>
    </row>
    <row r="21852" spans="4:5" x14ac:dyDescent="0.2">
      <c r="D21852" s="1"/>
      <c r="E21852" s="41"/>
    </row>
    <row r="21853" spans="4:5" x14ac:dyDescent="0.2">
      <c r="D21853" s="1"/>
      <c r="E21853" s="41"/>
    </row>
    <row r="21854" spans="4:5" x14ac:dyDescent="0.2">
      <c r="D21854" s="1"/>
      <c r="E21854" s="41"/>
    </row>
    <row r="21855" spans="4:5" x14ac:dyDescent="0.2">
      <c r="D21855" s="1"/>
      <c r="E21855" s="41"/>
    </row>
    <row r="21856" spans="4:5" x14ac:dyDescent="0.2">
      <c r="D21856" s="1"/>
      <c r="E21856" s="41"/>
    </row>
    <row r="21857" spans="4:5" x14ac:dyDescent="0.2">
      <c r="D21857" s="1"/>
      <c r="E21857" s="41"/>
    </row>
    <row r="21858" spans="4:5" x14ac:dyDescent="0.2">
      <c r="D21858" s="1"/>
      <c r="E21858" s="41"/>
    </row>
    <row r="21859" spans="4:5" x14ac:dyDescent="0.2">
      <c r="D21859" s="1"/>
      <c r="E21859" s="41"/>
    </row>
    <row r="21860" spans="4:5" x14ac:dyDescent="0.2">
      <c r="D21860" s="1"/>
      <c r="E21860" s="41"/>
    </row>
    <row r="21861" spans="4:5" x14ac:dyDescent="0.2">
      <c r="D21861" s="1"/>
      <c r="E21861" s="41"/>
    </row>
    <row r="21862" spans="4:5" x14ac:dyDescent="0.2">
      <c r="D21862" s="1"/>
      <c r="E21862" s="41"/>
    </row>
    <row r="21863" spans="4:5" x14ac:dyDescent="0.2">
      <c r="D21863" s="1"/>
      <c r="E21863" s="41"/>
    </row>
    <row r="21864" spans="4:5" x14ac:dyDescent="0.2">
      <c r="D21864" s="1"/>
      <c r="E21864" s="41"/>
    </row>
    <row r="21865" spans="4:5" x14ac:dyDescent="0.2">
      <c r="D21865" s="1"/>
      <c r="E21865" s="41"/>
    </row>
    <row r="21866" spans="4:5" x14ac:dyDescent="0.2">
      <c r="D21866" s="1"/>
      <c r="E21866" s="41"/>
    </row>
    <row r="21867" spans="4:5" x14ac:dyDescent="0.2">
      <c r="D21867" s="1"/>
      <c r="E21867" s="41"/>
    </row>
    <row r="21868" spans="4:5" x14ac:dyDescent="0.2">
      <c r="D21868" s="1"/>
      <c r="E21868" s="41"/>
    </row>
    <row r="21869" spans="4:5" x14ac:dyDescent="0.2">
      <c r="D21869" s="1"/>
      <c r="E21869" s="41"/>
    </row>
    <row r="21870" spans="4:5" x14ac:dyDescent="0.2">
      <c r="D21870" s="1"/>
      <c r="E21870" s="41"/>
    </row>
    <row r="21871" spans="4:5" x14ac:dyDescent="0.2">
      <c r="D21871" s="1"/>
      <c r="E21871" s="41"/>
    </row>
    <row r="21872" spans="4:5" x14ac:dyDescent="0.2">
      <c r="D21872" s="1"/>
      <c r="E21872" s="41"/>
    </row>
    <row r="21873" spans="4:5" x14ac:dyDescent="0.2">
      <c r="D21873" s="1"/>
      <c r="E21873" s="41"/>
    </row>
    <row r="21874" spans="4:5" x14ac:dyDescent="0.2">
      <c r="D21874" s="1"/>
      <c r="E21874" s="41"/>
    </row>
    <row r="21875" spans="4:5" x14ac:dyDescent="0.2">
      <c r="D21875" s="1"/>
      <c r="E21875" s="41"/>
    </row>
    <row r="21876" spans="4:5" x14ac:dyDescent="0.2">
      <c r="D21876" s="1"/>
      <c r="E21876" s="41"/>
    </row>
    <row r="21877" spans="4:5" x14ac:dyDescent="0.2">
      <c r="D21877" s="1"/>
      <c r="E21877" s="41"/>
    </row>
    <row r="21878" spans="4:5" x14ac:dyDescent="0.2">
      <c r="D21878" s="1"/>
      <c r="E21878" s="41"/>
    </row>
    <row r="21879" spans="4:5" x14ac:dyDescent="0.2">
      <c r="D21879" s="1"/>
      <c r="E21879" s="41"/>
    </row>
    <row r="21880" spans="4:5" x14ac:dyDescent="0.2">
      <c r="D21880" s="1"/>
      <c r="E21880" s="41"/>
    </row>
    <row r="21881" spans="4:5" x14ac:dyDescent="0.2">
      <c r="D21881" s="1"/>
      <c r="E21881" s="41"/>
    </row>
    <row r="21882" spans="4:5" x14ac:dyDescent="0.2">
      <c r="D21882" s="1"/>
      <c r="E21882" s="41"/>
    </row>
    <row r="21883" spans="4:5" x14ac:dyDescent="0.2">
      <c r="D21883" s="1"/>
      <c r="E21883" s="41"/>
    </row>
    <row r="21884" spans="4:5" x14ac:dyDescent="0.2">
      <c r="D21884" s="1"/>
      <c r="E21884" s="41"/>
    </row>
    <row r="21885" spans="4:5" x14ac:dyDescent="0.2">
      <c r="D21885" s="1"/>
      <c r="E21885" s="41"/>
    </row>
    <row r="21886" spans="4:5" x14ac:dyDescent="0.2">
      <c r="D21886" s="1"/>
      <c r="E21886" s="41"/>
    </row>
    <row r="21887" spans="4:5" x14ac:dyDescent="0.2">
      <c r="D21887" s="1"/>
      <c r="E21887" s="41"/>
    </row>
    <row r="21888" spans="4:5" x14ac:dyDescent="0.2">
      <c r="D21888" s="1"/>
      <c r="E21888" s="41"/>
    </row>
    <row r="21889" spans="4:5" x14ac:dyDescent="0.2">
      <c r="D21889" s="1"/>
      <c r="E21889" s="41"/>
    </row>
    <row r="21890" spans="4:5" x14ac:dyDescent="0.2">
      <c r="D21890" s="1"/>
      <c r="E21890" s="41"/>
    </row>
    <row r="21891" spans="4:5" x14ac:dyDescent="0.2">
      <c r="D21891" s="1"/>
      <c r="E21891" s="41"/>
    </row>
    <row r="21892" spans="4:5" x14ac:dyDescent="0.2">
      <c r="D21892" s="1"/>
      <c r="E21892" s="41"/>
    </row>
    <row r="21893" spans="4:5" x14ac:dyDescent="0.2">
      <c r="D21893" s="1"/>
      <c r="E21893" s="41"/>
    </row>
    <row r="21894" spans="4:5" x14ac:dyDescent="0.2">
      <c r="D21894" s="1"/>
      <c r="E21894" s="41"/>
    </row>
    <row r="21895" spans="4:5" x14ac:dyDescent="0.2">
      <c r="D21895" s="1"/>
      <c r="E21895" s="41"/>
    </row>
    <row r="21896" spans="4:5" x14ac:dyDescent="0.2">
      <c r="D21896" s="1"/>
      <c r="E21896" s="41"/>
    </row>
    <row r="21897" spans="4:5" x14ac:dyDescent="0.2">
      <c r="D21897" s="1"/>
      <c r="E21897" s="41"/>
    </row>
    <row r="21898" spans="4:5" x14ac:dyDescent="0.2">
      <c r="D21898" s="1"/>
      <c r="E21898" s="41"/>
    </row>
    <row r="21899" spans="4:5" x14ac:dyDescent="0.2">
      <c r="D21899" s="1"/>
      <c r="E21899" s="41"/>
    </row>
    <row r="21900" spans="4:5" x14ac:dyDescent="0.2">
      <c r="D21900" s="1"/>
      <c r="E21900" s="41"/>
    </row>
    <row r="21901" spans="4:5" x14ac:dyDescent="0.2">
      <c r="D21901" s="1"/>
      <c r="E21901" s="41"/>
    </row>
    <row r="21902" spans="4:5" x14ac:dyDescent="0.2">
      <c r="D21902" s="1"/>
      <c r="E21902" s="41"/>
    </row>
    <row r="21903" spans="4:5" x14ac:dyDescent="0.2">
      <c r="D21903" s="1"/>
      <c r="E21903" s="41"/>
    </row>
    <row r="21904" spans="4:5" x14ac:dyDescent="0.2">
      <c r="D21904" s="1"/>
      <c r="E21904" s="41"/>
    </row>
    <row r="21905" spans="4:5" x14ac:dyDescent="0.2">
      <c r="D21905" s="1"/>
      <c r="E21905" s="41"/>
    </row>
    <row r="21906" spans="4:5" x14ac:dyDescent="0.2">
      <c r="D21906" s="1"/>
      <c r="E21906" s="41"/>
    </row>
    <row r="21907" spans="4:5" x14ac:dyDescent="0.2">
      <c r="D21907" s="1"/>
      <c r="E21907" s="41"/>
    </row>
    <row r="21908" spans="4:5" x14ac:dyDescent="0.2">
      <c r="D21908" s="1"/>
      <c r="E21908" s="41"/>
    </row>
    <row r="21909" spans="4:5" x14ac:dyDescent="0.2">
      <c r="D21909" s="1"/>
      <c r="E21909" s="41"/>
    </row>
    <row r="21910" spans="4:5" x14ac:dyDescent="0.2">
      <c r="D21910" s="1"/>
      <c r="E21910" s="41"/>
    </row>
    <row r="21911" spans="4:5" x14ac:dyDescent="0.2">
      <c r="D21911" s="1"/>
      <c r="E21911" s="41"/>
    </row>
    <row r="21912" spans="4:5" x14ac:dyDescent="0.2">
      <c r="D21912" s="1"/>
      <c r="E21912" s="41"/>
    </row>
    <row r="21913" spans="4:5" x14ac:dyDescent="0.2">
      <c r="D21913" s="1"/>
      <c r="E21913" s="41"/>
    </row>
    <row r="21914" spans="4:5" x14ac:dyDescent="0.2">
      <c r="D21914" s="1"/>
      <c r="E21914" s="41"/>
    </row>
    <row r="21915" spans="4:5" x14ac:dyDescent="0.2">
      <c r="D21915" s="1"/>
      <c r="E21915" s="41"/>
    </row>
    <row r="21916" spans="4:5" x14ac:dyDescent="0.2">
      <c r="D21916" s="1"/>
      <c r="E21916" s="41"/>
    </row>
    <row r="21917" spans="4:5" x14ac:dyDescent="0.2">
      <c r="D21917" s="1"/>
      <c r="E21917" s="41"/>
    </row>
    <row r="21918" spans="4:5" x14ac:dyDescent="0.2">
      <c r="D21918" s="1"/>
      <c r="E21918" s="41"/>
    </row>
    <row r="21919" spans="4:5" x14ac:dyDescent="0.2">
      <c r="D21919" s="1"/>
      <c r="E21919" s="41"/>
    </row>
    <row r="21920" spans="4:5" x14ac:dyDescent="0.2">
      <c r="D21920" s="1"/>
      <c r="E21920" s="41"/>
    </row>
    <row r="21921" spans="4:5" x14ac:dyDescent="0.2">
      <c r="D21921" s="1"/>
      <c r="E21921" s="41"/>
    </row>
    <row r="21922" spans="4:5" x14ac:dyDescent="0.2">
      <c r="D21922" s="1"/>
      <c r="E21922" s="41"/>
    </row>
    <row r="21923" spans="4:5" x14ac:dyDescent="0.2">
      <c r="D21923" s="1"/>
      <c r="E21923" s="41"/>
    </row>
    <row r="21924" spans="4:5" x14ac:dyDescent="0.2">
      <c r="D21924" s="1"/>
      <c r="E21924" s="41"/>
    </row>
    <row r="21925" spans="4:5" x14ac:dyDescent="0.2">
      <c r="D21925" s="1"/>
      <c r="E21925" s="41"/>
    </row>
    <row r="21926" spans="4:5" x14ac:dyDescent="0.2">
      <c r="D21926" s="1"/>
      <c r="E21926" s="41"/>
    </row>
    <row r="21927" spans="4:5" x14ac:dyDescent="0.2">
      <c r="D21927" s="1"/>
      <c r="E21927" s="41"/>
    </row>
    <row r="21928" spans="4:5" x14ac:dyDescent="0.2">
      <c r="D21928" s="1"/>
      <c r="E21928" s="41"/>
    </row>
    <row r="21929" spans="4:5" x14ac:dyDescent="0.2">
      <c r="D21929" s="1"/>
      <c r="E21929" s="41"/>
    </row>
    <row r="21930" spans="4:5" x14ac:dyDescent="0.2">
      <c r="D21930" s="1"/>
      <c r="E21930" s="41"/>
    </row>
    <row r="21931" spans="4:5" x14ac:dyDescent="0.2">
      <c r="D21931" s="1"/>
      <c r="E21931" s="41"/>
    </row>
    <row r="21932" spans="4:5" x14ac:dyDescent="0.2">
      <c r="D21932" s="1"/>
      <c r="E21932" s="41"/>
    </row>
    <row r="21933" spans="4:5" x14ac:dyDescent="0.2">
      <c r="D21933" s="1"/>
      <c r="E21933" s="41"/>
    </row>
    <row r="21934" spans="4:5" x14ac:dyDescent="0.2">
      <c r="D21934" s="1"/>
      <c r="E21934" s="41"/>
    </row>
    <row r="21935" spans="4:5" x14ac:dyDescent="0.2">
      <c r="D21935" s="1"/>
      <c r="E21935" s="41"/>
    </row>
    <row r="21936" spans="4:5" x14ac:dyDescent="0.2">
      <c r="D21936" s="1"/>
      <c r="E21936" s="41"/>
    </row>
    <row r="21937" spans="4:5" x14ac:dyDescent="0.2">
      <c r="D21937" s="1"/>
      <c r="E21937" s="41"/>
    </row>
    <row r="21938" spans="4:5" x14ac:dyDescent="0.2">
      <c r="D21938" s="1"/>
      <c r="E21938" s="41"/>
    </row>
    <row r="21939" spans="4:5" x14ac:dyDescent="0.2">
      <c r="D21939" s="1"/>
      <c r="E21939" s="41"/>
    </row>
    <row r="21940" spans="4:5" x14ac:dyDescent="0.2">
      <c r="D21940" s="1"/>
      <c r="E21940" s="41"/>
    </row>
    <row r="21941" spans="4:5" x14ac:dyDescent="0.2">
      <c r="D21941" s="1"/>
      <c r="E21941" s="41"/>
    </row>
    <row r="21942" spans="4:5" x14ac:dyDescent="0.2">
      <c r="D21942" s="1"/>
      <c r="E21942" s="41"/>
    </row>
    <row r="21943" spans="4:5" x14ac:dyDescent="0.2">
      <c r="D21943" s="1"/>
      <c r="E21943" s="41"/>
    </row>
    <row r="21944" spans="4:5" x14ac:dyDescent="0.2">
      <c r="D21944" s="1"/>
      <c r="E21944" s="41"/>
    </row>
    <row r="21945" spans="4:5" x14ac:dyDescent="0.2">
      <c r="D21945" s="1"/>
      <c r="E21945" s="41"/>
    </row>
    <row r="21946" spans="4:5" x14ac:dyDescent="0.2">
      <c r="D21946" s="1"/>
      <c r="E21946" s="41"/>
    </row>
    <row r="21947" spans="4:5" x14ac:dyDescent="0.2">
      <c r="D21947" s="1"/>
      <c r="E21947" s="41"/>
    </row>
    <row r="21948" spans="4:5" x14ac:dyDescent="0.2">
      <c r="D21948" s="1"/>
      <c r="E21948" s="41"/>
    </row>
    <row r="21949" spans="4:5" x14ac:dyDescent="0.2">
      <c r="D21949" s="1"/>
      <c r="E21949" s="41"/>
    </row>
    <row r="21950" spans="4:5" x14ac:dyDescent="0.2">
      <c r="D21950" s="1"/>
      <c r="E21950" s="41"/>
    </row>
    <row r="21951" spans="4:5" x14ac:dyDescent="0.2">
      <c r="D21951" s="1"/>
      <c r="E21951" s="41"/>
    </row>
    <row r="21952" spans="4:5" x14ac:dyDescent="0.2">
      <c r="D21952" s="1"/>
      <c r="E21952" s="41"/>
    </row>
    <row r="21953" spans="4:5" x14ac:dyDescent="0.2">
      <c r="D21953" s="1"/>
      <c r="E21953" s="41"/>
    </row>
    <row r="21954" spans="4:5" x14ac:dyDescent="0.2">
      <c r="D21954" s="1"/>
      <c r="E21954" s="41"/>
    </row>
    <row r="21955" spans="4:5" x14ac:dyDescent="0.2">
      <c r="D21955" s="1"/>
      <c r="E21955" s="41"/>
    </row>
    <row r="21956" spans="4:5" x14ac:dyDescent="0.2">
      <c r="D21956" s="1"/>
      <c r="E21956" s="41"/>
    </row>
    <row r="21957" spans="4:5" x14ac:dyDescent="0.2">
      <c r="D21957" s="1"/>
      <c r="E21957" s="41"/>
    </row>
    <row r="21958" spans="4:5" x14ac:dyDescent="0.2">
      <c r="D21958" s="1"/>
      <c r="E21958" s="41"/>
    </row>
    <row r="21959" spans="4:5" x14ac:dyDescent="0.2">
      <c r="D21959" s="1"/>
      <c r="E21959" s="41"/>
    </row>
    <row r="21960" spans="4:5" x14ac:dyDescent="0.2">
      <c r="D21960" s="1"/>
      <c r="E21960" s="41"/>
    </row>
    <row r="21961" spans="4:5" x14ac:dyDescent="0.2">
      <c r="D21961" s="1"/>
      <c r="E21961" s="41"/>
    </row>
    <row r="21962" spans="4:5" x14ac:dyDescent="0.2">
      <c r="D21962" s="1"/>
      <c r="E21962" s="41"/>
    </row>
    <row r="21963" spans="4:5" x14ac:dyDescent="0.2">
      <c r="D21963" s="1"/>
      <c r="E21963" s="41"/>
    </row>
    <row r="21964" spans="4:5" x14ac:dyDescent="0.2">
      <c r="D21964" s="1"/>
      <c r="E21964" s="41"/>
    </row>
    <row r="21965" spans="4:5" x14ac:dyDescent="0.2">
      <c r="D21965" s="1"/>
      <c r="E21965" s="41"/>
    </row>
    <row r="21966" spans="4:5" x14ac:dyDescent="0.2">
      <c r="D21966" s="1"/>
      <c r="E21966" s="41"/>
    </row>
    <row r="21967" spans="4:5" x14ac:dyDescent="0.2">
      <c r="D21967" s="1"/>
      <c r="E21967" s="41"/>
    </row>
    <row r="21968" spans="4:5" x14ac:dyDescent="0.2">
      <c r="D21968" s="1"/>
      <c r="E21968" s="41"/>
    </row>
    <row r="21969" spans="4:5" x14ac:dyDescent="0.2">
      <c r="D21969" s="1"/>
      <c r="E21969" s="41"/>
    </row>
    <row r="21970" spans="4:5" x14ac:dyDescent="0.2">
      <c r="D21970" s="1"/>
      <c r="E21970" s="41"/>
    </row>
    <row r="21971" spans="4:5" x14ac:dyDescent="0.2">
      <c r="D21971" s="1"/>
      <c r="E21971" s="41"/>
    </row>
    <row r="21972" spans="4:5" x14ac:dyDescent="0.2">
      <c r="D21972" s="1"/>
      <c r="E21972" s="41"/>
    </row>
    <row r="21973" spans="4:5" x14ac:dyDescent="0.2">
      <c r="D21973" s="1"/>
      <c r="E21973" s="41"/>
    </row>
    <row r="21974" spans="4:5" x14ac:dyDescent="0.2">
      <c r="D21974" s="1"/>
      <c r="E21974" s="41"/>
    </row>
    <row r="21975" spans="4:5" x14ac:dyDescent="0.2">
      <c r="D21975" s="1"/>
      <c r="E21975" s="41"/>
    </row>
    <row r="21976" spans="4:5" x14ac:dyDescent="0.2">
      <c r="D21976" s="1"/>
      <c r="E21976" s="41"/>
    </row>
    <row r="21977" spans="4:5" x14ac:dyDescent="0.2">
      <c r="D21977" s="1"/>
      <c r="E21977" s="41"/>
    </row>
    <row r="21978" spans="4:5" x14ac:dyDescent="0.2">
      <c r="D21978" s="1"/>
      <c r="E21978" s="41"/>
    </row>
    <row r="21979" spans="4:5" x14ac:dyDescent="0.2">
      <c r="D21979" s="1"/>
      <c r="E21979" s="41"/>
    </row>
    <row r="21980" spans="4:5" x14ac:dyDescent="0.2">
      <c r="D21980" s="1"/>
      <c r="E21980" s="41"/>
    </row>
    <row r="21981" spans="4:5" x14ac:dyDescent="0.2">
      <c r="D21981" s="1"/>
      <c r="E21981" s="41"/>
    </row>
    <row r="21982" spans="4:5" x14ac:dyDescent="0.2">
      <c r="D21982" s="1"/>
      <c r="E21982" s="41"/>
    </row>
    <row r="21983" spans="4:5" x14ac:dyDescent="0.2">
      <c r="D21983" s="1"/>
      <c r="E21983" s="41"/>
    </row>
    <row r="21984" spans="4:5" x14ac:dyDescent="0.2">
      <c r="D21984" s="1"/>
      <c r="E21984" s="41"/>
    </row>
    <row r="21985" spans="4:5" x14ac:dyDescent="0.2">
      <c r="D21985" s="1"/>
      <c r="E21985" s="41"/>
    </row>
    <row r="21986" spans="4:5" x14ac:dyDescent="0.2">
      <c r="D21986" s="1"/>
      <c r="E21986" s="41"/>
    </row>
    <row r="21987" spans="4:5" x14ac:dyDescent="0.2">
      <c r="D21987" s="1"/>
      <c r="E21987" s="41"/>
    </row>
    <row r="21988" spans="4:5" x14ac:dyDescent="0.2">
      <c r="D21988" s="1"/>
      <c r="E21988" s="41"/>
    </row>
    <row r="21989" spans="4:5" x14ac:dyDescent="0.2">
      <c r="D21989" s="1"/>
      <c r="E21989" s="41"/>
    </row>
    <row r="21990" spans="4:5" x14ac:dyDescent="0.2">
      <c r="D21990" s="1"/>
      <c r="E21990" s="41"/>
    </row>
    <row r="21991" spans="4:5" x14ac:dyDescent="0.2">
      <c r="D21991" s="1"/>
      <c r="E21991" s="41"/>
    </row>
    <row r="21992" spans="4:5" x14ac:dyDescent="0.2">
      <c r="D21992" s="1"/>
      <c r="E21992" s="41"/>
    </row>
    <row r="21993" spans="4:5" x14ac:dyDescent="0.2">
      <c r="D21993" s="1"/>
      <c r="E21993" s="41"/>
    </row>
    <row r="21994" spans="4:5" x14ac:dyDescent="0.2">
      <c r="D21994" s="1"/>
      <c r="E21994" s="41"/>
    </row>
    <row r="21995" spans="4:5" x14ac:dyDescent="0.2">
      <c r="D21995" s="1"/>
      <c r="E21995" s="41"/>
    </row>
    <row r="21996" spans="4:5" x14ac:dyDescent="0.2">
      <c r="D21996" s="1"/>
      <c r="E21996" s="41"/>
    </row>
    <row r="21997" spans="4:5" x14ac:dyDescent="0.2">
      <c r="D21997" s="1"/>
      <c r="E21997" s="41"/>
    </row>
    <row r="21998" spans="4:5" x14ac:dyDescent="0.2">
      <c r="D21998" s="1"/>
      <c r="E21998" s="41"/>
    </row>
    <row r="21999" spans="4:5" x14ac:dyDescent="0.2">
      <c r="D21999" s="1"/>
      <c r="E21999" s="41"/>
    </row>
    <row r="22000" spans="4:5" x14ac:dyDescent="0.2">
      <c r="D22000" s="1"/>
      <c r="E22000" s="41"/>
    </row>
    <row r="22001" spans="4:5" x14ac:dyDescent="0.2">
      <c r="D22001" s="1"/>
      <c r="E22001" s="41"/>
    </row>
    <row r="22002" spans="4:5" x14ac:dyDescent="0.2">
      <c r="D22002" s="1"/>
      <c r="E22002" s="41"/>
    </row>
    <row r="22003" spans="4:5" x14ac:dyDescent="0.2">
      <c r="D22003" s="1"/>
      <c r="E22003" s="41"/>
    </row>
    <row r="22004" spans="4:5" x14ac:dyDescent="0.2">
      <c r="D22004" s="1"/>
      <c r="E22004" s="41"/>
    </row>
    <row r="22005" spans="4:5" x14ac:dyDescent="0.2">
      <c r="D22005" s="1"/>
      <c r="E22005" s="41"/>
    </row>
    <row r="22006" spans="4:5" x14ac:dyDescent="0.2">
      <c r="D22006" s="1"/>
      <c r="E22006" s="41"/>
    </row>
    <row r="22007" spans="4:5" x14ac:dyDescent="0.2">
      <c r="D22007" s="1"/>
      <c r="E22007" s="41"/>
    </row>
    <row r="22008" spans="4:5" x14ac:dyDescent="0.2">
      <c r="D22008" s="1"/>
      <c r="E22008" s="41"/>
    </row>
    <row r="22009" spans="4:5" x14ac:dyDescent="0.2">
      <c r="D22009" s="1"/>
      <c r="E22009" s="41"/>
    </row>
    <row r="22010" spans="4:5" x14ac:dyDescent="0.2">
      <c r="D22010" s="1"/>
      <c r="E22010" s="41"/>
    </row>
    <row r="22011" spans="4:5" x14ac:dyDescent="0.2">
      <c r="D22011" s="1"/>
      <c r="E22011" s="41"/>
    </row>
    <row r="22012" spans="4:5" x14ac:dyDescent="0.2">
      <c r="D22012" s="1"/>
      <c r="E22012" s="41"/>
    </row>
    <row r="22013" spans="4:5" x14ac:dyDescent="0.2">
      <c r="D22013" s="1"/>
      <c r="E22013" s="41"/>
    </row>
    <row r="22014" spans="4:5" x14ac:dyDescent="0.2">
      <c r="D22014" s="1"/>
      <c r="E22014" s="41"/>
    </row>
    <row r="22015" spans="4:5" x14ac:dyDescent="0.2">
      <c r="D22015" s="1"/>
      <c r="E22015" s="41"/>
    </row>
    <row r="22016" spans="4:5" x14ac:dyDescent="0.2">
      <c r="D22016" s="1"/>
      <c r="E22016" s="41"/>
    </row>
    <row r="22017" spans="4:5" x14ac:dyDescent="0.2">
      <c r="D22017" s="1"/>
      <c r="E22017" s="41"/>
    </row>
    <row r="22018" spans="4:5" x14ac:dyDescent="0.2">
      <c r="D22018" s="1"/>
      <c r="E22018" s="41"/>
    </row>
    <row r="22019" spans="4:5" x14ac:dyDescent="0.2">
      <c r="D22019" s="1"/>
      <c r="E22019" s="41"/>
    </row>
    <row r="22020" spans="4:5" x14ac:dyDescent="0.2">
      <c r="D22020" s="1"/>
      <c r="E22020" s="41"/>
    </row>
    <row r="22021" spans="4:5" x14ac:dyDescent="0.2">
      <c r="D22021" s="1"/>
      <c r="E22021" s="41"/>
    </row>
    <row r="22022" spans="4:5" x14ac:dyDescent="0.2">
      <c r="D22022" s="1"/>
      <c r="E22022" s="41"/>
    </row>
    <row r="22023" spans="4:5" x14ac:dyDescent="0.2">
      <c r="D22023" s="1"/>
      <c r="E22023" s="41"/>
    </row>
    <row r="22024" spans="4:5" x14ac:dyDescent="0.2">
      <c r="D22024" s="1"/>
      <c r="E22024" s="41"/>
    </row>
    <row r="22025" spans="4:5" x14ac:dyDescent="0.2">
      <c r="D22025" s="1"/>
      <c r="E22025" s="41"/>
    </row>
    <row r="22026" spans="4:5" x14ac:dyDescent="0.2">
      <c r="D22026" s="1"/>
      <c r="E22026" s="41"/>
    </row>
    <row r="22027" spans="4:5" x14ac:dyDescent="0.2">
      <c r="D22027" s="1"/>
      <c r="E22027" s="41"/>
    </row>
    <row r="22028" spans="4:5" x14ac:dyDescent="0.2">
      <c r="D22028" s="1"/>
      <c r="E22028" s="41"/>
    </row>
    <row r="22029" spans="4:5" x14ac:dyDescent="0.2">
      <c r="D22029" s="1"/>
      <c r="E22029" s="41"/>
    </row>
    <row r="22030" spans="4:5" x14ac:dyDescent="0.2">
      <c r="D22030" s="1"/>
      <c r="E22030" s="41"/>
    </row>
    <row r="22031" spans="4:5" x14ac:dyDescent="0.2">
      <c r="D22031" s="1"/>
      <c r="E22031" s="41"/>
    </row>
    <row r="22032" spans="4:5" x14ac:dyDescent="0.2">
      <c r="D22032" s="1"/>
      <c r="E22032" s="41"/>
    </row>
    <row r="22033" spans="4:5" x14ac:dyDescent="0.2">
      <c r="D22033" s="1"/>
      <c r="E22033" s="41"/>
    </row>
    <row r="22034" spans="4:5" x14ac:dyDescent="0.2">
      <c r="D22034" s="1"/>
      <c r="E22034" s="41"/>
    </row>
    <row r="22035" spans="4:5" x14ac:dyDescent="0.2">
      <c r="D22035" s="1"/>
      <c r="E22035" s="41"/>
    </row>
    <row r="22036" spans="4:5" x14ac:dyDescent="0.2">
      <c r="D22036" s="1"/>
      <c r="E22036" s="41"/>
    </row>
    <row r="22037" spans="4:5" x14ac:dyDescent="0.2">
      <c r="D22037" s="1"/>
      <c r="E22037" s="41"/>
    </row>
    <row r="22038" spans="4:5" x14ac:dyDescent="0.2">
      <c r="D22038" s="1"/>
      <c r="E22038" s="41"/>
    </row>
    <row r="22039" spans="4:5" x14ac:dyDescent="0.2">
      <c r="D22039" s="1"/>
      <c r="E22039" s="41"/>
    </row>
    <row r="22040" spans="4:5" x14ac:dyDescent="0.2">
      <c r="D22040" s="1"/>
      <c r="E22040" s="41"/>
    </row>
    <row r="22041" spans="4:5" x14ac:dyDescent="0.2">
      <c r="D22041" s="1"/>
      <c r="E22041" s="41"/>
    </row>
    <row r="22042" spans="4:5" x14ac:dyDescent="0.2">
      <c r="D22042" s="1"/>
      <c r="E22042" s="41"/>
    </row>
    <row r="22043" spans="4:5" x14ac:dyDescent="0.2">
      <c r="D22043" s="1"/>
      <c r="E22043" s="41"/>
    </row>
    <row r="22044" spans="4:5" x14ac:dyDescent="0.2">
      <c r="D22044" s="1"/>
      <c r="E22044" s="41"/>
    </row>
    <row r="22045" spans="4:5" x14ac:dyDescent="0.2">
      <c r="D22045" s="1"/>
      <c r="E22045" s="41"/>
    </row>
    <row r="22046" spans="4:5" x14ac:dyDescent="0.2">
      <c r="D22046" s="1"/>
      <c r="E22046" s="41"/>
    </row>
    <row r="22047" spans="4:5" x14ac:dyDescent="0.2">
      <c r="D22047" s="1"/>
      <c r="E22047" s="41"/>
    </row>
    <row r="22048" spans="4:5" x14ac:dyDescent="0.2">
      <c r="D22048" s="1"/>
      <c r="E22048" s="41"/>
    </row>
    <row r="22049" spans="4:5" x14ac:dyDescent="0.2">
      <c r="D22049" s="1"/>
      <c r="E22049" s="41"/>
    </row>
    <row r="22050" spans="4:5" x14ac:dyDescent="0.2">
      <c r="D22050" s="1"/>
      <c r="E22050" s="41"/>
    </row>
    <row r="22051" spans="4:5" x14ac:dyDescent="0.2">
      <c r="D22051" s="1"/>
      <c r="E22051" s="41"/>
    </row>
    <row r="22052" spans="4:5" x14ac:dyDescent="0.2">
      <c r="D22052" s="1"/>
      <c r="E22052" s="41"/>
    </row>
    <row r="22053" spans="4:5" x14ac:dyDescent="0.2">
      <c r="D22053" s="1"/>
      <c r="E22053" s="41"/>
    </row>
    <row r="22054" spans="4:5" x14ac:dyDescent="0.2">
      <c r="D22054" s="1"/>
      <c r="E22054" s="41"/>
    </row>
    <row r="22055" spans="4:5" x14ac:dyDescent="0.2">
      <c r="D22055" s="1"/>
      <c r="E22055" s="41"/>
    </row>
    <row r="22056" spans="4:5" x14ac:dyDescent="0.2">
      <c r="D22056" s="1"/>
      <c r="E22056" s="41"/>
    </row>
    <row r="22057" spans="4:5" x14ac:dyDescent="0.2">
      <c r="D22057" s="1"/>
      <c r="E22057" s="41"/>
    </row>
    <row r="22058" spans="4:5" x14ac:dyDescent="0.2">
      <c r="D22058" s="1"/>
      <c r="E22058" s="41"/>
    </row>
    <row r="22059" spans="4:5" x14ac:dyDescent="0.2">
      <c r="D22059" s="1"/>
      <c r="E22059" s="41"/>
    </row>
    <row r="22060" spans="4:5" x14ac:dyDescent="0.2">
      <c r="D22060" s="1"/>
      <c r="E22060" s="41"/>
    </row>
    <row r="22061" spans="4:5" x14ac:dyDescent="0.2">
      <c r="D22061" s="1"/>
      <c r="E22061" s="41"/>
    </row>
    <row r="22062" spans="4:5" x14ac:dyDescent="0.2">
      <c r="D22062" s="1"/>
      <c r="E22062" s="41"/>
    </row>
    <row r="22063" spans="4:5" x14ac:dyDescent="0.2">
      <c r="D22063" s="1"/>
      <c r="E22063" s="41"/>
    </row>
    <row r="22064" spans="4:5" x14ac:dyDescent="0.2">
      <c r="D22064" s="1"/>
      <c r="E22064" s="41"/>
    </row>
    <row r="22065" spans="4:5" x14ac:dyDescent="0.2">
      <c r="D22065" s="1"/>
      <c r="E22065" s="41"/>
    </row>
    <row r="22066" spans="4:5" x14ac:dyDescent="0.2">
      <c r="D22066" s="1"/>
      <c r="E22066" s="41"/>
    </row>
    <row r="22067" spans="4:5" x14ac:dyDescent="0.2">
      <c r="D22067" s="1"/>
      <c r="E22067" s="41"/>
    </row>
    <row r="22068" spans="4:5" x14ac:dyDescent="0.2">
      <c r="D22068" s="1"/>
      <c r="E22068" s="41"/>
    </row>
    <row r="22069" spans="4:5" x14ac:dyDescent="0.2">
      <c r="D22069" s="1"/>
      <c r="E22069" s="41"/>
    </row>
    <row r="22070" spans="4:5" x14ac:dyDescent="0.2">
      <c r="D22070" s="1"/>
      <c r="E22070" s="41"/>
    </row>
    <row r="22071" spans="4:5" x14ac:dyDescent="0.2">
      <c r="D22071" s="1"/>
      <c r="E22071" s="41"/>
    </row>
    <row r="22072" spans="4:5" x14ac:dyDescent="0.2">
      <c r="D22072" s="1"/>
      <c r="E22072" s="41"/>
    </row>
    <row r="22073" spans="4:5" x14ac:dyDescent="0.2">
      <c r="D22073" s="1"/>
      <c r="E22073" s="41"/>
    </row>
    <row r="22074" spans="4:5" x14ac:dyDescent="0.2">
      <c r="D22074" s="1"/>
      <c r="E22074" s="41"/>
    </row>
    <row r="22075" spans="4:5" x14ac:dyDescent="0.2">
      <c r="D22075" s="1"/>
      <c r="E22075" s="41"/>
    </row>
    <row r="22076" spans="4:5" x14ac:dyDescent="0.2">
      <c r="D22076" s="1"/>
      <c r="E22076" s="41"/>
    </row>
    <row r="22077" spans="4:5" x14ac:dyDescent="0.2">
      <c r="D22077" s="1"/>
      <c r="E22077" s="41"/>
    </row>
    <row r="22078" spans="4:5" x14ac:dyDescent="0.2">
      <c r="D22078" s="1"/>
      <c r="E22078" s="41"/>
    </row>
    <row r="22079" spans="4:5" x14ac:dyDescent="0.2">
      <c r="D22079" s="1"/>
      <c r="E22079" s="41"/>
    </row>
    <row r="22080" spans="4:5" x14ac:dyDescent="0.2">
      <c r="D22080" s="1"/>
      <c r="E22080" s="41"/>
    </row>
    <row r="22081" spans="4:5" x14ac:dyDescent="0.2">
      <c r="D22081" s="1"/>
      <c r="E22081" s="41"/>
    </row>
    <row r="22082" spans="4:5" x14ac:dyDescent="0.2">
      <c r="D22082" s="1"/>
      <c r="E22082" s="41"/>
    </row>
    <row r="22083" spans="4:5" x14ac:dyDescent="0.2">
      <c r="D22083" s="1"/>
      <c r="E22083" s="41"/>
    </row>
    <row r="22084" spans="4:5" x14ac:dyDescent="0.2">
      <c r="D22084" s="1"/>
      <c r="E22084" s="41"/>
    </row>
    <row r="22085" spans="4:5" x14ac:dyDescent="0.2">
      <c r="D22085" s="1"/>
      <c r="E22085" s="41"/>
    </row>
    <row r="22086" spans="4:5" x14ac:dyDescent="0.2">
      <c r="D22086" s="1"/>
      <c r="E22086" s="41"/>
    </row>
    <row r="22087" spans="4:5" x14ac:dyDescent="0.2">
      <c r="D22087" s="1"/>
      <c r="E22087" s="41"/>
    </row>
    <row r="22088" spans="4:5" x14ac:dyDescent="0.2">
      <c r="D22088" s="1"/>
      <c r="E22088" s="41"/>
    </row>
    <row r="22089" spans="4:5" x14ac:dyDescent="0.2">
      <c r="D22089" s="1"/>
      <c r="E22089" s="41"/>
    </row>
    <row r="22090" spans="4:5" x14ac:dyDescent="0.2">
      <c r="D22090" s="1"/>
      <c r="E22090" s="41"/>
    </row>
    <row r="22091" spans="4:5" x14ac:dyDescent="0.2">
      <c r="D22091" s="1"/>
      <c r="E22091" s="41"/>
    </row>
    <row r="22092" spans="4:5" x14ac:dyDescent="0.2">
      <c r="D22092" s="1"/>
      <c r="E22092" s="41"/>
    </row>
    <row r="22093" spans="4:5" x14ac:dyDescent="0.2">
      <c r="D22093" s="1"/>
      <c r="E22093" s="41"/>
    </row>
    <row r="22094" spans="4:5" x14ac:dyDescent="0.2">
      <c r="D22094" s="1"/>
      <c r="E22094" s="41"/>
    </row>
    <row r="22095" spans="4:5" x14ac:dyDescent="0.2">
      <c r="D22095" s="1"/>
      <c r="E22095" s="41"/>
    </row>
    <row r="22096" spans="4:5" x14ac:dyDescent="0.2">
      <c r="D22096" s="1"/>
      <c r="E22096" s="41"/>
    </row>
    <row r="22097" spans="4:5" x14ac:dyDescent="0.2">
      <c r="D22097" s="1"/>
      <c r="E22097" s="41"/>
    </row>
    <row r="22098" spans="4:5" x14ac:dyDescent="0.2">
      <c r="D22098" s="1"/>
      <c r="E22098" s="41"/>
    </row>
    <row r="22099" spans="4:5" x14ac:dyDescent="0.2">
      <c r="D22099" s="1"/>
      <c r="E22099" s="41"/>
    </row>
    <row r="22100" spans="4:5" x14ac:dyDescent="0.2">
      <c r="D22100" s="1"/>
      <c r="E22100" s="41"/>
    </row>
    <row r="22101" spans="4:5" x14ac:dyDescent="0.2">
      <c r="D22101" s="1"/>
      <c r="E22101" s="41"/>
    </row>
    <row r="22102" spans="4:5" x14ac:dyDescent="0.2">
      <c r="D22102" s="1"/>
      <c r="E22102" s="41"/>
    </row>
    <row r="22103" spans="4:5" x14ac:dyDescent="0.2">
      <c r="D22103" s="1"/>
      <c r="E22103" s="41"/>
    </row>
    <row r="22104" spans="4:5" x14ac:dyDescent="0.2">
      <c r="D22104" s="1"/>
      <c r="E22104" s="41"/>
    </row>
    <row r="22105" spans="4:5" x14ac:dyDescent="0.2">
      <c r="D22105" s="1"/>
      <c r="E22105" s="41"/>
    </row>
    <row r="22106" spans="4:5" x14ac:dyDescent="0.2">
      <c r="D22106" s="1"/>
      <c r="E22106" s="41"/>
    </row>
    <row r="22107" spans="4:5" x14ac:dyDescent="0.2">
      <c r="D22107" s="1"/>
      <c r="E22107" s="41"/>
    </row>
    <row r="22108" spans="4:5" x14ac:dyDescent="0.2">
      <c r="D22108" s="1"/>
      <c r="E22108" s="41"/>
    </row>
    <row r="22109" spans="4:5" x14ac:dyDescent="0.2">
      <c r="D22109" s="1"/>
      <c r="E22109" s="41"/>
    </row>
    <row r="22110" spans="4:5" x14ac:dyDescent="0.2">
      <c r="D22110" s="1"/>
      <c r="E22110" s="41"/>
    </row>
    <row r="22111" spans="4:5" x14ac:dyDescent="0.2">
      <c r="D22111" s="1"/>
      <c r="E22111" s="41"/>
    </row>
    <row r="22112" spans="4:5" x14ac:dyDescent="0.2">
      <c r="D22112" s="1"/>
      <c r="E22112" s="41"/>
    </row>
    <row r="22113" spans="4:5" x14ac:dyDescent="0.2">
      <c r="D22113" s="1"/>
      <c r="E22113" s="41"/>
    </row>
    <row r="22114" spans="4:5" x14ac:dyDescent="0.2">
      <c r="D22114" s="1"/>
      <c r="E22114" s="41"/>
    </row>
    <row r="22115" spans="4:5" x14ac:dyDescent="0.2">
      <c r="D22115" s="1"/>
      <c r="E22115" s="41"/>
    </row>
    <row r="22116" spans="4:5" x14ac:dyDescent="0.2">
      <c r="D22116" s="1"/>
      <c r="E22116" s="41"/>
    </row>
    <row r="22117" spans="4:5" x14ac:dyDescent="0.2">
      <c r="D22117" s="1"/>
      <c r="E22117" s="41"/>
    </row>
    <row r="22118" spans="4:5" x14ac:dyDescent="0.2">
      <c r="D22118" s="1"/>
      <c r="E22118" s="41"/>
    </row>
    <row r="22119" spans="4:5" x14ac:dyDescent="0.2">
      <c r="D22119" s="1"/>
      <c r="E22119" s="41"/>
    </row>
    <row r="22120" spans="4:5" x14ac:dyDescent="0.2">
      <c r="D22120" s="1"/>
      <c r="E22120" s="41"/>
    </row>
    <row r="22121" spans="4:5" x14ac:dyDescent="0.2">
      <c r="D22121" s="1"/>
      <c r="E22121" s="41"/>
    </row>
    <row r="22122" spans="4:5" x14ac:dyDescent="0.2">
      <c r="D22122" s="1"/>
      <c r="E22122" s="41"/>
    </row>
    <row r="22123" spans="4:5" x14ac:dyDescent="0.2">
      <c r="D22123" s="1"/>
      <c r="E22123" s="41"/>
    </row>
    <row r="22124" spans="4:5" x14ac:dyDescent="0.2">
      <c r="D22124" s="1"/>
      <c r="E22124" s="41"/>
    </row>
    <row r="22125" spans="4:5" x14ac:dyDescent="0.2">
      <c r="D22125" s="1"/>
      <c r="E22125" s="41"/>
    </row>
    <row r="22126" spans="4:5" x14ac:dyDescent="0.2">
      <c r="D22126" s="1"/>
      <c r="E22126" s="41"/>
    </row>
    <row r="22127" spans="4:5" x14ac:dyDescent="0.2">
      <c r="D22127" s="1"/>
      <c r="E22127" s="41"/>
    </row>
    <row r="22128" spans="4:5" x14ac:dyDescent="0.2">
      <c r="D22128" s="1"/>
      <c r="E22128" s="41"/>
    </row>
    <row r="22129" spans="4:5" x14ac:dyDescent="0.2">
      <c r="D22129" s="1"/>
      <c r="E22129" s="41"/>
    </row>
    <row r="22130" spans="4:5" x14ac:dyDescent="0.2">
      <c r="D22130" s="1"/>
      <c r="E22130" s="41"/>
    </row>
    <row r="22131" spans="4:5" x14ac:dyDescent="0.2">
      <c r="D22131" s="1"/>
      <c r="E22131" s="41"/>
    </row>
    <row r="22132" spans="4:5" x14ac:dyDescent="0.2">
      <c r="D22132" s="1"/>
      <c r="E22132" s="41"/>
    </row>
    <row r="22133" spans="4:5" x14ac:dyDescent="0.2">
      <c r="D22133" s="1"/>
      <c r="E22133" s="41"/>
    </row>
    <row r="22134" spans="4:5" x14ac:dyDescent="0.2">
      <c r="D22134" s="1"/>
      <c r="E22134" s="41"/>
    </row>
    <row r="22135" spans="4:5" x14ac:dyDescent="0.2">
      <c r="D22135" s="1"/>
      <c r="E22135" s="41"/>
    </row>
    <row r="22136" spans="4:5" x14ac:dyDescent="0.2">
      <c r="D22136" s="1"/>
      <c r="E22136" s="41"/>
    </row>
    <row r="22137" spans="4:5" x14ac:dyDescent="0.2">
      <c r="D22137" s="1"/>
      <c r="E22137" s="41"/>
    </row>
    <row r="22138" spans="4:5" x14ac:dyDescent="0.2">
      <c r="D22138" s="1"/>
      <c r="E22138" s="41"/>
    </row>
    <row r="22139" spans="4:5" x14ac:dyDescent="0.2">
      <c r="D22139" s="1"/>
      <c r="E22139" s="41"/>
    </row>
    <row r="22140" spans="4:5" x14ac:dyDescent="0.2">
      <c r="D22140" s="1"/>
      <c r="E22140" s="41"/>
    </row>
    <row r="22141" spans="4:5" x14ac:dyDescent="0.2">
      <c r="D22141" s="1"/>
      <c r="E22141" s="41"/>
    </row>
    <row r="22142" spans="4:5" x14ac:dyDescent="0.2">
      <c r="D22142" s="1"/>
      <c r="E22142" s="41"/>
    </row>
    <row r="22143" spans="4:5" x14ac:dyDescent="0.2">
      <c r="D22143" s="1"/>
      <c r="E22143" s="41"/>
    </row>
    <row r="22144" spans="4:5" x14ac:dyDescent="0.2">
      <c r="D22144" s="1"/>
      <c r="E22144" s="41"/>
    </row>
    <row r="22145" spans="4:5" x14ac:dyDescent="0.2">
      <c r="D22145" s="1"/>
      <c r="E22145" s="41"/>
    </row>
    <row r="22146" spans="4:5" x14ac:dyDescent="0.2">
      <c r="D22146" s="1"/>
      <c r="E22146" s="41"/>
    </row>
    <row r="22147" spans="4:5" x14ac:dyDescent="0.2">
      <c r="D22147" s="1"/>
      <c r="E22147" s="41"/>
    </row>
    <row r="22148" spans="4:5" x14ac:dyDescent="0.2">
      <c r="D22148" s="1"/>
      <c r="E22148" s="41"/>
    </row>
    <row r="22149" spans="4:5" x14ac:dyDescent="0.2">
      <c r="D22149" s="1"/>
      <c r="E22149" s="41"/>
    </row>
    <row r="22150" spans="4:5" x14ac:dyDescent="0.2">
      <c r="D22150" s="1"/>
      <c r="E22150" s="41"/>
    </row>
    <row r="22151" spans="4:5" x14ac:dyDescent="0.2">
      <c r="D22151" s="1"/>
      <c r="E22151" s="41"/>
    </row>
    <row r="22152" spans="4:5" x14ac:dyDescent="0.2">
      <c r="D22152" s="1"/>
      <c r="E22152" s="41"/>
    </row>
    <row r="22153" spans="4:5" x14ac:dyDescent="0.2">
      <c r="D22153" s="1"/>
      <c r="E22153" s="41"/>
    </row>
    <row r="22154" spans="4:5" x14ac:dyDescent="0.2">
      <c r="D22154" s="1"/>
      <c r="E22154" s="41"/>
    </row>
    <row r="22155" spans="4:5" x14ac:dyDescent="0.2">
      <c r="D22155" s="1"/>
      <c r="E22155" s="41"/>
    </row>
    <row r="22156" spans="4:5" x14ac:dyDescent="0.2">
      <c r="D22156" s="1"/>
      <c r="E22156" s="41"/>
    </row>
    <row r="22157" spans="4:5" x14ac:dyDescent="0.2">
      <c r="D22157" s="1"/>
      <c r="E22157" s="41"/>
    </row>
    <row r="22158" spans="4:5" x14ac:dyDescent="0.2">
      <c r="D22158" s="1"/>
      <c r="E22158" s="41"/>
    </row>
    <row r="22159" spans="4:5" x14ac:dyDescent="0.2">
      <c r="D22159" s="1"/>
      <c r="E22159" s="41"/>
    </row>
    <row r="22160" spans="4:5" x14ac:dyDescent="0.2">
      <c r="D22160" s="1"/>
      <c r="E22160" s="41"/>
    </row>
    <row r="22161" spans="4:5" x14ac:dyDescent="0.2">
      <c r="D22161" s="1"/>
      <c r="E22161" s="41"/>
    </row>
    <row r="22162" spans="4:5" x14ac:dyDescent="0.2">
      <c r="D22162" s="1"/>
      <c r="E22162" s="41"/>
    </row>
    <row r="22163" spans="4:5" x14ac:dyDescent="0.2">
      <c r="D22163" s="1"/>
      <c r="E22163" s="41"/>
    </row>
    <row r="22164" spans="4:5" x14ac:dyDescent="0.2">
      <c r="D22164" s="1"/>
      <c r="E22164" s="41"/>
    </row>
    <row r="22165" spans="4:5" x14ac:dyDescent="0.2">
      <c r="D22165" s="1"/>
      <c r="E22165" s="41"/>
    </row>
    <row r="22166" spans="4:5" x14ac:dyDescent="0.2">
      <c r="D22166" s="1"/>
      <c r="E22166" s="41"/>
    </row>
    <row r="22167" spans="4:5" x14ac:dyDescent="0.2">
      <c r="D22167" s="1"/>
      <c r="E22167" s="41"/>
    </row>
    <row r="22168" spans="4:5" x14ac:dyDescent="0.2">
      <c r="D22168" s="1"/>
      <c r="E22168" s="41"/>
    </row>
    <row r="22169" spans="4:5" x14ac:dyDescent="0.2">
      <c r="D22169" s="1"/>
      <c r="E22169" s="41"/>
    </row>
    <row r="22170" spans="4:5" x14ac:dyDescent="0.2">
      <c r="D22170" s="1"/>
      <c r="E22170" s="41"/>
    </row>
    <row r="22171" spans="4:5" x14ac:dyDescent="0.2">
      <c r="D22171" s="1"/>
      <c r="E22171" s="41"/>
    </row>
    <row r="22172" spans="4:5" x14ac:dyDescent="0.2">
      <c r="D22172" s="1"/>
      <c r="E22172" s="41"/>
    </row>
    <row r="22173" spans="4:5" x14ac:dyDescent="0.2">
      <c r="D22173" s="1"/>
      <c r="E22173" s="41"/>
    </row>
    <row r="22174" spans="4:5" x14ac:dyDescent="0.2">
      <c r="D22174" s="1"/>
      <c r="E22174" s="41"/>
    </row>
    <row r="22175" spans="4:5" x14ac:dyDescent="0.2">
      <c r="D22175" s="1"/>
      <c r="E22175" s="41"/>
    </row>
    <row r="22176" spans="4:5" x14ac:dyDescent="0.2">
      <c r="D22176" s="1"/>
      <c r="E22176" s="41"/>
    </row>
    <row r="22177" spans="4:5" x14ac:dyDescent="0.2">
      <c r="D22177" s="1"/>
      <c r="E22177" s="41"/>
    </row>
    <row r="22178" spans="4:5" x14ac:dyDescent="0.2">
      <c r="D22178" s="1"/>
      <c r="E22178" s="41"/>
    </row>
    <row r="22179" spans="4:5" x14ac:dyDescent="0.2">
      <c r="D22179" s="1"/>
      <c r="E22179" s="41"/>
    </row>
    <row r="22180" spans="4:5" x14ac:dyDescent="0.2">
      <c r="D22180" s="1"/>
      <c r="E22180" s="41"/>
    </row>
    <row r="22181" spans="4:5" x14ac:dyDescent="0.2">
      <c r="D22181" s="1"/>
      <c r="E22181" s="41"/>
    </row>
    <row r="22182" spans="4:5" x14ac:dyDescent="0.2">
      <c r="D22182" s="1"/>
      <c r="E22182" s="41"/>
    </row>
    <row r="22183" spans="4:5" x14ac:dyDescent="0.2">
      <c r="D22183" s="1"/>
      <c r="E22183" s="41"/>
    </row>
    <row r="22184" spans="4:5" x14ac:dyDescent="0.2">
      <c r="D22184" s="1"/>
      <c r="E22184" s="41"/>
    </row>
    <row r="22185" spans="4:5" x14ac:dyDescent="0.2">
      <c r="D22185" s="1"/>
      <c r="E22185" s="41"/>
    </row>
    <row r="22186" spans="4:5" x14ac:dyDescent="0.2">
      <c r="D22186" s="1"/>
      <c r="E22186" s="41"/>
    </row>
    <row r="22187" spans="4:5" x14ac:dyDescent="0.2">
      <c r="D22187" s="1"/>
      <c r="E22187" s="41"/>
    </row>
    <row r="22188" spans="4:5" x14ac:dyDescent="0.2">
      <c r="D22188" s="1"/>
      <c r="E22188" s="41"/>
    </row>
    <row r="22189" spans="4:5" x14ac:dyDescent="0.2">
      <c r="D22189" s="1"/>
      <c r="E22189" s="41"/>
    </row>
    <row r="22190" spans="4:5" x14ac:dyDescent="0.2">
      <c r="D22190" s="1"/>
      <c r="E22190" s="41"/>
    </row>
    <row r="22191" spans="4:5" x14ac:dyDescent="0.2">
      <c r="D22191" s="1"/>
      <c r="E22191" s="41"/>
    </row>
    <row r="22192" spans="4:5" x14ac:dyDescent="0.2">
      <c r="D22192" s="1"/>
      <c r="E22192" s="41"/>
    </row>
    <row r="22193" spans="4:5" x14ac:dyDescent="0.2">
      <c r="D22193" s="1"/>
      <c r="E22193" s="41"/>
    </row>
    <row r="22194" spans="4:5" x14ac:dyDescent="0.2">
      <c r="D22194" s="1"/>
      <c r="E22194" s="41"/>
    </row>
    <row r="22195" spans="4:5" x14ac:dyDescent="0.2">
      <c r="D22195" s="1"/>
      <c r="E22195" s="41"/>
    </row>
    <row r="22196" spans="4:5" x14ac:dyDescent="0.2">
      <c r="D22196" s="1"/>
      <c r="E22196" s="41"/>
    </row>
    <row r="22197" spans="4:5" x14ac:dyDescent="0.2">
      <c r="D22197" s="1"/>
      <c r="E22197" s="41"/>
    </row>
    <row r="22198" spans="4:5" x14ac:dyDescent="0.2">
      <c r="D22198" s="1"/>
      <c r="E22198" s="41"/>
    </row>
    <row r="22199" spans="4:5" x14ac:dyDescent="0.2">
      <c r="D22199" s="1"/>
      <c r="E22199" s="41"/>
    </row>
    <row r="22200" spans="4:5" x14ac:dyDescent="0.2">
      <c r="D22200" s="1"/>
      <c r="E22200" s="41"/>
    </row>
    <row r="22201" spans="4:5" x14ac:dyDescent="0.2">
      <c r="D22201" s="1"/>
      <c r="E22201" s="41"/>
    </row>
    <row r="22202" spans="4:5" x14ac:dyDescent="0.2">
      <c r="D22202" s="1"/>
      <c r="E22202" s="41"/>
    </row>
    <row r="22203" spans="4:5" x14ac:dyDescent="0.2">
      <c r="D22203" s="1"/>
      <c r="E22203" s="41"/>
    </row>
    <row r="22204" spans="4:5" x14ac:dyDescent="0.2">
      <c r="D22204" s="1"/>
      <c r="E22204" s="41"/>
    </row>
    <row r="22205" spans="4:5" x14ac:dyDescent="0.2">
      <c r="D22205" s="1"/>
      <c r="E22205" s="41"/>
    </row>
    <row r="22206" spans="4:5" x14ac:dyDescent="0.2">
      <c r="D22206" s="1"/>
      <c r="E22206" s="41"/>
    </row>
    <row r="22207" spans="4:5" x14ac:dyDescent="0.2">
      <c r="D22207" s="1"/>
      <c r="E22207" s="41"/>
    </row>
    <row r="22208" spans="4:5" x14ac:dyDescent="0.2">
      <c r="D22208" s="1"/>
      <c r="E22208" s="41"/>
    </row>
    <row r="22209" spans="4:5" x14ac:dyDescent="0.2">
      <c r="D22209" s="1"/>
      <c r="E22209" s="41"/>
    </row>
    <row r="22210" spans="4:5" x14ac:dyDescent="0.2">
      <c r="D22210" s="1"/>
      <c r="E22210" s="41"/>
    </row>
    <row r="22211" spans="4:5" x14ac:dyDescent="0.2">
      <c r="D22211" s="1"/>
      <c r="E22211" s="41"/>
    </row>
    <row r="22212" spans="4:5" x14ac:dyDescent="0.2">
      <c r="D22212" s="1"/>
      <c r="E22212" s="41"/>
    </row>
    <row r="22213" spans="4:5" x14ac:dyDescent="0.2">
      <c r="D22213" s="1"/>
      <c r="E22213" s="41"/>
    </row>
    <row r="22214" spans="4:5" x14ac:dyDescent="0.2">
      <c r="D22214" s="1"/>
      <c r="E22214" s="41"/>
    </row>
    <row r="22215" spans="4:5" x14ac:dyDescent="0.2">
      <c r="D22215" s="1"/>
      <c r="E22215" s="41"/>
    </row>
    <row r="22216" spans="4:5" x14ac:dyDescent="0.2">
      <c r="D22216" s="1"/>
      <c r="E22216" s="41"/>
    </row>
    <row r="22217" spans="4:5" x14ac:dyDescent="0.2">
      <c r="D22217" s="1"/>
      <c r="E22217" s="41"/>
    </row>
    <row r="22218" spans="4:5" x14ac:dyDescent="0.2">
      <c r="D22218" s="1"/>
      <c r="E22218" s="41"/>
    </row>
    <row r="22219" spans="4:5" x14ac:dyDescent="0.2">
      <c r="D22219" s="1"/>
      <c r="E22219" s="41"/>
    </row>
    <row r="22220" spans="4:5" x14ac:dyDescent="0.2">
      <c r="D22220" s="1"/>
      <c r="E22220" s="41"/>
    </row>
    <row r="22221" spans="4:5" x14ac:dyDescent="0.2">
      <c r="D22221" s="1"/>
      <c r="E22221" s="41"/>
    </row>
    <row r="22222" spans="4:5" x14ac:dyDescent="0.2">
      <c r="D22222" s="1"/>
      <c r="E22222" s="41"/>
    </row>
    <row r="22223" spans="4:5" x14ac:dyDescent="0.2">
      <c r="D22223" s="1"/>
      <c r="E22223" s="41"/>
    </row>
    <row r="22224" spans="4:5" x14ac:dyDescent="0.2">
      <c r="D22224" s="1"/>
      <c r="E22224" s="41"/>
    </row>
    <row r="22225" spans="4:5" x14ac:dyDescent="0.2">
      <c r="D22225" s="1"/>
      <c r="E22225" s="41"/>
    </row>
    <row r="22226" spans="4:5" x14ac:dyDescent="0.2">
      <c r="D22226" s="1"/>
      <c r="E22226" s="41"/>
    </row>
    <row r="22227" spans="4:5" x14ac:dyDescent="0.2">
      <c r="D22227" s="1"/>
      <c r="E22227" s="41"/>
    </row>
    <row r="22228" spans="4:5" x14ac:dyDescent="0.2">
      <c r="D22228" s="1"/>
      <c r="E22228" s="41"/>
    </row>
    <row r="22229" spans="4:5" x14ac:dyDescent="0.2">
      <c r="D22229" s="1"/>
      <c r="E22229" s="41"/>
    </row>
    <row r="22230" spans="4:5" x14ac:dyDescent="0.2">
      <c r="D22230" s="1"/>
      <c r="E22230" s="41"/>
    </row>
    <row r="22231" spans="4:5" x14ac:dyDescent="0.2">
      <c r="D22231" s="1"/>
      <c r="E22231" s="41"/>
    </row>
    <row r="22232" spans="4:5" x14ac:dyDescent="0.2">
      <c r="D22232" s="1"/>
      <c r="E22232" s="41"/>
    </row>
    <row r="22233" spans="4:5" x14ac:dyDescent="0.2">
      <c r="D22233" s="1"/>
      <c r="E22233" s="41"/>
    </row>
    <row r="22234" spans="4:5" x14ac:dyDescent="0.2">
      <c r="D22234" s="1"/>
      <c r="E22234" s="41"/>
    </row>
    <row r="22235" spans="4:5" x14ac:dyDescent="0.2">
      <c r="D22235" s="1"/>
      <c r="E22235" s="41"/>
    </row>
    <row r="22236" spans="4:5" x14ac:dyDescent="0.2">
      <c r="D22236" s="1"/>
      <c r="E22236" s="41"/>
    </row>
    <row r="22237" spans="4:5" x14ac:dyDescent="0.2">
      <c r="D22237" s="1"/>
      <c r="E22237" s="41"/>
    </row>
    <row r="22238" spans="4:5" x14ac:dyDescent="0.2">
      <c r="D22238" s="1"/>
      <c r="E22238" s="41"/>
    </row>
    <row r="22239" spans="4:5" x14ac:dyDescent="0.2">
      <c r="D22239" s="1"/>
      <c r="E22239" s="41"/>
    </row>
    <row r="22240" spans="4:5" x14ac:dyDescent="0.2">
      <c r="D22240" s="1"/>
      <c r="E22240" s="41"/>
    </row>
    <row r="22241" spans="4:5" x14ac:dyDescent="0.2">
      <c r="D22241" s="1"/>
      <c r="E22241" s="41"/>
    </row>
    <row r="22242" spans="4:5" x14ac:dyDescent="0.2">
      <c r="D22242" s="1"/>
      <c r="E22242" s="41"/>
    </row>
    <row r="22243" spans="4:5" x14ac:dyDescent="0.2">
      <c r="D22243" s="1"/>
      <c r="E22243" s="41"/>
    </row>
    <row r="22244" spans="4:5" x14ac:dyDescent="0.2">
      <c r="D22244" s="1"/>
      <c r="E22244" s="41"/>
    </row>
    <row r="22245" spans="4:5" x14ac:dyDescent="0.2">
      <c r="D22245" s="1"/>
      <c r="E22245" s="41"/>
    </row>
    <row r="22246" spans="4:5" x14ac:dyDescent="0.2">
      <c r="D22246" s="1"/>
      <c r="E22246" s="41"/>
    </row>
    <row r="22247" spans="4:5" x14ac:dyDescent="0.2">
      <c r="D22247" s="1"/>
      <c r="E22247" s="41"/>
    </row>
    <row r="22248" spans="4:5" x14ac:dyDescent="0.2">
      <c r="D22248" s="1"/>
      <c r="E22248" s="41"/>
    </row>
    <row r="22249" spans="4:5" x14ac:dyDescent="0.2">
      <c r="D22249" s="1"/>
      <c r="E22249" s="41"/>
    </row>
    <row r="22250" spans="4:5" x14ac:dyDescent="0.2">
      <c r="D22250" s="1"/>
      <c r="E22250" s="41"/>
    </row>
    <row r="22251" spans="4:5" x14ac:dyDescent="0.2">
      <c r="D22251" s="1"/>
      <c r="E22251" s="41"/>
    </row>
    <row r="22252" spans="4:5" x14ac:dyDescent="0.2">
      <c r="D22252" s="1"/>
      <c r="E22252" s="41"/>
    </row>
    <row r="22253" spans="4:5" x14ac:dyDescent="0.2">
      <c r="D22253" s="1"/>
      <c r="E22253" s="41"/>
    </row>
    <row r="22254" spans="4:5" x14ac:dyDescent="0.2">
      <c r="D22254" s="1"/>
      <c r="E22254" s="41"/>
    </row>
    <row r="22255" spans="4:5" x14ac:dyDescent="0.2">
      <c r="D22255" s="1"/>
      <c r="E22255" s="41"/>
    </row>
    <row r="22256" spans="4:5" x14ac:dyDescent="0.2">
      <c r="D22256" s="1"/>
      <c r="E22256" s="41"/>
    </row>
    <row r="22257" spans="4:5" x14ac:dyDescent="0.2">
      <c r="D22257" s="1"/>
      <c r="E22257" s="41"/>
    </row>
    <row r="22258" spans="4:5" x14ac:dyDescent="0.2">
      <c r="D22258" s="1"/>
      <c r="E22258" s="41"/>
    </row>
    <row r="22259" spans="4:5" x14ac:dyDescent="0.2">
      <c r="D22259" s="1"/>
      <c r="E22259" s="41"/>
    </row>
    <row r="22260" spans="4:5" x14ac:dyDescent="0.2">
      <c r="D22260" s="1"/>
      <c r="E22260" s="41"/>
    </row>
    <row r="22261" spans="4:5" x14ac:dyDescent="0.2">
      <c r="D22261" s="1"/>
      <c r="E22261" s="41"/>
    </row>
    <row r="22262" spans="4:5" x14ac:dyDescent="0.2">
      <c r="D22262" s="1"/>
      <c r="E22262" s="41"/>
    </row>
    <row r="22263" spans="4:5" x14ac:dyDescent="0.2">
      <c r="D22263" s="1"/>
      <c r="E22263" s="41"/>
    </row>
    <row r="22264" spans="4:5" x14ac:dyDescent="0.2">
      <c r="D22264" s="1"/>
      <c r="E22264" s="41"/>
    </row>
    <row r="22265" spans="4:5" x14ac:dyDescent="0.2">
      <c r="D22265" s="1"/>
      <c r="E22265" s="41"/>
    </row>
    <row r="22266" spans="4:5" x14ac:dyDescent="0.2">
      <c r="D22266" s="1"/>
      <c r="E22266" s="41"/>
    </row>
    <row r="22267" spans="4:5" x14ac:dyDescent="0.2">
      <c r="D22267" s="1"/>
      <c r="E22267" s="41"/>
    </row>
    <row r="22268" spans="4:5" x14ac:dyDescent="0.2">
      <c r="D22268" s="1"/>
      <c r="E22268" s="41"/>
    </row>
    <row r="22269" spans="4:5" x14ac:dyDescent="0.2">
      <c r="D22269" s="1"/>
      <c r="E22269" s="41"/>
    </row>
    <row r="22270" spans="4:5" x14ac:dyDescent="0.2">
      <c r="D22270" s="1"/>
      <c r="E22270" s="41"/>
    </row>
    <row r="22271" spans="4:5" x14ac:dyDescent="0.2">
      <c r="D22271" s="1"/>
      <c r="E22271" s="41"/>
    </row>
    <row r="22272" spans="4:5" x14ac:dyDescent="0.2">
      <c r="D22272" s="1"/>
      <c r="E22272" s="41"/>
    </row>
    <row r="22273" spans="4:5" x14ac:dyDescent="0.2">
      <c r="D22273" s="1"/>
      <c r="E22273" s="41"/>
    </row>
    <row r="22274" spans="4:5" x14ac:dyDescent="0.2">
      <c r="D22274" s="1"/>
      <c r="E22274" s="41"/>
    </row>
    <row r="22275" spans="4:5" x14ac:dyDescent="0.2">
      <c r="D22275" s="1"/>
      <c r="E22275" s="41"/>
    </row>
    <row r="22276" spans="4:5" x14ac:dyDescent="0.2">
      <c r="D22276" s="1"/>
      <c r="E22276" s="41"/>
    </row>
    <row r="22277" spans="4:5" x14ac:dyDescent="0.2">
      <c r="D22277" s="1"/>
      <c r="E22277" s="41"/>
    </row>
    <row r="22278" spans="4:5" x14ac:dyDescent="0.2">
      <c r="D22278" s="1"/>
      <c r="E22278" s="41"/>
    </row>
    <row r="22279" spans="4:5" x14ac:dyDescent="0.2">
      <c r="D22279" s="1"/>
      <c r="E22279" s="41"/>
    </row>
    <row r="22280" spans="4:5" x14ac:dyDescent="0.2">
      <c r="D22280" s="1"/>
      <c r="E22280" s="41"/>
    </row>
    <row r="22281" spans="4:5" x14ac:dyDescent="0.2">
      <c r="D22281" s="1"/>
      <c r="E22281" s="41"/>
    </row>
    <row r="22282" spans="4:5" x14ac:dyDescent="0.2">
      <c r="D22282" s="1"/>
      <c r="E22282" s="41"/>
    </row>
    <row r="22283" spans="4:5" x14ac:dyDescent="0.2">
      <c r="D22283" s="1"/>
      <c r="E22283" s="41"/>
    </row>
    <row r="22284" spans="4:5" x14ac:dyDescent="0.2">
      <c r="D22284" s="1"/>
      <c r="E22284" s="41"/>
    </row>
    <row r="22285" spans="4:5" x14ac:dyDescent="0.2">
      <c r="D22285" s="1"/>
      <c r="E22285" s="41"/>
    </row>
    <row r="22286" spans="4:5" x14ac:dyDescent="0.2">
      <c r="D22286" s="1"/>
      <c r="E22286" s="41"/>
    </row>
    <row r="22287" spans="4:5" x14ac:dyDescent="0.2">
      <c r="D22287" s="1"/>
      <c r="E22287" s="41"/>
    </row>
    <row r="22288" spans="4:5" x14ac:dyDescent="0.2">
      <c r="D22288" s="1"/>
      <c r="E22288" s="41"/>
    </row>
    <row r="22289" spans="4:5" x14ac:dyDescent="0.2">
      <c r="D22289" s="1"/>
      <c r="E22289" s="41"/>
    </row>
    <row r="22290" spans="4:5" x14ac:dyDescent="0.2">
      <c r="D22290" s="1"/>
      <c r="E22290" s="41"/>
    </row>
    <row r="22291" spans="4:5" x14ac:dyDescent="0.2">
      <c r="D22291" s="1"/>
      <c r="E22291" s="41"/>
    </row>
    <row r="22292" spans="4:5" x14ac:dyDescent="0.2">
      <c r="D22292" s="1"/>
      <c r="E22292" s="41"/>
    </row>
    <row r="22293" spans="4:5" x14ac:dyDescent="0.2">
      <c r="D22293" s="1"/>
      <c r="E22293" s="41"/>
    </row>
    <row r="22294" spans="4:5" x14ac:dyDescent="0.2">
      <c r="D22294" s="1"/>
      <c r="E22294" s="41"/>
    </row>
    <row r="22295" spans="4:5" x14ac:dyDescent="0.2">
      <c r="D22295" s="1"/>
      <c r="E22295" s="41"/>
    </row>
    <row r="22296" spans="4:5" x14ac:dyDescent="0.2">
      <c r="D22296" s="1"/>
      <c r="E22296" s="41"/>
    </row>
    <row r="22297" spans="4:5" x14ac:dyDescent="0.2">
      <c r="D22297" s="1"/>
      <c r="E22297" s="41"/>
    </row>
    <row r="22298" spans="4:5" x14ac:dyDescent="0.2">
      <c r="D22298" s="1"/>
      <c r="E22298" s="41"/>
    </row>
    <row r="22299" spans="4:5" x14ac:dyDescent="0.2">
      <c r="D22299" s="1"/>
      <c r="E22299" s="41"/>
    </row>
    <row r="22300" spans="4:5" x14ac:dyDescent="0.2">
      <c r="D22300" s="1"/>
      <c r="E22300" s="41"/>
    </row>
    <row r="22301" spans="4:5" x14ac:dyDescent="0.2">
      <c r="D22301" s="1"/>
      <c r="E22301" s="41"/>
    </row>
    <row r="22302" spans="4:5" x14ac:dyDescent="0.2">
      <c r="D22302" s="1"/>
      <c r="E22302" s="41"/>
    </row>
    <row r="22303" spans="4:5" x14ac:dyDescent="0.2">
      <c r="D22303" s="1"/>
      <c r="E22303" s="41"/>
    </row>
    <row r="22304" spans="4:5" x14ac:dyDescent="0.2">
      <c r="D22304" s="1"/>
      <c r="E22304" s="41"/>
    </row>
    <row r="22305" spans="4:5" x14ac:dyDescent="0.2">
      <c r="D22305" s="1"/>
      <c r="E22305" s="41"/>
    </row>
    <row r="22306" spans="4:5" x14ac:dyDescent="0.2">
      <c r="D22306" s="1"/>
      <c r="E22306" s="41"/>
    </row>
    <row r="22307" spans="4:5" x14ac:dyDescent="0.2">
      <c r="D22307" s="1"/>
      <c r="E22307" s="41"/>
    </row>
    <row r="22308" spans="4:5" x14ac:dyDescent="0.2">
      <c r="D22308" s="1"/>
      <c r="E22308" s="41"/>
    </row>
    <row r="22309" spans="4:5" x14ac:dyDescent="0.2">
      <c r="D22309" s="1"/>
      <c r="E22309" s="41"/>
    </row>
    <row r="22310" spans="4:5" x14ac:dyDescent="0.2">
      <c r="D22310" s="1"/>
      <c r="E22310" s="41"/>
    </row>
    <row r="22311" spans="4:5" x14ac:dyDescent="0.2">
      <c r="D22311" s="1"/>
      <c r="E22311" s="41"/>
    </row>
    <row r="22312" spans="4:5" x14ac:dyDescent="0.2">
      <c r="D22312" s="1"/>
      <c r="E22312" s="41"/>
    </row>
    <row r="22313" spans="4:5" x14ac:dyDescent="0.2">
      <c r="D22313" s="1"/>
      <c r="E22313" s="41"/>
    </row>
    <row r="22314" spans="4:5" x14ac:dyDescent="0.2">
      <c r="D22314" s="1"/>
      <c r="E22314" s="41"/>
    </row>
    <row r="22315" spans="4:5" x14ac:dyDescent="0.2">
      <c r="D22315" s="1"/>
      <c r="E22315" s="41"/>
    </row>
    <row r="22316" spans="4:5" x14ac:dyDescent="0.2">
      <c r="D22316" s="1"/>
      <c r="E22316" s="41"/>
    </row>
    <row r="22317" spans="4:5" x14ac:dyDescent="0.2">
      <c r="D22317" s="1"/>
      <c r="E22317" s="41"/>
    </row>
    <row r="22318" spans="4:5" x14ac:dyDescent="0.2">
      <c r="D22318" s="1"/>
      <c r="E22318" s="41"/>
    </row>
    <row r="22319" spans="4:5" x14ac:dyDescent="0.2">
      <c r="D22319" s="1"/>
      <c r="E22319" s="41"/>
    </row>
    <row r="22320" spans="4:5" x14ac:dyDescent="0.2">
      <c r="D22320" s="1"/>
      <c r="E22320" s="41"/>
    </row>
    <row r="22321" spans="4:5" x14ac:dyDescent="0.2">
      <c r="D22321" s="1"/>
      <c r="E22321" s="41"/>
    </row>
    <row r="22322" spans="4:5" x14ac:dyDescent="0.2">
      <c r="D22322" s="1"/>
      <c r="E22322" s="41"/>
    </row>
    <row r="22323" spans="4:5" x14ac:dyDescent="0.2">
      <c r="D22323" s="1"/>
      <c r="E22323" s="41"/>
    </row>
    <row r="22324" spans="4:5" x14ac:dyDescent="0.2">
      <c r="D22324" s="1"/>
      <c r="E22324" s="41"/>
    </row>
    <row r="22325" spans="4:5" x14ac:dyDescent="0.2">
      <c r="D22325" s="1"/>
      <c r="E22325" s="41"/>
    </row>
    <row r="22326" spans="4:5" x14ac:dyDescent="0.2">
      <c r="D22326" s="1"/>
      <c r="E22326" s="41"/>
    </row>
    <row r="22327" spans="4:5" x14ac:dyDescent="0.2">
      <c r="D22327" s="1"/>
      <c r="E22327" s="41"/>
    </row>
    <row r="22328" spans="4:5" x14ac:dyDescent="0.2">
      <c r="D22328" s="1"/>
      <c r="E22328" s="41"/>
    </row>
    <row r="22329" spans="4:5" x14ac:dyDescent="0.2">
      <c r="D22329" s="1"/>
      <c r="E22329" s="41"/>
    </row>
    <row r="22330" spans="4:5" x14ac:dyDescent="0.2">
      <c r="D22330" s="1"/>
      <c r="E22330" s="41"/>
    </row>
    <row r="22331" spans="4:5" x14ac:dyDescent="0.2">
      <c r="D22331" s="1"/>
      <c r="E22331" s="41"/>
    </row>
    <row r="22332" spans="4:5" x14ac:dyDescent="0.2">
      <c r="D22332" s="1"/>
      <c r="E22332" s="41"/>
    </row>
    <row r="22333" spans="4:5" x14ac:dyDescent="0.2">
      <c r="D22333" s="1"/>
      <c r="E22333" s="41"/>
    </row>
    <row r="22334" spans="4:5" x14ac:dyDescent="0.2">
      <c r="D22334" s="1"/>
      <c r="E22334" s="41"/>
    </row>
    <row r="22335" spans="4:5" x14ac:dyDescent="0.2">
      <c r="D22335" s="1"/>
      <c r="E22335" s="41"/>
    </row>
    <row r="22336" spans="4:5" x14ac:dyDescent="0.2">
      <c r="D22336" s="1"/>
      <c r="E22336" s="41"/>
    </row>
    <row r="22337" spans="4:5" x14ac:dyDescent="0.2">
      <c r="D22337" s="1"/>
      <c r="E22337" s="41"/>
    </row>
    <row r="22338" spans="4:5" x14ac:dyDescent="0.2">
      <c r="D22338" s="1"/>
      <c r="E22338" s="41"/>
    </row>
    <row r="22339" spans="4:5" x14ac:dyDescent="0.2">
      <c r="D22339" s="1"/>
      <c r="E22339" s="41"/>
    </row>
    <row r="22340" spans="4:5" x14ac:dyDescent="0.2">
      <c r="D22340" s="1"/>
      <c r="E22340" s="41"/>
    </row>
    <row r="22341" spans="4:5" x14ac:dyDescent="0.2">
      <c r="D22341" s="1"/>
      <c r="E22341" s="41"/>
    </row>
    <row r="22342" spans="4:5" x14ac:dyDescent="0.2">
      <c r="D22342" s="1"/>
      <c r="E22342" s="41"/>
    </row>
    <row r="22343" spans="4:5" x14ac:dyDescent="0.2">
      <c r="D22343" s="1"/>
      <c r="E22343" s="41"/>
    </row>
    <row r="22344" spans="4:5" x14ac:dyDescent="0.2">
      <c r="D22344" s="1"/>
      <c r="E22344" s="41"/>
    </row>
    <row r="22345" spans="4:5" x14ac:dyDescent="0.2">
      <c r="D22345" s="1"/>
      <c r="E22345" s="41"/>
    </row>
    <row r="22346" spans="4:5" x14ac:dyDescent="0.2">
      <c r="D22346" s="1"/>
      <c r="E22346" s="41"/>
    </row>
    <row r="22347" spans="4:5" x14ac:dyDescent="0.2">
      <c r="D22347" s="1"/>
      <c r="E22347" s="41"/>
    </row>
    <row r="22348" spans="4:5" x14ac:dyDescent="0.2">
      <c r="D22348" s="1"/>
      <c r="E22348" s="41"/>
    </row>
    <row r="22349" spans="4:5" x14ac:dyDescent="0.2">
      <c r="D22349" s="1"/>
      <c r="E22349" s="41"/>
    </row>
    <row r="22350" spans="4:5" x14ac:dyDescent="0.2">
      <c r="D22350" s="1"/>
      <c r="E22350" s="41"/>
    </row>
    <row r="22351" spans="4:5" x14ac:dyDescent="0.2">
      <c r="D22351" s="1"/>
      <c r="E22351" s="41"/>
    </row>
    <row r="22352" spans="4:5" x14ac:dyDescent="0.2">
      <c r="D22352" s="1"/>
      <c r="E22352" s="41"/>
    </row>
    <row r="22353" spans="4:5" x14ac:dyDescent="0.2">
      <c r="D22353" s="1"/>
      <c r="E22353" s="41"/>
    </row>
    <row r="22354" spans="4:5" x14ac:dyDescent="0.2">
      <c r="D22354" s="1"/>
      <c r="E22354" s="41"/>
    </row>
    <row r="22355" spans="4:5" x14ac:dyDescent="0.2">
      <c r="D22355" s="1"/>
      <c r="E22355" s="41"/>
    </row>
    <row r="22356" spans="4:5" x14ac:dyDescent="0.2">
      <c r="D22356" s="1"/>
      <c r="E22356" s="41"/>
    </row>
    <row r="22357" spans="4:5" x14ac:dyDescent="0.2">
      <c r="D22357" s="1"/>
      <c r="E22357" s="41"/>
    </row>
    <row r="22358" spans="4:5" x14ac:dyDescent="0.2">
      <c r="D22358" s="1"/>
      <c r="E22358" s="41"/>
    </row>
    <row r="22359" spans="4:5" x14ac:dyDescent="0.2">
      <c r="D22359" s="1"/>
      <c r="E22359" s="41"/>
    </row>
    <row r="22360" spans="4:5" x14ac:dyDescent="0.2">
      <c r="D22360" s="1"/>
      <c r="E22360" s="41"/>
    </row>
    <row r="22361" spans="4:5" x14ac:dyDescent="0.2">
      <c r="D22361" s="1"/>
      <c r="E22361" s="41"/>
    </row>
    <row r="22362" spans="4:5" x14ac:dyDescent="0.2">
      <c r="D22362" s="1"/>
      <c r="E22362" s="41"/>
    </row>
    <row r="22363" spans="4:5" x14ac:dyDescent="0.2">
      <c r="D22363" s="1"/>
      <c r="E22363" s="41"/>
    </row>
    <row r="22364" spans="4:5" x14ac:dyDescent="0.2">
      <c r="D22364" s="1"/>
      <c r="E22364" s="41"/>
    </row>
    <row r="22365" spans="4:5" x14ac:dyDescent="0.2">
      <c r="D22365" s="1"/>
      <c r="E22365" s="41"/>
    </row>
    <row r="22366" spans="4:5" x14ac:dyDescent="0.2">
      <c r="D22366" s="1"/>
      <c r="E22366" s="41"/>
    </row>
    <row r="22367" spans="4:5" x14ac:dyDescent="0.2">
      <c r="D22367" s="1"/>
      <c r="E22367" s="41"/>
    </row>
    <row r="22368" spans="4:5" x14ac:dyDescent="0.2">
      <c r="D22368" s="1"/>
      <c r="E22368" s="41"/>
    </row>
    <row r="22369" spans="4:5" x14ac:dyDescent="0.2">
      <c r="D22369" s="1"/>
      <c r="E22369" s="41"/>
    </row>
    <row r="22370" spans="4:5" x14ac:dyDescent="0.2">
      <c r="D22370" s="1"/>
      <c r="E22370" s="41"/>
    </row>
    <row r="22371" spans="4:5" x14ac:dyDescent="0.2">
      <c r="D22371" s="1"/>
      <c r="E22371" s="41"/>
    </row>
    <row r="22372" spans="4:5" x14ac:dyDescent="0.2">
      <c r="D22372" s="1"/>
      <c r="E22372" s="41"/>
    </row>
    <row r="22373" spans="4:5" x14ac:dyDescent="0.2">
      <c r="D22373" s="1"/>
      <c r="E22373" s="41"/>
    </row>
    <row r="22374" spans="4:5" x14ac:dyDescent="0.2">
      <c r="D22374" s="1"/>
      <c r="E22374" s="41"/>
    </row>
    <row r="22375" spans="4:5" x14ac:dyDescent="0.2">
      <c r="D22375" s="1"/>
      <c r="E22375" s="41"/>
    </row>
    <row r="22376" spans="4:5" x14ac:dyDescent="0.2">
      <c r="D22376" s="1"/>
      <c r="E22376" s="41"/>
    </row>
    <row r="22377" spans="4:5" x14ac:dyDescent="0.2">
      <c r="D22377" s="1"/>
      <c r="E22377" s="41"/>
    </row>
    <row r="22378" spans="4:5" x14ac:dyDescent="0.2">
      <c r="D22378" s="1"/>
      <c r="E22378" s="41"/>
    </row>
    <row r="22379" spans="4:5" x14ac:dyDescent="0.2">
      <c r="D22379" s="1"/>
      <c r="E22379" s="41"/>
    </row>
    <row r="22380" spans="4:5" x14ac:dyDescent="0.2">
      <c r="D22380" s="1"/>
      <c r="E22380" s="41"/>
    </row>
    <row r="22381" spans="4:5" x14ac:dyDescent="0.2">
      <c r="D22381" s="1"/>
      <c r="E22381" s="41"/>
    </row>
    <row r="22382" spans="4:5" x14ac:dyDescent="0.2">
      <c r="D22382" s="1"/>
      <c r="E22382" s="41"/>
    </row>
    <row r="22383" spans="4:5" x14ac:dyDescent="0.2">
      <c r="D22383" s="1"/>
      <c r="E22383" s="41"/>
    </row>
    <row r="22384" spans="4:5" x14ac:dyDescent="0.2">
      <c r="D22384" s="1"/>
      <c r="E22384" s="41"/>
    </row>
    <row r="22385" spans="4:5" x14ac:dyDescent="0.2">
      <c r="D22385" s="1"/>
      <c r="E22385" s="41"/>
    </row>
    <row r="22386" spans="4:5" x14ac:dyDescent="0.2">
      <c r="D22386" s="1"/>
      <c r="E22386" s="41"/>
    </row>
    <row r="22387" spans="4:5" x14ac:dyDescent="0.2">
      <c r="D22387" s="1"/>
      <c r="E22387" s="41"/>
    </row>
    <row r="22388" spans="4:5" x14ac:dyDescent="0.2">
      <c r="D22388" s="1"/>
      <c r="E22388" s="41"/>
    </row>
    <row r="22389" spans="4:5" x14ac:dyDescent="0.2">
      <c r="D22389" s="1"/>
      <c r="E22389" s="41"/>
    </row>
    <row r="22390" spans="4:5" x14ac:dyDescent="0.2">
      <c r="D22390" s="1"/>
      <c r="E22390" s="41"/>
    </row>
    <row r="22391" spans="4:5" x14ac:dyDescent="0.2">
      <c r="D22391" s="1"/>
      <c r="E22391" s="41"/>
    </row>
    <row r="22392" spans="4:5" x14ac:dyDescent="0.2">
      <c r="D22392" s="1"/>
      <c r="E22392" s="41"/>
    </row>
    <row r="22393" spans="4:5" x14ac:dyDescent="0.2">
      <c r="D22393" s="1"/>
      <c r="E22393" s="41"/>
    </row>
    <row r="22394" spans="4:5" x14ac:dyDescent="0.2">
      <c r="D22394" s="1"/>
      <c r="E22394" s="41"/>
    </row>
    <row r="22395" spans="4:5" x14ac:dyDescent="0.2">
      <c r="D22395" s="1"/>
      <c r="E22395" s="41"/>
    </row>
    <row r="22396" spans="4:5" x14ac:dyDescent="0.2">
      <c r="D22396" s="1"/>
      <c r="E22396" s="41"/>
    </row>
    <row r="22397" spans="4:5" x14ac:dyDescent="0.2">
      <c r="D22397" s="1"/>
      <c r="E22397" s="41"/>
    </row>
    <row r="22398" spans="4:5" x14ac:dyDescent="0.2">
      <c r="D22398" s="1"/>
      <c r="E22398" s="41"/>
    </row>
    <row r="22399" spans="4:5" x14ac:dyDescent="0.2">
      <c r="D22399" s="1"/>
      <c r="E22399" s="41"/>
    </row>
    <row r="22400" spans="4:5" x14ac:dyDescent="0.2">
      <c r="D22400" s="1"/>
      <c r="E22400" s="41"/>
    </row>
    <row r="22401" spans="4:5" x14ac:dyDescent="0.2">
      <c r="D22401" s="1"/>
      <c r="E22401" s="41"/>
    </row>
    <row r="22402" spans="4:5" x14ac:dyDescent="0.2">
      <c r="D22402" s="1"/>
      <c r="E22402" s="41"/>
    </row>
    <row r="22403" spans="4:5" x14ac:dyDescent="0.2">
      <c r="D22403" s="1"/>
      <c r="E22403" s="41"/>
    </row>
    <row r="22404" spans="4:5" x14ac:dyDescent="0.2">
      <c r="D22404" s="1"/>
      <c r="E22404" s="41"/>
    </row>
    <row r="22405" spans="4:5" x14ac:dyDescent="0.2">
      <c r="D22405" s="1"/>
      <c r="E22405" s="41"/>
    </row>
    <row r="22406" spans="4:5" x14ac:dyDescent="0.2">
      <c r="D22406" s="1"/>
      <c r="E22406" s="41"/>
    </row>
    <row r="22407" spans="4:5" x14ac:dyDescent="0.2">
      <c r="D22407" s="1"/>
      <c r="E22407" s="41"/>
    </row>
    <row r="22408" spans="4:5" x14ac:dyDescent="0.2">
      <c r="D22408" s="1"/>
      <c r="E22408" s="41"/>
    </row>
    <row r="22409" spans="4:5" x14ac:dyDescent="0.2">
      <c r="D22409" s="1"/>
      <c r="E22409" s="41"/>
    </row>
    <row r="22410" spans="4:5" x14ac:dyDescent="0.2">
      <c r="D22410" s="1"/>
      <c r="E22410" s="41"/>
    </row>
    <row r="22411" spans="4:5" x14ac:dyDescent="0.2">
      <c r="D22411" s="1"/>
      <c r="E22411" s="41"/>
    </row>
    <row r="22412" spans="4:5" x14ac:dyDescent="0.2">
      <c r="D22412" s="1"/>
      <c r="E22412" s="41"/>
    </row>
    <row r="22413" spans="4:5" x14ac:dyDescent="0.2">
      <c r="D22413" s="1"/>
      <c r="E22413" s="41"/>
    </row>
    <row r="22414" spans="4:5" x14ac:dyDescent="0.2">
      <c r="D22414" s="1"/>
      <c r="E22414" s="41"/>
    </row>
    <row r="22415" spans="4:5" x14ac:dyDescent="0.2">
      <c r="D22415" s="1"/>
      <c r="E22415" s="41"/>
    </row>
    <row r="22416" spans="4:5" x14ac:dyDescent="0.2">
      <c r="D22416" s="1"/>
      <c r="E22416" s="41"/>
    </row>
    <row r="22417" spans="4:5" x14ac:dyDescent="0.2">
      <c r="D22417" s="1"/>
      <c r="E22417" s="41"/>
    </row>
    <row r="22418" spans="4:5" x14ac:dyDescent="0.2">
      <c r="D22418" s="1"/>
      <c r="E22418" s="41"/>
    </row>
    <row r="22419" spans="4:5" x14ac:dyDescent="0.2">
      <c r="D22419" s="1"/>
      <c r="E22419" s="41"/>
    </row>
    <row r="22420" spans="4:5" x14ac:dyDescent="0.2">
      <c r="D22420" s="1"/>
      <c r="E22420" s="41"/>
    </row>
    <row r="22421" spans="4:5" x14ac:dyDescent="0.2">
      <c r="D22421" s="1"/>
      <c r="E22421" s="41"/>
    </row>
    <row r="22422" spans="4:5" x14ac:dyDescent="0.2">
      <c r="D22422" s="1"/>
      <c r="E22422" s="41"/>
    </row>
    <row r="22423" spans="4:5" x14ac:dyDescent="0.2">
      <c r="D22423" s="1"/>
      <c r="E22423" s="41"/>
    </row>
    <row r="22424" spans="4:5" x14ac:dyDescent="0.2">
      <c r="D22424" s="1"/>
      <c r="E22424" s="41"/>
    </row>
    <row r="22425" spans="4:5" x14ac:dyDescent="0.2">
      <c r="D22425" s="1"/>
      <c r="E22425" s="41"/>
    </row>
    <row r="22426" spans="4:5" x14ac:dyDescent="0.2">
      <c r="D22426" s="1"/>
      <c r="E22426" s="41"/>
    </row>
    <row r="22427" spans="4:5" x14ac:dyDescent="0.2">
      <c r="D22427" s="1"/>
      <c r="E22427" s="41"/>
    </row>
    <row r="22428" spans="4:5" x14ac:dyDescent="0.2">
      <c r="D22428" s="1"/>
      <c r="E22428" s="41"/>
    </row>
    <row r="22429" spans="4:5" x14ac:dyDescent="0.2">
      <c r="D22429" s="1"/>
      <c r="E22429" s="41"/>
    </row>
    <row r="22430" spans="4:5" x14ac:dyDescent="0.2">
      <c r="D22430" s="1"/>
      <c r="E22430" s="41"/>
    </row>
    <row r="22431" spans="4:5" x14ac:dyDescent="0.2">
      <c r="D22431" s="1"/>
      <c r="E22431" s="41"/>
    </row>
    <row r="22432" spans="4:5" x14ac:dyDescent="0.2">
      <c r="D22432" s="1"/>
      <c r="E22432" s="41"/>
    </row>
    <row r="22433" spans="4:5" x14ac:dyDescent="0.2">
      <c r="D22433" s="1"/>
      <c r="E22433" s="41"/>
    </row>
    <row r="22434" spans="4:5" x14ac:dyDescent="0.2">
      <c r="D22434" s="1"/>
      <c r="E22434" s="41"/>
    </row>
    <row r="22435" spans="4:5" x14ac:dyDescent="0.2">
      <c r="D22435" s="1"/>
      <c r="E22435" s="41"/>
    </row>
    <row r="22436" spans="4:5" x14ac:dyDescent="0.2">
      <c r="D22436" s="1"/>
      <c r="E22436" s="41"/>
    </row>
    <row r="22437" spans="4:5" x14ac:dyDescent="0.2">
      <c r="D22437" s="1"/>
      <c r="E22437" s="41"/>
    </row>
    <row r="22438" spans="4:5" x14ac:dyDescent="0.2">
      <c r="D22438" s="1"/>
      <c r="E22438" s="41"/>
    </row>
    <row r="22439" spans="4:5" x14ac:dyDescent="0.2">
      <c r="D22439" s="1"/>
      <c r="E22439" s="41"/>
    </row>
    <row r="22440" spans="4:5" x14ac:dyDescent="0.2">
      <c r="D22440" s="1"/>
      <c r="E22440" s="41"/>
    </row>
    <row r="22441" spans="4:5" x14ac:dyDescent="0.2">
      <c r="D22441" s="1"/>
      <c r="E22441" s="41"/>
    </row>
    <row r="22442" spans="4:5" x14ac:dyDescent="0.2">
      <c r="D22442" s="1"/>
      <c r="E22442" s="41"/>
    </row>
    <row r="22443" spans="4:5" x14ac:dyDescent="0.2">
      <c r="D22443" s="1"/>
      <c r="E22443" s="41"/>
    </row>
    <row r="22444" spans="4:5" x14ac:dyDescent="0.2">
      <c r="D22444" s="1"/>
      <c r="E22444" s="41"/>
    </row>
    <row r="22445" spans="4:5" x14ac:dyDescent="0.2">
      <c r="D22445" s="1"/>
      <c r="E22445" s="41"/>
    </row>
    <row r="22446" spans="4:5" x14ac:dyDescent="0.2">
      <c r="D22446" s="1"/>
      <c r="E22446" s="41"/>
    </row>
    <row r="22447" spans="4:5" x14ac:dyDescent="0.2">
      <c r="D22447" s="1"/>
      <c r="E22447" s="41"/>
    </row>
    <row r="22448" spans="4:5" x14ac:dyDescent="0.2">
      <c r="D22448" s="1"/>
      <c r="E22448" s="41"/>
    </row>
    <row r="22449" spans="4:5" x14ac:dyDescent="0.2">
      <c r="D22449" s="1"/>
      <c r="E22449" s="41"/>
    </row>
    <row r="22450" spans="4:5" x14ac:dyDescent="0.2">
      <c r="D22450" s="1"/>
      <c r="E22450" s="41"/>
    </row>
    <row r="22451" spans="4:5" x14ac:dyDescent="0.2">
      <c r="D22451" s="1"/>
      <c r="E22451" s="41"/>
    </row>
    <row r="22452" spans="4:5" x14ac:dyDescent="0.2">
      <c r="D22452" s="1"/>
      <c r="E22452" s="41"/>
    </row>
    <row r="22453" spans="4:5" x14ac:dyDescent="0.2">
      <c r="D22453" s="1"/>
      <c r="E22453" s="41"/>
    </row>
    <row r="22454" spans="4:5" x14ac:dyDescent="0.2">
      <c r="D22454" s="1"/>
      <c r="E22454" s="41"/>
    </row>
    <row r="22455" spans="4:5" x14ac:dyDescent="0.2">
      <c r="D22455" s="1"/>
      <c r="E22455" s="41"/>
    </row>
    <row r="22456" spans="4:5" x14ac:dyDescent="0.2">
      <c r="D22456" s="1"/>
      <c r="E22456" s="41"/>
    </row>
    <row r="22457" spans="4:5" x14ac:dyDescent="0.2">
      <c r="D22457" s="1"/>
      <c r="E22457" s="41"/>
    </row>
    <row r="22458" spans="4:5" x14ac:dyDescent="0.2">
      <c r="D22458" s="1"/>
      <c r="E22458" s="41"/>
    </row>
    <row r="22459" spans="4:5" x14ac:dyDescent="0.2">
      <c r="D22459" s="1"/>
      <c r="E22459" s="41"/>
    </row>
    <row r="22460" spans="4:5" x14ac:dyDescent="0.2">
      <c r="D22460" s="1"/>
      <c r="E22460" s="41"/>
    </row>
    <row r="22461" spans="4:5" x14ac:dyDescent="0.2">
      <c r="D22461" s="1"/>
      <c r="E22461" s="41"/>
    </row>
    <row r="22462" spans="4:5" x14ac:dyDescent="0.2">
      <c r="D22462" s="1"/>
      <c r="E22462" s="41"/>
    </row>
    <row r="22463" spans="4:5" x14ac:dyDescent="0.2">
      <c r="D22463" s="1"/>
      <c r="E22463" s="41"/>
    </row>
    <row r="22464" spans="4:5" x14ac:dyDescent="0.2">
      <c r="D22464" s="1"/>
      <c r="E22464" s="41"/>
    </row>
    <row r="22465" spans="4:5" x14ac:dyDescent="0.2">
      <c r="D22465" s="1"/>
      <c r="E22465" s="41"/>
    </row>
    <row r="22466" spans="4:5" x14ac:dyDescent="0.2">
      <c r="D22466" s="1"/>
      <c r="E22466" s="41"/>
    </row>
    <row r="22467" spans="4:5" x14ac:dyDescent="0.2">
      <c r="D22467" s="1"/>
      <c r="E22467" s="41"/>
    </row>
    <row r="22468" spans="4:5" x14ac:dyDescent="0.2">
      <c r="D22468" s="1"/>
      <c r="E22468" s="41"/>
    </row>
    <row r="22469" spans="4:5" x14ac:dyDescent="0.2">
      <c r="D22469" s="1"/>
      <c r="E22469" s="41"/>
    </row>
    <row r="22470" spans="4:5" x14ac:dyDescent="0.2">
      <c r="D22470" s="1"/>
      <c r="E22470" s="41"/>
    </row>
    <row r="22471" spans="4:5" x14ac:dyDescent="0.2">
      <c r="D22471" s="1"/>
      <c r="E22471" s="41"/>
    </row>
    <row r="22472" spans="4:5" x14ac:dyDescent="0.2">
      <c r="D22472" s="1"/>
      <c r="E22472" s="41"/>
    </row>
    <row r="22473" spans="4:5" x14ac:dyDescent="0.2">
      <c r="D22473" s="1"/>
      <c r="E22473" s="41"/>
    </row>
    <row r="22474" spans="4:5" x14ac:dyDescent="0.2">
      <c r="D22474" s="1"/>
      <c r="E22474" s="41"/>
    </row>
    <row r="22475" spans="4:5" x14ac:dyDescent="0.2">
      <c r="D22475" s="1"/>
      <c r="E22475" s="41"/>
    </row>
    <row r="22476" spans="4:5" x14ac:dyDescent="0.2">
      <c r="D22476" s="1"/>
      <c r="E22476" s="41"/>
    </row>
    <row r="22477" spans="4:5" x14ac:dyDescent="0.2">
      <c r="D22477" s="1"/>
      <c r="E22477" s="41"/>
    </row>
    <row r="22478" spans="4:5" x14ac:dyDescent="0.2">
      <c r="D22478" s="1"/>
      <c r="E22478" s="41"/>
    </row>
    <row r="22479" spans="4:5" x14ac:dyDescent="0.2">
      <c r="D22479" s="1"/>
      <c r="E22479" s="41"/>
    </row>
    <row r="22480" spans="4:5" x14ac:dyDescent="0.2">
      <c r="D22480" s="1"/>
      <c r="E22480" s="41"/>
    </row>
    <row r="22481" spans="4:5" x14ac:dyDescent="0.2">
      <c r="D22481" s="1"/>
      <c r="E22481" s="41"/>
    </row>
    <row r="22482" spans="4:5" x14ac:dyDescent="0.2">
      <c r="D22482" s="1"/>
      <c r="E22482" s="41"/>
    </row>
    <row r="22483" spans="4:5" x14ac:dyDescent="0.2">
      <c r="D22483" s="1"/>
      <c r="E22483" s="41"/>
    </row>
    <row r="22484" spans="4:5" x14ac:dyDescent="0.2">
      <c r="D22484" s="1"/>
      <c r="E22484" s="41"/>
    </row>
    <row r="22485" spans="4:5" x14ac:dyDescent="0.2">
      <c r="D22485" s="1"/>
      <c r="E22485" s="41"/>
    </row>
    <row r="22486" spans="4:5" x14ac:dyDescent="0.2">
      <c r="D22486" s="1"/>
      <c r="E22486" s="41"/>
    </row>
    <row r="22487" spans="4:5" x14ac:dyDescent="0.2">
      <c r="D22487" s="1"/>
      <c r="E22487" s="41"/>
    </row>
    <row r="22488" spans="4:5" x14ac:dyDescent="0.2">
      <c r="D22488" s="1"/>
      <c r="E22488" s="41"/>
    </row>
    <row r="22489" spans="4:5" x14ac:dyDescent="0.2">
      <c r="D22489" s="1"/>
      <c r="E22489" s="41"/>
    </row>
    <row r="22490" spans="4:5" x14ac:dyDescent="0.2">
      <c r="D22490" s="1"/>
      <c r="E22490" s="41"/>
    </row>
    <row r="22491" spans="4:5" x14ac:dyDescent="0.2">
      <c r="D22491" s="1"/>
      <c r="E22491" s="41"/>
    </row>
    <row r="22492" spans="4:5" x14ac:dyDescent="0.2">
      <c r="D22492" s="1"/>
      <c r="E22492" s="41"/>
    </row>
    <row r="22493" spans="4:5" x14ac:dyDescent="0.2">
      <c r="D22493" s="1"/>
      <c r="E22493" s="41"/>
    </row>
    <row r="22494" spans="4:5" x14ac:dyDescent="0.2">
      <c r="D22494" s="1"/>
      <c r="E22494" s="41"/>
    </row>
    <row r="22495" spans="4:5" x14ac:dyDescent="0.2">
      <c r="D22495" s="1"/>
      <c r="E22495" s="41"/>
    </row>
    <row r="22496" spans="4:5" x14ac:dyDescent="0.2">
      <c r="D22496" s="1"/>
      <c r="E22496" s="41"/>
    </row>
    <row r="22497" spans="4:5" x14ac:dyDescent="0.2">
      <c r="D22497" s="1"/>
      <c r="E22497" s="41"/>
    </row>
    <row r="22498" spans="4:5" x14ac:dyDescent="0.2">
      <c r="D22498" s="1"/>
      <c r="E22498" s="41"/>
    </row>
    <row r="22499" spans="4:5" x14ac:dyDescent="0.2">
      <c r="D22499" s="1"/>
      <c r="E22499" s="41"/>
    </row>
    <row r="22500" spans="4:5" x14ac:dyDescent="0.2">
      <c r="D22500" s="1"/>
      <c r="E22500" s="41"/>
    </row>
    <row r="22501" spans="4:5" x14ac:dyDescent="0.2">
      <c r="D22501" s="1"/>
      <c r="E22501" s="41"/>
    </row>
    <row r="22502" spans="4:5" x14ac:dyDescent="0.2">
      <c r="D22502" s="1"/>
      <c r="E22502" s="41"/>
    </row>
    <row r="22503" spans="4:5" x14ac:dyDescent="0.2">
      <c r="D22503" s="1"/>
      <c r="E22503" s="41"/>
    </row>
    <row r="22504" spans="4:5" x14ac:dyDescent="0.2">
      <c r="D22504" s="1"/>
      <c r="E22504" s="41"/>
    </row>
    <row r="22505" spans="4:5" x14ac:dyDescent="0.2">
      <c r="D22505" s="1"/>
      <c r="E22505" s="41"/>
    </row>
    <row r="22506" spans="4:5" x14ac:dyDescent="0.2">
      <c r="D22506" s="1"/>
      <c r="E22506" s="41"/>
    </row>
    <row r="22507" spans="4:5" x14ac:dyDescent="0.2">
      <c r="D22507" s="1"/>
      <c r="E22507" s="41"/>
    </row>
    <row r="22508" spans="4:5" x14ac:dyDescent="0.2">
      <c r="D22508" s="1"/>
      <c r="E22508" s="41"/>
    </row>
    <row r="22509" spans="4:5" x14ac:dyDescent="0.2">
      <c r="D22509" s="1"/>
      <c r="E22509" s="41"/>
    </row>
    <row r="22510" spans="4:5" x14ac:dyDescent="0.2">
      <c r="D22510" s="1"/>
      <c r="E22510" s="41"/>
    </row>
    <row r="22511" spans="4:5" x14ac:dyDescent="0.2">
      <c r="D22511" s="1"/>
      <c r="E22511" s="41"/>
    </row>
    <row r="22512" spans="4:5" x14ac:dyDescent="0.2">
      <c r="D22512" s="1"/>
      <c r="E22512" s="41"/>
    </row>
    <row r="22513" spans="4:5" x14ac:dyDescent="0.2">
      <c r="D22513" s="1"/>
      <c r="E22513" s="41"/>
    </row>
    <row r="22514" spans="4:5" x14ac:dyDescent="0.2">
      <c r="D22514" s="1"/>
      <c r="E22514" s="41"/>
    </row>
    <row r="22515" spans="4:5" x14ac:dyDescent="0.2">
      <c r="D22515" s="1"/>
      <c r="E22515" s="41"/>
    </row>
    <row r="22516" spans="4:5" x14ac:dyDescent="0.2">
      <c r="D22516" s="1"/>
      <c r="E22516" s="41"/>
    </row>
    <row r="22517" spans="4:5" x14ac:dyDescent="0.2">
      <c r="D22517" s="1"/>
      <c r="E22517" s="41"/>
    </row>
    <row r="22518" spans="4:5" x14ac:dyDescent="0.2">
      <c r="D22518" s="1"/>
      <c r="E22518" s="41"/>
    </row>
    <row r="22519" spans="4:5" x14ac:dyDescent="0.2">
      <c r="D22519" s="1"/>
      <c r="E22519" s="41"/>
    </row>
    <row r="22520" spans="4:5" x14ac:dyDescent="0.2">
      <c r="D22520" s="1"/>
      <c r="E22520" s="41"/>
    </row>
    <row r="22521" spans="4:5" x14ac:dyDescent="0.2">
      <c r="D22521" s="1"/>
      <c r="E22521" s="41"/>
    </row>
    <row r="22522" spans="4:5" x14ac:dyDescent="0.2">
      <c r="D22522" s="1"/>
      <c r="E22522" s="41"/>
    </row>
    <row r="22523" spans="4:5" x14ac:dyDescent="0.2">
      <c r="D22523" s="1"/>
      <c r="E22523" s="41"/>
    </row>
    <row r="22524" spans="4:5" x14ac:dyDescent="0.2">
      <c r="D22524" s="1"/>
      <c r="E22524" s="41"/>
    </row>
    <row r="22525" spans="4:5" x14ac:dyDescent="0.2">
      <c r="D22525" s="1"/>
      <c r="E22525" s="41"/>
    </row>
    <row r="22526" spans="4:5" x14ac:dyDescent="0.2">
      <c r="D22526" s="1"/>
      <c r="E22526" s="41"/>
    </row>
    <row r="22527" spans="4:5" x14ac:dyDescent="0.2">
      <c r="D22527" s="1"/>
      <c r="E22527" s="41"/>
    </row>
    <row r="22528" spans="4:5" x14ac:dyDescent="0.2">
      <c r="D22528" s="1"/>
      <c r="E22528" s="41"/>
    </row>
    <row r="22529" spans="4:5" x14ac:dyDescent="0.2">
      <c r="D22529" s="1"/>
      <c r="E22529" s="41"/>
    </row>
    <row r="22530" spans="4:5" x14ac:dyDescent="0.2">
      <c r="D22530" s="1"/>
      <c r="E22530" s="41"/>
    </row>
    <row r="22531" spans="4:5" x14ac:dyDescent="0.2">
      <c r="D22531" s="1"/>
      <c r="E22531" s="41"/>
    </row>
    <row r="22532" spans="4:5" x14ac:dyDescent="0.2">
      <c r="D22532" s="1"/>
      <c r="E22532" s="41"/>
    </row>
    <row r="22533" spans="4:5" x14ac:dyDescent="0.2">
      <c r="D22533" s="1"/>
      <c r="E22533" s="41"/>
    </row>
    <row r="22534" spans="4:5" x14ac:dyDescent="0.2">
      <c r="D22534" s="1"/>
      <c r="E22534" s="41"/>
    </row>
    <row r="22535" spans="4:5" x14ac:dyDescent="0.2">
      <c r="D22535" s="1"/>
      <c r="E22535" s="41"/>
    </row>
    <row r="22536" spans="4:5" x14ac:dyDescent="0.2">
      <c r="D22536" s="1"/>
      <c r="E22536" s="41"/>
    </row>
    <row r="22537" spans="4:5" x14ac:dyDescent="0.2">
      <c r="D22537" s="1"/>
      <c r="E22537" s="41"/>
    </row>
    <row r="22538" spans="4:5" x14ac:dyDescent="0.2">
      <c r="D22538" s="1"/>
      <c r="E22538" s="41"/>
    </row>
    <row r="22539" spans="4:5" x14ac:dyDescent="0.2">
      <c r="D22539" s="1"/>
      <c r="E22539" s="41"/>
    </row>
    <row r="22540" spans="4:5" x14ac:dyDescent="0.2">
      <c r="D22540" s="1"/>
      <c r="E22540" s="41"/>
    </row>
    <row r="22541" spans="4:5" x14ac:dyDescent="0.2">
      <c r="D22541" s="1"/>
      <c r="E22541" s="41"/>
    </row>
    <row r="22542" spans="4:5" x14ac:dyDescent="0.2">
      <c r="D22542" s="1"/>
      <c r="E22542" s="41"/>
    </row>
    <row r="22543" spans="4:5" x14ac:dyDescent="0.2">
      <c r="D22543" s="1"/>
      <c r="E22543" s="41"/>
    </row>
    <row r="22544" spans="4:5" x14ac:dyDescent="0.2">
      <c r="D22544" s="1"/>
      <c r="E22544" s="41"/>
    </row>
    <row r="22545" spans="4:5" x14ac:dyDescent="0.2">
      <c r="D22545" s="1"/>
      <c r="E22545" s="41"/>
    </row>
    <row r="22546" spans="4:5" x14ac:dyDescent="0.2">
      <c r="D22546" s="1"/>
      <c r="E22546" s="41"/>
    </row>
    <row r="22547" spans="4:5" x14ac:dyDescent="0.2">
      <c r="D22547" s="1"/>
      <c r="E22547" s="41"/>
    </row>
    <row r="22548" spans="4:5" x14ac:dyDescent="0.2">
      <c r="D22548" s="1"/>
      <c r="E22548" s="41"/>
    </row>
    <row r="22549" spans="4:5" x14ac:dyDescent="0.2">
      <c r="D22549" s="1"/>
      <c r="E22549" s="41"/>
    </row>
    <row r="22550" spans="4:5" x14ac:dyDescent="0.2">
      <c r="D22550" s="1"/>
      <c r="E22550" s="41"/>
    </row>
    <row r="22551" spans="4:5" x14ac:dyDescent="0.2">
      <c r="D22551" s="1"/>
      <c r="E22551" s="41"/>
    </row>
    <row r="22552" spans="4:5" x14ac:dyDescent="0.2">
      <c r="D22552" s="1"/>
      <c r="E22552" s="41"/>
    </row>
    <row r="22553" spans="4:5" x14ac:dyDescent="0.2">
      <c r="D22553" s="1"/>
      <c r="E22553" s="41"/>
    </row>
    <row r="22554" spans="4:5" x14ac:dyDescent="0.2">
      <c r="D22554" s="1"/>
      <c r="E22554" s="41"/>
    </row>
    <row r="22555" spans="4:5" x14ac:dyDescent="0.2">
      <c r="D22555" s="1"/>
      <c r="E22555" s="41"/>
    </row>
    <row r="22556" spans="4:5" x14ac:dyDescent="0.2">
      <c r="D22556" s="1"/>
      <c r="E22556" s="41"/>
    </row>
    <row r="22557" spans="4:5" x14ac:dyDescent="0.2">
      <c r="D22557" s="1"/>
      <c r="E22557" s="41"/>
    </row>
    <row r="22558" spans="4:5" x14ac:dyDescent="0.2">
      <c r="D22558" s="1"/>
      <c r="E22558" s="41"/>
    </row>
    <row r="22559" spans="4:5" x14ac:dyDescent="0.2">
      <c r="D22559" s="1"/>
      <c r="E22559" s="41"/>
    </row>
    <row r="22560" spans="4:5" x14ac:dyDescent="0.2">
      <c r="D22560" s="1"/>
      <c r="E22560" s="41"/>
    </row>
    <row r="22561" spans="4:5" x14ac:dyDescent="0.2">
      <c r="D22561" s="1"/>
      <c r="E22561" s="41"/>
    </row>
    <row r="22562" spans="4:5" x14ac:dyDescent="0.2">
      <c r="D22562" s="1"/>
      <c r="E22562" s="41"/>
    </row>
    <row r="22563" spans="4:5" x14ac:dyDescent="0.2">
      <c r="D22563" s="1"/>
      <c r="E22563" s="41"/>
    </row>
    <row r="22564" spans="4:5" x14ac:dyDescent="0.2">
      <c r="D22564" s="1"/>
      <c r="E22564" s="41"/>
    </row>
    <row r="22565" spans="4:5" x14ac:dyDescent="0.2">
      <c r="D22565" s="1"/>
      <c r="E22565" s="41"/>
    </row>
    <row r="22566" spans="4:5" x14ac:dyDescent="0.2">
      <c r="D22566" s="1"/>
      <c r="E22566" s="41"/>
    </row>
    <row r="22567" spans="4:5" x14ac:dyDescent="0.2">
      <c r="D22567" s="1"/>
      <c r="E22567" s="41"/>
    </row>
    <row r="22568" spans="4:5" x14ac:dyDescent="0.2">
      <c r="D22568" s="1"/>
      <c r="E22568" s="41"/>
    </row>
    <row r="22569" spans="4:5" x14ac:dyDescent="0.2">
      <c r="D22569" s="1"/>
      <c r="E22569" s="41"/>
    </row>
    <row r="22570" spans="4:5" x14ac:dyDescent="0.2">
      <c r="D22570" s="1"/>
      <c r="E22570" s="41"/>
    </row>
    <row r="22571" spans="4:5" x14ac:dyDescent="0.2">
      <c r="D22571" s="1"/>
      <c r="E22571" s="41"/>
    </row>
    <row r="22572" spans="4:5" x14ac:dyDescent="0.2">
      <c r="D22572" s="1"/>
      <c r="E22572" s="41"/>
    </row>
    <row r="22573" spans="4:5" x14ac:dyDescent="0.2">
      <c r="D22573" s="1"/>
      <c r="E22573" s="41"/>
    </row>
    <row r="22574" spans="4:5" x14ac:dyDescent="0.2">
      <c r="D22574" s="1"/>
      <c r="E22574" s="41"/>
    </row>
    <row r="22575" spans="4:5" x14ac:dyDescent="0.2">
      <c r="D22575" s="1"/>
      <c r="E22575" s="41"/>
    </row>
    <row r="22576" spans="4:5" x14ac:dyDescent="0.2">
      <c r="D22576" s="1"/>
      <c r="E22576" s="41"/>
    </row>
    <row r="22577" spans="4:5" x14ac:dyDescent="0.2">
      <c r="D22577" s="1"/>
      <c r="E22577" s="41"/>
    </row>
    <row r="22578" spans="4:5" x14ac:dyDescent="0.2">
      <c r="D22578" s="1"/>
      <c r="E22578" s="41"/>
    </row>
    <row r="22579" spans="4:5" x14ac:dyDescent="0.2">
      <c r="D22579" s="1"/>
      <c r="E22579" s="41"/>
    </row>
    <row r="22580" spans="4:5" x14ac:dyDescent="0.2">
      <c r="D22580" s="1"/>
      <c r="E22580" s="41"/>
    </row>
    <row r="22581" spans="4:5" x14ac:dyDescent="0.2">
      <c r="D22581" s="1"/>
      <c r="E22581" s="41"/>
    </row>
    <row r="22582" spans="4:5" x14ac:dyDescent="0.2">
      <c r="D22582" s="1"/>
      <c r="E22582" s="41"/>
    </row>
    <row r="22583" spans="4:5" x14ac:dyDescent="0.2">
      <c r="D22583" s="1"/>
      <c r="E22583" s="41"/>
    </row>
    <row r="22584" spans="4:5" x14ac:dyDescent="0.2">
      <c r="D22584" s="1"/>
      <c r="E22584" s="41"/>
    </row>
    <row r="22585" spans="4:5" x14ac:dyDescent="0.2">
      <c r="D22585" s="1"/>
      <c r="E22585" s="41"/>
    </row>
    <row r="22586" spans="4:5" x14ac:dyDescent="0.2">
      <c r="D22586" s="1"/>
      <c r="E22586" s="41"/>
    </row>
    <row r="22587" spans="4:5" x14ac:dyDescent="0.2">
      <c r="D22587" s="1"/>
      <c r="E22587" s="41"/>
    </row>
    <row r="22588" spans="4:5" x14ac:dyDescent="0.2">
      <c r="D22588" s="1"/>
      <c r="E22588" s="41"/>
    </row>
    <row r="22589" spans="4:5" x14ac:dyDescent="0.2">
      <c r="D22589" s="1"/>
      <c r="E22589" s="41"/>
    </row>
    <row r="22590" spans="4:5" x14ac:dyDescent="0.2">
      <c r="D22590" s="1"/>
      <c r="E22590" s="41"/>
    </row>
    <row r="22591" spans="4:5" x14ac:dyDescent="0.2">
      <c r="D22591" s="1"/>
      <c r="E22591" s="41"/>
    </row>
    <row r="22592" spans="4:5" x14ac:dyDescent="0.2">
      <c r="D22592" s="1"/>
      <c r="E22592" s="41"/>
    </row>
    <row r="22593" spans="4:5" x14ac:dyDescent="0.2">
      <c r="D22593" s="1"/>
      <c r="E22593" s="41"/>
    </row>
    <row r="22594" spans="4:5" x14ac:dyDescent="0.2">
      <c r="D22594" s="1"/>
      <c r="E22594" s="41"/>
    </row>
    <row r="22595" spans="4:5" x14ac:dyDescent="0.2">
      <c r="D22595" s="1"/>
      <c r="E22595" s="41"/>
    </row>
    <row r="22596" spans="4:5" x14ac:dyDescent="0.2">
      <c r="D22596" s="1"/>
      <c r="E22596" s="41"/>
    </row>
    <row r="22597" spans="4:5" x14ac:dyDescent="0.2">
      <c r="D22597" s="1"/>
      <c r="E22597" s="41"/>
    </row>
    <row r="22598" spans="4:5" x14ac:dyDescent="0.2">
      <c r="D22598" s="1"/>
      <c r="E22598" s="41"/>
    </row>
    <row r="22599" spans="4:5" x14ac:dyDescent="0.2">
      <c r="D22599" s="1"/>
      <c r="E22599" s="41"/>
    </row>
    <row r="22600" spans="4:5" x14ac:dyDescent="0.2">
      <c r="D22600" s="1"/>
      <c r="E22600" s="41"/>
    </row>
    <row r="22601" spans="4:5" x14ac:dyDescent="0.2">
      <c r="D22601" s="1"/>
      <c r="E22601" s="41"/>
    </row>
    <row r="22602" spans="4:5" x14ac:dyDescent="0.2">
      <c r="D22602" s="1"/>
      <c r="E22602" s="41"/>
    </row>
    <row r="22603" spans="4:5" x14ac:dyDescent="0.2">
      <c r="D22603" s="1"/>
      <c r="E22603" s="41"/>
    </row>
    <row r="22604" spans="4:5" x14ac:dyDescent="0.2">
      <c r="D22604" s="1"/>
      <c r="E22604" s="41"/>
    </row>
    <row r="22605" spans="4:5" x14ac:dyDescent="0.2">
      <c r="D22605" s="1"/>
      <c r="E22605" s="41"/>
    </row>
    <row r="22606" spans="4:5" x14ac:dyDescent="0.2">
      <c r="D22606" s="1"/>
      <c r="E22606" s="41"/>
    </row>
    <row r="22607" spans="4:5" x14ac:dyDescent="0.2">
      <c r="D22607" s="1"/>
      <c r="E22607" s="41"/>
    </row>
    <row r="22608" spans="4:5" x14ac:dyDescent="0.2">
      <c r="D22608" s="1"/>
      <c r="E22608" s="41"/>
    </row>
    <row r="22609" spans="4:5" x14ac:dyDescent="0.2">
      <c r="D22609" s="1"/>
      <c r="E22609" s="41"/>
    </row>
    <row r="22610" spans="4:5" x14ac:dyDescent="0.2">
      <c r="D22610" s="1"/>
      <c r="E22610" s="41"/>
    </row>
    <row r="22611" spans="4:5" x14ac:dyDescent="0.2">
      <c r="D22611" s="1"/>
      <c r="E22611" s="41"/>
    </row>
    <row r="22612" spans="4:5" x14ac:dyDescent="0.2">
      <c r="D22612" s="1"/>
      <c r="E22612" s="41"/>
    </row>
    <row r="22613" spans="4:5" x14ac:dyDescent="0.2">
      <c r="D22613" s="1"/>
      <c r="E22613" s="41"/>
    </row>
    <row r="22614" spans="4:5" x14ac:dyDescent="0.2">
      <c r="D22614" s="1"/>
      <c r="E22614" s="41"/>
    </row>
    <row r="22615" spans="4:5" x14ac:dyDescent="0.2">
      <c r="D22615" s="1"/>
      <c r="E22615" s="41"/>
    </row>
    <row r="22616" spans="4:5" x14ac:dyDescent="0.2">
      <c r="D22616" s="1"/>
      <c r="E22616" s="41"/>
    </row>
    <row r="22617" spans="4:5" x14ac:dyDescent="0.2">
      <c r="D22617" s="1"/>
      <c r="E22617" s="41"/>
    </row>
    <row r="22618" spans="4:5" x14ac:dyDescent="0.2">
      <c r="D22618" s="1"/>
      <c r="E22618" s="41"/>
    </row>
    <row r="22619" spans="4:5" x14ac:dyDescent="0.2">
      <c r="D22619" s="1"/>
      <c r="E22619" s="41"/>
    </row>
    <row r="22620" spans="4:5" x14ac:dyDescent="0.2">
      <c r="D22620" s="1"/>
      <c r="E22620" s="41"/>
    </row>
    <row r="22621" spans="4:5" x14ac:dyDescent="0.2">
      <c r="D22621" s="1"/>
      <c r="E22621" s="41"/>
    </row>
    <row r="22622" spans="4:5" x14ac:dyDescent="0.2">
      <c r="D22622" s="1"/>
      <c r="E22622" s="41"/>
    </row>
    <row r="22623" spans="4:5" x14ac:dyDescent="0.2">
      <c r="D22623" s="1"/>
      <c r="E22623" s="41"/>
    </row>
    <row r="22624" spans="4:5" x14ac:dyDescent="0.2">
      <c r="D22624" s="1"/>
      <c r="E22624" s="41"/>
    </row>
    <row r="22625" spans="4:5" x14ac:dyDescent="0.2">
      <c r="D22625" s="1"/>
      <c r="E22625" s="41"/>
    </row>
    <row r="22626" spans="4:5" x14ac:dyDescent="0.2">
      <c r="D22626" s="1"/>
      <c r="E22626" s="41"/>
    </row>
    <row r="22627" spans="4:5" x14ac:dyDescent="0.2">
      <c r="D22627" s="1"/>
      <c r="E22627" s="41"/>
    </row>
    <row r="22628" spans="4:5" x14ac:dyDescent="0.2">
      <c r="D22628" s="1"/>
      <c r="E22628" s="41"/>
    </row>
    <row r="22629" spans="4:5" x14ac:dyDescent="0.2">
      <c r="D22629" s="1"/>
      <c r="E22629" s="41"/>
    </row>
    <row r="22630" spans="4:5" x14ac:dyDescent="0.2">
      <c r="D22630" s="1"/>
      <c r="E22630" s="41"/>
    </row>
    <row r="22631" spans="4:5" x14ac:dyDescent="0.2">
      <c r="D22631" s="1"/>
      <c r="E22631" s="41"/>
    </row>
    <row r="22632" spans="4:5" x14ac:dyDescent="0.2">
      <c r="D22632" s="1"/>
      <c r="E22632" s="41"/>
    </row>
    <row r="22633" spans="4:5" x14ac:dyDescent="0.2">
      <c r="D22633" s="1"/>
      <c r="E22633" s="41"/>
    </row>
    <row r="22634" spans="4:5" x14ac:dyDescent="0.2">
      <c r="D22634" s="1"/>
      <c r="E22634" s="41"/>
    </row>
    <row r="22635" spans="4:5" x14ac:dyDescent="0.2">
      <c r="D22635" s="1"/>
      <c r="E22635" s="41"/>
    </row>
    <row r="22636" spans="4:5" x14ac:dyDescent="0.2">
      <c r="D22636" s="1"/>
      <c r="E22636" s="41"/>
    </row>
    <row r="22637" spans="4:5" x14ac:dyDescent="0.2">
      <c r="D22637" s="1"/>
      <c r="E22637" s="41"/>
    </row>
    <row r="22638" spans="4:5" x14ac:dyDescent="0.2">
      <c r="D22638" s="1"/>
      <c r="E22638" s="41"/>
    </row>
    <row r="22639" spans="4:5" x14ac:dyDescent="0.2">
      <c r="D22639" s="1"/>
      <c r="E22639" s="41"/>
    </row>
    <row r="22640" spans="4:5" x14ac:dyDescent="0.2">
      <c r="D22640" s="1"/>
      <c r="E22640" s="41"/>
    </row>
    <row r="22641" spans="4:5" x14ac:dyDescent="0.2">
      <c r="D22641" s="1"/>
      <c r="E22641" s="41"/>
    </row>
    <row r="22642" spans="4:5" x14ac:dyDescent="0.2">
      <c r="D22642" s="1"/>
      <c r="E22642" s="41"/>
    </row>
    <row r="22643" spans="4:5" x14ac:dyDescent="0.2">
      <c r="D22643" s="1"/>
      <c r="E22643" s="41"/>
    </row>
    <row r="22644" spans="4:5" x14ac:dyDescent="0.2">
      <c r="D22644" s="1"/>
      <c r="E22644" s="41"/>
    </row>
    <row r="22645" spans="4:5" x14ac:dyDescent="0.2">
      <c r="D22645" s="1"/>
      <c r="E22645" s="41"/>
    </row>
    <row r="22646" spans="4:5" x14ac:dyDescent="0.2">
      <c r="D22646" s="1"/>
      <c r="E22646" s="41"/>
    </row>
    <row r="22647" spans="4:5" x14ac:dyDescent="0.2">
      <c r="D22647" s="1"/>
      <c r="E22647" s="41"/>
    </row>
    <row r="22648" spans="4:5" x14ac:dyDescent="0.2">
      <c r="D22648" s="1"/>
      <c r="E22648" s="41"/>
    </row>
    <row r="22649" spans="4:5" x14ac:dyDescent="0.2">
      <c r="D22649" s="1"/>
      <c r="E22649" s="41"/>
    </row>
    <row r="22650" spans="4:5" x14ac:dyDescent="0.2">
      <c r="D22650" s="1"/>
      <c r="E22650" s="41"/>
    </row>
    <row r="22651" spans="4:5" x14ac:dyDescent="0.2">
      <c r="D22651" s="1"/>
      <c r="E22651" s="41"/>
    </row>
    <row r="22652" spans="4:5" x14ac:dyDescent="0.2">
      <c r="D22652" s="1"/>
      <c r="E22652" s="41"/>
    </row>
    <row r="22653" spans="4:5" x14ac:dyDescent="0.2">
      <c r="D22653" s="1"/>
      <c r="E22653" s="41"/>
    </row>
    <row r="22654" spans="4:5" x14ac:dyDescent="0.2">
      <c r="D22654" s="1"/>
      <c r="E22654" s="41"/>
    </row>
    <row r="22655" spans="4:5" x14ac:dyDescent="0.2">
      <c r="D22655" s="1"/>
      <c r="E22655" s="41"/>
    </row>
    <row r="22656" spans="4:5" x14ac:dyDescent="0.2">
      <c r="D22656" s="1"/>
      <c r="E22656" s="41"/>
    </row>
    <row r="22657" spans="4:5" x14ac:dyDescent="0.2">
      <c r="D22657" s="1"/>
      <c r="E22657" s="41"/>
    </row>
    <row r="22658" spans="4:5" x14ac:dyDescent="0.2">
      <c r="D22658" s="1"/>
      <c r="E22658" s="41"/>
    </row>
    <row r="22659" spans="4:5" x14ac:dyDescent="0.2">
      <c r="D22659" s="1"/>
      <c r="E22659" s="41"/>
    </row>
    <row r="22660" spans="4:5" x14ac:dyDescent="0.2">
      <c r="D22660" s="1"/>
      <c r="E22660" s="41"/>
    </row>
    <row r="22661" spans="4:5" x14ac:dyDescent="0.2">
      <c r="D22661" s="1"/>
      <c r="E22661" s="41"/>
    </row>
    <row r="22662" spans="4:5" x14ac:dyDescent="0.2">
      <c r="D22662" s="1"/>
      <c r="E22662" s="41"/>
    </row>
    <row r="22663" spans="4:5" x14ac:dyDescent="0.2">
      <c r="D22663" s="1"/>
      <c r="E22663" s="41"/>
    </row>
    <row r="22664" spans="4:5" x14ac:dyDescent="0.2">
      <c r="D22664" s="1"/>
      <c r="E22664" s="41"/>
    </row>
    <row r="22665" spans="4:5" x14ac:dyDescent="0.2">
      <c r="D22665" s="1"/>
      <c r="E22665" s="41"/>
    </row>
    <row r="22666" spans="4:5" x14ac:dyDescent="0.2">
      <c r="D22666" s="1"/>
      <c r="E22666" s="41"/>
    </row>
    <row r="22667" spans="4:5" x14ac:dyDescent="0.2">
      <c r="D22667" s="1"/>
      <c r="E22667" s="41"/>
    </row>
    <row r="22668" spans="4:5" x14ac:dyDescent="0.2">
      <c r="D22668" s="1"/>
      <c r="E22668" s="41"/>
    </row>
    <row r="22669" spans="4:5" x14ac:dyDescent="0.2">
      <c r="D22669" s="1"/>
      <c r="E22669" s="41"/>
    </row>
    <row r="22670" spans="4:5" x14ac:dyDescent="0.2">
      <c r="D22670" s="1"/>
      <c r="E22670" s="41"/>
    </row>
    <row r="22671" spans="4:5" x14ac:dyDescent="0.2">
      <c r="D22671" s="1"/>
      <c r="E22671" s="41"/>
    </row>
    <row r="22672" spans="4:5" x14ac:dyDescent="0.2">
      <c r="D22672" s="1"/>
      <c r="E22672" s="41"/>
    </row>
    <row r="22673" spans="4:5" x14ac:dyDescent="0.2">
      <c r="D22673" s="1"/>
      <c r="E22673" s="41"/>
    </row>
    <row r="22674" spans="4:5" x14ac:dyDescent="0.2">
      <c r="D22674" s="1"/>
      <c r="E22674" s="41"/>
    </row>
    <row r="22675" spans="4:5" x14ac:dyDescent="0.2">
      <c r="D22675" s="1"/>
      <c r="E22675" s="41"/>
    </row>
    <row r="22676" spans="4:5" x14ac:dyDescent="0.2">
      <c r="D22676" s="1"/>
      <c r="E22676" s="41"/>
    </row>
    <row r="22677" spans="4:5" x14ac:dyDescent="0.2">
      <c r="D22677" s="1"/>
      <c r="E22677" s="41"/>
    </row>
    <row r="22678" spans="4:5" x14ac:dyDescent="0.2">
      <c r="D22678" s="1"/>
      <c r="E22678" s="41"/>
    </row>
    <row r="22679" spans="4:5" x14ac:dyDescent="0.2">
      <c r="D22679" s="1"/>
      <c r="E22679" s="41"/>
    </row>
    <row r="22680" spans="4:5" x14ac:dyDescent="0.2">
      <c r="D22680" s="1"/>
      <c r="E22680" s="41"/>
    </row>
    <row r="22681" spans="4:5" x14ac:dyDescent="0.2">
      <c r="D22681" s="1"/>
      <c r="E22681" s="41"/>
    </row>
    <row r="22682" spans="4:5" x14ac:dyDescent="0.2">
      <c r="D22682" s="1"/>
      <c r="E22682" s="41"/>
    </row>
    <row r="22683" spans="4:5" x14ac:dyDescent="0.2">
      <c r="D22683" s="1"/>
      <c r="E22683" s="41"/>
    </row>
    <row r="22684" spans="4:5" x14ac:dyDescent="0.2">
      <c r="D22684" s="1"/>
      <c r="E22684" s="41"/>
    </row>
    <row r="22685" spans="4:5" x14ac:dyDescent="0.2">
      <c r="D22685" s="1"/>
      <c r="E22685" s="41"/>
    </row>
    <row r="22686" spans="4:5" x14ac:dyDescent="0.2">
      <c r="D22686" s="1"/>
      <c r="E22686" s="41"/>
    </row>
    <row r="22687" spans="4:5" x14ac:dyDescent="0.2">
      <c r="D22687" s="1"/>
      <c r="E22687" s="41"/>
    </row>
    <row r="22688" spans="4:5" x14ac:dyDescent="0.2">
      <c r="D22688" s="1"/>
      <c r="E22688" s="41"/>
    </row>
    <row r="22689" spans="4:5" x14ac:dyDescent="0.2">
      <c r="D22689" s="1"/>
      <c r="E22689" s="41"/>
    </row>
    <row r="22690" spans="4:5" x14ac:dyDescent="0.2">
      <c r="D22690" s="1"/>
      <c r="E22690" s="41"/>
    </row>
    <row r="22691" spans="4:5" x14ac:dyDescent="0.2">
      <c r="D22691" s="1"/>
      <c r="E22691" s="41"/>
    </row>
    <row r="22692" spans="4:5" x14ac:dyDescent="0.2">
      <c r="D22692" s="1"/>
      <c r="E22692" s="41"/>
    </row>
    <row r="22693" spans="4:5" x14ac:dyDescent="0.2">
      <c r="D22693" s="1"/>
      <c r="E22693" s="41"/>
    </row>
    <row r="22694" spans="4:5" x14ac:dyDescent="0.2">
      <c r="D22694" s="1"/>
      <c r="E22694" s="41"/>
    </row>
    <row r="22695" spans="4:5" x14ac:dyDescent="0.2">
      <c r="D22695" s="1"/>
      <c r="E22695" s="41"/>
    </row>
    <row r="22696" spans="4:5" x14ac:dyDescent="0.2">
      <c r="D22696" s="1"/>
      <c r="E22696" s="41"/>
    </row>
    <row r="22697" spans="4:5" x14ac:dyDescent="0.2">
      <c r="D22697" s="1"/>
      <c r="E22697" s="41"/>
    </row>
    <row r="22698" spans="4:5" x14ac:dyDescent="0.2">
      <c r="D22698" s="1"/>
      <c r="E22698" s="41"/>
    </row>
    <row r="22699" spans="4:5" x14ac:dyDescent="0.2">
      <c r="D22699" s="1"/>
      <c r="E22699" s="41"/>
    </row>
    <row r="22700" spans="4:5" x14ac:dyDescent="0.2">
      <c r="D22700" s="1"/>
      <c r="E22700" s="41"/>
    </row>
    <row r="22701" spans="4:5" x14ac:dyDescent="0.2">
      <c r="D22701" s="1"/>
      <c r="E22701" s="41"/>
    </row>
    <row r="22702" spans="4:5" x14ac:dyDescent="0.2">
      <c r="D22702" s="1"/>
      <c r="E22702" s="41"/>
    </row>
    <row r="22703" spans="4:5" x14ac:dyDescent="0.2">
      <c r="D22703" s="1"/>
      <c r="E22703" s="41"/>
    </row>
    <row r="22704" spans="4:5" x14ac:dyDescent="0.2">
      <c r="D22704" s="1"/>
      <c r="E22704" s="41"/>
    </row>
    <row r="22705" spans="4:5" x14ac:dyDescent="0.2">
      <c r="D22705" s="1"/>
      <c r="E22705" s="41"/>
    </row>
    <row r="22706" spans="4:5" x14ac:dyDescent="0.2">
      <c r="D22706" s="1"/>
      <c r="E22706" s="41"/>
    </row>
    <row r="22707" spans="4:5" x14ac:dyDescent="0.2">
      <c r="D22707" s="1"/>
      <c r="E22707" s="41"/>
    </row>
    <row r="22708" spans="4:5" x14ac:dyDescent="0.2">
      <c r="D22708" s="1"/>
      <c r="E22708" s="41"/>
    </row>
    <row r="22709" spans="4:5" x14ac:dyDescent="0.2">
      <c r="D22709" s="1"/>
      <c r="E22709" s="41"/>
    </row>
    <row r="22710" spans="4:5" x14ac:dyDescent="0.2">
      <c r="D22710" s="1"/>
      <c r="E22710" s="41"/>
    </row>
    <row r="22711" spans="4:5" x14ac:dyDescent="0.2">
      <c r="D22711" s="1"/>
      <c r="E22711" s="41"/>
    </row>
    <row r="22712" spans="4:5" x14ac:dyDescent="0.2">
      <c r="D22712" s="1"/>
      <c r="E22712" s="41"/>
    </row>
    <row r="22713" spans="4:5" x14ac:dyDescent="0.2">
      <c r="D22713" s="1"/>
      <c r="E22713" s="41"/>
    </row>
    <row r="22714" spans="4:5" x14ac:dyDescent="0.2">
      <c r="D22714" s="1"/>
      <c r="E22714" s="41"/>
    </row>
    <row r="22715" spans="4:5" x14ac:dyDescent="0.2">
      <c r="D22715" s="1"/>
      <c r="E22715" s="41"/>
    </row>
    <row r="22716" spans="4:5" x14ac:dyDescent="0.2">
      <c r="D22716" s="1"/>
      <c r="E22716" s="41"/>
    </row>
    <row r="22717" spans="4:5" x14ac:dyDescent="0.2">
      <c r="D22717" s="1"/>
      <c r="E22717" s="41"/>
    </row>
    <row r="22718" spans="4:5" x14ac:dyDescent="0.2">
      <c r="D22718" s="1"/>
      <c r="E22718" s="41"/>
    </row>
    <row r="22719" spans="4:5" x14ac:dyDescent="0.2">
      <c r="D22719" s="1"/>
      <c r="E22719" s="41"/>
    </row>
    <row r="22720" spans="4:5" x14ac:dyDescent="0.2">
      <c r="D22720" s="1"/>
      <c r="E22720" s="41"/>
    </row>
    <row r="22721" spans="4:5" x14ac:dyDescent="0.2">
      <c r="D22721" s="1"/>
      <c r="E22721" s="41"/>
    </row>
    <row r="22722" spans="4:5" x14ac:dyDescent="0.2">
      <c r="D22722" s="1"/>
      <c r="E22722" s="41"/>
    </row>
    <row r="22723" spans="4:5" x14ac:dyDescent="0.2">
      <c r="D22723" s="1"/>
      <c r="E22723" s="41"/>
    </row>
    <row r="22724" spans="4:5" x14ac:dyDescent="0.2">
      <c r="D22724" s="1"/>
      <c r="E22724" s="41"/>
    </row>
    <row r="22725" spans="4:5" x14ac:dyDescent="0.2">
      <c r="D22725" s="1"/>
      <c r="E22725" s="41"/>
    </row>
    <row r="22726" spans="4:5" x14ac:dyDescent="0.2">
      <c r="D22726" s="1"/>
      <c r="E22726" s="41"/>
    </row>
    <row r="22727" spans="4:5" x14ac:dyDescent="0.2">
      <c r="D22727" s="1"/>
      <c r="E22727" s="41"/>
    </row>
    <row r="22728" spans="4:5" x14ac:dyDescent="0.2">
      <c r="D22728" s="1"/>
      <c r="E22728" s="41"/>
    </row>
    <row r="22729" spans="4:5" x14ac:dyDescent="0.2">
      <c r="D22729" s="1"/>
      <c r="E22729" s="41"/>
    </row>
    <row r="22730" spans="4:5" x14ac:dyDescent="0.2">
      <c r="D22730" s="1"/>
      <c r="E22730" s="41"/>
    </row>
    <row r="22731" spans="4:5" x14ac:dyDescent="0.2">
      <c r="D22731" s="1"/>
      <c r="E22731" s="41"/>
    </row>
    <row r="22732" spans="4:5" x14ac:dyDescent="0.2">
      <c r="D22732" s="1"/>
      <c r="E22732" s="41"/>
    </row>
    <row r="22733" spans="4:5" x14ac:dyDescent="0.2">
      <c r="D22733" s="1"/>
      <c r="E22733" s="41"/>
    </row>
    <row r="22734" spans="4:5" x14ac:dyDescent="0.2">
      <c r="D22734" s="1"/>
      <c r="E22734" s="41"/>
    </row>
    <row r="22735" spans="4:5" x14ac:dyDescent="0.2">
      <c r="D22735" s="1"/>
      <c r="E22735" s="41"/>
    </row>
    <row r="22736" spans="4:5" x14ac:dyDescent="0.2">
      <c r="D22736" s="1"/>
      <c r="E22736" s="41"/>
    </row>
    <row r="22737" spans="4:5" x14ac:dyDescent="0.2">
      <c r="D22737" s="1"/>
      <c r="E22737" s="41"/>
    </row>
    <row r="22738" spans="4:5" x14ac:dyDescent="0.2">
      <c r="D22738" s="1"/>
      <c r="E22738" s="41"/>
    </row>
    <row r="22739" spans="4:5" x14ac:dyDescent="0.2">
      <c r="D22739" s="1"/>
      <c r="E22739" s="41"/>
    </row>
    <row r="22740" spans="4:5" x14ac:dyDescent="0.2">
      <c r="D22740" s="1"/>
      <c r="E22740" s="41"/>
    </row>
    <row r="22741" spans="4:5" x14ac:dyDescent="0.2">
      <c r="D22741" s="1"/>
      <c r="E22741" s="41"/>
    </row>
    <row r="22742" spans="4:5" x14ac:dyDescent="0.2">
      <c r="D22742" s="1"/>
      <c r="E22742" s="41"/>
    </row>
    <row r="22743" spans="4:5" x14ac:dyDescent="0.2">
      <c r="D22743" s="1"/>
      <c r="E22743" s="41"/>
    </row>
    <row r="22744" spans="4:5" x14ac:dyDescent="0.2">
      <c r="D22744" s="1"/>
      <c r="E22744" s="41"/>
    </row>
    <row r="22745" spans="4:5" x14ac:dyDescent="0.2">
      <c r="D22745" s="1"/>
      <c r="E22745" s="41"/>
    </row>
    <row r="22746" spans="4:5" x14ac:dyDescent="0.2">
      <c r="D22746" s="1"/>
      <c r="E22746" s="41"/>
    </row>
    <row r="22747" spans="4:5" x14ac:dyDescent="0.2">
      <c r="D22747" s="1"/>
      <c r="E22747" s="41"/>
    </row>
    <row r="22748" spans="4:5" x14ac:dyDescent="0.2">
      <c r="D22748" s="1"/>
      <c r="E22748" s="41"/>
    </row>
    <row r="22749" spans="4:5" x14ac:dyDescent="0.2">
      <c r="D22749" s="1"/>
      <c r="E22749" s="41"/>
    </row>
    <row r="22750" spans="4:5" x14ac:dyDescent="0.2">
      <c r="D22750" s="1"/>
      <c r="E22750" s="41"/>
    </row>
    <row r="22751" spans="4:5" x14ac:dyDescent="0.2">
      <c r="D22751" s="1"/>
      <c r="E22751" s="41"/>
    </row>
    <row r="22752" spans="4:5" x14ac:dyDescent="0.2">
      <c r="D22752" s="1"/>
      <c r="E22752" s="41"/>
    </row>
    <row r="22753" spans="4:5" x14ac:dyDescent="0.2">
      <c r="D22753" s="1"/>
      <c r="E22753" s="41"/>
    </row>
    <row r="22754" spans="4:5" x14ac:dyDescent="0.2">
      <c r="D22754" s="1"/>
      <c r="E22754" s="41"/>
    </row>
    <row r="22755" spans="4:5" x14ac:dyDescent="0.2">
      <c r="D22755" s="1"/>
      <c r="E22755" s="41"/>
    </row>
    <row r="22756" spans="4:5" x14ac:dyDescent="0.2">
      <c r="D22756" s="1"/>
      <c r="E22756" s="41"/>
    </row>
    <row r="22757" spans="4:5" x14ac:dyDescent="0.2">
      <c r="D22757" s="1"/>
      <c r="E22757" s="41"/>
    </row>
    <row r="22758" spans="4:5" x14ac:dyDescent="0.2">
      <c r="D22758" s="1"/>
      <c r="E22758" s="41"/>
    </row>
    <row r="22759" spans="4:5" x14ac:dyDescent="0.2">
      <c r="D22759" s="1"/>
      <c r="E22759" s="41"/>
    </row>
    <row r="22760" spans="4:5" x14ac:dyDescent="0.2">
      <c r="D22760" s="1"/>
      <c r="E22760" s="41"/>
    </row>
    <row r="22761" spans="4:5" x14ac:dyDescent="0.2">
      <c r="D22761" s="1"/>
      <c r="E22761" s="41"/>
    </row>
    <row r="22762" spans="4:5" x14ac:dyDescent="0.2">
      <c r="D22762" s="1"/>
      <c r="E22762" s="41"/>
    </row>
    <row r="22763" spans="4:5" x14ac:dyDescent="0.2">
      <c r="D22763" s="1"/>
      <c r="E22763" s="41"/>
    </row>
    <row r="22764" spans="4:5" x14ac:dyDescent="0.2">
      <c r="D22764" s="1"/>
      <c r="E22764" s="41"/>
    </row>
    <row r="22765" spans="4:5" x14ac:dyDescent="0.2">
      <c r="D22765" s="1"/>
      <c r="E22765" s="41"/>
    </row>
    <row r="22766" spans="4:5" x14ac:dyDescent="0.2">
      <c r="D22766" s="1"/>
      <c r="E22766" s="41"/>
    </row>
    <row r="22767" spans="4:5" x14ac:dyDescent="0.2">
      <c r="D22767" s="1"/>
      <c r="E22767" s="41"/>
    </row>
    <row r="22768" spans="4:5" x14ac:dyDescent="0.2">
      <c r="D22768" s="1"/>
      <c r="E22768" s="41"/>
    </row>
    <row r="22769" spans="4:5" x14ac:dyDescent="0.2">
      <c r="D22769" s="1"/>
      <c r="E22769" s="41"/>
    </row>
    <row r="22770" spans="4:5" x14ac:dyDescent="0.2">
      <c r="D22770" s="1"/>
      <c r="E22770" s="41"/>
    </row>
    <row r="22771" spans="4:5" x14ac:dyDescent="0.2">
      <c r="D22771" s="1"/>
      <c r="E22771" s="41"/>
    </row>
    <row r="22772" spans="4:5" x14ac:dyDescent="0.2">
      <c r="D22772" s="1"/>
      <c r="E22772" s="41"/>
    </row>
    <row r="22773" spans="4:5" x14ac:dyDescent="0.2">
      <c r="D22773" s="1"/>
      <c r="E22773" s="41"/>
    </row>
    <row r="22774" spans="4:5" x14ac:dyDescent="0.2">
      <c r="D22774" s="1"/>
      <c r="E22774" s="41"/>
    </row>
    <row r="22775" spans="4:5" x14ac:dyDescent="0.2">
      <c r="D22775" s="1"/>
      <c r="E22775" s="41"/>
    </row>
    <row r="22776" spans="4:5" x14ac:dyDescent="0.2">
      <c r="D22776" s="1"/>
      <c r="E22776" s="41"/>
    </row>
    <row r="22777" spans="4:5" x14ac:dyDescent="0.2">
      <c r="D22777" s="1"/>
      <c r="E22777" s="41"/>
    </row>
    <row r="22778" spans="4:5" x14ac:dyDescent="0.2">
      <c r="D22778" s="1"/>
      <c r="E22778" s="41"/>
    </row>
    <row r="22779" spans="4:5" x14ac:dyDescent="0.2">
      <c r="D22779" s="1"/>
      <c r="E22779" s="41"/>
    </row>
    <row r="22780" spans="4:5" x14ac:dyDescent="0.2">
      <c r="D22780" s="1"/>
      <c r="E22780" s="41"/>
    </row>
    <row r="22781" spans="4:5" x14ac:dyDescent="0.2">
      <c r="D22781" s="1"/>
      <c r="E22781" s="41"/>
    </row>
    <row r="22782" spans="4:5" x14ac:dyDescent="0.2">
      <c r="D22782" s="1"/>
      <c r="E22782" s="41"/>
    </row>
    <row r="22783" spans="4:5" x14ac:dyDescent="0.2">
      <c r="D22783" s="1"/>
      <c r="E22783" s="41"/>
    </row>
    <row r="22784" spans="4:5" x14ac:dyDescent="0.2">
      <c r="D22784" s="1"/>
      <c r="E22784" s="41"/>
    </row>
    <row r="22785" spans="4:5" x14ac:dyDescent="0.2">
      <c r="D22785" s="1"/>
      <c r="E22785" s="41"/>
    </row>
    <row r="22786" spans="4:5" x14ac:dyDescent="0.2">
      <c r="D22786" s="1"/>
      <c r="E22786" s="41"/>
    </row>
    <row r="22787" spans="4:5" x14ac:dyDescent="0.2">
      <c r="D22787" s="1"/>
      <c r="E22787" s="41"/>
    </row>
    <row r="22788" spans="4:5" x14ac:dyDescent="0.2">
      <c r="D22788" s="1"/>
      <c r="E22788" s="41"/>
    </row>
    <row r="22789" spans="4:5" x14ac:dyDescent="0.2">
      <c r="D22789" s="1"/>
      <c r="E22789" s="41"/>
    </row>
    <row r="22790" spans="4:5" x14ac:dyDescent="0.2">
      <c r="D22790" s="1"/>
      <c r="E22790" s="41"/>
    </row>
    <row r="22791" spans="4:5" x14ac:dyDescent="0.2">
      <c r="D22791" s="1"/>
      <c r="E22791" s="41"/>
    </row>
    <row r="22792" spans="4:5" x14ac:dyDescent="0.2">
      <c r="D22792" s="1"/>
      <c r="E22792" s="41"/>
    </row>
    <row r="22793" spans="4:5" x14ac:dyDescent="0.2">
      <c r="D22793" s="1"/>
      <c r="E22793" s="41"/>
    </row>
    <row r="22794" spans="4:5" x14ac:dyDescent="0.2">
      <c r="D22794" s="1"/>
      <c r="E22794" s="41"/>
    </row>
    <row r="22795" spans="4:5" x14ac:dyDescent="0.2">
      <c r="D22795" s="1"/>
      <c r="E22795" s="41"/>
    </row>
    <row r="22796" spans="4:5" x14ac:dyDescent="0.2">
      <c r="D22796" s="1"/>
      <c r="E22796" s="41"/>
    </row>
    <row r="22797" spans="4:5" x14ac:dyDescent="0.2">
      <c r="D22797" s="1"/>
      <c r="E22797" s="41"/>
    </row>
    <row r="22798" spans="4:5" x14ac:dyDescent="0.2">
      <c r="D22798" s="1"/>
      <c r="E22798" s="41"/>
    </row>
    <row r="22799" spans="4:5" x14ac:dyDescent="0.2">
      <c r="D22799" s="1"/>
      <c r="E22799" s="41"/>
    </row>
    <row r="22800" spans="4:5" x14ac:dyDescent="0.2">
      <c r="D22800" s="1"/>
      <c r="E22800" s="41"/>
    </row>
    <row r="22801" spans="4:5" x14ac:dyDescent="0.2">
      <c r="D22801" s="1"/>
      <c r="E22801" s="41"/>
    </row>
    <row r="22802" spans="4:5" x14ac:dyDescent="0.2">
      <c r="D22802" s="1"/>
      <c r="E22802" s="41"/>
    </row>
    <row r="22803" spans="4:5" x14ac:dyDescent="0.2">
      <c r="D22803" s="1"/>
      <c r="E22803" s="41"/>
    </row>
    <row r="22804" spans="4:5" x14ac:dyDescent="0.2">
      <c r="D22804" s="1"/>
      <c r="E22804" s="41"/>
    </row>
    <row r="22805" spans="4:5" x14ac:dyDescent="0.2">
      <c r="D22805" s="1"/>
      <c r="E22805" s="41"/>
    </row>
    <row r="22806" spans="4:5" x14ac:dyDescent="0.2">
      <c r="D22806" s="1"/>
      <c r="E22806" s="41"/>
    </row>
    <row r="22807" spans="4:5" x14ac:dyDescent="0.2">
      <c r="D22807" s="1"/>
      <c r="E22807" s="41"/>
    </row>
    <row r="22808" spans="4:5" x14ac:dyDescent="0.2">
      <c r="D22808" s="1"/>
      <c r="E22808" s="41"/>
    </row>
    <row r="22809" spans="4:5" x14ac:dyDescent="0.2">
      <c r="D22809" s="1"/>
      <c r="E22809" s="41"/>
    </row>
    <row r="22810" spans="4:5" x14ac:dyDescent="0.2">
      <c r="D22810" s="1"/>
      <c r="E22810" s="41"/>
    </row>
    <row r="22811" spans="4:5" x14ac:dyDescent="0.2">
      <c r="D22811" s="1"/>
      <c r="E22811" s="41"/>
    </row>
    <row r="22812" spans="4:5" x14ac:dyDescent="0.2">
      <c r="D22812" s="1"/>
      <c r="E22812" s="41"/>
    </row>
    <row r="22813" spans="4:5" x14ac:dyDescent="0.2">
      <c r="D22813" s="1"/>
      <c r="E22813" s="41"/>
    </row>
    <row r="22814" spans="4:5" x14ac:dyDescent="0.2">
      <c r="D22814" s="1"/>
      <c r="E22814" s="41"/>
    </row>
    <row r="22815" spans="4:5" x14ac:dyDescent="0.2">
      <c r="D22815" s="1"/>
      <c r="E22815" s="41"/>
    </row>
    <row r="22816" spans="4:5" x14ac:dyDescent="0.2">
      <c r="D22816" s="1"/>
      <c r="E22816" s="41"/>
    </row>
    <row r="22817" spans="4:5" x14ac:dyDescent="0.2">
      <c r="D22817" s="1"/>
      <c r="E22817" s="41"/>
    </row>
    <row r="22818" spans="4:5" x14ac:dyDescent="0.2">
      <c r="D22818" s="1"/>
      <c r="E22818" s="41"/>
    </row>
    <row r="22819" spans="4:5" x14ac:dyDescent="0.2">
      <c r="D22819" s="1"/>
      <c r="E22819" s="41"/>
    </row>
    <row r="22820" spans="4:5" x14ac:dyDescent="0.2">
      <c r="D22820" s="1"/>
      <c r="E22820" s="41"/>
    </row>
    <row r="22821" spans="4:5" x14ac:dyDescent="0.2">
      <c r="D22821" s="1"/>
      <c r="E22821" s="41"/>
    </row>
    <row r="22822" spans="4:5" x14ac:dyDescent="0.2">
      <c r="D22822" s="1"/>
      <c r="E22822" s="41"/>
    </row>
    <row r="22823" spans="4:5" x14ac:dyDescent="0.2">
      <c r="D22823" s="1"/>
      <c r="E22823" s="41"/>
    </row>
    <row r="22824" spans="4:5" x14ac:dyDescent="0.2">
      <c r="D22824" s="1"/>
      <c r="E22824" s="41"/>
    </row>
    <row r="22825" spans="4:5" x14ac:dyDescent="0.2">
      <c r="D22825" s="1"/>
      <c r="E22825" s="41"/>
    </row>
    <row r="22826" spans="4:5" x14ac:dyDescent="0.2">
      <c r="D22826" s="1"/>
      <c r="E22826" s="41"/>
    </row>
    <row r="22827" spans="4:5" x14ac:dyDescent="0.2">
      <c r="D22827" s="1"/>
      <c r="E22827" s="41"/>
    </row>
    <row r="22828" spans="4:5" x14ac:dyDescent="0.2">
      <c r="D22828" s="1"/>
      <c r="E22828" s="41"/>
    </row>
    <row r="22829" spans="4:5" x14ac:dyDescent="0.2">
      <c r="D22829" s="1"/>
      <c r="E22829" s="41"/>
    </row>
    <row r="22830" spans="4:5" x14ac:dyDescent="0.2">
      <c r="D22830" s="1"/>
      <c r="E22830" s="41"/>
    </row>
    <row r="22831" spans="4:5" x14ac:dyDescent="0.2">
      <c r="D22831" s="1"/>
      <c r="E22831" s="41"/>
    </row>
    <row r="22832" spans="4:5" x14ac:dyDescent="0.2">
      <c r="D22832" s="1"/>
      <c r="E22832" s="41"/>
    </row>
    <row r="22833" spans="4:5" x14ac:dyDescent="0.2">
      <c r="D22833" s="1"/>
      <c r="E22833" s="41"/>
    </row>
    <row r="22834" spans="4:5" x14ac:dyDescent="0.2">
      <c r="D22834" s="1"/>
      <c r="E22834" s="41"/>
    </row>
    <row r="22835" spans="4:5" x14ac:dyDescent="0.2">
      <c r="D22835" s="1"/>
      <c r="E22835" s="41"/>
    </row>
    <row r="22836" spans="4:5" x14ac:dyDescent="0.2">
      <c r="D22836" s="1"/>
      <c r="E22836" s="41"/>
    </row>
    <row r="22837" spans="4:5" x14ac:dyDescent="0.2">
      <c r="D22837" s="1"/>
      <c r="E22837" s="41"/>
    </row>
    <row r="22838" spans="4:5" x14ac:dyDescent="0.2">
      <c r="D22838" s="1"/>
      <c r="E22838" s="41"/>
    </row>
    <row r="22839" spans="4:5" x14ac:dyDescent="0.2">
      <c r="D22839" s="1"/>
      <c r="E22839" s="41"/>
    </row>
    <row r="22840" spans="4:5" x14ac:dyDescent="0.2">
      <c r="D22840" s="1"/>
      <c r="E22840" s="41"/>
    </row>
    <row r="22841" spans="4:5" x14ac:dyDescent="0.2">
      <c r="D22841" s="1"/>
      <c r="E22841" s="41"/>
    </row>
    <row r="22842" spans="4:5" x14ac:dyDescent="0.2">
      <c r="D22842" s="1"/>
      <c r="E22842" s="41"/>
    </row>
    <row r="22843" spans="4:5" x14ac:dyDescent="0.2">
      <c r="D22843" s="1"/>
      <c r="E22843" s="41"/>
    </row>
    <row r="22844" spans="4:5" x14ac:dyDescent="0.2">
      <c r="D22844" s="1"/>
      <c r="E22844" s="41"/>
    </row>
    <row r="22845" spans="4:5" x14ac:dyDescent="0.2">
      <c r="D22845" s="1"/>
      <c r="E22845" s="41"/>
    </row>
    <row r="22846" spans="4:5" x14ac:dyDescent="0.2">
      <c r="D22846" s="1"/>
      <c r="E22846" s="41"/>
    </row>
    <row r="22847" spans="4:5" x14ac:dyDescent="0.2">
      <c r="D22847" s="1"/>
      <c r="E22847" s="41"/>
    </row>
    <row r="22848" spans="4:5" x14ac:dyDescent="0.2">
      <c r="D22848" s="1"/>
      <c r="E22848" s="41"/>
    </row>
    <row r="22849" spans="4:5" x14ac:dyDescent="0.2">
      <c r="D22849" s="1"/>
      <c r="E22849" s="41"/>
    </row>
    <row r="22850" spans="4:5" x14ac:dyDescent="0.2">
      <c r="D22850" s="1"/>
      <c r="E22850" s="41"/>
    </row>
    <row r="22851" spans="4:5" x14ac:dyDescent="0.2">
      <c r="D22851" s="1"/>
      <c r="E22851" s="41"/>
    </row>
    <row r="22852" spans="4:5" x14ac:dyDescent="0.2">
      <c r="D22852" s="1"/>
      <c r="E22852" s="41"/>
    </row>
    <row r="22853" spans="4:5" x14ac:dyDescent="0.2">
      <c r="D22853" s="1"/>
      <c r="E22853" s="41"/>
    </row>
    <row r="22854" spans="4:5" x14ac:dyDescent="0.2">
      <c r="D22854" s="1"/>
      <c r="E22854" s="41"/>
    </row>
    <row r="22855" spans="4:5" x14ac:dyDescent="0.2">
      <c r="D22855" s="1"/>
      <c r="E22855" s="41"/>
    </row>
    <row r="22856" spans="4:5" x14ac:dyDescent="0.2">
      <c r="D22856" s="1"/>
      <c r="E22856" s="41"/>
    </row>
    <row r="22857" spans="4:5" x14ac:dyDescent="0.2">
      <c r="D22857" s="1"/>
      <c r="E22857" s="41"/>
    </row>
    <row r="22858" spans="4:5" x14ac:dyDescent="0.2">
      <c r="D22858" s="1"/>
      <c r="E22858" s="41"/>
    </row>
    <row r="22859" spans="4:5" x14ac:dyDescent="0.2">
      <c r="D22859" s="1"/>
      <c r="E22859" s="41"/>
    </row>
    <row r="22860" spans="4:5" x14ac:dyDescent="0.2">
      <c r="D22860" s="1"/>
      <c r="E22860" s="41"/>
    </row>
    <row r="22861" spans="4:5" x14ac:dyDescent="0.2">
      <c r="D22861" s="1"/>
      <c r="E22861" s="41"/>
    </row>
    <row r="22862" spans="4:5" x14ac:dyDescent="0.2">
      <c r="D22862" s="1"/>
      <c r="E22862" s="41"/>
    </row>
    <row r="22863" spans="4:5" x14ac:dyDescent="0.2">
      <c r="D22863" s="1"/>
      <c r="E22863" s="41"/>
    </row>
    <row r="22864" spans="4:5" x14ac:dyDescent="0.2">
      <c r="D22864" s="1"/>
      <c r="E22864" s="41"/>
    </row>
    <row r="22865" spans="4:5" x14ac:dyDescent="0.2">
      <c r="D22865" s="1"/>
      <c r="E22865" s="41"/>
    </row>
    <row r="22866" spans="4:5" x14ac:dyDescent="0.2">
      <c r="D22866" s="1"/>
      <c r="E22866" s="41"/>
    </row>
    <row r="22867" spans="4:5" x14ac:dyDescent="0.2">
      <c r="D22867" s="1"/>
      <c r="E22867" s="41"/>
    </row>
    <row r="22868" spans="4:5" x14ac:dyDescent="0.2">
      <c r="D22868" s="1"/>
      <c r="E22868" s="41"/>
    </row>
    <row r="22869" spans="4:5" x14ac:dyDescent="0.2">
      <c r="D22869" s="1"/>
      <c r="E22869" s="41"/>
    </row>
    <row r="22870" spans="4:5" x14ac:dyDescent="0.2">
      <c r="D22870" s="1"/>
      <c r="E22870" s="41"/>
    </row>
    <row r="22871" spans="4:5" x14ac:dyDescent="0.2">
      <c r="D22871" s="1"/>
      <c r="E22871" s="41"/>
    </row>
    <row r="22872" spans="4:5" x14ac:dyDescent="0.2">
      <c r="D22872" s="1"/>
      <c r="E22872" s="41"/>
    </row>
    <row r="22873" spans="4:5" x14ac:dyDescent="0.2">
      <c r="D22873" s="1"/>
      <c r="E22873" s="41"/>
    </row>
    <row r="22874" spans="4:5" x14ac:dyDescent="0.2">
      <c r="D22874" s="1"/>
      <c r="E22874" s="41"/>
    </row>
    <row r="22875" spans="4:5" x14ac:dyDescent="0.2">
      <c r="D22875" s="1"/>
      <c r="E22875" s="41"/>
    </row>
    <row r="22876" spans="4:5" x14ac:dyDescent="0.2">
      <c r="D22876" s="1"/>
      <c r="E22876" s="41"/>
    </row>
    <row r="22877" spans="4:5" x14ac:dyDescent="0.2">
      <c r="D22877" s="1"/>
      <c r="E22877" s="41"/>
    </row>
    <row r="22878" spans="4:5" x14ac:dyDescent="0.2">
      <c r="D22878" s="1"/>
      <c r="E22878" s="41"/>
    </row>
    <row r="22879" spans="4:5" x14ac:dyDescent="0.2">
      <c r="D22879" s="1"/>
      <c r="E22879" s="41"/>
    </row>
    <row r="22880" spans="4:5" x14ac:dyDescent="0.2">
      <c r="D22880" s="1"/>
      <c r="E22880" s="41"/>
    </row>
    <row r="22881" spans="4:5" x14ac:dyDescent="0.2">
      <c r="D22881" s="1"/>
      <c r="E22881" s="41"/>
    </row>
    <row r="22882" spans="4:5" x14ac:dyDescent="0.2">
      <c r="D22882" s="1"/>
      <c r="E22882" s="41"/>
    </row>
    <row r="22883" spans="4:5" x14ac:dyDescent="0.2">
      <c r="D22883" s="1"/>
      <c r="E22883" s="41"/>
    </row>
    <row r="22884" spans="4:5" x14ac:dyDescent="0.2">
      <c r="D22884" s="1"/>
      <c r="E22884" s="41"/>
    </row>
    <row r="22885" spans="4:5" x14ac:dyDescent="0.2">
      <c r="D22885" s="1"/>
      <c r="E22885" s="41"/>
    </row>
    <row r="22886" spans="4:5" x14ac:dyDescent="0.2">
      <c r="D22886" s="1"/>
      <c r="E22886" s="41"/>
    </row>
    <row r="22887" spans="4:5" x14ac:dyDescent="0.2">
      <c r="D22887" s="1"/>
      <c r="E22887" s="41"/>
    </row>
    <row r="22888" spans="4:5" x14ac:dyDescent="0.2">
      <c r="D22888" s="1"/>
      <c r="E22888" s="41"/>
    </row>
    <row r="22889" spans="4:5" x14ac:dyDescent="0.2">
      <c r="D22889" s="1"/>
      <c r="E22889" s="41"/>
    </row>
    <row r="22890" spans="4:5" x14ac:dyDescent="0.2">
      <c r="D22890" s="1"/>
      <c r="E22890" s="41"/>
    </row>
    <row r="22891" spans="4:5" x14ac:dyDescent="0.2">
      <c r="D22891" s="1"/>
      <c r="E22891" s="41"/>
    </row>
    <row r="22892" spans="4:5" x14ac:dyDescent="0.2">
      <c r="D22892" s="1"/>
      <c r="E22892" s="41"/>
    </row>
    <row r="22893" spans="4:5" x14ac:dyDescent="0.2">
      <c r="D22893" s="1"/>
      <c r="E22893" s="41"/>
    </row>
    <row r="22894" spans="4:5" x14ac:dyDescent="0.2">
      <c r="D22894" s="1"/>
      <c r="E22894" s="41"/>
    </row>
    <row r="22895" spans="4:5" x14ac:dyDescent="0.2">
      <c r="D22895" s="1"/>
      <c r="E22895" s="41"/>
    </row>
    <row r="22896" spans="4:5" x14ac:dyDescent="0.2">
      <c r="D22896" s="1"/>
      <c r="E22896" s="41"/>
    </row>
    <row r="22897" spans="4:5" x14ac:dyDescent="0.2">
      <c r="D22897" s="1"/>
      <c r="E22897" s="41"/>
    </row>
    <row r="22898" spans="4:5" x14ac:dyDescent="0.2">
      <c r="D22898" s="1"/>
      <c r="E22898" s="41"/>
    </row>
    <row r="22899" spans="4:5" x14ac:dyDescent="0.2">
      <c r="D22899" s="1"/>
      <c r="E22899" s="41"/>
    </row>
    <row r="22900" spans="4:5" x14ac:dyDescent="0.2">
      <c r="D22900" s="1"/>
      <c r="E22900" s="41"/>
    </row>
    <row r="22901" spans="4:5" x14ac:dyDescent="0.2">
      <c r="D22901" s="1"/>
      <c r="E22901" s="41"/>
    </row>
    <row r="22902" spans="4:5" x14ac:dyDescent="0.2">
      <c r="D22902" s="1"/>
      <c r="E22902" s="41"/>
    </row>
    <row r="22903" spans="4:5" x14ac:dyDescent="0.2">
      <c r="D22903" s="1"/>
      <c r="E22903" s="41"/>
    </row>
    <row r="22904" spans="4:5" x14ac:dyDescent="0.2">
      <c r="D22904" s="1"/>
      <c r="E22904" s="41"/>
    </row>
    <row r="22905" spans="4:5" x14ac:dyDescent="0.2">
      <c r="D22905" s="1"/>
      <c r="E22905" s="41"/>
    </row>
    <row r="22906" spans="4:5" x14ac:dyDescent="0.2">
      <c r="D22906" s="1"/>
      <c r="E22906" s="41"/>
    </row>
    <row r="22907" spans="4:5" x14ac:dyDescent="0.2">
      <c r="D22907" s="1"/>
      <c r="E22907" s="41"/>
    </row>
    <row r="22908" spans="4:5" x14ac:dyDescent="0.2">
      <c r="D22908" s="1"/>
      <c r="E22908" s="41"/>
    </row>
    <row r="22909" spans="4:5" x14ac:dyDescent="0.2">
      <c r="D22909" s="1"/>
      <c r="E22909" s="41"/>
    </row>
    <row r="22910" spans="4:5" x14ac:dyDescent="0.2">
      <c r="D22910" s="1"/>
      <c r="E22910" s="41"/>
    </row>
    <row r="22911" spans="4:5" x14ac:dyDescent="0.2">
      <c r="D22911" s="1"/>
      <c r="E22911" s="41"/>
    </row>
    <row r="22912" spans="4:5" x14ac:dyDescent="0.2">
      <c r="D22912" s="1"/>
      <c r="E22912" s="41"/>
    </row>
    <row r="22913" spans="4:5" x14ac:dyDescent="0.2">
      <c r="D22913" s="1"/>
      <c r="E22913" s="41"/>
    </row>
    <row r="22914" spans="4:5" x14ac:dyDescent="0.2">
      <c r="D22914" s="1"/>
      <c r="E22914" s="41"/>
    </row>
    <row r="22915" spans="4:5" x14ac:dyDescent="0.2">
      <c r="D22915" s="1"/>
      <c r="E22915" s="41"/>
    </row>
    <row r="22916" spans="4:5" x14ac:dyDescent="0.2">
      <c r="D22916" s="1"/>
      <c r="E22916" s="41"/>
    </row>
    <row r="22917" spans="4:5" x14ac:dyDescent="0.2">
      <c r="D22917" s="1"/>
      <c r="E22917" s="41"/>
    </row>
    <row r="22918" spans="4:5" x14ac:dyDescent="0.2">
      <c r="D22918" s="1"/>
      <c r="E22918" s="41"/>
    </row>
    <row r="22919" spans="4:5" x14ac:dyDescent="0.2">
      <c r="D22919" s="1"/>
      <c r="E22919" s="41"/>
    </row>
    <row r="22920" spans="4:5" x14ac:dyDescent="0.2">
      <c r="D22920" s="1"/>
      <c r="E22920" s="41"/>
    </row>
    <row r="22921" spans="4:5" x14ac:dyDescent="0.2">
      <c r="D22921" s="1"/>
      <c r="E22921" s="41"/>
    </row>
    <row r="22922" spans="4:5" x14ac:dyDescent="0.2">
      <c r="D22922" s="1"/>
      <c r="E22922" s="41"/>
    </row>
    <row r="22923" spans="4:5" x14ac:dyDescent="0.2">
      <c r="D22923" s="1"/>
      <c r="E22923" s="41"/>
    </row>
    <row r="22924" spans="4:5" x14ac:dyDescent="0.2">
      <c r="D22924" s="1"/>
      <c r="E22924" s="41"/>
    </row>
    <row r="22925" spans="4:5" x14ac:dyDescent="0.2">
      <c r="D22925" s="1"/>
      <c r="E22925" s="41"/>
    </row>
    <row r="22926" spans="4:5" x14ac:dyDescent="0.2">
      <c r="D22926" s="1"/>
      <c r="E22926" s="41"/>
    </row>
    <row r="22927" spans="4:5" x14ac:dyDescent="0.2">
      <c r="D22927" s="1"/>
      <c r="E22927" s="41"/>
    </row>
    <row r="22928" spans="4:5" x14ac:dyDescent="0.2">
      <c r="D22928" s="1"/>
      <c r="E22928" s="41"/>
    </row>
    <row r="22929" spans="4:5" x14ac:dyDescent="0.2">
      <c r="D22929" s="1"/>
      <c r="E22929" s="41"/>
    </row>
    <row r="22930" spans="4:5" x14ac:dyDescent="0.2">
      <c r="D22930" s="1"/>
      <c r="E22930" s="41"/>
    </row>
    <row r="22931" spans="4:5" x14ac:dyDescent="0.2">
      <c r="D22931" s="1"/>
      <c r="E22931" s="41"/>
    </row>
    <row r="22932" spans="4:5" x14ac:dyDescent="0.2">
      <c r="D22932" s="1"/>
      <c r="E22932" s="41"/>
    </row>
    <row r="22933" spans="4:5" x14ac:dyDescent="0.2">
      <c r="D22933" s="1"/>
      <c r="E22933" s="41"/>
    </row>
    <row r="22934" spans="4:5" x14ac:dyDescent="0.2">
      <c r="D22934" s="1"/>
      <c r="E22934" s="41"/>
    </row>
    <row r="22935" spans="4:5" x14ac:dyDescent="0.2">
      <c r="D22935" s="1"/>
      <c r="E22935" s="41"/>
    </row>
    <row r="22936" spans="4:5" x14ac:dyDescent="0.2">
      <c r="D22936" s="1"/>
      <c r="E22936" s="41"/>
    </row>
    <row r="22937" spans="4:5" x14ac:dyDescent="0.2">
      <c r="D22937" s="1"/>
      <c r="E22937" s="41"/>
    </row>
    <row r="22938" spans="4:5" x14ac:dyDescent="0.2">
      <c r="D22938" s="1"/>
      <c r="E22938" s="41"/>
    </row>
    <row r="22939" spans="4:5" x14ac:dyDescent="0.2">
      <c r="D22939" s="1"/>
      <c r="E22939" s="41"/>
    </row>
    <row r="22940" spans="4:5" x14ac:dyDescent="0.2">
      <c r="D22940" s="1"/>
      <c r="E22940" s="41"/>
    </row>
    <row r="22941" spans="4:5" x14ac:dyDescent="0.2">
      <c r="D22941" s="1"/>
      <c r="E22941" s="41"/>
    </row>
    <row r="22942" spans="4:5" x14ac:dyDescent="0.2">
      <c r="D22942" s="1"/>
      <c r="E22942" s="41"/>
    </row>
    <row r="22943" spans="4:5" x14ac:dyDescent="0.2">
      <c r="D22943" s="1"/>
      <c r="E22943" s="41"/>
    </row>
    <row r="22944" spans="4:5" x14ac:dyDescent="0.2">
      <c r="D22944" s="1"/>
      <c r="E22944" s="41"/>
    </row>
    <row r="22945" spans="4:5" x14ac:dyDescent="0.2">
      <c r="D22945" s="1"/>
      <c r="E22945" s="41"/>
    </row>
    <row r="22946" spans="4:5" x14ac:dyDescent="0.2">
      <c r="D22946" s="1"/>
      <c r="E22946" s="41"/>
    </row>
    <row r="22947" spans="4:5" x14ac:dyDescent="0.2">
      <c r="D22947" s="1"/>
      <c r="E22947" s="41"/>
    </row>
    <row r="22948" spans="4:5" x14ac:dyDescent="0.2">
      <c r="D22948" s="1"/>
      <c r="E22948" s="41"/>
    </row>
    <row r="22949" spans="4:5" x14ac:dyDescent="0.2">
      <c r="D22949" s="1"/>
      <c r="E22949" s="41"/>
    </row>
    <row r="22950" spans="4:5" x14ac:dyDescent="0.2">
      <c r="D22950" s="1"/>
      <c r="E22950" s="41"/>
    </row>
    <row r="22951" spans="4:5" x14ac:dyDescent="0.2">
      <c r="D22951" s="1"/>
      <c r="E22951" s="41"/>
    </row>
    <row r="22952" spans="4:5" x14ac:dyDescent="0.2">
      <c r="D22952" s="1"/>
      <c r="E22952" s="41"/>
    </row>
    <row r="22953" spans="4:5" x14ac:dyDescent="0.2">
      <c r="D22953" s="1"/>
      <c r="E22953" s="41"/>
    </row>
    <row r="22954" spans="4:5" x14ac:dyDescent="0.2">
      <c r="D22954" s="1"/>
      <c r="E22954" s="41"/>
    </row>
    <row r="22955" spans="4:5" x14ac:dyDescent="0.2">
      <c r="D22955" s="1"/>
      <c r="E22955" s="41"/>
    </row>
    <row r="22956" spans="4:5" x14ac:dyDescent="0.2">
      <c r="D22956" s="1"/>
      <c r="E22956" s="41"/>
    </row>
    <row r="22957" spans="4:5" x14ac:dyDescent="0.2">
      <c r="D22957" s="1"/>
      <c r="E22957" s="41"/>
    </row>
    <row r="22958" spans="4:5" x14ac:dyDescent="0.2">
      <c r="D22958" s="1"/>
      <c r="E22958" s="41"/>
    </row>
    <row r="22959" spans="4:5" x14ac:dyDescent="0.2">
      <c r="D22959" s="1"/>
      <c r="E22959" s="41"/>
    </row>
    <row r="22960" spans="4:5" x14ac:dyDescent="0.2">
      <c r="D22960" s="1"/>
      <c r="E22960" s="41"/>
    </row>
    <row r="22961" spans="4:5" x14ac:dyDescent="0.2">
      <c r="D22961" s="1"/>
      <c r="E22961" s="41"/>
    </row>
    <row r="22962" spans="4:5" x14ac:dyDescent="0.2">
      <c r="D22962" s="1"/>
      <c r="E22962" s="41"/>
    </row>
    <row r="22963" spans="4:5" x14ac:dyDescent="0.2">
      <c r="D22963" s="1"/>
      <c r="E22963" s="41"/>
    </row>
    <row r="22964" spans="4:5" x14ac:dyDescent="0.2">
      <c r="D22964" s="1"/>
      <c r="E22964" s="41"/>
    </row>
    <row r="22965" spans="4:5" x14ac:dyDescent="0.2">
      <c r="D22965" s="1"/>
      <c r="E22965" s="41"/>
    </row>
    <row r="22966" spans="4:5" x14ac:dyDescent="0.2">
      <c r="D22966" s="1"/>
      <c r="E22966" s="41"/>
    </row>
    <row r="22967" spans="4:5" x14ac:dyDescent="0.2">
      <c r="D22967" s="1"/>
      <c r="E22967" s="41"/>
    </row>
    <row r="22968" spans="4:5" x14ac:dyDescent="0.2">
      <c r="D22968" s="1"/>
      <c r="E22968" s="41"/>
    </row>
    <row r="22969" spans="4:5" x14ac:dyDescent="0.2">
      <c r="D22969" s="1"/>
      <c r="E22969" s="41"/>
    </row>
    <row r="22970" spans="4:5" x14ac:dyDescent="0.2">
      <c r="D22970" s="1"/>
      <c r="E22970" s="41"/>
    </row>
    <row r="22971" spans="4:5" x14ac:dyDescent="0.2">
      <c r="D22971" s="1"/>
      <c r="E22971" s="41"/>
    </row>
    <row r="22972" spans="4:5" x14ac:dyDescent="0.2">
      <c r="D22972" s="1"/>
      <c r="E22972" s="41"/>
    </row>
    <row r="22973" spans="4:5" x14ac:dyDescent="0.2">
      <c r="D22973" s="1"/>
      <c r="E22973" s="41"/>
    </row>
    <row r="22974" spans="4:5" x14ac:dyDescent="0.2">
      <c r="D22974" s="1"/>
      <c r="E22974" s="41"/>
    </row>
    <row r="22975" spans="4:5" x14ac:dyDescent="0.2">
      <c r="D22975" s="1"/>
      <c r="E22975" s="41"/>
    </row>
    <row r="22976" spans="4:5" x14ac:dyDescent="0.2">
      <c r="D22976" s="1"/>
      <c r="E22976" s="41"/>
    </row>
    <row r="22977" spans="4:5" x14ac:dyDescent="0.2">
      <c r="D22977" s="1"/>
      <c r="E22977" s="41"/>
    </row>
    <row r="22978" spans="4:5" x14ac:dyDescent="0.2">
      <c r="D22978" s="1"/>
      <c r="E22978" s="41"/>
    </row>
    <row r="22979" spans="4:5" x14ac:dyDescent="0.2">
      <c r="D22979" s="1"/>
      <c r="E22979" s="41"/>
    </row>
    <row r="22980" spans="4:5" x14ac:dyDescent="0.2">
      <c r="D22980" s="1"/>
      <c r="E22980" s="41"/>
    </row>
    <row r="22981" spans="4:5" x14ac:dyDescent="0.2">
      <c r="D22981" s="1"/>
      <c r="E22981" s="41"/>
    </row>
    <row r="22982" spans="4:5" x14ac:dyDescent="0.2">
      <c r="D22982" s="1"/>
      <c r="E22982" s="41"/>
    </row>
    <row r="22983" spans="4:5" x14ac:dyDescent="0.2">
      <c r="D22983" s="1"/>
      <c r="E22983" s="41"/>
    </row>
    <row r="22984" spans="4:5" x14ac:dyDescent="0.2">
      <c r="D22984" s="1"/>
      <c r="E22984" s="41"/>
    </row>
    <row r="22985" spans="4:5" x14ac:dyDescent="0.2">
      <c r="D22985" s="1"/>
      <c r="E22985" s="41"/>
    </row>
    <row r="22986" spans="4:5" x14ac:dyDescent="0.2">
      <c r="D22986" s="1"/>
      <c r="E22986" s="41"/>
    </row>
    <row r="22987" spans="4:5" x14ac:dyDescent="0.2">
      <c r="D22987" s="1"/>
      <c r="E22987" s="41"/>
    </row>
    <row r="22988" spans="4:5" x14ac:dyDescent="0.2">
      <c r="D22988" s="1"/>
      <c r="E22988" s="41"/>
    </row>
    <row r="22989" spans="4:5" x14ac:dyDescent="0.2">
      <c r="D22989" s="1"/>
      <c r="E22989" s="41"/>
    </row>
    <row r="22990" spans="4:5" x14ac:dyDescent="0.2">
      <c r="D22990" s="1"/>
      <c r="E22990" s="41"/>
    </row>
    <row r="22991" spans="4:5" x14ac:dyDescent="0.2">
      <c r="D22991" s="1"/>
      <c r="E22991" s="41"/>
    </row>
    <row r="22992" spans="4:5" x14ac:dyDescent="0.2">
      <c r="D22992" s="1"/>
      <c r="E22992" s="41"/>
    </row>
    <row r="22993" spans="4:5" x14ac:dyDescent="0.2">
      <c r="D22993" s="1"/>
      <c r="E22993" s="41"/>
    </row>
    <row r="22994" spans="4:5" x14ac:dyDescent="0.2">
      <c r="D22994" s="1"/>
      <c r="E22994" s="41"/>
    </row>
    <row r="22995" spans="4:5" x14ac:dyDescent="0.2">
      <c r="D22995" s="1"/>
      <c r="E22995" s="41"/>
    </row>
    <row r="22996" spans="4:5" x14ac:dyDescent="0.2">
      <c r="D22996" s="1"/>
      <c r="E22996" s="41"/>
    </row>
    <row r="22997" spans="4:5" x14ac:dyDescent="0.2">
      <c r="D22997" s="1"/>
      <c r="E22997" s="41"/>
    </row>
    <row r="22998" spans="4:5" x14ac:dyDescent="0.2">
      <c r="D22998" s="1"/>
      <c r="E22998" s="41"/>
    </row>
    <row r="22999" spans="4:5" x14ac:dyDescent="0.2">
      <c r="D22999" s="1"/>
      <c r="E22999" s="41"/>
    </row>
    <row r="23000" spans="4:5" x14ac:dyDescent="0.2">
      <c r="D23000" s="1"/>
      <c r="E23000" s="41"/>
    </row>
    <row r="23001" spans="4:5" x14ac:dyDescent="0.2">
      <c r="D23001" s="1"/>
      <c r="E23001" s="41"/>
    </row>
    <row r="23002" spans="4:5" x14ac:dyDescent="0.2">
      <c r="D23002" s="1"/>
      <c r="E23002" s="41"/>
    </row>
    <row r="23003" spans="4:5" x14ac:dyDescent="0.2">
      <c r="D23003" s="1"/>
      <c r="E23003" s="41"/>
    </row>
    <row r="23004" spans="4:5" x14ac:dyDescent="0.2">
      <c r="D23004" s="1"/>
      <c r="E23004" s="41"/>
    </row>
    <row r="23005" spans="4:5" x14ac:dyDescent="0.2">
      <c r="D23005" s="1"/>
      <c r="E23005" s="41"/>
    </row>
    <row r="23006" spans="4:5" x14ac:dyDescent="0.2">
      <c r="D23006" s="1"/>
      <c r="E23006" s="41"/>
    </row>
    <row r="23007" spans="4:5" x14ac:dyDescent="0.2">
      <c r="D23007" s="1"/>
      <c r="E23007" s="41"/>
    </row>
    <row r="23008" spans="4:5" x14ac:dyDescent="0.2">
      <c r="D23008" s="1"/>
      <c r="E23008" s="41"/>
    </row>
    <row r="23009" spans="4:5" x14ac:dyDescent="0.2">
      <c r="D23009" s="1"/>
      <c r="E23009" s="41"/>
    </row>
    <row r="23010" spans="4:5" x14ac:dyDescent="0.2">
      <c r="D23010" s="1"/>
      <c r="E23010" s="41"/>
    </row>
    <row r="23011" spans="4:5" x14ac:dyDescent="0.2">
      <c r="D23011" s="1"/>
      <c r="E23011" s="41"/>
    </row>
    <row r="23012" spans="4:5" x14ac:dyDescent="0.2">
      <c r="D23012" s="1"/>
      <c r="E23012" s="41"/>
    </row>
    <row r="23013" spans="4:5" x14ac:dyDescent="0.2">
      <c r="D23013" s="1"/>
      <c r="E23013" s="41"/>
    </row>
    <row r="23014" spans="4:5" x14ac:dyDescent="0.2">
      <c r="D23014" s="1"/>
      <c r="E23014" s="41"/>
    </row>
    <row r="23015" spans="4:5" x14ac:dyDescent="0.2">
      <c r="D23015" s="1"/>
      <c r="E23015" s="41"/>
    </row>
    <row r="23016" spans="4:5" x14ac:dyDescent="0.2">
      <c r="D23016" s="1"/>
      <c r="E23016" s="41"/>
    </row>
    <row r="23017" spans="4:5" x14ac:dyDescent="0.2">
      <c r="D23017" s="1"/>
      <c r="E23017" s="41"/>
    </row>
    <row r="23018" spans="4:5" x14ac:dyDescent="0.2">
      <c r="D23018" s="1"/>
      <c r="E23018" s="41"/>
    </row>
    <row r="23019" spans="4:5" x14ac:dyDescent="0.2">
      <c r="D23019" s="1"/>
      <c r="E23019" s="41"/>
    </row>
    <row r="23020" spans="4:5" x14ac:dyDescent="0.2">
      <c r="D23020" s="1"/>
      <c r="E23020" s="41"/>
    </row>
    <row r="23021" spans="4:5" x14ac:dyDescent="0.2">
      <c r="D23021" s="1"/>
      <c r="E23021" s="41"/>
    </row>
    <row r="23022" spans="4:5" x14ac:dyDescent="0.2">
      <c r="D23022" s="1"/>
      <c r="E23022" s="41"/>
    </row>
    <row r="23023" spans="4:5" x14ac:dyDescent="0.2">
      <c r="D23023" s="1"/>
      <c r="E23023" s="41"/>
    </row>
    <row r="23024" spans="4:5" x14ac:dyDescent="0.2">
      <c r="D23024" s="1"/>
      <c r="E23024" s="41"/>
    </row>
    <row r="23025" spans="4:5" x14ac:dyDescent="0.2">
      <c r="D23025" s="1"/>
      <c r="E23025" s="41"/>
    </row>
    <row r="23026" spans="4:5" x14ac:dyDescent="0.2">
      <c r="D23026" s="1"/>
      <c r="E23026" s="41"/>
    </row>
    <row r="23027" spans="4:5" x14ac:dyDescent="0.2">
      <c r="D23027" s="1"/>
      <c r="E23027" s="41"/>
    </row>
    <row r="23028" spans="4:5" x14ac:dyDescent="0.2">
      <c r="D23028" s="1"/>
      <c r="E23028" s="41"/>
    </row>
    <row r="23029" spans="4:5" x14ac:dyDescent="0.2">
      <c r="D23029" s="1"/>
      <c r="E23029" s="41"/>
    </row>
    <row r="23030" spans="4:5" x14ac:dyDescent="0.2">
      <c r="D23030" s="1"/>
      <c r="E23030" s="41"/>
    </row>
    <row r="23031" spans="4:5" x14ac:dyDescent="0.2">
      <c r="D23031" s="1"/>
      <c r="E23031" s="41"/>
    </row>
    <row r="23032" spans="4:5" x14ac:dyDescent="0.2">
      <c r="D23032" s="1"/>
      <c r="E23032" s="41"/>
    </row>
    <row r="23033" spans="4:5" x14ac:dyDescent="0.2">
      <c r="D23033" s="1"/>
      <c r="E23033" s="41"/>
    </row>
    <row r="23034" spans="4:5" x14ac:dyDescent="0.2">
      <c r="D23034" s="1"/>
      <c r="E23034" s="41"/>
    </row>
    <row r="23035" spans="4:5" x14ac:dyDescent="0.2">
      <c r="D23035" s="1"/>
      <c r="E23035" s="41"/>
    </row>
    <row r="23036" spans="4:5" x14ac:dyDescent="0.2">
      <c r="D23036" s="1"/>
      <c r="E23036" s="41"/>
    </row>
    <row r="23037" spans="4:5" x14ac:dyDescent="0.2">
      <c r="D23037" s="1"/>
      <c r="E23037" s="41"/>
    </row>
    <row r="23038" spans="4:5" x14ac:dyDescent="0.2">
      <c r="D23038" s="1"/>
      <c r="E23038" s="41"/>
    </row>
    <row r="23039" spans="4:5" x14ac:dyDescent="0.2">
      <c r="D23039" s="1"/>
      <c r="E23039" s="41"/>
    </row>
    <row r="23040" spans="4:5" x14ac:dyDescent="0.2">
      <c r="D23040" s="1"/>
      <c r="E23040" s="41"/>
    </row>
    <row r="23041" spans="4:5" x14ac:dyDescent="0.2">
      <c r="D23041" s="1"/>
      <c r="E23041" s="41"/>
    </row>
    <row r="23042" spans="4:5" x14ac:dyDescent="0.2">
      <c r="D23042" s="1"/>
      <c r="E23042" s="41"/>
    </row>
    <row r="23043" spans="4:5" x14ac:dyDescent="0.2">
      <c r="D23043" s="1"/>
      <c r="E23043" s="41"/>
    </row>
    <row r="23044" spans="4:5" x14ac:dyDescent="0.2">
      <c r="D23044" s="1"/>
      <c r="E23044" s="41"/>
    </row>
    <row r="23045" spans="4:5" x14ac:dyDescent="0.2">
      <c r="D23045" s="1"/>
      <c r="E23045" s="41"/>
    </row>
    <row r="23046" spans="4:5" x14ac:dyDescent="0.2">
      <c r="D23046" s="1"/>
      <c r="E23046" s="41"/>
    </row>
    <row r="23047" spans="4:5" x14ac:dyDescent="0.2">
      <c r="D23047" s="1"/>
      <c r="E23047" s="41"/>
    </row>
    <row r="23048" spans="4:5" x14ac:dyDescent="0.2">
      <c r="D23048" s="1"/>
      <c r="E23048" s="41"/>
    </row>
    <row r="23049" spans="4:5" x14ac:dyDescent="0.2">
      <c r="D23049" s="1"/>
      <c r="E23049" s="41"/>
    </row>
    <row r="23050" spans="4:5" x14ac:dyDescent="0.2">
      <c r="D23050" s="1"/>
      <c r="E23050" s="41"/>
    </row>
    <row r="23051" spans="4:5" x14ac:dyDescent="0.2">
      <c r="D23051" s="1"/>
      <c r="E23051" s="41"/>
    </row>
    <row r="23052" spans="4:5" x14ac:dyDescent="0.2">
      <c r="D23052" s="1"/>
      <c r="E23052" s="41"/>
    </row>
    <row r="23053" spans="4:5" x14ac:dyDescent="0.2">
      <c r="D23053" s="1"/>
      <c r="E23053" s="41"/>
    </row>
    <row r="23054" spans="4:5" x14ac:dyDescent="0.2">
      <c r="D23054" s="1"/>
      <c r="E23054" s="41"/>
    </row>
    <row r="23055" spans="4:5" x14ac:dyDescent="0.2">
      <c r="D23055" s="1"/>
      <c r="E23055" s="41"/>
    </row>
    <row r="23056" spans="4:5" x14ac:dyDescent="0.2">
      <c r="D23056" s="1"/>
      <c r="E23056" s="41"/>
    </row>
    <row r="23057" spans="4:5" x14ac:dyDescent="0.2">
      <c r="D23057" s="1"/>
      <c r="E23057" s="41"/>
    </row>
    <row r="23058" spans="4:5" x14ac:dyDescent="0.2">
      <c r="D23058" s="1"/>
      <c r="E23058" s="41"/>
    </row>
    <row r="23059" spans="4:5" x14ac:dyDescent="0.2">
      <c r="D23059" s="1"/>
      <c r="E23059" s="41"/>
    </row>
    <row r="23060" spans="4:5" x14ac:dyDescent="0.2">
      <c r="D23060" s="1"/>
      <c r="E23060" s="41"/>
    </row>
    <row r="23061" spans="4:5" x14ac:dyDescent="0.2">
      <c r="D23061" s="1"/>
      <c r="E23061" s="41"/>
    </row>
    <row r="23062" spans="4:5" x14ac:dyDescent="0.2">
      <c r="D23062" s="1"/>
      <c r="E23062" s="41"/>
    </row>
    <row r="23063" spans="4:5" x14ac:dyDescent="0.2">
      <c r="D23063" s="1"/>
      <c r="E23063" s="41"/>
    </row>
    <row r="23064" spans="4:5" x14ac:dyDescent="0.2">
      <c r="D23064" s="1"/>
      <c r="E23064" s="41"/>
    </row>
    <row r="23065" spans="4:5" x14ac:dyDescent="0.2">
      <c r="D23065" s="1"/>
      <c r="E23065" s="41"/>
    </row>
    <row r="23066" spans="4:5" x14ac:dyDescent="0.2">
      <c r="D23066" s="1"/>
      <c r="E23066" s="41"/>
    </row>
    <row r="23067" spans="4:5" x14ac:dyDescent="0.2">
      <c r="D23067" s="1"/>
      <c r="E23067" s="41"/>
    </row>
    <row r="23068" spans="4:5" x14ac:dyDescent="0.2">
      <c r="D23068" s="1"/>
      <c r="E23068" s="41"/>
    </row>
    <row r="23069" spans="4:5" x14ac:dyDescent="0.2">
      <c r="D23069" s="1"/>
      <c r="E23069" s="41"/>
    </row>
    <row r="23070" spans="4:5" x14ac:dyDescent="0.2">
      <c r="D23070" s="1"/>
      <c r="E23070" s="41"/>
    </row>
    <row r="23071" spans="4:5" x14ac:dyDescent="0.2">
      <c r="D23071" s="1"/>
      <c r="E23071" s="41"/>
    </row>
    <row r="23072" spans="4:5" x14ac:dyDescent="0.2">
      <c r="D23072" s="1"/>
      <c r="E23072" s="41"/>
    </row>
    <row r="23073" spans="4:5" x14ac:dyDescent="0.2">
      <c r="D23073" s="1"/>
      <c r="E23073" s="41"/>
    </row>
    <row r="23074" spans="4:5" x14ac:dyDescent="0.2">
      <c r="D23074" s="1"/>
      <c r="E23074" s="41"/>
    </row>
    <row r="23075" spans="4:5" x14ac:dyDescent="0.2">
      <c r="D23075" s="1"/>
      <c r="E23075" s="41"/>
    </row>
    <row r="23076" spans="4:5" x14ac:dyDescent="0.2">
      <c r="D23076" s="1"/>
      <c r="E23076" s="41"/>
    </row>
    <row r="23077" spans="4:5" x14ac:dyDescent="0.2">
      <c r="D23077" s="1"/>
      <c r="E23077" s="41"/>
    </row>
    <row r="23078" spans="4:5" x14ac:dyDescent="0.2">
      <c r="D23078" s="1"/>
      <c r="E23078" s="41"/>
    </row>
    <row r="23079" spans="4:5" x14ac:dyDescent="0.2">
      <c r="D23079" s="1"/>
      <c r="E23079" s="41"/>
    </row>
    <row r="23080" spans="4:5" x14ac:dyDescent="0.2">
      <c r="D23080" s="1"/>
      <c r="E23080" s="41"/>
    </row>
    <row r="23081" spans="4:5" x14ac:dyDescent="0.2">
      <c r="D23081" s="1"/>
      <c r="E23081" s="41"/>
    </row>
    <row r="23082" spans="4:5" x14ac:dyDescent="0.2">
      <c r="D23082" s="1"/>
      <c r="E23082" s="41"/>
    </row>
    <row r="23083" spans="4:5" x14ac:dyDescent="0.2">
      <c r="D23083" s="1"/>
      <c r="E23083" s="41"/>
    </row>
    <row r="23084" spans="4:5" x14ac:dyDescent="0.2">
      <c r="D23084" s="1"/>
      <c r="E23084" s="41"/>
    </row>
    <row r="23085" spans="4:5" x14ac:dyDescent="0.2">
      <c r="D23085" s="1"/>
      <c r="E23085" s="41"/>
    </row>
    <row r="23086" spans="4:5" x14ac:dyDescent="0.2">
      <c r="D23086" s="1"/>
      <c r="E23086" s="41"/>
    </row>
    <row r="23087" spans="4:5" x14ac:dyDescent="0.2">
      <c r="D23087" s="1"/>
      <c r="E23087" s="41"/>
    </row>
    <row r="23088" spans="4:5" x14ac:dyDescent="0.2">
      <c r="D23088" s="1"/>
      <c r="E23088" s="41"/>
    </row>
    <row r="23089" spans="4:5" x14ac:dyDescent="0.2">
      <c r="D23089" s="1"/>
      <c r="E23089" s="41"/>
    </row>
    <row r="23090" spans="4:5" x14ac:dyDescent="0.2">
      <c r="D23090" s="1"/>
      <c r="E23090" s="41"/>
    </row>
    <row r="23091" spans="4:5" x14ac:dyDescent="0.2">
      <c r="D23091" s="1"/>
      <c r="E23091" s="41"/>
    </row>
    <row r="23092" spans="4:5" x14ac:dyDescent="0.2">
      <c r="D23092" s="1"/>
      <c r="E23092" s="41"/>
    </row>
    <row r="23093" spans="4:5" x14ac:dyDescent="0.2">
      <c r="D23093" s="1"/>
      <c r="E23093" s="41"/>
    </row>
    <row r="23094" spans="4:5" x14ac:dyDescent="0.2">
      <c r="D23094" s="1"/>
      <c r="E23094" s="41"/>
    </row>
    <row r="23095" spans="4:5" x14ac:dyDescent="0.2">
      <c r="D23095" s="1"/>
      <c r="E23095" s="41"/>
    </row>
    <row r="23096" spans="4:5" x14ac:dyDescent="0.2">
      <c r="D23096" s="1"/>
      <c r="E23096" s="41"/>
    </row>
    <row r="23097" spans="4:5" x14ac:dyDescent="0.2">
      <c r="D23097" s="1"/>
      <c r="E23097" s="41"/>
    </row>
    <row r="23098" spans="4:5" x14ac:dyDescent="0.2">
      <c r="D23098" s="1"/>
      <c r="E23098" s="41"/>
    </row>
    <row r="23099" spans="4:5" x14ac:dyDescent="0.2">
      <c r="D23099" s="1"/>
      <c r="E23099" s="41"/>
    </row>
    <row r="23100" spans="4:5" x14ac:dyDescent="0.2">
      <c r="D23100" s="1"/>
      <c r="E23100" s="41"/>
    </row>
    <row r="23101" spans="4:5" x14ac:dyDescent="0.2">
      <c r="D23101" s="1"/>
      <c r="E23101" s="41"/>
    </row>
    <row r="23102" spans="4:5" x14ac:dyDescent="0.2">
      <c r="D23102" s="1"/>
      <c r="E23102" s="41"/>
    </row>
    <row r="23103" spans="4:5" x14ac:dyDescent="0.2">
      <c r="D23103" s="1"/>
      <c r="E23103" s="41"/>
    </row>
    <row r="23104" spans="4:5" x14ac:dyDescent="0.2">
      <c r="D23104" s="1"/>
      <c r="E23104" s="41"/>
    </row>
    <row r="23105" spans="4:5" x14ac:dyDescent="0.2">
      <c r="D23105" s="1"/>
      <c r="E23105" s="41"/>
    </row>
    <row r="23106" spans="4:5" x14ac:dyDescent="0.2">
      <c r="D23106" s="1"/>
      <c r="E23106" s="41"/>
    </row>
    <row r="23107" spans="4:5" x14ac:dyDescent="0.2">
      <c r="D23107" s="1"/>
      <c r="E23107" s="41"/>
    </row>
    <row r="23108" spans="4:5" x14ac:dyDescent="0.2">
      <c r="D23108" s="1"/>
      <c r="E23108" s="41"/>
    </row>
    <row r="23109" spans="4:5" x14ac:dyDescent="0.2">
      <c r="D23109" s="1"/>
      <c r="E23109" s="41"/>
    </row>
    <row r="23110" spans="4:5" x14ac:dyDescent="0.2">
      <c r="D23110" s="1"/>
      <c r="E23110" s="41"/>
    </row>
    <row r="23111" spans="4:5" x14ac:dyDescent="0.2">
      <c r="D23111" s="1"/>
      <c r="E23111" s="41"/>
    </row>
    <row r="23112" spans="4:5" x14ac:dyDescent="0.2">
      <c r="D23112" s="1"/>
      <c r="E23112" s="41"/>
    </row>
    <row r="23113" spans="4:5" x14ac:dyDescent="0.2">
      <c r="D23113" s="1"/>
      <c r="E23113" s="41"/>
    </row>
    <row r="23114" spans="4:5" x14ac:dyDescent="0.2">
      <c r="D23114" s="1"/>
      <c r="E23114" s="41"/>
    </row>
    <row r="23115" spans="4:5" x14ac:dyDescent="0.2">
      <c r="D23115" s="1"/>
      <c r="E23115" s="41"/>
    </row>
    <row r="23116" spans="4:5" x14ac:dyDescent="0.2">
      <c r="D23116" s="1"/>
      <c r="E23116" s="41"/>
    </row>
    <row r="23117" spans="4:5" x14ac:dyDescent="0.2">
      <c r="D23117" s="1"/>
      <c r="E23117" s="41"/>
    </row>
    <row r="23118" spans="4:5" x14ac:dyDescent="0.2">
      <c r="D23118" s="1"/>
      <c r="E23118" s="41"/>
    </row>
    <row r="23119" spans="4:5" x14ac:dyDescent="0.2">
      <c r="D23119" s="1"/>
      <c r="E23119" s="41"/>
    </row>
    <row r="23120" spans="4:5" x14ac:dyDescent="0.2">
      <c r="D23120" s="1"/>
      <c r="E23120" s="41"/>
    </row>
    <row r="23121" spans="4:5" x14ac:dyDescent="0.2">
      <c r="D23121" s="1"/>
      <c r="E23121" s="41"/>
    </row>
    <row r="23122" spans="4:5" x14ac:dyDescent="0.2">
      <c r="D23122" s="1"/>
      <c r="E23122" s="41"/>
    </row>
    <row r="23123" spans="4:5" x14ac:dyDescent="0.2">
      <c r="D23123" s="1"/>
      <c r="E23123" s="41"/>
    </row>
    <row r="23124" spans="4:5" x14ac:dyDescent="0.2">
      <c r="D23124" s="1"/>
      <c r="E23124" s="41"/>
    </row>
    <row r="23125" spans="4:5" x14ac:dyDescent="0.2">
      <c r="D23125" s="1"/>
      <c r="E23125" s="41"/>
    </row>
    <row r="23126" spans="4:5" x14ac:dyDescent="0.2">
      <c r="D23126" s="1"/>
      <c r="E23126" s="41"/>
    </row>
    <row r="23127" spans="4:5" x14ac:dyDescent="0.2">
      <c r="D23127" s="1"/>
      <c r="E23127" s="41"/>
    </row>
    <row r="23128" spans="4:5" x14ac:dyDescent="0.2">
      <c r="D23128" s="1"/>
      <c r="E23128" s="41"/>
    </row>
    <row r="23129" spans="4:5" x14ac:dyDescent="0.2">
      <c r="D23129" s="1"/>
      <c r="E23129" s="41"/>
    </row>
    <row r="23130" spans="4:5" x14ac:dyDescent="0.2">
      <c r="D23130" s="1"/>
      <c r="E23130" s="41"/>
    </row>
    <row r="23131" spans="4:5" x14ac:dyDescent="0.2">
      <c r="D23131" s="1"/>
      <c r="E23131" s="41"/>
    </row>
    <row r="23132" spans="4:5" x14ac:dyDescent="0.2">
      <c r="D23132" s="1"/>
      <c r="E23132" s="41"/>
    </row>
    <row r="23133" spans="4:5" x14ac:dyDescent="0.2">
      <c r="D23133" s="1"/>
      <c r="E23133" s="41"/>
    </row>
    <row r="23134" spans="4:5" x14ac:dyDescent="0.2">
      <c r="D23134" s="1"/>
      <c r="E23134" s="41"/>
    </row>
    <row r="23135" spans="4:5" x14ac:dyDescent="0.2">
      <c r="D23135" s="1"/>
      <c r="E23135" s="41"/>
    </row>
    <row r="23136" spans="4:5" x14ac:dyDescent="0.2">
      <c r="D23136" s="1"/>
      <c r="E23136" s="41"/>
    </row>
    <row r="23137" spans="4:5" x14ac:dyDescent="0.2">
      <c r="D23137" s="1"/>
      <c r="E23137" s="41"/>
    </row>
    <row r="23138" spans="4:5" x14ac:dyDescent="0.2">
      <c r="D23138" s="1"/>
      <c r="E23138" s="41"/>
    </row>
    <row r="23139" spans="4:5" x14ac:dyDescent="0.2">
      <c r="D23139" s="1"/>
      <c r="E23139" s="41"/>
    </row>
    <row r="23140" spans="4:5" x14ac:dyDescent="0.2">
      <c r="D23140" s="1"/>
      <c r="E23140" s="41"/>
    </row>
    <row r="23141" spans="4:5" x14ac:dyDescent="0.2">
      <c r="D23141" s="1"/>
      <c r="E23141" s="41"/>
    </row>
    <row r="23142" spans="4:5" x14ac:dyDescent="0.2">
      <c r="D23142" s="1"/>
      <c r="E23142" s="41"/>
    </row>
    <row r="23143" spans="4:5" x14ac:dyDescent="0.2">
      <c r="D23143" s="1"/>
      <c r="E23143" s="41"/>
    </row>
    <row r="23144" spans="4:5" x14ac:dyDescent="0.2">
      <c r="D23144" s="1"/>
      <c r="E23144" s="41"/>
    </row>
    <row r="23145" spans="4:5" x14ac:dyDescent="0.2">
      <c r="D23145" s="1"/>
      <c r="E23145" s="41"/>
    </row>
    <row r="23146" spans="4:5" x14ac:dyDescent="0.2">
      <c r="D23146" s="1"/>
      <c r="E23146" s="41"/>
    </row>
    <row r="23147" spans="4:5" x14ac:dyDescent="0.2">
      <c r="D23147" s="1"/>
      <c r="E23147" s="41"/>
    </row>
    <row r="23148" spans="4:5" x14ac:dyDescent="0.2">
      <c r="D23148" s="1"/>
      <c r="E23148" s="41"/>
    </row>
    <row r="23149" spans="4:5" x14ac:dyDescent="0.2">
      <c r="D23149" s="1"/>
      <c r="E23149" s="41"/>
    </row>
    <row r="23150" spans="4:5" x14ac:dyDescent="0.2">
      <c r="D23150" s="1"/>
      <c r="E23150" s="41"/>
    </row>
    <row r="23151" spans="4:5" x14ac:dyDescent="0.2">
      <c r="D23151" s="1"/>
      <c r="E23151" s="41"/>
    </row>
    <row r="23152" spans="4:5" x14ac:dyDescent="0.2">
      <c r="D23152" s="1"/>
      <c r="E23152" s="41"/>
    </row>
    <row r="23153" spans="4:5" x14ac:dyDescent="0.2">
      <c r="D23153" s="1"/>
      <c r="E23153" s="41"/>
    </row>
    <row r="23154" spans="4:5" x14ac:dyDescent="0.2">
      <c r="D23154" s="1"/>
      <c r="E23154" s="41"/>
    </row>
    <row r="23155" spans="4:5" x14ac:dyDescent="0.2">
      <c r="D23155" s="1"/>
      <c r="E23155" s="41"/>
    </row>
    <row r="23156" spans="4:5" x14ac:dyDescent="0.2">
      <c r="D23156" s="1"/>
      <c r="E23156" s="41"/>
    </row>
    <row r="23157" spans="4:5" x14ac:dyDescent="0.2">
      <c r="D23157" s="1"/>
      <c r="E23157" s="41"/>
    </row>
    <row r="23158" spans="4:5" x14ac:dyDescent="0.2">
      <c r="D23158" s="1"/>
      <c r="E23158" s="41"/>
    </row>
    <row r="23159" spans="4:5" x14ac:dyDescent="0.2">
      <c r="D23159" s="1"/>
      <c r="E23159" s="41"/>
    </row>
    <row r="23160" spans="4:5" x14ac:dyDescent="0.2">
      <c r="D23160" s="1"/>
      <c r="E23160" s="41"/>
    </row>
    <row r="23161" spans="4:5" x14ac:dyDescent="0.2">
      <c r="D23161" s="1"/>
      <c r="E23161" s="41"/>
    </row>
    <row r="23162" spans="4:5" x14ac:dyDescent="0.2">
      <c r="D23162" s="1"/>
      <c r="E23162" s="41"/>
    </row>
    <row r="23163" spans="4:5" x14ac:dyDescent="0.2">
      <c r="D23163" s="1"/>
      <c r="E23163" s="41"/>
    </row>
    <row r="23164" spans="4:5" x14ac:dyDescent="0.2">
      <c r="D23164" s="1"/>
      <c r="E23164" s="41"/>
    </row>
    <row r="23165" spans="4:5" x14ac:dyDescent="0.2">
      <c r="D23165" s="1"/>
      <c r="E23165" s="41"/>
    </row>
    <row r="23166" spans="4:5" x14ac:dyDescent="0.2">
      <c r="D23166" s="1"/>
      <c r="E23166" s="41"/>
    </row>
    <row r="23167" spans="4:5" x14ac:dyDescent="0.2">
      <c r="D23167" s="1"/>
      <c r="E23167" s="41"/>
    </row>
    <row r="23168" spans="4:5" x14ac:dyDescent="0.2">
      <c r="D23168" s="1"/>
      <c r="E23168" s="41"/>
    </row>
    <row r="23169" spans="4:5" x14ac:dyDescent="0.2">
      <c r="D23169" s="1"/>
      <c r="E23169" s="41"/>
    </row>
    <row r="23170" spans="4:5" x14ac:dyDescent="0.2">
      <c r="D23170" s="1"/>
      <c r="E23170" s="41"/>
    </row>
    <row r="23171" spans="4:5" x14ac:dyDescent="0.2">
      <c r="D23171" s="1"/>
      <c r="E23171" s="41"/>
    </row>
    <row r="23172" spans="4:5" x14ac:dyDescent="0.2">
      <c r="D23172" s="1"/>
      <c r="E23172" s="41"/>
    </row>
    <row r="23173" spans="4:5" x14ac:dyDescent="0.2">
      <c r="D23173" s="1"/>
      <c r="E23173" s="41"/>
    </row>
    <row r="23174" spans="4:5" x14ac:dyDescent="0.2">
      <c r="D23174" s="1"/>
      <c r="E23174" s="41"/>
    </row>
    <row r="23175" spans="4:5" x14ac:dyDescent="0.2">
      <c r="D23175" s="1"/>
      <c r="E23175" s="41"/>
    </row>
    <row r="23176" spans="4:5" x14ac:dyDescent="0.2">
      <c r="D23176" s="1"/>
      <c r="E23176" s="41"/>
    </row>
    <row r="23177" spans="4:5" x14ac:dyDescent="0.2">
      <c r="D23177" s="1"/>
      <c r="E23177" s="41"/>
    </row>
    <row r="23178" spans="4:5" x14ac:dyDescent="0.2">
      <c r="D23178" s="1"/>
      <c r="E23178" s="41"/>
    </row>
    <row r="23179" spans="4:5" x14ac:dyDescent="0.2">
      <c r="D23179" s="1"/>
      <c r="E23179" s="41"/>
    </row>
    <row r="23180" spans="4:5" x14ac:dyDescent="0.2">
      <c r="D23180" s="1"/>
      <c r="E23180" s="41"/>
    </row>
    <row r="23181" spans="4:5" x14ac:dyDescent="0.2">
      <c r="D23181" s="1"/>
      <c r="E23181" s="41"/>
    </row>
    <row r="23182" spans="4:5" x14ac:dyDescent="0.2">
      <c r="D23182" s="1"/>
      <c r="E23182" s="41"/>
    </row>
    <row r="23183" spans="4:5" x14ac:dyDescent="0.2">
      <c r="D23183" s="1"/>
      <c r="E23183" s="41"/>
    </row>
    <row r="23184" spans="4:5" x14ac:dyDescent="0.2">
      <c r="D23184" s="1"/>
      <c r="E23184" s="41"/>
    </row>
    <row r="23185" spans="4:5" x14ac:dyDescent="0.2">
      <c r="D23185" s="1"/>
      <c r="E23185" s="41"/>
    </row>
    <row r="23186" spans="4:5" x14ac:dyDescent="0.2">
      <c r="D23186" s="1"/>
      <c r="E23186" s="41"/>
    </row>
    <row r="23187" spans="4:5" x14ac:dyDescent="0.2">
      <c r="D23187" s="1"/>
      <c r="E23187" s="41"/>
    </row>
    <row r="23188" spans="4:5" x14ac:dyDescent="0.2">
      <c r="D23188" s="1"/>
      <c r="E23188" s="41"/>
    </row>
    <row r="23189" spans="4:5" x14ac:dyDescent="0.2">
      <c r="D23189" s="1"/>
      <c r="E23189" s="41"/>
    </row>
    <row r="23190" spans="4:5" x14ac:dyDescent="0.2">
      <c r="D23190" s="1"/>
      <c r="E23190" s="41"/>
    </row>
    <row r="23191" spans="4:5" x14ac:dyDescent="0.2">
      <c r="D23191" s="1"/>
      <c r="E23191" s="41"/>
    </row>
    <row r="23192" spans="4:5" x14ac:dyDescent="0.2">
      <c r="D23192" s="1"/>
      <c r="E23192" s="41"/>
    </row>
    <row r="23193" spans="4:5" x14ac:dyDescent="0.2">
      <c r="D23193" s="1"/>
      <c r="E23193" s="41"/>
    </row>
    <row r="23194" spans="4:5" x14ac:dyDescent="0.2">
      <c r="D23194" s="1"/>
      <c r="E23194" s="41"/>
    </row>
    <row r="23195" spans="4:5" x14ac:dyDescent="0.2">
      <c r="D23195" s="1"/>
      <c r="E23195" s="41"/>
    </row>
    <row r="23196" spans="4:5" x14ac:dyDescent="0.2">
      <c r="D23196" s="1"/>
      <c r="E23196" s="41"/>
    </row>
    <row r="23197" spans="4:5" x14ac:dyDescent="0.2">
      <c r="D23197" s="1"/>
      <c r="E23197" s="41"/>
    </row>
    <row r="23198" spans="4:5" x14ac:dyDescent="0.2">
      <c r="D23198" s="1"/>
      <c r="E23198" s="41"/>
    </row>
    <row r="23199" spans="4:5" x14ac:dyDescent="0.2">
      <c r="D23199" s="1"/>
      <c r="E23199" s="41"/>
    </row>
    <row r="23200" spans="4:5" x14ac:dyDescent="0.2">
      <c r="D23200" s="1"/>
      <c r="E23200" s="41"/>
    </row>
    <row r="23201" spans="4:5" x14ac:dyDescent="0.2">
      <c r="D23201" s="1"/>
      <c r="E23201" s="41"/>
    </row>
    <row r="23202" spans="4:5" x14ac:dyDescent="0.2">
      <c r="D23202" s="1"/>
      <c r="E23202" s="41"/>
    </row>
    <row r="23203" spans="4:5" x14ac:dyDescent="0.2">
      <c r="D23203" s="1"/>
      <c r="E23203" s="41"/>
    </row>
    <row r="23204" spans="4:5" x14ac:dyDescent="0.2">
      <c r="D23204" s="1"/>
      <c r="E23204" s="41"/>
    </row>
    <row r="23205" spans="4:5" x14ac:dyDescent="0.2">
      <c r="D23205" s="1"/>
      <c r="E23205" s="41"/>
    </row>
    <row r="23206" spans="4:5" x14ac:dyDescent="0.2">
      <c r="D23206" s="1"/>
      <c r="E23206" s="41"/>
    </row>
    <row r="23207" spans="4:5" x14ac:dyDescent="0.2">
      <c r="D23207" s="1"/>
      <c r="E23207" s="41"/>
    </row>
    <row r="23208" spans="4:5" x14ac:dyDescent="0.2">
      <c r="D23208" s="1"/>
      <c r="E23208" s="41"/>
    </row>
    <row r="23209" spans="4:5" x14ac:dyDescent="0.2">
      <c r="D23209" s="1"/>
      <c r="E23209" s="41"/>
    </row>
    <row r="23210" spans="4:5" x14ac:dyDescent="0.2">
      <c r="D23210" s="1"/>
      <c r="E23210" s="41"/>
    </row>
    <row r="23211" spans="4:5" x14ac:dyDescent="0.2">
      <c r="D23211" s="1"/>
      <c r="E23211" s="41"/>
    </row>
    <row r="23212" spans="4:5" x14ac:dyDescent="0.2">
      <c r="D23212" s="1"/>
      <c r="E23212" s="41"/>
    </row>
    <row r="23213" spans="4:5" x14ac:dyDescent="0.2">
      <c r="D23213" s="1"/>
      <c r="E23213" s="41"/>
    </row>
    <row r="23214" spans="4:5" x14ac:dyDescent="0.2">
      <c r="D23214" s="1"/>
      <c r="E23214" s="41"/>
    </row>
    <row r="23215" spans="4:5" x14ac:dyDescent="0.2">
      <c r="D23215" s="1"/>
      <c r="E23215" s="41"/>
    </row>
    <row r="23216" spans="4:5" x14ac:dyDescent="0.2">
      <c r="D23216" s="1"/>
      <c r="E23216" s="41"/>
    </row>
    <row r="23217" spans="4:5" x14ac:dyDescent="0.2">
      <c r="D23217" s="1"/>
      <c r="E23217" s="41"/>
    </row>
    <row r="23218" spans="4:5" x14ac:dyDescent="0.2">
      <c r="D23218" s="1"/>
      <c r="E23218" s="41"/>
    </row>
    <row r="23219" spans="4:5" x14ac:dyDescent="0.2">
      <c r="D23219" s="1"/>
      <c r="E23219" s="41"/>
    </row>
    <row r="23220" spans="4:5" x14ac:dyDescent="0.2">
      <c r="D23220" s="1"/>
      <c r="E23220" s="41"/>
    </row>
    <row r="23221" spans="4:5" x14ac:dyDescent="0.2">
      <c r="D23221" s="1"/>
      <c r="E23221" s="41"/>
    </row>
    <row r="23222" spans="4:5" x14ac:dyDescent="0.2">
      <c r="D23222" s="1"/>
      <c r="E23222" s="41"/>
    </row>
    <row r="23223" spans="4:5" x14ac:dyDescent="0.2">
      <c r="D23223" s="1"/>
      <c r="E23223" s="41"/>
    </row>
    <row r="23224" spans="4:5" x14ac:dyDescent="0.2">
      <c r="D23224" s="1"/>
      <c r="E23224" s="41"/>
    </row>
    <row r="23225" spans="4:5" x14ac:dyDescent="0.2">
      <c r="D23225" s="1"/>
      <c r="E23225" s="41"/>
    </row>
    <row r="23226" spans="4:5" x14ac:dyDescent="0.2">
      <c r="D23226" s="1"/>
      <c r="E23226" s="41"/>
    </row>
    <row r="23227" spans="4:5" x14ac:dyDescent="0.2">
      <c r="D23227" s="1"/>
      <c r="E23227" s="41"/>
    </row>
    <row r="23228" spans="4:5" x14ac:dyDescent="0.2">
      <c r="D23228" s="1"/>
      <c r="E23228" s="41"/>
    </row>
    <row r="23229" spans="4:5" x14ac:dyDescent="0.2">
      <c r="D23229" s="1"/>
      <c r="E23229" s="41"/>
    </row>
    <row r="23230" spans="4:5" x14ac:dyDescent="0.2">
      <c r="D23230" s="1"/>
      <c r="E23230" s="41"/>
    </row>
    <row r="23231" spans="4:5" x14ac:dyDescent="0.2">
      <c r="D23231" s="1"/>
      <c r="E23231" s="41"/>
    </row>
    <row r="23232" spans="4:5" x14ac:dyDescent="0.2">
      <c r="D23232" s="1"/>
      <c r="E23232" s="41"/>
    </row>
    <row r="23233" spans="4:5" x14ac:dyDescent="0.2">
      <c r="D23233" s="1"/>
      <c r="E23233" s="41"/>
    </row>
    <row r="23234" spans="4:5" x14ac:dyDescent="0.2">
      <c r="D23234" s="1"/>
      <c r="E23234" s="41"/>
    </row>
    <row r="23235" spans="4:5" x14ac:dyDescent="0.2">
      <c r="D23235" s="1"/>
      <c r="E23235" s="41"/>
    </row>
    <row r="23236" spans="4:5" x14ac:dyDescent="0.2">
      <c r="D23236" s="1"/>
      <c r="E23236" s="41"/>
    </row>
    <row r="23237" spans="4:5" x14ac:dyDescent="0.2">
      <c r="D23237" s="1"/>
      <c r="E23237" s="41"/>
    </row>
    <row r="23238" spans="4:5" x14ac:dyDescent="0.2">
      <c r="D23238" s="1"/>
      <c r="E23238" s="41"/>
    </row>
    <row r="23239" spans="4:5" x14ac:dyDescent="0.2">
      <c r="D23239" s="1"/>
      <c r="E23239" s="41"/>
    </row>
    <row r="23240" spans="4:5" x14ac:dyDescent="0.2">
      <c r="D23240" s="1"/>
      <c r="E23240" s="41"/>
    </row>
    <row r="23241" spans="4:5" x14ac:dyDescent="0.2">
      <c r="D23241" s="1"/>
      <c r="E23241" s="41"/>
    </row>
    <row r="23242" spans="4:5" x14ac:dyDescent="0.2">
      <c r="D23242" s="1"/>
      <c r="E23242" s="41"/>
    </row>
    <row r="23243" spans="4:5" x14ac:dyDescent="0.2">
      <c r="D23243" s="1"/>
      <c r="E23243" s="41"/>
    </row>
    <row r="23244" spans="4:5" x14ac:dyDescent="0.2">
      <c r="D23244" s="1"/>
      <c r="E23244" s="41"/>
    </row>
    <row r="23245" spans="4:5" x14ac:dyDescent="0.2">
      <c r="D23245" s="1"/>
      <c r="E23245" s="41"/>
    </row>
    <row r="23246" spans="4:5" x14ac:dyDescent="0.2">
      <c r="D23246" s="1"/>
      <c r="E23246" s="41"/>
    </row>
    <row r="23247" spans="4:5" x14ac:dyDescent="0.2">
      <c r="D23247" s="1"/>
      <c r="E23247" s="41"/>
    </row>
    <row r="23248" spans="4:5" x14ac:dyDescent="0.2">
      <c r="D23248" s="1"/>
      <c r="E23248" s="41"/>
    </row>
    <row r="23249" spans="4:5" x14ac:dyDescent="0.2">
      <c r="D23249" s="1"/>
      <c r="E23249" s="41"/>
    </row>
    <row r="23250" spans="4:5" x14ac:dyDescent="0.2">
      <c r="D23250" s="1"/>
      <c r="E23250" s="41"/>
    </row>
    <row r="23251" spans="4:5" x14ac:dyDescent="0.2">
      <c r="D23251" s="1"/>
      <c r="E23251" s="41"/>
    </row>
    <row r="23252" spans="4:5" x14ac:dyDescent="0.2">
      <c r="D23252" s="1"/>
      <c r="E23252" s="41"/>
    </row>
    <row r="23253" spans="4:5" x14ac:dyDescent="0.2">
      <c r="D23253" s="1"/>
      <c r="E23253" s="41"/>
    </row>
    <row r="23254" spans="4:5" x14ac:dyDescent="0.2">
      <c r="D23254" s="1"/>
      <c r="E23254" s="41"/>
    </row>
    <row r="23255" spans="4:5" x14ac:dyDescent="0.2">
      <c r="D23255" s="1"/>
      <c r="E23255" s="41"/>
    </row>
    <row r="23256" spans="4:5" x14ac:dyDescent="0.2">
      <c r="D23256" s="1"/>
      <c r="E23256" s="41"/>
    </row>
    <row r="23257" spans="4:5" x14ac:dyDescent="0.2">
      <c r="D23257" s="1"/>
      <c r="E23257" s="41"/>
    </row>
    <row r="23258" spans="4:5" x14ac:dyDescent="0.2">
      <c r="D23258" s="1"/>
      <c r="E23258" s="41"/>
    </row>
    <row r="23259" spans="4:5" x14ac:dyDescent="0.2">
      <c r="D23259" s="1"/>
      <c r="E23259" s="41"/>
    </row>
    <row r="23260" spans="4:5" x14ac:dyDescent="0.2">
      <c r="D23260" s="1"/>
      <c r="E23260" s="41"/>
    </row>
    <row r="23261" spans="4:5" x14ac:dyDescent="0.2">
      <c r="D23261" s="1"/>
      <c r="E23261" s="41"/>
    </row>
    <row r="23262" spans="4:5" x14ac:dyDescent="0.2">
      <c r="D23262" s="1"/>
      <c r="E23262" s="41"/>
    </row>
    <row r="23263" spans="4:5" x14ac:dyDescent="0.2">
      <c r="D23263" s="1"/>
      <c r="E23263" s="41"/>
    </row>
    <row r="23264" spans="4:5" x14ac:dyDescent="0.2">
      <c r="D23264" s="1"/>
      <c r="E23264" s="41"/>
    </row>
    <row r="23265" spans="4:5" x14ac:dyDescent="0.2">
      <c r="D23265" s="1"/>
      <c r="E23265" s="41"/>
    </row>
    <row r="23266" spans="4:5" x14ac:dyDescent="0.2">
      <c r="D23266" s="1"/>
      <c r="E23266" s="41"/>
    </row>
    <row r="23267" spans="4:5" x14ac:dyDescent="0.2">
      <c r="D23267" s="1"/>
      <c r="E23267" s="41"/>
    </row>
    <row r="23268" spans="4:5" x14ac:dyDescent="0.2">
      <c r="D23268" s="1"/>
      <c r="E23268" s="41"/>
    </row>
    <row r="23269" spans="4:5" x14ac:dyDescent="0.2">
      <c r="D23269" s="1"/>
      <c r="E23269" s="41"/>
    </row>
    <row r="23270" spans="4:5" x14ac:dyDescent="0.2">
      <c r="D23270" s="1"/>
      <c r="E23270" s="41"/>
    </row>
    <row r="23271" spans="4:5" x14ac:dyDescent="0.2">
      <c r="D23271" s="1"/>
      <c r="E23271" s="41"/>
    </row>
    <row r="23272" spans="4:5" x14ac:dyDescent="0.2">
      <c r="D23272" s="1"/>
      <c r="E23272" s="41"/>
    </row>
    <row r="23273" spans="4:5" x14ac:dyDescent="0.2">
      <c r="D23273" s="1"/>
      <c r="E23273" s="41"/>
    </row>
    <row r="23274" spans="4:5" x14ac:dyDescent="0.2">
      <c r="D23274" s="1"/>
      <c r="E23274" s="41"/>
    </row>
    <row r="23275" spans="4:5" x14ac:dyDescent="0.2">
      <c r="D23275" s="1"/>
      <c r="E23275" s="41"/>
    </row>
    <row r="23276" spans="4:5" x14ac:dyDescent="0.2">
      <c r="D23276" s="1"/>
      <c r="E23276" s="41"/>
    </row>
    <row r="23277" spans="4:5" x14ac:dyDescent="0.2">
      <c r="D23277" s="1"/>
      <c r="E23277" s="41"/>
    </row>
    <row r="23278" spans="4:5" x14ac:dyDescent="0.2">
      <c r="D23278" s="1"/>
      <c r="E23278" s="41"/>
    </row>
    <row r="23279" spans="4:5" x14ac:dyDescent="0.2">
      <c r="D23279" s="1"/>
      <c r="E23279" s="41"/>
    </row>
    <row r="23280" spans="4:5" x14ac:dyDescent="0.2">
      <c r="D23280" s="1"/>
      <c r="E23280" s="41"/>
    </row>
    <row r="23281" spans="4:5" x14ac:dyDescent="0.2">
      <c r="D23281" s="1"/>
      <c r="E23281" s="41"/>
    </row>
    <row r="23282" spans="4:5" x14ac:dyDescent="0.2">
      <c r="D23282" s="1"/>
      <c r="E23282" s="41"/>
    </row>
    <row r="23283" spans="4:5" x14ac:dyDescent="0.2">
      <c r="D23283" s="1"/>
      <c r="E23283" s="41"/>
    </row>
    <row r="23284" spans="4:5" x14ac:dyDescent="0.2">
      <c r="D23284" s="1"/>
      <c r="E23284" s="41"/>
    </row>
    <row r="23285" spans="4:5" x14ac:dyDescent="0.2">
      <c r="D23285" s="1"/>
      <c r="E23285" s="41"/>
    </row>
    <row r="23286" spans="4:5" x14ac:dyDescent="0.2">
      <c r="D23286" s="1"/>
      <c r="E23286" s="41"/>
    </row>
    <row r="23287" spans="4:5" x14ac:dyDescent="0.2">
      <c r="D23287" s="1"/>
      <c r="E23287" s="41"/>
    </row>
    <row r="23288" spans="4:5" x14ac:dyDescent="0.2">
      <c r="D23288" s="1"/>
      <c r="E23288" s="41"/>
    </row>
    <row r="23289" spans="4:5" x14ac:dyDescent="0.2">
      <c r="D23289" s="1"/>
      <c r="E23289" s="41"/>
    </row>
    <row r="23290" spans="4:5" x14ac:dyDescent="0.2">
      <c r="D23290" s="1"/>
      <c r="E23290" s="41"/>
    </row>
    <row r="23291" spans="4:5" x14ac:dyDescent="0.2">
      <c r="D23291" s="1"/>
      <c r="E23291" s="41"/>
    </row>
    <row r="23292" spans="4:5" x14ac:dyDescent="0.2">
      <c r="D23292" s="1"/>
      <c r="E23292" s="41"/>
    </row>
    <row r="23293" spans="4:5" x14ac:dyDescent="0.2">
      <c r="D23293" s="1"/>
      <c r="E23293" s="41"/>
    </row>
    <row r="23294" spans="4:5" x14ac:dyDescent="0.2">
      <c r="D23294" s="1"/>
      <c r="E23294" s="41"/>
    </row>
    <row r="23295" spans="4:5" x14ac:dyDescent="0.2">
      <c r="D23295" s="1"/>
      <c r="E23295" s="41"/>
    </row>
    <row r="23296" spans="4:5" x14ac:dyDescent="0.2">
      <c r="D23296" s="1"/>
      <c r="E23296" s="41"/>
    </row>
    <row r="23297" spans="4:5" x14ac:dyDescent="0.2">
      <c r="D23297" s="1"/>
      <c r="E23297" s="41"/>
    </row>
    <row r="23298" spans="4:5" x14ac:dyDescent="0.2">
      <c r="D23298" s="1"/>
      <c r="E23298" s="41"/>
    </row>
    <row r="23299" spans="4:5" x14ac:dyDescent="0.2">
      <c r="D23299" s="1"/>
      <c r="E23299" s="41"/>
    </row>
    <row r="23300" spans="4:5" x14ac:dyDescent="0.2">
      <c r="D23300" s="1"/>
      <c r="E23300" s="41"/>
    </row>
    <row r="23301" spans="4:5" x14ac:dyDescent="0.2">
      <c r="D23301" s="1"/>
      <c r="E23301" s="41"/>
    </row>
    <row r="23302" spans="4:5" x14ac:dyDescent="0.2">
      <c r="D23302" s="1"/>
      <c r="E23302" s="41"/>
    </row>
    <row r="23303" spans="4:5" x14ac:dyDescent="0.2">
      <c r="D23303" s="1"/>
      <c r="E23303" s="41"/>
    </row>
    <row r="23304" spans="4:5" x14ac:dyDescent="0.2">
      <c r="D23304" s="1"/>
      <c r="E23304" s="41"/>
    </row>
    <row r="23305" spans="4:5" x14ac:dyDescent="0.2">
      <c r="D23305" s="1"/>
      <c r="E23305" s="41"/>
    </row>
    <row r="23306" spans="4:5" x14ac:dyDescent="0.2">
      <c r="D23306" s="1"/>
      <c r="E23306" s="41"/>
    </row>
    <row r="23307" spans="4:5" x14ac:dyDescent="0.2">
      <c r="D23307" s="1"/>
      <c r="E23307" s="41"/>
    </row>
    <row r="23308" spans="4:5" x14ac:dyDescent="0.2">
      <c r="D23308" s="1"/>
      <c r="E23308" s="41"/>
    </row>
    <row r="23309" spans="4:5" x14ac:dyDescent="0.2">
      <c r="D23309" s="1"/>
      <c r="E23309" s="41"/>
    </row>
    <row r="23310" spans="4:5" x14ac:dyDescent="0.2">
      <c r="D23310" s="1"/>
      <c r="E23310" s="41"/>
    </row>
    <row r="23311" spans="4:5" x14ac:dyDescent="0.2">
      <c r="D23311" s="1"/>
      <c r="E23311" s="41"/>
    </row>
    <row r="23312" spans="4:5" x14ac:dyDescent="0.2">
      <c r="D23312" s="1"/>
      <c r="E23312" s="41"/>
    </row>
    <row r="23313" spans="4:5" x14ac:dyDescent="0.2">
      <c r="D23313" s="1"/>
      <c r="E23313" s="41"/>
    </row>
    <row r="23314" spans="4:5" x14ac:dyDescent="0.2">
      <c r="D23314" s="1"/>
      <c r="E23314" s="41"/>
    </row>
    <row r="23315" spans="4:5" x14ac:dyDescent="0.2">
      <c r="D23315" s="1"/>
      <c r="E23315" s="41"/>
    </row>
    <row r="23316" spans="4:5" x14ac:dyDescent="0.2">
      <c r="D23316" s="1"/>
      <c r="E23316" s="41"/>
    </row>
    <row r="23317" spans="4:5" x14ac:dyDescent="0.2">
      <c r="D23317" s="1"/>
      <c r="E23317" s="41"/>
    </row>
    <row r="23318" spans="4:5" x14ac:dyDescent="0.2">
      <c r="D23318" s="1"/>
      <c r="E23318" s="41"/>
    </row>
    <row r="23319" spans="4:5" x14ac:dyDescent="0.2">
      <c r="D23319" s="1"/>
      <c r="E23319" s="41"/>
    </row>
    <row r="23320" spans="4:5" x14ac:dyDescent="0.2">
      <c r="D23320" s="1"/>
      <c r="E23320" s="41"/>
    </row>
    <row r="23321" spans="4:5" x14ac:dyDescent="0.2">
      <c r="D23321" s="1"/>
      <c r="E23321" s="41"/>
    </row>
    <row r="23322" spans="4:5" x14ac:dyDescent="0.2">
      <c r="D23322" s="1"/>
      <c r="E23322" s="41"/>
    </row>
    <row r="23323" spans="4:5" x14ac:dyDescent="0.2">
      <c r="D23323" s="1"/>
      <c r="E23323" s="41"/>
    </row>
    <row r="23324" spans="4:5" x14ac:dyDescent="0.2">
      <c r="D23324" s="1"/>
      <c r="E23324" s="41"/>
    </row>
    <row r="23325" spans="4:5" x14ac:dyDescent="0.2">
      <c r="D23325" s="1"/>
      <c r="E23325" s="41"/>
    </row>
    <row r="23326" spans="4:5" x14ac:dyDescent="0.2">
      <c r="D23326" s="1"/>
      <c r="E23326" s="41"/>
    </row>
    <row r="23327" spans="4:5" x14ac:dyDescent="0.2">
      <c r="D23327" s="1"/>
      <c r="E23327" s="41"/>
    </row>
    <row r="23328" spans="4:5" x14ac:dyDescent="0.2">
      <c r="D23328" s="1"/>
      <c r="E23328" s="41"/>
    </row>
    <row r="23329" spans="4:5" x14ac:dyDescent="0.2">
      <c r="D23329" s="1"/>
      <c r="E23329" s="41"/>
    </row>
    <row r="23330" spans="4:5" x14ac:dyDescent="0.2">
      <c r="D23330" s="1"/>
      <c r="E23330" s="41"/>
    </row>
    <row r="23331" spans="4:5" x14ac:dyDescent="0.2">
      <c r="D23331" s="1"/>
      <c r="E23331" s="41"/>
    </row>
    <row r="23332" spans="4:5" x14ac:dyDescent="0.2">
      <c r="D23332" s="1"/>
      <c r="E23332" s="41"/>
    </row>
    <row r="23333" spans="4:5" x14ac:dyDescent="0.2">
      <c r="D23333" s="1"/>
      <c r="E23333" s="41"/>
    </row>
    <row r="23334" spans="4:5" x14ac:dyDescent="0.2">
      <c r="D23334" s="1"/>
      <c r="E23334" s="41"/>
    </row>
    <row r="23335" spans="4:5" x14ac:dyDescent="0.2">
      <c r="D23335" s="1"/>
      <c r="E23335" s="41"/>
    </row>
    <row r="23336" spans="4:5" x14ac:dyDescent="0.2">
      <c r="D23336" s="1"/>
      <c r="E23336" s="41"/>
    </row>
    <row r="23337" spans="4:5" x14ac:dyDescent="0.2">
      <c r="D23337" s="1"/>
      <c r="E23337" s="41"/>
    </row>
    <row r="23338" spans="4:5" x14ac:dyDescent="0.2">
      <c r="D23338" s="1"/>
      <c r="E23338" s="41"/>
    </row>
    <row r="23339" spans="4:5" x14ac:dyDescent="0.2">
      <c r="D23339" s="1"/>
      <c r="E23339" s="41"/>
    </row>
    <row r="23340" spans="4:5" x14ac:dyDescent="0.2">
      <c r="D23340" s="1"/>
      <c r="E23340" s="41"/>
    </row>
    <row r="23341" spans="4:5" x14ac:dyDescent="0.2">
      <c r="D23341" s="1"/>
      <c r="E23341" s="41"/>
    </row>
    <row r="23342" spans="4:5" x14ac:dyDescent="0.2">
      <c r="D23342" s="1"/>
      <c r="E23342" s="41"/>
    </row>
    <row r="23343" spans="4:5" x14ac:dyDescent="0.2">
      <c r="D23343" s="1"/>
      <c r="E23343" s="41"/>
    </row>
    <row r="23344" spans="4:5" x14ac:dyDescent="0.2">
      <c r="D23344" s="1"/>
      <c r="E23344" s="41"/>
    </row>
    <row r="23345" spans="4:5" x14ac:dyDescent="0.2">
      <c r="D23345" s="1"/>
      <c r="E23345" s="41"/>
    </row>
    <row r="23346" spans="4:5" x14ac:dyDescent="0.2">
      <c r="D23346" s="1"/>
      <c r="E23346" s="41"/>
    </row>
    <row r="23347" spans="4:5" x14ac:dyDescent="0.2">
      <c r="D23347" s="1"/>
      <c r="E23347" s="41"/>
    </row>
    <row r="23348" spans="4:5" x14ac:dyDescent="0.2">
      <c r="D23348" s="1"/>
      <c r="E23348" s="41"/>
    </row>
    <row r="23349" spans="4:5" x14ac:dyDescent="0.2">
      <c r="D23349" s="1"/>
      <c r="E23349" s="41"/>
    </row>
    <row r="23350" spans="4:5" x14ac:dyDescent="0.2">
      <c r="D23350" s="1"/>
      <c r="E23350" s="41"/>
    </row>
    <row r="23351" spans="4:5" x14ac:dyDescent="0.2">
      <c r="D23351" s="1"/>
      <c r="E23351" s="41"/>
    </row>
    <row r="23352" spans="4:5" x14ac:dyDescent="0.2">
      <c r="D23352" s="1"/>
      <c r="E23352" s="41"/>
    </row>
    <row r="23353" spans="4:5" x14ac:dyDescent="0.2">
      <c r="D23353" s="1"/>
      <c r="E23353" s="41"/>
    </row>
    <row r="23354" spans="4:5" x14ac:dyDescent="0.2">
      <c r="D23354" s="1"/>
      <c r="E23354" s="41"/>
    </row>
    <row r="23355" spans="4:5" x14ac:dyDescent="0.2">
      <c r="D23355" s="1"/>
      <c r="E23355" s="41"/>
    </row>
    <row r="23356" spans="4:5" x14ac:dyDescent="0.2">
      <c r="D23356" s="1"/>
      <c r="E23356" s="41"/>
    </row>
    <row r="23357" spans="4:5" x14ac:dyDescent="0.2">
      <c r="D23357" s="1"/>
      <c r="E23357" s="41"/>
    </row>
    <row r="23358" spans="4:5" x14ac:dyDescent="0.2">
      <c r="D23358" s="1"/>
      <c r="E23358" s="41"/>
    </row>
    <row r="23359" spans="4:5" x14ac:dyDescent="0.2">
      <c r="D23359" s="1"/>
      <c r="E23359" s="41"/>
    </row>
    <row r="23360" spans="4:5" x14ac:dyDescent="0.2">
      <c r="D23360" s="1"/>
      <c r="E23360" s="41"/>
    </row>
    <row r="23361" spans="4:5" x14ac:dyDescent="0.2">
      <c r="D23361" s="1"/>
      <c r="E23361" s="41"/>
    </row>
    <row r="23362" spans="4:5" x14ac:dyDescent="0.2">
      <c r="D23362" s="1"/>
      <c r="E23362" s="41"/>
    </row>
    <row r="23363" spans="4:5" x14ac:dyDescent="0.2">
      <c r="D23363" s="1"/>
      <c r="E23363" s="41"/>
    </row>
    <row r="23364" spans="4:5" x14ac:dyDescent="0.2">
      <c r="D23364" s="1"/>
      <c r="E23364" s="41"/>
    </row>
    <row r="23365" spans="4:5" x14ac:dyDescent="0.2">
      <c r="D23365" s="1"/>
      <c r="E23365" s="41"/>
    </row>
    <row r="23366" spans="4:5" x14ac:dyDescent="0.2">
      <c r="D23366" s="1"/>
      <c r="E23366" s="41"/>
    </row>
    <row r="23367" spans="4:5" x14ac:dyDescent="0.2">
      <c r="D23367" s="1"/>
      <c r="E23367" s="41"/>
    </row>
    <row r="23368" spans="4:5" x14ac:dyDescent="0.2">
      <c r="D23368" s="1"/>
      <c r="E23368" s="41"/>
    </row>
    <row r="23369" spans="4:5" x14ac:dyDescent="0.2">
      <c r="D23369" s="1"/>
      <c r="E23369" s="41"/>
    </row>
    <row r="23370" spans="4:5" x14ac:dyDescent="0.2">
      <c r="D23370" s="1"/>
      <c r="E23370" s="41"/>
    </row>
    <row r="23371" spans="4:5" x14ac:dyDescent="0.2">
      <c r="D23371" s="1"/>
      <c r="E23371" s="41"/>
    </row>
    <row r="23372" spans="4:5" x14ac:dyDescent="0.2">
      <c r="D23372" s="1"/>
      <c r="E23372" s="41"/>
    </row>
    <row r="23373" spans="4:5" x14ac:dyDescent="0.2">
      <c r="D23373" s="1"/>
      <c r="E23373" s="41"/>
    </row>
    <row r="23374" spans="4:5" x14ac:dyDescent="0.2">
      <c r="D23374" s="1"/>
      <c r="E23374" s="41"/>
    </row>
    <row r="23375" spans="4:5" x14ac:dyDescent="0.2">
      <c r="D23375" s="1"/>
      <c r="E23375" s="41"/>
    </row>
    <row r="23376" spans="4:5" x14ac:dyDescent="0.2">
      <c r="D23376" s="1"/>
      <c r="E23376" s="41"/>
    </row>
    <row r="23377" spans="4:5" x14ac:dyDescent="0.2">
      <c r="D23377" s="1"/>
      <c r="E23377" s="41"/>
    </row>
    <row r="23378" spans="4:5" x14ac:dyDescent="0.2">
      <c r="D23378" s="1"/>
      <c r="E23378" s="41"/>
    </row>
    <row r="23379" spans="4:5" x14ac:dyDescent="0.2">
      <c r="D23379" s="1"/>
      <c r="E23379" s="41"/>
    </row>
    <row r="23380" spans="4:5" x14ac:dyDescent="0.2">
      <c r="D23380" s="1"/>
      <c r="E23380" s="41"/>
    </row>
    <row r="23381" spans="4:5" x14ac:dyDescent="0.2">
      <c r="D23381" s="1"/>
      <c r="E23381" s="41"/>
    </row>
    <row r="23382" spans="4:5" x14ac:dyDescent="0.2">
      <c r="D23382" s="1"/>
      <c r="E23382" s="41"/>
    </row>
    <row r="23383" spans="4:5" x14ac:dyDescent="0.2">
      <c r="D23383" s="1"/>
      <c r="E23383" s="41"/>
    </row>
    <row r="23384" spans="4:5" x14ac:dyDescent="0.2">
      <c r="D23384" s="1"/>
      <c r="E23384" s="41"/>
    </row>
    <row r="23385" spans="4:5" x14ac:dyDescent="0.2">
      <c r="D23385" s="1"/>
      <c r="E23385" s="41"/>
    </row>
    <row r="23386" spans="4:5" x14ac:dyDescent="0.2">
      <c r="D23386" s="1"/>
      <c r="E23386" s="41"/>
    </row>
    <row r="23387" spans="4:5" x14ac:dyDescent="0.2">
      <c r="D23387" s="1"/>
      <c r="E23387" s="41"/>
    </row>
    <row r="23388" spans="4:5" x14ac:dyDescent="0.2">
      <c r="D23388" s="1"/>
      <c r="E23388" s="41"/>
    </row>
    <row r="23389" spans="4:5" x14ac:dyDescent="0.2">
      <c r="D23389" s="1"/>
      <c r="E23389" s="41"/>
    </row>
    <row r="23390" spans="4:5" x14ac:dyDescent="0.2">
      <c r="D23390" s="1"/>
      <c r="E23390" s="41"/>
    </row>
    <row r="23391" spans="4:5" x14ac:dyDescent="0.2">
      <c r="D23391" s="1"/>
      <c r="E23391" s="41"/>
    </row>
    <row r="23392" spans="4:5" x14ac:dyDescent="0.2">
      <c r="D23392" s="1"/>
      <c r="E23392" s="41"/>
    </row>
    <row r="23393" spans="4:5" x14ac:dyDescent="0.2">
      <c r="D23393" s="1"/>
      <c r="E23393" s="41"/>
    </row>
    <row r="23394" spans="4:5" x14ac:dyDescent="0.2">
      <c r="D23394" s="1"/>
      <c r="E23394" s="41"/>
    </row>
    <row r="23395" spans="4:5" x14ac:dyDescent="0.2">
      <c r="D23395" s="1"/>
      <c r="E23395" s="41"/>
    </row>
    <row r="23396" spans="4:5" x14ac:dyDescent="0.2">
      <c r="D23396" s="1"/>
      <c r="E23396" s="41"/>
    </row>
    <row r="23397" spans="4:5" x14ac:dyDescent="0.2">
      <c r="D23397" s="1"/>
      <c r="E23397" s="41"/>
    </row>
    <row r="23398" spans="4:5" x14ac:dyDescent="0.2">
      <c r="D23398" s="1"/>
      <c r="E23398" s="41"/>
    </row>
    <row r="23399" spans="4:5" x14ac:dyDescent="0.2">
      <c r="D23399" s="1"/>
      <c r="E23399" s="41"/>
    </row>
    <row r="23400" spans="4:5" x14ac:dyDescent="0.2">
      <c r="D23400" s="1"/>
      <c r="E23400" s="41"/>
    </row>
    <row r="23401" spans="4:5" x14ac:dyDescent="0.2">
      <c r="D23401" s="1"/>
      <c r="E23401" s="41"/>
    </row>
    <row r="23402" spans="4:5" x14ac:dyDescent="0.2">
      <c r="D23402" s="1"/>
      <c r="E23402" s="41"/>
    </row>
    <row r="23403" spans="4:5" x14ac:dyDescent="0.2">
      <c r="D23403" s="1"/>
      <c r="E23403" s="41"/>
    </row>
    <row r="23404" spans="4:5" x14ac:dyDescent="0.2">
      <c r="D23404" s="1"/>
      <c r="E23404" s="41"/>
    </row>
    <row r="23405" spans="4:5" x14ac:dyDescent="0.2">
      <c r="D23405" s="1"/>
      <c r="E23405" s="41"/>
    </row>
    <row r="23406" spans="4:5" x14ac:dyDescent="0.2">
      <c r="D23406" s="1"/>
      <c r="E23406" s="41"/>
    </row>
    <row r="23407" spans="4:5" x14ac:dyDescent="0.2">
      <c r="D23407" s="1"/>
      <c r="E23407" s="41"/>
    </row>
    <row r="23408" spans="4:5" x14ac:dyDescent="0.2">
      <c r="D23408" s="1"/>
      <c r="E23408" s="41"/>
    </row>
    <row r="23409" spans="4:5" x14ac:dyDescent="0.2">
      <c r="D23409" s="1"/>
      <c r="E23409" s="41"/>
    </row>
    <row r="23410" spans="4:5" x14ac:dyDescent="0.2">
      <c r="D23410" s="1"/>
      <c r="E23410" s="41"/>
    </row>
    <row r="23411" spans="4:5" x14ac:dyDescent="0.2">
      <c r="D23411" s="1"/>
      <c r="E23411" s="41"/>
    </row>
    <row r="23412" spans="4:5" x14ac:dyDescent="0.2">
      <c r="D23412" s="1"/>
      <c r="E23412" s="41"/>
    </row>
    <row r="23413" spans="4:5" x14ac:dyDescent="0.2">
      <c r="D23413" s="1"/>
      <c r="E23413" s="41"/>
    </row>
    <row r="23414" spans="4:5" x14ac:dyDescent="0.2">
      <c r="D23414" s="1"/>
      <c r="E23414" s="41"/>
    </row>
    <row r="23415" spans="4:5" x14ac:dyDescent="0.2">
      <c r="D23415" s="1"/>
      <c r="E23415" s="41"/>
    </row>
    <row r="23416" spans="4:5" x14ac:dyDescent="0.2">
      <c r="D23416" s="1"/>
      <c r="E23416" s="41"/>
    </row>
    <row r="23417" spans="4:5" x14ac:dyDescent="0.2">
      <c r="D23417" s="1"/>
      <c r="E23417" s="41"/>
    </row>
    <row r="23418" spans="4:5" x14ac:dyDescent="0.2">
      <c r="D23418" s="1"/>
      <c r="E23418" s="41"/>
    </row>
    <row r="23419" spans="4:5" x14ac:dyDescent="0.2">
      <c r="D23419" s="1"/>
      <c r="E23419" s="41"/>
    </row>
    <row r="23420" spans="4:5" x14ac:dyDescent="0.2">
      <c r="D23420" s="1"/>
      <c r="E23420" s="41"/>
    </row>
    <row r="23421" spans="4:5" x14ac:dyDescent="0.2">
      <c r="D23421" s="1"/>
      <c r="E23421" s="41"/>
    </row>
    <row r="23422" spans="4:5" x14ac:dyDescent="0.2">
      <c r="D23422" s="1"/>
      <c r="E23422" s="41"/>
    </row>
    <row r="23423" spans="4:5" x14ac:dyDescent="0.2">
      <c r="D23423" s="1"/>
      <c r="E23423" s="41"/>
    </row>
    <row r="23424" spans="4:5" x14ac:dyDescent="0.2">
      <c r="D23424" s="1"/>
      <c r="E23424" s="41"/>
    </row>
    <row r="23425" spans="4:5" x14ac:dyDescent="0.2">
      <c r="D23425" s="1"/>
      <c r="E23425" s="41"/>
    </row>
    <row r="23426" spans="4:5" x14ac:dyDescent="0.2">
      <c r="D23426" s="1"/>
      <c r="E23426" s="41"/>
    </row>
    <row r="23427" spans="4:5" x14ac:dyDescent="0.2">
      <c r="D23427" s="1"/>
      <c r="E23427" s="41"/>
    </row>
    <row r="23428" spans="4:5" x14ac:dyDescent="0.2">
      <c r="D23428" s="1"/>
      <c r="E23428" s="41"/>
    </row>
    <row r="23429" spans="4:5" x14ac:dyDescent="0.2">
      <c r="D23429" s="1"/>
      <c r="E23429" s="41"/>
    </row>
    <row r="23430" spans="4:5" x14ac:dyDescent="0.2">
      <c r="D23430" s="1"/>
      <c r="E23430" s="41"/>
    </row>
    <row r="23431" spans="4:5" x14ac:dyDescent="0.2">
      <c r="D23431" s="1"/>
      <c r="E23431" s="41"/>
    </row>
    <row r="23432" spans="4:5" x14ac:dyDescent="0.2">
      <c r="D23432" s="1"/>
      <c r="E23432" s="41"/>
    </row>
    <row r="23433" spans="4:5" x14ac:dyDescent="0.2">
      <c r="D23433" s="1"/>
      <c r="E23433" s="41"/>
    </row>
    <row r="23434" spans="4:5" x14ac:dyDescent="0.2">
      <c r="D23434" s="1"/>
      <c r="E23434" s="41"/>
    </row>
    <row r="23435" spans="4:5" x14ac:dyDescent="0.2">
      <c r="D23435" s="1"/>
      <c r="E23435" s="41"/>
    </row>
    <row r="23436" spans="4:5" x14ac:dyDescent="0.2">
      <c r="D23436" s="1"/>
      <c r="E23436" s="41"/>
    </row>
    <row r="23437" spans="4:5" x14ac:dyDescent="0.2">
      <c r="D23437" s="1"/>
      <c r="E23437" s="41"/>
    </row>
    <row r="23438" spans="4:5" x14ac:dyDescent="0.2">
      <c r="D23438" s="1"/>
      <c r="E23438" s="41"/>
    </row>
    <row r="23439" spans="4:5" x14ac:dyDescent="0.2">
      <c r="D23439" s="1"/>
      <c r="E23439" s="41"/>
    </row>
    <row r="23440" spans="4:5" x14ac:dyDescent="0.2">
      <c r="D23440" s="1"/>
      <c r="E23440" s="41"/>
    </row>
    <row r="23441" spans="4:5" x14ac:dyDescent="0.2">
      <c r="D23441" s="1"/>
      <c r="E23441" s="41"/>
    </row>
    <row r="23442" spans="4:5" x14ac:dyDescent="0.2">
      <c r="D23442" s="1"/>
      <c r="E23442" s="41"/>
    </row>
    <row r="23443" spans="4:5" x14ac:dyDescent="0.2">
      <c r="D23443" s="1"/>
      <c r="E23443" s="41"/>
    </row>
    <row r="23444" spans="4:5" x14ac:dyDescent="0.2">
      <c r="D23444" s="1"/>
      <c r="E23444" s="41"/>
    </row>
    <row r="23445" spans="4:5" x14ac:dyDescent="0.2">
      <c r="D23445" s="1"/>
      <c r="E23445" s="41"/>
    </row>
    <row r="23446" spans="4:5" x14ac:dyDescent="0.2">
      <c r="D23446" s="1"/>
      <c r="E23446" s="41"/>
    </row>
    <row r="23447" spans="4:5" x14ac:dyDescent="0.2">
      <c r="D23447" s="1"/>
      <c r="E23447" s="41"/>
    </row>
    <row r="23448" spans="4:5" x14ac:dyDescent="0.2">
      <c r="D23448" s="1"/>
      <c r="E23448" s="41"/>
    </row>
    <row r="23449" spans="4:5" x14ac:dyDescent="0.2">
      <c r="D23449" s="1"/>
      <c r="E23449" s="41"/>
    </row>
    <row r="23450" spans="4:5" x14ac:dyDescent="0.2">
      <c r="D23450" s="1"/>
      <c r="E23450" s="41"/>
    </row>
    <row r="23451" spans="4:5" x14ac:dyDescent="0.2">
      <c r="D23451" s="1"/>
      <c r="E23451" s="41"/>
    </row>
    <row r="23452" spans="4:5" x14ac:dyDescent="0.2">
      <c r="D23452" s="1"/>
      <c r="E23452" s="41"/>
    </row>
    <row r="23453" spans="4:5" x14ac:dyDescent="0.2">
      <c r="D23453" s="1"/>
      <c r="E23453" s="41"/>
    </row>
    <row r="23454" spans="4:5" x14ac:dyDescent="0.2">
      <c r="D23454" s="1"/>
      <c r="E23454" s="41"/>
    </row>
    <row r="23455" spans="4:5" x14ac:dyDescent="0.2">
      <c r="D23455" s="1"/>
      <c r="E23455" s="41"/>
    </row>
    <row r="23456" spans="4:5" x14ac:dyDescent="0.2">
      <c r="D23456" s="1"/>
      <c r="E23456" s="41"/>
    </row>
    <row r="23457" spans="4:5" x14ac:dyDescent="0.2">
      <c r="D23457" s="1"/>
      <c r="E23457" s="41"/>
    </row>
    <row r="23458" spans="4:5" x14ac:dyDescent="0.2">
      <c r="D23458" s="1"/>
      <c r="E23458" s="41"/>
    </row>
    <row r="23459" spans="4:5" x14ac:dyDescent="0.2">
      <c r="D23459" s="1"/>
      <c r="E23459" s="41"/>
    </row>
    <row r="23460" spans="4:5" x14ac:dyDescent="0.2">
      <c r="D23460" s="1"/>
      <c r="E23460" s="41"/>
    </row>
    <row r="23461" spans="4:5" x14ac:dyDescent="0.2">
      <c r="D23461" s="1"/>
      <c r="E23461" s="41"/>
    </row>
    <row r="23462" spans="4:5" x14ac:dyDescent="0.2">
      <c r="D23462" s="1"/>
      <c r="E23462" s="41"/>
    </row>
    <row r="23463" spans="4:5" x14ac:dyDescent="0.2">
      <c r="D23463" s="1"/>
      <c r="E23463" s="41"/>
    </row>
    <row r="23464" spans="4:5" x14ac:dyDescent="0.2">
      <c r="D23464" s="1"/>
      <c r="E23464" s="41"/>
    </row>
    <row r="23465" spans="4:5" x14ac:dyDescent="0.2">
      <c r="D23465" s="1"/>
      <c r="E23465" s="41"/>
    </row>
    <row r="23466" spans="4:5" x14ac:dyDescent="0.2">
      <c r="D23466" s="1"/>
      <c r="E23466" s="41"/>
    </row>
    <row r="23467" spans="4:5" x14ac:dyDescent="0.2">
      <c r="D23467" s="1"/>
      <c r="E23467" s="41"/>
    </row>
    <row r="23468" spans="4:5" x14ac:dyDescent="0.2">
      <c r="D23468" s="1"/>
      <c r="E23468" s="41"/>
    </row>
    <row r="23469" spans="4:5" x14ac:dyDescent="0.2">
      <c r="D23469" s="1"/>
      <c r="E23469" s="41"/>
    </row>
    <row r="23470" spans="4:5" x14ac:dyDescent="0.2">
      <c r="D23470" s="1"/>
      <c r="E23470" s="41"/>
    </row>
    <row r="23471" spans="4:5" x14ac:dyDescent="0.2">
      <c r="D23471" s="1"/>
      <c r="E23471" s="41"/>
    </row>
    <row r="23472" spans="4:5" x14ac:dyDescent="0.2">
      <c r="D23472" s="1"/>
      <c r="E23472" s="41"/>
    </row>
    <row r="23473" spans="4:5" x14ac:dyDescent="0.2">
      <c r="D23473" s="1"/>
      <c r="E23473" s="41"/>
    </row>
    <row r="23474" spans="4:5" x14ac:dyDescent="0.2">
      <c r="D23474" s="1"/>
      <c r="E23474" s="41"/>
    </row>
    <row r="23475" spans="4:5" x14ac:dyDescent="0.2">
      <c r="D23475" s="1"/>
      <c r="E23475" s="41"/>
    </row>
    <row r="23476" spans="4:5" x14ac:dyDescent="0.2">
      <c r="D23476" s="1"/>
      <c r="E23476" s="41"/>
    </row>
    <row r="23477" spans="4:5" x14ac:dyDescent="0.2">
      <c r="D23477" s="1"/>
      <c r="E23477" s="41"/>
    </row>
    <row r="23478" spans="4:5" x14ac:dyDescent="0.2">
      <c r="D23478" s="1"/>
      <c r="E23478" s="41"/>
    </row>
    <row r="23479" spans="4:5" x14ac:dyDescent="0.2">
      <c r="D23479" s="1"/>
      <c r="E23479" s="41"/>
    </row>
    <row r="23480" spans="4:5" x14ac:dyDescent="0.2">
      <c r="D23480" s="1"/>
      <c r="E23480" s="41"/>
    </row>
    <row r="23481" spans="4:5" x14ac:dyDescent="0.2">
      <c r="D23481" s="1"/>
      <c r="E23481" s="41"/>
    </row>
    <row r="23482" spans="4:5" x14ac:dyDescent="0.2">
      <c r="D23482" s="1"/>
      <c r="E23482" s="41"/>
    </row>
    <row r="23483" spans="4:5" x14ac:dyDescent="0.2">
      <c r="D23483" s="1"/>
      <c r="E23483" s="41"/>
    </row>
    <row r="23484" spans="4:5" x14ac:dyDescent="0.2">
      <c r="D23484" s="1"/>
      <c r="E23484" s="41"/>
    </row>
    <row r="23485" spans="4:5" x14ac:dyDescent="0.2">
      <c r="D23485" s="1"/>
      <c r="E23485" s="41"/>
    </row>
    <row r="23486" spans="4:5" x14ac:dyDescent="0.2">
      <c r="D23486" s="1"/>
      <c r="E23486" s="41"/>
    </row>
    <row r="23487" spans="4:5" x14ac:dyDescent="0.2">
      <c r="D23487" s="1"/>
      <c r="E23487" s="41"/>
    </row>
    <row r="23488" spans="4:5" x14ac:dyDescent="0.2">
      <c r="D23488" s="1"/>
      <c r="E23488" s="41"/>
    </row>
    <row r="23489" spans="4:5" x14ac:dyDescent="0.2">
      <c r="D23489" s="1"/>
      <c r="E23489" s="41"/>
    </row>
    <row r="23490" spans="4:5" x14ac:dyDescent="0.2">
      <c r="D23490" s="1"/>
      <c r="E23490" s="41"/>
    </row>
    <row r="23491" spans="4:5" x14ac:dyDescent="0.2">
      <c r="D23491" s="1"/>
      <c r="E23491" s="41"/>
    </row>
    <row r="23492" spans="4:5" x14ac:dyDescent="0.2">
      <c r="D23492" s="1"/>
      <c r="E23492" s="41"/>
    </row>
    <row r="23493" spans="4:5" x14ac:dyDescent="0.2">
      <c r="D23493" s="1"/>
      <c r="E23493" s="41"/>
    </row>
    <row r="23494" spans="4:5" x14ac:dyDescent="0.2">
      <c r="D23494" s="1"/>
      <c r="E23494" s="41"/>
    </row>
    <row r="23495" spans="4:5" x14ac:dyDescent="0.2">
      <c r="D23495" s="1"/>
      <c r="E23495" s="41"/>
    </row>
    <row r="23496" spans="4:5" x14ac:dyDescent="0.2">
      <c r="D23496" s="1"/>
      <c r="E23496" s="41"/>
    </row>
    <row r="23497" spans="4:5" x14ac:dyDescent="0.2">
      <c r="D23497" s="1"/>
      <c r="E23497" s="41"/>
    </row>
    <row r="23498" spans="4:5" x14ac:dyDescent="0.2">
      <c r="D23498" s="1"/>
      <c r="E23498" s="41"/>
    </row>
    <row r="23499" spans="4:5" x14ac:dyDescent="0.2">
      <c r="D23499" s="1"/>
      <c r="E23499" s="41"/>
    </row>
    <row r="23500" spans="4:5" x14ac:dyDescent="0.2">
      <c r="D23500" s="1"/>
      <c r="E23500" s="41"/>
    </row>
    <row r="23501" spans="4:5" x14ac:dyDescent="0.2">
      <c r="D23501" s="1"/>
      <c r="E23501" s="41"/>
    </row>
    <row r="23502" spans="4:5" x14ac:dyDescent="0.2">
      <c r="D23502" s="1"/>
      <c r="E23502" s="41"/>
    </row>
    <row r="23503" spans="4:5" x14ac:dyDescent="0.2">
      <c r="D23503" s="1"/>
      <c r="E23503" s="41"/>
    </row>
    <row r="23504" spans="4:5" x14ac:dyDescent="0.2">
      <c r="D23504" s="1"/>
      <c r="E23504" s="41"/>
    </row>
    <row r="23505" spans="4:5" x14ac:dyDescent="0.2">
      <c r="D23505" s="1"/>
      <c r="E23505" s="41"/>
    </row>
    <row r="23506" spans="4:5" x14ac:dyDescent="0.2">
      <c r="D23506" s="1"/>
      <c r="E23506" s="41"/>
    </row>
    <row r="23507" spans="4:5" x14ac:dyDescent="0.2">
      <c r="D23507" s="1"/>
      <c r="E23507" s="41"/>
    </row>
    <row r="23508" spans="4:5" x14ac:dyDescent="0.2">
      <c r="D23508" s="1"/>
      <c r="E23508" s="41"/>
    </row>
    <row r="23509" spans="4:5" x14ac:dyDescent="0.2">
      <c r="D23509" s="1"/>
      <c r="E23509" s="41"/>
    </row>
    <row r="23510" spans="4:5" x14ac:dyDescent="0.2">
      <c r="D23510" s="1"/>
      <c r="E23510" s="41"/>
    </row>
    <row r="23511" spans="4:5" x14ac:dyDescent="0.2">
      <c r="D23511" s="1"/>
      <c r="E23511" s="41"/>
    </row>
    <row r="23512" spans="4:5" x14ac:dyDescent="0.2">
      <c r="D23512" s="1"/>
      <c r="E23512" s="41"/>
    </row>
    <row r="23513" spans="4:5" x14ac:dyDescent="0.2">
      <c r="D23513" s="1"/>
      <c r="E23513" s="41"/>
    </row>
    <row r="23514" spans="4:5" x14ac:dyDescent="0.2">
      <c r="D23514" s="1"/>
      <c r="E23514" s="41"/>
    </row>
    <row r="23515" spans="4:5" x14ac:dyDescent="0.2">
      <c r="D23515" s="1"/>
      <c r="E23515" s="41"/>
    </row>
    <row r="23516" spans="4:5" x14ac:dyDescent="0.2">
      <c r="D23516" s="1"/>
      <c r="E23516" s="41"/>
    </row>
    <row r="23517" spans="4:5" x14ac:dyDescent="0.2">
      <c r="D23517" s="1"/>
      <c r="E23517" s="41"/>
    </row>
    <row r="23518" spans="4:5" x14ac:dyDescent="0.2">
      <c r="D23518" s="1"/>
      <c r="E23518" s="41"/>
    </row>
    <row r="23519" spans="4:5" x14ac:dyDescent="0.2">
      <c r="D23519" s="1"/>
      <c r="E23519" s="41"/>
    </row>
    <row r="23520" spans="4:5" x14ac:dyDescent="0.2">
      <c r="D23520" s="1"/>
      <c r="E23520" s="41"/>
    </row>
    <row r="23521" spans="4:5" x14ac:dyDescent="0.2">
      <c r="D23521" s="1"/>
      <c r="E23521" s="41"/>
    </row>
    <row r="23522" spans="4:5" x14ac:dyDescent="0.2">
      <c r="D23522" s="1"/>
      <c r="E23522" s="41"/>
    </row>
    <row r="23523" spans="4:5" x14ac:dyDescent="0.2">
      <c r="D23523" s="1"/>
      <c r="E23523" s="41"/>
    </row>
    <row r="23524" spans="4:5" x14ac:dyDescent="0.2">
      <c r="D23524" s="1"/>
      <c r="E23524" s="41"/>
    </row>
    <row r="23525" spans="4:5" x14ac:dyDescent="0.2">
      <c r="D23525" s="1"/>
      <c r="E23525" s="41"/>
    </row>
    <row r="23526" spans="4:5" x14ac:dyDescent="0.2">
      <c r="D23526" s="1"/>
      <c r="E23526" s="41"/>
    </row>
    <row r="23527" spans="4:5" x14ac:dyDescent="0.2">
      <c r="D23527" s="1"/>
      <c r="E23527" s="41"/>
    </row>
    <row r="23528" spans="4:5" x14ac:dyDescent="0.2">
      <c r="D23528" s="1"/>
      <c r="E23528" s="41"/>
    </row>
    <row r="23529" spans="4:5" x14ac:dyDescent="0.2">
      <c r="D23529" s="1"/>
      <c r="E23529" s="41"/>
    </row>
    <row r="23530" spans="4:5" x14ac:dyDescent="0.2">
      <c r="D23530" s="1"/>
      <c r="E23530" s="41"/>
    </row>
    <row r="23531" spans="4:5" x14ac:dyDescent="0.2">
      <c r="D23531" s="1"/>
      <c r="E23531" s="41"/>
    </row>
    <row r="23532" spans="4:5" x14ac:dyDescent="0.2">
      <c r="D23532" s="1"/>
      <c r="E23532" s="41"/>
    </row>
    <row r="23533" spans="4:5" x14ac:dyDescent="0.2">
      <c r="D23533" s="1"/>
      <c r="E23533" s="41"/>
    </row>
    <row r="23534" spans="4:5" x14ac:dyDescent="0.2">
      <c r="D23534" s="1"/>
      <c r="E23534" s="41"/>
    </row>
    <row r="23535" spans="4:5" x14ac:dyDescent="0.2">
      <c r="D23535" s="1"/>
      <c r="E23535" s="41"/>
    </row>
    <row r="23536" spans="4:5" x14ac:dyDescent="0.2">
      <c r="D23536" s="1"/>
      <c r="E23536" s="41"/>
    </row>
    <row r="23537" spans="4:5" x14ac:dyDescent="0.2">
      <c r="D23537" s="1"/>
      <c r="E23537" s="41"/>
    </row>
    <row r="23538" spans="4:5" x14ac:dyDescent="0.2">
      <c r="D23538" s="1"/>
      <c r="E23538" s="41"/>
    </row>
    <row r="23539" spans="4:5" x14ac:dyDescent="0.2">
      <c r="D23539" s="1"/>
      <c r="E23539" s="41"/>
    </row>
    <row r="23540" spans="4:5" x14ac:dyDescent="0.2">
      <c r="D23540" s="1"/>
      <c r="E23540" s="41"/>
    </row>
    <row r="23541" spans="4:5" x14ac:dyDescent="0.2">
      <c r="D23541" s="1"/>
      <c r="E23541" s="41"/>
    </row>
    <row r="23542" spans="4:5" x14ac:dyDescent="0.2">
      <c r="D23542" s="1"/>
      <c r="E23542" s="41"/>
    </row>
    <row r="23543" spans="4:5" x14ac:dyDescent="0.2">
      <c r="D23543" s="1"/>
      <c r="E23543" s="41"/>
    </row>
    <row r="23544" spans="4:5" x14ac:dyDescent="0.2">
      <c r="D23544" s="1"/>
      <c r="E23544" s="41"/>
    </row>
    <row r="23545" spans="4:5" x14ac:dyDescent="0.2">
      <c r="D23545" s="1"/>
      <c r="E23545" s="41"/>
    </row>
    <row r="23546" spans="4:5" x14ac:dyDescent="0.2">
      <c r="D23546" s="1"/>
      <c r="E23546" s="41"/>
    </row>
    <row r="23547" spans="4:5" x14ac:dyDescent="0.2">
      <c r="D23547" s="1"/>
      <c r="E23547" s="41"/>
    </row>
    <row r="23548" spans="4:5" x14ac:dyDescent="0.2">
      <c r="D23548" s="1"/>
      <c r="E23548" s="41"/>
    </row>
    <row r="23549" spans="4:5" x14ac:dyDescent="0.2">
      <c r="D23549" s="1"/>
      <c r="E23549" s="41"/>
    </row>
    <row r="23550" spans="4:5" x14ac:dyDescent="0.2">
      <c r="D23550" s="1"/>
      <c r="E23550" s="41"/>
    </row>
    <row r="23551" spans="4:5" x14ac:dyDescent="0.2">
      <c r="D23551" s="1"/>
      <c r="E23551" s="41"/>
    </row>
    <row r="23552" spans="4:5" x14ac:dyDescent="0.2">
      <c r="D23552" s="1"/>
      <c r="E23552" s="41"/>
    </row>
    <row r="23553" spans="4:5" x14ac:dyDescent="0.2">
      <c r="D23553" s="1"/>
      <c r="E23553" s="41"/>
    </row>
    <row r="23554" spans="4:5" x14ac:dyDescent="0.2">
      <c r="D23554" s="1"/>
      <c r="E23554" s="41"/>
    </row>
    <row r="23555" spans="4:5" x14ac:dyDescent="0.2">
      <c r="D23555" s="1"/>
      <c r="E23555" s="41"/>
    </row>
    <row r="23556" spans="4:5" x14ac:dyDescent="0.2">
      <c r="D23556" s="1"/>
      <c r="E23556" s="41"/>
    </row>
    <row r="23557" spans="4:5" x14ac:dyDescent="0.2">
      <c r="D23557" s="1"/>
      <c r="E23557" s="41"/>
    </row>
    <row r="23558" spans="4:5" x14ac:dyDescent="0.2">
      <c r="D23558" s="1"/>
      <c r="E23558" s="41"/>
    </row>
    <row r="23559" spans="4:5" x14ac:dyDescent="0.2">
      <c r="D23559" s="1"/>
      <c r="E23559" s="41"/>
    </row>
    <row r="23560" spans="4:5" x14ac:dyDescent="0.2">
      <c r="D23560" s="1"/>
      <c r="E23560" s="41"/>
    </row>
    <row r="23561" spans="4:5" x14ac:dyDescent="0.2">
      <c r="D23561" s="1"/>
      <c r="E23561" s="41"/>
    </row>
    <row r="23562" spans="4:5" x14ac:dyDescent="0.2">
      <c r="D23562" s="1"/>
      <c r="E23562" s="41"/>
    </row>
    <row r="23563" spans="4:5" x14ac:dyDescent="0.2">
      <c r="D23563" s="1"/>
      <c r="E23563" s="41"/>
    </row>
    <row r="23564" spans="4:5" x14ac:dyDescent="0.2">
      <c r="D23564" s="1"/>
      <c r="E23564" s="41"/>
    </row>
    <row r="23565" spans="4:5" x14ac:dyDescent="0.2">
      <c r="D23565" s="1"/>
      <c r="E23565" s="41"/>
    </row>
    <row r="23566" spans="4:5" x14ac:dyDescent="0.2">
      <c r="D23566" s="1"/>
      <c r="E23566" s="41"/>
    </row>
    <row r="23567" spans="4:5" x14ac:dyDescent="0.2">
      <c r="D23567" s="1"/>
      <c r="E23567" s="41"/>
    </row>
    <row r="23568" spans="4:5" x14ac:dyDescent="0.2">
      <c r="D23568" s="1"/>
      <c r="E23568" s="41"/>
    </row>
    <row r="23569" spans="4:5" x14ac:dyDescent="0.2">
      <c r="D23569" s="1"/>
      <c r="E23569" s="41"/>
    </row>
    <row r="23570" spans="4:5" x14ac:dyDescent="0.2">
      <c r="D23570" s="1"/>
      <c r="E23570" s="41"/>
    </row>
    <row r="23571" spans="4:5" x14ac:dyDescent="0.2">
      <c r="D23571" s="1"/>
      <c r="E23571" s="41"/>
    </row>
    <row r="23572" spans="4:5" x14ac:dyDescent="0.2">
      <c r="D23572" s="1"/>
      <c r="E23572" s="41"/>
    </row>
    <row r="23573" spans="4:5" x14ac:dyDescent="0.2">
      <c r="D23573" s="1"/>
      <c r="E23573" s="41"/>
    </row>
    <row r="23574" spans="4:5" x14ac:dyDescent="0.2">
      <c r="D23574" s="1"/>
      <c r="E23574" s="41"/>
    </row>
    <row r="23575" spans="4:5" x14ac:dyDescent="0.2">
      <c r="D23575" s="1"/>
      <c r="E23575" s="41"/>
    </row>
    <row r="23576" spans="4:5" x14ac:dyDescent="0.2">
      <c r="D23576" s="1"/>
      <c r="E23576" s="41"/>
    </row>
    <row r="23577" spans="4:5" x14ac:dyDescent="0.2">
      <c r="D23577" s="1"/>
      <c r="E23577" s="41"/>
    </row>
    <row r="23578" spans="4:5" x14ac:dyDescent="0.2">
      <c r="D23578" s="1"/>
      <c r="E23578" s="41"/>
    </row>
    <row r="23579" spans="4:5" x14ac:dyDescent="0.2">
      <c r="D23579" s="1"/>
      <c r="E23579" s="41"/>
    </row>
    <row r="23580" spans="4:5" x14ac:dyDescent="0.2">
      <c r="D23580" s="1"/>
      <c r="E23580" s="41"/>
    </row>
    <row r="23581" spans="4:5" x14ac:dyDescent="0.2">
      <c r="D23581" s="1"/>
      <c r="E23581" s="41"/>
    </row>
    <row r="23582" spans="4:5" x14ac:dyDescent="0.2">
      <c r="D23582" s="1"/>
      <c r="E23582" s="41"/>
    </row>
    <row r="23583" spans="4:5" x14ac:dyDescent="0.2">
      <c r="D23583" s="1"/>
      <c r="E23583" s="41"/>
    </row>
    <row r="23584" spans="4:5" x14ac:dyDescent="0.2">
      <c r="D23584" s="1"/>
      <c r="E23584" s="41"/>
    </row>
    <row r="23585" spans="4:5" x14ac:dyDescent="0.2">
      <c r="D23585" s="1"/>
      <c r="E23585" s="41"/>
    </row>
    <row r="23586" spans="4:5" x14ac:dyDescent="0.2">
      <c r="D23586" s="1"/>
      <c r="E23586" s="41"/>
    </row>
    <row r="23587" spans="4:5" x14ac:dyDescent="0.2">
      <c r="D23587" s="1"/>
      <c r="E23587" s="41"/>
    </row>
    <row r="23588" spans="4:5" x14ac:dyDescent="0.2">
      <c r="D23588" s="1"/>
      <c r="E23588" s="41"/>
    </row>
    <row r="23589" spans="4:5" x14ac:dyDescent="0.2">
      <c r="D23589" s="1"/>
      <c r="E23589" s="41"/>
    </row>
    <row r="23590" spans="4:5" x14ac:dyDescent="0.2">
      <c r="D23590" s="1"/>
      <c r="E23590" s="41"/>
    </row>
    <row r="23591" spans="4:5" x14ac:dyDescent="0.2">
      <c r="D23591" s="1"/>
      <c r="E23591" s="41"/>
    </row>
    <row r="23592" spans="4:5" x14ac:dyDescent="0.2">
      <c r="D23592" s="1"/>
      <c r="E23592" s="41"/>
    </row>
    <row r="23593" spans="4:5" x14ac:dyDescent="0.2">
      <c r="D23593" s="1"/>
      <c r="E23593" s="41"/>
    </row>
    <row r="23594" spans="4:5" x14ac:dyDescent="0.2">
      <c r="D23594" s="1"/>
      <c r="E23594" s="41"/>
    </row>
    <row r="23595" spans="4:5" x14ac:dyDescent="0.2">
      <c r="D23595" s="1"/>
      <c r="E23595" s="41"/>
    </row>
    <row r="23596" spans="4:5" x14ac:dyDescent="0.2">
      <c r="D23596" s="1"/>
      <c r="E23596" s="41"/>
    </row>
    <row r="23597" spans="4:5" x14ac:dyDescent="0.2">
      <c r="D23597" s="1"/>
      <c r="E23597" s="41"/>
    </row>
    <row r="23598" spans="4:5" x14ac:dyDescent="0.2">
      <c r="D23598" s="1"/>
      <c r="E23598" s="41"/>
    </row>
    <row r="23599" spans="4:5" x14ac:dyDescent="0.2">
      <c r="D23599" s="1"/>
      <c r="E23599" s="41"/>
    </row>
    <row r="23600" spans="4:5" x14ac:dyDescent="0.2">
      <c r="D23600" s="1"/>
      <c r="E23600" s="41"/>
    </row>
    <row r="23601" spans="4:5" x14ac:dyDescent="0.2">
      <c r="D23601" s="1"/>
      <c r="E23601" s="41"/>
    </row>
    <row r="23602" spans="4:5" x14ac:dyDescent="0.2">
      <c r="D23602" s="1"/>
      <c r="E23602" s="41"/>
    </row>
    <row r="23603" spans="4:5" x14ac:dyDescent="0.2">
      <c r="D23603" s="1"/>
      <c r="E23603" s="41"/>
    </row>
    <row r="23604" spans="4:5" x14ac:dyDescent="0.2">
      <c r="D23604" s="1"/>
      <c r="E23604" s="41"/>
    </row>
    <row r="23605" spans="4:5" x14ac:dyDescent="0.2">
      <c r="D23605" s="1"/>
      <c r="E23605" s="41"/>
    </row>
    <row r="23606" spans="4:5" x14ac:dyDescent="0.2">
      <c r="D23606" s="1"/>
      <c r="E23606" s="41"/>
    </row>
    <row r="23607" spans="4:5" x14ac:dyDescent="0.2">
      <c r="D23607" s="1"/>
      <c r="E23607" s="41"/>
    </row>
    <row r="23608" spans="4:5" x14ac:dyDescent="0.2">
      <c r="D23608" s="1"/>
      <c r="E23608" s="41"/>
    </row>
    <row r="23609" spans="4:5" x14ac:dyDescent="0.2">
      <c r="D23609" s="1"/>
      <c r="E23609" s="41"/>
    </row>
    <row r="23610" spans="4:5" x14ac:dyDescent="0.2">
      <c r="D23610" s="1"/>
      <c r="E23610" s="41"/>
    </row>
    <row r="23611" spans="4:5" x14ac:dyDescent="0.2">
      <c r="D23611" s="1"/>
      <c r="E23611" s="41"/>
    </row>
    <row r="23612" spans="4:5" x14ac:dyDescent="0.2">
      <c r="D23612" s="1"/>
      <c r="E23612" s="41"/>
    </row>
    <row r="23613" spans="4:5" x14ac:dyDescent="0.2">
      <c r="D23613" s="1"/>
      <c r="E23613" s="41"/>
    </row>
    <row r="23614" spans="4:5" x14ac:dyDescent="0.2">
      <c r="D23614" s="1"/>
      <c r="E23614" s="41"/>
    </row>
    <row r="23615" spans="4:5" x14ac:dyDescent="0.2">
      <c r="D23615" s="1"/>
      <c r="E23615" s="41"/>
    </row>
    <row r="23616" spans="4:5" x14ac:dyDescent="0.2">
      <c r="D23616" s="1"/>
      <c r="E23616" s="41"/>
    </row>
    <row r="23617" spans="4:5" x14ac:dyDescent="0.2">
      <c r="D23617" s="1"/>
      <c r="E23617" s="41"/>
    </row>
    <row r="23618" spans="4:5" x14ac:dyDescent="0.2">
      <c r="D23618" s="1"/>
      <c r="E23618" s="41"/>
    </row>
    <row r="23619" spans="4:5" x14ac:dyDescent="0.2">
      <c r="D23619" s="1"/>
      <c r="E23619" s="41"/>
    </row>
    <row r="23620" spans="4:5" x14ac:dyDescent="0.2">
      <c r="D23620" s="1"/>
      <c r="E23620" s="41"/>
    </row>
    <row r="23621" spans="4:5" x14ac:dyDescent="0.2">
      <c r="D23621" s="1"/>
      <c r="E23621" s="41"/>
    </row>
    <row r="23622" spans="4:5" x14ac:dyDescent="0.2">
      <c r="D23622" s="1"/>
      <c r="E23622" s="41"/>
    </row>
    <row r="23623" spans="4:5" x14ac:dyDescent="0.2">
      <c r="D23623" s="1"/>
      <c r="E23623" s="41"/>
    </row>
    <row r="23624" spans="4:5" x14ac:dyDescent="0.2">
      <c r="D23624" s="1"/>
      <c r="E23624" s="41"/>
    </row>
    <row r="23625" spans="4:5" x14ac:dyDescent="0.2">
      <c r="D23625" s="1"/>
      <c r="E23625" s="41"/>
    </row>
    <row r="23626" spans="4:5" x14ac:dyDescent="0.2">
      <c r="D23626" s="1"/>
      <c r="E23626" s="41"/>
    </row>
    <row r="23627" spans="4:5" x14ac:dyDescent="0.2">
      <c r="D23627" s="1"/>
      <c r="E23627" s="41"/>
    </row>
    <row r="23628" spans="4:5" x14ac:dyDescent="0.2">
      <c r="D23628" s="1"/>
      <c r="E23628" s="41"/>
    </row>
    <row r="23629" spans="4:5" x14ac:dyDescent="0.2">
      <c r="D23629" s="1"/>
      <c r="E23629" s="41"/>
    </row>
    <row r="23630" spans="4:5" x14ac:dyDescent="0.2">
      <c r="D23630" s="1"/>
      <c r="E23630" s="41"/>
    </row>
    <row r="23631" spans="4:5" x14ac:dyDescent="0.2">
      <c r="D23631" s="1"/>
      <c r="E23631" s="41"/>
    </row>
    <row r="23632" spans="4:5" x14ac:dyDescent="0.2">
      <c r="D23632" s="1"/>
      <c r="E23632" s="41"/>
    </row>
    <row r="23633" spans="4:5" x14ac:dyDescent="0.2">
      <c r="D23633" s="1"/>
      <c r="E23633" s="41"/>
    </row>
    <row r="23634" spans="4:5" x14ac:dyDescent="0.2">
      <c r="D23634" s="1"/>
      <c r="E23634" s="41"/>
    </row>
    <row r="23635" spans="4:5" x14ac:dyDescent="0.2">
      <c r="D23635" s="1"/>
      <c r="E23635" s="41"/>
    </row>
    <row r="23636" spans="4:5" x14ac:dyDescent="0.2">
      <c r="D23636" s="1"/>
      <c r="E23636" s="41"/>
    </row>
    <row r="23637" spans="4:5" x14ac:dyDescent="0.2">
      <c r="D23637" s="1"/>
      <c r="E23637" s="41"/>
    </row>
    <row r="23638" spans="4:5" x14ac:dyDescent="0.2">
      <c r="D23638" s="1"/>
      <c r="E23638" s="41"/>
    </row>
    <row r="23639" spans="4:5" x14ac:dyDescent="0.2">
      <c r="D23639" s="1"/>
      <c r="E23639" s="41"/>
    </row>
    <row r="23640" spans="4:5" x14ac:dyDescent="0.2">
      <c r="D23640" s="1"/>
      <c r="E23640" s="41"/>
    </row>
    <row r="23641" spans="4:5" x14ac:dyDescent="0.2">
      <c r="D23641" s="1"/>
      <c r="E23641" s="41"/>
    </row>
    <row r="23642" spans="4:5" x14ac:dyDescent="0.2">
      <c r="D23642" s="1"/>
      <c r="E23642" s="41"/>
    </row>
    <row r="23643" spans="4:5" x14ac:dyDescent="0.2">
      <c r="D23643" s="1"/>
      <c r="E23643" s="41"/>
    </row>
    <row r="23644" spans="4:5" x14ac:dyDescent="0.2">
      <c r="D23644" s="1"/>
      <c r="E23644" s="41"/>
    </row>
    <row r="23645" spans="4:5" x14ac:dyDescent="0.2">
      <c r="D23645" s="1"/>
      <c r="E23645" s="41"/>
    </row>
    <row r="23646" spans="4:5" x14ac:dyDescent="0.2">
      <c r="D23646" s="1"/>
      <c r="E23646" s="41"/>
    </row>
    <row r="23647" spans="4:5" x14ac:dyDescent="0.2">
      <c r="D23647" s="1"/>
      <c r="E23647" s="41"/>
    </row>
    <row r="23648" spans="4:5" x14ac:dyDescent="0.2">
      <c r="D23648" s="1"/>
      <c r="E23648" s="41"/>
    </row>
    <row r="23649" spans="4:5" x14ac:dyDescent="0.2">
      <c r="D23649" s="1"/>
      <c r="E23649" s="41"/>
    </row>
    <row r="23650" spans="4:5" x14ac:dyDescent="0.2">
      <c r="D23650" s="1"/>
      <c r="E23650" s="41"/>
    </row>
    <row r="23651" spans="4:5" x14ac:dyDescent="0.2">
      <c r="D23651" s="1"/>
      <c r="E23651" s="41"/>
    </row>
    <row r="23652" spans="4:5" x14ac:dyDescent="0.2">
      <c r="D23652" s="1"/>
      <c r="E23652" s="41"/>
    </row>
    <row r="23653" spans="4:5" x14ac:dyDescent="0.2">
      <c r="D23653" s="1"/>
      <c r="E23653" s="41"/>
    </row>
    <row r="23654" spans="4:5" x14ac:dyDescent="0.2">
      <c r="D23654" s="1"/>
      <c r="E23654" s="41"/>
    </row>
    <row r="23655" spans="4:5" x14ac:dyDescent="0.2">
      <c r="D23655" s="1"/>
      <c r="E23655" s="41"/>
    </row>
    <row r="23656" spans="4:5" x14ac:dyDescent="0.2">
      <c r="D23656" s="1"/>
      <c r="E23656" s="41"/>
    </row>
    <row r="23657" spans="4:5" x14ac:dyDescent="0.2">
      <c r="D23657" s="1"/>
      <c r="E23657" s="41"/>
    </row>
    <row r="23658" spans="4:5" x14ac:dyDescent="0.2">
      <c r="D23658" s="1"/>
      <c r="E23658" s="41"/>
    </row>
    <row r="23659" spans="4:5" x14ac:dyDescent="0.2">
      <c r="D23659" s="1"/>
      <c r="E23659" s="41"/>
    </row>
    <row r="23660" spans="4:5" x14ac:dyDescent="0.2">
      <c r="D23660" s="1"/>
      <c r="E23660" s="41"/>
    </row>
    <row r="23661" spans="4:5" x14ac:dyDescent="0.2">
      <c r="D23661" s="1"/>
      <c r="E23661" s="41"/>
    </row>
    <row r="23662" spans="4:5" x14ac:dyDescent="0.2">
      <c r="D23662" s="1"/>
      <c r="E23662" s="41"/>
    </row>
    <row r="23663" spans="4:5" x14ac:dyDescent="0.2">
      <c r="D23663" s="1"/>
      <c r="E23663" s="41"/>
    </row>
    <row r="23664" spans="4:5" x14ac:dyDescent="0.2">
      <c r="D23664" s="1"/>
      <c r="E23664" s="41"/>
    </row>
    <row r="23665" spans="4:5" x14ac:dyDescent="0.2">
      <c r="D23665" s="1"/>
      <c r="E23665" s="41"/>
    </row>
    <row r="23666" spans="4:5" x14ac:dyDescent="0.2">
      <c r="D23666" s="1"/>
      <c r="E23666" s="41"/>
    </row>
    <row r="23667" spans="4:5" x14ac:dyDescent="0.2">
      <c r="D23667" s="1"/>
      <c r="E23667" s="41"/>
    </row>
    <row r="23668" spans="4:5" x14ac:dyDescent="0.2">
      <c r="D23668" s="1"/>
      <c r="E23668" s="41"/>
    </row>
    <row r="23669" spans="4:5" x14ac:dyDescent="0.2">
      <c r="D23669" s="1"/>
      <c r="E23669" s="41"/>
    </row>
    <row r="23670" spans="4:5" x14ac:dyDescent="0.2">
      <c r="D23670" s="1"/>
      <c r="E23670" s="41"/>
    </row>
    <row r="23671" spans="4:5" x14ac:dyDescent="0.2">
      <c r="D23671" s="1"/>
      <c r="E23671" s="41"/>
    </row>
    <row r="23672" spans="4:5" x14ac:dyDescent="0.2">
      <c r="D23672" s="1"/>
      <c r="E23672" s="41"/>
    </row>
    <row r="23673" spans="4:5" x14ac:dyDescent="0.2">
      <c r="D23673" s="1"/>
      <c r="E23673" s="41"/>
    </row>
    <row r="23674" spans="4:5" x14ac:dyDescent="0.2">
      <c r="D23674" s="1"/>
      <c r="E23674" s="41"/>
    </row>
    <row r="23675" spans="4:5" x14ac:dyDescent="0.2">
      <c r="D23675" s="1"/>
      <c r="E23675" s="41"/>
    </row>
    <row r="23676" spans="4:5" x14ac:dyDescent="0.2">
      <c r="D23676" s="1"/>
      <c r="E23676" s="41"/>
    </row>
    <row r="23677" spans="4:5" x14ac:dyDescent="0.2">
      <c r="D23677" s="1"/>
      <c r="E23677" s="41"/>
    </row>
    <row r="23678" spans="4:5" x14ac:dyDescent="0.2">
      <c r="D23678" s="1"/>
      <c r="E23678" s="41"/>
    </row>
    <row r="23679" spans="4:5" x14ac:dyDescent="0.2">
      <c r="D23679" s="1"/>
      <c r="E23679" s="41"/>
    </row>
    <row r="23680" spans="4:5" x14ac:dyDescent="0.2">
      <c r="D23680" s="1"/>
      <c r="E23680" s="41"/>
    </row>
    <row r="23681" spans="4:5" x14ac:dyDescent="0.2">
      <c r="D23681" s="1"/>
      <c r="E23681" s="41"/>
    </row>
    <row r="23682" spans="4:5" x14ac:dyDescent="0.2">
      <c r="D23682" s="1"/>
      <c r="E23682" s="41"/>
    </row>
    <row r="23683" spans="4:5" x14ac:dyDescent="0.2">
      <c r="D23683" s="1"/>
      <c r="E23683" s="41"/>
    </row>
    <row r="23684" spans="4:5" x14ac:dyDescent="0.2">
      <c r="D23684" s="1"/>
      <c r="E23684" s="41"/>
    </row>
    <row r="23685" spans="4:5" x14ac:dyDescent="0.2">
      <c r="D23685" s="1"/>
      <c r="E23685" s="41"/>
    </row>
    <row r="23686" spans="4:5" x14ac:dyDescent="0.2">
      <c r="D23686" s="1"/>
      <c r="E23686" s="41"/>
    </row>
    <row r="23687" spans="4:5" x14ac:dyDescent="0.2">
      <c r="D23687" s="1"/>
      <c r="E23687" s="41"/>
    </row>
    <row r="23688" spans="4:5" x14ac:dyDescent="0.2">
      <c r="D23688" s="1"/>
      <c r="E23688" s="41"/>
    </row>
    <row r="23689" spans="4:5" x14ac:dyDescent="0.2">
      <c r="D23689" s="1"/>
      <c r="E23689" s="41"/>
    </row>
    <row r="23690" spans="4:5" x14ac:dyDescent="0.2">
      <c r="D23690" s="1"/>
      <c r="E23690" s="41"/>
    </row>
    <row r="23691" spans="4:5" x14ac:dyDescent="0.2">
      <c r="D23691" s="1"/>
      <c r="E23691" s="41"/>
    </row>
    <row r="23692" spans="4:5" x14ac:dyDescent="0.2">
      <c r="D23692" s="1"/>
      <c r="E23692" s="41"/>
    </row>
    <row r="23693" spans="4:5" x14ac:dyDescent="0.2">
      <c r="D23693" s="1"/>
      <c r="E23693" s="41"/>
    </row>
    <row r="23694" spans="4:5" x14ac:dyDescent="0.2">
      <c r="D23694" s="1"/>
      <c r="E23694" s="41"/>
    </row>
    <row r="23695" spans="4:5" x14ac:dyDescent="0.2">
      <c r="D23695" s="1"/>
      <c r="E23695" s="41"/>
    </row>
    <row r="23696" spans="4:5" x14ac:dyDescent="0.2">
      <c r="D23696" s="1"/>
      <c r="E23696" s="41"/>
    </row>
    <row r="23697" spans="4:5" x14ac:dyDescent="0.2">
      <c r="D23697" s="1"/>
      <c r="E23697" s="41"/>
    </row>
    <row r="23698" spans="4:5" x14ac:dyDescent="0.2">
      <c r="D23698" s="1"/>
      <c r="E23698" s="41"/>
    </row>
    <row r="23699" spans="4:5" x14ac:dyDescent="0.2">
      <c r="D23699" s="1"/>
      <c r="E23699" s="41"/>
    </row>
    <row r="23700" spans="4:5" x14ac:dyDescent="0.2">
      <c r="D23700" s="1"/>
      <c r="E23700" s="41"/>
    </row>
    <row r="23701" spans="4:5" x14ac:dyDescent="0.2">
      <c r="D23701" s="1"/>
      <c r="E23701" s="41"/>
    </row>
    <row r="23702" spans="4:5" x14ac:dyDescent="0.2">
      <c r="D23702" s="1"/>
      <c r="E23702" s="41"/>
    </row>
    <row r="23703" spans="4:5" x14ac:dyDescent="0.2">
      <c r="D23703" s="1"/>
      <c r="E23703" s="41"/>
    </row>
    <row r="23704" spans="4:5" x14ac:dyDescent="0.2">
      <c r="D23704" s="1"/>
      <c r="E23704" s="41"/>
    </row>
    <row r="23705" spans="4:5" x14ac:dyDescent="0.2">
      <c r="D23705" s="1"/>
      <c r="E23705" s="41"/>
    </row>
    <row r="23706" spans="4:5" x14ac:dyDescent="0.2">
      <c r="D23706" s="1"/>
      <c r="E23706" s="41"/>
    </row>
    <row r="23707" spans="4:5" x14ac:dyDescent="0.2">
      <c r="D23707" s="1"/>
      <c r="E23707" s="41"/>
    </row>
    <row r="23708" spans="4:5" x14ac:dyDescent="0.2">
      <c r="D23708" s="1"/>
      <c r="E23708" s="41"/>
    </row>
    <row r="23709" spans="4:5" x14ac:dyDescent="0.2">
      <c r="D23709" s="1"/>
      <c r="E23709" s="41"/>
    </row>
    <row r="23710" spans="4:5" x14ac:dyDescent="0.2">
      <c r="D23710" s="1"/>
      <c r="E23710" s="41"/>
    </row>
    <row r="23711" spans="4:5" x14ac:dyDescent="0.2">
      <c r="D23711" s="1"/>
      <c r="E23711" s="41"/>
    </row>
    <row r="23712" spans="4:5" x14ac:dyDescent="0.2">
      <c r="D23712" s="1"/>
      <c r="E23712" s="41"/>
    </row>
    <row r="23713" spans="4:5" x14ac:dyDescent="0.2">
      <c r="D23713" s="1"/>
      <c r="E23713" s="41"/>
    </row>
    <row r="23714" spans="4:5" x14ac:dyDescent="0.2">
      <c r="D23714" s="1"/>
      <c r="E23714" s="41"/>
    </row>
    <row r="23715" spans="4:5" x14ac:dyDescent="0.2">
      <c r="D23715" s="1"/>
      <c r="E23715" s="41"/>
    </row>
    <row r="23716" spans="4:5" x14ac:dyDescent="0.2">
      <c r="D23716" s="1"/>
      <c r="E23716" s="41"/>
    </row>
    <row r="23717" spans="4:5" x14ac:dyDescent="0.2">
      <c r="D23717" s="1"/>
      <c r="E23717" s="41"/>
    </row>
    <row r="23718" spans="4:5" x14ac:dyDescent="0.2">
      <c r="D23718" s="1"/>
      <c r="E23718" s="41"/>
    </row>
    <row r="23719" spans="4:5" x14ac:dyDescent="0.2">
      <c r="D23719" s="1"/>
      <c r="E23719" s="41"/>
    </row>
    <row r="23720" spans="4:5" x14ac:dyDescent="0.2">
      <c r="D23720" s="1"/>
      <c r="E23720" s="41"/>
    </row>
    <row r="23721" spans="4:5" x14ac:dyDescent="0.2">
      <c r="D23721" s="1"/>
      <c r="E23721" s="41"/>
    </row>
    <row r="23722" spans="4:5" x14ac:dyDescent="0.2">
      <c r="D23722" s="1"/>
      <c r="E23722" s="41"/>
    </row>
    <row r="23723" spans="4:5" x14ac:dyDescent="0.2">
      <c r="D23723" s="1"/>
      <c r="E23723" s="41"/>
    </row>
    <row r="23724" spans="4:5" x14ac:dyDescent="0.2">
      <c r="D23724" s="1"/>
      <c r="E23724" s="41"/>
    </row>
    <row r="23725" spans="4:5" x14ac:dyDescent="0.2">
      <c r="D23725" s="1"/>
      <c r="E23725" s="41"/>
    </row>
    <row r="23726" spans="4:5" x14ac:dyDescent="0.2">
      <c r="D23726" s="1"/>
      <c r="E23726" s="41"/>
    </row>
    <row r="23727" spans="4:5" x14ac:dyDescent="0.2">
      <c r="D23727" s="1"/>
      <c r="E23727" s="41"/>
    </row>
    <row r="23728" spans="4:5" x14ac:dyDescent="0.2">
      <c r="D23728" s="1"/>
      <c r="E23728" s="41"/>
    </row>
    <row r="23729" spans="4:5" x14ac:dyDescent="0.2">
      <c r="D23729" s="1"/>
      <c r="E23729" s="41"/>
    </row>
    <row r="23730" spans="4:5" x14ac:dyDescent="0.2">
      <c r="D23730" s="1"/>
      <c r="E23730" s="41"/>
    </row>
    <row r="23731" spans="4:5" x14ac:dyDescent="0.2">
      <c r="D23731" s="1"/>
      <c r="E23731" s="41"/>
    </row>
    <row r="23732" spans="4:5" x14ac:dyDescent="0.2">
      <c r="D23732" s="1"/>
      <c r="E23732" s="41"/>
    </row>
    <row r="23733" spans="4:5" x14ac:dyDescent="0.2">
      <c r="D23733" s="1"/>
      <c r="E23733" s="41"/>
    </row>
    <row r="23734" spans="4:5" x14ac:dyDescent="0.2">
      <c r="D23734" s="1"/>
      <c r="E23734" s="41"/>
    </row>
    <row r="23735" spans="4:5" x14ac:dyDescent="0.2">
      <c r="D23735" s="1"/>
      <c r="E23735" s="41"/>
    </row>
    <row r="23736" spans="4:5" x14ac:dyDescent="0.2">
      <c r="D23736" s="1"/>
      <c r="E23736" s="41"/>
    </row>
    <row r="23737" spans="4:5" x14ac:dyDescent="0.2">
      <c r="D23737" s="1"/>
      <c r="E23737" s="41"/>
    </row>
    <row r="23738" spans="4:5" x14ac:dyDescent="0.2">
      <c r="D23738" s="1"/>
      <c r="E23738" s="41"/>
    </row>
    <row r="23739" spans="4:5" x14ac:dyDescent="0.2">
      <c r="D23739" s="1"/>
      <c r="E23739" s="41"/>
    </row>
    <row r="23740" spans="4:5" x14ac:dyDescent="0.2">
      <c r="D23740" s="1"/>
      <c r="E23740" s="41"/>
    </row>
    <row r="23741" spans="4:5" x14ac:dyDescent="0.2">
      <c r="D23741" s="1"/>
      <c r="E23741" s="41"/>
    </row>
    <row r="23742" spans="4:5" x14ac:dyDescent="0.2">
      <c r="D23742" s="1"/>
      <c r="E23742" s="41"/>
    </row>
    <row r="23743" spans="4:5" x14ac:dyDescent="0.2">
      <c r="D23743" s="1"/>
      <c r="E23743" s="41"/>
    </row>
    <row r="23744" spans="4:5" x14ac:dyDescent="0.2">
      <c r="D23744" s="1"/>
      <c r="E23744" s="41"/>
    </row>
    <row r="23745" spans="4:5" x14ac:dyDescent="0.2">
      <c r="D23745" s="1"/>
      <c r="E23745" s="41"/>
    </row>
    <row r="23746" spans="4:5" x14ac:dyDescent="0.2">
      <c r="D23746" s="1"/>
      <c r="E23746" s="41"/>
    </row>
    <row r="23747" spans="4:5" x14ac:dyDescent="0.2">
      <c r="D23747" s="1"/>
      <c r="E23747" s="41"/>
    </row>
    <row r="23748" spans="4:5" x14ac:dyDescent="0.2">
      <c r="D23748" s="1"/>
      <c r="E23748" s="41"/>
    </row>
    <row r="23749" spans="4:5" x14ac:dyDescent="0.2">
      <c r="D23749" s="1"/>
      <c r="E23749" s="41"/>
    </row>
    <row r="23750" spans="4:5" x14ac:dyDescent="0.2">
      <c r="D23750" s="1"/>
      <c r="E23750" s="41"/>
    </row>
    <row r="23751" spans="4:5" x14ac:dyDescent="0.2">
      <c r="D23751" s="1"/>
      <c r="E23751" s="41"/>
    </row>
    <row r="23752" spans="4:5" x14ac:dyDescent="0.2">
      <c r="D23752" s="1"/>
      <c r="E23752" s="41"/>
    </row>
    <row r="23753" spans="4:5" x14ac:dyDescent="0.2">
      <c r="D23753" s="1"/>
      <c r="E23753" s="41"/>
    </row>
    <row r="23754" spans="4:5" x14ac:dyDescent="0.2">
      <c r="D23754" s="1"/>
      <c r="E23754" s="41"/>
    </row>
    <row r="23755" spans="4:5" x14ac:dyDescent="0.2">
      <c r="D23755" s="1"/>
      <c r="E23755" s="41"/>
    </row>
    <row r="23756" spans="4:5" x14ac:dyDescent="0.2">
      <c r="D23756" s="1"/>
      <c r="E23756" s="41"/>
    </row>
    <row r="23757" spans="4:5" x14ac:dyDescent="0.2">
      <c r="D23757" s="1"/>
      <c r="E23757" s="41"/>
    </row>
    <row r="23758" spans="4:5" x14ac:dyDescent="0.2">
      <c r="D23758" s="1"/>
      <c r="E23758" s="41"/>
    </row>
    <row r="23759" spans="4:5" x14ac:dyDescent="0.2">
      <c r="D23759" s="1"/>
      <c r="E23759" s="41"/>
    </row>
    <row r="23760" spans="4:5" x14ac:dyDescent="0.2">
      <c r="D23760" s="1"/>
      <c r="E23760" s="41"/>
    </row>
    <row r="23761" spans="4:5" x14ac:dyDescent="0.2">
      <c r="D23761" s="1"/>
      <c r="E23761" s="41"/>
    </row>
    <row r="23762" spans="4:5" x14ac:dyDescent="0.2">
      <c r="D23762" s="1"/>
      <c r="E23762" s="41"/>
    </row>
    <row r="23763" spans="4:5" x14ac:dyDescent="0.2">
      <c r="D23763" s="1"/>
      <c r="E23763" s="41"/>
    </row>
    <row r="23764" spans="4:5" x14ac:dyDescent="0.2">
      <c r="D23764" s="1"/>
      <c r="E23764" s="41"/>
    </row>
    <row r="23765" spans="4:5" x14ac:dyDescent="0.2">
      <c r="D23765" s="1"/>
      <c r="E23765" s="41"/>
    </row>
    <row r="23766" spans="4:5" x14ac:dyDescent="0.2">
      <c r="D23766" s="1"/>
      <c r="E23766" s="41"/>
    </row>
    <row r="23767" spans="4:5" x14ac:dyDescent="0.2">
      <c r="D23767" s="1"/>
      <c r="E23767" s="41"/>
    </row>
    <row r="23768" spans="4:5" x14ac:dyDescent="0.2">
      <c r="D23768" s="1"/>
      <c r="E23768" s="41"/>
    </row>
    <row r="23769" spans="4:5" x14ac:dyDescent="0.2">
      <c r="D23769" s="1"/>
      <c r="E23769" s="41"/>
    </row>
    <row r="23770" spans="4:5" x14ac:dyDescent="0.2">
      <c r="D23770" s="1"/>
      <c r="E23770" s="41"/>
    </row>
    <row r="23771" spans="4:5" x14ac:dyDescent="0.2">
      <c r="D23771" s="1"/>
      <c r="E23771" s="41"/>
    </row>
    <row r="23772" spans="4:5" x14ac:dyDescent="0.2">
      <c r="D23772" s="1"/>
      <c r="E23772" s="41"/>
    </row>
    <row r="23773" spans="4:5" x14ac:dyDescent="0.2">
      <c r="D23773" s="1"/>
      <c r="E23773" s="41"/>
    </row>
    <row r="23774" spans="4:5" x14ac:dyDescent="0.2">
      <c r="D23774" s="1"/>
      <c r="E23774" s="41"/>
    </row>
    <row r="23775" spans="4:5" x14ac:dyDescent="0.2">
      <c r="D23775" s="1"/>
      <c r="E23775" s="41"/>
    </row>
    <row r="23776" spans="4:5" x14ac:dyDescent="0.2">
      <c r="D23776" s="1"/>
      <c r="E23776" s="41"/>
    </row>
    <row r="23777" spans="4:5" x14ac:dyDescent="0.2">
      <c r="D23777" s="1"/>
      <c r="E23777" s="41"/>
    </row>
    <row r="23778" spans="4:5" x14ac:dyDescent="0.2">
      <c r="D23778" s="1"/>
      <c r="E23778" s="41"/>
    </row>
    <row r="23779" spans="4:5" x14ac:dyDescent="0.2">
      <c r="D23779" s="1"/>
      <c r="E23779" s="41"/>
    </row>
    <row r="23780" spans="4:5" x14ac:dyDescent="0.2">
      <c r="D23780" s="1"/>
      <c r="E23780" s="41"/>
    </row>
    <row r="23781" spans="4:5" x14ac:dyDescent="0.2">
      <c r="D23781" s="1"/>
      <c r="E23781" s="41"/>
    </row>
    <row r="23782" spans="4:5" x14ac:dyDescent="0.2">
      <c r="D23782" s="1"/>
      <c r="E23782" s="41"/>
    </row>
    <row r="23783" spans="4:5" x14ac:dyDescent="0.2">
      <c r="D23783" s="1"/>
      <c r="E23783" s="41"/>
    </row>
    <row r="23784" spans="4:5" x14ac:dyDescent="0.2">
      <c r="D23784" s="1"/>
      <c r="E23784" s="41"/>
    </row>
    <row r="23785" spans="4:5" x14ac:dyDescent="0.2">
      <c r="D23785" s="1"/>
      <c r="E23785" s="41"/>
    </row>
    <row r="23786" spans="4:5" x14ac:dyDescent="0.2">
      <c r="D23786" s="1"/>
      <c r="E23786" s="41"/>
    </row>
    <row r="23787" spans="4:5" x14ac:dyDescent="0.2">
      <c r="D23787" s="1"/>
      <c r="E23787" s="41"/>
    </row>
    <row r="23788" spans="4:5" x14ac:dyDescent="0.2">
      <c r="D23788" s="1"/>
      <c r="E23788" s="41"/>
    </row>
    <row r="23789" spans="4:5" x14ac:dyDescent="0.2">
      <c r="D23789" s="1"/>
      <c r="E23789" s="41"/>
    </row>
    <row r="23790" spans="4:5" x14ac:dyDescent="0.2">
      <c r="D23790" s="1"/>
      <c r="E23790" s="41"/>
    </row>
    <row r="23791" spans="4:5" x14ac:dyDescent="0.2">
      <c r="D23791" s="1"/>
      <c r="E23791" s="41"/>
    </row>
    <row r="23792" spans="4:5" x14ac:dyDescent="0.2">
      <c r="D23792" s="1"/>
      <c r="E23792" s="41"/>
    </row>
    <row r="23793" spans="4:5" x14ac:dyDescent="0.2">
      <c r="D23793" s="1"/>
      <c r="E23793" s="41"/>
    </row>
    <row r="23794" spans="4:5" x14ac:dyDescent="0.2">
      <c r="D23794" s="1"/>
      <c r="E23794" s="41"/>
    </row>
    <row r="23795" spans="4:5" x14ac:dyDescent="0.2">
      <c r="D23795" s="1"/>
      <c r="E23795" s="41"/>
    </row>
    <row r="23796" spans="4:5" x14ac:dyDescent="0.2">
      <c r="D23796" s="1"/>
      <c r="E23796" s="41"/>
    </row>
    <row r="23797" spans="4:5" x14ac:dyDescent="0.2">
      <c r="D23797" s="1"/>
      <c r="E23797" s="41"/>
    </row>
    <row r="23798" spans="4:5" x14ac:dyDescent="0.2">
      <c r="D23798" s="1"/>
      <c r="E23798" s="41"/>
    </row>
    <row r="23799" spans="4:5" x14ac:dyDescent="0.2">
      <c r="D23799" s="1"/>
      <c r="E23799" s="41"/>
    </row>
    <row r="23800" spans="4:5" x14ac:dyDescent="0.2">
      <c r="D23800" s="1"/>
      <c r="E23800" s="41"/>
    </row>
    <row r="23801" spans="4:5" x14ac:dyDescent="0.2">
      <c r="D23801" s="1"/>
      <c r="E23801" s="41"/>
    </row>
    <row r="23802" spans="4:5" x14ac:dyDescent="0.2">
      <c r="D23802" s="1"/>
      <c r="E23802" s="41"/>
    </row>
    <row r="23803" spans="4:5" x14ac:dyDescent="0.2">
      <c r="D23803" s="1"/>
      <c r="E23803" s="41"/>
    </row>
    <row r="23804" spans="4:5" x14ac:dyDescent="0.2">
      <c r="D23804" s="1"/>
      <c r="E23804" s="41"/>
    </row>
    <row r="23805" spans="4:5" x14ac:dyDescent="0.2">
      <c r="D23805" s="1"/>
      <c r="E23805" s="41"/>
    </row>
    <row r="23806" spans="4:5" x14ac:dyDescent="0.2">
      <c r="D23806" s="1"/>
      <c r="E23806" s="41"/>
    </row>
    <row r="23807" spans="4:5" x14ac:dyDescent="0.2">
      <c r="D23807" s="1"/>
      <c r="E23807" s="41"/>
    </row>
    <row r="23808" spans="4:5" x14ac:dyDescent="0.2">
      <c r="D23808" s="1"/>
      <c r="E23808" s="41"/>
    </row>
    <row r="23809" spans="4:5" x14ac:dyDescent="0.2">
      <c r="D23809" s="1"/>
      <c r="E23809" s="41"/>
    </row>
    <row r="23810" spans="4:5" x14ac:dyDescent="0.2">
      <c r="D23810" s="1"/>
      <c r="E23810" s="41"/>
    </row>
    <row r="23811" spans="4:5" x14ac:dyDescent="0.2">
      <c r="D23811" s="1"/>
      <c r="E23811" s="41"/>
    </row>
    <row r="23812" spans="4:5" x14ac:dyDescent="0.2">
      <c r="D23812" s="1"/>
      <c r="E23812" s="41"/>
    </row>
    <row r="23813" spans="4:5" x14ac:dyDescent="0.2">
      <c r="D23813" s="1"/>
      <c r="E23813" s="41"/>
    </row>
    <row r="23814" spans="4:5" x14ac:dyDescent="0.2">
      <c r="D23814" s="1"/>
      <c r="E23814" s="41"/>
    </row>
    <row r="23815" spans="4:5" x14ac:dyDescent="0.2">
      <c r="D23815" s="1"/>
      <c r="E23815" s="41"/>
    </row>
    <row r="23816" spans="4:5" x14ac:dyDescent="0.2">
      <c r="D23816" s="1"/>
      <c r="E23816" s="41"/>
    </row>
    <row r="23817" spans="4:5" x14ac:dyDescent="0.2">
      <c r="D23817" s="1"/>
      <c r="E23817" s="41"/>
    </row>
    <row r="23818" spans="4:5" x14ac:dyDescent="0.2">
      <c r="D23818" s="1"/>
      <c r="E23818" s="41"/>
    </row>
    <row r="23819" spans="4:5" x14ac:dyDescent="0.2">
      <c r="D23819" s="1"/>
      <c r="E23819" s="41"/>
    </row>
    <row r="23820" spans="4:5" x14ac:dyDescent="0.2">
      <c r="D23820" s="1"/>
      <c r="E23820" s="41"/>
    </row>
    <row r="23821" spans="4:5" x14ac:dyDescent="0.2">
      <c r="D23821" s="1"/>
      <c r="E23821" s="41"/>
    </row>
    <row r="23822" spans="4:5" x14ac:dyDescent="0.2">
      <c r="D23822" s="1"/>
      <c r="E23822" s="41"/>
    </row>
    <row r="23823" spans="4:5" x14ac:dyDescent="0.2">
      <c r="D23823" s="1"/>
      <c r="E23823" s="41"/>
    </row>
    <row r="23824" spans="4:5" x14ac:dyDescent="0.2">
      <c r="D23824" s="1"/>
      <c r="E23824" s="41"/>
    </row>
    <row r="23825" spans="4:5" x14ac:dyDescent="0.2">
      <c r="D23825" s="1"/>
      <c r="E23825" s="41"/>
    </row>
    <row r="23826" spans="4:5" x14ac:dyDescent="0.2">
      <c r="D23826" s="1"/>
      <c r="E23826" s="41"/>
    </row>
    <row r="23827" spans="4:5" x14ac:dyDescent="0.2">
      <c r="D23827" s="1"/>
      <c r="E23827" s="41"/>
    </row>
    <row r="23828" spans="4:5" x14ac:dyDescent="0.2">
      <c r="D23828" s="1"/>
      <c r="E23828" s="41"/>
    </row>
    <row r="23829" spans="4:5" x14ac:dyDescent="0.2">
      <c r="D23829" s="1"/>
      <c r="E23829" s="41"/>
    </row>
    <row r="23830" spans="4:5" x14ac:dyDescent="0.2">
      <c r="D23830" s="1"/>
      <c r="E23830" s="41"/>
    </row>
    <row r="23831" spans="4:5" x14ac:dyDescent="0.2">
      <c r="D23831" s="1"/>
      <c r="E23831" s="41"/>
    </row>
    <row r="23832" spans="4:5" x14ac:dyDescent="0.2">
      <c r="D23832" s="1"/>
      <c r="E23832" s="41"/>
    </row>
    <row r="23833" spans="4:5" x14ac:dyDescent="0.2">
      <c r="D23833" s="1"/>
      <c r="E23833" s="41"/>
    </row>
    <row r="23834" spans="4:5" x14ac:dyDescent="0.2">
      <c r="D23834" s="1"/>
      <c r="E23834" s="41"/>
    </row>
    <row r="23835" spans="4:5" x14ac:dyDescent="0.2">
      <c r="D23835" s="1"/>
      <c r="E23835" s="41"/>
    </row>
    <row r="23836" spans="4:5" x14ac:dyDescent="0.2">
      <c r="D23836" s="1"/>
      <c r="E23836" s="41"/>
    </row>
    <row r="23837" spans="4:5" x14ac:dyDescent="0.2">
      <c r="D23837" s="1"/>
      <c r="E23837" s="41"/>
    </row>
    <row r="23838" spans="4:5" x14ac:dyDescent="0.2">
      <c r="D23838" s="1"/>
      <c r="E23838" s="41"/>
    </row>
    <row r="23839" spans="4:5" x14ac:dyDescent="0.2">
      <c r="D23839" s="1"/>
      <c r="E23839" s="41"/>
    </row>
    <row r="23840" spans="4:5" x14ac:dyDescent="0.2">
      <c r="D23840" s="1"/>
      <c r="E23840" s="41"/>
    </row>
    <row r="23841" spans="4:5" x14ac:dyDescent="0.2">
      <c r="D23841" s="1"/>
      <c r="E23841" s="41"/>
    </row>
    <row r="23842" spans="4:5" x14ac:dyDescent="0.2">
      <c r="D23842" s="1"/>
      <c r="E23842" s="41"/>
    </row>
    <row r="23843" spans="4:5" x14ac:dyDescent="0.2">
      <c r="D23843" s="1"/>
      <c r="E23843" s="41"/>
    </row>
    <row r="23844" spans="4:5" x14ac:dyDescent="0.2">
      <c r="D23844" s="1"/>
      <c r="E23844" s="41"/>
    </row>
    <row r="23845" spans="4:5" x14ac:dyDescent="0.2">
      <c r="D23845" s="1"/>
      <c r="E23845" s="41"/>
    </row>
    <row r="23846" spans="4:5" x14ac:dyDescent="0.2">
      <c r="D23846" s="1"/>
      <c r="E23846" s="41"/>
    </row>
    <row r="23847" spans="4:5" x14ac:dyDescent="0.2">
      <c r="D23847" s="1"/>
      <c r="E23847" s="41"/>
    </row>
    <row r="23848" spans="4:5" x14ac:dyDescent="0.2">
      <c r="D23848" s="1"/>
      <c r="E23848" s="41"/>
    </row>
    <row r="23849" spans="4:5" x14ac:dyDescent="0.2">
      <c r="D23849" s="1"/>
      <c r="E23849" s="41"/>
    </row>
    <row r="23850" spans="4:5" x14ac:dyDescent="0.2">
      <c r="D23850" s="1"/>
      <c r="E23850" s="41"/>
    </row>
    <row r="23851" spans="4:5" x14ac:dyDescent="0.2">
      <c r="D23851" s="1"/>
      <c r="E23851" s="41"/>
    </row>
    <row r="23852" spans="4:5" x14ac:dyDescent="0.2">
      <c r="D23852" s="1"/>
      <c r="E23852" s="41"/>
    </row>
    <row r="23853" spans="4:5" x14ac:dyDescent="0.2">
      <c r="D23853" s="1"/>
      <c r="E23853" s="41"/>
    </row>
    <row r="23854" spans="4:5" x14ac:dyDescent="0.2">
      <c r="D23854" s="1"/>
      <c r="E23854" s="41"/>
    </row>
    <row r="23855" spans="4:5" x14ac:dyDescent="0.2">
      <c r="D23855" s="1"/>
      <c r="E23855" s="41"/>
    </row>
    <row r="23856" spans="4:5" x14ac:dyDescent="0.2">
      <c r="D23856" s="1"/>
      <c r="E23856" s="41"/>
    </row>
    <row r="23857" spans="4:5" x14ac:dyDescent="0.2">
      <c r="D23857" s="1"/>
      <c r="E23857" s="41"/>
    </row>
    <row r="23858" spans="4:5" x14ac:dyDescent="0.2">
      <c r="D23858" s="1"/>
      <c r="E23858" s="41"/>
    </row>
    <row r="23859" spans="4:5" x14ac:dyDescent="0.2">
      <c r="D23859" s="1"/>
      <c r="E23859" s="41"/>
    </row>
    <row r="23860" spans="4:5" x14ac:dyDescent="0.2">
      <c r="D23860" s="1"/>
      <c r="E23860" s="41"/>
    </row>
    <row r="23861" spans="4:5" x14ac:dyDescent="0.2">
      <c r="D23861" s="1"/>
      <c r="E23861" s="41"/>
    </row>
    <row r="23862" spans="4:5" x14ac:dyDescent="0.2">
      <c r="D23862" s="1"/>
      <c r="E23862" s="41"/>
    </row>
    <row r="23863" spans="4:5" x14ac:dyDescent="0.2">
      <c r="D23863" s="1"/>
      <c r="E23863" s="41"/>
    </row>
    <row r="23864" spans="4:5" x14ac:dyDescent="0.2">
      <c r="D23864" s="1"/>
      <c r="E23864" s="41"/>
    </row>
    <row r="23865" spans="4:5" x14ac:dyDescent="0.2">
      <c r="D23865" s="1"/>
      <c r="E23865" s="41"/>
    </row>
    <row r="23866" spans="4:5" x14ac:dyDescent="0.2">
      <c r="D23866" s="1"/>
      <c r="E23866" s="41"/>
    </row>
    <row r="23867" spans="4:5" x14ac:dyDescent="0.2">
      <c r="D23867" s="1"/>
      <c r="E23867" s="41"/>
    </row>
    <row r="23868" spans="4:5" x14ac:dyDescent="0.2">
      <c r="D23868" s="1"/>
      <c r="E23868" s="41"/>
    </row>
    <row r="23869" spans="4:5" x14ac:dyDescent="0.2">
      <c r="D23869" s="1"/>
      <c r="E23869" s="41"/>
    </row>
    <row r="23870" spans="4:5" x14ac:dyDescent="0.2">
      <c r="D23870" s="1"/>
      <c r="E23870" s="41"/>
    </row>
    <row r="23871" spans="4:5" x14ac:dyDescent="0.2">
      <c r="D23871" s="1"/>
      <c r="E23871" s="41"/>
    </row>
    <row r="23872" spans="4:5" x14ac:dyDescent="0.2">
      <c r="D23872" s="1"/>
      <c r="E23872" s="41"/>
    </row>
    <row r="23873" spans="4:5" x14ac:dyDescent="0.2">
      <c r="D23873" s="1"/>
      <c r="E23873" s="41"/>
    </row>
    <row r="23874" spans="4:5" x14ac:dyDescent="0.2">
      <c r="D23874" s="1"/>
      <c r="E23874" s="41"/>
    </row>
    <row r="23875" spans="4:5" x14ac:dyDescent="0.2">
      <c r="D23875" s="1"/>
      <c r="E23875" s="41"/>
    </row>
    <row r="23876" spans="4:5" x14ac:dyDescent="0.2">
      <c r="D23876" s="1"/>
      <c r="E23876" s="41"/>
    </row>
    <row r="23877" spans="4:5" x14ac:dyDescent="0.2">
      <c r="D23877" s="1"/>
      <c r="E23877" s="41"/>
    </row>
    <row r="23878" spans="4:5" x14ac:dyDescent="0.2">
      <c r="D23878" s="1"/>
      <c r="E23878" s="41"/>
    </row>
    <row r="23879" spans="4:5" x14ac:dyDescent="0.2">
      <c r="D23879" s="1"/>
      <c r="E23879" s="41"/>
    </row>
    <row r="23880" spans="4:5" x14ac:dyDescent="0.2">
      <c r="D23880" s="1"/>
      <c r="E23880" s="41"/>
    </row>
    <row r="23881" spans="4:5" x14ac:dyDescent="0.2">
      <c r="D23881" s="1"/>
      <c r="E23881" s="41"/>
    </row>
    <row r="23882" spans="4:5" x14ac:dyDescent="0.2">
      <c r="D23882" s="1"/>
      <c r="E23882" s="41"/>
    </row>
    <row r="23883" spans="4:5" x14ac:dyDescent="0.2">
      <c r="D23883" s="1"/>
      <c r="E23883" s="41"/>
    </row>
    <row r="23884" spans="4:5" x14ac:dyDescent="0.2">
      <c r="D23884" s="1"/>
      <c r="E23884" s="41"/>
    </row>
    <row r="23885" spans="4:5" x14ac:dyDescent="0.2">
      <c r="D23885" s="1"/>
      <c r="E23885" s="41"/>
    </row>
    <row r="23886" spans="4:5" x14ac:dyDescent="0.2">
      <c r="D23886" s="1"/>
      <c r="E23886" s="41"/>
    </row>
    <row r="23887" spans="4:5" x14ac:dyDescent="0.2">
      <c r="D23887" s="1"/>
      <c r="E23887" s="41"/>
    </row>
    <row r="23888" spans="4:5" x14ac:dyDescent="0.2">
      <c r="D23888" s="1"/>
      <c r="E23888" s="41"/>
    </row>
    <row r="23889" spans="4:5" x14ac:dyDescent="0.2">
      <c r="D23889" s="1"/>
      <c r="E23889" s="41"/>
    </row>
    <row r="23890" spans="4:5" x14ac:dyDescent="0.2">
      <c r="D23890" s="1"/>
      <c r="E23890" s="41"/>
    </row>
    <row r="23891" spans="4:5" x14ac:dyDescent="0.2">
      <c r="D23891" s="1"/>
      <c r="E23891" s="41"/>
    </row>
    <row r="23892" spans="4:5" x14ac:dyDescent="0.2">
      <c r="D23892" s="1"/>
      <c r="E23892" s="41"/>
    </row>
    <row r="23893" spans="4:5" x14ac:dyDescent="0.2">
      <c r="D23893" s="1"/>
      <c r="E23893" s="41"/>
    </row>
    <row r="23894" spans="4:5" x14ac:dyDescent="0.2">
      <c r="D23894" s="1"/>
      <c r="E23894" s="41"/>
    </row>
    <row r="23895" spans="4:5" x14ac:dyDescent="0.2">
      <c r="D23895" s="1"/>
      <c r="E23895" s="41"/>
    </row>
    <row r="23896" spans="4:5" x14ac:dyDescent="0.2">
      <c r="D23896" s="1"/>
      <c r="E23896" s="41"/>
    </row>
    <row r="23897" spans="4:5" x14ac:dyDescent="0.2">
      <c r="D23897" s="1"/>
      <c r="E23897" s="41"/>
    </row>
    <row r="23898" spans="4:5" x14ac:dyDescent="0.2">
      <c r="D23898" s="1"/>
      <c r="E23898" s="41"/>
    </row>
    <row r="23899" spans="4:5" x14ac:dyDescent="0.2">
      <c r="D23899" s="1"/>
      <c r="E23899" s="41"/>
    </row>
    <row r="23900" spans="4:5" x14ac:dyDescent="0.2">
      <c r="D23900" s="1"/>
      <c r="E23900" s="41"/>
    </row>
    <row r="23901" spans="4:5" x14ac:dyDescent="0.2">
      <c r="D23901" s="1"/>
      <c r="E23901" s="41"/>
    </row>
    <row r="23902" spans="4:5" x14ac:dyDescent="0.2">
      <c r="D23902" s="1"/>
      <c r="E23902" s="41"/>
    </row>
    <row r="23903" spans="4:5" x14ac:dyDescent="0.2">
      <c r="D23903" s="1"/>
      <c r="E23903" s="41"/>
    </row>
    <row r="23904" spans="4:5" x14ac:dyDescent="0.2">
      <c r="D23904" s="1"/>
      <c r="E23904" s="41"/>
    </row>
    <row r="23905" spans="4:5" x14ac:dyDescent="0.2">
      <c r="D23905" s="1"/>
      <c r="E23905" s="41"/>
    </row>
    <row r="23906" spans="4:5" x14ac:dyDescent="0.2">
      <c r="D23906" s="1"/>
      <c r="E23906" s="41"/>
    </row>
    <row r="23907" spans="4:5" x14ac:dyDescent="0.2">
      <c r="D23907" s="1"/>
      <c r="E23907" s="41"/>
    </row>
    <row r="23908" spans="4:5" x14ac:dyDescent="0.2">
      <c r="D23908" s="1"/>
      <c r="E23908" s="41"/>
    </row>
    <row r="23909" spans="4:5" x14ac:dyDescent="0.2">
      <c r="D23909" s="1"/>
      <c r="E23909" s="41"/>
    </row>
    <row r="23910" spans="4:5" x14ac:dyDescent="0.2">
      <c r="D23910" s="1"/>
      <c r="E23910" s="41"/>
    </row>
    <row r="23911" spans="4:5" x14ac:dyDescent="0.2">
      <c r="D23911" s="1"/>
      <c r="E23911" s="41"/>
    </row>
    <row r="23912" spans="4:5" x14ac:dyDescent="0.2">
      <c r="D23912" s="1"/>
      <c r="E23912" s="41"/>
    </row>
    <row r="23913" spans="4:5" x14ac:dyDescent="0.2">
      <c r="D23913" s="1"/>
      <c r="E23913" s="41"/>
    </row>
    <row r="23914" spans="4:5" x14ac:dyDescent="0.2">
      <c r="D23914" s="1"/>
      <c r="E23914" s="41"/>
    </row>
    <row r="23915" spans="4:5" x14ac:dyDescent="0.2">
      <c r="D23915" s="1"/>
      <c r="E23915" s="41"/>
    </row>
    <row r="23916" spans="4:5" x14ac:dyDescent="0.2">
      <c r="D23916" s="1"/>
      <c r="E23916" s="41"/>
    </row>
    <row r="23917" spans="4:5" x14ac:dyDescent="0.2">
      <c r="D23917" s="1"/>
      <c r="E23917" s="41"/>
    </row>
    <row r="23918" spans="4:5" x14ac:dyDescent="0.2">
      <c r="D23918" s="1"/>
      <c r="E23918" s="41"/>
    </row>
    <row r="23919" spans="4:5" x14ac:dyDescent="0.2">
      <c r="D23919" s="1"/>
      <c r="E23919" s="41"/>
    </row>
    <row r="23920" spans="4:5" x14ac:dyDescent="0.2">
      <c r="D23920" s="1"/>
      <c r="E23920" s="41"/>
    </row>
    <row r="23921" spans="4:5" x14ac:dyDescent="0.2">
      <c r="D23921" s="1"/>
      <c r="E23921" s="41"/>
    </row>
    <row r="23922" spans="4:5" x14ac:dyDescent="0.2">
      <c r="D23922" s="1"/>
      <c r="E23922" s="41"/>
    </row>
    <row r="23923" spans="4:5" x14ac:dyDescent="0.2">
      <c r="D23923" s="1"/>
      <c r="E23923" s="41"/>
    </row>
    <row r="23924" spans="4:5" x14ac:dyDescent="0.2">
      <c r="D23924" s="1"/>
      <c r="E23924" s="41"/>
    </row>
    <row r="23925" spans="4:5" x14ac:dyDescent="0.2">
      <c r="D23925" s="1"/>
      <c r="E23925" s="41"/>
    </row>
    <row r="23926" spans="4:5" x14ac:dyDescent="0.2">
      <c r="D23926" s="1"/>
      <c r="E23926" s="41"/>
    </row>
    <row r="23927" spans="4:5" x14ac:dyDescent="0.2">
      <c r="D23927" s="1"/>
      <c r="E23927" s="41"/>
    </row>
    <row r="23928" spans="4:5" x14ac:dyDescent="0.2">
      <c r="D23928" s="1"/>
      <c r="E23928" s="41"/>
    </row>
    <row r="23929" spans="4:5" x14ac:dyDescent="0.2">
      <c r="D23929" s="1"/>
      <c r="E23929" s="41"/>
    </row>
    <row r="23930" spans="4:5" x14ac:dyDescent="0.2">
      <c r="D23930" s="1"/>
      <c r="E23930" s="41"/>
    </row>
    <row r="23931" spans="4:5" x14ac:dyDescent="0.2">
      <c r="D23931" s="1"/>
      <c r="E23931" s="41"/>
    </row>
    <row r="23932" spans="4:5" x14ac:dyDescent="0.2">
      <c r="D23932" s="1"/>
      <c r="E23932" s="41"/>
    </row>
    <row r="23933" spans="4:5" x14ac:dyDescent="0.2">
      <c r="D23933" s="1"/>
      <c r="E23933" s="41"/>
    </row>
    <row r="23934" spans="4:5" x14ac:dyDescent="0.2">
      <c r="D23934" s="1"/>
      <c r="E23934" s="41"/>
    </row>
    <row r="23935" spans="4:5" x14ac:dyDescent="0.2">
      <c r="D23935" s="1"/>
      <c r="E23935" s="41"/>
    </row>
    <row r="23936" spans="4:5" x14ac:dyDescent="0.2">
      <c r="D23936" s="1"/>
      <c r="E23936" s="41"/>
    </row>
    <row r="23937" spans="4:5" x14ac:dyDescent="0.2">
      <c r="D23937" s="1"/>
      <c r="E23937" s="41"/>
    </row>
    <row r="23938" spans="4:5" x14ac:dyDescent="0.2">
      <c r="D23938" s="1"/>
      <c r="E23938" s="41"/>
    </row>
    <row r="23939" spans="4:5" x14ac:dyDescent="0.2">
      <c r="D23939" s="1"/>
      <c r="E23939" s="41"/>
    </row>
    <row r="23940" spans="4:5" x14ac:dyDescent="0.2">
      <c r="D23940" s="1"/>
      <c r="E23940" s="41"/>
    </row>
    <row r="23941" spans="4:5" x14ac:dyDescent="0.2">
      <c r="D23941" s="1"/>
      <c r="E23941" s="41"/>
    </row>
    <row r="23942" spans="4:5" x14ac:dyDescent="0.2">
      <c r="D23942" s="1"/>
      <c r="E23942" s="41"/>
    </row>
    <row r="23943" spans="4:5" x14ac:dyDescent="0.2">
      <c r="D23943" s="1"/>
      <c r="E23943" s="41"/>
    </row>
    <row r="23944" spans="4:5" x14ac:dyDescent="0.2">
      <c r="D23944" s="1"/>
      <c r="E23944" s="41"/>
    </row>
    <row r="23945" spans="4:5" x14ac:dyDescent="0.2">
      <c r="D23945" s="1"/>
      <c r="E23945" s="41"/>
    </row>
    <row r="23946" spans="4:5" x14ac:dyDescent="0.2">
      <c r="D23946" s="1"/>
      <c r="E23946" s="41"/>
    </row>
    <row r="23947" spans="4:5" x14ac:dyDescent="0.2">
      <c r="D23947" s="1"/>
      <c r="E23947" s="41"/>
    </row>
    <row r="23948" spans="4:5" x14ac:dyDescent="0.2">
      <c r="D23948" s="1"/>
      <c r="E23948" s="41"/>
    </row>
    <row r="23949" spans="4:5" x14ac:dyDescent="0.2">
      <c r="D23949" s="1"/>
      <c r="E23949" s="41"/>
    </row>
    <row r="23950" spans="4:5" x14ac:dyDescent="0.2">
      <c r="D23950" s="1"/>
      <c r="E23950" s="41"/>
    </row>
    <row r="23951" spans="4:5" x14ac:dyDescent="0.2">
      <c r="D23951" s="1"/>
      <c r="E23951" s="41"/>
    </row>
    <row r="23952" spans="4:5" x14ac:dyDescent="0.2">
      <c r="D23952" s="1"/>
      <c r="E23952" s="41"/>
    </row>
    <row r="23953" spans="4:5" x14ac:dyDescent="0.2">
      <c r="D23953" s="1"/>
      <c r="E23953" s="41"/>
    </row>
    <row r="23954" spans="4:5" x14ac:dyDescent="0.2">
      <c r="D23954" s="1"/>
      <c r="E23954" s="41"/>
    </row>
    <row r="23955" spans="4:5" x14ac:dyDescent="0.2">
      <c r="D23955" s="1"/>
      <c r="E23955" s="41"/>
    </row>
    <row r="23956" spans="4:5" x14ac:dyDescent="0.2">
      <c r="D23956" s="1"/>
      <c r="E23956" s="41"/>
    </row>
    <row r="23957" spans="4:5" x14ac:dyDescent="0.2">
      <c r="D23957" s="1"/>
      <c r="E23957" s="41"/>
    </row>
    <row r="23958" spans="4:5" x14ac:dyDescent="0.2">
      <c r="D23958" s="1"/>
      <c r="E23958" s="41"/>
    </row>
    <row r="23959" spans="4:5" x14ac:dyDescent="0.2">
      <c r="D23959" s="1"/>
      <c r="E23959" s="41"/>
    </row>
    <row r="23960" spans="4:5" x14ac:dyDescent="0.2">
      <c r="D23960" s="1"/>
      <c r="E23960" s="41"/>
    </row>
    <row r="23961" spans="4:5" x14ac:dyDescent="0.2">
      <c r="D23961" s="1"/>
      <c r="E23961" s="41"/>
    </row>
    <row r="23962" spans="4:5" x14ac:dyDescent="0.2">
      <c r="D23962" s="1"/>
      <c r="E23962" s="41"/>
    </row>
    <row r="23963" spans="4:5" x14ac:dyDescent="0.2">
      <c r="D23963" s="1"/>
      <c r="E23963" s="41"/>
    </row>
    <row r="23964" spans="4:5" x14ac:dyDescent="0.2">
      <c r="D23964" s="1"/>
      <c r="E23964" s="41"/>
    </row>
    <row r="23965" spans="4:5" x14ac:dyDescent="0.2">
      <c r="D23965" s="1"/>
      <c r="E23965" s="41"/>
    </row>
    <row r="23966" spans="4:5" x14ac:dyDescent="0.2">
      <c r="D23966" s="1"/>
      <c r="E23966" s="41"/>
    </row>
    <row r="23967" spans="4:5" x14ac:dyDescent="0.2">
      <c r="D23967" s="1"/>
      <c r="E23967" s="41"/>
    </row>
    <row r="23968" spans="4:5" x14ac:dyDescent="0.2">
      <c r="D23968" s="1"/>
      <c r="E23968" s="41"/>
    </row>
    <row r="23969" spans="4:5" x14ac:dyDescent="0.2">
      <c r="D23969" s="1"/>
      <c r="E23969" s="41"/>
    </row>
    <row r="23970" spans="4:5" x14ac:dyDescent="0.2">
      <c r="D23970" s="1"/>
      <c r="E23970" s="41"/>
    </row>
    <row r="23971" spans="4:5" x14ac:dyDescent="0.2">
      <c r="D23971" s="1"/>
      <c r="E23971" s="41"/>
    </row>
    <row r="23972" spans="4:5" x14ac:dyDescent="0.2">
      <c r="D23972" s="1"/>
      <c r="E23972" s="41"/>
    </row>
    <row r="23973" spans="4:5" x14ac:dyDescent="0.2">
      <c r="D23973" s="1"/>
      <c r="E23973" s="41"/>
    </row>
    <row r="23974" spans="4:5" x14ac:dyDescent="0.2">
      <c r="D23974" s="1"/>
      <c r="E23974" s="41"/>
    </row>
    <row r="23975" spans="4:5" x14ac:dyDescent="0.2">
      <c r="D23975" s="1"/>
      <c r="E23975" s="41"/>
    </row>
    <row r="23976" spans="4:5" x14ac:dyDescent="0.2">
      <c r="D23976" s="1"/>
      <c r="E23976" s="41"/>
    </row>
    <row r="23977" spans="4:5" x14ac:dyDescent="0.2">
      <c r="D23977" s="1"/>
      <c r="E23977" s="41"/>
    </row>
    <row r="23978" spans="4:5" x14ac:dyDescent="0.2">
      <c r="D23978" s="1"/>
      <c r="E23978" s="41"/>
    </row>
    <row r="23979" spans="4:5" x14ac:dyDescent="0.2">
      <c r="D23979" s="1"/>
      <c r="E23979" s="41"/>
    </row>
    <row r="23980" spans="4:5" x14ac:dyDescent="0.2">
      <c r="D23980" s="1"/>
      <c r="E23980" s="41"/>
    </row>
    <row r="23981" spans="4:5" x14ac:dyDescent="0.2">
      <c r="D23981" s="1"/>
      <c r="E23981" s="41"/>
    </row>
    <row r="23982" spans="4:5" x14ac:dyDescent="0.2">
      <c r="D23982" s="1"/>
      <c r="E23982" s="41"/>
    </row>
    <row r="23983" spans="4:5" x14ac:dyDescent="0.2">
      <c r="D23983" s="1"/>
      <c r="E23983" s="41"/>
    </row>
    <row r="23984" spans="4:5" x14ac:dyDescent="0.2">
      <c r="D23984" s="1"/>
      <c r="E23984" s="41"/>
    </row>
    <row r="23985" spans="4:5" x14ac:dyDescent="0.2">
      <c r="D23985" s="1"/>
      <c r="E23985" s="41"/>
    </row>
    <row r="23986" spans="4:5" x14ac:dyDescent="0.2">
      <c r="D23986" s="1"/>
      <c r="E23986" s="41"/>
    </row>
    <row r="23987" spans="4:5" x14ac:dyDescent="0.2">
      <c r="D23987" s="1"/>
      <c r="E23987" s="41"/>
    </row>
    <row r="23988" spans="4:5" x14ac:dyDescent="0.2">
      <c r="D23988" s="1"/>
      <c r="E23988" s="41"/>
    </row>
    <row r="23989" spans="4:5" x14ac:dyDescent="0.2">
      <c r="D23989" s="1"/>
      <c r="E23989" s="41"/>
    </row>
    <row r="23990" spans="4:5" x14ac:dyDescent="0.2">
      <c r="D23990" s="1"/>
      <c r="E23990" s="41"/>
    </row>
    <row r="23991" spans="4:5" x14ac:dyDescent="0.2">
      <c r="D23991" s="1"/>
      <c r="E23991" s="41"/>
    </row>
    <row r="23992" spans="4:5" x14ac:dyDescent="0.2">
      <c r="D23992" s="1"/>
      <c r="E23992" s="41"/>
    </row>
    <row r="23993" spans="4:5" x14ac:dyDescent="0.2">
      <c r="D23993" s="1"/>
      <c r="E23993" s="41"/>
    </row>
    <row r="23994" spans="4:5" x14ac:dyDescent="0.2">
      <c r="D23994" s="1"/>
      <c r="E23994" s="41"/>
    </row>
    <row r="23995" spans="4:5" x14ac:dyDescent="0.2">
      <c r="D23995" s="1"/>
      <c r="E23995" s="41"/>
    </row>
    <row r="23996" spans="4:5" x14ac:dyDescent="0.2">
      <c r="D23996" s="1"/>
      <c r="E23996" s="41"/>
    </row>
    <row r="23997" spans="4:5" x14ac:dyDescent="0.2">
      <c r="D23997" s="1"/>
      <c r="E23997" s="41"/>
    </row>
    <row r="23998" spans="4:5" x14ac:dyDescent="0.2">
      <c r="D23998" s="1"/>
      <c r="E23998" s="41"/>
    </row>
    <row r="23999" spans="4:5" x14ac:dyDescent="0.2">
      <c r="D23999" s="1"/>
      <c r="E23999" s="41"/>
    </row>
    <row r="24000" spans="4:5" x14ac:dyDescent="0.2">
      <c r="D24000" s="1"/>
      <c r="E24000" s="41"/>
    </row>
    <row r="24001" spans="4:5" x14ac:dyDescent="0.2">
      <c r="D24001" s="1"/>
      <c r="E24001" s="41"/>
    </row>
    <row r="24002" spans="4:5" x14ac:dyDescent="0.2">
      <c r="D24002" s="1"/>
      <c r="E24002" s="41"/>
    </row>
    <row r="24003" spans="4:5" x14ac:dyDescent="0.2">
      <c r="D24003" s="1"/>
      <c r="E24003" s="41"/>
    </row>
    <row r="24004" spans="4:5" x14ac:dyDescent="0.2">
      <c r="D24004" s="1"/>
      <c r="E24004" s="41"/>
    </row>
    <row r="24005" spans="4:5" x14ac:dyDescent="0.2">
      <c r="D24005" s="1"/>
      <c r="E24005" s="41"/>
    </row>
    <row r="24006" spans="4:5" x14ac:dyDescent="0.2">
      <c r="D24006" s="1"/>
      <c r="E24006" s="41"/>
    </row>
    <row r="24007" spans="4:5" x14ac:dyDescent="0.2">
      <c r="D24007" s="1"/>
      <c r="E24007" s="41"/>
    </row>
    <row r="24008" spans="4:5" x14ac:dyDescent="0.2">
      <c r="D24008" s="1"/>
      <c r="E24008" s="41"/>
    </row>
    <row r="24009" spans="4:5" x14ac:dyDescent="0.2">
      <c r="D24009" s="1"/>
      <c r="E24009" s="41"/>
    </row>
    <row r="24010" spans="4:5" x14ac:dyDescent="0.2">
      <c r="D24010" s="1"/>
      <c r="E24010" s="41"/>
    </row>
    <row r="24011" spans="4:5" x14ac:dyDescent="0.2">
      <c r="D24011" s="1"/>
      <c r="E24011" s="41"/>
    </row>
    <row r="24012" spans="4:5" x14ac:dyDescent="0.2">
      <c r="D24012" s="1"/>
      <c r="E24012" s="41"/>
    </row>
    <row r="24013" spans="4:5" x14ac:dyDescent="0.2">
      <c r="D24013" s="1"/>
      <c r="E24013" s="41"/>
    </row>
    <row r="24014" spans="4:5" x14ac:dyDescent="0.2">
      <c r="D24014" s="1"/>
      <c r="E24014" s="41"/>
    </row>
    <row r="24015" spans="4:5" x14ac:dyDescent="0.2">
      <c r="D24015" s="1"/>
      <c r="E24015" s="41"/>
    </row>
    <row r="24016" spans="4:5" x14ac:dyDescent="0.2">
      <c r="D24016" s="1"/>
      <c r="E24016" s="41"/>
    </row>
    <row r="24017" spans="4:5" x14ac:dyDescent="0.2">
      <c r="D24017" s="1"/>
      <c r="E24017" s="41"/>
    </row>
    <row r="24018" spans="4:5" x14ac:dyDescent="0.2">
      <c r="D24018" s="1"/>
      <c r="E24018" s="41"/>
    </row>
    <row r="24019" spans="4:5" x14ac:dyDescent="0.2">
      <c r="D24019" s="1"/>
      <c r="E24019" s="41"/>
    </row>
    <row r="24020" spans="4:5" x14ac:dyDescent="0.2">
      <c r="D24020" s="1"/>
      <c r="E24020" s="41"/>
    </row>
    <row r="24021" spans="4:5" x14ac:dyDescent="0.2">
      <c r="D24021" s="1"/>
      <c r="E24021" s="41"/>
    </row>
    <row r="24022" spans="4:5" x14ac:dyDescent="0.2">
      <c r="D24022" s="1"/>
      <c r="E24022" s="41"/>
    </row>
    <row r="24023" spans="4:5" x14ac:dyDescent="0.2">
      <c r="D24023" s="1"/>
      <c r="E24023" s="41"/>
    </row>
    <row r="24024" spans="4:5" x14ac:dyDescent="0.2">
      <c r="D24024" s="1"/>
      <c r="E24024" s="41"/>
    </row>
    <row r="24025" spans="4:5" x14ac:dyDescent="0.2">
      <c r="D24025" s="1"/>
      <c r="E24025" s="41"/>
    </row>
    <row r="24026" spans="4:5" x14ac:dyDescent="0.2">
      <c r="D24026" s="1"/>
      <c r="E24026" s="41"/>
    </row>
    <row r="24027" spans="4:5" x14ac:dyDescent="0.2">
      <c r="D24027" s="1"/>
      <c r="E24027" s="41"/>
    </row>
    <row r="24028" spans="4:5" x14ac:dyDescent="0.2">
      <c r="D24028" s="1"/>
      <c r="E24028" s="41"/>
    </row>
    <row r="24029" spans="4:5" x14ac:dyDescent="0.2">
      <c r="D24029" s="1"/>
      <c r="E24029" s="41"/>
    </row>
    <row r="24030" spans="4:5" x14ac:dyDescent="0.2">
      <c r="D24030" s="1"/>
      <c r="E24030" s="41"/>
    </row>
    <row r="24031" spans="4:5" x14ac:dyDescent="0.2">
      <c r="D24031" s="1"/>
      <c r="E24031" s="41"/>
    </row>
    <row r="24032" spans="4:5" x14ac:dyDescent="0.2">
      <c r="D24032" s="1"/>
      <c r="E24032" s="41"/>
    </row>
    <row r="24033" spans="4:5" x14ac:dyDescent="0.2">
      <c r="D24033" s="1"/>
      <c r="E24033" s="41"/>
    </row>
    <row r="24034" spans="4:5" x14ac:dyDescent="0.2">
      <c r="D24034" s="1"/>
      <c r="E24034" s="41"/>
    </row>
    <row r="24035" spans="4:5" x14ac:dyDescent="0.2">
      <c r="D24035" s="1"/>
      <c r="E24035" s="41"/>
    </row>
    <row r="24036" spans="4:5" x14ac:dyDescent="0.2">
      <c r="D24036" s="1"/>
      <c r="E24036" s="41"/>
    </row>
    <row r="24037" spans="4:5" x14ac:dyDescent="0.2">
      <c r="D24037" s="1"/>
      <c r="E24037" s="41"/>
    </row>
    <row r="24038" spans="4:5" x14ac:dyDescent="0.2">
      <c r="D24038" s="1"/>
      <c r="E24038" s="41"/>
    </row>
    <row r="24039" spans="4:5" x14ac:dyDescent="0.2">
      <c r="D24039" s="1"/>
      <c r="E24039" s="41"/>
    </row>
    <row r="24040" spans="4:5" x14ac:dyDescent="0.2">
      <c r="D24040" s="1"/>
      <c r="E24040" s="41"/>
    </row>
    <row r="24041" spans="4:5" x14ac:dyDescent="0.2">
      <c r="D24041" s="1"/>
      <c r="E24041" s="41"/>
    </row>
    <row r="24042" spans="4:5" x14ac:dyDescent="0.2">
      <c r="D24042" s="1"/>
      <c r="E24042" s="41"/>
    </row>
    <row r="24043" spans="4:5" x14ac:dyDescent="0.2">
      <c r="D24043" s="1"/>
      <c r="E24043" s="41"/>
    </row>
    <row r="24044" spans="4:5" x14ac:dyDescent="0.2">
      <c r="D24044" s="1"/>
      <c r="E24044" s="41"/>
    </row>
    <row r="24045" spans="4:5" x14ac:dyDescent="0.2">
      <c r="D24045" s="1"/>
      <c r="E24045" s="41"/>
    </row>
    <row r="24046" spans="4:5" x14ac:dyDescent="0.2">
      <c r="D24046" s="1"/>
      <c r="E24046" s="41"/>
    </row>
    <row r="24047" spans="4:5" x14ac:dyDescent="0.2">
      <c r="D24047" s="1"/>
      <c r="E24047" s="41"/>
    </row>
    <row r="24048" spans="4:5" x14ac:dyDescent="0.2">
      <c r="D24048" s="1"/>
      <c r="E24048" s="41"/>
    </row>
    <row r="24049" spans="4:5" x14ac:dyDescent="0.2">
      <c r="D24049" s="1"/>
      <c r="E24049" s="41"/>
    </row>
    <row r="24050" spans="4:5" x14ac:dyDescent="0.2">
      <c r="D24050" s="1"/>
      <c r="E24050" s="41"/>
    </row>
    <row r="24051" spans="4:5" x14ac:dyDescent="0.2">
      <c r="D24051" s="1"/>
      <c r="E24051" s="41"/>
    </row>
    <row r="24052" spans="4:5" x14ac:dyDescent="0.2">
      <c r="D24052" s="1"/>
      <c r="E24052" s="41"/>
    </row>
    <row r="24053" spans="4:5" x14ac:dyDescent="0.2">
      <c r="D24053" s="1"/>
      <c r="E24053" s="41"/>
    </row>
    <row r="24054" spans="4:5" x14ac:dyDescent="0.2">
      <c r="D24054" s="1"/>
      <c r="E24054" s="41"/>
    </row>
    <row r="24055" spans="4:5" x14ac:dyDescent="0.2">
      <c r="D24055" s="1"/>
      <c r="E24055" s="41"/>
    </row>
    <row r="24056" spans="4:5" x14ac:dyDescent="0.2">
      <c r="D24056" s="1"/>
      <c r="E24056" s="41"/>
    </row>
    <row r="24057" spans="4:5" x14ac:dyDescent="0.2">
      <c r="D24057" s="1"/>
      <c r="E24057" s="41"/>
    </row>
    <row r="24058" spans="4:5" x14ac:dyDescent="0.2">
      <c r="D24058" s="1"/>
      <c r="E24058" s="41"/>
    </row>
    <row r="24059" spans="4:5" x14ac:dyDescent="0.2">
      <c r="D24059" s="1"/>
      <c r="E24059" s="41"/>
    </row>
    <row r="24060" spans="4:5" x14ac:dyDescent="0.2">
      <c r="D24060" s="1"/>
      <c r="E24060" s="41"/>
    </row>
    <row r="24061" spans="4:5" x14ac:dyDescent="0.2">
      <c r="D24061" s="1"/>
      <c r="E24061" s="41"/>
    </row>
    <row r="24062" spans="4:5" x14ac:dyDescent="0.2">
      <c r="D24062" s="1"/>
      <c r="E24062" s="41"/>
    </row>
    <row r="24063" spans="4:5" x14ac:dyDescent="0.2">
      <c r="D24063" s="1"/>
      <c r="E24063" s="41"/>
    </row>
    <row r="24064" spans="4:5" x14ac:dyDescent="0.2">
      <c r="D24064" s="1"/>
      <c r="E24064" s="41"/>
    </row>
    <row r="24065" spans="4:5" x14ac:dyDescent="0.2">
      <c r="D24065" s="1"/>
      <c r="E24065" s="41"/>
    </row>
    <row r="24066" spans="4:5" x14ac:dyDescent="0.2">
      <c r="D24066" s="1"/>
      <c r="E24066" s="41"/>
    </row>
    <row r="24067" spans="4:5" x14ac:dyDescent="0.2">
      <c r="D24067" s="1"/>
      <c r="E24067" s="41"/>
    </row>
    <row r="24068" spans="4:5" x14ac:dyDescent="0.2">
      <c r="D24068" s="1"/>
      <c r="E24068" s="41"/>
    </row>
    <row r="24069" spans="4:5" x14ac:dyDescent="0.2">
      <c r="D24069" s="1"/>
      <c r="E24069" s="41"/>
    </row>
    <row r="24070" spans="4:5" x14ac:dyDescent="0.2">
      <c r="D24070" s="1"/>
      <c r="E24070" s="41"/>
    </row>
    <row r="24071" spans="4:5" x14ac:dyDescent="0.2">
      <c r="D24071" s="1"/>
      <c r="E24071" s="41"/>
    </row>
    <row r="24072" spans="4:5" x14ac:dyDescent="0.2">
      <c r="D24072" s="1"/>
      <c r="E24072" s="41"/>
    </row>
    <row r="24073" spans="4:5" x14ac:dyDescent="0.2">
      <c r="D24073" s="1"/>
      <c r="E24073" s="41"/>
    </row>
    <row r="24074" spans="4:5" x14ac:dyDescent="0.2">
      <c r="D24074" s="1"/>
      <c r="E24074" s="41"/>
    </row>
    <row r="24075" spans="4:5" x14ac:dyDescent="0.2">
      <c r="D24075" s="1"/>
      <c r="E24075" s="41"/>
    </row>
    <row r="24076" spans="4:5" x14ac:dyDescent="0.2">
      <c r="D24076" s="1"/>
      <c r="E24076" s="41"/>
    </row>
    <row r="24077" spans="4:5" x14ac:dyDescent="0.2">
      <c r="D24077" s="1"/>
      <c r="E24077" s="41"/>
    </row>
    <row r="24078" spans="4:5" x14ac:dyDescent="0.2">
      <c r="D24078" s="1"/>
      <c r="E24078" s="41"/>
    </row>
    <row r="24079" spans="4:5" x14ac:dyDescent="0.2">
      <c r="D24079" s="1"/>
      <c r="E24079" s="41"/>
    </row>
    <row r="24080" spans="4:5" x14ac:dyDescent="0.2">
      <c r="D24080" s="1"/>
      <c r="E24080" s="41"/>
    </row>
    <row r="24081" spans="4:5" x14ac:dyDescent="0.2">
      <c r="D24081" s="1"/>
      <c r="E24081" s="41"/>
    </row>
    <row r="24082" spans="4:5" x14ac:dyDescent="0.2">
      <c r="D24082" s="1"/>
      <c r="E24082" s="41"/>
    </row>
    <row r="24083" spans="4:5" x14ac:dyDescent="0.2">
      <c r="D24083" s="1"/>
      <c r="E24083" s="41"/>
    </row>
    <row r="24084" spans="4:5" x14ac:dyDescent="0.2">
      <c r="D24084" s="1"/>
      <c r="E24084" s="41"/>
    </row>
    <row r="24085" spans="4:5" x14ac:dyDescent="0.2">
      <c r="D24085" s="1"/>
      <c r="E24085" s="41"/>
    </row>
    <row r="24086" spans="4:5" x14ac:dyDescent="0.2">
      <c r="D24086" s="1"/>
      <c r="E24086" s="41"/>
    </row>
    <row r="24087" spans="4:5" x14ac:dyDescent="0.2">
      <c r="D24087" s="1"/>
      <c r="E24087" s="41"/>
    </row>
    <row r="24088" spans="4:5" x14ac:dyDescent="0.2">
      <c r="D24088" s="1"/>
      <c r="E24088" s="41"/>
    </row>
    <row r="24089" spans="4:5" x14ac:dyDescent="0.2">
      <c r="D24089" s="1"/>
      <c r="E24089" s="41"/>
    </row>
    <row r="24090" spans="4:5" x14ac:dyDescent="0.2">
      <c r="D24090" s="1"/>
      <c r="E24090" s="41"/>
    </row>
    <row r="24091" spans="4:5" x14ac:dyDescent="0.2">
      <c r="D24091" s="1"/>
      <c r="E24091" s="41"/>
    </row>
    <row r="24092" spans="4:5" x14ac:dyDescent="0.2">
      <c r="D24092" s="1"/>
      <c r="E24092" s="41"/>
    </row>
    <row r="24093" spans="4:5" x14ac:dyDescent="0.2">
      <c r="D24093" s="1"/>
      <c r="E24093" s="41"/>
    </row>
    <row r="24094" spans="4:5" x14ac:dyDescent="0.2">
      <c r="D24094" s="1"/>
      <c r="E24094" s="41"/>
    </row>
    <row r="24095" spans="4:5" x14ac:dyDescent="0.2">
      <c r="D24095" s="1"/>
      <c r="E24095" s="41"/>
    </row>
    <row r="24096" spans="4:5" x14ac:dyDescent="0.2">
      <c r="D24096" s="1"/>
      <c r="E24096" s="41"/>
    </row>
    <row r="24097" spans="4:5" x14ac:dyDescent="0.2">
      <c r="D24097" s="1"/>
      <c r="E24097" s="41"/>
    </row>
    <row r="24098" spans="4:5" x14ac:dyDescent="0.2">
      <c r="D24098" s="1"/>
      <c r="E24098" s="41"/>
    </row>
    <row r="24099" spans="4:5" x14ac:dyDescent="0.2">
      <c r="D24099" s="1"/>
      <c r="E24099" s="41"/>
    </row>
    <row r="24100" spans="4:5" x14ac:dyDescent="0.2">
      <c r="D24100" s="1"/>
      <c r="E24100" s="41"/>
    </row>
    <row r="24101" spans="4:5" x14ac:dyDescent="0.2">
      <c r="D24101" s="1"/>
      <c r="E24101" s="41"/>
    </row>
    <row r="24102" spans="4:5" x14ac:dyDescent="0.2">
      <c r="D24102" s="1"/>
      <c r="E24102" s="41"/>
    </row>
    <row r="24103" spans="4:5" x14ac:dyDescent="0.2">
      <c r="D24103" s="1"/>
      <c r="E24103" s="41"/>
    </row>
    <row r="24104" spans="4:5" x14ac:dyDescent="0.2">
      <c r="D24104" s="1"/>
      <c r="E24104" s="41"/>
    </row>
    <row r="24105" spans="4:5" x14ac:dyDescent="0.2">
      <c r="D24105" s="1"/>
      <c r="E24105" s="41"/>
    </row>
    <row r="24106" spans="4:5" x14ac:dyDescent="0.2">
      <c r="D24106" s="1"/>
      <c r="E24106" s="41"/>
    </row>
    <row r="24107" spans="4:5" x14ac:dyDescent="0.2">
      <c r="D24107" s="1"/>
      <c r="E24107" s="41"/>
    </row>
    <row r="24108" spans="4:5" x14ac:dyDescent="0.2">
      <c r="D24108" s="1"/>
      <c r="E24108" s="41"/>
    </row>
    <row r="24109" spans="4:5" x14ac:dyDescent="0.2">
      <c r="D24109" s="1"/>
      <c r="E24109" s="41"/>
    </row>
    <row r="24110" spans="4:5" x14ac:dyDescent="0.2">
      <c r="D24110" s="1"/>
      <c r="E24110" s="41"/>
    </row>
    <row r="24111" spans="4:5" x14ac:dyDescent="0.2">
      <c r="D24111" s="1"/>
      <c r="E24111" s="41"/>
    </row>
    <row r="24112" spans="4:5" x14ac:dyDescent="0.2">
      <c r="D24112" s="1"/>
      <c r="E24112" s="41"/>
    </row>
    <row r="24113" spans="4:5" x14ac:dyDescent="0.2">
      <c r="D24113" s="1"/>
      <c r="E24113" s="41"/>
    </row>
    <row r="24114" spans="4:5" x14ac:dyDescent="0.2">
      <c r="D24114" s="1"/>
      <c r="E24114" s="41"/>
    </row>
    <row r="24115" spans="4:5" x14ac:dyDescent="0.2">
      <c r="D24115" s="1"/>
      <c r="E24115" s="41"/>
    </row>
    <row r="24116" spans="4:5" x14ac:dyDescent="0.2">
      <c r="D24116" s="1"/>
      <c r="E24116" s="41"/>
    </row>
    <row r="24117" spans="4:5" x14ac:dyDescent="0.2">
      <c r="D24117" s="1"/>
      <c r="E24117" s="41"/>
    </row>
    <row r="24118" spans="4:5" x14ac:dyDescent="0.2">
      <c r="D24118" s="1"/>
      <c r="E24118" s="41"/>
    </row>
    <row r="24119" spans="4:5" x14ac:dyDescent="0.2">
      <c r="D24119" s="1"/>
      <c r="E24119" s="41"/>
    </row>
    <row r="24120" spans="4:5" x14ac:dyDescent="0.2">
      <c r="D24120" s="1"/>
      <c r="E24120" s="41"/>
    </row>
    <row r="24121" spans="4:5" x14ac:dyDescent="0.2">
      <c r="D24121" s="1"/>
      <c r="E24121" s="41"/>
    </row>
    <row r="24122" spans="4:5" x14ac:dyDescent="0.2">
      <c r="D24122" s="1"/>
      <c r="E24122" s="41"/>
    </row>
    <row r="24123" spans="4:5" x14ac:dyDescent="0.2">
      <c r="D24123" s="1"/>
      <c r="E24123" s="41"/>
    </row>
    <row r="24124" spans="4:5" x14ac:dyDescent="0.2">
      <c r="D24124" s="1"/>
      <c r="E24124" s="41"/>
    </row>
    <row r="24125" spans="4:5" x14ac:dyDescent="0.2">
      <c r="D24125" s="1"/>
      <c r="E24125" s="41"/>
    </row>
    <row r="24126" spans="4:5" x14ac:dyDescent="0.2">
      <c r="D24126" s="1"/>
      <c r="E24126" s="41"/>
    </row>
    <row r="24127" spans="4:5" x14ac:dyDescent="0.2">
      <c r="D24127" s="1"/>
      <c r="E24127" s="41"/>
    </row>
    <row r="24128" spans="4:5" x14ac:dyDescent="0.2">
      <c r="D24128" s="1"/>
      <c r="E24128" s="41"/>
    </row>
    <row r="24129" spans="4:5" x14ac:dyDescent="0.2">
      <c r="D24129" s="1"/>
      <c r="E24129" s="41"/>
    </row>
    <row r="24130" spans="4:5" x14ac:dyDescent="0.2">
      <c r="D24130" s="1"/>
      <c r="E24130" s="41"/>
    </row>
    <row r="24131" spans="4:5" x14ac:dyDescent="0.2">
      <c r="D24131" s="1"/>
      <c r="E24131" s="41"/>
    </row>
    <row r="24132" spans="4:5" x14ac:dyDescent="0.2">
      <c r="D24132" s="1"/>
      <c r="E24132" s="41"/>
    </row>
    <row r="24133" spans="4:5" x14ac:dyDescent="0.2">
      <c r="D24133" s="1"/>
      <c r="E24133" s="41"/>
    </row>
    <row r="24134" spans="4:5" x14ac:dyDescent="0.2">
      <c r="D24134" s="1"/>
      <c r="E24134" s="41"/>
    </row>
    <row r="24135" spans="4:5" x14ac:dyDescent="0.2">
      <c r="D24135" s="1"/>
      <c r="E24135" s="41"/>
    </row>
    <row r="24136" spans="4:5" x14ac:dyDescent="0.2">
      <c r="D24136" s="1"/>
      <c r="E24136" s="41"/>
    </row>
    <row r="24137" spans="4:5" x14ac:dyDescent="0.2">
      <c r="D24137" s="1"/>
      <c r="E24137" s="41"/>
    </row>
    <row r="24138" spans="4:5" x14ac:dyDescent="0.2">
      <c r="D24138" s="1"/>
      <c r="E24138" s="41"/>
    </row>
    <row r="24139" spans="4:5" x14ac:dyDescent="0.2">
      <c r="D24139" s="1"/>
      <c r="E24139" s="41"/>
    </row>
    <row r="24140" spans="4:5" x14ac:dyDescent="0.2">
      <c r="D24140" s="1"/>
      <c r="E24140" s="41"/>
    </row>
    <row r="24141" spans="4:5" x14ac:dyDescent="0.2">
      <c r="D24141" s="1"/>
      <c r="E24141" s="41"/>
    </row>
    <row r="24142" spans="4:5" x14ac:dyDescent="0.2">
      <c r="D24142" s="1"/>
      <c r="E24142" s="41"/>
    </row>
    <row r="24143" spans="4:5" x14ac:dyDescent="0.2">
      <c r="D24143" s="1"/>
      <c r="E24143" s="41"/>
    </row>
    <row r="24144" spans="4:5" x14ac:dyDescent="0.2">
      <c r="D24144" s="1"/>
      <c r="E24144" s="41"/>
    </row>
    <row r="24145" spans="4:5" x14ac:dyDescent="0.2">
      <c r="D24145" s="1"/>
      <c r="E24145" s="41"/>
    </row>
    <row r="24146" spans="4:5" x14ac:dyDescent="0.2">
      <c r="D24146" s="1"/>
      <c r="E24146" s="41"/>
    </row>
    <row r="24147" spans="4:5" x14ac:dyDescent="0.2">
      <c r="D24147" s="1"/>
      <c r="E24147" s="41"/>
    </row>
    <row r="24148" spans="4:5" x14ac:dyDescent="0.2">
      <c r="D24148" s="1"/>
      <c r="E24148" s="41"/>
    </row>
    <row r="24149" spans="4:5" x14ac:dyDescent="0.2">
      <c r="D24149" s="1"/>
      <c r="E24149" s="41"/>
    </row>
    <row r="24150" spans="4:5" x14ac:dyDescent="0.2">
      <c r="D24150" s="1"/>
      <c r="E24150" s="41"/>
    </row>
    <row r="24151" spans="4:5" x14ac:dyDescent="0.2">
      <c r="D24151" s="1"/>
      <c r="E24151" s="41"/>
    </row>
    <row r="24152" spans="4:5" x14ac:dyDescent="0.2">
      <c r="D24152" s="1"/>
      <c r="E24152" s="41"/>
    </row>
    <row r="24153" spans="4:5" x14ac:dyDescent="0.2">
      <c r="D24153" s="1"/>
      <c r="E24153" s="41"/>
    </row>
    <row r="24154" spans="4:5" x14ac:dyDescent="0.2">
      <c r="D24154" s="1"/>
      <c r="E24154" s="41"/>
    </row>
    <row r="24155" spans="4:5" x14ac:dyDescent="0.2">
      <c r="D24155" s="1"/>
      <c r="E24155" s="41"/>
    </row>
    <row r="24156" spans="4:5" x14ac:dyDescent="0.2">
      <c r="D24156" s="1"/>
      <c r="E24156" s="41"/>
    </row>
    <row r="24157" spans="4:5" x14ac:dyDescent="0.2">
      <c r="D24157" s="1"/>
      <c r="E24157" s="41"/>
    </row>
    <row r="24158" spans="4:5" x14ac:dyDescent="0.2">
      <c r="D24158" s="1"/>
      <c r="E24158" s="41"/>
    </row>
    <row r="24159" spans="4:5" x14ac:dyDescent="0.2">
      <c r="D24159" s="1"/>
      <c r="E24159" s="41"/>
    </row>
    <row r="24160" spans="4:5" x14ac:dyDescent="0.2">
      <c r="D24160" s="1"/>
      <c r="E24160" s="41"/>
    </row>
    <row r="24161" spans="4:5" x14ac:dyDescent="0.2">
      <c r="D24161" s="1"/>
      <c r="E24161" s="41"/>
    </row>
    <row r="24162" spans="4:5" x14ac:dyDescent="0.2">
      <c r="D24162" s="1"/>
      <c r="E24162" s="41"/>
    </row>
    <row r="24163" spans="4:5" x14ac:dyDescent="0.2">
      <c r="D24163" s="1"/>
      <c r="E24163" s="41"/>
    </row>
    <row r="24164" spans="4:5" x14ac:dyDescent="0.2">
      <c r="D24164" s="1"/>
      <c r="E24164" s="41"/>
    </row>
    <row r="24165" spans="4:5" x14ac:dyDescent="0.2">
      <c r="D24165" s="1"/>
      <c r="E24165" s="41"/>
    </row>
    <row r="24166" spans="4:5" x14ac:dyDescent="0.2">
      <c r="D24166" s="1"/>
      <c r="E24166" s="41"/>
    </row>
    <row r="24167" spans="4:5" x14ac:dyDescent="0.2">
      <c r="D24167" s="1"/>
      <c r="E24167" s="41"/>
    </row>
    <row r="24168" spans="4:5" x14ac:dyDescent="0.2">
      <c r="D24168" s="1"/>
      <c r="E24168" s="41"/>
    </row>
    <row r="24169" spans="4:5" x14ac:dyDescent="0.2">
      <c r="D24169" s="1"/>
      <c r="E24169" s="41"/>
    </row>
    <row r="24170" spans="4:5" x14ac:dyDescent="0.2">
      <c r="D24170" s="1"/>
      <c r="E24170" s="41"/>
    </row>
    <row r="24171" spans="4:5" x14ac:dyDescent="0.2">
      <c r="D24171" s="1"/>
      <c r="E24171" s="41"/>
    </row>
    <row r="24172" spans="4:5" x14ac:dyDescent="0.2">
      <c r="D24172" s="1"/>
      <c r="E24172" s="41"/>
    </row>
    <row r="24173" spans="4:5" x14ac:dyDescent="0.2">
      <c r="D24173" s="1"/>
      <c r="E24173" s="41"/>
    </row>
    <row r="24174" spans="4:5" x14ac:dyDescent="0.2">
      <c r="D24174" s="1"/>
      <c r="E24174" s="41"/>
    </row>
    <row r="24175" spans="4:5" x14ac:dyDescent="0.2">
      <c r="D24175" s="1"/>
      <c r="E24175" s="41"/>
    </row>
    <row r="24176" spans="4:5" x14ac:dyDescent="0.2">
      <c r="D24176" s="1"/>
      <c r="E24176" s="41"/>
    </row>
    <row r="24177" spans="4:5" x14ac:dyDescent="0.2">
      <c r="D24177" s="1"/>
      <c r="E24177" s="41"/>
    </row>
    <row r="24178" spans="4:5" x14ac:dyDescent="0.2">
      <c r="D24178" s="1"/>
      <c r="E24178" s="41"/>
    </row>
    <row r="24179" spans="4:5" x14ac:dyDescent="0.2">
      <c r="D24179" s="1"/>
      <c r="E24179" s="41"/>
    </row>
    <row r="24180" spans="4:5" x14ac:dyDescent="0.2">
      <c r="D24180" s="1"/>
      <c r="E24180" s="41"/>
    </row>
    <row r="24181" spans="4:5" x14ac:dyDescent="0.2">
      <c r="D24181" s="1"/>
      <c r="E24181" s="41"/>
    </row>
    <row r="24182" spans="4:5" x14ac:dyDescent="0.2">
      <c r="D24182" s="1"/>
      <c r="E24182" s="41"/>
    </row>
    <row r="24183" spans="4:5" x14ac:dyDescent="0.2">
      <c r="D24183" s="1"/>
      <c r="E24183" s="41"/>
    </row>
    <row r="24184" spans="4:5" x14ac:dyDescent="0.2">
      <c r="D24184" s="1"/>
      <c r="E24184" s="41"/>
    </row>
    <row r="24185" spans="4:5" x14ac:dyDescent="0.2">
      <c r="D24185" s="1"/>
      <c r="E24185" s="41"/>
    </row>
    <row r="24186" spans="4:5" x14ac:dyDescent="0.2">
      <c r="D24186" s="1"/>
      <c r="E24186" s="41"/>
    </row>
    <row r="24187" spans="4:5" x14ac:dyDescent="0.2">
      <c r="D24187" s="1"/>
      <c r="E24187" s="41"/>
    </row>
    <row r="24188" spans="4:5" x14ac:dyDescent="0.2">
      <c r="D24188" s="1"/>
      <c r="E24188" s="41"/>
    </row>
    <row r="24189" spans="4:5" x14ac:dyDescent="0.2">
      <c r="D24189" s="1"/>
      <c r="E24189" s="41"/>
    </row>
    <row r="24190" spans="4:5" x14ac:dyDescent="0.2">
      <c r="D24190" s="1"/>
      <c r="E24190" s="41"/>
    </row>
    <row r="24191" spans="4:5" x14ac:dyDescent="0.2">
      <c r="D24191" s="1"/>
      <c r="E24191" s="41"/>
    </row>
    <row r="24192" spans="4:5" x14ac:dyDescent="0.2">
      <c r="D24192" s="1"/>
      <c r="E24192" s="41"/>
    </row>
    <row r="24193" spans="4:5" x14ac:dyDescent="0.2">
      <c r="D24193" s="1"/>
      <c r="E24193" s="41"/>
    </row>
    <row r="24194" spans="4:5" x14ac:dyDescent="0.2">
      <c r="D24194" s="1"/>
      <c r="E24194" s="41"/>
    </row>
    <row r="24195" spans="4:5" x14ac:dyDescent="0.2">
      <c r="D24195" s="1"/>
      <c r="E24195" s="41"/>
    </row>
    <row r="24196" spans="4:5" x14ac:dyDescent="0.2">
      <c r="D24196" s="1"/>
      <c r="E24196" s="41"/>
    </row>
    <row r="24197" spans="4:5" x14ac:dyDescent="0.2">
      <c r="D24197" s="1"/>
      <c r="E24197" s="41"/>
    </row>
    <row r="24198" spans="4:5" x14ac:dyDescent="0.2">
      <c r="D24198" s="1"/>
      <c r="E24198" s="41"/>
    </row>
    <row r="24199" spans="4:5" x14ac:dyDescent="0.2">
      <c r="D24199" s="1"/>
      <c r="E24199" s="41"/>
    </row>
    <row r="24200" spans="4:5" x14ac:dyDescent="0.2">
      <c r="D24200" s="1"/>
      <c r="E24200" s="41"/>
    </row>
    <row r="24201" spans="4:5" x14ac:dyDescent="0.2">
      <c r="D24201" s="1"/>
      <c r="E24201" s="41"/>
    </row>
    <row r="24202" spans="4:5" x14ac:dyDescent="0.2">
      <c r="D24202" s="1"/>
      <c r="E24202" s="41"/>
    </row>
    <row r="24203" spans="4:5" x14ac:dyDescent="0.2">
      <c r="D24203" s="1"/>
      <c r="E24203" s="41"/>
    </row>
    <row r="24204" spans="4:5" x14ac:dyDescent="0.2">
      <c r="D24204" s="1"/>
      <c r="E24204" s="41"/>
    </row>
    <row r="24205" spans="4:5" x14ac:dyDescent="0.2">
      <c r="D24205" s="1"/>
      <c r="E24205" s="41"/>
    </row>
    <row r="24206" spans="4:5" x14ac:dyDescent="0.2">
      <c r="D24206" s="1"/>
      <c r="E24206" s="41"/>
    </row>
    <row r="24207" spans="4:5" x14ac:dyDescent="0.2">
      <c r="D24207" s="1"/>
      <c r="E24207" s="41"/>
    </row>
    <row r="24208" spans="4:5" x14ac:dyDescent="0.2">
      <c r="D24208" s="1"/>
      <c r="E24208" s="41"/>
    </row>
    <row r="24209" spans="4:5" x14ac:dyDescent="0.2">
      <c r="D24209" s="1"/>
      <c r="E24209" s="41"/>
    </row>
    <row r="24210" spans="4:5" x14ac:dyDescent="0.2">
      <c r="D24210" s="1"/>
      <c r="E24210" s="41"/>
    </row>
    <row r="24211" spans="4:5" x14ac:dyDescent="0.2">
      <c r="D24211" s="1"/>
      <c r="E24211" s="41"/>
    </row>
    <row r="24212" spans="4:5" x14ac:dyDescent="0.2">
      <c r="D24212" s="1"/>
      <c r="E24212" s="41"/>
    </row>
    <row r="24213" spans="4:5" x14ac:dyDescent="0.2">
      <c r="D24213" s="1"/>
      <c r="E24213" s="41"/>
    </row>
    <row r="24214" spans="4:5" x14ac:dyDescent="0.2">
      <c r="D24214" s="1"/>
      <c r="E24214" s="41"/>
    </row>
    <row r="24215" spans="4:5" x14ac:dyDescent="0.2">
      <c r="D24215" s="1"/>
      <c r="E24215" s="41"/>
    </row>
    <row r="24216" spans="4:5" x14ac:dyDescent="0.2">
      <c r="D24216" s="1"/>
      <c r="E24216" s="41"/>
    </row>
    <row r="24217" spans="4:5" x14ac:dyDescent="0.2">
      <c r="D24217" s="1"/>
      <c r="E24217" s="41"/>
    </row>
    <row r="24218" spans="4:5" x14ac:dyDescent="0.2">
      <c r="D24218" s="1"/>
      <c r="E24218" s="41"/>
    </row>
    <row r="24219" spans="4:5" x14ac:dyDescent="0.2">
      <c r="D24219" s="1"/>
      <c r="E24219" s="41"/>
    </row>
    <row r="24220" spans="4:5" x14ac:dyDescent="0.2">
      <c r="D24220" s="1"/>
      <c r="E24220" s="41"/>
    </row>
    <row r="24221" spans="4:5" x14ac:dyDescent="0.2">
      <c r="D24221" s="1"/>
      <c r="E24221" s="41"/>
    </row>
    <row r="24222" spans="4:5" x14ac:dyDescent="0.2">
      <c r="D24222" s="1"/>
      <c r="E24222" s="41"/>
    </row>
    <row r="24223" spans="4:5" x14ac:dyDescent="0.2">
      <c r="D24223" s="1"/>
      <c r="E24223" s="41"/>
    </row>
    <row r="24224" spans="4:5" x14ac:dyDescent="0.2">
      <c r="D24224" s="1"/>
      <c r="E24224" s="41"/>
    </row>
    <row r="24225" spans="4:5" x14ac:dyDescent="0.2">
      <c r="D24225" s="1"/>
      <c r="E24225" s="41"/>
    </row>
    <row r="24226" spans="4:5" x14ac:dyDescent="0.2">
      <c r="D24226" s="1"/>
      <c r="E24226" s="41"/>
    </row>
    <row r="24227" spans="4:5" x14ac:dyDescent="0.2">
      <c r="D24227" s="1"/>
      <c r="E24227" s="41"/>
    </row>
    <row r="24228" spans="4:5" x14ac:dyDescent="0.2">
      <c r="D24228" s="1"/>
      <c r="E24228" s="41"/>
    </row>
    <row r="24229" spans="4:5" x14ac:dyDescent="0.2">
      <c r="D24229" s="1"/>
      <c r="E24229" s="41"/>
    </row>
    <row r="24230" spans="4:5" x14ac:dyDescent="0.2">
      <c r="D24230" s="1"/>
      <c r="E24230" s="41"/>
    </row>
    <row r="24231" spans="4:5" x14ac:dyDescent="0.2">
      <c r="D24231" s="1"/>
      <c r="E24231" s="41"/>
    </row>
    <row r="24232" spans="4:5" x14ac:dyDescent="0.2">
      <c r="D24232" s="1"/>
      <c r="E24232" s="41"/>
    </row>
    <row r="24233" spans="4:5" x14ac:dyDescent="0.2">
      <c r="D24233" s="1"/>
      <c r="E24233" s="41"/>
    </row>
    <row r="24234" spans="4:5" x14ac:dyDescent="0.2">
      <c r="D24234" s="1"/>
      <c r="E24234" s="41"/>
    </row>
    <row r="24235" spans="4:5" x14ac:dyDescent="0.2">
      <c r="D24235" s="1"/>
      <c r="E24235" s="41"/>
    </row>
    <row r="24236" spans="4:5" x14ac:dyDescent="0.2">
      <c r="D24236" s="1"/>
      <c r="E24236" s="41"/>
    </row>
    <row r="24237" spans="4:5" x14ac:dyDescent="0.2">
      <c r="D24237" s="1"/>
      <c r="E24237" s="41"/>
    </row>
    <row r="24238" spans="4:5" x14ac:dyDescent="0.2">
      <c r="D24238" s="1"/>
      <c r="E24238" s="41"/>
    </row>
    <row r="24239" spans="4:5" x14ac:dyDescent="0.2">
      <c r="D24239" s="1"/>
      <c r="E24239" s="41"/>
    </row>
    <row r="24240" spans="4:5" x14ac:dyDescent="0.2">
      <c r="D24240" s="1"/>
      <c r="E24240" s="41"/>
    </row>
    <row r="24241" spans="4:5" x14ac:dyDescent="0.2">
      <c r="D24241" s="1"/>
      <c r="E24241" s="41"/>
    </row>
    <row r="24242" spans="4:5" x14ac:dyDescent="0.2">
      <c r="D24242" s="1"/>
      <c r="E24242" s="41"/>
    </row>
    <row r="24243" spans="4:5" x14ac:dyDescent="0.2">
      <c r="D24243" s="1"/>
      <c r="E24243" s="41"/>
    </row>
    <row r="24244" spans="4:5" x14ac:dyDescent="0.2">
      <c r="D24244" s="1"/>
      <c r="E24244" s="41"/>
    </row>
    <row r="24245" spans="4:5" x14ac:dyDescent="0.2">
      <c r="D24245" s="1"/>
      <c r="E24245" s="41"/>
    </row>
    <row r="24246" spans="4:5" x14ac:dyDescent="0.2">
      <c r="D24246" s="1"/>
      <c r="E24246" s="41"/>
    </row>
    <row r="24247" spans="4:5" x14ac:dyDescent="0.2">
      <c r="D24247" s="1"/>
      <c r="E24247" s="41"/>
    </row>
    <row r="24248" spans="4:5" x14ac:dyDescent="0.2">
      <c r="D24248" s="1"/>
      <c r="E24248" s="41"/>
    </row>
    <row r="24249" spans="4:5" x14ac:dyDescent="0.2">
      <c r="D24249" s="1"/>
      <c r="E24249" s="41"/>
    </row>
    <row r="24250" spans="4:5" x14ac:dyDescent="0.2">
      <c r="D24250" s="1"/>
      <c r="E24250" s="41"/>
    </row>
    <row r="24251" spans="4:5" x14ac:dyDescent="0.2">
      <c r="D24251" s="1"/>
      <c r="E24251" s="41"/>
    </row>
    <row r="24252" spans="4:5" x14ac:dyDescent="0.2">
      <c r="D24252" s="1"/>
      <c r="E24252" s="41"/>
    </row>
    <row r="24253" spans="4:5" x14ac:dyDescent="0.2">
      <c r="D24253" s="1"/>
      <c r="E24253" s="41"/>
    </row>
    <row r="24254" spans="4:5" x14ac:dyDescent="0.2">
      <c r="D24254" s="1"/>
      <c r="E24254" s="41"/>
    </row>
    <row r="24255" spans="4:5" x14ac:dyDescent="0.2">
      <c r="D24255" s="1"/>
      <c r="E24255" s="41"/>
    </row>
    <row r="24256" spans="4:5" x14ac:dyDescent="0.2">
      <c r="D24256" s="1"/>
      <c r="E24256" s="41"/>
    </row>
    <row r="24257" spans="4:5" x14ac:dyDescent="0.2">
      <c r="D24257" s="1"/>
      <c r="E24257" s="41"/>
    </row>
    <row r="24258" spans="4:5" x14ac:dyDescent="0.2">
      <c r="D24258" s="1"/>
      <c r="E24258" s="41"/>
    </row>
    <row r="24259" spans="4:5" x14ac:dyDescent="0.2">
      <c r="D24259" s="1"/>
      <c r="E24259" s="41"/>
    </row>
    <row r="24260" spans="4:5" x14ac:dyDescent="0.2">
      <c r="D24260" s="1"/>
      <c r="E24260" s="41"/>
    </row>
    <row r="24261" spans="4:5" x14ac:dyDescent="0.2">
      <c r="D24261" s="1"/>
      <c r="E24261" s="41"/>
    </row>
    <row r="24262" spans="4:5" x14ac:dyDescent="0.2">
      <c r="D24262" s="1"/>
      <c r="E24262" s="41"/>
    </row>
    <row r="24263" spans="4:5" x14ac:dyDescent="0.2">
      <c r="D24263" s="1"/>
      <c r="E24263" s="41"/>
    </row>
    <row r="24264" spans="4:5" x14ac:dyDescent="0.2">
      <c r="D24264" s="1"/>
      <c r="E24264" s="41"/>
    </row>
    <row r="24265" spans="4:5" x14ac:dyDescent="0.2">
      <c r="D24265" s="1"/>
      <c r="E24265" s="41"/>
    </row>
    <row r="24266" spans="4:5" x14ac:dyDescent="0.2">
      <c r="D24266" s="1"/>
      <c r="E24266" s="41"/>
    </row>
    <row r="24267" spans="4:5" x14ac:dyDescent="0.2">
      <c r="D24267" s="1"/>
      <c r="E24267" s="41"/>
    </row>
    <row r="24268" spans="4:5" x14ac:dyDescent="0.2">
      <c r="D24268" s="1"/>
      <c r="E24268" s="41"/>
    </row>
    <row r="24269" spans="4:5" x14ac:dyDescent="0.2">
      <c r="D24269" s="1"/>
      <c r="E24269" s="41"/>
    </row>
    <row r="24270" spans="4:5" x14ac:dyDescent="0.2">
      <c r="D24270" s="1"/>
      <c r="E24270" s="41"/>
    </row>
    <row r="24271" spans="4:5" x14ac:dyDescent="0.2">
      <c r="D24271" s="1"/>
      <c r="E24271" s="41"/>
    </row>
    <row r="24272" spans="4:5" x14ac:dyDescent="0.2">
      <c r="D24272" s="1"/>
      <c r="E24272" s="41"/>
    </row>
    <row r="24273" spans="4:5" x14ac:dyDescent="0.2">
      <c r="D24273" s="1"/>
      <c r="E24273" s="41"/>
    </row>
    <row r="24274" spans="4:5" x14ac:dyDescent="0.2">
      <c r="D24274" s="1"/>
      <c r="E24274" s="41"/>
    </row>
    <row r="24275" spans="4:5" x14ac:dyDescent="0.2">
      <c r="D24275" s="1"/>
      <c r="E24275" s="41"/>
    </row>
    <row r="24276" spans="4:5" x14ac:dyDescent="0.2">
      <c r="D24276" s="1"/>
      <c r="E24276" s="41"/>
    </row>
    <row r="24277" spans="4:5" x14ac:dyDescent="0.2">
      <c r="D24277" s="1"/>
      <c r="E24277" s="41"/>
    </row>
    <row r="24278" spans="4:5" x14ac:dyDescent="0.2">
      <c r="D24278" s="1"/>
      <c r="E24278" s="41"/>
    </row>
    <row r="24279" spans="4:5" x14ac:dyDescent="0.2">
      <c r="D24279" s="1"/>
      <c r="E24279" s="41"/>
    </row>
    <row r="24280" spans="4:5" x14ac:dyDescent="0.2">
      <c r="D24280" s="1"/>
      <c r="E24280" s="41"/>
    </row>
    <row r="24281" spans="4:5" x14ac:dyDescent="0.2">
      <c r="D24281" s="1"/>
      <c r="E24281" s="41"/>
    </row>
    <row r="24282" spans="4:5" x14ac:dyDescent="0.2">
      <c r="D24282" s="1"/>
      <c r="E24282" s="41"/>
    </row>
    <row r="24283" spans="4:5" x14ac:dyDescent="0.2">
      <c r="D24283" s="1"/>
      <c r="E24283" s="41"/>
    </row>
    <row r="24284" spans="4:5" x14ac:dyDescent="0.2">
      <c r="D24284" s="1"/>
      <c r="E24284" s="41"/>
    </row>
    <row r="24285" spans="4:5" x14ac:dyDescent="0.2">
      <c r="D24285" s="1"/>
      <c r="E24285" s="41"/>
    </row>
    <row r="24286" spans="4:5" x14ac:dyDescent="0.2">
      <c r="D24286" s="1"/>
      <c r="E24286" s="41"/>
    </row>
    <row r="24287" spans="4:5" x14ac:dyDescent="0.2">
      <c r="D24287" s="1"/>
      <c r="E24287" s="41"/>
    </row>
    <row r="24288" spans="4:5" x14ac:dyDescent="0.2">
      <c r="D24288" s="1"/>
      <c r="E24288" s="41"/>
    </row>
    <row r="24289" spans="4:5" x14ac:dyDescent="0.2">
      <c r="D24289" s="1"/>
      <c r="E24289" s="41"/>
    </row>
    <row r="24290" spans="4:5" x14ac:dyDescent="0.2">
      <c r="D24290" s="1"/>
      <c r="E24290" s="41"/>
    </row>
    <row r="24291" spans="4:5" x14ac:dyDescent="0.2">
      <c r="D24291" s="1"/>
      <c r="E24291" s="41"/>
    </row>
    <row r="24292" spans="4:5" x14ac:dyDescent="0.2">
      <c r="D24292" s="1"/>
      <c r="E24292" s="41"/>
    </row>
    <row r="24293" spans="4:5" x14ac:dyDescent="0.2">
      <c r="D24293" s="1"/>
      <c r="E24293" s="41"/>
    </row>
    <row r="24294" spans="4:5" x14ac:dyDescent="0.2">
      <c r="D24294" s="1"/>
      <c r="E24294" s="41"/>
    </row>
    <row r="24295" spans="4:5" x14ac:dyDescent="0.2">
      <c r="D24295" s="1"/>
      <c r="E24295" s="41"/>
    </row>
    <row r="24296" spans="4:5" x14ac:dyDescent="0.2">
      <c r="D24296" s="1"/>
      <c r="E24296" s="41"/>
    </row>
    <row r="24297" spans="4:5" x14ac:dyDescent="0.2">
      <c r="D24297" s="1"/>
      <c r="E24297" s="41"/>
    </row>
    <row r="24298" spans="4:5" x14ac:dyDescent="0.2">
      <c r="D24298" s="1"/>
      <c r="E24298" s="41"/>
    </row>
    <row r="24299" spans="4:5" x14ac:dyDescent="0.2">
      <c r="D24299" s="1"/>
      <c r="E24299" s="41"/>
    </row>
    <row r="24300" spans="4:5" x14ac:dyDescent="0.2">
      <c r="D24300" s="1"/>
      <c r="E24300" s="41"/>
    </row>
    <row r="24301" spans="4:5" x14ac:dyDescent="0.2">
      <c r="D24301" s="1"/>
      <c r="E24301" s="41"/>
    </row>
    <row r="24302" spans="4:5" x14ac:dyDescent="0.2">
      <c r="D24302" s="1"/>
      <c r="E24302" s="41"/>
    </row>
    <row r="24303" spans="4:5" x14ac:dyDescent="0.2">
      <c r="D24303" s="1"/>
      <c r="E24303" s="41"/>
    </row>
    <row r="24304" spans="4:5" x14ac:dyDescent="0.2">
      <c r="D24304" s="1"/>
      <c r="E24304" s="41"/>
    </row>
    <row r="24305" spans="4:5" x14ac:dyDescent="0.2">
      <c r="D24305" s="1"/>
      <c r="E24305" s="41"/>
    </row>
    <row r="24306" spans="4:5" x14ac:dyDescent="0.2">
      <c r="D24306" s="1"/>
      <c r="E24306" s="41"/>
    </row>
    <row r="24307" spans="4:5" x14ac:dyDescent="0.2">
      <c r="D24307" s="1"/>
      <c r="E24307" s="41"/>
    </row>
    <row r="24308" spans="4:5" x14ac:dyDescent="0.2">
      <c r="D24308" s="1"/>
      <c r="E24308" s="41"/>
    </row>
    <row r="24309" spans="4:5" x14ac:dyDescent="0.2">
      <c r="D24309" s="1"/>
      <c r="E24309" s="41"/>
    </row>
    <row r="24310" spans="4:5" x14ac:dyDescent="0.2">
      <c r="D24310" s="1"/>
      <c r="E24310" s="41"/>
    </row>
    <row r="24311" spans="4:5" x14ac:dyDescent="0.2">
      <c r="D24311" s="1"/>
      <c r="E24311" s="41"/>
    </row>
    <row r="24312" spans="4:5" x14ac:dyDescent="0.2">
      <c r="D24312" s="1"/>
      <c r="E24312" s="41"/>
    </row>
    <row r="24313" spans="4:5" x14ac:dyDescent="0.2">
      <c r="D24313" s="1"/>
      <c r="E24313" s="41"/>
    </row>
    <row r="24314" spans="4:5" x14ac:dyDescent="0.2">
      <c r="D24314" s="1"/>
      <c r="E24314" s="41"/>
    </row>
    <row r="24315" spans="4:5" x14ac:dyDescent="0.2">
      <c r="D24315" s="1"/>
      <c r="E24315" s="41"/>
    </row>
    <row r="24316" spans="4:5" x14ac:dyDescent="0.2">
      <c r="D24316" s="1"/>
      <c r="E24316" s="41"/>
    </row>
    <row r="24317" spans="4:5" x14ac:dyDescent="0.2">
      <c r="D24317" s="1"/>
      <c r="E24317" s="41"/>
    </row>
    <row r="24318" spans="4:5" x14ac:dyDescent="0.2">
      <c r="D24318" s="1"/>
      <c r="E24318" s="41"/>
    </row>
    <row r="24319" spans="4:5" x14ac:dyDescent="0.2">
      <c r="D24319" s="1"/>
      <c r="E24319" s="41"/>
    </row>
    <row r="24320" spans="4:5" x14ac:dyDescent="0.2">
      <c r="D24320" s="1"/>
      <c r="E24320" s="41"/>
    </row>
    <row r="24321" spans="4:5" x14ac:dyDescent="0.2">
      <c r="D24321" s="1"/>
      <c r="E24321" s="41"/>
    </row>
    <row r="24322" spans="4:5" x14ac:dyDescent="0.2">
      <c r="D24322" s="1"/>
      <c r="E24322" s="41"/>
    </row>
    <row r="24323" spans="4:5" x14ac:dyDescent="0.2">
      <c r="D24323" s="1"/>
      <c r="E24323" s="41"/>
    </row>
    <row r="24324" spans="4:5" x14ac:dyDescent="0.2">
      <c r="D24324" s="1"/>
      <c r="E24324" s="41"/>
    </row>
    <row r="24325" spans="4:5" x14ac:dyDescent="0.2">
      <c r="D24325" s="1"/>
      <c r="E24325" s="41"/>
    </row>
    <row r="24326" spans="4:5" x14ac:dyDescent="0.2">
      <c r="D24326" s="1"/>
      <c r="E24326" s="41"/>
    </row>
    <row r="24327" spans="4:5" x14ac:dyDescent="0.2">
      <c r="D24327" s="1"/>
      <c r="E24327" s="41"/>
    </row>
    <row r="24328" spans="4:5" x14ac:dyDescent="0.2">
      <c r="D24328" s="1"/>
      <c r="E24328" s="41"/>
    </row>
    <row r="24329" spans="4:5" x14ac:dyDescent="0.2">
      <c r="D24329" s="1"/>
      <c r="E24329" s="41"/>
    </row>
    <row r="24330" spans="4:5" x14ac:dyDescent="0.2">
      <c r="D24330" s="1"/>
      <c r="E24330" s="41"/>
    </row>
    <row r="24331" spans="4:5" x14ac:dyDescent="0.2">
      <c r="D24331" s="1"/>
      <c r="E24331" s="41"/>
    </row>
    <row r="24332" spans="4:5" x14ac:dyDescent="0.2">
      <c r="D24332" s="1"/>
      <c r="E24332" s="41"/>
    </row>
    <row r="24333" spans="4:5" x14ac:dyDescent="0.2">
      <c r="D24333" s="1"/>
      <c r="E24333" s="41"/>
    </row>
    <row r="24334" spans="4:5" x14ac:dyDescent="0.2">
      <c r="D24334" s="1"/>
      <c r="E24334" s="41"/>
    </row>
    <row r="24335" spans="4:5" x14ac:dyDescent="0.2">
      <c r="D24335" s="1"/>
      <c r="E24335" s="41"/>
    </row>
    <row r="24336" spans="4:5" x14ac:dyDescent="0.2">
      <c r="D24336" s="1"/>
      <c r="E24336" s="41"/>
    </row>
    <row r="24337" spans="4:5" x14ac:dyDescent="0.2">
      <c r="D24337" s="1"/>
      <c r="E24337" s="41"/>
    </row>
    <row r="24338" spans="4:5" x14ac:dyDescent="0.2">
      <c r="D24338" s="1"/>
      <c r="E24338" s="41"/>
    </row>
    <row r="24339" spans="4:5" x14ac:dyDescent="0.2">
      <c r="D24339" s="1"/>
      <c r="E24339" s="41"/>
    </row>
    <row r="24340" spans="4:5" x14ac:dyDescent="0.2">
      <c r="D24340" s="1"/>
      <c r="E24340" s="41"/>
    </row>
    <row r="24341" spans="4:5" x14ac:dyDescent="0.2">
      <c r="D24341" s="1"/>
      <c r="E24341" s="41"/>
    </row>
    <row r="24342" spans="4:5" x14ac:dyDescent="0.2">
      <c r="D24342" s="1"/>
      <c r="E24342" s="41"/>
    </row>
    <row r="24343" spans="4:5" x14ac:dyDescent="0.2">
      <c r="D24343" s="1"/>
      <c r="E24343" s="41"/>
    </row>
    <row r="24344" spans="4:5" x14ac:dyDescent="0.2">
      <c r="D24344" s="1"/>
      <c r="E24344" s="41"/>
    </row>
    <row r="24345" spans="4:5" x14ac:dyDescent="0.2">
      <c r="D24345" s="1"/>
      <c r="E24345" s="41"/>
    </row>
    <row r="24346" spans="4:5" x14ac:dyDescent="0.2">
      <c r="D24346" s="1"/>
      <c r="E24346" s="41"/>
    </row>
    <row r="24347" spans="4:5" x14ac:dyDescent="0.2">
      <c r="D24347" s="1"/>
      <c r="E24347" s="41"/>
    </row>
    <row r="24348" spans="4:5" x14ac:dyDescent="0.2">
      <c r="D24348" s="1"/>
      <c r="E24348" s="41"/>
    </row>
    <row r="24349" spans="4:5" x14ac:dyDescent="0.2">
      <c r="D24349" s="1"/>
      <c r="E24349" s="41"/>
    </row>
    <row r="24350" spans="4:5" x14ac:dyDescent="0.2">
      <c r="D24350" s="1"/>
      <c r="E24350" s="41"/>
    </row>
    <row r="24351" spans="4:5" x14ac:dyDescent="0.2">
      <c r="D24351" s="1"/>
      <c r="E24351" s="41"/>
    </row>
    <row r="24352" spans="4:5" x14ac:dyDescent="0.2">
      <c r="D24352" s="1"/>
      <c r="E24352" s="41"/>
    </row>
    <row r="24353" spans="4:5" x14ac:dyDescent="0.2">
      <c r="D24353" s="1"/>
      <c r="E24353" s="41"/>
    </row>
    <row r="24354" spans="4:5" x14ac:dyDescent="0.2">
      <c r="D24354" s="1"/>
      <c r="E24354" s="41"/>
    </row>
    <row r="24355" spans="4:5" x14ac:dyDescent="0.2">
      <c r="D24355" s="1"/>
      <c r="E24355" s="41"/>
    </row>
    <row r="24356" spans="4:5" x14ac:dyDescent="0.2">
      <c r="D24356" s="1"/>
      <c r="E24356" s="41"/>
    </row>
    <row r="24357" spans="4:5" x14ac:dyDescent="0.2">
      <c r="D24357" s="1"/>
      <c r="E24357" s="41"/>
    </row>
    <row r="24358" spans="4:5" x14ac:dyDescent="0.2">
      <c r="D24358" s="1"/>
      <c r="E24358" s="41"/>
    </row>
    <row r="24359" spans="4:5" x14ac:dyDescent="0.2">
      <c r="D24359" s="1"/>
      <c r="E24359" s="41"/>
    </row>
    <row r="24360" spans="4:5" x14ac:dyDescent="0.2">
      <c r="D24360" s="1"/>
      <c r="E24360" s="41"/>
    </row>
    <row r="24361" spans="4:5" x14ac:dyDescent="0.2">
      <c r="D24361" s="1"/>
      <c r="E24361" s="41"/>
    </row>
    <row r="24362" spans="4:5" x14ac:dyDescent="0.2">
      <c r="D24362" s="1"/>
      <c r="E24362" s="41"/>
    </row>
    <row r="24363" spans="4:5" x14ac:dyDescent="0.2">
      <c r="D24363" s="1"/>
      <c r="E24363" s="41"/>
    </row>
    <row r="24364" spans="4:5" x14ac:dyDescent="0.2">
      <c r="D24364" s="1"/>
      <c r="E24364" s="41"/>
    </row>
    <row r="24365" spans="4:5" x14ac:dyDescent="0.2">
      <c r="D24365" s="1"/>
      <c r="E24365" s="41"/>
    </row>
    <row r="24366" spans="4:5" x14ac:dyDescent="0.2">
      <c r="D24366" s="1"/>
      <c r="E24366" s="41"/>
    </row>
    <row r="24367" spans="4:5" x14ac:dyDescent="0.2">
      <c r="D24367" s="1"/>
      <c r="E24367" s="41"/>
    </row>
    <row r="24368" spans="4:5" x14ac:dyDescent="0.2">
      <c r="D24368" s="1"/>
      <c r="E24368" s="41"/>
    </row>
    <row r="24369" spans="4:5" x14ac:dyDescent="0.2">
      <c r="D24369" s="1"/>
      <c r="E24369" s="41"/>
    </row>
    <row r="24370" spans="4:5" x14ac:dyDescent="0.2">
      <c r="D24370" s="1"/>
      <c r="E24370" s="41"/>
    </row>
    <row r="24371" spans="4:5" x14ac:dyDescent="0.2">
      <c r="D24371" s="1"/>
      <c r="E24371" s="41"/>
    </row>
    <row r="24372" spans="4:5" x14ac:dyDescent="0.2">
      <c r="D24372" s="1"/>
      <c r="E24372" s="41"/>
    </row>
    <row r="24373" spans="4:5" x14ac:dyDescent="0.2">
      <c r="D24373" s="1"/>
      <c r="E24373" s="41"/>
    </row>
    <row r="24374" spans="4:5" x14ac:dyDescent="0.2">
      <c r="D24374" s="1"/>
      <c r="E24374" s="41"/>
    </row>
    <row r="24375" spans="4:5" x14ac:dyDescent="0.2">
      <c r="D24375" s="1"/>
      <c r="E24375" s="41"/>
    </row>
    <row r="24376" spans="4:5" x14ac:dyDescent="0.2">
      <c r="D24376" s="1"/>
      <c r="E24376" s="41"/>
    </row>
    <row r="24377" spans="4:5" x14ac:dyDescent="0.2">
      <c r="D24377" s="1"/>
      <c r="E24377" s="41"/>
    </row>
    <row r="24378" spans="4:5" x14ac:dyDescent="0.2">
      <c r="D24378" s="1"/>
      <c r="E24378" s="41"/>
    </row>
    <row r="24379" spans="4:5" x14ac:dyDescent="0.2">
      <c r="D24379" s="1"/>
      <c r="E24379" s="41"/>
    </row>
    <row r="24380" spans="4:5" x14ac:dyDescent="0.2">
      <c r="D24380" s="1"/>
      <c r="E24380" s="41"/>
    </row>
    <row r="24381" spans="4:5" x14ac:dyDescent="0.2">
      <c r="D24381" s="1"/>
      <c r="E24381" s="41"/>
    </row>
    <row r="24382" spans="4:5" x14ac:dyDescent="0.2">
      <c r="D24382" s="1"/>
      <c r="E24382" s="41"/>
    </row>
    <row r="24383" spans="4:5" x14ac:dyDescent="0.2">
      <c r="D24383" s="1"/>
      <c r="E24383" s="41"/>
    </row>
    <row r="24384" spans="4:5" x14ac:dyDescent="0.2">
      <c r="D24384" s="1"/>
      <c r="E24384" s="41"/>
    </row>
    <row r="24385" spans="4:5" x14ac:dyDescent="0.2">
      <c r="D24385" s="1"/>
      <c r="E24385" s="41"/>
    </row>
    <row r="24386" spans="4:5" x14ac:dyDescent="0.2">
      <c r="D24386" s="1"/>
      <c r="E24386" s="41"/>
    </row>
    <row r="24387" spans="4:5" x14ac:dyDescent="0.2">
      <c r="D24387" s="1"/>
      <c r="E24387" s="41"/>
    </row>
    <row r="24388" spans="4:5" x14ac:dyDescent="0.2">
      <c r="D24388" s="1"/>
      <c r="E24388" s="41"/>
    </row>
    <row r="24389" spans="4:5" x14ac:dyDescent="0.2">
      <c r="D24389" s="1"/>
      <c r="E24389" s="41"/>
    </row>
    <row r="24390" spans="4:5" x14ac:dyDescent="0.2">
      <c r="D24390" s="1"/>
      <c r="E24390" s="41"/>
    </row>
    <row r="24391" spans="4:5" x14ac:dyDescent="0.2">
      <c r="D24391" s="1"/>
      <c r="E24391" s="41"/>
    </row>
    <row r="24392" spans="4:5" x14ac:dyDescent="0.2">
      <c r="D24392" s="1"/>
      <c r="E24392" s="41"/>
    </row>
    <row r="24393" spans="4:5" x14ac:dyDescent="0.2">
      <c r="D24393" s="1"/>
      <c r="E24393" s="41"/>
    </row>
    <row r="24394" spans="4:5" x14ac:dyDescent="0.2">
      <c r="D24394" s="1"/>
      <c r="E24394" s="41"/>
    </row>
    <row r="24395" spans="4:5" x14ac:dyDescent="0.2">
      <c r="D24395" s="1"/>
      <c r="E24395" s="41"/>
    </row>
    <row r="24396" spans="4:5" x14ac:dyDescent="0.2">
      <c r="D24396" s="1"/>
      <c r="E24396" s="41"/>
    </row>
    <row r="24397" spans="4:5" x14ac:dyDescent="0.2">
      <c r="D24397" s="1"/>
      <c r="E24397" s="41"/>
    </row>
    <row r="24398" spans="4:5" x14ac:dyDescent="0.2">
      <c r="D24398" s="1"/>
      <c r="E24398" s="41"/>
    </row>
    <row r="24399" spans="4:5" x14ac:dyDescent="0.2">
      <c r="D24399" s="1"/>
      <c r="E24399" s="41"/>
    </row>
    <row r="24400" spans="4:5" x14ac:dyDescent="0.2">
      <c r="D24400" s="1"/>
      <c r="E24400" s="41"/>
    </row>
    <row r="24401" spans="4:5" x14ac:dyDescent="0.2">
      <c r="D24401" s="1"/>
      <c r="E24401" s="41"/>
    </row>
    <row r="24402" spans="4:5" x14ac:dyDescent="0.2">
      <c r="D24402" s="1"/>
      <c r="E24402" s="41"/>
    </row>
    <row r="24403" spans="4:5" x14ac:dyDescent="0.2">
      <c r="D24403" s="1"/>
      <c r="E24403" s="41"/>
    </row>
    <row r="24404" spans="4:5" x14ac:dyDescent="0.2">
      <c r="D24404" s="1"/>
      <c r="E24404" s="41"/>
    </row>
    <row r="24405" spans="4:5" x14ac:dyDescent="0.2">
      <c r="D24405" s="1"/>
      <c r="E24405" s="41"/>
    </row>
    <row r="24406" spans="4:5" x14ac:dyDescent="0.2">
      <c r="D24406" s="1"/>
      <c r="E24406" s="41"/>
    </row>
    <row r="24407" spans="4:5" x14ac:dyDescent="0.2">
      <c r="D24407" s="1"/>
      <c r="E24407" s="41"/>
    </row>
    <row r="24408" spans="4:5" x14ac:dyDescent="0.2">
      <c r="D24408" s="1"/>
      <c r="E24408" s="41"/>
    </row>
    <row r="24409" spans="4:5" x14ac:dyDescent="0.2">
      <c r="D24409" s="1"/>
      <c r="E24409" s="41"/>
    </row>
    <row r="24410" spans="4:5" x14ac:dyDescent="0.2">
      <c r="D24410" s="1"/>
      <c r="E24410" s="41"/>
    </row>
    <row r="24411" spans="4:5" x14ac:dyDescent="0.2">
      <c r="D24411" s="1"/>
      <c r="E24411" s="41"/>
    </row>
    <row r="24412" spans="4:5" x14ac:dyDescent="0.2">
      <c r="D24412" s="1"/>
      <c r="E24412" s="41"/>
    </row>
    <row r="24413" spans="4:5" x14ac:dyDescent="0.2">
      <c r="D24413" s="1"/>
      <c r="E24413" s="41"/>
    </row>
    <row r="24414" spans="4:5" x14ac:dyDescent="0.2">
      <c r="D24414" s="1"/>
      <c r="E24414" s="41"/>
    </row>
    <row r="24415" spans="4:5" x14ac:dyDescent="0.2">
      <c r="D24415" s="1"/>
      <c r="E24415" s="41"/>
    </row>
    <row r="24416" spans="4:5" x14ac:dyDescent="0.2">
      <c r="D24416" s="1"/>
      <c r="E24416" s="41"/>
    </row>
    <row r="24417" spans="4:5" x14ac:dyDescent="0.2">
      <c r="D24417" s="1"/>
      <c r="E24417" s="41"/>
    </row>
    <row r="24418" spans="4:5" x14ac:dyDescent="0.2">
      <c r="D24418" s="1"/>
      <c r="E24418" s="41"/>
    </row>
    <row r="24419" spans="4:5" x14ac:dyDescent="0.2">
      <c r="D24419" s="1"/>
      <c r="E24419" s="41"/>
    </row>
    <row r="24420" spans="4:5" x14ac:dyDescent="0.2">
      <c r="D24420" s="1"/>
      <c r="E24420" s="41"/>
    </row>
    <row r="24421" spans="4:5" x14ac:dyDescent="0.2">
      <c r="D24421" s="1"/>
      <c r="E24421" s="41"/>
    </row>
    <row r="24422" spans="4:5" x14ac:dyDescent="0.2">
      <c r="D24422" s="1"/>
      <c r="E24422" s="41"/>
    </row>
    <row r="24423" spans="4:5" x14ac:dyDescent="0.2">
      <c r="D24423" s="1"/>
      <c r="E24423" s="41"/>
    </row>
    <row r="24424" spans="4:5" x14ac:dyDescent="0.2">
      <c r="D24424" s="1"/>
      <c r="E24424" s="41"/>
    </row>
    <row r="24425" spans="4:5" x14ac:dyDescent="0.2">
      <c r="D24425" s="1"/>
      <c r="E24425" s="41"/>
    </row>
    <row r="24426" spans="4:5" x14ac:dyDescent="0.2">
      <c r="D24426" s="1"/>
      <c r="E24426" s="41"/>
    </row>
    <row r="24427" spans="4:5" x14ac:dyDescent="0.2">
      <c r="D24427" s="1"/>
      <c r="E24427" s="41"/>
    </row>
    <row r="24428" spans="4:5" x14ac:dyDescent="0.2">
      <c r="D24428" s="1"/>
      <c r="E24428" s="41"/>
    </row>
    <row r="24429" spans="4:5" x14ac:dyDescent="0.2">
      <c r="D24429" s="1"/>
      <c r="E24429" s="41"/>
    </row>
    <row r="24430" spans="4:5" x14ac:dyDescent="0.2">
      <c r="D24430" s="1"/>
      <c r="E24430" s="41"/>
    </row>
    <row r="24431" spans="4:5" x14ac:dyDescent="0.2">
      <c r="D24431" s="1"/>
      <c r="E24431" s="41"/>
    </row>
    <row r="24432" spans="4:5" x14ac:dyDescent="0.2">
      <c r="D24432" s="1"/>
      <c r="E24432" s="41"/>
    </row>
    <row r="24433" spans="4:5" x14ac:dyDescent="0.2">
      <c r="D24433" s="1"/>
      <c r="E24433" s="41"/>
    </row>
    <row r="24434" spans="4:5" x14ac:dyDescent="0.2">
      <c r="D24434" s="1"/>
      <c r="E24434" s="41"/>
    </row>
    <row r="24435" spans="4:5" x14ac:dyDescent="0.2">
      <c r="D24435" s="1"/>
      <c r="E24435" s="41"/>
    </row>
    <row r="24436" spans="4:5" x14ac:dyDescent="0.2">
      <c r="D24436" s="1"/>
      <c r="E24436" s="41"/>
    </row>
    <row r="24437" spans="4:5" x14ac:dyDescent="0.2">
      <c r="D24437" s="1"/>
      <c r="E24437" s="41"/>
    </row>
    <row r="24438" spans="4:5" x14ac:dyDescent="0.2">
      <c r="D24438" s="1"/>
      <c r="E24438" s="41"/>
    </row>
    <row r="24439" spans="4:5" x14ac:dyDescent="0.2">
      <c r="D24439" s="1"/>
      <c r="E24439" s="41"/>
    </row>
    <row r="24440" spans="4:5" x14ac:dyDescent="0.2">
      <c r="D24440" s="1"/>
      <c r="E24440" s="41"/>
    </row>
    <row r="24441" spans="4:5" x14ac:dyDescent="0.2">
      <c r="D24441" s="1"/>
      <c r="E24441" s="41"/>
    </row>
    <row r="24442" spans="4:5" x14ac:dyDescent="0.2">
      <c r="D24442" s="1"/>
      <c r="E24442" s="41"/>
    </row>
    <row r="24443" spans="4:5" x14ac:dyDescent="0.2">
      <c r="D24443" s="1"/>
      <c r="E24443" s="41"/>
    </row>
    <row r="24444" spans="4:5" x14ac:dyDescent="0.2">
      <c r="D24444" s="1"/>
      <c r="E24444" s="41"/>
    </row>
    <row r="24445" spans="4:5" x14ac:dyDescent="0.2">
      <c r="D24445" s="1"/>
      <c r="E24445" s="41"/>
    </row>
    <row r="24446" spans="4:5" x14ac:dyDescent="0.2">
      <c r="D24446" s="1"/>
      <c r="E24446" s="41"/>
    </row>
    <row r="24447" spans="4:5" x14ac:dyDescent="0.2">
      <c r="D24447" s="1"/>
      <c r="E24447" s="41"/>
    </row>
    <row r="24448" spans="4:5" x14ac:dyDescent="0.2">
      <c r="D24448" s="1"/>
      <c r="E24448" s="41"/>
    </row>
    <row r="24449" spans="4:5" x14ac:dyDescent="0.2">
      <c r="D24449" s="1"/>
      <c r="E24449" s="41"/>
    </row>
    <row r="24450" spans="4:5" x14ac:dyDescent="0.2">
      <c r="D24450" s="1"/>
      <c r="E24450" s="41"/>
    </row>
    <row r="24451" spans="4:5" x14ac:dyDescent="0.2">
      <c r="D24451" s="1"/>
      <c r="E24451" s="41"/>
    </row>
    <row r="24452" spans="4:5" x14ac:dyDescent="0.2">
      <c r="D24452" s="1"/>
      <c r="E24452" s="41"/>
    </row>
    <row r="24453" spans="4:5" x14ac:dyDescent="0.2">
      <c r="D24453" s="1"/>
      <c r="E24453" s="41"/>
    </row>
    <row r="24454" spans="4:5" x14ac:dyDescent="0.2">
      <c r="D24454" s="1"/>
      <c r="E24454" s="41"/>
    </row>
    <row r="24455" spans="4:5" x14ac:dyDescent="0.2">
      <c r="D24455" s="1"/>
      <c r="E24455" s="41"/>
    </row>
    <row r="24456" spans="4:5" x14ac:dyDescent="0.2">
      <c r="D24456" s="1"/>
      <c r="E24456" s="41"/>
    </row>
    <row r="24457" spans="4:5" x14ac:dyDescent="0.2">
      <c r="D24457" s="1"/>
      <c r="E24457" s="41"/>
    </row>
    <row r="24458" spans="4:5" x14ac:dyDescent="0.2">
      <c r="D24458" s="1"/>
      <c r="E24458" s="41"/>
    </row>
    <row r="24459" spans="4:5" x14ac:dyDescent="0.2">
      <c r="D24459" s="1"/>
      <c r="E24459" s="41"/>
    </row>
    <row r="24460" spans="4:5" x14ac:dyDescent="0.2">
      <c r="D24460" s="1"/>
      <c r="E24460" s="41"/>
    </row>
    <row r="24461" spans="4:5" x14ac:dyDescent="0.2">
      <c r="D24461" s="1"/>
      <c r="E24461" s="41"/>
    </row>
    <row r="24462" spans="4:5" x14ac:dyDescent="0.2">
      <c r="D24462" s="1"/>
      <c r="E24462" s="41"/>
    </row>
    <row r="24463" spans="4:5" x14ac:dyDescent="0.2">
      <c r="D24463" s="1"/>
      <c r="E24463" s="41"/>
    </row>
    <row r="24464" spans="4:5" x14ac:dyDescent="0.2">
      <c r="D24464" s="1"/>
      <c r="E24464" s="41"/>
    </row>
    <row r="24465" spans="4:5" x14ac:dyDescent="0.2">
      <c r="D24465" s="1"/>
      <c r="E24465" s="41"/>
    </row>
    <row r="24466" spans="4:5" x14ac:dyDescent="0.2">
      <c r="D24466" s="1"/>
      <c r="E24466" s="41"/>
    </row>
    <row r="24467" spans="4:5" x14ac:dyDescent="0.2">
      <c r="D24467" s="1"/>
      <c r="E24467" s="41"/>
    </row>
    <row r="24468" spans="4:5" x14ac:dyDescent="0.2">
      <c r="D24468" s="1"/>
      <c r="E24468" s="41"/>
    </row>
    <row r="24469" spans="4:5" x14ac:dyDescent="0.2">
      <c r="D24469" s="1"/>
      <c r="E24469" s="41"/>
    </row>
    <row r="24470" spans="4:5" x14ac:dyDescent="0.2">
      <c r="D24470" s="1"/>
      <c r="E24470" s="41"/>
    </row>
    <row r="24471" spans="4:5" x14ac:dyDescent="0.2">
      <c r="D24471" s="1"/>
      <c r="E24471" s="41"/>
    </row>
    <row r="24472" spans="4:5" x14ac:dyDescent="0.2">
      <c r="D24472" s="1"/>
      <c r="E24472" s="41"/>
    </row>
    <row r="24473" spans="4:5" x14ac:dyDescent="0.2">
      <c r="D24473" s="1"/>
      <c r="E24473" s="41"/>
    </row>
    <row r="24474" spans="4:5" x14ac:dyDescent="0.2">
      <c r="D24474" s="1"/>
      <c r="E24474" s="41"/>
    </row>
    <row r="24475" spans="4:5" x14ac:dyDescent="0.2">
      <c r="D24475" s="1"/>
      <c r="E24475" s="41"/>
    </row>
    <row r="24476" spans="4:5" x14ac:dyDescent="0.2">
      <c r="D24476" s="1"/>
      <c r="E24476" s="41"/>
    </row>
    <row r="24477" spans="4:5" x14ac:dyDescent="0.2">
      <c r="D24477" s="1"/>
      <c r="E24477" s="41"/>
    </row>
    <row r="24478" spans="4:5" x14ac:dyDescent="0.2">
      <c r="D24478" s="1"/>
      <c r="E24478" s="41"/>
    </row>
    <row r="24479" spans="4:5" x14ac:dyDescent="0.2">
      <c r="D24479" s="1"/>
      <c r="E24479" s="41"/>
    </row>
    <row r="24480" spans="4:5" x14ac:dyDescent="0.2">
      <c r="D24480" s="1"/>
      <c r="E24480" s="41"/>
    </row>
    <row r="24481" spans="4:5" x14ac:dyDescent="0.2">
      <c r="D24481" s="1"/>
      <c r="E24481" s="41"/>
    </row>
    <row r="24482" spans="4:5" x14ac:dyDescent="0.2">
      <c r="D24482" s="1"/>
      <c r="E24482" s="41"/>
    </row>
    <row r="24483" spans="4:5" x14ac:dyDescent="0.2">
      <c r="D24483" s="1"/>
      <c r="E24483" s="41"/>
    </row>
    <row r="24484" spans="4:5" x14ac:dyDescent="0.2">
      <c r="D24484" s="1"/>
      <c r="E24484" s="41"/>
    </row>
    <row r="24485" spans="4:5" x14ac:dyDescent="0.2">
      <c r="D24485" s="1"/>
      <c r="E24485" s="41"/>
    </row>
    <row r="24486" spans="4:5" x14ac:dyDescent="0.2">
      <c r="D24486" s="1"/>
      <c r="E24486" s="41"/>
    </row>
    <row r="24487" spans="4:5" x14ac:dyDescent="0.2">
      <c r="D24487" s="1"/>
      <c r="E24487" s="41"/>
    </row>
    <row r="24488" spans="4:5" x14ac:dyDescent="0.2">
      <c r="D24488" s="1"/>
      <c r="E24488" s="41"/>
    </row>
    <row r="24489" spans="4:5" x14ac:dyDescent="0.2">
      <c r="D24489" s="1"/>
      <c r="E24489" s="41"/>
    </row>
    <row r="24490" spans="4:5" x14ac:dyDescent="0.2">
      <c r="D24490" s="1"/>
      <c r="E24490" s="41"/>
    </row>
    <row r="24491" spans="4:5" x14ac:dyDescent="0.2">
      <c r="D24491" s="1"/>
      <c r="E24491" s="41"/>
    </row>
    <row r="24492" spans="4:5" x14ac:dyDescent="0.2">
      <c r="D24492" s="1"/>
      <c r="E24492" s="41"/>
    </row>
    <row r="24493" spans="4:5" x14ac:dyDescent="0.2">
      <c r="D24493" s="1"/>
      <c r="E24493" s="41"/>
    </row>
    <row r="24494" spans="4:5" x14ac:dyDescent="0.2">
      <c r="D24494" s="1"/>
      <c r="E24494" s="41"/>
    </row>
    <row r="24495" spans="4:5" x14ac:dyDescent="0.2">
      <c r="D24495" s="1"/>
      <c r="E24495" s="41"/>
    </row>
    <row r="24496" spans="4:5" x14ac:dyDescent="0.2">
      <c r="D24496" s="1"/>
      <c r="E24496" s="41"/>
    </row>
    <row r="24497" spans="4:5" x14ac:dyDescent="0.2">
      <c r="D24497" s="1"/>
      <c r="E24497" s="41"/>
    </row>
    <row r="24498" spans="4:5" x14ac:dyDescent="0.2">
      <c r="D24498" s="1"/>
      <c r="E24498" s="41"/>
    </row>
    <row r="24499" spans="4:5" x14ac:dyDescent="0.2">
      <c r="D24499" s="1"/>
      <c r="E24499" s="41"/>
    </row>
    <row r="24500" spans="4:5" x14ac:dyDescent="0.2">
      <c r="D24500" s="1"/>
      <c r="E24500" s="41"/>
    </row>
    <row r="24501" spans="4:5" x14ac:dyDescent="0.2">
      <c r="D24501" s="1"/>
      <c r="E24501" s="41"/>
    </row>
    <row r="24502" spans="4:5" x14ac:dyDescent="0.2">
      <c r="D24502" s="1"/>
      <c r="E24502" s="41"/>
    </row>
    <row r="24503" spans="4:5" x14ac:dyDescent="0.2">
      <c r="D24503" s="1"/>
      <c r="E24503" s="41"/>
    </row>
    <row r="24504" spans="4:5" x14ac:dyDescent="0.2">
      <c r="D24504" s="1"/>
      <c r="E24504" s="41"/>
    </row>
    <row r="24505" spans="4:5" x14ac:dyDescent="0.2">
      <c r="D24505" s="1"/>
      <c r="E24505" s="41"/>
    </row>
    <row r="24506" spans="4:5" x14ac:dyDescent="0.2">
      <c r="D24506" s="1"/>
      <c r="E24506" s="41"/>
    </row>
    <row r="24507" spans="4:5" x14ac:dyDescent="0.2">
      <c r="D24507" s="1"/>
      <c r="E24507" s="41"/>
    </row>
    <row r="24508" spans="4:5" x14ac:dyDescent="0.2">
      <c r="D24508" s="1"/>
      <c r="E24508" s="41"/>
    </row>
    <row r="24509" spans="4:5" x14ac:dyDescent="0.2">
      <c r="D24509" s="1"/>
      <c r="E24509" s="41"/>
    </row>
    <row r="24510" spans="4:5" x14ac:dyDescent="0.2">
      <c r="D24510" s="1"/>
      <c r="E24510" s="41"/>
    </row>
    <row r="24511" spans="4:5" x14ac:dyDescent="0.2">
      <c r="D24511" s="1"/>
      <c r="E24511" s="41"/>
    </row>
    <row r="24512" spans="4:5" x14ac:dyDescent="0.2">
      <c r="D24512" s="1"/>
      <c r="E24512" s="41"/>
    </row>
    <row r="24513" spans="4:5" x14ac:dyDescent="0.2">
      <c r="D24513" s="1"/>
      <c r="E24513" s="41"/>
    </row>
    <row r="24514" spans="4:5" x14ac:dyDescent="0.2">
      <c r="D24514" s="1"/>
      <c r="E24514" s="41"/>
    </row>
    <row r="24515" spans="4:5" x14ac:dyDescent="0.2">
      <c r="D24515" s="1"/>
      <c r="E24515" s="41"/>
    </row>
    <row r="24516" spans="4:5" x14ac:dyDescent="0.2">
      <c r="D24516" s="1"/>
      <c r="E24516" s="41"/>
    </row>
    <row r="24517" spans="4:5" x14ac:dyDescent="0.2">
      <c r="D24517" s="1"/>
      <c r="E24517" s="41"/>
    </row>
    <row r="24518" spans="4:5" x14ac:dyDescent="0.2">
      <c r="D24518" s="1"/>
      <c r="E24518" s="41"/>
    </row>
    <row r="24519" spans="4:5" x14ac:dyDescent="0.2">
      <c r="D24519" s="1"/>
      <c r="E24519" s="41"/>
    </row>
    <row r="24520" spans="4:5" x14ac:dyDescent="0.2">
      <c r="D24520" s="1"/>
      <c r="E24520" s="41"/>
    </row>
    <row r="24521" spans="4:5" x14ac:dyDescent="0.2">
      <c r="D24521" s="1"/>
      <c r="E24521" s="41"/>
    </row>
    <row r="24522" spans="4:5" x14ac:dyDescent="0.2">
      <c r="D24522" s="1"/>
      <c r="E24522" s="41"/>
    </row>
    <row r="24523" spans="4:5" x14ac:dyDescent="0.2">
      <c r="D24523" s="1"/>
      <c r="E24523" s="41"/>
    </row>
    <row r="24524" spans="4:5" x14ac:dyDescent="0.2">
      <c r="D24524" s="1"/>
      <c r="E24524" s="41"/>
    </row>
    <row r="24525" spans="4:5" x14ac:dyDescent="0.2">
      <c r="D24525" s="1"/>
      <c r="E24525" s="41"/>
    </row>
    <row r="24526" spans="4:5" x14ac:dyDescent="0.2">
      <c r="D24526" s="1"/>
      <c r="E24526" s="41"/>
    </row>
    <row r="24527" spans="4:5" x14ac:dyDescent="0.2">
      <c r="D24527" s="1"/>
      <c r="E24527" s="41"/>
    </row>
    <row r="24528" spans="4:5" x14ac:dyDescent="0.2">
      <c r="D24528" s="1"/>
      <c r="E24528" s="41"/>
    </row>
    <row r="24529" spans="4:5" x14ac:dyDescent="0.2">
      <c r="D24529" s="1"/>
      <c r="E24529" s="41"/>
    </row>
    <row r="24530" spans="4:5" x14ac:dyDescent="0.2">
      <c r="D24530" s="1"/>
      <c r="E24530" s="41"/>
    </row>
    <row r="24531" spans="4:5" x14ac:dyDescent="0.2">
      <c r="D24531" s="1"/>
      <c r="E24531" s="41"/>
    </row>
    <row r="24532" spans="4:5" x14ac:dyDescent="0.2">
      <c r="D24532" s="1"/>
      <c r="E24532" s="41"/>
    </row>
    <row r="24533" spans="4:5" x14ac:dyDescent="0.2">
      <c r="D24533" s="1"/>
      <c r="E24533" s="41"/>
    </row>
    <row r="24534" spans="4:5" x14ac:dyDescent="0.2">
      <c r="D24534" s="1"/>
      <c r="E24534" s="41"/>
    </row>
    <row r="24535" spans="4:5" x14ac:dyDescent="0.2">
      <c r="D24535" s="1"/>
      <c r="E24535" s="41"/>
    </row>
    <row r="24536" spans="4:5" x14ac:dyDescent="0.2">
      <c r="D24536" s="1"/>
      <c r="E24536" s="41"/>
    </row>
    <row r="24537" spans="4:5" x14ac:dyDescent="0.2">
      <c r="D24537" s="1"/>
      <c r="E24537" s="41"/>
    </row>
    <row r="24538" spans="4:5" x14ac:dyDescent="0.2">
      <c r="D24538" s="1"/>
      <c r="E24538" s="41"/>
    </row>
    <row r="24539" spans="4:5" x14ac:dyDescent="0.2">
      <c r="D24539" s="1"/>
      <c r="E24539" s="41"/>
    </row>
    <row r="24540" spans="4:5" x14ac:dyDescent="0.2">
      <c r="D24540" s="1"/>
      <c r="E24540" s="41"/>
    </row>
    <row r="24541" spans="4:5" x14ac:dyDescent="0.2">
      <c r="D24541" s="1"/>
      <c r="E24541" s="41"/>
    </row>
    <row r="24542" spans="4:5" x14ac:dyDescent="0.2">
      <c r="D24542" s="1"/>
      <c r="E24542" s="41"/>
    </row>
    <row r="24543" spans="4:5" x14ac:dyDescent="0.2">
      <c r="D24543" s="1"/>
      <c r="E24543" s="41"/>
    </row>
    <row r="24544" spans="4:5" x14ac:dyDescent="0.2">
      <c r="D24544" s="1"/>
      <c r="E24544" s="41"/>
    </row>
    <row r="24545" spans="4:5" x14ac:dyDescent="0.2">
      <c r="D24545" s="1"/>
      <c r="E24545" s="41"/>
    </row>
    <row r="24546" spans="4:5" x14ac:dyDescent="0.2">
      <c r="D24546" s="1"/>
      <c r="E24546" s="41"/>
    </row>
    <row r="24547" spans="4:5" x14ac:dyDescent="0.2">
      <c r="D24547" s="1"/>
      <c r="E24547" s="41"/>
    </row>
    <row r="24548" spans="4:5" x14ac:dyDescent="0.2">
      <c r="D24548" s="1"/>
      <c r="E24548" s="41"/>
    </row>
    <row r="24549" spans="4:5" x14ac:dyDescent="0.2">
      <c r="D24549" s="1"/>
      <c r="E24549" s="41"/>
    </row>
    <row r="24550" spans="4:5" x14ac:dyDescent="0.2">
      <c r="D24550" s="1"/>
      <c r="E24550" s="41"/>
    </row>
    <row r="24551" spans="4:5" x14ac:dyDescent="0.2">
      <c r="D24551" s="1"/>
      <c r="E24551" s="41"/>
    </row>
    <row r="24552" spans="4:5" x14ac:dyDescent="0.2">
      <c r="D24552" s="1"/>
      <c r="E24552" s="41"/>
    </row>
    <row r="24553" spans="4:5" x14ac:dyDescent="0.2">
      <c r="D24553" s="1"/>
      <c r="E24553" s="41"/>
    </row>
    <row r="24554" spans="4:5" x14ac:dyDescent="0.2">
      <c r="D24554" s="1"/>
      <c r="E24554" s="41"/>
    </row>
    <row r="24555" spans="4:5" x14ac:dyDescent="0.2">
      <c r="D24555" s="1"/>
      <c r="E24555" s="41"/>
    </row>
    <row r="24556" spans="4:5" x14ac:dyDescent="0.2">
      <c r="D24556" s="1"/>
      <c r="E24556" s="41"/>
    </row>
    <row r="24557" spans="4:5" x14ac:dyDescent="0.2">
      <c r="D24557" s="1"/>
      <c r="E24557" s="41"/>
    </row>
    <row r="24558" spans="4:5" x14ac:dyDescent="0.2">
      <c r="D24558" s="1"/>
      <c r="E24558" s="41"/>
    </row>
    <row r="24559" spans="4:5" x14ac:dyDescent="0.2">
      <c r="D24559" s="1"/>
      <c r="E24559" s="41"/>
    </row>
    <row r="24560" spans="4:5" x14ac:dyDescent="0.2">
      <c r="D24560" s="1"/>
      <c r="E24560" s="41"/>
    </row>
    <row r="24561" spans="4:5" x14ac:dyDescent="0.2">
      <c r="D24561" s="1"/>
      <c r="E24561" s="41"/>
    </row>
    <row r="24562" spans="4:5" x14ac:dyDescent="0.2">
      <c r="D24562" s="1"/>
      <c r="E24562" s="41"/>
    </row>
    <row r="24563" spans="4:5" x14ac:dyDescent="0.2">
      <c r="D24563" s="1"/>
      <c r="E24563" s="41"/>
    </row>
    <row r="24564" spans="4:5" x14ac:dyDescent="0.2">
      <c r="D24564" s="1"/>
      <c r="E24564" s="41"/>
    </row>
    <row r="24565" spans="4:5" x14ac:dyDescent="0.2">
      <c r="D24565" s="1"/>
      <c r="E24565" s="41"/>
    </row>
    <row r="24566" spans="4:5" x14ac:dyDescent="0.2">
      <c r="D24566" s="1"/>
      <c r="E24566" s="41"/>
    </row>
    <row r="24567" spans="4:5" x14ac:dyDescent="0.2">
      <c r="D24567" s="1"/>
      <c r="E24567" s="41"/>
    </row>
    <row r="24568" spans="4:5" x14ac:dyDescent="0.2">
      <c r="D24568" s="1"/>
      <c r="E24568" s="41"/>
    </row>
    <row r="24569" spans="4:5" x14ac:dyDescent="0.2">
      <c r="D24569" s="1"/>
      <c r="E24569" s="41"/>
    </row>
    <row r="24570" spans="4:5" x14ac:dyDescent="0.2">
      <c r="D24570" s="1"/>
      <c r="E24570" s="41"/>
    </row>
    <row r="24571" spans="4:5" x14ac:dyDescent="0.2">
      <c r="D24571" s="1"/>
      <c r="E24571" s="41"/>
    </row>
    <row r="24572" spans="4:5" x14ac:dyDescent="0.2">
      <c r="D24572" s="1"/>
      <c r="E24572" s="41"/>
    </row>
    <row r="24573" spans="4:5" x14ac:dyDescent="0.2">
      <c r="D24573" s="1"/>
      <c r="E24573" s="41"/>
    </row>
    <row r="24574" spans="4:5" x14ac:dyDescent="0.2">
      <c r="D24574" s="1"/>
      <c r="E24574" s="41"/>
    </row>
    <row r="24575" spans="4:5" x14ac:dyDescent="0.2">
      <c r="D24575" s="1"/>
      <c r="E24575" s="41"/>
    </row>
    <row r="24576" spans="4:5" x14ac:dyDescent="0.2">
      <c r="D24576" s="1"/>
      <c r="E24576" s="41"/>
    </row>
    <row r="24577" spans="4:5" x14ac:dyDescent="0.2">
      <c r="D24577" s="1"/>
      <c r="E24577" s="41"/>
    </row>
    <row r="24578" spans="4:5" x14ac:dyDescent="0.2">
      <c r="D24578" s="1"/>
      <c r="E24578" s="41"/>
    </row>
    <row r="24579" spans="4:5" x14ac:dyDescent="0.2">
      <c r="D24579" s="1"/>
      <c r="E24579" s="41"/>
    </row>
    <row r="24580" spans="4:5" x14ac:dyDescent="0.2">
      <c r="D24580" s="1"/>
      <c r="E24580" s="41"/>
    </row>
    <row r="24581" spans="4:5" x14ac:dyDescent="0.2">
      <c r="D24581" s="1"/>
      <c r="E24581" s="41"/>
    </row>
    <row r="24582" spans="4:5" x14ac:dyDescent="0.2">
      <c r="D24582" s="1"/>
      <c r="E24582" s="41"/>
    </row>
    <row r="24583" spans="4:5" x14ac:dyDescent="0.2">
      <c r="D24583" s="1"/>
      <c r="E24583" s="41"/>
    </row>
    <row r="24584" spans="4:5" x14ac:dyDescent="0.2">
      <c r="D24584" s="1"/>
      <c r="E24584" s="41"/>
    </row>
    <row r="24585" spans="4:5" x14ac:dyDescent="0.2">
      <c r="D24585" s="1"/>
      <c r="E24585" s="41"/>
    </row>
    <row r="24586" spans="4:5" x14ac:dyDescent="0.2">
      <c r="D24586" s="1"/>
      <c r="E24586" s="41"/>
    </row>
    <row r="24587" spans="4:5" x14ac:dyDescent="0.2">
      <c r="D24587" s="1"/>
      <c r="E24587" s="41"/>
    </row>
    <row r="24588" spans="4:5" x14ac:dyDescent="0.2">
      <c r="D24588" s="1"/>
      <c r="E24588" s="41"/>
    </row>
    <row r="24589" spans="4:5" x14ac:dyDescent="0.2">
      <c r="D24589" s="1"/>
      <c r="E24589" s="41"/>
    </row>
    <row r="24590" spans="4:5" x14ac:dyDescent="0.2">
      <c r="D24590" s="1"/>
      <c r="E24590" s="41"/>
    </row>
    <row r="24591" spans="4:5" x14ac:dyDescent="0.2">
      <c r="D24591" s="1"/>
      <c r="E24591" s="41"/>
    </row>
    <row r="24592" spans="4:5" x14ac:dyDescent="0.2">
      <c r="D24592" s="1"/>
      <c r="E24592" s="41"/>
    </row>
    <row r="24593" spans="4:5" x14ac:dyDescent="0.2">
      <c r="D24593" s="1"/>
      <c r="E24593" s="41"/>
    </row>
    <row r="24594" spans="4:5" x14ac:dyDescent="0.2">
      <c r="D24594" s="1"/>
      <c r="E24594" s="41"/>
    </row>
    <row r="24595" spans="4:5" x14ac:dyDescent="0.2">
      <c r="D24595" s="1"/>
      <c r="E24595" s="41"/>
    </row>
    <row r="24596" spans="4:5" x14ac:dyDescent="0.2">
      <c r="D24596" s="1"/>
      <c r="E24596" s="41"/>
    </row>
    <row r="24597" spans="4:5" x14ac:dyDescent="0.2">
      <c r="D24597" s="1"/>
      <c r="E24597" s="41"/>
    </row>
    <row r="24598" spans="4:5" x14ac:dyDescent="0.2">
      <c r="D24598" s="1"/>
      <c r="E24598" s="41"/>
    </row>
    <row r="24599" spans="4:5" x14ac:dyDescent="0.2">
      <c r="D24599" s="1"/>
      <c r="E24599" s="41"/>
    </row>
    <row r="24600" spans="4:5" x14ac:dyDescent="0.2">
      <c r="D24600" s="1"/>
      <c r="E24600" s="41"/>
    </row>
    <row r="24601" spans="4:5" x14ac:dyDescent="0.2">
      <c r="D24601" s="1"/>
      <c r="E24601" s="41"/>
    </row>
    <row r="24602" spans="4:5" x14ac:dyDescent="0.2">
      <c r="D24602" s="1"/>
      <c r="E24602" s="41"/>
    </row>
    <row r="24603" spans="4:5" x14ac:dyDescent="0.2">
      <c r="D24603" s="1"/>
      <c r="E24603" s="41"/>
    </row>
    <row r="24604" spans="4:5" x14ac:dyDescent="0.2">
      <c r="D24604" s="1"/>
      <c r="E24604" s="41"/>
    </row>
    <row r="24605" spans="4:5" x14ac:dyDescent="0.2">
      <c r="D24605" s="1"/>
      <c r="E24605" s="41"/>
    </row>
    <row r="24606" spans="4:5" x14ac:dyDescent="0.2">
      <c r="D24606" s="1"/>
      <c r="E24606" s="41"/>
    </row>
    <row r="24607" spans="4:5" x14ac:dyDescent="0.2">
      <c r="D24607" s="1"/>
      <c r="E24607" s="41"/>
    </row>
    <row r="24608" spans="4:5" x14ac:dyDescent="0.2">
      <c r="D24608" s="1"/>
      <c r="E24608" s="41"/>
    </row>
    <row r="24609" spans="4:5" x14ac:dyDescent="0.2">
      <c r="D24609" s="1"/>
      <c r="E24609" s="41"/>
    </row>
    <row r="24610" spans="4:5" x14ac:dyDescent="0.2">
      <c r="D24610" s="1"/>
      <c r="E24610" s="41"/>
    </row>
    <row r="24611" spans="4:5" x14ac:dyDescent="0.2">
      <c r="D24611" s="1"/>
      <c r="E24611" s="41"/>
    </row>
    <row r="24612" spans="4:5" x14ac:dyDescent="0.2">
      <c r="D24612" s="1"/>
      <c r="E24612" s="41"/>
    </row>
    <row r="24613" spans="4:5" x14ac:dyDescent="0.2">
      <c r="D24613" s="1"/>
      <c r="E24613" s="41"/>
    </row>
    <row r="24614" spans="4:5" x14ac:dyDescent="0.2">
      <c r="D24614" s="1"/>
      <c r="E24614" s="41"/>
    </row>
    <row r="24615" spans="4:5" x14ac:dyDescent="0.2">
      <c r="D24615" s="1"/>
      <c r="E24615" s="41"/>
    </row>
    <row r="24616" spans="4:5" x14ac:dyDescent="0.2">
      <c r="D24616" s="1"/>
      <c r="E24616" s="41"/>
    </row>
    <row r="24617" spans="4:5" x14ac:dyDescent="0.2">
      <c r="D24617" s="1"/>
      <c r="E24617" s="41"/>
    </row>
    <row r="24618" spans="4:5" x14ac:dyDescent="0.2">
      <c r="D24618" s="1"/>
      <c r="E24618" s="41"/>
    </row>
    <row r="24619" spans="4:5" x14ac:dyDescent="0.2">
      <c r="D24619" s="1"/>
      <c r="E24619" s="41"/>
    </row>
    <row r="24620" spans="4:5" x14ac:dyDescent="0.2">
      <c r="D24620" s="1"/>
      <c r="E24620" s="41"/>
    </row>
    <row r="24621" spans="4:5" x14ac:dyDescent="0.2">
      <c r="D24621" s="1"/>
      <c r="E24621" s="41"/>
    </row>
    <row r="24622" spans="4:5" x14ac:dyDescent="0.2">
      <c r="D24622" s="1"/>
      <c r="E24622" s="41"/>
    </row>
    <row r="24623" spans="4:5" x14ac:dyDescent="0.2">
      <c r="D24623" s="1"/>
      <c r="E24623" s="41"/>
    </row>
    <row r="24624" spans="4:5" x14ac:dyDescent="0.2">
      <c r="D24624" s="1"/>
      <c r="E24624" s="41"/>
    </row>
    <row r="24625" spans="4:5" x14ac:dyDescent="0.2">
      <c r="D24625" s="1"/>
      <c r="E24625" s="41"/>
    </row>
    <row r="24626" spans="4:5" x14ac:dyDescent="0.2">
      <c r="D24626" s="1"/>
      <c r="E24626" s="41"/>
    </row>
    <row r="24627" spans="4:5" x14ac:dyDescent="0.2">
      <c r="D24627" s="1"/>
      <c r="E24627" s="41"/>
    </row>
    <row r="24628" spans="4:5" x14ac:dyDescent="0.2">
      <c r="D24628" s="1"/>
      <c r="E24628" s="41"/>
    </row>
    <row r="24629" spans="4:5" x14ac:dyDescent="0.2">
      <c r="D24629" s="1"/>
      <c r="E24629" s="41"/>
    </row>
    <row r="24630" spans="4:5" x14ac:dyDescent="0.2">
      <c r="D24630" s="1"/>
      <c r="E24630" s="41"/>
    </row>
    <row r="24631" spans="4:5" x14ac:dyDescent="0.2">
      <c r="D24631" s="1"/>
      <c r="E24631" s="41"/>
    </row>
    <row r="24632" spans="4:5" x14ac:dyDescent="0.2">
      <c r="D24632" s="1"/>
      <c r="E24632" s="41"/>
    </row>
    <row r="24633" spans="4:5" x14ac:dyDescent="0.2">
      <c r="D24633" s="1"/>
      <c r="E24633" s="41"/>
    </row>
    <row r="24634" spans="4:5" x14ac:dyDescent="0.2">
      <c r="D24634" s="1"/>
      <c r="E24634" s="41"/>
    </row>
    <row r="24635" spans="4:5" x14ac:dyDescent="0.2">
      <c r="D24635" s="1"/>
      <c r="E24635" s="41"/>
    </row>
    <row r="24636" spans="4:5" x14ac:dyDescent="0.2">
      <c r="D24636" s="1"/>
      <c r="E24636" s="41"/>
    </row>
    <row r="24637" spans="4:5" x14ac:dyDescent="0.2">
      <c r="D24637" s="1"/>
      <c r="E24637" s="41"/>
    </row>
    <row r="24638" spans="4:5" x14ac:dyDescent="0.2">
      <c r="D24638" s="1"/>
      <c r="E24638" s="41"/>
    </row>
    <row r="24639" spans="4:5" x14ac:dyDescent="0.2">
      <c r="D24639" s="1"/>
      <c r="E24639" s="41"/>
    </row>
    <row r="24640" spans="4:5" x14ac:dyDescent="0.2">
      <c r="D24640" s="1"/>
      <c r="E24640" s="41"/>
    </row>
    <row r="24641" spans="4:5" x14ac:dyDescent="0.2">
      <c r="D24641" s="1"/>
      <c r="E24641" s="41"/>
    </row>
    <row r="24642" spans="4:5" x14ac:dyDescent="0.2">
      <c r="D24642" s="1"/>
      <c r="E24642" s="41"/>
    </row>
    <row r="24643" spans="4:5" x14ac:dyDescent="0.2">
      <c r="D24643" s="1"/>
      <c r="E24643" s="41"/>
    </row>
    <row r="24644" spans="4:5" x14ac:dyDescent="0.2">
      <c r="D24644" s="1"/>
      <c r="E24644" s="41"/>
    </row>
    <row r="24645" spans="4:5" x14ac:dyDescent="0.2">
      <c r="D24645" s="1"/>
      <c r="E24645" s="41"/>
    </row>
    <row r="24646" spans="4:5" x14ac:dyDescent="0.2">
      <c r="D24646" s="1"/>
      <c r="E24646" s="41"/>
    </row>
    <row r="24647" spans="4:5" x14ac:dyDescent="0.2">
      <c r="D24647" s="1"/>
      <c r="E24647" s="41"/>
    </row>
    <row r="24648" spans="4:5" x14ac:dyDescent="0.2">
      <c r="D24648" s="1"/>
      <c r="E24648" s="41"/>
    </row>
    <row r="24649" spans="4:5" x14ac:dyDescent="0.2">
      <c r="D24649" s="1"/>
      <c r="E24649" s="41"/>
    </row>
    <row r="24650" spans="4:5" x14ac:dyDescent="0.2">
      <c r="D24650" s="1"/>
      <c r="E24650" s="41"/>
    </row>
    <row r="24651" spans="4:5" x14ac:dyDescent="0.2">
      <c r="D24651" s="1"/>
      <c r="E24651" s="41"/>
    </row>
    <row r="24652" spans="4:5" x14ac:dyDescent="0.2">
      <c r="D24652" s="1"/>
      <c r="E24652" s="41"/>
    </row>
    <row r="24653" spans="4:5" x14ac:dyDescent="0.2">
      <c r="D24653" s="1"/>
      <c r="E24653" s="41"/>
    </row>
    <row r="24654" spans="4:5" x14ac:dyDescent="0.2">
      <c r="D24654" s="1"/>
      <c r="E24654" s="41"/>
    </row>
    <row r="24655" spans="4:5" x14ac:dyDescent="0.2">
      <c r="D24655" s="1"/>
      <c r="E24655" s="41"/>
    </row>
    <row r="24656" spans="4:5" x14ac:dyDescent="0.2">
      <c r="D24656" s="1"/>
      <c r="E24656" s="41"/>
    </row>
    <row r="24657" spans="4:5" x14ac:dyDescent="0.2">
      <c r="D24657" s="1"/>
      <c r="E24657" s="41"/>
    </row>
    <row r="24658" spans="4:5" x14ac:dyDescent="0.2">
      <c r="D24658" s="1"/>
      <c r="E24658" s="41"/>
    </row>
    <row r="24659" spans="4:5" x14ac:dyDescent="0.2">
      <c r="D24659" s="1"/>
      <c r="E24659" s="41"/>
    </row>
    <row r="24660" spans="4:5" x14ac:dyDescent="0.2">
      <c r="D24660" s="1"/>
      <c r="E24660" s="41"/>
    </row>
    <row r="24661" spans="4:5" x14ac:dyDescent="0.2">
      <c r="D24661" s="1"/>
      <c r="E24661" s="41"/>
    </row>
    <row r="24662" spans="4:5" x14ac:dyDescent="0.2">
      <c r="D24662" s="1"/>
      <c r="E24662" s="41"/>
    </row>
    <row r="24663" spans="4:5" x14ac:dyDescent="0.2">
      <c r="D24663" s="1"/>
      <c r="E24663" s="41"/>
    </row>
    <row r="24664" spans="4:5" x14ac:dyDescent="0.2">
      <c r="D24664" s="1"/>
      <c r="E24664" s="41"/>
    </row>
    <row r="24665" spans="4:5" x14ac:dyDescent="0.2">
      <c r="D24665" s="1"/>
      <c r="E24665" s="41"/>
    </row>
    <row r="24666" spans="4:5" x14ac:dyDescent="0.2">
      <c r="D24666" s="1"/>
      <c r="E24666" s="41"/>
    </row>
    <row r="24667" spans="4:5" x14ac:dyDescent="0.2">
      <c r="D24667" s="1"/>
      <c r="E24667" s="41"/>
    </row>
    <row r="24668" spans="4:5" x14ac:dyDescent="0.2">
      <c r="D24668" s="1"/>
      <c r="E24668" s="41"/>
    </row>
    <row r="24669" spans="4:5" x14ac:dyDescent="0.2">
      <c r="D24669" s="1"/>
      <c r="E24669" s="41"/>
    </row>
    <row r="24670" spans="4:5" x14ac:dyDescent="0.2">
      <c r="D24670" s="1"/>
      <c r="E24670" s="41"/>
    </row>
    <row r="24671" spans="4:5" x14ac:dyDescent="0.2">
      <c r="D24671" s="1"/>
      <c r="E24671" s="41"/>
    </row>
    <row r="24672" spans="4:5" x14ac:dyDescent="0.2">
      <c r="D24672" s="1"/>
      <c r="E24672" s="41"/>
    </row>
    <row r="24673" spans="4:5" x14ac:dyDescent="0.2">
      <c r="D24673" s="1"/>
      <c r="E24673" s="41"/>
    </row>
    <row r="24674" spans="4:5" x14ac:dyDescent="0.2">
      <c r="D24674" s="1"/>
      <c r="E24674" s="41"/>
    </row>
    <row r="24675" spans="4:5" x14ac:dyDescent="0.2">
      <c r="D24675" s="1"/>
      <c r="E24675" s="41"/>
    </row>
    <row r="24676" spans="4:5" x14ac:dyDescent="0.2">
      <c r="D24676" s="1"/>
      <c r="E24676" s="41"/>
    </row>
    <row r="24677" spans="4:5" x14ac:dyDescent="0.2">
      <c r="D24677" s="1"/>
      <c r="E24677" s="41"/>
    </row>
    <row r="24678" spans="4:5" x14ac:dyDescent="0.2">
      <c r="D24678" s="1"/>
      <c r="E24678" s="41"/>
    </row>
    <row r="24679" spans="4:5" x14ac:dyDescent="0.2">
      <c r="D24679" s="1"/>
      <c r="E24679" s="41"/>
    </row>
    <row r="24680" spans="4:5" x14ac:dyDescent="0.2">
      <c r="D24680" s="1"/>
      <c r="E24680" s="41"/>
    </row>
    <row r="24681" spans="4:5" x14ac:dyDescent="0.2">
      <c r="D24681" s="1"/>
      <c r="E24681" s="41"/>
    </row>
    <row r="24682" spans="4:5" x14ac:dyDescent="0.2">
      <c r="D24682" s="1"/>
      <c r="E24682" s="41"/>
    </row>
    <row r="24683" spans="4:5" x14ac:dyDescent="0.2">
      <c r="D24683" s="1"/>
      <c r="E24683" s="41"/>
    </row>
    <row r="24684" spans="4:5" x14ac:dyDescent="0.2">
      <c r="D24684" s="1"/>
      <c r="E24684" s="41"/>
    </row>
    <row r="24685" spans="4:5" x14ac:dyDescent="0.2">
      <c r="D24685" s="1"/>
      <c r="E24685" s="41"/>
    </row>
    <row r="24686" spans="4:5" x14ac:dyDescent="0.2">
      <c r="D24686" s="1"/>
      <c r="E24686" s="41"/>
    </row>
    <row r="24687" spans="4:5" x14ac:dyDescent="0.2">
      <c r="D24687" s="1"/>
      <c r="E24687" s="41"/>
    </row>
    <row r="24688" spans="4:5" x14ac:dyDescent="0.2">
      <c r="D24688" s="1"/>
      <c r="E24688" s="41"/>
    </row>
    <row r="24689" spans="4:5" x14ac:dyDescent="0.2">
      <c r="D24689" s="1"/>
      <c r="E24689" s="41"/>
    </row>
    <row r="24690" spans="4:5" x14ac:dyDescent="0.2">
      <c r="D24690" s="1"/>
      <c r="E24690" s="41"/>
    </row>
    <row r="24691" spans="4:5" x14ac:dyDescent="0.2">
      <c r="D24691" s="1"/>
      <c r="E24691" s="41"/>
    </row>
    <row r="24692" spans="4:5" x14ac:dyDescent="0.2">
      <c r="D24692" s="1"/>
      <c r="E24692" s="41"/>
    </row>
    <row r="24693" spans="4:5" x14ac:dyDescent="0.2">
      <c r="D24693" s="1"/>
      <c r="E24693" s="41"/>
    </row>
    <row r="24694" spans="4:5" x14ac:dyDescent="0.2">
      <c r="D24694" s="1"/>
      <c r="E24694" s="41"/>
    </row>
    <row r="24695" spans="4:5" x14ac:dyDescent="0.2">
      <c r="D24695" s="1"/>
      <c r="E24695" s="41"/>
    </row>
    <row r="24696" spans="4:5" x14ac:dyDescent="0.2">
      <c r="D24696" s="1"/>
      <c r="E24696" s="41"/>
    </row>
    <row r="24697" spans="4:5" x14ac:dyDescent="0.2">
      <c r="D24697" s="1"/>
      <c r="E24697" s="41"/>
    </row>
    <row r="24698" spans="4:5" x14ac:dyDescent="0.2">
      <c r="D24698" s="1"/>
      <c r="E24698" s="41"/>
    </row>
    <row r="24699" spans="4:5" x14ac:dyDescent="0.2">
      <c r="D24699" s="1"/>
      <c r="E24699" s="41"/>
    </row>
    <row r="24700" spans="4:5" x14ac:dyDescent="0.2">
      <c r="D24700" s="1"/>
      <c r="E24700" s="41"/>
    </row>
    <row r="24701" spans="4:5" x14ac:dyDescent="0.2">
      <c r="D24701" s="1"/>
      <c r="E24701" s="41"/>
    </row>
    <row r="24702" spans="4:5" x14ac:dyDescent="0.2">
      <c r="D24702" s="1"/>
      <c r="E24702" s="41"/>
    </row>
    <row r="24703" spans="4:5" x14ac:dyDescent="0.2">
      <c r="D24703" s="1"/>
      <c r="E24703" s="41"/>
    </row>
    <row r="24704" spans="4:5" x14ac:dyDescent="0.2">
      <c r="D24704" s="1"/>
      <c r="E24704" s="41"/>
    </row>
    <row r="24705" spans="4:5" x14ac:dyDescent="0.2">
      <c r="D24705" s="1"/>
      <c r="E24705" s="41"/>
    </row>
    <row r="24706" spans="4:5" x14ac:dyDescent="0.2">
      <c r="D24706" s="1"/>
      <c r="E24706" s="41"/>
    </row>
    <row r="24707" spans="4:5" x14ac:dyDescent="0.2">
      <c r="D24707" s="1"/>
      <c r="E24707" s="41"/>
    </row>
    <row r="24708" spans="4:5" x14ac:dyDescent="0.2">
      <c r="D24708" s="1"/>
      <c r="E24708" s="41"/>
    </row>
    <row r="24709" spans="4:5" x14ac:dyDescent="0.2">
      <c r="D24709" s="1"/>
      <c r="E24709" s="41"/>
    </row>
    <row r="24710" spans="4:5" x14ac:dyDescent="0.2">
      <c r="D24710" s="1"/>
      <c r="E24710" s="41"/>
    </row>
    <row r="24711" spans="4:5" x14ac:dyDescent="0.2">
      <c r="D24711" s="1"/>
      <c r="E24711" s="41"/>
    </row>
    <row r="24712" spans="4:5" x14ac:dyDescent="0.2">
      <c r="D24712" s="1"/>
      <c r="E24712" s="41"/>
    </row>
    <row r="24713" spans="4:5" x14ac:dyDescent="0.2">
      <c r="D24713" s="1"/>
      <c r="E24713" s="41"/>
    </row>
    <row r="24714" spans="4:5" x14ac:dyDescent="0.2">
      <c r="D24714" s="1"/>
      <c r="E24714" s="41"/>
    </row>
    <row r="24715" spans="4:5" x14ac:dyDescent="0.2">
      <c r="D24715" s="1"/>
      <c r="E24715" s="41"/>
    </row>
    <row r="24716" spans="4:5" x14ac:dyDescent="0.2">
      <c r="D24716" s="1"/>
      <c r="E24716" s="41"/>
    </row>
    <row r="24717" spans="4:5" x14ac:dyDescent="0.2">
      <c r="D24717" s="1"/>
      <c r="E24717" s="41"/>
    </row>
    <row r="24718" spans="4:5" x14ac:dyDescent="0.2">
      <c r="D24718" s="1"/>
      <c r="E24718" s="41"/>
    </row>
    <row r="24719" spans="4:5" x14ac:dyDescent="0.2">
      <c r="D24719" s="1"/>
      <c r="E24719" s="41"/>
    </row>
    <row r="24720" spans="4:5" x14ac:dyDescent="0.2">
      <c r="D24720" s="1"/>
      <c r="E24720" s="41"/>
    </row>
    <row r="24721" spans="4:5" x14ac:dyDescent="0.2">
      <c r="D24721" s="1"/>
      <c r="E24721" s="41"/>
    </row>
    <row r="24722" spans="4:5" x14ac:dyDescent="0.2">
      <c r="D24722" s="1"/>
      <c r="E24722" s="41"/>
    </row>
    <row r="24723" spans="4:5" x14ac:dyDescent="0.2">
      <c r="D24723" s="1"/>
      <c r="E24723" s="41"/>
    </row>
    <row r="24724" spans="4:5" x14ac:dyDescent="0.2">
      <c r="D24724" s="1"/>
      <c r="E24724" s="41"/>
    </row>
    <row r="24725" spans="4:5" x14ac:dyDescent="0.2">
      <c r="D24725" s="1"/>
      <c r="E24725" s="41"/>
    </row>
    <row r="24726" spans="4:5" x14ac:dyDescent="0.2">
      <c r="D24726" s="1"/>
      <c r="E24726" s="41"/>
    </row>
    <row r="24727" spans="4:5" x14ac:dyDescent="0.2">
      <c r="D24727" s="1"/>
      <c r="E24727" s="41"/>
    </row>
    <row r="24728" spans="4:5" x14ac:dyDescent="0.2">
      <c r="D24728" s="1"/>
      <c r="E24728" s="41"/>
    </row>
    <row r="24729" spans="4:5" x14ac:dyDescent="0.2">
      <c r="D24729" s="1"/>
      <c r="E24729" s="41"/>
    </row>
    <row r="24730" spans="4:5" x14ac:dyDescent="0.2">
      <c r="D24730" s="1"/>
      <c r="E24730" s="41"/>
    </row>
    <row r="24731" spans="4:5" x14ac:dyDescent="0.2">
      <c r="D24731" s="1"/>
      <c r="E24731" s="41"/>
    </row>
    <row r="24732" spans="4:5" x14ac:dyDescent="0.2">
      <c r="D24732" s="1"/>
      <c r="E24732" s="41"/>
    </row>
    <row r="24733" spans="4:5" x14ac:dyDescent="0.2">
      <c r="D24733" s="1"/>
      <c r="E24733" s="41"/>
    </row>
    <row r="24734" spans="4:5" x14ac:dyDescent="0.2">
      <c r="D24734" s="1"/>
      <c r="E24734" s="41"/>
    </row>
    <row r="24735" spans="4:5" x14ac:dyDescent="0.2">
      <c r="D24735" s="1"/>
      <c r="E24735" s="41"/>
    </row>
    <row r="24736" spans="4:5" x14ac:dyDescent="0.2">
      <c r="D24736" s="1"/>
      <c r="E24736" s="41"/>
    </row>
    <row r="24737" spans="4:5" x14ac:dyDescent="0.2">
      <c r="D24737" s="1"/>
      <c r="E24737" s="41"/>
    </row>
    <row r="24738" spans="4:5" x14ac:dyDescent="0.2">
      <c r="D24738" s="1"/>
      <c r="E24738" s="41"/>
    </row>
    <row r="24739" spans="4:5" x14ac:dyDescent="0.2">
      <c r="D24739" s="1"/>
      <c r="E24739" s="41"/>
    </row>
    <row r="24740" spans="4:5" x14ac:dyDescent="0.2">
      <c r="D24740" s="1"/>
      <c r="E24740" s="41"/>
    </row>
    <row r="24741" spans="4:5" x14ac:dyDescent="0.2">
      <c r="D24741" s="1"/>
      <c r="E24741" s="41"/>
    </row>
    <row r="24742" spans="4:5" x14ac:dyDescent="0.2">
      <c r="D24742" s="1"/>
      <c r="E24742" s="41"/>
    </row>
    <row r="24743" spans="4:5" x14ac:dyDescent="0.2">
      <c r="D24743" s="1"/>
      <c r="E24743" s="41"/>
    </row>
    <row r="24744" spans="4:5" x14ac:dyDescent="0.2">
      <c r="D24744" s="1"/>
      <c r="E24744" s="41"/>
    </row>
    <row r="24745" spans="4:5" x14ac:dyDescent="0.2">
      <c r="D24745" s="1"/>
      <c r="E24745" s="41"/>
    </row>
    <row r="24746" spans="4:5" x14ac:dyDescent="0.2">
      <c r="D24746" s="1"/>
      <c r="E24746" s="41"/>
    </row>
    <row r="24747" spans="4:5" x14ac:dyDescent="0.2">
      <c r="D24747" s="1"/>
      <c r="E24747" s="41"/>
    </row>
    <row r="24748" spans="4:5" x14ac:dyDescent="0.2">
      <c r="D24748" s="1"/>
      <c r="E24748" s="41"/>
    </row>
    <row r="24749" spans="4:5" x14ac:dyDescent="0.2">
      <c r="D24749" s="1"/>
      <c r="E24749" s="41"/>
    </row>
    <row r="24750" spans="4:5" x14ac:dyDescent="0.2">
      <c r="D24750" s="1"/>
      <c r="E24750" s="41"/>
    </row>
    <row r="24751" spans="4:5" x14ac:dyDescent="0.2">
      <c r="D24751" s="1"/>
      <c r="E24751" s="41"/>
    </row>
    <row r="24752" spans="4:5" x14ac:dyDescent="0.2">
      <c r="D24752" s="1"/>
      <c r="E24752" s="41"/>
    </row>
    <row r="24753" spans="4:5" x14ac:dyDescent="0.2">
      <c r="D24753" s="1"/>
      <c r="E24753" s="41"/>
    </row>
    <row r="24754" spans="4:5" x14ac:dyDescent="0.2">
      <c r="D24754" s="1"/>
      <c r="E24754" s="41"/>
    </row>
    <row r="24755" spans="4:5" x14ac:dyDescent="0.2">
      <c r="D24755" s="1"/>
      <c r="E24755" s="41"/>
    </row>
    <row r="24756" spans="4:5" x14ac:dyDescent="0.2">
      <c r="D24756" s="1"/>
      <c r="E24756" s="41"/>
    </row>
    <row r="24757" spans="4:5" x14ac:dyDescent="0.2">
      <c r="D24757" s="1"/>
      <c r="E24757" s="41"/>
    </row>
    <row r="24758" spans="4:5" x14ac:dyDescent="0.2">
      <c r="D24758" s="1"/>
      <c r="E24758" s="41"/>
    </row>
    <row r="24759" spans="4:5" x14ac:dyDescent="0.2">
      <c r="D24759" s="1"/>
      <c r="E24759" s="41"/>
    </row>
    <row r="24760" spans="4:5" x14ac:dyDescent="0.2">
      <c r="D24760" s="1"/>
      <c r="E24760" s="41"/>
    </row>
    <row r="24761" spans="4:5" x14ac:dyDescent="0.2">
      <c r="D24761" s="1"/>
      <c r="E24761" s="41"/>
    </row>
    <row r="24762" spans="4:5" x14ac:dyDescent="0.2">
      <c r="D24762" s="1"/>
      <c r="E24762" s="41"/>
    </row>
    <row r="24763" spans="4:5" x14ac:dyDescent="0.2">
      <c r="D24763" s="1"/>
      <c r="E24763" s="41"/>
    </row>
    <row r="24764" spans="4:5" x14ac:dyDescent="0.2">
      <c r="D24764" s="1"/>
      <c r="E24764" s="41"/>
    </row>
    <row r="24765" spans="4:5" x14ac:dyDescent="0.2">
      <c r="D24765" s="1"/>
      <c r="E24765" s="41"/>
    </row>
    <row r="24766" spans="4:5" x14ac:dyDescent="0.2">
      <c r="D24766" s="1"/>
      <c r="E24766" s="41"/>
    </row>
    <row r="24767" spans="4:5" x14ac:dyDescent="0.2">
      <c r="D24767" s="1"/>
      <c r="E24767" s="41"/>
    </row>
    <row r="24768" spans="4:5" x14ac:dyDescent="0.2">
      <c r="D24768" s="1"/>
      <c r="E24768" s="41"/>
    </row>
    <row r="24769" spans="4:5" x14ac:dyDescent="0.2">
      <c r="D24769" s="1"/>
      <c r="E24769" s="41"/>
    </row>
    <row r="24770" spans="4:5" x14ac:dyDescent="0.2">
      <c r="D24770" s="1"/>
      <c r="E24770" s="41"/>
    </row>
    <row r="24771" spans="4:5" x14ac:dyDescent="0.2">
      <c r="D24771" s="1"/>
      <c r="E24771" s="41"/>
    </row>
    <row r="24772" spans="4:5" x14ac:dyDescent="0.2">
      <c r="D24772" s="1"/>
      <c r="E24772" s="41"/>
    </row>
    <row r="24773" spans="4:5" x14ac:dyDescent="0.2">
      <c r="D24773" s="1"/>
      <c r="E24773" s="41"/>
    </row>
    <row r="24774" spans="4:5" x14ac:dyDescent="0.2">
      <c r="D24774" s="1"/>
      <c r="E24774" s="41"/>
    </row>
    <row r="24775" spans="4:5" x14ac:dyDescent="0.2">
      <c r="D24775" s="1"/>
      <c r="E24775" s="41"/>
    </row>
    <row r="24776" spans="4:5" x14ac:dyDescent="0.2">
      <c r="D24776" s="1"/>
      <c r="E24776" s="41"/>
    </row>
    <row r="24777" spans="4:5" x14ac:dyDescent="0.2">
      <c r="D24777" s="1"/>
      <c r="E24777" s="41"/>
    </row>
    <row r="24778" spans="4:5" x14ac:dyDescent="0.2">
      <c r="D24778" s="1"/>
      <c r="E24778" s="41"/>
    </row>
    <row r="24779" spans="4:5" x14ac:dyDescent="0.2">
      <c r="D24779" s="1"/>
      <c r="E24779" s="41"/>
    </row>
    <row r="24780" spans="4:5" x14ac:dyDescent="0.2">
      <c r="D24780" s="1"/>
      <c r="E24780" s="41"/>
    </row>
    <row r="24781" spans="4:5" x14ac:dyDescent="0.2">
      <c r="D24781" s="1"/>
      <c r="E24781" s="41"/>
    </row>
    <row r="24782" spans="4:5" x14ac:dyDescent="0.2">
      <c r="D24782" s="1"/>
      <c r="E24782" s="41"/>
    </row>
    <row r="24783" spans="4:5" x14ac:dyDescent="0.2">
      <c r="D24783" s="1"/>
      <c r="E24783" s="41"/>
    </row>
    <row r="24784" spans="4:5" x14ac:dyDescent="0.2">
      <c r="D24784" s="1"/>
      <c r="E24784" s="41"/>
    </row>
    <row r="24785" spans="4:5" x14ac:dyDescent="0.2">
      <c r="D24785" s="1"/>
      <c r="E24785" s="41"/>
    </row>
    <row r="24786" spans="4:5" x14ac:dyDescent="0.2">
      <c r="D24786" s="1"/>
      <c r="E24786" s="41"/>
    </row>
    <row r="24787" spans="4:5" x14ac:dyDescent="0.2">
      <c r="D24787" s="1"/>
      <c r="E24787" s="41"/>
    </row>
    <row r="24788" spans="4:5" x14ac:dyDescent="0.2">
      <c r="D24788" s="1"/>
      <c r="E24788" s="41"/>
    </row>
    <row r="24789" spans="4:5" x14ac:dyDescent="0.2">
      <c r="D24789" s="1"/>
      <c r="E24789" s="41"/>
    </row>
    <row r="24790" spans="4:5" x14ac:dyDescent="0.2">
      <c r="D24790" s="1"/>
      <c r="E24790" s="41"/>
    </row>
    <row r="24791" spans="4:5" x14ac:dyDescent="0.2">
      <c r="D24791" s="1"/>
      <c r="E24791" s="41"/>
    </row>
    <row r="24792" spans="4:5" x14ac:dyDescent="0.2">
      <c r="D24792" s="1"/>
      <c r="E24792" s="41"/>
    </row>
    <row r="24793" spans="4:5" x14ac:dyDescent="0.2">
      <c r="D24793" s="1"/>
      <c r="E24793" s="41"/>
    </row>
    <row r="24794" spans="4:5" x14ac:dyDescent="0.2">
      <c r="D24794" s="1"/>
      <c r="E24794" s="41"/>
    </row>
    <row r="24795" spans="4:5" x14ac:dyDescent="0.2">
      <c r="D24795" s="1"/>
      <c r="E24795" s="41"/>
    </row>
    <row r="24796" spans="4:5" x14ac:dyDescent="0.2">
      <c r="D24796" s="1"/>
      <c r="E24796" s="41"/>
    </row>
    <row r="24797" spans="4:5" x14ac:dyDescent="0.2">
      <c r="D24797" s="1"/>
      <c r="E24797" s="41"/>
    </row>
    <row r="24798" spans="4:5" x14ac:dyDescent="0.2">
      <c r="D24798" s="1"/>
      <c r="E24798" s="41"/>
    </row>
    <row r="24799" spans="4:5" x14ac:dyDescent="0.2">
      <c r="D24799" s="1"/>
      <c r="E24799" s="41"/>
    </row>
    <row r="24800" spans="4:5" x14ac:dyDescent="0.2">
      <c r="D24800" s="1"/>
      <c r="E24800" s="41"/>
    </row>
    <row r="24801" spans="4:5" x14ac:dyDescent="0.2">
      <c r="D24801" s="1"/>
      <c r="E24801" s="41"/>
    </row>
    <row r="24802" spans="4:5" x14ac:dyDescent="0.2">
      <c r="D24802" s="1"/>
      <c r="E24802" s="41"/>
    </row>
    <row r="24803" spans="4:5" x14ac:dyDescent="0.2">
      <c r="D24803" s="1"/>
      <c r="E24803" s="41"/>
    </row>
    <row r="24804" spans="4:5" x14ac:dyDescent="0.2">
      <c r="D24804" s="1"/>
      <c r="E24804" s="41"/>
    </row>
    <row r="24805" spans="4:5" x14ac:dyDescent="0.2">
      <c r="D24805" s="1"/>
      <c r="E24805" s="41"/>
    </row>
    <row r="24806" spans="4:5" x14ac:dyDescent="0.2">
      <c r="D24806" s="1"/>
      <c r="E24806" s="41"/>
    </row>
    <row r="24807" spans="4:5" x14ac:dyDescent="0.2">
      <c r="D24807" s="1"/>
      <c r="E24807" s="41"/>
    </row>
    <row r="24808" spans="4:5" x14ac:dyDescent="0.2">
      <c r="D24808" s="1"/>
      <c r="E24808" s="41"/>
    </row>
    <row r="24809" spans="4:5" x14ac:dyDescent="0.2">
      <c r="D24809" s="1"/>
      <c r="E24809" s="41"/>
    </row>
    <row r="24810" spans="4:5" x14ac:dyDescent="0.2">
      <c r="D24810" s="1"/>
      <c r="E24810" s="41"/>
    </row>
    <row r="24811" spans="4:5" x14ac:dyDescent="0.2">
      <c r="D24811" s="1"/>
      <c r="E24811" s="41"/>
    </row>
    <row r="24812" spans="4:5" x14ac:dyDescent="0.2">
      <c r="D24812" s="1"/>
      <c r="E24812" s="41"/>
    </row>
    <row r="24813" spans="4:5" x14ac:dyDescent="0.2">
      <c r="D24813" s="1"/>
      <c r="E24813" s="41"/>
    </row>
    <row r="24814" spans="4:5" x14ac:dyDescent="0.2">
      <c r="D24814" s="1"/>
      <c r="E24814" s="41"/>
    </row>
    <row r="24815" spans="4:5" x14ac:dyDescent="0.2">
      <c r="D24815" s="1"/>
      <c r="E24815" s="41"/>
    </row>
    <row r="24816" spans="4:5" x14ac:dyDescent="0.2">
      <c r="D24816" s="1"/>
      <c r="E24816" s="41"/>
    </row>
    <row r="24817" spans="4:5" x14ac:dyDescent="0.2">
      <c r="D24817" s="1"/>
      <c r="E24817" s="41"/>
    </row>
    <row r="24818" spans="4:5" x14ac:dyDescent="0.2">
      <c r="D24818" s="1"/>
      <c r="E24818" s="41"/>
    </row>
    <row r="24819" spans="4:5" x14ac:dyDescent="0.2">
      <c r="D24819" s="1"/>
      <c r="E24819" s="41"/>
    </row>
    <row r="24820" spans="4:5" x14ac:dyDescent="0.2">
      <c r="D24820" s="1"/>
      <c r="E24820" s="41"/>
    </row>
    <row r="24821" spans="4:5" x14ac:dyDescent="0.2">
      <c r="D24821" s="1"/>
      <c r="E24821" s="41"/>
    </row>
    <row r="24822" spans="4:5" x14ac:dyDescent="0.2">
      <c r="D24822" s="1"/>
      <c r="E24822" s="41"/>
    </row>
    <row r="24823" spans="4:5" x14ac:dyDescent="0.2">
      <c r="D24823" s="1"/>
      <c r="E24823" s="41"/>
    </row>
    <row r="24824" spans="4:5" x14ac:dyDescent="0.2">
      <c r="D24824" s="1"/>
      <c r="E24824" s="41"/>
    </row>
    <row r="24825" spans="4:5" x14ac:dyDescent="0.2">
      <c r="D24825" s="1"/>
      <c r="E24825" s="41"/>
    </row>
    <row r="24826" spans="4:5" x14ac:dyDescent="0.2">
      <c r="D24826" s="1"/>
      <c r="E24826" s="41"/>
    </row>
    <row r="24827" spans="4:5" x14ac:dyDescent="0.2">
      <c r="D24827" s="1"/>
      <c r="E24827" s="41"/>
    </row>
    <row r="24828" spans="4:5" x14ac:dyDescent="0.2">
      <c r="D24828" s="1"/>
      <c r="E24828" s="41"/>
    </row>
    <row r="24829" spans="4:5" x14ac:dyDescent="0.2">
      <c r="D24829" s="1"/>
      <c r="E24829" s="41"/>
    </row>
    <row r="24830" spans="4:5" x14ac:dyDescent="0.2">
      <c r="D24830" s="1"/>
      <c r="E24830" s="41"/>
    </row>
    <row r="24831" spans="4:5" x14ac:dyDescent="0.2">
      <c r="D24831" s="1"/>
      <c r="E24831" s="41"/>
    </row>
    <row r="24832" spans="4:5" x14ac:dyDescent="0.2">
      <c r="D24832" s="1"/>
      <c r="E24832" s="41"/>
    </row>
    <row r="24833" spans="4:5" x14ac:dyDescent="0.2">
      <c r="D24833" s="1"/>
      <c r="E24833" s="41"/>
    </row>
    <row r="24834" spans="4:5" x14ac:dyDescent="0.2">
      <c r="D24834" s="1"/>
      <c r="E24834" s="41"/>
    </row>
    <row r="24835" spans="4:5" x14ac:dyDescent="0.2">
      <c r="D24835" s="1"/>
      <c r="E24835" s="41"/>
    </row>
    <row r="24836" spans="4:5" x14ac:dyDescent="0.2">
      <c r="D24836" s="1"/>
      <c r="E24836" s="41"/>
    </row>
    <row r="24837" spans="4:5" x14ac:dyDescent="0.2">
      <c r="D24837" s="1"/>
      <c r="E24837" s="41"/>
    </row>
    <row r="24838" spans="4:5" x14ac:dyDescent="0.2">
      <c r="D24838" s="1"/>
      <c r="E24838" s="41"/>
    </row>
    <row r="24839" spans="4:5" x14ac:dyDescent="0.2">
      <c r="D24839" s="1"/>
      <c r="E24839" s="41"/>
    </row>
    <row r="24840" spans="4:5" x14ac:dyDescent="0.2">
      <c r="D24840" s="1"/>
      <c r="E24840" s="41"/>
    </row>
    <row r="24841" spans="4:5" x14ac:dyDescent="0.2">
      <c r="D24841" s="1"/>
      <c r="E24841" s="41"/>
    </row>
    <row r="24842" spans="4:5" x14ac:dyDescent="0.2">
      <c r="D24842" s="1"/>
      <c r="E24842" s="41"/>
    </row>
    <row r="24843" spans="4:5" x14ac:dyDescent="0.2">
      <c r="D24843" s="1"/>
      <c r="E24843" s="41"/>
    </row>
    <row r="24844" spans="4:5" x14ac:dyDescent="0.2">
      <c r="D24844" s="1"/>
      <c r="E24844" s="41"/>
    </row>
    <row r="24845" spans="4:5" x14ac:dyDescent="0.2">
      <c r="D24845" s="1"/>
      <c r="E24845" s="41"/>
    </row>
    <row r="24846" spans="4:5" x14ac:dyDescent="0.2">
      <c r="D24846" s="1"/>
      <c r="E24846" s="41"/>
    </row>
    <row r="24847" spans="4:5" x14ac:dyDescent="0.2">
      <c r="D24847" s="1"/>
      <c r="E24847" s="41"/>
    </row>
    <row r="24848" spans="4:5" x14ac:dyDescent="0.2">
      <c r="D24848" s="1"/>
      <c r="E24848" s="41"/>
    </row>
    <row r="24849" spans="4:5" x14ac:dyDescent="0.2">
      <c r="D24849" s="1"/>
      <c r="E24849" s="41"/>
    </row>
    <row r="24850" spans="4:5" x14ac:dyDescent="0.2">
      <c r="D24850" s="1"/>
      <c r="E24850" s="41"/>
    </row>
    <row r="24851" spans="4:5" x14ac:dyDescent="0.2">
      <c r="D24851" s="1"/>
      <c r="E24851" s="41"/>
    </row>
    <row r="24852" spans="4:5" x14ac:dyDescent="0.2">
      <c r="D24852" s="1"/>
      <c r="E24852" s="41"/>
    </row>
    <row r="24853" spans="4:5" x14ac:dyDescent="0.2">
      <c r="D24853" s="1"/>
      <c r="E24853" s="41"/>
    </row>
    <row r="24854" spans="4:5" x14ac:dyDescent="0.2">
      <c r="D24854" s="1"/>
      <c r="E24854" s="41"/>
    </row>
    <row r="24855" spans="4:5" x14ac:dyDescent="0.2">
      <c r="D24855" s="1"/>
      <c r="E24855" s="41"/>
    </row>
    <row r="24856" spans="4:5" x14ac:dyDescent="0.2">
      <c r="D24856" s="1"/>
      <c r="E24856" s="41"/>
    </row>
    <row r="24857" spans="4:5" x14ac:dyDescent="0.2">
      <c r="D24857" s="1"/>
      <c r="E24857" s="41"/>
    </row>
    <row r="24858" spans="4:5" x14ac:dyDescent="0.2">
      <c r="D24858" s="1"/>
      <c r="E24858" s="41"/>
    </row>
    <row r="24859" spans="4:5" x14ac:dyDescent="0.2">
      <c r="D24859" s="1"/>
      <c r="E24859" s="41"/>
    </row>
    <row r="24860" spans="4:5" x14ac:dyDescent="0.2">
      <c r="D24860" s="1"/>
      <c r="E24860" s="41"/>
    </row>
    <row r="24861" spans="4:5" x14ac:dyDescent="0.2">
      <c r="D24861" s="1"/>
      <c r="E24861" s="41"/>
    </row>
    <row r="24862" spans="4:5" x14ac:dyDescent="0.2">
      <c r="D24862" s="1"/>
      <c r="E24862" s="41"/>
    </row>
    <row r="24863" spans="4:5" x14ac:dyDescent="0.2">
      <c r="D24863" s="1"/>
      <c r="E24863" s="41"/>
    </row>
    <row r="24864" spans="4:5" x14ac:dyDescent="0.2">
      <c r="D24864" s="1"/>
      <c r="E24864" s="41"/>
    </row>
    <row r="24865" spans="4:5" x14ac:dyDescent="0.2">
      <c r="D24865" s="1"/>
      <c r="E24865" s="41"/>
    </row>
    <row r="24866" spans="4:5" x14ac:dyDescent="0.2">
      <c r="D24866" s="1"/>
      <c r="E24866" s="41"/>
    </row>
    <row r="24867" spans="4:5" x14ac:dyDescent="0.2">
      <c r="D24867" s="1"/>
      <c r="E24867" s="41"/>
    </row>
    <row r="24868" spans="4:5" x14ac:dyDescent="0.2">
      <c r="D24868" s="1"/>
      <c r="E24868" s="41"/>
    </row>
    <row r="24869" spans="4:5" x14ac:dyDescent="0.2">
      <c r="D24869" s="1"/>
      <c r="E24869" s="41"/>
    </row>
    <row r="24870" spans="4:5" x14ac:dyDescent="0.2">
      <c r="D24870" s="1"/>
      <c r="E24870" s="41"/>
    </row>
    <row r="24871" spans="4:5" x14ac:dyDescent="0.2">
      <c r="D24871" s="1"/>
      <c r="E24871" s="41"/>
    </row>
    <row r="24872" spans="4:5" x14ac:dyDescent="0.2">
      <c r="D24872" s="1"/>
      <c r="E24872" s="41"/>
    </row>
    <row r="24873" spans="4:5" x14ac:dyDescent="0.2">
      <c r="D24873" s="1"/>
      <c r="E24873" s="41"/>
    </row>
    <row r="24874" spans="4:5" x14ac:dyDescent="0.2">
      <c r="D24874" s="1"/>
      <c r="E24874" s="41"/>
    </row>
    <row r="24875" spans="4:5" x14ac:dyDescent="0.2">
      <c r="D24875" s="1"/>
      <c r="E24875" s="41"/>
    </row>
    <row r="24876" spans="4:5" x14ac:dyDescent="0.2">
      <c r="D24876" s="1"/>
      <c r="E24876" s="41"/>
    </row>
    <row r="24877" spans="4:5" x14ac:dyDescent="0.2">
      <c r="D24877" s="1"/>
      <c r="E24877" s="41"/>
    </row>
    <row r="24878" spans="4:5" x14ac:dyDescent="0.2">
      <c r="D24878" s="1"/>
      <c r="E24878" s="41"/>
    </row>
    <row r="24879" spans="4:5" x14ac:dyDescent="0.2">
      <c r="D24879" s="1"/>
      <c r="E24879" s="41"/>
    </row>
    <row r="24880" spans="4:5" x14ac:dyDescent="0.2">
      <c r="D24880" s="1"/>
      <c r="E24880" s="41"/>
    </row>
    <row r="24881" spans="4:5" x14ac:dyDescent="0.2">
      <c r="D24881" s="1"/>
      <c r="E24881" s="41"/>
    </row>
    <row r="24882" spans="4:5" x14ac:dyDescent="0.2">
      <c r="D24882" s="1"/>
      <c r="E24882" s="41"/>
    </row>
    <row r="24883" spans="4:5" x14ac:dyDescent="0.2">
      <c r="D24883" s="1"/>
      <c r="E24883" s="41"/>
    </row>
    <row r="24884" spans="4:5" x14ac:dyDescent="0.2">
      <c r="D24884" s="1"/>
      <c r="E24884" s="41"/>
    </row>
    <row r="24885" spans="4:5" x14ac:dyDescent="0.2">
      <c r="D24885" s="1"/>
      <c r="E24885" s="41"/>
    </row>
    <row r="24886" spans="4:5" x14ac:dyDescent="0.2">
      <c r="D24886" s="1"/>
      <c r="E24886" s="41"/>
    </row>
    <row r="24887" spans="4:5" x14ac:dyDescent="0.2">
      <c r="D24887" s="1"/>
      <c r="E24887" s="41"/>
    </row>
    <row r="24888" spans="4:5" x14ac:dyDescent="0.2">
      <c r="D24888" s="1"/>
      <c r="E24888" s="41"/>
    </row>
    <row r="24889" spans="4:5" x14ac:dyDescent="0.2">
      <c r="D24889" s="1"/>
      <c r="E24889" s="41"/>
    </row>
    <row r="24890" spans="4:5" x14ac:dyDescent="0.2">
      <c r="D24890" s="1"/>
      <c r="E24890" s="41"/>
    </row>
    <row r="24891" spans="4:5" x14ac:dyDescent="0.2">
      <c r="D24891" s="1"/>
      <c r="E24891" s="41"/>
    </row>
    <row r="24892" spans="4:5" x14ac:dyDescent="0.2">
      <c r="D24892" s="1"/>
      <c r="E24892" s="41"/>
    </row>
    <row r="24893" spans="4:5" x14ac:dyDescent="0.2">
      <c r="D24893" s="1"/>
      <c r="E24893" s="41"/>
    </row>
    <row r="24894" spans="4:5" x14ac:dyDescent="0.2">
      <c r="D24894" s="1"/>
      <c r="E24894" s="41"/>
    </row>
    <row r="24895" spans="4:5" x14ac:dyDescent="0.2">
      <c r="D24895" s="1"/>
      <c r="E24895" s="41"/>
    </row>
    <row r="24896" spans="4:5" x14ac:dyDescent="0.2">
      <c r="D24896" s="1"/>
      <c r="E24896" s="41"/>
    </row>
    <row r="24897" spans="4:5" x14ac:dyDescent="0.2">
      <c r="D24897" s="1"/>
      <c r="E24897" s="41"/>
    </row>
    <row r="24898" spans="4:5" x14ac:dyDescent="0.2">
      <c r="D24898" s="1"/>
      <c r="E24898" s="41"/>
    </row>
    <row r="24899" spans="4:5" x14ac:dyDescent="0.2">
      <c r="D24899" s="1"/>
      <c r="E24899" s="41"/>
    </row>
    <row r="24900" spans="4:5" x14ac:dyDescent="0.2">
      <c r="D24900" s="1"/>
      <c r="E24900" s="41"/>
    </row>
    <row r="24901" spans="4:5" x14ac:dyDescent="0.2">
      <c r="D24901" s="1"/>
      <c r="E24901" s="41"/>
    </row>
    <row r="24902" spans="4:5" x14ac:dyDescent="0.2">
      <c r="D24902" s="1"/>
      <c r="E24902" s="41"/>
    </row>
    <row r="24903" spans="4:5" x14ac:dyDescent="0.2">
      <c r="D24903" s="1"/>
      <c r="E24903" s="41"/>
    </row>
    <row r="24904" spans="4:5" x14ac:dyDescent="0.2">
      <c r="D24904" s="1"/>
      <c r="E24904" s="41"/>
    </row>
    <row r="24905" spans="4:5" x14ac:dyDescent="0.2">
      <c r="D24905" s="1"/>
      <c r="E24905" s="41"/>
    </row>
    <row r="24906" spans="4:5" x14ac:dyDescent="0.2">
      <c r="D24906" s="1"/>
      <c r="E24906" s="41"/>
    </row>
    <row r="24907" spans="4:5" x14ac:dyDescent="0.2">
      <c r="D24907" s="1"/>
      <c r="E24907" s="41"/>
    </row>
    <row r="24908" spans="4:5" x14ac:dyDescent="0.2">
      <c r="D24908" s="1"/>
      <c r="E24908" s="41"/>
    </row>
    <row r="24909" spans="4:5" x14ac:dyDescent="0.2">
      <c r="D24909" s="1"/>
      <c r="E24909" s="41"/>
    </row>
    <row r="24910" spans="4:5" x14ac:dyDescent="0.2">
      <c r="D24910" s="1"/>
      <c r="E24910" s="41"/>
    </row>
    <row r="24911" spans="4:5" x14ac:dyDescent="0.2">
      <c r="D24911" s="1"/>
      <c r="E24911" s="41"/>
    </row>
    <row r="24912" spans="4:5" x14ac:dyDescent="0.2">
      <c r="D24912" s="1"/>
      <c r="E24912" s="41"/>
    </row>
    <row r="24913" spans="4:5" x14ac:dyDescent="0.2">
      <c r="D24913" s="1"/>
      <c r="E24913" s="41"/>
    </row>
    <row r="24914" spans="4:5" x14ac:dyDescent="0.2">
      <c r="D24914" s="1"/>
      <c r="E24914" s="41"/>
    </row>
    <row r="24915" spans="4:5" x14ac:dyDescent="0.2">
      <c r="D24915" s="1"/>
      <c r="E24915" s="41"/>
    </row>
    <row r="24916" spans="4:5" x14ac:dyDescent="0.2">
      <c r="D24916" s="1"/>
      <c r="E24916" s="41"/>
    </row>
    <row r="24917" spans="4:5" x14ac:dyDescent="0.2">
      <c r="D24917" s="1"/>
      <c r="E24917" s="41"/>
    </row>
    <row r="24918" spans="4:5" x14ac:dyDescent="0.2">
      <c r="D24918" s="1"/>
      <c r="E24918" s="41"/>
    </row>
    <row r="24919" spans="4:5" x14ac:dyDescent="0.2">
      <c r="D24919" s="1"/>
      <c r="E24919" s="41"/>
    </row>
    <row r="24920" spans="4:5" x14ac:dyDescent="0.2">
      <c r="D24920" s="1"/>
      <c r="E24920" s="41"/>
    </row>
    <row r="24921" spans="4:5" x14ac:dyDescent="0.2">
      <c r="D24921" s="1"/>
      <c r="E24921" s="41"/>
    </row>
    <row r="24922" spans="4:5" x14ac:dyDescent="0.2">
      <c r="D24922" s="1"/>
      <c r="E24922" s="41"/>
    </row>
    <row r="24923" spans="4:5" x14ac:dyDescent="0.2">
      <c r="D24923" s="1"/>
      <c r="E24923" s="41"/>
    </row>
    <row r="24924" spans="4:5" x14ac:dyDescent="0.2">
      <c r="D24924" s="1"/>
      <c r="E24924" s="41"/>
    </row>
    <row r="24925" spans="4:5" x14ac:dyDescent="0.2">
      <c r="D24925" s="1"/>
      <c r="E24925" s="41"/>
    </row>
    <row r="24926" spans="4:5" x14ac:dyDescent="0.2">
      <c r="D24926" s="1"/>
      <c r="E24926" s="41"/>
    </row>
    <row r="24927" spans="4:5" x14ac:dyDescent="0.2">
      <c r="D24927" s="1"/>
      <c r="E24927" s="41"/>
    </row>
    <row r="24928" spans="4:5" x14ac:dyDescent="0.2">
      <c r="D24928" s="1"/>
      <c r="E24928" s="41"/>
    </row>
    <row r="24929" spans="4:5" x14ac:dyDescent="0.2">
      <c r="D24929" s="1"/>
      <c r="E24929" s="41"/>
    </row>
    <row r="24930" spans="4:5" x14ac:dyDescent="0.2">
      <c r="D24930" s="1"/>
      <c r="E24930" s="41"/>
    </row>
    <row r="24931" spans="4:5" x14ac:dyDescent="0.2">
      <c r="D24931" s="1"/>
      <c r="E24931" s="41"/>
    </row>
    <row r="24932" spans="4:5" x14ac:dyDescent="0.2">
      <c r="D24932" s="1"/>
      <c r="E24932" s="41"/>
    </row>
    <row r="24933" spans="4:5" x14ac:dyDescent="0.2">
      <c r="D24933" s="1"/>
      <c r="E24933" s="41"/>
    </row>
    <row r="24934" spans="4:5" x14ac:dyDescent="0.2">
      <c r="D24934" s="1"/>
      <c r="E24934" s="41"/>
    </row>
    <row r="24935" spans="4:5" x14ac:dyDescent="0.2">
      <c r="D24935" s="1"/>
      <c r="E24935" s="41"/>
    </row>
    <row r="24936" spans="4:5" x14ac:dyDescent="0.2">
      <c r="D24936" s="1"/>
      <c r="E24936" s="41"/>
    </row>
    <row r="24937" spans="4:5" x14ac:dyDescent="0.2">
      <c r="D24937" s="1"/>
      <c r="E24937" s="41"/>
    </row>
    <row r="24938" spans="4:5" x14ac:dyDescent="0.2">
      <c r="D24938" s="1"/>
      <c r="E24938" s="41"/>
    </row>
    <row r="24939" spans="4:5" x14ac:dyDescent="0.2">
      <c r="D24939" s="1"/>
      <c r="E24939" s="41"/>
    </row>
    <row r="24940" spans="4:5" x14ac:dyDescent="0.2">
      <c r="D24940" s="1"/>
      <c r="E24940" s="41"/>
    </row>
    <row r="24941" spans="4:5" x14ac:dyDescent="0.2">
      <c r="D24941" s="1"/>
      <c r="E24941" s="41"/>
    </row>
    <row r="24942" spans="4:5" x14ac:dyDescent="0.2">
      <c r="D24942" s="1"/>
      <c r="E24942" s="41"/>
    </row>
    <row r="24943" spans="4:5" x14ac:dyDescent="0.2">
      <c r="D24943" s="1"/>
      <c r="E24943" s="41"/>
    </row>
    <row r="24944" spans="4:5" x14ac:dyDescent="0.2">
      <c r="D24944" s="1"/>
      <c r="E24944" s="41"/>
    </row>
    <row r="24945" spans="4:5" x14ac:dyDescent="0.2">
      <c r="D24945" s="1"/>
      <c r="E24945" s="41"/>
    </row>
    <row r="24946" spans="4:5" x14ac:dyDescent="0.2">
      <c r="D24946" s="1"/>
      <c r="E24946" s="41"/>
    </row>
    <row r="24947" spans="4:5" x14ac:dyDescent="0.2">
      <c r="D24947" s="1"/>
      <c r="E24947" s="41"/>
    </row>
    <row r="24948" spans="4:5" x14ac:dyDescent="0.2">
      <c r="D24948" s="1"/>
      <c r="E24948" s="41"/>
    </row>
    <row r="24949" spans="4:5" x14ac:dyDescent="0.2">
      <c r="D24949" s="1"/>
      <c r="E24949" s="41"/>
    </row>
    <row r="24950" spans="4:5" x14ac:dyDescent="0.2">
      <c r="D24950" s="1"/>
      <c r="E24950" s="41"/>
    </row>
    <row r="24951" spans="4:5" x14ac:dyDescent="0.2">
      <c r="D24951" s="1"/>
      <c r="E24951" s="41"/>
    </row>
    <row r="24952" spans="4:5" x14ac:dyDescent="0.2">
      <c r="D24952" s="1"/>
      <c r="E24952" s="41"/>
    </row>
    <row r="24953" spans="4:5" x14ac:dyDescent="0.2">
      <c r="D24953" s="1"/>
      <c r="E24953" s="41"/>
    </row>
    <row r="24954" spans="4:5" x14ac:dyDescent="0.2">
      <c r="D24954" s="1"/>
      <c r="E24954" s="41"/>
    </row>
    <row r="24955" spans="4:5" x14ac:dyDescent="0.2">
      <c r="D24955" s="1"/>
      <c r="E24955" s="41"/>
    </row>
    <row r="24956" spans="4:5" x14ac:dyDescent="0.2">
      <c r="D24956" s="1"/>
      <c r="E24956" s="41"/>
    </row>
    <row r="24957" spans="4:5" x14ac:dyDescent="0.2">
      <c r="D24957" s="1"/>
      <c r="E24957" s="41"/>
    </row>
    <row r="24958" spans="4:5" x14ac:dyDescent="0.2">
      <c r="D24958" s="1"/>
      <c r="E24958" s="41"/>
    </row>
    <row r="24959" spans="4:5" x14ac:dyDescent="0.2">
      <c r="D24959" s="1"/>
      <c r="E24959" s="41"/>
    </row>
    <row r="24960" spans="4:5" x14ac:dyDescent="0.2">
      <c r="D24960" s="1"/>
      <c r="E24960" s="41"/>
    </row>
    <row r="24961" spans="4:5" x14ac:dyDescent="0.2">
      <c r="D24961" s="1"/>
      <c r="E24961" s="41"/>
    </row>
    <row r="24962" spans="4:5" x14ac:dyDescent="0.2">
      <c r="D24962" s="1"/>
      <c r="E24962" s="41"/>
    </row>
    <row r="24963" spans="4:5" x14ac:dyDescent="0.2">
      <c r="D24963" s="1"/>
      <c r="E24963" s="41"/>
    </row>
    <row r="24964" spans="4:5" x14ac:dyDescent="0.2">
      <c r="D24964" s="1"/>
      <c r="E24964" s="41"/>
    </row>
    <row r="24965" spans="4:5" x14ac:dyDescent="0.2">
      <c r="D24965" s="1"/>
      <c r="E24965" s="41"/>
    </row>
    <row r="24966" spans="4:5" x14ac:dyDescent="0.2">
      <c r="D24966" s="1"/>
      <c r="E24966" s="41"/>
    </row>
    <row r="24967" spans="4:5" x14ac:dyDescent="0.2">
      <c r="D24967" s="1"/>
      <c r="E24967" s="41"/>
    </row>
    <row r="24968" spans="4:5" x14ac:dyDescent="0.2">
      <c r="D24968" s="1"/>
      <c r="E24968" s="41"/>
    </row>
    <row r="24969" spans="4:5" x14ac:dyDescent="0.2">
      <c r="D24969" s="1"/>
      <c r="E24969" s="41"/>
    </row>
    <row r="24970" spans="4:5" x14ac:dyDescent="0.2">
      <c r="D24970" s="1"/>
      <c r="E24970" s="41"/>
    </row>
    <row r="24971" spans="4:5" x14ac:dyDescent="0.2">
      <c r="D24971" s="1"/>
      <c r="E24971" s="41"/>
    </row>
    <row r="24972" spans="4:5" x14ac:dyDescent="0.2">
      <c r="D24972" s="1"/>
      <c r="E24972" s="41"/>
    </row>
    <row r="24973" spans="4:5" x14ac:dyDescent="0.2">
      <c r="D24973" s="1"/>
      <c r="E24973" s="41"/>
    </row>
    <row r="24974" spans="4:5" x14ac:dyDescent="0.2">
      <c r="D24974" s="1"/>
      <c r="E24974" s="41"/>
    </row>
    <row r="24975" spans="4:5" x14ac:dyDescent="0.2">
      <c r="D24975" s="1"/>
      <c r="E24975" s="41"/>
    </row>
    <row r="24976" spans="4:5" x14ac:dyDescent="0.2">
      <c r="D24976" s="1"/>
      <c r="E24976" s="41"/>
    </row>
    <row r="24977" spans="4:5" x14ac:dyDescent="0.2">
      <c r="D24977" s="1"/>
      <c r="E24977" s="41"/>
    </row>
    <row r="24978" spans="4:5" x14ac:dyDescent="0.2">
      <c r="D24978" s="1"/>
      <c r="E24978" s="41"/>
    </row>
    <row r="24979" spans="4:5" x14ac:dyDescent="0.2">
      <c r="D24979" s="1"/>
      <c r="E24979" s="41"/>
    </row>
    <row r="24980" spans="4:5" x14ac:dyDescent="0.2">
      <c r="D24980" s="1"/>
      <c r="E24980" s="41"/>
    </row>
    <row r="24981" spans="4:5" x14ac:dyDescent="0.2">
      <c r="D24981" s="1"/>
      <c r="E24981" s="41"/>
    </row>
    <row r="24982" spans="4:5" x14ac:dyDescent="0.2">
      <c r="D24982" s="1"/>
      <c r="E24982" s="41"/>
    </row>
    <row r="24983" spans="4:5" x14ac:dyDescent="0.2">
      <c r="D24983" s="1"/>
      <c r="E24983" s="41"/>
    </row>
    <row r="24984" spans="4:5" x14ac:dyDescent="0.2">
      <c r="D24984" s="1"/>
      <c r="E24984" s="41"/>
    </row>
    <row r="24985" spans="4:5" x14ac:dyDescent="0.2">
      <c r="D24985" s="1"/>
      <c r="E24985" s="41"/>
    </row>
    <row r="24986" spans="4:5" x14ac:dyDescent="0.2">
      <c r="D24986" s="1"/>
      <c r="E24986" s="41"/>
    </row>
    <row r="24987" spans="4:5" x14ac:dyDescent="0.2">
      <c r="D24987" s="1"/>
      <c r="E24987" s="41"/>
    </row>
    <row r="24988" spans="4:5" x14ac:dyDescent="0.2">
      <c r="D24988" s="1"/>
      <c r="E24988" s="41"/>
    </row>
    <row r="24989" spans="4:5" x14ac:dyDescent="0.2">
      <c r="D24989" s="1"/>
      <c r="E24989" s="41"/>
    </row>
    <row r="24990" spans="4:5" x14ac:dyDescent="0.2">
      <c r="D24990" s="1"/>
      <c r="E24990" s="41"/>
    </row>
    <row r="24991" spans="4:5" x14ac:dyDescent="0.2">
      <c r="D24991" s="1"/>
      <c r="E24991" s="41"/>
    </row>
    <row r="24992" spans="4:5" x14ac:dyDescent="0.2">
      <c r="D24992" s="1"/>
      <c r="E24992" s="41"/>
    </row>
    <row r="24993" spans="4:5" x14ac:dyDescent="0.2">
      <c r="D24993" s="1"/>
      <c r="E24993" s="41"/>
    </row>
    <row r="24994" spans="4:5" x14ac:dyDescent="0.2">
      <c r="D24994" s="1"/>
      <c r="E24994" s="41"/>
    </row>
    <row r="24995" spans="4:5" x14ac:dyDescent="0.2">
      <c r="D24995" s="1"/>
      <c r="E24995" s="41"/>
    </row>
    <row r="24996" spans="4:5" x14ac:dyDescent="0.2">
      <c r="D24996" s="1"/>
      <c r="E24996" s="41"/>
    </row>
    <row r="24997" spans="4:5" x14ac:dyDescent="0.2">
      <c r="D24997" s="1"/>
      <c r="E24997" s="41"/>
    </row>
    <row r="24998" spans="4:5" x14ac:dyDescent="0.2">
      <c r="D24998" s="1"/>
      <c r="E24998" s="41"/>
    </row>
    <row r="24999" spans="4:5" x14ac:dyDescent="0.2">
      <c r="D24999" s="1"/>
      <c r="E24999" s="41"/>
    </row>
    <row r="25000" spans="4:5" x14ac:dyDescent="0.2">
      <c r="D25000" s="1"/>
      <c r="E25000" s="41"/>
    </row>
    <row r="25001" spans="4:5" x14ac:dyDescent="0.2">
      <c r="D25001" s="1"/>
      <c r="E25001" s="41"/>
    </row>
    <row r="25002" spans="4:5" x14ac:dyDescent="0.2">
      <c r="D25002" s="1"/>
      <c r="E25002" s="41"/>
    </row>
    <row r="25003" spans="4:5" x14ac:dyDescent="0.2">
      <c r="D25003" s="1"/>
      <c r="E25003" s="41"/>
    </row>
    <row r="25004" spans="4:5" x14ac:dyDescent="0.2">
      <c r="D25004" s="1"/>
      <c r="E25004" s="41"/>
    </row>
    <row r="25005" spans="4:5" x14ac:dyDescent="0.2">
      <c r="D25005" s="1"/>
      <c r="E25005" s="41"/>
    </row>
    <row r="25006" spans="4:5" x14ac:dyDescent="0.2">
      <c r="D25006" s="1"/>
      <c r="E25006" s="41"/>
    </row>
    <row r="25007" spans="4:5" x14ac:dyDescent="0.2">
      <c r="D25007" s="1"/>
      <c r="E25007" s="41"/>
    </row>
    <row r="25008" spans="4:5" x14ac:dyDescent="0.2">
      <c r="D25008" s="1"/>
      <c r="E25008" s="41"/>
    </row>
    <row r="25009" spans="4:5" x14ac:dyDescent="0.2">
      <c r="D25009" s="1"/>
      <c r="E25009" s="41"/>
    </row>
    <row r="25010" spans="4:5" x14ac:dyDescent="0.2">
      <c r="D25010" s="1"/>
      <c r="E25010" s="41"/>
    </row>
    <row r="25011" spans="4:5" x14ac:dyDescent="0.2">
      <c r="D25011" s="1"/>
      <c r="E25011" s="41"/>
    </row>
    <row r="25012" spans="4:5" x14ac:dyDescent="0.2">
      <c r="D25012" s="1"/>
      <c r="E25012" s="41"/>
    </row>
    <row r="25013" spans="4:5" x14ac:dyDescent="0.2">
      <c r="D25013" s="1"/>
      <c r="E25013" s="41"/>
    </row>
    <row r="25014" spans="4:5" x14ac:dyDescent="0.2">
      <c r="D25014" s="1"/>
      <c r="E25014" s="41"/>
    </row>
    <row r="25015" spans="4:5" x14ac:dyDescent="0.2">
      <c r="D25015" s="1"/>
      <c r="E25015" s="41"/>
    </row>
    <row r="25016" spans="4:5" x14ac:dyDescent="0.2">
      <c r="D25016" s="1"/>
      <c r="E25016" s="41"/>
    </row>
    <row r="25017" spans="4:5" x14ac:dyDescent="0.2">
      <c r="D25017" s="1"/>
      <c r="E25017" s="41"/>
    </row>
    <row r="25018" spans="4:5" x14ac:dyDescent="0.2">
      <c r="D25018" s="1"/>
      <c r="E25018" s="41"/>
    </row>
    <row r="25019" spans="4:5" x14ac:dyDescent="0.2">
      <c r="D25019" s="1"/>
      <c r="E25019" s="41"/>
    </row>
    <row r="25020" spans="4:5" x14ac:dyDescent="0.2">
      <c r="D25020" s="1"/>
      <c r="E25020" s="41"/>
    </row>
    <row r="25021" spans="4:5" x14ac:dyDescent="0.2">
      <c r="D25021" s="1"/>
      <c r="E25021" s="41"/>
    </row>
    <row r="25022" spans="4:5" x14ac:dyDescent="0.2">
      <c r="D25022" s="1"/>
      <c r="E25022" s="41"/>
    </row>
    <row r="25023" spans="4:5" x14ac:dyDescent="0.2">
      <c r="D25023" s="1"/>
      <c r="E25023" s="41"/>
    </row>
    <row r="25024" spans="4:5" x14ac:dyDescent="0.2">
      <c r="D25024" s="1"/>
      <c r="E25024" s="41"/>
    </row>
    <row r="25025" spans="4:5" x14ac:dyDescent="0.2">
      <c r="D25025" s="1"/>
      <c r="E25025" s="41"/>
    </row>
    <row r="25026" spans="4:5" x14ac:dyDescent="0.2">
      <c r="D25026" s="1"/>
      <c r="E25026" s="41"/>
    </row>
    <row r="25027" spans="4:5" x14ac:dyDescent="0.2">
      <c r="D25027" s="1"/>
      <c r="E25027" s="41"/>
    </row>
    <row r="25028" spans="4:5" x14ac:dyDescent="0.2">
      <c r="D25028" s="1"/>
      <c r="E25028" s="41"/>
    </row>
    <row r="25029" spans="4:5" x14ac:dyDescent="0.2">
      <c r="D25029" s="1"/>
      <c r="E25029" s="41"/>
    </row>
    <row r="25030" spans="4:5" x14ac:dyDescent="0.2">
      <c r="D25030" s="1"/>
      <c r="E25030" s="41"/>
    </row>
    <row r="25031" spans="4:5" x14ac:dyDescent="0.2">
      <c r="D25031" s="1"/>
      <c r="E25031" s="41"/>
    </row>
    <row r="25032" spans="4:5" x14ac:dyDescent="0.2">
      <c r="D25032" s="1"/>
      <c r="E25032" s="41"/>
    </row>
    <row r="25033" spans="4:5" x14ac:dyDescent="0.2">
      <c r="D25033" s="1"/>
      <c r="E25033" s="41"/>
    </row>
    <row r="25034" spans="4:5" x14ac:dyDescent="0.2">
      <c r="D25034" s="1"/>
      <c r="E25034" s="41"/>
    </row>
    <row r="25035" spans="4:5" x14ac:dyDescent="0.2">
      <c r="D25035" s="1"/>
      <c r="E25035" s="41"/>
    </row>
    <row r="25036" spans="4:5" x14ac:dyDescent="0.2">
      <c r="D25036" s="1"/>
      <c r="E25036" s="41"/>
    </row>
    <row r="25037" spans="4:5" x14ac:dyDescent="0.2">
      <c r="D25037" s="1"/>
      <c r="E25037" s="41"/>
    </row>
    <row r="25038" spans="4:5" x14ac:dyDescent="0.2">
      <c r="D25038" s="1"/>
      <c r="E25038" s="41"/>
    </row>
    <row r="25039" spans="4:5" x14ac:dyDescent="0.2">
      <c r="D25039" s="1"/>
      <c r="E25039" s="41"/>
    </row>
    <row r="25040" spans="4:5" x14ac:dyDescent="0.2">
      <c r="D25040" s="1"/>
      <c r="E25040" s="41"/>
    </row>
    <row r="25041" spans="4:5" x14ac:dyDescent="0.2">
      <c r="D25041" s="1"/>
      <c r="E25041" s="41"/>
    </row>
    <row r="25042" spans="4:5" x14ac:dyDescent="0.2">
      <c r="D25042" s="1"/>
      <c r="E25042" s="41"/>
    </row>
    <row r="25043" spans="4:5" x14ac:dyDescent="0.2">
      <c r="D25043" s="1"/>
      <c r="E25043" s="41"/>
    </row>
    <row r="25044" spans="4:5" x14ac:dyDescent="0.2">
      <c r="D25044" s="1"/>
      <c r="E25044" s="41"/>
    </row>
    <row r="25045" spans="4:5" x14ac:dyDescent="0.2">
      <c r="D25045" s="1"/>
      <c r="E25045" s="41"/>
    </row>
    <row r="25046" spans="4:5" x14ac:dyDescent="0.2">
      <c r="D25046" s="1"/>
      <c r="E25046" s="41"/>
    </row>
    <row r="25047" spans="4:5" x14ac:dyDescent="0.2">
      <c r="D25047" s="1"/>
      <c r="E25047" s="41"/>
    </row>
    <row r="25048" spans="4:5" x14ac:dyDescent="0.2">
      <c r="D25048" s="1"/>
      <c r="E25048" s="41"/>
    </row>
    <row r="25049" spans="4:5" x14ac:dyDescent="0.2">
      <c r="D25049" s="1"/>
      <c r="E25049" s="41"/>
    </row>
    <row r="25050" spans="4:5" x14ac:dyDescent="0.2">
      <c r="D25050" s="1"/>
      <c r="E25050" s="41"/>
    </row>
    <row r="25051" spans="4:5" x14ac:dyDescent="0.2">
      <c r="D25051" s="1"/>
      <c r="E25051" s="41"/>
    </row>
    <row r="25052" spans="4:5" x14ac:dyDescent="0.2">
      <c r="D25052" s="1"/>
      <c r="E25052" s="41"/>
    </row>
    <row r="25053" spans="4:5" x14ac:dyDescent="0.2">
      <c r="D25053" s="1"/>
      <c r="E25053" s="41"/>
    </row>
    <row r="25054" spans="4:5" x14ac:dyDescent="0.2">
      <c r="D25054" s="1"/>
      <c r="E25054" s="41"/>
    </row>
    <row r="25055" spans="4:5" x14ac:dyDescent="0.2">
      <c r="D25055" s="1"/>
      <c r="E25055" s="41"/>
    </row>
    <row r="25056" spans="4:5" x14ac:dyDescent="0.2">
      <c r="D25056" s="1"/>
      <c r="E25056" s="41"/>
    </row>
    <row r="25057" spans="4:5" x14ac:dyDescent="0.2">
      <c r="D25057" s="1"/>
      <c r="E25057" s="41"/>
    </row>
    <row r="25058" spans="4:5" x14ac:dyDescent="0.2">
      <c r="D25058" s="1"/>
      <c r="E25058" s="41"/>
    </row>
    <row r="25059" spans="4:5" x14ac:dyDescent="0.2">
      <c r="D25059" s="1"/>
      <c r="E25059" s="41"/>
    </row>
    <row r="25060" spans="4:5" x14ac:dyDescent="0.2">
      <c r="D25060" s="1"/>
      <c r="E25060" s="41"/>
    </row>
    <row r="25061" spans="4:5" x14ac:dyDescent="0.2">
      <c r="D25061" s="1"/>
      <c r="E25061" s="41"/>
    </row>
    <row r="25062" spans="4:5" x14ac:dyDescent="0.2">
      <c r="D25062" s="1"/>
      <c r="E25062" s="41"/>
    </row>
    <row r="25063" spans="4:5" x14ac:dyDescent="0.2">
      <c r="D25063" s="1"/>
      <c r="E25063" s="41"/>
    </row>
    <row r="25064" spans="4:5" x14ac:dyDescent="0.2">
      <c r="D25064" s="1"/>
      <c r="E25064" s="41"/>
    </row>
    <row r="25065" spans="4:5" x14ac:dyDescent="0.2">
      <c r="D25065" s="1"/>
      <c r="E25065" s="41"/>
    </row>
    <row r="25066" spans="4:5" x14ac:dyDescent="0.2">
      <c r="D25066" s="1"/>
      <c r="E25066" s="41"/>
    </row>
    <row r="25067" spans="4:5" x14ac:dyDescent="0.2">
      <c r="D25067" s="1"/>
      <c r="E25067" s="41"/>
    </row>
    <row r="25068" spans="4:5" x14ac:dyDescent="0.2">
      <c r="D25068" s="1"/>
      <c r="E25068" s="41"/>
    </row>
    <row r="25069" spans="4:5" x14ac:dyDescent="0.2">
      <c r="D25069" s="1"/>
      <c r="E25069" s="41"/>
    </row>
    <row r="25070" spans="4:5" x14ac:dyDescent="0.2">
      <c r="D25070" s="1"/>
      <c r="E25070" s="41"/>
    </row>
    <row r="25071" spans="4:5" x14ac:dyDescent="0.2">
      <c r="D25071" s="1"/>
      <c r="E25071" s="41"/>
    </row>
    <row r="25072" spans="4:5" x14ac:dyDescent="0.2">
      <c r="D25072" s="1"/>
      <c r="E25072" s="41"/>
    </row>
    <row r="25073" spans="4:5" x14ac:dyDescent="0.2">
      <c r="D25073" s="1"/>
      <c r="E25073" s="41"/>
    </row>
    <row r="25074" spans="4:5" x14ac:dyDescent="0.2">
      <c r="D25074" s="1"/>
      <c r="E25074" s="41"/>
    </row>
    <row r="25075" spans="4:5" x14ac:dyDescent="0.2">
      <c r="D25075" s="1"/>
      <c r="E25075" s="41"/>
    </row>
    <row r="25076" spans="4:5" x14ac:dyDescent="0.2">
      <c r="D25076" s="1"/>
      <c r="E25076" s="41"/>
    </row>
    <row r="25077" spans="4:5" x14ac:dyDescent="0.2">
      <c r="D25077" s="1"/>
      <c r="E25077" s="41"/>
    </row>
    <row r="25078" spans="4:5" x14ac:dyDescent="0.2">
      <c r="D25078" s="1"/>
      <c r="E25078" s="41"/>
    </row>
    <row r="25079" spans="4:5" x14ac:dyDescent="0.2">
      <c r="D25079" s="1"/>
      <c r="E25079" s="41"/>
    </row>
    <row r="25080" spans="4:5" x14ac:dyDescent="0.2">
      <c r="D25080" s="1"/>
      <c r="E25080" s="41"/>
    </row>
    <row r="25081" spans="4:5" x14ac:dyDescent="0.2">
      <c r="D25081" s="1"/>
      <c r="E25081" s="41"/>
    </row>
    <row r="25082" spans="4:5" x14ac:dyDescent="0.2">
      <c r="D25082" s="1"/>
      <c r="E25082" s="41"/>
    </row>
    <row r="25083" spans="4:5" x14ac:dyDescent="0.2">
      <c r="D25083" s="1"/>
      <c r="E25083" s="41"/>
    </row>
    <row r="25084" spans="4:5" x14ac:dyDescent="0.2">
      <c r="D25084" s="1"/>
      <c r="E25084" s="41"/>
    </row>
    <row r="25085" spans="4:5" x14ac:dyDescent="0.2">
      <c r="D25085" s="1"/>
      <c r="E25085" s="41"/>
    </row>
    <row r="25086" spans="4:5" x14ac:dyDescent="0.2">
      <c r="D25086" s="1"/>
      <c r="E25086" s="41"/>
    </row>
    <row r="25087" spans="4:5" x14ac:dyDescent="0.2">
      <c r="D25087" s="1"/>
      <c r="E25087" s="41"/>
    </row>
    <row r="25088" spans="4:5" x14ac:dyDescent="0.2">
      <c r="D25088" s="1"/>
      <c r="E25088" s="41"/>
    </row>
    <row r="25089" spans="4:5" x14ac:dyDescent="0.2">
      <c r="D25089" s="1"/>
      <c r="E25089" s="41"/>
    </row>
    <row r="25090" spans="4:5" x14ac:dyDescent="0.2">
      <c r="D25090" s="1"/>
      <c r="E25090" s="41"/>
    </row>
    <row r="25091" spans="4:5" x14ac:dyDescent="0.2">
      <c r="D25091" s="1"/>
      <c r="E25091" s="41"/>
    </row>
    <row r="25092" spans="4:5" x14ac:dyDescent="0.2">
      <c r="D25092" s="1"/>
      <c r="E25092" s="41"/>
    </row>
    <row r="25093" spans="4:5" x14ac:dyDescent="0.2">
      <c r="D25093" s="1"/>
      <c r="E25093" s="41"/>
    </row>
    <row r="25094" spans="4:5" x14ac:dyDescent="0.2">
      <c r="D25094" s="1"/>
      <c r="E25094" s="41"/>
    </row>
    <row r="25095" spans="4:5" x14ac:dyDescent="0.2">
      <c r="D25095" s="1"/>
      <c r="E25095" s="41"/>
    </row>
    <row r="25096" spans="4:5" x14ac:dyDescent="0.2">
      <c r="D25096" s="1"/>
      <c r="E25096" s="41"/>
    </row>
    <row r="25097" spans="4:5" x14ac:dyDescent="0.2">
      <c r="D25097" s="1"/>
      <c r="E25097" s="41"/>
    </row>
    <row r="25098" spans="4:5" x14ac:dyDescent="0.2">
      <c r="D25098" s="1"/>
      <c r="E25098" s="41"/>
    </row>
    <row r="25099" spans="4:5" x14ac:dyDescent="0.2">
      <c r="D25099" s="1"/>
      <c r="E25099" s="41"/>
    </row>
    <row r="25100" spans="4:5" x14ac:dyDescent="0.2">
      <c r="D25100" s="1"/>
      <c r="E25100" s="41"/>
    </row>
    <row r="25101" spans="4:5" x14ac:dyDescent="0.2">
      <c r="D25101" s="1"/>
      <c r="E25101" s="41"/>
    </row>
    <row r="25102" spans="4:5" x14ac:dyDescent="0.2">
      <c r="D25102" s="1"/>
      <c r="E25102" s="41"/>
    </row>
    <row r="25103" spans="4:5" x14ac:dyDescent="0.2">
      <c r="D25103" s="1"/>
      <c r="E25103" s="41"/>
    </row>
    <row r="25104" spans="4:5" x14ac:dyDescent="0.2">
      <c r="D25104" s="1"/>
      <c r="E25104" s="41"/>
    </row>
    <row r="25105" spans="4:5" x14ac:dyDescent="0.2">
      <c r="D25105" s="1"/>
      <c r="E25105" s="41"/>
    </row>
    <row r="25106" spans="4:5" x14ac:dyDescent="0.2">
      <c r="D25106" s="1"/>
      <c r="E25106" s="41"/>
    </row>
    <row r="25107" spans="4:5" x14ac:dyDescent="0.2">
      <c r="D25107" s="1"/>
      <c r="E25107" s="41"/>
    </row>
    <row r="25108" spans="4:5" x14ac:dyDescent="0.2">
      <c r="D25108" s="1"/>
      <c r="E25108" s="41"/>
    </row>
    <row r="25109" spans="4:5" x14ac:dyDescent="0.2">
      <c r="D25109" s="1"/>
      <c r="E25109" s="41"/>
    </row>
    <row r="25110" spans="4:5" x14ac:dyDescent="0.2">
      <c r="D25110" s="1"/>
      <c r="E25110" s="41"/>
    </row>
    <row r="25111" spans="4:5" x14ac:dyDescent="0.2">
      <c r="D25111" s="1"/>
      <c r="E25111" s="41"/>
    </row>
    <row r="25112" spans="4:5" x14ac:dyDescent="0.2">
      <c r="D25112" s="1"/>
      <c r="E25112" s="41"/>
    </row>
    <row r="25113" spans="4:5" x14ac:dyDescent="0.2">
      <c r="D25113" s="1"/>
      <c r="E25113" s="41"/>
    </row>
    <row r="25114" spans="4:5" x14ac:dyDescent="0.2">
      <c r="D25114" s="1"/>
      <c r="E25114" s="41"/>
    </row>
    <row r="25115" spans="4:5" x14ac:dyDescent="0.2">
      <c r="D25115" s="1"/>
      <c r="E25115" s="41"/>
    </row>
    <row r="25116" spans="4:5" x14ac:dyDescent="0.2">
      <c r="D25116" s="1"/>
      <c r="E25116" s="41"/>
    </row>
    <row r="25117" spans="4:5" x14ac:dyDescent="0.2">
      <c r="D25117" s="1"/>
      <c r="E25117" s="41"/>
    </row>
    <row r="25118" spans="4:5" x14ac:dyDescent="0.2">
      <c r="D25118" s="1"/>
      <c r="E25118" s="41"/>
    </row>
    <row r="25119" spans="4:5" x14ac:dyDescent="0.2">
      <c r="D25119" s="1"/>
      <c r="E25119" s="41"/>
    </row>
    <row r="25120" spans="4:5" x14ac:dyDescent="0.2">
      <c r="D25120" s="1"/>
      <c r="E25120" s="41"/>
    </row>
    <row r="25121" spans="4:5" x14ac:dyDescent="0.2">
      <c r="D25121" s="1"/>
      <c r="E25121" s="41"/>
    </row>
    <row r="25122" spans="4:5" x14ac:dyDescent="0.2">
      <c r="D25122" s="1"/>
      <c r="E25122" s="41"/>
    </row>
    <row r="25123" spans="4:5" x14ac:dyDescent="0.2">
      <c r="D25123" s="1"/>
      <c r="E25123" s="41"/>
    </row>
    <row r="25124" spans="4:5" x14ac:dyDescent="0.2">
      <c r="D25124" s="1"/>
      <c r="E25124" s="41"/>
    </row>
    <row r="25125" spans="4:5" x14ac:dyDescent="0.2">
      <c r="D25125" s="1"/>
      <c r="E25125" s="41"/>
    </row>
    <row r="25126" spans="4:5" x14ac:dyDescent="0.2">
      <c r="D25126" s="1"/>
      <c r="E25126" s="41"/>
    </row>
    <row r="25127" spans="4:5" x14ac:dyDescent="0.2">
      <c r="D25127" s="1"/>
      <c r="E25127" s="41"/>
    </row>
    <row r="25128" spans="4:5" x14ac:dyDescent="0.2">
      <c r="D25128" s="1"/>
      <c r="E25128" s="41"/>
    </row>
    <row r="25129" spans="4:5" x14ac:dyDescent="0.2">
      <c r="D25129" s="1"/>
      <c r="E25129" s="41"/>
    </row>
    <row r="25130" spans="4:5" x14ac:dyDescent="0.2">
      <c r="D25130" s="1"/>
      <c r="E25130" s="41"/>
    </row>
    <row r="25131" spans="4:5" x14ac:dyDescent="0.2">
      <c r="D25131" s="1"/>
      <c r="E25131" s="41"/>
    </row>
    <row r="25132" spans="4:5" x14ac:dyDescent="0.2">
      <c r="D25132" s="1"/>
      <c r="E25132" s="41"/>
    </row>
    <row r="25133" spans="4:5" x14ac:dyDescent="0.2">
      <c r="D25133" s="1"/>
      <c r="E25133" s="41"/>
    </row>
    <row r="25134" spans="4:5" x14ac:dyDescent="0.2">
      <c r="D25134" s="1"/>
      <c r="E25134" s="41"/>
    </row>
    <row r="25135" spans="4:5" x14ac:dyDescent="0.2">
      <c r="D25135" s="1"/>
      <c r="E25135" s="41"/>
    </row>
    <row r="25136" spans="4:5" x14ac:dyDescent="0.2">
      <c r="D25136" s="1"/>
      <c r="E25136" s="41"/>
    </row>
    <row r="25137" spans="4:5" x14ac:dyDescent="0.2">
      <c r="D25137" s="1"/>
      <c r="E25137" s="41"/>
    </row>
    <row r="25138" spans="4:5" x14ac:dyDescent="0.2">
      <c r="D25138" s="1"/>
      <c r="E25138" s="41"/>
    </row>
    <row r="25139" spans="4:5" x14ac:dyDescent="0.2">
      <c r="D25139" s="1"/>
      <c r="E25139" s="41"/>
    </row>
    <row r="25140" spans="4:5" x14ac:dyDescent="0.2">
      <c r="D25140" s="1"/>
      <c r="E25140" s="41"/>
    </row>
    <row r="25141" spans="4:5" x14ac:dyDescent="0.2">
      <c r="D25141" s="1"/>
      <c r="E25141" s="41"/>
    </row>
    <row r="25142" spans="4:5" x14ac:dyDescent="0.2">
      <c r="D25142" s="1"/>
      <c r="E25142" s="41"/>
    </row>
    <row r="25143" spans="4:5" x14ac:dyDescent="0.2">
      <c r="D25143" s="1"/>
      <c r="E25143" s="41"/>
    </row>
    <row r="25144" spans="4:5" x14ac:dyDescent="0.2">
      <c r="D25144" s="1"/>
      <c r="E25144" s="41"/>
    </row>
    <row r="25145" spans="4:5" x14ac:dyDescent="0.2">
      <c r="D25145" s="1"/>
      <c r="E25145" s="41"/>
    </row>
    <row r="25146" spans="4:5" x14ac:dyDescent="0.2">
      <c r="D25146" s="1"/>
      <c r="E25146" s="41"/>
    </row>
    <row r="25147" spans="4:5" x14ac:dyDescent="0.2">
      <c r="D25147" s="1"/>
      <c r="E25147" s="41"/>
    </row>
    <row r="25148" spans="4:5" x14ac:dyDescent="0.2">
      <c r="D25148" s="1"/>
      <c r="E25148" s="41"/>
    </row>
    <row r="25149" spans="4:5" x14ac:dyDescent="0.2">
      <c r="D25149" s="1"/>
      <c r="E25149" s="41"/>
    </row>
    <row r="25150" spans="4:5" x14ac:dyDescent="0.2">
      <c r="D25150" s="1"/>
      <c r="E25150" s="41"/>
    </row>
    <row r="25151" spans="4:5" x14ac:dyDescent="0.2">
      <c r="D25151" s="1"/>
      <c r="E25151" s="41"/>
    </row>
    <row r="25152" spans="4:5" x14ac:dyDescent="0.2">
      <c r="D25152" s="1"/>
      <c r="E25152" s="41"/>
    </row>
    <row r="25153" spans="4:5" x14ac:dyDescent="0.2">
      <c r="D25153" s="1"/>
      <c r="E25153" s="41"/>
    </row>
    <row r="25154" spans="4:5" x14ac:dyDescent="0.2">
      <c r="D25154" s="1"/>
      <c r="E25154" s="41"/>
    </row>
    <row r="25155" spans="4:5" x14ac:dyDescent="0.2">
      <c r="D25155" s="1"/>
      <c r="E25155" s="41"/>
    </row>
    <row r="25156" spans="4:5" x14ac:dyDescent="0.2">
      <c r="D25156" s="1"/>
      <c r="E25156" s="41"/>
    </row>
    <row r="25157" spans="4:5" x14ac:dyDescent="0.2">
      <c r="D25157" s="1"/>
      <c r="E25157" s="41"/>
    </row>
    <row r="25158" spans="4:5" x14ac:dyDescent="0.2">
      <c r="D25158" s="1"/>
      <c r="E25158" s="41"/>
    </row>
    <row r="25159" spans="4:5" x14ac:dyDescent="0.2">
      <c r="D25159" s="1"/>
      <c r="E25159" s="41"/>
    </row>
    <row r="25160" spans="4:5" x14ac:dyDescent="0.2">
      <c r="D25160" s="1"/>
      <c r="E25160" s="41"/>
    </row>
    <row r="25161" spans="4:5" x14ac:dyDescent="0.2">
      <c r="D25161" s="1"/>
      <c r="E25161" s="41"/>
    </row>
    <row r="25162" spans="4:5" x14ac:dyDescent="0.2">
      <c r="D25162" s="1"/>
      <c r="E25162" s="41"/>
    </row>
    <row r="25163" spans="4:5" x14ac:dyDescent="0.2">
      <c r="D25163" s="1"/>
      <c r="E25163" s="41"/>
    </row>
    <row r="25164" spans="4:5" x14ac:dyDescent="0.2">
      <c r="D25164" s="1"/>
      <c r="E25164" s="41"/>
    </row>
    <row r="25165" spans="4:5" x14ac:dyDescent="0.2">
      <c r="D25165" s="1"/>
      <c r="E25165" s="41"/>
    </row>
    <row r="25166" spans="4:5" x14ac:dyDescent="0.2">
      <c r="D25166" s="1"/>
      <c r="E25166" s="41"/>
    </row>
    <row r="25167" spans="4:5" x14ac:dyDescent="0.2">
      <c r="D25167" s="1"/>
      <c r="E25167" s="41"/>
    </row>
    <row r="25168" spans="4:5" x14ac:dyDescent="0.2">
      <c r="D25168" s="1"/>
      <c r="E25168" s="41"/>
    </row>
    <row r="25169" spans="4:5" x14ac:dyDescent="0.2">
      <c r="D25169" s="1"/>
      <c r="E25169" s="41"/>
    </row>
    <row r="25170" spans="4:5" x14ac:dyDescent="0.2">
      <c r="D25170" s="1"/>
      <c r="E25170" s="41"/>
    </row>
    <row r="25171" spans="4:5" x14ac:dyDescent="0.2">
      <c r="D25171" s="1"/>
      <c r="E25171" s="41"/>
    </row>
    <row r="25172" spans="4:5" x14ac:dyDescent="0.2">
      <c r="D25172" s="1"/>
      <c r="E25172" s="41"/>
    </row>
    <row r="25173" spans="4:5" x14ac:dyDescent="0.2">
      <c r="D25173" s="1"/>
      <c r="E25173" s="41"/>
    </row>
    <row r="25174" spans="4:5" x14ac:dyDescent="0.2">
      <c r="D25174" s="1"/>
      <c r="E25174" s="41"/>
    </row>
    <row r="25175" spans="4:5" x14ac:dyDescent="0.2">
      <c r="D25175" s="1"/>
      <c r="E25175" s="41"/>
    </row>
    <row r="25176" spans="4:5" x14ac:dyDescent="0.2">
      <c r="D25176" s="1"/>
      <c r="E25176" s="41"/>
    </row>
    <row r="25177" spans="4:5" x14ac:dyDescent="0.2">
      <c r="D25177" s="1"/>
      <c r="E25177" s="41"/>
    </row>
    <row r="25178" spans="4:5" x14ac:dyDescent="0.2">
      <c r="D25178" s="1"/>
      <c r="E25178" s="41"/>
    </row>
    <row r="25179" spans="4:5" x14ac:dyDescent="0.2">
      <c r="D25179" s="1"/>
      <c r="E25179" s="41"/>
    </row>
    <row r="25180" spans="4:5" x14ac:dyDescent="0.2">
      <c r="D25180" s="1"/>
      <c r="E25180" s="41"/>
    </row>
    <row r="25181" spans="4:5" x14ac:dyDescent="0.2">
      <c r="D25181" s="1"/>
      <c r="E25181" s="41"/>
    </row>
    <row r="25182" spans="4:5" x14ac:dyDescent="0.2">
      <c r="D25182" s="1"/>
      <c r="E25182" s="41"/>
    </row>
    <row r="25183" spans="4:5" x14ac:dyDescent="0.2">
      <c r="D25183" s="1"/>
      <c r="E25183" s="41"/>
    </row>
    <row r="25184" spans="4:5" x14ac:dyDescent="0.2">
      <c r="D25184" s="1"/>
      <c r="E25184" s="41"/>
    </row>
    <row r="25185" spans="4:5" x14ac:dyDescent="0.2">
      <c r="D25185" s="1"/>
      <c r="E25185" s="41"/>
    </row>
    <row r="25186" spans="4:5" x14ac:dyDescent="0.2">
      <c r="D25186" s="1"/>
      <c r="E25186" s="41"/>
    </row>
    <row r="25187" spans="4:5" x14ac:dyDescent="0.2">
      <c r="D25187" s="1"/>
      <c r="E25187" s="41"/>
    </row>
    <row r="25188" spans="4:5" x14ac:dyDescent="0.2">
      <c r="D25188" s="1"/>
      <c r="E25188" s="41"/>
    </row>
    <row r="25189" spans="4:5" x14ac:dyDescent="0.2">
      <c r="D25189" s="1"/>
      <c r="E25189" s="41"/>
    </row>
    <row r="25190" spans="4:5" x14ac:dyDescent="0.2">
      <c r="D25190" s="1"/>
      <c r="E25190" s="41"/>
    </row>
    <row r="25191" spans="4:5" x14ac:dyDescent="0.2">
      <c r="D25191" s="1"/>
      <c r="E25191" s="41"/>
    </row>
    <row r="25192" spans="4:5" x14ac:dyDescent="0.2">
      <c r="D25192" s="1"/>
      <c r="E25192" s="41"/>
    </row>
    <row r="25193" spans="4:5" x14ac:dyDescent="0.2">
      <c r="D25193" s="1"/>
      <c r="E25193" s="41"/>
    </row>
    <row r="25194" spans="4:5" x14ac:dyDescent="0.2">
      <c r="D25194" s="1"/>
      <c r="E25194" s="41"/>
    </row>
    <row r="25195" spans="4:5" x14ac:dyDescent="0.2">
      <c r="D25195" s="1"/>
      <c r="E25195" s="41"/>
    </row>
    <row r="25196" spans="4:5" x14ac:dyDescent="0.2">
      <c r="D25196" s="1"/>
      <c r="E25196" s="41"/>
    </row>
    <row r="25197" spans="4:5" x14ac:dyDescent="0.2">
      <c r="D25197" s="1"/>
      <c r="E25197" s="41"/>
    </row>
    <row r="25198" spans="4:5" x14ac:dyDescent="0.2">
      <c r="D25198" s="1"/>
      <c r="E25198" s="41"/>
    </row>
    <row r="25199" spans="4:5" x14ac:dyDescent="0.2">
      <c r="D25199" s="1"/>
      <c r="E25199" s="41"/>
    </row>
    <row r="25200" spans="4:5" x14ac:dyDescent="0.2">
      <c r="D25200" s="1"/>
      <c r="E25200" s="41"/>
    </row>
    <row r="25201" spans="4:5" x14ac:dyDescent="0.2">
      <c r="D25201" s="1"/>
      <c r="E25201" s="41"/>
    </row>
    <row r="25202" spans="4:5" x14ac:dyDescent="0.2">
      <c r="D25202" s="1"/>
      <c r="E25202" s="41"/>
    </row>
    <row r="25203" spans="4:5" x14ac:dyDescent="0.2">
      <c r="D25203" s="1"/>
      <c r="E25203" s="41"/>
    </row>
    <row r="25204" spans="4:5" x14ac:dyDescent="0.2">
      <c r="D25204" s="1"/>
      <c r="E25204" s="41"/>
    </row>
    <row r="25205" spans="4:5" x14ac:dyDescent="0.2">
      <c r="D25205" s="1"/>
      <c r="E25205" s="41"/>
    </row>
    <row r="25206" spans="4:5" x14ac:dyDescent="0.2">
      <c r="D25206" s="1"/>
      <c r="E25206" s="41"/>
    </row>
    <row r="25207" spans="4:5" x14ac:dyDescent="0.2">
      <c r="D25207" s="1"/>
      <c r="E25207" s="41"/>
    </row>
    <row r="25208" spans="4:5" x14ac:dyDescent="0.2">
      <c r="D25208" s="1"/>
      <c r="E25208" s="41"/>
    </row>
    <row r="25209" spans="4:5" x14ac:dyDescent="0.2">
      <c r="D25209" s="1"/>
      <c r="E25209" s="41"/>
    </row>
    <row r="25210" spans="4:5" x14ac:dyDescent="0.2">
      <c r="D25210" s="1"/>
      <c r="E25210" s="41"/>
    </row>
    <row r="25211" spans="4:5" x14ac:dyDescent="0.2">
      <c r="D25211" s="1"/>
      <c r="E25211" s="41"/>
    </row>
    <row r="25212" spans="4:5" x14ac:dyDescent="0.2">
      <c r="D25212" s="1"/>
      <c r="E25212" s="41"/>
    </row>
    <row r="25213" spans="4:5" x14ac:dyDescent="0.2">
      <c r="D25213" s="1"/>
      <c r="E25213" s="41"/>
    </row>
    <row r="25214" spans="4:5" x14ac:dyDescent="0.2">
      <c r="D25214" s="1"/>
      <c r="E25214" s="41"/>
    </row>
    <row r="25215" spans="4:5" x14ac:dyDescent="0.2">
      <c r="D25215" s="1"/>
      <c r="E25215" s="41"/>
    </row>
    <row r="25216" spans="4:5" x14ac:dyDescent="0.2">
      <c r="D25216" s="1"/>
      <c r="E25216" s="41"/>
    </row>
    <row r="25217" spans="4:5" x14ac:dyDescent="0.2">
      <c r="D25217" s="1"/>
      <c r="E25217" s="41"/>
    </row>
    <row r="25218" spans="4:5" x14ac:dyDescent="0.2">
      <c r="D25218" s="1"/>
      <c r="E25218" s="41"/>
    </row>
    <row r="25219" spans="4:5" x14ac:dyDescent="0.2">
      <c r="D25219" s="1"/>
      <c r="E25219" s="41"/>
    </row>
    <row r="25220" spans="4:5" x14ac:dyDescent="0.2">
      <c r="D25220" s="1"/>
      <c r="E25220" s="41"/>
    </row>
    <row r="25221" spans="4:5" x14ac:dyDescent="0.2">
      <c r="D25221" s="1"/>
      <c r="E25221" s="41"/>
    </row>
    <row r="25222" spans="4:5" x14ac:dyDescent="0.2">
      <c r="D25222" s="1"/>
      <c r="E25222" s="41"/>
    </row>
    <row r="25223" spans="4:5" x14ac:dyDescent="0.2">
      <c r="D25223" s="1"/>
      <c r="E25223" s="41"/>
    </row>
    <row r="25224" spans="4:5" x14ac:dyDescent="0.2">
      <c r="D25224" s="1"/>
      <c r="E25224" s="41"/>
    </row>
    <row r="25225" spans="4:5" x14ac:dyDescent="0.2">
      <c r="D25225" s="1"/>
      <c r="E25225" s="41"/>
    </row>
    <row r="25226" spans="4:5" x14ac:dyDescent="0.2">
      <c r="D25226" s="1"/>
      <c r="E25226" s="41"/>
    </row>
    <row r="25227" spans="4:5" x14ac:dyDescent="0.2">
      <c r="D25227" s="1"/>
      <c r="E25227" s="41"/>
    </row>
    <row r="25228" spans="4:5" x14ac:dyDescent="0.2">
      <c r="D25228" s="1"/>
      <c r="E25228" s="41"/>
    </row>
    <row r="25229" spans="4:5" x14ac:dyDescent="0.2">
      <c r="D25229" s="1"/>
      <c r="E25229" s="41"/>
    </row>
    <row r="25230" spans="4:5" x14ac:dyDescent="0.2">
      <c r="D25230" s="1"/>
      <c r="E25230" s="41"/>
    </row>
    <row r="25231" spans="4:5" x14ac:dyDescent="0.2">
      <c r="D25231" s="1"/>
      <c r="E25231" s="41"/>
    </row>
    <row r="25232" spans="4:5" x14ac:dyDescent="0.2">
      <c r="D25232" s="1"/>
      <c r="E25232" s="41"/>
    </row>
    <row r="25233" spans="4:5" x14ac:dyDescent="0.2">
      <c r="D25233" s="1"/>
      <c r="E25233" s="41"/>
    </row>
    <row r="25234" spans="4:5" x14ac:dyDescent="0.2">
      <c r="D25234" s="1"/>
      <c r="E25234" s="41"/>
    </row>
    <row r="25235" spans="4:5" x14ac:dyDescent="0.2">
      <c r="D25235" s="1"/>
      <c r="E25235" s="41"/>
    </row>
    <row r="25236" spans="4:5" x14ac:dyDescent="0.2">
      <c r="D25236" s="1"/>
      <c r="E25236" s="41"/>
    </row>
    <row r="25237" spans="4:5" x14ac:dyDescent="0.2">
      <c r="D25237" s="1"/>
      <c r="E25237" s="41"/>
    </row>
    <row r="25238" spans="4:5" x14ac:dyDescent="0.2">
      <c r="D25238" s="1"/>
      <c r="E25238" s="41"/>
    </row>
    <row r="25239" spans="4:5" x14ac:dyDescent="0.2">
      <c r="D25239" s="1"/>
      <c r="E25239" s="41"/>
    </row>
    <row r="25240" spans="4:5" x14ac:dyDescent="0.2">
      <c r="D25240" s="1"/>
      <c r="E25240" s="41"/>
    </row>
    <row r="25241" spans="4:5" x14ac:dyDescent="0.2">
      <c r="D25241" s="1"/>
      <c r="E25241" s="41"/>
    </row>
    <row r="25242" spans="4:5" x14ac:dyDescent="0.2">
      <c r="D25242" s="1"/>
      <c r="E25242" s="41"/>
    </row>
    <row r="25243" spans="4:5" x14ac:dyDescent="0.2">
      <c r="D25243" s="1"/>
      <c r="E25243" s="41"/>
    </row>
    <row r="25244" spans="4:5" x14ac:dyDescent="0.2">
      <c r="D25244" s="1"/>
      <c r="E25244" s="41"/>
    </row>
    <row r="25245" spans="4:5" x14ac:dyDescent="0.2">
      <c r="D25245" s="1"/>
      <c r="E25245" s="41"/>
    </row>
    <row r="25246" spans="4:5" x14ac:dyDescent="0.2">
      <c r="D25246" s="1"/>
      <c r="E25246" s="41"/>
    </row>
    <row r="25247" spans="4:5" x14ac:dyDescent="0.2">
      <c r="D25247" s="1"/>
      <c r="E25247" s="41"/>
    </row>
    <row r="25248" spans="4:5" x14ac:dyDescent="0.2">
      <c r="D25248" s="1"/>
      <c r="E25248" s="41"/>
    </row>
    <row r="25249" spans="4:5" x14ac:dyDescent="0.2">
      <c r="D25249" s="1"/>
      <c r="E25249" s="41"/>
    </row>
    <row r="25250" spans="4:5" x14ac:dyDescent="0.2">
      <c r="D25250" s="1"/>
      <c r="E25250" s="41"/>
    </row>
    <row r="25251" spans="4:5" x14ac:dyDescent="0.2">
      <c r="D25251" s="1"/>
      <c r="E25251" s="41"/>
    </row>
    <row r="25252" spans="4:5" x14ac:dyDescent="0.2">
      <c r="D25252" s="1"/>
      <c r="E25252" s="41"/>
    </row>
    <row r="25253" spans="4:5" x14ac:dyDescent="0.2">
      <c r="D25253" s="1"/>
      <c r="E25253" s="41"/>
    </row>
    <row r="25254" spans="4:5" x14ac:dyDescent="0.2">
      <c r="D25254" s="1"/>
      <c r="E25254" s="41"/>
    </row>
    <row r="25255" spans="4:5" x14ac:dyDescent="0.2">
      <c r="D25255" s="1"/>
      <c r="E25255" s="41"/>
    </row>
    <row r="25256" spans="4:5" x14ac:dyDescent="0.2">
      <c r="D25256" s="1"/>
      <c r="E25256" s="41"/>
    </row>
    <row r="25257" spans="4:5" x14ac:dyDescent="0.2">
      <c r="D25257" s="1"/>
      <c r="E25257" s="41"/>
    </row>
    <row r="25258" spans="4:5" x14ac:dyDescent="0.2">
      <c r="D25258" s="1"/>
      <c r="E25258" s="41"/>
    </row>
    <row r="25259" spans="4:5" x14ac:dyDescent="0.2">
      <c r="D25259" s="1"/>
      <c r="E25259" s="41"/>
    </row>
    <row r="25260" spans="4:5" x14ac:dyDescent="0.2">
      <c r="D25260" s="1"/>
      <c r="E25260" s="41"/>
    </row>
    <row r="25261" spans="4:5" x14ac:dyDescent="0.2">
      <c r="D25261" s="1"/>
      <c r="E25261" s="41"/>
    </row>
    <row r="25262" spans="4:5" x14ac:dyDescent="0.2">
      <c r="D25262" s="1"/>
      <c r="E25262" s="41"/>
    </row>
    <row r="25263" spans="4:5" x14ac:dyDescent="0.2">
      <c r="D25263" s="1"/>
      <c r="E25263" s="41"/>
    </row>
    <row r="25264" spans="4:5" x14ac:dyDescent="0.2">
      <c r="D25264" s="1"/>
      <c r="E25264" s="41"/>
    </row>
    <row r="25265" spans="4:5" x14ac:dyDescent="0.2">
      <c r="D25265" s="1"/>
      <c r="E25265" s="41"/>
    </row>
    <row r="25266" spans="4:5" x14ac:dyDescent="0.2">
      <c r="D25266" s="1"/>
      <c r="E25266" s="41"/>
    </row>
    <row r="25267" spans="4:5" x14ac:dyDescent="0.2">
      <c r="D25267" s="1"/>
      <c r="E25267" s="41"/>
    </row>
    <row r="25268" spans="4:5" x14ac:dyDescent="0.2">
      <c r="D25268" s="1"/>
      <c r="E25268" s="41"/>
    </row>
    <row r="25269" spans="4:5" x14ac:dyDescent="0.2">
      <c r="D25269" s="1"/>
      <c r="E25269" s="41"/>
    </row>
    <row r="25270" spans="4:5" x14ac:dyDescent="0.2">
      <c r="D25270" s="1"/>
      <c r="E25270" s="41"/>
    </row>
    <row r="25271" spans="4:5" x14ac:dyDescent="0.2">
      <c r="D25271" s="1"/>
      <c r="E25271" s="41"/>
    </row>
    <row r="25272" spans="4:5" x14ac:dyDescent="0.2">
      <c r="D25272" s="1"/>
      <c r="E25272" s="41"/>
    </row>
    <row r="25273" spans="4:5" x14ac:dyDescent="0.2">
      <c r="D25273" s="1"/>
      <c r="E25273" s="41"/>
    </row>
    <row r="25274" spans="4:5" x14ac:dyDescent="0.2">
      <c r="D25274" s="1"/>
      <c r="E25274" s="41"/>
    </row>
    <row r="25275" spans="4:5" x14ac:dyDescent="0.2">
      <c r="D25275" s="1"/>
      <c r="E25275" s="41"/>
    </row>
    <row r="25276" spans="4:5" x14ac:dyDescent="0.2">
      <c r="D25276" s="1"/>
      <c r="E25276" s="41"/>
    </row>
    <row r="25277" spans="4:5" x14ac:dyDescent="0.2">
      <c r="D25277" s="1"/>
      <c r="E25277" s="41"/>
    </row>
    <row r="25278" spans="4:5" x14ac:dyDescent="0.2">
      <c r="D25278" s="1"/>
      <c r="E25278" s="41"/>
    </row>
    <row r="25279" spans="4:5" x14ac:dyDescent="0.2">
      <c r="D25279" s="1"/>
      <c r="E25279" s="41"/>
    </row>
    <row r="25280" spans="4:5" x14ac:dyDescent="0.2">
      <c r="D25280" s="1"/>
      <c r="E25280" s="41"/>
    </row>
    <row r="25281" spans="4:5" x14ac:dyDescent="0.2">
      <c r="D25281" s="1"/>
      <c r="E25281" s="41"/>
    </row>
    <row r="25282" spans="4:5" x14ac:dyDescent="0.2">
      <c r="D25282" s="1"/>
      <c r="E25282" s="41"/>
    </row>
    <row r="25283" spans="4:5" x14ac:dyDescent="0.2">
      <c r="D25283" s="1"/>
      <c r="E25283" s="41"/>
    </row>
    <row r="25284" spans="4:5" x14ac:dyDescent="0.2">
      <c r="D25284" s="1"/>
      <c r="E25284" s="41"/>
    </row>
    <row r="25285" spans="4:5" x14ac:dyDescent="0.2">
      <c r="D25285" s="1"/>
      <c r="E25285" s="41"/>
    </row>
    <row r="25286" spans="4:5" x14ac:dyDescent="0.2">
      <c r="D25286" s="1"/>
      <c r="E25286" s="41"/>
    </row>
    <row r="25287" spans="4:5" x14ac:dyDescent="0.2">
      <c r="D25287" s="1"/>
      <c r="E25287" s="41"/>
    </row>
    <row r="25288" spans="4:5" x14ac:dyDescent="0.2">
      <c r="D25288" s="1"/>
      <c r="E25288" s="41"/>
    </row>
    <row r="25289" spans="4:5" x14ac:dyDescent="0.2">
      <c r="D25289" s="1"/>
      <c r="E25289" s="41"/>
    </row>
    <row r="25290" spans="4:5" x14ac:dyDescent="0.2">
      <c r="D25290" s="1"/>
      <c r="E25290" s="41"/>
    </row>
    <row r="25291" spans="4:5" x14ac:dyDescent="0.2">
      <c r="D25291" s="1"/>
      <c r="E25291" s="41"/>
    </row>
    <row r="25292" spans="4:5" x14ac:dyDescent="0.2">
      <c r="D25292" s="1"/>
      <c r="E25292" s="41"/>
    </row>
    <row r="25293" spans="4:5" x14ac:dyDescent="0.2">
      <c r="D25293" s="1"/>
      <c r="E25293" s="41"/>
    </row>
    <row r="25294" spans="4:5" x14ac:dyDescent="0.2">
      <c r="D25294" s="1"/>
      <c r="E25294" s="41"/>
    </row>
    <row r="25295" spans="4:5" x14ac:dyDescent="0.2">
      <c r="D25295" s="1"/>
      <c r="E25295" s="41"/>
    </row>
    <row r="25296" spans="4:5" x14ac:dyDescent="0.2">
      <c r="D25296" s="1"/>
      <c r="E25296" s="41"/>
    </row>
    <row r="25297" spans="4:5" x14ac:dyDescent="0.2">
      <c r="D25297" s="1"/>
      <c r="E25297" s="41"/>
    </row>
    <row r="25298" spans="4:5" x14ac:dyDescent="0.2">
      <c r="D25298" s="1"/>
      <c r="E25298" s="41"/>
    </row>
    <row r="25299" spans="4:5" x14ac:dyDescent="0.2">
      <c r="D25299" s="1"/>
      <c r="E25299" s="41"/>
    </row>
    <row r="25300" spans="4:5" x14ac:dyDescent="0.2">
      <c r="D25300" s="1"/>
      <c r="E25300" s="41"/>
    </row>
    <row r="25301" spans="4:5" x14ac:dyDescent="0.2">
      <c r="D25301" s="1"/>
      <c r="E25301" s="41"/>
    </row>
    <row r="25302" spans="4:5" x14ac:dyDescent="0.2">
      <c r="D25302" s="1"/>
      <c r="E25302" s="41"/>
    </row>
    <row r="25303" spans="4:5" x14ac:dyDescent="0.2">
      <c r="D25303" s="1"/>
      <c r="E25303" s="41"/>
    </row>
    <row r="25304" spans="4:5" x14ac:dyDescent="0.2">
      <c r="D25304" s="1"/>
      <c r="E25304" s="41"/>
    </row>
    <row r="25305" spans="4:5" x14ac:dyDescent="0.2">
      <c r="D25305" s="1"/>
      <c r="E25305" s="41"/>
    </row>
    <row r="25306" spans="4:5" x14ac:dyDescent="0.2">
      <c r="D25306" s="1"/>
      <c r="E25306" s="41"/>
    </row>
    <row r="25307" spans="4:5" x14ac:dyDescent="0.2">
      <c r="D25307" s="1"/>
      <c r="E25307" s="41"/>
    </row>
    <row r="25308" spans="4:5" x14ac:dyDescent="0.2">
      <c r="D25308" s="1"/>
      <c r="E25308" s="41"/>
    </row>
    <row r="25309" spans="4:5" x14ac:dyDescent="0.2">
      <c r="D25309" s="1"/>
      <c r="E25309" s="41"/>
    </row>
    <row r="25310" spans="4:5" x14ac:dyDescent="0.2">
      <c r="D25310" s="1"/>
      <c r="E25310" s="41"/>
    </row>
    <row r="25311" spans="4:5" x14ac:dyDescent="0.2">
      <c r="D25311" s="1"/>
      <c r="E25311" s="41"/>
    </row>
    <row r="25312" spans="4:5" x14ac:dyDescent="0.2">
      <c r="D25312" s="1"/>
      <c r="E25312" s="41"/>
    </row>
    <row r="25313" spans="4:5" x14ac:dyDescent="0.2">
      <c r="D25313" s="1"/>
      <c r="E25313" s="41"/>
    </row>
    <row r="25314" spans="4:5" x14ac:dyDescent="0.2">
      <c r="D25314" s="1"/>
      <c r="E25314" s="41"/>
    </row>
    <row r="25315" spans="4:5" x14ac:dyDescent="0.2">
      <c r="D25315" s="1"/>
      <c r="E25315" s="41"/>
    </row>
    <row r="25316" spans="4:5" x14ac:dyDescent="0.2">
      <c r="D25316" s="1"/>
      <c r="E25316" s="41"/>
    </row>
    <row r="25317" spans="4:5" x14ac:dyDescent="0.2">
      <c r="D25317" s="1"/>
      <c r="E25317" s="41"/>
    </row>
    <row r="25318" spans="4:5" x14ac:dyDescent="0.2">
      <c r="D25318" s="1"/>
      <c r="E25318" s="41"/>
    </row>
    <row r="25319" spans="4:5" x14ac:dyDescent="0.2">
      <c r="D25319" s="1"/>
      <c r="E25319" s="41"/>
    </row>
    <row r="25320" spans="4:5" x14ac:dyDescent="0.2">
      <c r="D25320" s="1"/>
      <c r="E25320" s="41"/>
    </row>
    <row r="25321" spans="4:5" x14ac:dyDescent="0.2">
      <c r="D25321" s="1"/>
      <c r="E25321" s="41"/>
    </row>
    <row r="25322" spans="4:5" x14ac:dyDescent="0.2">
      <c r="D25322" s="1"/>
      <c r="E25322" s="41"/>
    </row>
    <row r="25323" spans="4:5" x14ac:dyDescent="0.2">
      <c r="D25323" s="1"/>
      <c r="E25323" s="41"/>
    </row>
    <row r="25324" spans="4:5" x14ac:dyDescent="0.2">
      <c r="D25324" s="1"/>
      <c r="E25324" s="41"/>
    </row>
    <row r="25325" spans="4:5" x14ac:dyDescent="0.2">
      <c r="D25325" s="1"/>
      <c r="E25325" s="41"/>
    </row>
    <row r="25326" spans="4:5" x14ac:dyDescent="0.2">
      <c r="D25326" s="1"/>
      <c r="E25326" s="41"/>
    </row>
    <row r="25327" spans="4:5" x14ac:dyDescent="0.2">
      <c r="D25327" s="1"/>
      <c r="E25327" s="41"/>
    </row>
    <row r="25328" spans="4:5" x14ac:dyDescent="0.2">
      <c r="D25328" s="1"/>
      <c r="E25328" s="41"/>
    </row>
    <row r="25329" spans="4:5" x14ac:dyDescent="0.2">
      <c r="D25329" s="1"/>
      <c r="E25329" s="41"/>
    </row>
    <row r="25330" spans="4:5" x14ac:dyDescent="0.2">
      <c r="D25330" s="1"/>
      <c r="E25330" s="41"/>
    </row>
    <row r="25331" spans="4:5" x14ac:dyDescent="0.2">
      <c r="D25331" s="1"/>
      <c r="E25331" s="41"/>
    </row>
    <row r="25332" spans="4:5" x14ac:dyDescent="0.2">
      <c r="D25332" s="1"/>
      <c r="E25332" s="41"/>
    </row>
    <row r="25333" spans="4:5" x14ac:dyDescent="0.2">
      <c r="D25333" s="1"/>
      <c r="E25333" s="41"/>
    </row>
    <row r="25334" spans="4:5" x14ac:dyDescent="0.2">
      <c r="D25334" s="1"/>
      <c r="E25334" s="41"/>
    </row>
    <row r="25335" spans="4:5" x14ac:dyDescent="0.2">
      <c r="D25335" s="1"/>
      <c r="E25335" s="41"/>
    </row>
    <row r="25336" spans="4:5" x14ac:dyDescent="0.2">
      <c r="D25336" s="1"/>
      <c r="E25336" s="41"/>
    </row>
    <row r="25337" spans="4:5" x14ac:dyDescent="0.2">
      <c r="D25337" s="1"/>
      <c r="E25337" s="41"/>
    </row>
    <row r="25338" spans="4:5" x14ac:dyDescent="0.2">
      <c r="D25338" s="1"/>
      <c r="E25338" s="41"/>
    </row>
    <row r="25339" spans="4:5" x14ac:dyDescent="0.2">
      <c r="D25339" s="1"/>
      <c r="E25339" s="41"/>
    </row>
    <row r="25340" spans="4:5" x14ac:dyDescent="0.2">
      <c r="D25340" s="1"/>
      <c r="E25340" s="41"/>
    </row>
    <row r="25341" spans="4:5" x14ac:dyDescent="0.2">
      <c r="D25341" s="1"/>
      <c r="E25341" s="41"/>
    </row>
    <row r="25342" spans="4:5" x14ac:dyDescent="0.2">
      <c r="D25342" s="1"/>
      <c r="E25342" s="41"/>
    </row>
    <row r="25343" spans="4:5" x14ac:dyDescent="0.2">
      <c r="D25343" s="1"/>
      <c r="E25343" s="41"/>
    </row>
    <row r="25344" spans="4:5" x14ac:dyDescent="0.2">
      <c r="D25344" s="1"/>
      <c r="E25344" s="41"/>
    </row>
    <row r="25345" spans="4:5" x14ac:dyDescent="0.2">
      <c r="D25345" s="1"/>
      <c r="E25345" s="41"/>
    </row>
    <row r="25346" spans="4:5" x14ac:dyDescent="0.2">
      <c r="D25346" s="1"/>
      <c r="E25346" s="41"/>
    </row>
    <row r="25347" spans="4:5" x14ac:dyDescent="0.2">
      <c r="D25347" s="1"/>
      <c r="E25347" s="41"/>
    </row>
    <row r="25348" spans="4:5" x14ac:dyDescent="0.2">
      <c r="D25348" s="1"/>
      <c r="E25348" s="41"/>
    </row>
    <row r="25349" spans="4:5" x14ac:dyDescent="0.2">
      <c r="D25349" s="1"/>
      <c r="E25349" s="41"/>
    </row>
    <row r="25350" spans="4:5" x14ac:dyDescent="0.2">
      <c r="D25350" s="1"/>
      <c r="E25350" s="41"/>
    </row>
    <row r="25351" spans="4:5" x14ac:dyDescent="0.2">
      <c r="D25351" s="1"/>
      <c r="E25351" s="41"/>
    </row>
    <row r="25352" spans="4:5" x14ac:dyDescent="0.2">
      <c r="D25352" s="1"/>
      <c r="E25352" s="41"/>
    </row>
    <row r="25353" spans="4:5" x14ac:dyDescent="0.2">
      <c r="D25353" s="1"/>
      <c r="E25353" s="41"/>
    </row>
    <row r="25354" spans="4:5" x14ac:dyDescent="0.2">
      <c r="D25354" s="1"/>
      <c r="E25354" s="41"/>
    </row>
    <row r="25355" spans="4:5" x14ac:dyDescent="0.2">
      <c r="D25355" s="1"/>
      <c r="E25355" s="41"/>
    </row>
    <row r="25356" spans="4:5" x14ac:dyDescent="0.2">
      <c r="D25356" s="1"/>
      <c r="E25356" s="41"/>
    </row>
    <row r="25357" spans="4:5" x14ac:dyDescent="0.2">
      <c r="D25357" s="1"/>
      <c r="E25357" s="41"/>
    </row>
    <row r="25358" spans="4:5" x14ac:dyDescent="0.2">
      <c r="D25358" s="1"/>
      <c r="E25358" s="41"/>
    </row>
    <row r="25359" spans="4:5" x14ac:dyDescent="0.2">
      <c r="D25359" s="1"/>
      <c r="E25359" s="41"/>
    </row>
    <row r="25360" spans="4:5" x14ac:dyDescent="0.2">
      <c r="D25360" s="1"/>
      <c r="E25360" s="41"/>
    </row>
    <row r="25361" spans="4:5" x14ac:dyDescent="0.2">
      <c r="D25361" s="1"/>
      <c r="E25361" s="41"/>
    </row>
    <row r="25362" spans="4:5" x14ac:dyDescent="0.2">
      <c r="D25362" s="1"/>
      <c r="E25362" s="41"/>
    </row>
    <row r="25363" spans="4:5" x14ac:dyDescent="0.2">
      <c r="D25363" s="1"/>
      <c r="E25363" s="41"/>
    </row>
    <row r="25364" spans="4:5" x14ac:dyDescent="0.2">
      <c r="D25364" s="1"/>
      <c r="E25364" s="41"/>
    </row>
    <row r="25365" spans="4:5" x14ac:dyDescent="0.2">
      <c r="D25365" s="1"/>
      <c r="E25365" s="41"/>
    </row>
    <row r="25366" spans="4:5" x14ac:dyDescent="0.2">
      <c r="D25366" s="1"/>
      <c r="E25366" s="41"/>
    </row>
    <row r="25367" spans="4:5" x14ac:dyDescent="0.2">
      <c r="D25367" s="1"/>
      <c r="E25367" s="41"/>
    </row>
    <row r="25368" spans="4:5" x14ac:dyDescent="0.2">
      <c r="D25368" s="1"/>
      <c r="E25368" s="41"/>
    </row>
    <row r="25369" spans="4:5" x14ac:dyDescent="0.2">
      <c r="D25369" s="1"/>
      <c r="E25369" s="41"/>
    </row>
    <row r="25370" spans="4:5" x14ac:dyDescent="0.2">
      <c r="D25370" s="1"/>
      <c r="E25370" s="41"/>
    </row>
    <row r="25371" spans="4:5" x14ac:dyDescent="0.2">
      <c r="D25371" s="1"/>
      <c r="E25371" s="41"/>
    </row>
    <row r="25372" spans="4:5" x14ac:dyDescent="0.2">
      <c r="D25372" s="1"/>
      <c r="E25372" s="41"/>
    </row>
    <row r="25373" spans="4:5" x14ac:dyDescent="0.2">
      <c r="D25373" s="1"/>
      <c r="E25373" s="41"/>
    </row>
    <row r="25374" spans="4:5" x14ac:dyDescent="0.2">
      <c r="D25374" s="1"/>
      <c r="E25374" s="41"/>
    </row>
    <row r="25375" spans="4:5" x14ac:dyDescent="0.2">
      <c r="D25375" s="1"/>
      <c r="E25375" s="41"/>
    </row>
    <row r="25376" spans="4:5" x14ac:dyDescent="0.2">
      <c r="D25376" s="1"/>
      <c r="E25376" s="41"/>
    </row>
    <row r="25377" spans="4:5" x14ac:dyDescent="0.2">
      <c r="D25377" s="1"/>
      <c r="E25377" s="41"/>
    </row>
    <row r="25378" spans="4:5" x14ac:dyDescent="0.2">
      <c r="D25378" s="1"/>
      <c r="E25378" s="41"/>
    </row>
    <row r="25379" spans="4:5" x14ac:dyDescent="0.2">
      <c r="D25379" s="1"/>
      <c r="E25379" s="41"/>
    </row>
    <row r="25380" spans="4:5" x14ac:dyDescent="0.2">
      <c r="D25380" s="1"/>
      <c r="E25380" s="41"/>
    </row>
    <row r="25381" spans="4:5" x14ac:dyDescent="0.2">
      <c r="D25381" s="1"/>
      <c r="E25381" s="41"/>
    </row>
    <row r="25382" spans="4:5" x14ac:dyDescent="0.2">
      <c r="D25382" s="1"/>
      <c r="E25382" s="41"/>
    </row>
    <row r="25383" spans="4:5" x14ac:dyDescent="0.2">
      <c r="D25383" s="1"/>
      <c r="E25383" s="41"/>
    </row>
    <row r="25384" spans="4:5" x14ac:dyDescent="0.2">
      <c r="D25384" s="1"/>
      <c r="E25384" s="41"/>
    </row>
    <row r="25385" spans="4:5" x14ac:dyDescent="0.2">
      <c r="D25385" s="1"/>
      <c r="E25385" s="41"/>
    </row>
    <row r="25386" spans="4:5" x14ac:dyDescent="0.2">
      <c r="D25386" s="1"/>
      <c r="E25386" s="41"/>
    </row>
    <row r="25387" spans="4:5" x14ac:dyDescent="0.2">
      <c r="D25387" s="1"/>
      <c r="E25387" s="41"/>
    </row>
    <row r="25388" spans="4:5" x14ac:dyDescent="0.2">
      <c r="D25388" s="1"/>
      <c r="E25388" s="41"/>
    </row>
    <row r="25389" spans="4:5" x14ac:dyDescent="0.2">
      <c r="D25389" s="1"/>
      <c r="E25389" s="41"/>
    </row>
    <row r="25390" spans="4:5" x14ac:dyDescent="0.2">
      <c r="D25390" s="1"/>
      <c r="E25390" s="41"/>
    </row>
    <row r="25391" spans="4:5" x14ac:dyDescent="0.2">
      <c r="D25391" s="1"/>
      <c r="E25391" s="41"/>
    </row>
    <row r="25392" spans="4:5" x14ac:dyDescent="0.2">
      <c r="D25392" s="1"/>
      <c r="E25392" s="41"/>
    </row>
    <row r="25393" spans="4:5" x14ac:dyDescent="0.2">
      <c r="D25393" s="1"/>
      <c r="E25393" s="41"/>
    </row>
    <row r="25394" spans="4:5" x14ac:dyDescent="0.2">
      <c r="D25394" s="1"/>
      <c r="E25394" s="41"/>
    </row>
    <row r="25395" spans="4:5" x14ac:dyDescent="0.2">
      <c r="D25395" s="1"/>
      <c r="E25395" s="41"/>
    </row>
    <row r="25396" spans="4:5" x14ac:dyDescent="0.2">
      <c r="D25396" s="1"/>
      <c r="E25396" s="41"/>
    </row>
    <row r="25397" spans="4:5" x14ac:dyDescent="0.2">
      <c r="D25397" s="1"/>
      <c r="E25397" s="41"/>
    </row>
    <row r="25398" spans="4:5" x14ac:dyDescent="0.2">
      <c r="D25398" s="1"/>
      <c r="E25398" s="41"/>
    </row>
    <row r="25399" spans="4:5" x14ac:dyDescent="0.2">
      <c r="D25399" s="1"/>
      <c r="E25399" s="41"/>
    </row>
    <row r="25400" spans="4:5" x14ac:dyDescent="0.2">
      <c r="D25400" s="1"/>
      <c r="E25400" s="41"/>
    </row>
    <row r="25401" spans="4:5" x14ac:dyDescent="0.2">
      <c r="D25401" s="1"/>
      <c r="E25401" s="41"/>
    </row>
    <row r="25402" spans="4:5" x14ac:dyDescent="0.2">
      <c r="D25402" s="1"/>
      <c r="E25402" s="41"/>
    </row>
    <row r="25403" spans="4:5" x14ac:dyDescent="0.2">
      <c r="D25403" s="1"/>
      <c r="E25403" s="41"/>
    </row>
    <row r="25404" spans="4:5" x14ac:dyDescent="0.2">
      <c r="D25404" s="1"/>
      <c r="E25404" s="41"/>
    </row>
    <row r="25405" spans="4:5" x14ac:dyDescent="0.2">
      <c r="D25405" s="1"/>
      <c r="E25405" s="41"/>
    </row>
    <row r="25406" spans="4:5" x14ac:dyDescent="0.2">
      <c r="D25406" s="1"/>
      <c r="E25406" s="41"/>
    </row>
    <row r="25407" spans="4:5" x14ac:dyDescent="0.2">
      <c r="D25407" s="1"/>
      <c r="E25407" s="41"/>
    </row>
    <row r="25408" spans="4:5" x14ac:dyDescent="0.2">
      <c r="D25408" s="1"/>
      <c r="E25408" s="41"/>
    </row>
    <row r="25409" spans="4:5" x14ac:dyDescent="0.2">
      <c r="D25409" s="1"/>
      <c r="E25409" s="41"/>
    </row>
    <row r="25410" spans="4:5" x14ac:dyDescent="0.2">
      <c r="D25410" s="1"/>
      <c r="E25410" s="41"/>
    </row>
    <row r="25411" spans="4:5" x14ac:dyDescent="0.2">
      <c r="D25411" s="1"/>
      <c r="E25411" s="41"/>
    </row>
    <row r="25412" spans="4:5" x14ac:dyDescent="0.2">
      <c r="D25412" s="1"/>
      <c r="E25412" s="41"/>
    </row>
    <row r="25413" spans="4:5" x14ac:dyDescent="0.2">
      <c r="D25413" s="1"/>
      <c r="E25413" s="41"/>
    </row>
    <row r="25414" spans="4:5" x14ac:dyDescent="0.2">
      <c r="D25414" s="1"/>
      <c r="E25414" s="41"/>
    </row>
    <row r="25415" spans="4:5" x14ac:dyDescent="0.2">
      <c r="D25415" s="1"/>
      <c r="E25415" s="41"/>
    </row>
    <row r="25416" spans="4:5" x14ac:dyDescent="0.2">
      <c r="D25416" s="1"/>
      <c r="E25416" s="41"/>
    </row>
    <row r="25417" spans="4:5" x14ac:dyDescent="0.2">
      <c r="D25417" s="1"/>
      <c r="E25417" s="41"/>
    </row>
    <row r="25418" spans="4:5" x14ac:dyDescent="0.2">
      <c r="D25418" s="1"/>
      <c r="E25418" s="41"/>
    </row>
    <row r="25419" spans="4:5" x14ac:dyDescent="0.2">
      <c r="D25419" s="1"/>
      <c r="E25419" s="41"/>
    </row>
    <row r="25420" spans="4:5" x14ac:dyDescent="0.2">
      <c r="D25420" s="1"/>
      <c r="E25420" s="41"/>
    </row>
    <row r="25421" spans="4:5" x14ac:dyDescent="0.2">
      <c r="D25421" s="1"/>
      <c r="E25421" s="41"/>
    </row>
    <row r="25422" spans="4:5" x14ac:dyDescent="0.2">
      <c r="D25422" s="1"/>
      <c r="E25422" s="41"/>
    </row>
    <row r="25423" spans="4:5" x14ac:dyDescent="0.2">
      <c r="D25423" s="1"/>
      <c r="E25423" s="41"/>
    </row>
    <row r="25424" spans="4:5" x14ac:dyDescent="0.2">
      <c r="D25424" s="1"/>
      <c r="E25424" s="41"/>
    </row>
    <row r="25425" spans="4:5" x14ac:dyDescent="0.2">
      <c r="D25425" s="1"/>
      <c r="E25425" s="41"/>
    </row>
    <row r="25426" spans="4:5" x14ac:dyDescent="0.2">
      <c r="D25426" s="1"/>
      <c r="E25426" s="41"/>
    </row>
    <row r="25427" spans="4:5" x14ac:dyDescent="0.2">
      <c r="D25427" s="1"/>
      <c r="E25427" s="41"/>
    </row>
    <row r="25428" spans="4:5" x14ac:dyDescent="0.2">
      <c r="D25428" s="1"/>
      <c r="E25428" s="41"/>
    </row>
    <row r="25429" spans="4:5" x14ac:dyDescent="0.2">
      <c r="D25429" s="1"/>
      <c r="E25429" s="41"/>
    </row>
    <row r="25430" spans="4:5" x14ac:dyDescent="0.2">
      <c r="D25430" s="1"/>
      <c r="E25430" s="41"/>
    </row>
    <row r="25431" spans="4:5" x14ac:dyDescent="0.2">
      <c r="D25431" s="1"/>
      <c r="E25431" s="41"/>
    </row>
    <row r="25432" spans="4:5" x14ac:dyDescent="0.2">
      <c r="D25432" s="1"/>
      <c r="E25432" s="41"/>
    </row>
    <row r="25433" spans="4:5" x14ac:dyDescent="0.2">
      <c r="D25433" s="1"/>
      <c r="E25433" s="41"/>
    </row>
    <row r="25434" spans="4:5" x14ac:dyDescent="0.2">
      <c r="D25434" s="1"/>
      <c r="E25434" s="41"/>
    </row>
    <row r="25435" spans="4:5" x14ac:dyDescent="0.2">
      <c r="D25435" s="1"/>
      <c r="E25435" s="41"/>
    </row>
    <row r="25436" spans="4:5" x14ac:dyDescent="0.2">
      <c r="D25436" s="1"/>
      <c r="E25436" s="41"/>
    </row>
    <row r="25437" spans="4:5" x14ac:dyDescent="0.2">
      <c r="D25437" s="1"/>
      <c r="E25437" s="41"/>
    </row>
    <row r="25438" spans="4:5" x14ac:dyDescent="0.2">
      <c r="D25438" s="1"/>
      <c r="E25438" s="41"/>
    </row>
    <row r="25439" spans="4:5" x14ac:dyDescent="0.2">
      <c r="D25439" s="1"/>
      <c r="E25439" s="41"/>
    </row>
    <row r="25440" spans="4:5" x14ac:dyDescent="0.2">
      <c r="D25440" s="1"/>
      <c r="E25440" s="41"/>
    </row>
    <row r="25441" spans="4:5" x14ac:dyDescent="0.2">
      <c r="D25441" s="1"/>
      <c r="E25441" s="41"/>
    </row>
    <row r="25442" spans="4:5" x14ac:dyDescent="0.2">
      <c r="D25442" s="1"/>
      <c r="E25442" s="41"/>
    </row>
    <row r="25443" spans="4:5" x14ac:dyDescent="0.2">
      <c r="D25443" s="1"/>
      <c r="E25443" s="41"/>
    </row>
    <row r="25444" spans="4:5" x14ac:dyDescent="0.2">
      <c r="D25444" s="1"/>
      <c r="E25444" s="41"/>
    </row>
    <row r="25445" spans="4:5" x14ac:dyDescent="0.2">
      <c r="D25445" s="1"/>
      <c r="E25445" s="41"/>
    </row>
    <row r="25446" spans="4:5" x14ac:dyDescent="0.2">
      <c r="D25446" s="1"/>
      <c r="E25446" s="41"/>
    </row>
    <row r="25447" spans="4:5" x14ac:dyDescent="0.2">
      <c r="D25447" s="1"/>
      <c r="E25447" s="41"/>
    </row>
    <row r="25448" spans="4:5" x14ac:dyDescent="0.2">
      <c r="D25448" s="1"/>
      <c r="E25448" s="41"/>
    </row>
    <row r="25449" spans="4:5" x14ac:dyDescent="0.2">
      <c r="D25449" s="1"/>
      <c r="E25449" s="41"/>
    </row>
    <row r="25450" spans="4:5" x14ac:dyDescent="0.2">
      <c r="D25450" s="1"/>
      <c r="E25450" s="41"/>
    </row>
    <row r="25451" spans="4:5" x14ac:dyDescent="0.2">
      <c r="D25451" s="1"/>
      <c r="E25451" s="41"/>
    </row>
    <row r="25452" spans="4:5" x14ac:dyDescent="0.2">
      <c r="D25452" s="1"/>
      <c r="E25452" s="41"/>
    </row>
    <row r="25453" spans="4:5" x14ac:dyDescent="0.2">
      <c r="D25453" s="1"/>
      <c r="E25453" s="41"/>
    </row>
    <row r="25454" spans="4:5" x14ac:dyDescent="0.2">
      <c r="D25454" s="1"/>
      <c r="E25454" s="41"/>
    </row>
    <row r="25455" spans="4:5" x14ac:dyDescent="0.2">
      <c r="D25455" s="1"/>
      <c r="E25455" s="41"/>
    </row>
    <row r="25456" spans="4:5" x14ac:dyDescent="0.2">
      <c r="D25456" s="1"/>
      <c r="E25456" s="41"/>
    </row>
    <row r="25457" spans="4:5" x14ac:dyDescent="0.2">
      <c r="D25457" s="1"/>
      <c r="E25457" s="41"/>
    </row>
    <row r="25458" spans="4:5" x14ac:dyDescent="0.2">
      <c r="D25458" s="1"/>
      <c r="E25458" s="41"/>
    </row>
    <row r="25459" spans="4:5" x14ac:dyDescent="0.2">
      <c r="D25459" s="1"/>
      <c r="E25459" s="41"/>
    </row>
    <row r="25460" spans="4:5" x14ac:dyDescent="0.2">
      <c r="D25460" s="1"/>
      <c r="E25460" s="41"/>
    </row>
    <row r="25461" spans="4:5" x14ac:dyDescent="0.2">
      <c r="D25461" s="1"/>
      <c r="E25461" s="41"/>
    </row>
    <row r="25462" spans="4:5" x14ac:dyDescent="0.2">
      <c r="D25462" s="1"/>
      <c r="E25462" s="41"/>
    </row>
    <row r="25463" spans="4:5" x14ac:dyDescent="0.2">
      <c r="D25463" s="1"/>
      <c r="E25463" s="41"/>
    </row>
    <row r="25464" spans="4:5" x14ac:dyDescent="0.2">
      <c r="D25464" s="1"/>
      <c r="E25464" s="41"/>
    </row>
    <row r="25465" spans="4:5" x14ac:dyDescent="0.2">
      <c r="D25465" s="1"/>
      <c r="E25465" s="41"/>
    </row>
    <row r="25466" spans="4:5" x14ac:dyDescent="0.2">
      <c r="D25466" s="1"/>
      <c r="E25466" s="41"/>
    </row>
    <row r="25467" spans="4:5" x14ac:dyDescent="0.2">
      <c r="D25467" s="1"/>
      <c r="E25467" s="41"/>
    </row>
    <row r="25468" spans="4:5" x14ac:dyDescent="0.2">
      <c r="D25468" s="1"/>
      <c r="E25468" s="41"/>
    </row>
    <row r="25469" spans="4:5" x14ac:dyDescent="0.2">
      <c r="D25469" s="1"/>
      <c r="E25469" s="41"/>
    </row>
    <row r="25470" spans="4:5" x14ac:dyDescent="0.2">
      <c r="D25470" s="1"/>
      <c r="E25470" s="41"/>
    </row>
    <row r="25471" spans="4:5" x14ac:dyDescent="0.2">
      <c r="D25471" s="1"/>
      <c r="E25471" s="41"/>
    </row>
    <row r="25472" spans="4:5" x14ac:dyDescent="0.2">
      <c r="D25472" s="1"/>
      <c r="E25472" s="41"/>
    </row>
    <row r="25473" spans="4:5" x14ac:dyDescent="0.2">
      <c r="D25473" s="1"/>
      <c r="E25473" s="41"/>
    </row>
    <row r="25474" spans="4:5" x14ac:dyDescent="0.2">
      <c r="D25474" s="1"/>
      <c r="E25474" s="41"/>
    </row>
    <row r="25475" spans="4:5" x14ac:dyDescent="0.2">
      <c r="D25475" s="1"/>
      <c r="E25475" s="41"/>
    </row>
    <row r="25476" spans="4:5" x14ac:dyDescent="0.2">
      <c r="D25476" s="1"/>
      <c r="E25476" s="41"/>
    </row>
    <row r="25477" spans="4:5" x14ac:dyDescent="0.2">
      <c r="D25477" s="1"/>
      <c r="E25477" s="41"/>
    </row>
    <row r="25478" spans="4:5" x14ac:dyDescent="0.2">
      <c r="D25478" s="1"/>
      <c r="E25478" s="41"/>
    </row>
    <row r="25479" spans="4:5" x14ac:dyDescent="0.2">
      <c r="D25479" s="1"/>
      <c r="E25479" s="41"/>
    </row>
    <row r="25480" spans="4:5" x14ac:dyDescent="0.2">
      <c r="D25480" s="1"/>
      <c r="E25480" s="41"/>
    </row>
    <row r="25481" spans="4:5" x14ac:dyDescent="0.2">
      <c r="D25481" s="1"/>
      <c r="E25481" s="41"/>
    </row>
    <row r="25482" spans="4:5" x14ac:dyDescent="0.2">
      <c r="D25482" s="1"/>
      <c r="E25482" s="41"/>
    </row>
    <row r="25483" spans="4:5" x14ac:dyDescent="0.2">
      <c r="D25483" s="1"/>
      <c r="E25483" s="41"/>
    </row>
    <row r="25484" spans="4:5" x14ac:dyDescent="0.2">
      <c r="D25484" s="1"/>
      <c r="E25484" s="41"/>
    </row>
    <row r="25485" spans="4:5" x14ac:dyDescent="0.2">
      <c r="D25485" s="1"/>
      <c r="E25485" s="41"/>
    </row>
    <row r="25486" spans="4:5" x14ac:dyDescent="0.2">
      <c r="D25486" s="1"/>
      <c r="E25486" s="41"/>
    </row>
    <row r="25487" spans="4:5" x14ac:dyDescent="0.2">
      <c r="D25487" s="1"/>
      <c r="E25487" s="41"/>
    </row>
    <row r="25488" spans="4:5" x14ac:dyDescent="0.2">
      <c r="D25488" s="1"/>
      <c r="E25488" s="41"/>
    </row>
    <row r="25489" spans="4:5" x14ac:dyDescent="0.2">
      <c r="D25489" s="1"/>
      <c r="E25489" s="41"/>
    </row>
    <row r="25490" spans="4:5" x14ac:dyDescent="0.2">
      <c r="D25490" s="1"/>
      <c r="E25490" s="41"/>
    </row>
    <row r="25491" spans="4:5" x14ac:dyDescent="0.2">
      <c r="D25491" s="1"/>
      <c r="E25491" s="41"/>
    </row>
    <row r="25492" spans="4:5" x14ac:dyDescent="0.2">
      <c r="D25492" s="1"/>
      <c r="E25492" s="41"/>
    </row>
    <row r="25493" spans="4:5" x14ac:dyDescent="0.2">
      <c r="D25493" s="1"/>
      <c r="E25493" s="41"/>
    </row>
    <row r="25494" spans="4:5" x14ac:dyDescent="0.2">
      <c r="D25494" s="1"/>
      <c r="E25494" s="41"/>
    </row>
    <row r="25495" spans="4:5" x14ac:dyDescent="0.2">
      <c r="D25495" s="1"/>
      <c r="E25495" s="41"/>
    </row>
    <row r="25496" spans="4:5" x14ac:dyDescent="0.2">
      <c r="D25496" s="1"/>
      <c r="E25496" s="41"/>
    </row>
    <row r="25497" spans="4:5" x14ac:dyDescent="0.2">
      <c r="D25497" s="1"/>
      <c r="E25497" s="41"/>
    </row>
    <row r="25498" spans="4:5" x14ac:dyDescent="0.2">
      <c r="D25498" s="1"/>
      <c r="E25498" s="41"/>
    </row>
    <row r="25499" spans="4:5" x14ac:dyDescent="0.2">
      <c r="D25499" s="1"/>
      <c r="E25499" s="41"/>
    </row>
    <row r="25500" spans="4:5" x14ac:dyDescent="0.2">
      <c r="D25500" s="1"/>
      <c r="E25500" s="41"/>
    </row>
    <row r="25501" spans="4:5" x14ac:dyDescent="0.2">
      <c r="D25501" s="1"/>
      <c r="E25501" s="41"/>
    </row>
    <row r="25502" spans="4:5" x14ac:dyDescent="0.2">
      <c r="D25502" s="1"/>
      <c r="E25502" s="41"/>
    </row>
    <row r="25503" spans="4:5" x14ac:dyDescent="0.2">
      <c r="D25503" s="1"/>
      <c r="E25503" s="41"/>
    </row>
    <row r="25504" spans="4:5" x14ac:dyDescent="0.2">
      <c r="D25504" s="1"/>
      <c r="E25504" s="41"/>
    </row>
    <row r="25505" spans="4:5" x14ac:dyDescent="0.2">
      <c r="D25505" s="1"/>
      <c r="E25505" s="41"/>
    </row>
    <row r="25506" spans="4:5" x14ac:dyDescent="0.2">
      <c r="D25506" s="1"/>
      <c r="E25506" s="41"/>
    </row>
    <row r="25507" spans="4:5" x14ac:dyDescent="0.2">
      <c r="D25507" s="1"/>
      <c r="E25507" s="41"/>
    </row>
    <row r="25508" spans="4:5" x14ac:dyDescent="0.2">
      <c r="D25508" s="1"/>
      <c r="E25508" s="41"/>
    </row>
    <row r="25509" spans="4:5" x14ac:dyDescent="0.2">
      <c r="D25509" s="1"/>
      <c r="E25509" s="41"/>
    </row>
    <row r="25510" spans="4:5" x14ac:dyDescent="0.2">
      <c r="D25510" s="1"/>
      <c r="E25510" s="41"/>
    </row>
    <row r="25511" spans="4:5" x14ac:dyDescent="0.2">
      <c r="D25511" s="1"/>
      <c r="E25511" s="41"/>
    </row>
    <row r="25512" spans="4:5" x14ac:dyDescent="0.2">
      <c r="D25512" s="1"/>
      <c r="E25512" s="41"/>
    </row>
    <row r="25513" spans="4:5" x14ac:dyDescent="0.2">
      <c r="D25513" s="1"/>
      <c r="E25513" s="41"/>
    </row>
    <row r="25514" spans="4:5" x14ac:dyDescent="0.2">
      <c r="D25514" s="1"/>
      <c r="E25514" s="41"/>
    </row>
    <row r="25515" spans="4:5" x14ac:dyDescent="0.2">
      <c r="D25515" s="1"/>
      <c r="E25515" s="41"/>
    </row>
    <row r="25516" spans="4:5" x14ac:dyDescent="0.2">
      <c r="D25516" s="1"/>
      <c r="E25516" s="41"/>
    </row>
    <row r="25517" spans="4:5" x14ac:dyDescent="0.2">
      <c r="D25517" s="1"/>
      <c r="E25517" s="41"/>
    </row>
    <row r="25518" spans="4:5" x14ac:dyDescent="0.2">
      <c r="D25518" s="1"/>
      <c r="E25518" s="41"/>
    </row>
    <row r="25519" spans="4:5" x14ac:dyDescent="0.2">
      <c r="D25519" s="1"/>
      <c r="E25519" s="41"/>
    </row>
    <row r="25520" spans="4:5" x14ac:dyDescent="0.2">
      <c r="D25520" s="1"/>
      <c r="E25520" s="41"/>
    </row>
    <row r="25521" spans="4:5" x14ac:dyDescent="0.2">
      <c r="D25521" s="1"/>
      <c r="E25521" s="41"/>
    </row>
    <row r="25522" spans="4:5" x14ac:dyDescent="0.2">
      <c r="D25522" s="1"/>
      <c r="E25522" s="41"/>
    </row>
    <row r="25523" spans="4:5" x14ac:dyDescent="0.2">
      <c r="D25523" s="1"/>
      <c r="E25523" s="41"/>
    </row>
    <row r="25524" spans="4:5" x14ac:dyDescent="0.2">
      <c r="D25524" s="1"/>
      <c r="E25524" s="41"/>
    </row>
    <row r="25525" spans="4:5" x14ac:dyDescent="0.2">
      <c r="D25525" s="1"/>
      <c r="E25525" s="41"/>
    </row>
    <row r="25526" spans="4:5" x14ac:dyDescent="0.2">
      <c r="D25526" s="1"/>
      <c r="E25526" s="41"/>
    </row>
    <row r="25527" spans="4:5" x14ac:dyDescent="0.2">
      <c r="D25527" s="1"/>
      <c r="E25527" s="41"/>
    </row>
    <row r="25528" spans="4:5" x14ac:dyDescent="0.2">
      <c r="D25528" s="1"/>
      <c r="E25528" s="41"/>
    </row>
    <row r="25529" spans="4:5" x14ac:dyDescent="0.2">
      <c r="D25529" s="1"/>
      <c r="E25529" s="41"/>
    </row>
    <row r="25530" spans="4:5" x14ac:dyDescent="0.2">
      <c r="D25530" s="1"/>
      <c r="E25530" s="41"/>
    </row>
    <row r="25531" spans="4:5" x14ac:dyDescent="0.2">
      <c r="D25531" s="1"/>
      <c r="E25531" s="41"/>
    </row>
    <row r="25532" spans="4:5" x14ac:dyDescent="0.2">
      <c r="D25532" s="1"/>
      <c r="E25532" s="41"/>
    </row>
    <row r="25533" spans="4:5" x14ac:dyDescent="0.2">
      <c r="D25533" s="1"/>
      <c r="E25533" s="41"/>
    </row>
    <row r="25534" spans="4:5" x14ac:dyDescent="0.2">
      <c r="D25534" s="1"/>
      <c r="E25534" s="41"/>
    </row>
    <row r="25535" spans="4:5" x14ac:dyDescent="0.2">
      <c r="D25535" s="1"/>
      <c r="E25535" s="41"/>
    </row>
    <row r="25536" spans="4:5" x14ac:dyDescent="0.2">
      <c r="D25536" s="1"/>
      <c r="E25536" s="41"/>
    </row>
    <row r="25537" spans="4:5" x14ac:dyDescent="0.2">
      <c r="D25537" s="1"/>
      <c r="E25537" s="41"/>
    </row>
    <row r="25538" spans="4:5" x14ac:dyDescent="0.2">
      <c r="D25538" s="1"/>
      <c r="E25538" s="41"/>
    </row>
    <row r="25539" spans="4:5" x14ac:dyDescent="0.2">
      <c r="D25539" s="1"/>
      <c r="E25539" s="41"/>
    </row>
    <row r="25540" spans="4:5" x14ac:dyDescent="0.2">
      <c r="D25540" s="1"/>
      <c r="E25540" s="41"/>
    </row>
    <row r="25541" spans="4:5" x14ac:dyDescent="0.2">
      <c r="D25541" s="1"/>
      <c r="E25541" s="41"/>
    </row>
    <row r="25542" spans="4:5" x14ac:dyDescent="0.2">
      <c r="D25542" s="1"/>
      <c r="E25542" s="41"/>
    </row>
    <row r="25543" spans="4:5" x14ac:dyDescent="0.2">
      <c r="D25543" s="1"/>
      <c r="E25543" s="41"/>
    </row>
    <row r="25544" spans="4:5" x14ac:dyDescent="0.2">
      <c r="D25544" s="1"/>
      <c r="E25544" s="41"/>
    </row>
    <row r="25545" spans="4:5" x14ac:dyDescent="0.2">
      <c r="D25545" s="1"/>
      <c r="E25545" s="41"/>
    </row>
    <row r="25546" spans="4:5" x14ac:dyDescent="0.2">
      <c r="D25546" s="1"/>
      <c r="E25546" s="41"/>
    </row>
    <row r="25547" spans="4:5" x14ac:dyDescent="0.2">
      <c r="D25547" s="1"/>
      <c r="E25547" s="41"/>
    </row>
    <row r="25548" spans="4:5" x14ac:dyDescent="0.2">
      <c r="D25548" s="1"/>
      <c r="E25548" s="41"/>
    </row>
    <row r="25549" spans="4:5" x14ac:dyDescent="0.2">
      <c r="D25549" s="1"/>
      <c r="E25549" s="41"/>
    </row>
    <row r="25550" spans="4:5" x14ac:dyDescent="0.2">
      <c r="D25550" s="1"/>
      <c r="E25550" s="41"/>
    </row>
    <row r="25551" spans="4:5" x14ac:dyDescent="0.2">
      <c r="D25551" s="1"/>
      <c r="E25551" s="41"/>
    </row>
    <row r="25552" spans="4:5" x14ac:dyDescent="0.2">
      <c r="D25552" s="1"/>
      <c r="E25552" s="41"/>
    </row>
    <row r="25553" spans="4:5" x14ac:dyDescent="0.2">
      <c r="D25553" s="1"/>
      <c r="E25553" s="41"/>
    </row>
    <row r="25554" spans="4:5" x14ac:dyDescent="0.2">
      <c r="D25554" s="1"/>
      <c r="E25554" s="41"/>
    </row>
    <row r="25555" spans="4:5" x14ac:dyDescent="0.2">
      <c r="D25555" s="1"/>
      <c r="E25555" s="41"/>
    </row>
    <row r="25556" spans="4:5" x14ac:dyDescent="0.2">
      <c r="D25556" s="1"/>
      <c r="E25556" s="41"/>
    </row>
    <row r="25557" spans="4:5" x14ac:dyDescent="0.2">
      <c r="D25557" s="1"/>
      <c r="E25557" s="41"/>
    </row>
    <row r="25558" spans="4:5" x14ac:dyDescent="0.2">
      <c r="D25558" s="1"/>
      <c r="E25558" s="41"/>
    </row>
    <row r="25559" spans="4:5" x14ac:dyDescent="0.2">
      <c r="D25559" s="1"/>
      <c r="E25559" s="41"/>
    </row>
    <row r="25560" spans="4:5" x14ac:dyDescent="0.2">
      <c r="D25560" s="1"/>
      <c r="E25560" s="41"/>
    </row>
    <row r="25561" spans="4:5" x14ac:dyDescent="0.2">
      <c r="D25561" s="1"/>
      <c r="E25561" s="41"/>
    </row>
    <row r="25562" spans="4:5" x14ac:dyDescent="0.2">
      <c r="D25562" s="1"/>
      <c r="E25562" s="41"/>
    </row>
    <row r="25563" spans="4:5" x14ac:dyDescent="0.2">
      <c r="D25563" s="1"/>
      <c r="E25563" s="41"/>
    </row>
    <row r="25564" spans="4:5" x14ac:dyDescent="0.2">
      <c r="D25564" s="1"/>
      <c r="E25564" s="41"/>
    </row>
    <row r="25565" spans="4:5" x14ac:dyDescent="0.2">
      <c r="D25565" s="1"/>
      <c r="E25565" s="41"/>
    </row>
    <row r="25566" spans="4:5" x14ac:dyDescent="0.2">
      <c r="D25566" s="1"/>
      <c r="E25566" s="41"/>
    </row>
    <row r="25567" spans="4:5" x14ac:dyDescent="0.2">
      <c r="D25567" s="1"/>
      <c r="E25567" s="41"/>
    </row>
    <row r="25568" spans="4:5" x14ac:dyDescent="0.2">
      <c r="D25568" s="1"/>
      <c r="E25568" s="41"/>
    </row>
    <row r="25569" spans="4:5" x14ac:dyDescent="0.2">
      <c r="D25569" s="1"/>
      <c r="E25569" s="41"/>
    </row>
    <row r="25570" spans="4:5" x14ac:dyDescent="0.2">
      <c r="D25570" s="1"/>
      <c r="E25570" s="41"/>
    </row>
    <row r="25571" spans="4:5" x14ac:dyDescent="0.2">
      <c r="D25571" s="1"/>
      <c r="E25571" s="41"/>
    </row>
    <row r="25572" spans="4:5" x14ac:dyDescent="0.2">
      <c r="D25572" s="1"/>
      <c r="E25572" s="41"/>
    </row>
    <row r="25573" spans="4:5" x14ac:dyDescent="0.2">
      <c r="D25573" s="1"/>
      <c r="E25573" s="41"/>
    </row>
    <row r="25574" spans="4:5" x14ac:dyDescent="0.2">
      <c r="D25574" s="1"/>
      <c r="E25574" s="41"/>
    </row>
    <row r="25575" spans="4:5" x14ac:dyDescent="0.2">
      <c r="D25575" s="1"/>
      <c r="E25575" s="41"/>
    </row>
    <row r="25576" spans="4:5" x14ac:dyDescent="0.2">
      <c r="D25576" s="1"/>
      <c r="E25576" s="41"/>
    </row>
    <row r="25577" spans="4:5" x14ac:dyDescent="0.2">
      <c r="D25577" s="1"/>
      <c r="E25577" s="41"/>
    </row>
    <row r="25578" spans="4:5" x14ac:dyDescent="0.2">
      <c r="D25578" s="1"/>
      <c r="E25578" s="41"/>
    </row>
    <row r="25579" spans="4:5" x14ac:dyDescent="0.2">
      <c r="D25579" s="1"/>
      <c r="E25579" s="41"/>
    </row>
    <row r="25580" spans="4:5" x14ac:dyDescent="0.2">
      <c r="D25580" s="1"/>
      <c r="E25580" s="41"/>
    </row>
    <row r="25581" spans="4:5" x14ac:dyDescent="0.2">
      <c r="D25581" s="1"/>
      <c r="E25581" s="41"/>
    </row>
    <row r="25582" spans="4:5" x14ac:dyDescent="0.2">
      <c r="D25582" s="1"/>
      <c r="E25582" s="41"/>
    </row>
    <row r="25583" spans="4:5" x14ac:dyDescent="0.2">
      <c r="D25583" s="1"/>
      <c r="E25583" s="41"/>
    </row>
    <row r="25584" spans="4:5" x14ac:dyDescent="0.2">
      <c r="D25584" s="1"/>
      <c r="E25584" s="41"/>
    </row>
    <row r="25585" spans="4:5" x14ac:dyDescent="0.2">
      <c r="D25585" s="1"/>
      <c r="E25585" s="41"/>
    </row>
    <row r="25586" spans="4:5" x14ac:dyDescent="0.2">
      <c r="D25586" s="1"/>
      <c r="E25586" s="41"/>
    </row>
    <row r="25587" spans="4:5" x14ac:dyDescent="0.2">
      <c r="D25587" s="1"/>
      <c r="E25587" s="41"/>
    </row>
    <row r="25588" spans="4:5" x14ac:dyDescent="0.2">
      <c r="D25588" s="1"/>
      <c r="E25588" s="41"/>
    </row>
    <row r="25589" spans="4:5" x14ac:dyDescent="0.2">
      <c r="D25589" s="1"/>
      <c r="E25589" s="41"/>
    </row>
    <row r="25590" spans="4:5" x14ac:dyDescent="0.2">
      <c r="D25590" s="1"/>
      <c r="E25590" s="41"/>
    </row>
    <row r="25591" spans="4:5" x14ac:dyDescent="0.2">
      <c r="D25591" s="1"/>
      <c r="E25591" s="41"/>
    </row>
    <row r="25592" spans="4:5" x14ac:dyDescent="0.2">
      <c r="D25592" s="1"/>
      <c r="E25592" s="41"/>
    </row>
    <row r="25593" spans="4:5" x14ac:dyDescent="0.2">
      <c r="D25593" s="1"/>
      <c r="E25593" s="41"/>
    </row>
    <row r="25594" spans="4:5" x14ac:dyDescent="0.2">
      <c r="D25594" s="1"/>
      <c r="E25594" s="41"/>
    </row>
    <row r="25595" spans="4:5" x14ac:dyDescent="0.2">
      <c r="D25595" s="1"/>
      <c r="E25595" s="41"/>
    </row>
    <row r="25596" spans="4:5" x14ac:dyDescent="0.2">
      <c r="D25596" s="1"/>
      <c r="E25596" s="41"/>
    </row>
    <row r="25597" spans="4:5" x14ac:dyDescent="0.2">
      <c r="D25597" s="1"/>
      <c r="E25597" s="41"/>
    </row>
    <row r="25598" spans="4:5" x14ac:dyDescent="0.2">
      <c r="D25598" s="1"/>
      <c r="E25598" s="41"/>
    </row>
    <row r="25599" spans="4:5" x14ac:dyDescent="0.2">
      <c r="D25599" s="1"/>
      <c r="E25599" s="41"/>
    </row>
    <row r="25600" spans="4:5" x14ac:dyDescent="0.2">
      <c r="D25600" s="1"/>
      <c r="E25600" s="41"/>
    </row>
    <row r="25601" spans="4:5" x14ac:dyDescent="0.2">
      <c r="D25601" s="1"/>
      <c r="E25601" s="41"/>
    </row>
    <row r="25602" spans="4:5" x14ac:dyDescent="0.2">
      <c r="D25602" s="1"/>
      <c r="E25602" s="41"/>
    </row>
    <row r="25603" spans="4:5" x14ac:dyDescent="0.2">
      <c r="D25603" s="1"/>
      <c r="E25603" s="41"/>
    </row>
    <row r="25604" spans="4:5" x14ac:dyDescent="0.2">
      <c r="D25604" s="1"/>
      <c r="E25604" s="41"/>
    </row>
    <row r="25605" spans="4:5" x14ac:dyDescent="0.2">
      <c r="D25605" s="1"/>
      <c r="E25605" s="41"/>
    </row>
    <row r="25606" spans="4:5" x14ac:dyDescent="0.2">
      <c r="D25606" s="1"/>
      <c r="E25606" s="41"/>
    </row>
    <row r="25607" spans="4:5" x14ac:dyDescent="0.2">
      <c r="D25607" s="1"/>
      <c r="E25607" s="41"/>
    </row>
    <row r="25608" spans="4:5" x14ac:dyDescent="0.2">
      <c r="D25608" s="1"/>
      <c r="E25608" s="41"/>
    </row>
    <row r="25609" spans="4:5" x14ac:dyDescent="0.2">
      <c r="D25609" s="1"/>
      <c r="E25609" s="41"/>
    </row>
    <row r="25610" spans="4:5" x14ac:dyDescent="0.2">
      <c r="D25610" s="1"/>
      <c r="E25610" s="41"/>
    </row>
    <row r="25611" spans="4:5" x14ac:dyDescent="0.2">
      <c r="D25611" s="1"/>
      <c r="E25611" s="41"/>
    </row>
    <row r="25612" spans="4:5" x14ac:dyDescent="0.2">
      <c r="D25612" s="1"/>
      <c r="E25612" s="41"/>
    </row>
    <row r="25613" spans="4:5" x14ac:dyDescent="0.2">
      <c r="D25613" s="1"/>
      <c r="E25613" s="41"/>
    </row>
    <row r="25614" spans="4:5" x14ac:dyDescent="0.2">
      <c r="D25614" s="1"/>
      <c r="E25614" s="41"/>
    </row>
    <row r="25615" spans="4:5" x14ac:dyDescent="0.2">
      <c r="D25615" s="1"/>
      <c r="E25615" s="41"/>
    </row>
    <row r="25616" spans="4:5" x14ac:dyDescent="0.2">
      <c r="D25616" s="1"/>
      <c r="E25616" s="41"/>
    </row>
    <row r="25617" spans="4:5" x14ac:dyDescent="0.2">
      <c r="D25617" s="1"/>
      <c r="E25617" s="41"/>
    </row>
    <row r="25618" spans="4:5" x14ac:dyDescent="0.2">
      <c r="D25618" s="1"/>
      <c r="E25618" s="41"/>
    </row>
    <row r="25619" spans="4:5" x14ac:dyDescent="0.2">
      <c r="D25619" s="1"/>
      <c r="E25619" s="41"/>
    </row>
    <row r="25620" spans="4:5" x14ac:dyDescent="0.2">
      <c r="D25620" s="1"/>
      <c r="E25620" s="41"/>
    </row>
    <row r="25621" spans="4:5" x14ac:dyDescent="0.2">
      <c r="D25621" s="1"/>
      <c r="E25621" s="41"/>
    </row>
    <row r="25622" spans="4:5" x14ac:dyDescent="0.2">
      <c r="D25622" s="1"/>
      <c r="E25622" s="41"/>
    </row>
    <row r="25623" spans="4:5" x14ac:dyDescent="0.2">
      <c r="D25623" s="1"/>
      <c r="E25623" s="41"/>
    </row>
    <row r="25624" spans="4:5" x14ac:dyDescent="0.2">
      <c r="D25624" s="1"/>
      <c r="E25624" s="41"/>
    </row>
    <row r="25625" spans="4:5" x14ac:dyDescent="0.2">
      <c r="D25625" s="1"/>
      <c r="E25625" s="41"/>
    </row>
    <row r="25626" spans="4:5" x14ac:dyDescent="0.2">
      <c r="D25626" s="1"/>
      <c r="E25626" s="41"/>
    </row>
    <row r="25627" spans="4:5" x14ac:dyDescent="0.2">
      <c r="D25627" s="1"/>
      <c r="E25627" s="41"/>
    </row>
    <row r="25628" spans="4:5" x14ac:dyDescent="0.2">
      <c r="D25628" s="1"/>
      <c r="E25628" s="41"/>
    </row>
    <row r="25629" spans="4:5" x14ac:dyDescent="0.2">
      <c r="D25629" s="1"/>
      <c r="E25629" s="41"/>
    </row>
    <row r="25630" spans="4:5" x14ac:dyDescent="0.2">
      <c r="D25630" s="1"/>
      <c r="E25630" s="41"/>
    </row>
    <row r="25631" spans="4:5" x14ac:dyDescent="0.2">
      <c r="D25631" s="1"/>
      <c r="E25631" s="41"/>
    </row>
    <row r="25632" spans="4:5" x14ac:dyDescent="0.2">
      <c r="D25632" s="1"/>
      <c r="E25632" s="41"/>
    </row>
    <row r="25633" spans="4:5" x14ac:dyDescent="0.2">
      <c r="D25633" s="1"/>
      <c r="E25633" s="41"/>
    </row>
    <row r="25634" spans="4:5" x14ac:dyDescent="0.2">
      <c r="D25634" s="1"/>
      <c r="E25634" s="41"/>
    </row>
    <row r="25635" spans="4:5" x14ac:dyDescent="0.2">
      <c r="D25635" s="1"/>
      <c r="E25635" s="41"/>
    </row>
    <row r="25636" spans="4:5" x14ac:dyDescent="0.2">
      <c r="D25636" s="1"/>
      <c r="E25636" s="41"/>
    </row>
    <row r="25637" spans="4:5" x14ac:dyDescent="0.2">
      <c r="D25637" s="1"/>
      <c r="E25637" s="41"/>
    </row>
    <row r="25638" spans="4:5" x14ac:dyDescent="0.2">
      <c r="D25638" s="1"/>
      <c r="E25638" s="41"/>
    </row>
    <row r="25639" spans="4:5" x14ac:dyDescent="0.2">
      <c r="D25639" s="1"/>
      <c r="E25639" s="41"/>
    </row>
    <row r="25640" spans="4:5" x14ac:dyDescent="0.2">
      <c r="D25640" s="1"/>
      <c r="E25640" s="41"/>
    </row>
    <row r="25641" spans="4:5" x14ac:dyDescent="0.2">
      <c r="D25641" s="1"/>
      <c r="E25641" s="41"/>
    </row>
    <row r="25642" spans="4:5" x14ac:dyDescent="0.2">
      <c r="D25642" s="1"/>
      <c r="E25642" s="41"/>
    </row>
    <row r="25643" spans="4:5" x14ac:dyDescent="0.2">
      <c r="D25643" s="1"/>
      <c r="E25643" s="41"/>
    </row>
    <row r="25644" spans="4:5" x14ac:dyDescent="0.2">
      <c r="D25644" s="1"/>
      <c r="E25644" s="41"/>
    </row>
    <row r="25645" spans="4:5" x14ac:dyDescent="0.2">
      <c r="D25645" s="1"/>
      <c r="E25645" s="41"/>
    </row>
    <row r="25646" spans="4:5" x14ac:dyDescent="0.2">
      <c r="D25646" s="1"/>
      <c r="E25646" s="41"/>
    </row>
    <row r="25647" spans="4:5" x14ac:dyDescent="0.2">
      <c r="D25647" s="1"/>
      <c r="E25647" s="41"/>
    </row>
    <row r="25648" spans="4:5" x14ac:dyDescent="0.2">
      <c r="D25648" s="1"/>
      <c r="E25648" s="41"/>
    </row>
    <row r="25649" spans="4:5" x14ac:dyDescent="0.2">
      <c r="D25649" s="1"/>
      <c r="E25649" s="41"/>
    </row>
    <row r="25650" spans="4:5" x14ac:dyDescent="0.2">
      <c r="D25650" s="1"/>
      <c r="E25650" s="41"/>
    </row>
    <row r="25651" spans="4:5" x14ac:dyDescent="0.2">
      <c r="D25651" s="1"/>
      <c r="E25651" s="41"/>
    </row>
    <row r="25652" spans="4:5" x14ac:dyDescent="0.2">
      <c r="D25652" s="1"/>
      <c r="E25652" s="41"/>
    </row>
    <row r="25653" spans="4:5" x14ac:dyDescent="0.2">
      <c r="D25653" s="1"/>
      <c r="E25653" s="41"/>
    </row>
    <row r="25654" spans="4:5" x14ac:dyDescent="0.2">
      <c r="D25654" s="1"/>
      <c r="E25654" s="41"/>
    </row>
    <row r="25655" spans="4:5" x14ac:dyDescent="0.2">
      <c r="D25655" s="1"/>
      <c r="E25655" s="41"/>
    </row>
    <row r="25656" spans="4:5" x14ac:dyDescent="0.2">
      <c r="D25656" s="1"/>
      <c r="E25656" s="41"/>
    </row>
    <row r="25657" spans="4:5" x14ac:dyDescent="0.2">
      <c r="D25657" s="1"/>
      <c r="E25657" s="41"/>
    </row>
    <row r="25658" spans="4:5" x14ac:dyDescent="0.2">
      <c r="D25658" s="1"/>
      <c r="E25658" s="41"/>
    </row>
    <row r="25659" spans="4:5" x14ac:dyDescent="0.2">
      <c r="D25659" s="1"/>
      <c r="E25659" s="41"/>
    </row>
    <row r="25660" spans="4:5" x14ac:dyDescent="0.2">
      <c r="D25660" s="1"/>
      <c r="E25660" s="41"/>
    </row>
    <row r="25661" spans="4:5" x14ac:dyDescent="0.2">
      <c r="D25661" s="1"/>
      <c r="E25661" s="41"/>
    </row>
    <row r="25662" spans="4:5" x14ac:dyDescent="0.2">
      <c r="D25662" s="1"/>
      <c r="E25662" s="41"/>
    </row>
    <row r="25663" spans="4:5" x14ac:dyDescent="0.2">
      <c r="D25663" s="1"/>
      <c r="E25663" s="41"/>
    </row>
    <row r="25664" spans="4:5" x14ac:dyDescent="0.2">
      <c r="D25664" s="1"/>
      <c r="E25664" s="41"/>
    </row>
    <row r="25665" spans="4:5" x14ac:dyDescent="0.2">
      <c r="D25665" s="1"/>
      <c r="E25665" s="41"/>
    </row>
    <row r="25666" spans="4:5" x14ac:dyDescent="0.2">
      <c r="D25666" s="1"/>
      <c r="E25666" s="41"/>
    </row>
    <row r="25667" spans="4:5" x14ac:dyDescent="0.2">
      <c r="D25667" s="1"/>
      <c r="E25667" s="41"/>
    </row>
    <row r="25668" spans="4:5" x14ac:dyDescent="0.2">
      <c r="D25668" s="1"/>
      <c r="E25668" s="41"/>
    </row>
    <row r="25669" spans="4:5" x14ac:dyDescent="0.2">
      <c r="D25669" s="1"/>
      <c r="E25669" s="41"/>
    </row>
    <row r="25670" spans="4:5" x14ac:dyDescent="0.2">
      <c r="D25670" s="1"/>
      <c r="E25670" s="41"/>
    </row>
    <row r="25671" spans="4:5" x14ac:dyDescent="0.2">
      <c r="D25671" s="1"/>
      <c r="E25671" s="41"/>
    </row>
    <row r="25672" spans="4:5" x14ac:dyDescent="0.2">
      <c r="D25672" s="1"/>
      <c r="E25672" s="41"/>
    </row>
    <row r="25673" spans="4:5" x14ac:dyDescent="0.2">
      <c r="D25673" s="1"/>
      <c r="E25673" s="41"/>
    </row>
    <row r="25674" spans="4:5" x14ac:dyDescent="0.2">
      <c r="D25674" s="1"/>
      <c r="E25674" s="41"/>
    </row>
    <row r="25675" spans="4:5" x14ac:dyDescent="0.2">
      <c r="D25675" s="1"/>
      <c r="E25675" s="41"/>
    </row>
    <row r="25676" spans="4:5" x14ac:dyDescent="0.2">
      <c r="D25676" s="1"/>
      <c r="E25676" s="41"/>
    </row>
    <row r="25677" spans="4:5" x14ac:dyDescent="0.2">
      <c r="D25677" s="1"/>
      <c r="E25677" s="41"/>
    </row>
    <row r="25678" spans="4:5" x14ac:dyDescent="0.2">
      <c r="D25678" s="1"/>
      <c r="E25678" s="41"/>
    </row>
    <row r="25679" spans="4:5" x14ac:dyDescent="0.2">
      <c r="D25679" s="1"/>
      <c r="E25679" s="41"/>
    </row>
    <row r="25680" spans="4:5" x14ac:dyDescent="0.2">
      <c r="D25680" s="1"/>
      <c r="E25680" s="41"/>
    </row>
    <row r="25681" spans="4:5" x14ac:dyDescent="0.2">
      <c r="D25681" s="1"/>
      <c r="E25681" s="41"/>
    </row>
    <row r="25682" spans="4:5" x14ac:dyDescent="0.2">
      <c r="D25682" s="1"/>
      <c r="E25682" s="41"/>
    </row>
    <row r="25683" spans="4:5" x14ac:dyDescent="0.2">
      <c r="D25683" s="1"/>
      <c r="E25683" s="41"/>
    </row>
    <row r="25684" spans="4:5" x14ac:dyDescent="0.2">
      <c r="D25684" s="1"/>
      <c r="E25684" s="41"/>
    </row>
    <row r="25685" spans="4:5" x14ac:dyDescent="0.2">
      <c r="D25685" s="1"/>
      <c r="E25685" s="41"/>
    </row>
    <row r="25686" spans="4:5" x14ac:dyDescent="0.2">
      <c r="D25686" s="1"/>
      <c r="E25686" s="41"/>
    </row>
    <row r="25687" spans="4:5" x14ac:dyDescent="0.2">
      <c r="D25687" s="1"/>
      <c r="E25687" s="41"/>
    </row>
    <row r="25688" spans="4:5" x14ac:dyDescent="0.2">
      <c r="D25688" s="1"/>
      <c r="E25688" s="41"/>
    </row>
    <row r="25689" spans="4:5" x14ac:dyDescent="0.2">
      <c r="D25689" s="1"/>
      <c r="E25689" s="41"/>
    </row>
    <row r="25690" spans="4:5" x14ac:dyDescent="0.2">
      <c r="D25690" s="1"/>
      <c r="E25690" s="41"/>
    </row>
    <row r="25691" spans="4:5" x14ac:dyDescent="0.2">
      <c r="D25691" s="1"/>
      <c r="E25691" s="41"/>
    </row>
    <row r="25692" spans="4:5" x14ac:dyDescent="0.2">
      <c r="D25692" s="1"/>
      <c r="E25692" s="41"/>
    </row>
    <row r="25693" spans="4:5" x14ac:dyDescent="0.2">
      <c r="D25693" s="1"/>
      <c r="E25693" s="41"/>
    </row>
    <row r="25694" spans="4:5" x14ac:dyDescent="0.2">
      <c r="D25694" s="1"/>
      <c r="E25694" s="41"/>
    </row>
    <row r="25695" spans="4:5" x14ac:dyDescent="0.2">
      <c r="D25695" s="1"/>
      <c r="E25695" s="41"/>
    </row>
    <row r="25696" spans="4:5" x14ac:dyDescent="0.2">
      <c r="D25696" s="1"/>
      <c r="E25696" s="41"/>
    </row>
    <row r="25697" spans="4:5" x14ac:dyDescent="0.2">
      <c r="D25697" s="1"/>
      <c r="E25697" s="41"/>
    </row>
    <row r="25698" spans="4:5" x14ac:dyDescent="0.2">
      <c r="D25698" s="1"/>
      <c r="E25698" s="41"/>
    </row>
    <row r="25699" spans="4:5" x14ac:dyDescent="0.2">
      <c r="D25699" s="1"/>
      <c r="E25699" s="41"/>
    </row>
    <row r="25700" spans="4:5" x14ac:dyDescent="0.2">
      <c r="D25700" s="1"/>
      <c r="E25700" s="41"/>
    </row>
    <row r="25701" spans="4:5" x14ac:dyDescent="0.2">
      <c r="D25701" s="1"/>
      <c r="E25701" s="41"/>
    </row>
    <row r="25702" spans="4:5" x14ac:dyDescent="0.2">
      <c r="D25702" s="1"/>
      <c r="E25702" s="41"/>
    </row>
    <row r="25703" spans="4:5" x14ac:dyDescent="0.2">
      <c r="D25703" s="1"/>
      <c r="E25703" s="41"/>
    </row>
    <row r="25704" spans="4:5" x14ac:dyDescent="0.2">
      <c r="D25704" s="1"/>
      <c r="E25704" s="41"/>
    </row>
    <row r="25705" spans="4:5" x14ac:dyDescent="0.2">
      <c r="D25705" s="1"/>
      <c r="E25705" s="41"/>
    </row>
    <row r="25706" spans="4:5" x14ac:dyDescent="0.2">
      <c r="D25706" s="1"/>
      <c r="E25706" s="41"/>
    </row>
    <row r="25707" spans="4:5" x14ac:dyDescent="0.2">
      <c r="D25707" s="1"/>
      <c r="E25707" s="41"/>
    </row>
    <row r="25708" spans="4:5" x14ac:dyDescent="0.2">
      <c r="D25708" s="1"/>
      <c r="E25708" s="41"/>
    </row>
    <row r="25709" spans="4:5" x14ac:dyDescent="0.2">
      <c r="D25709" s="1"/>
      <c r="E25709" s="41"/>
    </row>
    <row r="25710" spans="4:5" x14ac:dyDescent="0.2">
      <c r="D25710" s="1"/>
      <c r="E25710" s="41"/>
    </row>
    <row r="25711" spans="4:5" x14ac:dyDescent="0.2">
      <c r="D25711" s="1"/>
      <c r="E25711" s="41"/>
    </row>
    <row r="25712" spans="4:5" x14ac:dyDescent="0.2">
      <c r="D25712" s="1"/>
      <c r="E25712" s="41"/>
    </row>
    <row r="25713" spans="4:5" x14ac:dyDescent="0.2">
      <c r="D25713" s="1"/>
      <c r="E25713" s="41"/>
    </row>
    <row r="25714" spans="4:5" x14ac:dyDescent="0.2">
      <c r="D25714" s="1"/>
      <c r="E25714" s="41"/>
    </row>
    <row r="25715" spans="4:5" x14ac:dyDescent="0.2">
      <c r="D25715" s="1"/>
      <c r="E25715" s="41"/>
    </row>
    <row r="25716" spans="4:5" x14ac:dyDescent="0.2">
      <c r="D25716" s="1"/>
      <c r="E25716" s="41"/>
    </row>
    <row r="25717" spans="4:5" x14ac:dyDescent="0.2">
      <c r="D25717" s="1"/>
      <c r="E25717" s="41"/>
    </row>
    <row r="25718" spans="4:5" x14ac:dyDescent="0.2">
      <c r="D25718" s="1"/>
      <c r="E25718" s="41"/>
    </row>
    <row r="25719" spans="4:5" x14ac:dyDescent="0.2">
      <c r="D25719" s="1"/>
      <c r="E25719" s="41"/>
    </row>
    <row r="25720" spans="4:5" x14ac:dyDescent="0.2">
      <c r="D25720" s="1"/>
      <c r="E25720" s="41"/>
    </row>
    <row r="25721" spans="4:5" x14ac:dyDescent="0.2">
      <c r="D25721" s="1"/>
      <c r="E25721" s="41"/>
    </row>
    <row r="25722" spans="4:5" x14ac:dyDescent="0.2">
      <c r="D25722" s="1"/>
      <c r="E25722" s="41"/>
    </row>
    <row r="25723" spans="4:5" x14ac:dyDescent="0.2">
      <c r="D25723" s="1"/>
      <c r="E25723" s="41"/>
    </row>
    <row r="25724" spans="4:5" x14ac:dyDescent="0.2">
      <c r="D25724" s="1"/>
      <c r="E25724" s="41"/>
    </row>
    <row r="25725" spans="4:5" x14ac:dyDescent="0.2">
      <c r="D25725" s="1"/>
      <c r="E25725" s="41"/>
    </row>
    <row r="25726" spans="4:5" x14ac:dyDescent="0.2">
      <c r="D25726" s="1"/>
      <c r="E25726" s="41"/>
    </row>
    <row r="25727" spans="4:5" x14ac:dyDescent="0.2">
      <c r="D25727" s="1"/>
      <c r="E25727" s="41"/>
    </row>
    <row r="25728" spans="4:5" x14ac:dyDescent="0.2">
      <c r="D25728" s="1"/>
      <c r="E25728" s="41"/>
    </row>
    <row r="25729" spans="4:5" x14ac:dyDescent="0.2">
      <c r="D25729" s="1"/>
      <c r="E25729" s="41"/>
    </row>
    <row r="25730" spans="4:5" x14ac:dyDescent="0.2">
      <c r="D25730" s="1"/>
      <c r="E25730" s="41"/>
    </row>
    <row r="25731" spans="4:5" x14ac:dyDescent="0.2">
      <c r="D25731" s="1"/>
      <c r="E25731" s="41"/>
    </row>
    <row r="25732" spans="4:5" x14ac:dyDescent="0.2">
      <c r="D25732" s="1"/>
      <c r="E25732" s="41"/>
    </row>
    <row r="25733" spans="4:5" x14ac:dyDescent="0.2">
      <c r="D25733" s="1"/>
      <c r="E25733" s="41"/>
    </row>
    <row r="25734" spans="4:5" x14ac:dyDescent="0.2">
      <c r="D25734" s="1"/>
      <c r="E25734" s="41"/>
    </row>
    <row r="25735" spans="4:5" x14ac:dyDescent="0.2">
      <c r="D25735" s="1"/>
      <c r="E25735" s="41"/>
    </row>
    <row r="25736" spans="4:5" x14ac:dyDescent="0.2">
      <c r="D25736" s="1"/>
      <c r="E25736" s="41"/>
    </row>
    <row r="25737" spans="4:5" x14ac:dyDescent="0.2">
      <c r="D25737" s="1"/>
      <c r="E25737" s="41"/>
    </row>
    <row r="25738" spans="4:5" x14ac:dyDescent="0.2">
      <c r="D25738" s="1"/>
      <c r="E25738" s="41"/>
    </row>
    <row r="25739" spans="4:5" x14ac:dyDescent="0.2">
      <c r="D25739" s="1"/>
      <c r="E25739" s="41"/>
    </row>
    <row r="25740" spans="4:5" x14ac:dyDescent="0.2">
      <c r="D25740" s="1"/>
      <c r="E25740" s="41"/>
    </row>
    <row r="25741" spans="4:5" x14ac:dyDescent="0.2">
      <c r="D25741" s="1"/>
      <c r="E25741" s="41"/>
    </row>
    <row r="25742" spans="4:5" x14ac:dyDescent="0.2">
      <c r="D25742" s="1"/>
      <c r="E25742" s="41"/>
    </row>
    <row r="25743" spans="4:5" x14ac:dyDescent="0.2">
      <c r="D25743" s="1"/>
      <c r="E25743" s="41"/>
    </row>
    <row r="25744" spans="4:5" x14ac:dyDescent="0.2">
      <c r="D25744" s="1"/>
      <c r="E25744" s="41"/>
    </row>
    <row r="25745" spans="4:5" x14ac:dyDescent="0.2">
      <c r="D25745" s="1"/>
      <c r="E25745" s="41"/>
    </row>
    <row r="25746" spans="4:5" x14ac:dyDescent="0.2">
      <c r="D25746" s="1"/>
      <c r="E25746" s="41"/>
    </row>
    <row r="25747" spans="4:5" x14ac:dyDescent="0.2">
      <c r="D25747" s="1"/>
      <c r="E25747" s="41"/>
    </row>
    <row r="25748" spans="4:5" x14ac:dyDescent="0.2">
      <c r="D25748" s="1"/>
      <c r="E25748" s="41"/>
    </row>
    <row r="25749" spans="4:5" x14ac:dyDescent="0.2">
      <c r="D25749" s="1"/>
      <c r="E25749" s="41"/>
    </row>
    <row r="25750" spans="4:5" x14ac:dyDescent="0.2">
      <c r="D25750" s="1"/>
      <c r="E25750" s="41"/>
    </row>
    <row r="25751" spans="4:5" x14ac:dyDescent="0.2">
      <c r="D25751" s="1"/>
      <c r="E25751" s="41"/>
    </row>
    <row r="25752" spans="4:5" x14ac:dyDescent="0.2">
      <c r="D25752" s="1"/>
      <c r="E25752" s="41"/>
    </row>
    <row r="25753" spans="4:5" x14ac:dyDescent="0.2">
      <c r="D25753" s="1"/>
      <c r="E25753" s="41"/>
    </row>
    <row r="25754" spans="4:5" x14ac:dyDescent="0.2">
      <c r="D25754" s="1"/>
      <c r="E25754" s="41"/>
    </row>
    <row r="25755" spans="4:5" x14ac:dyDescent="0.2">
      <c r="D25755" s="1"/>
      <c r="E25755" s="41"/>
    </row>
    <row r="25756" spans="4:5" x14ac:dyDescent="0.2">
      <c r="D25756" s="1"/>
      <c r="E25756" s="41"/>
    </row>
    <row r="25757" spans="4:5" x14ac:dyDescent="0.2">
      <c r="D25757" s="1"/>
      <c r="E25757" s="41"/>
    </row>
    <row r="25758" spans="4:5" x14ac:dyDescent="0.2">
      <c r="D25758" s="1"/>
      <c r="E25758" s="41"/>
    </row>
    <row r="25759" spans="4:5" x14ac:dyDescent="0.2">
      <c r="D25759" s="1"/>
      <c r="E25759" s="41"/>
    </row>
    <row r="25760" spans="4:5" x14ac:dyDescent="0.2">
      <c r="D25760" s="1"/>
      <c r="E25760" s="41"/>
    </row>
    <row r="25761" spans="4:5" x14ac:dyDescent="0.2">
      <c r="D25761" s="1"/>
      <c r="E25761" s="41"/>
    </row>
    <row r="25762" spans="4:5" x14ac:dyDescent="0.2">
      <c r="D25762" s="1"/>
      <c r="E25762" s="41"/>
    </row>
    <row r="25763" spans="4:5" x14ac:dyDescent="0.2">
      <c r="D25763" s="1"/>
      <c r="E25763" s="41"/>
    </row>
    <row r="25764" spans="4:5" x14ac:dyDescent="0.2">
      <c r="D25764" s="1"/>
      <c r="E25764" s="41"/>
    </row>
    <row r="25765" spans="4:5" x14ac:dyDescent="0.2">
      <c r="D25765" s="1"/>
      <c r="E25765" s="41"/>
    </row>
    <row r="25766" spans="4:5" x14ac:dyDescent="0.2">
      <c r="D25766" s="1"/>
      <c r="E25766" s="41"/>
    </row>
    <row r="25767" spans="4:5" x14ac:dyDescent="0.2">
      <c r="D25767" s="1"/>
      <c r="E25767" s="41"/>
    </row>
    <row r="25768" spans="4:5" x14ac:dyDescent="0.2">
      <c r="D25768" s="1"/>
      <c r="E25768" s="41"/>
    </row>
    <row r="25769" spans="4:5" x14ac:dyDescent="0.2">
      <c r="D25769" s="1"/>
      <c r="E25769" s="41"/>
    </row>
    <row r="25770" spans="4:5" x14ac:dyDescent="0.2">
      <c r="D25770" s="1"/>
      <c r="E25770" s="41"/>
    </row>
    <row r="25771" spans="4:5" x14ac:dyDescent="0.2">
      <c r="D25771" s="1"/>
      <c r="E25771" s="41"/>
    </row>
    <row r="25772" spans="4:5" x14ac:dyDescent="0.2">
      <c r="D25772" s="1"/>
      <c r="E25772" s="41"/>
    </row>
    <row r="25773" spans="4:5" x14ac:dyDescent="0.2">
      <c r="D25773" s="1"/>
      <c r="E25773" s="41"/>
    </row>
    <row r="25774" spans="4:5" x14ac:dyDescent="0.2">
      <c r="D25774" s="1"/>
      <c r="E25774" s="41"/>
    </row>
    <row r="25775" spans="4:5" x14ac:dyDescent="0.2">
      <c r="D25775" s="1"/>
      <c r="E25775" s="41"/>
    </row>
    <row r="25776" spans="4:5" x14ac:dyDescent="0.2">
      <c r="D25776" s="1"/>
      <c r="E25776" s="41"/>
    </row>
    <row r="25777" spans="4:5" x14ac:dyDescent="0.2">
      <c r="D25777" s="1"/>
      <c r="E25777" s="41"/>
    </row>
    <row r="25778" spans="4:5" x14ac:dyDescent="0.2">
      <c r="D25778" s="1"/>
      <c r="E25778" s="41"/>
    </row>
    <row r="25779" spans="4:5" x14ac:dyDescent="0.2">
      <c r="D25779" s="1"/>
      <c r="E25779" s="41"/>
    </row>
    <row r="25780" spans="4:5" x14ac:dyDescent="0.2">
      <c r="D25780" s="1"/>
      <c r="E25780" s="41"/>
    </row>
    <row r="25781" spans="4:5" x14ac:dyDescent="0.2">
      <c r="D25781" s="1"/>
      <c r="E25781" s="41"/>
    </row>
    <row r="25782" spans="4:5" x14ac:dyDescent="0.2">
      <c r="D25782" s="1"/>
      <c r="E25782" s="41"/>
    </row>
    <row r="25783" spans="4:5" x14ac:dyDescent="0.2">
      <c r="D25783" s="1"/>
      <c r="E25783" s="41"/>
    </row>
    <row r="25784" spans="4:5" x14ac:dyDescent="0.2">
      <c r="D25784" s="1"/>
      <c r="E25784" s="41"/>
    </row>
    <row r="25785" spans="4:5" x14ac:dyDescent="0.2">
      <c r="D25785" s="1"/>
      <c r="E25785" s="41"/>
    </row>
    <row r="25786" spans="4:5" x14ac:dyDescent="0.2">
      <c r="D25786" s="1"/>
      <c r="E25786" s="41"/>
    </row>
    <row r="25787" spans="4:5" x14ac:dyDescent="0.2">
      <c r="D25787" s="1"/>
      <c r="E25787" s="41"/>
    </row>
    <row r="25788" spans="4:5" x14ac:dyDescent="0.2">
      <c r="D25788" s="1"/>
      <c r="E25788" s="41"/>
    </row>
    <row r="25789" spans="4:5" x14ac:dyDescent="0.2">
      <c r="D25789" s="1"/>
      <c r="E25789" s="41"/>
    </row>
    <row r="25790" spans="4:5" x14ac:dyDescent="0.2">
      <c r="D25790" s="1"/>
      <c r="E25790" s="41"/>
    </row>
    <row r="25791" spans="4:5" x14ac:dyDescent="0.2">
      <c r="D25791" s="1"/>
      <c r="E25791" s="41"/>
    </row>
    <row r="25792" spans="4:5" x14ac:dyDescent="0.2">
      <c r="D25792" s="1"/>
      <c r="E25792" s="41"/>
    </row>
    <row r="25793" spans="4:5" x14ac:dyDescent="0.2">
      <c r="D25793" s="1"/>
      <c r="E25793" s="41"/>
    </row>
    <row r="25794" spans="4:5" x14ac:dyDescent="0.2">
      <c r="D25794" s="1"/>
      <c r="E25794" s="41"/>
    </row>
    <row r="25795" spans="4:5" x14ac:dyDescent="0.2">
      <c r="D25795" s="1"/>
      <c r="E25795" s="41"/>
    </row>
    <row r="25796" spans="4:5" x14ac:dyDescent="0.2">
      <c r="D25796" s="1"/>
      <c r="E25796" s="41"/>
    </row>
    <row r="25797" spans="4:5" x14ac:dyDescent="0.2">
      <c r="D25797" s="1"/>
      <c r="E25797" s="41"/>
    </row>
    <row r="25798" spans="4:5" x14ac:dyDescent="0.2">
      <c r="D25798" s="1"/>
      <c r="E25798" s="41"/>
    </row>
    <row r="25799" spans="4:5" x14ac:dyDescent="0.2">
      <c r="D25799" s="1"/>
      <c r="E25799" s="41"/>
    </row>
    <row r="25800" spans="4:5" x14ac:dyDescent="0.2">
      <c r="D25800" s="1"/>
      <c r="E25800" s="41"/>
    </row>
    <row r="25801" spans="4:5" x14ac:dyDescent="0.2">
      <c r="D25801" s="1"/>
      <c r="E25801" s="41"/>
    </row>
    <row r="25802" spans="4:5" x14ac:dyDescent="0.2">
      <c r="D25802" s="1"/>
      <c r="E25802" s="41"/>
    </row>
    <row r="25803" spans="4:5" x14ac:dyDescent="0.2">
      <c r="D25803" s="1"/>
      <c r="E25803" s="41"/>
    </row>
    <row r="25804" spans="4:5" x14ac:dyDescent="0.2">
      <c r="D25804" s="1"/>
      <c r="E25804" s="41"/>
    </row>
    <row r="25805" spans="4:5" x14ac:dyDescent="0.2">
      <c r="D25805" s="1"/>
      <c r="E25805" s="41"/>
    </row>
    <row r="25806" spans="4:5" x14ac:dyDescent="0.2">
      <c r="D25806" s="1"/>
      <c r="E25806" s="41"/>
    </row>
    <row r="25807" spans="4:5" x14ac:dyDescent="0.2">
      <c r="D25807" s="1"/>
      <c r="E25807" s="41"/>
    </row>
    <row r="25808" spans="4:5" x14ac:dyDescent="0.2">
      <c r="D25808" s="1"/>
      <c r="E25808" s="41"/>
    </row>
    <row r="25809" spans="4:5" x14ac:dyDescent="0.2">
      <c r="D25809" s="1"/>
      <c r="E25809" s="41"/>
    </row>
    <row r="25810" spans="4:5" x14ac:dyDescent="0.2">
      <c r="D25810" s="1"/>
      <c r="E25810" s="41"/>
    </row>
    <row r="25811" spans="4:5" x14ac:dyDescent="0.2">
      <c r="D25811" s="1"/>
      <c r="E25811" s="41"/>
    </row>
    <row r="25812" spans="4:5" x14ac:dyDescent="0.2">
      <c r="D25812" s="1"/>
      <c r="E25812" s="41"/>
    </row>
    <row r="25813" spans="4:5" x14ac:dyDescent="0.2">
      <c r="D25813" s="1"/>
      <c r="E25813" s="41"/>
    </row>
    <row r="25814" spans="4:5" x14ac:dyDescent="0.2">
      <c r="D25814" s="1"/>
      <c r="E25814" s="41"/>
    </row>
    <row r="25815" spans="4:5" x14ac:dyDescent="0.2">
      <c r="D25815" s="1"/>
      <c r="E25815" s="41"/>
    </row>
    <row r="25816" spans="4:5" x14ac:dyDescent="0.2">
      <c r="D25816" s="1"/>
      <c r="E25816" s="41"/>
    </row>
    <row r="25817" spans="4:5" x14ac:dyDescent="0.2">
      <c r="D25817" s="1"/>
      <c r="E25817" s="41"/>
    </row>
    <row r="25818" spans="4:5" x14ac:dyDescent="0.2">
      <c r="D25818" s="1"/>
      <c r="E25818" s="41"/>
    </row>
    <row r="25819" spans="4:5" x14ac:dyDescent="0.2">
      <c r="D25819" s="1"/>
      <c r="E25819" s="41"/>
    </row>
    <row r="25820" spans="4:5" x14ac:dyDescent="0.2">
      <c r="D25820" s="1"/>
      <c r="E25820" s="41"/>
    </row>
    <row r="25821" spans="4:5" x14ac:dyDescent="0.2">
      <c r="D25821" s="1"/>
      <c r="E25821" s="41"/>
    </row>
    <row r="25822" spans="4:5" x14ac:dyDescent="0.2">
      <c r="D25822" s="1"/>
      <c r="E25822" s="41"/>
    </row>
    <row r="25823" spans="4:5" x14ac:dyDescent="0.2">
      <c r="D25823" s="1"/>
      <c r="E25823" s="41"/>
    </row>
    <row r="25824" spans="4:5" x14ac:dyDescent="0.2">
      <c r="D25824" s="1"/>
      <c r="E25824" s="41"/>
    </row>
    <row r="25825" spans="4:5" x14ac:dyDescent="0.2">
      <c r="D25825" s="1"/>
      <c r="E25825" s="41"/>
    </row>
    <row r="25826" spans="4:5" x14ac:dyDescent="0.2">
      <c r="D25826" s="1"/>
      <c r="E25826" s="41"/>
    </row>
    <row r="25827" spans="4:5" x14ac:dyDescent="0.2">
      <c r="D25827" s="1"/>
      <c r="E25827" s="41"/>
    </row>
    <row r="25828" spans="4:5" x14ac:dyDescent="0.2">
      <c r="D25828" s="1"/>
      <c r="E25828" s="41"/>
    </row>
    <row r="25829" spans="4:5" x14ac:dyDescent="0.2">
      <c r="D25829" s="1"/>
      <c r="E25829" s="41"/>
    </row>
    <row r="25830" spans="4:5" x14ac:dyDescent="0.2">
      <c r="D25830" s="1"/>
      <c r="E25830" s="41"/>
    </row>
    <row r="25831" spans="4:5" x14ac:dyDescent="0.2">
      <c r="D25831" s="1"/>
      <c r="E25831" s="41"/>
    </row>
    <row r="25832" spans="4:5" x14ac:dyDescent="0.2">
      <c r="D25832" s="1"/>
      <c r="E25832" s="41"/>
    </row>
    <row r="25833" spans="4:5" x14ac:dyDescent="0.2">
      <c r="D25833" s="1"/>
      <c r="E25833" s="41"/>
    </row>
    <row r="25834" spans="4:5" x14ac:dyDescent="0.2">
      <c r="D25834" s="1"/>
      <c r="E25834" s="41"/>
    </row>
    <row r="25835" spans="4:5" x14ac:dyDescent="0.2">
      <c r="D25835" s="1"/>
      <c r="E25835" s="41"/>
    </row>
    <row r="25836" spans="4:5" x14ac:dyDescent="0.2">
      <c r="D25836" s="1"/>
      <c r="E25836" s="41"/>
    </row>
    <row r="25837" spans="4:5" x14ac:dyDescent="0.2">
      <c r="D25837" s="1"/>
      <c r="E25837" s="41"/>
    </row>
    <row r="25838" spans="4:5" x14ac:dyDescent="0.2">
      <c r="D25838" s="1"/>
      <c r="E25838" s="41"/>
    </row>
    <row r="25839" spans="4:5" x14ac:dyDescent="0.2">
      <c r="D25839" s="1"/>
      <c r="E25839" s="41"/>
    </row>
    <row r="25840" spans="4:5" x14ac:dyDescent="0.2">
      <c r="D25840" s="1"/>
      <c r="E25840" s="41"/>
    </row>
    <row r="25841" spans="4:5" x14ac:dyDescent="0.2">
      <c r="D25841" s="1"/>
      <c r="E25841" s="41"/>
    </row>
    <row r="25842" spans="4:5" x14ac:dyDescent="0.2">
      <c r="D25842" s="1"/>
      <c r="E25842" s="41"/>
    </row>
    <row r="25843" spans="4:5" x14ac:dyDescent="0.2">
      <c r="D25843" s="1"/>
      <c r="E25843" s="41"/>
    </row>
    <row r="25844" spans="4:5" x14ac:dyDescent="0.2">
      <c r="D25844" s="1"/>
      <c r="E25844" s="41"/>
    </row>
    <row r="25845" spans="4:5" x14ac:dyDescent="0.2">
      <c r="D25845" s="1"/>
      <c r="E25845" s="41"/>
    </row>
    <row r="25846" spans="4:5" x14ac:dyDescent="0.2">
      <c r="D25846" s="1"/>
      <c r="E25846" s="41"/>
    </row>
    <row r="25847" spans="4:5" x14ac:dyDescent="0.2">
      <c r="D25847" s="1"/>
      <c r="E25847" s="41"/>
    </row>
    <row r="25848" spans="4:5" x14ac:dyDescent="0.2">
      <c r="D25848" s="1"/>
      <c r="E25848" s="41"/>
    </row>
    <row r="25849" spans="4:5" x14ac:dyDescent="0.2">
      <c r="D25849" s="1"/>
      <c r="E25849" s="41"/>
    </row>
    <row r="25850" spans="4:5" x14ac:dyDescent="0.2">
      <c r="D25850" s="1"/>
      <c r="E25850" s="41"/>
    </row>
    <row r="25851" spans="4:5" x14ac:dyDescent="0.2">
      <c r="D25851" s="1"/>
      <c r="E25851" s="41"/>
    </row>
    <row r="25852" spans="4:5" x14ac:dyDescent="0.2">
      <c r="D25852" s="1"/>
      <c r="E25852" s="41"/>
    </row>
    <row r="25853" spans="4:5" x14ac:dyDescent="0.2">
      <c r="D25853" s="1"/>
      <c r="E25853" s="41"/>
    </row>
    <row r="25854" spans="4:5" x14ac:dyDescent="0.2">
      <c r="D25854" s="1"/>
      <c r="E25854" s="41"/>
    </row>
    <row r="25855" spans="4:5" x14ac:dyDescent="0.2">
      <c r="D25855" s="1"/>
      <c r="E25855" s="41"/>
    </row>
    <row r="25856" spans="4:5" x14ac:dyDescent="0.2">
      <c r="D25856" s="1"/>
      <c r="E25856" s="41"/>
    </row>
    <row r="25857" spans="4:5" x14ac:dyDescent="0.2">
      <c r="D25857" s="1"/>
      <c r="E25857" s="41"/>
    </row>
    <row r="25858" spans="4:5" x14ac:dyDescent="0.2">
      <c r="D25858" s="1"/>
      <c r="E25858" s="41"/>
    </row>
    <row r="25859" spans="4:5" x14ac:dyDescent="0.2">
      <c r="D25859" s="1"/>
      <c r="E25859" s="41"/>
    </row>
    <row r="25860" spans="4:5" x14ac:dyDescent="0.2">
      <c r="D25860" s="1"/>
      <c r="E25860" s="41"/>
    </row>
    <row r="25861" spans="4:5" x14ac:dyDescent="0.2">
      <c r="D25861" s="1"/>
      <c r="E25861" s="41"/>
    </row>
    <row r="25862" spans="4:5" x14ac:dyDescent="0.2">
      <c r="D25862" s="1"/>
      <c r="E25862" s="41"/>
    </row>
    <row r="25863" spans="4:5" x14ac:dyDescent="0.2">
      <c r="D25863" s="1"/>
      <c r="E25863" s="41"/>
    </row>
    <row r="25864" spans="4:5" x14ac:dyDescent="0.2">
      <c r="D25864" s="1"/>
      <c r="E25864" s="41"/>
    </row>
    <row r="25865" spans="4:5" x14ac:dyDescent="0.2">
      <c r="D25865" s="1"/>
      <c r="E25865" s="41"/>
    </row>
    <row r="25866" spans="4:5" x14ac:dyDescent="0.2">
      <c r="D25866" s="1"/>
      <c r="E25866" s="41"/>
    </row>
    <row r="25867" spans="4:5" x14ac:dyDescent="0.2">
      <c r="D25867" s="1"/>
      <c r="E25867" s="41"/>
    </row>
    <row r="25868" spans="4:5" x14ac:dyDescent="0.2">
      <c r="D25868" s="1"/>
      <c r="E25868" s="41"/>
    </row>
    <row r="25869" spans="4:5" x14ac:dyDescent="0.2">
      <c r="D25869" s="1"/>
      <c r="E25869" s="41"/>
    </row>
    <row r="25870" spans="4:5" x14ac:dyDescent="0.2">
      <c r="D25870" s="1"/>
      <c r="E25870" s="41"/>
    </row>
    <row r="25871" spans="4:5" x14ac:dyDescent="0.2">
      <c r="D25871" s="1"/>
      <c r="E25871" s="41"/>
    </row>
    <row r="25872" spans="4:5" x14ac:dyDescent="0.2">
      <c r="D25872" s="1"/>
      <c r="E25872" s="41"/>
    </row>
    <row r="25873" spans="4:5" x14ac:dyDescent="0.2">
      <c r="D25873" s="1"/>
      <c r="E25873" s="41"/>
    </row>
    <row r="25874" spans="4:5" x14ac:dyDescent="0.2">
      <c r="D25874" s="1"/>
      <c r="E25874" s="41"/>
    </row>
    <row r="25875" spans="4:5" x14ac:dyDescent="0.2">
      <c r="D25875" s="1"/>
      <c r="E25875" s="41"/>
    </row>
    <row r="25876" spans="4:5" x14ac:dyDescent="0.2">
      <c r="D25876" s="1"/>
      <c r="E25876" s="41"/>
    </row>
    <row r="25877" spans="4:5" x14ac:dyDescent="0.2">
      <c r="D25877" s="1"/>
      <c r="E25877" s="41"/>
    </row>
    <row r="25878" spans="4:5" x14ac:dyDescent="0.2">
      <c r="D25878" s="1"/>
      <c r="E25878" s="41"/>
    </row>
    <row r="25879" spans="4:5" x14ac:dyDescent="0.2">
      <c r="D25879" s="1"/>
      <c r="E25879" s="41"/>
    </row>
    <row r="25880" spans="4:5" x14ac:dyDescent="0.2">
      <c r="D25880" s="1"/>
      <c r="E25880" s="41"/>
    </row>
    <row r="25881" spans="4:5" x14ac:dyDescent="0.2">
      <c r="D25881" s="1"/>
      <c r="E25881" s="41"/>
    </row>
    <row r="25882" spans="4:5" x14ac:dyDescent="0.2">
      <c r="D25882" s="1"/>
      <c r="E25882" s="41"/>
    </row>
    <row r="25883" spans="4:5" x14ac:dyDescent="0.2">
      <c r="D25883" s="1"/>
      <c r="E25883" s="41"/>
    </row>
    <row r="25884" spans="4:5" x14ac:dyDescent="0.2">
      <c r="D25884" s="1"/>
      <c r="E25884" s="41"/>
    </row>
    <row r="25885" spans="4:5" x14ac:dyDescent="0.2">
      <c r="D25885" s="1"/>
      <c r="E25885" s="41"/>
    </row>
    <row r="25886" spans="4:5" x14ac:dyDescent="0.2">
      <c r="D25886" s="1"/>
      <c r="E25886" s="41"/>
    </row>
    <row r="25887" spans="4:5" x14ac:dyDescent="0.2">
      <c r="D25887" s="1"/>
      <c r="E25887" s="41"/>
    </row>
    <row r="25888" spans="4:5" x14ac:dyDescent="0.2">
      <c r="D25888" s="1"/>
      <c r="E25888" s="41"/>
    </row>
    <row r="25889" spans="4:5" x14ac:dyDescent="0.2">
      <c r="D25889" s="1"/>
      <c r="E25889" s="41"/>
    </row>
    <row r="25890" spans="4:5" x14ac:dyDescent="0.2">
      <c r="D25890" s="1"/>
      <c r="E25890" s="41"/>
    </row>
    <row r="25891" spans="4:5" x14ac:dyDescent="0.2">
      <c r="D25891" s="1"/>
      <c r="E25891" s="41"/>
    </row>
    <row r="25892" spans="4:5" x14ac:dyDescent="0.2">
      <c r="D25892" s="1"/>
      <c r="E25892" s="41"/>
    </row>
    <row r="25893" spans="4:5" x14ac:dyDescent="0.2">
      <c r="D25893" s="1"/>
      <c r="E25893" s="41"/>
    </row>
    <row r="25894" spans="4:5" x14ac:dyDescent="0.2">
      <c r="D25894" s="1"/>
      <c r="E25894" s="41"/>
    </row>
    <row r="25895" spans="4:5" x14ac:dyDescent="0.2">
      <c r="D25895" s="1"/>
      <c r="E25895" s="41"/>
    </row>
    <row r="25896" spans="4:5" x14ac:dyDescent="0.2">
      <c r="D25896" s="1"/>
      <c r="E25896" s="41"/>
    </row>
    <row r="25897" spans="4:5" x14ac:dyDescent="0.2">
      <c r="D25897" s="1"/>
      <c r="E25897" s="41"/>
    </row>
    <row r="25898" spans="4:5" x14ac:dyDescent="0.2">
      <c r="D25898" s="1"/>
      <c r="E25898" s="41"/>
    </row>
    <row r="25899" spans="4:5" x14ac:dyDescent="0.2">
      <c r="D25899" s="1"/>
      <c r="E25899" s="41"/>
    </row>
    <row r="25900" spans="4:5" x14ac:dyDescent="0.2">
      <c r="D25900" s="1"/>
      <c r="E25900" s="41"/>
    </row>
    <row r="25901" spans="4:5" x14ac:dyDescent="0.2">
      <c r="D25901" s="1"/>
      <c r="E25901" s="41"/>
    </row>
    <row r="25902" spans="4:5" x14ac:dyDescent="0.2">
      <c r="D25902" s="1"/>
      <c r="E25902" s="41"/>
    </row>
    <row r="25903" spans="4:5" x14ac:dyDescent="0.2">
      <c r="D25903" s="1"/>
      <c r="E25903" s="41"/>
    </row>
    <row r="25904" spans="4:5" x14ac:dyDescent="0.2">
      <c r="D25904" s="1"/>
      <c r="E25904" s="41"/>
    </row>
    <row r="25905" spans="4:5" x14ac:dyDescent="0.2">
      <c r="D25905" s="1"/>
      <c r="E25905" s="41"/>
    </row>
    <row r="25906" spans="4:5" x14ac:dyDescent="0.2">
      <c r="D25906" s="1"/>
      <c r="E25906" s="41"/>
    </row>
    <row r="25907" spans="4:5" x14ac:dyDescent="0.2">
      <c r="D25907" s="1"/>
      <c r="E25907" s="41"/>
    </row>
    <row r="25908" spans="4:5" x14ac:dyDescent="0.2">
      <c r="D25908" s="1"/>
      <c r="E25908" s="41"/>
    </row>
    <row r="25909" spans="4:5" x14ac:dyDescent="0.2">
      <c r="D25909" s="1"/>
      <c r="E25909" s="41"/>
    </row>
    <row r="25910" spans="4:5" x14ac:dyDescent="0.2">
      <c r="D25910" s="1"/>
      <c r="E25910" s="41"/>
    </row>
    <row r="25911" spans="4:5" x14ac:dyDescent="0.2">
      <c r="D25911" s="1"/>
      <c r="E25911" s="41"/>
    </row>
    <row r="25912" spans="4:5" x14ac:dyDescent="0.2">
      <c r="D25912" s="1"/>
      <c r="E25912" s="41"/>
    </row>
    <row r="25913" spans="4:5" x14ac:dyDescent="0.2">
      <c r="D25913" s="1"/>
      <c r="E25913" s="41"/>
    </row>
    <row r="25914" spans="4:5" x14ac:dyDescent="0.2">
      <c r="D25914" s="1"/>
      <c r="E25914" s="41"/>
    </row>
    <row r="25915" spans="4:5" x14ac:dyDescent="0.2">
      <c r="D25915" s="1"/>
      <c r="E25915" s="41"/>
    </row>
    <row r="25916" spans="4:5" x14ac:dyDescent="0.2">
      <c r="D25916" s="1"/>
      <c r="E25916" s="41"/>
    </row>
    <row r="25917" spans="4:5" x14ac:dyDescent="0.2">
      <c r="D25917" s="1"/>
      <c r="E25917" s="41"/>
    </row>
    <row r="25918" spans="4:5" x14ac:dyDescent="0.2">
      <c r="D25918" s="1"/>
      <c r="E25918" s="41"/>
    </row>
    <row r="25919" spans="4:5" x14ac:dyDescent="0.2">
      <c r="D25919" s="1"/>
      <c r="E25919" s="41"/>
    </row>
    <row r="25920" spans="4:5" x14ac:dyDescent="0.2">
      <c r="D25920" s="1"/>
      <c r="E25920" s="41"/>
    </row>
    <row r="25921" spans="4:5" x14ac:dyDescent="0.2">
      <c r="D25921" s="1"/>
      <c r="E25921" s="41"/>
    </row>
    <row r="25922" spans="4:5" x14ac:dyDescent="0.2">
      <c r="D25922" s="1"/>
      <c r="E25922" s="41"/>
    </row>
    <row r="25923" spans="4:5" x14ac:dyDescent="0.2">
      <c r="D25923" s="1"/>
      <c r="E25923" s="41"/>
    </row>
    <row r="25924" spans="4:5" x14ac:dyDescent="0.2">
      <c r="D25924" s="1"/>
      <c r="E25924" s="41"/>
    </row>
    <row r="25925" spans="4:5" x14ac:dyDescent="0.2">
      <c r="D25925" s="1"/>
      <c r="E25925" s="41"/>
    </row>
    <row r="25926" spans="4:5" x14ac:dyDescent="0.2">
      <c r="D25926" s="1"/>
      <c r="E25926" s="41"/>
    </row>
    <row r="25927" spans="4:5" x14ac:dyDescent="0.2">
      <c r="D25927" s="1"/>
      <c r="E25927" s="41"/>
    </row>
    <row r="25928" spans="4:5" x14ac:dyDescent="0.2">
      <c r="D25928" s="1"/>
      <c r="E25928" s="41"/>
    </row>
    <row r="25929" spans="4:5" x14ac:dyDescent="0.2">
      <c r="D25929" s="1"/>
      <c r="E25929" s="41"/>
    </row>
    <row r="25930" spans="4:5" x14ac:dyDescent="0.2">
      <c r="D25930" s="1"/>
      <c r="E25930" s="41"/>
    </row>
    <row r="25931" spans="4:5" x14ac:dyDescent="0.2">
      <c r="D25931" s="1"/>
      <c r="E25931" s="41"/>
    </row>
    <row r="25932" spans="4:5" x14ac:dyDescent="0.2">
      <c r="D25932" s="1"/>
      <c r="E25932" s="41"/>
    </row>
    <row r="25933" spans="4:5" x14ac:dyDescent="0.2">
      <c r="D25933" s="1"/>
      <c r="E25933" s="41"/>
    </row>
    <row r="25934" spans="4:5" x14ac:dyDescent="0.2">
      <c r="D25934" s="1"/>
      <c r="E25934" s="41"/>
    </row>
    <row r="25935" spans="4:5" x14ac:dyDescent="0.2">
      <c r="D25935" s="1"/>
      <c r="E25935" s="41"/>
    </row>
    <row r="25936" spans="4:5" x14ac:dyDescent="0.2">
      <c r="D25936" s="1"/>
      <c r="E25936" s="41"/>
    </row>
    <row r="25937" spans="4:5" x14ac:dyDescent="0.2">
      <c r="D25937" s="1"/>
      <c r="E25937" s="41"/>
    </row>
    <row r="25938" spans="4:5" x14ac:dyDescent="0.2">
      <c r="D25938" s="1"/>
      <c r="E25938" s="41"/>
    </row>
    <row r="25939" spans="4:5" x14ac:dyDescent="0.2">
      <c r="D25939" s="1"/>
      <c r="E25939" s="41"/>
    </row>
    <row r="25940" spans="4:5" x14ac:dyDescent="0.2">
      <c r="D25940" s="1"/>
      <c r="E25940" s="41"/>
    </row>
    <row r="25941" spans="4:5" x14ac:dyDescent="0.2">
      <c r="D25941" s="1"/>
      <c r="E25941" s="41"/>
    </row>
    <row r="25942" spans="4:5" x14ac:dyDescent="0.2">
      <c r="D25942" s="1"/>
      <c r="E25942" s="41"/>
    </row>
    <row r="25943" spans="4:5" x14ac:dyDescent="0.2">
      <c r="D25943" s="1"/>
      <c r="E25943" s="41"/>
    </row>
    <row r="25944" spans="4:5" x14ac:dyDescent="0.2">
      <c r="D25944" s="1"/>
      <c r="E25944" s="41"/>
    </row>
    <row r="25945" spans="4:5" x14ac:dyDescent="0.2">
      <c r="D25945" s="1"/>
      <c r="E25945" s="41"/>
    </row>
    <row r="25946" spans="4:5" x14ac:dyDescent="0.2">
      <c r="D25946" s="1"/>
      <c r="E25946" s="41"/>
    </row>
    <row r="25947" spans="4:5" x14ac:dyDescent="0.2">
      <c r="D25947" s="1"/>
      <c r="E25947" s="41"/>
    </row>
    <row r="25948" spans="4:5" x14ac:dyDescent="0.2">
      <c r="D25948" s="1"/>
      <c r="E25948" s="41"/>
    </row>
    <row r="25949" spans="4:5" x14ac:dyDescent="0.2">
      <c r="D25949" s="1"/>
      <c r="E25949" s="41"/>
    </row>
    <row r="25950" spans="4:5" x14ac:dyDescent="0.2">
      <c r="D25950" s="1"/>
      <c r="E25950" s="41"/>
    </row>
    <row r="25951" spans="4:5" x14ac:dyDescent="0.2">
      <c r="D25951" s="1"/>
      <c r="E25951" s="41"/>
    </row>
    <row r="25952" spans="4:5" x14ac:dyDescent="0.2">
      <c r="D25952" s="1"/>
      <c r="E25952" s="41"/>
    </row>
    <row r="25953" spans="4:5" x14ac:dyDescent="0.2">
      <c r="D25953" s="1"/>
      <c r="E25953" s="41"/>
    </row>
    <row r="25954" spans="4:5" x14ac:dyDescent="0.2">
      <c r="D25954" s="1"/>
      <c r="E25954" s="41"/>
    </row>
    <row r="25955" spans="4:5" x14ac:dyDescent="0.2">
      <c r="D25955" s="1"/>
      <c r="E25955" s="41"/>
    </row>
    <row r="25956" spans="4:5" x14ac:dyDescent="0.2">
      <c r="D25956" s="1"/>
      <c r="E25956" s="41"/>
    </row>
    <row r="25957" spans="4:5" x14ac:dyDescent="0.2">
      <c r="D25957" s="1"/>
      <c r="E25957" s="41"/>
    </row>
    <row r="25958" spans="4:5" x14ac:dyDescent="0.2">
      <c r="D25958" s="1"/>
      <c r="E25958" s="41"/>
    </row>
    <row r="25959" spans="4:5" x14ac:dyDescent="0.2">
      <c r="D25959" s="1"/>
      <c r="E25959" s="41"/>
    </row>
    <row r="25960" spans="4:5" x14ac:dyDescent="0.2">
      <c r="D25960" s="1"/>
      <c r="E25960" s="41"/>
    </row>
    <row r="25961" spans="4:5" x14ac:dyDescent="0.2">
      <c r="D25961" s="1"/>
      <c r="E25961" s="41"/>
    </row>
    <row r="25962" spans="4:5" x14ac:dyDescent="0.2">
      <c r="D25962" s="1"/>
      <c r="E25962" s="41"/>
    </row>
    <row r="25963" spans="4:5" x14ac:dyDescent="0.2">
      <c r="D25963" s="1"/>
      <c r="E25963" s="41"/>
    </row>
    <row r="25964" spans="4:5" x14ac:dyDescent="0.2">
      <c r="D25964" s="1"/>
      <c r="E25964" s="41"/>
    </row>
    <row r="25965" spans="4:5" x14ac:dyDescent="0.2">
      <c r="D25965" s="1"/>
      <c r="E25965" s="41"/>
    </row>
    <row r="25966" spans="4:5" x14ac:dyDescent="0.2">
      <c r="D25966" s="1"/>
      <c r="E25966" s="41"/>
    </row>
    <row r="25967" spans="4:5" x14ac:dyDescent="0.2">
      <c r="D25967" s="1"/>
      <c r="E25967" s="41"/>
    </row>
    <row r="25968" spans="4:5" x14ac:dyDescent="0.2">
      <c r="D25968" s="1"/>
      <c r="E25968" s="41"/>
    </row>
    <row r="25969" spans="4:5" x14ac:dyDescent="0.2">
      <c r="D25969" s="1"/>
      <c r="E25969" s="41"/>
    </row>
    <row r="25970" spans="4:5" x14ac:dyDescent="0.2">
      <c r="D25970" s="1"/>
      <c r="E25970" s="41"/>
    </row>
    <row r="25971" spans="4:5" x14ac:dyDescent="0.2">
      <c r="D25971" s="1"/>
      <c r="E25971" s="41"/>
    </row>
    <row r="25972" spans="4:5" x14ac:dyDescent="0.2">
      <c r="D25972" s="1"/>
      <c r="E25972" s="41"/>
    </row>
    <row r="25973" spans="4:5" x14ac:dyDescent="0.2">
      <c r="D25973" s="1"/>
      <c r="E25973" s="41"/>
    </row>
    <row r="25974" spans="4:5" x14ac:dyDescent="0.2">
      <c r="D25974" s="1"/>
      <c r="E25974" s="41"/>
    </row>
    <row r="25975" spans="4:5" x14ac:dyDescent="0.2">
      <c r="D25975" s="1"/>
      <c r="E25975" s="41"/>
    </row>
    <row r="25976" spans="4:5" x14ac:dyDescent="0.2">
      <c r="D25976" s="1"/>
      <c r="E25976" s="41"/>
    </row>
    <row r="25977" spans="4:5" x14ac:dyDescent="0.2">
      <c r="D25977" s="1"/>
      <c r="E25977" s="41"/>
    </row>
    <row r="25978" spans="4:5" x14ac:dyDescent="0.2">
      <c r="D25978" s="1"/>
      <c r="E25978" s="41"/>
    </row>
    <row r="25979" spans="4:5" x14ac:dyDescent="0.2">
      <c r="D25979" s="1"/>
      <c r="E25979" s="41"/>
    </row>
    <row r="25980" spans="4:5" x14ac:dyDescent="0.2">
      <c r="D25980" s="1"/>
      <c r="E25980" s="41"/>
    </row>
    <row r="25981" spans="4:5" x14ac:dyDescent="0.2">
      <c r="D25981" s="1"/>
      <c r="E25981" s="41"/>
    </row>
    <row r="25982" spans="4:5" x14ac:dyDescent="0.2">
      <c r="D25982" s="1"/>
      <c r="E25982" s="41"/>
    </row>
    <row r="25983" spans="4:5" x14ac:dyDescent="0.2">
      <c r="D25983" s="1"/>
      <c r="E25983" s="41"/>
    </row>
    <row r="25984" spans="4:5" x14ac:dyDescent="0.2">
      <c r="D25984" s="1"/>
      <c r="E25984" s="41"/>
    </row>
    <row r="25985" spans="4:5" x14ac:dyDescent="0.2">
      <c r="D25985" s="1"/>
      <c r="E25985" s="41"/>
    </row>
    <row r="25986" spans="4:5" x14ac:dyDescent="0.2">
      <c r="D25986" s="1"/>
      <c r="E25986" s="41"/>
    </row>
    <row r="25987" spans="4:5" x14ac:dyDescent="0.2">
      <c r="D25987" s="1"/>
      <c r="E25987" s="41"/>
    </row>
    <row r="25988" spans="4:5" x14ac:dyDescent="0.2">
      <c r="D25988" s="1"/>
      <c r="E25988" s="41"/>
    </row>
    <row r="25989" spans="4:5" x14ac:dyDescent="0.2">
      <c r="D25989" s="1"/>
      <c r="E25989" s="41"/>
    </row>
    <row r="25990" spans="4:5" x14ac:dyDescent="0.2">
      <c r="D25990" s="1"/>
      <c r="E25990" s="41"/>
    </row>
    <row r="25991" spans="4:5" x14ac:dyDescent="0.2">
      <c r="D25991" s="1"/>
      <c r="E25991" s="41"/>
    </row>
    <row r="25992" spans="4:5" x14ac:dyDescent="0.2">
      <c r="D25992" s="1"/>
      <c r="E25992" s="41"/>
    </row>
    <row r="25993" spans="4:5" x14ac:dyDescent="0.2">
      <c r="D25993" s="1"/>
      <c r="E25993" s="41"/>
    </row>
    <row r="25994" spans="4:5" x14ac:dyDescent="0.2">
      <c r="D25994" s="1"/>
      <c r="E25994" s="41"/>
    </row>
    <row r="25995" spans="4:5" x14ac:dyDescent="0.2">
      <c r="D25995" s="1"/>
      <c r="E25995" s="41"/>
    </row>
    <row r="25996" spans="4:5" x14ac:dyDescent="0.2">
      <c r="D25996" s="1"/>
      <c r="E25996" s="41"/>
    </row>
    <row r="25997" spans="4:5" x14ac:dyDescent="0.2">
      <c r="D25997" s="1"/>
      <c r="E25997" s="41"/>
    </row>
    <row r="25998" spans="4:5" x14ac:dyDescent="0.2">
      <c r="D25998" s="1"/>
      <c r="E25998" s="41"/>
    </row>
    <row r="25999" spans="4:5" x14ac:dyDescent="0.2">
      <c r="D25999" s="1"/>
      <c r="E25999" s="41"/>
    </row>
    <row r="26000" spans="4:5" x14ac:dyDescent="0.2">
      <c r="D26000" s="1"/>
      <c r="E26000" s="41"/>
    </row>
    <row r="26001" spans="4:5" x14ac:dyDescent="0.2">
      <c r="D26001" s="1"/>
      <c r="E26001" s="41"/>
    </row>
    <row r="26002" spans="4:5" x14ac:dyDescent="0.2">
      <c r="D26002" s="1"/>
      <c r="E26002" s="41"/>
    </row>
    <row r="26003" spans="4:5" x14ac:dyDescent="0.2">
      <c r="D26003" s="1"/>
      <c r="E26003" s="41"/>
    </row>
    <row r="26004" spans="4:5" x14ac:dyDescent="0.2">
      <c r="D26004" s="1"/>
      <c r="E26004" s="41"/>
    </row>
    <row r="26005" spans="4:5" x14ac:dyDescent="0.2">
      <c r="D26005" s="1"/>
      <c r="E26005" s="41"/>
    </row>
    <row r="26006" spans="4:5" x14ac:dyDescent="0.2">
      <c r="D26006" s="1"/>
      <c r="E26006" s="41"/>
    </row>
    <row r="26007" spans="4:5" x14ac:dyDescent="0.2">
      <c r="D26007" s="1"/>
      <c r="E26007" s="41"/>
    </row>
    <row r="26008" spans="4:5" x14ac:dyDescent="0.2">
      <c r="D26008" s="1"/>
      <c r="E26008" s="41"/>
    </row>
    <row r="26009" spans="4:5" x14ac:dyDescent="0.2">
      <c r="D26009" s="1"/>
      <c r="E26009" s="41"/>
    </row>
    <row r="26010" spans="4:5" x14ac:dyDescent="0.2">
      <c r="D26010" s="1"/>
      <c r="E26010" s="41"/>
    </row>
    <row r="26011" spans="4:5" x14ac:dyDescent="0.2">
      <c r="D26011" s="1"/>
      <c r="E26011" s="41"/>
    </row>
    <row r="26012" spans="4:5" x14ac:dyDescent="0.2">
      <c r="D26012" s="1"/>
      <c r="E26012" s="41"/>
    </row>
    <row r="26013" spans="4:5" x14ac:dyDescent="0.2">
      <c r="D26013" s="1"/>
      <c r="E26013" s="41"/>
    </row>
    <row r="26014" spans="4:5" x14ac:dyDescent="0.2">
      <c r="D26014" s="1"/>
      <c r="E26014" s="41"/>
    </row>
    <row r="26015" spans="4:5" x14ac:dyDescent="0.2">
      <c r="D26015" s="1"/>
      <c r="E26015" s="41"/>
    </row>
    <row r="26016" spans="4:5" x14ac:dyDescent="0.2">
      <c r="D26016" s="1"/>
      <c r="E26016" s="41"/>
    </row>
    <row r="26017" spans="4:5" x14ac:dyDescent="0.2">
      <c r="D26017" s="1"/>
      <c r="E26017" s="41"/>
    </row>
    <row r="26018" spans="4:5" x14ac:dyDescent="0.2">
      <c r="D26018" s="1"/>
      <c r="E26018" s="41"/>
    </row>
    <row r="26019" spans="4:5" x14ac:dyDescent="0.2">
      <c r="D26019" s="1"/>
      <c r="E26019" s="41"/>
    </row>
    <row r="26020" spans="4:5" x14ac:dyDescent="0.2">
      <c r="D26020" s="1"/>
      <c r="E26020" s="41"/>
    </row>
    <row r="26021" spans="4:5" x14ac:dyDescent="0.2">
      <c r="D26021" s="1"/>
      <c r="E26021" s="41"/>
    </row>
    <row r="26022" spans="4:5" x14ac:dyDescent="0.2">
      <c r="D26022" s="1"/>
      <c r="E26022" s="41"/>
    </row>
    <row r="26023" spans="4:5" x14ac:dyDescent="0.2">
      <c r="D26023" s="1"/>
      <c r="E26023" s="41"/>
    </row>
    <row r="26024" spans="4:5" x14ac:dyDescent="0.2">
      <c r="D26024" s="1"/>
      <c r="E26024" s="41"/>
    </row>
    <row r="26025" spans="4:5" x14ac:dyDescent="0.2">
      <c r="D26025" s="1"/>
      <c r="E26025" s="41"/>
    </row>
    <row r="26026" spans="4:5" x14ac:dyDescent="0.2">
      <c r="D26026" s="1"/>
      <c r="E26026" s="41"/>
    </row>
    <row r="26027" spans="4:5" x14ac:dyDescent="0.2">
      <c r="D26027" s="1"/>
      <c r="E26027" s="41"/>
    </row>
    <row r="26028" spans="4:5" x14ac:dyDescent="0.2">
      <c r="D26028" s="1"/>
      <c r="E26028" s="41"/>
    </row>
    <row r="26029" spans="4:5" x14ac:dyDescent="0.2">
      <c r="D26029" s="1"/>
      <c r="E26029" s="41"/>
    </row>
    <row r="26030" spans="4:5" x14ac:dyDescent="0.2">
      <c r="D26030" s="1"/>
      <c r="E26030" s="41"/>
    </row>
    <row r="26031" spans="4:5" x14ac:dyDescent="0.2">
      <c r="D26031" s="1"/>
      <c r="E26031" s="41"/>
    </row>
    <row r="26032" spans="4:5" x14ac:dyDescent="0.2">
      <c r="D26032" s="1"/>
      <c r="E26032" s="41"/>
    </row>
    <row r="26033" spans="4:5" x14ac:dyDescent="0.2">
      <c r="D26033" s="1"/>
      <c r="E26033" s="41"/>
    </row>
    <row r="26034" spans="4:5" x14ac:dyDescent="0.2">
      <c r="D26034" s="1"/>
      <c r="E26034" s="41"/>
    </row>
    <row r="26035" spans="4:5" x14ac:dyDescent="0.2">
      <c r="D26035" s="1"/>
      <c r="E26035" s="41"/>
    </row>
    <row r="26036" spans="4:5" x14ac:dyDescent="0.2">
      <c r="D26036" s="1"/>
      <c r="E26036" s="41"/>
    </row>
    <row r="26037" spans="4:5" x14ac:dyDescent="0.2">
      <c r="D26037" s="1"/>
      <c r="E26037" s="41"/>
    </row>
    <row r="26038" spans="4:5" x14ac:dyDescent="0.2">
      <c r="D26038" s="1"/>
      <c r="E26038" s="41"/>
    </row>
    <row r="26039" spans="4:5" x14ac:dyDescent="0.2">
      <c r="D26039" s="1"/>
      <c r="E26039" s="41"/>
    </row>
    <row r="26040" spans="4:5" x14ac:dyDescent="0.2">
      <c r="D26040" s="1"/>
      <c r="E26040" s="41"/>
    </row>
    <row r="26041" spans="4:5" x14ac:dyDescent="0.2">
      <c r="D26041" s="1"/>
      <c r="E26041" s="41"/>
    </row>
    <row r="26042" spans="4:5" x14ac:dyDescent="0.2">
      <c r="D26042" s="1"/>
      <c r="E26042" s="41"/>
    </row>
    <row r="26043" spans="4:5" x14ac:dyDescent="0.2">
      <c r="D26043" s="1"/>
      <c r="E26043" s="41"/>
    </row>
    <row r="26044" spans="4:5" x14ac:dyDescent="0.2">
      <c r="D26044" s="1"/>
      <c r="E26044" s="41"/>
    </row>
    <row r="26045" spans="4:5" x14ac:dyDescent="0.2">
      <c r="D26045" s="1"/>
      <c r="E26045" s="41"/>
    </row>
    <row r="26046" spans="4:5" x14ac:dyDescent="0.2">
      <c r="D26046" s="1"/>
      <c r="E26046" s="41"/>
    </row>
    <row r="26047" spans="4:5" x14ac:dyDescent="0.2">
      <c r="D26047" s="1"/>
      <c r="E26047" s="41"/>
    </row>
    <row r="26048" spans="4:5" x14ac:dyDescent="0.2">
      <c r="D26048" s="1"/>
      <c r="E26048" s="41"/>
    </row>
    <row r="26049" spans="4:5" x14ac:dyDescent="0.2">
      <c r="D26049" s="1"/>
      <c r="E26049" s="41"/>
    </row>
    <row r="26050" spans="4:5" x14ac:dyDescent="0.2">
      <c r="D26050" s="1"/>
      <c r="E26050" s="41"/>
    </row>
    <row r="26051" spans="4:5" x14ac:dyDescent="0.2">
      <c r="D26051" s="1"/>
      <c r="E26051" s="41"/>
    </row>
    <row r="26052" spans="4:5" x14ac:dyDescent="0.2">
      <c r="D26052" s="1"/>
      <c r="E26052" s="41"/>
    </row>
    <row r="26053" spans="4:5" x14ac:dyDescent="0.2">
      <c r="D26053" s="1"/>
      <c r="E26053" s="41"/>
    </row>
    <row r="26054" spans="4:5" x14ac:dyDescent="0.2">
      <c r="D26054" s="1"/>
      <c r="E26054" s="41"/>
    </row>
    <row r="26055" spans="4:5" x14ac:dyDescent="0.2">
      <c r="D26055" s="1"/>
      <c r="E26055" s="41"/>
    </row>
    <row r="26056" spans="4:5" x14ac:dyDescent="0.2">
      <c r="D26056" s="1"/>
      <c r="E26056" s="41"/>
    </row>
    <row r="26057" spans="4:5" x14ac:dyDescent="0.2">
      <c r="D26057" s="1"/>
      <c r="E26057" s="41"/>
    </row>
    <row r="26058" spans="4:5" x14ac:dyDescent="0.2">
      <c r="D26058" s="1"/>
      <c r="E26058" s="41"/>
    </row>
    <row r="26059" spans="4:5" x14ac:dyDescent="0.2">
      <c r="D26059" s="1"/>
      <c r="E26059" s="41"/>
    </row>
    <row r="26060" spans="4:5" x14ac:dyDescent="0.2">
      <c r="D26060" s="1"/>
      <c r="E26060" s="41"/>
    </row>
    <row r="26061" spans="4:5" x14ac:dyDescent="0.2">
      <c r="D26061" s="1"/>
      <c r="E26061" s="41"/>
    </row>
    <row r="26062" spans="4:5" x14ac:dyDescent="0.2">
      <c r="D26062" s="1"/>
      <c r="E26062" s="41"/>
    </row>
    <row r="26063" spans="4:5" x14ac:dyDescent="0.2">
      <c r="D26063" s="1"/>
      <c r="E26063" s="41"/>
    </row>
    <row r="26064" spans="4:5" x14ac:dyDescent="0.2">
      <c r="D26064" s="1"/>
      <c r="E26064" s="41"/>
    </row>
    <row r="26065" spans="4:5" x14ac:dyDescent="0.2">
      <c r="D26065" s="1"/>
      <c r="E26065" s="41"/>
    </row>
    <row r="26066" spans="4:5" x14ac:dyDescent="0.2">
      <c r="D26066" s="1"/>
      <c r="E26066" s="41"/>
    </row>
    <row r="26067" spans="4:5" x14ac:dyDescent="0.2">
      <c r="D26067" s="1"/>
      <c r="E26067" s="41"/>
    </row>
    <row r="26068" spans="4:5" x14ac:dyDescent="0.2">
      <c r="D26068" s="1"/>
      <c r="E26068" s="41"/>
    </row>
    <row r="26069" spans="4:5" x14ac:dyDescent="0.2">
      <c r="D26069" s="1"/>
      <c r="E26069" s="41"/>
    </row>
    <row r="26070" spans="4:5" x14ac:dyDescent="0.2">
      <c r="D26070" s="1"/>
      <c r="E26070" s="41"/>
    </row>
    <row r="26071" spans="4:5" x14ac:dyDescent="0.2">
      <c r="D26071" s="1"/>
      <c r="E26071" s="41"/>
    </row>
    <row r="26072" spans="4:5" x14ac:dyDescent="0.2">
      <c r="D26072" s="1"/>
      <c r="E26072" s="41"/>
    </row>
    <row r="26073" spans="4:5" x14ac:dyDescent="0.2">
      <c r="D26073" s="1"/>
      <c r="E26073" s="41"/>
    </row>
    <row r="26074" spans="4:5" x14ac:dyDescent="0.2">
      <c r="D26074" s="1"/>
      <c r="E26074" s="41"/>
    </row>
    <row r="26075" spans="4:5" x14ac:dyDescent="0.2">
      <c r="D26075" s="1"/>
      <c r="E26075" s="41"/>
    </row>
    <row r="26076" spans="4:5" x14ac:dyDescent="0.2">
      <c r="D26076" s="1"/>
      <c r="E26076" s="41"/>
    </row>
    <row r="26077" spans="4:5" x14ac:dyDescent="0.2">
      <c r="D26077" s="1"/>
      <c r="E26077" s="41"/>
    </row>
    <row r="26078" spans="4:5" x14ac:dyDescent="0.2">
      <c r="D26078" s="1"/>
      <c r="E26078" s="41"/>
    </row>
    <row r="26079" spans="4:5" x14ac:dyDescent="0.2">
      <c r="D26079" s="1"/>
      <c r="E26079" s="41"/>
    </row>
    <row r="26080" spans="4:5" x14ac:dyDescent="0.2">
      <c r="D26080" s="1"/>
      <c r="E26080" s="41"/>
    </row>
    <row r="26081" spans="4:5" x14ac:dyDescent="0.2">
      <c r="D26081" s="1"/>
      <c r="E26081" s="41"/>
    </row>
    <row r="26082" spans="4:5" x14ac:dyDescent="0.2">
      <c r="D26082" s="1"/>
      <c r="E26082" s="41"/>
    </row>
    <row r="26083" spans="4:5" x14ac:dyDescent="0.2">
      <c r="D26083" s="1"/>
      <c r="E26083" s="41"/>
    </row>
    <row r="26084" spans="4:5" x14ac:dyDescent="0.2">
      <c r="D26084" s="1"/>
      <c r="E26084" s="41"/>
    </row>
    <row r="26085" spans="4:5" x14ac:dyDescent="0.2">
      <c r="D26085" s="1"/>
      <c r="E26085" s="41"/>
    </row>
    <row r="26086" spans="4:5" x14ac:dyDescent="0.2">
      <c r="D26086" s="1"/>
      <c r="E26086" s="41"/>
    </row>
    <row r="26087" spans="4:5" x14ac:dyDescent="0.2">
      <c r="D26087" s="1"/>
      <c r="E26087" s="41"/>
    </row>
    <row r="26088" spans="4:5" x14ac:dyDescent="0.2">
      <c r="D26088" s="1"/>
      <c r="E26088" s="41"/>
    </row>
    <row r="26089" spans="4:5" x14ac:dyDescent="0.2">
      <c r="D26089" s="1"/>
      <c r="E26089" s="41"/>
    </row>
    <row r="26090" spans="4:5" x14ac:dyDescent="0.2">
      <c r="D26090" s="1"/>
      <c r="E26090" s="41"/>
    </row>
    <row r="26091" spans="4:5" x14ac:dyDescent="0.2">
      <c r="D26091" s="1"/>
      <c r="E26091" s="41"/>
    </row>
    <row r="26092" spans="4:5" x14ac:dyDescent="0.2">
      <c r="D26092" s="1"/>
      <c r="E26092" s="41"/>
    </row>
    <row r="26093" spans="4:5" x14ac:dyDescent="0.2">
      <c r="D26093" s="1"/>
      <c r="E26093" s="41"/>
    </row>
    <row r="26094" spans="4:5" x14ac:dyDescent="0.2">
      <c r="D26094" s="1"/>
      <c r="E26094" s="41"/>
    </row>
    <row r="26095" spans="4:5" x14ac:dyDescent="0.2">
      <c r="D26095" s="1"/>
      <c r="E26095" s="41"/>
    </row>
    <row r="26096" spans="4:5" x14ac:dyDescent="0.2">
      <c r="D26096" s="1"/>
      <c r="E26096" s="41"/>
    </row>
    <row r="26097" spans="4:5" x14ac:dyDescent="0.2">
      <c r="D26097" s="1"/>
      <c r="E26097" s="41"/>
    </row>
    <row r="26098" spans="4:5" x14ac:dyDescent="0.2">
      <c r="D26098" s="1"/>
      <c r="E26098" s="41"/>
    </row>
    <row r="26099" spans="4:5" x14ac:dyDescent="0.2">
      <c r="D26099" s="1"/>
      <c r="E26099" s="41"/>
    </row>
    <row r="26100" spans="4:5" x14ac:dyDescent="0.2">
      <c r="D26100" s="1"/>
      <c r="E26100" s="41"/>
    </row>
    <row r="26101" spans="4:5" x14ac:dyDescent="0.2">
      <c r="D26101" s="1"/>
      <c r="E26101" s="41"/>
    </row>
    <row r="26102" spans="4:5" x14ac:dyDescent="0.2">
      <c r="D26102" s="1"/>
      <c r="E26102" s="41"/>
    </row>
    <row r="26103" spans="4:5" x14ac:dyDescent="0.2">
      <c r="D26103" s="1"/>
      <c r="E26103" s="41"/>
    </row>
    <row r="26104" spans="4:5" x14ac:dyDescent="0.2">
      <c r="D26104" s="1"/>
      <c r="E26104" s="41"/>
    </row>
    <row r="26105" spans="4:5" x14ac:dyDescent="0.2">
      <c r="D26105" s="1"/>
      <c r="E26105" s="41"/>
    </row>
    <row r="26106" spans="4:5" x14ac:dyDescent="0.2">
      <c r="D26106" s="1"/>
      <c r="E26106" s="41"/>
    </row>
    <row r="26107" spans="4:5" x14ac:dyDescent="0.2">
      <c r="D26107" s="1"/>
      <c r="E26107" s="41"/>
    </row>
    <row r="26108" spans="4:5" x14ac:dyDescent="0.2">
      <c r="D26108" s="1"/>
      <c r="E26108" s="41"/>
    </row>
    <row r="26109" spans="4:5" x14ac:dyDescent="0.2">
      <c r="D26109" s="1"/>
      <c r="E26109" s="41"/>
    </row>
    <row r="26110" spans="4:5" x14ac:dyDescent="0.2">
      <c r="D26110" s="1"/>
      <c r="E26110" s="41"/>
    </row>
    <row r="26111" spans="4:5" x14ac:dyDescent="0.2">
      <c r="D26111" s="1"/>
      <c r="E26111" s="41"/>
    </row>
    <row r="26112" spans="4:5" x14ac:dyDescent="0.2">
      <c r="D26112" s="1"/>
      <c r="E26112" s="41"/>
    </row>
    <row r="26113" spans="4:5" x14ac:dyDescent="0.2">
      <c r="D26113" s="1"/>
      <c r="E26113" s="41"/>
    </row>
    <row r="26114" spans="4:5" x14ac:dyDescent="0.2">
      <c r="D26114" s="1"/>
      <c r="E26114" s="41"/>
    </row>
    <row r="26115" spans="4:5" x14ac:dyDescent="0.2">
      <c r="D26115" s="1"/>
      <c r="E26115" s="41"/>
    </row>
    <row r="26116" spans="4:5" x14ac:dyDescent="0.2">
      <c r="D26116" s="1"/>
      <c r="E26116" s="41"/>
    </row>
    <row r="26117" spans="4:5" x14ac:dyDescent="0.2">
      <c r="D26117" s="1"/>
      <c r="E26117" s="41"/>
    </row>
    <row r="26118" spans="4:5" x14ac:dyDescent="0.2">
      <c r="D26118" s="1"/>
      <c r="E26118" s="41"/>
    </row>
    <row r="26119" spans="4:5" x14ac:dyDescent="0.2">
      <c r="D26119" s="1"/>
      <c r="E26119" s="41"/>
    </row>
    <row r="26120" spans="4:5" x14ac:dyDescent="0.2">
      <c r="D26120" s="1"/>
      <c r="E26120" s="41"/>
    </row>
    <row r="26121" spans="4:5" x14ac:dyDescent="0.2">
      <c r="D26121" s="1"/>
      <c r="E26121" s="41"/>
    </row>
    <row r="26122" spans="4:5" x14ac:dyDescent="0.2">
      <c r="D26122" s="1"/>
      <c r="E26122" s="41"/>
    </row>
    <row r="26123" spans="4:5" x14ac:dyDescent="0.2">
      <c r="D26123" s="1"/>
      <c r="E26123" s="41"/>
    </row>
    <row r="26124" spans="4:5" x14ac:dyDescent="0.2">
      <c r="D26124" s="1"/>
      <c r="E26124" s="41"/>
    </row>
    <row r="26125" spans="4:5" x14ac:dyDescent="0.2">
      <c r="D26125" s="1"/>
      <c r="E26125" s="41"/>
    </row>
    <row r="26126" spans="4:5" x14ac:dyDescent="0.2">
      <c r="D26126" s="1"/>
      <c r="E26126" s="41"/>
    </row>
    <row r="26127" spans="4:5" x14ac:dyDescent="0.2">
      <c r="D26127" s="1"/>
      <c r="E26127" s="41"/>
    </row>
    <row r="26128" spans="4:5" x14ac:dyDescent="0.2">
      <c r="D26128" s="1"/>
      <c r="E26128" s="41"/>
    </row>
    <row r="26129" spans="4:5" x14ac:dyDescent="0.2">
      <c r="D26129" s="1"/>
      <c r="E26129" s="41"/>
    </row>
    <row r="26130" spans="4:5" x14ac:dyDescent="0.2">
      <c r="D26130" s="1"/>
      <c r="E26130" s="41"/>
    </row>
    <row r="26131" spans="4:5" x14ac:dyDescent="0.2">
      <c r="D26131" s="1"/>
      <c r="E26131" s="41"/>
    </row>
    <row r="26132" spans="4:5" x14ac:dyDescent="0.2">
      <c r="D26132" s="1"/>
      <c r="E26132" s="41"/>
    </row>
    <row r="26133" spans="4:5" x14ac:dyDescent="0.2">
      <c r="D26133" s="1"/>
      <c r="E26133" s="41"/>
    </row>
    <row r="26134" spans="4:5" x14ac:dyDescent="0.2">
      <c r="D26134" s="1"/>
      <c r="E26134" s="41"/>
    </row>
    <row r="26135" spans="4:5" x14ac:dyDescent="0.2">
      <c r="D26135" s="1"/>
      <c r="E26135" s="41"/>
    </row>
    <row r="26136" spans="4:5" x14ac:dyDescent="0.2">
      <c r="D26136" s="1"/>
      <c r="E26136" s="41"/>
    </row>
    <row r="26137" spans="4:5" x14ac:dyDescent="0.2">
      <c r="D26137" s="1"/>
      <c r="E26137" s="41"/>
    </row>
    <row r="26138" spans="4:5" x14ac:dyDescent="0.2">
      <c r="D26138" s="1"/>
      <c r="E26138" s="41"/>
    </row>
    <row r="26139" spans="4:5" x14ac:dyDescent="0.2">
      <c r="D26139" s="1"/>
      <c r="E26139" s="41"/>
    </row>
    <row r="26140" spans="4:5" x14ac:dyDescent="0.2">
      <c r="D26140" s="1"/>
      <c r="E26140" s="41"/>
    </row>
    <row r="26141" spans="4:5" x14ac:dyDescent="0.2">
      <c r="D26141" s="1"/>
      <c r="E26141" s="41"/>
    </row>
    <row r="26142" spans="4:5" x14ac:dyDescent="0.2">
      <c r="D26142" s="1"/>
      <c r="E26142" s="41"/>
    </row>
    <row r="26143" spans="4:5" x14ac:dyDescent="0.2">
      <c r="D26143" s="1"/>
      <c r="E26143" s="41"/>
    </row>
    <row r="26144" spans="4:5" x14ac:dyDescent="0.2">
      <c r="D26144" s="1"/>
      <c r="E26144" s="41"/>
    </row>
    <row r="26145" spans="4:5" x14ac:dyDescent="0.2">
      <c r="D26145" s="1"/>
      <c r="E26145" s="41"/>
    </row>
    <row r="26146" spans="4:5" x14ac:dyDescent="0.2">
      <c r="D26146" s="1"/>
      <c r="E26146" s="41"/>
    </row>
    <row r="26147" spans="4:5" x14ac:dyDescent="0.2">
      <c r="D26147" s="1"/>
      <c r="E26147" s="41"/>
    </row>
    <row r="26148" spans="4:5" x14ac:dyDescent="0.2">
      <c r="D26148" s="1"/>
      <c r="E26148" s="41"/>
    </row>
    <row r="26149" spans="4:5" x14ac:dyDescent="0.2">
      <c r="D26149" s="1"/>
      <c r="E26149" s="41"/>
    </row>
    <row r="26150" spans="4:5" x14ac:dyDescent="0.2">
      <c r="D26150" s="1"/>
      <c r="E26150" s="41"/>
    </row>
    <row r="26151" spans="4:5" x14ac:dyDescent="0.2">
      <c r="D26151" s="1"/>
      <c r="E26151" s="41"/>
    </row>
    <row r="26152" spans="4:5" x14ac:dyDescent="0.2">
      <c r="D26152" s="1"/>
      <c r="E26152" s="41"/>
    </row>
    <row r="26153" spans="4:5" x14ac:dyDescent="0.2">
      <c r="D26153" s="1"/>
      <c r="E26153" s="41"/>
    </row>
    <row r="26154" spans="4:5" x14ac:dyDescent="0.2">
      <c r="D26154" s="1"/>
      <c r="E26154" s="41"/>
    </row>
    <row r="26155" spans="4:5" x14ac:dyDescent="0.2">
      <c r="D26155" s="1"/>
      <c r="E26155" s="41"/>
    </row>
    <row r="26156" spans="4:5" x14ac:dyDescent="0.2">
      <c r="D26156" s="1"/>
      <c r="E26156" s="41"/>
    </row>
    <row r="26157" spans="4:5" x14ac:dyDescent="0.2">
      <c r="D26157" s="1"/>
      <c r="E26157" s="41"/>
    </row>
    <row r="26158" spans="4:5" x14ac:dyDescent="0.2">
      <c r="D26158" s="1"/>
      <c r="E26158" s="41"/>
    </row>
    <row r="26159" spans="4:5" x14ac:dyDescent="0.2">
      <c r="D26159" s="1"/>
      <c r="E26159" s="41"/>
    </row>
    <row r="26160" spans="4:5" x14ac:dyDescent="0.2">
      <c r="D26160" s="1"/>
      <c r="E26160" s="41"/>
    </row>
    <row r="26161" spans="4:5" x14ac:dyDescent="0.2">
      <c r="D26161" s="1"/>
      <c r="E26161" s="41"/>
    </row>
    <row r="26162" spans="4:5" x14ac:dyDescent="0.2">
      <c r="D26162" s="1"/>
      <c r="E26162" s="41"/>
    </row>
    <row r="26163" spans="4:5" x14ac:dyDescent="0.2">
      <c r="D26163" s="1"/>
      <c r="E26163" s="41"/>
    </row>
    <row r="26164" spans="4:5" x14ac:dyDescent="0.2">
      <c r="D26164" s="1"/>
      <c r="E26164" s="41"/>
    </row>
    <row r="26165" spans="4:5" x14ac:dyDescent="0.2">
      <c r="D26165" s="1"/>
      <c r="E26165" s="41"/>
    </row>
    <row r="26166" spans="4:5" x14ac:dyDescent="0.2">
      <c r="D26166" s="1"/>
      <c r="E26166" s="41"/>
    </row>
    <row r="26167" spans="4:5" x14ac:dyDescent="0.2">
      <c r="D26167" s="1"/>
      <c r="E26167" s="41"/>
    </row>
    <row r="26168" spans="4:5" x14ac:dyDescent="0.2">
      <c r="D26168" s="1"/>
      <c r="E26168" s="41"/>
    </row>
    <row r="26169" spans="4:5" x14ac:dyDescent="0.2">
      <c r="D26169" s="1"/>
      <c r="E26169" s="41"/>
    </row>
    <row r="26170" spans="4:5" x14ac:dyDescent="0.2">
      <c r="D26170" s="1"/>
      <c r="E26170" s="41"/>
    </row>
    <row r="26171" spans="4:5" x14ac:dyDescent="0.2">
      <c r="D26171" s="1"/>
      <c r="E26171" s="41"/>
    </row>
    <row r="26172" spans="4:5" x14ac:dyDescent="0.2">
      <c r="D26172" s="1"/>
      <c r="E26172" s="41"/>
    </row>
    <row r="26173" spans="4:5" x14ac:dyDescent="0.2">
      <c r="D26173" s="1"/>
      <c r="E26173" s="41"/>
    </row>
    <row r="26174" spans="4:5" x14ac:dyDescent="0.2">
      <c r="D26174" s="1"/>
      <c r="E26174" s="41"/>
    </row>
    <row r="26175" spans="4:5" x14ac:dyDescent="0.2">
      <c r="D26175" s="1"/>
      <c r="E26175" s="41"/>
    </row>
    <row r="26176" spans="4:5" x14ac:dyDescent="0.2">
      <c r="D26176" s="1"/>
      <c r="E26176" s="41"/>
    </row>
    <row r="26177" spans="4:5" x14ac:dyDescent="0.2">
      <c r="D26177" s="1"/>
      <c r="E26177" s="41"/>
    </row>
    <row r="26178" spans="4:5" x14ac:dyDescent="0.2">
      <c r="D26178" s="1"/>
      <c r="E26178" s="41"/>
    </row>
    <row r="26179" spans="4:5" x14ac:dyDescent="0.2">
      <c r="D26179" s="1"/>
      <c r="E26179" s="41"/>
    </row>
    <row r="26180" spans="4:5" x14ac:dyDescent="0.2">
      <c r="D26180" s="1"/>
      <c r="E26180" s="41"/>
    </row>
    <row r="26181" spans="4:5" x14ac:dyDescent="0.2">
      <c r="D26181" s="1"/>
      <c r="E26181" s="41"/>
    </row>
    <row r="26182" spans="4:5" x14ac:dyDescent="0.2">
      <c r="D26182" s="1"/>
      <c r="E26182" s="41"/>
    </row>
    <row r="26183" spans="4:5" x14ac:dyDescent="0.2">
      <c r="D26183" s="1"/>
      <c r="E26183" s="41"/>
    </row>
    <row r="26184" spans="4:5" x14ac:dyDescent="0.2">
      <c r="D26184" s="1"/>
      <c r="E26184" s="41"/>
    </row>
    <row r="26185" spans="4:5" x14ac:dyDescent="0.2">
      <c r="D26185" s="1"/>
      <c r="E26185" s="41"/>
    </row>
    <row r="26186" spans="4:5" x14ac:dyDescent="0.2">
      <c r="D26186" s="1"/>
      <c r="E26186" s="41"/>
    </row>
    <row r="26187" spans="4:5" x14ac:dyDescent="0.2">
      <c r="D26187" s="1"/>
      <c r="E26187" s="41"/>
    </row>
    <row r="26188" spans="4:5" x14ac:dyDescent="0.2">
      <c r="D26188" s="1"/>
      <c r="E26188" s="41"/>
    </row>
    <row r="26189" spans="4:5" x14ac:dyDescent="0.2">
      <c r="D26189" s="1"/>
      <c r="E26189" s="41"/>
    </row>
    <row r="26190" spans="4:5" x14ac:dyDescent="0.2">
      <c r="D26190" s="1"/>
      <c r="E26190" s="41"/>
    </row>
    <row r="26191" spans="4:5" x14ac:dyDescent="0.2">
      <c r="D26191" s="1"/>
      <c r="E26191" s="41"/>
    </row>
    <row r="26192" spans="4:5" x14ac:dyDescent="0.2">
      <c r="D26192" s="1"/>
      <c r="E26192" s="41"/>
    </row>
    <row r="26193" spans="4:5" x14ac:dyDescent="0.2">
      <c r="D26193" s="1"/>
      <c r="E26193" s="41"/>
    </row>
    <row r="26194" spans="4:5" x14ac:dyDescent="0.2">
      <c r="D26194" s="1"/>
      <c r="E26194" s="41"/>
    </row>
    <row r="26195" spans="4:5" x14ac:dyDescent="0.2">
      <c r="D26195" s="1"/>
      <c r="E26195" s="41"/>
    </row>
    <row r="26196" spans="4:5" x14ac:dyDescent="0.2">
      <c r="D26196" s="1"/>
      <c r="E26196" s="41"/>
    </row>
    <row r="26197" spans="4:5" x14ac:dyDescent="0.2">
      <c r="D26197" s="1"/>
      <c r="E26197" s="41"/>
    </row>
    <row r="26198" spans="4:5" x14ac:dyDescent="0.2">
      <c r="D26198" s="1"/>
      <c r="E26198" s="41"/>
    </row>
    <row r="26199" spans="4:5" x14ac:dyDescent="0.2">
      <c r="D26199" s="1"/>
      <c r="E26199" s="41"/>
    </row>
    <row r="26200" spans="4:5" x14ac:dyDescent="0.2">
      <c r="D26200" s="1"/>
      <c r="E26200" s="41"/>
    </row>
    <row r="26201" spans="4:5" x14ac:dyDescent="0.2">
      <c r="D26201" s="1"/>
      <c r="E26201" s="41"/>
    </row>
    <row r="26202" spans="4:5" x14ac:dyDescent="0.2">
      <c r="D26202" s="1"/>
      <c r="E26202" s="41"/>
    </row>
    <row r="26203" spans="4:5" x14ac:dyDescent="0.2">
      <c r="D26203" s="1"/>
      <c r="E26203" s="41"/>
    </row>
    <row r="26204" spans="4:5" x14ac:dyDescent="0.2">
      <c r="D26204" s="1"/>
      <c r="E26204" s="41"/>
    </row>
    <row r="26205" spans="4:5" x14ac:dyDescent="0.2">
      <c r="D26205" s="1"/>
      <c r="E26205" s="41"/>
    </row>
    <row r="26206" spans="4:5" x14ac:dyDescent="0.2">
      <c r="D26206" s="1"/>
      <c r="E26206" s="41"/>
    </row>
    <row r="26207" spans="4:5" x14ac:dyDescent="0.2">
      <c r="D26207" s="1"/>
      <c r="E26207" s="41"/>
    </row>
    <row r="26208" spans="4:5" x14ac:dyDescent="0.2">
      <c r="D26208" s="1"/>
      <c r="E26208" s="41"/>
    </row>
    <row r="26209" spans="4:5" x14ac:dyDescent="0.2">
      <c r="D26209" s="1"/>
      <c r="E26209" s="41"/>
    </row>
    <row r="26210" spans="4:5" x14ac:dyDescent="0.2">
      <c r="D26210" s="1"/>
      <c r="E26210" s="41"/>
    </row>
    <row r="26211" spans="4:5" x14ac:dyDescent="0.2">
      <c r="D26211" s="1"/>
      <c r="E26211" s="41"/>
    </row>
    <row r="26212" spans="4:5" x14ac:dyDescent="0.2">
      <c r="D26212" s="1"/>
      <c r="E26212" s="41"/>
    </row>
    <row r="26213" spans="4:5" x14ac:dyDescent="0.2">
      <c r="D26213" s="1"/>
      <c r="E26213" s="41"/>
    </row>
    <row r="26214" spans="4:5" x14ac:dyDescent="0.2">
      <c r="D26214" s="1"/>
      <c r="E26214" s="41"/>
    </row>
    <row r="26215" spans="4:5" x14ac:dyDescent="0.2">
      <c r="D26215" s="1"/>
      <c r="E26215" s="41"/>
    </row>
    <row r="26216" spans="4:5" x14ac:dyDescent="0.2">
      <c r="D26216" s="1"/>
      <c r="E26216" s="41"/>
    </row>
    <row r="26217" spans="4:5" x14ac:dyDescent="0.2">
      <c r="D26217" s="1"/>
      <c r="E26217" s="41"/>
    </row>
    <row r="26218" spans="4:5" x14ac:dyDescent="0.2">
      <c r="D26218" s="1"/>
      <c r="E26218" s="41"/>
    </row>
    <row r="26219" spans="4:5" x14ac:dyDescent="0.2">
      <c r="D26219" s="1"/>
      <c r="E26219" s="41"/>
    </row>
    <row r="26220" spans="4:5" x14ac:dyDescent="0.2">
      <c r="D26220" s="1"/>
      <c r="E26220" s="41"/>
    </row>
    <row r="26221" spans="4:5" x14ac:dyDescent="0.2">
      <c r="D26221" s="1"/>
      <c r="E26221" s="41"/>
    </row>
    <row r="26222" spans="4:5" x14ac:dyDescent="0.2">
      <c r="D26222" s="1"/>
      <c r="E26222" s="41"/>
    </row>
    <row r="26223" spans="4:5" x14ac:dyDescent="0.2">
      <c r="D26223" s="1"/>
      <c r="E26223" s="41"/>
    </row>
    <row r="26224" spans="4:5" x14ac:dyDescent="0.2">
      <c r="D26224" s="1"/>
      <c r="E26224" s="41"/>
    </row>
    <row r="26225" spans="4:5" x14ac:dyDescent="0.2">
      <c r="D26225" s="1"/>
      <c r="E26225" s="41"/>
    </row>
    <row r="26226" spans="4:5" x14ac:dyDescent="0.2">
      <c r="D26226" s="1"/>
      <c r="E26226" s="41"/>
    </row>
    <row r="26227" spans="4:5" x14ac:dyDescent="0.2">
      <c r="D26227" s="1"/>
      <c r="E26227" s="41"/>
    </row>
    <row r="26228" spans="4:5" x14ac:dyDescent="0.2">
      <c r="D26228" s="1"/>
      <c r="E26228" s="41"/>
    </row>
    <row r="26229" spans="4:5" x14ac:dyDescent="0.2">
      <c r="D26229" s="1"/>
      <c r="E26229" s="41"/>
    </row>
    <row r="26230" spans="4:5" x14ac:dyDescent="0.2">
      <c r="D26230" s="1"/>
      <c r="E26230" s="41"/>
    </row>
    <row r="26231" spans="4:5" x14ac:dyDescent="0.2">
      <c r="D26231" s="1"/>
      <c r="E26231" s="41"/>
    </row>
    <row r="26232" spans="4:5" x14ac:dyDescent="0.2">
      <c r="D26232" s="1"/>
      <c r="E26232" s="41"/>
    </row>
    <row r="26233" spans="4:5" x14ac:dyDescent="0.2">
      <c r="D26233" s="1"/>
      <c r="E26233" s="41"/>
    </row>
    <row r="26234" spans="4:5" x14ac:dyDescent="0.2">
      <c r="D26234" s="1"/>
      <c r="E26234" s="41"/>
    </row>
    <row r="26235" spans="4:5" x14ac:dyDescent="0.2">
      <c r="D26235" s="1"/>
      <c r="E26235" s="41"/>
    </row>
    <row r="26236" spans="4:5" x14ac:dyDescent="0.2">
      <c r="D26236" s="1"/>
      <c r="E26236" s="41"/>
    </row>
    <row r="26237" spans="4:5" x14ac:dyDescent="0.2">
      <c r="D26237" s="1"/>
      <c r="E26237" s="41"/>
    </row>
    <row r="26238" spans="4:5" x14ac:dyDescent="0.2">
      <c r="D26238" s="1"/>
      <c r="E26238" s="41"/>
    </row>
    <row r="26239" spans="4:5" x14ac:dyDescent="0.2">
      <c r="D26239" s="1"/>
      <c r="E26239" s="41"/>
    </row>
    <row r="26240" spans="4:5" x14ac:dyDescent="0.2">
      <c r="D26240" s="1"/>
      <c r="E26240" s="41"/>
    </row>
    <row r="26241" spans="4:5" x14ac:dyDescent="0.2">
      <c r="D26241" s="1"/>
      <c r="E26241" s="41"/>
    </row>
    <row r="26242" spans="4:5" x14ac:dyDescent="0.2">
      <c r="D26242" s="1"/>
      <c r="E26242" s="41"/>
    </row>
    <row r="26243" spans="4:5" x14ac:dyDescent="0.2">
      <c r="D26243" s="1"/>
      <c r="E26243" s="41"/>
    </row>
    <row r="26244" spans="4:5" x14ac:dyDescent="0.2">
      <c r="D26244" s="1"/>
      <c r="E26244" s="41"/>
    </row>
    <row r="26245" spans="4:5" x14ac:dyDescent="0.2">
      <c r="D26245" s="1"/>
      <c r="E26245" s="41"/>
    </row>
    <row r="26246" spans="4:5" x14ac:dyDescent="0.2">
      <c r="D26246" s="1"/>
      <c r="E26246" s="41"/>
    </row>
    <row r="26247" spans="4:5" x14ac:dyDescent="0.2">
      <c r="D26247" s="1"/>
      <c r="E26247" s="41"/>
    </row>
    <row r="26248" spans="4:5" x14ac:dyDescent="0.2">
      <c r="D26248" s="1"/>
      <c r="E26248" s="41"/>
    </row>
    <row r="26249" spans="4:5" x14ac:dyDescent="0.2">
      <c r="D26249" s="1"/>
      <c r="E26249" s="41"/>
    </row>
    <row r="26250" spans="4:5" x14ac:dyDescent="0.2">
      <c r="D26250" s="1"/>
      <c r="E26250" s="41"/>
    </row>
    <row r="26251" spans="4:5" x14ac:dyDescent="0.2">
      <c r="D26251" s="1"/>
      <c r="E26251" s="41"/>
    </row>
    <row r="26252" spans="4:5" x14ac:dyDescent="0.2">
      <c r="D26252" s="1"/>
      <c r="E26252" s="41"/>
    </row>
    <row r="26253" spans="4:5" x14ac:dyDescent="0.2">
      <c r="D26253" s="1"/>
      <c r="E26253" s="41"/>
    </row>
    <row r="26254" spans="4:5" x14ac:dyDescent="0.2">
      <c r="D26254" s="1"/>
      <c r="E26254" s="41"/>
    </row>
    <row r="26255" spans="4:5" x14ac:dyDescent="0.2">
      <c r="D26255" s="1"/>
      <c r="E26255" s="41"/>
    </row>
    <row r="26256" spans="4:5" x14ac:dyDescent="0.2">
      <c r="D26256" s="1"/>
      <c r="E26256" s="41"/>
    </row>
    <row r="26257" spans="4:5" x14ac:dyDescent="0.2">
      <c r="D26257" s="1"/>
      <c r="E26257" s="41"/>
    </row>
    <row r="26258" spans="4:5" x14ac:dyDescent="0.2">
      <c r="D26258" s="1"/>
      <c r="E26258" s="41"/>
    </row>
    <row r="26259" spans="4:5" x14ac:dyDescent="0.2">
      <c r="D26259" s="1"/>
      <c r="E26259" s="41"/>
    </row>
    <row r="26260" spans="4:5" x14ac:dyDescent="0.2">
      <c r="D26260" s="1"/>
      <c r="E26260" s="41"/>
    </row>
    <row r="26261" spans="4:5" x14ac:dyDescent="0.2">
      <c r="D26261" s="1"/>
      <c r="E26261" s="41"/>
    </row>
    <row r="26262" spans="4:5" x14ac:dyDescent="0.2">
      <c r="D26262" s="1"/>
      <c r="E26262" s="41"/>
    </row>
    <row r="26263" spans="4:5" x14ac:dyDescent="0.2">
      <c r="D26263" s="1"/>
      <c r="E26263" s="41"/>
    </row>
    <row r="26264" spans="4:5" x14ac:dyDescent="0.2">
      <c r="D26264" s="1"/>
      <c r="E26264" s="41"/>
    </row>
    <row r="26265" spans="4:5" x14ac:dyDescent="0.2">
      <c r="D26265" s="1"/>
      <c r="E26265" s="41"/>
    </row>
    <row r="26266" spans="4:5" x14ac:dyDescent="0.2">
      <c r="D26266" s="1"/>
      <c r="E26266" s="41"/>
    </row>
    <row r="26267" spans="4:5" x14ac:dyDescent="0.2">
      <c r="D26267" s="1"/>
      <c r="E26267" s="41"/>
    </row>
    <row r="26268" spans="4:5" x14ac:dyDescent="0.2">
      <c r="D26268" s="1"/>
      <c r="E26268" s="41"/>
    </row>
    <row r="26269" spans="4:5" x14ac:dyDescent="0.2">
      <c r="D26269" s="1"/>
      <c r="E26269" s="41"/>
    </row>
    <row r="26270" spans="4:5" x14ac:dyDescent="0.2">
      <c r="D26270" s="1"/>
      <c r="E26270" s="41"/>
    </row>
    <row r="26271" spans="4:5" x14ac:dyDescent="0.2">
      <c r="D26271" s="1"/>
      <c r="E26271" s="41"/>
    </row>
    <row r="26272" spans="4:5" x14ac:dyDescent="0.2">
      <c r="D26272" s="1"/>
      <c r="E26272" s="41"/>
    </row>
    <row r="26273" spans="4:5" x14ac:dyDescent="0.2">
      <c r="D26273" s="1"/>
      <c r="E26273" s="41"/>
    </row>
    <row r="26274" spans="4:5" x14ac:dyDescent="0.2">
      <c r="D26274" s="1"/>
      <c r="E26274" s="41"/>
    </row>
    <row r="26275" spans="4:5" x14ac:dyDescent="0.2">
      <c r="D26275" s="1"/>
      <c r="E26275" s="41"/>
    </row>
    <row r="26276" spans="4:5" x14ac:dyDescent="0.2">
      <c r="D26276" s="1"/>
      <c r="E26276" s="41"/>
    </row>
    <row r="26277" spans="4:5" x14ac:dyDescent="0.2">
      <c r="D26277" s="1"/>
      <c r="E26277" s="41"/>
    </row>
    <row r="26278" spans="4:5" x14ac:dyDescent="0.2">
      <c r="D26278" s="1"/>
      <c r="E26278" s="41"/>
    </row>
    <row r="26279" spans="4:5" x14ac:dyDescent="0.2">
      <c r="D26279" s="1"/>
      <c r="E26279" s="41"/>
    </row>
    <row r="26280" spans="4:5" x14ac:dyDescent="0.2">
      <c r="D26280" s="1"/>
      <c r="E26280" s="41"/>
    </row>
    <row r="26281" spans="4:5" x14ac:dyDescent="0.2">
      <c r="D26281" s="1"/>
      <c r="E26281" s="41"/>
    </row>
    <row r="26282" spans="4:5" x14ac:dyDescent="0.2">
      <c r="D26282" s="1"/>
      <c r="E26282" s="41"/>
    </row>
    <row r="26283" spans="4:5" x14ac:dyDescent="0.2">
      <c r="D26283" s="1"/>
      <c r="E26283" s="41"/>
    </row>
    <row r="26284" spans="4:5" x14ac:dyDescent="0.2">
      <c r="D26284" s="1"/>
      <c r="E26284" s="41"/>
    </row>
    <row r="26285" spans="4:5" x14ac:dyDescent="0.2">
      <c r="D26285" s="1"/>
      <c r="E26285" s="41"/>
    </row>
    <row r="26286" spans="4:5" x14ac:dyDescent="0.2">
      <c r="D26286" s="1"/>
      <c r="E26286" s="41"/>
    </row>
    <row r="26287" spans="4:5" x14ac:dyDescent="0.2">
      <c r="D26287" s="1"/>
      <c r="E26287" s="41"/>
    </row>
    <row r="26288" spans="4:5" x14ac:dyDescent="0.2">
      <c r="D26288" s="1"/>
      <c r="E26288" s="41"/>
    </row>
    <row r="26289" spans="4:5" x14ac:dyDescent="0.2">
      <c r="D26289" s="1"/>
      <c r="E26289" s="41"/>
    </row>
    <row r="26290" spans="4:5" x14ac:dyDescent="0.2">
      <c r="D26290" s="1"/>
      <c r="E26290" s="41"/>
    </row>
    <row r="26291" spans="4:5" x14ac:dyDescent="0.2">
      <c r="D26291" s="1"/>
      <c r="E26291" s="41"/>
    </row>
    <row r="26292" spans="4:5" x14ac:dyDescent="0.2">
      <c r="D26292" s="1"/>
      <c r="E26292" s="41"/>
    </row>
    <row r="26293" spans="4:5" x14ac:dyDescent="0.2">
      <c r="D26293" s="1"/>
      <c r="E26293" s="41"/>
    </row>
    <row r="26294" spans="4:5" x14ac:dyDescent="0.2">
      <c r="D26294" s="1"/>
      <c r="E26294" s="41"/>
    </row>
    <row r="26295" spans="4:5" x14ac:dyDescent="0.2">
      <c r="D26295" s="1"/>
      <c r="E26295" s="41"/>
    </row>
    <row r="26296" spans="4:5" x14ac:dyDescent="0.2">
      <c r="D26296" s="1"/>
      <c r="E26296" s="41"/>
    </row>
    <row r="26297" spans="4:5" x14ac:dyDescent="0.2">
      <c r="D26297" s="1"/>
      <c r="E26297" s="41"/>
    </row>
    <row r="26298" spans="4:5" x14ac:dyDescent="0.2">
      <c r="D26298" s="1"/>
      <c r="E26298" s="41"/>
    </row>
    <row r="26299" spans="4:5" x14ac:dyDescent="0.2">
      <c r="D26299" s="1"/>
      <c r="E26299" s="41"/>
    </row>
    <row r="26300" spans="4:5" x14ac:dyDescent="0.2">
      <c r="D26300" s="1"/>
      <c r="E26300" s="41"/>
    </row>
    <row r="26301" spans="4:5" x14ac:dyDescent="0.2">
      <c r="D26301" s="1"/>
      <c r="E26301" s="41"/>
    </row>
    <row r="26302" spans="4:5" x14ac:dyDescent="0.2">
      <c r="D26302" s="1"/>
      <c r="E26302" s="41"/>
    </row>
    <row r="26303" spans="4:5" x14ac:dyDescent="0.2">
      <c r="D26303" s="1"/>
      <c r="E26303" s="41"/>
    </row>
    <row r="26304" spans="4:5" x14ac:dyDescent="0.2">
      <c r="D26304" s="1"/>
      <c r="E26304" s="41"/>
    </row>
    <row r="26305" spans="4:5" x14ac:dyDescent="0.2">
      <c r="D26305" s="1"/>
      <c r="E26305" s="41"/>
    </row>
    <row r="26306" spans="4:5" x14ac:dyDescent="0.2">
      <c r="D26306" s="1"/>
      <c r="E26306" s="41"/>
    </row>
    <row r="26307" spans="4:5" x14ac:dyDescent="0.2">
      <c r="D26307" s="1"/>
      <c r="E26307" s="41"/>
    </row>
    <row r="26308" spans="4:5" x14ac:dyDescent="0.2">
      <c r="D26308" s="1"/>
      <c r="E26308" s="41"/>
    </row>
    <row r="26309" spans="4:5" x14ac:dyDescent="0.2">
      <c r="D26309" s="1"/>
      <c r="E26309" s="41"/>
    </row>
    <row r="26310" spans="4:5" x14ac:dyDescent="0.2">
      <c r="D26310" s="1"/>
      <c r="E26310" s="41"/>
    </row>
    <row r="26311" spans="4:5" x14ac:dyDescent="0.2">
      <c r="D26311" s="1"/>
      <c r="E26311" s="41"/>
    </row>
    <row r="26312" spans="4:5" x14ac:dyDescent="0.2">
      <c r="D26312" s="1"/>
      <c r="E26312" s="41"/>
    </row>
    <row r="26313" spans="4:5" x14ac:dyDescent="0.2">
      <c r="D26313" s="1"/>
      <c r="E26313" s="41"/>
    </row>
    <row r="26314" spans="4:5" x14ac:dyDescent="0.2">
      <c r="D26314" s="1"/>
      <c r="E26314" s="41"/>
    </row>
    <row r="26315" spans="4:5" x14ac:dyDescent="0.2">
      <c r="D26315" s="1"/>
      <c r="E26315" s="41"/>
    </row>
    <row r="26316" spans="4:5" x14ac:dyDescent="0.2">
      <c r="D26316" s="1"/>
      <c r="E26316" s="41"/>
    </row>
    <row r="26317" spans="4:5" x14ac:dyDescent="0.2">
      <c r="D26317" s="1"/>
      <c r="E26317" s="41"/>
    </row>
    <row r="26318" spans="4:5" x14ac:dyDescent="0.2">
      <c r="D26318" s="1"/>
      <c r="E26318" s="41"/>
    </row>
    <row r="26319" spans="4:5" x14ac:dyDescent="0.2">
      <c r="D26319" s="1"/>
      <c r="E26319" s="41"/>
    </row>
    <row r="26320" spans="4:5" x14ac:dyDescent="0.2">
      <c r="D26320" s="1"/>
      <c r="E26320" s="41"/>
    </row>
    <row r="26321" spans="4:5" x14ac:dyDescent="0.2">
      <c r="D26321" s="1"/>
      <c r="E26321" s="41"/>
    </row>
    <row r="26322" spans="4:5" x14ac:dyDescent="0.2">
      <c r="D26322" s="1"/>
      <c r="E26322" s="41"/>
    </row>
    <row r="26323" spans="4:5" x14ac:dyDescent="0.2">
      <c r="D26323" s="1"/>
      <c r="E26323" s="41"/>
    </row>
    <row r="26324" spans="4:5" x14ac:dyDescent="0.2">
      <c r="D26324" s="1"/>
      <c r="E26324" s="41"/>
    </row>
    <row r="26325" spans="4:5" x14ac:dyDescent="0.2">
      <c r="D26325" s="1"/>
      <c r="E26325" s="41"/>
    </row>
    <row r="26326" spans="4:5" x14ac:dyDescent="0.2">
      <c r="D26326" s="1"/>
      <c r="E26326" s="41"/>
    </row>
    <row r="26327" spans="4:5" x14ac:dyDescent="0.2">
      <c r="D26327" s="1"/>
      <c r="E26327" s="41"/>
    </row>
    <row r="26328" spans="4:5" x14ac:dyDescent="0.2">
      <c r="D26328" s="1"/>
      <c r="E26328" s="41"/>
    </row>
    <row r="26329" spans="4:5" x14ac:dyDescent="0.2">
      <c r="D26329" s="1"/>
      <c r="E26329" s="41"/>
    </row>
    <row r="26330" spans="4:5" x14ac:dyDescent="0.2">
      <c r="D26330" s="1"/>
      <c r="E26330" s="41"/>
    </row>
    <row r="26331" spans="4:5" x14ac:dyDescent="0.2">
      <c r="D26331" s="1"/>
      <c r="E26331" s="41"/>
    </row>
    <row r="26332" spans="4:5" x14ac:dyDescent="0.2">
      <c r="D26332" s="1"/>
      <c r="E26332" s="41"/>
    </row>
    <row r="26333" spans="4:5" x14ac:dyDescent="0.2">
      <c r="D26333" s="1"/>
      <c r="E26333" s="41"/>
    </row>
    <row r="26334" spans="4:5" x14ac:dyDescent="0.2">
      <c r="D26334" s="1"/>
      <c r="E26334" s="41"/>
    </row>
    <row r="26335" spans="4:5" x14ac:dyDescent="0.2">
      <c r="D26335" s="1"/>
      <c r="E26335" s="41"/>
    </row>
    <row r="26336" spans="4:5" x14ac:dyDescent="0.2">
      <c r="D26336" s="1"/>
      <c r="E26336" s="41"/>
    </row>
    <row r="26337" spans="4:5" x14ac:dyDescent="0.2">
      <c r="D26337" s="1"/>
      <c r="E26337" s="41"/>
    </row>
    <row r="26338" spans="4:5" x14ac:dyDescent="0.2">
      <c r="D26338" s="1"/>
      <c r="E26338" s="41"/>
    </row>
    <row r="26339" spans="4:5" x14ac:dyDescent="0.2">
      <c r="D26339" s="1"/>
      <c r="E26339" s="41"/>
    </row>
    <row r="26340" spans="4:5" x14ac:dyDescent="0.2">
      <c r="D26340" s="1"/>
      <c r="E26340" s="41"/>
    </row>
    <row r="26341" spans="4:5" x14ac:dyDescent="0.2">
      <c r="D26341" s="1"/>
      <c r="E26341" s="41"/>
    </row>
    <row r="26342" spans="4:5" x14ac:dyDescent="0.2">
      <c r="D26342" s="1"/>
      <c r="E26342" s="41"/>
    </row>
    <row r="26343" spans="4:5" x14ac:dyDescent="0.2">
      <c r="D26343" s="1"/>
      <c r="E26343" s="41"/>
    </row>
    <row r="26344" spans="4:5" x14ac:dyDescent="0.2">
      <c r="D26344" s="1"/>
      <c r="E26344" s="41"/>
    </row>
    <row r="26345" spans="4:5" x14ac:dyDescent="0.2">
      <c r="D26345" s="1"/>
      <c r="E26345" s="41"/>
    </row>
    <row r="26346" spans="4:5" x14ac:dyDescent="0.2">
      <c r="D26346" s="1"/>
      <c r="E26346" s="41"/>
    </row>
    <row r="26347" spans="4:5" x14ac:dyDescent="0.2">
      <c r="D26347" s="1"/>
      <c r="E26347" s="41"/>
    </row>
    <row r="26348" spans="4:5" x14ac:dyDescent="0.2">
      <c r="D26348" s="1"/>
      <c r="E26348" s="41"/>
    </row>
    <row r="26349" spans="4:5" x14ac:dyDescent="0.2">
      <c r="D26349" s="1"/>
      <c r="E26349" s="41"/>
    </row>
    <row r="26350" spans="4:5" x14ac:dyDescent="0.2">
      <c r="D26350" s="1"/>
      <c r="E26350" s="41"/>
    </row>
    <row r="26351" spans="4:5" x14ac:dyDescent="0.2">
      <c r="D26351" s="1"/>
      <c r="E26351" s="41"/>
    </row>
    <row r="26352" spans="4:5" x14ac:dyDescent="0.2">
      <c r="D26352" s="1"/>
      <c r="E26352" s="41"/>
    </row>
    <row r="26353" spans="4:5" x14ac:dyDescent="0.2">
      <c r="D26353" s="1"/>
      <c r="E26353" s="41"/>
    </row>
    <row r="26354" spans="4:5" x14ac:dyDescent="0.2">
      <c r="D26354" s="1"/>
      <c r="E26354" s="41"/>
    </row>
    <row r="26355" spans="4:5" x14ac:dyDescent="0.2">
      <c r="D26355" s="1"/>
      <c r="E26355" s="41"/>
    </row>
    <row r="26356" spans="4:5" x14ac:dyDescent="0.2">
      <c r="D26356" s="1"/>
      <c r="E26356" s="41"/>
    </row>
    <row r="26357" spans="4:5" x14ac:dyDescent="0.2">
      <c r="D26357" s="1"/>
      <c r="E26357" s="41"/>
    </row>
    <row r="26358" spans="4:5" x14ac:dyDescent="0.2">
      <c r="D26358" s="1"/>
      <c r="E26358" s="41"/>
    </row>
    <row r="26359" spans="4:5" x14ac:dyDescent="0.2">
      <c r="D26359" s="1"/>
      <c r="E26359" s="41"/>
    </row>
    <row r="26360" spans="4:5" x14ac:dyDescent="0.2">
      <c r="D26360" s="1"/>
      <c r="E26360" s="41"/>
    </row>
    <row r="26361" spans="4:5" x14ac:dyDescent="0.2">
      <c r="D26361" s="1"/>
      <c r="E26361" s="41"/>
    </row>
    <row r="26362" spans="4:5" x14ac:dyDescent="0.2">
      <c r="D26362" s="1"/>
      <c r="E26362" s="41"/>
    </row>
    <row r="26363" spans="4:5" x14ac:dyDescent="0.2">
      <c r="D26363" s="1"/>
      <c r="E26363" s="41"/>
    </row>
    <row r="26364" spans="4:5" x14ac:dyDescent="0.2">
      <c r="D26364" s="1"/>
      <c r="E26364" s="41"/>
    </row>
    <row r="26365" spans="4:5" x14ac:dyDescent="0.2">
      <c r="D26365" s="1"/>
      <c r="E26365" s="41"/>
    </row>
    <row r="26366" spans="4:5" x14ac:dyDescent="0.2">
      <c r="D26366" s="1"/>
      <c r="E26366" s="41"/>
    </row>
    <row r="26367" spans="4:5" x14ac:dyDescent="0.2">
      <c r="D26367" s="1"/>
      <c r="E26367" s="41"/>
    </row>
    <row r="26368" spans="4:5" x14ac:dyDescent="0.2">
      <c r="D26368" s="1"/>
      <c r="E26368" s="41"/>
    </row>
    <row r="26369" spans="4:5" x14ac:dyDescent="0.2">
      <c r="D26369" s="1"/>
      <c r="E26369" s="41"/>
    </row>
    <row r="26370" spans="4:5" x14ac:dyDescent="0.2">
      <c r="D26370" s="1"/>
      <c r="E26370" s="41"/>
    </row>
    <row r="26371" spans="4:5" x14ac:dyDescent="0.2">
      <c r="D26371" s="1"/>
      <c r="E26371" s="41"/>
    </row>
    <row r="26372" spans="4:5" x14ac:dyDescent="0.2">
      <c r="D26372" s="1"/>
      <c r="E26372" s="41"/>
    </row>
    <row r="26373" spans="4:5" x14ac:dyDescent="0.2">
      <c r="D26373" s="1"/>
      <c r="E26373" s="41"/>
    </row>
    <row r="26374" spans="4:5" x14ac:dyDescent="0.2">
      <c r="D26374" s="1"/>
      <c r="E26374" s="41"/>
    </row>
    <row r="26375" spans="4:5" x14ac:dyDescent="0.2">
      <c r="D26375" s="1"/>
      <c r="E26375" s="41"/>
    </row>
    <row r="26376" spans="4:5" x14ac:dyDescent="0.2">
      <c r="D26376" s="1"/>
      <c r="E26376" s="41"/>
    </row>
    <row r="26377" spans="4:5" x14ac:dyDescent="0.2">
      <c r="D26377" s="1"/>
      <c r="E26377" s="41"/>
    </row>
    <row r="26378" spans="4:5" x14ac:dyDescent="0.2">
      <c r="D26378" s="1"/>
      <c r="E26378" s="41"/>
    </row>
    <row r="26379" spans="4:5" x14ac:dyDescent="0.2">
      <c r="D26379" s="1"/>
      <c r="E26379" s="41"/>
    </row>
    <row r="26380" spans="4:5" x14ac:dyDescent="0.2">
      <c r="D26380" s="1"/>
      <c r="E26380" s="41"/>
    </row>
    <row r="26381" spans="4:5" x14ac:dyDescent="0.2">
      <c r="D26381" s="1"/>
      <c r="E26381" s="41"/>
    </row>
    <row r="26382" spans="4:5" x14ac:dyDescent="0.2">
      <c r="D26382" s="1"/>
      <c r="E26382" s="41"/>
    </row>
    <row r="26383" spans="4:5" x14ac:dyDescent="0.2">
      <c r="D26383" s="1"/>
      <c r="E26383" s="41"/>
    </row>
    <row r="26384" spans="4:5" x14ac:dyDescent="0.2">
      <c r="D26384" s="1"/>
      <c r="E26384" s="41"/>
    </row>
    <row r="26385" spans="4:5" x14ac:dyDescent="0.2">
      <c r="D26385" s="1"/>
      <c r="E26385" s="41"/>
    </row>
    <row r="26386" spans="4:5" x14ac:dyDescent="0.2">
      <c r="D26386" s="1"/>
      <c r="E26386" s="41"/>
    </row>
    <row r="26387" spans="4:5" x14ac:dyDescent="0.2">
      <c r="D26387" s="1"/>
      <c r="E26387" s="41"/>
    </row>
    <row r="26388" spans="4:5" x14ac:dyDescent="0.2">
      <c r="D26388" s="1"/>
      <c r="E26388" s="41"/>
    </row>
    <row r="26389" spans="4:5" x14ac:dyDescent="0.2">
      <c r="D26389" s="1"/>
      <c r="E26389" s="41"/>
    </row>
    <row r="26390" spans="4:5" x14ac:dyDescent="0.2">
      <c r="D26390" s="1"/>
      <c r="E26390" s="41"/>
    </row>
    <row r="26391" spans="4:5" x14ac:dyDescent="0.2">
      <c r="D26391" s="1"/>
      <c r="E26391" s="41"/>
    </row>
    <row r="26392" spans="4:5" x14ac:dyDescent="0.2">
      <c r="D26392" s="1"/>
      <c r="E26392" s="41"/>
    </row>
    <row r="26393" spans="4:5" x14ac:dyDescent="0.2">
      <c r="D26393" s="1"/>
      <c r="E26393" s="41"/>
    </row>
    <row r="26394" spans="4:5" x14ac:dyDescent="0.2">
      <c r="D26394" s="1"/>
      <c r="E26394" s="41"/>
    </row>
    <row r="26395" spans="4:5" x14ac:dyDescent="0.2">
      <c r="D26395" s="1"/>
      <c r="E26395" s="41"/>
    </row>
    <row r="26396" spans="4:5" x14ac:dyDescent="0.2">
      <c r="D26396" s="1"/>
      <c r="E26396" s="41"/>
    </row>
    <row r="26397" spans="4:5" x14ac:dyDescent="0.2">
      <c r="D26397" s="1"/>
      <c r="E26397" s="41"/>
    </row>
    <row r="26398" spans="4:5" x14ac:dyDescent="0.2">
      <c r="D26398" s="1"/>
      <c r="E26398" s="41"/>
    </row>
    <row r="26399" spans="4:5" x14ac:dyDescent="0.2">
      <c r="D26399" s="1"/>
      <c r="E26399" s="41"/>
    </row>
    <row r="26400" spans="4:5" x14ac:dyDescent="0.2">
      <c r="D26400" s="1"/>
      <c r="E26400" s="41"/>
    </row>
    <row r="26401" spans="4:5" x14ac:dyDescent="0.2">
      <c r="D26401" s="1"/>
      <c r="E26401" s="41"/>
    </row>
    <row r="26402" spans="4:5" x14ac:dyDescent="0.2">
      <c r="D26402" s="1"/>
      <c r="E26402" s="41"/>
    </row>
    <row r="26403" spans="4:5" x14ac:dyDescent="0.2">
      <c r="D26403" s="1"/>
      <c r="E26403" s="41"/>
    </row>
    <row r="26404" spans="4:5" x14ac:dyDescent="0.2">
      <c r="D26404" s="1"/>
      <c r="E26404" s="41"/>
    </row>
    <row r="26405" spans="4:5" x14ac:dyDescent="0.2">
      <c r="D26405" s="1"/>
      <c r="E26405" s="41"/>
    </row>
    <row r="26406" spans="4:5" x14ac:dyDescent="0.2">
      <c r="D26406" s="1"/>
      <c r="E26406" s="41"/>
    </row>
    <row r="26407" spans="4:5" x14ac:dyDescent="0.2">
      <c r="D26407" s="1"/>
      <c r="E26407" s="41"/>
    </row>
    <row r="26408" spans="4:5" x14ac:dyDescent="0.2">
      <c r="D26408" s="1"/>
      <c r="E26408" s="41"/>
    </row>
    <row r="26409" spans="4:5" x14ac:dyDescent="0.2">
      <c r="D26409" s="1"/>
      <c r="E26409" s="41"/>
    </row>
    <row r="26410" spans="4:5" x14ac:dyDescent="0.2">
      <c r="D26410" s="1"/>
      <c r="E26410" s="41"/>
    </row>
    <row r="26411" spans="4:5" x14ac:dyDescent="0.2">
      <c r="D26411" s="1"/>
      <c r="E26411" s="41"/>
    </row>
    <row r="26412" spans="4:5" x14ac:dyDescent="0.2">
      <c r="D26412" s="1"/>
      <c r="E26412" s="41"/>
    </row>
    <row r="26413" spans="4:5" x14ac:dyDescent="0.2">
      <c r="D26413" s="1"/>
      <c r="E26413" s="41"/>
    </row>
    <row r="26414" spans="4:5" x14ac:dyDescent="0.2">
      <c r="D26414" s="1"/>
      <c r="E26414" s="41"/>
    </row>
    <row r="26415" spans="4:5" x14ac:dyDescent="0.2">
      <c r="D26415" s="1"/>
      <c r="E26415" s="41"/>
    </row>
    <row r="26416" spans="4:5" x14ac:dyDescent="0.2">
      <c r="D26416" s="1"/>
      <c r="E26416" s="41"/>
    </row>
    <row r="26417" spans="4:5" x14ac:dyDescent="0.2">
      <c r="D26417" s="1"/>
      <c r="E26417" s="41"/>
    </row>
    <row r="26418" spans="4:5" x14ac:dyDescent="0.2">
      <c r="D26418" s="1"/>
      <c r="E26418" s="41"/>
    </row>
    <row r="26419" spans="4:5" x14ac:dyDescent="0.2">
      <c r="D26419" s="1"/>
      <c r="E26419" s="41"/>
    </row>
    <row r="26420" spans="4:5" x14ac:dyDescent="0.2">
      <c r="D26420" s="1"/>
      <c r="E26420" s="41"/>
    </row>
    <row r="26421" spans="4:5" x14ac:dyDescent="0.2">
      <c r="D26421" s="1"/>
      <c r="E26421" s="41"/>
    </row>
    <row r="26422" spans="4:5" x14ac:dyDescent="0.2">
      <c r="D26422" s="1"/>
      <c r="E26422" s="41"/>
    </row>
    <row r="26423" spans="4:5" x14ac:dyDescent="0.2">
      <c r="D26423" s="1"/>
      <c r="E26423" s="41"/>
    </row>
    <row r="26424" spans="4:5" x14ac:dyDescent="0.2">
      <c r="D26424" s="1"/>
      <c r="E26424" s="41"/>
    </row>
    <row r="26425" spans="4:5" x14ac:dyDescent="0.2">
      <c r="D26425" s="1"/>
      <c r="E26425" s="41"/>
    </row>
    <row r="26426" spans="4:5" x14ac:dyDescent="0.2">
      <c r="D26426" s="1"/>
      <c r="E26426" s="41"/>
    </row>
    <row r="26427" spans="4:5" x14ac:dyDescent="0.2">
      <c r="D26427" s="1"/>
      <c r="E26427" s="41"/>
    </row>
    <row r="26428" spans="4:5" x14ac:dyDescent="0.2">
      <c r="D26428" s="1"/>
      <c r="E26428" s="41"/>
    </row>
    <row r="26429" spans="4:5" x14ac:dyDescent="0.2">
      <c r="D26429" s="1"/>
      <c r="E26429" s="41"/>
    </row>
    <row r="26430" spans="4:5" x14ac:dyDescent="0.2">
      <c r="D26430" s="1"/>
      <c r="E26430" s="41"/>
    </row>
    <row r="26431" spans="4:5" x14ac:dyDescent="0.2">
      <c r="D26431" s="1"/>
      <c r="E26431" s="41"/>
    </row>
    <row r="26432" spans="4:5" x14ac:dyDescent="0.2">
      <c r="D26432" s="1"/>
      <c r="E26432" s="41"/>
    </row>
    <row r="26433" spans="4:5" x14ac:dyDescent="0.2">
      <c r="D26433" s="1"/>
      <c r="E26433" s="41"/>
    </row>
    <row r="26434" spans="4:5" x14ac:dyDescent="0.2">
      <c r="D26434" s="1"/>
      <c r="E26434" s="41"/>
    </row>
    <row r="26435" spans="4:5" x14ac:dyDescent="0.2">
      <c r="D26435" s="1"/>
      <c r="E26435" s="41"/>
    </row>
    <row r="26436" spans="4:5" x14ac:dyDescent="0.2">
      <c r="D26436" s="1"/>
      <c r="E26436" s="41"/>
    </row>
    <row r="26437" spans="4:5" x14ac:dyDescent="0.2">
      <c r="D26437" s="1"/>
      <c r="E26437" s="41"/>
    </row>
    <row r="26438" spans="4:5" x14ac:dyDescent="0.2">
      <c r="D26438" s="1"/>
      <c r="E26438" s="41"/>
    </row>
    <row r="26439" spans="4:5" x14ac:dyDescent="0.2">
      <c r="D26439" s="1"/>
      <c r="E26439" s="41"/>
    </row>
    <row r="26440" spans="4:5" x14ac:dyDescent="0.2">
      <c r="D26440" s="1"/>
      <c r="E26440" s="41"/>
    </row>
    <row r="26441" spans="4:5" x14ac:dyDescent="0.2">
      <c r="D26441" s="1"/>
      <c r="E26441" s="41"/>
    </row>
    <row r="26442" spans="4:5" x14ac:dyDescent="0.2">
      <c r="D26442" s="1"/>
      <c r="E26442" s="41"/>
    </row>
    <row r="26443" spans="4:5" x14ac:dyDescent="0.2">
      <c r="D26443" s="1"/>
      <c r="E26443" s="41"/>
    </row>
    <row r="26444" spans="4:5" x14ac:dyDescent="0.2">
      <c r="D26444" s="1"/>
      <c r="E26444" s="41"/>
    </row>
    <row r="26445" spans="4:5" x14ac:dyDescent="0.2">
      <c r="D26445" s="1"/>
      <c r="E26445" s="41"/>
    </row>
    <row r="26446" spans="4:5" x14ac:dyDescent="0.2">
      <c r="D26446" s="1"/>
      <c r="E26446" s="41"/>
    </row>
    <row r="26447" spans="4:5" x14ac:dyDescent="0.2">
      <c r="D26447" s="1"/>
      <c r="E26447" s="41"/>
    </row>
    <row r="26448" spans="4:5" x14ac:dyDescent="0.2">
      <c r="D26448" s="1"/>
      <c r="E26448" s="41"/>
    </row>
    <row r="26449" spans="4:5" x14ac:dyDescent="0.2">
      <c r="D26449" s="1"/>
      <c r="E26449" s="41"/>
    </row>
    <row r="26450" spans="4:5" x14ac:dyDescent="0.2">
      <c r="D26450" s="1"/>
      <c r="E26450" s="41"/>
    </row>
    <row r="26451" spans="4:5" x14ac:dyDescent="0.2">
      <c r="D26451" s="1"/>
      <c r="E26451" s="41"/>
    </row>
    <row r="26452" spans="4:5" x14ac:dyDescent="0.2">
      <c r="D26452" s="1"/>
      <c r="E26452" s="41"/>
    </row>
    <row r="26453" spans="4:5" x14ac:dyDescent="0.2">
      <c r="D26453" s="1"/>
      <c r="E26453" s="41"/>
    </row>
    <row r="26454" spans="4:5" x14ac:dyDescent="0.2">
      <c r="D26454" s="1"/>
      <c r="E26454" s="41"/>
    </row>
    <row r="26455" spans="4:5" x14ac:dyDescent="0.2">
      <c r="D26455" s="1"/>
      <c r="E26455" s="41"/>
    </row>
    <row r="26456" spans="4:5" x14ac:dyDescent="0.2">
      <c r="D26456" s="1"/>
      <c r="E26456" s="41"/>
    </row>
    <row r="26457" spans="4:5" x14ac:dyDescent="0.2">
      <c r="D26457" s="1"/>
      <c r="E26457" s="41"/>
    </row>
    <row r="26458" spans="4:5" x14ac:dyDescent="0.2">
      <c r="D26458" s="1"/>
      <c r="E26458" s="41"/>
    </row>
    <row r="26459" spans="4:5" x14ac:dyDescent="0.2">
      <c r="D26459" s="1"/>
      <c r="E26459" s="41"/>
    </row>
    <row r="26460" spans="4:5" x14ac:dyDescent="0.2">
      <c r="D26460" s="1"/>
      <c r="E26460" s="41"/>
    </row>
    <row r="26461" spans="4:5" x14ac:dyDescent="0.2">
      <c r="D26461" s="1"/>
      <c r="E26461" s="41"/>
    </row>
    <row r="26462" spans="4:5" x14ac:dyDescent="0.2">
      <c r="D26462" s="1"/>
      <c r="E26462" s="41"/>
    </row>
    <row r="26463" spans="4:5" x14ac:dyDescent="0.2">
      <c r="D26463" s="1"/>
      <c r="E26463" s="41"/>
    </row>
    <row r="26464" spans="4:5" x14ac:dyDescent="0.2">
      <c r="D26464" s="1"/>
      <c r="E26464" s="41"/>
    </row>
    <row r="26465" spans="4:5" x14ac:dyDescent="0.2">
      <c r="D26465" s="1"/>
      <c r="E26465" s="41"/>
    </row>
    <row r="26466" spans="4:5" x14ac:dyDescent="0.2">
      <c r="D26466" s="1"/>
      <c r="E26466" s="41"/>
    </row>
    <row r="26467" spans="4:5" x14ac:dyDescent="0.2">
      <c r="D26467" s="1"/>
      <c r="E26467" s="41"/>
    </row>
    <row r="26468" spans="4:5" x14ac:dyDescent="0.2">
      <c r="D26468" s="1"/>
      <c r="E26468" s="41"/>
    </row>
    <row r="26469" spans="4:5" x14ac:dyDescent="0.2">
      <c r="D26469" s="1"/>
      <c r="E26469" s="41"/>
    </row>
    <row r="26470" spans="4:5" x14ac:dyDescent="0.2">
      <c r="D26470" s="1"/>
      <c r="E26470" s="41"/>
    </row>
    <row r="26471" spans="4:5" x14ac:dyDescent="0.2">
      <c r="D26471" s="1"/>
      <c r="E26471" s="41"/>
    </row>
    <row r="26472" spans="4:5" x14ac:dyDescent="0.2">
      <c r="D26472" s="1"/>
      <c r="E26472" s="41"/>
    </row>
    <row r="26473" spans="4:5" x14ac:dyDescent="0.2">
      <c r="D26473" s="1"/>
      <c r="E26473" s="41"/>
    </row>
    <row r="26474" spans="4:5" x14ac:dyDescent="0.2">
      <c r="D26474" s="1"/>
      <c r="E26474" s="41"/>
    </row>
    <row r="26475" spans="4:5" x14ac:dyDescent="0.2">
      <c r="D26475" s="1"/>
      <c r="E26475" s="41"/>
    </row>
    <row r="26476" spans="4:5" x14ac:dyDescent="0.2">
      <c r="D26476" s="1"/>
      <c r="E26476" s="41"/>
    </row>
    <row r="26477" spans="4:5" x14ac:dyDescent="0.2">
      <c r="D26477" s="1"/>
      <c r="E26477" s="41"/>
    </row>
    <row r="26478" spans="4:5" x14ac:dyDescent="0.2">
      <c r="D26478" s="1"/>
      <c r="E26478" s="41"/>
    </row>
    <row r="26479" spans="4:5" x14ac:dyDescent="0.2">
      <c r="D26479" s="1"/>
      <c r="E26479" s="41"/>
    </row>
    <row r="26480" spans="4:5" x14ac:dyDescent="0.2">
      <c r="D26480" s="1"/>
      <c r="E26480" s="41"/>
    </row>
    <row r="26481" spans="4:5" x14ac:dyDescent="0.2">
      <c r="D26481" s="1"/>
      <c r="E26481" s="41"/>
    </row>
    <row r="26482" spans="4:5" x14ac:dyDescent="0.2">
      <c r="D26482" s="1"/>
      <c r="E26482" s="41"/>
    </row>
    <row r="26483" spans="4:5" x14ac:dyDescent="0.2">
      <c r="D26483" s="1"/>
      <c r="E26483" s="41"/>
    </row>
    <row r="26484" spans="4:5" x14ac:dyDescent="0.2">
      <c r="D26484" s="1"/>
      <c r="E26484" s="41"/>
    </row>
    <row r="26485" spans="4:5" x14ac:dyDescent="0.2">
      <c r="D26485" s="1"/>
      <c r="E26485" s="41"/>
    </row>
    <row r="26486" spans="4:5" x14ac:dyDescent="0.2">
      <c r="D26486" s="1"/>
      <c r="E26486" s="41"/>
    </row>
    <row r="26487" spans="4:5" x14ac:dyDescent="0.2">
      <c r="D26487" s="1"/>
      <c r="E26487" s="41"/>
    </row>
    <row r="26488" spans="4:5" x14ac:dyDescent="0.2">
      <c r="D26488" s="1"/>
      <c r="E26488" s="41"/>
    </row>
    <row r="26489" spans="4:5" x14ac:dyDescent="0.2">
      <c r="D26489" s="1"/>
      <c r="E26489" s="41"/>
    </row>
    <row r="26490" spans="4:5" x14ac:dyDescent="0.2">
      <c r="D26490" s="1"/>
      <c r="E26490" s="41"/>
    </row>
    <row r="26491" spans="4:5" x14ac:dyDescent="0.2">
      <c r="D26491" s="1"/>
      <c r="E26491" s="41"/>
    </row>
    <row r="26492" spans="4:5" x14ac:dyDescent="0.2">
      <c r="D26492" s="1"/>
      <c r="E26492" s="41"/>
    </row>
    <row r="26493" spans="4:5" x14ac:dyDescent="0.2">
      <c r="D26493" s="1"/>
      <c r="E26493" s="41"/>
    </row>
    <row r="26494" spans="4:5" x14ac:dyDescent="0.2">
      <c r="D26494" s="1"/>
      <c r="E26494" s="41"/>
    </row>
    <row r="26495" spans="4:5" x14ac:dyDescent="0.2">
      <c r="D26495" s="1"/>
      <c r="E26495" s="41"/>
    </row>
    <row r="26496" spans="4:5" x14ac:dyDescent="0.2">
      <c r="D26496" s="1"/>
      <c r="E26496" s="41"/>
    </row>
    <row r="26497" spans="4:5" x14ac:dyDescent="0.2">
      <c r="D26497" s="1"/>
      <c r="E26497" s="41"/>
    </row>
    <row r="26498" spans="4:5" x14ac:dyDescent="0.2">
      <c r="D26498" s="1"/>
      <c r="E26498" s="41"/>
    </row>
    <row r="26499" spans="4:5" x14ac:dyDescent="0.2">
      <c r="D26499" s="1"/>
      <c r="E26499" s="41"/>
    </row>
    <row r="26500" spans="4:5" x14ac:dyDescent="0.2">
      <c r="D26500" s="1"/>
      <c r="E26500" s="41"/>
    </row>
    <row r="26501" spans="4:5" x14ac:dyDescent="0.2">
      <c r="D26501" s="1"/>
      <c r="E26501" s="41"/>
    </row>
    <row r="26502" spans="4:5" x14ac:dyDescent="0.2">
      <c r="D26502" s="1"/>
      <c r="E26502" s="41"/>
    </row>
    <row r="26503" spans="4:5" x14ac:dyDescent="0.2">
      <c r="D26503" s="1"/>
      <c r="E26503" s="41"/>
    </row>
    <row r="26504" spans="4:5" x14ac:dyDescent="0.2">
      <c r="D26504" s="1"/>
      <c r="E26504" s="41"/>
    </row>
    <row r="26505" spans="4:5" x14ac:dyDescent="0.2">
      <c r="D26505" s="1"/>
      <c r="E26505" s="41"/>
    </row>
    <row r="26506" spans="4:5" x14ac:dyDescent="0.2">
      <c r="D26506" s="1"/>
      <c r="E26506" s="41"/>
    </row>
    <row r="26507" spans="4:5" x14ac:dyDescent="0.2">
      <c r="D26507" s="1"/>
      <c r="E26507" s="41"/>
    </row>
    <row r="26508" spans="4:5" x14ac:dyDescent="0.2">
      <c r="D26508" s="1"/>
      <c r="E26508" s="41"/>
    </row>
    <row r="26509" spans="4:5" x14ac:dyDescent="0.2">
      <c r="D26509" s="1"/>
      <c r="E26509" s="41"/>
    </row>
    <row r="26510" spans="4:5" x14ac:dyDescent="0.2">
      <c r="D26510" s="1"/>
      <c r="E26510" s="41"/>
    </row>
    <row r="26511" spans="4:5" x14ac:dyDescent="0.2">
      <c r="D26511" s="1"/>
      <c r="E26511" s="41"/>
    </row>
    <row r="26512" spans="4:5" x14ac:dyDescent="0.2">
      <c r="D26512" s="1"/>
      <c r="E26512" s="41"/>
    </row>
    <row r="26513" spans="4:5" x14ac:dyDescent="0.2">
      <c r="D26513" s="1"/>
      <c r="E26513" s="41"/>
    </row>
    <row r="26514" spans="4:5" x14ac:dyDescent="0.2">
      <c r="D26514" s="1"/>
      <c r="E26514" s="41"/>
    </row>
    <row r="26515" spans="4:5" x14ac:dyDescent="0.2">
      <c r="D26515" s="1"/>
      <c r="E26515" s="41"/>
    </row>
    <row r="26516" spans="4:5" x14ac:dyDescent="0.2">
      <c r="D26516" s="1"/>
      <c r="E26516" s="41"/>
    </row>
    <row r="26517" spans="4:5" x14ac:dyDescent="0.2">
      <c r="D26517" s="1"/>
      <c r="E26517" s="41"/>
    </row>
    <row r="26518" spans="4:5" x14ac:dyDescent="0.2">
      <c r="D26518" s="1"/>
      <c r="E26518" s="41"/>
    </row>
    <row r="26519" spans="4:5" x14ac:dyDescent="0.2">
      <c r="D26519" s="1"/>
      <c r="E26519" s="41"/>
    </row>
    <row r="26520" spans="4:5" x14ac:dyDescent="0.2">
      <c r="D26520" s="1"/>
      <c r="E26520" s="41"/>
    </row>
    <row r="26521" spans="4:5" x14ac:dyDescent="0.2">
      <c r="D26521" s="1"/>
      <c r="E26521" s="41"/>
    </row>
    <row r="26522" spans="4:5" x14ac:dyDescent="0.2">
      <c r="D26522" s="1"/>
      <c r="E26522" s="41"/>
    </row>
    <row r="26523" spans="4:5" x14ac:dyDescent="0.2">
      <c r="D26523" s="1"/>
      <c r="E26523" s="41"/>
    </row>
    <row r="26524" spans="4:5" x14ac:dyDescent="0.2">
      <c r="D26524" s="1"/>
      <c r="E26524" s="41"/>
    </row>
    <row r="26525" spans="4:5" x14ac:dyDescent="0.2">
      <c r="D26525" s="1"/>
      <c r="E26525" s="41"/>
    </row>
    <row r="26526" spans="4:5" x14ac:dyDescent="0.2">
      <c r="D26526" s="1"/>
      <c r="E26526" s="41"/>
    </row>
    <row r="26527" spans="4:5" x14ac:dyDescent="0.2">
      <c r="D26527" s="1"/>
      <c r="E26527" s="41"/>
    </row>
    <row r="26528" spans="4:5" x14ac:dyDescent="0.2">
      <c r="D26528" s="1"/>
      <c r="E26528" s="41"/>
    </row>
    <row r="26529" spans="4:5" x14ac:dyDescent="0.2">
      <c r="D26529" s="1"/>
      <c r="E26529" s="41"/>
    </row>
    <row r="26530" spans="4:5" x14ac:dyDescent="0.2">
      <c r="D26530" s="1"/>
      <c r="E26530" s="41"/>
    </row>
    <row r="26531" spans="4:5" x14ac:dyDescent="0.2">
      <c r="D26531" s="1"/>
      <c r="E26531" s="41"/>
    </row>
    <row r="26532" spans="4:5" x14ac:dyDescent="0.2">
      <c r="D26532" s="1"/>
      <c r="E26532" s="41"/>
    </row>
    <row r="26533" spans="4:5" x14ac:dyDescent="0.2">
      <c r="D26533" s="1"/>
      <c r="E26533" s="41"/>
    </row>
    <row r="26534" spans="4:5" x14ac:dyDescent="0.2">
      <c r="D26534" s="1"/>
      <c r="E26534" s="41"/>
    </row>
    <row r="26535" spans="4:5" x14ac:dyDescent="0.2">
      <c r="D26535" s="1"/>
      <c r="E26535" s="41"/>
    </row>
    <row r="26536" spans="4:5" x14ac:dyDescent="0.2">
      <c r="D26536" s="1"/>
      <c r="E26536" s="41"/>
    </row>
    <row r="26537" spans="4:5" x14ac:dyDescent="0.2">
      <c r="D26537" s="1"/>
      <c r="E26537" s="41"/>
    </row>
    <row r="26538" spans="4:5" x14ac:dyDescent="0.2">
      <c r="D26538" s="1"/>
      <c r="E26538" s="41"/>
    </row>
    <row r="26539" spans="4:5" x14ac:dyDescent="0.2">
      <c r="D26539" s="1"/>
      <c r="E26539" s="41"/>
    </row>
    <row r="26540" spans="4:5" x14ac:dyDescent="0.2">
      <c r="D26540" s="1"/>
      <c r="E26540" s="41"/>
    </row>
    <row r="26541" spans="4:5" x14ac:dyDescent="0.2">
      <c r="D26541" s="1"/>
      <c r="E26541" s="41"/>
    </row>
    <row r="26542" spans="4:5" x14ac:dyDescent="0.2">
      <c r="D26542" s="1"/>
      <c r="E26542" s="41"/>
    </row>
    <row r="26543" spans="4:5" x14ac:dyDescent="0.2">
      <c r="D26543" s="1"/>
      <c r="E26543" s="41"/>
    </row>
    <row r="26544" spans="4:5" x14ac:dyDescent="0.2">
      <c r="D26544" s="1"/>
      <c r="E26544" s="41"/>
    </row>
    <row r="26545" spans="4:5" x14ac:dyDescent="0.2">
      <c r="D26545" s="1"/>
      <c r="E26545" s="41"/>
    </row>
    <row r="26546" spans="4:5" x14ac:dyDescent="0.2">
      <c r="D26546" s="1"/>
      <c r="E26546" s="41"/>
    </row>
    <row r="26547" spans="4:5" x14ac:dyDescent="0.2">
      <c r="D26547" s="1"/>
      <c r="E26547" s="41"/>
    </row>
    <row r="26548" spans="4:5" x14ac:dyDescent="0.2">
      <c r="D26548" s="1"/>
      <c r="E26548" s="41"/>
    </row>
    <row r="26549" spans="4:5" x14ac:dyDescent="0.2">
      <c r="D26549" s="1"/>
      <c r="E26549" s="41"/>
    </row>
    <row r="26550" spans="4:5" x14ac:dyDescent="0.2">
      <c r="D26550" s="1"/>
      <c r="E26550" s="41"/>
    </row>
    <row r="26551" spans="4:5" x14ac:dyDescent="0.2">
      <c r="D26551" s="1"/>
      <c r="E26551" s="41"/>
    </row>
    <row r="26552" spans="4:5" x14ac:dyDescent="0.2">
      <c r="D26552" s="1"/>
      <c r="E26552" s="41"/>
    </row>
    <row r="26553" spans="4:5" x14ac:dyDescent="0.2">
      <c r="D26553" s="1"/>
      <c r="E26553" s="41"/>
    </row>
    <row r="26554" spans="4:5" x14ac:dyDescent="0.2">
      <c r="D26554" s="1"/>
      <c r="E26554" s="41"/>
    </row>
    <row r="26555" spans="4:5" x14ac:dyDescent="0.2">
      <c r="D26555" s="1"/>
      <c r="E26555" s="41"/>
    </row>
    <row r="26556" spans="4:5" x14ac:dyDescent="0.2">
      <c r="D26556" s="1"/>
      <c r="E26556" s="41"/>
    </row>
    <row r="26557" spans="4:5" x14ac:dyDescent="0.2">
      <c r="D26557" s="1"/>
      <c r="E26557" s="41"/>
    </row>
    <row r="26558" spans="4:5" x14ac:dyDescent="0.2">
      <c r="D26558" s="1"/>
      <c r="E26558" s="41"/>
    </row>
    <row r="26559" spans="4:5" x14ac:dyDescent="0.2">
      <c r="D26559" s="1"/>
      <c r="E26559" s="41"/>
    </row>
    <row r="26560" spans="4:5" x14ac:dyDescent="0.2">
      <c r="D26560" s="1"/>
      <c r="E26560" s="41"/>
    </row>
    <row r="26561" spans="4:5" x14ac:dyDescent="0.2">
      <c r="D26561" s="1"/>
      <c r="E26561" s="41"/>
    </row>
    <row r="26562" spans="4:5" x14ac:dyDescent="0.2">
      <c r="D26562" s="1"/>
      <c r="E26562" s="41"/>
    </row>
    <row r="26563" spans="4:5" x14ac:dyDescent="0.2">
      <c r="D26563" s="1"/>
      <c r="E26563" s="41"/>
    </row>
    <row r="26564" spans="4:5" x14ac:dyDescent="0.2">
      <c r="D26564" s="1"/>
      <c r="E26564" s="41"/>
    </row>
    <row r="26565" spans="4:5" x14ac:dyDescent="0.2">
      <c r="D26565" s="1"/>
      <c r="E26565" s="41"/>
    </row>
    <row r="26566" spans="4:5" x14ac:dyDescent="0.2">
      <c r="D26566" s="1"/>
      <c r="E26566" s="41"/>
    </row>
    <row r="26567" spans="4:5" x14ac:dyDescent="0.2">
      <c r="D26567" s="1"/>
      <c r="E26567" s="41"/>
    </row>
    <row r="26568" spans="4:5" x14ac:dyDescent="0.2">
      <c r="D26568" s="1"/>
      <c r="E26568" s="41"/>
    </row>
    <row r="26569" spans="4:5" x14ac:dyDescent="0.2">
      <c r="D26569" s="1"/>
      <c r="E26569" s="41"/>
    </row>
    <row r="26570" spans="4:5" x14ac:dyDescent="0.2">
      <c r="D26570" s="1"/>
      <c r="E26570" s="41"/>
    </row>
    <row r="26571" spans="4:5" x14ac:dyDescent="0.2">
      <c r="D26571" s="1"/>
      <c r="E26571" s="41"/>
    </row>
    <row r="26572" spans="4:5" x14ac:dyDescent="0.2">
      <c r="D26572" s="1"/>
      <c r="E26572" s="41"/>
    </row>
    <row r="26573" spans="4:5" x14ac:dyDescent="0.2">
      <c r="D26573" s="1"/>
      <c r="E26573" s="41"/>
    </row>
    <row r="26574" spans="4:5" x14ac:dyDescent="0.2">
      <c r="D26574" s="1"/>
      <c r="E26574" s="41"/>
    </row>
    <row r="26575" spans="4:5" x14ac:dyDescent="0.2">
      <c r="D26575" s="1"/>
      <c r="E26575" s="41"/>
    </row>
    <row r="26576" spans="4:5" x14ac:dyDescent="0.2">
      <c r="D26576" s="1"/>
      <c r="E26576" s="41"/>
    </row>
    <row r="26577" spans="4:5" x14ac:dyDescent="0.2">
      <c r="D26577" s="1"/>
      <c r="E26577" s="41"/>
    </row>
    <row r="26578" spans="4:5" x14ac:dyDescent="0.2">
      <c r="D26578" s="1"/>
      <c r="E26578" s="41"/>
    </row>
    <row r="26579" spans="4:5" x14ac:dyDescent="0.2">
      <c r="D26579" s="1"/>
      <c r="E26579" s="41"/>
    </row>
    <row r="26580" spans="4:5" x14ac:dyDescent="0.2">
      <c r="D26580" s="1"/>
      <c r="E26580" s="41"/>
    </row>
    <row r="26581" spans="4:5" x14ac:dyDescent="0.2">
      <c r="D26581" s="1"/>
      <c r="E26581" s="41"/>
    </row>
    <row r="26582" spans="4:5" x14ac:dyDescent="0.2">
      <c r="D26582" s="1"/>
      <c r="E26582" s="41"/>
    </row>
    <row r="26583" spans="4:5" x14ac:dyDescent="0.2">
      <c r="D26583" s="1"/>
      <c r="E26583" s="41"/>
    </row>
    <row r="26584" spans="4:5" x14ac:dyDescent="0.2">
      <c r="D26584" s="1"/>
      <c r="E26584" s="41"/>
    </row>
    <row r="26585" spans="4:5" x14ac:dyDescent="0.2">
      <c r="D26585" s="1"/>
      <c r="E26585" s="41"/>
    </row>
    <row r="26586" spans="4:5" x14ac:dyDescent="0.2">
      <c r="D26586" s="1"/>
      <c r="E26586" s="41"/>
    </row>
    <row r="26587" spans="4:5" x14ac:dyDescent="0.2">
      <c r="D26587" s="1"/>
      <c r="E26587" s="41"/>
    </row>
    <row r="26588" spans="4:5" x14ac:dyDescent="0.2">
      <c r="D26588" s="1"/>
      <c r="E26588" s="41"/>
    </row>
    <row r="26589" spans="4:5" x14ac:dyDescent="0.2">
      <c r="D26589" s="1"/>
      <c r="E26589" s="41"/>
    </row>
    <row r="26590" spans="4:5" x14ac:dyDescent="0.2">
      <c r="D26590" s="1"/>
      <c r="E26590" s="41"/>
    </row>
    <row r="26591" spans="4:5" x14ac:dyDescent="0.2">
      <c r="D26591" s="1"/>
      <c r="E26591" s="41"/>
    </row>
    <row r="26592" spans="4:5" x14ac:dyDescent="0.2">
      <c r="D26592" s="1"/>
      <c r="E26592" s="41"/>
    </row>
    <row r="26593" spans="4:5" x14ac:dyDescent="0.2">
      <c r="D26593" s="1"/>
      <c r="E26593" s="41"/>
    </row>
    <row r="26594" spans="4:5" x14ac:dyDescent="0.2">
      <c r="D26594" s="1"/>
      <c r="E26594" s="41"/>
    </row>
    <row r="26595" spans="4:5" x14ac:dyDescent="0.2">
      <c r="D26595" s="1"/>
      <c r="E26595" s="41"/>
    </row>
    <row r="26596" spans="4:5" x14ac:dyDescent="0.2">
      <c r="D26596" s="1"/>
      <c r="E26596" s="41"/>
    </row>
    <row r="26597" spans="4:5" x14ac:dyDescent="0.2">
      <c r="D26597" s="1"/>
      <c r="E26597" s="41"/>
    </row>
    <row r="26598" spans="4:5" x14ac:dyDescent="0.2">
      <c r="D26598" s="1"/>
      <c r="E26598" s="41"/>
    </row>
    <row r="26599" spans="4:5" x14ac:dyDescent="0.2">
      <c r="D26599" s="1"/>
      <c r="E26599" s="41"/>
    </row>
    <row r="26600" spans="4:5" x14ac:dyDescent="0.2">
      <c r="D26600" s="1"/>
      <c r="E26600" s="41"/>
    </row>
    <row r="26601" spans="4:5" x14ac:dyDescent="0.2">
      <c r="D26601" s="1"/>
      <c r="E26601" s="41"/>
    </row>
    <row r="26602" spans="4:5" x14ac:dyDescent="0.2">
      <c r="D26602" s="1"/>
      <c r="E26602" s="41"/>
    </row>
    <row r="26603" spans="4:5" x14ac:dyDescent="0.2">
      <c r="D26603" s="1"/>
      <c r="E26603" s="41"/>
    </row>
    <row r="26604" spans="4:5" x14ac:dyDescent="0.2">
      <c r="D26604" s="1"/>
      <c r="E26604" s="41"/>
    </row>
    <row r="26605" spans="4:5" x14ac:dyDescent="0.2">
      <c r="D26605" s="1"/>
      <c r="E26605" s="41"/>
    </row>
    <row r="26606" spans="4:5" x14ac:dyDescent="0.2">
      <c r="D26606" s="1"/>
      <c r="E26606" s="41"/>
    </row>
    <row r="26607" spans="4:5" x14ac:dyDescent="0.2">
      <c r="D26607" s="1"/>
      <c r="E26607" s="41"/>
    </row>
    <row r="26608" spans="4:5" x14ac:dyDescent="0.2">
      <c r="D26608" s="1"/>
      <c r="E26608" s="41"/>
    </row>
    <row r="26609" spans="4:5" x14ac:dyDescent="0.2">
      <c r="D26609" s="1"/>
      <c r="E26609" s="41"/>
    </row>
    <row r="26610" spans="4:5" x14ac:dyDescent="0.2">
      <c r="D26610" s="1"/>
      <c r="E26610" s="41"/>
    </row>
    <row r="26611" spans="4:5" x14ac:dyDescent="0.2">
      <c r="D26611" s="1"/>
      <c r="E26611" s="41"/>
    </row>
    <row r="26612" spans="4:5" x14ac:dyDescent="0.2">
      <c r="D26612" s="1"/>
      <c r="E26612" s="41"/>
    </row>
    <row r="26613" spans="4:5" x14ac:dyDescent="0.2">
      <c r="D26613" s="1"/>
      <c r="E26613" s="41"/>
    </row>
    <row r="26614" spans="4:5" x14ac:dyDescent="0.2">
      <c r="D26614" s="1"/>
      <c r="E26614" s="41"/>
    </row>
    <row r="26615" spans="4:5" x14ac:dyDescent="0.2">
      <c r="D26615" s="1"/>
      <c r="E26615" s="41"/>
    </row>
    <row r="26616" spans="4:5" x14ac:dyDescent="0.2">
      <c r="D26616" s="1"/>
      <c r="E26616" s="41"/>
    </row>
    <row r="26617" spans="4:5" x14ac:dyDescent="0.2">
      <c r="D26617" s="1"/>
      <c r="E26617" s="41"/>
    </row>
    <row r="26618" spans="4:5" x14ac:dyDescent="0.2">
      <c r="D26618" s="1"/>
      <c r="E26618" s="41"/>
    </row>
    <row r="26619" spans="4:5" x14ac:dyDescent="0.2">
      <c r="D26619" s="1"/>
      <c r="E26619" s="41"/>
    </row>
    <row r="26620" spans="4:5" x14ac:dyDescent="0.2">
      <c r="D26620" s="1"/>
      <c r="E26620" s="41"/>
    </row>
    <row r="26621" spans="4:5" x14ac:dyDescent="0.2">
      <c r="D26621" s="1"/>
      <c r="E26621" s="41"/>
    </row>
    <row r="26622" spans="4:5" x14ac:dyDescent="0.2">
      <c r="D26622" s="1"/>
      <c r="E26622" s="41"/>
    </row>
    <row r="26623" spans="4:5" x14ac:dyDescent="0.2">
      <c r="D26623" s="1"/>
      <c r="E26623" s="41"/>
    </row>
    <row r="26624" spans="4:5" x14ac:dyDescent="0.2">
      <c r="D26624" s="1"/>
      <c r="E26624" s="41"/>
    </row>
    <row r="26625" spans="4:5" x14ac:dyDescent="0.2">
      <c r="D26625" s="1"/>
      <c r="E26625" s="41"/>
    </row>
    <row r="26626" spans="4:5" x14ac:dyDescent="0.2">
      <c r="D26626" s="1"/>
      <c r="E26626" s="41"/>
    </row>
    <row r="26627" spans="4:5" x14ac:dyDescent="0.2">
      <c r="D26627" s="1"/>
      <c r="E26627" s="41"/>
    </row>
    <row r="26628" spans="4:5" x14ac:dyDescent="0.2">
      <c r="D26628" s="1"/>
      <c r="E26628" s="41"/>
    </row>
    <row r="26629" spans="4:5" x14ac:dyDescent="0.2">
      <c r="D26629" s="1"/>
      <c r="E26629" s="41"/>
    </row>
    <row r="26630" spans="4:5" x14ac:dyDescent="0.2">
      <c r="D26630" s="1"/>
      <c r="E26630" s="41"/>
    </row>
    <row r="26631" spans="4:5" x14ac:dyDescent="0.2">
      <c r="D26631" s="1"/>
      <c r="E26631" s="41"/>
    </row>
    <row r="26632" spans="4:5" x14ac:dyDescent="0.2">
      <c r="D26632" s="1"/>
      <c r="E26632" s="41"/>
    </row>
    <row r="26633" spans="4:5" x14ac:dyDescent="0.2">
      <c r="D26633" s="1"/>
      <c r="E26633" s="41"/>
    </row>
    <row r="26634" spans="4:5" x14ac:dyDescent="0.2">
      <c r="D26634" s="1"/>
      <c r="E26634" s="41"/>
    </row>
    <row r="26635" spans="4:5" x14ac:dyDescent="0.2">
      <c r="D26635" s="1"/>
      <c r="E26635" s="41"/>
    </row>
    <row r="26636" spans="4:5" x14ac:dyDescent="0.2">
      <c r="D26636" s="1"/>
      <c r="E26636" s="41"/>
    </row>
    <row r="26637" spans="4:5" x14ac:dyDescent="0.2">
      <c r="D26637" s="1"/>
      <c r="E26637" s="41"/>
    </row>
    <row r="26638" spans="4:5" x14ac:dyDescent="0.2">
      <c r="D26638" s="1"/>
      <c r="E26638" s="41"/>
    </row>
    <row r="26639" spans="4:5" x14ac:dyDescent="0.2">
      <c r="D26639" s="1"/>
      <c r="E26639" s="41"/>
    </row>
    <row r="26640" spans="4:5" x14ac:dyDescent="0.2">
      <c r="D26640" s="1"/>
      <c r="E26640" s="41"/>
    </row>
    <row r="26641" spans="4:5" x14ac:dyDescent="0.2">
      <c r="D26641" s="1"/>
      <c r="E26641" s="41"/>
    </row>
    <row r="26642" spans="4:5" x14ac:dyDescent="0.2">
      <c r="D26642" s="1"/>
      <c r="E26642" s="41"/>
    </row>
    <row r="26643" spans="4:5" x14ac:dyDescent="0.2">
      <c r="D26643" s="1"/>
      <c r="E26643" s="41"/>
    </row>
    <row r="26644" spans="4:5" x14ac:dyDescent="0.2">
      <c r="D26644" s="1"/>
      <c r="E26644" s="41"/>
    </row>
    <row r="26645" spans="4:5" x14ac:dyDescent="0.2">
      <c r="D26645" s="1"/>
      <c r="E26645" s="41"/>
    </row>
    <row r="26646" spans="4:5" x14ac:dyDescent="0.2">
      <c r="D26646" s="1"/>
      <c r="E26646" s="41"/>
    </row>
    <row r="26647" spans="4:5" x14ac:dyDescent="0.2">
      <c r="D26647" s="1"/>
      <c r="E26647" s="41"/>
    </row>
    <row r="26648" spans="4:5" x14ac:dyDescent="0.2">
      <c r="D26648" s="1"/>
      <c r="E26648" s="41"/>
    </row>
    <row r="26649" spans="4:5" x14ac:dyDescent="0.2">
      <c r="D26649" s="1"/>
      <c r="E26649" s="41"/>
    </row>
    <row r="26650" spans="4:5" x14ac:dyDescent="0.2">
      <c r="D26650" s="1"/>
      <c r="E26650" s="41"/>
    </row>
    <row r="26651" spans="4:5" x14ac:dyDescent="0.2">
      <c r="D26651" s="1"/>
      <c r="E26651" s="41"/>
    </row>
    <row r="26652" spans="4:5" x14ac:dyDescent="0.2">
      <c r="D26652" s="1"/>
      <c r="E26652" s="41"/>
    </row>
    <row r="26653" spans="4:5" x14ac:dyDescent="0.2">
      <c r="D26653" s="1"/>
      <c r="E26653" s="41"/>
    </row>
    <row r="26654" spans="4:5" x14ac:dyDescent="0.2">
      <c r="D26654" s="1"/>
      <c r="E26654" s="41"/>
    </row>
    <row r="26655" spans="4:5" x14ac:dyDescent="0.2">
      <c r="D26655" s="1"/>
      <c r="E26655" s="41"/>
    </row>
    <row r="26656" spans="4:5" x14ac:dyDescent="0.2">
      <c r="D26656" s="1"/>
      <c r="E26656" s="41"/>
    </row>
    <row r="26657" spans="4:5" x14ac:dyDescent="0.2">
      <c r="D26657" s="1"/>
      <c r="E26657" s="41"/>
    </row>
    <row r="26658" spans="4:5" x14ac:dyDescent="0.2">
      <c r="D26658" s="1"/>
      <c r="E26658" s="41"/>
    </row>
    <row r="26659" spans="4:5" x14ac:dyDescent="0.2">
      <c r="D26659" s="1"/>
      <c r="E26659" s="41"/>
    </row>
    <row r="26660" spans="4:5" x14ac:dyDescent="0.2">
      <c r="D26660" s="1"/>
      <c r="E26660" s="41"/>
    </row>
    <row r="26661" spans="4:5" x14ac:dyDescent="0.2">
      <c r="D26661" s="1"/>
      <c r="E26661" s="41"/>
    </row>
    <row r="26662" spans="4:5" x14ac:dyDescent="0.2">
      <c r="D26662" s="1"/>
      <c r="E26662" s="41"/>
    </row>
    <row r="26663" spans="4:5" x14ac:dyDescent="0.2">
      <c r="D26663" s="1"/>
      <c r="E26663" s="41"/>
    </row>
    <row r="26664" spans="4:5" x14ac:dyDescent="0.2">
      <c r="D26664" s="1"/>
      <c r="E26664" s="41"/>
    </row>
    <row r="26665" spans="4:5" x14ac:dyDescent="0.2">
      <c r="D26665" s="1"/>
      <c r="E26665" s="41"/>
    </row>
    <row r="26666" spans="4:5" x14ac:dyDescent="0.2">
      <c r="D26666" s="1"/>
      <c r="E26666" s="41"/>
    </row>
    <row r="26667" spans="4:5" x14ac:dyDescent="0.2">
      <c r="D26667" s="1"/>
      <c r="E26667" s="41"/>
    </row>
    <row r="26668" spans="4:5" x14ac:dyDescent="0.2">
      <c r="D26668" s="1"/>
      <c r="E26668" s="41"/>
    </row>
    <row r="26669" spans="4:5" x14ac:dyDescent="0.2">
      <c r="D26669" s="1"/>
      <c r="E26669" s="41"/>
    </row>
    <row r="26670" spans="4:5" x14ac:dyDescent="0.2">
      <c r="D26670" s="1"/>
      <c r="E26670" s="41"/>
    </row>
    <row r="26671" spans="4:5" x14ac:dyDescent="0.2">
      <c r="D26671" s="1"/>
      <c r="E26671" s="41"/>
    </row>
    <row r="26672" spans="4:5" x14ac:dyDescent="0.2">
      <c r="D26672" s="1"/>
      <c r="E26672" s="41"/>
    </row>
    <row r="26673" spans="4:5" x14ac:dyDescent="0.2">
      <c r="D26673" s="1"/>
      <c r="E26673" s="41"/>
    </row>
    <row r="26674" spans="4:5" x14ac:dyDescent="0.2">
      <c r="D26674" s="1"/>
      <c r="E26674" s="41"/>
    </row>
    <row r="26675" spans="4:5" x14ac:dyDescent="0.2">
      <c r="D26675" s="1"/>
      <c r="E26675" s="41"/>
    </row>
    <row r="26676" spans="4:5" x14ac:dyDescent="0.2">
      <c r="D26676" s="1"/>
      <c r="E26676" s="41"/>
    </row>
    <row r="26677" spans="4:5" x14ac:dyDescent="0.2">
      <c r="D26677" s="1"/>
      <c r="E26677" s="41"/>
    </row>
    <row r="26678" spans="4:5" x14ac:dyDescent="0.2">
      <c r="D26678" s="1"/>
      <c r="E26678" s="41"/>
    </row>
    <row r="26679" spans="4:5" x14ac:dyDescent="0.2">
      <c r="D26679" s="1"/>
      <c r="E26679" s="41"/>
    </row>
    <row r="26680" spans="4:5" x14ac:dyDescent="0.2">
      <c r="D26680" s="1"/>
      <c r="E26680" s="41"/>
    </row>
    <row r="26681" spans="4:5" x14ac:dyDescent="0.2">
      <c r="D26681" s="1"/>
      <c r="E26681" s="41"/>
    </row>
    <row r="26682" spans="4:5" x14ac:dyDescent="0.2">
      <c r="D26682" s="1"/>
      <c r="E26682" s="41"/>
    </row>
    <row r="26683" spans="4:5" x14ac:dyDescent="0.2">
      <c r="D26683" s="1"/>
      <c r="E26683" s="41"/>
    </row>
    <row r="26684" spans="4:5" x14ac:dyDescent="0.2">
      <c r="D26684" s="1"/>
      <c r="E26684" s="41"/>
    </row>
    <row r="26685" spans="4:5" x14ac:dyDescent="0.2">
      <c r="D26685" s="1"/>
      <c r="E26685" s="41"/>
    </row>
    <row r="26686" spans="4:5" x14ac:dyDescent="0.2">
      <c r="D26686" s="1"/>
      <c r="E26686" s="41"/>
    </row>
    <row r="26687" spans="4:5" x14ac:dyDescent="0.2">
      <c r="D26687" s="1"/>
      <c r="E26687" s="41"/>
    </row>
    <row r="26688" spans="4:5" x14ac:dyDescent="0.2">
      <c r="D26688" s="1"/>
      <c r="E26688" s="41"/>
    </row>
    <row r="26689" spans="4:5" x14ac:dyDescent="0.2">
      <c r="D26689" s="1"/>
      <c r="E26689" s="41"/>
    </row>
    <row r="26690" spans="4:5" x14ac:dyDescent="0.2">
      <c r="D26690" s="1"/>
      <c r="E26690" s="41"/>
    </row>
    <row r="26691" spans="4:5" x14ac:dyDescent="0.2">
      <c r="D26691" s="1"/>
      <c r="E26691" s="41"/>
    </row>
    <row r="26692" spans="4:5" x14ac:dyDescent="0.2">
      <c r="D26692" s="1"/>
      <c r="E26692" s="41"/>
    </row>
    <row r="26693" spans="4:5" x14ac:dyDescent="0.2">
      <c r="D26693" s="1"/>
      <c r="E26693" s="41"/>
    </row>
    <row r="26694" spans="4:5" x14ac:dyDescent="0.2">
      <c r="D26694" s="1"/>
      <c r="E26694" s="41"/>
    </row>
    <row r="26695" spans="4:5" x14ac:dyDescent="0.2">
      <c r="D26695" s="1"/>
      <c r="E26695" s="41"/>
    </row>
    <row r="26696" spans="4:5" x14ac:dyDescent="0.2">
      <c r="D26696" s="1"/>
      <c r="E26696" s="41"/>
    </row>
    <row r="26697" spans="4:5" x14ac:dyDescent="0.2">
      <c r="D26697" s="1"/>
      <c r="E26697" s="41"/>
    </row>
    <row r="26698" spans="4:5" x14ac:dyDescent="0.2">
      <c r="D26698" s="1"/>
      <c r="E26698" s="41"/>
    </row>
    <row r="26699" spans="4:5" x14ac:dyDescent="0.2">
      <c r="D26699" s="1"/>
      <c r="E26699" s="41"/>
    </row>
    <row r="26700" spans="4:5" x14ac:dyDescent="0.2">
      <c r="D26700" s="1"/>
      <c r="E26700" s="41"/>
    </row>
    <row r="26701" spans="4:5" x14ac:dyDescent="0.2">
      <c r="D26701" s="1"/>
      <c r="E26701" s="41"/>
    </row>
    <row r="26702" spans="4:5" x14ac:dyDescent="0.2">
      <c r="D26702" s="1"/>
      <c r="E26702" s="41"/>
    </row>
    <row r="26703" spans="4:5" x14ac:dyDescent="0.2">
      <c r="D26703" s="1"/>
      <c r="E26703" s="41"/>
    </row>
    <row r="26704" spans="4:5" x14ac:dyDescent="0.2">
      <c r="D26704" s="1"/>
      <c r="E26704" s="41"/>
    </row>
    <row r="26705" spans="4:5" x14ac:dyDescent="0.2">
      <c r="D26705" s="1"/>
      <c r="E26705" s="41"/>
    </row>
    <row r="26706" spans="4:5" x14ac:dyDescent="0.2">
      <c r="D26706" s="1"/>
      <c r="E26706" s="41"/>
    </row>
    <row r="26707" spans="4:5" x14ac:dyDescent="0.2">
      <c r="D26707" s="1"/>
      <c r="E26707" s="41"/>
    </row>
    <row r="26708" spans="4:5" x14ac:dyDescent="0.2">
      <c r="D26708" s="1"/>
      <c r="E26708" s="41"/>
    </row>
    <row r="26709" spans="4:5" x14ac:dyDescent="0.2">
      <c r="D26709" s="1"/>
      <c r="E26709" s="41"/>
    </row>
    <row r="26710" spans="4:5" x14ac:dyDescent="0.2">
      <c r="D26710" s="1"/>
      <c r="E26710" s="41"/>
    </row>
    <row r="26711" spans="4:5" x14ac:dyDescent="0.2">
      <c r="D26711" s="1"/>
      <c r="E26711" s="41"/>
    </row>
    <row r="26712" spans="4:5" x14ac:dyDescent="0.2">
      <c r="D26712" s="1"/>
      <c r="E26712" s="41"/>
    </row>
    <row r="26713" spans="4:5" x14ac:dyDescent="0.2">
      <c r="D26713" s="1"/>
      <c r="E26713" s="41"/>
    </row>
    <row r="26714" spans="4:5" x14ac:dyDescent="0.2">
      <c r="D26714" s="1"/>
      <c r="E26714" s="41"/>
    </row>
    <row r="26715" spans="4:5" x14ac:dyDescent="0.2">
      <c r="D26715" s="1"/>
      <c r="E26715" s="41"/>
    </row>
    <row r="26716" spans="4:5" x14ac:dyDescent="0.2">
      <c r="D26716" s="1"/>
      <c r="E26716" s="41"/>
    </row>
    <row r="26717" spans="4:5" x14ac:dyDescent="0.2">
      <c r="D26717" s="1"/>
      <c r="E26717" s="41"/>
    </row>
    <row r="26718" spans="4:5" x14ac:dyDescent="0.2">
      <c r="D26718" s="1"/>
      <c r="E26718" s="41"/>
    </row>
    <row r="26719" spans="4:5" x14ac:dyDescent="0.2">
      <c r="D26719" s="1"/>
      <c r="E26719" s="41"/>
    </row>
    <row r="26720" spans="4:5" x14ac:dyDescent="0.2">
      <c r="D26720" s="1"/>
      <c r="E26720" s="41"/>
    </row>
    <row r="26721" spans="4:5" x14ac:dyDescent="0.2">
      <c r="D26721" s="1"/>
      <c r="E26721" s="41"/>
    </row>
    <row r="26722" spans="4:5" x14ac:dyDescent="0.2">
      <c r="D26722" s="1"/>
      <c r="E26722" s="41"/>
    </row>
    <row r="26723" spans="4:5" x14ac:dyDescent="0.2">
      <c r="D26723" s="1"/>
      <c r="E26723" s="41"/>
    </row>
    <row r="26724" spans="4:5" x14ac:dyDescent="0.2">
      <c r="D26724" s="1"/>
      <c r="E26724" s="41"/>
    </row>
    <row r="26725" spans="4:5" x14ac:dyDescent="0.2">
      <c r="D26725" s="1"/>
      <c r="E26725" s="41"/>
    </row>
    <row r="26726" spans="4:5" x14ac:dyDescent="0.2">
      <c r="D26726" s="1"/>
      <c r="E26726" s="41"/>
    </row>
    <row r="26727" spans="4:5" x14ac:dyDescent="0.2">
      <c r="D26727" s="1"/>
      <c r="E26727" s="41"/>
    </row>
    <row r="26728" spans="4:5" x14ac:dyDescent="0.2">
      <c r="D26728" s="1"/>
      <c r="E26728" s="41"/>
    </row>
    <row r="26729" spans="4:5" x14ac:dyDescent="0.2">
      <c r="D26729" s="1"/>
      <c r="E26729" s="41"/>
    </row>
    <row r="26730" spans="4:5" x14ac:dyDescent="0.2">
      <c r="D26730" s="1"/>
      <c r="E26730" s="41"/>
    </row>
    <row r="26731" spans="4:5" x14ac:dyDescent="0.2">
      <c r="D26731" s="1"/>
      <c r="E26731" s="41"/>
    </row>
    <row r="26732" spans="4:5" x14ac:dyDescent="0.2">
      <c r="D26732" s="1"/>
      <c r="E26732" s="41"/>
    </row>
    <row r="26733" spans="4:5" x14ac:dyDescent="0.2">
      <c r="D26733" s="1"/>
      <c r="E26733" s="41"/>
    </row>
    <row r="26734" spans="4:5" x14ac:dyDescent="0.2">
      <c r="D26734" s="1"/>
      <c r="E26734" s="41"/>
    </row>
    <row r="26735" spans="4:5" x14ac:dyDescent="0.2">
      <c r="D26735" s="1"/>
      <c r="E26735" s="41"/>
    </row>
    <row r="26736" spans="4:5" x14ac:dyDescent="0.2">
      <c r="D26736" s="1"/>
      <c r="E26736" s="41"/>
    </row>
    <row r="26737" spans="4:5" x14ac:dyDescent="0.2">
      <c r="D26737" s="1"/>
      <c r="E26737" s="41"/>
    </row>
    <row r="26738" spans="4:5" x14ac:dyDescent="0.2">
      <c r="D26738" s="1"/>
      <c r="E26738" s="41"/>
    </row>
    <row r="26739" spans="4:5" x14ac:dyDescent="0.2">
      <c r="D26739" s="1"/>
      <c r="E26739" s="41"/>
    </row>
    <row r="26740" spans="4:5" x14ac:dyDescent="0.2">
      <c r="D26740" s="1"/>
      <c r="E26740" s="41"/>
    </row>
    <row r="26741" spans="4:5" x14ac:dyDescent="0.2">
      <c r="D26741" s="1"/>
      <c r="E26741" s="41"/>
    </row>
    <row r="26742" spans="4:5" x14ac:dyDescent="0.2">
      <c r="D26742" s="1"/>
      <c r="E26742" s="41"/>
    </row>
    <row r="26743" spans="4:5" x14ac:dyDescent="0.2">
      <c r="D26743" s="1"/>
      <c r="E26743" s="41"/>
    </row>
    <row r="26744" spans="4:5" x14ac:dyDescent="0.2">
      <c r="D26744" s="1"/>
      <c r="E26744" s="41"/>
    </row>
    <row r="26745" spans="4:5" x14ac:dyDescent="0.2">
      <c r="D26745" s="1"/>
      <c r="E26745" s="41"/>
    </row>
    <row r="26746" spans="4:5" x14ac:dyDescent="0.2">
      <c r="D26746" s="1"/>
      <c r="E26746" s="41"/>
    </row>
    <row r="26747" spans="4:5" x14ac:dyDescent="0.2">
      <c r="D26747" s="1"/>
      <c r="E26747" s="41"/>
    </row>
    <row r="26748" spans="4:5" x14ac:dyDescent="0.2">
      <c r="D26748" s="1"/>
      <c r="E26748" s="41"/>
    </row>
    <row r="26749" spans="4:5" x14ac:dyDescent="0.2">
      <c r="D26749" s="1"/>
      <c r="E26749" s="41"/>
    </row>
    <row r="26750" spans="4:5" x14ac:dyDescent="0.2">
      <c r="D26750" s="1"/>
      <c r="E26750" s="41"/>
    </row>
    <row r="26751" spans="4:5" x14ac:dyDescent="0.2">
      <c r="D26751" s="1"/>
      <c r="E26751" s="41"/>
    </row>
    <row r="26752" spans="4:5" x14ac:dyDescent="0.2">
      <c r="D26752" s="1"/>
      <c r="E26752" s="41"/>
    </row>
    <row r="26753" spans="4:5" x14ac:dyDescent="0.2">
      <c r="D26753" s="1"/>
      <c r="E26753" s="41"/>
    </row>
    <row r="26754" spans="4:5" x14ac:dyDescent="0.2">
      <c r="D26754" s="1"/>
      <c r="E26754" s="41"/>
    </row>
    <row r="26755" spans="4:5" x14ac:dyDescent="0.2">
      <c r="D26755" s="1"/>
      <c r="E26755" s="41"/>
    </row>
    <row r="26756" spans="4:5" x14ac:dyDescent="0.2">
      <c r="D26756" s="1"/>
      <c r="E26756" s="41"/>
    </row>
    <row r="26757" spans="4:5" x14ac:dyDescent="0.2">
      <c r="D26757" s="1"/>
      <c r="E26757" s="41"/>
    </row>
    <row r="26758" spans="4:5" x14ac:dyDescent="0.2">
      <c r="D26758" s="1"/>
      <c r="E26758" s="41"/>
    </row>
    <row r="26759" spans="4:5" x14ac:dyDescent="0.2">
      <c r="D26759" s="1"/>
      <c r="E26759" s="41"/>
    </row>
    <row r="26760" spans="4:5" x14ac:dyDescent="0.2">
      <c r="D26760" s="1"/>
      <c r="E26760" s="41"/>
    </row>
    <row r="26761" spans="4:5" x14ac:dyDescent="0.2">
      <c r="D26761" s="1"/>
      <c r="E26761" s="41"/>
    </row>
    <row r="26762" spans="4:5" x14ac:dyDescent="0.2">
      <c r="D26762" s="1"/>
      <c r="E26762" s="41"/>
    </row>
    <row r="26763" spans="4:5" x14ac:dyDescent="0.2">
      <c r="D26763" s="1"/>
      <c r="E26763" s="41"/>
    </row>
    <row r="26764" spans="4:5" x14ac:dyDescent="0.2">
      <c r="D26764" s="1"/>
      <c r="E26764" s="41"/>
    </row>
    <row r="26765" spans="4:5" x14ac:dyDescent="0.2">
      <c r="D26765" s="1"/>
      <c r="E26765" s="41"/>
    </row>
    <row r="26766" spans="4:5" x14ac:dyDescent="0.2">
      <c r="D26766" s="1"/>
      <c r="E26766" s="41"/>
    </row>
    <row r="26767" spans="4:5" x14ac:dyDescent="0.2">
      <c r="D26767" s="1"/>
      <c r="E26767" s="41"/>
    </row>
    <row r="26768" spans="4:5" x14ac:dyDescent="0.2">
      <c r="D26768" s="1"/>
      <c r="E26768" s="41"/>
    </row>
    <row r="26769" spans="4:5" x14ac:dyDescent="0.2">
      <c r="D26769" s="1"/>
      <c r="E26769" s="41"/>
    </row>
    <row r="26770" spans="4:5" x14ac:dyDescent="0.2">
      <c r="D26770" s="1"/>
      <c r="E26770" s="41"/>
    </row>
    <row r="26771" spans="4:5" x14ac:dyDescent="0.2">
      <c r="D26771" s="1"/>
      <c r="E26771" s="41"/>
    </row>
    <row r="26772" spans="4:5" x14ac:dyDescent="0.2">
      <c r="D26772" s="1"/>
      <c r="E26772" s="41"/>
    </row>
    <row r="26773" spans="4:5" x14ac:dyDescent="0.2">
      <c r="D26773" s="1"/>
      <c r="E26773" s="41"/>
    </row>
    <row r="26774" spans="4:5" x14ac:dyDescent="0.2">
      <c r="D26774" s="1"/>
      <c r="E26774" s="41"/>
    </row>
    <row r="26775" spans="4:5" x14ac:dyDescent="0.2">
      <c r="D26775" s="1"/>
      <c r="E26775" s="41"/>
    </row>
    <row r="26776" spans="4:5" x14ac:dyDescent="0.2">
      <c r="D26776" s="1"/>
      <c r="E26776" s="41"/>
    </row>
    <row r="26777" spans="4:5" x14ac:dyDescent="0.2">
      <c r="D26777" s="1"/>
      <c r="E26777" s="41"/>
    </row>
    <row r="26778" spans="4:5" x14ac:dyDescent="0.2">
      <c r="D26778" s="1"/>
      <c r="E26778" s="41"/>
    </row>
    <row r="26779" spans="4:5" x14ac:dyDescent="0.2">
      <c r="D26779" s="1"/>
      <c r="E26779" s="41"/>
    </row>
    <row r="26780" spans="4:5" x14ac:dyDescent="0.2">
      <c r="D26780" s="1"/>
      <c r="E26780" s="41"/>
    </row>
    <row r="26781" spans="4:5" x14ac:dyDescent="0.2">
      <c r="D26781" s="1"/>
      <c r="E26781" s="41"/>
    </row>
    <row r="26782" spans="4:5" x14ac:dyDescent="0.2">
      <c r="D26782" s="1"/>
      <c r="E26782" s="41"/>
    </row>
    <row r="26783" spans="4:5" x14ac:dyDescent="0.2">
      <c r="D26783" s="1"/>
      <c r="E26783" s="41"/>
    </row>
    <row r="26784" spans="4:5" x14ac:dyDescent="0.2">
      <c r="D26784" s="1"/>
      <c r="E26784" s="41"/>
    </row>
    <row r="26785" spans="4:5" x14ac:dyDescent="0.2">
      <c r="D26785" s="1"/>
      <c r="E26785" s="41"/>
    </row>
    <row r="26786" spans="4:5" x14ac:dyDescent="0.2">
      <c r="D26786" s="1"/>
      <c r="E26786" s="41"/>
    </row>
    <row r="26787" spans="4:5" x14ac:dyDescent="0.2">
      <c r="D26787" s="1"/>
      <c r="E26787" s="41"/>
    </row>
    <row r="26788" spans="4:5" x14ac:dyDescent="0.2">
      <c r="D26788" s="1"/>
      <c r="E26788" s="41"/>
    </row>
    <row r="26789" spans="4:5" x14ac:dyDescent="0.2">
      <c r="D26789" s="1"/>
      <c r="E26789" s="41"/>
    </row>
    <row r="26790" spans="4:5" x14ac:dyDescent="0.2">
      <c r="D26790" s="1"/>
      <c r="E26790" s="41"/>
    </row>
    <row r="26791" spans="4:5" x14ac:dyDescent="0.2">
      <c r="D26791" s="1"/>
      <c r="E26791" s="41"/>
    </row>
    <row r="26792" spans="4:5" x14ac:dyDescent="0.2">
      <c r="D26792" s="1"/>
      <c r="E26792" s="41"/>
    </row>
    <row r="26793" spans="4:5" x14ac:dyDescent="0.2">
      <c r="D26793" s="1"/>
      <c r="E26793" s="41"/>
    </row>
    <row r="26794" spans="4:5" x14ac:dyDescent="0.2">
      <c r="D26794" s="1"/>
      <c r="E26794" s="41"/>
    </row>
    <row r="26795" spans="4:5" x14ac:dyDescent="0.2">
      <c r="D26795" s="1"/>
      <c r="E26795" s="41"/>
    </row>
    <row r="26796" spans="4:5" x14ac:dyDescent="0.2">
      <c r="D26796" s="1"/>
      <c r="E26796" s="41"/>
    </row>
    <row r="26797" spans="4:5" x14ac:dyDescent="0.2">
      <c r="D26797" s="1"/>
      <c r="E26797" s="41"/>
    </row>
    <row r="26798" spans="4:5" x14ac:dyDescent="0.2">
      <c r="D26798" s="1"/>
      <c r="E26798" s="41"/>
    </row>
    <row r="26799" spans="4:5" x14ac:dyDescent="0.2">
      <c r="D26799" s="1"/>
      <c r="E26799" s="41"/>
    </row>
    <row r="26800" spans="4:5" x14ac:dyDescent="0.2">
      <c r="D26800" s="1"/>
      <c r="E26800" s="41"/>
    </row>
    <row r="26801" spans="4:5" x14ac:dyDescent="0.2">
      <c r="D26801" s="1"/>
      <c r="E26801" s="41"/>
    </row>
    <row r="26802" spans="4:5" x14ac:dyDescent="0.2">
      <c r="D26802" s="1"/>
      <c r="E26802" s="41"/>
    </row>
    <row r="26803" spans="4:5" x14ac:dyDescent="0.2">
      <c r="D26803" s="1"/>
      <c r="E26803" s="41"/>
    </row>
    <row r="26804" spans="4:5" x14ac:dyDescent="0.2">
      <c r="D26804" s="1"/>
      <c r="E26804" s="41"/>
    </row>
    <row r="26805" spans="4:5" x14ac:dyDescent="0.2">
      <c r="D26805" s="1"/>
      <c r="E26805" s="41"/>
    </row>
    <row r="26806" spans="4:5" x14ac:dyDescent="0.2">
      <c r="D26806" s="1"/>
      <c r="E26806" s="41"/>
    </row>
    <row r="26807" spans="4:5" x14ac:dyDescent="0.2">
      <c r="D26807" s="1"/>
      <c r="E26807" s="41"/>
    </row>
    <row r="26808" spans="4:5" x14ac:dyDescent="0.2">
      <c r="D26808" s="1"/>
      <c r="E26808" s="41"/>
    </row>
    <row r="26809" spans="4:5" x14ac:dyDescent="0.2">
      <c r="D26809" s="1"/>
      <c r="E26809" s="41"/>
    </row>
    <row r="26810" spans="4:5" x14ac:dyDescent="0.2">
      <c r="D26810" s="1"/>
      <c r="E26810" s="41"/>
    </row>
    <row r="26811" spans="4:5" x14ac:dyDescent="0.2">
      <c r="D26811" s="1"/>
      <c r="E26811" s="41"/>
    </row>
    <row r="26812" spans="4:5" x14ac:dyDescent="0.2">
      <c r="D26812" s="1"/>
      <c r="E26812" s="41"/>
    </row>
    <row r="26813" spans="4:5" x14ac:dyDescent="0.2">
      <c r="D26813" s="1"/>
      <c r="E26813" s="41"/>
    </row>
    <row r="26814" spans="4:5" x14ac:dyDescent="0.2">
      <c r="D26814" s="1"/>
      <c r="E26814" s="41"/>
    </row>
    <row r="26815" spans="4:5" x14ac:dyDescent="0.2">
      <c r="D26815" s="1"/>
      <c r="E26815" s="41"/>
    </row>
    <row r="26816" spans="4:5" x14ac:dyDescent="0.2">
      <c r="D26816" s="1"/>
      <c r="E26816" s="41"/>
    </row>
    <row r="26817" spans="4:5" x14ac:dyDescent="0.2">
      <c r="D26817" s="1"/>
      <c r="E26817" s="41"/>
    </row>
    <row r="26818" spans="4:5" x14ac:dyDescent="0.2">
      <c r="D26818" s="1"/>
      <c r="E26818" s="41"/>
    </row>
    <row r="26819" spans="4:5" x14ac:dyDescent="0.2">
      <c r="D26819" s="1"/>
      <c r="E26819" s="41"/>
    </row>
    <row r="26820" spans="4:5" x14ac:dyDescent="0.2">
      <c r="D26820" s="1"/>
      <c r="E26820" s="41"/>
    </row>
    <row r="26821" spans="4:5" x14ac:dyDescent="0.2">
      <c r="D26821" s="1"/>
      <c r="E26821" s="41"/>
    </row>
    <row r="26822" spans="4:5" x14ac:dyDescent="0.2">
      <c r="D26822" s="1"/>
      <c r="E26822" s="41"/>
    </row>
    <row r="26823" spans="4:5" x14ac:dyDescent="0.2">
      <c r="D26823" s="1"/>
      <c r="E26823" s="41"/>
    </row>
    <row r="26824" spans="4:5" x14ac:dyDescent="0.2">
      <c r="D26824" s="1"/>
      <c r="E26824" s="41"/>
    </row>
    <row r="26825" spans="4:5" x14ac:dyDescent="0.2">
      <c r="D26825" s="1"/>
      <c r="E26825" s="41"/>
    </row>
    <row r="26826" spans="4:5" x14ac:dyDescent="0.2">
      <c r="D26826" s="1"/>
      <c r="E26826" s="41"/>
    </row>
    <row r="26827" spans="4:5" x14ac:dyDescent="0.2">
      <c r="D26827" s="1"/>
      <c r="E26827" s="41"/>
    </row>
    <row r="26828" spans="4:5" x14ac:dyDescent="0.2">
      <c r="D26828" s="1"/>
      <c r="E26828" s="41"/>
    </row>
    <row r="26829" spans="4:5" x14ac:dyDescent="0.2">
      <c r="D26829" s="1"/>
      <c r="E26829" s="41"/>
    </row>
    <row r="26830" spans="4:5" x14ac:dyDescent="0.2">
      <c r="D26830" s="1"/>
      <c r="E26830" s="41"/>
    </row>
    <row r="26831" spans="4:5" x14ac:dyDescent="0.2">
      <c r="D26831" s="1"/>
      <c r="E26831" s="41"/>
    </row>
    <row r="26832" spans="4:5" x14ac:dyDescent="0.2">
      <c r="D26832" s="1"/>
      <c r="E26832" s="41"/>
    </row>
    <row r="26833" spans="4:5" x14ac:dyDescent="0.2">
      <c r="D26833" s="1"/>
      <c r="E26833" s="41"/>
    </row>
    <row r="26834" spans="4:5" x14ac:dyDescent="0.2">
      <c r="D26834" s="1"/>
      <c r="E26834" s="41"/>
    </row>
    <row r="26835" spans="4:5" x14ac:dyDescent="0.2">
      <c r="D26835" s="1"/>
      <c r="E26835" s="41"/>
    </row>
    <row r="26836" spans="4:5" x14ac:dyDescent="0.2">
      <c r="D26836" s="1"/>
      <c r="E26836" s="41"/>
    </row>
    <row r="26837" spans="4:5" x14ac:dyDescent="0.2">
      <c r="D26837" s="1"/>
      <c r="E26837" s="41"/>
    </row>
    <row r="26838" spans="4:5" x14ac:dyDescent="0.2">
      <c r="D26838" s="1"/>
      <c r="E26838" s="41"/>
    </row>
    <row r="26839" spans="4:5" x14ac:dyDescent="0.2">
      <c r="D26839" s="1"/>
      <c r="E26839" s="41"/>
    </row>
    <row r="26840" spans="4:5" x14ac:dyDescent="0.2">
      <c r="D26840" s="1"/>
      <c r="E26840" s="41"/>
    </row>
    <row r="26841" spans="4:5" x14ac:dyDescent="0.2">
      <c r="D26841" s="1"/>
      <c r="E26841" s="41"/>
    </row>
    <row r="26842" spans="4:5" x14ac:dyDescent="0.2">
      <c r="D26842" s="1"/>
      <c r="E26842" s="41"/>
    </row>
    <row r="26843" spans="4:5" x14ac:dyDescent="0.2">
      <c r="D26843" s="1"/>
      <c r="E26843" s="41"/>
    </row>
    <row r="26844" spans="4:5" x14ac:dyDescent="0.2">
      <c r="D26844" s="1"/>
      <c r="E26844" s="41"/>
    </row>
    <row r="26845" spans="4:5" x14ac:dyDescent="0.2">
      <c r="D26845" s="1"/>
      <c r="E26845" s="41"/>
    </row>
    <row r="26846" spans="4:5" x14ac:dyDescent="0.2">
      <c r="D26846" s="1"/>
      <c r="E26846" s="41"/>
    </row>
    <row r="26847" spans="4:5" x14ac:dyDescent="0.2">
      <c r="D26847" s="1"/>
      <c r="E26847" s="41"/>
    </row>
    <row r="26848" spans="4:5" x14ac:dyDescent="0.2">
      <c r="D26848" s="1"/>
      <c r="E26848" s="41"/>
    </row>
    <row r="26849" spans="4:5" x14ac:dyDescent="0.2">
      <c r="D26849" s="1"/>
      <c r="E26849" s="41"/>
    </row>
    <row r="26850" spans="4:5" x14ac:dyDescent="0.2">
      <c r="D26850" s="1"/>
      <c r="E26850" s="41"/>
    </row>
    <row r="26851" spans="4:5" x14ac:dyDescent="0.2">
      <c r="D26851" s="1"/>
      <c r="E26851" s="41"/>
    </row>
    <row r="26852" spans="4:5" x14ac:dyDescent="0.2">
      <c r="D26852" s="1"/>
      <c r="E26852" s="41"/>
    </row>
    <row r="26853" spans="4:5" x14ac:dyDescent="0.2">
      <c r="D26853" s="1"/>
      <c r="E26853" s="41"/>
    </row>
    <row r="26854" spans="4:5" x14ac:dyDescent="0.2">
      <c r="D26854" s="1"/>
      <c r="E26854" s="41"/>
    </row>
    <row r="26855" spans="4:5" x14ac:dyDescent="0.2">
      <c r="D26855" s="1"/>
      <c r="E26855" s="41"/>
    </row>
    <row r="26856" spans="4:5" x14ac:dyDescent="0.2">
      <c r="D26856" s="1"/>
      <c r="E26856" s="41"/>
    </row>
    <row r="26857" spans="4:5" x14ac:dyDescent="0.2">
      <c r="D26857" s="1"/>
      <c r="E26857" s="41"/>
    </row>
    <row r="26858" spans="4:5" x14ac:dyDescent="0.2">
      <c r="D26858" s="1"/>
      <c r="E26858" s="41"/>
    </row>
    <row r="26859" spans="4:5" x14ac:dyDescent="0.2">
      <c r="D26859" s="1"/>
      <c r="E26859" s="41"/>
    </row>
    <row r="26860" spans="4:5" x14ac:dyDescent="0.2">
      <c r="D26860" s="1"/>
      <c r="E26860" s="41"/>
    </row>
    <row r="26861" spans="4:5" x14ac:dyDescent="0.2">
      <c r="D26861" s="1"/>
      <c r="E26861" s="41"/>
    </row>
    <row r="26862" spans="4:5" x14ac:dyDescent="0.2">
      <c r="D26862" s="1"/>
      <c r="E26862" s="41"/>
    </row>
    <row r="26863" spans="4:5" x14ac:dyDescent="0.2">
      <c r="D26863" s="1"/>
      <c r="E26863" s="41"/>
    </row>
    <row r="26864" spans="4:5" x14ac:dyDescent="0.2">
      <c r="D26864" s="1"/>
      <c r="E26864" s="41"/>
    </row>
    <row r="26865" spans="4:5" x14ac:dyDescent="0.2">
      <c r="D26865" s="1"/>
      <c r="E26865" s="41"/>
    </row>
    <row r="26866" spans="4:5" x14ac:dyDescent="0.2">
      <c r="D26866" s="1"/>
      <c r="E26866" s="41"/>
    </row>
    <row r="26867" spans="4:5" x14ac:dyDescent="0.2">
      <c r="D26867" s="1"/>
      <c r="E26867" s="41"/>
    </row>
    <row r="26868" spans="4:5" x14ac:dyDescent="0.2">
      <c r="D26868" s="1"/>
      <c r="E26868" s="41"/>
    </row>
    <row r="26869" spans="4:5" x14ac:dyDescent="0.2">
      <c r="D26869" s="1"/>
      <c r="E26869" s="41"/>
    </row>
    <row r="26870" spans="4:5" x14ac:dyDescent="0.2">
      <c r="D26870" s="1"/>
      <c r="E26870" s="41"/>
    </row>
    <row r="26871" spans="4:5" x14ac:dyDescent="0.2">
      <c r="D26871" s="1"/>
      <c r="E26871" s="41"/>
    </row>
    <row r="26872" spans="4:5" x14ac:dyDescent="0.2">
      <c r="D26872" s="1"/>
      <c r="E26872" s="41"/>
    </row>
    <row r="26873" spans="4:5" x14ac:dyDescent="0.2">
      <c r="D26873" s="1"/>
      <c r="E26873" s="41"/>
    </row>
    <row r="26874" spans="4:5" x14ac:dyDescent="0.2">
      <c r="D26874" s="1"/>
      <c r="E26874" s="41"/>
    </row>
    <row r="26875" spans="4:5" x14ac:dyDescent="0.2">
      <c r="D26875" s="1"/>
      <c r="E26875" s="41"/>
    </row>
    <row r="26876" spans="4:5" x14ac:dyDescent="0.2">
      <c r="D26876" s="1"/>
      <c r="E26876" s="41"/>
    </row>
    <row r="26877" spans="4:5" x14ac:dyDescent="0.2">
      <c r="D26877" s="1"/>
      <c r="E26877" s="41"/>
    </row>
    <row r="26878" spans="4:5" x14ac:dyDescent="0.2">
      <c r="D26878" s="1"/>
      <c r="E26878" s="41"/>
    </row>
    <row r="26879" spans="4:5" x14ac:dyDescent="0.2">
      <c r="D26879" s="1"/>
      <c r="E26879" s="41"/>
    </row>
    <row r="26880" spans="4:5" x14ac:dyDescent="0.2">
      <c r="D26880" s="1"/>
      <c r="E26880" s="41"/>
    </row>
    <row r="26881" spans="4:5" x14ac:dyDescent="0.2">
      <c r="D26881" s="1"/>
      <c r="E26881" s="41"/>
    </row>
    <row r="26882" spans="4:5" x14ac:dyDescent="0.2">
      <c r="D26882" s="1"/>
      <c r="E26882" s="41"/>
    </row>
    <row r="26883" spans="4:5" x14ac:dyDescent="0.2">
      <c r="D26883" s="1"/>
      <c r="E26883" s="41"/>
    </row>
    <row r="26884" spans="4:5" x14ac:dyDescent="0.2">
      <c r="D26884" s="1"/>
      <c r="E26884" s="41"/>
    </row>
    <row r="26885" spans="4:5" x14ac:dyDescent="0.2">
      <c r="D26885" s="1"/>
      <c r="E26885" s="41"/>
    </row>
    <row r="26886" spans="4:5" x14ac:dyDescent="0.2">
      <c r="D26886" s="1"/>
      <c r="E26886" s="41"/>
    </row>
    <row r="26887" spans="4:5" x14ac:dyDescent="0.2">
      <c r="D26887" s="1"/>
      <c r="E26887" s="41"/>
    </row>
    <row r="26888" spans="4:5" x14ac:dyDescent="0.2">
      <c r="D26888" s="1"/>
      <c r="E26888" s="41"/>
    </row>
    <row r="26889" spans="4:5" x14ac:dyDescent="0.2">
      <c r="D26889" s="1"/>
      <c r="E26889" s="41"/>
    </row>
    <row r="26890" spans="4:5" x14ac:dyDescent="0.2">
      <c r="D26890" s="1"/>
      <c r="E26890" s="41"/>
    </row>
    <row r="26891" spans="4:5" x14ac:dyDescent="0.2">
      <c r="D26891" s="1"/>
      <c r="E26891" s="41"/>
    </row>
    <row r="26892" spans="4:5" x14ac:dyDescent="0.2">
      <c r="D26892" s="1"/>
      <c r="E26892" s="41"/>
    </row>
    <row r="26893" spans="4:5" x14ac:dyDescent="0.2">
      <c r="D26893" s="1"/>
      <c r="E26893" s="41"/>
    </row>
    <row r="26894" spans="4:5" x14ac:dyDescent="0.2">
      <c r="D26894" s="1"/>
      <c r="E26894" s="41"/>
    </row>
    <row r="26895" spans="4:5" x14ac:dyDescent="0.2">
      <c r="D26895" s="1"/>
      <c r="E26895" s="41"/>
    </row>
    <row r="26896" spans="4:5" x14ac:dyDescent="0.2">
      <c r="D26896" s="1"/>
      <c r="E26896" s="41"/>
    </row>
    <row r="26897" spans="4:5" x14ac:dyDescent="0.2">
      <c r="D26897" s="1"/>
      <c r="E26897" s="41"/>
    </row>
    <row r="26898" spans="4:5" x14ac:dyDescent="0.2">
      <c r="D26898" s="1"/>
      <c r="E26898" s="41"/>
    </row>
    <row r="26899" spans="4:5" x14ac:dyDescent="0.2">
      <c r="D26899" s="1"/>
      <c r="E26899" s="41"/>
    </row>
    <row r="26900" spans="4:5" x14ac:dyDescent="0.2">
      <c r="D26900" s="1"/>
      <c r="E26900" s="41"/>
    </row>
    <row r="26901" spans="4:5" x14ac:dyDescent="0.2">
      <c r="D26901" s="1"/>
      <c r="E26901" s="41"/>
    </row>
    <row r="26902" spans="4:5" x14ac:dyDescent="0.2">
      <c r="D26902" s="1"/>
      <c r="E26902" s="41"/>
    </row>
    <row r="26903" spans="4:5" x14ac:dyDescent="0.2">
      <c r="D26903" s="1"/>
      <c r="E26903" s="41"/>
    </row>
    <row r="26904" spans="4:5" x14ac:dyDescent="0.2">
      <c r="D26904" s="1"/>
      <c r="E26904" s="41"/>
    </row>
    <row r="26905" spans="4:5" x14ac:dyDescent="0.2">
      <c r="D26905" s="1"/>
      <c r="E26905" s="41"/>
    </row>
    <row r="26906" spans="4:5" x14ac:dyDescent="0.2">
      <c r="D26906" s="1"/>
      <c r="E26906" s="41"/>
    </row>
    <row r="26907" spans="4:5" x14ac:dyDescent="0.2">
      <c r="D26907" s="1"/>
      <c r="E26907" s="41"/>
    </row>
    <row r="26908" spans="4:5" x14ac:dyDescent="0.2">
      <c r="D26908" s="1"/>
      <c r="E26908" s="41"/>
    </row>
    <row r="26909" spans="4:5" x14ac:dyDescent="0.2">
      <c r="D26909" s="1"/>
      <c r="E26909" s="41"/>
    </row>
    <row r="26910" spans="4:5" x14ac:dyDescent="0.2">
      <c r="D26910" s="1"/>
      <c r="E26910" s="41"/>
    </row>
    <row r="26911" spans="4:5" x14ac:dyDescent="0.2">
      <c r="D26911" s="1"/>
      <c r="E26911" s="41"/>
    </row>
    <row r="26912" spans="4:5" x14ac:dyDescent="0.2">
      <c r="D26912" s="1"/>
      <c r="E26912" s="41"/>
    </row>
    <row r="26913" spans="4:5" x14ac:dyDescent="0.2">
      <c r="D26913" s="1"/>
      <c r="E26913" s="41"/>
    </row>
    <row r="26914" spans="4:5" x14ac:dyDescent="0.2">
      <c r="D26914" s="1"/>
      <c r="E26914" s="41"/>
    </row>
    <row r="26915" spans="4:5" x14ac:dyDescent="0.2">
      <c r="D26915" s="1"/>
      <c r="E26915" s="41"/>
    </row>
    <row r="26916" spans="4:5" x14ac:dyDescent="0.2">
      <c r="D26916" s="1"/>
      <c r="E26916" s="41"/>
    </row>
    <row r="26917" spans="4:5" x14ac:dyDescent="0.2">
      <c r="D26917" s="1"/>
      <c r="E26917" s="41"/>
    </row>
    <row r="26918" spans="4:5" x14ac:dyDescent="0.2">
      <c r="D26918" s="1"/>
      <c r="E26918" s="41"/>
    </row>
    <row r="26919" spans="4:5" x14ac:dyDescent="0.2">
      <c r="D26919" s="1"/>
      <c r="E26919" s="41"/>
    </row>
    <row r="26920" spans="4:5" x14ac:dyDescent="0.2">
      <c r="D26920" s="1"/>
      <c r="E26920" s="41"/>
    </row>
    <row r="26921" spans="4:5" x14ac:dyDescent="0.2">
      <c r="D26921" s="1"/>
      <c r="E26921" s="41"/>
    </row>
    <row r="26922" spans="4:5" x14ac:dyDescent="0.2">
      <c r="D26922" s="1"/>
      <c r="E26922" s="41"/>
    </row>
    <row r="26923" spans="4:5" x14ac:dyDescent="0.2">
      <c r="D26923" s="1"/>
      <c r="E26923" s="41"/>
    </row>
    <row r="26924" spans="4:5" x14ac:dyDescent="0.2">
      <c r="D26924" s="1"/>
      <c r="E26924" s="41"/>
    </row>
    <row r="26925" spans="4:5" x14ac:dyDescent="0.2">
      <c r="D26925" s="1"/>
      <c r="E26925" s="41"/>
    </row>
    <row r="26926" spans="4:5" x14ac:dyDescent="0.2">
      <c r="D26926" s="1"/>
      <c r="E26926" s="41"/>
    </row>
    <row r="26927" spans="4:5" x14ac:dyDescent="0.2">
      <c r="D26927" s="1"/>
      <c r="E26927" s="41"/>
    </row>
    <row r="26928" spans="4:5" x14ac:dyDescent="0.2">
      <c r="D26928" s="1"/>
      <c r="E26928" s="41"/>
    </row>
    <row r="26929" spans="4:5" x14ac:dyDescent="0.2">
      <c r="D26929" s="1"/>
      <c r="E26929" s="41"/>
    </row>
    <row r="26930" spans="4:5" x14ac:dyDescent="0.2">
      <c r="D26930" s="1"/>
      <c r="E26930" s="41"/>
    </row>
    <row r="26931" spans="4:5" x14ac:dyDescent="0.2">
      <c r="D26931" s="1"/>
      <c r="E26931" s="41"/>
    </row>
    <row r="26932" spans="4:5" x14ac:dyDescent="0.2">
      <c r="D26932" s="1"/>
      <c r="E26932" s="41"/>
    </row>
    <row r="26933" spans="4:5" x14ac:dyDescent="0.2">
      <c r="D26933" s="1"/>
      <c r="E26933" s="41"/>
    </row>
    <row r="26934" spans="4:5" x14ac:dyDescent="0.2">
      <c r="D26934" s="1"/>
      <c r="E26934" s="41"/>
    </row>
    <row r="26935" spans="4:5" x14ac:dyDescent="0.2">
      <c r="D26935" s="1"/>
      <c r="E26935" s="41"/>
    </row>
    <row r="26936" spans="4:5" x14ac:dyDescent="0.2">
      <c r="D26936" s="1"/>
      <c r="E26936" s="41"/>
    </row>
    <row r="26937" spans="4:5" x14ac:dyDescent="0.2">
      <c r="D26937" s="1"/>
      <c r="E26937" s="41"/>
    </row>
    <row r="26938" spans="4:5" x14ac:dyDescent="0.2">
      <c r="D26938" s="1"/>
      <c r="E26938" s="41"/>
    </row>
    <row r="26939" spans="4:5" x14ac:dyDescent="0.2">
      <c r="D26939" s="1"/>
      <c r="E26939" s="41"/>
    </row>
    <row r="26940" spans="4:5" x14ac:dyDescent="0.2">
      <c r="D26940" s="1"/>
      <c r="E26940" s="41"/>
    </row>
    <row r="26941" spans="4:5" x14ac:dyDescent="0.2">
      <c r="D26941" s="1"/>
      <c r="E26941" s="41"/>
    </row>
    <row r="26942" spans="4:5" x14ac:dyDescent="0.2">
      <c r="D26942" s="1"/>
      <c r="E26942" s="41"/>
    </row>
    <row r="26943" spans="4:5" x14ac:dyDescent="0.2">
      <c r="D26943" s="1"/>
      <c r="E26943" s="41"/>
    </row>
    <row r="26944" spans="4:5" x14ac:dyDescent="0.2">
      <c r="D26944" s="1"/>
      <c r="E26944" s="41"/>
    </row>
    <row r="26945" spans="4:5" x14ac:dyDescent="0.2">
      <c r="D26945" s="1"/>
      <c r="E26945" s="41"/>
    </row>
    <row r="26946" spans="4:5" x14ac:dyDescent="0.2">
      <c r="D26946" s="1"/>
      <c r="E26946" s="41"/>
    </row>
    <row r="26947" spans="4:5" x14ac:dyDescent="0.2">
      <c r="D26947" s="1"/>
      <c r="E26947" s="41"/>
    </row>
    <row r="26948" spans="4:5" x14ac:dyDescent="0.2">
      <c r="D26948" s="1"/>
      <c r="E26948" s="41"/>
    </row>
    <row r="26949" spans="4:5" x14ac:dyDescent="0.2">
      <c r="D26949" s="1"/>
      <c r="E26949" s="41"/>
    </row>
    <row r="26950" spans="4:5" x14ac:dyDescent="0.2">
      <c r="D26950" s="1"/>
      <c r="E26950" s="41"/>
    </row>
    <row r="26951" spans="4:5" x14ac:dyDescent="0.2">
      <c r="D26951" s="1"/>
      <c r="E26951" s="41"/>
    </row>
    <row r="26952" spans="4:5" x14ac:dyDescent="0.2">
      <c r="D26952" s="1"/>
      <c r="E26952" s="41"/>
    </row>
    <row r="26953" spans="4:5" x14ac:dyDescent="0.2">
      <c r="D26953" s="1"/>
      <c r="E26953" s="41"/>
    </row>
    <row r="26954" spans="4:5" x14ac:dyDescent="0.2">
      <c r="D26954" s="1"/>
      <c r="E26954" s="41"/>
    </row>
    <row r="26955" spans="4:5" x14ac:dyDescent="0.2">
      <c r="D26955" s="1"/>
      <c r="E26955" s="41"/>
    </row>
    <row r="26956" spans="4:5" x14ac:dyDescent="0.2">
      <c r="D26956" s="1"/>
      <c r="E26956" s="41"/>
    </row>
    <row r="26957" spans="4:5" x14ac:dyDescent="0.2">
      <c r="D26957" s="1"/>
      <c r="E26957" s="41"/>
    </row>
    <row r="26958" spans="4:5" x14ac:dyDescent="0.2">
      <c r="D26958" s="1"/>
      <c r="E26958" s="41"/>
    </row>
    <row r="26959" spans="4:5" x14ac:dyDescent="0.2">
      <c r="D26959" s="1"/>
      <c r="E26959" s="41"/>
    </row>
    <row r="26960" spans="4:5" x14ac:dyDescent="0.2">
      <c r="D26960" s="1"/>
      <c r="E26960" s="41"/>
    </row>
    <row r="26961" spans="4:5" x14ac:dyDescent="0.2">
      <c r="D26961" s="1"/>
      <c r="E26961" s="41"/>
    </row>
    <row r="26962" spans="4:5" x14ac:dyDescent="0.2">
      <c r="D26962" s="1"/>
      <c r="E26962" s="41"/>
    </row>
    <row r="26963" spans="4:5" x14ac:dyDescent="0.2">
      <c r="D26963" s="1"/>
      <c r="E26963" s="41"/>
    </row>
    <row r="26964" spans="4:5" x14ac:dyDescent="0.2">
      <c r="D26964" s="1"/>
      <c r="E26964" s="41"/>
    </row>
    <row r="26965" spans="4:5" x14ac:dyDescent="0.2">
      <c r="D26965" s="1"/>
      <c r="E26965" s="41"/>
    </row>
    <row r="26966" spans="4:5" x14ac:dyDescent="0.2">
      <c r="D26966" s="1"/>
      <c r="E26966" s="41"/>
    </row>
    <row r="26967" spans="4:5" x14ac:dyDescent="0.2">
      <c r="D26967" s="1"/>
      <c r="E26967" s="41"/>
    </row>
    <row r="26968" spans="4:5" x14ac:dyDescent="0.2">
      <c r="D26968" s="1"/>
      <c r="E26968" s="41"/>
    </row>
    <row r="26969" spans="4:5" x14ac:dyDescent="0.2">
      <c r="D26969" s="1"/>
      <c r="E26969" s="41"/>
    </row>
    <row r="26970" spans="4:5" x14ac:dyDescent="0.2">
      <c r="D26970" s="1"/>
      <c r="E26970" s="41"/>
    </row>
    <row r="26971" spans="4:5" x14ac:dyDescent="0.2">
      <c r="D26971" s="1"/>
      <c r="E26971" s="41"/>
    </row>
    <row r="26972" spans="4:5" x14ac:dyDescent="0.2">
      <c r="D26972" s="1"/>
      <c r="E26972" s="41"/>
    </row>
    <row r="26973" spans="4:5" x14ac:dyDescent="0.2">
      <c r="D26973" s="1"/>
      <c r="E26973" s="41"/>
    </row>
    <row r="26974" spans="4:5" x14ac:dyDescent="0.2">
      <c r="D26974" s="1"/>
      <c r="E26974" s="41"/>
    </row>
    <row r="26975" spans="4:5" x14ac:dyDescent="0.2">
      <c r="D26975" s="1"/>
      <c r="E26975" s="41"/>
    </row>
    <row r="26976" spans="4:5" x14ac:dyDescent="0.2">
      <c r="D26976" s="1"/>
      <c r="E26976" s="41"/>
    </row>
    <row r="26977" spans="4:5" x14ac:dyDescent="0.2">
      <c r="D26977" s="1"/>
      <c r="E26977" s="41"/>
    </row>
    <row r="26978" spans="4:5" x14ac:dyDescent="0.2">
      <c r="D26978" s="1"/>
      <c r="E26978" s="41"/>
    </row>
    <row r="26979" spans="4:5" x14ac:dyDescent="0.2">
      <c r="D26979" s="1"/>
      <c r="E26979" s="41"/>
    </row>
    <row r="26980" spans="4:5" x14ac:dyDescent="0.2">
      <c r="D26980" s="1"/>
      <c r="E26980" s="41"/>
    </row>
    <row r="26981" spans="4:5" x14ac:dyDescent="0.2">
      <c r="D26981" s="1"/>
      <c r="E26981" s="41"/>
    </row>
    <row r="26982" spans="4:5" x14ac:dyDescent="0.2">
      <c r="D26982" s="1"/>
      <c r="E26982" s="41"/>
    </row>
    <row r="26983" spans="4:5" x14ac:dyDescent="0.2">
      <c r="D26983" s="1"/>
      <c r="E26983" s="41"/>
    </row>
    <row r="26984" spans="4:5" x14ac:dyDescent="0.2">
      <c r="D26984" s="1"/>
      <c r="E26984" s="41"/>
    </row>
    <row r="26985" spans="4:5" x14ac:dyDescent="0.2">
      <c r="D26985" s="1"/>
      <c r="E26985" s="41"/>
    </row>
    <row r="26986" spans="4:5" x14ac:dyDescent="0.2">
      <c r="D26986" s="1"/>
      <c r="E26986" s="41"/>
    </row>
    <row r="26987" spans="4:5" x14ac:dyDescent="0.2">
      <c r="D26987" s="1"/>
      <c r="E26987" s="41"/>
    </row>
    <row r="26988" spans="4:5" x14ac:dyDescent="0.2">
      <c r="D26988" s="1"/>
      <c r="E26988" s="41"/>
    </row>
    <row r="26989" spans="4:5" x14ac:dyDescent="0.2">
      <c r="D26989" s="1"/>
      <c r="E26989" s="41"/>
    </row>
    <row r="26990" spans="4:5" x14ac:dyDescent="0.2">
      <c r="D26990" s="1"/>
      <c r="E26990" s="41"/>
    </row>
    <row r="26991" spans="4:5" x14ac:dyDescent="0.2">
      <c r="D26991" s="1"/>
      <c r="E26991" s="41"/>
    </row>
    <row r="26992" spans="4:5" x14ac:dyDescent="0.2">
      <c r="D26992" s="1"/>
      <c r="E26992" s="41"/>
    </row>
    <row r="26993" spans="4:5" x14ac:dyDescent="0.2">
      <c r="D26993" s="1"/>
      <c r="E26993" s="41"/>
    </row>
    <row r="26994" spans="4:5" x14ac:dyDescent="0.2">
      <c r="D26994" s="1"/>
      <c r="E26994" s="41"/>
    </row>
    <row r="26995" spans="4:5" x14ac:dyDescent="0.2">
      <c r="D26995" s="1"/>
      <c r="E26995" s="41"/>
    </row>
    <row r="26996" spans="4:5" x14ac:dyDescent="0.2">
      <c r="D26996" s="1"/>
      <c r="E26996" s="41"/>
    </row>
    <row r="26997" spans="4:5" x14ac:dyDescent="0.2">
      <c r="D26997" s="1"/>
      <c r="E26997" s="41"/>
    </row>
    <row r="26998" spans="4:5" x14ac:dyDescent="0.2">
      <c r="D26998" s="1"/>
      <c r="E26998" s="41"/>
    </row>
    <row r="26999" spans="4:5" x14ac:dyDescent="0.2">
      <c r="D26999" s="1"/>
      <c r="E26999" s="41"/>
    </row>
    <row r="27000" spans="4:5" x14ac:dyDescent="0.2">
      <c r="D27000" s="1"/>
      <c r="E27000" s="41"/>
    </row>
    <row r="27001" spans="4:5" x14ac:dyDescent="0.2">
      <c r="D27001" s="1"/>
      <c r="E27001" s="41"/>
    </row>
    <row r="27002" spans="4:5" x14ac:dyDescent="0.2">
      <c r="D27002" s="1"/>
      <c r="E27002" s="41"/>
    </row>
    <row r="27003" spans="4:5" x14ac:dyDescent="0.2">
      <c r="D27003" s="1"/>
      <c r="E27003" s="41"/>
    </row>
    <row r="27004" spans="4:5" x14ac:dyDescent="0.2">
      <c r="D27004" s="1"/>
      <c r="E27004" s="41"/>
    </row>
    <row r="27005" spans="4:5" x14ac:dyDescent="0.2">
      <c r="D27005" s="1"/>
      <c r="E27005" s="41"/>
    </row>
    <row r="27006" spans="4:5" x14ac:dyDescent="0.2">
      <c r="D27006" s="1"/>
      <c r="E27006" s="41"/>
    </row>
    <row r="27007" spans="4:5" x14ac:dyDescent="0.2">
      <c r="D27007" s="1"/>
      <c r="E27007" s="41"/>
    </row>
    <row r="27008" spans="4:5" x14ac:dyDescent="0.2">
      <c r="D27008" s="1"/>
      <c r="E27008" s="41"/>
    </row>
    <row r="27009" spans="4:5" x14ac:dyDescent="0.2">
      <c r="D27009" s="1"/>
      <c r="E27009" s="41"/>
    </row>
    <row r="27010" spans="4:5" x14ac:dyDescent="0.2">
      <c r="D27010" s="1"/>
      <c r="E27010" s="41"/>
    </row>
    <row r="27011" spans="4:5" x14ac:dyDescent="0.2">
      <c r="D27011" s="1"/>
      <c r="E27011" s="41"/>
    </row>
    <row r="27012" spans="4:5" x14ac:dyDescent="0.2">
      <c r="D27012" s="1"/>
      <c r="E27012" s="41"/>
    </row>
    <row r="27013" spans="4:5" x14ac:dyDescent="0.2">
      <c r="D27013" s="1"/>
      <c r="E27013" s="41"/>
    </row>
    <row r="27014" spans="4:5" x14ac:dyDescent="0.2">
      <c r="D27014" s="1"/>
      <c r="E27014" s="41"/>
    </row>
    <row r="27015" spans="4:5" x14ac:dyDescent="0.2">
      <c r="D27015" s="1"/>
      <c r="E27015" s="41"/>
    </row>
    <row r="27016" spans="4:5" x14ac:dyDescent="0.2">
      <c r="D27016" s="1"/>
      <c r="E27016" s="41"/>
    </row>
    <row r="27017" spans="4:5" x14ac:dyDescent="0.2">
      <c r="D27017" s="1"/>
      <c r="E27017" s="41"/>
    </row>
    <row r="27018" spans="4:5" x14ac:dyDescent="0.2">
      <c r="D27018" s="1"/>
      <c r="E27018" s="41"/>
    </row>
    <row r="27019" spans="4:5" x14ac:dyDescent="0.2">
      <c r="D27019" s="1"/>
      <c r="E27019" s="41"/>
    </row>
    <row r="27020" spans="4:5" x14ac:dyDescent="0.2">
      <c r="D27020" s="1"/>
      <c r="E27020" s="41"/>
    </row>
    <row r="27021" spans="4:5" x14ac:dyDescent="0.2">
      <c r="D27021" s="1"/>
      <c r="E27021" s="41"/>
    </row>
    <row r="27022" spans="4:5" x14ac:dyDescent="0.2">
      <c r="D27022" s="1"/>
      <c r="E27022" s="41"/>
    </row>
    <row r="27023" spans="4:5" x14ac:dyDescent="0.2">
      <c r="D27023" s="1"/>
      <c r="E27023" s="41"/>
    </row>
    <row r="27024" spans="4:5" x14ac:dyDescent="0.2">
      <c r="D27024" s="1"/>
      <c r="E27024" s="41"/>
    </row>
    <row r="27025" spans="4:5" x14ac:dyDescent="0.2">
      <c r="D27025" s="1"/>
      <c r="E27025" s="41"/>
    </row>
    <row r="27026" spans="4:5" x14ac:dyDescent="0.2">
      <c r="D27026" s="1"/>
      <c r="E27026" s="41"/>
    </row>
    <row r="27027" spans="4:5" x14ac:dyDescent="0.2">
      <c r="D27027" s="1"/>
      <c r="E27027" s="41"/>
    </row>
    <row r="27028" spans="4:5" x14ac:dyDescent="0.2">
      <c r="D27028" s="1"/>
      <c r="E27028" s="41"/>
    </row>
    <row r="27029" spans="4:5" x14ac:dyDescent="0.2">
      <c r="D27029" s="1"/>
      <c r="E27029" s="41"/>
    </row>
    <row r="27030" spans="4:5" x14ac:dyDescent="0.2">
      <c r="D27030" s="1"/>
      <c r="E27030" s="41"/>
    </row>
    <row r="27031" spans="4:5" x14ac:dyDescent="0.2">
      <c r="D27031" s="1"/>
      <c r="E27031" s="41"/>
    </row>
    <row r="27032" spans="4:5" x14ac:dyDescent="0.2">
      <c r="D27032" s="1"/>
      <c r="E27032" s="41"/>
    </row>
    <row r="27033" spans="4:5" x14ac:dyDescent="0.2">
      <c r="D27033" s="1"/>
      <c r="E27033" s="41"/>
    </row>
    <row r="27034" spans="4:5" x14ac:dyDescent="0.2">
      <c r="D27034" s="1"/>
      <c r="E27034" s="41"/>
    </row>
    <row r="27035" spans="4:5" x14ac:dyDescent="0.2">
      <c r="D27035" s="1"/>
      <c r="E27035" s="41"/>
    </row>
    <row r="27036" spans="4:5" x14ac:dyDescent="0.2">
      <c r="D27036" s="1"/>
      <c r="E27036" s="41"/>
    </row>
    <row r="27037" spans="4:5" x14ac:dyDescent="0.2">
      <c r="D27037" s="1"/>
      <c r="E27037" s="41"/>
    </row>
    <row r="27038" spans="4:5" x14ac:dyDescent="0.2">
      <c r="D27038" s="1"/>
      <c r="E27038" s="41"/>
    </row>
    <row r="27039" spans="4:5" x14ac:dyDescent="0.2">
      <c r="D27039" s="1"/>
      <c r="E27039" s="41"/>
    </row>
    <row r="27040" spans="4:5" x14ac:dyDescent="0.2">
      <c r="D27040" s="1"/>
      <c r="E27040" s="41"/>
    </row>
    <row r="27041" spans="4:5" x14ac:dyDescent="0.2">
      <c r="D27041" s="1"/>
      <c r="E27041" s="41"/>
    </row>
    <row r="27042" spans="4:5" x14ac:dyDescent="0.2">
      <c r="D27042" s="1"/>
      <c r="E27042" s="41"/>
    </row>
    <row r="27043" spans="4:5" x14ac:dyDescent="0.2">
      <c r="D27043" s="1"/>
      <c r="E27043" s="41"/>
    </row>
    <row r="27044" spans="4:5" x14ac:dyDescent="0.2">
      <c r="D27044" s="1"/>
      <c r="E27044" s="41"/>
    </row>
    <row r="27045" spans="4:5" x14ac:dyDescent="0.2">
      <c r="D27045" s="1"/>
      <c r="E27045" s="41"/>
    </row>
    <row r="27046" spans="4:5" x14ac:dyDescent="0.2">
      <c r="D27046" s="1"/>
      <c r="E27046" s="41"/>
    </row>
    <row r="27047" spans="4:5" x14ac:dyDescent="0.2">
      <c r="D27047" s="1"/>
      <c r="E27047" s="41"/>
    </row>
    <row r="27048" spans="4:5" x14ac:dyDescent="0.2">
      <c r="D27048" s="1"/>
      <c r="E27048" s="41"/>
    </row>
    <row r="27049" spans="4:5" x14ac:dyDescent="0.2">
      <c r="D27049" s="1"/>
      <c r="E27049" s="41"/>
    </row>
    <row r="27050" spans="4:5" x14ac:dyDescent="0.2">
      <c r="D27050" s="1"/>
      <c r="E27050" s="41"/>
    </row>
    <row r="27051" spans="4:5" x14ac:dyDescent="0.2">
      <c r="D27051" s="1"/>
      <c r="E27051" s="41"/>
    </row>
    <row r="27052" spans="4:5" x14ac:dyDescent="0.2">
      <c r="D27052" s="1"/>
      <c r="E27052" s="41"/>
    </row>
    <row r="27053" spans="4:5" x14ac:dyDescent="0.2">
      <c r="D27053" s="1"/>
      <c r="E27053" s="41"/>
    </row>
    <row r="27054" spans="4:5" x14ac:dyDescent="0.2">
      <c r="D27054" s="1"/>
      <c r="E27054" s="41"/>
    </row>
    <row r="27055" spans="4:5" x14ac:dyDescent="0.2">
      <c r="D27055" s="1"/>
      <c r="E27055" s="41"/>
    </row>
    <row r="27056" spans="4:5" x14ac:dyDescent="0.2">
      <c r="D27056" s="1"/>
      <c r="E27056" s="41"/>
    </row>
    <row r="27057" spans="4:5" x14ac:dyDescent="0.2">
      <c r="D27057" s="1"/>
      <c r="E27057" s="41"/>
    </row>
    <row r="27058" spans="4:5" x14ac:dyDescent="0.2">
      <c r="D27058" s="1"/>
      <c r="E27058" s="41"/>
    </row>
    <row r="27059" spans="4:5" x14ac:dyDescent="0.2">
      <c r="D27059" s="1"/>
      <c r="E27059" s="41"/>
    </row>
    <row r="27060" spans="4:5" x14ac:dyDescent="0.2">
      <c r="D27060" s="1"/>
      <c r="E27060" s="41"/>
    </row>
    <row r="27061" spans="4:5" x14ac:dyDescent="0.2">
      <c r="D27061" s="1"/>
      <c r="E27061" s="41"/>
    </row>
    <row r="27062" spans="4:5" x14ac:dyDescent="0.2">
      <c r="D27062" s="1"/>
      <c r="E27062" s="41"/>
    </row>
    <row r="27063" spans="4:5" x14ac:dyDescent="0.2">
      <c r="D27063" s="1"/>
      <c r="E27063" s="41"/>
    </row>
    <row r="27064" spans="4:5" x14ac:dyDescent="0.2">
      <c r="D27064" s="1"/>
      <c r="E27064" s="41"/>
    </row>
    <row r="27065" spans="4:5" x14ac:dyDescent="0.2">
      <c r="D27065" s="1"/>
      <c r="E27065" s="41"/>
    </row>
    <row r="27066" spans="4:5" x14ac:dyDescent="0.2">
      <c r="D27066" s="1"/>
      <c r="E27066" s="41"/>
    </row>
    <row r="27067" spans="4:5" x14ac:dyDescent="0.2">
      <c r="D27067" s="1"/>
      <c r="E27067" s="41"/>
    </row>
    <row r="27068" spans="4:5" x14ac:dyDescent="0.2">
      <c r="D27068" s="1"/>
      <c r="E27068" s="41"/>
    </row>
    <row r="27069" spans="4:5" x14ac:dyDescent="0.2">
      <c r="D27069" s="1"/>
      <c r="E27069" s="41"/>
    </row>
    <row r="27070" spans="4:5" x14ac:dyDescent="0.2">
      <c r="D27070" s="1"/>
      <c r="E27070" s="41"/>
    </row>
    <row r="27071" spans="4:5" x14ac:dyDescent="0.2">
      <c r="D27071" s="1"/>
      <c r="E27071" s="41"/>
    </row>
    <row r="27072" spans="4:5" x14ac:dyDescent="0.2">
      <c r="D27072" s="1"/>
      <c r="E27072" s="41"/>
    </row>
    <row r="27073" spans="4:5" x14ac:dyDescent="0.2">
      <c r="D27073" s="1"/>
      <c r="E27073" s="41"/>
    </row>
    <row r="27074" spans="4:5" x14ac:dyDescent="0.2">
      <c r="D27074" s="1"/>
      <c r="E27074" s="41"/>
    </row>
    <row r="27075" spans="4:5" x14ac:dyDescent="0.2">
      <c r="D27075" s="1"/>
      <c r="E27075" s="41"/>
    </row>
    <row r="27076" spans="4:5" x14ac:dyDescent="0.2">
      <c r="D27076" s="1"/>
      <c r="E27076" s="41"/>
    </row>
    <row r="27077" spans="4:5" x14ac:dyDescent="0.2">
      <c r="D27077" s="1"/>
      <c r="E27077" s="41"/>
    </row>
    <row r="27078" spans="4:5" x14ac:dyDescent="0.2">
      <c r="D27078" s="1"/>
      <c r="E27078" s="41"/>
    </row>
    <row r="27079" spans="4:5" x14ac:dyDescent="0.2">
      <c r="D27079" s="1"/>
      <c r="E27079" s="41"/>
    </row>
    <row r="27080" spans="4:5" x14ac:dyDescent="0.2">
      <c r="D27080" s="1"/>
      <c r="E27080" s="41"/>
    </row>
    <row r="27081" spans="4:5" x14ac:dyDescent="0.2">
      <c r="D27081" s="1"/>
      <c r="E27081" s="41"/>
    </row>
    <row r="27082" spans="4:5" x14ac:dyDescent="0.2">
      <c r="D27082" s="1"/>
      <c r="E27082" s="41"/>
    </row>
    <row r="27083" spans="4:5" x14ac:dyDescent="0.2">
      <c r="D27083" s="1"/>
      <c r="E27083" s="41"/>
    </row>
    <row r="27084" spans="4:5" x14ac:dyDescent="0.2">
      <c r="D27084" s="1"/>
      <c r="E27084" s="41"/>
    </row>
    <row r="27085" spans="4:5" x14ac:dyDescent="0.2">
      <c r="D27085" s="1"/>
      <c r="E27085" s="41"/>
    </row>
    <row r="27086" spans="4:5" x14ac:dyDescent="0.2">
      <c r="D27086" s="1"/>
      <c r="E27086" s="41"/>
    </row>
    <row r="27087" spans="4:5" x14ac:dyDescent="0.2">
      <c r="D27087" s="1"/>
      <c r="E27087" s="41"/>
    </row>
    <row r="27088" spans="4:5" x14ac:dyDescent="0.2">
      <c r="D27088" s="1"/>
      <c r="E27088" s="41"/>
    </row>
    <row r="27089" spans="4:5" x14ac:dyDescent="0.2">
      <c r="D27089" s="1"/>
      <c r="E27089" s="41"/>
    </row>
    <row r="27090" spans="4:5" x14ac:dyDescent="0.2">
      <c r="D27090" s="1"/>
      <c r="E27090" s="41"/>
    </row>
    <row r="27091" spans="4:5" x14ac:dyDescent="0.2">
      <c r="D27091" s="1"/>
      <c r="E27091" s="41"/>
    </row>
    <row r="27092" spans="4:5" x14ac:dyDescent="0.2">
      <c r="D27092" s="1"/>
      <c r="E27092" s="41"/>
    </row>
    <row r="27093" spans="4:5" x14ac:dyDescent="0.2">
      <c r="D27093" s="1"/>
      <c r="E27093" s="41"/>
    </row>
    <row r="27094" spans="4:5" x14ac:dyDescent="0.2">
      <c r="D27094" s="1"/>
      <c r="E27094" s="41"/>
    </row>
    <row r="27095" spans="4:5" x14ac:dyDescent="0.2">
      <c r="D27095" s="1"/>
      <c r="E27095" s="41"/>
    </row>
    <row r="27096" spans="4:5" x14ac:dyDescent="0.2">
      <c r="D27096" s="1"/>
      <c r="E27096" s="41"/>
    </row>
    <row r="27097" spans="4:5" x14ac:dyDescent="0.2">
      <c r="D27097" s="1"/>
      <c r="E27097" s="41"/>
    </row>
    <row r="27098" spans="4:5" x14ac:dyDescent="0.2">
      <c r="D27098" s="1"/>
      <c r="E27098" s="41"/>
    </row>
    <row r="27099" spans="4:5" x14ac:dyDescent="0.2">
      <c r="D27099" s="1"/>
      <c r="E27099" s="41"/>
    </row>
    <row r="27100" spans="4:5" x14ac:dyDescent="0.2">
      <c r="D27100" s="1"/>
      <c r="E27100" s="41"/>
    </row>
    <row r="27101" spans="4:5" x14ac:dyDescent="0.2">
      <c r="D27101" s="1"/>
      <c r="E27101" s="41"/>
    </row>
    <row r="27102" spans="4:5" x14ac:dyDescent="0.2">
      <c r="D27102" s="1"/>
      <c r="E27102" s="41"/>
    </row>
    <row r="27103" spans="4:5" x14ac:dyDescent="0.2">
      <c r="D27103" s="1"/>
      <c r="E27103" s="41"/>
    </row>
    <row r="27104" spans="4:5" x14ac:dyDescent="0.2">
      <c r="D27104" s="1"/>
      <c r="E27104" s="41"/>
    </row>
    <row r="27105" spans="4:5" x14ac:dyDescent="0.2">
      <c r="D27105" s="1"/>
      <c r="E27105" s="41"/>
    </row>
    <row r="27106" spans="4:5" x14ac:dyDescent="0.2">
      <c r="D27106" s="1"/>
      <c r="E27106" s="41"/>
    </row>
    <row r="27107" spans="4:5" x14ac:dyDescent="0.2">
      <c r="D27107" s="1"/>
      <c r="E27107" s="41"/>
    </row>
    <row r="27108" spans="4:5" x14ac:dyDescent="0.2">
      <c r="D27108" s="1"/>
      <c r="E27108" s="41"/>
    </row>
    <row r="27109" spans="4:5" x14ac:dyDescent="0.2">
      <c r="D27109" s="1"/>
      <c r="E27109" s="41"/>
    </row>
    <row r="27110" spans="4:5" x14ac:dyDescent="0.2">
      <c r="D27110" s="1"/>
      <c r="E27110" s="41"/>
    </row>
    <row r="27111" spans="4:5" x14ac:dyDescent="0.2">
      <c r="D27111" s="1"/>
      <c r="E27111" s="41"/>
    </row>
    <row r="27112" spans="4:5" x14ac:dyDescent="0.2">
      <c r="D27112" s="1"/>
      <c r="E27112" s="41"/>
    </row>
    <row r="27113" spans="4:5" x14ac:dyDescent="0.2">
      <c r="D27113" s="1"/>
      <c r="E27113" s="41"/>
    </row>
    <row r="27114" spans="4:5" x14ac:dyDescent="0.2">
      <c r="D27114" s="1"/>
      <c r="E27114" s="41"/>
    </row>
    <row r="27115" spans="4:5" x14ac:dyDescent="0.2">
      <c r="D27115" s="1"/>
      <c r="E27115" s="41"/>
    </row>
    <row r="27116" spans="4:5" x14ac:dyDescent="0.2">
      <c r="D27116" s="1"/>
      <c r="E27116" s="41"/>
    </row>
    <row r="27117" spans="4:5" x14ac:dyDescent="0.2">
      <c r="D27117" s="1"/>
      <c r="E27117" s="41"/>
    </row>
    <row r="27118" spans="4:5" x14ac:dyDescent="0.2">
      <c r="D27118" s="1"/>
      <c r="E27118" s="41"/>
    </row>
    <row r="27119" spans="4:5" x14ac:dyDescent="0.2">
      <c r="D27119" s="1"/>
      <c r="E27119" s="41"/>
    </row>
    <row r="27120" spans="4:5" x14ac:dyDescent="0.2">
      <c r="D27120" s="1"/>
      <c r="E27120" s="41"/>
    </row>
    <row r="27121" spans="4:5" x14ac:dyDescent="0.2">
      <c r="D27121" s="1"/>
      <c r="E27121" s="41"/>
    </row>
    <row r="27122" spans="4:5" x14ac:dyDescent="0.2">
      <c r="D27122" s="1"/>
      <c r="E27122" s="41"/>
    </row>
    <row r="27123" spans="4:5" x14ac:dyDescent="0.2">
      <c r="D27123" s="1"/>
      <c r="E27123" s="41"/>
    </row>
    <row r="27124" spans="4:5" x14ac:dyDescent="0.2">
      <c r="D27124" s="1"/>
      <c r="E27124" s="41"/>
    </row>
    <row r="27125" spans="4:5" x14ac:dyDescent="0.2">
      <c r="D27125" s="1"/>
      <c r="E27125" s="41"/>
    </row>
    <row r="27126" spans="4:5" x14ac:dyDescent="0.2">
      <c r="D27126" s="1"/>
      <c r="E27126" s="41"/>
    </row>
    <row r="27127" spans="4:5" x14ac:dyDescent="0.2">
      <c r="D27127" s="1"/>
      <c r="E27127" s="41"/>
    </row>
    <row r="27128" spans="4:5" x14ac:dyDescent="0.2">
      <c r="D27128" s="1"/>
      <c r="E27128" s="41"/>
    </row>
    <row r="27129" spans="4:5" x14ac:dyDescent="0.2">
      <c r="D27129" s="1"/>
      <c r="E27129" s="41"/>
    </row>
    <row r="27130" spans="4:5" x14ac:dyDescent="0.2">
      <c r="D27130" s="1"/>
      <c r="E27130" s="41"/>
    </row>
    <row r="27131" spans="4:5" x14ac:dyDescent="0.2">
      <c r="D27131" s="1"/>
      <c r="E27131" s="41"/>
    </row>
    <row r="27132" spans="4:5" x14ac:dyDescent="0.2">
      <c r="D27132" s="1"/>
      <c r="E27132" s="41"/>
    </row>
    <row r="27133" spans="4:5" x14ac:dyDescent="0.2">
      <c r="D27133" s="1"/>
      <c r="E27133" s="41"/>
    </row>
    <row r="27134" spans="4:5" x14ac:dyDescent="0.2">
      <c r="D27134" s="1"/>
      <c r="E27134" s="41"/>
    </row>
    <row r="27135" spans="4:5" x14ac:dyDescent="0.2">
      <c r="D27135" s="1"/>
      <c r="E27135" s="41"/>
    </row>
    <row r="27136" spans="4:5" x14ac:dyDescent="0.2">
      <c r="D27136" s="1"/>
      <c r="E27136" s="41"/>
    </row>
    <row r="27137" spans="4:5" x14ac:dyDescent="0.2">
      <c r="D27137" s="1"/>
      <c r="E27137" s="41"/>
    </row>
    <row r="27138" spans="4:5" x14ac:dyDescent="0.2">
      <c r="D27138" s="1"/>
      <c r="E27138" s="41"/>
    </row>
    <row r="27139" spans="4:5" x14ac:dyDescent="0.2">
      <c r="D27139" s="1"/>
      <c r="E27139" s="41"/>
    </row>
    <row r="27140" spans="4:5" x14ac:dyDescent="0.2">
      <c r="D27140" s="1"/>
      <c r="E27140" s="41"/>
    </row>
    <row r="27141" spans="4:5" x14ac:dyDescent="0.2">
      <c r="D27141" s="1"/>
      <c r="E27141" s="41"/>
    </row>
    <row r="27142" spans="4:5" x14ac:dyDescent="0.2">
      <c r="D27142" s="1"/>
      <c r="E27142" s="41"/>
    </row>
    <row r="27143" spans="4:5" x14ac:dyDescent="0.2">
      <c r="D27143" s="1"/>
      <c r="E27143" s="41"/>
    </row>
    <row r="27144" spans="4:5" x14ac:dyDescent="0.2">
      <c r="D27144" s="1"/>
      <c r="E27144" s="41"/>
    </row>
    <row r="27145" spans="4:5" x14ac:dyDescent="0.2">
      <c r="D27145" s="1"/>
      <c r="E27145" s="41"/>
    </row>
    <row r="27146" spans="4:5" x14ac:dyDescent="0.2">
      <c r="D27146" s="1"/>
      <c r="E27146" s="41"/>
    </row>
    <row r="27147" spans="4:5" x14ac:dyDescent="0.2">
      <c r="D27147" s="1"/>
      <c r="E27147" s="41"/>
    </row>
    <row r="27148" spans="4:5" x14ac:dyDescent="0.2">
      <c r="D27148" s="1"/>
      <c r="E27148" s="41"/>
    </row>
    <row r="27149" spans="4:5" x14ac:dyDescent="0.2">
      <c r="D27149" s="1"/>
      <c r="E27149" s="41"/>
    </row>
    <row r="27150" spans="4:5" x14ac:dyDescent="0.2">
      <c r="D27150" s="1"/>
      <c r="E27150" s="41"/>
    </row>
    <row r="27151" spans="4:5" x14ac:dyDescent="0.2">
      <c r="D27151" s="1"/>
      <c r="E27151" s="41"/>
    </row>
    <row r="27152" spans="4:5" x14ac:dyDescent="0.2">
      <c r="D27152" s="1"/>
      <c r="E27152" s="41"/>
    </row>
    <row r="27153" spans="4:5" x14ac:dyDescent="0.2">
      <c r="D27153" s="1"/>
      <c r="E27153" s="41"/>
    </row>
    <row r="27154" spans="4:5" x14ac:dyDescent="0.2">
      <c r="D27154" s="1"/>
      <c r="E27154" s="41"/>
    </row>
    <row r="27155" spans="4:5" x14ac:dyDescent="0.2">
      <c r="D27155" s="1"/>
      <c r="E27155" s="41"/>
    </row>
    <row r="27156" spans="4:5" x14ac:dyDescent="0.2">
      <c r="D27156" s="1"/>
      <c r="E27156" s="41"/>
    </row>
    <row r="27157" spans="4:5" x14ac:dyDescent="0.2">
      <c r="D27157" s="1"/>
      <c r="E27157" s="41"/>
    </row>
    <row r="27158" spans="4:5" x14ac:dyDescent="0.2">
      <c r="D27158" s="1"/>
      <c r="E27158" s="41"/>
    </row>
    <row r="27159" spans="4:5" x14ac:dyDescent="0.2">
      <c r="D27159" s="1"/>
      <c r="E27159" s="41"/>
    </row>
    <row r="27160" spans="4:5" x14ac:dyDescent="0.2">
      <c r="D27160" s="1"/>
      <c r="E27160" s="41"/>
    </row>
    <row r="27161" spans="4:5" x14ac:dyDescent="0.2">
      <c r="D27161" s="1"/>
      <c r="E27161" s="41"/>
    </row>
    <row r="27162" spans="4:5" x14ac:dyDescent="0.2">
      <c r="D27162" s="1"/>
      <c r="E27162" s="41"/>
    </row>
    <row r="27163" spans="4:5" x14ac:dyDescent="0.2">
      <c r="D27163" s="1"/>
      <c r="E27163" s="41"/>
    </row>
    <row r="27164" spans="4:5" x14ac:dyDescent="0.2">
      <c r="D27164" s="1"/>
      <c r="E27164" s="41"/>
    </row>
    <row r="27165" spans="4:5" x14ac:dyDescent="0.2">
      <c r="D27165" s="1"/>
      <c r="E27165" s="41"/>
    </row>
    <row r="27166" spans="4:5" x14ac:dyDescent="0.2">
      <c r="D27166" s="1"/>
      <c r="E27166" s="41"/>
    </row>
    <row r="27167" spans="4:5" x14ac:dyDescent="0.2">
      <c r="D27167" s="1"/>
      <c r="E27167" s="41"/>
    </row>
    <row r="27168" spans="4:5" x14ac:dyDescent="0.2">
      <c r="D27168" s="1"/>
      <c r="E27168" s="41"/>
    </row>
    <row r="27169" spans="4:5" x14ac:dyDescent="0.2">
      <c r="D27169" s="1"/>
      <c r="E27169" s="41"/>
    </row>
    <row r="27170" spans="4:5" x14ac:dyDescent="0.2">
      <c r="D27170" s="1"/>
      <c r="E27170" s="41"/>
    </row>
    <row r="27171" spans="4:5" x14ac:dyDescent="0.2">
      <c r="D27171" s="1"/>
      <c r="E27171" s="41"/>
    </row>
    <row r="27172" spans="4:5" x14ac:dyDescent="0.2">
      <c r="D27172" s="1"/>
      <c r="E27172" s="41"/>
    </row>
    <row r="27173" spans="4:5" x14ac:dyDescent="0.2">
      <c r="D27173" s="1"/>
      <c r="E27173" s="41"/>
    </row>
    <row r="27174" spans="4:5" x14ac:dyDescent="0.2">
      <c r="D27174" s="1"/>
      <c r="E27174" s="41"/>
    </row>
    <row r="27175" spans="4:5" x14ac:dyDescent="0.2">
      <c r="D27175" s="1"/>
      <c r="E27175" s="41"/>
    </row>
    <row r="27176" spans="4:5" x14ac:dyDescent="0.2">
      <c r="D27176" s="1"/>
      <c r="E27176" s="41"/>
    </row>
    <row r="27177" spans="4:5" x14ac:dyDescent="0.2">
      <c r="D27177" s="1"/>
      <c r="E27177" s="41"/>
    </row>
    <row r="27178" spans="4:5" x14ac:dyDescent="0.2">
      <c r="D27178" s="1"/>
      <c r="E27178" s="41"/>
    </row>
    <row r="27179" spans="4:5" x14ac:dyDescent="0.2">
      <c r="D27179" s="1"/>
      <c r="E27179" s="41"/>
    </row>
    <row r="27180" spans="4:5" x14ac:dyDescent="0.2">
      <c r="D27180" s="1"/>
      <c r="E27180" s="41"/>
    </row>
    <row r="27181" spans="4:5" x14ac:dyDescent="0.2">
      <c r="D27181" s="1"/>
      <c r="E27181" s="41"/>
    </row>
    <row r="27182" spans="4:5" x14ac:dyDescent="0.2">
      <c r="D27182" s="1"/>
      <c r="E27182" s="41"/>
    </row>
    <row r="27183" spans="4:5" x14ac:dyDescent="0.2">
      <c r="D27183" s="1"/>
      <c r="E27183" s="41"/>
    </row>
    <row r="27184" spans="4:5" x14ac:dyDescent="0.2">
      <c r="D27184" s="1"/>
      <c r="E27184" s="41"/>
    </row>
    <row r="27185" spans="4:5" x14ac:dyDescent="0.2">
      <c r="D27185" s="1"/>
      <c r="E27185" s="41"/>
    </row>
    <row r="27186" spans="4:5" x14ac:dyDescent="0.2">
      <c r="D27186" s="1"/>
      <c r="E27186" s="41"/>
    </row>
    <row r="27187" spans="4:5" x14ac:dyDescent="0.2">
      <c r="D27187" s="1"/>
      <c r="E27187" s="41"/>
    </row>
    <row r="27188" spans="4:5" x14ac:dyDescent="0.2">
      <c r="D27188" s="1"/>
      <c r="E27188" s="41"/>
    </row>
    <row r="27189" spans="4:5" x14ac:dyDescent="0.2">
      <c r="D27189" s="1"/>
      <c r="E27189" s="41"/>
    </row>
    <row r="27190" spans="4:5" x14ac:dyDescent="0.2">
      <c r="D27190" s="1"/>
      <c r="E27190" s="41"/>
    </row>
    <row r="27191" spans="4:5" x14ac:dyDescent="0.2">
      <c r="D27191" s="1"/>
      <c r="E27191" s="41"/>
    </row>
    <row r="27192" spans="4:5" x14ac:dyDescent="0.2">
      <c r="D27192" s="1"/>
      <c r="E27192" s="41"/>
    </row>
    <row r="27193" spans="4:5" x14ac:dyDescent="0.2">
      <c r="D27193" s="1"/>
      <c r="E27193" s="41"/>
    </row>
    <row r="27194" spans="4:5" x14ac:dyDescent="0.2">
      <c r="D27194" s="1"/>
      <c r="E27194" s="41"/>
    </row>
    <row r="27195" spans="4:5" x14ac:dyDescent="0.2">
      <c r="D27195" s="1"/>
      <c r="E27195" s="41"/>
    </row>
    <row r="27196" spans="4:5" x14ac:dyDescent="0.2">
      <c r="D27196" s="1"/>
      <c r="E27196" s="41"/>
    </row>
    <row r="27197" spans="4:5" x14ac:dyDescent="0.2">
      <c r="D27197" s="1"/>
      <c r="E27197" s="41"/>
    </row>
    <row r="27198" spans="4:5" x14ac:dyDescent="0.2">
      <c r="D27198" s="1"/>
      <c r="E27198" s="41"/>
    </row>
    <row r="27199" spans="4:5" x14ac:dyDescent="0.2">
      <c r="D27199" s="1"/>
      <c r="E27199" s="41"/>
    </row>
    <row r="27200" spans="4:5" x14ac:dyDescent="0.2">
      <c r="D27200" s="1"/>
      <c r="E27200" s="41"/>
    </row>
    <row r="27201" spans="4:5" x14ac:dyDescent="0.2">
      <c r="D27201" s="1"/>
      <c r="E27201" s="41"/>
    </row>
    <row r="27202" spans="4:5" x14ac:dyDescent="0.2">
      <c r="D27202" s="1"/>
      <c r="E27202" s="41"/>
    </row>
    <row r="27203" spans="4:5" x14ac:dyDescent="0.2">
      <c r="D27203" s="1"/>
      <c r="E27203" s="41"/>
    </row>
    <row r="27204" spans="4:5" x14ac:dyDescent="0.2">
      <c r="D27204" s="1"/>
      <c r="E27204" s="41"/>
    </row>
    <row r="27205" spans="4:5" x14ac:dyDescent="0.2">
      <c r="D27205" s="1"/>
      <c r="E27205" s="41"/>
    </row>
    <row r="27206" spans="4:5" x14ac:dyDescent="0.2">
      <c r="D27206" s="1"/>
      <c r="E27206" s="41"/>
    </row>
    <row r="27207" spans="4:5" x14ac:dyDescent="0.2">
      <c r="D27207" s="1"/>
      <c r="E27207" s="41"/>
    </row>
    <row r="27208" spans="4:5" x14ac:dyDescent="0.2">
      <c r="D27208" s="1"/>
      <c r="E27208" s="41"/>
    </row>
    <row r="27209" spans="4:5" x14ac:dyDescent="0.2">
      <c r="D27209" s="1"/>
      <c r="E27209" s="41"/>
    </row>
    <row r="27210" spans="4:5" x14ac:dyDescent="0.2">
      <c r="D27210" s="1"/>
      <c r="E27210" s="41"/>
    </row>
    <row r="27211" spans="4:5" x14ac:dyDescent="0.2">
      <c r="D27211" s="1"/>
      <c r="E27211" s="41"/>
    </row>
    <row r="27212" spans="4:5" x14ac:dyDescent="0.2">
      <c r="D27212" s="1"/>
      <c r="E27212" s="41"/>
    </row>
    <row r="27213" spans="4:5" x14ac:dyDescent="0.2">
      <c r="D27213" s="1"/>
      <c r="E27213" s="41"/>
    </row>
    <row r="27214" spans="4:5" x14ac:dyDescent="0.2">
      <c r="D27214" s="1"/>
      <c r="E27214" s="41"/>
    </row>
    <row r="27215" spans="4:5" x14ac:dyDescent="0.2">
      <c r="D27215" s="1"/>
      <c r="E27215" s="41"/>
    </row>
    <row r="27216" spans="4:5" x14ac:dyDescent="0.2">
      <c r="D27216" s="1"/>
      <c r="E27216" s="41"/>
    </row>
    <row r="27217" spans="4:5" x14ac:dyDescent="0.2">
      <c r="D27217" s="1"/>
      <c r="E27217" s="41"/>
    </row>
    <row r="27218" spans="4:5" x14ac:dyDescent="0.2">
      <c r="D27218" s="1"/>
      <c r="E27218" s="41"/>
    </row>
    <row r="27219" spans="4:5" x14ac:dyDescent="0.2">
      <c r="D27219" s="1"/>
      <c r="E27219" s="41"/>
    </row>
    <row r="27220" spans="4:5" x14ac:dyDescent="0.2">
      <c r="D27220" s="1"/>
      <c r="E27220" s="41"/>
    </row>
    <row r="27221" spans="4:5" x14ac:dyDescent="0.2">
      <c r="D27221" s="1"/>
      <c r="E27221" s="41"/>
    </row>
    <row r="27222" spans="4:5" x14ac:dyDescent="0.2">
      <c r="D27222" s="1"/>
      <c r="E27222" s="41"/>
    </row>
    <row r="27223" spans="4:5" x14ac:dyDescent="0.2">
      <c r="D27223" s="1"/>
      <c r="E27223" s="41"/>
    </row>
    <row r="27224" spans="4:5" x14ac:dyDescent="0.2">
      <c r="D27224" s="1"/>
      <c r="E27224" s="41"/>
    </row>
    <row r="27225" spans="4:5" x14ac:dyDescent="0.2">
      <c r="D27225" s="1"/>
      <c r="E27225" s="41"/>
    </row>
    <row r="27226" spans="4:5" x14ac:dyDescent="0.2">
      <c r="D27226" s="1"/>
      <c r="E27226" s="41"/>
    </row>
    <row r="27227" spans="4:5" x14ac:dyDescent="0.2">
      <c r="D27227" s="1"/>
      <c r="E27227" s="41"/>
    </row>
    <row r="27228" spans="4:5" x14ac:dyDescent="0.2">
      <c r="D27228" s="1"/>
      <c r="E27228" s="41"/>
    </row>
    <row r="27229" spans="4:5" x14ac:dyDescent="0.2">
      <c r="D27229" s="1"/>
      <c r="E27229" s="41"/>
    </row>
    <row r="27230" spans="4:5" x14ac:dyDescent="0.2">
      <c r="D27230" s="1"/>
      <c r="E27230" s="41"/>
    </row>
    <row r="27231" spans="4:5" x14ac:dyDescent="0.2">
      <c r="D27231" s="1"/>
      <c r="E27231" s="41"/>
    </row>
    <row r="27232" spans="4:5" x14ac:dyDescent="0.2">
      <c r="D27232" s="1"/>
      <c r="E27232" s="41"/>
    </row>
    <row r="27233" spans="4:5" x14ac:dyDescent="0.2">
      <c r="D27233" s="1"/>
      <c r="E27233" s="41"/>
    </row>
    <row r="27234" spans="4:5" x14ac:dyDescent="0.2">
      <c r="D27234" s="1"/>
      <c r="E27234" s="41"/>
    </row>
    <row r="27235" spans="4:5" x14ac:dyDescent="0.2">
      <c r="D27235" s="1"/>
      <c r="E27235" s="41"/>
    </row>
    <row r="27236" spans="4:5" x14ac:dyDescent="0.2">
      <c r="D27236" s="1"/>
      <c r="E27236" s="41"/>
    </row>
    <row r="27237" spans="4:5" x14ac:dyDescent="0.2">
      <c r="D27237" s="1"/>
      <c r="E27237" s="41"/>
    </row>
    <row r="27238" spans="4:5" x14ac:dyDescent="0.2">
      <c r="D27238" s="1"/>
      <c r="E27238" s="41"/>
    </row>
    <row r="27239" spans="4:5" x14ac:dyDescent="0.2">
      <c r="D27239" s="1"/>
      <c r="E27239" s="41"/>
    </row>
    <row r="27240" spans="4:5" x14ac:dyDescent="0.2">
      <c r="D27240" s="1"/>
      <c r="E27240" s="41"/>
    </row>
    <row r="27241" spans="4:5" x14ac:dyDescent="0.2">
      <c r="D27241" s="1"/>
      <c r="E27241" s="41"/>
    </row>
    <row r="27242" spans="4:5" x14ac:dyDescent="0.2">
      <c r="D27242" s="1"/>
      <c r="E27242" s="41"/>
    </row>
    <row r="27243" spans="4:5" x14ac:dyDescent="0.2">
      <c r="D27243" s="1"/>
      <c r="E27243" s="41"/>
    </row>
    <row r="27244" spans="4:5" x14ac:dyDescent="0.2">
      <c r="D27244" s="1"/>
      <c r="E27244" s="41"/>
    </row>
    <row r="27245" spans="4:5" x14ac:dyDescent="0.2">
      <c r="D27245" s="1"/>
      <c r="E27245" s="41"/>
    </row>
    <row r="27246" spans="4:5" x14ac:dyDescent="0.2">
      <c r="D27246" s="1"/>
      <c r="E27246" s="41"/>
    </row>
    <row r="27247" spans="4:5" x14ac:dyDescent="0.2">
      <c r="D27247" s="1"/>
      <c r="E27247" s="41"/>
    </row>
    <row r="27248" spans="4:5" x14ac:dyDescent="0.2">
      <c r="D27248" s="1"/>
      <c r="E27248" s="41"/>
    </row>
    <row r="27249" spans="4:5" x14ac:dyDescent="0.2">
      <c r="D27249" s="1"/>
      <c r="E27249" s="41"/>
    </row>
    <row r="27250" spans="4:5" x14ac:dyDescent="0.2">
      <c r="D27250" s="1"/>
      <c r="E27250" s="41"/>
    </row>
    <row r="27251" spans="4:5" x14ac:dyDescent="0.2">
      <c r="D27251" s="1"/>
      <c r="E27251" s="41"/>
    </row>
    <row r="27252" spans="4:5" x14ac:dyDescent="0.2">
      <c r="D27252" s="1"/>
      <c r="E27252" s="41"/>
    </row>
    <row r="27253" spans="4:5" x14ac:dyDescent="0.2">
      <c r="D27253" s="1"/>
      <c r="E27253" s="41"/>
    </row>
    <row r="27254" spans="4:5" x14ac:dyDescent="0.2">
      <c r="D27254" s="1"/>
      <c r="E27254" s="41"/>
    </row>
    <row r="27255" spans="4:5" x14ac:dyDescent="0.2">
      <c r="D27255" s="1"/>
      <c r="E27255" s="41"/>
    </row>
    <row r="27256" spans="4:5" x14ac:dyDescent="0.2">
      <c r="D27256" s="1"/>
      <c r="E27256" s="41"/>
    </row>
    <row r="27257" spans="4:5" x14ac:dyDescent="0.2">
      <c r="D27257" s="1"/>
      <c r="E27257" s="41"/>
    </row>
    <row r="27258" spans="4:5" x14ac:dyDescent="0.2">
      <c r="D27258" s="1"/>
      <c r="E27258" s="41"/>
    </row>
    <row r="27259" spans="4:5" x14ac:dyDescent="0.2">
      <c r="D27259" s="1"/>
      <c r="E27259" s="41"/>
    </row>
    <row r="27260" spans="4:5" x14ac:dyDescent="0.2">
      <c r="D27260" s="1"/>
      <c r="E27260" s="41"/>
    </row>
    <row r="27261" spans="4:5" x14ac:dyDescent="0.2">
      <c r="D27261" s="1"/>
      <c r="E27261" s="41"/>
    </row>
    <row r="27262" spans="4:5" x14ac:dyDescent="0.2">
      <c r="D27262" s="1"/>
      <c r="E27262" s="41"/>
    </row>
    <row r="27263" spans="4:5" x14ac:dyDescent="0.2">
      <c r="D27263" s="1"/>
      <c r="E27263" s="41"/>
    </row>
    <row r="27264" spans="4:5" x14ac:dyDescent="0.2">
      <c r="D27264" s="1"/>
      <c r="E27264" s="41"/>
    </row>
    <row r="27265" spans="4:5" x14ac:dyDescent="0.2">
      <c r="D27265" s="1"/>
      <c r="E27265" s="41"/>
    </row>
    <row r="27266" spans="4:5" x14ac:dyDescent="0.2">
      <c r="D27266" s="1"/>
      <c r="E27266" s="41"/>
    </row>
    <row r="27267" spans="4:5" x14ac:dyDescent="0.2">
      <c r="D27267" s="1"/>
      <c r="E27267" s="41"/>
    </row>
    <row r="27268" spans="4:5" x14ac:dyDescent="0.2">
      <c r="D27268" s="1"/>
      <c r="E27268" s="41"/>
    </row>
    <row r="27269" spans="4:5" x14ac:dyDescent="0.2">
      <c r="D27269" s="1"/>
      <c r="E27269" s="41"/>
    </row>
    <row r="27270" spans="4:5" x14ac:dyDescent="0.2">
      <c r="D27270" s="1"/>
      <c r="E27270" s="41"/>
    </row>
    <row r="27271" spans="4:5" x14ac:dyDescent="0.2">
      <c r="D27271" s="1"/>
      <c r="E27271" s="41"/>
    </row>
    <row r="27272" spans="4:5" x14ac:dyDescent="0.2">
      <c r="D27272" s="1"/>
      <c r="E27272" s="41"/>
    </row>
    <row r="27273" spans="4:5" x14ac:dyDescent="0.2">
      <c r="D27273" s="1"/>
      <c r="E27273" s="41"/>
    </row>
    <row r="27274" spans="4:5" x14ac:dyDescent="0.2">
      <c r="D27274" s="1"/>
      <c r="E27274" s="41"/>
    </row>
    <row r="27275" spans="4:5" x14ac:dyDescent="0.2">
      <c r="D27275" s="1"/>
      <c r="E27275" s="41"/>
    </row>
    <row r="27276" spans="4:5" x14ac:dyDescent="0.2">
      <c r="D27276" s="1"/>
      <c r="E27276" s="41"/>
    </row>
    <row r="27277" spans="4:5" x14ac:dyDescent="0.2">
      <c r="D27277" s="1"/>
      <c r="E27277" s="41"/>
    </row>
    <row r="27278" spans="4:5" x14ac:dyDescent="0.2">
      <c r="D27278" s="1"/>
      <c r="E27278" s="41"/>
    </row>
    <row r="27279" spans="4:5" x14ac:dyDescent="0.2">
      <c r="D27279" s="1"/>
      <c r="E27279" s="41"/>
    </row>
    <row r="27280" spans="4:5" x14ac:dyDescent="0.2">
      <c r="D27280" s="1"/>
      <c r="E27280" s="41"/>
    </row>
    <row r="27281" spans="4:5" x14ac:dyDescent="0.2">
      <c r="D27281" s="1"/>
      <c r="E27281" s="41"/>
    </row>
    <row r="27282" spans="4:5" x14ac:dyDescent="0.2">
      <c r="D27282" s="1"/>
      <c r="E27282" s="41"/>
    </row>
    <row r="27283" spans="4:5" x14ac:dyDescent="0.2">
      <c r="D27283" s="1"/>
      <c r="E27283" s="41"/>
    </row>
    <row r="27284" spans="4:5" x14ac:dyDescent="0.2">
      <c r="D27284" s="1"/>
      <c r="E27284" s="41"/>
    </row>
    <row r="27285" spans="4:5" x14ac:dyDescent="0.2">
      <c r="D27285" s="1"/>
      <c r="E27285" s="41"/>
    </row>
    <row r="27286" spans="4:5" x14ac:dyDescent="0.2">
      <c r="D27286" s="1"/>
      <c r="E27286" s="41"/>
    </row>
    <row r="27287" spans="4:5" x14ac:dyDescent="0.2">
      <c r="D27287" s="1"/>
      <c r="E27287" s="41"/>
    </row>
    <row r="27288" spans="4:5" x14ac:dyDescent="0.2">
      <c r="D27288" s="1"/>
      <c r="E27288" s="41"/>
    </row>
    <row r="27289" spans="4:5" x14ac:dyDescent="0.2">
      <c r="D27289" s="1"/>
      <c r="E27289" s="41"/>
    </row>
    <row r="27290" spans="4:5" x14ac:dyDescent="0.2">
      <c r="D27290" s="1"/>
      <c r="E27290" s="41"/>
    </row>
    <row r="27291" spans="4:5" x14ac:dyDescent="0.2">
      <c r="D27291" s="1"/>
      <c r="E27291" s="41"/>
    </row>
    <row r="27292" spans="4:5" x14ac:dyDescent="0.2">
      <c r="D27292" s="1"/>
      <c r="E27292" s="41"/>
    </row>
    <row r="27293" spans="4:5" x14ac:dyDescent="0.2">
      <c r="D27293" s="1"/>
      <c r="E27293" s="41"/>
    </row>
    <row r="27294" spans="4:5" x14ac:dyDescent="0.2">
      <c r="D27294" s="1"/>
      <c r="E27294" s="41"/>
    </row>
    <row r="27295" spans="4:5" x14ac:dyDescent="0.2">
      <c r="D27295" s="1"/>
      <c r="E27295" s="41"/>
    </row>
    <row r="27296" spans="4:5" x14ac:dyDescent="0.2">
      <c r="D27296" s="1"/>
      <c r="E27296" s="41"/>
    </row>
    <row r="27297" spans="4:5" x14ac:dyDescent="0.2">
      <c r="D27297" s="1"/>
      <c r="E27297" s="41"/>
    </row>
    <row r="27298" spans="4:5" x14ac:dyDescent="0.2">
      <c r="D27298" s="1"/>
      <c r="E27298" s="41"/>
    </row>
    <row r="27299" spans="4:5" x14ac:dyDescent="0.2">
      <c r="D27299" s="1"/>
      <c r="E27299" s="41"/>
    </row>
    <row r="27300" spans="4:5" x14ac:dyDescent="0.2">
      <c r="D27300" s="1"/>
      <c r="E27300" s="41"/>
    </row>
    <row r="27301" spans="4:5" x14ac:dyDescent="0.2">
      <c r="D27301" s="1"/>
      <c r="E27301" s="41"/>
    </row>
    <row r="27302" spans="4:5" x14ac:dyDescent="0.2">
      <c r="D27302" s="1"/>
      <c r="E27302" s="41"/>
    </row>
    <row r="27303" spans="4:5" x14ac:dyDescent="0.2">
      <c r="D27303" s="1"/>
      <c r="E27303" s="41"/>
    </row>
    <row r="27304" spans="4:5" x14ac:dyDescent="0.2">
      <c r="D27304" s="1"/>
      <c r="E27304" s="41"/>
    </row>
    <row r="27305" spans="4:5" x14ac:dyDescent="0.2">
      <c r="D27305" s="1"/>
      <c r="E27305" s="41"/>
    </row>
    <row r="27306" spans="4:5" x14ac:dyDescent="0.2">
      <c r="D27306" s="1"/>
      <c r="E27306" s="41"/>
    </row>
    <row r="27307" spans="4:5" x14ac:dyDescent="0.2">
      <c r="D27307" s="1"/>
      <c r="E27307" s="41"/>
    </row>
    <row r="27308" spans="4:5" x14ac:dyDescent="0.2">
      <c r="D27308" s="1"/>
      <c r="E27308" s="41"/>
    </row>
    <row r="27309" spans="4:5" x14ac:dyDescent="0.2">
      <c r="D27309" s="1"/>
      <c r="E27309" s="41"/>
    </row>
    <row r="27310" spans="4:5" x14ac:dyDescent="0.2">
      <c r="D27310" s="1"/>
      <c r="E27310" s="41"/>
    </row>
    <row r="27311" spans="4:5" x14ac:dyDescent="0.2">
      <c r="D27311" s="1"/>
      <c r="E27311" s="41"/>
    </row>
    <row r="27312" spans="4:5" x14ac:dyDescent="0.2">
      <c r="D27312" s="1"/>
      <c r="E27312" s="41"/>
    </row>
    <row r="27313" spans="4:5" x14ac:dyDescent="0.2">
      <c r="D27313" s="1"/>
      <c r="E27313" s="41"/>
    </row>
    <row r="27314" spans="4:5" x14ac:dyDescent="0.2">
      <c r="D27314" s="1"/>
      <c r="E27314" s="41"/>
    </row>
    <row r="27315" spans="4:5" x14ac:dyDescent="0.2">
      <c r="D27315" s="1"/>
      <c r="E27315" s="41"/>
    </row>
    <row r="27316" spans="4:5" x14ac:dyDescent="0.2">
      <c r="D27316" s="1"/>
      <c r="E27316" s="41"/>
    </row>
    <row r="27317" spans="4:5" x14ac:dyDescent="0.2">
      <c r="D27317" s="1"/>
      <c r="E27317" s="41"/>
    </row>
    <row r="27318" spans="4:5" x14ac:dyDescent="0.2">
      <c r="D27318" s="1"/>
      <c r="E27318" s="41"/>
    </row>
    <row r="27319" spans="4:5" x14ac:dyDescent="0.2">
      <c r="D27319" s="1"/>
      <c r="E27319" s="41"/>
    </row>
    <row r="27320" spans="4:5" x14ac:dyDescent="0.2">
      <c r="D27320" s="1"/>
      <c r="E27320" s="41"/>
    </row>
    <row r="27321" spans="4:5" x14ac:dyDescent="0.2">
      <c r="D27321" s="1"/>
      <c r="E27321" s="41"/>
    </row>
    <row r="27322" spans="4:5" x14ac:dyDescent="0.2">
      <c r="D27322" s="1"/>
      <c r="E27322" s="41"/>
    </row>
    <row r="27323" spans="4:5" x14ac:dyDescent="0.2">
      <c r="D27323" s="1"/>
      <c r="E27323" s="41"/>
    </row>
    <row r="27324" spans="4:5" x14ac:dyDescent="0.2">
      <c r="D27324" s="1"/>
      <c r="E27324" s="41"/>
    </row>
    <row r="27325" spans="4:5" x14ac:dyDescent="0.2">
      <c r="D27325" s="1"/>
      <c r="E27325" s="41"/>
    </row>
    <row r="27326" spans="4:5" x14ac:dyDescent="0.2">
      <c r="D27326" s="1"/>
      <c r="E27326" s="41"/>
    </row>
    <row r="27327" spans="4:5" x14ac:dyDescent="0.2">
      <c r="D27327" s="1"/>
      <c r="E27327" s="41"/>
    </row>
    <row r="27328" spans="4:5" x14ac:dyDescent="0.2">
      <c r="D27328" s="1"/>
      <c r="E27328" s="41"/>
    </row>
    <row r="27329" spans="4:5" x14ac:dyDescent="0.2">
      <c r="D27329" s="1"/>
      <c r="E27329" s="41"/>
    </row>
    <row r="27330" spans="4:5" x14ac:dyDescent="0.2">
      <c r="D27330" s="1"/>
      <c r="E27330" s="41"/>
    </row>
    <row r="27331" spans="4:5" x14ac:dyDescent="0.2">
      <c r="D27331" s="1"/>
      <c r="E27331" s="41"/>
    </row>
    <row r="27332" spans="4:5" x14ac:dyDescent="0.2">
      <c r="D27332" s="1"/>
      <c r="E27332" s="41"/>
    </row>
    <row r="27333" spans="4:5" x14ac:dyDescent="0.2">
      <c r="D27333" s="1"/>
      <c r="E27333" s="41"/>
    </row>
    <row r="27334" spans="4:5" x14ac:dyDescent="0.2">
      <c r="D27334" s="1"/>
      <c r="E27334" s="41"/>
    </row>
    <row r="27335" spans="4:5" x14ac:dyDescent="0.2">
      <c r="D27335" s="1"/>
      <c r="E27335" s="41"/>
    </row>
    <row r="27336" spans="4:5" x14ac:dyDescent="0.2">
      <c r="D27336" s="1"/>
      <c r="E27336" s="41"/>
    </row>
    <row r="27337" spans="4:5" x14ac:dyDescent="0.2">
      <c r="D27337" s="1"/>
      <c r="E27337" s="41"/>
    </row>
    <row r="27338" spans="4:5" x14ac:dyDescent="0.2">
      <c r="D27338" s="1"/>
      <c r="E27338" s="41"/>
    </row>
    <row r="27339" spans="4:5" x14ac:dyDescent="0.2">
      <c r="D27339" s="1"/>
      <c r="E27339" s="41"/>
    </row>
    <row r="27340" spans="4:5" x14ac:dyDescent="0.2">
      <c r="D27340" s="1"/>
      <c r="E27340" s="41"/>
    </row>
    <row r="27341" spans="4:5" x14ac:dyDescent="0.2">
      <c r="D27341" s="1"/>
      <c r="E27341" s="41"/>
    </row>
    <row r="27342" spans="4:5" x14ac:dyDescent="0.2">
      <c r="D27342" s="1"/>
      <c r="E27342" s="41"/>
    </row>
    <row r="27343" spans="4:5" x14ac:dyDescent="0.2">
      <c r="D27343" s="1"/>
      <c r="E27343" s="41"/>
    </row>
    <row r="27344" spans="4:5" x14ac:dyDescent="0.2">
      <c r="D27344" s="1"/>
      <c r="E27344" s="41"/>
    </row>
    <row r="27345" spans="4:5" x14ac:dyDescent="0.2">
      <c r="D27345" s="1"/>
      <c r="E27345" s="41"/>
    </row>
    <row r="27346" spans="4:5" x14ac:dyDescent="0.2">
      <c r="D27346" s="1"/>
      <c r="E27346" s="41"/>
    </row>
    <row r="27347" spans="4:5" x14ac:dyDescent="0.2">
      <c r="D27347" s="1"/>
      <c r="E27347" s="41"/>
    </row>
    <row r="27348" spans="4:5" x14ac:dyDescent="0.2">
      <c r="D27348" s="1"/>
      <c r="E27348" s="41"/>
    </row>
    <row r="27349" spans="4:5" x14ac:dyDescent="0.2">
      <c r="D27349" s="1"/>
      <c r="E27349" s="41"/>
    </row>
    <row r="27350" spans="4:5" x14ac:dyDescent="0.2">
      <c r="D27350" s="1"/>
      <c r="E27350" s="41"/>
    </row>
    <row r="27351" spans="4:5" x14ac:dyDescent="0.2">
      <c r="D27351" s="1"/>
      <c r="E27351" s="41"/>
    </row>
    <row r="27352" spans="4:5" x14ac:dyDescent="0.2">
      <c r="D27352" s="1"/>
      <c r="E27352" s="41"/>
    </row>
    <row r="27353" spans="4:5" x14ac:dyDescent="0.2">
      <c r="D27353" s="1"/>
      <c r="E27353" s="41"/>
    </row>
    <row r="27354" spans="4:5" x14ac:dyDescent="0.2">
      <c r="D27354" s="1"/>
      <c r="E27354" s="41"/>
    </row>
    <row r="27355" spans="4:5" x14ac:dyDescent="0.2">
      <c r="D27355" s="1"/>
      <c r="E27355" s="41"/>
    </row>
    <row r="27356" spans="4:5" x14ac:dyDescent="0.2">
      <c r="D27356" s="1"/>
      <c r="E27356" s="41"/>
    </row>
    <row r="27357" spans="4:5" x14ac:dyDescent="0.2">
      <c r="D27357" s="1"/>
      <c r="E27357" s="41"/>
    </row>
    <row r="27358" spans="4:5" x14ac:dyDescent="0.2">
      <c r="D27358" s="1"/>
      <c r="E27358" s="41"/>
    </row>
    <row r="27359" spans="4:5" x14ac:dyDescent="0.2">
      <c r="D27359" s="1"/>
      <c r="E27359" s="41"/>
    </row>
    <row r="27360" spans="4:5" x14ac:dyDescent="0.2">
      <c r="D27360" s="1"/>
      <c r="E27360" s="41"/>
    </row>
    <row r="27361" spans="4:5" x14ac:dyDescent="0.2">
      <c r="D27361" s="1"/>
      <c r="E27361" s="41"/>
    </row>
    <row r="27362" spans="4:5" x14ac:dyDescent="0.2">
      <c r="D27362" s="1"/>
      <c r="E27362" s="41"/>
    </row>
    <row r="27363" spans="4:5" x14ac:dyDescent="0.2">
      <c r="D27363" s="1"/>
      <c r="E27363" s="41"/>
    </row>
    <row r="27364" spans="4:5" x14ac:dyDescent="0.2">
      <c r="D27364" s="1"/>
      <c r="E27364" s="41"/>
    </row>
    <row r="27365" spans="4:5" x14ac:dyDescent="0.2">
      <c r="D27365" s="1"/>
      <c r="E27365" s="41"/>
    </row>
    <row r="27366" spans="4:5" x14ac:dyDescent="0.2">
      <c r="D27366" s="1"/>
      <c r="E27366" s="41"/>
    </row>
    <row r="27367" spans="4:5" x14ac:dyDescent="0.2">
      <c r="D27367" s="1"/>
      <c r="E27367" s="41"/>
    </row>
    <row r="27368" spans="4:5" x14ac:dyDescent="0.2">
      <c r="D27368" s="1"/>
      <c r="E27368" s="41"/>
    </row>
    <row r="27369" spans="4:5" x14ac:dyDescent="0.2">
      <c r="D27369" s="1"/>
      <c r="E27369" s="41"/>
    </row>
    <row r="27370" spans="4:5" x14ac:dyDescent="0.2">
      <c r="D27370" s="1"/>
      <c r="E27370" s="41"/>
    </row>
    <row r="27371" spans="4:5" x14ac:dyDescent="0.2">
      <c r="D27371" s="1"/>
      <c r="E27371" s="41"/>
    </row>
    <row r="27372" spans="4:5" x14ac:dyDescent="0.2">
      <c r="D27372" s="1"/>
      <c r="E27372" s="41"/>
    </row>
    <row r="27373" spans="4:5" x14ac:dyDescent="0.2">
      <c r="D27373" s="1"/>
      <c r="E27373" s="41"/>
    </row>
    <row r="27374" spans="4:5" x14ac:dyDescent="0.2">
      <c r="D27374" s="1"/>
      <c r="E27374" s="41"/>
    </row>
    <row r="27375" spans="4:5" x14ac:dyDescent="0.2">
      <c r="D27375" s="1"/>
      <c r="E27375" s="41"/>
    </row>
    <row r="27376" spans="4:5" x14ac:dyDescent="0.2">
      <c r="D27376" s="1"/>
      <c r="E27376" s="41"/>
    </row>
    <row r="27377" spans="4:5" x14ac:dyDescent="0.2">
      <c r="D27377" s="1"/>
      <c r="E27377" s="41"/>
    </row>
    <row r="27378" spans="4:5" x14ac:dyDescent="0.2">
      <c r="D27378" s="1"/>
      <c r="E27378" s="41"/>
    </row>
    <row r="27379" spans="4:5" x14ac:dyDescent="0.2">
      <c r="D27379" s="1"/>
      <c r="E27379" s="41"/>
    </row>
    <row r="27380" spans="4:5" x14ac:dyDescent="0.2">
      <c r="D27380" s="1"/>
      <c r="E27380" s="41"/>
    </row>
    <row r="27381" spans="4:5" x14ac:dyDescent="0.2">
      <c r="D27381" s="1"/>
      <c r="E27381" s="41"/>
    </row>
    <row r="27382" spans="4:5" x14ac:dyDescent="0.2">
      <c r="D27382" s="1"/>
      <c r="E27382" s="41"/>
    </row>
    <row r="27383" spans="4:5" x14ac:dyDescent="0.2">
      <c r="D27383" s="1"/>
      <c r="E27383" s="41"/>
    </row>
    <row r="27384" spans="4:5" x14ac:dyDescent="0.2">
      <c r="D27384" s="1"/>
      <c r="E27384" s="41"/>
    </row>
    <row r="27385" spans="4:5" x14ac:dyDescent="0.2">
      <c r="D27385" s="1"/>
      <c r="E27385" s="41"/>
    </row>
    <row r="27386" spans="4:5" x14ac:dyDescent="0.2">
      <c r="D27386" s="1"/>
      <c r="E27386" s="41"/>
    </row>
    <row r="27387" spans="4:5" x14ac:dyDescent="0.2">
      <c r="D27387" s="1"/>
      <c r="E27387" s="41"/>
    </row>
    <row r="27388" spans="4:5" x14ac:dyDescent="0.2">
      <c r="D27388" s="1"/>
      <c r="E27388" s="41"/>
    </row>
    <row r="27389" spans="4:5" x14ac:dyDescent="0.2">
      <c r="D27389" s="1"/>
      <c r="E27389" s="41"/>
    </row>
    <row r="27390" spans="4:5" x14ac:dyDescent="0.2">
      <c r="D27390" s="1"/>
      <c r="E27390" s="41"/>
    </row>
    <row r="27391" spans="4:5" x14ac:dyDescent="0.2">
      <c r="D27391" s="1"/>
      <c r="E27391" s="41"/>
    </row>
    <row r="27392" spans="4:5" x14ac:dyDescent="0.2">
      <c r="D27392" s="1"/>
      <c r="E27392" s="41"/>
    </row>
    <row r="27393" spans="4:5" x14ac:dyDescent="0.2">
      <c r="D27393" s="1"/>
      <c r="E27393" s="41"/>
    </row>
    <row r="27394" spans="4:5" x14ac:dyDescent="0.2">
      <c r="D27394" s="1"/>
      <c r="E27394" s="41"/>
    </row>
    <row r="27395" spans="4:5" x14ac:dyDescent="0.2">
      <c r="D27395" s="1"/>
      <c r="E27395" s="41"/>
    </row>
    <row r="27396" spans="4:5" x14ac:dyDescent="0.2">
      <c r="D27396" s="1"/>
      <c r="E27396" s="41"/>
    </row>
    <row r="27397" spans="4:5" x14ac:dyDescent="0.2">
      <c r="D27397" s="1"/>
      <c r="E27397" s="41"/>
    </row>
    <row r="27398" spans="4:5" x14ac:dyDescent="0.2">
      <c r="D27398" s="1"/>
      <c r="E27398" s="41"/>
    </row>
    <row r="27399" spans="4:5" x14ac:dyDescent="0.2">
      <c r="D27399" s="1"/>
      <c r="E27399" s="41"/>
    </row>
    <row r="27400" spans="4:5" x14ac:dyDescent="0.2">
      <c r="D27400" s="1"/>
      <c r="E27400" s="41"/>
    </row>
    <row r="27401" spans="4:5" x14ac:dyDescent="0.2">
      <c r="D27401" s="1"/>
      <c r="E27401" s="41"/>
    </row>
    <row r="27402" spans="4:5" x14ac:dyDescent="0.2">
      <c r="D27402" s="1"/>
      <c r="E27402" s="41"/>
    </row>
    <row r="27403" spans="4:5" x14ac:dyDescent="0.2">
      <c r="D27403" s="1"/>
      <c r="E27403" s="41"/>
    </row>
    <row r="27404" spans="4:5" x14ac:dyDescent="0.2">
      <c r="D27404" s="1"/>
      <c r="E27404" s="41"/>
    </row>
    <row r="27405" spans="4:5" x14ac:dyDescent="0.2">
      <c r="D27405" s="1"/>
      <c r="E27405" s="41"/>
    </row>
    <row r="27406" spans="4:5" x14ac:dyDescent="0.2">
      <c r="D27406" s="1"/>
      <c r="E27406" s="41"/>
    </row>
    <row r="27407" spans="4:5" x14ac:dyDescent="0.2">
      <c r="D27407" s="1"/>
      <c r="E27407" s="41"/>
    </row>
    <row r="27408" spans="4:5" x14ac:dyDescent="0.2">
      <c r="D27408" s="1"/>
      <c r="E27408" s="41"/>
    </row>
    <row r="27409" spans="4:5" x14ac:dyDescent="0.2">
      <c r="D27409" s="1"/>
      <c r="E27409" s="41"/>
    </row>
    <row r="27410" spans="4:5" x14ac:dyDescent="0.2">
      <c r="D27410" s="1"/>
      <c r="E27410" s="41"/>
    </row>
    <row r="27411" spans="4:5" x14ac:dyDescent="0.2">
      <c r="D27411" s="1"/>
      <c r="E27411" s="41"/>
    </row>
    <row r="27412" spans="4:5" x14ac:dyDescent="0.2">
      <c r="D27412" s="1"/>
      <c r="E27412" s="41"/>
    </row>
    <row r="27413" spans="4:5" x14ac:dyDescent="0.2">
      <c r="D27413" s="1"/>
      <c r="E27413" s="41"/>
    </row>
    <row r="27414" spans="4:5" x14ac:dyDescent="0.2">
      <c r="D27414" s="1"/>
      <c r="E27414" s="41"/>
    </row>
    <row r="27415" spans="4:5" x14ac:dyDescent="0.2">
      <c r="D27415" s="1"/>
      <c r="E27415" s="41"/>
    </row>
    <row r="27416" spans="4:5" x14ac:dyDescent="0.2">
      <c r="D27416" s="1"/>
      <c r="E27416" s="41"/>
    </row>
    <row r="27417" spans="4:5" x14ac:dyDescent="0.2">
      <c r="D27417" s="1"/>
      <c r="E27417" s="41"/>
    </row>
    <row r="27418" spans="4:5" x14ac:dyDescent="0.2">
      <c r="D27418" s="1"/>
      <c r="E27418" s="41"/>
    </row>
    <row r="27419" spans="4:5" x14ac:dyDescent="0.2">
      <c r="D27419" s="1"/>
      <c r="E27419" s="41"/>
    </row>
    <row r="27420" spans="4:5" x14ac:dyDescent="0.2">
      <c r="D27420" s="1"/>
      <c r="E27420" s="41"/>
    </row>
    <row r="27421" spans="4:5" x14ac:dyDescent="0.2">
      <c r="D27421" s="1"/>
      <c r="E27421" s="41"/>
    </row>
    <row r="27422" spans="4:5" x14ac:dyDescent="0.2">
      <c r="D27422" s="1"/>
      <c r="E27422" s="41"/>
    </row>
    <row r="27423" spans="4:5" x14ac:dyDescent="0.2">
      <c r="D27423" s="1"/>
      <c r="E27423" s="41"/>
    </row>
    <row r="27424" spans="4:5" x14ac:dyDescent="0.2">
      <c r="D27424" s="1"/>
      <c r="E27424" s="41"/>
    </row>
    <row r="27425" spans="4:5" x14ac:dyDescent="0.2">
      <c r="D27425" s="1"/>
      <c r="E27425" s="41"/>
    </row>
    <row r="27426" spans="4:5" x14ac:dyDescent="0.2">
      <c r="D27426" s="1"/>
      <c r="E27426" s="41"/>
    </row>
    <row r="27427" spans="4:5" x14ac:dyDescent="0.2">
      <c r="D27427" s="1"/>
      <c r="E27427" s="41"/>
    </row>
    <row r="27428" spans="4:5" x14ac:dyDescent="0.2">
      <c r="D27428" s="1"/>
      <c r="E27428" s="41"/>
    </row>
    <row r="27429" spans="4:5" x14ac:dyDescent="0.2">
      <c r="D27429" s="1"/>
      <c r="E27429" s="41"/>
    </row>
    <row r="27430" spans="4:5" x14ac:dyDescent="0.2">
      <c r="D27430" s="1"/>
      <c r="E27430" s="41"/>
    </row>
    <row r="27431" spans="4:5" x14ac:dyDescent="0.2">
      <c r="D27431" s="1"/>
      <c r="E27431" s="41"/>
    </row>
    <row r="27432" spans="4:5" x14ac:dyDescent="0.2">
      <c r="D27432" s="1"/>
      <c r="E27432" s="41"/>
    </row>
    <row r="27433" spans="4:5" x14ac:dyDescent="0.2">
      <c r="D27433" s="1"/>
      <c r="E27433" s="41"/>
    </row>
    <row r="27434" spans="4:5" x14ac:dyDescent="0.2">
      <c r="D27434" s="1"/>
      <c r="E27434" s="41"/>
    </row>
    <row r="27435" spans="4:5" x14ac:dyDescent="0.2">
      <c r="D27435" s="1"/>
      <c r="E27435" s="41"/>
    </row>
    <row r="27436" spans="4:5" x14ac:dyDescent="0.2">
      <c r="D27436" s="1"/>
      <c r="E27436" s="41"/>
    </row>
    <row r="27437" spans="4:5" x14ac:dyDescent="0.2">
      <c r="D27437" s="1"/>
      <c r="E27437" s="41"/>
    </row>
    <row r="27438" spans="4:5" x14ac:dyDescent="0.2">
      <c r="D27438" s="1"/>
      <c r="E27438" s="41"/>
    </row>
    <row r="27439" spans="4:5" x14ac:dyDescent="0.2">
      <c r="D27439" s="1"/>
      <c r="E27439" s="41"/>
    </row>
    <row r="27440" spans="4:5" x14ac:dyDescent="0.2">
      <c r="D27440" s="1"/>
      <c r="E27440" s="41"/>
    </row>
    <row r="27441" spans="4:5" x14ac:dyDescent="0.2">
      <c r="D27441" s="1"/>
      <c r="E27441" s="41"/>
    </row>
    <row r="27442" spans="4:5" x14ac:dyDescent="0.2">
      <c r="D27442" s="1"/>
      <c r="E27442" s="41"/>
    </row>
    <row r="27443" spans="4:5" x14ac:dyDescent="0.2">
      <c r="D27443" s="1"/>
      <c r="E27443" s="41"/>
    </row>
    <row r="27444" spans="4:5" x14ac:dyDescent="0.2">
      <c r="D27444" s="1"/>
      <c r="E27444" s="41"/>
    </row>
    <row r="27445" spans="4:5" x14ac:dyDescent="0.2">
      <c r="D27445" s="1"/>
      <c r="E27445" s="41"/>
    </row>
    <row r="27446" spans="4:5" x14ac:dyDescent="0.2">
      <c r="D27446" s="1"/>
      <c r="E27446" s="41"/>
    </row>
    <row r="27447" spans="4:5" x14ac:dyDescent="0.2">
      <c r="D27447" s="1"/>
      <c r="E27447" s="41"/>
    </row>
    <row r="27448" spans="4:5" x14ac:dyDescent="0.2">
      <c r="D27448" s="1"/>
      <c r="E27448" s="41"/>
    </row>
    <row r="27449" spans="4:5" x14ac:dyDescent="0.2">
      <c r="D27449" s="1"/>
      <c r="E27449" s="41"/>
    </row>
    <row r="27450" spans="4:5" x14ac:dyDescent="0.2">
      <c r="D27450" s="1"/>
      <c r="E27450" s="41"/>
    </row>
    <row r="27451" spans="4:5" x14ac:dyDescent="0.2">
      <c r="D27451" s="1"/>
      <c r="E27451" s="41"/>
    </row>
    <row r="27452" spans="4:5" x14ac:dyDescent="0.2">
      <c r="D27452" s="1"/>
      <c r="E27452" s="41"/>
    </row>
    <row r="27453" spans="4:5" x14ac:dyDescent="0.2">
      <c r="D27453" s="1"/>
      <c r="E27453" s="41"/>
    </row>
    <row r="27454" spans="4:5" x14ac:dyDescent="0.2">
      <c r="D27454" s="1"/>
      <c r="E27454" s="41"/>
    </row>
    <row r="27455" spans="4:5" x14ac:dyDescent="0.2">
      <c r="D27455" s="1"/>
      <c r="E27455" s="41"/>
    </row>
    <row r="27456" spans="4:5" x14ac:dyDescent="0.2">
      <c r="D27456" s="1"/>
      <c r="E27456" s="41"/>
    </row>
    <row r="27457" spans="4:5" x14ac:dyDescent="0.2">
      <c r="D27457" s="1"/>
      <c r="E27457" s="41"/>
    </row>
    <row r="27458" spans="4:5" x14ac:dyDescent="0.2">
      <c r="D27458" s="1"/>
      <c r="E27458" s="41"/>
    </row>
    <row r="27459" spans="4:5" x14ac:dyDescent="0.2">
      <c r="D27459" s="1"/>
      <c r="E27459" s="41"/>
    </row>
    <row r="27460" spans="4:5" x14ac:dyDescent="0.2">
      <c r="D27460" s="1"/>
      <c r="E27460" s="41"/>
    </row>
    <row r="27461" spans="4:5" x14ac:dyDescent="0.2">
      <c r="D27461" s="1"/>
      <c r="E27461" s="41"/>
    </row>
    <row r="27462" spans="4:5" x14ac:dyDescent="0.2">
      <c r="D27462" s="1"/>
      <c r="E27462" s="41"/>
    </row>
    <row r="27463" spans="4:5" x14ac:dyDescent="0.2">
      <c r="D27463" s="1"/>
      <c r="E27463" s="41"/>
    </row>
    <row r="27464" spans="4:5" x14ac:dyDescent="0.2">
      <c r="D27464" s="1"/>
      <c r="E27464" s="41"/>
    </row>
    <row r="27465" spans="4:5" x14ac:dyDescent="0.2">
      <c r="D27465" s="1"/>
      <c r="E27465" s="41"/>
    </row>
    <row r="27466" spans="4:5" x14ac:dyDescent="0.2">
      <c r="D27466" s="1"/>
      <c r="E27466" s="41"/>
    </row>
    <row r="27467" spans="4:5" x14ac:dyDescent="0.2">
      <c r="D27467" s="1"/>
      <c r="E27467" s="41"/>
    </row>
    <row r="27468" spans="4:5" x14ac:dyDescent="0.2">
      <c r="D27468" s="1"/>
      <c r="E27468" s="41"/>
    </row>
    <row r="27469" spans="4:5" x14ac:dyDescent="0.2">
      <c r="D27469" s="1"/>
      <c r="E27469" s="41"/>
    </row>
    <row r="27470" spans="4:5" x14ac:dyDescent="0.2">
      <c r="D27470" s="1"/>
      <c r="E27470" s="41"/>
    </row>
    <row r="27471" spans="4:5" x14ac:dyDescent="0.2">
      <c r="D27471" s="1"/>
      <c r="E27471" s="41"/>
    </row>
    <row r="27472" spans="4:5" x14ac:dyDescent="0.2">
      <c r="D27472" s="1"/>
      <c r="E27472" s="41"/>
    </row>
    <row r="27473" spans="4:5" x14ac:dyDescent="0.2">
      <c r="D27473" s="1"/>
      <c r="E27473" s="41"/>
    </row>
    <row r="27474" spans="4:5" x14ac:dyDescent="0.2">
      <c r="D27474" s="1"/>
      <c r="E27474" s="41"/>
    </row>
    <row r="27475" spans="4:5" x14ac:dyDescent="0.2">
      <c r="D27475" s="1"/>
      <c r="E27475" s="41"/>
    </row>
    <row r="27476" spans="4:5" x14ac:dyDescent="0.2">
      <c r="D27476" s="1"/>
      <c r="E27476" s="41"/>
    </row>
    <row r="27477" spans="4:5" x14ac:dyDescent="0.2">
      <c r="D27477" s="1"/>
      <c r="E27477" s="41"/>
    </row>
    <row r="27478" spans="4:5" x14ac:dyDescent="0.2">
      <c r="D27478" s="1"/>
      <c r="E27478" s="41"/>
    </row>
    <row r="27479" spans="4:5" x14ac:dyDescent="0.2">
      <c r="D27479" s="1"/>
      <c r="E27479" s="41"/>
    </row>
    <row r="27480" spans="4:5" x14ac:dyDescent="0.2">
      <c r="D27480" s="1"/>
      <c r="E27480" s="41"/>
    </row>
    <row r="27481" spans="4:5" x14ac:dyDescent="0.2">
      <c r="D27481" s="1"/>
      <c r="E27481" s="41"/>
    </row>
    <row r="27482" spans="4:5" x14ac:dyDescent="0.2">
      <c r="D27482" s="1"/>
      <c r="E27482" s="41"/>
    </row>
    <row r="27483" spans="4:5" x14ac:dyDescent="0.2">
      <c r="D27483" s="1"/>
      <c r="E27483" s="41"/>
    </row>
    <row r="27484" spans="4:5" x14ac:dyDescent="0.2">
      <c r="D27484" s="1"/>
      <c r="E27484" s="41"/>
    </row>
    <row r="27485" spans="4:5" x14ac:dyDescent="0.2">
      <c r="D27485" s="1"/>
      <c r="E27485" s="41"/>
    </row>
    <row r="27486" spans="4:5" x14ac:dyDescent="0.2">
      <c r="D27486" s="1"/>
      <c r="E27486" s="41"/>
    </row>
    <row r="27487" spans="4:5" x14ac:dyDescent="0.2">
      <c r="D27487" s="1"/>
      <c r="E27487" s="41"/>
    </row>
    <row r="27488" spans="4:5" x14ac:dyDescent="0.2">
      <c r="D27488" s="1"/>
      <c r="E27488" s="41"/>
    </row>
    <row r="27489" spans="4:5" x14ac:dyDescent="0.2">
      <c r="D27489" s="1"/>
      <c r="E27489" s="41"/>
    </row>
    <row r="27490" spans="4:5" x14ac:dyDescent="0.2">
      <c r="D27490" s="1"/>
      <c r="E27490" s="41"/>
    </row>
    <row r="27491" spans="4:5" x14ac:dyDescent="0.2">
      <c r="D27491" s="1"/>
      <c r="E27491" s="41"/>
    </row>
    <row r="27492" spans="4:5" x14ac:dyDescent="0.2">
      <c r="D27492" s="1"/>
      <c r="E27492" s="41"/>
    </row>
    <row r="27493" spans="4:5" x14ac:dyDescent="0.2">
      <c r="D27493" s="1"/>
      <c r="E27493" s="41"/>
    </row>
    <row r="27494" spans="4:5" x14ac:dyDescent="0.2">
      <c r="D27494" s="1"/>
      <c r="E27494" s="41"/>
    </row>
    <row r="27495" spans="4:5" x14ac:dyDescent="0.2">
      <c r="D27495" s="1"/>
      <c r="E27495" s="41"/>
    </row>
    <row r="27496" spans="4:5" x14ac:dyDescent="0.2">
      <c r="D27496" s="1"/>
      <c r="E27496" s="41"/>
    </row>
    <row r="27497" spans="4:5" x14ac:dyDescent="0.2">
      <c r="D27497" s="1"/>
      <c r="E27497" s="41"/>
    </row>
    <row r="27498" spans="4:5" x14ac:dyDescent="0.2">
      <c r="D27498" s="1"/>
      <c r="E27498" s="41"/>
    </row>
    <row r="27499" spans="4:5" x14ac:dyDescent="0.2">
      <c r="D27499" s="1"/>
      <c r="E27499" s="41"/>
    </row>
    <row r="27500" spans="4:5" x14ac:dyDescent="0.2">
      <c r="D27500" s="1"/>
      <c r="E27500" s="41"/>
    </row>
    <row r="27501" spans="4:5" x14ac:dyDescent="0.2">
      <c r="D27501" s="1"/>
      <c r="E27501" s="41"/>
    </row>
    <row r="27502" spans="4:5" x14ac:dyDescent="0.2">
      <c r="D27502" s="1"/>
      <c r="E27502" s="41"/>
    </row>
    <row r="27503" spans="4:5" x14ac:dyDescent="0.2">
      <c r="D27503" s="1"/>
      <c r="E27503" s="41"/>
    </row>
    <row r="27504" spans="4:5" x14ac:dyDescent="0.2">
      <c r="D27504" s="1"/>
      <c r="E27504" s="41"/>
    </row>
    <row r="27505" spans="4:5" x14ac:dyDescent="0.2">
      <c r="D27505" s="1"/>
      <c r="E27505" s="41"/>
    </row>
    <row r="27506" spans="4:5" x14ac:dyDescent="0.2">
      <c r="D27506" s="1"/>
      <c r="E27506" s="41"/>
    </row>
    <row r="27507" spans="4:5" x14ac:dyDescent="0.2">
      <c r="D27507" s="1"/>
      <c r="E27507" s="41"/>
    </row>
    <row r="27508" spans="4:5" x14ac:dyDescent="0.2">
      <c r="D27508" s="1"/>
      <c r="E27508" s="41"/>
    </row>
    <row r="27509" spans="4:5" x14ac:dyDescent="0.2">
      <c r="D27509" s="1"/>
      <c r="E27509" s="41"/>
    </row>
    <row r="27510" spans="4:5" x14ac:dyDescent="0.2">
      <c r="D27510" s="1"/>
      <c r="E27510" s="41"/>
    </row>
    <row r="27511" spans="4:5" x14ac:dyDescent="0.2">
      <c r="D27511" s="1"/>
      <c r="E27511" s="41"/>
    </row>
    <row r="27512" spans="4:5" x14ac:dyDescent="0.2">
      <c r="D27512" s="1"/>
      <c r="E27512" s="41"/>
    </row>
    <row r="27513" spans="4:5" x14ac:dyDescent="0.2">
      <c r="D27513" s="1"/>
      <c r="E27513" s="41"/>
    </row>
    <row r="27514" spans="4:5" x14ac:dyDescent="0.2">
      <c r="D27514" s="1"/>
      <c r="E27514" s="41"/>
    </row>
    <row r="27515" spans="4:5" x14ac:dyDescent="0.2">
      <c r="D27515" s="1"/>
      <c r="E27515" s="41"/>
    </row>
    <row r="27516" spans="4:5" x14ac:dyDescent="0.2">
      <c r="D27516" s="1"/>
      <c r="E27516" s="41"/>
    </row>
    <row r="27517" spans="4:5" x14ac:dyDescent="0.2">
      <c r="D27517" s="1"/>
      <c r="E27517" s="41"/>
    </row>
    <row r="27518" spans="4:5" x14ac:dyDescent="0.2">
      <c r="D27518" s="1"/>
      <c r="E27518" s="41"/>
    </row>
    <row r="27519" spans="4:5" x14ac:dyDescent="0.2">
      <c r="D27519" s="1"/>
      <c r="E27519" s="41"/>
    </row>
    <row r="27520" spans="4:5" x14ac:dyDescent="0.2">
      <c r="D27520" s="1"/>
      <c r="E27520" s="41"/>
    </row>
    <row r="27521" spans="4:5" x14ac:dyDescent="0.2">
      <c r="D27521" s="1"/>
      <c r="E27521" s="41"/>
    </row>
    <row r="27522" spans="4:5" x14ac:dyDescent="0.2">
      <c r="D27522" s="1"/>
      <c r="E27522" s="41"/>
    </row>
    <row r="27523" spans="4:5" x14ac:dyDescent="0.2">
      <c r="D27523" s="1"/>
      <c r="E27523" s="41"/>
    </row>
    <row r="27524" spans="4:5" x14ac:dyDescent="0.2">
      <c r="D27524" s="1"/>
      <c r="E27524" s="41"/>
    </row>
    <row r="27525" spans="4:5" x14ac:dyDescent="0.2">
      <c r="D27525" s="1"/>
      <c r="E27525" s="41"/>
    </row>
    <row r="27526" spans="4:5" x14ac:dyDescent="0.2">
      <c r="D27526" s="1"/>
      <c r="E27526" s="41"/>
    </row>
    <row r="27527" spans="4:5" x14ac:dyDescent="0.2">
      <c r="D27527" s="1"/>
      <c r="E27527" s="41"/>
    </row>
    <row r="27528" spans="4:5" x14ac:dyDescent="0.2">
      <c r="D27528" s="1"/>
      <c r="E27528" s="41"/>
    </row>
    <row r="27529" spans="4:5" x14ac:dyDescent="0.2">
      <c r="D27529" s="1"/>
      <c r="E27529" s="41"/>
    </row>
    <row r="27530" spans="4:5" x14ac:dyDescent="0.2">
      <c r="D27530" s="1"/>
      <c r="E27530" s="41"/>
    </row>
    <row r="27531" spans="4:5" x14ac:dyDescent="0.2">
      <c r="D27531" s="1"/>
      <c r="E27531" s="41"/>
    </row>
    <row r="27532" spans="4:5" x14ac:dyDescent="0.2">
      <c r="D27532" s="1"/>
      <c r="E27532" s="41"/>
    </row>
    <row r="27533" spans="4:5" x14ac:dyDescent="0.2">
      <c r="D27533" s="1"/>
      <c r="E27533" s="41"/>
    </row>
    <row r="27534" spans="4:5" x14ac:dyDescent="0.2">
      <c r="D27534" s="1"/>
      <c r="E27534" s="41"/>
    </row>
    <row r="27535" spans="4:5" x14ac:dyDescent="0.2">
      <c r="D27535" s="1"/>
      <c r="E27535" s="41"/>
    </row>
    <row r="27536" spans="4:5" x14ac:dyDescent="0.2">
      <c r="D27536" s="1"/>
      <c r="E27536" s="41"/>
    </row>
    <row r="27537" spans="4:5" x14ac:dyDescent="0.2">
      <c r="D27537" s="1"/>
      <c r="E27537" s="41"/>
    </row>
    <row r="27538" spans="4:5" x14ac:dyDescent="0.2">
      <c r="D27538" s="1"/>
      <c r="E27538" s="41"/>
    </row>
    <row r="27539" spans="4:5" x14ac:dyDescent="0.2">
      <c r="D27539" s="1"/>
      <c r="E27539" s="41"/>
    </row>
    <row r="27540" spans="4:5" x14ac:dyDescent="0.2">
      <c r="D27540" s="1"/>
      <c r="E27540" s="41"/>
    </row>
    <row r="27541" spans="4:5" x14ac:dyDescent="0.2">
      <c r="D27541" s="1"/>
      <c r="E27541" s="41"/>
    </row>
    <row r="27542" spans="4:5" x14ac:dyDescent="0.2">
      <c r="D27542" s="1"/>
      <c r="E27542" s="41"/>
    </row>
    <row r="27543" spans="4:5" x14ac:dyDescent="0.2">
      <c r="D27543" s="1"/>
      <c r="E27543" s="41"/>
    </row>
    <row r="27544" spans="4:5" x14ac:dyDescent="0.2">
      <c r="D27544" s="1"/>
      <c r="E27544" s="41"/>
    </row>
    <row r="27545" spans="4:5" x14ac:dyDescent="0.2">
      <c r="D27545" s="1"/>
      <c r="E27545" s="41"/>
    </row>
    <row r="27546" spans="4:5" x14ac:dyDescent="0.2">
      <c r="D27546" s="1"/>
      <c r="E27546" s="41"/>
    </row>
    <row r="27547" spans="4:5" x14ac:dyDescent="0.2">
      <c r="D27547" s="1"/>
      <c r="E27547" s="41"/>
    </row>
    <row r="27548" spans="4:5" x14ac:dyDescent="0.2">
      <c r="D27548" s="1"/>
      <c r="E27548" s="41"/>
    </row>
    <row r="27549" spans="4:5" x14ac:dyDescent="0.2">
      <c r="D27549" s="1"/>
      <c r="E27549" s="41"/>
    </row>
    <row r="27550" spans="4:5" x14ac:dyDescent="0.2">
      <c r="D27550" s="1"/>
      <c r="E27550" s="41"/>
    </row>
    <row r="27551" spans="4:5" x14ac:dyDescent="0.2">
      <c r="D27551" s="1"/>
      <c r="E27551" s="41"/>
    </row>
    <row r="27552" spans="4:5" x14ac:dyDescent="0.2">
      <c r="D27552" s="1"/>
      <c r="E27552" s="41"/>
    </row>
    <row r="27553" spans="4:5" x14ac:dyDescent="0.2">
      <c r="D27553" s="1"/>
      <c r="E27553" s="41"/>
    </row>
    <row r="27554" spans="4:5" x14ac:dyDescent="0.2">
      <c r="D27554" s="1"/>
      <c r="E27554" s="41"/>
    </row>
    <row r="27555" spans="4:5" x14ac:dyDescent="0.2">
      <c r="D27555" s="1"/>
      <c r="E27555" s="41"/>
    </row>
    <row r="27556" spans="4:5" x14ac:dyDescent="0.2">
      <c r="D27556" s="1"/>
      <c r="E27556" s="41"/>
    </row>
    <row r="27557" spans="4:5" x14ac:dyDescent="0.2">
      <c r="D27557" s="1"/>
      <c r="E27557" s="41"/>
    </row>
    <row r="27558" spans="4:5" x14ac:dyDescent="0.2">
      <c r="D27558" s="1"/>
      <c r="E27558" s="41"/>
    </row>
    <row r="27559" spans="4:5" x14ac:dyDescent="0.2">
      <c r="D27559" s="1"/>
      <c r="E27559" s="41"/>
    </row>
    <row r="27560" spans="4:5" x14ac:dyDescent="0.2">
      <c r="D27560" s="1"/>
      <c r="E27560" s="41"/>
    </row>
    <row r="27561" spans="4:5" x14ac:dyDescent="0.2">
      <c r="D27561" s="1"/>
      <c r="E27561" s="41"/>
    </row>
    <row r="27562" spans="4:5" x14ac:dyDescent="0.2">
      <c r="D27562" s="1"/>
      <c r="E27562" s="41"/>
    </row>
    <row r="27563" spans="4:5" x14ac:dyDescent="0.2">
      <c r="D27563" s="1"/>
      <c r="E27563" s="41"/>
    </row>
    <row r="27564" spans="4:5" x14ac:dyDescent="0.2">
      <c r="D27564" s="1"/>
      <c r="E27564" s="41"/>
    </row>
    <row r="27565" spans="4:5" x14ac:dyDescent="0.2">
      <c r="D27565" s="1"/>
      <c r="E27565" s="41"/>
    </row>
    <row r="27566" spans="4:5" x14ac:dyDescent="0.2">
      <c r="D27566" s="1"/>
      <c r="E27566" s="41"/>
    </row>
    <row r="27567" spans="4:5" x14ac:dyDescent="0.2">
      <c r="D27567" s="1"/>
      <c r="E27567" s="41"/>
    </row>
    <row r="27568" spans="4:5" x14ac:dyDescent="0.2">
      <c r="D27568" s="1"/>
      <c r="E27568" s="41"/>
    </row>
    <row r="27569" spans="4:5" x14ac:dyDescent="0.2">
      <c r="D27569" s="1"/>
      <c r="E27569" s="41"/>
    </row>
    <row r="27570" spans="4:5" x14ac:dyDescent="0.2">
      <c r="D27570" s="1"/>
      <c r="E27570" s="41"/>
    </row>
    <row r="27571" spans="4:5" x14ac:dyDescent="0.2">
      <c r="D27571" s="1"/>
      <c r="E27571" s="41"/>
    </row>
    <row r="27572" spans="4:5" x14ac:dyDescent="0.2">
      <c r="D27572" s="1"/>
      <c r="E27572" s="41"/>
    </row>
    <row r="27573" spans="4:5" x14ac:dyDescent="0.2">
      <c r="D27573" s="1"/>
      <c r="E27573" s="41"/>
    </row>
    <row r="27574" spans="4:5" x14ac:dyDescent="0.2">
      <c r="D27574" s="1"/>
      <c r="E27574" s="41"/>
    </row>
    <row r="27575" spans="4:5" x14ac:dyDescent="0.2">
      <c r="D27575" s="1"/>
      <c r="E27575" s="41"/>
    </row>
    <row r="27576" spans="4:5" x14ac:dyDescent="0.2">
      <c r="D27576" s="1"/>
      <c r="E27576" s="41"/>
    </row>
    <row r="27577" spans="4:5" x14ac:dyDescent="0.2">
      <c r="D27577" s="1"/>
      <c r="E27577" s="41"/>
    </row>
    <row r="27578" spans="4:5" x14ac:dyDescent="0.2">
      <c r="D27578" s="1"/>
      <c r="E27578" s="41"/>
    </row>
    <row r="27579" spans="4:5" x14ac:dyDescent="0.2">
      <c r="D27579" s="1"/>
      <c r="E27579" s="41"/>
    </row>
    <row r="27580" spans="4:5" x14ac:dyDescent="0.2">
      <c r="D27580" s="1"/>
      <c r="E27580" s="41"/>
    </row>
    <row r="27581" spans="4:5" x14ac:dyDescent="0.2">
      <c r="D27581" s="1"/>
      <c r="E27581" s="41"/>
    </row>
    <row r="27582" spans="4:5" x14ac:dyDescent="0.2">
      <c r="D27582" s="1"/>
      <c r="E27582" s="41"/>
    </row>
    <row r="27583" spans="4:5" x14ac:dyDescent="0.2">
      <c r="D27583" s="1"/>
      <c r="E27583" s="41"/>
    </row>
    <row r="27584" spans="4:5" x14ac:dyDescent="0.2">
      <c r="D27584" s="1"/>
      <c r="E27584" s="41"/>
    </row>
    <row r="27585" spans="4:5" x14ac:dyDescent="0.2">
      <c r="D27585" s="1"/>
      <c r="E27585" s="41"/>
    </row>
    <row r="27586" spans="4:5" x14ac:dyDescent="0.2">
      <c r="D27586" s="1"/>
      <c r="E27586" s="41"/>
    </row>
    <row r="27587" spans="4:5" x14ac:dyDescent="0.2">
      <c r="D27587" s="1"/>
      <c r="E27587" s="41"/>
    </row>
    <row r="27588" spans="4:5" x14ac:dyDescent="0.2">
      <c r="D27588" s="1"/>
      <c r="E27588" s="41"/>
    </row>
    <row r="27589" spans="4:5" x14ac:dyDescent="0.2">
      <c r="D27589" s="1"/>
      <c r="E27589" s="41"/>
    </row>
    <row r="27590" spans="4:5" x14ac:dyDescent="0.2">
      <c r="D27590" s="1"/>
      <c r="E27590" s="41"/>
    </row>
    <row r="27591" spans="4:5" x14ac:dyDescent="0.2">
      <c r="D27591" s="1"/>
      <c r="E27591" s="41"/>
    </row>
    <row r="27592" spans="4:5" x14ac:dyDescent="0.2">
      <c r="D27592" s="1"/>
      <c r="E27592" s="41"/>
    </row>
    <row r="27593" spans="4:5" x14ac:dyDescent="0.2">
      <c r="D27593" s="1"/>
      <c r="E27593" s="41"/>
    </row>
    <row r="27594" spans="4:5" x14ac:dyDescent="0.2">
      <c r="D27594" s="1"/>
      <c r="E27594" s="41"/>
    </row>
    <row r="27595" spans="4:5" x14ac:dyDescent="0.2">
      <c r="D27595" s="1"/>
      <c r="E27595" s="41"/>
    </row>
    <row r="27596" spans="4:5" x14ac:dyDescent="0.2">
      <c r="D27596" s="1"/>
      <c r="E27596" s="41"/>
    </row>
    <row r="27597" spans="4:5" x14ac:dyDescent="0.2">
      <c r="D27597" s="1"/>
      <c r="E27597" s="41"/>
    </row>
    <row r="27598" spans="4:5" x14ac:dyDescent="0.2">
      <c r="D27598" s="1"/>
      <c r="E27598" s="41"/>
    </row>
    <row r="27599" spans="4:5" x14ac:dyDescent="0.2">
      <c r="D27599" s="1"/>
      <c r="E27599" s="41"/>
    </row>
    <row r="27600" spans="4:5" x14ac:dyDescent="0.2">
      <c r="D27600" s="1"/>
      <c r="E27600" s="41"/>
    </row>
    <row r="27601" spans="4:5" x14ac:dyDescent="0.2">
      <c r="D27601" s="1"/>
      <c r="E27601" s="41"/>
    </row>
    <row r="27602" spans="4:5" x14ac:dyDescent="0.2">
      <c r="D27602" s="1"/>
      <c r="E27602" s="41"/>
    </row>
    <row r="27603" spans="4:5" x14ac:dyDescent="0.2">
      <c r="D27603" s="1"/>
      <c r="E27603" s="41"/>
    </row>
    <row r="27604" spans="4:5" x14ac:dyDescent="0.2">
      <c r="D27604" s="1"/>
      <c r="E27604" s="41"/>
    </row>
    <row r="27605" spans="4:5" x14ac:dyDescent="0.2">
      <c r="D27605" s="1"/>
      <c r="E27605" s="41"/>
    </row>
    <row r="27606" spans="4:5" x14ac:dyDescent="0.2">
      <c r="D27606" s="1"/>
      <c r="E27606" s="41"/>
    </row>
    <row r="27607" spans="4:5" x14ac:dyDescent="0.2">
      <c r="D27607" s="1"/>
      <c r="E27607" s="41"/>
    </row>
    <row r="27608" spans="4:5" x14ac:dyDescent="0.2">
      <c r="D27608" s="1"/>
      <c r="E27608" s="41"/>
    </row>
    <row r="27609" spans="4:5" x14ac:dyDescent="0.2">
      <c r="D27609" s="1"/>
      <c r="E27609" s="41"/>
    </row>
    <row r="27610" spans="4:5" x14ac:dyDescent="0.2">
      <c r="D27610" s="1"/>
      <c r="E27610" s="41"/>
    </row>
    <row r="27611" spans="4:5" x14ac:dyDescent="0.2">
      <c r="D27611" s="1"/>
      <c r="E27611" s="41"/>
    </row>
    <row r="27612" spans="4:5" x14ac:dyDescent="0.2">
      <c r="D27612" s="1"/>
      <c r="E27612" s="41"/>
    </row>
    <row r="27613" spans="4:5" x14ac:dyDescent="0.2">
      <c r="D27613" s="1"/>
      <c r="E27613" s="41"/>
    </row>
    <row r="27614" spans="4:5" x14ac:dyDescent="0.2">
      <c r="D27614" s="1"/>
      <c r="E27614" s="41"/>
    </row>
    <row r="27615" spans="4:5" x14ac:dyDescent="0.2">
      <c r="D27615" s="1"/>
      <c r="E27615" s="41"/>
    </row>
    <row r="27616" spans="4:5" x14ac:dyDescent="0.2">
      <c r="D27616" s="1"/>
      <c r="E27616" s="41"/>
    </row>
    <row r="27617" spans="4:5" x14ac:dyDescent="0.2">
      <c r="D27617" s="1"/>
      <c r="E27617" s="41"/>
    </row>
    <row r="27618" spans="4:5" x14ac:dyDescent="0.2">
      <c r="D27618" s="1"/>
      <c r="E27618" s="41"/>
    </row>
    <row r="27619" spans="4:5" x14ac:dyDescent="0.2">
      <c r="D27619" s="1"/>
      <c r="E27619" s="41"/>
    </row>
    <row r="27620" spans="4:5" x14ac:dyDescent="0.2">
      <c r="D27620" s="1"/>
      <c r="E27620" s="41"/>
    </row>
    <row r="27621" spans="4:5" x14ac:dyDescent="0.2">
      <c r="D27621" s="1"/>
      <c r="E27621" s="41"/>
    </row>
    <row r="27622" spans="4:5" x14ac:dyDescent="0.2">
      <c r="D27622" s="1"/>
      <c r="E27622" s="41"/>
    </row>
    <row r="27623" spans="4:5" x14ac:dyDescent="0.2">
      <c r="D27623" s="1"/>
      <c r="E27623" s="41"/>
    </row>
    <row r="27624" spans="4:5" x14ac:dyDescent="0.2">
      <c r="D27624" s="1"/>
      <c r="E27624" s="41"/>
    </row>
    <row r="27625" spans="4:5" x14ac:dyDescent="0.2">
      <c r="D27625" s="1"/>
      <c r="E27625" s="41"/>
    </row>
    <row r="27626" spans="4:5" x14ac:dyDescent="0.2">
      <c r="D27626" s="1"/>
      <c r="E27626" s="41"/>
    </row>
    <row r="27627" spans="4:5" x14ac:dyDescent="0.2">
      <c r="D27627" s="1"/>
      <c r="E27627" s="41"/>
    </row>
    <row r="27628" spans="4:5" x14ac:dyDescent="0.2">
      <c r="D27628" s="1"/>
      <c r="E27628" s="41"/>
    </row>
    <row r="27629" spans="4:5" x14ac:dyDescent="0.2">
      <c r="D27629" s="1"/>
      <c r="E27629" s="41"/>
    </row>
    <row r="27630" spans="4:5" x14ac:dyDescent="0.2">
      <c r="D27630" s="1"/>
      <c r="E27630" s="41"/>
    </row>
    <row r="27631" spans="4:5" x14ac:dyDescent="0.2">
      <c r="D27631" s="1"/>
      <c r="E27631" s="41"/>
    </row>
    <row r="27632" spans="4:5" x14ac:dyDescent="0.2">
      <c r="D27632" s="1"/>
      <c r="E27632" s="41"/>
    </row>
    <row r="27633" spans="4:5" x14ac:dyDescent="0.2">
      <c r="D27633" s="1"/>
      <c r="E27633" s="41"/>
    </row>
    <row r="27634" spans="4:5" x14ac:dyDescent="0.2">
      <c r="D27634" s="1"/>
      <c r="E27634" s="41"/>
    </row>
    <row r="27635" spans="4:5" x14ac:dyDescent="0.2">
      <c r="D27635" s="1"/>
      <c r="E27635" s="41"/>
    </row>
    <row r="27636" spans="4:5" x14ac:dyDescent="0.2">
      <c r="D27636" s="1"/>
      <c r="E27636" s="41"/>
    </row>
    <row r="27637" spans="4:5" x14ac:dyDescent="0.2">
      <c r="D27637" s="1"/>
      <c r="E27637" s="41"/>
    </row>
    <row r="27638" spans="4:5" x14ac:dyDescent="0.2">
      <c r="D27638" s="1"/>
      <c r="E27638" s="41"/>
    </row>
    <row r="27639" spans="4:5" x14ac:dyDescent="0.2">
      <c r="D27639" s="1"/>
      <c r="E27639" s="41"/>
    </row>
    <row r="27640" spans="4:5" x14ac:dyDescent="0.2">
      <c r="D27640" s="1"/>
      <c r="E27640" s="41"/>
    </row>
    <row r="27641" spans="4:5" x14ac:dyDescent="0.2">
      <c r="D27641" s="1"/>
      <c r="E27641" s="41"/>
    </row>
    <row r="27642" spans="4:5" x14ac:dyDescent="0.2">
      <c r="D27642" s="1"/>
      <c r="E27642" s="41"/>
    </row>
    <row r="27643" spans="4:5" x14ac:dyDescent="0.2">
      <c r="D27643" s="1"/>
      <c r="E27643" s="41"/>
    </row>
    <row r="27644" spans="4:5" x14ac:dyDescent="0.2">
      <c r="D27644" s="1"/>
      <c r="E27644" s="41"/>
    </row>
    <row r="27645" spans="4:5" x14ac:dyDescent="0.2">
      <c r="D27645" s="1"/>
      <c r="E27645" s="41"/>
    </row>
    <row r="27646" spans="4:5" x14ac:dyDescent="0.2">
      <c r="D27646" s="1"/>
      <c r="E27646" s="41"/>
    </row>
    <row r="27647" spans="4:5" x14ac:dyDescent="0.2">
      <c r="D27647" s="1"/>
      <c r="E27647" s="41"/>
    </row>
    <row r="27648" spans="4:5" x14ac:dyDescent="0.2">
      <c r="D27648" s="1"/>
      <c r="E27648" s="41"/>
    </row>
    <row r="27649" spans="4:5" x14ac:dyDescent="0.2">
      <c r="D27649" s="1"/>
      <c r="E27649" s="41"/>
    </row>
    <row r="27650" spans="4:5" x14ac:dyDescent="0.2">
      <c r="D27650" s="1"/>
      <c r="E27650" s="41"/>
    </row>
    <row r="27651" spans="4:5" x14ac:dyDescent="0.2">
      <c r="D27651" s="1"/>
      <c r="E27651" s="41"/>
    </row>
    <row r="27652" spans="4:5" x14ac:dyDescent="0.2">
      <c r="D27652" s="1"/>
      <c r="E27652" s="41"/>
    </row>
    <row r="27653" spans="4:5" x14ac:dyDescent="0.2">
      <c r="D27653" s="1"/>
      <c r="E27653" s="41"/>
    </row>
    <row r="27654" spans="4:5" x14ac:dyDescent="0.2">
      <c r="D27654" s="1"/>
      <c r="E27654" s="41"/>
    </row>
    <row r="27655" spans="4:5" x14ac:dyDescent="0.2">
      <c r="D27655" s="1"/>
      <c r="E27655" s="41"/>
    </row>
    <row r="27656" spans="4:5" x14ac:dyDescent="0.2">
      <c r="D27656" s="1"/>
      <c r="E27656" s="41"/>
    </row>
    <row r="27657" spans="4:5" x14ac:dyDescent="0.2">
      <c r="D27657" s="1"/>
      <c r="E27657" s="41"/>
    </row>
    <row r="27658" spans="4:5" x14ac:dyDescent="0.2">
      <c r="D27658" s="1"/>
      <c r="E27658" s="41"/>
    </row>
    <row r="27659" spans="4:5" x14ac:dyDescent="0.2">
      <c r="D27659" s="1"/>
      <c r="E27659" s="41"/>
    </row>
    <row r="27660" spans="4:5" x14ac:dyDescent="0.2">
      <c r="D27660" s="1"/>
      <c r="E27660" s="41"/>
    </row>
    <row r="27661" spans="4:5" x14ac:dyDescent="0.2">
      <c r="D27661" s="1"/>
      <c r="E27661" s="41"/>
    </row>
    <row r="27662" spans="4:5" x14ac:dyDescent="0.2">
      <c r="D27662" s="1"/>
      <c r="E27662" s="41"/>
    </row>
    <row r="27663" spans="4:5" x14ac:dyDescent="0.2">
      <c r="D27663" s="1"/>
      <c r="E27663" s="41"/>
    </row>
    <row r="27664" spans="4:5" x14ac:dyDescent="0.2">
      <c r="D27664" s="1"/>
      <c r="E27664" s="41"/>
    </row>
    <row r="27665" spans="4:5" x14ac:dyDescent="0.2">
      <c r="D27665" s="1"/>
      <c r="E27665" s="41"/>
    </row>
    <row r="27666" spans="4:5" x14ac:dyDescent="0.2">
      <c r="D27666" s="1"/>
      <c r="E27666" s="41"/>
    </row>
    <row r="27667" spans="4:5" x14ac:dyDescent="0.2">
      <c r="D27667" s="1"/>
      <c r="E27667" s="41"/>
    </row>
    <row r="27668" spans="4:5" x14ac:dyDescent="0.2">
      <c r="D27668" s="1"/>
      <c r="E27668" s="41"/>
    </row>
    <row r="27669" spans="4:5" x14ac:dyDescent="0.2">
      <c r="D27669" s="1"/>
      <c r="E27669" s="41"/>
    </row>
    <row r="27670" spans="4:5" x14ac:dyDescent="0.2">
      <c r="D27670" s="1"/>
      <c r="E27670" s="41"/>
    </row>
    <row r="27671" spans="4:5" x14ac:dyDescent="0.2">
      <c r="D27671" s="1"/>
      <c r="E27671" s="41"/>
    </row>
    <row r="27672" spans="4:5" x14ac:dyDescent="0.2">
      <c r="D27672" s="1"/>
      <c r="E27672" s="41"/>
    </row>
    <row r="27673" spans="4:5" x14ac:dyDescent="0.2">
      <c r="D27673" s="1"/>
      <c r="E27673" s="41"/>
    </row>
    <row r="27674" spans="4:5" x14ac:dyDescent="0.2">
      <c r="D27674" s="1"/>
      <c r="E27674" s="41"/>
    </row>
    <row r="27675" spans="4:5" x14ac:dyDescent="0.2">
      <c r="D27675" s="1"/>
      <c r="E27675" s="41"/>
    </row>
    <row r="27676" spans="4:5" x14ac:dyDescent="0.2">
      <c r="D27676" s="1"/>
      <c r="E27676" s="41"/>
    </row>
    <row r="27677" spans="4:5" x14ac:dyDescent="0.2">
      <c r="D27677" s="1"/>
      <c r="E27677" s="41"/>
    </row>
    <row r="27678" spans="4:5" x14ac:dyDescent="0.2">
      <c r="D27678" s="1"/>
      <c r="E27678" s="41"/>
    </row>
    <row r="27679" spans="4:5" x14ac:dyDescent="0.2">
      <c r="D27679" s="1"/>
      <c r="E27679" s="41"/>
    </row>
    <row r="27680" spans="4:5" x14ac:dyDescent="0.2">
      <c r="D27680" s="1"/>
      <c r="E27680" s="41"/>
    </row>
    <row r="27681" spans="4:5" x14ac:dyDescent="0.2">
      <c r="D27681" s="1"/>
      <c r="E27681" s="41"/>
    </row>
    <row r="27682" spans="4:5" x14ac:dyDescent="0.2">
      <c r="D27682" s="1"/>
      <c r="E27682" s="41"/>
    </row>
    <row r="27683" spans="4:5" x14ac:dyDescent="0.2">
      <c r="D27683" s="1"/>
      <c r="E27683" s="41"/>
    </row>
    <row r="27684" spans="4:5" x14ac:dyDescent="0.2">
      <c r="D27684" s="1"/>
      <c r="E27684" s="41"/>
    </row>
    <row r="27685" spans="4:5" x14ac:dyDescent="0.2">
      <c r="D27685" s="1"/>
      <c r="E27685" s="41"/>
    </row>
    <row r="27686" spans="4:5" x14ac:dyDescent="0.2">
      <c r="D27686" s="1"/>
      <c r="E27686" s="41"/>
    </row>
    <row r="27687" spans="4:5" x14ac:dyDescent="0.2">
      <c r="D27687" s="1"/>
      <c r="E27687" s="41"/>
    </row>
    <row r="27688" spans="4:5" x14ac:dyDescent="0.2">
      <c r="D27688" s="1"/>
      <c r="E27688" s="41"/>
    </row>
    <row r="27689" spans="4:5" x14ac:dyDescent="0.2">
      <c r="D27689" s="1"/>
      <c r="E27689" s="41"/>
    </row>
    <row r="27690" spans="4:5" x14ac:dyDescent="0.2">
      <c r="D27690" s="1"/>
      <c r="E27690" s="41"/>
    </row>
    <row r="27691" spans="4:5" x14ac:dyDescent="0.2">
      <c r="D27691" s="1"/>
      <c r="E27691" s="41"/>
    </row>
    <row r="27692" spans="4:5" x14ac:dyDescent="0.2">
      <c r="D27692" s="1"/>
      <c r="E27692" s="41"/>
    </row>
    <row r="27693" spans="4:5" x14ac:dyDescent="0.2">
      <c r="D27693" s="1"/>
      <c r="E27693" s="41"/>
    </row>
    <row r="27694" spans="4:5" x14ac:dyDescent="0.2">
      <c r="D27694" s="1"/>
      <c r="E27694" s="41"/>
    </row>
    <row r="27695" spans="4:5" x14ac:dyDescent="0.2">
      <c r="D27695" s="1"/>
      <c r="E27695" s="41"/>
    </row>
    <row r="27696" spans="4:5" x14ac:dyDescent="0.2">
      <c r="D27696" s="1"/>
      <c r="E27696" s="41"/>
    </row>
    <row r="27697" spans="4:5" x14ac:dyDescent="0.2">
      <c r="D27697" s="1"/>
      <c r="E27697" s="41"/>
    </row>
    <row r="27698" spans="4:5" x14ac:dyDescent="0.2">
      <c r="D27698" s="1"/>
      <c r="E27698" s="41"/>
    </row>
    <row r="27699" spans="4:5" x14ac:dyDescent="0.2">
      <c r="D27699" s="1"/>
      <c r="E27699" s="41"/>
    </row>
    <row r="27700" spans="4:5" x14ac:dyDescent="0.2">
      <c r="D27700" s="1"/>
      <c r="E27700" s="41"/>
    </row>
    <row r="27701" spans="4:5" x14ac:dyDescent="0.2">
      <c r="D27701" s="1"/>
      <c r="E27701" s="41"/>
    </row>
    <row r="27702" spans="4:5" x14ac:dyDescent="0.2">
      <c r="D27702" s="1"/>
      <c r="E27702" s="41"/>
    </row>
    <row r="27703" spans="4:5" x14ac:dyDescent="0.2">
      <c r="D27703" s="1"/>
      <c r="E27703" s="41"/>
    </row>
    <row r="27704" spans="4:5" x14ac:dyDescent="0.2">
      <c r="D27704" s="1"/>
      <c r="E27704" s="41"/>
    </row>
    <row r="27705" spans="4:5" x14ac:dyDescent="0.2">
      <c r="D27705" s="1"/>
      <c r="E27705" s="41"/>
    </row>
    <row r="27706" spans="4:5" x14ac:dyDescent="0.2">
      <c r="D27706" s="1"/>
      <c r="E27706" s="41"/>
    </row>
    <row r="27707" spans="4:5" x14ac:dyDescent="0.2">
      <c r="D27707" s="1"/>
      <c r="E27707" s="41"/>
    </row>
    <row r="27708" spans="4:5" x14ac:dyDescent="0.2">
      <c r="D27708" s="1"/>
      <c r="E27708" s="41"/>
    </row>
    <row r="27709" spans="4:5" x14ac:dyDescent="0.2">
      <c r="D27709" s="1"/>
      <c r="E27709" s="41"/>
    </row>
    <row r="27710" spans="4:5" x14ac:dyDescent="0.2">
      <c r="D27710" s="1"/>
      <c r="E27710" s="41"/>
    </row>
    <row r="27711" spans="4:5" x14ac:dyDescent="0.2">
      <c r="D27711" s="1"/>
      <c r="E27711" s="41"/>
    </row>
    <row r="27712" spans="4:5" x14ac:dyDescent="0.2">
      <c r="D27712" s="1"/>
      <c r="E27712" s="41"/>
    </row>
    <row r="27713" spans="4:5" x14ac:dyDescent="0.2">
      <c r="D27713" s="1"/>
      <c r="E27713" s="41"/>
    </row>
    <row r="27714" spans="4:5" x14ac:dyDescent="0.2">
      <c r="D27714" s="1"/>
      <c r="E27714" s="41"/>
    </row>
    <row r="27715" spans="4:5" x14ac:dyDescent="0.2">
      <c r="D27715" s="1"/>
      <c r="E27715" s="41"/>
    </row>
    <row r="27716" spans="4:5" x14ac:dyDescent="0.2">
      <c r="D27716" s="1"/>
      <c r="E27716" s="41"/>
    </row>
    <row r="27717" spans="4:5" x14ac:dyDescent="0.2">
      <c r="D27717" s="1"/>
      <c r="E27717" s="41"/>
    </row>
    <row r="27718" spans="4:5" x14ac:dyDescent="0.2">
      <c r="D27718" s="1"/>
      <c r="E27718" s="41"/>
    </row>
    <row r="27719" spans="4:5" x14ac:dyDescent="0.2">
      <c r="D27719" s="1"/>
      <c r="E27719" s="41"/>
    </row>
    <row r="27720" spans="4:5" x14ac:dyDescent="0.2">
      <c r="D27720" s="1"/>
      <c r="E27720" s="41"/>
    </row>
    <row r="27721" spans="4:5" x14ac:dyDescent="0.2">
      <c r="D27721" s="1"/>
      <c r="E27721" s="41"/>
    </row>
    <row r="27722" spans="4:5" x14ac:dyDescent="0.2">
      <c r="D27722" s="1"/>
      <c r="E27722" s="41"/>
    </row>
    <row r="27723" spans="4:5" x14ac:dyDescent="0.2">
      <c r="D27723" s="1"/>
      <c r="E27723" s="41"/>
    </row>
    <row r="27724" spans="4:5" x14ac:dyDescent="0.2">
      <c r="D27724" s="1"/>
      <c r="E27724" s="41"/>
    </row>
    <row r="27725" spans="4:5" x14ac:dyDescent="0.2">
      <c r="D27725" s="1"/>
      <c r="E27725" s="41"/>
    </row>
    <row r="27726" spans="4:5" x14ac:dyDescent="0.2">
      <c r="D27726" s="1"/>
      <c r="E27726" s="41"/>
    </row>
    <row r="27727" spans="4:5" x14ac:dyDescent="0.2">
      <c r="D27727" s="1"/>
      <c r="E27727" s="41"/>
    </row>
    <row r="27728" spans="4:5" x14ac:dyDescent="0.2">
      <c r="D27728" s="1"/>
      <c r="E27728" s="41"/>
    </row>
    <row r="27729" spans="4:5" x14ac:dyDescent="0.2">
      <c r="D27729" s="1"/>
      <c r="E27729" s="41"/>
    </row>
    <row r="27730" spans="4:5" x14ac:dyDescent="0.2">
      <c r="D27730" s="1"/>
      <c r="E27730" s="41"/>
    </row>
    <row r="27731" spans="4:5" x14ac:dyDescent="0.2">
      <c r="D27731" s="1"/>
      <c r="E27731" s="41"/>
    </row>
    <row r="27732" spans="4:5" x14ac:dyDescent="0.2">
      <c r="D27732" s="1"/>
      <c r="E27732" s="41"/>
    </row>
    <row r="27733" spans="4:5" x14ac:dyDescent="0.2">
      <c r="D27733" s="1"/>
      <c r="E27733" s="41"/>
    </row>
    <row r="27734" spans="4:5" x14ac:dyDescent="0.2">
      <c r="D27734" s="1"/>
      <c r="E27734" s="41"/>
    </row>
    <row r="27735" spans="4:5" x14ac:dyDescent="0.2">
      <c r="D27735" s="1"/>
      <c r="E27735" s="41"/>
    </row>
    <row r="27736" spans="4:5" x14ac:dyDescent="0.2">
      <c r="D27736" s="1"/>
      <c r="E27736" s="41"/>
    </row>
    <row r="27737" spans="4:5" x14ac:dyDescent="0.2">
      <c r="D27737" s="1"/>
      <c r="E27737" s="41"/>
    </row>
    <row r="27738" spans="4:5" x14ac:dyDescent="0.2">
      <c r="D27738" s="1"/>
      <c r="E27738" s="41"/>
    </row>
    <row r="27739" spans="4:5" x14ac:dyDescent="0.2">
      <c r="D27739" s="1"/>
      <c r="E27739" s="41"/>
    </row>
    <row r="27740" spans="4:5" x14ac:dyDescent="0.2">
      <c r="D27740" s="1"/>
      <c r="E27740" s="41"/>
    </row>
    <row r="27741" spans="4:5" x14ac:dyDescent="0.2">
      <c r="D27741" s="1"/>
      <c r="E27741" s="41"/>
    </row>
    <row r="27742" spans="4:5" x14ac:dyDescent="0.2">
      <c r="D27742" s="1"/>
      <c r="E27742" s="41"/>
    </row>
    <row r="27743" spans="4:5" x14ac:dyDescent="0.2">
      <c r="D27743" s="1"/>
      <c r="E27743" s="41"/>
    </row>
    <row r="27744" spans="4:5" x14ac:dyDescent="0.2">
      <c r="D27744" s="1"/>
      <c r="E27744" s="41"/>
    </row>
    <row r="27745" spans="4:5" x14ac:dyDescent="0.2">
      <c r="D27745" s="1"/>
      <c r="E27745" s="41"/>
    </row>
    <row r="27746" spans="4:5" x14ac:dyDescent="0.2">
      <c r="D27746" s="1"/>
      <c r="E27746" s="41"/>
    </row>
    <row r="27747" spans="4:5" x14ac:dyDescent="0.2">
      <c r="D27747" s="1"/>
      <c r="E27747" s="41"/>
    </row>
    <row r="27748" spans="4:5" x14ac:dyDescent="0.2">
      <c r="D27748" s="1"/>
      <c r="E27748" s="41"/>
    </row>
    <row r="27749" spans="4:5" x14ac:dyDescent="0.2">
      <c r="D27749" s="1"/>
      <c r="E27749" s="41"/>
    </row>
    <row r="27750" spans="4:5" x14ac:dyDescent="0.2">
      <c r="D27750" s="1"/>
      <c r="E27750" s="41"/>
    </row>
    <row r="27751" spans="4:5" x14ac:dyDescent="0.2">
      <c r="D27751" s="1"/>
      <c r="E27751" s="41"/>
    </row>
    <row r="27752" spans="4:5" x14ac:dyDescent="0.2">
      <c r="D27752" s="1"/>
      <c r="E27752" s="41"/>
    </row>
    <row r="27753" spans="4:5" x14ac:dyDescent="0.2">
      <c r="D27753" s="1"/>
      <c r="E27753" s="41"/>
    </row>
    <row r="27754" spans="4:5" x14ac:dyDescent="0.2">
      <c r="D27754" s="1"/>
      <c r="E27754" s="41"/>
    </row>
    <row r="27755" spans="4:5" x14ac:dyDescent="0.2">
      <c r="D27755" s="1"/>
      <c r="E27755" s="41"/>
    </row>
    <row r="27756" spans="4:5" x14ac:dyDescent="0.2">
      <c r="D27756" s="1"/>
      <c r="E27756" s="41"/>
    </row>
    <row r="27757" spans="4:5" x14ac:dyDescent="0.2">
      <c r="D27757" s="1"/>
      <c r="E27757" s="41"/>
    </row>
    <row r="27758" spans="4:5" x14ac:dyDescent="0.2">
      <c r="D27758" s="1"/>
      <c r="E27758" s="41"/>
    </row>
    <row r="27759" spans="4:5" x14ac:dyDescent="0.2">
      <c r="D27759" s="1"/>
      <c r="E27759" s="41"/>
    </row>
    <row r="27760" spans="4:5" x14ac:dyDescent="0.2">
      <c r="D27760" s="1"/>
      <c r="E27760" s="41"/>
    </row>
    <row r="27761" spans="4:5" x14ac:dyDescent="0.2">
      <c r="D27761" s="1"/>
      <c r="E27761" s="41"/>
    </row>
    <row r="27762" spans="4:5" x14ac:dyDescent="0.2">
      <c r="D27762" s="1"/>
      <c r="E27762" s="41"/>
    </row>
    <row r="27763" spans="4:5" x14ac:dyDescent="0.2">
      <c r="D27763" s="1"/>
      <c r="E27763" s="41"/>
    </row>
    <row r="27764" spans="4:5" x14ac:dyDescent="0.2">
      <c r="D27764" s="1"/>
      <c r="E27764" s="41"/>
    </row>
    <row r="27765" spans="4:5" x14ac:dyDescent="0.2">
      <c r="D27765" s="1"/>
      <c r="E27765" s="41"/>
    </row>
    <row r="27766" spans="4:5" x14ac:dyDescent="0.2">
      <c r="D27766" s="1"/>
      <c r="E27766" s="41"/>
    </row>
    <row r="27767" spans="4:5" x14ac:dyDescent="0.2">
      <c r="D27767" s="1"/>
      <c r="E27767" s="41"/>
    </row>
    <row r="27768" spans="4:5" x14ac:dyDescent="0.2">
      <c r="D27768" s="1"/>
      <c r="E27768" s="41"/>
    </row>
    <row r="27769" spans="4:5" x14ac:dyDescent="0.2">
      <c r="D27769" s="1"/>
      <c r="E27769" s="41"/>
    </row>
    <row r="27770" spans="4:5" x14ac:dyDescent="0.2">
      <c r="D27770" s="1"/>
      <c r="E27770" s="41"/>
    </row>
    <row r="27771" spans="4:5" x14ac:dyDescent="0.2">
      <c r="D27771" s="1"/>
      <c r="E27771" s="41"/>
    </row>
    <row r="27772" spans="4:5" x14ac:dyDescent="0.2">
      <c r="D27772" s="1"/>
      <c r="E27772" s="41"/>
    </row>
    <row r="27773" spans="4:5" x14ac:dyDescent="0.2">
      <c r="D27773" s="1"/>
      <c r="E27773" s="41"/>
    </row>
    <row r="27774" spans="4:5" x14ac:dyDescent="0.2">
      <c r="D27774" s="1"/>
      <c r="E27774" s="41"/>
    </row>
    <row r="27775" spans="4:5" x14ac:dyDescent="0.2">
      <c r="D27775" s="1"/>
      <c r="E27775" s="41"/>
    </row>
    <row r="27776" spans="4:5" x14ac:dyDescent="0.2">
      <c r="D27776" s="1"/>
      <c r="E27776" s="41"/>
    </row>
    <row r="27777" spans="4:5" x14ac:dyDescent="0.2">
      <c r="D27777" s="1"/>
      <c r="E27777" s="41"/>
    </row>
    <row r="27778" spans="4:5" x14ac:dyDescent="0.2">
      <c r="D27778" s="1"/>
      <c r="E27778" s="41"/>
    </row>
    <row r="27779" spans="4:5" x14ac:dyDescent="0.2">
      <c r="D27779" s="1"/>
      <c r="E27779" s="41"/>
    </row>
    <row r="27780" spans="4:5" x14ac:dyDescent="0.2">
      <c r="D27780" s="1"/>
      <c r="E27780" s="41"/>
    </row>
    <row r="27781" spans="4:5" x14ac:dyDescent="0.2">
      <c r="D27781" s="1"/>
      <c r="E27781" s="41"/>
    </row>
    <row r="27782" spans="4:5" x14ac:dyDescent="0.2">
      <c r="D27782" s="1"/>
      <c r="E27782" s="41"/>
    </row>
    <row r="27783" spans="4:5" x14ac:dyDescent="0.2">
      <c r="D27783" s="1"/>
      <c r="E27783" s="41"/>
    </row>
    <row r="27784" spans="4:5" x14ac:dyDescent="0.2">
      <c r="D27784" s="1"/>
      <c r="E27784" s="41"/>
    </row>
    <row r="27785" spans="4:5" x14ac:dyDescent="0.2">
      <c r="D27785" s="1"/>
      <c r="E27785" s="41"/>
    </row>
    <row r="27786" spans="4:5" x14ac:dyDescent="0.2">
      <c r="D27786" s="1"/>
      <c r="E27786" s="41"/>
    </row>
    <row r="27787" spans="4:5" x14ac:dyDescent="0.2">
      <c r="D27787" s="1"/>
      <c r="E27787" s="41"/>
    </row>
    <row r="27788" spans="4:5" x14ac:dyDescent="0.2">
      <c r="D27788" s="1"/>
      <c r="E27788" s="41"/>
    </row>
    <row r="27789" spans="4:5" x14ac:dyDescent="0.2">
      <c r="D27789" s="1"/>
      <c r="E27789" s="41"/>
    </row>
    <row r="27790" spans="4:5" x14ac:dyDescent="0.2">
      <c r="D27790" s="1"/>
      <c r="E27790" s="41"/>
    </row>
    <row r="27791" spans="4:5" x14ac:dyDescent="0.2">
      <c r="D27791" s="1"/>
      <c r="E27791" s="41"/>
    </row>
    <row r="27792" spans="4:5" x14ac:dyDescent="0.2">
      <c r="D27792" s="1"/>
      <c r="E27792" s="41"/>
    </row>
    <row r="27793" spans="4:5" x14ac:dyDescent="0.2">
      <c r="D27793" s="1"/>
      <c r="E27793" s="41"/>
    </row>
    <row r="27794" spans="4:5" x14ac:dyDescent="0.2">
      <c r="D27794" s="1"/>
      <c r="E27794" s="41"/>
    </row>
    <row r="27795" spans="4:5" x14ac:dyDescent="0.2">
      <c r="D27795" s="1"/>
      <c r="E27795" s="41"/>
    </row>
    <row r="27796" spans="4:5" x14ac:dyDescent="0.2">
      <c r="D27796" s="1"/>
      <c r="E27796" s="41"/>
    </row>
    <row r="27797" spans="4:5" x14ac:dyDescent="0.2">
      <c r="D27797" s="1"/>
      <c r="E27797" s="41"/>
    </row>
    <row r="27798" spans="4:5" x14ac:dyDescent="0.2">
      <c r="D27798" s="1"/>
      <c r="E27798" s="41"/>
    </row>
    <row r="27799" spans="4:5" x14ac:dyDescent="0.2">
      <c r="D27799" s="1"/>
      <c r="E27799" s="41"/>
    </row>
    <row r="27800" spans="4:5" x14ac:dyDescent="0.2">
      <c r="D27800" s="1"/>
      <c r="E27800" s="41"/>
    </row>
    <row r="27801" spans="4:5" x14ac:dyDescent="0.2">
      <c r="D27801" s="1"/>
      <c r="E27801" s="41"/>
    </row>
    <row r="27802" spans="4:5" x14ac:dyDescent="0.2">
      <c r="D27802" s="1"/>
      <c r="E27802" s="41"/>
    </row>
    <row r="27803" spans="4:5" x14ac:dyDescent="0.2">
      <c r="D27803" s="1"/>
      <c r="E27803" s="41"/>
    </row>
    <row r="27804" spans="4:5" x14ac:dyDescent="0.2">
      <c r="D27804" s="1"/>
      <c r="E27804" s="41"/>
    </row>
    <row r="27805" spans="4:5" x14ac:dyDescent="0.2">
      <c r="D27805" s="1"/>
      <c r="E27805" s="41"/>
    </row>
    <row r="27806" spans="4:5" x14ac:dyDescent="0.2">
      <c r="D27806" s="1"/>
      <c r="E27806" s="41"/>
    </row>
    <row r="27807" spans="4:5" x14ac:dyDescent="0.2">
      <c r="D27807" s="1"/>
      <c r="E27807" s="41"/>
    </row>
    <row r="27808" spans="4:5" x14ac:dyDescent="0.2">
      <c r="D27808" s="1"/>
      <c r="E27808" s="41"/>
    </row>
    <row r="27809" spans="4:5" x14ac:dyDescent="0.2">
      <c r="D27809" s="1"/>
      <c r="E27809" s="41"/>
    </row>
    <row r="27810" spans="4:5" x14ac:dyDescent="0.2">
      <c r="D27810" s="1"/>
      <c r="E27810" s="41"/>
    </row>
    <row r="27811" spans="4:5" x14ac:dyDescent="0.2">
      <c r="D27811" s="1"/>
      <c r="E27811" s="41"/>
    </row>
    <row r="27812" spans="4:5" x14ac:dyDescent="0.2">
      <c r="D27812" s="1"/>
      <c r="E27812" s="41"/>
    </row>
    <row r="27813" spans="4:5" x14ac:dyDescent="0.2">
      <c r="D27813" s="1"/>
      <c r="E27813" s="41"/>
    </row>
    <row r="27814" spans="4:5" x14ac:dyDescent="0.2">
      <c r="D27814" s="1"/>
      <c r="E27814" s="41"/>
    </row>
    <row r="27815" spans="4:5" x14ac:dyDescent="0.2">
      <c r="D27815" s="1"/>
      <c r="E27815" s="41"/>
    </row>
    <row r="27816" spans="4:5" x14ac:dyDescent="0.2">
      <c r="D27816" s="1"/>
      <c r="E27816" s="41"/>
    </row>
    <row r="27817" spans="4:5" x14ac:dyDescent="0.2">
      <c r="D27817" s="1"/>
      <c r="E27817" s="41"/>
    </row>
    <row r="27818" spans="4:5" x14ac:dyDescent="0.2">
      <c r="D27818" s="1"/>
      <c r="E27818" s="41"/>
    </row>
    <row r="27819" spans="4:5" x14ac:dyDescent="0.2">
      <c r="D27819" s="1"/>
      <c r="E27819" s="41"/>
    </row>
    <row r="27820" spans="4:5" x14ac:dyDescent="0.2">
      <c r="D27820" s="1"/>
      <c r="E27820" s="41"/>
    </row>
    <row r="27821" spans="4:5" x14ac:dyDescent="0.2">
      <c r="D27821" s="1"/>
      <c r="E27821" s="41"/>
    </row>
    <row r="27822" spans="4:5" x14ac:dyDescent="0.2">
      <c r="D27822" s="1"/>
      <c r="E27822" s="41"/>
    </row>
    <row r="27823" spans="4:5" x14ac:dyDescent="0.2">
      <c r="D27823" s="1"/>
      <c r="E27823" s="41"/>
    </row>
    <row r="27824" spans="4:5" x14ac:dyDescent="0.2">
      <c r="D27824" s="1"/>
      <c r="E27824" s="41"/>
    </row>
    <row r="27825" spans="4:5" x14ac:dyDescent="0.2">
      <c r="D27825" s="1"/>
      <c r="E27825" s="41"/>
    </row>
    <row r="27826" spans="4:5" x14ac:dyDescent="0.2">
      <c r="D27826" s="1"/>
      <c r="E27826" s="41"/>
    </row>
    <row r="27827" spans="4:5" x14ac:dyDescent="0.2">
      <c r="D27827" s="1"/>
      <c r="E27827" s="41"/>
    </row>
    <row r="27828" spans="4:5" x14ac:dyDescent="0.2">
      <c r="D27828" s="1"/>
      <c r="E27828" s="41"/>
    </row>
    <row r="27829" spans="4:5" x14ac:dyDescent="0.2">
      <c r="D27829" s="1"/>
      <c r="E27829" s="41"/>
    </row>
    <row r="27830" spans="4:5" x14ac:dyDescent="0.2">
      <c r="D27830" s="1"/>
      <c r="E27830" s="41"/>
    </row>
    <row r="27831" spans="4:5" x14ac:dyDescent="0.2">
      <c r="D27831" s="1"/>
      <c r="E27831" s="41"/>
    </row>
    <row r="27832" spans="4:5" x14ac:dyDescent="0.2">
      <c r="D27832" s="1"/>
      <c r="E27832" s="41"/>
    </row>
    <row r="27833" spans="4:5" x14ac:dyDescent="0.2">
      <c r="D27833" s="1"/>
      <c r="E27833" s="41"/>
    </row>
    <row r="27834" spans="4:5" x14ac:dyDescent="0.2">
      <c r="D27834" s="1"/>
      <c r="E27834" s="41"/>
    </row>
    <row r="27835" spans="4:5" x14ac:dyDescent="0.2">
      <c r="D27835" s="1"/>
      <c r="E27835" s="41"/>
    </row>
    <row r="27836" spans="4:5" x14ac:dyDescent="0.2">
      <c r="D27836" s="1"/>
      <c r="E27836" s="41"/>
    </row>
    <row r="27837" spans="4:5" x14ac:dyDescent="0.2">
      <c r="D27837" s="1"/>
      <c r="E27837" s="41"/>
    </row>
    <row r="27838" spans="4:5" x14ac:dyDescent="0.2">
      <c r="D27838" s="1"/>
      <c r="E27838" s="41"/>
    </row>
    <row r="27839" spans="4:5" x14ac:dyDescent="0.2">
      <c r="D27839" s="1"/>
      <c r="E27839" s="41"/>
    </row>
    <row r="27840" spans="4:5" x14ac:dyDescent="0.2">
      <c r="D27840" s="1"/>
      <c r="E27840" s="41"/>
    </row>
    <row r="27841" spans="4:5" x14ac:dyDescent="0.2">
      <c r="D27841" s="1"/>
      <c r="E27841" s="41"/>
    </row>
    <row r="27842" spans="4:5" x14ac:dyDescent="0.2">
      <c r="D27842" s="1"/>
      <c r="E27842" s="41"/>
    </row>
    <row r="27843" spans="4:5" x14ac:dyDescent="0.2">
      <c r="D27843" s="1"/>
      <c r="E27843" s="41"/>
    </row>
    <row r="27844" spans="4:5" x14ac:dyDescent="0.2">
      <c r="D27844" s="1"/>
      <c r="E27844" s="41"/>
    </row>
    <row r="27845" spans="4:5" x14ac:dyDescent="0.2">
      <c r="D27845" s="1"/>
      <c r="E27845" s="41"/>
    </row>
    <row r="27846" spans="4:5" x14ac:dyDescent="0.2">
      <c r="D27846" s="1"/>
      <c r="E27846" s="41"/>
    </row>
    <row r="27847" spans="4:5" x14ac:dyDescent="0.2">
      <c r="D27847" s="1"/>
      <c r="E27847" s="41"/>
    </row>
    <row r="27848" spans="4:5" x14ac:dyDescent="0.2">
      <c r="D27848" s="1"/>
      <c r="E27848" s="41"/>
    </row>
    <row r="27849" spans="4:5" x14ac:dyDescent="0.2">
      <c r="D27849" s="1"/>
      <c r="E27849" s="41"/>
    </row>
    <row r="27850" spans="4:5" x14ac:dyDescent="0.2">
      <c r="D27850" s="1"/>
      <c r="E27850" s="41"/>
    </row>
    <row r="27851" spans="4:5" x14ac:dyDescent="0.2">
      <c r="D27851" s="1"/>
      <c r="E27851" s="41"/>
    </row>
    <row r="27852" spans="4:5" x14ac:dyDescent="0.2">
      <c r="D27852" s="1"/>
      <c r="E27852" s="41"/>
    </row>
    <row r="27853" spans="4:5" x14ac:dyDescent="0.2">
      <c r="D27853" s="1"/>
      <c r="E27853" s="41"/>
    </row>
    <row r="27854" spans="4:5" x14ac:dyDescent="0.2">
      <c r="D27854" s="1"/>
      <c r="E27854" s="41"/>
    </row>
    <row r="27855" spans="4:5" x14ac:dyDescent="0.2">
      <c r="D27855" s="1"/>
      <c r="E27855" s="41"/>
    </row>
    <row r="27856" spans="4:5" x14ac:dyDescent="0.2">
      <c r="D27856" s="1"/>
      <c r="E27856" s="41"/>
    </row>
    <row r="27857" spans="4:5" x14ac:dyDescent="0.2">
      <c r="D27857" s="1"/>
      <c r="E27857" s="41"/>
    </row>
    <row r="27858" spans="4:5" x14ac:dyDescent="0.2">
      <c r="D27858" s="1"/>
      <c r="E27858" s="41"/>
    </row>
    <row r="27859" spans="4:5" x14ac:dyDescent="0.2">
      <c r="D27859" s="1"/>
      <c r="E27859" s="41"/>
    </row>
    <row r="27860" spans="4:5" x14ac:dyDescent="0.2">
      <c r="D27860" s="1"/>
      <c r="E27860" s="41"/>
    </row>
    <row r="27861" spans="4:5" x14ac:dyDescent="0.2">
      <c r="D27861" s="1"/>
      <c r="E27861" s="41"/>
    </row>
    <row r="27862" spans="4:5" x14ac:dyDescent="0.2">
      <c r="D27862" s="1"/>
      <c r="E27862" s="41"/>
    </row>
    <row r="27863" spans="4:5" x14ac:dyDescent="0.2">
      <c r="D27863" s="1"/>
      <c r="E27863" s="41"/>
    </row>
    <row r="27864" spans="4:5" x14ac:dyDescent="0.2">
      <c r="D27864" s="1"/>
      <c r="E27864" s="41"/>
    </row>
    <row r="27865" spans="4:5" x14ac:dyDescent="0.2">
      <c r="D27865" s="1"/>
      <c r="E27865" s="41"/>
    </row>
    <row r="27866" spans="4:5" x14ac:dyDescent="0.2">
      <c r="D27866" s="1"/>
      <c r="E27866" s="41"/>
    </row>
    <row r="27867" spans="4:5" x14ac:dyDescent="0.2">
      <c r="D27867" s="1"/>
      <c r="E27867" s="41"/>
    </row>
    <row r="27868" spans="4:5" x14ac:dyDescent="0.2">
      <c r="D27868" s="1"/>
      <c r="E27868" s="41"/>
    </row>
    <row r="27869" spans="4:5" x14ac:dyDescent="0.2">
      <c r="D27869" s="1"/>
      <c r="E27869" s="41"/>
    </row>
    <row r="27870" spans="4:5" x14ac:dyDescent="0.2">
      <c r="D27870" s="1"/>
      <c r="E27870" s="41"/>
    </row>
    <row r="27871" spans="4:5" x14ac:dyDescent="0.2">
      <c r="D27871" s="1"/>
      <c r="E27871" s="41"/>
    </row>
    <row r="27872" spans="4:5" x14ac:dyDescent="0.2">
      <c r="D27872" s="1"/>
      <c r="E27872" s="41"/>
    </row>
    <row r="27873" spans="4:5" x14ac:dyDescent="0.2">
      <c r="D27873" s="1"/>
      <c r="E27873" s="41"/>
    </row>
    <row r="27874" spans="4:5" x14ac:dyDescent="0.2">
      <c r="D27874" s="1"/>
      <c r="E27874" s="41"/>
    </row>
    <row r="27875" spans="4:5" x14ac:dyDescent="0.2">
      <c r="D27875" s="1"/>
      <c r="E27875" s="41"/>
    </row>
    <row r="27876" spans="4:5" x14ac:dyDescent="0.2">
      <c r="D27876" s="1"/>
      <c r="E27876" s="41"/>
    </row>
    <row r="27877" spans="4:5" x14ac:dyDescent="0.2">
      <c r="D27877" s="1"/>
      <c r="E27877" s="41"/>
    </row>
    <row r="27878" spans="4:5" x14ac:dyDescent="0.2">
      <c r="D27878" s="1"/>
      <c r="E27878" s="41"/>
    </row>
    <row r="27879" spans="4:5" x14ac:dyDescent="0.2">
      <c r="D27879" s="1"/>
      <c r="E27879" s="41"/>
    </row>
    <row r="27880" spans="4:5" x14ac:dyDescent="0.2">
      <c r="D27880" s="1"/>
      <c r="E27880" s="41"/>
    </row>
    <row r="27881" spans="4:5" x14ac:dyDescent="0.2">
      <c r="D27881" s="1"/>
      <c r="E27881" s="41"/>
    </row>
    <row r="27882" spans="4:5" x14ac:dyDescent="0.2">
      <c r="D27882" s="1"/>
      <c r="E27882" s="41"/>
    </row>
    <row r="27883" spans="4:5" x14ac:dyDescent="0.2">
      <c r="D27883" s="1"/>
      <c r="E27883" s="41"/>
    </row>
    <row r="27884" spans="4:5" x14ac:dyDescent="0.2">
      <c r="D27884" s="1"/>
      <c r="E27884" s="41"/>
    </row>
    <row r="27885" spans="4:5" x14ac:dyDescent="0.2">
      <c r="D27885" s="1"/>
      <c r="E27885" s="41"/>
    </row>
    <row r="27886" spans="4:5" x14ac:dyDescent="0.2">
      <c r="D27886" s="1"/>
      <c r="E27886" s="41"/>
    </row>
    <row r="27887" spans="4:5" x14ac:dyDescent="0.2">
      <c r="D27887" s="1"/>
      <c r="E27887" s="41"/>
    </row>
    <row r="27888" spans="4:5" x14ac:dyDescent="0.2">
      <c r="D27888" s="1"/>
      <c r="E27888" s="41"/>
    </row>
    <row r="27889" spans="4:5" x14ac:dyDescent="0.2">
      <c r="D27889" s="1"/>
      <c r="E27889" s="41"/>
    </row>
    <row r="27890" spans="4:5" x14ac:dyDescent="0.2">
      <c r="D27890" s="1"/>
      <c r="E27890" s="41"/>
    </row>
    <row r="27891" spans="4:5" x14ac:dyDescent="0.2">
      <c r="D27891" s="1"/>
      <c r="E27891" s="41"/>
    </row>
    <row r="27892" spans="4:5" x14ac:dyDescent="0.2">
      <c r="D27892" s="1"/>
      <c r="E27892" s="41"/>
    </row>
    <row r="27893" spans="4:5" x14ac:dyDescent="0.2">
      <c r="D27893" s="1"/>
      <c r="E27893" s="41"/>
    </row>
    <row r="27894" spans="4:5" x14ac:dyDescent="0.2">
      <c r="D27894" s="1"/>
      <c r="E27894" s="41"/>
    </row>
    <row r="27895" spans="4:5" x14ac:dyDescent="0.2">
      <c r="D27895" s="1"/>
      <c r="E27895" s="41"/>
    </row>
    <row r="27896" spans="4:5" x14ac:dyDescent="0.2">
      <c r="D27896" s="1"/>
      <c r="E27896" s="41"/>
    </row>
    <row r="27897" spans="4:5" x14ac:dyDescent="0.2">
      <c r="D27897" s="1"/>
      <c r="E27897" s="41"/>
    </row>
    <row r="27898" spans="4:5" x14ac:dyDescent="0.2">
      <c r="D27898" s="1"/>
      <c r="E27898" s="41"/>
    </row>
    <row r="27899" spans="4:5" x14ac:dyDescent="0.2">
      <c r="D27899" s="1"/>
      <c r="E27899" s="41"/>
    </row>
    <row r="27900" spans="4:5" x14ac:dyDescent="0.2">
      <c r="D27900" s="1"/>
      <c r="E27900" s="41"/>
    </row>
    <row r="27901" spans="4:5" x14ac:dyDescent="0.2">
      <c r="D27901" s="1"/>
      <c r="E27901" s="41"/>
    </row>
    <row r="27902" spans="4:5" x14ac:dyDescent="0.2">
      <c r="D27902" s="1"/>
      <c r="E27902" s="41"/>
    </row>
    <row r="27903" spans="4:5" x14ac:dyDescent="0.2">
      <c r="D27903" s="1"/>
      <c r="E27903" s="41"/>
    </row>
    <row r="27904" spans="4:5" x14ac:dyDescent="0.2">
      <c r="D27904" s="1"/>
      <c r="E27904" s="41"/>
    </row>
    <row r="27905" spans="4:5" x14ac:dyDescent="0.2">
      <c r="D27905" s="1"/>
      <c r="E27905" s="41"/>
    </row>
    <row r="27906" spans="4:5" x14ac:dyDescent="0.2">
      <c r="D27906" s="1"/>
      <c r="E27906" s="41"/>
    </row>
    <row r="27907" spans="4:5" x14ac:dyDescent="0.2">
      <c r="D27907" s="1"/>
      <c r="E27907" s="41"/>
    </row>
    <row r="27908" spans="4:5" x14ac:dyDescent="0.2">
      <c r="D27908" s="1"/>
      <c r="E27908" s="41"/>
    </row>
    <row r="27909" spans="4:5" x14ac:dyDescent="0.2">
      <c r="D27909" s="1"/>
      <c r="E27909" s="41"/>
    </row>
    <row r="27910" spans="4:5" x14ac:dyDescent="0.2">
      <c r="D27910" s="1"/>
      <c r="E27910" s="41"/>
    </row>
    <row r="27911" spans="4:5" x14ac:dyDescent="0.2">
      <c r="D27911" s="1"/>
      <c r="E27911" s="41"/>
    </row>
    <row r="27912" spans="4:5" x14ac:dyDescent="0.2">
      <c r="D27912" s="1"/>
      <c r="E27912" s="41"/>
    </row>
    <row r="27913" spans="4:5" x14ac:dyDescent="0.2">
      <c r="D27913" s="1"/>
      <c r="E27913" s="41"/>
    </row>
    <row r="27914" spans="4:5" x14ac:dyDescent="0.2">
      <c r="D27914" s="1"/>
      <c r="E27914" s="41"/>
    </row>
    <row r="27915" spans="4:5" x14ac:dyDescent="0.2">
      <c r="D27915" s="1"/>
      <c r="E27915" s="41"/>
    </row>
    <row r="27916" spans="4:5" x14ac:dyDescent="0.2">
      <c r="D27916" s="1"/>
      <c r="E27916" s="41"/>
    </row>
    <row r="27917" spans="4:5" x14ac:dyDescent="0.2">
      <c r="D27917" s="1"/>
      <c r="E27917" s="41"/>
    </row>
    <row r="27918" spans="4:5" x14ac:dyDescent="0.2">
      <c r="D27918" s="1"/>
      <c r="E27918" s="41"/>
    </row>
    <row r="27919" spans="4:5" x14ac:dyDescent="0.2">
      <c r="D27919" s="1"/>
      <c r="E27919" s="41"/>
    </row>
    <row r="27920" spans="4:5" x14ac:dyDescent="0.2">
      <c r="D27920" s="1"/>
      <c r="E27920" s="41"/>
    </row>
    <row r="27921" spans="4:5" x14ac:dyDescent="0.2">
      <c r="D27921" s="1"/>
      <c r="E27921" s="41"/>
    </row>
    <row r="27922" spans="4:5" x14ac:dyDescent="0.2">
      <c r="D27922" s="1"/>
      <c r="E27922" s="41"/>
    </row>
    <row r="27923" spans="4:5" x14ac:dyDescent="0.2">
      <c r="D27923" s="1"/>
      <c r="E27923" s="41"/>
    </row>
    <row r="27924" spans="4:5" x14ac:dyDescent="0.2">
      <c r="D27924" s="1"/>
      <c r="E27924" s="41"/>
    </row>
    <row r="27925" spans="4:5" x14ac:dyDescent="0.2">
      <c r="D27925" s="1"/>
      <c r="E27925" s="41"/>
    </row>
    <row r="27926" spans="4:5" x14ac:dyDescent="0.2">
      <c r="D27926" s="1"/>
      <c r="E27926" s="41"/>
    </row>
    <row r="27927" spans="4:5" x14ac:dyDescent="0.2">
      <c r="D27927" s="1"/>
      <c r="E27927" s="41"/>
    </row>
    <row r="27928" spans="4:5" x14ac:dyDescent="0.2">
      <c r="D27928" s="1"/>
      <c r="E27928" s="41"/>
    </row>
    <row r="27929" spans="4:5" x14ac:dyDescent="0.2">
      <c r="D27929" s="1"/>
      <c r="E27929" s="41"/>
    </row>
    <row r="27930" spans="4:5" x14ac:dyDescent="0.2">
      <c r="D27930" s="1"/>
      <c r="E27930" s="41"/>
    </row>
    <row r="27931" spans="4:5" x14ac:dyDescent="0.2">
      <c r="D27931" s="1"/>
      <c r="E27931" s="41"/>
    </row>
    <row r="27932" spans="4:5" x14ac:dyDescent="0.2">
      <c r="D27932" s="1"/>
      <c r="E27932" s="41"/>
    </row>
    <row r="27933" spans="4:5" x14ac:dyDescent="0.2">
      <c r="D27933" s="1"/>
      <c r="E27933" s="41"/>
    </row>
    <row r="27934" spans="4:5" x14ac:dyDescent="0.2">
      <c r="D27934" s="1"/>
      <c r="E27934" s="41"/>
    </row>
    <row r="27935" spans="4:5" x14ac:dyDescent="0.2">
      <c r="D27935" s="1"/>
      <c r="E27935" s="41"/>
    </row>
    <row r="27936" spans="4:5" x14ac:dyDescent="0.2">
      <c r="D27936" s="1"/>
      <c r="E27936" s="41"/>
    </row>
    <row r="27937" spans="4:5" x14ac:dyDescent="0.2">
      <c r="D27937" s="1"/>
      <c r="E27937" s="41"/>
    </row>
    <row r="27938" spans="4:5" x14ac:dyDescent="0.2">
      <c r="D27938" s="1"/>
      <c r="E27938" s="41"/>
    </row>
    <row r="27939" spans="4:5" x14ac:dyDescent="0.2">
      <c r="D27939" s="1"/>
      <c r="E27939" s="41"/>
    </row>
    <row r="27940" spans="4:5" x14ac:dyDescent="0.2">
      <c r="D27940" s="1"/>
      <c r="E27940" s="41"/>
    </row>
    <row r="27941" spans="4:5" x14ac:dyDescent="0.2">
      <c r="D27941" s="1"/>
      <c r="E27941" s="41"/>
    </row>
    <row r="27942" spans="4:5" x14ac:dyDescent="0.2">
      <c r="D27942" s="1"/>
      <c r="E27942" s="41"/>
    </row>
    <row r="27943" spans="4:5" x14ac:dyDescent="0.2">
      <c r="D27943" s="1"/>
      <c r="E27943" s="41"/>
    </row>
    <row r="27944" spans="4:5" x14ac:dyDescent="0.2">
      <c r="D27944" s="1"/>
      <c r="E27944" s="41"/>
    </row>
    <row r="27945" spans="4:5" x14ac:dyDescent="0.2">
      <c r="D27945" s="1"/>
      <c r="E27945" s="41"/>
    </row>
    <row r="27946" spans="4:5" x14ac:dyDescent="0.2">
      <c r="D27946" s="1"/>
      <c r="E27946" s="41"/>
    </row>
    <row r="27947" spans="4:5" x14ac:dyDescent="0.2">
      <c r="D27947" s="1"/>
      <c r="E27947" s="41"/>
    </row>
    <row r="27948" spans="4:5" x14ac:dyDescent="0.2">
      <c r="D27948" s="1"/>
      <c r="E27948" s="41"/>
    </row>
    <row r="27949" spans="4:5" x14ac:dyDescent="0.2">
      <c r="D27949" s="1"/>
      <c r="E27949" s="41"/>
    </row>
    <row r="27950" spans="4:5" x14ac:dyDescent="0.2">
      <c r="D27950" s="1"/>
      <c r="E27950" s="41"/>
    </row>
    <row r="27951" spans="4:5" x14ac:dyDescent="0.2">
      <c r="D27951" s="1"/>
      <c r="E27951" s="41"/>
    </row>
    <row r="27952" spans="4:5" x14ac:dyDescent="0.2">
      <c r="D27952" s="1"/>
      <c r="E27952" s="41"/>
    </row>
    <row r="27953" spans="4:5" x14ac:dyDescent="0.2">
      <c r="D27953" s="1"/>
      <c r="E27953" s="41"/>
    </row>
    <row r="27954" spans="4:5" x14ac:dyDescent="0.2">
      <c r="D27954" s="1"/>
      <c r="E27954" s="41"/>
    </row>
    <row r="27955" spans="4:5" x14ac:dyDescent="0.2">
      <c r="D27955" s="1"/>
      <c r="E27955" s="41"/>
    </row>
    <row r="27956" spans="4:5" x14ac:dyDescent="0.2">
      <c r="D27956" s="1"/>
      <c r="E27956" s="41"/>
    </row>
    <row r="27957" spans="4:5" x14ac:dyDescent="0.2">
      <c r="D27957" s="1"/>
      <c r="E27957" s="41"/>
    </row>
    <row r="27958" spans="4:5" x14ac:dyDescent="0.2">
      <c r="D27958" s="1"/>
      <c r="E27958" s="41"/>
    </row>
    <row r="27959" spans="4:5" x14ac:dyDescent="0.2">
      <c r="D27959" s="1"/>
      <c r="E27959" s="41"/>
    </row>
    <row r="27960" spans="4:5" x14ac:dyDescent="0.2">
      <c r="D27960" s="1"/>
      <c r="E27960" s="41"/>
    </row>
    <row r="27961" spans="4:5" x14ac:dyDescent="0.2">
      <c r="D27961" s="1"/>
      <c r="E27961" s="41"/>
    </row>
    <row r="27962" spans="4:5" x14ac:dyDescent="0.2">
      <c r="D27962" s="1"/>
      <c r="E27962" s="41"/>
    </row>
    <row r="27963" spans="4:5" x14ac:dyDescent="0.2">
      <c r="D27963" s="1"/>
      <c r="E27963" s="41"/>
    </row>
    <row r="27964" spans="4:5" x14ac:dyDescent="0.2">
      <c r="D27964" s="1"/>
      <c r="E27964" s="41"/>
    </row>
    <row r="27965" spans="4:5" x14ac:dyDescent="0.2">
      <c r="D27965" s="1"/>
      <c r="E27965" s="41"/>
    </row>
    <row r="27966" spans="4:5" x14ac:dyDescent="0.2">
      <c r="D27966" s="1"/>
      <c r="E27966" s="41"/>
    </row>
    <row r="27967" spans="4:5" x14ac:dyDescent="0.2">
      <c r="D27967" s="1"/>
      <c r="E27967" s="41"/>
    </row>
    <row r="27968" spans="4:5" x14ac:dyDescent="0.2">
      <c r="D27968" s="1"/>
      <c r="E27968" s="41"/>
    </row>
    <row r="27969" spans="4:5" x14ac:dyDescent="0.2">
      <c r="D27969" s="1"/>
      <c r="E27969" s="41"/>
    </row>
    <row r="27970" spans="4:5" x14ac:dyDescent="0.2">
      <c r="D27970" s="1"/>
      <c r="E27970" s="41"/>
    </row>
    <row r="27971" spans="4:5" x14ac:dyDescent="0.2">
      <c r="D27971" s="1"/>
      <c r="E27971" s="41"/>
    </row>
    <row r="27972" spans="4:5" x14ac:dyDescent="0.2">
      <c r="D27972" s="1"/>
      <c r="E27972" s="41"/>
    </row>
    <row r="27973" spans="4:5" x14ac:dyDescent="0.2">
      <c r="D27973" s="1"/>
      <c r="E27973" s="41"/>
    </row>
    <row r="27974" spans="4:5" x14ac:dyDescent="0.2">
      <c r="D27974" s="1"/>
      <c r="E27974" s="41"/>
    </row>
    <row r="27975" spans="4:5" x14ac:dyDescent="0.2">
      <c r="D27975" s="1"/>
      <c r="E27975" s="41"/>
    </row>
    <row r="27976" spans="4:5" x14ac:dyDescent="0.2">
      <c r="D27976" s="1"/>
      <c r="E27976" s="41"/>
    </row>
    <row r="27977" spans="4:5" x14ac:dyDescent="0.2">
      <c r="D27977" s="1"/>
      <c r="E27977" s="41"/>
    </row>
    <row r="27978" spans="4:5" x14ac:dyDescent="0.2">
      <c r="D27978" s="1"/>
      <c r="E27978" s="41"/>
    </row>
    <row r="27979" spans="4:5" x14ac:dyDescent="0.2">
      <c r="D27979" s="1"/>
      <c r="E27979" s="41"/>
    </row>
    <row r="27980" spans="4:5" x14ac:dyDescent="0.2">
      <c r="D27980" s="1"/>
      <c r="E27980" s="41"/>
    </row>
    <row r="27981" spans="4:5" x14ac:dyDescent="0.2">
      <c r="D27981" s="1"/>
      <c r="E27981" s="41"/>
    </row>
    <row r="27982" spans="4:5" x14ac:dyDescent="0.2">
      <c r="D27982" s="1"/>
      <c r="E27982" s="41"/>
    </row>
    <row r="27983" spans="4:5" x14ac:dyDescent="0.2">
      <c r="D27983" s="1"/>
      <c r="E27983" s="41"/>
    </row>
    <row r="27984" spans="4:5" x14ac:dyDescent="0.2">
      <c r="D27984" s="1"/>
      <c r="E27984" s="41"/>
    </row>
    <row r="27985" spans="4:5" x14ac:dyDescent="0.2">
      <c r="D27985" s="1"/>
      <c r="E27985" s="41"/>
    </row>
    <row r="27986" spans="4:5" x14ac:dyDescent="0.2">
      <c r="D27986" s="1"/>
      <c r="E27986" s="41"/>
    </row>
    <row r="27987" spans="4:5" x14ac:dyDescent="0.2">
      <c r="D27987" s="1"/>
      <c r="E27987" s="41"/>
    </row>
    <row r="27988" spans="4:5" x14ac:dyDescent="0.2">
      <c r="D27988" s="1"/>
      <c r="E27988" s="41"/>
    </row>
    <row r="27989" spans="4:5" x14ac:dyDescent="0.2">
      <c r="D27989" s="1"/>
      <c r="E27989" s="41"/>
    </row>
    <row r="27990" spans="4:5" x14ac:dyDescent="0.2">
      <c r="D27990" s="1"/>
      <c r="E27990" s="41"/>
    </row>
    <row r="27991" spans="4:5" x14ac:dyDescent="0.2">
      <c r="D27991" s="1"/>
      <c r="E27991" s="41"/>
    </row>
    <row r="27992" spans="4:5" x14ac:dyDescent="0.2">
      <c r="D27992" s="1"/>
      <c r="E27992" s="41"/>
    </row>
    <row r="27993" spans="4:5" x14ac:dyDescent="0.2">
      <c r="D27993" s="1"/>
      <c r="E27993" s="41"/>
    </row>
    <row r="27994" spans="4:5" x14ac:dyDescent="0.2">
      <c r="D27994" s="1"/>
      <c r="E27994" s="41"/>
    </row>
    <row r="27995" spans="4:5" x14ac:dyDescent="0.2">
      <c r="D27995" s="1"/>
      <c r="E27995" s="41"/>
    </row>
    <row r="27996" spans="4:5" x14ac:dyDescent="0.2">
      <c r="D27996" s="1"/>
      <c r="E27996" s="41"/>
    </row>
    <row r="27997" spans="4:5" x14ac:dyDescent="0.2">
      <c r="D27997" s="1"/>
      <c r="E27997" s="41"/>
    </row>
    <row r="27998" spans="4:5" x14ac:dyDescent="0.2">
      <c r="D27998" s="1"/>
      <c r="E27998" s="41"/>
    </row>
    <row r="27999" spans="4:5" x14ac:dyDescent="0.2">
      <c r="D27999" s="1"/>
      <c r="E27999" s="41"/>
    </row>
    <row r="28000" spans="4:5" x14ac:dyDescent="0.2">
      <c r="D28000" s="1"/>
      <c r="E28000" s="41"/>
    </row>
    <row r="28001" spans="4:5" x14ac:dyDescent="0.2">
      <c r="D28001" s="1"/>
      <c r="E28001" s="41"/>
    </row>
    <row r="28002" spans="4:5" x14ac:dyDescent="0.2">
      <c r="D28002" s="1"/>
      <c r="E28002" s="41"/>
    </row>
    <row r="28003" spans="4:5" x14ac:dyDescent="0.2">
      <c r="D28003" s="1"/>
      <c r="E28003" s="41"/>
    </row>
    <row r="28004" spans="4:5" x14ac:dyDescent="0.2">
      <c r="D28004" s="1"/>
      <c r="E28004" s="41"/>
    </row>
    <row r="28005" spans="4:5" x14ac:dyDescent="0.2">
      <c r="D28005" s="1"/>
      <c r="E28005" s="41"/>
    </row>
    <row r="28006" spans="4:5" x14ac:dyDescent="0.2">
      <c r="D28006" s="1"/>
      <c r="E28006" s="41"/>
    </row>
    <row r="28007" spans="4:5" x14ac:dyDescent="0.2">
      <c r="D28007" s="1"/>
      <c r="E28007" s="41"/>
    </row>
    <row r="28008" spans="4:5" x14ac:dyDescent="0.2">
      <c r="D28008" s="1"/>
      <c r="E28008" s="41"/>
    </row>
    <row r="28009" spans="4:5" x14ac:dyDescent="0.2">
      <c r="D28009" s="1"/>
      <c r="E28009" s="41"/>
    </row>
    <row r="28010" spans="4:5" x14ac:dyDescent="0.2">
      <c r="D28010" s="1"/>
      <c r="E28010" s="41"/>
    </row>
    <row r="28011" spans="4:5" x14ac:dyDescent="0.2">
      <c r="D28011" s="1"/>
      <c r="E28011" s="41"/>
    </row>
    <row r="28012" spans="4:5" x14ac:dyDescent="0.2">
      <c r="D28012" s="1"/>
      <c r="E28012" s="41"/>
    </row>
    <row r="28013" spans="4:5" x14ac:dyDescent="0.2">
      <c r="D28013" s="1"/>
      <c r="E28013" s="41"/>
    </row>
    <row r="28014" spans="4:5" x14ac:dyDescent="0.2">
      <c r="D28014" s="1"/>
      <c r="E28014" s="41"/>
    </row>
    <row r="28015" spans="4:5" x14ac:dyDescent="0.2">
      <c r="D28015" s="1"/>
      <c r="E28015" s="41"/>
    </row>
    <row r="28016" spans="4:5" x14ac:dyDescent="0.2">
      <c r="D28016" s="1"/>
      <c r="E28016" s="41"/>
    </row>
    <row r="28017" spans="4:5" x14ac:dyDescent="0.2">
      <c r="D28017" s="1"/>
      <c r="E28017" s="41"/>
    </row>
    <row r="28018" spans="4:5" x14ac:dyDescent="0.2">
      <c r="D28018" s="1"/>
      <c r="E28018" s="41"/>
    </row>
    <row r="28019" spans="4:5" x14ac:dyDescent="0.2">
      <c r="D28019" s="1"/>
      <c r="E28019" s="41"/>
    </row>
    <row r="28020" spans="4:5" x14ac:dyDescent="0.2">
      <c r="D28020" s="1"/>
      <c r="E28020" s="41"/>
    </row>
    <row r="28021" spans="4:5" x14ac:dyDescent="0.2">
      <c r="D28021" s="1"/>
      <c r="E28021" s="41"/>
    </row>
    <row r="28022" spans="4:5" x14ac:dyDescent="0.2">
      <c r="D28022" s="1"/>
      <c r="E28022" s="41"/>
    </row>
    <row r="28023" spans="4:5" x14ac:dyDescent="0.2">
      <c r="D28023" s="1"/>
      <c r="E28023" s="41"/>
    </row>
    <row r="28024" spans="4:5" x14ac:dyDescent="0.2">
      <c r="D28024" s="1"/>
      <c r="E28024" s="41"/>
    </row>
    <row r="28025" spans="4:5" x14ac:dyDescent="0.2">
      <c r="D28025" s="1"/>
      <c r="E28025" s="41"/>
    </row>
    <row r="28026" spans="4:5" x14ac:dyDescent="0.2">
      <c r="D28026" s="1"/>
      <c r="E28026" s="41"/>
    </row>
    <row r="28027" spans="4:5" x14ac:dyDescent="0.2">
      <c r="D28027" s="1"/>
      <c r="E28027" s="41"/>
    </row>
    <row r="28028" spans="4:5" x14ac:dyDescent="0.2">
      <c r="D28028" s="1"/>
      <c r="E28028" s="41"/>
    </row>
    <row r="28029" spans="4:5" x14ac:dyDescent="0.2">
      <c r="D28029" s="1"/>
      <c r="E28029" s="41"/>
    </row>
    <row r="28030" spans="4:5" x14ac:dyDescent="0.2">
      <c r="D28030" s="1"/>
      <c r="E28030" s="41"/>
    </row>
    <row r="28031" spans="4:5" x14ac:dyDescent="0.2">
      <c r="D28031" s="1"/>
      <c r="E28031" s="41"/>
    </row>
    <row r="28032" spans="4:5" x14ac:dyDescent="0.2">
      <c r="D28032" s="1"/>
      <c r="E28032" s="41"/>
    </row>
    <row r="28033" spans="4:5" x14ac:dyDescent="0.2">
      <c r="D28033" s="1"/>
      <c r="E28033" s="41"/>
    </row>
    <row r="28034" spans="4:5" x14ac:dyDescent="0.2">
      <c r="D28034" s="1"/>
      <c r="E28034" s="41"/>
    </row>
    <row r="28035" spans="4:5" x14ac:dyDescent="0.2">
      <c r="D28035" s="1"/>
      <c r="E28035" s="41"/>
    </row>
    <row r="28036" spans="4:5" x14ac:dyDescent="0.2">
      <c r="D28036" s="1"/>
      <c r="E28036" s="41"/>
    </row>
    <row r="28037" spans="4:5" x14ac:dyDescent="0.2">
      <c r="D28037" s="1"/>
      <c r="E28037" s="41"/>
    </row>
    <row r="28038" spans="4:5" x14ac:dyDescent="0.2">
      <c r="D28038" s="1"/>
      <c r="E28038" s="41"/>
    </row>
    <row r="28039" spans="4:5" x14ac:dyDescent="0.2">
      <c r="D28039" s="1"/>
      <c r="E28039" s="41"/>
    </row>
    <row r="28040" spans="4:5" x14ac:dyDescent="0.2">
      <c r="D28040" s="1"/>
      <c r="E28040" s="41"/>
    </row>
    <row r="28041" spans="4:5" x14ac:dyDescent="0.2">
      <c r="D28041" s="1"/>
      <c r="E28041" s="41"/>
    </row>
    <row r="28042" spans="4:5" x14ac:dyDescent="0.2">
      <c r="D28042" s="1"/>
      <c r="E28042" s="41"/>
    </row>
    <row r="28043" spans="4:5" x14ac:dyDescent="0.2">
      <c r="D28043" s="1"/>
      <c r="E28043" s="41"/>
    </row>
    <row r="28044" spans="4:5" x14ac:dyDescent="0.2">
      <c r="D28044" s="1"/>
      <c r="E28044" s="41"/>
    </row>
    <row r="28045" spans="4:5" x14ac:dyDescent="0.2">
      <c r="D28045" s="1"/>
      <c r="E28045" s="41"/>
    </row>
    <row r="28046" spans="4:5" x14ac:dyDescent="0.2">
      <c r="D28046" s="1"/>
      <c r="E28046" s="41"/>
    </row>
    <row r="28047" spans="4:5" x14ac:dyDescent="0.2">
      <c r="D28047" s="1"/>
      <c r="E28047" s="41"/>
    </row>
    <row r="28048" spans="4:5" x14ac:dyDescent="0.2">
      <c r="D28048" s="1"/>
      <c r="E28048" s="41"/>
    </row>
    <row r="28049" spans="4:5" x14ac:dyDescent="0.2">
      <c r="D28049" s="1"/>
      <c r="E28049" s="41"/>
    </row>
    <row r="28050" spans="4:5" x14ac:dyDescent="0.2">
      <c r="D28050" s="1"/>
      <c r="E28050" s="41"/>
    </row>
    <row r="28051" spans="4:5" x14ac:dyDescent="0.2">
      <c r="D28051" s="1"/>
      <c r="E28051" s="41"/>
    </row>
    <row r="28052" spans="4:5" x14ac:dyDescent="0.2">
      <c r="D28052" s="1"/>
      <c r="E28052" s="41"/>
    </row>
    <row r="28053" spans="4:5" x14ac:dyDescent="0.2">
      <c r="D28053" s="1"/>
      <c r="E28053" s="41"/>
    </row>
    <row r="28054" spans="4:5" x14ac:dyDescent="0.2">
      <c r="D28054" s="1"/>
      <c r="E28054" s="41"/>
    </row>
    <row r="28055" spans="4:5" x14ac:dyDescent="0.2">
      <c r="D28055" s="1"/>
      <c r="E28055" s="41"/>
    </row>
    <row r="28056" spans="4:5" x14ac:dyDescent="0.2">
      <c r="D28056" s="1"/>
      <c r="E28056" s="41"/>
    </row>
    <row r="28057" spans="4:5" x14ac:dyDescent="0.2">
      <c r="D28057" s="1"/>
      <c r="E28057" s="41"/>
    </row>
    <row r="28058" spans="4:5" x14ac:dyDescent="0.2">
      <c r="D28058" s="1"/>
      <c r="E28058" s="41"/>
    </row>
    <row r="28059" spans="4:5" x14ac:dyDescent="0.2">
      <c r="D28059" s="1"/>
      <c r="E28059" s="41"/>
    </row>
    <row r="28060" spans="4:5" x14ac:dyDescent="0.2">
      <c r="D28060" s="1"/>
      <c r="E28060" s="41"/>
    </row>
    <row r="28061" spans="4:5" x14ac:dyDescent="0.2">
      <c r="D28061" s="1"/>
      <c r="E28061" s="41"/>
    </row>
    <row r="28062" spans="4:5" x14ac:dyDescent="0.2">
      <c r="D28062" s="1"/>
      <c r="E28062" s="41"/>
    </row>
    <row r="28063" spans="4:5" x14ac:dyDescent="0.2">
      <c r="D28063" s="1"/>
      <c r="E28063" s="41"/>
    </row>
    <row r="28064" spans="4:5" x14ac:dyDescent="0.2">
      <c r="D28064" s="1"/>
      <c r="E28064" s="41"/>
    </row>
    <row r="28065" spans="4:5" x14ac:dyDescent="0.2">
      <c r="D28065" s="1"/>
      <c r="E28065" s="41"/>
    </row>
    <row r="28066" spans="4:5" x14ac:dyDescent="0.2">
      <c r="D28066" s="1"/>
      <c r="E28066" s="41"/>
    </row>
    <row r="28067" spans="4:5" x14ac:dyDescent="0.2">
      <c r="D28067" s="1"/>
      <c r="E28067" s="41"/>
    </row>
    <row r="28068" spans="4:5" x14ac:dyDescent="0.2">
      <c r="D28068" s="1"/>
      <c r="E28068" s="41"/>
    </row>
    <row r="28069" spans="4:5" x14ac:dyDescent="0.2">
      <c r="D28069" s="1"/>
      <c r="E28069" s="41"/>
    </row>
    <row r="28070" spans="4:5" x14ac:dyDescent="0.2">
      <c r="D28070" s="1"/>
      <c r="E28070" s="41"/>
    </row>
    <row r="28071" spans="4:5" x14ac:dyDescent="0.2">
      <c r="D28071" s="1"/>
      <c r="E28071" s="41"/>
    </row>
    <row r="28072" spans="4:5" x14ac:dyDescent="0.2">
      <c r="D28072" s="1"/>
      <c r="E28072" s="41"/>
    </row>
    <row r="28073" spans="4:5" x14ac:dyDescent="0.2">
      <c r="D28073" s="1"/>
      <c r="E28073" s="41"/>
    </row>
    <row r="28074" spans="4:5" x14ac:dyDescent="0.2">
      <c r="D28074" s="1"/>
      <c r="E28074" s="41"/>
    </row>
    <row r="28075" spans="4:5" x14ac:dyDescent="0.2">
      <c r="D28075" s="1"/>
      <c r="E28075" s="41"/>
    </row>
    <row r="28076" spans="4:5" x14ac:dyDescent="0.2">
      <c r="D28076" s="1"/>
      <c r="E28076" s="41"/>
    </row>
    <row r="28077" spans="4:5" x14ac:dyDescent="0.2">
      <c r="D28077" s="1"/>
      <c r="E28077" s="41"/>
    </row>
    <row r="28078" spans="4:5" x14ac:dyDescent="0.2">
      <c r="D28078" s="1"/>
      <c r="E28078" s="41"/>
    </row>
    <row r="28079" spans="4:5" x14ac:dyDescent="0.2">
      <c r="D28079" s="1"/>
      <c r="E28079" s="41"/>
    </row>
    <row r="28080" spans="4:5" x14ac:dyDescent="0.2">
      <c r="D28080" s="1"/>
      <c r="E28080" s="41"/>
    </row>
    <row r="28081" spans="4:5" x14ac:dyDescent="0.2">
      <c r="D28081" s="1"/>
      <c r="E28081" s="41"/>
    </row>
    <row r="28082" spans="4:5" x14ac:dyDescent="0.2">
      <c r="D28082" s="1"/>
      <c r="E28082" s="41"/>
    </row>
    <row r="28083" spans="4:5" x14ac:dyDescent="0.2">
      <c r="D28083" s="1"/>
      <c r="E28083" s="41"/>
    </row>
    <row r="28084" spans="4:5" x14ac:dyDescent="0.2">
      <c r="D28084" s="1"/>
      <c r="E28084" s="41"/>
    </row>
    <row r="28085" spans="4:5" x14ac:dyDescent="0.2">
      <c r="D28085" s="1"/>
      <c r="E28085" s="41"/>
    </row>
    <row r="28086" spans="4:5" x14ac:dyDescent="0.2">
      <c r="D28086" s="1"/>
      <c r="E28086" s="41"/>
    </row>
    <row r="28087" spans="4:5" x14ac:dyDescent="0.2">
      <c r="D28087" s="1"/>
      <c r="E28087" s="41"/>
    </row>
    <row r="28088" spans="4:5" x14ac:dyDescent="0.2">
      <c r="D28088" s="1"/>
      <c r="E28088" s="41"/>
    </row>
    <row r="28089" spans="4:5" x14ac:dyDescent="0.2">
      <c r="D28089" s="1"/>
      <c r="E28089" s="41"/>
    </row>
    <row r="28090" spans="4:5" x14ac:dyDescent="0.2">
      <c r="D28090" s="1"/>
      <c r="E28090" s="41"/>
    </row>
    <row r="28091" spans="4:5" x14ac:dyDescent="0.2">
      <c r="D28091" s="1"/>
      <c r="E28091" s="41"/>
    </row>
    <row r="28092" spans="4:5" x14ac:dyDescent="0.2">
      <c r="D28092" s="1"/>
      <c r="E28092" s="41"/>
    </row>
    <row r="28093" spans="4:5" x14ac:dyDescent="0.2">
      <c r="D28093" s="1"/>
      <c r="E28093" s="41"/>
    </row>
    <row r="28094" spans="4:5" x14ac:dyDescent="0.2">
      <c r="D28094" s="1"/>
      <c r="E28094" s="41"/>
    </row>
    <row r="28095" spans="4:5" x14ac:dyDescent="0.2">
      <c r="D28095" s="1"/>
      <c r="E28095" s="41"/>
    </row>
    <row r="28096" spans="4:5" x14ac:dyDescent="0.2">
      <c r="D28096" s="1"/>
      <c r="E28096" s="41"/>
    </row>
    <row r="28097" spans="4:5" x14ac:dyDescent="0.2">
      <c r="D28097" s="1"/>
      <c r="E28097" s="41"/>
    </row>
    <row r="28098" spans="4:5" x14ac:dyDescent="0.2">
      <c r="D28098" s="1"/>
      <c r="E28098" s="41"/>
    </row>
    <row r="28099" spans="4:5" x14ac:dyDescent="0.2">
      <c r="D28099" s="1"/>
      <c r="E28099" s="41"/>
    </row>
    <row r="28100" spans="4:5" x14ac:dyDescent="0.2">
      <c r="D28100" s="1"/>
      <c r="E28100" s="41"/>
    </row>
    <row r="28101" spans="4:5" x14ac:dyDescent="0.2">
      <c r="D28101" s="1"/>
      <c r="E28101" s="41"/>
    </row>
    <row r="28102" spans="4:5" x14ac:dyDescent="0.2">
      <c r="D28102" s="1"/>
      <c r="E28102" s="41"/>
    </row>
    <row r="28103" spans="4:5" x14ac:dyDescent="0.2">
      <c r="D28103" s="1"/>
      <c r="E28103" s="41"/>
    </row>
    <row r="28104" spans="4:5" x14ac:dyDescent="0.2">
      <c r="D28104" s="1"/>
      <c r="E28104" s="41"/>
    </row>
    <row r="28105" spans="4:5" x14ac:dyDescent="0.2">
      <c r="D28105" s="1"/>
      <c r="E28105" s="41"/>
    </row>
    <row r="28106" spans="4:5" x14ac:dyDescent="0.2">
      <c r="D28106" s="1"/>
      <c r="E28106" s="41"/>
    </row>
    <row r="28107" spans="4:5" x14ac:dyDescent="0.2">
      <c r="D28107" s="1"/>
      <c r="E28107" s="41"/>
    </row>
    <row r="28108" spans="4:5" x14ac:dyDescent="0.2">
      <c r="D28108" s="1"/>
      <c r="E28108" s="41"/>
    </row>
    <row r="28109" spans="4:5" x14ac:dyDescent="0.2">
      <c r="D28109" s="1"/>
      <c r="E28109" s="41"/>
    </row>
    <row r="28110" spans="4:5" x14ac:dyDescent="0.2">
      <c r="D28110" s="1"/>
      <c r="E28110" s="41"/>
    </row>
    <row r="28111" spans="4:5" x14ac:dyDescent="0.2">
      <c r="D28111" s="1"/>
      <c r="E28111" s="41"/>
    </row>
    <row r="28112" spans="4:5" x14ac:dyDescent="0.2">
      <c r="D28112" s="1"/>
      <c r="E28112" s="41"/>
    </row>
    <row r="28113" spans="4:5" x14ac:dyDescent="0.2">
      <c r="D28113" s="1"/>
      <c r="E28113" s="41"/>
    </row>
    <row r="28114" spans="4:5" x14ac:dyDescent="0.2">
      <c r="D28114" s="1"/>
      <c r="E28114" s="41"/>
    </row>
    <row r="28115" spans="4:5" x14ac:dyDescent="0.2">
      <c r="D28115" s="1"/>
      <c r="E28115" s="41"/>
    </row>
    <row r="28116" spans="4:5" x14ac:dyDescent="0.2">
      <c r="D28116" s="1"/>
      <c r="E28116" s="41"/>
    </row>
    <row r="28117" spans="4:5" x14ac:dyDescent="0.2">
      <c r="D28117" s="1"/>
      <c r="E28117" s="41"/>
    </row>
    <row r="28118" spans="4:5" x14ac:dyDescent="0.2">
      <c r="D28118" s="1"/>
      <c r="E28118" s="41"/>
    </row>
    <row r="28119" spans="4:5" x14ac:dyDescent="0.2">
      <c r="D28119" s="1"/>
      <c r="E28119" s="41"/>
    </row>
    <row r="28120" spans="4:5" x14ac:dyDescent="0.2">
      <c r="D28120" s="1"/>
      <c r="E28120" s="41"/>
    </row>
    <row r="28121" spans="4:5" x14ac:dyDescent="0.2">
      <c r="D28121" s="1"/>
      <c r="E28121" s="41"/>
    </row>
    <row r="28122" spans="4:5" x14ac:dyDescent="0.2">
      <c r="D28122" s="1"/>
      <c r="E28122" s="41"/>
    </row>
    <row r="28123" spans="4:5" x14ac:dyDescent="0.2">
      <c r="D28123" s="1"/>
      <c r="E28123" s="41"/>
    </row>
    <row r="28124" spans="4:5" x14ac:dyDescent="0.2">
      <c r="D28124" s="1"/>
      <c r="E28124" s="41"/>
    </row>
    <row r="28125" spans="4:5" x14ac:dyDescent="0.2">
      <c r="D28125" s="1"/>
      <c r="E28125" s="41"/>
    </row>
    <row r="28126" spans="4:5" x14ac:dyDescent="0.2">
      <c r="D28126" s="1"/>
      <c r="E28126" s="41"/>
    </row>
    <row r="28127" spans="4:5" x14ac:dyDescent="0.2">
      <c r="D28127" s="1"/>
      <c r="E28127" s="41"/>
    </row>
    <row r="28128" spans="4:5" x14ac:dyDescent="0.2">
      <c r="D28128" s="1"/>
      <c r="E28128" s="41"/>
    </row>
    <row r="28129" spans="4:5" x14ac:dyDescent="0.2">
      <c r="D28129" s="1"/>
      <c r="E28129" s="41"/>
    </row>
    <row r="28130" spans="4:5" x14ac:dyDescent="0.2">
      <c r="D28130" s="1"/>
      <c r="E28130" s="41"/>
    </row>
    <row r="28131" spans="4:5" x14ac:dyDescent="0.2">
      <c r="D28131" s="1"/>
      <c r="E28131" s="41"/>
    </row>
    <row r="28132" spans="4:5" x14ac:dyDescent="0.2">
      <c r="D28132" s="1"/>
      <c r="E28132" s="41"/>
    </row>
    <row r="28133" spans="4:5" x14ac:dyDescent="0.2">
      <c r="D28133" s="1"/>
      <c r="E28133" s="41"/>
    </row>
    <row r="28134" spans="4:5" x14ac:dyDescent="0.2">
      <c r="D28134" s="1"/>
      <c r="E28134" s="41"/>
    </row>
    <row r="28135" spans="4:5" x14ac:dyDescent="0.2">
      <c r="D28135" s="1"/>
      <c r="E28135" s="41"/>
    </row>
    <row r="28136" spans="4:5" x14ac:dyDescent="0.2">
      <c r="D28136" s="1"/>
      <c r="E28136" s="41"/>
    </row>
    <row r="28137" spans="4:5" x14ac:dyDescent="0.2">
      <c r="D28137" s="1"/>
      <c r="E28137" s="41"/>
    </row>
    <row r="28138" spans="4:5" x14ac:dyDescent="0.2">
      <c r="D28138" s="1"/>
      <c r="E28138" s="41"/>
    </row>
    <row r="28139" spans="4:5" x14ac:dyDescent="0.2">
      <c r="D28139" s="1"/>
      <c r="E28139" s="41"/>
    </row>
    <row r="28140" spans="4:5" x14ac:dyDescent="0.2">
      <c r="D28140" s="1"/>
      <c r="E28140" s="41"/>
    </row>
    <row r="28141" spans="4:5" x14ac:dyDescent="0.2">
      <c r="D28141" s="1"/>
      <c r="E28141" s="41"/>
    </row>
    <row r="28142" spans="4:5" x14ac:dyDescent="0.2">
      <c r="D28142" s="1"/>
      <c r="E28142" s="41"/>
    </row>
    <row r="28143" spans="4:5" x14ac:dyDescent="0.2">
      <c r="D28143" s="1"/>
      <c r="E28143" s="41"/>
    </row>
    <row r="28144" spans="4:5" x14ac:dyDescent="0.2">
      <c r="D28144" s="1"/>
      <c r="E28144" s="41"/>
    </row>
    <row r="28145" spans="4:5" x14ac:dyDescent="0.2">
      <c r="D28145" s="1"/>
      <c r="E28145" s="41"/>
    </row>
    <row r="28146" spans="4:5" x14ac:dyDescent="0.2">
      <c r="D28146" s="1"/>
      <c r="E28146" s="41"/>
    </row>
    <row r="28147" spans="4:5" x14ac:dyDescent="0.2">
      <c r="D28147" s="1"/>
      <c r="E28147" s="41"/>
    </row>
    <row r="28148" spans="4:5" x14ac:dyDescent="0.2">
      <c r="D28148" s="1"/>
      <c r="E28148" s="41"/>
    </row>
    <row r="28149" spans="4:5" x14ac:dyDescent="0.2">
      <c r="D28149" s="1"/>
      <c r="E28149" s="41"/>
    </row>
    <row r="28150" spans="4:5" x14ac:dyDescent="0.2">
      <c r="D28150" s="1"/>
      <c r="E28150" s="41"/>
    </row>
    <row r="28151" spans="4:5" x14ac:dyDescent="0.2">
      <c r="D28151" s="1"/>
      <c r="E28151" s="41"/>
    </row>
    <row r="28152" spans="4:5" x14ac:dyDescent="0.2">
      <c r="D28152" s="1"/>
      <c r="E28152" s="41"/>
    </row>
    <row r="28153" spans="4:5" x14ac:dyDescent="0.2">
      <c r="D28153" s="1"/>
      <c r="E28153" s="41"/>
    </row>
    <row r="28154" spans="4:5" x14ac:dyDescent="0.2">
      <c r="D28154" s="1"/>
      <c r="E28154" s="41"/>
    </row>
    <row r="28155" spans="4:5" x14ac:dyDescent="0.2">
      <c r="D28155" s="1"/>
      <c r="E28155" s="41"/>
    </row>
    <row r="28156" spans="4:5" x14ac:dyDescent="0.2">
      <c r="D28156" s="1"/>
      <c r="E28156" s="41"/>
    </row>
    <row r="28157" spans="4:5" x14ac:dyDescent="0.2">
      <c r="D28157" s="1"/>
      <c r="E28157" s="41"/>
    </row>
    <row r="28158" spans="4:5" x14ac:dyDescent="0.2">
      <c r="D28158" s="1"/>
      <c r="E28158" s="41"/>
    </row>
    <row r="28159" spans="4:5" x14ac:dyDescent="0.2">
      <c r="D28159" s="1"/>
      <c r="E28159" s="41"/>
    </row>
    <row r="28160" spans="4:5" x14ac:dyDescent="0.2">
      <c r="D28160" s="1"/>
      <c r="E28160" s="41"/>
    </row>
    <row r="28161" spans="4:5" x14ac:dyDescent="0.2">
      <c r="D28161" s="1"/>
      <c r="E28161" s="41"/>
    </row>
    <row r="28162" spans="4:5" x14ac:dyDescent="0.2">
      <c r="D28162" s="1"/>
      <c r="E28162" s="41"/>
    </row>
    <row r="28163" spans="4:5" x14ac:dyDescent="0.2">
      <c r="D28163" s="1"/>
      <c r="E28163" s="41"/>
    </row>
    <row r="28164" spans="4:5" x14ac:dyDescent="0.2">
      <c r="D28164" s="1"/>
      <c r="E28164" s="41"/>
    </row>
    <row r="28165" spans="4:5" x14ac:dyDescent="0.2">
      <c r="D28165" s="1"/>
      <c r="E28165" s="41"/>
    </row>
    <row r="28166" spans="4:5" x14ac:dyDescent="0.2">
      <c r="D28166" s="1"/>
      <c r="E28166" s="41"/>
    </row>
    <row r="28167" spans="4:5" x14ac:dyDescent="0.2">
      <c r="D28167" s="1"/>
      <c r="E28167" s="41"/>
    </row>
    <row r="28168" spans="4:5" x14ac:dyDescent="0.2">
      <c r="D28168" s="1"/>
      <c r="E28168" s="41"/>
    </row>
    <row r="28169" spans="4:5" x14ac:dyDescent="0.2">
      <c r="D28169" s="1"/>
      <c r="E28169" s="41"/>
    </row>
    <row r="28170" spans="4:5" x14ac:dyDescent="0.2">
      <c r="D28170" s="1"/>
      <c r="E28170" s="41"/>
    </row>
    <row r="28171" spans="4:5" x14ac:dyDescent="0.2">
      <c r="D28171" s="1"/>
      <c r="E28171" s="41"/>
    </row>
    <row r="28172" spans="4:5" x14ac:dyDescent="0.2">
      <c r="D28172" s="1"/>
      <c r="E28172" s="41"/>
    </row>
    <row r="28173" spans="4:5" x14ac:dyDescent="0.2">
      <c r="D28173" s="1"/>
      <c r="E28173" s="41"/>
    </row>
    <row r="28174" spans="4:5" x14ac:dyDescent="0.2">
      <c r="D28174" s="1"/>
      <c r="E28174" s="41"/>
    </row>
    <row r="28175" spans="4:5" x14ac:dyDescent="0.2">
      <c r="D28175" s="1"/>
      <c r="E28175" s="41"/>
    </row>
    <row r="28176" spans="4:5" x14ac:dyDescent="0.2">
      <c r="D28176" s="1"/>
      <c r="E28176" s="41"/>
    </row>
    <row r="28177" spans="4:5" x14ac:dyDescent="0.2">
      <c r="D28177" s="1"/>
      <c r="E28177" s="41"/>
    </row>
    <row r="28178" spans="4:5" x14ac:dyDescent="0.2">
      <c r="D28178" s="1"/>
      <c r="E28178" s="41"/>
    </row>
    <row r="28179" spans="4:5" x14ac:dyDescent="0.2">
      <c r="D28179" s="1"/>
      <c r="E28179" s="41"/>
    </row>
    <row r="28180" spans="4:5" x14ac:dyDescent="0.2">
      <c r="D28180" s="1"/>
      <c r="E28180" s="41"/>
    </row>
    <row r="28181" spans="4:5" x14ac:dyDescent="0.2">
      <c r="D28181" s="1"/>
      <c r="E28181" s="41"/>
    </row>
    <row r="28182" spans="4:5" x14ac:dyDescent="0.2">
      <c r="D28182" s="1"/>
      <c r="E28182" s="41"/>
    </row>
    <row r="28183" spans="4:5" x14ac:dyDescent="0.2">
      <c r="D28183" s="1"/>
      <c r="E28183" s="41"/>
    </row>
    <row r="28184" spans="4:5" x14ac:dyDescent="0.2">
      <c r="D28184" s="1"/>
      <c r="E28184" s="41"/>
    </row>
    <row r="28185" spans="4:5" x14ac:dyDescent="0.2">
      <c r="D28185" s="1"/>
      <c r="E28185" s="41"/>
    </row>
    <row r="28186" spans="4:5" x14ac:dyDescent="0.2">
      <c r="D28186" s="1"/>
      <c r="E28186" s="41"/>
    </row>
    <row r="28187" spans="4:5" x14ac:dyDescent="0.2">
      <c r="D28187" s="1"/>
      <c r="E28187" s="41"/>
    </row>
    <row r="28188" spans="4:5" x14ac:dyDescent="0.2">
      <c r="D28188" s="1"/>
      <c r="E28188" s="41"/>
    </row>
    <row r="28189" spans="4:5" x14ac:dyDescent="0.2">
      <c r="D28189" s="1"/>
      <c r="E28189" s="41"/>
    </row>
    <row r="28190" spans="4:5" x14ac:dyDescent="0.2">
      <c r="D28190" s="1"/>
      <c r="E28190" s="41"/>
    </row>
    <row r="28191" spans="4:5" x14ac:dyDescent="0.2">
      <c r="D28191" s="1"/>
      <c r="E28191" s="41"/>
    </row>
    <row r="28192" spans="4:5" x14ac:dyDescent="0.2">
      <c r="D28192" s="1"/>
      <c r="E28192" s="41"/>
    </row>
    <row r="28193" spans="4:5" x14ac:dyDescent="0.2">
      <c r="D28193" s="1"/>
      <c r="E28193" s="41"/>
    </row>
    <row r="28194" spans="4:5" x14ac:dyDescent="0.2">
      <c r="D28194" s="1"/>
      <c r="E28194" s="41"/>
    </row>
    <row r="28195" spans="4:5" x14ac:dyDescent="0.2">
      <c r="D28195" s="1"/>
      <c r="E28195" s="41"/>
    </row>
    <row r="28196" spans="4:5" x14ac:dyDescent="0.2">
      <c r="D28196" s="1"/>
      <c r="E28196" s="41"/>
    </row>
    <row r="28197" spans="4:5" x14ac:dyDescent="0.2">
      <c r="D28197" s="1"/>
      <c r="E28197" s="41"/>
    </row>
    <row r="28198" spans="4:5" x14ac:dyDescent="0.2">
      <c r="D28198" s="1"/>
      <c r="E28198" s="41"/>
    </row>
    <row r="28199" spans="4:5" x14ac:dyDescent="0.2">
      <c r="D28199" s="1"/>
      <c r="E28199" s="41"/>
    </row>
    <row r="28200" spans="4:5" x14ac:dyDescent="0.2">
      <c r="D28200" s="1"/>
      <c r="E28200" s="41"/>
    </row>
    <row r="28201" spans="4:5" x14ac:dyDescent="0.2">
      <c r="D28201" s="1"/>
      <c r="E28201" s="41"/>
    </row>
    <row r="28202" spans="4:5" x14ac:dyDescent="0.2">
      <c r="D28202" s="1"/>
      <c r="E28202" s="41"/>
    </row>
    <row r="28203" spans="4:5" x14ac:dyDescent="0.2">
      <c r="D28203" s="1"/>
      <c r="E28203" s="41"/>
    </row>
    <row r="28204" spans="4:5" x14ac:dyDescent="0.2">
      <c r="D28204" s="1"/>
      <c r="E28204" s="41"/>
    </row>
    <row r="28205" spans="4:5" x14ac:dyDescent="0.2">
      <c r="D28205" s="1"/>
      <c r="E28205" s="41"/>
    </row>
    <row r="28206" spans="4:5" x14ac:dyDescent="0.2">
      <c r="D28206" s="1"/>
      <c r="E28206" s="41"/>
    </row>
    <row r="28207" spans="4:5" x14ac:dyDescent="0.2">
      <c r="D28207" s="1"/>
      <c r="E28207" s="41"/>
    </row>
    <row r="28208" spans="4:5" x14ac:dyDescent="0.2">
      <c r="D28208" s="1"/>
      <c r="E28208" s="41"/>
    </row>
    <row r="28209" spans="4:5" x14ac:dyDescent="0.2">
      <c r="D28209" s="1"/>
      <c r="E28209" s="41"/>
    </row>
    <row r="28210" spans="4:5" x14ac:dyDescent="0.2">
      <c r="D28210" s="1"/>
      <c r="E28210" s="41"/>
    </row>
    <row r="28211" spans="4:5" x14ac:dyDescent="0.2">
      <c r="D28211" s="1"/>
      <c r="E28211" s="41"/>
    </row>
    <row r="28212" spans="4:5" x14ac:dyDescent="0.2">
      <c r="D28212" s="1"/>
      <c r="E28212" s="41"/>
    </row>
    <row r="28213" spans="4:5" x14ac:dyDescent="0.2">
      <c r="D28213" s="1"/>
      <c r="E28213" s="41"/>
    </row>
    <row r="28214" spans="4:5" x14ac:dyDescent="0.2">
      <c r="D28214" s="1"/>
      <c r="E28214" s="41"/>
    </row>
    <row r="28215" spans="4:5" x14ac:dyDescent="0.2">
      <c r="D28215" s="1"/>
      <c r="E28215" s="41"/>
    </row>
    <row r="28216" spans="4:5" x14ac:dyDescent="0.2">
      <c r="D28216" s="1"/>
      <c r="E28216" s="41"/>
    </row>
    <row r="28217" spans="4:5" x14ac:dyDescent="0.2">
      <c r="D28217" s="1"/>
      <c r="E28217" s="41"/>
    </row>
    <row r="28218" spans="4:5" x14ac:dyDescent="0.2">
      <c r="D28218" s="1"/>
      <c r="E28218" s="41"/>
    </row>
    <row r="28219" spans="4:5" x14ac:dyDescent="0.2">
      <c r="D28219" s="1"/>
      <c r="E28219" s="41"/>
    </row>
    <row r="28220" spans="4:5" x14ac:dyDescent="0.2">
      <c r="D28220" s="1"/>
      <c r="E28220" s="41"/>
    </row>
    <row r="28221" spans="4:5" x14ac:dyDescent="0.2">
      <c r="D28221" s="1"/>
      <c r="E28221" s="41"/>
    </row>
    <row r="28222" spans="4:5" x14ac:dyDescent="0.2">
      <c r="D28222" s="1"/>
      <c r="E28222" s="41"/>
    </row>
    <row r="28223" spans="4:5" x14ac:dyDescent="0.2">
      <c r="D28223" s="1"/>
      <c r="E28223" s="41"/>
    </row>
    <row r="28224" spans="4:5" x14ac:dyDescent="0.2">
      <c r="D28224" s="1"/>
      <c r="E28224" s="41"/>
    </row>
    <row r="28225" spans="4:5" x14ac:dyDescent="0.2">
      <c r="D28225" s="1"/>
      <c r="E28225" s="41"/>
    </row>
    <row r="28226" spans="4:5" x14ac:dyDescent="0.2">
      <c r="D28226" s="1"/>
      <c r="E28226" s="41"/>
    </row>
    <row r="28227" spans="4:5" x14ac:dyDescent="0.2">
      <c r="D28227" s="1"/>
      <c r="E28227" s="41"/>
    </row>
    <row r="28228" spans="4:5" x14ac:dyDescent="0.2">
      <c r="D28228" s="1"/>
      <c r="E28228" s="41"/>
    </row>
    <row r="28229" spans="4:5" x14ac:dyDescent="0.2">
      <c r="D28229" s="1"/>
      <c r="E28229" s="41"/>
    </row>
    <row r="28230" spans="4:5" x14ac:dyDescent="0.2">
      <c r="D28230" s="1"/>
      <c r="E28230" s="41"/>
    </row>
    <row r="28231" spans="4:5" x14ac:dyDescent="0.2">
      <c r="D28231" s="1"/>
      <c r="E28231" s="41"/>
    </row>
    <row r="28232" spans="4:5" x14ac:dyDescent="0.2">
      <c r="D28232" s="1"/>
      <c r="E28232" s="41"/>
    </row>
    <row r="28233" spans="4:5" x14ac:dyDescent="0.2">
      <c r="D28233" s="1"/>
      <c r="E28233" s="41"/>
    </row>
    <row r="28234" spans="4:5" x14ac:dyDescent="0.2">
      <c r="D28234" s="1"/>
      <c r="E28234" s="41"/>
    </row>
    <row r="28235" spans="4:5" x14ac:dyDescent="0.2">
      <c r="D28235" s="1"/>
      <c r="E28235" s="41"/>
    </row>
    <row r="28236" spans="4:5" x14ac:dyDescent="0.2">
      <c r="D28236" s="1"/>
      <c r="E28236" s="41"/>
    </row>
    <row r="28237" spans="4:5" x14ac:dyDescent="0.2">
      <c r="D28237" s="1"/>
      <c r="E28237" s="41"/>
    </row>
    <row r="28238" spans="4:5" x14ac:dyDescent="0.2">
      <c r="D28238" s="1"/>
      <c r="E28238" s="41"/>
    </row>
    <row r="28239" spans="4:5" x14ac:dyDescent="0.2">
      <c r="D28239" s="1"/>
      <c r="E28239" s="41"/>
    </row>
    <row r="28240" spans="4:5" x14ac:dyDescent="0.2">
      <c r="D28240" s="1"/>
      <c r="E28240" s="41"/>
    </row>
    <row r="28241" spans="4:5" x14ac:dyDescent="0.2">
      <c r="D28241" s="1"/>
      <c r="E28241" s="41"/>
    </row>
    <row r="28242" spans="4:5" x14ac:dyDescent="0.2">
      <c r="D28242" s="1"/>
      <c r="E28242" s="41"/>
    </row>
    <row r="28243" spans="4:5" x14ac:dyDescent="0.2">
      <c r="D28243" s="1"/>
      <c r="E28243" s="41"/>
    </row>
    <row r="28244" spans="4:5" x14ac:dyDescent="0.2">
      <c r="D28244" s="1"/>
      <c r="E28244" s="41"/>
    </row>
    <row r="28245" spans="4:5" x14ac:dyDescent="0.2">
      <c r="D28245" s="1"/>
      <c r="E28245" s="41"/>
    </row>
    <row r="28246" spans="4:5" x14ac:dyDescent="0.2">
      <c r="D28246" s="1"/>
      <c r="E28246" s="41"/>
    </row>
    <row r="28247" spans="4:5" x14ac:dyDescent="0.2">
      <c r="D28247" s="1"/>
      <c r="E28247" s="41"/>
    </row>
    <row r="28248" spans="4:5" x14ac:dyDescent="0.2">
      <c r="D28248" s="1"/>
      <c r="E28248" s="41"/>
    </row>
    <row r="28249" spans="4:5" x14ac:dyDescent="0.2">
      <c r="D28249" s="1"/>
      <c r="E28249" s="41"/>
    </row>
    <row r="28250" spans="4:5" x14ac:dyDescent="0.2">
      <c r="D28250" s="1"/>
      <c r="E28250" s="41"/>
    </row>
    <row r="28251" spans="4:5" x14ac:dyDescent="0.2">
      <c r="D28251" s="1"/>
      <c r="E28251" s="41"/>
    </row>
    <row r="28252" spans="4:5" x14ac:dyDescent="0.2">
      <c r="D28252" s="1"/>
      <c r="E28252" s="41"/>
    </row>
    <row r="28253" spans="4:5" x14ac:dyDescent="0.2">
      <c r="D28253" s="1"/>
      <c r="E28253" s="41"/>
    </row>
    <row r="28254" spans="4:5" x14ac:dyDescent="0.2">
      <c r="D28254" s="1"/>
      <c r="E28254" s="41"/>
    </row>
    <row r="28255" spans="4:5" x14ac:dyDescent="0.2">
      <c r="D28255" s="1"/>
      <c r="E28255" s="41"/>
    </row>
    <row r="28256" spans="4:5" x14ac:dyDescent="0.2">
      <c r="D28256" s="1"/>
      <c r="E28256" s="41"/>
    </row>
    <row r="28257" spans="4:5" x14ac:dyDescent="0.2">
      <c r="D28257" s="1"/>
      <c r="E28257" s="41"/>
    </row>
    <row r="28258" spans="4:5" x14ac:dyDescent="0.2">
      <c r="D28258" s="1"/>
      <c r="E28258" s="41"/>
    </row>
    <row r="28259" spans="4:5" x14ac:dyDescent="0.2">
      <c r="D28259" s="1"/>
      <c r="E28259" s="41"/>
    </row>
    <row r="28260" spans="4:5" x14ac:dyDescent="0.2">
      <c r="D28260" s="1"/>
      <c r="E28260" s="41"/>
    </row>
    <row r="28261" spans="4:5" x14ac:dyDescent="0.2">
      <c r="D28261" s="1"/>
      <c r="E28261" s="41"/>
    </row>
    <row r="28262" spans="4:5" x14ac:dyDescent="0.2">
      <c r="D28262" s="1"/>
      <c r="E28262" s="41"/>
    </row>
    <row r="28263" spans="4:5" x14ac:dyDescent="0.2">
      <c r="D28263" s="1"/>
      <c r="E28263" s="41"/>
    </row>
    <row r="28264" spans="4:5" x14ac:dyDescent="0.2">
      <c r="D28264" s="1"/>
      <c r="E28264" s="41"/>
    </row>
    <row r="28265" spans="4:5" x14ac:dyDescent="0.2">
      <c r="D28265" s="1"/>
      <c r="E28265" s="41"/>
    </row>
    <row r="28266" spans="4:5" x14ac:dyDescent="0.2">
      <c r="D28266" s="1"/>
      <c r="E28266" s="41"/>
    </row>
    <row r="28267" spans="4:5" x14ac:dyDescent="0.2">
      <c r="D28267" s="1"/>
      <c r="E28267" s="41"/>
    </row>
    <row r="28268" spans="4:5" x14ac:dyDescent="0.2">
      <c r="D28268" s="1"/>
      <c r="E28268" s="41"/>
    </row>
    <row r="28269" spans="4:5" x14ac:dyDescent="0.2">
      <c r="D28269" s="1"/>
      <c r="E28269" s="41"/>
    </row>
    <row r="28270" spans="4:5" x14ac:dyDescent="0.2">
      <c r="D28270" s="1"/>
      <c r="E28270" s="41"/>
    </row>
    <row r="28271" spans="4:5" x14ac:dyDescent="0.2">
      <c r="D28271" s="1"/>
      <c r="E28271" s="41"/>
    </row>
    <row r="28272" spans="4:5" x14ac:dyDescent="0.2">
      <c r="D28272" s="1"/>
      <c r="E28272" s="41"/>
    </row>
    <row r="28273" spans="4:5" x14ac:dyDescent="0.2">
      <c r="D28273" s="1"/>
      <c r="E28273" s="41"/>
    </row>
    <row r="28274" spans="4:5" x14ac:dyDescent="0.2">
      <c r="D28274" s="1"/>
      <c r="E28274" s="41"/>
    </row>
    <row r="28275" spans="4:5" x14ac:dyDescent="0.2">
      <c r="D28275" s="1"/>
      <c r="E28275" s="41"/>
    </row>
    <row r="28276" spans="4:5" x14ac:dyDescent="0.2">
      <c r="D28276" s="1"/>
      <c r="E28276" s="41"/>
    </row>
    <row r="28277" spans="4:5" x14ac:dyDescent="0.2">
      <c r="D28277" s="1"/>
      <c r="E28277" s="41"/>
    </row>
    <row r="28278" spans="4:5" x14ac:dyDescent="0.2">
      <c r="D28278" s="1"/>
      <c r="E28278" s="41"/>
    </row>
    <row r="28279" spans="4:5" x14ac:dyDescent="0.2">
      <c r="D28279" s="1"/>
      <c r="E28279" s="41"/>
    </row>
    <row r="28280" spans="4:5" x14ac:dyDescent="0.2">
      <c r="D28280" s="1"/>
      <c r="E28280" s="41"/>
    </row>
    <row r="28281" spans="4:5" x14ac:dyDescent="0.2">
      <c r="D28281" s="1"/>
      <c r="E28281" s="41"/>
    </row>
    <row r="28282" spans="4:5" x14ac:dyDescent="0.2">
      <c r="D28282" s="1"/>
      <c r="E28282" s="41"/>
    </row>
    <row r="28283" spans="4:5" x14ac:dyDescent="0.2">
      <c r="D28283" s="1"/>
      <c r="E28283" s="41"/>
    </row>
    <row r="28284" spans="4:5" x14ac:dyDescent="0.2">
      <c r="D28284" s="1"/>
      <c r="E28284" s="41"/>
    </row>
    <row r="28285" spans="4:5" x14ac:dyDescent="0.2">
      <c r="D28285" s="1"/>
      <c r="E28285" s="41"/>
    </row>
    <row r="28286" spans="4:5" x14ac:dyDescent="0.2">
      <c r="D28286" s="1"/>
      <c r="E28286" s="41"/>
    </row>
    <row r="28287" spans="4:5" x14ac:dyDescent="0.2">
      <c r="D28287" s="1"/>
      <c r="E28287" s="41"/>
    </row>
    <row r="28288" spans="4:5" x14ac:dyDescent="0.2">
      <c r="D28288" s="1"/>
      <c r="E28288" s="41"/>
    </row>
    <row r="28289" spans="4:5" x14ac:dyDescent="0.2">
      <c r="D28289" s="1"/>
      <c r="E28289" s="41"/>
    </row>
    <row r="28290" spans="4:5" x14ac:dyDescent="0.2">
      <c r="D28290" s="1"/>
      <c r="E28290" s="41"/>
    </row>
    <row r="28291" spans="4:5" x14ac:dyDescent="0.2">
      <c r="D28291" s="1"/>
      <c r="E28291" s="41"/>
    </row>
    <row r="28292" spans="4:5" x14ac:dyDescent="0.2">
      <c r="D28292" s="1"/>
      <c r="E28292" s="41"/>
    </row>
    <row r="28293" spans="4:5" x14ac:dyDescent="0.2">
      <c r="D28293" s="1"/>
      <c r="E28293" s="41"/>
    </row>
    <row r="28294" spans="4:5" x14ac:dyDescent="0.2">
      <c r="D28294" s="1"/>
      <c r="E28294" s="41"/>
    </row>
    <row r="28295" spans="4:5" x14ac:dyDescent="0.2">
      <c r="D28295" s="1"/>
      <c r="E28295" s="41"/>
    </row>
    <row r="28296" spans="4:5" x14ac:dyDescent="0.2">
      <c r="D28296" s="1"/>
      <c r="E28296" s="41"/>
    </row>
    <row r="28297" spans="4:5" x14ac:dyDescent="0.2">
      <c r="D28297" s="1"/>
      <c r="E28297" s="41"/>
    </row>
    <row r="28298" spans="4:5" x14ac:dyDescent="0.2">
      <c r="D28298" s="1"/>
      <c r="E28298" s="41"/>
    </row>
    <row r="28299" spans="4:5" x14ac:dyDescent="0.2">
      <c r="D28299" s="1"/>
      <c r="E28299" s="41"/>
    </row>
    <row r="28300" spans="4:5" x14ac:dyDescent="0.2">
      <c r="D28300" s="1"/>
      <c r="E28300" s="41"/>
    </row>
    <row r="28301" spans="4:5" x14ac:dyDescent="0.2">
      <c r="D28301" s="1"/>
      <c r="E28301" s="41"/>
    </row>
    <row r="28302" spans="4:5" x14ac:dyDescent="0.2">
      <c r="D28302" s="1"/>
      <c r="E28302" s="41"/>
    </row>
    <row r="28303" spans="4:5" x14ac:dyDescent="0.2">
      <c r="D28303" s="1"/>
      <c r="E28303" s="41"/>
    </row>
    <row r="28304" spans="4:5" x14ac:dyDescent="0.2">
      <c r="D28304" s="1"/>
      <c r="E28304" s="41"/>
    </row>
    <row r="28305" spans="4:5" x14ac:dyDescent="0.2">
      <c r="D28305" s="1"/>
      <c r="E28305" s="41"/>
    </row>
    <row r="28306" spans="4:5" x14ac:dyDescent="0.2">
      <c r="D28306" s="1"/>
      <c r="E28306" s="41"/>
    </row>
    <row r="28307" spans="4:5" x14ac:dyDescent="0.2">
      <c r="D28307" s="1"/>
      <c r="E28307" s="41"/>
    </row>
    <row r="28308" spans="4:5" x14ac:dyDescent="0.2">
      <c r="D28308" s="1"/>
      <c r="E28308" s="41"/>
    </row>
    <row r="28309" spans="4:5" x14ac:dyDescent="0.2">
      <c r="D28309" s="1"/>
      <c r="E28309" s="41"/>
    </row>
    <row r="28310" spans="4:5" x14ac:dyDescent="0.2">
      <c r="D28310" s="1"/>
      <c r="E28310" s="41"/>
    </row>
    <row r="28311" spans="4:5" x14ac:dyDescent="0.2">
      <c r="D28311" s="1"/>
      <c r="E28311" s="41"/>
    </row>
    <row r="28312" spans="4:5" x14ac:dyDescent="0.2">
      <c r="D28312" s="1"/>
      <c r="E28312" s="41"/>
    </row>
    <row r="28313" spans="4:5" x14ac:dyDescent="0.2">
      <c r="D28313" s="1"/>
      <c r="E28313" s="41"/>
    </row>
    <row r="28314" spans="4:5" x14ac:dyDescent="0.2">
      <c r="D28314" s="1"/>
      <c r="E28314" s="41"/>
    </row>
    <row r="28315" spans="4:5" x14ac:dyDescent="0.2">
      <c r="D28315" s="1"/>
      <c r="E28315" s="41"/>
    </row>
    <row r="28316" spans="4:5" x14ac:dyDescent="0.2">
      <c r="D28316" s="1"/>
      <c r="E28316" s="41"/>
    </row>
    <row r="28317" spans="4:5" x14ac:dyDescent="0.2">
      <c r="D28317" s="1"/>
      <c r="E28317" s="41"/>
    </row>
    <row r="28318" spans="4:5" x14ac:dyDescent="0.2">
      <c r="D28318" s="1"/>
      <c r="E28318" s="41"/>
    </row>
    <row r="28319" spans="4:5" x14ac:dyDescent="0.2">
      <c r="D28319" s="1"/>
      <c r="E28319" s="41"/>
    </row>
    <row r="28320" spans="4:5" x14ac:dyDescent="0.2">
      <c r="D28320" s="1"/>
      <c r="E28320" s="41"/>
    </row>
    <row r="28321" spans="4:5" x14ac:dyDescent="0.2">
      <c r="D28321" s="1"/>
      <c r="E28321" s="41"/>
    </row>
    <row r="28322" spans="4:5" x14ac:dyDescent="0.2">
      <c r="D28322" s="1"/>
      <c r="E28322" s="41"/>
    </row>
    <row r="28323" spans="4:5" x14ac:dyDescent="0.2">
      <c r="D28323" s="1"/>
      <c r="E28323" s="41"/>
    </row>
    <row r="28324" spans="4:5" x14ac:dyDescent="0.2">
      <c r="D28324" s="1"/>
      <c r="E28324" s="41"/>
    </row>
    <row r="28325" spans="4:5" x14ac:dyDescent="0.2">
      <c r="D28325" s="1"/>
      <c r="E28325" s="41"/>
    </row>
    <row r="28326" spans="4:5" x14ac:dyDescent="0.2">
      <c r="D28326" s="1"/>
      <c r="E28326" s="41"/>
    </row>
    <row r="28327" spans="4:5" x14ac:dyDescent="0.2">
      <c r="D28327" s="1"/>
      <c r="E28327" s="41"/>
    </row>
    <row r="28328" spans="4:5" x14ac:dyDescent="0.2">
      <c r="D28328" s="1"/>
      <c r="E28328" s="41"/>
    </row>
    <row r="28329" spans="4:5" x14ac:dyDescent="0.2">
      <c r="D28329" s="1"/>
      <c r="E28329" s="41"/>
    </row>
    <row r="28330" spans="4:5" x14ac:dyDescent="0.2">
      <c r="D28330" s="1"/>
      <c r="E28330" s="41"/>
    </row>
    <row r="28331" spans="4:5" x14ac:dyDescent="0.2">
      <c r="D28331" s="1"/>
      <c r="E28331" s="41"/>
    </row>
    <row r="28332" spans="4:5" x14ac:dyDescent="0.2">
      <c r="D28332" s="1"/>
      <c r="E28332" s="41"/>
    </row>
    <row r="28333" spans="4:5" x14ac:dyDescent="0.2">
      <c r="D28333" s="1"/>
      <c r="E28333" s="41"/>
    </row>
    <row r="28334" spans="4:5" x14ac:dyDescent="0.2">
      <c r="D28334" s="1"/>
      <c r="E28334" s="41"/>
    </row>
    <row r="28335" spans="4:5" x14ac:dyDescent="0.2">
      <c r="D28335" s="1"/>
      <c r="E28335" s="41"/>
    </row>
    <row r="28336" spans="4:5" x14ac:dyDescent="0.2">
      <c r="D28336" s="1"/>
      <c r="E28336" s="41"/>
    </row>
    <row r="28337" spans="4:5" x14ac:dyDescent="0.2">
      <c r="D28337" s="1"/>
      <c r="E28337" s="41"/>
    </row>
    <row r="28338" spans="4:5" x14ac:dyDescent="0.2">
      <c r="D28338" s="1"/>
      <c r="E28338" s="41"/>
    </row>
    <row r="28339" spans="4:5" x14ac:dyDescent="0.2">
      <c r="D28339" s="1"/>
      <c r="E28339" s="41"/>
    </row>
    <row r="28340" spans="4:5" x14ac:dyDescent="0.2">
      <c r="D28340" s="1"/>
      <c r="E28340" s="41"/>
    </row>
    <row r="28341" spans="4:5" x14ac:dyDescent="0.2">
      <c r="D28341" s="1"/>
      <c r="E28341" s="41"/>
    </row>
    <row r="28342" spans="4:5" x14ac:dyDescent="0.2">
      <c r="D28342" s="1"/>
      <c r="E28342" s="41"/>
    </row>
    <row r="28343" spans="4:5" x14ac:dyDescent="0.2">
      <c r="D28343" s="1"/>
      <c r="E28343" s="41"/>
    </row>
    <row r="28344" spans="4:5" x14ac:dyDescent="0.2">
      <c r="D28344" s="1"/>
      <c r="E28344" s="41"/>
    </row>
    <row r="28345" spans="4:5" x14ac:dyDescent="0.2">
      <c r="D28345" s="1"/>
      <c r="E28345" s="41"/>
    </row>
    <row r="28346" spans="4:5" x14ac:dyDescent="0.2">
      <c r="D28346" s="1"/>
      <c r="E28346" s="41"/>
    </row>
    <row r="28347" spans="4:5" x14ac:dyDescent="0.2">
      <c r="D28347" s="1"/>
      <c r="E28347" s="41"/>
    </row>
    <row r="28348" spans="4:5" x14ac:dyDescent="0.2">
      <c r="D28348" s="1"/>
      <c r="E28348" s="41"/>
    </row>
    <row r="28349" spans="4:5" x14ac:dyDescent="0.2">
      <c r="D28349" s="1"/>
      <c r="E28349" s="41"/>
    </row>
    <row r="28350" spans="4:5" x14ac:dyDescent="0.2">
      <c r="D28350" s="1"/>
      <c r="E28350" s="41"/>
    </row>
    <row r="28351" spans="4:5" x14ac:dyDescent="0.2">
      <c r="D28351" s="1"/>
      <c r="E28351" s="41"/>
    </row>
    <row r="28352" spans="4:5" x14ac:dyDescent="0.2">
      <c r="D28352" s="1"/>
      <c r="E28352" s="41"/>
    </row>
    <row r="28353" spans="4:5" x14ac:dyDescent="0.2">
      <c r="D28353" s="1"/>
      <c r="E28353" s="41"/>
    </row>
    <row r="28354" spans="4:5" x14ac:dyDescent="0.2">
      <c r="D28354" s="1"/>
      <c r="E28354" s="41"/>
    </row>
    <row r="28355" spans="4:5" x14ac:dyDescent="0.2">
      <c r="D28355" s="1"/>
      <c r="E28355" s="41"/>
    </row>
    <row r="28356" spans="4:5" x14ac:dyDescent="0.2">
      <c r="D28356" s="1"/>
      <c r="E28356" s="41"/>
    </row>
    <row r="28357" spans="4:5" x14ac:dyDescent="0.2">
      <c r="D28357" s="1"/>
      <c r="E28357" s="41"/>
    </row>
    <row r="28358" spans="4:5" x14ac:dyDescent="0.2">
      <c r="D28358" s="1"/>
      <c r="E28358" s="41"/>
    </row>
    <row r="28359" spans="4:5" x14ac:dyDescent="0.2">
      <c r="D28359" s="1"/>
      <c r="E28359" s="41"/>
    </row>
    <row r="28360" spans="4:5" x14ac:dyDescent="0.2">
      <c r="D28360" s="1"/>
      <c r="E28360" s="41"/>
    </row>
    <row r="28361" spans="4:5" x14ac:dyDescent="0.2">
      <c r="D28361" s="1"/>
      <c r="E28361" s="41"/>
    </row>
    <row r="28362" spans="4:5" x14ac:dyDescent="0.2">
      <c r="D28362" s="1"/>
      <c r="E28362" s="41"/>
    </row>
    <row r="28363" spans="4:5" x14ac:dyDescent="0.2">
      <c r="D28363" s="1"/>
      <c r="E28363" s="41"/>
    </row>
    <row r="28364" spans="4:5" x14ac:dyDescent="0.2">
      <c r="D28364" s="1"/>
      <c r="E28364" s="41"/>
    </row>
    <row r="28365" spans="4:5" x14ac:dyDescent="0.2">
      <c r="D28365" s="1"/>
      <c r="E28365" s="41"/>
    </row>
    <row r="28366" spans="4:5" x14ac:dyDescent="0.2">
      <c r="D28366" s="1"/>
      <c r="E28366" s="41"/>
    </row>
    <row r="28367" spans="4:5" x14ac:dyDescent="0.2">
      <c r="D28367" s="1"/>
      <c r="E28367" s="41"/>
    </row>
    <row r="28368" spans="4:5" x14ac:dyDescent="0.2">
      <c r="D28368" s="1"/>
      <c r="E28368" s="41"/>
    </row>
    <row r="28369" spans="4:5" x14ac:dyDescent="0.2">
      <c r="D28369" s="1"/>
      <c r="E28369" s="41"/>
    </row>
    <row r="28370" spans="4:5" x14ac:dyDescent="0.2">
      <c r="D28370" s="1"/>
      <c r="E28370" s="41"/>
    </row>
    <row r="28371" spans="4:5" x14ac:dyDescent="0.2">
      <c r="D28371" s="1"/>
      <c r="E28371" s="41"/>
    </row>
    <row r="28372" spans="4:5" x14ac:dyDescent="0.2">
      <c r="D28372" s="1"/>
      <c r="E28372" s="41"/>
    </row>
    <row r="28373" spans="4:5" x14ac:dyDescent="0.2">
      <c r="D28373" s="1"/>
      <c r="E28373" s="41"/>
    </row>
    <row r="28374" spans="4:5" x14ac:dyDescent="0.2">
      <c r="D28374" s="1"/>
      <c r="E28374" s="41"/>
    </row>
    <row r="28375" spans="4:5" x14ac:dyDescent="0.2">
      <c r="D28375" s="1"/>
      <c r="E28375" s="41"/>
    </row>
    <row r="28376" spans="4:5" x14ac:dyDescent="0.2">
      <c r="D28376" s="1"/>
      <c r="E28376" s="41"/>
    </row>
    <row r="28377" spans="4:5" x14ac:dyDescent="0.2">
      <c r="D28377" s="1"/>
      <c r="E28377" s="41"/>
    </row>
    <row r="28378" spans="4:5" x14ac:dyDescent="0.2">
      <c r="D28378" s="1"/>
      <c r="E28378" s="41"/>
    </row>
    <row r="28379" spans="4:5" x14ac:dyDescent="0.2">
      <c r="D28379" s="1"/>
      <c r="E28379" s="41"/>
    </row>
    <row r="28380" spans="4:5" x14ac:dyDescent="0.2">
      <c r="D28380" s="1"/>
      <c r="E28380" s="41"/>
    </row>
    <row r="28381" spans="4:5" x14ac:dyDescent="0.2">
      <c r="D28381" s="1"/>
      <c r="E28381" s="41"/>
    </row>
    <row r="28382" spans="4:5" x14ac:dyDescent="0.2">
      <c r="D28382" s="1"/>
      <c r="E28382" s="41"/>
    </row>
    <row r="28383" spans="4:5" x14ac:dyDescent="0.2">
      <c r="D28383" s="1"/>
      <c r="E28383" s="41"/>
    </row>
    <row r="28384" spans="4:5" x14ac:dyDescent="0.2">
      <c r="D28384" s="1"/>
      <c r="E28384" s="41"/>
    </row>
    <row r="28385" spans="4:5" x14ac:dyDescent="0.2">
      <c r="D28385" s="1"/>
      <c r="E28385" s="41"/>
    </row>
    <row r="28386" spans="4:5" x14ac:dyDescent="0.2">
      <c r="D28386" s="1"/>
      <c r="E28386" s="41"/>
    </row>
    <row r="28387" spans="4:5" x14ac:dyDescent="0.2">
      <c r="D28387" s="1"/>
      <c r="E28387" s="41"/>
    </row>
    <row r="28388" spans="4:5" x14ac:dyDescent="0.2">
      <c r="D28388" s="1"/>
      <c r="E28388" s="41"/>
    </row>
    <row r="28389" spans="4:5" x14ac:dyDescent="0.2">
      <c r="D28389" s="1"/>
      <c r="E28389" s="41"/>
    </row>
    <row r="28390" spans="4:5" x14ac:dyDescent="0.2">
      <c r="D28390" s="1"/>
      <c r="E28390" s="41"/>
    </row>
    <row r="28391" spans="4:5" x14ac:dyDescent="0.2">
      <c r="D28391" s="1"/>
      <c r="E28391" s="41"/>
    </row>
    <row r="28392" spans="4:5" x14ac:dyDescent="0.2">
      <c r="D28392" s="1"/>
      <c r="E28392" s="41"/>
    </row>
    <row r="28393" spans="4:5" x14ac:dyDescent="0.2">
      <c r="D28393" s="1"/>
      <c r="E28393" s="41"/>
    </row>
    <row r="28394" spans="4:5" x14ac:dyDescent="0.2">
      <c r="D28394" s="1"/>
      <c r="E28394" s="41"/>
    </row>
    <row r="28395" spans="4:5" x14ac:dyDescent="0.2">
      <c r="D28395" s="1"/>
      <c r="E28395" s="41"/>
    </row>
    <row r="28396" spans="4:5" x14ac:dyDescent="0.2">
      <c r="D28396" s="1"/>
      <c r="E28396" s="41"/>
    </row>
    <row r="28397" spans="4:5" x14ac:dyDescent="0.2">
      <c r="D28397" s="1"/>
      <c r="E28397" s="41"/>
    </row>
    <row r="28398" spans="4:5" x14ac:dyDescent="0.2">
      <c r="D28398" s="1"/>
      <c r="E28398" s="41"/>
    </row>
    <row r="28399" spans="4:5" x14ac:dyDescent="0.2">
      <c r="D28399" s="1"/>
      <c r="E28399" s="41"/>
    </row>
    <row r="28400" spans="4:5" x14ac:dyDescent="0.2">
      <c r="D28400" s="1"/>
      <c r="E28400" s="41"/>
    </row>
    <row r="28401" spans="4:5" x14ac:dyDescent="0.2">
      <c r="D28401" s="1"/>
      <c r="E28401" s="41"/>
    </row>
    <row r="28402" spans="4:5" x14ac:dyDescent="0.2">
      <c r="D28402" s="1"/>
      <c r="E28402" s="41"/>
    </row>
    <row r="28403" spans="4:5" x14ac:dyDescent="0.2">
      <c r="D28403" s="1"/>
      <c r="E28403" s="41"/>
    </row>
    <row r="28404" spans="4:5" x14ac:dyDescent="0.2">
      <c r="D28404" s="1"/>
      <c r="E28404" s="41"/>
    </row>
    <row r="28405" spans="4:5" x14ac:dyDescent="0.2">
      <c r="D28405" s="1"/>
      <c r="E28405" s="41"/>
    </row>
    <row r="28406" spans="4:5" x14ac:dyDescent="0.2">
      <c r="D28406" s="1"/>
      <c r="E28406" s="41"/>
    </row>
    <row r="28407" spans="4:5" x14ac:dyDescent="0.2">
      <c r="D28407" s="1"/>
      <c r="E28407" s="41"/>
    </row>
    <row r="28408" spans="4:5" x14ac:dyDescent="0.2">
      <c r="D28408" s="1"/>
      <c r="E28408" s="41"/>
    </row>
    <row r="28409" spans="4:5" x14ac:dyDescent="0.2">
      <c r="D28409" s="1"/>
      <c r="E28409" s="41"/>
    </row>
    <row r="28410" spans="4:5" x14ac:dyDescent="0.2">
      <c r="D28410" s="1"/>
      <c r="E28410" s="41"/>
    </row>
    <row r="28411" spans="4:5" x14ac:dyDescent="0.2">
      <c r="D28411" s="1"/>
      <c r="E28411" s="41"/>
    </row>
    <row r="28412" spans="4:5" x14ac:dyDescent="0.2">
      <c r="D28412" s="1"/>
      <c r="E28412" s="41"/>
    </row>
    <row r="28413" spans="4:5" x14ac:dyDescent="0.2">
      <c r="D28413" s="1"/>
      <c r="E28413" s="41"/>
    </row>
    <row r="28414" spans="4:5" x14ac:dyDescent="0.2">
      <c r="D28414" s="1"/>
      <c r="E28414" s="41"/>
    </row>
    <row r="28415" spans="4:5" x14ac:dyDescent="0.2">
      <c r="D28415" s="1"/>
      <c r="E28415" s="41"/>
    </row>
    <row r="28416" spans="4:5" x14ac:dyDescent="0.2">
      <c r="D28416" s="1"/>
      <c r="E28416" s="41"/>
    </row>
    <row r="28417" spans="4:5" x14ac:dyDescent="0.2">
      <c r="D28417" s="1"/>
      <c r="E28417" s="41"/>
    </row>
    <row r="28418" spans="4:5" x14ac:dyDescent="0.2">
      <c r="D28418" s="1"/>
      <c r="E28418" s="41"/>
    </row>
    <row r="28419" spans="4:5" x14ac:dyDescent="0.2">
      <c r="D28419" s="1"/>
      <c r="E28419" s="41"/>
    </row>
    <row r="28420" spans="4:5" x14ac:dyDescent="0.2">
      <c r="D28420" s="1"/>
      <c r="E28420" s="41"/>
    </row>
    <row r="28421" spans="4:5" x14ac:dyDescent="0.2">
      <c r="D28421" s="1"/>
      <c r="E28421" s="41"/>
    </row>
    <row r="28422" spans="4:5" x14ac:dyDescent="0.2">
      <c r="D28422" s="1"/>
      <c r="E28422" s="41"/>
    </row>
    <row r="28423" spans="4:5" x14ac:dyDescent="0.2">
      <c r="D28423" s="1"/>
      <c r="E28423" s="41"/>
    </row>
    <row r="28424" spans="4:5" x14ac:dyDescent="0.2">
      <c r="D28424" s="1"/>
      <c r="E28424" s="41"/>
    </row>
    <row r="28425" spans="4:5" x14ac:dyDescent="0.2">
      <c r="D28425" s="1"/>
      <c r="E28425" s="41"/>
    </row>
    <row r="28426" spans="4:5" x14ac:dyDescent="0.2">
      <c r="D28426" s="1"/>
      <c r="E28426" s="41"/>
    </row>
    <row r="28427" spans="4:5" x14ac:dyDescent="0.2">
      <c r="D28427" s="1"/>
      <c r="E28427" s="41"/>
    </row>
    <row r="28428" spans="4:5" x14ac:dyDescent="0.2">
      <c r="D28428" s="1"/>
      <c r="E28428" s="41"/>
    </row>
    <row r="28429" spans="4:5" x14ac:dyDescent="0.2">
      <c r="D28429" s="1"/>
      <c r="E28429" s="41"/>
    </row>
    <row r="28430" spans="4:5" x14ac:dyDescent="0.2">
      <c r="D28430" s="1"/>
      <c r="E28430" s="41"/>
    </row>
    <row r="28431" spans="4:5" x14ac:dyDescent="0.2">
      <c r="D28431" s="1"/>
      <c r="E28431" s="41"/>
    </row>
    <row r="28432" spans="4:5" x14ac:dyDescent="0.2">
      <c r="D28432" s="1"/>
      <c r="E28432" s="41"/>
    </row>
    <row r="28433" spans="4:5" x14ac:dyDescent="0.2">
      <c r="D28433" s="1"/>
      <c r="E28433" s="41"/>
    </row>
    <row r="28434" spans="4:5" x14ac:dyDescent="0.2">
      <c r="D28434" s="1"/>
      <c r="E28434" s="41"/>
    </row>
    <row r="28435" spans="4:5" x14ac:dyDescent="0.2">
      <c r="D28435" s="1"/>
      <c r="E28435" s="41"/>
    </row>
    <row r="28436" spans="4:5" x14ac:dyDescent="0.2">
      <c r="D28436" s="1"/>
      <c r="E28436" s="41"/>
    </row>
    <row r="28437" spans="4:5" x14ac:dyDescent="0.2">
      <c r="D28437" s="1"/>
      <c r="E28437" s="41"/>
    </row>
    <row r="28438" spans="4:5" x14ac:dyDescent="0.2">
      <c r="D28438" s="1"/>
      <c r="E28438" s="41"/>
    </row>
    <row r="28439" spans="4:5" x14ac:dyDescent="0.2">
      <c r="D28439" s="1"/>
      <c r="E28439" s="41"/>
    </row>
    <row r="28440" spans="4:5" x14ac:dyDescent="0.2">
      <c r="D28440" s="1"/>
      <c r="E28440" s="41"/>
    </row>
    <row r="28441" spans="4:5" x14ac:dyDescent="0.2">
      <c r="D28441" s="1"/>
      <c r="E28441" s="41"/>
    </row>
    <row r="28442" spans="4:5" x14ac:dyDescent="0.2">
      <c r="D28442" s="1"/>
      <c r="E28442" s="41"/>
    </row>
    <row r="28443" spans="4:5" x14ac:dyDescent="0.2">
      <c r="D28443" s="1"/>
      <c r="E28443" s="41"/>
    </row>
    <row r="28444" spans="4:5" x14ac:dyDescent="0.2">
      <c r="D28444" s="1"/>
      <c r="E28444" s="41"/>
    </row>
    <row r="28445" spans="4:5" x14ac:dyDescent="0.2">
      <c r="D28445" s="1"/>
      <c r="E28445" s="41"/>
    </row>
    <row r="28446" spans="4:5" x14ac:dyDescent="0.2">
      <c r="D28446" s="1"/>
      <c r="E28446" s="41"/>
    </row>
    <row r="28447" spans="4:5" x14ac:dyDescent="0.2">
      <c r="D28447" s="1"/>
      <c r="E28447" s="41"/>
    </row>
    <row r="28448" spans="4:5" x14ac:dyDescent="0.2">
      <c r="D28448" s="1"/>
      <c r="E28448" s="41"/>
    </row>
    <row r="28449" spans="4:5" x14ac:dyDescent="0.2">
      <c r="D28449" s="1"/>
      <c r="E28449" s="41"/>
    </row>
    <row r="28450" spans="4:5" x14ac:dyDescent="0.2">
      <c r="D28450" s="1"/>
      <c r="E28450" s="41"/>
    </row>
    <row r="28451" spans="4:5" x14ac:dyDescent="0.2">
      <c r="D28451" s="1"/>
      <c r="E28451" s="41"/>
    </row>
    <row r="28452" spans="4:5" x14ac:dyDescent="0.2">
      <c r="D28452" s="1"/>
      <c r="E28452" s="41"/>
    </row>
    <row r="28453" spans="4:5" x14ac:dyDescent="0.2">
      <c r="D28453" s="1"/>
      <c r="E28453" s="41"/>
    </row>
    <row r="28454" spans="4:5" x14ac:dyDescent="0.2">
      <c r="D28454" s="1"/>
      <c r="E28454" s="41"/>
    </row>
    <row r="28455" spans="4:5" x14ac:dyDescent="0.2">
      <c r="D28455" s="1"/>
      <c r="E28455" s="41"/>
    </row>
    <row r="28456" spans="4:5" x14ac:dyDescent="0.2">
      <c r="D28456" s="1"/>
      <c r="E28456" s="41"/>
    </row>
    <row r="28457" spans="4:5" x14ac:dyDescent="0.2">
      <c r="D28457" s="1"/>
      <c r="E28457" s="41"/>
    </row>
    <row r="28458" spans="4:5" x14ac:dyDescent="0.2">
      <c r="D28458" s="1"/>
      <c r="E28458" s="41"/>
    </row>
    <row r="28459" spans="4:5" x14ac:dyDescent="0.2">
      <c r="D28459" s="1"/>
      <c r="E28459" s="41"/>
    </row>
    <row r="28460" spans="4:5" x14ac:dyDescent="0.2">
      <c r="D28460" s="1"/>
      <c r="E28460" s="41"/>
    </row>
    <row r="28461" spans="4:5" x14ac:dyDescent="0.2">
      <c r="D28461" s="1"/>
      <c r="E28461" s="41"/>
    </row>
    <row r="28462" spans="4:5" x14ac:dyDescent="0.2">
      <c r="D28462" s="1"/>
      <c r="E28462" s="41"/>
    </row>
    <row r="28463" spans="4:5" x14ac:dyDescent="0.2">
      <c r="D28463" s="1"/>
      <c r="E28463" s="41"/>
    </row>
    <row r="28464" spans="4:5" x14ac:dyDescent="0.2">
      <c r="D28464" s="1"/>
      <c r="E28464" s="41"/>
    </row>
    <row r="28465" spans="4:5" x14ac:dyDescent="0.2">
      <c r="D28465" s="1"/>
      <c r="E28465" s="41"/>
    </row>
    <row r="28466" spans="4:5" x14ac:dyDescent="0.2">
      <c r="D28466" s="1"/>
      <c r="E28466" s="41"/>
    </row>
    <row r="28467" spans="4:5" x14ac:dyDescent="0.2">
      <c r="D28467" s="1"/>
      <c r="E28467" s="41"/>
    </row>
    <row r="28468" spans="4:5" x14ac:dyDescent="0.2">
      <c r="D28468" s="1"/>
      <c r="E28468" s="41"/>
    </row>
    <row r="28469" spans="4:5" x14ac:dyDescent="0.2">
      <c r="D28469" s="1"/>
      <c r="E28469" s="41"/>
    </row>
    <row r="28470" spans="4:5" x14ac:dyDescent="0.2">
      <c r="D28470" s="1"/>
      <c r="E28470" s="41"/>
    </row>
    <row r="28471" spans="4:5" x14ac:dyDescent="0.2">
      <c r="D28471" s="1"/>
      <c r="E28471" s="41"/>
    </row>
    <row r="28472" spans="4:5" x14ac:dyDescent="0.2">
      <c r="D28472" s="1"/>
      <c r="E28472" s="41"/>
    </row>
    <row r="28473" spans="4:5" x14ac:dyDescent="0.2">
      <c r="D28473" s="1"/>
      <c r="E28473" s="41"/>
    </row>
    <row r="28474" spans="4:5" x14ac:dyDescent="0.2">
      <c r="D28474" s="1"/>
      <c r="E28474" s="41"/>
    </row>
    <row r="28475" spans="4:5" x14ac:dyDescent="0.2">
      <c r="D28475" s="1"/>
      <c r="E28475" s="41"/>
    </row>
    <row r="28476" spans="4:5" x14ac:dyDescent="0.2">
      <c r="D28476" s="1"/>
      <c r="E28476" s="41"/>
    </row>
    <row r="28477" spans="4:5" x14ac:dyDescent="0.2">
      <c r="D28477" s="1"/>
      <c r="E28477" s="41"/>
    </row>
    <row r="28478" spans="4:5" x14ac:dyDescent="0.2">
      <c r="D28478" s="1"/>
      <c r="E28478" s="41"/>
    </row>
    <row r="28479" spans="4:5" x14ac:dyDescent="0.2">
      <c r="D28479" s="1"/>
      <c r="E28479" s="41"/>
    </row>
    <row r="28480" spans="4:5" x14ac:dyDescent="0.2">
      <c r="D28480" s="1"/>
      <c r="E28480" s="41"/>
    </row>
    <row r="28481" spans="4:5" x14ac:dyDescent="0.2">
      <c r="D28481" s="1"/>
      <c r="E28481" s="41"/>
    </row>
    <row r="28482" spans="4:5" x14ac:dyDescent="0.2">
      <c r="D28482" s="1"/>
      <c r="E28482" s="41"/>
    </row>
    <row r="28483" spans="4:5" x14ac:dyDescent="0.2">
      <c r="D28483" s="1"/>
      <c r="E28483" s="41"/>
    </row>
    <row r="28484" spans="4:5" x14ac:dyDescent="0.2">
      <c r="D28484" s="1"/>
      <c r="E28484" s="41"/>
    </row>
    <row r="28485" spans="4:5" x14ac:dyDescent="0.2">
      <c r="D28485" s="1"/>
      <c r="E28485" s="41"/>
    </row>
    <row r="28486" spans="4:5" x14ac:dyDescent="0.2">
      <c r="D28486" s="1"/>
      <c r="E28486" s="41"/>
    </row>
    <row r="28487" spans="4:5" x14ac:dyDescent="0.2">
      <c r="D28487" s="1"/>
      <c r="E28487" s="41"/>
    </row>
    <row r="28488" spans="4:5" x14ac:dyDescent="0.2">
      <c r="D28488" s="1"/>
      <c r="E28488" s="41"/>
    </row>
    <row r="28489" spans="4:5" x14ac:dyDescent="0.2">
      <c r="D28489" s="1"/>
      <c r="E28489" s="41"/>
    </row>
    <row r="28490" spans="4:5" x14ac:dyDescent="0.2">
      <c r="D28490" s="1"/>
      <c r="E28490" s="41"/>
    </row>
    <row r="28491" spans="4:5" x14ac:dyDescent="0.2">
      <c r="D28491" s="1"/>
      <c r="E28491" s="41"/>
    </row>
    <row r="28492" spans="4:5" x14ac:dyDescent="0.2">
      <c r="D28492" s="1"/>
      <c r="E28492" s="41"/>
    </row>
    <row r="28493" spans="4:5" x14ac:dyDescent="0.2">
      <c r="D28493" s="1"/>
      <c r="E28493" s="41"/>
    </row>
    <row r="28494" spans="4:5" x14ac:dyDescent="0.2">
      <c r="D28494" s="1"/>
      <c r="E28494" s="41"/>
    </row>
    <row r="28495" spans="4:5" x14ac:dyDescent="0.2">
      <c r="D28495" s="1"/>
      <c r="E28495" s="41"/>
    </row>
    <row r="28496" spans="4:5" x14ac:dyDescent="0.2">
      <c r="D28496" s="1"/>
      <c r="E28496" s="41"/>
    </row>
    <row r="28497" spans="4:5" x14ac:dyDescent="0.2">
      <c r="D28497" s="1"/>
      <c r="E28497" s="41"/>
    </row>
    <row r="28498" spans="4:5" x14ac:dyDescent="0.2">
      <c r="D28498" s="1"/>
      <c r="E28498" s="41"/>
    </row>
    <row r="28499" spans="4:5" x14ac:dyDescent="0.2">
      <c r="D28499" s="1"/>
      <c r="E28499" s="41"/>
    </row>
    <row r="28500" spans="4:5" x14ac:dyDescent="0.2">
      <c r="D28500" s="1"/>
      <c r="E28500" s="41"/>
    </row>
    <row r="28501" spans="4:5" x14ac:dyDescent="0.2">
      <c r="D28501" s="1"/>
      <c r="E28501" s="41"/>
    </row>
    <row r="28502" spans="4:5" x14ac:dyDescent="0.2">
      <c r="D28502" s="1"/>
      <c r="E28502" s="41"/>
    </row>
    <row r="28503" spans="4:5" x14ac:dyDescent="0.2">
      <c r="D28503" s="1"/>
      <c r="E28503" s="41"/>
    </row>
    <row r="28504" spans="4:5" x14ac:dyDescent="0.2">
      <c r="D28504" s="1"/>
      <c r="E28504" s="41"/>
    </row>
    <row r="28505" spans="4:5" x14ac:dyDescent="0.2">
      <c r="D28505" s="1"/>
      <c r="E28505" s="41"/>
    </row>
    <row r="28506" spans="4:5" x14ac:dyDescent="0.2">
      <c r="D28506" s="1"/>
      <c r="E28506" s="41"/>
    </row>
    <row r="28507" spans="4:5" x14ac:dyDescent="0.2">
      <c r="D28507" s="1"/>
      <c r="E28507" s="41"/>
    </row>
    <row r="28508" spans="4:5" x14ac:dyDescent="0.2">
      <c r="D28508" s="1"/>
      <c r="E28508" s="41"/>
    </row>
    <row r="28509" spans="4:5" x14ac:dyDescent="0.2">
      <c r="D28509" s="1"/>
      <c r="E28509" s="41"/>
    </row>
    <row r="28510" spans="4:5" x14ac:dyDescent="0.2">
      <c r="D28510" s="1"/>
      <c r="E28510" s="41"/>
    </row>
    <row r="28511" spans="4:5" x14ac:dyDescent="0.2">
      <c r="D28511" s="1"/>
      <c r="E28511" s="41"/>
    </row>
    <row r="28512" spans="4:5" x14ac:dyDescent="0.2">
      <c r="D28512" s="1"/>
      <c r="E28512" s="41"/>
    </row>
    <row r="28513" spans="4:5" x14ac:dyDescent="0.2">
      <c r="D28513" s="1"/>
      <c r="E28513" s="41"/>
    </row>
    <row r="28514" spans="4:5" x14ac:dyDescent="0.2">
      <c r="D28514" s="1"/>
      <c r="E28514" s="41"/>
    </row>
    <row r="28515" spans="4:5" x14ac:dyDescent="0.2">
      <c r="D28515" s="1"/>
      <c r="E28515" s="41"/>
    </row>
    <row r="28516" spans="4:5" x14ac:dyDescent="0.2">
      <c r="D28516" s="1"/>
      <c r="E28516" s="41"/>
    </row>
    <row r="28517" spans="4:5" x14ac:dyDescent="0.2">
      <c r="D28517" s="1"/>
      <c r="E28517" s="41"/>
    </row>
    <row r="28518" spans="4:5" x14ac:dyDescent="0.2">
      <c r="D28518" s="1"/>
      <c r="E28518" s="41"/>
    </row>
    <row r="28519" spans="4:5" x14ac:dyDescent="0.2">
      <c r="D28519" s="1"/>
      <c r="E28519" s="41"/>
    </row>
    <row r="28520" spans="4:5" x14ac:dyDescent="0.2">
      <c r="D28520" s="1"/>
      <c r="E28520" s="41"/>
    </row>
    <row r="28521" spans="4:5" x14ac:dyDescent="0.2">
      <c r="D28521" s="1"/>
      <c r="E28521" s="41"/>
    </row>
    <row r="28522" spans="4:5" x14ac:dyDescent="0.2">
      <c r="D28522" s="1"/>
      <c r="E28522" s="41"/>
    </row>
    <row r="28523" spans="4:5" x14ac:dyDescent="0.2">
      <c r="D28523" s="1"/>
      <c r="E28523" s="41"/>
    </row>
    <row r="28524" spans="4:5" x14ac:dyDescent="0.2">
      <c r="D28524" s="1"/>
      <c r="E28524" s="41"/>
    </row>
    <row r="28525" spans="4:5" x14ac:dyDescent="0.2">
      <c r="D28525" s="1"/>
      <c r="E28525" s="41"/>
    </row>
    <row r="28526" spans="4:5" x14ac:dyDescent="0.2">
      <c r="D28526" s="1"/>
      <c r="E28526" s="41"/>
    </row>
    <row r="28527" spans="4:5" x14ac:dyDescent="0.2">
      <c r="D28527" s="1"/>
      <c r="E28527" s="41"/>
    </row>
    <row r="28528" spans="4:5" x14ac:dyDescent="0.2">
      <c r="D28528" s="1"/>
      <c r="E28528" s="41"/>
    </row>
    <row r="28529" spans="4:5" x14ac:dyDescent="0.2">
      <c r="D28529" s="1"/>
      <c r="E28529" s="41"/>
    </row>
    <row r="28530" spans="4:5" x14ac:dyDescent="0.2">
      <c r="D28530" s="1"/>
      <c r="E28530" s="41"/>
    </row>
    <row r="28531" spans="4:5" x14ac:dyDescent="0.2">
      <c r="D28531" s="1"/>
      <c r="E28531" s="41"/>
    </row>
    <row r="28532" spans="4:5" x14ac:dyDescent="0.2">
      <c r="D28532" s="1"/>
      <c r="E28532" s="41"/>
    </row>
    <row r="28533" spans="4:5" x14ac:dyDescent="0.2">
      <c r="D28533" s="1"/>
      <c r="E28533" s="41"/>
    </row>
    <row r="28534" spans="4:5" x14ac:dyDescent="0.2">
      <c r="D28534" s="1"/>
      <c r="E28534" s="41"/>
    </row>
    <row r="28535" spans="4:5" x14ac:dyDescent="0.2">
      <c r="D28535" s="1"/>
      <c r="E28535" s="41"/>
    </row>
    <row r="28536" spans="4:5" x14ac:dyDescent="0.2">
      <c r="D28536" s="1"/>
      <c r="E28536" s="41"/>
    </row>
    <row r="28537" spans="4:5" x14ac:dyDescent="0.2">
      <c r="D28537" s="1"/>
      <c r="E28537" s="41"/>
    </row>
    <row r="28538" spans="4:5" x14ac:dyDescent="0.2">
      <c r="D28538" s="1"/>
      <c r="E28538" s="41"/>
    </row>
    <row r="28539" spans="4:5" x14ac:dyDescent="0.2">
      <c r="D28539" s="1"/>
      <c r="E28539" s="41"/>
    </row>
    <row r="28540" spans="4:5" x14ac:dyDescent="0.2">
      <c r="D28540" s="1"/>
      <c r="E28540" s="41"/>
    </row>
    <row r="28541" spans="4:5" x14ac:dyDescent="0.2">
      <c r="D28541" s="1"/>
      <c r="E28541" s="41"/>
    </row>
    <row r="28542" spans="4:5" x14ac:dyDescent="0.2">
      <c r="D28542" s="1"/>
      <c r="E28542" s="41"/>
    </row>
    <row r="28543" spans="4:5" x14ac:dyDescent="0.2">
      <c r="D28543" s="1"/>
      <c r="E28543" s="41"/>
    </row>
    <row r="28544" spans="4:5" x14ac:dyDescent="0.2">
      <c r="D28544" s="1"/>
      <c r="E28544" s="41"/>
    </row>
    <row r="28545" spans="4:5" x14ac:dyDescent="0.2">
      <c r="D28545" s="1"/>
      <c r="E28545" s="41"/>
    </row>
    <row r="28546" spans="4:5" x14ac:dyDescent="0.2">
      <c r="D28546" s="1"/>
      <c r="E28546" s="41"/>
    </row>
    <row r="28547" spans="4:5" x14ac:dyDescent="0.2">
      <c r="D28547" s="1"/>
      <c r="E28547" s="41"/>
    </row>
    <row r="28548" spans="4:5" x14ac:dyDescent="0.2">
      <c r="D28548" s="1"/>
      <c r="E28548" s="41"/>
    </row>
    <row r="28549" spans="4:5" x14ac:dyDescent="0.2">
      <c r="D28549" s="1"/>
      <c r="E28549" s="41"/>
    </row>
    <row r="28550" spans="4:5" x14ac:dyDescent="0.2">
      <c r="D28550" s="1"/>
      <c r="E28550" s="41"/>
    </row>
    <row r="28551" spans="4:5" x14ac:dyDescent="0.2">
      <c r="D28551" s="1"/>
      <c r="E28551" s="41"/>
    </row>
    <row r="28552" spans="4:5" x14ac:dyDescent="0.2">
      <c r="D28552" s="1"/>
      <c r="E28552" s="41"/>
    </row>
    <row r="28553" spans="4:5" x14ac:dyDescent="0.2">
      <c r="D28553" s="1"/>
      <c r="E28553" s="41"/>
    </row>
    <row r="28554" spans="4:5" x14ac:dyDescent="0.2">
      <c r="D28554" s="1"/>
      <c r="E28554" s="41"/>
    </row>
    <row r="28555" spans="4:5" x14ac:dyDescent="0.2">
      <c r="D28555" s="1"/>
      <c r="E28555" s="41"/>
    </row>
    <row r="28556" spans="4:5" x14ac:dyDescent="0.2">
      <c r="D28556" s="1"/>
      <c r="E28556" s="41"/>
    </row>
    <row r="28557" spans="4:5" x14ac:dyDescent="0.2">
      <c r="D28557" s="1"/>
      <c r="E28557" s="41"/>
    </row>
    <row r="28558" spans="4:5" x14ac:dyDescent="0.2">
      <c r="D28558" s="1"/>
      <c r="E28558" s="41"/>
    </row>
    <row r="28559" spans="4:5" x14ac:dyDescent="0.2">
      <c r="D28559" s="1"/>
      <c r="E28559" s="41"/>
    </row>
    <row r="28560" spans="4:5" x14ac:dyDescent="0.2">
      <c r="D28560" s="1"/>
      <c r="E28560" s="41"/>
    </row>
    <row r="28561" spans="4:5" x14ac:dyDescent="0.2">
      <c r="D28561" s="1"/>
      <c r="E28561" s="41"/>
    </row>
    <row r="28562" spans="4:5" x14ac:dyDescent="0.2">
      <c r="D28562" s="1"/>
      <c r="E28562" s="41"/>
    </row>
    <row r="28563" spans="4:5" x14ac:dyDescent="0.2">
      <c r="D28563" s="1"/>
      <c r="E28563" s="41"/>
    </row>
    <row r="28564" spans="4:5" x14ac:dyDescent="0.2">
      <c r="D28564" s="1"/>
      <c r="E28564" s="41"/>
    </row>
    <row r="28565" spans="4:5" x14ac:dyDescent="0.2">
      <c r="D28565" s="1"/>
      <c r="E28565" s="41"/>
    </row>
    <row r="28566" spans="4:5" x14ac:dyDescent="0.2">
      <c r="D28566" s="1"/>
      <c r="E28566" s="41"/>
    </row>
    <row r="28567" spans="4:5" x14ac:dyDescent="0.2">
      <c r="D28567" s="1"/>
      <c r="E28567" s="41"/>
    </row>
    <row r="28568" spans="4:5" x14ac:dyDescent="0.2">
      <c r="D28568" s="1"/>
      <c r="E28568" s="41"/>
    </row>
    <row r="28569" spans="4:5" x14ac:dyDescent="0.2">
      <c r="D28569" s="1"/>
      <c r="E28569" s="41"/>
    </row>
    <row r="28570" spans="4:5" x14ac:dyDescent="0.2">
      <c r="D28570" s="1"/>
      <c r="E28570" s="41"/>
    </row>
    <row r="28571" spans="4:5" x14ac:dyDescent="0.2">
      <c r="D28571" s="1"/>
      <c r="E28571" s="41"/>
    </row>
    <row r="28572" spans="4:5" x14ac:dyDescent="0.2">
      <c r="D28572" s="1"/>
      <c r="E28572" s="41"/>
    </row>
    <row r="28573" spans="4:5" x14ac:dyDescent="0.2">
      <c r="D28573" s="1"/>
      <c r="E28573" s="41"/>
    </row>
    <row r="28574" spans="4:5" x14ac:dyDescent="0.2">
      <c r="D28574" s="1"/>
      <c r="E28574" s="41"/>
    </row>
    <row r="28575" spans="4:5" x14ac:dyDescent="0.2">
      <c r="D28575" s="1"/>
      <c r="E28575" s="41"/>
    </row>
    <row r="28576" spans="4:5" x14ac:dyDescent="0.2">
      <c r="D28576" s="1"/>
      <c r="E28576" s="41"/>
    </row>
    <row r="28577" spans="4:5" x14ac:dyDescent="0.2">
      <c r="D28577" s="1"/>
      <c r="E28577" s="41"/>
    </row>
    <row r="28578" spans="4:5" x14ac:dyDescent="0.2">
      <c r="D28578" s="1"/>
      <c r="E28578" s="41"/>
    </row>
    <row r="28579" spans="4:5" x14ac:dyDescent="0.2">
      <c r="D28579" s="1"/>
      <c r="E28579" s="41"/>
    </row>
    <row r="28580" spans="4:5" x14ac:dyDescent="0.2">
      <c r="D28580" s="1"/>
      <c r="E28580" s="41"/>
    </row>
    <row r="28581" spans="4:5" x14ac:dyDescent="0.2">
      <c r="D28581" s="1"/>
      <c r="E28581" s="41"/>
    </row>
    <row r="28582" spans="4:5" x14ac:dyDescent="0.2">
      <c r="D28582" s="1"/>
      <c r="E28582" s="41"/>
    </row>
    <row r="28583" spans="4:5" x14ac:dyDescent="0.2">
      <c r="D28583" s="1"/>
      <c r="E28583" s="41"/>
    </row>
    <row r="28584" spans="4:5" x14ac:dyDescent="0.2">
      <c r="D28584" s="1"/>
      <c r="E28584" s="41"/>
    </row>
    <row r="28585" spans="4:5" x14ac:dyDescent="0.2">
      <c r="D28585" s="1"/>
      <c r="E28585" s="41"/>
    </row>
    <row r="28586" spans="4:5" x14ac:dyDescent="0.2">
      <c r="D28586" s="1"/>
      <c r="E28586" s="41"/>
    </row>
    <row r="28587" spans="4:5" x14ac:dyDescent="0.2">
      <c r="D28587" s="1"/>
      <c r="E28587" s="41"/>
    </row>
    <row r="28588" spans="4:5" x14ac:dyDescent="0.2">
      <c r="D28588" s="1"/>
      <c r="E28588" s="41"/>
    </row>
    <row r="28589" spans="4:5" x14ac:dyDescent="0.2">
      <c r="D28589" s="1"/>
      <c r="E28589" s="41"/>
    </row>
    <row r="28590" spans="4:5" x14ac:dyDescent="0.2">
      <c r="D28590" s="1"/>
      <c r="E28590" s="41"/>
    </row>
    <row r="28591" spans="4:5" x14ac:dyDescent="0.2">
      <c r="D28591" s="1"/>
      <c r="E28591" s="41"/>
    </row>
    <row r="28592" spans="4:5" x14ac:dyDescent="0.2">
      <c r="D28592" s="1"/>
      <c r="E28592" s="41"/>
    </row>
    <row r="28593" spans="4:5" x14ac:dyDescent="0.2">
      <c r="D28593" s="1"/>
      <c r="E28593" s="41"/>
    </row>
    <row r="28594" spans="4:5" x14ac:dyDescent="0.2">
      <c r="D28594" s="1"/>
      <c r="E28594" s="41"/>
    </row>
    <row r="28595" spans="4:5" x14ac:dyDescent="0.2">
      <c r="D28595" s="1"/>
      <c r="E28595" s="41"/>
    </row>
    <row r="28596" spans="4:5" x14ac:dyDescent="0.2">
      <c r="D28596" s="1"/>
      <c r="E28596" s="41"/>
    </row>
    <row r="28597" spans="4:5" x14ac:dyDescent="0.2">
      <c r="D28597" s="1"/>
      <c r="E28597" s="41"/>
    </row>
    <row r="28598" spans="4:5" x14ac:dyDescent="0.2">
      <c r="D28598" s="1"/>
      <c r="E28598" s="41"/>
    </row>
    <row r="28599" spans="4:5" x14ac:dyDescent="0.2">
      <c r="D28599" s="1"/>
      <c r="E28599" s="41"/>
    </row>
    <row r="28600" spans="4:5" x14ac:dyDescent="0.2">
      <c r="D28600" s="1"/>
      <c r="E28600" s="41"/>
    </row>
    <row r="28601" spans="4:5" x14ac:dyDescent="0.2">
      <c r="D28601" s="1"/>
      <c r="E28601" s="41"/>
    </row>
    <row r="28602" spans="4:5" x14ac:dyDescent="0.2">
      <c r="D28602" s="1"/>
      <c r="E28602" s="41"/>
    </row>
    <row r="28603" spans="4:5" x14ac:dyDescent="0.2">
      <c r="D28603" s="1"/>
      <c r="E28603" s="41"/>
    </row>
    <row r="28604" spans="4:5" x14ac:dyDescent="0.2">
      <c r="D28604" s="1"/>
      <c r="E28604" s="41"/>
    </row>
    <row r="28605" spans="4:5" x14ac:dyDescent="0.2">
      <c r="D28605" s="1"/>
      <c r="E28605" s="41"/>
    </row>
    <row r="28606" spans="4:5" x14ac:dyDescent="0.2">
      <c r="D28606" s="1"/>
      <c r="E28606" s="41"/>
    </row>
    <row r="28607" spans="4:5" x14ac:dyDescent="0.2">
      <c r="D28607" s="1"/>
      <c r="E28607" s="41"/>
    </row>
    <row r="28608" spans="4:5" x14ac:dyDescent="0.2">
      <c r="D28608" s="1"/>
      <c r="E28608" s="41"/>
    </row>
    <row r="28609" spans="4:5" x14ac:dyDescent="0.2">
      <c r="D28609" s="1"/>
      <c r="E28609" s="41"/>
    </row>
    <row r="28610" spans="4:5" x14ac:dyDescent="0.2">
      <c r="D28610" s="1"/>
      <c r="E28610" s="41"/>
    </row>
    <row r="28611" spans="4:5" x14ac:dyDescent="0.2">
      <c r="D28611" s="1"/>
      <c r="E28611" s="41"/>
    </row>
    <row r="28612" spans="4:5" x14ac:dyDescent="0.2">
      <c r="D28612" s="1"/>
      <c r="E28612" s="41"/>
    </row>
    <row r="28613" spans="4:5" x14ac:dyDescent="0.2">
      <c r="D28613" s="1"/>
      <c r="E28613" s="41"/>
    </row>
    <row r="28614" spans="4:5" x14ac:dyDescent="0.2">
      <c r="D28614" s="1"/>
      <c r="E28614" s="41"/>
    </row>
    <row r="28615" spans="4:5" x14ac:dyDescent="0.2">
      <c r="D28615" s="1"/>
      <c r="E28615" s="41"/>
    </row>
    <row r="28616" spans="4:5" x14ac:dyDescent="0.2">
      <c r="D28616" s="1"/>
      <c r="E28616" s="41"/>
    </row>
    <row r="28617" spans="4:5" x14ac:dyDescent="0.2">
      <c r="D28617" s="1"/>
      <c r="E28617" s="41"/>
    </row>
    <row r="28618" spans="4:5" x14ac:dyDescent="0.2">
      <c r="D28618" s="1"/>
      <c r="E28618" s="41"/>
    </row>
    <row r="28619" spans="4:5" x14ac:dyDescent="0.2">
      <c r="D28619" s="1"/>
      <c r="E28619" s="41"/>
    </row>
    <row r="28620" spans="4:5" x14ac:dyDescent="0.2">
      <c r="D28620" s="1"/>
      <c r="E28620" s="41"/>
    </row>
    <row r="28621" spans="4:5" x14ac:dyDescent="0.2">
      <c r="D28621" s="1"/>
      <c r="E28621" s="41"/>
    </row>
    <row r="28622" spans="4:5" x14ac:dyDescent="0.2">
      <c r="D28622" s="1"/>
      <c r="E28622" s="41"/>
    </row>
    <row r="28623" spans="4:5" x14ac:dyDescent="0.2">
      <c r="D28623" s="1"/>
      <c r="E28623" s="41"/>
    </row>
    <row r="28624" spans="4:5" x14ac:dyDescent="0.2">
      <c r="D28624" s="1"/>
      <c r="E28624" s="41"/>
    </row>
    <row r="28625" spans="4:5" x14ac:dyDescent="0.2">
      <c r="D28625" s="1"/>
      <c r="E28625" s="41"/>
    </row>
    <row r="28626" spans="4:5" x14ac:dyDescent="0.2">
      <c r="D28626" s="1"/>
      <c r="E28626" s="41"/>
    </row>
    <row r="28627" spans="4:5" x14ac:dyDescent="0.2">
      <c r="D28627" s="1"/>
      <c r="E28627" s="41"/>
    </row>
    <row r="28628" spans="4:5" x14ac:dyDescent="0.2">
      <c r="D28628" s="1"/>
      <c r="E28628" s="41"/>
    </row>
    <row r="28629" spans="4:5" x14ac:dyDescent="0.2">
      <c r="D28629" s="1"/>
      <c r="E28629" s="41"/>
    </row>
    <row r="28630" spans="4:5" x14ac:dyDescent="0.2">
      <c r="D28630" s="1"/>
      <c r="E28630" s="41"/>
    </row>
    <row r="28631" spans="4:5" x14ac:dyDescent="0.2">
      <c r="D28631" s="1"/>
      <c r="E28631" s="41"/>
    </row>
    <row r="28632" spans="4:5" x14ac:dyDescent="0.2">
      <c r="D28632" s="1"/>
      <c r="E28632" s="41"/>
    </row>
    <row r="28633" spans="4:5" x14ac:dyDescent="0.2">
      <c r="D28633" s="1"/>
      <c r="E28633" s="41"/>
    </row>
    <row r="28634" spans="4:5" x14ac:dyDescent="0.2">
      <c r="D28634" s="1"/>
      <c r="E28634" s="41"/>
    </row>
    <row r="28635" spans="4:5" x14ac:dyDescent="0.2">
      <c r="D28635" s="1"/>
      <c r="E28635" s="41"/>
    </row>
    <row r="28636" spans="4:5" x14ac:dyDescent="0.2">
      <c r="D28636" s="1"/>
      <c r="E28636" s="41"/>
    </row>
    <row r="28637" spans="4:5" x14ac:dyDescent="0.2">
      <c r="D28637" s="1"/>
      <c r="E28637" s="41"/>
    </row>
    <row r="28638" spans="4:5" x14ac:dyDescent="0.2">
      <c r="D28638" s="1"/>
      <c r="E28638" s="41"/>
    </row>
    <row r="28639" spans="4:5" x14ac:dyDescent="0.2">
      <c r="D28639" s="1"/>
      <c r="E28639" s="41"/>
    </row>
    <row r="28640" spans="4:5" x14ac:dyDescent="0.2">
      <c r="D28640" s="1"/>
      <c r="E28640" s="41"/>
    </row>
    <row r="28641" spans="4:5" x14ac:dyDescent="0.2">
      <c r="D28641" s="1"/>
      <c r="E28641" s="41"/>
    </row>
    <row r="28642" spans="4:5" x14ac:dyDescent="0.2">
      <c r="D28642" s="1"/>
      <c r="E28642" s="41"/>
    </row>
    <row r="28643" spans="4:5" x14ac:dyDescent="0.2">
      <c r="D28643" s="1"/>
      <c r="E28643" s="41"/>
    </row>
    <row r="28644" spans="4:5" x14ac:dyDescent="0.2">
      <c r="D28644" s="1"/>
      <c r="E28644" s="41"/>
    </row>
    <row r="28645" spans="4:5" x14ac:dyDescent="0.2">
      <c r="D28645" s="1"/>
      <c r="E28645" s="41"/>
    </row>
    <row r="28646" spans="4:5" x14ac:dyDescent="0.2">
      <c r="D28646" s="1"/>
      <c r="E28646" s="41"/>
    </row>
    <row r="28647" spans="4:5" x14ac:dyDescent="0.2">
      <c r="D28647" s="1"/>
      <c r="E28647" s="41"/>
    </row>
    <row r="28648" spans="4:5" x14ac:dyDescent="0.2">
      <c r="D28648" s="1"/>
      <c r="E28648" s="41"/>
    </row>
    <row r="28649" spans="4:5" x14ac:dyDescent="0.2">
      <c r="D28649" s="1"/>
      <c r="E28649" s="41"/>
    </row>
    <row r="28650" spans="4:5" x14ac:dyDescent="0.2">
      <c r="D28650" s="1"/>
      <c r="E28650" s="41"/>
    </row>
    <row r="28651" spans="4:5" x14ac:dyDescent="0.2">
      <c r="D28651" s="1"/>
      <c r="E28651" s="41"/>
    </row>
    <row r="28652" spans="4:5" x14ac:dyDescent="0.2">
      <c r="D28652" s="1"/>
      <c r="E28652" s="41"/>
    </row>
    <row r="28653" spans="4:5" x14ac:dyDescent="0.2">
      <c r="D28653" s="1"/>
      <c r="E28653" s="41"/>
    </row>
    <row r="28654" spans="4:5" x14ac:dyDescent="0.2">
      <c r="D28654" s="1"/>
      <c r="E28654" s="41"/>
    </row>
    <row r="28655" spans="4:5" x14ac:dyDescent="0.2">
      <c r="D28655" s="1"/>
      <c r="E28655" s="41"/>
    </row>
    <row r="28656" spans="4:5" x14ac:dyDescent="0.2">
      <c r="D28656" s="1"/>
      <c r="E28656" s="41"/>
    </row>
    <row r="28657" spans="4:5" x14ac:dyDescent="0.2">
      <c r="D28657" s="1"/>
      <c r="E28657" s="41"/>
    </row>
    <row r="28658" spans="4:5" x14ac:dyDescent="0.2">
      <c r="D28658" s="1"/>
      <c r="E28658" s="41"/>
    </row>
    <row r="28659" spans="4:5" x14ac:dyDescent="0.2">
      <c r="D28659" s="1"/>
      <c r="E28659" s="41"/>
    </row>
    <row r="28660" spans="4:5" x14ac:dyDescent="0.2">
      <c r="D28660" s="1"/>
      <c r="E28660" s="41"/>
    </row>
    <row r="28661" spans="4:5" x14ac:dyDescent="0.2">
      <c r="D28661" s="1"/>
      <c r="E28661" s="41"/>
    </row>
    <row r="28662" spans="4:5" x14ac:dyDescent="0.2">
      <c r="D28662" s="1"/>
      <c r="E28662" s="41"/>
    </row>
    <row r="28663" spans="4:5" x14ac:dyDescent="0.2">
      <c r="D28663" s="1"/>
      <c r="E28663" s="41"/>
    </row>
    <row r="28664" spans="4:5" x14ac:dyDescent="0.2">
      <c r="D28664" s="1"/>
      <c r="E28664" s="41"/>
    </row>
    <row r="28665" spans="4:5" x14ac:dyDescent="0.2">
      <c r="D28665" s="1"/>
      <c r="E28665" s="41"/>
    </row>
    <row r="28666" spans="4:5" x14ac:dyDescent="0.2">
      <c r="D28666" s="1"/>
      <c r="E28666" s="41"/>
    </row>
    <row r="28667" spans="4:5" x14ac:dyDescent="0.2">
      <c r="D28667" s="1"/>
      <c r="E28667" s="41"/>
    </row>
    <row r="28668" spans="4:5" x14ac:dyDescent="0.2">
      <c r="D28668" s="1"/>
      <c r="E28668" s="41"/>
    </row>
    <row r="28669" spans="4:5" x14ac:dyDescent="0.2">
      <c r="D28669" s="1"/>
      <c r="E28669" s="41"/>
    </row>
    <row r="28670" spans="4:5" x14ac:dyDescent="0.2">
      <c r="D28670" s="1"/>
      <c r="E28670" s="41"/>
    </row>
    <row r="28671" spans="4:5" x14ac:dyDescent="0.2">
      <c r="D28671" s="1"/>
      <c r="E28671" s="41"/>
    </row>
    <row r="28672" spans="4:5" x14ac:dyDescent="0.2">
      <c r="D28672" s="1"/>
      <c r="E28672" s="41"/>
    </row>
    <row r="28673" spans="4:5" x14ac:dyDescent="0.2">
      <c r="D28673" s="1"/>
      <c r="E28673" s="41"/>
    </row>
    <row r="28674" spans="4:5" x14ac:dyDescent="0.2">
      <c r="D28674" s="1"/>
      <c r="E28674" s="41"/>
    </row>
    <row r="28675" spans="4:5" x14ac:dyDescent="0.2">
      <c r="D28675" s="1"/>
      <c r="E28675" s="41"/>
    </row>
    <row r="28676" spans="4:5" x14ac:dyDescent="0.2">
      <c r="D28676" s="1"/>
      <c r="E28676" s="41"/>
    </row>
    <row r="28677" spans="4:5" x14ac:dyDescent="0.2">
      <c r="D28677" s="1"/>
      <c r="E28677" s="41"/>
    </row>
    <row r="28678" spans="4:5" x14ac:dyDescent="0.2">
      <c r="D28678" s="1"/>
      <c r="E28678" s="41"/>
    </row>
    <row r="28679" spans="4:5" x14ac:dyDescent="0.2">
      <c r="D28679" s="1"/>
      <c r="E28679" s="41"/>
    </row>
    <row r="28680" spans="4:5" x14ac:dyDescent="0.2">
      <c r="D28680" s="1"/>
      <c r="E28680" s="41"/>
    </row>
    <row r="28681" spans="4:5" x14ac:dyDescent="0.2">
      <c r="D28681" s="1"/>
      <c r="E28681" s="41"/>
    </row>
    <row r="28682" spans="4:5" x14ac:dyDescent="0.2">
      <c r="D28682" s="1"/>
      <c r="E28682" s="41"/>
    </row>
    <row r="28683" spans="4:5" x14ac:dyDescent="0.2">
      <c r="D28683" s="1"/>
      <c r="E28683" s="41"/>
    </row>
    <row r="28684" spans="4:5" x14ac:dyDescent="0.2">
      <c r="D28684" s="1"/>
      <c r="E28684" s="41"/>
    </row>
    <row r="28685" spans="4:5" x14ac:dyDescent="0.2">
      <c r="D28685" s="1"/>
      <c r="E28685" s="41"/>
    </row>
    <row r="28686" spans="4:5" x14ac:dyDescent="0.2">
      <c r="D28686" s="1"/>
      <c r="E28686" s="41"/>
    </row>
    <row r="28687" spans="4:5" x14ac:dyDescent="0.2">
      <c r="D28687" s="1"/>
      <c r="E28687" s="41"/>
    </row>
    <row r="28688" spans="4:5" x14ac:dyDescent="0.2">
      <c r="D28688" s="1"/>
      <c r="E28688" s="41"/>
    </row>
    <row r="28689" spans="4:5" x14ac:dyDescent="0.2">
      <c r="D28689" s="1"/>
      <c r="E28689" s="41"/>
    </row>
    <row r="28690" spans="4:5" x14ac:dyDescent="0.2">
      <c r="D28690" s="1"/>
      <c r="E28690" s="41"/>
    </row>
    <row r="28691" spans="4:5" x14ac:dyDescent="0.2">
      <c r="D28691" s="1"/>
      <c r="E28691" s="41"/>
    </row>
    <row r="28692" spans="4:5" x14ac:dyDescent="0.2">
      <c r="D28692" s="1"/>
      <c r="E28692" s="41"/>
    </row>
    <row r="28693" spans="4:5" x14ac:dyDescent="0.2">
      <c r="D28693" s="1"/>
      <c r="E28693" s="41"/>
    </row>
    <row r="28694" spans="4:5" x14ac:dyDescent="0.2">
      <c r="D28694" s="1"/>
      <c r="E28694" s="41"/>
    </row>
    <row r="28695" spans="4:5" x14ac:dyDescent="0.2">
      <c r="D28695" s="1"/>
      <c r="E28695" s="41"/>
    </row>
    <row r="28696" spans="4:5" x14ac:dyDescent="0.2">
      <c r="D28696" s="1"/>
      <c r="E28696" s="41"/>
    </row>
    <row r="28697" spans="4:5" x14ac:dyDescent="0.2">
      <c r="D28697" s="1"/>
      <c r="E28697" s="41"/>
    </row>
    <row r="28698" spans="4:5" x14ac:dyDescent="0.2">
      <c r="D28698" s="1"/>
      <c r="E28698" s="41"/>
    </row>
    <row r="28699" spans="4:5" x14ac:dyDescent="0.2">
      <c r="D28699" s="1"/>
      <c r="E28699" s="41"/>
    </row>
    <row r="28700" spans="4:5" x14ac:dyDescent="0.2">
      <c r="D28700" s="1"/>
      <c r="E28700" s="41"/>
    </row>
    <row r="28701" spans="4:5" x14ac:dyDescent="0.2">
      <c r="D28701" s="1"/>
      <c r="E28701" s="41"/>
    </row>
    <row r="28702" spans="4:5" x14ac:dyDescent="0.2">
      <c r="D28702" s="1"/>
      <c r="E28702" s="41"/>
    </row>
    <row r="28703" spans="4:5" x14ac:dyDescent="0.2">
      <c r="D28703" s="1"/>
      <c r="E28703" s="41"/>
    </row>
    <row r="28704" spans="4:5" x14ac:dyDescent="0.2">
      <c r="D28704" s="1"/>
      <c r="E28704" s="41"/>
    </row>
    <row r="28705" spans="4:5" x14ac:dyDescent="0.2">
      <c r="D28705" s="1"/>
      <c r="E28705" s="41"/>
    </row>
    <row r="28706" spans="4:5" x14ac:dyDescent="0.2">
      <c r="D28706" s="1"/>
      <c r="E28706" s="41"/>
    </row>
    <row r="28707" spans="4:5" x14ac:dyDescent="0.2">
      <c r="D28707" s="1"/>
      <c r="E28707" s="41"/>
    </row>
    <row r="28708" spans="4:5" x14ac:dyDescent="0.2">
      <c r="D28708" s="1"/>
      <c r="E28708" s="41"/>
    </row>
    <row r="28709" spans="4:5" x14ac:dyDescent="0.2">
      <c r="D28709" s="1"/>
      <c r="E28709" s="41"/>
    </row>
    <row r="28710" spans="4:5" x14ac:dyDescent="0.2">
      <c r="D28710" s="1"/>
      <c r="E28710" s="41"/>
    </row>
    <row r="28711" spans="4:5" x14ac:dyDescent="0.2">
      <c r="D28711" s="1"/>
      <c r="E28711" s="41"/>
    </row>
    <row r="28712" spans="4:5" x14ac:dyDescent="0.2">
      <c r="D28712" s="1"/>
      <c r="E28712" s="41"/>
    </row>
    <row r="28713" spans="4:5" x14ac:dyDescent="0.2">
      <c r="D28713" s="1"/>
      <c r="E28713" s="41"/>
    </row>
    <row r="28714" spans="4:5" x14ac:dyDescent="0.2">
      <c r="D28714" s="1"/>
      <c r="E28714" s="41"/>
    </row>
    <row r="28715" spans="4:5" x14ac:dyDescent="0.2">
      <c r="D28715" s="1"/>
      <c r="E28715" s="41"/>
    </row>
    <row r="28716" spans="4:5" x14ac:dyDescent="0.2">
      <c r="D28716" s="1"/>
      <c r="E28716" s="41"/>
    </row>
    <row r="28717" spans="4:5" x14ac:dyDescent="0.2">
      <c r="D28717" s="1"/>
      <c r="E28717" s="41"/>
    </row>
    <row r="28718" spans="4:5" x14ac:dyDescent="0.2">
      <c r="D28718" s="1"/>
      <c r="E28718" s="41"/>
    </row>
    <row r="28719" spans="4:5" x14ac:dyDescent="0.2">
      <c r="D28719" s="1"/>
      <c r="E28719" s="41"/>
    </row>
    <row r="28720" spans="4:5" x14ac:dyDescent="0.2">
      <c r="D28720" s="1"/>
      <c r="E28720" s="41"/>
    </row>
    <row r="28721" spans="4:5" x14ac:dyDescent="0.2">
      <c r="D28721" s="1"/>
      <c r="E28721" s="41"/>
    </row>
    <row r="28722" spans="4:5" x14ac:dyDescent="0.2">
      <c r="D28722" s="1"/>
      <c r="E28722" s="41"/>
    </row>
    <row r="28723" spans="4:5" x14ac:dyDescent="0.2">
      <c r="D28723" s="1"/>
      <c r="E28723" s="41"/>
    </row>
    <row r="28724" spans="4:5" x14ac:dyDescent="0.2">
      <c r="D28724" s="1"/>
      <c r="E28724" s="41"/>
    </row>
    <row r="28725" spans="4:5" x14ac:dyDescent="0.2">
      <c r="D28725" s="1"/>
      <c r="E28725" s="41"/>
    </row>
    <row r="28726" spans="4:5" x14ac:dyDescent="0.2">
      <c r="D28726" s="1"/>
      <c r="E28726" s="41"/>
    </row>
    <row r="28727" spans="4:5" x14ac:dyDescent="0.2">
      <c r="D28727" s="1"/>
      <c r="E28727" s="41"/>
    </row>
    <row r="28728" spans="4:5" x14ac:dyDescent="0.2">
      <c r="D28728" s="1"/>
      <c r="E28728" s="41"/>
    </row>
    <row r="28729" spans="4:5" x14ac:dyDescent="0.2">
      <c r="D28729" s="1"/>
      <c r="E28729" s="41"/>
    </row>
    <row r="28730" spans="4:5" x14ac:dyDescent="0.2">
      <c r="D28730" s="1"/>
      <c r="E28730" s="41"/>
    </row>
    <row r="28731" spans="4:5" x14ac:dyDescent="0.2">
      <c r="D28731" s="1"/>
      <c r="E28731" s="41"/>
    </row>
    <row r="28732" spans="4:5" x14ac:dyDescent="0.2">
      <c r="D28732" s="1"/>
      <c r="E28732" s="41"/>
    </row>
    <row r="28733" spans="4:5" x14ac:dyDescent="0.2">
      <c r="D28733" s="1"/>
      <c r="E28733" s="41"/>
    </row>
    <row r="28734" spans="4:5" x14ac:dyDescent="0.2">
      <c r="D28734" s="1"/>
      <c r="E28734" s="41"/>
    </row>
    <row r="28735" spans="4:5" x14ac:dyDescent="0.2">
      <c r="D28735" s="1"/>
      <c r="E28735" s="41"/>
    </row>
    <row r="28736" spans="4:5" x14ac:dyDescent="0.2">
      <c r="D28736" s="1"/>
      <c r="E28736" s="41"/>
    </row>
    <row r="28737" spans="4:5" x14ac:dyDescent="0.2">
      <c r="D28737" s="1"/>
      <c r="E28737" s="41"/>
    </row>
    <row r="28738" spans="4:5" x14ac:dyDescent="0.2">
      <c r="D28738" s="1"/>
      <c r="E28738" s="41"/>
    </row>
    <row r="28739" spans="4:5" x14ac:dyDescent="0.2">
      <c r="D28739" s="1"/>
      <c r="E28739" s="41"/>
    </row>
    <row r="28740" spans="4:5" x14ac:dyDescent="0.2">
      <c r="D28740" s="1"/>
      <c r="E28740" s="41"/>
    </row>
    <row r="28741" spans="4:5" x14ac:dyDescent="0.2">
      <c r="D28741" s="1"/>
      <c r="E28741" s="41"/>
    </row>
    <row r="28742" spans="4:5" x14ac:dyDescent="0.2">
      <c r="D28742" s="1"/>
      <c r="E28742" s="41"/>
    </row>
    <row r="28743" spans="4:5" x14ac:dyDescent="0.2">
      <c r="D28743" s="1"/>
      <c r="E28743" s="41"/>
    </row>
    <row r="28744" spans="4:5" x14ac:dyDescent="0.2">
      <c r="D28744" s="1"/>
      <c r="E28744" s="41"/>
    </row>
    <row r="28745" spans="4:5" x14ac:dyDescent="0.2">
      <c r="D28745" s="1"/>
      <c r="E28745" s="41"/>
    </row>
    <row r="28746" spans="4:5" x14ac:dyDescent="0.2">
      <c r="D28746" s="1"/>
      <c r="E28746" s="41"/>
    </row>
    <row r="28747" spans="4:5" x14ac:dyDescent="0.2">
      <c r="D28747" s="1"/>
      <c r="E28747" s="41"/>
    </row>
    <row r="28748" spans="4:5" x14ac:dyDescent="0.2">
      <c r="D28748" s="1"/>
      <c r="E28748" s="41"/>
    </row>
    <row r="28749" spans="4:5" x14ac:dyDescent="0.2">
      <c r="D28749" s="1"/>
      <c r="E28749" s="41"/>
    </row>
    <row r="28750" spans="4:5" x14ac:dyDescent="0.2">
      <c r="D28750" s="1"/>
      <c r="E28750" s="41"/>
    </row>
    <row r="28751" spans="4:5" x14ac:dyDescent="0.2">
      <c r="D28751" s="1"/>
      <c r="E28751" s="41"/>
    </row>
    <row r="28752" spans="4:5" x14ac:dyDescent="0.2">
      <c r="D28752" s="1"/>
      <c r="E28752" s="41"/>
    </row>
    <row r="28753" spans="4:5" x14ac:dyDescent="0.2">
      <c r="D28753" s="1"/>
      <c r="E28753" s="41"/>
    </row>
    <row r="28754" spans="4:5" x14ac:dyDescent="0.2">
      <c r="D28754" s="1"/>
      <c r="E28754" s="41"/>
    </row>
    <row r="28755" spans="4:5" x14ac:dyDescent="0.2">
      <c r="D28755" s="1"/>
      <c r="E28755" s="41"/>
    </row>
    <row r="28756" spans="4:5" x14ac:dyDescent="0.2">
      <c r="D28756" s="1"/>
      <c r="E28756" s="41"/>
    </row>
    <row r="28757" spans="4:5" x14ac:dyDescent="0.2">
      <c r="D28757" s="1"/>
      <c r="E28757" s="41"/>
    </row>
    <row r="28758" spans="4:5" x14ac:dyDescent="0.2">
      <c r="D28758" s="1"/>
      <c r="E28758" s="41"/>
    </row>
    <row r="28759" spans="4:5" x14ac:dyDescent="0.2">
      <c r="D28759" s="1"/>
      <c r="E28759" s="41"/>
    </row>
    <row r="28760" spans="4:5" x14ac:dyDescent="0.2">
      <c r="D28760" s="1"/>
      <c r="E28760" s="41"/>
    </row>
    <row r="28761" spans="4:5" x14ac:dyDescent="0.2">
      <c r="D28761" s="1"/>
      <c r="E28761" s="41"/>
    </row>
    <row r="28762" spans="4:5" x14ac:dyDescent="0.2">
      <c r="D28762" s="1"/>
      <c r="E28762" s="41"/>
    </row>
    <row r="28763" spans="4:5" x14ac:dyDescent="0.2">
      <c r="D28763" s="1"/>
      <c r="E28763" s="41"/>
    </row>
    <row r="28764" spans="4:5" x14ac:dyDescent="0.2">
      <c r="D28764" s="1"/>
      <c r="E28764" s="41"/>
    </row>
    <row r="28765" spans="4:5" x14ac:dyDescent="0.2">
      <c r="D28765" s="1"/>
      <c r="E28765" s="41"/>
    </row>
    <row r="28766" spans="4:5" x14ac:dyDescent="0.2">
      <c r="D28766" s="1"/>
      <c r="E28766" s="41"/>
    </row>
    <row r="28767" spans="4:5" x14ac:dyDescent="0.2">
      <c r="D28767" s="1"/>
      <c r="E28767" s="41"/>
    </row>
    <row r="28768" spans="4:5" x14ac:dyDescent="0.2">
      <c r="D28768" s="1"/>
      <c r="E28768" s="41"/>
    </row>
    <row r="28769" spans="4:5" x14ac:dyDescent="0.2">
      <c r="D28769" s="1"/>
      <c r="E28769" s="41"/>
    </row>
    <row r="28770" spans="4:5" x14ac:dyDescent="0.2">
      <c r="D28770" s="1"/>
      <c r="E28770" s="41"/>
    </row>
    <row r="28771" spans="4:5" x14ac:dyDescent="0.2">
      <c r="D28771" s="1"/>
      <c r="E28771" s="41"/>
    </row>
    <row r="28772" spans="4:5" x14ac:dyDescent="0.2">
      <c r="D28772" s="1"/>
      <c r="E28772" s="41"/>
    </row>
    <row r="28773" spans="4:5" x14ac:dyDescent="0.2">
      <c r="D28773" s="1"/>
      <c r="E28773" s="41"/>
    </row>
    <row r="28774" spans="4:5" x14ac:dyDescent="0.2">
      <c r="D28774" s="1"/>
      <c r="E28774" s="41"/>
    </row>
    <row r="28775" spans="4:5" x14ac:dyDescent="0.2">
      <c r="D28775" s="1"/>
      <c r="E28775" s="41"/>
    </row>
    <row r="28776" spans="4:5" x14ac:dyDescent="0.2">
      <c r="D28776" s="1"/>
      <c r="E28776" s="41"/>
    </row>
    <row r="28777" spans="4:5" x14ac:dyDescent="0.2">
      <c r="D28777" s="1"/>
      <c r="E28777" s="41"/>
    </row>
    <row r="28778" spans="4:5" x14ac:dyDescent="0.2">
      <c r="D28778" s="1"/>
      <c r="E28778" s="41"/>
    </row>
    <row r="28779" spans="4:5" x14ac:dyDescent="0.2">
      <c r="D28779" s="1"/>
      <c r="E28779" s="41"/>
    </row>
    <row r="28780" spans="4:5" x14ac:dyDescent="0.2">
      <c r="D28780" s="1"/>
      <c r="E28780" s="41"/>
    </row>
    <row r="28781" spans="4:5" x14ac:dyDescent="0.2">
      <c r="D28781" s="1"/>
      <c r="E28781" s="41"/>
    </row>
    <row r="28782" spans="4:5" x14ac:dyDescent="0.2">
      <c r="D28782" s="1"/>
      <c r="E28782" s="41"/>
    </row>
    <row r="28783" spans="4:5" x14ac:dyDescent="0.2">
      <c r="D28783" s="1"/>
      <c r="E28783" s="41"/>
    </row>
    <row r="28784" spans="4:5" x14ac:dyDescent="0.2">
      <c r="D28784" s="1"/>
      <c r="E28784" s="41"/>
    </row>
    <row r="28785" spans="4:5" x14ac:dyDescent="0.2">
      <c r="D28785" s="1"/>
      <c r="E28785" s="41"/>
    </row>
    <row r="28786" spans="4:5" x14ac:dyDescent="0.2">
      <c r="D28786" s="1"/>
      <c r="E28786" s="41"/>
    </row>
    <row r="28787" spans="4:5" x14ac:dyDescent="0.2">
      <c r="D28787" s="1"/>
      <c r="E28787" s="41"/>
    </row>
    <row r="28788" spans="4:5" x14ac:dyDescent="0.2">
      <c r="D28788" s="1"/>
      <c r="E28788" s="41"/>
    </row>
    <row r="28789" spans="4:5" x14ac:dyDescent="0.2">
      <c r="D28789" s="1"/>
      <c r="E28789" s="41"/>
    </row>
    <row r="28790" spans="4:5" x14ac:dyDescent="0.2">
      <c r="D28790" s="1"/>
      <c r="E28790" s="41"/>
    </row>
    <row r="28791" spans="4:5" x14ac:dyDescent="0.2">
      <c r="D28791" s="1"/>
      <c r="E28791" s="41"/>
    </row>
    <row r="28792" spans="4:5" x14ac:dyDescent="0.2">
      <c r="D28792" s="1"/>
      <c r="E28792" s="41"/>
    </row>
    <row r="28793" spans="4:5" x14ac:dyDescent="0.2">
      <c r="D28793" s="1"/>
      <c r="E28793" s="41"/>
    </row>
    <row r="28794" spans="4:5" x14ac:dyDescent="0.2">
      <c r="D28794" s="1"/>
      <c r="E28794" s="41"/>
    </row>
    <row r="28795" spans="4:5" x14ac:dyDescent="0.2">
      <c r="D28795" s="1"/>
      <c r="E28795" s="41"/>
    </row>
    <row r="28796" spans="4:5" x14ac:dyDescent="0.2">
      <c r="D28796" s="1"/>
      <c r="E28796" s="41"/>
    </row>
    <row r="28797" spans="4:5" x14ac:dyDescent="0.2">
      <c r="D28797" s="1"/>
      <c r="E28797" s="41"/>
    </row>
    <row r="28798" spans="4:5" x14ac:dyDescent="0.2">
      <c r="D28798" s="1"/>
      <c r="E28798" s="41"/>
    </row>
    <row r="28799" spans="4:5" x14ac:dyDescent="0.2">
      <c r="D28799" s="1"/>
      <c r="E28799" s="41"/>
    </row>
    <row r="28800" spans="4:5" x14ac:dyDescent="0.2">
      <c r="D28800" s="1"/>
      <c r="E28800" s="41"/>
    </row>
    <row r="28801" spans="4:5" x14ac:dyDescent="0.2">
      <c r="D28801" s="1"/>
      <c r="E28801" s="41"/>
    </row>
    <row r="28802" spans="4:5" x14ac:dyDescent="0.2">
      <c r="D28802" s="1"/>
      <c r="E28802" s="41"/>
    </row>
    <row r="28803" spans="4:5" x14ac:dyDescent="0.2">
      <c r="D28803" s="1"/>
      <c r="E28803" s="41"/>
    </row>
    <row r="28804" spans="4:5" x14ac:dyDescent="0.2">
      <c r="D28804" s="1"/>
      <c r="E28804" s="41"/>
    </row>
    <row r="28805" spans="4:5" x14ac:dyDescent="0.2">
      <c r="D28805" s="1"/>
      <c r="E28805" s="41"/>
    </row>
    <row r="28806" spans="4:5" x14ac:dyDescent="0.2">
      <c r="D28806" s="1"/>
      <c r="E28806" s="41"/>
    </row>
    <row r="28807" spans="4:5" x14ac:dyDescent="0.2">
      <c r="D28807" s="1"/>
      <c r="E28807" s="41"/>
    </row>
    <row r="28808" spans="4:5" x14ac:dyDescent="0.2">
      <c r="D28808" s="1"/>
      <c r="E28808" s="41"/>
    </row>
    <row r="28809" spans="4:5" x14ac:dyDescent="0.2">
      <c r="D28809" s="1"/>
      <c r="E28809" s="41"/>
    </row>
    <row r="28810" spans="4:5" x14ac:dyDescent="0.2">
      <c r="D28810" s="1"/>
      <c r="E28810" s="41"/>
    </row>
    <row r="28811" spans="4:5" x14ac:dyDescent="0.2">
      <c r="D28811" s="1"/>
      <c r="E28811" s="41"/>
    </row>
    <row r="28812" spans="4:5" x14ac:dyDescent="0.2">
      <c r="D28812" s="1"/>
      <c r="E28812" s="41"/>
    </row>
    <row r="28813" spans="4:5" x14ac:dyDescent="0.2">
      <c r="D28813" s="1"/>
      <c r="E28813" s="41"/>
    </row>
    <row r="28814" spans="4:5" x14ac:dyDescent="0.2">
      <c r="D28814" s="1"/>
      <c r="E28814" s="41"/>
    </row>
    <row r="28815" spans="4:5" x14ac:dyDescent="0.2">
      <c r="D28815" s="1"/>
      <c r="E28815" s="41"/>
    </row>
    <row r="28816" spans="4:5" x14ac:dyDescent="0.2">
      <c r="D28816" s="1"/>
      <c r="E28816" s="41"/>
    </row>
    <row r="28817" spans="4:5" x14ac:dyDescent="0.2">
      <c r="D28817" s="1"/>
      <c r="E28817" s="41"/>
    </row>
    <row r="28818" spans="4:5" x14ac:dyDescent="0.2">
      <c r="D28818" s="1"/>
      <c r="E28818" s="41"/>
    </row>
    <row r="28819" spans="4:5" x14ac:dyDescent="0.2">
      <c r="D28819" s="1"/>
      <c r="E28819" s="41"/>
    </row>
    <row r="28820" spans="4:5" x14ac:dyDescent="0.2">
      <c r="D28820" s="1"/>
      <c r="E28820" s="41"/>
    </row>
    <row r="28821" spans="4:5" x14ac:dyDescent="0.2">
      <c r="D28821" s="1"/>
      <c r="E28821" s="41"/>
    </row>
    <row r="28822" spans="4:5" x14ac:dyDescent="0.2">
      <c r="D28822" s="1"/>
      <c r="E28822" s="41"/>
    </row>
    <row r="28823" spans="4:5" x14ac:dyDescent="0.2">
      <c r="D28823" s="1"/>
      <c r="E28823" s="41"/>
    </row>
    <row r="28824" spans="4:5" x14ac:dyDescent="0.2">
      <c r="D28824" s="1"/>
      <c r="E28824" s="41"/>
    </row>
    <row r="28825" spans="4:5" x14ac:dyDescent="0.2">
      <c r="D28825" s="1"/>
      <c r="E28825" s="41"/>
    </row>
    <row r="28826" spans="4:5" x14ac:dyDescent="0.2">
      <c r="D28826" s="1"/>
      <c r="E28826" s="41"/>
    </row>
    <row r="28827" spans="4:5" x14ac:dyDescent="0.2">
      <c r="D28827" s="1"/>
      <c r="E28827" s="41"/>
    </row>
    <row r="28828" spans="4:5" x14ac:dyDescent="0.2">
      <c r="D28828" s="1"/>
      <c r="E28828" s="41"/>
    </row>
    <row r="28829" spans="4:5" x14ac:dyDescent="0.2">
      <c r="D28829" s="1"/>
      <c r="E28829" s="41"/>
    </row>
    <row r="28830" spans="4:5" x14ac:dyDescent="0.2">
      <c r="D28830" s="1"/>
      <c r="E28830" s="41"/>
    </row>
    <row r="28831" spans="4:5" x14ac:dyDescent="0.2">
      <c r="D28831" s="1"/>
      <c r="E28831" s="41"/>
    </row>
    <row r="28832" spans="4:5" x14ac:dyDescent="0.2">
      <c r="D28832" s="1"/>
      <c r="E28832" s="41"/>
    </row>
    <row r="28833" spans="4:5" x14ac:dyDescent="0.2">
      <c r="D28833" s="1"/>
      <c r="E28833" s="41"/>
    </row>
    <row r="28834" spans="4:5" x14ac:dyDescent="0.2">
      <c r="D28834" s="1"/>
      <c r="E28834" s="41"/>
    </row>
    <row r="28835" spans="4:5" x14ac:dyDescent="0.2">
      <c r="D28835" s="1"/>
      <c r="E28835" s="41"/>
    </row>
    <row r="28836" spans="4:5" x14ac:dyDescent="0.2">
      <c r="D28836" s="1"/>
      <c r="E28836" s="41"/>
    </row>
    <row r="28837" spans="4:5" x14ac:dyDescent="0.2">
      <c r="D28837" s="1"/>
      <c r="E28837" s="41"/>
    </row>
    <row r="28838" spans="4:5" x14ac:dyDescent="0.2">
      <c r="D28838" s="1"/>
      <c r="E28838" s="41"/>
    </row>
    <row r="28839" spans="4:5" x14ac:dyDescent="0.2">
      <c r="D28839" s="1"/>
      <c r="E28839" s="41"/>
    </row>
    <row r="28840" spans="4:5" x14ac:dyDescent="0.2">
      <c r="D28840" s="1"/>
      <c r="E28840" s="41"/>
    </row>
    <row r="28841" spans="4:5" x14ac:dyDescent="0.2">
      <c r="D28841" s="1"/>
      <c r="E28841" s="41"/>
    </row>
    <row r="28842" spans="4:5" x14ac:dyDescent="0.2">
      <c r="D28842" s="1"/>
      <c r="E28842" s="41"/>
    </row>
    <row r="28843" spans="4:5" x14ac:dyDescent="0.2">
      <c r="D28843" s="1"/>
      <c r="E28843" s="41"/>
    </row>
    <row r="28844" spans="4:5" x14ac:dyDescent="0.2">
      <c r="D28844" s="1"/>
      <c r="E28844" s="41"/>
    </row>
    <row r="28845" spans="4:5" x14ac:dyDescent="0.2">
      <c r="D28845" s="1"/>
      <c r="E28845" s="41"/>
    </row>
    <row r="28846" spans="4:5" x14ac:dyDescent="0.2">
      <c r="D28846" s="1"/>
      <c r="E28846" s="41"/>
    </row>
    <row r="28847" spans="4:5" x14ac:dyDescent="0.2">
      <c r="D28847" s="1"/>
      <c r="E28847" s="41"/>
    </row>
    <row r="28848" spans="4:5" x14ac:dyDescent="0.2">
      <c r="D28848" s="1"/>
      <c r="E28848" s="41"/>
    </row>
    <row r="28849" spans="4:5" x14ac:dyDescent="0.2">
      <c r="D28849" s="1"/>
      <c r="E28849" s="41"/>
    </row>
    <row r="28850" spans="4:5" x14ac:dyDescent="0.2">
      <c r="D28850" s="1"/>
      <c r="E28850" s="41"/>
    </row>
    <row r="28851" spans="4:5" x14ac:dyDescent="0.2">
      <c r="D28851" s="1"/>
      <c r="E28851" s="41"/>
    </row>
    <row r="28852" spans="4:5" x14ac:dyDescent="0.2">
      <c r="D28852" s="1"/>
      <c r="E28852" s="41"/>
    </row>
    <row r="28853" spans="4:5" x14ac:dyDescent="0.2">
      <c r="D28853" s="1"/>
      <c r="E28853" s="41"/>
    </row>
    <row r="28854" spans="4:5" x14ac:dyDescent="0.2">
      <c r="D28854" s="1"/>
      <c r="E28854" s="41"/>
    </row>
    <row r="28855" spans="4:5" x14ac:dyDescent="0.2">
      <c r="D28855" s="1"/>
      <c r="E28855" s="41"/>
    </row>
    <row r="28856" spans="4:5" x14ac:dyDescent="0.2">
      <c r="D28856" s="1"/>
      <c r="E28856" s="41"/>
    </row>
    <row r="28857" spans="4:5" x14ac:dyDescent="0.2">
      <c r="D28857" s="1"/>
      <c r="E28857" s="41"/>
    </row>
    <row r="28858" spans="4:5" x14ac:dyDescent="0.2">
      <c r="D28858" s="1"/>
      <c r="E28858" s="41"/>
    </row>
    <row r="28859" spans="4:5" x14ac:dyDescent="0.2">
      <c r="D28859" s="1"/>
      <c r="E28859" s="41"/>
    </row>
    <row r="28860" spans="4:5" x14ac:dyDescent="0.2">
      <c r="D28860" s="1"/>
      <c r="E28860" s="41"/>
    </row>
    <row r="28861" spans="4:5" x14ac:dyDescent="0.2">
      <c r="D28861" s="1"/>
      <c r="E28861" s="41"/>
    </row>
    <row r="28862" spans="4:5" x14ac:dyDescent="0.2">
      <c r="D28862" s="1"/>
      <c r="E28862" s="41"/>
    </row>
    <row r="28863" spans="4:5" x14ac:dyDescent="0.2">
      <c r="D28863" s="1"/>
      <c r="E28863" s="41"/>
    </row>
    <row r="28864" spans="4:5" x14ac:dyDescent="0.2">
      <c r="D28864" s="1"/>
      <c r="E28864" s="41"/>
    </row>
    <row r="28865" spans="4:5" x14ac:dyDescent="0.2">
      <c r="D28865" s="1"/>
      <c r="E28865" s="41"/>
    </row>
    <row r="28866" spans="4:5" x14ac:dyDescent="0.2">
      <c r="D28866" s="1"/>
      <c r="E28866" s="41"/>
    </row>
    <row r="28867" spans="4:5" x14ac:dyDescent="0.2">
      <c r="D28867" s="1"/>
      <c r="E28867" s="41"/>
    </row>
    <row r="28868" spans="4:5" x14ac:dyDescent="0.2">
      <c r="D28868" s="1"/>
      <c r="E28868" s="41"/>
    </row>
    <row r="28869" spans="4:5" x14ac:dyDescent="0.2">
      <c r="D28869" s="1"/>
      <c r="E28869" s="41"/>
    </row>
    <row r="28870" spans="4:5" x14ac:dyDescent="0.2">
      <c r="D28870" s="1"/>
      <c r="E28870" s="41"/>
    </row>
    <row r="28871" spans="4:5" x14ac:dyDescent="0.2">
      <c r="D28871" s="1"/>
      <c r="E28871" s="41"/>
    </row>
    <row r="28872" spans="4:5" x14ac:dyDescent="0.2">
      <c r="D28872" s="1"/>
      <c r="E28872" s="41"/>
    </row>
    <row r="28873" spans="4:5" x14ac:dyDescent="0.2">
      <c r="D28873" s="1"/>
      <c r="E28873" s="41"/>
    </row>
    <row r="28874" spans="4:5" x14ac:dyDescent="0.2">
      <c r="D28874" s="1"/>
      <c r="E28874" s="41"/>
    </row>
    <row r="28875" spans="4:5" x14ac:dyDescent="0.2">
      <c r="D28875" s="1"/>
      <c r="E28875" s="41"/>
    </row>
    <row r="28876" spans="4:5" x14ac:dyDescent="0.2">
      <c r="D28876" s="1"/>
      <c r="E28876" s="41"/>
    </row>
    <row r="28877" spans="4:5" x14ac:dyDescent="0.2">
      <c r="D28877" s="1"/>
      <c r="E28877" s="41"/>
    </row>
    <row r="28878" spans="4:5" x14ac:dyDescent="0.2">
      <c r="D28878" s="1"/>
      <c r="E28878" s="41"/>
    </row>
    <row r="28879" spans="4:5" x14ac:dyDescent="0.2">
      <c r="D28879" s="1"/>
      <c r="E28879" s="41"/>
    </row>
    <row r="28880" spans="4:5" x14ac:dyDescent="0.2">
      <c r="D28880" s="1"/>
      <c r="E28880" s="41"/>
    </row>
    <row r="28881" spans="4:5" x14ac:dyDescent="0.2">
      <c r="D28881" s="1"/>
      <c r="E28881" s="41"/>
    </row>
    <row r="28882" spans="4:5" x14ac:dyDescent="0.2">
      <c r="D28882" s="1"/>
      <c r="E28882" s="41"/>
    </row>
    <row r="28883" spans="4:5" x14ac:dyDescent="0.2">
      <c r="D28883" s="1"/>
      <c r="E28883" s="41"/>
    </row>
    <row r="28884" spans="4:5" x14ac:dyDescent="0.2">
      <c r="D28884" s="1"/>
      <c r="E28884" s="41"/>
    </row>
    <row r="28885" spans="4:5" x14ac:dyDescent="0.2">
      <c r="D28885" s="1"/>
      <c r="E28885" s="41"/>
    </row>
    <row r="28886" spans="4:5" x14ac:dyDescent="0.2">
      <c r="D28886" s="1"/>
      <c r="E28886" s="41"/>
    </row>
    <row r="28887" spans="4:5" x14ac:dyDescent="0.2">
      <c r="D28887" s="1"/>
      <c r="E28887" s="41"/>
    </row>
    <row r="28888" spans="4:5" x14ac:dyDescent="0.2">
      <c r="D28888" s="1"/>
      <c r="E28888" s="41"/>
    </row>
    <row r="28889" spans="4:5" x14ac:dyDescent="0.2">
      <c r="D28889" s="1"/>
      <c r="E28889" s="41"/>
    </row>
    <row r="28890" spans="4:5" x14ac:dyDescent="0.2">
      <c r="D28890" s="1"/>
      <c r="E28890" s="41"/>
    </row>
    <row r="28891" spans="4:5" x14ac:dyDescent="0.2">
      <c r="D28891" s="1"/>
      <c r="E28891" s="41"/>
    </row>
    <row r="28892" spans="4:5" x14ac:dyDescent="0.2">
      <c r="D28892" s="1"/>
      <c r="E28892" s="41"/>
    </row>
    <row r="28893" spans="4:5" x14ac:dyDescent="0.2">
      <c r="D28893" s="1"/>
      <c r="E28893" s="41"/>
    </row>
    <row r="28894" spans="4:5" x14ac:dyDescent="0.2">
      <c r="D28894" s="1"/>
      <c r="E28894" s="41"/>
    </row>
    <row r="28895" spans="4:5" x14ac:dyDescent="0.2">
      <c r="D28895" s="1"/>
      <c r="E28895" s="41"/>
    </row>
    <row r="28896" spans="4:5" x14ac:dyDescent="0.2">
      <c r="D28896" s="1"/>
      <c r="E28896" s="41"/>
    </row>
    <row r="28897" spans="4:5" x14ac:dyDescent="0.2">
      <c r="D28897" s="1"/>
      <c r="E28897" s="41"/>
    </row>
    <row r="28898" spans="4:5" x14ac:dyDescent="0.2">
      <c r="D28898" s="1"/>
      <c r="E28898" s="41"/>
    </row>
    <row r="28899" spans="4:5" x14ac:dyDescent="0.2">
      <c r="D28899" s="1"/>
      <c r="E28899" s="41"/>
    </row>
    <row r="28900" spans="4:5" x14ac:dyDescent="0.2">
      <c r="D28900" s="1"/>
      <c r="E28900" s="41"/>
    </row>
    <row r="28901" spans="4:5" x14ac:dyDescent="0.2">
      <c r="D28901" s="1"/>
      <c r="E28901" s="41"/>
    </row>
    <row r="28902" spans="4:5" x14ac:dyDescent="0.2">
      <c r="D28902" s="1"/>
      <c r="E28902" s="41"/>
    </row>
    <row r="28903" spans="4:5" x14ac:dyDescent="0.2">
      <c r="D28903" s="1"/>
      <c r="E28903" s="41"/>
    </row>
    <row r="28904" spans="4:5" x14ac:dyDescent="0.2">
      <c r="D28904" s="1"/>
      <c r="E28904" s="41"/>
    </row>
    <row r="28905" spans="4:5" x14ac:dyDescent="0.2">
      <c r="D28905" s="1"/>
      <c r="E28905" s="41"/>
    </row>
    <row r="28906" spans="4:5" x14ac:dyDescent="0.2">
      <c r="D28906" s="1"/>
      <c r="E28906" s="41"/>
    </row>
    <row r="28907" spans="4:5" x14ac:dyDescent="0.2">
      <c r="D28907" s="1"/>
      <c r="E28907" s="41"/>
    </row>
    <row r="28908" spans="4:5" x14ac:dyDescent="0.2">
      <c r="D28908" s="1"/>
      <c r="E28908" s="41"/>
    </row>
    <row r="28909" spans="4:5" x14ac:dyDescent="0.2">
      <c r="D28909" s="1"/>
      <c r="E28909" s="41"/>
    </row>
    <row r="28910" spans="4:5" x14ac:dyDescent="0.2">
      <c r="D28910" s="1"/>
      <c r="E28910" s="41"/>
    </row>
    <row r="28911" spans="4:5" x14ac:dyDescent="0.2">
      <c r="D28911" s="1"/>
      <c r="E28911" s="41"/>
    </row>
    <row r="28912" spans="4:5" x14ac:dyDescent="0.2">
      <c r="D28912" s="1"/>
      <c r="E28912" s="41"/>
    </row>
    <row r="28913" spans="4:5" x14ac:dyDescent="0.2">
      <c r="D28913" s="1"/>
      <c r="E28913" s="41"/>
    </row>
    <row r="28914" spans="4:5" x14ac:dyDescent="0.2">
      <c r="D28914" s="1"/>
      <c r="E28914" s="41"/>
    </row>
    <row r="28915" spans="4:5" x14ac:dyDescent="0.2">
      <c r="D28915" s="1"/>
      <c r="E28915" s="41"/>
    </row>
    <row r="28916" spans="4:5" x14ac:dyDescent="0.2">
      <c r="D28916" s="1"/>
      <c r="E28916" s="41"/>
    </row>
    <row r="28917" spans="4:5" x14ac:dyDescent="0.2">
      <c r="D28917" s="1"/>
      <c r="E28917" s="41"/>
    </row>
    <row r="28918" spans="4:5" x14ac:dyDescent="0.2">
      <c r="D28918" s="1"/>
      <c r="E28918" s="41"/>
    </row>
    <row r="28919" spans="4:5" x14ac:dyDescent="0.2">
      <c r="D28919" s="1"/>
      <c r="E28919" s="41"/>
    </row>
    <row r="28920" spans="4:5" x14ac:dyDescent="0.2">
      <c r="D28920" s="1"/>
      <c r="E28920" s="41"/>
    </row>
    <row r="28921" spans="4:5" x14ac:dyDescent="0.2">
      <c r="D28921" s="1"/>
      <c r="E28921" s="41"/>
    </row>
    <row r="28922" spans="4:5" x14ac:dyDescent="0.2">
      <c r="D28922" s="1"/>
      <c r="E28922" s="41"/>
    </row>
    <row r="28923" spans="4:5" x14ac:dyDescent="0.2">
      <c r="D28923" s="1"/>
      <c r="E28923" s="41"/>
    </row>
    <row r="28924" spans="4:5" x14ac:dyDescent="0.2">
      <c r="D28924" s="1"/>
      <c r="E28924" s="41"/>
    </row>
    <row r="28925" spans="4:5" x14ac:dyDescent="0.2">
      <c r="D28925" s="1"/>
      <c r="E28925" s="41"/>
    </row>
    <row r="28926" spans="4:5" x14ac:dyDescent="0.2">
      <c r="D28926" s="1"/>
      <c r="E28926" s="41"/>
    </row>
    <row r="28927" spans="4:5" x14ac:dyDescent="0.2">
      <c r="D28927" s="1"/>
      <c r="E28927" s="41"/>
    </row>
    <row r="28928" spans="4:5" x14ac:dyDescent="0.2">
      <c r="D28928" s="1"/>
      <c r="E28928" s="41"/>
    </row>
    <row r="28929" spans="4:5" x14ac:dyDescent="0.2">
      <c r="D28929" s="1"/>
      <c r="E28929" s="41"/>
    </row>
    <row r="28930" spans="4:5" x14ac:dyDescent="0.2">
      <c r="D28930" s="1"/>
      <c r="E28930" s="41"/>
    </row>
    <row r="28931" spans="4:5" x14ac:dyDescent="0.2">
      <c r="D28931" s="1"/>
      <c r="E28931" s="41"/>
    </row>
    <row r="28932" spans="4:5" x14ac:dyDescent="0.2">
      <c r="D28932" s="1"/>
      <c r="E28932" s="41"/>
    </row>
    <row r="28933" spans="4:5" x14ac:dyDescent="0.2">
      <c r="D28933" s="1"/>
      <c r="E28933" s="41"/>
    </row>
    <row r="28934" spans="4:5" x14ac:dyDescent="0.2">
      <c r="D28934" s="1"/>
      <c r="E28934" s="41"/>
    </row>
    <row r="28935" spans="4:5" x14ac:dyDescent="0.2">
      <c r="D28935" s="1"/>
      <c r="E28935" s="41"/>
    </row>
    <row r="28936" spans="4:5" x14ac:dyDescent="0.2">
      <c r="D28936" s="1"/>
      <c r="E28936" s="41"/>
    </row>
    <row r="28937" spans="4:5" x14ac:dyDescent="0.2">
      <c r="D28937" s="1"/>
      <c r="E28937" s="41"/>
    </row>
    <row r="28938" spans="4:5" x14ac:dyDescent="0.2">
      <c r="D28938" s="1"/>
      <c r="E28938" s="41"/>
    </row>
    <row r="28939" spans="4:5" x14ac:dyDescent="0.2">
      <c r="D28939" s="1"/>
      <c r="E28939" s="41"/>
    </row>
    <row r="28940" spans="4:5" x14ac:dyDescent="0.2">
      <c r="D28940" s="1"/>
      <c r="E28940" s="41"/>
    </row>
    <row r="28941" spans="4:5" x14ac:dyDescent="0.2">
      <c r="D28941" s="1"/>
      <c r="E28941" s="41"/>
    </row>
    <row r="28942" spans="4:5" x14ac:dyDescent="0.2">
      <c r="D28942" s="1"/>
      <c r="E28942" s="41"/>
    </row>
    <row r="28943" spans="4:5" x14ac:dyDescent="0.2">
      <c r="D28943" s="1"/>
      <c r="E28943" s="41"/>
    </row>
    <row r="28944" spans="4:5" x14ac:dyDescent="0.2">
      <c r="D28944" s="1"/>
      <c r="E28944" s="41"/>
    </row>
    <row r="28945" spans="4:5" x14ac:dyDescent="0.2">
      <c r="D28945" s="1"/>
      <c r="E28945" s="41"/>
    </row>
    <row r="28946" spans="4:5" x14ac:dyDescent="0.2">
      <c r="D28946" s="1"/>
      <c r="E28946" s="41"/>
    </row>
    <row r="28947" spans="4:5" x14ac:dyDescent="0.2">
      <c r="D28947" s="1"/>
      <c r="E28947" s="41"/>
    </row>
    <row r="28948" spans="4:5" x14ac:dyDescent="0.2">
      <c r="D28948" s="1"/>
      <c r="E28948" s="41"/>
    </row>
    <row r="28949" spans="4:5" x14ac:dyDescent="0.2">
      <c r="D28949" s="1"/>
      <c r="E28949" s="41"/>
    </row>
    <row r="28950" spans="4:5" x14ac:dyDescent="0.2">
      <c r="D28950" s="1"/>
      <c r="E28950" s="41"/>
    </row>
    <row r="28951" spans="4:5" x14ac:dyDescent="0.2">
      <c r="D28951" s="1"/>
      <c r="E28951" s="41"/>
    </row>
    <row r="28952" spans="4:5" x14ac:dyDescent="0.2">
      <c r="D28952" s="1"/>
      <c r="E28952" s="41"/>
    </row>
    <row r="28953" spans="4:5" x14ac:dyDescent="0.2">
      <c r="D28953" s="1"/>
      <c r="E28953" s="41"/>
    </row>
    <row r="28954" spans="4:5" x14ac:dyDescent="0.2">
      <c r="D28954" s="1"/>
      <c r="E28954" s="41"/>
    </row>
    <row r="28955" spans="4:5" x14ac:dyDescent="0.2">
      <c r="D28955" s="1"/>
      <c r="E28955" s="41"/>
    </row>
    <row r="28956" spans="4:5" x14ac:dyDescent="0.2">
      <c r="D28956" s="1"/>
      <c r="E28956" s="41"/>
    </row>
    <row r="28957" spans="4:5" x14ac:dyDescent="0.2">
      <c r="D28957" s="1"/>
      <c r="E28957" s="41"/>
    </row>
    <row r="28958" spans="4:5" x14ac:dyDescent="0.2">
      <c r="D28958" s="1"/>
      <c r="E28958" s="41"/>
    </row>
    <row r="28959" spans="4:5" x14ac:dyDescent="0.2">
      <c r="D28959" s="1"/>
      <c r="E28959" s="41"/>
    </row>
    <row r="28960" spans="4:5" x14ac:dyDescent="0.2">
      <c r="D28960" s="1"/>
      <c r="E28960" s="41"/>
    </row>
    <row r="28961" spans="4:5" x14ac:dyDescent="0.2">
      <c r="D28961" s="1"/>
      <c r="E28961" s="41"/>
    </row>
    <row r="28962" spans="4:5" x14ac:dyDescent="0.2">
      <c r="D28962" s="1"/>
      <c r="E28962" s="41"/>
    </row>
    <row r="28963" spans="4:5" x14ac:dyDescent="0.2">
      <c r="D28963" s="1"/>
      <c r="E28963" s="41"/>
    </row>
    <row r="28964" spans="4:5" x14ac:dyDescent="0.2">
      <c r="D28964" s="1"/>
      <c r="E28964" s="41"/>
    </row>
    <row r="28965" spans="4:5" x14ac:dyDescent="0.2">
      <c r="D28965" s="1"/>
      <c r="E28965" s="41"/>
    </row>
    <row r="28966" spans="4:5" x14ac:dyDescent="0.2">
      <c r="D28966" s="1"/>
      <c r="E28966" s="41"/>
    </row>
    <row r="28967" spans="4:5" x14ac:dyDescent="0.2">
      <c r="D28967" s="1"/>
      <c r="E28967" s="41"/>
    </row>
    <row r="28968" spans="4:5" x14ac:dyDescent="0.2">
      <c r="D28968" s="1"/>
      <c r="E28968" s="41"/>
    </row>
    <row r="28969" spans="4:5" x14ac:dyDescent="0.2">
      <c r="D28969" s="1"/>
      <c r="E28969" s="41"/>
    </row>
    <row r="28970" spans="4:5" x14ac:dyDescent="0.2">
      <c r="D28970" s="1"/>
      <c r="E28970" s="41"/>
    </row>
    <row r="28971" spans="4:5" x14ac:dyDescent="0.2">
      <c r="D28971" s="1"/>
      <c r="E28971" s="41"/>
    </row>
    <row r="28972" spans="4:5" x14ac:dyDescent="0.2">
      <c r="D28972" s="1"/>
      <c r="E28972" s="41"/>
    </row>
    <row r="28973" spans="4:5" x14ac:dyDescent="0.2">
      <c r="D28973" s="1"/>
      <c r="E28973" s="41"/>
    </row>
    <row r="28974" spans="4:5" x14ac:dyDescent="0.2">
      <c r="D28974" s="1"/>
      <c r="E28974" s="41"/>
    </row>
    <row r="28975" spans="4:5" x14ac:dyDescent="0.2">
      <c r="D28975" s="1"/>
      <c r="E28975" s="41"/>
    </row>
    <row r="28976" spans="4:5" x14ac:dyDescent="0.2">
      <c r="D28976" s="1"/>
      <c r="E28976" s="41"/>
    </row>
    <row r="28977" spans="4:5" x14ac:dyDescent="0.2">
      <c r="D28977" s="1"/>
      <c r="E28977" s="41"/>
    </row>
    <row r="28978" spans="4:5" x14ac:dyDescent="0.2">
      <c r="D28978" s="1"/>
      <c r="E28978" s="41"/>
    </row>
    <row r="28979" spans="4:5" x14ac:dyDescent="0.2">
      <c r="D28979" s="1"/>
      <c r="E28979" s="41"/>
    </row>
    <row r="28980" spans="4:5" x14ac:dyDescent="0.2">
      <c r="D28980" s="1"/>
      <c r="E28980" s="41"/>
    </row>
    <row r="28981" spans="4:5" x14ac:dyDescent="0.2">
      <c r="D28981" s="1"/>
      <c r="E28981" s="41"/>
    </row>
    <row r="28982" spans="4:5" x14ac:dyDescent="0.2">
      <c r="D28982" s="1"/>
      <c r="E28982" s="41"/>
    </row>
    <row r="28983" spans="4:5" x14ac:dyDescent="0.2">
      <c r="D28983" s="1"/>
      <c r="E28983" s="41"/>
    </row>
    <row r="28984" spans="4:5" x14ac:dyDescent="0.2">
      <c r="D28984" s="1"/>
      <c r="E28984" s="41"/>
    </row>
    <row r="28985" spans="4:5" x14ac:dyDescent="0.2">
      <c r="D28985" s="1"/>
      <c r="E28985" s="41"/>
    </row>
    <row r="28986" spans="4:5" x14ac:dyDescent="0.2">
      <c r="D28986" s="1"/>
      <c r="E28986" s="41"/>
    </row>
    <row r="28987" spans="4:5" x14ac:dyDescent="0.2">
      <c r="D28987" s="1"/>
      <c r="E28987" s="41"/>
    </row>
    <row r="28988" spans="4:5" x14ac:dyDescent="0.2">
      <c r="D28988" s="1"/>
      <c r="E28988" s="41"/>
    </row>
    <row r="28989" spans="4:5" x14ac:dyDescent="0.2">
      <c r="D28989" s="1"/>
      <c r="E28989" s="41"/>
    </row>
    <row r="28990" spans="4:5" x14ac:dyDescent="0.2">
      <c r="D28990" s="1"/>
      <c r="E28990" s="41"/>
    </row>
    <row r="28991" spans="4:5" x14ac:dyDescent="0.2">
      <c r="D28991" s="1"/>
      <c r="E28991" s="41"/>
    </row>
    <row r="28992" spans="4:5" x14ac:dyDescent="0.2">
      <c r="D28992" s="1"/>
      <c r="E28992" s="41"/>
    </row>
    <row r="28993" spans="4:5" x14ac:dyDescent="0.2">
      <c r="D28993" s="1"/>
      <c r="E28993" s="41"/>
    </row>
    <row r="28994" spans="4:5" x14ac:dyDescent="0.2">
      <c r="D28994" s="1"/>
      <c r="E28994" s="41"/>
    </row>
    <row r="28995" spans="4:5" x14ac:dyDescent="0.2">
      <c r="D28995" s="1"/>
      <c r="E28995" s="41"/>
    </row>
    <row r="28996" spans="4:5" x14ac:dyDescent="0.2">
      <c r="D28996" s="1"/>
      <c r="E28996" s="41"/>
    </row>
    <row r="28997" spans="4:5" x14ac:dyDescent="0.2">
      <c r="D28997" s="1"/>
      <c r="E28997" s="41"/>
    </row>
    <row r="28998" spans="4:5" x14ac:dyDescent="0.2">
      <c r="D28998" s="1"/>
      <c r="E28998" s="41"/>
    </row>
    <row r="28999" spans="4:5" x14ac:dyDescent="0.2">
      <c r="D28999" s="1"/>
      <c r="E28999" s="41"/>
    </row>
    <row r="29000" spans="4:5" x14ac:dyDescent="0.2">
      <c r="D29000" s="1"/>
      <c r="E29000" s="41"/>
    </row>
    <row r="29001" spans="4:5" x14ac:dyDescent="0.2">
      <c r="D29001" s="1"/>
      <c r="E29001" s="41"/>
    </row>
    <row r="29002" spans="4:5" x14ac:dyDescent="0.2">
      <c r="D29002" s="1"/>
      <c r="E29002" s="41"/>
    </row>
    <row r="29003" spans="4:5" x14ac:dyDescent="0.2">
      <c r="D29003" s="1"/>
      <c r="E29003" s="41"/>
    </row>
    <row r="29004" spans="4:5" x14ac:dyDescent="0.2">
      <c r="D29004" s="1"/>
      <c r="E29004" s="41"/>
    </row>
    <row r="29005" spans="4:5" x14ac:dyDescent="0.2">
      <c r="D29005" s="1"/>
      <c r="E29005" s="41"/>
    </row>
    <row r="29006" spans="4:5" x14ac:dyDescent="0.2">
      <c r="D29006" s="1"/>
      <c r="E29006" s="41"/>
    </row>
    <row r="29007" spans="4:5" x14ac:dyDescent="0.2">
      <c r="D29007" s="1"/>
      <c r="E29007" s="41"/>
    </row>
    <row r="29008" spans="4:5" x14ac:dyDescent="0.2">
      <c r="D29008" s="1"/>
      <c r="E29008" s="41"/>
    </row>
    <row r="29009" spans="4:5" x14ac:dyDescent="0.2">
      <c r="D29009" s="1"/>
      <c r="E29009" s="41"/>
    </row>
    <row r="29010" spans="4:5" x14ac:dyDescent="0.2">
      <c r="D29010" s="1"/>
      <c r="E29010" s="41"/>
    </row>
    <row r="29011" spans="4:5" x14ac:dyDescent="0.2">
      <c r="D29011" s="1"/>
      <c r="E29011" s="41"/>
    </row>
    <row r="29012" spans="4:5" x14ac:dyDescent="0.2">
      <c r="D29012" s="1"/>
      <c r="E29012" s="41"/>
    </row>
    <row r="29013" spans="4:5" x14ac:dyDescent="0.2">
      <c r="D29013" s="1"/>
      <c r="E29013" s="41"/>
    </row>
    <row r="29014" spans="4:5" x14ac:dyDescent="0.2">
      <c r="D29014" s="1"/>
      <c r="E29014" s="41"/>
    </row>
    <row r="29015" spans="4:5" x14ac:dyDescent="0.2">
      <c r="D29015" s="1"/>
      <c r="E29015" s="41"/>
    </row>
    <row r="29016" spans="4:5" x14ac:dyDescent="0.2">
      <c r="D29016" s="1"/>
      <c r="E29016" s="41"/>
    </row>
    <row r="29017" spans="4:5" x14ac:dyDescent="0.2">
      <c r="D29017" s="1"/>
      <c r="E29017" s="41"/>
    </row>
    <row r="29018" spans="4:5" x14ac:dyDescent="0.2">
      <c r="D29018" s="1"/>
      <c r="E29018" s="41"/>
    </row>
    <row r="29019" spans="4:5" x14ac:dyDescent="0.2">
      <c r="D29019" s="1"/>
      <c r="E29019" s="41"/>
    </row>
    <row r="29020" spans="4:5" x14ac:dyDescent="0.2">
      <c r="D29020" s="1"/>
      <c r="E29020" s="41"/>
    </row>
    <row r="29021" spans="4:5" x14ac:dyDescent="0.2">
      <c r="D29021" s="1"/>
      <c r="E29021" s="41"/>
    </row>
    <row r="29022" spans="4:5" x14ac:dyDescent="0.2">
      <c r="D29022" s="1"/>
      <c r="E29022" s="41"/>
    </row>
    <row r="29023" spans="4:5" x14ac:dyDescent="0.2">
      <c r="D29023" s="1"/>
      <c r="E29023" s="41"/>
    </row>
    <row r="29024" spans="4:5" x14ac:dyDescent="0.2">
      <c r="D29024" s="1"/>
      <c r="E29024" s="41"/>
    </row>
    <row r="29025" spans="4:5" x14ac:dyDescent="0.2">
      <c r="D29025" s="1"/>
      <c r="E29025" s="41"/>
    </row>
    <row r="29026" spans="4:5" x14ac:dyDescent="0.2">
      <c r="D29026" s="1"/>
      <c r="E29026" s="41"/>
    </row>
    <row r="29027" spans="4:5" x14ac:dyDescent="0.2">
      <c r="D29027" s="1"/>
      <c r="E29027" s="41"/>
    </row>
    <row r="29028" spans="4:5" x14ac:dyDescent="0.2">
      <c r="D29028" s="1"/>
      <c r="E29028" s="41"/>
    </row>
    <row r="29029" spans="4:5" x14ac:dyDescent="0.2">
      <c r="D29029" s="1"/>
      <c r="E29029" s="41"/>
    </row>
    <row r="29030" spans="4:5" x14ac:dyDescent="0.2">
      <c r="D29030" s="1"/>
      <c r="E29030" s="41"/>
    </row>
    <row r="29031" spans="4:5" x14ac:dyDescent="0.2">
      <c r="D29031" s="1"/>
      <c r="E29031" s="41"/>
    </row>
    <row r="29032" spans="4:5" x14ac:dyDescent="0.2">
      <c r="D29032" s="1"/>
      <c r="E29032" s="41"/>
    </row>
    <row r="29033" spans="4:5" x14ac:dyDescent="0.2">
      <c r="D29033" s="1"/>
      <c r="E29033" s="41"/>
    </row>
    <row r="29034" spans="4:5" x14ac:dyDescent="0.2">
      <c r="D29034" s="1"/>
      <c r="E29034" s="41"/>
    </row>
    <row r="29035" spans="4:5" x14ac:dyDescent="0.2">
      <c r="D29035" s="1"/>
      <c r="E29035" s="41"/>
    </row>
    <row r="29036" spans="4:5" x14ac:dyDescent="0.2">
      <c r="D29036" s="1"/>
      <c r="E29036" s="41"/>
    </row>
    <row r="29037" spans="4:5" x14ac:dyDescent="0.2">
      <c r="D29037" s="1"/>
      <c r="E29037" s="41"/>
    </row>
    <row r="29038" spans="4:5" x14ac:dyDescent="0.2">
      <c r="D29038" s="1"/>
      <c r="E29038" s="41"/>
    </row>
    <row r="29039" spans="4:5" x14ac:dyDescent="0.2">
      <c r="D29039" s="1"/>
      <c r="E29039" s="41"/>
    </row>
    <row r="29040" spans="4:5" x14ac:dyDescent="0.2">
      <c r="D29040" s="1"/>
      <c r="E29040" s="41"/>
    </row>
    <row r="29041" spans="4:5" x14ac:dyDescent="0.2">
      <c r="D29041" s="1"/>
      <c r="E29041" s="41"/>
    </row>
    <row r="29042" spans="4:5" x14ac:dyDescent="0.2">
      <c r="D29042" s="1"/>
      <c r="E29042" s="41"/>
    </row>
    <row r="29043" spans="4:5" x14ac:dyDescent="0.2">
      <c r="D29043" s="1"/>
      <c r="E29043" s="41"/>
    </row>
    <row r="29044" spans="4:5" x14ac:dyDescent="0.2">
      <c r="D29044" s="1"/>
      <c r="E29044" s="41"/>
    </row>
    <row r="29045" spans="4:5" x14ac:dyDescent="0.2">
      <c r="D29045" s="1"/>
      <c r="E29045" s="41"/>
    </row>
    <row r="29046" spans="4:5" x14ac:dyDescent="0.2">
      <c r="D29046" s="1"/>
      <c r="E29046" s="41"/>
    </row>
    <row r="29047" spans="4:5" x14ac:dyDescent="0.2">
      <c r="D29047" s="1"/>
      <c r="E29047" s="41"/>
    </row>
    <row r="29048" spans="4:5" x14ac:dyDescent="0.2">
      <c r="D29048" s="1"/>
      <c r="E29048" s="41"/>
    </row>
    <row r="29049" spans="4:5" x14ac:dyDescent="0.2">
      <c r="D29049" s="1"/>
      <c r="E29049" s="41"/>
    </row>
    <row r="29050" spans="4:5" x14ac:dyDescent="0.2">
      <c r="D29050" s="1"/>
      <c r="E29050" s="41"/>
    </row>
    <row r="29051" spans="4:5" x14ac:dyDescent="0.2">
      <c r="D29051" s="1"/>
      <c r="E29051" s="41"/>
    </row>
    <row r="29052" spans="4:5" x14ac:dyDescent="0.2">
      <c r="D29052" s="1"/>
      <c r="E29052" s="41"/>
    </row>
    <row r="29053" spans="4:5" x14ac:dyDescent="0.2">
      <c r="D29053" s="1"/>
      <c r="E29053" s="41"/>
    </row>
    <row r="29054" spans="4:5" x14ac:dyDescent="0.2">
      <c r="D29054" s="1"/>
      <c r="E29054" s="41"/>
    </row>
    <row r="29055" spans="4:5" x14ac:dyDescent="0.2">
      <c r="D29055" s="1"/>
      <c r="E29055" s="41"/>
    </row>
    <row r="29056" spans="4:5" x14ac:dyDescent="0.2">
      <c r="D29056" s="1"/>
      <c r="E29056" s="41"/>
    </row>
    <row r="29057" spans="4:5" x14ac:dyDescent="0.2">
      <c r="D29057" s="1"/>
      <c r="E29057" s="41"/>
    </row>
    <row r="29058" spans="4:5" x14ac:dyDescent="0.2">
      <c r="D29058" s="1"/>
      <c r="E29058" s="41"/>
    </row>
    <row r="29059" spans="4:5" x14ac:dyDescent="0.2">
      <c r="D29059" s="1"/>
      <c r="E29059" s="41"/>
    </row>
    <row r="29060" spans="4:5" x14ac:dyDescent="0.2">
      <c r="D29060" s="1"/>
      <c r="E29060" s="41"/>
    </row>
    <row r="29061" spans="4:5" x14ac:dyDescent="0.2">
      <c r="D29061" s="1"/>
      <c r="E29061" s="41"/>
    </row>
    <row r="29062" spans="4:5" x14ac:dyDescent="0.2">
      <c r="D29062" s="1"/>
      <c r="E29062" s="41"/>
    </row>
    <row r="29063" spans="4:5" x14ac:dyDescent="0.2">
      <c r="D29063" s="1"/>
      <c r="E29063" s="41"/>
    </row>
    <row r="29064" spans="4:5" x14ac:dyDescent="0.2">
      <c r="D29064" s="1"/>
      <c r="E29064" s="41"/>
    </row>
    <row r="29065" spans="4:5" x14ac:dyDescent="0.2">
      <c r="D29065" s="1"/>
      <c r="E29065" s="41"/>
    </row>
    <row r="29066" spans="4:5" x14ac:dyDescent="0.2">
      <c r="D29066" s="1"/>
      <c r="E29066" s="41"/>
    </row>
    <row r="29067" spans="4:5" x14ac:dyDescent="0.2">
      <c r="D29067" s="1"/>
      <c r="E29067" s="41"/>
    </row>
    <row r="29068" spans="4:5" x14ac:dyDescent="0.2">
      <c r="D29068" s="1"/>
      <c r="E29068" s="41"/>
    </row>
    <row r="29069" spans="4:5" x14ac:dyDescent="0.2">
      <c r="D29069" s="1"/>
      <c r="E29069" s="41"/>
    </row>
    <row r="29070" spans="4:5" x14ac:dyDescent="0.2">
      <c r="D29070" s="1"/>
      <c r="E29070" s="41"/>
    </row>
    <row r="29071" spans="4:5" x14ac:dyDescent="0.2">
      <c r="D29071" s="1"/>
      <c r="E29071" s="41"/>
    </row>
    <row r="29072" spans="4:5" x14ac:dyDescent="0.2">
      <c r="D29072" s="1"/>
      <c r="E29072" s="41"/>
    </row>
    <row r="29073" spans="4:5" x14ac:dyDescent="0.2">
      <c r="D29073" s="1"/>
      <c r="E29073" s="41"/>
    </row>
    <row r="29074" spans="4:5" x14ac:dyDescent="0.2">
      <c r="D29074" s="1"/>
      <c r="E29074" s="41"/>
    </row>
    <row r="29075" spans="4:5" x14ac:dyDescent="0.2">
      <c r="D29075" s="1"/>
      <c r="E29075" s="41"/>
    </row>
    <row r="29076" spans="4:5" x14ac:dyDescent="0.2">
      <c r="D29076" s="1"/>
      <c r="E29076" s="41"/>
    </row>
    <row r="29077" spans="4:5" x14ac:dyDescent="0.2">
      <c r="D29077" s="1"/>
      <c r="E29077" s="41"/>
    </row>
    <row r="29078" spans="4:5" x14ac:dyDescent="0.2">
      <c r="D29078" s="1"/>
      <c r="E29078" s="41"/>
    </row>
    <row r="29079" spans="4:5" x14ac:dyDescent="0.2">
      <c r="D29079" s="1"/>
      <c r="E29079" s="41"/>
    </row>
    <row r="29080" spans="4:5" x14ac:dyDescent="0.2">
      <c r="D29080" s="1"/>
      <c r="E29080" s="41"/>
    </row>
    <row r="29081" spans="4:5" x14ac:dyDescent="0.2">
      <c r="D29081" s="1"/>
      <c r="E29081" s="41"/>
    </row>
    <row r="29082" spans="4:5" x14ac:dyDescent="0.2">
      <c r="D29082" s="1"/>
      <c r="E29082" s="41"/>
    </row>
    <row r="29083" spans="4:5" x14ac:dyDescent="0.2">
      <c r="D29083" s="1"/>
      <c r="E29083" s="41"/>
    </row>
    <row r="29084" spans="4:5" x14ac:dyDescent="0.2">
      <c r="D29084" s="1"/>
      <c r="E29084" s="41"/>
    </row>
    <row r="29085" spans="4:5" x14ac:dyDescent="0.2">
      <c r="D29085" s="1"/>
      <c r="E29085" s="41"/>
    </row>
    <row r="29086" spans="4:5" x14ac:dyDescent="0.2">
      <c r="D29086" s="1"/>
      <c r="E29086" s="41"/>
    </row>
    <row r="29087" spans="4:5" x14ac:dyDescent="0.2">
      <c r="D29087" s="1"/>
      <c r="E29087" s="41"/>
    </row>
    <row r="29088" spans="4:5" x14ac:dyDescent="0.2">
      <c r="D29088" s="1"/>
      <c r="E29088" s="41"/>
    </row>
    <row r="29089" spans="4:5" x14ac:dyDescent="0.2">
      <c r="D29089" s="1"/>
      <c r="E29089" s="41"/>
    </row>
    <row r="29090" spans="4:5" x14ac:dyDescent="0.2">
      <c r="D29090" s="1"/>
      <c r="E29090" s="41"/>
    </row>
    <row r="29091" spans="4:5" x14ac:dyDescent="0.2">
      <c r="D29091" s="1"/>
      <c r="E29091" s="41"/>
    </row>
    <row r="29092" spans="4:5" x14ac:dyDescent="0.2">
      <c r="D29092" s="1"/>
      <c r="E29092" s="41"/>
    </row>
    <row r="29093" spans="4:5" x14ac:dyDescent="0.2">
      <c r="D29093" s="1"/>
      <c r="E29093" s="41"/>
    </row>
    <row r="29094" spans="4:5" x14ac:dyDescent="0.2">
      <c r="D29094" s="1"/>
      <c r="E29094" s="41"/>
    </row>
    <row r="29095" spans="4:5" x14ac:dyDescent="0.2">
      <c r="D29095" s="1"/>
      <c r="E29095" s="41"/>
    </row>
    <row r="29096" spans="4:5" x14ac:dyDescent="0.2">
      <c r="D29096" s="1"/>
      <c r="E29096" s="41"/>
    </row>
    <row r="29097" spans="4:5" x14ac:dyDescent="0.2">
      <c r="D29097" s="1"/>
      <c r="E29097" s="41"/>
    </row>
    <row r="29098" spans="4:5" x14ac:dyDescent="0.2">
      <c r="D29098" s="1"/>
      <c r="E29098" s="41"/>
    </row>
    <row r="29099" spans="4:5" x14ac:dyDescent="0.2">
      <c r="D29099" s="1"/>
      <c r="E29099" s="41"/>
    </row>
    <row r="29100" spans="4:5" x14ac:dyDescent="0.2">
      <c r="D29100" s="1"/>
      <c r="E29100" s="41"/>
    </row>
    <row r="29101" spans="4:5" x14ac:dyDescent="0.2">
      <c r="D29101" s="1"/>
      <c r="E29101" s="41"/>
    </row>
    <row r="29102" spans="4:5" x14ac:dyDescent="0.2">
      <c r="D29102" s="1"/>
      <c r="E29102" s="41"/>
    </row>
    <row r="29103" spans="4:5" x14ac:dyDescent="0.2">
      <c r="D29103" s="1"/>
      <c r="E29103" s="41"/>
    </row>
    <row r="29104" spans="4:5" x14ac:dyDescent="0.2">
      <c r="D29104" s="1"/>
      <c r="E29104" s="41"/>
    </row>
    <row r="29105" spans="4:5" x14ac:dyDescent="0.2">
      <c r="D29105" s="1"/>
      <c r="E29105" s="41"/>
    </row>
    <row r="29106" spans="4:5" x14ac:dyDescent="0.2">
      <c r="D29106" s="1"/>
      <c r="E29106" s="41"/>
    </row>
    <row r="29107" spans="4:5" x14ac:dyDescent="0.2">
      <c r="D29107" s="1"/>
      <c r="E29107" s="41"/>
    </row>
    <row r="29108" spans="4:5" x14ac:dyDescent="0.2">
      <c r="D29108" s="1"/>
      <c r="E29108" s="41"/>
    </row>
    <row r="29109" spans="4:5" x14ac:dyDescent="0.2">
      <c r="D29109" s="1"/>
      <c r="E29109" s="41"/>
    </row>
    <row r="29110" spans="4:5" x14ac:dyDescent="0.2">
      <c r="D29110" s="1"/>
      <c r="E29110" s="41"/>
    </row>
    <row r="29111" spans="4:5" x14ac:dyDescent="0.2">
      <c r="D29111" s="1"/>
      <c r="E29111" s="41"/>
    </row>
    <row r="29112" spans="4:5" x14ac:dyDescent="0.2">
      <c r="D29112" s="1"/>
      <c r="E29112" s="41"/>
    </row>
    <row r="29113" spans="4:5" x14ac:dyDescent="0.2">
      <c r="D29113" s="1"/>
      <c r="E29113" s="41"/>
    </row>
    <row r="29114" spans="4:5" x14ac:dyDescent="0.2">
      <c r="D29114" s="1"/>
      <c r="E29114" s="41"/>
    </row>
    <row r="29115" spans="4:5" x14ac:dyDescent="0.2">
      <c r="D29115" s="1"/>
      <c r="E29115" s="41"/>
    </row>
    <row r="29116" spans="4:5" x14ac:dyDescent="0.2">
      <c r="D29116" s="1"/>
      <c r="E29116" s="41"/>
    </row>
    <row r="29117" spans="4:5" x14ac:dyDescent="0.2">
      <c r="D29117" s="1"/>
      <c r="E29117" s="41"/>
    </row>
    <row r="29118" spans="4:5" x14ac:dyDescent="0.2">
      <c r="D29118" s="1"/>
      <c r="E29118" s="41"/>
    </row>
    <row r="29119" spans="4:5" x14ac:dyDescent="0.2">
      <c r="D29119" s="1"/>
      <c r="E29119" s="41"/>
    </row>
    <row r="29120" spans="4:5" x14ac:dyDescent="0.2">
      <c r="D29120" s="1"/>
      <c r="E29120" s="41"/>
    </row>
    <row r="29121" spans="4:5" x14ac:dyDescent="0.2">
      <c r="D29121" s="1"/>
      <c r="E29121" s="41"/>
    </row>
    <row r="29122" spans="4:5" x14ac:dyDescent="0.2">
      <c r="D29122" s="1"/>
      <c r="E29122" s="41"/>
    </row>
    <row r="29123" spans="4:5" x14ac:dyDescent="0.2">
      <c r="D29123" s="1"/>
      <c r="E29123" s="41"/>
    </row>
    <row r="29124" spans="4:5" x14ac:dyDescent="0.2">
      <c r="D29124" s="1"/>
      <c r="E29124" s="41"/>
    </row>
    <row r="29125" spans="4:5" x14ac:dyDescent="0.2">
      <c r="D29125" s="1"/>
      <c r="E29125" s="41"/>
    </row>
    <row r="29126" spans="4:5" x14ac:dyDescent="0.2">
      <c r="D29126" s="1"/>
      <c r="E29126" s="41"/>
    </row>
    <row r="29127" spans="4:5" x14ac:dyDescent="0.2">
      <c r="D29127" s="1"/>
      <c r="E29127" s="41"/>
    </row>
    <row r="29128" spans="4:5" x14ac:dyDescent="0.2">
      <c r="D29128" s="1"/>
      <c r="E29128" s="41"/>
    </row>
    <row r="29129" spans="4:5" x14ac:dyDescent="0.2">
      <c r="D29129" s="1"/>
      <c r="E29129" s="41"/>
    </row>
    <row r="29130" spans="4:5" x14ac:dyDescent="0.2">
      <c r="D29130" s="1"/>
      <c r="E29130" s="41"/>
    </row>
    <row r="29131" spans="4:5" x14ac:dyDescent="0.2">
      <c r="D29131" s="1"/>
      <c r="E29131" s="41"/>
    </row>
    <row r="29132" spans="4:5" x14ac:dyDescent="0.2">
      <c r="D29132" s="1"/>
      <c r="E29132" s="41"/>
    </row>
    <row r="29133" spans="4:5" x14ac:dyDescent="0.2">
      <c r="D29133" s="1"/>
      <c r="E29133" s="41"/>
    </row>
    <row r="29134" spans="4:5" x14ac:dyDescent="0.2">
      <c r="D29134" s="1"/>
      <c r="E29134" s="41"/>
    </row>
    <row r="29135" spans="4:5" x14ac:dyDescent="0.2">
      <c r="D29135" s="1"/>
      <c r="E29135" s="41"/>
    </row>
    <row r="29136" spans="4:5" x14ac:dyDescent="0.2">
      <c r="D29136" s="1"/>
      <c r="E29136" s="41"/>
    </row>
    <row r="29137" spans="4:5" x14ac:dyDescent="0.2">
      <c r="D29137" s="1"/>
      <c r="E29137" s="41"/>
    </row>
    <row r="29138" spans="4:5" x14ac:dyDescent="0.2">
      <c r="D29138" s="1"/>
      <c r="E29138" s="41"/>
    </row>
    <row r="29139" spans="4:5" x14ac:dyDescent="0.2">
      <c r="D29139" s="1"/>
      <c r="E29139" s="41"/>
    </row>
    <row r="29140" spans="4:5" x14ac:dyDescent="0.2">
      <c r="D29140" s="1"/>
      <c r="E29140" s="41"/>
    </row>
    <row r="29141" spans="4:5" x14ac:dyDescent="0.2">
      <c r="D29141" s="1"/>
      <c r="E29141" s="41"/>
    </row>
    <row r="29142" spans="4:5" x14ac:dyDescent="0.2">
      <c r="D29142" s="1"/>
      <c r="E29142" s="41"/>
    </row>
    <row r="29143" spans="4:5" x14ac:dyDescent="0.2">
      <c r="D29143" s="1"/>
      <c r="E29143" s="41"/>
    </row>
    <row r="29144" spans="4:5" x14ac:dyDescent="0.2">
      <c r="D29144" s="1"/>
      <c r="E29144" s="41"/>
    </row>
    <row r="29145" spans="4:5" x14ac:dyDescent="0.2">
      <c r="D29145" s="1"/>
      <c r="E29145" s="41"/>
    </row>
    <row r="29146" spans="4:5" x14ac:dyDescent="0.2">
      <c r="D29146" s="1"/>
      <c r="E29146" s="41"/>
    </row>
    <row r="29147" spans="4:5" x14ac:dyDescent="0.2">
      <c r="D29147" s="1"/>
      <c r="E29147" s="41"/>
    </row>
    <row r="29148" spans="4:5" x14ac:dyDescent="0.2">
      <c r="D29148" s="1"/>
      <c r="E29148" s="41"/>
    </row>
    <row r="29149" spans="4:5" x14ac:dyDescent="0.2">
      <c r="D29149" s="1"/>
      <c r="E29149" s="41"/>
    </row>
    <row r="29150" spans="4:5" x14ac:dyDescent="0.2">
      <c r="D29150" s="1"/>
      <c r="E29150" s="41"/>
    </row>
    <row r="29151" spans="4:5" x14ac:dyDescent="0.2">
      <c r="D29151" s="1"/>
      <c r="E29151" s="41"/>
    </row>
    <row r="29152" spans="4:5" x14ac:dyDescent="0.2">
      <c r="D29152" s="1"/>
      <c r="E29152" s="41"/>
    </row>
    <row r="29153" spans="4:5" x14ac:dyDescent="0.2">
      <c r="D29153" s="1"/>
      <c r="E29153" s="41"/>
    </row>
    <row r="29154" spans="4:5" x14ac:dyDescent="0.2">
      <c r="D29154" s="1"/>
      <c r="E29154" s="41"/>
    </row>
    <row r="29155" spans="4:5" x14ac:dyDescent="0.2">
      <c r="D29155" s="1"/>
      <c r="E29155" s="41"/>
    </row>
    <row r="29156" spans="4:5" x14ac:dyDescent="0.2">
      <c r="D29156" s="1"/>
      <c r="E29156" s="41"/>
    </row>
    <row r="29157" spans="4:5" x14ac:dyDescent="0.2">
      <c r="D29157" s="1"/>
      <c r="E29157" s="41"/>
    </row>
    <row r="29158" spans="4:5" x14ac:dyDescent="0.2">
      <c r="D29158" s="1"/>
      <c r="E29158" s="41"/>
    </row>
    <row r="29159" spans="4:5" x14ac:dyDescent="0.2">
      <c r="D29159" s="1"/>
      <c r="E29159" s="41"/>
    </row>
    <row r="29160" spans="4:5" x14ac:dyDescent="0.2">
      <c r="D29160" s="1"/>
      <c r="E29160" s="41"/>
    </row>
    <row r="29161" spans="4:5" x14ac:dyDescent="0.2">
      <c r="D29161" s="1"/>
      <c r="E29161" s="41"/>
    </row>
    <row r="29162" spans="4:5" x14ac:dyDescent="0.2">
      <c r="D29162" s="1"/>
      <c r="E29162" s="41"/>
    </row>
    <row r="29163" spans="4:5" x14ac:dyDescent="0.2">
      <c r="D29163" s="1"/>
      <c r="E29163" s="41"/>
    </row>
    <row r="29164" spans="4:5" x14ac:dyDescent="0.2">
      <c r="D29164" s="1"/>
      <c r="E29164" s="41"/>
    </row>
    <row r="29165" spans="4:5" x14ac:dyDescent="0.2">
      <c r="D29165" s="1"/>
      <c r="E29165" s="41"/>
    </row>
    <row r="29166" spans="4:5" x14ac:dyDescent="0.2">
      <c r="D29166" s="1"/>
      <c r="E29166" s="41"/>
    </row>
    <row r="29167" spans="4:5" x14ac:dyDescent="0.2">
      <c r="D29167" s="1"/>
      <c r="E29167" s="41"/>
    </row>
    <row r="29168" spans="4:5" x14ac:dyDescent="0.2">
      <c r="D29168" s="1"/>
      <c r="E29168" s="41"/>
    </row>
    <row r="29169" spans="4:5" x14ac:dyDescent="0.2">
      <c r="D29169" s="1"/>
      <c r="E29169" s="41"/>
    </row>
    <row r="29170" spans="4:5" x14ac:dyDescent="0.2">
      <c r="D29170" s="1"/>
      <c r="E29170" s="41"/>
    </row>
    <row r="29171" spans="4:5" x14ac:dyDescent="0.2">
      <c r="D29171" s="1"/>
      <c r="E29171" s="41"/>
    </row>
    <row r="29172" spans="4:5" x14ac:dyDescent="0.2">
      <c r="D29172" s="1"/>
      <c r="E29172" s="41"/>
    </row>
    <row r="29173" spans="4:5" x14ac:dyDescent="0.2">
      <c r="D29173" s="1"/>
      <c r="E29173" s="41"/>
    </row>
    <row r="29174" spans="4:5" x14ac:dyDescent="0.2">
      <c r="D29174" s="1"/>
      <c r="E29174" s="41"/>
    </row>
    <row r="29175" spans="4:5" x14ac:dyDescent="0.2">
      <c r="D29175" s="1"/>
      <c r="E29175" s="41"/>
    </row>
    <row r="29176" spans="4:5" x14ac:dyDescent="0.2">
      <c r="D29176" s="1"/>
      <c r="E29176" s="41"/>
    </row>
    <row r="29177" spans="4:5" x14ac:dyDescent="0.2">
      <c r="D29177" s="1"/>
      <c r="E29177" s="41"/>
    </row>
    <row r="29178" spans="4:5" x14ac:dyDescent="0.2">
      <c r="D29178" s="1"/>
      <c r="E29178" s="41"/>
    </row>
    <row r="29179" spans="4:5" x14ac:dyDescent="0.2">
      <c r="D29179" s="1"/>
      <c r="E29179" s="41"/>
    </row>
    <row r="29180" spans="4:5" x14ac:dyDescent="0.2">
      <c r="D29180" s="1"/>
      <c r="E29180" s="41"/>
    </row>
    <row r="29181" spans="4:5" x14ac:dyDescent="0.2">
      <c r="D29181" s="1"/>
      <c r="E29181" s="41"/>
    </row>
    <row r="29182" spans="4:5" x14ac:dyDescent="0.2">
      <c r="D29182" s="1"/>
      <c r="E29182" s="41"/>
    </row>
    <row r="29183" spans="4:5" x14ac:dyDescent="0.2">
      <c r="D29183" s="1"/>
      <c r="E29183" s="41"/>
    </row>
    <row r="29184" spans="4:5" x14ac:dyDescent="0.2">
      <c r="D29184" s="1"/>
      <c r="E29184" s="41"/>
    </row>
    <row r="29185" spans="4:5" x14ac:dyDescent="0.2">
      <c r="D29185" s="1"/>
      <c r="E29185" s="41"/>
    </row>
    <row r="29186" spans="4:5" x14ac:dyDescent="0.2">
      <c r="D29186" s="1"/>
      <c r="E29186" s="41"/>
    </row>
    <row r="29187" spans="4:5" x14ac:dyDescent="0.2">
      <c r="D29187" s="1"/>
      <c r="E29187" s="41"/>
    </row>
    <row r="29188" spans="4:5" x14ac:dyDescent="0.2">
      <c r="D29188" s="1"/>
      <c r="E29188" s="41"/>
    </row>
    <row r="29189" spans="4:5" x14ac:dyDescent="0.2">
      <c r="D29189" s="1"/>
      <c r="E29189" s="41"/>
    </row>
    <row r="29190" spans="4:5" x14ac:dyDescent="0.2">
      <c r="D29190" s="1"/>
      <c r="E29190" s="41"/>
    </row>
    <row r="29191" spans="4:5" x14ac:dyDescent="0.2">
      <c r="D29191" s="1"/>
      <c r="E29191" s="41"/>
    </row>
    <row r="29192" spans="4:5" x14ac:dyDescent="0.2">
      <c r="D29192" s="1"/>
      <c r="E29192" s="41"/>
    </row>
    <row r="29193" spans="4:5" x14ac:dyDescent="0.2">
      <c r="D29193" s="1"/>
      <c r="E29193" s="41"/>
    </row>
    <row r="29194" spans="4:5" x14ac:dyDescent="0.2">
      <c r="D29194" s="1"/>
      <c r="E29194" s="41"/>
    </row>
    <row r="29195" spans="4:5" x14ac:dyDescent="0.2">
      <c r="D29195" s="1"/>
      <c r="E29195" s="41"/>
    </row>
    <row r="29196" spans="4:5" x14ac:dyDescent="0.2">
      <c r="D29196" s="1"/>
      <c r="E29196" s="41"/>
    </row>
    <row r="29197" spans="4:5" x14ac:dyDescent="0.2">
      <c r="D29197" s="1"/>
      <c r="E29197" s="41"/>
    </row>
    <row r="29198" spans="4:5" x14ac:dyDescent="0.2">
      <c r="D29198" s="1"/>
      <c r="E29198" s="41"/>
    </row>
    <row r="29199" spans="4:5" x14ac:dyDescent="0.2">
      <c r="D29199" s="1"/>
      <c r="E29199" s="41"/>
    </row>
    <row r="29200" spans="4:5" x14ac:dyDescent="0.2">
      <c r="D29200" s="1"/>
      <c r="E29200" s="41"/>
    </row>
    <row r="29201" spans="4:5" x14ac:dyDescent="0.2">
      <c r="D29201" s="1"/>
      <c r="E29201" s="41"/>
    </row>
    <row r="29202" spans="4:5" x14ac:dyDescent="0.2">
      <c r="D29202" s="1"/>
      <c r="E29202" s="41"/>
    </row>
    <row r="29203" spans="4:5" x14ac:dyDescent="0.2">
      <c r="D29203" s="1"/>
      <c r="E29203" s="41"/>
    </row>
    <row r="29204" spans="4:5" x14ac:dyDescent="0.2">
      <c r="D29204" s="1"/>
      <c r="E29204" s="41"/>
    </row>
    <row r="29205" spans="4:5" x14ac:dyDescent="0.2">
      <c r="D29205" s="1"/>
      <c r="E29205" s="41"/>
    </row>
    <row r="29206" spans="4:5" x14ac:dyDescent="0.2">
      <c r="D29206" s="1"/>
      <c r="E29206" s="41"/>
    </row>
    <row r="29207" spans="4:5" x14ac:dyDescent="0.2">
      <c r="D29207" s="1"/>
      <c r="E29207" s="41"/>
    </row>
    <row r="29208" spans="4:5" x14ac:dyDescent="0.2">
      <c r="D29208" s="1"/>
      <c r="E29208" s="41"/>
    </row>
    <row r="29209" spans="4:5" x14ac:dyDescent="0.2">
      <c r="D29209" s="1"/>
      <c r="E29209" s="41"/>
    </row>
    <row r="29210" spans="4:5" x14ac:dyDescent="0.2">
      <c r="D29210" s="1"/>
      <c r="E29210" s="41"/>
    </row>
    <row r="29211" spans="4:5" x14ac:dyDescent="0.2">
      <c r="D29211" s="1"/>
      <c r="E29211" s="41"/>
    </row>
    <row r="29212" spans="4:5" x14ac:dyDescent="0.2">
      <c r="D29212" s="1"/>
      <c r="E29212" s="41"/>
    </row>
    <row r="29213" spans="4:5" x14ac:dyDescent="0.2">
      <c r="D29213" s="1"/>
      <c r="E29213" s="41"/>
    </row>
    <row r="29214" spans="4:5" x14ac:dyDescent="0.2">
      <c r="D29214" s="1"/>
      <c r="E29214" s="41"/>
    </row>
    <row r="29215" spans="4:5" x14ac:dyDescent="0.2">
      <c r="D29215" s="1"/>
      <c r="E29215" s="41"/>
    </row>
    <row r="29216" spans="4:5" x14ac:dyDescent="0.2">
      <c r="D29216" s="1"/>
      <c r="E29216" s="41"/>
    </row>
    <row r="29217" spans="4:5" x14ac:dyDescent="0.2">
      <c r="D29217" s="1"/>
      <c r="E29217" s="41"/>
    </row>
    <row r="29218" spans="4:5" x14ac:dyDescent="0.2">
      <c r="D29218" s="1"/>
      <c r="E29218" s="41"/>
    </row>
    <row r="29219" spans="4:5" x14ac:dyDescent="0.2">
      <c r="D29219" s="1"/>
      <c r="E29219" s="41"/>
    </row>
    <row r="29220" spans="4:5" x14ac:dyDescent="0.2">
      <c r="D29220" s="1"/>
      <c r="E29220" s="41"/>
    </row>
    <row r="29221" spans="4:5" x14ac:dyDescent="0.2">
      <c r="D29221" s="1"/>
      <c r="E29221" s="41"/>
    </row>
    <row r="29222" spans="4:5" x14ac:dyDescent="0.2">
      <c r="D29222" s="1"/>
      <c r="E29222" s="41"/>
    </row>
    <row r="29223" spans="4:5" x14ac:dyDescent="0.2">
      <c r="D29223" s="1"/>
      <c r="E29223" s="41"/>
    </row>
    <row r="29224" spans="4:5" x14ac:dyDescent="0.2">
      <c r="D29224" s="1"/>
      <c r="E29224" s="41"/>
    </row>
    <row r="29225" spans="4:5" x14ac:dyDescent="0.2">
      <c r="D29225" s="1"/>
      <c r="E29225" s="41"/>
    </row>
    <row r="29226" spans="4:5" x14ac:dyDescent="0.2">
      <c r="D29226" s="1"/>
      <c r="E29226" s="41"/>
    </row>
    <row r="29227" spans="4:5" x14ac:dyDescent="0.2">
      <c r="D29227" s="1"/>
      <c r="E29227" s="41"/>
    </row>
    <row r="29228" spans="4:5" x14ac:dyDescent="0.2">
      <c r="D29228" s="1"/>
      <c r="E29228" s="41"/>
    </row>
    <row r="29229" spans="4:5" x14ac:dyDescent="0.2">
      <c r="D29229" s="1"/>
      <c r="E29229" s="41"/>
    </row>
    <row r="29230" spans="4:5" x14ac:dyDescent="0.2">
      <c r="D29230" s="1"/>
      <c r="E29230" s="41"/>
    </row>
    <row r="29231" spans="4:5" x14ac:dyDescent="0.2">
      <c r="D29231" s="1"/>
      <c r="E29231" s="41"/>
    </row>
    <row r="29232" spans="4:5" x14ac:dyDescent="0.2">
      <c r="D29232" s="1"/>
      <c r="E29232" s="41"/>
    </row>
    <row r="29233" spans="4:5" x14ac:dyDescent="0.2">
      <c r="D29233" s="1"/>
      <c r="E29233" s="41"/>
    </row>
    <row r="29234" spans="4:5" x14ac:dyDescent="0.2">
      <c r="D29234" s="1"/>
      <c r="E29234" s="41"/>
    </row>
    <row r="29235" spans="4:5" x14ac:dyDescent="0.2">
      <c r="D29235" s="1"/>
      <c r="E29235" s="41"/>
    </row>
    <row r="29236" spans="4:5" x14ac:dyDescent="0.2">
      <c r="D29236" s="1"/>
      <c r="E29236" s="41"/>
    </row>
    <row r="29237" spans="4:5" x14ac:dyDescent="0.2">
      <c r="D29237" s="1"/>
      <c r="E29237" s="41"/>
    </row>
    <row r="29238" spans="4:5" x14ac:dyDescent="0.2">
      <c r="D29238" s="1"/>
      <c r="E29238" s="41"/>
    </row>
    <row r="29239" spans="4:5" x14ac:dyDescent="0.2">
      <c r="D29239" s="1"/>
      <c r="E29239" s="41"/>
    </row>
    <row r="29240" spans="4:5" x14ac:dyDescent="0.2">
      <c r="D29240" s="1"/>
      <c r="E29240" s="41"/>
    </row>
    <row r="29241" spans="4:5" x14ac:dyDescent="0.2">
      <c r="D29241" s="1"/>
      <c r="E29241" s="41"/>
    </row>
    <row r="29242" spans="4:5" x14ac:dyDescent="0.2">
      <c r="D29242" s="1"/>
      <c r="E29242" s="41"/>
    </row>
    <row r="29243" spans="4:5" x14ac:dyDescent="0.2">
      <c r="D29243" s="1"/>
      <c r="E29243" s="41"/>
    </row>
    <row r="29244" spans="4:5" x14ac:dyDescent="0.2">
      <c r="D29244" s="1"/>
      <c r="E29244" s="41"/>
    </row>
    <row r="29245" spans="4:5" x14ac:dyDescent="0.2">
      <c r="D29245" s="1"/>
      <c r="E29245" s="41"/>
    </row>
    <row r="29246" spans="4:5" x14ac:dyDescent="0.2">
      <c r="D29246" s="1"/>
      <c r="E29246" s="41"/>
    </row>
    <row r="29247" spans="4:5" x14ac:dyDescent="0.2">
      <c r="D29247" s="1"/>
      <c r="E29247" s="41"/>
    </row>
    <row r="29248" spans="4:5" x14ac:dyDescent="0.2">
      <c r="D29248" s="1"/>
      <c r="E29248" s="41"/>
    </row>
    <row r="29249" spans="4:5" x14ac:dyDescent="0.2">
      <c r="D29249" s="1"/>
      <c r="E29249" s="41"/>
    </row>
    <row r="29250" spans="4:5" x14ac:dyDescent="0.2">
      <c r="D29250" s="1"/>
      <c r="E29250" s="41"/>
    </row>
    <row r="29251" spans="4:5" x14ac:dyDescent="0.2">
      <c r="D29251" s="1"/>
      <c r="E29251" s="41"/>
    </row>
    <row r="29252" spans="4:5" x14ac:dyDescent="0.2">
      <c r="D29252" s="1"/>
      <c r="E29252" s="41"/>
    </row>
    <row r="29253" spans="4:5" x14ac:dyDescent="0.2">
      <c r="D29253" s="1"/>
      <c r="E29253" s="41"/>
    </row>
    <row r="29254" spans="4:5" x14ac:dyDescent="0.2">
      <c r="D29254" s="1"/>
      <c r="E29254" s="41"/>
    </row>
    <row r="29255" spans="4:5" x14ac:dyDescent="0.2">
      <c r="D29255" s="1"/>
      <c r="E29255" s="41"/>
    </row>
    <row r="29256" spans="4:5" x14ac:dyDescent="0.2">
      <c r="D29256" s="1"/>
      <c r="E29256" s="41"/>
    </row>
    <row r="29257" spans="4:5" x14ac:dyDescent="0.2">
      <c r="D29257" s="1"/>
      <c r="E29257" s="41"/>
    </row>
    <row r="29258" spans="4:5" x14ac:dyDescent="0.2">
      <c r="D29258" s="1"/>
      <c r="E29258" s="41"/>
    </row>
    <row r="29259" spans="4:5" x14ac:dyDescent="0.2">
      <c r="D29259" s="1"/>
      <c r="E29259" s="41"/>
    </row>
    <row r="29260" spans="4:5" x14ac:dyDescent="0.2">
      <c r="D29260" s="1"/>
      <c r="E29260" s="41"/>
    </row>
    <row r="29261" spans="4:5" x14ac:dyDescent="0.2">
      <c r="D29261" s="1"/>
      <c r="E29261" s="41"/>
    </row>
    <row r="29262" spans="4:5" x14ac:dyDescent="0.2">
      <c r="D29262" s="1"/>
      <c r="E29262" s="41"/>
    </row>
    <row r="29263" spans="4:5" x14ac:dyDescent="0.2">
      <c r="D29263" s="1"/>
      <c r="E29263" s="41"/>
    </row>
    <row r="29264" spans="4:5" x14ac:dyDescent="0.2">
      <c r="D29264" s="1"/>
      <c r="E29264" s="41"/>
    </row>
    <row r="29265" spans="4:5" x14ac:dyDescent="0.2">
      <c r="D29265" s="1"/>
      <c r="E29265" s="41"/>
    </row>
    <row r="29266" spans="4:5" x14ac:dyDescent="0.2">
      <c r="D29266" s="1"/>
      <c r="E29266" s="41"/>
    </row>
    <row r="29267" spans="4:5" x14ac:dyDescent="0.2">
      <c r="D29267" s="1"/>
      <c r="E29267" s="41"/>
    </row>
    <row r="29268" spans="4:5" x14ac:dyDescent="0.2">
      <c r="D29268" s="1"/>
      <c r="E29268" s="41"/>
    </row>
    <row r="29269" spans="4:5" x14ac:dyDescent="0.2">
      <c r="D29269" s="1"/>
      <c r="E29269" s="41"/>
    </row>
    <row r="29270" spans="4:5" x14ac:dyDescent="0.2">
      <c r="D29270" s="1"/>
      <c r="E29270" s="41"/>
    </row>
    <row r="29271" spans="4:5" x14ac:dyDescent="0.2">
      <c r="D29271" s="1"/>
      <c r="E29271" s="41"/>
    </row>
    <row r="29272" spans="4:5" x14ac:dyDescent="0.2">
      <c r="D29272" s="1"/>
      <c r="E29272" s="41"/>
    </row>
    <row r="29273" spans="4:5" x14ac:dyDescent="0.2">
      <c r="D29273" s="1"/>
      <c r="E29273" s="41"/>
    </row>
    <row r="29274" spans="4:5" x14ac:dyDescent="0.2">
      <c r="D29274" s="1"/>
      <c r="E29274" s="41"/>
    </row>
    <row r="29275" spans="4:5" x14ac:dyDescent="0.2">
      <c r="D29275" s="1"/>
      <c r="E29275" s="41"/>
    </row>
    <row r="29276" spans="4:5" x14ac:dyDescent="0.2">
      <c r="D29276" s="1"/>
      <c r="E29276" s="41"/>
    </row>
    <row r="29277" spans="4:5" x14ac:dyDescent="0.2">
      <c r="D29277" s="1"/>
      <c r="E29277" s="41"/>
    </row>
    <row r="29278" spans="4:5" x14ac:dyDescent="0.2">
      <c r="D29278" s="1"/>
      <c r="E29278" s="41"/>
    </row>
    <row r="29279" spans="4:5" x14ac:dyDescent="0.2">
      <c r="D29279" s="1"/>
      <c r="E29279" s="41"/>
    </row>
    <row r="29280" spans="4:5" x14ac:dyDescent="0.2">
      <c r="D29280" s="1"/>
      <c r="E29280" s="41"/>
    </row>
    <row r="29281" spans="4:5" x14ac:dyDescent="0.2">
      <c r="D29281" s="1"/>
      <c r="E29281" s="41"/>
    </row>
    <row r="29282" spans="4:5" x14ac:dyDescent="0.2">
      <c r="D29282" s="1"/>
      <c r="E29282" s="41"/>
    </row>
    <row r="29283" spans="4:5" x14ac:dyDescent="0.2">
      <c r="D29283" s="1"/>
      <c r="E29283" s="41"/>
    </row>
    <row r="29284" spans="4:5" x14ac:dyDescent="0.2">
      <c r="D29284" s="1"/>
      <c r="E29284" s="41"/>
    </row>
    <row r="29285" spans="4:5" x14ac:dyDescent="0.2">
      <c r="D29285" s="1"/>
      <c r="E29285" s="41"/>
    </row>
    <row r="29286" spans="4:5" x14ac:dyDescent="0.2">
      <c r="D29286" s="1"/>
      <c r="E29286" s="41"/>
    </row>
    <row r="29287" spans="4:5" x14ac:dyDescent="0.2">
      <c r="D29287" s="1"/>
      <c r="E29287" s="41"/>
    </row>
    <row r="29288" spans="4:5" x14ac:dyDescent="0.2">
      <c r="D29288" s="1"/>
      <c r="E29288" s="41"/>
    </row>
    <row r="29289" spans="4:5" x14ac:dyDescent="0.2">
      <c r="D29289" s="1"/>
      <c r="E29289" s="41"/>
    </row>
    <row r="29290" spans="4:5" x14ac:dyDescent="0.2">
      <c r="D29290" s="1"/>
      <c r="E29290" s="41"/>
    </row>
    <row r="29291" spans="4:5" x14ac:dyDescent="0.2">
      <c r="D29291" s="1"/>
      <c r="E29291" s="41"/>
    </row>
    <row r="29292" spans="4:5" x14ac:dyDescent="0.2">
      <c r="D29292" s="1"/>
      <c r="E29292" s="41"/>
    </row>
    <row r="29293" spans="4:5" x14ac:dyDescent="0.2">
      <c r="D29293" s="1"/>
      <c r="E29293" s="41"/>
    </row>
    <row r="29294" spans="4:5" x14ac:dyDescent="0.2">
      <c r="D29294" s="1"/>
      <c r="E29294" s="41"/>
    </row>
    <row r="29295" spans="4:5" x14ac:dyDescent="0.2">
      <c r="D29295" s="1"/>
      <c r="E29295" s="41"/>
    </row>
    <row r="29296" spans="4:5" x14ac:dyDescent="0.2">
      <c r="D29296" s="1"/>
      <c r="E29296" s="41"/>
    </row>
    <row r="29297" spans="4:5" x14ac:dyDescent="0.2">
      <c r="D29297" s="1"/>
      <c r="E29297" s="41"/>
    </row>
    <row r="29298" spans="4:5" x14ac:dyDescent="0.2">
      <c r="D29298" s="1"/>
      <c r="E29298" s="41"/>
    </row>
    <row r="29299" spans="4:5" x14ac:dyDescent="0.2">
      <c r="D29299" s="1"/>
      <c r="E29299" s="41"/>
    </row>
    <row r="29300" spans="4:5" x14ac:dyDescent="0.2">
      <c r="D29300" s="1"/>
      <c r="E29300" s="41"/>
    </row>
    <row r="29301" spans="4:5" x14ac:dyDescent="0.2">
      <c r="D29301" s="1"/>
      <c r="E29301" s="41"/>
    </row>
    <row r="29302" spans="4:5" x14ac:dyDescent="0.2">
      <c r="D29302" s="1"/>
      <c r="E29302" s="41"/>
    </row>
    <row r="29303" spans="4:5" x14ac:dyDescent="0.2">
      <c r="D29303" s="1"/>
      <c r="E29303" s="41"/>
    </row>
    <row r="29304" spans="4:5" x14ac:dyDescent="0.2">
      <c r="D29304" s="1"/>
      <c r="E29304" s="41"/>
    </row>
    <row r="29305" spans="4:5" x14ac:dyDescent="0.2">
      <c r="D29305" s="1"/>
      <c r="E29305" s="41"/>
    </row>
    <row r="29306" spans="4:5" x14ac:dyDescent="0.2">
      <c r="D29306" s="1"/>
      <c r="E29306" s="41"/>
    </row>
    <row r="29307" spans="4:5" x14ac:dyDescent="0.2">
      <c r="D29307" s="1"/>
      <c r="E29307" s="41"/>
    </row>
    <row r="29308" spans="4:5" x14ac:dyDescent="0.2">
      <c r="D29308" s="1"/>
      <c r="E29308" s="41"/>
    </row>
    <row r="29309" spans="4:5" x14ac:dyDescent="0.2">
      <c r="D29309" s="1"/>
      <c r="E29309" s="41"/>
    </row>
    <row r="29310" spans="4:5" x14ac:dyDescent="0.2">
      <c r="D29310" s="1"/>
      <c r="E29310" s="41"/>
    </row>
    <row r="29311" spans="4:5" x14ac:dyDescent="0.2">
      <c r="D29311" s="1"/>
      <c r="E29311" s="41"/>
    </row>
    <row r="29312" spans="4:5" x14ac:dyDescent="0.2">
      <c r="D29312" s="1"/>
      <c r="E29312" s="41"/>
    </row>
    <row r="29313" spans="4:5" x14ac:dyDescent="0.2">
      <c r="D29313" s="1"/>
      <c r="E29313" s="41"/>
    </row>
    <row r="29314" spans="4:5" x14ac:dyDescent="0.2">
      <c r="D29314" s="1"/>
      <c r="E29314" s="41"/>
    </row>
    <row r="29315" spans="4:5" x14ac:dyDescent="0.2">
      <c r="D29315" s="1"/>
      <c r="E29315" s="41"/>
    </row>
    <row r="29316" spans="4:5" x14ac:dyDescent="0.2">
      <c r="D29316" s="1"/>
      <c r="E29316" s="41"/>
    </row>
    <row r="29317" spans="4:5" x14ac:dyDescent="0.2">
      <c r="D29317" s="1"/>
      <c r="E29317" s="41"/>
    </row>
    <row r="29318" spans="4:5" x14ac:dyDescent="0.2">
      <c r="D29318" s="1"/>
      <c r="E29318" s="41"/>
    </row>
    <row r="29319" spans="4:5" x14ac:dyDescent="0.2">
      <c r="D29319" s="1"/>
      <c r="E29319" s="41"/>
    </row>
    <row r="29320" spans="4:5" x14ac:dyDescent="0.2">
      <c r="D29320" s="1"/>
      <c r="E29320" s="41"/>
    </row>
    <row r="29321" spans="4:5" x14ac:dyDescent="0.2">
      <c r="D29321" s="1"/>
      <c r="E29321" s="41"/>
    </row>
    <row r="29322" spans="4:5" x14ac:dyDescent="0.2">
      <c r="D29322" s="1"/>
      <c r="E29322" s="41"/>
    </row>
    <row r="29323" spans="4:5" x14ac:dyDescent="0.2">
      <c r="D29323" s="1"/>
      <c r="E29323" s="41"/>
    </row>
    <row r="29324" spans="4:5" x14ac:dyDescent="0.2">
      <c r="D29324" s="1"/>
      <c r="E29324" s="41"/>
    </row>
    <row r="29325" spans="4:5" x14ac:dyDescent="0.2">
      <c r="D29325" s="1"/>
      <c r="E29325" s="41"/>
    </row>
    <row r="29326" spans="4:5" x14ac:dyDescent="0.2">
      <c r="D29326" s="1"/>
      <c r="E29326" s="41"/>
    </row>
    <row r="29327" spans="4:5" x14ac:dyDescent="0.2">
      <c r="D29327" s="1"/>
      <c r="E29327" s="41"/>
    </row>
    <row r="29328" spans="4:5" x14ac:dyDescent="0.2">
      <c r="D29328" s="1"/>
      <c r="E29328" s="41"/>
    </row>
    <row r="29329" spans="4:5" x14ac:dyDescent="0.2">
      <c r="D29329" s="1"/>
      <c r="E29329" s="41"/>
    </row>
    <row r="29330" spans="4:5" x14ac:dyDescent="0.2">
      <c r="D29330" s="1"/>
      <c r="E29330" s="41"/>
    </row>
    <row r="29331" spans="4:5" x14ac:dyDescent="0.2">
      <c r="D29331" s="1"/>
      <c r="E29331" s="41"/>
    </row>
    <row r="29332" spans="4:5" x14ac:dyDescent="0.2">
      <c r="D29332" s="1"/>
      <c r="E29332" s="41"/>
    </row>
    <row r="29333" spans="4:5" x14ac:dyDescent="0.2">
      <c r="D29333" s="1"/>
      <c r="E29333" s="41"/>
    </row>
    <row r="29334" spans="4:5" x14ac:dyDescent="0.2">
      <c r="D29334" s="1"/>
      <c r="E29334" s="41"/>
    </row>
    <row r="29335" spans="4:5" x14ac:dyDescent="0.2">
      <c r="D29335" s="1"/>
      <c r="E29335" s="41"/>
    </row>
    <row r="29336" spans="4:5" x14ac:dyDescent="0.2">
      <c r="D29336" s="1"/>
      <c r="E29336" s="41"/>
    </row>
    <row r="29337" spans="4:5" x14ac:dyDescent="0.2">
      <c r="D29337" s="1"/>
      <c r="E29337" s="41"/>
    </row>
    <row r="29338" spans="4:5" x14ac:dyDescent="0.2">
      <c r="D29338" s="1"/>
      <c r="E29338" s="41"/>
    </row>
    <row r="29339" spans="4:5" x14ac:dyDescent="0.2">
      <c r="D29339" s="1"/>
      <c r="E29339" s="41"/>
    </row>
    <row r="29340" spans="4:5" x14ac:dyDescent="0.2">
      <c r="D29340" s="1"/>
      <c r="E29340" s="41"/>
    </row>
    <row r="29341" spans="4:5" x14ac:dyDescent="0.2">
      <c r="D29341" s="1"/>
      <c r="E29341" s="41"/>
    </row>
    <row r="29342" spans="4:5" x14ac:dyDescent="0.2">
      <c r="D29342" s="1"/>
      <c r="E29342" s="41"/>
    </row>
    <row r="29343" spans="4:5" x14ac:dyDescent="0.2">
      <c r="D29343" s="1"/>
      <c r="E29343" s="41"/>
    </row>
    <row r="29344" spans="4:5" x14ac:dyDescent="0.2">
      <c r="D29344" s="1"/>
      <c r="E29344" s="41"/>
    </row>
    <row r="29345" spans="4:5" x14ac:dyDescent="0.2">
      <c r="D29345" s="1"/>
      <c r="E29345" s="41"/>
    </row>
    <row r="29346" spans="4:5" x14ac:dyDescent="0.2">
      <c r="D29346" s="1"/>
      <c r="E29346" s="41"/>
    </row>
    <row r="29347" spans="4:5" x14ac:dyDescent="0.2">
      <c r="D29347" s="1"/>
      <c r="E29347" s="41"/>
    </row>
    <row r="29348" spans="4:5" x14ac:dyDescent="0.2">
      <c r="D29348" s="1"/>
      <c r="E29348" s="41"/>
    </row>
    <row r="29349" spans="4:5" x14ac:dyDescent="0.2">
      <c r="D29349" s="1"/>
      <c r="E29349" s="41"/>
    </row>
    <row r="29350" spans="4:5" x14ac:dyDescent="0.2">
      <c r="D29350" s="1"/>
      <c r="E29350" s="41"/>
    </row>
    <row r="29351" spans="4:5" x14ac:dyDescent="0.2">
      <c r="D29351" s="1"/>
      <c r="E29351" s="41"/>
    </row>
    <row r="29352" spans="4:5" x14ac:dyDescent="0.2">
      <c r="D29352" s="1"/>
      <c r="E29352" s="41"/>
    </row>
    <row r="29353" spans="4:5" x14ac:dyDescent="0.2">
      <c r="D29353" s="1"/>
      <c r="E29353" s="41"/>
    </row>
    <row r="29354" spans="4:5" x14ac:dyDescent="0.2">
      <c r="D29354" s="1"/>
      <c r="E29354" s="41"/>
    </row>
    <row r="29355" spans="4:5" x14ac:dyDescent="0.2">
      <c r="D29355" s="1"/>
      <c r="E29355" s="41"/>
    </row>
    <row r="29356" spans="4:5" x14ac:dyDescent="0.2">
      <c r="D29356" s="1"/>
      <c r="E29356" s="41"/>
    </row>
    <row r="29357" spans="4:5" x14ac:dyDescent="0.2">
      <c r="D29357" s="1"/>
      <c r="E29357" s="41"/>
    </row>
    <row r="29358" spans="4:5" x14ac:dyDescent="0.2">
      <c r="D29358" s="1"/>
      <c r="E29358" s="41"/>
    </row>
    <row r="29359" spans="4:5" x14ac:dyDescent="0.2">
      <c r="D29359" s="1"/>
      <c r="E29359" s="41"/>
    </row>
    <row r="29360" spans="4:5" x14ac:dyDescent="0.2">
      <c r="D29360" s="1"/>
      <c r="E29360" s="41"/>
    </row>
    <row r="29361" spans="4:5" x14ac:dyDescent="0.2">
      <c r="D29361" s="1"/>
      <c r="E29361" s="41"/>
    </row>
    <row r="29362" spans="4:5" x14ac:dyDescent="0.2">
      <c r="D29362" s="1"/>
      <c r="E29362" s="41"/>
    </row>
    <row r="29363" spans="4:5" x14ac:dyDescent="0.2">
      <c r="D29363" s="1"/>
      <c r="E29363" s="41"/>
    </row>
    <row r="29364" spans="4:5" x14ac:dyDescent="0.2">
      <c r="D29364" s="1"/>
      <c r="E29364" s="41"/>
    </row>
    <row r="29365" spans="4:5" x14ac:dyDescent="0.2">
      <c r="D29365" s="1"/>
      <c r="E29365" s="41"/>
    </row>
    <row r="29366" spans="4:5" x14ac:dyDescent="0.2">
      <c r="D29366" s="1"/>
      <c r="E29366" s="41"/>
    </row>
    <row r="29367" spans="4:5" x14ac:dyDescent="0.2">
      <c r="D29367" s="1"/>
      <c r="E29367" s="41"/>
    </row>
    <row r="29368" spans="4:5" x14ac:dyDescent="0.2">
      <c r="D29368" s="1"/>
      <c r="E29368" s="41"/>
    </row>
    <row r="29369" spans="4:5" x14ac:dyDescent="0.2">
      <c r="D29369" s="1"/>
      <c r="E29369" s="41"/>
    </row>
    <row r="29370" spans="4:5" x14ac:dyDescent="0.2">
      <c r="D29370" s="1"/>
      <c r="E29370" s="41"/>
    </row>
    <row r="29371" spans="4:5" x14ac:dyDescent="0.2">
      <c r="D29371" s="1"/>
      <c r="E29371" s="41"/>
    </row>
    <row r="29372" spans="4:5" x14ac:dyDescent="0.2">
      <c r="D29372" s="1"/>
      <c r="E29372" s="41"/>
    </row>
    <row r="29373" spans="4:5" x14ac:dyDescent="0.2">
      <c r="D29373" s="1"/>
      <c r="E29373" s="41"/>
    </row>
    <row r="29374" spans="4:5" x14ac:dyDescent="0.2">
      <c r="D29374" s="1"/>
      <c r="E29374" s="41"/>
    </row>
    <row r="29375" spans="4:5" x14ac:dyDescent="0.2">
      <c r="D29375" s="1"/>
      <c r="E29375" s="41"/>
    </row>
    <row r="29376" spans="4:5" x14ac:dyDescent="0.2">
      <c r="D29376" s="1"/>
      <c r="E29376" s="41"/>
    </row>
    <row r="29377" spans="4:5" x14ac:dyDescent="0.2">
      <c r="D29377" s="1"/>
      <c r="E29377" s="41"/>
    </row>
    <row r="29378" spans="4:5" x14ac:dyDescent="0.2">
      <c r="D29378" s="1"/>
      <c r="E29378" s="41"/>
    </row>
    <row r="29379" spans="4:5" x14ac:dyDescent="0.2">
      <c r="D29379" s="1"/>
      <c r="E29379" s="41"/>
    </row>
    <row r="29380" spans="4:5" x14ac:dyDescent="0.2">
      <c r="D29380" s="1"/>
      <c r="E29380" s="41"/>
    </row>
    <row r="29381" spans="4:5" x14ac:dyDescent="0.2">
      <c r="D29381" s="1"/>
      <c r="E29381" s="41"/>
    </row>
    <row r="29382" spans="4:5" x14ac:dyDescent="0.2">
      <c r="D29382" s="1"/>
      <c r="E29382" s="41"/>
    </row>
    <row r="29383" spans="4:5" x14ac:dyDescent="0.2">
      <c r="D29383" s="1"/>
      <c r="E29383" s="41"/>
    </row>
    <row r="29384" spans="4:5" x14ac:dyDescent="0.2">
      <c r="D29384" s="1"/>
      <c r="E29384" s="41"/>
    </row>
    <row r="29385" spans="4:5" x14ac:dyDescent="0.2">
      <c r="D29385" s="1"/>
      <c r="E29385" s="41"/>
    </row>
    <row r="29386" spans="4:5" x14ac:dyDescent="0.2">
      <c r="D29386" s="1"/>
      <c r="E29386" s="41"/>
    </row>
    <row r="29387" spans="4:5" x14ac:dyDescent="0.2">
      <c r="D29387" s="1"/>
      <c r="E29387" s="41"/>
    </row>
    <row r="29388" spans="4:5" x14ac:dyDescent="0.2">
      <c r="D29388" s="1"/>
      <c r="E29388" s="41"/>
    </row>
    <row r="29389" spans="4:5" x14ac:dyDescent="0.2">
      <c r="D29389" s="1"/>
      <c r="E29389" s="41"/>
    </row>
    <row r="29390" spans="4:5" x14ac:dyDescent="0.2">
      <c r="D29390" s="1"/>
      <c r="E29390" s="41"/>
    </row>
    <row r="29391" spans="4:5" x14ac:dyDescent="0.2">
      <c r="D29391" s="1"/>
      <c r="E29391" s="41"/>
    </row>
    <row r="29392" spans="4:5" x14ac:dyDescent="0.2">
      <c r="D29392" s="1"/>
      <c r="E29392" s="41"/>
    </row>
    <row r="29393" spans="4:5" x14ac:dyDescent="0.2">
      <c r="D29393" s="1"/>
      <c r="E29393" s="41"/>
    </row>
    <row r="29394" spans="4:5" x14ac:dyDescent="0.2">
      <c r="D29394" s="1"/>
      <c r="E29394" s="41"/>
    </row>
    <row r="29395" spans="4:5" x14ac:dyDescent="0.2">
      <c r="D29395" s="1"/>
      <c r="E29395" s="41"/>
    </row>
    <row r="29396" spans="4:5" x14ac:dyDescent="0.2">
      <c r="D29396" s="1"/>
      <c r="E29396" s="41"/>
    </row>
    <row r="29397" spans="4:5" x14ac:dyDescent="0.2">
      <c r="D29397" s="1"/>
      <c r="E29397" s="41"/>
    </row>
    <row r="29398" spans="4:5" x14ac:dyDescent="0.2">
      <c r="D29398" s="1"/>
      <c r="E29398" s="41"/>
    </row>
    <row r="29399" spans="4:5" x14ac:dyDescent="0.2">
      <c r="D29399" s="1"/>
      <c r="E29399" s="41"/>
    </row>
    <row r="29400" spans="4:5" x14ac:dyDescent="0.2">
      <c r="D29400" s="1"/>
      <c r="E29400" s="41"/>
    </row>
    <row r="29401" spans="4:5" x14ac:dyDescent="0.2">
      <c r="D29401" s="1"/>
      <c r="E29401" s="41"/>
    </row>
    <row r="29402" spans="4:5" x14ac:dyDescent="0.2">
      <c r="D29402" s="1"/>
      <c r="E29402" s="41"/>
    </row>
    <row r="29403" spans="4:5" x14ac:dyDescent="0.2">
      <c r="D29403" s="1"/>
      <c r="E29403" s="41"/>
    </row>
    <row r="29404" spans="4:5" x14ac:dyDescent="0.2">
      <c r="D29404" s="1"/>
      <c r="E29404" s="41"/>
    </row>
    <row r="29405" spans="4:5" x14ac:dyDescent="0.2">
      <c r="D29405" s="1"/>
      <c r="E29405" s="41"/>
    </row>
    <row r="29406" spans="4:5" x14ac:dyDescent="0.2">
      <c r="D29406" s="1"/>
      <c r="E29406" s="41"/>
    </row>
    <row r="29407" spans="4:5" x14ac:dyDescent="0.2">
      <c r="D29407" s="1"/>
      <c r="E29407" s="41"/>
    </row>
    <row r="29408" spans="4:5" x14ac:dyDescent="0.2">
      <c r="D29408" s="1"/>
      <c r="E29408" s="41"/>
    </row>
    <row r="29409" spans="4:5" x14ac:dyDescent="0.2">
      <c r="D29409" s="1"/>
      <c r="E29409" s="41"/>
    </row>
    <row r="29410" spans="4:5" x14ac:dyDescent="0.2">
      <c r="D29410" s="1"/>
      <c r="E29410" s="41"/>
    </row>
    <row r="29411" spans="4:5" x14ac:dyDescent="0.2">
      <c r="D29411" s="1"/>
      <c r="E29411" s="41"/>
    </row>
    <row r="29412" spans="4:5" x14ac:dyDescent="0.2">
      <c r="D29412" s="1"/>
      <c r="E29412" s="41"/>
    </row>
    <row r="29413" spans="4:5" x14ac:dyDescent="0.2">
      <c r="D29413" s="1"/>
      <c r="E29413" s="41"/>
    </row>
    <row r="29414" spans="4:5" x14ac:dyDescent="0.2">
      <c r="D29414" s="1"/>
      <c r="E29414" s="41"/>
    </row>
    <row r="29415" spans="4:5" x14ac:dyDescent="0.2">
      <c r="D29415" s="1"/>
      <c r="E29415" s="41"/>
    </row>
    <row r="29416" spans="4:5" x14ac:dyDescent="0.2">
      <c r="D29416" s="1"/>
      <c r="E29416" s="41"/>
    </row>
    <row r="29417" spans="4:5" x14ac:dyDescent="0.2">
      <c r="D29417" s="1"/>
      <c r="E29417" s="41"/>
    </row>
    <row r="29418" spans="4:5" x14ac:dyDescent="0.2">
      <c r="D29418" s="1"/>
      <c r="E29418" s="41"/>
    </row>
    <row r="29419" spans="4:5" x14ac:dyDescent="0.2">
      <c r="D29419" s="1"/>
      <c r="E29419" s="41"/>
    </row>
    <row r="29420" spans="4:5" x14ac:dyDescent="0.2">
      <c r="D29420" s="1"/>
      <c r="E29420" s="41"/>
    </row>
    <row r="29421" spans="4:5" x14ac:dyDescent="0.2">
      <c r="D29421" s="1"/>
      <c r="E29421" s="41"/>
    </row>
    <row r="29422" spans="4:5" x14ac:dyDescent="0.2">
      <c r="D29422" s="1"/>
      <c r="E29422" s="41"/>
    </row>
    <row r="29423" spans="4:5" x14ac:dyDescent="0.2">
      <c r="D29423" s="1"/>
      <c r="E29423" s="41"/>
    </row>
    <row r="29424" spans="4:5" x14ac:dyDescent="0.2">
      <c r="D29424" s="1"/>
      <c r="E29424" s="41"/>
    </row>
    <row r="29425" spans="4:5" x14ac:dyDescent="0.2">
      <c r="D29425" s="1"/>
      <c r="E29425" s="41"/>
    </row>
    <row r="29426" spans="4:5" x14ac:dyDescent="0.2">
      <c r="D29426" s="1"/>
      <c r="E29426" s="41"/>
    </row>
    <row r="29427" spans="4:5" x14ac:dyDescent="0.2">
      <c r="D29427" s="1"/>
      <c r="E29427" s="41"/>
    </row>
    <row r="29428" spans="4:5" x14ac:dyDescent="0.2">
      <c r="D29428" s="1"/>
      <c r="E29428" s="41"/>
    </row>
    <row r="29429" spans="4:5" x14ac:dyDescent="0.2">
      <c r="D29429" s="1"/>
      <c r="E29429" s="41"/>
    </row>
    <row r="29430" spans="4:5" x14ac:dyDescent="0.2">
      <c r="D29430" s="1"/>
      <c r="E29430" s="41"/>
    </row>
    <row r="29431" spans="4:5" x14ac:dyDescent="0.2">
      <c r="D29431" s="1"/>
      <c r="E29431" s="41"/>
    </row>
    <row r="29432" spans="4:5" x14ac:dyDescent="0.2">
      <c r="D29432" s="1"/>
      <c r="E29432" s="41"/>
    </row>
    <row r="29433" spans="4:5" x14ac:dyDescent="0.2">
      <c r="D29433" s="1"/>
      <c r="E29433" s="41"/>
    </row>
    <row r="29434" spans="4:5" x14ac:dyDescent="0.2">
      <c r="D29434" s="1"/>
      <c r="E29434" s="41"/>
    </row>
    <row r="29435" spans="4:5" x14ac:dyDescent="0.2">
      <c r="D29435" s="1"/>
      <c r="E29435" s="41"/>
    </row>
    <row r="29436" spans="4:5" x14ac:dyDescent="0.2">
      <c r="D29436" s="1"/>
      <c r="E29436" s="41"/>
    </row>
    <row r="29437" spans="4:5" x14ac:dyDescent="0.2">
      <c r="D29437" s="1"/>
      <c r="E29437" s="41"/>
    </row>
    <row r="29438" spans="4:5" x14ac:dyDescent="0.2">
      <c r="D29438" s="1"/>
      <c r="E29438" s="41"/>
    </row>
    <row r="29439" spans="4:5" x14ac:dyDescent="0.2">
      <c r="D29439" s="1"/>
      <c r="E29439" s="41"/>
    </row>
    <row r="29440" spans="4:5" x14ac:dyDescent="0.2">
      <c r="D29440" s="1"/>
      <c r="E29440" s="41"/>
    </row>
    <row r="29441" spans="4:5" x14ac:dyDescent="0.2">
      <c r="D29441" s="1"/>
      <c r="E29441" s="41"/>
    </row>
    <row r="29442" spans="4:5" x14ac:dyDescent="0.2">
      <c r="D29442" s="1"/>
      <c r="E29442" s="41"/>
    </row>
    <row r="29443" spans="4:5" x14ac:dyDescent="0.2">
      <c r="D29443" s="1"/>
      <c r="E29443" s="41"/>
    </row>
    <row r="29444" spans="4:5" x14ac:dyDescent="0.2">
      <c r="D29444" s="1"/>
      <c r="E29444" s="41"/>
    </row>
    <row r="29445" spans="4:5" x14ac:dyDescent="0.2">
      <c r="D29445" s="1"/>
      <c r="E29445" s="41"/>
    </row>
    <row r="29446" spans="4:5" x14ac:dyDescent="0.2">
      <c r="D29446" s="1"/>
      <c r="E29446" s="41"/>
    </row>
    <row r="29447" spans="4:5" x14ac:dyDescent="0.2">
      <c r="D29447" s="1"/>
      <c r="E29447" s="41"/>
    </row>
    <row r="29448" spans="4:5" x14ac:dyDescent="0.2">
      <c r="D29448" s="1"/>
      <c r="E29448" s="41"/>
    </row>
    <row r="29449" spans="4:5" x14ac:dyDescent="0.2">
      <c r="D29449" s="1"/>
      <c r="E29449" s="41"/>
    </row>
    <row r="29450" spans="4:5" x14ac:dyDescent="0.2">
      <c r="D29450" s="1"/>
      <c r="E29450" s="41"/>
    </row>
    <row r="29451" spans="4:5" x14ac:dyDescent="0.2">
      <c r="D29451" s="1"/>
      <c r="E29451" s="41"/>
    </row>
    <row r="29452" spans="4:5" x14ac:dyDescent="0.2">
      <c r="D29452" s="1"/>
      <c r="E29452" s="41"/>
    </row>
    <row r="29453" spans="4:5" x14ac:dyDescent="0.2">
      <c r="D29453" s="1"/>
      <c r="E29453" s="41"/>
    </row>
    <row r="29454" spans="4:5" x14ac:dyDescent="0.2">
      <c r="D29454" s="1"/>
      <c r="E29454" s="41"/>
    </row>
    <row r="29455" spans="4:5" x14ac:dyDescent="0.2">
      <c r="D29455" s="1"/>
      <c r="E29455" s="41"/>
    </row>
    <row r="29456" spans="4:5" x14ac:dyDescent="0.2">
      <c r="D29456" s="1"/>
      <c r="E29456" s="41"/>
    </row>
    <row r="29457" spans="4:5" x14ac:dyDescent="0.2">
      <c r="D29457" s="1"/>
      <c r="E29457" s="41"/>
    </row>
    <row r="29458" spans="4:5" x14ac:dyDescent="0.2">
      <c r="D29458" s="1"/>
      <c r="E29458" s="41"/>
    </row>
    <row r="29459" spans="4:5" x14ac:dyDescent="0.2">
      <c r="D29459" s="1"/>
      <c r="E29459" s="41"/>
    </row>
    <row r="29460" spans="4:5" x14ac:dyDescent="0.2">
      <c r="D29460" s="1"/>
      <c r="E29460" s="41"/>
    </row>
    <row r="29461" spans="4:5" x14ac:dyDescent="0.2">
      <c r="D29461" s="1"/>
      <c r="E29461" s="41"/>
    </row>
    <row r="29462" spans="4:5" x14ac:dyDescent="0.2">
      <c r="D29462" s="1"/>
      <c r="E29462" s="41"/>
    </row>
    <row r="29463" spans="4:5" x14ac:dyDescent="0.2">
      <c r="D29463" s="1"/>
      <c r="E29463" s="41"/>
    </row>
    <row r="29464" spans="4:5" x14ac:dyDescent="0.2">
      <c r="D29464" s="1"/>
      <c r="E29464" s="41"/>
    </row>
    <row r="29465" spans="4:5" x14ac:dyDescent="0.2">
      <c r="D29465" s="1"/>
      <c r="E29465" s="41"/>
    </row>
    <row r="29466" spans="4:5" x14ac:dyDescent="0.2">
      <c r="D29466" s="1"/>
      <c r="E29466" s="41"/>
    </row>
    <row r="29467" spans="4:5" x14ac:dyDescent="0.2">
      <c r="D29467" s="1"/>
      <c r="E29467" s="41"/>
    </row>
    <row r="29468" spans="4:5" x14ac:dyDescent="0.2">
      <c r="D29468" s="1"/>
      <c r="E29468" s="41"/>
    </row>
    <row r="29469" spans="4:5" x14ac:dyDescent="0.2">
      <c r="D29469" s="1"/>
      <c r="E29469" s="41"/>
    </row>
    <row r="29470" spans="4:5" x14ac:dyDescent="0.2">
      <c r="D29470" s="1"/>
      <c r="E29470" s="41"/>
    </row>
    <row r="29471" spans="4:5" x14ac:dyDescent="0.2">
      <c r="D29471" s="1"/>
      <c r="E29471" s="41"/>
    </row>
    <row r="29472" spans="4:5" x14ac:dyDescent="0.2">
      <c r="D29472" s="1"/>
      <c r="E29472" s="41"/>
    </row>
    <row r="29473" spans="4:5" x14ac:dyDescent="0.2">
      <c r="D29473" s="1"/>
      <c r="E29473" s="41"/>
    </row>
    <row r="29474" spans="4:5" x14ac:dyDescent="0.2">
      <c r="D29474" s="1"/>
      <c r="E29474" s="41"/>
    </row>
    <row r="29475" spans="4:5" x14ac:dyDescent="0.2">
      <c r="D29475" s="1"/>
      <c r="E29475" s="41"/>
    </row>
    <row r="29476" spans="4:5" x14ac:dyDescent="0.2">
      <c r="D29476" s="1"/>
      <c r="E29476" s="41"/>
    </row>
    <row r="29477" spans="4:5" x14ac:dyDescent="0.2">
      <c r="D29477" s="1"/>
      <c r="E29477" s="41"/>
    </row>
    <row r="29478" spans="4:5" x14ac:dyDescent="0.2">
      <c r="D29478" s="1"/>
      <c r="E29478" s="41"/>
    </row>
    <row r="29479" spans="4:5" x14ac:dyDescent="0.2">
      <c r="D29479" s="1"/>
      <c r="E29479" s="41"/>
    </row>
    <row r="29480" spans="4:5" x14ac:dyDescent="0.2">
      <c r="D29480" s="1"/>
      <c r="E29480" s="41"/>
    </row>
    <row r="29481" spans="4:5" x14ac:dyDescent="0.2">
      <c r="D29481" s="1"/>
      <c r="E29481" s="41"/>
    </row>
    <row r="29482" spans="4:5" x14ac:dyDescent="0.2">
      <c r="D29482" s="1"/>
      <c r="E29482" s="41"/>
    </row>
    <row r="29483" spans="4:5" x14ac:dyDescent="0.2">
      <c r="D29483" s="1"/>
      <c r="E29483" s="41"/>
    </row>
    <row r="29484" spans="4:5" x14ac:dyDescent="0.2">
      <c r="D29484" s="1"/>
      <c r="E29484" s="41"/>
    </row>
    <row r="29485" spans="4:5" x14ac:dyDescent="0.2">
      <c r="D29485" s="1"/>
      <c r="E29485" s="41"/>
    </row>
    <row r="29486" spans="4:5" x14ac:dyDescent="0.2">
      <c r="D29486" s="1"/>
      <c r="E29486" s="41"/>
    </row>
    <row r="29487" spans="4:5" x14ac:dyDescent="0.2">
      <c r="D29487" s="1"/>
      <c r="E29487" s="41"/>
    </row>
    <row r="29488" spans="4:5" x14ac:dyDescent="0.2">
      <c r="D29488" s="1"/>
      <c r="E29488" s="41"/>
    </row>
    <row r="29489" spans="4:5" x14ac:dyDescent="0.2">
      <c r="D29489" s="1"/>
      <c r="E29489" s="41"/>
    </row>
    <row r="29490" spans="4:5" x14ac:dyDescent="0.2">
      <c r="D29490" s="1"/>
      <c r="E29490" s="41"/>
    </row>
    <row r="29491" spans="4:5" x14ac:dyDescent="0.2">
      <c r="D29491" s="1"/>
      <c r="E29491" s="41"/>
    </row>
    <row r="29492" spans="4:5" x14ac:dyDescent="0.2">
      <c r="D29492" s="1"/>
      <c r="E29492" s="41"/>
    </row>
    <row r="29493" spans="4:5" x14ac:dyDescent="0.2">
      <c r="D29493" s="1"/>
      <c r="E29493" s="41"/>
    </row>
    <row r="29494" spans="4:5" x14ac:dyDescent="0.2">
      <c r="D29494" s="1"/>
      <c r="E29494" s="41"/>
    </row>
    <row r="29495" spans="4:5" x14ac:dyDescent="0.2">
      <c r="D29495" s="1"/>
      <c r="E29495" s="41"/>
    </row>
    <row r="29496" spans="4:5" x14ac:dyDescent="0.2">
      <c r="D29496" s="1"/>
      <c r="E29496" s="41"/>
    </row>
    <row r="29497" spans="4:5" x14ac:dyDescent="0.2">
      <c r="D29497" s="1"/>
      <c r="E29497" s="41"/>
    </row>
    <row r="29498" spans="4:5" x14ac:dyDescent="0.2">
      <c r="D29498" s="1"/>
      <c r="E29498" s="41"/>
    </row>
    <row r="29499" spans="4:5" x14ac:dyDescent="0.2">
      <c r="D29499" s="1"/>
      <c r="E29499" s="41"/>
    </row>
    <row r="29500" spans="4:5" x14ac:dyDescent="0.2">
      <c r="D29500" s="1"/>
      <c r="E29500" s="41"/>
    </row>
    <row r="29501" spans="4:5" x14ac:dyDescent="0.2">
      <c r="D29501" s="1"/>
      <c r="E29501" s="41"/>
    </row>
    <row r="29502" spans="4:5" x14ac:dyDescent="0.2">
      <c r="D29502" s="1"/>
      <c r="E29502" s="41"/>
    </row>
    <row r="29503" spans="4:5" x14ac:dyDescent="0.2">
      <c r="D29503" s="1"/>
      <c r="E29503" s="41"/>
    </row>
    <row r="29504" spans="4:5" x14ac:dyDescent="0.2">
      <c r="D29504" s="1"/>
      <c r="E29504" s="41"/>
    </row>
    <row r="29505" spans="4:5" x14ac:dyDescent="0.2">
      <c r="D29505" s="1"/>
      <c r="E29505" s="41"/>
    </row>
    <row r="29506" spans="4:5" x14ac:dyDescent="0.2">
      <c r="D29506" s="1"/>
      <c r="E29506" s="41"/>
    </row>
    <row r="29507" spans="4:5" x14ac:dyDescent="0.2">
      <c r="D29507" s="1"/>
      <c r="E29507" s="41"/>
    </row>
    <row r="29508" spans="4:5" x14ac:dyDescent="0.2">
      <c r="D29508" s="1"/>
      <c r="E29508" s="41"/>
    </row>
    <row r="29509" spans="4:5" x14ac:dyDescent="0.2">
      <c r="D29509" s="1"/>
      <c r="E29509" s="41"/>
    </row>
    <row r="29510" spans="4:5" x14ac:dyDescent="0.2">
      <c r="D29510" s="1"/>
      <c r="E29510" s="41"/>
    </row>
    <row r="29511" spans="4:5" x14ac:dyDescent="0.2">
      <c r="D29511" s="1"/>
      <c r="E29511" s="41"/>
    </row>
    <row r="29512" spans="4:5" x14ac:dyDescent="0.2">
      <c r="D29512" s="1"/>
      <c r="E29512" s="41"/>
    </row>
    <row r="29513" spans="4:5" x14ac:dyDescent="0.2">
      <c r="D29513" s="1"/>
      <c r="E29513" s="41"/>
    </row>
    <row r="29514" spans="4:5" x14ac:dyDescent="0.2">
      <c r="D29514" s="1"/>
      <c r="E29514" s="41"/>
    </row>
    <row r="29515" spans="4:5" x14ac:dyDescent="0.2">
      <c r="D29515" s="1"/>
      <c r="E29515" s="41"/>
    </row>
    <row r="29516" spans="4:5" x14ac:dyDescent="0.2">
      <c r="D29516" s="1"/>
      <c r="E29516" s="41"/>
    </row>
    <row r="29517" spans="4:5" x14ac:dyDescent="0.2">
      <c r="D29517" s="1"/>
      <c r="E29517" s="41"/>
    </row>
    <row r="29518" spans="4:5" x14ac:dyDescent="0.2">
      <c r="D29518" s="1"/>
      <c r="E29518" s="41"/>
    </row>
    <row r="29519" spans="4:5" x14ac:dyDescent="0.2">
      <c r="D29519" s="1"/>
      <c r="E29519" s="41"/>
    </row>
    <row r="29520" spans="4:5" x14ac:dyDescent="0.2">
      <c r="D29520" s="1"/>
      <c r="E29520" s="41"/>
    </row>
    <row r="29521" spans="4:5" x14ac:dyDescent="0.2">
      <c r="D29521" s="1"/>
      <c r="E29521" s="41"/>
    </row>
    <row r="29522" spans="4:5" x14ac:dyDescent="0.2">
      <c r="D29522" s="1"/>
      <c r="E29522" s="41"/>
    </row>
    <row r="29523" spans="4:5" x14ac:dyDescent="0.2">
      <c r="D29523" s="1"/>
      <c r="E29523" s="41"/>
    </row>
    <row r="29524" spans="4:5" x14ac:dyDescent="0.2">
      <c r="D29524" s="1"/>
      <c r="E29524" s="41"/>
    </row>
    <row r="29525" spans="4:5" x14ac:dyDescent="0.2">
      <c r="D29525" s="1"/>
      <c r="E29525" s="41"/>
    </row>
    <row r="29526" spans="4:5" x14ac:dyDescent="0.2">
      <c r="D29526" s="1"/>
      <c r="E29526" s="41"/>
    </row>
    <row r="29527" spans="4:5" x14ac:dyDescent="0.2">
      <c r="D29527" s="1"/>
      <c r="E29527" s="41"/>
    </row>
    <row r="29528" spans="4:5" x14ac:dyDescent="0.2">
      <c r="D29528" s="1"/>
      <c r="E29528" s="41"/>
    </row>
    <row r="29529" spans="4:5" x14ac:dyDescent="0.2">
      <c r="D29529" s="1"/>
      <c r="E29529" s="41"/>
    </row>
    <row r="29530" spans="4:5" x14ac:dyDescent="0.2">
      <c r="D29530" s="1"/>
      <c r="E29530" s="41"/>
    </row>
    <row r="29531" spans="4:5" x14ac:dyDescent="0.2">
      <c r="D29531" s="1"/>
      <c r="E29531" s="41"/>
    </row>
    <row r="29532" spans="4:5" x14ac:dyDescent="0.2">
      <c r="D29532" s="1"/>
      <c r="E29532" s="41"/>
    </row>
    <row r="29533" spans="4:5" x14ac:dyDescent="0.2">
      <c r="D29533" s="1"/>
      <c r="E29533" s="41"/>
    </row>
    <row r="29534" spans="4:5" x14ac:dyDescent="0.2">
      <c r="D29534" s="1"/>
      <c r="E29534" s="41"/>
    </row>
    <row r="29535" spans="4:5" x14ac:dyDescent="0.2">
      <c r="D29535" s="1"/>
      <c r="E29535" s="41"/>
    </row>
    <row r="29536" spans="4:5" x14ac:dyDescent="0.2">
      <c r="D29536" s="1"/>
      <c r="E29536" s="41"/>
    </row>
    <row r="29537" spans="4:5" x14ac:dyDescent="0.2">
      <c r="D29537" s="1"/>
      <c r="E29537" s="41"/>
    </row>
    <row r="29538" spans="4:5" x14ac:dyDescent="0.2">
      <c r="D29538" s="1"/>
      <c r="E29538" s="41"/>
    </row>
    <row r="29539" spans="4:5" x14ac:dyDescent="0.2">
      <c r="D29539" s="1"/>
      <c r="E29539" s="41"/>
    </row>
    <row r="29540" spans="4:5" x14ac:dyDescent="0.2">
      <c r="D29540" s="1"/>
      <c r="E29540" s="41"/>
    </row>
    <row r="29541" spans="4:5" x14ac:dyDescent="0.2">
      <c r="D29541" s="1"/>
      <c r="E29541" s="41"/>
    </row>
    <row r="29542" spans="4:5" x14ac:dyDescent="0.2">
      <c r="D29542" s="1"/>
      <c r="E29542" s="41"/>
    </row>
    <row r="29543" spans="4:5" x14ac:dyDescent="0.2">
      <c r="D29543" s="1"/>
      <c r="E29543" s="41"/>
    </row>
    <row r="29544" spans="4:5" x14ac:dyDescent="0.2">
      <c r="D29544" s="1"/>
      <c r="E29544" s="41"/>
    </row>
    <row r="29545" spans="4:5" x14ac:dyDescent="0.2">
      <c r="D29545" s="1"/>
      <c r="E29545" s="41"/>
    </row>
    <row r="29546" spans="4:5" x14ac:dyDescent="0.2">
      <c r="D29546" s="1"/>
      <c r="E29546" s="41"/>
    </row>
    <row r="29547" spans="4:5" x14ac:dyDescent="0.2">
      <c r="D29547" s="1"/>
      <c r="E29547" s="41"/>
    </row>
    <row r="29548" spans="4:5" x14ac:dyDescent="0.2">
      <c r="D29548" s="1"/>
      <c r="E29548" s="41"/>
    </row>
    <row r="29549" spans="4:5" x14ac:dyDescent="0.2">
      <c r="D29549" s="1"/>
      <c r="E29549" s="41"/>
    </row>
    <row r="29550" spans="4:5" x14ac:dyDescent="0.2">
      <c r="D29550" s="1"/>
      <c r="E29550" s="41"/>
    </row>
    <row r="29551" spans="4:5" x14ac:dyDescent="0.2">
      <c r="D29551" s="1"/>
      <c r="E29551" s="41"/>
    </row>
    <row r="29552" spans="4:5" x14ac:dyDescent="0.2">
      <c r="D29552" s="1"/>
      <c r="E29552" s="41"/>
    </row>
    <row r="29553" spans="4:5" x14ac:dyDescent="0.2">
      <c r="D29553" s="1"/>
      <c r="E29553" s="41"/>
    </row>
    <row r="29554" spans="4:5" x14ac:dyDescent="0.2">
      <c r="D29554" s="1"/>
      <c r="E29554" s="41"/>
    </row>
    <row r="29555" spans="4:5" x14ac:dyDescent="0.2">
      <c r="D29555" s="1"/>
      <c r="E29555" s="41"/>
    </row>
    <row r="29556" spans="4:5" x14ac:dyDescent="0.2">
      <c r="D29556" s="1"/>
      <c r="E29556" s="41"/>
    </row>
    <row r="29557" spans="4:5" x14ac:dyDescent="0.2">
      <c r="D29557" s="1"/>
      <c r="E29557" s="41"/>
    </row>
    <row r="29558" spans="4:5" x14ac:dyDescent="0.2">
      <c r="D29558" s="1"/>
      <c r="E29558" s="41"/>
    </row>
    <row r="29559" spans="4:5" x14ac:dyDescent="0.2">
      <c r="D29559" s="1"/>
      <c r="E29559" s="41"/>
    </row>
    <row r="29560" spans="4:5" x14ac:dyDescent="0.2">
      <c r="D29560" s="1"/>
      <c r="E29560" s="41"/>
    </row>
    <row r="29561" spans="4:5" x14ac:dyDescent="0.2">
      <c r="D29561" s="1"/>
      <c r="E29561" s="41"/>
    </row>
    <row r="29562" spans="4:5" x14ac:dyDescent="0.2">
      <c r="D29562" s="1"/>
      <c r="E29562" s="41"/>
    </row>
    <row r="29563" spans="4:5" x14ac:dyDescent="0.2">
      <c r="D29563" s="1"/>
      <c r="E29563" s="41"/>
    </row>
    <row r="29564" spans="4:5" x14ac:dyDescent="0.2">
      <c r="D29564" s="1"/>
      <c r="E29564" s="41"/>
    </row>
    <row r="29565" spans="4:5" x14ac:dyDescent="0.2">
      <c r="D29565" s="1"/>
      <c r="E29565" s="41"/>
    </row>
    <row r="29566" spans="4:5" x14ac:dyDescent="0.2">
      <c r="D29566" s="1"/>
      <c r="E29566" s="41"/>
    </row>
    <row r="29567" spans="4:5" x14ac:dyDescent="0.2">
      <c r="D29567" s="1"/>
      <c r="E29567" s="41"/>
    </row>
    <row r="29568" spans="4:5" x14ac:dyDescent="0.2">
      <c r="D29568" s="1"/>
      <c r="E29568" s="41"/>
    </row>
    <row r="29569" spans="4:5" x14ac:dyDescent="0.2">
      <c r="D29569" s="1"/>
      <c r="E29569" s="41"/>
    </row>
    <row r="29570" spans="4:5" x14ac:dyDescent="0.2">
      <c r="D29570" s="1"/>
      <c r="E29570" s="41"/>
    </row>
    <row r="29571" spans="4:5" x14ac:dyDescent="0.2">
      <c r="D29571" s="1"/>
      <c r="E29571" s="41"/>
    </row>
    <row r="29572" spans="4:5" x14ac:dyDescent="0.2">
      <c r="D29572" s="1"/>
      <c r="E29572" s="41"/>
    </row>
    <row r="29573" spans="4:5" x14ac:dyDescent="0.2">
      <c r="D29573" s="1"/>
      <c r="E29573" s="41"/>
    </row>
    <row r="29574" spans="4:5" x14ac:dyDescent="0.2">
      <c r="D29574" s="1"/>
      <c r="E29574" s="41"/>
    </row>
    <row r="29575" spans="4:5" x14ac:dyDescent="0.2">
      <c r="D29575" s="1"/>
      <c r="E29575" s="41"/>
    </row>
    <row r="29576" spans="4:5" x14ac:dyDescent="0.2">
      <c r="D29576" s="1"/>
      <c r="E29576" s="41"/>
    </row>
    <row r="29577" spans="4:5" x14ac:dyDescent="0.2">
      <c r="D29577" s="1"/>
      <c r="E29577" s="41"/>
    </row>
    <row r="29578" spans="4:5" x14ac:dyDescent="0.2">
      <c r="D29578" s="1"/>
      <c r="E29578" s="41"/>
    </row>
    <row r="29579" spans="4:5" x14ac:dyDescent="0.2">
      <c r="D29579" s="1"/>
      <c r="E29579" s="41"/>
    </row>
    <row r="29580" spans="4:5" x14ac:dyDescent="0.2">
      <c r="D29580" s="1"/>
      <c r="E29580" s="41"/>
    </row>
    <row r="29581" spans="4:5" x14ac:dyDescent="0.2">
      <c r="D29581" s="1"/>
      <c r="E29581" s="41"/>
    </row>
    <row r="29582" spans="4:5" x14ac:dyDescent="0.2">
      <c r="D29582" s="1"/>
      <c r="E29582" s="41"/>
    </row>
    <row r="29583" spans="4:5" x14ac:dyDescent="0.2">
      <c r="D29583" s="1"/>
      <c r="E29583" s="41"/>
    </row>
    <row r="29584" spans="4:5" x14ac:dyDescent="0.2">
      <c r="D29584" s="1"/>
      <c r="E29584" s="41"/>
    </row>
    <row r="29585" spans="4:5" x14ac:dyDescent="0.2">
      <c r="D29585" s="1"/>
      <c r="E29585" s="41"/>
    </row>
    <row r="29586" spans="4:5" x14ac:dyDescent="0.2">
      <c r="D29586" s="1"/>
      <c r="E29586" s="41"/>
    </row>
    <row r="29587" spans="4:5" x14ac:dyDescent="0.2">
      <c r="D29587" s="1"/>
      <c r="E29587" s="41"/>
    </row>
    <row r="29588" spans="4:5" x14ac:dyDescent="0.2">
      <c r="D29588" s="1"/>
      <c r="E29588" s="41"/>
    </row>
    <row r="29589" spans="4:5" x14ac:dyDescent="0.2">
      <c r="D29589" s="1"/>
      <c r="E29589" s="41"/>
    </row>
    <row r="29590" spans="4:5" x14ac:dyDescent="0.2">
      <c r="D29590" s="1"/>
      <c r="E29590" s="41"/>
    </row>
    <row r="29591" spans="4:5" x14ac:dyDescent="0.2">
      <c r="D29591" s="1"/>
      <c r="E29591" s="41"/>
    </row>
    <row r="29592" spans="4:5" x14ac:dyDescent="0.2">
      <c r="D29592" s="1"/>
      <c r="E29592" s="41"/>
    </row>
    <row r="29593" spans="4:5" x14ac:dyDescent="0.2">
      <c r="D29593" s="1"/>
      <c r="E29593" s="41"/>
    </row>
    <row r="29594" spans="4:5" x14ac:dyDescent="0.2">
      <c r="D29594" s="1"/>
      <c r="E29594" s="41"/>
    </row>
    <row r="29595" spans="4:5" x14ac:dyDescent="0.2">
      <c r="D29595" s="1"/>
      <c r="E29595" s="41"/>
    </row>
    <row r="29596" spans="4:5" x14ac:dyDescent="0.2">
      <c r="D29596" s="1"/>
      <c r="E29596" s="41"/>
    </row>
    <row r="29597" spans="4:5" x14ac:dyDescent="0.2">
      <c r="D29597" s="1"/>
      <c r="E29597" s="41"/>
    </row>
    <row r="29598" spans="4:5" x14ac:dyDescent="0.2">
      <c r="D29598" s="1"/>
      <c r="E29598" s="41"/>
    </row>
    <row r="29599" spans="4:5" x14ac:dyDescent="0.2">
      <c r="D29599" s="1"/>
      <c r="E29599" s="41"/>
    </row>
    <row r="29600" spans="4:5" x14ac:dyDescent="0.2">
      <c r="D29600" s="1"/>
      <c r="E29600" s="41"/>
    </row>
    <row r="29601" spans="4:5" x14ac:dyDescent="0.2">
      <c r="D29601" s="1"/>
      <c r="E29601" s="41"/>
    </row>
    <row r="29602" spans="4:5" x14ac:dyDescent="0.2">
      <c r="D29602" s="1"/>
      <c r="E29602" s="41"/>
    </row>
    <row r="29603" spans="4:5" x14ac:dyDescent="0.2">
      <c r="D29603" s="1"/>
      <c r="E29603" s="41"/>
    </row>
    <row r="29604" spans="4:5" x14ac:dyDescent="0.2">
      <c r="D29604" s="1"/>
      <c r="E29604" s="41"/>
    </row>
    <row r="29605" spans="4:5" x14ac:dyDescent="0.2">
      <c r="D29605" s="1"/>
      <c r="E29605" s="41"/>
    </row>
    <row r="29606" spans="4:5" x14ac:dyDescent="0.2">
      <c r="D29606" s="1"/>
      <c r="E29606" s="41"/>
    </row>
    <row r="29607" spans="4:5" x14ac:dyDescent="0.2">
      <c r="D29607" s="1"/>
      <c r="E29607" s="41"/>
    </row>
    <row r="29608" spans="4:5" x14ac:dyDescent="0.2">
      <c r="D29608" s="1"/>
      <c r="E29608" s="41"/>
    </row>
    <row r="29609" spans="4:5" x14ac:dyDescent="0.2">
      <c r="D29609" s="1"/>
      <c r="E29609" s="41"/>
    </row>
    <row r="29610" spans="4:5" x14ac:dyDescent="0.2">
      <c r="D29610" s="1"/>
      <c r="E29610" s="41"/>
    </row>
    <row r="29611" spans="4:5" x14ac:dyDescent="0.2">
      <c r="D29611" s="1"/>
      <c r="E29611" s="41"/>
    </row>
    <row r="29612" spans="4:5" x14ac:dyDescent="0.2">
      <c r="D29612" s="1"/>
      <c r="E29612" s="41"/>
    </row>
    <row r="29613" spans="4:5" x14ac:dyDescent="0.2">
      <c r="D29613" s="1"/>
      <c r="E29613" s="41"/>
    </row>
    <row r="29614" spans="4:5" x14ac:dyDescent="0.2">
      <c r="D29614" s="1"/>
      <c r="E29614" s="41"/>
    </row>
    <row r="29615" spans="4:5" x14ac:dyDescent="0.2">
      <c r="D29615" s="1"/>
      <c r="E29615" s="41"/>
    </row>
    <row r="29616" spans="4:5" x14ac:dyDescent="0.2">
      <c r="D29616" s="1"/>
      <c r="E29616" s="41"/>
    </row>
    <row r="29617" spans="4:5" x14ac:dyDescent="0.2">
      <c r="D29617" s="1"/>
      <c r="E29617" s="41"/>
    </row>
    <row r="29618" spans="4:5" x14ac:dyDescent="0.2">
      <c r="D29618" s="1"/>
      <c r="E29618" s="41"/>
    </row>
    <row r="29619" spans="4:5" x14ac:dyDescent="0.2">
      <c r="D29619" s="1"/>
      <c r="E29619" s="41"/>
    </row>
    <row r="29620" spans="4:5" x14ac:dyDescent="0.2">
      <c r="D29620" s="1"/>
      <c r="E29620" s="41"/>
    </row>
    <row r="29621" spans="4:5" x14ac:dyDescent="0.2">
      <c r="D29621" s="1"/>
      <c r="E29621" s="41"/>
    </row>
    <row r="29622" spans="4:5" x14ac:dyDescent="0.2">
      <c r="D29622" s="1"/>
      <c r="E29622" s="41"/>
    </row>
    <row r="29623" spans="4:5" x14ac:dyDescent="0.2">
      <c r="D29623" s="1"/>
      <c r="E29623" s="41"/>
    </row>
    <row r="29624" spans="4:5" x14ac:dyDescent="0.2">
      <c r="D29624" s="1"/>
      <c r="E29624" s="41"/>
    </row>
    <row r="29625" spans="4:5" x14ac:dyDescent="0.2">
      <c r="D29625" s="1"/>
      <c r="E29625" s="41"/>
    </row>
    <row r="29626" spans="4:5" x14ac:dyDescent="0.2">
      <c r="D29626" s="1"/>
      <c r="E29626" s="41"/>
    </row>
    <row r="29627" spans="4:5" x14ac:dyDescent="0.2">
      <c r="D29627" s="1"/>
      <c r="E29627" s="41"/>
    </row>
    <row r="29628" spans="4:5" x14ac:dyDescent="0.2">
      <c r="D29628" s="1"/>
      <c r="E29628" s="41"/>
    </row>
    <row r="29629" spans="4:5" x14ac:dyDescent="0.2">
      <c r="D29629" s="1"/>
      <c r="E29629" s="41"/>
    </row>
    <row r="29630" spans="4:5" x14ac:dyDescent="0.2">
      <c r="D29630" s="1"/>
      <c r="E29630" s="41"/>
    </row>
    <row r="29631" spans="4:5" x14ac:dyDescent="0.2">
      <c r="D29631" s="1"/>
      <c r="E29631" s="41"/>
    </row>
    <row r="29632" spans="4:5" x14ac:dyDescent="0.2">
      <c r="D29632" s="1"/>
      <c r="E29632" s="41"/>
    </row>
    <row r="29633" spans="4:5" x14ac:dyDescent="0.2">
      <c r="D29633" s="1"/>
      <c r="E29633" s="41"/>
    </row>
    <row r="29634" spans="4:5" x14ac:dyDescent="0.2">
      <c r="D29634" s="1"/>
      <c r="E29634" s="41"/>
    </row>
    <row r="29635" spans="4:5" x14ac:dyDescent="0.2">
      <c r="D29635" s="1"/>
      <c r="E29635" s="41"/>
    </row>
    <row r="29636" spans="4:5" x14ac:dyDescent="0.2">
      <c r="D29636" s="1"/>
      <c r="E29636" s="41"/>
    </row>
    <row r="29637" spans="4:5" x14ac:dyDescent="0.2">
      <c r="D29637" s="1"/>
      <c r="E29637" s="41"/>
    </row>
    <row r="29638" spans="4:5" x14ac:dyDescent="0.2">
      <c r="D29638" s="1"/>
      <c r="E29638" s="41"/>
    </row>
    <row r="29639" spans="4:5" x14ac:dyDescent="0.2">
      <c r="D29639" s="1"/>
      <c r="E29639" s="41"/>
    </row>
    <row r="29640" spans="4:5" x14ac:dyDescent="0.2">
      <c r="D29640" s="1"/>
      <c r="E29640" s="41"/>
    </row>
    <row r="29641" spans="4:5" x14ac:dyDescent="0.2">
      <c r="D29641" s="1"/>
      <c r="E29641" s="41"/>
    </row>
    <row r="29642" spans="4:5" x14ac:dyDescent="0.2">
      <c r="D29642" s="1"/>
      <c r="E29642" s="41"/>
    </row>
    <row r="29643" spans="4:5" x14ac:dyDescent="0.2">
      <c r="D29643" s="1"/>
      <c r="E29643" s="41"/>
    </row>
    <row r="29644" spans="4:5" x14ac:dyDescent="0.2">
      <c r="D29644" s="1"/>
      <c r="E29644" s="41"/>
    </row>
    <row r="29645" spans="4:5" x14ac:dyDescent="0.2">
      <c r="D29645" s="1"/>
      <c r="E29645" s="41"/>
    </row>
    <row r="29646" spans="4:5" x14ac:dyDescent="0.2">
      <c r="D29646" s="1"/>
      <c r="E29646" s="41"/>
    </row>
    <row r="29647" spans="4:5" x14ac:dyDescent="0.2">
      <c r="D29647" s="1"/>
      <c r="E29647" s="41"/>
    </row>
    <row r="29648" spans="4:5" x14ac:dyDescent="0.2">
      <c r="D29648" s="1"/>
      <c r="E29648" s="41"/>
    </row>
    <row r="29649" spans="4:5" x14ac:dyDescent="0.2">
      <c r="D29649" s="1"/>
      <c r="E29649" s="41"/>
    </row>
    <row r="29650" spans="4:5" x14ac:dyDescent="0.2">
      <c r="D29650" s="1"/>
      <c r="E29650" s="41"/>
    </row>
    <row r="29651" spans="4:5" x14ac:dyDescent="0.2">
      <c r="D29651" s="1"/>
      <c r="E29651" s="41"/>
    </row>
    <row r="29652" spans="4:5" x14ac:dyDescent="0.2">
      <c r="D29652" s="1"/>
      <c r="E29652" s="41"/>
    </row>
    <row r="29653" spans="4:5" x14ac:dyDescent="0.2">
      <c r="D29653" s="1"/>
      <c r="E29653" s="41"/>
    </row>
    <row r="29654" spans="4:5" x14ac:dyDescent="0.2">
      <c r="D29654" s="1"/>
      <c r="E29654" s="41"/>
    </row>
    <row r="29655" spans="4:5" x14ac:dyDescent="0.2">
      <c r="D29655" s="1"/>
      <c r="E29655" s="41"/>
    </row>
    <row r="29656" spans="4:5" x14ac:dyDescent="0.2">
      <c r="D29656" s="1"/>
      <c r="E29656" s="41"/>
    </row>
    <row r="29657" spans="4:5" x14ac:dyDescent="0.2">
      <c r="D29657" s="1"/>
      <c r="E29657" s="41"/>
    </row>
    <row r="29658" spans="4:5" x14ac:dyDescent="0.2">
      <c r="D29658" s="1"/>
      <c r="E29658" s="41"/>
    </row>
    <row r="29659" spans="4:5" x14ac:dyDescent="0.2">
      <c r="D29659" s="1"/>
      <c r="E29659" s="41"/>
    </row>
    <row r="29660" spans="4:5" x14ac:dyDescent="0.2">
      <c r="D29660" s="1"/>
      <c r="E29660" s="41"/>
    </row>
    <row r="29661" spans="4:5" x14ac:dyDescent="0.2">
      <c r="D29661" s="1"/>
      <c r="E29661" s="41"/>
    </row>
    <row r="29662" spans="4:5" x14ac:dyDescent="0.2">
      <c r="D29662" s="1"/>
      <c r="E29662" s="41"/>
    </row>
    <row r="29663" spans="4:5" x14ac:dyDescent="0.2">
      <c r="D29663" s="1"/>
      <c r="E29663" s="41"/>
    </row>
    <row r="29664" spans="4:5" x14ac:dyDescent="0.2">
      <c r="D29664" s="1"/>
      <c r="E29664" s="41"/>
    </row>
    <row r="29665" spans="4:5" x14ac:dyDescent="0.2">
      <c r="D29665" s="1"/>
      <c r="E29665" s="41"/>
    </row>
    <row r="29666" spans="4:5" x14ac:dyDescent="0.2">
      <c r="D29666" s="1"/>
      <c r="E29666" s="41"/>
    </row>
    <row r="29667" spans="4:5" x14ac:dyDescent="0.2">
      <c r="D29667" s="1"/>
      <c r="E29667" s="41"/>
    </row>
    <row r="29668" spans="4:5" x14ac:dyDescent="0.2">
      <c r="D29668" s="1"/>
      <c r="E29668" s="41"/>
    </row>
    <row r="29669" spans="4:5" x14ac:dyDescent="0.2">
      <c r="D29669" s="1"/>
      <c r="E29669" s="41"/>
    </row>
    <row r="29670" spans="4:5" x14ac:dyDescent="0.2">
      <c r="D29670" s="1"/>
      <c r="E29670" s="41"/>
    </row>
    <row r="29671" spans="4:5" x14ac:dyDescent="0.2">
      <c r="D29671" s="1"/>
      <c r="E29671" s="41"/>
    </row>
    <row r="29672" spans="4:5" x14ac:dyDescent="0.2">
      <c r="D29672" s="1"/>
      <c r="E29672" s="41"/>
    </row>
    <row r="29673" spans="4:5" x14ac:dyDescent="0.2">
      <c r="D29673" s="1"/>
      <c r="E29673" s="41"/>
    </row>
    <row r="29674" spans="4:5" x14ac:dyDescent="0.2">
      <c r="D29674" s="1"/>
      <c r="E29674" s="41"/>
    </row>
    <row r="29675" spans="4:5" x14ac:dyDescent="0.2">
      <c r="D29675" s="1"/>
      <c r="E29675" s="41"/>
    </row>
    <row r="29676" spans="4:5" x14ac:dyDescent="0.2">
      <c r="D29676" s="1"/>
      <c r="E29676" s="41"/>
    </row>
    <row r="29677" spans="4:5" x14ac:dyDescent="0.2">
      <c r="D29677" s="1"/>
      <c r="E29677" s="41"/>
    </row>
    <row r="29678" spans="4:5" x14ac:dyDescent="0.2">
      <c r="D29678" s="1"/>
      <c r="E29678" s="41"/>
    </row>
    <row r="29679" spans="4:5" x14ac:dyDescent="0.2">
      <c r="D29679" s="1"/>
      <c r="E29679" s="41"/>
    </row>
    <row r="29680" spans="4:5" x14ac:dyDescent="0.2">
      <c r="D29680" s="1"/>
      <c r="E29680" s="41"/>
    </row>
    <row r="29681" spans="4:5" x14ac:dyDescent="0.2">
      <c r="D29681" s="1"/>
      <c r="E29681" s="41"/>
    </row>
    <row r="29682" spans="4:5" x14ac:dyDescent="0.2">
      <c r="D29682" s="1"/>
      <c r="E29682" s="41"/>
    </row>
    <row r="29683" spans="4:5" x14ac:dyDescent="0.2">
      <c r="D29683" s="1"/>
      <c r="E29683" s="41"/>
    </row>
    <row r="29684" spans="4:5" x14ac:dyDescent="0.2">
      <c r="D29684" s="1"/>
      <c r="E29684" s="41"/>
    </row>
    <row r="29685" spans="4:5" x14ac:dyDescent="0.2">
      <c r="D29685" s="1"/>
      <c r="E29685" s="41"/>
    </row>
    <row r="29686" spans="4:5" x14ac:dyDescent="0.2">
      <c r="D29686" s="1"/>
      <c r="E29686" s="41"/>
    </row>
    <row r="29687" spans="4:5" x14ac:dyDescent="0.2">
      <c r="D29687" s="1"/>
      <c r="E29687" s="41"/>
    </row>
    <row r="29688" spans="4:5" x14ac:dyDescent="0.2">
      <c r="D29688" s="1"/>
      <c r="E29688" s="41"/>
    </row>
    <row r="29689" spans="4:5" x14ac:dyDescent="0.2">
      <c r="D29689" s="1"/>
      <c r="E29689" s="41"/>
    </row>
    <row r="29690" spans="4:5" x14ac:dyDescent="0.2">
      <c r="D29690" s="1"/>
      <c r="E29690" s="41"/>
    </row>
    <row r="29691" spans="4:5" x14ac:dyDescent="0.2">
      <c r="D29691" s="1"/>
      <c r="E29691" s="41"/>
    </row>
    <row r="29692" spans="4:5" x14ac:dyDescent="0.2">
      <c r="D29692" s="1"/>
      <c r="E29692" s="41"/>
    </row>
    <row r="29693" spans="4:5" x14ac:dyDescent="0.2">
      <c r="D29693" s="1"/>
      <c r="E29693" s="41"/>
    </row>
    <row r="29694" spans="4:5" x14ac:dyDescent="0.2">
      <c r="D29694" s="1"/>
      <c r="E29694" s="41"/>
    </row>
    <row r="29695" spans="4:5" x14ac:dyDescent="0.2">
      <c r="D29695" s="1"/>
      <c r="E29695" s="41"/>
    </row>
    <row r="29696" spans="4:5" x14ac:dyDescent="0.2">
      <c r="D29696" s="1"/>
      <c r="E29696" s="41"/>
    </row>
    <row r="29697" spans="4:5" x14ac:dyDescent="0.2">
      <c r="D29697" s="1"/>
      <c r="E29697" s="41"/>
    </row>
    <row r="29698" spans="4:5" x14ac:dyDescent="0.2">
      <c r="D29698" s="1"/>
      <c r="E29698" s="41"/>
    </row>
    <row r="29699" spans="4:5" x14ac:dyDescent="0.2">
      <c r="D29699" s="1"/>
      <c r="E29699" s="41"/>
    </row>
    <row r="29700" spans="4:5" x14ac:dyDescent="0.2">
      <c r="D29700" s="1"/>
      <c r="E29700" s="41"/>
    </row>
    <row r="29701" spans="4:5" x14ac:dyDescent="0.2">
      <c r="D29701" s="1"/>
      <c r="E29701" s="41"/>
    </row>
    <row r="29702" spans="4:5" x14ac:dyDescent="0.2">
      <c r="D29702" s="1"/>
      <c r="E29702" s="41"/>
    </row>
    <row r="29703" spans="4:5" x14ac:dyDescent="0.2">
      <c r="D29703" s="1"/>
      <c r="E29703" s="41"/>
    </row>
    <row r="29704" spans="4:5" x14ac:dyDescent="0.2">
      <c r="D29704" s="1"/>
      <c r="E29704" s="41"/>
    </row>
    <row r="29705" spans="4:5" x14ac:dyDescent="0.2">
      <c r="D29705" s="1"/>
      <c r="E29705" s="41"/>
    </row>
    <row r="29706" spans="4:5" x14ac:dyDescent="0.2">
      <c r="D29706" s="1"/>
      <c r="E29706" s="41"/>
    </row>
    <row r="29707" spans="4:5" x14ac:dyDescent="0.2">
      <c r="D29707" s="1"/>
      <c r="E29707" s="41"/>
    </row>
    <row r="29708" spans="4:5" x14ac:dyDescent="0.2">
      <c r="D29708" s="1"/>
      <c r="E29708" s="41"/>
    </row>
    <row r="29709" spans="4:5" x14ac:dyDescent="0.2">
      <c r="D29709" s="1"/>
      <c r="E29709" s="41"/>
    </row>
    <row r="29710" spans="4:5" x14ac:dyDescent="0.2">
      <c r="D29710" s="1"/>
      <c r="E29710" s="41"/>
    </row>
    <row r="29711" spans="4:5" x14ac:dyDescent="0.2">
      <c r="D29711" s="1"/>
      <c r="E29711" s="41"/>
    </row>
    <row r="29712" spans="4:5" x14ac:dyDescent="0.2">
      <c r="D29712" s="1"/>
      <c r="E29712" s="41"/>
    </row>
    <row r="29713" spans="4:5" x14ac:dyDescent="0.2">
      <c r="D29713" s="1"/>
      <c r="E29713" s="41"/>
    </row>
    <row r="29714" spans="4:5" x14ac:dyDescent="0.2">
      <c r="D29714" s="1"/>
      <c r="E29714" s="41"/>
    </row>
    <row r="29715" spans="4:5" x14ac:dyDescent="0.2">
      <c r="D29715" s="1"/>
      <c r="E29715" s="41"/>
    </row>
    <row r="29716" spans="4:5" x14ac:dyDescent="0.2">
      <c r="D29716" s="1"/>
      <c r="E29716" s="41"/>
    </row>
    <row r="29717" spans="4:5" x14ac:dyDescent="0.2">
      <c r="D29717" s="1"/>
      <c r="E29717" s="41"/>
    </row>
    <row r="29718" spans="4:5" x14ac:dyDescent="0.2">
      <c r="D29718" s="1"/>
      <c r="E29718" s="41"/>
    </row>
    <row r="29719" spans="4:5" x14ac:dyDescent="0.2">
      <c r="D29719" s="1"/>
      <c r="E29719" s="41"/>
    </row>
    <row r="29720" spans="4:5" x14ac:dyDescent="0.2">
      <c r="D29720" s="1"/>
      <c r="E29720" s="41"/>
    </row>
    <row r="29721" spans="4:5" x14ac:dyDescent="0.2">
      <c r="D29721" s="1"/>
      <c r="E29721" s="41"/>
    </row>
    <row r="29722" spans="4:5" x14ac:dyDescent="0.2">
      <c r="D29722" s="1"/>
      <c r="E29722" s="41"/>
    </row>
    <row r="29723" spans="4:5" x14ac:dyDescent="0.2">
      <c r="D29723" s="1"/>
      <c r="E29723" s="41"/>
    </row>
    <row r="29724" spans="4:5" x14ac:dyDescent="0.2">
      <c r="D29724" s="1"/>
      <c r="E29724" s="41"/>
    </row>
    <row r="29725" spans="4:5" x14ac:dyDescent="0.2">
      <c r="D29725" s="1"/>
      <c r="E29725" s="41"/>
    </row>
    <row r="29726" spans="4:5" x14ac:dyDescent="0.2">
      <c r="D29726" s="1"/>
      <c r="E29726" s="41"/>
    </row>
    <row r="29727" spans="4:5" x14ac:dyDescent="0.2">
      <c r="D29727" s="1"/>
      <c r="E29727" s="41"/>
    </row>
    <row r="29728" spans="4:5" x14ac:dyDescent="0.2">
      <c r="D29728" s="1"/>
      <c r="E29728" s="41"/>
    </row>
    <row r="29729" spans="4:5" x14ac:dyDescent="0.2">
      <c r="D29729" s="1"/>
      <c r="E29729" s="41"/>
    </row>
    <row r="29730" spans="4:5" x14ac:dyDescent="0.2">
      <c r="D29730" s="1"/>
      <c r="E29730" s="41"/>
    </row>
    <row r="29731" spans="4:5" x14ac:dyDescent="0.2">
      <c r="D29731" s="1"/>
      <c r="E29731" s="41"/>
    </row>
    <row r="29732" spans="4:5" x14ac:dyDescent="0.2">
      <c r="D29732" s="1"/>
      <c r="E29732" s="41"/>
    </row>
    <row r="29733" spans="4:5" x14ac:dyDescent="0.2">
      <c r="D29733" s="1"/>
      <c r="E29733" s="41"/>
    </row>
    <row r="29734" spans="4:5" x14ac:dyDescent="0.2">
      <c r="D29734" s="1"/>
      <c r="E29734" s="41"/>
    </row>
    <row r="29735" spans="4:5" x14ac:dyDescent="0.2">
      <c r="D29735" s="1"/>
      <c r="E29735" s="41"/>
    </row>
    <row r="29736" spans="4:5" x14ac:dyDescent="0.2">
      <c r="D29736" s="1"/>
      <c r="E29736" s="41"/>
    </row>
    <row r="29737" spans="4:5" x14ac:dyDescent="0.2">
      <c r="D29737" s="1"/>
      <c r="E29737" s="41"/>
    </row>
    <row r="29738" spans="4:5" x14ac:dyDescent="0.2">
      <c r="D29738" s="1"/>
      <c r="E29738" s="41"/>
    </row>
    <row r="29739" spans="4:5" x14ac:dyDescent="0.2">
      <c r="D29739" s="1"/>
      <c r="E29739" s="41"/>
    </row>
    <row r="29740" spans="4:5" x14ac:dyDescent="0.2">
      <c r="D29740" s="1"/>
      <c r="E29740" s="41"/>
    </row>
    <row r="29741" spans="4:5" x14ac:dyDescent="0.2">
      <c r="D29741" s="1"/>
      <c r="E29741" s="41"/>
    </row>
    <row r="29742" spans="4:5" x14ac:dyDescent="0.2">
      <c r="D29742" s="1"/>
      <c r="E29742" s="41"/>
    </row>
    <row r="29743" spans="4:5" x14ac:dyDescent="0.2">
      <c r="D29743" s="1"/>
      <c r="E29743" s="41"/>
    </row>
    <row r="29744" spans="4:5" x14ac:dyDescent="0.2">
      <c r="D29744" s="1"/>
      <c r="E29744" s="41"/>
    </row>
    <row r="29745" spans="4:5" x14ac:dyDescent="0.2">
      <c r="D29745" s="1"/>
      <c r="E29745" s="41"/>
    </row>
    <row r="29746" spans="4:5" x14ac:dyDescent="0.2">
      <c r="D29746" s="1"/>
      <c r="E29746" s="41"/>
    </row>
    <row r="29747" spans="4:5" x14ac:dyDescent="0.2">
      <c r="D29747" s="1"/>
      <c r="E29747" s="41"/>
    </row>
    <row r="29748" spans="4:5" x14ac:dyDescent="0.2">
      <c r="D29748" s="1"/>
      <c r="E29748" s="41"/>
    </row>
    <row r="29749" spans="4:5" x14ac:dyDescent="0.2">
      <c r="D29749" s="1"/>
      <c r="E29749" s="41"/>
    </row>
    <row r="29750" spans="4:5" x14ac:dyDescent="0.2">
      <c r="D29750" s="1"/>
      <c r="E29750" s="41"/>
    </row>
    <row r="29751" spans="4:5" x14ac:dyDescent="0.2">
      <c r="D29751" s="1"/>
      <c r="E29751" s="41"/>
    </row>
    <row r="29752" spans="4:5" x14ac:dyDescent="0.2">
      <c r="D29752" s="1"/>
      <c r="E29752" s="41"/>
    </row>
    <row r="29753" spans="4:5" x14ac:dyDescent="0.2">
      <c r="D29753" s="1"/>
      <c r="E29753" s="41"/>
    </row>
    <row r="29754" spans="4:5" x14ac:dyDescent="0.2">
      <c r="D29754" s="1"/>
      <c r="E29754" s="41"/>
    </row>
    <row r="29755" spans="4:5" x14ac:dyDescent="0.2">
      <c r="D29755" s="1"/>
      <c r="E29755" s="41"/>
    </row>
    <row r="29756" spans="4:5" x14ac:dyDescent="0.2">
      <c r="D29756" s="1"/>
      <c r="E29756" s="41"/>
    </row>
    <row r="29757" spans="4:5" x14ac:dyDescent="0.2">
      <c r="D29757" s="1"/>
      <c r="E29757" s="41"/>
    </row>
    <row r="29758" spans="4:5" x14ac:dyDescent="0.2">
      <c r="D29758" s="1"/>
      <c r="E29758" s="41"/>
    </row>
    <row r="29759" spans="4:5" x14ac:dyDescent="0.2">
      <c r="D29759" s="1"/>
      <c r="E29759" s="41"/>
    </row>
    <row r="29760" spans="4:5" x14ac:dyDescent="0.2">
      <c r="D29760" s="1"/>
      <c r="E29760" s="41"/>
    </row>
    <row r="29761" spans="4:5" x14ac:dyDescent="0.2">
      <c r="D29761" s="1"/>
      <c r="E29761" s="41"/>
    </row>
    <row r="29762" spans="4:5" x14ac:dyDescent="0.2">
      <c r="D29762" s="1"/>
      <c r="E29762" s="41"/>
    </row>
    <row r="29763" spans="4:5" x14ac:dyDescent="0.2">
      <c r="D29763" s="1"/>
      <c r="E29763" s="41"/>
    </row>
    <row r="29764" spans="4:5" x14ac:dyDescent="0.2">
      <c r="D29764" s="1"/>
      <c r="E29764" s="41"/>
    </row>
    <row r="29765" spans="4:5" x14ac:dyDescent="0.2">
      <c r="D29765" s="1"/>
      <c r="E29765" s="41"/>
    </row>
    <row r="29766" spans="4:5" x14ac:dyDescent="0.2">
      <c r="D29766" s="1"/>
      <c r="E29766" s="41"/>
    </row>
    <row r="29767" spans="4:5" x14ac:dyDescent="0.2">
      <c r="D29767" s="1"/>
      <c r="E29767" s="41"/>
    </row>
    <row r="29768" spans="4:5" x14ac:dyDescent="0.2">
      <c r="D29768" s="1"/>
      <c r="E29768" s="41"/>
    </row>
    <row r="29769" spans="4:5" x14ac:dyDescent="0.2">
      <c r="D29769" s="1"/>
      <c r="E29769" s="41"/>
    </row>
    <row r="29770" spans="4:5" x14ac:dyDescent="0.2">
      <c r="D29770" s="1"/>
      <c r="E29770" s="41"/>
    </row>
    <row r="29771" spans="4:5" x14ac:dyDescent="0.2">
      <c r="D29771" s="1"/>
      <c r="E29771" s="41"/>
    </row>
    <row r="29772" spans="4:5" x14ac:dyDescent="0.2">
      <c r="D29772" s="1"/>
      <c r="E29772" s="41"/>
    </row>
    <row r="29773" spans="4:5" x14ac:dyDescent="0.2">
      <c r="D29773" s="1"/>
      <c r="E29773" s="41"/>
    </row>
    <row r="29774" spans="4:5" x14ac:dyDescent="0.2">
      <c r="D29774" s="1"/>
      <c r="E29774" s="41"/>
    </row>
    <row r="29775" spans="4:5" x14ac:dyDescent="0.2">
      <c r="D29775" s="1"/>
      <c r="E29775" s="41"/>
    </row>
    <row r="29776" spans="4:5" x14ac:dyDescent="0.2">
      <c r="D29776" s="1"/>
      <c r="E29776" s="41"/>
    </row>
    <row r="29777" spans="4:5" x14ac:dyDescent="0.2">
      <c r="D29777" s="1"/>
      <c r="E29777" s="41"/>
    </row>
    <row r="29778" spans="4:5" x14ac:dyDescent="0.2">
      <c r="D29778" s="1"/>
      <c r="E29778" s="41"/>
    </row>
    <row r="29779" spans="4:5" x14ac:dyDescent="0.2">
      <c r="D29779" s="1"/>
      <c r="E29779" s="41"/>
    </row>
    <row r="29780" spans="4:5" x14ac:dyDescent="0.2">
      <c r="D29780" s="1"/>
      <c r="E29780" s="41"/>
    </row>
    <row r="29781" spans="4:5" x14ac:dyDescent="0.2">
      <c r="D29781" s="1"/>
      <c r="E29781" s="41"/>
    </row>
    <row r="29782" spans="4:5" x14ac:dyDescent="0.2">
      <c r="D29782" s="1"/>
      <c r="E29782" s="41"/>
    </row>
    <row r="29783" spans="4:5" x14ac:dyDescent="0.2">
      <c r="D29783" s="1"/>
      <c r="E29783" s="41"/>
    </row>
    <row r="29784" spans="4:5" x14ac:dyDescent="0.2">
      <c r="D29784" s="1"/>
      <c r="E29784" s="41"/>
    </row>
    <row r="29785" spans="4:5" x14ac:dyDescent="0.2">
      <c r="D29785" s="1"/>
      <c r="E29785" s="41"/>
    </row>
    <row r="29786" spans="4:5" x14ac:dyDescent="0.2">
      <c r="D29786" s="1"/>
      <c r="E29786" s="41"/>
    </row>
    <row r="29787" spans="4:5" x14ac:dyDescent="0.2">
      <c r="D29787" s="1"/>
      <c r="E29787" s="41"/>
    </row>
    <row r="29788" spans="4:5" x14ac:dyDescent="0.2">
      <c r="D29788" s="1"/>
      <c r="E29788" s="41"/>
    </row>
    <row r="29789" spans="4:5" x14ac:dyDescent="0.2">
      <c r="D29789" s="1"/>
      <c r="E29789" s="41"/>
    </row>
    <row r="29790" spans="4:5" x14ac:dyDescent="0.2">
      <c r="D29790" s="1"/>
      <c r="E29790" s="41"/>
    </row>
    <row r="29791" spans="4:5" x14ac:dyDescent="0.2">
      <c r="D29791" s="1"/>
      <c r="E29791" s="41"/>
    </row>
    <row r="29792" spans="4:5" x14ac:dyDescent="0.2">
      <c r="D29792" s="1"/>
      <c r="E29792" s="41"/>
    </row>
    <row r="29793" spans="4:5" x14ac:dyDescent="0.2">
      <c r="D29793" s="1"/>
      <c r="E29793" s="41"/>
    </row>
    <row r="29794" spans="4:5" x14ac:dyDescent="0.2">
      <c r="D29794" s="1"/>
      <c r="E29794" s="41"/>
    </row>
    <row r="29795" spans="4:5" x14ac:dyDescent="0.2">
      <c r="D29795" s="1"/>
      <c r="E29795" s="41"/>
    </row>
    <row r="29796" spans="4:5" x14ac:dyDescent="0.2">
      <c r="D29796" s="1"/>
      <c r="E29796" s="41"/>
    </row>
    <row r="29797" spans="4:5" x14ac:dyDescent="0.2">
      <c r="D29797" s="1"/>
      <c r="E29797" s="41"/>
    </row>
    <row r="29798" spans="4:5" x14ac:dyDescent="0.2">
      <c r="D29798" s="1"/>
      <c r="E29798" s="41"/>
    </row>
    <row r="29799" spans="4:5" x14ac:dyDescent="0.2">
      <c r="D29799" s="1"/>
      <c r="E29799" s="41"/>
    </row>
    <row r="29800" spans="4:5" x14ac:dyDescent="0.2">
      <c r="D29800" s="1"/>
      <c r="E29800" s="41"/>
    </row>
    <row r="29801" spans="4:5" x14ac:dyDescent="0.2">
      <c r="D29801" s="1"/>
      <c r="E29801" s="41"/>
    </row>
    <row r="29802" spans="4:5" x14ac:dyDescent="0.2">
      <c r="D29802" s="1"/>
      <c r="E29802" s="41"/>
    </row>
    <row r="29803" spans="4:5" x14ac:dyDescent="0.2">
      <c r="D29803" s="1"/>
      <c r="E29803" s="41"/>
    </row>
    <row r="29804" spans="4:5" x14ac:dyDescent="0.2">
      <c r="D29804" s="1"/>
      <c r="E29804" s="41"/>
    </row>
    <row r="29805" spans="4:5" x14ac:dyDescent="0.2">
      <c r="D29805" s="1"/>
      <c r="E29805" s="41"/>
    </row>
    <row r="29806" spans="4:5" x14ac:dyDescent="0.2">
      <c r="D29806" s="1"/>
      <c r="E29806" s="41"/>
    </row>
    <row r="29807" spans="4:5" x14ac:dyDescent="0.2">
      <c r="D29807" s="1"/>
      <c r="E29807" s="41"/>
    </row>
    <row r="29808" spans="4:5" x14ac:dyDescent="0.2">
      <c r="D29808" s="1"/>
      <c r="E29808" s="41"/>
    </row>
    <row r="29809" spans="4:5" x14ac:dyDescent="0.2">
      <c r="D29809" s="1"/>
      <c r="E29809" s="41"/>
    </row>
    <row r="29810" spans="4:5" x14ac:dyDescent="0.2">
      <c r="D29810" s="1"/>
      <c r="E29810" s="41"/>
    </row>
    <row r="29811" spans="4:5" x14ac:dyDescent="0.2">
      <c r="D29811" s="1"/>
      <c r="E29811" s="41"/>
    </row>
    <row r="29812" spans="4:5" x14ac:dyDescent="0.2">
      <c r="D29812" s="1"/>
      <c r="E29812" s="41"/>
    </row>
    <row r="29813" spans="4:5" x14ac:dyDescent="0.2">
      <c r="D29813" s="1"/>
      <c r="E29813" s="41"/>
    </row>
    <row r="29814" spans="4:5" x14ac:dyDescent="0.2">
      <c r="D29814" s="1"/>
      <c r="E29814" s="41"/>
    </row>
    <row r="29815" spans="4:5" x14ac:dyDescent="0.2">
      <c r="D29815" s="1"/>
      <c r="E29815" s="41"/>
    </row>
    <row r="29816" spans="4:5" x14ac:dyDescent="0.2">
      <c r="D29816" s="1"/>
      <c r="E29816" s="41"/>
    </row>
    <row r="29817" spans="4:5" x14ac:dyDescent="0.2">
      <c r="D29817" s="1"/>
      <c r="E29817" s="41"/>
    </row>
    <row r="29818" spans="4:5" x14ac:dyDescent="0.2">
      <c r="D29818" s="1"/>
      <c r="E29818" s="41"/>
    </row>
    <row r="29819" spans="4:5" x14ac:dyDescent="0.2">
      <c r="D29819" s="1"/>
      <c r="E29819" s="41"/>
    </row>
    <row r="29820" spans="4:5" x14ac:dyDescent="0.2">
      <c r="D29820" s="1"/>
      <c r="E29820" s="41"/>
    </row>
    <row r="29821" spans="4:5" x14ac:dyDescent="0.2">
      <c r="D29821" s="1"/>
      <c r="E29821" s="41"/>
    </row>
    <row r="29822" spans="4:5" x14ac:dyDescent="0.2">
      <c r="D29822" s="1"/>
      <c r="E29822" s="41"/>
    </row>
    <row r="29823" spans="4:5" x14ac:dyDescent="0.2">
      <c r="D29823" s="1"/>
      <c r="E29823" s="41"/>
    </row>
    <row r="29824" spans="4:5" x14ac:dyDescent="0.2">
      <c r="D29824" s="1"/>
      <c r="E29824" s="41"/>
    </row>
    <row r="29825" spans="4:5" x14ac:dyDescent="0.2">
      <c r="D29825" s="1"/>
      <c r="E29825" s="41"/>
    </row>
    <row r="29826" spans="4:5" x14ac:dyDescent="0.2">
      <c r="D29826" s="1"/>
      <c r="E29826" s="41"/>
    </row>
    <row r="29827" spans="4:5" x14ac:dyDescent="0.2">
      <c r="D29827" s="1"/>
      <c r="E29827" s="41"/>
    </row>
    <row r="29828" spans="4:5" x14ac:dyDescent="0.2">
      <c r="D29828" s="1"/>
      <c r="E29828" s="41"/>
    </row>
    <row r="29829" spans="4:5" x14ac:dyDescent="0.2">
      <c r="D29829" s="1"/>
      <c r="E29829" s="41"/>
    </row>
    <row r="29830" spans="4:5" x14ac:dyDescent="0.2">
      <c r="D29830" s="1"/>
      <c r="E29830" s="41"/>
    </row>
    <row r="29831" spans="4:5" x14ac:dyDescent="0.2">
      <c r="D29831" s="1"/>
      <c r="E29831" s="41"/>
    </row>
    <row r="29832" spans="4:5" x14ac:dyDescent="0.2">
      <c r="D29832" s="1"/>
      <c r="E29832" s="41"/>
    </row>
    <row r="29833" spans="4:5" x14ac:dyDescent="0.2">
      <c r="D29833" s="1"/>
      <c r="E29833" s="41"/>
    </row>
    <row r="29834" spans="4:5" x14ac:dyDescent="0.2">
      <c r="D29834" s="1"/>
      <c r="E29834" s="41"/>
    </row>
    <row r="29835" spans="4:5" x14ac:dyDescent="0.2">
      <c r="D29835" s="1"/>
      <c r="E29835" s="41"/>
    </row>
    <row r="29836" spans="4:5" x14ac:dyDescent="0.2">
      <c r="D29836" s="1"/>
      <c r="E29836" s="41"/>
    </row>
    <row r="29837" spans="4:5" x14ac:dyDescent="0.2">
      <c r="D29837" s="1"/>
      <c r="E29837" s="41"/>
    </row>
    <row r="29838" spans="4:5" x14ac:dyDescent="0.2">
      <c r="D29838" s="1"/>
      <c r="E29838" s="41"/>
    </row>
    <row r="29839" spans="4:5" x14ac:dyDescent="0.2">
      <c r="D29839" s="1"/>
      <c r="E29839" s="41"/>
    </row>
    <row r="29840" spans="4:5" x14ac:dyDescent="0.2">
      <c r="D29840" s="1"/>
      <c r="E29840" s="41"/>
    </row>
    <row r="29841" spans="4:5" x14ac:dyDescent="0.2">
      <c r="D29841" s="1"/>
      <c r="E29841" s="41"/>
    </row>
    <row r="29842" spans="4:5" x14ac:dyDescent="0.2">
      <c r="D29842" s="1"/>
      <c r="E29842" s="41"/>
    </row>
    <row r="29843" spans="4:5" x14ac:dyDescent="0.2">
      <c r="D29843" s="1"/>
      <c r="E29843" s="41"/>
    </row>
    <row r="29844" spans="4:5" x14ac:dyDescent="0.2">
      <c r="D29844" s="1"/>
      <c r="E29844" s="41"/>
    </row>
    <row r="29845" spans="4:5" x14ac:dyDescent="0.2">
      <c r="D29845" s="1"/>
      <c r="E29845" s="41"/>
    </row>
    <row r="29846" spans="4:5" x14ac:dyDescent="0.2">
      <c r="D29846" s="1"/>
      <c r="E29846" s="41"/>
    </row>
    <row r="29847" spans="4:5" x14ac:dyDescent="0.2">
      <c r="D29847" s="1"/>
      <c r="E29847" s="41"/>
    </row>
    <row r="29848" spans="4:5" x14ac:dyDescent="0.2">
      <c r="D29848" s="1"/>
      <c r="E29848" s="41"/>
    </row>
    <row r="29849" spans="4:5" x14ac:dyDescent="0.2">
      <c r="D29849" s="1"/>
      <c r="E29849" s="41"/>
    </row>
    <row r="29850" spans="4:5" x14ac:dyDescent="0.2">
      <c r="D29850" s="1"/>
      <c r="E29850" s="41"/>
    </row>
    <row r="29851" spans="4:5" x14ac:dyDescent="0.2">
      <c r="D29851" s="1"/>
      <c r="E29851" s="41"/>
    </row>
    <row r="29852" spans="4:5" x14ac:dyDescent="0.2">
      <c r="D29852" s="1"/>
      <c r="E29852" s="41"/>
    </row>
    <row r="29853" spans="4:5" x14ac:dyDescent="0.2">
      <c r="D29853" s="1"/>
      <c r="E29853" s="41"/>
    </row>
    <row r="29854" spans="4:5" x14ac:dyDescent="0.2">
      <c r="D29854" s="1"/>
      <c r="E29854" s="41"/>
    </row>
    <row r="29855" spans="4:5" x14ac:dyDescent="0.2">
      <c r="D29855" s="1"/>
      <c r="E29855" s="41"/>
    </row>
    <row r="29856" spans="4:5" x14ac:dyDescent="0.2">
      <c r="D29856" s="1"/>
      <c r="E29856" s="41"/>
    </row>
    <row r="29857" spans="4:5" x14ac:dyDescent="0.2">
      <c r="D29857" s="1"/>
      <c r="E29857" s="41"/>
    </row>
    <row r="29858" spans="4:5" x14ac:dyDescent="0.2">
      <c r="D29858" s="1"/>
      <c r="E29858" s="41"/>
    </row>
    <row r="29859" spans="4:5" x14ac:dyDescent="0.2">
      <c r="D29859" s="1"/>
      <c r="E29859" s="41"/>
    </row>
    <row r="29860" spans="4:5" x14ac:dyDescent="0.2">
      <c r="D29860" s="1"/>
      <c r="E29860" s="41"/>
    </row>
    <row r="29861" spans="4:5" x14ac:dyDescent="0.2">
      <c r="D29861" s="1"/>
      <c r="E29861" s="41"/>
    </row>
    <row r="29862" spans="4:5" x14ac:dyDescent="0.2">
      <c r="D29862" s="1"/>
      <c r="E29862" s="41"/>
    </row>
    <row r="29863" spans="4:5" x14ac:dyDescent="0.2">
      <c r="D29863" s="1"/>
      <c r="E29863" s="41"/>
    </row>
    <row r="29864" spans="4:5" x14ac:dyDescent="0.2">
      <c r="D29864" s="1"/>
      <c r="E29864" s="41"/>
    </row>
    <row r="29865" spans="4:5" x14ac:dyDescent="0.2">
      <c r="D29865" s="1"/>
      <c r="E29865" s="41"/>
    </row>
    <row r="29866" spans="4:5" x14ac:dyDescent="0.2">
      <c r="D29866" s="1"/>
      <c r="E29866" s="41"/>
    </row>
    <row r="29867" spans="4:5" x14ac:dyDescent="0.2">
      <c r="D29867" s="1"/>
      <c r="E29867" s="41"/>
    </row>
    <row r="29868" spans="4:5" x14ac:dyDescent="0.2">
      <c r="D29868" s="1"/>
      <c r="E29868" s="41"/>
    </row>
    <row r="29869" spans="4:5" x14ac:dyDescent="0.2">
      <c r="D29869" s="1"/>
      <c r="E29869" s="41"/>
    </row>
    <row r="29870" spans="4:5" x14ac:dyDescent="0.2">
      <c r="D29870" s="1"/>
      <c r="E29870" s="41"/>
    </row>
    <row r="29871" spans="4:5" x14ac:dyDescent="0.2">
      <c r="D29871" s="1"/>
      <c r="E29871" s="41"/>
    </row>
    <row r="29872" spans="4:5" x14ac:dyDescent="0.2">
      <c r="D29872" s="1"/>
      <c r="E29872" s="41"/>
    </row>
    <row r="29873" spans="4:5" x14ac:dyDescent="0.2">
      <c r="D29873" s="1"/>
      <c r="E29873" s="41"/>
    </row>
    <row r="29874" spans="4:5" x14ac:dyDescent="0.2">
      <c r="D29874" s="1"/>
      <c r="E29874" s="41"/>
    </row>
    <row r="29875" spans="4:5" x14ac:dyDescent="0.2">
      <c r="D29875" s="1"/>
      <c r="E29875" s="41"/>
    </row>
    <row r="29876" spans="4:5" x14ac:dyDescent="0.2">
      <c r="D29876" s="1"/>
      <c r="E29876" s="41"/>
    </row>
    <row r="29877" spans="4:5" x14ac:dyDescent="0.2">
      <c r="D29877" s="1"/>
      <c r="E29877" s="41"/>
    </row>
    <row r="29878" spans="4:5" x14ac:dyDescent="0.2">
      <c r="D29878" s="1"/>
      <c r="E29878" s="41"/>
    </row>
    <row r="29879" spans="4:5" x14ac:dyDescent="0.2">
      <c r="D29879" s="1"/>
      <c r="E29879" s="41"/>
    </row>
    <row r="29880" spans="4:5" x14ac:dyDescent="0.2">
      <c r="D29880" s="1"/>
      <c r="E29880" s="41"/>
    </row>
    <row r="29881" spans="4:5" x14ac:dyDescent="0.2">
      <c r="D29881" s="1"/>
      <c r="E29881" s="41"/>
    </row>
    <row r="29882" spans="4:5" x14ac:dyDescent="0.2">
      <c r="D29882" s="1"/>
      <c r="E29882" s="41"/>
    </row>
    <row r="29883" spans="4:5" x14ac:dyDescent="0.2">
      <c r="D29883" s="1"/>
      <c r="E29883" s="41"/>
    </row>
    <row r="29884" spans="4:5" x14ac:dyDescent="0.2">
      <c r="D29884" s="1"/>
      <c r="E29884" s="41"/>
    </row>
    <row r="29885" spans="4:5" x14ac:dyDescent="0.2">
      <c r="D29885" s="1"/>
      <c r="E29885" s="41"/>
    </row>
    <row r="29886" spans="4:5" x14ac:dyDescent="0.2">
      <c r="D29886" s="1"/>
      <c r="E29886" s="41"/>
    </row>
    <row r="29887" spans="4:5" x14ac:dyDescent="0.2">
      <c r="D29887" s="1"/>
      <c r="E29887" s="41"/>
    </row>
    <row r="29888" spans="4:5" x14ac:dyDescent="0.2">
      <c r="D29888" s="1"/>
      <c r="E29888" s="41"/>
    </row>
    <row r="29889" spans="4:5" x14ac:dyDescent="0.2">
      <c r="D29889" s="1"/>
      <c r="E29889" s="41"/>
    </row>
    <row r="29890" spans="4:5" x14ac:dyDescent="0.2">
      <c r="D29890" s="1"/>
      <c r="E29890" s="41"/>
    </row>
    <row r="29891" spans="4:5" x14ac:dyDescent="0.2">
      <c r="D29891" s="1"/>
      <c r="E29891" s="41"/>
    </row>
    <row r="29892" spans="4:5" x14ac:dyDescent="0.2">
      <c r="D29892" s="1"/>
      <c r="E29892" s="41"/>
    </row>
    <row r="29893" spans="4:5" x14ac:dyDescent="0.2">
      <c r="D29893" s="1"/>
      <c r="E29893" s="41"/>
    </row>
    <row r="29894" spans="4:5" x14ac:dyDescent="0.2">
      <c r="D29894" s="1"/>
      <c r="E29894" s="41"/>
    </row>
    <row r="29895" spans="4:5" x14ac:dyDescent="0.2">
      <c r="D29895" s="1"/>
      <c r="E29895" s="41"/>
    </row>
    <row r="29896" spans="4:5" x14ac:dyDescent="0.2">
      <c r="D29896" s="1"/>
      <c r="E29896" s="41"/>
    </row>
    <row r="29897" spans="4:5" x14ac:dyDescent="0.2">
      <c r="D29897" s="1"/>
      <c r="E29897" s="41"/>
    </row>
    <row r="29898" spans="4:5" x14ac:dyDescent="0.2">
      <c r="D29898" s="1"/>
      <c r="E29898" s="41"/>
    </row>
    <row r="29899" spans="4:5" x14ac:dyDescent="0.2">
      <c r="D29899" s="1"/>
      <c r="E29899" s="41"/>
    </row>
    <row r="29900" spans="4:5" x14ac:dyDescent="0.2">
      <c r="D29900" s="1"/>
      <c r="E29900" s="41"/>
    </row>
    <row r="29901" spans="4:5" x14ac:dyDescent="0.2">
      <c r="D29901" s="1"/>
      <c r="E29901" s="41"/>
    </row>
    <row r="29902" spans="4:5" x14ac:dyDescent="0.2">
      <c r="D29902" s="1"/>
      <c r="E29902" s="41"/>
    </row>
    <row r="29903" spans="4:5" x14ac:dyDescent="0.2">
      <c r="D29903" s="1"/>
      <c r="E29903" s="41"/>
    </row>
    <row r="29904" spans="4:5" x14ac:dyDescent="0.2">
      <c r="D29904" s="1"/>
      <c r="E29904" s="41"/>
    </row>
    <row r="29905" spans="4:5" x14ac:dyDescent="0.2">
      <c r="D29905" s="1"/>
      <c r="E29905" s="41"/>
    </row>
    <row r="29906" spans="4:5" x14ac:dyDescent="0.2">
      <c r="D29906" s="1"/>
      <c r="E29906" s="41"/>
    </row>
    <row r="29907" spans="4:5" x14ac:dyDescent="0.2">
      <c r="D29907" s="1"/>
      <c r="E29907" s="41"/>
    </row>
    <row r="29908" spans="4:5" x14ac:dyDescent="0.2">
      <c r="D29908" s="1"/>
      <c r="E29908" s="41"/>
    </row>
    <row r="29909" spans="4:5" x14ac:dyDescent="0.2">
      <c r="D29909" s="1"/>
      <c r="E29909" s="41"/>
    </row>
    <row r="29910" spans="4:5" x14ac:dyDescent="0.2">
      <c r="D29910" s="1"/>
      <c r="E29910" s="41"/>
    </row>
    <row r="29911" spans="4:5" x14ac:dyDescent="0.2">
      <c r="D29911" s="1"/>
      <c r="E29911" s="41"/>
    </row>
    <row r="29912" spans="4:5" x14ac:dyDescent="0.2">
      <c r="D29912" s="1"/>
      <c r="E29912" s="41"/>
    </row>
    <row r="29913" spans="4:5" x14ac:dyDescent="0.2">
      <c r="D29913" s="1"/>
      <c r="E29913" s="41"/>
    </row>
    <row r="29914" spans="4:5" x14ac:dyDescent="0.2">
      <c r="D29914" s="1"/>
      <c r="E29914" s="41"/>
    </row>
    <row r="29915" spans="4:5" x14ac:dyDescent="0.2">
      <c r="D29915" s="1"/>
      <c r="E29915" s="41"/>
    </row>
    <row r="29916" spans="4:5" x14ac:dyDescent="0.2">
      <c r="D29916" s="1"/>
      <c r="E29916" s="41"/>
    </row>
    <row r="29917" spans="4:5" x14ac:dyDescent="0.2">
      <c r="D29917" s="1"/>
      <c r="E29917" s="41"/>
    </row>
    <row r="29918" spans="4:5" x14ac:dyDescent="0.2">
      <c r="D29918" s="1"/>
      <c r="E29918" s="41"/>
    </row>
    <row r="29919" spans="4:5" x14ac:dyDescent="0.2">
      <c r="D29919" s="1"/>
      <c r="E29919" s="41"/>
    </row>
    <row r="29920" spans="4:5" x14ac:dyDescent="0.2">
      <c r="D29920" s="1"/>
      <c r="E29920" s="41"/>
    </row>
    <row r="29921" spans="4:5" x14ac:dyDescent="0.2">
      <c r="D29921" s="1"/>
      <c r="E29921" s="41"/>
    </row>
    <row r="29922" spans="4:5" x14ac:dyDescent="0.2">
      <c r="D29922" s="1"/>
      <c r="E29922" s="41"/>
    </row>
    <row r="29923" spans="4:5" x14ac:dyDescent="0.2">
      <c r="D29923" s="1"/>
      <c r="E29923" s="41"/>
    </row>
    <row r="29924" spans="4:5" x14ac:dyDescent="0.2">
      <c r="D29924" s="1"/>
      <c r="E29924" s="41"/>
    </row>
    <row r="29925" spans="4:5" x14ac:dyDescent="0.2">
      <c r="D29925" s="1"/>
      <c r="E29925" s="41"/>
    </row>
    <row r="29926" spans="4:5" x14ac:dyDescent="0.2">
      <c r="D29926" s="1"/>
      <c r="E29926" s="41"/>
    </row>
    <row r="29927" spans="4:5" x14ac:dyDescent="0.2">
      <c r="D29927" s="1"/>
      <c r="E29927" s="41"/>
    </row>
    <row r="29928" spans="4:5" x14ac:dyDescent="0.2">
      <c r="D29928" s="1"/>
      <c r="E29928" s="41"/>
    </row>
    <row r="29929" spans="4:5" x14ac:dyDescent="0.2">
      <c r="D29929" s="1"/>
      <c r="E29929" s="41"/>
    </row>
    <row r="29930" spans="4:5" x14ac:dyDescent="0.2">
      <c r="D29930" s="1"/>
      <c r="E29930" s="41"/>
    </row>
    <row r="29931" spans="4:5" x14ac:dyDescent="0.2">
      <c r="D29931" s="1"/>
      <c r="E29931" s="41"/>
    </row>
    <row r="29932" spans="4:5" x14ac:dyDescent="0.2">
      <c r="D29932" s="1"/>
      <c r="E29932" s="41"/>
    </row>
    <row r="29933" spans="4:5" x14ac:dyDescent="0.2">
      <c r="D29933" s="1"/>
      <c r="E29933" s="41"/>
    </row>
    <row r="29934" spans="4:5" x14ac:dyDescent="0.2">
      <c r="D29934" s="1"/>
      <c r="E29934" s="41"/>
    </row>
    <row r="29935" spans="4:5" x14ac:dyDescent="0.2">
      <c r="D29935" s="1"/>
      <c r="E29935" s="41"/>
    </row>
    <row r="29936" spans="4:5" x14ac:dyDescent="0.2">
      <c r="D29936" s="1"/>
      <c r="E29936" s="41"/>
    </row>
    <row r="29937" spans="4:5" x14ac:dyDescent="0.2">
      <c r="D29937" s="1"/>
      <c r="E29937" s="41"/>
    </row>
    <row r="29938" spans="4:5" x14ac:dyDescent="0.2">
      <c r="D29938" s="1"/>
      <c r="E29938" s="41"/>
    </row>
    <row r="29939" spans="4:5" x14ac:dyDescent="0.2">
      <c r="D29939" s="1"/>
      <c r="E29939" s="41"/>
    </row>
    <row r="29940" spans="4:5" x14ac:dyDescent="0.2">
      <c r="D29940" s="1"/>
      <c r="E29940" s="41"/>
    </row>
    <row r="29941" spans="4:5" x14ac:dyDescent="0.2">
      <c r="D29941" s="1"/>
      <c r="E29941" s="41"/>
    </row>
    <row r="29942" spans="4:5" x14ac:dyDescent="0.2">
      <c r="D29942" s="1"/>
      <c r="E29942" s="41"/>
    </row>
    <row r="29943" spans="4:5" x14ac:dyDescent="0.2">
      <c r="D29943" s="1"/>
      <c r="E29943" s="41"/>
    </row>
    <row r="29944" spans="4:5" x14ac:dyDescent="0.2">
      <c r="D29944" s="1"/>
      <c r="E29944" s="41"/>
    </row>
    <row r="29945" spans="4:5" x14ac:dyDescent="0.2">
      <c r="D29945" s="1"/>
      <c r="E29945" s="41"/>
    </row>
    <row r="29946" spans="4:5" x14ac:dyDescent="0.2">
      <c r="D29946" s="1"/>
      <c r="E29946" s="41"/>
    </row>
    <row r="29947" spans="4:5" x14ac:dyDescent="0.2">
      <c r="D29947" s="1"/>
      <c r="E29947" s="41"/>
    </row>
    <row r="29948" spans="4:5" x14ac:dyDescent="0.2">
      <c r="D29948" s="1"/>
      <c r="E29948" s="41"/>
    </row>
    <row r="29949" spans="4:5" x14ac:dyDescent="0.2">
      <c r="D29949" s="1"/>
      <c r="E29949" s="41"/>
    </row>
    <row r="29950" spans="4:5" x14ac:dyDescent="0.2">
      <c r="D29950" s="1"/>
      <c r="E29950" s="41"/>
    </row>
    <row r="29951" spans="4:5" x14ac:dyDescent="0.2">
      <c r="D29951" s="1"/>
      <c r="E29951" s="41"/>
    </row>
    <row r="29952" spans="4:5" x14ac:dyDescent="0.2">
      <c r="D29952" s="1"/>
      <c r="E29952" s="41"/>
    </row>
    <row r="29953" spans="4:5" x14ac:dyDescent="0.2">
      <c r="D29953" s="1"/>
      <c r="E29953" s="41"/>
    </row>
    <row r="29954" spans="4:5" x14ac:dyDescent="0.2">
      <c r="D29954" s="1"/>
      <c r="E29954" s="41"/>
    </row>
    <row r="29955" spans="4:5" x14ac:dyDescent="0.2">
      <c r="D29955" s="1"/>
      <c r="E29955" s="41"/>
    </row>
    <row r="29956" spans="4:5" x14ac:dyDescent="0.2">
      <c r="D29956" s="1"/>
      <c r="E29956" s="41"/>
    </row>
    <row r="29957" spans="4:5" x14ac:dyDescent="0.2">
      <c r="D29957" s="1"/>
      <c r="E29957" s="41"/>
    </row>
    <row r="29958" spans="4:5" x14ac:dyDescent="0.2">
      <c r="D29958" s="1"/>
      <c r="E29958" s="41"/>
    </row>
    <row r="29959" spans="4:5" x14ac:dyDescent="0.2">
      <c r="D29959" s="1"/>
      <c r="E29959" s="41"/>
    </row>
    <row r="29960" spans="4:5" x14ac:dyDescent="0.2">
      <c r="D29960" s="1"/>
      <c r="E29960" s="41"/>
    </row>
    <row r="29961" spans="4:5" x14ac:dyDescent="0.2">
      <c r="D29961" s="1"/>
      <c r="E29961" s="41"/>
    </row>
    <row r="29962" spans="4:5" x14ac:dyDescent="0.2">
      <c r="D29962" s="1"/>
      <c r="E29962" s="41"/>
    </row>
    <row r="29963" spans="4:5" x14ac:dyDescent="0.2">
      <c r="D29963" s="1"/>
      <c r="E29963" s="41"/>
    </row>
    <row r="29964" spans="4:5" x14ac:dyDescent="0.2">
      <c r="D29964" s="1"/>
      <c r="E29964" s="41"/>
    </row>
    <row r="29965" spans="4:5" x14ac:dyDescent="0.2">
      <c r="D29965" s="1"/>
      <c r="E29965" s="41"/>
    </row>
    <row r="29966" spans="4:5" x14ac:dyDescent="0.2">
      <c r="D29966" s="1"/>
      <c r="E29966" s="41"/>
    </row>
    <row r="29967" spans="4:5" x14ac:dyDescent="0.2">
      <c r="D29967" s="1"/>
      <c r="E29967" s="41"/>
    </row>
    <row r="29968" spans="4:5" x14ac:dyDescent="0.2">
      <c r="D29968" s="1"/>
      <c r="E29968" s="41"/>
    </row>
    <row r="29969" spans="4:5" x14ac:dyDescent="0.2">
      <c r="D29969" s="1"/>
      <c r="E29969" s="41"/>
    </row>
    <row r="29970" spans="4:5" x14ac:dyDescent="0.2">
      <c r="D29970" s="1"/>
      <c r="E29970" s="41"/>
    </row>
    <row r="29971" spans="4:5" x14ac:dyDescent="0.2">
      <c r="D29971" s="1"/>
      <c r="E29971" s="41"/>
    </row>
    <row r="29972" spans="4:5" x14ac:dyDescent="0.2">
      <c r="D29972" s="1"/>
      <c r="E29972" s="41"/>
    </row>
    <row r="29973" spans="4:5" x14ac:dyDescent="0.2">
      <c r="D29973" s="1"/>
      <c r="E29973" s="41"/>
    </row>
    <row r="29974" spans="4:5" x14ac:dyDescent="0.2">
      <c r="D29974" s="1"/>
      <c r="E29974" s="41"/>
    </row>
    <row r="29975" spans="4:5" x14ac:dyDescent="0.2">
      <c r="D29975" s="1"/>
      <c r="E29975" s="41"/>
    </row>
    <row r="29976" spans="4:5" x14ac:dyDescent="0.2">
      <c r="D29976" s="1"/>
      <c r="E29976" s="41"/>
    </row>
    <row r="29977" spans="4:5" x14ac:dyDescent="0.2">
      <c r="D29977" s="1"/>
      <c r="E29977" s="41"/>
    </row>
    <row r="29978" spans="4:5" x14ac:dyDescent="0.2">
      <c r="D29978" s="1"/>
      <c r="E29978" s="41"/>
    </row>
    <row r="29979" spans="4:5" x14ac:dyDescent="0.2">
      <c r="D29979" s="1"/>
      <c r="E29979" s="41"/>
    </row>
    <row r="29980" spans="4:5" x14ac:dyDescent="0.2">
      <c r="D29980" s="1"/>
      <c r="E29980" s="41"/>
    </row>
    <row r="29981" spans="4:5" x14ac:dyDescent="0.2">
      <c r="D29981" s="1"/>
      <c r="E29981" s="41"/>
    </row>
    <row r="29982" spans="4:5" x14ac:dyDescent="0.2">
      <c r="D29982" s="1"/>
      <c r="E29982" s="41"/>
    </row>
    <row r="29983" spans="4:5" x14ac:dyDescent="0.2">
      <c r="D29983" s="1"/>
      <c r="E29983" s="41"/>
    </row>
    <row r="29984" spans="4:5" x14ac:dyDescent="0.2">
      <c r="D29984" s="1"/>
      <c r="E29984" s="41"/>
    </row>
    <row r="29985" spans="4:5" x14ac:dyDescent="0.2">
      <c r="D29985" s="1"/>
      <c r="E29985" s="41"/>
    </row>
    <row r="29986" spans="4:5" x14ac:dyDescent="0.2">
      <c r="D29986" s="1"/>
      <c r="E29986" s="41"/>
    </row>
    <row r="29987" spans="4:5" x14ac:dyDescent="0.2">
      <c r="D29987" s="1"/>
      <c r="E29987" s="41"/>
    </row>
    <row r="29988" spans="4:5" x14ac:dyDescent="0.2">
      <c r="D29988" s="1"/>
      <c r="E29988" s="41"/>
    </row>
    <row r="29989" spans="4:5" x14ac:dyDescent="0.2">
      <c r="D29989" s="1"/>
      <c r="E29989" s="41"/>
    </row>
    <row r="29990" spans="4:5" x14ac:dyDescent="0.2">
      <c r="D29990" s="1"/>
      <c r="E29990" s="41"/>
    </row>
    <row r="29991" spans="4:5" x14ac:dyDescent="0.2">
      <c r="D29991" s="1"/>
      <c r="E29991" s="41"/>
    </row>
    <row r="29992" spans="4:5" x14ac:dyDescent="0.2">
      <c r="D29992" s="1"/>
      <c r="E29992" s="41"/>
    </row>
    <row r="29993" spans="4:5" x14ac:dyDescent="0.2">
      <c r="D29993" s="1"/>
      <c r="E29993" s="41"/>
    </row>
    <row r="29994" spans="4:5" x14ac:dyDescent="0.2">
      <c r="D29994" s="1"/>
      <c r="E29994" s="41"/>
    </row>
    <row r="29995" spans="4:5" x14ac:dyDescent="0.2">
      <c r="D29995" s="1"/>
      <c r="E29995" s="41"/>
    </row>
    <row r="29996" spans="4:5" x14ac:dyDescent="0.2">
      <c r="D29996" s="1"/>
      <c r="E29996" s="41"/>
    </row>
    <row r="29997" spans="4:5" x14ac:dyDescent="0.2">
      <c r="D29997" s="1"/>
      <c r="E29997" s="41"/>
    </row>
    <row r="29998" spans="4:5" x14ac:dyDescent="0.2">
      <c r="D29998" s="1"/>
      <c r="E29998" s="41"/>
    </row>
    <row r="29999" spans="4:5" x14ac:dyDescent="0.2">
      <c r="D29999" s="1"/>
      <c r="E29999" s="41"/>
    </row>
    <row r="30000" spans="4:5" x14ac:dyDescent="0.2">
      <c r="D30000" s="1"/>
      <c r="E30000" s="41"/>
    </row>
    <row r="30001" spans="4:5" x14ac:dyDescent="0.2">
      <c r="D30001" s="1"/>
      <c r="E30001" s="41"/>
    </row>
    <row r="30002" spans="4:5" x14ac:dyDescent="0.2">
      <c r="D30002" s="1"/>
      <c r="E30002" s="41"/>
    </row>
    <row r="30003" spans="4:5" x14ac:dyDescent="0.2">
      <c r="D30003" s="1"/>
      <c r="E30003" s="41"/>
    </row>
    <row r="30004" spans="4:5" x14ac:dyDescent="0.2">
      <c r="D30004" s="1"/>
      <c r="E30004" s="41"/>
    </row>
    <row r="30005" spans="4:5" x14ac:dyDescent="0.2">
      <c r="D30005" s="1"/>
      <c r="E30005" s="41"/>
    </row>
    <row r="30006" spans="4:5" x14ac:dyDescent="0.2">
      <c r="D30006" s="1"/>
      <c r="E30006" s="41"/>
    </row>
    <row r="30007" spans="4:5" x14ac:dyDescent="0.2">
      <c r="D30007" s="1"/>
      <c r="E30007" s="41"/>
    </row>
    <row r="30008" spans="4:5" x14ac:dyDescent="0.2">
      <c r="D30008" s="1"/>
      <c r="E30008" s="41"/>
    </row>
    <row r="30009" spans="4:5" x14ac:dyDescent="0.2">
      <c r="D30009" s="1"/>
      <c r="E30009" s="41"/>
    </row>
    <row r="30010" spans="4:5" x14ac:dyDescent="0.2">
      <c r="D30010" s="1"/>
      <c r="E30010" s="41"/>
    </row>
    <row r="30011" spans="4:5" x14ac:dyDescent="0.2">
      <c r="D30011" s="1"/>
      <c r="E30011" s="41"/>
    </row>
    <row r="30012" spans="4:5" x14ac:dyDescent="0.2">
      <c r="D30012" s="1"/>
      <c r="E30012" s="41"/>
    </row>
    <row r="30013" spans="4:5" x14ac:dyDescent="0.2">
      <c r="D30013" s="1"/>
      <c r="E30013" s="41"/>
    </row>
    <row r="30014" spans="4:5" x14ac:dyDescent="0.2">
      <c r="D30014" s="1"/>
      <c r="E30014" s="41"/>
    </row>
    <row r="30015" spans="4:5" x14ac:dyDescent="0.2">
      <c r="D30015" s="1"/>
      <c r="E30015" s="41"/>
    </row>
    <row r="30016" spans="4:5" x14ac:dyDescent="0.2">
      <c r="D30016" s="1"/>
      <c r="E30016" s="41"/>
    </row>
    <row r="30017" spans="4:5" x14ac:dyDescent="0.2">
      <c r="D30017" s="1"/>
      <c r="E30017" s="41"/>
    </row>
    <row r="30018" spans="4:5" x14ac:dyDescent="0.2">
      <c r="D30018" s="1"/>
      <c r="E30018" s="41"/>
    </row>
    <row r="30019" spans="4:5" x14ac:dyDescent="0.2">
      <c r="D30019" s="1"/>
      <c r="E30019" s="41"/>
    </row>
    <row r="30020" spans="4:5" x14ac:dyDescent="0.2">
      <c r="D30020" s="1"/>
      <c r="E30020" s="41"/>
    </row>
    <row r="30021" spans="4:5" x14ac:dyDescent="0.2">
      <c r="D30021" s="1"/>
      <c r="E30021" s="41"/>
    </row>
    <row r="30022" spans="4:5" x14ac:dyDescent="0.2">
      <c r="D30022" s="1"/>
      <c r="E30022" s="41"/>
    </row>
    <row r="30023" spans="4:5" x14ac:dyDescent="0.2">
      <c r="D30023" s="1"/>
      <c r="E30023" s="41"/>
    </row>
    <row r="30024" spans="4:5" x14ac:dyDescent="0.2">
      <c r="D30024" s="1"/>
      <c r="E30024" s="41"/>
    </row>
    <row r="30025" spans="4:5" x14ac:dyDescent="0.2">
      <c r="D30025" s="1"/>
      <c r="E30025" s="41"/>
    </row>
    <row r="30026" spans="4:5" x14ac:dyDescent="0.2">
      <c r="D30026" s="1"/>
      <c r="E30026" s="41"/>
    </row>
    <row r="30027" spans="4:5" x14ac:dyDescent="0.2">
      <c r="D30027" s="1"/>
      <c r="E30027" s="41"/>
    </row>
    <row r="30028" spans="4:5" x14ac:dyDescent="0.2">
      <c r="D30028" s="1"/>
      <c r="E30028" s="41"/>
    </row>
    <row r="30029" spans="4:5" x14ac:dyDescent="0.2">
      <c r="D30029" s="1"/>
      <c r="E30029" s="41"/>
    </row>
    <row r="30030" spans="4:5" x14ac:dyDescent="0.2">
      <c r="D30030" s="1"/>
      <c r="E30030" s="41"/>
    </row>
    <row r="30031" spans="4:5" x14ac:dyDescent="0.2">
      <c r="D30031" s="1"/>
      <c r="E30031" s="41"/>
    </row>
    <row r="30032" spans="4:5" x14ac:dyDescent="0.2">
      <c r="D30032" s="1"/>
      <c r="E30032" s="41"/>
    </row>
    <row r="30033" spans="4:5" x14ac:dyDescent="0.2">
      <c r="D30033" s="1"/>
      <c r="E30033" s="41"/>
    </row>
    <row r="30034" spans="4:5" x14ac:dyDescent="0.2">
      <c r="D30034" s="1"/>
      <c r="E30034" s="41"/>
    </row>
    <row r="30035" spans="4:5" x14ac:dyDescent="0.2">
      <c r="D30035" s="1"/>
      <c r="E30035" s="41"/>
    </row>
    <row r="30036" spans="4:5" x14ac:dyDescent="0.2">
      <c r="D30036" s="1"/>
      <c r="E30036" s="41"/>
    </row>
    <row r="30037" spans="4:5" x14ac:dyDescent="0.2">
      <c r="D30037" s="1"/>
      <c r="E30037" s="41"/>
    </row>
    <row r="30038" spans="4:5" x14ac:dyDescent="0.2">
      <c r="D30038" s="1"/>
      <c r="E30038" s="41"/>
    </row>
    <row r="30039" spans="4:5" x14ac:dyDescent="0.2">
      <c r="D30039" s="1"/>
      <c r="E30039" s="41"/>
    </row>
    <row r="30040" spans="4:5" x14ac:dyDescent="0.2">
      <c r="D30040" s="1"/>
      <c r="E30040" s="41"/>
    </row>
    <row r="30041" spans="4:5" x14ac:dyDescent="0.2">
      <c r="D30041" s="1"/>
      <c r="E30041" s="41"/>
    </row>
    <row r="30042" spans="4:5" x14ac:dyDescent="0.2">
      <c r="D30042" s="1"/>
      <c r="E30042" s="41"/>
    </row>
    <row r="30043" spans="4:5" x14ac:dyDescent="0.2">
      <c r="D30043" s="1"/>
      <c r="E30043" s="41"/>
    </row>
    <row r="30044" spans="4:5" x14ac:dyDescent="0.2">
      <c r="D30044" s="1"/>
      <c r="E30044" s="41"/>
    </row>
    <row r="30045" spans="4:5" x14ac:dyDescent="0.2">
      <c r="D30045" s="1"/>
      <c r="E30045" s="41"/>
    </row>
    <row r="30046" spans="4:5" x14ac:dyDescent="0.2">
      <c r="D30046" s="1"/>
      <c r="E30046" s="41"/>
    </row>
    <row r="30047" spans="4:5" x14ac:dyDescent="0.2">
      <c r="D30047" s="1"/>
      <c r="E30047" s="41"/>
    </row>
    <row r="30048" spans="4:5" x14ac:dyDescent="0.2">
      <c r="D30048" s="1"/>
      <c r="E30048" s="41"/>
    </row>
    <row r="30049" spans="4:5" x14ac:dyDescent="0.2">
      <c r="D30049" s="1"/>
      <c r="E30049" s="41"/>
    </row>
    <row r="30050" spans="4:5" x14ac:dyDescent="0.2">
      <c r="D30050" s="1"/>
      <c r="E30050" s="41"/>
    </row>
    <row r="30051" spans="4:5" x14ac:dyDescent="0.2">
      <c r="D30051" s="1"/>
      <c r="E30051" s="41"/>
    </row>
    <row r="30052" spans="4:5" x14ac:dyDescent="0.2">
      <c r="D30052" s="1"/>
      <c r="E30052" s="41"/>
    </row>
    <row r="30053" spans="4:5" x14ac:dyDescent="0.2">
      <c r="D30053" s="1"/>
      <c r="E30053" s="41"/>
    </row>
    <row r="30054" spans="4:5" x14ac:dyDescent="0.2">
      <c r="D30054" s="1"/>
      <c r="E30054" s="41"/>
    </row>
    <row r="30055" spans="4:5" x14ac:dyDescent="0.2">
      <c r="D30055" s="1"/>
      <c r="E30055" s="41"/>
    </row>
    <row r="30056" spans="4:5" x14ac:dyDescent="0.2">
      <c r="D30056" s="1"/>
      <c r="E30056" s="41"/>
    </row>
    <row r="30057" spans="4:5" x14ac:dyDescent="0.2">
      <c r="D30057" s="1"/>
      <c r="E30057" s="41"/>
    </row>
    <row r="30058" spans="4:5" x14ac:dyDescent="0.2">
      <c r="D30058" s="1"/>
      <c r="E30058" s="41"/>
    </row>
    <row r="30059" spans="4:5" x14ac:dyDescent="0.2">
      <c r="D30059" s="1"/>
      <c r="E30059" s="41"/>
    </row>
    <row r="30060" spans="4:5" x14ac:dyDescent="0.2">
      <c r="D30060" s="1"/>
      <c r="E30060" s="41"/>
    </row>
    <row r="30061" spans="4:5" x14ac:dyDescent="0.2">
      <c r="D30061" s="1"/>
      <c r="E30061" s="41"/>
    </row>
    <row r="30062" spans="4:5" x14ac:dyDescent="0.2">
      <c r="D30062" s="1"/>
      <c r="E30062" s="41"/>
    </row>
    <row r="30063" spans="4:5" x14ac:dyDescent="0.2">
      <c r="D30063" s="1"/>
      <c r="E30063" s="41"/>
    </row>
    <row r="30064" spans="4:5" x14ac:dyDescent="0.2">
      <c r="D30064" s="1"/>
      <c r="E30064" s="41"/>
    </row>
    <row r="30065" spans="4:5" x14ac:dyDescent="0.2">
      <c r="D30065" s="1"/>
      <c r="E30065" s="41"/>
    </row>
    <row r="30066" spans="4:5" x14ac:dyDescent="0.2">
      <c r="D30066" s="1"/>
      <c r="E30066" s="41"/>
    </row>
    <row r="30067" spans="4:5" x14ac:dyDescent="0.2">
      <c r="D30067" s="1"/>
      <c r="E30067" s="41"/>
    </row>
    <row r="30068" spans="4:5" x14ac:dyDescent="0.2">
      <c r="D30068" s="1"/>
      <c r="E30068" s="41"/>
    </row>
    <row r="30069" spans="4:5" x14ac:dyDescent="0.2">
      <c r="D30069" s="1"/>
      <c r="E30069" s="41"/>
    </row>
    <row r="30070" spans="4:5" x14ac:dyDescent="0.2">
      <c r="D30070" s="1"/>
      <c r="E30070" s="41"/>
    </row>
    <row r="30071" spans="4:5" x14ac:dyDescent="0.2">
      <c r="D30071" s="1"/>
      <c r="E30071" s="41"/>
    </row>
    <row r="30072" spans="4:5" x14ac:dyDescent="0.2">
      <c r="D30072" s="1"/>
      <c r="E30072" s="41"/>
    </row>
    <row r="30073" spans="4:5" x14ac:dyDescent="0.2">
      <c r="D30073" s="1"/>
      <c r="E30073" s="41"/>
    </row>
    <row r="30074" spans="4:5" x14ac:dyDescent="0.2">
      <c r="D30074" s="1"/>
      <c r="E30074" s="41"/>
    </row>
    <row r="30075" spans="4:5" x14ac:dyDescent="0.2">
      <c r="D30075" s="1"/>
      <c r="E30075" s="41"/>
    </row>
    <row r="30076" spans="4:5" x14ac:dyDescent="0.2">
      <c r="D30076" s="1"/>
      <c r="E30076" s="41"/>
    </row>
    <row r="30077" spans="4:5" x14ac:dyDescent="0.2">
      <c r="D30077" s="1"/>
      <c r="E30077" s="41"/>
    </row>
    <row r="30078" spans="4:5" x14ac:dyDescent="0.2">
      <c r="D30078" s="1"/>
      <c r="E30078" s="41"/>
    </row>
    <row r="30079" spans="4:5" x14ac:dyDescent="0.2">
      <c r="D30079" s="1"/>
      <c r="E30079" s="41"/>
    </row>
    <row r="30080" spans="4:5" x14ac:dyDescent="0.2">
      <c r="D30080" s="1"/>
      <c r="E30080" s="41"/>
    </row>
    <row r="30081" spans="4:5" x14ac:dyDescent="0.2">
      <c r="D30081" s="1"/>
      <c r="E30081" s="41"/>
    </row>
    <row r="30082" spans="4:5" x14ac:dyDescent="0.2">
      <c r="D30082" s="1"/>
      <c r="E30082" s="41"/>
    </row>
    <row r="30083" spans="4:5" x14ac:dyDescent="0.2">
      <c r="D30083" s="1"/>
      <c r="E30083" s="41"/>
    </row>
    <row r="30084" spans="4:5" x14ac:dyDescent="0.2">
      <c r="D30084" s="1"/>
      <c r="E30084" s="41"/>
    </row>
    <row r="30085" spans="4:5" x14ac:dyDescent="0.2">
      <c r="D30085" s="1"/>
      <c r="E30085" s="41"/>
    </row>
    <row r="30086" spans="4:5" x14ac:dyDescent="0.2">
      <c r="D30086" s="1"/>
      <c r="E30086" s="41"/>
    </row>
    <row r="30087" spans="4:5" x14ac:dyDescent="0.2">
      <c r="D30087" s="1"/>
      <c r="E30087" s="41"/>
    </row>
    <row r="30088" spans="4:5" x14ac:dyDescent="0.2">
      <c r="D30088" s="1"/>
      <c r="E30088" s="41"/>
    </row>
    <row r="30089" spans="4:5" x14ac:dyDescent="0.2">
      <c r="D30089" s="1"/>
      <c r="E30089" s="41"/>
    </row>
    <row r="30090" spans="4:5" x14ac:dyDescent="0.2">
      <c r="D30090" s="1"/>
      <c r="E30090" s="41"/>
    </row>
    <row r="30091" spans="4:5" x14ac:dyDescent="0.2">
      <c r="D30091" s="1"/>
      <c r="E30091" s="41"/>
    </row>
    <row r="30092" spans="4:5" x14ac:dyDescent="0.2">
      <c r="D30092" s="1"/>
      <c r="E30092" s="41"/>
    </row>
    <row r="30093" spans="4:5" x14ac:dyDescent="0.2">
      <c r="D30093" s="1"/>
      <c r="E30093" s="41"/>
    </row>
    <row r="30094" spans="4:5" x14ac:dyDescent="0.2">
      <c r="D30094" s="1"/>
      <c r="E30094" s="41"/>
    </row>
    <row r="30095" spans="4:5" x14ac:dyDescent="0.2">
      <c r="D30095" s="1"/>
      <c r="E30095" s="41"/>
    </row>
    <row r="30096" spans="4:5" x14ac:dyDescent="0.2">
      <c r="D30096" s="1"/>
      <c r="E30096" s="41"/>
    </row>
    <row r="30097" spans="4:5" x14ac:dyDescent="0.2">
      <c r="D30097" s="1"/>
      <c r="E30097" s="41"/>
    </row>
    <row r="30098" spans="4:5" x14ac:dyDescent="0.2">
      <c r="D30098" s="1"/>
      <c r="E30098" s="41"/>
    </row>
    <row r="30099" spans="4:5" x14ac:dyDescent="0.2">
      <c r="D30099" s="1"/>
      <c r="E30099" s="41"/>
    </row>
    <row r="30100" spans="4:5" x14ac:dyDescent="0.2">
      <c r="D30100" s="1"/>
      <c r="E30100" s="41"/>
    </row>
    <row r="30101" spans="4:5" x14ac:dyDescent="0.2">
      <c r="D30101" s="1"/>
      <c r="E30101" s="41"/>
    </row>
    <row r="30102" spans="4:5" x14ac:dyDescent="0.2">
      <c r="D30102" s="1"/>
      <c r="E30102" s="41"/>
    </row>
    <row r="30103" spans="4:5" x14ac:dyDescent="0.2">
      <c r="D30103" s="1"/>
      <c r="E30103" s="41"/>
    </row>
    <row r="30104" spans="4:5" x14ac:dyDescent="0.2">
      <c r="D30104" s="1"/>
      <c r="E30104" s="41"/>
    </row>
    <row r="30105" spans="4:5" x14ac:dyDescent="0.2">
      <c r="D30105" s="1"/>
      <c r="E30105" s="41"/>
    </row>
    <row r="30106" spans="4:5" x14ac:dyDescent="0.2">
      <c r="D30106" s="1"/>
      <c r="E30106" s="41"/>
    </row>
    <row r="30107" spans="4:5" x14ac:dyDescent="0.2">
      <c r="D30107" s="1"/>
      <c r="E30107" s="41"/>
    </row>
    <row r="30108" spans="4:5" x14ac:dyDescent="0.2">
      <c r="D30108" s="1"/>
      <c r="E30108" s="41"/>
    </row>
    <row r="30109" spans="4:5" x14ac:dyDescent="0.2">
      <c r="D30109" s="1"/>
      <c r="E30109" s="41"/>
    </row>
    <row r="30110" spans="4:5" x14ac:dyDescent="0.2">
      <c r="D30110" s="1"/>
      <c r="E30110" s="41"/>
    </row>
    <row r="30111" spans="4:5" x14ac:dyDescent="0.2">
      <c r="D30111" s="1"/>
      <c r="E30111" s="41"/>
    </row>
    <row r="30112" spans="4:5" x14ac:dyDescent="0.2">
      <c r="D30112" s="1"/>
      <c r="E30112" s="41"/>
    </row>
    <row r="30113" spans="4:5" x14ac:dyDescent="0.2">
      <c r="D30113" s="1"/>
      <c r="E30113" s="41"/>
    </row>
    <row r="30114" spans="4:5" x14ac:dyDescent="0.2">
      <c r="D30114" s="1"/>
      <c r="E30114" s="41"/>
    </row>
    <row r="30115" spans="4:5" x14ac:dyDescent="0.2">
      <c r="D30115" s="1"/>
      <c r="E30115" s="41"/>
    </row>
    <row r="30116" spans="4:5" x14ac:dyDescent="0.2">
      <c r="D30116" s="1"/>
      <c r="E30116" s="41"/>
    </row>
    <row r="30117" spans="4:5" x14ac:dyDescent="0.2">
      <c r="D30117" s="1"/>
      <c r="E30117" s="41"/>
    </row>
    <row r="30118" spans="4:5" x14ac:dyDescent="0.2">
      <c r="D30118" s="1"/>
      <c r="E30118" s="41"/>
    </row>
    <row r="30119" spans="4:5" x14ac:dyDescent="0.2">
      <c r="D30119" s="1"/>
      <c r="E30119" s="41"/>
    </row>
    <row r="30120" spans="4:5" x14ac:dyDescent="0.2">
      <c r="D30120" s="1"/>
      <c r="E30120" s="41"/>
    </row>
    <row r="30121" spans="4:5" x14ac:dyDescent="0.2">
      <c r="D30121" s="1"/>
      <c r="E30121" s="41"/>
    </row>
    <row r="30122" spans="4:5" x14ac:dyDescent="0.2">
      <c r="D30122" s="1"/>
      <c r="E30122" s="41"/>
    </row>
    <row r="30123" spans="4:5" x14ac:dyDescent="0.2">
      <c r="D30123" s="1"/>
      <c r="E30123" s="41"/>
    </row>
    <row r="30124" spans="4:5" x14ac:dyDescent="0.2">
      <c r="D30124" s="1"/>
      <c r="E30124" s="41"/>
    </row>
    <row r="30125" spans="4:5" x14ac:dyDescent="0.2">
      <c r="D30125" s="1"/>
      <c r="E30125" s="41"/>
    </row>
    <row r="30126" spans="4:5" x14ac:dyDescent="0.2">
      <c r="D30126" s="1"/>
      <c r="E30126" s="41"/>
    </row>
    <row r="30127" spans="4:5" x14ac:dyDescent="0.2">
      <c r="D30127" s="1"/>
      <c r="E30127" s="41"/>
    </row>
    <row r="30128" spans="4:5" x14ac:dyDescent="0.2">
      <c r="D30128" s="1"/>
      <c r="E30128" s="41"/>
    </row>
    <row r="30129" spans="4:5" x14ac:dyDescent="0.2">
      <c r="D30129" s="1"/>
      <c r="E30129" s="41"/>
    </row>
    <row r="30130" spans="4:5" x14ac:dyDescent="0.2">
      <c r="D30130" s="1"/>
      <c r="E30130" s="41"/>
    </row>
    <row r="30131" spans="4:5" x14ac:dyDescent="0.2">
      <c r="D30131" s="1"/>
      <c r="E30131" s="41"/>
    </row>
    <row r="30132" spans="4:5" x14ac:dyDescent="0.2">
      <c r="D30132" s="1"/>
      <c r="E30132" s="41"/>
    </row>
    <row r="30133" spans="4:5" x14ac:dyDescent="0.2">
      <c r="D30133" s="1"/>
      <c r="E30133" s="41"/>
    </row>
    <row r="30134" spans="4:5" x14ac:dyDescent="0.2">
      <c r="D30134" s="1"/>
      <c r="E30134" s="41"/>
    </row>
    <row r="30135" spans="4:5" x14ac:dyDescent="0.2">
      <c r="D30135" s="1"/>
      <c r="E30135" s="41"/>
    </row>
    <row r="30136" spans="4:5" x14ac:dyDescent="0.2">
      <c r="D30136" s="1"/>
      <c r="E30136" s="41"/>
    </row>
    <row r="30137" spans="4:5" x14ac:dyDescent="0.2">
      <c r="D30137" s="1"/>
      <c r="E30137" s="41"/>
    </row>
    <row r="30138" spans="4:5" x14ac:dyDescent="0.2">
      <c r="D30138" s="1"/>
      <c r="E30138" s="41"/>
    </row>
    <row r="30139" spans="4:5" x14ac:dyDescent="0.2">
      <c r="D30139" s="1"/>
      <c r="E30139" s="41"/>
    </row>
    <row r="30140" spans="4:5" x14ac:dyDescent="0.2">
      <c r="D30140" s="1"/>
      <c r="E30140" s="41"/>
    </row>
    <row r="30141" spans="4:5" x14ac:dyDescent="0.2">
      <c r="D30141" s="1"/>
      <c r="E30141" s="41"/>
    </row>
    <row r="30142" spans="4:5" x14ac:dyDescent="0.2">
      <c r="D30142" s="1"/>
      <c r="E30142" s="41"/>
    </row>
    <row r="30143" spans="4:5" x14ac:dyDescent="0.2">
      <c r="D30143" s="1"/>
      <c r="E30143" s="41"/>
    </row>
    <row r="30144" spans="4:5" x14ac:dyDescent="0.2">
      <c r="D30144" s="1"/>
      <c r="E30144" s="41"/>
    </row>
    <row r="30145" spans="4:5" x14ac:dyDescent="0.2">
      <c r="D30145" s="1"/>
      <c r="E30145" s="41"/>
    </row>
    <row r="30146" spans="4:5" x14ac:dyDescent="0.2">
      <c r="D30146" s="1"/>
      <c r="E30146" s="41"/>
    </row>
    <row r="30147" spans="4:5" x14ac:dyDescent="0.2">
      <c r="D30147" s="1"/>
      <c r="E30147" s="41"/>
    </row>
    <row r="30148" spans="4:5" x14ac:dyDescent="0.2">
      <c r="D30148" s="1"/>
      <c r="E30148" s="41"/>
    </row>
    <row r="30149" spans="4:5" x14ac:dyDescent="0.2">
      <c r="D30149" s="1"/>
      <c r="E30149" s="41"/>
    </row>
    <row r="30150" spans="4:5" x14ac:dyDescent="0.2">
      <c r="D30150" s="1"/>
      <c r="E30150" s="41"/>
    </row>
    <row r="30151" spans="4:5" x14ac:dyDescent="0.2">
      <c r="D30151" s="1"/>
      <c r="E30151" s="41"/>
    </row>
    <row r="30152" spans="4:5" x14ac:dyDescent="0.2">
      <c r="D30152" s="1"/>
      <c r="E30152" s="41"/>
    </row>
    <row r="30153" spans="4:5" x14ac:dyDescent="0.2">
      <c r="D30153" s="1"/>
      <c r="E30153" s="41"/>
    </row>
    <row r="30154" spans="4:5" x14ac:dyDescent="0.2">
      <c r="D30154" s="1"/>
      <c r="E30154" s="41"/>
    </row>
    <row r="30155" spans="4:5" x14ac:dyDescent="0.2">
      <c r="D30155" s="1"/>
      <c r="E30155" s="41"/>
    </row>
    <row r="30156" spans="4:5" x14ac:dyDescent="0.2">
      <c r="D30156" s="1"/>
      <c r="E30156" s="41"/>
    </row>
    <row r="30157" spans="4:5" x14ac:dyDescent="0.2">
      <c r="D30157" s="1"/>
      <c r="E30157" s="41"/>
    </row>
    <row r="30158" spans="4:5" x14ac:dyDescent="0.2">
      <c r="D30158" s="1"/>
      <c r="E30158" s="41"/>
    </row>
    <row r="30159" spans="4:5" x14ac:dyDescent="0.2">
      <c r="D30159" s="1"/>
      <c r="E30159" s="41"/>
    </row>
    <row r="30160" spans="4:5" x14ac:dyDescent="0.2">
      <c r="D30160" s="1"/>
      <c r="E30160" s="41"/>
    </row>
    <row r="30161" spans="4:5" x14ac:dyDescent="0.2">
      <c r="D30161" s="1"/>
      <c r="E30161" s="41"/>
    </row>
    <row r="30162" spans="4:5" x14ac:dyDescent="0.2">
      <c r="D30162" s="1"/>
      <c r="E30162" s="41"/>
    </row>
    <row r="30163" spans="4:5" x14ac:dyDescent="0.2">
      <c r="D30163" s="1"/>
      <c r="E30163" s="41"/>
    </row>
    <row r="30164" spans="4:5" x14ac:dyDescent="0.2">
      <c r="D30164" s="1"/>
      <c r="E30164" s="41"/>
    </row>
    <row r="30165" spans="4:5" x14ac:dyDescent="0.2">
      <c r="D30165" s="1"/>
      <c r="E30165" s="41"/>
    </row>
    <row r="30166" spans="4:5" x14ac:dyDescent="0.2">
      <c r="D30166" s="1"/>
      <c r="E30166" s="41"/>
    </row>
    <row r="30167" spans="4:5" x14ac:dyDescent="0.2">
      <c r="D30167" s="1"/>
      <c r="E30167" s="41"/>
    </row>
    <row r="30168" spans="4:5" x14ac:dyDescent="0.2">
      <c r="D30168" s="1"/>
      <c r="E30168" s="41"/>
    </row>
    <row r="30169" spans="4:5" x14ac:dyDescent="0.2">
      <c r="D30169" s="1"/>
      <c r="E30169" s="41"/>
    </row>
    <row r="30170" spans="4:5" x14ac:dyDescent="0.2">
      <c r="D30170" s="1"/>
      <c r="E30170" s="41"/>
    </row>
    <row r="30171" spans="4:5" x14ac:dyDescent="0.2">
      <c r="D30171" s="1"/>
      <c r="E30171" s="41"/>
    </row>
    <row r="30172" spans="4:5" x14ac:dyDescent="0.2">
      <c r="D30172" s="1"/>
      <c r="E30172" s="41"/>
    </row>
    <row r="30173" spans="4:5" x14ac:dyDescent="0.2">
      <c r="D30173" s="1"/>
      <c r="E30173" s="41"/>
    </row>
    <row r="30174" spans="4:5" x14ac:dyDescent="0.2">
      <c r="D30174" s="1"/>
      <c r="E30174" s="41"/>
    </row>
    <row r="30175" spans="4:5" x14ac:dyDescent="0.2">
      <c r="D30175" s="1"/>
      <c r="E30175" s="41"/>
    </row>
    <row r="30176" spans="4:5" x14ac:dyDescent="0.2">
      <c r="D30176" s="1"/>
      <c r="E30176" s="41"/>
    </row>
    <row r="30177" spans="4:5" x14ac:dyDescent="0.2">
      <c r="D30177" s="1"/>
      <c r="E30177" s="41"/>
    </row>
    <row r="30178" spans="4:5" x14ac:dyDescent="0.2">
      <c r="D30178" s="1"/>
      <c r="E30178" s="41"/>
    </row>
    <row r="30179" spans="4:5" x14ac:dyDescent="0.2">
      <c r="D30179" s="1"/>
      <c r="E30179" s="41"/>
    </row>
    <row r="30180" spans="4:5" x14ac:dyDescent="0.2">
      <c r="D30180" s="1"/>
      <c r="E30180" s="41"/>
    </row>
    <row r="30181" spans="4:5" x14ac:dyDescent="0.2">
      <c r="D30181" s="1"/>
      <c r="E30181" s="41"/>
    </row>
    <row r="30182" spans="4:5" x14ac:dyDescent="0.2">
      <c r="D30182" s="1"/>
      <c r="E30182" s="41"/>
    </row>
    <row r="30183" spans="4:5" x14ac:dyDescent="0.2">
      <c r="D30183" s="1"/>
      <c r="E30183" s="41"/>
    </row>
    <row r="30184" spans="4:5" x14ac:dyDescent="0.2">
      <c r="D30184" s="1"/>
      <c r="E30184" s="41"/>
    </row>
    <row r="30185" spans="4:5" x14ac:dyDescent="0.2">
      <c r="D30185" s="1"/>
      <c r="E30185" s="41"/>
    </row>
    <row r="30186" spans="4:5" x14ac:dyDescent="0.2">
      <c r="D30186" s="1"/>
      <c r="E30186" s="41"/>
    </row>
    <row r="30187" spans="4:5" x14ac:dyDescent="0.2">
      <c r="D30187" s="1"/>
      <c r="E30187" s="41"/>
    </row>
    <row r="30188" spans="4:5" x14ac:dyDescent="0.2">
      <c r="D30188" s="1"/>
      <c r="E30188" s="41"/>
    </row>
    <row r="30189" spans="4:5" x14ac:dyDescent="0.2">
      <c r="D30189" s="1"/>
      <c r="E30189" s="41"/>
    </row>
    <row r="30190" spans="4:5" x14ac:dyDescent="0.2">
      <c r="D30190" s="1"/>
      <c r="E30190" s="41"/>
    </row>
    <row r="30191" spans="4:5" x14ac:dyDescent="0.2">
      <c r="D30191" s="1"/>
      <c r="E30191" s="41"/>
    </row>
    <row r="30192" spans="4:5" x14ac:dyDescent="0.2">
      <c r="D30192" s="1"/>
      <c r="E30192" s="41"/>
    </row>
    <row r="30193" spans="4:5" x14ac:dyDescent="0.2">
      <c r="D30193" s="1"/>
      <c r="E30193" s="41"/>
    </row>
    <row r="30194" spans="4:5" x14ac:dyDescent="0.2">
      <c r="D30194" s="1"/>
      <c r="E30194" s="41"/>
    </row>
    <row r="30195" spans="4:5" x14ac:dyDescent="0.2">
      <c r="D30195" s="1"/>
      <c r="E30195" s="41"/>
    </row>
    <row r="30196" spans="4:5" x14ac:dyDescent="0.2">
      <c r="D30196" s="1"/>
      <c r="E30196" s="41"/>
    </row>
    <row r="30197" spans="4:5" x14ac:dyDescent="0.2">
      <c r="D30197" s="1"/>
      <c r="E30197" s="41"/>
    </row>
    <row r="30198" spans="4:5" x14ac:dyDescent="0.2">
      <c r="D30198" s="1"/>
      <c r="E30198" s="41"/>
    </row>
    <row r="30199" spans="4:5" x14ac:dyDescent="0.2">
      <c r="D30199" s="1"/>
      <c r="E30199" s="41"/>
    </row>
    <row r="30200" spans="4:5" x14ac:dyDescent="0.2">
      <c r="D30200" s="1"/>
      <c r="E30200" s="41"/>
    </row>
    <row r="30201" spans="4:5" x14ac:dyDescent="0.2">
      <c r="D30201" s="1"/>
      <c r="E30201" s="41"/>
    </row>
    <row r="30202" spans="4:5" x14ac:dyDescent="0.2">
      <c r="D30202" s="1"/>
      <c r="E30202" s="41"/>
    </row>
    <row r="30203" spans="4:5" x14ac:dyDescent="0.2">
      <c r="D30203" s="1"/>
      <c r="E30203" s="41"/>
    </row>
    <row r="30204" spans="4:5" x14ac:dyDescent="0.2">
      <c r="D30204" s="1"/>
      <c r="E30204" s="41"/>
    </row>
    <row r="30205" spans="4:5" x14ac:dyDescent="0.2">
      <c r="D30205" s="1"/>
      <c r="E30205" s="41"/>
    </row>
    <row r="30206" spans="4:5" x14ac:dyDescent="0.2">
      <c r="D30206" s="1"/>
      <c r="E30206" s="41"/>
    </row>
    <row r="30207" spans="4:5" x14ac:dyDescent="0.2">
      <c r="D30207" s="1"/>
      <c r="E30207" s="41"/>
    </row>
    <row r="30208" spans="4:5" x14ac:dyDescent="0.2">
      <c r="D30208" s="1"/>
      <c r="E30208" s="41"/>
    </row>
    <row r="30209" spans="4:5" x14ac:dyDescent="0.2">
      <c r="D30209" s="1"/>
      <c r="E30209" s="41"/>
    </row>
    <row r="30210" spans="4:5" x14ac:dyDescent="0.2">
      <c r="D30210" s="1"/>
      <c r="E30210" s="41"/>
    </row>
    <row r="30211" spans="4:5" x14ac:dyDescent="0.2">
      <c r="D30211" s="1"/>
      <c r="E30211" s="41"/>
    </row>
    <row r="30212" spans="4:5" x14ac:dyDescent="0.2">
      <c r="D30212" s="1"/>
      <c r="E30212" s="41"/>
    </row>
    <row r="30213" spans="4:5" x14ac:dyDescent="0.2">
      <c r="D30213" s="1"/>
      <c r="E30213" s="41"/>
    </row>
    <row r="30214" spans="4:5" x14ac:dyDescent="0.2">
      <c r="D30214" s="1"/>
      <c r="E30214" s="41"/>
    </row>
    <row r="30215" spans="4:5" x14ac:dyDescent="0.2">
      <c r="D30215" s="1"/>
      <c r="E30215" s="41"/>
    </row>
    <row r="30216" spans="4:5" x14ac:dyDescent="0.2">
      <c r="D30216" s="1"/>
      <c r="E30216" s="41"/>
    </row>
    <row r="30217" spans="4:5" x14ac:dyDescent="0.2">
      <c r="D30217" s="1"/>
      <c r="E30217" s="41"/>
    </row>
    <row r="30218" spans="4:5" x14ac:dyDescent="0.2">
      <c r="D30218" s="1"/>
      <c r="E30218" s="41"/>
    </row>
    <row r="30219" spans="4:5" x14ac:dyDescent="0.2">
      <c r="D30219" s="1"/>
      <c r="E30219" s="41"/>
    </row>
    <row r="30220" spans="4:5" x14ac:dyDescent="0.2">
      <c r="D30220" s="1"/>
      <c r="E30220" s="41"/>
    </row>
    <row r="30221" spans="4:5" x14ac:dyDescent="0.2">
      <c r="D30221" s="1"/>
      <c r="E30221" s="41"/>
    </row>
    <row r="30222" spans="4:5" x14ac:dyDescent="0.2">
      <c r="D30222" s="1"/>
      <c r="E30222" s="41"/>
    </row>
    <row r="30223" spans="4:5" x14ac:dyDescent="0.2">
      <c r="D30223" s="1"/>
      <c r="E30223" s="41"/>
    </row>
    <row r="30224" spans="4:5" x14ac:dyDescent="0.2">
      <c r="D30224" s="1"/>
      <c r="E30224" s="41"/>
    </row>
    <row r="30225" spans="4:5" x14ac:dyDescent="0.2">
      <c r="D30225" s="1"/>
      <c r="E30225" s="41"/>
    </row>
    <row r="30226" spans="4:5" x14ac:dyDescent="0.2">
      <c r="D30226" s="1"/>
      <c r="E30226" s="41"/>
    </row>
    <row r="30227" spans="4:5" x14ac:dyDescent="0.2">
      <c r="D30227" s="1"/>
      <c r="E30227" s="41"/>
    </row>
    <row r="30228" spans="4:5" x14ac:dyDescent="0.2">
      <c r="D30228" s="1"/>
      <c r="E30228" s="41"/>
    </row>
    <row r="30229" spans="4:5" x14ac:dyDescent="0.2">
      <c r="D30229" s="1"/>
      <c r="E30229" s="41"/>
    </row>
    <row r="30230" spans="4:5" x14ac:dyDescent="0.2">
      <c r="D30230" s="1"/>
      <c r="E30230" s="41"/>
    </row>
    <row r="30231" spans="4:5" x14ac:dyDescent="0.2">
      <c r="D30231" s="1"/>
      <c r="E30231" s="41"/>
    </row>
    <row r="30232" spans="4:5" x14ac:dyDescent="0.2">
      <c r="D30232" s="1"/>
      <c r="E30232" s="41"/>
    </row>
    <row r="30233" spans="4:5" x14ac:dyDescent="0.2">
      <c r="D30233" s="1"/>
      <c r="E30233" s="41"/>
    </row>
    <row r="30234" spans="4:5" x14ac:dyDescent="0.2">
      <c r="D30234" s="1"/>
      <c r="E30234" s="41"/>
    </row>
    <row r="30235" spans="4:5" x14ac:dyDescent="0.2">
      <c r="D30235" s="1"/>
      <c r="E30235" s="41"/>
    </row>
    <row r="30236" spans="4:5" x14ac:dyDescent="0.2">
      <c r="D30236" s="1"/>
      <c r="E30236" s="41"/>
    </row>
    <row r="30237" spans="4:5" x14ac:dyDescent="0.2">
      <c r="D30237" s="1"/>
      <c r="E30237" s="41"/>
    </row>
    <row r="30238" spans="4:5" x14ac:dyDescent="0.2">
      <c r="D30238" s="1"/>
      <c r="E30238" s="41"/>
    </row>
    <row r="30239" spans="4:5" x14ac:dyDescent="0.2">
      <c r="D30239" s="1"/>
      <c r="E30239" s="41"/>
    </row>
    <row r="30240" spans="4:5" x14ac:dyDescent="0.2">
      <c r="D30240" s="1"/>
      <c r="E30240" s="41"/>
    </row>
    <row r="30241" spans="4:5" x14ac:dyDescent="0.2">
      <c r="D30241" s="1"/>
      <c r="E30241" s="41"/>
    </row>
    <row r="30242" spans="4:5" x14ac:dyDescent="0.2">
      <c r="D30242" s="1"/>
      <c r="E30242" s="41"/>
    </row>
    <row r="30243" spans="4:5" x14ac:dyDescent="0.2">
      <c r="D30243" s="1"/>
      <c r="E30243" s="41"/>
    </row>
    <row r="30244" spans="4:5" x14ac:dyDescent="0.2">
      <c r="D30244" s="1"/>
      <c r="E30244" s="41"/>
    </row>
    <row r="30245" spans="4:5" x14ac:dyDescent="0.2">
      <c r="D30245" s="1"/>
      <c r="E30245" s="41"/>
    </row>
    <row r="30246" spans="4:5" x14ac:dyDescent="0.2">
      <c r="D30246" s="1"/>
      <c r="E30246" s="41"/>
    </row>
    <row r="30247" spans="4:5" x14ac:dyDescent="0.2">
      <c r="D30247" s="1"/>
      <c r="E30247" s="41"/>
    </row>
    <row r="30248" spans="4:5" x14ac:dyDescent="0.2">
      <c r="D30248" s="1"/>
      <c r="E30248" s="41"/>
    </row>
    <row r="30249" spans="4:5" x14ac:dyDescent="0.2">
      <c r="D30249" s="1"/>
      <c r="E30249" s="41"/>
    </row>
    <row r="30250" spans="4:5" x14ac:dyDescent="0.2">
      <c r="D30250" s="1"/>
      <c r="E30250" s="41"/>
    </row>
    <row r="30251" spans="4:5" x14ac:dyDescent="0.2">
      <c r="D30251" s="1"/>
      <c r="E30251" s="41"/>
    </row>
    <row r="30252" spans="4:5" x14ac:dyDescent="0.2">
      <c r="D30252" s="1"/>
      <c r="E30252" s="41"/>
    </row>
    <row r="30253" spans="4:5" x14ac:dyDescent="0.2">
      <c r="D30253" s="1"/>
      <c r="E30253" s="41"/>
    </row>
    <row r="30254" spans="4:5" x14ac:dyDescent="0.2">
      <c r="D30254" s="1"/>
      <c r="E30254" s="41"/>
    </row>
    <row r="30255" spans="4:5" x14ac:dyDescent="0.2">
      <c r="D30255" s="1"/>
      <c r="E30255" s="41"/>
    </row>
    <row r="30256" spans="4:5" x14ac:dyDescent="0.2">
      <c r="D30256" s="1"/>
      <c r="E30256" s="41"/>
    </row>
    <row r="30257" spans="4:5" x14ac:dyDescent="0.2">
      <c r="D30257" s="1"/>
      <c r="E30257" s="41"/>
    </row>
    <row r="30258" spans="4:5" x14ac:dyDescent="0.2">
      <c r="D30258" s="1"/>
      <c r="E30258" s="41"/>
    </row>
    <row r="30259" spans="4:5" x14ac:dyDescent="0.2">
      <c r="D30259" s="1"/>
      <c r="E30259" s="41"/>
    </row>
    <row r="30260" spans="4:5" x14ac:dyDescent="0.2">
      <c r="D30260" s="1"/>
      <c r="E30260" s="41"/>
    </row>
    <row r="30261" spans="4:5" x14ac:dyDescent="0.2">
      <c r="D30261" s="1"/>
      <c r="E30261" s="41"/>
    </row>
    <row r="30262" spans="4:5" x14ac:dyDescent="0.2">
      <c r="D30262" s="1"/>
      <c r="E30262" s="41"/>
    </row>
    <row r="30263" spans="4:5" x14ac:dyDescent="0.2">
      <c r="D30263" s="1"/>
      <c r="E30263" s="41"/>
    </row>
    <row r="30264" spans="4:5" x14ac:dyDescent="0.2">
      <c r="D30264" s="1"/>
      <c r="E30264" s="41"/>
    </row>
    <row r="30265" spans="4:5" x14ac:dyDescent="0.2">
      <c r="D30265" s="1"/>
      <c r="E30265" s="41"/>
    </row>
    <row r="30266" spans="4:5" x14ac:dyDescent="0.2">
      <c r="D30266" s="1"/>
      <c r="E30266" s="41"/>
    </row>
    <row r="30267" spans="4:5" x14ac:dyDescent="0.2">
      <c r="D30267" s="1"/>
      <c r="E30267" s="41"/>
    </row>
    <row r="30268" spans="4:5" x14ac:dyDescent="0.2">
      <c r="D30268" s="1"/>
      <c r="E30268" s="41"/>
    </row>
    <row r="30269" spans="4:5" x14ac:dyDescent="0.2">
      <c r="D30269" s="1"/>
      <c r="E30269" s="41"/>
    </row>
    <row r="30270" spans="4:5" x14ac:dyDescent="0.2">
      <c r="D30270" s="1"/>
      <c r="E30270" s="41"/>
    </row>
    <row r="30271" spans="4:5" x14ac:dyDescent="0.2">
      <c r="D30271" s="1"/>
      <c r="E30271" s="41"/>
    </row>
    <row r="30272" spans="4:5" x14ac:dyDescent="0.2">
      <c r="D30272" s="1"/>
      <c r="E30272" s="41"/>
    </row>
    <row r="30273" spans="4:5" x14ac:dyDescent="0.2">
      <c r="D30273" s="1"/>
      <c r="E30273" s="41"/>
    </row>
    <row r="30274" spans="4:5" x14ac:dyDescent="0.2">
      <c r="D30274" s="1"/>
      <c r="E30274" s="41"/>
    </row>
    <row r="30275" spans="4:5" x14ac:dyDescent="0.2">
      <c r="D30275" s="1"/>
      <c r="E30275" s="41"/>
    </row>
    <row r="30276" spans="4:5" x14ac:dyDescent="0.2">
      <c r="D30276" s="1"/>
      <c r="E30276" s="41"/>
    </row>
    <row r="30277" spans="4:5" x14ac:dyDescent="0.2">
      <c r="D30277" s="1"/>
      <c r="E30277" s="41"/>
    </row>
    <row r="30278" spans="4:5" x14ac:dyDescent="0.2">
      <c r="D30278" s="1"/>
      <c r="E30278" s="41"/>
    </row>
    <row r="30279" spans="4:5" x14ac:dyDescent="0.2">
      <c r="D30279" s="1"/>
      <c r="E30279" s="41"/>
    </row>
    <row r="30280" spans="4:5" x14ac:dyDescent="0.2">
      <c r="D30280" s="1"/>
      <c r="E30280" s="41"/>
    </row>
    <row r="30281" spans="4:5" x14ac:dyDescent="0.2">
      <c r="D30281" s="1"/>
      <c r="E30281" s="41"/>
    </row>
    <row r="30282" spans="4:5" x14ac:dyDescent="0.2">
      <c r="D30282" s="1"/>
      <c r="E30282" s="41"/>
    </row>
    <row r="30283" spans="4:5" x14ac:dyDescent="0.2">
      <c r="D30283" s="1"/>
      <c r="E30283" s="41"/>
    </row>
    <row r="30284" spans="4:5" x14ac:dyDescent="0.2">
      <c r="D30284" s="1"/>
      <c r="E30284" s="41"/>
    </row>
    <row r="30285" spans="4:5" x14ac:dyDescent="0.2">
      <c r="D30285" s="1"/>
      <c r="E30285" s="41"/>
    </row>
    <row r="30286" spans="4:5" x14ac:dyDescent="0.2">
      <c r="D30286" s="1"/>
      <c r="E30286" s="41"/>
    </row>
    <row r="30287" spans="4:5" x14ac:dyDescent="0.2">
      <c r="D30287" s="1"/>
      <c r="E30287" s="41"/>
    </row>
    <row r="30288" spans="4:5" x14ac:dyDescent="0.2">
      <c r="D30288" s="1"/>
      <c r="E30288" s="41"/>
    </row>
    <row r="30289" spans="4:5" x14ac:dyDescent="0.2">
      <c r="D30289" s="1"/>
      <c r="E30289" s="41"/>
    </row>
    <row r="30290" spans="4:5" x14ac:dyDescent="0.2">
      <c r="D30290" s="1"/>
      <c r="E30290" s="41"/>
    </row>
    <row r="30291" spans="4:5" x14ac:dyDescent="0.2">
      <c r="D30291" s="1"/>
      <c r="E30291" s="41"/>
    </row>
    <row r="30292" spans="4:5" x14ac:dyDescent="0.2">
      <c r="D30292" s="1"/>
      <c r="E30292" s="41"/>
    </row>
    <row r="30293" spans="4:5" x14ac:dyDescent="0.2">
      <c r="D30293" s="1"/>
      <c r="E30293" s="41"/>
    </row>
    <row r="30294" spans="4:5" x14ac:dyDescent="0.2">
      <c r="D30294" s="1"/>
      <c r="E30294" s="41"/>
    </row>
    <row r="30295" spans="4:5" x14ac:dyDescent="0.2">
      <c r="D30295" s="1"/>
      <c r="E30295" s="41"/>
    </row>
    <row r="30296" spans="4:5" x14ac:dyDescent="0.2">
      <c r="D30296" s="1"/>
      <c r="E30296" s="41"/>
    </row>
    <row r="30297" spans="4:5" x14ac:dyDescent="0.2">
      <c r="D30297" s="1"/>
      <c r="E30297" s="41"/>
    </row>
    <row r="30298" spans="4:5" x14ac:dyDescent="0.2">
      <c r="D30298" s="1"/>
      <c r="E30298" s="41"/>
    </row>
    <row r="30299" spans="4:5" x14ac:dyDescent="0.2">
      <c r="D30299" s="1"/>
      <c r="E30299" s="41"/>
    </row>
    <row r="30300" spans="4:5" x14ac:dyDescent="0.2">
      <c r="D30300" s="1"/>
      <c r="E30300" s="41"/>
    </row>
    <row r="30301" spans="4:5" x14ac:dyDescent="0.2">
      <c r="D30301" s="1"/>
      <c r="E30301" s="41"/>
    </row>
    <row r="30302" spans="4:5" x14ac:dyDescent="0.2">
      <c r="D30302" s="1"/>
      <c r="E30302" s="41"/>
    </row>
    <row r="30303" spans="4:5" x14ac:dyDescent="0.2">
      <c r="D30303" s="1"/>
      <c r="E30303" s="41"/>
    </row>
    <row r="30304" spans="4:5" x14ac:dyDescent="0.2">
      <c r="D30304" s="1"/>
      <c r="E30304" s="41"/>
    </row>
    <row r="30305" spans="4:5" x14ac:dyDescent="0.2">
      <c r="D30305" s="1"/>
      <c r="E30305" s="41"/>
    </row>
    <row r="30306" spans="4:5" x14ac:dyDescent="0.2">
      <c r="D30306" s="1"/>
      <c r="E30306" s="41"/>
    </row>
    <row r="30307" spans="4:5" x14ac:dyDescent="0.2">
      <c r="D30307" s="1"/>
      <c r="E30307" s="41"/>
    </row>
    <row r="30308" spans="4:5" x14ac:dyDescent="0.2">
      <c r="D30308" s="1"/>
      <c r="E30308" s="41"/>
    </row>
    <row r="30309" spans="4:5" x14ac:dyDescent="0.2">
      <c r="D30309" s="1"/>
      <c r="E30309" s="41"/>
    </row>
    <row r="30310" spans="4:5" x14ac:dyDescent="0.2">
      <c r="D30310" s="1"/>
      <c r="E30310" s="41"/>
    </row>
    <row r="30311" spans="4:5" x14ac:dyDescent="0.2">
      <c r="D30311" s="1"/>
      <c r="E30311" s="41"/>
    </row>
    <row r="30312" spans="4:5" x14ac:dyDescent="0.2">
      <c r="D30312" s="1"/>
      <c r="E30312" s="41"/>
    </row>
    <row r="30313" spans="4:5" x14ac:dyDescent="0.2">
      <c r="D30313" s="1"/>
      <c r="E30313" s="41"/>
    </row>
    <row r="30314" spans="4:5" x14ac:dyDescent="0.2">
      <c r="D30314" s="1"/>
      <c r="E30314" s="41"/>
    </row>
    <row r="30315" spans="4:5" x14ac:dyDescent="0.2">
      <c r="D30315" s="1"/>
      <c r="E30315" s="41"/>
    </row>
    <row r="30316" spans="4:5" x14ac:dyDescent="0.2">
      <c r="D30316" s="1"/>
      <c r="E30316" s="41"/>
    </row>
    <row r="30317" spans="4:5" x14ac:dyDescent="0.2">
      <c r="D30317" s="1"/>
      <c r="E30317" s="41"/>
    </row>
    <row r="30318" spans="4:5" x14ac:dyDescent="0.2">
      <c r="D30318" s="1"/>
      <c r="E30318" s="41"/>
    </row>
    <row r="30319" spans="4:5" x14ac:dyDescent="0.2">
      <c r="D30319" s="1"/>
      <c r="E30319" s="41"/>
    </row>
    <row r="30320" spans="4:5" x14ac:dyDescent="0.2">
      <c r="D30320" s="1"/>
      <c r="E30320" s="41"/>
    </row>
    <row r="30321" spans="4:5" x14ac:dyDescent="0.2">
      <c r="D30321" s="1"/>
      <c r="E30321" s="41"/>
    </row>
    <row r="30322" spans="4:5" x14ac:dyDescent="0.2">
      <c r="D30322" s="1"/>
      <c r="E30322" s="41"/>
    </row>
    <row r="30323" spans="4:5" x14ac:dyDescent="0.2">
      <c r="D30323" s="1"/>
      <c r="E30323" s="41"/>
    </row>
    <row r="30324" spans="4:5" x14ac:dyDescent="0.2">
      <c r="D30324" s="1"/>
      <c r="E30324" s="41"/>
    </row>
    <row r="30325" spans="4:5" x14ac:dyDescent="0.2">
      <c r="D30325" s="1"/>
      <c r="E30325" s="41"/>
    </row>
    <row r="30326" spans="4:5" x14ac:dyDescent="0.2">
      <c r="D30326" s="1"/>
      <c r="E30326" s="41"/>
    </row>
    <row r="30327" spans="4:5" x14ac:dyDescent="0.2">
      <c r="D30327" s="1"/>
      <c r="E30327" s="41"/>
    </row>
    <row r="30328" spans="4:5" x14ac:dyDescent="0.2">
      <c r="D30328" s="1"/>
      <c r="E30328" s="41"/>
    </row>
    <row r="30329" spans="4:5" x14ac:dyDescent="0.2">
      <c r="D30329" s="1"/>
      <c r="E30329" s="41"/>
    </row>
    <row r="30330" spans="4:5" x14ac:dyDescent="0.2">
      <c r="D30330" s="1"/>
      <c r="E30330" s="41"/>
    </row>
    <row r="30331" spans="4:5" x14ac:dyDescent="0.2">
      <c r="D30331" s="1"/>
      <c r="E30331" s="41"/>
    </row>
    <row r="30332" spans="4:5" x14ac:dyDescent="0.2">
      <c r="D30332" s="1"/>
      <c r="E30332" s="41"/>
    </row>
    <row r="30333" spans="4:5" x14ac:dyDescent="0.2">
      <c r="D30333" s="1"/>
      <c r="E30333" s="41"/>
    </row>
    <row r="30334" spans="4:5" x14ac:dyDescent="0.2">
      <c r="D30334" s="1"/>
      <c r="E30334" s="41"/>
    </row>
    <row r="30335" spans="4:5" x14ac:dyDescent="0.2">
      <c r="D30335" s="1"/>
      <c r="E30335" s="41"/>
    </row>
    <row r="30336" spans="4:5" x14ac:dyDescent="0.2">
      <c r="D30336" s="1"/>
      <c r="E30336" s="41"/>
    </row>
    <row r="30337" spans="4:5" x14ac:dyDescent="0.2">
      <c r="D30337" s="1"/>
      <c r="E30337" s="41"/>
    </row>
    <row r="30338" spans="4:5" x14ac:dyDescent="0.2">
      <c r="D30338" s="1"/>
      <c r="E30338" s="41"/>
    </row>
    <row r="30339" spans="4:5" x14ac:dyDescent="0.2">
      <c r="D30339" s="1"/>
      <c r="E30339" s="41"/>
    </row>
    <row r="30340" spans="4:5" x14ac:dyDescent="0.2">
      <c r="D30340" s="1"/>
      <c r="E30340" s="41"/>
    </row>
    <row r="30341" spans="4:5" x14ac:dyDescent="0.2">
      <c r="D30341" s="1"/>
      <c r="E30341" s="41"/>
    </row>
    <row r="30342" spans="4:5" x14ac:dyDescent="0.2">
      <c r="D30342" s="1"/>
      <c r="E30342" s="41"/>
    </row>
    <row r="30343" spans="4:5" x14ac:dyDescent="0.2">
      <c r="D30343" s="1"/>
      <c r="E30343" s="41"/>
    </row>
    <row r="30344" spans="4:5" x14ac:dyDescent="0.2">
      <c r="D30344" s="1"/>
      <c r="E30344" s="41"/>
    </row>
    <row r="30345" spans="4:5" x14ac:dyDescent="0.2">
      <c r="D30345" s="1"/>
      <c r="E30345" s="41"/>
    </row>
    <row r="30346" spans="4:5" x14ac:dyDescent="0.2">
      <c r="D30346" s="1"/>
      <c r="E30346" s="41"/>
    </row>
    <row r="30347" spans="4:5" x14ac:dyDescent="0.2">
      <c r="D30347" s="1"/>
      <c r="E30347" s="41"/>
    </row>
    <row r="30348" spans="4:5" x14ac:dyDescent="0.2">
      <c r="D30348" s="1"/>
      <c r="E30348" s="41"/>
    </row>
    <row r="30349" spans="4:5" x14ac:dyDescent="0.2">
      <c r="D30349" s="1"/>
      <c r="E30349" s="41"/>
    </row>
    <row r="30350" spans="4:5" x14ac:dyDescent="0.2">
      <c r="D30350" s="1"/>
      <c r="E30350" s="41"/>
    </row>
    <row r="30351" spans="4:5" x14ac:dyDescent="0.2">
      <c r="D30351" s="1"/>
      <c r="E30351" s="41"/>
    </row>
    <row r="30352" spans="4:5" x14ac:dyDescent="0.2">
      <c r="D30352" s="1"/>
      <c r="E30352" s="41"/>
    </row>
    <row r="30353" spans="4:5" x14ac:dyDescent="0.2">
      <c r="D30353" s="1"/>
      <c r="E30353" s="41"/>
    </row>
    <row r="30354" spans="4:5" x14ac:dyDescent="0.2">
      <c r="D30354" s="1"/>
      <c r="E30354" s="41"/>
    </row>
    <row r="30355" spans="4:5" x14ac:dyDescent="0.2">
      <c r="D30355" s="1"/>
      <c r="E30355" s="41"/>
    </row>
    <row r="30356" spans="4:5" x14ac:dyDescent="0.2">
      <c r="D30356" s="1"/>
      <c r="E30356" s="41"/>
    </row>
    <row r="30357" spans="4:5" x14ac:dyDescent="0.2">
      <c r="D30357" s="1"/>
      <c r="E30357" s="41"/>
    </row>
    <row r="30358" spans="4:5" x14ac:dyDescent="0.2">
      <c r="D30358" s="1"/>
      <c r="E30358" s="41"/>
    </row>
    <row r="30359" spans="4:5" x14ac:dyDescent="0.2">
      <c r="D30359" s="1"/>
      <c r="E30359" s="41"/>
    </row>
    <row r="30360" spans="4:5" x14ac:dyDescent="0.2">
      <c r="D30360" s="1"/>
      <c r="E30360" s="41"/>
    </row>
    <row r="30361" spans="4:5" x14ac:dyDescent="0.2">
      <c r="D30361" s="1"/>
      <c r="E30361" s="41"/>
    </row>
    <row r="30362" spans="4:5" x14ac:dyDescent="0.2">
      <c r="D30362" s="1"/>
      <c r="E30362" s="41"/>
    </row>
    <row r="30363" spans="4:5" x14ac:dyDescent="0.2">
      <c r="D30363" s="1"/>
      <c r="E30363" s="41"/>
    </row>
    <row r="30364" spans="4:5" x14ac:dyDescent="0.2">
      <c r="D30364" s="1"/>
      <c r="E30364" s="41"/>
    </row>
    <row r="30365" spans="4:5" x14ac:dyDescent="0.2">
      <c r="D30365" s="1"/>
      <c r="E30365" s="41"/>
    </row>
    <row r="30366" spans="4:5" x14ac:dyDescent="0.2">
      <c r="D30366" s="1"/>
      <c r="E30366" s="41"/>
    </row>
    <row r="30367" spans="4:5" x14ac:dyDescent="0.2">
      <c r="D30367" s="1"/>
      <c r="E30367" s="41"/>
    </row>
    <row r="30368" spans="4:5" x14ac:dyDescent="0.2">
      <c r="D30368" s="1"/>
      <c r="E30368" s="41"/>
    </row>
    <row r="30369" spans="4:5" x14ac:dyDescent="0.2">
      <c r="D30369" s="1"/>
      <c r="E30369" s="41"/>
    </row>
    <row r="30370" spans="4:5" x14ac:dyDescent="0.2">
      <c r="D30370" s="1"/>
      <c r="E30370" s="41"/>
    </row>
    <row r="30371" spans="4:5" x14ac:dyDescent="0.2">
      <c r="D30371" s="1"/>
      <c r="E30371" s="41"/>
    </row>
    <row r="30372" spans="4:5" x14ac:dyDescent="0.2">
      <c r="D30372" s="1"/>
      <c r="E30372" s="41"/>
    </row>
    <row r="30373" spans="4:5" x14ac:dyDescent="0.2">
      <c r="D30373" s="1"/>
      <c r="E30373" s="41"/>
    </row>
    <row r="30374" spans="4:5" x14ac:dyDescent="0.2">
      <c r="D30374" s="1"/>
      <c r="E30374" s="41"/>
    </row>
    <row r="30375" spans="4:5" x14ac:dyDescent="0.2">
      <c r="D30375" s="1"/>
      <c r="E30375" s="41"/>
    </row>
    <row r="30376" spans="4:5" x14ac:dyDescent="0.2">
      <c r="D30376" s="1"/>
      <c r="E30376" s="41"/>
    </row>
    <row r="30377" spans="4:5" x14ac:dyDescent="0.2">
      <c r="D30377" s="1"/>
      <c r="E30377" s="41"/>
    </row>
    <row r="30378" spans="4:5" x14ac:dyDescent="0.2">
      <c r="D30378" s="1"/>
      <c r="E30378" s="41"/>
    </row>
    <row r="30379" spans="4:5" x14ac:dyDescent="0.2">
      <c r="D30379" s="1"/>
      <c r="E30379" s="41"/>
    </row>
    <row r="30380" spans="4:5" x14ac:dyDescent="0.2">
      <c r="D30380" s="1"/>
      <c r="E30380" s="41"/>
    </row>
    <row r="30381" spans="4:5" x14ac:dyDescent="0.2">
      <c r="D30381" s="1"/>
      <c r="E30381" s="41"/>
    </row>
    <row r="30382" spans="4:5" x14ac:dyDescent="0.2">
      <c r="D30382" s="1"/>
      <c r="E30382" s="41"/>
    </row>
    <row r="30383" spans="4:5" x14ac:dyDescent="0.2">
      <c r="D30383" s="1"/>
      <c r="E30383" s="41"/>
    </row>
    <row r="30384" spans="4:5" x14ac:dyDescent="0.2">
      <c r="D30384" s="1"/>
      <c r="E30384" s="41"/>
    </row>
    <row r="30385" spans="4:5" x14ac:dyDescent="0.2">
      <c r="D30385" s="1"/>
      <c r="E30385" s="41"/>
    </row>
    <row r="30386" spans="4:5" x14ac:dyDescent="0.2">
      <c r="D30386" s="1"/>
      <c r="E30386" s="41"/>
    </row>
    <row r="30387" spans="4:5" x14ac:dyDescent="0.2">
      <c r="D30387" s="1"/>
      <c r="E30387" s="41"/>
    </row>
    <row r="30388" spans="4:5" x14ac:dyDescent="0.2">
      <c r="D30388" s="1"/>
      <c r="E30388" s="41"/>
    </row>
    <row r="30389" spans="4:5" x14ac:dyDescent="0.2">
      <c r="D30389" s="1"/>
      <c r="E30389" s="41"/>
    </row>
    <row r="30390" spans="4:5" x14ac:dyDescent="0.2">
      <c r="D30390" s="1"/>
      <c r="E30390" s="41"/>
    </row>
    <row r="30391" spans="4:5" x14ac:dyDescent="0.2">
      <c r="D30391" s="1"/>
      <c r="E30391" s="41"/>
    </row>
    <row r="30392" spans="4:5" x14ac:dyDescent="0.2">
      <c r="D30392" s="1"/>
      <c r="E30392" s="41"/>
    </row>
    <row r="30393" spans="4:5" x14ac:dyDescent="0.2">
      <c r="D30393" s="1"/>
      <c r="E30393" s="41"/>
    </row>
    <row r="30394" spans="4:5" x14ac:dyDescent="0.2">
      <c r="D30394" s="1"/>
      <c r="E30394" s="41"/>
    </row>
    <row r="30395" spans="4:5" x14ac:dyDescent="0.2">
      <c r="D30395" s="1"/>
      <c r="E30395" s="41"/>
    </row>
    <row r="30396" spans="4:5" x14ac:dyDescent="0.2">
      <c r="D30396" s="1"/>
      <c r="E30396" s="41"/>
    </row>
    <row r="30397" spans="4:5" x14ac:dyDescent="0.2">
      <c r="D30397" s="1"/>
      <c r="E30397" s="41"/>
    </row>
    <row r="30398" spans="4:5" x14ac:dyDescent="0.2">
      <c r="D30398" s="1"/>
      <c r="E30398" s="41"/>
    </row>
    <row r="30399" spans="4:5" x14ac:dyDescent="0.2">
      <c r="D30399" s="1"/>
      <c r="E30399" s="41"/>
    </row>
    <row r="30400" spans="4:5" x14ac:dyDescent="0.2">
      <c r="D30400" s="1"/>
      <c r="E30400" s="41"/>
    </row>
    <row r="30401" spans="4:5" x14ac:dyDescent="0.2">
      <c r="D30401" s="1"/>
      <c r="E30401" s="41"/>
    </row>
    <row r="30402" spans="4:5" x14ac:dyDescent="0.2">
      <c r="D30402" s="1"/>
      <c r="E30402" s="41"/>
    </row>
    <row r="30403" spans="4:5" x14ac:dyDescent="0.2">
      <c r="D30403" s="1"/>
      <c r="E30403" s="41"/>
    </row>
    <row r="30404" spans="4:5" x14ac:dyDescent="0.2">
      <c r="D30404" s="1"/>
      <c r="E30404" s="41"/>
    </row>
    <row r="30405" spans="4:5" x14ac:dyDescent="0.2">
      <c r="D30405" s="1"/>
      <c r="E30405" s="41"/>
    </row>
    <row r="30406" spans="4:5" x14ac:dyDescent="0.2">
      <c r="D30406" s="1"/>
      <c r="E30406" s="41"/>
    </row>
    <row r="30407" spans="4:5" x14ac:dyDescent="0.2">
      <c r="D30407" s="1"/>
      <c r="E30407" s="41"/>
    </row>
    <row r="30408" spans="4:5" x14ac:dyDescent="0.2">
      <c r="D30408" s="1"/>
      <c r="E30408" s="41"/>
    </row>
    <row r="30409" spans="4:5" x14ac:dyDescent="0.2">
      <c r="D30409" s="1"/>
      <c r="E30409" s="41"/>
    </row>
    <row r="30410" spans="4:5" x14ac:dyDescent="0.2">
      <c r="D30410" s="1"/>
      <c r="E30410" s="41"/>
    </row>
    <row r="30411" spans="4:5" x14ac:dyDescent="0.2">
      <c r="D30411" s="1"/>
      <c r="E30411" s="41"/>
    </row>
    <row r="30412" spans="4:5" x14ac:dyDescent="0.2">
      <c r="D30412" s="1"/>
      <c r="E30412" s="41"/>
    </row>
    <row r="30413" spans="4:5" x14ac:dyDescent="0.2">
      <c r="D30413" s="1"/>
      <c r="E30413" s="41"/>
    </row>
    <row r="30414" spans="4:5" x14ac:dyDescent="0.2">
      <c r="D30414" s="1"/>
      <c r="E30414" s="41"/>
    </row>
    <row r="30415" spans="4:5" x14ac:dyDescent="0.2">
      <c r="D30415" s="1"/>
      <c r="E30415" s="41"/>
    </row>
    <row r="30416" spans="4:5" x14ac:dyDescent="0.2">
      <c r="D30416" s="1"/>
      <c r="E30416" s="41"/>
    </row>
    <row r="30417" spans="4:5" x14ac:dyDescent="0.2">
      <c r="D30417" s="1"/>
      <c r="E30417" s="41"/>
    </row>
    <row r="30418" spans="4:5" x14ac:dyDescent="0.2">
      <c r="D30418" s="1"/>
      <c r="E30418" s="41"/>
    </row>
    <row r="30419" spans="4:5" x14ac:dyDescent="0.2">
      <c r="D30419" s="1"/>
      <c r="E30419" s="41"/>
    </row>
    <row r="30420" spans="4:5" x14ac:dyDescent="0.2">
      <c r="D30420" s="1"/>
      <c r="E30420" s="41"/>
    </row>
    <row r="30421" spans="4:5" x14ac:dyDescent="0.2">
      <c r="D30421" s="1"/>
      <c r="E30421" s="41"/>
    </row>
    <row r="30422" spans="4:5" x14ac:dyDescent="0.2">
      <c r="D30422" s="1"/>
      <c r="E30422" s="41"/>
    </row>
    <row r="30423" spans="4:5" x14ac:dyDescent="0.2">
      <c r="D30423" s="1"/>
      <c r="E30423" s="41"/>
    </row>
    <row r="30424" spans="4:5" x14ac:dyDescent="0.2">
      <c r="D30424" s="1"/>
      <c r="E30424" s="41"/>
    </row>
    <row r="30425" spans="4:5" x14ac:dyDescent="0.2">
      <c r="D30425" s="1"/>
      <c r="E30425" s="41"/>
    </row>
    <row r="30426" spans="4:5" x14ac:dyDescent="0.2">
      <c r="D30426" s="1"/>
      <c r="E30426" s="41"/>
    </row>
    <row r="30427" spans="4:5" x14ac:dyDescent="0.2">
      <c r="D30427" s="1"/>
      <c r="E30427" s="41"/>
    </row>
    <row r="30428" spans="4:5" x14ac:dyDescent="0.2">
      <c r="D30428" s="1"/>
      <c r="E30428" s="41"/>
    </row>
    <row r="30429" spans="4:5" x14ac:dyDescent="0.2">
      <c r="D30429" s="1"/>
      <c r="E30429" s="41"/>
    </row>
    <row r="30430" spans="4:5" x14ac:dyDescent="0.2">
      <c r="D30430" s="1"/>
      <c r="E30430" s="41"/>
    </row>
    <row r="30431" spans="4:5" x14ac:dyDescent="0.2">
      <c r="D30431" s="1"/>
      <c r="E30431" s="41"/>
    </row>
    <row r="30432" spans="4:5" x14ac:dyDescent="0.2">
      <c r="D30432" s="1"/>
      <c r="E30432" s="41"/>
    </row>
    <row r="30433" spans="4:5" x14ac:dyDescent="0.2">
      <c r="D30433" s="1"/>
      <c r="E30433" s="41"/>
    </row>
    <row r="30434" spans="4:5" x14ac:dyDescent="0.2">
      <c r="D30434" s="1"/>
      <c r="E30434" s="41"/>
    </row>
    <row r="30435" spans="4:5" x14ac:dyDescent="0.2">
      <c r="D30435" s="1"/>
      <c r="E30435" s="41"/>
    </row>
    <row r="30436" spans="4:5" x14ac:dyDescent="0.2">
      <c r="D30436" s="1"/>
      <c r="E30436" s="41"/>
    </row>
    <row r="30437" spans="4:5" x14ac:dyDescent="0.2">
      <c r="D30437" s="1"/>
      <c r="E30437" s="41"/>
    </row>
    <row r="30438" spans="4:5" x14ac:dyDescent="0.2">
      <c r="D30438" s="1"/>
      <c r="E30438" s="41"/>
    </row>
    <row r="30439" spans="4:5" x14ac:dyDescent="0.2">
      <c r="D30439" s="1"/>
      <c r="E30439" s="41"/>
    </row>
    <row r="30440" spans="4:5" x14ac:dyDescent="0.2">
      <c r="D30440" s="1"/>
      <c r="E30440" s="41"/>
    </row>
    <row r="30441" spans="4:5" x14ac:dyDescent="0.2">
      <c r="D30441" s="1"/>
      <c r="E30441" s="41"/>
    </row>
    <row r="30442" spans="4:5" x14ac:dyDescent="0.2">
      <c r="D30442" s="1"/>
      <c r="E30442" s="41"/>
    </row>
    <row r="30443" spans="4:5" x14ac:dyDescent="0.2">
      <c r="D30443" s="1"/>
      <c r="E30443" s="41"/>
    </row>
    <row r="30444" spans="4:5" x14ac:dyDescent="0.2">
      <c r="D30444" s="1"/>
      <c r="E30444" s="41"/>
    </row>
    <row r="30445" spans="4:5" x14ac:dyDescent="0.2">
      <c r="D30445" s="1"/>
      <c r="E30445" s="41"/>
    </row>
    <row r="30446" spans="4:5" x14ac:dyDescent="0.2">
      <c r="D30446" s="1"/>
      <c r="E30446" s="41"/>
    </row>
    <row r="30447" spans="4:5" x14ac:dyDescent="0.2">
      <c r="D30447" s="1"/>
      <c r="E30447" s="41"/>
    </row>
    <row r="30448" spans="4:5" x14ac:dyDescent="0.2">
      <c r="D30448" s="1"/>
      <c r="E30448" s="41"/>
    </row>
    <row r="30449" spans="4:5" x14ac:dyDescent="0.2">
      <c r="D30449" s="1"/>
      <c r="E30449" s="41"/>
    </row>
    <row r="30450" spans="4:5" x14ac:dyDescent="0.2">
      <c r="D30450" s="1"/>
      <c r="E30450" s="41"/>
    </row>
    <row r="30451" spans="4:5" x14ac:dyDescent="0.2">
      <c r="D30451" s="1"/>
      <c r="E30451" s="41"/>
    </row>
    <row r="30452" spans="4:5" x14ac:dyDescent="0.2">
      <c r="D30452" s="1"/>
      <c r="E30452" s="41"/>
    </row>
    <row r="30453" spans="4:5" x14ac:dyDescent="0.2">
      <c r="D30453" s="1"/>
      <c r="E30453" s="41"/>
    </row>
    <row r="30454" spans="4:5" x14ac:dyDescent="0.2">
      <c r="D30454" s="1"/>
      <c r="E30454" s="41"/>
    </row>
    <row r="30455" spans="4:5" x14ac:dyDescent="0.2">
      <c r="D30455" s="1"/>
      <c r="E30455" s="41"/>
    </row>
    <row r="30456" spans="4:5" x14ac:dyDescent="0.2">
      <c r="D30456" s="1"/>
      <c r="E30456" s="41"/>
    </row>
    <row r="30457" spans="4:5" x14ac:dyDescent="0.2">
      <c r="D30457" s="1"/>
      <c r="E30457" s="41"/>
    </row>
    <row r="30458" spans="4:5" x14ac:dyDescent="0.2">
      <c r="D30458" s="1"/>
      <c r="E30458" s="41"/>
    </row>
    <row r="30459" spans="4:5" x14ac:dyDescent="0.2">
      <c r="D30459" s="1"/>
      <c r="E30459" s="41"/>
    </row>
    <row r="30460" spans="4:5" x14ac:dyDescent="0.2">
      <c r="D30460" s="1"/>
      <c r="E30460" s="41"/>
    </row>
    <row r="30461" spans="4:5" x14ac:dyDescent="0.2">
      <c r="D30461" s="1"/>
      <c r="E30461" s="41"/>
    </row>
    <row r="30462" spans="4:5" x14ac:dyDescent="0.2">
      <c r="D30462" s="1"/>
      <c r="E30462" s="41"/>
    </row>
    <row r="30463" spans="4:5" x14ac:dyDescent="0.2">
      <c r="D30463" s="1"/>
      <c r="E30463" s="41"/>
    </row>
    <row r="30464" spans="4:5" x14ac:dyDescent="0.2">
      <c r="D30464" s="1"/>
      <c r="E30464" s="41"/>
    </row>
    <row r="30465" spans="4:5" x14ac:dyDescent="0.2">
      <c r="D30465" s="1"/>
      <c r="E30465" s="41"/>
    </row>
    <row r="30466" spans="4:5" x14ac:dyDescent="0.2">
      <c r="D30466" s="1"/>
      <c r="E30466" s="41"/>
    </row>
    <row r="30467" spans="4:5" x14ac:dyDescent="0.2">
      <c r="D30467" s="1"/>
      <c r="E30467" s="41"/>
    </row>
    <row r="30468" spans="4:5" x14ac:dyDescent="0.2">
      <c r="D30468" s="1"/>
      <c r="E30468" s="41"/>
    </row>
    <row r="30469" spans="4:5" x14ac:dyDescent="0.2">
      <c r="D30469" s="1"/>
      <c r="E30469" s="41"/>
    </row>
    <row r="30470" spans="4:5" x14ac:dyDescent="0.2">
      <c r="D30470" s="1"/>
      <c r="E30470" s="41"/>
    </row>
    <row r="30471" spans="4:5" x14ac:dyDescent="0.2">
      <c r="D30471" s="1"/>
      <c r="E30471" s="41"/>
    </row>
    <row r="30472" spans="4:5" x14ac:dyDescent="0.2">
      <c r="D30472" s="1"/>
      <c r="E30472" s="41"/>
    </row>
    <row r="30473" spans="4:5" x14ac:dyDescent="0.2">
      <c r="D30473" s="1"/>
      <c r="E30473" s="41"/>
    </row>
    <row r="30474" spans="4:5" x14ac:dyDescent="0.2">
      <c r="D30474" s="1"/>
      <c r="E30474" s="41"/>
    </row>
    <row r="30475" spans="4:5" x14ac:dyDescent="0.2">
      <c r="D30475" s="1"/>
      <c r="E30475" s="41"/>
    </row>
    <row r="30476" spans="4:5" x14ac:dyDescent="0.2">
      <c r="D30476" s="1"/>
      <c r="E30476" s="41"/>
    </row>
    <row r="30477" spans="4:5" x14ac:dyDescent="0.2">
      <c r="D30477" s="1"/>
      <c r="E30477" s="41"/>
    </row>
    <row r="30478" spans="4:5" x14ac:dyDescent="0.2">
      <c r="D30478" s="1"/>
      <c r="E30478" s="41"/>
    </row>
    <row r="30479" spans="4:5" x14ac:dyDescent="0.2">
      <c r="D30479" s="1"/>
      <c r="E30479" s="41"/>
    </row>
    <row r="30480" spans="4:5" x14ac:dyDescent="0.2">
      <c r="D30480" s="1"/>
      <c r="E30480" s="41"/>
    </row>
    <row r="30481" spans="4:5" x14ac:dyDescent="0.2">
      <c r="D30481" s="1"/>
      <c r="E30481" s="41"/>
    </row>
    <row r="30482" spans="4:5" x14ac:dyDescent="0.2">
      <c r="D30482" s="1"/>
      <c r="E30482" s="41"/>
    </row>
    <row r="30483" spans="4:5" x14ac:dyDescent="0.2">
      <c r="D30483" s="1"/>
      <c r="E30483" s="41"/>
    </row>
    <row r="30484" spans="4:5" x14ac:dyDescent="0.2">
      <c r="D30484" s="1"/>
      <c r="E30484" s="41"/>
    </row>
    <row r="30485" spans="4:5" x14ac:dyDescent="0.2">
      <c r="D30485" s="1"/>
      <c r="E30485" s="41"/>
    </row>
    <row r="30486" spans="4:5" x14ac:dyDescent="0.2">
      <c r="D30486" s="1"/>
      <c r="E30486" s="41"/>
    </row>
    <row r="30487" spans="4:5" x14ac:dyDescent="0.2">
      <c r="D30487" s="1"/>
      <c r="E30487" s="41"/>
    </row>
    <row r="30488" spans="4:5" x14ac:dyDescent="0.2">
      <c r="D30488" s="1"/>
      <c r="E30488" s="41"/>
    </row>
    <row r="30489" spans="4:5" x14ac:dyDescent="0.2">
      <c r="D30489" s="1"/>
      <c r="E30489" s="41"/>
    </row>
    <row r="30490" spans="4:5" x14ac:dyDescent="0.2">
      <c r="D30490" s="1"/>
      <c r="E30490" s="41"/>
    </row>
    <row r="30491" spans="4:5" x14ac:dyDescent="0.2">
      <c r="D30491" s="1"/>
      <c r="E30491" s="41"/>
    </row>
    <row r="30492" spans="4:5" x14ac:dyDescent="0.2">
      <c r="D30492" s="1"/>
      <c r="E30492" s="41"/>
    </row>
    <row r="30493" spans="4:5" x14ac:dyDescent="0.2">
      <c r="D30493" s="1"/>
      <c r="E30493" s="41"/>
    </row>
    <row r="30494" spans="4:5" x14ac:dyDescent="0.2">
      <c r="D30494" s="1"/>
      <c r="E30494" s="41"/>
    </row>
    <row r="30495" spans="4:5" x14ac:dyDescent="0.2">
      <c r="D30495" s="1"/>
      <c r="E30495" s="41"/>
    </row>
    <row r="30496" spans="4:5" x14ac:dyDescent="0.2">
      <c r="D30496" s="1"/>
      <c r="E30496" s="41"/>
    </row>
    <row r="30497" spans="4:5" x14ac:dyDescent="0.2">
      <c r="D30497" s="1"/>
      <c r="E30497" s="41"/>
    </row>
    <row r="30498" spans="4:5" x14ac:dyDescent="0.2">
      <c r="D30498" s="1"/>
      <c r="E30498" s="41"/>
    </row>
    <row r="30499" spans="4:5" x14ac:dyDescent="0.2">
      <c r="D30499" s="1"/>
      <c r="E30499" s="41"/>
    </row>
    <row r="30500" spans="4:5" x14ac:dyDescent="0.2">
      <c r="D30500" s="1"/>
      <c r="E30500" s="41"/>
    </row>
    <row r="30501" spans="4:5" x14ac:dyDescent="0.2">
      <c r="D30501" s="1"/>
      <c r="E30501" s="41"/>
    </row>
    <row r="30502" spans="4:5" x14ac:dyDescent="0.2">
      <c r="D30502" s="1"/>
      <c r="E30502" s="41"/>
    </row>
    <row r="30503" spans="4:5" x14ac:dyDescent="0.2">
      <c r="D30503" s="1"/>
      <c r="E30503" s="41"/>
    </row>
    <row r="30504" spans="4:5" x14ac:dyDescent="0.2">
      <c r="D30504" s="1"/>
      <c r="E30504" s="41"/>
    </row>
    <row r="30505" spans="4:5" x14ac:dyDescent="0.2">
      <c r="D30505" s="1"/>
      <c r="E30505" s="41"/>
    </row>
    <row r="30506" spans="4:5" x14ac:dyDescent="0.2">
      <c r="D30506" s="1"/>
      <c r="E30506" s="41"/>
    </row>
    <row r="30507" spans="4:5" x14ac:dyDescent="0.2">
      <c r="D30507" s="1"/>
      <c r="E30507" s="41"/>
    </row>
    <row r="30508" spans="4:5" x14ac:dyDescent="0.2">
      <c r="D30508" s="1"/>
      <c r="E30508" s="41"/>
    </row>
    <row r="30509" spans="4:5" x14ac:dyDescent="0.2">
      <c r="D30509" s="1"/>
      <c r="E30509" s="41"/>
    </row>
    <row r="30510" spans="4:5" x14ac:dyDescent="0.2">
      <c r="D30510" s="1"/>
      <c r="E30510" s="41"/>
    </row>
    <row r="30511" spans="4:5" x14ac:dyDescent="0.2">
      <c r="D30511" s="1"/>
      <c r="E30511" s="41"/>
    </row>
    <row r="30512" spans="4:5" x14ac:dyDescent="0.2">
      <c r="D30512" s="1"/>
      <c r="E30512" s="41"/>
    </row>
    <row r="30513" spans="4:5" x14ac:dyDescent="0.2">
      <c r="D30513" s="1"/>
      <c r="E30513" s="41"/>
    </row>
    <row r="30514" spans="4:5" x14ac:dyDescent="0.2">
      <c r="D30514" s="1"/>
      <c r="E30514" s="41"/>
    </row>
    <row r="30515" spans="4:5" x14ac:dyDescent="0.2">
      <c r="D30515" s="1"/>
      <c r="E30515" s="41"/>
    </row>
    <row r="30516" spans="4:5" x14ac:dyDescent="0.2">
      <c r="D30516" s="1"/>
      <c r="E30516" s="41"/>
    </row>
    <row r="30517" spans="4:5" x14ac:dyDescent="0.2">
      <c r="D30517" s="1"/>
      <c r="E30517" s="41"/>
    </row>
    <row r="30518" spans="4:5" x14ac:dyDescent="0.2">
      <c r="D30518" s="1"/>
      <c r="E30518" s="41"/>
    </row>
    <row r="30519" spans="4:5" x14ac:dyDescent="0.2">
      <c r="D30519" s="1"/>
      <c r="E30519" s="41"/>
    </row>
    <row r="30520" spans="4:5" x14ac:dyDescent="0.2">
      <c r="D30520" s="1"/>
      <c r="E30520" s="41"/>
    </row>
    <row r="30521" spans="4:5" x14ac:dyDescent="0.2">
      <c r="D30521" s="1"/>
      <c r="E30521" s="41"/>
    </row>
    <row r="30522" spans="4:5" x14ac:dyDescent="0.2">
      <c r="D30522" s="1"/>
      <c r="E30522" s="41"/>
    </row>
    <row r="30523" spans="4:5" x14ac:dyDescent="0.2">
      <c r="D30523" s="1"/>
      <c r="E30523" s="41"/>
    </row>
    <row r="30524" spans="4:5" x14ac:dyDescent="0.2">
      <c r="D30524" s="1"/>
      <c r="E30524" s="41"/>
    </row>
    <row r="30525" spans="4:5" x14ac:dyDescent="0.2">
      <c r="D30525" s="1"/>
      <c r="E30525" s="41"/>
    </row>
    <row r="30526" spans="4:5" x14ac:dyDescent="0.2">
      <c r="D30526" s="1"/>
      <c r="E30526" s="41"/>
    </row>
    <row r="30527" spans="4:5" x14ac:dyDescent="0.2">
      <c r="D30527" s="1"/>
      <c r="E30527" s="41"/>
    </row>
    <row r="30528" spans="4:5" x14ac:dyDescent="0.2">
      <c r="D30528" s="1"/>
      <c r="E30528" s="41"/>
    </row>
    <row r="30529" spans="4:5" x14ac:dyDescent="0.2">
      <c r="D30529" s="1"/>
      <c r="E30529" s="41"/>
    </row>
    <row r="30530" spans="4:5" x14ac:dyDescent="0.2">
      <c r="D30530" s="1"/>
      <c r="E30530" s="41"/>
    </row>
    <row r="30531" spans="4:5" x14ac:dyDescent="0.2">
      <c r="D30531" s="1"/>
      <c r="E30531" s="41"/>
    </row>
    <row r="30532" spans="4:5" x14ac:dyDescent="0.2">
      <c r="D30532" s="1"/>
      <c r="E30532" s="41"/>
    </row>
    <row r="30533" spans="4:5" x14ac:dyDescent="0.2">
      <c r="D30533" s="1"/>
      <c r="E30533" s="41"/>
    </row>
    <row r="30534" spans="4:5" x14ac:dyDescent="0.2">
      <c r="D30534" s="1"/>
      <c r="E30534" s="41"/>
    </row>
    <row r="30535" spans="4:5" x14ac:dyDescent="0.2">
      <c r="D30535" s="1"/>
      <c r="E30535" s="41"/>
    </row>
    <row r="30536" spans="4:5" x14ac:dyDescent="0.2">
      <c r="D30536" s="1"/>
      <c r="E30536" s="41"/>
    </row>
    <row r="30537" spans="4:5" x14ac:dyDescent="0.2">
      <c r="D30537" s="1"/>
      <c r="E30537" s="41"/>
    </row>
    <row r="30538" spans="4:5" x14ac:dyDescent="0.2">
      <c r="D30538" s="1"/>
      <c r="E30538" s="41"/>
    </row>
    <row r="30539" spans="4:5" x14ac:dyDescent="0.2">
      <c r="D30539" s="1"/>
      <c r="E30539" s="41"/>
    </row>
    <row r="30540" spans="4:5" x14ac:dyDescent="0.2">
      <c r="D30540" s="1"/>
      <c r="E30540" s="41"/>
    </row>
    <row r="30541" spans="4:5" x14ac:dyDescent="0.2">
      <c r="D30541" s="1"/>
      <c r="E30541" s="41"/>
    </row>
    <row r="30542" spans="4:5" x14ac:dyDescent="0.2">
      <c r="D30542" s="1"/>
      <c r="E30542" s="41"/>
    </row>
    <row r="30543" spans="4:5" x14ac:dyDescent="0.2">
      <c r="D30543" s="1"/>
      <c r="E30543" s="41"/>
    </row>
    <row r="30544" spans="4:5" x14ac:dyDescent="0.2">
      <c r="D30544" s="1"/>
      <c r="E30544" s="41"/>
    </row>
    <row r="30545" spans="4:5" x14ac:dyDescent="0.2">
      <c r="D30545" s="1"/>
      <c r="E30545" s="41"/>
    </row>
    <row r="30546" spans="4:5" x14ac:dyDescent="0.2">
      <c r="D30546" s="1"/>
      <c r="E30546" s="41"/>
    </row>
    <row r="30547" spans="4:5" x14ac:dyDescent="0.2">
      <c r="D30547" s="1"/>
      <c r="E30547" s="41"/>
    </row>
    <row r="30548" spans="4:5" x14ac:dyDescent="0.2">
      <c r="D30548" s="1"/>
      <c r="E30548" s="41"/>
    </row>
    <row r="30549" spans="4:5" x14ac:dyDescent="0.2">
      <c r="D30549" s="1"/>
      <c r="E30549" s="41"/>
    </row>
    <row r="30550" spans="4:5" x14ac:dyDescent="0.2">
      <c r="D30550" s="1"/>
      <c r="E30550" s="41"/>
    </row>
    <row r="30551" spans="4:5" x14ac:dyDescent="0.2">
      <c r="D30551" s="1"/>
      <c r="E30551" s="41"/>
    </row>
    <row r="30552" spans="4:5" x14ac:dyDescent="0.2">
      <c r="D30552" s="1"/>
      <c r="E30552" s="41"/>
    </row>
    <row r="30553" spans="4:5" x14ac:dyDescent="0.2">
      <c r="D30553" s="1"/>
      <c r="E30553" s="41"/>
    </row>
    <row r="30554" spans="4:5" x14ac:dyDescent="0.2">
      <c r="D30554" s="1"/>
      <c r="E30554" s="41"/>
    </row>
    <row r="30555" spans="4:5" x14ac:dyDescent="0.2">
      <c r="D30555" s="1"/>
      <c r="E30555" s="41"/>
    </row>
    <row r="30556" spans="4:5" x14ac:dyDescent="0.2">
      <c r="D30556" s="1"/>
      <c r="E30556" s="41"/>
    </row>
    <row r="30557" spans="4:5" x14ac:dyDescent="0.2">
      <c r="D30557" s="1"/>
      <c r="E30557" s="41"/>
    </row>
    <row r="30558" spans="4:5" x14ac:dyDescent="0.2">
      <c r="D30558" s="1"/>
      <c r="E30558" s="41"/>
    </row>
    <row r="30559" spans="4:5" x14ac:dyDescent="0.2">
      <c r="D30559" s="1"/>
      <c r="E30559" s="41"/>
    </row>
    <row r="30560" spans="4:5" x14ac:dyDescent="0.2">
      <c r="D30560" s="1"/>
      <c r="E30560" s="41"/>
    </row>
    <row r="30561" spans="4:5" x14ac:dyDescent="0.2">
      <c r="D30561" s="1"/>
      <c r="E30561" s="41"/>
    </row>
    <row r="30562" spans="4:5" x14ac:dyDescent="0.2">
      <c r="D30562" s="1"/>
      <c r="E30562" s="41"/>
    </row>
    <row r="30563" spans="4:5" x14ac:dyDescent="0.2">
      <c r="D30563" s="1"/>
      <c r="E30563" s="41"/>
    </row>
    <row r="30564" spans="4:5" x14ac:dyDescent="0.2">
      <c r="D30564" s="1"/>
      <c r="E30564" s="41"/>
    </row>
    <row r="30565" spans="4:5" x14ac:dyDescent="0.2">
      <c r="D30565" s="1"/>
      <c r="E30565" s="41"/>
    </row>
    <row r="30566" spans="4:5" x14ac:dyDescent="0.2">
      <c r="D30566" s="1"/>
      <c r="E30566" s="41"/>
    </row>
    <row r="30567" spans="4:5" x14ac:dyDescent="0.2">
      <c r="D30567" s="1"/>
      <c r="E30567" s="41"/>
    </row>
    <row r="30568" spans="4:5" x14ac:dyDescent="0.2">
      <c r="D30568" s="1"/>
      <c r="E30568" s="41"/>
    </row>
    <row r="30569" spans="4:5" x14ac:dyDescent="0.2">
      <c r="D30569" s="1"/>
      <c r="E30569" s="41"/>
    </row>
    <row r="30570" spans="4:5" x14ac:dyDescent="0.2">
      <c r="D30570" s="1"/>
      <c r="E30570" s="41"/>
    </row>
    <row r="30571" spans="4:5" x14ac:dyDescent="0.2">
      <c r="D30571" s="1"/>
      <c r="E30571" s="41"/>
    </row>
    <row r="30572" spans="4:5" x14ac:dyDescent="0.2">
      <c r="D30572" s="1"/>
      <c r="E30572" s="41"/>
    </row>
    <row r="30573" spans="4:5" x14ac:dyDescent="0.2">
      <c r="D30573" s="1"/>
      <c r="E30573" s="41"/>
    </row>
    <row r="30574" spans="4:5" x14ac:dyDescent="0.2">
      <c r="D30574" s="1"/>
      <c r="E30574" s="41"/>
    </row>
    <row r="30575" spans="4:5" x14ac:dyDescent="0.2">
      <c r="D30575" s="1"/>
      <c r="E30575" s="41"/>
    </row>
    <row r="30576" spans="4:5" x14ac:dyDescent="0.2">
      <c r="D30576" s="1"/>
      <c r="E30576" s="41"/>
    </row>
    <row r="30577" spans="4:5" x14ac:dyDescent="0.2">
      <c r="D30577" s="1"/>
      <c r="E30577" s="41"/>
    </row>
    <row r="30578" spans="4:5" x14ac:dyDescent="0.2">
      <c r="D30578" s="1"/>
      <c r="E30578" s="41"/>
    </row>
    <row r="30579" spans="4:5" x14ac:dyDescent="0.2">
      <c r="D30579" s="1"/>
      <c r="E30579" s="41"/>
    </row>
    <row r="30580" spans="4:5" x14ac:dyDescent="0.2">
      <c r="D30580" s="1"/>
      <c r="E30580" s="41"/>
    </row>
    <row r="30581" spans="4:5" x14ac:dyDescent="0.2">
      <c r="D30581" s="1"/>
      <c r="E30581" s="41"/>
    </row>
    <row r="30582" spans="4:5" x14ac:dyDescent="0.2">
      <c r="D30582" s="1"/>
      <c r="E30582" s="41"/>
    </row>
    <row r="30583" spans="4:5" x14ac:dyDescent="0.2">
      <c r="D30583" s="1"/>
      <c r="E30583" s="41"/>
    </row>
    <row r="30584" spans="4:5" x14ac:dyDescent="0.2">
      <c r="D30584" s="1"/>
      <c r="E30584" s="41"/>
    </row>
    <row r="30585" spans="4:5" x14ac:dyDescent="0.2">
      <c r="D30585" s="1"/>
      <c r="E30585" s="41"/>
    </row>
    <row r="30586" spans="4:5" x14ac:dyDescent="0.2">
      <c r="D30586" s="1"/>
      <c r="E30586" s="41"/>
    </row>
    <row r="30587" spans="4:5" x14ac:dyDescent="0.2">
      <c r="D30587" s="1"/>
      <c r="E30587" s="41"/>
    </row>
    <row r="30588" spans="4:5" x14ac:dyDescent="0.2">
      <c r="D30588" s="1"/>
      <c r="E30588" s="41"/>
    </row>
    <row r="30589" spans="4:5" x14ac:dyDescent="0.2">
      <c r="D30589" s="1"/>
      <c r="E30589" s="41"/>
    </row>
    <row r="30590" spans="4:5" x14ac:dyDescent="0.2">
      <c r="D30590" s="1"/>
      <c r="E30590" s="41"/>
    </row>
    <row r="30591" spans="4:5" x14ac:dyDescent="0.2">
      <c r="D30591" s="1"/>
      <c r="E30591" s="41"/>
    </row>
    <row r="30592" spans="4:5" x14ac:dyDescent="0.2">
      <c r="D30592" s="1"/>
      <c r="E30592" s="41"/>
    </row>
    <row r="30593" spans="4:5" x14ac:dyDescent="0.2">
      <c r="D30593" s="1"/>
      <c r="E30593" s="41"/>
    </row>
    <row r="30594" spans="4:5" x14ac:dyDescent="0.2">
      <c r="D30594" s="1"/>
      <c r="E30594" s="41"/>
    </row>
    <row r="30595" spans="4:5" x14ac:dyDescent="0.2">
      <c r="D30595" s="1"/>
      <c r="E30595" s="41"/>
    </row>
    <row r="30596" spans="4:5" x14ac:dyDescent="0.2">
      <c r="D30596" s="1"/>
      <c r="E30596" s="41"/>
    </row>
    <row r="30597" spans="4:5" x14ac:dyDescent="0.2">
      <c r="D30597" s="1"/>
      <c r="E30597" s="41"/>
    </row>
    <row r="30598" spans="4:5" x14ac:dyDescent="0.2">
      <c r="D30598" s="1"/>
      <c r="E30598" s="41"/>
    </row>
    <row r="30599" spans="4:5" x14ac:dyDescent="0.2">
      <c r="D30599" s="1"/>
      <c r="E30599" s="41"/>
    </row>
    <row r="30600" spans="4:5" x14ac:dyDescent="0.2">
      <c r="D30600" s="1"/>
      <c r="E30600" s="41"/>
    </row>
    <row r="30601" spans="4:5" x14ac:dyDescent="0.2">
      <c r="D30601" s="1"/>
      <c r="E30601" s="41"/>
    </row>
    <row r="30602" spans="4:5" x14ac:dyDescent="0.2">
      <c r="D30602" s="1"/>
      <c r="E30602" s="41"/>
    </row>
    <row r="30603" spans="4:5" x14ac:dyDescent="0.2">
      <c r="D30603" s="1"/>
      <c r="E30603" s="41"/>
    </row>
    <row r="30604" spans="4:5" x14ac:dyDescent="0.2">
      <c r="D30604" s="1"/>
      <c r="E30604" s="41"/>
    </row>
    <row r="30605" spans="4:5" x14ac:dyDescent="0.2">
      <c r="D30605" s="1"/>
      <c r="E30605" s="41"/>
    </row>
    <row r="30606" spans="4:5" x14ac:dyDescent="0.2">
      <c r="D30606" s="1"/>
      <c r="E30606" s="41"/>
    </row>
    <row r="30607" spans="4:5" x14ac:dyDescent="0.2">
      <c r="D30607" s="1"/>
      <c r="E30607" s="41"/>
    </row>
    <row r="30608" spans="4:5" x14ac:dyDescent="0.2">
      <c r="D30608" s="1"/>
      <c r="E30608" s="41"/>
    </row>
    <row r="30609" spans="4:5" x14ac:dyDescent="0.2">
      <c r="D30609" s="1"/>
      <c r="E30609" s="41"/>
    </row>
    <row r="30610" spans="4:5" x14ac:dyDescent="0.2">
      <c r="D30610" s="1"/>
      <c r="E30610" s="41"/>
    </row>
    <row r="30611" spans="4:5" x14ac:dyDescent="0.2">
      <c r="D30611" s="1"/>
      <c r="E30611" s="41"/>
    </row>
    <row r="30612" spans="4:5" x14ac:dyDescent="0.2">
      <c r="D30612" s="1"/>
      <c r="E30612" s="41"/>
    </row>
    <row r="30613" spans="4:5" x14ac:dyDescent="0.2">
      <c r="D30613" s="1"/>
      <c r="E30613" s="41"/>
    </row>
    <row r="30614" spans="4:5" x14ac:dyDescent="0.2">
      <c r="D30614" s="1"/>
      <c r="E30614" s="41"/>
    </row>
    <row r="30615" spans="4:5" x14ac:dyDescent="0.2">
      <c r="D30615" s="1"/>
      <c r="E30615" s="41"/>
    </row>
    <row r="30616" spans="4:5" x14ac:dyDescent="0.2">
      <c r="D30616" s="1"/>
      <c r="E30616" s="41"/>
    </row>
    <row r="30617" spans="4:5" x14ac:dyDescent="0.2">
      <c r="D30617" s="1"/>
      <c r="E30617" s="41"/>
    </row>
    <row r="30618" spans="4:5" x14ac:dyDescent="0.2">
      <c r="D30618" s="1"/>
      <c r="E30618" s="41"/>
    </row>
    <row r="30619" spans="4:5" x14ac:dyDescent="0.2">
      <c r="D30619" s="1"/>
      <c r="E30619" s="41"/>
    </row>
    <row r="30620" spans="4:5" x14ac:dyDescent="0.2">
      <c r="D30620" s="1"/>
      <c r="E30620" s="41"/>
    </row>
    <row r="30621" spans="4:5" x14ac:dyDescent="0.2">
      <c r="D30621" s="1"/>
      <c r="E30621" s="41"/>
    </row>
    <row r="30622" spans="4:5" x14ac:dyDescent="0.2">
      <c r="D30622" s="1"/>
      <c r="E30622" s="41"/>
    </row>
    <row r="30623" spans="4:5" x14ac:dyDescent="0.2">
      <c r="D30623" s="1"/>
      <c r="E30623" s="41"/>
    </row>
    <row r="30624" spans="4:5" x14ac:dyDescent="0.2">
      <c r="D30624" s="1"/>
      <c r="E30624" s="41"/>
    </row>
    <row r="30625" spans="4:5" x14ac:dyDescent="0.2">
      <c r="D30625" s="1"/>
      <c r="E30625" s="41"/>
    </row>
    <row r="30626" spans="4:5" x14ac:dyDescent="0.2">
      <c r="D30626" s="1"/>
      <c r="E30626" s="41"/>
    </row>
    <row r="30627" spans="4:5" x14ac:dyDescent="0.2">
      <c r="D30627" s="1"/>
      <c r="E30627" s="41"/>
    </row>
    <row r="30628" spans="4:5" x14ac:dyDescent="0.2">
      <c r="D30628" s="1"/>
      <c r="E30628" s="41"/>
    </row>
    <row r="30629" spans="4:5" x14ac:dyDescent="0.2">
      <c r="D30629" s="1"/>
      <c r="E30629" s="41"/>
    </row>
    <row r="30630" spans="4:5" x14ac:dyDescent="0.2">
      <c r="D30630" s="1"/>
      <c r="E30630" s="41"/>
    </row>
    <row r="30631" spans="4:5" x14ac:dyDescent="0.2">
      <c r="D30631" s="1"/>
      <c r="E30631" s="41"/>
    </row>
    <row r="30632" spans="4:5" x14ac:dyDescent="0.2">
      <c r="D30632" s="1"/>
      <c r="E30632" s="41"/>
    </row>
    <row r="30633" spans="4:5" x14ac:dyDescent="0.2">
      <c r="D30633" s="1"/>
      <c r="E30633" s="41"/>
    </row>
    <row r="30634" spans="4:5" x14ac:dyDescent="0.2">
      <c r="D30634" s="1"/>
      <c r="E30634" s="41"/>
    </row>
    <row r="30635" spans="4:5" x14ac:dyDescent="0.2">
      <c r="D30635" s="1"/>
      <c r="E30635" s="41"/>
    </row>
    <row r="30636" spans="4:5" x14ac:dyDescent="0.2">
      <c r="D30636" s="1"/>
      <c r="E30636" s="41"/>
    </row>
    <row r="30637" spans="4:5" x14ac:dyDescent="0.2">
      <c r="D30637" s="1"/>
      <c r="E30637" s="41"/>
    </row>
    <row r="30638" spans="4:5" x14ac:dyDescent="0.2">
      <c r="D30638" s="1"/>
      <c r="E30638" s="41"/>
    </row>
    <row r="30639" spans="4:5" x14ac:dyDescent="0.2">
      <c r="D30639" s="1"/>
      <c r="E30639" s="41"/>
    </row>
    <row r="30640" spans="4:5" x14ac:dyDescent="0.2">
      <c r="D30640" s="1"/>
      <c r="E30640" s="41"/>
    </row>
    <row r="30641" spans="4:5" x14ac:dyDescent="0.2">
      <c r="D30641" s="1"/>
      <c r="E30641" s="41"/>
    </row>
    <row r="30642" spans="4:5" x14ac:dyDescent="0.2">
      <c r="D30642" s="1"/>
      <c r="E30642" s="41"/>
    </row>
    <row r="30643" spans="4:5" x14ac:dyDescent="0.2">
      <c r="D30643" s="1"/>
      <c r="E30643" s="41"/>
    </row>
    <row r="30644" spans="4:5" x14ac:dyDescent="0.2">
      <c r="D30644" s="1"/>
      <c r="E30644" s="41"/>
    </row>
    <row r="30645" spans="4:5" x14ac:dyDescent="0.2">
      <c r="D30645" s="1"/>
      <c r="E30645" s="41"/>
    </row>
    <row r="30646" spans="4:5" x14ac:dyDescent="0.2">
      <c r="D30646" s="1"/>
      <c r="E30646" s="41"/>
    </row>
    <row r="30647" spans="4:5" x14ac:dyDescent="0.2">
      <c r="D30647" s="1"/>
      <c r="E30647" s="41"/>
    </row>
    <row r="30648" spans="4:5" x14ac:dyDescent="0.2">
      <c r="D30648" s="1"/>
      <c r="E30648" s="41"/>
    </row>
    <row r="30649" spans="4:5" x14ac:dyDescent="0.2">
      <c r="D30649" s="1"/>
      <c r="E30649" s="41"/>
    </row>
    <row r="30650" spans="4:5" x14ac:dyDescent="0.2">
      <c r="D30650" s="1"/>
      <c r="E30650" s="41"/>
    </row>
    <row r="30651" spans="4:5" x14ac:dyDescent="0.2">
      <c r="D30651" s="1"/>
      <c r="E30651" s="41"/>
    </row>
    <row r="30652" spans="4:5" x14ac:dyDescent="0.2">
      <c r="D30652" s="1"/>
      <c r="E30652" s="41"/>
    </row>
    <row r="30653" spans="4:5" x14ac:dyDescent="0.2">
      <c r="D30653" s="1"/>
      <c r="E30653" s="41"/>
    </row>
    <row r="30654" spans="4:5" x14ac:dyDescent="0.2">
      <c r="D30654" s="1"/>
      <c r="E30654" s="41"/>
    </row>
    <row r="30655" spans="4:5" x14ac:dyDescent="0.2">
      <c r="D30655" s="1"/>
      <c r="E30655" s="41"/>
    </row>
    <row r="30656" spans="4:5" x14ac:dyDescent="0.2">
      <c r="D30656" s="1"/>
      <c r="E30656" s="41"/>
    </row>
    <row r="30657" spans="4:5" x14ac:dyDescent="0.2">
      <c r="D30657" s="1"/>
      <c r="E30657" s="41"/>
    </row>
    <row r="30658" spans="4:5" x14ac:dyDescent="0.2">
      <c r="D30658" s="1"/>
      <c r="E30658" s="41"/>
    </row>
    <row r="30659" spans="4:5" x14ac:dyDescent="0.2">
      <c r="D30659" s="1"/>
      <c r="E30659" s="41"/>
    </row>
    <row r="30660" spans="4:5" x14ac:dyDescent="0.2">
      <c r="D30660" s="1"/>
      <c r="E30660" s="41"/>
    </row>
    <row r="30661" spans="4:5" x14ac:dyDescent="0.2">
      <c r="D30661" s="1"/>
      <c r="E30661" s="41"/>
    </row>
    <row r="30662" spans="4:5" x14ac:dyDescent="0.2">
      <c r="D30662" s="1"/>
      <c r="E30662" s="41"/>
    </row>
    <row r="30663" spans="4:5" x14ac:dyDescent="0.2">
      <c r="D30663" s="1"/>
      <c r="E30663" s="41"/>
    </row>
    <row r="30664" spans="4:5" x14ac:dyDescent="0.2">
      <c r="D30664" s="1"/>
      <c r="E30664" s="41"/>
    </row>
    <row r="30665" spans="4:5" x14ac:dyDescent="0.2">
      <c r="D30665" s="1"/>
      <c r="E30665" s="41"/>
    </row>
    <row r="30666" spans="4:5" x14ac:dyDescent="0.2">
      <c r="D30666" s="1"/>
      <c r="E30666" s="41"/>
    </row>
    <row r="30667" spans="4:5" x14ac:dyDescent="0.2">
      <c r="D30667" s="1"/>
      <c r="E30667" s="41"/>
    </row>
    <row r="30668" spans="4:5" x14ac:dyDescent="0.2">
      <c r="D30668" s="1"/>
      <c r="E30668" s="41"/>
    </row>
    <row r="30669" spans="4:5" x14ac:dyDescent="0.2">
      <c r="D30669" s="1"/>
      <c r="E30669" s="41"/>
    </row>
    <row r="30670" spans="4:5" x14ac:dyDescent="0.2">
      <c r="D30670" s="1"/>
      <c r="E30670" s="41"/>
    </row>
    <row r="30671" spans="4:5" x14ac:dyDescent="0.2">
      <c r="D30671" s="1"/>
      <c r="E30671" s="41"/>
    </row>
    <row r="30672" spans="4:5" x14ac:dyDescent="0.2">
      <c r="D30672" s="1"/>
      <c r="E30672" s="41"/>
    </row>
    <row r="30673" spans="4:5" x14ac:dyDescent="0.2">
      <c r="D30673" s="1"/>
      <c r="E30673" s="41"/>
    </row>
    <row r="30674" spans="4:5" x14ac:dyDescent="0.2">
      <c r="D30674" s="1"/>
      <c r="E30674" s="41"/>
    </row>
    <row r="30675" spans="4:5" x14ac:dyDescent="0.2">
      <c r="D30675" s="1"/>
      <c r="E30675" s="41"/>
    </row>
    <row r="30676" spans="4:5" x14ac:dyDescent="0.2">
      <c r="D30676" s="1"/>
      <c r="E30676" s="41"/>
    </row>
    <row r="30677" spans="4:5" x14ac:dyDescent="0.2">
      <c r="D30677" s="1"/>
      <c r="E30677" s="41"/>
    </row>
    <row r="30678" spans="4:5" x14ac:dyDescent="0.2">
      <c r="D30678" s="1"/>
      <c r="E30678" s="41"/>
    </row>
    <row r="30679" spans="4:5" x14ac:dyDescent="0.2">
      <c r="D30679" s="1"/>
      <c r="E30679" s="41"/>
    </row>
    <row r="30680" spans="4:5" x14ac:dyDescent="0.2">
      <c r="D30680" s="1"/>
      <c r="E30680" s="41"/>
    </row>
    <row r="30681" spans="4:5" x14ac:dyDescent="0.2">
      <c r="D30681" s="1"/>
      <c r="E30681" s="41"/>
    </row>
    <row r="30682" spans="4:5" x14ac:dyDescent="0.2">
      <c r="D30682" s="1"/>
      <c r="E30682" s="41"/>
    </row>
    <row r="30683" spans="4:5" x14ac:dyDescent="0.2">
      <c r="D30683" s="1"/>
      <c r="E30683" s="41"/>
    </row>
    <row r="30684" spans="4:5" x14ac:dyDescent="0.2">
      <c r="D30684" s="1"/>
      <c r="E30684" s="41"/>
    </row>
    <row r="30685" spans="4:5" x14ac:dyDescent="0.2">
      <c r="D30685" s="1"/>
      <c r="E30685" s="41"/>
    </row>
    <row r="30686" spans="4:5" x14ac:dyDescent="0.2">
      <c r="D30686" s="1"/>
      <c r="E30686" s="41"/>
    </row>
    <row r="30687" spans="4:5" x14ac:dyDescent="0.2">
      <c r="D30687" s="1"/>
      <c r="E30687" s="41"/>
    </row>
    <row r="30688" spans="4:5" x14ac:dyDescent="0.2">
      <c r="D30688" s="1"/>
      <c r="E30688" s="41"/>
    </row>
    <row r="30689" spans="4:5" x14ac:dyDescent="0.2">
      <c r="D30689" s="1"/>
      <c r="E30689" s="41"/>
    </row>
    <row r="30690" spans="4:5" x14ac:dyDescent="0.2">
      <c r="D30690" s="1"/>
      <c r="E30690" s="41"/>
    </row>
    <row r="30691" spans="4:5" x14ac:dyDescent="0.2">
      <c r="D30691" s="1"/>
      <c r="E30691" s="41"/>
    </row>
    <row r="30692" spans="4:5" x14ac:dyDescent="0.2">
      <c r="D30692" s="1"/>
      <c r="E30692" s="41"/>
    </row>
    <row r="30693" spans="4:5" x14ac:dyDescent="0.2">
      <c r="D30693" s="1"/>
      <c r="E30693" s="41"/>
    </row>
    <row r="30694" spans="4:5" x14ac:dyDescent="0.2">
      <c r="D30694" s="1"/>
      <c r="E30694" s="41"/>
    </row>
    <row r="30695" spans="4:5" x14ac:dyDescent="0.2">
      <c r="D30695" s="1"/>
      <c r="E30695" s="41"/>
    </row>
    <row r="30696" spans="4:5" x14ac:dyDescent="0.2">
      <c r="D30696" s="1"/>
      <c r="E30696" s="41"/>
    </row>
    <row r="30697" spans="4:5" x14ac:dyDescent="0.2">
      <c r="D30697" s="1"/>
      <c r="E30697" s="41"/>
    </row>
    <row r="30698" spans="4:5" x14ac:dyDescent="0.2">
      <c r="D30698" s="1"/>
      <c r="E30698" s="41"/>
    </row>
    <row r="30699" spans="4:5" x14ac:dyDescent="0.2">
      <c r="D30699" s="1"/>
      <c r="E30699" s="41"/>
    </row>
    <row r="30700" spans="4:5" x14ac:dyDescent="0.2">
      <c r="D30700" s="1"/>
      <c r="E30700" s="41"/>
    </row>
    <row r="30701" spans="4:5" x14ac:dyDescent="0.2">
      <c r="D30701" s="1"/>
      <c r="E30701" s="41"/>
    </row>
    <row r="30702" spans="4:5" x14ac:dyDescent="0.2">
      <c r="D30702" s="1"/>
      <c r="E30702" s="41"/>
    </row>
    <row r="30703" spans="4:5" x14ac:dyDescent="0.2">
      <c r="D30703" s="1"/>
      <c r="E30703" s="41"/>
    </row>
    <row r="30704" spans="4:5" x14ac:dyDescent="0.2">
      <c r="D30704" s="1"/>
      <c r="E30704" s="41"/>
    </row>
    <row r="30705" spans="4:5" x14ac:dyDescent="0.2">
      <c r="D30705" s="1"/>
      <c r="E30705" s="41"/>
    </row>
    <row r="30706" spans="4:5" x14ac:dyDescent="0.2">
      <c r="D30706" s="1"/>
      <c r="E30706" s="41"/>
    </row>
    <row r="30707" spans="4:5" x14ac:dyDescent="0.2">
      <c r="D30707" s="1"/>
      <c r="E30707" s="41"/>
    </row>
    <row r="30708" spans="4:5" x14ac:dyDescent="0.2">
      <c r="D30708" s="1"/>
      <c r="E30708" s="41"/>
    </row>
    <row r="30709" spans="4:5" x14ac:dyDescent="0.2">
      <c r="D30709" s="1"/>
      <c r="E30709" s="41"/>
    </row>
    <row r="30710" spans="4:5" x14ac:dyDescent="0.2">
      <c r="D30710" s="1"/>
      <c r="E30710" s="41"/>
    </row>
    <row r="30711" spans="4:5" x14ac:dyDescent="0.2">
      <c r="D30711" s="1"/>
      <c r="E30711" s="41"/>
    </row>
    <row r="30712" spans="4:5" x14ac:dyDescent="0.2">
      <c r="D30712" s="1"/>
      <c r="E30712" s="41"/>
    </row>
    <row r="30713" spans="4:5" x14ac:dyDescent="0.2">
      <c r="D30713" s="1"/>
      <c r="E30713" s="41"/>
    </row>
    <row r="30714" spans="4:5" x14ac:dyDescent="0.2">
      <c r="D30714" s="1"/>
      <c r="E30714" s="41"/>
    </row>
    <row r="30715" spans="4:5" x14ac:dyDescent="0.2">
      <c r="D30715" s="1"/>
      <c r="E30715" s="41"/>
    </row>
    <row r="30716" spans="4:5" x14ac:dyDescent="0.2">
      <c r="D30716" s="1"/>
      <c r="E30716" s="41"/>
    </row>
    <row r="30717" spans="4:5" x14ac:dyDescent="0.2">
      <c r="D30717" s="1"/>
      <c r="E30717" s="41"/>
    </row>
    <row r="30718" spans="4:5" x14ac:dyDescent="0.2">
      <c r="D30718" s="1"/>
      <c r="E30718" s="41"/>
    </row>
    <row r="30719" spans="4:5" x14ac:dyDescent="0.2">
      <c r="D30719" s="1"/>
      <c r="E30719" s="41"/>
    </row>
    <row r="30720" spans="4:5" x14ac:dyDescent="0.2">
      <c r="D30720" s="1"/>
      <c r="E30720" s="41"/>
    </row>
    <row r="30721" spans="4:5" x14ac:dyDescent="0.2">
      <c r="D30721" s="1"/>
      <c r="E30721" s="41"/>
    </row>
    <row r="30722" spans="4:5" x14ac:dyDescent="0.2">
      <c r="D30722" s="1"/>
      <c r="E30722" s="41"/>
    </row>
    <row r="30723" spans="4:5" x14ac:dyDescent="0.2">
      <c r="D30723" s="1"/>
      <c r="E30723" s="41"/>
    </row>
    <row r="30724" spans="4:5" x14ac:dyDescent="0.2">
      <c r="D30724" s="1"/>
      <c r="E30724" s="41"/>
    </row>
    <row r="30725" spans="4:5" x14ac:dyDescent="0.2">
      <c r="D30725" s="1"/>
      <c r="E30725" s="41"/>
    </row>
    <row r="30726" spans="4:5" x14ac:dyDescent="0.2">
      <c r="D30726" s="1"/>
      <c r="E30726" s="41"/>
    </row>
    <row r="30727" spans="4:5" x14ac:dyDescent="0.2">
      <c r="D30727" s="1"/>
      <c r="E30727" s="41"/>
    </row>
    <row r="30728" spans="4:5" x14ac:dyDescent="0.2">
      <c r="D30728" s="1"/>
      <c r="E30728" s="41"/>
    </row>
    <row r="30729" spans="4:5" x14ac:dyDescent="0.2">
      <c r="D30729" s="1"/>
      <c r="E30729" s="41"/>
    </row>
    <row r="30730" spans="4:5" x14ac:dyDescent="0.2">
      <c r="D30730" s="1"/>
      <c r="E30730" s="41"/>
    </row>
    <row r="30731" spans="4:5" x14ac:dyDescent="0.2">
      <c r="D30731" s="1"/>
      <c r="E30731" s="41"/>
    </row>
    <row r="30732" spans="4:5" x14ac:dyDescent="0.2">
      <c r="D30732" s="1"/>
      <c r="E30732" s="41"/>
    </row>
    <row r="30733" spans="4:5" x14ac:dyDescent="0.2">
      <c r="D30733" s="1"/>
      <c r="E30733" s="41"/>
    </row>
    <row r="30734" spans="4:5" x14ac:dyDescent="0.2">
      <c r="D30734" s="1"/>
      <c r="E30734" s="41"/>
    </row>
    <row r="30735" spans="4:5" x14ac:dyDescent="0.2">
      <c r="D30735" s="1"/>
      <c r="E30735" s="41"/>
    </row>
    <row r="30736" spans="4:5" x14ac:dyDescent="0.2">
      <c r="D30736" s="1"/>
      <c r="E30736" s="41"/>
    </row>
    <row r="30737" spans="4:5" x14ac:dyDescent="0.2">
      <c r="D30737" s="1"/>
      <c r="E30737" s="41"/>
    </row>
    <row r="30738" spans="4:5" x14ac:dyDescent="0.2">
      <c r="D30738" s="1"/>
      <c r="E30738" s="41"/>
    </row>
    <row r="30739" spans="4:5" x14ac:dyDescent="0.2">
      <c r="D30739" s="1"/>
      <c r="E30739" s="41"/>
    </row>
    <row r="30740" spans="4:5" x14ac:dyDescent="0.2">
      <c r="D30740" s="1"/>
      <c r="E30740" s="41"/>
    </row>
    <row r="30741" spans="4:5" x14ac:dyDescent="0.2">
      <c r="D30741" s="1"/>
      <c r="E30741" s="41"/>
    </row>
    <row r="30742" spans="4:5" x14ac:dyDescent="0.2">
      <c r="D30742" s="1"/>
      <c r="E30742" s="41"/>
    </row>
    <row r="30743" spans="4:5" x14ac:dyDescent="0.2">
      <c r="D30743" s="1"/>
      <c r="E30743" s="41"/>
    </row>
    <row r="30744" spans="4:5" x14ac:dyDescent="0.2">
      <c r="D30744" s="1"/>
      <c r="E30744" s="41"/>
    </row>
    <row r="30745" spans="4:5" x14ac:dyDescent="0.2">
      <c r="D30745" s="1"/>
      <c r="E30745" s="41"/>
    </row>
    <row r="30746" spans="4:5" x14ac:dyDescent="0.2">
      <c r="D30746" s="1"/>
      <c r="E30746" s="41"/>
    </row>
    <row r="30747" spans="4:5" x14ac:dyDescent="0.2">
      <c r="D30747" s="1"/>
      <c r="E30747" s="41"/>
    </row>
    <row r="30748" spans="4:5" x14ac:dyDescent="0.2">
      <c r="D30748" s="1"/>
      <c r="E30748" s="41"/>
    </row>
    <row r="30749" spans="4:5" x14ac:dyDescent="0.2">
      <c r="D30749" s="1"/>
      <c r="E30749" s="41"/>
    </row>
    <row r="30750" spans="4:5" x14ac:dyDescent="0.2">
      <c r="D30750" s="1"/>
      <c r="E30750" s="41"/>
    </row>
    <row r="30751" spans="4:5" x14ac:dyDescent="0.2">
      <c r="D30751" s="1"/>
      <c r="E30751" s="41"/>
    </row>
    <row r="30752" spans="4:5" x14ac:dyDescent="0.2">
      <c r="D30752" s="1"/>
      <c r="E30752" s="41"/>
    </row>
    <row r="30753" spans="4:5" x14ac:dyDescent="0.2">
      <c r="D30753" s="1"/>
      <c r="E30753" s="41"/>
    </row>
    <row r="30754" spans="4:5" x14ac:dyDescent="0.2">
      <c r="D30754" s="1"/>
      <c r="E30754" s="41"/>
    </row>
    <row r="30755" spans="4:5" x14ac:dyDescent="0.2">
      <c r="D30755" s="1"/>
      <c r="E30755" s="41"/>
    </row>
    <row r="30756" spans="4:5" x14ac:dyDescent="0.2">
      <c r="D30756" s="1"/>
      <c r="E30756" s="41"/>
    </row>
    <row r="30757" spans="4:5" x14ac:dyDescent="0.2">
      <c r="D30757" s="1"/>
      <c r="E30757" s="41"/>
    </row>
    <row r="30758" spans="4:5" x14ac:dyDescent="0.2">
      <c r="D30758" s="1"/>
      <c r="E30758" s="41"/>
    </row>
    <row r="30759" spans="4:5" x14ac:dyDescent="0.2">
      <c r="D30759" s="1"/>
      <c r="E30759" s="41"/>
    </row>
    <row r="30760" spans="4:5" x14ac:dyDescent="0.2">
      <c r="D30760" s="1"/>
      <c r="E30760" s="41"/>
    </row>
    <row r="30761" spans="4:5" x14ac:dyDescent="0.2">
      <c r="D30761" s="1"/>
      <c r="E30761" s="41"/>
    </row>
    <row r="30762" spans="4:5" x14ac:dyDescent="0.2">
      <c r="D30762" s="1"/>
      <c r="E30762" s="41"/>
    </row>
    <row r="30763" spans="4:5" x14ac:dyDescent="0.2">
      <c r="D30763" s="1"/>
      <c r="E30763" s="41"/>
    </row>
    <row r="30764" spans="4:5" x14ac:dyDescent="0.2">
      <c r="D30764" s="1"/>
      <c r="E30764" s="41"/>
    </row>
    <row r="30765" spans="4:5" x14ac:dyDescent="0.2">
      <c r="D30765" s="1"/>
      <c r="E30765" s="41"/>
    </row>
    <row r="30766" spans="4:5" x14ac:dyDescent="0.2">
      <c r="D30766" s="1"/>
      <c r="E30766" s="41"/>
    </row>
    <row r="30767" spans="4:5" x14ac:dyDescent="0.2">
      <c r="D30767" s="1"/>
      <c r="E30767" s="41"/>
    </row>
    <row r="30768" spans="4:5" x14ac:dyDescent="0.2">
      <c r="D30768" s="1"/>
      <c r="E30768" s="41"/>
    </row>
    <row r="30769" spans="4:5" x14ac:dyDescent="0.2">
      <c r="D30769" s="1"/>
      <c r="E30769" s="41"/>
    </row>
    <row r="30770" spans="4:5" x14ac:dyDescent="0.2">
      <c r="D30770" s="1"/>
      <c r="E30770" s="41"/>
    </row>
    <row r="30771" spans="4:5" x14ac:dyDescent="0.2">
      <c r="D30771" s="1"/>
      <c r="E30771" s="41"/>
    </row>
    <row r="30772" spans="4:5" x14ac:dyDescent="0.2">
      <c r="D30772" s="1"/>
      <c r="E30772" s="41"/>
    </row>
    <row r="30773" spans="4:5" x14ac:dyDescent="0.2">
      <c r="D30773" s="1"/>
      <c r="E30773" s="41"/>
    </row>
    <row r="30774" spans="4:5" x14ac:dyDescent="0.2">
      <c r="D30774" s="1"/>
      <c r="E30774" s="41"/>
    </row>
    <row r="30775" spans="4:5" x14ac:dyDescent="0.2">
      <c r="D30775" s="1"/>
      <c r="E30775" s="41"/>
    </row>
    <row r="30776" spans="4:5" x14ac:dyDescent="0.2">
      <c r="D30776" s="1"/>
      <c r="E30776" s="41"/>
    </row>
    <row r="30777" spans="4:5" x14ac:dyDescent="0.2">
      <c r="D30777" s="1"/>
      <c r="E30777" s="41"/>
    </row>
    <row r="30778" spans="4:5" x14ac:dyDescent="0.2">
      <c r="D30778" s="1"/>
      <c r="E30778" s="41"/>
    </row>
    <row r="30779" spans="4:5" x14ac:dyDescent="0.2">
      <c r="D30779" s="1"/>
      <c r="E30779" s="41"/>
    </row>
    <row r="30780" spans="4:5" x14ac:dyDescent="0.2">
      <c r="D30780" s="1"/>
      <c r="E30780" s="41"/>
    </row>
    <row r="30781" spans="4:5" x14ac:dyDescent="0.2">
      <c r="D30781" s="1"/>
      <c r="E30781" s="41"/>
    </row>
    <row r="30782" spans="4:5" x14ac:dyDescent="0.2">
      <c r="D30782" s="1"/>
      <c r="E30782" s="41"/>
    </row>
    <row r="30783" spans="4:5" x14ac:dyDescent="0.2">
      <c r="D30783" s="1"/>
      <c r="E30783" s="41"/>
    </row>
    <row r="30784" spans="4:5" x14ac:dyDescent="0.2">
      <c r="D30784" s="1"/>
      <c r="E30784" s="41"/>
    </row>
    <row r="30785" spans="4:5" x14ac:dyDescent="0.2">
      <c r="D30785" s="1"/>
      <c r="E30785" s="41"/>
    </row>
    <row r="30786" spans="4:5" x14ac:dyDescent="0.2">
      <c r="D30786" s="1"/>
      <c r="E30786" s="41"/>
    </row>
    <row r="30787" spans="4:5" x14ac:dyDescent="0.2">
      <c r="D30787" s="1"/>
      <c r="E30787" s="41"/>
    </row>
    <row r="30788" spans="4:5" x14ac:dyDescent="0.2">
      <c r="D30788" s="1"/>
      <c r="E30788" s="41"/>
    </row>
    <row r="30789" spans="4:5" x14ac:dyDescent="0.2">
      <c r="D30789" s="1"/>
      <c r="E30789" s="41"/>
    </row>
    <row r="30790" spans="4:5" x14ac:dyDescent="0.2">
      <c r="D30790" s="1"/>
      <c r="E30790" s="41"/>
    </row>
    <row r="30791" spans="4:5" x14ac:dyDescent="0.2">
      <c r="D30791" s="1"/>
      <c r="E30791" s="41"/>
    </row>
    <row r="30792" spans="4:5" x14ac:dyDescent="0.2">
      <c r="D30792" s="1"/>
      <c r="E30792" s="41"/>
    </row>
    <row r="30793" spans="4:5" x14ac:dyDescent="0.2">
      <c r="D30793" s="1"/>
      <c r="E30793" s="41"/>
    </row>
    <row r="30794" spans="4:5" x14ac:dyDescent="0.2">
      <c r="D30794" s="1"/>
      <c r="E30794" s="41"/>
    </row>
    <row r="30795" spans="4:5" x14ac:dyDescent="0.2">
      <c r="D30795" s="1"/>
      <c r="E30795" s="41"/>
    </row>
    <row r="30796" spans="4:5" x14ac:dyDescent="0.2">
      <c r="D30796" s="1"/>
      <c r="E30796" s="41"/>
    </row>
    <row r="30797" spans="4:5" x14ac:dyDescent="0.2">
      <c r="D30797" s="1"/>
      <c r="E30797" s="41"/>
    </row>
    <row r="30798" spans="4:5" x14ac:dyDescent="0.2">
      <c r="D30798" s="1"/>
      <c r="E30798" s="41"/>
    </row>
    <row r="30799" spans="4:5" x14ac:dyDescent="0.2">
      <c r="D30799" s="1"/>
      <c r="E30799" s="41"/>
    </row>
    <row r="30800" spans="4:5" x14ac:dyDescent="0.2">
      <c r="D30800" s="1"/>
      <c r="E30800" s="41"/>
    </row>
    <row r="30801" spans="4:5" x14ac:dyDescent="0.2">
      <c r="D30801" s="1"/>
      <c r="E30801" s="41"/>
    </row>
    <row r="30802" spans="4:5" x14ac:dyDescent="0.2">
      <c r="D30802" s="1"/>
      <c r="E30802" s="41"/>
    </row>
    <row r="30803" spans="4:5" x14ac:dyDescent="0.2">
      <c r="D30803" s="1"/>
      <c r="E30803" s="41"/>
    </row>
    <row r="30804" spans="4:5" x14ac:dyDescent="0.2">
      <c r="D30804" s="1"/>
      <c r="E30804" s="41"/>
    </row>
    <row r="30805" spans="4:5" x14ac:dyDescent="0.2">
      <c r="D30805" s="1"/>
      <c r="E30805" s="41"/>
    </row>
    <row r="30806" spans="4:5" x14ac:dyDescent="0.2">
      <c r="D30806" s="1"/>
      <c r="E30806" s="41"/>
    </row>
    <row r="30807" spans="4:5" x14ac:dyDescent="0.2">
      <c r="D30807" s="1"/>
      <c r="E30807" s="41"/>
    </row>
    <row r="30808" spans="4:5" x14ac:dyDescent="0.2">
      <c r="D30808" s="1"/>
      <c r="E30808" s="41"/>
    </row>
    <row r="30809" spans="4:5" x14ac:dyDescent="0.2">
      <c r="D30809" s="1"/>
      <c r="E30809" s="41"/>
    </row>
    <row r="30810" spans="4:5" x14ac:dyDescent="0.2">
      <c r="D30810" s="1"/>
      <c r="E30810" s="41"/>
    </row>
    <row r="30811" spans="4:5" x14ac:dyDescent="0.2">
      <c r="D30811" s="1"/>
      <c r="E30811" s="41"/>
    </row>
    <row r="30812" spans="4:5" x14ac:dyDescent="0.2">
      <c r="D30812" s="1"/>
      <c r="E30812" s="41"/>
    </row>
    <row r="30813" spans="4:5" x14ac:dyDescent="0.2">
      <c r="D30813" s="1"/>
      <c r="E30813" s="41"/>
    </row>
    <row r="30814" spans="4:5" x14ac:dyDescent="0.2">
      <c r="D30814" s="1"/>
      <c r="E30814" s="41"/>
    </row>
    <row r="30815" spans="4:5" x14ac:dyDescent="0.2">
      <c r="D30815" s="1"/>
      <c r="E30815" s="41"/>
    </row>
    <row r="30816" spans="4:5" x14ac:dyDescent="0.2">
      <c r="D30816" s="1"/>
      <c r="E30816" s="41"/>
    </row>
    <row r="30817" spans="4:5" x14ac:dyDescent="0.2">
      <c r="D30817" s="1"/>
      <c r="E30817" s="41"/>
    </row>
    <row r="30818" spans="4:5" x14ac:dyDescent="0.2">
      <c r="D30818" s="1"/>
      <c r="E30818" s="41"/>
    </row>
    <row r="30819" spans="4:5" x14ac:dyDescent="0.2">
      <c r="D30819" s="1"/>
      <c r="E30819" s="41"/>
    </row>
    <row r="30820" spans="4:5" x14ac:dyDescent="0.2">
      <c r="D30820" s="1"/>
      <c r="E30820" s="41"/>
    </row>
    <row r="30821" spans="4:5" x14ac:dyDescent="0.2">
      <c r="D30821" s="1"/>
      <c r="E30821" s="41"/>
    </row>
    <row r="30822" spans="4:5" x14ac:dyDescent="0.2">
      <c r="D30822" s="1"/>
      <c r="E30822" s="41"/>
    </row>
    <row r="30823" spans="4:5" x14ac:dyDescent="0.2">
      <c r="D30823" s="1"/>
      <c r="E30823" s="41"/>
    </row>
    <row r="30824" spans="4:5" x14ac:dyDescent="0.2">
      <c r="D30824" s="1"/>
      <c r="E30824" s="41"/>
    </row>
    <row r="30825" spans="4:5" x14ac:dyDescent="0.2">
      <c r="D30825" s="1"/>
      <c r="E30825" s="41"/>
    </row>
    <row r="30826" spans="4:5" x14ac:dyDescent="0.2">
      <c r="D30826" s="1"/>
      <c r="E30826" s="41"/>
    </row>
    <row r="30827" spans="4:5" x14ac:dyDescent="0.2">
      <c r="D30827" s="1"/>
      <c r="E30827" s="41"/>
    </row>
    <row r="30828" spans="4:5" x14ac:dyDescent="0.2">
      <c r="D30828" s="1"/>
      <c r="E30828" s="41"/>
    </row>
    <row r="30829" spans="4:5" x14ac:dyDescent="0.2">
      <c r="D30829" s="1"/>
      <c r="E30829" s="41"/>
    </row>
    <row r="30830" spans="4:5" x14ac:dyDescent="0.2">
      <c r="D30830" s="1"/>
      <c r="E30830" s="41"/>
    </row>
    <row r="30831" spans="4:5" x14ac:dyDescent="0.2">
      <c r="D30831" s="1"/>
      <c r="E30831" s="41"/>
    </row>
    <row r="30832" spans="4:5" x14ac:dyDescent="0.2">
      <c r="D30832" s="1"/>
      <c r="E30832" s="41"/>
    </row>
    <row r="30833" spans="4:5" x14ac:dyDescent="0.2">
      <c r="D30833" s="1"/>
      <c r="E30833" s="41"/>
    </row>
    <row r="30834" spans="4:5" x14ac:dyDescent="0.2">
      <c r="D30834" s="1"/>
      <c r="E30834" s="41"/>
    </row>
    <row r="30835" spans="4:5" x14ac:dyDescent="0.2">
      <c r="D30835" s="1"/>
      <c r="E30835" s="41"/>
    </row>
    <row r="30836" spans="4:5" x14ac:dyDescent="0.2">
      <c r="D30836" s="1"/>
      <c r="E30836" s="41"/>
    </row>
    <row r="30837" spans="4:5" x14ac:dyDescent="0.2">
      <c r="D30837" s="1"/>
      <c r="E30837" s="41"/>
    </row>
    <row r="30838" spans="4:5" x14ac:dyDescent="0.2">
      <c r="D30838" s="1"/>
      <c r="E30838" s="41"/>
    </row>
    <row r="30839" spans="4:5" x14ac:dyDescent="0.2">
      <c r="D30839" s="1"/>
      <c r="E30839" s="41"/>
    </row>
    <row r="30840" spans="4:5" x14ac:dyDescent="0.2">
      <c r="D30840" s="1"/>
      <c r="E30840" s="41"/>
    </row>
    <row r="30841" spans="4:5" x14ac:dyDescent="0.2">
      <c r="D30841" s="1"/>
      <c r="E30841" s="41"/>
    </row>
    <row r="30842" spans="4:5" x14ac:dyDescent="0.2">
      <c r="D30842" s="1"/>
      <c r="E30842" s="41"/>
    </row>
    <row r="30843" spans="4:5" x14ac:dyDescent="0.2">
      <c r="D30843" s="1"/>
      <c r="E30843" s="41"/>
    </row>
    <row r="30844" spans="4:5" x14ac:dyDescent="0.2">
      <c r="D30844" s="1"/>
      <c r="E30844" s="41"/>
    </row>
    <row r="30845" spans="4:5" x14ac:dyDescent="0.2">
      <c r="D30845" s="1"/>
      <c r="E30845" s="41"/>
    </row>
    <row r="30846" spans="4:5" x14ac:dyDescent="0.2">
      <c r="D30846" s="1"/>
      <c r="E30846" s="41"/>
    </row>
    <row r="30847" spans="4:5" x14ac:dyDescent="0.2">
      <c r="D30847" s="1"/>
      <c r="E30847" s="41"/>
    </row>
    <row r="30848" spans="4:5" x14ac:dyDescent="0.2">
      <c r="D30848" s="1"/>
      <c r="E30848" s="41"/>
    </row>
    <row r="30849" spans="4:5" x14ac:dyDescent="0.2">
      <c r="D30849" s="1"/>
      <c r="E30849" s="41"/>
    </row>
    <row r="30850" spans="4:5" x14ac:dyDescent="0.2">
      <c r="D30850" s="1"/>
      <c r="E30850" s="41"/>
    </row>
    <row r="30851" spans="4:5" x14ac:dyDescent="0.2">
      <c r="D30851" s="1"/>
      <c r="E30851" s="41"/>
    </row>
    <row r="30852" spans="4:5" x14ac:dyDescent="0.2">
      <c r="D30852" s="1"/>
      <c r="E30852" s="41"/>
    </row>
    <row r="30853" spans="4:5" x14ac:dyDescent="0.2">
      <c r="D30853" s="1"/>
      <c r="E30853" s="41"/>
    </row>
    <row r="30854" spans="4:5" x14ac:dyDescent="0.2">
      <c r="D30854" s="1"/>
      <c r="E30854" s="41"/>
    </row>
    <row r="30855" spans="4:5" x14ac:dyDescent="0.2">
      <c r="D30855" s="1"/>
      <c r="E30855" s="41"/>
    </row>
    <row r="30856" spans="4:5" x14ac:dyDescent="0.2">
      <c r="D30856" s="1"/>
      <c r="E30856" s="41"/>
    </row>
    <row r="30857" spans="4:5" x14ac:dyDescent="0.2">
      <c r="D30857" s="1"/>
      <c r="E30857" s="41"/>
    </row>
    <row r="30858" spans="4:5" x14ac:dyDescent="0.2">
      <c r="D30858" s="1"/>
      <c r="E30858" s="41"/>
    </row>
    <row r="30859" spans="4:5" x14ac:dyDescent="0.2">
      <c r="D30859" s="1"/>
      <c r="E30859" s="41"/>
    </row>
    <row r="30860" spans="4:5" x14ac:dyDescent="0.2">
      <c r="D30860" s="1"/>
      <c r="E30860" s="41"/>
    </row>
    <row r="30861" spans="4:5" x14ac:dyDescent="0.2">
      <c r="D30861" s="1"/>
      <c r="E30861" s="41"/>
    </row>
    <row r="30862" spans="4:5" x14ac:dyDescent="0.2">
      <c r="D30862" s="1"/>
      <c r="E30862" s="41"/>
    </row>
    <row r="30863" spans="4:5" x14ac:dyDescent="0.2">
      <c r="D30863" s="1"/>
      <c r="E30863" s="41"/>
    </row>
    <row r="30864" spans="4:5" x14ac:dyDescent="0.2">
      <c r="D30864" s="1"/>
      <c r="E30864" s="41"/>
    </row>
    <row r="30865" spans="4:5" x14ac:dyDescent="0.2">
      <c r="D30865" s="1"/>
      <c r="E30865" s="41"/>
    </row>
    <row r="30866" spans="4:5" x14ac:dyDescent="0.2">
      <c r="D30866" s="1"/>
      <c r="E30866" s="41"/>
    </row>
    <row r="30867" spans="4:5" x14ac:dyDescent="0.2">
      <c r="D30867" s="1"/>
      <c r="E30867" s="41"/>
    </row>
    <row r="30868" spans="4:5" x14ac:dyDescent="0.2">
      <c r="D30868" s="1"/>
      <c r="E30868" s="41"/>
    </row>
    <row r="30869" spans="4:5" x14ac:dyDescent="0.2">
      <c r="D30869" s="1"/>
      <c r="E30869" s="41"/>
    </row>
    <row r="30870" spans="4:5" x14ac:dyDescent="0.2">
      <c r="D30870" s="1"/>
      <c r="E30870" s="41"/>
    </row>
    <row r="30871" spans="4:5" x14ac:dyDescent="0.2">
      <c r="D30871" s="1"/>
      <c r="E30871" s="41"/>
    </row>
    <row r="30872" spans="4:5" x14ac:dyDescent="0.2">
      <c r="D30872" s="1"/>
      <c r="E30872" s="41"/>
    </row>
    <row r="30873" spans="4:5" x14ac:dyDescent="0.2">
      <c r="D30873" s="1"/>
      <c r="E30873" s="41"/>
    </row>
    <row r="30874" spans="4:5" x14ac:dyDescent="0.2">
      <c r="D30874" s="1"/>
      <c r="E30874" s="41"/>
    </row>
    <row r="30875" spans="4:5" x14ac:dyDescent="0.2">
      <c r="D30875" s="1"/>
      <c r="E30875" s="41"/>
    </row>
    <row r="30876" spans="4:5" x14ac:dyDescent="0.2">
      <c r="D30876" s="1"/>
      <c r="E30876" s="41"/>
    </row>
    <row r="30877" spans="4:5" x14ac:dyDescent="0.2">
      <c r="D30877" s="1"/>
      <c r="E30877" s="41"/>
    </row>
    <row r="30878" spans="4:5" x14ac:dyDescent="0.2">
      <c r="D30878" s="1"/>
      <c r="E30878" s="41"/>
    </row>
    <row r="30879" spans="4:5" x14ac:dyDescent="0.2">
      <c r="D30879" s="1"/>
      <c r="E30879" s="41"/>
    </row>
    <row r="30880" spans="4:5" x14ac:dyDescent="0.2">
      <c r="D30880" s="1"/>
      <c r="E30880" s="41"/>
    </row>
    <row r="30881" spans="4:5" x14ac:dyDescent="0.2">
      <c r="D30881" s="1"/>
      <c r="E30881" s="41"/>
    </row>
    <row r="30882" spans="4:5" x14ac:dyDescent="0.2">
      <c r="D30882" s="1"/>
      <c r="E30882" s="41"/>
    </row>
    <row r="30883" spans="4:5" x14ac:dyDescent="0.2">
      <c r="D30883" s="1"/>
      <c r="E30883" s="41"/>
    </row>
    <row r="30884" spans="4:5" x14ac:dyDescent="0.2">
      <c r="D30884" s="1"/>
      <c r="E30884" s="41"/>
    </row>
    <row r="30885" spans="4:5" x14ac:dyDescent="0.2">
      <c r="D30885" s="1"/>
      <c r="E30885" s="41"/>
    </row>
    <row r="30886" spans="4:5" x14ac:dyDescent="0.2">
      <c r="D30886" s="1"/>
      <c r="E30886" s="41"/>
    </row>
    <row r="30887" spans="4:5" x14ac:dyDescent="0.2">
      <c r="D30887" s="1"/>
      <c r="E30887" s="41"/>
    </row>
    <row r="30888" spans="4:5" x14ac:dyDescent="0.2">
      <c r="D30888" s="1"/>
      <c r="E30888" s="41"/>
    </row>
    <row r="30889" spans="4:5" x14ac:dyDescent="0.2">
      <c r="D30889" s="1"/>
      <c r="E30889" s="41"/>
    </row>
    <row r="30890" spans="4:5" x14ac:dyDescent="0.2">
      <c r="D30890" s="1"/>
      <c r="E30890" s="41"/>
    </row>
    <row r="30891" spans="4:5" x14ac:dyDescent="0.2">
      <c r="D30891" s="1"/>
      <c r="E30891" s="41"/>
    </row>
    <row r="30892" spans="4:5" x14ac:dyDescent="0.2">
      <c r="D30892" s="1"/>
      <c r="E30892" s="41"/>
    </row>
    <row r="30893" spans="4:5" x14ac:dyDescent="0.2">
      <c r="D30893" s="1"/>
      <c r="E30893" s="41"/>
    </row>
    <row r="30894" spans="4:5" x14ac:dyDescent="0.2">
      <c r="D30894" s="1"/>
      <c r="E30894" s="41"/>
    </row>
    <row r="30895" spans="4:5" x14ac:dyDescent="0.2">
      <c r="D30895" s="1"/>
      <c r="E30895" s="41"/>
    </row>
    <row r="30896" spans="4:5" x14ac:dyDescent="0.2">
      <c r="D30896" s="1"/>
      <c r="E30896" s="41"/>
    </row>
    <row r="30897" spans="4:5" x14ac:dyDescent="0.2">
      <c r="D30897" s="1"/>
      <c r="E30897" s="41"/>
    </row>
    <row r="30898" spans="4:5" x14ac:dyDescent="0.2">
      <c r="D30898" s="1"/>
      <c r="E30898" s="41"/>
    </row>
    <row r="30899" spans="4:5" x14ac:dyDescent="0.2">
      <c r="D30899" s="1"/>
      <c r="E30899" s="41"/>
    </row>
    <row r="30900" spans="4:5" x14ac:dyDescent="0.2">
      <c r="D30900" s="1"/>
      <c r="E30900" s="41"/>
    </row>
    <row r="30901" spans="4:5" x14ac:dyDescent="0.2">
      <c r="D30901" s="1"/>
      <c r="E30901" s="41"/>
    </row>
    <row r="30902" spans="4:5" x14ac:dyDescent="0.2">
      <c r="D30902" s="1"/>
      <c r="E30902" s="41"/>
    </row>
    <row r="30903" spans="4:5" x14ac:dyDescent="0.2">
      <c r="D30903" s="1"/>
      <c r="E30903" s="41"/>
    </row>
    <row r="30904" spans="4:5" x14ac:dyDescent="0.2">
      <c r="D30904" s="1"/>
      <c r="E30904" s="41"/>
    </row>
    <row r="30905" spans="4:5" x14ac:dyDescent="0.2">
      <c r="D30905" s="1"/>
      <c r="E30905" s="41"/>
    </row>
    <row r="30906" spans="4:5" x14ac:dyDescent="0.2">
      <c r="D30906" s="1"/>
      <c r="E30906" s="41"/>
    </row>
    <row r="30907" spans="4:5" x14ac:dyDescent="0.2">
      <c r="D30907" s="1"/>
      <c r="E30907" s="41"/>
    </row>
    <row r="30908" spans="4:5" x14ac:dyDescent="0.2">
      <c r="D30908" s="1"/>
      <c r="E30908" s="41"/>
    </row>
    <row r="30909" spans="4:5" x14ac:dyDescent="0.2">
      <c r="D30909" s="1"/>
      <c r="E30909" s="41"/>
    </row>
    <row r="30910" spans="4:5" x14ac:dyDescent="0.2">
      <c r="D30910" s="1"/>
      <c r="E30910" s="41"/>
    </row>
    <row r="30911" spans="4:5" x14ac:dyDescent="0.2">
      <c r="D30911" s="1"/>
      <c r="E30911" s="41"/>
    </row>
    <row r="30912" spans="4:5" x14ac:dyDescent="0.2">
      <c r="D30912" s="1"/>
      <c r="E30912" s="41"/>
    </row>
    <row r="30913" spans="4:5" x14ac:dyDescent="0.2">
      <c r="D30913" s="1"/>
      <c r="E30913" s="41"/>
    </row>
    <row r="30914" spans="4:5" x14ac:dyDescent="0.2">
      <c r="D30914" s="1"/>
      <c r="E30914" s="41"/>
    </row>
    <row r="30915" spans="4:5" x14ac:dyDescent="0.2">
      <c r="D30915" s="1"/>
      <c r="E30915" s="41"/>
    </row>
    <row r="30916" spans="4:5" x14ac:dyDescent="0.2">
      <c r="D30916" s="1"/>
      <c r="E30916" s="41"/>
    </row>
    <row r="30917" spans="4:5" x14ac:dyDescent="0.2">
      <c r="D30917" s="1"/>
      <c r="E30917" s="41"/>
    </row>
    <row r="30918" spans="4:5" x14ac:dyDescent="0.2">
      <c r="D30918" s="1"/>
      <c r="E30918" s="41"/>
    </row>
    <row r="30919" spans="4:5" x14ac:dyDescent="0.2">
      <c r="D30919" s="1"/>
      <c r="E30919" s="41"/>
    </row>
    <row r="30920" spans="4:5" x14ac:dyDescent="0.2">
      <c r="D30920" s="1"/>
      <c r="E30920" s="41"/>
    </row>
    <row r="30921" spans="4:5" x14ac:dyDescent="0.2">
      <c r="D30921" s="1"/>
      <c r="E30921" s="41"/>
    </row>
    <row r="30922" spans="4:5" x14ac:dyDescent="0.2">
      <c r="D30922" s="1"/>
      <c r="E30922" s="41"/>
    </row>
    <row r="30923" spans="4:5" x14ac:dyDescent="0.2">
      <c r="D30923" s="1"/>
      <c r="E30923" s="41"/>
    </row>
    <row r="30924" spans="4:5" x14ac:dyDescent="0.2">
      <c r="D30924" s="1"/>
      <c r="E30924" s="41"/>
    </row>
    <row r="30925" spans="4:5" x14ac:dyDescent="0.2">
      <c r="D30925" s="1"/>
      <c r="E30925" s="41"/>
    </row>
    <row r="30926" spans="4:5" x14ac:dyDescent="0.2">
      <c r="D30926" s="1"/>
      <c r="E30926" s="41"/>
    </row>
    <row r="30927" spans="4:5" x14ac:dyDescent="0.2">
      <c r="D30927" s="1"/>
      <c r="E30927" s="41"/>
    </row>
    <row r="30928" spans="4:5" x14ac:dyDescent="0.2">
      <c r="D30928" s="1"/>
      <c r="E30928" s="41"/>
    </row>
    <row r="30929" spans="4:5" x14ac:dyDescent="0.2">
      <c r="D30929" s="1"/>
      <c r="E30929" s="41"/>
    </row>
    <row r="30930" spans="4:5" x14ac:dyDescent="0.2">
      <c r="D30930" s="1"/>
      <c r="E30930" s="41"/>
    </row>
    <row r="30931" spans="4:5" x14ac:dyDescent="0.2">
      <c r="D30931" s="1"/>
      <c r="E30931" s="41"/>
    </row>
    <row r="30932" spans="4:5" x14ac:dyDescent="0.2">
      <c r="D30932" s="1"/>
      <c r="E30932" s="41"/>
    </row>
    <row r="30933" spans="4:5" x14ac:dyDescent="0.2">
      <c r="D30933" s="1"/>
      <c r="E30933" s="41"/>
    </row>
    <row r="30934" spans="4:5" x14ac:dyDescent="0.2">
      <c r="D30934" s="1"/>
      <c r="E30934" s="41"/>
    </row>
    <row r="30935" spans="4:5" x14ac:dyDescent="0.2">
      <c r="D30935" s="1"/>
      <c r="E30935" s="41"/>
    </row>
    <row r="30936" spans="4:5" x14ac:dyDescent="0.2">
      <c r="D30936" s="1"/>
      <c r="E30936" s="41"/>
    </row>
    <row r="30937" spans="4:5" x14ac:dyDescent="0.2">
      <c r="D30937" s="1"/>
      <c r="E30937" s="41"/>
    </row>
    <row r="30938" spans="4:5" x14ac:dyDescent="0.2">
      <c r="D30938" s="1"/>
      <c r="E30938" s="41"/>
    </row>
    <row r="30939" spans="4:5" x14ac:dyDescent="0.2">
      <c r="D30939" s="1"/>
      <c r="E30939" s="41"/>
    </row>
    <row r="30940" spans="4:5" x14ac:dyDescent="0.2">
      <c r="D30940" s="1"/>
      <c r="E30940" s="41"/>
    </row>
    <row r="30941" spans="4:5" x14ac:dyDescent="0.2">
      <c r="D30941" s="1"/>
      <c r="E30941" s="41"/>
    </row>
    <row r="30942" spans="4:5" x14ac:dyDescent="0.2">
      <c r="D30942" s="1"/>
      <c r="E30942" s="41"/>
    </row>
    <row r="30943" spans="4:5" x14ac:dyDescent="0.2">
      <c r="D30943" s="1"/>
      <c r="E30943" s="41"/>
    </row>
    <row r="30944" spans="4:5" x14ac:dyDescent="0.2">
      <c r="D30944" s="1"/>
      <c r="E30944" s="41"/>
    </row>
    <row r="30945" spans="4:5" x14ac:dyDescent="0.2">
      <c r="D30945" s="1"/>
      <c r="E30945" s="41"/>
    </row>
    <row r="30946" spans="4:5" x14ac:dyDescent="0.2">
      <c r="D30946" s="1"/>
      <c r="E30946" s="41"/>
    </row>
    <row r="30947" spans="4:5" x14ac:dyDescent="0.2">
      <c r="D30947" s="1"/>
      <c r="E30947" s="41"/>
    </row>
    <row r="30948" spans="4:5" x14ac:dyDescent="0.2">
      <c r="D30948" s="1"/>
      <c r="E30948" s="41"/>
    </row>
    <row r="30949" spans="4:5" x14ac:dyDescent="0.2">
      <c r="D30949" s="1"/>
      <c r="E30949" s="41"/>
    </row>
    <row r="30950" spans="4:5" x14ac:dyDescent="0.2">
      <c r="D30950" s="1"/>
      <c r="E30950" s="41"/>
    </row>
    <row r="30951" spans="4:5" x14ac:dyDescent="0.2">
      <c r="D30951" s="1"/>
      <c r="E30951" s="41"/>
    </row>
    <row r="30952" spans="4:5" x14ac:dyDescent="0.2">
      <c r="D30952" s="1"/>
      <c r="E30952" s="41"/>
    </row>
    <row r="30953" spans="4:5" x14ac:dyDescent="0.2">
      <c r="D30953" s="1"/>
      <c r="E30953" s="41"/>
    </row>
    <row r="30954" spans="4:5" x14ac:dyDescent="0.2">
      <c r="D30954" s="1"/>
      <c r="E30954" s="41"/>
    </row>
    <row r="30955" spans="4:5" x14ac:dyDescent="0.2">
      <c r="D30955" s="1"/>
      <c r="E30955" s="41"/>
    </row>
    <row r="30956" spans="4:5" x14ac:dyDescent="0.2">
      <c r="D30956" s="1"/>
      <c r="E30956" s="41"/>
    </row>
    <row r="30957" spans="4:5" x14ac:dyDescent="0.2">
      <c r="D30957" s="1"/>
      <c r="E30957" s="41"/>
    </row>
    <row r="30958" spans="4:5" x14ac:dyDescent="0.2">
      <c r="D30958" s="1"/>
      <c r="E30958" s="41"/>
    </row>
    <row r="30959" spans="4:5" x14ac:dyDescent="0.2">
      <c r="D30959" s="1"/>
      <c r="E30959" s="41"/>
    </row>
    <row r="30960" spans="4:5" x14ac:dyDescent="0.2">
      <c r="D30960" s="1"/>
      <c r="E30960" s="41"/>
    </row>
    <row r="30961" spans="4:5" x14ac:dyDescent="0.2">
      <c r="D30961" s="1"/>
      <c r="E30961" s="41"/>
    </row>
    <row r="30962" spans="4:5" x14ac:dyDescent="0.2">
      <c r="D30962" s="1"/>
      <c r="E30962" s="41"/>
    </row>
    <row r="30963" spans="4:5" x14ac:dyDescent="0.2">
      <c r="D30963" s="1"/>
      <c r="E30963" s="41"/>
    </row>
    <row r="30964" spans="4:5" x14ac:dyDescent="0.2">
      <c r="D30964" s="1"/>
      <c r="E30964" s="41"/>
    </row>
    <row r="30965" spans="4:5" x14ac:dyDescent="0.2">
      <c r="D30965" s="1"/>
      <c r="E30965" s="41"/>
    </row>
    <row r="30966" spans="4:5" x14ac:dyDescent="0.2">
      <c r="D30966" s="1"/>
      <c r="E30966" s="41"/>
    </row>
    <row r="30967" spans="4:5" x14ac:dyDescent="0.2">
      <c r="D30967" s="1"/>
      <c r="E30967" s="41"/>
    </row>
    <row r="30968" spans="4:5" x14ac:dyDescent="0.2">
      <c r="D30968" s="1"/>
      <c r="E30968" s="41"/>
    </row>
    <row r="30969" spans="4:5" x14ac:dyDescent="0.2">
      <c r="D30969" s="1"/>
      <c r="E30969" s="41"/>
    </row>
    <row r="30970" spans="4:5" x14ac:dyDescent="0.2">
      <c r="D30970" s="1"/>
      <c r="E30970" s="41"/>
    </row>
    <row r="30971" spans="4:5" x14ac:dyDescent="0.2">
      <c r="D30971" s="1"/>
      <c r="E30971" s="41"/>
    </row>
    <row r="30972" spans="4:5" x14ac:dyDescent="0.2">
      <c r="D30972" s="1"/>
      <c r="E30972" s="41"/>
    </row>
    <row r="30973" spans="4:5" x14ac:dyDescent="0.2">
      <c r="D30973" s="1"/>
      <c r="E30973" s="41"/>
    </row>
    <row r="30974" spans="4:5" x14ac:dyDescent="0.2">
      <c r="D30974" s="1"/>
      <c r="E30974" s="41"/>
    </row>
    <row r="30975" spans="4:5" x14ac:dyDescent="0.2">
      <c r="D30975" s="1"/>
      <c r="E30975" s="41"/>
    </row>
    <row r="30976" spans="4:5" x14ac:dyDescent="0.2">
      <c r="D30976" s="1"/>
      <c r="E30976" s="41"/>
    </row>
    <row r="30977" spans="4:5" x14ac:dyDescent="0.2">
      <c r="D30977" s="1"/>
      <c r="E30977" s="41"/>
    </row>
    <row r="30978" spans="4:5" x14ac:dyDescent="0.2">
      <c r="D30978" s="1"/>
      <c r="E30978" s="41"/>
    </row>
    <row r="30979" spans="4:5" x14ac:dyDescent="0.2">
      <c r="D30979" s="1"/>
      <c r="E30979" s="41"/>
    </row>
    <row r="30980" spans="4:5" x14ac:dyDescent="0.2">
      <c r="D30980" s="1"/>
      <c r="E30980" s="41"/>
    </row>
    <row r="30981" spans="4:5" x14ac:dyDescent="0.2">
      <c r="D30981" s="1"/>
      <c r="E30981" s="41"/>
    </row>
    <row r="30982" spans="4:5" x14ac:dyDescent="0.2">
      <c r="D30982" s="1"/>
      <c r="E30982" s="41"/>
    </row>
    <row r="30983" spans="4:5" x14ac:dyDescent="0.2">
      <c r="D30983" s="1"/>
      <c r="E30983" s="41"/>
    </row>
    <row r="30984" spans="4:5" x14ac:dyDescent="0.2">
      <c r="D30984" s="1"/>
      <c r="E30984" s="41"/>
    </row>
    <row r="30985" spans="4:5" x14ac:dyDescent="0.2">
      <c r="D30985" s="1"/>
      <c r="E30985" s="41"/>
    </row>
    <row r="30986" spans="4:5" x14ac:dyDescent="0.2">
      <c r="D30986" s="1"/>
      <c r="E30986" s="41"/>
    </row>
    <row r="30987" spans="4:5" x14ac:dyDescent="0.2">
      <c r="D30987" s="1"/>
      <c r="E30987" s="41"/>
    </row>
    <row r="30988" spans="4:5" x14ac:dyDescent="0.2">
      <c r="D30988" s="1"/>
      <c r="E30988" s="41"/>
    </row>
    <row r="30989" spans="4:5" x14ac:dyDescent="0.2">
      <c r="D30989" s="1"/>
      <c r="E30989" s="41"/>
    </row>
    <row r="30990" spans="4:5" x14ac:dyDescent="0.2">
      <c r="D30990" s="1"/>
      <c r="E30990" s="41"/>
    </row>
    <row r="30991" spans="4:5" x14ac:dyDescent="0.2">
      <c r="D30991" s="1"/>
      <c r="E30991" s="41"/>
    </row>
    <row r="30992" spans="4:5" x14ac:dyDescent="0.2">
      <c r="D30992" s="1"/>
      <c r="E30992" s="41"/>
    </row>
    <row r="30993" spans="4:5" x14ac:dyDescent="0.2">
      <c r="D30993" s="1"/>
      <c r="E30993" s="41"/>
    </row>
    <row r="30994" spans="4:5" x14ac:dyDescent="0.2">
      <c r="D30994" s="1"/>
      <c r="E30994" s="41"/>
    </row>
    <row r="30995" spans="4:5" x14ac:dyDescent="0.2">
      <c r="D30995" s="1"/>
      <c r="E30995" s="41"/>
    </row>
    <row r="30996" spans="4:5" x14ac:dyDescent="0.2">
      <c r="D30996" s="1"/>
      <c r="E30996" s="41"/>
    </row>
    <row r="30997" spans="4:5" x14ac:dyDescent="0.2">
      <c r="D30997" s="1"/>
      <c r="E30997" s="41"/>
    </row>
    <row r="30998" spans="4:5" x14ac:dyDescent="0.2">
      <c r="D30998" s="1"/>
      <c r="E30998" s="41"/>
    </row>
    <row r="30999" spans="4:5" x14ac:dyDescent="0.2">
      <c r="D30999" s="1"/>
      <c r="E30999" s="41"/>
    </row>
    <row r="31000" spans="4:5" x14ac:dyDescent="0.2">
      <c r="D31000" s="1"/>
      <c r="E31000" s="41"/>
    </row>
    <row r="31001" spans="4:5" x14ac:dyDescent="0.2">
      <c r="D31001" s="1"/>
      <c r="E31001" s="41"/>
    </row>
    <row r="31002" spans="4:5" x14ac:dyDescent="0.2">
      <c r="D31002" s="1"/>
      <c r="E31002" s="41"/>
    </row>
    <row r="31003" spans="4:5" x14ac:dyDescent="0.2">
      <c r="D31003" s="1"/>
      <c r="E31003" s="41"/>
    </row>
    <row r="31004" spans="4:5" x14ac:dyDescent="0.2">
      <c r="D31004" s="1"/>
      <c r="E31004" s="41"/>
    </row>
    <row r="31005" spans="4:5" x14ac:dyDescent="0.2">
      <c r="D31005" s="1"/>
      <c r="E31005" s="41"/>
    </row>
    <row r="31006" spans="4:5" x14ac:dyDescent="0.2">
      <c r="D31006" s="1"/>
      <c r="E31006" s="41"/>
    </row>
    <row r="31007" spans="4:5" x14ac:dyDescent="0.2">
      <c r="D31007" s="1"/>
      <c r="E31007" s="41"/>
    </row>
    <row r="31008" spans="4:5" x14ac:dyDescent="0.2">
      <c r="D31008" s="1"/>
      <c r="E31008" s="41"/>
    </row>
    <row r="31009" spans="4:5" x14ac:dyDescent="0.2">
      <c r="D31009" s="1"/>
      <c r="E31009" s="41"/>
    </row>
    <row r="31010" spans="4:5" x14ac:dyDescent="0.2">
      <c r="D31010" s="1"/>
      <c r="E31010" s="41"/>
    </row>
    <row r="31011" spans="4:5" x14ac:dyDescent="0.2">
      <c r="D31011" s="1"/>
      <c r="E31011" s="41"/>
    </row>
    <row r="31012" spans="4:5" x14ac:dyDescent="0.2">
      <c r="D31012" s="1"/>
      <c r="E31012" s="41"/>
    </row>
    <row r="31013" spans="4:5" x14ac:dyDescent="0.2">
      <c r="D31013" s="1"/>
      <c r="E31013" s="41"/>
    </row>
    <row r="31014" spans="4:5" x14ac:dyDescent="0.2">
      <c r="D31014" s="1"/>
      <c r="E31014" s="41"/>
    </row>
    <row r="31015" spans="4:5" x14ac:dyDescent="0.2">
      <c r="D31015" s="1"/>
      <c r="E31015" s="41"/>
    </row>
    <row r="31016" spans="4:5" x14ac:dyDescent="0.2">
      <c r="D31016" s="1"/>
      <c r="E31016" s="41"/>
    </row>
    <row r="31017" spans="4:5" x14ac:dyDescent="0.2">
      <c r="D31017" s="1"/>
      <c r="E31017" s="41"/>
    </row>
    <row r="31018" spans="4:5" x14ac:dyDescent="0.2">
      <c r="D31018" s="1"/>
      <c r="E31018" s="41"/>
    </row>
    <row r="31019" spans="4:5" x14ac:dyDescent="0.2">
      <c r="D31019" s="1"/>
      <c r="E31019" s="41"/>
    </row>
    <row r="31020" spans="4:5" x14ac:dyDescent="0.2">
      <c r="D31020" s="1"/>
      <c r="E31020" s="41"/>
    </row>
    <row r="31021" spans="4:5" x14ac:dyDescent="0.2">
      <c r="D31021" s="1"/>
      <c r="E31021" s="41"/>
    </row>
    <row r="31022" spans="4:5" x14ac:dyDescent="0.2">
      <c r="D31022" s="1"/>
      <c r="E31022" s="41"/>
    </row>
    <row r="31023" spans="4:5" x14ac:dyDescent="0.2">
      <c r="D31023" s="1"/>
      <c r="E31023" s="41"/>
    </row>
    <row r="31024" spans="4:5" x14ac:dyDescent="0.2">
      <c r="D31024" s="1"/>
      <c r="E31024" s="41"/>
    </row>
    <row r="31025" spans="4:5" x14ac:dyDescent="0.2">
      <c r="D31025" s="1"/>
      <c r="E31025" s="41"/>
    </row>
    <row r="31026" spans="4:5" x14ac:dyDescent="0.2">
      <c r="D31026" s="1"/>
      <c r="E31026" s="41"/>
    </row>
    <row r="31027" spans="4:5" x14ac:dyDescent="0.2">
      <c r="D31027" s="1"/>
      <c r="E31027" s="41"/>
    </row>
    <row r="31028" spans="4:5" x14ac:dyDescent="0.2">
      <c r="D31028" s="1"/>
      <c r="E31028" s="41"/>
    </row>
    <row r="31029" spans="4:5" x14ac:dyDescent="0.2">
      <c r="D31029" s="1"/>
      <c r="E31029" s="41"/>
    </row>
    <row r="31030" spans="4:5" x14ac:dyDescent="0.2">
      <c r="D31030" s="1"/>
      <c r="E31030" s="41"/>
    </row>
    <row r="31031" spans="4:5" x14ac:dyDescent="0.2">
      <c r="D31031" s="1"/>
      <c r="E31031" s="41"/>
    </row>
    <row r="31032" spans="4:5" x14ac:dyDescent="0.2">
      <c r="D31032" s="1"/>
      <c r="E31032" s="41"/>
    </row>
    <row r="31033" spans="4:5" x14ac:dyDescent="0.2">
      <c r="D31033" s="1"/>
      <c r="E31033" s="41"/>
    </row>
    <row r="31034" spans="4:5" x14ac:dyDescent="0.2">
      <c r="D31034" s="1"/>
      <c r="E31034" s="41"/>
    </row>
    <row r="31035" spans="4:5" x14ac:dyDescent="0.2">
      <c r="D31035" s="1"/>
      <c r="E31035" s="41"/>
    </row>
    <row r="31036" spans="4:5" x14ac:dyDescent="0.2">
      <c r="D31036" s="1"/>
      <c r="E31036" s="41"/>
    </row>
    <row r="31037" spans="4:5" x14ac:dyDescent="0.2">
      <c r="D31037" s="1"/>
      <c r="E31037" s="41"/>
    </row>
    <row r="31038" spans="4:5" x14ac:dyDescent="0.2">
      <c r="D31038" s="1"/>
      <c r="E31038" s="41"/>
    </row>
    <row r="31039" spans="4:5" x14ac:dyDescent="0.2">
      <c r="D31039" s="1"/>
      <c r="E31039" s="41"/>
    </row>
    <row r="31040" spans="4:5" x14ac:dyDescent="0.2">
      <c r="D31040" s="1"/>
      <c r="E31040" s="41"/>
    </row>
    <row r="31041" spans="4:5" x14ac:dyDescent="0.2">
      <c r="D31041" s="1"/>
      <c r="E31041" s="41"/>
    </row>
    <row r="31042" spans="4:5" x14ac:dyDescent="0.2">
      <c r="D31042" s="1"/>
      <c r="E31042" s="41"/>
    </row>
    <row r="31043" spans="4:5" x14ac:dyDescent="0.2">
      <c r="D31043" s="1"/>
      <c r="E31043" s="41"/>
    </row>
    <row r="31044" spans="4:5" x14ac:dyDescent="0.2">
      <c r="D31044" s="1"/>
      <c r="E31044" s="41"/>
    </row>
    <row r="31045" spans="4:5" x14ac:dyDescent="0.2">
      <c r="D31045" s="1"/>
      <c r="E31045" s="41"/>
    </row>
    <row r="31046" spans="4:5" x14ac:dyDescent="0.2">
      <c r="D31046" s="1"/>
      <c r="E31046" s="41"/>
    </row>
    <row r="31047" spans="4:5" x14ac:dyDescent="0.2">
      <c r="D31047" s="1"/>
      <c r="E31047" s="41"/>
    </row>
    <row r="31048" spans="4:5" x14ac:dyDescent="0.2">
      <c r="D31048" s="1"/>
      <c r="E31048" s="41"/>
    </row>
    <row r="31049" spans="4:5" x14ac:dyDescent="0.2">
      <c r="D31049" s="1"/>
      <c r="E31049" s="41"/>
    </row>
    <row r="31050" spans="4:5" x14ac:dyDescent="0.2">
      <c r="D31050" s="1"/>
      <c r="E31050" s="41"/>
    </row>
    <row r="31051" spans="4:5" x14ac:dyDescent="0.2">
      <c r="D31051" s="1"/>
      <c r="E31051" s="41"/>
    </row>
    <row r="31052" spans="4:5" x14ac:dyDescent="0.2">
      <c r="D31052" s="1"/>
      <c r="E31052" s="41"/>
    </row>
    <row r="31053" spans="4:5" x14ac:dyDescent="0.2">
      <c r="D31053" s="1"/>
      <c r="E31053" s="41"/>
    </row>
    <row r="31054" spans="4:5" x14ac:dyDescent="0.2">
      <c r="D31054" s="1"/>
      <c r="E31054" s="41"/>
    </row>
    <row r="31055" spans="4:5" x14ac:dyDescent="0.2">
      <c r="D31055" s="1"/>
      <c r="E31055" s="41"/>
    </row>
    <row r="31056" spans="4:5" x14ac:dyDescent="0.2">
      <c r="D31056" s="1"/>
      <c r="E31056" s="41"/>
    </row>
    <row r="31057" spans="4:5" x14ac:dyDescent="0.2">
      <c r="D31057" s="1"/>
      <c r="E31057" s="41"/>
    </row>
    <row r="31058" spans="4:5" x14ac:dyDescent="0.2">
      <c r="D31058" s="1"/>
      <c r="E31058" s="41"/>
    </row>
    <row r="31059" spans="4:5" x14ac:dyDescent="0.2">
      <c r="D31059" s="1"/>
      <c r="E31059" s="41"/>
    </row>
    <row r="31060" spans="4:5" x14ac:dyDescent="0.2">
      <c r="D31060" s="1"/>
      <c r="E31060" s="41"/>
    </row>
    <row r="31061" spans="4:5" x14ac:dyDescent="0.2">
      <c r="D31061" s="1"/>
      <c r="E31061" s="41"/>
    </row>
    <row r="31062" spans="4:5" x14ac:dyDescent="0.2">
      <c r="D31062" s="1"/>
      <c r="E31062" s="41"/>
    </row>
    <row r="31063" spans="4:5" x14ac:dyDescent="0.2">
      <c r="D31063" s="1"/>
      <c r="E31063" s="41"/>
    </row>
    <row r="31064" spans="4:5" x14ac:dyDescent="0.2">
      <c r="D31064" s="1"/>
      <c r="E31064" s="41"/>
    </row>
    <row r="31065" spans="4:5" x14ac:dyDescent="0.2">
      <c r="D31065" s="1"/>
      <c r="E31065" s="41"/>
    </row>
    <row r="31066" spans="4:5" x14ac:dyDescent="0.2">
      <c r="D31066" s="1"/>
      <c r="E31066" s="41"/>
    </row>
    <row r="31067" spans="4:5" x14ac:dyDescent="0.2">
      <c r="D31067" s="1"/>
      <c r="E31067" s="41"/>
    </row>
    <row r="31068" spans="4:5" x14ac:dyDescent="0.2">
      <c r="D31068" s="1"/>
      <c r="E31068" s="41"/>
    </row>
    <row r="31069" spans="4:5" x14ac:dyDescent="0.2">
      <c r="D31069" s="1"/>
      <c r="E31069" s="41"/>
    </row>
    <row r="31070" spans="4:5" x14ac:dyDescent="0.2">
      <c r="D31070" s="1"/>
      <c r="E31070" s="41"/>
    </row>
    <row r="31071" spans="4:5" x14ac:dyDescent="0.2">
      <c r="D31071" s="1"/>
      <c r="E31071" s="41"/>
    </row>
    <row r="31072" spans="4:5" x14ac:dyDescent="0.2">
      <c r="D31072" s="1"/>
      <c r="E31072" s="41"/>
    </row>
    <row r="31073" spans="4:5" x14ac:dyDescent="0.2">
      <c r="D31073" s="1"/>
      <c r="E31073" s="41"/>
    </row>
    <row r="31074" spans="4:5" x14ac:dyDescent="0.2">
      <c r="D31074" s="1"/>
      <c r="E31074" s="41"/>
    </row>
    <row r="31075" spans="4:5" x14ac:dyDescent="0.2">
      <c r="D31075" s="1"/>
      <c r="E31075" s="41"/>
    </row>
    <row r="31076" spans="4:5" x14ac:dyDescent="0.2">
      <c r="D31076" s="1"/>
      <c r="E31076" s="41"/>
    </row>
    <row r="31077" spans="4:5" x14ac:dyDescent="0.2">
      <c r="D31077" s="1"/>
      <c r="E31077" s="41"/>
    </row>
    <row r="31078" spans="4:5" x14ac:dyDescent="0.2">
      <c r="D31078" s="1"/>
      <c r="E31078" s="41"/>
    </row>
    <row r="31079" spans="4:5" x14ac:dyDescent="0.2">
      <c r="D31079" s="1"/>
      <c r="E31079" s="41"/>
    </row>
    <row r="31080" spans="4:5" x14ac:dyDescent="0.2">
      <c r="D31080" s="1"/>
      <c r="E31080" s="41"/>
    </row>
    <row r="31081" spans="4:5" x14ac:dyDescent="0.2">
      <c r="D31081" s="1"/>
      <c r="E31081" s="41"/>
    </row>
    <row r="31082" spans="4:5" x14ac:dyDescent="0.2">
      <c r="D31082" s="1"/>
      <c r="E31082" s="41"/>
    </row>
    <row r="31083" spans="4:5" x14ac:dyDescent="0.2">
      <c r="D31083" s="1"/>
      <c r="E31083" s="41"/>
    </row>
    <row r="31084" spans="4:5" x14ac:dyDescent="0.2">
      <c r="D31084" s="1"/>
      <c r="E31084" s="41"/>
    </row>
    <row r="31085" spans="4:5" x14ac:dyDescent="0.2">
      <c r="D31085" s="1"/>
      <c r="E31085" s="41"/>
    </row>
    <row r="31086" spans="4:5" x14ac:dyDescent="0.2">
      <c r="D31086" s="1"/>
      <c r="E31086" s="41"/>
    </row>
    <row r="31087" spans="4:5" x14ac:dyDescent="0.2">
      <c r="D31087" s="1"/>
      <c r="E31087" s="41"/>
    </row>
    <row r="31088" spans="4:5" x14ac:dyDescent="0.2">
      <c r="D31088" s="1"/>
      <c r="E31088" s="41"/>
    </row>
    <row r="31089" spans="4:5" x14ac:dyDescent="0.2">
      <c r="D31089" s="1"/>
      <c r="E31089" s="41"/>
    </row>
    <row r="31090" spans="4:5" x14ac:dyDescent="0.2">
      <c r="D31090" s="1"/>
      <c r="E31090" s="41"/>
    </row>
    <row r="31091" spans="4:5" x14ac:dyDescent="0.2">
      <c r="D31091" s="1"/>
      <c r="E31091" s="41"/>
    </row>
    <row r="31092" spans="4:5" x14ac:dyDescent="0.2">
      <c r="D31092" s="1"/>
      <c r="E31092" s="41"/>
    </row>
    <row r="31093" spans="4:5" x14ac:dyDescent="0.2">
      <c r="D31093" s="1"/>
      <c r="E31093" s="41"/>
    </row>
    <row r="31094" spans="4:5" x14ac:dyDescent="0.2">
      <c r="D31094" s="1"/>
      <c r="E31094" s="41"/>
    </row>
    <row r="31095" spans="4:5" x14ac:dyDescent="0.2">
      <c r="D31095" s="1"/>
      <c r="E31095" s="41"/>
    </row>
    <row r="31096" spans="4:5" x14ac:dyDescent="0.2">
      <c r="D31096" s="1"/>
      <c r="E31096" s="41"/>
    </row>
    <row r="31097" spans="4:5" x14ac:dyDescent="0.2">
      <c r="D31097" s="1"/>
      <c r="E31097" s="41"/>
    </row>
    <row r="31098" spans="4:5" x14ac:dyDescent="0.2">
      <c r="D31098" s="1"/>
      <c r="E31098" s="41"/>
    </row>
    <row r="31099" spans="4:5" x14ac:dyDescent="0.2">
      <c r="D31099" s="1"/>
      <c r="E31099" s="41"/>
    </row>
    <row r="31100" spans="4:5" x14ac:dyDescent="0.2">
      <c r="D31100" s="1"/>
      <c r="E31100" s="41"/>
    </row>
    <row r="31101" spans="4:5" x14ac:dyDescent="0.2">
      <c r="D31101" s="1"/>
      <c r="E31101" s="41"/>
    </row>
    <row r="31102" spans="4:5" x14ac:dyDescent="0.2">
      <c r="D31102" s="1"/>
      <c r="E31102" s="41"/>
    </row>
    <row r="31103" spans="4:5" x14ac:dyDescent="0.2">
      <c r="D31103" s="1"/>
      <c r="E31103" s="41"/>
    </row>
    <row r="31104" spans="4:5" x14ac:dyDescent="0.2">
      <c r="D31104" s="1"/>
      <c r="E31104" s="41"/>
    </row>
    <row r="31105" spans="4:5" x14ac:dyDescent="0.2">
      <c r="D31105" s="1"/>
      <c r="E31105" s="41"/>
    </row>
    <row r="31106" spans="4:5" x14ac:dyDescent="0.2">
      <c r="D31106" s="1"/>
      <c r="E31106" s="41"/>
    </row>
    <row r="31107" spans="4:5" x14ac:dyDescent="0.2">
      <c r="D31107" s="1"/>
      <c r="E31107" s="41"/>
    </row>
    <row r="31108" spans="4:5" x14ac:dyDescent="0.2">
      <c r="D31108" s="1"/>
      <c r="E31108" s="41"/>
    </row>
    <row r="31109" spans="4:5" x14ac:dyDescent="0.2">
      <c r="D31109" s="1"/>
      <c r="E31109" s="41"/>
    </row>
    <row r="31110" spans="4:5" x14ac:dyDescent="0.2">
      <c r="D31110" s="1"/>
      <c r="E31110" s="41"/>
    </row>
    <row r="31111" spans="4:5" x14ac:dyDescent="0.2">
      <c r="D31111" s="1"/>
      <c r="E31111" s="41"/>
    </row>
    <row r="31112" spans="4:5" x14ac:dyDescent="0.2">
      <c r="D31112" s="1"/>
      <c r="E31112" s="41"/>
    </row>
    <row r="31113" spans="4:5" x14ac:dyDescent="0.2">
      <c r="D31113" s="1"/>
      <c r="E31113" s="41"/>
    </row>
    <row r="31114" spans="4:5" x14ac:dyDescent="0.2">
      <c r="D31114" s="1"/>
      <c r="E31114" s="41"/>
    </row>
    <row r="31115" spans="4:5" x14ac:dyDescent="0.2">
      <c r="D31115" s="1"/>
      <c r="E31115" s="41"/>
    </row>
    <row r="31116" spans="4:5" x14ac:dyDescent="0.2">
      <c r="D31116" s="1"/>
      <c r="E31116" s="41"/>
    </row>
    <row r="31117" spans="4:5" x14ac:dyDescent="0.2">
      <c r="D31117" s="1"/>
      <c r="E31117" s="41"/>
    </row>
    <row r="31118" spans="4:5" x14ac:dyDescent="0.2">
      <c r="D31118" s="1"/>
      <c r="E31118" s="41"/>
    </row>
    <row r="31119" spans="4:5" x14ac:dyDescent="0.2">
      <c r="D31119" s="1"/>
      <c r="E31119" s="41"/>
    </row>
    <row r="31120" spans="4:5" x14ac:dyDescent="0.2">
      <c r="D31120" s="1"/>
      <c r="E31120" s="41"/>
    </row>
    <row r="31121" spans="4:5" x14ac:dyDescent="0.2">
      <c r="D31121" s="1"/>
      <c r="E31121" s="41"/>
    </row>
    <row r="31122" spans="4:5" x14ac:dyDescent="0.2">
      <c r="D31122" s="1"/>
      <c r="E31122" s="41"/>
    </row>
    <row r="31123" spans="4:5" x14ac:dyDescent="0.2">
      <c r="D31123" s="1"/>
      <c r="E31123" s="41"/>
    </row>
    <row r="31124" spans="4:5" x14ac:dyDescent="0.2">
      <c r="D31124" s="1"/>
      <c r="E31124" s="41"/>
    </row>
    <row r="31125" spans="4:5" x14ac:dyDescent="0.2">
      <c r="D31125" s="1"/>
      <c r="E31125" s="41"/>
    </row>
    <row r="31126" spans="4:5" x14ac:dyDescent="0.2">
      <c r="D31126" s="1"/>
      <c r="E31126" s="41"/>
    </row>
    <row r="31127" spans="4:5" x14ac:dyDescent="0.2">
      <c r="D31127" s="1"/>
      <c r="E31127" s="41"/>
    </row>
    <row r="31128" spans="4:5" x14ac:dyDescent="0.2">
      <c r="D31128" s="1"/>
      <c r="E31128" s="41"/>
    </row>
    <row r="31129" spans="4:5" x14ac:dyDescent="0.2">
      <c r="D31129" s="1"/>
      <c r="E31129" s="41"/>
    </row>
    <row r="31130" spans="4:5" x14ac:dyDescent="0.2">
      <c r="D31130" s="1"/>
      <c r="E31130" s="41"/>
    </row>
    <row r="31131" spans="4:5" x14ac:dyDescent="0.2">
      <c r="D31131" s="1"/>
      <c r="E31131" s="41"/>
    </row>
    <row r="31132" spans="4:5" x14ac:dyDescent="0.2">
      <c r="D31132" s="1"/>
      <c r="E31132" s="41"/>
    </row>
    <row r="31133" spans="4:5" x14ac:dyDescent="0.2">
      <c r="D31133" s="1"/>
      <c r="E31133" s="41"/>
    </row>
    <row r="31134" spans="4:5" x14ac:dyDescent="0.2">
      <c r="D31134" s="1"/>
      <c r="E31134" s="41"/>
    </row>
    <row r="31135" spans="4:5" x14ac:dyDescent="0.2">
      <c r="D31135" s="1"/>
      <c r="E31135" s="41"/>
    </row>
    <row r="31136" spans="4:5" x14ac:dyDescent="0.2">
      <c r="D31136" s="1"/>
      <c r="E31136" s="41"/>
    </row>
    <row r="31137" spans="4:5" x14ac:dyDescent="0.2">
      <c r="D31137" s="1"/>
      <c r="E31137" s="41"/>
    </row>
    <row r="31138" spans="4:5" x14ac:dyDescent="0.2">
      <c r="D31138" s="1"/>
      <c r="E31138" s="41"/>
    </row>
    <row r="31139" spans="4:5" x14ac:dyDescent="0.2">
      <c r="D31139" s="1"/>
      <c r="E31139" s="41"/>
    </row>
    <row r="31140" spans="4:5" x14ac:dyDescent="0.2">
      <c r="D31140" s="1"/>
      <c r="E31140" s="41"/>
    </row>
    <row r="31141" spans="4:5" x14ac:dyDescent="0.2">
      <c r="D31141" s="1"/>
      <c r="E31141" s="41"/>
    </row>
    <row r="31142" spans="4:5" x14ac:dyDescent="0.2">
      <c r="D31142" s="1"/>
      <c r="E31142" s="41"/>
    </row>
    <row r="31143" spans="4:5" x14ac:dyDescent="0.2">
      <c r="D31143" s="1"/>
      <c r="E31143" s="41"/>
    </row>
    <row r="31144" spans="4:5" x14ac:dyDescent="0.2">
      <c r="D31144" s="1"/>
      <c r="E31144" s="41"/>
    </row>
    <row r="31145" spans="4:5" x14ac:dyDescent="0.2">
      <c r="D31145" s="1"/>
      <c r="E31145" s="41"/>
    </row>
    <row r="31146" spans="4:5" x14ac:dyDescent="0.2">
      <c r="D31146" s="1"/>
      <c r="E31146" s="41"/>
    </row>
    <row r="31147" spans="4:5" x14ac:dyDescent="0.2">
      <c r="D31147" s="1"/>
      <c r="E31147" s="41"/>
    </row>
    <row r="31148" spans="4:5" x14ac:dyDescent="0.2">
      <c r="D31148" s="1"/>
      <c r="E31148" s="41"/>
    </row>
    <row r="31149" spans="4:5" x14ac:dyDescent="0.2">
      <c r="D31149" s="1"/>
      <c r="E31149" s="41"/>
    </row>
    <row r="31150" spans="4:5" x14ac:dyDescent="0.2">
      <c r="D31150" s="1"/>
      <c r="E31150" s="41"/>
    </row>
    <row r="31151" spans="4:5" x14ac:dyDescent="0.2">
      <c r="D31151" s="1"/>
      <c r="E31151" s="41"/>
    </row>
    <row r="31152" spans="4:5" x14ac:dyDescent="0.2">
      <c r="D31152" s="1"/>
      <c r="E31152" s="41"/>
    </row>
    <row r="31153" spans="4:5" x14ac:dyDescent="0.2">
      <c r="D31153" s="1"/>
      <c r="E31153" s="41"/>
    </row>
    <row r="31154" spans="4:5" x14ac:dyDescent="0.2">
      <c r="D31154" s="1"/>
      <c r="E31154" s="41"/>
    </row>
    <row r="31155" spans="4:5" x14ac:dyDescent="0.2">
      <c r="D31155" s="1"/>
      <c r="E31155" s="41"/>
    </row>
    <row r="31156" spans="4:5" x14ac:dyDescent="0.2">
      <c r="D31156" s="1"/>
      <c r="E31156" s="41"/>
    </row>
    <row r="31157" spans="4:5" x14ac:dyDescent="0.2">
      <c r="D31157" s="1"/>
      <c r="E31157" s="41"/>
    </row>
    <row r="31158" spans="4:5" x14ac:dyDescent="0.2">
      <c r="D31158" s="1"/>
      <c r="E31158" s="41"/>
    </row>
    <row r="31159" spans="4:5" x14ac:dyDescent="0.2">
      <c r="D31159" s="1"/>
      <c r="E31159" s="41"/>
    </row>
    <row r="31160" spans="4:5" x14ac:dyDescent="0.2">
      <c r="D31160" s="1"/>
      <c r="E31160" s="41"/>
    </row>
    <row r="31161" spans="4:5" x14ac:dyDescent="0.2">
      <c r="D31161" s="1"/>
      <c r="E31161" s="41"/>
    </row>
    <row r="31162" spans="4:5" x14ac:dyDescent="0.2">
      <c r="D31162" s="1"/>
      <c r="E31162" s="41"/>
    </row>
    <row r="31163" spans="4:5" x14ac:dyDescent="0.2">
      <c r="D31163" s="1"/>
      <c r="E31163" s="41"/>
    </row>
    <row r="31164" spans="4:5" x14ac:dyDescent="0.2">
      <c r="D31164" s="1"/>
      <c r="E31164" s="41"/>
    </row>
    <row r="31165" spans="4:5" x14ac:dyDescent="0.2">
      <c r="D31165" s="1"/>
      <c r="E31165" s="41"/>
    </row>
    <row r="31166" spans="4:5" x14ac:dyDescent="0.2">
      <c r="D31166" s="1"/>
      <c r="E31166" s="41"/>
    </row>
    <row r="31167" spans="4:5" x14ac:dyDescent="0.2">
      <c r="D31167" s="1"/>
      <c r="E31167" s="41"/>
    </row>
    <row r="31168" spans="4:5" x14ac:dyDescent="0.2">
      <c r="D31168" s="1"/>
      <c r="E31168" s="41"/>
    </row>
    <row r="31169" spans="4:5" x14ac:dyDescent="0.2">
      <c r="D31169" s="1"/>
      <c r="E31169" s="41"/>
    </row>
    <row r="31170" spans="4:5" x14ac:dyDescent="0.2">
      <c r="D31170" s="1"/>
      <c r="E31170" s="41"/>
    </row>
    <row r="31171" spans="4:5" x14ac:dyDescent="0.2">
      <c r="D31171" s="1"/>
      <c r="E31171" s="41"/>
    </row>
    <row r="31172" spans="4:5" x14ac:dyDescent="0.2">
      <c r="D31172" s="1"/>
      <c r="E31172" s="41"/>
    </row>
    <row r="31173" spans="4:5" x14ac:dyDescent="0.2">
      <c r="D31173" s="1"/>
      <c r="E31173" s="41"/>
    </row>
    <row r="31174" spans="4:5" x14ac:dyDescent="0.2">
      <c r="D31174" s="1"/>
      <c r="E31174" s="41"/>
    </row>
    <row r="31175" spans="4:5" x14ac:dyDescent="0.2">
      <c r="D31175" s="1"/>
      <c r="E31175" s="41"/>
    </row>
    <row r="31176" spans="4:5" x14ac:dyDescent="0.2">
      <c r="D31176" s="1"/>
      <c r="E31176" s="41"/>
    </row>
    <row r="31177" spans="4:5" x14ac:dyDescent="0.2">
      <c r="D31177" s="1"/>
      <c r="E31177" s="41"/>
    </row>
    <row r="31178" spans="4:5" x14ac:dyDescent="0.2">
      <c r="D31178" s="1"/>
      <c r="E31178" s="41"/>
    </row>
    <row r="31179" spans="4:5" x14ac:dyDescent="0.2">
      <c r="D31179" s="1"/>
      <c r="E31179" s="41"/>
    </row>
    <row r="31180" spans="4:5" x14ac:dyDescent="0.2">
      <c r="D31180" s="1"/>
      <c r="E31180" s="41"/>
    </row>
    <row r="31181" spans="4:5" x14ac:dyDescent="0.2">
      <c r="D31181" s="1"/>
      <c r="E31181" s="41"/>
    </row>
    <row r="31182" spans="4:5" x14ac:dyDescent="0.2">
      <c r="D31182" s="1"/>
      <c r="E31182" s="41"/>
    </row>
    <row r="31183" spans="4:5" x14ac:dyDescent="0.2">
      <c r="D31183" s="1"/>
      <c r="E31183" s="41"/>
    </row>
    <row r="31184" spans="4:5" x14ac:dyDescent="0.2">
      <c r="D31184" s="1"/>
      <c r="E31184" s="41"/>
    </row>
    <row r="31185" spans="4:5" x14ac:dyDescent="0.2">
      <c r="D31185" s="1"/>
      <c r="E31185" s="41"/>
    </row>
    <row r="31186" spans="4:5" x14ac:dyDescent="0.2">
      <c r="D31186" s="1"/>
      <c r="E31186" s="41"/>
    </row>
    <row r="31187" spans="4:5" x14ac:dyDescent="0.2">
      <c r="D31187" s="1"/>
      <c r="E31187" s="41"/>
    </row>
    <row r="31188" spans="4:5" x14ac:dyDescent="0.2">
      <c r="D31188" s="1"/>
      <c r="E31188" s="41"/>
    </row>
    <row r="31189" spans="4:5" x14ac:dyDescent="0.2">
      <c r="D31189" s="1"/>
      <c r="E31189" s="41"/>
    </row>
    <row r="31190" spans="4:5" x14ac:dyDescent="0.2">
      <c r="D31190" s="1"/>
      <c r="E31190" s="41"/>
    </row>
    <row r="31191" spans="4:5" x14ac:dyDescent="0.2">
      <c r="D31191" s="1"/>
      <c r="E31191" s="41"/>
    </row>
    <row r="31192" spans="4:5" x14ac:dyDescent="0.2">
      <c r="D31192" s="1"/>
      <c r="E31192" s="41"/>
    </row>
    <row r="31193" spans="4:5" x14ac:dyDescent="0.2">
      <c r="D31193" s="1"/>
      <c r="E31193" s="41"/>
    </row>
    <row r="31194" spans="4:5" x14ac:dyDescent="0.2">
      <c r="D31194" s="1"/>
      <c r="E31194" s="41"/>
    </row>
    <row r="31195" spans="4:5" x14ac:dyDescent="0.2">
      <c r="D31195" s="1"/>
      <c r="E31195" s="41"/>
    </row>
    <row r="31196" spans="4:5" x14ac:dyDescent="0.2">
      <c r="D31196" s="1"/>
      <c r="E31196" s="41"/>
    </row>
    <row r="31197" spans="4:5" x14ac:dyDescent="0.2">
      <c r="D31197" s="1"/>
      <c r="E31197" s="41"/>
    </row>
    <row r="31198" spans="4:5" x14ac:dyDescent="0.2">
      <c r="D31198" s="1"/>
      <c r="E31198" s="41"/>
    </row>
    <row r="31199" spans="4:5" x14ac:dyDescent="0.2">
      <c r="D31199" s="1"/>
      <c r="E31199" s="41"/>
    </row>
    <row r="31200" spans="4:5" x14ac:dyDescent="0.2">
      <c r="D31200" s="1"/>
      <c r="E31200" s="41"/>
    </row>
    <row r="31201" spans="4:5" x14ac:dyDescent="0.2">
      <c r="D31201" s="1"/>
      <c r="E31201" s="41"/>
    </row>
    <row r="31202" spans="4:5" x14ac:dyDescent="0.2">
      <c r="D31202" s="1"/>
      <c r="E31202" s="41"/>
    </row>
    <row r="31203" spans="4:5" x14ac:dyDescent="0.2">
      <c r="D31203" s="1"/>
      <c r="E31203" s="41"/>
    </row>
    <row r="31204" spans="4:5" x14ac:dyDescent="0.2">
      <c r="D31204" s="1"/>
      <c r="E31204" s="41"/>
    </row>
    <row r="31205" spans="4:5" x14ac:dyDescent="0.2">
      <c r="D31205" s="1"/>
      <c r="E31205" s="41"/>
    </row>
    <row r="31206" spans="4:5" x14ac:dyDescent="0.2">
      <c r="D31206" s="1"/>
      <c r="E31206" s="41"/>
    </row>
    <row r="31207" spans="4:5" x14ac:dyDescent="0.2">
      <c r="D31207" s="1"/>
      <c r="E31207" s="41"/>
    </row>
    <row r="31208" spans="4:5" x14ac:dyDescent="0.2">
      <c r="D31208" s="1"/>
      <c r="E31208" s="41"/>
    </row>
    <row r="31209" spans="4:5" x14ac:dyDescent="0.2">
      <c r="D31209" s="1"/>
      <c r="E31209" s="41"/>
    </row>
    <row r="31210" spans="4:5" x14ac:dyDescent="0.2">
      <c r="D31210" s="1"/>
      <c r="E31210" s="41"/>
    </row>
    <row r="31211" spans="4:5" x14ac:dyDescent="0.2">
      <c r="D31211" s="1"/>
      <c r="E31211" s="41"/>
    </row>
    <row r="31212" spans="4:5" x14ac:dyDescent="0.2">
      <c r="D31212" s="1"/>
      <c r="E31212" s="41"/>
    </row>
    <row r="31213" spans="4:5" x14ac:dyDescent="0.2">
      <c r="D31213" s="1"/>
      <c r="E31213" s="41"/>
    </row>
    <row r="31214" spans="4:5" x14ac:dyDescent="0.2">
      <c r="D31214" s="1"/>
      <c r="E31214" s="41"/>
    </row>
    <row r="31215" spans="4:5" x14ac:dyDescent="0.2">
      <c r="D31215" s="1"/>
      <c r="E31215" s="41"/>
    </row>
    <row r="31216" spans="4:5" x14ac:dyDescent="0.2">
      <c r="D31216" s="1"/>
      <c r="E31216" s="41"/>
    </row>
    <row r="31217" spans="4:5" x14ac:dyDescent="0.2">
      <c r="D31217" s="1"/>
      <c r="E31217" s="41"/>
    </row>
    <row r="31218" spans="4:5" x14ac:dyDescent="0.2">
      <c r="D31218" s="1"/>
      <c r="E31218" s="41"/>
    </row>
    <row r="31219" spans="4:5" x14ac:dyDescent="0.2">
      <c r="D31219" s="1"/>
      <c r="E31219" s="41"/>
    </row>
    <row r="31220" spans="4:5" x14ac:dyDescent="0.2">
      <c r="D31220" s="1"/>
      <c r="E31220" s="41"/>
    </row>
    <row r="31221" spans="4:5" x14ac:dyDescent="0.2">
      <c r="D31221" s="1"/>
      <c r="E31221" s="41"/>
    </row>
    <row r="31222" spans="4:5" x14ac:dyDescent="0.2">
      <c r="D31222" s="1"/>
      <c r="E31222" s="41"/>
    </row>
    <row r="31223" spans="4:5" x14ac:dyDescent="0.2">
      <c r="D31223" s="1"/>
      <c r="E31223" s="41"/>
    </row>
    <row r="31224" spans="4:5" x14ac:dyDescent="0.2">
      <c r="D31224" s="1"/>
      <c r="E31224" s="41"/>
    </row>
    <row r="31225" spans="4:5" x14ac:dyDescent="0.2">
      <c r="D31225" s="1"/>
      <c r="E31225" s="41"/>
    </row>
    <row r="31226" spans="4:5" x14ac:dyDescent="0.2">
      <c r="D31226" s="1"/>
      <c r="E31226" s="41"/>
    </row>
    <row r="31227" spans="4:5" x14ac:dyDescent="0.2">
      <c r="D31227" s="1"/>
      <c r="E31227" s="41"/>
    </row>
    <row r="31228" spans="4:5" x14ac:dyDescent="0.2">
      <c r="D31228" s="1"/>
      <c r="E31228" s="41"/>
    </row>
    <row r="31229" spans="4:5" x14ac:dyDescent="0.2">
      <c r="D31229" s="1"/>
      <c r="E31229" s="41"/>
    </row>
    <row r="31230" spans="4:5" x14ac:dyDescent="0.2">
      <c r="D31230" s="1"/>
      <c r="E31230" s="41"/>
    </row>
    <row r="31231" spans="4:5" x14ac:dyDescent="0.2">
      <c r="D31231" s="1"/>
      <c r="E31231" s="41"/>
    </row>
    <row r="31232" spans="4:5" x14ac:dyDescent="0.2">
      <c r="D31232" s="1"/>
      <c r="E31232" s="41"/>
    </row>
    <row r="31233" spans="4:5" x14ac:dyDescent="0.2">
      <c r="D31233" s="1"/>
      <c r="E31233" s="41"/>
    </row>
    <row r="31234" spans="4:5" x14ac:dyDescent="0.2">
      <c r="D31234" s="1"/>
      <c r="E31234" s="41"/>
    </row>
    <row r="31235" spans="4:5" x14ac:dyDescent="0.2">
      <c r="D31235" s="1"/>
      <c r="E31235" s="41"/>
    </row>
    <row r="31236" spans="4:5" x14ac:dyDescent="0.2">
      <c r="D31236" s="1"/>
      <c r="E31236" s="41"/>
    </row>
    <row r="31237" spans="4:5" x14ac:dyDescent="0.2">
      <c r="D31237" s="1"/>
      <c r="E31237" s="41"/>
    </row>
    <row r="31238" spans="4:5" x14ac:dyDescent="0.2">
      <c r="D31238" s="1"/>
      <c r="E31238" s="41"/>
    </row>
    <row r="31239" spans="4:5" x14ac:dyDescent="0.2">
      <c r="D31239" s="1"/>
      <c r="E31239" s="41"/>
    </row>
    <row r="31240" spans="4:5" x14ac:dyDescent="0.2">
      <c r="D31240" s="1"/>
      <c r="E31240" s="41"/>
    </row>
    <row r="31241" spans="4:5" x14ac:dyDescent="0.2">
      <c r="D31241" s="1"/>
      <c r="E31241" s="41"/>
    </row>
    <row r="31242" spans="4:5" x14ac:dyDescent="0.2">
      <c r="D31242" s="1"/>
      <c r="E31242" s="41"/>
    </row>
    <row r="31243" spans="4:5" x14ac:dyDescent="0.2">
      <c r="D31243" s="1"/>
      <c r="E31243" s="41"/>
    </row>
    <row r="31244" spans="4:5" x14ac:dyDescent="0.2">
      <c r="D31244" s="1"/>
      <c r="E31244" s="41"/>
    </row>
    <row r="31245" spans="4:5" x14ac:dyDescent="0.2">
      <c r="D31245" s="1"/>
      <c r="E31245" s="41"/>
    </row>
    <row r="31246" spans="4:5" x14ac:dyDescent="0.2">
      <c r="D31246" s="1"/>
      <c r="E31246" s="41"/>
    </row>
    <row r="31247" spans="4:5" x14ac:dyDescent="0.2">
      <c r="D31247" s="1"/>
      <c r="E31247" s="41"/>
    </row>
    <row r="31248" spans="4:5" x14ac:dyDescent="0.2">
      <c r="D31248" s="1"/>
      <c r="E31248" s="41"/>
    </row>
    <row r="31249" spans="4:5" x14ac:dyDescent="0.2">
      <c r="D31249" s="1"/>
      <c r="E31249" s="41"/>
    </row>
    <row r="31250" spans="4:5" x14ac:dyDescent="0.2">
      <c r="D31250" s="1"/>
      <c r="E31250" s="41"/>
    </row>
    <row r="31251" spans="4:5" x14ac:dyDescent="0.2">
      <c r="D31251" s="1"/>
      <c r="E31251" s="41"/>
    </row>
    <row r="31252" spans="4:5" x14ac:dyDescent="0.2">
      <c r="D31252" s="1"/>
      <c r="E31252" s="41"/>
    </row>
    <row r="31253" spans="4:5" x14ac:dyDescent="0.2">
      <c r="D31253" s="1"/>
      <c r="E31253" s="41"/>
    </row>
    <row r="31254" spans="4:5" x14ac:dyDescent="0.2">
      <c r="D31254" s="1"/>
      <c r="E31254" s="41"/>
    </row>
    <row r="31255" spans="4:5" x14ac:dyDescent="0.2">
      <c r="D31255" s="1"/>
      <c r="E31255" s="41"/>
    </row>
    <row r="31256" spans="4:5" x14ac:dyDescent="0.2">
      <c r="D31256" s="1"/>
      <c r="E31256" s="41"/>
    </row>
    <row r="31257" spans="4:5" x14ac:dyDescent="0.2">
      <c r="D31257" s="1"/>
      <c r="E31257" s="41"/>
    </row>
    <row r="31258" spans="4:5" x14ac:dyDescent="0.2">
      <c r="D31258" s="1"/>
      <c r="E31258" s="41"/>
    </row>
    <row r="31259" spans="4:5" x14ac:dyDescent="0.2">
      <c r="D31259" s="1"/>
      <c r="E31259" s="41"/>
    </row>
    <row r="31260" spans="4:5" x14ac:dyDescent="0.2">
      <c r="D31260" s="1"/>
      <c r="E31260" s="41"/>
    </row>
    <row r="31261" spans="4:5" x14ac:dyDescent="0.2">
      <c r="D31261" s="1"/>
      <c r="E31261" s="41"/>
    </row>
    <row r="31262" spans="4:5" x14ac:dyDescent="0.2">
      <c r="D31262" s="1"/>
      <c r="E31262" s="41"/>
    </row>
    <row r="31263" spans="4:5" x14ac:dyDescent="0.2">
      <c r="D31263" s="1"/>
      <c r="E31263" s="41"/>
    </row>
    <row r="31264" spans="4:5" x14ac:dyDescent="0.2">
      <c r="D31264" s="1"/>
      <c r="E31264" s="41"/>
    </row>
    <row r="31265" spans="4:5" x14ac:dyDescent="0.2">
      <c r="D31265" s="1"/>
      <c r="E31265" s="41"/>
    </row>
    <row r="31266" spans="4:5" x14ac:dyDescent="0.2">
      <c r="D31266" s="1"/>
      <c r="E31266" s="41"/>
    </row>
    <row r="31267" spans="4:5" x14ac:dyDescent="0.2">
      <c r="D31267" s="1"/>
      <c r="E31267" s="41"/>
    </row>
    <row r="31268" spans="4:5" x14ac:dyDescent="0.2">
      <c r="D31268" s="1"/>
      <c r="E31268" s="41"/>
    </row>
    <row r="31269" spans="4:5" x14ac:dyDescent="0.2">
      <c r="D31269" s="1"/>
      <c r="E31269" s="41"/>
    </row>
    <row r="31270" spans="4:5" x14ac:dyDescent="0.2">
      <c r="D31270" s="1"/>
      <c r="E31270" s="41"/>
    </row>
    <row r="31271" spans="4:5" x14ac:dyDescent="0.2">
      <c r="D31271" s="1"/>
      <c r="E31271" s="41"/>
    </row>
    <row r="31272" spans="4:5" x14ac:dyDescent="0.2">
      <c r="D31272" s="1"/>
      <c r="E31272" s="41"/>
    </row>
    <row r="31273" spans="4:5" x14ac:dyDescent="0.2">
      <c r="D31273" s="1"/>
      <c r="E31273" s="41"/>
    </row>
    <row r="31274" spans="4:5" x14ac:dyDescent="0.2">
      <c r="D31274" s="1"/>
      <c r="E31274" s="41"/>
    </row>
    <row r="31275" spans="4:5" x14ac:dyDescent="0.2">
      <c r="D31275" s="1"/>
      <c r="E31275" s="41"/>
    </row>
    <row r="31276" spans="4:5" x14ac:dyDescent="0.2">
      <c r="D31276" s="1"/>
      <c r="E31276" s="41"/>
    </row>
    <row r="31277" spans="4:5" x14ac:dyDescent="0.2">
      <c r="D31277" s="1"/>
      <c r="E31277" s="41"/>
    </row>
    <row r="31278" spans="4:5" x14ac:dyDescent="0.2">
      <c r="D31278" s="1"/>
      <c r="E31278" s="41"/>
    </row>
    <row r="31279" spans="4:5" x14ac:dyDescent="0.2">
      <c r="D31279" s="1"/>
      <c r="E31279" s="41"/>
    </row>
    <row r="31280" spans="4:5" x14ac:dyDescent="0.2">
      <c r="D31280" s="1"/>
      <c r="E31280" s="41"/>
    </row>
    <row r="31281" spans="4:5" x14ac:dyDescent="0.2">
      <c r="D31281" s="1"/>
      <c r="E31281" s="41"/>
    </row>
    <row r="31282" spans="4:5" x14ac:dyDescent="0.2">
      <c r="D31282" s="1"/>
      <c r="E31282" s="41"/>
    </row>
    <row r="31283" spans="4:5" x14ac:dyDescent="0.2">
      <c r="D31283" s="1"/>
      <c r="E31283" s="41"/>
    </row>
    <row r="31284" spans="4:5" x14ac:dyDescent="0.2">
      <c r="D31284" s="1"/>
      <c r="E31284" s="41"/>
    </row>
    <row r="31285" spans="4:5" x14ac:dyDescent="0.2">
      <c r="D31285" s="1"/>
      <c r="E31285" s="41"/>
    </row>
    <row r="31286" spans="4:5" x14ac:dyDescent="0.2">
      <c r="D31286" s="1"/>
      <c r="E31286" s="41"/>
    </row>
    <row r="31287" spans="4:5" x14ac:dyDescent="0.2">
      <c r="D31287" s="1"/>
      <c r="E31287" s="41"/>
    </row>
    <row r="31288" spans="4:5" x14ac:dyDescent="0.2">
      <c r="D31288" s="1"/>
      <c r="E31288" s="41"/>
    </row>
    <row r="31289" spans="4:5" x14ac:dyDescent="0.2">
      <c r="D31289" s="1"/>
      <c r="E31289" s="41"/>
    </row>
    <row r="31290" spans="4:5" x14ac:dyDescent="0.2">
      <c r="D31290" s="1"/>
      <c r="E31290" s="41"/>
    </row>
    <row r="31291" spans="4:5" x14ac:dyDescent="0.2">
      <c r="D31291" s="1"/>
      <c r="E31291" s="41"/>
    </row>
    <row r="31292" spans="4:5" x14ac:dyDescent="0.2">
      <c r="D31292" s="1"/>
      <c r="E31292" s="41"/>
    </row>
    <row r="31293" spans="4:5" x14ac:dyDescent="0.2">
      <c r="D31293" s="1"/>
      <c r="E31293" s="41"/>
    </row>
    <row r="31294" spans="4:5" x14ac:dyDescent="0.2">
      <c r="D31294" s="1"/>
      <c r="E31294" s="41"/>
    </row>
    <row r="31295" spans="4:5" x14ac:dyDescent="0.2">
      <c r="D31295" s="1"/>
      <c r="E31295" s="41"/>
    </row>
    <row r="31296" spans="4:5" x14ac:dyDescent="0.2">
      <c r="D31296" s="1"/>
      <c r="E31296" s="41"/>
    </row>
    <row r="31297" spans="4:5" x14ac:dyDescent="0.2">
      <c r="D31297" s="1"/>
      <c r="E31297" s="41"/>
    </row>
    <row r="31298" spans="4:5" x14ac:dyDescent="0.2">
      <c r="D31298" s="1"/>
      <c r="E31298" s="41"/>
    </row>
    <row r="31299" spans="4:5" x14ac:dyDescent="0.2">
      <c r="D31299" s="1"/>
      <c r="E31299" s="41"/>
    </row>
    <row r="31300" spans="4:5" x14ac:dyDescent="0.2">
      <c r="D31300" s="1"/>
      <c r="E31300" s="41"/>
    </row>
    <row r="31301" spans="4:5" x14ac:dyDescent="0.2">
      <c r="D31301" s="1"/>
      <c r="E31301" s="41"/>
    </row>
    <row r="31302" spans="4:5" x14ac:dyDescent="0.2">
      <c r="D31302" s="1"/>
      <c r="E31302" s="41"/>
    </row>
    <row r="31303" spans="4:5" x14ac:dyDescent="0.2">
      <c r="D31303" s="1"/>
      <c r="E31303" s="41"/>
    </row>
    <row r="31304" spans="4:5" x14ac:dyDescent="0.2">
      <c r="D31304" s="1"/>
      <c r="E31304" s="41"/>
    </row>
    <row r="31305" spans="4:5" x14ac:dyDescent="0.2">
      <c r="D31305" s="1"/>
      <c r="E31305" s="41"/>
    </row>
    <row r="31306" spans="4:5" x14ac:dyDescent="0.2">
      <c r="D31306" s="1"/>
      <c r="E31306" s="41"/>
    </row>
    <row r="31307" spans="4:5" x14ac:dyDescent="0.2">
      <c r="D31307" s="1"/>
      <c r="E31307" s="41"/>
    </row>
    <row r="31308" spans="4:5" x14ac:dyDescent="0.2">
      <c r="D31308" s="1"/>
      <c r="E31308" s="41"/>
    </row>
    <row r="31309" spans="4:5" x14ac:dyDescent="0.2">
      <c r="D31309" s="1"/>
      <c r="E31309" s="41"/>
    </row>
    <row r="31310" spans="4:5" x14ac:dyDescent="0.2">
      <c r="D31310" s="1"/>
      <c r="E31310" s="41"/>
    </row>
    <row r="31311" spans="4:5" x14ac:dyDescent="0.2">
      <c r="D31311" s="1"/>
      <c r="E31311" s="41"/>
    </row>
    <row r="31312" spans="4:5" x14ac:dyDescent="0.2">
      <c r="D31312" s="1"/>
      <c r="E31312" s="41"/>
    </row>
    <row r="31313" spans="4:5" x14ac:dyDescent="0.2">
      <c r="D31313" s="1"/>
      <c r="E31313" s="41"/>
    </row>
    <row r="31314" spans="4:5" x14ac:dyDescent="0.2">
      <c r="D31314" s="1"/>
      <c r="E31314" s="41"/>
    </row>
    <row r="31315" spans="4:5" x14ac:dyDescent="0.2">
      <c r="D31315" s="1"/>
      <c r="E31315" s="41"/>
    </row>
    <row r="31316" spans="4:5" x14ac:dyDescent="0.2">
      <c r="D31316" s="1"/>
      <c r="E31316" s="41"/>
    </row>
    <row r="31317" spans="4:5" x14ac:dyDescent="0.2">
      <c r="D31317" s="1"/>
      <c r="E31317" s="41"/>
    </row>
    <row r="31318" spans="4:5" x14ac:dyDescent="0.2">
      <c r="D31318" s="1"/>
      <c r="E31318" s="41"/>
    </row>
    <row r="31319" spans="4:5" x14ac:dyDescent="0.2">
      <c r="D31319" s="1"/>
      <c r="E31319" s="41"/>
    </row>
    <row r="31320" spans="4:5" x14ac:dyDescent="0.2">
      <c r="D31320" s="1"/>
      <c r="E31320" s="41"/>
    </row>
    <row r="31321" spans="4:5" x14ac:dyDescent="0.2">
      <c r="D31321" s="1"/>
      <c r="E31321" s="41"/>
    </row>
    <row r="31322" spans="4:5" x14ac:dyDescent="0.2">
      <c r="D31322" s="1"/>
      <c r="E31322" s="41"/>
    </row>
    <row r="31323" spans="4:5" x14ac:dyDescent="0.2">
      <c r="D31323" s="1"/>
      <c r="E31323" s="41"/>
    </row>
    <row r="31324" spans="4:5" x14ac:dyDescent="0.2">
      <c r="D31324" s="1"/>
      <c r="E31324" s="41"/>
    </row>
    <row r="31325" spans="4:5" x14ac:dyDescent="0.2">
      <c r="D31325" s="1"/>
      <c r="E31325" s="41"/>
    </row>
    <row r="31326" spans="4:5" x14ac:dyDescent="0.2">
      <c r="D31326" s="1"/>
      <c r="E31326" s="41"/>
    </row>
    <row r="31327" spans="4:5" x14ac:dyDescent="0.2">
      <c r="D31327" s="1"/>
      <c r="E31327" s="41"/>
    </row>
    <row r="31328" spans="4:5" x14ac:dyDescent="0.2">
      <c r="D31328" s="1"/>
      <c r="E31328" s="41"/>
    </row>
    <row r="31329" spans="4:5" x14ac:dyDescent="0.2">
      <c r="D31329" s="1"/>
      <c r="E31329" s="41"/>
    </row>
    <row r="31330" spans="4:5" x14ac:dyDescent="0.2">
      <c r="D31330" s="1"/>
      <c r="E31330" s="41"/>
    </row>
    <row r="31331" spans="4:5" x14ac:dyDescent="0.2">
      <c r="D31331" s="1"/>
      <c r="E31331" s="41"/>
    </row>
    <row r="31332" spans="4:5" x14ac:dyDescent="0.2">
      <c r="D31332" s="1"/>
      <c r="E31332" s="41"/>
    </row>
    <row r="31333" spans="4:5" x14ac:dyDescent="0.2">
      <c r="D31333" s="1"/>
      <c r="E31333" s="41"/>
    </row>
    <row r="31334" spans="4:5" x14ac:dyDescent="0.2">
      <c r="D31334" s="1"/>
      <c r="E31334" s="41"/>
    </row>
    <row r="31335" spans="4:5" x14ac:dyDescent="0.2">
      <c r="D31335" s="1"/>
      <c r="E31335" s="41"/>
    </row>
    <row r="31336" spans="4:5" x14ac:dyDescent="0.2">
      <c r="D31336" s="1"/>
      <c r="E31336" s="41"/>
    </row>
    <row r="31337" spans="4:5" x14ac:dyDescent="0.2">
      <c r="D31337" s="1"/>
      <c r="E31337" s="41"/>
    </row>
    <row r="31338" spans="4:5" x14ac:dyDescent="0.2">
      <c r="D31338" s="1"/>
      <c r="E31338" s="41"/>
    </row>
    <row r="31339" spans="4:5" x14ac:dyDescent="0.2">
      <c r="D31339" s="1"/>
      <c r="E31339" s="41"/>
    </row>
    <row r="31340" spans="4:5" x14ac:dyDescent="0.2">
      <c r="D31340" s="1"/>
      <c r="E31340" s="41"/>
    </row>
    <row r="31341" spans="4:5" x14ac:dyDescent="0.2">
      <c r="D31341" s="1"/>
      <c r="E31341" s="41"/>
    </row>
    <row r="31342" spans="4:5" x14ac:dyDescent="0.2">
      <c r="D31342" s="1"/>
      <c r="E31342" s="41"/>
    </row>
    <row r="31343" spans="4:5" x14ac:dyDescent="0.2">
      <c r="D31343" s="1"/>
      <c r="E31343" s="41"/>
    </row>
    <row r="31344" spans="4:5" x14ac:dyDescent="0.2">
      <c r="D31344" s="1"/>
      <c r="E31344" s="41"/>
    </row>
    <row r="31345" spans="4:5" x14ac:dyDescent="0.2">
      <c r="D31345" s="1"/>
      <c r="E31345" s="41"/>
    </row>
    <row r="31346" spans="4:5" x14ac:dyDescent="0.2">
      <c r="D31346" s="1"/>
      <c r="E31346" s="41"/>
    </row>
    <row r="31347" spans="4:5" x14ac:dyDescent="0.2">
      <c r="D31347" s="1"/>
      <c r="E31347" s="41"/>
    </row>
    <row r="31348" spans="4:5" x14ac:dyDescent="0.2">
      <c r="D31348" s="1"/>
      <c r="E31348" s="41"/>
    </row>
    <row r="31349" spans="4:5" x14ac:dyDescent="0.2">
      <c r="D31349" s="1"/>
      <c r="E31349" s="41"/>
    </row>
    <row r="31350" spans="4:5" x14ac:dyDescent="0.2">
      <c r="D31350" s="1"/>
      <c r="E31350" s="41"/>
    </row>
    <row r="31351" spans="4:5" x14ac:dyDescent="0.2">
      <c r="D31351" s="1"/>
      <c r="E31351" s="41"/>
    </row>
    <row r="31352" spans="4:5" x14ac:dyDescent="0.2">
      <c r="D31352" s="1"/>
      <c r="E31352" s="41"/>
    </row>
    <row r="31353" spans="4:5" x14ac:dyDescent="0.2">
      <c r="D31353" s="1"/>
      <c r="E31353" s="41"/>
    </row>
    <row r="31354" spans="4:5" x14ac:dyDescent="0.2">
      <c r="D31354" s="1"/>
      <c r="E31354" s="41"/>
    </row>
    <row r="31355" spans="4:5" x14ac:dyDescent="0.2">
      <c r="D31355" s="1"/>
      <c r="E31355" s="41"/>
    </row>
    <row r="31356" spans="4:5" x14ac:dyDescent="0.2">
      <c r="D31356" s="1"/>
      <c r="E31356" s="41"/>
    </row>
    <row r="31357" spans="4:5" x14ac:dyDescent="0.2">
      <c r="D31357" s="1"/>
      <c r="E31357" s="41"/>
    </row>
    <row r="31358" spans="4:5" x14ac:dyDescent="0.2">
      <c r="D31358" s="1"/>
      <c r="E31358" s="41"/>
    </row>
    <row r="31359" spans="4:5" x14ac:dyDescent="0.2">
      <c r="D31359" s="1"/>
      <c r="E31359" s="41"/>
    </row>
    <row r="31360" spans="4:5" x14ac:dyDescent="0.2">
      <c r="D31360" s="1"/>
      <c r="E31360" s="41"/>
    </row>
    <row r="31361" spans="4:5" x14ac:dyDescent="0.2">
      <c r="D31361" s="1"/>
      <c r="E31361" s="41"/>
    </row>
    <row r="31362" spans="4:5" x14ac:dyDescent="0.2">
      <c r="D31362" s="1"/>
      <c r="E31362" s="41"/>
    </row>
    <row r="31363" spans="4:5" x14ac:dyDescent="0.2">
      <c r="D31363" s="1"/>
      <c r="E31363" s="41"/>
    </row>
    <row r="31364" spans="4:5" x14ac:dyDescent="0.2">
      <c r="D31364" s="1"/>
      <c r="E31364" s="41"/>
    </row>
    <row r="31365" spans="4:5" x14ac:dyDescent="0.2">
      <c r="D31365" s="1"/>
      <c r="E31365" s="41"/>
    </row>
    <row r="31366" spans="4:5" x14ac:dyDescent="0.2">
      <c r="D31366" s="1"/>
      <c r="E31366" s="41"/>
    </row>
    <row r="31367" spans="4:5" x14ac:dyDescent="0.2">
      <c r="D31367" s="1"/>
      <c r="E31367" s="41"/>
    </row>
    <row r="31368" spans="4:5" x14ac:dyDescent="0.2">
      <c r="D31368" s="1"/>
      <c r="E31368" s="41"/>
    </row>
    <row r="31369" spans="4:5" x14ac:dyDescent="0.2">
      <c r="D31369" s="1"/>
      <c r="E31369" s="41"/>
    </row>
    <row r="31370" spans="4:5" x14ac:dyDescent="0.2">
      <c r="D31370" s="1"/>
      <c r="E31370" s="41"/>
    </row>
    <row r="31371" spans="4:5" x14ac:dyDescent="0.2">
      <c r="D31371" s="1"/>
      <c r="E31371" s="41"/>
    </row>
    <row r="31372" spans="4:5" x14ac:dyDescent="0.2">
      <c r="D31372" s="1"/>
      <c r="E31372" s="41"/>
    </row>
    <row r="31373" spans="4:5" x14ac:dyDescent="0.2">
      <c r="D31373" s="1"/>
      <c r="E31373" s="41"/>
    </row>
    <row r="31374" spans="4:5" x14ac:dyDescent="0.2">
      <c r="D31374" s="1"/>
      <c r="E31374" s="41"/>
    </row>
    <row r="31375" spans="4:5" x14ac:dyDescent="0.2">
      <c r="D31375" s="1"/>
      <c r="E31375" s="41"/>
    </row>
    <row r="31376" spans="4:5" x14ac:dyDescent="0.2">
      <c r="D31376" s="1"/>
      <c r="E31376" s="41"/>
    </row>
    <row r="31377" spans="4:5" x14ac:dyDescent="0.2">
      <c r="D31377" s="1"/>
      <c r="E31377" s="41"/>
    </row>
    <row r="31378" spans="4:5" x14ac:dyDescent="0.2">
      <c r="D31378" s="1"/>
      <c r="E31378" s="41"/>
    </row>
    <row r="31379" spans="4:5" x14ac:dyDescent="0.2">
      <c r="D31379" s="1"/>
      <c r="E31379" s="41"/>
    </row>
    <row r="31380" spans="4:5" x14ac:dyDescent="0.2">
      <c r="D31380" s="1"/>
      <c r="E31380" s="41"/>
    </row>
    <row r="31381" spans="4:5" x14ac:dyDescent="0.2">
      <c r="D31381" s="1"/>
      <c r="E31381" s="41"/>
    </row>
    <row r="31382" spans="4:5" x14ac:dyDescent="0.2">
      <c r="D31382" s="1"/>
      <c r="E31382" s="41"/>
    </row>
    <row r="31383" spans="4:5" x14ac:dyDescent="0.2">
      <c r="D31383" s="1"/>
      <c r="E31383" s="41"/>
    </row>
    <row r="31384" spans="4:5" x14ac:dyDescent="0.2">
      <c r="D31384" s="1"/>
      <c r="E31384" s="41"/>
    </row>
    <row r="31385" spans="4:5" x14ac:dyDescent="0.2">
      <c r="D31385" s="1"/>
      <c r="E31385" s="41"/>
    </row>
    <row r="31386" spans="4:5" x14ac:dyDescent="0.2">
      <c r="D31386" s="1"/>
      <c r="E31386" s="41"/>
    </row>
    <row r="31387" spans="4:5" x14ac:dyDescent="0.2">
      <c r="D31387" s="1"/>
      <c r="E31387" s="41"/>
    </row>
    <row r="31388" spans="4:5" x14ac:dyDescent="0.2">
      <c r="D31388" s="1"/>
      <c r="E31388" s="41"/>
    </row>
    <row r="31389" spans="4:5" x14ac:dyDescent="0.2">
      <c r="D31389" s="1"/>
      <c r="E31389" s="41"/>
    </row>
    <row r="31390" spans="4:5" x14ac:dyDescent="0.2">
      <c r="D31390" s="1"/>
      <c r="E31390" s="41"/>
    </row>
    <row r="31391" spans="4:5" x14ac:dyDescent="0.2">
      <c r="D31391" s="1"/>
      <c r="E31391" s="41"/>
    </row>
    <row r="31392" spans="4:5" x14ac:dyDescent="0.2">
      <c r="D31392" s="1"/>
      <c r="E31392" s="41"/>
    </row>
    <row r="31393" spans="4:5" x14ac:dyDescent="0.2">
      <c r="D31393" s="1"/>
      <c r="E31393" s="41"/>
    </row>
    <row r="31394" spans="4:5" x14ac:dyDescent="0.2">
      <c r="D31394" s="1"/>
      <c r="E31394" s="41"/>
    </row>
    <row r="31395" spans="4:5" x14ac:dyDescent="0.2">
      <c r="D31395" s="1"/>
      <c r="E31395" s="41"/>
    </row>
    <row r="31396" spans="4:5" x14ac:dyDescent="0.2">
      <c r="D31396" s="1"/>
      <c r="E31396" s="41"/>
    </row>
    <row r="31397" spans="4:5" x14ac:dyDescent="0.2">
      <c r="D31397" s="1"/>
      <c r="E31397" s="41"/>
    </row>
    <row r="31398" spans="4:5" x14ac:dyDescent="0.2">
      <c r="D31398" s="1"/>
      <c r="E31398" s="41"/>
    </row>
    <row r="31399" spans="4:5" x14ac:dyDescent="0.2">
      <c r="D31399" s="1"/>
      <c r="E31399" s="41"/>
    </row>
    <row r="31400" spans="4:5" x14ac:dyDescent="0.2">
      <c r="D31400" s="1"/>
      <c r="E31400" s="41"/>
    </row>
    <row r="31401" spans="4:5" x14ac:dyDescent="0.2">
      <c r="D31401" s="1"/>
      <c r="E31401" s="41"/>
    </row>
    <row r="31402" spans="4:5" x14ac:dyDescent="0.2">
      <c r="D31402" s="1"/>
      <c r="E31402" s="41"/>
    </row>
    <row r="31403" spans="4:5" x14ac:dyDescent="0.2">
      <c r="D31403" s="1"/>
      <c r="E31403" s="41"/>
    </row>
    <row r="31404" spans="4:5" x14ac:dyDescent="0.2">
      <c r="D31404" s="1"/>
      <c r="E31404" s="41"/>
    </row>
    <row r="31405" spans="4:5" x14ac:dyDescent="0.2">
      <c r="D31405" s="1"/>
      <c r="E31405" s="41"/>
    </row>
    <row r="31406" spans="4:5" x14ac:dyDescent="0.2">
      <c r="D31406" s="1"/>
      <c r="E31406" s="41"/>
    </row>
    <row r="31407" spans="4:5" x14ac:dyDescent="0.2">
      <c r="D31407" s="1"/>
      <c r="E31407" s="41"/>
    </row>
    <row r="31408" spans="4:5" x14ac:dyDescent="0.2">
      <c r="D31408" s="1"/>
      <c r="E31408" s="41"/>
    </row>
    <row r="31409" spans="4:5" x14ac:dyDescent="0.2">
      <c r="D31409" s="1"/>
      <c r="E31409" s="41"/>
    </row>
    <row r="31410" spans="4:5" x14ac:dyDescent="0.2">
      <c r="D31410" s="1"/>
      <c r="E31410" s="41"/>
    </row>
    <row r="31411" spans="4:5" x14ac:dyDescent="0.2">
      <c r="D31411" s="1"/>
      <c r="E31411" s="41"/>
    </row>
    <row r="31412" spans="4:5" x14ac:dyDescent="0.2">
      <c r="D31412" s="1"/>
      <c r="E31412" s="41"/>
    </row>
    <row r="31413" spans="4:5" x14ac:dyDescent="0.2">
      <c r="D31413" s="1"/>
      <c r="E31413" s="41"/>
    </row>
    <row r="31414" spans="4:5" x14ac:dyDescent="0.2">
      <c r="D31414" s="1"/>
      <c r="E31414" s="41"/>
    </row>
    <row r="31415" spans="4:5" x14ac:dyDescent="0.2">
      <c r="D31415" s="1"/>
      <c r="E31415" s="41"/>
    </row>
    <row r="31416" spans="4:5" x14ac:dyDescent="0.2">
      <c r="D31416" s="1"/>
      <c r="E31416" s="41"/>
    </row>
    <row r="31417" spans="4:5" x14ac:dyDescent="0.2">
      <c r="D31417" s="1"/>
      <c r="E31417" s="41"/>
    </row>
    <row r="31418" spans="4:5" x14ac:dyDescent="0.2">
      <c r="D31418" s="1"/>
      <c r="E31418" s="41"/>
    </row>
    <row r="31419" spans="4:5" x14ac:dyDescent="0.2">
      <c r="D31419" s="1"/>
      <c r="E31419" s="41"/>
    </row>
    <row r="31420" spans="4:5" x14ac:dyDescent="0.2">
      <c r="D31420" s="1"/>
      <c r="E31420" s="41"/>
    </row>
    <row r="31421" spans="4:5" x14ac:dyDescent="0.2">
      <c r="D31421" s="1"/>
      <c r="E31421" s="41"/>
    </row>
    <row r="31422" spans="4:5" x14ac:dyDescent="0.2">
      <c r="D31422" s="1"/>
      <c r="E31422" s="41"/>
    </row>
    <row r="31423" spans="4:5" x14ac:dyDescent="0.2">
      <c r="D31423" s="1"/>
      <c r="E31423" s="41"/>
    </row>
    <row r="31424" spans="4:5" x14ac:dyDescent="0.2">
      <c r="D31424" s="1"/>
      <c r="E31424" s="41"/>
    </row>
    <row r="31425" spans="4:5" x14ac:dyDescent="0.2">
      <c r="D31425" s="1"/>
      <c r="E31425" s="41"/>
    </row>
    <row r="31426" spans="4:5" x14ac:dyDescent="0.2">
      <c r="D31426" s="1"/>
      <c r="E31426" s="41"/>
    </row>
    <row r="31427" spans="4:5" x14ac:dyDescent="0.2">
      <c r="D31427" s="1"/>
      <c r="E31427" s="41"/>
    </row>
    <row r="31428" spans="4:5" x14ac:dyDescent="0.2">
      <c r="D31428" s="1"/>
      <c r="E31428" s="41"/>
    </row>
    <row r="31429" spans="4:5" x14ac:dyDescent="0.2">
      <c r="D31429" s="1"/>
      <c r="E31429" s="41"/>
    </row>
    <row r="31430" spans="4:5" x14ac:dyDescent="0.2">
      <c r="D31430" s="1"/>
      <c r="E31430" s="41"/>
    </row>
    <row r="31431" spans="4:5" x14ac:dyDescent="0.2">
      <c r="D31431" s="1"/>
      <c r="E31431" s="41"/>
    </row>
    <row r="31432" spans="4:5" x14ac:dyDescent="0.2">
      <c r="D31432" s="1"/>
      <c r="E31432" s="41"/>
    </row>
    <row r="31433" spans="4:5" x14ac:dyDescent="0.2">
      <c r="D31433" s="1"/>
      <c r="E31433" s="41"/>
    </row>
    <row r="31434" spans="4:5" x14ac:dyDescent="0.2">
      <c r="D31434" s="1"/>
      <c r="E31434" s="41"/>
    </row>
    <row r="31435" spans="4:5" x14ac:dyDescent="0.2">
      <c r="D31435" s="1"/>
      <c r="E31435" s="41"/>
    </row>
    <row r="31436" spans="4:5" x14ac:dyDescent="0.2">
      <c r="D31436" s="1"/>
      <c r="E31436" s="41"/>
    </row>
    <row r="31437" spans="4:5" x14ac:dyDescent="0.2">
      <c r="D31437" s="1"/>
      <c r="E31437" s="41"/>
    </row>
    <row r="31438" spans="4:5" x14ac:dyDescent="0.2">
      <c r="D31438" s="1"/>
      <c r="E31438" s="41"/>
    </row>
    <row r="31439" spans="4:5" x14ac:dyDescent="0.2">
      <c r="D31439" s="1"/>
      <c r="E31439" s="41"/>
    </row>
    <row r="31440" spans="4:5" x14ac:dyDescent="0.2">
      <c r="D31440" s="1"/>
      <c r="E31440" s="41"/>
    </row>
    <row r="31441" spans="4:5" x14ac:dyDescent="0.2">
      <c r="D31441" s="1"/>
      <c r="E31441" s="41"/>
    </row>
    <row r="31442" spans="4:5" x14ac:dyDescent="0.2">
      <c r="D31442" s="1"/>
      <c r="E31442" s="41"/>
    </row>
    <row r="31443" spans="4:5" x14ac:dyDescent="0.2">
      <c r="D31443" s="1"/>
      <c r="E31443" s="41"/>
    </row>
    <row r="31444" spans="4:5" x14ac:dyDescent="0.2">
      <c r="D31444" s="1"/>
      <c r="E31444" s="41"/>
    </row>
    <row r="31445" spans="4:5" x14ac:dyDescent="0.2">
      <c r="D31445" s="1"/>
      <c r="E31445" s="41"/>
    </row>
    <row r="31446" spans="4:5" x14ac:dyDescent="0.2">
      <c r="D31446" s="1"/>
      <c r="E31446" s="41"/>
    </row>
    <row r="31447" spans="4:5" x14ac:dyDescent="0.2">
      <c r="D31447" s="1"/>
      <c r="E31447" s="41"/>
    </row>
    <row r="31448" spans="4:5" x14ac:dyDescent="0.2">
      <c r="D31448" s="1"/>
      <c r="E31448" s="41"/>
    </row>
    <row r="31449" spans="4:5" x14ac:dyDescent="0.2">
      <c r="D31449" s="1"/>
      <c r="E31449" s="41"/>
    </row>
    <row r="31450" spans="4:5" x14ac:dyDescent="0.2">
      <c r="D31450" s="1"/>
      <c r="E31450" s="41"/>
    </row>
    <row r="31451" spans="4:5" x14ac:dyDescent="0.2">
      <c r="D31451" s="1"/>
      <c r="E31451" s="41"/>
    </row>
    <row r="31452" spans="4:5" x14ac:dyDescent="0.2">
      <c r="D31452" s="1"/>
      <c r="E31452" s="41"/>
    </row>
    <row r="31453" spans="4:5" x14ac:dyDescent="0.2">
      <c r="D31453" s="1"/>
      <c r="E31453" s="41"/>
    </row>
    <row r="31454" spans="4:5" x14ac:dyDescent="0.2">
      <c r="D31454" s="1"/>
      <c r="E31454" s="41"/>
    </row>
    <row r="31455" spans="4:5" x14ac:dyDescent="0.2">
      <c r="D31455" s="1"/>
      <c r="E31455" s="41"/>
    </row>
    <row r="31456" spans="4:5" x14ac:dyDescent="0.2">
      <c r="D31456" s="1"/>
      <c r="E31456" s="41"/>
    </row>
    <row r="31457" spans="4:5" x14ac:dyDescent="0.2">
      <c r="D31457" s="1"/>
      <c r="E31457" s="41"/>
    </row>
    <row r="31458" spans="4:5" x14ac:dyDescent="0.2">
      <c r="D31458" s="1"/>
      <c r="E31458" s="41"/>
    </row>
    <row r="31459" spans="4:5" x14ac:dyDescent="0.2">
      <c r="D31459" s="1"/>
      <c r="E31459" s="41"/>
    </row>
    <row r="31460" spans="4:5" x14ac:dyDescent="0.2">
      <c r="D31460" s="1"/>
      <c r="E31460" s="41"/>
    </row>
    <row r="31461" spans="4:5" x14ac:dyDescent="0.2">
      <c r="D31461" s="1"/>
      <c r="E31461" s="41"/>
    </row>
    <row r="31462" spans="4:5" x14ac:dyDescent="0.2">
      <c r="D31462" s="1"/>
      <c r="E31462" s="41"/>
    </row>
    <row r="31463" spans="4:5" x14ac:dyDescent="0.2">
      <c r="D31463" s="1"/>
      <c r="E31463" s="41"/>
    </row>
    <row r="31464" spans="4:5" x14ac:dyDescent="0.2">
      <c r="D31464" s="1"/>
      <c r="E31464" s="41"/>
    </row>
    <row r="31465" spans="4:5" x14ac:dyDescent="0.2">
      <c r="D31465" s="1"/>
      <c r="E31465" s="41"/>
    </row>
    <row r="31466" spans="4:5" x14ac:dyDescent="0.2">
      <c r="D31466" s="1"/>
      <c r="E31466" s="41"/>
    </row>
    <row r="31467" spans="4:5" x14ac:dyDescent="0.2">
      <c r="D31467" s="1"/>
      <c r="E31467" s="41"/>
    </row>
    <row r="31468" spans="4:5" x14ac:dyDescent="0.2">
      <c r="D31468" s="1"/>
      <c r="E31468" s="41"/>
    </row>
    <row r="31469" spans="4:5" x14ac:dyDescent="0.2">
      <c r="D31469" s="1"/>
      <c r="E31469" s="41"/>
    </row>
    <row r="31470" spans="4:5" x14ac:dyDescent="0.2">
      <c r="D31470" s="1"/>
      <c r="E31470" s="41"/>
    </row>
    <row r="31471" spans="4:5" x14ac:dyDescent="0.2">
      <c r="D31471" s="1"/>
      <c r="E31471" s="41"/>
    </row>
    <row r="31472" spans="4:5" x14ac:dyDescent="0.2">
      <c r="D31472" s="1"/>
      <c r="E31472" s="41"/>
    </row>
    <row r="31473" spans="4:5" x14ac:dyDescent="0.2">
      <c r="D31473" s="1"/>
      <c r="E31473" s="41"/>
    </row>
    <row r="31474" spans="4:5" x14ac:dyDescent="0.2">
      <c r="D31474" s="1"/>
      <c r="E31474" s="41"/>
    </row>
    <row r="31475" spans="4:5" x14ac:dyDescent="0.2">
      <c r="D31475" s="1"/>
      <c r="E31475" s="41"/>
    </row>
    <row r="31476" spans="4:5" x14ac:dyDescent="0.2">
      <c r="D31476" s="1"/>
      <c r="E31476" s="41"/>
    </row>
    <row r="31477" spans="4:5" x14ac:dyDescent="0.2">
      <c r="D31477" s="1"/>
      <c r="E31477" s="41"/>
    </row>
    <row r="31478" spans="4:5" x14ac:dyDescent="0.2">
      <c r="D31478" s="1"/>
      <c r="E31478" s="41"/>
    </row>
    <row r="31479" spans="4:5" x14ac:dyDescent="0.2">
      <c r="D31479" s="1"/>
      <c r="E31479" s="41"/>
    </row>
    <row r="31480" spans="4:5" x14ac:dyDescent="0.2">
      <c r="D31480" s="1"/>
      <c r="E31480" s="41"/>
    </row>
    <row r="31481" spans="4:5" x14ac:dyDescent="0.2">
      <c r="D31481" s="1"/>
      <c r="E31481" s="41"/>
    </row>
    <row r="31482" spans="4:5" x14ac:dyDescent="0.2">
      <c r="D31482" s="1"/>
      <c r="E31482" s="41"/>
    </row>
    <row r="31483" spans="4:5" x14ac:dyDescent="0.2">
      <c r="D31483" s="1"/>
      <c r="E31483" s="41"/>
    </row>
    <row r="31484" spans="4:5" x14ac:dyDescent="0.2">
      <c r="D31484" s="1"/>
      <c r="E31484" s="41"/>
    </row>
    <row r="31485" spans="4:5" x14ac:dyDescent="0.2">
      <c r="D31485" s="1"/>
      <c r="E31485" s="41"/>
    </row>
    <row r="31486" spans="4:5" x14ac:dyDescent="0.2">
      <c r="D31486" s="1"/>
      <c r="E31486" s="41"/>
    </row>
    <row r="31487" spans="4:5" x14ac:dyDescent="0.2">
      <c r="D31487" s="1"/>
      <c r="E31487" s="41"/>
    </row>
    <row r="31488" spans="4:5" x14ac:dyDescent="0.2">
      <c r="D31488" s="1"/>
      <c r="E31488" s="41"/>
    </row>
    <row r="31489" spans="4:5" x14ac:dyDescent="0.2">
      <c r="D31489" s="1"/>
      <c r="E31489" s="41"/>
    </row>
    <row r="31490" spans="4:5" x14ac:dyDescent="0.2">
      <c r="D31490" s="1"/>
      <c r="E31490" s="41"/>
    </row>
    <row r="31491" spans="4:5" x14ac:dyDescent="0.2">
      <c r="D31491" s="1"/>
      <c r="E31491" s="41"/>
    </row>
    <row r="31492" spans="4:5" x14ac:dyDescent="0.2">
      <c r="D31492" s="1"/>
      <c r="E31492" s="41"/>
    </row>
    <row r="31493" spans="4:5" x14ac:dyDescent="0.2">
      <c r="D31493" s="1"/>
      <c r="E31493" s="41"/>
    </row>
    <row r="31494" spans="4:5" x14ac:dyDescent="0.2">
      <c r="D31494" s="1"/>
      <c r="E31494" s="41"/>
    </row>
    <row r="31495" spans="4:5" x14ac:dyDescent="0.2">
      <c r="D31495" s="1"/>
      <c r="E31495" s="41"/>
    </row>
    <row r="31496" spans="4:5" x14ac:dyDescent="0.2">
      <c r="D31496" s="1"/>
      <c r="E31496" s="41"/>
    </row>
    <row r="31497" spans="4:5" x14ac:dyDescent="0.2">
      <c r="D31497" s="1"/>
      <c r="E31497" s="41"/>
    </row>
    <row r="31498" spans="4:5" x14ac:dyDescent="0.2">
      <c r="D31498" s="1"/>
      <c r="E31498" s="41"/>
    </row>
    <row r="31499" spans="4:5" x14ac:dyDescent="0.2">
      <c r="D31499" s="1"/>
      <c r="E31499" s="41"/>
    </row>
    <row r="31500" spans="4:5" x14ac:dyDescent="0.2">
      <c r="D31500" s="1"/>
      <c r="E31500" s="41"/>
    </row>
    <row r="31501" spans="4:5" x14ac:dyDescent="0.2">
      <c r="D31501" s="1"/>
      <c r="E31501" s="41"/>
    </row>
    <row r="31502" spans="4:5" x14ac:dyDescent="0.2">
      <c r="D31502" s="1"/>
      <c r="E31502" s="41"/>
    </row>
    <row r="31503" spans="4:5" x14ac:dyDescent="0.2">
      <c r="D31503" s="1"/>
      <c r="E31503" s="41"/>
    </row>
    <row r="31504" spans="4:5" x14ac:dyDescent="0.2">
      <c r="D31504" s="1"/>
      <c r="E31504" s="41"/>
    </row>
    <row r="31505" spans="4:5" x14ac:dyDescent="0.2">
      <c r="D31505" s="1"/>
      <c r="E31505" s="41"/>
    </row>
    <row r="31506" spans="4:5" x14ac:dyDescent="0.2">
      <c r="D31506" s="1"/>
      <c r="E31506" s="41"/>
    </row>
    <row r="31507" spans="4:5" x14ac:dyDescent="0.2">
      <c r="D31507" s="1"/>
      <c r="E31507" s="41"/>
    </row>
    <row r="31508" spans="4:5" x14ac:dyDescent="0.2">
      <c r="D31508" s="1"/>
      <c r="E31508" s="41"/>
    </row>
    <row r="31509" spans="4:5" x14ac:dyDescent="0.2">
      <c r="D31509" s="1"/>
      <c r="E31509" s="41"/>
    </row>
    <row r="31510" spans="4:5" x14ac:dyDescent="0.2">
      <c r="D31510" s="1"/>
      <c r="E31510" s="41"/>
    </row>
    <row r="31511" spans="4:5" x14ac:dyDescent="0.2">
      <c r="D31511" s="1"/>
      <c r="E31511" s="41"/>
    </row>
    <row r="31512" spans="4:5" x14ac:dyDescent="0.2">
      <c r="D31512" s="1"/>
      <c r="E31512" s="41"/>
    </row>
    <row r="31513" spans="4:5" x14ac:dyDescent="0.2">
      <c r="D31513" s="1"/>
      <c r="E31513" s="41"/>
    </row>
    <row r="31514" spans="4:5" x14ac:dyDescent="0.2">
      <c r="D31514" s="1"/>
      <c r="E31514" s="41"/>
    </row>
    <row r="31515" spans="4:5" x14ac:dyDescent="0.2">
      <c r="D31515" s="1"/>
      <c r="E31515" s="41"/>
    </row>
    <row r="31516" spans="4:5" x14ac:dyDescent="0.2">
      <c r="D31516" s="1"/>
      <c r="E31516" s="41"/>
    </row>
    <row r="31517" spans="4:5" x14ac:dyDescent="0.2">
      <c r="D31517" s="1"/>
      <c r="E31517" s="41"/>
    </row>
    <row r="31518" spans="4:5" x14ac:dyDescent="0.2">
      <c r="D31518" s="1"/>
      <c r="E31518" s="41"/>
    </row>
    <row r="31519" spans="4:5" x14ac:dyDescent="0.2">
      <c r="D31519" s="1"/>
      <c r="E31519" s="41"/>
    </row>
    <row r="31520" spans="4:5" x14ac:dyDescent="0.2">
      <c r="D31520" s="1"/>
      <c r="E31520" s="41"/>
    </row>
    <row r="31521" spans="4:5" x14ac:dyDescent="0.2">
      <c r="D31521" s="1"/>
      <c r="E31521" s="41"/>
    </row>
    <row r="31522" spans="4:5" x14ac:dyDescent="0.2">
      <c r="D31522" s="1"/>
      <c r="E31522" s="41"/>
    </row>
    <row r="31523" spans="4:5" x14ac:dyDescent="0.2">
      <c r="D31523" s="1"/>
      <c r="E31523" s="41"/>
    </row>
    <row r="31524" spans="4:5" x14ac:dyDescent="0.2">
      <c r="D31524" s="1"/>
      <c r="E31524" s="41"/>
    </row>
    <row r="31525" spans="4:5" x14ac:dyDescent="0.2">
      <c r="D31525" s="1"/>
      <c r="E31525" s="41"/>
    </row>
    <row r="31526" spans="4:5" x14ac:dyDescent="0.2">
      <c r="D31526" s="1"/>
      <c r="E31526" s="41"/>
    </row>
    <row r="31527" spans="4:5" x14ac:dyDescent="0.2">
      <c r="D31527" s="1"/>
      <c r="E31527" s="41"/>
    </row>
    <row r="31528" spans="4:5" x14ac:dyDescent="0.2">
      <c r="D31528" s="1"/>
      <c r="E31528" s="41"/>
    </row>
    <row r="31529" spans="4:5" x14ac:dyDescent="0.2">
      <c r="D31529" s="1"/>
      <c r="E31529" s="41"/>
    </row>
    <row r="31530" spans="4:5" x14ac:dyDescent="0.2">
      <c r="D31530" s="1"/>
      <c r="E31530" s="41"/>
    </row>
    <row r="31531" spans="4:5" x14ac:dyDescent="0.2">
      <c r="D31531" s="1"/>
      <c r="E31531" s="41"/>
    </row>
    <row r="31532" spans="4:5" x14ac:dyDescent="0.2">
      <c r="D31532" s="1"/>
      <c r="E31532" s="41"/>
    </row>
    <row r="31533" spans="4:5" x14ac:dyDescent="0.2">
      <c r="D31533" s="1"/>
      <c r="E31533" s="41"/>
    </row>
    <row r="31534" spans="4:5" x14ac:dyDescent="0.2">
      <c r="D31534" s="1"/>
      <c r="E31534" s="41"/>
    </row>
    <row r="31535" spans="4:5" x14ac:dyDescent="0.2">
      <c r="D31535" s="1"/>
      <c r="E31535" s="41"/>
    </row>
    <row r="31536" spans="4:5" x14ac:dyDescent="0.2">
      <c r="D31536" s="1"/>
      <c r="E31536" s="41"/>
    </row>
    <row r="31537" spans="4:5" x14ac:dyDescent="0.2">
      <c r="D31537" s="1"/>
      <c r="E31537" s="41"/>
    </row>
    <row r="31538" spans="4:5" x14ac:dyDescent="0.2">
      <c r="D31538" s="1"/>
      <c r="E31538" s="41"/>
    </row>
    <row r="31539" spans="4:5" x14ac:dyDescent="0.2">
      <c r="D31539" s="1"/>
      <c r="E31539" s="41"/>
    </row>
    <row r="31540" spans="4:5" x14ac:dyDescent="0.2">
      <c r="D31540" s="1"/>
      <c r="E31540" s="41"/>
    </row>
    <row r="31541" spans="4:5" x14ac:dyDescent="0.2">
      <c r="D31541" s="1"/>
      <c r="E31541" s="41"/>
    </row>
    <row r="31542" spans="4:5" x14ac:dyDescent="0.2">
      <c r="D31542" s="1"/>
      <c r="E31542" s="41"/>
    </row>
    <row r="31543" spans="4:5" x14ac:dyDescent="0.2">
      <c r="D31543" s="1"/>
      <c r="E31543" s="41"/>
    </row>
    <row r="31544" spans="4:5" x14ac:dyDescent="0.2">
      <c r="D31544" s="1"/>
      <c r="E31544" s="41"/>
    </row>
    <row r="31545" spans="4:5" x14ac:dyDescent="0.2">
      <c r="D31545" s="1"/>
      <c r="E31545" s="41"/>
    </row>
    <row r="31546" spans="4:5" x14ac:dyDescent="0.2">
      <c r="D31546" s="1"/>
      <c r="E31546" s="41"/>
    </row>
    <row r="31547" spans="4:5" x14ac:dyDescent="0.2">
      <c r="D31547" s="1"/>
      <c r="E31547" s="41"/>
    </row>
    <row r="31548" spans="4:5" x14ac:dyDescent="0.2">
      <c r="D31548" s="1"/>
      <c r="E31548" s="41"/>
    </row>
    <row r="31549" spans="4:5" x14ac:dyDescent="0.2">
      <c r="D31549" s="1"/>
      <c r="E31549" s="41"/>
    </row>
    <row r="31550" spans="4:5" x14ac:dyDescent="0.2">
      <c r="D31550" s="1"/>
      <c r="E31550" s="41"/>
    </row>
    <row r="31551" spans="4:5" x14ac:dyDescent="0.2">
      <c r="D31551" s="1"/>
      <c r="E31551" s="41"/>
    </row>
    <row r="31552" spans="4:5" x14ac:dyDescent="0.2">
      <c r="D31552" s="1"/>
      <c r="E31552" s="41"/>
    </row>
    <row r="31553" spans="4:5" x14ac:dyDescent="0.2">
      <c r="D31553" s="1"/>
      <c r="E31553" s="41"/>
    </row>
    <row r="31554" spans="4:5" x14ac:dyDescent="0.2">
      <c r="D31554" s="1"/>
      <c r="E31554" s="41"/>
    </row>
    <row r="31555" spans="4:5" x14ac:dyDescent="0.2">
      <c r="D31555" s="1"/>
      <c r="E31555" s="41"/>
    </row>
    <row r="31556" spans="4:5" x14ac:dyDescent="0.2">
      <c r="D31556" s="1"/>
      <c r="E31556" s="41"/>
    </row>
    <row r="31557" spans="4:5" x14ac:dyDescent="0.2">
      <c r="D31557" s="1"/>
      <c r="E31557" s="41"/>
    </row>
    <row r="31558" spans="4:5" x14ac:dyDescent="0.2">
      <c r="D31558" s="1"/>
      <c r="E31558" s="41"/>
    </row>
    <row r="31559" spans="4:5" x14ac:dyDescent="0.2">
      <c r="D31559" s="1"/>
      <c r="E31559" s="41"/>
    </row>
    <row r="31560" spans="4:5" x14ac:dyDescent="0.2">
      <c r="D31560" s="1"/>
      <c r="E31560" s="41"/>
    </row>
    <row r="31561" spans="4:5" x14ac:dyDescent="0.2">
      <c r="D31561" s="1"/>
      <c r="E31561" s="41"/>
    </row>
    <row r="31562" spans="4:5" x14ac:dyDescent="0.2">
      <c r="D31562" s="1"/>
      <c r="E31562" s="41"/>
    </row>
    <row r="31563" spans="4:5" x14ac:dyDescent="0.2">
      <c r="D31563" s="1"/>
      <c r="E31563" s="41"/>
    </row>
    <row r="31564" spans="4:5" x14ac:dyDescent="0.2">
      <c r="D31564" s="1"/>
      <c r="E31564" s="41"/>
    </row>
    <row r="31565" spans="4:5" x14ac:dyDescent="0.2">
      <c r="D31565" s="1"/>
      <c r="E31565" s="41"/>
    </row>
    <row r="31566" spans="4:5" x14ac:dyDescent="0.2">
      <c r="D31566" s="1"/>
      <c r="E31566" s="41"/>
    </row>
    <row r="31567" spans="4:5" x14ac:dyDescent="0.2">
      <c r="D31567" s="1"/>
      <c r="E31567" s="41"/>
    </row>
    <row r="31568" spans="4:5" x14ac:dyDescent="0.2">
      <c r="D31568" s="1"/>
      <c r="E31568" s="41"/>
    </row>
    <row r="31569" spans="4:5" x14ac:dyDescent="0.2">
      <c r="D31569" s="1"/>
      <c r="E31569" s="41"/>
    </row>
    <row r="31570" spans="4:5" x14ac:dyDescent="0.2">
      <c r="D31570" s="1"/>
      <c r="E31570" s="41"/>
    </row>
    <row r="31571" spans="4:5" x14ac:dyDescent="0.2">
      <c r="D31571" s="1"/>
      <c r="E31571" s="41"/>
    </row>
    <row r="31572" spans="4:5" x14ac:dyDescent="0.2">
      <c r="D31572" s="1"/>
      <c r="E31572" s="41"/>
    </row>
    <row r="31573" spans="4:5" x14ac:dyDescent="0.2">
      <c r="D31573" s="1"/>
      <c r="E31573" s="41"/>
    </row>
    <row r="31574" spans="4:5" x14ac:dyDescent="0.2">
      <c r="D31574" s="1"/>
      <c r="E31574" s="41"/>
    </row>
    <row r="31575" spans="4:5" x14ac:dyDescent="0.2">
      <c r="D31575" s="1"/>
      <c r="E31575" s="41"/>
    </row>
    <row r="31576" spans="4:5" x14ac:dyDescent="0.2">
      <c r="D31576" s="1"/>
      <c r="E31576" s="41"/>
    </row>
    <row r="31577" spans="4:5" x14ac:dyDescent="0.2">
      <c r="D31577" s="1"/>
      <c r="E31577" s="41"/>
    </row>
    <row r="31578" spans="4:5" x14ac:dyDescent="0.2">
      <c r="D31578" s="1"/>
      <c r="E31578" s="41"/>
    </row>
    <row r="31579" spans="4:5" x14ac:dyDescent="0.2">
      <c r="D31579" s="1"/>
      <c r="E31579" s="41"/>
    </row>
    <row r="31580" spans="4:5" x14ac:dyDescent="0.2">
      <c r="D31580" s="1"/>
      <c r="E31580" s="41"/>
    </row>
    <row r="31581" spans="4:5" x14ac:dyDescent="0.2">
      <c r="D31581" s="1"/>
      <c r="E31581" s="41"/>
    </row>
    <row r="31582" spans="4:5" x14ac:dyDescent="0.2">
      <c r="D31582" s="1"/>
      <c r="E31582" s="41"/>
    </row>
    <row r="31583" spans="4:5" x14ac:dyDescent="0.2">
      <c r="D31583" s="1"/>
      <c r="E31583" s="41"/>
    </row>
    <row r="31584" spans="4:5" x14ac:dyDescent="0.2">
      <c r="D31584" s="1"/>
      <c r="E31584" s="41"/>
    </row>
    <row r="31585" spans="4:5" x14ac:dyDescent="0.2">
      <c r="D31585" s="1"/>
      <c r="E31585" s="41"/>
    </row>
    <row r="31586" spans="4:5" x14ac:dyDescent="0.2">
      <c r="D31586" s="1"/>
      <c r="E31586" s="41"/>
    </row>
    <row r="31587" spans="4:5" x14ac:dyDescent="0.2">
      <c r="D31587" s="1"/>
      <c r="E31587" s="41"/>
    </row>
    <row r="31588" spans="4:5" x14ac:dyDescent="0.2">
      <c r="D31588" s="1"/>
      <c r="E31588" s="41"/>
    </row>
    <row r="31589" spans="4:5" x14ac:dyDescent="0.2">
      <c r="D31589" s="1"/>
      <c r="E31589" s="41"/>
    </row>
    <row r="31590" spans="4:5" x14ac:dyDescent="0.2">
      <c r="D31590" s="1"/>
      <c r="E31590" s="41"/>
    </row>
    <row r="31591" spans="4:5" x14ac:dyDescent="0.2">
      <c r="D31591" s="1"/>
      <c r="E31591" s="41"/>
    </row>
    <row r="31592" spans="4:5" x14ac:dyDescent="0.2">
      <c r="D31592" s="1"/>
      <c r="E31592" s="41"/>
    </row>
    <row r="31593" spans="4:5" x14ac:dyDescent="0.2">
      <c r="D31593" s="1"/>
      <c r="E31593" s="41"/>
    </row>
    <row r="31594" spans="4:5" x14ac:dyDescent="0.2">
      <c r="D31594" s="1"/>
      <c r="E31594" s="41"/>
    </row>
    <row r="31595" spans="4:5" x14ac:dyDescent="0.2">
      <c r="D31595" s="1"/>
      <c r="E31595" s="41"/>
    </row>
    <row r="31596" spans="4:5" x14ac:dyDescent="0.2">
      <c r="D31596" s="1"/>
      <c r="E31596" s="41"/>
    </row>
    <row r="31597" spans="4:5" x14ac:dyDescent="0.2">
      <c r="D31597" s="1"/>
      <c r="E31597" s="41"/>
    </row>
    <row r="31598" spans="4:5" x14ac:dyDescent="0.2">
      <c r="D31598" s="1"/>
      <c r="E31598" s="41"/>
    </row>
    <row r="31599" spans="4:5" x14ac:dyDescent="0.2">
      <c r="D31599" s="1"/>
      <c r="E31599" s="41"/>
    </row>
    <row r="31600" spans="4:5" x14ac:dyDescent="0.2">
      <c r="D31600" s="1"/>
      <c r="E31600" s="41"/>
    </row>
    <row r="31601" spans="4:5" x14ac:dyDescent="0.2">
      <c r="D31601" s="1"/>
      <c r="E31601" s="41"/>
    </row>
    <row r="31602" spans="4:5" x14ac:dyDescent="0.2">
      <c r="D31602" s="1"/>
      <c r="E31602" s="41"/>
    </row>
    <row r="31603" spans="4:5" x14ac:dyDescent="0.2">
      <c r="D31603" s="1"/>
      <c r="E31603" s="41"/>
    </row>
    <row r="31604" spans="4:5" x14ac:dyDescent="0.2">
      <c r="D31604" s="1"/>
      <c r="E31604" s="41"/>
    </row>
    <row r="31605" spans="4:5" x14ac:dyDescent="0.2">
      <c r="D31605" s="1"/>
      <c r="E31605" s="41"/>
    </row>
    <row r="31606" spans="4:5" x14ac:dyDescent="0.2">
      <c r="D31606" s="1"/>
      <c r="E31606" s="41"/>
    </row>
    <row r="31607" spans="4:5" x14ac:dyDescent="0.2">
      <c r="D31607" s="1"/>
      <c r="E31607" s="41"/>
    </row>
    <row r="31608" spans="4:5" x14ac:dyDescent="0.2">
      <c r="D31608" s="1"/>
      <c r="E31608" s="41"/>
    </row>
    <row r="31609" spans="4:5" x14ac:dyDescent="0.2">
      <c r="D31609" s="1"/>
      <c r="E31609" s="41"/>
    </row>
    <row r="31610" spans="4:5" x14ac:dyDescent="0.2">
      <c r="D31610" s="1"/>
      <c r="E31610" s="41"/>
    </row>
    <row r="31611" spans="4:5" x14ac:dyDescent="0.2">
      <c r="D31611" s="1"/>
      <c r="E31611" s="41"/>
    </row>
    <row r="31612" spans="4:5" x14ac:dyDescent="0.2">
      <c r="D31612" s="1"/>
      <c r="E31612" s="41"/>
    </row>
    <row r="31613" spans="4:5" x14ac:dyDescent="0.2">
      <c r="D31613" s="1"/>
      <c r="E31613" s="41"/>
    </row>
    <row r="31614" spans="4:5" x14ac:dyDescent="0.2">
      <c r="D31614" s="1"/>
      <c r="E31614" s="41"/>
    </row>
    <row r="31615" spans="4:5" x14ac:dyDescent="0.2">
      <c r="D31615" s="1"/>
      <c r="E31615" s="41"/>
    </row>
    <row r="31616" spans="4:5" x14ac:dyDescent="0.2">
      <c r="D31616" s="1"/>
      <c r="E31616" s="41"/>
    </row>
    <row r="31617" spans="4:5" x14ac:dyDescent="0.2">
      <c r="D31617" s="1"/>
      <c r="E31617" s="41"/>
    </row>
    <row r="31618" spans="4:5" x14ac:dyDescent="0.2">
      <c r="D31618" s="1"/>
      <c r="E31618" s="41"/>
    </row>
    <row r="31619" spans="4:5" x14ac:dyDescent="0.2">
      <c r="D31619" s="1"/>
      <c r="E31619" s="41"/>
    </row>
    <row r="31620" spans="4:5" x14ac:dyDescent="0.2">
      <c r="D31620" s="1"/>
      <c r="E31620" s="41"/>
    </row>
    <row r="31621" spans="4:5" x14ac:dyDescent="0.2">
      <c r="D31621" s="1"/>
      <c r="E31621" s="41"/>
    </row>
    <row r="31622" spans="4:5" x14ac:dyDescent="0.2">
      <c r="D31622" s="1"/>
      <c r="E31622" s="41"/>
    </row>
    <row r="31623" spans="4:5" x14ac:dyDescent="0.2">
      <c r="D31623" s="1"/>
      <c r="E31623" s="41"/>
    </row>
    <row r="31624" spans="4:5" x14ac:dyDescent="0.2">
      <c r="D31624" s="1"/>
      <c r="E31624" s="41"/>
    </row>
    <row r="31625" spans="4:5" x14ac:dyDescent="0.2">
      <c r="D31625" s="1"/>
      <c r="E31625" s="41"/>
    </row>
    <row r="31626" spans="4:5" x14ac:dyDescent="0.2">
      <c r="D31626" s="1"/>
      <c r="E31626" s="41"/>
    </row>
    <row r="31627" spans="4:5" x14ac:dyDescent="0.2">
      <c r="D31627" s="1"/>
      <c r="E31627" s="41"/>
    </row>
    <row r="31628" spans="4:5" x14ac:dyDescent="0.2">
      <c r="D31628" s="1"/>
      <c r="E31628" s="41"/>
    </row>
    <row r="31629" spans="4:5" x14ac:dyDescent="0.2">
      <c r="D31629" s="1"/>
      <c r="E31629" s="41"/>
    </row>
    <row r="31630" spans="4:5" x14ac:dyDescent="0.2">
      <c r="D31630" s="1"/>
      <c r="E31630" s="41"/>
    </row>
    <row r="31631" spans="4:5" x14ac:dyDescent="0.2">
      <c r="D31631" s="1"/>
      <c r="E31631" s="41"/>
    </row>
    <row r="31632" spans="4:5" x14ac:dyDescent="0.2">
      <c r="D31632" s="1"/>
      <c r="E31632" s="41"/>
    </row>
    <row r="31633" spans="4:5" x14ac:dyDescent="0.2">
      <c r="D31633" s="1"/>
      <c r="E31633" s="41"/>
    </row>
    <row r="31634" spans="4:5" x14ac:dyDescent="0.2">
      <c r="D31634" s="1"/>
      <c r="E31634" s="41"/>
    </row>
    <row r="31635" spans="4:5" x14ac:dyDescent="0.2">
      <c r="D31635" s="1"/>
      <c r="E31635" s="41"/>
    </row>
    <row r="31636" spans="4:5" x14ac:dyDescent="0.2">
      <c r="D31636" s="1"/>
      <c r="E31636" s="41"/>
    </row>
    <row r="31637" spans="4:5" x14ac:dyDescent="0.2">
      <c r="D31637" s="1"/>
      <c r="E31637" s="41"/>
    </row>
    <row r="31638" spans="4:5" x14ac:dyDescent="0.2">
      <c r="D31638" s="1"/>
      <c r="E31638" s="41"/>
    </row>
    <row r="31639" spans="4:5" x14ac:dyDescent="0.2">
      <c r="D31639" s="1"/>
      <c r="E31639" s="41"/>
    </row>
    <row r="31640" spans="4:5" x14ac:dyDescent="0.2">
      <c r="D31640" s="1"/>
      <c r="E31640" s="41"/>
    </row>
    <row r="31641" spans="4:5" x14ac:dyDescent="0.2">
      <c r="D31641" s="1"/>
      <c r="E31641" s="41"/>
    </row>
    <row r="31642" spans="4:5" x14ac:dyDescent="0.2">
      <c r="D31642" s="1"/>
      <c r="E31642" s="41"/>
    </row>
    <row r="31643" spans="4:5" x14ac:dyDescent="0.2">
      <c r="D31643" s="1"/>
      <c r="E31643" s="41"/>
    </row>
    <row r="31644" spans="4:5" x14ac:dyDescent="0.2">
      <c r="D31644" s="1"/>
      <c r="E31644" s="41"/>
    </row>
    <row r="31645" spans="4:5" x14ac:dyDescent="0.2">
      <c r="D31645" s="1"/>
      <c r="E31645" s="41"/>
    </row>
    <row r="31646" spans="4:5" x14ac:dyDescent="0.2">
      <c r="D31646" s="1"/>
      <c r="E31646" s="41"/>
    </row>
    <row r="31647" spans="4:5" x14ac:dyDescent="0.2">
      <c r="D31647" s="1"/>
      <c r="E31647" s="41"/>
    </row>
    <row r="31648" spans="4:5" x14ac:dyDescent="0.2">
      <c r="D31648" s="1"/>
      <c r="E31648" s="41"/>
    </row>
    <row r="31649" spans="4:5" x14ac:dyDescent="0.2">
      <c r="D31649" s="1"/>
      <c r="E31649" s="41"/>
    </row>
    <row r="31650" spans="4:5" x14ac:dyDescent="0.2">
      <c r="D31650" s="1"/>
      <c r="E31650" s="41"/>
    </row>
    <row r="31651" spans="4:5" x14ac:dyDescent="0.2">
      <c r="D31651" s="1"/>
      <c r="E31651" s="41"/>
    </row>
    <row r="31652" spans="4:5" x14ac:dyDescent="0.2">
      <c r="D31652" s="1"/>
      <c r="E31652" s="41"/>
    </row>
    <row r="31653" spans="4:5" x14ac:dyDescent="0.2">
      <c r="D31653" s="1"/>
      <c r="E31653" s="41"/>
    </row>
    <row r="31654" spans="4:5" x14ac:dyDescent="0.2">
      <c r="D31654" s="1"/>
      <c r="E31654" s="41"/>
    </row>
    <row r="31655" spans="4:5" x14ac:dyDescent="0.2">
      <c r="D31655" s="1"/>
      <c r="E31655" s="41"/>
    </row>
    <row r="31656" spans="4:5" x14ac:dyDescent="0.2">
      <c r="D31656" s="1"/>
      <c r="E31656" s="41"/>
    </row>
    <row r="31657" spans="4:5" x14ac:dyDescent="0.2">
      <c r="D31657" s="1"/>
      <c r="E31657" s="41"/>
    </row>
    <row r="31658" spans="4:5" x14ac:dyDescent="0.2">
      <c r="D31658" s="1"/>
      <c r="E31658" s="41"/>
    </row>
    <row r="31659" spans="4:5" x14ac:dyDescent="0.2">
      <c r="D31659" s="1"/>
      <c r="E31659" s="41"/>
    </row>
    <row r="31660" spans="4:5" x14ac:dyDescent="0.2">
      <c r="D31660" s="1"/>
      <c r="E31660" s="41"/>
    </row>
    <row r="31661" spans="4:5" x14ac:dyDescent="0.2">
      <c r="D31661" s="1"/>
      <c r="E31661" s="41"/>
    </row>
    <row r="31662" spans="4:5" x14ac:dyDescent="0.2">
      <c r="D31662" s="1"/>
      <c r="E31662" s="41"/>
    </row>
    <row r="31663" spans="4:5" x14ac:dyDescent="0.2">
      <c r="D31663" s="1"/>
      <c r="E31663" s="41"/>
    </row>
    <row r="31664" spans="4:5" x14ac:dyDescent="0.2">
      <c r="D31664" s="1"/>
      <c r="E31664" s="41"/>
    </row>
    <row r="31665" spans="4:5" x14ac:dyDescent="0.2">
      <c r="D31665" s="1"/>
      <c r="E31665" s="41"/>
    </row>
    <row r="31666" spans="4:5" x14ac:dyDescent="0.2">
      <c r="D31666" s="1"/>
      <c r="E31666" s="41"/>
    </row>
    <row r="31667" spans="4:5" x14ac:dyDescent="0.2">
      <c r="D31667" s="1"/>
      <c r="E31667" s="41"/>
    </row>
    <row r="31668" spans="4:5" x14ac:dyDescent="0.2">
      <c r="D31668" s="1"/>
      <c r="E31668" s="41"/>
    </row>
    <row r="31669" spans="4:5" x14ac:dyDescent="0.2">
      <c r="D31669" s="1"/>
      <c r="E31669" s="41"/>
    </row>
    <row r="31670" spans="4:5" x14ac:dyDescent="0.2">
      <c r="D31670" s="1"/>
      <c r="E31670" s="41"/>
    </row>
    <row r="31671" spans="4:5" x14ac:dyDescent="0.2">
      <c r="D31671" s="1"/>
      <c r="E31671" s="41"/>
    </row>
    <row r="31672" spans="4:5" x14ac:dyDescent="0.2">
      <c r="D31672" s="1"/>
      <c r="E31672" s="41"/>
    </row>
    <row r="31673" spans="4:5" x14ac:dyDescent="0.2">
      <c r="D31673" s="1"/>
      <c r="E31673" s="41"/>
    </row>
    <row r="31674" spans="4:5" x14ac:dyDescent="0.2">
      <c r="D31674" s="1"/>
      <c r="E31674" s="41"/>
    </row>
    <row r="31675" spans="4:5" x14ac:dyDescent="0.2">
      <c r="D31675" s="1"/>
      <c r="E31675" s="41"/>
    </row>
    <row r="31676" spans="4:5" x14ac:dyDescent="0.2">
      <c r="D31676" s="1"/>
      <c r="E31676" s="41"/>
    </row>
    <row r="31677" spans="4:5" x14ac:dyDescent="0.2">
      <c r="D31677" s="1"/>
      <c r="E31677" s="41"/>
    </row>
    <row r="31678" spans="4:5" x14ac:dyDescent="0.2">
      <c r="D31678" s="1"/>
      <c r="E31678" s="41"/>
    </row>
    <row r="31679" spans="4:5" x14ac:dyDescent="0.2">
      <c r="D31679" s="1"/>
      <c r="E31679" s="41"/>
    </row>
    <row r="31680" spans="4:5" x14ac:dyDescent="0.2">
      <c r="D31680" s="1"/>
      <c r="E31680" s="41"/>
    </row>
    <row r="31681" spans="4:5" x14ac:dyDescent="0.2">
      <c r="D31681" s="1"/>
      <c r="E31681" s="41"/>
    </row>
    <row r="31682" spans="4:5" x14ac:dyDescent="0.2">
      <c r="D31682" s="1"/>
      <c r="E31682" s="41"/>
    </row>
    <row r="31683" spans="4:5" x14ac:dyDescent="0.2">
      <c r="D31683" s="1"/>
      <c r="E31683" s="41"/>
    </row>
    <row r="31684" spans="4:5" x14ac:dyDescent="0.2">
      <c r="D31684" s="1"/>
      <c r="E31684" s="41"/>
    </row>
    <row r="31685" spans="4:5" x14ac:dyDescent="0.2">
      <c r="D31685" s="1"/>
      <c r="E31685" s="41"/>
    </row>
    <row r="31686" spans="4:5" x14ac:dyDescent="0.2">
      <c r="D31686" s="1"/>
      <c r="E31686" s="41"/>
    </row>
    <row r="31687" spans="4:5" x14ac:dyDescent="0.2">
      <c r="D31687" s="1"/>
      <c r="E31687" s="41"/>
    </row>
    <row r="31688" spans="4:5" x14ac:dyDescent="0.2">
      <c r="D31688" s="1"/>
      <c r="E31688" s="41"/>
    </row>
    <row r="31689" spans="4:5" x14ac:dyDescent="0.2">
      <c r="D31689" s="1"/>
      <c r="E31689" s="41"/>
    </row>
    <row r="31690" spans="4:5" x14ac:dyDescent="0.2">
      <c r="D31690" s="1"/>
      <c r="E31690" s="41"/>
    </row>
    <row r="31691" spans="4:5" x14ac:dyDescent="0.2">
      <c r="D31691" s="1"/>
      <c r="E31691" s="41"/>
    </row>
    <row r="31692" spans="4:5" x14ac:dyDescent="0.2">
      <c r="D31692" s="1"/>
      <c r="E31692" s="41"/>
    </row>
    <row r="31693" spans="4:5" x14ac:dyDescent="0.2">
      <c r="D31693" s="1"/>
      <c r="E31693" s="41"/>
    </row>
    <row r="31694" spans="4:5" x14ac:dyDescent="0.2">
      <c r="D31694" s="1"/>
      <c r="E31694" s="41"/>
    </row>
    <row r="31695" spans="4:5" x14ac:dyDescent="0.2">
      <c r="D31695" s="1"/>
      <c r="E31695" s="41"/>
    </row>
    <row r="31696" spans="4:5" x14ac:dyDescent="0.2">
      <c r="D31696" s="1"/>
      <c r="E31696" s="41"/>
    </row>
    <row r="31697" spans="4:5" x14ac:dyDescent="0.2">
      <c r="D31697" s="1"/>
      <c r="E31697" s="41"/>
    </row>
    <row r="31698" spans="4:5" x14ac:dyDescent="0.2">
      <c r="D31698" s="1"/>
      <c r="E31698" s="41"/>
    </row>
    <row r="31699" spans="4:5" x14ac:dyDescent="0.2">
      <c r="D31699" s="1"/>
      <c r="E31699" s="41"/>
    </row>
    <row r="31700" spans="4:5" x14ac:dyDescent="0.2">
      <c r="D31700" s="1"/>
      <c r="E31700" s="41"/>
    </row>
    <row r="31701" spans="4:5" x14ac:dyDescent="0.2">
      <c r="D31701" s="1"/>
      <c r="E31701" s="41"/>
    </row>
    <row r="31702" spans="4:5" x14ac:dyDescent="0.2">
      <c r="D31702" s="1"/>
      <c r="E31702" s="41"/>
    </row>
    <row r="31703" spans="4:5" x14ac:dyDescent="0.2">
      <c r="D31703" s="1"/>
      <c r="E31703" s="41"/>
    </row>
    <row r="31704" spans="4:5" x14ac:dyDescent="0.2">
      <c r="D31704" s="1"/>
      <c r="E31704" s="41"/>
    </row>
    <row r="31705" spans="4:5" x14ac:dyDescent="0.2">
      <c r="D31705" s="1"/>
      <c r="E31705" s="41"/>
    </row>
    <row r="31706" spans="4:5" x14ac:dyDescent="0.2">
      <c r="D31706" s="1"/>
      <c r="E31706" s="41"/>
    </row>
    <row r="31707" spans="4:5" x14ac:dyDescent="0.2">
      <c r="D31707" s="1"/>
      <c r="E31707" s="41"/>
    </row>
    <row r="31708" spans="4:5" x14ac:dyDescent="0.2">
      <c r="D31708" s="1"/>
      <c r="E31708" s="41"/>
    </row>
    <row r="31709" spans="4:5" x14ac:dyDescent="0.2">
      <c r="D31709" s="1"/>
      <c r="E31709" s="41"/>
    </row>
    <row r="31710" spans="4:5" x14ac:dyDescent="0.2">
      <c r="D31710" s="1"/>
      <c r="E31710" s="41"/>
    </row>
    <row r="31711" spans="4:5" x14ac:dyDescent="0.2">
      <c r="D31711" s="1"/>
      <c r="E31711" s="41"/>
    </row>
    <row r="31712" spans="4:5" x14ac:dyDescent="0.2">
      <c r="D31712" s="1"/>
      <c r="E31712" s="41"/>
    </row>
    <row r="31713" spans="4:5" x14ac:dyDescent="0.2">
      <c r="D31713" s="1"/>
      <c r="E31713" s="41"/>
    </row>
    <row r="31714" spans="4:5" x14ac:dyDescent="0.2">
      <c r="D31714" s="1"/>
      <c r="E31714" s="41"/>
    </row>
    <row r="31715" spans="4:5" x14ac:dyDescent="0.2">
      <c r="D31715" s="1"/>
      <c r="E31715" s="41"/>
    </row>
    <row r="31716" spans="4:5" x14ac:dyDescent="0.2">
      <c r="D31716" s="1"/>
      <c r="E31716" s="41"/>
    </row>
    <row r="31717" spans="4:5" x14ac:dyDescent="0.2">
      <c r="D31717" s="1"/>
      <c r="E31717" s="41"/>
    </row>
    <row r="31718" spans="4:5" x14ac:dyDescent="0.2">
      <c r="D31718" s="1"/>
      <c r="E31718" s="41"/>
    </row>
    <row r="31719" spans="4:5" x14ac:dyDescent="0.2">
      <c r="D31719" s="1"/>
      <c r="E31719" s="41"/>
    </row>
    <row r="31720" spans="4:5" x14ac:dyDescent="0.2">
      <c r="D31720" s="1"/>
      <c r="E31720" s="41"/>
    </row>
    <row r="31721" spans="4:5" x14ac:dyDescent="0.2">
      <c r="D31721" s="1"/>
      <c r="E31721" s="41"/>
    </row>
    <row r="31722" spans="4:5" x14ac:dyDescent="0.2">
      <c r="D31722" s="1"/>
      <c r="E31722" s="41"/>
    </row>
    <row r="31723" spans="4:5" x14ac:dyDescent="0.2">
      <c r="D31723" s="1"/>
      <c r="E31723" s="41"/>
    </row>
    <row r="31724" spans="4:5" x14ac:dyDescent="0.2">
      <c r="D31724" s="1"/>
      <c r="E31724" s="41"/>
    </row>
    <row r="31725" spans="4:5" x14ac:dyDescent="0.2">
      <c r="D31725" s="1"/>
      <c r="E31725" s="41"/>
    </row>
    <row r="31726" spans="4:5" x14ac:dyDescent="0.2">
      <c r="D31726" s="1"/>
      <c r="E31726" s="41"/>
    </row>
    <row r="31727" spans="4:5" x14ac:dyDescent="0.2">
      <c r="D31727" s="1"/>
      <c r="E31727" s="41"/>
    </row>
    <row r="31728" spans="4:5" x14ac:dyDescent="0.2">
      <c r="D31728" s="1"/>
      <c r="E31728" s="41"/>
    </row>
    <row r="31729" spans="4:5" x14ac:dyDescent="0.2">
      <c r="D31729" s="1"/>
      <c r="E31729" s="41"/>
    </row>
    <row r="31730" spans="4:5" x14ac:dyDescent="0.2">
      <c r="D31730" s="1"/>
      <c r="E31730" s="41"/>
    </row>
    <row r="31731" spans="4:5" x14ac:dyDescent="0.2">
      <c r="D31731" s="1"/>
      <c r="E31731" s="41"/>
    </row>
    <row r="31732" spans="4:5" x14ac:dyDescent="0.2">
      <c r="D31732" s="1"/>
      <c r="E31732" s="41"/>
    </row>
    <row r="31733" spans="4:5" x14ac:dyDescent="0.2">
      <c r="D31733" s="1"/>
      <c r="E31733" s="41"/>
    </row>
    <row r="31734" spans="4:5" x14ac:dyDescent="0.2">
      <c r="D31734" s="1"/>
      <c r="E31734" s="41"/>
    </row>
    <row r="31735" spans="4:5" x14ac:dyDescent="0.2">
      <c r="D31735" s="1"/>
      <c r="E31735" s="41"/>
    </row>
    <row r="31736" spans="4:5" x14ac:dyDescent="0.2">
      <c r="D31736" s="1"/>
      <c r="E31736" s="41"/>
    </row>
    <row r="31737" spans="4:5" x14ac:dyDescent="0.2">
      <c r="D31737" s="1"/>
      <c r="E31737" s="41"/>
    </row>
    <row r="31738" spans="4:5" x14ac:dyDescent="0.2">
      <c r="D31738" s="1"/>
      <c r="E31738" s="41"/>
    </row>
    <row r="31739" spans="4:5" x14ac:dyDescent="0.2">
      <c r="D31739" s="1"/>
      <c r="E31739" s="41"/>
    </row>
    <row r="31740" spans="4:5" x14ac:dyDescent="0.2">
      <c r="D31740" s="1"/>
      <c r="E31740" s="41"/>
    </row>
    <row r="31741" spans="4:5" x14ac:dyDescent="0.2">
      <c r="D31741" s="1"/>
      <c r="E31741" s="41"/>
    </row>
    <row r="31742" spans="4:5" x14ac:dyDescent="0.2">
      <c r="D31742" s="1"/>
      <c r="E31742" s="41"/>
    </row>
    <row r="31743" spans="4:5" x14ac:dyDescent="0.2">
      <c r="D31743" s="1"/>
      <c r="E31743" s="41"/>
    </row>
    <row r="31744" spans="4:5" x14ac:dyDescent="0.2">
      <c r="D31744" s="1"/>
      <c r="E31744" s="41"/>
    </row>
    <row r="31745" spans="4:5" x14ac:dyDescent="0.2">
      <c r="D31745" s="1"/>
      <c r="E31745" s="41"/>
    </row>
    <row r="31746" spans="4:5" x14ac:dyDescent="0.2">
      <c r="D31746" s="1"/>
      <c r="E31746" s="41"/>
    </row>
    <row r="31747" spans="4:5" x14ac:dyDescent="0.2">
      <c r="D31747" s="1"/>
      <c r="E31747" s="41"/>
    </row>
    <row r="31748" spans="4:5" x14ac:dyDescent="0.2">
      <c r="D31748" s="1"/>
      <c r="E31748" s="41"/>
    </row>
    <row r="31749" spans="4:5" x14ac:dyDescent="0.2">
      <c r="D31749" s="1"/>
      <c r="E31749" s="41"/>
    </row>
    <row r="31750" spans="4:5" x14ac:dyDescent="0.2">
      <c r="D31750" s="1"/>
      <c r="E31750" s="41"/>
    </row>
    <row r="31751" spans="4:5" x14ac:dyDescent="0.2">
      <c r="D31751" s="1"/>
      <c r="E31751" s="41"/>
    </row>
    <row r="31752" spans="4:5" x14ac:dyDescent="0.2">
      <c r="D31752" s="1"/>
      <c r="E31752" s="41"/>
    </row>
    <row r="31753" spans="4:5" x14ac:dyDescent="0.2">
      <c r="D31753" s="1"/>
      <c r="E31753" s="41"/>
    </row>
    <row r="31754" spans="4:5" x14ac:dyDescent="0.2">
      <c r="D31754" s="1"/>
      <c r="E31754" s="41"/>
    </row>
    <row r="31755" spans="4:5" x14ac:dyDescent="0.2">
      <c r="D31755" s="1"/>
      <c r="E31755" s="41"/>
    </row>
    <row r="31756" spans="4:5" x14ac:dyDescent="0.2">
      <c r="D31756" s="1"/>
      <c r="E31756" s="41"/>
    </row>
    <row r="31757" spans="4:5" x14ac:dyDescent="0.2">
      <c r="D31757" s="1"/>
      <c r="E31757" s="41"/>
    </row>
    <row r="31758" spans="4:5" x14ac:dyDescent="0.2">
      <c r="D31758" s="1"/>
      <c r="E31758" s="41"/>
    </row>
    <row r="31759" spans="4:5" x14ac:dyDescent="0.2">
      <c r="D31759" s="1"/>
      <c r="E31759" s="41"/>
    </row>
    <row r="31760" spans="4:5" x14ac:dyDescent="0.2">
      <c r="D31760" s="1"/>
      <c r="E31760" s="41"/>
    </row>
    <row r="31761" spans="4:5" x14ac:dyDescent="0.2">
      <c r="D31761" s="1"/>
      <c r="E31761" s="41"/>
    </row>
    <row r="31762" spans="4:5" x14ac:dyDescent="0.2">
      <c r="D31762" s="1"/>
      <c r="E31762" s="41"/>
    </row>
    <row r="31763" spans="4:5" x14ac:dyDescent="0.2">
      <c r="D31763" s="1"/>
      <c r="E31763" s="41"/>
    </row>
    <row r="31764" spans="4:5" x14ac:dyDescent="0.2">
      <c r="D31764" s="1"/>
      <c r="E31764" s="41"/>
    </row>
    <row r="31765" spans="4:5" x14ac:dyDescent="0.2">
      <c r="D31765" s="1"/>
      <c r="E31765" s="41"/>
    </row>
    <row r="31766" spans="4:5" x14ac:dyDescent="0.2">
      <c r="D31766" s="1"/>
      <c r="E31766" s="41"/>
    </row>
    <row r="31767" spans="4:5" x14ac:dyDescent="0.2">
      <c r="D31767" s="1"/>
      <c r="E31767" s="41"/>
    </row>
    <row r="31768" spans="4:5" x14ac:dyDescent="0.2">
      <c r="D31768" s="1"/>
      <c r="E31768" s="41"/>
    </row>
    <row r="31769" spans="4:5" x14ac:dyDescent="0.2">
      <c r="D31769" s="1"/>
      <c r="E31769" s="41"/>
    </row>
    <row r="31770" spans="4:5" x14ac:dyDescent="0.2">
      <c r="D31770" s="1"/>
      <c r="E31770" s="41"/>
    </row>
    <row r="31771" spans="4:5" x14ac:dyDescent="0.2">
      <c r="D31771" s="1"/>
      <c r="E31771" s="41"/>
    </row>
    <row r="31772" spans="4:5" x14ac:dyDescent="0.2">
      <c r="D31772" s="1"/>
      <c r="E31772" s="41"/>
    </row>
    <row r="31773" spans="4:5" x14ac:dyDescent="0.2">
      <c r="D31773" s="1"/>
      <c r="E31773" s="41"/>
    </row>
    <row r="31774" spans="4:5" x14ac:dyDescent="0.2">
      <c r="D31774" s="1"/>
      <c r="E31774" s="41"/>
    </row>
    <row r="31775" spans="4:5" x14ac:dyDescent="0.2">
      <c r="D31775" s="1"/>
      <c r="E31775" s="41"/>
    </row>
    <row r="31776" spans="4:5" x14ac:dyDescent="0.2">
      <c r="D31776" s="1"/>
      <c r="E31776" s="41"/>
    </row>
    <row r="31777" spans="4:5" x14ac:dyDescent="0.2">
      <c r="D31777" s="1"/>
      <c r="E31777" s="41"/>
    </row>
    <row r="31778" spans="4:5" x14ac:dyDescent="0.2">
      <c r="D31778" s="1"/>
      <c r="E31778" s="41"/>
    </row>
    <row r="31779" spans="4:5" x14ac:dyDescent="0.2">
      <c r="D31779" s="1"/>
      <c r="E31779" s="41"/>
    </row>
    <row r="31780" spans="4:5" x14ac:dyDescent="0.2">
      <c r="D31780" s="1"/>
      <c r="E31780" s="41"/>
    </row>
    <row r="31781" spans="4:5" x14ac:dyDescent="0.2">
      <c r="D31781" s="1"/>
      <c r="E31781" s="41"/>
    </row>
    <row r="31782" spans="4:5" x14ac:dyDescent="0.2">
      <c r="D31782" s="1"/>
      <c r="E31782" s="41"/>
    </row>
    <row r="31783" spans="4:5" x14ac:dyDescent="0.2">
      <c r="D31783" s="1"/>
      <c r="E31783" s="41"/>
    </row>
    <row r="31784" spans="4:5" x14ac:dyDescent="0.2">
      <c r="D31784" s="1"/>
      <c r="E31784" s="41"/>
    </row>
    <row r="31785" spans="4:5" x14ac:dyDescent="0.2">
      <c r="D31785" s="1"/>
      <c r="E31785" s="41"/>
    </row>
    <row r="31786" spans="4:5" x14ac:dyDescent="0.2">
      <c r="D31786" s="1"/>
      <c r="E31786" s="41"/>
    </row>
    <row r="31787" spans="4:5" x14ac:dyDescent="0.2">
      <c r="D31787" s="1"/>
      <c r="E31787" s="41"/>
    </row>
    <row r="31788" spans="4:5" x14ac:dyDescent="0.2">
      <c r="D31788" s="1"/>
      <c r="E31788" s="41"/>
    </row>
    <row r="31789" spans="4:5" x14ac:dyDescent="0.2">
      <c r="D31789" s="1"/>
      <c r="E31789" s="41"/>
    </row>
    <row r="31790" spans="4:5" x14ac:dyDescent="0.2">
      <c r="D31790" s="1"/>
      <c r="E31790" s="41"/>
    </row>
    <row r="31791" spans="4:5" x14ac:dyDescent="0.2">
      <c r="D31791" s="1"/>
      <c r="E31791" s="41"/>
    </row>
    <row r="31792" spans="4:5" x14ac:dyDescent="0.2">
      <c r="D31792" s="1"/>
      <c r="E31792" s="41"/>
    </row>
    <row r="31793" spans="4:5" x14ac:dyDescent="0.2">
      <c r="D31793" s="1"/>
      <c r="E31793" s="41"/>
    </row>
    <row r="31794" spans="4:5" x14ac:dyDescent="0.2">
      <c r="D31794" s="1"/>
      <c r="E31794" s="41"/>
    </row>
    <row r="31795" spans="4:5" x14ac:dyDescent="0.2">
      <c r="D31795" s="1"/>
      <c r="E31795" s="41"/>
    </row>
    <row r="31796" spans="4:5" x14ac:dyDescent="0.2">
      <c r="D31796" s="1"/>
      <c r="E31796" s="41"/>
    </row>
    <row r="31797" spans="4:5" x14ac:dyDescent="0.2">
      <c r="D31797" s="1"/>
      <c r="E31797" s="41"/>
    </row>
    <row r="31798" spans="4:5" x14ac:dyDescent="0.2">
      <c r="D31798" s="1"/>
      <c r="E31798" s="41"/>
    </row>
    <row r="31799" spans="4:5" x14ac:dyDescent="0.2">
      <c r="D31799" s="1"/>
      <c r="E31799" s="41"/>
    </row>
    <row r="31800" spans="4:5" x14ac:dyDescent="0.2">
      <c r="D31800" s="1"/>
      <c r="E31800" s="41"/>
    </row>
    <row r="31801" spans="4:5" x14ac:dyDescent="0.2">
      <c r="D31801" s="1"/>
      <c r="E31801" s="41"/>
    </row>
    <row r="31802" spans="4:5" x14ac:dyDescent="0.2">
      <c r="D31802" s="1"/>
      <c r="E31802" s="41"/>
    </row>
    <row r="31803" spans="4:5" x14ac:dyDescent="0.2">
      <c r="D31803" s="1"/>
      <c r="E31803" s="41"/>
    </row>
    <row r="31804" spans="4:5" x14ac:dyDescent="0.2">
      <c r="D31804" s="1"/>
      <c r="E31804" s="41"/>
    </row>
    <row r="31805" spans="4:5" x14ac:dyDescent="0.2">
      <c r="D31805" s="1"/>
      <c r="E31805" s="41"/>
    </row>
    <row r="31806" spans="4:5" x14ac:dyDescent="0.2">
      <c r="D31806" s="1"/>
      <c r="E31806" s="41"/>
    </row>
    <row r="31807" spans="4:5" x14ac:dyDescent="0.2">
      <c r="D31807" s="1"/>
      <c r="E31807" s="41"/>
    </row>
    <row r="31808" spans="4:5" x14ac:dyDescent="0.2">
      <c r="D31808" s="1"/>
      <c r="E31808" s="41"/>
    </row>
    <row r="31809" spans="4:5" x14ac:dyDescent="0.2">
      <c r="D31809" s="1"/>
      <c r="E31809" s="41"/>
    </row>
    <row r="31810" spans="4:5" x14ac:dyDescent="0.2">
      <c r="D31810" s="1"/>
      <c r="E31810" s="41"/>
    </row>
    <row r="31811" spans="4:5" x14ac:dyDescent="0.2">
      <c r="D31811" s="1"/>
      <c r="E31811" s="41"/>
    </row>
    <row r="31812" spans="4:5" x14ac:dyDescent="0.2">
      <c r="D31812" s="1"/>
      <c r="E31812" s="41"/>
    </row>
    <row r="31813" spans="4:5" x14ac:dyDescent="0.2">
      <c r="D31813" s="1"/>
      <c r="E31813" s="41"/>
    </row>
    <row r="31814" spans="4:5" x14ac:dyDescent="0.2">
      <c r="D31814" s="1"/>
      <c r="E31814" s="41"/>
    </row>
    <row r="31815" spans="4:5" x14ac:dyDescent="0.2">
      <c r="D31815" s="1"/>
      <c r="E31815" s="41"/>
    </row>
    <row r="31816" spans="4:5" x14ac:dyDescent="0.2">
      <c r="D31816" s="1"/>
      <c r="E31816" s="41"/>
    </row>
    <row r="31817" spans="4:5" x14ac:dyDescent="0.2">
      <c r="D31817" s="1"/>
      <c r="E31817" s="41"/>
    </row>
    <row r="31818" spans="4:5" x14ac:dyDescent="0.2">
      <c r="D31818" s="1"/>
      <c r="E31818" s="41"/>
    </row>
    <row r="31819" spans="4:5" x14ac:dyDescent="0.2">
      <c r="D31819" s="1"/>
      <c r="E31819" s="41"/>
    </row>
    <row r="31820" spans="4:5" x14ac:dyDescent="0.2">
      <c r="D31820" s="1"/>
      <c r="E31820" s="41"/>
    </row>
    <row r="31821" spans="4:5" x14ac:dyDescent="0.2">
      <c r="D31821" s="1"/>
      <c r="E31821" s="41"/>
    </row>
    <row r="31822" spans="4:5" x14ac:dyDescent="0.2">
      <c r="D31822" s="1"/>
      <c r="E31822" s="41"/>
    </row>
    <row r="31823" spans="4:5" x14ac:dyDescent="0.2">
      <c r="D31823" s="1"/>
      <c r="E31823" s="41"/>
    </row>
    <row r="31824" spans="4:5" x14ac:dyDescent="0.2">
      <c r="D31824" s="1"/>
      <c r="E31824" s="41"/>
    </row>
    <row r="31825" spans="4:5" x14ac:dyDescent="0.2">
      <c r="D31825" s="1"/>
      <c r="E31825" s="41"/>
    </row>
    <row r="31826" spans="4:5" x14ac:dyDescent="0.2">
      <c r="D31826" s="1"/>
      <c r="E31826" s="41"/>
    </row>
    <row r="31827" spans="4:5" x14ac:dyDescent="0.2">
      <c r="D31827" s="1"/>
      <c r="E31827" s="41"/>
    </row>
    <row r="31828" spans="4:5" x14ac:dyDescent="0.2">
      <c r="D31828" s="1"/>
      <c r="E31828" s="41"/>
    </row>
    <row r="31829" spans="4:5" x14ac:dyDescent="0.2">
      <c r="D31829" s="1"/>
      <c r="E31829" s="41"/>
    </row>
    <row r="31830" spans="4:5" x14ac:dyDescent="0.2">
      <c r="D31830" s="1"/>
      <c r="E31830" s="41"/>
    </row>
    <row r="31831" spans="4:5" x14ac:dyDescent="0.2">
      <c r="D31831" s="1"/>
      <c r="E31831" s="41"/>
    </row>
    <row r="31832" spans="4:5" x14ac:dyDescent="0.2">
      <c r="D31832" s="1"/>
      <c r="E31832" s="41"/>
    </row>
    <row r="31833" spans="4:5" x14ac:dyDescent="0.2">
      <c r="D31833" s="1"/>
      <c r="E31833" s="41"/>
    </row>
    <row r="31834" spans="4:5" x14ac:dyDescent="0.2">
      <c r="D31834" s="1"/>
      <c r="E31834" s="41"/>
    </row>
    <row r="31835" spans="4:5" x14ac:dyDescent="0.2">
      <c r="D31835" s="1"/>
      <c r="E31835" s="41"/>
    </row>
    <row r="31836" spans="4:5" x14ac:dyDescent="0.2">
      <c r="D31836" s="1"/>
      <c r="E31836" s="41"/>
    </row>
    <row r="31837" spans="4:5" x14ac:dyDescent="0.2">
      <c r="D31837" s="1"/>
      <c r="E31837" s="41"/>
    </row>
    <row r="31838" spans="4:5" x14ac:dyDescent="0.2">
      <c r="D31838" s="1"/>
      <c r="E31838" s="41"/>
    </row>
    <row r="31839" spans="4:5" x14ac:dyDescent="0.2">
      <c r="D31839" s="1"/>
      <c r="E31839" s="41"/>
    </row>
    <row r="31840" spans="4:5" x14ac:dyDescent="0.2">
      <c r="D31840" s="1"/>
      <c r="E31840" s="41"/>
    </row>
    <row r="31841" spans="4:5" x14ac:dyDescent="0.2">
      <c r="D31841" s="1"/>
      <c r="E31841" s="41"/>
    </row>
    <row r="31842" spans="4:5" x14ac:dyDescent="0.2">
      <c r="D31842" s="1"/>
      <c r="E31842" s="41"/>
    </row>
    <row r="31843" spans="4:5" x14ac:dyDescent="0.2">
      <c r="D31843" s="1"/>
      <c r="E31843" s="41"/>
    </row>
    <row r="31844" spans="4:5" x14ac:dyDescent="0.2">
      <c r="D31844" s="1"/>
      <c r="E31844" s="41"/>
    </row>
    <row r="31845" spans="4:5" x14ac:dyDescent="0.2">
      <c r="D31845" s="1"/>
      <c r="E31845" s="41"/>
    </row>
    <row r="31846" spans="4:5" x14ac:dyDescent="0.2">
      <c r="D31846" s="1"/>
      <c r="E31846" s="41"/>
    </row>
    <row r="31847" spans="4:5" x14ac:dyDescent="0.2">
      <c r="D31847" s="1"/>
      <c r="E31847" s="41"/>
    </row>
    <row r="31848" spans="4:5" x14ac:dyDescent="0.2">
      <c r="D31848" s="1"/>
      <c r="E31848" s="41"/>
    </row>
    <row r="31849" spans="4:5" x14ac:dyDescent="0.2">
      <c r="D31849" s="1"/>
      <c r="E31849" s="41"/>
    </row>
    <row r="31850" spans="4:5" x14ac:dyDescent="0.2">
      <c r="D31850" s="1"/>
      <c r="E31850" s="41"/>
    </row>
    <row r="31851" spans="4:5" x14ac:dyDescent="0.2">
      <c r="D31851" s="1"/>
      <c r="E31851" s="41"/>
    </row>
    <row r="31852" spans="4:5" x14ac:dyDescent="0.2">
      <c r="D31852" s="1"/>
      <c r="E31852" s="41"/>
    </row>
    <row r="31853" spans="4:5" x14ac:dyDescent="0.2">
      <c r="D31853" s="1"/>
      <c r="E31853" s="41"/>
    </row>
    <row r="31854" spans="4:5" x14ac:dyDescent="0.2">
      <c r="D31854" s="1"/>
      <c r="E31854" s="41"/>
    </row>
    <row r="31855" spans="4:5" x14ac:dyDescent="0.2">
      <c r="D31855" s="1"/>
      <c r="E31855" s="41"/>
    </row>
    <row r="31856" spans="4:5" x14ac:dyDescent="0.2">
      <c r="D31856" s="1"/>
      <c r="E31856" s="41"/>
    </row>
    <row r="31857" spans="4:5" x14ac:dyDescent="0.2">
      <c r="D31857" s="1"/>
      <c r="E31857" s="41"/>
    </row>
    <row r="31858" spans="4:5" x14ac:dyDescent="0.2">
      <c r="D31858" s="1"/>
      <c r="E31858" s="41"/>
    </row>
    <row r="31859" spans="4:5" x14ac:dyDescent="0.2">
      <c r="D31859" s="1"/>
      <c r="E31859" s="41"/>
    </row>
    <row r="31860" spans="4:5" x14ac:dyDescent="0.2">
      <c r="D31860" s="1"/>
      <c r="E31860" s="41"/>
    </row>
    <row r="31861" spans="4:5" x14ac:dyDescent="0.2">
      <c r="D31861" s="1"/>
      <c r="E31861" s="41"/>
    </row>
    <row r="31862" spans="4:5" x14ac:dyDescent="0.2">
      <c r="D31862" s="1"/>
      <c r="E31862" s="41"/>
    </row>
    <row r="31863" spans="4:5" x14ac:dyDescent="0.2">
      <c r="D31863" s="1"/>
      <c r="E31863" s="41"/>
    </row>
    <row r="31864" spans="4:5" x14ac:dyDescent="0.2">
      <c r="D31864" s="1"/>
      <c r="E31864" s="41"/>
    </row>
    <row r="31865" spans="4:5" x14ac:dyDescent="0.2">
      <c r="D31865" s="1"/>
      <c r="E31865" s="41"/>
    </row>
    <row r="31866" spans="4:5" x14ac:dyDescent="0.2">
      <c r="D31866" s="1"/>
      <c r="E31866" s="41"/>
    </row>
    <row r="31867" spans="4:5" x14ac:dyDescent="0.2">
      <c r="D31867" s="1"/>
      <c r="E31867" s="41"/>
    </row>
    <row r="31868" spans="4:5" x14ac:dyDescent="0.2">
      <c r="D31868" s="1"/>
      <c r="E31868" s="41"/>
    </row>
    <row r="31869" spans="4:5" x14ac:dyDescent="0.2">
      <c r="D31869" s="1"/>
      <c r="E31869" s="41"/>
    </row>
    <row r="31870" spans="4:5" x14ac:dyDescent="0.2">
      <c r="D31870" s="1"/>
      <c r="E31870" s="41"/>
    </row>
    <row r="31871" spans="4:5" x14ac:dyDescent="0.2">
      <c r="D31871" s="1"/>
      <c r="E31871" s="41"/>
    </row>
    <row r="31872" spans="4:5" x14ac:dyDescent="0.2">
      <c r="D31872" s="1"/>
      <c r="E31872" s="41"/>
    </row>
    <row r="31873" spans="4:5" x14ac:dyDescent="0.2">
      <c r="D31873" s="1"/>
      <c r="E31873" s="41"/>
    </row>
    <row r="31874" spans="4:5" x14ac:dyDescent="0.2">
      <c r="D31874" s="1"/>
      <c r="E31874" s="41"/>
    </row>
    <row r="31875" spans="4:5" x14ac:dyDescent="0.2">
      <c r="D31875" s="1"/>
      <c r="E31875" s="41"/>
    </row>
    <row r="31876" spans="4:5" x14ac:dyDescent="0.2">
      <c r="D31876" s="1"/>
      <c r="E31876" s="41"/>
    </row>
    <row r="31877" spans="4:5" x14ac:dyDescent="0.2">
      <c r="D31877" s="1"/>
      <c r="E31877" s="41"/>
    </row>
    <row r="31878" spans="4:5" x14ac:dyDescent="0.2">
      <c r="D31878" s="1"/>
      <c r="E31878" s="41"/>
    </row>
    <row r="31879" spans="4:5" x14ac:dyDescent="0.2">
      <c r="D31879" s="1"/>
      <c r="E31879" s="41"/>
    </row>
    <row r="31880" spans="4:5" x14ac:dyDescent="0.2">
      <c r="D31880" s="1"/>
      <c r="E31880" s="41"/>
    </row>
    <row r="31881" spans="4:5" x14ac:dyDescent="0.2">
      <c r="D31881" s="1"/>
      <c r="E31881" s="41"/>
    </row>
    <row r="31882" spans="4:5" x14ac:dyDescent="0.2">
      <c r="D31882" s="1"/>
      <c r="E31882" s="41"/>
    </row>
    <row r="31883" spans="4:5" x14ac:dyDescent="0.2">
      <c r="D31883" s="1"/>
      <c r="E31883" s="41"/>
    </row>
    <row r="31884" spans="4:5" x14ac:dyDescent="0.2">
      <c r="D31884" s="1"/>
      <c r="E31884" s="41"/>
    </row>
    <row r="31885" spans="4:5" x14ac:dyDescent="0.2">
      <c r="D31885" s="1"/>
      <c r="E31885" s="41"/>
    </row>
    <row r="31886" spans="4:5" x14ac:dyDescent="0.2">
      <c r="D31886" s="1"/>
      <c r="E31886" s="41"/>
    </row>
    <row r="31887" spans="4:5" x14ac:dyDescent="0.2">
      <c r="D31887" s="1"/>
      <c r="E31887" s="41"/>
    </row>
    <row r="31888" spans="4:5" x14ac:dyDescent="0.2">
      <c r="D31888" s="1"/>
      <c r="E31888" s="41"/>
    </row>
    <row r="31889" spans="4:5" x14ac:dyDescent="0.2">
      <c r="D31889" s="1"/>
      <c r="E31889" s="41"/>
    </row>
    <row r="31890" spans="4:5" x14ac:dyDescent="0.2">
      <c r="D31890" s="1"/>
      <c r="E31890" s="41"/>
    </row>
    <row r="31891" spans="4:5" x14ac:dyDescent="0.2">
      <c r="D31891" s="1"/>
      <c r="E31891" s="41"/>
    </row>
    <row r="31892" spans="4:5" x14ac:dyDescent="0.2">
      <c r="D31892" s="1"/>
      <c r="E31892" s="41"/>
    </row>
    <row r="31893" spans="4:5" x14ac:dyDescent="0.2">
      <c r="D31893" s="1"/>
      <c r="E31893" s="41"/>
    </row>
    <row r="31894" spans="4:5" x14ac:dyDescent="0.2">
      <c r="D31894" s="1"/>
      <c r="E31894" s="41"/>
    </row>
    <row r="31895" spans="4:5" x14ac:dyDescent="0.2">
      <c r="D31895" s="1"/>
      <c r="E31895" s="41"/>
    </row>
    <row r="31896" spans="4:5" x14ac:dyDescent="0.2">
      <c r="D31896" s="1"/>
      <c r="E31896" s="41"/>
    </row>
    <row r="31897" spans="4:5" x14ac:dyDescent="0.2">
      <c r="D31897" s="1"/>
      <c r="E31897" s="41"/>
    </row>
    <row r="31898" spans="4:5" x14ac:dyDescent="0.2">
      <c r="D31898" s="1"/>
      <c r="E31898" s="41"/>
    </row>
    <row r="31899" spans="4:5" x14ac:dyDescent="0.2">
      <c r="D31899" s="1"/>
      <c r="E31899" s="41"/>
    </row>
    <row r="31900" spans="4:5" x14ac:dyDescent="0.2">
      <c r="D31900" s="1"/>
      <c r="E31900" s="41"/>
    </row>
    <row r="31901" spans="4:5" x14ac:dyDescent="0.2">
      <c r="D31901" s="1"/>
      <c r="E31901" s="41"/>
    </row>
    <row r="31902" spans="4:5" x14ac:dyDescent="0.2">
      <c r="D31902" s="1"/>
      <c r="E31902" s="41"/>
    </row>
    <row r="31903" spans="4:5" x14ac:dyDescent="0.2">
      <c r="D31903" s="1"/>
      <c r="E31903" s="41"/>
    </row>
    <row r="31904" spans="4:5" x14ac:dyDescent="0.2">
      <c r="D31904" s="1"/>
      <c r="E31904" s="41"/>
    </row>
    <row r="31905" spans="4:5" x14ac:dyDescent="0.2">
      <c r="D31905" s="1"/>
      <c r="E31905" s="41"/>
    </row>
    <row r="31906" spans="4:5" x14ac:dyDescent="0.2">
      <c r="D31906" s="1"/>
      <c r="E31906" s="41"/>
    </row>
    <row r="31907" spans="4:5" x14ac:dyDescent="0.2">
      <c r="D31907" s="1"/>
      <c r="E31907" s="41"/>
    </row>
    <row r="31908" spans="4:5" x14ac:dyDescent="0.2">
      <c r="D31908" s="1"/>
      <c r="E31908" s="41"/>
    </row>
    <row r="31909" spans="4:5" x14ac:dyDescent="0.2">
      <c r="D31909" s="1"/>
      <c r="E31909" s="41"/>
    </row>
    <row r="31910" spans="4:5" x14ac:dyDescent="0.2">
      <c r="D31910" s="1"/>
      <c r="E31910" s="41"/>
    </row>
    <row r="31911" spans="4:5" x14ac:dyDescent="0.2">
      <c r="D31911" s="1"/>
      <c r="E31911" s="41"/>
    </row>
    <row r="31912" spans="4:5" x14ac:dyDescent="0.2">
      <c r="D31912" s="1"/>
      <c r="E31912" s="41"/>
    </row>
    <row r="31913" spans="4:5" x14ac:dyDescent="0.2">
      <c r="D31913" s="1"/>
      <c r="E31913" s="41"/>
    </row>
    <row r="31914" spans="4:5" x14ac:dyDescent="0.2">
      <c r="D31914" s="1"/>
      <c r="E31914" s="41"/>
    </row>
    <row r="31915" spans="4:5" x14ac:dyDescent="0.2">
      <c r="D31915" s="1"/>
      <c r="E31915" s="41"/>
    </row>
    <row r="31916" spans="4:5" x14ac:dyDescent="0.2">
      <c r="D31916" s="1"/>
      <c r="E31916" s="41"/>
    </row>
    <row r="31917" spans="4:5" x14ac:dyDescent="0.2">
      <c r="D31917" s="1"/>
      <c r="E31917" s="41"/>
    </row>
    <row r="31918" spans="4:5" x14ac:dyDescent="0.2">
      <c r="D31918" s="1"/>
      <c r="E31918" s="41"/>
    </row>
    <row r="31919" spans="4:5" x14ac:dyDescent="0.2">
      <c r="D31919" s="1"/>
      <c r="E31919" s="41"/>
    </row>
    <row r="31920" spans="4:5" x14ac:dyDescent="0.2">
      <c r="D31920" s="1"/>
      <c r="E31920" s="41"/>
    </row>
    <row r="31921" spans="4:5" x14ac:dyDescent="0.2">
      <c r="D31921" s="1"/>
      <c r="E31921" s="41"/>
    </row>
    <row r="31922" spans="4:5" x14ac:dyDescent="0.2">
      <c r="D31922" s="1"/>
      <c r="E31922" s="41"/>
    </row>
    <row r="31923" spans="4:5" x14ac:dyDescent="0.2">
      <c r="D31923" s="1"/>
      <c r="E31923" s="41"/>
    </row>
    <row r="31924" spans="4:5" x14ac:dyDescent="0.2">
      <c r="D31924" s="1"/>
      <c r="E31924" s="41"/>
    </row>
    <row r="31925" spans="4:5" x14ac:dyDescent="0.2">
      <c r="D31925" s="1"/>
      <c r="E31925" s="41"/>
    </row>
    <row r="31926" spans="4:5" x14ac:dyDescent="0.2">
      <c r="D31926" s="1"/>
      <c r="E31926" s="41"/>
    </row>
    <row r="31927" spans="4:5" x14ac:dyDescent="0.2">
      <c r="D31927" s="1"/>
      <c r="E31927" s="41"/>
    </row>
    <row r="31928" spans="4:5" x14ac:dyDescent="0.2">
      <c r="D31928" s="1"/>
      <c r="E31928" s="41"/>
    </row>
    <row r="31929" spans="4:5" x14ac:dyDescent="0.2">
      <c r="D31929" s="1"/>
      <c r="E31929" s="41"/>
    </row>
    <row r="31930" spans="4:5" x14ac:dyDescent="0.2">
      <c r="D31930" s="1"/>
      <c r="E31930" s="41"/>
    </row>
    <row r="31931" spans="4:5" x14ac:dyDescent="0.2">
      <c r="D31931" s="1"/>
      <c r="E31931" s="41"/>
    </row>
    <row r="31932" spans="4:5" x14ac:dyDescent="0.2">
      <c r="D31932" s="1"/>
      <c r="E31932" s="41"/>
    </row>
    <row r="31933" spans="4:5" x14ac:dyDescent="0.2">
      <c r="D31933" s="1"/>
      <c r="E31933" s="41"/>
    </row>
    <row r="31934" spans="4:5" x14ac:dyDescent="0.2">
      <c r="D31934" s="1"/>
      <c r="E31934" s="41"/>
    </row>
    <row r="31935" spans="4:5" x14ac:dyDescent="0.2">
      <c r="D31935" s="1"/>
      <c r="E31935" s="41"/>
    </row>
    <row r="31936" spans="4:5" x14ac:dyDescent="0.2">
      <c r="D31936" s="1"/>
      <c r="E31936" s="41"/>
    </row>
    <row r="31937" spans="4:5" x14ac:dyDescent="0.2">
      <c r="D31937" s="1"/>
      <c r="E31937" s="41"/>
    </row>
    <row r="31938" spans="4:5" x14ac:dyDescent="0.2">
      <c r="D31938" s="1"/>
      <c r="E31938" s="41"/>
    </row>
    <row r="31939" spans="4:5" x14ac:dyDescent="0.2">
      <c r="D31939" s="1"/>
      <c r="E31939" s="41"/>
    </row>
    <row r="31940" spans="4:5" x14ac:dyDescent="0.2">
      <c r="D31940" s="1"/>
      <c r="E31940" s="41"/>
    </row>
    <row r="31941" spans="4:5" x14ac:dyDescent="0.2">
      <c r="D31941" s="1"/>
      <c r="E31941" s="41"/>
    </row>
    <row r="31942" spans="4:5" x14ac:dyDescent="0.2">
      <c r="D31942" s="1"/>
      <c r="E31942" s="41"/>
    </row>
    <row r="31943" spans="4:5" x14ac:dyDescent="0.2">
      <c r="D31943" s="1"/>
      <c r="E31943" s="41"/>
    </row>
    <row r="31944" spans="4:5" x14ac:dyDescent="0.2">
      <c r="D31944" s="1"/>
      <c r="E31944" s="41"/>
    </row>
    <row r="31945" spans="4:5" x14ac:dyDescent="0.2">
      <c r="D31945" s="1"/>
      <c r="E31945" s="41"/>
    </row>
    <row r="31946" spans="4:5" x14ac:dyDescent="0.2">
      <c r="D31946" s="1"/>
      <c r="E31946" s="41"/>
    </row>
    <row r="31947" spans="4:5" x14ac:dyDescent="0.2">
      <c r="D31947" s="1"/>
      <c r="E31947" s="41"/>
    </row>
    <row r="31948" spans="4:5" x14ac:dyDescent="0.2">
      <c r="D31948" s="1"/>
      <c r="E31948" s="41"/>
    </row>
    <row r="31949" spans="4:5" x14ac:dyDescent="0.2">
      <c r="D31949" s="1"/>
      <c r="E31949" s="41"/>
    </row>
    <row r="31950" spans="4:5" x14ac:dyDescent="0.2">
      <c r="D31950" s="1"/>
      <c r="E31950" s="41"/>
    </row>
    <row r="31951" spans="4:5" x14ac:dyDescent="0.2">
      <c r="D31951" s="1"/>
      <c r="E31951" s="41"/>
    </row>
    <row r="31952" spans="4:5" x14ac:dyDescent="0.2">
      <c r="D31952" s="1"/>
      <c r="E31952" s="41"/>
    </row>
    <row r="31953" spans="4:5" x14ac:dyDescent="0.2">
      <c r="D31953" s="1"/>
      <c r="E31953" s="41"/>
    </row>
    <row r="31954" spans="4:5" x14ac:dyDescent="0.2">
      <c r="D31954" s="1"/>
      <c r="E31954" s="41"/>
    </row>
    <row r="31955" spans="4:5" x14ac:dyDescent="0.2">
      <c r="D31955" s="1"/>
      <c r="E31955" s="41"/>
    </row>
    <row r="31956" spans="4:5" x14ac:dyDescent="0.2">
      <c r="D31956" s="1"/>
      <c r="E31956" s="41"/>
    </row>
    <row r="31957" spans="4:5" x14ac:dyDescent="0.2">
      <c r="D31957" s="1"/>
      <c r="E31957" s="41"/>
    </row>
    <row r="31958" spans="4:5" x14ac:dyDescent="0.2">
      <c r="D31958" s="1"/>
      <c r="E31958" s="41"/>
    </row>
    <row r="31959" spans="4:5" x14ac:dyDescent="0.2">
      <c r="D31959" s="1"/>
      <c r="E31959" s="41"/>
    </row>
    <row r="31960" spans="4:5" x14ac:dyDescent="0.2">
      <c r="D31960" s="1"/>
      <c r="E31960" s="41"/>
    </row>
    <row r="31961" spans="4:5" x14ac:dyDescent="0.2">
      <c r="D31961" s="1"/>
      <c r="E31961" s="41"/>
    </row>
    <row r="31962" spans="4:5" x14ac:dyDescent="0.2">
      <c r="D31962" s="1"/>
      <c r="E31962" s="41"/>
    </row>
    <row r="31963" spans="4:5" x14ac:dyDescent="0.2">
      <c r="D31963" s="1"/>
      <c r="E31963" s="41"/>
    </row>
    <row r="31964" spans="4:5" x14ac:dyDescent="0.2">
      <c r="D31964" s="1"/>
      <c r="E31964" s="41"/>
    </row>
    <row r="31965" spans="4:5" x14ac:dyDescent="0.2">
      <c r="D31965" s="1"/>
      <c r="E31965" s="41"/>
    </row>
    <row r="31966" spans="4:5" x14ac:dyDescent="0.2">
      <c r="D31966" s="1"/>
      <c r="E31966" s="41"/>
    </row>
    <row r="31967" spans="4:5" x14ac:dyDescent="0.2">
      <c r="D31967" s="1"/>
      <c r="E31967" s="41"/>
    </row>
    <row r="31968" spans="4:5" x14ac:dyDescent="0.2">
      <c r="D31968" s="1"/>
      <c r="E31968" s="41"/>
    </row>
    <row r="31969" spans="4:5" x14ac:dyDescent="0.2">
      <c r="D31969" s="1"/>
      <c r="E31969" s="41"/>
    </row>
    <row r="31970" spans="4:5" x14ac:dyDescent="0.2">
      <c r="D31970" s="1"/>
      <c r="E31970" s="41"/>
    </row>
    <row r="31971" spans="4:5" x14ac:dyDescent="0.2">
      <c r="D31971" s="1"/>
      <c r="E31971" s="41"/>
    </row>
    <row r="31972" spans="4:5" x14ac:dyDescent="0.2">
      <c r="D31972" s="1"/>
      <c r="E31972" s="41"/>
    </row>
    <row r="31973" spans="4:5" x14ac:dyDescent="0.2">
      <c r="D31973" s="1"/>
      <c r="E31973" s="41"/>
    </row>
    <row r="31974" spans="4:5" x14ac:dyDescent="0.2">
      <c r="D31974" s="1"/>
      <c r="E31974" s="41"/>
    </row>
    <row r="31975" spans="4:5" x14ac:dyDescent="0.2">
      <c r="D31975" s="1"/>
      <c r="E31975" s="41"/>
    </row>
    <row r="31976" spans="4:5" x14ac:dyDescent="0.2">
      <c r="D31976" s="1"/>
      <c r="E31976" s="41"/>
    </row>
    <row r="31977" spans="4:5" x14ac:dyDescent="0.2">
      <c r="D31977" s="1"/>
      <c r="E31977" s="41"/>
    </row>
    <row r="31978" spans="4:5" x14ac:dyDescent="0.2">
      <c r="D31978" s="1"/>
      <c r="E31978" s="41"/>
    </row>
    <row r="31979" spans="4:5" x14ac:dyDescent="0.2">
      <c r="D31979" s="1"/>
      <c r="E31979" s="41"/>
    </row>
    <row r="31980" spans="4:5" x14ac:dyDescent="0.2">
      <c r="D31980" s="1"/>
      <c r="E31980" s="41"/>
    </row>
    <row r="31981" spans="4:5" x14ac:dyDescent="0.2">
      <c r="D31981" s="1"/>
      <c r="E31981" s="41"/>
    </row>
    <row r="31982" spans="4:5" x14ac:dyDescent="0.2">
      <c r="D31982" s="1"/>
      <c r="E31982" s="41"/>
    </row>
    <row r="31983" spans="4:5" x14ac:dyDescent="0.2">
      <c r="D31983" s="1"/>
      <c r="E31983" s="41"/>
    </row>
    <row r="31984" spans="4:5" x14ac:dyDescent="0.2">
      <c r="D31984" s="1"/>
      <c r="E31984" s="41"/>
    </row>
    <row r="31985" spans="4:5" x14ac:dyDescent="0.2">
      <c r="D31985" s="1"/>
      <c r="E31985" s="41"/>
    </row>
    <row r="31986" spans="4:5" x14ac:dyDescent="0.2">
      <c r="D31986" s="1"/>
      <c r="E31986" s="41"/>
    </row>
    <row r="31987" spans="4:5" x14ac:dyDescent="0.2">
      <c r="D31987" s="1"/>
      <c r="E31987" s="41"/>
    </row>
    <row r="31988" spans="4:5" x14ac:dyDescent="0.2">
      <c r="D31988" s="1"/>
      <c r="E31988" s="41"/>
    </row>
    <row r="31989" spans="4:5" x14ac:dyDescent="0.2">
      <c r="D31989" s="1"/>
      <c r="E31989" s="41"/>
    </row>
    <row r="31990" spans="4:5" x14ac:dyDescent="0.2">
      <c r="D31990" s="1"/>
      <c r="E31990" s="41"/>
    </row>
    <row r="31991" spans="4:5" x14ac:dyDescent="0.2">
      <c r="D31991" s="1"/>
      <c r="E31991" s="41"/>
    </row>
    <row r="31992" spans="4:5" x14ac:dyDescent="0.2">
      <c r="D31992" s="1"/>
      <c r="E31992" s="41"/>
    </row>
    <row r="31993" spans="4:5" x14ac:dyDescent="0.2">
      <c r="D31993" s="1"/>
      <c r="E31993" s="41"/>
    </row>
    <row r="31994" spans="4:5" x14ac:dyDescent="0.2">
      <c r="D31994" s="1"/>
      <c r="E31994" s="41"/>
    </row>
    <row r="31995" spans="4:5" x14ac:dyDescent="0.2">
      <c r="D31995" s="1"/>
      <c r="E31995" s="41"/>
    </row>
    <row r="31996" spans="4:5" x14ac:dyDescent="0.2">
      <c r="D31996" s="1"/>
      <c r="E31996" s="41"/>
    </row>
    <row r="31997" spans="4:5" x14ac:dyDescent="0.2">
      <c r="D31997" s="1"/>
      <c r="E31997" s="41"/>
    </row>
    <row r="31998" spans="4:5" x14ac:dyDescent="0.2">
      <c r="D31998" s="1"/>
      <c r="E31998" s="41"/>
    </row>
    <row r="31999" spans="4:5" x14ac:dyDescent="0.2">
      <c r="D31999" s="1"/>
      <c r="E31999" s="41"/>
    </row>
    <row r="32000" spans="4:5" x14ac:dyDescent="0.2">
      <c r="D32000" s="1"/>
      <c r="E32000" s="41"/>
    </row>
    <row r="32001" spans="4:5" x14ac:dyDescent="0.2">
      <c r="D32001" s="1"/>
      <c r="E32001" s="41"/>
    </row>
    <row r="32002" spans="4:5" x14ac:dyDescent="0.2">
      <c r="D32002" s="1"/>
      <c r="E32002" s="41"/>
    </row>
    <row r="32003" spans="4:5" x14ac:dyDescent="0.2">
      <c r="D32003" s="1"/>
      <c r="E32003" s="41"/>
    </row>
    <row r="32004" spans="4:5" x14ac:dyDescent="0.2">
      <c r="D32004" s="1"/>
      <c r="E32004" s="41"/>
    </row>
    <row r="32005" spans="4:5" x14ac:dyDescent="0.2">
      <c r="D32005" s="1"/>
      <c r="E32005" s="41"/>
    </row>
    <row r="32006" spans="4:5" x14ac:dyDescent="0.2">
      <c r="D32006" s="1"/>
      <c r="E32006" s="41"/>
    </row>
    <row r="32007" spans="4:5" x14ac:dyDescent="0.2">
      <c r="D32007" s="1"/>
      <c r="E32007" s="41"/>
    </row>
    <row r="32008" spans="4:5" x14ac:dyDescent="0.2">
      <c r="D32008" s="1"/>
      <c r="E32008" s="41"/>
    </row>
    <row r="32009" spans="4:5" x14ac:dyDescent="0.2">
      <c r="D32009" s="1"/>
      <c r="E32009" s="41"/>
    </row>
    <row r="32010" spans="4:5" x14ac:dyDescent="0.2">
      <c r="D32010" s="1"/>
      <c r="E32010" s="41"/>
    </row>
    <row r="32011" spans="4:5" x14ac:dyDescent="0.2">
      <c r="D32011" s="1"/>
      <c r="E32011" s="41"/>
    </row>
    <row r="32012" spans="4:5" x14ac:dyDescent="0.2">
      <c r="D32012" s="1"/>
      <c r="E32012" s="41"/>
    </row>
    <row r="32013" spans="4:5" x14ac:dyDescent="0.2">
      <c r="D32013" s="1"/>
      <c r="E32013" s="41"/>
    </row>
    <row r="32014" spans="4:5" x14ac:dyDescent="0.2">
      <c r="D32014" s="1"/>
      <c r="E32014" s="41"/>
    </row>
    <row r="32015" spans="4:5" x14ac:dyDescent="0.2">
      <c r="D32015" s="1"/>
      <c r="E32015" s="41"/>
    </row>
    <row r="32016" spans="4:5" x14ac:dyDescent="0.2">
      <c r="D32016" s="1"/>
      <c r="E32016" s="41"/>
    </row>
    <row r="32017" spans="4:5" x14ac:dyDescent="0.2">
      <c r="D32017" s="1"/>
      <c r="E32017" s="41"/>
    </row>
    <row r="32018" spans="4:5" x14ac:dyDescent="0.2">
      <c r="D32018" s="1"/>
      <c r="E32018" s="41"/>
    </row>
    <row r="32019" spans="4:5" x14ac:dyDescent="0.2">
      <c r="D32019" s="1"/>
      <c r="E32019" s="41"/>
    </row>
    <row r="32020" spans="4:5" x14ac:dyDescent="0.2">
      <c r="D32020" s="1"/>
      <c r="E32020" s="41"/>
    </row>
    <row r="32021" spans="4:5" x14ac:dyDescent="0.2">
      <c r="D32021" s="1"/>
      <c r="E32021" s="41"/>
    </row>
    <row r="32022" spans="4:5" x14ac:dyDescent="0.2">
      <c r="D32022" s="1"/>
      <c r="E32022" s="41"/>
    </row>
    <row r="32023" spans="4:5" x14ac:dyDescent="0.2">
      <c r="D32023" s="1"/>
      <c r="E32023" s="41"/>
    </row>
    <row r="32024" spans="4:5" x14ac:dyDescent="0.2">
      <c r="D32024" s="1"/>
      <c r="E32024" s="41"/>
    </row>
    <row r="32025" spans="4:5" x14ac:dyDescent="0.2">
      <c r="D32025" s="1"/>
      <c r="E32025" s="41"/>
    </row>
    <row r="32026" spans="4:5" x14ac:dyDescent="0.2">
      <c r="D32026" s="1"/>
      <c r="E32026" s="41"/>
    </row>
    <row r="32027" spans="4:5" x14ac:dyDescent="0.2">
      <c r="D32027" s="1"/>
      <c r="E32027" s="41"/>
    </row>
    <row r="32028" spans="4:5" x14ac:dyDescent="0.2">
      <c r="D32028" s="1"/>
      <c r="E32028" s="41"/>
    </row>
    <row r="32029" spans="4:5" x14ac:dyDescent="0.2">
      <c r="D32029" s="1"/>
      <c r="E32029" s="41"/>
    </row>
    <row r="32030" spans="4:5" x14ac:dyDescent="0.2">
      <c r="D32030" s="1"/>
      <c r="E32030" s="41"/>
    </row>
    <row r="32031" spans="4:5" x14ac:dyDescent="0.2">
      <c r="D32031" s="1"/>
      <c r="E32031" s="41"/>
    </row>
    <row r="32032" spans="4:5" x14ac:dyDescent="0.2">
      <c r="D32032" s="1"/>
      <c r="E32032" s="41"/>
    </row>
    <row r="32033" spans="4:5" x14ac:dyDescent="0.2">
      <c r="D32033" s="1"/>
      <c r="E32033" s="41"/>
    </row>
    <row r="32034" spans="4:5" x14ac:dyDescent="0.2">
      <c r="D32034" s="1"/>
      <c r="E32034" s="41"/>
    </row>
    <row r="32035" spans="4:5" x14ac:dyDescent="0.2">
      <c r="D32035" s="1"/>
      <c r="E32035" s="41"/>
    </row>
    <row r="32036" spans="4:5" x14ac:dyDescent="0.2">
      <c r="D32036" s="1"/>
      <c r="E32036" s="41"/>
    </row>
    <row r="32037" spans="4:5" x14ac:dyDescent="0.2">
      <c r="D32037" s="1"/>
      <c r="E32037" s="41"/>
    </row>
    <row r="32038" spans="4:5" x14ac:dyDescent="0.2">
      <c r="D32038" s="1"/>
      <c r="E32038" s="41"/>
    </row>
    <row r="32039" spans="4:5" x14ac:dyDescent="0.2">
      <c r="D32039" s="1"/>
      <c r="E32039" s="41"/>
    </row>
    <row r="32040" spans="4:5" x14ac:dyDescent="0.2">
      <c r="D32040" s="1"/>
      <c r="E32040" s="41"/>
    </row>
    <row r="32041" spans="4:5" x14ac:dyDescent="0.2">
      <c r="D32041" s="1"/>
      <c r="E32041" s="41"/>
    </row>
    <row r="32042" spans="4:5" x14ac:dyDescent="0.2">
      <c r="D32042" s="1"/>
      <c r="E32042" s="41"/>
    </row>
    <row r="32043" spans="4:5" x14ac:dyDescent="0.2">
      <c r="D32043" s="1"/>
      <c r="E32043" s="41"/>
    </row>
    <row r="32044" spans="4:5" x14ac:dyDescent="0.2">
      <c r="D32044" s="1"/>
      <c r="E32044" s="41"/>
    </row>
    <row r="32045" spans="4:5" x14ac:dyDescent="0.2">
      <c r="D32045" s="1"/>
      <c r="E32045" s="41"/>
    </row>
    <row r="32046" spans="4:5" x14ac:dyDescent="0.2">
      <c r="D32046" s="1"/>
      <c r="E32046" s="41"/>
    </row>
    <row r="32047" spans="4:5" x14ac:dyDescent="0.2">
      <c r="D32047" s="1"/>
      <c r="E32047" s="41"/>
    </row>
    <row r="32048" spans="4:5" x14ac:dyDescent="0.2">
      <c r="D32048" s="1"/>
      <c r="E32048" s="41"/>
    </row>
    <row r="32049" spans="4:5" x14ac:dyDescent="0.2">
      <c r="D32049" s="1"/>
      <c r="E32049" s="41"/>
    </row>
    <row r="32050" spans="4:5" x14ac:dyDescent="0.2">
      <c r="D32050" s="1"/>
      <c r="E32050" s="41"/>
    </row>
    <row r="32051" spans="4:5" x14ac:dyDescent="0.2">
      <c r="D32051" s="1"/>
      <c r="E32051" s="41"/>
    </row>
    <row r="32052" spans="4:5" x14ac:dyDescent="0.2">
      <c r="D32052" s="1"/>
      <c r="E32052" s="41"/>
    </row>
    <row r="32053" spans="4:5" x14ac:dyDescent="0.2">
      <c r="D32053" s="1"/>
      <c r="E32053" s="41"/>
    </row>
    <row r="32054" spans="4:5" x14ac:dyDescent="0.2">
      <c r="D32054" s="1"/>
      <c r="E32054" s="41"/>
    </row>
    <row r="32055" spans="4:5" x14ac:dyDescent="0.2">
      <c r="D32055" s="1"/>
      <c r="E32055" s="41"/>
    </row>
    <row r="32056" spans="4:5" x14ac:dyDescent="0.2">
      <c r="D32056" s="1"/>
      <c r="E32056" s="41"/>
    </row>
    <row r="32057" spans="4:5" x14ac:dyDescent="0.2">
      <c r="D32057" s="1"/>
      <c r="E32057" s="41"/>
    </row>
    <row r="32058" spans="4:5" x14ac:dyDescent="0.2">
      <c r="D32058" s="1"/>
      <c r="E32058" s="41"/>
    </row>
    <row r="32059" spans="4:5" x14ac:dyDescent="0.2">
      <c r="D32059" s="1"/>
      <c r="E32059" s="41"/>
    </row>
    <row r="32060" spans="4:5" x14ac:dyDescent="0.2">
      <c r="D32060" s="1"/>
      <c r="E32060" s="41"/>
    </row>
    <row r="32061" spans="4:5" x14ac:dyDescent="0.2">
      <c r="D32061" s="1"/>
      <c r="E32061" s="41"/>
    </row>
    <row r="32062" spans="4:5" x14ac:dyDescent="0.2">
      <c r="D32062" s="1"/>
      <c r="E32062" s="41"/>
    </row>
    <row r="32063" spans="4:5" x14ac:dyDescent="0.2">
      <c r="D32063" s="1"/>
      <c r="E32063" s="41"/>
    </row>
    <row r="32064" spans="4:5" x14ac:dyDescent="0.2">
      <c r="D32064" s="1"/>
      <c r="E32064" s="41"/>
    </row>
    <row r="32065" spans="4:5" x14ac:dyDescent="0.2">
      <c r="D32065" s="1"/>
      <c r="E32065" s="41"/>
    </row>
    <row r="32066" spans="4:5" x14ac:dyDescent="0.2">
      <c r="D32066" s="1"/>
      <c r="E32066" s="41"/>
    </row>
    <row r="32067" spans="4:5" x14ac:dyDescent="0.2">
      <c r="D32067" s="1"/>
      <c r="E32067" s="41"/>
    </row>
    <row r="32068" spans="4:5" x14ac:dyDescent="0.2">
      <c r="D32068" s="1"/>
      <c r="E32068" s="41"/>
    </row>
    <row r="32069" spans="4:5" x14ac:dyDescent="0.2">
      <c r="D32069" s="1"/>
      <c r="E32069" s="41"/>
    </row>
    <row r="32070" spans="4:5" x14ac:dyDescent="0.2">
      <c r="D32070" s="1"/>
      <c r="E32070" s="41"/>
    </row>
    <row r="32071" spans="4:5" x14ac:dyDescent="0.2">
      <c r="D32071" s="1"/>
      <c r="E32071" s="41"/>
    </row>
    <row r="32072" spans="4:5" x14ac:dyDescent="0.2">
      <c r="D32072" s="1"/>
      <c r="E32072" s="41"/>
    </row>
    <row r="32073" spans="4:5" x14ac:dyDescent="0.2">
      <c r="D32073" s="1"/>
      <c r="E32073" s="41"/>
    </row>
    <row r="32074" spans="4:5" x14ac:dyDescent="0.2">
      <c r="D32074" s="1"/>
      <c r="E32074" s="41"/>
    </row>
    <row r="32075" spans="4:5" x14ac:dyDescent="0.2">
      <c r="D32075" s="1"/>
      <c r="E32075" s="41"/>
    </row>
    <row r="32076" spans="4:5" x14ac:dyDescent="0.2">
      <c r="D32076" s="1"/>
      <c r="E32076" s="41"/>
    </row>
    <row r="32077" spans="4:5" x14ac:dyDescent="0.2">
      <c r="D32077" s="1"/>
      <c r="E32077" s="41"/>
    </row>
    <row r="32078" spans="4:5" x14ac:dyDescent="0.2">
      <c r="D32078" s="1"/>
      <c r="E32078" s="41"/>
    </row>
    <row r="32079" spans="4:5" x14ac:dyDescent="0.2">
      <c r="D32079" s="1"/>
      <c r="E32079" s="41"/>
    </row>
    <row r="32080" spans="4:5" x14ac:dyDescent="0.2">
      <c r="D32080" s="1"/>
      <c r="E32080" s="41"/>
    </row>
    <row r="32081" spans="4:5" x14ac:dyDescent="0.2">
      <c r="D32081" s="1"/>
      <c r="E32081" s="41"/>
    </row>
    <row r="32082" spans="4:5" x14ac:dyDescent="0.2">
      <c r="D32082" s="1"/>
      <c r="E32082" s="41"/>
    </row>
    <row r="32083" spans="4:5" x14ac:dyDescent="0.2">
      <c r="D32083" s="1"/>
      <c r="E32083" s="41"/>
    </row>
    <row r="32084" spans="4:5" x14ac:dyDescent="0.2">
      <c r="D32084" s="1"/>
      <c r="E32084" s="41"/>
    </row>
    <row r="32085" spans="4:5" x14ac:dyDescent="0.2">
      <c r="D32085" s="1"/>
      <c r="E32085" s="41"/>
    </row>
    <row r="32086" spans="4:5" x14ac:dyDescent="0.2">
      <c r="D32086" s="1"/>
      <c r="E32086" s="41"/>
    </row>
    <row r="32087" spans="4:5" x14ac:dyDescent="0.2">
      <c r="D32087" s="1"/>
      <c r="E32087" s="41"/>
    </row>
    <row r="32088" spans="4:5" x14ac:dyDescent="0.2">
      <c r="D32088" s="1"/>
      <c r="E32088" s="41"/>
    </row>
    <row r="32089" spans="4:5" x14ac:dyDescent="0.2">
      <c r="D32089" s="1"/>
      <c r="E32089" s="41"/>
    </row>
    <row r="32090" spans="4:5" x14ac:dyDescent="0.2">
      <c r="D32090" s="1"/>
      <c r="E32090" s="41"/>
    </row>
    <row r="32091" spans="4:5" x14ac:dyDescent="0.2">
      <c r="D32091" s="1"/>
      <c r="E32091" s="41"/>
    </row>
    <row r="32092" spans="4:5" x14ac:dyDescent="0.2">
      <c r="D32092" s="1"/>
      <c r="E32092" s="41"/>
    </row>
    <row r="32093" spans="4:5" x14ac:dyDescent="0.2">
      <c r="D32093" s="1"/>
      <c r="E32093" s="41"/>
    </row>
    <row r="32094" spans="4:5" x14ac:dyDescent="0.2">
      <c r="D32094" s="1"/>
      <c r="E32094" s="41"/>
    </row>
    <row r="32095" spans="4:5" x14ac:dyDescent="0.2">
      <c r="D32095" s="1"/>
      <c r="E32095" s="41"/>
    </row>
    <row r="32096" spans="4:5" x14ac:dyDescent="0.2">
      <c r="D32096" s="1"/>
      <c r="E32096" s="41"/>
    </row>
    <row r="32097" spans="4:5" x14ac:dyDescent="0.2">
      <c r="D32097" s="1"/>
      <c r="E32097" s="41"/>
    </row>
    <row r="32098" spans="4:5" x14ac:dyDescent="0.2">
      <c r="D32098" s="1"/>
      <c r="E32098" s="41"/>
    </row>
    <row r="32099" spans="4:5" x14ac:dyDescent="0.2">
      <c r="D32099" s="1"/>
      <c r="E32099" s="41"/>
    </row>
    <row r="32100" spans="4:5" x14ac:dyDescent="0.2">
      <c r="D32100" s="1"/>
      <c r="E32100" s="41"/>
    </row>
    <row r="32101" spans="4:5" x14ac:dyDescent="0.2">
      <c r="D32101" s="1"/>
      <c r="E32101" s="41"/>
    </row>
    <row r="32102" spans="4:5" x14ac:dyDescent="0.2">
      <c r="D32102" s="1"/>
      <c r="E32102" s="41"/>
    </row>
    <row r="32103" spans="4:5" x14ac:dyDescent="0.2">
      <c r="D32103" s="1"/>
      <c r="E32103" s="41"/>
    </row>
    <row r="32104" spans="4:5" x14ac:dyDescent="0.2">
      <c r="D32104" s="1"/>
      <c r="E32104" s="41"/>
    </row>
    <row r="32105" spans="4:5" x14ac:dyDescent="0.2">
      <c r="D32105" s="1"/>
      <c r="E32105" s="41"/>
    </row>
    <row r="32106" spans="4:5" x14ac:dyDescent="0.2">
      <c r="D32106" s="1"/>
      <c r="E32106" s="41"/>
    </row>
    <row r="32107" spans="4:5" x14ac:dyDescent="0.2">
      <c r="D32107" s="1"/>
      <c r="E32107" s="41"/>
    </row>
    <row r="32108" spans="4:5" x14ac:dyDescent="0.2">
      <c r="D32108" s="1"/>
      <c r="E32108" s="41"/>
    </row>
    <row r="32109" spans="4:5" x14ac:dyDescent="0.2">
      <c r="D32109" s="1"/>
      <c r="E32109" s="41"/>
    </row>
    <row r="32110" spans="4:5" x14ac:dyDescent="0.2">
      <c r="D32110" s="1"/>
      <c r="E32110" s="41"/>
    </row>
    <row r="32111" spans="4:5" x14ac:dyDescent="0.2">
      <c r="D32111" s="1"/>
      <c r="E32111" s="41"/>
    </row>
    <row r="32112" spans="4:5" x14ac:dyDescent="0.2">
      <c r="D32112" s="1"/>
      <c r="E32112" s="41"/>
    </row>
    <row r="32113" spans="4:5" x14ac:dyDescent="0.2">
      <c r="D32113" s="1"/>
      <c r="E32113" s="41"/>
    </row>
    <row r="32114" spans="4:5" x14ac:dyDescent="0.2">
      <c r="D32114" s="1"/>
      <c r="E32114" s="41"/>
    </row>
    <row r="32115" spans="4:5" x14ac:dyDescent="0.2">
      <c r="D32115" s="1"/>
      <c r="E32115" s="41"/>
    </row>
    <row r="32116" spans="4:5" x14ac:dyDescent="0.2">
      <c r="D32116" s="1"/>
      <c r="E32116" s="41"/>
    </row>
    <row r="32117" spans="4:5" x14ac:dyDescent="0.2">
      <c r="D32117" s="1"/>
      <c r="E32117" s="41"/>
    </row>
    <row r="32118" spans="4:5" x14ac:dyDescent="0.2">
      <c r="D32118" s="1"/>
      <c r="E32118" s="41"/>
    </row>
    <row r="32119" spans="4:5" x14ac:dyDescent="0.2">
      <c r="D32119" s="1"/>
      <c r="E32119" s="41"/>
    </row>
    <row r="32120" spans="4:5" x14ac:dyDescent="0.2">
      <c r="D32120" s="1"/>
      <c r="E32120" s="41"/>
    </row>
    <row r="32121" spans="4:5" x14ac:dyDescent="0.2">
      <c r="D32121" s="1"/>
      <c r="E32121" s="41"/>
    </row>
    <row r="32122" spans="4:5" x14ac:dyDescent="0.2">
      <c r="D32122" s="1"/>
      <c r="E32122" s="41"/>
    </row>
    <row r="32123" spans="4:5" x14ac:dyDescent="0.2">
      <c r="D32123" s="1"/>
      <c r="E32123" s="41"/>
    </row>
    <row r="32124" spans="4:5" x14ac:dyDescent="0.2">
      <c r="D32124" s="1"/>
      <c r="E32124" s="41"/>
    </row>
    <row r="32125" spans="4:5" x14ac:dyDescent="0.2">
      <c r="D32125" s="1"/>
      <c r="E32125" s="41"/>
    </row>
    <row r="32126" spans="4:5" x14ac:dyDescent="0.2">
      <c r="D32126" s="1"/>
      <c r="E32126" s="41"/>
    </row>
    <row r="32127" spans="4:5" x14ac:dyDescent="0.2">
      <c r="D32127" s="1"/>
      <c r="E32127" s="41"/>
    </row>
    <row r="32128" spans="4:5" x14ac:dyDescent="0.2">
      <c r="D32128" s="1"/>
      <c r="E32128" s="41"/>
    </row>
    <row r="32129" spans="4:5" x14ac:dyDescent="0.2">
      <c r="D32129" s="1"/>
      <c r="E32129" s="41"/>
    </row>
    <row r="32130" spans="4:5" x14ac:dyDescent="0.2">
      <c r="D32130" s="1"/>
      <c r="E32130" s="41"/>
    </row>
    <row r="32131" spans="4:5" x14ac:dyDescent="0.2">
      <c r="D32131" s="1"/>
      <c r="E32131" s="41"/>
    </row>
    <row r="32132" spans="4:5" x14ac:dyDescent="0.2">
      <c r="D32132" s="1"/>
      <c r="E32132" s="41"/>
    </row>
    <row r="32133" spans="4:5" x14ac:dyDescent="0.2">
      <c r="D32133" s="1"/>
      <c r="E32133" s="41"/>
    </row>
    <row r="32134" spans="4:5" x14ac:dyDescent="0.2">
      <c r="D32134" s="1"/>
      <c r="E32134" s="41"/>
    </row>
    <row r="32135" spans="4:5" x14ac:dyDescent="0.2">
      <c r="D32135" s="1"/>
      <c r="E32135" s="41"/>
    </row>
    <row r="32136" spans="4:5" x14ac:dyDescent="0.2">
      <c r="D32136" s="1"/>
      <c r="E32136" s="41"/>
    </row>
    <row r="32137" spans="4:5" x14ac:dyDescent="0.2">
      <c r="D32137" s="1"/>
      <c r="E32137" s="41"/>
    </row>
    <row r="32138" spans="4:5" x14ac:dyDescent="0.2">
      <c r="D32138" s="1"/>
      <c r="E32138" s="41"/>
    </row>
    <row r="32139" spans="4:5" x14ac:dyDescent="0.2">
      <c r="D32139" s="1"/>
      <c r="E32139" s="41"/>
    </row>
    <row r="32140" spans="4:5" x14ac:dyDescent="0.2">
      <c r="D32140" s="1"/>
      <c r="E32140" s="41"/>
    </row>
    <row r="32141" spans="4:5" x14ac:dyDescent="0.2">
      <c r="D32141" s="1"/>
      <c r="E32141" s="41"/>
    </row>
    <row r="32142" spans="4:5" x14ac:dyDescent="0.2">
      <c r="D32142" s="1"/>
      <c r="E32142" s="41"/>
    </row>
    <row r="32143" spans="4:5" x14ac:dyDescent="0.2">
      <c r="D32143" s="1"/>
      <c r="E32143" s="41"/>
    </row>
    <row r="32144" spans="4:5" x14ac:dyDescent="0.2">
      <c r="D32144" s="1"/>
      <c r="E32144" s="41"/>
    </row>
    <row r="32145" spans="4:5" x14ac:dyDescent="0.2">
      <c r="D32145" s="1"/>
      <c r="E32145" s="41"/>
    </row>
    <row r="32146" spans="4:5" x14ac:dyDescent="0.2">
      <c r="D32146" s="1"/>
      <c r="E32146" s="41"/>
    </row>
    <row r="32147" spans="4:5" x14ac:dyDescent="0.2">
      <c r="D32147" s="1"/>
      <c r="E32147" s="41"/>
    </row>
    <row r="32148" spans="4:5" x14ac:dyDescent="0.2">
      <c r="D32148" s="1"/>
      <c r="E32148" s="41"/>
    </row>
    <row r="32149" spans="4:5" x14ac:dyDescent="0.2">
      <c r="D32149" s="1"/>
      <c r="E32149" s="41"/>
    </row>
    <row r="32150" spans="4:5" x14ac:dyDescent="0.2">
      <c r="D32150" s="1"/>
      <c r="E32150" s="41"/>
    </row>
    <row r="32151" spans="4:5" x14ac:dyDescent="0.2">
      <c r="D32151" s="1"/>
      <c r="E32151" s="41"/>
    </row>
    <row r="32152" spans="4:5" x14ac:dyDescent="0.2">
      <c r="D32152" s="1"/>
      <c r="E32152" s="41"/>
    </row>
    <row r="32153" spans="4:5" x14ac:dyDescent="0.2">
      <c r="D32153" s="1"/>
      <c r="E32153" s="41"/>
    </row>
    <row r="32154" spans="4:5" x14ac:dyDescent="0.2">
      <c r="D32154" s="1"/>
      <c r="E32154" s="41"/>
    </row>
    <row r="32155" spans="4:5" x14ac:dyDescent="0.2">
      <c r="D32155" s="1"/>
      <c r="E32155" s="41"/>
    </row>
    <row r="32156" spans="4:5" x14ac:dyDescent="0.2">
      <c r="D32156" s="1"/>
      <c r="E32156" s="41"/>
    </row>
    <row r="32157" spans="4:5" x14ac:dyDescent="0.2">
      <c r="D32157" s="1"/>
      <c r="E32157" s="41"/>
    </row>
    <row r="32158" spans="4:5" x14ac:dyDescent="0.2">
      <c r="D32158" s="1"/>
      <c r="E32158" s="41"/>
    </row>
    <row r="32159" spans="4:5" x14ac:dyDescent="0.2">
      <c r="D32159" s="1"/>
      <c r="E32159" s="41"/>
    </row>
    <row r="32160" spans="4:5" x14ac:dyDescent="0.2">
      <c r="D32160" s="1"/>
      <c r="E32160" s="41"/>
    </row>
    <row r="32161" spans="4:5" x14ac:dyDescent="0.2">
      <c r="D32161" s="1"/>
      <c r="E32161" s="41"/>
    </row>
    <row r="32162" spans="4:5" x14ac:dyDescent="0.2">
      <c r="D32162" s="1"/>
      <c r="E32162" s="41"/>
    </row>
    <row r="32163" spans="4:5" x14ac:dyDescent="0.2">
      <c r="D32163" s="1"/>
      <c r="E32163" s="41"/>
    </row>
    <row r="32164" spans="4:5" x14ac:dyDescent="0.2">
      <c r="D32164" s="1"/>
      <c r="E32164" s="41"/>
    </row>
    <row r="32165" spans="4:5" x14ac:dyDescent="0.2">
      <c r="D32165" s="1"/>
      <c r="E32165" s="41"/>
    </row>
    <row r="32166" spans="4:5" x14ac:dyDescent="0.2">
      <c r="D32166" s="1"/>
      <c r="E32166" s="41"/>
    </row>
    <row r="32167" spans="4:5" x14ac:dyDescent="0.2">
      <c r="D32167" s="1"/>
      <c r="E32167" s="41"/>
    </row>
    <row r="32168" spans="4:5" x14ac:dyDescent="0.2">
      <c r="D32168" s="1"/>
      <c r="E32168" s="41"/>
    </row>
    <row r="32169" spans="4:5" x14ac:dyDescent="0.2">
      <c r="D32169" s="1"/>
      <c r="E32169" s="41"/>
    </row>
    <row r="32170" spans="4:5" x14ac:dyDescent="0.2">
      <c r="D32170" s="1"/>
      <c r="E32170" s="41"/>
    </row>
    <row r="32171" spans="4:5" x14ac:dyDescent="0.2">
      <c r="D32171" s="1"/>
      <c r="E32171" s="41"/>
    </row>
    <row r="32172" spans="4:5" x14ac:dyDescent="0.2">
      <c r="D32172" s="1"/>
      <c r="E32172" s="41"/>
    </row>
    <row r="32173" spans="4:5" x14ac:dyDescent="0.2">
      <c r="D32173" s="1"/>
      <c r="E32173" s="41"/>
    </row>
    <row r="32174" spans="4:5" x14ac:dyDescent="0.2">
      <c r="D32174" s="1"/>
      <c r="E32174" s="41"/>
    </row>
    <row r="32175" spans="4:5" x14ac:dyDescent="0.2">
      <c r="D32175" s="1"/>
      <c r="E32175" s="41"/>
    </row>
    <row r="32176" spans="4:5" x14ac:dyDescent="0.2">
      <c r="D32176" s="1"/>
      <c r="E32176" s="41"/>
    </row>
    <row r="32177" spans="4:5" x14ac:dyDescent="0.2">
      <c r="D32177" s="1"/>
      <c r="E32177" s="41"/>
    </row>
    <row r="32178" spans="4:5" x14ac:dyDescent="0.2">
      <c r="D32178" s="1"/>
      <c r="E32178" s="41"/>
    </row>
    <row r="32179" spans="4:5" x14ac:dyDescent="0.2">
      <c r="D32179" s="1"/>
      <c r="E32179" s="41"/>
    </row>
    <row r="32180" spans="4:5" x14ac:dyDescent="0.2">
      <c r="D32180" s="1"/>
      <c r="E32180" s="41"/>
    </row>
    <row r="32181" spans="4:5" x14ac:dyDescent="0.2">
      <c r="D32181" s="1"/>
      <c r="E32181" s="41"/>
    </row>
    <row r="32182" spans="4:5" x14ac:dyDescent="0.2">
      <c r="D32182" s="1"/>
      <c r="E32182" s="41"/>
    </row>
    <row r="32183" spans="4:5" x14ac:dyDescent="0.2">
      <c r="D32183" s="1"/>
      <c r="E32183" s="41"/>
    </row>
    <row r="32184" spans="4:5" x14ac:dyDescent="0.2">
      <c r="D32184" s="1"/>
      <c r="E32184" s="41"/>
    </row>
    <row r="32185" spans="4:5" x14ac:dyDescent="0.2">
      <c r="D32185" s="1"/>
      <c r="E32185" s="41"/>
    </row>
    <row r="32186" spans="4:5" x14ac:dyDescent="0.2">
      <c r="D32186" s="1"/>
      <c r="E32186" s="41"/>
    </row>
    <row r="32187" spans="4:5" x14ac:dyDescent="0.2">
      <c r="D32187" s="1"/>
      <c r="E32187" s="41"/>
    </row>
    <row r="32188" spans="4:5" x14ac:dyDescent="0.2">
      <c r="D32188" s="1"/>
      <c r="E32188" s="41"/>
    </row>
    <row r="32189" spans="4:5" x14ac:dyDescent="0.2">
      <c r="D32189" s="1"/>
      <c r="E32189" s="41"/>
    </row>
    <row r="32190" spans="4:5" x14ac:dyDescent="0.2">
      <c r="D32190" s="1"/>
      <c r="E32190" s="41"/>
    </row>
    <row r="32191" spans="4:5" x14ac:dyDescent="0.2">
      <c r="D32191" s="1"/>
      <c r="E32191" s="41"/>
    </row>
    <row r="32192" spans="4:5" x14ac:dyDescent="0.2">
      <c r="D32192" s="1"/>
      <c r="E32192" s="41"/>
    </row>
    <row r="32193" spans="4:5" x14ac:dyDescent="0.2">
      <c r="D32193" s="1"/>
      <c r="E32193" s="41"/>
    </row>
    <row r="32194" spans="4:5" x14ac:dyDescent="0.2">
      <c r="D32194" s="1"/>
      <c r="E32194" s="41"/>
    </row>
    <row r="32195" spans="4:5" x14ac:dyDescent="0.2">
      <c r="D32195" s="1"/>
      <c r="E32195" s="41"/>
    </row>
    <row r="32196" spans="4:5" x14ac:dyDescent="0.2">
      <c r="D32196" s="1"/>
      <c r="E32196" s="41"/>
    </row>
    <row r="32197" spans="4:5" x14ac:dyDescent="0.2">
      <c r="D32197" s="1"/>
      <c r="E32197" s="41"/>
    </row>
    <row r="32198" spans="4:5" x14ac:dyDescent="0.2">
      <c r="D32198" s="1"/>
      <c r="E32198" s="41"/>
    </row>
    <row r="32199" spans="4:5" x14ac:dyDescent="0.2">
      <c r="D32199" s="1"/>
      <c r="E32199" s="41"/>
    </row>
    <row r="32200" spans="4:5" x14ac:dyDescent="0.2">
      <c r="D32200" s="1"/>
      <c r="E32200" s="41"/>
    </row>
    <row r="32201" spans="4:5" x14ac:dyDescent="0.2">
      <c r="D32201" s="1"/>
      <c r="E32201" s="41"/>
    </row>
    <row r="32202" spans="4:5" x14ac:dyDescent="0.2">
      <c r="D32202" s="1"/>
      <c r="E32202" s="41"/>
    </row>
    <row r="32203" spans="4:5" x14ac:dyDescent="0.2">
      <c r="D32203" s="1"/>
      <c r="E32203" s="41"/>
    </row>
    <row r="32204" spans="4:5" x14ac:dyDescent="0.2">
      <c r="D32204" s="1"/>
      <c r="E32204" s="41"/>
    </row>
    <row r="32205" spans="4:5" x14ac:dyDescent="0.2">
      <c r="D32205" s="1"/>
      <c r="E32205" s="41"/>
    </row>
    <row r="32206" spans="4:5" x14ac:dyDescent="0.2">
      <c r="D32206" s="1"/>
      <c r="E32206" s="41"/>
    </row>
    <row r="32207" spans="4:5" x14ac:dyDescent="0.2">
      <c r="D32207" s="1"/>
      <c r="E32207" s="41"/>
    </row>
    <row r="32208" spans="4:5" x14ac:dyDescent="0.2">
      <c r="D32208" s="1"/>
      <c r="E32208" s="41"/>
    </row>
    <row r="32209" spans="4:5" x14ac:dyDescent="0.2">
      <c r="D32209" s="1"/>
      <c r="E32209" s="41"/>
    </row>
    <row r="32210" spans="4:5" x14ac:dyDescent="0.2">
      <c r="D32210" s="1"/>
      <c r="E32210" s="41"/>
    </row>
    <row r="32211" spans="4:5" x14ac:dyDescent="0.2">
      <c r="D32211" s="1"/>
      <c r="E32211" s="41"/>
    </row>
    <row r="32212" spans="4:5" x14ac:dyDescent="0.2">
      <c r="D32212" s="1"/>
      <c r="E32212" s="41"/>
    </row>
    <row r="32213" spans="4:5" x14ac:dyDescent="0.2">
      <c r="D32213" s="1"/>
      <c r="E32213" s="41"/>
    </row>
    <row r="32214" spans="4:5" x14ac:dyDescent="0.2">
      <c r="D32214" s="1"/>
      <c r="E32214" s="41"/>
    </row>
    <row r="32215" spans="4:5" x14ac:dyDescent="0.2">
      <c r="D32215" s="1"/>
      <c r="E32215" s="41"/>
    </row>
    <row r="32216" spans="4:5" x14ac:dyDescent="0.2">
      <c r="D32216" s="1"/>
      <c r="E32216" s="41"/>
    </row>
    <row r="32217" spans="4:5" x14ac:dyDescent="0.2">
      <c r="D32217" s="1"/>
      <c r="E32217" s="41"/>
    </row>
    <row r="32218" spans="4:5" x14ac:dyDescent="0.2">
      <c r="D32218" s="1"/>
      <c r="E32218" s="41"/>
    </row>
    <row r="32219" spans="4:5" x14ac:dyDescent="0.2">
      <c r="D32219" s="1"/>
      <c r="E32219" s="41"/>
    </row>
    <row r="32220" spans="4:5" x14ac:dyDescent="0.2">
      <c r="D32220" s="1"/>
      <c r="E32220" s="41"/>
    </row>
    <row r="32221" spans="4:5" x14ac:dyDescent="0.2">
      <c r="D32221" s="1"/>
      <c r="E32221" s="41"/>
    </row>
    <row r="32222" spans="4:5" x14ac:dyDescent="0.2">
      <c r="D32222" s="1"/>
      <c r="E32222" s="41"/>
    </row>
    <row r="32223" spans="4:5" x14ac:dyDescent="0.2">
      <c r="D32223" s="1"/>
      <c r="E32223" s="41"/>
    </row>
    <row r="32224" spans="4:5" x14ac:dyDescent="0.2">
      <c r="D32224" s="1"/>
      <c r="E32224" s="41"/>
    </row>
    <row r="32225" spans="4:5" x14ac:dyDescent="0.2">
      <c r="D32225" s="1"/>
      <c r="E32225" s="41"/>
    </row>
    <row r="32226" spans="4:5" x14ac:dyDescent="0.2">
      <c r="D32226" s="1"/>
      <c r="E32226" s="41"/>
    </row>
    <row r="32227" spans="4:5" x14ac:dyDescent="0.2">
      <c r="D32227" s="1"/>
      <c r="E32227" s="41"/>
    </row>
    <row r="32228" spans="4:5" x14ac:dyDescent="0.2">
      <c r="D32228" s="1"/>
      <c r="E32228" s="41"/>
    </row>
    <row r="32229" spans="4:5" x14ac:dyDescent="0.2">
      <c r="D32229" s="1"/>
      <c r="E32229" s="41"/>
    </row>
    <row r="32230" spans="4:5" x14ac:dyDescent="0.2">
      <c r="D32230" s="1"/>
      <c r="E32230" s="41"/>
    </row>
    <row r="32231" spans="4:5" x14ac:dyDescent="0.2">
      <c r="D32231" s="1"/>
      <c r="E32231" s="41"/>
    </row>
    <row r="32232" spans="4:5" x14ac:dyDescent="0.2">
      <c r="D32232" s="1"/>
      <c r="E32232" s="41"/>
    </row>
    <row r="32233" spans="4:5" x14ac:dyDescent="0.2">
      <c r="D32233" s="1"/>
      <c r="E32233" s="41"/>
    </row>
    <row r="32234" spans="4:5" x14ac:dyDescent="0.2">
      <c r="D32234" s="1"/>
      <c r="E32234" s="41"/>
    </row>
    <row r="32235" spans="4:5" x14ac:dyDescent="0.2">
      <c r="D32235" s="1"/>
      <c r="E32235" s="41"/>
    </row>
    <row r="32236" spans="4:5" x14ac:dyDescent="0.2">
      <c r="D32236" s="1"/>
      <c r="E32236" s="41"/>
    </row>
    <row r="32237" spans="4:5" x14ac:dyDescent="0.2">
      <c r="D32237" s="1"/>
      <c r="E32237" s="41"/>
    </row>
    <row r="32238" spans="4:5" x14ac:dyDescent="0.2">
      <c r="D32238" s="1"/>
      <c r="E32238" s="41"/>
    </row>
    <row r="32239" spans="4:5" x14ac:dyDescent="0.2">
      <c r="D32239" s="1"/>
      <c r="E32239" s="41"/>
    </row>
    <row r="32240" spans="4:5" x14ac:dyDescent="0.2">
      <c r="D32240" s="1"/>
      <c r="E32240" s="41"/>
    </row>
    <row r="32241" spans="4:5" x14ac:dyDescent="0.2">
      <c r="D32241" s="1"/>
      <c r="E32241" s="41"/>
    </row>
    <row r="32242" spans="4:5" x14ac:dyDescent="0.2">
      <c r="D32242" s="1"/>
      <c r="E32242" s="41"/>
    </row>
    <row r="32243" spans="4:5" x14ac:dyDescent="0.2">
      <c r="D32243" s="1"/>
      <c r="E32243" s="41"/>
    </row>
    <row r="32244" spans="4:5" x14ac:dyDescent="0.2">
      <c r="D32244" s="1"/>
      <c r="E32244" s="41"/>
    </row>
    <row r="32245" spans="4:5" x14ac:dyDescent="0.2">
      <c r="D32245" s="1"/>
      <c r="E32245" s="41"/>
    </row>
    <row r="32246" spans="4:5" x14ac:dyDescent="0.2">
      <c r="D32246" s="1"/>
      <c r="E32246" s="41"/>
    </row>
    <row r="32247" spans="4:5" x14ac:dyDescent="0.2">
      <c r="D32247" s="1"/>
      <c r="E32247" s="41"/>
    </row>
    <row r="32248" spans="4:5" x14ac:dyDescent="0.2">
      <c r="D32248" s="1"/>
      <c r="E32248" s="41"/>
    </row>
    <row r="32249" spans="4:5" x14ac:dyDescent="0.2">
      <c r="D32249" s="1"/>
      <c r="E32249" s="41"/>
    </row>
    <row r="32250" spans="4:5" x14ac:dyDescent="0.2">
      <c r="D32250" s="1"/>
      <c r="E32250" s="41"/>
    </row>
    <row r="32251" spans="4:5" x14ac:dyDescent="0.2">
      <c r="D32251" s="1"/>
      <c r="E32251" s="41"/>
    </row>
    <row r="32252" spans="4:5" x14ac:dyDescent="0.2">
      <c r="D32252" s="1"/>
      <c r="E32252" s="41"/>
    </row>
    <row r="32253" spans="4:5" x14ac:dyDescent="0.2">
      <c r="D32253" s="1"/>
      <c r="E32253" s="41"/>
    </row>
    <row r="32254" spans="4:5" x14ac:dyDescent="0.2">
      <c r="D32254" s="1"/>
      <c r="E32254" s="41"/>
    </row>
    <row r="32255" spans="4:5" x14ac:dyDescent="0.2">
      <c r="D32255" s="1"/>
      <c r="E32255" s="41"/>
    </row>
    <row r="32256" spans="4:5" x14ac:dyDescent="0.2">
      <c r="D32256" s="1"/>
      <c r="E32256" s="41"/>
    </row>
    <row r="32257" spans="4:5" x14ac:dyDescent="0.2">
      <c r="D32257" s="1"/>
      <c r="E32257" s="41"/>
    </row>
    <row r="32258" spans="4:5" x14ac:dyDescent="0.2">
      <c r="D32258" s="1"/>
      <c r="E32258" s="41"/>
    </row>
    <row r="32259" spans="4:5" x14ac:dyDescent="0.2">
      <c r="D32259" s="1"/>
      <c r="E32259" s="41"/>
    </row>
    <row r="32260" spans="4:5" x14ac:dyDescent="0.2">
      <c r="D32260" s="1"/>
      <c r="E32260" s="41"/>
    </row>
    <row r="32261" spans="4:5" x14ac:dyDescent="0.2">
      <c r="D32261" s="1"/>
      <c r="E32261" s="41"/>
    </row>
    <row r="32262" spans="4:5" x14ac:dyDescent="0.2">
      <c r="D32262" s="1"/>
      <c r="E32262" s="41"/>
    </row>
    <row r="32263" spans="4:5" x14ac:dyDescent="0.2">
      <c r="D32263" s="1"/>
      <c r="E32263" s="41"/>
    </row>
    <row r="32264" spans="4:5" x14ac:dyDescent="0.2">
      <c r="D32264" s="1"/>
      <c r="E32264" s="41"/>
    </row>
    <row r="32265" spans="4:5" x14ac:dyDescent="0.2">
      <c r="D32265" s="1"/>
      <c r="E32265" s="41"/>
    </row>
    <row r="32266" spans="4:5" x14ac:dyDescent="0.2">
      <c r="D32266" s="1"/>
      <c r="E32266" s="41"/>
    </row>
    <row r="32267" spans="4:5" x14ac:dyDescent="0.2">
      <c r="D32267" s="1"/>
      <c r="E32267" s="41"/>
    </row>
    <row r="32268" spans="4:5" x14ac:dyDescent="0.2">
      <c r="D32268" s="1"/>
      <c r="E32268" s="41"/>
    </row>
    <row r="32269" spans="4:5" x14ac:dyDescent="0.2">
      <c r="D32269" s="1"/>
      <c r="E32269" s="41"/>
    </row>
    <row r="32270" spans="4:5" x14ac:dyDescent="0.2">
      <c r="D32270" s="1"/>
      <c r="E32270" s="41"/>
    </row>
    <row r="32271" spans="4:5" x14ac:dyDescent="0.2">
      <c r="D32271" s="1"/>
      <c r="E32271" s="41"/>
    </row>
    <row r="32272" spans="4:5" x14ac:dyDescent="0.2">
      <c r="D32272" s="1"/>
      <c r="E32272" s="41"/>
    </row>
    <row r="32273" spans="4:5" x14ac:dyDescent="0.2">
      <c r="D32273" s="1"/>
      <c r="E32273" s="41"/>
    </row>
    <row r="32274" spans="4:5" x14ac:dyDescent="0.2">
      <c r="D32274" s="1"/>
      <c r="E32274" s="41"/>
    </row>
    <row r="32275" spans="4:5" x14ac:dyDescent="0.2">
      <c r="D32275" s="1"/>
      <c r="E32275" s="41"/>
    </row>
    <row r="32276" spans="4:5" x14ac:dyDescent="0.2">
      <c r="D32276" s="1"/>
      <c r="E32276" s="41"/>
    </row>
    <row r="32277" spans="4:5" x14ac:dyDescent="0.2">
      <c r="D32277" s="1"/>
      <c r="E32277" s="41"/>
    </row>
    <row r="32278" spans="4:5" x14ac:dyDescent="0.2">
      <c r="D32278" s="1"/>
      <c r="E32278" s="41"/>
    </row>
    <row r="32279" spans="4:5" x14ac:dyDescent="0.2">
      <c r="D32279" s="1"/>
      <c r="E32279" s="41"/>
    </row>
    <row r="32280" spans="4:5" x14ac:dyDescent="0.2">
      <c r="D32280" s="1"/>
      <c r="E32280" s="41"/>
    </row>
    <row r="32281" spans="4:5" x14ac:dyDescent="0.2">
      <c r="D32281" s="1"/>
      <c r="E32281" s="41"/>
    </row>
    <row r="32282" spans="4:5" x14ac:dyDescent="0.2">
      <c r="D32282" s="1"/>
      <c r="E32282" s="41"/>
    </row>
    <row r="32283" spans="4:5" x14ac:dyDescent="0.2">
      <c r="D32283" s="1"/>
      <c r="E32283" s="41"/>
    </row>
    <row r="32284" spans="4:5" x14ac:dyDescent="0.2">
      <c r="D32284" s="1"/>
      <c r="E32284" s="41"/>
    </row>
    <row r="32285" spans="4:5" x14ac:dyDescent="0.2">
      <c r="D32285" s="1"/>
      <c r="E32285" s="41"/>
    </row>
    <row r="32286" spans="4:5" x14ac:dyDescent="0.2">
      <c r="D32286" s="1"/>
      <c r="E32286" s="41"/>
    </row>
    <row r="32287" spans="4:5" x14ac:dyDescent="0.2">
      <c r="D32287" s="1"/>
      <c r="E32287" s="41"/>
    </row>
    <row r="32288" spans="4:5" x14ac:dyDescent="0.2">
      <c r="D32288" s="1"/>
      <c r="E32288" s="41"/>
    </row>
    <row r="32289" spans="4:5" x14ac:dyDescent="0.2">
      <c r="D32289" s="1"/>
      <c r="E32289" s="41"/>
    </row>
    <row r="32290" spans="4:5" x14ac:dyDescent="0.2">
      <c r="D32290" s="1"/>
      <c r="E32290" s="41"/>
    </row>
    <row r="32291" spans="4:5" x14ac:dyDescent="0.2">
      <c r="D32291" s="1"/>
      <c r="E32291" s="41"/>
    </row>
    <row r="32292" spans="4:5" x14ac:dyDescent="0.2">
      <c r="D32292" s="1"/>
      <c r="E32292" s="41"/>
    </row>
    <row r="32293" spans="4:5" x14ac:dyDescent="0.2">
      <c r="D32293" s="1"/>
      <c r="E32293" s="41"/>
    </row>
    <row r="32294" spans="4:5" x14ac:dyDescent="0.2">
      <c r="D32294" s="1"/>
      <c r="E32294" s="41"/>
    </row>
    <row r="32295" spans="4:5" x14ac:dyDescent="0.2">
      <c r="D32295" s="1"/>
      <c r="E32295" s="41"/>
    </row>
    <row r="32296" spans="4:5" x14ac:dyDescent="0.2">
      <c r="D32296" s="1"/>
      <c r="E32296" s="41"/>
    </row>
    <row r="32297" spans="4:5" x14ac:dyDescent="0.2">
      <c r="D32297" s="1"/>
      <c r="E32297" s="41"/>
    </row>
    <row r="32298" spans="4:5" x14ac:dyDescent="0.2">
      <c r="D32298" s="1"/>
      <c r="E32298" s="41"/>
    </row>
    <row r="32299" spans="4:5" x14ac:dyDescent="0.2">
      <c r="D32299" s="1"/>
      <c r="E32299" s="41"/>
    </row>
    <row r="32300" spans="4:5" x14ac:dyDescent="0.2">
      <c r="D32300" s="1"/>
      <c r="E32300" s="41"/>
    </row>
    <row r="32301" spans="4:5" x14ac:dyDescent="0.2">
      <c r="D32301" s="1"/>
      <c r="E32301" s="41"/>
    </row>
    <row r="32302" spans="4:5" x14ac:dyDescent="0.2">
      <c r="D32302" s="1"/>
      <c r="E32302" s="41"/>
    </row>
    <row r="32303" spans="4:5" x14ac:dyDescent="0.2">
      <c r="D32303" s="1"/>
      <c r="E32303" s="41"/>
    </row>
    <row r="32304" spans="4:5" x14ac:dyDescent="0.2">
      <c r="D32304" s="1"/>
      <c r="E32304" s="41"/>
    </row>
    <row r="32305" spans="4:5" x14ac:dyDescent="0.2">
      <c r="D32305" s="1"/>
      <c r="E32305" s="41"/>
    </row>
    <row r="32306" spans="4:5" x14ac:dyDescent="0.2">
      <c r="D32306" s="1"/>
      <c r="E32306" s="41"/>
    </row>
    <row r="32307" spans="4:5" x14ac:dyDescent="0.2">
      <c r="D32307" s="1"/>
      <c r="E32307" s="41"/>
    </row>
    <row r="32308" spans="4:5" x14ac:dyDescent="0.2">
      <c r="D32308" s="1"/>
      <c r="E32308" s="41"/>
    </row>
    <row r="32309" spans="4:5" x14ac:dyDescent="0.2">
      <c r="D32309" s="1"/>
      <c r="E32309" s="41"/>
    </row>
    <row r="32310" spans="4:5" x14ac:dyDescent="0.2">
      <c r="D32310" s="1"/>
      <c r="E32310" s="41"/>
    </row>
    <row r="32311" spans="4:5" x14ac:dyDescent="0.2">
      <c r="D32311" s="1"/>
      <c r="E32311" s="41"/>
    </row>
    <row r="32312" spans="4:5" x14ac:dyDescent="0.2">
      <c r="D32312" s="1"/>
      <c r="E32312" s="41"/>
    </row>
    <row r="32313" spans="4:5" x14ac:dyDescent="0.2">
      <c r="D32313" s="1"/>
      <c r="E32313" s="41"/>
    </row>
    <row r="32314" spans="4:5" x14ac:dyDescent="0.2">
      <c r="D32314" s="1"/>
      <c r="E32314" s="41"/>
    </row>
    <row r="32315" spans="4:5" x14ac:dyDescent="0.2">
      <c r="D32315" s="1"/>
      <c r="E32315" s="41"/>
    </row>
    <row r="32316" spans="4:5" x14ac:dyDescent="0.2">
      <c r="D32316" s="1"/>
      <c r="E32316" s="41"/>
    </row>
    <row r="32317" spans="4:5" x14ac:dyDescent="0.2">
      <c r="D32317" s="1"/>
      <c r="E32317" s="41"/>
    </row>
    <row r="32318" spans="4:5" x14ac:dyDescent="0.2">
      <c r="D32318" s="1"/>
      <c r="E32318" s="41"/>
    </row>
    <row r="32319" spans="4:5" x14ac:dyDescent="0.2">
      <c r="D32319" s="1"/>
      <c r="E32319" s="41"/>
    </row>
    <row r="32320" spans="4:5" x14ac:dyDescent="0.2">
      <c r="D32320" s="1"/>
      <c r="E32320" s="41"/>
    </row>
    <row r="32321" spans="4:5" x14ac:dyDescent="0.2">
      <c r="D32321" s="1"/>
      <c r="E32321" s="41"/>
    </row>
    <row r="32322" spans="4:5" x14ac:dyDescent="0.2">
      <c r="D32322" s="1"/>
      <c r="E32322" s="41"/>
    </row>
    <row r="32323" spans="4:5" x14ac:dyDescent="0.2">
      <c r="D32323" s="1"/>
      <c r="E32323" s="41"/>
    </row>
    <row r="32324" spans="4:5" x14ac:dyDescent="0.2">
      <c r="D32324" s="1"/>
      <c r="E32324" s="41"/>
    </row>
    <row r="32325" spans="4:5" x14ac:dyDescent="0.2">
      <c r="D32325" s="1"/>
      <c r="E32325" s="41"/>
    </row>
    <row r="32326" spans="4:5" x14ac:dyDescent="0.2">
      <c r="D32326" s="1"/>
      <c r="E32326" s="41"/>
    </row>
    <row r="32327" spans="4:5" x14ac:dyDescent="0.2">
      <c r="D32327" s="1"/>
      <c r="E32327" s="41"/>
    </row>
    <row r="32328" spans="4:5" x14ac:dyDescent="0.2">
      <c r="D32328" s="1"/>
      <c r="E32328" s="41"/>
    </row>
    <row r="32329" spans="4:5" x14ac:dyDescent="0.2">
      <c r="D32329" s="1"/>
      <c r="E32329" s="41"/>
    </row>
    <row r="32330" spans="4:5" x14ac:dyDescent="0.2">
      <c r="D32330" s="1"/>
      <c r="E32330" s="41"/>
    </row>
    <row r="32331" spans="4:5" x14ac:dyDescent="0.2">
      <c r="D32331" s="1"/>
      <c r="E32331" s="41"/>
    </row>
    <row r="32332" spans="4:5" x14ac:dyDescent="0.2">
      <c r="D32332" s="1"/>
      <c r="E32332" s="41"/>
    </row>
    <row r="32333" spans="4:5" x14ac:dyDescent="0.2">
      <c r="D32333" s="1"/>
      <c r="E32333" s="41"/>
    </row>
    <row r="32334" spans="4:5" x14ac:dyDescent="0.2">
      <c r="D32334" s="1"/>
      <c r="E32334" s="41"/>
    </row>
    <row r="32335" spans="4:5" x14ac:dyDescent="0.2">
      <c r="D32335" s="1"/>
      <c r="E32335" s="41"/>
    </row>
    <row r="32336" spans="4:5" x14ac:dyDescent="0.2">
      <c r="D32336" s="1"/>
      <c r="E32336" s="41"/>
    </row>
    <row r="32337" spans="4:5" x14ac:dyDescent="0.2">
      <c r="D32337" s="1"/>
      <c r="E32337" s="41"/>
    </row>
    <row r="32338" spans="4:5" x14ac:dyDescent="0.2">
      <c r="D32338" s="1"/>
      <c r="E32338" s="41"/>
    </row>
    <row r="32339" spans="4:5" x14ac:dyDescent="0.2">
      <c r="D32339" s="1"/>
      <c r="E32339" s="41"/>
    </row>
    <row r="32340" spans="4:5" x14ac:dyDescent="0.2">
      <c r="D32340" s="1"/>
      <c r="E32340" s="41"/>
    </row>
    <row r="32341" spans="4:5" x14ac:dyDescent="0.2">
      <c r="D32341" s="1"/>
      <c r="E32341" s="41"/>
    </row>
    <row r="32342" spans="4:5" x14ac:dyDescent="0.2">
      <c r="D32342" s="1"/>
      <c r="E32342" s="41"/>
    </row>
    <row r="32343" spans="4:5" x14ac:dyDescent="0.2">
      <c r="D32343" s="1"/>
      <c r="E32343" s="41"/>
    </row>
    <row r="32344" spans="4:5" x14ac:dyDescent="0.2">
      <c r="D32344" s="1"/>
      <c r="E32344" s="41"/>
    </row>
    <row r="32345" spans="4:5" x14ac:dyDescent="0.2">
      <c r="D32345" s="1"/>
      <c r="E32345" s="41"/>
    </row>
    <row r="32346" spans="4:5" x14ac:dyDescent="0.2">
      <c r="D32346" s="1"/>
      <c r="E32346" s="41"/>
    </row>
    <row r="32347" spans="4:5" x14ac:dyDescent="0.2">
      <c r="D32347" s="1"/>
      <c r="E32347" s="41"/>
    </row>
    <row r="32348" spans="4:5" x14ac:dyDescent="0.2">
      <c r="D32348" s="1"/>
      <c r="E32348" s="41"/>
    </row>
    <row r="32349" spans="4:5" x14ac:dyDescent="0.2">
      <c r="D32349" s="1"/>
      <c r="E32349" s="41"/>
    </row>
    <row r="32350" spans="4:5" x14ac:dyDescent="0.2">
      <c r="D32350" s="1"/>
      <c r="E32350" s="41"/>
    </row>
    <row r="32351" spans="4:5" x14ac:dyDescent="0.2">
      <c r="D32351" s="1"/>
      <c r="E32351" s="41"/>
    </row>
    <row r="32352" spans="4:5" x14ac:dyDescent="0.2">
      <c r="D32352" s="1"/>
      <c r="E32352" s="41"/>
    </row>
    <row r="32353" spans="4:5" x14ac:dyDescent="0.2">
      <c r="D32353" s="1"/>
      <c r="E32353" s="41"/>
    </row>
    <row r="32354" spans="4:5" x14ac:dyDescent="0.2">
      <c r="D32354" s="1"/>
      <c r="E32354" s="41"/>
    </row>
    <row r="32355" spans="4:5" x14ac:dyDescent="0.2">
      <c r="D32355" s="1"/>
      <c r="E32355" s="41"/>
    </row>
    <row r="32356" spans="4:5" x14ac:dyDescent="0.2">
      <c r="D32356" s="1"/>
      <c r="E32356" s="41"/>
    </row>
    <row r="32357" spans="4:5" x14ac:dyDescent="0.2">
      <c r="D32357" s="1"/>
      <c r="E32357" s="41"/>
    </row>
    <row r="32358" spans="4:5" x14ac:dyDescent="0.2">
      <c r="D32358" s="1"/>
      <c r="E32358" s="41"/>
    </row>
    <row r="32359" spans="4:5" x14ac:dyDescent="0.2">
      <c r="D32359" s="1"/>
      <c r="E32359" s="41"/>
    </row>
    <row r="32360" spans="4:5" x14ac:dyDescent="0.2">
      <c r="D32360" s="1"/>
      <c r="E32360" s="41"/>
    </row>
    <row r="32361" spans="4:5" x14ac:dyDescent="0.2">
      <c r="D32361" s="1"/>
      <c r="E32361" s="41"/>
    </row>
    <row r="32362" spans="4:5" x14ac:dyDescent="0.2">
      <c r="D32362" s="1"/>
      <c r="E32362" s="41"/>
    </row>
    <row r="32363" spans="4:5" x14ac:dyDescent="0.2">
      <c r="D32363" s="1"/>
      <c r="E32363" s="41"/>
    </row>
    <row r="32364" spans="4:5" x14ac:dyDescent="0.2">
      <c r="D32364" s="1"/>
      <c r="E32364" s="41"/>
    </row>
    <row r="32365" spans="4:5" x14ac:dyDescent="0.2">
      <c r="D32365" s="1"/>
      <c r="E32365" s="41"/>
    </row>
    <row r="32366" spans="4:5" x14ac:dyDescent="0.2">
      <c r="D32366" s="1"/>
      <c r="E32366" s="41"/>
    </row>
    <row r="32367" spans="4:5" x14ac:dyDescent="0.2">
      <c r="D32367" s="1"/>
      <c r="E32367" s="41"/>
    </row>
    <row r="32368" spans="4:5" x14ac:dyDescent="0.2">
      <c r="D32368" s="1"/>
      <c r="E32368" s="41"/>
    </row>
    <row r="32369" spans="4:5" x14ac:dyDescent="0.2">
      <c r="D32369" s="1"/>
      <c r="E32369" s="41"/>
    </row>
    <row r="32370" spans="4:5" x14ac:dyDescent="0.2">
      <c r="D32370" s="1"/>
      <c r="E32370" s="41"/>
    </row>
    <row r="32371" spans="4:5" x14ac:dyDescent="0.2">
      <c r="D32371" s="1"/>
      <c r="E32371" s="41"/>
    </row>
    <row r="32372" spans="4:5" x14ac:dyDescent="0.2">
      <c r="D32372" s="1"/>
      <c r="E32372" s="41"/>
    </row>
    <row r="32373" spans="4:5" x14ac:dyDescent="0.2">
      <c r="D32373" s="1"/>
      <c r="E32373" s="41"/>
    </row>
    <row r="32374" spans="4:5" x14ac:dyDescent="0.2">
      <c r="D32374" s="1"/>
      <c r="E32374" s="41"/>
    </row>
    <row r="32375" spans="4:5" x14ac:dyDescent="0.2">
      <c r="D32375" s="1"/>
      <c r="E32375" s="41"/>
    </row>
    <row r="32376" spans="4:5" x14ac:dyDescent="0.2">
      <c r="D32376" s="1"/>
      <c r="E32376" s="41"/>
    </row>
    <row r="32377" spans="4:5" x14ac:dyDescent="0.2">
      <c r="D32377" s="1"/>
      <c r="E32377" s="41"/>
    </row>
    <row r="32378" spans="4:5" x14ac:dyDescent="0.2">
      <c r="D32378" s="1"/>
      <c r="E32378" s="41"/>
    </row>
    <row r="32379" spans="4:5" x14ac:dyDescent="0.2">
      <c r="D32379" s="1"/>
      <c r="E32379" s="41"/>
    </row>
    <row r="32380" spans="4:5" x14ac:dyDescent="0.2">
      <c r="D32380" s="1"/>
      <c r="E32380" s="41"/>
    </row>
    <row r="32381" spans="4:5" x14ac:dyDescent="0.2">
      <c r="D32381" s="1"/>
      <c r="E32381" s="41"/>
    </row>
    <row r="32382" spans="4:5" x14ac:dyDescent="0.2">
      <c r="D32382" s="1"/>
      <c r="E32382" s="41"/>
    </row>
    <row r="32383" spans="4:5" x14ac:dyDescent="0.2">
      <c r="D32383" s="1"/>
      <c r="E32383" s="41"/>
    </row>
    <row r="32384" spans="4:5" x14ac:dyDescent="0.2">
      <c r="D32384" s="1"/>
      <c r="E32384" s="41"/>
    </row>
    <row r="32385" spans="4:5" x14ac:dyDescent="0.2">
      <c r="D32385" s="1"/>
      <c r="E32385" s="41"/>
    </row>
    <row r="32386" spans="4:5" x14ac:dyDescent="0.2">
      <c r="D32386" s="1"/>
      <c r="E32386" s="41"/>
    </row>
    <row r="32387" spans="4:5" x14ac:dyDescent="0.2">
      <c r="D32387" s="1"/>
      <c r="E32387" s="41"/>
    </row>
    <row r="32388" spans="4:5" x14ac:dyDescent="0.2">
      <c r="D32388" s="1"/>
      <c r="E32388" s="41"/>
    </row>
    <row r="32389" spans="4:5" x14ac:dyDescent="0.2">
      <c r="D32389" s="1"/>
      <c r="E32389" s="41"/>
    </row>
    <row r="32390" spans="4:5" x14ac:dyDescent="0.2">
      <c r="D32390" s="1"/>
      <c r="E32390" s="41"/>
    </row>
    <row r="32391" spans="4:5" x14ac:dyDescent="0.2">
      <c r="D32391" s="1"/>
      <c r="E32391" s="41"/>
    </row>
    <row r="32392" spans="4:5" x14ac:dyDescent="0.2">
      <c r="D32392" s="1"/>
      <c r="E32392" s="41"/>
    </row>
    <row r="32393" spans="4:5" x14ac:dyDescent="0.2">
      <c r="D32393" s="1"/>
      <c r="E32393" s="41"/>
    </row>
    <row r="32394" spans="4:5" x14ac:dyDescent="0.2">
      <c r="D32394" s="1"/>
      <c r="E32394" s="41"/>
    </row>
    <row r="32395" spans="4:5" x14ac:dyDescent="0.2">
      <c r="D32395" s="1"/>
      <c r="E32395" s="41"/>
    </row>
    <row r="32396" spans="4:5" x14ac:dyDescent="0.2">
      <c r="D32396" s="1"/>
      <c r="E32396" s="41"/>
    </row>
    <row r="32397" spans="4:5" x14ac:dyDescent="0.2">
      <c r="D32397" s="1"/>
      <c r="E32397" s="41"/>
    </row>
    <row r="32398" spans="4:5" x14ac:dyDescent="0.2">
      <c r="D32398" s="1"/>
      <c r="E32398" s="41"/>
    </row>
    <row r="32399" spans="4:5" x14ac:dyDescent="0.2">
      <c r="D32399" s="1"/>
      <c r="E32399" s="41"/>
    </row>
    <row r="32400" spans="4:5" x14ac:dyDescent="0.2">
      <c r="D32400" s="1"/>
      <c r="E32400" s="41"/>
    </row>
    <row r="32401" spans="4:5" x14ac:dyDescent="0.2">
      <c r="D32401" s="1"/>
      <c r="E32401" s="41"/>
    </row>
    <row r="32402" spans="4:5" x14ac:dyDescent="0.2">
      <c r="D32402" s="1"/>
      <c r="E32402" s="41"/>
    </row>
    <row r="32403" spans="4:5" x14ac:dyDescent="0.2">
      <c r="D32403" s="1"/>
      <c r="E32403" s="41"/>
    </row>
    <row r="32404" spans="4:5" x14ac:dyDescent="0.2">
      <c r="D32404" s="1"/>
      <c r="E32404" s="41"/>
    </row>
    <row r="32405" spans="4:5" x14ac:dyDescent="0.2">
      <c r="D32405" s="1"/>
      <c r="E32405" s="41"/>
    </row>
    <row r="32406" spans="4:5" x14ac:dyDescent="0.2">
      <c r="D32406" s="1"/>
      <c r="E32406" s="41"/>
    </row>
    <row r="32407" spans="4:5" x14ac:dyDescent="0.2">
      <c r="D32407" s="1"/>
      <c r="E32407" s="41"/>
    </row>
    <row r="32408" spans="4:5" x14ac:dyDescent="0.2">
      <c r="D32408" s="1"/>
      <c r="E32408" s="41"/>
    </row>
    <row r="32409" spans="4:5" x14ac:dyDescent="0.2">
      <c r="D32409" s="1"/>
      <c r="E32409" s="41"/>
    </row>
    <row r="32410" spans="4:5" x14ac:dyDescent="0.2">
      <c r="D32410" s="1"/>
      <c r="E32410" s="41"/>
    </row>
    <row r="32411" spans="4:5" x14ac:dyDescent="0.2">
      <c r="D32411" s="1"/>
      <c r="E32411" s="41"/>
    </row>
    <row r="32412" spans="4:5" x14ac:dyDescent="0.2">
      <c r="D32412" s="1"/>
      <c r="E32412" s="41"/>
    </row>
    <row r="32413" spans="4:5" x14ac:dyDescent="0.2">
      <c r="D32413" s="1"/>
      <c r="E32413" s="41"/>
    </row>
    <row r="32414" spans="4:5" x14ac:dyDescent="0.2">
      <c r="D32414" s="1"/>
      <c r="E32414" s="41"/>
    </row>
    <row r="32415" spans="4:5" x14ac:dyDescent="0.2">
      <c r="D32415" s="1"/>
      <c r="E32415" s="41"/>
    </row>
    <row r="32416" spans="4:5" x14ac:dyDescent="0.2">
      <c r="D32416" s="1"/>
      <c r="E32416" s="41"/>
    </row>
    <row r="32417" spans="4:5" x14ac:dyDescent="0.2">
      <c r="D32417" s="1"/>
      <c r="E32417" s="41"/>
    </row>
    <row r="32418" spans="4:5" x14ac:dyDescent="0.2">
      <c r="D32418" s="1"/>
      <c r="E32418" s="41"/>
    </row>
    <row r="32419" spans="4:5" x14ac:dyDescent="0.2">
      <c r="D32419" s="1"/>
      <c r="E32419" s="41"/>
    </row>
    <row r="32420" spans="4:5" x14ac:dyDescent="0.2">
      <c r="D32420" s="1"/>
      <c r="E32420" s="41"/>
    </row>
    <row r="32421" spans="4:5" x14ac:dyDescent="0.2">
      <c r="D32421" s="1"/>
      <c r="E32421" s="41"/>
    </row>
    <row r="32422" spans="4:5" x14ac:dyDescent="0.2">
      <c r="D32422" s="1"/>
      <c r="E32422" s="41"/>
    </row>
    <row r="32423" spans="4:5" x14ac:dyDescent="0.2">
      <c r="D32423" s="1"/>
      <c r="E32423" s="41"/>
    </row>
    <row r="32424" spans="4:5" x14ac:dyDescent="0.2">
      <c r="D32424" s="1"/>
      <c r="E32424" s="41"/>
    </row>
    <row r="32425" spans="4:5" x14ac:dyDescent="0.2">
      <c r="D32425" s="1"/>
      <c r="E32425" s="41"/>
    </row>
    <row r="32426" spans="4:5" x14ac:dyDescent="0.2">
      <c r="D32426" s="1"/>
      <c r="E32426" s="41"/>
    </row>
    <row r="32427" spans="4:5" x14ac:dyDescent="0.2">
      <c r="D32427" s="1"/>
      <c r="E32427" s="41"/>
    </row>
    <row r="32428" spans="4:5" x14ac:dyDescent="0.2">
      <c r="D32428" s="1"/>
      <c r="E32428" s="41"/>
    </row>
    <row r="32429" spans="4:5" x14ac:dyDescent="0.2">
      <c r="D32429" s="1"/>
      <c r="E32429" s="41"/>
    </row>
    <row r="32430" spans="4:5" x14ac:dyDescent="0.2">
      <c r="D32430" s="1"/>
      <c r="E32430" s="41"/>
    </row>
    <row r="32431" spans="4:5" x14ac:dyDescent="0.2">
      <c r="D32431" s="1"/>
      <c r="E32431" s="41"/>
    </row>
    <row r="32432" spans="4:5" x14ac:dyDescent="0.2">
      <c r="D32432" s="1"/>
      <c r="E32432" s="41"/>
    </row>
    <row r="32433" spans="4:5" x14ac:dyDescent="0.2">
      <c r="D32433" s="1"/>
      <c r="E32433" s="41"/>
    </row>
    <row r="32434" spans="4:5" x14ac:dyDescent="0.2">
      <c r="D32434" s="1"/>
      <c r="E32434" s="41"/>
    </row>
    <row r="32435" spans="4:5" x14ac:dyDescent="0.2">
      <c r="D32435" s="1"/>
      <c r="E32435" s="41"/>
    </row>
    <row r="32436" spans="4:5" x14ac:dyDescent="0.2">
      <c r="D32436" s="1"/>
      <c r="E32436" s="41"/>
    </row>
    <row r="32437" spans="4:5" x14ac:dyDescent="0.2">
      <c r="D32437" s="1"/>
      <c r="E32437" s="41"/>
    </row>
    <row r="32438" spans="4:5" x14ac:dyDescent="0.2">
      <c r="D32438" s="1"/>
      <c r="E32438" s="41"/>
    </row>
    <row r="32439" spans="4:5" x14ac:dyDescent="0.2">
      <c r="D32439" s="1"/>
      <c r="E32439" s="41"/>
    </row>
    <row r="32440" spans="4:5" x14ac:dyDescent="0.2">
      <c r="D32440" s="1"/>
      <c r="E32440" s="41"/>
    </row>
    <row r="32441" spans="4:5" x14ac:dyDescent="0.2">
      <c r="D32441" s="1"/>
      <c r="E32441" s="41"/>
    </row>
    <row r="32442" spans="4:5" x14ac:dyDescent="0.2">
      <c r="D32442" s="1"/>
      <c r="E32442" s="41"/>
    </row>
    <row r="32443" spans="4:5" x14ac:dyDescent="0.2">
      <c r="D32443" s="1"/>
      <c r="E32443" s="41"/>
    </row>
    <row r="32444" spans="4:5" x14ac:dyDescent="0.2">
      <c r="D32444" s="1"/>
      <c r="E32444" s="41"/>
    </row>
    <row r="32445" spans="4:5" x14ac:dyDescent="0.2">
      <c r="D32445" s="1"/>
      <c r="E32445" s="41"/>
    </row>
    <row r="32446" spans="4:5" x14ac:dyDescent="0.2">
      <c r="D32446" s="1"/>
      <c r="E32446" s="41"/>
    </row>
    <row r="32447" spans="4:5" x14ac:dyDescent="0.2">
      <c r="D32447" s="1"/>
      <c r="E32447" s="41"/>
    </row>
    <row r="32448" spans="4:5" x14ac:dyDescent="0.2">
      <c r="D32448" s="1"/>
      <c r="E32448" s="41"/>
    </row>
    <row r="32449" spans="4:5" x14ac:dyDescent="0.2">
      <c r="D32449" s="1"/>
      <c r="E32449" s="41"/>
    </row>
    <row r="32450" spans="4:5" x14ac:dyDescent="0.2">
      <c r="D32450" s="1"/>
      <c r="E32450" s="41"/>
    </row>
    <row r="32451" spans="4:5" x14ac:dyDescent="0.2">
      <c r="D32451" s="1"/>
      <c r="E32451" s="41"/>
    </row>
    <row r="32452" spans="4:5" x14ac:dyDescent="0.2">
      <c r="D32452" s="1"/>
      <c r="E32452" s="41"/>
    </row>
    <row r="32453" spans="4:5" x14ac:dyDescent="0.2">
      <c r="D32453" s="1"/>
      <c r="E32453" s="41"/>
    </row>
    <row r="32454" spans="4:5" x14ac:dyDescent="0.2">
      <c r="D32454" s="1"/>
      <c r="E32454" s="41"/>
    </row>
    <row r="32455" spans="4:5" x14ac:dyDescent="0.2">
      <c r="D32455" s="1"/>
      <c r="E32455" s="41"/>
    </row>
    <row r="32456" spans="4:5" x14ac:dyDescent="0.2">
      <c r="D32456" s="1"/>
      <c r="E32456" s="41"/>
    </row>
    <row r="32457" spans="4:5" x14ac:dyDescent="0.2">
      <c r="D32457" s="1"/>
      <c r="E32457" s="41"/>
    </row>
    <row r="32458" spans="4:5" x14ac:dyDescent="0.2">
      <c r="D32458" s="1"/>
      <c r="E32458" s="41"/>
    </row>
    <row r="32459" spans="4:5" x14ac:dyDescent="0.2">
      <c r="D32459" s="1"/>
      <c r="E32459" s="41"/>
    </row>
    <row r="32460" spans="4:5" x14ac:dyDescent="0.2">
      <c r="D32460" s="1"/>
      <c r="E32460" s="41"/>
    </row>
    <row r="32461" spans="4:5" x14ac:dyDescent="0.2">
      <c r="D32461" s="1"/>
      <c r="E32461" s="41"/>
    </row>
    <row r="32462" spans="4:5" x14ac:dyDescent="0.2">
      <c r="D32462" s="1"/>
      <c r="E32462" s="41"/>
    </row>
    <row r="32463" spans="4:5" x14ac:dyDescent="0.2">
      <c r="D32463" s="1"/>
      <c r="E32463" s="41"/>
    </row>
    <row r="32464" spans="4:5" x14ac:dyDescent="0.2">
      <c r="D32464" s="1"/>
      <c r="E32464" s="41"/>
    </row>
    <row r="32465" spans="4:5" x14ac:dyDescent="0.2">
      <c r="D32465" s="1"/>
      <c r="E32465" s="41"/>
    </row>
    <row r="32466" spans="4:5" x14ac:dyDescent="0.2">
      <c r="D32466" s="1"/>
      <c r="E32466" s="41"/>
    </row>
    <row r="32467" spans="4:5" x14ac:dyDescent="0.2">
      <c r="D32467" s="1"/>
      <c r="E32467" s="41"/>
    </row>
    <row r="32468" spans="4:5" x14ac:dyDescent="0.2">
      <c r="D32468" s="1"/>
      <c r="E32468" s="41"/>
    </row>
    <row r="32469" spans="4:5" x14ac:dyDescent="0.2">
      <c r="D32469" s="1"/>
      <c r="E32469" s="41"/>
    </row>
    <row r="32470" spans="4:5" x14ac:dyDescent="0.2">
      <c r="D32470" s="1"/>
      <c r="E32470" s="41"/>
    </row>
    <row r="32471" spans="4:5" x14ac:dyDescent="0.2">
      <c r="D32471" s="1"/>
      <c r="E32471" s="41"/>
    </row>
    <row r="32472" spans="4:5" x14ac:dyDescent="0.2">
      <c r="D32472" s="1"/>
      <c r="E32472" s="41"/>
    </row>
    <row r="32473" spans="4:5" x14ac:dyDescent="0.2">
      <c r="D32473" s="1"/>
      <c r="E32473" s="41"/>
    </row>
    <row r="32474" spans="4:5" x14ac:dyDescent="0.2">
      <c r="D32474" s="1"/>
      <c r="E32474" s="41"/>
    </row>
    <row r="32475" spans="4:5" x14ac:dyDescent="0.2">
      <c r="D32475" s="1"/>
      <c r="E32475" s="41"/>
    </row>
    <row r="32476" spans="4:5" x14ac:dyDescent="0.2">
      <c r="D32476" s="1"/>
      <c r="E32476" s="41"/>
    </row>
    <row r="32477" spans="4:5" x14ac:dyDescent="0.2">
      <c r="D32477" s="1"/>
      <c r="E32477" s="41"/>
    </row>
    <row r="32478" spans="4:5" x14ac:dyDescent="0.2">
      <c r="D32478" s="1"/>
      <c r="E32478" s="41"/>
    </row>
    <row r="32479" spans="4:5" x14ac:dyDescent="0.2">
      <c r="D32479" s="1"/>
      <c r="E32479" s="41"/>
    </row>
    <row r="32480" spans="4:5" x14ac:dyDescent="0.2">
      <c r="D32480" s="1"/>
      <c r="E32480" s="41"/>
    </row>
    <row r="32481" spans="4:5" x14ac:dyDescent="0.2">
      <c r="D32481" s="1"/>
      <c r="E32481" s="41"/>
    </row>
    <row r="32482" spans="4:5" x14ac:dyDescent="0.2">
      <c r="D32482" s="1"/>
      <c r="E32482" s="41"/>
    </row>
    <row r="32483" spans="4:5" x14ac:dyDescent="0.2">
      <c r="D32483" s="1"/>
      <c r="E32483" s="41"/>
    </row>
    <row r="32484" spans="4:5" x14ac:dyDescent="0.2">
      <c r="D32484" s="1"/>
      <c r="E32484" s="41"/>
    </row>
    <row r="32485" spans="4:5" x14ac:dyDescent="0.2">
      <c r="D32485" s="1"/>
      <c r="E32485" s="41"/>
    </row>
    <row r="32486" spans="4:5" x14ac:dyDescent="0.2">
      <c r="D32486" s="1"/>
      <c r="E32486" s="41"/>
    </row>
    <row r="32487" spans="4:5" x14ac:dyDescent="0.2">
      <c r="D32487" s="1"/>
      <c r="E32487" s="41"/>
    </row>
    <row r="32488" spans="4:5" x14ac:dyDescent="0.2">
      <c r="D32488" s="1"/>
      <c r="E32488" s="41"/>
    </row>
    <row r="32489" spans="4:5" x14ac:dyDescent="0.2">
      <c r="D32489" s="1"/>
      <c r="E32489" s="41"/>
    </row>
    <row r="32490" spans="4:5" x14ac:dyDescent="0.2">
      <c r="D32490" s="1"/>
      <c r="E32490" s="41"/>
    </row>
    <row r="32491" spans="4:5" x14ac:dyDescent="0.2">
      <c r="D32491" s="1"/>
      <c r="E32491" s="41"/>
    </row>
    <row r="32492" spans="4:5" x14ac:dyDescent="0.2">
      <c r="D32492" s="1"/>
      <c r="E32492" s="41"/>
    </row>
    <row r="32493" spans="4:5" x14ac:dyDescent="0.2">
      <c r="D32493" s="1"/>
      <c r="E32493" s="41"/>
    </row>
    <row r="32494" spans="4:5" x14ac:dyDescent="0.2">
      <c r="D32494" s="1"/>
      <c r="E32494" s="41"/>
    </row>
    <row r="32495" spans="4:5" x14ac:dyDescent="0.2">
      <c r="D32495" s="1"/>
      <c r="E32495" s="41"/>
    </row>
    <row r="32496" spans="4:5" x14ac:dyDescent="0.2">
      <c r="D32496" s="1"/>
      <c r="E32496" s="41"/>
    </row>
    <row r="32497" spans="4:5" x14ac:dyDescent="0.2">
      <c r="D32497" s="1"/>
      <c r="E32497" s="41"/>
    </row>
    <row r="32498" spans="4:5" x14ac:dyDescent="0.2">
      <c r="D32498" s="1"/>
      <c r="E32498" s="41"/>
    </row>
    <row r="32499" spans="4:5" x14ac:dyDescent="0.2">
      <c r="D32499" s="1"/>
      <c r="E32499" s="41"/>
    </row>
    <row r="32500" spans="4:5" x14ac:dyDescent="0.2">
      <c r="D32500" s="1"/>
      <c r="E32500" s="41"/>
    </row>
    <row r="32501" spans="4:5" x14ac:dyDescent="0.2">
      <c r="D32501" s="1"/>
      <c r="E32501" s="41"/>
    </row>
    <row r="32502" spans="4:5" x14ac:dyDescent="0.2">
      <c r="D32502" s="1"/>
      <c r="E32502" s="41"/>
    </row>
    <row r="32503" spans="4:5" x14ac:dyDescent="0.2">
      <c r="D32503" s="1"/>
      <c r="E32503" s="41"/>
    </row>
    <row r="32504" spans="4:5" x14ac:dyDescent="0.2">
      <c r="D32504" s="1"/>
      <c r="E32504" s="41"/>
    </row>
    <row r="32505" spans="4:5" x14ac:dyDescent="0.2">
      <c r="D32505" s="1"/>
      <c r="E32505" s="41"/>
    </row>
    <row r="32506" spans="4:5" x14ac:dyDescent="0.2">
      <c r="D32506" s="1"/>
      <c r="E32506" s="41"/>
    </row>
    <row r="32507" spans="4:5" x14ac:dyDescent="0.2">
      <c r="D32507" s="1"/>
      <c r="E32507" s="41"/>
    </row>
    <row r="32508" spans="4:5" x14ac:dyDescent="0.2">
      <c r="D32508" s="1"/>
      <c r="E32508" s="41"/>
    </row>
    <row r="32509" spans="4:5" x14ac:dyDescent="0.2">
      <c r="D32509" s="1"/>
      <c r="E32509" s="41"/>
    </row>
    <row r="32510" spans="4:5" x14ac:dyDescent="0.2">
      <c r="D32510" s="1"/>
      <c r="E32510" s="41"/>
    </row>
    <row r="32511" spans="4:5" x14ac:dyDescent="0.2">
      <c r="D32511" s="1"/>
      <c r="E32511" s="41"/>
    </row>
    <row r="32512" spans="4:5" x14ac:dyDescent="0.2">
      <c r="D32512" s="1"/>
      <c r="E32512" s="41"/>
    </row>
    <row r="32513" spans="4:5" x14ac:dyDescent="0.2">
      <c r="D32513" s="1"/>
      <c r="E32513" s="41"/>
    </row>
    <row r="32514" spans="4:5" x14ac:dyDescent="0.2">
      <c r="D32514" s="1"/>
      <c r="E32514" s="41"/>
    </row>
    <row r="32515" spans="4:5" x14ac:dyDescent="0.2">
      <c r="D32515" s="1"/>
      <c r="E32515" s="41"/>
    </row>
    <row r="32516" spans="4:5" x14ac:dyDescent="0.2">
      <c r="D32516" s="1"/>
      <c r="E32516" s="41"/>
    </row>
    <row r="32517" spans="4:5" x14ac:dyDescent="0.2">
      <c r="D32517" s="1"/>
      <c r="E32517" s="41"/>
    </row>
    <row r="32518" spans="4:5" x14ac:dyDescent="0.2">
      <c r="D32518" s="1"/>
      <c r="E32518" s="41"/>
    </row>
    <row r="32519" spans="4:5" x14ac:dyDescent="0.2">
      <c r="D32519" s="1"/>
      <c r="E32519" s="41"/>
    </row>
    <row r="32520" spans="4:5" x14ac:dyDescent="0.2">
      <c r="D32520" s="1"/>
      <c r="E32520" s="41"/>
    </row>
    <row r="32521" spans="4:5" x14ac:dyDescent="0.2">
      <c r="D32521" s="1"/>
      <c r="E32521" s="41"/>
    </row>
    <row r="32522" spans="4:5" x14ac:dyDescent="0.2">
      <c r="D32522" s="1"/>
      <c r="E32522" s="41"/>
    </row>
    <row r="32523" spans="4:5" x14ac:dyDescent="0.2">
      <c r="D32523" s="1"/>
      <c r="E32523" s="41"/>
    </row>
    <row r="32524" spans="4:5" x14ac:dyDescent="0.2">
      <c r="D32524" s="1"/>
      <c r="E32524" s="41"/>
    </row>
    <row r="32525" spans="4:5" x14ac:dyDescent="0.2">
      <c r="D32525" s="1"/>
      <c r="E32525" s="41"/>
    </row>
    <row r="32526" spans="4:5" x14ac:dyDescent="0.2">
      <c r="D32526" s="1"/>
      <c r="E32526" s="41"/>
    </row>
    <row r="32527" spans="4:5" x14ac:dyDescent="0.2">
      <c r="D32527" s="1"/>
      <c r="E32527" s="41"/>
    </row>
    <row r="32528" spans="4:5" x14ac:dyDescent="0.2">
      <c r="D32528" s="1"/>
      <c r="E32528" s="41"/>
    </row>
    <row r="32529" spans="4:5" x14ac:dyDescent="0.2">
      <c r="D32529" s="1"/>
      <c r="E32529" s="41"/>
    </row>
    <row r="32530" spans="4:5" x14ac:dyDescent="0.2">
      <c r="D32530" s="1"/>
      <c r="E32530" s="41"/>
    </row>
    <row r="32531" spans="4:5" x14ac:dyDescent="0.2">
      <c r="D32531" s="1"/>
      <c r="E32531" s="41"/>
    </row>
    <row r="32532" spans="4:5" x14ac:dyDescent="0.2">
      <c r="D32532" s="1"/>
      <c r="E32532" s="41"/>
    </row>
    <row r="32533" spans="4:5" x14ac:dyDescent="0.2">
      <c r="D32533" s="1"/>
      <c r="E32533" s="41"/>
    </row>
    <row r="32534" spans="4:5" x14ac:dyDescent="0.2">
      <c r="D32534" s="1"/>
      <c r="E32534" s="41"/>
    </row>
    <row r="32535" spans="4:5" x14ac:dyDescent="0.2">
      <c r="D32535" s="1"/>
      <c r="E32535" s="41"/>
    </row>
    <row r="32536" spans="4:5" x14ac:dyDescent="0.2">
      <c r="D32536" s="1"/>
      <c r="E32536" s="41"/>
    </row>
    <row r="32537" spans="4:5" x14ac:dyDescent="0.2">
      <c r="D32537" s="1"/>
      <c r="E32537" s="41"/>
    </row>
    <row r="32538" spans="4:5" x14ac:dyDescent="0.2">
      <c r="D32538" s="1"/>
      <c r="E32538" s="41"/>
    </row>
    <row r="32539" spans="4:5" x14ac:dyDescent="0.2">
      <c r="D32539" s="1"/>
      <c r="E32539" s="41"/>
    </row>
    <row r="32540" spans="4:5" x14ac:dyDescent="0.2">
      <c r="D32540" s="1"/>
      <c r="E32540" s="41"/>
    </row>
    <row r="32541" spans="4:5" x14ac:dyDescent="0.2">
      <c r="D32541" s="1"/>
      <c r="E32541" s="41"/>
    </row>
    <row r="32542" spans="4:5" x14ac:dyDescent="0.2">
      <c r="D32542" s="1"/>
      <c r="E32542" s="41"/>
    </row>
    <row r="32543" spans="4:5" x14ac:dyDescent="0.2">
      <c r="D32543" s="1"/>
      <c r="E32543" s="41"/>
    </row>
    <row r="32544" spans="4:5" x14ac:dyDescent="0.2">
      <c r="D32544" s="1"/>
      <c r="E32544" s="41"/>
    </row>
    <row r="32545" spans="4:5" x14ac:dyDescent="0.2">
      <c r="D32545" s="1"/>
      <c r="E32545" s="41"/>
    </row>
    <row r="32546" spans="4:5" x14ac:dyDescent="0.2">
      <c r="D32546" s="1"/>
      <c r="E32546" s="41"/>
    </row>
    <row r="32547" spans="4:5" x14ac:dyDescent="0.2">
      <c r="D32547" s="1"/>
      <c r="E32547" s="41"/>
    </row>
    <row r="32548" spans="4:5" x14ac:dyDescent="0.2">
      <c r="D32548" s="1"/>
      <c r="E32548" s="41"/>
    </row>
    <row r="32549" spans="4:5" x14ac:dyDescent="0.2">
      <c r="D32549" s="1"/>
      <c r="E32549" s="41"/>
    </row>
    <row r="32550" spans="4:5" x14ac:dyDescent="0.2">
      <c r="D32550" s="1"/>
      <c r="E32550" s="41"/>
    </row>
    <row r="32551" spans="4:5" x14ac:dyDescent="0.2">
      <c r="D32551" s="1"/>
      <c r="E32551" s="41"/>
    </row>
    <row r="32552" spans="4:5" x14ac:dyDescent="0.2">
      <c r="D32552" s="1"/>
      <c r="E32552" s="41"/>
    </row>
    <row r="32553" spans="4:5" x14ac:dyDescent="0.2">
      <c r="D32553" s="1"/>
      <c r="E32553" s="41"/>
    </row>
    <row r="32554" spans="4:5" x14ac:dyDescent="0.2">
      <c r="D32554" s="1"/>
      <c r="E32554" s="41"/>
    </row>
    <row r="32555" spans="4:5" x14ac:dyDescent="0.2">
      <c r="D32555" s="1"/>
      <c r="E32555" s="41"/>
    </row>
    <row r="32556" spans="4:5" x14ac:dyDescent="0.2">
      <c r="D32556" s="1"/>
      <c r="E32556" s="41"/>
    </row>
    <row r="32557" spans="4:5" x14ac:dyDescent="0.2">
      <c r="D32557" s="1"/>
      <c r="E32557" s="41"/>
    </row>
    <row r="32558" spans="4:5" x14ac:dyDescent="0.2">
      <c r="D32558" s="1"/>
      <c r="E32558" s="41"/>
    </row>
    <row r="32559" spans="4:5" x14ac:dyDescent="0.2">
      <c r="D32559" s="1"/>
      <c r="E32559" s="41"/>
    </row>
    <row r="32560" spans="4:5" x14ac:dyDescent="0.2">
      <c r="D32560" s="1"/>
      <c r="E32560" s="41"/>
    </row>
    <row r="32561" spans="4:5" x14ac:dyDescent="0.2">
      <c r="D32561" s="1"/>
      <c r="E32561" s="41"/>
    </row>
    <row r="32562" spans="4:5" x14ac:dyDescent="0.2">
      <c r="D32562" s="1"/>
      <c r="E32562" s="41"/>
    </row>
    <row r="32563" spans="4:5" x14ac:dyDescent="0.2">
      <c r="D32563" s="1"/>
      <c r="E32563" s="41"/>
    </row>
    <row r="32564" spans="4:5" x14ac:dyDescent="0.2">
      <c r="D32564" s="1"/>
      <c r="E32564" s="41"/>
    </row>
    <row r="32565" spans="4:5" x14ac:dyDescent="0.2">
      <c r="D32565" s="1"/>
      <c r="E32565" s="41"/>
    </row>
    <row r="32566" spans="4:5" x14ac:dyDescent="0.2">
      <c r="D32566" s="1"/>
      <c r="E32566" s="41"/>
    </row>
    <row r="32567" spans="4:5" x14ac:dyDescent="0.2">
      <c r="D32567" s="1"/>
      <c r="E32567" s="41"/>
    </row>
    <row r="32568" spans="4:5" x14ac:dyDescent="0.2">
      <c r="D32568" s="1"/>
      <c r="E32568" s="41"/>
    </row>
    <row r="32569" spans="4:5" x14ac:dyDescent="0.2">
      <c r="D32569" s="1"/>
      <c r="E32569" s="41"/>
    </row>
    <row r="32570" spans="4:5" x14ac:dyDescent="0.2">
      <c r="D32570" s="1"/>
      <c r="E32570" s="41"/>
    </row>
    <row r="32571" spans="4:5" x14ac:dyDescent="0.2">
      <c r="D32571" s="1"/>
      <c r="E32571" s="41"/>
    </row>
    <row r="32572" spans="4:5" x14ac:dyDescent="0.2">
      <c r="D32572" s="1"/>
      <c r="E32572" s="41"/>
    </row>
    <row r="32573" spans="4:5" x14ac:dyDescent="0.2">
      <c r="D32573" s="1"/>
      <c r="E32573" s="41"/>
    </row>
    <row r="32574" spans="4:5" x14ac:dyDescent="0.2">
      <c r="D32574" s="1"/>
      <c r="E32574" s="41"/>
    </row>
    <row r="32575" spans="4:5" x14ac:dyDescent="0.2">
      <c r="D32575" s="1"/>
      <c r="E32575" s="41"/>
    </row>
    <row r="32576" spans="4:5" x14ac:dyDescent="0.2">
      <c r="D32576" s="1"/>
      <c r="E32576" s="41"/>
    </row>
    <row r="32577" spans="4:5" x14ac:dyDescent="0.2">
      <c r="D32577" s="1"/>
      <c r="E32577" s="41"/>
    </row>
    <row r="32578" spans="4:5" x14ac:dyDescent="0.2">
      <c r="D32578" s="1"/>
      <c r="E32578" s="41"/>
    </row>
    <row r="32579" spans="4:5" x14ac:dyDescent="0.2">
      <c r="D32579" s="1"/>
      <c r="E32579" s="41"/>
    </row>
    <row r="32580" spans="4:5" x14ac:dyDescent="0.2">
      <c r="D32580" s="1"/>
      <c r="E32580" s="41"/>
    </row>
    <row r="32581" spans="4:5" x14ac:dyDescent="0.2">
      <c r="D32581" s="1"/>
      <c r="E32581" s="41"/>
    </row>
    <row r="32582" spans="4:5" x14ac:dyDescent="0.2">
      <c r="D32582" s="1"/>
      <c r="E32582" s="41"/>
    </row>
    <row r="32583" spans="4:5" x14ac:dyDescent="0.2">
      <c r="D32583" s="1"/>
      <c r="E32583" s="41"/>
    </row>
    <row r="32584" spans="4:5" x14ac:dyDescent="0.2">
      <c r="D32584" s="1"/>
      <c r="E32584" s="41"/>
    </row>
    <row r="32585" spans="4:5" x14ac:dyDescent="0.2">
      <c r="D32585" s="1"/>
      <c r="E32585" s="41"/>
    </row>
    <row r="32586" spans="4:5" x14ac:dyDescent="0.2">
      <c r="D32586" s="1"/>
      <c r="E32586" s="41"/>
    </row>
    <row r="32587" spans="4:5" x14ac:dyDescent="0.2">
      <c r="D32587" s="1"/>
      <c r="E32587" s="41"/>
    </row>
    <row r="32588" spans="4:5" x14ac:dyDescent="0.2">
      <c r="D32588" s="1"/>
      <c r="E32588" s="41"/>
    </row>
    <row r="32589" spans="4:5" x14ac:dyDescent="0.2">
      <c r="D32589" s="1"/>
      <c r="E32589" s="41"/>
    </row>
    <row r="32590" spans="4:5" x14ac:dyDescent="0.2">
      <c r="D32590" s="1"/>
      <c r="E32590" s="41"/>
    </row>
    <row r="32591" spans="4:5" x14ac:dyDescent="0.2">
      <c r="D32591" s="1"/>
      <c r="E32591" s="41"/>
    </row>
    <row r="32592" spans="4:5" x14ac:dyDescent="0.2">
      <c r="D32592" s="1"/>
      <c r="E32592" s="41"/>
    </row>
    <row r="32593" spans="4:5" x14ac:dyDescent="0.2">
      <c r="D32593" s="1"/>
      <c r="E32593" s="41"/>
    </row>
    <row r="32594" spans="4:5" x14ac:dyDescent="0.2">
      <c r="D32594" s="1"/>
      <c r="E32594" s="41"/>
    </row>
    <row r="32595" spans="4:5" x14ac:dyDescent="0.2">
      <c r="D32595" s="1"/>
      <c r="E32595" s="41"/>
    </row>
    <row r="32596" spans="4:5" x14ac:dyDescent="0.2">
      <c r="D32596" s="1"/>
      <c r="E32596" s="41"/>
    </row>
    <row r="32597" spans="4:5" x14ac:dyDescent="0.2">
      <c r="D32597" s="1"/>
      <c r="E32597" s="41"/>
    </row>
    <row r="32598" spans="4:5" x14ac:dyDescent="0.2">
      <c r="D32598" s="1"/>
      <c r="E32598" s="41"/>
    </row>
    <row r="32599" spans="4:5" x14ac:dyDescent="0.2">
      <c r="D32599" s="1"/>
      <c r="E32599" s="41"/>
    </row>
    <row r="32600" spans="4:5" x14ac:dyDescent="0.2">
      <c r="D32600" s="1"/>
      <c r="E32600" s="41"/>
    </row>
    <row r="32601" spans="4:5" x14ac:dyDescent="0.2">
      <c r="D32601" s="1"/>
      <c r="E32601" s="41"/>
    </row>
    <row r="32602" spans="4:5" x14ac:dyDescent="0.2">
      <c r="D32602" s="1"/>
      <c r="E32602" s="41"/>
    </row>
    <row r="32603" spans="4:5" x14ac:dyDescent="0.2">
      <c r="D32603" s="1"/>
      <c r="E32603" s="41"/>
    </row>
    <row r="32604" spans="4:5" x14ac:dyDescent="0.2">
      <c r="D32604" s="1"/>
      <c r="E32604" s="41"/>
    </row>
    <row r="32605" spans="4:5" x14ac:dyDescent="0.2">
      <c r="D32605" s="1"/>
      <c r="E32605" s="41"/>
    </row>
    <row r="32606" spans="4:5" x14ac:dyDescent="0.2">
      <c r="D32606" s="1"/>
      <c r="E32606" s="41"/>
    </row>
    <row r="32607" spans="4:5" x14ac:dyDescent="0.2">
      <c r="D32607" s="1"/>
      <c r="E32607" s="41"/>
    </row>
    <row r="32608" spans="4:5" x14ac:dyDescent="0.2">
      <c r="D32608" s="1"/>
      <c r="E32608" s="41"/>
    </row>
    <row r="32609" spans="4:5" x14ac:dyDescent="0.2">
      <c r="D32609" s="1"/>
      <c r="E32609" s="41"/>
    </row>
    <row r="32610" spans="4:5" x14ac:dyDescent="0.2">
      <c r="D32610" s="1"/>
      <c r="E32610" s="41"/>
    </row>
    <row r="32611" spans="4:5" x14ac:dyDescent="0.2">
      <c r="D32611" s="1"/>
      <c r="E32611" s="41"/>
    </row>
    <row r="32612" spans="4:5" x14ac:dyDescent="0.2">
      <c r="D32612" s="1"/>
      <c r="E32612" s="41"/>
    </row>
    <row r="32613" spans="4:5" x14ac:dyDescent="0.2">
      <c r="D32613" s="1"/>
      <c r="E32613" s="41"/>
    </row>
    <row r="32614" spans="4:5" x14ac:dyDescent="0.2">
      <c r="D32614" s="1"/>
      <c r="E32614" s="41"/>
    </row>
    <row r="32615" spans="4:5" x14ac:dyDescent="0.2">
      <c r="D32615" s="1"/>
      <c r="E32615" s="41"/>
    </row>
    <row r="32616" spans="4:5" x14ac:dyDescent="0.2">
      <c r="D32616" s="1"/>
      <c r="E32616" s="41"/>
    </row>
    <row r="32617" spans="4:5" x14ac:dyDescent="0.2">
      <c r="D32617" s="1"/>
      <c r="E32617" s="41"/>
    </row>
    <row r="32618" spans="4:5" x14ac:dyDescent="0.2">
      <c r="D32618" s="1"/>
      <c r="E32618" s="41"/>
    </row>
    <row r="32619" spans="4:5" x14ac:dyDescent="0.2">
      <c r="D32619" s="1"/>
      <c r="E32619" s="41"/>
    </row>
    <row r="32620" spans="4:5" x14ac:dyDescent="0.2">
      <c r="D32620" s="1"/>
      <c r="E32620" s="41"/>
    </row>
    <row r="32621" spans="4:5" x14ac:dyDescent="0.2">
      <c r="D32621" s="1"/>
      <c r="E32621" s="41"/>
    </row>
    <row r="32622" spans="4:5" x14ac:dyDescent="0.2">
      <c r="D32622" s="1"/>
      <c r="E32622" s="41"/>
    </row>
    <row r="32623" spans="4:5" x14ac:dyDescent="0.2">
      <c r="D32623" s="1"/>
      <c r="E32623" s="41"/>
    </row>
    <row r="32624" spans="4:5" x14ac:dyDescent="0.2">
      <c r="D32624" s="1"/>
      <c r="E32624" s="41"/>
    </row>
    <row r="32625" spans="4:5" x14ac:dyDescent="0.2">
      <c r="D32625" s="1"/>
      <c r="E32625" s="41"/>
    </row>
    <row r="32626" spans="4:5" x14ac:dyDescent="0.2">
      <c r="D32626" s="1"/>
      <c r="E32626" s="41"/>
    </row>
    <row r="32627" spans="4:5" x14ac:dyDescent="0.2">
      <c r="D32627" s="1"/>
      <c r="E32627" s="41"/>
    </row>
    <row r="32628" spans="4:5" x14ac:dyDescent="0.2">
      <c r="D32628" s="1"/>
      <c r="E32628" s="41"/>
    </row>
    <row r="32629" spans="4:5" x14ac:dyDescent="0.2">
      <c r="D32629" s="1"/>
      <c r="E32629" s="41"/>
    </row>
    <row r="32630" spans="4:5" x14ac:dyDescent="0.2">
      <c r="D32630" s="1"/>
      <c r="E32630" s="41"/>
    </row>
    <row r="32631" spans="4:5" x14ac:dyDescent="0.2">
      <c r="D32631" s="1"/>
      <c r="E32631" s="41"/>
    </row>
    <row r="32632" spans="4:5" x14ac:dyDescent="0.2">
      <c r="D32632" s="1"/>
      <c r="E32632" s="41"/>
    </row>
    <row r="32633" spans="4:5" x14ac:dyDescent="0.2">
      <c r="D32633" s="1"/>
      <c r="E32633" s="41"/>
    </row>
    <row r="32634" spans="4:5" x14ac:dyDescent="0.2">
      <c r="D32634" s="1"/>
      <c r="E32634" s="41"/>
    </row>
    <row r="32635" spans="4:5" x14ac:dyDescent="0.2">
      <c r="D32635" s="1"/>
      <c r="E32635" s="41"/>
    </row>
    <row r="32636" spans="4:5" x14ac:dyDescent="0.2">
      <c r="D32636" s="1"/>
      <c r="E32636" s="41"/>
    </row>
    <row r="32637" spans="4:5" x14ac:dyDescent="0.2">
      <c r="D32637" s="1"/>
      <c r="E32637" s="41"/>
    </row>
    <row r="32638" spans="4:5" x14ac:dyDescent="0.2">
      <c r="D32638" s="1"/>
      <c r="E32638" s="41"/>
    </row>
    <row r="32639" spans="4:5" x14ac:dyDescent="0.2">
      <c r="D32639" s="1"/>
      <c r="E32639" s="41"/>
    </row>
    <row r="32640" spans="4:5" x14ac:dyDescent="0.2">
      <c r="D32640" s="1"/>
      <c r="E32640" s="41"/>
    </row>
    <row r="32641" spans="4:5" x14ac:dyDescent="0.2">
      <c r="D32641" s="1"/>
      <c r="E32641" s="41"/>
    </row>
    <row r="32642" spans="4:5" x14ac:dyDescent="0.2">
      <c r="D32642" s="1"/>
      <c r="E32642" s="41"/>
    </row>
    <row r="32643" spans="4:5" x14ac:dyDescent="0.2">
      <c r="D32643" s="1"/>
      <c r="E32643" s="41"/>
    </row>
    <row r="32644" spans="4:5" x14ac:dyDescent="0.2">
      <c r="D32644" s="1"/>
      <c r="E32644" s="41"/>
    </row>
    <row r="32645" spans="4:5" x14ac:dyDescent="0.2">
      <c r="D32645" s="1"/>
      <c r="E32645" s="41"/>
    </row>
    <row r="32646" spans="4:5" x14ac:dyDescent="0.2">
      <c r="D32646" s="1"/>
      <c r="E32646" s="41"/>
    </row>
    <row r="32647" spans="4:5" x14ac:dyDescent="0.2">
      <c r="D32647" s="1"/>
      <c r="E32647" s="41"/>
    </row>
    <row r="32648" spans="4:5" x14ac:dyDescent="0.2">
      <c r="D32648" s="1"/>
      <c r="E32648" s="41"/>
    </row>
    <row r="32649" spans="4:5" x14ac:dyDescent="0.2">
      <c r="D32649" s="1"/>
      <c r="E32649" s="41"/>
    </row>
    <row r="32650" spans="4:5" x14ac:dyDescent="0.2">
      <c r="D32650" s="1"/>
      <c r="E32650" s="41"/>
    </row>
    <row r="32651" spans="4:5" x14ac:dyDescent="0.2">
      <c r="D32651" s="1"/>
      <c r="E32651" s="41"/>
    </row>
    <row r="32652" spans="4:5" x14ac:dyDescent="0.2">
      <c r="D32652" s="1"/>
      <c r="E32652" s="41"/>
    </row>
    <row r="32653" spans="4:5" x14ac:dyDescent="0.2">
      <c r="D32653" s="1"/>
      <c r="E32653" s="41"/>
    </row>
    <row r="32654" spans="4:5" x14ac:dyDescent="0.2">
      <c r="D32654" s="1"/>
      <c r="E32654" s="41"/>
    </row>
    <row r="32655" spans="4:5" x14ac:dyDescent="0.2">
      <c r="D32655" s="1"/>
      <c r="E32655" s="41"/>
    </row>
    <row r="32656" spans="4:5" x14ac:dyDescent="0.2">
      <c r="D32656" s="1"/>
      <c r="E32656" s="41"/>
    </row>
    <row r="32657" spans="4:5" x14ac:dyDescent="0.2">
      <c r="D32657" s="1"/>
      <c r="E32657" s="41"/>
    </row>
    <row r="32658" spans="4:5" x14ac:dyDescent="0.2">
      <c r="D32658" s="1"/>
      <c r="E32658" s="41"/>
    </row>
    <row r="32659" spans="4:5" x14ac:dyDescent="0.2">
      <c r="D32659" s="1"/>
      <c r="E32659" s="41"/>
    </row>
    <row r="32660" spans="4:5" x14ac:dyDescent="0.2">
      <c r="D32660" s="1"/>
      <c r="E32660" s="41"/>
    </row>
    <row r="32661" spans="4:5" x14ac:dyDescent="0.2">
      <c r="D32661" s="1"/>
      <c r="E32661" s="41"/>
    </row>
    <row r="32662" spans="4:5" x14ac:dyDescent="0.2">
      <c r="D32662" s="1"/>
      <c r="E32662" s="41"/>
    </row>
    <row r="32663" spans="4:5" x14ac:dyDescent="0.2">
      <c r="D32663" s="1"/>
      <c r="E32663" s="41"/>
    </row>
    <row r="32664" spans="4:5" x14ac:dyDescent="0.2">
      <c r="D32664" s="1"/>
      <c r="E32664" s="41"/>
    </row>
    <row r="32665" spans="4:5" x14ac:dyDescent="0.2">
      <c r="D32665" s="1"/>
      <c r="E32665" s="41"/>
    </row>
    <row r="32666" spans="4:5" x14ac:dyDescent="0.2">
      <c r="D32666" s="1"/>
      <c r="E32666" s="41"/>
    </row>
    <row r="32667" spans="4:5" x14ac:dyDescent="0.2">
      <c r="D32667" s="1"/>
      <c r="E32667" s="41"/>
    </row>
    <row r="32668" spans="4:5" x14ac:dyDescent="0.2">
      <c r="D32668" s="1"/>
      <c r="E32668" s="41"/>
    </row>
    <row r="32669" spans="4:5" x14ac:dyDescent="0.2">
      <c r="D32669" s="1"/>
      <c r="E32669" s="41"/>
    </row>
    <row r="32670" spans="4:5" x14ac:dyDescent="0.2">
      <c r="D32670" s="1"/>
      <c r="E32670" s="41"/>
    </row>
    <row r="32671" spans="4:5" x14ac:dyDescent="0.2">
      <c r="D32671" s="1"/>
      <c r="E32671" s="41"/>
    </row>
    <row r="32672" spans="4:5" x14ac:dyDescent="0.2">
      <c r="D32672" s="1"/>
      <c r="E32672" s="41"/>
    </row>
    <row r="32673" spans="4:5" x14ac:dyDescent="0.2">
      <c r="D32673" s="1"/>
      <c r="E32673" s="41"/>
    </row>
    <row r="32674" spans="4:5" x14ac:dyDescent="0.2">
      <c r="D32674" s="1"/>
      <c r="E32674" s="41"/>
    </row>
    <row r="32675" spans="4:5" x14ac:dyDescent="0.2">
      <c r="D32675" s="1"/>
      <c r="E32675" s="41"/>
    </row>
    <row r="32676" spans="4:5" x14ac:dyDescent="0.2">
      <c r="D32676" s="1"/>
      <c r="E32676" s="41"/>
    </row>
    <row r="32677" spans="4:5" x14ac:dyDescent="0.2">
      <c r="D32677" s="1"/>
      <c r="E32677" s="41"/>
    </row>
    <row r="32678" spans="4:5" x14ac:dyDescent="0.2">
      <c r="D32678" s="1"/>
      <c r="E32678" s="41"/>
    </row>
    <row r="32679" spans="4:5" x14ac:dyDescent="0.2">
      <c r="D32679" s="1"/>
      <c r="E32679" s="41"/>
    </row>
    <row r="32680" spans="4:5" x14ac:dyDescent="0.2">
      <c r="D32680" s="1"/>
      <c r="E32680" s="41"/>
    </row>
    <row r="32681" spans="4:5" x14ac:dyDescent="0.2">
      <c r="D32681" s="1"/>
      <c r="E32681" s="41"/>
    </row>
    <row r="32682" spans="4:5" x14ac:dyDescent="0.2">
      <c r="D32682" s="1"/>
      <c r="E32682" s="41"/>
    </row>
    <row r="32683" spans="4:5" x14ac:dyDescent="0.2">
      <c r="D32683" s="1"/>
      <c r="E32683" s="41"/>
    </row>
    <row r="32684" spans="4:5" x14ac:dyDescent="0.2">
      <c r="D32684" s="1"/>
      <c r="E32684" s="41"/>
    </row>
    <row r="32685" spans="4:5" x14ac:dyDescent="0.2">
      <c r="D32685" s="1"/>
      <c r="E32685" s="41"/>
    </row>
    <row r="32686" spans="4:5" x14ac:dyDescent="0.2">
      <c r="D32686" s="1"/>
      <c r="E32686" s="41"/>
    </row>
    <row r="32687" spans="4:5" x14ac:dyDescent="0.2">
      <c r="D32687" s="1"/>
      <c r="E32687" s="41"/>
    </row>
    <row r="32688" spans="4:5" x14ac:dyDescent="0.2">
      <c r="D32688" s="1"/>
      <c r="E32688" s="41"/>
    </row>
    <row r="32689" spans="4:5" x14ac:dyDescent="0.2">
      <c r="D32689" s="1"/>
      <c r="E32689" s="41"/>
    </row>
    <row r="32690" spans="4:5" x14ac:dyDescent="0.2">
      <c r="D32690" s="1"/>
      <c r="E32690" s="41"/>
    </row>
    <row r="32691" spans="4:5" x14ac:dyDescent="0.2">
      <c r="D32691" s="1"/>
      <c r="E32691" s="41"/>
    </row>
    <row r="32692" spans="4:5" x14ac:dyDescent="0.2">
      <c r="D32692" s="1"/>
      <c r="E32692" s="41"/>
    </row>
    <row r="32693" spans="4:5" x14ac:dyDescent="0.2">
      <c r="D32693" s="1"/>
      <c r="E32693" s="41"/>
    </row>
    <row r="32694" spans="4:5" x14ac:dyDescent="0.2">
      <c r="D32694" s="1"/>
      <c r="E32694" s="41"/>
    </row>
    <row r="32695" spans="4:5" x14ac:dyDescent="0.2">
      <c r="D32695" s="1"/>
      <c r="E32695" s="41"/>
    </row>
    <row r="32696" spans="4:5" x14ac:dyDescent="0.2">
      <c r="D32696" s="1"/>
      <c r="E32696" s="41"/>
    </row>
    <row r="32697" spans="4:5" x14ac:dyDescent="0.2">
      <c r="D32697" s="1"/>
      <c r="E32697" s="41"/>
    </row>
    <row r="32698" spans="4:5" x14ac:dyDescent="0.2">
      <c r="D32698" s="1"/>
      <c r="E32698" s="41"/>
    </row>
    <row r="32699" spans="4:5" x14ac:dyDescent="0.2">
      <c r="D32699" s="1"/>
      <c r="E32699" s="41"/>
    </row>
    <row r="32700" spans="4:5" x14ac:dyDescent="0.2">
      <c r="D32700" s="1"/>
      <c r="E32700" s="41"/>
    </row>
    <row r="32701" spans="4:5" x14ac:dyDescent="0.2">
      <c r="D32701" s="1"/>
      <c r="E32701" s="41"/>
    </row>
    <row r="32702" spans="4:5" x14ac:dyDescent="0.2">
      <c r="D32702" s="1"/>
      <c r="E32702" s="41"/>
    </row>
    <row r="32703" spans="4:5" x14ac:dyDescent="0.2">
      <c r="D32703" s="1"/>
      <c r="E32703" s="41"/>
    </row>
    <row r="32704" spans="4:5" x14ac:dyDescent="0.2">
      <c r="D32704" s="1"/>
      <c r="E32704" s="41"/>
    </row>
    <row r="32705" spans="4:5" x14ac:dyDescent="0.2">
      <c r="D32705" s="1"/>
      <c r="E32705" s="41"/>
    </row>
    <row r="32706" spans="4:5" x14ac:dyDescent="0.2">
      <c r="D32706" s="1"/>
      <c r="E32706" s="41"/>
    </row>
    <row r="32707" spans="4:5" x14ac:dyDescent="0.2">
      <c r="D32707" s="1"/>
      <c r="E32707" s="41"/>
    </row>
    <row r="32708" spans="4:5" x14ac:dyDescent="0.2">
      <c r="D32708" s="1"/>
      <c r="E32708" s="41"/>
    </row>
    <row r="32709" spans="4:5" x14ac:dyDescent="0.2">
      <c r="D32709" s="1"/>
      <c r="E32709" s="41"/>
    </row>
    <row r="32710" spans="4:5" x14ac:dyDescent="0.2">
      <c r="D32710" s="1"/>
      <c r="E32710" s="41"/>
    </row>
    <row r="32711" spans="4:5" x14ac:dyDescent="0.2">
      <c r="D32711" s="1"/>
      <c r="E32711" s="41"/>
    </row>
    <row r="32712" spans="4:5" x14ac:dyDescent="0.2">
      <c r="D32712" s="1"/>
      <c r="E32712" s="41"/>
    </row>
    <row r="32713" spans="4:5" x14ac:dyDescent="0.2">
      <c r="D32713" s="1"/>
      <c r="E32713" s="41"/>
    </row>
    <row r="32714" spans="4:5" x14ac:dyDescent="0.2">
      <c r="D32714" s="1"/>
      <c r="E32714" s="41"/>
    </row>
    <row r="32715" spans="4:5" x14ac:dyDescent="0.2">
      <c r="D32715" s="1"/>
      <c r="E32715" s="41"/>
    </row>
    <row r="32716" spans="4:5" x14ac:dyDescent="0.2">
      <c r="D32716" s="1"/>
      <c r="E32716" s="41"/>
    </row>
    <row r="32717" spans="4:5" x14ac:dyDescent="0.2">
      <c r="D32717" s="1"/>
      <c r="E32717" s="41"/>
    </row>
    <row r="32718" spans="4:5" x14ac:dyDescent="0.2">
      <c r="D32718" s="1"/>
      <c r="E32718" s="41"/>
    </row>
    <row r="32719" spans="4:5" x14ac:dyDescent="0.2">
      <c r="D32719" s="1"/>
      <c r="E32719" s="41"/>
    </row>
    <row r="32720" spans="4:5" x14ac:dyDescent="0.2">
      <c r="D32720" s="1"/>
      <c r="E32720" s="41"/>
    </row>
    <row r="32721" spans="4:5" x14ac:dyDescent="0.2">
      <c r="D32721" s="1"/>
      <c r="E32721" s="41"/>
    </row>
    <row r="32722" spans="4:5" x14ac:dyDescent="0.2">
      <c r="D32722" s="1"/>
      <c r="E32722" s="41"/>
    </row>
    <row r="32723" spans="4:5" x14ac:dyDescent="0.2">
      <c r="D32723" s="1"/>
      <c r="E32723" s="41"/>
    </row>
    <row r="32724" spans="4:5" x14ac:dyDescent="0.2">
      <c r="D32724" s="1"/>
      <c r="E32724" s="41"/>
    </row>
    <row r="32725" spans="4:5" x14ac:dyDescent="0.2">
      <c r="D32725" s="1"/>
      <c r="E32725" s="41"/>
    </row>
    <row r="32726" spans="4:5" x14ac:dyDescent="0.2">
      <c r="D32726" s="1"/>
      <c r="E32726" s="41"/>
    </row>
    <row r="32727" spans="4:5" x14ac:dyDescent="0.2">
      <c r="D32727" s="1"/>
      <c r="E32727" s="41"/>
    </row>
    <row r="32728" spans="4:5" x14ac:dyDescent="0.2">
      <c r="D32728" s="1"/>
      <c r="E32728" s="41"/>
    </row>
    <row r="32729" spans="4:5" x14ac:dyDescent="0.2">
      <c r="D32729" s="1"/>
      <c r="E32729" s="41"/>
    </row>
    <row r="32730" spans="4:5" x14ac:dyDescent="0.2">
      <c r="D32730" s="1"/>
      <c r="E32730" s="41"/>
    </row>
    <row r="32731" spans="4:5" x14ac:dyDescent="0.2">
      <c r="D32731" s="1"/>
      <c r="E32731" s="41"/>
    </row>
    <row r="32732" spans="4:5" x14ac:dyDescent="0.2">
      <c r="D32732" s="1"/>
      <c r="E32732" s="41"/>
    </row>
    <row r="32733" spans="4:5" x14ac:dyDescent="0.2">
      <c r="D32733" s="1"/>
      <c r="E32733" s="41"/>
    </row>
    <row r="32734" spans="4:5" x14ac:dyDescent="0.2">
      <c r="D32734" s="1"/>
      <c r="E32734" s="41"/>
    </row>
    <row r="32735" spans="4:5" x14ac:dyDescent="0.2">
      <c r="D32735" s="1"/>
      <c r="E32735" s="41"/>
    </row>
    <row r="32736" spans="4:5" x14ac:dyDescent="0.2">
      <c r="D32736" s="1"/>
      <c r="E32736" s="41"/>
    </row>
    <row r="32737" spans="4:5" x14ac:dyDescent="0.2">
      <c r="D32737" s="1"/>
      <c r="E32737" s="41"/>
    </row>
    <row r="32738" spans="4:5" x14ac:dyDescent="0.2">
      <c r="D32738" s="1"/>
      <c r="E32738" s="41"/>
    </row>
    <row r="32739" spans="4:5" x14ac:dyDescent="0.2">
      <c r="D32739" s="1"/>
      <c r="E32739" s="41"/>
    </row>
    <row r="32740" spans="4:5" x14ac:dyDescent="0.2">
      <c r="D32740" s="1"/>
      <c r="E32740" s="41"/>
    </row>
    <row r="32741" spans="4:5" x14ac:dyDescent="0.2">
      <c r="D32741" s="1"/>
      <c r="E32741" s="41"/>
    </row>
    <row r="32742" spans="4:5" x14ac:dyDescent="0.2">
      <c r="D32742" s="1"/>
      <c r="E32742" s="41"/>
    </row>
    <row r="32743" spans="4:5" x14ac:dyDescent="0.2">
      <c r="D32743" s="1"/>
      <c r="E32743" s="41"/>
    </row>
    <row r="32744" spans="4:5" x14ac:dyDescent="0.2">
      <c r="D32744" s="1"/>
      <c r="E32744" s="41"/>
    </row>
    <row r="32745" spans="4:5" x14ac:dyDescent="0.2">
      <c r="D32745" s="1"/>
      <c r="E32745" s="41"/>
    </row>
    <row r="32746" spans="4:5" x14ac:dyDescent="0.2">
      <c r="D32746" s="1"/>
      <c r="E32746" s="41"/>
    </row>
    <row r="32747" spans="4:5" x14ac:dyDescent="0.2">
      <c r="D32747" s="1"/>
      <c r="E32747" s="41"/>
    </row>
    <row r="32748" spans="4:5" x14ac:dyDescent="0.2">
      <c r="D32748" s="1"/>
      <c r="E32748" s="41"/>
    </row>
    <row r="32749" spans="4:5" x14ac:dyDescent="0.2">
      <c r="D32749" s="1"/>
      <c r="E32749" s="41"/>
    </row>
    <row r="32750" spans="4:5" x14ac:dyDescent="0.2">
      <c r="D32750" s="1"/>
      <c r="E32750" s="41"/>
    </row>
    <row r="32751" spans="4:5" x14ac:dyDescent="0.2">
      <c r="D32751" s="1"/>
      <c r="E32751" s="41"/>
    </row>
    <row r="32752" spans="4:5" x14ac:dyDescent="0.2">
      <c r="D32752" s="1"/>
      <c r="E32752" s="41"/>
    </row>
    <row r="32753" spans="4:5" x14ac:dyDescent="0.2">
      <c r="D32753" s="1"/>
      <c r="E32753" s="41"/>
    </row>
    <row r="32754" spans="4:5" x14ac:dyDescent="0.2">
      <c r="D32754" s="1"/>
      <c r="E32754" s="41"/>
    </row>
    <row r="32755" spans="4:5" x14ac:dyDescent="0.2">
      <c r="D32755" s="1"/>
      <c r="E32755" s="41"/>
    </row>
    <row r="32756" spans="4:5" x14ac:dyDescent="0.2">
      <c r="D32756" s="1"/>
      <c r="E32756" s="41"/>
    </row>
    <row r="32757" spans="4:5" x14ac:dyDescent="0.2">
      <c r="D32757" s="1"/>
      <c r="E32757" s="41"/>
    </row>
    <row r="32758" spans="4:5" x14ac:dyDescent="0.2">
      <c r="D32758" s="1"/>
      <c r="E32758" s="41"/>
    </row>
    <row r="32759" spans="4:5" x14ac:dyDescent="0.2">
      <c r="D32759" s="1"/>
      <c r="E32759" s="41"/>
    </row>
    <row r="32760" spans="4:5" x14ac:dyDescent="0.2">
      <c r="D32760" s="1"/>
      <c r="E32760" s="41"/>
    </row>
    <row r="32761" spans="4:5" x14ac:dyDescent="0.2">
      <c r="D32761" s="1"/>
      <c r="E32761" s="41"/>
    </row>
    <row r="32762" spans="4:5" x14ac:dyDescent="0.2">
      <c r="D32762" s="1"/>
      <c r="E32762" s="41"/>
    </row>
    <row r="32763" spans="4:5" x14ac:dyDescent="0.2">
      <c r="D32763" s="1"/>
      <c r="E32763" s="41"/>
    </row>
    <row r="32764" spans="4:5" x14ac:dyDescent="0.2">
      <c r="D32764" s="1"/>
      <c r="E32764" s="41"/>
    </row>
    <row r="32765" spans="4:5" x14ac:dyDescent="0.2">
      <c r="D32765" s="1"/>
      <c r="E32765" s="41"/>
    </row>
    <row r="32766" spans="4:5" x14ac:dyDescent="0.2">
      <c r="D32766" s="1"/>
      <c r="E32766" s="41"/>
    </row>
    <row r="32767" spans="4:5" x14ac:dyDescent="0.2">
      <c r="D32767" s="1"/>
      <c r="E32767" s="41"/>
    </row>
    <row r="32768" spans="4:5" x14ac:dyDescent="0.2">
      <c r="D32768" s="1"/>
      <c r="E32768" s="41"/>
    </row>
    <row r="32769" spans="4:5" x14ac:dyDescent="0.2">
      <c r="D32769" s="1"/>
      <c r="E32769" s="41"/>
    </row>
    <row r="32770" spans="4:5" x14ac:dyDescent="0.2">
      <c r="D32770" s="1"/>
      <c r="E32770" s="41"/>
    </row>
    <row r="32771" spans="4:5" x14ac:dyDescent="0.2">
      <c r="D32771" s="1"/>
      <c r="E32771" s="41"/>
    </row>
    <row r="32772" spans="4:5" x14ac:dyDescent="0.2">
      <c r="D32772" s="1"/>
      <c r="E32772" s="41"/>
    </row>
    <row r="32773" spans="4:5" x14ac:dyDescent="0.2">
      <c r="D32773" s="1"/>
      <c r="E32773" s="41"/>
    </row>
    <row r="32774" spans="4:5" x14ac:dyDescent="0.2">
      <c r="D32774" s="1"/>
      <c r="E32774" s="41"/>
    </row>
    <row r="32775" spans="4:5" x14ac:dyDescent="0.2">
      <c r="D32775" s="1"/>
      <c r="E32775" s="41"/>
    </row>
    <row r="32776" spans="4:5" x14ac:dyDescent="0.2">
      <c r="D32776" s="1"/>
      <c r="E32776" s="41"/>
    </row>
    <row r="32777" spans="4:5" x14ac:dyDescent="0.2">
      <c r="D32777" s="1"/>
      <c r="E32777" s="41"/>
    </row>
    <row r="32778" spans="4:5" x14ac:dyDescent="0.2">
      <c r="D32778" s="1"/>
      <c r="E32778" s="41"/>
    </row>
    <row r="32779" spans="4:5" x14ac:dyDescent="0.2">
      <c r="D32779" s="1"/>
      <c r="E32779" s="41"/>
    </row>
    <row r="32780" spans="4:5" x14ac:dyDescent="0.2">
      <c r="D32780" s="1"/>
      <c r="E32780" s="41"/>
    </row>
    <row r="32781" spans="4:5" x14ac:dyDescent="0.2">
      <c r="D32781" s="1"/>
      <c r="E32781" s="41"/>
    </row>
    <row r="32782" spans="4:5" x14ac:dyDescent="0.2">
      <c r="D32782" s="1"/>
      <c r="E32782" s="41"/>
    </row>
    <row r="32783" spans="4:5" x14ac:dyDescent="0.2">
      <c r="D32783" s="1"/>
      <c r="E32783" s="41"/>
    </row>
    <row r="32784" spans="4:5" x14ac:dyDescent="0.2">
      <c r="D32784" s="1"/>
      <c r="E32784" s="41"/>
    </row>
    <row r="32785" spans="4:5" x14ac:dyDescent="0.2">
      <c r="D32785" s="1"/>
      <c r="E32785" s="41"/>
    </row>
    <row r="32786" spans="4:5" x14ac:dyDescent="0.2">
      <c r="D32786" s="1"/>
      <c r="E32786" s="41"/>
    </row>
    <row r="32787" spans="4:5" x14ac:dyDescent="0.2">
      <c r="D32787" s="1"/>
      <c r="E32787" s="41"/>
    </row>
    <row r="32788" spans="4:5" x14ac:dyDescent="0.2">
      <c r="D32788" s="1"/>
      <c r="E32788" s="41"/>
    </row>
    <row r="32789" spans="4:5" x14ac:dyDescent="0.2">
      <c r="D32789" s="1"/>
      <c r="E32789" s="41"/>
    </row>
    <row r="32790" spans="4:5" x14ac:dyDescent="0.2">
      <c r="D32790" s="1"/>
      <c r="E32790" s="41"/>
    </row>
    <row r="32791" spans="4:5" x14ac:dyDescent="0.2">
      <c r="D32791" s="1"/>
      <c r="E32791" s="41"/>
    </row>
    <row r="32792" spans="4:5" x14ac:dyDescent="0.2">
      <c r="D32792" s="1"/>
      <c r="E32792" s="41"/>
    </row>
    <row r="32793" spans="4:5" x14ac:dyDescent="0.2">
      <c r="D32793" s="1"/>
      <c r="E32793" s="41"/>
    </row>
    <row r="32794" spans="4:5" x14ac:dyDescent="0.2">
      <c r="D32794" s="1"/>
      <c r="E32794" s="41"/>
    </row>
    <row r="32795" spans="4:5" x14ac:dyDescent="0.2">
      <c r="D32795" s="1"/>
      <c r="E32795" s="41"/>
    </row>
    <row r="32796" spans="4:5" x14ac:dyDescent="0.2">
      <c r="D32796" s="1"/>
      <c r="E32796" s="41"/>
    </row>
    <row r="32797" spans="4:5" x14ac:dyDescent="0.2">
      <c r="D32797" s="1"/>
      <c r="E32797" s="41"/>
    </row>
    <row r="32798" spans="4:5" x14ac:dyDescent="0.2">
      <c r="D32798" s="1"/>
      <c r="E32798" s="41"/>
    </row>
    <row r="32799" spans="4:5" x14ac:dyDescent="0.2">
      <c r="D32799" s="1"/>
      <c r="E32799" s="41"/>
    </row>
    <row r="32800" spans="4:5" x14ac:dyDescent="0.2">
      <c r="D32800" s="1"/>
      <c r="E32800" s="41"/>
    </row>
    <row r="32801" spans="4:5" x14ac:dyDescent="0.2">
      <c r="D32801" s="1"/>
      <c r="E32801" s="41"/>
    </row>
    <row r="32802" spans="4:5" x14ac:dyDescent="0.2">
      <c r="D32802" s="1"/>
      <c r="E32802" s="41"/>
    </row>
    <row r="32803" spans="4:5" x14ac:dyDescent="0.2">
      <c r="D32803" s="1"/>
      <c r="E32803" s="41"/>
    </row>
    <row r="32804" spans="4:5" x14ac:dyDescent="0.2">
      <c r="D32804" s="1"/>
      <c r="E32804" s="41"/>
    </row>
    <row r="32805" spans="4:5" x14ac:dyDescent="0.2">
      <c r="D32805" s="1"/>
      <c r="E32805" s="41"/>
    </row>
    <row r="32806" spans="4:5" x14ac:dyDescent="0.2">
      <c r="D32806" s="1"/>
      <c r="E32806" s="41"/>
    </row>
    <row r="32807" spans="4:5" x14ac:dyDescent="0.2">
      <c r="D32807" s="1"/>
      <c r="E32807" s="41"/>
    </row>
    <row r="32808" spans="4:5" x14ac:dyDescent="0.2">
      <c r="D32808" s="1"/>
      <c r="E32808" s="41"/>
    </row>
    <row r="32809" spans="4:5" x14ac:dyDescent="0.2">
      <c r="D32809" s="1"/>
      <c r="E32809" s="41"/>
    </row>
    <row r="32810" spans="4:5" x14ac:dyDescent="0.2">
      <c r="D32810" s="1"/>
      <c r="E32810" s="41"/>
    </row>
    <row r="32811" spans="4:5" x14ac:dyDescent="0.2">
      <c r="D32811" s="1"/>
      <c r="E32811" s="41"/>
    </row>
    <row r="32812" spans="4:5" x14ac:dyDescent="0.2">
      <c r="D32812" s="1"/>
      <c r="E32812" s="41"/>
    </row>
    <row r="32813" spans="4:5" x14ac:dyDescent="0.2">
      <c r="D32813" s="1"/>
      <c r="E32813" s="41"/>
    </row>
    <row r="32814" spans="4:5" x14ac:dyDescent="0.2">
      <c r="D32814" s="1"/>
      <c r="E32814" s="41"/>
    </row>
    <row r="32815" spans="4:5" x14ac:dyDescent="0.2">
      <c r="D32815" s="1"/>
      <c r="E32815" s="41"/>
    </row>
    <row r="32816" spans="4:5" x14ac:dyDescent="0.2">
      <c r="D32816" s="1"/>
      <c r="E32816" s="41"/>
    </row>
    <row r="32817" spans="4:5" x14ac:dyDescent="0.2">
      <c r="D32817" s="1"/>
      <c r="E32817" s="41"/>
    </row>
    <row r="32818" spans="4:5" x14ac:dyDescent="0.2">
      <c r="D32818" s="1"/>
      <c r="E32818" s="41"/>
    </row>
    <row r="32819" spans="4:5" x14ac:dyDescent="0.2">
      <c r="D32819" s="1"/>
      <c r="E32819" s="41"/>
    </row>
    <row r="32820" spans="4:5" x14ac:dyDescent="0.2">
      <c r="D32820" s="1"/>
      <c r="E32820" s="41"/>
    </row>
    <row r="32821" spans="4:5" x14ac:dyDescent="0.2">
      <c r="D32821" s="1"/>
      <c r="E32821" s="41"/>
    </row>
    <row r="32822" spans="4:5" x14ac:dyDescent="0.2">
      <c r="D32822" s="1"/>
      <c r="E32822" s="41"/>
    </row>
    <row r="32823" spans="4:5" x14ac:dyDescent="0.2">
      <c r="D32823" s="1"/>
      <c r="E32823" s="41"/>
    </row>
    <row r="32824" spans="4:5" x14ac:dyDescent="0.2">
      <c r="D32824" s="1"/>
      <c r="E32824" s="41"/>
    </row>
    <row r="32825" spans="4:5" x14ac:dyDescent="0.2">
      <c r="D32825" s="1"/>
      <c r="E32825" s="41"/>
    </row>
    <row r="32826" spans="4:5" x14ac:dyDescent="0.2">
      <c r="D32826" s="1"/>
      <c r="E32826" s="41"/>
    </row>
    <row r="32827" spans="4:5" x14ac:dyDescent="0.2">
      <c r="D32827" s="1"/>
      <c r="E32827" s="41"/>
    </row>
    <row r="32828" spans="4:5" x14ac:dyDescent="0.2">
      <c r="D32828" s="1"/>
      <c r="E32828" s="41"/>
    </row>
    <row r="32829" spans="4:5" x14ac:dyDescent="0.2">
      <c r="D32829" s="1"/>
      <c r="E32829" s="41"/>
    </row>
    <row r="32830" spans="4:5" x14ac:dyDescent="0.2">
      <c r="D32830" s="1"/>
      <c r="E32830" s="41"/>
    </row>
    <row r="32831" spans="4:5" x14ac:dyDescent="0.2">
      <c r="D32831" s="1"/>
      <c r="E32831" s="41"/>
    </row>
    <row r="32832" spans="4:5" x14ac:dyDescent="0.2">
      <c r="D32832" s="1"/>
      <c r="E32832" s="41"/>
    </row>
    <row r="32833" spans="4:5" x14ac:dyDescent="0.2">
      <c r="D32833" s="1"/>
      <c r="E32833" s="41"/>
    </row>
    <row r="32834" spans="4:5" x14ac:dyDescent="0.2">
      <c r="D32834" s="1"/>
      <c r="E32834" s="41"/>
    </row>
    <row r="32835" spans="4:5" x14ac:dyDescent="0.2">
      <c r="D32835" s="1"/>
      <c r="E32835" s="41"/>
    </row>
    <row r="32836" spans="4:5" x14ac:dyDescent="0.2">
      <c r="D32836" s="1"/>
      <c r="E32836" s="41"/>
    </row>
    <row r="32837" spans="4:5" x14ac:dyDescent="0.2">
      <c r="D32837" s="1"/>
      <c r="E32837" s="41"/>
    </row>
    <row r="32838" spans="4:5" x14ac:dyDescent="0.2">
      <c r="D32838" s="1"/>
      <c r="E32838" s="41"/>
    </row>
    <row r="32839" spans="4:5" x14ac:dyDescent="0.2">
      <c r="D32839" s="1"/>
      <c r="E32839" s="41"/>
    </row>
    <row r="32840" spans="4:5" x14ac:dyDescent="0.2">
      <c r="D32840" s="1"/>
      <c r="E32840" s="41"/>
    </row>
    <row r="32841" spans="4:5" x14ac:dyDescent="0.2">
      <c r="D32841" s="1"/>
      <c r="E32841" s="41"/>
    </row>
    <row r="32842" spans="4:5" x14ac:dyDescent="0.2">
      <c r="D32842" s="1"/>
      <c r="E32842" s="41"/>
    </row>
    <row r="32843" spans="4:5" x14ac:dyDescent="0.2">
      <c r="D32843" s="1"/>
      <c r="E32843" s="41"/>
    </row>
    <row r="32844" spans="4:5" x14ac:dyDescent="0.2">
      <c r="D32844" s="1"/>
      <c r="E32844" s="41"/>
    </row>
    <row r="32845" spans="4:5" x14ac:dyDescent="0.2">
      <c r="D32845" s="1"/>
      <c r="E32845" s="41"/>
    </row>
    <row r="32846" spans="4:5" x14ac:dyDescent="0.2">
      <c r="D32846" s="1"/>
      <c r="E32846" s="41"/>
    </row>
    <row r="32847" spans="4:5" x14ac:dyDescent="0.2">
      <c r="D32847" s="1"/>
      <c r="E32847" s="41"/>
    </row>
    <row r="32848" spans="4:5" x14ac:dyDescent="0.2">
      <c r="D32848" s="1"/>
      <c r="E32848" s="41"/>
    </row>
    <row r="32849" spans="4:5" x14ac:dyDescent="0.2">
      <c r="D32849" s="1"/>
      <c r="E32849" s="41"/>
    </row>
    <row r="32850" spans="4:5" x14ac:dyDescent="0.2">
      <c r="D32850" s="1"/>
      <c r="E32850" s="41"/>
    </row>
    <row r="32851" spans="4:5" x14ac:dyDescent="0.2">
      <c r="D32851" s="1"/>
      <c r="E32851" s="41"/>
    </row>
    <row r="32852" spans="4:5" x14ac:dyDescent="0.2">
      <c r="D32852" s="1"/>
      <c r="E32852" s="41"/>
    </row>
    <row r="32853" spans="4:5" x14ac:dyDescent="0.2">
      <c r="D32853" s="1"/>
      <c r="E32853" s="41"/>
    </row>
    <row r="32854" spans="4:5" x14ac:dyDescent="0.2">
      <c r="D32854" s="1"/>
      <c r="E32854" s="41"/>
    </row>
    <row r="32855" spans="4:5" x14ac:dyDescent="0.2">
      <c r="D32855" s="1"/>
      <c r="E32855" s="41"/>
    </row>
    <row r="32856" spans="4:5" x14ac:dyDescent="0.2">
      <c r="D32856" s="1"/>
      <c r="E32856" s="41"/>
    </row>
    <row r="32857" spans="4:5" x14ac:dyDescent="0.2">
      <c r="D32857" s="1"/>
      <c r="E32857" s="41"/>
    </row>
    <row r="32858" spans="4:5" x14ac:dyDescent="0.2">
      <c r="D32858" s="1"/>
      <c r="E32858" s="41"/>
    </row>
    <row r="32859" spans="4:5" x14ac:dyDescent="0.2">
      <c r="D32859" s="1"/>
      <c r="E32859" s="41"/>
    </row>
    <row r="32860" spans="4:5" x14ac:dyDescent="0.2">
      <c r="D32860" s="1"/>
      <c r="E32860" s="41"/>
    </row>
    <row r="32861" spans="4:5" x14ac:dyDescent="0.2">
      <c r="D32861" s="1"/>
      <c r="E32861" s="41"/>
    </row>
    <row r="32862" spans="4:5" x14ac:dyDescent="0.2">
      <c r="D32862" s="1"/>
      <c r="E32862" s="41"/>
    </row>
    <row r="32863" spans="4:5" x14ac:dyDescent="0.2">
      <c r="D32863" s="1"/>
      <c r="E32863" s="41"/>
    </row>
    <row r="32864" spans="4:5" x14ac:dyDescent="0.2">
      <c r="D32864" s="1"/>
      <c r="E32864" s="41"/>
    </row>
    <row r="32865" spans="4:5" x14ac:dyDescent="0.2">
      <c r="D32865" s="1"/>
      <c r="E32865" s="41"/>
    </row>
    <row r="32866" spans="4:5" x14ac:dyDescent="0.2">
      <c r="D32866" s="1"/>
      <c r="E32866" s="41"/>
    </row>
    <row r="32867" spans="4:5" x14ac:dyDescent="0.2">
      <c r="D32867" s="1"/>
      <c r="E32867" s="41"/>
    </row>
    <row r="32868" spans="4:5" x14ac:dyDescent="0.2">
      <c r="D32868" s="1"/>
      <c r="E32868" s="41"/>
    </row>
    <row r="32869" spans="4:5" x14ac:dyDescent="0.2">
      <c r="D32869" s="1"/>
      <c r="E32869" s="41"/>
    </row>
    <row r="32870" spans="4:5" x14ac:dyDescent="0.2">
      <c r="D32870" s="1"/>
      <c r="E32870" s="41"/>
    </row>
    <row r="32871" spans="4:5" x14ac:dyDescent="0.2">
      <c r="D32871" s="1"/>
      <c r="E32871" s="41"/>
    </row>
    <row r="32872" spans="4:5" x14ac:dyDescent="0.2">
      <c r="D32872" s="1"/>
      <c r="E32872" s="41"/>
    </row>
    <row r="32873" spans="4:5" x14ac:dyDescent="0.2">
      <c r="D32873" s="1"/>
      <c r="E32873" s="41"/>
    </row>
    <row r="32874" spans="4:5" x14ac:dyDescent="0.2">
      <c r="D32874" s="1"/>
      <c r="E32874" s="41"/>
    </row>
    <row r="32875" spans="4:5" x14ac:dyDescent="0.2">
      <c r="D32875" s="1"/>
      <c r="E32875" s="41"/>
    </row>
    <row r="32876" spans="4:5" x14ac:dyDescent="0.2">
      <c r="D32876" s="1"/>
      <c r="E32876" s="41"/>
    </row>
    <row r="32877" spans="4:5" x14ac:dyDescent="0.2">
      <c r="D32877" s="1"/>
      <c r="E32877" s="41"/>
    </row>
    <row r="32878" spans="4:5" x14ac:dyDescent="0.2">
      <c r="D32878" s="1"/>
      <c r="E32878" s="41"/>
    </row>
    <row r="32879" spans="4:5" x14ac:dyDescent="0.2">
      <c r="D32879" s="1"/>
      <c r="E32879" s="41"/>
    </row>
    <row r="32880" spans="4:5" x14ac:dyDescent="0.2">
      <c r="D32880" s="1"/>
      <c r="E32880" s="41"/>
    </row>
    <row r="32881" spans="4:5" x14ac:dyDescent="0.2">
      <c r="D32881" s="1"/>
      <c r="E32881" s="41"/>
    </row>
    <row r="32882" spans="4:5" x14ac:dyDescent="0.2">
      <c r="D32882" s="1"/>
      <c r="E32882" s="41"/>
    </row>
    <row r="32883" spans="4:5" x14ac:dyDescent="0.2">
      <c r="D32883" s="1"/>
      <c r="E32883" s="41"/>
    </row>
    <row r="32884" spans="4:5" x14ac:dyDescent="0.2">
      <c r="D32884" s="1"/>
      <c r="E32884" s="41"/>
    </row>
    <row r="32885" spans="4:5" x14ac:dyDescent="0.2">
      <c r="D32885" s="1"/>
      <c r="E32885" s="41"/>
    </row>
    <row r="32886" spans="4:5" x14ac:dyDescent="0.2">
      <c r="D32886" s="1"/>
      <c r="E32886" s="41"/>
    </row>
    <row r="32887" spans="4:5" x14ac:dyDescent="0.2">
      <c r="D32887" s="1"/>
      <c r="E32887" s="41"/>
    </row>
    <row r="32888" spans="4:5" x14ac:dyDescent="0.2">
      <c r="D32888" s="1"/>
      <c r="E32888" s="41"/>
    </row>
    <row r="32889" spans="4:5" x14ac:dyDescent="0.2">
      <c r="D32889" s="1"/>
      <c r="E32889" s="41"/>
    </row>
    <row r="32890" spans="4:5" x14ac:dyDescent="0.2">
      <c r="D32890" s="1"/>
      <c r="E32890" s="41"/>
    </row>
    <row r="32891" spans="4:5" x14ac:dyDescent="0.2">
      <c r="D32891" s="1"/>
      <c r="E32891" s="41"/>
    </row>
    <row r="32892" spans="4:5" x14ac:dyDescent="0.2">
      <c r="D32892" s="1"/>
      <c r="E32892" s="41"/>
    </row>
    <row r="32893" spans="4:5" x14ac:dyDescent="0.2">
      <c r="D32893" s="1"/>
      <c r="E32893" s="41"/>
    </row>
    <row r="32894" spans="4:5" x14ac:dyDescent="0.2">
      <c r="D32894" s="1"/>
      <c r="E32894" s="41"/>
    </row>
    <row r="32895" spans="4:5" x14ac:dyDescent="0.2">
      <c r="D32895" s="1"/>
      <c r="E32895" s="41"/>
    </row>
    <row r="32896" spans="4:5" x14ac:dyDescent="0.2">
      <c r="D32896" s="1"/>
      <c r="E32896" s="41"/>
    </row>
    <row r="32897" spans="4:5" x14ac:dyDescent="0.2">
      <c r="D32897" s="1"/>
      <c r="E32897" s="41"/>
    </row>
    <row r="32898" spans="4:5" x14ac:dyDescent="0.2">
      <c r="D32898" s="1"/>
      <c r="E32898" s="41"/>
    </row>
    <row r="32899" spans="4:5" x14ac:dyDescent="0.2">
      <c r="D32899" s="1"/>
      <c r="E32899" s="41"/>
    </row>
    <row r="32900" spans="4:5" x14ac:dyDescent="0.2">
      <c r="D32900" s="1"/>
      <c r="E32900" s="41"/>
    </row>
    <row r="32901" spans="4:5" x14ac:dyDescent="0.2">
      <c r="D32901" s="1"/>
      <c r="E32901" s="41"/>
    </row>
    <row r="32902" spans="4:5" x14ac:dyDescent="0.2">
      <c r="D32902" s="1"/>
      <c r="E32902" s="41"/>
    </row>
    <row r="32903" spans="4:5" x14ac:dyDescent="0.2">
      <c r="D32903" s="1"/>
      <c r="E32903" s="41"/>
    </row>
    <row r="32904" spans="4:5" x14ac:dyDescent="0.2">
      <c r="D32904" s="1"/>
      <c r="E32904" s="41"/>
    </row>
    <row r="32905" spans="4:5" x14ac:dyDescent="0.2">
      <c r="D32905" s="1"/>
      <c r="E32905" s="41"/>
    </row>
    <row r="32906" spans="4:5" x14ac:dyDescent="0.2">
      <c r="D32906" s="1"/>
      <c r="E32906" s="41"/>
    </row>
    <row r="32907" spans="4:5" x14ac:dyDescent="0.2">
      <c r="D32907" s="1"/>
      <c r="E32907" s="41"/>
    </row>
    <row r="32908" spans="4:5" x14ac:dyDescent="0.2">
      <c r="D32908" s="1"/>
      <c r="E32908" s="41"/>
    </row>
    <row r="32909" spans="4:5" x14ac:dyDescent="0.2">
      <c r="D32909" s="1"/>
      <c r="E32909" s="41"/>
    </row>
    <row r="32910" spans="4:5" x14ac:dyDescent="0.2">
      <c r="D32910" s="1"/>
      <c r="E32910" s="41"/>
    </row>
    <row r="32911" spans="4:5" x14ac:dyDescent="0.2">
      <c r="D32911" s="1"/>
      <c r="E32911" s="41"/>
    </row>
    <row r="32912" spans="4:5" x14ac:dyDescent="0.2">
      <c r="D32912" s="1"/>
      <c r="E32912" s="41"/>
    </row>
    <row r="32913" spans="4:5" x14ac:dyDescent="0.2">
      <c r="D32913" s="1"/>
      <c r="E32913" s="41"/>
    </row>
    <row r="32914" spans="4:5" x14ac:dyDescent="0.2">
      <c r="D32914" s="1"/>
      <c r="E32914" s="41"/>
    </row>
    <row r="32915" spans="4:5" x14ac:dyDescent="0.2">
      <c r="D32915" s="1"/>
      <c r="E32915" s="41"/>
    </row>
    <row r="32916" spans="4:5" x14ac:dyDescent="0.2">
      <c r="D32916" s="1"/>
      <c r="E32916" s="41"/>
    </row>
    <row r="32917" spans="4:5" x14ac:dyDescent="0.2">
      <c r="D32917" s="1"/>
      <c r="E32917" s="41"/>
    </row>
    <row r="32918" spans="4:5" x14ac:dyDescent="0.2">
      <c r="D32918" s="1"/>
      <c r="E32918" s="41"/>
    </row>
    <row r="32919" spans="4:5" x14ac:dyDescent="0.2">
      <c r="D32919" s="1"/>
      <c r="E32919" s="41"/>
    </row>
    <row r="32920" spans="4:5" x14ac:dyDescent="0.2">
      <c r="D32920" s="1"/>
      <c r="E32920" s="41"/>
    </row>
    <row r="32921" spans="4:5" x14ac:dyDescent="0.2">
      <c r="D32921" s="1"/>
      <c r="E32921" s="41"/>
    </row>
    <row r="32922" spans="4:5" x14ac:dyDescent="0.2">
      <c r="D32922" s="1"/>
      <c r="E32922" s="41"/>
    </row>
    <row r="32923" spans="4:5" x14ac:dyDescent="0.2">
      <c r="D32923" s="1"/>
      <c r="E32923" s="41"/>
    </row>
    <row r="32924" spans="4:5" x14ac:dyDescent="0.2">
      <c r="D32924" s="1"/>
      <c r="E32924" s="41"/>
    </row>
    <row r="32925" spans="4:5" x14ac:dyDescent="0.2">
      <c r="D32925" s="1"/>
      <c r="E32925" s="41"/>
    </row>
    <row r="32926" spans="4:5" x14ac:dyDescent="0.2">
      <c r="D32926" s="1"/>
      <c r="E32926" s="41"/>
    </row>
    <row r="32927" spans="4:5" x14ac:dyDescent="0.2">
      <c r="D32927" s="1"/>
      <c r="E32927" s="41"/>
    </row>
    <row r="32928" spans="4:5" x14ac:dyDescent="0.2">
      <c r="D32928" s="1"/>
      <c r="E32928" s="41"/>
    </row>
    <row r="32929" spans="4:5" x14ac:dyDescent="0.2">
      <c r="D32929" s="1"/>
      <c r="E32929" s="41"/>
    </row>
    <row r="32930" spans="4:5" x14ac:dyDescent="0.2">
      <c r="D32930" s="1"/>
      <c r="E32930" s="41"/>
    </row>
    <row r="32931" spans="4:5" x14ac:dyDescent="0.2">
      <c r="D32931" s="1"/>
      <c r="E32931" s="41"/>
    </row>
    <row r="32932" spans="4:5" x14ac:dyDescent="0.2">
      <c r="D32932" s="1"/>
      <c r="E32932" s="41"/>
    </row>
    <row r="32933" spans="4:5" x14ac:dyDescent="0.2">
      <c r="D32933" s="1"/>
      <c r="E32933" s="41"/>
    </row>
    <row r="32934" spans="4:5" x14ac:dyDescent="0.2">
      <c r="D32934" s="1"/>
      <c r="E32934" s="41"/>
    </row>
    <row r="32935" spans="4:5" x14ac:dyDescent="0.2">
      <c r="D32935" s="1"/>
      <c r="E32935" s="41"/>
    </row>
    <row r="32936" spans="4:5" x14ac:dyDescent="0.2">
      <c r="D32936" s="1"/>
      <c r="E32936" s="41"/>
    </row>
    <row r="32937" spans="4:5" x14ac:dyDescent="0.2">
      <c r="D32937" s="1"/>
      <c r="E32937" s="41"/>
    </row>
    <row r="32938" spans="4:5" x14ac:dyDescent="0.2">
      <c r="D32938" s="1"/>
      <c r="E32938" s="41"/>
    </row>
    <row r="32939" spans="4:5" x14ac:dyDescent="0.2">
      <c r="D32939" s="1"/>
      <c r="E32939" s="41"/>
    </row>
    <row r="32940" spans="4:5" x14ac:dyDescent="0.2">
      <c r="D32940" s="1"/>
      <c r="E32940" s="41"/>
    </row>
    <row r="32941" spans="4:5" x14ac:dyDescent="0.2">
      <c r="D32941" s="1"/>
      <c r="E32941" s="41"/>
    </row>
    <row r="32942" spans="4:5" x14ac:dyDescent="0.2">
      <c r="D32942" s="1"/>
      <c r="E32942" s="41"/>
    </row>
    <row r="32943" spans="4:5" x14ac:dyDescent="0.2">
      <c r="D32943" s="1"/>
      <c r="E32943" s="41"/>
    </row>
    <row r="32944" spans="4:5" x14ac:dyDescent="0.2">
      <c r="D32944" s="1"/>
      <c r="E32944" s="41"/>
    </row>
    <row r="32945" spans="4:5" x14ac:dyDescent="0.2">
      <c r="D32945" s="1"/>
      <c r="E32945" s="41"/>
    </row>
    <row r="32946" spans="4:5" x14ac:dyDescent="0.2">
      <c r="D32946" s="1"/>
      <c r="E32946" s="41"/>
    </row>
    <row r="32947" spans="4:5" x14ac:dyDescent="0.2">
      <c r="D32947" s="1"/>
      <c r="E32947" s="41"/>
    </row>
    <row r="32948" spans="4:5" x14ac:dyDescent="0.2">
      <c r="D32948" s="1"/>
      <c r="E32948" s="41"/>
    </row>
    <row r="32949" spans="4:5" x14ac:dyDescent="0.2">
      <c r="D32949" s="1"/>
      <c r="E32949" s="41"/>
    </row>
    <row r="32950" spans="4:5" x14ac:dyDescent="0.2">
      <c r="D32950" s="1"/>
      <c r="E32950" s="41"/>
    </row>
    <row r="32951" spans="4:5" x14ac:dyDescent="0.2">
      <c r="D32951" s="1"/>
      <c r="E32951" s="41"/>
    </row>
    <row r="32952" spans="4:5" x14ac:dyDescent="0.2">
      <c r="D32952" s="1"/>
      <c r="E32952" s="41"/>
    </row>
    <row r="32953" spans="4:5" x14ac:dyDescent="0.2">
      <c r="D32953" s="1"/>
      <c r="E32953" s="41"/>
    </row>
    <row r="32954" spans="4:5" x14ac:dyDescent="0.2">
      <c r="D32954" s="1"/>
      <c r="E32954" s="41"/>
    </row>
    <row r="32955" spans="4:5" x14ac:dyDescent="0.2">
      <c r="D32955" s="1"/>
      <c r="E32955" s="41"/>
    </row>
    <row r="32956" spans="4:5" x14ac:dyDescent="0.2">
      <c r="D32956" s="1"/>
      <c r="E32956" s="41"/>
    </row>
    <row r="32957" spans="4:5" x14ac:dyDescent="0.2">
      <c r="D32957" s="1"/>
      <c r="E32957" s="41"/>
    </row>
    <row r="32958" spans="4:5" x14ac:dyDescent="0.2">
      <c r="D32958" s="1"/>
      <c r="E32958" s="41"/>
    </row>
    <row r="32959" spans="4:5" x14ac:dyDescent="0.2">
      <c r="D32959" s="1"/>
      <c r="E32959" s="41"/>
    </row>
    <row r="32960" spans="4:5" x14ac:dyDescent="0.2">
      <c r="D32960" s="1"/>
      <c r="E32960" s="41"/>
    </row>
    <row r="32961" spans="4:5" x14ac:dyDescent="0.2">
      <c r="D32961" s="1"/>
      <c r="E32961" s="41"/>
    </row>
    <row r="32962" spans="4:5" x14ac:dyDescent="0.2">
      <c r="D32962" s="1"/>
      <c r="E32962" s="41"/>
    </row>
    <row r="32963" spans="4:5" x14ac:dyDescent="0.2">
      <c r="D32963" s="1"/>
      <c r="E32963" s="41"/>
    </row>
    <row r="32964" spans="4:5" x14ac:dyDescent="0.2">
      <c r="D32964" s="1"/>
      <c r="E32964" s="41"/>
    </row>
    <row r="32965" spans="4:5" x14ac:dyDescent="0.2">
      <c r="D32965" s="1"/>
      <c r="E32965" s="41"/>
    </row>
    <row r="32966" spans="4:5" x14ac:dyDescent="0.2">
      <c r="D32966" s="1"/>
      <c r="E32966" s="41"/>
    </row>
    <row r="32967" spans="4:5" x14ac:dyDescent="0.2">
      <c r="D32967" s="1"/>
      <c r="E32967" s="41"/>
    </row>
    <row r="32968" spans="4:5" x14ac:dyDescent="0.2">
      <c r="D32968" s="1"/>
      <c r="E32968" s="41"/>
    </row>
    <row r="32969" spans="4:5" x14ac:dyDescent="0.2">
      <c r="D32969" s="1"/>
      <c r="E32969" s="41"/>
    </row>
    <row r="32970" spans="4:5" x14ac:dyDescent="0.2">
      <c r="D32970" s="1"/>
      <c r="E32970" s="41"/>
    </row>
    <row r="32971" spans="4:5" x14ac:dyDescent="0.2">
      <c r="D32971" s="1"/>
      <c r="E32971" s="41"/>
    </row>
    <row r="32972" spans="4:5" x14ac:dyDescent="0.2">
      <c r="D32972" s="1"/>
      <c r="E32972" s="41"/>
    </row>
    <row r="32973" spans="4:5" x14ac:dyDescent="0.2">
      <c r="D32973" s="1"/>
      <c r="E32973" s="41"/>
    </row>
    <row r="32974" spans="4:5" x14ac:dyDescent="0.2">
      <c r="D32974" s="1"/>
      <c r="E32974" s="41"/>
    </row>
    <row r="32975" spans="4:5" x14ac:dyDescent="0.2">
      <c r="D32975" s="1"/>
      <c r="E32975" s="41"/>
    </row>
    <row r="32976" spans="4:5" x14ac:dyDescent="0.2">
      <c r="D32976" s="1"/>
      <c r="E32976" s="41"/>
    </row>
    <row r="32977" spans="4:5" x14ac:dyDescent="0.2">
      <c r="D32977" s="1"/>
      <c r="E32977" s="41"/>
    </row>
    <row r="32978" spans="4:5" x14ac:dyDescent="0.2">
      <c r="D32978" s="1"/>
      <c r="E32978" s="41"/>
    </row>
    <row r="32979" spans="4:5" x14ac:dyDescent="0.2">
      <c r="D32979" s="1"/>
      <c r="E32979" s="41"/>
    </row>
    <row r="32980" spans="4:5" x14ac:dyDescent="0.2">
      <c r="D32980" s="1"/>
      <c r="E32980" s="41"/>
    </row>
    <row r="32981" spans="4:5" x14ac:dyDescent="0.2">
      <c r="D32981" s="1"/>
      <c r="E32981" s="41"/>
    </row>
    <row r="32982" spans="4:5" x14ac:dyDescent="0.2">
      <c r="D32982" s="1"/>
      <c r="E32982" s="41"/>
    </row>
    <row r="32983" spans="4:5" x14ac:dyDescent="0.2">
      <c r="D32983" s="1"/>
      <c r="E32983" s="41"/>
    </row>
    <row r="32984" spans="4:5" x14ac:dyDescent="0.2">
      <c r="D32984" s="1"/>
      <c r="E32984" s="41"/>
    </row>
    <row r="32985" spans="4:5" x14ac:dyDescent="0.2">
      <c r="D32985" s="1"/>
      <c r="E32985" s="41"/>
    </row>
    <row r="32986" spans="4:5" x14ac:dyDescent="0.2">
      <c r="D32986" s="1"/>
      <c r="E32986" s="41"/>
    </row>
    <row r="32987" spans="4:5" x14ac:dyDescent="0.2">
      <c r="D32987" s="1"/>
      <c r="E32987" s="41"/>
    </row>
    <row r="32988" spans="4:5" x14ac:dyDescent="0.2">
      <c r="D32988" s="1"/>
      <c r="E32988" s="41"/>
    </row>
    <row r="32989" spans="4:5" x14ac:dyDescent="0.2">
      <c r="D32989" s="1"/>
      <c r="E32989" s="41"/>
    </row>
    <row r="32990" spans="4:5" x14ac:dyDescent="0.2">
      <c r="D32990" s="1"/>
      <c r="E32990" s="41"/>
    </row>
    <row r="32991" spans="4:5" x14ac:dyDescent="0.2">
      <c r="D32991" s="1"/>
      <c r="E32991" s="41"/>
    </row>
    <row r="32992" spans="4:5" x14ac:dyDescent="0.2">
      <c r="D32992" s="1"/>
      <c r="E32992" s="41"/>
    </row>
    <row r="32993" spans="4:5" x14ac:dyDescent="0.2">
      <c r="D32993" s="1"/>
      <c r="E32993" s="41"/>
    </row>
    <row r="32994" spans="4:5" x14ac:dyDescent="0.2">
      <c r="D32994" s="1"/>
      <c r="E32994" s="41"/>
    </row>
    <row r="32995" spans="4:5" x14ac:dyDescent="0.2">
      <c r="D32995" s="1"/>
      <c r="E32995" s="41"/>
    </row>
    <row r="32996" spans="4:5" x14ac:dyDescent="0.2">
      <c r="D32996" s="1"/>
      <c r="E32996" s="41"/>
    </row>
    <row r="32997" spans="4:5" x14ac:dyDescent="0.2">
      <c r="D32997" s="1"/>
      <c r="E32997" s="41"/>
    </row>
    <row r="32998" spans="4:5" x14ac:dyDescent="0.2">
      <c r="D32998" s="1"/>
      <c r="E32998" s="41"/>
    </row>
    <row r="32999" spans="4:5" x14ac:dyDescent="0.2">
      <c r="D32999" s="1"/>
      <c r="E32999" s="41"/>
    </row>
    <row r="33000" spans="4:5" x14ac:dyDescent="0.2">
      <c r="D33000" s="1"/>
      <c r="E33000" s="41"/>
    </row>
    <row r="33001" spans="4:5" x14ac:dyDescent="0.2">
      <c r="D33001" s="1"/>
      <c r="E33001" s="41"/>
    </row>
    <row r="33002" spans="4:5" x14ac:dyDescent="0.2">
      <c r="D33002" s="1"/>
      <c r="E33002" s="41"/>
    </row>
    <row r="33003" spans="4:5" x14ac:dyDescent="0.2">
      <c r="D33003" s="1"/>
      <c r="E33003" s="41"/>
    </row>
    <row r="33004" spans="4:5" x14ac:dyDescent="0.2">
      <c r="D33004" s="1"/>
      <c r="E33004" s="41"/>
    </row>
    <row r="33005" spans="4:5" x14ac:dyDescent="0.2">
      <c r="D33005" s="1"/>
      <c r="E33005" s="41"/>
    </row>
    <row r="33006" spans="4:5" x14ac:dyDescent="0.2">
      <c r="D33006" s="1"/>
      <c r="E33006" s="41"/>
    </row>
    <row r="33007" spans="4:5" x14ac:dyDescent="0.2">
      <c r="D33007" s="1"/>
      <c r="E33007" s="41"/>
    </row>
    <row r="33008" spans="4:5" x14ac:dyDescent="0.2">
      <c r="D33008" s="1"/>
      <c r="E33008" s="41"/>
    </row>
    <row r="33009" spans="4:5" x14ac:dyDescent="0.2">
      <c r="D33009" s="1"/>
      <c r="E33009" s="41"/>
    </row>
    <row r="33010" spans="4:5" x14ac:dyDescent="0.2">
      <c r="D33010" s="1"/>
      <c r="E33010" s="41"/>
    </row>
    <row r="33011" spans="4:5" x14ac:dyDescent="0.2">
      <c r="D33011" s="1"/>
      <c r="E33011" s="41"/>
    </row>
    <row r="33012" spans="4:5" x14ac:dyDescent="0.2">
      <c r="D33012" s="1"/>
      <c r="E33012" s="41"/>
    </row>
    <row r="33013" spans="4:5" x14ac:dyDescent="0.2">
      <c r="D33013" s="1"/>
      <c r="E33013" s="41"/>
    </row>
    <row r="33014" spans="4:5" x14ac:dyDescent="0.2">
      <c r="D33014" s="1"/>
      <c r="E33014" s="41"/>
    </row>
    <row r="33015" spans="4:5" x14ac:dyDescent="0.2">
      <c r="D33015" s="1"/>
      <c r="E33015" s="41"/>
    </row>
    <row r="33016" spans="4:5" x14ac:dyDescent="0.2">
      <c r="D33016" s="1"/>
      <c r="E33016" s="41"/>
    </row>
    <row r="33017" spans="4:5" x14ac:dyDescent="0.2">
      <c r="D33017" s="1"/>
      <c r="E33017" s="41"/>
    </row>
    <row r="33018" spans="4:5" x14ac:dyDescent="0.2">
      <c r="D33018" s="1"/>
      <c r="E33018" s="41"/>
    </row>
    <row r="33019" spans="4:5" x14ac:dyDescent="0.2">
      <c r="D33019" s="1"/>
      <c r="E33019" s="41"/>
    </row>
    <row r="33020" spans="4:5" x14ac:dyDescent="0.2">
      <c r="D33020" s="1"/>
      <c r="E33020" s="41"/>
    </row>
    <row r="33021" spans="4:5" x14ac:dyDescent="0.2">
      <c r="D33021" s="1"/>
      <c r="E33021" s="41"/>
    </row>
    <row r="33022" spans="4:5" x14ac:dyDescent="0.2">
      <c r="D33022" s="1"/>
      <c r="E33022" s="41"/>
    </row>
    <row r="33023" spans="4:5" x14ac:dyDescent="0.2">
      <c r="D33023" s="1"/>
      <c r="E33023" s="41"/>
    </row>
    <row r="33024" spans="4:5" x14ac:dyDescent="0.2">
      <c r="D33024" s="1"/>
      <c r="E33024" s="41"/>
    </row>
    <row r="33025" spans="4:5" x14ac:dyDescent="0.2">
      <c r="D33025" s="1"/>
      <c r="E33025" s="41"/>
    </row>
    <row r="33026" spans="4:5" x14ac:dyDescent="0.2">
      <c r="D33026" s="1"/>
      <c r="E33026" s="41"/>
    </row>
    <row r="33027" spans="4:5" x14ac:dyDescent="0.2">
      <c r="D33027" s="1"/>
      <c r="E33027" s="41"/>
    </row>
    <row r="33028" spans="4:5" x14ac:dyDescent="0.2">
      <c r="D33028" s="1"/>
      <c r="E33028" s="41"/>
    </row>
    <row r="33029" spans="4:5" x14ac:dyDescent="0.2">
      <c r="D33029" s="1"/>
      <c r="E33029" s="41"/>
    </row>
    <row r="33030" spans="4:5" x14ac:dyDescent="0.2">
      <c r="D33030" s="1"/>
      <c r="E33030" s="41"/>
    </row>
    <row r="33031" spans="4:5" x14ac:dyDescent="0.2">
      <c r="D33031" s="1"/>
      <c r="E33031" s="41"/>
    </row>
    <row r="33032" spans="4:5" x14ac:dyDescent="0.2">
      <c r="D33032" s="1"/>
      <c r="E33032" s="41"/>
    </row>
    <row r="33033" spans="4:5" x14ac:dyDescent="0.2">
      <c r="D33033" s="1"/>
      <c r="E33033" s="41"/>
    </row>
    <row r="33034" spans="4:5" x14ac:dyDescent="0.2">
      <c r="D33034" s="1"/>
      <c r="E33034" s="41"/>
    </row>
    <row r="33035" spans="4:5" x14ac:dyDescent="0.2">
      <c r="D33035" s="1"/>
      <c r="E33035" s="41"/>
    </row>
    <row r="33036" spans="4:5" x14ac:dyDescent="0.2">
      <c r="D33036" s="1"/>
      <c r="E33036" s="41"/>
    </row>
    <row r="33037" spans="4:5" x14ac:dyDescent="0.2">
      <c r="D33037" s="1"/>
      <c r="E33037" s="41"/>
    </row>
    <row r="33038" spans="4:5" x14ac:dyDescent="0.2">
      <c r="D33038" s="1"/>
      <c r="E33038" s="41"/>
    </row>
    <row r="33039" spans="4:5" x14ac:dyDescent="0.2">
      <c r="D33039" s="1"/>
      <c r="E33039" s="41"/>
    </row>
    <row r="33040" spans="4:5" x14ac:dyDescent="0.2">
      <c r="D33040" s="1"/>
      <c r="E33040" s="41"/>
    </row>
    <row r="33041" spans="4:5" x14ac:dyDescent="0.2">
      <c r="D33041" s="1"/>
      <c r="E33041" s="41"/>
    </row>
    <row r="33042" spans="4:5" x14ac:dyDescent="0.2">
      <c r="D33042" s="1"/>
      <c r="E33042" s="41"/>
    </row>
    <row r="33043" spans="4:5" x14ac:dyDescent="0.2">
      <c r="D33043" s="1"/>
      <c r="E33043" s="41"/>
    </row>
    <row r="33044" spans="4:5" x14ac:dyDescent="0.2">
      <c r="D33044" s="1"/>
      <c r="E33044" s="41"/>
    </row>
    <row r="33045" spans="4:5" x14ac:dyDescent="0.2">
      <c r="D33045" s="1"/>
      <c r="E33045" s="41"/>
    </row>
    <row r="33046" spans="4:5" x14ac:dyDescent="0.2">
      <c r="D33046" s="1"/>
      <c r="E33046" s="41"/>
    </row>
    <row r="33047" spans="4:5" x14ac:dyDescent="0.2">
      <c r="D33047" s="1"/>
      <c r="E33047" s="41"/>
    </row>
    <row r="33048" spans="4:5" x14ac:dyDescent="0.2">
      <c r="D33048" s="1"/>
      <c r="E33048" s="41"/>
    </row>
    <row r="33049" spans="4:5" x14ac:dyDescent="0.2">
      <c r="D33049" s="1"/>
      <c r="E33049" s="41"/>
    </row>
    <row r="33050" spans="4:5" x14ac:dyDescent="0.2">
      <c r="D33050" s="1"/>
      <c r="E33050" s="41"/>
    </row>
    <row r="33051" spans="4:5" x14ac:dyDescent="0.2">
      <c r="D33051" s="1"/>
      <c r="E33051" s="41"/>
    </row>
    <row r="33052" spans="4:5" x14ac:dyDescent="0.2">
      <c r="D33052" s="1"/>
      <c r="E33052" s="41"/>
    </row>
    <row r="33053" spans="4:5" x14ac:dyDescent="0.2">
      <c r="D33053" s="1"/>
      <c r="E33053" s="41"/>
    </row>
    <row r="33054" spans="4:5" x14ac:dyDescent="0.2">
      <c r="D33054" s="1"/>
      <c r="E33054" s="41"/>
    </row>
    <row r="33055" spans="4:5" x14ac:dyDescent="0.2">
      <c r="D33055" s="1"/>
      <c r="E33055" s="41"/>
    </row>
    <row r="33056" spans="4:5" x14ac:dyDescent="0.2">
      <c r="D33056" s="1"/>
      <c r="E33056" s="41"/>
    </row>
    <row r="33057" spans="4:5" x14ac:dyDescent="0.2">
      <c r="D33057" s="1"/>
      <c r="E33057" s="41"/>
    </row>
    <row r="33058" spans="4:5" x14ac:dyDescent="0.2">
      <c r="D33058" s="1"/>
      <c r="E33058" s="41"/>
    </row>
    <row r="33059" spans="4:5" x14ac:dyDescent="0.2">
      <c r="D33059" s="1"/>
      <c r="E33059" s="41"/>
    </row>
    <row r="33060" spans="4:5" x14ac:dyDescent="0.2">
      <c r="D33060" s="1"/>
      <c r="E33060" s="41"/>
    </row>
    <row r="33061" spans="4:5" x14ac:dyDescent="0.2">
      <c r="D33061" s="1"/>
      <c r="E33061" s="41"/>
    </row>
    <row r="33062" spans="4:5" x14ac:dyDescent="0.2">
      <c r="D33062" s="1"/>
      <c r="E33062" s="41"/>
    </row>
    <row r="33063" spans="4:5" x14ac:dyDescent="0.2">
      <c r="D33063" s="1"/>
      <c r="E33063" s="41"/>
    </row>
    <row r="33064" spans="4:5" x14ac:dyDescent="0.2">
      <c r="D33064" s="1"/>
      <c r="E33064" s="41"/>
    </row>
    <row r="33065" spans="4:5" x14ac:dyDescent="0.2">
      <c r="D33065" s="1"/>
      <c r="E33065" s="41"/>
    </row>
    <row r="33066" spans="4:5" x14ac:dyDescent="0.2">
      <c r="D33066" s="1"/>
      <c r="E33066" s="41"/>
    </row>
    <row r="33067" spans="4:5" x14ac:dyDescent="0.2">
      <c r="D33067" s="1"/>
      <c r="E33067" s="41"/>
    </row>
    <row r="33068" spans="4:5" x14ac:dyDescent="0.2">
      <c r="D33068" s="1"/>
      <c r="E33068" s="41"/>
    </row>
    <row r="33069" spans="4:5" x14ac:dyDescent="0.2">
      <c r="D33069" s="1"/>
      <c r="E33069" s="41"/>
    </row>
    <row r="33070" spans="4:5" x14ac:dyDescent="0.2">
      <c r="D33070" s="1"/>
      <c r="E33070" s="41"/>
    </row>
    <row r="33071" spans="4:5" x14ac:dyDescent="0.2">
      <c r="D33071" s="1"/>
      <c r="E33071" s="41"/>
    </row>
    <row r="33072" spans="4:5" x14ac:dyDescent="0.2">
      <c r="D33072" s="1"/>
      <c r="E33072" s="41"/>
    </row>
    <row r="33073" spans="4:5" x14ac:dyDescent="0.2">
      <c r="D33073" s="1"/>
      <c r="E33073" s="41"/>
    </row>
    <row r="33074" spans="4:5" x14ac:dyDescent="0.2">
      <c r="D33074" s="1"/>
      <c r="E33074" s="41"/>
    </row>
    <row r="33075" spans="4:5" x14ac:dyDescent="0.2">
      <c r="D33075" s="1"/>
      <c r="E33075" s="41"/>
    </row>
    <row r="33076" spans="4:5" x14ac:dyDescent="0.2">
      <c r="D33076" s="1"/>
      <c r="E33076" s="41"/>
    </row>
    <row r="33077" spans="4:5" x14ac:dyDescent="0.2">
      <c r="D33077" s="1"/>
      <c r="E33077" s="41"/>
    </row>
    <row r="33078" spans="4:5" x14ac:dyDescent="0.2">
      <c r="D33078" s="1"/>
      <c r="E33078" s="41"/>
    </row>
    <row r="33079" spans="4:5" x14ac:dyDescent="0.2">
      <c r="D33079" s="1"/>
      <c r="E33079" s="41"/>
    </row>
    <row r="33080" spans="4:5" x14ac:dyDescent="0.2">
      <c r="D33080" s="1"/>
      <c r="E33080" s="41"/>
    </row>
    <row r="33081" spans="4:5" x14ac:dyDescent="0.2">
      <c r="D33081" s="1"/>
      <c r="E33081" s="41"/>
    </row>
    <row r="33082" spans="4:5" x14ac:dyDescent="0.2">
      <c r="D33082" s="1"/>
      <c r="E33082" s="41"/>
    </row>
    <row r="33083" spans="4:5" x14ac:dyDescent="0.2">
      <c r="D33083" s="1"/>
      <c r="E33083" s="41"/>
    </row>
    <row r="33084" spans="4:5" x14ac:dyDescent="0.2">
      <c r="D33084" s="1"/>
      <c r="E33084" s="41"/>
    </row>
    <row r="33085" spans="4:5" x14ac:dyDescent="0.2">
      <c r="D33085" s="1"/>
      <c r="E33085" s="41"/>
    </row>
    <row r="33086" spans="4:5" x14ac:dyDescent="0.2">
      <c r="D33086" s="1"/>
      <c r="E33086" s="41"/>
    </row>
    <row r="33087" spans="4:5" x14ac:dyDescent="0.2">
      <c r="D33087" s="1"/>
      <c r="E33087" s="41"/>
    </row>
    <row r="33088" spans="4:5" x14ac:dyDescent="0.2">
      <c r="D33088" s="1"/>
      <c r="E33088" s="41"/>
    </row>
    <row r="33089" spans="4:5" x14ac:dyDescent="0.2">
      <c r="D33089" s="1"/>
      <c r="E33089" s="41"/>
    </row>
    <row r="33090" spans="4:5" x14ac:dyDescent="0.2">
      <c r="D33090" s="1"/>
      <c r="E33090" s="41"/>
    </row>
    <row r="33091" spans="4:5" x14ac:dyDescent="0.2">
      <c r="D33091" s="1"/>
      <c r="E33091" s="41"/>
    </row>
    <row r="33092" spans="4:5" x14ac:dyDescent="0.2">
      <c r="D33092" s="1"/>
      <c r="E33092" s="41"/>
    </row>
    <row r="33093" spans="4:5" x14ac:dyDescent="0.2">
      <c r="D33093" s="1"/>
      <c r="E33093" s="41"/>
    </row>
    <row r="33094" spans="4:5" x14ac:dyDescent="0.2">
      <c r="D33094" s="1"/>
      <c r="E33094" s="41"/>
    </row>
    <row r="33095" spans="4:5" x14ac:dyDescent="0.2">
      <c r="D33095" s="1"/>
      <c r="E33095" s="41"/>
    </row>
    <row r="33096" spans="4:5" x14ac:dyDescent="0.2">
      <c r="D33096" s="1"/>
      <c r="E33096" s="41"/>
    </row>
    <row r="33097" spans="4:5" x14ac:dyDescent="0.2">
      <c r="D33097" s="1"/>
      <c r="E33097" s="41"/>
    </row>
    <row r="33098" spans="4:5" x14ac:dyDescent="0.2">
      <c r="D33098" s="1"/>
      <c r="E33098" s="41"/>
    </row>
    <row r="33099" spans="4:5" x14ac:dyDescent="0.2">
      <c r="D33099" s="1"/>
      <c r="E33099" s="41"/>
    </row>
    <row r="33100" spans="4:5" x14ac:dyDescent="0.2">
      <c r="D33100" s="1"/>
      <c r="E33100" s="41"/>
    </row>
    <row r="33101" spans="4:5" x14ac:dyDescent="0.2">
      <c r="D33101" s="1"/>
      <c r="E33101" s="41"/>
    </row>
    <row r="33102" spans="4:5" x14ac:dyDescent="0.2">
      <c r="D33102" s="1"/>
      <c r="E33102" s="41"/>
    </row>
    <row r="33103" spans="4:5" x14ac:dyDescent="0.2">
      <c r="D33103" s="1"/>
      <c r="E33103" s="41"/>
    </row>
    <row r="33104" spans="4:5" x14ac:dyDescent="0.2">
      <c r="D33104" s="1"/>
      <c r="E33104" s="41"/>
    </row>
    <row r="33105" spans="4:5" x14ac:dyDescent="0.2">
      <c r="D33105" s="1"/>
      <c r="E33105" s="41"/>
    </row>
    <row r="33106" spans="4:5" x14ac:dyDescent="0.2">
      <c r="D33106" s="1"/>
      <c r="E33106" s="41"/>
    </row>
    <row r="33107" spans="4:5" x14ac:dyDescent="0.2">
      <c r="D33107" s="1"/>
      <c r="E33107" s="41"/>
    </row>
    <row r="33108" spans="4:5" x14ac:dyDescent="0.2">
      <c r="D33108" s="1"/>
      <c r="E33108" s="41"/>
    </row>
    <row r="33109" spans="4:5" x14ac:dyDescent="0.2">
      <c r="D33109" s="1"/>
      <c r="E33109" s="41"/>
    </row>
    <row r="33110" spans="4:5" x14ac:dyDescent="0.2">
      <c r="D33110" s="1"/>
      <c r="E33110" s="41"/>
    </row>
    <row r="33111" spans="4:5" x14ac:dyDescent="0.2">
      <c r="D33111" s="1"/>
      <c r="E33111" s="41"/>
    </row>
    <row r="33112" spans="4:5" x14ac:dyDescent="0.2">
      <c r="D33112" s="1"/>
      <c r="E33112" s="41"/>
    </row>
    <row r="33113" spans="4:5" x14ac:dyDescent="0.2">
      <c r="D33113" s="1"/>
      <c r="E33113" s="41"/>
    </row>
    <row r="33114" spans="4:5" x14ac:dyDescent="0.2">
      <c r="D33114" s="1"/>
      <c r="E33114" s="41"/>
    </row>
    <row r="33115" spans="4:5" x14ac:dyDescent="0.2">
      <c r="D33115" s="1"/>
      <c r="E33115" s="41"/>
    </row>
    <row r="33116" spans="4:5" x14ac:dyDescent="0.2">
      <c r="D33116" s="1"/>
      <c r="E33116" s="41"/>
    </row>
    <row r="33117" spans="4:5" x14ac:dyDescent="0.2">
      <c r="D33117" s="1"/>
      <c r="E33117" s="41"/>
    </row>
    <row r="33118" spans="4:5" x14ac:dyDescent="0.2">
      <c r="D33118" s="1"/>
      <c r="E33118" s="41"/>
    </row>
    <row r="33119" spans="4:5" x14ac:dyDescent="0.2">
      <c r="D33119" s="1"/>
      <c r="E33119" s="41"/>
    </row>
    <row r="33120" spans="4:5" x14ac:dyDescent="0.2">
      <c r="D33120" s="1"/>
      <c r="E33120" s="41"/>
    </row>
    <row r="33121" spans="4:5" x14ac:dyDescent="0.2">
      <c r="D33121" s="1"/>
      <c r="E33121" s="41"/>
    </row>
    <row r="33122" spans="4:5" x14ac:dyDescent="0.2">
      <c r="D33122" s="1"/>
      <c r="E33122" s="41"/>
    </row>
    <row r="33123" spans="4:5" x14ac:dyDescent="0.2">
      <c r="D33123" s="1"/>
      <c r="E33123" s="41"/>
    </row>
    <row r="33124" spans="4:5" x14ac:dyDescent="0.2">
      <c r="D33124" s="1"/>
      <c r="E33124" s="41"/>
    </row>
    <row r="33125" spans="4:5" x14ac:dyDescent="0.2">
      <c r="D33125" s="1"/>
      <c r="E33125" s="41"/>
    </row>
    <row r="33126" spans="4:5" x14ac:dyDescent="0.2">
      <c r="D33126" s="1"/>
      <c r="E33126" s="41"/>
    </row>
    <row r="33127" spans="4:5" x14ac:dyDescent="0.2">
      <c r="D33127" s="1"/>
      <c r="E33127" s="41"/>
    </row>
    <row r="33128" spans="4:5" x14ac:dyDescent="0.2">
      <c r="D33128" s="1"/>
      <c r="E33128" s="41"/>
    </row>
    <row r="33129" spans="4:5" x14ac:dyDescent="0.2">
      <c r="D33129" s="1"/>
      <c r="E33129" s="41"/>
    </row>
    <row r="33130" spans="4:5" x14ac:dyDescent="0.2">
      <c r="D33130" s="1"/>
      <c r="E33130" s="41"/>
    </row>
    <row r="33131" spans="4:5" x14ac:dyDescent="0.2">
      <c r="D33131" s="1"/>
      <c r="E33131" s="41"/>
    </row>
    <row r="33132" spans="4:5" x14ac:dyDescent="0.2">
      <c r="D33132" s="1"/>
      <c r="E33132" s="41"/>
    </row>
    <row r="33133" spans="4:5" x14ac:dyDescent="0.2">
      <c r="D33133" s="1"/>
      <c r="E33133" s="41"/>
    </row>
    <row r="33134" spans="4:5" x14ac:dyDescent="0.2">
      <c r="D33134" s="1"/>
      <c r="E33134" s="41"/>
    </row>
    <row r="33135" spans="4:5" x14ac:dyDescent="0.2">
      <c r="D33135" s="1"/>
      <c r="E33135" s="41"/>
    </row>
    <row r="33136" spans="4:5" x14ac:dyDescent="0.2">
      <c r="D33136" s="1"/>
      <c r="E33136" s="41"/>
    </row>
    <row r="33137" spans="4:5" x14ac:dyDescent="0.2">
      <c r="D33137" s="1"/>
      <c r="E33137" s="41"/>
    </row>
    <row r="33138" spans="4:5" x14ac:dyDescent="0.2">
      <c r="D33138" s="1"/>
      <c r="E33138" s="41"/>
    </row>
    <row r="33139" spans="4:5" x14ac:dyDescent="0.2">
      <c r="D33139" s="1"/>
      <c r="E33139" s="41"/>
    </row>
    <row r="33140" spans="4:5" x14ac:dyDescent="0.2">
      <c r="D33140" s="1"/>
      <c r="E33140" s="41"/>
    </row>
    <row r="33141" spans="4:5" x14ac:dyDescent="0.2">
      <c r="D33141" s="1"/>
      <c r="E33141" s="41"/>
    </row>
    <row r="33142" spans="4:5" x14ac:dyDescent="0.2">
      <c r="D33142" s="1"/>
      <c r="E33142" s="41"/>
    </row>
    <row r="33143" spans="4:5" x14ac:dyDescent="0.2">
      <c r="D33143" s="1"/>
      <c r="E33143" s="41"/>
    </row>
    <row r="33144" spans="4:5" x14ac:dyDescent="0.2">
      <c r="D33144" s="1"/>
      <c r="E33144" s="41"/>
    </row>
    <row r="33145" spans="4:5" x14ac:dyDescent="0.2">
      <c r="D33145" s="1"/>
      <c r="E33145" s="41"/>
    </row>
    <row r="33146" spans="4:5" x14ac:dyDescent="0.2">
      <c r="D33146" s="1"/>
      <c r="E33146" s="41"/>
    </row>
    <row r="33147" spans="4:5" x14ac:dyDescent="0.2">
      <c r="D33147" s="1"/>
      <c r="E33147" s="41"/>
    </row>
    <row r="33148" spans="4:5" x14ac:dyDescent="0.2">
      <c r="D33148" s="1"/>
      <c r="E33148" s="41"/>
    </row>
    <row r="33149" spans="4:5" x14ac:dyDescent="0.2">
      <c r="D33149" s="1"/>
      <c r="E33149" s="41"/>
    </row>
    <row r="33150" spans="4:5" x14ac:dyDescent="0.2">
      <c r="D33150" s="1"/>
      <c r="E33150" s="41"/>
    </row>
    <row r="33151" spans="4:5" x14ac:dyDescent="0.2">
      <c r="D33151" s="1"/>
      <c r="E33151" s="41"/>
    </row>
    <row r="33152" spans="4:5" x14ac:dyDescent="0.2">
      <c r="D33152" s="1"/>
      <c r="E33152" s="41"/>
    </row>
    <row r="33153" spans="4:5" x14ac:dyDescent="0.2">
      <c r="D33153" s="1"/>
      <c r="E33153" s="41"/>
    </row>
    <row r="33154" spans="4:5" x14ac:dyDescent="0.2">
      <c r="D33154" s="1"/>
      <c r="E33154" s="41"/>
    </row>
    <row r="33155" spans="4:5" x14ac:dyDescent="0.2">
      <c r="D33155" s="1"/>
      <c r="E33155" s="41"/>
    </row>
    <row r="33156" spans="4:5" x14ac:dyDescent="0.2">
      <c r="D33156" s="1"/>
      <c r="E33156" s="41"/>
    </row>
    <row r="33157" spans="4:5" x14ac:dyDescent="0.2">
      <c r="D33157" s="1"/>
      <c r="E33157" s="41"/>
    </row>
    <row r="33158" spans="4:5" x14ac:dyDescent="0.2">
      <c r="D33158" s="1"/>
      <c r="E33158" s="41"/>
    </row>
    <row r="33159" spans="4:5" x14ac:dyDescent="0.2">
      <c r="D33159" s="1"/>
      <c r="E33159" s="41"/>
    </row>
    <row r="33160" spans="4:5" x14ac:dyDescent="0.2">
      <c r="D33160" s="1"/>
      <c r="E33160" s="41"/>
    </row>
    <row r="33161" spans="4:5" x14ac:dyDescent="0.2">
      <c r="D33161" s="1"/>
      <c r="E33161" s="41"/>
    </row>
    <row r="33162" spans="4:5" x14ac:dyDescent="0.2">
      <c r="D33162" s="1"/>
      <c r="E33162" s="41"/>
    </row>
    <row r="33163" spans="4:5" x14ac:dyDescent="0.2">
      <c r="D33163" s="1"/>
      <c r="E33163" s="41"/>
    </row>
    <row r="33164" spans="4:5" x14ac:dyDescent="0.2">
      <c r="D33164" s="1"/>
      <c r="E33164" s="41"/>
    </row>
    <row r="33165" spans="4:5" x14ac:dyDescent="0.2">
      <c r="D33165" s="1"/>
      <c r="E33165" s="41"/>
    </row>
    <row r="33166" spans="4:5" x14ac:dyDescent="0.2">
      <c r="D33166" s="1"/>
      <c r="E33166" s="41"/>
    </row>
    <row r="33167" spans="4:5" x14ac:dyDescent="0.2">
      <c r="D33167" s="1"/>
      <c r="E33167" s="41"/>
    </row>
    <row r="33168" spans="4:5" x14ac:dyDescent="0.2">
      <c r="D33168" s="1"/>
      <c r="E33168" s="41"/>
    </row>
    <row r="33169" spans="4:5" x14ac:dyDescent="0.2">
      <c r="D33169" s="1"/>
      <c r="E33169" s="41"/>
    </row>
    <row r="33170" spans="4:5" x14ac:dyDescent="0.2">
      <c r="D33170" s="1"/>
      <c r="E33170" s="41"/>
    </row>
    <row r="33171" spans="4:5" x14ac:dyDescent="0.2">
      <c r="D33171" s="1"/>
      <c r="E33171" s="41"/>
    </row>
    <row r="33172" spans="4:5" x14ac:dyDescent="0.2">
      <c r="D33172" s="1"/>
      <c r="E33172" s="41"/>
    </row>
    <row r="33173" spans="4:5" x14ac:dyDescent="0.2">
      <c r="D33173" s="1"/>
      <c r="E33173" s="41"/>
    </row>
    <row r="33174" spans="4:5" x14ac:dyDescent="0.2">
      <c r="D33174" s="1"/>
      <c r="E33174" s="41"/>
    </row>
    <row r="33175" spans="4:5" x14ac:dyDescent="0.2">
      <c r="D33175" s="1"/>
      <c r="E33175" s="41"/>
    </row>
    <row r="33176" spans="4:5" x14ac:dyDescent="0.2">
      <c r="D33176" s="1"/>
      <c r="E33176" s="41"/>
    </row>
    <row r="33177" spans="4:5" x14ac:dyDescent="0.2">
      <c r="D33177" s="1"/>
      <c r="E33177" s="41"/>
    </row>
    <row r="33178" spans="4:5" x14ac:dyDescent="0.2">
      <c r="D33178" s="1"/>
      <c r="E33178" s="41"/>
    </row>
    <row r="33179" spans="4:5" x14ac:dyDescent="0.2">
      <c r="D33179" s="1"/>
      <c r="E33179" s="41"/>
    </row>
    <row r="33180" spans="4:5" x14ac:dyDescent="0.2">
      <c r="D33180" s="1"/>
      <c r="E33180" s="41"/>
    </row>
    <row r="33181" spans="4:5" x14ac:dyDescent="0.2">
      <c r="D33181" s="1"/>
      <c r="E33181" s="41"/>
    </row>
    <row r="33182" spans="4:5" x14ac:dyDescent="0.2">
      <c r="D33182" s="1"/>
      <c r="E33182" s="41"/>
    </row>
    <row r="33183" spans="4:5" x14ac:dyDescent="0.2">
      <c r="D33183" s="1"/>
      <c r="E33183" s="41"/>
    </row>
    <row r="33184" spans="4:5" x14ac:dyDescent="0.2">
      <c r="D33184" s="1"/>
      <c r="E33184" s="41"/>
    </row>
    <row r="33185" spans="4:5" x14ac:dyDescent="0.2">
      <c r="D33185" s="1"/>
      <c r="E33185" s="41"/>
    </row>
    <row r="33186" spans="4:5" x14ac:dyDescent="0.2">
      <c r="D33186" s="1"/>
      <c r="E33186" s="41"/>
    </row>
    <row r="33187" spans="4:5" x14ac:dyDescent="0.2">
      <c r="D33187" s="1"/>
      <c r="E33187" s="41"/>
    </row>
    <row r="33188" spans="4:5" x14ac:dyDescent="0.2">
      <c r="D33188" s="1"/>
      <c r="E33188" s="41"/>
    </row>
    <row r="33189" spans="4:5" x14ac:dyDescent="0.2">
      <c r="D33189" s="1"/>
      <c r="E33189" s="41"/>
    </row>
    <row r="33190" spans="4:5" x14ac:dyDescent="0.2">
      <c r="D33190" s="1"/>
      <c r="E33190" s="41"/>
    </row>
    <row r="33191" spans="4:5" x14ac:dyDescent="0.2">
      <c r="D33191" s="1"/>
      <c r="E33191" s="41"/>
    </row>
    <row r="33192" spans="4:5" x14ac:dyDescent="0.2">
      <c r="D33192" s="1"/>
      <c r="E33192" s="41"/>
    </row>
    <row r="33193" spans="4:5" x14ac:dyDescent="0.2">
      <c r="D33193" s="1"/>
      <c r="E33193" s="41"/>
    </row>
    <row r="33194" spans="4:5" x14ac:dyDescent="0.2">
      <c r="D33194" s="1"/>
      <c r="E33194" s="41"/>
    </row>
    <row r="33195" spans="4:5" x14ac:dyDescent="0.2">
      <c r="D33195" s="1"/>
      <c r="E33195" s="41"/>
    </row>
    <row r="33196" spans="4:5" x14ac:dyDescent="0.2">
      <c r="D33196" s="1"/>
      <c r="E33196" s="41"/>
    </row>
    <row r="33197" spans="4:5" x14ac:dyDescent="0.2">
      <c r="D33197" s="1"/>
      <c r="E33197" s="41"/>
    </row>
    <row r="33198" spans="4:5" x14ac:dyDescent="0.2">
      <c r="D33198" s="1"/>
      <c r="E33198" s="41"/>
    </row>
    <row r="33199" spans="4:5" x14ac:dyDescent="0.2">
      <c r="D33199" s="1"/>
      <c r="E33199" s="41"/>
    </row>
    <row r="33200" spans="4:5" x14ac:dyDescent="0.2">
      <c r="D33200" s="1"/>
      <c r="E33200" s="41"/>
    </row>
    <row r="33201" spans="4:5" x14ac:dyDescent="0.2">
      <c r="D33201" s="1"/>
      <c r="E33201" s="41"/>
    </row>
    <row r="33202" spans="4:5" x14ac:dyDescent="0.2">
      <c r="D33202" s="1"/>
      <c r="E33202" s="41"/>
    </row>
    <row r="33203" spans="4:5" x14ac:dyDescent="0.2">
      <c r="D33203" s="1"/>
      <c r="E33203" s="41"/>
    </row>
    <row r="33204" spans="4:5" x14ac:dyDescent="0.2">
      <c r="D33204" s="1"/>
      <c r="E33204" s="41"/>
    </row>
    <row r="33205" spans="4:5" x14ac:dyDescent="0.2">
      <c r="D33205" s="1"/>
      <c r="E33205" s="41"/>
    </row>
    <row r="33206" spans="4:5" x14ac:dyDescent="0.2">
      <c r="D33206" s="1"/>
      <c r="E33206" s="41"/>
    </row>
    <row r="33207" spans="4:5" x14ac:dyDescent="0.2">
      <c r="D33207" s="1"/>
      <c r="E33207" s="41"/>
    </row>
    <row r="33208" spans="4:5" x14ac:dyDescent="0.2">
      <c r="D33208" s="1"/>
      <c r="E33208" s="41"/>
    </row>
    <row r="33209" spans="4:5" x14ac:dyDescent="0.2">
      <c r="D33209" s="1"/>
      <c r="E33209" s="41"/>
    </row>
    <row r="33210" spans="4:5" x14ac:dyDescent="0.2">
      <c r="D33210" s="1"/>
      <c r="E33210" s="41"/>
    </row>
    <row r="33211" spans="4:5" x14ac:dyDescent="0.2">
      <c r="D33211" s="1"/>
      <c r="E33211" s="41"/>
    </row>
    <row r="33212" spans="4:5" x14ac:dyDescent="0.2">
      <c r="D33212" s="1"/>
      <c r="E33212" s="41"/>
    </row>
    <row r="33213" spans="4:5" x14ac:dyDescent="0.2">
      <c r="D33213" s="1"/>
      <c r="E33213" s="41"/>
    </row>
    <row r="33214" spans="4:5" x14ac:dyDescent="0.2">
      <c r="D33214" s="1"/>
      <c r="E33214" s="41"/>
    </row>
    <row r="33215" spans="4:5" x14ac:dyDescent="0.2">
      <c r="D33215" s="1"/>
      <c r="E33215" s="41"/>
    </row>
    <row r="33216" spans="4:5" x14ac:dyDescent="0.2">
      <c r="D33216" s="1"/>
      <c r="E33216" s="41"/>
    </row>
    <row r="33217" spans="4:5" x14ac:dyDescent="0.2">
      <c r="D33217" s="1"/>
      <c r="E33217" s="41"/>
    </row>
    <row r="33218" spans="4:5" x14ac:dyDescent="0.2">
      <c r="D33218" s="1"/>
      <c r="E33218" s="41"/>
    </row>
    <row r="33219" spans="4:5" x14ac:dyDescent="0.2">
      <c r="D33219" s="1"/>
      <c r="E33219" s="41"/>
    </row>
    <row r="33220" spans="4:5" x14ac:dyDescent="0.2">
      <c r="D33220" s="1"/>
      <c r="E33220" s="41"/>
    </row>
    <row r="33221" spans="4:5" x14ac:dyDescent="0.2">
      <c r="D33221" s="1"/>
      <c r="E33221" s="41"/>
    </row>
    <row r="33222" spans="4:5" x14ac:dyDescent="0.2">
      <c r="D33222" s="1"/>
      <c r="E33222" s="41"/>
    </row>
    <row r="33223" spans="4:5" x14ac:dyDescent="0.2">
      <c r="D33223" s="1"/>
      <c r="E33223" s="41"/>
    </row>
    <row r="33224" spans="4:5" x14ac:dyDescent="0.2">
      <c r="D33224" s="1"/>
      <c r="E33224" s="41"/>
    </row>
    <row r="33225" spans="4:5" x14ac:dyDescent="0.2">
      <c r="D33225" s="1"/>
      <c r="E33225" s="41"/>
    </row>
    <row r="33226" spans="4:5" x14ac:dyDescent="0.2">
      <c r="D33226" s="1"/>
      <c r="E33226" s="41"/>
    </row>
    <row r="33227" spans="4:5" x14ac:dyDescent="0.2">
      <c r="D33227" s="1"/>
      <c r="E33227" s="41"/>
    </row>
    <row r="33228" spans="4:5" x14ac:dyDescent="0.2">
      <c r="D33228" s="1"/>
      <c r="E33228" s="41"/>
    </row>
    <row r="33229" spans="4:5" x14ac:dyDescent="0.2">
      <c r="D33229" s="1"/>
      <c r="E33229" s="41"/>
    </row>
    <row r="33230" spans="4:5" x14ac:dyDescent="0.2">
      <c r="D33230" s="1"/>
      <c r="E33230" s="41"/>
    </row>
    <row r="33231" spans="4:5" x14ac:dyDescent="0.2">
      <c r="D33231" s="1"/>
      <c r="E33231" s="41"/>
    </row>
    <row r="33232" spans="4:5" x14ac:dyDescent="0.2">
      <c r="D33232" s="1"/>
      <c r="E33232" s="41"/>
    </row>
    <row r="33233" spans="4:5" x14ac:dyDescent="0.2">
      <c r="D33233" s="1"/>
      <c r="E33233" s="41"/>
    </row>
    <row r="33234" spans="4:5" x14ac:dyDescent="0.2">
      <c r="D33234" s="1"/>
      <c r="E33234" s="41"/>
    </row>
    <row r="33235" spans="4:5" x14ac:dyDescent="0.2">
      <c r="D33235" s="1"/>
      <c r="E33235" s="41"/>
    </row>
    <row r="33236" spans="4:5" x14ac:dyDescent="0.2">
      <c r="D33236" s="1"/>
      <c r="E33236" s="41"/>
    </row>
    <row r="33237" spans="4:5" x14ac:dyDescent="0.2">
      <c r="D33237" s="1"/>
      <c r="E33237" s="41"/>
    </row>
    <row r="33238" spans="4:5" x14ac:dyDescent="0.2">
      <c r="D33238" s="1"/>
      <c r="E33238" s="41"/>
    </row>
    <row r="33239" spans="4:5" x14ac:dyDescent="0.2">
      <c r="D33239" s="1"/>
      <c r="E33239" s="41"/>
    </row>
    <row r="33240" spans="4:5" x14ac:dyDescent="0.2">
      <c r="D33240" s="1"/>
      <c r="E33240" s="41"/>
    </row>
    <row r="33241" spans="4:5" x14ac:dyDescent="0.2">
      <c r="D33241" s="1"/>
      <c r="E33241" s="41"/>
    </row>
    <row r="33242" spans="4:5" x14ac:dyDescent="0.2">
      <c r="D33242" s="1"/>
      <c r="E33242" s="41"/>
    </row>
    <row r="33243" spans="4:5" x14ac:dyDescent="0.2">
      <c r="D33243" s="1"/>
      <c r="E33243" s="41"/>
    </row>
    <row r="33244" spans="4:5" x14ac:dyDescent="0.2">
      <c r="D33244" s="1"/>
      <c r="E33244" s="41"/>
    </row>
    <row r="33245" spans="4:5" x14ac:dyDescent="0.2">
      <c r="D33245" s="1"/>
      <c r="E33245" s="41"/>
    </row>
    <row r="33246" spans="4:5" x14ac:dyDescent="0.2">
      <c r="D33246" s="1"/>
      <c r="E33246" s="41"/>
    </row>
    <row r="33247" spans="4:5" x14ac:dyDescent="0.2">
      <c r="D33247" s="1"/>
      <c r="E33247" s="41"/>
    </row>
    <row r="33248" spans="4:5" x14ac:dyDescent="0.2">
      <c r="D33248" s="1"/>
      <c r="E33248" s="41"/>
    </row>
    <row r="33249" spans="4:5" x14ac:dyDescent="0.2">
      <c r="D33249" s="1"/>
      <c r="E33249" s="41"/>
    </row>
    <row r="33250" spans="4:5" x14ac:dyDescent="0.2">
      <c r="D33250" s="1"/>
      <c r="E33250" s="41"/>
    </row>
    <row r="33251" spans="4:5" x14ac:dyDescent="0.2">
      <c r="D33251" s="1"/>
      <c r="E33251" s="41"/>
    </row>
    <row r="33252" spans="4:5" x14ac:dyDescent="0.2">
      <c r="D33252" s="1"/>
      <c r="E33252" s="41"/>
    </row>
    <row r="33253" spans="4:5" x14ac:dyDescent="0.2">
      <c r="D33253" s="1"/>
      <c r="E33253" s="41"/>
    </row>
    <row r="33254" spans="4:5" x14ac:dyDescent="0.2">
      <c r="D33254" s="1"/>
      <c r="E33254" s="41"/>
    </row>
    <row r="33255" spans="4:5" x14ac:dyDescent="0.2">
      <c r="D33255" s="1"/>
      <c r="E33255" s="41"/>
    </row>
    <row r="33256" spans="4:5" x14ac:dyDescent="0.2">
      <c r="D33256" s="1"/>
      <c r="E33256" s="41"/>
    </row>
    <row r="33257" spans="4:5" x14ac:dyDescent="0.2">
      <c r="D33257" s="1"/>
      <c r="E33257" s="41"/>
    </row>
    <row r="33258" spans="4:5" x14ac:dyDescent="0.2">
      <c r="D33258" s="1"/>
      <c r="E33258" s="41"/>
    </row>
    <row r="33259" spans="4:5" x14ac:dyDescent="0.2">
      <c r="D33259" s="1"/>
      <c r="E33259" s="41"/>
    </row>
    <row r="33260" spans="4:5" x14ac:dyDescent="0.2">
      <c r="D33260" s="1"/>
      <c r="E33260" s="41"/>
    </row>
    <row r="33261" spans="4:5" x14ac:dyDescent="0.2">
      <c r="D33261" s="1"/>
      <c r="E33261" s="41"/>
    </row>
    <row r="33262" spans="4:5" x14ac:dyDescent="0.2">
      <c r="D33262" s="1"/>
      <c r="E33262" s="41"/>
    </row>
    <row r="33263" spans="4:5" x14ac:dyDescent="0.2">
      <c r="D33263" s="1"/>
      <c r="E33263" s="41"/>
    </row>
    <row r="33264" spans="4:5" x14ac:dyDescent="0.2">
      <c r="D33264" s="1"/>
      <c r="E33264" s="41"/>
    </row>
    <row r="33265" spans="4:5" x14ac:dyDescent="0.2">
      <c r="D33265" s="1"/>
      <c r="E33265" s="41"/>
    </row>
    <row r="33266" spans="4:5" x14ac:dyDescent="0.2">
      <c r="D33266" s="1"/>
      <c r="E33266" s="41"/>
    </row>
    <row r="33267" spans="4:5" x14ac:dyDescent="0.2">
      <c r="D33267" s="1"/>
      <c r="E33267" s="41"/>
    </row>
    <row r="33268" spans="4:5" x14ac:dyDescent="0.2">
      <c r="D33268" s="1"/>
      <c r="E33268" s="41"/>
    </row>
    <row r="33269" spans="4:5" x14ac:dyDescent="0.2">
      <c r="D33269" s="1"/>
      <c r="E33269" s="41"/>
    </row>
    <row r="33270" spans="4:5" x14ac:dyDescent="0.2">
      <c r="D33270" s="1"/>
      <c r="E33270" s="41"/>
    </row>
    <row r="33271" spans="4:5" x14ac:dyDescent="0.2">
      <c r="D33271" s="1"/>
      <c r="E33271" s="41"/>
    </row>
    <row r="33272" spans="4:5" x14ac:dyDescent="0.2">
      <c r="D33272" s="1"/>
      <c r="E33272" s="41"/>
    </row>
    <row r="33273" spans="4:5" x14ac:dyDescent="0.2">
      <c r="D33273" s="1"/>
      <c r="E33273" s="41"/>
    </row>
    <row r="33274" spans="4:5" x14ac:dyDescent="0.2">
      <c r="D33274" s="1"/>
      <c r="E33274" s="41"/>
    </row>
    <row r="33275" spans="4:5" x14ac:dyDescent="0.2">
      <c r="D33275" s="1"/>
      <c r="E33275" s="41"/>
    </row>
    <row r="33276" spans="4:5" x14ac:dyDescent="0.2">
      <c r="D33276" s="1"/>
      <c r="E33276" s="41"/>
    </row>
    <row r="33277" spans="4:5" x14ac:dyDescent="0.2">
      <c r="D33277" s="1"/>
      <c r="E33277" s="41"/>
    </row>
    <row r="33278" spans="4:5" x14ac:dyDescent="0.2">
      <c r="D33278" s="1"/>
      <c r="E33278" s="41"/>
    </row>
    <row r="33279" spans="4:5" x14ac:dyDescent="0.2">
      <c r="D33279" s="1"/>
      <c r="E33279" s="41"/>
    </row>
    <row r="33280" spans="4:5" x14ac:dyDescent="0.2">
      <c r="D33280" s="1"/>
      <c r="E33280" s="41"/>
    </row>
    <row r="33281" spans="4:5" x14ac:dyDescent="0.2">
      <c r="D33281" s="1"/>
      <c r="E33281" s="41"/>
    </row>
    <row r="33282" spans="4:5" x14ac:dyDescent="0.2">
      <c r="D33282" s="1"/>
      <c r="E33282" s="41"/>
    </row>
    <row r="33283" spans="4:5" x14ac:dyDescent="0.2">
      <c r="D33283" s="1"/>
      <c r="E33283" s="41"/>
    </row>
    <row r="33284" spans="4:5" x14ac:dyDescent="0.2">
      <c r="D33284" s="1"/>
      <c r="E33284" s="41"/>
    </row>
    <row r="33285" spans="4:5" x14ac:dyDescent="0.2">
      <c r="D33285" s="1"/>
      <c r="E33285" s="41"/>
    </row>
    <row r="33286" spans="4:5" x14ac:dyDescent="0.2">
      <c r="D33286" s="1"/>
      <c r="E33286" s="41"/>
    </row>
    <row r="33287" spans="4:5" x14ac:dyDescent="0.2">
      <c r="D33287" s="1"/>
      <c r="E33287" s="41"/>
    </row>
    <row r="33288" spans="4:5" x14ac:dyDescent="0.2">
      <c r="D33288" s="1"/>
      <c r="E33288" s="41"/>
    </row>
    <row r="33289" spans="4:5" x14ac:dyDescent="0.2">
      <c r="D33289" s="1"/>
      <c r="E33289" s="41"/>
    </row>
    <row r="33290" spans="4:5" x14ac:dyDescent="0.2">
      <c r="D33290" s="1"/>
      <c r="E33290" s="41"/>
    </row>
    <row r="33291" spans="4:5" x14ac:dyDescent="0.2">
      <c r="D33291" s="1"/>
      <c r="E33291" s="41"/>
    </row>
    <row r="33292" spans="4:5" x14ac:dyDescent="0.2">
      <c r="D33292" s="1"/>
      <c r="E33292" s="41"/>
    </row>
    <row r="33293" spans="4:5" x14ac:dyDescent="0.2">
      <c r="D33293" s="1"/>
      <c r="E33293" s="41"/>
    </row>
    <row r="33294" spans="4:5" x14ac:dyDescent="0.2">
      <c r="D33294" s="1"/>
      <c r="E33294" s="41"/>
    </row>
    <row r="33295" spans="4:5" x14ac:dyDescent="0.2">
      <c r="D33295" s="1"/>
      <c r="E33295" s="41"/>
    </row>
    <row r="33296" spans="4:5" x14ac:dyDescent="0.2">
      <c r="D33296" s="1"/>
      <c r="E33296" s="41"/>
    </row>
    <row r="33297" spans="4:5" x14ac:dyDescent="0.2">
      <c r="D33297" s="1"/>
      <c r="E33297" s="41"/>
    </row>
    <row r="33298" spans="4:5" x14ac:dyDescent="0.2">
      <c r="D33298" s="1"/>
      <c r="E33298" s="41"/>
    </row>
    <row r="33299" spans="4:5" x14ac:dyDescent="0.2">
      <c r="D33299" s="1"/>
      <c r="E33299" s="41"/>
    </row>
    <row r="33300" spans="4:5" x14ac:dyDescent="0.2">
      <c r="D33300" s="1"/>
      <c r="E33300" s="41"/>
    </row>
    <row r="33301" spans="4:5" x14ac:dyDescent="0.2">
      <c r="D33301" s="1"/>
      <c r="E33301" s="41"/>
    </row>
    <row r="33302" spans="4:5" x14ac:dyDescent="0.2">
      <c r="D33302" s="1"/>
      <c r="E33302" s="41"/>
    </row>
    <row r="33303" spans="4:5" x14ac:dyDescent="0.2">
      <c r="D33303" s="1"/>
      <c r="E33303" s="41"/>
    </row>
    <row r="33304" spans="4:5" x14ac:dyDescent="0.2">
      <c r="D33304" s="1"/>
      <c r="E33304" s="41"/>
    </row>
    <row r="33305" spans="4:5" x14ac:dyDescent="0.2">
      <c r="D33305" s="1"/>
      <c r="E33305" s="41"/>
    </row>
    <row r="33306" spans="4:5" x14ac:dyDescent="0.2">
      <c r="D33306" s="1"/>
      <c r="E33306" s="41"/>
    </row>
    <row r="33307" spans="4:5" x14ac:dyDescent="0.2">
      <c r="D33307" s="1"/>
      <c r="E33307" s="41"/>
    </row>
    <row r="33308" spans="4:5" x14ac:dyDescent="0.2">
      <c r="D33308" s="1"/>
      <c r="E33308" s="41"/>
    </row>
    <row r="33309" spans="4:5" x14ac:dyDescent="0.2">
      <c r="D33309" s="1"/>
      <c r="E33309" s="41"/>
    </row>
    <row r="33310" spans="4:5" x14ac:dyDescent="0.2">
      <c r="D33310" s="1"/>
      <c r="E33310" s="41"/>
    </row>
    <row r="33311" spans="4:5" x14ac:dyDescent="0.2">
      <c r="D33311" s="1"/>
      <c r="E33311" s="41"/>
    </row>
    <row r="33312" spans="4:5" x14ac:dyDescent="0.2">
      <c r="D33312" s="1"/>
      <c r="E33312" s="41"/>
    </row>
    <row r="33313" spans="4:5" x14ac:dyDescent="0.2">
      <c r="D33313" s="1"/>
      <c r="E33313" s="41"/>
    </row>
    <row r="33314" spans="4:5" x14ac:dyDescent="0.2">
      <c r="D33314" s="1"/>
      <c r="E33314" s="41"/>
    </row>
    <row r="33315" spans="4:5" x14ac:dyDescent="0.2">
      <c r="D33315" s="1"/>
      <c r="E33315" s="41"/>
    </row>
    <row r="33316" spans="4:5" x14ac:dyDescent="0.2">
      <c r="D33316" s="1"/>
      <c r="E33316" s="41"/>
    </row>
    <row r="33317" spans="4:5" x14ac:dyDescent="0.2">
      <c r="D33317" s="1"/>
      <c r="E33317" s="41"/>
    </row>
    <row r="33318" spans="4:5" x14ac:dyDescent="0.2">
      <c r="D33318" s="1"/>
      <c r="E33318" s="41"/>
    </row>
    <row r="33319" spans="4:5" x14ac:dyDescent="0.2">
      <c r="D33319" s="1"/>
      <c r="E33319" s="41"/>
    </row>
    <row r="33320" spans="4:5" x14ac:dyDescent="0.2">
      <c r="D33320" s="1"/>
      <c r="E33320" s="41"/>
    </row>
    <row r="33321" spans="4:5" x14ac:dyDescent="0.2">
      <c r="D33321" s="1"/>
      <c r="E33321" s="41"/>
    </row>
    <row r="33322" spans="4:5" x14ac:dyDescent="0.2">
      <c r="D33322" s="1"/>
      <c r="E33322" s="41"/>
    </row>
    <row r="33323" spans="4:5" x14ac:dyDescent="0.2">
      <c r="D33323" s="1"/>
      <c r="E33323" s="41"/>
    </row>
    <row r="33324" spans="4:5" x14ac:dyDescent="0.2">
      <c r="D33324" s="1"/>
      <c r="E33324" s="41"/>
    </row>
    <row r="33325" spans="4:5" x14ac:dyDescent="0.2">
      <c r="D33325" s="1"/>
      <c r="E33325" s="41"/>
    </row>
    <row r="33326" spans="4:5" x14ac:dyDescent="0.2">
      <c r="D33326" s="1"/>
      <c r="E33326" s="41"/>
    </row>
    <row r="33327" spans="4:5" x14ac:dyDescent="0.2">
      <c r="D33327" s="1"/>
      <c r="E33327" s="41"/>
    </row>
    <row r="33328" spans="4:5" x14ac:dyDescent="0.2">
      <c r="D33328" s="1"/>
      <c r="E33328" s="41"/>
    </row>
    <row r="33329" spans="4:5" x14ac:dyDescent="0.2">
      <c r="D33329" s="1"/>
      <c r="E33329" s="41"/>
    </row>
    <row r="33330" spans="4:5" x14ac:dyDescent="0.2">
      <c r="D33330" s="1"/>
      <c r="E33330" s="41"/>
    </row>
    <row r="33331" spans="4:5" x14ac:dyDescent="0.2">
      <c r="D33331" s="1"/>
      <c r="E33331" s="41"/>
    </row>
    <row r="33332" spans="4:5" x14ac:dyDescent="0.2">
      <c r="D33332" s="1"/>
      <c r="E33332" s="41"/>
    </row>
    <row r="33333" spans="4:5" x14ac:dyDescent="0.2">
      <c r="D33333" s="1"/>
      <c r="E33333" s="41"/>
    </row>
    <row r="33334" spans="4:5" x14ac:dyDescent="0.2">
      <c r="D33334" s="1"/>
      <c r="E33334" s="41"/>
    </row>
    <row r="33335" spans="4:5" x14ac:dyDescent="0.2">
      <c r="D33335" s="1"/>
      <c r="E33335" s="41"/>
    </row>
    <row r="33336" spans="4:5" x14ac:dyDescent="0.2">
      <c r="D33336" s="1"/>
      <c r="E33336" s="41"/>
    </row>
    <row r="33337" spans="4:5" x14ac:dyDescent="0.2">
      <c r="D33337" s="1"/>
      <c r="E33337" s="41"/>
    </row>
    <row r="33338" spans="4:5" x14ac:dyDescent="0.2">
      <c r="D33338" s="1"/>
      <c r="E33338" s="41"/>
    </row>
    <row r="33339" spans="4:5" x14ac:dyDescent="0.2">
      <c r="D33339" s="1"/>
      <c r="E33339" s="41"/>
    </row>
    <row r="33340" spans="4:5" x14ac:dyDescent="0.2">
      <c r="D33340" s="1"/>
      <c r="E33340" s="41"/>
    </row>
    <row r="33341" spans="4:5" x14ac:dyDescent="0.2">
      <c r="D33341" s="1"/>
      <c r="E33341" s="41"/>
    </row>
    <row r="33342" spans="4:5" x14ac:dyDescent="0.2">
      <c r="D33342" s="1"/>
      <c r="E33342" s="41"/>
    </row>
    <row r="33343" spans="4:5" x14ac:dyDescent="0.2">
      <c r="D33343" s="1"/>
      <c r="E33343" s="41"/>
    </row>
    <row r="33344" spans="4:5" x14ac:dyDescent="0.2">
      <c r="D33344" s="1"/>
      <c r="E33344" s="41"/>
    </row>
    <row r="33345" spans="4:5" x14ac:dyDescent="0.2">
      <c r="D33345" s="1"/>
      <c r="E33345" s="41"/>
    </row>
    <row r="33346" spans="4:5" x14ac:dyDescent="0.2">
      <c r="D33346" s="1"/>
      <c r="E33346" s="41"/>
    </row>
    <row r="33347" spans="4:5" x14ac:dyDescent="0.2">
      <c r="D33347" s="1"/>
      <c r="E33347" s="41"/>
    </row>
    <row r="33348" spans="4:5" x14ac:dyDescent="0.2">
      <c r="D33348" s="1"/>
      <c r="E33348" s="41"/>
    </row>
    <row r="33349" spans="4:5" x14ac:dyDescent="0.2">
      <c r="D33349" s="1"/>
      <c r="E33349" s="41"/>
    </row>
    <row r="33350" spans="4:5" x14ac:dyDescent="0.2">
      <c r="D33350" s="1"/>
      <c r="E33350" s="41"/>
    </row>
    <row r="33351" spans="4:5" x14ac:dyDescent="0.2">
      <c r="D33351" s="1"/>
      <c r="E33351" s="41"/>
    </row>
    <row r="33352" spans="4:5" x14ac:dyDescent="0.2">
      <c r="D33352" s="1"/>
      <c r="E33352" s="41"/>
    </row>
    <row r="33353" spans="4:5" x14ac:dyDescent="0.2">
      <c r="D33353" s="1"/>
      <c r="E33353" s="41"/>
    </row>
    <row r="33354" spans="4:5" x14ac:dyDescent="0.2">
      <c r="D33354" s="1"/>
      <c r="E33354" s="41"/>
    </row>
    <row r="33355" spans="4:5" x14ac:dyDescent="0.2">
      <c r="D33355" s="1"/>
      <c r="E33355" s="41"/>
    </row>
    <row r="33356" spans="4:5" x14ac:dyDescent="0.2">
      <c r="D33356" s="1"/>
      <c r="E33356" s="41"/>
    </row>
    <row r="33357" spans="4:5" x14ac:dyDescent="0.2">
      <c r="D33357" s="1"/>
      <c r="E33357" s="41"/>
    </row>
    <row r="33358" spans="4:5" x14ac:dyDescent="0.2">
      <c r="D33358" s="1"/>
      <c r="E33358" s="41"/>
    </row>
    <row r="33359" spans="4:5" x14ac:dyDescent="0.2">
      <c r="D33359" s="1"/>
      <c r="E33359" s="41"/>
    </row>
    <row r="33360" spans="4:5" x14ac:dyDescent="0.2">
      <c r="D33360" s="1"/>
      <c r="E33360" s="41"/>
    </row>
    <row r="33361" spans="4:5" x14ac:dyDescent="0.2">
      <c r="D33361" s="1"/>
      <c r="E33361" s="41"/>
    </row>
    <row r="33362" spans="4:5" x14ac:dyDescent="0.2">
      <c r="D33362" s="1"/>
      <c r="E33362" s="41"/>
    </row>
    <row r="33363" spans="4:5" x14ac:dyDescent="0.2">
      <c r="D33363" s="1"/>
      <c r="E33363" s="41"/>
    </row>
    <row r="33364" spans="4:5" x14ac:dyDescent="0.2">
      <c r="D33364" s="1"/>
      <c r="E33364" s="41"/>
    </row>
    <row r="33365" spans="4:5" x14ac:dyDescent="0.2">
      <c r="D33365" s="1"/>
      <c r="E33365" s="41"/>
    </row>
    <row r="33366" spans="4:5" x14ac:dyDescent="0.2">
      <c r="D33366" s="1"/>
      <c r="E33366" s="41"/>
    </row>
    <row r="33367" spans="4:5" x14ac:dyDescent="0.2">
      <c r="D33367" s="1"/>
      <c r="E33367" s="41"/>
    </row>
    <row r="33368" spans="4:5" x14ac:dyDescent="0.2">
      <c r="D33368" s="1"/>
      <c r="E33368" s="41"/>
    </row>
    <row r="33369" spans="4:5" x14ac:dyDescent="0.2">
      <c r="D33369" s="1"/>
      <c r="E33369" s="41"/>
    </row>
    <row r="33370" spans="4:5" x14ac:dyDescent="0.2">
      <c r="D33370" s="1"/>
      <c r="E33370" s="41"/>
    </row>
    <row r="33371" spans="4:5" x14ac:dyDescent="0.2">
      <c r="D33371" s="1"/>
      <c r="E33371" s="41"/>
    </row>
    <row r="33372" spans="4:5" x14ac:dyDescent="0.2">
      <c r="D33372" s="1"/>
      <c r="E33372" s="41"/>
    </row>
    <row r="33373" spans="4:5" x14ac:dyDescent="0.2">
      <c r="D33373" s="1"/>
      <c r="E33373" s="41"/>
    </row>
    <row r="33374" spans="4:5" x14ac:dyDescent="0.2">
      <c r="D33374" s="1"/>
      <c r="E33374" s="41"/>
    </row>
    <row r="33375" spans="4:5" x14ac:dyDescent="0.2">
      <c r="D33375" s="1"/>
      <c r="E33375" s="41"/>
    </row>
    <row r="33376" spans="4:5" x14ac:dyDescent="0.2">
      <c r="D33376" s="1"/>
      <c r="E33376" s="41"/>
    </row>
    <row r="33377" spans="4:5" x14ac:dyDescent="0.2">
      <c r="D33377" s="1"/>
      <c r="E33377" s="41"/>
    </row>
    <row r="33378" spans="4:5" x14ac:dyDescent="0.2">
      <c r="D33378" s="1"/>
      <c r="E33378" s="41"/>
    </row>
    <row r="33379" spans="4:5" x14ac:dyDescent="0.2">
      <c r="D33379" s="1"/>
      <c r="E33379" s="41"/>
    </row>
    <row r="33380" spans="4:5" x14ac:dyDescent="0.2">
      <c r="D33380" s="1"/>
      <c r="E33380" s="41"/>
    </row>
    <row r="33381" spans="4:5" x14ac:dyDescent="0.2">
      <c r="D33381" s="1"/>
      <c r="E33381" s="41"/>
    </row>
    <row r="33382" spans="4:5" x14ac:dyDescent="0.2">
      <c r="D33382" s="1"/>
      <c r="E33382" s="41"/>
    </row>
    <row r="33383" spans="4:5" x14ac:dyDescent="0.2">
      <c r="D33383" s="1"/>
      <c r="E33383" s="41"/>
    </row>
    <row r="33384" spans="4:5" x14ac:dyDescent="0.2">
      <c r="D33384" s="1"/>
      <c r="E33384" s="41"/>
    </row>
    <row r="33385" spans="4:5" x14ac:dyDescent="0.2">
      <c r="D33385" s="1"/>
      <c r="E33385" s="41"/>
    </row>
    <row r="33386" spans="4:5" x14ac:dyDescent="0.2">
      <c r="D33386" s="1"/>
      <c r="E33386" s="41"/>
    </row>
    <row r="33387" spans="4:5" x14ac:dyDescent="0.2">
      <c r="D33387" s="1"/>
      <c r="E33387" s="41"/>
    </row>
    <row r="33388" spans="4:5" x14ac:dyDescent="0.2">
      <c r="D33388" s="1"/>
      <c r="E33388" s="41"/>
    </row>
    <row r="33389" spans="4:5" x14ac:dyDescent="0.2">
      <c r="D33389" s="1"/>
      <c r="E33389" s="41"/>
    </row>
    <row r="33390" spans="4:5" x14ac:dyDescent="0.2">
      <c r="D33390" s="1"/>
      <c r="E33390" s="41"/>
    </row>
    <row r="33391" spans="4:5" x14ac:dyDescent="0.2">
      <c r="D33391" s="1"/>
      <c r="E33391" s="41"/>
    </row>
    <row r="33392" spans="4:5" x14ac:dyDescent="0.2">
      <c r="D33392" s="1"/>
      <c r="E33392" s="41"/>
    </row>
    <row r="33393" spans="4:5" x14ac:dyDescent="0.2">
      <c r="D33393" s="1"/>
      <c r="E33393" s="41"/>
    </row>
    <row r="33394" spans="4:5" x14ac:dyDescent="0.2">
      <c r="D33394" s="1"/>
      <c r="E33394" s="41"/>
    </row>
    <row r="33395" spans="4:5" x14ac:dyDescent="0.2">
      <c r="D33395" s="1"/>
      <c r="E33395" s="41"/>
    </row>
    <row r="33396" spans="4:5" x14ac:dyDescent="0.2">
      <c r="D33396" s="1"/>
      <c r="E33396" s="41"/>
    </row>
    <row r="33397" spans="4:5" x14ac:dyDescent="0.2">
      <c r="D33397" s="1"/>
      <c r="E33397" s="41"/>
    </row>
    <row r="33398" spans="4:5" x14ac:dyDescent="0.2">
      <c r="D33398" s="1"/>
      <c r="E33398" s="41"/>
    </row>
    <row r="33399" spans="4:5" x14ac:dyDescent="0.2">
      <c r="D33399" s="1"/>
      <c r="E33399" s="41"/>
    </row>
    <row r="33400" spans="4:5" x14ac:dyDescent="0.2">
      <c r="D33400" s="1"/>
      <c r="E33400" s="41"/>
    </row>
    <row r="33401" spans="4:5" x14ac:dyDescent="0.2">
      <c r="D33401" s="1"/>
      <c r="E33401" s="41"/>
    </row>
    <row r="33402" spans="4:5" x14ac:dyDescent="0.2">
      <c r="D33402" s="1"/>
      <c r="E33402" s="41"/>
    </row>
    <row r="33403" spans="4:5" x14ac:dyDescent="0.2">
      <c r="D33403" s="1"/>
      <c r="E33403" s="41"/>
    </row>
    <row r="33404" spans="4:5" x14ac:dyDescent="0.2">
      <c r="D33404" s="1"/>
      <c r="E33404" s="41"/>
    </row>
    <row r="33405" spans="4:5" x14ac:dyDescent="0.2">
      <c r="D33405" s="1"/>
      <c r="E33405" s="41"/>
    </row>
    <row r="33406" spans="4:5" x14ac:dyDescent="0.2">
      <c r="D33406" s="1"/>
      <c r="E33406" s="41"/>
    </row>
    <row r="33407" spans="4:5" x14ac:dyDescent="0.2">
      <c r="D33407" s="1"/>
      <c r="E33407" s="41"/>
    </row>
    <row r="33408" spans="4:5" x14ac:dyDescent="0.2">
      <c r="D33408" s="1"/>
      <c r="E33408" s="41"/>
    </row>
    <row r="33409" spans="4:5" x14ac:dyDescent="0.2">
      <c r="D33409" s="1"/>
      <c r="E33409" s="41"/>
    </row>
    <row r="33410" spans="4:5" x14ac:dyDescent="0.2">
      <c r="D33410" s="1"/>
      <c r="E33410" s="41"/>
    </row>
    <row r="33411" spans="4:5" x14ac:dyDescent="0.2">
      <c r="D33411" s="1"/>
      <c r="E33411" s="41"/>
    </row>
    <row r="33412" spans="4:5" x14ac:dyDescent="0.2">
      <c r="D33412" s="1"/>
      <c r="E33412" s="41"/>
    </row>
    <row r="33413" spans="4:5" x14ac:dyDescent="0.2">
      <c r="D33413" s="1"/>
      <c r="E33413" s="41"/>
    </row>
    <row r="33414" spans="4:5" x14ac:dyDescent="0.2">
      <c r="D33414" s="1"/>
      <c r="E33414" s="41"/>
    </row>
    <row r="33415" spans="4:5" x14ac:dyDescent="0.2">
      <c r="D33415" s="1"/>
      <c r="E33415" s="41"/>
    </row>
    <row r="33416" spans="4:5" x14ac:dyDescent="0.2">
      <c r="D33416" s="1"/>
      <c r="E33416" s="41"/>
    </row>
    <row r="33417" spans="4:5" x14ac:dyDescent="0.2">
      <c r="D33417" s="1"/>
      <c r="E33417" s="41"/>
    </row>
    <row r="33418" spans="4:5" x14ac:dyDescent="0.2">
      <c r="D33418" s="1"/>
      <c r="E33418" s="41"/>
    </row>
    <row r="33419" spans="4:5" x14ac:dyDescent="0.2">
      <c r="D33419" s="1"/>
      <c r="E33419" s="41"/>
    </row>
    <row r="33420" spans="4:5" x14ac:dyDescent="0.2">
      <c r="D33420" s="1"/>
      <c r="E33420" s="41"/>
    </row>
    <row r="33421" spans="4:5" x14ac:dyDescent="0.2">
      <c r="D33421" s="1"/>
      <c r="E33421" s="41"/>
    </row>
    <row r="33422" spans="4:5" x14ac:dyDescent="0.2">
      <c r="D33422" s="1"/>
      <c r="E33422" s="41"/>
    </row>
    <row r="33423" spans="4:5" x14ac:dyDescent="0.2">
      <c r="D33423" s="1"/>
      <c r="E33423" s="41"/>
    </row>
    <row r="33424" spans="4:5" x14ac:dyDescent="0.2">
      <c r="D33424" s="1"/>
      <c r="E33424" s="41"/>
    </row>
    <row r="33425" spans="4:5" x14ac:dyDescent="0.2">
      <c r="D33425" s="1"/>
      <c r="E33425" s="41"/>
    </row>
    <row r="33426" spans="4:5" x14ac:dyDescent="0.2">
      <c r="D33426" s="1"/>
      <c r="E33426" s="41"/>
    </row>
    <row r="33427" spans="4:5" x14ac:dyDescent="0.2">
      <c r="D33427" s="1"/>
      <c r="E33427" s="41"/>
    </row>
    <row r="33428" spans="4:5" x14ac:dyDescent="0.2">
      <c r="D33428" s="1"/>
      <c r="E33428" s="41"/>
    </row>
    <row r="33429" spans="4:5" x14ac:dyDescent="0.2">
      <c r="D33429" s="1"/>
      <c r="E33429" s="41"/>
    </row>
    <row r="33430" spans="4:5" x14ac:dyDescent="0.2">
      <c r="D33430" s="1"/>
      <c r="E33430" s="41"/>
    </row>
    <row r="33431" spans="4:5" x14ac:dyDescent="0.2">
      <c r="D33431" s="1"/>
      <c r="E33431" s="41"/>
    </row>
    <row r="33432" spans="4:5" x14ac:dyDescent="0.2">
      <c r="D33432" s="1"/>
      <c r="E33432" s="41"/>
    </row>
    <row r="33433" spans="4:5" x14ac:dyDescent="0.2">
      <c r="D33433" s="1"/>
      <c r="E33433" s="41"/>
    </row>
    <row r="33434" spans="4:5" x14ac:dyDescent="0.2">
      <c r="D33434" s="1"/>
      <c r="E33434" s="41"/>
    </row>
    <row r="33435" spans="4:5" x14ac:dyDescent="0.2">
      <c r="D33435" s="1"/>
      <c r="E33435" s="41"/>
    </row>
    <row r="33436" spans="4:5" x14ac:dyDescent="0.2">
      <c r="D33436" s="1"/>
      <c r="E33436" s="41"/>
    </row>
    <row r="33437" spans="4:5" x14ac:dyDescent="0.2">
      <c r="D33437" s="1"/>
      <c r="E33437" s="41"/>
    </row>
    <row r="33438" spans="4:5" x14ac:dyDescent="0.2">
      <c r="D33438" s="1"/>
      <c r="E33438" s="41"/>
    </row>
    <row r="33439" spans="4:5" x14ac:dyDescent="0.2">
      <c r="D33439" s="1"/>
      <c r="E33439" s="41"/>
    </row>
    <row r="33440" spans="4:5" x14ac:dyDescent="0.2">
      <c r="D33440" s="1"/>
      <c r="E33440" s="41"/>
    </row>
    <row r="33441" spans="4:5" x14ac:dyDescent="0.2">
      <c r="D33441" s="1"/>
      <c r="E33441" s="41"/>
    </row>
    <row r="33442" spans="4:5" x14ac:dyDescent="0.2">
      <c r="D33442" s="1"/>
      <c r="E33442" s="41"/>
    </row>
    <row r="33443" spans="4:5" x14ac:dyDescent="0.2">
      <c r="D33443" s="1"/>
      <c r="E33443" s="41"/>
    </row>
    <row r="33444" spans="4:5" x14ac:dyDescent="0.2">
      <c r="D33444" s="1"/>
      <c r="E33444" s="41"/>
    </row>
    <row r="33445" spans="4:5" x14ac:dyDescent="0.2">
      <c r="D33445" s="1"/>
      <c r="E33445" s="41"/>
    </row>
    <row r="33446" spans="4:5" x14ac:dyDescent="0.2">
      <c r="D33446" s="1"/>
      <c r="E33446" s="41"/>
    </row>
    <row r="33447" spans="4:5" x14ac:dyDescent="0.2">
      <c r="D33447" s="1"/>
      <c r="E33447" s="41"/>
    </row>
    <row r="33448" spans="4:5" x14ac:dyDescent="0.2">
      <c r="D33448" s="1"/>
      <c r="E33448" s="41"/>
    </row>
    <row r="33449" spans="4:5" x14ac:dyDescent="0.2">
      <c r="D33449" s="1"/>
      <c r="E33449" s="41"/>
    </row>
    <row r="33450" spans="4:5" x14ac:dyDescent="0.2">
      <c r="D33450" s="1"/>
      <c r="E33450" s="41"/>
    </row>
    <row r="33451" spans="4:5" x14ac:dyDescent="0.2">
      <c r="D33451" s="1"/>
      <c r="E33451" s="41"/>
    </row>
    <row r="33452" spans="4:5" x14ac:dyDescent="0.2">
      <c r="D33452" s="1"/>
      <c r="E33452" s="41"/>
    </row>
    <row r="33453" spans="4:5" x14ac:dyDescent="0.2">
      <c r="D33453" s="1"/>
      <c r="E33453" s="41"/>
    </row>
    <row r="33454" spans="4:5" x14ac:dyDescent="0.2">
      <c r="D33454" s="1"/>
      <c r="E33454" s="41"/>
    </row>
    <row r="33455" spans="4:5" x14ac:dyDescent="0.2">
      <c r="D33455" s="1"/>
      <c r="E33455" s="41"/>
    </row>
    <row r="33456" spans="4:5" x14ac:dyDescent="0.2">
      <c r="D33456" s="1"/>
      <c r="E33456" s="41"/>
    </row>
    <row r="33457" spans="4:5" x14ac:dyDescent="0.2">
      <c r="D33457" s="1"/>
      <c r="E33457" s="41"/>
    </row>
    <row r="33458" spans="4:5" x14ac:dyDescent="0.2">
      <c r="D33458" s="1"/>
      <c r="E33458" s="41"/>
    </row>
    <row r="33459" spans="4:5" x14ac:dyDescent="0.2">
      <c r="D33459" s="1"/>
      <c r="E33459" s="41"/>
    </row>
    <row r="33460" spans="4:5" x14ac:dyDescent="0.2">
      <c r="D33460" s="1"/>
      <c r="E33460" s="41"/>
    </row>
    <row r="33461" spans="4:5" x14ac:dyDescent="0.2">
      <c r="D33461" s="1"/>
      <c r="E33461" s="41"/>
    </row>
    <row r="33462" spans="4:5" x14ac:dyDescent="0.2">
      <c r="D33462" s="1"/>
      <c r="E33462" s="41"/>
    </row>
    <row r="33463" spans="4:5" x14ac:dyDescent="0.2">
      <c r="D33463" s="1"/>
      <c r="E33463" s="41"/>
    </row>
    <row r="33464" spans="4:5" x14ac:dyDescent="0.2">
      <c r="D33464" s="1"/>
      <c r="E33464" s="41"/>
    </row>
    <row r="33465" spans="4:5" x14ac:dyDescent="0.2">
      <c r="D33465" s="1"/>
      <c r="E33465" s="41"/>
    </row>
    <row r="33466" spans="4:5" x14ac:dyDescent="0.2">
      <c r="D33466" s="1"/>
      <c r="E33466" s="41"/>
    </row>
    <row r="33467" spans="4:5" x14ac:dyDescent="0.2">
      <c r="D33467" s="1"/>
      <c r="E33467" s="41"/>
    </row>
    <row r="33468" spans="4:5" x14ac:dyDescent="0.2">
      <c r="D33468" s="1"/>
      <c r="E33468" s="41"/>
    </row>
    <row r="33469" spans="4:5" x14ac:dyDescent="0.2">
      <c r="D33469" s="1"/>
      <c r="E33469" s="41"/>
    </row>
    <row r="33470" spans="4:5" x14ac:dyDescent="0.2">
      <c r="D33470" s="1"/>
      <c r="E33470" s="41"/>
    </row>
    <row r="33471" spans="4:5" x14ac:dyDescent="0.2">
      <c r="D33471" s="1"/>
      <c r="E33471" s="41"/>
    </row>
    <row r="33472" spans="4:5" x14ac:dyDescent="0.2">
      <c r="D33472" s="1"/>
      <c r="E33472" s="41"/>
    </row>
    <row r="33473" spans="4:5" x14ac:dyDescent="0.2">
      <c r="D33473" s="1"/>
      <c r="E33473" s="41"/>
    </row>
    <row r="33474" spans="4:5" x14ac:dyDescent="0.2">
      <c r="D33474" s="1"/>
      <c r="E33474" s="41"/>
    </row>
    <row r="33475" spans="4:5" x14ac:dyDescent="0.2">
      <c r="D33475" s="1"/>
      <c r="E33475" s="41"/>
    </row>
    <row r="33476" spans="4:5" x14ac:dyDescent="0.2">
      <c r="D33476" s="1"/>
      <c r="E33476" s="41"/>
    </row>
    <row r="33477" spans="4:5" x14ac:dyDescent="0.2">
      <c r="D33477" s="1"/>
      <c r="E33477" s="41"/>
    </row>
    <row r="33478" spans="4:5" x14ac:dyDescent="0.2">
      <c r="D33478" s="1"/>
      <c r="E33478" s="41"/>
    </row>
    <row r="33479" spans="4:5" x14ac:dyDescent="0.2">
      <c r="D33479" s="1"/>
      <c r="E33479" s="41"/>
    </row>
    <row r="33480" spans="4:5" x14ac:dyDescent="0.2">
      <c r="D33480" s="1"/>
      <c r="E33480" s="41"/>
    </row>
    <row r="33481" spans="4:5" x14ac:dyDescent="0.2">
      <c r="D33481" s="1"/>
      <c r="E33481" s="41"/>
    </row>
    <row r="33482" spans="4:5" x14ac:dyDescent="0.2">
      <c r="D33482" s="1"/>
      <c r="E33482" s="41"/>
    </row>
    <row r="33483" spans="4:5" x14ac:dyDescent="0.2">
      <c r="D33483" s="1"/>
      <c r="E33483" s="41"/>
    </row>
    <row r="33484" spans="4:5" x14ac:dyDescent="0.2">
      <c r="D33484" s="1"/>
      <c r="E33484" s="41"/>
    </row>
    <row r="33485" spans="4:5" x14ac:dyDescent="0.2">
      <c r="D33485" s="1"/>
      <c r="E33485" s="41"/>
    </row>
    <row r="33486" spans="4:5" x14ac:dyDescent="0.2">
      <c r="D33486" s="1"/>
      <c r="E33486" s="41"/>
    </row>
    <row r="33487" spans="4:5" x14ac:dyDescent="0.2">
      <c r="D33487" s="1"/>
      <c r="E33487" s="41"/>
    </row>
    <row r="33488" spans="4:5" x14ac:dyDescent="0.2">
      <c r="D33488" s="1"/>
      <c r="E33488" s="41"/>
    </row>
    <row r="33489" spans="4:5" x14ac:dyDescent="0.2">
      <c r="D33489" s="1"/>
      <c r="E33489" s="41"/>
    </row>
    <row r="33490" spans="4:5" x14ac:dyDescent="0.2">
      <c r="D33490" s="1"/>
      <c r="E33490" s="41"/>
    </row>
    <row r="33491" spans="4:5" x14ac:dyDescent="0.2">
      <c r="D33491" s="1"/>
      <c r="E33491" s="41"/>
    </row>
    <row r="33492" spans="4:5" x14ac:dyDescent="0.2">
      <c r="D33492" s="1"/>
      <c r="E33492" s="41"/>
    </row>
    <row r="33493" spans="4:5" x14ac:dyDescent="0.2">
      <c r="D33493" s="1"/>
      <c r="E33493" s="41"/>
    </row>
    <row r="33494" spans="4:5" x14ac:dyDescent="0.2">
      <c r="D33494" s="1"/>
      <c r="E33494" s="41"/>
    </row>
    <row r="33495" spans="4:5" x14ac:dyDescent="0.2">
      <c r="D33495" s="1"/>
      <c r="E33495" s="41"/>
    </row>
    <row r="33496" spans="4:5" x14ac:dyDescent="0.2">
      <c r="D33496" s="1"/>
      <c r="E33496" s="41"/>
    </row>
    <row r="33497" spans="4:5" x14ac:dyDescent="0.2">
      <c r="D33497" s="1"/>
      <c r="E33497" s="41"/>
    </row>
    <row r="33498" spans="4:5" x14ac:dyDescent="0.2">
      <c r="D33498" s="1"/>
      <c r="E33498" s="41"/>
    </row>
    <row r="33499" spans="4:5" x14ac:dyDescent="0.2">
      <c r="D33499" s="1"/>
      <c r="E33499" s="41"/>
    </row>
    <row r="33500" spans="4:5" x14ac:dyDescent="0.2">
      <c r="D33500" s="1"/>
      <c r="E33500" s="41"/>
    </row>
    <row r="33501" spans="4:5" x14ac:dyDescent="0.2">
      <c r="D33501" s="1"/>
      <c r="E33501" s="41"/>
    </row>
    <row r="33502" spans="4:5" x14ac:dyDescent="0.2">
      <c r="D33502" s="1"/>
      <c r="E33502" s="41"/>
    </row>
    <row r="33503" spans="4:5" x14ac:dyDescent="0.2">
      <c r="D33503" s="1"/>
      <c r="E33503" s="41"/>
    </row>
    <row r="33504" spans="4:5" x14ac:dyDescent="0.2">
      <c r="D33504" s="1"/>
      <c r="E33504" s="41"/>
    </row>
    <row r="33505" spans="4:5" x14ac:dyDescent="0.2">
      <c r="D33505" s="1"/>
      <c r="E33505" s="41"/>
    </row>
    <row r="33506" spans="4:5" x14ac:dyDescent="0.2">
      <c r="D33506" s="1"/>
      <c r="E33506" s="41"/>
    </row>
    <row r="33507" spans="4:5" x14ac:dyDescent="0.2">
      <c r="D33507" s="1"/>
      <c r="E33507" s="41"/>
    </row>
    <row r="33508" spans="4:5" x14ac:dyDescent="0.2">
      <c r="D33508" s="1"/>
      <c r="E33508" s="41"/>
    </row>
    <row r="33509" spans="4:5" x14ac:dyDescent="0.2">
      <c r="D33509" s="1"/>
      <c r="E33509" s="41"/>
    </row>
    <row r="33510" spans="4:5" x14ac:dyDescent="0.2">
      <c r="D33510" s="1"/>
      <c r="E33510" s="41"/>
    </row>
    <row r="33511" spans="4:5" x14ac:dyDescent="0.2">
      <c r="D33511" s="1"/>
      <c r="E33511" s="41"/>
    </row>
    <row r="33512" spans="4:5" x14ac:dyDescent="0.2">
      <c r="D33512" s="1"/>
      <c r="E33512" s="41"/>
    </row>
    <row r="33513" spans="4:5" x14ac:dyDescent="0.2">
      <c r="D33513" s="1"/>
      <c r="E33513" s="41"/>
    </row>
    <row r="33514" spans="4:5" x14ac:dyDescent="0.2">
      <c r="D33514" s="1"/>
      <c r="E33514" s="41"/>
    </row>
    <row r="33515" spans="4:5" x14ac:dyDescent="0.2">
      <c r="D33515" s="1"/>
      <c r="E33515" s="41"/>
    </row>
    <row r="33516" spans="4:5" x14ac:dyDescent="0.2">
      <c r="D33516" s="1"/>
      <c r="E33516" s="41"/>
    </row>
    <row r="33517" spans="4:5" x14ac:dyDescent="0.2">
      <c r="D33517" s="1"/>
      <c r="E33517" s="41"/>
    </row>
    <row r="33518" spans="4:5" x14ac:dyDescent="0.2">
      <c r="D33518" s="1"/>
      <c r="E33518" s="41"/>
    </row>
    <row r="33519" spans="4:5" x14ac:dyDescent="0.2">
      <c r="D33519" s="1"/>
      <c r="E33519" s="41"/>
    </row>
    <row r="33520" spans="4:5" x14ac:dyDescent="0.2">
      <c r="D33520" s="1"/>
      <c r="E33520" s="41"/>
    </row>
    <row r="33521" spans="4:5" x14ac:dyDescent="0.2">
      <c r="D33521" s="1"/>
      <c r="E33521" s="41"/>
    </row>
    <row r="33522" spans="4:5" x14ac:dyDescent="0.2">
      <c r="D33522" s="1"/>
      <c r="E33522" s="41"/>
    </row>
    <row r="33523" spans="4:5" x14ac:dyDescent="0.2">
      <c r="D33523" s="1"/>
      <c r="E33523" s="41"/>
    </row>
    <row r="33524" spans="4:5" x14ac:dyDescent="0.2">
      <c r="D33524" s="1"/>
      <c r="E33524" s="41"/>
    </row>
    <row r="33525" spans="4:5" x14ac:dyDescent="0.2">
      <c r="D33525" s="1"/>
      <c r="E33525" s="41"/>
    </row>
    <row r="33526" spans="4:5" x14ac:dyDescent="0.2">
      <c r="D33526" s="1"/>
      <c r="E33526" s="41"/>
    </row>
    <row r="33527" spans="4:5" x14ac:dyDescent="0.2">
      <c r="D33527" s="1"/>
      <c r="E33527" s="41"/>
    </row>
    <row r="33528" spans="4:5" x14ac:dyDescent="0.2">
      <c r="D33528" s="1"/>
      <c r="E33528" s="41"/>
    </row>
    <row r="33529" spans="4:5" x14ac:dyDescent="0.2">
      <c r="D33529" s="1"/>
      <c r="E33529" s="41"/>
    </row>
    <row r="33530" spans="4:5" x14ac:dyDescent="0.2">
      <c r="D33530" s="1"/>
      <c r="E33530" s="41"/>
    </row>
    <row r="33531" spans="4:5" x14ac:dyDescent="0.2">
      <c r="D33531" s="1"/>
      <c r="E33531" s="41"/>
    </row>
    <row r="33532" spans="4:5" x14ac:dyDescent="0.2">
      <c r="D33532" s="1"/>
      <c r="E33532" s="41"/>
    </row>
    <row r="33533" spans="4:5" x14ac:dyDescent="0.2">
      <c r="D33533" s="1"/>
      <c r="E33533" s="41"/>
    </row>
    <row r="33534" spans="4:5" x14ac:dyDescent="0.2">
      <c r="D33534" s="1"/>
      <c r="E33534" s="41"/>
    </row>
    <row r="33535" spans="4:5" x14ac:dyDescent="0.2">
      <c r="D33535" s="1"/>
      <c r="E33535" s="41"/>
    </row>
    <row r="33536" spans="4:5" x14ac:dyDescent="0.2">
      <c r="D33536" s="1"/>
      <c r="E33536" s="41"/>
    </row>
    <row r="33537" spans="4:5" x14ac:dyDescent="0.2">
      <c r="D33537" s="1"/>
      <c r="E33537" s="41"/>
    </row>
    <row r="33538" spans="4:5" x14ac:dyDescent="0.2">
      <c r="D33538" s="1"/>
      <c r="E33538" s="41"/>
    </row>
    <row r="33539" spans="4:5" x14ac:dyDescent="0.2">
      <c r="D33539" s="1"/>
      <c r="E33539" s="41"/>
    </row>
    <row r="33540" spans="4:5" x14ac:dyDescent="0.2">
      <c r="D33540" s="1"/>
      <c r="E33540" s="41"/>
    </row>
    <row r="33541" spans="4:5" x14ac:dyDescent="0.2">
      <c r="D33541" s="1"/>
      <c r="E33541" s="41"/>
    </row>
    <row r="33542" spans="4:5" x14ac:dyDescent="0.2">
      <c r="D33542" s="1"/>
      <c r="E33542" s="41"/>
    </row>
    <row r="33543" spans="4:5" x14ac:dyDescent="0.2">
      <c r="D33543" s="1"/>
      <c r="E33543" s="41"/>
    </row>
    <row r="33544" spans="4:5" x14ac:dyDescent="0.2">
      <c r="D33544" s="1"/>
      <c r="E33544" s="41"/>
    </row>
    <row r="33545" spans="4:5" x14ac:dyDescent="0.2">
      <c r="D33545" s="1"/>
      <c r="E33545" s="41"/>
    </row>
    <row r="33546" spans="4:5" x14ac:dyDescent="0.2">
      <c r="D33546" s="1"/>
      <c r="E33546" s="41"/>
    </row>
    <row r="33547" spans="4:5" x14ac:dyDescent="0.2">
      <c r="D33547" s="1"/>
      <c r="E33547" s="41"/>
    </row>
    <row r="33548" spans="4:5" x14ac:dyDescent="0.2">
      <c r="D33548" s="1"/>
      <c r="E33548" s="41"/>
    </row>
    <row r="33549" spans="4:5" x14ac:dyDescent="0.2">
      <c r="D33549" s="1"/>
      <c r="E33549" s="41"/>
    </row>
    <row r="33550" spans="4:5" x14ac:dyDescent="0.2">
      <c r="D33550" s="1"/>
      <c r="E33550" s="41"/>
    </row>
    <row r="33551" spans="4:5" x14ac:dyDescent="0.2">
      <c r="D33551" s="1"/>
      <c r="E33551" s="41"/>
    </row>
    <row r="33552" spans="4:5" x14ac:dyDescent="0.2">
      <c r="D33552" s="1"/>
      <c r="E33552" s="41"/>
    </row>
    <row r="33553" spans="4:5" x14ac:dyDescent="0.2">
      <c r="D33553" s="1"/>
      <c r="E33553" s="41"/>
    </row>
    <row r="33554" spans="4:5" x14ac:dyDescent="0.2">
      <c r="D33554" s="1"/>
      <c r="E33554" s="41"/>
    </row>
    <row r="33555" spans="4:5" x14ac:dyDescent="0.2">
      <c r="D33555" s="1"/>
      <c r="E33555" s="41"/>
    </row>
    <row r="33556" spans="4:5" x14ac:dyDescent="0.2">
      <c r="D33556" s="1"/>
      <c r="E33556" s="41"/>
    </row>
    <row r="33557" spans="4:5" x14ac:dyDescent="0.2">
      <c r="D33557" s="1"/>
      <c r="E33557" s="41"/>
    </row>
    <row r="33558" spans="4:5" x14ac:dyDescent="0.2">
      <c r="D33558" s="1"/>
      <c r="E33558" s="41"/>
    </row>
    <row r="33559" spans="4:5" x14ac:dyDescent="0.2">
      <c r="D33559" s="1"/>
      <c r="E33559" s="41"/>
    </row>
    <row r="33560" spans="4:5" x14ac:dyDescent="0.2">
      <c r="D33560" s="1"/>
      <c r="E33560" s="41"/>
    </row>
    <row r="33561" spans="4:5" x14ac:dyDescent="0.2">
      <c r="D33561" s="1"/>
      <c r="E33561" s="41"/>
    </row>
    <row r="33562" spans="4:5" x14ac:dyDescent="0.2">
      <c r="D33562" s="1"/>
      <c r="E33562" s="41"/>
    </row>
    <row r="33563" spans="4:5" x14ac:dyDescent="0.2">
      <c r="D33563" s="1"/>
      <c r="E33563" s="41"/>
    </row>
    <row r="33564" spans="4:5" x14ac:dyDescent="0.2">
      <c r="D33564" s="1"/>
      <c r="E33564" s="41"/>
    </row>
    <row r="33565" spans="4:5" x14ac:dyDescent="0.2">
      <c r="D33565" s="1"/>
      <c r="E33565" s="41"/>
    </row>
    <row r="33566" spans="4:5" x14ac:dyDescent="0.2">
      <c r="D33566" s="1"/>
      <c r="E33566" s="41"/>
    </row>
    <row r="33567" spans="4:5" x14ac:dyDescent="0.2">
      <c r="D33567" s="1"/>
      <c r="E33567" s="41"/>
    </row>
    <row r="33568" spans="4:5" x14ac:dyDescent="0.2">
      <c r="D33568" s="1"/>
      <c r="E33568" s="41"/>
    </row>
    <row r="33569" spans="4:5" x14ac:dyDescent="0.2">
      <c r="D33569" s="1"/>
      <c r="E33569" s="41"/>
    </row>
    <row r="33570" spans="4:5" x14ac:dyDescent="0.2">
      <c r="D33570" s="1"/>
      <c r="E33570" s="41"/>
    </row>
    <row r="33571" spans="4:5" x14ac:dyDescent="0.2">
      <c r="D33571" s="1"/>
      <c r="E33571" s="41"/>
    </row>
    <row r="33572" spans="4:5" x14ac:dyDescent="0.2">
      <c r="D33572" s="1"/>
      <c r="E33572" s="41"/>
    </row>
    <row r="33573" spans="4:5" x14ac:dyDescent="0.2">
      <c r="D33573" s="1"/>
      <c r="E33573" s="41"/>
    </row>
    <row r="33574" spans="4:5" x14ac:dyDescent="0.2">
      <c r="D33574" s="1"/>
      <c r="E33574" s="41"/>
    </row>
    <row r="33575" spans="4:5" x14ac:dyDescent="0.2">
      <c r="D33575" s="1"/>
      <c r="E33575" s="41"/>
    </row>
    <row r="33576" spans="4:5" x14ac:dyDescent="0.2">
      <c r="D33576" s="1"/>
      <c r="E33576" s="41"/>
    </row>
    <row r="33577" spans="4:5" x14ac:dyDescent="0.2">
      <c r="D33577" s="1"/>
      <c r="E33577" s="41"/>
    </row>
    <row r="33578" spans="4:5" x14ac:dyDescent="0.2">
      <c r="D33578" s="1"/>
      <c r="E33578" s="41"/>
    </row>
    <row r="33579" spans="4:5" x14ac:dyDescent="0.2">
      <c r="D33579" s="1"/>
      <c r="E33579" s="41"/>
    </row>
    <row r="33580" spans="4:5" x14ac:dyDescent="0.2">
      <c r="D33580" s="1"/>
      <c r="E33580" s="41"/>
    </row>
    <row r="33581" spans="4:5" x14ac:dyDescent="0.2">
      <c r="D33581" s="1"/>
      <c r="E33581" s="41"/>
    </row>
    <row r="33582" spans="4:5" x14ac:dyDescent="0.2">
      <c r="D33582" s="1"/>
      <c r="E33582" s="41"/>
    </row>
    <row r="33583" spans="4:5" x14ac:dyDescent="0.2">
      <c r="D33583" s="1"/>
      <c r="E33583" s="41"/>
    </row>
    <row r="33584" spans="4:5" x14ac:dyDescent="0.2">
      <c r="D33584" s="1"/>
      <c r="E33584" s="41"/>
    </row>
    <row r="33585" spans="4:5" x14ac:dyDescent="0.2">
      <c r="D33585" s="1"/>
      <c r="E33585" s="41"/>
    </row>
    <row r="33586" spans="4:5" x14ac:dyDescent="0.2">
      <c r="D33586" s="1"/>
      <c r="E33586" s="41"/>
    </row>
    <row r="33587" spans="4:5" x14ac:dyDescent="0.2">
      <c r="D33587" s="1"/>
      <c r="E33587" s="41"/>
    </row>
    <row r="33588" spans="4:5" x14ac:dyDescent="0.2">
      <c r="D33588" s="1"/>
      <c r="E33588" s="41"/>
    </row>
    <row r="33589" spans="4:5" x14ac:dyDescent="0.2">
      <c r="D33589" s="1"/>
      <c r="E33589" s="41"/>
    </row>
    <row r="33590" spans="4:5" x14ac:dyDescent="0.2">
      <c r="D33590" s="1"/>
      <c r="E33590" s="41"/>
    </row>
    <row r="33591" spans="4:5" x14ac:dyDescent="0.2">
      <c r="D33591" s="1"/>
      <c r="E33591" s="41"/>
    </row>
    <row r="33592" spans="4:5" x14ac:dyDescent="0.2">
      <c r="D33592" s="1"/>
      <c r="E33592" s="41"/>
    </row>
    <row r="33593" spans="4:5" x14ac:dyDescent="0.2">
      <c r="D33593" s="1"/>
      <c r="E33593" s="41"/>
    </row>
    <row r="33594" spans="4:5" x14ac:dyDescent="0.2">
      <c r="D33594" s="1"/>
      <c r="E33594" s="41"/>
    </row>
    <row r="33595" spans="4:5" x14ac:dyDescent="0.2">
      <c r="D33595" s="1"/>
      <c r="E33595" s="41"/>
    </row>
    <row r="33596" spans="4:5" x14ac:dyDescent="0.2">
      <c r="D33596" s="1"/>
      <c r="E33596" s="41"/>
    </row>
    <row r="33597" spans="4:5" x14ac:dyDescent="0.2">
      <c r="D33597" s="1"/>
      <c r="E33597" s="41"/>
    </row>
    <row r="33598" spans="4:5" x14ac:dyDescent="0.2">
      <c r="D33598" s="1"/>
      <c r="E33598" s="41"/>
    </row>
    <row r="33599" spans="4:5" x14ac:dyDescent="0.2">
      <c r="D33599" s="1"/>
      <c r="E33599" s="41"/>
    </row>
    <row r="33600" spans="4:5" x14ac:dyDescent="0.2">
      <c r="D33600" s="1"/>
      <c r="E33600" s="41"/>
    </row>
    <row r="33601" spans="4:5" x14ac:dyDescent="0.2">
      <c r="D33601" s="1"/>
      <c r="E33601" s="41"/>
    </row>
    <row r="33602" spans="4:5" x14ac:dyDescent="0.2">
      <c r="D33602" s="1"/>
      <c r="E33602" s="41"/>
    </row>
    <row r="33603" spans="4:5" x14ac:dyDescent="0.2">
      <c r="D33603" s="1"/>
      <c r="E33603" s="41"/>
    </row>
    <row r="33604" spans="4:5" x14ac:dyDescent="0.2">
      <c r="D33604" s="1"/>
      <c r="E33604" s="41"/>
    </row>
    <row r="33605" spans="4:5" x14ac:dyDescent="0.2">
      <c r="D33605" s="1"/>
      <c r="E33605" s="41"/>
    </row>
    <row r="33606" spans="4:5" x14ac:dyDescent="0.2">
      <c r="D33606" s="1"/>
      <c r="E33606" s="41"/>
    </row>
    <row r="33607" spans="4:5" x14ac:dyDescent="0.2">
      <c r="D33607" s="1"/>
      <c r="E33607" s="41"/>
    </row>
    <row r="33608" spans="4:5" x14ac:dyDescent="0.2">
      <c r="D33608" s="1"/>
      <c r="E33608" s="41"/>
    </row>
    <row r="33609" spans="4:5" x14ac:dyDescent="0.2">
      <c r="D33609" s="1"/>
      <c r="E33609" s="41"/>
    </row>
    <row r="33610" spans="4:5" x14ac:dyDescent="0.2">
      <c r="D33610" s="1"/>
      <c r="E33610" s="41"/>
    </row>
    <row r="33611" spans="4:5" x14ac:dyDescent="0.2">
      <c r="D33611" s="1"/>
      <c r="E33611" s="41"/>
    </row>
    <row r="33612" spans="4:5" x14ac:dyDescent="0.2">
      <c r="D33612" s="1"/>
      <c r="E33612" s="41"/>
    </row>
    <row r="33613" spans="4:5" x14ac:dyDescent="0.2">
      <c r="D33613" s="1"/>
      <c r="E33613" s="41"/>
    </row>
    <row r="33614" spans="4:5" x14ac:dyDescent="0.2">
      <c r="D33614" s="1"/>
      <c r="E33614" s="41"/>
    </row>
    <row r="33615" spans="4:5" x14ac:dyDescent="0.2">
      <c r="D33615" s="1"/>
      <c r="E33615" s="41"/>
    </row>
    <row r="33616" spans="4:5" x14ac:dyDescent="0.2">
      <c r="D33616" s="1"/>
      <c r="E33616" s="41"/>
    </row>
    <row r="33617" spans="4:5" x14ac:dyDescent="0.2">
      <c r="D33617" s="1"/>
      <c r="E33617" s="41"/>
    </row>
    <row r="33618" spans="4:5" x14ac:dyDescent="0.2">
      <c r="D33618" s="1"/>
      <c r="E33618" s="41"/>
    </row>
    <row r="33619" spans="4:5" x14ac:dyDescent="0.2">
      <c r="D33619" s="1"/>
      <c r="E33619" s="41"/>
    </row>
    <row r="33620" spans="4:5" x14ac:dyDescent="0.2">
      <c r="D33620" s="1"/>
      <c r="E33620" s="41"/>
    </row>
    <row r="33621" spans="4:5" x14ac:dyDescent="0.2">
      <c r="D33621" s="1"/>
      <c r="E33621" s="41"/>
    </row>
    <row r="33622" spans="4:5" x14ac:dyDescent="0.2">
      <c r="D33622" s="1"/>
      <c r="E33622" s="41"/>
    </row>
    <row r="33623" spans="4:5" x14ac:dyDescent="0.2">
      <c r="D33623" s="1"/>
      <c r="E33623" s="41"/>
    </row>
    <row r="33624" spans="4:5" x14ac:dyDescent="0.2">
      <c r="D33624" s="1"/>
      <c r="E33624" s="41"/>
    </row>
    <row r="33625" spans="4:5" x14ac:dyDescent="0.2">
      <c r="D33625" s="1"/>
      <c r="E33625" s="41"/>
    </row>
    <row r="33626" spans="4:5" x14ac:dyDescent="0.2">
      <c r="D33626" s="1"/>
      <c r="E33626" s="41"/>
    </row>
    <row r="33627" spans="4:5" x14ac:dyDescent="0.2">
      <c r="D33627" s="1"/>
      <c r="E33627" s="41"/>
    </row>
    <row r="33628" spans="4:5" x14ac:dyDescent="0.2">
      <c r="D33628" s="1"/>
      <c r="E33628" s="41"/>
    </row>
    <row r="33629" spans="4:5" x14ac:dyDescent="0.2">
      <c r="D33629" s="1"/>
      <c r="E33629" s="41"/>
    </row>
    <row r="33630" spans="4:5" x14ac:dyDescent="0.2">
      <c r="D33630" s="1"/>
      <c r="E33630" s="41"/>
    </row>
    <row r="33631" spans="4:5" x14ac:dyDescent="0.2">
      <c r="D33631" s="1"/>
      <c r="E33631" s="41"/>
    </row>
    <row r="33632" spans="4:5" x14ac:dyDescent="0.2">
      <c r="D33632" s="1"/>
      <c r="E33632" s="41"/>
    </row>
    <row r="33633" spans="4:5" x14ac:dyDescent="0.2">
      <c r="D33633" s="1"/>
      <c r="E33633" s="41"/>
    </row>
    <row r="33634" spans="4:5" x14ac:dyDescent="0.2">
      <c r="D33634" s="1"/>
      <c r="E33634" s="41"/>
    </row>
    <row r="33635" spans="4:5" x14ac:dyDescent="0.2">
      <c r="D33635" s="1"/>
      <c r="E33635" s="41"/>
    </row>
    <row r="33636" spans="4:5" x14ac:dyDescent="0.2">
      <c r="D33636" s="1"/>
      <c r="E33636" s="41"/>
    </row>
    <row r="33637" spans="4:5" x14ac:dyDescent="0.2">
      <c r="D33637" s="1"/>
      <c r="E33637" s="41"/>
    </row>
    <row r="33638" spans="4:5" x14ac:dyDescent="0.2">
      <c r="D33638" s="1"/>
      <c r="E33638" s="41"/>
    </row>
    <row r="33639" spans="4:5" x14ac:dyDescent="0.2">
      <c r="D33639" s="1"/>
      <c r="E33639" s="41"/>
    </row>
    <row r="33640" spans="4:5" x14ac:dyDescent="0.2">
      <c r="D33640" s="1"/>
      <c r="E33640" s="41"/>
    </row>
    <row r="33641" spans="4:5" x14ac:dyDescent="0.2">
      <c r="D33641" s="1"/>
      <c r="E33641" s="41"/>
    </row>
    <row r="33642" spans="4:5" x14ac:dyDescent="0.2">
      <c r="D33642" s="1"/>
      <c r="E33642" s="41"/>
    </row>
    <row r="33643" spans="4:5" x14ac:dyDescent="0.2">
      <c r="D33643" s="1"/>
      <c r="E33643" s="41"/>
    </row>
    <row r="33644" spans="4:5" x14ac:dyDescent="0.2">
      <c r="D33644" s="1"/>
      <c r="E33644" s="41"/>
    </row>
    <row r="33645" spans="4:5" x14ac:dyDescent="0.2">
      <c r="D33645" s="1"/>
      <c r="E33645" s="41"/>
    </row>
    <row r="33646" spans="4:5" x14ac:dyDescent="0.2">
      <c r="D33646" s="1"/>
      <c r="E33646" s="41"/>
    </row>
    <row r="33647" spans="4:5" x14ac:dyDescent="0.2">
      <c r="D33647" s="1"/>
      <c r="E33647" s="41"/>
    </row>
    <row r="33648" spans="4:5" x14ac:dyDescent="0.2">
      <c r="D33648" s="1"/>
      <c r="E33648" s="41"/>
    </row>
    <row r="33649" spans="4:5" x14ac:dyDescent="0.2">
      <c r="D33649" s="1"/>
      <c r="E33649" s="41"/>
    </row>
    <row r="33650" spans="4:5" x14ac:dyDescent="0.2">
      <c r="D33650" s="1"/>
      <c r="E33650" s="41"/>
    </row>
    <row r="33651" spans="4:5" x14ac:dyDescent="0.2">
      <c r="D33651" s="1"/>
      <c r="E33651" s="41"/>
    </row>
    <row r="33652" spans="4:5" x14ac:dyDescent="0.2">
      <c r="D33652" s="1"/>
      <c r="E33652" s="41"/>
    </row>
    <row r="33653" spans="4:5" x14ac:dyDescent="0.2">
      <c r="D33653" s="1"/>
      <c r="E33653" s="41"/>
    </row>
    <row r="33654" spans="4:5" x14ac:dyDescent="0.2">
      <c r="D33654" s="1"/>
      <c r="E33654" s="41"/>
    </row>
    <row r="33655" spans="4:5" x14ac:dyDescent="0.2">
      <c r="D33655" s="1"/>
      <c r="E33655" s="41"/>
    </row>
    <row r="33656" spans="4:5" x14ac:dyDescent="0.2">
      <c r="D33656" s="1"/>
      <c r="E33656" s="41"/>
    </row>
    <row r="33657" spans="4:5" x14ac:dyDescent="0.2">
      <c r="D33657" s="1"/>
      <c r="E33657" s="41"/>
    </row>
    <row r="33658" spans="4:5" x14ac:dyDescent="0.2">
      <c r="D33658" s="1"/>
      <c r="E33658" s="41"/>
    </row>
    <row r="33659" spans="4:5" x14ac:dyDescent="0.2">
      <c r="D33659" s="1"/>
      <c r="E33659" s="41"/>
    </row>
    <row r="33660" spans="4:5" x14ac:dyDescent="0.2">
      <c r="D33660" s="1"/>
      <c r="E33660" s="41"/>
    </row>
    <row r="33661" spans="4:5" x14ac:dyDescent="0.2">
      <c r="D33661" s="1"/>
      <c r="E33661" s="41"/>
    </row>
    <row r="33662" spans="4:5" x14ac:dyDescent="0.2">
      <c r="D33662" s="1"/>
      <c r="E33662" s="41"/>
    </row>
    <row r="33663" spans="4:5" x14ac:dyDescent="0.2">
      <c r="D33663" s="1"/>
      <c r="E33663" s="41"/>
    </row>
    <row r="33664" spans="4:5" x14ac:dyDescent="0.2">
      <c r="D33664" s="1"/>
      <c r="E33664" s="41"/>
    </row>
    <row r="33665" spans="4:5" x14ac:dyDescent="0.2">
      <c r="D33665" s="1"/>
      <c r="E33665" s="41"/>
    </row>
    <row r="33666" spans="4:5" x14ac:dyDescent="0.2">
      <c r="D33666" s="1"/>
      <c r="E33666" s="41"/>
    </row>
    <row r="33667" spans="4:5" x14ac:dyDescent="0.2">
      <c r="D33667" s="1"/>
      <c r="E33667" s="41"/>
    </row>
    <row r="33668" spans="4:5" x14ac:dyDescent="0.2">
      <c r="D33668" s="1"/>
      <c r="E33668" s="41"/>
    </row>
    <row r="33669" spans="4:5" x14ac:dyDescent="0.2">
      <c r="D33669" s="1"/>
      <c r="E33669" s="41"/>
    </row>
    <row r="33670" spans="4:5" x14ac:dyDescent="0.2">
      <c r="D33670" s="1"/>
      <c r="E33670" s="41"/>
    </row>
    <row r="33671" spans="4:5" x14ac:dyDescent="0.2">
      <c r="D33671" s="1"/>
      <c r="E33671" s="41"/>
    </row>
    <row r="33672" spans="4:5" x14ac:dyDescent="0.2">
      <c r="D33672" s="1"/>
      <c r="E33672" s="41"/>
    </row>
    <row r="33673" spans="4:5" x14ac:dyDescent="0.2">
      <c r="D33673" s="1"/>
      <c r="E33673" s="41"/>
    </row>
    <row r="33674" spans="4:5" x14ac:dyDescent="0.2">
      <c r="D33674" s="1"/>
      <c r="E33674" s="41"/>
    </row>
    <row r="33675" spans="4:5" x14ac:dyDescent="0.2">
      <c r="D33675" s="1"/>
      <c r="E33675" s="41"/>
    </row>
    <row r="33676" spans="4:5" x14ac:dyDescent="0.2">
      <c r="D33676" s="1"/>
      <c r="E33676" s="41"/>
    </row>
    <row r="33677" spans="4:5" x14ac:dyDescent="0.2">
      <c r="D33677" s="1"/>
      <c r="E33677" s="41"/>
    </row>
    <row r="33678" spans="4:5" x14ac:dyDescent="0.2">
      <c r="D33678" s="1"/>
      <c r="E33678" s="41"/>
    </row>
    <row r="33679" spans="4:5" x14ac:dyDescent="0.2">
      <c r="D33679" s="1"/>
      <c r="E33679" s="41"/>
    </row>
    <row r="33680" spans="4:5" x14ac:dyDescent="0.2">
      <c r="D33680" s="1"/>
      <c r="E33680" s="41"/>
    </row>
    <row r="33681" spans="4:5" x14ac:dyDescent="0.2">
      <c r="D33681" s="1"/>
      <c r="E33681" s="41"/>
    </row>
    <row r="33682" spans="4:5" x14ac:dyDescent="0.2">
      <c r="D33682" s="1"/>
      <c r="E33682" s="41"/>
    </row>
    <row r="33683" spans="4:5" x14ac:dyDescent="0.2">
      <c r="D33683" s="1"/>
      <c r="E33683" s="41"/>
    </row>
    <row r="33684" spans="4:5" x14ac:dyDescent="0.2">
      <c r="D33684" s="1"/>
      <c r="E33684" s="41"/>
    </row>
    <row r="33685" spans="4:5" x14ac:dyDescent="0.2">
      <c r="D33685" s="1"/>
      <c r="E33685" s="41"/>
    </row>
    <row r="33686" spans="4:5" x14ac:dyDescent="0.2">
      <c r="D33686" s="1"/>
      <c r="E33686" s="41"/>
    </row>
    <row r="33687" spans="4:5" x14ac:dyDescent="0.2">
      <c r="D33687" s="1"/>
      <c r="E33687" s="41"/>
    </row>
    <row r="33688" spans="4:5" x14ac:dyDescent="0.2">
      <c r="D33688" s="1"/>
      <c r="E33688" s="41"/>
    </row>
    <row r="33689" spans="4:5" x14ac:dyDescent="0.2">
      <c r="D33689" s="1"/>
      <c r="E33689" s="41"/>
    </row>
    <row r="33690" spans="4:5" x14ac:dyDescent="0.2">
      <c r="D33690" s="1"/>
      <c r="E33690" s="41"/>
    </row>
    <row r="33691" spans="4:5" x14ac:dyDescent="0.2">
      <c r="D33691" s="1"/>
      <c r="E33691" s="41"/>
    </row>
    <row r="33692" spans="4:5" x14ac:dyDescent="0.2">
      <c r="D33692" s="1"/>
      <c r="E33692" s="41"/>
    </row>
    <row r="33693" spans="4:5" x14ac:dyDescent="0.2">
      <c r="D33693" s="1"/>
      <c r="E33693" s="41"/>
    </row>
    <row r="33694" spans="4:5" x14ac:dyDescent="0.2">
      <c r="D33694" s="1"/>
      <c r="E33694" s="41"/>
    </row>
    <row r="33695" spans="4:5" x14ac:dyDescent="0.2">
      <c r="D33695" s="1"/>
      <c r="E33695" s="41"/>
    </row>
    <row r="33696" spans="4:5" x14ac:dyDescent="0.2">
      <c r="D33696" s="1"/>
      <c r="E33696" s="41"/>
    </row>
    <row r="33697" spans="4:5" x14ac:dyDescent="0.2">
      <c r="D33697" s="1"/>
      <c r="E33697" s="41"/>
    </row>
    <row r="33698" spans="4:5" x14ac:dyDescent="0.2">
      <c r="D33698" s="1"/>
      <c r="E33698" s="41"/>
    </row>
    <row r="33699" spans="4:5" x14ac:dyDescent="0.2">
      <c r="D33699" s="1"/>
      <c r="E33699" s="41"/>
    </row>
    <row r="33700" spans="4:5" x14ac:dyDescent="0.2">
      <c r="D33700" s="1"/>
      <c r="E33700" s="41"/>
    </row>
    <row r="33701" spans="4:5" x14ac:dyDescent="0.2">
      <c r="D33701" s="1"/>
      <c r="E33701" s="41"/>
    </row>
    <row r="33702" spans="4:5" x14ac:dyDescent="0.2">
      <c r="D33702" s="1"/>
      <c r="E33702" s="41"/>
    </row>
    <row r="33703" spans="4:5" x14ac:dyDescent="0.2">
      <c r="D33703" s="1"/>
      <c r="E33703" s="41"/>
    </row>
    <row r="33704" spans="4:5" x14ac:dyDescent="0.2">
      <c r="D33704" s="1"/>
      <c r="E33704" s="41"/>
    </row>
    <row r="33705" spans="4:5" x14ac:dyDescent="0.2">
      <c r="D33705" s="1"/>
      <c r="E33705" s="41"/>
    </row>
    <row r="33706" spans="4:5" x14ac:dyDescent="0.2">
      <c r="D33706" s="1"/>
      <c r="E33706" s="41"/>
    </row>
    <row r="33707" spans="4:5" x14ac:dyDescent="0.2">
      <c r="D33707" s="1"/>
      <c r="E33707" s="41"/>
    </row>
    <row r="33708" spans="4:5" x14ac:dyDescent="0.2">
      <c r="D33708" s="1"/>
      <c r="E33708" s="41"/>
    </row>
    <row r="33709" spans="4:5" x14ac:dyDescent="0.2">
      <c r="D33709" s="1"/>
      <c r="E33709" s="41"/>
    </row>
    <row r="33710" spans="4:5" x14ac:dyDescent="0.2">
      <c r="D33710" s="1"/>
      <c r="E33710" s="41"/>
    </row>
    <row r="33711" spans="4:5" x14ac:dyDescent="0.2">
      <c r="D33711" s="1"/>
      <c r="E33711" s="41"/>
    </row>
    <row r="33712" spans="4:5" x14ac:dyDescent="0.2">
      <c r="D33712" s="1"/>
      <c r="E33712" s="41"/>
    </row>
    <row r="33713" spans="4:5" x14ac:dyDescent="0.2">
      <c r="D33713" s="1"/>
      <c r="E33713" s="41"/>
    </row>
    <row r="33714" spans="4:5" x14ac:dyDescent="0.2">
      <c r="D33714" s="1"/>
      <c r="E33714" s="41"/>
    </row>
    <row r="33715" spans="4:5" x14ac:dyDescent="0.2">
      <c r="D33715" s="1"/>
      <c r="E33715" s="41"/>
    </row>
    <row r="33716" spans="4:5" x14ac:dyDescent="0.2">
      <c r="D33716" s="1"/>
      <c r="E33716" s="41"/>
    </row>
    <row r="33717" spans="4:5" x14ac:dyDescent="0.2">
      <c r="D33717" s="1"/>
      <c r="E33717" s="41"/>
    </row>
    <row r="33718" spans="4:5" x14ac:dyDescent="0.2">
      <c r="D33718" s="1"/>
      <c r="E33718" s="41"/>
    </row>
    <row r="33719" spans="4:5" x14ac:dyDescent="0.2">
      <c r="D33719" s="1"/>
      <c r="E33719" s="41"/>
    </row>
    <row r="33720" spans="4:5" x14ac:dyDescent="0.2">
      <c r="D33720" s="1"/>
      <c r="E33720" s="41"/>
    </row>
    <row r="33721" spans="4:5" x14ac:dyDescent="0.2">
      <c r="D33721" s="1"/>
      <c r="E33721" s="41"/>
    </row>
    <row r="33722" spans="4:5" x14ac:dyDescent="0.2">
      <c r="D33722" s="1"/>
      <c r="E33722" s="41"/>
    </row>
    <row r="33723" spans="4:5" x14ac:dyDescent="0.2">
      <c r="D33723" s="1"/>
      <c r="E33723" s="41"/>
    </row>
    <row r="33724" spans="4:5" x14ac:dyDescent="0.2">
      <c r="D33724" s="1"/>
      <c r="E33724" s="41"/>
    </row>
    <row r="33725" spans="4:5" x14ac:dyDescent="0.2">
      <c r="D33725" s="1"/>
      <c r="E33725" s="41"/>
    </row>
    <row r="33726" spans="4:5" x14ac:dyDescent="0.2">
      <c r="D33726" s="1"/>
      <c r="E33726" s="41"/>
    </row>
    <row r="33727" spans="4:5" x14ac:dyDescent="0.2">
      <c r="D33727" s="1"/>
      <c r="E33727" s="41"/>
    </row>
    <row r="33728" spans="4:5" x14ac:dyDescent="0.2">
      <c r="D33728" s="1"/>
      <c r="E33728" s="41"/>
    </row>
    <row r="33729" spans="4:5" x14ac:dyDescent="0.2">
      <c r="D33729" s="1"/>
      <c r="E33729" s="41"/>
    </row>
    <row r="33730" spans="4:5" x14ac:dyDescent="0.2">
      <c r="D33730" s="1"/>
      <c r="E33730" s="41"/>
    </row>
    <row r="33731" spans="4:5" x14ac:dyDescent="0.2">
      <c r="D33731" s="1"/>
      <c r="E33731" s="41"/>
    </row>
    <row r="33732" spans="4:5" x14ac:dyDescent="0.2">
      <c r="D33732" s="1"/>
      <c r="E33732" s="41"/>
    </row>
    <row r="33733" spans="4:5" x14ac:dyDescent="0.2">
      <c r="D33733" s="1"/>
      <c r="E33733" s="41"/>
    </row>
    <row r="33734" spans="4:5" x14ac:dyDescent="0.2">
      <c r="D33734" s="1"/>
      <c r="E33734" s="41"/>
    </row>
    <row r="33735" spans="4:5" x14ac:dyDescent="0.2">
      <c r="D33735" s="1"/>
      <c r="E33735" s="41"/>
    </row>
    <row r="33736" spans="4:5" x14ac:dyDescent="0.2">
      <c r="D33736" s="1"/>
      <c r="E33736" s="41"/>
    </row>
    <row r="33737" spans="4:5" x14ac:dyDescent="0.2">
      <c r="D33737" s="1"/>
      <c r="E33737" s="41"/>
    </row>
    <row r="33738" spans="4:5" x14ac:dyDescent="0.2">
      <c r="D33738" s="1"/>
      <c r="E33738" s="41"/>
    </row>
    <row r="33739" spans="4:5" x14ac:dyDescent="0.2">
      <c r="D33739" s="1"/>
      <c r="E33739" s="41"/>
    </row>
    <row r="33740" spans="4:5" x14ac:dyDescent="0.2">
      <c r="D33740" s="1"/>
      <c r="E33740" s="41"/>
    </row>
    <row r="33741" spans="4:5" x14ac:dyDescent="0.2">
      <c r="D33741" s="1"/>
      <c r="E33741" s="41"/>
    </row>
    <row r="33742" spans="4:5" x14ac:dyDescent="0.2">
      <c r="D33742" s="1"/>
      <c r="E33742" s="41"/>
    </row>
    <row r="33743" spans="4:5" x14ac:dyDescent="0.2">
      <c r="D33743" s="1"/>
      <c r="E33743" s="41"/>
    </row>
    <row r="33744" spans="4:5" x14ac:dyDescent="0.2">
      <c r="D33744" s="1"/>
      <c r="E33744" s="41"/>
    </row>
    <row r="33745" spans="4:5" x14ac:dyDescent="0.2">
      <c r="D33745" s="1"/>
      <c r="E33745" s="41"/>
    </row>
    <row r="33746" spans="4:5" x14ac:dyDescent="0.2">
      <c r="D33746" s="1"/>
      <c r="E33746" s="41"/>
    </row>
    <row r="33747" spans="4:5" x14ac:dyDescent="0.2">
      <c r="D33747" s="1"/>
      <c r="E33747" s="41"/>
    </row>
    <row r="33748" spans="4:5" x14ac:dyDescent="0.2">
      <c r="D33748" s="1"/>
      <c r="E33748" s="41"/>
    </row>
    <row r="33749" spans="4:5" x14ac:dyDescent="0.2">
      <c r="D33749" s="1"/>
      <c r="E33749" s="41"/>
    </row>
    <row r="33750" spans="4:5" x14ac:dyDescent="0.2">
      <c r="D33750" s="1"/>
      <c r="E33750" s="41"/>
    </row>
    <row r="33751" spans="4:5" x14ac:dyDescent="0.2">
      <c r="D33751" s="1"/>
      <c r="E33751" s="41"/>
    </row>
    <row r="33752" spans="4:5" x14ac:dyDescent="0.2">
      <c r="D33752" s="1"/>
      <c r="E33752" s="41"/>
    </row>
    <row r="33753" spans="4:5" x14ac:dyDescent="0.2">
      <c r="D33753" s="1"/>
      <c r="E33753" s="41"/>
    </row>
    <row r="33754" spans="4:5" x14ac:dyDescent="0.2">
      <c r="D33754" s="1"/>
      <c r="E33754" s="41"/>
    </row>
    <row r="33755" spans="4:5" x14ac:dyDescent="0.2">
      <c r="D33755" s="1"/>
      <c r="E33755" s="41"/>
    </row>
    <row r="33756" spans="4:5" x14ac:dyDescent="0.2">
      <c r="D33756" s="1"/>
      <c r="E33756" s="41"/>
    </row>
    <row r="33757" spans="4:5" x14ac:dyDescent="0.2">
      <c r="D33757" s="1"/>
      <c r="E33757" s="41"/>
    </row>
    <row r="33758" spans="4:5" x14ac:dyDescent="0.2">
      <c r="D33758" s="1"/>
      <c r="E33758" s="41"/>
    </row>
    <row r="33759" spans="4:5" x14ac:dyDescent="0.2">
      <c r="D33759" s="1"/>
      <c r="E33759" s="41"/>
    </row>
    <row r="33760" spans="4:5" x14ac:dyDescent="0.2">
      <c r="D33760" s="1"/>
      <c r="E33760" s="41"/>
    </row>
    <row r="33761" spans="4:5" x14ac:dyDescent="0.2">
      <c r="D33761" s="1"/>
      <c r="E33761" s="41"/>
    </row>
    <row r="33762" spans="4:5" x14ac:dyDescent="0.2">
      <c r="D33762" s="1"/>
      <c r="E33762" s="41"/>
    </row>
    <row r="33763" spans="4:5" x14ac:dyDescent="0.2">
      <c r="D33763" s="1"/>
      <c r="E33763" s="41"/>
    </row>
    <row r="33764" spans="4:5" x14ac:dyDescent="0.2">
      <c r="D33764" s="1"/>
      <c r="E33764" s="41"/>
    </row>
    <row r="33765" spans="4:5" x14ac:dyDescent="0.2">
      <c r="D33765" s="1"/>
      <c r="E33765" s="41"/>
    </row>
    <row r="33766" spans="4:5" x14ac:dyDescent="0.2">
      <c r="D33766" s="1"/>
      <c r="E33766" s="41"/>
    </row>
    <row r="33767" spans="4:5" x14ac:dyDescent="0.2">
      <c r="D33767" s="1"/>
      <c r="E33767" s="41"/>
    </row>
    <row r="33768" spans="4:5" x14ac:dyDescent="0.2">
      <c r="D33768" s="1"/>
      <c r="E33768" s="41"/>
    </row>
    <row r="33769" spans="4:5" x14ac:dyDescent="0.2">
      <c r="D33769" s="1"/>
      <c r="E33769" s="41"/>
    </row>
    <row r="33770" spans="4:5" x14ac:dyDescent="0.2">
      <c r="D33770" s="1"/>
      <c r="E33770" s="41"/>
    </row>
    <row r="33771" spans="4:5" x14ac:dyDescent="0.2">
      <c r="D33771" s="1"/>
      <c r="E33771" s="41"/>
    </row>
    <row r="33772" spans="4:5" x14ac:dyDescent="0.2">
      <c r="D33772" s="1"/>
      <c r="E33772" s="41"/>
    </row>
    <row r="33773" spans="4:5" x14ac:dyDescent="0.2">
      <c r="D33773" s="1"/>
      <c r="E33773" s="41"/>
    </row>
    <row r="33774" spans="4:5" x14ac:dyDescent="0.2">
      <c r="D33774" s="1"/>
      <c r="E33774" s="41"/>
    </row>
    <row r="33775" spans="4:5" x14ac:dyDescent="0.2">
      <c r="D33775" s="1"/>
      <c r="E33775" s="41"/>
    </row>
    <row r="33776" spans="4:5" x14ac:dyDescent="0.2">
      <c r="D33776" s="1"/>
      <c r="E33776" s="41"/>
    </row>
    <row r="33777" spans="4:5" x14ac:dyDescent="0.2">
      <c r="D33777" s="1"/>
      <c r="E33777" s="41"/>
    </row>
    <row r="33778" spans="4:5" x14ac:dyDescent="0.2">
      <c r="D33778" s="1"/>
      <c r="E33778" s="41"/>
    </row>
    <row r="33779" spans="4:5" x14ac:dyDescent="0.2">
      <c r="D33779" s="1"/>
      <c r="E33779" s="41"/>
    </row>
    <row r="33780" spans="4:5" x14ac:dyDescent="0.2">
      <c r="D33780" s="1"/>
      <c r="E33780" s="41"/>
    </row>
    <row r="33781" spans="4:5" x14ac:dyDescent="0.2">
      <c r="D33781" s="1"/>
      <c r="E33781" s="41"/>
    </row>
    <row r="33782" spans="4:5" x14ac:dyDescent="0.2">
      <c r="D33782" s="1"/>
      <c r="E33782" s="41"/>
    </row>
    <row r="33783" spans="4:5" x14ac:dyDescent="0.2">
      <c r="D33783" s="1"/>
      <c r="E33783" s="41"/>
    </row>
    <row r="33784" spans="4:5" x14ac:dyDescent="0.2">
      <c r="D33784" s="1"/>
      <c r="E33784" s="41"/>
    </row>
    <row r="33785" spans="4:5" x14ac:dyDescent="0.2">
      <c r="D33785" s="1"/>
      <c r="E33785" s="41"/>
    </row>
    <row r="33786" spans="4:5" x14ac:dyDescent="0.2">
      <c r="D33786" s="1"/>
      <c r="E33786" s="41"/>
    </row>
    <row r="33787" spans="4:5" x14ac:dyDescent="0.2">
      <c r="D33787" s="1"/>
      <c r="E33787" s="41"/>
    </row>
    <row r="33788" spans="4:5" x14ac:dyDescent="0.2">
      <c r="D33788" s="1"/>
      <c r="E33788" s="41"/>
    </row>
    <row r="33789" spans="4:5" x14ac:dyDescent="0.2">
      <c r="D33789" s="1"/>
      <c r="E33789" s="41"/>
    </row>
    <row r="33790" spans="4:5" x14ac:dyDescent="0.2">
      <c r="D33790" s="1"/>
      <c r="E33790" s="41"/>
    </row>
    <row r="33791" spans="4:5" x14ac:dyDescent="0.2">
      <c r="D33791" s="1"/>
      <c r="E33791" s="41"/>
    </row>
    <row r="33792" spans="4:5" x14ac:dyDescent="0.2">
      <c r="D33792" s="1"/>
      <c r="E33792" s="41"/>
    </row>
    <row r="33793" spans="4:5" x14ac:dyDescent="0.2">
      <c r="D33793" s="1"/>
      <c r="E33793" s="41"/>
    </row>
    <row r="33794" spans="4:5" x14ac:dyDescent="0.2">
      <c r="D33794" s="1"/>
      <c r="E33794" s="41"/>
    </row>
    <row r="33795" spans="4:5" x14ac:dyDescent="0.2">
      <c r="D33795" s="1"/>
      <c r="E33795" s="41"/>
    </row>
    <row r="33796" spans="4:5" x14ac:dyDescent="0.2">
      <c r="D33796" s="1"/>
      <c r="E33796" s="41"/>
    </row>
    <row r="33797" spans="4:5" x14ac:dyDescent="0.2">
      <c r="D33797" s="1"/>
      <c r="E33797" s="41"/>
    </row>
    <row r="33798" spans="4:5" x14ac:dyDescent="0.2">
      <c r="D33798" s="1"/>
      <c r="E33798" s="41"/>
    </row>
    <row r="33799" spans="4:5" x14ac:dyDescent="0.2">
      <c r="D33799" s="1"/>
      <c r="E33799" s="41"/>
    </row>
    <row r="33800" spans="4:5" x14ac:dyDescent="0.2">
      <c r="D33800" s="1"/>
      <c r="E33800" s="41"/>
    </row>
    <row r="33801" spans="4:5" x14ac:dyDescent="0.2">
      <c r="D33801" s="1"/>
      <c r="E33801" s="41"/>
    </row>
    <row r="33802" spans="4:5" x14ac:dyDescent="0.2">
      <c r="D33802" s="1"/>
      <c r="E33802" s="41"/>
    </row>
    <row r="33803" spans="4:5" x14ac:dyDescent="0.2">
      <c r="D33803" s="1"/>
      <c r="E33803" s="41"/>
    </row>
    <row r="33804" spans="4:5" x14ac:dyDescent="0.2">
      <c r="D33804" s="1"/>
      <c r="E33804" s="41"/>
    </row>
    <row r="33805" spans="4:5" x14ac:dyDescent="0.2">
      <c r="D33805" s="1"/>
      <c r="E33805" s="41"/>
    </row>
    <row r="33806" spans="4:5" x14ac:dyDescent="0.2">
      <c r="D33806" s="1"/>
      <c r="E33806" s="41"/>
    </row>
    <row r="33807" spans="4:5" x14ac:dyDescent="0.2">
      <c r="D33807" s="1"/>
      <c r="E33807" s="41"/>
    </row>
    <row r="33808" spans="4:5" x14ac:dyDescent="0.2">
      <c r="D33808" s="1"/>
      <c r="E33808" s="41"/>
    </row>
    <row r="33809" spans="4:5" x14ac:dyDescent="0.2">
      <c r="D33809" s="1"/>
      <c r="E33809" s="41"/>
    </row>
    <row r="33810" spans="4:5" x14ac:dyDescent="0.2">
      <c r="D33810" s="1"/>
      <c r="E33810" s="41"/>
    </row>
    <row r="33811" spans="4:5" x14ac:dyDescent="0.2">
      <c r="D33811" s="1"/>
      <c r="E33811" s="41"/>
    </row>
    <row r="33812" spans="4:5" x14ac:dyDescent="0.2">
      <c r="D33812" s="1"/>
      <c r="E33812" s="41"/>
    </row>
    <row r="33813" spans="4:5" x14ac:dyDescent="0.2">
      <c r="D33813" s="1"/>
      <c r="E33813" s="41"/>
    </row>
    <row r="33814" spans="4:5" x14ac:dyDescent="0.2">
      <c r="D33814" s="1"/>
      <c r="E33814" s="41"/>
    </row>
    <row r="33815" spans="4:5" x14ac:dyDescent="0.2">
      <c r="D33815" s="1"/>
      <c r="E33815" s="41"/>
    </row>
    <row r="33816" spans="4:5" x14ac:dyDescent="0.2">
      <c r="D33816" s="1"/>
      <c r="E33816" s="41"/>
    </row>
    <row r="33817" spans="4:5" x14ac:dyDescent="0.2">
      <c r="D33817" s="1"/>
      <c r="E33817" s="41"/>
    </row>
    <row r="33818" spans="4:5" x14ac:dyDescent="0.2">
      <c r="D33818" s="1"/>
      <c r="E33818" s="41"/>
    </row>
    <row r="33819" spans="4:5" x14ac:dyDescent="0.2">
      <c r="D33819" s="1"/>
      <c r="E33819" s="41"/>
    </row>
    <row r="33820" spans="4:5" x14ac:dyDescent="0.2">
      <c r="D33820" s="1"/>
      <c r="E33820" s="41"/>
    </row>
    <row r="33821" spans="4:5" x14ac:dyDescent="0.2">
      <c r="D33821" s="1"/>
      <c r="E33821" s="41"/>
    </row>
    <row r="33822" spans="4:5" x14ac:dyDescent="0.2">
      <c r="D33822" s="1"/>
      <c r="E33822" s="41"/>
    </row>
    <row r="33823" spans="4:5" x14ac:dyDescent="0.2">
      <c r="D33823" s="1"/>
      <c r="E33823" s="41"/>
    </row>
    <row r="33824" spans="4:5" x14ac:dyDescent="0.2">
      <c r="D33824" s="1"/>
      <c r="E33824" s="41"/>
    </row>
    <row r="33825" spans="4:5" x14ac:dyDescent="0.2">
      <c r="D33825" s="1"/>
      <c r="E33825" s="41"/>
    </row>
    <row r="33826" spans="4:5" x14ac:dyDescent="0.2">
      <c r="D33826" s="1"/>
      <c r="E33826" s="41"/>
    </row>
    <row r="33827" spans="4:5" x14ac:dyDescent="0.2">
      <c r="D33827" s="1"/>
      <c r="E33827" s="41"/>
    </row>
    <row r="33828" spans="4:5" x14ac:dyDescent="0.2">
      <c r="D33828" s="1"/>
      <c r="E33828" s="41"/>
    </row>
    <row r="33829" spans="4:5" x14ac:dyDescent="0.2">
      <c r="D33829" s="1"/>
      <c r="E33829" s="41"/>
    </row>
    <row r="33830" spans="4:5" x14ac:dyDescent="0.2">
      <c r="D33830" s="1"/>
      <c r="E33830" s="41"/>
    </row>
    <row r="33831" spans="4:5" x14ac:dyDescent="0.2">
      <c r="D33831" s="1"/>
      <c r="E33831" s="41"/>
    </row>
    <row r="33832" spans="4:5" x14ac:dyDescent="0.2">
      <c r="D33832" s="1"/>
      <c r="E33832" s="41"/>
    </row>
    <row r="33833" spans="4:5" x14ac:dyDescent="0.2">
      <c r="D33833" s="1"/>
      <c r="E33833" s="41"/>
    </row>
    <row r="33834" spans="4:5" x14ac:dyDescent="0.2">
      <c r="D33834" s="1"/>
      <c r="E33834" s="41"/>
    </row>
    <row r="33835" spans="4:5" x14ac:dyDescent="0.2">
      <c r="D33835" s="1"/>
      <c r="E33835" s="41"/>
    </row>
    <row r="33836" spans="4:5" x14ac:dyDescent="0.2">
      <c r="D33836" s="1"/>
      <c r="E33836" s="41"/>
    </row>
    <row r="33837" spans="4:5" x14ac:dyDescent="0.2">
      <c r="D33837" s="1"/>
      <c r="E33837" s="41"/>
    </row>
    <row r="33838" spans="4:5" x14ac:dyDescent="0.2">
      <c r="D33838" s="1"/>
      <c r="E33838" s="41"/>
    </row>
    <row r="33839" spans="4:5" x14ac:dyDescent="0.2">
      <c r="D33839" s="1"/>
      <c r="E33839" s="41"/>
    </row>
    <row r="33840" spans="4:5" x14ac:dyDescent="0.2">
      <c r="D33840" s="1"/>
      <c r="E33840" s="41"/>
    </row>
    <row r="33841" spans="4:5" x14ac:dyDescent="0.2">
      <c r="D33841" s="1"/>
      <c r="E33841" s="41"/>
    </row>
    <row r="33842" spans="4:5" x14ac:dyDescent="0.2">
      <c r="D33842" s="1"/>
      <c r="E33842" s="41"/>
    </row>
    <row r="33843" spans="4:5" x14ac:dyDescent="0.2">
      <c r="D33843" s="1"/>
      <c r="E33843" s="41"/>
    </row>
    <row r="33844" spans="4:5" x14ac:dyDescent="0.2">
      <c r="D33844" s="1"/>
      <c r="E33844" s="41"/>
    </row>
    <row r="33845" spans="4:5" x14ac:dyDescent="0.2">
      <c r="D33845" s="1"/>
      <c r="E33845" s="41"/>
    </row>
    <row r="33846" spans="4:5" x14ac:dyDescent="0.2">
      <c r="D33846" s="1"/>
      <c r="E33846" s="41"/>
    </row>
    <row r="33847" spans="4:5" x14ac:dyDescent="0.2">
      <c r="D33847" s="1"/>
      <c r="E33847" s="41"/>
    </row>
    <row r="33848" spans="4:5" x14ac:dyDescent="0.2">
      <c r="D33848" s="1"/>
      <c r="E33848" s="41"/>
    </row>
    <row r="33849" spans="4:5" x14ac:dyDescent="0.2">
      <c r="D33849" s="1"/>
      <c r="E33849" s="41"/>
    </row>
    <row r="33850" spans="4:5" x14ac:dyDescent="0.2">
      <c r="D33850" s="1"/>
      <c r="E33850" s="41"/>
    </row>
    <row r="33851" spans="4:5" x14ac:dyDescent="0.2">
      <c r="D33851" s="1"/>
      <c r="E33851" s="41"/>
    </row>
    <row r="33852" spans="4:5" x14ac:dyDescent="0.2">
      <c r="D33852" s="1"/>
      <c r="E33852" s="41"/>
    </row>
    <row r="33853" spans="4:5" x14ac:dyDescent="0.2">
      <c r="D33853" s="1"/>
      <c r="E33853" s="41"/>
    </row>
    <row r="33854" spans="4:5" x14ac:dyDescent="0.2">
      <c r="D33854" s="1"/>
      <c r="E33854" s="41"/>
    </row>
    <row r="33855" spans="4:5" x14ac:dyDescent="0.2">
      <c r="D33855" s="1"/>
      <c r="E33855" s="41"/>
    </row>
    <row r="33856" spans="4:5" x14ac:dyDescent="0.2">
      <c r="D33856" s="1"/>
      <c r="E33856" s="41"/>
    </row>
    <row r="33857" spans="4:5" x14ac:dyDescent="0.2">
      <c r="D33857" s="1"/>
      <c r="E33857" s="41"/>
    </row>
    <row r="33858" spans="4:5" x14ac:dyDescent="0.2">
      <c r="D33858" s="1"/>
      <c r="E33858" s="41"/>
    </row>
    <row r="33859" spans="4:5" x14ac:dyDescent="0.2">
      <c r="D33859" s="1"/>
      <c r="E33859" s="41"/>
    </row>
    <row r="33860" spans="4:5" x14ac:dyDescent="0.2">
      <c r="D33860" s="1"/>
      <c r="E33860" s="41"/>
    </row>
    <row r="33861" spans="4:5" x14ac:dyDescent="0.2">
      <c r="D33861" s="1"/>
      <c r="E33861" s="41"/>
    </row>
    <row r="33862" spans="4:5" x14ac:dyDescent="0.2">
      <c r="D33862" s="1"/>
      <c r="E33862" s="41"/>
    </row>
    <row r="33863" spans="4:5" x14ac:dyDescent="0.2">
      <c r="D33863" s="1"/>
      <c r="E33863" s="41"/>
    </row>
    <row r="33864" spans="4:5" x14ac:dyDescent="0.2">
      <c r="D33864" s="1"/>
      <c r="E33864" s="41"/>
    </row>
    <row r="33865" spans="4:5" x14ac:dyDescent="0.2">
      <c r="D33865" s="1"/>
      <c r="E33865" s="41"/>
    </row>
    <row r="33866" spans="4:5" x14ac:dyDescent="0.2">
      <c r="D33866" s="1"/>
      <c r="E33866" s="41"/>
    </row>
    <row r="33867" spans="4:5" x14ac:dyDescent="0.2">
      <c r="D33867" s="1"/>
      <c r="E33867" s="41"/>
    </row>
    <row r="33868" spans="4:5" x14ac:dyDescent="0.2">
      <c r="D33868" s="1"/>
      <c r="E33868" s="41"/>
    </row>
    <row r="33869" spans="4:5" x14ac:dyDescent="0.2">
      <c r="D33869" s="1"/>
      <c r="E33869" s="41"/>
    </row>
    <row r="33870" spans="4:5" x14ac:dyDescent="0.2">
      <c r="D33870" s="1"/>
      <c r="E33870" s="41"/>
    </row>
    <row r="33871" spans="4:5" x14ac:dyDescent="0.2">
      <c r="D33871" s="1"/>
      <c r="E33871" s="41"/>
    </row>
    <row r="33872" spans="4:5" x14ac:dyDescent="0.2">
      <c r="D33872" s="1"/>
      <c r="E33872" s="41"/>
    </row>
    <row r="33873" spans="4:5" x14ac:dyDescent="0.2">
      <c r="D33873" s="1"/>
      <c r="E33873" s="41"/>
    </row>
    <row r="33874" spans="4:5" x14ac:dyDescent="0.2">
      <c r="D33874" s="1"/>
      <c r="E33874" s="41"/>
    </row>
    <row r="33875" spans="4:5" x14ac:dyDescent="0.2">
      <c r="D33875" s="1"/>
      <c r="E33875" s="41"/>
    </row>
    <row r="33876" spans="4:5" x14ac:dyDescent="0.2">
      <c r="D33876" s="1"/>
      <c r="E33876" s="41"/>
    </row>
    <row r="33877" spans="4:5" x14ac:dyDescent="0.2">
      <c r="D33877" s="1"/>
      <c r="E33877" s="41"/>
    </row>
    <row r="33878" spans="4:5" x14ac:dyDescent="0.2">
      <c r="D33878" s="1"/>
      <c r="E33878" s="41"/>
    </row>
    <row r="33879" spans="4:5" x14ac:dyDescent="0.2">
      <c r="D33879" s="1"/>
      <c r="E33879" s="41"/>
    </row>
    <row r="33880" spans="4:5" x14ac:dyDescent="0.2">
      <c r="D33880" s="1"/>
      <c r="E33880" s="41"/>
    </row>
    <row r="33881" spans="4:5" x14ac:dyDescent="0.2">
      <c r="D33881" s="1"/>
      <c r="E33881" s="41"/>
    </row>
    <row r="33882" spans="4:5" x14ac:dyDescent="0.2">
      <c r="D33882" s="1"/>
      <c r="E33882" s="41"/>
    </row>
    <row r="33883" spans="4:5" x14ac:dyDescent="0.2">
      <c r="D33883" s="1"/>
      <c r="E33883" s="41"/>
    </row>
    <row r="33884" spans="4:5" x14ac:dyDescent="0.2">
      <c r="D33884" s="1"/>
      <c r="E33884" s="41"/>
    </row>
    <row r="33885" spans="4:5" x14ac:dyDescent="0.2">
      <c r="D33885" s="1"/>
      <c r="E33885" s="41"/>
    </row>
    <row r="33886" spans="4:5" x14ac:dyDescent="0.2">
      <c r="D33886" s="1"/>
      <c r="E33886" s="41"/>
    </row>
    <row r="33887" spans="4:5" x14ac:dyDescent="0.2">
      <c r="D33887" s="1"/>
      <c r="E33887" s="41"/>
    </row>
    <row r="33888" spans="4:5" x14ac:dyDescent="0.2">
      <c r="D33888" s="1"/>
      <c r="E33888" s="41"/>
    </row>
    <row r="33889" spans="4:5" x14ac:dyDescent="0.2">
      <c r="D33889" s="1"/>
      <c r="E33889" s="41"/>
    </row>
    <row r="33890" spans="4:5" x14ac:dyDescent="0.2">
      <c r="D33890" s="1"/>
      <c r="E33890" s="41"/>
    </row>
    <row r="33891" spans="4:5" x14ac:dyDescent="0.2">
      <c r="D33891" s="1"/>
      <c r="E33891" s="41"/>
    </row>
    <row r="33892" spans="4:5" x14ac:dyDescent="0.2">
      <c r="D33892" s="1"/>
      <c r="E33892" s="41"/>
    </row>
    <row r="33893" spans="4:5" x14ac:dyDescent="0.2">
      <c r="D33893" s="1"/>
      <c r="E33893" s="41"/>
    </row>
    <row r="33894" spans="4:5" x14ac:dyDescent="0.2">
      <c r="D33894" s="1"/>
      <c r="E33894" s="41"/>
    </row>
    <row r="33895" spans="4:5" x14ac:dyDescent="0.2">
      <c r="D33895" s="1"/>
      <c r="E33895" s="41"/>
    </row>
    <row r="33896" spans="4:5" x14ac:dyDescent="0.2">
      <c r="D33896" s="1"/>
      <c r="E33896" s="41"/>
    </row>
    <row r="33897" spans="4:5" x14ac:dyDescent="0.2">
      <c r="D33897" s="1"/>
      <c r="E33897" s="41"/>
    </row>
    <row r="33898" spans="4:5" x14ac:dyDescent="0.2">
      <c r="D33898" s="1"/>
      <c r="E33898" s="41"/>
    </row>
    <row r="33899" spans="4:5" x14ac:dyDescent="0.2">
      <c r="D33899" s="1"/>
      <c r="E33899" s="41"/>
    </row>
    <row r="33900" spans="4:5" x14ac:dyDescent="0.2">
      <c r="D33900" s="1"/>
      <c r="E33900" s="41"/>
    </row>
    <row r="33901" spans="4:5" x14ac:dyDescent="0.2">
      <c r="D33901" s="1"/>
      <c r="E33901" s="41"/>
    </row>
    <row r="33902" spans="4:5" x14ac:dyDescent="0.2">
      <c r="D33902" s="1"/>
      <c r="E33902" s="41"/>
    </row>
    <row r="33903" spans="4:5" x14ac:dyDescent="0.2">
      <c r="D33903" s="1"/>
      <c r="E33903" s="41"/>
    </row>
    <row r="33904" spans="4:5" x14ac:dyDescent="0.2">
      <c r="D33904" s="1"/>
      <c r="E33904" s="41"/>
    </row>
    <row r="33905" spans="4:5" x14ac:dyDescent="0.2">
      <c r="D33905" s="1"/>
      <c r="E33905" s="41"/>
    </row>
    <row r="33906" spans="4:5" x14ac:dyDescent="0.2">
      <c r="D33906" s="1"/>
      <c r="E33906" s="41"/>
    </row>
    <row r="33907" spans="4:5" x14ac:dyDescent="0.2">
      <c r="D33907" s="1"/>
      <c r="E33907" s="41"/>
    </row>
    <row r="33908" spans="4:5" x14ac:dyDescent="0.2">
      <c r="D33908" s="1"/>
      <c r="E33908" s="41"/>
    </row>
    <row r="33909" spans="4:5" x14ac:dyDescent="0.2">
      <c r="D33909" s="1"/>
      <c r="E33909" s="41"/>
    </row>
    <row r="33910" spans="4:5" x14ac:dyDescent="0.2">
      <c r="D33910" s="1"/>
      <c r="E33910" s="41"/>
    </row>
    <row r="33911" spans="4:5" x14ac:dyDescent="0.2">
      <c r="D33911" s="1"/>
      <c r="E33911" s="41"/>
    </row>
    <row r="33912" spans="4:5" x14ac:dyDescent="0.2">
      <c r="D33912" s="1"/>
      <c r="E33912" s="41"/>
    </row>
    <row r="33913" spans="4:5" x14ac:dyDescent="0.2">
      <c r="D33913" s="1"/>
      <c r="E33913" s="41"/>
    </row>
    <row r="33914" spans="4:5" x14ac:dyDescent="0.2">
      <c r="D33914" s="1"/>
      <c r="E33914" s="41"/>
    </row>
    <row r="33915" spans="4:5" x14ac:dyDescent="0.2">
      <c r="D33915" s="1"/>
      <c r="E33915" s="41"/>
    </row>
    <row r="33916" spans="4:5" x14ac:dyDescent="0.2">
      <c r="D33916" s="1"/>
      <c r="E33916" s="41"/>
    </row>
    <row r="33917" spans="4:5" x14ac:dyDescent="0.2">
      <c r="D33917" s="1"/>
      <c r="E33917" s="41"/>
    </row>
    <row r="33918" spans="4:5" x14ac:dyDescent="0.2">
      <c r="D33918" s="1"/>
      <c r="E33918" s="41"/>
    </row>
    <row r="33919" spans="4:5" x14ac:dyDescent="0.2">
      <c r="D33919" s="1"/>
      <c r="E33919" s="41"/>
    </row>
    <row r="33920" spans="4:5" x14ac:dyDescent="0.2">
      <c r="D33920" s="1"/>
      <c r="E33920" s="41"/>
    </row>
    <row r="33921" spans="4:5" x14ac:dyDescent="0.2">
      <c r="D33921" s="1"/>
      <c r="E33921" s="41"/>
    </row>
    <row r="33922" spans="4:5" x14ac:dyDescent="0.2">
      <c r="D33922" s="1"/>
      <c r="E33922" s="41"/>
    </row>
    <row r="33923" spans="4:5" x14ac:dyDescent="0.2">
      <c r="D33923" s="1"/>
      <c r="E33923" s="41"/>
    </row>
    <row r="33924" spans="4:5" x14ac:dyDescent="0.2">
      <c r="D33924" s="1"/>
      <c r="E33924" s="41"/>
    </row>
    <row r="33925" spans="4:5" x14ac:dyDescent="0.2">
      <c r="D33925" s="1"/>
      <c r="E33925" s="41"/>
    </row>
    <row r="33926" spans="4:5" x14ac:dyDescent="0.2">
      <c r="D33926" s="1"/>
      <c r="E33926" s="41"/>
    </row>
    <row r="33927" spans="4:5" x14ac:dyDescent="0.2">
      <c r="D33927" s="1"/>
      <c r="E33927" s="41"/>
    </row>
    <row r="33928" spans="4:5" x14ac:dyDescent="0.2">
      <c r="D33928" s="1"/>
      <c r="E33928" s="41"/>
    </row>
    <row r="33929" spans="4:5" x14ac:dyDescent="0.2">
      <c r="D33929" s="1"/>
      <c r="E33929" s="41"/>
    </row>
    <row r="33930" spans="4:5" x14ac:dyDescent="0.2">
      <c r="D33930" s="1"/>
      <c r="E33930" s="41"/>
    </row>
    <row r="33931" spans="4:5" x14ac:dyDescent="0.2">
      <c r="D33931" s="1"/>
      <c r="E33931" s="41"/>
    </row>
    <row r="33932" spans="4:5" x14ac:dyDescent="0.2">
      <c r="D33932" s="1"/>
      <c r="E33932" s="41"/>
    </row>
    <row r="33933" spans="4:5" x14ac:dyDescent="0.2">
      <c r="D33933" s="1"/>
      <c r="E33933" s="41"/>
    </row>
    <row r="33934" spans="4:5" x14ac:dyDescent="0.2">
      <c r="D33934" s="1"/>
      <c r="E33934" s="41"/>
    </row>
    <row r="33935" spans="4:5" x14ac:dyDescent="0.2">
      <c r="D33935" s="1"/>
      <c r="E33935" s="41"/>
    </row>
    <row r="33936" spans="4:5" x14ac:dyDescent="0.2">
      <c r="D33936" s="1"/>
      <c r="E33936" s="41"/>
    </row>
    <row r="33937" spans="4:5" x14ac:dyDescent="0.2">
      <c r="D33937" s="1"/>
      <c r="E33937" s="41"/>
    </row>
    <row r="33938" spans="4:5" x14ac:dyDescent="0.2">
      <c r="D33938" s="1"/>
      <c r="E33938" s="41"/>
    </row>
    <row r="33939" spans="4:5" x14ac:dyDescent="0.2">
      <c r="D33939" s="1"/>
      <c r="E33939" s="41"/>
    </row>
    <row r="33940" spans="4:5" x14ac:dyDescent="0.2">
      <c r="D33940" s="1"/>
      <c r="E33940" s="41"/>
    </row>
    <row r="33941" spans="4:5" x14ac:dyDescent="0.2">
      <c r="D33941" s="1"/>
      <c r="E33941" s="41"/>
    </row>
    <row r="33942" spans="4:5" x14ac:dyDescent="0.2">
      <c r="D33942" s="1"/>
      <c r="E33942" s="41"/>
    </row>
    <row r="33943" spans="4:5" x14ac:dyDescent="0.2">
      <c r="D33943" s="1"/>
      <c r="E33943" s="41"/>
    </row>
    <row r="33944" spans="4:5" x14ac:dyDescent="0.2">
      <c r="D33944" s="1"/>
      <c r="E33944" s="41"/>
    </row>
    <row r="33945" spans="4:5" x14ac:dyDescent="0.2">
      <c r="D33945" s="1"/>
      <c r="E33945" s="41"/>
    </row>
    <row r="33946" spans="4:5" x14ac:dyDescent="0.2">
      <c r="D33946" s="1"/>
      <c r="E33946" s="41"/>
    </row>
    <row r="33947" spans="4:5" x14ac:dyDescent="0.2">
      <c r="D33947" s="1"/>
      <c r="E33947" s="41"/>
    </row>
    <row r="33948" spans="4:5" x14ac:dyDescent="0.2">
      <c r="D33948" s="1"/>
      <c r="E33948" s="41"/>
    </row>
    <row r="33949" spans="4:5" x14ac:dyDescent="0.2">
      <c r="D33949" s="1"/>
      <c r="E33949" s="41"/>
    </row>
    <row r="33950" spans="4:5" x14ac:dyDescent="0.2">
      <c r="D33950" s="1"/>
      <c r="E33950" s="41"/>
    </row>
    <row r="33951" spans="4:5" x14ac:dyDescent="0.2">
      <c r="D33951" s="1"/>
      <c r="E33951" s="41"/>
    </row>
    <row r="33952" spans="4:5" x14ac:dyDescent="0.2">
      <c r="D33952" s="1"/>
      <c r="E33952" s="41"/>
    </row>
    <row r="33953" spans="4:5" x14ac:dyDescent="0.2">
      <c r="D33953" s="1"/>
      <c r="E33953" s="41"/>
    </row>
    <row r="33954" spans="4:5" x14ac:dyDescent="0.2">
      <c r="D33954" s="1"/>
      <c r="E33954" s="41"/>
    </row>
    <row r="33955" spans="4:5" x14ac:dyDescent="0.2">
      <c r="D33955" s="1"/>
      <c r="E33955" s="41"/>
    </row>
    <row r="33956" spans="4:5" x14ac:dyDescent="0.2">
      <c r="D33956" s="1"/>
      <c r="E33956" s="41"/>
    </row>
    <row r="33957" spans="4:5" x14ac:dyDescent="0.2">
      <c r="D33957" s="1"/>
      <c r="E33957" s="41"/>
    </row>
    <row r="33958" spans="4:5" x14ac:dyDescent="0.2">
      <c r="D33958" s="1"/>
      <c r="E33958" s="41"/>
    </row>
    <row r="33959" spans="4:5" x14ac:dyDescent="0.2">
      <c r="D33959" s="1"/>
      <c r="E33959" s="41"/>
    </row>
    <row r="33960" spans="4:5" x14ac:dyDescent="0.2">
      <c r="D33960" s="1"/>
      <c r="E33960" s="41"/>
    </row>
    <row r="33961" spans="4:5" x14ac:dyDescent="0.2">
      <c r="D33961" s="1"/>
      <c r="E33961" s="41"/>
    </row>
    <row r="33962" spans="4:5" x14ac:dyDescent="0.2">
      <c r="D33962" s="1"/>
      <c r="E33962" s="41"/>
    </row>
    <row r="33963" spans="4:5" x14ac:dyDescent="0.2">
      <c r="D33963" s="1"/>
      <c r="E33963" s="41"/>
    </row>
    <row r="33964" spans="4:5" x14ac:dyDescent="0.2">
      <c r="D33964" s="1"/>
      <c r="E33964" s="41"/>
    </row>
    <row r="33965" spans="4:5" x14ac:dyDescent="0.2">
      <c r="D33965" s="1"/>
      <c r="E33965" s="41"/>
    </row>
    <row r="33966" spans="4:5" x14ac:dyDescent="0.2">
      <c r="D33966" s="1"/>
      <c r="E33966" s="41"/>
    </row>
    <row r="33967" spans="4:5" x14ac:dyDescent="0.2">
      <c r="D33967" s="1"/>
      <c r="E33967" s="41"/>
    </row>
    <row r="33968" spans="4:5" x14ac:dyDescent="0.2">
      <c r="D33968" s="1"/>
      <c r="E33968" s="41"/>
    </row>
    <row r="33969" spans="4:5" x14ac:dyDescent="0.2">
      <c r="D33969" s="1"/>
      <c r="E33969" s="41"/>
    </row>
    <row r="33970" spans="4:5" x14ac:dyDescent="0.2">
      <c r="D33970" s="1"/>
      <c r="E33970" s="41"/>
    </row>
    <row r="33971" spans="4:5" x14ac:dyDescent="0.2">
      <c r="D33971" s="1"/>
      <c r="E33971" s="41"/>
    </row>
    <row r="33972" spans="4:5" x14ac:dyDescent="0.2">
      <c r="D33972" s="1"/>
      <c r="E33972" s="41"/>
    </row>
    <row r="33973" spans="4:5" x14ac:dyDescent="0.2">
      <c r="D33973" s="1"/>
      <c r="E33973" s="41"/>
    </row>
    <row r="33974" spans="4:5" x14ac:dyDescent="0.2">
      <c r="D33974" s="1"/>
      <c r="E33974" s="41"/>
    </row>
    <row r="33975" spans="4:5" x14ac:dyDescent="0.2">
      <c r="D33975" s="1"/>
      <c r="E33975" s="41"/>
    </row>
    <row r="33976" spans="4:5" x14ac:dyDescent="0.2">
      <c r="D33976" s="1"/>
      <c r="E33976" s="41"/>
    </row>
    <row r="33977" spans="4:5" x14ac:dyDescent="0.2">
      <c r="D33977" s="1"/>
      <c r="E33977" s="41"/>
    </row>
    <row r="33978" spans="4:5" x14ac:dyDescent="0.2">
      <c r="D33978" s="1"/>
      <c r="E33978" s="41"/>
    </row>
    <row r="33979" spans="4:5" x14ac:dyDescent="0.2">
      <c r="D33979" s="1"/>
      <c r="E33979" s="41"/>
    </row>
    <row r="33980" spans="4:5" x14ac:dyDescent="0.2">
      <c r="D33980" s="1"/>
      <c r="E33980" s="41"/>
    </row>
    <row r="33981" spans="4:5" x14ac:dyDescent="0.2">
      <c r="D33981" s="1"/>
      <c r="E33981" s="41"/>
    </row>
    <row r="33982" spans="4:5" x14ac:dyDescent="0.2">
      <c r="D33982" s="1"/>
      <c r="E33982" s="41"/>
    </row>
    <row r="33983" spans="4:5" x14ac:dyDescent="0.2">
      <c r="D33983" s="1"/>
      <c r="E33983" s="41"/>
    </row>
    <row r="33984" spans="4:5" x14ac:dyDescent="0.2">
      <c r="D33984" s="1"/>
      <c r="E33984" s="41"/>
    </row>
    <row r="33985" spans="4:5" x14ac:dyDescent="0.2">
      <c r="D33985" s="1"/>
      <c r="E33985" s="41"/>
    </row>
    <row r="33986" spans="4:5" x14ac:dyDescent="0.2">
      <c r="D33986" s="1"/>
      <c r="E33986" s="41"/>
    </row>
    <row r="33987" spans="4:5" x14ac:dyDescent="0.2">
      <c r="D33987" s="1"/>
      <c r="E33987" s="41"/>
    </row>
    <row r="33988" spans="4:5" x14ac:dyDescent="0.2">
      <c r="D33988" s="1"/>
      <c r="E33988" s="41"/>
    </row>
    <row r="33989" spans="4:5" x14ac:dyDescent="0.2">
      <c r="D33989" s="1"/>
      <c r="E33989" s="41"/>
    </row>
    <row r="33990" spans="4:5" x14ac:dyDescent="0.2">
      <c r="D33990" s="1"/>
      <c r="E33990" s="41"/>
    </row>
    <row r="33991" spans="4:5" x14ac:dyDescent="0.2">
      <c r="D33991" s="1"/>
      <c r="E33991" s="41"/>
    </row>
    <row r="33992" spans="4:5" x14ac:dyDescent="0.2">
      <c r="D33992" s="1"/>
      <c r="E33992" s="41"/>
    </row>
    <row r="33993" spans="4:5" x14ac:dyDescent="0.2">
      <c r="D33993" s="1"/>
      <c r="E33993" s="41"/>
    </row>
    <row r="33994" spans="4:5" x14ac:dyDescent="0.2">
      <c r="D33994" s="1"/>
      <c r="E33994" s="41"/>
    </row>
    <row r="33995" spans="4:5" x14ac:dyDescent="0.2">
      <c r="D33995" s="1"/>
      <c r="E33995" s="41"/>
    </row>
    <row r="33996" spans="4:5" x14ac:dyDescent="0.2">
      <c r="D33996" s="1"/>
      <c r="E33996" s="41"/>
    </row>
    <row r="33997" spans="4:5" x14ac:dyDescent="0.2">
      <c r="D33997" s="1"/>
      <c r="E33997" s="41"/>
    </row>
    <row r="33998" spans="4:5" x14ac:dyDescent="0.2">
      <c r="D33998" s="1"/>
      <c r="E33998" s="41"/>
    </row>
    <row r="33999" spans="4:5" x14ac:dyDescent="0.2">
      <c r="D33999" s="1"/>
      <c r="E33999" s="41"/>
    </row>
    <row r="34000" spans="4:5" x14ac:dyDescent="0.2">
      <c r="D34000" s="1"/>
      <c r="E34000" s="41"/>
    </row>
    <row r="34001" spans="4:5" x14ac:dyDescent="0.2">
      <c r="D34001" s="1"/>
      <c r="E34001" s="41"/>
    </row>
    <row r="34002" spans="4:5" x14ac:dyDescent="0.2">
      <c r="D34002" s="1"/>
      <c r="E34002" s="41"/>
    </row>
    <row r="34003" spans="4:5" x14ac:dyDescent="0.2">
      <c r="D34003" s="1"/>
      <c r="E34003" s="41"/>
    </row>
    <row r="34004" spans="4:5" x14ac:dyDescent="0.2">
      <c r="D34004" s="1"/>
      <c r="E34004" s="41"/>
    </row>
    <row r="34005" spans="4:5" x14ac:dyDescent="0.2">
      <c r="D34005" s="1"/>
      <c r="E34005" s="41"/>
    </row>
    <row r="34006" spans="4:5" x14ac:dyDescent="0.2">
      <c r="D34006" s="1"/>
      <c r="E34006" s="41"/>
    </row>
    <row r="34007" spans="4:5" x14ac:dyDescent="0.2">
      <c r="D34007" s="1"/>
      <c r="E34007" s="41"/>
    </row>
    <row r="34008" spans="4:5" x14ac:dyDescent="0.2">
      <c r="D34008" s="1"/>
      <c r="E34008" s="41"/>
    </row>
    <row r="34009" spans="4:5" x14ac:dyDescent="0.2">
      <c r="D34009" s="1"/>
      <c r="E34009" s="41"/>
    </row>
    <row r="34010" spans="4:5" x14ac:dyDescent="0.2">
      <c r="D34010" s="1"/>
      <c r="E34010" s="41"/>
    </row>
    <row r="34011" spans="4:5" x14ac:dyDescent="0.2">
      <c r="D34011" s="1"/>
      <c r="E34011" s="41"/>
    </row>
    <row r="34012" spans="4:5" x14ac:dyDescent="0.2">
      <c r="D34012" s="1"/>
      <c r="E34012" s="41"/>
    </row>
    <row r="34013" spans="4:5" x14ac:dyDescent="0.2">
      <c r="D34013" s="1"/>
      <c r="E34013" s="41"/>
    </row>
    <row r="34014" spans="4:5" x14ac:dyDescent="0.2">
      <c r="D34014" s="1"/>
      <c r="E34014" s="41"/>
    </row>
    <row r="34015" spans="4:5" x14ac:dyDescent="0.2">
      <c r="D34015" s="1"/>
      <c r="E34015" s="41"/>
    </row>
    <row r="34016" spans="4:5" x14ac:dyDescent="0.2">
      <c r="D34016" s="1"/>
      <c r="E34016" s="41"/>
    </row>
    <row r="34017" spans="4:5" x14ac:dyDescent="0.2">
      <c r="D34017" s="1"/>
      <c r="E34017" s="41"/>
    </row>
    <row r="34018" spans="4:5" x14ac:dyDescent="0.2">
      <c r="D34018" s="1"/>
      <c r="E34018" s="41"/>
    </row>
    <row r="34019" spans="4:5" x14ac:dyDescent="0.2">
      <c r="D34019" s="1"/>
      <c r="E34019" s="41"/>
    </row>
    <row r="34020" spans="4:5" x14ac:dyDescent="0.2">
      <c r="D34020" s="1"/>
      <c r="E34020" s="41"/>
    </row>
    <row r="34021" spans="4:5" x14ac:dyDescent="0.2">
      <c r="D34021" s="1"/>
      <c r="E34021" s="41"/>
    </row>
    <row r="34022" spans="4:5" x14ac:dyDescent="0.2">
      <c r="D34022" s="1"/>
      <c r="E34022" s="41"/>
    </row>
    <row r="34023" spans="4:5" x14ac:dyDescent="0.2">
      <c r="D34023" s="1"/>
      <c r="E34023" s="41"/>
    </row>
    <row r="34024" spans="4:5" x14ac:dyDescent="0.2">
      <c r="D34024" s="1"/>
      <c r="E34024" s="41"/>
    </row>
    <row r="34025" spans="4:5" x14ac:dyDescent="0.2">
      <c r="D34025" s="1"/>
      <c r="E34025" s="41"/>
    </row>
    <row r="34026" spans="4:5" x14ac:dyDescent="0.2">
      <c r="D34026" s="1"/>
      <c r="E34026" s="41"/>
    </row>
    <row r="34027" spans="4:5" x14ac:dyDescent="0.2">
      <c r="D34027" s="1"/>
      <c r="E34027" s="41"/>
    </row>
    <row r="34028" spans="4:5" x14ac:dyDescent="0.2">
      <c r="D34028" s="1"/>
      <c r="E34028" s="41"/>
    </row>
    <row r="34029" spans="4:5" x14ac:dyDescent="0.2">
      <c r="D34029" s="1"/>
      <c r="E34029" s="41"/>
    </row>
    <row r="34030" spans="4:5" x14ac:dyDescent="0.2">
      <c r="D34030" s="1"/>
      <c r="E34030" s="41"/>
    </row>
    <row r="34031" spans="4:5" x14ac:dyDescent="0.2">
      <c r="D34031" s="1"/>
      <c r="E34031" s="41"/>
    </row>
    <row r="34032" spans="4:5" x14ac:dyDescent="0.2">
      <c r="D34032" s="1"/>
      <c r="E34032" s="41"/>
    </row>
    <row r="34033" spans="4:5" x14ac:dyDescent="0.2">
      <c r="D34033" s="1"/>
      <c r="E34033" s="41"/>
    </row>
    <row r="34034" spans="4:5" x14ac:dyDescent="0.2">
      <c r="D34034" s="1"/>
      <c r="E34034" s="41"/>
    </row>
    <row r="34035" spans="4:5" x14ac:dyDescent="0.2">
      <c r="D34035" s="1"/>
      <c r="E34035" s="41"/>
    </row>
    <row r="34036" spans="4:5" x14ac:dyDescent="0.2">
      <c r="D34036" s="1"/>
      <c r="E34036" s="41"/>
    </row>
    <row r="34037" spans="4:5" x14ac:dyDescent="0.2">
      <c r="D34037" s="1"/>
      <c r="E34037" s="41"/>
    </row>
    <row r="34038" spans="4:5" x14ac:dyDescent="0.2">
      <c r="D34038" s="1"/>
      <c r="E34038" s="41"/>
    </row>
    <row r="34039" spans="4:5" x14ac:dyDescent="0.2">
      <c r="D34039" s="1"/>
      <c r="E34039" s="41"/>
    </row>
    <row r="34040" spans="4:5" x14ac:dyDescent="0.2">
      <c r="D34040" s="1"/>
      <c r="E34040" s="41"/>
    </row>
    <row r="34041" spans="4:5" x14ac:dyDescent="0.2">
      <c r="D34041" s="1"/>
      <c r="E34041" s="41"/>
    </row>
    <row r="34042" spans="4:5" x14ac:dyDescent="0.2">
      <c r="D34042" s="1"/>
      <c r="E34042" s="41"/>
    </row>
    <row r="34043" spans="4:5" x14ac:dyDescent="0.2">
      <c r="D34043" s="1"/>
      <c r="E34043" s="41"/>
    </row>
    <row r="34044" spans="4:5" x14ac:dyDescent="0.2">
      <c r="D34044" s="1"/>
      <c r="E34044" s="41"/>
    </row>
    <row r="34045" spans="4:5" x14ac:dyDescent="0.2">
      <c r="D34045" s="1"/>
      <c r="E34045" s="41"/>
    </row>
    <row r="34046" spans="4:5" x14ac:dyDescent="0.2">
      <c r="D34046" s="1"/>
      <c r="E34046" s="41"/>
    </row>
    <row r="34047" spans="4:5" x14ac:dyDescent="0.2">
      <c r="D34047" s="1"/>
      <c r="E34047" s="41"/>
    </row>
    <row r="34048" spans="4:5" x14ac:dyDescent="0.2">
      <c r="D34048" s="1"/>
      <c r="E34048" s="41"/>
    </row>
    <row r="34049" spans="4:5" x14ac:dyDescent="0.2">
      <c r="D34049" s="1"/>
      <c r="E34049" s="41"/>
    </row>
    <row r="34050" spans="4:5" x14ac:dyDescent="0.2">
      <c r="D34050" s="1"/>
      <c r="E34050" s="41"/>
    </row>
    <row r="34051" spans="4:5" x14ac:dyDescent="0.2">
      <c r="D34051" s="1"/>
      <c r="E34051" s="41"/>
    </row>
    <row r="34052" spans="4:5" x14ac:dyDescent="0.2">
      <c r="D34052" s="1"/>
      <c r="E34052" s="41"/>
    </row>
    <row r="34053" spans="4:5" x14ac:dyDescent="0.2">
      <c r="D34053" s="1"/>
      <c r="E34053" s="41"/>
    </row>
    <row r="34054" spans="4:5" x14ac:dyDescent="0.2">
      <c r="D34054" s="1"/>
      <c r="E34054" s="41"/>
    </row>
    <row r="34055" spans="4:5" x14ac:dyDescent="0.2">
      <c r="D34055" s="1"/>
      <c r="E34055" s="41"/>
    </row>
    <row r="34056" spans="4:5" x14ac:dyDescent="0.2">
      <c r="D34056" s="1"/>
      <c r="E34056" s="41"/>
    </row>
    <row r="34057" spans="4:5" x14ac:dyDescent="0.2">
      <c r="D34057" s="1"/>
      <c r="E34057" s="41"/>
    </row>
    <row r="34058" spans="4:5" x14ac:dyDescent="0.2">
      <c r="D34058" s="1"/>
      <c r="E34058" s="41"/>
    </row>
    <row r="34059" spans="4:5" x14ac:dyDescent="0.2">
      <c r="D34059" s="1"/>
      <c r="E34059" s="41"/>
    </row>
    <row r="34060" spans="4:5" x14ac:dyDescent="0.2">
      <c r="D34060" s="1"/>
      <c r="E34060" s="41"/>
    </row>
    <row r="34061" spans="4:5" x14ac:dyDescent="0.2">
      <c r="D34061" s="1"/>
      <c r="E34061" s="41"/>
    </row>
    <row r="34062" spans="4:5" x14ac:dyDescent="0.2">
      <c r="D34062" s="1"/>
      <c r="E34062" s="41"/>
    </row>
    <row r="34063" spans="4:5" x14ac:dyDescent="0.2">
      <c r="D34063" s="1"/>
      <c r="E34063" s="41"/>
    </row>
    <row r="34064" spans="4:5" x14ac:dyDescent="0.2">
      <c r="D34064" s="1"/>
      <c r="E34064" s="41"/>
    </row>
    <row r="34065" spans="4:5" x14ac:dyDescent="0.2">
      <c r="D34065" s="1"/>
      <c r="E34065" s="41"/>
    </row>
    <row r="34066" spans="4:5" x14ac:dyDescent="0.2">
      <c r="D34066" s="1"/>
      <c r="E34066" s="41"/>
    </row>
    <row r="34067" spans="4:5" x14ac:dyDescent="0.2">
      <c r="D34067" s="1"/>
      <c r="E34067" s="41"/>
    </row>
    <row r="34068" spans="4:5" x14ac:dyDescent="0.2">
      <c r="D34068" s="1"/>
      <c r="E34068" s="41"/>
    </row>
    <row r="34069" spans="4:5" x14ac:dyDescent="0.2">
      <c r="D34069" s="1"/>
      <c r="E34069" s="41"/>
    </row>
    <row r="34070" spans="4:5" x14ac:dyDescent="0.2">
      <c r="D34070" s="1"/>
      <c r="E34070" s="41"/>
    </row>
    <row r="34071" spans="4:5" x14ac:dyDescent="0.2">
      <c r="D34071" s="1"/>
      <c r="E34071" s="41"/>
    </row>
    <row r="34072" spans="4:5" x14ac:dyDescent="0.2">
      <c r="D34072" s="1"/>
      <c r="E34072" s="41"/>
    </row>
    <row r="34073" spans="4:5" x14ac:dyDescent="0.2">
      <c r="D34073" s="1"/>
      <c r="E34073" s="41"/>
    </row>
    <row r="34074" spans="4:5" x14ac:dyDescent="0.2">
      <c r="D34074" s="1"/>
      <c r="E34074" s="41"/>
    </row>
    <row r="34075" spans="4:5" x14ac:dyDescent="0.2">
      <c r="D34075" s="1"/>
      <c r="E34075" s="41"/>
    </row>
    <row r="34076" spans="4:5" x14ac:dyDescent="0.2">
      <c r="D34076" s="1"/>
      <c r="E34076" s="41"/>
    </row>
    <row r="34077" spans="4:5" x14ac:dyDescent="0.2">
      <c r="D34077" s="1"/>
      <c r="E34077" s="41"/>
    </row>
    <row r="34078" spans="4:5" x14ac:dyDescent="0.2">
      <c r="D34078" s="1"/>
      <c r="E34078" s="41"/>
    </row>
    <row r="34079" spans="4:5" x14ac:dyDescent="0.2">
      <c r="D34079" s="1"/>
      <c r="E34079" s="41"/>
    </row>
    <row r="34080" spans="4:5" x14ac:dyDescent="0.2">
      <c r="D34080" s="1"/>
      <c r="E34080" s="41"/>
    </row>
    <row r="34081" spans="4:5" x14ac:dyDescent="0.2">
      <c r="D34081" s="1"/>
      <c r="E34081" s="41"/>
    </row>
    <row r="34082" spans="4:5" x14ac:dyDescent="0.2">
      <c r="D34082" s="1"/>
      <c r="E34082" s="41"/>
    </row>
    <row r="34083" spans="4:5" x14ac:dyDescent="0.2">
      <c r="D34083" s="1"/>
      <c r="E34083" s="41"/>
    </row>
    <row r="34084" spans="4:5" x14ac:dyDescent="0.2">
      <c r="D34084" s="1"/>
      <c r="E34084" s="41"/>
    </row>
    <row r="34085" spans="4:5" x14ac:dyDescent="0.2">
      <c r="D34085" s="1"/>
      <c r="E34085" s="41"/>
    </row>
    <row r="34086" spans="4:5" x14ac:dyDescent="0.2">
      <c r="D34086" s="1"/>
      <c r="E34086" s="41"/>
    </row>
    <row r="34087" spans="4:5" x14ac:dyDescent="0.2">
      <c r="D34087" s="1"/>
      <c r="E34087" s="41"/>
    </row>
    <row r="34088" spans="4:5" x14ac:dyDescent="0.2">
      <c r="D34088" s="1"/>
      <c r="E34088" s="41"/>
    </row>
    <row r="34089" spans="4:5" x14ac:dyDescent="0.2">
      <c r="D34089" s="1"/>
      <c r="E34089" s="41"/>
    </row>
    <row r="34090" spans="4:5" x14ac:dyDescent="0.2">
      <c r="D34090" s="1"/>
      <c r="E34090" s="41"/>
    </row>
    <row r="34091" spans="4:5" x14ac:dyDescent="0.2">
      <c r="D34091" s="1"/>
      <c r="E34091" s="41"/>
    </row>
    <row r="34092" spans="4:5" x14ac:dyDescent="0.2">
      <c r="D34092" s="1"/>
      <c r="E34092" s="41"/>
    </row>
    <row r="34093" spans="4:5" x14ac:dyDescent="0.2">
      <c r="D34093" s="1"/>
      <c r="E34093" s="41"/>
    </row>
    <row r="34094" spans="4:5" x14ac:dyDescent="0.2">
      <c r="D34094" s="1"/>
      <c r="E34094" s="41"/>
    </row>
    <row r="34095" spans="4:5" x14ac:dyDescent="0.2">
      <c r="D34095" s="1"/>
      <c r="E34095" s="41"/>
    </row>
    <row r="34096" spans="4:5" x14ac:dyDescent="0.2">
      <c r="D34096" s="1"/>
      <c r="E34096" s="41"/>
    </row>
    <row r="34097" spans="4:5" x14ac:dyDescent="0.2">
      <c r="D34097" s="1"/>
      <c r="E34097" s="41"/>
    </row>
    <row r="34098" spans="4:5" x14ac:dyDescent="0.2">
      <c r="D34098" s="1"/>
      <c r="E34098" s="41"/>
    </row>
    <row r="34099" spans="4:5" x14ac:dyDescent="0.2">
      <c r="D34099" s="1"/>
      <c r="E34099" s="41"/>
    </row>
    <row r="34100" spans="4:5" x14ac:dyDescent="0.2">
      <c r="D34100" s="1"/>
      <c r="E34100" s="41"/>
    </row>
    <row r="34101" spans="4:5" x14ac:dyDescent="0.2">
      <c r="D34101" s="1"/>
      <c r="E34101" s="41"/>
    </row>
    <row r="34102" spans="4:5" x14ac:dyDescent="0.2">
      <c r="D34102" s="1"/>
      <c r="E34102" s="41"/>
    </row>
    <row r="34103" spans="4:5" x14ac:dyDescent="0.2">
      <c r="D34103" s="1"/>
      <c r="E34103" s="41"/>
    </row>
    <row r="34104" spans="4:5" x14ac:dyDescent="0.2">
      <c r="D34104" s="1"/>
      <c r="E34104" s="41"/>
    </row>
    <row r="34105" spans="4:5" x14ac:dyDescent="0.2">
      <c r="D34105" s="1"/>
      <c r="E34105" s="41"/>
    </row>
    <row r="34106" spans="4:5" x14ac:dyDescent="0.2">
      <c r="D34106" s="1"/>
      <c r="E34106" s="41"/>
    </row>
    <row r="34107" spans="4:5" x14ac:dyDescent="0.2">
      <c r="D34107" s="1"/>
      <c r="E34107" s="41"/>
    </row>
    <row r="34108" spans="4:5" x14ac:dyDescent="0.2">
      <c r="D34108" s="1"/>
      <c r="E34108" s="41"/>
    </row>
    <row r="34109" spans="4:5" x14ac:dyDescent="0.2">
      <c r="D34109" s="1"/>
      <c r="E34109" s="41"/>
    </row>
    <row r="34110" spans="4:5" x14ac:dyDescent="0.2">
      <c r="D34110" s="1"/>
      <c r="E34110" s="41"/>
    </row>
    <row r="34111" spans="4:5" x14ac:dyDescent="0.2">
      <c r="D34111" s="1"/>
      <c r="E34111" s="41"/>
    </row>
    <row r="34112" spans="4:5" x14ac:dyDescent="0.2">
      <c r="D34112" s="1"/>
      <c r="E34112" s="41"/>
    </row>
    <row r="34113" spans="4:5" x14ac:dyDescent="0.2">
      <c r="D34113" s="1"/>
      <c r="E34113" s="41"/>
    </row>
    <row r="34114" spans="4:5" x14ac:dyDescent="0.2">
      <c r="D34114" s="1"/>
      <c r="E34114" s="41"/>
    </row>
    <row r="34115" spans="4:5" x14ac:dyDescent="0.2">
      <c r="D34115" s="1"/>
      <c r="E34115" s="41"/>
    </row>
    <row r="34116" spans="4:5" x14ac:dyDescent="0.2">
      <c r="D34116" s="1"/>
      <c r="E34116" s="41"/>
    </row>
    <row r="34117" spans="4:5" x14ac:dyDescent="0.2">
      <c r="D34117" s="1"/>
      <c r="E34117" s="41"/>
    </row>
    <row r="34118" spans="4:5" x14ac:dyDescent="0.2">
      <c r="D34118" s="1"/>
      <c r="E34118" s="41"/>
    </row>
    <row r="34119" spans="4:5" x14ac:dyDescent="0.2">
      <c r="D34119" s="1"/>
      <c r="E34119" s="41"/>
    </row>
    <row r="34120" spans="4:5" x14ac:dyDescent="0.2">
      <c r="D34120" s="1"/>
      <c r="E34120" s="41"/>
    </row>
    <row r="34121" spans="4:5" x14ac:dyDescent="0.2">
      <c r="D34121" s="1"/>
      <c r="E34121" s="41"/>
    </row>
    <row r="34122" spans="4:5" x14ac:dyDescent="0.2">
      <c r="D34122" s="1"/>
      <c r="E34122" s="41"/>
    </row>
    <row r="34123" spans="4:5" x14ac:dyDescent="0.2">
      <c r="D34123" s="1"/>
      <c r="E34123" s="41"/>
    </row>
    <row r="34124" spans="4:5" x14ac:dyDescent="0.2">
      <c r="D34124" s="1"/>
      <c r="E34124" s="41"/>
    </row>
    <row r="34125" spans="4:5" x14ac:dyDescent="0.2">
      <c r="D34125" s="1"/>
      <c r="E34125" s="41"/>
    </row>
    <row r="34126" spans="4:5" x14ac:dyDescent="0.2">
      <c r="D34126" s="1"/>
      <c r="E34126" s="41"/>
    </row>
    <row r="34127" spans="4:5" x14ac:dyDescent="0.2">
      <c r="D34127" s="1"/>
      <c r="E34127" s="41"/>
    </row>
    <row r="34128" spans="4:5" x14ac:dyDescent="0.2">
      <c r="D34128" s="1"/>
      <c r="E34128" s="41"/>
    </row>
    <row r="34129" spans="4:5" x14ac:dyDescent="0.2">
      <c r="D34129" s="1"/>
      <c r="E34129" s="41"/>
    </row>
    <row r="34130" spans="4:5" x14ac:dyDescent="0.2">
      <c r="D34130" s="1"/>
      <c r="E34130" s="41"/>
    </row>
    <row r="34131" spans="4:5" x14ac:dyDescent="0.2">
      <c r="D34131" s="1"/>
      <c r="E34131" s="41"/>
    </row>
    <row r="34132" spans="4:5" x14ac:dyDescent="0.2">
      <c r="D34132" s="1"/>
      <c r="E34132" s="41"/>
    </row>
    <row r="34133" spans="4:5" x14ac:dyDescent="0.2">
      <c r="D34133" s="1"/>
      <c r="E34133" s="41"/>
    </row>
    <row r="34134" spans="4:5" x14ac:dyDescent="0.2">
      <c r="D34134" s="1"/>
      <c r="E34134" s="41"/>
    </row>
    <row r="34135" spans="4:5" x14ac:dyDescent="0.2">
      <c r="D34135" s="1"/>
      <c r="E34135" s="41"/>
    </row>
    <row r="34136" spans="4:5" x14ac:dyDescent="0.2">
      <c r="D34136" s="1"/>
      <c r="E34136" s="41"/>
    </row>
    <row r="34137" spans="4:5" x14ac:dyDescent="0.2">
      <c r="D34137" s="1"/>
      <c r="E34137" s="41"/>
    </row>
    <row r="34138" spans="4:5" x14ac:dyDescent="0.2">
      <c r="D34138" s="1"/>
      <c r="E34138" s="41"/>
    </row>
    <row r="34139" spans="4:5" x14ac:dyDescent="0.2">
      <c r="D34139" s="1"/>
      <c r="E34139" s="41"/>
    </row>
    <row r="34140" spans="4:5" x14ac:dyDescent="0.2">
      <c r="D34140" s="1"/>
      <c r="E34140" s="41"/>
    </row>
    <row r="34141" spans="4:5" x14ac:dyDescent="0.2">
      <c r="D34141" s="1"/>
      <c r="E34141" s="41"/>
    </row>
    <row r="34142" spans="4:5" x14ac:dyDescent="0.2">
      <c r="D34142" s="1"/>
      <c r="E34142" s="41"/>
    </row>
    <row r="34143" spans="4:5" x14ac:dyDescent="0.2">
      <c r="D34143" s="1"/>
      <c r="E34143" s="41"/>
    </row>
    <row r="34144" spans="4:5" x14ac:dyDescent="0.2">
      <c r="D34144" s="1"/>
      <c r="E34144" s="41"/>
    </row>
    <row r="34145" spans="4:5" x14ac:dyDescent="0.2">
      <c r="D34145" s="1"/>
      <c r="E34145" s="41"/>
    </row>
    <row r="34146" spans="4:5" x14ac:dyDescent="0.2">
      <c r="D34146" s="1"/>
      <c r="E34146" s="41"/>
    </row>
    <row r="34147" spans="4:5" x14ac:dyDescent="0.2">
      <c r="D34147" s="1"/>
      <c r="E34147" s="41"/>
    </row>
    <row r="34148" spans="4:5" x14ac:dyDescent="0.2">
      <c r="D34148" s="1"/>
      <c r="E34148" s="41"/>
    </row>
    <row r="34149" spans="4:5" x14ac:dyDescent="0.2">
      <c r="D34149" s="1"/>
      <c r="E34149" s="41"/>
    </row>
    <row r="34150" spans="4:5" x14ac:dyDescent="0.2">
      <c r="D34150" s="1"/>
      <c r="E34150" s="41"/>
    </row>
    <row r="34151" spans="4:5" x14ac:dyDescent="0.2">
      <c r="D34151" s="1"/>
      <c r="E34151" s="41"/>
    </row>
    <row r="34152" spans="4:5" x14ac:dyDescent="0.2">
      <c r="D34152" s="1"/>
      <c r="E34152" s="41"/>
    </row>
    <row r="34153" spans="4:5" x14ac:dyDescent="0.2">
      <c r="D34153" s="1"/>
      <c r="E34153" s="41"/>
    </row>
    <row r="34154" spans="4:5" x14ac:dyDescent="0.2">
      <c r="D34154" s="1"/>
      <c r="E34154" s="41"/>
    </row>
    <row r="34155" spans="4:5" x14ac:dyDescent="0.2">
      <c r="D34155" s="1"/>
      <c r="E34155" s="41"/>
    </row>
    <row r="34156" spans="4:5" x14ac:dyDescent="0.2">
      <c r="D34156" s="1"/>
      <c r="E34156" s="41"/>
    </row>
    <row r="34157" spans="4:5" x14ac:dyDescent="0.2">
      <c r="D34157" s="1"/>
      <c r="E34157" s="41"/>
    </row>
    <row r="34158" spans="4:5" x14ac:dyDescent="0.2">
      <c r="D34158" s="1"/>
      <c r="E34158" s="41"/>
    </row>
    <row r="34159" spans="4:5" x14ac:dyDescent="0.2">
      <c r="D34159" s="1"/>
      <c r="E34159" s="41"/>
    </row>
    <row r="34160" spans="4:5" x14ac:dyDescent="0.2">
      <c r="D34160" s="1"/>
      <c r="E34160" s="41"/>
    </row>
    <row r="34161" spans="4:5" x14ac:dyDescent="0.2">
      <c r="D34161" s="1"/>
      <c r="E34161" s="41"/>
    </row>
    <row r="34162" spans="4:5" x14ac:dyDescent="0.2">
      <c r="D34162" s="1"/>
      <c r="E34162" s="41"/>
    </row>
    <row r="34163" spans="4:5" x14ac:dyDescent="0.2">
      <c r="D34163" s="1"/>
      <c r="E34163" s="41"/>
    </row>
    <row r="34164" spans="4:5" x14ac:dyDescent="0.2">
      <c r="D34164" s="1"/>
      <c r="E34164" s="41"/>
    </row>
    <row r="34165" spans="4:5" x14ac:dyDescent="0.2">
      <c r="D34165" s="1"/>
      <c r="E34165" s="41"/>
    </row>
    <row r="34166" spans="4:5" x14ac:dyDescent="0.2">
      <c r="D34166" s="1"/>
      <c r="E34166" s="41"/>
    </row>
    <row r="34167" spans="4:5" x14ac:dyDescent="0.2">
      <c r="D34167" s="1"/>
      <c r="E34167" s="41"/>
    </row>
    <row r="34168" spans="4:5" x14ac:dyDescent="0.2">
      <c r="D34168" s="1"/>
      <c r="E34168" s="41"/>
    </row>
    <row r="34169" spans="4:5" x14ac:dyDescent="0.2">
      <c r="D34169" s="1"/>
      <c r="E34169" s="41"/>
    </row>
    <row r="34170" spans="4:5" x14ac:dyDescent="0.2">
      <c r="D34170" s="1"/>
      <c r="E34170" s="41"/>
    </row>
    <row r="34171" spans="4:5" x14ac:dyDescent="0.2">
      <c r="D34171" s="1"/>
      <c r="E34171" s="41"/>
    </row>
    <row r="34172" spans="4:5" x14ac:dyDescent="0.2">
      <c r="D34172" s="1"/>
      <c r="E34172" s="41"/>
    </row>
    <row r="34173" spans="4:5" x14ac:dyDescent="0.2">
      <c r="D34173" s="1"/>
      <c r="E34173" s="41"/>
    </row>
    <row r="34174" spans="4:5" x14ac:dyDescent="0.2">
      <c r="D34174" s="1"/>
      <c r="E34174" s="41"/>
    </row>
    <row r="34175" spans="4:5" x14ac:dyDescent="0.2">
      <c r="D34175" s="1"/>
      <c r="E34175" s="41"/>
    </row>
    <row r="34176" spans="4:5" x14ac:dyDescent="0.2">
      <c r="D34176" s="1"/>
      <c r="E34176" s="41"/>
    </row>
    <row r="34177" spans="4:5" x14ac:dyDescent="0.2">
      <c r="D34177" s="1"/>
      <c r="E34177" s="41"/>
    </row>
    <row r="34178" spans="4:5" x14ac:dyDescent="0.2">
      <c r="D34178" s="1"/>
      <c r="E34178" s="41"/>
    </row>
    <row r="34179" spans="4:5" x14ac:dyDescent="0.2">
      <c r="D34179" s="1"/>
      <c r="E34179" s="41"/>
    </row>
    <row r="34180" spans="4:5" x14ac:dyDescent="0.2">
      <c r="D34180" s="1"/>
      <c r="E34180" s="41"/>
    </row>
    <row r="34181" spans="4:5" x14ac:dyDescent="0.2">
      <c r="D34181" s="1"/>
      <c r="E34181" s="41"/>
    </row>
    <row r="34182" spans="4:5" x14ac:dyDescent="0.2">
      <c r="D34182" s="1"/>
      <c r="E34182" s="41"/>
    </row>
    <row r="34183" spans="4:5" x14ac:dyDescent="0.2">
      <c r="D34183" s="1"/>
      <c r="E34183" s="41"/>
    </row>
    <row r="34184" spans="4:5" x14ac:dyDescent="0.2">
      <c r="D34184" s="1"/>
      <c r="E34184" s="41"/>
    </row>
    <row r="34185" spans="4:5" x14ac:dyDescent="0.2">
      <c r="D34185" s="1"/>
      <c r="E34185" s="41"/>
    </row>
    <row r="34186" spans="4:5" x14ac:dyDescent="0.2">
      <c r="D34186" s="1"/>
      <c r="E34186" s="41"/>
    </row>
    <row r="34187" spans="4:5" x14ac:dyDescent="0.2">
      <c r="D34187" s="1"/>
      <c r="E34187" s="41"/>
    </row>
    <row r="34188" spans="4:5" x14ac:dyDescent="0.2">
      <c r="D34188" s="1"/>
      <c r="E34188" s="41"/>
    </row>
    <row r="34189" spans="4:5" x14ac:dyDescent="0.2">
      <c r="D34189" s="1"/>
      <c r="E34189" s="41"/>
    </row>
    <row r="34190" spans="4:5" x14ac:dyDescent="0.2">
      <c r="D34190" s="1"/>
      <c r="E34190" s="41"/>
    </row>
    <row r="34191" spans="4:5" x14ac:dyDescent="0.2">
      <c r="D34191" s="1"/>
      <c r="E34191" s="41"/>
    </row>
    <row r="34192" spans="4:5" x14ac:dyDescent="0.2">
      <c r="D34192" s="1"/>
      <c r="E34192" s="41"/>
    </row>
    <row r="34193" spans="4:5" x14ac:dyDescent="0.2">
      <c r="D34193" s="1"/>
      <c r="E34193" s="41"/>
    </row>
    <row r="34194" spans="4:5" x14ac:dyDescent="0.2">
      <c r="D34194" s="1"/>
      <c r="E34194" s="41"/>
    </row>
    <row r="34195" spans="4:5" x14ac:dyDescent="0.2">
      <c r="D34195" s="1"/>
      <c r="E34195" s="41"/>
    </row>
    <row r="34196" spans="4:5" x14ac:dyDescent="0.2">
      <c r="D34196" s="1"/>
      <c r="E34196" s="41"/>
    </row>
    <row r="34197" spans="4:5" x14ac:dyDescent="0.2">
      <c r="D34197" s="1"/>
      <c r="E34197" s="41"/>
    </row>
    <row r="34198" spans="4:5" x14ac:dyDescent="0.2">
      <c r="D34198" s="1"/>
      <c r="E34198" s="41"/>
    </row>
    <row r="34199" spans="4:5" x14ac:dyDescent="0.2">
      <c r="D34199" s="1"/>
      <c r="E34199" s="41"/>
    </row>
    <row r="34200" spans="4:5" x14ac:dyDescent="0.2">
      <c r="D34200" s="1"/>
      <c r="E34200" s="41"/>
    </row>
    <row r="34201" spans="4:5" x14ac:dyDescent="0.2">
      <c r="D34201" s="1"/>
      <c r="E34201" s="41"/>
    </row>
    <row r="34202" spans="4:5" x14ac:dyDescent="0.2">
      <c r="D34202" s="1"/>
      <c r="E34202" s="41"/>
    </row>
    <row r="34203" spans="4:5" x14ac:dyDescent="0.2">
      <c r="D34203" s="1"/>
      <c r="E34203" s="41"/>
    </row>
    <row r="34204" spans="4:5" x14ac:dyDescent="0.2">
      <c r="D34204" s="1"/>
      <c r="E34204" s="41"/>
    </row>
    <row r="34205" spans="4:5" x14ac:dyDescent="0.2">
      <c r="D34205" s="1"/>
      <c r="E34205" s="41"/>
    </row>
    <row r="34206" spans="4:5" x14ac:dyDescent="0.2">
      <c r="D34206" s="1"/>
      <c r="E34206" s="41"/>
    </row>
    <row r="34207" spans="4:5" x14ac:dyDescent="0.2">
      <c r="D34207" s="1"/>
      <c r="E34207" s="41"/>
    </row>
    <row r="34208" spans="4:5" x14ac:dyDescent="0.2">
      <c r="D34208" s="1"/>
      <c r="E34208" s="41"/>
    </row>
    <row r="34209" spans="4:5" x14ac:dyDescent="0.2">
      <c r="D34209" s="1"/>
      <c r="E34209" s="41"/>
    </row>
    <row r="34210" spans="4:5" x14ac:dyDescent="0.2">
      <c r="D34210" s="1"/>
      <c r="E34210" s="41"/>
    </row>
    <row r="34211" spans="4:5" x14ac:dyDescent="0.2">
      <c r="D34211" s="1"/>
      <c r="E34211" s="41"/>
    </row>
    <row r="34212" spans="4:5" x14ac:dyDescent="0.2">
      <c r="D34212" s="1"/>
      <c r="E34212" s="41"/>
    </row>
    <row r="34213" spans="4:5" x14ac:dyDescent="0.2">
      <c r="D34213" s="1"/>
      <c r="E34213" s="41"/>
    </row>
    <row r="34214" spans="4:5" x14ac:dyDescent="0.2">
      <c r="D34214" s="1"/>
      <c r="E34214" s="41"/>
    </row>
    <row r="34215" spans="4:5" x14ac:dyDescent="0.2">
      <c r="D34215" s="1"/>
      <c r="E34215" s="41"/>
    </row>
    <row r="34216" spans="4:5" x14ac:dyDescent="0.2">
      <c r="D34216" s="1"/>
      <c r="E34216" s="41"/>
    </row>
    <row r="34217" spans="4:5" x14ac:dyDescent="0.2">
      <c r="D34217" s="1"/>
      <c r="E34217" s="41"/>
    </row>
    <row r="34218" spans="4:5" x14ac:dyDescent="0.2">
      <c r="D34218" s="1"/>
      <c r="E34218" s="41"/>
    </row>
    <row r="34219" spans="4:5" x14ac:dyDescent="0.2">
      <c r="D34219" s="1"/>
      <c r="E34219" s="41"/>
    </row>
    <row r="34220" spans="4:5" x14ac:dyDescent="0.2">
      <c r="D34220" s="1"/>
      <c r="E34220" s="41"/>
    </row>
    <row r="34221" spans="4:5" x14ac:dyDescent="0.2">
      <c r="D34221" s="1"/>
      <c r="E34221" s="41"/>
    </row>
    <row r="34222" spans="4:5" x14ac:dyDescent="0.2">
      <c r="D34222" s="1"/>
      <c r="E34222" s="41"/>
    </row>
    <row r="34223" spans="4:5" x14ac:dyDescent="0.2">
      <c r="D34223" s="1"/>
      <c r="E34223" s="41"/>
    </row>
    <row r="34224" spans="4:5" x14ac:dyDescent="0.2">
      <c r="D34224" s="1"/>
      <c r="E34224" s="41"/>
    </row>
    <row r="34225" spans="4:5" x14ac:dyDescent="0.2">
      <c r="D34225" s="1"/>
      <c r="E34225" s="41"/>
    </row>
    <row r="34226" spans="4:5" x14ac:dyDescent="0.2">
      <c r="D34226" s="1"/>
      <c r="E34226" s="41"/>
    </row>
    <row r="34227" spans="4:5" x14ac:dyDescent="0.2">
      <c r="D34227" s="1"/>
      <c r="E34227" s="41"/>
    </row>
    <row r="34228" spans="4:5" x14ac:dyDescent="0.2">
      <c r="D34228" s="1"/>
      <c r="E34228" s="41"/>
    </row>
    <row r="34229" spans="4:5" x14ac:dyDescent="0.2">
      <c r="D34229" s="1"/>
      <c r="E34229" s="41"/>
    </row>
    <row r="34230" spans="4:5" x14ac:dyDescent="0.2">
      <c r="D34230" s="1"/>
      <c r="E34230" s="41"/>
    </row>
    <row r="34231" spans="4:5" x14ac:dyDescent="0.2">
      <c r="D34231" s="1"/>
      <c r="E34231" s="41"/>
    </row>
    <row r="34232" spans="4:5" x14ac:dyDescent="0.2">
      <c r="D34232" s="1"/>
      <c r="E34232" s="41"/>
    </row>
    <row r="34233" spans="4:5" x14ac:dyDescent="0.2">
      <c r="D34233" s="1"/>
      <c r="E34233" s="41"/>
    </row>
    <row r="34234" spans="4:5" x14ac:dyDescent="0.2">
      <c r="D34234" s="1"/>
      <c r="E34234" s="41"/>
    </row>
    <row r="34235" spans="4:5" x14ac:dyDescent="0.2">
      <c r="D34235" s="1"/>
      <c r="E34235" s="41"/>
    </row>
    <row r="34236" spans="4:5" x14ac:dyDescent="0.2">
      <c r="D34236" s="1"/>
      <c r="E34236" s="41"/>
    </row>
    <row r="34237" spans="4:5" x14ac:dyDescent="0.2">
      <c r="D34237" s="1"/>
      <c r="E34237" s="41"/>
    </row>
    <row r="34238" spans="4:5" x14ac:dyDescent="0.2">
      <c r="D34238" s="1"/>
      <c r="E34238" s="41"/>
    </row>
    <row r="34239" spans="4:5" x14ac:dyDescent="0.2">
      <c r="D34239" s="1"/>
      <c r="E34239" s="41"/>
    </row>
    <row r="34240" spans="4:5" x14ac:dyDescent="0.2">
      <c r="D34240" s="1"/>
      <c r="E34240" s="41"/>
    </row>
    <row r="34241" spans="4:5" x14ac:dyDescent="0.2">
      <c r="D34241" s="1"/>
      <c r="E34241" s="41"/>
    </row>
    <row r="34242" spans="4:5" x14ac:dyDescent="0.2">
      <c r="D34242" s="1"/>
      <c r="E34242" s="41"/>
    </row>
    <row r="34243" spans="4:5" x14ac:dyDescent="0.2">
      <c r="D34243" s="1"/>
      <c r="E34243" s="41"/>
    </row>
    <row r="34244" spans="4:5" x14ac:dyDescent="0.2">
      <c r="D34244" s="1"/>
      <c r="E34244" s="41"/>
    </row>
    <row r="34245" spans="4:5" x14ac:dyDescent="0.2">
      <c r="D34245" s="1"/>
      <c r="E34245" s="41"/>
    </row>
    <row r="34246" spans="4:5" x14ac:dyDescent="0.2">
      <c r="D34246" s="1"/>
      <c r="E34246" s="41"/>
    </row>
    <row r="34247" spans="4:5" x14ac:dyDescent="0.2">
      <c r="D34247" s="1"/>
      <c r="E34247" s="41"/>
    </row>
    <row r="34248" spans="4:5" x14ac:dyDescent="0.2">
      <c r="D34248" s="1"/>
      <c r="E34248" s="41"/>
    </row>
    <row r="34249" spans="4:5" x14ac:dyDescent="0.2">
      <c r="D34249" s="1"/>
      <c r="E34249" s="41"/>
    </row>
    <row r="34250" spans="4:5" x14ac:dyDescent="0.2">
      <c r="D34250" s="1"/>
      <c r="E34250" s="41"/>
    </row>
    <row r="34251" spans="4:5" x14ac:dyDescent="0.2">
      <c r="D34251" s="1"/>
      <c r="E34251" s="41"/>
    </row>
    <row r="34252" spans="4:5" x14ac:dyDescent="0.2">
      <c r="D34252" s="1"/>
      <c r="E34252" s="41"/>
    </row>
    <row r="34253" spans="4:5" x14ac:dyDescent="0.2">
      <c r="D34253" s="1"/>
      <c r="E34253" s="41"/>
    </row>
    <row r="34254" spans="4:5" x14ac:dyDescent="0.2">
      <c r="D34254" s="1"/>
      <c r="E34254" s="41"/>
    </row>
    <row r="34255" spans="4:5" x14ac:dyDescent="0.2">
      <c r="D34255" s="1"/>
      <c r="E34255" s="41"/>
    </row>
    <row r="34256" spans="4:5" x14ac:dyDescent="0.2">
      <c r="D34256" s="1"/>
      <c r="E34256" s="41"/>
    </row>
    <row r="34257" spans="4:5" x14ac:dyDescent="0.2">
      <c r="D34257" s="1"/>
      <c r="E34257" s="41"/>
    </row>
    <row r="34258" spans="4:5" x14ac:dyDescent="0.2">
      <c r="D34258" s="1"/>
      <c r="E34258" s="41"/>
    </row>
    <row r="34259" spans="4:5" x14ac:dyDescent="0.2">
      <c r="D34259" s="1"/>
      <c r="E34259" s="41"/>
    </row>
    <row r="34260" spans="4:5" x14ac:dyDescent="0.2">
      <c r="D34260" s="1"/>
      <c r="E34260" s="41"/>
    </row>
    <row r="34261" spans="4:5" x14ac:dyDescent="0.2">
      <c r="D34261" s="1"/>
      <c r="E34261" s="41"/>
    </row>
    <row r="34262" spans="4:5" x14ac:dyDescent="0.2">
      <c r="D34262" s="1"/>
      <c r="E34262" s="41"/>
    </row>
    <row r="34263" spans="4:5" x14ac:dyDescent="0.2">
      <c r="D34263" s="1"/>
      <c r="E34263" s="41"/>
    </row>
    <row r="34264" spans="4:5" x14ac:dyDescent="0.2">
      <c r="D34264" s="1"/>
      <c r="E34264" s="41"/>
    </row>
    <row r="34265" spans="4:5" x14ac:dyDescent="0.2">
      <c r="D34265" s="1"/>
      <c r="E34265" s="41"/>
    </row>
    <row r="34266" spans="4:5" x14ac:dyDescent="0.2">
      <c r="D34266" s="1"/>
      <c r="E34266" s="41"/>
    </row>
    <row r="34267" spans="4:5" x14ac:dyDescent="0.2">
      <c r="D34267" s="1"/>
      <c r="E34267" s="41"/>
    </row>
    <row r="34268" spans="4:5" x14ac:dyDescent="0.2">
      <c r="D34268" s="1"/>
      <c r="E34268" s="41"/>
    </row>
    <row r="34269" spans="4:5" x14ac:dyDescent="0.2">
      <c r="D34269" s="1"/>
      <c r="E34269" s="41"/>
    </row>
    <row r="34270" spans="4:5" x14ac:dyDescent="0.2">
      <c r="D34270" s="1"/>
      <c r="E34270" s="41"/>
    </row>
    <row r="34271" spans="4:5" x14ac:dyDescent="0.2">
      <c r="D34271" s="1"/>
      <c r="E34271" s="41"/>
    </row>
    <row r="34272" spans="4:5" x14ac:dyDescent="0.2">
      <c r="D34272" s="1"/>
      <c r="E34272" s="41"/>
    </row>
    <row r="34273" spans="4:5" x14ac:dyDescent="0.2">
      <c r="D34273" s="1"/>
      <c r="E34273" s="41"/>
    </row>
    <row r="34274" spans="4:5" x14ac:dyDescent="0.2">
      <c r="D34274" s="1"/>
      <c r="E34274" s="41"/>
    </row>
    <row r="34275" spans="4:5" x14ac:dyDescent="0.2">
      <c r="D34275" s="1"/>
      <c r="E34275" s="41"/>
    </row>
    <row r="34276" spans="4:5" x14ac:dyDescent="0.2">
      <c r="D34276" s="1"/>
      <c r="E34276" s="41"/>
    </row>
    <row r="34277" spans="4:5" x14ac:dyDescent="0.2">
      <c r="D34277" s="1"/>
      <c r="E34277" s="41"/>
    </row>
    <row r="34278" spans="4:5" x14ac:dyDescent="0.2">
      <c r="D34278" s="1"/>
      <c r="E34278" s="41"/>
    </row>
    <row r="34279" spans="4:5" x14ac:dyDescent="0.2">
      <c r="D34279" s="1"/>
      <c r="E34279" s="41"/>
    </row>
    <row r="34280" spans="4:5" x14ac:dyDescent="0.2">
      <c r="D34280" s="1"/>
      <c r="E34280" s="41"/>
    </row>
    <row r="34281" spans="4:5" x14ac:dyDescent="0.2">
      <c r="D34281" s="1"/>
      <c r="E34281" s="41"/>
    </row>
    <row r="34282" spans="4:5" x14ac:dyDescent="0.2">
      <c r="D34282" s="1"/>
      <c r="E34282" s="41"/>
    </row>
    <row r="34283" spans="4:5" x14ac:dyDescent="0.2">
      <c r="D34283" s="1"/>
      <c r="E34283" s="41"/>
    </row>
    <row r="34284" spans="4:5" x14ac:dyDescent="0.2">
      <c r="D34284" s="1"/>
      <c r="E34284" s="41"/>
    </row>
    <row r="34285" spans="4:5" x14ac:dyDescent="0.2">
      <c r="D34285" s="1"/>
      <c r="E34285" s="41"/>
    </row>
    <row r="34286" spans="4:5" x14ac:dyDescent="0.2">
      <c r="D34286" s="1"/>
      <c r="E34286" s="41"/>
    </row>
    <row r="34287" spans="4:5" x14ac:dyDescent="0.2">
      <c r="D34287" s="1"/>
      <c r="E34287" s="41"/>
    </row>
    <row r="34288" spans="4:5" x14ac:dyDescent="0.2">
      <c r="D34288" s="1"/>
      <c r="E34288" s="41"/>
    </row>
    <row r="34289" spans="4:5" x14ac:dyDescent="0.2">
      <c r="D34289" s="1"/>
      <c r="E34289" s="41"/>
    </row>
    <row r="34290" spans="4:5" x14ac:dyDescent="0.2">
      <c r="D34290" s="1"/>
      <c r="E34290" s="41"/>
    </row>
    <row r="34291" spans="4:5" x14ac:dyDescent="0.2">
      <c r="D34291" s="1"/>
      <c r="E34291" s="41"/>
    </row>
    <row r="34292" spans="4:5" x14ac:dyDescent="0.2">
      <c r="D34292" s="1"/>
      <c r="E34292" s="41"/>
    </row>
    <row r="34293" spans="4:5" x14ac:dyDescent="0.2">
      <c r="D34293" s="1"/>
      <c r="E34293" s="41"/>
    </row>
    <row r="34294" spans="4:5" x14ac:dyDescent="0.2">
      <c r="D34294" s="1"/>
      <c r="E34294" s="41"/>
    </row>
    <row r="34295" spans="4:5" x14ac:dyDescent="0.2">
      <c r="D34295" s="1"/>
      <c r="E34295" s="41"/>
    </row>
    <row r="34296" spans="4:5" x14ac:dyDescent="0.2">
      <c r="D34296" s="1"/>
      <c r="E34296" s="41"/>
    </row>
    <row r="34297" spans="4:5" x14ac:dyDescent="0.2">
      <c r="D34297" s="1"/>
      <c r="E34297" s="41"/>
    </row>
    <row r="34298" spans="4:5" x14ac:dyDescent="0.2">
      <c r="D34298" s="1"/>
      <c r="E34298" s="41"/>
    </row>
    <row r="34299" spans="4:5" x14ac:dyDescent="0.2">
      <c r="D34299" s="1"/>
      <c r="E34299" s="41"/>
    </row>
    <row r="34300" spans="4:5" x14ac:dyDescent="0.2">
      <c r="D34300" s="1"/>
      <c r="E34300" s="41"/>
    </row>
    <row r="34301" spans="4:5" x14ac:dyDescent="0.2">
      <c r="D34301" s="1"/>
      <c r="E34301" s="41"/>
    </row>
    <row r="34302" spans="4:5" x14ac:dyDescent="0.2">
      <c r="D34302" s="1"/>
      <c r="E34302" s="41"/>
    </row>
    <row r="34303" spans="4:5" x14ac:dyDescent="0.2">
      <c r="D34303" s="1"/>
      <c r="E34303" s="41"/>
    </row>
    <row r="34304" spans="4:5" x14ac:dyDescent="0.2">
      <c r="D34304" s="1"/>
      <c r="E34304" s="41"/>
    </row>
    <row r="34305" spans="4:5" x14ac:dyDescent="0.2">
      <c r="D34305" s="1"/>
      <c r="E34305" s="41"/>
    </row>
    <row r="34306" spans="4:5" x14ac:dyDescent="0.2">
      <c r="D34306" s="1"/>
      <c r="E34306" s="41"/>
    </row>
    <row r="34307" spans="4:5" x14ac:dyDescent="0.2">
      <c r="D34307" s="1"/>
      <c r="E34307" s="41"/>
    </row>
    <row r="34308" spans="4:5" x14ac:dyDescent="0.2">
      <c r="D34308" s="1"/>
      <c r="E34308" s="41"/>
    </row>
    <row r="34309" spans="4:5" x14ac:dyDescent="0.2">
      <c r="D34309" s="1"/>
      <c r="E34309" s="41"/>
    </row>
    <row r="34310" spans="4:5" x14ac:dyDescent="0.2">
      <c r="D34310" s="1"/>
      <c r="E34310" s="41"/>
    </row>
    <row r="34311" spans="4:5" x14ac:dyDescent="0.2">
      <c r="D34311" s="1"/>
      <c r="E34311" s="41"/>
    </row>
    <row r="34312" spans="4:5" x14ac:dyDescent="0.2">
      <c r="D34312" s="1"/>
      <c r="E34312" s="41"/>
    </row>
    <row r="34313" spans="4:5" x14ac:dyDescent="0.2">
      <c r="D34313" s="1"/>
      <c r="E34313" s="41"/>
    </row>
    <row r="34314" spans="4:5" x14ac:dyDescent="0.2">
      <c r="D34314" s="1"/>
      <c r="E34314" s="41"/>
    </row>
    <row r="34315" spans="4:5" x14ac:dyDescent="0.2">
      <c r="D34315" s="1"/>
      <c r="E34315" s="41"/>
    </row>
    <row r="34316" spans="4:5" x14ac:dyDescent="0.2">
      <c r="D34316" s="1"/>
      <c r="E34316" s="41"/>
    </row>
    <row r="34317" spans="4:5" x14ac:dyDescent="0.2">
      <c r="D34317" s="1"/>
      <c r="E34317" s="41"/>
    </row>
    <row r="34318" spans="4:5" x14ac:dyDescent="0.2">
      <c r="D34318" s="1"/>
      <c r="E34318" s="41"/>
    </row>
    <row r="34319" spans="4:5" x14ac:dyDescent="0.2">
      <c r="D34319" s="1"/>
      <c r="E34319" s="41"/>
    </row>
    <row r="34320" spans="4:5" x14ac:dyDescent="0.2">
      <c r="D34320" s="1"/>
      <c r="E34320" s="41"/>
    </row>
    <row r="34321" spans="4:5" x14ac:dyDescent="0.2">
      <c r="D34321" s="1"/>
      <c r="E34321" s="41"/>
    </row>
    <row r="34322" spans="4:5" x14ac:dyDescent="0.2">
      <c r="D34322" s="1"/>
      <c r="E34322" s="41"/>
    </row>
    <row r="34323" spans="4:5" x14ac:dyDescent="0.2">
      <c r="D34323" s="1"/>
      <c r="E34323" s="41"/>
    </row>
    <row r="34324" spans="4:5" x14ac:dyDescent="0.2">
      <c r="D34324" s="1"/>
      <c r="E34324" s="41"/>
    </row>
    <row r="34325" spans="4:5" x14ac:dyDescent="0.2">
      <c r="D34325" s="1"/>
      <c r="E34325" s="41"/>
    </row>
    <row r="34326" spans="4:5" x14ac:dyDescent="0.2">
      <c r="D34326" s="1"/>
      <c r="E34326" s="41"/>
    </row>
    <row r="34327" spans="4:5" x14ac:dyDescent="0.2">
      <c r="D34327" s="1"/>
      <c r="E34327" s="41"/>
    </row>
    <row r="34328" spans="4:5" x14ac:dyDescent="0.2">
      <c r="D34328" s="1"/>
      <c r="E34328" s="41"/>
    </row>
    <row r="34329" spans="4:5" x14ac:dyDescent="0.2">
      <c r="D34329" s="1"/>
      <c r="E34329" s="41"/>
    </row>
    <row r="34330" spans="4:5" x14ac:dyDescent="0.2">
      <c r="D34330" s="1"/>
      <c r="E34330" s="41"/>
    </row>
    <row r="34331" spans="4:5" x14ac:dyDescent="0.2">
      <c r="D34331" s="1"/>
      <c r="E34331" s="41"/>
    </row>
    <row r="34332" spans="4:5" x14ac:dyDescent="0.2">
      <c r="D34332" s="1"/>
      <c r="E34332" s="41"/>
    </row>
    <row r="34333" spans="4:5" x14ac:dyDescent="0.2">
      <c r="D34333" s="1"/>
      <c r="E34333" s="41"/>
    </row>
    <row r="34334" spans="4:5" x14ac:dyDescent="0.2">
      <c r="D34334" s="1"/>
      <c r="E34334" s="41"/>
    </row>
    <row r="34335" spans="4:5" x14ac:dyDescent="0.2">
      <c r="D34335" s="1"/>
      <c r="E34335" s="41"/>
    </row>
    <row r="34336" spans="4:5" x14ac:dyDescent="0.2">
      <c r="D34336" s="1"/>
      <c r="E34336" s="41"/>
    </row>
    <row r="34337" spans="4:5" x14ac:dyDescent="0.2">
      <c r="D34337" s="1"/>
      <c r="E34337" s="41"/>
    </row>
    <row r="34338" spans="4:5" x14ac:dyDescent="0.2">
      <c r="D34338" s="1"/>
      <c r="E34338" s="41"/>
    </row>
    <row r="34339" spans="4:5" x14ac:dyDescent="0.2">
      <c r="D34339" s="1"/>
      <c r="E34339" s="41"/>
    </row>
    <row r="34340" spans="4:5" x14ac:dyDescent="0.2">
      <c r="D34340" s="1"/>
      <c r="E34340" s="41"/>
    </row>
    <row r="34341" spans="4:5" x14ac:dyDescent="0.2">
      <c r="D34341" s="1"/>
      <c r="E34341" s="41"/>
    </row>
    <row r="34342" spans="4:5" x14ac:dyDescent="0.2">
      <c r="D34342" s="1"/>
      <c r="E34342" s="41"/>
    </row>
    <row r="34343" spans="4:5" x14ac:dyDescent="0.2">
      <c r="D34343" s="1"/>
      <c r="E34343" s="41"/>
    </row>
    <row r="34344" spans="4:5" x14ac:dyDescent="0.2">
      <c r="D34344" s="1"/>
      <c r="E34344" s="41"/>
    </row>
    <row r="34345" spans="4:5" x14ac:dyDescent="0.2">
      <c r="D34345" s="1"/>
      <c r="E34345" s="41"/>
    </row>
    <row r="34346" spans="4:5" x14ac:dyDescent="0.2">
      <c r="D34346" s="1"/>
      <c r="E34346" s="41"/>
    </row>
    <row r="34347" spans="4:5" x14ac:dyDescent="0.2">
      <c r="D34347" s="1"/>
      <c r="E34347" s="41"/>
    </row>
    <row r="34348" spans="4:5" x14ac:dyDescent="0.2">
      <c r="D34348" s="1"/>
      <c r="E34348" s="41"/>
    </row>
    <row r="34349" spans="4:5" x14ac:dyDescent="0.2">
      <c r="D34349" s="1"/>
      <c r="E34349" s="41"/>
    </row>
    <row r="34350" spans="4:5" x14ac:dyDescent="0.2">
      <c r="D34350" s="1"/>
      <c r="E34350" s="41"/>
    </row>
    <row r="34351" spans="4:5" x14ac:dyDescent="0.2">
      <c r="D34351" s="1"/>
      <c r="E34351" s="41"/>
    </row>
    <row r="34352" spans="4:5" x14ac:dyDescent="0.2">
      <c r="D34352" s="1"/>
      <c r="E34352" s="41"/>
    </row>
    <row r="34353" spans="4:5" x14ac:dyDescent="0.2">
      <c r="D34353" s="1"/>
      <c r="E34353" s="41"/>
    </row>
    <row r="34354" spans="4:5" x14ac:dyDescent="0.2">
      <c r="D34354" s="1"/>
      <c r="E34354" s="41"/>
    </row>
    <row r="34355" spans="4:5" x14ac:dyDescent="0.2">
      <c r="D34355" s="1"/>
      <c r="E34355" s="41"/>
    </row>
    <row r="34356" spans="4:5" x14ac:dyDescent="0.2">
      <c r="D34356" s="1"/>
      <c r="E34356" s="41"/>
    </row>
    <row r="34357" spans="4:5" x14ac:dyDescent="0.2">
      <c r="D34357" s="1"/>
      <c r="E34357" s="41"/>
    </row>
    <row r="34358" spans="4:5" x14ac:dyDescent="0.2">
      <c r="D34358" s="1"/>
      <c r="E34358" s="41"/>
    </row>
    <row r="34359" spans="4:5" x14ac:dyDescent="0.2">
      <c r="D34359" s="1"/>
      <c r="E34359" s="41"/>
    </row>
    <row r="34360" spans="4:5" x14ac:dyDescent="0.2">
      <c r="D34360" s="1"/>
      <c r="E34360" s="41"/>
    </row>
    <row r="34361" spans="4:5" x14ac:dyDescent="0.2">
      <c r="D34361" s="1"/>
      <c r="E34361" s="41"/>
    </row>
    <row r="34362" spans="4:5" x14ac:dyDescent="0.2">
      <c r="D34362" s="1"/>
      <c r="E34362" s="41"/>
    </row>
    <row r="34363" spans="4:5" x14ac:dyDescent="0.2">
      <c r="D34363" s="1"/>
      <c r="E34363" s="41"/>
    </row>
    <row r="34364" spans="4:5" x14ac:dyDescent="0.2">
      <c r="D34364" s="1"/>
      <c r="E34364" s="41"/>
    </row>
    <row r="34365" spans="4:5" x14ac:dyDescent="0.2">
      <c r="D34365" s="1"/>
      <c r="E34365" s="41"/>
    </row>
    <row r="34366" spans="4:5" x14ac:dyDescent="0.2">
      <c r="D34366" s="1"/>
      <c r="E34366" s="41"/>
    </row>
    <row r="34367" spans="4:5" x14ac:dyDescent="0.2">
      <c r="D34367" s="1"/>
      <c r="E34367" s="41"/>
    </row>
    <row r="34368" spans="4:5" x14ac:dyDescent="0.2">
      <c r="D34368" s="1"/>
      <c r="E34368" s="41"/>
    </row>
    <row r="34369" spans="4:5" x14ac:dyDescent="0.2">
      <c r="D34369" s="1"/>
      <c r="E34369" s="41"/>
    </row>
    <row r="34370" spans="4:5" x14ac:dyDescent="0.2">
      <c r="D34370" s="1"/>
      <c r="E34370" s="41"/>
    </row>
    <row r="34371" spans="4:5" x14ac:dyDescent="0.2">
      <c r="D34371" s="1"/>
      <c r="E34371" s="41"/>
    </row>
    <row r="34372" spans="4:5" x14ac:dyDescent="0.2">
      <c r="D34372" s="1"/>
      <c r="E34372" s="41"/>
    </row>
    <row r="34373" spans="4:5" x14ac:dyDescent="0.2">
      <c r="D34373" s="1"/>
      <c r="E34373" s="41"/>
    </row>
    <row r="34374" spans="4:5" x14ac:dyDescent="0.2">
      <c r="D34374" s="1"/>
      <c r="E34374" s="41"/>
    </row>
    <row r="34375" spans="4:5" x14ac:dyDescent="0.2">
      <c r="D34375" s="1"/>
      <c r="E34375" s="41"/>
    </row>
    <row r="34376" spans="4:5" x14ac:dyDescent="0.2">
      <c r="D34376" s="1"/>
      <c r="E34376" s="41"/>
    </row>
    <row r="34377" spans="4:5" x14ac:dyDescent="0.2">
      <c r="D34377" s="1"/>
      <c r="E34377" s="41"/>
    </row>
    <row r="34378" spans="4:5" x14ac:dyDescent="0.2">
      <c r="D34378" s="1"/>
      <c r="E34378" s="41"/>
    </row>
    <row r="34379" spans="4:5" x14ac:dyDescent="0.2">
      <c r="D34379" s="1"/>
      <c r="E34379" s="41"/>
    </row>
    <row r="34380" spans="4:5" x14ac:dyDescent="0.2">
      <c r="D34380" s="1"/>
      <c r="E34380" s="41"/>
    </row>
    <row r="34381" spans="4:5" x14ac:dyDescent="0.2">
      <c r="D34381" s="1"/>
      <c r="E34381" s="41"/>
    </row>
    <row r="34382" spans="4:5" x14ac:dyDescent="0.2">
      <c r="D34382" s="1"/>
      <c r="E34382" s="41"/>
    </row>
    <row r="34383" spans="4:5" x14ac:dyDescent="0.2">
      <c r="D34383" s="1"/>
      <c r="E34383" s="41"/>
    </row>
    <row r="34384" spans="4:5" x14ac:dyDescent="0.2">
      <c r="D34384" s="1"/>
      <c r="E34384" s="41"/>
    </row>
    <row r="34385" spans="4:5" x14ac:dyDescent="0.2">
      <c r="D34385" s="1"/>
      <c r="E34385" s="41"/>
    </row>
    <row r="34386" spans="4:5" x14ac:dyDescent="0.2">
      <c r="D34386" s="1"/>
      <c r="E34386" s="41"/>
    </row>
    <row r="34387" spans="4:5" x14ac:dyDescent="0.2">
      <c r="D34387" s="1"/>
      <c r="E34387" s="41"/>
    </row>
    <row r="34388" spans="4:5" x14ac:dyDescent="0.2">
      <c r="D34388" s="1"/>
      <c r="E34388" s="41"/>
    </row>
    <row r="34389" spans="4:5" x14ac:dyDescent="0.2">
      <c r="D34389" s="1"/>
      <c r="E34389" s="41"/>
    </row>
    <row r="34390" spans="4:5" x14ac:dyDescent="0.2">
      <c r="D34390" s="1"/>
      <c r="E34390" s="41"/>
    </row>
    <row r="34391" spans="4:5" x14ac:dyDescent="0.2">
      <c r="D34391" s="1"/>
      <c r="E34391" s="41"/>
    </row>
    <row r="34392" spans="4:5" x14ac:dyDescent="0.2">
      <c r="D34392" s="1"/>
      <c r="E34392" s="41"/>
    </row>
    <row r="34393" spans="4:5" x14ac:dyDescent="0.2">
      <c r="D34393" s="1"/>
      <c r="E34393" s="41"/>
    </row>
    <row r="34394" spans="4:5" x14ac:dyDescent="0.2">
      <c r="D34394" s="1"/>
      <c r="E34394" s="41"/>
    </row>
    <row r="34395" spans="4:5" x14ac:dyDescent="0.2">
      <c r="D34395" s="1"/>
      <c r="E34395" s="41"/>
    </row>
    <row r="34396" spans="4:5" x14ac:dyDescent="0.2">
      <c r="D34396" s="1"/>
      <c r="E34396" s="41"/>
    </row>
    <row r="34397" spans="4:5" x14ac:dyDescent="0.2">
      <c r="D34397" s="1"/>
      <c r="E34397" s="41"/>
    </row>
    <row r="34398" spans="4:5" x14ac:dyDescent="0.2">
      <c r="D34398" s="1"/>
      <c r="E34398" s="41"/>
    </row>
    <row r="34399" spans="4:5" x14ac:dyDescent="0.2">
      <c r="D34399" s="1"/>
      <c r="E34399" s="41"/>
    </row>
    <row r="34400" spans="4:5" x14ac:dyDescent="0.2">
      <c r="D34400" s="1"/>
      <c r="E34400" s="41"/>
    </row>
    <row r="34401" spans="4:5" x14ac:dyDescent="0.2">
      <c r="D34401" s="1"/>
      <c r="E34401" s="41"/>
    </row>
    <row r="34402" spans="4:5" x14ac:dyDescent="0.2">
      <c r="D34402" s="1"/>
      <c r="E34402" s="41"/>
    </row>
    <row r="34403" spans="4:5" x14ac:dyDescent="0.2">
      <c r="D34403" s="1"/>
      <c r="E34403" s="41"/>
    </row>
    <row r="34404" spans="4:5" x14ac:dyDescent="0.2">
      <c r="D34404" s="1"/>
      <c r="E34404" s="41"/>
    </row>
    <row r="34405" spans="4:5" x14ac:dyDescent="0.2">
      <c r="D34405" s="1"/>
      <c r="E34405" s="41"/>
    </row>
    <row r="34406" spans="4:5" x14ac:dyDescent="0.2">
      <c r="D34406" s="1"/>
      <c r="E34406" s="41"/>
    </row>
    <row r="34407" spans="4:5" x14ac:dyDescent="0.2">
      <c r="D34407" s="1"/>
      <c r="E34407" s="41"/>
    </row>
    <row r="34408" spans="4:5" x14ac:dyDescent="0.2">
      <c r="D34408" s="1"/>
      <c r="E34408" s="41"/>
    </row>
    <row r="34409" spans="4:5" x14ac:dyDescent="0.2">
      <c r="D34409" s="1"/>
      <c r="E34409" s="41"/>
    </row>
    <row r="34410" spans="4:5" x14ac:dyDescent="0.2">
      <c r="D34410" s="1"/>
      <c r="E34410" s="41"/>
    </row>
    <row r="34411" spans="4:5" x14ac:dyDescent="0.2">
      <c r="D34411" s="1"/>
      <c r="E34411" s="41"/>
    </row>
    <row r="34412" spans="4:5" x14ac:dyDescent="0.2">
      <c r="D34412" s="1"/>
      <c r="E34412" s="41"/>
    </row>
    <row r="34413" spans="4:5" x14ac:dyDescent="0.2">
      <c r="D34413" s="1"/>
      <c r="E34413" s="41"/>
    </row>
    <row r="34414" spans="4:5" x14ac:dyDescent="0.2">
      <c r="D34414" s="1"/>
      <c r="E34414" s="41"/>
    </row>
    <row r="34415" spans="4:5" x14ac:dyDescent="0.2">
      <c r="D34415" s="1"/>
      <c r="E34415" s="41"/>
    </row>
    <row r="34416" spans="4:5" x14ac:dyDescent="0.2">
      <c r="D34416" s="1"/>
      <c r="E34416" s="41"/>
    </row>
    <row r="34417" spans="4:5" x14ac:dyDescent="0.2">
      <c r="D34417" s="1"/>
      <c r="E34417" s="41"/>
    </row>
    <row r="34418" spans="4:5" x14ac:dyDescent="0.2">
      <c r="D34418" s="1"/>
      <c r="E34418" s="41"/>
    </row>
    <row r="34419" spans="4:5" x14ac:dyDescent="0.2">
      <c r="D34419" s="1"/>
      <c r="E34419" s="41"/>
    </row>
    <row r="34420" spans="4:5" x14ac:dyDescent="0.2">
      <c r="D34420" s="1"/>
      <c r="E34420" s="41"/>
    </row>
    <row r="34421" spans="4:5" x14ac:dyDescent="0.2">
      <c r="D34421" s="1"/>
      <c r="E34421" s="41"/>
    </row>
    <row r="34422" spans="4:5" x14ac:dyDescent="0.2">
      <c r="D34422" s="1"/>
      <c r="E34422" s="41"/>
    </row>
    <row r="34423" spans="4:5" x14ac:dyDescent="0.2">
      <c r="D34423" s="1"/>
      <c r="E34423" s="41"/>
    </row>
    <row r="34424" spans="4:5" x14ac:dyDescent="0.2">
      <c r="D34424" s="1"/>
      <c r="E34424" s="41"/>
    </row>
    <row r="34425" spans="4:5" x14ac:dyDescent="0.2">
      <c r="D34425" s="1"/>
      <c r="E34425" s="41"/>
    </row>
    <row r="34426" spans="4:5" x14ac:dyDescent="0.2">
      <c r="D34426" s="1"/>
      <c r="E34426" s="41"/>
    </row>
    <row r="34427" spans="4:5" x14ac:dyDescent="0.2">
      <c r="D34427" s="1"/>
      <c r="E34427" s="41"/>
    </row>
    <row r="34428" spans="4:5" x14ac:dyDescent="0.2">
      <c r="D34428" s="1"/>
      <c r="E34428" s="41"/>
    </row>
    <row r="34429" spans="4:5" x14ac:dyDescent="0.2">
      <c r="D34429" s="1"/>
      <c r="E34429" s="41"/>
    </row>
    <row r="34430" spans="4:5" x14ac:dyDescent="0.2">
      <c r="D34430" s="1"/>
      <c r="E34430" s="41"/>
    </row>
    <row r="34431" spans="4:5" x14ac:dyDescent="0.2">
      <c r="D34431" s="1"/>
      <c r="E34431" s="41"/>
    </row>
    <row r="34432" spans="4:5" x14ac:dyDescent="0.2">
      <c r="D34432" s="1"/>
      <c r="E34432" s="41"/>
    </row>
    <row r="34433" spans="4:5" x14ac:dyDescent="0.2">
      <c r="D34433" s="1"/>
      <c r="E34433" s="41"/>
    </row>
    <row r="34434" spans="4:5" x14ac:dyDescent="0.2">
      <c r="D34434" s="1"/>
      <c r="E34434" s="41"/>
    </row>
    <row r="34435" spans="4:5" x14ac:dyDescent="0.2">
      <c r="D34435" s="1"/>
      <c r="E34435" s="41"/>
    </row>
    <row r="34436" spans="4:5" x14ac:dyDescent="0.2">
      <c r="D34436" s="1"/>
      <c r="E34436" s="41"/>
    </row>
    <row r="34437" spans="4:5" x14ac:dyDescent="0.2">
      <c r="D34437" s="1"/>
      <c r="E34437" s="41"/>
    </row>
    <row r="34438" spans="4:5" x14ac:dyDescent="0.2">
      <c r="D34438" s="1"/>
      <c r="E34438" s="41"/>
    </row>
    <row r="34439" spans="4:5" x14ac:dyDescent="0.2">
      <c r="D34439" s="1"/>
      <c r="E34439" s="41"/>
    </row>
    <row r="34440" spans="4:5" x14ac:dyDescent="0.2">
      <c r="D34440" s="1"/>
      <c r="E34440" s="41"/>
    </row>
    <row r="34441" spans="4:5" x14ac:dyDescent="0.2">
      <c r="D34441" s="1"/>
      <c r="E34441" s="41"/>
    </row>
    <row r="34442" spans="4:5" x14ac:dyDescent="0.2">
      <c r="D34442" s="1"/>
      <c r="E34442" s="41"/>
    </row>
    <row r="34443" spans="4:5" x14ac:dyDescent="0.2">
      <c r="D34443" s="1"/>
      <c r="E34443" s="41"/>
    </row>
    <row r="34444" spans="4:5" x14ac:dyDescent="0.2">
      <c r="D34444" s="1"/>
      <c r="E34444" s="41"/>
    </row>
    <row r="34445" spans="4:5" x14ac:dyDescent="0.2">
      <c r="D34445" s="1"/>
      <c r="E34445" s="41"/>
    </row>
    <row r="34446" spans="4:5" x14ac:dyDescent="0.2">
      <c r="D34446" s="1"/>
      <c r="E34446" s="41"/>
    </row>
    <row r="34447" spans="4:5" x14ac:dyDescent="0.2">
      <c r="D34447" s="1"/>
      <c r="E34447" s="41"/>
    </row>
    <row r="34448" spans="4:5" x14ac:dyDescent="0.2">
      <c r="D34448" s="1"/>
      <c r="E34448" s="41"/>
    </row>
    <row r="34449" spans="4:5" x14ac:dyDescent="0.2">
      <c r="D34449" s="1"/>
      <c r="E34449" s="41"/>
    </row>
    <row r="34450" spans="4:5" x14ac:dyDescent="0.2">
      <c r="D34450" s="1"/>
      <c r="E34450" s="41"/>
    </row>
    <row r="34451" spans="4:5" x14ac:dyDescent="0.2">
      <c r="D34451" s="1"/>
      <c r="E34451" s="41"/>
    </row>
    <row r="34452" spans="4:5" x14ac:dyDescent="0.2">
      <c r="D34452" s="1"/>
      <c r="E34452" s="41"/>
    </row>
    <row r="34453" spans="4:5" x14ac:dyDescent="0.2">
      <c r="D34453" s="1"/>
      <c r="E34453" s="41"/>
    </row>
    <row r="34454" spans="4:5" x14ac:dyDescent="0.2">
      <c r="D34454" s="1"/>
      <c r="E34454" s="41"/>
    </row>
    <row r="34455" spans="4:5" x14ac:dyDescent="0.2">
      <c r="D34455" s="1"/>
      <c r="E34455" s="41"/>
    </row>
    <row r="34456" spans="4:5" x14ac:dyDescent="0.2">
      <c r="D34456" s="1"/>
      <c r="E34456" s="41"/>
    </row>
    <row r="34457" spans="4:5" x14ac:dyDescent="0.2">
      <c r="D34457" s="1"/>
      <c r="E34457" s="41"/>
    </row>
    <row r="34458" spans="4:5" x14ac:dyDescent="0.2">
      <c r="D34458" s="1"/>
      <c r="E34458" s="41"/>
    </row>
    <row r="34459" spans="4:5" x14ac:dyDescent="0.2">
      <c r="D34459" s="1"/>
      <c r="E34459" s="41"/>
    </row>
    <row r="34460" spans="4:5" x14ac:dyDescent="0.2">
      <c r="D34460" s="1"/>
      <c r="E34460" s="41"/>
    </row>
    <row r="34461" spans="4:5" x14ac:dyDescent="0.2">
      <c r="D34461" s="1"/>
      <c r="E34461" s="41"/>
    </row>
    <row r="34462" spans="4:5" x14ac:dyDescent="0.2">
      <c r="D34462" s="1"/>
      <c r="E34462" s="41"/>
    </row>
    <row r="34463" spans="4:5" x14ac:dyDescent="0.2">
      <c r="D34463" s="1"/>
      <c r="E34463" s="41"/>
    </row>
    <row r="34464" spans="4:5" x14ac:dyDescent="0.2">
      <c r="D34464" s="1"/>
      <c r="E34464" s="41"/>
    </row>
    <row r="34465" spans="4:5" x14ac:dyDescent="0.2">
      <c r="D34465" s="1"/>
      <c r="E34465" s="41"/>
    </row>
    <row r="34466" spans="4:5" x14ac:dyDescent="0.2">
      <c r="D34466" s="1"/>
      <c r="E34466" s="41"/>
    </row>
    <row r="34467" spans="4:5" x14ac:dyDescent="0.2">
      <c r="D34467" s="1"/>
      <c r="E34467" s="41"/>
    </row>
    <row r="34468" spans="4:5" x14ac:dyDescent="0.2">
      <c r="D34468" s="1"/>
      <c r="E34468" s="41"/>
    </row>
    <row r="34469" spans="4:5" x14ac:dyDescent="0.2">
      <c r="D34469" s="1"/>
      <c r="E34469" s="41"/>
    </row>
    <row r="34470" spans="4:5" x14ac:dyDescent="0.2">
      <c r="D34470" s="1"/>
      <c r="E34470" s="41"/>
    </row>
    <row r="34471" spans="4:5" x14ac:dyDescent="0.2">
      <c r="D34471" s="1"/>
      <c r="E34471" s="41"/>
    </row>
    <row r="34472" spans="4:5" x14ac:dyDescent="0.2">
      <c r="D34472" s="1"/>
      <c r="E34472" s="41"/>
    </row>
    <row r="34473" spans="4:5" x14ac:dyDescent="0.2">
      <c r="D34473" s="1"/>
      <c r="E34473" s="41"/>
    </row>
    <row r="34474" spans="4:5" x14ac:dyDescent="0.2">
      <c r="D34474" s="1"/>
      <c r="E34474" s="41"/>
    </row>
    <row r="34475" spans="4:5" x14ac:dyDescent="0.2">
      <c r="D34475" s="1"/>
      <c r="E34475" s="41"/>
    </row>
    <row r="34476" spans="4:5" x14ac:dyDescent="0.2">
      <c r="D34476" s="1"/>
      <c r="E34476" s="41"/>
    </row>
    <row r="34477" spans="4:5" x14ac:dyDescent="0.2">
      <c r="D34477" s="1"/>
      <c r="E34477" s="41"/>
    </row>
    <row r="34478" spans="4:5" x14ac:dyDescent="0.2">
      <c r="D34478" s="1"/>
      <c r="E34478" s="41"/>
    </row>
    <row r="34479" spans="4:5" x14ac:dyDescent="0.2">
      <c r="D34479" s="1"/>
      <c r="E34479" s="41"/>
    </row>
    <row r="34480" spans="4:5" x14ac:dyDescent="0.2">
      <c r="D34480" s="1"/>
      <c r="E34480" s="41"/>
    </row>
    <row r="34481" spans="4:5" x14ac:dyDescent="0.2">
      <c r="D34481" s="1"/>
      <c r="E34481" s="41"/>
    </row>
    <row r="34482" spans="4:5" x14ac:dyDescent="0.2">
      <c r="D34482" s="1"/>
      <c r="E34482" s="41"/>
    </row>
    <row r="34483" spans="4:5" x14ac:dyDescent="0.2">
      <c r="D34483" s="1"/>
      <c r="E34483" s="41"/>
    </row>
    <row r="34484" spans="4:5" x14ac:dyDescent="0.2">
      <c r="D34484" s="1"/>
      <c r="E34484" s="41"/>
    </row>
    <row r="34485" spans="4:5" x14ac:dyDescent="0.2">
      <c r="D34485" s="1"/>
      <c r="E34485" s="41"/>
    </row>
    <row r="34486" spans="4:5" x14ac:dyDescent="0.2">
      <c r="D34486" s="1"/>
      <c r="E34486" s="41"/>
    </row>
    <row r="34487" spans="4:5" x14ac:dyDescent="0.2">
      <c r="D34487" s="1"/>
      <c r="E34487" s="41"/>
    </row>
    <row r="34488" spans="4:5" x14ac:dyDescent="0.2">
      <c r="D34488" s="1"/>
      <c r="E34488" s="41"/>
    </row>
    <row r="34489" spans="4:5" x14ac:dyDescent="0.2">
      <c r="D34489" s="1"/>
      <c r="E34489" s="41"/>
    </row>
    <row r="34490" spans="4:5" x14ac:dyDescent="0.2">
      <c r="D34490" s="1"/>
      <c r="E34490" s="41"/>
    </row>
    <row r="34491" spans="4:5" x14ac:dyDescent="0.2">
      <c r="D34491" s="1"/>
      <c r="E34491" s="41"/>
    </row>
    <row r="34492" spans="4:5" x14ac:dyDescent="0.2">
      <c r="D34492" s="1"/>
      <c r="E34492" s="41"/>
    </row>
    <row r="34493" spans="4:5" x14ac:dyDescent="0.2">
      <c r="D34493" s="1"/>
      <c r="E34493" s="41"/>
    </row>
    <row r="34494" spans="4:5" x14ac:dyDescent="0.2">
      <c r="D34494" s="1"/>
      <c r="E34494" s="41"/>
    </row>
    <row r="34495" spans="4:5" x14ac:dyDescent="0.2">
      <c r="D34495" s="1"/>
      <c r="E34495" s="41"/>
    </row>
    <row r="34496" spans="4:5" x14ac:dyDescent="0.2">
      <c r="D34496" s="1"/>
      <c r="E34496" s="41"/>
    </row>
    <row r="34497" spans="4:5" x14ac:dyDescent="0.2">
      <c r="D34497" s="1"/>
      <c r="E34497" s="41"/>
    </row>
    <row r="34498" spans="4:5" x14ac:dyDescent="0.2">
      <c r="D34498" s="1"/>
      <c r="E34498" s="41"/>
    </row>
    <row r="34499" spans="4:5" x14ac:dyDescent="0.2">
      <c r="D34499" s="1"/>
      <c r="E34499" s="41"/>
    </row>
    <row r="34500" spans="4:5" x14ac:dyDescent="0.2">
      <c r="D34500" s="1"/>
      <c r="E34500" s="41"/>
    </row>
    <row r="34501" spans="4:5" x14ac:dyDescent="0.2">
      <c r="D34501" s="1"/>
      <c r="E34501" s="41"/>
    </row>
    <row r="34502" spans="4:5" x14ac:dyDescent="0.2">
      <c r="D34502" s="1"/>
      <c r="E34502" s="41"/>
    </row>
    <row r="34503" spans="4:5" x14ac:dyDescent="0.2">
      <c r="D34503" s="1"/>
      <c r="E34503" s="41"/>
    </row>
    <row r="34504" spans="4:5" x14ac:dyDescent="0.2">
      <c r="D34504" s="1"/>
      <c r="E34504" s="41"/>
    </row>
    <row r="34505" spans="4:5" x14ac:dyDescent="0.2">
      <c r="D34505" s="1"/>
      <c r="E34505" s="41"/>
    </row>
    <row r="34506" spans="4:5" x14ac:dyDescent="0.2">
      <c r="D34506" s="1"/>
      <c r="E34506" s="41"/>
    </row>
    <row r="34507" spans="4:5" x14ac:dyDescent="0.2">
      <c r="D34507" s="1"/>
      <c r="E34507" s="41"/>
    </row>
    <row r="34508" spans="4:5" x14ac:dyDescent="0.2">
      <c r="D34508" s="1"/>
      <c r="E34508" s="41"/>
    </row>
    <row r="34509" spans="4:5" x14ac:dyDescent="0.2">
      <c r="D34509" s="1"/>
      <c r="E34509" s="41"/>
    </row>
    <row r="34510" spans="4:5" x14ac:dyDescent="0.2">
      <c r="D34510" s="1"/>
      <c r="E34510" s="41"/>
    </row>
    <row r="34511" spans="4:5" x14ac:dyDescent="0.2">
      <c r="D34511" s="1"/>
      <c r="E34511" s="41"/>
    </row>
    <row r="34512" spans="4:5" x14ac:dyDescent="0.2">
      <c r="D34512" s="1"/>
      <c r="E34512" s="41"/>
    </row>
    <row r="34513" spans="4:5" x14ac:dyDescent="0.2">
      <c r="D34513" s="1"/>
      <c r="E34513" s="41"/>
    </row>
    <row r="34514" spans="4:5" x14ac:dyDescent="0.2">
      <c r="D34514" s="1"/>
      <c r="E34514" s="41"/>
    </row>
    <row r="34515" spans="4:5" x14ac:dyDescent="0.2">
      <c r="D34515" s="1"/>
      <c r="E34515" s="41"/>
    </row>
    <row r="34516" spans="4:5" x14ac:dyDescent="0.2">
      <c r="D34516" s="1"/>
      <c r="E34516" s="41"/>
    </row>
    <row r="34517" spans="4:5" x14ac:dyDescent="0.2">
      <c r="D34517" s="1"/>
      <c r="E34517" s="41"/>
    </row>
    <row r="34518" spans="4:5" x14ac:dyDescent="0.2">
      <c r="D34518" s="1"/>
      <c r="E34518" s="41"/>
    </row>
    <row r="34519" spans="4:5" x14ac:dyDescent="0.2">
      <c r="D34519" s="1"/>
      <c r="E34519" s="41"/>
    </row>
    <row r="34520" spans="4:5" x14ac:dyDescent="0.2">
      <c r="D34520" s="1"/>
      <c r="E34520" s="41"/>
    </row>
    <row r="34521" spans="4:5" x14ac:dyDescent="0.2">
      <c r="D34521" s="1"/>
      <c r="E34521" s="41"/>
    </row>
    <row r="34522" spans="4:5" x14ac:dyDescent="0.2">
      <c r="D34522" s="1"/>
      <c r="E34522" s="41"/>
    </row>
    <row r="34523" spans="4:5" x14ac:dyDescent="0.2">
      <c r="D34523" s="1"/>
      <c r="E34523" s="41"/>
    </row>
    <row r="34524" spans="4:5" x14ac:dyDescent="0.2">
      <c r="D34524" s="1"/>
      <c r="E34524" s="41"/>
    </row>
    <row r="34525" spans="4:5" x14ac:dyDescent="0.2">
      <c r="D34525" s="1"/>
      <c r="E34525" s="41"/>
    </row>
    <row r="34526" spans="4:5" x14ac:dyDescent="0.2">
      <c r="D34526" s="1"/>
      <c r="E34526" s="41"/>
    </row>
    <row r="34527" spans="4:5" x14ac:dyDescent="0.2">
      <c r="D34527" s="1"/>
      <c r="E34527" s="41"/>
    </row>
    <row r="34528" spans="4:5" x14ac:dyDescent="0.2">
      <c r="D34528" s="1"/>
      <c r="E34528" s="41"/>
    </row>
    <row r="34529" spans="4:5" x14ac:dyDescent="0.2">
      <c r="D34529" s="1"/>
      <c r="E34529" s="41"/>
    </row>
    <row r="34530" spans="4:5" x14ac:dyDescent="0.2">
      <c r="D34530" s="1"/>
      <c r="E34530" s="41"/>
    </row>
    <row r="34531" spans="4:5" x14ac:dyDescent="0.2">
      <c r="D34531" s="1"/>
      <c r="E34531" s="41"/>
    </row>
    <row r="34532" spans="4:5" x14ac:dyDescent="0.2">
      <c r="D34532" s="1"/>
      <c r="E34532" s="41"/>
    </row>
    <row r="34533" spans="4:5" x14ac:dyDescent="0.2">
      <c r="D34533" s="1"/>
      <c r="E34533" s="41"/>
    </row>
    <row r="34534" spans="4:5" x14ac:dyDescent="0.2">
      <c r="D34534" s="1"/>
      <c r="E34534" s="41"/>
    </row>
    <row r="34535" spans="4:5" x14ac:dyDescent="0.2">
      <c r="D34535" s="1"/>
      <c r="E34535" s="41"/>
    </row>
    <row r="34536" spans="4:5" x14ac:dyDescent="0.2">
      <c r="D34536" s="1"/>
      <c r="E34536" s="41"/>
    </row>
    <row r="34537" spans="4:5" x14ac:dyDescent="0.2">
      <c r="D34537" s="1"/>
      <c r="E34537" s="41"/>
    </row>
    <row r="34538" spans="4:5" x14ac:dyDescent="0.2">
      <c r="D34538" s="1"/>
      <c r="E34538" s="41"/>
    </row>
    <row r="34539" spans="4:5" x14ac:dyDescent="0.2">
      <c r="D34539" s="1"/>
      <c r="E34539" s="41"/>
    </row>
    <row r="34540" spans="4:5" x14ac:dyDescent="0.2">
      <c r="D34540" s="1"/>
      <c r="E34540" s="41"/>
    </row>
    <row r="34541" spans="4:5" x14ac:dyDescent="0.2">
      <c r="D34541" s="1"/>
      <c r="E34541" s="41"/>
    </row>
    <row r="34542" spans="4:5" x14ac:dyDescent="0.2">
      <c r="D34542" s="1"/>
      <c r="E34542" s="41"/>
    </row>
    <row r="34543" spans="4:5" x14ac:dyDescent="0.2">
      <c r="D34543" s="1"/>
      <c r="E34543" s="41"/>
    </row>
    <row r="34544" spans="4:5" x14ac:dyDescent="0.2">
      <c r="D34544" s="1"/>
      <c r="E34544" s="41"/>
    </row>
    <row r="34545" spans="4:5" x14ac:dyDescent="0.2">
      <c r="D34545" s="1"/>
      <c r="E34545" s="41"/>
    </row>
    <row r="34546" spans="4:5" x14ac:dyDescent="0.2">
      <c r="D34546" s="1"/>
      <c r="E34546" s="41"/>
    </row>
    <row r="34547" spans="4:5" x14ac:dyDescent="0.2">
      <c r="D34547" s="1"/>
      <c r="E34547" s="41"/>
    </row>
    <row r="34548" spans="4:5" x14ac:dyDescent="0.2">
      <c r="D34548" s="1"/>
      <c r="E34548" s="41"/>
    </row>
    <row r="34549" spans="4:5" x14ac:dyDescent="0.2">
      <c r="D34549" s="1"/>
      <c r="E34549" s="41"/>
    </row>
    <row r="34550" spans="4:5" x14ac:dyDescent="0.2">
      <c r="D34550" s="1"/>
      <c r="E34550" s="41"/>
    </row>
    <row r="34551" spans="4:5" x14ac:dyDescent="0.2">
      <c r="D34551" s="1"/>
      <c r="E34551" s="41"/>
    </row>
    <row r="34552" spans="4:5" x14ac:dyDescent="0.2">
      <c r="D34552" s="1"/>
      <c r="E34552" s="41"/>
    </row>
    <row r="34553" spans="4:5" x14ac:dyDescent="0.2">
      <c r="D34553" s="1"/>
      <c r="E34553" s="41"/>
    </row>
    <row r="34554" spans="4:5" x14ac:dyDescent="0.2">
      <c r="D34554" s="1"/>
      <c r="E34554" s="41"/>
    </row>
    <row r="34555" spans="4:5" x14ac:dyDescent="0.2">
      <c r="D34555" s="1"/>
      <c r="E34555" s="41"/>
    </row>
    <row r="34556" spans="4:5" x14ac:dyDescent="0.2">
      <c r="D34556" s="1"/>
      <c r="E34556" s="41"/>
    </row>
    <row r="34557" spans="4:5" x14ac:dyDescent="0.2">
      <c r="D34557" s="1"/>
      <c r="E34557" s="41"/>
    </row>
    <row r="34558" spans="4:5" x14ac:dyDescent="0.2">
      <c r="D34558" s="1"/>
      <c r="E34558" s="41"/>
    </row>
    <row r="34559" spans="4:5" x14ac:dyDescent="0.2">
      <c r="D34559" s="1"/>
      <c r="E34559" s="41"/>
    </row>
    <row r="34560" spans="4:5" x14ac:dyDescent="0.2">
      <c r="D34560" s="1"/>
      <c r="E34560" s="41"/>
    </row>
    <row r="34561" spans="4:5" x14ac:dyDescent="0.2">
      <c r="D34561" s="1"/>
      <c r="E34561" s="41"/>
    </row>
    <row r="34562" spans="4:5" x14ac:dyDescent="0.2">
      <c r="D34562" s="1"/>
      <c r="E34562" s="41"/>
    </row>
    <row r="34563" spans="4:5" x14ac:dyDescent="0.2">
      <c r="D34563" s="1"/>
      <c r="E34563" s="41"/>
    </row>
    <row r="34564" spans="4:5" x14ac:dyDescent="0.2">
      <c r="D34564" s="1"/>
      <c r="E34564" s="41"/>
    </row>
    <row r="34565" spans="4:5" x14ac:dyDescent="0.2">
      <c r="D34565" s="1"/>
      <c r="E34565" s="41"/>
    </row>
    <row r="34566" spans="4:5" x14ac:dyDescent="0.2">
      <c r="D34566" s="1"/>
      <c r="E34566" s="41"/>
    </row>
    <row r="34567" spans="4:5" x14ac:dyDescent="0.2">
      <c r="D34567" s="1"/>
      <c r="E34567" s="41"/>
    </row>
    <row r="34568" spans="4:5" x14ac:dyDescent="0.2">
      <c r="D34568" s="1"/>
      <c r="E34568" s="41"/>
    </row>
    <row r="34569" spans="4:5" x14ac:dyDescent="0.2">
      <c r="D34569" s="1"/>
      <c r="E34569" s="41"/>
    </row>
    <row r="34570" spans="4:5" x14ac:dyDescent="0.2">
      <c r="D34570" s="1"/>
      <c r="E34570" s="41"/>
    </row>
    <row r="34571" spans="4:5" x14ac:dyDescent="0.2">
      <c r="D34571" s="1"/>
      <c r="E34571" s="41"/>
    </row>
    <row r="34572" spans="4:5" x14ac:dyDescent="0.2">
      <c r="D34572" s="1"/>
      <c r="E34572" s="41"/>
    </row>
    <row r="34573" spans="4:5" x14ac:dyDescent="0.2">
      <c r="D34573" s="1"/>
      <c r="E34573" s="41"/>
    </row>
    <row r="34574" spans="4:5" x14ac:dyDescent="0.2">
      <c r="D34574" s="1"/>
      <c r="E34574" s="41"/>
    </row>
    <row r="34575" spans="4:5" x14ac:dyDescent="0.2">
      <c r="D34575" s="1"/>
      <c r="E34575" s="41"/>
    </row>
    <row r="34576" spans="4:5" x14ac:dyDescent="0.2">
      <c r="D34576" s="1"/>
      <c r="E34576" s="41"/>
    </row>
    <row r="34577" spans="4:5" x14ac:dyDescent="0.2">
      <c r="D34577" s="1"/>
      <c r="E34577" s="41"/>
    </row>
    <row r="34578" spans="4:5" x14ac:dyDescent="0.2">
      <c r="D34578" s="1"/>
      <c r="E34578" s="41"/>
    </row>
    <row r="34579" spans="4:5" x14ac:dyDescent="0.2">
      <c r="D34579" s="1"/>
      <c r="E34579" s="41"/>
    </row>
    <row r="34580" spans="4:5" x14ac:dyDescent="0.2">
      <c r="D34580" s="1"/>
      <c r="E34580" s="41"/>
    </row>
    <row r="34581" spans="4:5" x14ac:dyDescent="0.2">
      <c r="D34581" s="1"/>
      <c r="E34581" s="41"/>
    </row>
    <row r="34582" spans="4:5" x14ac:dyDescent="0.2">
      <c r="D34582" s="1"/>
      <c r="E34582" s="41"/>
    </row>
    <row r="34583" spans="4:5" x14ac:dyDescent="0.2">
      <c r="D34583" s="1"/>
      <c r="E34583" s="41"/>
    </row>
    <row r="34584" spans="4:5" x14ac:dyDescent="0.2">
      <c r="D34584" s="1"/>
      <c r="E34584" s="41"/>
    </row>
    <row r="34585" spans="4:5" x14ac:dyDescent="0.2">
      <c r="D34585" s="1"/>
      <c r="E34585" s="41"/>
    </row>
    <row r="34586" spans="4:5" x14ac:dyDescent="0.2">
      <c r="D34586" s="1"/>
      <c r="E34586" s="41"/>
    </row>
    <row r="34587" spans="4:5" x14ac:dyDescent="0.2">
      <c r="D34587" s="1"/>
      <c r="E34587" s="41"/>
    </row>
    <row r="34588" spans="4:5" x14ac:dyDescent="0.2">
      <c r="D34588" s="1"/>
      <c r="E34588" s="41"/>
    </row>
    <row r="34589" spans="4:5" x14ac:dyDescent="0.2">
      <c r="D34589" s="1"/>
      <c r="E34589" s="41"/>
    </row>
    <row r="34590" spans="4:5" x14ac:dyDescent="0.2">
      <c r="D34590" s="1"/>
      <c r="E34590" s="41"/>
    </row>
    <row r="34591" spans="4:5" x14ac:dyDescent="0.2">
      <c r="D34591" s="1"/>
      <c r="E34591" s="41"/>
    </row>
    <row r="34592" spans="4:5" x14ac:dyDescent="0.2">
      <c r="D34592" s="1"/>
      <c r="E34592" s="41"/>
    </row>
    <row r="34593" spans="4:5" x14ac:dyDescent="0.2">
      <c r="D34593" s="1"/>
      <c r="E34593" s="41"/>
    </row>
    <row r="34594" spans="4:5" x14ac:dyDescent="0.2">
      <c r="D34594" s="1"/>
      <c r="E34594" s="41"/>
    </row>
    <row r="34595" spans="4:5" x14ac:dyDescent="0.2">
      <c r="D34595" s="1"/>
      <c r="E34595" s="41"/>
    </row>
    <row r="34596" spans="4:5" x14ac:dyDescent="0.2">
      <c r="D34596" s="1"/>
      <c r="E34596" s="41"/>
    </row>
    <row r="34597" spans="4:5" x14ac:dyDescent="0.2">
      <c r="D34597" s="1"/>
      <c r="E34597" s="41"/>
    </row>
    <row r="34598" spans="4:5" x14ac:dyDescent="0.2">
      <c r="D34598" s="1"/>
      <c r="E34598" s="41"/>
    </row>
    <row r="34599" spans="4:5" x14ac:dyDescent="0.2">
      <c r="D34599" s="1"/>
      <c r="E34599" s="41"/>
    </row>
    <row r="34600" spans="4:5" x14ac:dyDescent="0.2">
      <c r="D34600" s="1"/>
      <c r="E34600" s="41"/>
    </row>
    <row r="34601" spans="4:5" x14ac:dyDescent="0.2">
      <c r="D34601" s="1"/>
      <c r="E34601" s="41"/>
    </row>
    <row r="34602" spans="4:5" x14ac:dyDescent="0.2">
      <c r="D34602" s="1"/>
      <c r="E34602" s="41"/>
    </row>
    <row r="34603" spans="4:5" x14ac:dyDescent="0.2">
      <c r="D34603" s="1"/>
      <c r="E34603" s="41"/>
    </row>
    <row r="34604" spans="4:5" x14ac:dyDescent="0.2">
      <c r="D34604" s="1"/>
      <c r="E34604" s="41"/>
    </row>
    <row r="34605" spans="4:5" x14ac:dyDescent="0.2">
      <c r="D34605" s="1"/>
      <c r="E34605" s="41"/>
    </row>
    <row r="34606" spans="4:5" x14ac:dyDescent="0.2">
      <c r="D34606" s="1"/>
      <c r="E34606" s="41"/>
    </row>
    <row r="34607" spans="4:5" x14ac:dyDescent="0.2">
      <c r="D34607" s="1"/>
      <c r="E34607" s="41"/>
    </row>
    <row r="34608" spans="4:5" x14ac:dyDescent="0.2">
      <c r="D34608" s="1"/>
      <c r="E34608" s="41"/>
    </row>
    <row r="34609" spans="4:5" x14ac:dyDescent="0.2">
      <c r="D34609" s="1"/>
      <c r="E34609" s="41"/>
    </row>
    <row r="34610" spans="4:5" x14ac:dyDescent="0.2">
      <c r="D34610" s="1"/>
      <c r="E34610" s="41"/>
    </row>
    <row r="34611" spans="4:5" x14ac:dyDescent="0.2">
      <c r="D34611" s="1"/>
      <c r="E34611" s="41"/>
    </row>
    <row r="34612" spans="4:5" x14ac:dyDescent="0.2">
      <c r="D34612" s="1"/>
      <c r="E34612" s="41"/>
    </row>
    <row r="34613" spans="4:5" x14ac:dyDescent="0.2">
      <c r="D34613" s="1"/>
      <c r="E34613" s="41"/>
    </row>
    <row r="34614" spans="4:5" x14ac:dyDescent="0.2">
      <c r="D34614" s="1"/>
      <c r="E34614" s="41"/>
    </row>
    <row r="34615" spans="4:5" x14ac:dyDescent="0.2">
      <c r="D34615" s="1"/>
      <c r="E34615" s="41"/>
    </row>
    <row r="34616" spans="4:5" x14ac:dyDescent="0.2">
      <c r="D34616" s="1"/>
      <c r="E34616" s="41"/>
    </row>
    <row r="34617" spans="4:5" x14ac:dyDescent="0.2">
      <c r="D34617" s="1"/>
      <c r="E34617" s="41"/>
    </row>
    <row r="34618" spans="4:5" x14ac:dyDescent="0.2">
      <c r="D34618" s="1"/>
      <c r="E34618" s="41"/>
    </row>
    <row r="34619" spans="4:5" x14ac:dyDescent="0.2">
      <c r="D34619" s="1"/>
      <c r="E34619" s="41"/>
    </row>
    <row r="34620" spans="4:5" x14ac:dyDescent="0.2">
      <c r="D34620" s="1"/>
      <c r="E34620" s="41"/>
    </row>
    <row r="34621" spans="4:5" x14ac:dyDescent="0.2">
      <c r="D34621" s="1"/>
      <c r="E34621" s="41"/>
    </row>
    <row r="34622" spans="4:5" x14ac:dyDescent="0.2">
      <c r="D34622" s="1"/>
      <c r="E34622" s="41"/>
    </row>
    <row r="34623" spans="4:5" x14ac:dyDescent="0.2">
      <c r="D34623" s="1"/>
      <c r="E34623" s="41"/>
    </row>
    <row r="34624" spans="4:5" x14ac:dyDescent="0.2">
      <c r="D34624" s="1"/>
      <c r="E34624" s="41"/>
    </row>
    <row r="34625" spans="4:5" x14ac:dyDescent="0.2">
      <c r="D34625" s="1"/>
      <c r="E34625" s="41"/>
    </row>
    <row r="34626" spans="4:5" x14ac:dyDescent="0.2">
      <c r="D34626" s="1"/>
      <c r="E34626" s="41"/>
    </row>
    <row r="34627" spans="4:5" x14ac:dyDescent="0.2">
      <c r="D34627" s="1"/>
      <c r="E34627" s="41"/>
    </row>
    <row r="34628" spans="4:5" x14ac:dyDescent="0.2">
      <c r="D34628" s="1"/>
      <c r="E34628" s="41"/>
    </row>
    <row r="34629" spans="4:5" x14ac:dyDescent="0.2">
      <c r="D34629" s="1"/>
      <c r="E34629" s="41"/>
    </row>
    <row r="34630" spans="4:5" x14ac:dyDescent="0.2">
      <c r="D34630" s="1"/>
      <c r="E34630" s="41"/>
    </row>
    <row r="34631" spans="4:5" x14ac:dyDescent="0.2">
      <c r="D34631" s="1"/>
      <c r="E34631" s="41"/>
    </row>
    <row r="34632" spans="4:5" x14ac:dyDescent="0.2">
      <c r="D34632" s="1"/>
      <c r="E34632" s="41"/>
    </row>
    <row r="34633" spans="4:5" x14ac:dyDescent="0.2">
      <c r="D34633" s="1"/>
      <c r="E34633" s="41"/>
    </row>
    <row r="34634" spans="4:5" x14ac:dyDescent="0.2">
      <c r="D34634" s="1"/>
      <c r="E34634" s="41"/>
    </row>
    <row r="34635" spans="4:5" x14ac:dyDescent="0.2">
      <c r="D34635" s="1"/>
      <c r="E34635" s="41"/>
    </row>
    <row r="34636" spans="4:5" x14ac:dyDescent="0.2">
      <c r="D34636" s="1"/>
      <c r="E34636" s="41"/>
    </row>
    <row r="34637" spans="4:5" x14ac:dyDescent="0.2">
      <c r="D34637" s="1"/>
      <c r="E34637" s="41"/>
    </row>
    <row r="34638" spans="4:5" x14ac:dyDescent="0.2">
      <c r="D34638" s="1"/>
      <c r="E34638" s="41"/>
    </row>
    <row r="34639" spans="4:5" x14ac:dyDescent="0.2">
      <c r="D34639" s="1"/>
      <c r="E34639" s="41"/>
    </row>
    <row r="34640" spans="4:5" x14ac:dyDescent="0.2">
      <c r="D34640" s="1"/>
      <c r="E34640" s="41"/>
    </row>
    <row r="34641" spans="4:5" x14ac:dyDescent="0.2">
      <c r="D34641" s="1"/>
      <c r="E34641" s="41"/>
    </row>
    <row r="34642" spans="4:5" x14ac:dyDescent="0.2">
      <c r="D34642" s="1"/>
      <c r="E34642" s="41"/>
    </row>
    <row r="34643" spans="4:5" x14ac:dyDescent="0.2">
      <c r="D34643" s="1"/>
      <c r="E34643" s="41"/>
    </row>
    <row r="34644" spans="4:5" x14ac:dyDescent="0.2">
      <c r="D34644" s="1"/>
      <c r="E34644" s="41"/>
    </row>
    <row r="34645" spans="4:5" x14ac:dyDescent="0.2">
      <c r="D34645" s="1"/>
      <c r="E34645" s="41"/>
    </row>
    <row r="34646" spans="4:5" x14ac:dyDescent="0.2">
      <c r="D34646" s="1"/>
      <c r="E34646" s="41"/>
    </row>
    <row r="34647" spans="4:5" x14ac:dyDescent="0.2">
      <c r="D34647" s="1"/>
      <c r="E34647" s="41"/>
    </row>
    <row r="34648" spans="4:5" x14ac:dyDescent="0.2">
      <c r="D34648" s="1"/>
      <c r="E34648" s="41"/>
    </row>
    <row r="34649" spans="4:5" x14ac:dyDescent="0.2">
      <c r="D34649" s="1"/>
      <c r="E34649" s="41"/>
    </row>
    <row r="34650" spans="4:5" x14ac:dyDescent="0.2">
      <c r="D34650" s="1"/>
      <c r="E34650" s="41"/>
    </row>
    <row r="34651" spans="4:5" x14ac:dyDescent="0.2">
      <c r="D34651" s="1"/>
      <c r="E34651" s="41"/>
    </row>
    <row r="34652" spans="4:5" x14ac:dyDescent="0.2">
      <c r="D34652" s="1"/>
      <c r="E34652" s="41"/>
    </row>
    <row r="34653" spans="4:5" x14ac:dyDescent="0.2">
      <c r="D34653" s="1"/>
      <c r="E34653" s="41"/>
    </row>
    <row r="34654" spans="4:5" x14ac:dyDescent="0.2">
      <c r="D34654" s="1"/>
      <c r="E34654" s="41"/>
    </row>
    <row r="34655" spans="4:5" x14ac:dyDescent="0.2">
      <c r="D34655" s="1"/>
      <c r="E34655" s="41"/>
    </row>
    <row r="34656" spans="4:5" x14ac:dyDescent="0.2">
      <c r="D34656" s="1"/>
      <c r="E34656" s="41"/>
    </row>
    <row r="34657" spans="4:5" x14ac:dyDescent="0.2">
      <c r="D34657" s="1"/>
      <c r="E34657" s="41"/>
    </row>
    <row r="34658" spans="4:5" x14ac:dyDescent="0.2">
      <c r="D34658" s="1"/>
      <c r="E34658" s="41"/>
    </row>
    <row r="34659" spans="4:5" x14ac:dyDescent="0.2">
      <c r="D34659" s="1"/>
      <c r="E34659" s="41"/>
    </row>
    <row r="34660" spans="4:5" x14ac:dyDescent="0.2">
      <c r="D34660" s="1"/>
      <c r="E34660" s="41"/>
    </row>
    <row r="34661" spans="4:5" x14ac:dyDescent="0.2">
      <c r="D34661" s="1"/>
      <c r="E34661" s="41"/>
    </row>
    <row r="34662" spans="4:5" x14ac:dyDescent="0.2">
      <c r="D34662" s="1"/>
      <c r="E34662" s="41"/>
    </row>
    <row r="34663" spans="4:5" x14ac:dyDescent="0.2">
      <c r="D34663" s="1"/>
      <c r="E34663" s="41"/>
    </row>
    <row r="34664" spans="4:5" x14ac:dyDescent="0.2">
      <c r="D34664" s="1"/>
      <c r="E34664" s="41"/>
    </row>
    <row r="34665" spans="4:5" x14ac:dyDescent="0.2">
      <c r="D34665" s="1"/>
      <c r="E34665" s="41"/>
    </row>
    <row r="34666" spans="4:5" x14ac:dyDescent="0.2">
      <c r="D34666" s="1"/>
      <c r="E34666" s="41"/>
    </row>
    <row r="34667" spans="4:5" x14ac:dyDescent="0.2">
      <c r="D34667" s="1"/>
      <c r="E34667" s="41"/>
    </row>
    <row r="34668" spans="4:5" x14ac:dyDescent="0.2">
      <c r="D34668" s="1"/>
      <c r="E34668" s="41"/>
    </row>
    <row r="34669" spans="4:5" x14ac:dyDescent="0.2">
      <c r="D34669" s="1"/>
      <c r="E34669" s="41"/>
    </row>
    <row r="34670" spans="4:5" x14ac:dyDescent="0.2">
      <c r="D34670" s="1"/>
      <c r="E34670" s="41"/>
    </row>
    <row r="34671" spans="4:5" x14ac:dyDescent="0.2">
      <c r="D34671" s="1"/>
      <c r="E34671" s="41"/>
    </row>
    <row r="34672" spans="4:5" x14ac:dyDescent="0.2">
      <c r="D34672" s="1"/>
      <c r="E34672" s="41"/>
    </row>
    <row r="34673" spans="4:5" x14ac:dyDescent="0.2">
      <c r="D34673" s="1"/>
      <c r="E34673" s="41"/>
    </row>
    <row r="34674" spans="4:5" x14ac:dyDescent="0.2">
      <c r="D34674" s="1"/>
      <c r="E34674" s="41"/>
    </row>
    <row r="34675" spans="4:5" x14ac:dyDescent="0.2">
      <c r="D34675" s="1"/>
      <c r="E34675" s="41"/>
    </row>
    <row r="34676" spans="4:5" x14ac:dyDescent="0.2">
      <c r="D34676" s="1"/>
      <c r="E34676" s="41"/>
    </row>
    <row r="34677" spans="4:5" x14ac:dyDescent="0.2">
      <c r="D34677" s="1"/>
      <c r="E34677" s="41"/>
    </row>
    <row r="34678" spans="4:5" x14ac:dyDescent="0.2">
      <c r="D34678" s="1"/>
      <c r="E34678" s="41"/>
    </row>
    <row r="34679" spans="4:5" x14ac:dyDescent="0.2">
      <c r="D34679" s="1"/>
      <c r="E34679" s="41"/>
    </row>
    <row r="34680" spans="4:5" x14ac:dyDescent="0.2">
      <c r="D34680" s="1"/>
      <c r="E34680" s="41"/>
    </row>
    <row r="34681" spans="4:5" x14ac:dyDescent="0.2">
      <c r="D34681" s="1"/>
      <c r="E34681" s="41"/>
    </row>
    <row r="34682" spans="4:5" x14ac:dyDescent="0.2">
      <c r="D34682" s="1"/>
      <c r="E34682" s="41"/>
    </row>
    <row r="34683" spans="4:5" x14ac:dyDescent="0.2">
      <c r="D34683" s="1"/>
      <c r="E34683" s="41"/>
    </row>
    <row r="34684" spans="4:5" x14ac:dyDescent="0.2">
      <c r="D34684" s="1"/>
      <c r="E34684" s="41"/>
    </row>
    <row r="34685" spans="4:5" x14ac:dyDescent="0.2">
      <c r="D34685" s="1"/>
      <c r="E34685" s="41"/>
    </row>
    <row r="34686" spans="4:5" x14ac:dyDescent="0.2">
      <c r="D34686" s="1"/>
      <c r="E34686" s="41"/>
    </row>
    <row r="34687" spans="4:5" x14ac:dyDescent="0.2">
      <c r="D34687" s="1"/>
      <c r="E34687" s="41"/>
    </row>
    <row r="34688" spans="4:5" x14ac:dyDescent="0.2">
      <c r="D34688" s="1"/>
      <c r="E34688" s="41"/>
    </row>
    <row r="34689" spans="4:5" x14ac:dyDescent="0.2">
      <c r="D34689" s="1"/>
      <c r="E34689" s="41"/>
    </row>
    <row r="34690" spans="4:5" x14ac:dyDescent="0.2">
      <c r="D34690" s="1"/>
      <c r="E34690" s="41"/>
    </row>
    <row r="34691" spans="4:5" x14ac:dyDescent="0.2">
      <c r="D34691" s="1"/>
      <c r="E34691" s="41"/>
    </row>
    <row r="34692" spans="4:5" x14ac:dyDescent="0.2">
      <c r="D34692" s="1"/>
      <c r="E34692" s="41"/>
    </row>
    <row r="34693" spans="4:5" x14ac:dyDescent="0.2">
      <c r="D34693" s="1"/>
      <c r="E34693" s="41"/>
    </row>
    <row r="34694" spans="4:5" x14ac:dyDescent="0.2">
      <c r="D34694" s="1"/>
      <c r="E34694" s="41"/>
    </row>
    <row r="34695" spans="4:5" x14ac:dyDescent="0.2">
      <c r="D34695" s="1"/>
      <c r="E34695" s="41"/>
    </row>
    <row r="34696" spans="4:5" x14ac:dyDescent="0.2">
      <c r="D34696" s="1"/>
      <c r="E34696" s="41"/>
    </row>
    <row r="34697" spans="4:5" x14ac:dyDescent="0.2">
      <c r="D34697" s="1"/>
      <c r="E34697" s="41"/>
    </row>
    <row r="34698" spans="4:5" x14ac:dyDescent="0.2">
      <c r="D34698" s="1"/>
      <c r="E34698" s="41"/>
    </row>
    <row r="34699" spans="4:5" x14ac:dyDescent="0.2">
      <c r="D34699" s="1"/>
      <c r="E34699" s="41"/>
    </row>
    <row r="34700" spans="4:5" x14ac:dyDescent="0.2">
      <c r="D34700" s="1"/>
      <c r="E34700" s="41"/>
    </row>
    <row r="34701" spans="4:5" x14ac:dyDescent="0.2">
      <c r="D34701" s="1"/>
      <c r="E34701" s="41"/>
    </row>
    <row r="34702" spans="4:5" x14ac:dyDescent="0.2">
      <c r="D34702" s="1"/>
      <c r="E34702" s="41"/>
    </row>
    <row r="34703" spans="4:5" x14ac:dyDescent="0.2">
      <c r="D34703" s="1"/>
      <c r="E34703" s="41"/>
    </row>
    <row r="34704" spans="4:5" x14ac:dyDescent="0.2">
      <c r="D34704" s="1"/>
      <c r="E34704" s="41"/>
    </row>
    <row r="34705" spans="4:5" x14ac:dyDescent="0.2">
      <c r="D34705" s="1"/>
      <c r="E34705" s="41"/>
    </row>
    <row r="34706" spans="4:5" x14ac:dyDescent="0.2">
      <c r="D34706" s="1"/>
      <c r="E34706" s="41"/>
    </row>
    <row r="34707" spans="4:5" x14ac:dyDescent="0.2">
      <c r="D34707" s="1"/>
      <c r="E34707" s="41"/>
    </row>
    <row r="34708" spans="4:5" x14ac:dyDescent="0.2">
      <c r="D34708" s="1"/>
      <c r="E34708" s="41"/>
    </row>
    <row r="34709" spans="4:5" x14ac:dyDescent="0.2">
      <c r="D34709" s="1"/>
      <c r="E34709" s="41"/>
    </row>
    <row r="34710" spans="4:5" x14ac:dyDescent="0.2">
      <c r="D34710" s="1"/>
      <c r="E34710" s="41"/>
    </row>
    <row r="34711" spans="4:5" x14ac:dyDescent="0.2">
      <c r="D34711" s="1"/>
      <c r="E34711" s="41"/>
    </row>
    <row r="34712" spans="4:5" x14ac:dyDescent="0.2">
      <c r="D34712" s="1"/>
      <c r="E34712" s="41"/>
    </row>
    <row r="34713" spans="4:5" x14ac:dyDescent="0.2">
      <c r="D34713" s="1"/>
      <c r="E34713" s="41"/>
    </row>
    <row r="34714" spans="4:5" x14ac:dyDescent="0.2">
      <c r="D34714" s="1"/>
      <c r="E34714" s="41"/>
    </row>
    <row r="34715" spans="4:5" x14ac:dyDescent="0.2">
      <c r="D34715" s="1"/>
      <c r="E34715" s="41"/>
    </row>
    <row r="34716" spans="4:5" x14ac:dyDescent="0.2">
      <c r="D34716" s="1"/>
      <c r="E34716" s="41"/>
    </row>
    <row r="34717" spans="4:5" x14ac:dyDescent="0.2">
      <c r="D34717" s="1"/>
      <c r="E34717" s="41"/>
    </row>
    <row r="34718" spans="4:5" x14ac:dyDescent="0.2">
      <c r="D34718" s="1"/>
      <c r="E34718" s="41"/>
    </row>
    <row r="34719" spans="4:5" x14ac:dyDescent="0.2">
      <c r="D34719" s="1"/>
      <c r="E34719" s="41"/>
    </row>
    <row r="34720" spans="4:5" x14ac:dyDescent="0.2">
      <c r="D34720" s="1"/>
      <c r="E34720" s="41"/>
    </row>
    <row r="34721" spans="4:5" x14ac:dyDescent="0.2">
      <c r="D34721" s="1"/>
      <c r="E34721" s="41"/>
    </row>
    <row r="34722" spans="4:5" x14ac:dyDescent="0.2">
      <c r="D34722" s="1"/>
      <c r="E34722" s="41"/>
    </row>
    <row r="34723" spans="4:5" x14ac:dyDescent="0.2">
      <c r="D34723" s="1"/>
      <c r="E34723" s="41"/>
    </row>
    <row r="34724" spans="4:5" x14ac:dyDescent="0.2">
      <c r="D34724" s="1"/>
      <c r="E34724" s="41"/>
    </row>
    <row r="34725" spans="4:5" x14ac:dyDescent="0.2">
      <c r="D34725" s="1"/>
      <c r="E34725" s="41"/>
    </row>
    <row r="34726" spans="4:5" x14ac:dyDescent="0.2">
      <c r="D34726" s="1"/>
      <c r="E34726" s="41"/>
    </row>
    <row r="34727" spans="4:5" x14ac:dyDescent="0.2">
      <c r="D34727" s="1"/>
      <c r="E34727" s="41"/>
    </row>
    <row r="34728" spans="4:5" x14ac:dyDescent="0.2">
      <c r="D34728" s="1"/>
      <c r="E34728" s="41"/>
    </row>
    <row r="34729" spans="4:5" x14ac:dyDescent="0.2">
      <c r="D34729" s="1"/>
      <c r="E34729" s="41"/>
    </row>
    <row r="34730" spans="4:5" x14ac:dyDescent="0.2">
      <c r="D34730" s="1"/>
      <c r="E34730" s="41"/>
    </row>
    <row r="34731" spans="4:5" x14ac:dyDescent="0.2">
      <c r="D34731" s="1"/>
      <c r="E34731" s="41"/>
    </row>
    <row r="34732" spans="4:5" x14ac:dyDescent="0.2">
      <c r="D34732" s="1"/>
      <c r="E34732" s="41"/>
    </row>
    <row r="34733" spans="4:5" x14ac:dyDescent="0.2">
      <c r="D34733" s="1"/>
      <c r="E34733" s="41"/>
    </row>
    <row r="34734" spans="4:5" x14ac:dyDescent="0.2">
      <c r="D34734" s="1"/>
      <c r="E34734" s="41"/>
    </row>
    <row r="34735" spans="4:5" x14ac:dyDescent="0.2">
      <c r="D34735" s="1"/>
      <c r="E34735" s="41"/>
    </row>
    <row r="34736" spans="4:5" x14ac:dyDescent="0.2">
      <c r="D34736" s="1"/>
      <c r="E34736" s="41"/>
    </row>
    <row r="34737" spans="4:5" x14ac:dyDescent="0.2">
      <c r="D34737" s="1"/>
      <c r="E34737" s="41"/>
    </row>
    <row r="34738" spans="4:5" x14ac:dyDescent="0.2">
      <c r="D34738" s="1"/>
      <c r="E34738" s="41"/>
    </row>
    <row r="34739" spans="4:5" x14ac:dyDescent="0.2">
      <c r="D34739" s="1"/>
      <c r="E34739" s="41"/>
    </row>
    <row r="34740" spans="4:5" x14ac:dyDescent="0.2">
      <c r="D34740" s="1"/>
      <c r="E34740" s="41"/>
    </row>
    <row r="34741" spans="4:5" x14ac:dyDescent="0.2">
      <c r="D34741" s="1"/>
      <c r="E34741" s="41"/>
    </row>
    <row r="34742" spans="4:5" x14ac:dyDescent="0.2">
      <c r="D34742" s="1"/>
      <c r="E34742" s="41"/>
    </row>
    <row r="34743" spans="4:5" x14ac:dyDescent="0.2">
      <c r="D34743" s="1"/>
      <c r="E34743" s="41"/>
    </row>
    <row r="34744" spans="4:5" x14ac:dyDescent="0.2">
      <c r="D34744" s="1"/>
      <c r="E34744" s="41"/>
    </row>
    <row r="34745" spans="4:5" x14ac:dyDescent="0.2">
      <c r="D34745" s="1"/>
      <c r="E34745" s="41"/>
    </row>
    <row r="34746" spans="4:5" x14ac:dyDescent="0.2">
      <c r="D34746" s="1"/>
      <c r="E34746" s="41"/>
    </row>
    <row r="34747" spans="4:5" x14ac:dyDescent="0.2">
      <c r="D34747" s="1"/>
      <c r="E34747" s="41"/>
    </row>
    <row r="34748" spans="4:5" x14ac:dyDescent="0.2">
      <c r="D34748" s="1"/>
      <c r="E34748" s="41"/>
    </row>
    <row r="34749" spans="4:5" x14ac:dyDescent="0.2">
      <c r="D34749" s="1"/>
      <c r="E34749" s="41"/>
    </row>
    <row r="34750" spans="4:5" x14ac:dyDescent="0.2">
      <c r="D34750" s="1"/>
      <c r="E34750" s="41"/>
    </row>
    <row r="34751" spans="4:5" x14ac:dyDescent="0.2">
      <c r="D34751" s="1"/>
      <c r="E34751" s="41"/>
    </row>
    <row r="34752" spans="4:5" x14ac:dyDescent="0.2">
      <c r="D34752" s="1"/>
      <c r="E34752" s="41"/>
    </row>
    <row r="34753" spans="4:5" x14ac:dyDescent="0.2">
      <c r="D34753" s="1"/>
      <c r="E34753" s="41"/>
    </row>
    <row r="34754" spans="4:5" x14ac:dyDescent="0.2">
      <c r="D34754" s="1"/>
      <c r="E34754" s="41"/>
    </row>
    <row r="34755" spans="4:5" x14ac:dyDescent="0.2">
      <c r="D34755" s="1"/>
      <c r="E34755" s="41"/>
    </row>
    <row r="34756" spans="4:5" x14ac:dyDescent="0.2">
      <c r="D34756" s="1"/>
      <c r="E34756" s="41"/>
    </row>
    <row r="34757" spans="4:5" x14ac:dyDescent="0.2">
      <c r="D34757" s="1"/>
      <c r="E34757" s="41"/>
    </row>
    <row r="34758" spans="4:5" x14ac:dyDescent="0.2">
      <c r="D34758" s="1"/>
      <c r="E34758" s="41"/>
    </row>
    <row r="34759" spans="4:5" x14ac:dyDescent="0.2">
      <c r="D34759" s="1"/>
      <c r="E34759" s="41"/>
    </row>
    <row r="34760" spans="4:5" x14ac:dyDescent="0.2">
      <c r="D34760" s="1"/>
      <c r="E34760" s="41"/>
    </row>
    <row r="34761" spans="4:5" x14ac:dyDescent="0.2">
      <c r="D34761" s="1"/>
      <c r="E34761" s="41"/>
    </row>
    <row r="34762" spans="4:5" x14ac:dyDescent="0.2">
      <c r="D34762" s="1"/>
      <c r="E34762" s="41"/>
    </row>
    <row r="34763" spans="4:5" x14ac:dyDescent="0.2">
      <c r="D34763" s="1"/>
      <c r="E34763" s="41"/>
    </row>
    <row r="34764" spans="4:5" x14ac:dyDescent="0.2">
      <c r="D34764" s="1"/>
      <c r="E34764" s="41"/>
    </row>
    <row r="34765" spans="4:5" x14ac:dyDescent="0.2">
      <c r="D34765" s="1"/>
      <c r="E34765" s="41"/>
    </row>
    <row r="34766" spans="4:5" x14ac:dyDescent="0.2">
      <c r="D34766" s="1"/>
      <c r="E34766" s="41"/>
    </row>
    <row r="34767" spans="4:5" x14ac:dyDescent="0.2">
      <c r="D34767" s="1"/>
      <c r="E34767" s="41"/>
    </row>
    <row r="34768" spans="4:5" x14ac:dyDescent="0.2">
      <c r="D34768" s="1"/>
      <c r="E34768" s="41"/>
    </row>
    <row r="34769" spans="4:5" x14ac:dyDescent="0.2">
      <c r="D34769" s="1"/>
      <c r="E34769" s="41"/>
    </row>
    <row r="34770" spans="4:5" x14ac:dyDescent="0.2">
      <c r="D34770" s="1"/>
      <c r="E34770" s="41"/>
    </row>
    <row r="34771" spans="4:5" x14ac:dyDescent="0.2">
      <c r="D34771" s="1"/>
      <c r="E34771" s="41"/>
    </row>
    <row r="34772" spans="4:5" x14ac:dyDescent="0.2">
      <c r="D34772" s="1"/>
      <c r="E34772" s="41"/>
    </row>
    <row r="34773" spans="4:5" x14ac:dyDescent="0.2">
      <c r="D34773" s="1"/>
      <c r="E34773" s="41"/>
    </row>
    <row r="34774" spans="4:5" x14ac:dyDescent="0.2">
      <c r="D34774" s="1"/>
      <c r="E34774" s="41"/>
    </row>
    <row r="34775" spans="4:5" x14ac:dyDescent="0.2">
      <c r="D34775" s="1"/>
      <c r="E34775" s="41"/>
    </row>
    <row r="34776" spans="4:5" x14ac:dyDescent="0.2">
      <c r="D34776" s="1"/>
      <c r="E34776" s="41"/>
    </row>
    <row r="34777" spans="4:5" x14ac:dyDescent="0.2">
      <c r="D34777" s="1"/>
      <c r="E34777" s="41"/>
    </row>
    <row r="34778" spans="4:5" x14ac:dyDescent="0.2">
      <c r="D34778" s="1"/>
      <c r="E34778" s="41"/>
    </row>
    <row r="34779" spans="4:5" x14ac:dyDescent="0.2">
      <c r="D34779" s="1"/>
      <c r="E34779" s="41"/>
    </row>
    <row r="34780" spans="4:5" x14ac:dyDescent="0.2">
      <c r="D34780" s="1"/>
      <c r="E34780" s="41"/>
    </row>
    <row r="34781" spans="4:5" x14ac:dyDescent="0.2">
      <c r="D34781" s="1"/>
      <c r="E34781" s="41"/>
    </row>
    <row r="34782" spans="4:5" x14ac:dyDescent="0.2">
      <c r="D34782" s="1"/>
      <c r="E34782" s="41"/>
    </row>
    <row r="34783" spans="4:5" x14ac:dyDescent="0.2">
      <c r="D34783" s="1"/>
      <c r="E34783" s="41"/>
    </row>
    <row r="34784" spans="4:5" x14ac:dyDescent="0.2">
      <c r="D34784" s="1"/>
      <c r="E34784" s="41"/>
    </row>
    <row r="34785" spans="4:5" x14ac:dyDescent="0.2">
      <c r="D34785" s="1"/>
      <c r="E34785" s="41"/>
    </row>
    <row r="34786" spans="4:5" x14ac:dyDescent="0.2">
      <c r="D34786" s="1"/>
      <c r="E34786" s="41"/>
    </row>
    <row r="34787" spans="4:5" x14ac:dyDescent="0.2">
      <c r="D34787" s="1"/>
      <c r="E34787" s="41"/>
    </row>
    <row r="34788" spans="4:5" x14ac:dyDescent="0.2">
      <c r="D34788" s="1"/>
      <c r="E34788" s="41"/>
    </row>
    <row r="34789" spans="4:5" x14ac:dyDescent="0.2">
      <c r="D34789" s="1"/>
      <c r="E34789" s="41"/>
    </row>
    <row r="34790" spans="4:5" x14ac:dyDescent="0.2">
      <c r="D34790" s="1"/>
      <c r="E34790" s="41"/>
    </row>
    <row r="34791" spans="4:5" x14ac:dyDescent="0.2">
      <c r="D34791" s="1"/>
      <c r="E34791" s="41"/>
    </row>
    <row r="34792" spans="4:5" x14ac:dyDescent="0.2">
      <c r="D34792" s="1"/>
      <c r="E34792" s="41"/>
    </row>
    <row r="34793" spans="4:5" x14ac:dyDescent="0.2">
      <c r="D34793" s="1"/>
      <c r="E34793" s="41"/>
    </row>
    <row r="34794" spans="4:5" x14ac:dyDescent="0.2">
      <c r="D34794" s="1"/>
      <c r="E34794" s="41"/>
    </row>
    <row r="34795" spans="4:5" x14ac:dyDescent="0.2">
      <c r="D34795" s="1"/>
      <c r="E34795" s="41"/>
    </row>
    <row r="34796" spans="4:5" x14ac:dyDescent="0.2">
      <c r="D34796" s="1"/>
      <c r="E34796" s="41"/>
    </row>
    <row r="34797" spans="4:5" x14ac:dyDescent="0.2">
      <c r="D34797" s="1"/>
      <c r="E34797" s="41"/>
    </row>
    <row r="34798" spans="4:5" x14ac:dyDescent="0.2">
      <c r="D34798" s="1"/>
      <c r="E34798" s="41"/>
    </row>
    <row r="34799" spans="4:5" x14ac:dyDescent="0.2">
      <c r="D34799" s="1"/>
      <c r="E34799" s="41"/>
    </row>
    <row r="34800" spans="4:5" x14ac:dyDescent="0.2">
      <c r="D34800" s="1"/>
      <c r="E34800" s="41"/>
    </row>
    <row r="34801" spans="4:5" x14ac:dyDescent="0.2">
      <c r="D34801" s="1"/>
      <c r="E34801" s="41"/>
    </row>
    <row r="34802" spans="4:5" x14ac:dyDescent="0.2">
      <c r="D34802" s="1"/>
      <c r="E34802" s="41"/>
    </row>
    <row r="34803" spans="4:5" x14ac:dyDescent="0.2">
      <c r="D34803" s="1"/>
      <c r="E34803" s="41"/>
    </row>
    <row r="34804" spans="4:5" x14ac:dyDescent="0.2">
      <c r="D34804" s="1"/>
      <c r="E34804" s="41"/>
    </row>
    <row r="34805" spans="4:5" x14ac:dyDescent="0.2">
      <c r="D34805" s="1"/>
      <c r="E34805" s="41"/>
    </row>
    <row r="34806" spans="4:5" x14ac:dyDescent="0.2">
      <c r="D34806" s="1"/>
      <c r="E34806" s="41"/>
    </row>
    <row r="34807" spans="4:5" x14ac:dyDescent="0.2">
      <c r="D34807" s="1"/>
      <c r="E34807" s="41"/>
    </row>
    <row r="34808" spans="4:5" x14ac:dyDescent="0.2">
      <c r="D34808" s="1"/>
      <c r="E34808" s="41"/>
    </row>
    <row r="34809" spans="4:5" x14ac:dyDescent="0.2">
      <c r="D34809" s="1"/>
      <c r="E34809" s="41"/>
    </row>
    <row r="34810" spans="4:5" x14ac:dyDescent="0.2">
      <c r="D34810" s="1"/>
      <c r="E34810" s="41"/>
    </row>
    <row r="34811" spans="4:5" x14ac:dyDescent="0.2">
      <c r="D34811" s="1"/>
      <c r="E34811" s="41"/>
    </row>
    <row r="34812" spans="4:5" x14ac:dyDescent="0.2">
      <c r="D34812" s="1"/>
      <c r="E34812" s="41"/>
    </row>
    <row r="34813" spans="4:5" x14ac:dyDescent="0.2">
      <c r="D34813" s="1"/>
      <c r="E34813" s="41"/>
    </row>
    <row r="34814" spans="4:5" x14ac:dyDescent="0.2">
      <c r="D34814" s="1"/>
      <c r="E34814" s="41"/>
    </row>
    <row r="34815" spans="4:5" x14ac:dyDescent="0.2">
      <c r="D34815" s="1"/>
      <c r="E34815" s="41"/>
    </row>
    <row r="34816" spans="4:5" x14ac:dyDescent="0.2">
      <c r="D34816" s="1"/>
      <c r="E34816" s="41"/>
    </row>
    <row r="34817" spans="4:5" x14ac:dyDescent="0.2">
      <c r="D34817" s="1"/>
      <c r="E34817" s="41"/>
    </row>
    <row r="34818" spans="4:5" x14ac:dyDescent="0.2">
      <c r="D34818" s="1"/>
      <c r="E34818" s="41"/>
    </row>
    <row r="34819" spans="4:5" x14ac:dyDescent="0.2">
      <c r="D34819" s="1"/>
      <c r="E34819" s="41"/>
    </row>
    <row r="34820" spans="4:5" x14ac:dyDescent="0.2">
      <c r="D34820" s="1"/>
      <c r="E34820" s="41"/>
    </row>
    <row r="34821" spans="4:5" x14ac:dyDescent="0.2">
      <c r="D34821" s="1"/>
      <c r="E34821" s="41"/>
    </row>
    <row r="34822" spans="4:5" x14ac:dyDescent="0.2">
      <c r="D34822" s="1"/>
      <c r="E34822" s="41"/>
    </row>
    <row r="34823" spans="4:5" x14ac:dyDescent="0.2">
      <c r="D34823" s="1"/>
      <c r="E34823" s="41"/>
    </row>
    <row r="34824" spans="4:5" x14ac:dyDescent="0.2">
      <c r="D34824" s="1"/>
      <c r="E34824" s="41"/>
    </row>
    <row r="34825" spans="4:5" x14ac:dyDescent="0.2">
      <c r="D34825" s="1"/>
      <c r="E34825" s="41"/>
    </row>
    <row r="34826" spans="4:5" x14ac:dyDescent="0.2">
      <c r="D34826" s="1"/>
      <c r="E34826" s="41"/>
    </row>
    <row r="34827" spans="4:5" x14ac:dyDescent="0.2">
      <c r="D34827" s="1"/>
      <c r="E34827" s="41"/>
    </row>
    <row r="34828" spans="4:5" x14ac:dyDescent="0.2">
      <c r="D34828" s="1"/>
      <c r="E34828" s="41"/>
    </row>
    <row r="34829" spans="4:5" x14ac:dyDescent="0.2">
      <c r="D34829" s="1"/>
      <c r="E34829" s="41"/>
    </row>
    <row r="34830" spans="4:5" x14ac:dyDescent="0.2">
      <c r="D34830" s="1"/>
      <c r="E34830" s="41"/>
    </row>
    <row r="34831" spans="4:5" x14ac:dyDescent="0.2">
      <c r="D34831" s="1"/>
      <c r="E34831" s="41"/>
    </row>
    <row r="34832" spans="4:5" x14ac:dyDescent="0.2">
      <c r="D34832" s="1"/>
      <c r="E34832" s="41"/>
    </row>
    <row r="34833" spans="4:5" x14ac:dyDescent="0.2">
      <c r="D34833" s="1"/>
      <c r="E34833" s="41"/>
    </row>
    <row r="34834" spans="4:5" x14ac:dyDescent="0.2">
      <c r="D34834" s="1"/>
      <c r="E34834" s="41"/>
    </row>
    <row r="34835" spans="4:5" x14ac:dyDescent="0.2">
      <c r="D34835" s="1"/>
      <c r="E34835" s="41"/>
    </row>
    <row r="34836" spans="4:5" x14ac:dyDescent="0.2">
      <c r="D34836" s="1"/>
      <c r="E34836" s="41"/>
    </row>
    <row r="34837" spans="4:5" x14ac:dyDescent="0.2">
      <c r="D34837" s="1"/>
      <c r="E34837" s="41"/>
    </row>
    <row r="34838" spans="4:5" x14ac:dyDescent="0.2">
      <c r="D34838" s="1"/>
      <c r="E34838" s="41"/>
    </row>
    <row r="34839" spans="4:5" x14ac:dyDescent="0.2">
      <c r="D34839" s="1"/>
      <c r="E34839" s="41"/>
    </row>
    <row r="34840" spans="4:5" x14ac:dyDescent="0.2">
      <c r="D34840" s="1"/>
      <c r="E34840" s="41"/>
    </row>
    <row r="34841" spans="4:5" x14ac:dyDescent="0.2">
      <c r="D34841" s="1"/>
      <c r="E34841" s="41"/>
    </row>
    <row r="34842" spans="4:5" x14ac:dyDescent="0.2">
      <c r="D34842" s="1"/>
      <c r="E34842" s="41"/>
    </row>
    <row r="34843" spans="4:5" x14ac:dyDescent="0.2">
      <c r="D34843" s="1"/>
      <c r="E34843" s="41"/>
    </row>
    <row r="34844" spans="4:5" x14ac:dyDescent="0.2">
      <c r="D34844" s="1"/>
      <c r="E34844" s="41"/>
    </row>
    <row r="34845" spans="4:5" x14ac:dyDescent="0.2">
      <c r="D34845" s="1"/>
      <c r="E34845" s="41"/>
    </row>
    <row r="34846" spans="4:5" x14ac:dyDescent="0.2">
      <c r="D34846" s="1"/>
      <c r="E34846" s="41"/>
    </row>
    <row r="34847" spans="4:5" x14ac:dyDescent="0.2">
      <c r="D34847" s="1"/>
      <c r="E34847" s="41"/>
    </row>
    <row r="34848" spans="4:5" x14ac:dyDescent="0.2">
      <c r="D34848" s="1"/>
      <c r="E34848" s="41"/>
    </row>
    <row r="34849" spans="4:5" x14ac:dyDescent="0.2">
      <c r="D34849" s="1"/>
      <c r="E34849" s="41"/>
    </row>
    <row r="34850" spans="4:5" x14ac:dyDescent="0.2">
      <c r="D34850" s="1"/>
      <c r="E34850" s="41"/>
    </row>
    <row r="34851" spans="4:5" x14ac:dyDescent="0.2">
      <c r="D34851" s="1"/>
      <c r="E34851" s="41"/>
    </row>
    <row r="34852" spans="4:5" x14ac:dyDescent="0.2">
      <c r="D34852" s="1"/>
      <c r="E34852" s="41"/>
    </row>
    <row r="34853" spans="4:5" x14ac:dyDescent="0.2">
      <c r="D34853" s="1"/>
      <c r="E34853" s="41"/>
    </row>
    <row r="34854" spans="4:5" x14ac:dyDescent="0.2">
      <c r="D34854" s="1"/>
      <c r="E34854" s="41"/>
    </row>
    <row r="34855" spans="4:5" x14ac:dyDescent="0.2">
      <c r="D34855" s="1"/>
      <c r="E34855" s="41"/>
    </row>
    <row r="34856" spans="4:5" x14ac:dyDescent="0.2">
      <c r="D34856" s="1"/>
      <c r="E34856" s="41"/>
    </row>
    <row r="34857" spans="4:5" x14ac:dyDescent="0.2">
      <c r="D34857" s="1"/>
      <c r="E34857" s="41"/>
    </row>
    <row r="34858" spans="4:5" x14ac:dyDescent="0.2">
      <c r="D34858" s="1"/>
      <c r="E34858" s="41"/>
    </row>
    <row r="34859" spans="4:5" x14ac:dyDescent="0.2">
      <c r="D34859" s="1"/>
      <c r="E34859" s="41"/>
    </row>
    <row r="34860" spans="4:5" x14ac:dyDescent="0.2">
      <c r="D34860" s="1"/>
      <c r="E34860" s="41"/>
    </row>
    <row r="34861" spans="4:5" x14ac:dyDescent="0.2">
      <c r="D34861" s="1"/>
      <c r="E34861" s="41"/>
    </row>
    <row r="34862" spans="4:5" x14ac:dyDescent="0.2">
      <c r="D34862" s="1"/>
      <c r="E34862" s="41"/>
    </row>
    <row r="34863" spans="4:5" x14ac:dyDescent="0.2">
      <c r="D34863" s="1"/>
      <c r="E34863" s="41"/>
    </row>
    <row r="34864" spans="4:5" x14ac:dyDescent="0.2">
      <c r="D34864" s="1"/>
      <c r="E34864" s="41"/>
    </row>
    <row r="34865" spans="4:5" x14ac:dyDescent="0.2">
      <c r="D34865" s="1"/>
      <c r="E34865" s="41"/>
    </row>
    <row r="34866" spans="4:5" x14ac:dyDescent="0.2">
      <c r="D34866" s="1"/>
      <c r="E34866" s="41"/>
    </row>
    <row r="34867" spans="4:5" x14ac:dyDescent="0.2">
      <c r="D34867" s="1"/>
      <c r="E34867" s="41"/>
    </row>
    <row r="34868" spans="4:5" x14ac:dyDescent="0.2">
      <c r="D34868" s="1"/>
      <c r="E34868" s="41"/>
    </row>
    <row r="34869" spans="4:5" x14ac:dyDescent="0.2">
      <c r="D34869" s="1"/>
      <c r="E34869" s="41"/>
    </row>
    <row r="34870" spans="4:5" x14ac:dyDescent="0.2">
      <c r="D34870" s="1"/>
      <c r="E34870" s="41"/>
    </row>
    <row r="34871" spans="4:5" x14ac:dyDescent="0.2">
      <c r="D34871" s="1"/>
      <c r="E34871" s="41"/>
    </row>
    <row r="34872" spans="4:5" x14ac:dyDescent="0.2">
      <c r="D34872" s="1"/>
      <c r="E34872" s="41"/>
    </row>
    <row r="34873" spans="4:5" x14ac:dyDescent="0.2">
      <c r="D34873" s="1"/>
      <c r="E34873" s="41"/>
    </row>
    <row r="34874" spans="4:5" x14ac:dyDescent="0.2">
      <c r="D34874" s="1"/>
      <c r="E34874" s="41"/>
    </row>
    <row r="34875" spans="4:5" x14ac:dyDescent="0.2">
      <c r="D34875" s="1"/>
      <c r="E34875" s="41"/>
    </row>
    <row r="34876" spans="4:5" x14ac:dyDescent="0.2">
      <c r="D34876" s="1"/>
      <c r="E34876" s="41"/>
    </row>
    <row r="34877" spans="4:5" x14ac:dyDescent="0.2">
      <c r="D34877" s="1"/>
      <c r="E34877" s="41"/>
    </row>
    <row r="34878" spans="4:5" x14ac:dyDescent="0.2">
      <c r="D34878" s="1"/>
      <c r="E34878" s="41"/>
    </row>
    <row r="34879" spans="4:5" x14ac:dyDescent="0.2">
      <c r="D34879" s="1"/>
      <c r="E34879" s="41"/>
    </row>
    <row r="34880" spans="4:5" x14ac:dyDescent="0.2">
      <c r="D34880" s="1"/>
      <c r="E34880" s="41"/>
    </row>
    <row r="34881" spans="4:5" x14ac:dyDescent="0.2">
      <c r="D34881" s="1"/>
      <c r="E34881" s="41"/>
    </row>
    <row r="34882" spans="4:5" x14ac:dyDescent="0.2">
      <c r="D34882" s="1"/>
      <c r="E34882" s="41"/>
    </row>
    <row r="34883" spans="4:5" x14ac:dyDescent="0.2">
      <c r="D34883" s="1"/>
      <c r="E34883" s="41"/>
    </row>
    <row r="34884" spans="4:5" x14ac:dyDescent="0.2">
      <c r="D34884" s="1"/>
      <c r="E34884" s="41"/>
    </row>
    <row r="34885" spans="4:5" x14ac:dyDescent="0.2">
      <c r="D34885" s="1"/>
      <c r="E34885" s="41"/>
    </row>
    <row r="34886" spans="4:5" x14ac:dyDescent="0.2">
      <c r="D34886" s="1"/>
      <c r="E34886" s="41"/>
    </row>
    <row r="34887" spans="4:5" x14ac:dyDescent="0.2">
      <c r="D34887" s="1"/>
      <c r="E34887" s="41"/>
    </row>
    <row r="34888" spans="4:5" x14ac:dyDescent="0.2">
      <c r="D34888" s="1"/>
      <c r="E34888" s="41"/>
    </row>
    <row r="34889" spans="4:5" x14ac:dyDescent="0.2">
      <c r="D34889" s="1"/>
      <c r="E34889" s="41"/>
    </row>
    <row r="34890" spans="4:5" x14ac:dyDescent="0.2">
      <c r="D34890" s="1"/>
      <c r="E34890" s="41"/>
    </row>
    <row r="34891" spans="4:5" x14ac:dyDescent="0.2">
      <c r="D34891" s="1"/>
      <c r="E34891" s="41"/>
    </row>
    <row r="34892" spans="4:5" x14ac:dyDescent="0.2">
      <c r="D34892" s="1"/>
      <c r="E34892" s="41"/>
    </row>
    <row r="34893" spans="4:5" x14ac:dyDescent="0.2">
      <c r="D34893" s="1"/>
      <c r="E34893" s="41"/>
    </row>
    <row r="34894" spans="4:5" x14ac:dyDescent="0.2">
      <c r="D34894" s="1"/>
      <c r="E34894" s="41"/>
    </row>
    <row r="34895" spans="4:5" x14ac:dyDescent="0.2">
      <c r="D34895" s="1"/>
      <c r="E34895" s="41"/>
    </row>
    <row r="34896" spans="4:5" x14ac:dyDescent="0.2">
      <c r="D34896" s="1"/>
      <c r="E34896" s="41"/>
    </row>
    <row r="34897" spans="4:5" x14ac:dyDescent="0.2">
      <c r="D34897" s="1"/>
      <c r="E34897" s="41"/>
    </row>
    <row r="34898" spans="4:5" x14ac:dyDescent="0.2">
      <c r="D34898" s="1"/>
      <c r="E34898" s="41"/>
    </row>
    <row r="34899" spans="4:5" x14ac:dyDescent="0.2">
      <c r="D34899" s="1"/>
      <c r="E34899" s="41"/>
    </row>
    <row r="34900" spans="4:5" x14ac:dyDescent="0.2">
      <c r="D34900" s="1"/>
      <c r="E34900" s="41"/>
    </row>
    <row r="34901" spans="4:5" x14ac:dyDescent="0.2">
      <c r="D34901" s="1"/>
      <c r="E34901" s="41"/>
    </row>
    <row r="34902" spans="4:5" x14ac:dyDescent="0.2">
      <c r="D34902" s="1"/>
      <c r="E34902" s="41"/>
    </row>
    <row r="34903" spans="4:5" x14ac:dyDescent="0.2">
      <c r="D34903" s="1"/>
      <c r="E34903" s="41"/>
    </row>
    <row r="34904" spans="4:5" x14ac:dyDescent="0.2">
      <c r="D34904" s="1"/>
      <c r="E34904" s="41"/>
    </row>
    <row r="34905" spans="4:5" x14ac:dyDescent="0.2">
      <c r="D34905" s="1"/>
      <c r="E34905" s="41"/>
    </row>
    <row r="34906" spans="4:5" x14ac:dyDescent="0.2">
      <c r="D34906" s="1"/>
      <c r="E34906" s="41"/>
    </row>
    <row r="34907" spans="4:5" x14ac:dyDescent="0.2">
      <c r="D34907" s="1"/>
      <c r="E34907" s="41"/>
    </row>
    <row r="34908" spans="4:5" x14ac:dyDescent="0.2">
      <c r="D34908" s="1"/>
      <c r="E34908" s="41"/>
    </row>
    <row r="34909" spans="4:5" x14ac:dyDescent="0.2">
      <c r="D34909" s="1"/>
      <c r="E34909" s="41"/>
    </row>
    <row r="34910" spans="4:5" x14ac:dyDescent="0.2">
      <c r="D34910" s="1"/>
      <c r="E34910" s="41"/>
    </row>
    <row r="34911" spans="4:5" x14ac:dyDescent="0.2">
      <c r="D34911" s="1"/>
      <c r="E34911" s="41"/>
    </row>
    <row r="34912" spans="4:5" x14ac:dyDescent="0.2">
      <c r="D34912" s="1"/>
      <c r="E34912" s="41"/>
    </row>
    <row r="34913" spans="4:5" x14ac:dyDescent="0.2">
      <c r="D34913" s="1"/>
      <c r="E34913" s="41"/>
    </row>
    <row r="34914" spans="4:5" x14ac:dyDescent="0.2">
      <c r="D34914" s="1"/>
      <c r="E34914" s="41"/>
    </row>
    <row r="34915" spans="4:5" x14ac:dyDescent="0.2">
      <c r="D34915" s="1"/>
      <c r="E34915" s="41"/>
    </row>
    <row r="34916" spans="4:5" x14ac:dyDescent="0.2">
      <c r="D34916" s="1"/>
      <c r="E34916" s="41"/>
    </row>
    <row r="34917" spans="4:5" x14ac:dyDescent="0.2">
      <c r="D34917" s="1"/>
      <c r="E34917" s="41"/>
    </row>
    <row r="34918" spans="4:5" x14ac:dyDescent="0.2">
      <c r="D34918" s="1"/>
      <c r="E34918" s="41"/>
    </row>
    <row r="34919" spans="4:5" x14ac:dyDescent="0.2">
      <c r="D34919" s="1"/>
      <c r="E34919" s="41"/>
    </row>
    <row r="34920" spans="4:5" x14ac:dyDescent="0.2">
      <c r="D34920" s="1"/>
      <c r="E34920" s="41"/>
    </row>
    <row r="34921" spans="4:5" x14ac:dyDescent="0.2">
      <c r="D34921" s="1"/>
      <c r="E34921" s="41"/>
    </row>
    <row r="34922" spans="4:5" x14ac:dyDescent="0.2">
      <c r="D34922" s="1"/>
      <c r="E34922" s="41"/>
    </row>
    <row r="34923" spans="4:5" x14ac:dyDescent="0.2">
      <c r="D34923" s="1"/>
      <c r="E34923" s="41"/>
    </row>
    <row r="34924" spans="4:5" x14ac:dyDescent="0.2">
      <c r="D34924" s="1"/>
      <c r="E34924" s="41"/>
    </row>
    <row r="34925" spans="4:5" x14ac:dyDescent="0.2">
      <c r="D34925" s="1"/>
      <c r="E34925" s="41"/>
    </row>
    <row r="34926" spans="4:5" x14ac:dyDescent="0.2">
      <c r="D34926" s="1"/>
      <c r="E34926" s="41"/>
    </row>
    <row r="34927" spans="4:5" x14ac:dyDescent="0.2">
      <c r="D34927" s="1"/>
      <c r="E34927" s="41"/>
    </row>
    <row r="34928" spans="4:5" x14ac:dyDescent="0.2">
      <c r="D34928" s="1"/>
      <c r="E34928" s="41"/>
    </row>
    <row r="34929" spans="4:5" x14ac:dyDescent="0.2">
      <c r="D34929" s="1"/>
      <c r="E34929" s="41"/>
    </row>
    <row r="34930" spans="4:5" x14ac:dyDescent="0.2">
      <c r="D34930" s="1"/>
      <c r="E34930" s="41"/>
    </row>
    <row r="34931" spans="4:5" x14ac:dyDescent="0.2">
      <c r="D34931" s="1"/>
      <c r="E34931" s="41"/>
    </row>
    <row r="34932" spans="4:5" x14ac:dyDescent="0.2">
      <c r="D34932" s="1"/>
      <c r="E34932" s="41"/>
    </row>
    <row r="34933" spans="4:5" x14ac:dyDescent="0.2">
      <c r="D34933" s="1"/>
      <c r="E34933" s="41"/>
    </row>
    <row r="34934" spans="4:5" x14ac:dyDescent="0.2">
      <c r="D34934" s="1"/>
      <c r="E34934" s="41"/>
    </row>
    <row r="34935" spans="4:5" x14ac:dyDescent="0.2">
      <c r="D34935" s="1"/>
      <c r="E34935" s="41"/>
    </row>
    <row r="34936" spans="4:5" x14ac:dyDescent="0.2">
      <c r="D34936" s="1"/>
      <c r="E34936" s="41"/>
    </row>
    <row r="34937" spans="4:5" x14ac:dyDescent="0.2">
      <c r="D34937" s="1"/>
      <c r="E34937" s="41"/>
    </row>
    <row r="34938" spans="4:5" x14ac:dyDescent="0.2">
      <c r="D34938" s="1"/>
      <c r="E34938" s="41"/>
    </row>
    <row r="34939" spans="4:5" x14ac:dyDescent="0.2">
      <c r="D34939" s="1"/>
      <c r="E34939" s="41"/>
    </row>
    <row r="34940" spans="4:5" x14ac:dyDescent="0.2">
      <c r="D34940" s="1"/>
      <c r="E34940" s="41"/>
    </row>
    <row r="34941" spans="4:5" x14ac:dyDescent="0.2">
      <c r="D34941" s="1"/>
      <c r="E34941" s="41"/>
    </row>
    <row r="34942" spans="4:5" x14ac:dyDescent="0.2">
      <c r="D34942" s="1"/>
      <c r="E34942" s="41"/>
    </row>
    <row r="34943" spans="4:5" x14ac:dyDescent="0.2">
      <c r="D34943" s="1"/>
      <c r="E34943" s="41"/>
    </row>
    <row r="34944" spans="4:5" x14ac:dyDescent="0.2">
      <c r="D34944" s="1"/>
      <c r="E34944" s="41"/>
    </row>
    <row r="34945" spans="4:5" x14ac:dyDescent="0.2">
      <c r="D34945" s="1"/>
      <c r="E34945" s="41"/>
    </row>
    <row r="34946" spans="4:5" x14ac:dyDescent="0.2">
      <c r="D34946" s="1"/>
      <c r="E34946" s="41"/>
    </row>
    <row r="34947" spans="4:5" x14ac:dyDescent="0.2">
      <c r="D34947" s="1"/>
      <c r="E34947" s="41"/>
    </row>
    <row r="34948" spans="4:5" x14ac:dyDescent="0.2">
      <c r="D34948" s="1"/>
      <c r="E34948" s="41"/>
    </row>
    <row r="34949" spans="4:5" x14ac:dyDescent="0.2">
      <c r="D34949" s="1"/>
      <c r="E34949" s="41"/>
    </row>
    <row r="34950" spans="4:5" x14ac:dyDescent="0.2">
      <c r="D34950" s="1"/>
      <c r="E34950" s="41"/>
    </row>
    <row r="34951" spans="4:5" x14ac:dyDescent="0.2">
      <c r="D34951" s="1"/>
      <c r="E34951" s="41"/>
    </row>
    <row r="34952" spans="4:5" x14ac:dyDescent="0.2">
      <c r="D34952" s="1"/>
      <c r="E34952" s="41"/>
    </row>
    <row r="34953" spans="4:5" x14ac:dyDescent="0.2">
      <c r="D34953" s="1"/>
      <c r="E34953" s="41"/>
    </row>
    <row r="34954" spans="4:5" x14ac:dyDescent="0.2">
      <c r="D34954" s="1"/>
      <c r="E34954" s="41"/>
    </row>
    <row r="34955" spans="4:5" x14ac:dyDescent="0.2">
      <c r="D34955" s="1"/>
      <c r="E34955" s="41"/>
    </row>
    <row r="34956" spans="4:5" x14ac:dyDescent="0.2">
      <c r="D34956" s="1"/>
      <c r="E34956" s="41"/>
    </row>
    <row r="34957" spans="4:5" x14ac:dyDescent="0.2">
      <c r="D34957" s="1"/>
      <c r="E34957" s="41"/>
    </row>
    <row r="34958" spans="4:5" x14ac:dyDescent="0.2">
      <c r="D34958" s="1"/>
      <c r="E34958" s="41"/>
    </row>
    <row r="34959" spans="4:5" x14ac:dyDescent="0.2">
      <c r="D34959" s="1"/>
      <c r="E34959" s="41"/>
    </row>
    <row r="34960" spans="4:5" x14ac:dyDescent="0.2">
      <c r="D34960" s="1"/>
      <c r="E34960" s="41"/>
    </row>
    <row r="34961" spans="4:5" x14ac:dyDescent="0.2">
      <c r="D34961" s="1"/>
      <c r="E34961" s="41"/>
    </row>
    <row r="34962" spans="4:5" x14ac:dyDescent="0.2">
      <c r="D34962" s="1"/>
      <c r="E34962" s="41"/>
    </row>
    <row r="34963" spans="4:5" x14ac:dyDescent="0.2">
      <c r="D34963" s="1"/>
      <c r="E34963" s="41"/>
    </row>
    <row r="34964" spans="4:5" x14ac:dyDescent="0.2">
      <c r="D34964" s="1"/>
      <c r="E34964" s="41"/>
    </row>
    <row r="34965" spans="4:5" x14ac:dyDescent="0.2">
      <c r="D34965" s="1"/>
      <c r="E34965" s="41"/>
    </row>
    <row r="34966" spans="4:5" x14ac:dyDescent="0.2">
      <c r="D34966" s="1"/>
      <c r="E34966" s="41"/>
    </row>
    <row r="34967" spans="4:5" x14ac:dyDescent="0.2">
      <c r="D34967" s="1"/>
      <c r="E34967" s="41"/>
    </row>
    <row r="34968" spans="4:5" x14ac:dyDescent="0.2">
      <c r="D34968" s="1"/>
      <c r="E34968" s="41"/>
    </row>
    <row r="34969" spans="4:5" x14ac:dyDescent="0.2">
      <c r="D34969" s="1"/>
      <c r="E34969" s="41"/>
    </row>
    <row r="34970" spans="4:5" x14ac:dyDescent="0.2">
      <c r="D34970" s="1"/>
      <c r="E34970" s="41"/>
    </row>
    <row r="34971" spans="4:5" x14ac:dyDescent="0.2">
      <c r="D34971" s="1"/>
      <c r="E34971" s="41"/>
    </row>
    <row r="34972" spans="4:5" x14ac:dyDescent="0.2">
      <c r="D34972" s="1"/>
      <c r="E34972" s="41"/>
    </row>
    <row r="34973" spans="4:5" x14ac:dyDescent="0.2">
      <c r="D34973" s="1"/>
      <c r="E34973" s="41"/>
    </row>
    <row r="34974" spans="4:5" x14ac:dyDescent="0.2">
      <c r="D34974" s="1"/>
      <c r="E34974" s="41"/>
    </row>
    <row r="34975" spans="4:5" x14ac:dyDescent="0.2">
      <c r="D34975" s="1"/>
      <c r="E34975" s="41"/>
    </row>
    <row r="34976" spans="4:5" x14ac:dyDescent="0.2">
      <c r="D34976" s="1"/>
      <c r="E34976" s="41"/>
    </row>
    <row r="34977" spans="4:5" x14ac:dyDescent="0.2">
      <c r="D34977" s="1"/>
      <c r="E34977" s="41"/>
    </row>
    <row r="34978" spans="4:5" x14ac:dyDescent="0.2">
      <c r="D34978" s="1"/>
      <c r="E34978" s="41"/>
    </row>
    <row r="34979" spans="4:5" x14ac:dyDescent="0.2">
      <c r="D34979" s="1"/>
      <c r="E34979" s="41"/>
    </row>
    <row r="34980" spans="4:5" x14ac:dyDescent="0.2">
      <c r="D34980" s="1"/>
      <c r="E34980" s="41"/>
    </row>
    <row r="34981" spans="4:5" x14ac:dyDescent="0.2">
      <c r="D34981" s="1"/>
      <c r="E34981" s="41"/>
    </row>
    <row r="34982" spans="4:5" x14ac:dyDescent="0.2">
      <c r="D34982" s="1"/>
      <c r="E34982" s="41"/>
    </row>
    <row r="34983" spans="4:5" x14ac:dyDescent="0.2">
      <c r="D34983" s="1"/>
      <c r="E34983" s="41"/>
    </row>
    <row r="34984" spans="4:5" x14ac:dyDescent="0.2">
      <c r="D34984" s="1"/>
      <c r="E34984" s="41"/>
    </row>
    <row r="34985" spans="4:5" x14ac:dyDescent="0.2">
      <c r="D34985" s="1"/>
      <c r="E34985" s="41"/>
    </row>
    <row r="34986" spans="4:5" x14ac:dyDescent="0.2">
      <c r="D34986" s="1"/>
      <c r="E34986" s="41"/>
    </row>
    <row r="34987" spans="4:5" x14ac:dyDescent="0.2">
      <c r="D34987" s="1"/>
      <c r="E34987" s="41"/>
    </row>
    <row r="34988" spans="4:5" x14ac:dyDescent="0.2">
      <c r="D34988" s="1"/>
      <c r="E34988" s="41"/>
    </row>
    <row r="34989" spans="4:5" x14ac:dyDescent="0.2">
      <c r="D34989" s="1"/>
      <c r="E34989" s="41"/>
    </row>
    <row r="34990" spans="4:5" x14ac:dyDescent="0.2">
      <c r="D34990" s="1"/>
      <c r="E34990" s="41"/>
    </row>
    <row r="34991" spans="4:5" x14ac:dyDescent="0.2">
      <c r="D34991" s="1"/>
      <c r="E34991" s="41"/>
    </row>
    <row r="34992" spans="4:5" x14ac:dyDescent="0.2">
      <c r="D34992" s="1"/>
      <c r="E34992" s="41"/>
    </row>
    <row r="34993" spans="4:5" x14ac:dyDescent="0.2">
      <c r="D34993" s="1"/>
      <c r="E34993" s="41"/>
    </row>
    <row r="34994" spans="4:5" x14ac:dyDescent="0.2">
      <c r="D34994" s="1"/>
      <c r="E34994" s="41"/>
    </row>
    <row r="34995" spans="4:5" x14ac:dyDescent="0.2">
      <c r="D34995" s="1"/>
      <c r="E34995" s="41"/>
    </row>
    <row r="34996" spans="4:5" x14ac:dyDescent="0.2">
      <c r="D34996" s="1"/>
      <c r="E34996" s="41"/>
    </row>
    <row r="34997" spans="4:5" x14ac:dyDescent="0.2">
      <c r="D34997" s="1"/>
      <c r="E34997" s="41"/>
    </row>
    <row r="34998" spans="4:5" x14ac:dyDescent="0.2">
      <c r="D34998" s="1"/>
      <c r="E34998" s="41"/>
    </row>
    <row r="34999" spans="4:5" x14ac:dyDescent="0.2">
      <c r="D34999" s="1"/>
      <c r="E34999" s="41"/>
    </row>
    <row r="35000" spans="4:5" x14ac:dyDescent="0.2">
      <c r="D35000" s="1"/>
      <c r="E35000" s="41"/>
    </row>
    <row r="35001" spans="4:5" x14ac:dyDescent="0.2">
      <c r="D35001" s="1"/>
      <c r="E35001" s="41"/>
    </row>
    <row r="35002" spans="4:5" x14ac:dyDescent="0.2">
      <c r="D35002" s="1"/>
      <c r="E35002" s="41"/>
    </row>
    <row r="35003" spans="4:5" x14ac:dyDescent="0.2">
      <c r="D35003" s="1"/>
      <c r="E35003" s="41"/>
    </row>
    <row r="35004" spans="4:5" x14ac:dyDescent="0.2">
      <c r="D35004" s="1"/>
      <c r="E35004" s="41"/>
    </row>
    <row r="35005" spans="4:5" x14ac:dyDescent="0.2">
      <c r="D35005" s="1"/>
      <c r="E35005" s="41"/>
    </row>
    <row r="35006" spans="4:5" x14ac:dyDescent="0.2">
      <c r="D35006" s="1"/>
      <c r="E35006" s="41"/>
    </row>
    <row r="35007" spans="4:5" x14ac:dyDescent="0.2">
      <c r="D35007" s="1"/>
      <c r="E35007" s="41"/>
    </row>
    <row r="35008" spans="4:5" x14ac:dyDescent="0.2">
      <c r="D35008" s="1"/>
      <c r="E35008" s="41"/>
    </row>
    <row r="35009" spans="4:5" x14ac:dyDescent="0.2">
      <c r="D35009" s="1"/>
      <c r="E35009" s="41"/>
    </row>
    <row r="35010" spans="4:5" x14ac:dyDescent="0.2">
      <c r="D35010" s="1"/>
      <c r="E35010" s="41"/>
    </row>
    <row r="35011" spans="4:5" x14ac:dyDescent="0.2">
      <c r="D35011" s="1"/>
      <c r="E35011" s="41"/>
    </row>
    <row r="35012" spans="4:5" x14ac:dyDescent="0.2">
      <c r="D35012" s="1"/>
      <c r="E35012" s="41"/>
    </row>
    <row r="35013" spans="4:5" x14ac:dyDescent="0.2">
      <c r="D35013" s="1"/>
      <c r="E35013" s="41"/>
    </row>
    <row r="35014" spans="4:5" x14ac:dyDescent="0.2">
      <c r="D35014" s="1"/>
      <c r="E35014" s="41"/>
    </row>
    <row r="35015" spans="4:5" x14ac:dyDescent="0.2">
      <c r="D35015" s="1"/>
      <c r="E35015" s="41"/>
    </row>
    <row r="35016" spans="4:5" x14ac:dyDescent="0.2">
      <c r="D35016" s="1"/>
      <c r="E35016" s="41"/>
    </row>
    <row r="35017" spans="4:5" x14ac:dyDescent="0.2">
      <c r="D35017" s="1"/>
      <c r="E35017" s="41"/>
    </row>
    <row r="35018" spans="4:5" x14ac:dyDescent="0.2">
      <c r="D35018" s="1"/>
      <c r="E35018" s="41"/>
    </row>
    <row r="35019" spans="4:5" x14ac:dyDescent="0.2">
      <c r="D35019" s="1"/>
      <c r="E35019" s="41"/>
    </row>
    <row r="35020" spans="4:5" x14ac:dyDescent="0.2">
      <c r="D35020" s="1"/>
      <c r="E35020" s="41"/>
    </row>
    <row r="35021" spans="4:5" x14ac:dyDescent="0.2">
      <c r="D35021" s="1"/>
      <c r="E35021" s="41"/>
    </row>
    <row r="35022" spans="4:5" x14ac:dyDescent="0.2">
      <c r="D35022" s="1"/>
      <c r="E35022" s="41"/>
    </row>
    <row r="35023" spans="4:5" x14ac:dyDescent="0.2">
      <c r="D35023" s="1"/>
      <c r="E35023" s="41"/>
    </row>
    <row r="35024" spans="4:5" x14ac:dyDescent="0.2">
      <c r="D35024" s="1"/>
      <c r="E35024" s="41"/>
    </row>
    <row r="35025" spans="4:5" x14ac:dyDescent="0.2">
      <c r="D35025" s="1"/>
      <c r="E35025" s="41"/>
    </row>
    <row r="35026" spans="4:5" x14ac:dyDescent="0.2">
      <c r="D35026" s="1"/>
      <c r="E35026" s="41"/>
    </row>
    <row r="35027" spans="4:5" x14ac:dyDescent="0.2">
      <c r="D35027" s="1"/>
      <c r="E35027" s="41"/>
    </row>
    <row r="35028" spans="4:5" x14ac:dyDescent="0.2">
      <c r="D35028" s="1"/>
      <c r="E35028" s="41"/>
    </row>
    <row r="35029" spans="4:5" x14ac:dyDescent="0.2">
      <c r="D35029" s="1"/>
      <c r="E35029" s="41"/>
    </row>
    <row r="35030" spans="4:5" x14ac:dyDescent="0.2">
      <c r="D35030" s="1"/>
      <c r="E35030" s="41"/>
    </row>
    <row r="35031" spans="4:5" x14ac:dyDescent="0.2">
      <c r="D35031" s="1"/>
      <c r="E35031" s="41"/>
    </row>
    <row r="35032" spans="4:5" x14ac:dyDescent="0.2">
      <c r="D35032" s="1"/>
      <c r="E35032" s="41"/>
    </row>
    <row r="35033" spans="4:5" x14ac:dyDescent="0.2">
      <c r="D35033" s="1"/>
      <c r="E35033" s="41"/>
    </row>
    <row r="35034" spans="4:5" x14ac:dyDescent="0.2">
      <c r="D35034" s="1"/>
      <c r="E35034" s="41"/>
    </row>
    <row r="35035" spans="4:5" x14ac:dyDescent="0.2">
      <c r="D35035" s="1"/>
      <c r="E35035" s="41"/>
    </row>
    <row r="35036" spans="4:5" x14ac:dyDescent="0.2">
      <c r="D35036" s="1"/>
      <c r="E35036" s="41"/>
    </row>
    <row r="35037" spans="4:5" x14ac:dyDescent="0.2">
      <c r="D35037" s="1"/>
      <c r="E35037" s="41"/>
    </row>
    <row r="35038" spans="4:5" x14ac:dyDescent="0.2">
      <c r="D35038" s="1"/>
      <c r="E35038" s="41"/>
    </row>
    <row r="35039" spans="4:5" x14ac:dyDescent="0.2">
      <c r="D35039" s="1"/>
      <c r="E35039" s="41"/>
    </row>
    <row r="35040" spans="4:5" x14ac:dyDescent="0.2">
      <c r="D35040" s="1"/>
      <c r="E35040" s="41"/>
    </row>
    <row r="35041" spans="4:5" x14ac:dyDescent="0.2">
      <c r="D35041" s="1"/>
      <c r="E35041" s="41"/>
    </row>
    <row r="35042" spans="4:5" x14ac:dyDescent="0.2">
      <c r="D35042" s="1"/>
      <c r="E35042" s="41"/>
    </row>
    <row r="35043" spans="4:5" x14ac:dyDescent="0.2">
      <c r="D35043" s="1"/>
      <c r="E35043" s="41"/>
    </row>
    <row r="35044" spans="4:5" x14ac:dyDescent="0.2">
      <c r="D35044" s="1"/>
      <c r="E35044" s="41"/>
    </row>
    <row r="35045" spans="4:5" x14ac:dyDescent="0.2">
      <c r="D35045" s="1"/>
      <c r="E35045" s="41"/>
    </row>
    <row r="35046" spans="4:5" x14ac:dyDescent="0.2">
      <c r="D35046" s="1"/>
      <c r="E35046" s="41"/>
    </row>
    <row r="35047" spans="4:5" x14ac:dyDescent="0.2">
      <c r="D35047" s="1"/>
      <c r="E35047" s="41"/>
    </row>
    <row r="35048" spans="4:5" x14ac:dyDescent="0.2">
      <c r="D35048" s="1"/>
      <c r="E35048" s="41"/>
    </row>
    <row r="35049" spans="4:5" x14ac:dyDescent="0.2">
      <c r="D35049" s="1"/>
      <c r="E35049" s="41"/>
    </row>
    <row r="35050" spans="4:5" x14ac:dyDescent="0.2">
      <c r="D35050" s="1"/>
      <c r="E35050" s="41"/>
    </row>
    <row r="35051" spans="4:5" x14ac:dyDescent="0.2">
      <c r="D35051" s="1"/>
      <c r="E35051" s="41"/>
    </row>
    <row r="35052" spans="4:5" x14ac:dyDescent="0.2">
      <c r="D35052" s="1"/>
      <c r="E35052" s="41"/>
    </row>
    <row r="35053" spans="4:5" x14ac:dyDescent="0.2">
      <c r="D35053" s="1"/>
      <c r="E35053" s="41"/>
    </row>
    <row r="35054" spans="4:5" x14ac:dyDescent="0.2">
      <c r="D35054" s="1"/>
      <c r="E35054" s="41"/>
    </row>
    <row r="35055" spans="4:5" x14ac:dyDescent="0.2">
      <c r="D35055" s="1"/>
      <c r="E35055" s="41"/>
    </row>
    <row r="35056" spans="4:5" x14ac:dyDescent="0.2">
      <c r="D35056" s="1"/>
      <c r="E35056" s="41"/>
    </row>
    <row r="35057" spans="4:5" x14ac:dyDescent="0.2">
      <c r="D35057" s="1"/>
      <c r="E35057" s="41"/>
    </row>
    <row r="35058" spans="4:5" x14ac:dyDescent="0.2">
      <c r="D35058" s="1"/>
      <c r="E35058" s="41"/>
    </row>
    <row r="35059" spans="4:5" x14ac:dyDescent="0.2">
      <c r="D35059" s="1"/>
      <c r="E35059" s="41"/>
    </row>
    <row r="35060" spans="4:5" x14ac:dyDescent="0.2">
      <c r="D35060" s="1"/>
      <c r="E35060" s="41"/>
    </row>
    <row r="35061" spans="4:5" x14ac:dyDescent="0.2">
      <c r="D35061" s="1"/>
      <c r="E35061" s="41"/>
    </row>
    <row r="35062" spans="4:5" x14ac:dyDescent="0.2">
      <c r="D35062" s="1"/>
      <c r="E35062" s="41"/>
    </row>
    <row r="35063" spans="4:5" x14ac:dyDescent="0.2">
      <c r="D35063" s="1"/>
      <c r="E35063" s="41"/>
    </row>
    <row r="35064" spans="4:5" x14ac:dyDescent="0.2">
      <c r="D35064" s="1"/>
      <c r="E35064" s="41"/>
    </row>
    <row r="35065" spans="4:5" x14ac:dyDescent="0.2">
      <c r="D35065" s="1"/>
      <c r="E35065" s="41"/>
    </row>
    <row r="35066" spans="4:5" x14ac:dyDescent="0.2">
      <c r="D35066" s="1"/>
      <c r="E35066" s="41"/>
    </row>
    <row r="35067" spans="4:5" x14ac:dyDescent="0.2">
      <c r="D35067" s="1"/>
      <c r="E35067" s="41"/>
    </row>
    <row r="35068" spans="4:5" x14ac:dyDescent="0.2">
      <c r="D35068" s="1"/>
      <c r="E35068" s="41"/>
    </row>
    <row r="35069" spans="4:5" x14ac:dyDescent="0.2">
      <c r="D35069" s="1"/>
      <c r="E35069" s="41"/>
    </row>
    <row r="35070" spans="4:5" x14ac:dyDescent="0.2">
      <c r="D35070" s="1"/>
      <c r="E35070" s="41"/>
    </row>
    <row r="35071" spans="4:5" x14ac:dyDescent="0.2">
      <c r="D35071" s="1"/>
      <c r="E35071" s="41"/>
    </row>
    <row r="35072" spans="4:5" x14ac:dyDescent="0.2">
      <c r="D35072" s="1"/>
      <c r="E35072" s="41"/>
    </row>
    <row r="35073" spans="4:5" x14ac:dyDescent="0.2">
      <c r="D35073" s="1"/>
      <c r="E35073" s="41"/>
    </row>
    <row r="35074" spans="4:5" x14ac:dyDescent="0.2">
      <c r="D35074" s="1"/>
      <c r="E35074" s="41"/>
    </row>
    <row r="35075" spans="4:5" x14ac:dyDescent="0.2">
      <c r="D35075" s="1"/>
      <c r="E35075" s="41"/>
    </row>
    <row r="35076" spans="4:5" x14ac:dyDescent="0.2">
      <c r="D35076" s="1"/>
      <c r="E35076" s="41"/>
    </row>
    <row r="35077" spans="4:5" x14ac:dyDescent="0.2">
      <c r="D35077" s="1"/>
      <c r="E35077" s="41"/>
    </row>
    <row r="35078" spans="4:5" x14ac:dyDescent="0.2">
      <c r="D35078" s="1"/>
      <c r="E35078" s="41"/>
    </row>
    <row r="35079" spans="4:5" x14ac:dyDescent="0.2">
      <c r="D35079" s="1"/>
      <c r="E35079" s="41"/>
    </row>
    <row r="35080" spans="4:5" x14ac:dyDescent="0.2">
      <c r="D35080" s="1"/>
      <c r="E35080" s="41"/>
    </row>
    <row r="35081" spans="4:5" x14ac:dyDescent="0.2">
      <c r="D35081" s="1"/>
      <c r="E35081" s="41"/>
    </row>
    <row r="35082" spans="4:5" x14ac:dyDescent="0.2">
      <c r="D35082" s="1"/>
      <c r="E35082" s="41"/>
    </row>
    <row r="35083" spans="4:5" x14ac:dyDescent="0.2">
      <c r="D35083" s="1"/>
      <c r="E35083" s="41"/>
    </row>
    <row r="35084" spans="4:5" x14ac:dyDescent="0.2">
      <c r="D35084" s="1"/>
      <c r="E35084" s="41"/>
    </row>
    <row r="35085" spans="4:5" x14ac:dyDescent="0.2">
      <c r="D35085" s="1"/>
      <c r="E35085" s="41"/>
    </row>
    <row r="35086" spans="4:5" x14ac:dyDescent="0.2">
      <c r="D35086" s="1"/>
      <c r="E35086" s="41"/>
    </row>
    <row r="35087" spans="4:5" x14ac:dyDescent="0.2">
      <c r="D35087" s="1"/>
      <c r="E35087" s="41"/>
    </row>
    <row r="35088" spans="4:5" x14ac:dyDescent="0.2">
      <c r="D35088" s="1"/>
      <c r="E35088" s="41"/>
    </row>
    <row r="35089" spans="4:5" x14ac:dyDescent="0.2">
      <c r="D35089" s="1"/>
      <c r="E35089" s="41"/>
    </row>
    <row r="35090" spans="4:5" x14ac:dyDescent="0.2">
      <c r="D35090" s="1"/>
      <c r="E35090" s="41"/>
    </row>
    <row r="35091" spans="4:5" x14ac:dyDescent="0.2">
      <c r="D35091" s="1"/>
      <c r="E35091" s="41"/>
    </row>
    <row r="35092" spans="4:5" x14ac:dyDescent="0.2">
      <c r="D35092" s="1"/>
      <c r="E35092" s="41"/>
    </row>
    <row r="35093" spans="4:5" x14ac:dyDescent="0.2">
      <c r="D35093" s="1"/>
      <c r="E35093" s="41"/>
    </row>
    <row r="35094" spans="4:5" x14ac:dyDescent="0.2">
      <c r="D35094" s="1"/>
      <c r="E35094" s="41"/>
    </row>
    <row r="35095" spans="4:5" x14ac:dyDescent="0.2">
      <c r="D35095" s="1"/>
      <c r="E35095" s="41"/>
    </row>
    <row r="35096" spans="4:5" x14ac:dyDescent="0.2">
      <c r="D35096" s="1"/>
      <c r="E35096" s="41"/>
    </row>
    <row r="35097" spans="4:5" x14ac:dyDescent="0.2">
      <c r="D35097" s="1"/>
      <c r="E35097" s="41"/>
    </row>
    <row r="35098" spans="4:5" x14ac:dyDescent="0.2">
      <c r="D35098" s="1"/>
      <c r="E35098" s="41"/>
    </row>
    <row r="35099" spans="4:5" x14ac:dyDescent="0.2">
      <c r="D35099" s="1"/>
      <c r="E35099" s="41"/>
    </row>
    <row r="35100" spans="4:5" x14ac:dyDescent="0.2">
      <c r="D35100" s="1"/>
      <c r="E35100" s="41"/>
    </row>
    <row r="35101" spans="4:5" x14ac:dyDescent="0.2">
      <c r="D35101" s="1"/>
      <c r="E35101" s="41"/>
    </row>
    <row r="35102" spans="4:5" x14ac:dyDescent="0.2">
      <c r="D35102" s="1"/>
      <c r="E35102" s="41"/>
    </row>
    <row r="35103" spans="4:5" x14ac:dyDescent="0.2">
      <c r="D35103" s="1"/>
      <c r="E35103" s="41"/>
    </row>
    <row r="35104" spans="4:5" x14ac:dyDescent="0.2">
      <c r="D35104" s="1"/>
      <c r="E35104" s="41"/>
    </row>
    <row r="35105" spans="4:5" x14ac:dyDescent="0.2">
      <c r="D35105" s="1"/>
      <c r="E35105" s="41"/>
    </row>
    <row r="35106" spans="4:5" x14ac:dyDescent="0.2">
      <c r="D35106" s="1"/>
      <c r="E35106" s="41"/>
    </row>
    <row r="35107" spans="4:5" x14ac:dyDescent="0.2">
      <c r="D35107" s="1"/>
      <c r="E35107" s="41"/>
    </row>
    <row r="35108" spans="4:5" x14ac:dyDescent="0.2">
      <c r="D35108" s="1"/>
      <c r="E35108" s="41"/>
    </row>
    <row r="35109" spans="4:5" x14ac:dyDescent="0.2">
      <c r="D35109" s="1"/>
      <c r="E35109" s="41"/>
    </row>
    <row r="35110" spans="4:5" x14ac:dyDescent="0.2">
      <c r="D35110" s="1"/>
      <c r="E35110" s="41"/>
    </row>
    <row r="35111" spans="4:5" x14ac:dyDescent="0.2">
      <c r="D35111" s="1"/>
      <c r="E35111" s="41"/>
    </row>
    <row r="35112" spans="4:5" x14ac:dyDescent="0.2">
      <c r="D35112" s="1"/>
      <c r="E35112" s="41"/>
    </row>
    <row r="35113" spans="4:5" x14ac:dyDescent="0.2">
      <c r="D35113" s="1"/>
      <c r="E35113" s="41"/>
    </row>
    <row r="35114" spans="4:5" x14ac:dyDescent="0.2">
      <c r="D35114" s="1"/>
      <c r="E35114" s="41"/>
    </row>
    <row r="35115" spans="4:5" x14ac:dyDescent="0.2">
      <c r="D35115" s="1"/>
      <c r="E35115" s="41"/>
    </row>
    <row r="35116" spans="4:5" x14ac:dyDescent="0.2">
      <c r="D35116" s="1"/>
      <c r="E35116" s="41"/>
    </row>
    <row r="35117" spans="4:5" x14ac:dyDescent="0.2">
      <c r="D35117" s="1"/>
      <c r="E35117" s="41"/>
    </row>
    <row r="35118" spans="4:5" x14ac:dyDescent="0.2">
      <c r="D35118" s="1"/>
      <c r="E35118" s="41"/>
    </row>
    <row r="35119" spans="4:5" x14ac:dyDescent="0.2">
      <c r="D35119" s="1"/>
      <c r="E35119" s="41"/>
    </row>
    <row r="35120" spans="4:5" x14ac:dyDescent="0.2">
      <c r="D35120" s="1"/>
      <c r="E35120" s="41"/>
    </row>
    <row r="35121" spans="4:5" x14ac:dyDescent="0.2">
      <c r="D35121" s="1"/>
      <c r="E35121" s="41"/>
    </row>
    <row r="35122" spans="4:5" x14ac:dyDescent="0.2">
      <c r="D35122" s="1"/>
      <c r="E35122" s="41"/>
    </row>
    <row r="35123" spans="4:5" x14ac:dyDescent="0.2">
      <c r="D35123" s="1"/>
      <c r="E35123" s="41"/>
    </row>
    <row r="35124" spans="4:5" x14ac:dyDescent="0.2">
      <c r="D35124" s="1"/>
      <c r="E35124" s="41"/>
    </row>
    <row r="35125" spans="4:5" x14ac:dyDescent="0.2">
      <c r="D35125" s="1"/>
      <c r="E35125" s="41"/>
    </row>
    <row r="35126" spans="4:5" x14ac:dyDescent="0.2">
      <c r="D35126" s="1"/>
      <c r="E35126" s="41"/>
    </row>
    <row r="35127" spans="4:5" x14ac:dyDescent="0.2">
      <c r="D35127" s="1"/>
      <c r="E35127" s="41"/>
    </row>
    <row r="35128" spans="4:5" x14ac:dyDescent="0.2">
      <c r="D35128" s="1"/>
      <c r="E35128" s="41"/>
    </row>
    <row r="35129" spans="4:5" x14ac:dyDescent="0.2">
      <c r="D35129" s="1"/>
      <c r="E35129" s="41"/>
    </row>
    <row r="35130" spans="4:5" x14ac:dyDescent="0.2">
      <c r="D35130" s="1"/>
      <c r="E35130" s="41"/>
    </row>
    <row r="35131" spans="4:5" x14ac:dyDescent="0.2">
      <c r="D35131" s="1"/>
      <c r="E35131" s="41"/>
    </row>
    <row r="35132" spans="4:5" x14ac:dyDescent="0.2">
      <c r="D35132" s="1"/>
      <c r="E35132" s="41"/>
    </row>
    <row r="35133" spans="4:5" x14ac:dyDescent="0.2">
      <c r="D35133" s="1"/>
      <c r="E35133" s="41"/>
    </row>
    <row r="35134" spans="4:5" x14ac:dyDescent="0.2">
      <c r="D35134" s="1"/>
      <c r="E35134" s="41"/>
    </row>
    <row r="35135" spans="4:5" x14ac:dyDescent="0.2">
      <c r="D35135" s="1"/>
      <c r="E35135" s="41"/>
    </row>
    <row r="35136" spans="4:5" x14ac:dyDescent="0.2">
      <c r="D35136" s="1"/>
      <c r="E35136" s="41"/>
    </row>
    <row r="35137" spans="4:5" x14ac:dyDescent="0.2">
      <c r="D35137" s="1"/>
      <c r="E35137" s="41"/>
    </row>
    <row r="35138" spans="4:5" x14ac:dyDescent="0.2">
      <c r="D35138" s="1"/>
      <c r="E35138" s="41"/>
    </row>
    <row r="35139" spans="4:5" x14ac:dyDescent="0.2">
      <c r="D35139" s="1"/>
      <c r="E35139" s="41"/>
    </row>
    <row r="35140" spans="4:5" x14ac:dyDescent="0.2">
      <c r="D35140" s="1"/>
      <c r="E35140" s="41"/>
    </row>
    <row r="35141" spans="4:5" x14ac:dyDescent="0.2">
      <c r="D35141" s="1"/>
      <c r="E35141" s="41"/>
    </row>
    <row r="35142" spans="4:5" x14ac:dyDescent="0.2">
      <c r="D35142" s="1"/>
      <c r="E35142" s="41"/>
    </row>
    <row r="35143" spans="4:5" x14ac:dyDescent="0.2">
      <c r="D35143" s="1"/>
      <c r="E35143" s="41"/>
    </row>
    <row r="35144" spans="4:5" x14ac:dyDescent="0.2">
      <c r="D35144" s="1"/>
      <c r="E35144" s="41"/>
    </row>
    <row r="35145" spans="4:5" x14ac:dyDescent="0.2">
      <c r="D35145" s="1"/>
      <c r="E35145" s="41"/>
    </row>
    <row r="35146" spans="4:5" x14ac:dyDescent="0.2">
      <c r="D35146" s="1"/>
      <c r="E35146" s="41"/>
    </row>
    <row r="35147" spans="4:5" x14ac:dyDescent="0.2">
      <c r="D35147" s="1"/>
      <c r="E35147" s="41"/>
    </row>
    <row r="35148" spans="4:5" x14ac:dyDescent="0.2">
      <c r="D35148" s="1"/>
      <c r="E35148" s="41"/>
    </row>
    <row r="35149" spans="4:5" x14ac:dyDescent="0.2">
      <c r="D35149" s="1"/>
      <c r="E35149" s="41"/>
    </row>
    <row r="35150" spans="4:5" x14ac:dyDescent="0.2">
      <c r="D35150" s="1"/>
      <c r="E35150" s="41"/>
    </row>
    <row r="35151" spans="4:5" x14ac:dyDescent="0.2">
      <c r="D35151" s="1"/>
      <c r="E35151" s="41"/>
    </row>
    <row r="35152" spans="4:5" x14ac:dyDescent="0.2">
      <c r="D35152" s="1"/>
      <c r="E35152" s="41"/>
    </row>
    <row r="35153" spans="4:5" x14ac:dyDescent="0.2">
      <c r="D35153" s="1"/>
      <c r="E35153" s="41"/>
    </row>
    <row r="35154" spans="4:5" x14ac:dyDescent="0.2">
      <c r="D35154" s="1"/>
      <c r="E35154" s="41"/>
    </row>
    <row r="35155" spans="4:5" x14ac:dyDescent="0.2">
      <c r="D35155" s="1"/>
      <c r="E35155" s="41"/>
    </row>
    <row r="35156" spans="4:5" x14ac:dyDescent="0.2">
      <c r="D35156" s="1"/>
      <c r="E35156" s="41"/>
    </row>
    <row r="35157" spans="4:5" x14ac:dyDescent="0.2">
      <c r="D35157" s="1"/>
      <c r="E35157" s="41"/>
    </row>
    <row r="35158" spans="4:5" x14ac:dyDescent="0.2">
      <c r="D35158" s="1"/>
      <c r="E35158" s="41"/>
    </row>
    <row r="35159" spans="4:5" x14ac:dyDescent="0.2">
      <c r="D35159" s="1"/>
      <c r="E35159" s="41"/>
    </row>
    <row r="35160" spans="4:5" x14ac:dyDescent="0.2">
      <c r="D35160" s="1"/>
      <c r="E35160" s="41"/>
    </row>
    <row r="35161" spans="4:5" x14ac:dyDescent="0.2">
      <c r="D35161" s="1"/>
      <c r="E35161" s="41"/>
    </row>
    <row r="35162" spans="4:5" x14ac:dyDescent="0.2">
      <c r="D35162" s="1"/>
      <c r="E35162" s="41"/>
    </row>
    <row r="35163" spans="4:5" x14ac:dyDescent="0.2">
      <c r="D35163" s="1"/>
      <c r="E35163" s="41"/>
    </row>
    <row r="35164" spans="4:5" x14ac:dyDescent="0.2">
      <c r="D35164" s="1"/>
      <c r="E35164" s="41"/>
    </row>
    <row r="35165" spans="4:5" x14ac:dyDescent="0.2">
      <c r="D35165" s="1"/>
      <c r="E35165" s="41"/>
    </row>
    <row r="35166" spans="4:5" x14ac:dyDescent="0.2">
      <c r="D35166" s="1"/>
      <c r="E35166" s="41"/>
    </row>
    <row r="35167" spans="4:5" x14ac:dyDescent="0.2">
      <c r="D35167" s="1"/>
      <c r="E35167" s="41"/>
    </row>
    <row r="35168" spans="4:5" x14ac:dyDescent="0.2">
      <c r="D35168" s="1"/>
      <c r="E35168" s="41"/>
    </row>
    <row r="35169" spans="4:5" x14ac:dyDescent="0.2">
      <c r="D35169" s="1"/>
      <c r="E35169" s="41"/>
    </row>
    <row r="35170" spans="4:5" x14ac:dyDescent="0.2">
      <c r="D35170" s="1"/>
      <c r="E35170" s="41"/>
    </row>
    <row r="35171" spans="4:5" x14ac:dyDescent="0.2">
      <c r="D35171" s="1"/>
      <c r="E35171" s="41"/>
    </row>
    <row r="35172" spans="4:5" x14ac:dyDescent="0.2">
      <c r="D35172" s="1"/>
      <c r="E35172" s="41"/>
    </row>
    <row r="35173" spans="4:5" x14ac:dyDescent="0.2">
      <c r="D35173" s="1"/>
      <c r="E35173" s="41"/>
    </row>
    <row r="35174" spans="4:5" x14ac:dyDescent="0.2">
      <c r="D35174" s="1"/>
      <c r="E35174" s="41"/>
    </row>
    <row r="35175" spans="4:5" x14ac:dyDescent="0.2">
      <c r="D35175" s="1"/>
      <c r="E35175" s="41"/>
    </row>
    <row r="35176" spans="4:5" x14ac:dyDescent="0.2">
      <c r="D35176" s="1"/>
      <c r="E35176" s="41"/>
    </row>
    <row r="35177" spans="4:5" x14ac:dyDescent="0.2">
      <c r="D35177" s="1"/>
      <c r="E35177" s="41"/>
    </row>
    <row r="35178" spans="4:5" x14ac:dyDescent="0.2">
      <c r="D35178" s="1"/>
      <c r="E35178" s="41"/>
    </row>
    <row r="35179" spans="4:5" x14ac:dyDescent="0.2">
      <c r="D35179" s="1"/>
      <c r="E35179" s="41"/>
    </row>
    <row r="35180" spans="4:5" x14ac:dyDescent="0.2">
      <c r="D35180" s="1"/>
      <c r="E35180" s="41"/>
    </row>
    <row r="35181" spans="4:5" x14ac:dyDescent="0.2">
      <c r="D35181" s="1"/>
      <c r="E35181" s="41"/>
    </row>
    <row r="35182" spans="4:5" x14ac:dyDescent="0.2">
      <c r="D35182" s="1"/>
      <c r="E35182" s="41"/>
    </row>
    <row r="35183" spans="4:5" x14ac:dyDescent="0.2">
      <c r="D35183" s="1"/>
      <c r="E35183" s="41"/>
    </row>
    <row r="35184" spans="4:5" x14ac:dyDescent="0.2">
      <c r="D35184" s="1"/>
      <c r="E35184" s="41"/>
    </row>
    <row r="35185" spans="4:5" x14ac:dyDescent="0.2">
      <c r="D35185" s="1"/>
      <c r="E35185" s="41"/>
    </row>
    <row r="35186" spans="4:5" x14ac:dyDescent="0.2">
      <c r="D35186" s="1"/>
      <c r="E35186" s="41"/>
    </row>
    <row r="35187" spans="4:5" x14ac:dyDescent="0.2">
      <c r="D35187" s="1"/>
      <c r="E35187" s="41"/>
    </row>
    <row r="35188" spans="4:5" x14ac:dyDescent="0.2">
      <c r="D35188" s="1"/>
      <c r="E35188" s="41"/>
    </row>
    <row r="35189" spans="4:5" x14ac:dyDescent="0.2">
      <c r="D35189" s="1"/>
      <c r="E35189" s="41"/>
    </row>
    <row r="35190" spans="4:5" x14ac:dyDescent="0.2">
      <c r="D35190" s="1"/>
      <c r="E35190" s="41"/>
    </row>
    <row r="35191" spans="4:5" x14ac:dyDescent="0.2">
      <c r="D35191" s="1"/>
      <c r="E35191" s="41"/>
    </row>
    <row r="35192" spans="4:5" x14ac:dyDescent="0.2">
      <c r="D35192" s="1"/>
      <c r="E35192" s="41"/>
    </row>
    <row r="35193" spans="4:5" x14ac:dyDescent="0.2">
      <c r="D35193" s="1"/>
      <c r="E35193" s="41"/>
    </row>
    <row r="35194" spans="4:5" x14ac:dyDescent="0.2">
      <c r="D35194" s="1"/>
      <c r="E35194" s="41"/>
    </row>
    <row r="35195" spans="4:5" x14ac:dyDescent="0.2">
      <c r="D35195" s="1"/>
      <c r="E35195" s="41"/>
    </row>
    <row r="35196" spans="4:5" x14ac:dyDescent="0.2">
      <c r="D35196" s="1"/>
      <c r="E35196" s="41"/>
    </row>
    <row r="35197" spans="4:5" x14ac:dyDescent="0.2">
      <c r="D35197" s="1"/>
      <c r="E35197" s="41"/>
    </row>
    <row r="35198" spans="4:5" x14ac:dyDescent="0.2">
      <c r="D35198" s="1"/>
      <c r="E35198" s="41"/>
    </row>
    <row r="35199" spans="4:5" x14ac:dyDescent="0.2">
      <c r="D35199" s="1"/>
      <c r="E35199" s="41"/>
    </row>
    <row r="35200" spans="4:5" x14ac:dyDescent="0.2">
      <c r="D35200" s="1"/>
      <c r="E35200" s="41"/>
    </row>
    <row r="35201" spans="4:5" x14ac:dyDescent="0.2">
      <c r="D35201" s="1"/>
      <c r="E35201" s="41"/>
    </row>
    <row r="35202" spans="4:5" x14ac:dyDescent="0.2">
      <c r="D35202" s="1"/>
      <c r="E35202" s="41"/>
    </row>
    <row r="35203" spans="4:5" x14ac:dyDescent="0.2">
      <c r="D35203" s="1"/>
      <c r="E35203" s="41"/>
    </row>
    <row r="35204" spans="4:5" x14ac:dyDescent="0.2">
      <c r="D35204" s="1"/>
      <c r="E35204" s="41"/>
    </row>
    <row r="35205" spans="4:5" x14ac:dyDescent="0.2">
      <c r="D35205" s="1"/>
      <c r="E35205" s="41"/>
    </row>
    <row r="35206" spans="4:5" x14ac:dyDescent="0.2">
      <c r="D35206" s="1"/>
      <c r="E35206" s="41"/>
    </row>
    <row r="35207" spans="4:5" x14ac:dyDescent="0.2">
      <c r="D35207" s="1"/>
      <c r="E35207" s="41"/>
    </row>
    <row r="35208" spans="4:5" x14ac:dyDescent="0.2">
      <c r="D35208" s="1"/>
      <c r="E35208" s="41"/>
    </row>
    <row r="35209" spans="4:5" x14ac:dyDescent="0.2">
      <c r="D35209" s="1"/>
      <c r="E35209" s="41"/>
    </row>
    <row r="35210" spans="4:5" x14ac:dyDescent="0.2">
      <c r="D35210" s="1"/>
      <c r="E35210" s="41"/>
    </row>
    <row r="35211" spans="4:5" x14ac:dyDescent="0.2">
      <c r="D35211" s="1"/>
      <c r="E35211" s="41"/>
    </row>
    <row r="35212" spans="4:5" x14ac:dyDescent="0.2">
      <c r="D35212" s="1"/>
      <c r="E35212" s="41"/>
    </row>
    <row r="35213" spans="4:5" x14ac:dyDescent="0.2">
      <c r="D35213" s="1"/>
      <c r="E35213" s="41"/>
    </row>
    <row r="35214" spans="4:5" x14ac:dyDescent="0.2">
      <c r="D35214" s="1"/>
      <c r="E35214" s="41"/>
    </row>
    <row r="35215" spans="4:5" x14ac:dyDescent="0.2">
      <c r="D35215" s="1"/>
      <c r="E35215" s="41"/>
    </row>
    <row r="35216" spans="4:5" x14ac:dyDescent="0.2">
      <c r="D35216" s="1"/>
      <c r="E35216" s="41"/>
    </row>
    <row r="35217" spans="4:5" x14ac:dyDescent="0.2">
      <c r="D35217" s="1"/>
      <c r="E35217" s="41"/>
    </row>
    <row r="35218" spans="4:5" x14ac:dyDescent="0.2">
      <c r="D35218" s="1"/>
      <c r="E35218" s="41"/>
    </row>
    <row r="35219" spans="4:5" x14ac:dyDescent="0.2">
      <c r="D35219" s="1"/>
      <c r="E35219" s="41"/>
    </row>
    <row r="35220" spans="4:5" x14ac:dyDescent="0.2">
      <c r="D35220" s="1"/>
      <c r="E35220" s="41"/>
    </row>
    <row r="35221" spans="4:5" x14ac:dyDescent="0.2">
      <c r="D35221" s="1"/>
      <c r="E35221" s="41"/>
    </row>
    <row r="35222" spans="4:5" x14ac:dyDescent="0.2">
      <c r="D35222" s="1"/>
      <c r="E35222" s="41"/>
    </row>
    <row r="35223" spans="4:5" x14ac:dyDescent="0.2">
      <c r="D35223" s="1"/>
      <c r="E35223" s="41"/>
    </row>
    <row r="35224" spans="4:5" x14ac:dyDescent="0.2">
      <c r="D35224" s="1"/>
      <c r="E35224" s="41"/>
    </row>
    <row r="35225" spans="4:5" x14ac:dyDescent="0.2">
      <c r="D35225" s="1"/>
      <c r="E35225" s="41"/>
    </row>
    <row r="35226" spans="4:5" x14ac:dyDescent="0.2">
      <c r="D35226" s="1"/>
      <c r="E35226" s="41"/>
    </row>
    <row r="35227" spans="4:5" x14ac:dyDescent="0.2">
      <c r="D35227" s="1"/>
      <c r="E35227" s="41"/>
    </row>
    <row r="35228" spans="4:5" x14ac:dyDescent="0.2">
      <c r="D35228" s="1"/>
      <c r="E35228" s="41"/>
    </row>
    <row r="35229" spans="4:5" x14ac:dyDescent="0.2">
      <c r="D35229" s="1"/>
      <c r="E35229" s="41"/>
    </row>
    <row r="35230" spans="4:5" x14ac:dyDescent="0.2">
      <c r="D35230" s="1"/>
      <c r="E35230" s="41"/>
    </row>
    <row r="35231" spans="4:5" x14ac:dyDescent="0.2">
      <c r="D35231" s="1"/>
      <c r="E35231" s="41"/>
    </row>
    <row r="35232" spans="4:5" x14ac:dyDescent="0.2">
      <c r="D35232" s="1"/>
      <c r="E35232" s="41"/>
    </row>
    <row r="35233" spans="4:5" x14ac:dyDescent="0.2">
      <c r="D35233" s="1"/>
      <c r="E35233" s="41"/>
    </row>
    <row r="35234" spans="4:5" x14ac:dyDescent="0.2">
      <c r="D35234" s="1"/>
      <c r="E35234" s="41"/>
    </row>
    <row r="35235" spans="4:5" x14ac:dyDescent="0.2">
      <c r="D35235" s="1"/>
      <c r="E35235" s="41"/>
    </row>
    <row r="35236" spans="4:5" x14ac:dyDescent="0.2">
      <c r="D35236" s="1"/>
      <c r="E35236" s="41"/>
    </row>
    <row r="35237" spans="4:5" x14ac:dyDescent="0.2">
      <c r="D35237" s="1"/>
      <c r="E35237" s="41"/>
    </row>
    <row r="35238" spans="4:5" x14ac:dyDescent="0.2">
      <c r="D35238" s="1"/>
      <c r="E35238" s="41"/>
    </row>
    <row r="35239" spans="4:5" x14ac:dyDescent="0.2">
      <c r="D35239" s="1"/>
      <c r="E35239" s="41"/>
    </row>
    <row r="35240" spans="4:5" x14ac:dyDescent="0.2">
      <c r="D35240" s="1"/>
      <c r="E35240" s="41"/>
    </row>
    <row r="35241" spans="4:5" x14ac:dyDescent="0.2">
      <c r="D35241" s="1"/>
      <c r="E35241" s="41"/>
    </row>
    <row r="35242" spans="4:5" x14ac:dyDescent="0.2">
      <c r="D35242" s="1"/>
      <c r="E35242" s="41"/>
    </row>
    <row r="35243" spans="4:5" x14ac:dyDescent="0.2">
      <c r="D35243" s="1"/>
      <c r="E35243" s="41"/>
    </row>
    <row r="35244" spans="4:5" x14ac:dyDescent="0.2">
      <c r="D35244" s="1"/>
      <c r="E35244" s="41"/>
    </row>
    <row r="35245" spans="4:5" x14ac:dyDescent="0.2">
      <c r="D35245" s="1"/>
      <c r="E35245" s="41"/>
    </row>
    <row r="35246" spans="4:5" x14ac:dyDescent="0.2">
      <c r="D35246" s="1"/>
      <c r="E35246" s="41"/>
    </row>
    <row r="35247" spans="4:5" x14ac:dyDescent="0.2">
      <c r="D35247" s="1"/>
      <c r="E35247" s="41"/>
    </row>
    <row r="35248" spans="4:5" x14ac:dyDescent="0.2">
      <c r="D35248" s="1"/>
      <c r="E35248" s="41"/>
    </row>
    <row r="35249" spans="4:5" x14ac:dyDescent="0.2">
      <c r="D35249" s="1"/>
      <c r="E35249" s="41"/>
    </row>
    <row r="35250" spans="4:5" x14ac:dyDescent="0.2">
      <c r="D35250" s="1"/>
      <c r="E35250" s="41"/>
    </row>
    <row r="35251" spans="4:5" x14ac:dyDescent="0.2">
      <c r="D35251" s="1"/>
      <c r="E35251" s="41"/>
    </row>
    <row r="35252" spans="4:5" x14ac:dyDescent="0.2">
      <c r="D35252" s="1"/>
      <c r="E35252" s="41"/>
    </row>
    <row r="35253" spans="4:5" x14ac:dyDescent="0.2">
      <c r="D35253" s="1"/>
      <c r="E35253" s="41"/>
    </row>
    <row r="35254" spans="4:5" x14ac:dyDescent="0.2">
      <c r="D35254" s="1"/>
      <c r="E35254" s="41"/>
    </row>
    <row r="35255" spans="4:5" x14ac:dyDescent="0.2">
      <c r="D35255" s="1"/>
      <c r="E35255" s="41"/>
    </row>
    <row r="35256" spans="4:5" x14ac:dyDescent="0.2">
      <c r="D35256" s="1"/>
      <c r="E35256" s="41"/>
    </row>
    <row r="35257" spans="4:5" x14ac:dyDescent="0.2">
      <c r="D35257" s="1"/>
      <c r="E35257" s="41"/>
    </row>
    <row r="35258" spans="4:5" x14ac:dyDescent="0.2">
      <c r="D35258" s="1"/>
      <c r="E35258" s="41"/>
    </row>
    <row r="35259" spans="4:5" x14ac:dyDescent="0.2">
      <c r="D35259" s="1"/>
      <c r="E35259" s="41"/>
    </row>
    <row r="35260" spans="4:5" x14ac:dyDescent="0.2">
      <c r="D35260" s="1"/>
      <c r="E35260" s="41"/>
    </row>
    <row r="35261" spans="4:5" x14ac:dyDescent="0.2">
      <c r="D35261" s="1"/>
      <c r="E35261" s="41"/>
    </row>
    <row r="35262" spans="4:5" x14ac:dyDescent="0.2">
      <c r="D35262" s="1"/>
      <c r="E35262" s="41"/>
    </row>
    <row r="35263" spans="4:5" x14ac:dyDescent="0.2">
      <c r="D35263" s="1"/>
      <c r="E35263" s="41"/>
    </row>
    <row r="35264" spans="4:5" x14ac:dyDescent="0.2">
      <c r="D35264" s="1"/>
      <c r="E35264" s="41"/>
    </row>
    <row r="35265" spans="4:5" x14ac:dyDescent="0.2">
      <c r="D35265" s="1"/>
      <c r="E35265" s="41"/>
    </row>
    <row r="35266" spans="4:5" x14ac:dyDescent="0.2">
      <c r="D35266" s="1"/>
      <c r="E35266" s="41"/>
    </row>
    <row r="35267" spans="4:5" x14ac:dyDescent="0.2">
      <c r="D35267" s="1"/>
      <c r="E35267" s="41"/>
    </row>
    <row r="35268" spans="4:5" x14ac:dyDescent="0.2">
      <c r="D35268" s="1"/>
      <c r="E35268" s="41"/>
    </row>
    <row r="35269" spans="4:5" x14ac:dyDescent="0.2">
      <c r="D35269" s="1"/>
      <c r="E35269" s="41"/>
    </row>
    <row r="35270" spans="4:5" x14ac:dyDescent="0.2">
      <c r="D35270" s="1"/>
      <c r="E35270" s="41"/>
    </row>
    <row r="35271" spans="4:5" x14ac:dyDescent="0.2">
      <c r="D35271" s="1"/>
      <c r="E35271" s="41"/>
    </row>
    <row r="35272" spans="4:5" x14ac:dyDescent="0.2">
      <c r="D35272" s="1"/>
      <c r="E35272" s="41"/>
    </row>
    <row r="35273" spans="4:5" x14ac:dyDescent="0.2">
      <c r="D35273" s="1"/>
      <c r="E35273" s="41"/>
    </row>
    <row r="35274" spans="4:5" x14ac:dyDescent="0.2">
      <c r="D35274" s="1"/>
      <c r="E35274" s="41"/>
    </row>
    <row r="35275" spans="4:5" x14ac:dyDescent="0.2">
      <c r="D35275" s="1"/>
      <c r="E35275" s="41"/>
    </row>
    <row r="35276" spans="4:5" x14ac:dyDescent="0.2">
      <c r="D35276" s="1"/>
      <c r="E35276" s="41"/>
    </row>
    <row r="35277" spans="4:5" x14ac:dyDescent="0.2">
      <c r="D35277" s="1"/>
      <c r="E35277" s="41"/>
    </row>
    <row r="35278" spans="4:5" x14ac:dyDescent="0.2">
      <c r="D35278" s="1"/>
      <c r="E35278" s="41"/>
    </row>
    <row r="35279" spans="4:5" x14ac:dyDescent="0.2">
      <c r="D35279" s="1"/>
      <c r="E35279" s="41"/>
    </row>
    <row r="35280" spans="4:5" x14ac:dyDescent="0.2">
      <c r="D35280" s="1"/>
      <c r="E35280" s="41"/>
    </row>
    <row r="35281" spans="4:5" x14ac:dyDescent="0.2">
      <c r="D35281" s="1"/>
      <c r="E35281" s="41"/>
    </row>
    <row r="35282" spans="4:5" x14ac:dyDescent="0.2">
      <c r="D35282" s="1"/>
      <c r="E35282" s="41"/>
    </row>
    <row r="35283" spans="4:5" x14ac:dyDescent="0.2">
      <c r="D35283" s="1"/>
      <c r="E35283" s="41"/>
    </row>
    <row r="35284" spans="4:5" x14ac:dyDescent="0.2">
      <c r="D35284" s="1"/>
      <c r="E35284" s="41"/>
    </row>
    <row r="35285" spans="4:5" x14ac:dyDescent="0.2">
      <c r="D35285" s="1"/>
      <c r="E35285" s="41"/>
    </row>
    <row r="35286" spans="4:5" x14ac:dyDescent="0.2">
      <c r="D35286" s="1"/>
      <c r="E35286" s="41"/>
    </row>
    <row r="35287" spans="4:5" x14ac:dyDescent="0.2">
      <c r="D35287" s="1"/>
      <c r="E35287" s="41"/>
    </row>
    <row r="35288" spans="4:5" x14ac:dyDescent="0.2">
      <c r="D35288" s="1"/>
      <c r="E35288" s="41"/>
    </row>
    <row r="35289" spans="4:5" x14ac:dyDescent="0.2">
      <c r="D35289" s="1"/>
      <c r="E35289" s="41"/>
    </row>
    <row r="35290" spans="4:5" x14ac:dyDescent="0.2">
      <c r="D35290" s="1"/>
      <c r="E35290" s="41"/>
    </row>
    <row r="35291" spans="4:5" x14ac:dyDescent="0.2">
      <c r="D35291" s="1"/>
      <c r="E35291" s="41"/>
    </row>
    <row r="35292" spans="4:5" x14ac:dyDescent="0.2">
      <c r="D35292" s="1"/>
      <c r="E35292" s="41"/>
    </row>
    <row r="35293" spans="4:5" x14ac:dyDescent="0.2">
      <c r="D35293" s="1"/>
      <c r="E35293" s="41"/>
    </row>
    <row r="35294" spans="4:5" x14ac:dyDescent="0.2">
      <c r="D35294" s="1"/>
      <c r="E35294" s="41"/>
    </row>
    <row r="35295" spans="4:5" x14ac:dyDescent="0.2">
      <c r="D35295" s="1"/>
      <c r="E35295" s="41"/>
    </row>
    <row r="35296" spans="4:5" x14ac:dyDescent="0.2">
      <c r="D35296" s="1"/>
      <c r="E35296" s="41"/>
    </row>
    <row r="35297" spans="4:5" x14ac:dyDescent="0.2">
      <c r="D35297" s="1"/>
      <c r="E35297" s="41"/>
    </row>
    <row r="35298" spans="4:5" x14ac:dyDescent="0.2">
      <c r="D35298" s="1"/>
      <c r="E35298" s="41"/>
    </row>
    <row r="35299" spans="4:5" x14ac:dyDescent="0.2">
      <c r="D35299" s="1"/>
      <c r="E35299" s="41"/>
    </row>
    <row r="35300" spans="4:5" x14ac:dyDescent="0.2">
      <c r="D35300" s="1"/>
      <c r="E35300" s="41"/>
    </row>
    <row r="35301" spans="4:5" x14ac:dyDescent="0.2">
      <c r="D35301" s="1"/>
      <c r="E35301" s="41"/>
    </row>
    <row r="35302" spans="4:5" x14ac:dyDescent="0.2">
      <c r="D35302" s="1"/>
      <c r="E35302" s="41"/>
    </row>
    <row r="35303" spans="4:5" x14ac:dyDescent="0.2">
      <c r="D35303" s="1"/>
      <c r="E35303" s="41"/>
    </row>
    <row r="35304" spans="4:5" x14ac:dyDescent="0.2">
      <c r="D35304" s="1"/>
      <c r="E35304" s="41"/>
    </row>
    <row r="35305" spans="4:5" x14ac:dyDescent="0.2">
      <c r="D35305" s="1"/>
      <c r="E35305" s="41"/>
    </row>
    <row r="35306" spans="4:5" x14ac:dyDescent="0.2">
      <c r="D35306" s="1"/>
      <c r="E35306" s="41"/>
    </row>
    <row r="35307" spans="4:5" x14ac:dyDescent="0.2">
      <c r="D35307" s="1"/>
      <c r="E35307" s="41"/>
    </row>
    <row r="35308" spans="4:5" x14ac:dyDescent="0.2">
      <c r="D35308" s="1"/>
      <c r="E35308" s="41"/>
    </row>
    <row r="35309" spans="4:5" x14ac:dyDescent="0.2">
      <c r="D35309" s="1"/>
      <c r="E35309" s="41"/>
    </row>
    <row r="35310" spans="4:5" x14ac:dyDescent="0.2">
      <c r="D35310" s="1"/>
      <c r="E35310" s="41"/>
    </row>
    <row r="35311" spans="4:5" x14ac:dyDescent="0.2">
      <c r="D35311" s="1"/>
      <c r="E35311" s="41"/>
    </row>
    <row r="35312" spans="4:5" x14ac:dyDescent="0.2">
      <c r="D35312" s="1"/>
      <c r="E35312" s="41"/>
    </row>
    <row r="35313" spans="4:5" x14ac:dyDescent="0.2">
      <c r="D35313" s="1"/>
      <c r="E35313" s="41"/>
    </row>
    <row r="35314" spans="4:5" x14ac:dyDescent="0.2">
      <c r="D35314" s="1"/>
      <c r="E35314" s="41"/>
    </row>
    <row r="35315" spans="4:5" x14ac:dyDescent="0.2">
      <c r="D35315" s="1"/>
      <c r="E35315" s="41"/>
    </row>
    <row r="35316" spans="4:5" x14ac:dyDescent="0.2">
      <c r="D35316" s="1"/>
      <c r="E35316" s="41"/>
    </row>
    <row r="35317" spans="4:5" x14ac:dyDescent="0.2">
      <c r="D35317" s="1"/>
      <c r="E35317" s="41"/>
    </row>
    <row r="35318" spans="4:5" x14ac:dyDescent="0.2">
      <c r="D35318" s="1"/>
      <c r="E35318" s="41"/>
    </row>
    <row r="35319" spans="4:5" x14ac:dyDescent="0.2">
      <c r="D35319" s="1"/>
      <c r="E35319" s="41"/>
    </row>
    <row r="35320" spans="4:5" x14ac:dyDescent="0.2">
      <c r="D35320" s="1"/>
      <c r="E35320" s="41"/>
    </row>
    <row r="35321" spans="4:5" x14ac:dyDescent="0.2">
      <c r="D35321" s="1"/>
      <c r="E35321" s="41"/>
    </row>
    <row r="35322" spans="4:5" x14ac:dyDescent="0.2">
      <c r="D35322" s="1"/>
      <c r="E35322" s="41"/>
    </row>
    <row r="35323" spans="4:5" x14ac:dyDescent="0.2">
      <c r="D35323" s="1"/>
      <c r="E35323" s="41"/>
    </row>
    <row r="35324" spans="4:5" x14ac:dyDescent="0.2">
      <c r="D35324" s="1"/>
      <c r="E35324" s="41"/>
    </row>
    <row r="35325" spans="4:5" x14ac:dyDescent="0.2">
      <c r="D35325" s="1"/>
      <c r="E35325" s="41"/>
    </row>
    <row r="35326" spans="4:5" x14ac:dyDescent="0.2">
      <c r="D35326" s="1"/>
      <c r="E35326" s="41"/>
    </row>
    <row r="35327" spans="4:5" x14ac:dyDescent="0.2">
      <c r="D35327" s="1"/>
      <c r="E35327" s="41"/>
    </row>
    <row r="35328" spans="4:5" x14ac:dyDescent="0.2">
      <c r="D35328" s="1"/>
      <c r="E35328" s="41"/>
    </row>
    <row r="35329" spans="4:5" x14ac:dyDescent="0.2">
      <c r="D35329" s="1"/>
      <c r="E35329" s="41"/>
    </row>
    <row r="35330" spans="4:5" x14ac:dyDescent="0.2">
      <c r="D35330" s="1"/>
      <c r="E35330" s="41"/>
    </row>
    <row r="35331" spans="4:5" x14ac:dyDescent="0.2">
      <c r="D35331" s="1"/>
      <c r="E35331" s="41"/>
    </row>
    <row r="35332" spans="4:5" x14ac:dyDescent="0.2">
      <c r="D35332" s="1"/>
      <c r="E35332" s="41"/>
    </row>
    <row r="35333" spans="4:5" x14ac:dyDescent="0.2">
      <c r="D35333" s="1"/>
      <c r="E35333" s="41"/>
    </row>
    <row r="35334" spans="4:5" x14ac:dyDescent="0.2">
      <c r="D35334" s="1"/>
      <c r="E35334" s="41"/>
    </row>
    <row r="35335" spans="4:5" x14ac:dyDescent="0.2">
      <c r="D35335" s="1"/>
      <c r="E35335" s="41"/>
    </row>
    <row r="35336" spans="4:5" x14ac:dyDescent="0.2">
      <c r="D35336" s="1"/>
      <c r="E35336" s="41"/>
    </row>
    <row r="35337" spans="4:5" x14ac:dyDescent="0.2">
      <c r="D35337" s="1"/>
      <c r="E35337" s="41"/>
    </row>
    <row r="35338" spans="4:5" x14ac:dyDescent="0.2">
      <c r="D35338" s="1"/>
      <c r="E35338" s="41"/>
    </row>
    <row r="35339" spans="4:5" x14ac:dyDescent="0.2">
      <c r="D35339" s="1"/>
      <c r="E35339" s="41"/>
    </row>
    <row r="35340" spans="4:5" x14ac:dyDescent="0.2">
      <c r="D35340" s="1"/>
      <c r="E35340" s="41"/>
    </row>
    <row r="35341" spans="4:5" x14ac:dyDescent="0.2">
      <c r="D35341" s="1"/>
      <c r="E35341" s="41"/>
    </row>
    <row r="35342" spans="4:5" x14ac:dyDescent="0.2">
      <c r="D35342" s="1"/>
      <c r="E35342" s="41"/>
    </row>
    <row r="35343" spans="4:5" x14ac:dyDescent="0.2">
      <c r="D35343" s="1"/>
      <c r="E35343" s="41"/>
    </row>
    <row r="35344" spans="4:5" x14ac:dyDescent="0.2">
      <c r="D35344" s="1"/>
      <c r="E35344" s="41"/>
    </row>
    <row r="35345" spans="4:5" x14ac:dyDescent="0.2">
      <c r="D35345" s="1"/>
      <c r="E35345" s="41"/>
    </row>
    <row r="35346" spans="4:5" x14ac:dyDescent="0.2">
      <c r="D35346" s="1"/>
      <c r="E35346" s="41"/>
    </row>
    <row r="35347" spans="4:5" x14ac:dyDescent="0.2">
      <c r="D35347" s="1"/>
      <c r="E35347" s="41"/>
    </row>
    <row r="35348" spans="4:5" x14ac:dyDescent="0.2">
      <c r="D35348" s="1"/>
      <c r="E35348" s="41"/>
    </row>
    <row r="35349" spans="4:5" x14ac:dyDescent="0.2">
      <c r="D35349" s="1"/>
      <c r="E35349" s="41"/>
    </row>
    <row r="35350" spans="4:5" x14ac:dyDescent="0.2">
      <c r="D35350" s="1"/>
      <c r="E35350" s="41"/>
    </row>
    <row r="35351" spans="4:5" x14ac:dyDescent="0.2">
      <c r="D35351" s="1"/>
      <c r="E35351" s="41"/>
    </row>
    <row r="35352" spans="4:5" x14ac:dyDescent="0.2">
      <c r="D35352" s="1"/>
      <c r="E35352" s="41"/>
    </row>
    <row r="35353" spans="4:5" x14ac:dyDescent="0.2">
      <c r="D35353" s="1"/>
      <c r="E35353" s="41"/>
    </row>
    <row r="35354" spans="4:5" x14ac:dyDescent="0.2">
      <c r="D35354" s="1"/>
      <c r="E35354" s="41"/>
    </row>
    <row r="35355" spans="4:5" x14ac:dyDescent="0.2">
      <c r="D35355" s="1"/>
      <c r="E35355" s="41"/>
    </row>
    <row r="35356" spans="4:5" x14ac:dyDescent="0.2">
      <c r="D35356" s="1"/>
      <c r="E35356" s="41"/>
    </row>
    <row r="35357" spans="4:5" x14ac:dyDescent="0.2">
      <c r="D35357" s="1"/>
      <c r="E35357" s="41"/>
    </row>
    <row r="35358" spans="4:5" x14ac:dyDescent="0.2">
      <c r="D35358" s="1"/>
      <c r="E35358" s="41"/>
    </row>
    <row r="35359" spans="4:5" x14ac:dyDescent="0.2">
      <c r="D35359" s="1"/>
      <c r="E35359" s="41"/>
    </row>
    <row r="35360" spans="4:5" x14ac:dyDescent="0.2">
      <c r="D35360" s="1"/>
      <c r="E35360" s="41"/>
    </row>
    <row r="35361" spans="4:5" x14ac:dyDescent="0.2">
      <c r="D35361" s="1"/>
      <c r="E35361" s="41"/>
    </row>
    <row r="35362" spans="4:5" x14ac:dyDescent="0.2">
      <c r="D35362" s="1"/>
      <c r="E35362" s="41"/>
    </row>
    <row r="35363" spans="4:5" x14ac:dyDescent="0.2">
      <c r="D35363" s="1"/>
      <c r="E35363" s="41"/>
    </row>
    <row r="35364" spans="4:5" x14ac:dyDescent="0.2">
      <c r="D35364" s="1"/>
      <c r="E35364" s="41"/>
    </row>
    <row r="35365" spans="4:5" x14ac:dyDescent="0.2">
      <c r="D35365" s="1"/>
      <c r="E35365" s="41"/>
    </row>
    <row r="35366" spans="4:5" x14ac:dyDescent="0.2">
      <c r="D35366" s="1"/>
      <c r="E35366" s="41"/>
    </row>
    <row r="35367" spans="4:5" x14ac:dyDescent="0.2">
      <c r="D35367" s="1"/>
      <c r="E35367" s="41"/>
    </row>
    <row r="35368" spans="4:5" x14ac:dyDescent="0.2">
      <c r="D35368" s="1"/>
      <c r="E35368" s="41"/>
    </row>
    <row r="35369" spans="4:5" x14ac:dyDescent="0.2">
      <c r="D35369" s="1"/>
      <c r="E35369" s="41"/>
    </row>
    <row r="35370" spans="4:5" x14ac:dyDescent="0.2">
      <c r="D35370" s="1"/>
      <c r="E35370" s="41"/>
    </row>
    <row r="35371" spans="4:5" x14ac:dyDescent="0.2">
      <c r="D35371" s="1"/>
      <c r="E35371" s="41"/>
    </row>
    <row r="35372" spans="4:5" x14ac:dyDescent="0.2">
      <c r="D35372" s="1"/>
      <c r="E35372" s="41"/>
    </row>
    <row r="35373" spans="4:5" x14ac:dyDescent="0.2">
      <c r="D35373" s="1"/>
      <c r="E35373" s="41"/>
    </row>
    <row r="35374" spans="4:5" x14ac:dyDescent="0.2">
      <c r="D35374" s="1"/>
      <c r="E35374" s="41"/>
    </row>
    <row r="35375" spans="4:5" x14ac:dyDescent="0.2">
      <c r="D35375" s="1"/>
      <c r="E35375" s="41"/>
    </row>
    <row r="35376" spans="4:5" x14ac:dyDescent="0.2">
      <c r="D35376" s="1"/>
      <c r="E35376" s="41"/>
    </row>
    <row r="35377" spans="4:5" x14ac:dyDescent="0.2">
      <c r="D35377" s="1"/>
      <c r="E35377" s="41"/>
    </row>
    <row r="35378" spans="4:5" x14ac:dyDescent="0.2">
      <c r="D35378" s="1"/>
      <c r="E35378" s="41"/>
    </row>
    <row r="35379" spans="4:5" x14ac:dyDescent="0.2">
      <c r="D35379" s="1"/>
      <c r="E35379" s="41"/>
    </row>
    <row r="35380" spans="4:5" x14ac:dyDescent="0.2">
      <c r="D35380" s="1"/>
      <c r="E35380" s="41"/>
    </row>
    <row r="35381" spans="4:5" x14ac:dyDescent="0.2">
      <c r="D35381" s="1"/>
      <c r="E35381" s="41"/>
    </row>
    <row r="35382" spans="4:5" x14ac:dyDescent="0.2">
      <c r="D35382" s="1"/>
      <c r="E35382" s="41"/>
    </row>
    <row r="35383" spans="4:5" x14ac:dyDescent="0.2">
      <c r="D35383" s="1"/>
      <c r="E35383" s="41"/>
    </row>
    <row r="35384" spans="4:5" x14ac:dyDescent="0.2">
      <c r="D35384" s="1"/>
      <c r="E35384" s="41"/>
    </row>
    <row r="35385" spans="4:5" x14ac:dyDescent="0.2">
      <c r="D35385" s="1"/>
      <c r="E35385" s="41"/>
    </row>
    <row r="35386" spans="4:5" x14ac:dyDescent="0.2">
      <c r="D35386" s="1"/>
      <c r="E35386" s="41"/>
    </row>
    <row r="35387" spans="4:5" x14ac:dyDescent="0.2">
      <c r="D35387" s="1"/>
      <c r="E35387" s="41"/>
    </row>
    <row r="35388" spans="4:5" x14ac:dyDescent="0.2">
      <c r="D35388" s="1"/>
      <c r="E35388" s="41"/>
    </row>
    <row r="35389" spans="4:5" x14ac:dyDescent="0.2">
      <c r="D35389" s="1"/>
      <c r="E35389" s="41"/>
    </row>
    <row r="35390" spans="4:5" x14ac:dyDescent="0.2">
      <c r="D35390" s="1"/>
      <c r="E35390" s="41"/>
    </row>
    <row r="35391" spans="4:5" x14ac:dyDescent="0.2">
      <c r="D35391" s="1"/>
      <c r="E35391" s="41"/>
    </row>
    <row r="35392" spans="4:5" x14ac:dyDescent="0.2">
      <c r="D35392" s="1"/>
      <c r="E35392" s="41"/>
    </row>
    <row r="35393" spans="4:5" x14ac:dyDescent="0.2">
      <c r="D35393" s="1"/>
      <c r="E35393" s="41"/>
    </row>
    <row r="35394" spans="4:5" x14ac:dyDescent="0.2">
      <c r="D35394" s="1"/>
      <c r="E35394" s="41"/>
    </row>
    <row r="35395" spans="4:5" x14ac:dyDescent="0.2">
      <c r="D35395" s="1"/>
      <c r="E35395" s="41"/>
    </row>
    <row r="35396" spans="4:5" x14ac:dyDescent="0.2">
      <c r="D35396" s="1"/>
      <c r="E35396" s="41"/>
    </row>
    <row r="35397" spans="4:5" x14ac:dyDescent="0.2">
      <c r="D35397" s="1"/>
      <c r="E35397" s="41"/>
    </row>
    <row r="35398" spans="4:5" x14ac:dyDescent="0.2">
      <c r="D35398" s="1"/>
      <c r="E35398" s="41"/>
    </row>
    <row r="35399" spans="4:5" x14ac:dyDescent="0.2">
      <c r="D35399" s="1"/>
      <c r="E35399" s="41"/>
    </row>
    <row r="35400" spans="4:5" x14ac:dyDescent="0.2">
      <c r="D35400" s="1"/>
      <c r="E35400" s="41"/>
    </row>
    <row r="35401" spans="4:5" x14ac:dyDescent="0.2">
      <c r="D35401" s="1"/>
      <c r="E35401" s="41"/>
    </row>
    <row r="35402" spans="4:5" x14ac:dyDescent="0.2">
      <c r="D35402" s="1"/>
      <c r="E35402" s="41"/>
    </row>
    <row r="35403" spans="4:5" x14ac:dyDescent="0.2">
      <c r="D35403" s="1"/>
      <c r="E35403" s="41"/>
    </row>
    <row r="35404" spans="4:5" x14ac:dyDescent="0.2">
      <c r="D35404" s="1"/>
      <c r="E35404" s="41"/>
    </row>
    <row r="35405" spans="4:5" x14ac:dyDescent="0.2">
      <c r="D35405" s="1"/>
      <c r="E35405" s="41"/>
    </row>
    <row r="35406" spans="4:5" x14ac:dyDescent="0.2">
      <c r="D35406" s="1"/>
      <c r="E35406" s="41"/>
    </row>
    <row r="35407" spans="4:5" x14ac:dyDescent="0.2">
      <c r="D35407" s="1"/>
      <c r="E35407" s="41"/>
    </row>
    <row r="35408" spans="4:5" x14ac:dyDescent="0.2">
      <c r="D35408" s="1"/>
      <c r="E35408" s="41"/>
    </row>
    <row r="35409" spans="4:5" x14ac:dyDescent="0.2">
      <c r="D35409" s="1"/>
      <c r="E35409" s="41"/>
    </row>
    <row r="35410" spans="4:5" x14ac:dyDescent="0.2">
      <c r="D35410" s="1"/>
      <c r="E35410" s="41"/>
    </row>
    <row r="35411" spans="4:5" x14ac:dyDescent="0.2">
      <c r="D35411" s="1"/>
      <c r="E35411" s="41"/>
    </row>
    <row r="35412" spans="4:5" x14ac:dyDescent="0.2">
      <c r="D35412" s="1"/>
      <c r="E35412" s="41"/>
    </row>
    <row r="35413" spans="4:5" x14ac:dyDescent="0.2">
      <c r="D35413" s="1"/>
      <c r="E35413" s="41"/>
    </row>
    <row r="35414" spans="4:5" x14ac:dyDescent="0.2">
      <c r="D35414" s="1"/>
      <c r="E35414" s="41"/>
    </row>
    <row r="35415" spans="4:5" x14ac:dyDescent="0.2">
      <c r="D35415" s="1"/>
      <c r="E35415" s="41"/>
    </row>
    <row r="35416" spans="4:5" x14ac:dyDescent="0.2">
      <c r="D35416" s="1"/>
      <c r="E35416" s="41"/>
    </row>
    <row r="35417" spans="4:5" x14ac:dyDescent="0.2">
      <c r="D35417" s="1"/>
      <c r="E35417" s="41"/>
    </row>
    <row r="35418" spans="4:5" x14ac:dyDescent="0.2">
      <c r="D35418" s="1"/>
      <c r="E35418" s="41"/>
    </row>
    <row r="35419" spans="4:5" x14ac:dyDescent="0.2">
      <c r="D35419" s="1"/>
      <c r="E35419" s="41"/>
    </row>
    <row r="35420" spans="4:5" x14ac:dyDescent="0.2">
      <c r="D35420" s="1"/>
      <c r="E35420" s="41"/>
    </row>
    <row r="35421" spans="4:5" x14ac:dyDescent="0.2">
      <c r="D35421" s="1"/>
      <c r="E35421" s="41"/>
    </row>
    <row r="35422" spans="4:5" x14ac:dyDescent="0.2">
      <c r="D35422" s="1"/>
      <c r="E35422" s="41"/>
    </row>
    <row r="35423" spans="4:5" x14ac:dyDescent="0.2">
      <c r="D35423" s="1"/>
      <c r="E35423" s="41"/>
    </row>
    <row r="35424" spans="4:5" x14ac:dyDescent="0.2">
      <c r="D35424" s="1"/>
      <c r="E35424" s="41"/>
    </row>
    <row r="35425" spans="4:5" x14ac:dyDescent="0.2">
      <c r="D35425" s="1"/>
      <c r="E35425" s="41"/>
    </row>
    <row r="35426" spans="4:5" x14ac:dyDescent="0.2">
      <c r="D35426" s="1"/>
      <c r="E35426" s="41"/>
    </row>
    <row r="35427" spans="4:5" x14ac:dyDescent="0.2">
      <c r="D35427" s="1"/>
      <c r="E35427" s="41"/>
    </row>
    <row r="35428" spans="4:5" x14ac:dyDescent="0.2">
      <c r="D35428" s="1"/>
      <c r="E35428" s="41"/>
    </row>
    <row r="35429" spans="4:5" x14ac:dyDescent="0.2">
      <c r="D35429" s="1"/>
      <c r="E35429" s="41"/>
    </row>
    <row r="35430" spans="4:5" x14ac:dyDescent="0.2">
      <c r="D35430" s="1"/>
      <c r="E35430" s="41"/>
    </row>
    <row r="35431" spans="4:5" x14ac:dyDescent="0.2">
      <c r="D35431" s="1"/>
      <c r="E35431" s="41"/>
    </row>
    <row r="35432" spans="4:5" x14ac:dyDescent="0.2">
      <c r="D35432" s="1"/>
      <c r="E35432" s="41"/>
    </row>
    <row r="35433" spans="4:5" x14ac:dyDescent="0.2">
      <c r="D35433" s="1"/>
      <c r="E35433" s="41"/>
    </row>
    <row r="35434" spans="4:5" x14ac:dyDescent="0.2">
      <c r="D35434" s="1"/>
      <c r="E35434" s="41"/>
    </row>
    <row r="35435" spans="4:5" x14ac:dyDescent="0.2">
      <c r="D35435" s="1"/>
      <c r="E35435" s="41"/>
    </row>
    <row r="35436" spans="4:5" x14ac:dyDescent="0.2">
      <c r="D35436" s="1"/>
      <c r="E35436" s="41"/>
    </row>
    <row r="35437" spans="4:5" x14ac:dyDescent="0.2">
      <c r="D35437" s="1"/>
      <c r="E35437" s="41"/>
    </row>
    <row r="35438" spans="4:5" x14ac:dyDescent="0.2">
      <c r="D35438" s="1"/>
      <c r="E35438" s="41"/>
    </row>
    <row r="35439" spans="4:5" x14ac:dyDescent="0.2">
      <c r="D35439" s="1"/>
      <c r="E35439" s="41"/>
    </row>
    <row r="35440" spans="4:5" x14ac:dyDescent="0.2">
      <c r="D35440" s="1"/>
      <c r="E35440" s="41"/>
    </row>
    <row r="35441" spans="4:5" x14ac:dyDescent="0.2">
      <c r="D35441" s="1"/>
      <c r="E35441" s="41"/>
    </row>
    <row r="35442" spans="4:5" x14ac:dyDescent="0.2">
      <c r="D35442" s="1"/>
      <c r="E35442" s="41"/>
    </row>
    <row r="35443" spans="4:5" x14ac:dyDescent="0.2">
      <c r="D35443" s="1"/>
      <c r="E35443" s="41"/>
    </row>
    <row r="35444" spans="4:5" x14ac:dyDescent="0.2">
      <c r="D35444" s="1"/>
      <c r="E35444" s="41"/>
    </row>
    <row r="35445" spans="4:5" x14ac:dyDescent="0.2">
      <c r="D35445" s="1"/>
      <c r="E35445" s="41"/>
    </row>
    <row r="35446" spans="4:5" x14ac:dyDescent="0.2">
      <c r="D35446" s="1"/>
      <c r="E35446" s="41"/>
    </row>
    <row r="35447" spans="4:5" x14ac:dyDescent="0.2">
      <c r="D35447" s="1"/>
      <c r="E35447" s="41"/>
    </row>
    <row r="35448" spans="4:5" x14ac:dyDescent="0.2">
      <c r="D35448" s="1"/>
      <c r="E35448" s="41"/>
    </row>
    <row r="35449" spans="4:5" x14ac:dyDescent="0.2">
      <c r="D35449" s="1"/>
      <c r="E35449" s="41"/>
    </row>
    <row r="35450" spans="4:5" x14ac:dyDescent="0.2">
      <c r="D35450" s="1"/>
      <c r="E35450" s="41"/>
    </row>
    <row r="35451" spans="4:5" x14ac:dyDescent="0.2">
      <c r="D35451" s="1"/>
      <c r="E35451" s="41"/>
    </row>
    <row r="35452" spans="4:5" x14ac:dyDescent="0.2">
      <c r="D35452" s="1"/>
      <c r="E35452" s="41"/>
    </row>
    <row r="35453" spans="4:5" x14ac:dyDescent="0.2">
      <c r="D35453" s="1"/>
      <c r="E35453" s="41"/>
    </row>
    <row r="35454" spans="4:5" x14ac:dyDescent="0.2">
      <c r="D35454" s="1"/>
      <c r="E35454" s="41"/>
    </row>
    <row r="35455" spans="4:5" x14ac:dyDescent="0.2">
      <c r="D35455" s="1"/>
      <c r="E35455" s="41"/>
    </row>
    <row r="35456" spans="4:5" x14ac:dyDescent="0.2">
      <c r="D35456" s="1"/>
      <c r="E35456" s="41"/>
    </row>
    <row r="35457" spans="4:5" x14ac:dyDescent="0.2">
      <c r="D35457" s="1"/>
      <c r="E35457" s="41"/>
    </row>
    <row r="35458" spans="4:5" x14ac:dyDescent="0.2">
      <c r="D35458" s="1"/>
      <c r="E35458" s="41"/>
    </row>
    <row r="35459" spans="4:5" x14ac:dyDescent="0.2">
      <c r="D35459" s="1"/>
      <c r="E35459" s="41"/>
    </row>
    <row r="35460" spans="4:5" x14ac:dyDescent="0.2">
      <c r="D35460" s="1"/>
      <c r="E35460" s="41"/>
    </row>
    <row r="35461" spans="4:5" x14ac:dyDescent="0.2">
      <c r="D35461" s="1"/>
      <c r="E35461" s="41"/>
    </row>
    <row r="35462" spans="4:5" x14ac:dyDescent="0.2">
      <c r="D35462" s="1"/>
      <c r="E35462" s="41"/>
    </row>
    <row r="35463" spans="4:5" x14ac:dyDescent="0.2">
      <c r="D35463" s="1"/>
      <c r="E35463" s="41"/>
    </row>
    <row r="35464" spans="4:5" x14ac:dyDescent="0.2">
      <c r="D35464" s="1"/>
      <c r="E35464" s="41"/>
    </row>
    <row r="35465" spans="4:5" x14ac:dyDescent="0.2">
      <c r="D35465" s="1"/>
      <c r="E35465" s="41"/>
    </row>
    <row r="35466" spans="4:5" x14ac:dyDescent="0.2">
      <c r="D35466" s="1"/>
      <c r="E35466" s="41"/>
    </row>
    <row r="35467" spans="4:5" x14ac:dyDescent="0.2">
      <c r="D35467" s="1"/>
      <c r="E35467" s="41"/>
    </row>
    <row r="35468" spans="4:5" x14ac:dyDescent="0.2">
      <c r="D35468" s="1"/>
      <c r="E35468" s="41"/>
    </row>
    <row r="35469" spans="4:5" x14ac:dyDescent="0.2">
      <c r="D35469" s="1"/>
      <c r="E35469" s="41"/>
    </row>
    <row r="35470" spans="4:5" x14ac:dyDescent="0.2">
      <c r="D35470" s="1"/>
      <c r="E35470" s="41"/>
    </row>
    <row r="35471" spans="4:5" x14ac:dyDescent="0.2">
      <c r="D35471" s="1"/>
      <c r="E35471" s="41"/>
    </row>
    <row r="35472" spans="4:5" x14ac:dyDescent="0.2">
      <c r="D35472" s="1"/>
      <c r="E35472" s="41"/>
    </row>
    <row r="35473" spans="4:5" x14ac:dyDescent="0.2">
      <c r="D35473" s="1"/>
      <c r="E35473" s="41"/>
    </row>
    <row r="35474" spans="4:5" x14ac:dyDescent="0.2">
      <c r="D35474" s="1"/>
      <c r="E35474" s="41"/>
    </row>
    <row r="35475" spans="4:5" x14ac:dyDescent="0.2">
      <c r="D35475" s="1"/>
      <c r="E35475" s="41"/>
    </row>
    <row r="35476" spans="4:5" x14ac:dyDescent="0.2">
      <c r="D35476" s="1"/>
      <c r="E35476" s="41"/>
    </row>
    <row r="35477" spans="4:5" x14ac:dyDescent="0.2">
      <c r="D35477" s="1"/>
      <c r="E35477" s="41"/>
    </row>
    <row r="35478" spans="4:5" x14ac:dyDescent="0.2">
      <c r="D35478" s="1"/>
      <c r="E35478" s="41"/>
    </row>
    <row r="35479" spans="4:5" x14ac:dyDescent="0.2">
      <c r="D35479" s="1"/>
      <c r="E35479" s="41"/>
    </row>
    <row r="35480" spans="4:5" x14ac:dyDescent="0.2">
      <c r="D35480" s="1"/>
      <c r="E35480" s="41"/>
    </row>
    <row r="35481" spans="4:5" x14ac:dyDescent="0.2">
      <c r="D35481" s="1"/>
      <c r="E35481" s="41"/>
    </row>
    <row r="35482" spans="4:5" x14ac:dyDescent="0.2">
      <c r="D35482" s="1"/>
      <c r="E35482" s="41"/>
    </row>
    <row r="35483" spans="4:5" x14ac:dyDescent="0.2">
      <c r="D35483" s="1"/>
      <c r="E35483" s="41"/>
    </row>
    <row r="35484" spans="4:5" x14ac:dyDescent="0.2">
      <c r="D35484" s="1"/>
      <c r="E35484" s="41"/>
    </row>
    <row r="35485" spans="4:5" x14ac:dyDescent="0.2">
      <c r="D35485" s="1"/>
      <c r="E35485" s="41"/>
    </row>
    <row r="35486" spans="4:5" x14ac:dyDescent="0.2">
      <c r="D35486" s="1"/>
      <c r="E35486" s="41"/>
    </row>
    <row r="35487" spans="4:5" x14ac:dyDescent="0.2">
      <c r="D35487" s="1"/>
      <c r="E35487" s="41"/>
    </row>
    <row r="35488" spans="4:5" x14ac:dyDescent="0.2">
      <c r="D35488" s="1"/>
      <c r="E35488" s="41"/>
    </row>
    <row r="35489" spans="4:5" x14ac:dyDescent="0.2">
      <c r="D35489" s="1"/>
      <c r="E35489" s="41"/>
    </row>
    <row r="35490" spans="4:5" x14ac:dyDescent="0.2">
      <c r="D35490" s="1"/>
      <c r="E35490" s="41"/>
    </row>
    <row r="35491" spans="4:5" x14ac:dyDescent="0.2">
      <c r="D35491" s="1"/>
      <c r="E35491" s="41"/>
    </row>
    <row r="35492" spans="4:5" x14ac:dyDescent="0.2">
      <c r="D35492" s="1"/>
      <c r="E35492" s="41"/>
    </row>
    <row r="35493" spans="4:5" x14ac:dyDescent="0.2">
      <c r="D35493" s="1"/>
      <c r="E35493" s="41"/>
    </row>
    <row r="35494" spans="4:5" x14ac:dyDescent="0.2">
      <c r="D35494" s="1"/>
      <c r="E35494" s="41"/>
    </row>
    <row r="35495" spans="4:5" x14ac:dyDescent="0.2">
      <c r="D35495" s="1"/>
      <c r="E35495" s="41"/>
    </row>
    <row r="35496" spans="4:5" x14ac:dyDescent="0.2">
      <c r="D35496" s="1"/>
      <c r="E35496" s="41"/>
    </row>
    <row r="35497" spans="4:5" x14ac:dyDescent="0.2">
      <c r="D35497" s="1"/>
      <c r="E35497" s="41"/>
    </row>
    <row r="35498" spans="4:5" x14ac:dyDescent="0.2">
      <c r="D35498" s="1"/>
      <c r="E35498" s="41"/>
    </row>
    <row r="35499" spans="4:5" x14ac:dyDescent="0.2">
      <c r="D35499" s="1"/>
      <c r="E35499" s="41"/>
    </row>
    <row r="35500" spans="4:5" x14ac:dyDescent="0.2">
      <c r="D35500" s="1"/>
      <c r="E35500" s="41"/>
    </row>
    <row r="35501" spans="4:5" x14ac:dyDescent="0.2">
      <c r="D35501" s="1"/>
      <c r="E35501" s="41"/>
    </row>
    <row r="35502" spans="4:5" x14ac:dyDescent="0.2">
      <c r="D35502" s="1"/>
      <c r="E35502" s="41"/>
    </row>
    <row r="35503" spans="4:5" x14ac:dyDescent="0.2">
      <c r="D35503" s="1"/>
      <c r="E35503" s="41"/>
    </row>
    <row r="35504" spans="4:5" x14ac:dyDescent="0.2">
      <c r="D35504" s="1"/>
      <c r="E35504" s="41"/>
    </row>
    <row r="35505" spans="4:5" x14ac:dyDescent="0.2">
      <c r="D35505" s="1"/>
      <c r="E35505" s="41"/>
    </row>
    <row r="35506" spans="4:5" x14ac:dyDescent="0.2">
      <c r="D35506" s="1"/>
      <c r="E35506" s="41"/>
    </row>
    <row r="35507" spans="4:5" x14ac:dyDescent="0.2">
      <c r="D35507" s="1"/>
      <c r="E35507" s="41"/>
    </row>
    <row r="35508" spans="4:5" x14ac:dyDescent="0.2">
      <c r="D35508" s="1"/>
      <c r="E35508" s="41"/>
    </row>
    <row r="35509" spans="4:5" x14ac:dyDescent="0.2">
      <c r="D35509" s="1"/>
      <c r="E35509" s="41"/>
    </row>
    <row r="35510" spans="4:5" x14ac:dyDescent="0.2">
      <c r="D35510" s="1"/>
      <c r="E35510" s="41"/>
    </row>
    <row r="35511" spans="4:5" x14ac:dyDescent="0.2">
      <c r="D35511" s="1"/>
      <c r="E35511" s="41"/>
    </row>
    <row r="35512" spans="4:5" x14ac:dyDescent="0.2">
      <c r="D35512" s="1"/>
      <c r="E35512" s="41"/>
    </row>
    <row r="35513" spans="4:5" x14ac:dyDescent="0.2">
      <c r="D35513" s="1"/>
      <c r="E35513" s="41"/>
    </row>
    <row r="35514" spans="4:5" x14ac:dyDescent="0.2">
      <c r="D35514" s="1"/>
      <c r="E35514" s="41"/>
    </row>
    <row r="35515" spans="4:5" x14ac:dyDescent="0.2">
      <c r="D35515" s="1"/>
      <c r="E35515" s="41"/>
    </row>
    <row r="35516" spans="4:5" x14ac:dyDescent="0.2">
      <c r="D35516" s="1"/>
      <c r="E35516" s="41"/>
    </row>
    <row r="35517" spans="4:5" x14ac:dyDescent="0.2">
      <c r="D35517" s="1"/>
      <c r="E35517" s="41"/>
    </row>
    <row r="35518" spans="4:5" x14ac:dyDescent="0.2">
      <c r="D35518" s="1"/>
      <c r="E35518" s="41"/>
    </row>
    <row r="35519" spans="4:5" x14ac:dyDescent="0.2">
      <c r="D35519" s="1"/>
      <c r="E35519" s="41"/>
    </row>
    <row r="35520" spans="4:5" x14ac:dyDescent="0.2">
      <c r="D35520" s="1"/>
      <c r="E35520" s="41"/>
    </row>
    <row r="35521" spans="4:5" x14ac:dyDescent="0.2">
      <c r="D35521" s="1"/>
      <c r="E35521" s="41"/>
    </row>
    <row r="35522" spans="4:5" x14ac:dyDescent="0.2">
      <c r="D35522" s="1"/>
      <c r="E35522" s="41"/>
    </row>
    <row r="35523" spans="4:5" x14ac:dyDescent="0.2">
      <c r="D35523" s="1"/>
      <c r="E35523" s="41"/>
    </row>
    <row r="35524" spans="4:5" x14ac:dyDescent="0.2">
      <c r="D35524" s="1"/>
      <c r="E35524" s="41"/>
    </row>
    <row r="35525" spans="4:5" x14ac:dyDescent="0.2">
      <c r="D35525" s="1"/>
      <c r="E35525" s="41"/>
    </row>
    <row r="35526" spans="4:5" x14ac:dyDescent="0.2">
      <c r="D35526" s="1"/>
      <c r="E35526" s="41"/>
    </row>
    <row r="35527" spans="4:5" x14ac:dyDescent="0.2">
      <c r="D35527" s="1"/>
      <c r="E35527" s="41"/>
    </row>
    <row r="35528" spans="4:5" x14ac:dyDescent="0.2">
      <c r="D35528" s="1"/>
      <c r="E35528" s="41"/>
    </row>
    <row r="35529" spans="4:5" x14ac:dyDescent="0.2">
      <c r="D35529" s="1"/>
      <c r="E35529" s="41"/>
    </row>
    <row r="35530" spans="4:5" x14ac:dyDescent="0.2">
      <c r="D35530" s="1"/>
      <c r="E35530" s="41"/>
    </row>
    <row r="35531" spans="4:5" x14ac:dyDescent="0.2">
      <c r="D35531" s="1"/>
      <c r="E35531" s="41"/>
    </row>
    <row r="35532" spans="4:5" x14ac:dyDescent="0.2">
      <c r="D35532" s="1"/>
      <c r="E35532" s="41"/>
    </row>
    <row r="35533" spans="4:5" x14ac:dyDescent="0.2">
      <c r="D35533" s="1"/>
      <c r="E35533" s="41"/>
    </row>
    <row r="35534" spans="4:5" x14ac:dyDescent="0.2">
      <c r="D35534" s="1"/>
      <c r="E35534" s="41"/>
    </row>
    <row r="35535" spans="4:5" x14ac:dyDescent="0.2">
      <c r="D35535" s="1"/>
      <c r="E35535" s="41"/>
    </row>
    <row r="35536" spans="4:5" x14ac:dyDescent="0.2">
      <c r="D35536" s="1"/>
      <c r="E35536" s="41"/>
    </row>
    <row r="35537" spans="4:5" x14ac:dyDescent="0.2">
      <c r="D35537" s="1"/>
      <c r="E35537" s="41"/>
    </row>
    <row r="35538" spans="4:5" x14ac:dyDescent="0.2">
      <c r="D35538" s="1"/>
      <c r="E35538" s="41"/>
    </row>
    <row r="35539" spans="4:5" x14ac:dyDescent="0.2">
      <c r="D35539" s="1"/>
      <c r="E35539" s="41"/>
    </row>
    <row r="35540" spans="4:5" x14ac:dyDescent="0.2">
      <c r="D35540" s="1"/>
      <c r="E35540" s="41"/>
    </row>
    <row r="35541" spans="4:5" x14ac:dyDescent="0.2">
      <c r="D35541" s="1"/>
      <c r="E35541" s="41"/>
    </row>
    <row r="35542" spans="4:5" x14ac:dyDescent="0.2">
      <c r="D35542" s="1"/>
      <c r="E35542" s="41"/>
    </row>
    <row r="35543" spans="4:5" x14ac:dyDescent="0.2">
      <c r="D35543" s="1"/>
      <c r="E35543" s="41"/>
    </row>
    <row r="35544" spans="4:5" x14ac:dyDescent="0.2">
      <c r="D35544" s="1"/>
      <c r="E35544" s="41"/>
    </row>
    <row r="35545" spans="4:5" x14ac:dyDescent="0.2">
      <c r="D35545" s="1"/>
      <c r="E35545" s="41"/>
    </row>
    <row r="35546" spans="4:5" x14ac:dyDescent="0.2">
      <c r="D35546" s="1"/>
      <c r="E35546" s="41"/>
    </row>
    <row r="35547" spans="4:5" x14ac:dyDescent="0.2">
      <c r="D35547" s="1"/>
      <c r="E35547" s="41"/>
    </row>
    <row r="35548" spans="4:5" x14ac:dyDescent="0.2">
      <c r="D35548" s="1"/>
      <c r="E35548" s="41"/>
    </row>
    <row r="35549" spans="4:5" x14ac:dyDescent="0.2">
      <c r="D35549" s="1"/>
      <c r="E35549" s="41"/>
    </row>
    <row r="35550" spans="4:5" x14ac:dyDescent="0.2">
      <c r="D35550" s="1"/>
      <c r="E35550" s="41"/>
    </row>
    <row r="35551" spans="4:5" x14ac:dyDescent="0.2">
      <c r="D35551" s="1"/>
      <c r="E35551" s="41"/>
    </row>
    <row r="35552" spans="4:5" x14ac:dyDescent="0.2">
      <c r="D35552" s="1"/>
      <c r="E35552" s="41"/>
    </row>
    <row r="35553" spans="4:5" x14ac:dyDescent="0.2">
      <c r="D35553" s="1"/>
      <c r="E35553" s="41"/>
    </row>
    <row r="35554" spans="4:5" x14ac:dyDescent="0.2">
      <c r="D35554" s="1"/>
      <c r="E35554" s="41"/>
    </row>
    <row r="35555" spans="4:5" x14ac:dyDescent="0.2">
      <c r="D35555" s="1"/>
      <c r="E35555" s="41"/>
    </row>
    <row r="35556" spans="4:5" x14ac:dyDescent="0.2">
      <c r="D35556" s="1"/>
      <c r="E35556" s="41"/>
    </row>
    <row r="35557" spans="4:5" x14ac:dyDescent="0.2">
      <c r="D35557" s="1"/>
      <c r="E35557" s="41"/>
    </row>
    <row r="35558" spans="4:5" x14ac:dyDescent="0.2">
      <c r="D35558" s="1"/>
      <c r="E35558" s="41"/>
    </row>
    <row r="35559" spans="4:5" x14ac:dyDescent="0.2">
      <c r="D35559" s="1"/>
      <c r="E35559" s="41"/>
    </row>
    <row r="35560" spans="4:5" x14ac:dyDescent="0.2">
      <c r="D35560" s="1"/>
      <c r="E35560" s="41"/>
    </row>
    <row r="35561" spans="4:5" x14ac:dyDescent="0.2">
      <c r="D35561" s="1"/>
      <c r="E35561" s="41"/>
    </row>
    <row r="35562" spans="4:5" x14ac:dyDescent="0.2">
      <c r="D35562" s="1"/>
      <c r="E35562" s="41"/>
    </row>
    <row r="35563" spans="4:5" x14ac:dyDescent="0.2">
      <c r="D35563" s="1"/>
      <c r="E35563" s="41"/>
    </row>
    <row r="35564" spans="4:5" x14ac:dyDescent="0.2">
      <c r="D35564" s="1"/>
      <c r="E35564" s="41"/>
    </row>
    <row r="35565" spans="4:5" x14ac:dyDescent="0.2">
      <c r="D35565" s="1"/>
      <c r="E35565" s="41"/>
    </row>
    <row r="35566" spans="4:5" x14ac:dyDescent="0.2">
      <c r="D35566" s="1"/>
      <c r="E35566" s="41"/>
    </row>
    <row r="35567" spans="4:5" x14ac:dyDescent="0.2">
      <c r="D35567" s="1"/>
      <c r="E35567" s="41"/>
    </row>
    <row r="35568" spans="4:5" x14ac:dyDescent="0.2">
      <c r="D35568" s="1"/>
      <c r="E35568" s="41"/>
    </row>
    <row r="35569" spans="4:5" x14ac:dyDescent="0.2">
      <c r="D35569" s="1"/>
      <c r="E35569" s="41"/>
    </row>
    <row r="35570" spans="4:5" x14ac:dyDescent="0.2">
      <c r="D35570" s="1"/>
      <c r="E35570" s="41"/>
    </row>
    <row r="35571" spans="4:5" x14ac:dyDescent="0.2">
      <c r="D35571" s="1"/>
      <c r="E35571" s="41"/>
    </row>
    <row r="35572" spans="4:5" x14ac:dyDescent="0.2">
      <c r="D35572" s="1"/>
      <c r="E35572" s="41"/>
    </row>
    <row r="35573" spans="4:5" x14ac:dyDescent="0.2">
      <c r="D35573" s="1"/>
      <c r="E35573" s="41"/>
    </row>
    <row r="35574" spans="4:5" x14ac:dyDescent="0.2">
      <c r="D35574" s="1"/>
      <c r="E35574" s="41"/>
    </row>
    <row r="35575" spans="4:5" x14ac:dyDescent="0.2">
      <c r="D35575" s="1"/>
      <c r="E35575" s="41"/>
    </row>
    <row r="35576" spans="4:5" x14ac:dyDescent="0.2">
      <c r="D35576" s="1"/>
      <c r="E35576" s="41"/>
    </row>
    <row r="35577" spans="4:5" x14ac:dyDescent="0.2">
      <c r="D35577" s="1"/>
      <c r="E35577" s="41"/>
    </row>
    <row r="35578" spans="4:5" x14ac:dyDescent="0.2">
      <c r="D35578" s="1"/>
      <c r="E35578" s="41"/>
    </row>
    <row r="35579" spans="4:5" x14ac:dyDescent="0.2">
      <c r="D35579" s="1"/>
      <c r="E35579" s="41"/>
    </row>
    <row r="35580" spans="4:5" x14ac:dyDescent="0.2">
      <c r="D35580" s="1"/>
      <c r="E35580" s="41"/>
    </row>
    <row r="35581" spans="4:5" x14ac:dyDescent="0.2">
      <c r="D35581" s="1"/>
      <c r="E35581" s="41"/>
    </row>
    <row r="35582" spans="4:5" x14ac:dyDescent="0.2">
      <c r="D35582" s="1"/>
      <c r="E35582" s="41"/>
    </row>
    <row r="35583" spans="4:5" x14ac:dyDescent="0.2">
      <c r="D35583" s="1"/>
      <c r="E35583" s="41"/>
    </row>
    <row r="35584" spans="4:5" x14ac:dyDescent="0.2">
      <c r="D35584" s="1"/>
      <c r="E35584" s="41"/>
    </row>
    <row r="35585" spans="4:5" x14ac:dyDescent="0.2">
      <c r="D35585" s="1"/>
      <c r="E35585" s="41"/>
    </row>
    <row r="35586" spans="4:5" x14ac:dyDescent="0.2">
      <c r="D35586" s="1"/>
      <c r="E35586" s="41"/>
    </row>
    <row r="35587" spans="4:5" x14ac:dyDescent="0.2">
      <c r="D35587" s="1"/>
      <c r="E35587" s="41"/>
    </row>
    <row r="35588" spans="4:5" x14ac:dyDescent="0.2">
      <c r="D35588" s="1"/>
      <c r="E35588" s="41"/>
    </row>
    <row r="35589" spans="4:5" x14ac:dyDescent="0.2">
      <c r="D35589" s="1"/>
      <c r="E35589" s="41"/>
    </row>
    <row r="35590" spans="4:5" x14ac:dyDescent="0.2">
      <c r="D35590" s="1"/>
      <c r="E35590" s="41"/>
    </row>
    <row r="35591" spans="4:5" x14ac:dyDescent="0.2">
      <c r="D35591" s="1"/>
      <c r="E35591" s="41"/>
    </row>
    <row r="35592" spans="4:5" x14ac:dyDescent="0.2">
      <c r="D35592" s="1"/>
      <c r="E35592" s="41"/>
    </row>
    <row r="35593" spans="4:5" x14ac:dyDescent="0.2">
      <c r="D35593" s="1"/>
      <c r="E35593" s="41"/>
    </row>
    <row r="35594" spans="4:5" x14ac:dyDescent="0.2">
      <c r="D35594" s="1"/>
      <c r="E35594" s="41"/>
    </row>
    <row r="35595" spans="4:5" x14ac:dyDescent="0.2">
      <c r="D35595" s="1"/>
      <c r="E35595" s="41"/>
    </row>
    <row r="35596" spans="4:5" x14ac:dyDescent="0.2">
      <c r="D35596" s="1"/>
      <c r="E35596" s="41"/>
    </row>
    <row r="35597" spans="4:5" x14ac:dyDescent="0.2">
      <c r="D35597" s="1"/>
      <c r="E35597" s="41"/>
    </row>
    <row r="35598" spans="4:5" x14ac:dyDescent="0.2">
      <c r="D35598" s="1"/>
      <c r="E35598" s="41"/>
    </row>
    <row r="35599" spans="4:5" x14ac:dyDescent="0.2">
      <c r="D35599" s="1"/>
      <c r="E35599" s="41"/>
    </row>
    <row r="35600" spans="4:5" x14ac:dyDescent="0.2">
      <c r="D35600" s="1"/>
      <c r="E35600" s="41"/>
    </row>
    <row r="35601" spans="4:5" x14ac:dyDescent="0.2">
      <c r="D35601" s="1"/>
      <c r="E35601" s="41"/>
    </row>
    <row r="35602" spans="4:5" x14ac:dyDescent="0.2">
      <c r="D35602" s="1"/>
      <c r="E35602" s="41"/>
    </row>
    <row r="35603" spans="4:5" x14ac:dyDescent="0.2">
      <c r="D35603" s="1"/>
      <c r="E35603" s="41"/>
    </row>
    <row r="35604" spans="4:5" x14ac:dyDescent="0.2">
      <c r="D35604" s="1"/>
      <c r="E35604" s="41"/>
    </row>
    <row r="35605" spans="4:5" x14ac:dyDescent="0.2">
      <c r="D35605" s="1"/>
      <c r="E35605" s="41"/>
    </row>
    <row r="35606" spans="4:5" x14ac:dyDescent="0.2">
      <c r="D35606" s="1"/>
      <c r="E35606" s="41"/>
    </row>
    <row r="35607" spans="4:5" x14ac:dyDescent="0.2">
      <c r="D35607" s="1"/>
      <c r="E35607" s="41"/>
    </row>
    <row r="35608" spans="4:5" x14ac:dyDescent="0.2">
      <c r="D35608" s="1"/>
      <c r="E35608" s="41"/>
    </row>
    <row r="35609" spans="4:5" x14ac:dyDescent="0.2">
      <c r="D35609" s="1"/>
      <c r="E35609" s="41"/>
    </row>
    <row r="35610" spans="4:5" x14ac:dyDescent="0.2">
      <c r="D35610" s="1"/>
      <c r="E35610" s="41"/>
    </row>
    <row r="35611" spans="4:5" x14ac:dyDescent="0.2">
      <c r="D35611" s="1"/>
      <c r="E35611" s="41"/>
    </row>
    <row r="35612" spans="4:5" x14ac:dyDescent="0.2">
      <c r="D35612" s="1"/>
      <c r="E35612" s="41"/>
    </row>
    <row r="35613" spans="4:5" x14ac:dyDescent="0.2">
      <c r="D35613" s="1"/>
      <c r="E35613" s="41"/>
    </row>
    <row r="35614" spans="4:5" x14ac:dyDescent="0.2">
      <c r="D35614" s="1"/>
      <c r="E35614" s="41"/>
    </row>
    <row r="35615" spans="4:5" x14ac:dyDescent="0.2">
      <c r="D35615" s="1"/>
      <c r="E35615" s="41"/>
    </row>
    <row r="35616" spans="4:5" x14ac:dyDescent="0.2">
      <c r="D35616" s="1"/>
      <c r="E35616" s="41"/>
    </row>
    <row r="35617" spans="4:5" x14ac:dyDescent="0.2">
      <c r="D35617" s="1"/>
      <c r="E35617" s="41"/>
    </row>
    <row r="35618" spans="4:5" x14ac:dyDescent="0.2">
      <c r="D35618" s="1"/>
      <c r="E35618" s="41"/>
    </row>
    <row r="35619" spans="4:5" x14ac:dyDescent="0.2">
      <c r="D35619" s="1"/>
      <c r="E35619" s="41"/>
    </row>
    <row r="35620" spans="4:5" x14ac:dyDescent="0.2">
      <c r="D35620" s="1"/>
      <c r="E35620" s="41"/>
    </row>
    <row r="35621" spans="4:5" x14ac:dyDescent="0.2">
      <c r="D35621" s="1"/>
      <c r="E35621" s="41"/>
    </row>
    <row r="35622" spans="4:5" x14ac:dyDescent="0.2">
      <c r="D35622" s="1"/>
      <c r="E35622" s="41"/>
    </row>
    <row r="35623" spans="4:5" x14ac:dyDescent="0.2">
      <c r="D35623" s="1"/>
      <c r="E35623" s="41"/>
    </row>
    <row r="35624" spans="4:5" x14ac:dyDescent="0.2">
      <c r="D35624" s="1"/>
      <c r="E35624" s="41"/>
    </row>
    <row r="35625" spans="4:5" x14ac:dyDescent="0.2">
      <c r="D35625" s="1"/>
      <c r="E35625" s="41"/>
    </row>
    <row r="35626" spans="4:5" x14ac:dyDescent="0.2">
      <c r="D35626" s="1"/>
      <c r="E35626" s="41"/>
    </row>
    <row r="35627" spans="4:5" x14ac:dyDescent="0.2">
      <c r="D35627" s="1"/>
      <c r="E35627" s="41"/>
    </row>
    <row r="35628" spans="4:5" x14ac:dyDescent="0.2">
      <c r="D35628" s="1"/>
      <c r="E35628" s="41"/>
    </row>
    <row r="35629" spans="4:5" x14ac:dyDescent="0.2">
      <c r="D35629" s="1"/>
      <c r="E35629" s="41"/>
    </row>
    <row r="35630" spans="4:5" x14ac:dyDescent="0.2">
      <c r="D35630" s="1"/>
      <c r="E35630" s="41"/>
    </row>
    <row r="35631" spans="4:5" x14ac:dyDescent="0.2">
      <c r="D35631" s="1"/>
      <c r="E35631" s="41"/>
    </row>
    <row r="35632" spans="4:5" x14ac:dyDescent="0.2">
      <c r="D35632" s="1"/>
      <c r="E35632" s="41"/>
    </row>
    <row r="35633" spans="4:5" x14ac:dyDescent="0.2">
      <c r="D35633" s="1"/>
      <c r="E35633" s="41"/>
    </row>
    <row r="35634" spans="4:5" x14ac:dyDescent="0.2">
      <c r="D35634" s="1"/>
      <c r="E35634" s="41"/>
    </row>
    <row r="35635" spans="4:5" x14ac:dyDescent="0.2">
      <c r="D35635" s="1"/>
      <c r="E35635" s="41"/>
    </row>
    <row r="35636" spans="4:5" x14ac:dyDescent="0.2">
      <c r="D35636" s="1"/>
      <c r="E35636" s="41"/>
    </row>
    <row r="35637" spans="4:5" x14ac:dyDescent="0.2">
      <c r="D35637" s="1"/>
      <c r="E35637" s="41"/>
    </row>
    <row r="35638" spans="4:5" x14ac:dyDescent="0.2">
      <c r="D35638" s="1"/>
      <c r="E35638" s="41"/>
    </row>
    <row r="35639" spans="4:5" x14ac:dyDescent="0.2">
      <c r="D35639" s="1"/>
      <c r="E35639" s="41"/>
    </row>
    <row r="35640" spans="4:5" x14ac:dyDescent="0.2">
      <c r="D35640" s="1"/>
      <c r="E35640" s="41"/>
    </row>
    <row r="35641" spans="4:5" x14ac:dyDescent="0.2">
      <c r="D35641" s="1"/>
      <c r="E35641" s="41"/>
    </row>
    <row r="35642" spans="4:5" x14ac:dyDescent="0.2">
      <c r="D35642" s="1"/>
      <c r="E35642" s="41"/>
    </row>
    <row r="35643" spans="4:5" x14ac:dyDescent="0.2">
      <c r="D35643" s="1"/>
      <c r="E35643" s="41"/>
    </row>
    <row r="35644" spans="4:5" x14ac:dyDescent="0.2">
      <c r="D35644" s="1"/>
      <c r="E35644" s="41"/>
    </row>
    <row r="35645" spans="4:5" x14ac:dyDescent="0.2">
      <c r="D35645" s="1"/>
      <c r="E35645" s="41"/>
    </row>
    <row r="35646" spans="4:5" x14ac:dyDescent="0.2">
      <c r="D35646" s="1"/>
      <c r="E35646" s="41"/>
    </row>
    <row r="35647" spans="4:5" x14ac:dyDescent="0.2">
      <c r="D35647" s="1"/>
      <c r="E35647" s="41"/>
    </row>
    <row r="35648" spans="4:5" x14ac:dyDescent="0.2">
      <c r="D35648" s="1"/>
      <c r="E35648" s="41"/>
    </row>
    <row r="35649" spans="4:5" x14ac:dyDescent="0.2">
      <c r="D35649" s="1"/>
      <c r="E35649" s="41"/>
    </row>
    <row r="35650" spans="4:5" x14ac:dyDescent="0.2">
      <c r="D35650" s="1"/>
      <c r="E35650" s="41"/>
    </row>
    <row r="35651" spans="4:5" x14ac:dyDescent="0.2">
      <c r="D35651" s="1"/>
      <c r="E35651" s="41"/>
    </row>
    <row r="35652" spans="4:5" x14ac:dyDescent="0.2">
      <c r="D35652" s="1"/>
      <c r="E35652" s="41"/>
    </row>
    <row r="35653" spans="4:5" x14ac:dyDescent="0.2">
      <c r="D35653" s="1"/>
      <c r="E35653" s="41"/>
    </row>
    <row r="35654" spans="4:5" x14ac:dyDescent="0.2">
      <c r="D35654" s="1"/>
      <c r="E35654" s="41"/>
    </row>
    <row r="35655" spans="4:5" x14ac:dyDescent="0.2">
      <c r="D35655" s="1"/>
      <c r="E35655" s="41"/>
    </row>
    <row r="35656" spans="4:5" x14ac:dyDescent="0.2">
      <c r="D35656" s="1"/>
      <c r="E35656" s="41"/>
    </row>
    <row r="35657" spans="4:5" x14ac:dyDescent="0.2">
      <c r="D35657" s="1"/>
      <c r="E35657" s="41"/>
    </row>
    <row r="35658" spans="4:5" x14ac:dyDescent="0.2">
      <c r="D35658" s="1"/>
      <c r="E35658" s="41"/>
    </row>
    <row r="35659" spans="4:5" x14ac:dyDescent="0.2">
      <c r="D35659" s="1"/>
      <c r="E35659" s="41"/>
    </row>
    <row r="35660" spans="4:5" x14ac:dyDescent="0.2">
      <c r="D35660" s="1"/>
      <c r="E35660" s="41"/>
    </row>
    <row r="35661" spans="4:5" x14ac:dyDescent="0.2">
      <c r="D35661" s="1"/>
      <c r="E35661" s="41"/>
    </row>
    <row r="35662" spans="4:5" x14ac:dyDescent="0.2">
      <c r="D35662" s="1"/>
      <c r="E35662" s="41"/>
    </row>
    <row r="35663" spans="4:5" x14ac:dyDescent="0.2">
      <c r="D35663" s="1"/>
      <c r="E35663" s="41"/>
    </row>
    <row r="35664" spans="4:5" x14ac:dyDescent="0.2">
      <c r="D35664" s="1"/>
      <c r="E35664" s="41"/>
    </row>
    <row r="35665" spans="4:5" x14ac:dyDescent="0.2">
      <c r="D35665" s="1"/>
      <c r="E35665" s="41"/>
    </row>
    <row r="35666" spans="4:5" x14ac:dyDescent="0.2">
      <c r="D35666" s="1"/>
      <c r="E35666" s="41"/>
    </row>
    <row r="35667" spans="4:5" x14ac:dyDescent="0.2">
      <c r="D35667" s="1"/>
      <c r="E35667" s="41"/>
    </row>
    <row r="35668" spans="4:5" x14ac:dyDescent="0.2">
      <c r="D35668" s="1"/>
      <c r="E35668" s="41"/>
    </row>
    <row r="35669" spans="4:5" x14ac:dyDescent="0.2">
      <c r="D35669" s="1"/>
      <c r="E35669" s="41"/>
    </row>
    <row r="35670" spans="4:5" x14ac:dyDescent="0.2">
      <c r="D35670" s="1"/>
      <c r="E35670" s="41"/>
    </row>
    <row r="35671" spans="4:5" x14ac:dyDescent="0.2">
      <c r="D35671" s="1"/>
      <c r="E35671" s="41"/>
    </row>
    <row r="35672" spans="4:5" x14ac:dyDescent="0.2">
      <c r="D35672" s="1"/>
      <c r="E35672" s="41"/>
    </row>
    <row r="35673" spans="4:5" x14ac:dyDescent="0.2">
      <c r="D35673" s="1"/>
      <c r="E35673" s="41"/>
    </row>
    <row r="35674" spans="4:5" x14ac:dyDescent="0.2">
      <c r="D35674" s="1"/>
      <c r="E35674" s="41"/>
    </row>
    <row r="35675" spans="4:5" x14ac:dyDescent="0.2">
      <c r="D35675" s="1"/>
      <c r="E35675" s="41"/>
    </row>
    <row r="35676" spans="4:5" x14ac:dyDescent="0.2">
      <c r="D35676" s="1"/>
      <c r="E35676" s="41"/>
    </row>
    <row r="35677" spans="4:5" x14ac:dyDescent="0.2">
      <c r="D35677" s="1"/>
      <c r="E35677" s="41"/>
    </row>
    <row r="35678" spans="4:5" x14ac:dyDescent="0.2">
      <c r="D35678" s="1"/>
      <c r="E35678" s="41"/>
    </row>
    <row r="35679" spans="4:5" x14ac:dyDescent="0.2">
      <c r="D35679" s="1"/>
      <c r="E35679" s="41"/>
    </row>
    <row r="35680" spans="4:5" x14ac:dyDescent="0.2">
      <c r="D35680" s="1"/>
      <c r="E35680" s="41"/>
    </row>
    <row r="35681" spans="4:5" x14ac:dyDescent="0.2">
      <c r="D35681" s="1"/>
      <c r="E35681" s="41"/>
    </row>
    <row r="35682" spans="4:5" x14ac:dyDescent="0.2">
      <c r="D35682" s="1"/>
      <c r="E35682" s="41"/>
    </row>
    <row r="35683" spans="4:5" x14ac:dyDescent="0.2">
      <c r="D35683" s="1"/>
      <c r="E35683" s="41"/>
    </row>
    <row r="35684" spans="4:5" x14ac:dyDescent="0.2">
      <c r="D35684" s="1"/>
      <c r="E35684" s="41"/>
    </row>
    <row r="35685" spans="4:5" x14ac:dyDescent="0.2">
      <c r="D35685" s="1"/>
      <c r="E35685" s="41"/>
    </row>
    <row r="35686" spans="4:5" x14ac:dyDescent="0.2">
      <c r="D35686" s="1"/>
      <c r="E35686" s="41"/>
    </row>
    <row r="35687" spans="4:5" x14ac:dyDescent="0.2">
      <c r="D35687" s="1"/>
      <c r="E35687" s="41"/>
    </row>
    <row r="35688" spans="4:5" x14ac:dyDescent="0.2">
      <c r="D35688" s="1"/>
      <c r="E35688" s="41"/>
    </row>
    <row r="35689" spans="4:5" x14ac:dyDescent="0.2">
      <c r="D35689" s="1"/>
      <c r="E35689" s="41"/>
    </row>
    <row r="35690" spans="4:5" x14ac:dyDescent="0.2">
      <c r="D35690" s="1"/>
      <c r="E35690" s="41"/>
    </row>
    <row r="35691" spans="4:5" x14ac:dyDescent="0.2">
      <c r="D35691" s="1"/>
      <c r="E35691" s="41"/>
    </row>
    <row r="35692" spans="4:5" x14ac:dyDescent="0.2">
      <c r="D35692" s="1"/>
      <c r="E35692" s="41"/>
    </row>
    <row r="35693" spans="4:5" x14ac:dyDescent="0.2">
      <c r="D35693" s="1"/>
      <c r="E35693" s="41"/>
    </row>
    <row r="35694" spans="4:5" x14ac:dyDescent="0.2">
      <c r="D35694" s="1"/>
      <c r="E35694" s="41"/>
    </row>
    <row r="35695" spans="4:5" x14ac:dyDescent="0.2">
      <c r="D35695" s="1"/>
      <c r="E35695" s="41"/>
    </row>
    <row r="35696" spans="4:5" x14ac:dyDescent="0.2">
      <c r="D35696" s="1"/>
      <c r="E35696" s="41"/>
    </row>
    <row r="35697" spans="4:5" x14ac:dyDescent="0.2">
      <c r="D35697" s="1"/>
      <c r="E35697" s="41"/>
    </row>
    <row r="35698" spans="4:5" x14ac:dyDescent="0.2">
      <c r="D35698" s="1"/>
      <c r="E35698" s="41"/>
    </row>
    <row r="35699" spans="4:5" x14ac:dyDescent="0.2">
      <c r="D35699" s="1"/>
      <c r="E35699" s="41"/>
    </row>
    <row r="35700" spans="4:5" x14ac:dyDescent="0.2">
      <c r="D35700" s="1"/>
      <c r="E35700" s="41"/>
    </row>
    <row r="35701" spans="4:5" x14ac:dyDescent="0.2">
      <c r="D35701" s="1"/>
      <c r="E35701" s="41"/>
    </row>
    <row r="35702" spans="4:5" x14ac:dyDescent="0.2">
      <c r="D35702" s="1"/>
      <c r="E35702" s="41"/>
    </row>
    <row r="35703" spans="4:5" x14ac:dyDescent="0.2">
      <c r="D35703" s="1"/>
      <c r="E35703" s="41"/>
    </row>
    <row r="35704" spans="4:5" x14ac:dyDescent="0.2">
      <c r="D35704" s="1"/>
      <c r="E35704" s="41"/>
    </row>
    <row r="35705" spans="4:5" x14ac:dyDescent="0.2">
      <c r="D35705" s="1"/>
      <c r="E35705" s="41"/>
    </row>
    <row r="35706" spans="4:5" x14ac:dyDescent="0.2">
      <c r="D35706" s="1"/>
      <c r="E35706" s="41"/>
    </row>
    <row r="35707" spans="4:5" x14ac:dyDescent="0.2">
      <c r="D35707" s="1"/>
      <c r="E35707" s="41"/>
    </row>
    <row r="35708" spans="4:5" x14ac:dyDescent="0.2">
      <c r="D35708" s="1"/>
      <c r="E35708" s="41"/>
    </row>
    <row r="35709" spans="4:5" x14ac:dyDescent="0.2">
      <c r="D35709" s="1"/>
      <c r="E35709" s="41"/>
    </row>
    <row r="35710" spans="4:5" x14ac:dyDescent="0.2">
      <c r="D35710" s="1"/>
      <c r="E35710" s="41"/>
    </row>
    <row r="35711" spans="4:5" x14ac:dyDescent="0.2">
      <c r="D35711" s="1"/>
      <c r="E35711" s="41"/>
    </row>
    <row r="35712" spans="4:5" x14ac:dyDescent="0.2">
      <c r="D35712" s="1"/>
      <c r="E35712" s="41"/>
    </row>
    <row r="35713" spans="4:5" x14ac:dyDescent="0.2">
      <c r="D35713" s="1"/>
      <c r="E35713" s="41"/>
    </row>
    <row r="35714" spans="4:5" x14ac:dyDescent="0.2">
      <c r="D35714" s="1"/>
      <c r="E35714" s="41"/>
    </row>
    <row r="35715" spans="4:5" x14ac:dyDescent="0.2">
      <c r="D35715" s="1"/>
      <c r="E35715" s="41"/>
    </row>
    <row r="35716" spans="4:5" x14ac:dyDescent="0.2">
      <c r="D35716" s="1"/>
      <c r="E35716" s="41"/>
    </row>
    <row r="35717" spans="4:5" x14ac:dyDescent="0.2">
      <c r="D35717" s="1"/>
      <c r="E35717" s="41"/>
    </row>
    <row r="35718" spans="4:5" x14ac:dyDescent="0.2">
      <c r="D35718" s="1"/>
      <c r="E35718" s="41"/>
    </row>
    <row r="35719" spans="4:5" x14ac:dyDescent="0.2">
      <c r="D35719" s="1"/>
      <c r="E35719" s="41"/>
    </row>
    <row r="35720" spans="4:5" x14ac:dyDescent="0.2">
      <c r="D35720" s="1"/>
      <c r="E35720" s="41"/>
    </row>
    <row r="35721" spans="4:5" x14ac:dyDescent="0.2">
      <c r="D35721" s="1"/>
      <c r="E35721" s="41"/>
    </row>
    <row r="35722" spans="4:5" x14ac:dyDescent="0.2">
      <c r="D35722" s="1"/>
      <c r="E35722" s="41"/>
    </row>
    <row r="35723" spans="4:5" x14ac:dyDescent="0.2">
      <c r="D35723" s="1"/>
      <c r="E35723" s="41"/>
    </row>
    <row r="35724" spans="4:5" x14ac:dyDescent="0.2">
      <c r="D35724" s="1"/>
      <c r="E35724" s="41"/>
    </row>
    <row r="35725" spans="4:5" x14ac:dyDescent="0.2">
      <c r="D35725" s="1"/>
      <c r="E35725" s="41"/>
    </row>
    <row r="35726" spans="4:5" x14ac:dyDescent="0.2">
      <c r="D35726" s="1"/>
      <c r="E35726" s="41"/>
    </row>
    <row r="35727" spans="4:5" x14ac:dyDescent="0.2">
      <c r="D35727" s="1"/>
      <c r="E35727" s="41"/>
    </row>
    <row r="35728" spans="4:5" x14ac:dyDescent="0.2">
      <c r="D35728" s="1"/>
      <c r="E35728" s="41"/>
    </row>
    <row r="35729" spans="4:5" x14ac:dyDescent="0.2">
      <c r="D35729" s="1"/>
      <c r="E35729" s="41"/>
    </row>
    <row r="35730" spans="4:5" x14ac:dyDescent="0.2">
      <c r="D35730" s="1"/>
      <c r="E35730" s="41"/>
    </row>
    <row r="35731" spans="4:5" x14ac:dyDescent="0.2">
      <c r="D35731" s="1"/>
      <c r="E35731" s="41"/>
    </row>
    <row r="35732" spans="4:5" x14ac:dyDescent="0.2">
      <c r="D35732" s="1"/>
      <c r="E35732" s="41"/>
    </row>
    <row r="35733" spans="4:5" x14ac:dyDescent="0.2">
      <c r="D35733" s="1"/>
      <c r="E35733" s="41"/>
    </row>
    <row r="35734" spans="4:5" x14ac:dyDescent="0.2">
      <c r="D35734" s="1"/>
      <c r="E35734" s="41"/>
    </row>
    <row r="35735" spans="4:5" x14ac:dyDescent="0.2">
      <c r="D35735" s="1"/>
      <c r="E35735" s="41"/>
    </row>
    <row r="35736" spans="4:5" x14ac:dyDescent="0.2">
      <c r="D35736" s="1"/>
      <c r="E35736" s="41"/>
    </row>
    <row r="35737" spans="4:5" x14ac:dyDescent="0.2">
      <c r="D35737" s="1"/>
      <c r="E35737" s="41"/>
    </row>
    <row r="35738" spans="4:5" x14ac:dyDescent="0.2">
      <c r="D35738" s="1"/>
      <c r="E35738" s="41"/>
    </row>
    <row r="35739" spans="4:5" x14ac:dyDescent="0.2">
      <c r="D35739" s="1"/>
      <c r="E35739" s="41"/>
    </row>
    <row r="35740" spans="4:5" x14ac:dyDescent="0.2">
      <c r="D35740" s="1"/>
      <c r="E35740" s="41"/>
    </row>
    <row r="35741" spans="4:5" x14ac:dyDescent="0.2">
      <c r="D35741" s="1"/>
      <c r="E35741" s="41"/>
    </row>
    <row r="35742" spans="4:5" x14ac:dyDescent="0.2">
      <c r="D35742" s="1"/>
      <c r="E35742" s="41"/>
    </row>
    <row r="35743" spans="4:5" x14ac:dyDescent="0.2">
      <c r="D35743" s="1"/>
      <c r="E35743" s="41"/>
    </row>
    <row r="35744" spans="4:5" x14ac:dyDescent="0.2">
      <c r="D35744" s="1"/>
      <c r="E35744" s="41"/>
    </row>
    <row r="35745" spans="4:5" x14ac:dyDescent="0.2">
      <c r="D35745" s="1"/>
      <c r="E35745" s="41"/>
    </row>
    <row r="35746" spans="4:5" x14ac:dyDescent="0.2">
      <c r="D35746" s="1"/>
      <c r="E35746" s="41"/>
    </row>
    <row r="35747" spans="4:5" x14ac:dyDescent="0.2">
      <c r="D35747" s="1"/>
      <c r="E35747" s="41"/>
    </row>
    <row r="35748" spans="4:5" x14ac:dyDescent="0.2">
      <c r="D35748" s="1"/>
      <c r="E35748" s="41"/>
    </row>
    <row r="35749" spans="4:5" x14ac:dyDescent="0.2">
      <c r="D35749" s="1"/>
      <c r="E35749" s="41"/>
    </row>
    <row r="35750" spans="4:5" x14ac:dyDescent="0.2">
      <c r="D35750" s="1"/>
      <c r="E35750" s="41"/>
    </row>
    <row r="35751" spans="4:5" x14ac:dyDescent="0.2">
      <c r="D35751" s="1"/>
      <c r="E35751" s="41"/>
    </row>
    <row r="35752" spans="4:5" x14ac:dyDescent="0.2">
      <c r="D35752" s="1"/>
      <c r="E35752" s="41"/>
    </row>
    <row r="35753" spans="4:5" x14ac:dyDescent="0.2">
      <c r="D35753" s="1"/>
      <c r="E35753" s="41"/>
    </row>
    <row r="35754" spans="4:5" x14ac:dyDescent="0.2">
      <c r="D35754" s="1"/>
      <c r="E35754" s="41"/>
    </row>
    <row r="35755" spans="4:5" x14ac:dyDescent="0.2">
      <c r="D35755" s="1"/>
      <c r="E35755" s="41"/>
    </row>
    <row r="35756" spans="4:5" x14ac:dyDescent="0.2">
      <c r="D35756" s="1"/>
      <c r="E35756" s="41"/>
    </row>
    <row r="35757" spans="4:5" x14ac:dyDescent="0.2">
      <c r="D35757" s="1"/>
      <c r="E35757" s="41"/>
    </row>
    <row r="35758" spans="4:5" x14ac:dyDescent="0.2">
      <c r="D35758" s="1"/>
      <c r="E35758" s="41"/>
    </row>
    <row r="35759" spans="4:5" x14ac:dyDescent="0.2">
      <c r="D35759" s="1"/>
      <c r="E35759" s="41"/>
    </row>
    <row r="35760" spans="4:5" x14ac:dyDescent="0.2">
      <c r="D35760" s="1"/>
      <c r="E35760" s="41"/>
    </row>
    <row r="35761" spans="4:5" x14ac:dyDescent="0.2">
      <c r="D35761" s="1"/>
      <c r="E35761" s="41"/>
    </row>
    <row r="35762" spans="4:5" x14ac:dyDescent="0.2">
      <c r="D35762" s="1"/>
      <c r="E35762" s="41"/>
    </row>
    <row r="35763" spans="4:5" x14ac:dyDescent="0.2">
      <c r="D35763" s="1"/>
      <c r="E35763" s="41"/>
    </row>
    <row r="35764" spans="4:5" x14ac:dyDescent="0.2">
      <c r="D35764" s="1"/>
      <c r="E35764" s="41"/>
    </row>
    <row r="35765" spans="4:5" x14ac:dyDescent="0.2">
      <c r="D35765" s="1"/>
      <c r="E35765" s="41"/>
    </row>
    <row r="35766" spans="4:5" x14ac:dyDescent="0.2">
      <c r="D35766" s="1"/>
      <c r="E35766" s="41"/>
    </row>
    <row r="35767" spans="4:5" x14ac:dyDescent="0.2">
      <c r="D35767" s="1"/>
      <c r="E35767" s="41"/>
    </row>
    <row r="35768" spans="4:5" x14ac:dyDescent="0.2">
      <c r="D35768" s="1"/>
      <c r="E35768" s="41"/>
    </row>
    <row r="35769" spans="4:5" x14ac:dyDescent="0.2">
      <c r="D35769" s="1"/>
      <c r="E35769" s="41"/>
    </row>
    <row r="35770" spans="4:5" x14ac:dyDescent="0.2">
      <c r="D35770" s="1"/>
      <c r="E35770" s="41"/>
    </row>
    <row r="35771" spans="4:5" x14ac:dyDescent="0.2">
      <c r="D35771" s="1"/>
      <c r="E35771" s="41"/>
    </row>
    <row r="35772" spans="4:5" x14ac:dyDescent="0.2">
      <c r="D35772" s="1"/>
      <c r="E35772" s="41"/>
    </row>
    <row r="35773" spans="4:5" x14ac:dyDescent="0.2">
      <c r="D35773" s="1"/>
      <c r="E35773" s="41"/>
    </row>
    <row r="35774" spans="4:5" x14ac:dyDescent="0.2">
      <c r="D35774" s="1"/>
      <c r="E35774" s="41"/>
    </row>
    <row r="35775" spans="4:5" x14ac:dyDescent="0.2">
      <c r="D35775" s="1"/>
      <c r="E35775" s="41"/>
    </row>
    <row r="35776" spans="4:5" x14ac:dyDescent="0.2">
      <c r="D35776" s="1"/>
      <c r="E35776" s="41"/>
    </row>
    <row r="35777" spans="4:5" x14ac:dyDescent="0.2">
      <c r="D35777" s="1"/>
      <c r="E35777" s="41"/>
    </row>
    <row r="35778" spans="4:5" x14ac:dyDescent="0.2">
      <c r="D35778" s="1"/>
      <c r="E35778" s="41"/>
    </row>
    <row r="35779" spans="4:5" x14ac:dyDescent="0.2">
      <c r="D35779" s="1"/>
      <c r="E35779" s="41"/>
    </row>
    <row r="35780" spans="4:5" x14ac:dyDescent="0.2">
      <c r="D35780" s="1"/>
      <c r="E35780" s="41"/>
    </row>
    <row r="35781" spans="4:5" x14ac:dyDescent="0.2">
      <c r="D35781" s="1"/>
      <c r="E35781" s="41"/>
    </row>
    <row r="35782" spans="4:5" x14ac:dyDescent="0.2">
      <c r="D35782" s="1"/>
      <c r="E35782" s="41"/>
    </row>
    <row r="35783" spans="4:5" x14ac:dyDescent="0.2">
      <c r="D35783" s="1"/>
      <c r="E35783" s="41"/>
    </row>
    <row r="35784" spans="4:5" x14ac:dyDescent="0.2">
      <c r="D35784" s="1"/>
      <c r="E35784" s="41"/>
    </row>
    <row r="35785" spans="4:5" x14ac:dyDescent="0.2">
      <c r="D35785" s="1"/>
      <c r="E35785" s="41"/>
    </row>
    <row r="35786" spans="4:5" x14ac:dyDescent="0.2">
      <c r="D35786" s="1"/>
      <c r="E35786" s="41"/>
    </row>
    <row r="35787" spans="4:5" x14ac:dyDescent="0.2">
      <c r="D35787" s="1"/>
      <c r="E35787" s="41"/>
    </row>
    <row r="35788" spans="4:5" x14ac:dyDescent="0.2">
      <c r="D35788" s="1"/>
      <c r="E35788" s="41"/>
    </row>
    <row r="35789" spans="4:5" x14ac:dyDescent="0.2">
      <c r="D35789" s="1"/>
      <c r="E35789" s="41"/>
    </row>
    <row r="35790" spans="4:5" x14ac:dyDescent="0.2">
      <c r="D35790" s="1"/>
      <c r="E35790" s="41"/>
    </row>
    <row r="35791" spans="4:5" x14ac:dyDescent="0.2">
      <c r="D35791" s="1"/>
      <c r="E35791" s="41"/>
    </row>
    <row r="35792" spans="4:5" x14ac:dyDescent="0.2">
      <c r="D35792" s="1"/>
      <c r="E35792" s="41"/>
    </row>
    <row r="35793" spans="4:5" x14ac:dyDescent="0.2">
      <c r="D35793" s="1"/>
      <c r="E35793" s="41"/>
    </row>
    <row r="35794" spans="4:5" x14ac:dyDescent="0.2">
      <c r="D35794" s="1"/>
      <c r="E35794" s="41"/>
    </row>
    <row r="35795" spans="4:5" x14ac:dyDescent="0.2">
      <c r="D35795" s="1"/>
      <c r="E35795" s="41"/>
    </row>
    <row r="35796" spans="4:5" x14ac:dyDescent="0.2">
      <c r="D35796" s="1"/>
      <c r="E35796" s="41"/>
    </row>
    <row r="35797" spans="4:5" x14ac:dyDescent="0.2">
      <c r="D35797" s="1"/>
      <c r="E35797" s="41"/>
    </row>
    <row r="35798" spans="4:5" x14ac:dyDescent="0.2">
      <c r="D35798" s="1"/>
      <c r="E35798" s="41"/>
    </row>
    <row r="35799" spans="4:5" x14ac:dyDescent="0.2">
      <c r="D35799" s="1"/>
      <c r="E35799" s="41"/>
    </row>
    <row r="35800" spans="4:5" x14ac:dyDescent="0.2">
      <c r="D35800" s="1"/>
      <c r="E35800" s="41"/>
    </row>
    <row r="35801" spans="4:5" x14ac:dyDescent="0.2">
      <c r="D35801" s="1"/>
      <c r="E35801" s="41"/>
    </row>
    <row r="35802" spans="4:5" x14ac:dyDescent="0.2">
      <c r="D35802" s="1"/>
      <c r="E35802" s="41"/>
    </row>
    <row r="35803" spans="4:5" x14ac:dyDescent="0.2">
      <c r="D35803" s="1"/>
      <c r="E35803" s="41"/>
    </row>
    <row r="35804" spans="4:5" x14ac:dyDescent="0.2">
      <c r="D35804" s="1"/>
      <c r="E35804" s="41"/>
    </row>
    <row r="35805" spans="4:5" x14ac:dyDescent="0.2">
      <c r="D35805" s="1"/>
      <c r="E35805" s="41"/>
    </row>
    <row r="35806" spans="4:5" x14ac:dyDescent="0.2">
      <c r="D35806" s="1"/>
      <c r="E35806" s="41"/>
    </row>
    <row r="35807" spans="4:5" x14ac:dyDescent="0.2">
      <c r="D35807" s="1"/>
      <c r="E35807" s="41"/>
    </row>
    <row r="35808" spans="4:5" x14ac:dyDescent="0.2">
      <c r="D35808" s="1"/>
      <c r="E35808" s="41"/>
    </row>
    <row r="35809" spans="4:5" x14ac:dyDescent="0.2">
      <c r="D35809" s="1"/>
      <c r="E35809" s="41"/>
    </row>
    <row r="35810" spans="4:5" x14ac:dyDescent="0.2">
      <c r="D35810" s="1"/>
      <c r="E35810" s="41"/>
    </row>
    <row r="35811" spans="4:5" x14ac:dyDescent="0.2">
      <c r="D35811" s="1"/>
      <c r="E35811" s="41"/>
    </row>
    <row r="35812" spans="4:5" x14ac:dyDescent="0.2">
      <c r="D35812" s="1"/>
      <c r="E35812" s="41"/>
    </row>
    <row r="35813" spans="4:5" x14ac:dyDescent="0.2">
      <c r="D35813" s="1"/>
      <c r="E35813" s="41"/>
    </row>
    <row r="35814" spans="4:5" x14ac:dyDescent="0.2">
      <c r="D35814" s="1"/>
      <c r="E35814" s="41"/>
    </row>
    <row r="35815" spans="4:5" x14ac:dyDescent="0.2">
      <c r="D35815" s="1"/>
      <c r="E35815" s="41"/>
    </row>
    <row r="35816" spans="4:5" x14ac:dyDescent="0.2">
      <c r="D35816" s="1"/>
      <c r="E35816" s="41"/>
    </row>
    <row r="35817" spans="4:5" x14ac:dyDescent="0.2">
      <c r="D35817" s="1"/>
      <c r="E35817" s="41"/>
    </row>
    <row r="35818" spans="4:5" x14ac:dyDescent="0.2">
      <c r="D35818" s="1"/>
      <c r="E35818" s="41"/>
    </row>
    <row r="35819" spans="4:5" x14ac:dyDescent="0.2">
      <c r="D35819" s="1"/>
      <c r="E35819" s="41"/>
    </row>
    <row r="35820" spans="4:5" x14ac:dyDescent="0.2">
      <c r="D35820" s="1"/>
      <c r="E35820" s="41"/>
    </row>
    <row r="35821" spans="4:5" x14ac:dyDescent="0.2">
      <c r="D35821" s="1"/>
      <c r="E35821" s="41"/>
    </row>
    <row r="35822" spans="4:5" x14ac:dyDescent="0.2">
      <c r="D35822" s="1"/>
      <c r="E35822" s="41"/>
    </row>
    <row r="35823" spans="4:5" x14ac:dyDescent="0.2">
      <c r="D35823" s="1"/>
      <c r="E35823" s="41"/>
    </row>
    <row r="35824" spans="4:5" x14ac:dyDescent="0.2">
      <c r="D35824" s="1"/>
      <c r="E35824" s="41"/>
    </row>
    <row r="35825" spans="4:5" x14ac:dyDescent="0.2">
      <c r="D35825" s="1"/>
      <c r="E35825" s="41"/>
    </row>
    <row r="35826" spans="4:5" x14ac:dyDescent="0.2">
      <c r="D35826" s="1"/>
      <c r="E35826" s="41"/>
    </row>
    <row r="35827" spans="4:5" x14ac:dyDescent="0.2">
      <c r="D35827" s="1"/>
      <c r="E35827" s="41"/>
    </row>
    <row r="35828" spans="4:5" x14ac:dyDescent="0.2">
      <c r="D35828" s="1"/>
      <c r="E35828" s="41"/>
    </row>
    <row r="35829" spans="4:5" x14ac:dyDescent="0.2">
      <c r="D35829" s="1"/>
      <c r="E35829" s="41"/>
    </row>
    <row r="35830" spans="4:5" x14ac:dyDescent="0.2">
      <c r="D35830" s="1"/>
      <c r="E35830" s="41"/>
    </row>
    <row r="35831" spans="4:5" x14ac:dyDescent="0.2">
      <c r="D35831" s="1"/>
      <c r="E35831" s="41"/>
    </row>
    <row r="35832" spans="4:5" x14ac:dyDescent="0.2">
      <c r="D35832" s="1"/>
      <c r="E35832" s="41"/>
    </row>
    <row r="35833" spans="4:5" x14ac:dyDescent="0.2">
      <c r="D35833" s="1"/>
      <c r="E35833" s="41"/>
    </row>
    <row r="35834" spans="4:5" x14ac:dyDescent="0.2">
      <c r="D35834" s="1"/>
      <c r="E35834" s="41"/>
    </row>
    <row r="35835" spans="4:5" x14ac:dyDescent="0.2">
      <c r="D35835" s="1"/>
      <c r="E35835" s="41"/>
    </row>
    <row r="35836" spans="4:5" x14ac:dyDescent="0.2">
      <c r="D35836" s="1"/>
      <c r="E35836" s="41"/>
    </row>
    <row r="35837" spans="4:5" x14ac:dyDescent="0.2">
      <c r="D35837" s="1"/>
      <c r="E35837" s="41"/>
    </row>
    <row r="35838" spans="4:5" x14ac:dyDescent="0.2">
      <c r="D35838" s="1"/>
      <c r="E35838" s="41"/>
    </row>
    <row r="35839" spans="4:5" x14ac:dyDescent="0.2">
      <c r="D35839" s="1"/>
      <c r="E35839" s="41"/>
    </row>
    <row r="35840" spans="4:5" x14ac:dyDescent="0.2">
      <c r="D35840" s="1"/>
      <c r="E35840" s="41"/>
    </row>
    <row r="35841" spans="4:5" x14ac:dyDescent="0.2">
      <c r="D35841" s="1"/>
      <c r="E35841" s="41"/>
    </row>
    <row r="35842" spans="4:5" x14ac:dyDescent="0.2">
      <c r="D35842" s="1"/>
      <c r="E35842" s="41"/>
    </row>
    <row r="35843" spans="4:5" x14ac:dyDescent="0.2">
      <c r="D35843" s="1"/>
      <c r="E35843" s="41"/>
    </row>
    <row r="35844" spans="4:5" x14ac:dyDescent="0.2">
      <c r="D35844" s="1"/>
      <c r="E35844" s="41"/>
    </row>
    <row r="35845" spans="4:5" x14ac:dyDescent="0.2">
      <c r="D35845" s="1"/>
      <c r="E35845" s="41"/>
    </row>
    <row r="35846" spans="4:5" x14ac:dyDescent="0.2">
      <c r="D35846" s="1"/>
      <c r="E35846" s="41"/>
    </row>
    <row r="35847" spans="4:5" x14ac:dyDescent="0.2">
      <c r="D35847" s="1"/>
      <c r="E35847" s="41"/>
    </row>
    <row r="35848" spans="4:5" x14ac:dyDescent="0.2">
      <c r="D35848" s="1"/>
      <c r="E35848" s="41"/>
    </row>
    <row r="35849" spans="4:5" x14ac:dyDescent="0.2">
      <c r="D35849" s="1"/>
      <c r="E35849" s="41"/>
    </row>
    <row r="35850" spans="4:5" x14ac:dyDescent="0.2">
      <c r="D35850" s="1"/>
      <c r="E35850" s="41"/>
    </row>
    <row r="35851" spans="4:5" x14ac:dyDescent="0.2">
      <c r="D35851" s="1"/>
      <c r="E35851" s="41"/>
    </row>
    <row r="35852" spans="4:5" x14ac:dyDescent="0.2">
      <c r="D35852" s="1"/>
      <c r="E35852" s="41"/>
    </row>
    <row r="35853" spans="4:5" x14ac:dyDescent="0.2">
      <c r="D35853" s="1"/>
      <c r="E35853" s="41"/>
    </row>
    <row r="35854" spans="4:5" x14ac:dyDescent="0.2">
      <c r="D35854" s="1"/>
      <c r="E35854" s="41"/>
    </row>
    <row r="35855" spans="4:5" x14ac:dyDescent="0.2">
      <c r="D35855" s="1"/>
      <c r="E35855" s="41"/>
    </row>
    <row r="35856" spans="4:5" x14ac:dyDescent="0.2">
      <c r="D35856" s="1"/>
      <c r="E35856" s="41"/>
    </row>
    <row r="35857" spans="4:5" x14ac:dyDescent="0.2">
      <c r="D35857" s="1"/>
      <c r="E35857" s="41"/>
    </row>
    <row r="35858" spans="4:5" x14ac:dyDescent="0.2">
      <c r="D35858" s="1"/>
      <c r="E35858" s="41"/>
    </row>
    <row r="35859" spans="4:5" x14ac:dyDescent="0.2">
      <c r="D35859" s="1"/>
      <c r="E35859" s="41"/>
    </row>
    <row r="35860" spans="4:5" x14ac:dyDescent="0.2">
      <c r="D35860" s="1"/>
      <c r="E35860" s="41"/>
    </row>
    <row r="35861" spans="4:5" x14ac:dyDescent="0.2">
      <c r="D35861" s="1"/>
      <c r="E35861" s="41"/>
    </row>
    <row r="35862" spans="4:5" x14ac:dyDescent="0.2">
      <c r="D35862" s="1"/>
      <c r="E35862" s="41"/>
    </row>
    <row r="35863" spans="4:5" x14ac:dyDescent="0.2">
      <c r="D35863" s="1"/>
      <c r="E35863" s="41"/>
    </row>
    <row r="35864" spans="4:5" x14ac:dyDescent="0.2">
      <c r="D35864" s="1"/>
      <c r="E35864" s="41"/>
    </row>
    <row r="35865" spans="4:5" x14ac:dyDescent="0.2">
      <c r="D35865" s="1"/>
      <c r="E35865" s="41"/>
    </row>
    <row r="35866" spans="4:5" x14ac:dyDescent="0.2">
      <c r="D35866" s="1"/>
      <c r="E35866" s="41"/>
    </row>
    <row r="35867" spans="4:5" x14ac:dyDescent="0.2">
      <c r="D35867" s="1"/>
      <c r="E35867" s="41"/>
    </row>
    <row r="35868" spans="4:5" x14ac:dyDescent="0.2">
      <c r="D35868" s="1"/>
      <c r="E35868" s="41"/>
    </row>
    <row r="35869" spans="4:5" x14ac:dyDescent="0.2">
      <c r="D35869" s="1"/>
      <c r="E35869" s="41"/>
    </row>
    <row r="35870" spans="4:5" x14ac:dyDescent="0.2">
      <c r="D35870" s="1"/>
      <c r="E35870" s="41"/>
    </row>
    <row r="35871" spans="4:5" x14ac:dyDescent="0.2">
      <c r="D35871" s="1"/>
      <c r="E35871" s="41"/>
    </row>
    <row r="35872" spans="4:5" x14ac:dyDescent="0.2">
      <c r="D35872" s="1"/>
      <c r="E35872" s="41"/>
    </row>
    <row r="35873" spans="4:5" x14ac:dyDescent="0.2">
      <c r="D35873" s="1"/>
      <c r="E35873" s="41"/>
    </row>
    <row r="35874" spans="4:5" x14ac:dyDescent="0.2">
      <c r="D35874" s="1"/>
      <c r="E35874" s="41"/>
    </row>
    <row r="35875" spans="4:5" x14ac:dyDescent="0.2">
      <c r="D35875" s="1"/>
      <c r="E35875" s="41"/>
    </row>
    <row r="35876" spans="4:5" x14ac:dyDescent="0.2">
      <c r="D35876" s="1"/>
      <c r="E35876" s="41"/>
    </row>
    <row r="35877" spans="4:5" x14ac:dyDescent="0.2">
      <c r="D35877" s="1"/>
      <c r="E35877" s="41"/>
    </row>
    <row r="35878" spans="4:5" x14ac:dyDescent="0.2">
      <c r="D35878" s="1"/>
      <c r="E35878" s="41"/>
    </row>
    <row r="35879" spans="4:5" x14ac:dyDescent="0.2">
      <c r="D35879" s="1"/>
      <c r="E35879" s="41"/>
    </row>
    <row r="35880" spans="4:5" x14ac:dyDescent="0.2">
      <c r="D35880" s="1"/>
      <c r="E35880" s="41"/>
    </row>
    <row r="35881" spans="4:5" x14ac:dyDescent="0.2">
      <c r="D35881" s="1"/>
      <c r="E35881" s="41"/>
    </row>
    <row r="35882" spans="4:5" x14ac:dyDescent="0.2">
      <c r="D35882" s="1"/>
      <c r="E35882" s="41"/>
    </row>
    <row r="35883" spans="4:5" x14ac:dyDescent="0.2">
      <c r="D35883" s="1"/>
      <c r="E35883" s="41"/>
    </row>
    <row r="35884" spans="4:5" x14ac:dyDescent="0.2">
      <c r="D35884" s="1"/>
      <c r="E35884" s="41"/>
    </row>
    <row r="35885" spans="4:5" x14ac:dyDescent="0.2">
      <c r="D35885" s="1"/>
      <c r="E35885" s="41"/>
    </row>
    <row r="35886" spans="4:5" x14ac:dyDescent="0.2">
      <c r="D35886" s="1"/>
      <c r="E35886" s="41"/>
    </row>
    <row r="35887" spans="4:5" x14ac:dyDescent="0.2">
      <c r="D35887" s="1"/>
      <c r="E35887" s="41"/>
    </row>
    <row r="35888" spans="4:5" x14ac:dyDescent="0.2">
      <c r="D35888" s="1"/>
      <c r="E35888" s="41"/>
    </row>
    <row r="35889" spans="4:5" x14ac:dyDescent="0.2">
      <c r="D35889" s="1"/>
      <c r="E35889" s="41"/>
    </row>
    <row r="35890" spans="4:5" x14ac:dyDescent="0.2">
      <c r="D35890" s="1"/>
      <c r="E35890" s="41"/>
    </row>
    <row r="35891" spans="4:5" x14ac:dyDescent="0.2">
      <c r="D35891" s="1"/>
      <c r="E35891" s="41"/>
    </row>
    <row r="35892" spans="4:5" x14ac:dyDescent="0.2">
      <c r="D35892" s="1"/>
      <c r="E35892" s="41"/>
    </row>
    <row r="35893" spans="4:5" x14ac:dyDescent="0.2">
      <c r="D35893" s="1"/>
      <c r="E35893" s="41"/>
    </row>
    <row r="35894" spans="4:5" x14ac:dyDescent="0.2">
      <c r="D35894" s="1"/>
      <c r="E35894" s="41"/>
    </row>
    <row r="35895" spans="4:5" x14ac:dyDescent="0.2">
      <c r="D35895" s="1"/>
      <c r="E35895" s="41"/>
    </row>
    <row r="35896" spans="4:5" x14ac:dyDescent="0.2">
      <c r="D35896" s="1"/>
      <c r="E35896" s="41"/>
    </row>
    <row r="35897" spans="4:5" x14ac:dyDescent="0.2">
      <c r="D35897" s="1"/>
      <c r="E35897" s="41"/>
    </row>
    <row r="35898" spans="4:5" x14ac:dyDescent="0.2">
      <c r="D35898" s="1"/>
      <c r="E35898" s="41"/>
    </row>
    <row r="35899" spans="4:5" x14ac:dyDescent="0.2">
      <c r="D35899" s="1"/>
      <c r="E35899" s="41"/>
    </row>
    <row r="35900" spans="4:5" x14ac:dyDescent="0.2">
      <c r="D35900" s="1"/>
      <c r="E35900" s="41"/>
    </row>
    <row r="35901" spans="4:5" x14ac:dyDescent="0.2">
      <c r="D35901" s="1"/>
      <c r="E35901" s="41"/>
    </row>
    <row r="35902" spans="4:5" x14ac:dyDescent="0.2">
      <c r="D35902" s="1"/>
      <c r="E35902" s="41"/>
    </row>
    <row r="35903" spans="4:5" x14ac:dyDescent="0.2">
      <c r="D35903" s="1"/>
      <c r="E35903" s="41"/>
    </row>
    <row r="35904" spans="4:5" x14ac:dyDescent="0.2">
      <c r="D35904" s="1"/>
      <c r="E35904" s="41"/>
    </row>
    <row r="35905" spans="4:5" x14ac:dyDescent="0.2">
      <c r="D35905" s="1"/>
      <c r="E35905" s="41"/>
    </row>
    <row r="35906" spans="4:5" x14ac:dyDescent="0.2">
      <c r="D35906" s="1"/>
      <c r="E35906" s="41"/>
    </row>
    <row r="35907" spans="4:5" x14ac:dyDescent="0.2">
      <c r="D35907" s="1"/>
      <c r="E35907" s="41"/>
    </row>
    <row r="35908" spans="4:5" x14ac:dyDescent="0.2">
      <c r="D35908" s="1"/>
      <c r="E35908" s="41"/>
    </row>
    <row r="35909" spans="4:5" x14ac:dyDescent="0.2">
      <c r="D35909" s="1"/>
      <c r="E35909" s="41"/>
    </row>
    <row r="35910" spans="4:5" x14ac:dyDescent="0.2">
      <c r="D35910" s="1"/>
      <c r="E35910" s="41"/>
    </row>
    <row r="35911" spans="4:5" x14ac:dyDescent="0.2">
      <c r="D35911" s="1"/>
      <c r="E35911" s="41"/>
    </row>
    <row r="35912" spans="4:5" x14ac:dyDescent="0.2">
      <c r="D35912" s="1"/>
      <c r="E35912" s="41"/>
    </row>
    <row r="35913" spans="4:5" x14ac:dyDescent="0.2">
      <c r="D35913" s="1"/>
      <c r="E35913" s="41"/>
    </row>
    <row r="35914" spans="4:5" x14ac:dyDescent="0.2">
      <c r="D35914" s="1"/>
      <c r="E35914" s="41"/>
    </row>
    <row r="35915" spans="4:5" x14ac:dyDescent="0.2">
      <c r="D35915" s="1"/>
      <c r="E35915" s="41"/>
    </row>
    <row r="35916" spans="4:5" x14ac:dyDescent="0.2">
      <c r="D35916" s="1"/>
      <c r="E35916" s="41"/>
    </row>
    <row r="35917" spans="4:5" x14ac:dyDescent="0.2">
      <c r="D35917" s="1"/>
      <c r="E35917" s="41"/>
    </row>
    <row r="35918" spans="4:5" x14ac:dyDescent="0.2">
      <c r="D35918" s="1"/>
      <c r="E35918" s="41"/>
    </row>
    <row r="35919" spans="4:5" x14ac:dyDescent="0.2">
      <c r="D35919" s="1"/>
      <c r="E35919" s="41"/>
    </row>
    <row r="35920" spans="4:5" x14ac:dyDescent="0.2">
      <c r="D35920" s="1"/>
      <c r="E35920" s="41"/>
    </row>
    <row r="35921" spans="4:5" x14ac:dyDescent="0.2">
      <c r="D35921" s="1"/>
      <c r="E35921" s="41"/>
    </row>
    <row r="35922" spans="4:5" x14ac:dyDescent="0.2">
      <c r="D35922" s="1"/>
      <c r="E35922" s="41"/>
    </row>
    <row r="35923" spans="4:5" x14ac:dyDescent="0.2">
      <c r="D35923" s="1"/>
      <c r="E35923" s="41"/>
    </row>
    <row r="35924" spans="4:5" x14ac:dyDescent="0.2">
      <c r="D35924" s="1"/>
      <c r="E35924" s="41"/>
    </row>
    <row r="35925" spans="4:5" x14ac:dyDescent="0.2">
      <c r="D35925" s="1"/>
      <c r="E35925" s="41"/>
    </row>
    <row r="35926" spans="4:5" x14ac:dyDescent="0.2">
      <c r="D35926" s="1"/>
      <c r="E35926" s="41"/>
    </row>
    <row r="35927" spans="4:5" x14ac:dyDescent="0.2">
      <c r="D35927" s="1"/>
      <c r="E35927" s="41"/>
    </row>
    <row r="35928" spans="4:5" x14ac:dyDescent="0.2">
      <c r="D35928" s="1"/>
      <c r="E35928" s="41"/>
    </row>
    <row r="35929" spans="4:5" x14ac:dyDescent="0.2">
      <c r="D35929" s="1"/>
      <c r="E35929" s="41"/>
    </row>
    <row r="35930" spans="4:5" x14ac:dyDescent="0.2">
      <c r="D35930" s="1"/>
      <c r="E35930" s="41"/>
    </row>
    <row r="35931" spans="4:5" x14ac:dyDescent="0.2">
      <c r="D35931" s="1"/>
      <c r="E35931" s="41"/>
    </row>
    <row r="35932" spans="4:5" x14ac:dyDescent="0.2">
      <c r="D35932" s="1"/>
      <c r="E35932" s="41"/>
    </row>
    <row r="35933" spans="4:5" x14ac:dyDescent="0.2">
      <c r="D35933" s="1"/>
      <c r="E35933" s="41"/>
    </row>
    <row r="35934" spans="4:5" x14ac:dyDescent="0.2">
      <c r="D35934" s="1"/>
      <c r="E35934" s="41"/>
    </row>
    <row r="35935" spans="4:5" x14ac:dyDescent="0.2">
      <c r="D35935" s="1"/>
      <c r="E35935" s="41"/>
    </row>
    <row r="35936" spans="4:5" x14ac:dyDescent="0.2">
      <c r="D35936" s="1"/>
      <c r="E35936" s="41"/>
    </row>
    <row r="35937" spans="4:5" x14ac:dyDescent="0.2">
      <c r="D35937" s="1"/>
      <c r="E35937" s="41"/>
    </row>
    <row r="35938" spans="4:5" x14ac:dyDescent="0.2">
      <c r="D35938" s="1"/>
      <c r="E35938" s="41"/>
    </row>
    <row r="35939" spans="4:5" x14ac:dyDescent="0.2">
      <c r="D35939" s="1"/>
      <c r="E35939" s="41"/>
    </row>
    <row r="35940" spans="4:5" x14ac:dyDescent="0.2">
      <c r="D35940" s="1"/>
      <c r="E35940" s="41"/>
    </row>
    <row r="35941" spans="4:5" x14ac:dyDescent="0.2">
      <c r="D35941" s="1"/>
      <c r="E35941" s="41"/>
    </row>
    <row r="35942" spans="4:5" x14ac:dyDescent="0.2">
      <c r="D35942" s="1"/>
      <c r="E35942" s="41"/>
    </row>
    <row r="35943" spans="4:5" x14ac:dyDescent="0.2">
      <c r="D35943" s="1"/>
      <c r="E35943" s="41"/>
    </row>
    <row r="35944" spans="4:5" x14ac:dyDescent="0.2">
      <c r="D35944" s="1"/>
      <c r="E35944" s="41"/>
    </row>
    <row r="35945" spans="4:5" x14ac:dyDescent="0.2">
      <c r="D35945" s="1"/>
      <c r="E35945" s="41"/>
    </row>
    <row r="35946" spans="4:5" x14ac:dyDescent="0.2">
      <c r="D35946" s="1"/>
      <c r="E35946" s="41"/>
    </row>
    <row r="35947" spans="4:5" x14ac:dyDescent="0.2">
      <c r="D35947" s="1"/>
      <c r="E35947" s="41"/>
    </row>
    <row r="35948" spans="4:5" x14ac:dyDescent="0.2">
      <c r="D35948" s="1"/>
      <c r="E35948" s="41"/>
    </row>
    <row r="35949" spans="4:5" x14ac:dyDescent="0.2">
      <c r="D35949" s="1"/>
      <c r="E35949" s="41"/>
    </row>
    <row r="35950" spans="4:5" x14ac:dyDescent="0.2">
      <c r="D35950" s="1"/>
      <c r="E35950" s="41"/>
    </row>
    <row r="35951" spans="4:5" x14ac:dyDescent="0.2">
      <c r="D35951" s="1"/>
      <c r="E35951" s="41"/>
    </row>
    <row r="35952" spans="4:5" x14ac:dyDescent="0.2">
      <c r="D35952" s="1"/>
      <c r="E35952" s="41"/>
    </row>
    <row r="35953" spans="4:5" x14ac:dyDescent="0.2">
      <c r="D35953" s="1"/>
      <c r="E35953" s="41"/>
    </row>
    <row r="35954" spans="4:5" x14ac:dyDescent="0.2">
      <c r="D35954" s="1"/>
      <c r="E35954" s="41"/>
    </row>
    <row r="35955" spans="4:5" x14ac:dyDescent="0.2">
      <c r="D35955" s="1"/>
      <c r="E35955" s="41"/>
    </row>
    <row r="35956" spans="4:5" x14ac:dyDescent="0.2">
      <c r="D35956" s="1"/>
      <c r="E35956" s="41"/>
    </row>
    <row r="35957" spans="4:5" x14ac:dyDescent="0.2">
      <c r="D35957" s="1"/>
      <c r="E35957" s="41"/>
    </row>
    <row r="35958" spans="4:5" x14ac:dyDescent="0.2">
      <c r="D35958" s="1"/>
      <c r="E35958" s="41"/>
    </row>
    <row r="35959" spans="4:5" x14ac:dyDescent="0.2">
      <c r="D35959" s="1"/>
      <c r="E35959" s="41"/>
    </row>
    <row r="35960" spans="4:5" x14ac:dyDescent="0.2">
      <c r="D35960" s="1"/>
      <c r="E35960" s="41"/>
    </row>
    <row r="35961" spans="4:5" x14ac:dyDescent="0.2">
      <c r="D35961" s="1"/>
      <c r="E35961" s="41"/>
    </row>
    <row r="35962" spans="4:5" x14ac:dyDescent="0.2">
      <c r="D35962" s="1"/>
      <c r="E35962" s="41"/>
    </row>
    <row r="35963" spans="4:5" x14ac:dyDescent="0.2">
      <c r="D35963" s="1"/>
      <c r="E35963" s="41"/>
    </row>
    <row r="35964" spans="4:5" x14ac:dyDescent="0.2">
      <c r="D35964" s="1"/>
      <c r="E35964" s="41"/>
    </row>
    <row r="35965" spans="4:5" x14ac:dyDescent="0.2">
      <c r="D35965" s="1"/>
      <c r="E35965" s="41"/>
    </row>
    <row r="35966" spans="4:5" x14ac:dyDescent="0.2">
      <c r="D35966" s="1"/>
      <c r="E35966" s="41"/>
    </row>
    <row r="35967" spans="4:5" x14ac:dyDescent="0.2">
      <c r="D35967" s="1"/>
      <c r="E35967" s="41"/>
    </row>
    <row r="35968" spans="4:5" x14ac:dyDescent="0.2">
      <c r="D35968" s="1"/>
      <c r="E35968" s="41"/>
    </row>
    <row r="35969" spans="4:5" x14ac:dyDescent="0.2">
      <c r="D35969" s="1"/>
      <c r="E35969" s="41"/>
    </row>
    <row r="35970" spans="4:5" x14ac:dyDescent="0.2">
      <c r="D35970" s="1"/>
      <c r="E35970" s="41"/>
    </row>
    <row r="35971" spans="4:5" x14ac:dyDescent="0.2">
      <c r="D35971" s="1"/>
      <c r="E35971" s="41"/>
    </row>
    <row r="35972" spans="4:5" x14ac:dyDescent="0.2">
      <c r="D35972" s="1"/>
      <c r="E35972" s="41"/>
    </row>
    <row r="35973" spans="4:5" x14ac:dyDescent="0.2">
      <c r="D35973" s="1"/>
      <c r="E35973" s="41"/>
    </row>
    <row r="35974" spans="4:5" x14ac:dyDescent="0.2">
      <c r="D35974" s="1"/>
      <c r="E35974" s="41"/>
    </row>
    <row r="35975" spans="4:5" x14ac:dyDescent="0.2">
      <c r="D35975" s="1"/>
      <c r="E35975" s="41"/>
    </row>
    <row r="35976" spans="4:5" x14ac:dyDescent="0.2">
      <c r="D35976" s="1"/>
      <c r="E35976" s="41"/>
    </row>
    <row r="35977" spans="4:5" x14ac:dyDescent="0.2">
      <c r="D35977" s="1"/>
      <c r="E35977" s="41"/>
    </row>
    <row r="35978" spans="4:5" x14ac:dyDescent="0.2">
      <c r="D35978" s="1"/>
      <c r="E35978" s="41"/>
    </row>
    <row r="35979" spans="4:5" x14ac:dyDescent="0.2">
      <c r="D35979" s="1"/>
      <c r="E35979" s="41"/>
    </row>
    <row r="35980" spans="4:5" x14ac:dyDescent="0.2">
      <c r="D35980" s="1"/>
      <c r="E35980" s="41"/>
    </row>
    <row r="35981" spans="4:5" x14ac:dyDescent="0.2">
      <c r="D35981" s="1"/>
      <c r="E35981" s="41"/>
    </row>
    <row r="35982" spans="4:5" x14ac:dyDescent="0.2">
      <c r="D35982" s="1"/>
      <c r="E35982" s="41"/>
    </row>
    <row r="35983" spans="4:5" x14ac:dyDescent="0.2">
      <c r="D35983" s="1"/>
      <c r="E35983" s="41"/>
    </row>
    <row r="35984" spans="4:5" x14ac:dyDescent="0.2">
      <c r="D35984" s="1"/>
      <c r="E35984" s="41"/>
    </row>
    <row r="35985" spans="4:5" x14ac:dyDescent="0.2">
      <c r="D35985" s="1"/>
      <c r="E35985" s="41"/>
    </row>
    <row r="35986" spans="4:5" x14ac:dyDescent="0.2">
      <c r="D35986" s="1"/>
      <c r="E35986" s="41"/>
    </row>
    <row r="35987" spans="4:5" x14ac:dyDescent="0.2">
      <c r="D35987" s="1"/>
      <c r="E35987" s="41"/>
    </row>
    <row r="35988" spans="4:5" x14ac:dyDescent="0.2">
      <c r="D35988" s="1"/>
      <c r="E35988" s="41"/>
    </row>
    <row r="35989" spans="4:5" x14ac:dyDescent="0.2">
      <c r="D35989" s="1"/>
      <c r="E35989" s="41"/>
    </row>
    <row r="35990" spans="4:5" x14ac:dyDescent="0.2">
      <c r="D35990" s="1"/>
      <c r="E35990" s="41"/>
    </row>
    <row r="35991" spans="4:5" x14ac:dyDescent="0.2">
      <c r="D35991" s="1"/>
      <c r="E35991" s="41"/>
    </row>
    <row r="35992" spans="4:5" x14ac:dyDescent="0.2">
      <c r="D35992" s="1"/>
      <c r="E35992" s="41"/>
    </row>
    <row r="35993" spans="4:5" x14ac:dyDescent="0.2">
      <c r="D35993" s="1"/>
      <c r="E35993" s="41"/>
    </row>
    <row r="35994" spans="4:5" x14ac:dyDescent="0.2">
      <c r="D35994" s="1"/>
      <c r="E35994" s="41"/>
    </row>
    <row r="35995" spans="4:5" x14ac:dyDescent="0.2">
      <c r="D35995" s="1"/>
      <c r="E35995" s="41"/>
    </row>
    <row r="35996" spans="4:5" x14ac:dyDescent="0.2">
      <c r="D35996" s="1"/>
      <c r="E35996" s="41"/>
    </row>
    <row r="35997" spans="4:5" x14ac:dyDescent="0.2">
      <c r="D35997" s="1"/>
      <c r="E35997" s="41"/>
    </row>
    <row r="35998" spans="4:5" x14ac:dyDescent="0.2">
      <c r="D35998" s="1"/>
      <c r="E35998" s="41"/>
    </row>
    <row r="35999" spans="4:5" x14ac:dyDescent="0.2">
      <c r="D35999" s="1"/>
      <c r="E35999" s="41"/>
    </row>
    <row r="36000" spans="4:5" x14ac:dyDescent="0.2">
      <c r="D36000" s="1"/>
      <c r="E36000" s="41"/>
    </row>
    <row r="36001" spans="4:5" x14ac:dyDescent="0.2">
      <c r="D36001" s="1"/>
      <c r="E36001" s="41"/>
    </row>
    <row r="36002" spans="4:5" x14ac:dyDescent="0.2">
      <c r="D36002" s="1"/>
      <c r="E36002" s="41"/>
    </row>
    <row r="36003" spans="4:5" x14ac:dyDescent="0.2">
      <c r="D36003" s="1"/>
      <c r="E36003" s="41"/>
    </row>
    <row r="36004" spans="4:5" x14ac:dyDescent="0.2">
      <c r="D36004" s="1"/>
      <c r="E36004" s="41"/>
    </row>
    <row r="36005" spans="4:5" x14ac:dyDescent="0.2">
      <c r="D36005" s="1"/>
      <c r="E36005" s="41"/>
    </row>
    <row r="36006" spans="4:5" x14ac:dyDescent="0.2">
      <c r="D36006" s="1"/>
      <c r="E36006" s="41"/>
    </row>
    <row r="36007" spans="4:5" x14ac:dyDescent="0.2">
      <c r="D36007" s="1"/>
      <c r="E36007" s="41"/>
    </row>
    <row r="36008" spans="4:5" x14ac:dyDescent="0.2">
      <c r="D36008" s="1"/>
      <c r="E36008" s="41"/>
    </row>
    <row r="36009" spans="4:5" x14ac:dyDescent="0.2">
      <c r="D36009" s="1"/>
      <c r="E36009" s="41"/>
    </row>
    <row r="36010" spans="4:5" x14ac:dyDescent="0.2">
      <c r="D36010" s="1"/>
      <c r="E36010" s="41"/>
    </row>
    <row r="36011" spans="4:5" x14ac:dyDescent="0.2">
      <c r="D36011" s="1"/>
      <c r="E36011" s="41"/>
    </row>
    <row r="36012" spans="4:5" x14ac:dyDescent="0.2">
      <c r="D36012" s="1"/>
      <c r="E36012" s="41"/>
    </row>
    <row r="36013" spans="4:5" x14ac:dyDescent="0.2">
      <c r="D36013" s="1"/>
      <c r="E36013" s="41"/>
    </row>
    <row r="36014" spans="4:5" x14ac:dyDescent="0.2">
      <c r="D36014" s="1"/>
      <c r="E36014" s="41"/>
    </row>
    <row r="36015" spans="4:5" x14ac:dyDescent="0.2">
      <c r="D36015" s="1"/>
      <c r="E36015" s="41"/>
    </row>
    <row r="36016" spans="4:5" x14ac:dyDescent="0.2">
      <c r="D36016" s="1"/>
      <c r="E36016" s="41"/>
    </row>
    <row r="36017" spans="4:5" x14ac:dyDescent="0.2">
      <c r="D36017" s="1"/>
      <c r="E36017" s="41"/>
    </row>
    <row r="36018" spans="4:5" x14ac:dyDescent="0.2">
      <c r="D36018" s="1"/>
      <c r="E36018" s="41"/>
    </row>
    <row r="36019" spans="4:5" x14ac:dyDescent="0.2">
      <c r="D36019" s="1"/>
      <c r="E36019" s="41"/>
    </row>
    <row r="36020" spans="4:5" x14ac:dyDescent="0.2">
      <c r="D36020" s="1"/>
      <c r="E36020" s="41"/>
    </row>
    <row r="36021" spans="4:5" x14ac:dyDescent="0.2">
      <c r="D36021" s="1"/>
      <c r="E36021" s="41"/>
    </row>
    <row r="36022" spans="4:5" x14ac:dyDescent="0.2">
      <c r="D36022" s="1"/>
      <c r="E36022" s="41"/>
    </row>
    <row r="36023" spans="4:5" x14ac:dyDescent="0.2">
      <c r="D36023" s="1"/>
      <c r="E36023" s="41"/>
    </row>
    <row r="36024" spans="4:5" x14ac:dyDescent="0.2">
      <c r="D36024" s="1"/>
      <c r="E36024" s="41"/>
    </row>
    <row r="36025" spans="4:5" x14ac:dyDescent="0.2">
      <c r="D36025" s="1"/>
      <c r="E36025" s="41"/>
    </row>
    <row r="36026" spans="4:5" x14ac:dyDescent="0.2">
      <c r="D36026" s="1"/>
      <c r="E36026" s="41"/>
    </row>
    <row r="36027" spans="4:5" x14ac:dyDescent="0.2">
      <c r="D36027" s="1"/>
      <c r="E36027" s="41"/>
    </row>
    <row r="36028" spans="4:5" x14ac:dyDescent="0.2">
      <c r="D36028" s="1"/>
      <c r="E36028" s="41"/>
    </row>
    <row r="36029" spans="4:5" x14ac:dyDescent="0.2">
      <c r="D36029" s="1"/>
      <c r="E36029" s="41"/>
    </row>
    <row r="36030" spans="4:5" x14ac:dyDescent="0.2">
      <c r="D36030" s="1"/>
      <c r="E36030" s="41"/>
    </row>
    <row r="36031" spans="4:5" x14ac:dyDescent="0.2">
      <c r="D36031" s="1"/>
      <c r="E36031" s="41"/>
    </row>
    <row r="36032" spans="4:5" x14ac:dyDescent="0.2">
      <c r="D36032" s="1"/>
      <c r="E36032" s="41"/>
    </row>
    <row r="36033" spans="4:5" x14ac:dyDescent="0.2">
      <c r="D36033" s="1"/>
      <c r="E36033" s="41"/>
    </row>
    <row r="36034" spans="4:5" x14ac:dyDescent="0.2">
      <c r="D36034" s="1"/>
      <c r="E36034" s="41"/>
    </row>
    <row r="36035" spans="4:5" x14ac:dyDescent="0.2">
      <c r="D36035" s="1"/>
      <c r="E36035" s="41"/>
    </row>
    <row r="36036" spans="4:5" x14ac:dyDescent="0.2">
      <c r="D36036" s="1"/>
      <c r="E36036" s="41"/>
    </row>
    <row r="36037" spans="4:5" x14ac:dyDescent="0.2">
      <c r="D36037" s="1"/>
      <c r="E36037" s="41"/>
    </row>
    <row r="36038" spans="4:5" x14ac:dyDescent="0.2">
      <c r="D36038" s="1"/>
      <c r="E36038" s="41"/>
    </row>
    <row r="36039" spans="4:5" x14ac:dyDescent="0.2">
      <c r="D36039" s="1"/>
      <c r="E36039" s="41"/>
    </row>
    <row r="36040" spans="4:5" x14ac:dyDescent="0.2">
      <c r="D36040" s="1"/>
      <c r="E36040" s="41"/>
    </row>
    <row r="36041" spans="4:5" x14ac:dyDescent="0.2">
      <c r="D36041" s="1"/>
      <c r="E36041" s="41"/>
    </row>
    <row r="36042" spans="4:5" x14ac:dyDescent="0.2">
      <c r="D36042" s="1"/>
      <c r="E36042" s="41"/>
    </row>
    <row r="36043" spans="4:5" x14ac:dyDescent="0.2">
      <c r="D36043" s="1"/>
      <c r="E36043" s="41"/>
    </row>
    <row r="36044" spans="4:5" x14ac:dyDescent="0.2">
      <c r="D36044" s="1"/>
      <c r="E36044" s="41"/>
    </row>
    <row r="36045" spans="4:5" x14ac:dyDescent="0.2">
      <c r="D36045" s="1"/>
      <c r="E36045" s="41"/>
    </row>
    <row r="36046" spans="4:5" x14ac:dyDescent="0.2">
      <c r="D36046" s="1"/>
      <c r="E36046" s="41"/>
    </row>
    <row r="36047" spans="4:5" x14ac:dyDescent="0.2">
      <c r="D36047" s="1"/>
      <c r="E36047" s="41"/>
    </row>
    <row r="36048" spans="4:5" x14ac:dyDescent="0.2">
      <c r="D36048" s="1"/>
      <c r="E36048" s="41"/>
    </row>
    <row r="36049" spans="4:5" x14ac:dyDescent="0.2">
      <c r="D36049" s="1"/>
      <c r="E36049" s="41"/>
    </row>
    <row r="36050" spans="4:5" x14ac:dyDescent="0.2">
      <c r="D36050" s="1"/>
      <c r="E36050" s="41"/>
    </row>
    <row r="36051" spans="4:5" x14ac:dyDescent="0.2">
      <c r="D36051" s="1"/>
      <c r="E36051" s="41"/>
    </row>
    <row r="36052" spans="4:5" x14ac:dyDescent="0.2">
      <c r="D36052" s="1"/>
      <c r="E36052" s="41"/>
    </row>
    <row r="36053" spans="4:5" x14ac:dyDescent="0.2">
      <c r="D36053" s="1"/>
      <c r="E36053" s="41"/>
    </row>
    <row r="36054" spans="4:5" x14ac:dyDescent="0.2">
      <c r="D36054" s="1"/>
      <c r="E36054" s="41"/>
    </row>
    <row r="36055" spans="4:5" x14ac:dyDescent="0.2">
      <c r="D36055" s="1"/>
      <c r="E36055" s="41"/>
    </row>
    <row r="36056" spans="4:5" x14ac:dyDescent="0.2">
      <c r="D36056" s="1"/>
      <c r="E36056" s="41"/>
    </row>
    <row r="36057" spans="4:5" x14ac:dyDescent="0.2">
      <c r="D36057" s="1"/>
      <c r="E36057" s="41"/>
    </row>
    <row r="36058" spans="4:5" x14ac:dyDescent="0.2">
      <c r="D36058" s="1"/>
      <c r="E36058" s="41"/>
    </row>
    <row r="36059" spans="4:5" x14ac:dyDescent="0.2">
      <c r="D36059" s="1"/>
      <c r="E36059" s="41"/>
    </row>
    <row r="36060" spans="4:5" x14ac:dyDescent="0.2">
      <c r="D36060" s="1"/>
      <c r="E36060" s="41"/>
    </row>
    <row r="36061" spans="4:5" x14ac:dyDescent="0.2">
      <c r="D36061" s="1"/>
      <c r="E36061" s="41"/>
    </row>
    <row r="36062" spans="4:5" x14ac:dyDescent="0.2">
      <c r="D36062" s="1"/>
      <c r="E36062" s="41"/>
    </row>
    <row r="36063" spans="4:5" x14ac:dyDescent="0.2">
      <c r="D36063" s="1"/>
      <c r="E36063" s="41"/>
    </row>
    <row r="36064" spans="4:5" x14ac:dyDescent="0.2">
      <c r="D36064" s="1"/>
      <c r="E36064" s="41"/>
    </row>
    <row r="36065" spans="4:5" x14ac:dyDescent="0.2">
      <c r="D36065" s="1"/>
      <c r="E36065" s="41"/>
    </row>
    <row r="36066" spans="4:5" x14ac:dyDescent="0.2">
      <c r="D36066" s="1"/>
      <c r="E36066" s="41"/>
    </row>
    <row r="36067" spans="4:5" x14ac:dyDescent="0.2">
      <c r="D36067" s="1"/>
      <c r="E36067" s="41"/>
    </row>
    <row r="36068" spans="4:5" x14ac:dyDescent="0.2">
      <c r="D36068" s="1"/>
      <c r="E36068" s="41"/>
    </row>
    <row r="36069" spans="4:5" x14ac:dyDescent="0.2">
      <c r="D36069" s="1"/>
      <c r="E36069" s="41"/>
    </row>
    <row r="36070" spans="4:5" x14ac:dyDescent="0.2">
      <c r="D36070" s="1"/>
      <c r="E36070" s="41"/>
    </row>
    <row r="36071" spans="4:5" x14ac:dyDescent="0.2">
      <c r="D36071" s="1"/>
      <c r="E36071" s="41"/>
    </row>
    <row r="36072" spans="4:5" x14ac:dyDescent="0.2">
      <c r="D36072" s="1"/>
      <c r="E36072" s="41"/>
    </row>
    <row r="36073" spans="4:5" x14ac:dyDescent="0.2">
      <c r="D36073" s="1"/>
      <c r="E36073" s="41"/>
    </row>
    <row r="36074" spans="4:5" x14ac:dyDescent="0.2">
      <c r="D36074" s="1"/>
      <c r="E36074" s="41"/>
    </row>
    <row r="36075" spans="4:5" x14ac:dyDescent="0.2">
      <c r="D36075" s="1"/>
      <c r="E36075" s="41"/>
    </row>
    <row r="36076" spans="4:5" x14ac:dyDescent="0.2">
      <c r="D36076" s="1"/>
      <c r="E36076" s="41"/>
    </row>
    <row r="36077" spans="4:5" x14ac:dyDescent="0.2">
      <c r="D36077" s="1"/>
      <c r="E36077" s="41"/>
    </row>
    <row r="36078" spans="4:5" x14ac:dyDescent="0.2">
      <c r="D36078" s="1"/>
      <c r="E36078" s="41"/>
    </row>
    <row r="36079" spans="4:5" x14ac:dyDescent="0.2">
      <c r="D36079" s="1"/>
      <c r="E36079" s="41"/>
    </row>
    <row r="36080" spans="4:5" x14ac:dyDescent="0.2">
      <c r="D36080" s="1"/>
      <c r="E36080" s="41"/>
    </row>
    <row r="36081" spans="4:5" x14ac:dyDescent="0.2">
      <c r="D36081" s="1"/>
      <c r="E36081" s="41"/>
    </row>
    <row r="36082" spans="4:5" x14ac:dyDescent="0.2">
      <c r="D36082" s="1"/>
      <c r="E36082" s="41"/>
    </row>
    <row r="36083" spans="4:5" x14ac:dyDescent="0.2">
      <c r="D36083" s="1"/>
      <c r="E36083" s="41"/>
    </row>
    <row r="36084" spans="4:5" x14ac:dyDescent="0.2">
      <c r="D36084" s="1"/>
      <c r="E36084" s="41"/>
    </row>
    <row r="36085" spans="4:5" x14ac:dyDescent="0.2">
      <c r="D36085" s="1"/>
      <c r="E36085" s="41"/>
    </row>
    <row r="36086" spans="4:5" x14ac:dyDescent="0.2">
      <c r="D36086" s="1"/>
      <c r="E36086" s="41"/>
    </row>
    <row r="36087" spans="4:5" x14ac:dyDescent="0.2">
      <c r="D36087" s="1"/>
      <c r="E36087" s="41"/>
    </row>
    <row r="36088" spans="4:5" x14ac:dyDescent="0.2">
      <c r="D36088" s="1"/>
      <c r="E36088" s="41"/>
    </row>
    <row r="36089" spans="4:5" x14ac:dyDescent="0.2">
      <c r="D36089" s="1"/>
      <c r="E36089" s="41"/>
    </row>
    <row r="36090" spans="4:5" x14ac:dyDescent="0.2">
      <c r="D36090" s="1"/>
      <c r="E36090" s="41"/>
    </row>
    <row r="36091" spans="4:5" x14ac:dyDescent="0.2">
      <c r="D36091" s="1"/>
      <c r="E36091" s="41"/>
    </row>
    <row r="36092" spans="4:5" x14ac:dyDescent="0.2">
      <c r="D36092" s="1"/>
      <c r="E36092" s="41"/>
    </row>
    <row r="36093" spans="4:5" x14ac:dyDescent="0.2">
      <c r="D36093" s="1"/>
      <c r="E36093" s="41"/>
    </row>
    <row r="36094" spans="4:5" x14ac:dyDescent="0.2">
      <c r="D36094" s="1"/>
      <c r="E36094" s="41"/>
    </row>
    <row r="36095" spans="4:5" x14ac:dyDescent="0.2">
      <c r="D36095" s="1"/>
      <c r="E36095" s="41"/>
    </row>
    <row r="36096" spans="4:5" x14ac:dyDescent="0.2">
      <c r="D36096" s="1"/>
      <c r="E36096" s="41"/>
    </row>
    <row r="36097" spans="4:5" x14ac:dyDescent="0.2">
      <c r="D36097" s="1"/>
      <c r="E36097" s="41"/>
    </row>
    <row r="36098" spans="4:5" x14ac:dyDescent="0.2">
      <c r="D36098" s="1"/>
      <c r="E36098" s="41"/>
    </row>
    <row r="36099" spans="4:5" x14ac:dyDescent="0.2">
      <c r="D36099" s="1"/>
      <c r="E36099" s="41"/>
    </row>
    <row r="36100" spans="4:5" x14ac:dyDescent="0.2">
      <c r="D36100" s="1"/>
      <c r="E36100" s="41"/>
    </row>
    <row r="36101" spans="4:5" x14ac:dyDescent="0.2">
      <c r="D36101" s="1"/>
      <c r="E36101" s="41"/>
    </row>
    <row r="36102" spans="4:5" x14ac:dyDescent="0.2">
      <c r="D36102" s="1"/>
      <c r="E36102" s="41"/>
    </row>
    <row r="36103" spans="4:5" x14ac:dyDescent="0.2">
      <c r="D36103" s="1"/>
      <c r="E36103" s="41"/>
    </row>
    <row r="36104" spans="4:5" x14ac:dyDescent="0.2">
      <c r="D36104" s="1"/>
      <c r="E36104" s="41"/>
    </row>
    <row r="36105" spans="4:5" x14ac:dyDescent="0.2">
      <c r="D36105" s="1"/>
      <c r="E36105" s="41"/>
    </row>
    <row r="36106" spans="4:5" x14ac:dyDescent="0.2">
      <c r="D36106" s="1"/>
      <c r="E36106" s="41"/>
    </row>
    <row r="36107" spans="4:5" x14ac:dyDescent="0.2">
      <c r="D36107" s="1"/>
      <c r="E36107" s="41"/>
    </row>
    <row r="36108" spans="4:5" x14ac:dyDescent="0.2">
      <c r="D36108" s="1"/>
      <c r="E36108" s="41"/>
    </row>
    <row r="36109" spans="4:5" x14ac:dyDescent="0.2">
      <c r="D36109" s="1"/>
      <c r="E36109" s="41"/>
    </row>
    <row r="36110" spans="4:5" x14ac:dyDescent="0.2">
      <c r="D36110" s="1"/>
      <c r="E36110" s="41"/>
    </row>
    <row r="36111" spans="4:5" x14ac:dyDescent="0.2">
      <c r="D36111" s="1"/>
      <c r="E36111" s="41"/>
    </row>
    <row r="36112" spans="4:5" x14ac:dyDescent="0.2">
      <c r="D36112" s="1"/>
      <c r="E36112" s="41"/>
    </row>
    <row r="36113" spans="4:5" x14ac:dyDescent="0.2">
      <c r="D36113" s="1"/>
      <c r="E36113" s="41"/>
    </row>
    <row r="36114" spans="4:5" x14ac:dyDescent="0.2">
      <c r="D36114" s="1"/>
      <c r="E36114" s="41"/>
    </row>
    <row r="36115" spans="4:5" x14ac:dyDescent="0.2">
      <c r="D36115" s="1"/>
      <c r="E36115" s="41"/>
    </row>
    <row r="36116" spans="4:5" x14ac:dyDescent="0.2">
      <c r="D36116" s="1"/>
      <c r="E36116" s="41"/>
    </row>
    <row r="36117" spans="4:5" x14ac:dyDescent="0.2">
      <c r="D36117" s="1"/>
      <c r="E36117" s="41"/>
    </row>
    <row r="36118" spans="4:5" x14ac:dyDescent="0.2">
      <c r="D36118" s="1"/>
      <c r="E36118" s="41"/>
    </row>
    <row r="36119" spans="4:5" x14ac:dyDescent="0.2">
      <c r="D36119" s="1"/>
      <c r="E36119" s="41"/>
    </row>
    <row r="36120" spans="4:5" x14ac:dyDescent="0.2">
      <c r="D36120" s="1"/>
      <c r="E36120" s="41"/>
    </row>
    <row r="36121" spans="4:5" x14ac:dyDescent="0.2">
      <c r="D36121" s="1"/>
      <c r="E36121" s="41"/>
    </row>
    <row r="36122" spans="4:5" x14ac:dyDescent="0.2">
      <c r="D36122" s="1"/>
      <c r="E36122" s="41"/>
    </row>
    <row r="36123" spans="4:5" x14ac:dyDescent="0.2">
      <c r="D36123" s="1"/>
      <c r="E36123" s="41"/>
    </row>
    <row r="36124" spans="4:5" x14ac:dyDescent="0.2">
      <c r="D36124" s="1"/>
      <c r="E36124" s="41"/>
    </row>
    <row r="36125" spans="4:5" x14ac:dyDescent="0.2">
      <c r="D36125" s="1"/>
      <c r="E36125" s="41"/>
    </row>
    <row r="36126" spans="4:5" x14ac:dyDescent="0.2">
      <c r="D36126" s="1"/>
      <c r="E36126" s="41"/>
    </row>
    <row r="36127" spans="4:5" x14ac:dyDescent="0.2">
      <c r="D36127" s="1"/>
      <c r="E36127" s="41"/>
    </row>
    <row r="36128" spans="4:5" x14ac:dyDescent="0.2">
      <c r="D36128" s="1"/>
      <c r="E36128" s="41"/>
    </row>
    <row r="36129" spans="4:5" x14ac:dyDescent="0.2">
      <c r="D36129" s="1"/>
      <c r="E36129" s="41"/>
    </row>
    <row r="36130" spans="4:5" x14ac:dyDescent="0.2">
      <c r="D36130" s="1"/>
      <c r="E36130" s="41"/>
    </row>
    <row r="36131" spans="4:5" x14ac:dyDescent="0.2">
      <c r="D36131" s="1"/>
      <c r="E36131" s="41"/>
    </row>
    <row r="36132" spans="4:5" x14ac:dyDescent="0.2">
      <c r="D36132" s="1"/>
      <c r="E36132" s="41"/>
    </row>
    <row r="36133" spans="4:5" x14ac:dyDescent="0.2">
      <c r="D36133" s="1"/>
      <c r="E36133" s="41"/>
    </row>
    <row r="36134" spans="4:5" x14ac:dyDescent="0.2">
      <c r="D36134" s="1"/>
      <c r="E36134" s="41"/>
    </row>
    <row r="36135" spans="4:5" x14ac:dyDescent="0.2">
      <c r="D36135" s="1"/>
      <c r="E36135" s="41"/>
    </row>
    <row r="36136" spans="4:5" x14ac:dyDescent="0.2">
      <c r="D36136" s="1"/>
      <c r="E36136" s="41"/>
    </row>
    <row r="36137" spans="4:5" x14ac:dyDescent="0.2">
      <c r="D36137" s="1"/>
      <c r="E36137" s="41"/>
    </row>
    <row r="36138" spans="4:5" x14ac:dyDescent="0.2">
      <c r="D36138" s="1"/>
      <c r="E36138" s="41"/>
    </row>
    <row r="36139" spans="4:5" x14ac:dyDescent="0.2">
      <c r="D36139" s="1"/>
      <c r="E36139" s="41"/>
    </row>
    <row r="36140" spans="4:5" x14ac:dyDescent="0.2">
      <c r="D36140" s="1"/>
      <c r="E36140" s="41"/>
    </row>
    <row r="36141" spans="4:5" x14ac:dyDescent="0.2">
      <c r="D36141" s="1"/>
      <c r="E36141" s="41"/>
    </row>
    <row r="36142" spans="4:5" x14ac:dyDescent="0.2">
      <c r="D36142" s="1"/>
      <c r="E36142" s="41"/>
    </row>
    <row r="36143" spans="4:5" x14ac:dyDescent="0.2">
      <c r="D36143" s="1"/>
      <c r="E36143" s="41"/>
    </row>
    <row r="36144" spans="4:5" x14ac:dyDescent="0.2">
      <c r="D36144" s="1"/>
      <c r="E36144" s="41"/>
    </row>
    <row r="36145" spans="4:5" x14ac:dyDescent="0.2">
      <c r="D36145" s="1"/>
      <c r="E36145" s="41"/>
    </row>
    <row r="36146" spans="4:5" x14ac:dyDescent="0.2">
      <c r="D36146" s="1"/>
      <c r="E36146" s="41"/>
    </row>
    <row r="36147" spans="4:5" x14ac:dyDescent="0.2">
      <c r="D36147" s="1"/>
      <c r="E36147" s="41"/>
    </row>
    <row r="36148" spans="4:5" x14ac:dyDescent="0.2">
      <c r="D36148" s="1"/>
      <c r="E36148" s="41"/>
    </row>
    <row r="36149" spans="4:5" x14ac:dyDescent="0.2">
      <c r="D36149" s="1"/>
      <c r="E36149" s="41"/>
    </row>
    <row r="36150" spans="4:5" x14ac:dyDescent="0.2">
      <c r="D36150" s="1"/>
      <c r="E36150" s="41"/>
    </row>
    <row r="36151" spans="4:5" x14ac:dyDescent="0.2">
      <c r="D36151" s="1"/>
      <c r="E36151" s="41"/>
    </row>
    <row r="36152" spans="4:5" x14ac:dyDescent="0.2">
      <c r="D36152" s="1"/>
      <c r="E36152" s="41"/>
    </row>
    <row r="36153" spans="4:5" x14ac:dyDescent="0.2">
      <c r="D36153" s="1"/>
      <c r="E36153" s="41"/>
    </row>
    <row r="36154" spans="4:5" x14ac:dyDescent="0.2">
      <c r="D36154" s="1"/>
      <c r="E36154" s="41"/>
    </row>
    <row r="36155" spans="4:5" x14ac:dyDescent="0.2">
      <c r="D36155" s="1"/>
      <c r="E36155" s="41"/>
    </row>
    <row r="36156" spans="4:5" x14ac:dyDescent="0.2">
      <c r="D36156" s="1"/>
      <c r="E36156" s="41"/>
    </row>
    <row r="36157" spans="4:5" x14ac:dyDescent="0.2">
      <c r="D36157" s="1"/>
      <c r="E36157" s="41"/>
    </row>
    <row r="36158" spans="4:5" x14ac:dyDescent="0.2">
      <c r="D36158" s="1"/>
      <c r="E36158" s="41"/>
    </row>
    <row r="36159" spans="4:5" x14ac:dyDescent="0.2">
      <c r="D36159" s="1"/>
      <c r="E36159" s="41"/>
    </row>
    <row r="36160" spans="4:5" x14ac:dyDescent="0.2">
      <c r="D36160" s="1"/>
      <c r="E36160" s="41"/>
    </row>
    <row r="36161" spans="4:5" x14ac:dyDescent="0.2">
      <c r="D36161" s="1"/>
      <c r="E36161" s="41"/>
    </row>
    <row r="36162" spans="4:5" x14ac:dyDescent="0.2">
      <c r="D36162" s="1"/>
      <c r="E36162" s="41"/>
    </row>
    <row r="36163" spans="4:5" x14ac:dyDescent="0.2">
      <c r="D36163" s="1"/>
      <c r="E36163" s="41"/>
    </row>
    <row r="36164" spans="4:5" x14ac:dyDescent="0.2">
      <c r="D36164" s="1"/>
      <c r="E36164" s="41"/>
    </row>
    <row r="36165" spans="4:5" x14ac:dyDescent="0.2">
      <c r="D36165" s="1"/>
      <c r="E36165" s="41"/>
    </row>
    <row r="36166" spans="4:5" x14ac:dyDescent="0.2">
      <c r="D36166" s="1"/>
      <c r="E36166" s="41"/>
    </row>
    <row r="36167" spans="4:5" x14ac:dyDescent="0.2">
      <c r="D36167" s="1"/>
      <c r="E36167" s="41"/>
    </row>
    <row r="36168" spans="4:5" x14ac:dyDescent="0.2">
      <c r="D36168" s="1"/>
      <c r="E36168" s="41"/>
    </row>
    <row r="36169" spans="4:5" x14ac:dyDescent="0.2">
      <c r="D36169" s="1"/>
      <c r="E36169" s="41"/>
    </row>
    <row r="36170" spans="4:5" x14ac:dyDescent="0.2">
      <c r="D36170" s="1"/>
      <c r="E36170" s="41"/>
    </row>
    <row r="36171" spans="4:5" x14ac:dyDescent="0.2">
      <c r="D36171" s="1"/>
      <c r="E36171" s="41"/>
    </row>
    <row r="36172" spans="4:5" x14ac:dyDescent="0.2">
      <c r="D36172" s="1"/>
      <c r="E36172" s="41"/>
    </row>
    <row r="36173" spans="4:5" x14ac:dyDescent="0.2">
      <c r="D36173" s="1"/>
      <c r="E36173" s="41"/>
    </row>
    <row r="36174" spans="4:5" x14ac:dyDescent="0.2">
      <c r="D36174" s="1"/>
      <c r="E36174" s="41"/>
    </row>
    <row r="36175" spans="4:5" x14ac:dyDescent="0.2">
      <c r="D36175" s="1"/>
      <c r="E36175" s="41"/>
    </row>
    <row r="36176" spans="4:5" x14ac:dyDescent="0.2">
      <c r="D36176" s="1"/>
      <c r="E36176" s="41"/>
    </row>
    <row r="36177" spans="4:5" x14ac:dyDescent="0.2">
      <c r="D36177" s="1"/>
      <c r="E36177" s="41"/>
    </row>
    <row r="36178" spans="4:5" x14ac:dyDescent="0.2">
      <c r="D36178" s="1"/>
      <c r="E36178" s="41"/>
    </row>
    <row r="36179" spans="4:5" x14ac:dyDescent="0.2">
      <c r="D36179" s="1"/>
      <c r="E36179" s="41"/>
    </row>
    <row r="36180" spans="4:5" x14ac:dyDescent="0.2">
      <c r="D36180" s="1"/>
      <c r="E36180" s="41"/>
    </row>
    <row r="36181" spans="4:5" x14ac:dyDescent="0.2">
      <c r="D36181" s="1"/>
      <c r="E36181" s="41"/>
    </row>
    <row r="36182" spans="4:5" x14ac:dyDescent="0.2">
      <c r="D36182" s="1"/>
      <c r="E36182" s="41"/>
    </row>
    <row r="36183" spans="4:5" x14ac:dyDescent="0.2">
      <c r="D36183" s="1"/>
      <c r="E36183" s="41"/>
    </row>
    <row r="36184" spans="4:5" x14ac:dyDescent="0.2">
      <c r="D36184" s="1"/>
      <c r="E36184" s="41"/>
    </row>
    <row r="36185" spans="4:5" x14ac:dyDescent="0.2">
      <c r="D36185" s="1"/>
      <c r="E36185" s="41"/>
    </row>
    <row r="36186" spans="4:5" x14ac:dyDescent="0.2">
      <c r="D36186" s="1"/>
      <c r="E36186" s="41"/>
    </row>
    <row r="36187" spans="4:5" x14ac:dyDescent="0.2">
      <c r="D36187" s="1"/>
      <c r="E36187" s="41"/>
    </row>
    <row r="36188" spans="4:5" x14ac:dyDescent="0.2">
      <c r="D36188" s="1"/>
      <c r="E36188" s="41"/>
    </row>
    <row r="36189" spans="4:5" x14ac:dyDescent="0.2">
      <c r="D36189" s="1"/>
      <c r="E36189" s="41"/>
    </row>
    <row r="36190" spans="4:5" x14ac:dyDescent="0.2">
      <c r="D36190" s="1"/>
      <c r="E36190" s="41"/>
    </row>
    <row r="36191" spans="4:5" x14ac:dyDescent="0.2">
      <c r="D36191" s="1"/>
      <c r="E36191" s="41"/>
    </row>
    <row r="36192" spans="4:5" x14ac:dyDescent="0.2">
      <c r="D36192" s="1"/>
      <c r="E36192" s="41"/>
    </row>
    <row r="36193" spans="4:5" x14ac:dyDescent="0.2">
      <c r="D36193" s="1"/>
      <c r="E36193" s="41"/>
    </row>
    <row r="36194" spans="4:5" x14ac:dyDescent="0.2">
      <c r="D36194" s="1"/>
      <c r="E36194" s="41"/>
    </row>
    <row r="36195" spans="4:5" x14ac:dyDescent="0.2">
      <c r="D36195" s="1"/>
      <c r="E36195" s="41"/>
    </row>
    <row r="36196" spans="4:5" x14ac:dyDescent="0.2">
      <c r="D36196" s="1"/>
      <c r="E36196" s="41"/>
    </row>
    <row r="36197" spans="4:5" x14ac:dyDescent="0.2">
      <c r="D36197" s="1"/>
      <c r="E36197" s="41"/>
    </row>
    <row r="36198" spans="4:5" x14ac:dyDescent="0.2">
      <c r="D36198" s="1"/>
      <c r="E36198" s="41"/>
    </row>
    <row r="36199" spans="4:5" x14ac:dyDescent="0.2">
      <c r="D36199" s="1"/>
      <c r="E36199" s="41"/>
    </row>
    <row r="36200" spans="4:5" x14ac:dyDescent="0.2">
      <c r="D36200" s="1"/>
      <c r="E36200" s="41"/>
    </row>
    <row r="36201" spans="4:5" x14ac:dyDescent="0.2">
      <c r="D36201" s="1"/>
      <c r="E36201" s="41"/>
    </row>
    <row r="36202" spans="4:5" x14ac:dyDescent="0.2">
      <c r="D36202" s="1"/>
      <c r="E36202" s="41"/>
    </row>
    <row r="36203" spans="4:5" x14ac:dyDescent="0.2">
      <c r="D36203" s="1"/>
      <c r="E36203" s="41"/>
    </row>
    <row r="36204" spans="4:5" x14ac:dyDescent="0.2">
      <c r="D36204" s="1"/>
      <c r="E36204" s="41"/>
    </row>
    <row r="36205" spans="4:5" x14ac:dyDescent="0.2">
      <c r="D36205" s="1"/>
      <c r="E36205" s="41"/>
    </row>
    <row r="36206" spans="4:5" x14ac:dyDescent="0.2">
      <c r="D36206" s="1"/>
      <c r="E36206" s="41"/>
    </row>
    <row r="36207" spans="4:5" x14ac:dyDescent="0.2">
      <c r="D36207" s="1"/>
      <c r="E36207" s="41"/>
    </row>
    <row r="36208" spans="4:5" x14ac:dyDescent="0.2">
      <c r="D36208" s="1"/>
      <c r="E36208" s="41"/>
    </row>
    <row r="36209" spans="4:5" x14ac:dyDescent="0.2">
      <c r="D36209" s="1"/>
      <c r="E36209" s="41"/>
    </row>
    <row r="36210" spans="4:5" x14ac:dyDescent="0.2">
      <c r="D36210" s="1"/>
      <c r="E36210" s="41"/>
    </row>
    <row r="36211" spans="4:5" x14ac:dyDescent="0.2">
      <c r="D36211" s="1"/>
      <c r="E36211" s="41"/>
    </row>
    <row r="36212" spans="4:5" x14ac:dyDescent="0.2">
      <c r="D36212" s="1"/>
      <c r="E36212" s="41"/>
    </row>
    <row r="36213" spans="4:5" x14ac:dyDescent="0.2">
      <c r="D36213" s="1"/>
      <c r="E36213" s="41"/>
    </row>
    <row r="36214" spans="4:5" x14ac:dyDescent="0.2">
      <c r="D36214" s="1"/>
      <c r="E36214" s="41"/>
    </row>
    <row r="36215" spans="4:5" x14ac:dyDescent="0.2">
      <c r="D36215" s="1"/>
      <c r="E36215" s="41"/>
    </row>
    <row r="36216" spans="4:5" x14ac:dyDescent="0.2">
      <c r="D36216" s="1"/>
      <c r="E36216" s="41"/>
    </row>
    <row r="36217" spans="4:5" x14ac:dyDescent="0.2">
      <c r="D36217" s="1"/>
      <c r="E36217" s="41"/>
    </row>
    <row r="36218" spans="4:5" x14ac:dyDescent="0.2">
      <c r="D36218" s="1"/>
      <c r="E36218" s="41"/>
    </row>
    <row r="36219" spans="4:5" x14ac:dyDescent="0.2">
      <c r="D36219" s="1"/>
      <c r="E36219" s="41"/>
    </row>
    <row r="36220" spans="4:5" x14ac:dyDescent="0.2">
      <c r="D36220" s="1"/>
      <c r="E36220" s="41"/>
    </row>
    <row r="36221" spans="4:5" x14ac:dyDescent="0.2">
      <c r="D36221" s="1"/>
      <c r="E36221" s="41"/>
    </row>
    <row r="36222" spans="4:5" x14ac:dyDescent="0.2">
      <c r="D36222" s="1"/>
      <c r="E36222" s="41"/>
    </row>
    <row r="36223" spans="4:5" x14ac:dyDescent="0.2">
      <c r="D36223" s="1"/>
      <c r="E36223" s="41"/>
    </row>
    <row r="36224" spans="4:5" x14ac:dyDescent="0.2">
      <c r="D36224" s="1"/>
      <c r="E36224" s="41"/>
    </row>
    <row r="36225" spans="4:5" x14ac:dyDescent="0.2">
      <c r="D36225" s="1"/>
      <c r="E36225" s="41"/>
    </row>
    <row r="36226" spans="4:5" x14ac:dyDescent="0.2">
      <c r="D36226" s="1"/>
      <c r="E36226" s="41"/>
    </row>
    <row r="36227" spans="4:5" x14ac:dyDescent="0.2">
      <c r="D36227" s="1"/>
      <c r="E36227" s="41"/>
    </row>
    <row r="36228" spans="4:5" x14ac:dyDescent="0.2">
      <c r="D36228" s="1"/>
      <c r="E36228" s="41"/>
    </row>
    <row r="36229" spans="4:5" x14ac:dyDescent="0.2">
      <c r="D36229" s="1"/>
      <c r="E36229" s="41"/>
    </row>
    <row r="36230" spans="4:5" x14ac:dyDescent="0.2">
      <c r="D36230" s="1"/>
      <c r="E36230" s="41"/>
    </row>
    <row r="36231" spans="4:5" x14ac:dyDescent="0.2">
      <c r="D36231" s="1"/>
      <c r="E36231" s="41"/>
    </row>
    <row r="36232" spans="4:5" x14ac:dyDescent="0.2">
      <c r="D36232" s="1"/>
      <c r="E36232" s="41"/>
    </row>
    <row r="36233" spans="4:5" x14ac:dyDescent="0.2">
      <c r="D36233" s="1"/>
      <c r="E36233" s="41"/>
    </row>
    <row r="36234" spans="4:5" x14ac:dyDescent="0.2">
      <c r="D36234" s="1"/>
      <c r="E36234" s="41"/>
    </row>
    <row r="36235" spans="4:5" x14ac:dyDescent="0.2">
      <c r="D36235" s="1"/>
      <c r="E36235" s="41"/>
    </row>
    <row r="36236" spans="4:5" x14ac:dyDescent="0.2">
      <c r="D36236" s="1"/>
      <c r="E36236" s="41"/>
    </row>
    <row r="36237" spans="4:5" x14ac:dyDescent="0.2">
      <c r="D36237" s="1"/>
      <c r="E36237" s="41"/>
    </row>
    <row r="36238" spans="4:5" x14ac:dyDescent="0.2">
      <c r="D36238" s="1"/>
      <c r="E36238" s="41"/>
    </row>
    <row r="36239" spans="4:5" x14ac:dyDescent="0.2">
      <c r="D36239" s="1"/>
      <c r="E36239" s="41"/>
    </row>
    <row r="36240" spans="4:5" x14ac:dyDescent="0.2">
      <c r="D36240" s="1"/>
      <c r="E36240" s="41"/>
    </row>
    <row r="36241" spans="4:5" x14ac:dyDescent="0.2">
      <c r="D36241" s="1"/>
      <c r="E36241" s="41"/>
    </row>
    <row r="36242" spans="4:5" x14ac:dyDescent="0.2">
      <c r="D36242" s="1"/>
      <c r="E36242" s="41"/>
    </row>
    <row r="36243" spans="4:5" x14ac:dyDescent="0.2">
      <c r="D36243" s="1"/>
      <c r="E36243" s="41"/>
    </row>
    <row r="36244" spans="4:5" x14ac:dyDescent="0.2">
      <c r="D36244" s="1"/>
      <c r="E36244" s="41"/>
    </row>
    <row r="36245" spans="4:5" x14ac:dyDescent="0.2">
      <c r="D36245" s="1"/>
      <c r="E36245" s="41"/>
    </row>
    <row r="36246" spans="4:5" x14ac:dyDescent="0.2">
      <c r="D36246" s="1"/>
      <c r="E36246" s="41"/>
    </row>
    <row r="36247" spans="4:5" x14ac:dyDescent="0.2">
      <c r="D36247" s="1"/>
      <c r="E36247" s="41"/>
    </row>
    <row r="36248" spans="4:5" x14ac:dyDescent="0.2">
      <c r="D36248" s="1"/>
      <c r="E36248" s="41"/>
    </row>
    <row r="36249" spans="4:5" x14ac:dyDescent="0.2">
      <c r="D36249" s="1"/>
      <c r="E36249" s="41"/>
    </row>
    <row r="36250" spans="4:5" x14ac:dyDescent="0.2">
      <c r="D36250" s="1"/>
      <c r="E36250" s="41"/>
    </row>
    <row r="36251" spans="4:5" x14ac:dyDescent="0.2">
      <c r="D36251" s="1"/>
      <c r="E36251" s="41"/>
    </row>
    <row r="36252" spans="4:5" x14ac:dyDescent="0.2">
      <c r="D36252" s="1"/>
      <c r="E36252" s="41"/>
    </row>
    <row r="36253" spans="4:5" x14ac:dyDescent="0.2">
      <c r="D36253" s="1"/>
      <c r="E36253" s="41"/>
    </row>
    <row r="36254" spans="4:5" x14ac:dyDescent="0.2">
      <c r="D36254" s="1"/>
      <c r="E36254" s="41"/>
    </row>
    <row r="36255" spans="4:5" x14ac:dyDescent="0.2">
      <c r="D36255" s="1"/>
      <c r="E36255" s="41"/>
    </row>
    <row r="36256" spans="4:5" x14ac:dyDescent="0.2">
      <c r="D36256" s="1"/>
      <c r="E36256" s="41"/>
    </row>
    <row r="36257" spans="4:5" x14ac:dyDescent="0.2">
      <c r="D36257" s="1"/>
      <c r="E36257" s="41"/>
    </row>
    <row r="36258" spans="4:5" x14ac:dyDescent="0.2">
      <c r="D36258" s="1"/>
      <c r="E36258" s="41"/>
    </row>
    <row r="36259" spans="4:5" x14ac:dyDescent="0.2">
      <c r="D36259" s="1"/>
      <c r="E36259" s="41"/>
    </row>
    <row r="36260" spans="4:5" x14ac:dyDescent="0.2">
      <c r="D36260" s="1"/>
      <c r="E36260" s="41"/>
    </row>
    <row r="36261" spans="4:5" x14ac:dyDescent="0.2">
      <c r="D36261" s="1"/>
      <c r="E36261" s="41"/>
    </row>
    <row r="36262" spans="4:5" x14ac:dyDescent="0.2">
      <c r="D36262" s="1"/>
      <c r="E36262" s="41"/>
    </row>
    <row r="36263" spans="4:5" x14ac:dyDescent="0.2">
      <c r="D36263" s="1"/>
      <c r="E36263" s="41"/>
    </row>
    <row r="36264" spans="4:5" x14ac:dyDescent="0.2">
      <c r="D36264" s="1"/>
      <c r="E36264" s="41"/>
    </row>
    <row r="36265" spans="4:5" x14ac:dyDescent="0.2">
      <c r="D36265" s="1"/>
      <c r="E36265" s="41"/>
    </row>
    <row r="36266" spans="4:5" x14ac:dyDescent="0.2">
      <c r="D36266" s="1"/>
      <c r="E36266" s="41"/>
    </row>
    <row r="36267" spans="4:5" x14ac:dyDescent="0.2">
      <c r="D36267" s="1"/>
      <c r="E36267" s="41"/>
    </row>
    <row r="36268" spans="4:5" x14ac:dyDescent="0.2">
      <c r="D36268" s="1"/>
      <c r="E36268" s="41"/>
    </row>
    <row r="36269" spans="4:5" x14ac:dyDescent="0.2">
      <c r="D36269" s="1"/>
      <c r="E36269" s="41"/>
    </row>
    <row r="36270" spans="4:5" x14ac:dyDescent="0.2">
      <c r="D36270" s="1"/>
      <c r="E36270" s="41"/>
    </row>
    <row r="36271" spans="4:5" x14ac:dyDescent="0.2">
      <c r="D36271" s="1"/>
      <c r="E36271" s="41"/>
    </row>
    <row r="36272" spans="4:5" x14ac:dyDescent="0.2">
      <c r="D36272" s="1"/>
      <c r="E36272" s="41"/>
    </row>
    <row r="36273" spans="4:5" x14ac:dyDescent="0.2">
      <c r="D36273" s="1"/>
      <c r="E36273" s="41"/>
    </row>
    <row r="36274" spans="4:5" x14ac:dyDescent="0.2">
      <c r="D36274" s="1"/>
      <c r="E36274" s="41"/>
    </row>
    <row r="36275" spans="4:5" x14ac:dyDescent="0.2">
      <c r="D36275" s="1"/>
      <c r="E36275" s="41"/>
    </row>
    <row r="36276" spans="4:5" x14ac:dyDescent="0.2">
      <c r="D36276" s="1"/>
      <c r="E36276" s="41"/>
    </row>
    <row r="36277" spans="4:5" x14ac:dyDescent="0.2">
      <c r="D36277" s="1"/>
      <c r="E36277" s="41"/>
    </row>
    <row r="36278" spans="4:5" x14ac:dyDescent="0.2">
      <c r="D36278" s="1"/>
      <c r="E36278" s="41"/>
    </row>
    <row r="36279" spans="4:5" x14ac:dyDescent="0.2">
      <c r="D36279" s="1"/>
      <c r="E36279" s="41"/>
    </row>
    <row r="36280" spans="4:5" x14ac:dyDescent="0.2">
      <c r="D36280" s="1"/>
      <c r="E36280" s="41"/>
    </row>
    <row r="36281" spans="4:5" x14ac:dyDescent="0.2">
      <c r="D36281" s="1"/>
      <c r="E36281" s="41"/>
    </row>
    <row r="36282" spans="4:5" x14ac:dyDescent="0.2">
      <c r="D36282" s="1"/>
      <c r="E36282" s="41"/>
    </row>
    <row r="36283" spans="4:5" x14ac:dyDescent="0.2">
      <c r="D36283" s="1"/>
      <c r="E36283" s="41"/>
    </row>
    <row r="36284" spans="4:5" x14ac:dyDescent="0.2">
      <c r="D36284" s="1"/>
      <c r="E36284" s="41"/>
    </row>
    <row r="36285" spans="4:5" x14ac:dyDescent="0.2">
      <c r="D36285" s="1"/>
      <c r="E36285" s="41"/>
    </row>
    <row r="36286" spans="4:5" x14ac:dyDescent="0.2">
      <c r="D36286" s="1"/>
      <c r="E36286" s="41"/>
    </row>
    <row r="36287" spans="4:5" x14ac:dyDescent="0.2">
      <c r="D36287" s="1"/>
      <c r="E36287" s="41"/>
    </row>
    <row r="36288" spans="4:5" x14ac:dyDescent="0.2">
      <c r="D36288" s="1"/>
      <c r="E36288" s="41"/>
    </row>
    <row r="36289" spans="4:5" x14ac:dyDescent="0.2">
      <c r="D36289" s="1"/>
      <c r="E36289" s="41"/>
    </row>
    <row r="36290" spans="4:5" x14ac:dyDescent="0.2">
      <c r="D36290" s="1"/>
      <c r="E36290" s="41"/>
    </row>
    <row r="36291" spans="4:5" x14ac:dyDescent="0.2">
      <c r="D36291" s="1"/>
      <c r="E36291" s="41"/>
    </row>
    <row r="36292" spans="4:5" x14ac:dyDescent="0.2">
      <c r="D36292" s="1"/>
      <c r="E36292" s="41"/>
    </row>
    <row r="36293" spans="4:5" x14ac:dyDescent="0.2">
      <c r="D36293" s="1"/>
      <c r="E36293" s="41"/>
    </row>
    <row r="36294" spans="4:5" x14ac:dyDescent="0.2">
      <c r="D36294" s="1"/>
      <c r="E36294" s="41"/>
    </row>
    <row r="36295" spans="4:5" x14ac:dyDescent="0.2">
      <c r="D36295" s="1"/>
      <c r="E36295" s="41"/>
    </row>
    <row r="36296" spans="4:5" x14ac:dyDescent="0.2">
      <c r="D36296" s="1"/>
      <c r="E36296" s="41"/>
    </row>
    <row r="36297" spans="4:5" x14ac:dyDescent="0.2">
      <c r="D36297" s="1"/>
      <c r="E36297" s="41"/>
    </row>
    <row r="36298" spans="4:5" x14ac:dyDescent="0.2">
      <c r="D36298" s="1"/>
      <c r="E36298" s="41"/>
    </row>
    <row r="36299" spans="4:5" x14ac:dyDescent="0.2">
      <c r="D36299" s="1"/>
      <c r="E36299" s="41"/>
    </row>
    <row r="36300" spans="4:5" x14ac:dyDescent="0.2">
      <c r="D36300" s="1"/>
      <c r="E36300" s="41"/>
    </row>
    <row r="36301" spans="4:5" x14ac:dyDescent="0.2">
      <c r="D36301" s="1"/>
      <c r="E36301" s="41"/>
    </row>
    <row r="36302" spans="4:5" x14ac:dyDescent="0.2">
      <c r="D36302" s="1"/>
      <c r="E36302" s="41"/>
    </row>
    <row r="36303" spans="4:5" x14ac:dyDescent="0.2">
      <c r="D36303" s="1"/>
      <c r="E36303" s="41"/>
    </row>
    <row r="36304" spans="4:5" x14ac:dyDescent="0.2">
      <c r="D36304" s="1"/>
      <c r="E36304" s="41"/>
    </row>
    <row r="36305" spans="4:5" x14ac:dyDescent="0.2">
      <c r="D36305" s="1"/>
      <c r="E36305" s="41"/>
    </row>
    <row r="36306" spans="4:5" x14ac:dyDescent="0.2">
      <c r="D36306" s="1"/>
      <c r="E36306" s="41"/>
    </row>
    <row r="36307" spans="4:5" x14ac:dyDescent="0.2">
      <c r="D36307" s="1"/>
      <c r="E36307" s="41"/>
    </row>
    <row r="36308" spans="4:5" x14ac:dyDescent="0.2">
      <c r="D36308" s="1"/>
      <c r="E36308" s="41"/>
    </row>
    <row r="36309" spans="4:5" x14ac:dyDescent="0.2">
      <c r="D36309" s="1"/>
      <c r="E36309" s="41"/>
    </row>
    <row r="36310" spans="4:5" x14ac:dyDescent="0.2">
      <c r="D36310" s="1"/>
      <c r="E36310" s="41"/>
    </row>
    <row r="36311" spans="4:5" x14ac:dyDescent="0.2">
      <c r="D36311" s="1"/>
      <c r="E36311" s="41"/>
    </row>
    <row r="36312" spans="4:5" x14ac:dyDescent="0.2">
      <c r="D36312" s="1"/>
      <c r="E36312" s="41"/>
    </row>
    <row r="36313" spans="4:5" x14ac:dyDescent="0.2">
      <c r="D36313" s="1"/>
      <c r="E36313" s="41"/>
    </row>
    <row r="36314" spans="4:5" x14ac:dyDescent="0.2">
      <c r="D36314" s="1"/>
      <c r="E36314" s="41"/>
    </row>
    <row r="36315" spans="4:5" x14ac:dyDescent="0.2">
      <c r="D36315" s="1"/>
      <c r="E36315" s="41"/>
    </row>
    <row r="36316" spans="4:5" x14ac:dyDescent="0.2">
      <c r="D36316" s="1"/>
      <c r="E36316" s="41"/>
    </row>
    <row r="36317" spans="4:5" x14ac:dyDescent="0.2">
      <c r="D36317" s="1"/>
      <c r="E36317" s="41"/>
    </row>
    <row r="36318" spans="4:5" x14ac:dyDescent="0.2">
      <c r="D36318" s="1"/>
      <c r="E36318" s="41"/>
    </row>
    <row r="36319" spans="4:5" x14ac:dyDescent="0.2">
      <c r="D36319" s="1"/>
      <c r="E36319" s="41"/>
    </row>
    <row r="36320" spans="4:5" x14ac:dyDescent="0.2">
      <c r="D36320" s="1"/>
      <c r="E36320" s="41"/>
    </row>
    <row r="36321" spans="4:5" x14ac:dyDescent="0.2">
      <c r="D36321" s="1"/>
      <c r="E36321" s="41"/>
    </row>
    <row r="36322" spans="4:5" x14ac:dyDescent="0.2">
      <c r="D36322" s="1"/>
      <c r="E36322" s="41"/>
    </row>
    <row r="36323" spans="4:5" x14ac:dyDescent="0.2">
      <c r="D36323" s="1"/>
      <c r="E36323" s="41"/>
    </row>
    <row r="36324" spans="4:5" x14ac:dyDescent="0.2">
      <c r="D36324" s="1"/>
      <c r="E36324" s="41"/>
    </row>
    <row r="36325" spans="4:5" x14ac:dyDescent="0.2">
      <c r="D36325" s="1"/>
      <c r="E36325" s="41"/>
    </row>
    <row r="36326" spans="4:5" x14ac:dyDescent="0.2">
      <c r="D36326" s="1"/>
      <c r="E36326" s="41"/>
    </row>
    <row r="36327" spans="4:5" x14ac:dyDescent="0.2">
      <c r="D36327" s="1"/>
      <c r="E36327" s="41"/>
    </row>
    <row r="36328" spans="4:5" x14ac:dyDescent="0.2">
      <c r="D36328" s="1"/>
      <c r="E36328" s="41"/>
    </row>
    <row r="36329" spans="4:5" x14ac:dyDescent="0.2">
      <c r="D36329" s="1"/>
      <c r="E36329" s="41"/>
    </row>
    <row r="36330" spans="4:5" x14ac:dyDescent="0.2">
      <c r="D36330" s="1"/>
      <c r="E36330" s="41"/>
    </row>
    <row r="36331" spans="4:5" x14ac:dyDescent="0.2">
      <c r="D36331" s="1"/>
      <c r="E36331" s="41"/>
    </row>
    <row r="36332" spans="4:5" x14ac:dyDescent="0.2">
      <c r="D36332" s="1"/>
      <c r="E36332" s="41"/>
    </row>
    <row r="36333" spans="4:5" x14ac:dyDescent="0.2">
      <c r="D36333" s="1"/>
      <c r="E36333" s="41"/>
    </row>
    <row r="36334" spans="4:5" x14ac:dyDescent="0.2">
      <c r="D36334" s="1"/>
      <c r="E36334" s="41"/>
    </row>
    <row r="36335" spans="4:5" x14ac:dyDescent="0.2">
      <c r="D36335" s="1"/>
      <c r="E36335" s="41"/>
    </row>
    <row r="36336" spans="4:5" x14ac:dyDescent="0.2">
      <c r="D36336" s="1"/>
      <c r="E36336" s="41"/>
    </row>
    <row r="36337" spans="4:5" x14ac:dyDescent="0.2">
      <c r="D36337" s="1"/>
      <c r="E36337" s="41"/>
    </row>
    <row r="36338" spans="4:5" x14ac:dyDescent="0.2">
      <c r="D36338" s="1"/>
      <c r="E36338" s="41"/>
    </row>
    <row r="36339" spans="4:5" x14ac:dyDescent="0.2">
      <c r="D36339" s="1"/>
      <c r="E36339" s="41"/>
    </row>
    <row r="36340" spans="4:5" x14ac:dyDescent="0.2">
      <c r="D36340" s="1"/>
      <c r="E36340" s="41"/>
    </row>
    <row r="36341" spans="4:5" x14ac:dyDescent="0.2">
      <c r="D36341" s="1"/>
      <c r="E36341" s="41"/>
    </row>
    <row r="36342" spans="4:5" x14ac:dyDescent="0.2">
      <c r="D36342" s="1"/>
      <c r="E36342" s="41"/>
    </row>
    <row r="36343" spans="4:5" x14ac:dyDescent="0.2">
      <c r="D36343" s="1"/>
      <c r="E36343" s="41"/>
    </row>
    <row r="36344" spans="4:5" x14ac:dyDescent="0.2">
      <c r="D36344" s="1"/>
      <c r="E36344" s="41"/>
    </row>
    <row r="36345" spans="4:5" x14ac:dyDescent="0.2">
      <c r="D36345" s="1"/>
      <c r="E36345" s="41"/>
    </row>
    <row r="36346" spans="4:5" x14ac:dyDescent="0.2">
      <c r="D36346" s="1"/>
      <c r="E36346" s="41"/>
    </row>
    <row r="36347" spans="4:5" x14ac:dyDescent="0.2">
      <c r="D36347" s="1"/>
      <c r="E36347" s="41"/>
    </row>
    <row r="36348" spans="4:5" x14ac:dyDescent="0.2">
      <c r="D36348" s="1"/>
      <c r="E36348" s="41"/>
    </row>
    <row r="36349" spans="4:5" x14ac:dyDescent="0.2">
      <c r="D36349" s="1"/>
      <c r="E36349" s="41"/>
    </row>
    <row r="36350" spans="4:5" x14ac:dyDescent="0.2">
      <c r="D36350" s="1"/>
      <c r="E36350" s="41"/>
    </row>
    <row r="36351" spans="4:5" x14ac:dyDescent="0.2">
      <c r="D36351" s="1"/>
      <c r="E36351" s="41"/>
    </row>
    <row r="36352" spans="4:5" x14ac:dyDescent="0.2">
      <c r="D36352" s="1"/>
      <c r="E36352" s="41"/>
    </row>
    <row r="36353" spans="4:5" x14ac:dyDescent="0.2">
      <c r="D36353" s="1"/>
      <c r="E36353" s="41"/>
    </row>
    <row r="36354" spans="4:5" x14ac:dyDescent="0.2">
      <c r="D36354" s="1"/>
      <c r="E36354" s="41"/>
    </row>
    <row r="36355" spans="4:5" x14ac:dyDescent="0.2">
      <c r="D36355" s="1"/>
      <c r="E36355" s="41"/>
    </row>
    <row r="36356" spans="4:5" x14ac:dyDescent="0.2">
      <c r="D36356" s="1"/>
      <c r="E36356" s="41"/>
    </row>
    <row r="36357" spans="4:5" x14ac:dyDescent="0.2">
      <c r="D36357" s="1"/>
      <c r="E36357" s="41"/>
    </row>
    <row r="36358" spans="4:5" x14ac:dyDescent="0.2">
      <c r="D36358" s="1"/>
      <c r="E36358" s="41"/>
    </row>
    <row r="36359" spans="4:5" x14ac:dyDescent="0.2">
      <c r="D36359" s="1"/>
      <c r="E36359" s="41"/>
    </row>
    <row r="36360" spans="4:5" x14ac:dyDescent="0.2">
      <c r="D36360" s="1"/>
      <c r="E36360" s="41"/>
    </row>
    <row r="36361" spans="4:5" x14ac:dyDescent="0.2">
      <c r="D36361" s="1"/>
      <c r="E36361" s="41"/>
    </row>
    <row r="36362" spans="4:5" x14ac:dyDescent="0.2">
      <c r="D36362" s="1"/>
      <c r="E36362" s="41"/>
    </row>
    <row r="36363" spans="4:5" x14ac:dyDescent="0.2">
      <c r="D36363" s="1"/>
      <c r="E36363" s="41"/>
    </row>
    <row r="36364" spans="4:5" x14ac:dyDescent="0.2">
      <c r="D36364" s="1"/>
      <c r="E36364" s="41"/>
    </row>
    <row r="36365" spans="4:5" x14ac:dyDescent="0.2">
      <c r="D36365" s="1"/>
      <c r="E36365" s="41"/>
    </row>
    <row r="36366" spans="4:5" x14ac:dyDescent="0.2">
      <c r="D36366" s="1"/>
      <c r="E36366" s="41"/>
    </row>
    <row r="36367" spans="4:5" x14ac:dyDescent="0.2">
      <c r="D36367" s="1"/>
      <c r="E36367" s="41"/>
    </row>
    <row r="36368" spans="4:5" x14ac:dyDescent="0.2">
      <c r="D36368" s="1"/>
      <c r="E36368" s="41"/>
    </row>
    <row r="36369" spans="4:5" x14ac:dyDescent="0.2">
      <c r="D36369" s="1"/>
      <c r="E36369" s="41"/>
    </row>
    <row r="36370" spans="4:5" x14ac:dyDescent="0.2">
      <c r="D36370" s="1"/>
      <c r="E36370" s="41"/>
    </row>
    <row r="36371" spans="4:5" x14ac:dyDescent="0.2">
      <c r="D36371" s="1"/>
      <c r="E36371" s="41"/>
    </row>
    <row r="36372" spans="4:5" x14ac:dyDescent="0.2">
      <c r="D36372" s="1"/>
      <c r="E36372" s="41"/>
    </row>
    <row r="36373" spans="4:5" x14ac:dyDescent="0.2">
      <c r="D36373" s="1"/>
      <c r="E36373" s="41"/>
    </row>
    <row r="36374" spans="4:5" x14ac:dyDescent="0.2">
      <c r="D36374" s="1"/>
      <c r="E36374" s="41"/>
    </row>
    <row r="36375" spans="4:5" x14ac:dyDescent="0.2">
      <c r="D36375" s="1"/>
      <c r="E36375" s="41"/>
    </row>
    <row r="36376" spans="4:5" x14ac:dyDescent="0.2">
      <c r="D36376" s="1"/>
      <c r="E36376" s="41"/>
    </row>
    <row r="36377" spans="4:5" x14ac:dyDescent="0.2">
      <c r="D36377" s="1"/>
      <c r="E36377" s="41"/>
    </row>
    <row r="36378" spans="4:5" x14ac:dyDescent="0.2">
      <c r="D36378" s="1"/>
      <c r="E36378" s="41"/>
    </row>
    <row r="36379" spans="4:5" x14ac:dyDescent="0.2">
      <c r="D36379" s="1"/>
      <c r="E36379" s="41"/>
    </row>
    <row r="36380" spans="4:5" x14ac:dyDescent="0.2">
      <c r="D36380" s="1"/>
      <c r="E36380" s="41"/>
    </row>
    <row r="36381" spans="4:5" x14ac:dyDescent="0.2">
      <c r="D36381" s="1"/>
      <c r="E36381" s="41"/>
    </row>
    <row r="36382" spans="4:5" x14ac:dyDescent="0.2">
      <c r="D36382" s="1"/>
      <c r="E36382" s="41"/>
    </row>
    <row r="36383" spans="4:5" x14ac:dyDescent="0.2">
      <c r="D36383" s="1"/>
      <c r="E36383" s="41"/>
    </row>
    <row r="36384" spans="4:5" x14ac:dyDescent="0.2">
      <c r="D36384" s="1"/>
      <c r="E36384" s="41"/>
    </row>
    <row r="36385" spans="4:5" x14ac:dyDescent="0.2">
      <c r="D36385" s="1"/>
      <c r="E36385" s="41"/>
    </row>
    <row r="36386" spans="4:5" x14ac:dyDescent="0.2">
      <c r="D36386" s="1"/>
      <c r="E36386" s="41"/>
    </row>
    <row r="36387" spans="4:5" x14ac:dyDescent="0.2">
      <c r="D36387" s="1"/>
      <c r="E36387" s="41"/>
    </row>
    <row r="36388" spans="4:5" x14ac:dyDescent="0.2">
      <c r="D36388" s="1"/>
      <c r="E36388" s="41"/>
    </row>
    <row r="36389" spans="4:5" x14ac:dyDescent="0.2">
      <c r="D36389" s="1"/>
      <c r="E36389" s="41"/>
    </row>
    <row r="36390" spans="4:5" x14ac:dyDescent="0.2">
      <c r="D36390" s="1"/>
      <c r="E36390" s="41"/>
    </row>
    <row r="36391" spans="4:5" x14ac:dyDescent="0.2">
      <c r="D36391" s="1"/>
      <c r="E36391" s="41"/>
    </row>
    <row r="36392" spans="4:5" x14ac:dyDescent="0.2">
      <c r="D36392" s="1"/>
      <c r="E36392" s="41"/>
    </row>
    <row r="36393" spans="4:5" x14ac:dyDescent="0.2">
      <c r="D36393" s="1"/>
      <c r="E36393" s="41"/>
    </row>
    <row r="36394" spans="4:5" x14ac:dyDescent="0.2">
      <c r="D36394" s="1"/>
      <c r="E36394" s="41"/>
    </row>
    <row r="36395" spans="4:5" x14ac:dyDescent="0.2">
      <c r="D36395" s="1"/>
      <c r="E36395" s="41"/>
    </row>
    <row r="36396" spans="4:5" x14ac:dyDescent="0.2">
      <c r="D36396" s="1"/>
      <c r="E36396" s="41"/>
    </row>
    <row r="36397" spans="4:5" x14ac:dyDescent="0.2">
      <c r="D36397" s="1"/>
      <c r="E36397" s="41"/>
    </row>
    <row r="36398" spans="4:5" x14ac:dyDescent="0.2">
      <c r="D36398" s="1"/>
      <c r="E36398" s="41"/>
    </row>
    <row r="36399" spans="4:5" x14ac:dyDescent="0.2">
      <c r="D36399" s="1"/>
      <c r="E36399" s="41"/>
    </row>
    <row r="36400" spans="4:5" x14ac:dyDescent="0.2">
      <c r="D36400" s="1"/>
      <c r="E36400" s="41"/>
    </row>
    <row r="36401" spans="4:5" x14ac:dyDescent="0.2">
      <c r="D36401" s="1"/>
      <c r="E36401" s="41"/>
    </row>
    <row r="36402" spans="4:5" x14ac:dyDescent="0.2">
      <c r="D36402" s="1"/>
      <c r="E36402" s="41"/>
    </row>
    <row r="36403" spans="4:5" x14ac:dyDescent="0.2">
      <c r="D36403" s="1"/>
      <c r="E36403" s="41"/>
    </row>
    <row r="36404" spans="4:5" x14ac:dyDescent="0.2">
      <c r="D36404" s="1"/>
      <c r="E36404" s="41"/>
    </row>
    <row r="36405" spans="4:5" x14ac:dyDescent="0.2">
      <c r="D36405" s="1"/>
      <c r="E36405" s="41"/>
    </row>
    <row r="36406" spans="4:5" x14ac:dyDescent="0.2">
      <c r="D36406" s="1"/>
      <c r="E36406" s="41"/>
    </row>
    <row r="36407" spans="4:5" x14ac:dyDescent="0.2">
      <c r="D36407" s="1"/>
      <c r="E36407" s="41"/>
    </row>
    <row r="36408" spans="4:5" x14ac:dyDescent="0.2">
      <c r="D36408" s="1"/>
      <c r="E36408" s="41"/>
    </row>
    <row r="36409" spans="4:5" x14ac:dyDescent="0.2">
      <c r="D36409" s="1"/>
      <c r="E36409" s="41"/>
    </row>
    <row r="36410" spans="4:5" x14ac:dyDescent="0.2">
      <c r="D36410" s="1"/>
      <c r="E36410" s="41"/>
    </row>
    <row r="36411" spans="4:5" x14ac:dyDescent="0.2">
      <c r="D36411" s="1"/>
      <c r="E36411" s="41"/>
    </row>
    <row r="36412" spans="4:5" x14ac:dyDescent="0.2">
      <c r="D36412" s="1"/>
      <c r="E36412" s="41"/>
    </row>
    <row r="36413" spans="4:5" x14ac:dyDescent="0.2">
      <c r="D36413" s="1"/>
      <c r="E36413" s="41"/>
    </row>
    <row r="36414" spans="4:5" x14ac:dyDescent="0.2">
      <c r="D36414" s="1"/>
      <c r="E36414" s="41"/>
    </row>
    <row r="36415" spans="4:5" x14ac:dyDescent="0.2">
      <c r="D36415" s="1"/>
      <c r="E36415" s="41"/>
    </row>
    <row r="36416" spans="4:5" x14ac:dyDescent="0.2">
      <c r="D36416" s="1"/>
      <c r="E36416" s="41"/>
    </row>
    <row r="36417" spans="4:5" x14ac:dyDescent="0.2">
      <c r="D36417" s="1"/>
      <c r="E36417" s="41"/>
    </row>
    <row r="36418" spans="4:5" x14ac:dyDescent="0.2">
      <c r="D36418" s="1"/>
      <c r="E36418" s="41"/>
    </row>
    <row r="36419" spans="4:5" x14ac:dyDescent="0.2">
      <c r="D36419" s="1"/>
      <c r="E36419" s="41"/>
    </row>
    <row r="36420" spans="4:5" x14ac:dyDescent="0.2">
      <c r="D36420" s="1"/>
      <c r="E36420" s="41"/>
    </row>
    <row r="36421" spans="4:5" x14ac:dyDescent="0.2">
      <c r="D36421" s="1"/>
      <c r="E36421" s="41"/>
    </row>
    <row r="36422" spans="4:5" x14ac:dyDescent="0.2">
      <c r="D36422" s="1"/>
      <c r="E36422" s="41"/>
    </row>
    <row r="36423" spans="4:5" x14ac:dyDescent="0.2">
      <c r="D36423" s="1"/>
      <c r="E36423" s="41"/>
    </row>
    <row r="36424" spans="4:5" x14ac:dyDescent="0.2">
      <c r="D36424" s="1"/>
      <c r="E36424" s="41"/>
    </row>
    <row r="36425" spans="4:5" x14ac:dyDescent="0.2">
      <c r="D36425" s="1"/>
      <c r="E36425" s="41"/>
    </row>
    <row r="36426" spans="4:5" x14ac:dyDescent="0.2">
      <c r="D36426" s="1"/>
      <c r="E36426" s="41"/>
    </row>
    <row r="36427" spans="4:5" x14ac:dyDescent="0.2">
      <c r="D36427" s="1"/>
      <c r="E36427" s="41"/>
    </row>
    <row r="36428" spans="4:5" x14ac:dyDescent="0.2">
      <c r="D36428" s="1"/>
      <c r="E36428" s="41"/>
    </row>
    <row r="36429" spans="4:5" x14ac:dyDescent="0.2">
      <c r="D36429" s="1"/>
      <c r="E36429" s="41"/>
    </row>
    <row r="36430" spans="4:5" x14ac:dyDescent="0.2">
      <c r="D36430" s="1"/>
      <c r="E36430" s="41"/>
    </row>
    <row r="36431" spans="4:5" x14ac:dyDescent="0.2">
      <c r="D36431" s="1"/>
      <c r="E36431" s="41"/>
    </row>
    <row r="36432" spans="4:5" x14ac:dyDescent="0.2">
      <c r="D36432" s="1"/>
      <c r="E36432" s="41"/>
    </row>
    <row r="36433" spans="4:5" x14ac:dyDescent="0.2">
      <c r="D36433" s="1"/>
      <c r="E36433" s="41"/>
    </row>
    <row r="36434" spans="4:5" x14ac:dyDescent="0.2">
      <c r="D36434" s="1"/>
      <c r="E36434" s="41"/>
    </row>
    <row r="36435" spans="4:5" x14ac:dyDescent="0.2">
      <c r="D36435" s="1"/>
      <c r="E36435" s="41"/>
    </row>
    <row r="36436" spans="4:5" x14ac:dyDescent="0.2">
      <c r="D36436" s="1"/>
      <c r="E36436" s="41"/>
    </row>
    <row r="36437" spans="4:5" x14ac:dyDescent="0.2">
      <c r="D36437" s="1"/>
      <c r="E36437" s="41"/>
    </row>
    <row r="36438" spans="4:5" x14ac:dyDescent="0.2">
      <c r="D36438" s="1"/>
      <c r="E36438" s="41"/>
    </row>
    <row r="36439" spans="4:5" x14ac:dyDescent="0.2">
      <c r="D36439" s="1"/>
      <c r="E36439" s="41"/>
    </row>
    <row r="36440" spans="4:5" x14ac:dyDescent="0.2">
      <c r="D36440" s="1"/>
      <c r="E36440" s="41"/>
    </row>
    <row r="36441" spans="4:5" x14ac:dyDescent="0.2">
      <c r="D36441" s="1"/>
      <c r="E36441" s="41"/>
    </row>
    <row r="36442" spans="4:5" x14ac:dyDescent="0.2">
      <c r="D36442" s="1"/>
      <c r="E36442" s="41"/>
    </row>
    <row r="36443" spans="4:5" x14ac:dyDescent="0.2">
      <c r="D36443" s="1"/>
      <c r="E36443" s="41"/>
    </row>
    <row r="36444" spans="4:5" x14ac:dyDescent="0.2">
      <c r="D36444" s="1"/>
      <c r="E36444" s="41"/>
    </row>
    <row r="36445" spans="4:5" x14ac:dyDescent="0.2">
      <c r="D36445" s="1"/>
      <c r="E36445" s="41"/>
    </row>
    <row r="36446" spans="4:5" x14ac:dyDescent="0.2">
      <c r="D36446" s="1"/>
      <c r="E36446" s="41"/>
    </row>
    <row r="36447" spans="4:5" x14ac:dyDescent="0.2">
      <c r="D36447" s="1"/>
      <c r="E36447" s="41"/>
    </row>
    <row r="36448" spans="4:5" x14ac:dyDescent="0.2">
      <c r="D36448" s="1"/>
      <c r="E36448" s="41"/>
    </row>
    <row r="36449" spans="4:5" x14ac:dyDescent="0.2">
      <c r="D36449" s="1"/>
      <c r="E36449" s="41"/>
    </row>
    <row r="36450" spans="4:5" x14ac:dyDescent="0.2">
      <c r="D36450" s="1"/>
      <c r="E36450" s="41"/>
    </row>
    <row r="36451" spans="4:5" x14ac:dyDescent="0.2">
      <c r="D36451" s="1"/>
      <c r="E36451" s="41"/>
    </row>
    <row r="36452" spans="4:5" x14ac:dyDescent="0.2">
      <c r="D36452" s="1"/>
      <c r="E36452" s="41"/>
    </row>
    <row r="36453" spans="4:5" x14ac:dyDescent="0.2">
      <c r="D36453" s="1"/>
      <c r="E36453" s="41"/>
    </row>
    <row r="36454" spans="4:5" x14ac:dyDescent="0.2">
      <c r="D36454" s="1"/>
      <c r="E36454" s="41"/>
    </row>
    <row r="36455" spans="4:5" x14ac:dyDescent="0.2">
      <c r="D36455" s="1"/>
      <c r="E36455" s="41"/>
    </row>
    <row r="36456" spans="4:5" x14ac:dyDescent="0.2">
      <c r="D36456" s="1"/>
      <c r="E36456" s="41"/>
    </row>
    <row r="36457" spans="4:5" x14ac:dyDescent="0.2">
      <c r="D36457" s="1"/>
      <c r="E36457" s="41"/>
    </row>
    <row r="36458" spans="4:5" x14ac:dyDescent="0.2">
      <c r="D36458" s="1"/>
      <c r="E36458" s="41"/>
    </row>
    <row r="36459" spans="4:5" x14ac:dyDescent="0.2">
      <c r="D36459" s="1"/>
      <c r="E36459" s="41"/>
    </row>
    <row r="36460" spans="4:5" x14ac:dyDescent="0.2">
      <c r="D36460" s="1"/>
      <c r="E36460" s="41"/>
    </row>
    <row r="36461" spans="4:5" x14ac:dyDescent="0.2">
      <c r="D36461" s="1"/>
      <c r="E36461" s="41"/>
    </row>
    <row r="36462" spans="4:5" x14ac:dyDescent="0.2">
      <c r="D36462" s="1"/>
      <c r="E36462" s="41"/>
    </row>
    <row r="36463" spans="4:5" x14ac:dyDescent="0.2">
      <c r="D36463" s="1"/>
      <c r="E36463" s="41"/>
    </row>
    <row r="36464" spans="4:5" x14ac:dyDescent="0.2">
      <c r="D36464" s="1"/>
      <c r="E36464" s="41"/>
    </row>
    <row r="36465" spans="4:5" x14ac:dyDescent="0.2">
      <c r="D36465" s="1"/>
      <c r="E36465" s="41"/>
    </row>
    <row r="36466" spans="4:5" x14ac:dyDescent="0.2">
      <c r="D36466" s="1"/>
      <c r="E36466" s="41"/>
    </row>
    <row r="36467" spans="4:5" x14ac:dyDescent="0.2">
      <c r="D36467" s="1"/>
      <c r="E36467" s="41"/>
    </row>
    <row r="36468" spans="4:5" x14ac:dyDescent="0.2">
      <c r="D36468" s="1"/>
      <c r="E36468" s="41"/>
    </row>
    <row r="36469" spans="4:5" x14ac:dyDescent="0.2">
      <c r="D36469" s="1"/>
      <c r="E36469" s="41"/>
    </row>
    <row r="36470" spans="4:5" x14ac:dyDescent="0.2">
      <c r="D36470" s="1"/>
      <c r="E36470" s="41"/>
    </row>
    <row r="36471" spans="4:5" x14ac:dyDescent="0.2">
      <c r="D36471" s="1"/>
      <c r="E36471" s="41"/>
    </row>
    <row r="36472" spans="4:5" x14ac:dyDescent="0.2">
      <c r="D36472" s="1"/>
      <c r="E36472" s="41"/>
    </row>
    <row r="36473" spans="4:5" x14ac:dyDescent="0.2">
      <c r="D36473" s="1"/>
      <c r="E36473" s="41"/>
    </row>
    <row r="36474" spans="4:5" x14ac:dyDescent="0.2">
      <c r="D36474" s="1"/>
      <c r="E36474" s="41"/>
    </row>
    <row r="36475" spans="4:5" x14ac:dyDescent="0.2">
      <c r="D36475" s="1"/>
      <c r="E36475" s="41"/>
    </row>
    <row r="36476" spans="4:5" x14ac:dyDescent="0.2">
      <c r="D36476" s="1"/>
      <c r="E36476" s="41"/>
    </row>
    <row r="36477" spans="4:5" x14ac:dyDescent="0.2">
      <c r="D36477" s="1"/>
      <c r="E36477" s="41"/>
    </row>
    <row r="36478" spans="4:5" x14ac:dyDescent="0.2">
      <c r="D36478" s="1"/>
      <c r="E36478" s="41"/>
    </row>
    <row r="36479" spans="4:5" x14ac:dyDescent="0.2">
      <c r="D36479" s="1"/>
      <c r="E36479" s="41"/>
    </row>
    <row r="36480" spans="4:5" x14ac:dyDescent="0.2">
      <c r="D36480" s="1"/>
      <c r="E36480" s="41"/>
    </row>
    <row r="36481" spans="4:5" x14ac:dyDescent="0.2">
      <c r="D36481" s="1"/>
      <c r="E36481" s="41"/>
    </row>
    <row r="36482" spans="4:5" x14ac:dyDescent="0.2">
      <c r="D36482" s="1"/>
      <c r="E36482" s="41"/>
    </row>
    <row r="36483" spans="4:5" x14ac:dyDescent="0.2">
      <c r="D36483" s="1"/>
      <c r="E36483" s="41"/>
    </row>
    <row r="36484" spans="4:5" x14ac:dyDescent="0.2">
      <c r="D36484" s="1"/>
      <c r="E36484" s="41"/>
    </row>
    <row r="36485" spans="4:5" x14ac:dyDescent="0.2">
      <c r="D36485" s="1"/>
      <c r="E36485" s="41"/>
    </row>
    <row r="36486" spans="4:5" x14ac:dyDescent="0.2">
      <c r="D36486" s="1"/>
      <c r="E36486" s="41"/>
    </row>
    <row r="36487" spans="4:5" x14ac:dyDescent="0.2">
      <c r="D36487" s="1"/>
      <c r="E36487" s="41"/>
    </row>
    <row r="36488" spans="4:5" x14ac:dyDescent="0.2">
      <c r="D36488" s="1"/>
      <c r="E36488" s="41"/>
    </row>
    <row r="36489" spans="4:5" x14ac:dyDescent="0.2">
      <c r="D36489" s="1"/>
      <c r="E36489" s="41"/>
    </row>
    <row r="36490" spans="4:5" x14ac:dyDescent="0.2">
      <c r="D36490" s="1"/>
      <c r="E36490" s="41"/>
    </row>
    <row r="36491" spans="4:5" x14ac:dyDescent="0.2">
      <c r="D36491" s="1"/>
      <c r="E36491" s="41"/>
    </row>
    <row r="36492" spans="4:5" x14ac:dyDescent="0.2">
      <c r="D36492" s="1"/>
      <c r="E36492" s="41"/>
    </row>
    <row r="36493" spans="4:5" x14ac:dyDescent="0.2">
      <c r="D36493" s="1"/>
      <c r="E36493" s="41"/>
    </row>
    <row r="36494" spans="4:5" x14ac:dyDescent="0.2">
      <c r="D36494" s="1"/>
      <c r="E36494" s="41"/>
    </row>
    <row r="36495" spans="4:5" x14ac:dyDescent="0.2">
      <c r="D36495" s="1"/>
      <c r="E36495" s="41"/>
    </row>
    <row r="36496" spans="4:5" x14ac:dyDescent="0.2">
      <c r="D36496" s="1"/>
      <c r="E36496" s="41"/>
    </row>
    <row r="36497" spans="4:5" x14ac:dyDescent="0.2">
      <c r="D36497" s="1"/>
      <c r="E36497" s="41"/>
    </row>
    <row r="36498" spans="4:5" x14ac:dyDescent="0.2">
      <c r="D36498" s="1"/>
      <c r="E36498" s="41"/>
    </row>
    <row r="36499" spans="4:5" x14ac:dyDescent="0.2">
      <c r="D36499" s="1"/>
      <c r="E36499" s="41"/>
    </row>
    <row r="36500" spans="4:5" x14ac:dyDescent="0.2">
      <c r="D36500" s="1"/>
      <c r="E36500" s="41"/>
    </row>
    <row r="36501" spans="4:5" x14ac:dyDescent="0.2">
      <c r="D36501" s="1"/>
      <c r="E36501" s="41"/>
    </row>
    <row r="36502" spans="4:5" x14ac:dyDescent="0.2">
      <c r="D36502" s="1"/>
      <c r="E36502" s="41"/>
    </row>
    <row r="36503" spans="4:5" x14ac:dyDescent="0.2">
      <c r="D36503" s="1"/>
      <c r="E36503" s="41"/>
    </row>
    <row r="36504" spans="4:5" x14ac:dyDescent="0.2">
      <c r="D36504" s="1"/>
      <c r="E36504" s="41"/>
    </row>
    <row r="36505" spans="4:5" x14ac:dyDescent="0.2">
      <c r="D36505" s="1"/>
      <c r="E36505" s="41"/>
    </row>
    <row r="36506" spans="4:5" x14ac:dyDescent="0.2">
      <c r="D36506" s="1"/>
      <c r="E36506" s="41"/>
    </row>
    <row r="36507" spans="4:5" x14ac:dyDescent="0.2">
      <c r="D36507" s="1"/>
      <c r="E36507" s="41"/>
    </row>
    <row r="36508" spans="4:5" x14ac:dyDescent="0.2">
      <c r="D36508" s="1"/>
      <c r="E36508" s="41"/>
    </row>
    <row r="36509" spans="4:5" x14ac:dyDescent="0.2">
      <c r="D36509" s="1"/>
      <c r="E36509" s="41"/>
    </row>
    <row r="36510" spans="4:5" x14ac:dyDescent="0.2">
      <c r="D36510" s="1"/>
      <c r="E36510" s="41"/>
    </row>
    <row r="36511" spans="4:5" x14ac:dyDescent="0.2">
      <c r="D36511" s="1"/>
      <c r="E36511" s="41"/>
    </row>
    <row r="36512" spans="4:5" x14ac:dyDescent="0.2">
      <c r="D36512" s="1"/>
      <c r="E36512" s="41"/>
    </row>
    <row r="36513" spans="4:5" x14ac:dyDescent="0.2">
      <c r="D36513" s="1"/>
      <c r="E36513" s="41"/>
    </row>
    <row r="36514" spans="4:5" x14ac:dyDescent="0.2">
      <c r="D36514" s="1"/>
      <c r="E36514" s="41"/>
    </row>
    <row r="36515" spans="4:5" x14ac:dyDescent="0.2">
      <c r="D36515" s="1"/>
      <c r="E36515" s="41"/>
    </row>
    <row r="36516" spans="4:5" x14ac:dyDescent="0.2">
      <c r="D36516" s="1"/>
      <c r="E36516" s="41"/>
    </row>
    <row r="36517" spans="4:5" x14ac:dyDescent="0.2">
      <c r="D36517" s="1"/>
      <c r="E36517" s="41"/>
    </row>
    <row r="36518" spans="4:5" x14ac:dyDescent="0.2">
      <c r="D36518" s="1"/>
      <c r="E36518" s="41"/>
    </row>
    <row r="36519" spans="4:5" x14ac:dyDescent="0.2">
      <c r="D36519" s="1"/>
      <c r="E36519" s="41"/>
    </row>
    <row r="36520" spans="4:5" x14ac:dyDescent="0.2">
      <c r="D36520" s="1"/>
      <c r="E36520" s="41"/>
    </row>
    <row r="36521" spans="4:5" x14ac:dyDescent="0.2">
      <c r="D36521" s="1"/>
      <c r="E36521" s="41"/>
    </row>
    <row r="36522" spans="4:5" x14ac:dyDescent="0.2">
      <c r="D36522" s="1"/>
      <c r="E36522" s="41"/>
    </row>
    <row r="36523" spans="4:5" x14ac:dyDescent="0.2">
      <c r="D36523" s="1"/>
      <c r="E36523" s="41"/>
    </row>
    <row r="36524" spans="4:5" x14ac:dyDescent="0.2">
      <c r="D36524" s="1"/>
      <c r="E36524" s="41"/>
    </row>
    <row r="36525" spans="4:5" x14ac:dyDescent="0.2">
      <c r="D36525" s="1"/>
      <c r="E36525" s="41"/>
    </row>
    <row r="36526" spans="4:5" x14ac:dyDescent="0.2">
      <c r="D36526" s="1"/>
      <c r="E36526" s="41"/>
    </row>
    <row r="36527" spans="4:5" x14ac:dyDescent="0.2">
      <c r="D36527" s="1"/>
      <c r="E36527" s="41"/>
    </row>
    <row r="36528" spans="4:5" x14ac:dyDescent="0.2">
      <c r="D36528" s="1"/>
      <c r="E36528" s="41"/>
    </row>
    <row r="36529" spans="4:5" x14ac:dyDescent="0.2">
      <c r="D36529" s="1"/>
      <c r="E36529" s="41"/>
    </row>
    <row r="36530" spans="4:5" x14ac:dyDescent="0.2">
      <c r="D36530" s="1"/>
      <c r="E36530" s="41"/>
    </row>
    <row r="36531" spans="4:5" x14ac:dyDescent="0.2">
      <c r="D36531" s="1"/>
      <c r="E36531" s="41"/>
    </row>
    <row r="36532" spans="4:5" x14ac:dyDescent="0.2">
      <c r="D36532" s="1"/>
      <c r="E36532" s="41"/>
    </row>
    <row r="36533" spans="4:5" x14ac:dyDescent="0.2">
      <c r="D36533" s="1"/>
      <c r="E36533" s="41"/>
    </row>
    <row r="36534" spans="4:5" x14ac:dyDescent="0.2">
      <c r="D36534" s="1"/>
      <c r="E36534" s="41"/>
    </row>
    <row r="36535" spans="4:5" x14ac:dyDescent="0.2">
      <c r="D36535" s="1"/>
      <c r="E36535" s="41"/>
    </row>
    <row r="36536" spans="4:5" x14ac:dyDescent="0.2">
      <c r="D36536" s="1"/>
      <c r="E36536" s="41"/>
    </row>
    <row r="36537" spans="4:5" x14ac:dyDescent="0.2">
      <c r="D36537" s="1"/>
      <c r="E36537" s="41"/>
    </row>
    <row r="36538" spans="4:5" x14ac:dyDescent="0.2">
      <c r="D36538" s="1"/>
      <c r="E36538" s="41"/>
    </row>
    <row r="36539" spans="4:5" x14ac:dyDescent="0.2">
      <c r="D36539" s="1"/>
      <c r="E36539" s="41"/>
    </row>
    <row r="36540" spans="4:5" x14ac:dyDescent="0.2">
      <c r="D36540" s="1"/>
      <c r="E36540" s="41"/>
    </row>
    <row r="36541" spans="4:5" x14ac:dyDescent="0.2">
      <c r="D36541" s="1"/>
      <c r="E36541" s="41"/>
    </row>
    <row r="36542" spans="4:5" x14ac:dyDescent="0.2">
      <c r="D36542" s="1"/>
      <c r="E36542" s="41"/>
    </row>
    <row r="36543" spans="4:5" x14ac:dyDescent="0.2">
      <c r="D36543" s="1"/>
      <c r="E36543" s="41"/>
    </row>
    <row r="36544" spans="4:5" x14ac:dyDescent="0.2">
      <c r="D36544" s="1"/>
      <c r="E36544" s="41"/>
    </row>
    <row r="36545" spans="4:5" x14ac:dyDescent="0.2">
      <c r="D36545" s="1"/>
      <c r="E36545" s="41"/>
    </row>
    <row r="36546" spans="4:5" x14ac:dyDescent="0.2">
      <c r="D36546" s="1"/>
      <c r="E36546" s="41"/>
    </row>
    <row r="36547" spans="4:5" x14ac:dyDescent="0.2">
      <c r="D36547" s="1"/>
      <c r="E36547" s="41"/>
    </row>
    <row r="36548" spans="4:5" x14ac:dyDescent="0.2">
      <c r="D36548" s="1"/>
      <c r="E36548" s="41"/>
    </row>
    <row r="36549" spans="4:5" x14ac:dyDescent="0.2">
      <c r="D36549" s="1"/>
      <c r="E36549" s="41"/>
    </row>
    <row r="36550" spans="4:5" x14ac:dyDescent="0.2">
      <c r="D36550" s="1"/>
      <c r="E36550" s="41"/>
    </row>
    <row r="36551" spans="4:5" x14ac:dyDescent="0.2">
      <c r="D36551" s="1"/>
      <c r="E36551" s="41"/>
    </row>
    <row r="36552" spans="4:5" x14ac:dyDescent="0.2">
      <c r="D36552" s="1"/>
      <c r="E36552" s="41"/>
    </row>
    <row r="36553" spans="4:5" x14ac:dyDescent="0.2">
      <c r="D36553" s="1"/>
      <c r="E36553" s="41"/>
    </row>
    <row r="36554" spans="4:5" x14ac:dyDescent="0.2">
      <c r="D36554" s="1"/>
      <c r="E36554" s="41"/>
    </row>
    <row r="36555" spans="4:5" x14ac:dyDescent="0.2">
      <c r="D36555" s="1"/>
      <c r="E36555" s="41"/>
    </row>
    <row r="36556" spans="4:5" x14ac:dyDescent="0.2">
      <c r="D36556" s="1"/>
      <c r="E36556" s="41"/>
    </row>
    <row r="36557" spans="4:5" x14ac:dyDescent="0.2">
      <c r="D36557" s="1"/>
      <c r="E36557" s="41"/>
    </row>
    <row r="36558" spans="4:5" x14ac:dyDescent="0.2">
      <c r="D36558" s="1"/>
      <c r="E36558" s="41"/>
    </row>
    <row r="36559" spans="4:5" x14ac:dyDescent="0.2">
      <c r="D36559" s="1"/>
      <c r="E36559" s="41"/>
    </row>
    <row r="36560" spans="4:5" x14ac:dyDescent="0.2">
      <c r="D36560" s="1"/>
      <c r="E36560" s="41"/>
    </row>
    <row r="36561" spans="4:5" x14ac:dyDescent="0.2">
      <c r="D36561" s="1"/>
      <c r="E36561" s="41"/>
    </row>
    <row r="36562" spans="4:5" x14ac:dyDescent="0.2">
      <c r="D36562" s="1"/>
      <c r="E36562" s="41"/>
    </row>
    <row r="36563" spans="4:5" x14ac:dyDescent="0.2">
      <c r="D36563" s="1"/>
      <c r="E36563" s="41"/>
    </row>
    <row r="36564" spans="4:5" x14ac:dyDescent="0.2">
      <c r="D36564" s="1"/>
      <c r="E36564" s="41"/>
    </row>
    <row r="36565" spans="4:5" x14ac:dyDescent="0.2">
      <c r="D36565" s="1"/>
      <c r="E36565" s="41"/>
    </row>
    <row r="36566" spans="4:5" x14ac:dyDescent="0.2">
      <c r="D36566" s="1"/>
      <c r="E36566" s="41"/>
    </row>
    <row r="36567" spans="4:5" x14ac:dyDescent="0.2">
      <c r="D36567" s="1"/>
      <c r="E36567" s="41"/>
    </row>
    <row r="36568" spans="4:5" x14ac:dyDescent="0.2">
      <c r="D36568" s="1"/>
      <c r="E36568" s="41"/>
    </row>
    <row r="36569" spans="4:5" x14ac:dyDescent="0.2">
      <c r="D36569" s="1"/>
      <c r="E36569" s="41"/>
    </row>
    <row r="36570" spans="4:5" x14ac:dyDescent="0.2">
      <c r="D36570" s="1"/>
      <c r="E36570" s="41"/>
    </row>
    <row r="36571" spans="4:5" x14ac:dyDescent="0.2">
      <c r="D36571" s="1"/>
      <c r="E36571" s="41"/>
    </row>
    <row r="36572" spans="4:5" x14ac:dyDescent="0.2">
      <c r="D36572" s="1"/>
      <c r="E36572" s="41"/>
    </row>
    <row r="36573" spans="4:5" x14ac:dyDescent="0.2">
      <c r="D36573" s="1"/>
      <c r="E36573" s="41"/>
    </row>
    <row r="36574" spans="4:5" x14ac:dyDescent="0.2">
      <c r="D36574" s="1"/>
      <c r="E36574" s="41"/>
    </row>
    <row r="36575" spans="4:5" x14ac:dyDescent="0.2">
      <c r="D36575" s="1"/>
      <c r="E36575" s="41"/>
    </row>
    <row r="36576" spans="4:5" x14ac:dyDescent="0.2">
      <c r="D36576" s="1"/>
      <c r="E36576" s="41"/>
    </row>
    <row r="36577" spans="4:5" x14ac:dyDescent="0.2">
      <c r="D36577" s="1"/>
      <c r="E36577" s="41"/>
    </row>
    <row r="36578" spans="4:5" x14ac:dyDescent="0.2">
      <c r="D36578" s="1"/>
      <c r="E36578" s="41"/>
    </row>
    <row r="36579" spans="4:5" x14ac:dyDescent="0.2">
      <c r="D36579" s="1"/>
      <c r="E36579" s="41"/>
    </row>
    <row r="36580" spans="4:5" x14ac:dyDescent="0.2">
      <c r="D36580" s="1"/>
      <c r="E36580" s="41"/>
    </row>
    <row r="36581" spans="4:5" x14ac:dyDescent="0.2">
      <c r="D36581" s="1"/>
      <c r="E36581" s="41"/>
    </row>
    <row r="36582" spans="4:5" x14ac:dyDescent="0.2">
      <c r="D36582" s="1"/>
      <c r="E36582" s="41"/>
    </row>
    <row r="36583" spans="4:5" x14ac:dyDescent="0.2">
      <c r="D36583" s="1"/>
      <c r="E36583" s="41"/>
    </row>
    <row r="36584" spans="4:5" x14ac:dyDescent="0.2">
      <c r="D36584" s="1"/>
      <c r="E36584" s="41"/>
    </row>
    <row r="36585" spans="4:5" x14ac:dyDescent="0.2">
      <c r="D36585" s="1"/>
      <c r="E36585" s="41"/>
    </row>
    <row r="36586" spans="4:5" x14ac:dyDescent="0.2">
      <c r="D36586" s="1"/>
      <c r="E36586" s="41"/>
    </row>
    <row r="36587" spans="4:5" x14ac:dyDescent="0.2">
      <c r="D36587" s="1"/>
      <c r="E36587" s="41"/>
    </row>
    <row r="36588" spans="4:5" x14ac:dyDescent="0.2">
      <c r="D36588" s="1"/>
      <c r="E36588" s="41"/>
    </row>
    <row r="36589" spans="4:5" x14ac:dyDescent="0.2">
      <c r="D36589" s="1"/>
      <c r="E36589" s="41"/>
    </row>
    <row r="36590" spans="4:5" x14ac:dyDescent="0.2">
      <c r="D36590" s="1"/>
      <c r="E36590" s="41"/>
    </row>
    <row r="36591" spans="4:5" x14ac:dyDescent="0.2">
      <c r="D36591" s="1"/>
      <c r="E36591" s="41"/>
    </row>
    <row r="36592" spans="4:5" x14ac:dyDescent="0.2">
      <c r="D36592" s="1"/>
      <c r="E36592" s="41"/>
    </row>
    <row r="36593" spans="4:5" x14ac:dyDescent="0.2">
      <c r="D36593" s="1"/>
      <c r="E36593" s="41"/>
    </row>
    <row r="36594" spans="4:5" x14ac:dyDescent="0.2">
      <c r="D36594" s="1"/>
      <c r="E36594" s="41"/>
    </row>
    <row r="36595" spans="4:5" x14ac:dyDescent="0.2">
      <c r="D36595" s="1"/>
      <c r="E36595" s="41"/>
    </row>
    <row r="36596" spans="4:5" x14ac:dyDescent="0.2">
      <c r="D36596" s="1"/>
      <c r="E36596" s="41"/>
    </row>
    <row r="36597" spans="4:5" x14ac:dyDescent="0.2">
      <c r="D36597" s="1"/>
      <c r="E36597" s="41"/>
    </row>
    <row r="36598" spans="4:5" x14ac:dyDescent="0.2">
      <c r="D36598" s="1"/>
      <c r="E36598" s="41"/>
    </row>
    <row r="36599" spans="4:5" x14ac:dyDescent="0.2">
      <c r="D36599" s="1"/>
      <c r="E36599" s="41"/>
    </row>
    <row r="36600" spans="4:5" x14ac:dyDescent="0.2">
      <c r="D36600" s="1"/>
      <c r="E36600" s="41"/>
    </row>
    <row r="36601" spans="4:5" x14ac:dyDescent="0.2">
      <c r="D36601" s="1"/>
      <c r="E36601" s="41"/>
    </row>
    <row r="36602" spans="4:5" x14ac:dyDescent="0.2">
      <c r="D36602" s="1"/>
      <c r="E36602" s="41"/>
    </row>
    <row r="36603" spans="4:5" x14ac:dyDescent="0.2">
      <c r="D36603" s="1"/>
      <c r="E36603" s="41"/>
    </row>
    <row r="36604" spans="4:5" x14ac:dyDescent="0.2">
      <c r="D36604" s="1"/>
      <c r="E36604" s="41"/>
    </row>
    <row r="36605" spans="4:5" x14ac:dyDescent="0.2">
      <c r="D36605" s="1"/>
      <c r="E36605" s="41"/>
    </row>
    <row r="36606" spans="4:5" x14ac:dyDescent="0.2">
      <c r="D36606" s="1"/>
      <c r="E36606" s="41"/>
    </row>
    <row r="36607" spans="4:5" x14ac:dyDescent="0.2">
      <c r="D36607" s="1"/>
      <c r="E36607" s="41"/>
    </row>
    <row r="36608" spans="4:5" x14ac:dyDescent="0.2">
      <c r="D36608" s="1"/>
      <c r="E36608" s="41"/>
    </row>
    <row r="36609" spans="4:5" x14ac:dyDescent="0.2">
      <c r="D36609" s="1"/>
      <c r="E36609" s="41"/>
    </row>
    <row r="36610" spans="4:5" x14ac:dyDescent="0.2">
      <c r="D36610" s="1"/>
      <c r="E36610" s="41"/>
    </row>
    <row r="36611" spans="4:5" x14ac:dyDescent="0.2">
      <c r="D36611" s="1"/>
      <c r="E36611" s="41"/>
    </row>
    <row r="36612" spans="4:5" x14ac:dyDescent="0.2">
      <c r="D36612" s="1"/>
      <c r="E36612" s="41"/>
    </row>
    <row r="36613" spans="4:5" x14ac:dyDescent="0.2">
      <c r="D36613" s="1"/>
      <c r="E36613" s="41"/>
    </row>
    <row r="36614" spans="4:5" x14ac:dyDescent="0.2">
      <c r="D36614" s="1"/>
      <c r="E36614" s="41"/>
    </row>
    <row r="36615" spans="4:5" x14ac:dyDescent="0.2">
      <c r="D36615" s="1"/>
      <c r="E36615" s="41"/>
    </row>
    <row r="36616" spans="4:5" x14ac:dyDescent="0.2">
      <c r="D36616" s="1"/>
      <c r="E36616" s="41"/>
    </row>
    <row r="36617" spans="4:5" x14ac:dyDescent="0.2">
      <c r="D36617" s="1"/>
      <c r="E36617" s="41"/>
    </row>
    <row r="36618" spans="4:5" x14ac:dyDescent="0.2">
      <c r="D36618" s="1"/>
      <c r="E36618" s="41"/>
    </row>
    <row r="36619" spans="4:5" x14ac:dyDescent="0.2">
      <c r="D36619" s="1"/>
      <c r="E36619" s="41"/>
    </row>
    <row r="36620" spans="4:5" x14ac:dyDescent="0.2">
      <c r="D36620" s="1"/>
      <c r="E36620" s="41"/>
    </row>
    <row r="36621" spans="4:5" x14ac:dyDescent="0.2">
      <c r="D36621" s="1"/>
      <c r="E36621" s="41"/>
    </row>
    <row r="36622" spans="4:5" x14ac:dyDescent="0.2">
      <c r="D36622" s="1"/>
      <c r="E36622" s="41"/>
    </row>
    <row r="36623" spans="4:5" x14ac:dyDescent="0.2">
      <c r="D36623" s="1"/>
      <c r="E36623" s="41"/>
    </row>
    <row r="36624" spans="4:5" x14ac:dyDescent="0.2">
      <c r="D36624" s="1"/>
      <c r="E36624" s="41"/>
    </row>
    <row r="36625" spans="4:5" x14ac:dyDescent="0.2">
      <c r="D36625" s="1"/>
      <c r="E36625" s="41"/>
    </row>
    <row r="36626" spans="4:5" x14ac:dyDescent="0.2">
      <c r="D36626" s="1"/>
      <c r="E36626" s="41"/>
    </row>
    <row r="36627" spans="4:5" x14ac:dyDescent="0.2">
      <c r="D36627" s="1"/>
      <c r="E36627" s="41"/>
    </row>
    <row r="36628" spans="4:5" x14ac:dyDescent="0.2">
      <c r="D36628" s="1"/>
      <c r="E36628" s="41"/>
    </row>
    <row r="36629" spans="4:5" x14ac:dyDescent="0.2">
      <c r="D36629" s="1"/>
      <c r="E36629" s="41"/>
    </row>
    <row r="36630" spans="4:5" x14ac:dyDescent="0.2">
      <c r="D36630" s="1"/>
      <c r="E36630" s="41"/>
    </row>
    <row r="36631" spans="4:5" x14ac:dyDescent="0.2">
      <c r="D36631" s="1"/>
      <c r="E36631" s="41"/>
    </row>
    <row r="36632" spans="4:5" x14ac:dyDescent="0.2">
      <c r="D36632" s="1"/>
      <c r="E36632" s="41"/>
    </row>
    <row r="36633" spans="4:5" x14ac:dyDescent="0.2">
      <c r="D36633" s="1"/>
      <c r="E36633" s="41"/>
    </row>
    <row r="36634" spans="4:5" x14ac:dyDescent="0.2">
      <c r="D36634" s="1"/>
      <c r="E36634" s="41"/>
    </row>
    <row r="36635" spans="4:5" x14ac:dyDescent="0.2">
      <c r="D36635" s="1"/>
      <c r="E36635" s="41"/>
    </row>
    <row r="36636" spans="4:5" x14ac:dyDescent="0.2">
      <c r="D36636" s="1"/>
      <c r="E36636" s="41"/>
    </row>
    <row r="36637" spans="4:5" x14ac:dyDescent="0.2">
      <c r="D36637" s="1"/>
      <c r="E36637" s="41"/>
    </row>
    <row r="36638" spans="4:5" x14ac:dyDescent="0.2">
      <c r="D36638" s="1"/>
      <c r="E36638" s="41"/>
    </row>
    <row r="36639" spans="4:5" x14ac:dyDescent="0.2">
      <c r="D36639" s="1"/>
      <c r="E36639" s="41"/>
    </row>
    <row r="36640" spans="4:5" x14ac:dyDescent="0.2">
      <c r="D36640" s="1"/>
      <c r="E36640" s="41"/>
    </row>
    <row r="36641" spans="4:5" x14ac:dyDescent="0.2">
      <c r="D36641" s="1"/>
      <c r="E36641" s="41"/>
    </row>
    <row r="36642" spans="4:5" x14ac:dyDescent="0.2">
      <c r="D36642" s="1"/>
      <c r="E36642" s="41"/>
    </row>
    <row r="36643" spans="4:5" x14ac:dyDescent="0.2">
      <c r="D36643" s="1"/>
      <c r="E36643" s="41"/>
    </row>
    <row r="36644" spans="4:5" x14ac:dyDescent="0.2">
      <c r="D36644" s="1"/>
      <c r="E36644" s="41"/>
    </row>
    <row r="36645" spans="4:5" x14ac:dyDescent="0.2">
      <c r="D36645" s="1"/>
      <c r="E36645" s="41"/>
    </row>
    <row r="36646" spans="4:5" x14ac:dyDescent="0.2">
      <c r="D36646" s="1"/>
      <c r="E36646" s="41"/>
    </row>
    <row r="36647" spans="4:5" x14ac:dyDescent="0.2">
      <c r="D36647" s="1"/>
      <c r="E36647" s="41"/>
    </row>
    <row r="36648" spans="4:5" x14ac:dyDescent="0.2">
      <c r="D36648" s="1"/>
      <c r="E36648" s="41"/>
    </row>
    <row r="36649" spans="4:5" x14ac:dyDescent="0.2">
      <c r="D36649" s="1"/>
      <c r="E36649" s="41"/>
    </row>
    <row r="36650" spans="4:5" x14ac:dyDescent="0.2">
      <c r="D36650" s="1"/>
      <c r="E36650" s="41"/>
    </row>
    <row r="36651" spans="4:5" x14ac:dyDescent="0.2">
      <c r="D36651" s="1"/>
      <c r="E36651" s="41"/>
    </row>
    <row r="36652" spans="4:5" x14ac:dyDescent="0.2">
      <c r="D36652" s="1"/>
      <c r="E36652" s="41"/>
    </row>
    <row r="36653" spans="4:5" x14ac:dyDescent="0.2">
      <c r="D36653" s="1"/>
      <c r="E36653" s="41"/>
    </row>
    <row r="36654" spans="4:5" x14ac:dyDescent="0.2">
      <c r="D36654" s="1"/>
      <c r="E36654" s="41"/>
    </row>
    <row r="36655" spans="4:5" x14ac:dyDescent="0.2">
      <c r="D36655" s="1"/>
      <c r="E36655" s="41"/>
    </row>
    <row r="36656" spans="4:5" x14ac:dyDescent="0.2">
      <c r="D36656" s="1"/>
      <c r="E36656" s="41"/>
    </row>
    <row r="36657" spans="4:5" x14ac:dyDescent="0.2">
      <c r="D36657" s="1"/>
      <c r="E36657" s="41"/>
    </row>
    <row r="36658" spans="4:5" x14ac:dyDescent="0.2">
      <c r="D36658" s="1"/>
      <c r="E36658" s="41"/>
    </row>
    <row r="36659" spans="4:5" x14ac:dyDescent="0.2">
      <c r="D36659" s="1"/>
      <c r="E36659" s="41"/>
    </row>
    <row r="36660" spans="4:5" x14ac:dyDescent="0.2">
      <c r="D36660" s="1"/>
      <c r="E36660" s="41"/>
    </row>
    <row r="36661" spans="4:5" x14ac:dyDescent="0.2">
      <c r="D36661" s="1"/>
      <c r="E36661" s="41"/>
    </row>
    <row r="36662" spans="4:5" x14ac:dyDescent="0.2">
      <c r="D36662" s="1"/>
      <c r="E36662" s="41"/>
    </row>
    <row r="36663" spans="4:5" x14ac:dyDescent="0.2">
      <c r="D36663" s="1"/>
      <c r="E36663" s="41"/>
    </row>
    <row r="36664" spans="4:5" x14ac:dyDescent="0.2">
      <c r="D36664" s="1"/>
      <c r="E36664" s="41"/>
    </row>
    <row r="36665" spans="4:5" x14ac:dyDescent="0.2">
      <c r="D36665" s="1"/>
      <c r="E36665" s="41"/>
    </row>
    <row r="36666" spans="4:5" x14ac:dyDescent="0.2">
      <c r="D36666" s="1"/>
      <c r="E36666" s="41"/>
    </row>
    <row r="36667" spans="4:5" x14ac:dyDescent="0.2">
      <c r="D36667" s="1"/>
      <c r="E36667" s="41"/>
    </row>
    <row r="36668" spans="4:5" x14ac:dyDescent="0.2">
      <c r="D36668" s="1"/>
      <c r="E36668" s="41"/>
    </row>
    <row r="36669" spans="4:5" x14ac:dyDescent="0.2">
      <c r="D36669" s="1"/>
      <c r="E36669" s="41"/>
    </row>
    <row r="36670" spans="4:5" x14ac:dyDescent="0.2">
      <c r="D36670" s="1"/>
      <c r="E36670" s="41"/>
    </row>
    <row r="36671" spans="4:5" x14ac:dyDescent="0.2">
      <c r="D36671" s="1"/>
      <c r="E36671" s="41"/>
    </row>
    <row r="36672" spans="4:5" x14ac:dyDescent="0.2">
      <c r="D36672" s="1"/>
      <c r="E36672" s="41"/>
    </row>
    <row r="36673" spans="4:5" x14ac:dyDescent="0.2">
      <c r="D36673" s="1"/>
      <c r="E36673" s="41"/>
    </row>
    <row r="36674" spans="4:5" x14ac:dyDescent="0.2">
      <c r="D36674" s="1"/>
      <c r="E36674" s="41"/>
    </row>
    <row r="36675" spans="4:5" x14ac:dyDescent="0.2">
      <c r="D36675" s="1"/>
      <c r="E36675" s="41"/>
    </row>
    <row r="36676" spans="4:5" x14ac:dyDescent="0.2">
      <c r="D36676" s="1"/>
      <c r="E36676" s="41"/>
    </row>
    <row r="36677" spans="4:5" x14ac:dyDescent="0.2">
      <c r="D36677" s="1"/>
      <c r="E36677" s="41"/>
    </row>
    <row r="36678" spans="4:5" x14ac:dyDescent="0.2">
      <c r="D36678" s="1"/>
      <c r="E36678" s="41"/>
    </row>
    <row r="36679" spans="4:5" x14ac:dyDescent="0.2">
      <c r="D36679" s="1"/>
      <c r="E36679" s="41"/>
    </row>
    <row r="36680" spans="4:5" x14ac:dyDescent="0.2">
      <c r="D36680" s="1"/>
      <c r="E36680" s="41"/>
    </row>
    <row r="36681" spans="4:5" x14ac:dyDescent="0.2">
      <c r="D36681" s="1"/>
      <c r="E36681" s="41"/>
    </row>
    <row r="36682" spans="4:5" x14ac:dyDescent="0.2">
      <c r="D36682" s="1"/>
      <c r="E36682" s="41"/>
    </row>
    <row r="36683" spans="4:5" x14ac:dyDescent="0.2">
      <c r="D36683" s="1"/>
      <c r="E36683" s="41"/>
    </row>
    <row r="36684" spans="4:5" x14ac:dyDescent="0.2">
      <c r="D36684" s="1"/>
      <c r="E36684" s="41"/>
    </row>
    <row r="36685" spans="4:5" x14ac:dyDescent="0.2">
      <c r="D36685" s="1"/>
      <c r="E36685" s="41"/>
    </row>
    <row r="36686" spans="4:5" x14ac:dyDescent="0.2">
      <c r="D36686" s="1"/>
      <c r="E36686" s="41"/>
    </row>
    <row r="36687" spans="4:5" x14ac:dyDescent="0.2">
      <c r="D36687" s="1"/>
      <c r="E36687" s="41"/>
    </row>
    <row r="36688" spans="4:5" x14ac:dyDescent="0.2">
      <c r="D36688" s="1"/>
      <c r="E36688" s="41"/>
    </row>
    <row r="36689" spans="4:5" x14ac:dyDescent="0.2">
      <c r="D36689" s="1"/>
      <c r="E36689" s="41"/>
    </row>
    <row r="36690" spans="4:5" x14ac:dyDescent="0.2">
      <c r="D36690" s="1"/>
      <c r="E36690" s="41"/>
    </row>
    <row r="36691" spans="4:5" x14ac:dyDescent="0.2">
      <c r="D36691" s="1"/>
      <c r="E36691" s="41"/>
    </row>
    <row r="36692" spans="4:5" x14ac:dyDescent="0.2">
      <c r="D36692" s="1"/>
      <c r="E36692" s="41"/>
    </row>
    <row r="36693" spans="4:5" x14ac:dyDescent="0.2">
      <c r="D36693" s="1"/>
      <c r="E36693" s="41"/>
    </row>
    <row r="36694" spans="4:5" x14ac:dyDescent="0.2">
      <c r="D36694" s="1"/>
      <c r="E36694" s="41"/>
    </row>
    <row r="36695" spans="4:5" x14ac:dyDescent="0.2">
      <c r="D36695" s="1"/>
      <c r="E36695" s="41"/>
    </row>
    <row r="36696" spans="4:5" x14ac:dyDescent="0.2">
      <c r="D36696" s="1"/>
      <c r="E36696" s="41"/>
    </row>
    <row r="36697" spans="4:5" x14ac:dyDescent="0.2">
      <c r="D36697" s="1"/>
      <c r="E36697" s="41"/>
    </row>
    <row r="36698" spans="4:5" x14ac:dyDescent="0.2">
      <c r="D36698" s="1"/>
      <c r="E36698" s="41"/>
    </row>
    <row r="36699" spans="4:5" x14ac:dyDescent="0.2">
      <c r="D36699" s="1"/>
      <c r="E36699" s="41"/>
    </row>
    <row r="36700" spans="4:5" x14ac:dyDescent="0.2">
      <c r="D36700" s="1"/>
      <c r="E36700" s="41"/>
    </row>
    <row r="36701" spans="4:5" x14ac:dyDescent="0.2">
      <c r="D36701" s="1"/>
      <c r="E36701" s="41"/>
    </row>
    <row r="36702" spans="4:5" x14ac:dyDescent="0.2">
      <c r="D36702" s="1"/>
      <c r="E36702" s="41"/>
    </row>
    <row r="36703" spans="4:5" x14ac:dyDescent="0.2">
      <c r="D36703" s="1"/>
      <c r="E36703" s="41"/>
    </row>
    <row r="36704" spans="4:5" x14ac:dyDescent="0.2">
      <c r="D36704" s="1"/>
      <c r="E36704" s="41"/>
    </row>
    <row r="36705" spans="4:5" x14ac:dyDescent="0.2">
      <c r="D36705" s="1"/>
      <c r="E36705" s="41"/>
    </row>
    <row r="36706" spans="4:5" x14ac:dyDescent="0.2">
      <c r="D36706" s="1"/>
      <c r="E36706" s="41"/>
    </row>
    <row r="36707" spans="4:5" x14ac:dyDescent="0.2">
      <c r="D36707" s="1"/>
      <c r="E36707" s="41"/>
    </row>
    <row r="36708" spans="4:5" x14ac:dyDescent="0.2">
      <c r="D36708" s="1"/>
      <c r="E36708" s="41"/>
    </row>
    <row r="36709" spans="4:5" x14ac:dyDescent="0.2">
      <c r="D36709" s="1"/>
      <c r="E36709" s="41"/>
    </row>
    <row r="36710" spans="4:5" x14ac:dyDescent="0.2">
      <c r="D36710" s="1"/>
      <c r="E36710" s="41"/>
    </row>
    <row r="36711" spans="4:5" x14ac:dyDescent="0.2">
      <c r="D36711" s="1"/>
      <c r="E36711" s="41"/>
    </row>
    <row r="36712" spans="4:5" x14ac:dyDescent="0.2">
      <c r="D36712" s="1"/>
      <c r="E36712" s="41"/>
    </row>
    <row r="36713" spans="4:5" x14ac:dyDescent="0.2">
      <c r="D36713" s="1"/>
      <c r="E36713" s="41"/>
    </row>
    <row r="36714" spans="4:5" x14ac:dyDescent="0.2">
      <c r="D36714" s="1"/>
      <c r="E36714" s="41"/>
    </row>
    <row r="36715" spans="4:5" x14ac:dyDescent="0.2">
      <c r="D36715" s="1"/>
      <c r="E36715" s="41"/>
    </row>
    <row r="36716" spans="4:5" x14ac:dyDescent="0.2">
      <c r="D36716" s="1"/>
      <c r="E36716" s="41"/>
    </row>
    <row r="36717" spans="4:5" x14ac:dyDescent="0.2">
      <c r="D36717" s="1"/>
      <c r="E36717" s="41"/>
    </row>
    <row r="36718" spans="4:5" x14ac:dyDescent="0.2">
      <c r="D36718" s="1"/>
      <c r="E36718" s="41"/>
    </row>
    <row r="36719" spans="4:5" x14ac:dyDescent="0.2">
      <c r="D36719" s="1"/>
      <c r="E36719" s="41"/>
    </row>
    <row r="36720" spans="4:5" x14ac:dyDescent="0.2">
      <c r="D36720" s="1"/>
      <c r="E36720" s="41"/>
    </row>
    <row r="36721" spans="4:5" x14ac:dyDescent="0.2">
      <c r="D36721" s="1"/>
      <c r="E36721" s="41"/>
    </row>
    <row r="36722" spans="4:5" x14ac:dyDescent="0.2">
      <c r="D36722" s="1"/>
      <c r="E36722" s="41"/>
    </row>
    <row r="36723" spans="4:5" x14ac:dyDescent="0.2">
      <c r="D36723" s="1"/>
      <c r="E36723" s="41"/>
    </row>
    <row r="36724" spans="4:5" x14ac:dyDescent="0.2">
      <c r="D36724" s="1"/>
      <c r="E36724" s="41"/>
    </row>
    <row r="36725" spans="4:5" x14ac:dyDescent="0.2">
      <c r="D36725" s="1"/>
      <c r="E36725" s="41"/>
    </row>
    <row r="36726" spans="4:5" x14ac:dyDescent="0.2">
      <c r="D36726" s="1"/>
      <c r="E36726" s="41"/>
    </row>
    <row r="36727" spans="4:5" x14ac:dyDescent="0.2">
      <c r="D36727" s="1"/>
      <c r="E36727" s="41"/>
    </row>
    <row r="36728" spans="4:5" x14ac:dyDescent="0.2">
      <c r="D36728" s="1"/>
      <c r="E36728" s="41"/>
    </row>
    <row r="36729" spans="4:5" x14ac:dyDescent="0.2">
      <c r="D36729" s="1"/>
      <c r="E36729" s="41"/>
    </row>
    <row r="36730" spans="4:5" x14ac:dyDescent="0.2">
      <c r="D36730" s="1"/>
      <c r="E36730" s="41"/>
    </row>
    <row r="36731" spans="4:5" x14ac:dyDescent="0.2">
      <c r="D36731" s="1"/>
      <c r="E36731" s="41"/>
    </row>
    <row r="36732" spans="4:5" x14ac:dyDescent="0.2">
      <c r="D36732" s="1"/>
      <c r="E36732" s="41"/>
    </row>
    <row r="36733" spans="4:5" x14ac:dyDescent="0.2">
      <c r="D36733" s="1"/>
      <c r="E36733" s="41"/>
    </row>
    <row r="36734" spans="4:5" x14ac:dyDescent="0.2">
      <c r="D36734" s="1"/>
      <c r="E36734" s="41"/>
    </row>
    <row r="36735" spans="4:5" x14ac:dyDescent="0.2">
      <c r="D36735" s="1"/>
      <c r="E36735" s="41"/>
    </row>
    <row r="36736" spans="4:5" x14ac:dyDescent="0.2">
      <c r="D36736" s="1"/>
      <c r="E36736" s="41"/>
    </row>
    <row r="36737" spans="4:5" x14ac:dyDescent="0.2">
      <c r="D36737" s="1"/>
      <c r="E36737" s="41"/>
    </row>
    <row r="36738" spans="4:5" x14ac:dyDescent="0.2">
      <c r="D36738" s="1"/>
      <c r="E36738" s="41"/>
    </row>
    <row r="36739" spans="4:5" x14ac:dyDescent="0.2">
      <c r="D36739" s="1"/>
      <c r="E36739" s="41"/>
    </row>
    <row r="36740" spans="4:5" x14ac:dyDescent="0.2">
      <c r="D36740" s="1"/>
      <c r="E36740" s="41"/>
    </row>
    <row r="36741" spans="4:5" x14ac:dyDescent="0.2">
      <c r="D36741" s="1"/>
      <c r="E36741" s="41"/>
    </row>
    <row r="36742" spans="4:5" x14ac:dyDescent="0.2">
      <c r="D36742" s="1"/>
      <c r="E36742" s="41"/>
    </row>
    <row r="36743" spans="4:5" x14ac:dyDescent="0.2">
      <c r="D36743" s="1"/>
      <c r="E36743" s="41"/>
    </row>
    <row r="36744" spans="4:5" x14ac:dyDescent="0.2">
      <c r="D36744" s="1"/>
      <c r="E36744" s="41"/>
    </row>
    <row r="36745" spans="4:5" x14ac:dyDescent="0.2">
      <c r="D36745" s="1"/>
      <c r="E36745" s="41"/>
    </row>
    <row r="36746" spans="4:5" x14ac:dyDescent="0.2">
      <c r="D36746" s="1"/>
      <c r="E36746" s="41"/>
    </row>
    <row r="36747" spans="4:5" x14ac:dyDescent="0.2">
      <c r="D36747" s="1"/>
      <c r="E36747" s="41"/>
    </row>
    <row r="36748" spans="4:5" x14ac:dyDescent="0.2">
      <c r="D36748" s="1"/>
      <c r="E36748" s="41"/>
    </row>
    <row r="36749" spans="4:5" x14ac:dyDescent="0.2">
      <c r="D36749" s="1"/>
      <c r="E36749" s="41"/>
    </row>
    <row r="36750" spans="4:5" x14ac:dyDescent="0.2">
      <c r="D36750" s="1"/>
      <c r="E36750" s="41"/>
    </row>
    <row r="36751" spans="4:5" x14ac:dyDescent="0.2">
      <c r="D36751" s="1"/>
      <c r="E36751" s="41"/>
    </row>
    <row r="36752" spans="4:5" x14ac:dyDescent="0.2">
      <c r="D36752" s="1"/>
      <c r="E36752" s="41"/>
    </row>
    <row r="36753" spans="4:5" x14ac:dyDescent="0.2">
      <c r="D36753" s="1"/>
      <c r="E36753" s="41"/>
    </row>
    <row r="36754" spans="4:5" x14ac:dyDescent="0.2">
      <c r="D36754" s="1"/>
      <c r="E36754" s="41"/>
    </row>
    <row r="36755" spans="4:5" x14ac:dyDescent="0.2">
      <c r="D36755" s="1"/>
      <c r="E36755" s="41"/>
    </row>
    <row r="36756" spans="4:5" x14ac:dyDescent="0.2">
      <c r="D36756" s="1"/>
      <c r="E36756" s="41"/>
    </row>
    <row r="36757" spans="4:5" x14ac:dyDescent="0.2">
      <c r="D36757" s="1"/>
      <c r="E36757" s="41"/>
    </row>
    <row r="36758" spans="4:5" x14ac:dyDescent="0.2">
      <c r="D36758" s="1"/>
      <c r="E36758" s="41"/>
    </row>
    <row r="36759" spans="4:5" x14ac:dyDescent="0.2">
      <c r="D36759" s="1"/>
      <c r="E36759" s="41"/>
    </row>
    <row r="36760" spans="4:5" x14ac:dyDescent="0.2">
      <c r="D36760" s="1"/>
      <c r="E36760" s="41"/>
    </row>
    <row r="36761" spans="4:5" x14ac:dyDescent="0.2">
      <c r="D36761" s="1"/>
      <c r="E36761" s="41"/>
    </row>
    <row r="36762" spans="4:5" x14ac:dyDescent="0.2">
      <c r="D36762" s="1"/>
      <c r="E36762" s="41"/>
    </row>
    <row r="36763" spans="4:5" x14ac:dyDescent="0.2">
      <c r="D36763" s="1"/>
      <c r="E36763" s="41"/>
    </row>
    <row r="36764" spans="4:5" x14ac:dyDescent="0.2">
      <c r="D36764" s="1"/>
      <c r="E36764" s="41"/>
    </row>
    <row r="36765" spans="4:5" x14ac:dyDescent="0.2">
      <c r="D36765" s="1"/>
      <c r="E36765" s="41"/>
    </row>
    <row r="36766" spans="4:5" x14ac:dyDescent="0.2">
      <c r="D36766" s="1"/>
      <c r="E36766" s="41"/>
    </row>
    <row r="36767" spans="4:5" x14ac:dyDescent="0.2">
      <c r="D36767" s="1"/>
      <c r="E36767" s="41"/>
    </row>
    <row r="36768" spans="4:5" x14ac:dyDescent="0.2">
      <c r="D36768" s="1"/>
      <c r="E36768" s="41"/>
    </row>
    <row r="36769" spans="4:5" x14ac:dyDescent="0.2">
      <c r="D36769" s="1"/>
      <c r="E36769" s="41"/>
    </row>
    <row r="36770" spans="4:5" x14ac:dyDescent="0.2">
      <c r="D36770" s="1"/>
      <c r="E36770" s="41"/>
    </row>
    <row r="36771" spans="4:5" x14ac:dyDescent="0.2">
      <c r="D36771" s="1"/>
      <c r="E36771" s="41"/>
    </row>
    <row r="36772" spans="4:5" x14ac:dyDescent="0.2">
      <c r="D36772" s="1"/>
      <c r="E36772" s="41"/>
    </row>
    <row r="36773" spans="4:5" x14ac:dyDescent="0.2">
      <c r="D36773" s="1"/>
      <c r="E36773" s="41"/>
    </row>
    <row r="36774" spans="4:5" x14ac:dyDescent="0.2">
      <c r="D36774" s="1"/>
      <c r="E36774" s="41"/>
    </row>
    <row r="36775" spans="4:5" x14ac:dyDescent="0.2">
      <c r="D36775" s="1"/>
      <c r="E36775" s="41"/>
    </row>
    <row r="36776" spans="4:5" x14ac:dyDescent="0.2">
      <c r="D36776" s="1"/>
      <c r="E36776" s="41"/>
    </row>
    <row r="36777" spans="4:5" x14ac:dyDescent="0.2">
      <c r="D36777" s="1"/>
      <c r="E36777" s="41"/>
    </row>
    <row r="36778" spans="4:5" x14ac:dyDescent="0.2">
      <c r="D36778" s="1"/>
      <c r="E36778" s="41"/>
    </row>
    <row r="36779" spans="4:5" x14ac:dyDescent="0.2">
      <c r="D36779" s="1"/>
      <c r="E36779" s="41"/>
    </row>
    <row r="36780" spans="4:5" x14ac:dyDescent="0.2">
      <c r="D36780" s="1"/>
      <c r="E36780" s="41"/>
    </row>
    <row r="36781" spans="4:5" x14ac:dyDescent="0.2">
      <c r="D36781" s="1"/>
      <c r="E36781" s="41"/>
    </row>
    <row r="36782" spans="4:5" x14ac:dyDescent="0.2">
      <c r="D36782" s="1"/>
      <c r="E36782" s="41"/>
    </row>
    <row r="36783" spans="4:5" x14ac:dyDescent="0.2">
      <c r="D36783" s="1"/>
      <c r="E36783" s="41"/>
    </row>
    <row r="36784" spans="4:5" x14ac:dyDescent="0.2">
      <c r="D36784" s="1"/>
      <c r="E36784" s="41"/>
    </row>
    <row r="36785" spans="4:5" x14ac:dyDescent="0.2">
      <c r="D36785" s="1"/>
      <c r="E36785" s="41"/>
    </row>
    <row r="36786" spans="4:5" x14ac:dyDescent="0.2">
      <c r="D36786" s="1"/>
      <c r="E36786" s="41"/>
    </row>
    <row r="36787" spans="4:5" x14ac:dyDescent="0.2">
      <c r="D36787" s="1"/>
      <c r="E36787" s="41"/>
    </row>
    <row r="36788" spans="4:5" x14ac:dyDescent="0.2">
      <c r="D36788" s="1"/>
      <c r="E36788" s="41"/>
    </row>
    <row r="36789" spans="4:5" x14ac:dyDescent="0.2">
      <c r="D36789" s="1"/>
      <c r="E36789" s="41"/>
    </row>
    <row r="36790" spans="4:5" x14ac:dyDescent="0.2">
      <c r="D36790" s="1"/>
      <c r="E36790" s="41"/>
    </row>
    <row r="36791" spans="4:5" x14ac:dyDescent="0.2">
      <c r="D36791" s="1"/>
      <c r="E36791" s="41"/>
    </row>
    <row r="36792" spans="4:5" x14ac:dyDescent="0.2">
      <c r="D36792" s="1"/>
      <c r="E36792" s="41"/>
    </row>
    <row r="36793" spans="4:5" x14ac:dyDescent="0.2">
      <c r="D36793" s="1"/>
      <c r="E36793" s="41"/>
    </row>
    <row r="36794" spans="4:5" x14ac:dyDescent="0.2">
      <c r="D36794" s="1"/>
      <c r="E36794" s="41"/>
    </row>
    <row r="36795" spans="4:5" x14ac:dyDescent="0.2">
      <c r="D36795" s="1"/>
      <c r="E36795" s="41"/>
    </row>
    <row r="36796" spans="4:5" x14ac:dyDescent="0.2">
      <c r="D36796" s="1"/>
      <c r="E36796" s="41"/>
    </row>
    <row r="36797" spans="4:5" x14ac:dyDescent="0.2">
      <c r="D36797" s="1"/>
      <c r="E36797" s="41"/>
    </row>
    <row r="36798" spans="4:5" x14ac:dyDescent="0.2">
      <c r="D36798" s="1"/>
      <c r="E36798" s="41"/>
    </row>
    <row r="36799" spans="4:5" x14ac:dyDescent="0.2">
      <c r="D36799" s="1"/>
      <c r="E36799" s="41"/>
    </row>
    <row r="36800" spans="4:5" x14ac:dyDescent="0.2">
      <c r="D36800" s="1"/>
      <c r="E36800" s="41"/>
    </row>
    <row r="36801" spans="4:5" x14ac:dyDescent="0.2">
      <c r="D36801" s="1"/>
      <c r="E36801" s="41"/>
    </row>
    <row r="36802" spans="4:5" x14ac:dyDescent="0.2">
      <c r="D36802" s="1"/>
      <c r="E36802" s="41"/>
    </row>
    <row r="36803" spans="4:5" x14ac:dyDescent="0.2">
      <c r="D36803" s="1"/>
      <c r="E36803" s="41"/>
    </row>
    <row r="36804" spans="4:5" x14ac:dyDescent="0.2">
      <c r="D36804" s="1"/>
      <c r="E36804" s="41"/>
    </row>
    <row r="36805" spans="4:5" x14ac:dyDescent="0.2">
      <c r="D36805" s="1"/>
      <c r="E36805" s="41"/>
    </row>
    <row r="36806" spans="4:5" x14ac:dyDescent="0.2">
      <c r="D36806" s="1"/>
      <c r="E36806" s="41"/>
    </row>
    <row r="36807" spans="4:5" x14ac:dyDescent="0.2">
      <c r="D36807" s="1"/>
      <c r="E36807" s="41"/>
    </row>
    <row r="36808" spans="4:5" x14ac:dyDescent="0.2">
      <c r="D36808" s="1"/>
      <c r="E36808" s="41"/>
    </row>
    <row r="36809" spans="4:5" x14ac:dyDescent="0.2">
      <c r="D36809" s="1"/>
      <c r="E36809" s="41"/>
    </row>
    <row r="36810" spans="4:5" x14ac:dyDescent="0.2">
      <c r="D36810" s="1"/>
      <c r="E36810" s="41"/>
    </row>
    <row r="36811" spans="4:5" x14ac:dyDescent="0.2">
      <c r="D36811" s="1"/>
      <c r="E36811" s="41"/>
    </row>
    <row r="36812" spans="4:5" x14ac:dyDescent="0.2">
      <c r="D36812" s="1"/>
      <c r="E36812" s="41"/>
    </row>
    <row r="36813" spans="4:5" x14ac:dyDescent="0.2">
      <c r="D36813" s="1"/>
      <c r="E36813" s="41"/>
    </row>
    <row r="36814" spans="4:5" x14ac:dyDescent="0.2">
      <c r="D36814" s="1"/>
      <c r="E36814" s="41"/>
    </row>
    <row r="36815" spans="4:5" x14ac:dyDescent="0.2">
      <c r="D36815" s="1"/>
      <c r="E36815" s="41"/>
    </row>
    <row r="36816" spans="4:5" x14ac:dyDescent="0.2">
      <c r="D36816" s="1"/>
      <c r="E36816" s="41"/>
    </row>
    <row r="36817" spans="4:5" x14ac:dyDescent="0.2">
      <c r="D36817" s="1"/>
      <c r="E36817" s="41"/>
    </row>
    <row r="36818" spans="4:5" x14ac:dyDescent="0.2">
      <c r="D36818" s="1"/>
      <c r="E36818" s="41"/>
    </row>
    <row r="36819" spans="4:5" x14ac:dyDescent="0.2">
      <c r="D36819" s="1"/>
      <c r="E36819" s="41"/>
    </row>
    <row r="36820" spans="4:5" x14ac:dyDescent="0.2">
      <c r="D36820" s="1"/>
      <c r="E36820" s="41"/>
    </row>
    <row r="36821" spans="4:5" x14ac:dyDescent="0.2">
      <c r="D36821" s="1"/>
      <c r="E36821" s="41"/>
    </row>
    <row r="36822" spans="4:5" x14ac:dyDescent="0.2">
      <c r="D36822" s="1"/>
      <c r="E36822" s="41"/>
    </row>
    <row r="36823" spans="4:5" x14ac:dyDescent="0.2">
      <c r="D36823" s="1"/>
      <c r="E36823" s="41"/>
    </row>
    <row r="36824" spans="4:5" x14ac:dyDescent="0.2">
      <c r="D36824" s="1"/>
      <c r="E36824" s="41"/>
    </row>
    <row r="36825" spans="4:5" x14ac:dyDescent="0.2">
      <c r="D36825" s="1"/>
      <c r="E36825" s="41"/>
    </row>
    <row r="36826" spans="4:5" x14ac:dyDescent="0.2">
      <c r="D36826" s="1"/>
      <c r="E36826" s="41"/>
    </row>
    <row r="36827" spans="4:5" x14ac:dyDescent="0.2">
      <c r="D36827" s="1"/>
      <c r="E36827" s="41"/>
    </row>
    <row r="36828" spans="4:5" x14ac:dyDescent="0.2">
      <c r="D36828" s="1"/>
      <c r="E36828" s="41"/>
    </row>
    <row r="36829" spans="4:5" x14ac:dyDescent="0.2">
      <c r="D36829" s="1"/>
      <c r="E36829" s="41"/>
    </row>
    <row r="36830" spans="4:5" x14ac:dyDescent="0.2">
      <c r="D36830" s="1"/>
      <c r="E36830" s="41"/>
    </row>
    <row r="36831" spans="4:5" x14ac:dyDescent="0.2">
      <c r="D36831" s="1"/>
      <c r="E36831" s="41"/>
    </row>
    <row r="36832" spans="4:5" x14ac:dyDescent="0.2">
      <c r="D36832" s="1"/>
      <c r="E36832" s="41"/>
    </row>
    <row r="36833" spans="4:5" x14ac:dyDescent="0.2">
      <c r="D36833" s="1"/>
      <c r="E36833" s="41"/>
    </row>
    <row r="36834" spans="4:5" x14ac:dyDescent="0.2">
      <c r="D36834" s="1"/>
      <c r="E36834" s="41"/>
    </row>
    <row r="36835" spans="4:5" x14ac:dyDescent="0.2">
      <c r="D36835" s="1"/>
      <c r="E36835" s="41"/>
    </row>
    <row r="36836" spans="4:5" x14ac:dyDescent="0.2">
      <c r="D36836" s="1"/>
      <c r="E36836" s="41"/>
    </row>
    <row r="36837" spans="4:5" x14ac:dyDescent="0.2">
      <c r="D36837" s="1"/>
      <c r="E36837" s="41"/>
    </row>
    <row r="36838" spans="4:5" x14ac:dyDescent="0.2">
      <c r="D36838" s="1"/>
      <c r="E36838" s="41"/>
    </row>
    <row r="36839" spans="4:5" x14ac:dyDescent="0.2">
      <c r="D36839" s="1"/>
      <c r="E36839" s="41"/>
    </row>
    <row r="36840" spans="4:5" x14ac:dyDescent="0.2">
      <c r="D36840" s="1"/>
      <c r="E36840" s="41"/>
    </row>
    <row r="36841" spans="4:5" x14ac:dyDescent="0.2">
      <c r="D36841" s="1"/>
      <c r="E36841" s="41"/>
    </row>
    <row r="36842" spans="4:5" x14ac:dyDescent="0.2">
      <c r="D36842" s="1"/>
      <c r="E36842" s="41"/>
    </row>
    <row r="36843" spans="4:5" x14ac:dyDescent="0.2">
      <c r="D36843" s="1"/>
      <c r="E36843" s="41"/>
    </row>
    <row r="36844" spans="4:5" x14ac:dyDescent="0.2">
      <c r="D36844" s="1"/>
      <c r="E36844" s="41"/>
    </row>
    <row r="36845" spans="4:5" x14ac:dyDescent="0.2">
      <c r="D36845" s="1"/>
      <c r="E36845" s="41"/>
    </row>
    <row r="36846" spans="4:5" x14ac:dyDescent="0.2">
      <c r="D36846" s="1"/>
      <c r="E36846" s="41"/>
    </row>
    <row r="36847" spans="4:5" x14ac:dyDescent="0.2">
      <c r="D36847" s="1"/>
      <c r="E36847" s="41"/>
    </row>
    <row r="36848" spans="4:5" x14ac:dyDescent="0.2">
      <c r="D36848" s="1"/>
      <c r="E36848" s="41"/>
    </row>
    <row r="36849" spans="4:5" x14ac:dyDescent="0.2">
      <c r="D36849" s="1"/>
      <c r="E36849" s="41"/>
    </row>
    <row r="36850" spans="4:5" x14ac:dyDescent="0.2">
      <c r="D36850" s="1"/>
      <c r="E36850" s="41"/>
    </row>
    <row r="36851" spans="4:5" x14ac:dyDescent="0.2">
      <c r="D36851" s="1"/>
      <c r="E36851" s="41"/>
    </row>
    <row r="36852" spans="4:5" x14ac:dyDescent="0.2">
      <c r="D36852" s="1"/>
      <c r="E36852" s="41"/>
    </row>
    <row r="36853" spans="4:5" x14ac:dyDescent="0.2">
      <c r="D36853" s="1"/>
      <c r="E36853" s="41"/>
    </row>
    <row r="36854" spans="4:5" x14ac:dyDescent="0.2">
      <c r="D36854" s="1"/>
      <c r="E36854" s="41"/>
    </row>
    <row r="36855" spans="4:5" x14ac:dyDescent="0.2">
      <c r="D36855" s="1"/>
      <c r="E36855" s="41"/>
    </row>
    <row r="36856" spans="4:5" x14ac:dyDescent="0.2">
      <c r="D36856" s="1"/>
      <c r="E36856" s="41"/>
    </row>
    <row r="36857" spans="4:5" x14ac:dyDescent="0.2">
      <c r="D36857" s="1"/>
      <c r="E36857" s="41"/>
    </row>
    <row r="36858" spans="4:5" x14ac:dyDescent="0.2">
      <c r="D36858" s="1"/>
      <c r="E36858" s="41"/>
    </row>
    <row r="36859" spans="4:5" x14ac:dyDescent="0.2">
      <c r="D36859" s="1"/>
      <c r="E36859" s="41"/>
    </row>
    <row r="36860" spans="4:5" x14ac:dyDescent="0.2">
      <c r="D36860" s="1"/>
      <c r="E36860" s="41"/>
    </row>
    <row r="36861" spans="4:5" x14ac:dyDescent="0.2">
      <c r="D36861" s="1"/>
      <c r="E36861" s="41"/>
    </row>
    <row r="36862" spans="4:5" x14ac:dyDescent="0.2">
      <c r="D36862" s="1"/>
      <c r="E36862" s="41"/>
    </row>
    <row r="36863" spans="4:5" x14ac:dyDescent="0.2">
      <c r="D36863" s="1"/>
      <c r="E36863" s="41"/>
    </row>
    <row r="36864" spans="4:5" x14ac:dyDescent="0.2">
      <c r="D36864" s="1"/>
      <c r="E36864" s="41"/>
    </row>
    <row r="36865" spans="4:5" x14ac:dyDescent="0.2">
      <c r="D36865" s="1"/>
      <c r="E36865" s="41"/>
    </row>
    <row r="36866" spans="4:5" x14ac:dyDescent="0.2">
      <c r="D36866" s="1"/>
      <c r="E36866" s="41"/>
    </row>
    <row r="36867" spans="4:5" x14ac:dyDescent="0.2">
      <c r="D36867" s="1"/>
      <c r="E36867" s="41"/>
    </row>
    <row r="36868" spans="4:5" x14ac:dyDescent="0.2">
      <c r="D36868" s="1"/>
      <c r="E36868" s="41"/>
    </row>
    <row r="36869" spans="4:5" x14ac:dyDescent="0.2">
      <c r="D36869" s="1"/>
      <c r="E36869" s="41"/>
    </row>
    <row r="36870" spans="4:5" x14ac:dyDescent="0.2">
      <c r="D36870" s="1"/>
      <c r="E36870" s="41"/>
    </row>
    <row r="36871" spans="4:5" x14ac:dyDescent="0.2">
      <c r="D36871" s="1"/>
      <c r="E36871" s="41"/>
    </row>
    <row r="36872" spans="4:5" x14ac:dyDescent="0.2">
      <c r="D36872" s="1"/>
      <c r="E36872" s="41"/>
    </row>
    <row r="36873" spans="4:5" x14ac:dyDescent="0.2">
      <c r="D36873" s="1"/>
      <c r="E36873" s="41"/>
    </row>
    <row r="36874" spans="4:5" x14ac:dyDescent="0.2">
      <c r="D36874" s="1"/>
      <c r="E36874" s="41"/>
    </row>
    <row r="36875" spans="4:5" x14ac:dyDescent="0.2">
      <c r="D36875" s="1"/>
      <c r="E36875" s="41"/>
    </row>
    <row r="36876" spans="4:5" x14ac:dyDescent="0.2">
      <c r="D36876" s="1"/>
      <c r="E36876" s="41"/>
    </row>
    <row r="36877" spans="4:5" x14ac:dyDescent="0.2">
      <c r="D36877" s="1"/>
      <c r="E36877" s="41"/>
    </row>
    <row r="36878" spans="4:5" x14ac:dyDescent="0.2">
      <c r="D36878" s="1"/>
      <c r="E36878" s="41"/>
    </row>
    <row r="36879" spans="4:5" x14ac:dyDescent="0.2">
      <c r="D36879" s="1"/>
      <c r="E36879" s="41"/>
    </row>
    <row r="36880" spans="4:5" x14ac:dyDescent="0.2">
      <c r="D36880" s="1"/>
      <c r="E36880" s="41"/>
    </row>
    <row r="36881" spans="4:5" x14ac:dyDescent="0.2">
      <c r="D36881" s="1"/>
      <c r="E36881" s="41"/>
    </row>
    <row r="36882" spans="4:5" x14ac:dyDescent="0.2">
      <c r="D36882" s="1"/>
      <c r="E36882" s="41"/>
    </row>
    <row r="36883" spans="4:5" x14ac:dyDescent="0.2">
      <c r="D36883" s="1"/>
      <c r="E36883" s="41"/>
    </row>
    <row r="36884" spans="4:5" x14ac:dyDescent="0.2">
      <c r="D36884" s="1"/>
      <c r="E36884" s="41"/>
    </row>
    <row r="36885" spans="4:5" x14ac:dyDescent="0.2">
      <c r="D36885" s="1"/>
      <c r="E36885" s="41"/>
    </row>
    <row r="36886" spans="4:5" x14ac:dyDescent="0.2">
      <c r="D36886" s="1"/>
      <c r="E36886" s="41"/>
    </row>
    <row r="36887" spans="4:5" x14ac:dyDescent="0.2">
      <c r="D36887" s="1"/>
      <c r="E36887" s="41"/>
    </row>
    <row r="36888" spans="4:5" x14ac:dyDescent="0.2">
      <c r="D36888" s="1"/>
      <c r="E36888" s="41"/>
    </row>
    <row r="36889" spans="4:5" x14ac:dyDescent="0.2">
      <c r="D36889" s="1"/>
      <c r="E36889" s="41"/>
    </row>
    <row r="36890" spans="4:5" x14ac:dyDescent="0.2">
      <c r="D36890" s="1"/>
      <c r="E36890" s="41"/>
    </row>
    <row r="36891" spans="4:5" x14ac:dyDescent="0.2">
      <c r="D36891" s="1"/>
      <c r="E36891" s="41"/>
    </row>
    <row r="36892" spans="4:5" x14ac:dyDescent="0.2">
      <c r="D36892" s="1"/>
      <c r="E36892" s="41"/>
    </row>
    <row r="36893" spans="4:5" x14ac:dyDescent="0.2">
      <c r="D36893" s="1"/>
      <c r="E36893" s="41"/>
    </row>
    <row r="36894" spans="4:5" x14ac:dyDescent="0.2">
      <c r="D36894" s="1"/>
      <c r="E36894" s="41"/>
    </row>
    <row r="36895" spans="4:5" x14ac:dyDescent="0.2">
      <c r="D36895" s="1"/>
      <c r="E36895" s="41"/>
    </row>
    <row r="36896" spans="4:5" x14ac:dyDescent="0.2">
      <c r="D36896" s="1"/>
      <c r="E36896" s="41"/>
    </row>
    <row r="36897" spans="4:5" x14ac:dyDescent="0.2">
      <c r="D36897" s="1"/>
      <c r="E36897" s="41"/>
    </row>
    <row r="36898" spans="4:5" x14ac:dyDescent="0.2">
      <c r="D36898" s="1"/>
      <c r="E36898" s="41"/>
    </row>
    <row r="36899" spans="4:5" x14ac:dyDescent="0.2">
      <c r="D36899" s="1"/>
      <c r="E36899" s="41"/>
    </row>
    <row r="36900" spans="4:5" x14ac:dyDescent="0.2">
      <c r="D36900" s="1"/>
      <c r="E36900" s="41"/>
    </row>
    <row r="36901" spans="4:5" x14ac:dyDescent="0.2">
      <c r="D36901" s="1"/>
      <c r="E36901" s="41"/>
    </row>
    <row r="36902" spans="4:5" x14ac:dyDescent="0.2">
      <c r="D36902" s="1"/>
      <c r="E36902" s="41"/>
    </row>
    <row r="36903" spans="4:5" x14ac:dyDescent="0.2">
      <c r="D36903" s="1"/>
      <c r="E36903" s="41"/>
    </row>
    <row r="36904" spans="4:5" x14ac:dyDescent="0.2">
      <c r="D36904" s="1"/>
      <c r="E36904" s="41"/>
    </row>
    <row r="36905" spans="4:5" x14ac:dyDescent="0.2">
      <c r="D36905" s="1"/>
      <c r="E36905" s="41"/>
    </row>
    <row r="36906" spans="4:5" x14ac:dyDescent="0.2">
      <c r="D36906" s="1"/>
      <c r="E36906" s="41"/>
    </row>
    <row r="36907" spans="4:5" x14ac:dyDescent="0.2">
      <c r="D36907" s="1"/>
      <c r="E36907" s="41"/>
    </row>
    <row r="36908" spans="4:5" x14ac:dyDescent="0.2">
      <c r="D36908" s="1"/>
      <c r="E36908" s="41"/>
    </row>
    <row r="36909" spans="4:5" x14ac:dyDescent="0.2">
      <c r="D36909" s="1"/>
      <c r="E36909" s="41"/>
    </row>
    <row r="36910" spans="4:5" x14ac:dyDescent="0.2">
      <c r="D36910" s="1"/>
      <c r="E36910" s="41"/>
    </row>
    <row r="36911" spans="4:5" x14ac:dyDescent="0.2">
      <c r="D36911" s="1"/>
      <c r="E36911" s="41"/>
    </row>
    <row r="36912" spans="4:5" x14ac:dyDescent="0.2">
      <c r="D36912" s="1"/>
      <c r="E36912" s="41"/>
    </row>
    <row r="36913" spans="4:5" x14ac:dyDescent="0.2">
      <c r="D36913" s="1"/>
      <c r="E36913" s="41"/>
    </row>
    <row r="36914" spans="4:5" x14ac:dyDescent="0.2">
      <c r="D36914" s="1"/>
      <c r="E36914" s="41"/>
    </row>
    <row r="36915" spans="4:5" x14ac:dyDescent="0.2">
      <c r="D36915" s="1"/>
      <c r="E36915" s="41"/>
    </row>
    <row r="36916" spans="4:5" x14ac:dyDescent="0.2">
      <c r="D36916" s="1"/>
      <c r="E36916" s="41"/>
    </row>
    <row r="36917" spans="4:5" x14ac:dyDescent="0.2">
      <c r="D36917" s="1"/>
      <c r="E36917" s="41"/>
    </row>
    <row r="36918" spans="4:5" x14ac:dyDescent="0.2">
      <c r="D36918" s="1"/>
      <c r="E36918" s="41"/>
    </row>
    <row r="36919" spans="4:5" x14ac:dyDescent="0.2">
      <c r="D36919" s="1"/>
      <c r="E36919" s="41"/>
    </row>
    <row r="36920" spans="4:5" x14ac:dyDescent="0.2">
      <c r="D36920" s="1"/>
      <c r="E36920" s="41"/>
    </row>
    <row r="36921" spans="4:5" x14ac:dyDescent="0.2">
      <c r="D36921" s="1"/>
      <c r="E36921" s="41"/>
    </row>
    <row r="36922" spans="4:5" x14ac:dyDescent="0.2">
      <c r="D36922" s="1"/>
      <c r="E36922" s="41"/>
    </row>
    <row r="36923" spans="4:5" x14ac:dyDescent="0.2">
      <c r="D36923" s="1"/>
      <c r="E36923" s="41"/>
    </row>
    <row r="36924" spans="4:5" x14ac:dyDescent="0.2">
      <c r="D36924" s="1"/>
      <c r="E36924" s="41"/>
    </row>
    <row r="36925" spans="4:5" x14ac:dyDescent="0.2">
      <c r="D36925" s="1"/>
      <c r="E36925" s="41"/>
    </row>
    <row r="36926" spans="4:5" x14ac:dyDescent="0.2">
      <c r="D36926" s="1"/>
      <c r="E36926" s="41"/>
    </row>
    <row r="36927" spans="4:5" x14ac:dyDescent="0.2">
      <c r="D36927" s="1"/>
      <c r="E36927" s="41"/>
    </row>
    <row r="36928" spans="4:5" x14ac:dyDescent="0.2">
      <c r="D36928" s="1"/>
      <c r="E36928" s="41"/>
    </row>
    <row r="36929" spans="4:5" x14ac:dyDescent="0.2">
      <c r="D36929" s="1"/>
      <c r="E36929" s="41"/>
    </row>
    <row r="36930" spans="4:5" x14ac:dyDescent="0.2">
      <c r="D36930" s="1"/>
      <c r="E36930" s="41"/>
    </row>
    <row r="36931" spans="4:5" x14ac:dyDescent="0.2">
      <c r="D36931" s="1"/>
      <c r="E36931" s="41"/>
    </row>
    <row r="36932" spans="4:5" x14ac:dyDescent="0.2">
      <c r="D36932" s="1"/>
      <c r="E36932" s="41"/>
    </row>
    <row r="36933" spans="4:5" x14ac:dyDescent="0.2">
      <c r="D36933" s="1"/>
      <c r="E36933" s="41"/>
    </row>
    <row r="36934" spans="4:5" x14ac:dyDescent="0.2">
      <c r="D36934" s="1"/>
      <c r="E36934" s="41"/>
    </row>
    <row r="36935" spans="4:5" x14ac:dyDescent="0.2">
      <c r="D36935" s="1"/>
      <c r="E36935" s="41"/>
    </row>
    <row r="36936" spans="4:5" x14ac:dyDescent="0.2">
      <c r="D36936" s="1"/>
      <c r="E36936" s="41"/>
    </row>
    <row r="36937" spans="4:5" x14ac:dyDescent="0.2">
      <c r="D36937" s="1"/>
      <c r="E36937" s="41"/>
    </row>
    <row r="36938" spans="4:5" x14ac:dyDescent="0.2">
      <c r="D36938" s="1"/>
      <c r="E36938" s="41"/>
    </row>
    <row r="36939" spans="4:5" x14ac:dyDescent="0.2">
      <c r="D36939" s="1"/>
      <c r="E36939" s="41"/>
    </row>
    <row r="36940" spans="4:5" x14ac:dyDescent="0.2">
      <c r="D36940" s="1"/>
      <c r="E36940" s="41"/>
    </row>
    <row r="36941" spans="4:5" x14ac:dyDescent="0.2">
      <c r="D36941" s="1"/>
      <c r="E36941" s="41"/>
    </row>
    <row r="36942" spans="4:5" x14ac:dyDescent="0.2">
      <c r="D36942" s="1"/>
      <c r="E36942" s="41"/>
    </row>
    <row r="36943" spans="4:5" x14ac:dyDescent="0.2">
      <c r="D36943" s="1"/>
      <c r="E36943" s="41"/>
    </row>
    <row r="36944" spans="4:5" x14ac:dyDescent="0.2">
      <c r="D36944" s="1"/>
      <c r="E36944" s="41"/>
    </row>
    <row r="36945" spans="4:5" x14ac:dyDescent="0.2">
      <c r="D36945" s="1"/>
      <c r="E36945" s="41"/>
    </row>
    <row r="36946" spans="4:5" x14ac:dyDescent="0.2">
      <c r="D36946" s="1"/>
      <c r="E36946" s="41"/>
    </row>
    <row r="36947" spans="4:5" x14ac:dyDescent="0.2">
      <c r="D36947" s="1"/>
      <c r="E36947" s="41"/>
    </row>
    <row r="36948" spans="4:5" x14ac:dyDescent="0.2">
      <c r="D36948" s="1"/>
      <c r="E36948" s="41"/>
    </row>
    <row r="36949" spans="4:5" x14ac:dyDescent="0.2">
      <c r="D36949" s="1"/>
      <c r="E36949" s="41"/>
    </row>
    <row r="36950" spans="4:5" x14ac:dyDescent="0.2">
      <c r="D36950" s="1"/>
      <c r="E36950" s="41"/>
    </row>
    <row r="36951" spans="4:5" x14ac:dyDescent="0.2">
      <c r="D36951" s="1"/>
      <c r="E36951" s="41"/>
    </row>
    <row r="36952" spans="4:5" x14ac:dyDescent="0.2">
      <c r="D36952" s="1"/>
      <c r="E36952" s="41"/>
    </row>
    <row r="36953" spans="4:5" x14ac:dyDescent="0.2">
      <c r="D36953" s="1"/>
      <c r="E36953" s="41"/>
    </row>
    <row r="36954" spans="4:5" x14ac:dyDescent="0.2">
      <c r="D36954" s="1"/>
      <c r="E36954" s="41"/>
    </row>
    <row r="36955" spans="4:5" x14ac:dyDescent="0.2">
      <c r="D36955" s="1"/>
      <c r="E36955" s="41"/>
    </row>
    <row r="36956" spans="4:5" x14ac:dyDescent="0.2">
      <c r="D36956" s="1"/>
      <c r="E36956" s="41"/>
    </row>
    <row r="36957" spans="4:5" x14ac:dyDescent="0.2">
      <c r="D36957" s="1"/>
      <c r="E36957" s="41"/>
    </row>
    <row r="36958" spans="4:5" x14ac:dyDescent="0.2">
      <c r="D36958" s="1"/>
      <c r="E36958" s="41"/>
    </row>
    <row r="36959" spans="4:5" x14ac:dyDescent="0.2">
      <c r="D36959" s="1"/>
      <c r="E36959" s="41"/>
    </row>
    <row r="36960" spans="4:5" x14ac:dyDescent="0.2">
      <c r="D36960" s="1"/>
      <c r="E36960" s="41"/>
    </row>
    <row r="36961" spans="4:5" x14ac:dyDescent="0.2">
      <c r="D36961" s="1"/>
      <c r="E36961" s="41"/>
    </row>
    <row r="36962" spans="4:5" x14ac:dyDescent="0.2">
      <c r="D36962" s="1"/>
      <c r="E36962" s="41"/>
    </row>
    <row r="36963" spans="4:5" x14ac:dyDescent="0.2">
      <c r="D36963" s="1"/>
      <c r="E36963" s="41"/>
    </row>
    <row r="36964" spans="4:5" x14ac:dyDescent="0.2">
      <c r="D36964" s="1"/>
      <c r="E36964" s="41"/>
    </row>
    <row r="36965" spans="4:5" x14ac:dyDescent="0.2">
      <c r="D36965" s="1"/>
      <c r="E36965" s="41"/>
    </row>
    <row r="36966" spans="4:5" x14ac:dyDescent="0.2">
      <c r="D36966" s="1"/>
      <c r="E36966" s="41"/>
    </row>
    <row r="36967" spans="4:5" x14ac:dyDescent="0.2">
      <c r="D36967" s="1"/>
      <c r="E36967" s="41"/>
    </row>
    <row r="36968" spans="4:5" x14ac:dyDescent="0.2">
      <c r="D36968" s="1"/>
      <c r="E36968" s="41"/>
    </row>
    <row r="36969" spans="4:5" x14ac:dyDescent="0.2">
      <c r="D36969" s="1"/>
      <c r="E36969" s="41"/>
    </row>
    <row r="36970" spans="4:5" x14ac:dyDescent="0.2">
      <c r="D36970" s="1"/>
      <c r="E36970" s="41"/>
    </row>
    <row r="36971" spans="4:5" x14ac:dyDescent="0.2">
      <c r="D36971" s="1"/>
      <c r="E36971" s="41"/>
    </row>
    <row r="36972" spans="4:5" x14ac:dyDescent="0.2">
      <c r="D36972" s="1"/>
      <c r="E36972" s="41"/>
    </row>
    <row r="36973" spans="4:5" x14ac:dyDescent="0.2">
      <c r="D36973" s="1"/>
      <c r="E36973" s="41"/>
    </row>
    <row r="36974" spans="4:5" x14ac:dyDescent="0.2">
      <c r="D36974" s="1"/>
      <c r="E36974" s="41"/>
    </row>
    <row r="36975" spans="4:5" x14ac:dyDescent="0.2">
      <c r="D36975" s="1"/>
      <c r="E36975" s="41"/>
    </row>
    <row r="36976" spans="4:5" x14ac:dyDescent="0.2">
      <c r="D36976" s="1"/>
      <c r="E36976" s="41"/>
    </row>
    <row r="36977" spans="4:5" x14ac:dyDescent="0.2">
      <c r="D36977" s="1"/>
      <c r="E36977" s="41"/>
    </row>
    <row r="36978" spans="4:5" x14ac:dyDescent="0.2">
      <c r="D36978" s="1"/>
      <c r="E36978" s="41"/>
    </row>
    <row r="36979" spans="4:5" x14ac:dyDescent="0.2">
      <c r="D36979" s="1"/>
      <c r="E36979" s="41"/>
    </row>
    <row r="36980" spans="4:5" x14ac:dyDescent="0.2">
      <c r="D36980" s="1"/>
      <c r="E36980" s="41"/>
    </row>
    <row r="36981" spans="4:5" x14ac:dyDescent="0.2">
      <c r="D36981" s="1"/>
      <c r="E36981" s="41"/>
    </row>
    <row r="36982" spans="4:5" x14ac:dyDescent="0.2">
      <c r="D36982" s="1"/>
      <c r="E36982" s="41"/>
    </row>
    <row r="36983" spans="4:5" x14ac:dyDescent="0.2">
      <c r="D36983" s="1"/>
      <c r="E36983" s="41"/>
    </row>
    <row r="36984" spans="4:5" x14ac:dyDescent="0.2">
      <c r="D36984" s="1"/>
      <c r="E36984" s="41"/>
    </row>
    <row r="36985" spans="4:5" x14ac:dyDescent="0.2">
      <c r="D36985" s="1"/>
      <c r="E36985" s="41"/>
    </row>
    <row r="36986" spans="4:5" x14ac:dyDescent="0.2">
      <c r="D36986" s="1"/>
      <c r="E36986" s="41"/>
    </row>
    <row r="36987" spans="4:5" x14ac:dyDescent="0.2">
      <c r="D36987" s="1"/>
      <c r="E36987" s="41"/>
    </row>
    <row r="36988" spans="4:5" x14ac:dyDescent="0.2">
      <c r="D36988" s="1"/>
      <c r="E36988" s="41"/>
    </row>
    <row r="36989" spans="4:5" x14ac:dyDescent="0.2">
      <c r="D36989" s="1"/>
      <c r="E36989" s="41"/>
    </row>
    <row r="36990" spans="4:5" x14ac:dyDescent="0.2">
      <c r="D36990" s="1"/>
      <c r="E36990" s="41"/>
    </row>
    <row r="36991" spans="4:5" x14ac:dyDescent="0.2">
      <c r="D36991" s="1"/>
      <c r="E36991" s="41"/>
    </row>
    <row r="36992" spans="4:5" x14ac:dyDescent="0.2">
      <c r="D36992" s="1"/>
      <c r="E36992" s="41"/>
    </row>
    <row r="36993" spans="4:5" x14ac:dyDescent="0.2">
      <c r="D36993" s="1"/>
      <c r="E36993" s="41"/>
    </row>
    <row r="36994" spans="4:5" x14ac:dyDescent="0.2">
      <c r="D36994" s="1"/>
      <c r="E36994" s="41"/>
    </row>
    <row r="36995" spans="4:5" x14ac:dyDescent="0.2">
      <c r="D36995" s="1"/>
      <c r="E36995" s="41"/>
    </row>
    <row r="36996" spans="4:5" x14ac:dyDescent="0.2">
      <c r="D36996" s="1"/>
      <c r="E36996" s="41"/>
    </row>
    <row r="36997" spans="4:5" x14ac:dyDescent="0.2">
      <c r="D36997" s="1"/>
      <c r="E36997" s="41"/>
    </row>
    <row r="36998" spans="4:5" x14ac:dyDescent="0.2">
      <c r="D36998" s="1"/>
      <c r="E36998" s="41"/>
    </row>
    <row r="36999" spans="4:5" x14ac:dyDescent="0.2">
      <c r="D36999" s="1"/>
      <c r="E36999" s="41"/>
    </row>
    <row r="37000" spans="4:5" x14ac:dyDescent="0.2">
      <c r="D37000" s="1"/>
      <c r="E37000" s="41"/>
    </row>
    <row r="37001" spans="4:5" x14ac:dyDescent="0.2">
      <c r="D37001" s="1"/>
      <c r="E37001" s="41"/>
    </row>
    <row r="37002" spans="4:5" x14ac:dyDescent="0.2">
      <c r="D37002" s="1"/>
      <c r="E37002" s="41"/>
    </row>
    <row r="37003" spans="4:5" x14ac:dyDescent="0.2">
      <c r="D37003" s="1"/>
      <c r="E37003" s="41"/>
    </row>
    <row r="37004" spans="4:5" x14ac:dyDescent="0.2">
      <c r="D37004" s="1"/>
      <c r="E37004" s="41"/>
    </row>
    <row r="37005" spans="4:5" x14ac:dyDescent="0.2">
      <c r="D37005" s="1"/>
      <c r="E37005" s="41"/>
    </row>
    <row r="37006" spans="4:5" x14ac:dyDescent="0.2">
      <c r="D37006" s="1"/>
      <c r="E37006" s="41"/>
    </row>
    <row r="37007" spans="4:5" x14ac:dyDescent="0.2">
      <c r="D37007" s="1"/>
      <c r="E37007" s="41"/>
    </row>
    <row r="37008" spans="4:5" x14ac:dyDescent="0.2">
      <c r="D37008" s="1"/>
      <c r="E37008" s="41"/>
    </row>
    <row r="37009" spans="4:5" x14ac:dyDescent="0.2">
      <c r="D37009" s="1"/>
      <c r="E37009" s="41"/>
    </row>
    <row r="37010" spans="4:5" x14ac:dyDescent="0.2">
      <c r="D37010" s="1"/>
      <c r="E37010" s="41"/>
    </row>
    <row r="37011" spans="4:5" x14ac:dyDescent="0.2">
      <c r="D37011" s="1"/>
      <c r="E37011" s="41"/>
    </row>
    <row r="37012" spans="4:5" x14ac:dyDescent="0.2">
      <c r="D37012" s="1"/>
      <c r="E37012" s="41"/>
    </row>
    <row r="37013" spans="4:5" x14ac:dyDescent="0.2">
      <c r="D37013" s="1"/>
      <c r="E37013" s="41"/>
    </row>
    <row r="37014" spans="4:5" x14ac:dyDescent="0.2">
      <c r="D37014" s="1"/>
      <c r="E37014" s="41"/>
    </row>
    <row r="37015" spans="4:5" x14ac:dyDescent="0.2">
      <c r="D37015" s="1"/>
      <c r="E37015" s="41"/>
    </row>
    <row r="37016" spans="4:5" x14ac:dyDescent="0.2">
      <c r="D37016" s="1"/>
      <c r="E37016" s="41"/>
    </row>
    <row r="37017" spans="4:5" x14ac:dyDescent="0.2">
      <c r="D37017" s="1"/>
      <c r="E37017" s="41"/>
    </row>
    <row r="37018" spans="4:5" x14ac:dyDescent="0.2">
      <c r="D37018" s="1"/>
      <c r="E37018" s="41"/>
    </row>
    <row r="37019" spans="4:5" x14ac:dyDescent="0.2">
      <c r="D37019" s="1"/>
      <c r="E37019" s="41"/>
    </row>
    <row r="37020" spans="4:5" x14ac:dyDescent="0.2">
      <c r="D37020" s="1"/>
      <c r="E37020" s="41"/>
    </row>
    <row r="37021" spans="4:5" x14ac:dyDescent="0.2">
      <c r="D37021" s="1"/>
      <c r="E37021" s="41"/>
    </row>
    <row r="37022" spans="4:5" x14ac:dyDescent="0.2">
      <c r="D37022" s="1"/>
      <c r="E37022" s="41"/>
    </row>
    <row r="37023" spans="4:5" x14ac:dyDescent="0.2">
      <c r="D37023" s="1"/>
      <c r="E37023" s="41"/>
    </row>
    <row r="37024" spans="4:5" x14ac:dyDescent="0.2">
      <c r="D37024" s="1"/>
      <c r="E37024" s="41"/>
    </row>
    <row r="37025" spans="4:5" x14ac:dyDescent="0.2">
      <c r="D37025" s="1"/>
      <c r="E37025" s="41"/>
    </row>
    <row r="37026" spans="4:5" x14ac:dyDescent="0.2">
      <c r="D37026" s="1"/>
      <c r="E37026" s="41"/>
    </row>
    <row r="37027" spans="4:5" x14ac:dyDescent="0.2">
      <c r="D37027" s="1"/>
      <c r="E37027" s="41"/>
    </row>
    <row r="37028" spans="4:5" x14ac:dyDescent="0.2">
      <c r="D37028" s="1"/>
      <c r="E37028" s="41"/>
    </row>
    <row r="37029" spans="4:5" x14ac:dyDescent="0.2">
      <c r="D37029" s="1"/>
      <c r="E37029" s="41"/>
    </row>
    <row r="37030" spans="4:5" x14ac:dyDescent="0.2">
      <c r="D37030" s="1"/>
      <c r="E37030" s="41"/>
    </row>
    <row r="37031" spans="4:5" x14ac:dyDescent="0.2">
      <c r="D37031" s="1"/>
      <c r="E37031" s="41"/>
    </row>
    <row r="37032" spans="4:5" x14ac:dyDescent="0.2">
      <c r="D37032" s="1"/>
      <c r="E37032" s="41"/>
    </row>
    <row r="37033" spans="4:5" x14ac:dyDescent="0.2">
      <c r="D37033" s="1"/>
      <c r="E37033" s="41"/>
    </row>
    <row r="37034" spans="4:5" x14ac:dyDescent="0.2">
      <c r="D37034" s="1"/>
      <c r="E37034" s="41"/>
    </row>
    <row r="37035" spans="4:5" x14ac:dyDescent="0.2">
      <c r="D37035" s="1"/>
      <c r="E37035" s="41"/>
    </row>
    <row r="37036" spans="4:5" x14ac:dyDescent="0.2">
      <c r="D37036" s="1"/>
      <c r="E37036" s="41"/>
    </row>
    <row r="37037" spans="4:5" x14ac:dyDescent="0.2">
      <c r="D37037" s="1"/>
      <c r="E37037" s="41"/>
    </row>
    <row r="37038" spans="4:5" x14ac:dyDescent="0.2">
      <c r="D37038" s="1"/>
      <c r="E37038" s="41"/>
    </row>
    <row r="37039" spans="4:5" x14ac:dyDescent="0.2">
      <c r="D37039" s="1"/>
      <c r="E37039" s="41"/>
    </row>
    <row r="37040" spans="4:5" x14ac:dyDescent="0.2">
      <c r="D37040" s="1"/>
      <c r="E37040" s="41"/>
    </row>
    <row r="37041" spans="4:5" x14ac:dyDescent="0.2">
      <c r="D37041" s="1"/>
      <c r="E37041" s="41"/>
    </row>
    <row r="37042" spans="4:5" x14ac:dyDescent="0.2">
      <c r="D37042" s="1"/>
      <c r="E37042" s="41"/>
    </row>
    <row r="37043" spans="4:5" x14ac:dyDescent="0.2">
      <c r="D37043" s="1"/>
      <c r="E37043" s="41"/>
    </row>
    <row r="37044" spans="4:5" x14ac:dyDescent="0.2">
      <c r="D37044" s="1"/>
      <c r="E37044" s="41"/>
    </row>
    <row r="37045" spans="4:5" x14ac:dyDescent="0.2">
      <c r="D37045" s="1"/>
      <c r="E37045" s="41"/>
    </row>
    <row r="37046" spans="4:5" x14ac:dyDescent="0.2">
      <c r="D37046" s="1"/>
      <c r="E37046" s="41"/>
    </row>
    <row r="37047" spans="4:5" x14ac:dyDescent="0.2">
      <c r="D37047" s="1"/>
      <c r="E37047" s="41"/>
    </row>
    <row r="37048" spans="4:5" x14ac:dyDescent="0.2">
      <c r="D37048" s="1"/>
      <c r="E37048" s="41"/>
    </row>
    <row r="37049" spans="4:5" x14ac:dyDescent="0.2">
      <c r="D37049" s="1"/>
      <c r="E37049" s="41"/>
    </row>
    <row r="37050" spans="4:5" x14ac:dyDescent="0.2">
      <c r="D37050" s="1"/>
      <c r="E37050" s="41"/>
    </row>
    <row r="37051" spans="4:5" x14ac:dyDescent="0.2">
      <c r="D37051" s="1"/>
      <c r="E37051" s="41"/>
    </row>
    <row r="37052" spans="4:5" x14ac:dyDescent="0.2">
      <c r="D37052" s="1"/>
      <c r="E37052" s="41"/>
    </row>
    <row r="37053" spans="4:5" x14ac:dyDescent="0.2">
      <c r="D37053" s="1"/>
      <c r="E37053" s="41"/>
    </row>
    <row r="37054" spans="4:5" x14ac:dyDescent="0.2">
      <c r="D37054" s="1"/>
      <c r="E37054" s="41"/>
    </row>
    <row r="37055" spans="4:5" x14ac:dyDescent="0.2">
      <c r="D37055" s="1"/>
      <c r="E37055" s="41"/>
    </row>
    <row r="37056" spans="4:5" x14ac:dyDescent="0.2">
      <c r="D37056" s="1"/>
      <c r="E37056" s="41"/>
    </row>
    <row r="37057" spans="4:5" x14ac:dyDescent="0.2">
      <c r="D37057" s="1"/>
      <c r="E37057" s="41"/>
    </row>
    <row r="37058" spans="4:5" x14ac:dyDescent="0.2">
      <c r="D37058" s="1"/>
      <c r="E37058" s="41"/>
    </row>
    <row r="37059" spans="4:5" x14ac:dyDescent="0.2">
      <c r="D37059" s="1"/>
      <c r="E37059" s="41"/>
    </row>
    <row r="37060" spans="4:5" x14ac:dyDescent="0.2">
      <c r="D37060" s="1"/>
      <c r="E37060" s="41"/>
    </row>
    <row r="37061" spans="4:5" x14ac:dyDescent="0.2">
      <c r="D37061" s="1"/>
      <c r="E37061" s="41"/>
    </row>
    <row r="37062" spans="4:5" x14ac:dyDescent="0.2">
      <c r="D37062" s="1"/>
      <c r="E37062" s="41"/>
    </row>
    <row r="37063" spans="4:5" x14ac:dyDescent="0.2">
      <c r="D37063" s="1"/>
      <c r="E37063" s="41"/>
    </row>
    <row r="37064" spans="4:5" x14ac:dyDescent="0.2">
      <c r="D37064" s="1"/>
      <c r="E37064" s="41"/>
    </row>
    <row r="37065" spans="4:5" x14ac:dyDescent="0.2">
      <c r="D37065" s="1"/>
      <c r="E37065" s="41"/>
    </row>
    <row r="37066" spans="4:5" x14ac:dyDescent="0.2">
      <c r="D37066" s="1"/>
      <c r="E37066" s="41"/>
    </row>
    <row r="37067" spans="4:5" x14ac:dyDescent="0.2">
      <c r="D37067" s="1"/>
      <c r="E37067" s="41"/>
    </row>
    <row r="37068" spans="4:5" x14ac:dyDescent="0.2">
      <c r="D37068" s="1"/>
      <c r="E37068" s="41"/>
    </row>
    <row r="37069" spans="4:5" x14ac:dyDescent="0.2">
      <c r="D37069" s="1"/>
      <c r="E37069" s="41"/>
    </row>
    <row r="37070" spans="4:5" x14ac:dyDescent="0.2">
      <c r="D37070" s="1"/>
      <c r="E37070" s="41"/>
    </row>
    <row r="37071" spans="4:5" x14ac:dyDescent="0.2">
      <c r="D37071" s="1"/>
      <c r="E37071" s="41"/>
    </row>
    <row r="37072" spans="4:5" x14ac:dyDescent="0.2">
      <c r="D37072" s="1"/>
      <c r="E37072" s="41"/>
    </row>
    <row r="37073" spans="4:5" x14ac:dyDescent="0.2">
      <c r="D37073" s="1"/>
      <c r="E37073" s="41"/>
    </row>
    <row r="37074" spans="4:5" x14ac:dyDescent="0.2">
      <c r="D37074" s="1"/>
      <c r="E37074" s="41"/>
    </row>
    <row r="37075" spans="4:5" x14ac:dyDescent="0.2">
      <c r="D37075" s="1"/>
      <c r="E37075" s="41"/>
    </row>
    <row r="37076" spans="4:5" x14ac:dyDescent="0.2">
      <c r="D37076" s="1"/>
      <c r="E37076" s="41"/>
    </row>
    <row r="37077" spans="4:5" x14ac:dyDescent="0.2">
      <c r="D37077" s="1"/>
      <c r="E37077" s="41"/>
    </row>
    <row r="37078" spans="4:5" x14ac:dyDescent="0.2">
      <c r="D37078" s="1"/>
      <c r="E37078" s="41"/>
    </row>
    <row r="37079" spans="4:5" x14ac:dyDescent="0.2">
      <c r="D37079" s="1"/>
      <c r="E37079" s="41"/>
    </row>
    <row r="37080" spans="4:5" x14ac:dyDescent="0.2">
      <c r="D37080" s="1"/>
      <c r="E37080" s="41"/>
    </row>
    <row r="37081" spans="4:5" x14ac:dyDescent="0.2">
      <c r="D37081" s="1"/>
      <c r="E37081" s="41"/>
    </row>
    <row r="37082" spans="4:5" x14ac:dyDescent="0.2">
      <c r="D37082" s="1"/>
      <c r="E37082" s="41"/>
    </row>
    <row r="37083" spans="4:5" x14ac:dyDescent="0.2">
      <c r="D37083" s="1"/>
      <c r="E37083" s="41"/>
    </row>
    <row r="37084" spans="4:5" x14ac:dyDescent="0.2">
      <c r="D37084" s="1"/>
      <c r="E37084" s="41"/>
    </row>
    <row r="37085" spans="4:5" x14ac:dyDescent="0.2">
      <c r="D37085" s="1"/>
      <c r="E37085" s="41"/>
    </row>
    <row r="37086" spans="4:5" x14ac:dyDescent="0.2">
      <c r="D37086" s="1"/>
      <c r="E37086" s="41"/>
    </row>
    <row r="37087" spans="4:5" x14ac:dyDescent="0.2">
      <c r="D37087" s="1"/>
      <c r="E37087" s="41"/>
    </row>
    <row r="37088" spans="4:5" x14ac:dyDescent="0.2">
      <c r="D37088" s="1"/>
      <c r="E37088" s="41"/>
    </row>
    <row r="37089" spans="4:5" x14ac:dyDescent="0.2">
      <c r="D37089" s="1"/>
      <c r="E37089" s="41"/>
    </row>
    <row r="37090" spans="4:5" x14ac:dyDescent="0.2">
      <c r="D37090" s="1"/>
      <c r="E37090" s="41"/>
    </row>
    <row r="37091" spans="4:5" x14ac:dyDescent="0.2">
      <c r="D37091" s="1"/>
      <c r="E37091" s="41"/>
    </row>
    <row r="37092" spans="4:5" x14ac:dyDescent="0.2">
      <c r="D37092" s="1"/>
      <c r="E37092" s="41"/>
    </row>
    <row r="37093" spans="4:5" x14ac:dyDescent="0.2">
      <c r="D37093" s="1"/>
      <c r="E37093" s="41"/>
    </row>
    <row r="37094" spans="4:5" x14ac:dyDescent="0.2">
      <c r="D37094" s="1"/>
      <c r="E37094" s="41"/>
    </row>
    <row r="37095" spans="4:5" x14ac:dyDescent="0.2">
      <c r="D37095" s="1"/>
      <c r="E37095" s="41"/>
    </row>
    <row r="37096" spans="4:5" x14ac:dyDescent="0.2">
      <c r="D37096" s="1"/>
      <c r="E37096" s="41"/>
    </row>
    <row r="37097" spans="4:5" x14ac:dyDescent="0.2">
      <c r="D37097" s="1"/>
      <c r="E37097" s="41"/>
    </row>
    <row r="37098" spans="4:5" x14ac:dyDescent="0.2">
      <c r="D37098" s="1"/>
      <c r="E37098" s="41"/>
    </row>
    <row r="37099" spans="4:5" x14ac:dyDescent="0.2">
      <c r="D37099" s="1"/>
      <c r="E37099" s="41"/>
    </row>
    <row r="37100" spans="4:5" x14ac:dyDescent="0.2">
      <c r="D37100" s="1"/>
      <c r="E37100" s="41"/>
    </row>
    <row r="37101" spans="4:5" x14ac:dyDescent="0.2">
      <c r="D37101" s="1"/>
      <c r="E37101" s="41"/>
    </row>
    <row r="37102" spans="4:5" x14ac:dyDescent="0.2">
      <c r="D37102" s="1"/>
      <c r="E37102" s="41"/>
    </row>
    <row r="37103" spans="4:5" x14ac:dyDescent="0.2">
      <c r="D37103" s="1"/>
      <c r="E37103" s="41"/>
    </row>
    <row r="37104" spans="4:5" x14ac:dyDescent="0.2">
      <c r="D37104" s="1"/>
      <c r="E37104" s="41"/>
    </row>
    <row r="37105" spans="4:5" x14ac:dyDescent="0.2">
      <c r="D37105" s="1"/>
      <c r="E37105" s="41"/>
    </row>
    <row r="37106" spans="4:5" x14ac:dyDescent="0.2">
      <c r="D37106" s="1"/>
      <c r="E37106" s="41"/>
    </row>
    <row r="37107" spans="4:5" x14ac:dyDescent="0.2">
      <c r="D37107" s="1"/>
      <c r="E37107" s="41"/>
    </row>
    <row r="37108" spans="4:5" x14ac:dyDescent="0.2">
      <c r="D37108" s="1"/>
      <c r="E37108" s="41"/>
    </row>
    <row r="37109" spans="4:5" x14ac:dyDescent="0.2">
      <c r="D37109" s="1"/>
      <c r="E37109" s="41"/>
    </row>
    <row r="37110" spans="4:5" x14ac:dyDescent="0.2">
      <c r="D37110" s="1"/>
      <c r="E37110" s="41"/>
    </row>
    <row r="37111" spans="4:5" x14ac:dyDescent="0.2">
      <c r="D37111" s="1"/>
      <c r="E37111" s="41"/>
    </row>
    <row r="37112" spans="4:5" x14ac:dyDescent="0.2">
      <c r="D37112" s="1"/>
      <c r="E37112" s="41"/>
    </row>
    <row r="37113" spans="4:5" x14ac:dyDescent="0.2">
      <c r="D37113" s="1"/>
      <c r="E37113" s="41"/>
    </row>
    <row r="37114" spans="4:5" x14ac:dyDescent="0.2">
      <c r="D37114" s="1"/>
      <c r="E37114" s="41"/>
    </row>
    <row r="37115" spans="4:5" x14ac:dyDescent="0.2">
      <c r="D37115" s="1"/>
      <c r="E37115" s="41"/>
    </row>
    <row r="37116" spans="4:5" x14ac:dyDescent="0.2">
      <c r="D37116" s="1"/>
      <c r="E37116" s="41"/>
    </row>
    <row r="37117" spans="4:5" x14ac:dyDescent="0.2">
      <c r="D37117" s="1"/>
      <c r="E37117" s="41"/>
    </row>
    <row r="37118" spans="4:5" x14ac:dyDescent="0.2">
      <c r="D37118" s="1"/>
      <c r="E37118" s="41"/>
    </row>
    <row r="37119" spans="4:5" x14ac:dyDescent="0.2">
      <c r="D37119" s="1"/>
      <c r="E37119" s="41"/>
    </row>
    <row r="37120" spans="4:5" x14ac:dyDescent="0.2">
      <c r="D37120" s="1"/>
      <c r="E37120" s="41"/>
    </row>
    <row r="37121" spans="4:5" x14ac:dyDescent="0.2">
      <c r="D37121" s="1"/>
      <c r="E37121" s="41"/>
    </row>
    <row r="37122" spans="4:5" x14ac:dyDescent="0.2">
      <c r="D37122" s="1"/>
      <c r="E37122" s="41"/>
    </row>
    <row r="37123" spans="4:5" x14ac:dyDescent="0.2">
      <c r="D37123" s="1"/>
      <c r="E37123" s="41"/>
    </row>
    <row r="37124" spans="4:5" x14ac:dyDescent="0.2">
      <c r="D37124" s="1"/>
      <c r="E37124" s="41"/>
    </row>
    <row r="37125" spans="4:5" x14ac:dyDescent="0.2">
      <c r="D37125" s="1"/>
      <c r="E37125" s="41"/>
    </row>
    <row r="37126" spans="4:5" x14ac:dyDescent="0.2">
      <c r="D37126" s="1"/>
      <c r="E37126" s="41"/>
    </row>
    <row r="37127" spans="4:5" x14ac:dyDescent="0.2">
      <c r="D37127" s="1"/>
      <c r="E37127" s="41"/>
    </row>
    <row r="37128" spans="4:5" x14ac:dyDescent="0.2">
      <c r="D37128" s="1"/>
      <c r="E37128" s="41"/>
    </row>
    <row r="37129" spans="4:5" x14ac:dyDescent="0.2">
      <c r="D37129" s="1"/>
      <c r="E37129" s="41"/>
    </row>
    <row r="37130" spans="4:5" x14ac:dyDescent="0.2">
      <c r="D37130" s="1"/>
      <c r="E37130" s="41"/>
    </row>
    <row r="37131" spans="4:5" x14ac:dyDescent="0.2">
      <c r="D37131" s="1"/>
      <c r="E37131" s="41"/>
    </row>
    <row r="37132" spans="4:5" x14ac:dyDescent="0.2">
      <c r="D37132" s="1"/>
      <c r="E37132" s="41"/>
    </row>
    <row r="37133" spans="4:5" x14ac:dyDescent="0.2">
      <c r="D37133" s="1"/>
      <c r="E37133" s="41"/>
    </row>
    <row r="37134" spans="4:5" x14ac:dyDescent="0.2">
      <c r="D37134" s="1"/>
      <c r="E37134" s="41"/>
    </row>
    <row r="37135" spans="4:5" x14ac:dyDescent="0.2">
      <c r="D37135" s="1"/>
      <c r="E37135" s="41"/>
    </row>
    <row r="37136" spans="4:5" x14ac:dyDescent="0.2">
      <c r="D37136" s="1"/>
      <c r="E37136" s="41"/>
    </row>
    <row r="37137" spans="4:5" x14ac:dyDescent="0.2">
      <c r="D37137" s="1"/>
      <c r="E37137" s="41"/>
    </row>
    <row r="37138" spans="4:5" x14ac:dyDescent="0.2">
      <c r="D37138" s="1"/>
      <c r="E37138" s="41"/>
    </row>
    <row r="37139" spans="4:5" x14ac:dyDescent="0.2">
      <c r="D37139" s="1"/>
      <c r="E37139" s="41"/>
    </row>
    <row r="37140" spans="4:5" x14ac:dyDescent="0.2">
      <c r="D37140" s="1"/>
      <c r="E37140" s="41"/>
    </row>
    <row r="37141" spans="4:5" x14ac:dyDescent="0.2">
      <c r="D37141" s="1"/>
      <c r="E37141" s="41"/>
    </row>
    <row r="37142" spans="4:5" x14ac:dyDescent="0.2">
      <c r="D37142" s="1"/>
      <c r="E37142" s="41"/>
    </row>
    <row r="37143" spans="4:5" x14ac:dyDescent="0.2">
      <c r="D37143" s="1"/>
      <c r="E37143" s="41"/>
    </row>
    <row r="37144" spans="4:5" x14ac:dyDescent="0.2">
      <c r="D37144" s="1"/>
      <c r="E37144" s="41"/>
    </row>
    <row r="37145" spans="4:5" x14ac:dyDescent="0.2">
      <c r="D37145" s="1"/>
      <c r="E37145" s="41"/>
    </row>
    <row r="37146" spans="4:5" x14ac:dyDescent="0.2">
      <c r="D37146" s="1"/>
      <c r="E37146" s="41"/>
    </row>
    <row r="37147" spans="4:5" x14ac:dyDescent="0.2">
      <c r="D37147" s="1"/>
      <c r="E37147" s="41"/>
    </row>
    <row r="37148" spans="4:5" x14ac:dyDescent="0.2">
      <c r="D37148" s="1"/>
      <c r="E37148" s="41"/>
    </row>
    <row r="37149" spans="4:5" x14ac:dyDescent="0.2">
      <c r="D37149" s="1"/>
      <c r="E37149" s="41"/>
    </row>
    <row r="37150" spans="4:5" x14ac:dyDescent="0.2">
      <c r="D37150" s="1"/>
      <c r="E37150" s="41"/>
    </row>
    <row r="37151" spans="4:5" x14ac:dyDescent="0.2">
      <c r="D37151" s="1"/>
      <c r="E37151" s="41"/>
    </row>
    <row r="37152" spans="4:5" x14ac:dyDescent="0.2">
      <c r="D37152" s="1"/>
      <c r="E37152" s="41"/>
    </row>
    <row r="37153" spans="4:5" x14ac:dyDescent="0.2">
      <c r="D37153" s="1"/>
      <c r="E37153" s="41"/>
    </row>
    <row r="37154" spans="4:5" x14ac:dyDescent="0.2">
      <c r="D37154" s="1"/>
      <c r="E37154" s="41"/>
    </row>
    <row r="37155" spans="4:5" x14ac:dyDescent="0.2">
      <c r="D37155" s="1"/>
      <c r="E37155" s="41"/>
    </row>
    <row r="37156" spans="4:5" x14ac:dyDescent="0.2">
      <c r="D37156" s="1"/>
      <c r="E37156" s="41"/>
    </row>
    <row r="37157" spans="4:5" x14ac:dyDescent="0.2">
      <c r="D37157" s="1"/>
      <c r="E37157" s="41"/>
    </row>
    <row r="37158" spans="4:5" x14ac:dyDescent="0.2">
      <c r="D37158" s="1"/>
      <c r="E37158" s="41"/>
    </row>
    <row r="37159" spans="4:5" x14ac:dyDescent="0.2">
      <c r="D37159" s="1"/>
      <c r="E37159" s="41"/>
    </row>
    <row r="37160" spans="4:5" x14ac:dyDescent="0.2">
      <c r="D37160" s="1"/>
      <c r="E37160" s="41"/>
    </row>
    <row r="37161" spans="4:5" x14ac:dyDescent="0.2">
      <c r="D37161" s="1"/>
      <c r="E37161" s="41"/>
    </row>
    <row r="37162" spans="4:5" x14ac:dyDescent="0.2">
      <c r="D37162" s="1"/>
      <c r="E37162" s="41"/>
    </row>
    <row r="37163" spans="4:5" x14ac:dyDescent="0.2">
      <c r="D37163" s="1"/>
      <c r="E37163" s="41"/>
    </row>
    <row r="37164" spans="4:5" x14ac:dyDescent="0.2">
      <c r="D37164" s="1"/>
      <c r="E37164" s="41"/>
    </row>
    <row r="37165" spans="4:5" x14ac:dyDescent="0.2">
      <c r="D37165" s="1"/>
      <c r="E37165" s="41"/>
    </row>
    <row r="37166" spans="4:5" x14ac:dyDescent="0.2">
      <c r="D37166" s="1"/>
      <c r="E37166" s="41"/>
    </row>
    <row r="37167" spans="4:5" x14ac:dyDescent="0.2">
      <c r="D37167" s="1"/>
      <c r="E37167" s="41"/>
    </row>
    <row r="37168" spans="4:5" x14ac:dyDescent="0.2">
      <c r="D37168" s="1"/>
      <c r="E37168" s="41"/>
    </row>
    <row r="37169" spans="4:5" x14ac:dyDescent="0.2">
      <c r="D37169" s="1"/>
      <c r="E37169" s="41"/>
    </row>
    <row r="37170" spans="4:5" x14ac:dyDescent="0.2">
      <c r="D37170" s="1"/>
      <c r="E37170" s="41"/>
    </row>
    <row r="37171" spans="4:5" x14ac:dyDescent="0.2">
      <c r="D37171" s="1"/>
      <c r="E37171" s="41"/>
    </row>
    <row r="37172" spans="4:5" x14ac:dyDescent="0.2">
      <c r="D37172" s="1"/>
      <c r="E37172" s="41"/>
    </row>
    <row r="37173" spans="4:5" x14ac:dyDescent="0.2">
      <c r="D37173" s="1"/>
      <c r="E37173" s="41"/>
    </row>
    <row r="37174" spans="4:5" x14ac:dyDescent="0.2">
      <c r="D37174" s="1"/>
      <c r="E37174" s="41"/>
    </row>
    <row r="37175" spans="4:5" x14ac:dyDescent="0.2">
      <c r="D37175" s="1"/>
      <c r="E37175" s="41"/>
    </row>
    <row r="37176" spans="4:5" x14ac:dyDescent="0.2">
      <c r="D37176" s="1"/>
      <c r="E37176" s="41"/>
    </row>
    <row r="37177" spans="4:5" x14ac:dyDescent="0.2">
      <c r="D37177" s="1"/>
      <c r="E37177" s="41"/>
    </row>
    <row r="37178" spans="4:5" x14ac:dyDescent="0.2">
      <c r="D37178" s="1"/>
      <c r="E37178" s="41"/>
    </row>
    <row r="37179" spans="4:5" x14ac:dyDescent="0.2">
      <c r="D37179" s="1"/>
      <c r="E37179" s="41"/>
    </row>
    <row r="37180" spans="4:5" x14ac:dyDescent="0.2">
      <c r="D37180" s="1"/>
      <c r="E37180" s="41"/>
    </row>
    <row r="37181" spans="4:5" x14ac:dyDescent="0.2">
      <c r="D37181" s="1"/>
      <c r="E37181" s="41"/>
    </row>
    <row r="37182" spans="4:5" x14ac:dyDescent="0.2">
      <c r="D37182" s="1"/>
      <c r="E37182" s="41"/>
    </row>
    <row r="37183" spans="4:5" x14ac:dyDescent="0.2">
      <c r="D37183" s="1"/>
      <c r="E37183" s="41"/>
    </row>
    <row r="37184" spans="4:5" x14ac:dyDescent="0.2">
      <c r="D37184" s="1"/>
      <c r="E37184" s="41"/>
    </row>
    <row r="37185" spans="4:5" x14ac:dyDescent="0.2">
      <c r="D37185" s="1"/>
      <c r="E37185" s="41"/>
    </row>
    <row r="37186" spans="4:5" x14ac:dyDescent="0.2">
      <c r="D37186" s="1"/>
      <c r="E37186" s="41"/>
    </row>
    <row r="37187" spans="4:5" x14ac:dyDescent="0.2">
      <c r="D37187" s="1"/>
      <c r="E37187" s="41"/>
    </row>
    <row r="37188" spans="4:5" x14ac:dyDescent="0.2">
      <c r="D37188" s="1"/>
      <c r="E37188" s="41"/>
    </row>
    <row r="37189" spans="4:5" x14ac:dyDescent="0.2">
      <c r="D37189" s="1"/>
      <c r="E37189" s="41"/>
    </row>
    <row r="37190" spans="4:5" x14ac:dyDescent="0.2">
      <c r="D37190" s="1"/>
      <c r="E37190" s="41"/>
    </row>
    <row r="37191" spans="4:5" x14ac:dyDescent="0.2">
      <c r="D37191" s="1"/>
      <c r="E37191" s="41"/>
    </row>
    <row r="37192" spans="4:5" x14ac:dyDescent="0.2">
      <c r="D37192" s="1"/>
      <c r="E37192" s="41"/>
    </row>
    <row r="37193" spans="4:5" x14ac:dyDescent="0.2">
      <c r="D37193" s="1"/>
      <c r="E37193" s="41"/>
    </row>
    <row r="37194" spans="4:5" x14ac:dyDescent="0.2">
      <c r="D37194" s="1"/>
      <c r="E37194" s="41"/>
    </row>
    <row r="37195" spans="4:5" x14ac:dyDescent="0.2">
      <c r="D37195" s="1"/>
      <c r="E37195" s="41"/>
    </row>
    <row r="37196" spans="4:5" x14ac:dyDescent="0.2">
      <c r="D37196" s="1"/>
      <c r="E37196" s="41"/>
    </row>
    <row r="37197" spans="4:5" x14ac:dyDescent="0.2">
      <c r="D37197" s="1"/>
      <c r="E37197" s="41"/>
    </row>
    <row r="37198" spans="4:5" x14ac:dyDescent="0.2">
      <c r="D37198" s="1"/>
      <c r="E37198" s="41"/>
    </row>
    <row r="37199" spans="4:5" x14ac:dyDescent="0.2">
      <c r="D37199" s="1"/>
      <c r="E37199" s="41"/>
    </row>
    <row r="37200" spans="4:5" x14ac:dyDescent="0.2">
      <c r="D37200" s="1"/>
      <c r="E37200" s="41"/>
    </row>
    <row r="37201" spans="4:5" x14ac:dyDescent="0.2">
      <c r="D37201" s="1"/>
      <c r="E37201" s="41"/>
    </row>
    <row r="37202" spans="4:5" x14ac:dyDescent="0.2">
      <c r="D37202" s="1"/>
      <c r="E37202" s="41"/>
    </row>
    <row r="37203" spans="4:5" x14ac:dyDescent="0.2">
      <c r="D37203" s="1"/>
      <c r="E37203" s="41"/>
    </row>
    <row r="37204" spans="4:5" x14ac:dyDescent="0.2">
      <c r="D37204" s="1"/>
      <c r="E37204" s="41"/>
    </row>
    <row r="37205" spans="4:5" x14ac:dyDescent="0.2">
      <c r="D37205" s="1"/>
      <c r="E37205" s="41"/>
    </row>
    <row r="37206" spans="4:5" x14ac:dyDescent="0.2">
      <c r="D37206" s="1"/>
      <c r="E37206" s="41"/>
    </row>
    <row r="37207" spans="4:5" x14ac:dyDescent="0.2">
      <c r="D37207" s="1"/>
      <c r="E37207" s="41"/>
    </row>
    <row r="37208" spans="4:5" x14ac:dyDescent="0.2">
      <c r="D37208" s="1"/>
      <c r="E37208" s="41"/>
    </row>
    <row r="37209" spans="4:5" x14ac:dyDescent="0.2">
      <c r="D37209" s="1"/>
      <c r="E37209" s="41"/>
    </row>
    <row r="37210" spans="4:5" x14ac:dyDescent="0.2">
      <c r="D37210" s="1"/>
      <c r="E37210" s="41"/>
    </row>
    <row r="37211" spans="4:5" x14ac:dyDescent="0.2">
      <c r="D37211" s="1"/>
      <c r="E37211" s="41"/>
    </row>
    <row r="37212" spans="4:5" x14ac:dyDescent="0.2">
      <c r="D37212" s="1"/>
      <c r="E37212" s="41"/>
    </row>
    <row r="37213" spans="4:5" x14ac:dyDescent="0.2">
      <c r="D37213" s="1"/>
      <c r="E37213" s="41"/>
    </row>
    <row r="37214" spans="4:5" x14ac:dyDescent="0.2">
      <c r="D37214" s="1"/>
      <c r="E37214" s="41"/>
    </row>
    <row r="37215" spans="4:5" x14ac:dyDescent="0.2">
      <c r="D37215" s="1"/>
      <c r="E37215" s="41"/>
    </row>
    <row r="37216" spans="4:5" x14ac:dyDescent="0.2">
      <c r="D37216" s="1"/>
      <c r="E37216" s="41"/>
    </row>
    <row r="37217" spans="4:5" x14ac:dyDescent="0.2">
      <c r="D37217" s="1"/>
      <c r="E37217" s="41"/>
    </row>
    <row r="37218" spans="4:5" x14ac:dyDescent="0.2">
      <c r="D37218" s="1"/>
      <c r="E37218" s="41"/>
    </row>
    <row r="37219" spans="4:5" x14ac:dyDescent="0.2">
      <c r="D37219" s="1"/>
      <c r="E37219" s="41"/>
    </row>
    <row r="37220" spans="4:5" x14ac:dyDescent="0.2">
      <c r="D37220" s="1"/>
      <c r="E37220" s="41"/>
    </row>
    <row r="37221" spans="4:5" x14ac:dyDescent="0.2">
      <c r="D37221" s="1"/>
      <c r="E37221" s="41"/>
    </row>
    <row r="37222" spans="4:5" x14ac:dyDescent="0.2">
      <c r="D37222" s="1"/>
      <c r="E37222" s="41"/>
    </row>
    <row r="37223" spans="4:5" x14ac:dyDescent="0.2">
      <c r="D37223" s="1"/>
      <c r="E37223" s="41"/>
    </row>
    <row r="37224" spans="4:5" x14ac:dyDescent="0.2">
      <c r="D37224" s="1"/>
      <c r="E37224" s="41"/>
    </row>
    <row r="37225" spans="4:5" x14ac:dyDescent="0.2">
      <c r="D37225" s="1"/>
      <c r="E37225" s="41"/>
    </row>
    <row r="37226" spans="4:5" x14ac:dyDescent="0.2">
      <c r="D37226" s="1"/>
      <c r="E37226" s="41"/>
    </row>
    <row r="37227" spans="4:5" x14ac:dyDescent="0.2">
      <c r="D37227" s="1"/>
      <c r="E37227" s="41"/>
    </row>
    <row r="37228" spans="4:5" x14ac:dyDescent="0.2">
      <c r="D37228" s="1"/>
      <c r="E37228" s="41"/>
    </row>
    <row r="37229" spans="4:5" x14ac:dyDescent="0.2">
      <c r="D37229" s="1"/>
      <c r="E37229" s="41"/>
    </row>
    <row r="37230" spans="4:5" x14ac:dyDescent="0.2">
      <c r="D37230" s="1"/>
      <c r="E37230" s="41"/>
    </row>
    <row r="37231" spans="4:5" x14ac:dyDescent="0.2">
      <c r="D37231" s="1"/>
      <c r="E37231" s="41"/>
    </row>
    <row r="37232" spans="4:5" x14ac:dyDescent="0.2">
      <c r="D37232" s="1"/>
      <c r="E37232" s="41"/>
    </row>
    <row r="37233" spans="4:5" x14ac:dyDescent="0.2">
      <c r="D37233" s="1"/>
      <c r="E37233" s="41"/>
    </row>
    <row r="37234" spans="4:5" x14ac:dyDescent="0.2">
      <c r="D37234" s="1"/>
      <c r="E37234" s="41"/>
    </row>
    <row r="37235" spans="4:5" x14ac:dyDescent="0.2">
      <c r="D37235" s="1"/>
      <c r="E37235" s="41"/>
    </row>
    <row r="37236" spans="4:5" x14ac:dyDescent="0.2">
      <c r="D37236" s="1"/>
      <c r="E37236" s="41"/>
    </row>
    <row r="37237" spans="4:5" x14ac:dyDescent="0.2">
      <c r="D37237" s="1"/>
      <c r="E37237" s="41"/>
    </row>
    <row r="37238" spans="4:5" x14ac:dyDescent="0.2">
      <c r="D37238" s="1"/>
      <c r="E37238" s="41"/>
    </row>
    <row r="37239" spans="4:5" x14ac:dyDescent="0.2">
      <c r="D37239" s="1"/>
      <c r="E37239" s="41"/>
    </row>
    <row r="37240" spans="4:5" x14ac:dyDescent="0.2">
      <c r="D37240" s="1"/>
      <c r="E37240" s="41"/>
    </row>
    <row r="37241" spans="4:5" x14ac:dyDescent="0.2">
      <c r="D37241" s="1"/>
      <c r="E37241" s="41"/>
    </row>
    <row r="37242" spans="4:5" x14ac:dyDescent="0.2">
      <c r="D37242" s="1"/>
      <c r="E37242" s="41"/>
    </row>
    <row r="37243" spans="4:5" x14ac:dyDescent="0.2">
      <c r="D37243" s="1"/>
      <c r="E37243" s="41"/>
    </row>
    <row r="37244" spans="4:5" x14ac:dyDescent="0.2">
      <c r="D37244" s="1"/>
      <c r="E37244" s="41"/>
    </row>
    <row r="37245" spans="4:5" x14ac:dyDescent="0.2">
      <c r="D37245" s="1"/>
      <c r="E37245" s="41"/>
    </row>
    <row r="37246" spans="4:5" x14ac:dyDescent="0.2">
      <c r="D37246" s="1"/>
      <c r="E37246" s="41"/>
    </row>
    <row r="37247" spans="4:5" x14ac:dyDescent="0.2">
      <c r="D37247" s="1"/>
      <c r="E37247" s="41"/>
    </row>
    <row r="37248" spans="4:5" x14ac:dyDescent="0.2">
      <c r="D37248" s="1"/>
      <c r="E37248" s="41"/>
    </row>
    <row r="37249" spans="4:5" x14ac:dyDescent="0.2">
      <c r="D37249" s="1"/>
      <c r="E37249" s="41"/>
    </row>
    <row r="37250" spans="4:5" x14ac:dyDescent="0.2">
      <c r="D37250" s="1"/>
      <c r="E37250" s="41"/>
    </row>
    <row r="37251" spans="4:5" x14ac:dyDescent="0.2">
      <c r="D37251" s="1"/>
      <c r="E37251" s="41"/>
    </row>
    <row r="37252" spans="4:5" x14ac:dyDescent="0.2">
      <c r="D37252" s="1"/>
      <c r="E37252" s="41"/>
    </row>
    <row r="37253" spans="4:5" x14ac:dyDescent="0.2">
      <c r="D37253" s="1"/>
      <c r="E37253" s="41"/>
    </row>
    <row r="37254" spans="4:5" x14ac:dyDescent="0.2">
      <c r="D37254" s="1"/>
      <c r="E37254" s="41"/>
    </row>
    <row r="37255" spans="4:5" x14ac:dyDescent="0.2">
      <c r="D37255" s="1"/>
      <c r="E37255" s="41"/>
    </row>
    <row r="37256" spans="4:5" x14ac:dyDescent="0.2">
      <c r="D37256" s="1"/>
      <c r="E37256" s="41"/>
    </row>
    <row r="37257" spans="4:5" x14ac:dyDescent="0.2">
      <c r="D37257" s="1"/>
      <c r="E37257" s="41"/>
    </row>
    <row r="37258" spans="4:5" x14ac:dyDescent="0.2">
      <c r="D37258" s="1"/>
      <c r="E37258" s="41"/>
    </row>
    <row r="37259" spans="4:5" x14ac:dyDescent="0.2">
      <c r="D37259" s="1"/>
      <c r="E37259" s="41"/>
    </row>
    <row r="37260" spans="4:5" x14ac:dyDescent="0.2">
      <c r="D37260" s="1"/>
      <c r="E37260" s="41"/>
    </row>
    <row r="37261" spans="4:5" x14ac:dyDescent="0.2">
      <c r="D37261" s="1"/>
      <c r="E37261" s="41"/>
    </row>
    <row r="37262" spans="4:5" x14ac:dyDescent="0.2">
      <c r="D37262" s="1"/>
      <c r="E37262" s="41"/>
    </row>
    <row r="37263" spans="4:5" x14ac:dyDescent="0.2">
      <c r="D37263" s="1"/>
      <c r="E37263" s="41"/>
    </row>
    <row r="37264" spans="4:5" x14ac:dyDescent="0.2">
      <c r="D37264" s="1"/>
      <c r="E37264" s="41"/>
    </row>
    <row r="37265" spans="4:5" x14ac:dyDescent="0.2">
      <c r="D37265" s="1"/>
      <c r="E37265" s="41"/>
    </row>
    <row r="37266" spans="4:5" x14ac:dyDescent="0.2">
      <c r="D37266" s="1"/>
      <c r="E37266" s="41"/>
    </row>
    <row r="37267" spans="4:5" x14ac:dyDescent="0.2">
      <c r="D37267" s="1"/>
      <c r="E37267" s="41"/>
    </row>
    <row r="37268" spans="4:5" x14ac:dyDescent="0.2">
      <c r="D37268" s="1"/>
      <c r="E37268" s="41"/>
    </row>
    <row r="37269" spans="4:5" x14ac:dyDescent="0.2">
      <c r="D37269" s="1"/>
      <c r="E37269" s="41"/>
    </row>
    <row r="37270" spans="4:5" x14ac:dyDescent="0.2">
      <c r="D37270" s="1"/>
      <c r="E37270" s="41"/>
    </row>
    <row r="37271" spans="4:5" x14ac:dyDescent="0.2">
      <c r="D37271" s="1"/>
      <c r="E37271" s="41"/>
    </row>
    <row r="37272" spans="4:5" x14ac:dyDescent="0.2">
      <c r="D37272" s="1"/>
      <c r="E37272" s="41"/>
    </row>
    <row r="37273" spans="4:5" x14ac:dyDescent="0.2">
      <c r="D37273" s="1"/>
      <c r="E37273" s="41"/>
    </row>
    <row r="37274" spans="4:5" x14ac:dyDescent="0.2">
      <c r="D37274" s="1"/>
      <c r="E37274" s="41"/>
    </row>
    <row r="37275" spans="4:5" x14ac:dyDescent="0.2">
      <c r="D37275" s="1"/>
      <c r="E37275" s="41"/>
    </row>
    <row r="37276" spans="4:5" x14ac:dyDescent="0.2">
      <c r="D37276" s="1"/>
      <c r="E37276" s="41"/>
    </row>
    <row r="37277" spans="4:5" x14ac:dyDescent="0.2">
      <c r="D37277" s="1"/>
      <c r="E37277" s="41"/>
    </row>
    <row r="37278" spans="4:5" x14ac:dyDescent="0.2">
      <c r="D37278" s="1"/>
      <c r="E37278" s="41"/>
    </row>
    <row r="37279" spans="4:5" x14ac:dyDescent="0.2">
      <c r="D37279" s="1"/>
      <c r="E37279" s="41"/>
    </row>
    <row r="37280" spans="4:5" x14ac:dyDescent="0.2">
      <c r="D37280" s="1"/>
      <c r="E37280" s="41"/>
    </row>
    <row r="37281" spans="4:5" x14ac:dyDescent="0.2">
      <c r="D37281" s="1"/>
      <c r="E37281" s="41"/>
    </row>
    <row r="37282" spans="4:5" x14ac:dyDescent="0.2">
      <c r="D37282" s="1"/>
      <c r="E37282" s="41"/>
    </row>
    <row r="37283" spans="4:5" x14ac:dyDescent="0.2">
      <c r="D37283" s="1"/>
      <c r="E37283" s="41"/>
    </row>
    <row r="37284" spans="4:5" x14ac:dyDescent="0.2">
      <c r="D37284" s="1"/>
      <c r="E37284" s="41"/>
    </row>
    <row r="37285" spans="4:5" x14ac:dyDescent="0.2">
      <c r="D37285" s="1"/>
      <c r="E37285" s="41"/>
    </row>
    <row r="37286" spans="4:5" x14ac:dyDescent="0.2">
      <c r="D37286" s="1"/>
      <c r="E37286" s="41"/>
    </row>
    <row r="37287" spans="4:5" x14ac:dyDescent="0.2">
      <c r="D37287" s="1"/>
      <c r="E37287" s="41"/>
    </row>
    <row r="37288" spans="4:5" x14ac:dyDescent="0.2">
      <c r="D37288" s="1"/>
      <c r="E37288" s="41"/>
    </row>
    <row r="37289" spans="4:5" x14ac:dyDescent="0.2">
      <c r="D37289" s="1"/>
      <c r="E37289" s="41"/>
    </row>
    <row r="37290" spans="4:5" x14ac:dyDescent="0.2">
      <c r="D37290" s="1"/>
      <c r="E37290" s="41"/>
    </row>
    <row r="37291" spans="4:5" x14ac:dyDescent="0.2">
      <c r="D37291" s="1"/>
      <c r="E37291" s="41"/>
    </row>
    <row r="37292" spans="4:5" x14ac:dyDescent="0.2">
      <c r="D37292" s="1"/>
      <c r="E37292" s="41"/>
    </row>
    <row r="37293" spans="4:5" x14ac:dyDescent="0.2">
      <c r="D37293" s="1"/>
      <c r="E37293" s="41"/>
    </row>
    <row r="37294" spans="4:5" x14ac:dyDescent="0.2">
      <c r="D37294" s="1"/>
      <c r="E37294" s="41"/>
    </row>
    <row r="37295" spans="4:5" x14ac:dyDescent="0.2">
      <c r="D37295" s="1"/>
      <c r="E37295" s="41"/>
    </row>
    <row r="37296" spans="4:5" x14ac:dyDescent="0.2">
      <c r="D37296" s="1"/>
      <c r="E37296" s="41"/>
    </row>
    <row r="37297" spans="4:5" x14ac:dyDescent="0.2">
      <c r="D37297" s="1"/>
      <c r="E37297" s="41"/>
    </row>
    <row r="37298" spans="4:5" x14ac:dyDescent="0.2">
      <c r="D37298" s="1"/>
      <c r="E37298" s="41"/>
    </row>
    <row r="37299" spans="4:5" x14ac:dyDescent="0.2">
      <c r="D37299" s="1"/>
      <c r="E37299" s="41"/>
    </row>
    <row r="37300" spans="4:5" x14ac:dyDescent="0.2">
      <c r="D37300" s="1"/>
      <c r="E37300" s="41"/>
    </row>
    <row r="37301" spans="4:5" x14ac:dyDescent="0.2">
      <c r="D37301" s="1"/>
      <c r="E37301" s="41"/>
    </row>
    <row r="37302" spans="4:5" x14ac:dyDescent="0.2">
      <c r="D37302" s="1"/>
      <c r="E37302" s="41"/>
    </row>
    <row r="37303" spans="4:5" x14ac:dyDescent="0.2">
      <c r="D37303" s="1"/>
      <c r="E37303" s="41"/>
    </row>
    <row r="37304" spans="4:5" x14ac:dyDescent="0.2">
      <c r="D37304" s="1"/>
      <c r="E37304" s="41"/>
    </row>
    <row r="37305" spans="4:5" x14ac:dyDescent="0.2">
      <c r="D37305" s="1"/>
      <c r="E37305" s="41"/>
    </row>
    <row r="37306" spans="4:5" x14ac:dyDescent="0.2">
      <c r="D37306" s="1"/>
      <c r="E37306" s="41"/>
    </row>
    <row r="37307" spans="4:5" x14ac:dyDescent="0.2">
      <c r="D37307" s="1"/>
      <c r="E37307" s="41"/>
    </row>
    <row r="37308" spans="4:5" x14ac:dyDescent="0.2">
      <c r="D37308" s="1"/>
      <c r="E37308" s="41"/>
    </row>
    <row r="37309" spans="4:5" x14ac:dyDescent="0.2">
      <c r="D37309" s="1"/>
      <c r="E37309" s="41"/>
    </row>
    <row r="37310" spans="4:5" x14ac:dyDescent="0.2">
      <c r="D37310" s="1"/>
      <c r="E37310" s="41"/>
    </row>
    <row r="37311" spans="4:5" x14ac:dyDescent="0.2">
      <c r="D37311" s="1"/>
      <c r="E37311" s="41"/>
    </row>
    <row r="37312" spans="4:5" x14ac:dyDescent="0.2">
      <c r="D37312" s="1"/>
      <c r="E37312" s="41"/>
    </row>
    <row r="37313" spans="4:5" x14ac:dyDescent="0.2">
      <c r="D37313" s="1"/>
      <c r="E37313" s="41"/>
    </row>
    <row r="37314" spans="4:5" x14ac:dyDescent="0.2">
      <c r="D37314" s="1"/>
      <c r="E37314" s="41"/>
    </row>
    <row r="37315" spans="4:5" x14ac:dyDescent="0.2">
      <c r="D37315" s="1"/>
      <c r="E37315" s="41"/>
    </row>
    <row r="37316" spans="4:5" x14ac:dyDescent="0.2">
      <c r="D37316" s="1"/>
      <c r="E37316" s="41"/>
    </row>
    <row r="37317" spans="4:5" x14ac:dyDescent="0.2">
      <c r="D37317" s="1"/>
      <c r="E37317" s="41"/>
    </row>
    <row r="37318" spans="4:5" x14ac:dyDescent="0.2">
      <c r="D37318" s="1"/>
      <c r="E37318" s="41"/>
    </row>
    <row r="37319" spans="4:5" x14ac:dyDescent="0.2">
      <c r="D37319" s="1"/>
      <c r="E37319" s="41"/>
    </row>
    <row r="37320" spans="4:5" x14ac:dyDescent="0.2">
      <c r="D37320" s="1"/>
      <c r="E37320" s="41"/>
    </row>
    <row r="37321" spans="4:5" x14ac:dyDescent="0.2">
      <c r="D37321" s="1"/>
      <c r="E37321" s="41"/>
    </row>
    <row r="37322" spans="4:5" x14ac:dyDescent="0.2">
      <c r="D37322" s="1"/>
      <c r="E37322" s="41"/>
    </row>
    <row r="37323" spans="4:5" x14ac:dyDescent="0.2">
      <c r="D37323" s="1"/>
      <c r="E37323" s="41"/>
    </row>
    <row r="37324" spans="4:5" x14ac:dyDescent="0.2">
      <c r="D37324" s="1"/>
      <c r="E37324" s="41"/>
    </row>
    <row r="37325" spans="4:5" x14ac:dyDescent="0.2">
      <c r="D37325" s="1"/>
      <c r="E37325" s="41"/>
    </row>
    <row r="37326" spans="4:5" x14ac:dyDescent="0.2">
      <c r="D37326" s="1"/>
      <c r="E37326" s="41"/>
    </row>
    <row r="37327" spans="4:5" x14ac:dyDescent="0.2">
      <c r="D37327" s="1"/>
      <c r="E37327" s="41"/>
    </row>
    <row r="37328" spans="4:5" x14ac:dyDescent="0.2">
      <c r="D37328" s="1"/>
      <c r="E37328" s="41"/>
    </row>
    <row r="37329" spans="4:5" x14ac:dyDescent="0.2">
      <c r="D37329" s="1"/>
      <c r="E37329" s="41"/>
    </row>
    <row r="37330" spans="4:5" x14ac:dyDescent="0.2">
      <c r="D37330" s="1"/>
      <c r="E37330" s="41"/>
    </row>
    <row r="37331" spans="4:5" x14ac:dyDescent="0.2">
      <c r="D37331" s="1"/>
      <c r="E37331" s="41"/>
    </row>
    <row r="37332" spans="4:5" x14ac:dyDescent="0.2">
      <c r="D37332" s="1"/>
      <c r="E37332" s="41"/>
    </row>
    <row r="37333" spans="4:5" x14ac:dyDescent="0.2">
      <c r="D37333" s="1"/>
      <c r="E37333" s="41"/>
    </row>
    <row r="37334" spans="4:5" x14ac:dyDescent="0.2">
      <c r="D37334" s="1"/>
      <c r="E37334" s="41"/>
    </row>
    <row r="37335" spans="4:5" x14ac:dyDescent="0.2">
      <c r="D37335" s="1"/>
      <c r="E37335" s="41"/>
    </row>
    <row r="37336" spans="4:5" x14ac:dyDescent="0.2">
      <c r="D37336" s="1"/>
      <c r="E37336" s="41"/>
    </row>
    <row r="37337" spans="4:5" x14ac:dyDescent="0.2">
      <c r="D37337" s="1"/>
      <c r="E37337" s="41"/>
    </row>
    <row r="37338" spans="4:5" x14ac:dyDescent="0.2">
      <c r="D37338" s="1"/>
      <c r="E37338" s="41"/>
    </row>
    <row r="37339" spans="4:5" x14ac:dyDescent="0.2">
      <c r="D37339" s="1"/>
      <c r="E37339" s="41"/>
    </row>
    <row r="37340" spans="4:5" x14ac:dyDescent="0.2">
      <c r="D37340" s="1"/>
      <c r="E37340" s="41"/>
    </row>
    <row r="37341" spans="4:5" x14ac:dyDescent="0.2">
      <c r="D37341" s="1"/>
      <c r="E37341" s="41"/>
    </row>
    <row r="37342" spans="4:5" x14ac:dyDescent="0.2">
      <c r="D37342" s="1"/>
      <c r="E37342" s="41"/>
    </row>
    <row r="37343" spans="4:5" x14ac:dyDescent="0.2">
      <c r="D37343" s="1"/>
      <c r="E37343" s="41"/>
    </row>
    <row r="37344" spans="4:5" x14ac:dyDescent="0.2">
      <c r="D37344" s="1"/>
      <c r="E37344" s="41"/>
    </row>
    <row r="37345" spans="4:5" x14ac:dyDescent="0.2">
      <c r="D37345" s="1"/>
      <c r="E37345" s="41"/>
    </row>
    <row r="37346" spans="4:5" x14ac:dyDescent="0.2">
      <c r="D37346" s="1"/>
      <c r="E37346" s="41"/>
    </row>
    <row r="37347" spans="4:5" x14ac:dyDescent="0.2">
      <c r="D37347" s="1"/>
      <c r="E37347" s="41"/>
    </row>
    <row r="37348" spans="4:5" x14ac:dyDescent="0.2">
      <c r="D37348" s="1"/>
      <c r="E37348" s="41"/>
    </row>
    <row r="37349" spans="4:5" x14ac:dyDescent="0.2">
      <c r="D37349" s="1"/>
      <c r="E37349" s="41"/>
    </row>
    <row r="37350" spans="4:5" x14ac:dyDescent="0.2">
      <c r="D37350" s="1"/>
      <c r="E37350" s="41"/>
    </row>
    <row r="37351" spans="4:5" x14ac:dyDescent="0.2">
      <c r="D37351" s="1"/>
      <c r="E37351" s="41"/>
    </row>
    <row r="37352" spans="4:5" x14ac:dyDescent="0.2">
      <c r="D37352" s="1"/>
      <c r="E37352" s="41"/>
    </row>
    <row r="37353" spans="4:5" x14ac:dyDescent="0.2">
      <c r="D37353" s="1"/>
      <c r="E37353" s="41"/>
    </row>
    <row r="37354" spans="4:5" x14ac:dyDescent="0.2">
      <c r="D37354" s="1"/>
      <c r="E37354" s="41"/>
    </row>
    <row r="37355" spans="4:5" x14ac:dyDescent="0.2">
      <c r="D37355" s="1"/>
      <c r="E37355" s="41"/>
    </row>
    <row r="37356" spans="4:5" x14ac:dyDescent="0.2">
      <c r="D37356" s="1"/>
      <c r="E37356" s="41"/>
    </row>
    <row r="37357" spans="4:5" x14ac:dyDescent="0.2">
      <c r="D37357" s="1"/>
      <c r="E37357" s="41"/>
    </row>
    <row r="37358" spans="4:5" x14ac:dyDescent="0.2">
      <c r="D37358" s="1"/>
      <c r="E37358" s="41"/>
    </row>
    <row r="37359" spans="4:5" x14ac:dyDescent="0.2">
      <c r="D37359" s="1"/>
      <c r="E37359" s="41"/>
    </row>
    <row r="37360" spans="4:5" x14ac:dyDescent="0.2">
      <c r="D37360" s="1"/>
      <c r="E37360" s="41"/>
    </row>
    <row r="37361" spans="4:5" x14ac:dyDescent="0.2">
      <c r="D37361" s="1"/>
      <c r="E37361" s="41"/>
    </row>
    <row r="37362" spans="4:5" x14ac:dyDescent="0.2">
      <c r="D37362" s="1"/>
      <c r="E37362" s="41"/>
    </row>
    <row r="37363" spans="4:5" x14ac:dyDescent="0.2">
      <c r="D37363" s="1"/>
      <c r="E37363" s="41"/>
    </row>
    <row r="37364" spans="4:5" x14ac:dyDescent="0.2">
      <c r="D37364" s="1"/>
      <c r="E37364" s="41"/>
    </row>
    <row r="37365" spans="4:5" x14ac:dyDescent="0.2">
      <c r="D37365" s="1"/>
      <c r="E37365" s="41"/>
    </row>
    <row r="37366" spans="4:5" x14ac:dyDescent="0.2">
      <c r="D37366" s="1"/>
      <c r="E37366" s="41"/>
    </row>
    <row r="37367" spans="4:5" x14ac:dyDescent="0.2">
      <c r="D37367" s="1"/>
      <c r="E37367" s="41"/>
    </row>
    <row r="37368" spans="4:5" x14ac:dyDescent="0.2">
      <c r="D37368" s="1"/>
      <c r="E37368" s="41"/>
    </row>
    <row r="37369" spans="4:5" x14ac:dyDescent="0.2">
      <c r="D37369" s="1"/>
      <c r="E37369" s="41"/>
    </row>
    <row r="37370" spans="4:5" x14ac:dyDescent="0.2">
      <c r="D37370" s="1"/>
      <c r="E37370" s="41"/>
    </row>
    <row r="37371" spans="4:5" x14ac:dyDescent="0.2">
      <c r="D37371" s="1"/>
      <c r="E37371" s="41"/>
    </row>
    <row r="37372" spans="4:5" x14ac:dyDescent="0.2">
      <c r="D37372" s="1"/>
      <c r="E37372" s="41"/>
    </row>
    <row r="37373" spans="4:5" x14ac:dyDescent="0.2">
      <c r="D37373" s="1"/>
      <c r="E37373" s="41"/>
    </row>
    <row r="37374" spans="4:5" x14ac:dyDescent="0.2">
      <c r="D37374" s="1"/>
      <c r="E37374" s="41"/>
    </row>
    <row r="37375" spans="4:5" x14ac:dyDescent="0.2">
      <c r="D37375" s="1"/>
      <c r="E37375" s="41"/>
    </row>
    <row r="37376" spans="4:5" x14ac:dyDescent="0.2">
      <c r="D37376" s="1"/>
      <c r="E37376" s="41"/>
    </row>
    <row r="37377" spans="4:5" x14ac:dyDescent="0.2">
      <c r="D37377" s="1"/>
      <c r="E37377" s="41"/>
    </row>
    <row r="37378" spans="4:5" x14ac:dyDescent="0.2">
      <c r="D37378" s="1"/>
      <c r="E37378" s="41"/>
    </row>
    <row r="37379" spans="4:5" x14ac:dyDescent="0.2">
      <c r="D37379" s="1"/>
      <c r="E37379" s="41"/>
    </row>
    <row r="37380" spans="4:5" x14ac:dyDescent="0.2">
      <c r="D37380" s="1"/>
      <c r="E37380" s="41"/>
    </row>
    <row r="37381" spans="4:5" x14ac:dyDescent="0.2">
      <c r="D37381" s="1"/>
      <c r="E37381" s="41"/>
    </row>
    <row r="37382" spans="4:5" x14ac:dyDescent="0.2">
      <c r="D37382" s="1"/>
      <c r="E37382" s="41"/>
    </row>
    <row r="37383" spans="4:5" x14ac:dyDescent="0.2">
      <c r="D37383" s="1"/>
      <c r="E37383" s="41"/>
    </row>
    <row r="37384" spans="4:5" x14ac:dyDescent="0.2">
      <c r="D37384" s="1"/>
      <c r="E37384" s="41"/>
    </row>
    <row r="37385" spans="4:5" x14ac:dyDescent="0.2">
      <c r="D37385" s="1"/>
      <c r="E37385" s="41"/>
    </row>
    <row r="37386" spans="4:5" x14ac:dyDescent="0.2">
      <c r="D37386" s="1"/>
      <c r="E37386" s="41"/>
    </row>
    <row r="37387" spans="4:5" x14ac:dyDescent="0.2">
      <c r="D37387" s="1"/>
      <c r="E37387" s="41"/>
    </row>
    <row r="37388" spans="4:5" x14ac:dyDescent="0.2">
      <c r="D37388" s="1"/>
      <c r="E37388" s="41"/>
    </row>
    <row r="37389" spans="4:5" x14ac:dyDescent="0.2">
      <c r="D37389" s="1"/>
      <c r="E37389" s="41"/>
    </row>
    <row r="37390" spans="4:5" x14ac:dyDescent="0.2">
      <c r="D37390" s="1"/>
      <c r="E37390" s="41"/>
    </row>
    <row r="37391" spans="4:5" x14ac:dyDescent="0.2">
      <c r="D37391" s="1"/>
      <c r="E37391" s="41"/>
    </row>
    <row r="37392" spans="4:5" x14ac:dyDescent="0.2">
      <c r="D37392" s="1"/>
      <c r="E37392" s="41"/>
    </row>
    <row r="37393" spans="4:5" x14ac:dyDescent="0.2">
      <c r="D37393" s="1"/>
      <c r="E37393" s="41"/>
    </row>
    <row r="37394" spans="4:5" x14ac:dyDescent="0.2">
      <c r="D37394" s="1"/>
      <c r="E37394" s="41"/>
    </row>
    <row r="37395" spans="4:5" x14ac:dyDescent="0.2">
      <c r="D37395" s="1"/>
      <c r="E37395" s="41"/>
    </row>
    <row r="37396" spans="4:5" x14ac:dyDescent="0.2">
      <c r="D37396" s="1"/>
      <c r="E37396" s="41"/>
    </row>
    <row r="37397" spans="4:5" x14ac:dyDescent="0.2">
      <c r="D37397" s="1"/>
      <c r="E37397" s="41"/>
    </row>
    <row r="37398" spans="4:5" x14ac:dyDescent="0.2">
      <c r="D37398" s="1"/>
      <c r="E37398" s="41"/>
    </row>
    <row r="37399" spans="4:5" x14ac:dyDescent="0.2">
      <c r="D37399" s="1"/>
      <c r="E37399" s="41"/>
    </row>
    <row r="37400" spans="4:5" x14ac:dyDescent="0.2">
      <c r="D37400" s="1"/>
      <c r="E37400" s="41"/>
    </row>
    <row r="37401" spans="4:5" x14ac:dyDescent="0.2">
      <c r="D37401" s="1"/>
      <c r="E37401" s="41"/>
    </row>
    <row r="37402" spans="4:5" x14ac:dyDescent="0.2">
      <c r="D37402" s="1"/>
      <c r="E37402" s="41"/>
    </row>
    <row r="37403" spans="4:5" x14ac:dyDescent="0.2">
      <c r="D37403" s="1"/>
      <c r="E37403" s="41"/>
    </row>
    <row r="37404" spans="4:5" x14ac:dyDescent="0.2">
      <c r="D37404" s="1"/>
      <c r="E37404" s="41"/>
    </row>
    <row r="37405" spans="4:5" x14ac:dyDescent="0.2">
      <c r="D37405" s="1"/>
      <c r="E37405" s="41"/>
    </row>
    <row r="37406" spans="4:5" x14ac:dyDescent="0.2">
      <c r="D37406" s="1"/>
      <c r="E37406" s="41"/>
    </row>
    <row r="37407" spans="4:5" x14ac:dyDescent="0.2">
      <c r="D37407" s="1"/>
      <c r="E37407" s="41"/>
    </row>
    <row r="37408" spans="4:5" x14ac:dyDescent="0.2">
      <c r="D37408" s="1"/>
      <c r="E37408" s="41"/>
    </row>
    <row r="37409" spans="4:5" x14ac:dyDescent="0.2">
      <c r="D37409" s="1"/>
      <c r="E37409" s="41"/>
    </row>
    <row r="37410" spans="4:5" x14ac:dyDescent="0.2">
      <c r="D37410" s="1"/>
      <c r="E37410" s="41"/>
    </row>
    <row r="37411" spans="4:5" x14ac:dyDescent="0.2">
      <c r="D37411" s="1"/>
      <c r="E37411" s="41"/>
    </row>
    <row r="37412" spans="4:5" x14ac:dyDescent="0.2">
      <c r="D37412" s="1"/>
      <c r="E37412" s="41"/>
    </row>
    <row r="37413" spans="4:5" x14ac:dyDescent="0.2">
      <c r="D37413" s="1"/>
      <c r="E37413" s="41"/>
    </row>
    <row r="37414" spans="4:5" x14ac:dyDescent="0.2">
      <c r="D37414" s="1"/>
      <c r="E37414" s="41"/>
    </row>
    <row r="37415" spans="4:5" x14ac:dyDescent="0.2">
      <c r="D37415" s="1"/>
      <c r="E37415" s="41"/>
    </row>
    <row r="37416" spans="4:5" x14ac:dyDescent="0.2">
      <c r="D37416" s="1"/>
      <c r="E37416" s="41"/>
    </row>
    <row r="37417" spans="4:5" x14ac:dyDescent="0.2">
      <c r="D37417" s="1"/>
      <c r="E37417" s="41"/>
    </row>
    <row r="37418" spans="4:5" x14ac:dyDescent="0.2">
      <c r="D37418" s="1"/>
      <c r="E37418" s="41"/>
    </row>
    <row r="37419" spans="4:5" x14ac:dyDescent="0.2">
      <c r="D37419" s="1"/>
      <c r="E37419" s="41"/>
    </row>
    <row r="37420" spans="4:5" x14ac:dyDescent="0.2">
      <c r="D37420" s="1"/>
      <c r="E37420" s="41"/>
    </row>
    <row r="37421" spans="4:5" x14ac:dyDescent="0.2">
      <c r="D37421" s="1"/>
      <c r="E37421" s="41"/>
    </row>
    <row r="37422" spans="4:5" x14ac:dyDescent="0.2">
      <c r="D37422" s="1"/>
      <c r="E37422" s="41"/>
    </row>
    <row r="37423" spans="4:5" x14ac:dyDescent="0.2">
      <c r="D37423" s="1"/>
      <c r="E37423" s="41"/>
    </row>
    <row r="37424" spans="4:5" x14ac:dyDescent="0.2">
      <c r="D37424" s="1"/>
      <c r="E37424" s="41"/>
    </row>
    <row r="37425" spans="4:5" x14ac:dyDescent="0.2">
      <c r="D37425" s="1"/>
      <c r="E37425" s="41"/>
    </row>
    <row r="37426" spans="4:5" x14ac:dyDescent="0.2">
      <c r="D37426" s="1"/>
      <c r="E37426" s="41"/>
    </row>
    <row r="37427" spans="4:5" x14ac:dyDescent="0.2">
      <c r="D37427" s="1"/>
      <c r="E37427" s="41"/>
    </row>
    <row r="37428" spans="4:5" x14ac:dyDescent="0.2">
      <c r="D37428" s="1"/>
      <c r="E37428" s="41"/>
    </row>
    <row r="37429" spans="4:5" x14ac:dyDescent="0.2">
      <c r="D37429" s="1"/>
      <c r="E37429" s="41"/>
    </row>
    <row r="37430" spans="4:5" x14ac:dyDescent="0.2">
      <c r="D37430" s="1"/>
      <c r="E37430" s="41"/>
    </row>
    <row r="37431" spans="4:5" x14ac:dyDescent="0.2">
      <c r="D37431" s="1"/>
      <c r="E37431" s="41"/>
    </row>
    <row r="37432" spans="4:5" x14ac:dyDescent="0.2">
      <c r="D37432" s="1"/>
      <c r="E37432" s="41"/>
    </row>
    <row r="37433" spans="4:5" x14ac:dyDescent="0.2">
      <c r="D37433" s="1"/>
      <c r="E37433" s="41"/>
    </row>
    <row r="37434" spans="4:5" x14ac:dyDescent="0.2">
      <c r="D37434" s="1"/>
      <c r="E37434" s="41"/>
    </row>
    <row r="37435" spans="4:5" x14ac:dyDescent="0.2">
      <c r="D37435" s="1"/>
      <c r="E37435" s="41"/>
    </row>
    <row r="37436" spans="4:5" x14ac:dyDescent="0.2">
      <c r="D37436" s="1"/>
      <c r="E37436" s="41"/>
    </row>
    <row r="37437" spans="4:5" x14ac:dyDescent="0.2">
      <c r="D37437" s="1"/>
      <c r="E37437" s="41"/>
    </row>
    <row r="37438" spans="4:5" x14ac:dyDescent="0.2">
      <c r="D37438" s="1"/>
      <c r="E37438" s="41"/>
    </row>
    <row r="37439" spans="4:5" x14ac:dyDescent="0.2">
      <c r="D37439" s="1"/>
      <c r="E37439" s="41"/>
    </row>
    <row r="37440" spans="4:5" x14ac:dyDescent="0.2">
      <c r="D37440" s="1"/>
      <c r="E37440" s="41"/>
    </row>
    <row r="37441" spans="4:5" x14ac:dyDescent="0.2">
      <c r="D37441" s="1"/>
      <c r="E37441" s="41"/>
    </row>
    <row r="37442" spans="4:5" x14ac:dyDescent="0.2">
      <c r="D37442" s="1"/>
      <c r="E37442" s="41"/>
    </row>
    <row r="37443" spans="4:5" x14ac:dyDescent="0.2">
      <c r="D37443" s="1"/>
      <c r="E37443" s="41"/>
    </row>
    <row r="37444" spans="4:5" x14ac:dyDescent="0.2">
      <c r="D37444" s="1"/>
      <c r="E37444" s="41"/>
    </row>
    <row r="37445" spans="4:5" x14ac:dyDescent="0.2">
      <c r="D37445" s="1"/>
      <c r="E37445" s="41"/>
    </row>
    <row r="37446" spans="4:5" x14ac:dyDescent="0.2">
      <c r="D37446" s="1"/>
      <c r="E37446" s="41"/>
    </row>
    <row r="37447" spans="4:5" x14ac:dyDescent="0.2">
      <c r="D37447" s="1"/>
      <c r="E37447" s="41"/>
    </row>
    <row r="37448" spans="4:5" x14ac:dyDescent="0.2">
      <c r="D37448" s="1"/>
      <c r="E37448" s="41"/>
    </row>
    <row r="37449" spans="4:5" x14ac:dyDescent="0.2">
      <c r="D37449" s="1"/>
      <c r="E37449" s="41"/>
    </row>
    <row r="37450" spans="4:5" x14ac:dyDescent="0.2">
      <c r="D37450" s="1"/>
      <c r="E37450" s="41"/>
    </row>
    <row r="37451" spans="4:5" x14ac:dyDescent="0.2">
      <c r="D37451" s="1"/>
      <c r="E37451" s="41"/>
    </row>
    <row r="37452" spans="4:5" x14ac:dyDescent="0.2">
      <c r="D37452" s="1"/>
      <c r="E37452" s="41"/>
    </row>
    <row r="37453" spans="4:5" x14ac:dyDescent="0.2">
      <c r="D37453" s="1"/>
      <c r="E37453" s="41"/>
    </row>
    <row r="37454" spans="4:5" x14ac:dyDescent="0.2">
      <c r="D37454" s="1"/>
      <c r="E37454" s="41"/>
    </row>
    <row r="37455" spans="4:5" x14ac:dyDescent="0.2">
      <c r="D37455" s="1"/>
      <c r="E37455" s="41"/>
    </row>
    <row r="37456" spans="4:5" x14ac:dyDescent="0.2">
      <c r="D37456" s="1"/>
      <c r="E37456" s="41"/>
    </row>
    <row r="37457" spans="4:5" x14ac:dyDescent="0.2">
      <c r="D37457" s="1"/>
      <c r="E37457" s="41"/>
    </row>
    <row r="37458" spans="4:5" x14ac:dyDescent="0.2">
      <c r="D37458" s="1"/>
      <c r="E37458" s="41"/>
    </row>
    <row r="37459" spans="4:5" x14ac:dyDescent="0.2">
      <c r="D37459" s="1"/>
      <c r="E37459" s="41"/>
    </row>
    <row r="37460" spans="4:5" x14ac:dyDescent="0.2">
      <c r="D37460" s="1"/>
      <c r="E37460" s="41"/>
    </row>
    <row r="37461" spans="4:5" x14ac:dyDescent="0.2">
      <c r="D37461" s="1"/>
      <c r="E37461" s="41"/>
    </row>
    <row r="37462" spans="4:5" x14ac:dyDescent="0.2">
      <c r="D37462" s="1"/>
      <c r="E37462" s="41"/>
    </row>
    <row r="37463" spans="4:5" x14ac:dyDescent="0.2">
      <c r="D37463" s="1"/>
      <c r="E37463" s="41"/>
    </row>
    <row r="37464" spans="4:5" x14ac:dyDescent="0.2">
      <c r="D37464" s="1"/>
      <c r="E37464" s="41"/>
    </row>
    <row r="37465" spans="4:5" x14ac:dyDescent="0.2">
      <c r="D37465" s="1"/>
      <c r="E37465" s="41"/>
    </row>
    <row r="37466" spans="4:5" x14ac:dyDescent="0.2">
      <c r="D37466" s="1"/>
      <c r="E37466" s="41"/>
    </row>
    <row r="37467" spans="4:5" x14ac:dyDescent="0.2">
      <c r="D37467" s="1"/>
      <c r="E37467" s="41"/>
    </row>
    <row r="37468" spans="4:5" x14ac:dyDescent="0.2">
      <c r="D37468" s="1"/>
      <c r="E37468" s="41"/>
    </row>
    <row r="37469" spans="4:5" x14ac:dyDescent="0.2">
      <c r="D37469" s="1"/>
      <c r="E37469" s="41"/>
    </row>
    <row r="37470" spans="4:5" x14ac:dyDescent="0.2">
      <c r="D37470" s="1"/>
      <c r="E37470" s="41"/>
    </row>
    <row r="37471" spans="4:5" x14ac:dyDescent="0.2">
      <c r="D37471" s="1"/>
      <c r="E37471" s="41"/>
    </row>
    <row r="37472" spans="4:5" x14ac:dyDescent="0.2">
      <c r="D37472" s="1"/>
      <c r="E37472" s="41"/>
    </row>
    <row r="37473" spans="4:5" x14ac:dyDescent="0.2">
      <c r="D37473" s="1"/>
      <c r="E37473" s="41"/>
    </row>
    <row r="37474" spans="4:5" x14ac:dyDescent="0.2">
      <c r="D37474" s="1"/>
      <c r="E37474" s="41"/>
    </row>
    <row r="37475" spans="4:5" x14ac:dyDescent="0.2">
      <c r="D37475" s="1"/>
      <c r="E37475" s="41"/>
    </row>
    <row r="37476" spans="4:5" x14ac:dyDescent="0.2">
      <c r="D37476" s="1"/>
      <c r="E37476" s="41"/>
    </row>
    <row r="37477" spans="4:5" x14ac:dyDescent="0.2">
      <c r="D37477" s="1"/>
      <c r="E37477" s="41"/>
    </row>
    <row r="37478" spans="4:5" x14ac:dyDescent="0.2">
      <c r="D37478" s="1"/>
      <c r="E37478" s="41"/>
    </row>
    <row r="37479" spans="4:5" x14ac:dyDescent="0.2">
      <c r="D37479" s="1"/>
      <c r="E37479" s="41"/>
    </row>
    <row r="37480" spans="4:5" x14ac:dyDescent="0.2">
      <c r="D37480" s="1"/>
      <c r="E37480" s="41"/>
    </row>
    <row r="37481" spans="4:5" x14ac:dyDescent="0.2">
      <c r="D37481" s="1"/>
      <c r="E37481" s="41"/>
    </row>
    <row r="37482" spans="4:5" x14ac:dyDescent="0.2">
      <c r="D37482" s="1"/>
      <c r="E37482" s="41"/>
    </row>
    <row r="37483" spans="4:5" x14ac:dyDescent="0.2">
      <c r="D37483" s="1"/>
      <c r="E37483" s="41"/>
    </row>
    <row r="37484" spans="4:5" x14ac:dyDescent="0.2">
      <c r="D37484" s="1"/>
      <c r="E37484" s="41"/>
    </row>
    <row r="37485" spans="4:5" x14ac:dyDescent="0.2">
      <c r="D37485" s="1"/>
      <c r="E37485" s="41"/>
    </row>
    <row r="37486" spans="4:5" x14ac:dyDescent="0.2">
      <c r="D37486" s="1"/>
      <c r="E37486" s="41"/>
    </row>
    <row r="37487" spans="4:5" x14ac:dyDescent="0.2">
      <c r="D37487" s="1"/>
      <c r="E37487" s="41"/>
    </row>
    <row r="37488" spans="4:5" x14ac:dyDescent="0.2">
      <c r="D37488" s="1"/>
      <c r="E37488" s="41"/>
    </row>
    <row r="37489" spans="4:5" x14ac:dyDescent="0.2">
      <c r="D37489" s="1"/>
      <c r="E37489" s="41"/>
    </row>
    <row r="37490" spans="4:5" x14ac:dyDescent="0.2">
      <c r="D37490" s="1"/>
      <c r="E37490" s="41"/>
    </row>
    <row r="37491" spans="4:5" x14ac:dyDescent="0.2">
      <c r="D37491" s="1"/>
      <c r="E37491" s="41"/>
    </row>
    <row r="37492" spans="4:5" x14ac:dyDescent="0.2">
      <c r="D37492" s="1"/>
      <c r="E37492" s="41"/>
    </row>
    <row r="37493" spans="4:5" x14ac:dyDescent="0.2">
      <c r="D37493" s="1"/>
      <c r="E37493" s="41"/>
    </row>
    <row r="37494" spans="4:5" x14ac:dyDescent="0.2">
      <c r="D37494" s="1"/>
      <c r="E37494" s="41"/>
    </row>
    <row r="37495" spans="4:5" x14ac:dyDescent="0.2">
      <c r="D37495" s="1"/>
      <c r="E37495" s="41"/>
    </row>
    <row r="37496" spans="4:5" x14ac:dyDescent="0.2">
      <c r="D37496" s="1"/>
      <c r="E37496" s="41"/>
    </row>
    <row r="37497" spans="4:5" x14ac:dyDescent="0.2">
      <c r="D37497" s="1"/>
      <c r="E37497" s="41"/>
    </row>
    <row r="37498" spans="4:5" x14ac:dyDescent="0.2">
      <c r="D37498" s="1"/>
      <c r="E37498" s="41"/>
    </row>
    <row r="37499" spans="4:5" x14ac:dyDescent="0.2">
      <c r="D37499" s="1"/>
      <c r="E37499" s="41"/>
    </row>
    <row r="37500" spans="4:5" x14ac:dyDescent="0.2">
      <c r="D37500" s="1"/>
      <c r="E37500" s="41"/>
    </row>
    <row r="37501" spans="4:5" x14ac:dyDescent="0.2">
      <c r="D37501" s="1"/>
      <c r="E37501" s="41"/>
    </row>
    <row r="37502" spans="4:5" x14ac:dyDescent="0.2">
      <c r="D37502" s="1"/>
      <c r="E37502" s="41"/>
    </row>
    <row r="37503" spans="4:5" x14ac:dyDescent="0.2">
      <c r="D37503" s="1"/>
      <c r="E37503" s="41"/>
    </row>
    <row r="37504" spans="4:5" x14ac:dyDescent="0.2">
      <c r="D37504" s="1"/>
      <c r="E37504" s="41"/>
    </row>
    <row r="37505" spans="4:5" x14ac:dyDescent="0.2">
      <c r="D37505" s="1"/>
      <c r="E37505" s="41"/>
    </row>
    <row r="37506" spans="4:5" x14ac:dyDescent="0.2">
      <c r="D37506" s="1"/>
      <c r="E37506" s="41"/>
    </row>
    <row r="37507" spans="4:5" x14ac:dyDescent="0.2">
      <c r="D37507" s="1"/>
      <c r="E37507" s="41"/>
    </row>
    <row r="37508" spans="4:5" x14ac:dyDescent="0.2">
      <c r="D37508" s="1"/>
      <c r="E37508" s="41"/>
    </row>
    <row r="37509" spans="4:5" x14ac:dyDescent="0.2">
      <c r="D37509" s="1"/>
      <c r="E37509" s="41"/>
    </row>
    <row r="37510" spans="4:5" x14ac:dyDescent="0.2">
      <c r="D37510" s="1"/>
      <c r="E37510" s="41"/>
    </row>
    <row r="37511" spans="4:5" x14ac:dyDescent="0.2">
      <c r="D37511" s="1"/>
      <c r="E37511" s="41"/>
    </row>
    <row r="37512" spans="4:5" x14ac:dyDescent="0.2">
      <c r="D37512" s="1"/>
      <c r="E37512" s="41"/>
    </row>
    <row r="37513" spans="4:5" x14ac:dyDescent="0.2">
      <c r="D37513" s="1"/>
      <c r="E37513" s="41"/>
    </row>
    <row r="37514" spans="4:5" x14ac:dyDescent="0.2">
      <c r="D37514" s="1"/>
      <c r="E37514" s="41"/>
    </row>
    <row r="37515" spans="4:5" x14ac:dyDescent="0.2">
      <c r="D37515" s="1"/>
      <c r="E37515" s="41"/>
    </row>
    <row r="37516" spans="4:5" x14ac:dyDescent="0.2">
      <c r="D37516" s="1"/>
      <c r="E37516" s="41"/>
    </row>
    <row r="37517" spans="4:5" x14ac:dyDescent="0.2">
      <c r="D37517" s="1"/>
      <c r="E37517" s="41"/>
    </row>
    <row r="37518" spans="4:5" x14ac:dyDescent="0.2">
      <c r="D37518" s="1"/>
      <c r="E37518" s="41"/>
    </row>
    <row r="37519" spans="4:5" x14ac:dyDescent="0.2">
      <c r="D37519" s="1"/>
      <c r="E37519" s="41"/>
    </row>
    <row r="37520" spans="4:5" x14ac:dyDescent="0.2">
      <c r="D37520" s="1"/>
      <c r="E37520" s="41"/>
    </row>
    <row r="37521" spans="4:5" x14ac:dyDescent="0.2">
      <c r="D37521" s="1"/>
      <c r="E37521" s="41"/>
    </row>
    <row r="37522" spans="4:5" x14ac:dyDescent="0.2">
      <c r="D37522" s="1"/>
      <c r="E37522" s="41"/>
    </row>
    <row r="37523" spans="4:5" x14ac:dyDescent="0.2">
      <c r="D37523" s="1"/>
      <c r="E37523" s="41"/>
    </row>
    <row r="37524" spans="4:5" x14ac:dyDescent="0.2">
      <c r="D37524" s="1"/>
      <c r="E37524" s="41"/>
    </row>
    <row r="37525" spans="4:5" x14ac:dyDescent="0.2">
      <c r="D37525" s="1"/>
      <c r="E37525" s="41"/>
    </row>
    <row r="37526" spans="4:5" x14ac:dyDescent="0.2">
      <c r="D37526" s="1"/>
      <c r="E37526" s="41"/>
    </row>
    <row r="37527" spans="4:5" x14ac:dyDescent="0.2">
      <c r="D37527" s="1"/>
      <c r="E37527" s="41"/>
    </row>
    <row r="37528" spans="4:5" x14ac:dyDescent="0.2">
      <c r="D37528" s="1"/>
      <c r="E37528" s="41"/>
    </row>
    <row r="37529" spans="4:5" x14ac:dyDescent="0.2">
      <c r="D37529" s="1"/>
      <c r="E37529" s="41"/>
    </row>
    <row r="37530" spans="4:5" x14ac:dyDescent="0.2">
      <c r="D37530" s="1"/>
      <c r="E37530" s="41"/>
    </row>
    <row r="37531" spans="4:5" x14ac:dyDescent="0.2">
      <c r="D37531" s="1"/>
      <c r="E37531" s="41"/>
    </row>
    <row r="37532" spans="4:5" x14ac:dyDescent="0.2">
      <c r="D37532" s="1"/>
      <c r="E37532" s="41"/>
    </row>
    <row r="37533" spans="4:5" x14ac:dyDescent="0.2">
      <c r="D37533" s="1"/>
      <c r="E37533" s="41"/>
    </row>
    <row r="37534" spans="4:5" x14ac:dyDescent="0.2">
      <c r="D37534" s="1"/>
      <c r="E37534" s="41"/>
    </row>
    <row r="37535" spans="4:5" x14ac:dyDescent="0.2">
      <c r="D37535" s="1"/>
      <c r="E37535" s="41"/>
    </row>
    <row r="37536" spans="4:5" x14ac:dyDescent="0.2">
      <c r="D37536" s="1"/>
      <c r="E37536" s="41"/>
    </row>
    <row r="37537" spans="4:5" x14ac:dyDescent="0.2">
      <c r="D37537" s="1"/>
      <c r="E37537" s="41"/>
    </row>
    <row r="37538" spans="4:5" x14ac:dyDescent="0.2">
      <c r="D37538" s="1"/>
      <c r="E37538" s="41"/>
    </row>
    <row r="37539" spans="4:5" x14ac:dyDescent="0.2">
      <c r="D37539" s="1"/>
      <c r="E37539" s="41"/>
    </row>
    <row r="37540" spans="4:5" x14ac:dyDescent="0.2">
      <c r="D37540" s="1"/>
      <c r="E37540" s="41"/>
    </row>
    <row r="37541" spans="4:5" x14ac:dyDescent="0.2">
      <c r="D37541" s="1"/>
      <c r="E37541" s="41"/>
    </row>
    <row r="37542" spans="4:5" x14ac:dyDescent="0.2">
      <c r="D37542" s="1"/>
      <c r="E37542" s="41"/>
    </row>
    <row r="37543" spans="4:5" x14ac:dyDescent="0.2">
      <c r="D37543" s="1"/>
      <c r="E37543" s="41"/>
    </row>
    <row r="37544" spans="4:5" x14ac:dyDescent="0.2">
      <c r="D37544" s="1"/>
      <c r="E37544" s="41"/>
    </row>
    <row r="37545" spans="4:5" x14ac:dyDescent="0.2">
      <c r="D37545" s="1"/>
      <c r="E37545" s="41"/>
    </row>
    <row r="37546" spans="4:5" x14ac:dyDescent="0.2">
      <c r="D37546" s="1"/>
      <c r="E37546" s="41"/>
    </row>
    <row r="37547" spans="4:5" x14ac:dyDescent="0.2">
      <c r="D37547" s="1"/>
      <c r="E37547" s="41"/>
    </row>
    <row r="37548" spans="4:5" x14ac:dyDescent="0.2">
      <c r="D37548" s="1"/>
      <c r="E37548" s="41"/>
    </row>
    <row r="37549" spans="4:5" x14ac:dyDescent="0.2">
      <c r="D37549" s="1"/>
      <c r="E37549" s="41"/>
    </row>
    <row r="37550" spans="4:5" x14ac:dyDescent="0.2">
      <c r="D37550" s="1"/>
      <c r="E37550" s="41"/>
    </row>
    <row r="37551" spans="4:5" x14ac:dyDescent="0.2">
      <c r="D37551" s="1"/>
      <c r="E37551" s="41"/>
    </row>
    <row r="37552" spans="4:5" x14ac:dyDescent="0.2">
      <c r="D37552" s="1"/>
      <c r="E37552" s="41"/>
    </row>
    <row r="37553" spans="4:5" x14ac:dyDescent="0.2">
      <c r="D37553" s="1"/>
      <c r="E37553" s="41"/>
    </row>
    <row r="37554" spans="4:5" x14ac:dyDescent="0.2">
      <c r="D37554" s="1"/>
      <c r="E37554" s="41"/>
    </row>
    <row r="37555" spans="4:5" x14ac:dyDescent="0.2">
      <c r="D37555" s="1"/>
      <c r="E37555" s="41"/>
    </row>
    <row r="37556" spans="4:5" x14ac:dyDescent="0.2">
      <c r="D37556" s="1"/>
      <c r="E37556" s="41"/>
    </row>
    <row r="37557" spans="4:5" x14ac:dyDescent="0.2">
      <c r="D37557" s="1"/>
      <c r="E37557" s="41"/>
    </row>
    <row r="37558" spans="4:5" x14ac:dyDescent="0.2">
      <c r="D37558" s="1"/>
      <c r="E37558" s="41"/>
    </row>
    <row r="37559" spans="4:5" x14ac:dyDescent="0.2">
      <c r="D37559" s="1"/>
      <c r="E37559" s="41"/>
    </row>
    <row r="37560" spans="4:5" x14ac:dyDescent="0.2">
      <c r="D37560" s="1"/>
      <c r="E37560" s="41"/>
    </row>
    <row r="37561" spans="4:5" x14ac:dyDescent="0.2">
      <c r="D37561" s="1"/>
      <c r="E37561" s="41"/>
    </row>
    <row r="37562" spans="4:5" x14ac:dyDescent="0.2">
      <c r="D37562" s="1"/>
      <c r="E37562" s="41"/>
    </row>
    <row r="37563" spans="4:5" x14ac:dyDescent="0.2">
      <c r="D37563" s="1"/>
      <c r="E37563" s="41"/>
    </row>
    <row r="37564" spans="4:5" x14ac:dyDescent="0.2">
      <c r="D37564" s="1"/>
      <c r="E37564" s="41"/>
    </row>
    <row r="37565" spans="4:5" x14ac:dyDescent="0.2">
      <c r="D37565" s="1"/>
      <c r="E37565" s="41"/>
    </row>
    <row r="37566" spans="4:5" x14ac:dyDescent="0.2">
      <c r="D37566" s="1"/>
      <c r="E37566" s="41"/>
    </row>
    <row r="37567" spans="4:5" x14ac:dyDescent="0.2">
      <c r="D37567" s="1"/>
      <c r="E37567" s="41"/>
    </row>
    <row r="37568" spans="4:5" x14ac:dyDescent="0.2">
      <c r="D37568" s="1"/>
      <c r="E37568" s="41"/>
    </row>
    <row r="37569" spans="4:5" x14ac:dyDescent="0.2">
      <c r="D37569" s="1"/>
      <c r="E37569" s="41"/>
    </row>
    <row r="37570" spans="4:5" x14ac:dyDescent="0.2">
      <c r="D37570" s="1"/>
      <c r="E37570" s="41"/>
    </row>
    <row r="37571" spans="4:5" x14ac:dyDescent="0.2">
      <c r="D37571" s="1"/>
      <c r="E37571" s="41"/>
    </row>
    <row r="37572" spans="4:5" x14ac:dyDescent="0.2">
      <c r="D37572" s="1"/>
      <c r="E37572" s="41"/>
    </row>
    <row r="37573" spans="4:5" x14ac:dyDescent="0.2">
      <c r="D37573" s="1"/>
      <c r="E37573" s="41"/>
    </row>
    <row r="37574" spans="4:5" x14ac:dyDescent="0.2">
      <c r="D37574" s="1"/>
      <c r="E37574" s="41"/>
    </row>
    <row r="37575" spans="4:5" x14ac:dyDescent="0.2">
      <c r="D37575" s="1"/>
      <c r="E37575" s="41"/>
    </row>
    <row r="37576" spans="4:5" x14ac:dyDescent="0.2">
      <c r="D37576" s="1"/>
      <c r="E37576" s="41"/>
    </row>
    <row r="37577" spans="4:5" x14ac:dyDescent="0.2">
      <c r="D37577" s="1"/>
      <c r="E37577" s="41"/>
    </row>
    <row r="37578" spans="4:5" x14ac:dyDescent="0.2">
      <c r="D37578" s="1"/>
      <c r="E37578" s="41"/>
    </row>
    <row r="37579" spans="4:5" x14ac:dyDescent="0.2">
      <c r="D37579" s="1"/>
      <c r="E37579" s="41"/>
    </row>
    <row r="37580" spans="4:5" x14ac:dyDescent="0.2">
      <c r="D37580" s="1"/>
      <c r="E37580" s="41"/>
    </row>
    <row r="37581" spans="4:5" x14ac:dyDescent="0.2">
      <c r="D37581" s="1"/>
      <c r="E37581" s="41"/>
    </row>
    <row r="37582" spans="4:5" x14ac:dyDescent="0.2">
      <c r="D37582" s="1"/>
      <c r="E37582" s="41"/>
    </row>
    <row r="37583" spans="4:5" x14ac:dyDescent="0.2">
      <c r="D37583" s="1"/>
      <c r="E37583" s="41"/>
    </row>
    <row r="37584" spans="4:5" x14ac:dyDescent="0.2">
      <c r="D37584" s="1"/>
      <c r="E37584" s="41"/>
    </row>
    <row r="37585" spans="4:5" x14ac:dyDescent="0.2">
      <c r="D37585" s="1"/>
      <c r="E37585" s="41"/>
    </row>
    <row r="37586" spans="4:5" x14ac:dyDescent="0.2">
      <c r="D37586" s="1"/>
      <c r="E37586" s="41"/>
    </row>
    <row r="37587" spans="4:5" x14ac:dyDescent="0.2">
      <c r="D37587" s="1"/>
      <c r="E37587" s="41"/>
    </row>
    <row r="37588" spans="4:5" x14ac:dyDescent="0.2">
      <c r="D37588" s="1"/>
      <c r="E37588" s="41"/>
    </row>
    <row r="37589" spans="4:5" x14ac:dyDescent="0.2">
      <c r="D37589" s="1"/>
      <c r="E37589" s="41"/>
    </row>
    <row r="37590" spans="4:5" x14ac:dyDescent="0.2">
      <c r="D37590" s="1"/>
      <c r="E37590" s="41"/>
    </row>
    <row r="37591" spans="4:5" x14ac:dyDescent="0.2">
      <c r="D37591" s="1"/>
      <c r="E37591" s="41"/>
    </row>
    <row r="37592" spans="4:5" x14ac:dyDescent="0.2">
      <c r="D37592" s="1"/>
      <c r="E37592" s="41"/>
    </row>
    <row r="37593" spans="4:5" x14ac:dyDescent="0.2">
      <c r="D37593" s="1"/>
      <c r="E37593" s="41"/>
    </row>
    <row r="37594" spans="4:5" x14ac:dyDescent="0.2">
      <c r="D37594" s="1"/>
      <c r="E37594" s="41"/>
    </row>
    <row r="37595" spans="4:5" x14ac:dyDescent="0.2">
      <c r="D37595" s="1"/>
      <c r="E37595" s="41"/>
    </row>
    <row r="37596" spans="4:5" x14ac:dyDescent="0.2">
      <c r="D37596" s="1"/>
      <c r="E37596" s="41"/>
    </row>
    <row r="37597" spans="4:5" x14ac:dyDescent="0.2">
      <c r="D37597" s="1"/>
      <c r="E37597" s="41"/>
    </row>
    <row r="37598" spans="4:5" x14ac:dyDescent="0.2">
      <c r="D37598" s="1"/>
      <c r="E37598" s="41"/>
    </row>
    <row r="37599" spans="4:5" x14ac:dyDescent="0.2">
      <c r="D37599" s="1"/>
      <c r="E37599" s="41"/>
    </row>
    <row r="37600" spans="4:5" x14ac:dyDescent="0.2">
      <c r="D37600" s="1"/>
      <c r="E37600" s="41"/>
    </row>
    <row r="37601" spans="4:5" x14ac:dyDescent="0.2">
      <c r="D37601" s="1"/>
      <c r="E37601" s="41"/>
    </row>
    <row r="37602" spans="4:5" x14ac:dyDescent="0.2">
      <c r="D37602" s="1"/>
      <c r="E37602" s="41"/>
    </row>
    <row r="37603" spans="4:5" x14ac:dyDescent="0.2">
      <c r="D37603" s="1"/>
      <c r="E37603" s="41"/>
    </row>
    <row r="37604" spans="4:5" x14ac:dyDescent="0.2">
      <c r="D37604" s="1"/>
      <c r="E37604" s="41"/>
    </row>
    <row r="37605" spans="4:5" x14ac:dyDescent="0.2">
      <c r="D37605" s="1"/>
      <c r="E37605" s="41"/>
    </row>
    <row r="37606" spans="4:5" x14ac:dyDescent="0.2">
      <c r="D37606" s="1"/>
      <c r="E37606" s="41"/>
    </row>
    <row r="37607" spans="4:5" x14ac:dyDescent="0.2">
      <c r="D37607" s="1"/>
      <c r="E37607" s="41"/>
    </row>
    <row r="37608" spans="4:5" x14ac:dyDescent="0.2">
      <c r="D37608" s="1"/>
      <c r="E37608" s="41"/>
    </row>
    <row r="37609" spans="4:5" x14ac:dyDescent="0.2">
      <c r="D37609" s="1"/>
      <c r="E37609" s="41"/>
    </row>
    <row r="37610" spans="4:5" x14ac:dyDescent="0.2">
      <c r="D37610" s="1"/>
      <c r="E37610" s="41"/>
    </row>
    <row r="37611" spans="4:5" x14ac:dyDescent="0.2">
      <c r="D37611" s="1"/>
      <c r="E37611" s="41"/>
    </row>
    <row r="37612" spans="4:5" x14ac:dyDescent="0.2">
      <c r="D37612" s="1"/>
      <c r="E37612" s="41"/>
    </row>
    <row r="37613" spans="4:5" x14ac:dyDescent="0.2">
      <c r="D37613" s="1"/>
      <c r="E37613" s="41"/>
    </row>
    <row r="37614" spans="4:5" x14ac:dyDescent="0.2">
      <c r="D37614" s="1"/>
      <c r="E37614" s="41"/>
    </row>
    <row r="37615" spans="4:5" x14ac:dyDescent="0.2">
      <c r="D37615" s="1"/>
      <c r="E37615" s="41"/>
    </row>
    <row r="37616" spans="4:5" x14ac:dyDescent="0.2">
      <c r="D37616" s="1"/>
      <c r="E37616" s="41"/>
    </row>
    <row r="37617" spans="4:5" x14ac:dyDescent="0.2">
      <c r="D37617" s="1"/>
      <c r="E37617" s="41"/>
    </row>
    <row r="37618" spans="4:5" x14ac:dyDescent="0.2">
      <c r="D37618" s="1"/>
      <c r="E37618" s="41"/>
    </row>
    <row r="37619" spans="4:5" x14ac:dyDescent="0.2">
      <c r="D37619" s="1"/>
      <c r="E37619" s="41"/>
    </row>
    <row r="37620" spans="4:5" x14ac:dyDescent="0.2">
      <c r="D37620" s="1"/>
      <c r="E37620" s="41"/>
    </row>
    <row r="37621" spans="4:5" x14ac:dyDescent="0.2">
      <c r="D37621" s="1"/>
      <c r="E37621" s="41"/>
    </row>
    <row r="37622" spans="4:5" x14ac:dyDescent="0.2">
      <c r="D37622" s="1"/>
      <c r="E37622" s="41"/>
    </row>
    <row r="37623" spans="4:5" x14ac:dyDescent="0.2">
      <c r="D37623" s="1"/>
      <c r="E37623" s="41"/>
    </row>
    <row r="37624" spans="4:5" x14ac:dyDescent="0.2">
      <c r="D37624" s="1"/>
      <c r="E37624" s="41"/>
    </row>
    <row r="37625" spans="4:5" x14ac:dyDescent="0.2">
      <c r="D37625" s="1"/>
      <c r="E37625" s="41"/>
    </row>
    <row r="37626" spans="4:5" x14ac:dyDescent="0.2">
      <c r="D37626" s="1"/>
      <c r="E37626" s="41"/>
    </row>
    <row r="37627" spans="4:5" x14ac:dyDescent="0.2">
      <c r="D37627" s="1"/>
      <c r="E37627" s="41"/>
    </row>
    <row r="37628" spans="4:5" x14ac:dyDescent="0.2">
      <c r="D37628" s="1"/>
      <c r="E37628" s="41"/>
    </row>
    <row r="37629" spans="4:5" x14ac:dyDescent="0.2">
      <c r="D37629" s="1"/>
      <c r="E37629" s="41"/>
    </row>
    <row r="37630" spans="4:5" x14ac:dyDescent="0.2">
      <c r="D37630" s="1"/>
      <c r="E37630" s="41"/>
    </row>
    <row r="37631" spans="4:5" x14ac:dyDescent="0.2">
      <c r="D37631" s="1"/>
      <c r="E37631" s="41"/>
    </row>
    <row r="37632" spans="4:5" x14ac:dyDescent="0.2">
      <c r="D37632" s="1"/>
      <c r="E37632" s="41"/>
    </row>
    <row r="37633" spans="4:5" x14ac:dyDescent="0.2">
      <c r="D37633" s="1"/>
      <c r="E37633" s="41"/>
    </row>
    <row r="37634" spans="4:5" x14ac:dyDescent="0.2">
      <c r="D37634" s="1"/>
      <c r="E37634" s="41"/>
    </row>
    <row r="37635" spans="4:5" x14ac:dyDescent="0.2">
      <c r="D37635" s="1"/>
      <c r="E37635" s="41"/>
    </row>
    <row r="37636" spans="4:5" x14ac:dyDescent="0.2">
      <c r="D37636" s="1"/>
      <c r="E37636" s="41"/>
    </row>
    <row r="37637" spans="4:5" x14ac:dyDescent="0.2">
      <c r="D37637" s="1"/>
      <c r="E37637" s="41"/>
    </row>
    <row r="37638" spans="4:5" x14ac:dyDescent="0.2">
      <c r="D37638" s="1"/>
      <c r="E37638" s="41"/>
    </row>
    <row r="37639" spans="4:5" x14ac:dyDescent="0.2">
      <c r="D37639" s="1"/>
      <c r="E37639" s="41"/>
    </row>
    <row r="37640" spans="4:5" x14ac:dyDescent="0.2">
      <c r="D37640" s="1"/>
      <c r="E37640" s="41"/>
    </row>
    <row r="37641" spans="4:5" x14ac:dyDescent="0.2">
      <c r="D37641" s="1"/>
      <c r="E37641" s="41"/>
    </row>
    <row r="37642" spans="4:5" x14ac:dyDescent="0.2">
      <c r="D37642" s="1"/>
      <c r="E37642" s="41"/>
    </row>
    <row r="37643" spans="4:5" x14ac:dyDescent="0.2">
      <c r="D37643" s="1"/>
      <c r="E37643" s="41"/>
    </row>
    <row r="37644" spans="4:5" x14ac:dyDescent="0.2">
      <c r="D37644" s="1"/>
      <c r="E37644" s="41"/>
    </row>
    <row r="37645" spans="4:5" x14ac:dyDescent="0.2">
      <c r="D37645" s="1"/>
      <c r="E37645" s="41"/>
    </row>
    <row r="37646" spans="4:5" x14ac:dyDescent="0.2">
      <c r="D37646" s="1"/>
      <c r="E37646" s="41"/>
    </row>
    <row r="37647" spans="4:5" x14ac:dyDescent="0.2">
      <c r="D37647" s="1"/>
      <c r="E37647" s="41"/>
    </row>
    <row r="37648" spans="4:5" x14ac:dyDescent="0.2">
      <c r="D37648" s="1"/>
      <c r="E37648" s="41"/>
    </row>
    <row r="37649" spans="4:5" x14ac:dyDescent="0.2">
      <c r="D37649" s="1"/>
      <c r="E37649" s="41"/>
    </row>
    <row r="37650" spans="4:5" x14ac:dyDescent="0.2">
      <c r="D37650" s="1"/>
      <c r="E37650" s="41"/>
    </row>
    <row r="37651" spans="4:5" x14ac:dyDescent="0.2">
      <c r="D37651" s="1"/>
      <c r="E37651" s="41"/>
    </row>
    <row r="37652" spans="4:5" x14ac:dyDescent="0.2">
      <c r="D37652" s="1"/>
      <c r="E37652" s="41"/>
    </row>
    <row r="37653" spans="4:5" x14ac:dyDescent="0.2">
      <c r="D37653" s="1"/>
      <c r="E37653" s="41"/>
    </row>
    <row r="37654" spans="4:5" x14ac:dyDescent="0.2">
      <c r="D37654" s="1"/>
      <c r="E37654" s="41"/>
    </row>
    <row r="37655" spans="4:5" x14ac:dyDescent="0.2">
      <c r="D37655" s="1"/>
      <c r="E37655" s="41"/>
    </row>
    <row r="37656" spans="4:5" x14ac:dyDescent="0.2">
      <c r="D37656" s="1"/>
      <c r="E37656" s="41"/>
    </row>
    <row r="37657" spans="4:5" x14ac:dyDescent="0.2">
      <c r="D37657" s="1"/>
      <c r="E37657" s="41"/>
    </row>
    <row r="37658" spans="4:5" x14ac:dyDescent="0.2">
      <c r="D37658" s="1"/>
      <c r="E37658" s="41"/>
    </row>
    <row r="37659" spans="4:5" x14ac:dyDescent="0.2">
      <c r="D37659" s="1"/>
      <c r="E37659" s="41"/>
    </row>
    <row r="37660" spans="4:5" x14ac:dyDescent="0.2">
      <c r="D37660" s="1"/>
      <c r="E37660" s="41"/>
    </row>
    <row r="37661" spans="4:5" x14ac:dyDescent="0.2">
      <c r="D37661" s="1"/>
      <c r="E37661" s="41"/>
    </row>
    <row r="37662" spans="4:5" x14ac:dyDescent="0.2">
      <c r="D37662" s="1"/>
      <c r="E37662" s="41"/>
    </row>
    <row r="37663" spans="4:5" x14ac:dyDescent="0.2">
      <c r="D37663" s="1"/>
      <c r="E37663" s="41"/>
    </row>
    <row r="37664" spans="4:5" x14ac:dyDescent="0.2">
      <c r="D37664" s="1"/>
      <c r="E37664" s="41"/>
    </row>
    <row r="37665" spans="4:5" x14ac:dyDescent="0.2">
      <c r="D37665" s="1"/>
      <c r="E37665" s="41"/>
    </row>
    <row r="37666" spans="4:5" x14ac:dyDescent="0.2">
      <c r="D37666" s="1"/>
      <c r="E37666" s="41"/>
    </row>
    <row r="37667" spans="4:5" x14ac:dyDescent="0.2">
      <c r="D37667" s="1"/>
      <c r="E37667" s="41"/>
    </row>
    <row r="37668" spans="4:5" x14ac:dyDescent="0.2">
      <c r="D37668" s="1"/>
      <c r="E37668" s="41"/>
    </row>
    <row r="37669" spans="4:5" x14ac:dyDescent="0.2">
      <c r="D37669" s="1"/>
      <c r="E37669" s="41"/>
    </row>
    <row r="37670" spans="4:5" x14ac:dyDescent="0.2">
      <c r="D37670" s="1"/>
      <c r="E37670" s="41"/>
    </row>
    <row r="37671" spans="4:5" x14ac:dyDescent="0.2">
      <c r="D37671" s="1"/>
      <c r="E37671" s="41"/>
    </row>
    <row r="37672" spans="4:5" x14ac:dyDescent="0.2">
      <c r="D37672" s="1"/>
      <c r="E37672" s="41"/>
    </row>
    <row r="37673" spans="4:5" x14ac:dyDescent="0.2">
      <c r="D37673" s="1"/>
      <c r="E37673" s="41"/>
    </row>
    <row r="37674" spans="4:5" x14ac:dyDescent="0.2">
      <c r="D37674" s="1"/>
      <c r="E37674" s="41"/>
    </row>
    <row r="37675" spans="4:5" x14ac:dyDescent="0.2">
      <c r="D37675" s="1"/>
      <c r="E37675" s="41"/>
    </row>
    <row r="37676" spans="4:5" x14ac:dyDescent="0.2">
      <c r="D37676" s="1"/>
      <c r="E37676" s="41"/>
    </row>
    <row r="37677" spans="4:5" x14ac:dyDescent="0.2">
      <c r="D37677" s="1"/>
      <c r="E37677" s="41"/>
    </row>
    <row r="37678" spans="4:5" x14ac:dyDescent="0.2">
      <c r="D37678" s="1"/>
      <c r="E37678" s="41"/>
    </row>
    <row r="37679" spans="4:5" x14ac:dyDescent="0.2">
      <c r="D37679" s="1"/>
      <c r="E37679" s="41"/>
    </row>
    <row r="37680" spans="4:5" x14ac:dyDescent="0.2">
      <c r="D37680" s="1"/>
      <c r="E37680" s="41"/>
    </row>
    <row r="37681" spans="4:5" x14ac:dyDescent="0.2">
      <c r="D37681" s="1"/>
      <c r="E37681" s="41"/>
    </row>
    <row r="37682" spans="4:5" x14ac:dyDescent="0.2">
      <c r="D37682" s="1"/>
      <c r="E37682" s="41"/>
    </row>
    <row r="37683" spans="4:5" x14ac:dyDescent="0.2">
      <c r="D37683" s="1"/>
      <c r="E37683" s="41"/>
    </row>
    <row r="37684" spans="4:5" x14ac:dyDescent="0.2">
      <c r="D37684" s="1"/>
      <c r="E37684" s="41"/>
    </row>
    <row r="37685" spans="4:5" x14ac:dyDescent="0.2">
      <c r="D37685" s="1"/>
      <c r="E37685" s="41"/>
    </row>
    <row r="37686" spans="4:5" x14ac:dyDescent="0.2">
      <c r="D37686" s="1"/>
      <c r="E37686" s="41"/>
    </row>
    <row r="37687" spans="4:5" x14ac:dyDescent="0.2">
      <c r="D37687" s="1"/>
      <c r="E37687" s="41"/>
    </row>
    <row r="37688" spans="4:5" x14ac:dyDescent="0.2">
      <c r="D37688" s="1"/>
      <c r="E37688" s="41"/>
    </row>
    <row r="37689" spans="4:5" x14ac:dyDescent="0.2">
      <c r="D37689" s="1"/>
      <c r="E37689" s="41"/>
    </row>
    <row r="37690" spans="4:5" x14ac:dyDescent="0.2">
      <c r="D37690" s="1"/>
      <c r="E37690" s="41"/>
    </row>
    <row r="37691" spans="4:5" x14ac:dyDescent="0.2">
      <c r="D37691" s="1"/>
      <c r="E37691" s="41"/>
    </row>
    <row r="37692" spans="4:5" x14ac:dyDescent="0.2">
      <c r="D37692" s="1"/>
      <c r="E37692" s="41"/>
    </row>
    <row r="37693" spans="4:5" x14ac:dyDescent="0.2">
      <c r="D37693" s="1"/>
      <c r="E37693" s="41"/>
    </row>
    <row r="37694" spans="4:5" x14ac:dyDescent="0.2">
      <c r="D37694" s="1"/>
      <c r="E37694" s="41"/>
    </row>
    <row r="37695" spans="4:5" x14ac:dyDescent="0.2">
      <c r="D37695" s="1"/>
      <c r="E37695" s="41"/>
    </row>
    <row r="37696" spans="4:5" x14ac:dyDescent="0.2">
      <c r="D37696" s="1"/>
      <c r="E37696" s="41"/>
    </row>
    <row r="37697" spans="4:5" x14ac:dyDescent="0.2">
      <c r="D37697" s="1"/>
      <c r="E37697" s="41"/>
    </row>
    <row r="37698" spans="4:5" x14ac:dyDescent="0.2">
      <c r="D37698" s="1"/>
      <c r="E37698" s="41"/>
    </row>
    <row r="37699" spans="4:5" x14ac:dyDescent="0.2">
      <c r="D37699" s="1"/>
      <c r="E37699" s="41"/>
    </row>
    <row r="37700" spans="4:5" x14ac:dyDescent="0.2">
      <c r="D37700" s="1"/>
      <c r="E37700" s="41"/>
    </row>
    <row r="37701" spans="4:5" x14ac:dyDescent="0.2">
      <c r="D37701" s="1"/>
      <c r="E37701" s="41"/>
    </row>
    <row r="37702" spans="4:5" x14ac:dyDescent="0.2">
      <c r="D37702" s="1"/>
      <c r="E37702" s="41"/>
    </row>
    <row r="37703" spans="4:5" x14ac:dyDescent="0.2">
      <c r="D37703" s="1"/>
      <c r="E37703" s="41"/>
    </row>
    <row r="37704" spans="4:5" x14ac:dyDescent="0.2">
      <c r="D37704" s="1"/>
      <c r="E37704" s="41"/>
    </row>
    <row r="37705" spans="4:5" x14ac:dyDescent="0.2">
      <c r="D37705" s="1"/>
      <c r="E37705" s="41"/>
    </row>
    <row r="37706" spans="4:5" x14ac:dyDescent="0.2">
      <c r="D37706" s="1"/>
      <c r="E37706" s="41"/>
    </row>
    <row r="37707" spans="4:5" x14ac:dyDescent="0.2">
      <c r="D37707" s="1"/>
      <c r="E37707" s="41"/>
    </row>
    <row r="37708" spans="4:5" x14ac:dyDescent="0.2">
      <c r="D37708" s="1"/>
      <c r="E37708" s="41"/>
    </row>
    <row r="37709" spans="4:5" x14ac:dyDescent="0.2">
      <c r="D37709" s="1"/>
      <c r="E37709" s="41"/>
    </row>
    <row r="37710" spans="4:5" x14ac:dyDescent="0.2">
      <c r="D37710" s="1"/>
      <c r="E37710" s="41"/>
    </row>
    <row r="37711" spans="4:5" x14ac:dyDescent="0.2">
      <c r="D37711" s="1"/>
      <c r="E37711" s="41"/>
    </row>
    <row r="37712" spans="4:5" x14ac:dyDescent="0.2">
      <c r="D37712" s="1"/>
      <c r="E37712" s="41"/>
    </row>
    <row r="37713" spans="4:5" x14ac:dyDescent="0.2">
      <c r="D37713" s="1"/>
      <c r="E37713" s="41"/>
    </row>
    <row r="37714" spans="4:5" x14ac:dyDescent="0.2">
      <c r="D37714" s="1"/>
      <c r="E37714" s="41"/>
    </row>
    <row r="37715" spans="4:5" x14ac:dyDescent="0.2">
      <c r="D37715" s="1"/>
      <c r="E37715" s="41"/>
    </row>
    <row r="37716" spans="4:5" x14ac:dyDescent="0.2">
      <c r="D37716" s="1"/>
      <c r="E37716" s="41"/>
    </row>
    <row r="37717" spans="4:5" x14ac:dyDescent="0.2">
      <c r="D37717" s="1"/>
      <c r="E37717" s="41"/>
    </row>
    <row r="37718" spans="4:5" x14ac:dyDescent="0.2">
      <c r="D37718" s="1"/>
      <c r="E37718" s="41"/>
    </row>
    <row r="37719" spans="4:5" x14ac:dyDescent="0.2">
      <c r="D37719" s="1"/>
      <c r="E37719" s="41"/>
    </row>
    <row r="37720" spans="4:5" x14ac:dyDescent="0.2">
      <c r="D37720" s="1"/>
      <c r="E37720" s="41"/>
    </row>
    <row r="37721" spans="4:5" x14ac:dyDescent="0.2">
      <c r="D37721" s="1"/>
      <c r="E37721" s="41"/>
    </row>
    <row r="37722" spans="4:5" x14ac:dyDescent="0.2">
      <c r="D37722" s="1"/>
      <c r="E37722" s="41"/>
    </row>
    <row r="37723" spans="4:5" x14ac:dyDescent="0.2">
      <c r="D37723" s="1"/>
      <c r="E37723" s="41"/>
    </row>
    <row r="37724" spans="4:5" x14ac:dyDescent="0.2">
      <c r="D37724" s="1"/>
      <c r="E37724" s="41"/>
    </row>
    <row r="37725" spans="4:5" x14ac:dyDescent="0.2">
      <c r="D37725" s="1"/>
      <c r="E37725" s="41"/>
    </row>
    <row r="37726" spans="4:5" x14ac:dyDescent="0.2">
      <c r="D37726" s="1"/>
      <c r="E37726" s="41"/>
    </row>
    <row r="37727" spans="4:5" x14ac:dyDescent="0.2">
      <c r="D37727" s="1"/>
      <c r="E37727" s="41"/>
    </row>
    <row r="37728" spans="4:5" x14ac:dyDescent="0.2">
      <c r="D37728" s="1"/>
      <c r="E37728" s="41"/>
    </row>
    <row r="37729" spans="4:5" x14ac:dyDescent="0.2">
      <c r="D37729" s="1"/>
      <c r="E37729" s="41"/>
    </row>
    <row r="37730" spans="4:5" x14ac:dyDescent="0.2">
      <c r="D37730" s="1"/>
      <c r="E37730" s="41"/>
    </row>
    <row r="37731" spans="4:5" x14ac:dyDescent="0.2">
      <c r="D37731" s="1"/>
      <c r="E37731" s="41"/>
    </row>
    <row r="37732" spans="4:5" x14ac:dyDescent="0.2">
      <c r="D37732" s="1"/>
      <c r="E37732" s="41"/>
    </row>
    <row r="37733" spans="4:5" x14ac:dyDescent="0.2">
      <c r="D37733" s="1"/>
      <c r="E37733" s="41"/>
    </row>
    <row r="37734" spans="4:5" x14ac:dyDescent="0.2">
      <c r="D37734" s="1"/>
      <c r="E37734" s="41"/>
    </row>
    <row r="37735" spans="4:5" x14ac:dyDescent="0.2">
      <c r="D37735" s="1"/>
      <c r="E37735" s="41"/>
    </row>
    <row r="37736" spans="4:5" x14ac:dyDescent="0.2">
      <c r="D37736" s="1"/>
      <c r="E37736" s="41"/>
    </row>
    <row r="37737" spans="4:5" x14ac:dyDescent="0.2">
      <c r="D37737" s="1"/>
      <c r="E37737" s="41"/>
    </row>
    <row r="37738" spans="4:5" x14ac:dyDescent="0.2">
      <c r="D37738" s="1"/>
      <c r="E37738" s="41"/>
    </row>
    <row r="37739" spans="4:5" x14ac:dyDescent="0.2">
      <c r="D37739" s="1"/>
      <c r="E37739" s="41"/>
    </row>
    <row r="37740" spans="4:5" x14ac:dyDescent="0.2">
      <c r="D37740" s="1"/>
      <c r="E37740" s="41"/>
    </row>
    <row r="37741" spans="4:5" x14ac:dyDescent="0.2">
      <c r="D37741" s="1"/>
      <c r="E37741" s="41"/>
    </row>
    <row r="37742" spans="4:5" x14ac:dyDescent="0.2">
      <c r="D37742" s="1"/>
      <c r="E37742" s="41"/>
    </row>
    <row r="37743" spans="4:5" x14ac:dyDescent="0.2">
      <c r="D37743" s="1"/>
      <c r="E37743" s="41"/>
    </row>
    <row r="37744" spans="4:5" x14ac:dyDescent="0.2">
      <c r="D37744" s="1"/>
      <c r="E37744" s="41"/>
    </row>
    <row r="37745" spans="4:5" x14ac:dyDescent="0.2">
      <c r="D37745" s="1"/>
      <c r="E37745" s="41"/>
    </row>
    <row r="37746" spans="4:5" x14ac:dyDescent="0.2">
      <c r="D37746" s="1"/>
      <c r="E37746" s="41"/>
    </row>
    <row r="37747" spans="4:5" x14ac:dyDescent="0.2">
      <c r="D37747" s="1"/>
      <c r="E37747" s="41"/>
    </row>
    <row r="37748" spans="4:5" x14ac:dyDescent="0.2">
      <c r="D37748" s="1"/>
      <c r="E37748" s="41"/>
    </row>
    <row r="37749" spans="4:5" x14ac:dyDescent="0.2">
      <c r="D37749" s="1"/>
      <c r="E37749" s="41"/>
    </row>
    <row r="37750" spans="4:5" x14ac:dyDescent="0.2">
      <c r="D37750" s="1"/>
      <c r="E37750" s="41"/>
    </row>
    <row r="37751" spans="4:5" x14ac:dyDescent="0.2">
      <c r="D37751" s="1"/>
      <c r="E37751" s="41"/>
    </row>
    <row r="37752" spans="4:5" x14ac:dyDescent="0.2">
      <c r="D37752" s="1"/>
      <c r="E37752" s="41"/>
    </row>
    <row r="37753" spans="4:5" x14ac:dyDescent="0.2">
      <c r="D37753" s="1"/>
      <c r="E37753" s="41"/>
    </row>
    <row r="37754" spans="4:5" x14ac:dyDescent="0.2">
      <c r="D37754" s="1"/>
      <c r="E37754" s="41"/>
    </row>
    <row r="37755" spans="4:5" x14ac:dyDescent="0.2">
      <c r="D37755" s="1"/>
      <c r="E37755" s="41"/>
    </row>
    <row r="37756" spans="4:5" x14ac:dyDescent="0.2">
      <c r="D37756" s="1"/>
      <c r="E37756" s="41"/>
    </row>
    <row r="37757" spans="4:5" x14ac:dyDescent="0.2">
      <c r="D37757" s="1"/>
      <c r="E37757" s="41"/>
    </row>
    <row r="37758" spans="4:5" x14ac:dyDescent="0.2">
      <c r="D37758" s="1"/>
      <c r="E37758" s="41"/>
    </row>
    <row r="37759" spans="4:5" x14ac:dyDescent="0.2">
      <c r="D37759" s="1"/>
      <c r="E37759" s="41"/>
    </row>
    <row r="37760" spans="4:5" x14ac:dyDescent="0.2">
      <c r="D37760" s="1"/>
      <c r="E37760" s="41"/>
    </row>
    <row r="37761" spans="4:5" x14ac:dyDescent="0.2">
      <c r="D37761" s="1"/>
      <c r="E37761" s="41"/>
    </row>
    <row r="37762" spans="4:5" x14ac:dyDescent="0.2">
      <c r="D37762" s="1"/>
      <c r="E37762" s="41"/>
    </row>
    <row r="37763" spans="4:5" x14ac:dyDescent="0.2">
      <c r="D37763" s="1"/>
      <c r="E37763" s="41"/>
    </row>
    <row r="37764" spans="4:5" x14ac:dyDescent="0.2">
      <c r="D37764" s="1"/>
      <c r="E37764" s="41"/>
    </row>
    <row r="37765" spans="4:5" x14ac:dyDescent="0.2">
      <c r="D37765" s="1"/>
      <c r="E37765" s="41"/>
    </row>
    <row r="37766" spans="4:5" x14ac:dyDescent="0.2">
      <c r="D37766" s="1"/>
      <c r="E37766" s="41"/>
    </row>
    <row r="37767" spans="4:5" x14ac:dyDescent="0.2">
      <c r="D37767" s="1"/>
      <c r="E37767" s="41"/>
    </row>
    <row r="37768" spans="4:5" x14ac:dyDescent="0.2">
      <c r="D37768" s="1"/>
      <c r="E37768" s="41"/>
    </row>
    <row r="37769" spans="4:5" x14ac:dyDescent="0.2">
      <c r="D37769" s="1"/>
      <c r="E37769" s="41"/>
    </row>
    <row r="37770" spans="4:5" x14ac:dyDescent="0.2">
      <c r="D37770" s="1"/>
      <c r="E37770" s="41"/>
    </row>
    <row r="37771" spans="4:5" x14ac:dyDescent="0.2">
      <c r="D37771" s="1"/>
      <c r="E37771" s="41"/>
    </row>
    <row r="37772" spans="4:5" x14ac:dyDescent="0.2">
      <c r="D37772" s="1"/>
      <c r="E37772" s="41"/>
    </row>
    <row r="37773" spans="4:5" x14ac:dyDescent="0.2">
      <c r="D37773" s="1"/>
      <c r="E37773" s="41"/>
    </row>
    <row r="37774" spans="4:5" x14ac:dyDescent="0.2">
      <c r="D37774" s="1"/>
      <c r="E37774" s="41"/>
    </row>
    <row r="37775" spans="4:5" x14ac:dyDescent="0.2">
      <c r="D37775" s="1"/>
      <c r="E37775" s="41"/>
    </row>
    <row r="37776" spans="4:5" x14ac:dyDescent="0.2">
      <c r="D37776" s="1"/>
      <c r="E37776" s="41"/>
    </row>
    <row r="37777" spans="4:5" x14ac:dyDescent="0.2">
      <c r="D37777" s="1"/>
      <c r="E37777" s="41"/>
    </row>
    <row r="37778" spans="4:5" x14ac:dyDescent="0.2">
      <c r="D37778" s="1"/>
      <c r="E37778" s="41"/>
    </row>
    <row r="37779" spans="4:5" x14ac:dyDescent="0.2">
      <c r="D37779" s="1"/>
      <c r="E37779" s="41"/>
    </row>
    <row r="37780" spans="4:5" x14ac:dyDescent="0.2">
      <c r="D37780" s="1"/>
      <c r="E37780" s="41"/>
    </row>
    <row r="37781" spans="4:5" x14ac:dyDescent="0.2">
      <c r="D37781" s="1"/>
      <c r="E37781" s="41"/>
    </row>
    <row r="37782" spans="4:5" x14ac:dyDescent="0.2">
      <c r="D37782" s="1"/>
      <c r="E37782" s="41"/>
    </row>
    <row r="37783" spans="4:5" x14ac:dyDescent="0.2">
      <c r="D37783" s="1"/>
      <c r="E37783" s="41"/>
    </row>
    <row r="37784" spans="4:5" x14ac:dyDescent="0.2">
      <c r="D37784" s="1"/>
      <c r="E37784" s="41"/>
    </row>
    <row r="37785" spans="4:5" x14ac:dyDescent="0.2">
      <c r="D37785" s="1"/>
      <c r="E37785" s="41"/>
    </row>
    <row r="37786" spans="4:5" x14ac:dyDescent="0.2">
      <c r="D37786" s="1"/>
      <c r="E37786" s="41"/>
    </row>
    <row r="37787" spans="4:5" x14ac:dyDescent="0.2">
      <c r="D37787" s="1"/>
      <c r="E37787" s="41"/>
    </row>
    <row r="37788" spans="4:5" x14ac:dyDescent="0.2">
      <c r="D37788" s="1"/>
      <c r="E37788" s="41"/>
    </row>
    <row r="37789" spans="4:5" x14ac:dyDescent="0.2">
      <c r="D37789" s="1"/>
      <c r="E37789" s="41"/>
    </row>
    <row r="37790" spans="4:5" x14ac:dyDescent="0.2">
      <c r="D37790" s="1"/>
      <c r="E37790" s="41"/>
    </row>
    <row r="37791" spans="4:5" x14ac:dyDescent="0.2">
      <c r="D37791" s="1"/>
      <c r="E37791" s="41"/>
    </row>
    <row r="37792" spans="4:5" x14ac:dyDescent="0.2">
      <c r="D37792" s="1"/>
      <c r="E37792" s="41"/>
    </row>
    <row r="37793" spans="4:5" x14ac:dyDescent="0.2">
      <c r="D37793" s="1"/>
      <c r="E37793" s="41"/>
    </row>
    <row r="37794" spans="4:5" x14ac:dyDescent="0.2">
      <c r="D37794" s="1"/>
      <c r="E37794" s="41"/>
    </row>
    <row r="37795" spans="4:5" x14ac:dyDescent="0.2">
      <c r="D37795" s="1"/>
      <c r="E37795" s="41"/>
    </row>
    <row r="37796" spans="4:5" x14ac:dyDescent="0.2">
      <c r="D37796" s="1"/>
      <c r="E37796" s="41"/>
    </row>
    <row r="37797" spans="4:5" x14ac:dyDescent="0.2">
      <c r="D37797" s="1"/>
      <c r="E37797" s="41"/>
    </row>
    <row r="37798" spans="4:5" x14ac:dyDescent="0.2">
      <c r="D37798" s="1"/>
      <c r="E37798" s="41"/>
    </row>
    <row r="37799" spans="4:5" x14ac:dyDescent="0.2">
      <c r="D37799" s="1"/>
      <c r="E37799" s="41"/>
    </row>
    <row r="37800" spans="4:5" x14ac:dyDescent="0.2">
      <c r="D37800" s="1"/>
      <c r="E37800" s="41"/>
    </row>
    <row r="37801" spans="4:5" x14ac:dyDescent="0.2">
      <c r="D37801" s="1"/>
      <c r="E37801" s="41"/>
    </row>
    <row r="37802" spans="4:5" x14ac:dyDescent="0.2">
      <c r="D37802" s="1"/>
      <c r="E37802" s="41"/>
    </row>
    <row r="37803" spans="4:5" x14ac:dyDescent="0.2">
      <c r="D37803" s="1"/>
      <c r="E37803" s="41"/>
    </row>
    <row r="37804" spans="4:5" x14ac:dyDescent="0.2">
      <c r="D37804" s="1"/>
      <c r="E37804" s="41"/>
    </row>
    <row r="37805" spans="4:5" x14ac:dyDescent="0.2">
      <c r="D37805" s="1"/>
      <c r="E37805" s="41"/>
    </row>
    <row r="37806" spans="4:5" x14ac:dyDescent="0.2">
      <c r="D37806" s="1"/>
      <c r="E37806" s="41"/>
    </row>
    <row r="37807" spans="4:5" x14ac:dyDescent="0.2">
      <c r="D37807" s="1"/>
      <c r="E37807" s="41"/>
    </row>
    <row r="37808" spans="4:5" x14ac:dyDescent="0.2">
      <c r="D37808" s="1"/>
      <c r="E37808" s="41"/>
    </row>
    <row r="37809" spans="4:5" x14ac:dyDescent="0.2">
      <c r="D37809" s="1"/>
      <c r="E37809" s="41"/>
    </row>
    <row r="37810" spans="4:5" x14ac:dyDescent="0.2">
      <c r="D37810" s="1"/>
      <c r="E37810" s="41"/>
    </row>
    <row r="37811" spans="4:5" x14ac:dyDescent="0.2">
      <c r="D37811" s="1"/>
      <c r="E37811" s="41"/>
    </row>
    <row r="37812" spans="4:5" x14ac:dyDescent="0.2">
      <c r="D37812" s="1"/>
      <c r="E37812" s="41"/>
    </row>
    <row r="37813" spans="4:5" x14ac:dyDescent="0.2">
      <c r="D37813" s="1"/>
      <c r="E37813" s="41"/>
    </row>
    <row r="37814" spans="4:5" x14ac:dyDescent="0.2">
      <c r="D37814" s="1"/>
      <c r="E37814" s="41"/>
    </row>
    <row r="37815" spans="4:5" x14ac:dyDescent="0.2">
      <c r="D37815" s="1"/>
      <c r="E37815" s="41"/>
    </row>
    <row r="37816" spans="4:5" x14ac:dyDescent="0.2">
      <c r="D37816" s="1"/>
      <c r="E37816" s="41"/>
    </row>
    <row r="37817" spans="4:5" x14ac:dyDescent="0.2">
      <c r="D37817" s="1"/>
      <c r="E37817" s="41"/>
    </row>
    <row r="37818" spans="4:5" x14ac:dyDescent="0.2">
      <c r="D37818" s="1"/>
      <c r="E37818" s="41"/>
    </row>
    <row r="37819" spans="4:5" x14ac:dyDescent="0.2">
      <c r="D37819" s="1"/>
      <c r="E37819" s="41"/>
    </row>
    <row r="37820" spans="4:5" x14ac:dyDescent="0.2">
      <c r="D37820" s="1"/>
      <c r="E37820" s="41"/>
    </row>
    <row r="37821" spans="4:5" x14ac:dyDescent="0.2">
      <c r="D37821" s="1"/>
      <c r="E37821" s="41"/>
    </row>
    <row r="37822" spans="4:5" x14ac:dyDescent="0.2">
      <c r="D37822" s="1"/>
      <c r="E37822" s="41"/>
    </row>
    <row r="37823" spans="4:5" x14ac:dyDescent="0.2">
      <c r="D37823" s="1"/>
      <c r="E37823" s="41"/>
    </row>
    <row r="37824" spans="4:5" x14ac:dyDescent="0.2">
      <c r="D37824" s="1"/>
      <c r="E37824" s="41"/>
    </row>
    <row r="37825" spans="4:5" x14ac:dyDescent="0.2">
      <c r="D37825" s="1"/>
      <c r="E37825" s="41"/>
    </row>
    <row r="37826" spans="4:5" x14ac:dyDescent="0.2">
      <c r="D37826" s="1"/>
      <c r="E37826" s="41"/>
    </row>
    <row r="37827" spans="4:5" x14ac:dyDescent="0.2">
      <c r="D37827" s="1"/>
      <c r="E37827" s="41"/>
    </row>
    <row r="37828" spans="4:5" x14ac:dyDescent="0.2">
      <c r="D37828" s="1"/>
      <c r="E37828" s="41"/>
    </row>
    <row r="37829" spans="4:5" x14ac:dyDescent="0.2">
      <c r="D37829" s="1"/>
      <c r="E37829" s="41"/>
    </row>
    <row r="37830" spans="4:5" x14ac:dyDescent="0.2">
      <c r="D37830" s="1"/>
      <c r="E37830" s="41"/>
    </row>
    <row r="37831" spans="4:5" x14ac:dyDescent="0.2">
      <c r="D37831" s="1"/>
      <c r="E37831" s="41"/>
    </row>
    <row r="37832" spans="4:5" x14ac:dyDescent="0.2">
      <c r="D37832" s="1"/>
      <c r="E37832" s="41"/>
    </row>
    <row r="37833" spans="4:5" x14ac:dyDescent="0.2">
      <c r="D37833" s="1"/>
      <c r="E37833" s="41"/>
    </row>
    <row r="37834" spans="4:5" x14ac:dyDescent="0.2">
      <c r="D37834" s="1"/>
      <c r="E37834" s="41"/>
    </row>
    <row r="37835" spans="4:5" x14ac:dyDescent="0.2">
      <c r="D37835" s="1"/>
      <c r="E37835" s="41"/>
    </row>
    <row r="37836" spans="4:5" x14ac:dyDescent="0.2">
      <c r="D37836" s="1"/>
      <c r="E37836" s="41"/>
    </row>
    <row r="37837" spans="4:5" x14ac:dyDescent="0.2">
      <c r="D37837" s="1"/>
      <c r="E37837" s="41"/>
    </row>
    <row r="37838" spans="4:5" x14ac:dyDescent="0.2">
      <c r="D37838" s="1"/>
      <c r="E37838" s="41"/>
    </row>
    <row r="37839" spans="4:5" x14ac:dyDescent="0.2">
      <c r="D37839" s="1"/>
      <c r="E37839" s="41"/>
    </row>
    <row r="37840" spans="4:5" x14ac:dyDescent="0.2">
      <c r="D37840" s="1"/>
      <c r="E37840" s="41"/>
    </row>
    <row r="37841" spans="4:5" x14ac:dyDescent="0.2">
      <c r="D37841" s="1"/>
      <c r="E37841" s="41"/>
    </row>
    <row r="37842" spans="4:5" x14ac:dyDescent="0.2">
      <c r="D37842" s="1"/>
      <c r="E37842" s="41"/>
    </row>
    <row r="37843" spans="4:5" x14ac:dyDescent="0.2">
      <c r="D37843" s="1"/>
      <c r="E37843" s="41"/>
    </row>
    <row r="37844" spans="4:5" x14ac:dyDescent="0.2">
      <c r="D37844" s="1"/>
      <c r="E37844" s="41"/>
    </row>
    <row r="37845" spans="4:5" x14ac:dyDescent="0.2">
      <c r="D37845" s="1"/>
      <c r="E37845" s="41"/>
    </row>
    <row r="37846" spans="4:5" x14ac:dyDescent="0.2">
      <c r="D37846" s="1"/>
      <c r="E37846" s="41"/>
    </row>
    <row r="37847" spans="4:5" x14ac:dyDescent="0.2">
      <c r="D37847" s="1"/>
      <c r="E37847" s="41"/>
    </row>
    <row r="37848" spans="4:5" x14ac:dyDescent="0.2">
      <c r="D37848" s="1"/>
      <c r="E37848" s="41"/>
    </row>
    <row r="37849" spans="4:5" x14ac:dyDescent="0.2">
      <c r="D37849" s="1"/>
      <c r="E37849" s="41"/>
    </row>
    <row r="37850" spans="4:5" x14ac:dyDescent="0.2">
      <c r="D37850" s="1"/>
      <c r="E37850" s="41"/>
    </row>
    <row r="37851" spans="4:5" x14ac:dyDescent="0.2">
      <c r="D37851" s="1"/>
      <c r="E37851" s="41"/>
    </row>
    <row r="37852" spans="4:5" x14ac:dyDescent="0.2">
      <c r="D37852" s="1"/>
      <c r="E37852" s="41"/>
    </row>
    <row r="37853" spans="4:5" x14ac:dyDescent="0.2">
      <c r="D37853" s="1"/>
      <c r="E37853" s="41"/>
    </row>
    <row r="37854" spans="4:5" x14ac:dyDescent="0.2">
      <c r="D37854" s="1"/>
      <c r="E37854" s="41"/>
    </row>
    <row r="37855" spans="4:5" x14ac:dyDescent="0.2">
      <c r="D37855" s="1"/>
      <c r="E37855" s="41"/>
    </row>
    <row r="37856" spans="4:5" x14ac:dyDescent="0.2">
      <c r="D37856" s="1"/>
      <c r="E37856" s="41"/>
    </row>
    <row r="37857" spans="4:5" x14ac:dyDescent="0.2">
      <c r="D37857" s="1"/>
      <c r="E37857" s="41"/>
    </row>
    <row r="37858" spans="4:5" x14ac:dyDescent="0.2">
      <c r="D37858" s="1"/>
      <c r="E37858" s="41"/>
    </row>
    <row r="37859" spans="4:5" x14ac:dyDescent="0.2">
      <c r="D37859" s="1"/>
      <c r="E37859" s="41"/>
    </row>
    <row r="37860" spans="4:5" x14ac:dyDescent="0.2">
      <c r="D37860" s="1"/>
      <c r="E37860" s="41"/>
    </row>
    <row r="37861" spans="4:5" x14ac:dyDescent="0.2">
      <c r="D37861" s="1"/>
      <c r="E37861" s="41"/>
    </row>
    <row r="37862" spans="4:5" x14ac:dyDescent="0.2">
      <c r="D37862" s="1"/>
      <c r="E37862" s="41"/>
    </row>
    <row r="37863" spans="4:5" x14ac:dyDescent="0.2">
      <c r="D37863" s="1"/>
      <c r="E37863" s="41"/>
    </row>
    <row r="37864" spans="4:5" x14ac:dyDescent="0.2">
      <c r="D37864" s="1"/>
      <c r="E37864" s="41"/>
    </row>
    <row r="37865" spans="4:5" x14ac:dyDescent="0.2">
      <c r="D37865" s="1"/>
      <c r="E37865" s="41"/>
    </row>
    <row r="37866" spans="4:5" x14ac:dyDescent="0.2">
      <c r="D37866" s="1"/>
      <c r="E37866" s="41"/>
    </row>
    <row r="37867" spans="4:5" x14ac:dyDescent="0.2">
      <c r="D37867" s="1"/>
      <c r="E37867" s="41"/>
    </row>
    <row r="37868" spans="4:5" x14ac:dyDescent="0.2">
      <c r="D37868" s="1"/>
      <c r="E37868" s="41"/>
    </row>
    <row r="37869" spans="4:5" x14ac:dyDescent="0.2">
      <c r="D37869" s="1"/>
      <c r="E37869" s="41"/>
    </row>
    <row r="37870" spans="4:5" x14ac:dyDescent="0.2">
      <c r="D37870" s="1"/>
      <c r="E37870" s="41"/>
    </row>
    <row r="37871" spans="4:5" x14ac:dyDescent="0.2">
      <c r="D37871" s="1"/>
      <c r="E37871" s="41"/>
    </row>
    <row r="37872" spans="4:5" x14ac:dyDescent="0.2">
      <c r="D37872" s="1"/>
      <c r="E37872" s="41"/>
    </row>
    <row r="37873" spans="4:5" x14ac:dyDescent="0.2">
      <c r="D37873" s="1"/>
      <c r="E37873" s="41"/>
    </row>
    <row r="37874" spans="4:5" x14ac:dyDescent="0.2">
      <c r="D37874" s="1"/>
      <c r="E37874" s="41"/>
    </row>
    <row r="37875" spans="4:5" x14ac:dyDescent="0.2">
      <c r="D37875" s="1"/>
      <c r="E37875" s="41"/>
    </row>
    <row r="37876" spans="4:5" x14ac:dyDescent="0.2">
      <c r="D37876" s="1"/>
      <c r="E37876" s="41"/>
    </row>
    <row r="37877" spans="4:5" x14ac:dyDescent="0.2">
      <c r="D37877" s="1"/>
      <c r="E37877" s="41"/>
    </row>
    <row r="37878" spans="4:5" x14ac:dyDescent="0.2">
      <c r="D37878" s="1"/>
      <c r="E37878" s="41"/>
    </row>
    <row r="37879" spans="4:5" x14ac:dyDescent="0.2">
      <c r="D37879" s="1"/>
      <c r="E37879" s="41"/>
    </row>
    <row r="37880" spans="4:5" x14ac:dyDescent="0.2">
      <c r="D37880" s="1"/>
      <c r="E37880" s="41"/>
    </row>
    <row r="37881" spans="4:5" x14ac:dyDescent="0.2">
      <c r="D37881" s="1"/>
      <c r="E37881" s="41"/>
    </row>
    <row r="37882" spans="4:5" x14ac:dyDescent="0.2">
      <c r="D37882" s="1"/>
      <c r="E37882" s="41"/>
    </row>
    <row r="37883" spans="4:5" x14ac:dyDescent="0.2">
      <c r="D37883" s="1"/>
      <c r="E37883" s="41"/>
    </row>
    <row r="37884" spans="4:5" x14ac:dyDescent="0.2">
      <c r="D37884" s="1"/>
      <c r="E37884" s="41"/>
    </row>
    <row r="37885" spans="4:5" x14ac:dyDescent="0.2">
      <c r="D37885" s="1"/>
      <c r="E37885" s="41"/>
    </row>
    <row r="37886" spans="4:5" x14ac:dyDescent="0.2">
      <c r="D37886" s="1"/>
      <c r="E37886" s="41"/>
    </row>
    <row r="37887" spans="4:5" x14ac:dyDescent="0.2">
      <c r="D37887" s="1"/>
      <c r="E37887" s="41"/>
    </row>
    <row r="37888" spans="4:5" x14ac:dyDescent="0.2">
      <c r="D37888" s="1"/>
      <c r="E37888" s="41"/>
    </row>
    <row r="37889" spans="4:5" x14ac:dyDescent="0.2">
      <c r="D37889" s="1"/>
      <c r="E37889" s="41"/>
    </row>
    <row r="37890" spans="4:5" x14ac:dyDescent="0.2">
      <c r="D37890" s="1"/>
      <c r="E37890" s="41"/>
    </row>
    <row r="37891" spans="4:5" x14ac:dyDescent="0.2">
      <c r="D37891" s="1"/>
      <c r="E37891" s="41"/>
    </row>
    <row r="37892" spans="4:5" x14ac:dyDescent="0.2">
      <c r="D37892" s="1"/>
      <c r="E37892" s="41"/>
    </row>
    <row r="37893" spans="4:5" x14ac:dyDescent="0.2">
      <c r="D37893" s="1"/>
      <c r="E37893" s="41"/>
    </row>
    <row r="37894" spans="4:5" x14ac:dyDescent="0.2">
      <c r="D37894" s="1"/>
      <c r="E37894" s="41"/>
    </row>
    <row r="37895" spans="4:5" x14ac:dyDescent="0.2">
      <c r="D37895" s="1"/>
      <c r="E37895" s="41"/>
    </row>
    <row r="37896" spans="4:5" x14ac:dyDescent="0.2">
      <c r="D37896" s="1"/>
      <c r="E37896" s="41"/>
    </row>
    <row r="37897" spans="4:5" x14ac:dyDescent="0.2">
      <c r="D37897" s="1"/>
      <c r="E37897" s="41"/>
    </row>
    <row r="37898" spans="4:5" x14ac:dyDescent="0.2">
      <c r="D37898" s="1"/>
      <c r="E37898" s="41"/>
    </row>
    <row r="37899" spans="4:5" x14ac:dyDescent="0.2">
      <c r="D37899" s="1"/>
      <c r="E37899" s="41"/>
    </row>
    <row r="37900" spans="4:5" x14ac:dyDescent="0.2">
      <c r="D37900" s="1"/>
      <c r="E37900" s="41"/>
    </row>
    <row r="37901" spans="4:5" x14ac:dyDescent="0.2">
      <c r="D37901" s="1"/>
      <c r="E37901" s="41"/>
    </row>
    <row r="37902" spans="4:5" x14ac:dyDescent="0.2">
      <c r="D37902" s="1"/>
      <c r="E37902" s="41"/>
    </row>
    <row r="37903" spans="4:5" x14ac:dyDescent="0.2">
      <c r="D37903" s="1"/>
      <c r="E37903" s="41"/>
    </row>
    <row r="37904" spans="4:5" x14ac:dyDescent="0.2">
      <c r="D37904" s="1"/>
      <c r="E37904" s="41"/>
    </row>
    <row r="37905" spans="4:5" x14ac:dyDescent="0.2">
      <c r="D37905" s="1"/>
      <c r="E37905" s="41"/>
    </row>
    <row r="37906" spans="4:5" x14ac:dyDescent="0.2">
      <c r="D37906" s="1"/>
      <c r="E37906" s="41"/>
    </row>
    <row r="37907" spans="4:5" x14ac:dyDescent="0.2">
      <c r="D37907" s="1"/>
      <c r="E37907" s="41"/>
    </row>
    <row r="37908" spans="4:5" x14ac:dyDescent="0.2">
      <c r="D37908" s="1"/>
      <c r="E37908" s="41"/>
    </row>
    <row r="37909" spans="4:5" x14ac:dyDescent="0.2">
      <c r="D37909" s="1"/>
      <c r="E37909" s="41"/>
    </row>
    <row r="37910" spans="4:5" x14ac:dyDescent="0.2">
      <c r="D37910" s="1"/>
      <c r="E37910" s="41"/>
    </row>
    <row r="37911" spans="4:5" x14ac:dyDescent="0.2">
      <c r="D37911" s="1"/>
      <c r="E37911" s="41"/>
    </row>
    <row r="37912" spans="4:5" x14ac:dyDescent="0.2">
      <c r="D37912" s="1"/>
      <c r="E37912" s="41"/>
    </row>
    <row r="37913" spans="4:5" x14ac:dyDescent="0.2">
      <c r="D37913" s="1"/>
      <c r="E37913" s="41"/>
    </row>
    <row r="37914" spans="4:5" x14ac:dyDescent="0.2">
      <c r="D37914" s="1"/>
      <c r="E37914" s="41"/>
    </row>
    <row r="37915" spans="4:5" x14ac:dyDescent="0.2">
      <c r="D37915" s="1"/>
      <c r="E37915" s="41"/>
    </row>
    <row r="37916" spans="4:5" x14ac:dyDescent="0.2">
      <c r="D37916" s="1"/>
      <c r="E37916" s="41"/>
    </row>
    <row r="37917" spans="4:5" x14ac:dyDescent="0.2">
      <c r="D37917" s="1"/>
      <c r="E37917" s="41"/>
    </row>
    <row r="37918" spans="4:5" x14ac:dyDescent="0.2">
      <c r="D37918" s="1"/>
      <c r="E37918" s="41"/>
    </row>
    <row r="37919" spans="4:5" x14ac:dyDescent="0.2">
      <c r="D37919" s="1"/>
      <c r="E37919" s="41"/>
    </row>
    <row r="37920" spans="4:5" x14ac:dyDescent="0.2">
      <c r="D37920" s="1"/>
      <c r="E37920" s="41"/>
    </row>
    <row r="37921" spans="4:5" x14ac:dyDescent="0.2">
      <c r="D37921" s="1"/>
      <c r="E37921" s="41"/>
    </row>
    <row r="37922" spans="4:5" x14ac:dyDescent="0.2">
      <c r="D37922" s="1"/>
      <c r="E37922" s="41"/>
    </row>
    <row r="37923" spans="4:5" x14ac:dyDescent="0.2">
      <c r="D37923" s="1"/>
      <c r="E37923" s="41"/>
    </row>
    <row r="37924" spans="4:5" x14ac:dyDescent="0.2">
      <c r="D37924" s="1"/>
      <c r="E37924" s="41"/>
    </row>
    <row r="37925" spans="4:5" x14ac:dyDescent="0.2">
      <c r="D37925" s="1"/>
      <c r="E37925" s="41"/>
    </row>
    <row r="37926" spans="4:5" x14ac:dyDescent="0.2">
      <c r="D37926" s="1"/>
      <c r="E37926" s="41"/>
    </row>
    <row r="37927" spans="4:5" x14ac:dyDescent="0.2">
      <c r="D37927" s="1"/>
      <c r="E37927" s="41"/>
    </row>
    <row r="37928" spans="4:5" x14ac:dyDescent="0.2">
      <c r="D37928" s="1"/>
      <c r="E37928" s="41"/>
    </row>
    <row r="37929" spans="4:5" x14ac:dyDescent="0.2">
      <c r="D37929" s="1"/>
      <c r="E37929" s="41"/>
    </row>
    <row r="37930" spans="4:5" x14ac:dyDescent="0.2">
      <c r="D37930" s="1"/>
      <c r="E37930" s="41"/>
    </row>
    <row r="37931" spans="4:5" x14ac:dyDescent="0.2">
      <c r="D37931" s="1"/>
      <c r="E37931" s="41"/>
    </row>
    <row r="37932" spans="4:5" x14ac:dyDescent="0.2">
      <c r="D37932" s="1"/>
      <c r="E37932" s="41"/>
    </row>
    <row r="37933" spans="4:5" x14ac:dyDescent="0.2">
      <c r="D37933" s="1"/>
      <c r="E37933" s="41"/>
    </row>
    <row r="37934" spans="4:5" x14ac:dyDescent="0.2">
      <c r="D37934" s="1"/>
      <c r="E37934" s="41"/>
    </row>
    <row r="37935" spans="4:5" x14ac:dyDescent="0.2">
      <c r="D37935" s="1"/>
      <c r="E37935" s="41"/>
    </row>
    <row r="37936" spans="4:5" x14ac:dyDescent="0.2">
      <c r="D37936" s="1"/>
      <c r="E37936" s="41"/>
    </row>
    <row r="37937" spans="4:5" x14ac:dyDescent="0.2">
      <c r="D37937" s="1"/>
      <c r="E37937" s="41"/>
    </row>
    <row r="37938" spans="4:5" x14ac:dyDescent="0.2">
      <c r="D37938" s="1"/>
      <c r="E37938" s="41"/>
    </row>
    <row r="37939" spans="4:5" x14ac:dyDescent="0.2">
      <c r="D37939" s="1"/>
      <c r="E37939" s="41"/>
    </row>
    <row r="37940" spans="4:5" x14ac:dyDescent="0.2">
      <c r="D37940" s="1"/>
      <c r="E37940" s="41"/>
    </row>
    <row r="37941" spans="4:5" x14ac:dyDescent="0.2">
      <c r="D37941" s="1"/>
      <c r="E37941" s="41"/>
    </row>
    <row r="37942" spans="4:5" x14ac:dyDescent="0.2">
      <c r="D37942" s="1"/>
      <c r="E37942" s="41"/>
    </row>
    <row r="37943" spans="4:5" x14ac:dyDescent="0.2">
      <c r="D37943" s="1"/>
      <c r="E37943" s="41"/>
    </row>
    <row r="37944" spans="4:5" x14ac:dyDescent="0.2">
      <c r="D37944" s="1"/>
      <c r="E37944" s="41"/>
    </row>
    <row r="37945" spans="4:5" x14ac:dyDescent="0.2">
      <c r="D37945" s="1"/>
      <c r="E37945" s="41"/>
    </row>
    <row r="37946" spans="4:5" x14ac:dyDescent="0.2">
      <c r="D37946" s="1"/>
      <c r="E37946" s="41"/>
    </row>
    <row r="37947" spans="4:5" x14ac:dyDescent="0.2">
      <c r="D37947" s="1"/>
      <c r="E37947" s="41"/>
    </row>
    <row r="37948" spans="4:5" x14ac:dyDescent="0.2">
      <c r="D37948" s="1"/>
      <c r="E37948" s="41"/>
    </row>
    <row r="37949" spans="4:5" x14ac:dyDescent="0.2">
      <c r="D37949" s="1"/>
      <c r="E37949" s="41"/>
    </row>
    <row r="37950" spans="4:5" x14ac:dyDescent="0.2">
      <c r="D37950" s="1"/>
      <c r="E37950" s="41"/>
    </row>
    <row r="37951" spans="4:5" x14ac:dyDescent="0.2">
      <c r="D37951" s="1"/>
      <c r="E37951" s="41"/>
    </row>
    <row r="37952" spans="4:5" x14ac:dyDescent="0.2">
      <c r="D37952" s="1"/>
      <c r="E37952" s="41"/>
    </row>
    <row r="37953" spans="4:5" x14ac:dyDescent="0.2">
      <c r="D37953" s="1"/>
      <c r="E37953" s="41"/>
    </row>
    <row r="37954" spans="4:5" x14ac:dyDescent="0.2">
      <c r="D37954" s="1"/>
      <c r="E37954" s="41"/>
    </row>
    <row r="37955" spans="4:5" x14ac:dyDescent="0.2">
      <c r="D37955" s="1"/>
      <c r="E37955" s="41"/>
    </row>
    <row r="37956" spans="4:5" x14ac:dyDescent="0.2">
      <c r="D37956" s="1"/>
      <c r="E37956" s="41"/>
    </row>
    <row r="37957" spans="4:5" x14ac:dyDescent="0.2">
      <c r="D37957" s="1"/>
      <c r="E37957" s="41"/>
    </row>
    <row r="37958" spans="4:5" x14ac:dyDescent="0.2">
      <c r="D37958" s="1"/>
      <c r="E37958" s="41"/>
    </row>
    <row r="37959" spans="4:5" x14ac:dyDescent="0.2">
      <c r="D37959" s="1"/>
      <c r="E37959" s="41"/>
    </row>
    <row r="37960" spans="4:5" x14ac:dyDescent="0.2">
      <c r="D37960" s="1"/>
      <c r="E37960" s="41"/>
    </row>
    <row r="37961" spans="4:5" x14ac:dyDescent="0.2">
      <c r="D37961" s="1"/>
      <c r="E37961" s="41"/>
    </row>
    <row r="37962" spans="4:5" x14ac:dyDescent="0.2">
      <c r="D37962" s="1"/>
      <c r="E37962" s="41"/>
    </row>
    <row r="37963" spans="4:5" x14ac:dyDescent="0.2">
      <c r="D37963" s="1"/>
      <c r="E37963" s="41"/>
    </row>
    <row r="37964" spans="4:5" x14ac:dyDescent="0.2">
      <c r="D37964" s="1"/>
      <c r="E37964" s="41"/>
    </row>
    <row r="37965" spans="4:5" x14ac:dyDescent="0.2">
      <c r="D37965" s="1"/>
      <c r="E37965" s="41"/>
    </row>
    <row r="37966" spans="4:5" x14ac:dyDescent="0.2">
      <c r="D37966" s="1"/>
      <c r="E37966" s="41"/>
    </row>
    <row r="37967" spans="4:5" x14ac:dyDescent="0.2">
      <c r="D37967" s="1"/>
      <c r="E37967" s="41"/>
    </row>
    <row r="37968" spans="4:5" x14ac:dyDescent="0.2">
      <c r="D37968" s="1"/>
      <c r="E37968" s="41"/>
    </row>
    <row r="37969" spans="4:5" x14ac:dyDescent="0.2">
      <c r="D37969" s="1"/>
      <c r="E37969" s="41"/>
    </row>
    <row r="37970" spans="4:5" x14ac:dyDescent="0.2">
      <c r="D37970" s="1"/>
      <c r="E37970" s="41"/>
    </row>
    <row r="37971" spans="4:5" x14ac:dyDescent="0.2">
      <c r="D37971" s="1"/>
      <c r="E37971" s="41"/>
    </row>
    <row r="37972" spans="4:5" x14ac:dyDescent="0.2">
      <c r="D37972" s="1"/>
      <c r="E37972" s="41"/>
    </row>
    <row r="37973" spans="4:5" x14ac:dyDescent="0.2">
      <c r="D37973" s="1"/>
      <c r="E37973" s="41"/>
    </row>
    <row r="37974" spans="4:5" x14ac:dyDescent="0.2">
      <c r="D37974" s="1"/>
      <c r="E37974" s="41"/>
    </row>
    <row r="37975" spans="4:5" x14ac:dyDescent="0.2">
      <c r="D37975" s="1"/>
      <c r="E37975" s="41"/>
    </row>
    <row r="37976" spans="4:5" x14ac:dyDescent="0.2">
      <c r="D37976" s="1"/>
      <c r="E37976" s="41"/>
    </row>
    <row r="37977" spans="4:5" x14ac:dyDescent="0.2">
      <c r="D37977" s="1"/>
      <c r="E37977" s="41"/>
    </row>
    <row r="37978" spans="4:5" x14ac:dyDescent="0.2">
      <c r="D37978" s="1"/>
      <c r="E37978" s="41"/>
    </row>
    <row r="37979" spans="4:5" x14ac:dyDescent="0.2">
      <c r="D37979" s="1"/>
      <c r="E37979" s="41"/>
    </row>
    <row r="37980" spans="4:5" x14ac:dyDescent="0.2">
      <c r="D37980" s="1"/>
      <c r="E37980" s="41"/>
    </row>
    <row r="37981" spans="4:5" x14ac:dyDescent="0.2">
      <c r="D37981" s="1"/>
      <c r="E37981" s="41"/>
    </row>
    <row r="37982" spans="4:5" x14ac:dyDescent="0.2">
      <c r="D37982" s="1"/>
      <c r="E37982" s="41"/>
    </row>
    <row r="37983" spans="4:5" x14ac:dyDescent="0.2">
      <c r="D37983" s="1"/>
      <c r="E37983" s="41"/>
    </row>
    <row r="37984" spans="4:5" x14ac:dyDescent="0.2">
      <c r="D37984" s="1"/>
      <c r="E37984" s="41"/>
    </row>
    <row r="37985" spans="4:5" x14ac:dyDescent="0.2">
      <c r="D37985" s="1"/>
      <c r="E37985" s="41"/>
    </row>
    <row r="37986" spans="4:5" x14ac:dyDescent="0.2">
      <c r="D37986" s="1"/>
      <c r="E37986" s="41"/>
    </row>
    <row r="37987" spans="4:5" x14ac:dyDescent="0.2">
      <c r="D37987" s="1"/>
      <c r="E37987" s="41"/>
    </row>
    <row r="37988" spans="4:5" x14ac:dyDescent="0.2">
      <c r="D37988" s="1"/>
      <c r="E37988" s="41"/>
    </row>
    <row r="37989" spans="4:5" x14ac:dyDescent="0.2">
      <c r="D37989" s="1"/>
      <c r="E37989" s="41"/>
    </row>
    <row r="37990" spans="4:5" x14ac:dyDescent="0.2">
      <c r="D37990" s="1"/>
      <c r="E37990" s="41"/>
    </row>
    <row r="37991" spans="4:5" x14ac:dyDescent="0.2">
      <c r="D37991" s="1"/>
      <c r="E37991" s="41"/>
    </row>
    <row r="37992" spans="4:5" x14ac:dyDescent="0.2">
      <c r="D37992" s="1"/>
      <c r="E37992" s="41"/>
    </row>
    <row r="37993" spans="4:5" x14ac:dyDescent="0.2">
      <c r="D37993" s="1"/>
      <c r="E37993" s="41"/>
    </row>
    <row r="37994" spans="4:5" x14ac:dyDescent="0.2">
      <c r="D37994" s="1"/>
      <c r="E37994" s="41"/>
    </row>
    <row r="37995" spans="4:5" x14ac:dyDescent="0.2">
      <c r="D37995" s="1"/>
      <c r="E37995" s="41"/>
    </row>
    <row r="37996" spans="4:5" x14ac:dyDescent="0.2">
      <c r="D37996" s="1"/>
      <c r="E37996" s="41"/>
    </row>
    <row r="37997" spans="4:5" x14ac:dyDescent="0.2">
      <c r="D37997" s="1"/>
      <c r="E37997" s="41"/>
    </row>
    <row r="37998" spans="4:5" x14ac:dyDescent="0.2">
      <c r="D37998" s="1"/>
      <c r="E37998" s="41"/>
    </row>
    <row r="37999" spans="4:5" x14ac:dyDescent="0.2">
      <c r="D37999" s="1"/>
      <c r="E37999" s="41"/>
    </row>
    <row r="38000" spans="4:5" x14ac:dyDescent="0.2">
      <c r="D38000" s="1"/>
      <c r="E38000" s="41"/>
    </row>
    <row r="38001" spans="4:5" x14ac:dyDescent="0.2">
      <c r="D38001" s="1"/>
      <c r="E38001" s="41"/>
    </row>
    <row r="38002" spans="4:5" x14ac:dyDescent="0.2">
      <c r="D38002" s="1"/>
      <c r="E38002" s="41"/>
    </row>
    <row r="38003" spans="4:5" x14ac:dyDescent="0.2">
      <c r="D38003" s="1"/>
      <c r="E38003" s="41"/>
    </row>
    <row r="38004" spans="4:5" x14ac:dyDescent="0.2">
      <c r="D38004" s="1"/>
      <c r="E38004" s="41"/>
    </row>
    <row r="38005" spans="4:5" x14ac:dyDescent="0.2">
      <c r="D38005" s="1"/>
      <c r="E38005" s="41"/>
    </row>
    <row r="38006" spans="4:5" x14ac:dyDescent="0.2">
      <c r="D38006" s="1"/>
      <c r="E38006" s="41"/>
    </row>
    <row r="38007" spans="4:5" x14ac:dyDescent="0.2">
      <c r="D38007" s="1"/>
      <c r="E38007" s="41"/>
    </row>
    <row r="38008" spans="4:5" x14ac:dyDescent="0.2">
      <c r="D38008" s="1"/>
      <c r="E38008" s="41"/>
    </row>
    <row r="38009" spans="4:5" x14ac:dyDescent="0.2">
      <c r="D38009" s="1"/>
      <c r="E38009" s="41"/>
    </row>
    <row r="38010" spans="4:5" x14ac:dyDescent="0.2">
      <c r="D38010" s="1"/>
      <c r="E38010" s="41"/>
    </row>
    <row r="38011" spans="4:5" x14ac:dyDescent="0.2">
      <c r="D38011" s="1"/>
      <c r="E38011" s="41"/>
    </row>
    <row r="38012" spans="4:5" x14ac:dyDescent="0.2">
      <c r="D38012" s="1"/>
      <c r="E38012" s="41"/>
    </row>
    <row r="38013" spans="4:5" x14ac:dyDescent="0.2">
      <c r="D38013" s="1"/>
      <c r="E38013" s="41"/>
    </row>
    <row r="38014" spans="4:5" x14ac:dyDescent="0.2">
      <c r="D38014" s="1"/>
      <c r="E38014" s="41"/>
    </row>
    <row r="38015" spans="4:5" x14ac:dyDescent="0.2">
      <c r="D38015" s="1"/>
      <c r="E38015" s="41"/>
    </row>
    <row r="38016" spans="4:5" x14ac:dyDescent="0.2">
      <c r="D38016" s="1"/>
      <c r="E38016" s="41"/>
    </row>
    <row r="38017" spans="4:5" x14ac:dyDescent="0.2">
      <c r="D38017" s="1"/>
      <c r="E38017" s="41"/>
    </row>
    <row r="38018" spans="4:5" x14ac:dyDescent="0.2">
      <c r="D38018" s="1"/>
      <c r="E38018" s="41"/>
    </row>
    <row r="38019" spans="4:5" x14ac:dyDescent="0.2">
      <c r="D38019" s="1"/>
      <c r="E38019" s="41"/>
    </row>
    <row r="38020" spans="4:5" x14ac:dyDescent="0.2">
      <c r="D38020" s="1"/>
      <c r="E38020" s="41"/>
    </row>
    <row r="38021" spans="4:5" x14ac:dyDescent="0.2">
      <c r="D38021" s="1"/>
      <c r="E38021" s="41"/>
    </row>
    <row r="38022" spans="4:5" x14ac:dyDescent="0.2">
      <c r="D38022" s="1"/>
      <c r="E38022" s="41"/>
    </row>
    <row r="38023" spans="4:5" x14ac:dyDescent="0.2">
      <c r="D38023" s="1"/>
      <c r="E38023" s="41"/>
    </row>
    <row r="38024" spans="4:5" x14ac:dyDescent="0.2">
      <c r="D38024" s="1"/>
      <c r="E38024" s="41"/>
    </row>
    <row r="38025" spans="4:5" x14ac:dyDescent="0.2">
      <c r="D38025" s="1"/>
      <c r="E38025" s="41"/>
    </row>
    <row r="38026" spans="4:5" x14ac:dyDescent="0.2">
      <c r="D38026" s="1"/>
      <c r="E38026" s="41"/>
    </row>
    <row r="38027" spans="4:5" x14ac:dyDescent="0.2">
      <c r="D38027" s="1"/>
      <c r="E38027" s="41"/>
    </row>
    <row r="38028" spans="4:5" x14ac:dyDescent="0.2">
      <c r="D38028" s="1"/>
      <c r="E38028" s="41"/>
    </row>
    <row r="38029" spans="4:5" x14ac:dyDescent="0.2">
      <c r="D38029" s="1"/>
      <c r="E38029" s="41"/>
    </row>
    <row r="38030" spans="4:5" x14ac:dyDescent="0.2">
      <c r="D38030" s="1"/>
      <c r="E38030" s="41"/>
    </row>
    <row r="38031" spans="4:5" x14ac:dyDescent="0.2">
      <c r="D38031" s="1"/>
      <c r="E38031" s="41"/>
    </row>
    <row r="38032" spans="4:5" x14ac:dyDescent="0.2">
      <c r="D38032" s="1"/>
      <c r="E38032" s="41"/>
    </row>
    <row r="38033" spans="4:5" x14ac:dyDescent="0.2">
      <c r="D38033" s="1"/>
      <c r="E38033" s="41"/>
    </row>
    <row r="38034" spans="4:5" x14ac:dyDescent="0.2">
      <c r="D38034" s="1"/>
      <c r="E38034" s="41"/>
    </row>
    <row r="38035" spans="4:5" x14ac:dyDescent="0.2">
      <c r="D38035" s="1"/>
      <c r="E38035" s="41"/>
    </row>
    <row r="38036" spans="4:5" x14ac:dyDescent="0.2">
      <c r="D38036" s="1"/>
      <c r="E38036" s="41"/>
    </row>
    <row r="38037" spans="4:5" x14ac:dyDescent="0.2">
      <c r="D38037" s="1"/>
      <c r="E38037" s="41"/>
    </row>
    <row r="38038" spans="4:5" x14ac:dyDescent="0.2">
      <c r="D38038" s="1"/>
      <c r="E38038" s="41"/>
    </row>
    <row r="38039" spans="4:5" x14ac:dyDescent="0.2">
      <c r="D38039" s="1"/>
      <c r="E38039" s="41"/>
    </row>
    <row r="38040" spans="4:5" x14ac:dyDescent="0.2">
      <c r="D38040" s="1"/>
      <c r="E38040" s="41"/>
    </row>
    <row r="38041" spans="4:5" x14ac:dyDescent="0.2">
      <c r="D38041" s="1"/>
      <c r="E38041" s="41"/>
    </row>
    <row r="38042" spans="4:5" x14ac:dyDescent="0.2">
      <c r="D38042" s="1"/>
      <c r="E38042" s="41"/>
    </row>
    <row r="38043" spans="4:5" x14ac:dyDescent="0.2">
      <c r="D38043" s="1"/>
      <c r="E38043" s="41"/>
    </row>
    <row r="38044" spans="4:5" x14ac:dyDescent="0.2">
      <c r="D38044" s="1"/>
      <c r="E38044" s="41"/>
    </row>
    <row r="38045" spans="4:5" x14ac:dyDescent="0.2">
      <c r="D38045" s="1"/>
      <c r="E38045" s="41"/>
    </row>
    <row r="38046" spans="4:5" x14ac:dyDescent="0.2">
      <c r="D38046" s="1"/>
      <c r="E38046" s="41"/>
    </row>
    <row r="38047" spans="4:5" x14ac:dyDescent="0.2">
      <c r="D38047" s="1"/>
      <c r="E38047" s="41"/>
    </row>
    <row r="38048" spans="4:5" x14ac:dyDescent="0.2">
      <c r="D38048" s="1"/>
      <c r="E38048" s="41"/>
    </row>
    <row r="38049" spans="4:5" x14ac:dyDescent="0.2">
      <c r="D38049" s="1"/>
      <c r="E38049" s="41"/>
    </row>
    <row r="38050" spans="4:5" x14ac:dyDescent="0.2">
      <c r="D38050" s="1"/>
      <c r="E38050" s="41"/>
    </row>
    <row r="38051" spans="4:5" x14ac:dyDescent="0.2">
      <c r="D38051" s="1"/>
      <c r="E38051" s="41"/>
    </row>
    <row r="38052" spans="4:5" x14ac:dyDescent="0.2">
      <c r="D38052" s="1"/>
      <c r="E38052" s="41"/>
    </row>
    <row r="38053" spans="4:5" x14ac:dyDescent="0.2">
      <c r="D38053" s="1"/>
      <c r="E38053" s="41"/>
    </row>
    <row r="38054" spans="4:5" x14ac:dyDescent="0.2">
      <c r="D38054" s="1"/>
      <c r="E38054" s="41"/>
    </row>
    <row r="38055" spans="4:5" x14ac:dyDescent="0.2">
      <c r="D38055" s="1"/>
      <c r="E38055" s="41"/>
    </row>
    <row r="38056" spans="4:5" x14ac:dyDescent="0.2">
      <c r="D38056" s="1"/>
      <c r="E38056" s="41"/>
    </row>
    <row r="38057" spans="4:5" x14ac:dyDescent="0.2">
      <c r="D38057" s="1"/>
      <c r="E38057" s="41"/>
    </row>
    <row r="38058" spans="4:5" x14ac:dyDescent="0.2">
      <c r="D38058" s="1"/>
      <c r="E38058" s="41"/>
    </row>
    <row r="38059" spans="4:5" x14ac:dyDescent="0.2">
      <c r="D38059" s="1"/>
      <c r="E38059" s="41"/>
    </row>
    <row r="38060" spans="4:5" x14ac:dyDescent="0.2">
      <c r="D38060" s="1"/>
      <c r="E38060" s="41"/>
    </row>
    <row r="38061" spans="4:5" x14ac:dyDescent="0.2">
      <c r="D38061" s="1"/>
      <c r="E38061" s="41"/>
    </row>
    <row r="38062" spans="4:5" x14ac:dyDescent="0.2">
      <c r="D38062" s="1"/>
      <c r="E38062" s="41"/>
    </row>
    <row r="38063" spans="4:5" x14ac:dyDescent="0.2">
      <c r="D38063" s="1"/>
      <c r="E38063" s="41"/>
    </row>
    <row r="38064" spans="4:5" x14ac:dyDescent="0.2">
      <c r="D38064" s="1"/>
      <c r="E38064" s="41"/>
    </row>
    <row r="38065" spans="4:5" x14ac:dyDescent="0.2">
      <c r="D38065" s="1"/>
      <c r="E38065" s="41"/>
    </row>
    <row r="38066" spans="4:5" x14ac:dyDescent="0.2">
      <c r="D38066" s="1"/>
      <c r="E38066" s="41"/>
    </row>
    <row r="38067" spans="4:5" x14ac:dyDescent="0.2">
      <c r="D38067" s="1"/>
      <c r="E38067" s="41"/>
    </row>
    <row r="38068" spans="4:5" x14ac:dyDescent="0.2">
      <c r="D38068" s="1"/>
      <c r="E38068" s="41"/>
    </row>
    <row r="38069" spans="4:5" x14ac:dyDescent="0.2">
      <c r="D38069" s="1"/>
      <c r="E38069" s="41"/>
    </row>
    <row r="38070" spans="4:5" x14ac:dyDescent="0.2">
      <c r="D38070" s="1"/>
      <c r="E38070" s="41"/>
    </row>
    <row r="38071" spans="4:5" x14ac:dyDescent="0.2">
      <c r="D38071" s="1"/>
      <c r="E38071" s="41"/>
    </row>
    <row r="38072" spans="4:5" x14ac:dyDescent="0.2">
      <c r="D38072" s="1"/>
      <c r="E38072" s="41"/>
    </row>
    <row r="38073" spans="4:5" x14ac:dyDescent="0.2">
      <c r="D38073" s="1"/>
      <c r="E38073" s="41"/>
    </row>
    <row r="38074" spans="4:5" x14ac:dyDescent="0.2">
      <c r="D38074" s="1"/>
      <c r="E38074" s="41"/>
    </row>
    <row r="38075" spans="4:5" x14ac:dyDescent="0.2">
      <c r="D38075" s="1"/>
      <c r="E38075" s="41"/>
    </row>
    <row r="38076" spans="4:5" x14ac:dyDescent="0.2">
      <c r="D38076" s="1"/>
      <c r="E38076" s="41"/>
    </row>
    <row r="38077" spans="4:5" x14ac:dyDescent="0.2">
      <c r="D38077" s="1"/>
      <c r="E38077" s="41"/>
    </row>
    <row r="38078" spans="4:5" x14ac:dyDescent="0.2">
      <c r="D38078" s="1"/>
      <c r="E38078" s="41"/>
    </row>
    <row r="38079" spans="4:5" x14ac:dyDescent="0.2">
      <c r="D38079" s="1"/>
      <c r="E38079" s="41"/>
    </row>
    <row r="38080" spans="4:5" x14ac:dyDescent="0.2">
      <c r="D38080" s="1"/>
      <c r="E38080" s="41"/>
    </row>
    <row r="38081" spans="4:5" x14ac:dyDescent="0.2">
      <c r="D38081" s="1"/>
      <c r="E38081" s="41"/>
    </row>
    <row r="38082" spans="4:5" x14ac:dyDescent="0.2">
      <c r="D38082" s="1"/>
      <c r="E38082" s="41"/>
    </row>
    <row r="38083" spans="4:5" x14ac:dyDescent="0.2">
      <c r="D38083" s="1"/>
      <c r="E38083" s="41"/>
    </row>
    <row r="38084" spans="4:5" x14ac:dyDescent="0.2">
      <c r="D38084" s="1"/>
      <c r="E38084" s="41"/>
    </row>
    <row r="38085" spans="4:5" x14ac:dyDescent="0.2">
      <c r="D38085" s="1"/>
      <c r="E38085" s="41"/>
    </row>
    <row r="38086" spans="4:5" x14ac:dyDescent="0.2">
      <c r="D38086" s="1"/>
      <c r="E38086" s="41"/>
    </row>
    <row r="38087" spans="4:5" x14ac:dyDescent="0.2">
      <c r="D38087" s="1"/>
      <c r="E38087" s="41"/>
    </row>
    <row r="38088" spans="4:5" x14ac:dyDescent="0.2">
      <c r="D38088" s="1"/>
      <c r="E38088" s="41"/>
    </row>
    <row r="38089" spans="4:5" x14ac:dyDescent="0.2">
      <c r="D38089" s="1"/>
      <c r="E38089" s="41"/>
    </row>
    <row r="38090" spans="4:5" x14ac:dyDescent="0.2">
      <c r="D38090" s="1"/>
      <c r="E38090" s="41"/>
    </row>
    <row r="38091" spans="4:5" x14ac:dyDescent="0.2">
      <c r="D38091" s="1"/>
      <c r="E38091" s="41"/>
    </row>
    <row r="38092" spans="4:5" x14ac:dyDescent="0.2">
      <c r="D38092" s="1"/>
      <c r="E38092" s="41"/>
    </row>
    <row r="38093" spans="4:5" x14ac:dyDescent="0.2">
      <c r="D38093" s="1"/>
      <c r="E38093" s="41"/>
    </row>
    <row r="38094" spans="4:5" x14ac:dyDescent="0.2">
      <c r="D38094" s="1"/>
      <c r="E38094" s="41"/>
    </row>
    <row r="38095" spans="4:5" x14ac:dyDescent="0.2">
      <c r="D38095" s="1"/>
      <c r="E38095" s="41"/>
    </row>
    <row r="38096" spans="4:5" x14ac:dyDescent="0.2">
      <c r="D38096" s="1"/>
      <c r="E38096" s="41"/>
    </row>
    <row r="38097" spans="4:5" x14ac:dyDescent="0.2">
      <c r="D38097" s="1"/>
      <c r="E38097" s="41"/>
    </row>
    <row r="38098" spans="4:5" x14ac:dyDescent="0.2">
      <c r="D38098" s="1"/>
      <c r="E38098" s="41"/>
    </row>
    <row r="38099" spans="4:5" x14ac:dyDescent="0.2">
      <c r="D38099" s="1"/>
      <c r="E38099" s="41"/>
    </row>
    <row r="38100" spans="4:5" x14ac:dyDescent="0.2">
      <c r="D38100" s="1"/>
      <c r="E38100" s="41"/>
    </row>
    <row r="38101" spans="4:5" x14ac:dyDescent="0.2">
      <c r="D38101" s="1"/>
      <c r="E38101" s="41"/>
    </row>
    <row r="38102" spans="4:5" x14ac:dyDescent="0.2">
      <c r="D38102" s="1"/>
      <c r="E38102" s="41"/>
    </row>
    <row r="38103" spans="4:5" x14ac:dyDescent="0.2">
      <c r="D38103" s="1"/>
      <c r="E38103" s="41"/>
    </row>
    <row r="38104" spans="4:5" x14ac:dyDescent="0.2">
      <c r="D38104" s="1"/>
      <c r="E38104" s="41"/>
    </row>
    <row r="38105" spans="4:5" x14ac:dyDescent="0.2">
      <c r="D38105" s="1"/>
      <c r="E38105" s="41"/>
    </row>
    <row r="38106" spans="4:5" x14ac:dyDescent="0.2">
      <c r="D38106" s="1"/>
      <c r="E38106" s="41"/>
    </row>
    <row r="38107" spans="4:5" x14ac:dyDescent="0.2">
      <c r="D38107" s="1"/>
      <c r="E38107" s="41"/>
    </row>
    <row r="38108" spans="4:5" x14ac:dyDescent="0.2">
      <c r="D38108" s="1"/>
      <c r="E38108" s="41"/>
    </row>
    <row r="38109" spans="4:5" x14ac:dyDescent="0.2">
      <c r="D38109" s="1"/>
      <c r="E38109" s="41"/>
    </row>
    <row r="38110" spans="4:5" x14ac:dyDescent="0.2">
      <c r="D38110" s="1"/>
      <c r="E38110" s="41"/>
    </row>
    <row r="38111" spans="4:5" x14ac:dyDescent="0.2">
      <c r="D38111" s="1"/>
      <c r="E38111" s="41"/>
    </row>
    <row r="38112" spans="4:5" x14ac:dyDescent="0.2">
      <c r="D38112" s="1"/>
      <c r="E38112" s="41"/>
    </row>
    <row r="38113" spans="4:5" x14ac:dyDescent="0.2">
      <c r="D38113" s="1"/>
      <c r="E38113" s="41"/>
    </row>
    <row r="38114" spans="4:5" x14ac:dyDescent="0.2">
      <c r="D38114" s="1"/>
      <c r="E38114" s="41"/>
    </row>
    <row r="38115" spans="4:5" x14ac:dyDescent="0.2">
      <c r="D38115" s="1"/>
      <c r="E38115" s="41"/>
    </row>
    <row r="38116" spans="4:5" x14ac:dyDescent="0.2">
      <c r="D38116" s="1"/>
      <c r="E38116" s="41"/>
    </row>
    <row r="38117" spans="4:5" x14ac:dyDescent="0.2">
      <c r="D38117" s="1"/>
      <c r="E38117" s="41"/>
    </row>
    <row r="38118" spans="4:5" x14ac:dyDescent="0.2">
      <c r="D38118" s="1"/>
      <c r="E38118" s="41"/>
    </row>
    <row r="38119" spans="4:5" x14ac:dyDescent="0.2">
      <c r="D38119" s="1"/>
      <c r="E38119" s="41"/>
    </row>
    <row r="38120" spans="4:5" x14ac:dyDescent="0.2">
      <c r="D38120" s="1"/>
      <c r="E38120" s="41"/>
    </row>
    <row r="38121" spans="4:5" x14ac:dyDescent="0.2">
      <c r="D38121" s="1"/>
      <c r="E38121" s="41"/>
    </row>
    <row r="38122" spans="4:5" x14ac:dyDescent="0.2">
      <c r="D38122" s="1"/>
      <c r="E38122" s="41"/>
    </row>
    <row r="38123" spans="4:5" x14ac:dyDescent="0.2">
      <c r="D38123" s="1"/>
      <c r="E38123" s="41"/>
    </row>
    <row r="38124" spans="4:5" x14ac:dyDescent="0.2">
      <c r="D38124" s="1"/>
      <c r="E38124" s="41"/>
    </row>
    <row r="38125" spans="4:5" x14ac:dyDescent="0.2">
      <c r="D38125" s="1"/>
      <c r="E38125" s="41"/>
    </row>
    <row r="38126" spans="4:5" x14ac:dyDescent="0.2">
      <c r="D38126" s="1"/>
      <c r="E38126" s="41"/>
    </row>
    <row r="38127" spans="4:5" x14ac:dyDescent="0.2">
      <c r="D38127" s="1"/>
      <c r="E38127" s="41"/>
    </row>
    <row r="38128" spans="4:5" x14ac:dyDescent="0.2">
      <c r="D38128" s="1"/>
      <c r="E38128" s="41"/>
    </row>
    <row r="38129" spans="4:5" x14ac:dyDescent="0.2">
      <c r="D38129" s="1"/>
      <c r="E38129" s="41"/>
    </row>
    <row r="38130" spans="4:5" x14ac:dyDescent="0.2">
      <c r="D38130" s="1"/>
      <c r="E38130" s="41"/>
    </row>
    <row r="38131" spans="4:5" x14ac:dyDescent="0.2">
      <c r="D38131" s="1"/>
      <c r="E38131" s="41"/>
    </row>
    <row r="38132" spans="4:5" x14ac:dyDescent="0.2">
      <c r="D38132" s="1"/>
      <c r="E38132" s="41"/>
    </row>
    <row r="38133" spans="4:5" x14ac:dyDescent="0.2">
      <c r="D38133" s="1"/>
      <c r="E38133" s="41"/>
    </row>
    <row r="38134" spans="4:5" x14ac:dyDescent="0.2">
      <c r="D38134" s="1"/>
      <c r="E38134" s="41"/>
    </row>
    <row r="38135" spans="4:5" x14ac:dyDescent="0.2">
      <c r="D38135" s="1"/>
      <c r="E38135" s="41"/>
    </row>
    <row r="38136" spans="4:5" x14ac:dyDescent="0.2">
      <c r="D38136" s="1"/>
      <c r="E38136" s="41"/>
    </row>
    <row r="38137" spans="4:5" x14ac:dyDescent="0.2">
      <c r="D38137" s="1"/>
      <c r="E38137" s="41"/>
    </row>
    <row r="38138" spans="4:5" x14ac:dyDescent="0.2">
      <c r="D38138" s="1"/>
      <c r="E38138" s="41"/>
    </row>
    <row r="38139" spans="4:5" x14ac:dyDescent="0.2">
      <c r="D38139" s="1"/>
      <c r="E38139" s="41"/>
    </row>
    <row r="38140" spans="4:5" x14ac:dyDescent="0.2">
      <c r="D38140" s="1"/>
      <c r="E38140" s="41"/>
    </row>
    <row r="38141" spans="4:5" x14ac:dyDescent="0.2">
      <c r="D38141" s="1"/>
      <c r="E38141" s="41"/>
    </row>
    <row r="38142" spans="4:5" x14ac:dyDescent="0.2">
      <c r="D38142" s="1"/>
      <c r="E38142" s="41"/>
    </row>
    <row r="38143" spans="4:5" x14ac:dyDescent="0.2">
      <c r="D38143" s="1"/>
      <c r="E38143" s="41"/>
    </row>
    <row r="38144" spans="4:5" x14ac:dyDescent="0.2">
      <c r="D38144" s="1"/>
      <c r="E38144" s="41"/>
    </row>
    <row r="38145" spans="4:5" x14ac:dyDescent="0.2">
      <c r="D38145" s="1"/>
      <c r="E38145" s="41"/>
    </row>
    <row r="38146" spans="4:5" x14ac:dyDescent="0.2">
      <c r="D38146" s="1"/>
      <c r="E38146" s="41"/>
    </row>
    <row r="38147" spans="4:5" x14ac:dyDescent="0.2">
      <c r="D38147" s="1"/>
      <c r="E38147" s="41"/>
    </row>
    <row r="38148" spans="4:5" x14ac:dyDescent="0.2">
      <c r="D38148" s="1"/>
      <c r="E38148" s="41"/>
    </row>
    <row r="38149" spans="4:5" x14ac:dyDescent="0.2">
      <c r="D38149" s="1"/>
      <c r="E38149" s="41"/>
    </row>
    <row r="38150" spans="4:5" x14ac:dyDescent="0.2">
      <c r="D38150" s="1"/>
      <c r="E38150" s="41"/>
    </row>
    <row r="38151" spans="4:5" x14ac:dyDescent="0.2">
      <c r="D38151" s="1"/>
      <c r="E38151" s="41"/>
    </row>
    <row r="38152" spans="4:5" x14ac:dyDescent="0.2">
      <c r="D38152" s="1"/>
      <c r="E38152" s="41"/>
    </row>
    <row r="38153" spans="4:5" x14ac:dyDescent="0.2">
      <c r="D38153" s="1"/>
      <c r="E38153" s="41"/>
    </row>
    <row r="38154" spans="4:5" x14ac:dyDescent="0.2">
      <c r="D38154" s="1"/>
      <c r="E38154" s="41"/>
    </row>
    <row r="38155" spans="4:5" x14ac:dyDescent="0.2">
      <c r="D38155" s="1"/>
      <c r="E38155" s="41"/>
    </row>
    <row r="38156" spans="4:5" x14ac:dyDescent="0.2">
      <c r="D38156" s="1"/>
      <c r="E38156" s="41"/>
    </row>
    <row r="38157" spans="4:5" x14ac:dyDescent="0.2">
      <c r="D38157" s="1"/>
      <c r="E38157" s="41"/>
    </row>
    <row r="38158" spans="4:5" x14ac:dyDescent="0.2">
      <c r="D38158" s="1"/>
      <c r="E38158" s="41"/>
    </row>
    <row r="38159" spans="4:5" x14ac:dyDescent="0.2">
      <c r="D38159" s="1"/>
      <c r="E38159" s="41"/>
    </row>
    <row r="38160" spans="4:5" x14ac:dyDescent="0.2">
      <c r="D38160" s="1"/>
      <c r="E38160" s="41"/>
    </row>
    <row r="38161" spans="4:5" x14ac:dyDescent="0.2">
      <c r="D38161" s="1"/>
      <c r="E38161" s="41"/>
    </row>
    <row r="38162" spans="4:5" x14ac:dyDescent="0.2">
      <c r="D38162" s="1"/>
      <c r="E38162" s="41"/>
    </row>
    <row r="38163" spans="4:5" x14ac:dyDescent="0.2">
      <c r="D38163" s="1"/>
      <c r="E38163" s="41"/>
    </row>
    <row r="38164" spans="4:5" x14ac:dyDescent="0.2">
      <c r="D38164" s="1"/>
      <c r="E38164" s="41"/>
    </row>
    <row r="38165" spans="4:5" x14ac:dyDescent="0.2">
      <c r="D38165" s="1"/>
      <c r="E38165" s="41"/>
    </row>
    <row r="38166" spans="4:5" x14ac:dyDescent="0.2">
      <c r="D38166" s="1"/>
      <c r="E38166" s="41"/>
    </row>
    <row r="38167" spans="4:5" x14ac:dyDescent="0.2">
      <c r="D38167" s="1"/>
      <c r="E38167" s="41"/>
    </row>
    <row r="38168" spans="4:5" x14ac:dyDescent="0.2">
      <c r="D38168" s="1"/>
      <c r="E38168" s="41"/>
    </row>
    <row r="38169" spans="4:5" x14ac:dyDescent="0.2">
      <c r="D38169" s="1"/>
      <c r="E38169" s="41"/>
    </row>
    <row r="38170" spans="4:5" x14ac:dyDescent="0.2">
      <c r="D38170" s="1"/>
      <c r="E38170" s="41"/>
    </row>
    <row r="38171" spans="4:5" x14ac:dyDescent="0.2">
      <c r="D38171" s="1"/>
      <c r="E38171" s="41"/>
    </row>
    <row r="38172" spans="4:5" x14ac:dyDescent="0.2">
      <c r="D38172" s="1"/>
      <c r="E38172" s="41"/>
    </row>
    <row r="38173" spans="4:5" x14ac:dyDescent="0.2">
      <c r="D38173" s="1"/>
      <c r="E38173" s="41"/>
    </row>
    <row r="38174" spans="4:5" x14ac:dyDescent="0.2">
      <c r="D38174" s="1"/>
      <c r="E38174" s="41"/>
    </row>
    <row r="38175" spans="4:5" x14ac:dyDescent="0.2">
      <c r="D38175" s="1"/>
      <c r="E38175" s="41"/>
    </row>
    <row r="38176" spans="4:5" x14ac:dyDescent="0.2">
      <c r="D38176" s="1"/>
      <c r="E38176" s="41"/>
    </row>
    <row r="38177" spans="4:5" x14ac:dyDescent="0.2">
      <c r="D38177" s="1"/>
      <c r="E38177" s="41"/>
    </row>
    <row r="38178" spans="4:5" x14ac:dyDescent="0.2">
      <c r="D38178" s="1"/>
      <c r="E38178" s="41"/>
    </row>
    <row r="38179" spans="4:5" x14ac:dyDescent="0.2">
      <c r="D38179" s="1"/>
      <c r="E38179" s="41"/>
    </row>
    <row r="38180" spans="4:5" x14ac:dyDescent="0.2">
      <c r="D38180" s="1"/>
      <c r="E38180" s="41"/>
    </row>
    <row r="38181" spans="4:5" x14ac:dyDescent="0.2">
      <c r="D38181" s="1"/>
      <c r="E38181" s="41"/>
    </row>
    <row r="38182" spans="4:5" x14ac:dyDescent="0.2">
      <c r="D38182" s="1"/>
      <c r="E38182" s="41"/>
    </row>
    <row r="38183" spans="4:5" x14ac:dyDescent="0.2">
      <c r="D38183" s="1"/>
      <c r="E38183" s="41"/>
    </row>
    <row r="38184" spans="4:5" x14ac:dyDescent="0.2">
      <c r="D38184" s="1"/>
      <c r="E38184" s="41"/>
    </row>
    <row r="38185" spans="4:5" x14ac:dyDescent="0.2">
      <c r="D38185" s="1"/>
      <c r="E38185" s="41"/>
    </row>
    <row r="38186" spans="4:5" x14ac:dyDescent="0.2">
      <c r="D38186" s="1"/>
      <c r="E38186" s="41"/>
    </row>
    <row r="38187" spans="4:5" x14ac:dyDescent="0.2">
      <c r="D38187" s="1"/>
      <c r="E38187" s="41"/>
    </row>
    <row r="38188" spans="4:5" x14ac:dyDescent="0.2">
      <c r="D38188" s="1"/>
      <c r="E38188" s="41"/>
    </row>
    <row r="38189" spans="4:5" x14ac:dyDescent="0.2">
      <c r="D38189" s="1"/>
      <c r="E38189" s="41"/>
    </row>
    <row r="38190" spans="4:5" x14ac:dyDescent="0.2">
      <c r="D38190" s="1"/>
      <c r="E38190" s="41"/>
    </row>
    <row r="38191" spans="4:5" x14ac:dyDescent="0.2">
      <c r="D38191" s="1"/>
      <c r="E38191" s="41"/>
    </row>
    <row r="38192" spans="4:5" x14ac:dyDescent="0.2">
      <c r="D38192" s="1"/>
      <c r="E38192" s="41"/>
    </row>
    <row r="38193" spans="4:5" x14ac:dyDescent="0.2">
      <c r="D38193" s="1"/>
      <c r="E38193" s="41"/>
    </row>
    <row r="38194" spans="4:5" x14ac:dyDescent="0.2">
      <c r="D38194" s="1"/>
      <c r="E38194" s="41"/>
    </row>
    <row r="38195" spans="4:5" x14ac:dyDescent="0.2">
      <c r="D38195" s="1"/>
      <c r="E38195" s="41"/>
    </row>
    <row r="38196" spans="4:5" x14ac:dyDescent="0.2">
      <c r="D38196" s="1"/>
      <c r="E38196" s="41"/>
    </row>
    <row r="38197" spans="4:5" x14ac:dyDescent="0.2">
      <c r="D38197" s="1"/>
      <c r="E38197" s="41"/>
    </row>
    <row r="38198" spans="4:5" x14ac:dyDescent="0.2">
      <c r="D38198" s="1"/>
      <c r="E38198" s="41"/>
    </row>
    <row r="38199" spans="4:5" x14ac:dyDescent="0.2">
      <c r="D38199" s="1"/>
      <c r="E38199" s="41"/>
    </row>
    <row r="38200" spans="4:5" x14ac:dyDescent="0.2">
      <c r="D38200" s="1"/>
      <c r="E38200" s="41"/>
    </row>
    <row r="38201" spans="4:5" x14ac:dyDescent="0.2">
      <c r="D38201" s="1"/>
      <c r="E38201" s="41"/>
    </row>
    <row r="38202" spans="4:5" x14ac:dyDescent="0.2">
      <c r="D38202" s="1"/>
      <c r="E38202" s="41"/>
    </row>
    <row r="38203" spans="4:5" x14ac:dyDescent="0.2">
      <c r="D38203" s="1"/>
      <c r="E38203" s="41"/>
    </row>
    <row r="38204" spans="4:5" x14ac:dyDescent="0.2">
      <c r="D38204" s="1"/>
      <c r="E38204" s="41"/>
    </row>
    <row r="38205" spans="4:5" x14ac:dyDescent="0.2">
      <c r="D38205" s="1"/>
      <c r="E38205" s="41"/>
    </row>
    <row r="38206" spans="4:5" x14ac:dyDescent="0.2">
      <c r="D38206" s="1"/>
      <c r="E38206" s="41"/>
    </row>
    <row r="38207" spans="4:5" x14ac:dyDescent="0.2">
      <c r="D38207" s="1"/>
      <c r="E38207" s="41"/>
    </row>
    <row r="38208" spans="4:5" x14ac:dyDescent="0.2">
      <c r="D38208" s="1"/>
      <c r="E38208" s="41"/>
    </row>
    <row r="38209" spans="4:5" x14ac:dyDescent="0.2">
      <c r="D38209" s="1"/>
      <c r="E38209" s="41"/>
    </row>
    <row r="38210" spans="4:5" x14ac:dyDescent="0.2">
      <c r="D38210" s="1"/>
      <c r="E38210" s="41"/>
    </row>
    <row r="38211" spans="4:5" x14ac:dyDescent="0.2">
      <c r="D38211" s="1"/>
      <c r="E38211" s="41"/>
    </row>
    <row r="38212" spans="4:5" x14ac:dyDescent="0.2">
      <c r="D38212" s="1"/>
      <c r="E38212" s="41"/>
    </row>
    <row r="38213" spans="4:5" x14ac:dyDescent="0.2">
      <c r="D38213" s="1"/>
      <c r="E38213" s="41"/>
    </row>
    <row r="38214" spans="4:5" x14ac:dyDescent="0.2">
      <c r="D38214" s="1"/>
      <c r="E38214" s="41"/>
    </row>
    <row r="38215" spans="4:5" x14ac:dyDescent="0.2">
      <c r="D38215" s="1"/>
      <c r="E38215" s="41"/>
    </row>
    <row r="38216" spans="4:5" x14ac:dyDescent="0.2">
      <c r="D38216" s="1"/>
      <c r="E38216" s="41"/>
    </row>
    <row r="38217" spans="4:5" x14ac:dyDescent="0.2">
      <c r="D38217" s="1"/>
      <c r="E38217" s="41"/>
    </row>
    <row r="38218" spans="4:5" x14ac:dyDescent="0.2">
      <c r="D38218" s="1"/>
      <c r="E38218" s="41"/>
    </row>
    <row r="38219" spans="4:5" x14ac:dyDescent="0.2">
      <c r="D38219" s="1"/>
      <c r="E38219" s="41"/>
    </row>
    <row r="38220" spans="4:5" x14ac:dyDescent="0.2">
      <c r="D38220" s="1"/>
      <c r="E38220" s="41"/>
    </row>
    <row r="38221" spans="4:5" x14ac:dyDescent="0.2">
      <c r="D38221" s="1"/>
      <c r="E38221" s="41"/>
    </row>
    <row r="38222" spans="4:5" x14ac:dyDescent="0.2">
      <c r="D38222" s="1"/>
      <c r="E38222" s="41"/>
    </row>
    <row r="38223" spans="4:5" x14ac:dyDescent="0.2">
      <c r="D38223" s="1"/>
      <c r="E38223" s="41"/>
    </row>
    <row r="38224" spans="4:5" x14ac:dyDescent="0.2">
      <c r="D38224" s="1"/>
      <c r="E38224" s="41"/>
    </row>
    <row r="38225" spans="4:5" x14ac:dyDescent="0.2">
      <c r="D38225" s="1"/>
      <c r="E38225" s="41"/>
    </row>
    <row r="38226" spans="4:5" x14ac:dyDescent="0.2">
      <c r="D38226" s="1"/>
      <c r="E38226" s="41"/>
    </row>
    <row r="38227" spans="4:5" x14ac:dyDescent="0.2">
      <c r="D38227" s="1"/>
      <c r="E38227" s="41"/>
    </row>
    <row r="38228" spans="4:5" x14ac:dyDescent="0.2">
      <c r="D38228" s="1"/>
      <c r="E38228" s="41"/>
    </row>
    <row r="38229" spans="4:5" x14ac:dyDescent="0.2">
      <c r="D38229" s="1"/>
      <c r="E38229" s="41"/>
    </row>
    <row r="38230" spans="4:5" x14ac:dyDescent="0.2">
      <c r="D38230" s="1"/>
      <c r="E38230" s="41"/>
    </row>
    <row r="38231" spans="4:5" x14ac:dyDescent="0.2">
      <c r="D38231" s="1"/>
      <c r="E38231" s="41"/>
    </row>
    <row r="38232" spans="4:5" x14ac:dyDescent="0.2">
      <c r="D38232" s="1"/>
      <c r="E38232" s="41"/>
    </row>
    <row r="38233" spans="4:5" x14ac:dyDescent="0.2">
      <c r="D38233" s="1"/>
      <c r="E38233" s="41"/>
    </row>
    <row r="38234" spans="4:5" x14ac:dyDescent="0.2">
      <c r="D38234" s="1"/>
      <c r="E38234" s="41"/>
    </row>
    <row r="38235" spans="4:5" x14ac:dyDescent="0.2">
      <c r="D38235" s="1"/>
      <c r="E38235" s="41"/>
    </row>
    <row r="38236" spans="4:5" x14ac:dyDescent="0.2">
      <c r="D38236" s="1"/>
      <c r="E38236" s="41"/>
    </row>
    <row r="38237" spans="4:5" x14ac:dyDescent="0.2">
      <c r="D38237" s="1"/>
      <c r="E38237" s="41"/>
    </row>
    <row r="38238" spans="4:5" x14ac:dyDescent="0.2">
      <c r="D38238" s="1"/>
      <c r="E38238" s="41"/>
    </row>
    <row r="38239" spans="4:5" x14ac:dyDescent="0.2">
      <c r="D38239" s="1"/>
      <c r="E38239" s="41"/>
    </row>
    <row r="38240" spans="4:5" x14ac:dyDescent="0.2">
      <c r="D38240" s="1"/>
      <c r="E38240" s="41"/>
    </row>
    <row r="38241" spans="4:5" x14ac:dyDescent="0.2">
      <c r="D38241" s="1"/>
      <c r="E38241" s="41"/>
    </row>
    <row r="38242" spans="4:5" x14ac:dyDescent="0.2">
      <c r="D38242" s="1"/>
      <c r="E38242" s="41"/>
    </row>
    <row r="38243" spans="4:5" x14ac:dyDescent="0.2">
      <c r="D38243" s="1"/>
      <c r="E38243" s="41"/>
    </row>
    <row r="38244" spans="4:5" x14ac:dyDescent="0.2">
      <c r="D38244" s="1"/>
      <c r="E38244" s="41"/>
    </row>
    <row r="38245" spans="4:5" x14ac:dyDescent="0.2">
      <c r="D38245" s="1"/>
      <c r="E38245" s="41"/>
    </row>
    <row r="38246" spans="4:5" x14ac:dyDescent="0.2">
      <c r="D38246" s="1"/>
      <c r="E38246" s="41"/>
    </row>
    <row r="38247" spans="4:5" x14ac:dyDescent="0.2">
      <c r="D38247" s="1"/>
      <c r="E38247" s="41"/>
    </row>
    <row r="38248" spans="4:5" x14ac:dyDescent="0.2">
      <c r="D38248" s="1"/>
      <c r="E38248" s="41"/>
    </row>
    <row r="38249" spans="4:5" x14ac:dyDescent="0.2">
      <c r="D38249" s="1"/>
      <c r="E38249" s="41"/>
    </row>
    <row r="38250" spans="4:5" x14ac:dyDescent="0.2">
      <c r="D38250" s="1"/>
      <c r="E38250" s="41"/>
    </row>
    <row r="38251" spans="4:5" x14ac:dyDescent="0.2">
      <c r="D38251" s="1"/>
      <c r="E38251" s="41"/>
    </row>
    <row r="38252" spans="4:5" x14ac:dyDescent="0.2">
      <c r="D38252" s="1"/>
      <c r="E38252" s="41"/>
    </row>
    <row r="38253" spans="4:5" x14ac:dyDescent="0.2">
      <c r="D38253" s="1"/>
      <c r="E38253" s="41"/>
    </row>
    <row r="38254" spans="4:5" x14ac:dyDescent="0.2">
      <c r="D38254" s="1"/>
      <c r="E38254" s="41"/>
    </row>
    <row r="38255" spans="4:5" x14ac:dyDescent="0.2">
      <c r="D38255" s="1"/>
      <c r="E38255" s="41"/>
    </row>
    <row r="38256" spans="4:5" x14ac:dyDescent="0.2">
      <c r="D38256" s="1"/>
      <c r="E38256" s="41"/>
    </row>
    <row r="38257" spans="4:5" x14ac:dyDescent="0.2">
      <c r="D38257" s="1"/>
      <c r="E38257" s="41"/>
    </row>
    <row r="38258" spans="4:5" x14ac:dyDescent="0.2">
      <c r="D38258" s="1"/>
      <c r="E38258" s="41"/>
    </row>
    <row r="38259" spans="4:5" x14ac:dyDescent="0.2">
      <c r="D38259" s="1"/>
      <c r="E38259" s="41"/>
    </row>
    <row r="38260" spans="4:5" x14ac:dyDescent="0.2">
      <c r="D38260" s="1"/>
      <c r="E38260" s="41"/>
    </row>
    <row r="38261" spans="4:5" x14ac:dyDescent="0.2">
      <c r="D38261" s="1"/>
      <c r="E38261" s="41"/>
    </row>
    <row r="38262" spans="4:5" x14ac:dyDescent="0.2">
      <c r="D38262" s="1"/>
      <c r="E38262" s="41"/>
    </row>
    <row r="38263" spans="4:5" x14ac:dyDescent="0.2">
      <c r="D38263" s="1"/>
      <c r="E38263" s="41"/>
    </row>
    <row r="38264" spans="4:5" x14ac:dyDescent="0.2">
      <c r="D38264" s="1"/>
      <c r="E38264" s="41"/>
    </row>
    <row r="38265" spans="4:5" x14ac:dyDescent="0.2">
      <c r="D38265" s="1"/>
      <c r="E38265" s="41"/>
    </row>
    <row r="38266" spans="4:5" x14ac:dyDescent="0.2">
      <c r="D38266" s="1"/>
      <c r="E38266" s="41"/>
    </row>
    <row r="38267" spans="4:5" x14ac:dyDescent="0.2">
      <c r="D38267" s="1"/>
      <c r="E38267" s="41"/>
    </row>
    <row r="38268" spans="4:5" x14ac:dyDescent="0.2">
      <c r="D38268" s="1"/>
      <c r="E38268" s="41"/>
    </row>
    <row r="38269" spans="4:5" x14ac:dyDescent="0.2">
      <c r="D38269" s="1"/>
      <c r="E38269" s="41"/>
    </row>
    <row r="38270" spans="4:5" x14ac:dyDescent="0.2">
      <c r="D38270" s="1"/>
      <c r="E38270" s="41"/>
    </row>
    <row r="38271" spans="4:5" x14ac:dyDescent="0.2">
      <c r="D38271" s="1"/>
      <c r="E38271" s="41"/>
    </row>
    <row r="38272" spans="4:5" x14ac:dyDescent="0.2">
      <c r="D38272" s="1"/>
      <c r="E38272" s="41"/>
    </row>
    <row r="38273" spans="4:5" x14ac:dyDescent="0.2">
      <c r="D38273" s="1"/>
      <c r="E38273" s="41"/>
    </row>
    <row r="38274" spans="4:5" x14ac:dyDescent="0.2">
      <c r="D38274" s="1"/>
      <c r="E38274" s="41"/>
    </row>
    <row r="38275" spans="4:5" x14ac:dyDescent="0.2">
      <c r="D38275" s="1"/>
      <c r="E38275" s="41"/>
    </row>
    <row r="38276" spans="4:5" x14ac:dyDescent="0.2">
      <c r="D38276" s="1"/>
      <c r="E38276" s="41"/>
    </row>
    <row r="38277" spans="4:5" x14ac:dyDescent="0.2">
      <c r="D38277" s="1"/>
      <c r="E38277" s="41"/>
    </row>
    <row r="38278" spans="4:5" x14ac:dyDescent="0.2">
      <c r="D38278" s="1"/>
      <c r="E38278" s="41"/>
    </row>
    <row r="38279" spans="4:5" x14ac:dyDescent="0.2">
      <c r="D38279" s="1"/>
      <c r="E38279" s="41"/>
    </row>
    <row r="38280" spans="4:5" x14ac:dyDescent="0.2">
      <c r="D38280" s="1"/>
      <c r="E38280" s="41"/>
    </row>
    <row r="38281" spans="4:5" x14ac:dyDescent="0.2">
      <c r="D38281" s="1"/>
      <c r="E38281" s="41"/>
    </row>
    <row r="38282" spans="4:5" x14ac:dyDescent="0.2">
      <c r="D38282" s="1"/>
      <c r="E38282" s="41"/>
    </row>
    <row r="38283" spans="4:5" x14ac:dyDescent="0.2">
      <c r="D38283" s="1"/>
      <c r="E38283" s="41"/>
    </row>
    <row r="38284" spans="4:5" x14ac:dyDescent="0.2">
      <c r="D38284" s="1"/>
      <c r="E38284" s="41"/>
    </row>
    <row r="38285" spans="4:5" x14ac:dyDescent="0.2">
      <c r="D38285" s="1"/>
      <c r="E38285" s="41"/>
    </row>
    <row r="38286" spans="4:5" x14ac:dyDescent="0.2">
      <c r="D38286" s="1"/>
      <c r="E38286" s="41"/>
    </row>
    <row r="38287" spans="4:5" x14ac:dyDescent="0.2">
      <c r="D38287" s="1"/>
      <c r="E38287" s="41"/>
    </row>
    <row r="38288" spans="4:5" x14ac:dyDescent="0.2">
      <c r="D38288" s="1"/>
      <c r="E38288" s="41"/>
    </row>
    <row r="38289" spans="4:5" x14ac:dyDescent="0.2">
      <c r="D38289" s="1"/>
      <c r="E38289" s="41"/>
    </row>
    <row r="38290" spans="4:5" x14ac:dyDescent="0.2">
      <c r="D38290" s="1"/>
      <c r="E38290" s="41"/>
    </row>
    <row r="38291" spans="4:5" x14ac:dyDescent="0.2">
      <c r="D38291" s="1"/>
      <c r="E38291" s="41"/>
    </row>
    <row r="38292" spans="4:5" x14ac:dyDescent="0.2">
      <c r="D38292" s="1"/>
      <c r="E38292" s="41"/>
    </row>
    <row r="38293" spans="4:5" x14ac:dyDescent="0.2">
      <c r="D38293" s="1"/>
      <c r="E38293" s="41"/>
    </row>
    <row r="38294" spans="4:5" x14ac:dyDescent="0.2">
      <c r="D38294" s="1"/>
      <c r="E38294" s="41"/>
    </row>
    <row r="38295" spans="4:5" x14ac:dyDescent="0.2">
      <c r="D38295" s="1"/>
      <c r="E38295" s="41"/>
    </row>
    <row r="38296" spans="4:5" x14ac:dyDescent="0.2">
      <c r="D38296" s="1"/>
      <c r="E38296" s="41"/>
    </row>
    <row r="38297" spans="4:5" x14ac:dyDescent="0.2">
      <c r="D38297" s="1"/>
      <c r="E38297" s="41"/>
    </row>
    <row r="38298" spans="4:5" x14ac:dyDescent="0.2">
      <c r="D38298" s="1"/>
      <c r="E38298" s="41"/>
    </row>
    <row r="38299" spans="4:5" x14ac:dyDescent="0.2">
      <c r="D38299" s="1"/>
      <c r="E38299" s="41"/>
    </row>
    <row r="38300" spans="4:5" x14ac:dyDescent="0.2">
      <c r="D38300" s="1"/>
      <c r="E38300" s="41"/>
    </row>
    <row r="38301" spans="4:5" x14ac:dyDescent="0.2">
      <c r="D38301" s="1"/>
      <c r="E38301" s="41"/>
    </row>
    <row r="38302" spans="4:5" x14ac:dyDescent="0.2">
      <c r="D38302" s="1"/>
      <c r="E38302" s="41"/>
    </row>
    <row r="38303" spans="4:5" x14ac:dyDescent="0.2">
      <c r="D38303" s="1"/>
      <c r="E38303" s="41"/>
    </row>
    <row r="38304" spans="4:5" x14ac:dyDescent="0.2">
      <c r="D38304" s="1"/>
      <c r="E38304" s="41"/>
    </row>
    <row r="38305" spans="4:5" x14ac:dyDescent="0.2">
      <c r="D38305" s="1"/>
      <c r="E38305" s="41"/>
    </row>
    <row r="38306" spans="4:5" x14ac:dyDescent="0.2">
      <c r="D38306" s="1"/>
      <c r="E38306" s="41"/>
    </row>
    <row r="38307" spans="4:5" x14ac:dyDescent="0.2">
      <c r="D38307" s="1"/>
      <c r="E38307" s="41"/>
    </row>
    <row r="38308" spans="4:5" x14ac:dyDescent="0.2">
      <c r="D38308" s="1"/>
      <c r="E38308" s="41"/>
    </row>
    <row r="38309" spans="4:5" x14ac:dyDescent="0.2">
      <c r="D38309" s="1"/>
      <c r="E38309" s="41"/>
    </row>
    <row r="38310" spans="4:5" x14ac:dyDescent="0.2">
      <c r="D38310" s="1"/>
      <c r="E38310" s="41"/>
    </row>
    <row r="38311" spans="4:5" x14ac:dyDescent="0.2">
      <c r="D38311" s="1"/>
      <c r="E38311" s="41"/>
    </row>
    <row r="38312" spans="4:5" x14ac:dyDescent="0.2">
      <c r="D38312" s="1"/>
      <c r="E38312" s="41"/>
    </row>
    <row r="38313" spans="4:5" x14ac:dyDescent="0.2">
      <c r="D38313" s="1"/>
      <c r="E38313" s="41"/>
    </row>
    <row r="38314" spans="4:5" x14ac:dyDescent="0.2">
      <c r="D38314" s="1"/>
      <c r="E38314" s="41"/>
    </row>
    <row r="38315" spans="4:5" x14ac:dyDescent="0.2">
      <c r="D38315" s="1"/>
      <c r="E38315" s="41"/>
    </row>
    <row r="38316" spans="4:5" x14ac:dyDescent="0.2">
      <c r="D38316" s="1"/>
      <c r="E38316" s="41"/>
    </row>
    <row r="38317" spans="4:5" x14ac:dyDescent="0.2">
      <c r="D38317" s="1"/>
      <c r="E38317" s="41"/>
    </row>
    <row r="38318" spans="4:5" x14ac:dyDescent="0.2">
      <c r="D38318" s="1"/>
      <c r="E38318" s="41"/>
    </row>
    <row r="38319" spans="4:5" x14ac:dyDescent="0.2">
      <c r="D38319" s="1"/>
      <c r="E38319" s="41"/>
    </row>
    <row r="38320" spans="4:5" x14ac:dyDescent="0.2">
      <c r="D38320" s="1"/>
      <c r="E38320" s="41"/>
    </row>
    <row r="38321" spans="4:5" x14ac:dyDescent="0.2">
      <c r="D38321" s="1"/>
      <c r="E38321" s="41"/>
    </row>
    <row r="38322" spans="4:5" x14ac:dyDescent="0.2">
      <c r="D38322" s="1"/>
      <c r="E38322" s="41"/>
    </row>
    <row r="38323" spans="4:5" x14ac:dyDescent="0.2">
      <c r="D38323" s="1"/>
      <c r="E38323" s="41"/>
    </row>
    <row r="38324" spans="4:5" x14ac:dyDescent="0.2">
      <c r="D38324" s="1"/>
      <c r="E38324" s="41"/>
    </row>
    <row r="38325" spans="4:5" x14ac:dyDescent="0.2">
      <c r="D38325" s="1"/>
      <c r="E38325" s="41"/>
    </row>
    <row r="38326" spans="4:5" x14ac:dyDescent="0.2">
      <c r="D38326" s="1"/>
      <c r="E38326" s="41"/>
    </row>
    <row r="38327" spans="4:5" x14ac:dyDescent="0.2">
      <c r="D38327" s="1"/>
      <c r="E38327" s="41"/>
    </row>
    <row r="38328" spans="4:5" x14ac:dyDescent="0.2">
      <c r="D38328" s="1"/>
      <c r="E38328" s="41"/>
    </row>
    <row r="38329" spans="4:5" x14ac:dyDescent="0.2">
      <c r="D38329" s="1"/>
      <c r="E38329" s="41"/>
    </row>
    <row r="38330" spans="4:5" x14ac:dyDescent="0.2">
      <c r="D38330" s="1"/>
      <c r="E38330" s="41"/>
    </row>
    <row r="38331" spans="4:5" x14ac:dyDescent="0.2">
      <c r="D38331" s="1"/>
      <c r="E38331" s="41"/>
    </row>
    <row r="38332" spans="4:5" x14ac:dyDescent="0.2">
      <c r="D38332" s="1"/>
      <c r="E38332" s="41"/>
    </row>
    <row r="38333" spans="4:5" x14ac:dyDescent="0.2">
      <c r="D38333" s="1"/>
      <c r="E38333" s="41"/>
    </row>
    <row r="38334" spans="4:5" x14ac:dyDescent="0.2">
      <c r="D38334" s="1"/>
      <c r="E38334" s="41"/>
    </row>
    <row r="38335" spans="4:5" x14ac:dyDescent="0.2">
      <c r="D38335" s="1"/>
      <c r="E38335" s="41"/>
    </row>
    <row r="38336" spans="4:5" x14ac:dyDescent="0.2">
      <c r="D38336" s="1"/>
      <c r="E38336" s="41"/>
    </row>
    <row r="38337" spans="4:5" x14ac:dyDescent="0.2">
      <c r="D38337" s="1"/>
      <c r="E38337" s="41"/>
    </row>
    <row r="38338" spans="4:5" x14ac:dyDescent="0.2">
      <c r="D38338" s="1"/>
      <c r="E38338" s="41"/>
    </row>
    <row r="38339" spans="4:5" x14ac:dyDescent="0.2">
      <c r="D38339" s="1"/>
      <c r="E38339" s="41"/>
    </row>
    <row r="38340" spans="4:5" x14ac:dyDescent="0.2">
      <c r="D38340" s="1"/>
      <c r="E38340" s="41"/>
    </row>
    <row r="38341" spans="4:5" x14ac:dyDescent="0.2">
      <c r="D38341" s="1"/>
      <c r="E38341" s="41"/>
    </row>
    <row r="38342" spans="4:5" x14ac:dyDescent="0.2">
      <c r="D38342" s="1"/>
      <c r="E38342" s="41"/>
    </row>
    <row r="38343" spans="4:5" x14ac:dyDescent="0.2">
      <c r="D38343" s="1"/>
      <c r="E38343" s="41"/>
    </row>
    <row r="38344" spans="4:5" x14ac:dyDescent="0.2">
      <c r="D38344" s="1"/>
      <c r="E38344" s="41"/>
    </row>
    <row r="38345" spans="4:5" x14ac:dyDescent="0.2">
      <c r="D38345" s="1"/>
      <c r="E38345" s="41"/>
    </row>
    <row r="38346" spans="4:5" x14ac:dyDescent="0.2">
      <c r="D38346" s="1"/>
      <c r="E38346" s="41"/>
    </row>
    <row r="38347" spans="4:5" x14ac:dyDescent="0.2">
      <c r="D38347" s="1"/>
      <c r="E38347" s="41"/>
    </row>
    <row r="38348" spans="4:5" x14ac:dyDescent="0.2">
      <c r="D38348" s="1"/>
      <c r="E38348" s="41"/>
    </row>
    <row r="38349" spans="4:5" x14ac:dyDescent="0.2">
      <c r="D38349" s="1"/>
      <c r="E38349" s="41"/>
    </row>
    <row r="38350" spans="4:5" x14ac:dyDescent="0.2">
      <c r="D38350" s="1"/>
      <c r="E38350" s="41"/>
    </row>
    <row r="38351" spans="4:5" x14ac:dyDescent="0.2">
      <c r="D38351" s="1"/>
      <c r="E38351" s="41"/>
    </row>
    <row r="38352" spans="4:5" x14ac:dyDescent="0.2">
      <c r="D38352" s="1"/>
      <c r="E38352" s="41"/>
    </row>
    <row r="38353" spans="4:5" x14ac:dyDescent="0.2">
      <c r="D38353" s="1"/>
      <c r="E38353" s="41"/>
    </row>
    <row r="38354" spans="4:5" x14ac:dyDescent="0.2">
      <c r="D38354" s="1"/>
      <c r="E38354" s="41"/>
    </row>
    <row r="38355" spans="4:5" x14ac:dyDescent="0.2">
      <c r="D38355" s="1"/>
      <c r="E38355" s="41"/>
    </row>
    <row r="38356" spans="4:5" x14ac:dyDescent="0.2">
      <c r="D38356" s="1"/>
      <c r="E38356" s="41"/>
    </row>
    <row r="38357" spans="4:5" x14ac:dyDescent="0.2">
      <c r="D38357" s="1"/>
      <c r="E38357" s="41"/>
    </row>
    <row r="38358" spans="4:5" x14ac:dyDescent="0.2">
      <c r="D38358" s="1"/>
      <c r="E38358" s="41"/>
    </row>
    <row r="38359" spans="4:5" x14ac:dyDescent="0.2">
      <c r="D38359" s="1"/>
      <c r="E38359" s="41"/>
    </row>
    <row r="38360" spans="4:5" x14ac:dyDescent="0.2">
      <c r="D38360" s="1"/>
      <c r="E38360" s="41"/>
    </row>
    <row r="38361" spans="4:5" x14ac:dyDescent="0.2">
      <c r="D38361" s="1"/>
      <c r="E38361" s="41"/>
    </row>
    <row r="38362" spans="4:5" x14ac:dyDescent="0.2">
      <c r="D38362" s="1"/>
      <c r="E38362" s="41"/>
    </row>
    <row r="38363" spans="4:5" x14ac:dyDescent="0.2">
      <c r="D38363" s="1"/>
      <c r="E38363" s="41"/>
    </row>
    <row r="38364" spans="4:5" x14ac:dyDescent="0.2">
      <c r="D38364" s="1"/>
      <c r="E38364" s="41"/>
    </row>
    <row r="38365" spans="4:5" x14ac:dyDescent="0.2">
      <c r="D38365" s="1"/>
      <c r="E38365" s="41"/>
    </row>
    <row r="38366" spans="4:5" x14ac:dyDescent="0.2">
      <c r="D38366" s="1"/>
      <c r="E38366" s="41"/>
    </row>
    <row r="38367" spans="4:5" x14ac:dyDescent="0.2">
      <c r="D38367" s="1"/>
      <c r="E38367" s="41"/>
    </row>
    <row r="38368" spans="4:5" x14ac:dyDescent="0.2">
      <c r="D38368" s="1"/>
      <c r="E38368" s="41"/>
    </row>
    <row r="38369" spans="4:5" x14ac:dyDescent="0.2">
      <c r="D38369" s="1"/>
      <c r="E38369" s="41"/>
    </row>
    <row r="38370" spans="4:5" x14ac:dyDescent="0.2">
      <c r="D38370" s="1"/>
      <c r="E38370" s="41"/>
    </row>
    <row r="38371" spans="4:5" x14ac:dyDescent="0.2">
      <c r="D38371" s="1"/>
      <c r="E38371" s="41"/>
    </row>
    <row r="38372" spans="4:5" x14ac:dyDescent="0.2">
      <c r="D38372" s="1"/>
      <c r="E38372" s="41"/>
    </row>
    <row r="38373" spans="4:5" x14ac:dyDescent="0.2">
      <c r="D38373" s="1"/>
      <c r="E38373" s="41"/>
    </row>
    <row r="38374" spans="4:5" x14ac:dyDescent="0.2">
      <c r="D38374" s="1"/>
      <c r="E38374" s="41"/>
    </row>
    <row r="38375" spans="4:5" x14ac:dyDescent="0.2">
      <c r="D38375" s="1"/>
      <c r="E38375" s="41"/>
    </row>
    <row r="38376" spans="4:5" x14ac:dyDescent="0.2">
      <c r="D38376" s="1"/>
      <c r="E38376" s="41"/>
    </row>
    <row r="38377" spans="4:5" x14ac:dyDescent="0.2">
      <c r="D38377" s="1"/>
      <c r="E38377" s="41"/>
    </row>
    <row r="38378" spans="4:5" x14ac:dyDescent="0.2">
      <c r="D38378" s="1"/>
      <c r="E38378" s="41"/>
    </row>
    <row r="38379" spans="4:5" x14ac:dyDescent="0.2">
      <c r="D38379" s="1"/>
      <c r="E38379" s="41"/>
    </row>
    <row r="38380" spans="4:5" x14ac:dyDescent="0.2">
      <c r="D38380" s="1"/>
      <c r="E38380" s="41"/>
    </row>
    <row r="38381" spans="4:5" x14ac:dyDescent="0.2">
      <c r="D38381" s="1"/>
      <c r="E38381" s="41"/>
    </row>
    <row r="38382" spans="4:5" x14ac:dyDescent="0.2">
      <c r="D38382" s="1"/>
      <c r="E38382" s="41"/>
    </row>
    <row r="38383" spans="4:5" x14ac:dyDescent="0.2">
      <c r="D38383" s="1"/>
      <c r="E38383" s="41"/>
    </row>
    <row r="38384" spans="4:5" x14ac:dyDescent="0.2">
      <c r="D38384" s="1"/>
      <c r="E38384" s="41"/>
    </row>
    <row r="38385" spans="4:5" x14ac:dyDescent="0.2">
      <c r="D38385" s="1"/>
      <c r="E38385" s="41"/>
    </row>
    <row r="38386" spans="4:5" x14ac:dyDescent="0.2">
      <c r="D38386" s="1"/>
      <c r="E38386" s="41"/>
    </row>
    <row r="38387" spans="4:5" x14ac:dyDescent="0.2">
      <c r="D38387" s="1"/>
      <c r="E38387" s="41"/>
    </row>
    <row r="38388" spans="4:5" x14ac:dyDescent="0.2">
      <c r="D38388" s="1"/>
      <c r="E38388" s="41"/>
    </row>
    <row r="38389" spans="4:5" x14ac:dyDescent="0.2">
      <c r="D38389" s="1"/>
      <c r="E38389" s="41"/>
    </row>
    <row r="38390" spans="4:5" x14ac:dyDescent="0.2">
      <c r="D38390" s="1"/>
      <c r="E38390" s="41"/>
    </row>
    <row r="38391" spans="4:5" x14ac:dyDescent="0.2">
      <c r="D38391" s="1"/>
      <c r="E38391" s="41"/>
    </row>
    <row r="38392" spans="4:5" x14ac:dyDescent="0.2">
      <c r="D38392" s="1"/>
      <c r="E38392" s="41"/>
    </row>
    <row r="38393" spans="4:5" x14ac:dyDescent="0.2">
      <c r="D38393" s="1"/>
      <c r="E38393" s="41"/>
    </row>
    <row r="38394" spans="4:5" x14ac:dyDescent="0.2">
      <c r="D38394" s="1"/>
      <c r="E38394" s="41"/>
    </row>
    <row r="38395" spans="4:5" x14ac:dyDescent="0.2">
      <c r="D38395" s="1"/>
      <c r="E38395" s="41"/>
    </row>
    <row r="38396" spans="4:5" x14ac:dyDescent="0.2">
      <c r="D38396" s="1"/>
      <c r="E38396" s="41"/>
    </row>
    <row r="38397" spans="4:5" x14ac:dyDescent="0.2">
      <c r="D38397" s="1"/>
      <c r="E38397" s="41"/>
    </row>
    <row r="38398" spans="4:5" x14ac:dyDescent="0.2">
      <c r="D38398" s="1"/>
      <c r="E38398" s="41"/>
    </row>
    <row r="38399" spans="4:5" x14ac:dyDescent="0.2">
      <c r="D38399" s="1"/>
      <c r="E38399" s="41"/>
    </row>
    <row r="38400" spans="4:5" x14ac:dyDescent="0.2">
      <c r="D38400" s="1"/>
      <c r="E38400" s="41"/>
    </row>
    <row r="38401" spans="4:5" x14ac:dyDescent="0.2">
      <c r="D38401" s="1"/>
      <c r="E38401" s="41"/>
    </row>
    <row r="38402" spans="4:5" x14ac:dyDescent="0.2">
      <c r="D38402" s="1"/>
      <c r="E38402" s="41"/>
    </row>
    <row r="38403" spans="4:5" x14ac:dyDescent="0.2">
      <c r="D38403" s="1"/>
      <c r="E38403" s="41"/>
    </row>
    <row r="38404" spans="4:5" x14ac:dyDescent="0.2">
      <c r="D38404" s="1"/>
      <c r="E38404" s="41"/>
    </row>
    <row r="38405" spans="4:5" x14ac:dyDescent="0.2">
      <c r="D38405" s="1"/>
      <c r="E38405" s="41"/>
    </row>
    <row r="38406" spans="4:5" x14ac:dyDescent="0.2">
      <c r="D38406" s="1"/>
      <c r="E38406" s="41"/>
    </row>
    <row r="38407" spans="4:5" x14ac:dyDescent="0.2">
      <c r="D38407" s="1"/>
      <c r="E38407" s="41"/>
    </row>
    <row r="38408" spans="4:5" x14ac:dyDescent="0.2">
      <c r="D38408" s="1"/>
      <c r="E38408" s="41"/>
    </row>
    <row r="38409" spans="4:5" x14ac:dyDescent="0.2">
      <c r="D38409" s="1"/>
      <c r="E38409" s="41"/>
    </row>
    <row r="38410" spans="4:5" x14ac:dyDescent="0.2">
      <c r="D38410" s="1"/>
      <c r="E38410" s="41"/>
    </row>
    <row r="38411" spans="4:5" x14ac:dyDescent="0.2">
      <c r="D38411" s="1"/>
      <c r="E38411" s="41"/>
    </row>
    <row r="38412" spans="4:5" x14ac:dyDescent="0.2">
      <c r="D38412" s="1"/>
      <c r="E38412" s="41"/>
    </row>
    <row r="38413" spans="4:5" x14ac:dyDescent="0.2">
      <c r="D38413" s="1"/>
      <c r="E38413" s="41"/>
    </row>
    <row r="38414" spans="4:5" x14ac:dyDescent="0.2">
      <c r="D38414" s="1"/>
      <c r="E38414" s="41"/>
    </row>
    <row r="38415" spans="4:5" x14ac:dyDescent="0.2">
      <c r="D38415" s="1"/>
      <c r="E38415" s="41"/>
    </row>
    <row r="38416" spans="4:5" x14ac:dyDescent="0.2">
      <c r="D38416" s="1"/>
      <c r="E38416" s="41"/>
    </row>
    <row r="38417" spans="4:5" x14ac:dyDescent="0.2">
      <c r="D38417" s="1"/>
      <c r="E38417" s="41"/>
    </row>
    <row r="38418" spans="4:5" x14ac:dyDescent="0.2">
      <c r="D38418" s="1"/>
      <c r="E38418" s="41"/>
    </row>
    <row r="38419" spans="4:5" x14ac:dyDescent="0.2">
      <c r="D38419" s="1"/>
      <c r="E38419" s="41"/>
    </row>
    <row r="38420" spans="4:5" x14ac:dyDescent="0.2">
      <c r="D38420" s="1"/>
      <c r="E38420" s="41"/>
    </row>
    <row r="38421" spans="4:5" x14ac:dyDescent="0.2">
      <c r="D38421" s="1"/>
      <c r="E38421" s="41"/>
    </row>
    <row r="38422" spans="4:5" x14ac:dyDescent="0.2">
      <c r="D38422" s="1"/>
      <c r="E38422" s="41"/>
    </row>
    <row r="38423" spans="4:5" x14ac:dyDescent="0.2">
      <c r="D38423" s="1"/>
      <c r="E38423" s="41"/>
    </row>
    <row r="38424" spans="4:5" x14ac:dyDescent="0.2">
      <c r="D38424" s="1"/>
      <c r="E38424" s="41"/>
    </row>
    <row r="38425" spans="4:5" x14ac:dyDescent="0.2">
      <c r="D38425" s="1"/>
      <c r="E38425" s="41"/>
    </row>
    <row r="38426" spans="4:5" x14ac:dyDescent="0.2">
      <c r="D38426" s="1"/>
      <c r="E38426" s="41"/>
    </row>
    <row r="38427" spans="4:5" x14ac:dyDescent="0.2">
      <c r="D38427" s="1"/>
      <c r="E38427" s="41"/>
    </row>
    <row r="38428" spans="4:5" x14ac:dyDescent="0.2">
      <c r="D38428" s="1"/>
      <c r="E38428" s="41"/>
    </row>
    <row r="38429" spans="4:5" x14ac:dyDescent="0.2">
      <c r="D38429" s="1"/>
      <c r="E38429" s="41"/>
    </row>
    <row r="38430" spans="4:5" x14ac:dyDescent="0.2">
      <c r="D38430" s="1"/>
      <c r="E38430" s="41"/>
    </row>
    <row r="38431" spans="4:5" x14ac:dyDescent="0.2">
      <c r="D38431" s="1"/>
      <c r="E38431" s="41"/>
    </row>
    <row r="38432" spans="4:5" x14ac:dyDescent="0.2">
      <c r="D38432" s="1"/>
      <c r="E38432" s="41"/>
    </row>
    <row r="38433" spans="4:5" x14ac:dyDescent="0.2">
      <c r="D38433" s="1"/>
      <c r="E38433" s="41"/>
    </row>
    <row r="38434" spans="4:5" x14ac:dyDescent="0.2">
      <c r="D38434" s="1"/>
      <c r="E38434" s="41"/>
    </row>
    <row r="38435" spans="4:5" x14ac:dyDescent="0.2">
      <c r="D38435" s="1"/>
      <c r="E38435" s="41"/>
    </row>
    <row r="38436" spans="4:5" x14ac:dyDescent="0.2">
      <c r="D38436" s="1"/>
      <c r="E38436" s="41"/>
    </row>
    <row r="38437" spans="4:5" x14ac:dyDescent="0.2">
      <c r="D38437" s="1"/>
      <c r="E38437" s="41"/>
    </row>
    <row r="38438" spans="4:5" x14ac:dyDescent="0.2">
      <c r="D38438" s="1"/>
      <c r="E38438" s="41"/>
    </row>
    <row r="38439" spans="4:5" x14ac:dyDescent="0.2">
      <c r="D38439" s="1"/>
      <c r="E38439" s="41"/>
    </row>
    <row r="38440" spans="4:5" x14ac:dyDescent="0.2">
      <c r="D38440" s="1"/>
      <c r="E38440" s="41"/>
    </row>
    <row r="38441" spans="4:5" x14ac:dyDescent="0.2">
      <c r="D38441" s="1"/>
      <c r="E38441" s="41"/>
    </row>
    <row r="38442" spans="4:5" x14ac:dyDescent="0.2">
      <c r="D38442" s="1"/>
      <c r="E38442" s="41"/>
    </row>
    <row r="38443" spans="4:5" x14ac:dyDescent="0.2">
      <c r="D38443" s="1"/>
      <c r="E38443" s="41"/>
    </row>
    <row r="38444" spans="4:5" x14ac:dyDescent="0.2">
      <c r="D38444" s="1"/>
      <c r="E38444" s="41"/>
    </row>
    <row r="38445" spans="4:5" x14ac:dyDescent="0.2">
      <c r="D38445" s="1"/>
      <c r="E38445" s="41"/>
    </row>
    <row r="38446" spans="4:5" x14ac:dyDescent="0.2">
      <c r="D38446" s="1"/>
      <c r="E38446" s="41"/>
    </row>
    <row r="38447" spans="4:5" x14ac:dyDescent="0.2">
      <c r="D38447" s="1"/>
      <c r="E38447" s="41"/>
    </row>
    <row r="38448" spans="4:5" x14ac:dyDescent="0.2">
      <c r="D38448" s="1"/>
      <c r="E38448" s="41"/>
    </row>
    <row r="38449" spans="4:5" x14ac:dyDescent="0.2">
      <c r="D38449" s="1"/>
      <c r="E38449" s="41"/>
    </row>
    <row r="38450" spans="4:5" x14ac:dyDescent="0.2">
      <c r="D38450" s="1"/>
      <c r="E38450" s="41"/>
    </row>
    <row r="38451" spans="4:5" x14ac:dyDescent="0.2">
      <c r="D38451" s="1"/>
      <c r="E38451" s="41"/>
    </row>
    <row r="38452" spans="4:5" x14ac:dyDescent="0.2">
      <c r="D38452" s="1"/>
      <c r="E38452" s="41"/>
    </row>
    <row r="38453" spans="4:5" x14ac:dyDescent="0.2">
      <c r="D38453" s="1"/>
      <c r="E38453" s="41"/>
    </row>
    <row r="38454" spans="4:5" x14ac:dyDescent="0.2">
      <c r="D38454" s="1"/>
      <c r="E38454" s="41"/>
    </row>
    <row r="38455" spans="4:5" x14ac:dyDescent="0.2">
      <c r="D38455" s="1"/>
      <c r="E38455" s="41"/>
    </row>
    <row r="38456" spans="4:5" x14ac:dyDescent="0.2">
      <c r="D38456" s="1"/>
      <c r="E38456" s="41"/>
    </row>
    <row r="38457" spans="4:5" x14ac:dyDescent="0.2">
      <c r="D38457" s="1"/>
      <c r="E38457" s="41"/>
    </row>
    <row r="38458" spans="4:5" x14ac:dyDescent="0.2">
      <c r="D38458" s="1"/>
      <c r="E38458" s="41"/>
    </row>
    <row r="38459" spans="4:5" x14ac:dyDescent="0.2">
      <c r="D38459" s="1"/>
      <c r="E38459" s="41"/>
    </row>
    <row r="38460" spans="4:5" x14ac:dyDescent="0.2">
      <c r="D38460" s="1"/>
      <c r="E38460" s="41"/>
    </row>
    <row r="38461" spans="4:5" x14ac:dyDescent="0.2">
      <c r="D38461" s="1"/>
      <c r="E38461" s="41"/>
    </row>
    <row r="38462" spans="4:5" x14ac:dyDescent="0.2">
      <c r="D38462" s="1"/>
      <c r="E38462" s="41"/>
    </row>
    <row r="38463" spans="4:5" x14ac:dyDescent="0.2">
      <c r="D38463" s="1"/>
      <c r="E38463" s="41"/>
    </row>
    <row r="38464" spans="4:5" x14ac:dyDescent="0.2">
      <c r="D38464" s="1"/>
      <c r="E38464" s="41"/>
    </row>
    <row r="38465" spans="4:5" x14ac:dyDescent="0.2">
      <c r="D38465" s="1"/>
      <c r="E38465" s="41"/>
    </row>
    <row r="38466" spans="4:5" x14ac:dyDescent="0.2">
      <c r="D38466" s="1"/>
      <c r="E38466" s="41"/>
    </row>
    <row r="38467" spans="4:5" x14ac:dyDescent="0.2">
      <c r="D38467" s="1"/>
      <c r="E38467" s="41"/>
    </row>
    <row r="38468" spans="4:5" x14ac:dyDescent="0.2">
      <c r="D38468" s="1"/>
      <c r="E38468" s="41"/>
    </row>
    <row r="38469" spans="4:5" x14ac:dyDescent="0.2">
      <c r="D38469" s="1"/>
      <c r="E38469" s="41"/>
    </row>
    <row r="38470" spans="4:5" x14ac:dyDescent="0.2">
      <c r="D38470" s="1"/>
      <c r="E38470" s="41"/>
    </row>
    <row r="38471" spans="4:5" x14ac:dyDescent="0.2">
      <c r="D38471" s="1"/>
      <c r="E38471" s="41"/>
    </row>
    <row r="38472" spans="4:5" x14ac:dyDescent="0.2">
      <c r="D38472" s="1"/>
      <c r="E38472" s="41"/>
    </row>
    <row r="38473" spans="4:5" x14ac:dyDescent="0.2">
      <c r="D38473" s="1"/>
      <c r="E38473" s="41"/>
    </row>
    <row r="38474" spans="4:5" x14ac:dyDescent="0.2">
      <c r="D38474" s="1"/>
      <c r="E38474" s="41"/>
    </row>
    <row r="38475" spans="4:5" x14ac:dyDescent="0.2">
      <c r="D38475" s="1"/>
      <c r="E38475" s="41"/>
    </row>
    <row r="38476" spans="4:5" x14ac:dyDescent="0.2">
      <c r="D38476" s="1"/>
      <c r="E38476" s="41"/>
    </row>
    <row r="38477" spans="4:5" x14ac:dyDescent="0.2">
      <c r="D38477" s="1"/>
      <c r="E38477" s="41"/>
    </row>
    <row r="38478" spans="4:5" x14ac:dyDescent="0.2">
      <c r="D38478" s="1"/>
      <c r="E38478" s="41"/>
    </row>
    <row r="38479" spans="4:5" x14ac:dyDescent="0.2">
      <c r="D38479" s="1"/>
      <c r="E38479" s="41"/>
    </row>
    <row r="38480" spans="4:5" x14ac:dyDescent="0.2">
      <c r="D38480" s="1"/>
      <c r="E38480" s="41"/>
    </row>
    <row r="38481" spans="4:5" x14ac:dyDescent="0.2">
      <c r="D38481" s="1"/>
      <c r="E38481" s="41"/>
    </row>
    <row r="38482" spans="4:5" x14ac:dyDescent="0.2">
      <c r="D38482" s="1"/>
      <c r="E38482" s="41"/>
    </row>
    <row r="38483" spans="4:5" x14ac:dyDescent="0.2">
      <c r="D38483" s="1"/>
      <c r="E38483" s="41"/>
    </row>
    <row r="38484" spans="4:5" x14ac:dyDescent="0.2">
      <c r="D38484" s="1"/>
      <c r="E38484" s="41"/>
    </row>
    <row r="38485" spans="4:5" x14ac:dyDescent="0.2">
      <c r="D38485" s="1"/>
      <c r="E38485" s="41"/>
    </row>
    <row r="38486" spans="4:5" x14ac:dyDescent="0.2">
      <c r="D38486" s="1"/>
      <c r="E38486" s="41"/>
    </row>
    <row r="38487" spans="4:5" x14ac:dyDescent="0.2">
      <c r="D38487" s="1"/>
      <c r="E38487" s="41"/>
    </row>
    <row r="38488" spans="4:5" x14ac:dyDescent="0.2">
      <c r="D38488" s="1"/>
      <c r="E38488" s="41"/>
    </row>
    <row r="38489" spans="4:5" x14ac:dyDescent="0.2">
      <c r="D38489" s="1"/>
      <c r="E38489" s="41"/>
    </row>
    <row r="38490" spans="4:5" x14ac:dyDescent="0.2">
      <c r="D38490" s="1"/>
      <c r="E38490" s="41"/>
    </row>
    <row r="38491" spans="4:5" x14ac:dyDescent="0.2">
      <c r="D38491" s="1"/>
      <c r="E38491" s="41"/>
    </row>
    <row r="38492" spans="4:5" x14ac:dyDescent="0.2">
      <c r="D38492" s="1"/>
      <c r="E38492" s="41"/>
    </row>
    <row r="38493" spans="4:5" x14ac:dyDescent="0.2">
      <c r="D38493" s="1"/>
      <c r="E38493" s="41"/>
    </row>
    <row r="38494" spans="4:5" x14ac:dyDescent="0.2">
      <c r="D38494" s="1"/>
      <c r="E38494" s="41"/>
    </row>
    <row r="38495" spans="4:5" x14ac:dyDescent="0.2">
      <c r="D38495" s="1"/>
      <c r="E38495" s="41"/>
    </row>
    <row r="38496" spans="4:5" x14ac:dyDescent="0.2">
      <c r="D38496" s="1"/>
      <c r="E38496" s="41"/>
    </row>
    <row r="38497" spans="4:5" x14ac:dyDescent="0.2">
      <c r="D38497" s="1"/>
      <c r="E38497" s="41"/>
    </row>
    <row r="38498" spans="4:5" x14ac:dyDescent="0.2">
      <c r="D38498" s="1"/>
      <c r="E38498" s="41"/>
    </row>
    <row r="38499" spans="4:5" x14ac:dyDescent="0.2">
      <c r="D38499" s="1"/>
      <c r="E38499" s="41"/>
    </row>
    <row r="38500" spans="4:5" x14ac:dyDescent="0.2">
      <c r="D38500" s="1"/>
      <c r="E38500" s="41"/>
    </row>
    <row r="38501" spans="4:5" x14ac:dyDescent="0.2">
      <c r="D38501" s="1"/>
      <c r="E38501" s="41"/>
    </row>
    <row r="38502" spans="4:5" x14ac:dyDescent="0.2">
      <c r="D38502" s="1"/>
      <c r="E38502" s="41"/>
    </row>
    <row r="38503" spans="4:5" x14ac:dyDescent="0.2">
      <c r="D38503" s="1"/>
      <c r="E38503" s="41"/>
    </row>
    <row r="38504" spans="4:5" x14ac:dyDescent="0.2">
      <c r="D38504" s="1"/>
      <c r="E38504" s="41"/>
    </row>
    <row r="38505" spans="4:5" x14ac:dyDescent="0.2">
      <c r="D38505" s="1"/>
      <c r="E38505" s="41"/>
    </row>
    <row r="38506" spans="4:5" x14ac:dyDescent="0.2">
      <c r="D38506" s="1"/>
      <c r="E38506" s="41"/>
    </row>
    <row r="38507" spans="4:5" x14ac:dyDescent="0.2">
      <c r="D38507" s="1"/>
      <c r="E38507" s="41"/>
    </row>
    <row r="38508" spans="4:5" x14ac:dyDescent="0.2">
      <c r="D38508" s="1"/>
      <c r="E38508" s="41"/>
    </row>
    <row r="38509" spans="4:5" x14ac:dyDescent="0.2">
      <c r="D38509" s="1"/>
      <c r="E38509" s="41"/>
    </row>
    <row r="38510" spans="4:5" x14ac:dyDescent="0.2">
      <c r="D38510" s="1"/>
      <c r="E38510" s="41"/>
    </row>
    <row r="38511" spans="4:5" x14ac:dyDescent="0.2">
      <c r="D38511" s="1"/>
      <c r="E38511" s="41"/>
    </row>
    <row r="38512" spans="4:5" x14ac:dyDescent="0.2">
      <c r="D38512" s="1"/>
      <c r="E38512" s="41"/>
    </row>
    <row r="38513" spans="4:5" x14ac:dyDescent="0.2">
      <c r="D38513" s="1"/>
      <c r="E38513" s="41"/>
    </row>
    <row r="38514" spans="4:5" x14ac:dyDescent="0.2">
      <c r="D38514" s="1"/>
      <c r="E38514" s="41"/>
    </row>
    <row r="38515" spans="4:5" x14ac:dyDescent="0.2">
      <c r="D38515" s="1"/>
      <c r="E38515" s="41"/>
    </row>
    <row r="38516" spans="4:5" x14ac:dyDescent="0.2">
      <c r="D38516" s="1"/>
      <c r="E38516" s="41"/>
    </row>
    <row r="38517" spans="4:5" x14ac:dyDescent="0.2">
      <c r="D38517" s="1"/>
      <c r="E38517" s="41"/>
    </row>
    <row r="38518" spans="4:5" x14ac:dyDescent="0.2">
      <c r="D38518" s="1"/>
      <c r="E38518" s="41"/>
    </row>
    <row r="38519" spans="4:5" x14ac:dyDescent="0.2">
      <c r="D38519" s="1"/>
      <c r="E38519" s="41"/>
    </row>
    <row r="38520" spans="4:5" x14ac:dyDescent="0.2">
      <c r="D38520" s="1"/>
      <c r="E38520" s="41"/>
    </row>
    <row r="38521" spans="4:5" x14ac:dyDescent="0.2">
      <c r="D38521" s="1"/>
      <c r="E38521" s="41"/>
    </row>
    <row r="38522" spans="4:5" x14ac:dyDescent="0.2">
      <c r="D38522" s="1"/>
      <c r="E38522" s="41"/>
    </row>
    <row r="38523" spans="4:5" x14ac:dyDescent="0.2">
      <c r="D38523" s="1"/>
      <c r="E38523" s="41"/>
    </row>
    <row r="38524" spans="4:5" x14ac:dyDescent="0.2">
      <c r="D38524" s="1"/>
      <c r="E38524" s="41"/>
    </row>
    <row r="38525" spans="4:5" x14ac:dyDescent="0.2">
      <c r="D38525" s="1"/>
      <c r="E38525" s="41"/>
    </row>
    <row r="38526" spans="4:5" x14ac:dyDescent="0.2">
      <c r="D38526" s="1"/>
      <c r="E38526" s="41"/>
    </row>
    <row r="38527" spans="4:5" x14ac:dyDescent="0.2">
      <c r="D38527" s="1"/>
      <c r="E38527" s="41"/>
    </row>
    <row r="38528" spans="4:5" x14ac:dyDescent="0.2">
      <c r="D38528" s="1"/>
      <c r="E38528" s="41"/>
    </row>
    <row r="38529" spans="4:5" x14ac:dyDescent="0.2">
      <c r="D38529" s="1"/>
      <c r="E38529" s="41"/>
    </row>
    <row r="38530" spans="4:5" x14ac:dyDescent="0.2">
      <c r="D38530" s="1"/>
      <c r="E38530" s="41"/>
    </row>
    <row r="38531" spans="4:5" x14ac:dyDescent="0.2">
      <c r="D38531" s="1"/>
      <c r="E38531" s="41"/>
    </row>
    <row r="38532" spans="4:5" x14ac:dyDescent="0.2">
      <c r="D38532" s="1"/>
      <c r="E38532" s="41"/>
    </row>
    <row r="38533" spans="4:5" x14ac:dyDescent="0.2">
      <c r="D38533" s="1"/>
      <c r="E38533" s="41"/>
    </row>
    <row r="38534" spans="4:5" x14ac:dyDescent="0.2">
      <c r="D38534" s="1"/>
      <c r="E38534" s="41"/>
    </row>
    <row r="38535" spans="4:5" x14ac:dyDescent="0.2">
      <c r="D38535" s="1"/>
      <c r="E38535" s="41"/>
    </row>
    <row r="38536" spans="4:5" x14ac:dyDescent="0.2">
      <c r="D38536" s="1"/>
      <c r="E38536" s="41"/>
    </row>
    <row r="38537" spans="4:5" x14ac:dyDescent="0.2">
      <c r="D38537" s="1"/>
      <c r="E38537" s="41"/>
    </row>
    <row r="38538" spans="4:5" x14ac:dyDescent="0.2">
      <c r="D38538" s="1"/>
      <c r="E38538" s="41"/>
    </row>
    <row r="38539" spans="4:5" x14ac:dyDescent="0.2">
      <c r="D38539" s="1"/>
      <c r="E38539" s="41"/>
    </row>
    <row r="38540" spans="4:5" x14ac:dyDescent="0.2">
      <c r="D38540" s="1"/>
      <c r="E38540" s="41"/>
    </row>
    <row r="38541" spans="4:5" x14ac:dyDescent="0.2">
      <c r="D38541" s="1"/>
      <c r="E38541" s="41"/>
    </row>
    <row r="38542" spans="4:5" x14ac:dyDescent="0.2">
      <c r="D38542" s="1"/>
      <c r="E38542" s="41"/>
    </row>
    <row r="38543" spans="4:5" x14ac:dyDescent="0.2">
      <c r="D38543" s="1"/>
      <c r="E38543" s="41"/>
    </row>
    <row r="38544" spans="4:5" x14ac:dyDescent="0.2">
      <c r="D38544" s="1"/>
      <c r="E38544" s="41"/>
    </row>
    <row r="38545" spans="4:5" x14ac:dyDescent="0.2">
      <c r="D38545" s="1"/>
      <c r="E38545" s="41"/>
    </row>
    <row r="38546" spans="4:5" x14ac:dyDescent="0.2">
      <c r="D38546" s="1"/>
      <c r="E38546" s="41"/>
    </row>
    <row r="38547" spans="4:5" x14ac:dyDescent="0.2">
      <c r="D38547" s="1"/>
      <c r="E38547" s="41"/>
    </row>
    <row r="38548" spans="4:5" x14ac:dyDescent="0.2">
      <c r="D38548" s="1"/>
      <c r="E38548" s="41"/>
    </row>
    <row r="38549" spans="4:5" x14ac:dyDescent="0.2">
      <c r="D38549" s="1"/>
      <c r="E38549" s="41"/>
    </row>
    <row r="38550" spans="4:5" x14ac:dyDescent="0.2">
      <c r="D38550" s="1"/>
      <c r="E38550" s="41"/>
    </row>
    <row r="38551" spans="4:5" x14ac:dyDescent="0.2">
      <c r="D38551" s="1"/>
      <c r="E38551" s="41"/>
    </row>
    <row r="38552" spans="4:5" x14ac:dyDescent="0.2">
      <c r="D38552" s="1"/>
      <c r="E38552" s="41"/>
    </row>
    <row r="38553" spans="4:5" x14ac:dyDescent="0.2">
      <c r="D38553" s="1"/>
      <c r="E38553" s="41"/>
    </row>
    <row r="38554" spans="4:5" x14ac:dyDescent="0.2">
      <c r="D38554" s="1"/>
      <c r="E38554" s="41"/>
    </row>
    <row r="38555" spans="4:5" x14ac:dyDescent="0.2">
      <c r="D38555" s="1"/>
      <c r="E38555" s="41"/>
    </row>
    <row r="38556" spans="4:5" x14ac:dyDescent="0.2">
      <c r="D38556" s="1"/>
      <c r="E38556" s="41"/>
    </row>
    <row r="38557" spans="4:5" x14ac:dyDescent="0.2">
      <c r="D38557" s="1"/>
      <c r="E38557" s="41"/>
    </row>
    <row r="38558" spans="4:5" x14ac:dyDescent="0.2">
      <c r="D38558" s="1"/>
      <c r="E38558" s="41"/>
    </row>
    <row r="38559" spans="4:5" x14ac:dyDescent="0.2">
      <c r="D38559" s="1"/>
      <c r="E38559" s="41"/>
    </row>
    <row r="38560" spans="4:5" x14ac:dyDescent="0.2">
      <c r="D38560" s="1"/>
      <c r="E38560" s="41"/>
    </row>
    <row r="38561" spans="4:5" x14ac:dyDescent="0.2">
      <c r="D38561" s="1"/>
      <c r="E38561" s="41"/>
    </row>
    <row r="38562" spans="4:5" x14ac:dyDescent="0.2">
      <c r="D38562" s="1"/>
      <c r="E38562" s="41"/>
    </row>
    <row r="38563" spans="4:5" x14ac:dyDescent="0.2">
      <c r="D38563" s="1"/>
      <c r="E38563" s="41"/>
    </row>
    <row r="38564" spans="4:5" x14ac:dyDescent="0.2">
      <c r="D38564" s="1"/>
      <c r="E38564" s="41"/>
    </row>
    <row r="38565" spans="4:5" x14ac:dyDescent="0.2">
      <c r="D38565" s="1"/>
      <c r="E38565" s="41"/>
    </row>
    <row r="38566" spans="4:5" x14ac:dyDescent="0.2">
      <c r="D38566" s="1"/>
      <c r="E38566" s="41"/>
    </row>
    <row r="38567" spans="4:5" x14ac:dyDescent="0.2">
      <c r="D38567" s="1"/>
      <c r="E38567" s="41"/>
    </row>
    <row r="38568" spans="4:5" x14ac:dyDescent="0.2">
      <c r="D38568" s="1"/>
      <c r="E38568" s="41"/>
    </row>
    <row r="38569" spans="4:5" x14ac:dyDescent="0.2">
      <c r="D38569" s="1"/>
      <c r="E38569" s="41"/>
    </row>
    <row r="38570" spans="4:5" x14ac:dyDescent="0.2">
      <c r="D38570" s="1"/>
      <c r="E38570" s="41"/>
    </row>
    <row r="38571" spans="4:5" x14ac:dyDescent="0.2">
      <c r="D38571" s="1"/>
      <c r="E38571" s="41"/>
    </row>
    <row r="38572" spans="4:5" x14ac:dyDescent="0.2">
      <c r="D38572" s="1"/>
      <c r="E38572" s="41"/>
    </row>
    <row r="38573" spans="4:5" x14ac:dyDescent="0.2">
      <c r="D38573" s="1"/>
      <c r="E38573" s="41"/>
    </row>
    <row r="38574" spans="4:5" x14ac:dyDescent="0.2">
      <c r="D38574" s="1"/>
      <c r="E38574" s="41"/>
    </row>
    <row r="38575" spans="4:5" x14ac:dyDescent="0.2">
      <c r="D38575" s="1"/>
      <c r="E38575" s="41"/>
    </row>
    <row r="38576" spans="4:5" x14ac:dyDescent="0.2">
      <c r="D38576" s="1"/>
      <c r="E38576" s="41"/>
    </row>
    <row r="38577" spans="4:5" x14ac:dyDescent="0.2">
      <c r="D38577" s="1"/>
      <c r="E38577" s="41"/>
    </row>
    <row r="38578" spans="4:5" x14ac:dyDescent="0.2">
      <c r="D38578" s="1"/>
      <c r="E38578" s="41"/>
    </row>
    <row r="38579" spans="4:5" x14ac:dyDescent="0.2">
      <c r="D38579" s="1"/>
      <c r="E38579" s="41"/>
    </row>
    <row r="38580" spans="4:5" x14ac:dyDescent="0.2">
      <c r="D38580" s="1"/>
      <c r="E38580" s="41"/>
    </row>
    <row r="38581" spans="4:5" x14ac:dyDescent="0.2">
      <c r="D38581" s="1"/>
      <c r="E38581" s="41"/>
    </row>
    <row r="38582" spans="4:5" x14ac:dyDescent="0.2">
      <c r="D38582" s="1"/>
      <c r="E38582" s="41"/>
    </row>
    <row r="38583" spans="4:5" x14ac:dyDescent="0.2">
      <c r="D38583" s="1"/>
      <c r="E38583" s="41"/>
    </row>
    <row r="38584" spans="4:5" x14ac:dyDescent="0.2">
      <c r="D38584" s="1"/>
      <c r="E38584" s="41"/>
    </row>
    <row r="38585" spans="4:5" x14ac:dyDescent="0.2">
      <c r="D38585" s="1"/>
      <c r="E38585" s="41"/>
    </row>
    <row r="38586" spans="4:5" x14ac:dyDescent="0.2">
      <c r="D38586" s="1"/>
      <c r="E38586" s="41"/>
    </row>
    <row r="38587" spans="4:5" x14ac:dyDescent="0.2">
      <c r="D38587" s="1"/>
      <c r="E38587" s="41"/>
    </row>
    <row r="38588" spans="4:5" x14ac:dyDescent="0.2">
      <c r="D38588" s="1"/>
      <c r="E38588" s="41"/>
    </row>
    <row r="38589" spans="4:5" x14ac:dyDescent="0.2">
      <c r="D38589" s="1"/>
      <c r="E38589" s="41"/>
    </row>
    <row r="38590" spans="4:5" x14ac:dyDescent="0.2">
      <c r="D38590" s="1"/>
      <c r="E38590" s="41"/>
    </row>
    <row r="38591" spans="4:5" x14ac:dyDescent="0.2">
      <c r="D38591" s="1"/>
      <c r="E38591" s="41"/>
    </row>
    <row r="38592" spans="4:5" x14ac:dyDescent="0.2">
      <c r="D38592" s="1"/>
      <c r="E38592" s="41"/>
    </row>
    <row r="38593" spans="4:5" x14ac:dyDescent="0.2">
      <c r="D38593" s="1"/>
      <c r="E38593" s="41"/>
    </row>
    <row r="38594" spans="4:5" x14ac:dyDescent="0.2">
      <c r="D38594" s="1"/>
      <c r="E38594" s="41"/>
    </row>
    <row r="38595" spans="4:5" x14ac:dyDescent="0.2">
      <c r="D38595" s="1"/>
      <c r="E38595" s="41"/>
    </row>
    <row r="38596" spans="4:5" x14ac:dyDescent="0.2">
      <c r="D38596" s="1"/>
      <c r="E38596" s="41"/>
    </row>
    <row r="38597" spans="4:5" x14ac:dyDescent="0.2">
      <c r="D38597" s="1"/>
      <c r="E38597" s="41"/>
    </row>
    <row r="38598" spans="4:5" x14ac:dyDescent="0.2">
      <c r="D38598" s="1"/>
      <c r="E38598" s="41"/>
    </row>
    <row r="38599" spans="4:5" x14ac:dyDescent="0.2">
      <c r="D38599" s="1"/>
      <c r="E38599" s="41"/>
    </row>
    <row r="38600" spans="4:5" x14ac:dyDescent="0.2">
      <c r="D38600" s="1"/>
      <c r="E38600" s="41"/>
    </row>
    <row r="38601" spans="4:5" x14ac:dyDescent="0.2">
      <c r="D38601" s="1"/>
      <c r="E38601" s="41"/>
    </row>
    <row r="38602" spans="4:5" x14ac:dyDescent="0.2">
      <c r="D38602" s="1"/>
      <c r="E38602" s="41"/>
    </row>
    <row r="38603" spans="4:5" x14ac:dyDescent="0.2">
      <c r="D38603" s="1"/>
      <c r="E38603" s="41"/>
    </row>
    <row r="38604" spans="4:5" x14ac:dyDescent="0.2">
      <c r="D38604" s="1"/>
      <c r="E38604" s="41"/>
    </row>
    <row r="38605" spans="4:5" x14ac:dyDescent="0.2">
      <c r="D38605" s="1"/>
      <c r="E38605" s="41"/>
    </row>
    <row r="38606" spans="4:5" x14ac:dyDescent="0.2">
      <c r="D38606" s="1"/>
      <c r="E38606" s="41"/>
    </row>
    <row r="38607" spans="4:5" x14ac:dyDescent="0.2">
      <c r="D38607" s="1"/>
      <c r="E38607" s="41"/>
    </row>
    <row r="38608" spans="4:5" x14ac:dyDescent="0.2">
      <c r="D38608" s="1"/>
      <c r="E38608" s="41"/>
    </row>
    <row r="38609" spans="4:5" x14ac:dyDescent="0.2">
      <c r="D38609" s="1"/>
      <c r="E38609" s="41"/>
    </row>
    <row r="38610" spans="4:5" x14ac:dyDescent="0.2">
      <c r="D38610" s="1"/>
      <c r="E38610" s="41"/>
    </row>
    <row r="38611" spans="4:5" x14ac:dyDescent="0.2">
      <c r="D38611" s="1"/>
      <c r="E38611" s="41"/>
    </row>
    <row r="38612" spans="4:5" x14ac:dyDescent="0.2">
      <c r="D38612" s="1"/>
      <c r="E38612" s="41"/>
    </row>
    <row r="38613" spans="4:5" x14ac:dyDescent="0.2">
      <c r="D38613" s="1"/>
      <c r="E38613" s="41"/>
    </row>
    <row r="38614" spans="4:5" x14ac:dyDescent="0.2">
      <c r="D38614" s="1"/>
      <c r="E38614" s="41"/>
    </row>
    <row r="38615" spans="4:5" x14ac:dyDescent="0.2">
      <c r="D38615" s="1"/>
      <c r="E38615" s="41"/>
    </row>
    <row r="38616" spans="4:5" x14ac:dyDescent="0.2">
      <c r="D38616" s="1"/>
      <c r="E38616" s="41"/>
    </row>
    <row r="38617" spans="4:5" x14ac:dyDescent="0.2">
      <c r="D38617" s="1"/>
      <c r="E38617" s="41"/>
    </row>
    <row r="38618" spans="4:5" x14ac:dyDescent="0.2">
      <c r="D38618" s="1"/>
      <c r="E38618" s="41"/>
    </row>
    <row r="38619" spans="4:5" x14ac:dyDescent="0.2">
      <c r="D38619" s="1"/>
      <c r="E38619" s="41"/>
    </row>
    <row r="38620" spans="4:5" x14ac:dyDescent="0.2">
      <c r="D38620" s="1"/>
      <c r="E38620" s="41"/>
    </row>
    <row r="38621" spans="4:5" x14ac:dyDescent="0.2">
      <c r="D38621" s="1"/>
      <c r="E38621" s="41"/>
    </row>
    <row r="38622" spans="4:5" x14ac:dyDescent="0.2">
      <c r="D38622" s="1"/>
      <c r="E38622" s="41"/>
    </row>
    <row r="38623" spans="4:5" x14ac:dyDescent="0.2">
      <c r="D38623" s="1"/>
      <c r="E38623" s="41"/>
    </row>
    <row r="38624" spans="4:5" x14ac:dyDescent="0.2">
      <c r="D38624" s="1"/>
      <c r="E38624" s="41"/>
    </row>
    <row r="38625" spans="4:5" x14ac:dyDescent="0.2">
      <c r="D38625" s="1"/>
      <c r="E38625" s="41"/>
    </row>
    <row r="38626" spans="4:5" x14ac:dyDescent="0.2">
      <c r="D38626" s="1"/>
      <c r="E38626" s="41"/>
    </row>
    <row r="38627" spans="4:5" x14ac:dyDescent="0.2">
      <c r="D38627" s="1"/>
      <c r="E38627" s="41"/>
    </row>
    <row r="38628" spans="4:5" x14ac:dyDescent="0.2">
      <c r="D38628" s="1"/>
      <c r="E38628" s="41"/>
    </row>
    <row r="38629" spans="4:5" x14ac:dyDescent="0.2">
      <c r="D38629" s="1"/>
      <c r="E38629" s="41"/>
    </row>
    <row r="38630" spans="4:5" x14ac:dyDescent="0.2">
      <c r="D38630" s="1"/>
      <c r="E38630" s="41"/>
    </row>
    <row r="38631" spans="4:5" x14ac:dyDescent="0.2">
      <c r="D38631" s="1"/>
      <c r="E38631" s="41"/>
    </row>
    <row r="38632" spans="4:5" x14ac:dyDescent="0.2">
      <c r="D38632" s="1"/>
      <c r="E38632" s="41"/>
    </row>
    <row r="38633" spans="4:5" x14ac:dyDescent="0.2">
      <c r="D38633" s="1"/>
      <c r="E38633" s="41"/>
    </row>
    <row r="38634" spans="4:5" x14ac:dyDescent="0.2">
      <c r="D38634" s="1"/>
      <c r="E38634" s="41"/>
    </row>
    <row r="38635" spans="4:5" x14ac:dyDescent="0.2">
      <c r="D38635" s="1"/>
      <c r="E38635" s="41"/>
    </row>
    <row r="38636" spans="4:5" x14ac:dyDescent="0.2">
      <c r="D38636" s="1"/>
      <c r="E38636" s="41"/>
    </row>
    <row r="38637" spans="4:5" x14ac:dyDescent="0.2">
      <c r="D38637" s="1"/>
      <c r="E38637" s="41"/>
    </row>
    <row r="38638" spans="4:5" x14ac:dyDescent="0.2">
      <c r="D38638" s="1"/>
      <c r="E38638" s="41"/>
    </row>
    <row r="38639" spans="4:5" x14ac:dyDescent="0.2">
      <c r="D38639" s="1"/>
      <c r="E38639" s="41"/>
    </row>
    <row r="38640" spans="4:5" x14ac:dyDescent="0.2">
      <c r="D38640" s="1"/>
      <c r="E38640" s="41"/>
    </row>
    <row r="38641" spans="4:5" x14ac:dyDescent="0.2">
      <c r="D38641" s="1"/>
      <c r="E38641" s="41"/>
    </row>
    <row r="38642" spans="4:5" x14ac:dyDescent="0.2">
      <c r="D38642" s="1"/>
      <c r="E38642" s="41"/>
    </row>
    <row r="38643" spans="4:5" x14ac:dyDescent="0.2">
      <c r="D38643" s="1"/>
      <c r="E38643" s="41"/>
    </row>
    <row r="38644" spans="4:5" x14ac:dyDescent="0.2">
      <c r="D38644" s="1"/>
      <c r="E38644" s="41"/>
    </row>
    <row r="38645" spans="4:5" x14ac:dyDescent="0.2">
      <c r="D38645" s="1"/>
      <c r="E38645" s="41"/>
    </row>
    <row r="38646" spans="4:5" x14ac:dyDescent="0.2">
      <c r="D38646" s="1"/>
      <c r="E38646" s="41"/>
    </row>
    <row r="38647" spans="4:5" x14ac:dyDescent="0.2">
      <c r="D38647" s="1"/>
      <c r="E38647" s="41"/>
    </row>
    <row r="38648" spans="4:5" x14ac:dyDescent="0.2">
      <c r="D38648" s="1"/>
      <c r="E38648" s="41"/>
    </row>
    <row r="38649" spans="4:5" x14ac:dyDescent="0.2">
      <c r="D38649" s="1"/>
      <c r="E38649" s="41"/>
    </row>
    <row r="38650" spans="4:5" x14ac:dyDescent="0.2">
      <c r="D38650" s="1"/>
      <c r="E38650" s="41"/>
    </row>
    <row r="38651" spans="4:5" x14ac:dyDescent="0.2">
      <c r="D38651" s="1"/>
      <c r="E38651" s="41"/>
    </row>
    <row r="38652" spans="4:5" x14ac:dyDescent="0.2">
      <c r="D38652" s="1"/>
      <c r="E38652" s="41"/>
    </row>
    <row r="38653" spans="4:5" x14ac:dyDescent="0.2">
      <c r="D38653" s="1"/>
      <c r="E38653" s="41"/>
    </row>
    <row r="38654" spans="4:5" x14ac:dyDescent="0.2">
      <c r="D38654" s="1"/>
      <c r="E38654" s="41"/>
    </row>
    <row r="38655" spans="4:5" x14ac:dyDescent="0.2">
      <c r="D38655" s="1"/>
      <c r="E38655" s="41"/>
    </row>
    <row r="38656" spans="4:5" x14ac:dyDescent="0.2">
      <c r="D38656" s="1"/>
      <c r="E38656" s="41"/>
    </row>
    <row r="38657" spans="4:5" x14ac:dyDescent="0.2">
      <c r="D38657" s="1"/>
      <c r="E38657" s="41"/>
    </row>
    <row r="38658" spans="4:5" x14ac:dyDescent="0.2">
      <c r="D38658" s="1"/>
      <c r="E38658" s="41"/>
    </row>
    <row r="38659" spans="4:5" x14ac:dyDescent="0.2">
      <c r="D38659" s="1"/>
      <c r="E38659" s="41"/>
    </row>
    <row r="38660" spans="4:5" x14ac:dyDescent="0.2">
      <c r="D38660" s="1"/>
      <c r="E38660" s="41"/>
    </row>
    <row r="38661" spans="4:5" x14ac:dyDescent="0.2">
      <c r="D38661" s="1"/>
      <c r="E38661" s="41"/>
    </row>
    <row r="38662" spans="4:5" x14ac:dyDescent="0.2">
      <c r="D38662" s="1"/>
      <c r="E38662" s="41"/>
    </row>
    <row r="38663" spans="4:5" x14ac:dyDescent="0.2">
      <c r="D38663" s="1"/>
      <c r="E38663" s="41"/>
    </row>
    <row r="38664" spans="4:5" x14ac:dyDescent="0.2">
      <c r="D38664" s="1"/>
      <c r="E38664" s="41"/>
    </row>
    <row r="38665" spans="4:5" x14ac:dyDescent="0.2">
      <c r="D38665" s="1"/>
      <c r="E38665" s="41"/>
    </row>
    <row r="38666" spans="4:5" x14ac:dyDescent="0.2">
      <c r="D38666" s="1"/>
      <c r="E38666" s="41"/>
    </row>
    <row r="38667" spans="4:5" x14ac:dyDescent="0.2">
      <c r="D38667" s="1"/>
      <c r="E38667" s="41"/>
    </row>
    <row r="38668" spans="4:5" x14ac:dyDescent="0.2">
      <c r="D38668" s="1"/>
      <c r="E38668" s="41"/>
    </row>
    <row r="38669" spans="4:5" x14ac:dyDescent="0.2">
      <c r="D38669" s="1"/>
      <c r="E38669" s="41"/>
    </row>
    <row r="38670" spans="4:5" x14ac:dyDescent="0.2">
      <c r="D38670" s="1"/>
      <c r="E38670" s="41"/>
    </row>
    <row r="38671" spans="4:5" x14ac:dyDescent="0.2">
      <c r="D38671" s="1"/>
      <c r="E38671" s="41"/>
    </row>
    <row r="38672" spans="4:5" x14ac:dyDescent="0.2">
      <c r="D38672" s="1"/>
      <c r="E38672" s="41"/>
    </row>
    <row r="38673" spans="4:5" x14ac:dyDescent="0.2">
      <c r="D38673" s="1"/>
      <c r="E38673" s="41"/>
    </row>
    <row r="38674" spans="4:5" x14ac:dyDescent="0.2">
      <c r="D38674" s="1"/>
      <c r="E38674" s="41"/>
    </row>
    <row r="38675" spans="4:5" x14ac:dyDescent="0.2">
      <c r="D38675" s="1"/>
      <c r="E38675" s="41"/>
    </row>
    <row r="38676" spans="4:5" x14ac:dyDescent="0.2">
      <c r="D38676" s="1"/>
      <c r="E38676" s="41"/>
    </row>
    <row r="38677" spans="4:5" x14ac:dyDescent="0.2">
      <c r="D38677" s="1"/>
      <c r="E38677" s="41"/>
    </row>
    <row r="38678" spans="4:5" x14ac:dyDescent="0.2">
      <c r="D38678" s="1"/>
      <c r="E38678" s="41"/>
    </row>
    <row r="38679" spans="4:5" x14ac:dyDescent="0.2">
      <c r="D38679" s="1"/>
      <c r="E38679" s="41"/>
    </row>
    <row r="38680" spans="4:5" x14ac:dyDescent="0.2">
      <c r="D38680" s="1"/>
      <c r="E38680" s="41"/>
    </row>
    <row r="38681" spans="4:5" x14ac:dyDescent="0.2">
      <c r="D38681" s="1"/>
      <c r="E38681" s="41"/>
    </row>
    <row r="38682" spans="4:5" x14ac:dyDescent="0.2">
      <c r="D38682" s="1"/>
      <c r="E38682" s="41"/>
    </row>
    <row r="38683" spans="4:5" x14ac:dyDescent="0.2">
      <c r="D38683" s="1"/>
      <c r="E38683" s="41"/>
    </row>
    <row r="38684" spans="4:5" x14ac:dyDescent="0.2">
      <c r="D38684" s="1"/>
      <c r="E38684" s="41"/>
    </row>
    <row r="38685" spans="4:5" x14ac:dyDescent="0.2">
      <c r="D38685" s="1"/>
      <c r="E38685" s="41"/>
    </row>
    <row r="38686" spans="4:5" x14ac:dyDescent="0.2">
      <c r="D38686" s="1"/>
      <c r="E38686" s="41"/>
    </row>
    <row r="38687" spans="4:5" x14ac:dyDescent="0.2">
      <c r="D38687" s="1"/>
      <c r="E38687" s="41"/>
    </row>
    <row r="38688" spans="4:5" x14ac:dyDescent="0.2">
      <c r="D38688" s="1"/>
      <c r="E38688" s="41"/>
    </row>
    <row r="38689" spans="4:5" x14ac:dyDescent="0.2">
      <c r="D38689" s="1"/>
      <c r="E38689" s="41"/>
    </row>
    <row r="38690" spans="4:5" x14ac:dyDescent="0.2">
      <c r="D38690" s="1"/>
      <c r="E38690" s="41"/>
    </row>
    <row r="38691" spans="4:5" x14ac:dyDescent="0.2">
      <c r="D38691" s="1"/>
      <c r="E38691" s="41"/>
    </row>
    <row r="38692" spans="4:5" x14ac:dyDescent="0.2">
      <c r="D38692" s="1"/>
      <c r="E38692" s="41"/>
    </row>
    <row r="38693" spans="4:5" x14ac:dyDescent="0.2">
      <c r="D38693" s="1"/>
      <c r="E38693" s="41"/>
    </row>
    <row r="38694" spans="4:5" x14ac:dyDescent="0.2">
      <c r="D38694" s="1"/>
      <c r="E38694" s="41"/>
    </row>
    <row r="38695" spans="4:5" x14ac:dyDescent="0.2">
      <c r="D38695" s="1"/>
      <c r="E38695" s="41"/>
    </row>
    <row r="38696" spans="4:5" x14ac:dyDescent="0.2">
      <c r="D38696" s="1"/>
      <c r="E38696" s="41"/>
    </row>
    <row r="38697" spans="4:5" x14ac:dyDescent="0.2">
      <c r="D38697" s="1"/>
      <c r="E38697" s="41"/>
    </row>
    <row r="38698" spans="4:5" x14ac:dyDescent="0.2">
      <c r="D38698" s="1"/>
      <c r="E38698" s="41"/>
    </row>
    <row r="38699" spans="4:5" x14ac:dyDescent="0.2">
      <c r="D38699" s="1"/>
      <c r="E38699" s="41"/>
    </row>
    <row r="38700" spans="4:5" x14ac:dyDescent="0.2">
      <c r="D38700" s="1"/>
      <c r="E38700" s="41"/>
    </row>
    <row r="38701" spans="4:5" x14ac:dyDescent="0.2">
      <c r="D38701" s="1"/>
      <c r="E38701" s="41"/>
    </row>
    <row r="38702" spans="4:5" x14ac:dyDescent="0.2">
      <c r="D38702" s="1"/>
      <c r="E38702" s="41"/>
    </row>
    <row r="38703" spans="4:5" x14ac:dyDescent="0.2">
      <c r="D38703" s="1"/>
      <c r="E38703" s="41"/>
    </row>
    <row r="38704" spans="4:5" x14ac:dyDescent="0.2">
      <c r="D38704" s="1"/>
      <c r="E38704" s="41"/>
    </row>
    <row r="38705" spans="4:5" x14ac:dyDescent="0.2">
      <c r="D38705" s="1"/>
      <c r="E38705" s="41"/>
    </row>
    <row r="38706" spans="4:5" x14ac:dyDescent="0.2">
      <c r="D38706" s="1"/>
      <c r="E38706" s="41"/>
    </row>
    <row r="38707" spans="4:5" x14ac:dyDescent="0.2">
      <c r="D38707" s="1"/>
      <c r="E38707" s="41"/>
    </row>
    <row r="38708" spans="4:5" x14ac:dyDescent="0.2">
      <c r="D38708" s="1"/>
      <c r="E38708" s="41"/>
    </row>
    <row r="38709" spans="4:5" x14ac:dyDescent="0.2">
      <c r="D38709" s="1"/>
      <c r="E38709" s="41"/>
    </row>
    <row r="38710" spans="4:5" x14ac:dyDescent="0.2">
      <c r="D38710" s="1"/>
      <c r="E38710" s="41"/>
    </row>
    <row r="38711" spans="4:5" x14ac:dyDescent="0.2">
      <c r="D38711" s="1"/>
      <c r="E38711" s="41"/>
    </row>
    <row r="38712" spans="4:5" x14ac:dyDescent="0.2">
      <c r="D38712" s="1"/>
      <c r="E38712" s="41"/>
    </row>
    <row r="38713" spans="4:5" x14ac:dyDescent="0.2">
      <c r="D38713" s="1"/>
      <c r="E38713" s="41"/>
    </row>
    <row r="38714" spans="4:5" x14ac:dyDescent="0.2">
      <c r="D38714" s="1"/>
      <c r="E38714" s="41"/>
    </row>
    <row r="38715" spans="4:5" x14ac:dyDescent="0.2">
      <c r="D38715" s="1"/>
      <c r="E38715" s="41"/>
    </row>
    <row r="38716" spans="4:5" x14ac:dyDescent="0.2">
      <c r="D38716" s="1"/>
      <c r="E38716" s="41"/>
    </row>
    <row r="38717" spans="4:5" x14ac:dyDescent="0.2">
      <c r="D38717" s="1"/>
      <c r="E38717" s="41"/>
    </row>
    <row r="38718" spans="4:5" x14ac:dyDescent="0.2">
      <c r="D38718" s="1"/>
      <c r="E38718" s="41"/>
    </row>
    <row r="38719" spans="4:5" x14ac:dyDescent="0.2">
      <c r="D38719" s="1"/>
      <c r="E38719" s="41"/>
    </row>
    <row r="38720" spans="4:5" x14ac:dyDescent="0.2">
      <c r="D38720" s="1"/>
      <c r="E38720" s="41"/>
    </row>
    <row r="38721" spans="4:5" x14ac:dyDescent="0.2">
      <c r="D38721" s="1"/>
      <c r="E38721" s="41"/>
    </row>
    <row r="38722" spans="4:5" x14ac:dyDescent="0.2">
      <c r="D38722" s="1"/>
      <c r="E38722" s="41"/>
    </row>
    <row r="38723" spans="4:5" x14ac:dyDescent="0.2">
      <c r="D38723" s="1"/>
      <c r="E38723" s="41"/>
    </row>
    <row r="38724" spans="4:5" x14ac:dyDescent="0.2">
      <c r="D38724" s="1"/>
      <c r="E38724" s="41"/>
    </row>
    <row r="38725" spans="4:5" x14ac:dyDescent="0.2">
      <c r="D38725" s="1"/>
      <c r="E38725" s="41"/>
    </row>
    <row r="38726" spans="4:5" x14ac:dyDescent="0.2">
      <c r="D38726" s="1"/>
      <c r="E38726" s="41"/>
    </row>
    <row r="38727" spans="4:5" x14ac:dyDescent="0.2">
      <c r="D38727" s="1"/>
      <c r="E38727" s="41"/>
    </row>
    <row r="38728" spans="4:5" x14ac:dyDescent="0.2">
      <c r="D38728" s="1"/>
      <c r="E38728" s="41"/>
    </row>
    <row r="38729" spans="4:5" x14ac:dyDescent="0.2">
      <c r="D38729" s="1"/>
      <c r="E38729" s="41"/>
    </row>
    <row r="38730" spans="4:5" x14ac:dyDescent="0.2">
      <c r="D38730" s="1"/>
      <c r="E38730" s="41"/>
    </row>
    <row r="38731" spans="4:5" x14ac:dyDescent="0.2">
      <c r="D38731" s="1"/>
      <c r="E38731" s="41"/>
    </row>
    <row r="38732" spans="4:5" x14ac:dyDescent="0.2">
      <c r="D38732" s="1"/>
      <c r="E38732" s="41"/>
    </row>
    <row r="38733" spans="4:5" x14ac:dyDescent="0.2">
      <c r="D38733" s="1"/>
      <c r="E38733" s="41"/>
    </row>
    <row r="38734" spans="4:5" x14ac:dyDescent="0.2">
      <c r="D38734" s="1"/>
      <c r="E38734" s="41"/>
    </row>
    <row r="38735" spans="4:5" x14ac:dyDescent="0.2">
      <c r="D38735" s="1"/>
      <c r="E38735" s="41"/>
    </row>
    <row r="38736" spans="4:5" x14ac:dyDescent="0.2">
      <c r="D38736" s="1"/>
      <c r="E38736" s="41"/>
    </row>
    <row r="38737" spans="4:5" x14ac:dyDescent="0.2">
      <c r="D38737" s="1"/>
      <c r="E38737" s="41"/>
    </row>
    <row r="38738" spans="4:5" x14ac:dyDescent="0.2">
      <c r="D38738" s="1"/>
      <c r="E38738" s="41"/>
    </row>
    <row r="38739" spans="4:5" x14ac:dyDescent="0.2">
      <c r="D38739" s="1"/>
      <c r="E38739" s="41"/>
    </row>
    <row r="38740" spans="4:5" x14ac:dyDescent="0.2">
      <c r="D38740" s="1"/>
      <c r="E38740" s="41"/>
    </row>
    <row r="38741" spans="4:5" x14ac:dyDescent="0.2">
      <c r="D38741" s="1"/>
      <c r="E38741" s="41"/>
    </row>
    <row r="38742" spans="4:5" x14ac:dyDescent="0.2">
      <c r="D38742" s="1"/>
      <c r="E38742" s="41"/>
    </row>
    <row r="38743" spans="4:5" x14ac:dyDescent="0.2">
      <c r="D38743" s="1"/>
      <c r="E38743" s="41"/>
    </row>
    <row r="38744" spans="4:5" x14ac:dyDescent="0.2">
      <c r="D38744" s="1"/>
      <c r="E38744" s="41"/>
    </row>
    <row r="38745" spans="4:5" x14ac:dyDescent="0.2">
      <c r="D38745" s="1"/>
      <c r="E38745" s="41"/>
    </row>
    <row r="38746" spans="4:5" x14ac:dyDescent="0.2">
      <c r="D38746" s="1"/>
      <c r="E38746" s="41"/>
    </row>
    <row r="38747" spans="4:5" x14ac:dyDescent="0.2">
      <c r="D38747" s="1"/>
      <c r="E38747" s="41"/>
    </row>
    <row r="38748" spans="4:5" x14ac:dyDescent="0.2">
      <c r="D38748" s="1"/>
      <c r="E38748" s="41"/>
    </row>
    <row r="38749" spans="4:5" x14ac:dyDescent="0.2">
      <c r="D38749" s="1"/>
      <c r="E38749" s="41"/>
    </row>
    <row r="38750" spans="4:5" x14ac:dyDescent="0.2">
      <c r="D38750" s="1"/>
      <c r="E38750" s="41"/>
    </row>
    <row r="38751" spans="4:5" x14ac:dyDescent="0.2">
      <c r="D38751" s="1"/>
      <c r="E38751" s="41"/>
    </row>
    <row r="38752" spans="4:5" x14ac:dyDescent="0.2">
      <c r="D38752" s="1"/>
      <c r="E38752" s="41"/>
    </row>
    <row r="38753" spans="4:5" x14ac:dyDescent="0.2">
      <c r="D38753" s="1"/>
      <c r="E38753" s="41"/>
    </row>
    <row r="38754" spans="4:5" x14ac:dyDescent="0.2">
      <c r="D38754" s="1"/>
      <c r="E38754" s="41"/>
    </row>
    <row r="38755" spans="4:5" x14ac:dyDescent="0.2">
      <c r="D38755" s="1"/>
      <c r="E38755" s="41"/>
    </row>
    <row r="38756" spans="4:5" x14ac:dyDescent="0.2">
      <c r="D38756" s="1"/>
      <c r="E38756" s="41"/>
    </row>
    <row r="38757" spans="4:5" x14ac:dyDescent="0.2">
      <c r="D38757" s="1"/>
      <c r="E38757" s="41"/>
    </row>
    <row r="38758" spans="4:5" x14ac:dyDescent="0.2">
      <c r="D38758" s="1"/>
      <c r="E38758" s="41"/>
    </row>
    <row r="38759" spans="4:5" x14ac:dyDescent="0.2">
      <c r="D38759" s="1"/>
      <c r="E38759" s="41"/>
    </row>
    <row r="38760" spans="4:5" x14ac:dyDescent="0.2">
      <c r="D38760" s="1"/>
      <c r="E38760" s="41"/>
    </row>
    <row r="38761" spans="4:5" x14ac:dyDescent="0.2">
      <c r="D38761" s="1"/>
      <c r="E38761" s="41"/>
    </row>
    <row r="38762" spans="4:5" x14ac:dyDescent="0.2">
      <c r="D38762" s="1"/>
      <c r="E38762" s="41"/>
    </row>
    <row r="38763" spans="4:5" x14ac:dyDescent="0.2">
      <c r="D38763" s="1"/>
      <c r="E38763" s="41"/>
    </row>
    <row r="38764" spans="4:5" x14ac:dyDescent="0.2">
      <c r="D38764" s="1"/>
      <c r="E38764" s="41"/>
    </row>
    <row r="38765" spans="4:5" x14ac:dyDescent="0.2">
      <c r="D38765" s="1"/>
      <c r="E38765" s="41"/>
    </row>
    <row r="38766" spans="4:5" x14ac:dyDescent="0.2">
      <c r="D38766" s="1"/>
      <c r="E38766" s="41"/>
    </row>
    <row r="38767" spans="4:5" x14ac:dyDescent="0.2">
      <c r="D38767" s="1"/>
      <c r="E38767" s="41"/>
    </row>
    <row r="38768" spans="4:5" x14ac:dyDescent="0.2">
      <c r="D38768" s="1"/>
      <c r="E38768" s="41"/>
    </row>
    <row r="38769" spans="4:5" x14ac:dyDescent="0.2">
      <c r="D38769" s="1"/>
      <c r="E38769" s="41"/>
    </row>
    <row r="38770" spans="4:5" x14ac:dyDescent="0.2">
      <c r="D38770" s="1"/>
      <c r="E38770" s="41"/>
    </row>
    <row r="38771" spans="4:5" x14ac:dyDescent="0.2">
      <c r="D38771" s="1"/>
      <c r="E38771" s="41"/>
    </row>
    <row r="38772" spans="4:5" x14ac:dyDescent="0.2">
      <c r="D38772" s="1"/>
      <c r="E38772" s="41"/>
    </row>
    <row r="38773" spans="4:5" x14ac:dyDescent="0.2">
      <c r="D38773" s="1"/>
      <c r="E38773" s="41"/>
    </row>
    <row r="38774" spans="4:5" x14ac:dyDescent="0.2">
      <c r="D38774" s="1"/>
      <c r="E38774" s="41"/>
    </row>
    <row r="38775" spans="4:5" x14ac:dyDescent="0.2">
      <c r="D38775" s="1"/>
      <c r="E38775" s="41"/>
    </row>
    <row r="38776" spans="4:5" x14ac:dyDescent="0.2">
      <c r="D38776" s="1"/>
      <c r="E38776" s="41"/>
    </row>
    <row r="38777" spans="4:5" x14ac:dyDescent="0.2">
      <c r="D38777" s="1"/>
      <c r="E38777" s="41"/>
    </row>
    <row r="38778" spans="4:5" x14ac:dyDescent="0.2">
      <c r="D38778" s="1"/>
      <c r="E38778" s="41"/>
    </row>
    <row r="38779" spans="4:5" x14ac:dyDescent="0.2">
      <c r="D38779" s="1"/>
      <c r="E38779" s="41"/>
    </row>
    <row r="38780" spans="4:5" x14ac:dyDescent="0.2">
      <c r="D38780" s="1"/>
      <c r="E38780" s="41"/>
    </row>
    <row r="38781" spans="4:5" x14ac:dyDescent="0.2">
      <c r="D38781" s="1"/>
      <c r="E38781" s="41"/>
    </row>
    <row r="38782" spans="4:5" x14ac:dyDescent="0.2">
      <c r="D38782" s="1"/>
      <c r="E38782" s="41"/>
    </row>
    <row r="38783" spans="4:5" x14ac:dyDescent="0.2">
      <c r="D38783" s="1"/>
      <c r="E38783" s="41"/>
    </row>
    <row r="38784" spans="4:5" x14ac:dyDescent="0.2">
      <c r="D38784" s="1"/>
      <c r="E38784" s="41"/>
    </row>
    <row r="38785" spans="4:5" x14ac:dyDescent="0.2">
      <c r="D38785" s="1"/>
      <c r="E38785" s="41"/>
    </row>
    <row r="38786" spans="4:5" x14ac:dyDescent="0.2">
      <c r="D38786" s="1"/>
      <c r="E38786" s="41"/>
    </row>
    <row r="38787" spans="4:5" x14ac:dyDescent="0.2">
      <c r="D38787" s="1"/>
      <c r="E38787" s="41"/>
    </row>
    <row r="38788" spans="4:5" x14ac:dyDescent="0.2">
      <c r="D38788" s="1"/>
      <c r="E38788" s="41"/>
    </row>
    <row r="38789" spans="4:5" x14ac:dyDescent="0.2">
      <c r="D38789" s="1"/>
      <c r="E38789" s="41"/>
    </row>
    <row r="38790" spans="4:5" x14ac:dyDescent="0.2">
      <c r="D38790" s="1"/>
      <c r="E38790" s="41"/>
    </row>
    <row r="38791" spans="4:5" x14ac:dyDescent="0.2">
      <c r="D38791" s="1"/>
      <c r="E38791" s="41"/>
    </row>
    <row r="38792" spans="4:5" x14ac:dyDescent="0.2">
      <c r="D38792" s="1"/>
      <c r="E38792" s="41"/>
    </row>
    <row r="38793" spans="4:5" x14ac:dyDescent="0.2">
      <c r="D38793" s="1"/>
      <c r="E38793" s="41"/>
    </row>
    <row r="38794" spans="4:5" x14ac:dyDescent="0.2">
      <c r="D38794" s="1"/>
      <c r="E38794" s="41"/>
    </row>
    <row r="38795" spans="4:5" x14ac:dyDescent="0.2">
      <c r="D38795" s="1"/>
      <c r="E38795" s="41"/>
    </row>
    <row r="38796" spans="4:5" x14ac:dyDescent="0.2">
      <c r="D38796" s="1"/>
      <c r="E38796" s="41"/>
    </row>
    <row r="38797" spans="4:5" x14ac:dyDescent="0.2">
      <c r="D38797" s="1"/>
      <c r="E38797" s="41"/>
    </row>
    <row r="38798" spans="4:5" x14ac:dyDescent="0.2">
      <c r="D38798" s="1"/>
      <c r="E38798" s="41"/>
    </row>
    <row r="38799" spans="4:5" x14ac:dyDescent="0.2">
      <c r="D38799" s="1"/>
      <c r="E38799" s="41"/>
    </row>
    <row r="38800" spans="4:5" x14ac:dyDescent="0.2">
      <c r="D38800" s="1"/>
      <c r="E38800" s="41"/>
    </row>
    <row r="38801" spans="4:5" x14ac:dyDescent="0.2">
      <c r="D38801" s="1"/>
      <c r="E38801" s="41"/>
    </row>
    <row r="38802" spans="4:5" x14ac:dyDescent="0.2">
      <c r="D38802" s="1"/>
      <c r="E38802" s="41"/>
    </row>
    <row r="38803" spans="4:5" x14ac:dyDescent="0.2">
      <c r="D38803" s="1"/>
      <c r="E38803" s="41"/>
    </row>
    <row r="38804" spans="4:5" x14ac:dyDescent="0.2">
      <c r="D38804" s="1"/>
      <c r="E38804" s="41"/>
    </row>
    <row r="38805" spans="4:5" x14ac:dyDescent="0.2">
      <c r="D38805" s="1"/>
      <c r="E38805" s="41"/>
    </row>
    <row r="38806" spans="4:5" x14ac:dyDescent="0.2">
      <c r="D38806" s="1"/>
      <c r="E38806" s="41"/>
    </row>
    <row r="38807" spans="4:5" x14ac:dyDescent="0.2">
      <c r="D38807" s="1"/>
      <c r="E38807" s="41"/>
    </row>
    <row r="38808" spans="4:5" x14ac:dyDescent="0.2">
      <c r="D38808" s="1"/>
      <c r="E38808" s="41"/>
    </row>
    <row r="38809" spans="4:5" x14ac:dyDescent="0.2">
      <c r="D38809" s="1"/>
      <c r="E38809" s="41"/>
    </row>
    <row r="38810" spans="4:5" x14ac:dyDescent="0.2">
      <c r="D38810" s="1"/>
      <c r="E38810" s="41"/>
    </row>
    <row r="38811" spans="4:5" x14ac:dyDescent="0.2">
      <c r="D38811" s="1"/>
      <c r="E38811" s="41"/>
    </row>
    <row r="38812" spans="4:5" x14ac:dyDescent="0.2">
      <c r="D38812" s="1"/>
      <c r="E38812" s="41"/>
    </row>
    <row r="38813" spans="4:5" x14ac:dyDescent="0.2">
      <c r="D38813" s="1"/>
      <c r="E38813" s="41"/>
    </row>
    <row r="38814" spans="4:5" x14ac:dyDescent="0.2">
      <c r="D38814" s="1"/>
      <c r="E38814" s="41"/>
    </row>
    <row r="38815" spans="4:5" x14ac:dyDescent="0.2">
      <c r="D38815" s="1"/>
      <c r="E38815" s="41"/>
    </row>
    <row r="38816" spans="4:5" x14ac:dyDescent="0.2">
      <c r="D38816" s="1"/>
      <c r="E38816" s="41"/>
    </row>
    <row r="38817" spans="4:5" x14ac:dyDescent="0.2">
      <c r="D38817" s="1"/>
      <c r="E38817" s="41"/>
    </row>
    <row r="38818" spans="4:5" x14ac:dyDescent="0.2">
      <c r="D38818" s="1"/>
      <c r="E38818" s="41"/>
    </row>
    <row r="38819" spans="4:5" x14ac:dyDescent="0.2">
      <c r="D38819" s="1"/>
      <c r="E38819" s="41"/>
    </row>
    <row r="38820" spans="4:5" x14ac:dyDescent="0.2">
      <c r="D38820" s="1"/>
      <c r="E38820" s="41"/>
    </row>
    <row r="38821" spans="4:5" x14ac:dyDescent="0.2">
      <c r="D38821" s="1"/>
      <c r="E38821" s="41"/>
    </row>
    <row r="38822" spans="4:5" x14ac:dyDescent="0.2">
      <c r="D38822" s="1"/>
      <c r="E38822" s="41"/>
    </row>
    <row r="38823" spans="4:5" x14ac:dyDescent="0.2">
      <c r="D38823" s="1"/>
      <c r="E38823" s="41"/>
    </row>
    <row r="38824" spans="4:5" x14ac:dyDescent="0.2">
      <c r="D38824" s="1"/>
      <c r="E38824" s="41"/>
    </row>
    <row r="38825" spans="4:5" x14ac:dyDescent="0.2">
      <c r="D38825" s="1"/>
      <c r="E38825" s="41"/>
    </row>
    <row r="38826" spans="4:5" x14ac:dyDescent="0.2">
      <c r="D38826" s="1"/>
      <c r="E38826" s="41"/>
    </row>
    <row r="38827" spans="4:5" x14ac:dyDescent="0.2">
      <c r="D38827" s="1"/>
      <c r="E38827" s="41"/>
    </row>
    <row r="38828" spans="4:5" x14ac:dyDescent="0.2">
      <c r="D38828" s="1"/>
      <c r="E38828" s="41"/>
    </row>
    <row r="38829" spans="4:5" x14ac:dyDescent="0.2">
      <c r="D38829" s="1"/>
      <c r="E38829" s="41"/>
    </row>
    <row r="38830" spans="4:5" x14ac:dyDescent="0.2">
      <c r="D38830" s="1"/>
      <c r="E38830" s="41"/>
    </row>
    <row r="38831" spans="4:5" x14ac:dyDescent="0.2">
      <c r="D38831" s="1"/>
      <c r="E38831" s="41"/>
    </row>
    <row r="38832" spans="4:5" x14ac:dyDescent="0.2">
      <c r="D38832" s="1"/>
      <c r="E38832" s="41"/>
    </row>
    <row r="38833" spans="4:5" x14ac:dyDescent="0.2">
      <c r="D38833" s="1"/>
      <c r="E38833" s="41"/>
    </row>
    <row r="38834" spans="4:5" x14ac:dyDescent="0.2">
      <c r="D38834" s="1"/>
      <c r="E38834" s="41"/>
    </row>
    <row r="38835" spans="4:5" x14ac:dyDescent="0.2">
      <c r="D38835" s="1"/>
      <c r="E38835" s="41"/>
    </row>
    <row r="38836" spans="4:5" x14ac:dyDescent="0.2">
      <c r="D38836" s="1"/>
      <c r="E38836" s="41"/>
    </row>
    <row r="38837" spans="4:5" x14ac:dyDescent="0.2">
      <c r="D38837" s="1"/>
      <c r="E38837" s="41"/>
    </row>
    <row r="38838" spans="4:5" x14ac:dyDescent="0.2">
      <c r="D38838" s="1"/>
      <c r="E38838" s="41"/>
    </row>
    <row r="38839" spans="4:5" x14ac:dyDescent="0.2">
      <c r="D38839" s="1"/>
      <c r="E38839" s="41"/>
    </row>
    <row r="38840" spans="4:5" x14ac:dyDescent="0.2">
      <c r="D38840" s="1"/>
      <c r="E38840" s="41"/>
    </row>
    <row r="38841" spans="4:5" x14ac:dyDescent="0.2">
      <c r="D38841" s="1"/>
      <c r="E38841" s="41"/>
    </row>
    <row r="38842" spans="4:5" x14ac:dyDescent="0.2">
      <c r="D38842" s="1"/>
      <c r="E38842" s="41"/>
    </row>
    <row r="38843" spans="4:5" x14ac:dyDescent="0.2">
      <c r="D38843" s="1"/>
      <c r="E38843" s="41"/>
    </row>
    <row r="38844" spans="4:5" x14ac:dyDescent="0.2">
      <c r="D38844" s="1"/>
      <c r="E38844" s="41"/>
    </row>
    <row r="38845" spans="4:5" x14ac:dyDescent="0.2">
      <c r="D38845" s="1"/>
      <c r="E38845" s="41"/>
    </row>
    <row r="38846" spans="4:5" x14ac:dyDescent="0.2">
      <c r="D38846" s="1"/>
      <c r="E38846" s="41"/>
    </row>
    <row r="38847" spans="4:5" x14ac:dyDescent="0.2">
      <c r="D38847" s="1"/>
      <c r="E38847" s="41"/>
    </row>
    <row r="38848" spans="4:5" x14ac:dyDescent="0.2">
      <c r="D38848" s="1"/>
      <c r="E38848" s="41"/>
    </row>
    <row r="38849" spans="4:5" x14ac:dyDescent="0.2">
      <c r="D38849" s="1"/>
      <c r="E38849" s="41"/>
    </row>
    <row r="38850" spans="4:5" x14ac:dyDescent="0.2">
      <c r="D38850" s="1"/>
      <c r="E38850" s="41"/>
    </row>
    <row r="38851" spans="4:5" x14ac:dyDescent="0.2">
      <c r="D38851" s="1"/>
      <c r="E38851" s="41"/>
    </row>
    <row r="38852" spans="4:5" x14ac:dyDescent="0.2">
      <c r="D38852" s="1"/>
      <c r="E38852" s="41"/>
    </row>
    <row r="38853" spans="4:5" x14ac:dyDescent="0.2">
      <c r="D38853" s="1"/>
      <c r="E38853" s="41"/>
    </row>
    <row r="38854" spans="4:5" x14ac:dyDescent="0.2">
      <c r="D38854" s="1"/>
      <c r="E38854" s="41"/>
    </row>
    <row r="38855" spans="4:5" x14ac:dyDescent="0.2">
      <c r="D38855" s="1"/>
      <c r="E38855" s="41"/>
    </row>
    <row r="38856" spans="4:5" x14ac:dyDescent="0.2">
      <c r="D38856" s="1"/>
      <c r="E38856" s="41"/>
    </row>
    <row r="38857" spans="4:5" x14ac:dyDescent="0.2">
      <c r="D38857" s="1"/>
      <c r="E38857" s="41"/>
    </row>
    <row r="38858" spans="4:5" x14ac:dyDescent="0.2">
      <c r="D38858" s="1"/>
      <c r="E38858" s="41"/>
    </row>
    <row r="38859" spans="4:5" x14ac:dyDescent="0.2">
      <c r="D38859" s="1"/>
      <c r="E38859" s="41"/>
    </row>
    <row r="38860" spans="4:5" x14ac:dyDescent="0.2">
      <c r="D38860" s="1"/>
      <c r="E38860" s="41"/>
    </row>
    <row r="38861" spans="4:5" x14ac:dyDescent="0.2">
      <c r="D38861" s="1"/>
      <c r="E38861" s="41"/>
    </row>
    <row r="38862" spans="4:5" x14ac:dyDescent="0.2">
      <c r="D38862" s="1"/>
      <c r="E38862" s="41"/>
    </row>
    <row r="38863" spans="4:5" x14ac:dyDescent="0.2">
      <c r="D38863" s="1"/>
      <c r="E38863" s="41"/>
    </row>
    <row r="38864" spans="4:5" x14ac:dyDescent="0.2">
      <c r="D38864" s="1"/>
      <c r="E38864" s="41"/>
    </row>
    <row r="38865" spans="4:5" x14ac:dyDescent="0.2">
      <c r="D38865" s="1"/>
      <c r="E38865" s="41"/>
    </row>
    <row r="38866" spans="4:5" x14ac:dyDescent="0.2">
      <c r="D38866" s="1"/>
      <c r="E38866" s="41"/>
    </row>
    <row r="38867" spans="4:5" x14ac:dyDescent="0.2">
      <c r="D38867" s="1"/>
      <c r="E38867" s="41"/>
    </row>
    <row r="38868" spans="4:5" x14ac:dyDescent="0.2">
      <c r="D38868" s="1"/>
      <c r="E38868" s="41"/>
    </row>
    <row r="38869" spans="4:5" x14ac:dyDescent="0.2">
      <c r="D38869" s="1"/>
      <c r="E38869" s="41"/>
    </row>
    <row r="38870" spans="4:5" x14ac:dyDescent="0.2">
      <c r="D38870" s="1"/>
      <c r="E38870" s="41"/>
    </row>
    <row r="38871" spans="4:5" x14ac:dyDescent="0.2">
      <c r="D38871" s="1"/>
      <c r="E38871" s="41"/>
    </row>
    <row r="38872" spans="4:5" x14ac:dyDescent="0.2">
      <c r="D38872" s="1"/>
      <c r="E38872" s="41"/>
    </row>
    <row r="38873" spans="4:5" x14ac:dyDescent="0.2">
      <c r="D38873" s="1"/>
      <c r="E38873" s="41"/>
    </row>
    <row r="38874" spans="4:5" x14ac:dyDescent="0.2">
      <c r="D38874" s="1"/>
      <c r="E38874" s="41"/>
    </row>
    <row r="38875" spans="4:5" x14ac:dyDescent="0.2">
      <c r="D38875" s="1"/>
      <c r="E38875" s="41"/>
    </row>
    <row r="38876" spans="4:5" x14ac:dyDescent="0.2">
      <c r="D38876" s="1"/>
      <c r="E38876" s="41"/>
    </row>
    <row r="38877" spans="4:5" x14ac:dyDescent="0.2">
      <c r="D38877" s="1"/>
      <c r="E38877" s="41"/>
    </row>
    <row r="38878" spans="4:5" x14ac:dyDescent="0.2">
      <c r="D38878" s="1"/>
      <c r="E38878" s="41"/>
    </row>
    <row r="38879" spans="4:5" x14ac:dyDescent="0.2">
      <c r="D38879" s="1"/>
      <c r="E38879" s="41"/>
    </row>
    <row r="38880" spans="4:5" x14ac:dyDescent="0.2">
      <c r="D38880" s="1"/>
      <c r="E38880" s="41"/>
    </row>
    <row r="38881" spans="4:5" x14ac:dyDescent="0.2">
      <c r="D38881" s="1"/>
      <c r="E38881" s="41"/>
    </row>
    <row r="38882" spans="4:5" x14ac:dyDescent="0.2">
      <c r="D38882" s="1"/>
      <c r="E38882" s="41"/>
    </row>
    <row r="38883" spans="4:5" x14ac:dyDescent="0.2">
      <c r="D38883" s="1"/>
      <c r="E38883" s="41"/>
    </row>
    <row r="38884" spans="4:5" x14ac:dyDescent="0.2">
      <c r="D38884" s="1"/>
      <c r="E38884" s="41"/>
    </row>
    <row r="38885" spans="4:5" x14ac:dyDescent="0.2">
      <c r="D38885" s="1"/>
      <c r="E38885" s="41"/>
    </row>
    <row r="38886" spans="4:5" x14ac:dyDescent="0.2">
      <c r="D38886" s="1"/>
      <c r="E38886" s="41"/>
    </row>
    <row r="38887" spans="4:5" x14ac:dyDescent="0.2">
      <c r="D38887" s="1"/>
      <c r="E38887" s="41"/>
    </row>
    <row r="38888" spans="4:5" x14ac:dyDescent="0.2">
      <c r="D38888" s="1"/>
      <c r="E38888" s="41"/>
    </row>
    <row r="38889" spans="4:5" x14ac:dyDescent="0.2">
      <c r="D38889" s="1"/>
      <c r="E38889" s="41"/>
    </row>
    <row r="38890" spans="4:5" x14ac:dyDescent="0.2">
      <c r="D38890" s="1"/>
      <c r="E38890" s="41"/>
    </row>
    <row r="38891" spans="4:5" x14ac:dyDescent="0.2">
      <c r="D38891" s="1"/>
      <c r="E38891" s="41"/>
    </row>
    <row r="38892" spans="4:5" x14ac:dyDescent="0.2">
      <c r="D38892" s="1"/>
      <c r="E38892" s="41"/>
    </row>
    <row r="38893" spans="4:5" x14ac:dyDescent="0.2">
      <c r="D38893" s="1"/>
      <c r="E38893" s="41"/>
    </row>
    <row r="38894" spans="4:5" x14ac:dyDescent="0.2">
      <c r="D38894" s="1"/>
      <c r="E38894" s="41"/>
    </row>
    <row r="38895" spans="4:5" x14ac:dyDescent="0.2">
      <c r="D38895" s="1"/>
      <c r="E38895" s="41"/>
    </row>
    <row r="38896" spans="4:5" x14ac:dyDescent="0.2">
      <c r="D38896" s="1"/>
      <c r="E38896" s="41"/>
    </row>
    <row r="38897" spans="4:5" x14ac:dyDescent="0.2">
      <c r="D38897" s="1"/>
      <c r="E38897" s="41"/>
    </row>
    <row r="38898" spans="4:5" x14ac:dyDescent="0.2">
      <c r="D38898" s="1"/>
      <c r="E38898" s="41"/>
    </row>
    <row r="38899" spans="4:5" x14ac:dyDescent="0.2">
      <c r="D38899" s="1"/>
      <c r="E38899" s="41"/>
    </row>
    <row r="38900" spans="4:5" x14ac:dyDescent="0.2">
      <c r="D38900" s="1"/>
      <c r="E38900" s="41"/>
    </row>
    <row r="38901" spans="4:5" x14ac:dyDescent="0.2">
      <c r="D38901" s="1"/>
      <c r="E38901" s="41"/>
    </row>
    <row r="38902" spans="4:5" x14ac:dyDescent="0.2">
      <c r="D38902" s="1"/>
      <c r="E38902" s="41"/>
    </row>
    <row r="38903" spans="4:5" x14ac:dyDescent="0.2">
      <c r="D38903" s="1"/>
      <c r="E38903" s="41"/>
    </row>
    <row r="38904" spans="4:5" x14ac:dyDescent="0.2">
      <c r="D38904" s="1"/>
      <c r="E38904" s="41"/>
    </row>
    <row r="38905" spans="4:5" x14ac:dyDescent="0.2">
      <c r="D38905" s="1"/>
      <c r="E38905" s="41"/>
    </row>
    <row r="38906" spans="4:5" x14ac:dyDescent="0.2">
      <c r="D38906" s="1"/>
      <c r="E38906" s="41"/>
    </row>
    <row r="38907" spans="4:5" x14ac:dyDescent="0.2">
      <c r="D38907" s="1"/>
      <c r="E38907" s="41"/>
    </row>
    <row r="38908" spans="4:5" x14ac:dyDescent="0.2">
      <c r="D38908" s="1"/>
      <c r="E38908" s="41"/>
    </row>
    <row r="38909" spans="4:5" x14ac:dyDescent="0.2">
      <c r="D38909" s="1"/>
      <c r="E38909" s="41"/>
    </row>
    <row r="38910" spans="4:5" x14ac:dyDescent="0.2">
      <c r="D38910" s="1"/>
      <c r="E38910" s="41"/>
    </row>
    <row r="38911" spans="4:5" x14ac:dyDescent="0.2">
      <c r="D38911" s="1"/>
      <c r="E38911" s="41"/>
    </row>
    <row r="38912" spans="4:5" x14ac:dyDescent="0.2">
      <c r="D38912" s="1"/>
      <c r="E38912" s="41"/>
    </row>
    <row r="38913" spans="4:5" x14ac:dyDescent="0.2">
      <c r="D38913" s="1"/>
      <c r="E38913" s="41"/>
    </row>
    <row r="38914" spans="4:5" x14ac:dyDescent="0.2">
      <c r="D38914" s="1"/>
      <c r="E38914" s="41"/>
    </row>
    <row r="38915" spans="4:5" x14ac:dyDescent="0.2">
      <c r="D38915" s="1"/>
      <c r="E38915" s="41"/>
    </row>
    <row r="38916" spans="4:5" x14ac:dyDescent="0.2">
      <c r="D38916" s="1"/>
      <c r="E38916" s="41"/>
    </row>
    <row r="38917" spans="4:5" x14ac:dyDescent="0.2">
      <c r="D38917" s="1"/>
      <c r="E38917" s="41"/>
    </row>
    <row r="38918" spans="4:5" x14ac:dyDescent="0.2">
      <c r="D38918" s="1"/>
      <c r="E38918" s="41"/>
    </row>
    <row r="38919" spans="4:5" x14ac:dyDescent="0.2">
      <c r="D38919" s="1"/>
      <c r="E38919" s="41"/>
    </row>
    <row r="38920" spans="4:5" x14ac:dyDescent="0.2">
      <c r="D38920" s="1"/>
      <c r="E38920" s="41"/>
    </row>
    <row r="38921" spans="4:5" x14ac:dyDescent="0.2">
      <c r="D38921" s="1"/>
      <c r="E38921" s="41"/>
    </row>
    <row r="38922" spans="4:5" x14ac:dyDescent="0.2">
      <c r="D38922" s="1"/>
      <c r="E38922" s="41"/>
    </row>
    <row r="38923" spans="4:5" x14ac:dyDescent="0.2">
      <c r="D38923" s="1"/>
      <c r="E38923" s="41"/>
    </row>
    <row r="38924" spans="4:5" x14ac:dyDescent="0.2">
      <c r="D38924" s="1"/>
      <c r="E38924" s="41"/>
    </row>
    <row r="38925" spans="4:5" x14ac:dyDescent="0.2">
      <c r="D38925" s="1"/>
      <c r="E38925" s="41"/>
    </row>
    <row r="38926" spans="4:5" x14ac:dyDescent="0.2">
      <c r="D38926" s="1"/>
      <c r="E38926" s="41"/>
    </row>
    <row r="38927" spans="4:5" x14ac:dyDescent="0.2">
      <c r="D38927" s="1"/>
      <c r="E38927" s="41"/>
    </row>
    <row r="38928" spans="4:5" x14ac:dyDescent="0.2">
      <c r="D38928" s="1"/>
      <c r="E38928" s="41"/>
    </row>
    <row r="38929" spans="4:5" x14ac:dyDescent="0.2">
      <c r="D38929" s="1"/>
      <c r="E38929" s="41"/>
    </row>
    <row r="38930" spans="4:5" x14ac:dyDescent="0.2">
      <c r="D38930" s="1"/>
      <c r="E38930" s="41"/>
    </row>
    <row r="38931" spans="4:5" x14ac:dyDescent="0.2">
      <c r="D38931" s="1"/>
      <c r="E38931" s="41"/>
    </row>
    <row r="38932" spans="4:5" x14ac:dyDescent="0.2">
      <c r="D38932" s="1"/>
      <c r="E38932" s="41"/>
    </row>
    <row r="38933" spans="4:5" x14ac:dyDescent="0.2">
      <c r="D38933" s="1"/>
      <c r="E38933" s="41"/>
    </row>
    <row r="38934" spans="4:5" x14ac:dyDescent="0.2">
      <c r="D38934" s="1"/>
      <c r="E38934" s="41"/>
    </row>
    <row r="38935" spans="4:5" x14ac:dyDescent="0.2">
      <c r="D38935" s="1"/>
      <c r="E38935" s="41"/>
    </row>
    <row r="38936" spans="4:5" x14ac:dyDescent="0.2">
      <c r="D38936" s="1"/>
      <c r="E38936" s="41"/>
    </row>
    <row r="38937" spans="4:5" x14ac:dyDescent="0.2">
      <c r="D38937" s="1"/>
      <c r="E38937" s="41"/>
    </row>
    <row r="38938" spans="4:5" x14ac:dyDescent="0.2">
      <c r="D38938" s="1"/>
      <c r="E38938" s="41"/>
    </row>
    <row r="38939" spans="4:5" x14ac:dyDescent="0.2">
      <c r="D38939" s="1"/>
      <c r="E38939" s="41"/>
    </row>
    <row r="38940" spans="4:5" x14ac:dyDescent="0.2">
      <c r="D38940" s="1"/>
      <c r="E38940" s="41"/>
    </row>
    <row r="38941" spans="4:5" x14ac:dyDescent="0.2">
      <c r="D38941" s="1"/>
      <c r="E38941" s="41"/>
    </row>
    <row r="38942" spans="4:5" x14ac:dyDescent="0.2">
      <c r="D38942" s="1"/>
      <c r="E38942" s="41"/>
    </row>
    <row r="38943" spans="4:5" x14ac:dyDescent="0.2">
      <c r="D38943" s="1"/>
      <c r="E38943" s="41"/>
    </row>
    <row r="38944" spans="4:5" x14ac:dyDescent="0.2">
      <c r="D38944" s="1"/>
      <c r="E38944" s="41"/>
    </row>
    <row r="38945" spans="4:5" x14ac:dyDescent="0.2">
      <c r="D38945" s="1"/>
      <c r="E38945" s="41"/>
    </row>
    <row r="38946" spans="4:5" x14ac:dyDescent="0.2">
      <c r="D38946" s="1"/>
      <c r="E38946" s="41"/>
    </row>
    <row r="38947" spans="4:5" x14ac:dyDescent="0.2">
      <c r="D38947" s="1"/>
      <c r="E38947" s="41"/>
    </row>
    <row r="38948" spans="4:5" x14ac:dyDescent="0.2">
      <c r="D38948" s="1"/>
      <c r="E38948" s="41"/>
    </row>
    <row r="38949" spans="4:5" x14ac:dyDescent="0.2">
      <c r="D38949" s="1"/>
      <c r="E38949" s="41"/>
    </row>
    <row r="38950" spans="4:5" x14ac:dyDescent="0.2">
      <c r="D38950" s="1"/>
      <c r="E38950" s="41"/>
    </row>
    <row r="38951" spans="4:5" x14ac:dyDescent="0.2">
      <c r="D38951" s="1"/>
      <c r="E38951" s="41"/>
    </row>
    <row r="38952" spans="4:5" x14ac:dyDescent="0.2">
      <c r="D38952" s="1"/>
      <c r="E38952" s="41"/>
    </row>
    <row r="38953" spans="4:5" x14ac:dyDescent="0.2">
      <c r="D38953" s="1"/>
      <c r="E38953" s="41"/>
    </row>
    <row r="38954" spans="4:5" x14ac:dyDescent="0.2">
      <c r="D38954" s="1"/>
      <c r="E38954" s="41"/>
    </row>
    <row r="38955" spans="4:5" x14ac:dyDescent="0.2">
      <c r="D38955" s="1"/>
      <c r="E38955" s="41"/>
    </row>
    <row r="38956" spans="4:5" x14ac:dyDescent="0.2">
      <c r="D38956" s="1"/>
      <c r="E38956" s="41"/>
    </row>
    <row r="38957" spans="4:5" x14ac:dyDescent="0.2">
      <c r="D38957" s="1"/>
      <c r="E38957" s="41"/>
    </row>
    <row r="38958" spans="4:5" x14ac:dyDescent="0.2">
      <c r="D38958" s="1"/>
      <c r="E38958" s="41"/>
    </row>
    <row r="38959" spans="4:5" x14ac:dyDescent="0.2">
      <c r="D38959" s="1"/>
      <c r="E38959" s="41"/>
    </row>
    <row r="38960" spans="4:5" x14ac:dyDescent="0.2">
      <c r="D38960" s="1"/>
      <c r="E38960" s="41"/>
    </row>
    <row r="38961" spans="4:5" x14ac:dyDescent="0.2">
      <c r="D38961" s="1"/>
      <c r="E38961" s="41"/>
    </row>
    <row r="38962" spans="4:5" x14ac:dyDescent="0.2">
      <c r="D38962" s="1"/>
      <c r="E38962" s="41"/>
    </row>
    <row r="38963" spans="4:5" x14ac:dyDescent="0.2">
      <c r="D38963" s="1"/>
      <c r="E38963" s="41"/>
    </row>
    <row r="38964" spans="4:5" x14ac:dyDescent="0.2">
      <c r="D38964" s="1"/>
      <c r="E38964" s="41"/>
    </row>
    <row r="38965" spans="4:5" x14ac:dyDescent="0.2">
      <c r="D38965" s="1"/>
      <c r="E38965" s="41"/>
    </row>
    <row r="38966" spans="4:5" x14ac:dyDescent="0.2">
      <c r="D38966" s="1"/>
      <c r="E38966" s="41"/>
    </row>
    <row r="38967" spans="4:5" x14ac:dyDescent="0.2">
      <c r="D38967" s="1"/>
      <c r="E38967" s="41"/>
    </row>
    <row r="38968" spans="4:5" x14ac:dyDescent="0.2">
      <c r="D38968" s="1"/>
      <c r="E38968" s="41"/>
    </row>
    <row r="38969" spans="4:5" x14ac:dyDescent="0.2">
      <c r="D38969" s="1"/>
      <c r="E38969" s="41"/>
    </row>
    <row r="38970" spans="4:5" x14ac:dyDescent="0.2">
      <c r="D38970" s="1"/>
      <c r="E38970" s="41"/>
    </row>
    <row r="38971" spans="4:5" x14ac:dyDescent="0.2">
      <c r="D38971" s="1"/>
      <c r="E38971" s="41"/>
    </row>
    <row r="38972" spans="4:5" x14ac:dyDescent="0.2">
      <c r="D38972" s="1"/>
      <c r="E38972" s="41"/>
    </row>
    <row r="38973" spans="4:5" x14ac:dyDescent="0.2">
      <c r="D38973" s="1"/>
      <c r="E38973" s="41"/>
    </row>
    <row r="38974" spans="4:5" x14ac:dyDescent="0.2">
      <c r="D38974" s="1"/>
      <c r="E38974" s="41"/>
    </row>
    <row r="38975" spans="4:5" x14ac:dyDescent="0.2">
      <c r="D38975" s="1"/>
      <c r="E38975" s="41"/>
    </row>
    <row r="38976" spans="4:5" x14ac:dyDescent="0.2">
      <c r="D38976" s="1"/>
      <c r="E38976" s="41"/>
    </row>
    <row r="38977" spans="4:5" x14ac:dyDescent="0.2">
      <c r="D38977" s="1"/>
      <c r="E38977" s="41"/>
    </row>
    <row r="38978" spans="4:5" x14ac:dyDescent="0.2">
      <c r="D38978" s="1"/>
      <c r="E38978" s="41"/>
    </row>
    <row r="38979" spans="4:5" x14ac:dyDescent="0.2">
      <c r="D38979" s="1"/>
      <c r="E38979" s="41"/>
    </row>
    <row r="38980" spans="4:5" x14ac:dyDescent="0.2">
      <c r="D38980" s="1"/>
      <c r="E38980" s="41"/>
    </row>
    <row r="38981" spans="4:5" x14ac:dyDescent="0.2">
      <c r="D38981" s="1"/>
      <c r="E38981" s="41"/>
    </row>
    <row r="38982" spans="4:5" x14ac:dyDescent="0.2">
      <c r="D38982" s="1"/>
      <c r="E38982" s="41"/>
    </row>
    <row r="38983" spans="4:5" x14ac:dyDescent="0.2">
      <c r="D38983" s="1"/>
      <c r="E38983" s="41"/>
    </row>
    <row r="38984" spans="4:5" x14ac:dyDescent="0.2">
      <c r="D38984" s="1"/>
      <c r="E38984" s="41"/>
    </row>
    <row r="38985" spans="4:5" x14ac:dyDescent="0.2">
      <c r="D38985" s="1"/>
      <c r="E38985" s="41"/>
    </row>
    <row r="38986" spans="4:5" x14ac:dyDescent="0.2">
      <c r="D38986" s="1"/>
      <c r="E38986" s="41"/>
    </row>
    <row r="38987" spans="4:5" x14ac:dyDescent="0.2">
      <c r="D38987" s="1"/>
      <c r="E38987" s="41"/>
    </row>
    <row r="38988" spans="4:5" x14ac:dyDescent="0.2">
      <c r="D38988" s="1"/>
      <c r="E38988" s="41"/>
    </row>
    <row r="38989" spans="4:5" x14ac:dyDescent="0.2">
      <c r="D38989" s="1"/>
      <c r="E38989" s="41"/>
    </row>
    <row r="38990" spans="4:5" x14ac:dyDescent="0.2">
      <c r="D38990" s="1"/>
      <c r="E38990" s="41"/>
    </row>
    <row r="38991" spans="4:5" x14ac:dyDescent="0.2">
      <c r="D38991" s="1"/>
      <c r="E38991" s="41"/>
    </row>
    <row r="38992" spans="4:5" x14ac:dyDescent="0.2">
      <c r="D38992" s="1"/>
      <c r="E38992" s="41"/>
    </row>
    <row r="38993" spans="4:5" x14ac:dyDescent="0.2">
      <c r="D38993" s="1"/>
      <c r="E38993" s="41"/>
    </row>
    <row r="38994" spans="4:5" x14ac:dyDescent="0.2">
      <c r="D38994" s="1"/>
      <c r="E38994" s="41"/>
    </row>
    <row r="38995" spans="4:5" x14ac:dyDescent="0.2">
      <c r="D38995" s="1"/>
      <c r="E38995" s="41"/>
    </row>
    <row r="38996" spans="4:5" x14ac:dyDescent="0.2">
      <c r="D38996" s="1"/>
      <c r="E38996" s="41"/>
    </row>
    <row r="38997" spans="4:5" x14ac:dyDescent="0.2">
      <c r="D38997" s="1"/>
      <c r="E38997" s="41"/>
    </row>
    <row r="38998" spans="4:5" x14ac:dyDescent="0.2">
      <c r="D38998" s="1"/>
      <c r="E38998" s="41"/>
    </row>
    <row r="38999" spans="4:5" x14ac:dyDescent="0.2">
      <c r="D38999" s="1"/>
      <c r="E38999" s="41"/>
    </row>
    <row r="39000" spans="4:5" x14ac:dyDescent="0.2">
      <c r="D39000" s="1"/>
      <c r="E39000" s="41"/>
    </row>
    <row r="39001" spans="4:5" x14ac:dyDescent="0.2">
      <c r="D39001" s="1"/>
      <c r="E39001" s="41"/>
    </row>
    <row r="39002" spans="4:5" x14ac:dyDescent="0.2">
      <c r="D39002" s="1"/>
      <c r="E39002" s="41"/>
    </row>
    <row r="39003" spans="4:5" x14ac:dyDescent="0.2">
      <c r="D39003" s="1"/>
      <c r="E39003" s="41"/>
    </row>
    <row r="39004" spans="4:5" x14ac:dyDescent="0.2">
      <c r="D39004" s="1"/>
      <c r="E39004" s="41"/>
    </row>
    <row r="39005" spans="4:5" x14ac:dyDescent="0.2">
      <c r="D39005" s="1"/>
      <c r="E39005" s="41"/>
    </row>
    <row r="39006" spans="4:5" x14ac:dyDescent="0.2">
      <c r="D39006" s="1"/>
      <c r="E39006" s="41"/>
    </row>
    <row r="39007" spans="4:5" x14ac:dyDescent="0.2">
      <c r="D39007" s="1"/>
      <c r="E39007" s="41"/>
    </row>
    <row r="39008" spans="4:5" x14ac:dyDescent="0.2">
      <c r="D39008" s="1"/>
      <c r="E39008" s="41"/>
    </row>
    <row r="39009" spans="4:5" x14ac:dyDescent="0.2">
      <c r="D39009" s="1"/>
      <c r="E39009" s="41"/>
    </row>
    <row r="39010" spans="4:5" x14ac:dyDescent="0.2">
      <c r="D39010" s="1"/>
      <c r="E39010" s="41"/>
    </row>
    <row r="39011" spans="4:5" x14ac:dyDescent="0.2">
      <c r="D39011" s="1"/>
      <c r="E39011" s="41"/>
    </row>
    <row r="39012" spans="4:5" x14ac:dyDescent="0.2">
      <c r="D39012" s="1"/>
      <c r="E39012" s="41"/>
    </row>
    <row r="39013" spans="4:5" x14ac:dyDescent="0.2">
      <c r="D39013" s="1"/>
      <c r="E39013" s="41"/>
    </row>
    <row r="39014" spans="4:5" x14ac:dyDescent="0.2">
      <c r="D39014" s="1"/>
      <c r="E39014" s="41"/>
    </row>
    <row r="39015" spans="4:5" x14ac:dyDescent="0.2">
      <c r="D39015" s="1"/>
      <c r="E39015" s="41"/>
    </row>
    <row r="39016" spans="4:5" x14ac:dyDescent="0.2">
      <c r="D39016" s="1"/>
      <c r="E39016" s="41"/>
    </row>
    <row r="39017" spans="4:5" x14ac:dyDescent="0.2">
      <c r="D39017" s="1"/>
      <c r="E39017" s="41"/>
    </row>
    <row r="39018" spans="4:5" x14ac:dyDescent="0.2">
      <c r="D39018" s="1"/>
      <c r="E39018" s="41"/>
    </row>
    <row r="39019" spans="4:5" x14ac:dyDescent="0.2">
      <c r="D39019" s="1"/>
      <c r="E39019" s="41"/>
    </row>
    <row r="39020" spans="4:5" x14ac:dyDescent="0.2">
      <c r="D39020" s="1"/>
      <c r="E39020" s="41"/>
    </row>
    <row r="39021" spans="4:5" x14ac:dyDescent="0.2">
      <c r="D39021" s="1"/>
      <c r="E39021" s="41"/>
    </row>
    <row r="39022" spans="4:5" x14ac:dyDescent="0.2">
      <c r="D39022" s="1"/>
      <c r="E39022" s="41"/>
    </row>
    <row r="39023" spans="4:5" x14ac:dyDescent="0.2">
      <c r="D39023" s="1"/>
      <c r="E39023" s="41"/>
    </row>
    <row r="39024" spans="4:5" x14ac:dyDescent="0.2">
      <c r="D39024" s="1"/>
      <c r="E39024" s="41"/>
    </row>
    <row r="39025" spans="4:5" x14ac:dyDescent="0.2">
      <c r="D39025" s="1"/>
      <c r="E39025" s="41"/>
    </row>
    <row r="39026" spans="4:5" x14ac:dyDescent="0.2">
      <c r="D39026" s="1"/>
      <c r="E39026" s="41"/>
    </row>
    <row r="39027" spans="4:5" x14ac:dyDescent="0.2">
      <c r="D39027" s="1"/>
      <c r="E39027" s="41"/>
    </row>
    <row r="39028" spans="4:5" x14ac:dyDescent="0.2">
      <c r="D39028" s="1"/>
      <c r="E39028" s="41"/>
    </row>
    <row r="39029" spans="4:5" x14ac:dyDescent="0.2">
      <c r="D39029" s="1"/>
      <c r="E39029" s="41"/>
    </row>
    <row r="39030" spans="4:5" x14ac:dyDescent="0.2">
      <c r="D39030" s="1"/>
      <c r="E39030" s="41"/>
    </row>
    <row r="39031" spans="4:5" x14ac:dyDescent="0.2">
      <c r="D39031" s="1"/>
      <c r="E39031" s="41"/>
    </row>
    <row r="39032" spans="4:5" x14ac:dyDescent="0.2">
      <c r="D39032" s="1"/>
      <c r="E39032" s="41"/>
    </row>
    <row r="39033" spans="4:5" x14ac:dyDescent="0.2">
      <c r="D39033" s="1"/>
      <c r="E39033" s="41"/>
    </row>
    <row r="39034" spans="4:5" x14ac:dyDescent="0.2">
      <c r="D39034" s="1"/>
      <c r="E39034" s="41"/>
    </row>
    <row r="39035" spans="4:5" x14ac:dyDescent="0.2">
      <c r="D39035" s="1"/>
      <c r="E39035" s="41"/>
    </row>
    <row r="39036" spans="4:5" x14ac:dyDescent="0.2">
      <c r="D39036" s="1"/>
      <c r="E39036" s="41"/>
    </row>
    <row r="39037" spans="4:5" x14ac:dyDescent="0.2">
      <c r="D39037" s="1"/>
      <c r="E39037" s="41"/>
    </row>
    <row r="39038" spans="4:5" x14ac:dyDescent="0.2">
      <c r="D39038" s="1"/>
      <c r="E39038" s="41"/>
    </row>
    <row r="39039" spans="4:5" x14ac:dyDescent="0.2">
      <c r="D39039" s="1"/>
      <c r="E39039" s="41"/>
    </row>
    <row r="39040" spans="4:5" x14ac:dyDescent="0.2">
      <c r="D39040" s="1"/>
      <c r="E39040" s="41"/>
    </row>
    <row r="39041" spans="4:5" x14ac:dyDescent="0.2">
      <c r="D39041" s="1"/>
      <c r="E39041" s="41"/>
    </row>
    <row r="39042" spans="4:5" x14ac:dyDescent="0.2">
      <c r="D39042" s="1"/>
      <c r="E39042" s="41"/>
    </row>
    <row r="39043" spans="4:5" x14ac:dyDescent="0.2">
      <c r="D39043" s="1"/>
      <c r="E39043" s="41"/>
    </row>
    <row r="39044" spans="4:5" x14ac:dyDescent="0.2">
      <c r="D39044" s="1"/>
      <c r="E39044" s="41"/>
    </row>
    <row r="39045" spans="4:5" x14ac:dyDescent="0.2">
      <c r="D39045" s="1"/>
      <c r="E39045" s="41"/>
    </row>
    <row r="39046" spans="4:5" x14ac:dyDescent="0.2">
      <c r="D39046" s="1"/>
      <c r="E39046" s="41"/>
    </row>
    <row r="39047" spans="4:5" x14ac:dyDescent="0.2">
      <c r="D39047" s="1"/>
      <c r="E39047" s="41"/>
    </row>
    <row r="39048" spans="4:5" x14ac:dyDescent="0.2">
      <c r="D39048" s="1"/>
      <c r="E39048" s="41"/>
    </row>
    <row r="39049" spans="4:5" x14ac:dyDescent="0.2">
      <c r="D39049" s="1"/>
      <c r="E39049" s="41"/>
    </row>
    <row r="39050" spans="4:5" x14ac:dyDescent="0.2">
      <c r="D39050" s="1"/>
      <c r="E39050" s="41"/>
    </row>
    <row r="39051" spans="4:5" x14ac:dyDescent="0.2">
      <c r="D39051" s="1"/>
      <c r="E39051" s="41"/>
    </row>
    <row r="39052" spans="4:5" x14ac:dyDescent="0.2">
      <c r="D39052" s="1"/>
      <c r="E39052" s="41"/>
    </row>
    <row r="39053" spans="4:5" x14ac:dyDescent="0.2">
      <c r="D39053" s="1"/>
      <c r="E39053" s="41"/>
    </row>
    <row r="39054" spans="4:5" x14ac:dyDescent="0.2">
      <c r="D39054" s="1"/>
      <c r="E39054" s="41"/>
    </row>
    <row r="39055" spans="4:5" x14ac:dyDescent="0.2">
      <c r="D39055" s="1"/>
      <c r="E39055" s="41"/>
    </row>
    <row r="39056" spans="4:5" x14ac:dyDescent="0.2">
      <c r="D39056" s="1"/>
      <c r="E39056" s="41"/>
    </row>
    <row r="39057" spans="4:5" x14ac:dyDescent="0.2">
      <c r="D39057" s="1"/>
      <c r="E39057" s="41"/>
    </row>
    <row r="39058" spans="4:5" x14ac:dyDescent="0.2">
      <c r="D39058" s="1"/>
      <c r="E39058" s="41"/>
    </row>
    <row r="39059" spans="4:5" x14ac:dyDescent="0.2">
      <c r="D39059" s="1"/>
      <c r="E39059" s="41"/>
    </row>
    <row r="39060" spans="4:5" x14ac:dyDescent="0.2">
      <c r="D39060" s="1"/>
      <c r="E39060" s="41"/>
    </row>
    <row r="39061" spans="4:5" x14ac:dyDescent="0.2">
      <c r="D39061" s="1"/>
      <c r="E39061" s="41"/>
    </row>
    <row r="39062" spans="4:5" x14ac:dyDescent="0.2">
      <c r="D39062" s="1"/>
      <c r="E39062" s="41"/>
    </row>
    <row r="39063" spans="4:5" x14ac:dyDescent="0.2">
      <c r="D39063" s="1"/>
      <c r="E39063" s="41"/>
    </row>
    <row r="39064" spans="4:5" x14ac:dyDescent="0.2">
      <c r="D39064" s="1"/>
      <c r="E39064" s="41"/>
    </row>
    <row r="39065" spans="4:5" x14ac:dyDescent="0.2">
      <c r="D39065" s="1"/>
      <c r="E39065" s="41"/>
    </row>
    <row r="39066" spans="4:5" x14ac:dyDescent="0.2">
      <c r="D39066" s="1"/>
      <c r="E39066" s="41"/>
    </row>
    <row r="39067" spans="4:5" x14ac:dyDescent="0.2">
      <c r="D39067" s="1"/>
      <c r="E39067" s="41"/>
    </row>
    <row r="39068" spans="4:5" x14ac:dyDescent="0.2">
      <c r="D39068" s="1"/>
      <c r="E39068" s="41"/>
    </row>
    <row r="39069" spans="4:5" x14ac:dyDescent="0.2">
      <c r="D39069" s="1"/>
      <c r="E39069" s="41"/>
    </row>
    <row r="39070" spans="4:5" x14ac:dyDescent="0.2">
      <c r="D39070" s="1"/>
      <c r="E39070" s="41"/>
    </row>
    <row r="39071" spans="4:5" x14ac:dyDescent="0.2">
      <c r="D39071" s="1"/>
      <c r="E39071" s="41"/>
    </row>
    <row r="39072" spans="4:5" x14ac:dyDescent="0.2">
      <c r="D39072" s="1"/>
      <c r="E39072" s="41"/>
    </row>
    <row r="39073" spans="4:5" x14ac:dyDescent="0.2">
      <c r="D39073" s="1"/>
      <c r="E39073" s="41"/>
    </row>
    <row r="39074" spans="4:5" x14ac:dyDescent="0.2">
      <c r="D39074" s="1"/>
      <c r="E39074" s="41"/>
    </row>
    <row r="39075" spans="4:5" x14ac:dyDescent="0.2">
      <c r="D39075" s="1"/>
      <c r="E39075" s="41"/>
    </row>
    <row r="39076" spans="4:5" x14ac:dyDescent="0.2">
      <c r="D39076" s="1"/>
      <c r="E39076" s="41"/>
    </row>
    <row r="39077" spans="4:5" x14ac:dyDescent="0.2">
      <c r="D39077" s="1"/>
      <c r="E39077" s="41"/>
    </row>
    <row r="39078" spans="4:5" x14ac:dyDescent="0.2">
      <c r="D39078" s="1"/>
      <c r="E39078" s="41"/>
    </row>
    <row r="39079" spans="4:5" x14ac:dyDescent="0.2">
      <c r="D39079" s="1"/>
      <c r="E39079" s="41"/>
    </row>
    <row r="39080" spans="4:5" x14ac:dyDescent="0.2">
      <c r="D39080" s="1"/>
      <c r="E39080" s="41"/>
    </row>
    <row r="39081" spans="4:5" x14ac:dyDescent="0.2">
      <c r="D39081" s="1"/>
      <c r="E39081" s="41"/>
    </row>
    <row r="39082" spans="4:5" x14ac:dyDescent="0.2">
      <c r="D39082" s="1"/>
      <c r="E39082" s="41"/>
    </row>
    <row r="39083" spans="4:5" x14ac:dyDescent="0.2">
      <c r="D39083" s="1"/>
      <c r="E39083" s="41"/>
    </row>
    <row r="39084" spans="4:5" x14ac:dyDescent="0.2">
      <c r="D39084" s="1"/>
      <c r="E39084" s="41"/>
    </row>
    <row r="39085" spans="4:5" x14ac:dyDescent="0.2">
      <c r="D39085" s="1"/>
      <c r="E39085" s="41"/>
    </row>
    <row r="39086" spans="4:5" x14ac:dyDescent="0.2">
      <c r="D39086" s="1"/>
      <c r="E39086" s="41"/>
    </row>
    <row r="39087" spans="4:5" x14ac:dyDescent="0.2">
      <c r="D39087" s="1"/>
      <c r="E39087" s="41"/>
    </row>
    <row r="39088" spans="4:5" x14ac:dyDescent="0.2">
      <c r="D39088" s="1"/>
      <c r="E39088" s="41"/>
    </row>
    <row r="39089" spans="4:5" x14ac:dyDescent="0.2">
      <c r="D39089" s="1"/>
      <c r="E39089" s="41"/>
    </row>
    <row r="39090" spans="4:5" x14ac:dyDescent="0.2">
      <c r="D39090" s="1"/>
      <c r="E39090" s="41"/>
    </row>
    <row r="39091" spans="4:5" x14ac:dyDescent="0.2">
      <c r="D39091" s="1"/>
      <c r="E39091" s="41"/>
    </row>
    <row r="39092" spans="4:5" x14ac:dyDescent="0.2">
      <c r="D39092" s="1"/>
      <c r="E39092" s="41"/>
    </row>
    <row r="39093" spans="4:5" x14ac:dyDescent="0.2">
      <c r="D39093" s="1"/>
      <c r="E39093" s="41"/>
    </row>
    <row r="39094" spans="4:5" x14ac:dyDescent="0.2">
      <c r="D39094" s="1"/>
      <c r="E39094" s="41"/>
    </row>
    <row r="39095" spans="4:5" x14ac:dyDescent="0.2">
      <c r="D39095" s="1"/>
      <c r="E39095" s="41"/>
    </row>
    <row r="39096" spans="4:5" x14ac:dyDescent="0.2">
      <c r="D39096" s="1"/>
      <c r="E39096" s="41"/>
    </row>
    <row r="39097" spans="4:5" x14ac:dyDescent="0.2">
      <c r="D39097" s="1"/>
      <c r="E39097" s="41"/>
    </row>
    <row r="39098" spans="4:5" x14ac:dyDescent="0.2">
      <c r="D39098" s="1"/>
      <c r="E39098" s="41"/>
    </row>
    <row r="39099" spans="4:5" x14ac:dyDescent="0.2">
      <c r="D39099" s="1"/>
      <c r="E39099" s="41"/>
    </row>
    <row r="39100" spans="4:5" x14ac:dyDescent="0.2">
      <c r="D39100" s="1"/>
      <c r="E39100" s="41"/>
    </row>
    <row r="39101" spans="4:5" x14ac:dyDescent="0.2">
      <c r="D39101" s="1"/>
      <c r="E39101" s="41"/>
    </row>
    <row r="39102" spans="4:5" x14ac:dyDescent="0.2">
      <c r="D39102" s="1"/>
      <c r="E39102" s="41"/>
    </row>
    <row r="39103" spans="4:5" x14ac:dyDescent="0.2">
      <c r="D39103" s="1"/>
      <c r="E39103" s="41"/>
    </row>
    <row r="39104" spans="4:5" x14ac:dyDescent="0.2">
      <c r="D39104" s="1"/>
      <c r="E39104" s="41"/>
    </row>
    <row r="39105" spans="4:5" x14ac:dyDescent="0.2">
      <c r="D39105" s="1"/>
      <c r="E39105" s="41"/>
    </row>
    <row r="39106" spans="4:5" x14ac:dyDescent="0.2">
      <c r="D39106" s="1"/>
      <c r="E39106" s="41"/>
    </row>
    <row r="39107" spans="4:5" x14ac:dyDescent="0.2">
      <c r="D39107" s="1"/>
      <c r="E39107" s="41"/>
    </row>
    <row r="39108" spans="4:5" x14ac:dyDescent="0.2">
      <c r="D39108" s="1"/>
      <c r="E39108" s="41"/>
    </row>
    <row r="39109" spans="4:5" x14ac:dyDescent="0.2">
      <c r="D39109" s="1"/>
      <c r="E39109" s="41"/>
    </row>
    <row r="39110" spans="4:5" x14ac:dyDescent="0.2">
      <c r="D39110" s="1"/>
      <c r="E39110" s="41"/>
    </row>
    <row r="39111" spans="4:5" x14ac:dyDescent="0.2">
      <c r="D39111" s="1"/>
      <c r="E39111" s="41"/>
    </row>
    <row r="39112" spans="4:5" x14ac:dyDescent="0.2">
      <c r="D39112" s="1"/>
      <c r="E39112" s="41"/>
    </row>
    <row r="39113" spans="4:5" x14ac:dyDescent="0.2">
      <c r="D39113" s="1"/>
      <c r="E39113" s="41"/>
    </row>
    <row r="39114" spans="4:5" x14ac:dyDescent="0.2">
      <c r="D39114" s="1"/>
      <c r="E39114" s="41"/>
    </row>
    <row r="39115" spans="4:5" x14ac:dyDescent="0.2">
      <c r="D39115" s="1"/>
      <c r="E39115" s="41"/>
    </row>
    <row r="39116" spans="4:5" x14ac:dyDescent="0.2">
      <c r="D39116" s="1"/>
      <c r="E39116" s="41"/>
    </row>
    <row r="39117" spans="4:5" x14ac:dyDescent="0.2">
      <c r="D39117" s="1"/>
      <c r="E39117" s="41"/>
    </row>
    <row r="39118" spans="4:5" x14ac:dyDescent="0.2">
      <c r="D39118" s="1"/>
      <c r="E39118" s="41"/>
    </row>
    <row r="39119" spans="4:5" x14ac:dyDescent="0.2">
      <c r="D39119" s="1"/>
      <c r="E39119" s="41"/>
    </row>
    <row r="39120" spans="4:5" x14ac:dyDescent="0.2">
      <c r="D39120" s="1"/>
      <c r="E39120" s="41"/>
    </row>
    <row r="39121" spans="4:5" x14ac:dyDescent="0.2">
      <c r="D39121" s="1"/>
      <c r="E39121" s="41"/>
    </row>
    <row r="39122" spans="4:5" x14ac:dyDescent="0.2">
      <c r="D39122" s="1"/>
      <c r="E39122" s="41"/>
    </row>
    <row r="39123" spans="4:5" x14ac:dyDescent="0.2">
      <c r="D39123" s="1"/>
      <c r="E39123" s="41"/>
    </row>
    <row r="39124" spans="4:5" x14ac:dyDescent="0.2">
      <c r="D39124" s="1"/>
      <c r="E39124" s="41"/>
    </row>
    <row r="39125" spans="4:5" x14ac:dyDescent="0.2">
      <c r="D39125" s="1"/>
      <c r="E39125" s="41"/>
    </row>
    <row r="39126" spans="4:5" x14ac:dyDescent="0.2">
      <c r="D39126" s="1"/>
      <c r="E39126" s="41"/>
    </row>
    <row r="39127" spans="4:5" x14ac:dyDescent="0.2">
      <c r="D39127" s="1"/>
      <c r="E39127" s="41"/>
    </row>
    <row r="39128" spans="4:5" x14ac:dyDescent="0.2">
      <c r="D39128" s="1"/>
      <c r="E39128" s="41"/>
    </row>
    <row r="39129" spans="4:5" x14ac:dyDescent="0.2">
      <c r="D39129" s="1"/>
      <c r="E39129" s="41"/>
    </row>
    <row r="39130" spans="4:5" x14ac:dyDescent="0.2">
      <c r="D39130" s="1"/>
      <c r="E39130" s="41"/>
    </row>
    <row r="39131" spans="4:5" x14ac:dyDescent="0.2">
      <c r="D39131" s="1"/>
      <c r="E39131" s="41"/>
    </row>
    <row r="39132" spans="4:5" x14ac:dyDescent="0.2">
      <c r="D39132" s="1"/>
      <c r="E39132" s="41"/>
    </row>
    <row r="39133" spans="4:5" x14ac:dyDescent="0.2">
      <c r="D39133" s="1"/>
      <c r="E39133" s="41"/>
    </row>
    <row r="39134" spans="4:5" x14ac:dyDescent="0.2">
      <c r="D39134" s="1"/>
      <c r="E39134" s="41"/>
    </row>
    <row r="39135" spans="4:5" x14ac:dyDescent="0.2">
      <c r="D39135" s="1"/>
      <c r="E39135" s="41"/>
    </row>
    <row r="39136" spans="4:5" x14ac:dyDescent="0.2">
      <c r="D39136" s="1"/>
      <c r="E39136" s="41"/>
    </row>
    <row r="39137" spans="4:5" x14ac:dyDescent="0.2">
      <c r="D39137" s="1"/>
      <c r="E39137" s="41"/>
    </row>
    <row r="39138" spans="4:5" x14ac:dyDescent="0.2">
      <c r="D39138" s="1"/>
      <c r="E39138" s="41"/>
    </row>
    <row r="39139" spans="4:5" x14ac:dyDescent="0.2">
      <c r="D39139" s="1"/>
      <c r="E39139" s="41"/>
    </row>
    <row r="39140" spans="4:5" x14ac:dyDescent="0.2">
      <c r="D39140" s="1"/>
      <c r="E39140" s="41"/>
    </row>
    <row r="39141" spans="4:5" x14ac:dyDescent="0.2">
      <c r="D39141" s="1"/>
      <c r="E39141" s="41"/>
    </row>
    <row r="39142" spans="4:5" x14ac:dyDescent="0.2">
      <c r="D39142" s="1"/>
      <c r="E39142" s="41"/>
    </row>
    <row r="39143" spans="4:5" x14ac:dyDescent="0.2">
      <c r="D39143" s="1"/>
      <c r="E39143" s="41"/>
    </row>
    <row r="39144" spans="4:5" x14ac:dyDescent="0.2">
      <c r="D39144" s="1"/>
      <c r="E39144" s="41"/>
    </row>
    <row r="39145" spans="4:5" x14ac:dyDescent="0.2">
      <c r="D39145" s="1"/>
      <c r="E39145" s="41"/>
    </row>
    <row r="39146" spans="4:5" x14ac:dyDescent="0.2">
      <c r="D39146" s="1"/>
      <c r="E39146" s="41"/>
    </row>
    <row r="39147" spans="4:5" x14ac:dyDescent="0.2">
      <c r="D39147" s="1"/>
      <c r="E39147" s="41"/>
    </row>
    <row r="39148" spans="4:5" x14ac:dyDescent="0.2">
      <c r="D39148" s="1"/>
      <c r="E39148" s="41"/>
    </row>
    <row r="39149" spans="4:5" x14ac:dyDescent="0.2">
      <c r="D39149" s="1"/>
      <c r="E39149" s="41"/>
    </row>
    <row r="39150" spans="4:5" x14ac:dyDescent="0.2">
      <c r="D39150" s="1"/>
      <c r="E39150" s="41"/>
    </row>
    <row r="39151" spans="4:5" x14ac:dyDescent="0.2">
      <c r="D39151" s="1"/>
      <c r="E39151" s="41"/>
    </row>
    <row r="39152" spans="4:5" x14ac:dyDescent="0.2">
      <c r="D39152" s="1"/>
      <c r="E39152" s="41"/>
    </row>
    <row r="39153" spans="4:5" x14ac:dyDescent="0.2">
      <c r="D39153" s="1"/>
      <c r="E39153" s="41"/>
    </row>
    <row r="39154" spans="4:5" x14ac:dyDescent="0.2">
      <c r="D39154" s="1"/>
      <c r="E39154" s="41"/>
    </row>
    <row r="39155" spans="4:5" x14ac:dyDescent="0.2">
      <c r="D39155" s="1"/>
      <c r="E39155" s="41"/>
    </row>
    <row r="39156" spans="4:5" x14ac:dyDescent="0.2">
      <c r="D39156" s="1"/>
      <c r="E39156" s="41"/>
    </row>
    <row r="39157" spans="4:5" x14ac:dyDescent="0.2">
      <c r="D39157" s="1"/>
      <c r="E39157" s="41"/>
    </row>
    <row r="39158" spans="4:5" x14ac:dyDescent="0.2">
      <c r="D39158" s="1"/>
      <c r="E39158" s="41"/>
    </row>
    <row r="39159" spans="4:5" x14ac:dyDescent="0.2">
      <c r="D39159" s="1"/>
      <c r="E39159" s="41"/>
    </row>
    <row r="39160" spans="4:5" x14ac:dyDescent="0.2">
      <c r="D39160" s="1"/>
      <c r="E39160" s="41"/>
    </row>
    <row r="39161" spans="4:5" x14ac:dyDescent="0.2">
      <c r="D39161" s="1"/>
      <c r="E39161" s="41"/>
    </row>
    <row r="39162" spans="4:5" x14ac:dyDescent="0.2">
      <c r="D39162" s="1"/>
      <c r="E39162" s="41"/>
    </row>
    <row r="39163" spans="4:5" x14ac:dyDescent="0.2">
      <c r="D39163" s="1"/>
      <c r="E39163" s="41"/>
    </row>
    <row r="39164" spans="4:5" x14ac:dyDescent="0.2">
      <c r="D39164" s="1"/>
      <c r="E39164" s="41"/>
    </row>
    <row r="39165" spans="4:5" x14ac:dyDescent="0.2">
      <c r="D39165" s="1"/>
      <c r="E39165" s="41"/>
    </row>
    <row r="39166" spans="4:5" x14ac:dyDescent="0.2">
      <c r="D39166" s="1"/>
      <c r="E39166" s="41"/>
    </row>
    <row r="39167" spans="4:5" x14ac:dyDescent="0.2">
      <c r="D39167" s="1"/>
      <c r="E39167" s="41"/>
    </row>
    <row r="39168" spans="4:5" x14ac:dyDescent="0.2">
      <c r="D39168" s="1"/>
      <c r="E39168" s="41"/>
    </row>
    <row r="39169" spans="4:5" x14ac:dyDescent="0.2">
      <c r="D39169" s="1"/>
      <c r="E39169" s="41"/>
    </row>
    <row r="39170" spans="4:5" x14ac:dyDescent="0.2">
      <c r="D39170" s="1"/>
      <c r="E39170" s="41"/>
    </row>
    <row r="39171" spans="4:5" x14ac:dyDescent="0.2">
      <c r="D39171" s="1"/>
      <c r="E39171" s="41"/>
    </row>
    <row r="39172" spans="4:5" x14ac:dyDescent="0.2">
      <c r="D39172" s="1"/>
      <c r="E39172" s="41"/>
    </row>
    <row r="39173" spans="4:5" x14ac:dyDescent="0.2">
      <c r="D39173" s="1"/>
      <c r="E39173" s="41"/>
    </row>
    <row r="39174" spans="4:5" x14ac:dyDescent="0.2">
      <c r="D39174" s="1"/>
      <c r="E39174" s="41"/>
    </row>
    <row r="39175" spans="4:5" x14ac:dyDescent="0.2">
      <c r="D39175" s="1"/>
      <c r="E39175" s="41"/>
    </row>
    <row r="39176" spans="4:5" x14ac:dyDescent="0.2">
      <c r="D39176" s="1"/>
      <c r="E39176" s="41"/>
    </row>
    <row r="39177" spans="4:5" x14ac:dyDescent="0.2">
      <c r="D39177" s="1"/>
      <c r="E39177" s="41"/>
    </row>
    <row r="39178" spans="4:5" x14ac:dyDescent="0.2">
      <c r="D39178" s="1"/>
      <c r="E39178" s="41"/>
    </row>
    <row r="39179" spans="4:5" x14ac:dyDescent="0.2">
      <c r="D39179" s="1"/>
      <c r="E39179" s="41"/>
    </row>
    <row r="39180" spans="4:5" x14ac:dyDescent="0.2">
      <c r="D39180" s="1"/>
      <c r="E39180" s="41"/>
    </row>
    <row r="39181" spans="4:5" x14ac:dyDescent="0.2">
      <c r="D39181" s="1"/>
      <c r="E39181" s="41"/>
    </row>
    <row r="39182" spans="4:5" x14ac:dyDescent="0.2">
      <c r="D39182" s="1"/>
      <c r="E39182" s="41"/>
    </row>
    <row r="39183" spans="4:5" x14ac:dyDescent="0.2">
      <c r="D39183" s="1"/>
      <c r="E39183" s="41"/>
    </row>
    <row r="39184" spans="4:5" x14ac:dyDescent="0.2">
      <c r="D39184" s="1"/>
      <c r="E39184" s="41"/>
    </row>
    <row r="39185" spans="4:5" x14ac:dyDescent="0.2">
      <c r="D39185" s="1"/>
      <c r="E39185" s="41"/>
    </row>
    <row r="39186" spans="4:5" x14ac:dyDescent="0.2">
      <c r="D39186" s="1"/>
      <c r="E39186" s="41"/>
    </row>
    <row r="39187" spans="4:5" x14ac:dyDescent="0.2">
      <c r="D39187" s="1"/>
      <c r="E39187" s="41"/>
    </row>
    <row r="39188" spans="4:5" x14ac:dyDescent="0.2">
      <c r="D39188" s="1"/>
      <c r="E39188" s="41"/>
    </row>
    <row r="39189" spans="4:5" x14ac:dyDescent="0.2">
      <c r="D39189" s="1"/>
      <c r="E39189" s="41"/>
    </row>
    <row r="39190" spans="4:5" x14ac:dyDescent="0.2">
      <c r="D39190" s="1"/>
      <c r="E39190" s="41"/>
    </row>
    <row r="39191" spans="4:5" x14ac:dyDescent="0.2">
      <c r="D39191" s="1"/>
      <c r="E39191" s="41"/>
    </row>
    <row r="39192" spans="4:5" x14ac:dyDescent="0.2">
      <c r="D39192" s="1"/>
      <c r="E39192" s="41"/>
    </row>
    <row r="39193" spans="4:5" x14ac:dyDescent="0.2">
      <c r="D39193" s="1"/>
      <c r="E39193" s="41"/>
    </row>
    <row r="39194" spans="4:5" x14ac:dyDescent="0.2">
      <c r="D39194" s="1"/>
      <c r="E39194" s="41"/>
    </row>
    <row r="39195" spans="4:5" x14ac:dyDescent="0.2">
      <c r="D39195" s="1"/>
      <c r="E39195" s="41"/>
    </row>
    <row r="39196" spans="4:5" x14ac:dyDescent="0.2">
      <c r="D39196" s="1"/>
      <c r="E39196" s="41"/>
    </row>
    <row r="39197" spans="4:5" x14ac:dyDescent="0.2">
      <c r="D39197" s="1"/>
      <c r="E39197" s="41"/>
    </row>
    <row r="39198" spans="4:5" x14ac:dyDescent="0.2">
      <c r="D39198" s="1"/>
      <c r="E39198" s="41"/>
    </row>
    <row r="39199" spans="4:5" x14ac:dyDescent="0.2">
      <c r="D39199" s="1"/>
      <c r="E39199" s="41"/>
    </row>
    <row r="39200" spans="4:5" x14ac:dyDescent="0.2">
      <c r="D39200" s="1"/>
      <c r="E39200" s="41"/>
    </row>
    <row r="39201" spans="4:5" x14ac:dyDescent="0.2">
      <c r="D39201" s="1"/>
      <c r="E39201" s="41"/>
    </row>
    <row r="39202" spans="4:5" x14ac:dyDescent="0.2">
      <c r="D39202" s="1"/>
      <c r="E39202" s="41"/>
    </row>
    <row r="39203" spans="4:5" x14ac:dyDescent="0.2">
      <c r="D39203" s="1"/>
      <c r="E39203" s="41"/>
    </row>
    <row r="39204" spans="4:5" x14ac:dyDescent="0.2">
      <c r="D39204" s="1"/>
      <c r="E39204" s="41"/>
    </row>
    <row r="39205" spans="4:5" x14ac:dyDescent="0.2">
      <c r="D39205" s="1"/>
      <c r="E39205" s="41"/>
    </row>
    <row r="39206" spans="4:5" x14ac:dyDescent="0.2">
      <c r="D39206" s="1"/>
      <c r="E39206" s="41"/>
    </row>
    <row r="39207" spans="4:5" x14ac:dyDescent="0.2">
      <c r="D39207" s="1"/>
      <c r="E39207" s="41"/>
    </row>
    <row r="39208" spans="4:5" x14ac:dyDescent="0.2">
      <c r="D39208" s="1"/>
      <c r="E39208" s="41"/>
    </row>
    <row r="39209" spans="4:5" x14ac:dyDescent="0.2">
      <c r="D39209" s="1"/>
      <c r="E39209" s="41"/>
    </row>
    <row r="39210" spans="4:5" x14ac:dyDescent="0.2">
      <c r="D39210" s="1"/>
      <c r="E39210" s="41"/>
    </row>
    <row r="39211" spans="4:5" x14ac:dyDescent="0.2">
      <c r="D39211" s="1"/>
      <c r="E39211" s="41"/>
    </row>
    <row r="39212" spans="4:5" x14ac:dyDescent="0.2">
      <c r="D39212" s="1"/>
      <c r="E39212" s="41"/>
    </row>
    <row r="39213" spans="4:5" x14ac:dyDescent="0.2">
      <c r="D39213" s="1"/>
      <c r="E39213" s="41"/>
    </row>
    <row r="39214" spans="4:5" x14ac:dyDescent="0.2">
      <c r="D39214" s="1"/>
      <c r="E39214" s="41"/>
    </row>
    <row r="39215" spans="4:5" x14ac:dyDescent="0.2">
      <c r="D39215" s="1"/>
      <c r="E39215" s="41"/>
    </row>
    <row r="39216" spans="4:5" x14ac:dyDescent="0.2">
      <c r="D39216" s="1"/>
      <c r="E39216" s="41"/>
    </row>
    <row r="39217" spans="4:5" x14ac:dyDescent="0.2">
      <c r="D39217" s="1"/>
      <c r="E39217" s="41"/>
    </row>
    <row r="39218" spans="4:5" x14ac:dyDescent="0.2">
      <c r="D39218" s="1"/>
      <c r="E39218" s="41"/>
    </row>
    <row r="39219" spans="4:5" x14ac:dyDescent="0.2">
      <c r="D39219" s="1"/>
      <c r="E39219" s="41"/>
    </row>
    <row r="39220" spans="4:5" x14ac:dyDescent="0.2">
      <c r="D39220" s="1"/>
      <c r="E39220" s="41"/>
    </row>
    <row r="39221" spans="4:5" x14ac:dyDescent="0.2">
      <c r="D39221" s="1"/>
      <c r="E39221" s="41"/>
    </row>
    <row r="39222" spans="4:5" x14ac:dyDescent="0.2">
      <c r="D39222" s="1"/>
      <c r="E39222" s="41"/>
    </row>
    <row r="39223" spans="4:5" x14ac:dyDescent="0.2">
      <c r="D39223" s="1"/>
      <c r="E39223" s="41"/>
    </row>
    <row r="39224" spans="4:5" x14ac:dyDescent="0.2">
      <c r="D39224" s="1"/>
      <c r="E39224" s="41"/>
    </row>
    <row r="39225" spans="4:5" x14ac:dyDescent="0.2">
      <c r="D39225" s="1"/>
      <c r="E39225" s="41"/>
    </row>
    <row r="39226" spans="4:5" x14ac:dyDescent="0.2">
      <c r="D39226" s="1"/>
      <c r="E39226" s="41"/>
    </row>
    <row r="39227" spans="4:5" x14ac:dyDescent="0.2">
      <c r="D39227" s="1"/>
      <c r="E39227" s="41"/>
    </row>
    <row r="39228" spans="4:5" x14ac:dyDescent="0.2">
      <c r="D39228" s="1"/>
      <c r="E39228" s="41"/>
    </row>
    <row r="39229" spans="4:5" x14ac:dyDescent="0.2">
      <c r="D39229" s="1"/>
      <c r="E39229" s="41"/>
    </row>
    <row r="39230" spans="4:5" x14ac:dyDescent="0.2">
      <c r="D39230" s="1"/>
      <c r="E39230" s="41"/>
    </row>
    <row r="39231" spans="4:5" x14ac:dyDescent="0.2">
      <c r="D39231" s="1"/>
      <c r="E39231" s="41"/>
    </row>
    <row r="39232" spans="4:5" x14ac:dyDescent="0.2">
      <c r="D39232" s="1"/>
      <c r="E39232" s="41"/>
    </row>
    <row r="39233" spans="4:5" x14ac:dyDescent="0.2">
      <c r="D39233" s="1"/>
      <c r="E39233" s="41"/>
    </row>
    <row r="39234" spans="4:5" x14ac:dyDescent="0.2">
      <c r="D39234" s="1"/>
      <c r="E39234" s="41"/>
    </row>
    <row r="39235" spans="4:5" x14ac:dyDescent="0.2">
      <c r="D39235" s="1"/>
      <c r="E39235" s="41"/>
    </row>
    <row r="39236" spans="4:5" x14ac:dyDescent="0.2">
      <c r="D39236" s="1"/>
      <c r="E39236" s="41"/>
    </row>
    <row r="39237" spans="4:5" x14ac:dyDescent="0.2">
      <c r="D39237" s="1"/>
      <c r="E39237" s="41"/>
    </row>
    <row r="39238" spans="4:5" x14ac:dyDescent="0.2">
      <c r="D39238" s="1"/>
      <c r="E39238" s="41"/>
    </row>
    <row r="39239" spans="4:5" x14ac:dyDescent="0.2">
      <c r="D39239" s="1"/>
      <c r="E39239" s="41"/>
    </row>
    <row r="39240" spans="4:5" x14ac:dyDescent="0.2">
      <c r="D39240" s="1"/>
      <c r="E39240" s="41"/>
    </row>
    <row r="39241" spans="4:5" x14ac:dyDescent="0.2">
      <c r="D39241" s="1"/>
      <c r="E39241" s="41"/>
    </row>
    <row r="39242" spans="4:5" x14ac:dyDescent="0.2">
      <c r="D39242" s="1"/>
      <c r="E39242" s="41"/>
    </row>
    <row r="39243" spans="4:5" x14ac:dyDescent="0.2">
      <c r="D39243" s="1"/>
      <c r="E39243" s="41"/>
    </row>
    <row r="39244" spans="4:5" x14ac:dyDescent="0.2">
      <c r="D39244" s="1"/>
      <c r="E39244" s="41"/>
    </row>
    <row r="39245" spans="4:5" x14ac:dyDescent="0.2">
      <c r="D39245" s="1"/>
      <c r="E39245" s="41"/>
    </row>
    <row r="39246" spans="4:5" x14ac:dyDescent="0.2">
      <c r="D39246" s="1"/>
      <c r="E39246" s="41"/>
    </row>
    <row r="39247" spans="4:5" x14ac:dyDescent="0.2">
      <c r="D39247" s="1"/>
      <c r="E39247" s="41"/>
    </row>
    <row r="39248" spans="4:5" x14ac:dyDescent="0.2">
      <c r="D39248" s="1"/>
      <c r="E39248" s="41"/>
    </row>
    <row r="39249" spans="4:5" x14ac:dyDescent="0.2">
      <c r="D39249" s="1"/>
      <c r="E39249" s="41"/>
    </row>
    <row r="39250" spans="4:5" x14ac:dyDescent="0.2">
      <c r="D39250" s="1"/>
      <c r="E39250" s="41"/>
    </row>
    <row r="39251" spans="4:5" x14ac:dyDescent="0.2">
      <c r="D39251" s="1"/>
      <c r="E39251" s="41"/>
    </row>
    <row r="39252" spans="4:5" x14ac:dyDescent="0.2">
      <c r="D39252" s="1"/>
      <c r="E39252" s="41"/>
    </row>
    <row r="39253" spans="4:5" x14ac:dyDescent="0.2">
      <c r="D39253" s="1"/>
      <c r="E39253" s="41"/>
    </row>
    <row r="39254" spans="4:5" x14ac:dyDescent="0.2">
      <c r="D39254" s="1"/>
      <c r="E39254" s="41"/>
    </row>
    <row r="39255" spans="4:5" x14ac:dyDescent="0.2">
      <c r="D39255" s="1"/>
      <c r="E39255" s="41"/>
    </row>
    <row r="39256" spans="4:5" x14ac:dyDescent="0.2">
      <c r="D39256" s="1"/>
      <c r="E39256" s="41"/>
    </row>
    <row r="39257" spans="4:5" x14ac:dyDescent="0.2">
      <c r="D39257" s="1"/>
      <c r="E39257" s="41"/>
    </row>
    <row r="39258" spans="4:5" x14ac:dyDescent="0.2">
      <c r="D39258" s="1"/>
      <c r="E39258" s="41"/>
    </row>
    <row r="39259" spans="4:5" x14ac:dyDescent="0.2">
      <c r="D39259" s="1"/>
      <c r="E39259" s="41"/>
    </row>
    <row r="39260" spans="4:5" x14ac:dyDescent="0.2">
      <c r="D39260" s="1"/>
      <c r="E39260" s="41"/>
    </row>
    <row r="39261" spans="4:5" x14ac:dyDescent="0.2">
      <c r="D39261" s="1"/>
      <c r="E39261" s="41"/>
    </row>
    <row r="39262" spans="4:5" x14ac:dyDescent="0.2">
      <c r="D39262" s="1"/>
      <c r="E39262" s="41"/>
    </row>
    <row r="39263" spans="4:5" x14ac:dyDescent="0.2">
      <c r="D39263" s="1"/>
      <c r="E39263" s="41"/>
    </row>
    <row r="39264" spans="4:5" x14ac:dyDescent="0.2">
      <c r="D39264" s="1"/>
      <c r="E39264" s="41"/>
    </row>
    <row r="39265" spans="4:5" x14ac:dyDescent="0.2">
      <c r="D39265" s="1"/>
      <c r="E39265" s="41"/>
    </row>
    <row r="39266" spans="4:5" x14ac:dyDescent="0.2">
      <c r="D39266" s="1"/>
      <c r="E39266" s="41"/>
    </row>
    <row r="39267" spans="4:5" x14ac:dyDescent="0.2">
      <c r="D39267" s="1"/>
      <c r="E39267" s="41"/>
    </row>
    <row r="39268" spans="4:5" x14ac:dyDescent="0.2">
      <c r="D39268" s="1"/>
      <c r="E39268" s="41"/>
    </row>
    <row r="39269" spans="4:5" x14ac:dyDescent="0.2">
      <c r="D39269" s="1"/>
      <c r="E39269" s="41"/>
    </row>
    <row r="39270" spans="4:5" x14ac:dyDescent="0.2">
      <c r="D39270" s="1"/>
      <c r="E39270" s="41"/>
    </row>
    <row r="39271" spans="4:5" x14ac:dyDescent="0.2">
      <c r="D39271" s="1"/>
      <c r="E39271" s="41"/>
    </row>
    <row r="39272" spans="4:5" x14ac:dyDescent="0.2">
      <c r="D39272" s="1"/>
      <c r="E39272" s="41"/>
    </row>
    <row r="39273" spans="4:5" x14ac:dyDescent="0.2">
      <c r="D39273" s="1"/>
      <c r="E39273" s="41"/>
    </row>
    <row r="39274" spans="4:5" x14ac:dyDescent="0.2">
      <c r="D39274" s="1"/>
      <c r="E39274" s="41"/>
    </row>
    <row r="39275" spans="4:5" x14ac:dyDescent="0.2">
      <c r="D39275" s="1"/>
      <c r="E39275" s="41"/>
    </row>
    <row r="39276" spans="4:5" x14ac:dyDescent="0.2">
      <c r="D39276" s="1"/>
      <c r="E39276" s="41"/>
    </row>
    <row r="39277" spans="4:5" x14ac:dyDescent="0.2">
      <c r="D39277" s="1"/>
      <c r="E39277" s="41"/>
    </row>
    <row r="39278" spans="4:5" x14ac:dyDescent="0.2">
      <c r="D39278" s="1"/>
      <c r="E39278" s="41"/>
    </row>
    <row r="39279" spans="4:5" x14ac:dyDescent="0.2">
      <c r="D39279" s="1"/>
      <c r="E39279" s="41"/>
    </row>
    <row r="39280" spans="4:5" x14ac:dyDescent="0.2">
      <c r="D39280" s="1"/>
      <c r="E39280" s="41"/>
    </row>
    <row r="39281" spans="4:5" x14ac:dyDescent="0.2">
      <c r="D39281" s="1"/>
      <c r="E39281" s="41"/>
    </row>
    <row r="39282" spans="4:5" x14ac:dyDescent="0.2">
      <c r="D39282" s="1"/>
      <c r="E39282" s="41"/>
    </row>
    <row r="39283" spans="4:5" x14ac:dyDescent="0.2">
      <c r="D39283" s="1"/>
      <c r="E39283" s="41"/>
    </row>
    <row r="39284" spans="4:5" x14ac:dyDescent="0.2">
      <c r="D39284" s="1"/>
      <c r="E39284" s="41"/>
    </row>
    <row r="39285" spans="4:5" x14ac:dyDescent="0.2">
      <c r="D39285" s="1"/>
      <c r="E39285" s="41"/>
    </row>
    <row r="39286" spans="4:5" x14ac:dyDescent="0.2">
      <c r="D39286" s="1"/>
      <c r="E39286" s="41"/>
    </row>
    <row r="39287" spans="4:5" x14ac:dyDescent="0.2">
      <c r="D39287" s="1"/>
      <c r="E39287" s="41"/>
    </row>
    <row r="39288" spans="4:5" x14ac:dyDescent="0.2">
      <c r="D39288" s="1"/>
      <c r="E39288" s="41"/>
    </row>
    <row r="39289" spans="4:5" x14ac:dyDescent="0.2">
      <c r="D39289" s="1"/>
      <c r="E39289" s="41"/>
    </row>
    <row r="39290" spans="4:5" x14ac:dyDescent="0.2">
      <c r="D39290" s="1"/>
      <c r="E39290" s="41"/>
    </row>
    <row r="39291" spans="4:5" x14ac:dyDescent="0.2">
      <c r="D39291" s="1"/>
      <c r="E39291" s="41"/>
    </row>
    <row r="39292" spans="4:5" x14ac:dyDescent="0.2">
      <c r="D39292" s="1"/>
      <c r="E39292" s="41"/>
    </row>
    <row r="39293" spans="4:5" x14ac:dyDescent="0.2">
      <c r="D39293" s="1"/>
      <c r="E39293" s="41"/>
    </row>
    <row r="39294" spans="4:5" x14ac:dyDescent="0.2">
      <c r="D39294" s="1"/>
      <c r="E39294" s="41"/>
    </row>
    <row r="39295" spans="4:5" x14ac:dyDescent="0.2">
      <c r="D39295" s="1"/>
      <c r="E39295" s="41"/>
    </row>
    <row r="39296" spans="4:5" x14ac:dyDescent="0.2">
      <c r="D39296" s="1"/>
      <c r="E39296" s="41"/>
    </row>
    <row r="39297" spans="4:5" x14ac:dyDescent="0.2">
      <c r="D39297" s="1"/>
      <c r="E39297" s="41"/>
    </row>
    <row r="39298" spans="4:5" x14ac:dyDescent="0.2">
      <c r="D39298" s="1"/>
      <c r="E39298" s="41"/>
    </row>
    <row r="39299" spans="4:5" x14ac:dyDescent="0.2">
      <c r="D39299" s="1"/>
      <c r="E39299" s="41"/>
    </row>
    <row r="39300" spans="4:5" x14ac:dyDescent="0.2">
      <c r="D39300" s="1"/>
      <c r="E39300" s="41"/>
    </row>
    <row r="39301" spans="4:5" x14ac:dyDescent="0.2">
      <c r="D39301" s="1"/>
      <c r="E39301" s="41"/>
    </row>
    <row r="39302" spans="4:5" x14ac:dyDescent="0.2">
      <c r="D39302" s="1"/>
      <c r="E39302" s="41"/>
    </row>
    <row r="39303" spans="4:5" x14ac:dyDescent="0.2">
      <c r="D39303" s="1"/>
      <c r="E39303" s="41"/>
    </row>
    <row r="39304" spans="4:5" x14ac:dyDescent="0.2">
      <c r="D39304" s="1"/>
      <c r="E39304" s="41"/>
    </row>
    <row r="39305" spans="4:5" x14ac:dyDescent="0.2">
      <c r="D39305" s="1"/>
      <c r="E39305" s="41"/>
    </row>
    <row r="39306" spans="4:5" x14ac:dyDescent="0.2">
      <c r="D39306" s="1"/>
      <c r="E39306" s="41"/>
    </row>
    <row r="39307" spans="4:5" x14ac:dyDescent="0.2">
      <c r="D39307" s="1"/>
      <c r="E39307" s="41"/>
    </row>
    <row r="39308" spans="4:5" x14ac:dyDescent="0.2">
      <c r="D39308" s="1"/>
      <c r="E39308" s="41"/>
    </row>
    <row r="39309" spans="4:5" x14ac:dyDescent="0.2">
      <c r="D39309" s="1"/>
      <c r="E39309" s="41"/>
    </row>
    <row r="39310" spans="4:5" x14ac:dyDescent="0.2">
      <c r="D39310" s="1"/>
      <c r="E39310" s="41"/>
    </row>
    <row r="39311" spans="4:5" x14ac:dyDescent="0.2">
      <c r="D39311" s="1"/>
      <c r="E39311" s="41"/>
    </row>
    <row r="39312" spans="4:5" x14ac:dyDescent="0.2">
      <c r="D39312" s="1"/>
      <c r="E39312" s="41"/>
    </row>
    <row r="39313" spans="4:5" x14ac:dyDescent="0.2">
      <c r="D39313" s="1"/>
      <c r="E39313" s="41"/>
    </row>
    <row r="39314" spans="4:5" x14ac:dyDescent="0.2">
      <c r="D39314" s="1"/>
      <c r="E39314" s="41"/>
    </row>
    <row r="39315" spans="4:5" x14ac:dyDescent="0.2">
      <c r="D39315" s="1"/>
      <c r="E39315" s="41"/>
    </row>
    <row r="39316" spans="4:5" x14ac:dyDescent="0.2">
      <c r="D39316" s="1"/>
      <c r="E39316" s="41"/>
    </row>
    <row r="39317" spans="4:5" x14ac:dyDescent="0.2">
      <c r="D39317" s="1"/>
      <c r="E39317" s="41"/>
    </row>
    <row r="39318" spans="4:5" x14ac:dyDescent="0.2">
      <c r="D39318" s="1"/>
      <c r="E39318" s="41"/>
    </row>
    <row r="39319" spans="4:5" x14ac:dyDescent="0.2">
      <c r="D39319" s="1"/>
      <c r="E39319" s="41"/>
    </row>
    <row r="39320" spans="4:5" x14ac:dyDescent="0.2">
      <c r="D39320" s="1"/>
      <c r="E39320" s="41"/>
    </row>
    <row r="39321" spans="4:5" x14ac:dyDescent="0.2">
      <c r="D39321" s="1"/>
      <c r="E39321" s="41"/>
    </row>
    <row r="39322" spans="4:5" x14ac:dyDescent="0.2">
      <c r="D39322" s="1"/>
      <c r="E39322" s="41"/>
    </row>
    <row r="39323" spans="4:5" x14ac:dyDescent="0.2">
      <c r="D39323" s="1"/>
      <c r="E39323" s="41"/>
    </row>
    <row r="39324" spans="4:5" x14ac:dyDescent="0.2">
      <c r="D39324" s="1"/>
      <c r="E39324" s="41"/>
    </row>
    <row r="39325" spans="4:5" x14ac:dyDescent="0.2">
      <c r="D39325" s="1"/>
      <c r="E39325" s="41"/>
    </row>
    <row r="39326" spans="4:5" x14ac:dyDescent="0.2">
      <c r="D39326" s="1"/>
      <c r="E39326" s="41"/>
    </row>
    <row r="39327" spans="4:5" x14ac:dyDescent="0.2">
      <c r="D39327" s="1"/>
      <c r="E39327" s="41"/>
    </row>
    <row r="39328" spans="4:5" x14ac:dyDescent="0.2">
      <c r="D39328" s="1"/>
      <c r="E39328" s="41"/>
    </row>
    <row r="39329" spans="4:5" x14ac:dyDescent="0.2">
      <c r="D39329" s="1"/>
      <c r="E39329" s="41"/>
    </row>
    <row r="39330" spans="4:5" x14ac:dyDescent="0.2">
      <c r="D39330" s="1"/>
      <c r="E39330" s="41"/>
    </row>
    <row r="39331" spans="4:5" x14ac:dyDescent="0.2">
      <c r="D39331" s="1"/>
      <c r="E39331" s="41"/>
    </row>
    <row r="39332" spans="4:5" x14ac:dyDescent="0.2">
      <c r="D39332" s="1"/>
      <c r="E39332" s="41"/>
    </row>
    <row r="39333" spans="4:5" x14ac:dyDescent="0.2">
      <c r="D39333" s="1"/>
      <c r="E39333" s="41"/>
    </row>
    <row r="39334" spans="4:5" x14ac:dyDescent="0.2">
      <c r="D39334" s="1"/>
      <c r="E39334" s="41"/>
    </row>
    <row r="39335" spans="4:5" x14ac:dyDescent="0.2">
      <c r="D39335" s="1"/>
      <c r="E39335" s="41"/>
    </row>
    <row r="39336" spans="4:5" x14ac:dyDescent="0.2">
      <c r="D39336" s="1"/>
      <c r="E39336" s="41"/>
    </row>
    <row r="39337" spans="4:5" x14ac:dyDescent="0.2">
      <c r="D39337" s="1"/>
      <c r="E39337" s="41"/>
    </row>
    <row r="39338" spans="4:5" x14ac:dyDescent="0.2">
      <c r="D39338" s="1"/>
      <c r="E39338" s="41"/>
    </row>
    <row r="39339" spans="4:5" x14ac:dyDescent="0.2">
      <c r="D39339" s="1"/>
      <c r="E39339" s="41"/>
    </row>
    <row r="39340" spans="4:5" x14ac:dyDescent="0.2">
      <c r="D39340" s="1"/>
      <c r="E39340" s="41"/>
    </row>
    <row r="39341" spans="4:5" x14ac:dyDescent="0.2">
      <c r="D39341" s="1"/>
      <c r="E39341" s="41"/>
    </row>
    <row r="39342" spans="4:5" x14ac:dyDescent="0.2">
      <c r="D39342" s="1"/>
      <c r="E39342" s="41"/>
    </row>
    <row r="39343" spans="4:5" x14ac:dyDescent="0.2">
      <c r="D39343" s="1"/>
      <c r="E39343" s="41"/>
    </row>
    <row r="39344" spans="4:5" x14ac:dyDescent="0.2">
      <c r="D39344" s="1"/>
      <c r="E39344" s="41"/>
    </row>
    <row r="39345" spans="4:5" x14ac:dyDescent="0.2">
      <c r="D39345" s="1"/>
      <c r="E39345" s="41"/>
    </row>
    <row r="39346" spans="4:5" x14ac:dyDescent="0.2">
      <c r="D39346" s="1"/>
      <c r="E39346" s="41"/>
    </row>
    <row r="39347" spans="4:5" x14ac:dyDescent="0.2">
      <c r="D39347" s="1"/>
      <c r="E39347" s="41"/>
    </row>
    <row r="39348" spans="4:5" x14ac:dyDescent="0.2">
      <c r="D39348" s="1"/>
      <c r="E39348" s="41"/>
    </row>
    <row r="39349" spans="4:5" x14ac:dyDescent="0.2">
      <c r="D39349" s="1"/>
      <c r="E39349" s="41"/>
    </row>
    <row r="39350" spans="4:5" x14ac:dyDescent="0.2">
      <c r="D39350" s="1"/>
      <c r="E39350" s="41"/>
    </row>
    <row r="39351" spans="4:5" x14ac:dyDescent="0.2">
      <c r="D39351" s="1"/>
      <c r="E39351" s="41"/>
    </row>
    <row r="39352" spans="4:5" x14ac:dyDescent="0.2">
      <c r="D39352" s="1"/>
      <c r="E39352" s="41"/>
    </row>
    <row r="39353" spans="4:5" x14ac:dyDescent="0.2">
      <c r="D39353" s="1"/>
      <c r="E39353" s="41"/>
    </row>
    <row r="39354" spans="4:5" x14ac:dyDescent="0.2">
      <c r="D39354" s="1"/>
      <c r="E39354" s="41"/>
    </row>
    <row r="39355" spans="4:5" x14ac:dyDescent="0.2">
      <c r="D39355" s="1"/>
      <c r="E39355" s="41"/>
    </row>
    <row r="39356" spans="4:5" x14ac:dyDescent="0.2">
      <c r="D39356" s="1"/>
      <c r="E39356" s="41"/>
    </row>
    <row r="39357" spans="4:5" x14ac:dyDescent="0.2">
      <c r="D39357" s="1"/>
      <c r="E39357" s="41"/>
    </row>
    <row r="39358" spans="4:5" x14ac:dyDescent="0.2">
      <c r="D39358" s="1"/>
      <c r="E39358" s="41"/>
    </row>
    <row r="39359" spans="4:5" x14ac:dyDescent="0.2">
      <c r="D39359" s="1"/>
      <c r="E39359" s="41"/>
    </row>
    <row r="39360" spans="4:5" x14ac:dyDescent="0.2">
      <c r="D39360" s="1"/>
      <c r="E39360" s="41"/>
    </row>
    <row r="39361" spans="4:5" x14ac:dyDescent="0.2">
      <c r="D39361" s="1"/>
      <c r="E39361" s="41"/>
    </row>
    <row r="39362" spans="4:5" x14ac:dyDescent="0.2">
      <c r="D39362" s="1"/>
      <c r="E39362" s="41"/>
    </row>
    <row r="39363" spans="4:5" x14ac:dyDescent="0.2">
      <c r="D39363" s="1"/>
      <c r="E39363" s="41"/>
    </row>
    <row r="39364" spans="4:5" x14ac:dyDescent="0.2">
      <c r="D39364" s="1"/>
      <c r="E39364" s="41"/>
    </row>
    <row r="39365" spans="4:5" x14ac:dyDescent="0.2">
      <c r="D39365" s="1"/>
      <c r="E39365" s="41"/>
    </row>
    <row r="39366" spans="4:5" x14ac:dyDescent="0.2">
      <c r="D39366" s="1"/>
      <c r="E39366" s="41"/>
    </row>
    <row r="39367" spans="4:5" x14ac:dyDescent="0.2">
      <c r="D39367" s="1"/>
      <c r="E39367" s="41"/>
    </row>
    <row r="39368" spans="4:5" x14ac:dyDescent="0.2">
      <c r="D39368" s="1"/>
      <c r="E39368" s="41"/>
    </row>
    <row r="39369" spans="4:5" x14ac:dyDescent="0.2">
      <c r="D39369" s="1"/>
      <c r="E39369" s="41"/>
    </row>
    <row r="39370" spans="4:5" x14ac:dyDescent="0.2">
      <c r="D39370" s="1"/>
      <c r="E39370" s="41"/>
    </row>
    <row r="39371" spans="4:5" x14ac:dyDescent="0.2">
      <c r="D39371" s="1"/>
      <c r="E39371" s="41"/>
    </row>
    <row r="39372" spans="4:5" x14ac:dyDescent="0.2">
      <c r="D39372" s="1"/>
      <c r="E39372" s="41"/>
    </row>
    <row r="39373" spans="4:5" x14ac:dyDescent="0.2">
      <c r="D39373" s="1"/>
      <c r="E39373" s="41"/>
    </row>
    <row r="39374" spans="4:5" x14ac:dyDescent="0.2">
      <c r="D39374" s="1"/>
      <c r="E39374" s="41"/>
    </row>
    <row r="39375" spans="4:5" x14ac:dyDescent="0.2">
      <c r="D39375" s="1"/>
      <c r="E39375" s="41"/>
    </row>
    <row r="39376" spans="4:5" x14ac:dyDescent="0.2">
      <c r="D39376" s="1"/>
      <c r="E39376" s="41"/>
    </row>
    <row r="39377" spans="4:5" x14ac:dyDescent="0.2">
      <c r="D39377" s="1"/>
      <c r="E39377" s="41"/>
    </row>
    <row r="39378" spans="4:5" x14ac:dyDescent="0.2">
      <c r="D39378" s="1"/>
      <c r="E39378" s="41"/>
    </row>
    <row r="39379" spans="4:5" x14ac:dyDescent="0.2">
      <c r="D39379" s="1"/>
      <c r="E39379" s="41"/>
    </row>
    <row r="39380" spans="4:5" x14ac:dyDescent="0.2">
      <c r="D39380" s="1"/>
      <c r="E39380" s="41"/>
    </row>
    <row r="39381" spans="4:5" x14ac:dyDescent="0.2">
      <c r="D39381" s="1"/>
      <c r="E39381" s="41"/>
    </row>
    <row r="39382" spans="4:5" x14ac:dyDescent="0.2">
      <c r="D39382" s="1"/>
      <c r="E39382" s="41"/>
    </row>
    <row r="39383" spans="4:5" x14ac:dyDescent="0.2">
      <c r="D39383" s="1"/>
      <c r="E39383" s="41"/>
    </row>
    <row r="39384" spans="4:5" x14ac:dyDescent="0.2">
      <c r="D39384" s="1"/>
      <c r="E39384" s="41"/>
    </row>
    <row r="39385" spans="4:5" x14ac:dyDescent="0.2">
      <c r="D39385" s="1"/>
      <c r="E39385" s="41"/>
    </row>
    <row r="39386" spans="4:5" x14ac:dyDescent="0.2">
      <c r="D39386" s="1"/>
      <c r="E39386" s="41"/>
    </row>
    <row r="39387" spans="4:5" x14ac:dyDescent="0.2">
      <c r="D39387" s="1"/>
      <c r="E39387" s="41"/>
    </row>
    <row r="39388" spans="4:5" x14ac:dyDescent="0.2">
      <c r="D39388" s="1"/>
      <c r="E39388" s="41"/>
    </row>
    <row r="39389" spans="4:5" x14ac:dyDescent="0.2">
      <c r="D39389" s="1"/>
      <c r="E39389" s="41"/>
    </row>
    <row r="39390" spans="4:5" x14ac:dyDescent="0.2">
      <c r="D39390" s="1"/>
      <c r="E39390" s="41"/>
    </row>
    <row r="39391" spans="4:5" x14ac:dyDescent="0.2">
      <c r="D39391" s="1"/>
      <c r="E39391" s="41"/>
    </row>
    <row r="39392" spans="4:5" x14ac:dyDescent="0.2">
      <c r="D39392" s="1"/>
      <c r="E39392" s="41"/>
    </row>
    <row r="39393" spans="4:5" x14ac:dyDescent="0.2">
      <c r="D39393" s="1"/>
      <c r="E39393" s="41"/>
    </row>
    <row r="39394" spans="4:5" x14ac:dyDescent="0.2">
      <c r="D39394" s="1"/>
      <c r="E39394" s="41"/>
    </row>
    <row r="39395" spans="4:5" x14ac:dyDescent="0.2">
      <c r="D39395" s="1"/>
      <c r="E39395" s="41"/>
    </row>
    <row r="39396" spans="4:5" x14ac:dyDescent="0.2">
      <c r="D39396" s="1"/>
      <c r="E39396" s="41"/>
    </row>
    <row r="39397" spans="4:5" x14ac:dyDescent="0.2">
      <c r="D39397" s="1"/>
      <c r="E39397" s="41"/>
    </row>
    <row r="39398" spans="4:5" x14ac:dyDescent="0.2">
      <c r="D39398" s="1"/>
      <c r="E39398" s="41"/>
    </row>
    <row r="39399" spans="4:5" x14ac:dyDescent="0.2">
      <c r="D39399" s="1"/>
      <c r="E39399" s="41"/>
    </row>
    <row r="39400" spans="4:5" x14ac:dyDescent="0.2">
      <c r="D39400" s="1"/>
      <c r="E39400" s="41"/>
    </row>
    <row r="39401" spans="4:5" x14ac:dyDescent="0.2">
      <c r="D39401" s="1"/>
      <c r="E39401" s="41"/>
    </row>
    <row r="39402" spans="4:5" x14ac:dyDescent="0.2">
      <c r="D39402" s="1"/>
      <c r="E39402" s="41"/>
    </row>
    <row r="39403" spans="4:5" x14ac:dyDescent="0.2">
      <c r="D39403" s="1"/>
      <c r="E39403" s="41"/>
    </row>
    <row r="39404" spans="4:5" x14ac:dyDescent="0.2">
      <c r="D39404" s="1"/>
      <c r="E39404" s="41"/>
    </row>
    <row r="39405" spans="4:5" x14ac:dyDescent="0.2">
      <c r="D39405" s="1"/>
      <c r="E39405" s="41"/>
    </row>
    <row r="39406" spans="4:5" x14ac:dyDescent="0.2">
      <c r="D39406" s="1"/>
      <c r="E39406" s="41"/>
    </row>
    <row r="39407" spans="4:5" x14ac:dyDescent="0.2">
      <c r="D39407" s="1"/>
      <c r="E39407" s="41"/>
    </row>
    <row r="39408" spans="4:5" x14ac:dyDescent="0.2">
      <c r="D39408" s="1"/>
      <c r="E39408" s="41"/>
    </row>
    <row r="39409" spans="4:5" x14ac:dyDescent="0.2">
      <c r="D39409" s="1"/>
      <c r="E39409" s="41"/>
    </row>
    <row r="39410" spans="4:5" x14ac:dyDescent="0.2">
      <c r="D39410" s="1"/>
      <c r="E39410" s="41"/>
    </row>
    <row r="39411" spans="4:5" x14ac:dyDescent="0.2">
      <c r="D39411" s="1"/>
      <c r="E39411" s="41"/>
    </row>
    <row r="39412" spans="4:5" x14ac:dyDescent="0.2">
      <c r="D39412" s="1"/>
      <c r="E39412" s="41"/>
    </row>
    <row r="39413" spans="4:5" x14ac:dyDescent="0.2">
      <c r="D39413" s="1"/>
      <c r="E39413" s="41"/>
    </row>
    <row r="39414" spans="4:5" x14ac:dyDescent="0.2">
      <c r="D39414" s="1"/>
      <c r="E39414" s="41"/>
    </row>
    <row r="39415" spans="4:5" x14ac:dyDescent="0.2">
      <c r="D39415" s="1"/>
      <c r="E39415" s="41"/>
    </row>
    <row r="39416" spans="4:5" x14ac:dyDescent="0.2">
      <c r="D39416" s="1"/>
      <c r="E39416" s="41"/>
    </row>
    <row r="39417" spans="4:5" x14ac:dyDescent="0.2">
      <c r="D39417" s="1"/>
      <c r="E39417" s="41"/>
    </row>
    <row r="39418" spans="4:5" x14ac:dyDescent="0.2">
      <c r="D39418" s="1"/>
      <c r="E39418" s="41"/>
    </row>
    <row r="39419" spans="4:5" x14ac:dyDescent="0.2">
      <c r="D39419" s="1"/>
      <c r="E39419" s="41"/>
    </row>
    <row r="39420" spans="4:5" x14ac:dyDescent="0.2">
      <c r="D39420" s="1"/>
      <c r="E39420" s="41"/>
    </row>
    <row r="39421" spans="4:5" x14ac:dyDescent="0.2">
      <c r="D39421" s="1"/>
      <c r="E39421" s="41"/>
    </row>
    <row r="39422" spans="4:5" x14ac:dyDescent="0.2">
      <c r="D39422" s="1"/>
      <c r="E39422" s="41"/>
    </row>
    <row r="39423" spans="4:5" x14ac:dyDescent="0.2">
      <c r="D39423" s="1"/>
      <c r="E39423" s="41"/>
    </row>
    <row r="39424" spans="4:5" x14ac:dyDescent="0.2">
      <c r="D39424" s="1"/>
      <c r="E39424" s="41"/>
    </row>
    <row r="39425" spans="4:5" x14ac:dyDescent="0.2">
      <c r="D39425" s="1"/>
      <c r="E39425" s="41"/>
    </row>
    <row r="39426" spans="4:5" x14ac:dyDescent="0.2">
      <c r="D39426" s="1"/>
      <c r="E39426" s="41"/>
    </row>
    <row r="39427" spans="4:5" x14ac:dyDescent="0.2">
      <c r="D39427" s="1"/>
      <c r="E39427" s="41"/>
    </row>
    <row r="39428" spans="4:5" x14ac:dyDescent="0.2">
      <c r="D39428" s="1"/>
      <c r="E39428" s="41"/>
    </row>
    <row r="39429" spans="4:5" x14ac:dyDescent="0.2">
      <c r="D39429" s="1"/>
      <c r="E39429" s="41"/>
    </row>
    <row r="39430" spans="4:5" x14ac:dyDescent="0.2">
      <c r="D39430" s="1"/>
      <c r="E39430" s="41"/>
    </row>
    <row r="39431" spans="4:5" x14ac:dyDescent="0.2">
      <c r="D39431" s="1"/>
      <c r="E39431" s="41"/>
    </row>
    <row r="39432" spans="4:5" x14ac:dyDescent="0.2">
      <c r="D39432" s="1"/>
      <c r="E39432" s="41"/>
    </row>
    <row r="39433" spans="4:5" x14ac:dyDescent="0.2">
      <c r="D39433" s="1"/>
      <c r="E39433" s="41"/>
    </row>
    <row r="39434" spans="4:5" x14ac:dyDescent="0.2">
      <c r="D39434" s="1"/>
      <c r="E39434" s="41"/>
    </row>
    <row r="39435" spans="4:5" x14ac:dyDescent="0.2">
      <c r="D39435" s="1"/>
      <c r="E39435" s="41"/>
    </row>
    <row r="39436" spans="4:5" x14ac:dyDescent="0.2">
      <c r="D39436" s="1"/>
      <c r="E39436" s="41"/>
    </row>
    <row r="39437" spans="4:5" x14ac:dyDescent="0.2">
      <c r="D39437" s="1"/>
      <c r="E39437" s="41"/>
    </row>
    <row r="39438" spans="4:5" x14ac:dyDescent="0.2">
      <c r="D39438" s="1"/>
      <c r="E39438" s="41"/>
    </row>
    <row r="39439" spans="4:5" x14ac:dyDescent="0.2">
      <c r="D39439" s="1"/>
      <c r="E39439" s="41"/>
    </row>
    <row r="39440" spans="4:5" x14ac:dyDescent="0.2">
      <c r="D39440" s="1"/>
      <c r="E39440" s="41"/>
    </row>
    <row r="39441" spans="4:5" x14ac:dyDescent="0.2">
      <c r="D39441" s="1"/>
      <c r="E39441" s="41"/>
    </row>
    <row r="39442" spans="4:5" x14ac:dyDescent="0.2">
      <c r="D39442" s="1"/>
      <c r="E39442" s="41"/>
    </row>
    <row r="39443" spans="4:5" x14ac:dyDescent="0.2">
      <c r="D39443" s="1"/>
      <c r="E39443" s="41"/>
    </row>
    <row r="39444" spans="4:5" x14ac:dyDescent="0.2">
      <c r="D39444" s="1"/>
      <c r="E39444" s="41"/>
    </row>
    <row r="39445" spans="4:5" x14ac:dyDescent="0.2">
      <c r="D39445" s="1"/>
      <c r="E39445" s="41"/>
    </row>
    <row r="39446" spans="4:5" x14ac:dyDescent="0.2">
      <c r="D39446" s="1"/>
      <c r="E39446" s="41"/>
    </row>
    <row r="39447" spans="4:5" x14ac:dyDescent="0.2">
      <c r="D39447" s="1"/>
      <c r="E39447" s="41"/>
    </row>
    <row r="39448" spans="4:5" x14ac:dyDescent="0.2">
      <c r="D39448" s="1"/>
      <c r="E39448" s="41"/>
    </row>
    <row r="39449" spans="4:5" x14ac:dyDescent="0.2">
      <c r="D39449" s="1"/>
      <c r="E39449" s="41"/>
    </row>
    <row r="39450" spans="4:5" x14ac:dyDescent="0.2">
      <c r="D39450" s="1"/>
      <c r="E39450" s="41"/>
    </row>
    <row r="39451" spans="4:5" x14ac:dyDescent="0.2">
      <c r="D39451" s="1"/>
      <c r="E39451" s="41"/>
    </row>
    <row r="39452" spans="4:5" x14ac:dyDescent="0.2">
      <c r="D39452" s="1"/>
      <c r="E39452" s="41"/>
    </row>
    <row r="39453" spans="4:5" x14ac:dyDescent="0.2">
      <c r="D39453" s="1"/>
      <c r="E39453" s="41"/>
    </row>
    <row r="39454" spans="4:5" x14ac:dyDescent="0.2">
      <c r="D39454" s="1"/>
      <c r="E39454" s="41"/>
    </row>
    <row r="39455" spans="4:5" x14ac:dyDescent="0.2">
      <c r="D39455" s="1"/>
      <c r="E39455" s="41"/>
    </row>
    <row r="39456" spans="4:5" x14ac:dyDescent="0.2">
      <c r="D39456" s="1"/>
      <c r="E39456" s="41"/>
    </row>
    <row r="39457" spans="4:5" x14ac:dyDescent="0.2">
      <c r="D39457" s="1"/>
      <c r="E39457" s="41"/>
    </row>
    <row r="39458" spans="4:5" x14ac:dyDescent="0.2">
      <c r="D39458" s="1"/>
      <c r="E39458" s="41"/>
    </row>
    <row r="39459" spans="4:5" x14ac:dyDescent="0.2">
      <c r="D39459" s="1"/>
      <c r="E39459" s="41"/>
    </row>
    <row r="39460" spans="4:5" x14ac:dyDescent="0.2">
      <c r="D39460" s="1"/>
      <c r="E39460" s="41"/>
    </row>
    <row r="39461" spans="4:5" x14ac:dyDescent="0.2">
      <c r="D39461" s="1"/>
      <c r="E39461" s="41"/>
    </row>
    <row r="39462" spans="4:5" x14ac:dyDescent="0.2">
      <c r="D39462" s="1"/>
      <c r="E39462" s="41"/>
    </row>
    <row r="39463" spans="4:5" x14ac:dyDescent="0.2">
      <c r="D39463" s="1"/>
      <c r="E39463" s="41"/>
    </row>
    <row r="39464" spans="4:5" x14ac:dyDescent="0.2">
      <c r="D39464" s="1"/>
      <c r="E39464" s="41"/>
    </row>
    <row r="39465" spans="4:5" x14ac:dyDescent="0.2">
      <c r="D39465" s="1"/>
      <c r="E39465" s="41"/>
    </row>
    <row r="39466" spans="4:5" x14ac:dyDescent="0.2">
      <c r="D39466" s="1"/>
      <c r="E39466" s="41"/>
    </row>
    <row r="39467" spans="4:5" x14ac:dyDescent="0.2">
      <c r="D39467" s="1"/>
      <c r="E39467" s="41"/>
    </row>
    <row r="39468" spans="4:5" x14ac:dyDescent="0.2">
      <c r="D39468" s="1"/>
      <c r="E39468" s="41"/>
    </row>
    <row r="39469" spans="4:5" x14ac:dyDescent="0.2">
      <c r="D39469" s="1"/>
      <c r="E39469" s="41"/>
    </row>
    <row r="39470" spans="4:5" x14ac:dyDescent="0.2">
      <c r="D39470" s="1"/>
      <c r="E39470" s="41"/>
    </row>
    <row r="39471" spans="4:5" x14ac:dyDescent="0.2">
      <c r="D39471" s="1"/>
      <c r="E39471" s="41"/>
    </row>
    <row r="39472" spans="4:5" x14ac:dyDescent="0.2">
      <c r="D39472" s="1"/>
      <c r="E39472" s="41"/>
    </row>
    <row r="39473" spans="4:5" x14ac:dyDescent="0.2">
      <c r="D39473" s="1"/>
      <c r="E39473" s="41"/>
    </row>
    <row r="39474" spans="4:5" x14ac:dyDescent="0.2">
      <c r="D39474" s="1"/>
      <c r="E39474" s="41"/>
    </row>
    <row r="39475" spans="4:5" x14ac:dyDescent="0.2">
      <c r="D39475" s="1"/>
      <c r="E39475" s="41"/>
    </row>
    <row r="39476" spans="4:5" x14ac:dyDescent="0.2">
      <c r="D39476" s="1"/>
      <c r="E39476" s="41"/>
    </row>
    <row r="39477" spans="4:5" x14ac:dyDescent="0.2">
      <c r="D39477" s="1"/>
      <c r="E39477" s="41"/>
    </row>
    <row r="39478" spans="4:5" x14ac:dyDescent="0.2">
      <c r="D39478" s="1"/>
      <c r="E39478" s="41"/>
    </row>
    <row r="39479" spans="4:5" x14ac:dyDescent="0.2">
      <c r="D39479" s="1"/>
      <c r="E39479" s="41"/>
    </row>
    <row r="39480" spans="4:5" x14ac:dyDescent="0.2">
      <c r="D39480" s="1"/>
      <c r="E39480" s="41"/>
    </row>
    <row r="39481" spans="4:5" x14ac:dyDescent="0.2">
      <c r="D39481" s="1"/>
      <c r="E39481" s="41"/>
    </row>
    <row r="39482" spans="4:5" x14ac:dyDescent="0.2">
      <c r="D39482" s="1"/>
      <c r="E39482" s="41"/>
    </row>
    <row r="39483" spans="4:5" x14ac:dyDescent="0.2">
      <c r="D39483" s="1"/>
      <c r="E39483" s="41"/>
    </row>
    <row r="39484" spans="4:5" x14ac:dyDescent="0.2">
      <c r="D39484" s="1"/>
      <c r="E39484" s="41"/>
    </row>
    <row r="39485" spans="4:5" x14ac:dyDescent="0.2">
      <c r="D39485" s="1"/>
      <c r="E39485" s="41"/>
    </row>
    <row r="39486" spans="4:5" x14ac:dyDescent="0.2">
      <c r="D39486" s="1"/>
      <c r="E39486" s="41"/>
    </row>
    <row r="39487" spans="4:5" x14ac:dyDescent="0.2">
      <c r="D39487" s="1"/>
      <c r="E39487" s="41"/>
    </row>
    <row r="39488" spans="4:5" x14ac:dyDescent="0.2">
      <c r="D39488" s="1"/>
      <c r="E39488" s="41"/>
    </row>
    <row r="39489" spans="4:5" x14ac:dyDescent="0.2">
      <c r="D39489" s="1"/>
      <c r="E39489" s="41"/>
    </row>
    <row r="39490" spans="4:5" x14ac:dyDescent="0.2">
      <c r="D39490" s="1"/>
      <c r="E39490" s="41"/>
    </row>
    <row r="39491" spans="4:5" x14ac:dyDescent="0.2">
      <c r="D39491" s="1"/>
      <c r="E39491" s="41"/>
    </row>
    <row r="39492" spans="4:5" x14ac:dyDescent="0.2">
      <c r="D39492" s="1"/>
      <c r="E39492" s="41"/>
    </row>
    <row r="39493" spans="4:5" x14ac:dyDescent="0.2">
      <c r="D39493" s="1"/>
      <c r="E39493" s="41"/>
    </row>
    <row r="39494" spans="4:5" x14ac:dyDescent="0.2">
      <c r="D39494" s="1"/>
      <c r="E39494" s="41"/>
    </row>
    <row r="39495" spans="4:5" x14ac:dyDescent="0.2">
      <c r="D39495" s="1"/>
      <c r="E39495" s="41"/>
    </row>
    <row r="39496" spans="4:5" x14ac:dyDescent="0.2">
      <c r="D39496" s="1"/>
      <c r="E39496" s="41"/>
    </row>
    <row r="39497" spans="4:5" x14ac:dyDescent="0.2">
      <c r="D39497" s="1"/>
      <c r="E39497" s="41"/>
    </row>
    <row r="39498" spans="4:5" x14ac:dyDescent="0.2">
      <c r="D39498" s="1"/>
      <c r="E39498" s="41"/>
    </row>
    <row r="39499" spans="4:5" x14ac:dyDescent="0.2">
      <c r="D39499" s="1"/>
      <c r="E39499" s="41"/>
    </row>
    <row r="39500" spans="4:5" x14ac:dyDescent="0.2">
      <c r="D39500" s="1"/>
      <c r="E39500" s="41"/>
    </row>
    <row r="39501" spans="4:5" x14ac:dyDescent="0.2">
      <c r="D39501" s="1"/>
      <c r="E39501" s="41"/>
    </row>
    <row r="39502" spans="4:5" x14ac:dyDescent="0.2">
      <c r="D39502" s="1"/>
      <c r="E39502" s="41"/>
    </row>
    <row r="39503" spans="4:5" x14ac:dyDescent="0.2">
      <c r="D39503" s="1"/>
      <c r="E39503" s="41"/>
    </row>
    <row r="39504" spans="4:5" x14ac:dyDescent="0.2">
      <c r="D39504" s="1"/>
      <c r="E39504" s="41"/>
    </row>
    <row r="39505" spans="4:5" x14ac:dyDescent="0.2">
      <c r="D39505" s="1"/>
      <c r="E39505" s="41"/>
    </row>
    <row r="39506" spans="4:5" x14ac:dyDescent="0.2">
      <c r="D39506" s="1"/>
      <c r="E39506" s="41"/>
    </row>
    <row r="39507" spans="4:5" x14ac:dyDescent="0.2">
      <c r="D39507" s="1"/>
      <c r="E39507" s="41"/>
    </row>
    <row r="39508" spans="4:5" x14ac:dyDescent="0.2">
      <c r="D39508" s="1"/>
      <c r="E39508" s="41"/>
    </row>
    <row r="39509" spans="4:5" x14ac:dyDescent="0.2">
      <c r="D39509" s="1"/>
      <c r="E39509" s="41"/>
    </row>
    <row r="39510" spans="4:5" x14ac:dyDescent="0.2">
      <c r="D39510" s="1"/>
      <c r="E39510" s="41"/>
    </row>
    <row r="39511" spans="4:5" x14ac:dyDescent="0.2">
      <c r="D39511" s="1"/>
      <c r="E39511" s="41"/>
    </row>
    <row r="39512" spans="4:5" x14ac:dyDescent="0.2">
      <c r="D39512" s="1"/>
      <c r="E39512" s="41"/>
    </row>
    <row r="39513" spans="4:5" x14ac:dyDescent="0.2">
      <c r="D39513" s="1"/>
      <c r="E39513" s="41"/>
    </row>
    <row r="39514" spans="4:5" x14ac:dyDescent="0.2">
      <c r="D39514" s="1"/>
      <c r="E39514" s="41"/>
    </row>
    <row r="39515" spans="4:5" x14ac:dyDescent="0.2">
      <c r="D39515" s="1"/>
      <c r="E39515" s="41"/>
    </row>
    <row r="39516" spans="4:5" x14ac:dyDescent="0.2">
      <c r="D39516" s="1"/>
      <c r="E39516" s="41"/>
    </row>
    <row r="39517" spans="4:5" x14ac:dyDescent="0.2">
      <c r="D39517" s="1"/>
      <c r="E39517" s="41"/>
    </row>
    <row r="39518" spans="4:5" x14ac:dyDescent="0.2">
      <c r="D39518" s="1"/>
      <c r="E39518" s="41"/>
    </row>
    <row r="39519" spans="4:5" x14ac:dyDescent="0.2">
      <c r="D39519" s="1"/>
      <c r="E39519" s="41"/>
    </row>
    <row r="39520" spans="4:5" x14ac:dyDescent="0.2">
      <c r="D39520" s="1"/>
      <c r="E39520" s="41"/>
    </row>
    <row r="39521" spans="4:5" x14ac:dyDescent="0.2">
      <c r="D39521" s="1"/>
      <c r="E39521" s="41"/>
    </row>
    <row r="39522" spans="4:5" x14ac:dyDescent="0.2">
      <c r="D39522" s="1"/>
      <c r="E39522" s="41"/>
    </row>
    <row r="39523" spans="4:5" x14ac:dyDescent="0.2">
      <c r="D39523" s="1"/>
      <c r="E39523" s="41"/>
    </row>
    <row r="39524" spans="4:5" x14ac:dyDescent="0.2">
      <c r="D39524" s="1"/>
      <c r="E39524" s="41"/>
    </row>
    <row r="39525" spans="4:5" x14ac:dyDescent="0.2">
      <c r="D39525" s="1"/>
      <c r="E39525" s="41"/>
    </row>
    <row r="39526" spans="4:5" x14ac:dyDescent="0.2">
      <c r="D39526" s="1"/>
      <c r="E39526" s="41"/>
    </row>
    <row r="39527" spans="4:5" x14ac:dyDescent="0.2">
      <c r="D39527" s="1"/>
      <c r="E39527" s="41"/>
    </row>
    <row r="39528" spans="4:5" x14ac:dyDescent="0.2">
      <c r="D39528" s="1"/>
      <c r="E39528" s="41"/>
    </row>
    <row r="39529" spans="4:5" x14ac:dyDescent="0.2">
      <c r="D39529" s="1"/>
      <c r="E39529" s="41"/>
    </row>
    <row r="39530" spans="4:5" x14ac:dyDescent="0.2">
      <c r="D39530" s="1"/>
      <c r="E39530" s="41"/>
    </row>
    <row r="39531" spans="4:5" x14ac:dyDescent="0.2">
      <c r="D39531" s="1"/>
      <c r="E39531" s="41"/>
    </row>
    <row r="39532" spans="4:5" x14ac:dyDescent="0.2">
      <c r="D39532" s="1"/>
      <c r="E39532" s="41"/>
    </row>
    <row r="39533" spans="4:5" x14ac:dyDescent="0.2">
      <c r="D39533" s="1"/>
      <c r="E39533" s="41"/>
    </row>
    <row r="39534" spans="4:5" x14ac:dyDescent="0.2">
      <c r="D39534" s="1"/>
      <c r="E39534" s="41"/>
    </row>
    <row r="39535" spans="4:5" x14ac:dyDescent="0.2">
      <c r="D39535" s="1"/>
      <c r="E39535" s="41"/>
    </row>
    <row r="39536" spans="4:5" x14ac:dyDescent="0.2">
      <c r="D39536" s="1"/>
      <c r="E39536" s="41"/>
    </row>
    <row r="39537" spans="4:5" x14ac:dyDescent="0.2">
      <c r="D39537" s="1"/>
      <c r="E39537" s="41"/>
    </row>
    <row r="39538" spans="4:5" x14ac:dyDescent="0.2">
      <c r="D39538" s="1"/>
      <c r="E39538" s="41"/>
    </row>
    <row r="39539" spans="4:5" x14ac:dyDescent="0.2">
      <c r="D39539" s="1"/>
      <c r="E39539" s="41"/>
    </row>
    <row r="39540" spans="4:5" x14ac:dyDescent="0.2">
      <c r="D39540" s="1"/>
      <c r="E39540" s="41"/>
    </row>
    <row r="39541" spans="4:5" x14ac:dyDescent="0.2">
      <c r="D39541" s="1"/>
      <c r="E39541" s="41"/>
    </row>
    <row r="39542" spans="4:5" x14ac:dyDescent="0.2">
      <c r="D39542" s="1"/>
      <c r="E39542" s="41"/>
    </row>
    <row r="39543" spans="4:5" x14ac:dyDescent="0.2">
      <c r="D39543" s="1"/>
      <c r="E39543" s="41"/>
    </row>
    <row r="39544" spans="4:5" x14ac:dyDescent="0.2">
      <c r="D39544" s="1"/>
      <c r="E39544" s="41"/>
    </row>
    <row r="39545" spans="4:5" x14ac:dyDescent="0.2">
      <c r="D39545" s="1"/>
      <c r="E39545" s="41"/>
    </row>
    <row r="39546" spans="4:5" x14ac:dyDescent="0.2">
      <c r="D39546" s="1"/>
      <c r="E39546" s="41"/>
    </row>
    <row r="39547" spans="4:5" x14ac:dyDescent="0.2">
      <c r="D39547" s="1"/>
      <c r="E39547" s="41"/>
    </row>
    <row r="39548" spans="4:5" x14ac:dyDescent="0.2">
      <c r="D39548" s="1"/>
      <c r="E39548" s="41"/>
    </row>
    <row r="39549" spans="4:5" x14ac:dyDescent="0.2">
      <c r="D39549" s="1"/>
      <c r="E39549" s="41"/>
    </row>
    <row r="39550" spans="4:5" x14ac:dyDescent="0.2">
      <c r="D39550" s="1"/>
      <c r="E39550" s="41"/>
    </row>
    <row r="39551" spans="4:5" x14ac:dyDescent="0.2">
      <c r="D39551" s="1"/>
      <c r="E39551" s="41"/>
    </row>
    <row r="39552" spans="4:5" x14ac:dyDescent="0.2">
      <c r="D39552" s="1"/>
      <c r="E39552" s="41"/>
    </row>
    <row r="39553" spans="4:5" x14ac:dyDescent="0.2">
      <c r="D39553" s="1"/>
      <c r="E39553" s="41"/>
    </row>
    <row r="39554" spans="4:5" x14ac:dyDescent="0.2">
      <c r="D39554" s="1"/>
      <c r="E39554" s="41"/>
    </row>
    <row r="39555" spans="4:5" x14ac:dyDescent="0.2">
      <c r="D39555" s="1"/>
      <c r="E39555" s="41"/>
    </row>
    <row r="39556" spans="4:5" x14ac:dyDescent="0.2">
      <c r="D39556" s="1"/>
      <c r="E39556" s="41"/>
    </row>
    <row r="39557" spans="4:5" x14ac:dyDescent="0.2">
      <c r="D39557" s="1"/>
      <c r="E39557" s="41"/>
    </row>
    <row r="39558" spans="4:5" x14ac:dyDescent="0.2">
      <c r="D39558" s="1"/>
      <c r="E39558" s="41"/>
    </row>
    <row r="39559" spans="4:5" x14ac:dyDescent="0.2">
      <c r="D39559" s="1"/>
      <c r="E39559" s="41"/>
    </row>
    <row r="39560" spans="4:5" x14ac:dyDescent="0.2">
      <c r="D39560" s="1"/>
      <c r="E39560" s="41"/>
    </row>
    <row r="39561" spans="4:5" x14ac:dyDescent="0.2">
      <c r="D39561" s="1"/>
      <c r="E39561" s="41"/>
    </row>
    <row r="39562" spans="4:5" x14ac:dyDescent="0.2">
      <c r="D39562" s="1"/>
      <c r="E39562" s="41"/>
    </row>
    <row r="39563" spans="4:5" x14ac:dyDescent="0.2">
      <c r="D39563" s="1"/>
      <c r="E39563" s="41"/>
    </row>
    <row r="39564" spans="4:5" x14ac:dyDescent="0.2">
      <c r="D39564" s="1"/>
      <c r="E39564" s="41"/>
    </row>
    <row r="39565" spans="4:5" x14ac:dyDescent="0.2">
      <c r="D39565" s="1"/>
      <c r="E39565" s="41"/>
    </row>
    <row r="39566" spans="4:5" x14ac:dyDescent="0.2">
      <c r="D39566" s="1"/>
      <c r="E39566" s="41"/>
    </row>
    <row r="39567" spans="4:5" x14ac:dyDescent="0.2">
      <c r="D39567" s="1"/>
      <c r="E39567" s="41"/>
    </row>
    <row r="39568" spans="4:5" x14ac:dyDescent="0.2">
      <c r="D39568" s="1"/>
      <c r="E39568" s="41"/>
    </row>
    <row r="39569" spans="4:5" x14ac:dyDescent="0.2">
      <c r="D39569" s="1"/>
      <c r="E39569" s="41"/>
    </row>
    <row r="39570" spans="4:5" x14ac:dyDescent="0.2">
      <c r="D39570" s="1"/>
      <c r="E39570" s="41"/>
    </row>
    <row r="39571" spans="4:5" x14ac:dyDescent="0.2">
      <c r="D39571" s="1"/>
      <c r="E39571" s="41"/>
    </row>
    <row r="39572" spans="4:5" x14ac:dyDescent="0.2">
      <c r="D39572" s="1"/>
      <c r="E39572" s="41"/>
    </row>
    <row r="39573" spans="4:5" x14ac:dyDescent="0.2">
      <c r="D39573" s="1"/>
      <c r="E39573" s="41"/>
    </row>
    <row r="39574" spans="4:5" x14ac:dyDescent="0.2">
      <c r="D39574" s="1"/>
      <c r="E39574" s="41"/>
    </row>
    <row r="39575" spans="4:5" x14ac:dyDescent="0.2">
      <c r="D39575" s="1"/>
      <c r="E39575" s="41"/>
    </row>
    <row r="39576" spans="4:5" x14ac:dyDescent="0.2">
      <c r="D39576" s="1"/>
      <c r="E39576" s="41"/>
    </row>
    <row r="39577" spans="4:5" x14ac:dyDescent="0.2">
      <c r="D39577" s="1"/>
      <c r="E39577" s="41"/>
    </row>
    <row r="39578" spans="4:5" x14ac:dyDescent="0.2">
      <c r="D39578" s="1"/>
      <c r="E39578" s="41"/>
    </row>
    <row r="39579" spans="4:5" x14ac:dyDescent="0.2">
      <c r="D39579" s="1"/>
      <c r="E39579" s="41"/>
    </row>
    <row r="39580" spans="4:5" x14ac:dyDescent="0.2">
      <c r="D39580" s="1"/>
      <c r="E39580" s="41"/>
    </row>
    <row r="39581" spans="4:5" x14ac:dyDescent="0.2">
      <c r="D39581" s="1"/>
      <c r="E39581" s="41"/>
    </row>
    <row r="39582" spans="4:5" x14ac:dyDescent="0.2">
      <c r="D39582" s="1"/>
      <c r="E39582" s="41"/>
    </row>
    <row r="39583" spans="4:5" x14ac:dyDescent="0.2">
      <c r="D39583" s="1"/>
      <c r="E39583" s="41"/>
    </row>
    <row r="39584" spans="4:5" x14ac:dyDescent="0.2">
      <c r="D39584" s="1"/>
      <c r="E39584" s="41"/>
    </row>
    <row r="39585" spans="4:5" x14ac:dyDescent="0.2">
      <c r="D39585" s="1"/>
      <c r="E39585" s="41"/>
    </row>
    <row r="39586" spans="4:5" x14ac:dyDescent="0.2">
      <c r="D39586" s="1"/>
      <c r="E39586" s="41"/>
    </row>
    <row r="39587" spans="4:5" x14ac:dyDescent="0.2">
      <c r="D39587" s="1"/>
      <c r="E39587" s="41"/>
    </row>
    <row r="39588" spans="4:5" x14ac:dyDescent="0.2">
      <c r="D39588" s="1"/>
      <c r="E39588" s="41"/>
    </row>
    <row r="39589" spans="4:5" x14ac:dyDescent="0.2">
      <c r="D39589" s="1"/>
      <c r="E39589" s="41"/>
    </row>
    <row r="39590" spans="4:5" x14ac:dyDescent="0.2">
      <c r="D39590" s="1"/>
      <c r="E39590" s="41"/>
    </row>
    <row r="39591" spans="4:5" x14ac:dyDescent="0.2">
      <c r="D39591" s="1"/>
      <c r="E39591" s="41"/>
    </row>
    <row r="39592" spans="4:5" x14ac:dyDescent="0.2">
      <c r="D39592" s="1"/>
      <c r="E39592" s="41"/>
    </row>
    <row r="39593" spans="4:5" x14ac:dyDescent="0.2">
      <c r="D39593" s="1"/>
      <c r="E39593" s="41"/>
    </row>
    <row r="39594" spans="4:5" x14ac:dyDescent="0.2">
      <c r="D39594" s="1"/>
      <c r="E39594" s="41"/>
    </row>
    <row r="39595" spans="4:5" x14ac:dyDescent="0.2">
      <c r="D39595" s="1"/>
      <c r="E39595" s="41"/>
    </row>
    <row r="39596" spans="4:5" x14ac:dyDescent="0.2">
      <c r="D39596" s="1"/>
      <c r="E39596" s="41"/>
    </row>
    <row r="39597" spans="4:5" x14ac:dyDescent="0.2">
      <c r="D39597" s="1"/>
      <c r="E39597" s="41"/>
    </row>
    <row r="39598" spans="4:5" x14ac:dyDescent="0.2">
      <c r="D39598" s="1"/>
      <c r="E39598" s="41"/>
    </row>
    <row r="39599" spans="4:5" x14ac:dyDescent="0.2">
      <c r="D39599" s="1"/>
      <c r="E39599" s="41"/>
    </row>
    <row r="39600" spans="4:5" x14ac:dyDescent="0.2">
      <c r="D39600" s="1"/>
      <c r="E39600" s="41"/>
    </row>
    <row r="39601" spans="4:5" x14ac:dyDescent="0.2">
      <c r="D39601" s="1"/>
      <c r="E39601" s="41"/>
    </row>
    <row r="39602" spans="4:5" x14ac:dyDescent="0.2">
      <c r="D39602" s="1"/>
      <c r="E39602" s="41"/>
    </row>
    <row r="39603" spans="4:5" x14ac:dyDescent="0.2">
      <c r="D39603" s="1"/>
      <c r="E39603" s="41"/>
    </row>
    <row r="39604" spans="4:5" x14ac:dyDescent="0.2">
      <c r="D39604" s="1"/>
      <c r="E39604" s="41"/>
    </row>
    <row r="39605" spans="4:5" x14ac:dyDescent="0.2">
      <c r="D39605" s="1"/>
      <c r="E39605" s="41"/>
    </row>
    <row r="39606" spans="4:5" x14ac:dyDescent="0.2">
      <c r="D39606" s="1"/>
      <c r="E39606" s="41"/>
    </row>
    <row r="39607" spans="4:5" x14ac:dyDescent="0.2">
      <c r="D39607" s="1"/>
      <c r="E39607" s="41"/>
    </row>
    <row r="39608" spans="4:5" x14ac:dyDescent="0.2">
      <c r="D39608" s="1"/>
      <c r="E39608" s="41"/>
    </row>
    <row r="39609" spans="4:5" x14ac:dyDescent="0.2">
      <c r="D39609" s="1"/>
      <c r="E39609" s="41"/>
    </row>
    <row r="39610" spans="4:5" x14ac:dyDescent="0.2">
      <c r="D39610" s="1"/>
      <c r="E39610" s="41"/>
    </row>
    <row r="39611" spans="4:5" x14ac:dyDescent="0.2">
      <c r="D39611" s="1"/>
      <c r="E39611" s="41"/>
    </row>
    <row r="39612" spans="4:5" x14ac:dyDescent="0.2">
      <c r="D39612" s="1"/>
      <c r="E39612" s="41"/>
    </row>
    <row r="39613" spans="4:5" x14ac:dyDescent="0.2">
      <c r="D39613" s="1"/>
      <c r="E39613" s="41"/>
    </row>
    <row r="39614" spans="4:5" x14ac:dyDescent="0.2">
      <c r="D39614" s="1"/>
      <c r="E39614" s="41"/>
    </row>
    <row r="39615" spans="4:5" x14ac:dyDescent="0.2">
      <c r="D39615" s="1"/>
      <c r="E39615" s="41"/>
    </row>
    <row r="39616" spans="4:5" x14ac:dyDescent="0.2">
      <c r="D39616" s="1"/>
      <c r="E39616" s="41"/>
    </row>
    <row r="39617" spans="4:5" x14ac:dyDescent="0.2">
      <c r="D39617" s="1"/>
      <c r="E39617" s="41"/>
    </row>
    <row r="39618" spans="4:5" x14ac:dyDescent="0.2">
      <c r="D39618" s="1"/>
      <c r="E39618" s="41"/>
    </row>
    <row r="39619" spans="4:5" x14ac:dyDescent="0.2">
      <c r="D39619" s="1"/>
      <c r="E39619" s="41"/>
    </row>
    <row r="39620" spans="4:5" x14ac:dyDescent="0.2">
      <c r="D39620" s="1"/>
      <c r="E39620" s="41"/>
    </row>
    <row r="39621" spans="4:5" x14ac:dyDescent="0.2">
      <c r="D39621" s="1"/>
      <c r="E39621" s="41"/>
    </row>
    <row r="39622" spans="4:5" x14ac:dyDescent="0.2">
      <c r="D39622" s="1"/>
      <c r="E39622" s="41"/>
    </row>
    <row r="39623" spans="4:5" x14ac:dyDescent="0.2">
      <c r="D39623" s="1"/>
      <c r="E39623" s="41"/>
    </row>
    <row r="39624" spans="4:5" x14ac:dyDescent="0.2">
      <c r="D39624" s="1"/>
      <c r="E39624" s="41"/>
    </row>
    <row r="39625" spans="4:5" x14ac:dyDescent="0.2">
      <c r="D39625" s="1"/>
      <c r="E39625" s="41"/>
    </row>
    <row r="39626" spans="4:5" x14ac:dyDescent="0.2">
      <c r="D39626" s="1"/>
      <c r="E39626" s="41"/>
    </row>
    <row r="39627" spans="4:5" x14ac:dyDescent="0.2">
      <c r="D39627" s="1"/>
      <c r="E39627" s="41"/>
    </row>
    <row r="39628" spans="4:5" x14ac:dyDescent="0.2">
      <c r="D39628" s="1"/>
      <c r="E39628" s="41"/>
    </row>
    <row r="39629" spans="4:5" x14ac:dyDescent="0.2">
      <c r="D39629" s="1"/>
      <c r="E39629" s="41"/>
    </row>
    <row r="39630" spans="4:5" x14ac:dyDescent="0.2">
      <c r="D39630" s="1"/>
      <c r="E39630" s="41"/>
    </row>
    <row r="39631" spans="4:5" x14ac:dyDescent="0.2">
      <c r="D39631" s="1"/>
      <c r="E39631" s="41"/>
    </row>
    <row r="39632" spans="4:5" x14ac:dyDescent="0.2">
      <c r="D39632" s="1"/>
      <c r="E39632" s="41"/>
    </row>
    <row r="39633" spans="4:5" x14ac:dyDescent="0.2">
      <c r="D39633" s="1"/>
      <c r="E39633" s="41"/>
    </row>
    <row r="39634" spans="4:5" x14ac:dyDescent="0.2">
      <c r="D39634" s="1"/>
      <c r="E39634" s="41"/>
    </row>
    <row r="39635" spans="4:5" x14ac:dyDescent="0.2">
      <c r="D39635" s="1"/>
      <c r="E39635" s="41"/>
    </row>
    <row r="39636" spans="4:5" x14ac:dyDescent="0.2">
      <c r="D39636" s="1"/>
      <c r="E39636" s="41"/>
    </row>
    <row r="39637" spans="4:5" x14ac:dyDescent="0.2">
      <c r="D39637" s="1"/>
      <c r="E39637" s="41"/>
    </row>
    <row r="39638" spans="4:5" x14ac:dyDescent="0.2">
      <c r="D39638" s="1"/>
      <c r="E39638" s="41"/>
    </row>
    <row r="39639" spans="4:5" x14ac:dyDescent="0.2">
      <c r="D39639" s="1"/>
      <c r="E39639" s="41"/>
    </row>
    <row r="39640" spans="4:5" x14ac:dyDescent="0.2">
      <c r="D39640" s="1"/>
      <c r="E39640" s="41"/>
    </row>
    <row r="39641" spans="4:5" x14ac:dyDescent="0.2">
      <c r="D39641" s="1"/>
      <c r="E39641" s="41"/>
    </row>
    <row r="39642" spans="4:5" x14ac:dyDescent="0.2">
      <c r="D39642" s="1"/>
      <c r="E39642" s="41"/>
    </row>
    <row r="39643" spans="4:5" x14ac:dyDescent="0.2">
      <c r="D39643" s="1"/>
      <c r="E39643" s="41"/>
    </row>
    <row r="39644" spans="4:5" x14ac:dyDescent="0.2">
      <c r="D39644" s="1"/>
      <c r="E39644" s="41"/>
    </row>
    <row r="39645" spans="4:5" x14ac:dyDescent="0.2">
      <c r="D39645" s="1"/>
      <c r="E39645" s="41"/>
    </row>
    <row r="39646" spans="4:5" x14ac:dyDescent="0.2">
      <c r="D39646" s="1"/>
      <c r="E39646" s="41"/>
    </row>
    <row r="39647" spans="4:5" x14ac:dyDescent="0.2">
      <c r="D39647" s="1"/>
      <c r="E39647" s="41"/>
    </row>
    <row r="39648" spans="4:5" x14ac:dyDescent="0.2">
      <c r="D39648" s="1"/>
      <c r="E39648" s="41"/>
    </row>
    <row r="39649" spans="4:5" x14ac:dyDescent="0.2">
      <c r="D39649" s="1"/>
      <c r="E39649" s="41"/>
    </row>
    <row r="39650" spans="4:5" x14ac:dyDescent="0.2">
      <c r="D39650" s="1"/>
      <c r="E39650" s="41"/>
    </row>
    <row r="39651" spans="4:5" x14ac:dyDescent="0.2">
      <c r="D39651" s="1"/>
      <c r="E39651" s="41"/>
    </row>
    <row r="39652" spans="4:5" x14ac:dyDescent="0.2">
      <c r="D39652" s="1"/>
      <c r="E39652" s="41"/>
    </row>
    <row r="39653" spans="4:5" x14ac:dyDescent="0.2">
      <c r="D39653" s="1"/>
      <c r="E39653" s="41"/>
    </row>
    <row r="39654" spans="4:5" x14ac:dyDescent="0.2">
      <c r="D39654" s="1"/>
      <c r="E39654" s="41"/>
    </row>
    <row r="39655" spans="4:5" x14ac:dyDescent="0.2">
      <c r="D39655" s="1"/>
      <c r="E39655" s="41"/>
    </row>
    <row r="39656" spans="4:5" x14ac:dyDescent="0.2">
      <c r="D39656" s="1"/>
      <c r="E39656" s="41"/>
    </row>
    <row r="39657" spans="4:5" x14ac:dyDescent="0.2">
      <c r="D39657" s="1"/>
      <c r="E39657" s="41"/>
    </row>
    <row r="39658" spans="4:5" x14ac:dyDescent="0.2">
      <c r="D39658" s="1"/>
      <c r="E39658" s="41"/>
    </row>
    <row r="39659" spans="4:5" x14ac:dyDescent="0.2">
      <c r="D39659" s="1"/>
      <c r="E39659" s="41"/>
    </row>
    <row r="39660" spans="4:5" x14ac:dyDescent="0.2">
      <c r="D39660" s="1"/>
      <c r="E39660" s="41"/>
    </row>
    <row r="39661" spans="4:5" x14ac:dyDescent="0.2">
      <c r="D39661" s="1"/>
      <c r="E39661" s="41"/>
    </row>
    <row r="39662" spans="4:5" x14ac:dyDescent="0.2">
      <c r="D39662" s="1"/>
      <c r="E39662" s="41"/>
    </row>
    <row r="39663" spans="4:5" x14ac:dyDescent="0.2">
      <c r="D39663" s="1"/>
      <c r="E39663" s="41"/>
    </row>
    <row r="39664" spans="4:5" x14ac:dyDescent="0.2">
      <c r="D39664" s="1"/>
      <c r="E39664" s="41"/>
    </row>
    <row r="39665" spans="4:5" x14ac:dyDescent="0.2">
      <c r="D39665" s="1"/>
      <c r="E39665" s="41"/>
    </row>
    <row r="39666" spans="4:5" x14ac:dyDescent="0.2">
      <c r="D39666" s="1"/>
      <c r="E39666" s="41"/>
    </row>
    <row r="39667" spans="4:5" x14ac:dyDescent="0.2">
      <c r="D39667" s="1"/>
      <c r="E39667" s="41"/>
    </row>
    <row r="39668" spans="4:5" x14ac:dyDescent="0.2">
      <c r="D39668" s="1"/>
      <c r="E39668" s="41"/>
    </row>
    <row r="39669" spans="4:5" x14ac:dyDescent="0.2">
      <c r="D39669" s="1"/>
      <c r="E39669" s="41"/>
    </row>
    <row r="39670" spans="4:5" x14ac:dyDescent="0.2">
      <c r="D39670" s="1"/>
      <c r="E39670" s="41"/>
    </row>
    <row r="39671" spans="4:5" x14ac:dyDescent="0.2">
      <c r="D39671" s="1"/>
      <c r="E39671" s="41"/>
    </row>
    <row r="39672" spans="4:5" x14ac:dyDescent="0.2">
      <c r="D39672" s="1"/>
      <c r="E39672" s="41"/>
    </row>
    <row r="39673" spans="4:5" x14ac:dyDescent="0.2">
      <c r="D39673" s="1"/>
      <c r="E39673" s="41"/>
    </row>
    <row r="39674" spans="4:5" x14ac:dyDescent="0.2">
      <c r="D39674" s="1"/>
      <c r="E39674" s="41"/>
    </row>
    <row r="39675" spans="4:5" x14ac:dyDescent="0.2">
      <c r="D39675" s="1"/>
      <c r="E39675" s="41"/>
    </row>
    <row r="39676" spans="4:5" x14ac:dyDescent="0.2">
      <c r="D39676" s="1"/>
      <c r="E39676" s="41"/>
    </row>
    <row r="39677" spans="4:5" x14ac:dyDescent="0.2">
      <c r="D39677" s="1"/>
      <c r="E39677" s="41"/>
    </row>
    <row r="39678" spans="4:5" x14ac:dyDescent="0.2">
      <c r="D39678" s="1"/>
      <c r="E39678" s="41"/>
    </row>
    <row r="39679" spans="4:5" x14ac:dyDescent="0.2">
      <c r="D39679" s="1"/>
      <c r="E39679" s="41"/>
    </row>
    <row r="39680" spans="4:5" x14ac:dyDescent="0.2">
      <c r="D39680" s="1"/>
      <c r="E39680" s="41"/>
    </row>
    <row r="39681" spans="4:5" x14ac:dyDescent="0.2">
      <c r="D39681" s="1"/>
      <c r="E39681" s="41"/>
    </row>
    <row r="39682" spans="4:5" x14ac:dyDescent="0.2">
      <c r="D39682" s="1"/>
      <c r="E39682" s="41"/>
    </row>
    <row r="39683" spans="4:5" x14ac:dyDescent="0.2">
      <c r="D39683" s="1"/>
      <c r="E39683" s="41"/>
    </row>
    <row r="39684" spans="4:5" x14ac:dyDescent="0.2">
      <c r="D39684" s="1"/>
      <c r="E39684" s="41"/>
    </row>
    <row r="39685" spans="4:5" x14ac:dyDescent="0.2">
      <c r="D39685" s="1"/>
      <c r="E39685" s="41"/>
    </row>
    <row r="39686" spans="4:5" x14ac:dyDescent="0.2">
      <c r="D39686" s="1"/>
      <c r="E39686" s="41"/>
    </row>
    <row r="39687" spans="4:5" x14ac:dyDescent="0.2">
      <c r="D39687" s="1"/>
      <c r="E39687" s="41"/>
    </row>
    <row r="39688" spans="4:5" x14ac:dyDescent="0.2">
      <c r="D39688" s="1"/>
      <c r="E39688" s="41"/>
    </row>
    <row r="39689" spans="4:5" x14ac:dyDescent="0.2">
      <c r="D39689" s="1"/>
      <c r="E39689" s="41"/>
    </row>
    <row r="39690" spans="4:5" x14ac:dyDescent="0.2">
      <c r="D39690" s="1"/>
      <c r="E39690" s="41"/>
    </row>
    <row r="39691" spans="4:5" x14ac:dyDescent="0.2">
      <c r="D39691" s="1"/>
      <c r="E39691" s="41"/>
    </row>
    <row r="39692" spans="4:5" x14ac:dyDescent="0.2">
      <c r="D39692" s="1"/>
      <c r="E39692" s="41"/>
    </row>
    <row r="39693" spans="4:5" x14ac:dyDescent="0.2">
      <c r="D39693" s="1"/>
      <c r="E39693" s="41"/>
    </row>
    <row r="39694" spans="4:5" x14ac:dyDescent="0.2">
      <c r="D39694" s="1"/>
      <c r="E39694" s="41"/>
    </row>
    <row r="39695" spans="4:5" x14ac:dyDescent="0.2">
      <c r="D39695" s="1"/>
      <c r="E39695" s="41"/>
    </row>
    <row r="39696" spans="4:5" x14ac:dyDescent="0.2">
      <c r="D39696" s="1"/>
      <c r="E39696" s="41"/>
    </row>
    <row r="39697" spans="4:5" x14ac:dyDescent="0.2">
      <c r="D39697" s="1"/>
      <c r="E39697" s="41"/>
    </row>
    <row r="39698" spans="4:5" x14ac:dyDescent="0.2">
      <c r="D39698" s="1"/>
      <c r="E39698" s="41"/>
    </row>
    <row r="39699" spans="4:5" x14ac:dyDescent="0.2">
      <c r="D39699" s="1"/>
      <c r="E39699" s="41"/>
    </row>
    <row r="39700" spans="4:5" x14ac:dyDescent="0.2">
      <c r="D39700" s="1"/>
      <c r="E39700" s="41"/>
    </row>
    <row r="39701" spans="4:5" x14ac:dyDescent="0.2">
      <c r="D39701" s="1"/>
      <c r="E39701" s="41"/>
    </row>
    <row r="39702" spans="4:5" x14ac:dyDescent="0.2">
      <c r="D39702" s="1"/>
      <c r="E39702" s="41"/>
    </row>
    <row r="39703" spans="4:5" x14ac:dyDescent="0.2">
      <c r="D39703" s="1"/>
      <c r="E39703" s="41"/>
    </row>
    <row r="39704" spans="4:5" x14ac:dyDescent="0.2">
      <c r="D39704" s="1"/>
      <c r="E39704" s="41"/>
    </row>
    <row r="39705" spans="4:5" x14ac:dyDescent="0.2">
      <c r="D39705" s="1"/>
      <c r="E39705" s="41"/>
    </row>
    <row r="39706" spans="4:5" x14ac:dyDescent="0.2">
      <c r="D39706" s="1"/>
      <c r="E39706" s="41"/>
    </row>
    <row r="39707" spans="4:5" x14ac:dyDescent="0.2">
      <c r="D39707" s="1"/>
      <c r="E39707" s="41"/>
    </row>
    <row r="39708" spans="4:5" x14ac:dyDescent="0.2">
      <c r="D39708" s="1"/>
      <c r="E39708" s="41"/>
    </row>
    <row r="39709" spans="4:5" x14ac:dyDescent="0.2">
      <c r="D39709" s="1"/>
      <c r="E39709" s="41"/>
    </row>
    <row r="39710" spans="4:5" x14ac:dyDescent="0.2">
      <c r="D39710" s="1"/>
      <c r="E39710" s="41"/>
    </row>
    <row r="39711" spans="4:5" x14ac:dyDescent="0.2">
      <c r="D39711" s="1"/>
      <c r="E39711" s="41"/>
    </row>
    <row r="39712" spans="4:5" x14ac:dyDescent="0.2">
      <c r="D39712" s="1"/>
      <c r="E39712" s="41"/>
    </row>
    <row r="39713" spans="4:5" x14ac:dyDescent="0.2">
      <c r="D39713" s="1"/>
      <c r="E39713" s="41"/>
    </row>
    <row r="39714" spans="4:5" x14ac:dyDescent="0.2">
      <c r="D39714" s="1"/>
      <c r="E39714" s="41"/>
    </row>
    <row r="39715" spans="4:5" x14ac:dyDescent="0.2">
      <c r="D39715" s="1"/>
      <c r="E39715" s="41"/>
    </row>
    <row r="39716" spans="4:5" x14ac:dyDescent="0.2">
      <c r="D39716" s="1"/>
      <c r="E39716" s="41"/>
    </row>
    <row r="39717" spans="4:5" x14ac:dyDescent="0.2">
      <c r="D39717" s="1"/>
      <c r="E39717" s="41"/>
    </row>
    <row r="39718" spans="4:5" x14ac:dyDescent="0.2">
      <c r="D39718" s="1"/>
      <c r="E39718" s="41"/>
    </row>
    <row r="39719" spans="4:5" x14ac:dyDescent="0.2">
      <c r="D39719" s="1"/>
      <c r="E39719" s="41"/>
    </row>
    <row r="39720" spans="4:5" x14ac:dyDescent="0.2">
      <c r="D39720" s="1"/>
      <c r="E39720" s="41"/>
    </row>
    <row r="39721" spans="4:5" x14ac:dyDescent="0.2">
      <c r="D39721" s="1"/>
      <c r="E39721" s="41"/>
    </row>
    <row r="39722" spans="4:5" x14ac:dyDescent="0.2">
      <c r="D39722" s="1"/>
      <c r="E39722" s="41"/>
    </row>
    <row r="39723" spans="4:5" x14ac:dyDescent="0.2">
      <c r="D39723" s="1"/>
      <c r="E39723" s="41"/>
    </row>
    <row r="39724" spans="4:5" x14ac:dyDescent="0.2">
      <c r="D39724" s="1"/>
      <c r="E39724" s="41"/>
    </row>
    <row r="39725" spans="4:5" x14ac:dyDescent="0.2">
      <c r="D39725" s="1"/>
      <c r="E39725" s="41"/>
    </row>
    <row r="39726" spans="4:5" x14ac:dyDescent="0.2">
      <c r="D39726" s="1"/>
      <c r="E39726" s="41"/>
    </row>
    <row r="39727" spans="4:5" x14ac:dyDescent="0.2">
      <c r="D39727" s="1"/>
      <c r="E39727" s="41"/>
    </row>
    <row r="39728" spans="4:5" x14ac:dyDescent="0.2">
      <c r="D39728" s="1"/>
      <c r="E39728" s="41"/>
    </row>
    <row r="39729" spans="4:5" x14ac:dyDescent="0.2">
      <c r="D39729" s="1"/>
      <c r="E39729" s="41"/>
    </row>
    <row r="39730" spans="4:5" x14ac:dyDescent="0.2">
      <c r="D39730" s="1"/>
      <c r="E39730" s="41"/>
    </row>
    <row r="39731" spans="4:5" x14ac:dyDescent="0.2">
      <c r="D39731" s="1"/>
      <c r="E39731" s="41"/>
    </row>
    <row r="39732" spans="4:5" x14ac:dyDescent="0.2">
      <c r="D39732" s="1"/>
      <c r="E39732" s="41"/>
    </row>
    <row r="39733" spans="4:5" x14ac:dyDescent="0.2">
      <c r="D39733" s="1"/>
      <c r="E39733" s="41"/>
    </row>
    <row r="39734" spans="4:5" x14ac:dyDescent="0.2">
      <c r="D39734" s="1"/>
      <c r="E39734" s="41"/>
    </row>
    <row r="39735" spans="4:5" x14ac:dyDescent="0.2">
      <c r="D39735" s="1"/>
      <c r="E39735" s="41"/>
    </row>
    <row r="39736" spans="4:5" x14ac:dyDescent="0.2">
      <c r="D39736" s="1"/>
      <c r="E39736" s="41"/>
    </row>
    <row r="39737" spans="4:5" x14ac:dyDescent="0.2">
      <c r="D39737" s="1"/>
      <c r="E39737" s="41"/>
    </row>
    <row r="39738" spans="4:5" x14ac:dyDescent="0.2">
      <c r="D39738" s="1"/>
      <c r="E39738" s="41"/>
    </row>
    <row r="39739" spans="4:5" x14ac:dyDescent="0.2">
      <c r="D39739" s="1"/>
      <c r="E39739" s="41"/>
    </row>
    <row r="39740" spans="4:5" x14ac:dyDescent="0.2">
      <c r="D39740" s="1"/>
      <c r="E39740" s="41"/>
    </row>
    <row r="39741" spans="4:5" x14ac:dyDescent="0.2">
      <c r="D39741" s="1"/>
      <c r="E39741" s="41"/>
    </row>
    <row r="39742" spans="4:5" x14ac:dyDescent="0.2">
      <c r="D39742" s="1"/>
      <c r="E39742" s="41"/>
    </row>
    <row r="39743" spans="4:5" x14ac:dyDescent="0.2">
      <c r="D39743" s="1"/>
      <c r="E39743" s="41"/>
    </row>
    <row r="39744" spans="4:5" x14ac:dyDescent="0.2">
      <c r="D39744" s="1"/>
      <c r="E39744" s="41"/>
    </row>
    <row r="39745" spans="4:5" x14ac:dyDescent="0.2">
      <c r="D39745" s="1"/>
      <c r="E39745" s="41"/>
    </row>
    <row r="39746" spans="4:5" x14ac:dyDescent="0.2">
      <c r="D39746" s="1"/>
      <c r="E39746" s="41"/>
    </row>
    <row r="39747" spans="4:5" x14ac:dyDescent="0.2">
      <c r="D39747" s="1"/>
      <c r="E39747" s="41"/>
    </row>
    <row r="39748" spans="4:5" x14ac:dyDescent="0.2">
      <c r="D39748" s="1"/>
      <c r="E39748" s="41"/>
    </row>
    <row r="39749" spans="4:5" x14ac:dyDescent="0.2">
      <c r="D39749" s="1"/>
      <c r="E39749" s="41"/>
    </row>
    <row r="39750" spans="4:5" x14ac:dyDescent="0.2">
      <c r="D39750" s="1"/>
      <c r="E39750" s="41"/>
    </row>
    <row r="39751" spans="4:5" x14ac:dyDescent="0.2">
      <c r="D39751" s="1"/>
      <c r="E39751" s="41"/>
    </row>
    <row r="39752" spans="4:5" x14ac:dyDescent="0.2">
      <c r="D39752" s="1"/>
      <c r="E39752" s="41"/>
    </row>
    <row r="39753" spans="4:5" x14ac:dyDescent="0.2">
      <c r="D39753" s="1"/>
      <c r="E39753" s="41"/>
    </row>
    <row r="39754" spans="4:5" x14ac:dyDescent="0.2">
      <c r="D39754" s="1"/>
      <c r="E39754" s="41"/>
    </row>
    <row r="39755" spans="4:5" x14ac:dyDescent="0.2">
      <c r="D39755" s="1"/>
      <c r="E39755" s="41"/>
    </row>
    <row r="39756" spans="4:5" x14ac:dyDescent="0.2">
      <c r="D39756" s="1"/>
      <c r="E39756" s="41"/>
    </row>
    <row r="39757" spans="4:5" x14ac:dyDescent="0.2">
      <c r="D39757" s="1"/>
      <c r="E39757" s="41"/>
    </row>
    <row r="39758" spans="4:5" x14ac:dyDescent="0.2">
      <c r="D39758" s="1"/>
      <c r="E39758" s="41"/>
    </row>
    <row r="39759" spans="4:5" x14ac:dyDescent="0.2">
      <c r="D39759" s="1"/>
      <c r="E39759" s="41"/>
    </row>
    <row r="39760" spans="4:5" x14ac:dyDescent="0.2">
      <c r="D39760" s="1"/>
      <c r="E39760" s="41"/>
    </row>
    <row r="39761" spans="4:5" x14ac:dyDescent="0.2">
      <c r="D39761" s="1"/>
      <c r="E39761" s="41"/>
    </row>
    <row r="39762" spans="4:5" x14ac:dyDescent="0.2">
      <c r="D39762" s="1"/>
      <c r="E39762" s="41"/>
    </row>
    <row r="39763" spans="4:5" x14ac:dyDescent="0.2">
      <c r="D39763" s="1"/>
      <c r="E39763" s="41"/>
    </row>
    <row r="39764" spans="4:5" x14ac:dyDescent="0.2">
      <c r="D39764" s="1"/>
      <c r="E39764" s="41"/>
    </row>
    <row r="39765" spans="4:5" x14ac:dyDescent="0.2">
      <c r="D39765" s="1"/>
      <c r="E39765" s="41"/>
    </row>
    <row r="39766" spans="4:5" x14ac:dyDescent="0.2">
      <c r="D39766" s="1"/>
      <c r="E39766" s="41"/>
    </row>
    <row r="39767" spans="4:5" x14ac:dyDescent="0.2">
      <c r="D39767" s="1"/>
      <c r="E39767" s="41"/>
    </row>
    <row r="39768" spans="4:5" x14ac:dyDescent="0.2">
      <c r="D39768" s="1"/>
      <c r="E39768" s="41"/>
    </row>
    <row r="39769" spans="4:5" x14ac:dyDescent="0.2">
      <c r="D39769" s="1"/>
      <c r="E39769" s="41"/>
    </row>
    <row r="39770" spans="4:5" x14ac:dyDescent="0.2">
      <c r="D39770" s="1"/>
      <c r="E39770" s="41"/>
    </row>
    <row r="39771" spans="4:5" x14ac:dyDescent="0.2">
      <c r="D39771" s="1"/>
      <c r="E39771" s="41"/>
    </row>
    <row r="39772" spans="4:5" x14ac:dyDescent="0.2">
      <c r="D39772" s="1"/>
      <c r="E39772" s="41"/>
    </row>
    <row r="39773" spans="4:5" x14ac:dyDescent="0.2">
      <c r="D39773" s="1"/>
      <c r="E39773" s="41"/>
    </row>
    <row r="39774" spans="4:5" x14ac:dyDescent="0.2">
      <c r="D39774" s="1"/>
      <c r="E39774" s="41"/>
    </row>
    <row r="39775" spans="4:5" x14ac:dyDescent="0.2">
      <c r="D39775" s="1"/>
      <c r="E39775" s="41"/>
    </row>
    <row r="39776" spans="4:5" x14ac:dyDescent="0.2">
      <c r="D39776" s="1"/>
      <c r="E39776" s="41"/>
    </row>
    <row r="39777" spans="4:5" x14ac:dyDescent="0.2">
      <c r="D39777" s="1"/>
      <c r="E39777" s="41"/>
    </row>
    <row r="39778" spans="4:5" x14ac:dyDescent="0.2">
      <c r="D39778" s="1"/>
      <c r="E39778" s="41"/>
    </row>
    <row r="39779" spans="4:5" x14ac:dyDescent="0.2">
      <c r="D39779" s="1"/>
      <c r="E39779" s="41"/>
    </row>
    <row r="39780" spans="4:5" x14ac:dyDescent="0.2">
      <c r="D39780" s="1"/>
      <c r="E39780" s="41"/>
    </row>
    <row r="39781" spans="4:5" x14ac:dyDescent="0.2">
      <c r="D39781" s="1"/>
      <c r="E39781" s="41"/>
    </row>
    <row r="39782" spans="4:5" x14ac:dyDescent="0.2">
      <c r="D39782" s="1"/>
      <c r="E39782" s="41"/>
    </row>
    <row r="39783" spans="4:5" x14ac:dyDescent="0.2">
      <c r="D39783" s="1"/>
      <c r="E39783" s="41"/>
    </row>
    <row r="39784" spans="4:5" x14ac:dyDescent="0.2">
      <c r="D39784" s="1"/>
      <c r="E39784" s="41"/>
    </row>
    <row r="39785" spans="4:5" x14ac:dyDescent="0.2">
      <c r="D39785" s="1"/>
      <c r="E39785" s="41"/>
    </row>
    <row r="39786" spans="4:5" x14ac:dyDescent="0.2">
      <c r="D39786" s="1"/>
      <c r="E39786" s="41"/>
    </row>
    <row r="39787" spans="4:5" x14ac:dyDescent="0.2">
      <c r="D39787" s="1"/>
      <c r="E39787" s="41"/>
    </row>
    <row r="39788" spans="4:5" x14ac:dyDescent="0.2">
      <c r="D39788" s="1"/>
      <c r="E39788" s="41"/>
    </row>
    <row r="39789" spans="4:5" x14ac:dyDescent="0.2">
      <c r="D39789" s="1"/>
      <c r="E39789" s="41"/>
    </row>
    <row r="39790" spans="4:5" x14ac:dyDescent="0.2">
      <c r="D39790" s="1"/>
      <c r="E39790" s="41"/>
    </row>
    <row r="39791" spans="4:5" x14ac:dyDescent="0.2">
      <c r="D39791" s="1"/>
      <c r="E39791" s="41"/>
    </row>
    <row r="39792" spans="4:5" x14ac:dyDescent="0.2">
      <c r="D39792" s="1"/>
      <c r="E39792" s="41"/>
    </row>
    <row r="39793" spans="4:5" x14ac:dyDescent="0.2">
      <c r="D39793" s="1"/>
      <c r="E39793" s="41"/>
    </row>
    <row r="39794" spans="4:5" x14ac:dyDescent="0.2">
      <c r="D39794" s="1"/>
      <c r="E39794" s="41"/>
    </row>
    <row r="39795" spans="4:5" x14ac:dyDescent="0.2">
      <c r="D39795" s="1"/>
      <c r="E39795" s="41"/>
    </row>
    <row r="39796" spans="4:5" x14ac:dyDescent="0.2">
      <c r="D39796" s="1"/>
      <c r="E39796" s="41"/>
    </row>
    <row r="39797" spans="4:5" x14ac:dyDescent="0.2">
      <c r="D39797" s="1"/>
      <c r="E39797" s="41"/>
    </row>
    <row r="39798" spans="4:5" x14ac:dyDescent="0.2">
      <c r="D39798" s="1"/>
      <c r="E39798" s="41"/>
    </row>
    <row r="39799" spans="4:5" x14ac:dyDescent="0.2">
      <c r="D39799" s="1"/>
      <c r="E39799" s="41"/>
    </row>
    <row r="39800" spans="4:5" x14ac:dyDescent="0.2">
      <c r="D39800" s="1"/>
      <c r="E39800" s="41"/>
    </row>
    <row r="39801" spans="4:5" x14ac:dyDescent="0.2">
      <c r="D39801" s="1"/>
      <c r="E39801" s="41"/>
    </row>
    <row r="39802" spans="4:5" x14ac:dyDescent="0.2">
      <c r="D39802" s="1"/>
      <c r="E39802" s="41"/>
    </row>
    <row r="39803" spans="4:5" x14ac:dyDescent="0.2">
      <c r="D39803" s="1"/>
      <c r="E39803" s="41"/>
    </row>
    <row r="39804" spans="4:5" x14ac:dyDescent="0.2">
      <c r="D39804" s="1"/>
      <c r="E39804" s="41"/>
    </row>
    <row r="39805" spans="4:5" x14ac:dyDescent="0.2">
      <c r="D39805" s="1"/>
      <c r="E39805" s="41"/>
    </row>
    <row r="39806" spans="4:5" x14ac:dyDescent="0.2">
      <c r="D39806" s="1"/>
      <c r="E39806" s="41"/>
    </row>
    <row r="39807" spans="4:5" x14ac:dyDescent="0.2">
      <c r="D39807" s="1"/>
      <c r="E39807" s="41"/>
    </row>
    <row r="39808" spans="4:5" x14ac:dyDescent="0.2">
      <c r="D39808" s="1"/>
      <c r="E39808" s="41"/>
    </row>
    <row r="39809" spans="4:5" x14ac:dyDescent="0.2">
      <c r="D39809" s="1"/>
      <c r="E39809" s="41"/>
    </row>
    <row r="39810" spans="4:5" x14ac:dyDescent="0.2">
      <c r="D39810" s="1"/>
      <c r="E39810" s="41"/>
    </row>
    <row r="39811" spans="4:5" x14ac:dyDescent="0.2">
      <c r="D39811" s="1"/>
      <c r="E39811" s="41"/>
    </row>
    <row r="39812" spans="4:5" x14ac:dyDescent="0.2">
      <c r="D39812" s="1"/>
      <c r="E39812" s="41"/>
    </row>
    <row r="39813" spans="4:5" x14ac:dyDescent="0.2">
      <c r="D39813" s="1"/>
      <c r="E39813" s="41"/>
    </row>
    <row r="39814" spans="4:5" x14ac:dyDescent="0.2">
      <c r="D39814" s="1"/>
      <c r="E39814" s="41"/>
    </row>
    <row r="39815" spans="4:5" x14ac:dyDescent="0.2">
      <c r="D39815" s="1"/>
      <c r="E39815" s="41"/>
    </row>
    <row r="39816" spans="4:5" x14ac:dyDescent="0.2">
      <c r="D39816" s="1"/>
      <c r="E39816" s="41"/>
    </row>
    <row r="39817" spans="4:5" x14ac:dyDescent="0.2">
      <c r="D39817" s="1"/>
      <c r="E39817" s="41"/>
    </row>
    <row r="39818" spans="4:5" x14ac:dyDescent="0.2">
      <c r="D39818" s="1"/>
      <c r="E39818" s="41"/>
    </row>
    <row r="39819" spans="4:5" x14ac:dyDescent="0.2">
      <c r="D39819" s="1"/>
      <c r="E39819" s="41"/>
    </row>
    <row r="39820" spans="4:5" x14ac:dyDescent="0.2">
      <c r="D39820" s="1"/>
      <c r="E39820" s="41"/>
    </row>
    <row r="39821" spans="4:5" x14ac:dyDescent="0.2">
      <c r="D39821" s="1"/>
      <c r="E39821" s="41"/>
    </row>
    <row r="39822" spans="4:5" x14ac:dyDescent="0.2">
      <c r="D39822" s="1"/>
      <c r="E39822" s="41"/>
    </row>
    <row r="39823" spans="4:5" x14ac:dyDescent="0.2">
      <c r="D39823" s="1"/>
      <c r="E39823" s="41"/>
    </row>
    <row r="39824" spans="4:5" x14ac:dyDescent="0.2">
      <c r="D39824" s="1"/>
      <c r="E39824" s="41"/>
    </row>
    <row r="39825" spans="4:5" x14ac:dyDescent="0.2">
      <c r="D39825" s="1"/>
      <c r="E39825" s="41"/>
    </row>
    <row r="39826" spans="4:5" x14ac:dyDescent="0.2">
      <c r="D39826" s="1"/>
      <c r="E39826" s="41"/>
    </row>
    <row r="39827" spans="4:5" x14ac:dyDescent="0.2">
      <c r="D39827" s="1"/>
      <c r="E39827" s="41"/>
    </row>
    <row r="39828" spans="4:5" x14ac:dyDescent="0.2">
      <c r="D39828" s="1"/>
      <c r="E39828" s="41"/>
    </row>
    <row r="39829" spans="4:5" x14ac:dyDescent="0.2">
      <c r="D39829" s="1"/>
      <c r="E39829" s="41"/>
    </row>
    <row r="39830" spans="4:5" x14ac:dyDescent="0.2">
      <c r="D39830" s="1"/>
      <c r="E39830" s="41"/>
    </row>
    <row r="39831" spans="4:5" x14ac:dyDescent="0.2">
      <c r="D39831" s="1"/>
      <c r="E39831" s="41"/>
    </row>
    <row r="39832" spans="4:5" x14ac:dyDescent="0.2">
      <c r="D39832" s="1"/>
      <c r="E39832" s="41"/>
    </row>
    <row r="39833" spans="4:5" x14ac:dyDescent="0.2">
      <c r="D39833" s="1"/>
      <c r="E39833" s="41"/>
    </row>
    <row r="39834" spans="4:5" x14ac:dyDescent="0.2">
      <c r="D39834" s="1"/>
      <c r="E39834" s="41"/>
    </row>
    <row r="39835" spans="4:5" x14ac:dyDescent="0.2">
      <c r="D39835" s="1"/>
      <c r="E39835" s="41"/>
    </row>
    <row r="39836" spans="4:5" x14ac:dyDescent="0.2">
      <c r="D39836" s="1"/>
      <c r="E39836" s="41"/>
    </row>
    <row r="39837" spans="4:5" x14ac:dyDescent="0.2">
      <c r="D39837" s="1"/>
      <c r="E39837" s="41"/>
    </row>
    <row r="39838" spans="4:5" x14ac:dyDescent="0.2">
      <c r="D39838" s="1"/>
      <c r="E39838" s="41"/>
    </row>
    <row r="39839" spans="4:5" x14ac:dyDescent="0.2">
      <c r="D39839" s="1"/>
      <c r="E39839" s="41"/>
    </row>
    <row r="39840" spans="4:5" x14ac:dyDescent="0.2">
      <c r="D39840" s="1"/>
      <c r="E39840" s="41"/>
    </row>
    <row r="39841" spans="4:5" x14ac:dyDescent="0.2">
      <c r="D39841" s="1"/>
      <c r="E39841" s="41"/>
    </row>
    <row r="39842" spans="4:5" x14ac:dyDescent="0.2">
      <c r="D39842" s="1"/>
      <c r="E39842" s="41"/>
    </row>
    <row r="39843" spans="4:5" x14ac:dyDescent="0.2">
      <c r="D39843" s="1"/>
      <c r="E39843" s="41"/>
    </row>
    <row r="39844" spans="4:5" x14ac:dyDescent="0.2">
      <c r="D39844" s="1"/>
      <c r="E39844" s="41"/>
    </row>
    <row r="39845" spans="4:5" x14ac:dyDescent="0.2">
      <c r="D39845" s="1"/>
      <c r="E39845" s="41"/>
    </row>
    <row r="39846" spans="4:5" x14ac:dyDescent="0.2">
      <c r="D39846" s="1"/>
      <c r="E39846" s="41"/>
    </row>
    <row r="39847" spans="4:5" x14ac:dyDescent="0.2">
      <c r="D39847" s="1"/>
      <c r="E39847" s="41"/>
    </row>
    <row r="39848" spans="4:5" x14ac:dyDescent="0.2">
      <c r="D39848" s="1"/>
      <c r="E39848" s="41"/>
    </row>
    <row r="39849" spans="4:5" x14ac:dyDescent="0.2">
      <c r="D39849" s="1"/>
      <c r="E39849" s="41"/>
    </row>
    <row r="39850" spans="4:5" x14ac:dyDescent="0.2">
      <c r="D39850" s="1"/>
      <c r="E39850" s="41"/>
    </row>
    <row r="39851" spans="4:5" x14ac:dyDescent="0.2">
      <c r="D39851" s="1"/>
      <c r="E39851" s="41"/>
    </row>
    <row r="39852" spans="4:5" x14ac:dyDescent="0.2">
      <c r="D39852" s="1"/>
      <c r="E39852" s="41"/>
    </row>
    <row r="39853" spans="4:5" x14ac:dyDescent="0.2">
      <c r="D39853" s="1"/>
      <c r="E39853" s="41"/>
    </row>
    <row r="39854" spans="4:5" x14ac:dyDescent="0.2">
      <c r="D39854" s="1"/>
      <c r="E39854" s="41"/>
    </row>
    <row r="39855" spans="4:5" x14ac:dyDescent="0.2">
      <c r="D39855" s="1"/>
      <c r="E39855" s="41"/>
    </row>
    <row r="39856" spans="4:5" x14ac:dyDescent="0.2">
      <c r="D39856" s="1"/>
      <c r="E39856" s="41"/>
    </row>
    <row r="39857" spans="4:5" x14ac:dyDescent="0.2">
      <c r="D39857" s="1"/>
      <c r="E39857" s="41"/>
    </row>
    <row r="39858" spans="4:5" x14ac:dyDescent="0.2">
      <c r="D39858" s="1"/>
      <c r="E39858" s="41"/>
    </row>
    <row r="39859" spans="4:5" x14ac:dyDescent="0.2">
      <c r="D39859" s="1"/>
      <c r="E39859" s="41"/>
    </row>
    <row r="39860" spans="4:5" x14ac:dyDescent="0.2">
      <c r="D39860" s="1"/>
      <c r="E39860" s="41"/>
    </row>
    <row r="39861" spans="4:5" x14ac:dyDescent="0.2">
      <c r="D39861" s="1"/>
      <c r="E39861" s="41"/>
    </row>
    <row r="39862" spans="4:5" x14ac:dyDescent="0.2">
      <c r="D39862" s="1"/>
      <c r="E39862" s="41"/>
    </row>
    <row r="39863" spans="4:5" x14ac:dyDescent="0.2">
      <c r="D39863" s="1"/>
      <c r="E39863" s="41"/>
    </row>
    <row r="39864" spans="4:5" x14ac:dyDescent="0.2">
      <c r="D39864" s="1"/>
      <c r="E39864" s="41"/>
    </row>
    <row r="39865" spans="4:5" x14ac:dyDescent="0.2">
      <c r="D39865" s="1"/>
      <c r="E39865" s="41"/>
    </row>
    <row r="39866" spans="4:5" x14ac:dyDescent="0.2">
      <c r="D39866" s="1"/>
      <c r="E39866" s="41"/>
    </row>
    <row r="39867" spans="4:5" x14ac:dyDescent="0.2">
      <c r="D39867" s="1"/>
      <c r="E39867" s="41"/>
    </row>
    <row r="39868" spans="4:5" x14ac:dyDescent="0.2">
      <c r="D39868" s="1"/>
      <c r="E39868" s="41"/>
    </row>
    <row r="39869" spans="4:5" x14ac:dyDescent="0.2">
      <c r="D39869" s="1"/>
      <c r="E39869" s="41"/>
    </row>
    <row r="39870" spans="4:5" x14ac:dyDescent="0.2">
      <c r="D39870" s="1"/>
      <c r="E39870" s="41"/>
    </row>
    <row r="39871" spans="4:5" x14ac:dyDescent="0.2">
      <c r="D39871" s="1"/>
      <c r="E39871" s="41"/>
    </row>
    <row r="39872" spans="4:5" x14ac:dyDescent="0.2">
      <c r="D39872" s="1"/>
      <c r="E39872" s="41"/>
    </row>
    <row r="39873" spans="4:5" x14ac:dyDescent="0.2">
      <c r="D39873" s="1"/>
      <c r="E39873" s="41"/>
    </row>
    <row r="39874" spans="4:5" x14ac:dyDescent="0.2">
      <c r="D39874" s="1"/>
      <c r="E39874" s="41"/>
    </row>
    <row r="39875" spans="4:5" x14ac:dyDescent="0.2">
      <c r="D39875" s="1"/>
      <c r="E39875" s="41"/>
    </row>
    <row r="39876" spans="4:5" x14ac:dyDescent="0.2">
      <c r="D39876" s="1"/>
      <c r="E39876" s="41"/>
    </row>
    <row r="39877" spans="4:5" x14ac:dyDescent="0.2">
      <c r="D39877" s="1"/>
      <c r="E39877" s="41"/>
    </row>
    <row r="39878" spans="4:5" x14ac:dyDescent="0.2">
      <c r="D39878" s="1"/>
      <c r="E39878" s="41"/>
    </row>
    <row r="39879" spans="4:5" x14ac:dyDescent="0.2">
      <c r="D39879" s="1"/>
      <c r="E39879" s="41"/>
    </row>
    <row r="39880" spans="4:5" x14ac:dyDescent="0.2">
      <c r="D39880" s="1"/>
      <c r="E39880" s="41"/>
    </row>
    <row r="39881" spans="4:5" x14ac:dyDescent="0.2">
      <c r="D39881" s="1"/>
      <c r="E39881" s="41"/>
    </row>
    <row r="39882" spans="4:5" x14ac:dyDescent="0.2">
      <c r="D39882" s="1"/>
      <c r="E39882" s="41"/>
    </row>
    <row r="39883" spans="4:5" x14ac:dyDescent="0.2">
      <c r="D39883" s="1"/>
      <c r="E39883" s="41"/>
    </row>
    <row r="39884" spans="4:5" x14ac:dyDescent="0.2">
      <c r="D39884" s="1"/>
      <c r="E39884" s="41"/>
    </row>
    <row r="39885" spans="4:5" x14ac:dyDescent="0.2">
      <c r="D39885" s="1"/>
      <c r="E39885" s="41"/>
    </row>
    <row r="39886" spans="4:5" x14ac:dyDescent="0.2">
      <c r="D39886" s="1"/>
      <c r="E39886" s="41"/>
    </row>
    <row r="39887" spans="4:5" x14ac:dyDescent="0.2">
      <c r="D39887" s="1"/>
      <c r="E39887" s="41"/>
    </row>
    <row r="39888" spans="4:5" x14ac:dyDescent="0.2">
      <c r="D39888" s="1"/>
      <c r="E39888" s="41"/>
    </row>
    <row r="39889" spans="4:5" x14ac:dyDescent="0.2">
      <c r="D39889" s="1"/>
      <c r="E39889" s="41"/>
    </row>
    <row r="39890" spans="4:5" x14ac:dyDescent="0.2">
      <c r="D39890" s="1"/>
      <c r="E39890" s="41"/>
    </row>
    <row r="39891" spans="4:5" x14ac:dyDescent="0.2">
      <c r="D39891" s="1"/>
      <c r="E39891" s="41"/>
    </row>
    <row r="39892" spans="4:5" x14ac:dyDescent="0.2">
      <c r="D39892" s="1"/>
      <c r="E39892" s="41"/>
    </row>
    <row r="39893" spans="4:5" x14ac:dyDescent="0.2">
      <c r="D39893" s="1"/>
      <c r="E39893" s="41"/>
    </row>
    <row r="39894" spans="4:5" x14ac:dyDescent="0.2">
      <c r="D39894" s="1"/>
      <c r="E39894" s="41"/>
    </row>
    <row r="39895" spans="4:5" x14ac:dyDescent="0.2">
      <c r="D39895" s="1"/>
      <c r="E39895" s="41"/>
    </row>
    <row r="39896" spans="4:5" x14ac:dyDescent="0.2">
      <c r="D39896" s="1"/>
      <c r="E39896" s="41"/>
    </row>
    <row r="39897" spans="4:5" x14ac:dyDescent="0.2">
      <c r="D39897" s="1"/>
      <c r="E39897" s="41"/>
    </row>
    <row r="39898" spans="4:5" x14ac:dyDescent="0.2">
      <c r="D39898" s="1"/>
      <c r="E39898" s="41"/>
    </row>
    <row r="39899" spans="4:5" x14ac:dyDescent="0.2">
      <c r="D39899" s="1"/>
      <c r="E39899" s="41"/>
    </row>
    <row r="39900" spans="4:5" x14ac:dyDescent="0.2">
      <c r="D39900" s="1"/>
      <c r="E39900" s="41"/>
    </row>
    <row r="39901" spans="4:5" x14ac:dyDescent="0.2">
      <c r="D39901" s="1"/>
      <c r="E39901" s="41"/>
    </row>
    <row r="39902" spans="4:5" x14ac:dyDescent="0.2">
      <c r="D39902" s="1"/>
      <c r="E39902" s="41"/>
    </row>
    <row r="39903" spans="4:5" x14ac:dyDescent="0.2">
      <c r="D39903" s="1"/>
      <c r="E39903" s="41"/>
    </row>
    <row r="39904" spans="4:5" x14ac:dyDescent="0.2">
      <c r="D39904" s="1"/>
      <c r="E39904" s="41"/>
    </row>
    <row r="39905" spans="4:5" x14ac:dyDescent="0.2">
      <c r="D39905" s="1"/>
      <c r="E39905" s="41"/>
    </row>
    <row r="39906" spans="4:5" x14ac:dyDescent="0.2">
      <c r="D39906" s="1"/>
      <c r="E39906" s="41"/>
    </row>
    <row r="39907" spans="4:5" x14ac:dyDescent="0.2">
      <c r="D39907" s="1"/>
      <c r="E39907" s="41"/>
    </row>
    <row r="39908" spans="4:5" x14ac:dyDescent="0.2">
      <c r="D39908" s="1"/>
      <c r="E39908" s="41"/>
    </row>
    <row r="39909" spans="4:5" x14ac:dyDescent="0.2">
      <c r="D39909" s="1"/>
      <c r="E39909" s="41"/>
    </row>
    <row r="39910" spans="4:5" x14ac:dyDescent="0.2">
      <c r="D39910" s="1"/>
      <c r="E39910" s="41"/>
    </row>
    <row r="39911" spans="4:5" x14ac:dyDescent="0.2">
      <c r="D39911" s="1"/>
      <c r="E39911" s="41"/>
    </row>
    <row r="39912" spans="4:5" x14ac:dyDescent="0.2">
      <c r="D39912" s="1"/>
      <c r="E39912" s="41"/>
    </row>
    <row r="39913" spans="4:5" x14ac:dyDescent="0.2">
      <c r="D39913" s="1"/>
      <c r="E39913" s="41"/>
    </row>
    <row r="39914" spans="4:5" x14ac:dyDescent="0.2">
      <c r="D39914" s="1"/>
      <c r="E39914" s="41"/>
    </row>
    <row r="39915" spans="4:5" x14ac:dyDescent="0.2">
      <c r="D39915" s="1"/>
      <c r="E39915" s="41"/>
    </row>
    <row r="39916" spans="4:5" x14ac:dyDescent="0.2">
      <c r="D39916" s="1"/>
      <c r="E39916" s="41"/>
    </row>
    <row r="39917" spans="4:5" x14ac:dyDescent="0.2">
      <c r="D39917" s="1"/>
      <c r="E39917" s="41"/>
    </row>
    <row r="39918" spans="4:5" x14ac:dyDescent="0.2">
      <c r="D39918" s="1"/>
      <c r="E39918" s="41"/>
    </row>
    <row r="39919" spans="4:5" x14ac:dyDescent="0.2">
      <c r="D39919" s="1"/>
      <c r="E39919" s="41"/>
    </row>
    <row r="39920" spans="4:5" x14ac:dyDescent="0.2">
      <c r="D39920" s="1"/>
      <c r="E39920" s="41"/>
    </row>
    <row r="39921" spans="4:5" x14ac:dyDescent="0.2">
      <c r="D39921" s="1"/>
      <c r="E39921" s="41"/>
    </row>
    <row r="39922" spans="4:5" x14ac:dyDescent="0.2">
      <c r="D39922" s="1"/>
      <c r="E39922" s="41"/>
    </row>
    <row r="39923" spans="4:5" x14ac:dyDescent="0.2">
      <c r="D39923" s="1"/>
      <c r="E39923" s="41"/>
    </row>
    <row r="39924" spans="4:5" x14ac:dyDescent="0.2">
      <c r="D39924" s="1"/>
      <c r="E39924" s="41"/>
    </row>
    <row r="39925" spans="4:5" x14ac:dyDescent="0.2">
      <c r="D39925" s="1"/>
      <c r="E39925" s="41"/>
    </row>
    <row r="39926" spans="4:5" x14ac:dyDescent="0.2">
      <c r="D39926" s="1"/>
      <c r="E39926" s="41"/>
    </row>
    <row r="39927" spans="4:5" x14ac:dyDescent="0.2">
      <c r="D39927" s="1"/>
      <c r="E39927" s="41"/>
    </row>
    <row r="39928" spans="4:5" x14ac:dyDescent="0.2">
      <c r="D39928" s="1"/>
      <c r="E39928" s="41"/>
    </row>
    <row r="39929" spans="4:5" x14ac:dyDescent="0.2">
      <c r="D39929" s="1"/>
      <c r="E39929" s="41"/>
    </row>
    <row r="39930" spans="4:5" x14ac:dyDescent="0.2">
      <c r="D39930" s="1"/>
      <c r="E39930" s="41"/>
    </row>
    <row r="39931" spans="4:5" x14ac:dyDescent="0.2">
      <c r="D39931" s="1"/>
      <c r="E39931" s="41"/>
    </row>
    <row r="39932" spans="4:5" x14ac:dyDescent="0.2">
      <c r="D39932" s="1"/>
      <c r="E39932" s="41"/>
    </row>
    <row r="39933" spans="4:5" x14ac:dyDescent="0.2">
      <c r="D39933" s="1"/>
      <c r="E39933" s="41"/>
    </row>
    <row r="39934" spans="4:5" x14ac:dyDescent="0.2">
      <c r="D39934" s="1"/>
      <c r="E39934" s="41"/>
    </row>
    <row r="39935" spans="4:5" x14ac:dyDescent="0.2">
      <c r="D39935" s="1"/>
      <c r="E39935" s="41"/>
    </row>
    <row r="39936" spans="4:5" x14ac:dyDescent="0.2">
      <c r="D39936" s="1"/>
      <c r="E39936" s="41"/>
    </row>
    <row r="39937" spans="4:5" x14ac:dyDescent="0.2">
      <c r="D39937" s="1"/>
      <c r="E39937" s="41"/>
    </row>
    <row r="39938" spans="4:5" x14ac:dyDescent="0.2">
      <c r="D39938" s="1"/>
      <c r="E39938" s="41"/>
    </row>
    <row r="39939" spans="4:5" x14ac:dyDescent="0.2">
      <c r="D39939" s="1"/>
      <c r="E39939" s="41"/>
    </row>
    <row r="39940" spans="4:5" x14ac:dyDescent="0.2">
      <c r="D39940" s="1"/>
      <c r="E39940" s="41"/>
    </row>
    <row r="39941" spans="4:5" x14ac:dyDescent="0.2">
      <c r="D39941" s="1"/>
      <c r="E39941" s="41"/>
    </row>
    <row r="39942" spans="4:5" x14ac:dyDescent="0.2">
      <c r="D39942" s="1"/>
      <c r="E39942" s="41"/>
    </row>
    <row r="39943" spans="4:5" x14ac:dyDescent="0.2">
      <c r="D39943" s="1"/>
      <c r="E39943" s="41"/>
    </row>
    <row r="39944" spans="4:5" x14ac:dyDescent="0.2">
      <c r="D39944" s="1"/>
      <c r="E39944" s="41"/>
    </row>
    <row r="39945" spans="4:5" x14ac:dyDescent="0.2">
      <c r="D39945" s="1"/>
      <c r="E39945" s="41"/>
    </row>
    <row r="39946" spans="4:5" x14ac:dyDescent="0.2">
      <c r="D39946" s="1"/>
      <c r="E39946" s="41"/>
    </row>
    <row r="39947" spans="4:5" x14ac:dyDescent="0.2">
      <c r="D39947" s="1"/>
      <c r="E39947" s="41"/>
    </row>
    <row r="39948" spans="4:5" x14ac:dyDescent="0.2">
      <c r="D39948" s="1"/>
      <c r="E39948" s="41"/>
    </row>
    <row r="39949" spans="4:5" x14ac:dyDescent="0.2">
      <c r="D39949" s="1"/>
      <c r="E39949" s="41"/>
    </row>
    <row r="39950" spans="4:5" x14ac:dyDescent="0.2">
      <c r="D39950" s="1"/>
      <c r="E39950" s="41"/>
    </row>
    <row r="39951" spans="4:5" x14ac:dyDescent="0.2">
      <c r="D39951" s="1"/>
      <c r="E39951" s="41"/>
    </row>
    <row r="39952" spans="4:5" x14ac:dyDescent="0.2">
      <c r="D39952" s="1"/>
      <c r="E39952" s="41"/>
    </row>
    <row r="39953" spans="4:5" x14ac:dyDescent="0.2">
      <c r="D39953" s="1"/>
      <c r="E39953" s="41"/>
    </row>
    <row r="39954" spans="4:5" x14ac:dyDescent="0.2">
      <c r="D39954" s="1"/>
      <c r="E39954" s="41"/>
    </row>
    <row r="39955" spans="4:5" x14ac:dyDescent="0.2">
      <c r="D39955" s="1"/>
      <c r="E39955" s="41"/>
    </row>
    <row r="39956" spans="4:5" x14ac:dyDescent="0.2">
      <c r="D39956" s="1"/>
      <c r="E39956" s="41"/>
    </row>
    <row r="39957" spans="4:5" x14ac:dyDescent="0.2">
      <c r="D39957" s="1"/>
      <c r="E39957" s="41"/>
    </row>
    <row r="39958" spans="4:5" x14ac:dyDescent="0.2">
      <c r="D39958" s="1"/>
      <c r="E39958" s="41"/>
    </row>
    <row r="39959" spans="4:5" x14ac:dyDescent="0.2">
      <c r="D39959" s="1"/>
      <c r="E39959" s="41"/>
    </row>
    <row r="39960" spans="4:5" x14ac:dyDescent="0.2">
      <c r="D39960" s="1"/>
      <c r="E39960" s="41"/>
    </row>
    <row r="39961" spans="4:5" x14ac:dyDescent="0.2">
      <c r="D39961" s="1"/>
      <c r="E39961" s="41"/>
    </row>
    <row r="39962" spans="4:5" x14ac:dyDescent="0.2">
      <c r="D39962" s="1"/>
      <c r="E39962" s="41"/>
    </row>
    <row r="39963" spans="4:5" x14ac:dyDescent="0.2">
      <c r="D39963" s="1"/>
      <c r="E39963" s="41"/>
    </row>
    <row r="39964" spans="4:5" x14ac:dyDescent="0.2">
      <c r="D39964" s="1"/>
      <c r="E39964" s="41"/>
    </row>
    <row r="39965" spans="4:5" x14ac:dyDescent="0.2">
      <c r="D39965" s="1"/>
      <c r="E39965" s="41"/>
    </row>
    <row r="39966" spans="4:5" x14ac:dyDescent="0.2">
      <c r="D39966" s="1"/>
      <c r="E39966" s="41"/>
    </row>
    <row r="39967" spans="4:5" x14ac:dyDescent="0.2">
      <c r="D39967" s="1"/>
      <c r="E39967" s="41"/>
    </row>
    <row r="39968" spans="4:5" x14ac:dyDescent="0.2">
      <c r="D39968" s="1"/>
      <c r="E39968" s="41"/>
    </row>
    <row r="39969" spans="4:5" x14ac:dyDescent="0.2">
      <c r="D39969" s="1"/>
      <c r="E39969" s="41"/>
    </row>
    <row r="39970" spans="4:5" x14ac:dyDescent="0.2">
      <c r="D39970" s="1"/>
      <c r="E39970" s="41"/>
    </row>
    <row r="39971" spans="4:5" x14ac:dyDescent="0.2">
      <c r="D39971" s="1"/>
      <c r="E39971" s="41"/>
    </row>
    <row r="39972" spans="4:5" x14ac:dyDescent="0.2">
      <c r="D39972" s="1"/>
      <c r="E39972" s="41"/>
    </row>
    <row r="39973" spans="4:5" x14ac:dyDescent="0.2">
      <c r="D39973" s="1"/>
      <c r="E39973" s="41"/>
    </row>
    <row r="39974" spans="4:5" x14ac:dyDescent="0.2">
      <c r="D39974" s="1"/>
      <c r="E39974" s="41"/>
    </row>
    <row r="39975" spans="4:5" x14ac:dyDescent="0.2">
      <c r="D39975" s="1"/>
      <c r="E39975" s="41"/>
    </row>
    <row r="39976" spans="4:5" x14ac:dyDescent="0.2">
      <c r="D39976" s="1"/>
      <c r="E39976" s="41"/>
    </row>
    <row r="39977" spans="4:5" x14ac:dyDescent="0.2">
      <c r="D39977" s="1"/>
      <c r="E39977" s="41"/>
    </row>
    <row r="39978" spans="4:5" x14ac:dyDescent="0.2">
      <c r="D39978" s="1"/>
      <c r="E39978" s="41"/>
    </row>
    <row r="39979" spans="4:5" x14ac:dyDescent="0.2">
      <c r="D39979" s="1"/>
      <c r="E39979" s="41"/>
    </row>
    <row r="39980" spans="4:5" x14ac:dyDescent="0.2">
      <c r="D39980" s="1"/>
      <c r="E39980" s="41"/>
    </row>
    <row r="39981" spans="4:5" x14ac:dyDescent="0.2">
      <c r="D39981" s="1"/>
      <c r="E39981" s="41"/>
    </row>
    <row r="39982" spans="4:5" x14ac:dyDescent="0.2">
      <c r="D39982" s="1"/>
      <c r="E39982" s="41"/>
    </row>
    <row r="39983" spans="4:5" x14ac:dyDescent="0.2">
      <c r="D39983" s="1"/>
      <c r="E39983" s="41"/>
    </row>
    <row r="39984" spans="4:5" x14ac:dyDescent="0.2">
      <c r="D39984" s="1"/>
      <c r="E39984" s="41"/>
    </row>
    <row r="39985" spans="4:5" x14ac:dyDescent="0.2">
      <c r="D39985" s="1"/>
      <c r="E39985" s="41"/>
    </row>
    <row r="39986" spans="4:5" x14ac:dyDescent="0.2">
      <c r="D39986" s="1"/>
      <c r="E39986" s="41"/>
    </row>
    <row r="39987" spans="4:5" x14ac:dyDescent="0.2">
      <c r="D39987" s="1"/>
      <c r="E39987" s="41"/>
    </row>
    <row r="39988" spans="4:5" x14ac:dyDescent="0.2">
      <c r="D39988" s="1"/>
      <c r="E39988" s="41"/>
    </row>
    <row r="39989" spans="4:5" x14ac:dyDescent="0.2">
      <c r="D39989" s="1"/>
      <c r="E39989" s="41"/>
    </row>
    <row r="39990" spans="4:5" x14ac:dyDescent="0.2">
      <c r="D39990" s="1"/>
      <c r="E39990" s="41"/>
    </row>
    <row r="39991" spans="4:5" x14ac:dyDescent="0.2">
      <c r="D39991" s="1"/>
      <c r="E39991" s="41"/>
    </row>
    <row r="39992" spans="4:5" x14ac:dyDescent="0.2">
      <c r="D39992" s="1"/>
      <c r="E39992" s="41"/>
    </row>
    <row r="39993" spans="4:5" x14ac:dyDescent="0.2">
      <c r="D39993" s="1"/>
      <c r="E39993" s="41"/>
    </row>
    <row r="39994" spans="4:5" x14ac:dyDescent="0.2">
      <c r="D39994" s="1"/>
      <c r="E39994" s="41"/>
    </row>
    <row r="39995" spans="4:5" x14ac:dyDescent="0.2">
      <c r="D39995" s="1"/>
      <c r="E39995" s="41"/>
    </row>
    <row r="39996" spans="4:5" x14ac:dyDescent="0.2">
      <c r="D39996" s="1"/>
      <c r="E39996" s="41"/>
    </row>
    <row r="39997" spans="4:5" x14ac:dyDescent="0.2">
      <c r="D39997" s="1"/>
      <c r="E39997" s="41"/>
    </row>
    <row r="39998" spans="4:5" x14ac:dyDescent="0.2">
      <c r="D39998" s="1"/>
      <c r="E39998" s="41"/>
    </row>
    <row r="39999" spans="4:5" x14ac:dyDescent="0.2">
      <c r="D39999" s="1"/>
      <c r="E39999" s="41"/>
    </row>
    <row r="40000" spans="4:5" x14ac:dyDescent="0.2">
      <c r="D40000" s="1"/>
      <c r="E40000" s="41"/>
    </row>
    <row r="40001" spans="4:5" x14ac:dyDescent="0.2">
      <c r="D40001" s="1"/>
      <c r="E40001" s="41"/>
    </row>
    <row r="40002" spans="4:5" x14ac:dyDescent="0.2">
      <c r="D40002" s="1"/>
      <c r="E40002" s="41"/>
    </row>
    <row r="40003" spans="4:5" x14ac:dyDescent="0.2">
      <c r="D40003" s="1"/>
      <c r="E40003" s="41"/>
    </row>
    <row r="40004" spans="4:5" x14ac:dyDescent="0.2">
      <c r="D40004" s="1"/>
      <c r="E40004" s="41"/>
    </row>
    <row r="40005" spans="4:5" x14ac:dyDescent="0.2">
      <c r="D40005" s="1"/>
      <c r="E40005" s="41"/>
    </row>
    <row r="40006" spans="4:5" x14ac:dyDescent="0.2">
      <c r="D40006" s="1"/>
      <c r="E40006" s="41"/>
    </row>
    <row r="40007" spans="4:5" x14ac:dyDescent="0.2">
      <c r="D40007" s="1"/>
      <c r="E40007" s="41"/>
    </row>
    <row r="40008" spans="4:5" x14ac:dyDescent="0.2">
      <c r="D40008" s="1"/>
      <c r="E40008" s="41"/>
    </row>
    <row r="40009" spans="4:5" x14ac:dyDescent="0.2">
      <c r="D40009" s="1"/>
      <c r="E40009" s="41"/>
    </row>
    <row r="40010" spans="4:5" x14ac:dyDescent="0.2">
      <c r="D40010" s="1"/>
      <c r="E40010" s="41"/>
    </row>
    <row r="40011" spans="4:5" x14ac:dyDescent="0.2">
      <c r="D40011" s="1"/>
      <c r="E40011" s="41"/>
    </row>
    <row r="40012" spans="4:5" x14ac:dyDescent="0.2">
      <c r="D40012" s="1"/>
      <c r="E40012" s="41"/>
    </row>
    <row r="40013" spans="4:5" x14ac:dyDescent="0.2">
      <c r="D40013" s="1"/>
      <c r="E40013" s="41"/>
    </row>
    <row r="40014" spans="4:5" x14ac:dyDescent="0.2">
      <c r="D40014" s="1"/>
      <c r="E40014" s="41"/>
    </row>
    <row r="40015" spans="4:5" x14ac:dyDescent="0.2">
      <c r="D40015" s="1"/>
      <c r="E40015" s="41"/>
    </row>
    <row r="40016" spans="4:5" x14ac:dyDescent="0.2">
      <c r="D40016" s="1"/>
      <c r="E40016" s="41"/>
    </row>
    <row r="40017" spans="4:5" x14ac:dyDescent="0.2">
      <c r="D40017" s="1"/>
      <c r="E40017" s="41"/>
    </row>
    <row r="40018" spans="4:5" x14ac:dyDescent="0.2">
      <c r="D40018" s="1"/>
      <c r="E40018" s="41"/>
    </row>
    <row r="40019" spans="4:5" x14ac:dyDescent="0.2">
      <c r="D40019" s="1"/>
      <c r="E40019" s="41"/>
    </row>
    <row r="40020" spans="4:5" x14ac:dyDescent="0.2">
      <c r="D40020" s="1"/>
      <c r="E40020" s="41"/>
    </row>
    <row r="40021" spans="4:5" x14ac:dyDescent="0.2">
      <c r="D40021" s="1"/>
      <c r="E40021" s="41"/>
    </row>
    <row r="40022" spans="4:5" x14ac:dyDescent="0.2">
      <c r="D40022" s="1"/>
      <c r="E40022" s="41"/>
    </row>
    <row r="40023" spans="4:5" x14ac:dyDescent="0.2">
      <c r="D40023" s="1"/>
      <c r="E40023" s="41"/>
    </row>
    <row r="40024" spans="4:5" x14ac:dyDescent="0.2">
      <c r="D40024" s="1"/>
      <c r="E40024" s="41"/>
    </row>
    <row r="40025" spans="4:5" x14ac:dyDescent="0.2">
      <c r="D40025" s="1"/>
      <c r="E40025" s="41"/>
    </row>
    <row r="40026" spans="4:5" x14ac:dyDescent="0.2">
      <c r="D40026" s="1"/>
      <c r="E40026" s="41"/>
    </row>
    <row r="40027" spans="4:5" x14ac:dyDescent="0.2">
      <c r="D40027" s="1"/>
      <c r="E40027" s="41"/>
    </row>
    <row r="40028" spans="4:5" x14ac:dyDescent="0.2">
      <c r="D40028" s="1"/>
      <c r="E40028" s="41"/>
    </row>
    <row r="40029" spans="4:5" x14ac:dyDescent="0.2">
      <c r="D40029" s="1"/>
      <c r="E40029" s="41"/>
    </row>
    <row r="40030" spans="4:5" x14ac:dyDescent="0.2">
      <c r="D40030" s="1"/>
      <c r="E40030" s="41"/>
    </row>
    <row r="40031" spans="4:5" x14ac:dyDescent="0.2">
      <c r="D40031" s="1"/>
      <c r="E40031" s="41"/>
    </row>
    <row r="40032" spans="4:5" x14ac:dyDescent="0.2">
      <c r="D40032" s="1"/>
      <c r="E40032" s="41"/>
    </row>
    <row r="40033" spans="4:5" x14ac:dyDescent="0.2">
      <c r="D40033" s="1"/>
      <c r="E40033" s="41"/>
    </row>
    <row r="40034" spans="4:5" x14ac:dyDescent="0.2">
      <c r="D40034" s="1"/>
      <c r="E40034" s="41"/>
    </row>
    <row r="40035" spans="4:5" x14ac:dyDescent="0.2">
      <c r="D40035" s="1"/>
      <c r="E40035" s="41"/>
    </row>
    <row r="40036" spans="4:5" x14ac:dyDescent="0.2">
      <c r="D40036" s="1"/>
      <c r="E40036" s="41"/>
    </row>
    <row r="40037" spans="4:5" x14ac:dyDescent="0.2">
      <c r="D40037" s="1"/>
      <c r="E40037" s="41"/>
    </row>
    <row r="40038" spans="4:5" x14ac:dyDescent="0.2">
      <c r="D40038" s="1"/>
      <c r="E40038" s="41"/>
    </row>
    <row r="40039" spans="4:5" x14ac:dyDescent="0.2">
      <c r="D40039" s="1"/>
      <c r="E40039" s="41"/>
    </row>
    <row r="40040" spans="4:5" x14ac:dyDescent="0.2">
      <c r="D40040" s="1"/>
      <c r="E40040" s="41"/>
    </row>
    <row r="40041" spans="4:5" x14ac:dyDescent="0.2">
      <c r="D40041" s="1"/>
      <c r="E40041" s="41"/>
    </row>
    <row r="40042" spans="4:5" x14ac:dyDescent="0.2">
      <c r="D40042" s="1"/>
      <c r="E40042" s="41"/>
    </row>
    <row r="40043" spans="4:5" x14ac:dyDescent="0.2">
      <c r="D40043" s="1"/>
      <c r="E40043" s="41"/>
    </row>
    <row r="40044" spans="4:5" x14ac:dyDescent="0.2">
      <c r="D40044" s="1"/>
      <c r="E40044" s="41"/>
    </row>
    <row r="40045" spans="4:5" x14ac:dyDescent="0.2">
      <c r="D40045" s="1"/>
      <c r="E40045" s="41"/>
    </row>
    <row r="40046" spans="4:5" x14ac:dyDescent="0.2">
      <c r="D40046" s="1"/>
      <c r="E40046" s="41"/>
    </row>
    <row r="40047" spans="4:5" x14ac:dyDescent="0.2">
      <c r="D40047" s="1"/>
      <c r="E40047" s="41"/>
    </row>
    <row r="40048" spans="4:5" x14ac:dyDescent="0.2">
      <c r="D40048" s="1"/>
      <c r="E40048" s="41"/>
    </row>
    <row r="40049" spans="4:5" x14ac:dyDescent="0.2">
      <c r="D40049" s="1"/>
      <c r="E40049" s="41"/>
    </row>
    <row r="40050" spans="4:5" x14ac:dyDescent="0.2">
      <c r="D40050" s="1"/>
      <c r="E40050" s="41"/>
    </row>
    <row r="40051" spans="4:5" x14ac:dyDescent="0.2">
      <c r="D40051" s="1"/>
      <c r="E40051" s="41"/>
    </row>
    <row r="40052" spans="4:5" x14ac:dyDescent="0.2">
      <c r="D40052" s="1"/>
      <c r="E40052" s="41"/>
    </row>
    <row r="40053" spans="4:5" x14ac:dyDescent="0.2">
      <c r="D40053" s="1"/>
      <c r="E40053" s="41"/>
    </row>
    <row r="40054" spans="4:5" x14ac:dyDescent="0.2">
      <c r="D40054" s="1"/>
      <c r="E40054" s="41"/>
    </row>
    <row r="40055" spans="4:5" x14ac:dyDescent="0.2">
      <c r="D40055" s="1"/>
      <c r="E40055" s="41"/>
    </row>
    <row r="40056" spans="4:5" x14ac:dyDescent="0.2">
      <c r="D40056" s="1"/>
      <c r="E40056" s="41"/>
    </row>
    <row r="40057" spans="4:5" x14ac:dyDescent="0.2">
      <c r="D40057" s="1"/>
      <c r="E40057" s="41"/>
    </row>
    <row r="40058" spans="4:5" x14ac:dyDescent="0.2">
      <c r="D40058" s="1"/>
      <c r="E40058" s="41"/>
    </row>
    <row r="40059" spans="4:5" x14ac:dyDescent="0.2">
      <c r="D40059" s="1"/>
      <c r="E40059" s="41"/>
    </row>
    <row r="40060" spans="4:5" x14ac:dyDescent="0.2">
      <c r="D40060" s="1"/>
      <c r="E40060" s="41"/>
    </row>
    <row r="40061" spans="4:5" x14ac:dyDescent="0.2">
      <c r="D40061" s="1"/>
      <c r="E40061" s="41"/>
    </row>
    <row r="40062" spans="4:5" x14ac:dyDescent="0.2">
      <c r="D40062" s="1"/>
      <c r="E40062" s="41"/>
    </row>
    <row r="40063" spans="4:5" x14ac:dyDescent="0.2">
      <c r="D40063" s="1"/>
      <c r="E40063" s="41"/>
    </row>
    <row r="40064" spans="4:5" x14ac:dyDescent="0.2">
      <c r="D40064" s="1"/>
      <c r="E40064" s="41"/>
    </row>
    <row r="40065" spans="4:5" x14ac:dyDescent="0.2">
      <c r="D40065" s="1"/>
      <c r="E40065" s="41"/>
    </row>
    <row r="40066" spans="4:5" x14ac:dyDescent="0.2">
      <c r="D40066" s="1"/>
      <c r="E40066" s="41"/>
    </row>
    <row r="40067" spans="4:5" x14ac:dyDescent="0.2">
      <c r="D40067" s="1"/>
      <c r="E40067" s="41"/>
    </row>
    <row r="40068" spans="4:5" x14ac:dyDescent="0.2">
      <c r="D40068" s="1"/>
      <c r="E40068" s="41"/>
    </row>
    <row r="40069" spans="4:5" x14ac:dyDescent="0.2">
      <c r="D40069" s="1"/>
      <c r="E40069" s="41"/>
    </row>
    <row r="40070" spans="4:5" x14ac:dyDescent="0.2">
      <c r="D40070" s="1"/>
      <c r="E40070" s="41"/>
    </row>
    <row r="40071" spans="4:5" x14ac:dyDescent="0.2">
      <c r="D40071" s="1"/>
      <c r="E40071" s="41"/>
    </row>
    <row r="40072" spans="4:5" x14ac:dyDescent="0.2">
      <c r="D40072" s="1"/>
      <c r="E40072" s="41"/>
    </row>
    <row r="40073" spans="4:5" x14ac:dyDescent="0.2">
      <c r="D40073" s="1"/>
      <c r="E40073" s="41"/>
    </row>
    <row r="40074" spans="4:5" x14ac:dyDescent="0.2">
      <c r="D40074" s="1"/>
      <c r="E40074" s="41"/>
    </row>
    <row r="40075" spans="4:5" x14ac:dyDescent="0.2">
      <c r="D40075" s="1"/>
      <c r="E40075" s="41"/>
    </row>
    <row r="40076" spans="4:5" x14ac:dyDescent="0.2">
      <c r="D40076" s="1"/>
      <c r="E40076" s="41"/>
    </row>
    <row r="40077" spans="4:5" x14ac:dyDescent="0.2">
      <c r="D40077" s="1"/>
      <c r="E40077" s="41"/>
    </row>
    <row r="40078" spans="4:5" x14ac:dyDescent="0.2">
      <c r="D40078" s="1"/>
      <c r="E40078" s="41"/>
    </row>
    <row r="40079" spans="4:5" x14ac:dyDescent="0.2">
      <c r="D40079" s="1"/>
      <c r="E40079" s="41"/>
    </row>
    <row r="40080" spans="4:5" x14ac:dyDescent="0.2">
      <c r="D40080" s="1"/>
      <c r="E40080" s="41"/>
    </row>
    <row r="40081" spans="4:5" x14ac:dyDescent="0.2">
      <c r="D40081" s="1"/>
      <c r="E40081" s="41"/>
    </row>
    <row r="40082" spans="4:5" x14ac:dyDescent="0.2">
      <c r="D40082" s="1"/>
      <c r="E40082" s="41"/>
    </row>
    <row r="40083" spans="4:5" x14ac:dyDescent="0.2">
      <c r="D40083" s="1"/>
      <c r="E40083" s="41"/>
    </row>
    <row r="40084" spans="4:5" x14ac:dyDescent="0.2">
      <c r="D40084" s="1"/>
      <c r="E40084" s="41"/>
    </row>
    <row r="40085" spans="4:5" x14ac:dyDescent="0.2">
      <c r="D40085" s="1"/>
      <c r="E40085" s="41"/>
    </row>
    <row r="40086" spans="4:5" x14ac:dyDescent="0.2">
      <c r="D40086" s="1"/>
      <c r="E40086" s="41"/>
    </row>
    <row r="40087" spans="4:5" x14ac:dyDescent="0.2">
      <c r="D40087" s="1"/>
      <c r="E40087" s="41"/>
    </row>
    <row r="40088" spans="4:5" x14ac:dyDescent="0.2">
      <c r="D40088" s="1"/>
      <c r="E40088" s="41"/>
    </row>
    <row r="40089" spans="4:5" x14ac:dyDescent="0.2">
      <c r="D40089" s="1"/>
      <c r="E40089" s="41"/>
    </row>
    <row r="40090" spans="4:5" x14ac:dyDescent="0.2">
      <c r="D40090" s="1"/>
      <c r="E40090" s="41"/>
    </row>
    <row r="40091" spans="4:5" x14ac:dyDescent="0.2">
      <c r="D40091" s="1"/>
      <c r="E40091" s="41"/>
    </row>
    <row r="40092" spans="4:5" x14ac:dyDescent="0.2">
      <c r="D40092" s="1"/>
      <c r="E40092" s="41"/>
    </row>
    <row r="40093" spans="4:5" x14ac:dyDescent="0.2">
      <c r="D40093" s="1"/>
      <c r="E40093" s="41"/>
    </row>
    <row r="40094" spans="4:5" x14ac:dyDescent="0.2">
      <c r="D40094" s="1"/>
      <c r="E40094" s="41"/>
    </row>
    <row r="40095" spans="4:5" x14ac:dyDescent="0.2">
      <c r="D40095" s="1"/>
      <c r="E40095" s="41"/>
    </row>
    <row r="40096" spans="4:5" x14ac:dyDescent="0.2">
      <c r="D40096" s="1"/>
      <c r="E40096" s="41"/>
    </row>
    <row r="40097" spans="4:5" x14ac:dyDescent="0.2">
      <c r="D40097" s="1"/>
      <c r="E40097" s="41"/>
    </row>
    <row r="40098" spans="4:5" x14ac:dyDescent="0.2">
      <c r="D40098" s="1"/>
      <c r="E40098" s="41"/>
    </row>
    <row r="40099" spans="4:5" x14ac:dyDescent="0.2">
      <c r="D40099" s="1"/>
      <c r="E40099" s="41"/>
    </row>
    <row r="40100" spans="4:5" x14ac:dyDescent="0.2">
      <c r="D40100" s="1"/>
      <c r="E40100" s="41"/>
    </row>
    <row r="40101" spans="4:5" x14ac:dyDescent="0.2">
      <c r="D40101" s="1"/>
      <c r="E40101" s="41"/>
    </row>
    <row r="40102" spans="4:5" x14ac:dyDescent="0.2">
      <c r="D40102" s="1"/>
      <c r="E40102" s="41"/>
    </row>
    <row r="40103" spans="4:5" x14ac:dyDescent="0.2">
      <c r="D40103" s="1"/>
      <c r="E40103" s="41"/>
    </row>
    <row r="40104" spans="4:5" x14ac:dyDescent="0.2">
      <c r="D40104" s="1"/>
      <c r="E40104" s="41"/>
    </row>
    <row r="40105" spans="4:5" x14ac:dyDescent="0.2">
      <c r="D40105" s="1"/>
      <c r="E40105" s="41"/>
    </row>
    <row r="40106" spans="4:5" x14ac:dyDescent="0.2">
      <c r="D40106" s="1"/>
      <c r="E40106" s="41"/>
    </row>
    <row r="40107" spans="4:5" x14ac:dyDescent="0.2">
      <c r="D40107" s="1"/>
      <c r="E40107" s="41"/>
    </row>
    <row r="40108" spans="4:5" x14ac:dyDescent="0.2">
      <c r="D40108" s="1"/>
      <c r="E40108" s="41"/>
    </row>
    <row r="40109" spans="4:5" x14ac:dyDescent="0.2">
      <c r="D40109" s="1"/>
      <c r="E40109" s="41"/>
    </row>
    <row r="40110" spans="4:5" x14ac:dyDescent="0.2">
      <c r="D40110" s="1"/>
      <c r="E40110" s="41"/>
    </row>
    <row r="40111" spans="4:5" x14ac:dyDescent="0.2">
      <c r="D40111" s="1"/>
      <c r="E40111" s="41"/>
    </row>
    <row r="40112" spans="4:5" x14ac:dyDescent="0.2">
      <c r="D40112" s="1"/>
      <c r="E40112" s="41"/>
    </row>
    <row r="40113" spans="4:5" x14ac:dyDescent="0.2">
      <c r="D40113" s="1"/>
      <c r="E40113" s="41"/>
    </row>
    <row r="40114" spans="4:5" x14ac:dyDescent="0.2">
      <c r="D40114" s="1"/>
      <c r="E40114" s="41"/>
    </row>
    <row r="40115" spans="4:5" x14ac:dyDescent="0.2">
      <c r="D40115" s="1"/>
      <c r="E40115" s="41"/>
    </row>
    <row r="40116" spans="4:5" x14ac:dyDescent="0.2">
      <c r="D40116" s="1"/>
      <c r="E40116" s="41"/>
    </row>
    <row r="40117" spans="4:5" x14ac:dyDescent="0.2">
      <c r="D40117" s="1"/>
      <c r="E40117" s="41"/>
    </row>
    <row r="40118" spans="4:5" x14ac:dyDescent="0.2">
      <c r="D40118" s="1"/>
      <c r="E40118" s="41"/>
    </row>
    <row r="40119" spans="4:5" x14ac:dyDescent="0.2">
      <c r="D40119" s="1"/>
      <c r="E40119" s="41"/>
    </row>
    <row r="40120" spans="4:5" x14ac:dyDescent="0.2">
      <c r="D40120" s="1"/>
      <c r="E40120" s="41"/>
    </row>
    <row r="40121" spans="4:5" x14ac:dyDescent="0.2">
      <c r="D40121" s="1"/>
      <c r="E40121" s="41"/>
    </row>
    <row r="40122" spans="4:5" x14ac:dyDescent="0.2">
      <c r="D40122" s="1"/>
      <c r="E40122" s="41"/>
    </row>
    <row r="40123" spans="4:5" x14ac:dyDescent="0.2">
      <c r="D40123" s="1"/>
      <c r="E40123" s="41"/>
    </row>
    <row r="40124" spans="4:5" x14ac:dyDescent="0.2">
      <c r="D40124" s="1"/>
      <c r="E40124" s="41"/>
    </row>
    <row r="40125" spans="4:5" x14ac:dyDescent="0.2">
      <c r="D40125" s="1"/>
      <c r="E40125" s="41"/>
    </row>
    <row r="40126" spans="4:5" x14ac:dyDescent="0.2">
      <c r="D40126" s="1"/>
      <c r="E40126" s="41"/>
    </row>
    <row r="40127" spans="4:5" x14ac:dyDescent="0.2">
      <c r="D40127" s="1"/>
      <c r="E40127" s="41"/>
    </row>
    <row r="40128" spans="4:5" x14ac:dyDescent="0.2">
      <c r="D40128" s="1"/>
      <c r="E40128" s="41"/>
    </row>
    <row r="40129" spans="4:5" x14ac:dyDescent="0.2">
      <c r="D40129" s="1"/>
      <c r="E40129" s="41"/>
    </row>
    <row r="40130" spans="4:5" x14ac:dyDescent="0.2">
      <c r="D40130" s="1"/>
      <c r="E40130" s="41"/>
    </row>
    <row r="40131" spans="4:5" x14ac:dyDescent="0.2">
      <c r="D40131" s="1"/>
      <c r="E40131" s="41"/>
    </row>
    <row r="40132" spans="4:5" x14ac:dyDescent="0.2">
      <c r="D40132" s="1"/>
      <c r="E40132" s="41"/>
    </row>
    <row r="40133" spans="4:5" x14ac:dyDescent="0.2">
      <c r="D40133" s="1"/>
      <c r="E40133" s="41"/>
    </row>
    <row r="40134" spans="4:5" x14ac:dyDescent="0.2">
      <c r="D40134" s="1"/>
      <c r="E40134" s="41"/>
    </row>
    <row r="40135" spans="4:5" x14ac:dyDescent="0.2">
      <c r="D40135" s="1"/>
      <c r="E40135" s="41"/>
    </row>
    <row r="40136" spans="4:5" x14ac:dyDescent="0.2">
      <c r="D40136" s="1"/>
      <c r="E40136" s="41"/>
    </row>
    <row r="40137" spans="4:5" x14ac:dyDescent="0.2">
      <c r="D40137" s="1"/>
      <c r="E40137" s="41"/>
    </row>
    <row r="40138" spans="4:5" x14ac:dyDescent="0.2">
      <c r="D40138" s="1"/>
      <c r="E40138" s="41"/>
    </row>
    <row r="40139" spans="4:5" x14ac:dyDescent="0.2">
      <c r="D40139" s="1"/>
      <c r="E40139" s="41"/>
    </row>
    <row r="40140" spans="4:5" x14ac:dyDescent="0.2">
      <c r="D40140" s="1"/>
      <c r="E40140" s="41"/>
    </row>
    <row r="40141" spans="4:5" x14ac:dyDescent="0.2">
      <c r="D40141" s="1"/>
      <c r="E40141" s="41"/>
    </row>
    <row r="40142" spans="4:5" x14ac:dyDescent="0.2">
      <c r="D40142" s="1"/>
      <c r="E40142" s="41"/>
    </row>
    <row r="40143" spans="4:5" x14ac:dyDescent="0.2">
      <c r="D40143" s="1"/>
      <c r="E40143" s="41"/>
    </row>
    <row r="40144" spans="4:5" x14ac:dyDescent="0.2">
      <c r="D40144" s="1"/>
      <c r="E40144" s="41"/>
    </row>
    <row r="40145" spans="4:5" x14ac:dyDescent="0.2">
      <c r="D40145" s="1"/>
      <c r="E40145" s="41"/>
    </row>
    <row r="40146" spans="4:5" x14ac:dyDescent="0.2">
      <c r="D40146" s="1"/>
      <c r="E40146" s="41"/>
    </row>
    <row r="40147" spans="4:5" x14ac:dyDescent="0.2">
      <c r="D40147" s="1"/>
      <c r="E40147" s="41"/>
    </row>
    <row r="40148" spans="4:5" x14ac:dyDescent="0.2">
      <c r="D40148" s="1"/>
      <c r="E40148" s="41"/>
    </row>
    <row r="40149" spans="4:5" x14ac:dyDescent="0.2">
      <c r="D40149" s="1"/>
      <c r="E40149" s="41"/>
    </row>
    <row r="40150" spans="4:5" x14ac:dyDescent="0.2">
      <c r="D40150" s="1"/>
      <c r="E40150" s="41"/>
    </row>
    <row r="40151" spans="4:5" x14ac:dyDescent="0.2">
      <c r="D40151" s="1"/>
      <c r="E40151" s="41"/>
    </row>
    <row r="40152" spans="4:5" x14ac:dyDescent="0.2">
      <c r="D40152" s="1"/>
      <c r="E40152" s="41"/>
    </row>
    <row r="40153" spans="4:5" x14ac:dyDescent="0.2">
      <c r="D40153" s="1"/>
      <c r="E40153" s="41"/>
    </row>
    <row r="40154" spans="4:5" x14ac:dyDescent="0.2">
      <c r="D40154" s="1"/>
      <c r="E40154" s="41"/>
    </row>
    <row r="40155" spans="4:5" x14ac:dyDescent="0.2">
      <c r="D40155" s="1"/>
      <c r="E40155" s="41"/>
    </row>
    <row r="40156" spans="4:5" x14ac:dyDescent="0.2">
      <c r="D40156" s="1"/>
      <c r="E40156" s="41"/>
    </row>
    <row r="40157" spans="4:5" x14ac:dyDescent="0.2">
      <c r="D40157" s="1"/>
      <c r="E40157" s="41"/>
    </row>
    <row r="40158" spans="4:5" x14ac:dyDescent="0.2">
      <c r="D40158" s="1"/>
      <c r="E40158" s="41"/>
    </row>
    <row r="40159" spans="4:5" x14ac:dyDescent="0.2">
      <c r="D40159" s="1"/>
      <c r="E40159" s="41"/>
    </row>
    <row r="40160" spans="4:5" x14ac:dyDescent="0.2">
      <c r="D40160" s="1"/>
      <c r="E40160" s="41"/>
    </row>
    <row r="40161" spans="4:5" x14ac:dyDescent="0.2">
      <c r="D40161" s="1"/>
      <c r="E40161" s="41"/>
    </row>
    <row r="40162" spans="4:5" x14ac:dyDescent="0.2">
      <c r="D40162" s="1"/>
      <c r="E40162" s="41"/>
    </row>
    <row r="40163" spans="4:5" x14ac:dyDescent="0.2">
      <c r="D40163" s="1"/>
      <c r="E40163" s="41"/>
    </row>
    <row r="40164" spans="4:5" x14ac:dyDescent="0.2">
      <c r="D40164" s="1"/>
      <c r="E40164" s="41"/>
    </row>
    <row r="40165" spans="4:5" x14ac:dyDescent="0.2">
      <c r="D40165" s="1"/>
      <c r="E40165" s="41"/>
    </row>
    <row r="40166" spans="4:5" x14ac:dyDescent="0.2">
      <c r="D40166" s="1"/>
      <c r="E40166" s="41"/>
    </row>
    <row r="40167" spans="4:5" x14ac:dyDescent="0.2">
      <c r="D40167" s="1"/>
      <c r="E40167" s="41"/>
    </row>
    <row r="40168" spans="4:5" x14ac:dyDescent="0.2">
      <c r="D40168" s="1"/>
      <c r="E40168" s="41"/>
    </row>
    <row r="40169" spans="4:5" x14ac:dyDescent="0.2">
      <c r="D40169" s="1"/>
      <c r="E40169" s="41"/>
    </row>
    <row r="40170" spans="4:5" x14ac:dyDescent="0.2">
      <c r="D40170" s="1"/>
      <c r="E40170" s="41"/>
    </row>
    <row r="40171" spans="4:5" x14ac:dyDescent="0.2">
      <c r="D40171" s="1"/>
      <c r="E40171" s="41"/>
    </row>
    <row r="40172" spans="4:5" x14ac:dyDescent="0.2">
      <c r="D40172" s="1"/>
      <c r="E40172" s="41"/>
    </row>
    <row r="40173" spans="4:5" x14ac:dyDescent="0.2">
      <c r="D40173" s="1"/>
      <c r="E40173" s="41"/>
    </row>
    <row r="40174" spans="4:5" x14ac:dyDescent="0.2">
      <c r="D40174" s="1"/>
      <c r="E40174" s="41"/>
    </row>
    <row r="40175" spans="4:5" x14ac:dyDescent="0.2">
      <c r="D40175" s="1"/>
      <c r="E40175" s="41"/>
    </row>
    <row r="40176" spans="4:5" x14ac:dyDescent="0.2">
      <c r="D40176" s="1"/>
      <c r="E40176" s="41"/>
    </row>
    <row r="40177" spans="4:5" x14ac:dyDescent="0.2">
      <c r="D40177" s="1"/>
      <c r="E40177" s="41"/>
    </row>
    <row r="40178" spans="4:5" x14ac:dyDescent="0.2">
      <c r="D40178" s="1"/>
      <c r="E40178" s="41"/>
    </row>
    <row r="40179" spans="4:5" x14ac:dyDescent="0.2">
      <c r="D40179" s="1"/>
      <c r="E40179" s="41"/>
    </row>
    <row r="40180" spans="4:5" x14ac:dyDescent="0.2">
      <c r="D40180" s="1"/>
      <c r="E40180" s="41"/>
    </row>
    <row r="40181" spans="4:5" x14ac:dyDescent="0.2">
      <c r="D40181" s="1"/>
      <c r="E40181" s="41"/>
    </row>
    <row r="40182" spans="4:5" x14ac:dyDescent="0.2">
      <c r="D40182" s="1"/>
      <c r="E40182" s="41"/>
    </row>
    <row r="40183" spans="4:5" x14ac:dyDescent="0.2">
      <c r="D40183" s="1"/>
      <c r="E40183" s="41"/>
    </row>
    <row r="40184" spans="4:5" x14ac:dyDescent="0.2">
      <c r="D40184" s="1"/>
      <c r="E40184" s="41"/>
    </row>
    <row r="40185" spans="4:5" x14ac:dyDescent="0.2">
      <c r="D40185" s="1"/>
      <c r="E40185" s="41"/>
    </row>
    <row r="40186" spans="4:5" x14ac:dyDescent="0.2">
      <c r="D40186" s="1"/>
      <c r="E40186" s="41"/>
    </row>
    <row r="40187" spans="4:5" x14ac:dyDescent="0.2">
      <c r="D40187" s="1"/>
      <c r="E40187" s="41"/>
    </row>
    <row r="40188" spans="4:5" x14ac:dyDescent="0.2">
      <c r="D40188" s="1"/>
      <c r="E40188" s="41"/>
    </row>
    <row r="40189" spans="4:5" x14ac:dyDescent="0.2">
      <c r="D40189" s="1"/>
      <c r="E40189" s="41"/>
    </row>
    <row r="40190" spans="4:5" x14ac:dyDescent="0.2">
      <c r="D40190" s="1"/>
      <c r="E40190" s="41"/>
    </row>
    <row r="40191" spans="4:5" x14ac:dyDescent="0.2">
      <c r="D40191" s="1"/>
      <c r="E40191" s="41"/>
    </row>
    <row r="40192" spans="4:5" x14ac:dyDescent="0.2">
      <c r="D40192" s="1"/>
      <c r="E40192" s="41"/>
    </row>
    <row r="40193" spans="4:5" x14ac:dyDescent="0.2">
      <c r="D40193" s="1"/>
      <c r="E40193" s="41"/>
    </row>
    <row r="40194" spans="4:5" x14ac:dyDescent="0.2">
      <c r="D40194" s="1"/>
      <c r="E40194" s="41"/>
    </row>
    <row r="40195" spans="4:5" x14ac:dyDescent="0.2">
      <c r="D40195" s="1"/>
      <c r="E40195" s="41"/>
    </row>
    <row r="40196" spans="4:5" x14ac:dyDescent="0.2">
      <c r="D40196" s="1"/>
      <c r="E40196" s="41"/>
    </row>
    <row r="40197" spans="4:5" x14ac:dyDescent="0.2">
      <c r="D40197" s="1"/>
      <c r="E40197" s="41"/>
    </row>
    <row r="40198" spans="4:5" x14ac:dyDescent="0.2">
      <c r="D40198" s="1"/>
      <c r="E40198" s="41"/>
    </row>
    <row r="40199" spans="4:5" x14ac:dyDescent="0.2">
      <c r="D40199" s="1"/>
      <c r="E40199" s="41"/>
    </row>
    <row r="40200" spans="4:5" x14ac:dyDescent="0.2">
      <c r="D40200" s="1"/>
      <c r="E40200" s="41"/>
    </row>
    <row r="40201" spans="4:5" x14ac:dyDescent="0.2">
      <c r="D40201" s="1"/>
      <c r="E40201" s="41"/>
    </row>
    <row r="40202" spans="4:5" x14ac:dyDescent="0.2">
      <c r="D40202" s="1"/>
      <c r="E40202" s="41"/>
    </row>
    <row r="40203" spans="4:5" x14ac:dyDescent="0.2">
      <c r="D40203" s="1"/>
      <c r="E40203" s="41"/>
    </row>
    <row r="40204" spans="4:5" x14ac:dyDescent="0.2">
      <c r="D40204" s="1"/>
      <c r="E40204" s="41"/>
    </row>
    <row r="40205" spans="4:5" x14ac:dyDescent="0.2">
      <c r="D40205" s="1"/>
      <c r="E40205" s="41"/>
    </row>
    <row r="40206" spans="4:5" x14ac:dyDescent="0.2">
      <c r="D40206" s="1"/>
      <c r="E40206" s="41"/>
    </row>
    <row r="40207" spans="4:5" x14ac:dyDescent="0.2">
      <c r="D40207" s="1"/>
      <c r="E40207" s="41"/>
    </row>
    <row r="40208" spans="4:5" x14ac:dyDescent="0.2">
      <c r="D40208" s="1"/>
      <c r="E40208" s="41"/>
    </row>
    <row r="40209" spans="4:5" x14ac:dyDescent="0.2">
      <c r="D40209" s="1"/>
      <c r="E40209" s="41"/>
    </row>
    <row r="40210" spans="4:5" x14ac:dyDescent="0.2">
      <c r="D40210" s="1"/>
      <c r="E40210" s="41"/>
    </row>
    <row r="40211" spans="4:5" x14ac:dyDescent="0.2">
      <c r="D40211" s="1"/>
      <c r="E40211" s="41"/>
    </row>
    <row r="40212" spans="4:5" x14ac:dyDescent="0.2">
      <c r="D40212" s="1"/>
      <c r="E40212" s="41"/>
    </row>
    <row r="40213" spans="4:5" x14ac:dyDescent="0.2">
      <c r="D40213" s="1"/>
      <c r="E40213" s="41"/>
    </row>
    <row r="40214" spans="4:5" x14ac:dyDescent="0.2">
      <c r="D40214" s="1"/>
      <c r="E40214" s="41"/>
    </row>
    <row r="40215" spans="4:5" x14ac:dyDescent="0.2">
      <c r="D40215" s="1"/>
      <c r="E40215" s="41"/>
    </row>
    <row r="40216" spans="4:5" x14ac:dyDescent="0.2">
      <c r="D40216" s="1"/>
      <c r="E40216" s="41"/>
    </row>
    <row r="40217" spans="4:5" x14ac:dyDescent="0.2">
      <c r="D40217" s="1"/>
      <c r="E40217" s="41"/>
    </row>
    <row r="40218" spans="4:5" x14ac:dyDescent="0.2">
      <c r="D40218" s="1"/>
      <c r="E40218" s="41"/>
    </row>
    <row r="40219" spans="4:5" x14ac:dyDescent="0.2">
      <c r="D40219" s="1"/>
      <c r="E40219" s="41"/>
    </row>
    <row r="40220" spans="4:5" x14ac:dyDescent="0.2">
      <c r="D40220" s="1"/>
      <c r="E40220" s="41"/>
    </row>
    <row r="40221" spans="4:5" x14ac:dyDescent="0.2">
      <c r="D40221" s="1"/>
      <c r="E40221" s="41"/>
    </row>
    <row r="40222" spans="4:5" x14ac:dyDescent="0.2">
      <c r="D40222" s="1"/>
      <c r="E40222" s="41"/>
    </row>
    <row r="40223" spans="4:5" x14ac:dyDescent="0.2">
      <c r="D40223" s="1"/>
      <c r="E40223" s="41"/>
    </row>
    <row r="40224" spans="4:5" x14ac:dyDescent="0.2">
      <c r="D40224" s="1"/>
      <c r="E40224" s="41"/>
    </row>
    <row r="40225" spans="4:5" x14ac:dyDescent="0.2">
      <c r="D40225" s="1"/>
      <c r="E40225" s="41"/>
    </row>
    <row r="40226" spans="4:5" x14ac:dyDescent="0.2">
      <c r="D40226" s="1"/>
      <c r="E40226" s="41"/>
    </row>
    <row r="40227" spans="4:5" x14ac:dyDescent="0.2">
      <c r="D40227" s="1"/>
      <c r="E40227" s="41"/>
    </row>
    <row r="40228" spans="4:5" x14ac:dyDescent="0.2">
      <c r="D40228" s="1"/>
      <c r="E40228" s="41"/>
    </row>
    <row r="40229" spans="4:5" x14ac:dyDescent="0.2">
      <c r="D40229" s="1"/>
      <c r="E40229" s="41"/>
    </row>
    <row r="40230" spans="4:5" x14ac:dyDescent="0.2">
      <c r="D40230" s="1"/>
      <c r="E40230" s="41"/>
    </row>
    <row r="40231" spans="4:5" x14ac:dyDescent="0.2">
      <c r="D40231" s="1"/>
      <c r="E40231" s="41"/>
    </row>
    <row r="40232" spans="4:5" x14ac:dyDescent="0.2">
      <c r="D40232" s="1"/>
      <c r="E40232" s="41"/>
    </row>
    <row r="40233" spans="4:5" x14ac:dyDescent="0.2">
      <c r="D40233" s="1"/>
      <c r="E40233" s="41"/>
    </row>
    <row r="40234" spans="4:5" x14ac:dyDescent="0.2">
      <c r="D40234" s="1"/>
      <c r="E40234" s="41"/>
    </row>
    <row r="40235" spans="4:5" x14ac:dyDescent="0.2">
      <c r="D40235" s="1"/>
      <c r="E40235" s="41"/>
    </row>
    <row r="40236" spans="4:5" x14ac:dyDescent="0.2">
      <c r="D40236" s="1"/>
      <c r="E40236" s="41"/>
    </row>
    <row r="40237" spans="4:5" x14ac:dyDescent="0.2">
      <c r="D40237" s="1"/>
      <c r="E40237" s="41"/>
    </row>
    <row r="40238" spans="4:5" x14ac:dyDescent="0.2">
      <c r="D40238" s="1"/>
      <c r="E40238" s="41"/>
    </row>
    <row r="40239" spans="4:5" x14ac:dyDescent="0.2">
      <c r="D40239" s="1"/>
      <c r="E40239" s="41"/>
    </row>
    <row r="40240" spans="4:5" x14ac:dyDescent="0.2">
      <c r="D40240" s="1"/>
      <c r="E40240" s="41"/>
    </row>
    <row r="40241" spans="4:5" x14ac:dyDescent="0.2">
      <c r="D40241" s="1"/>
      <c r="E40241" s="41"/>
    </row>
    <row r="40242" spans="4:5" x14ac:dyDescent="0.2">
      <c r="D40242" s="1"/>
      <c r="E40242" s="41"/>
    </row>
    <row r="40243" spans="4:5" x14ac:dyDescent="0.2">
      <c r="D40243" s="1"/>
      <c r="E40243" s="41"/>
    </row>
    <row r="40244" spans="4:5" x14ac:dyDescent="0.2">
      <c r="D40244" s="1"/>
      <c r="E40244" s="41"/>
    </row>
    <row r="40245" spans="4:5" x14ac:dyDescent="0.2">
      <c r="D40245" s="1"/>
      <c r="E40245" s="41"/>
    </row>
    <row r="40246" spans="4:5" x14ac:dyDescent="0.2">
      <c r="D40246" s="1"/>
      <c r="E40246" s="41"/>
    </row>
    <row r="40247" spans="4:5" x14ac:dyDescent="0.2">
      <c r="D40247" s="1"/>
      <c r="E40247" s="41"/>
    </row>
    <row r="40248" spans="4:5" x14ac:dyDescent="0.2">
      <c r="D40248" s="1"/>
      <c r="E40248" s="41"/>
    </row>
    <row r="40249" spans="4:5" x14ac:dyDescent="0.2">
      <c r="D40249" s="1"/>
      <c r="E40249" s="41"/>
    </row>
    <row r="40250" spans="4:5" x14ac:dyDescent="0.2">
      <c r="D40250" s="1"/>
      <c r="E40250" s="41"/>
    </row>
    <row r="40251" spans="4:5" x14ac:dyDescent="0.2">
      <c r="D40251" s="1"/>
      <c r="E40251" s="41"/>
    </row>
    <row r="40252" spans="4:5" x14ac:dyDescent="0.2">
      <c r="D40252" s="1"/>
      <c r="E40252" s="41"/>
    </row>
    <row r="40253" spans="4:5" x14ac:dyDescent="0.2">
      <c r="D40253" s="1"/>
      <c r="E40253" s="41"/>
    </row>
    <row r="40254" spans="4:5" x14ac:dyDescent="0.2">
      <c r="D40254" s="1"/>
      <c r="E40254" s="41"/>
    </row>
    <row r="40255" spans="4:5" x14ac:dyDescent="0.2">
      <c r="D40255" s="1"/>
      <c r="E40255" s="41"/>
    </row>
    <row r="40256" spans="4:5" x14ac:dyDescent="0.2">
      <c r="D40256" s="1"/>
      <c r="E40256" s="41"/>
    </row>
    <row r="40257" spans="4:5" x14ac:dyDescent="0.2">
      <c r="D40257" s="1"/>
      <c r="E40257" s="41"/>
    </row>
    <row r="40258" spans="4:5" x14ac:dyDescent="0.2">
      <c r="D40258" s="1"/>
      <c r="E40258" s="41"/>
    </row>
    <row r="40259" spans="4:5" x14ac:dyDescent="0.2">
      <c r="D40259" s="1"/>
      <c r="E40259" s="41"/>
    </row>
    <row r="40260" spans="4:5" x14ac:dyDescent="0.2">
      <c r="D40260" s="1"/>
      <c r="E40260" s="41"/>
    </row>
    <row r="40261" spans="4:5" x14ac:dyDescent="0.2">
      <c r="D40261" s="1"/>
      <c r="E40261" s="41"/>
    </row>
    <row r="40262" spans="4:5" x14ac:dyDescent="0.2">
      <c r="D40262" s="1"/>
      <c r="E40262" s="41"/>
    </row>
    <row r="40263" spans="4:5" x14ac:dyDescent="0.2">
      <c r="D40263" s="1"/>
      <c r="E40263" s="41"/>
    </row>
    <row r="40264" spans="4:5" x14ac:dyDescent="0.2">
      <c r="D40264" s="1"/>
      <c r="E40264" s="41"/>
    </row>
    <row r="40265" spans="4:5" x14ac:dyDescent="0.2">
      <c r="D40265" s="1"/>
      <c r="E40265" s="41"/>
    </row>
    <row r="40266" spans="4:5" x14ac:dyDescent="0.2">
      <c r="D40266" s="1"/>
      <c r="E40266" s="41"/>
    </row>
    <row r="40267" spans="4:5" x14ac:dyDescent="0.2">
      <c r="D40267" s="1"/>
      <c r="E40267" s="41"/>
    </row>
    <row r="40268" spans="4:5" x14ac:dyDescent="0.2">
      <c r="D40268" s="1"/>
      <c r="E40268" s="41"/>
    </row>
    <row r="40269" spans="4:5" x14ac:dyDescent="0.2">
      <c r="D40269" s="1"/>
      <c r="E40269" s="41"/>
    </row>
    <row r="40270" spans="4:5" x14ac:dyDescent="0.2">
      <c r="D40270" s="1"/>
      <c r="E40270" s="41"/>
    </row>
    <row r="40271" spans="4:5" x14ac:dyDescent="0.2">
      <c r="D40271" s="1"/>
      <c r="E40271" s="41"/>
    </row>
    <row r="40272" spans="4:5" x14ac:dyDescent="0.2">
      <c r="D40272" s="1"/>
      <c r="E40272" s="41"/>
    </row>
    <row r="40273" spans="4:5" x14ac:dyDescent="0.2">
      <c r="D40273" s="1"/>
      <c r="E40273" s="41"/>
    </row>
    <row r="40274" spans="4:5" x14ac:dyDescent="0.2">
      <c r="D40274" s="1"/>
      <c r="E40274" s="41"/>
    </row>
    <row r="40275" spans="4:5" x14ac:dyDescent="0.2">
      <c r="D40275" s="1"/>
      <c r="E40275" s="41"/>
    </row>
    <row r="40276" spans="4:5" x14ac:dyDescent="0.2">
      <c r="D40276" s="1"/>
      <c r="E40276" s="41"/>
    </row>
    <row r="40277" spans="4:5" x14ac:dyDescent="0.2">
      <c r="D40277" s="1"/>
      <c r="E40277" s="41"/>
    </row>
    <row r="40278" spans="4:5" x14ac:dyDescent="0.2">
      <c r="D40278" s="1"/>
      <c r="E40278" s="41"/>
    </row>
    <row r="40279" spans="4:5" x14ac:dyDescent="0.2">
      <c r="D40279" s="1"/>
      <c r="E40279" s="41"/>
    </row>
    <row r="40280" spans="4:5" x14ac:dyDescent="0.2">
      <c r="D40280" s="1"/>
      <c r="E40280" s="41"/>
    </row>
    <row r="40281" spans="4:5" x14ac:dyDescent="0.2">
      <c r="D40281" s="1"/>
      <c r="E40281" s="41"/>
    </row>
    <row r="40282" spans="4:5" x14ac:dyDescent="0.2">
      <c r="D40282" s="1"/>
      <c r="E40282" s="41"/>
    </row>
    <row r="40283" spans="4:5" x14ac:dyDescent="0.2">
      <c r="D40283" s="1"/>
      <c r="E40283" s="41"/>
    </row>
    <row r="40284" spans="4:5" x14ac:dyDescent="0.2">
      <c r="D40284" s="1"/>
      <c r="E40284" s="41"/>
    </row>
    <row r="40285" spans="4:5" x14ac:dyDescent="0.2">
      <c r="D40285" s="1"/>
      <c r="E40285" s="41"/>
    </row>
    <row r="40286" spans="4:5" x14ac:dyDescent="0.2">
      <c r="D40286" s="1"/>
      <c r="E40286" s="41"/>
    </row>
    <row r="40287" spans="4:5" x14ac:dyDescent="0.2">
      <c r="D40287" s="1"/>
      <c r="E40287" s="41"/>
    </row>
    <row r="40288" spans="4:5" x14ac:dyDescent="0.2">
      <c r="D40288" s="1"/>
      <c r="E40288" s="41"/>
    </row>
    <row r="40289" spans="4:5" x14ac:dyDescent="0.2">
      <c r="D40289" s="1"/>
      <c r="E40289" s="41"/>
    </row>
    <row r="40290" spans="4:5" x14ac:dyDescent="0.2">
      <c r="D40290" s="1"/>
      <c r="E40290" s="41"/>
    </row>
    <row r="40291" spans="4:5" x14ac:dyDescent="0.2">
      <c r="D40291" s="1"/>
      <c r="E40291" s="41"/>
    </row>
    <row r="40292" spans="4:5" x14ac:dyDescent="0.2">
      <c r="D40292" s="1"/>
      <c r="E40292" s="41"/>
    </row>
    <row r="40293" spans="4:5" x14ac:dyDescent="0.2">
      <c r="D40293" s="1"/>
      <c r="E40293" s="41"/>
    </row>
    <row r="40294" spans="4:5" x14ac:dyDescent="0.2">
      <c r="D40294" s="1"/>
      <c r="E40294" s="41"/>
    </row>
    <row r="40295" spans="4:5" x14ac:dyDescent="0.2">
      <c r="D40295" s="1"/>
      <c r="E40295" s="41"/>
    </row>
    <row r="40296" spans="4:5" x14ac:dyDescent="0.2">
      <c r="D40296" s="1"/>
      <c r="E40296" s="41"/>
    </row>
    <row r="40297" spans="4:5" x14ac:dyDescent="0.2">
      <c r="D40297" s="1"/>
      <c r="E40297" s="41"/>
    </row>
    <row r="40298" spans="4:5" x14ac:dyDescent="0.2">
      <c r="D40298" s="1"/>
      <c r="E40298" s="41"/>
    </row>
    <row r="40299" spans="4:5" x14ac:dyDescent="0.2">
      <c r="D40299" s="1"/>
      <c r="E40299" s="41"/>
    </row>
    <row r="40300" spans="4:5" x14ac:dyDescent="0.2">
      <c r="D40300" s="1"/>
      <c r="E40300" s="41"/>
    </row>
    <row r="40301" spans="4:5" x14ac:dyDescent="0.2">
      <c r="D40301" s="1"/>
      <c r="E40301" s="41"/>
    </row>
    <row r="40302" spans="4:5" x14ac:dyDescent="0.2">
      <c r="D40302" s="1"/>
      <c r="E40302" s="41"/>
    </row>
    <row r="40303" spans="4:5" x14ac:dyDescent="0.2">
      <c r="D40303" s="1"/>
      <c r="E40303" s="41"/>
    </row>
    <row r="40304" spans="4:5" x14ac:dyDescent="0.2">
      <c r="D40304" s="1"/>
      <c r="E40304" s="41"/>
    </row>
    <row r="40305" spans="4:5" x14ac:dyDescent="0.2">
      <c r="D40305" s="1"/>
      <c r="E40305" s="41"/>
    </row>
    <row r="40306" spans="4:5" x14ac:dyDescent="0.2">
      <c r="D40306" s="1"/>
      <c r="E40306" s="41"/>
    </row>
    <row r="40307" spans="4:5" x14ac:dyDescent="0.2">
      <c r="D40307" s="1"/>
      <c r="E40307" s="41"/>
    </row>
    <row r="40308" spans="4:5" x14ac:dyDescent="0.2">
      <c r="D40308" s="1"/>
      <c r="E40308" s="41"/>
    </row>
    <row r="40309" spans="4:5" x14ac:dyDescent="0.2">
      <c r="D40309" s="1"/>
      <c r="E40309" s="41"/>
    </row>
    <row r="40310" spans="4:5" x14ac:dyDescent="0.2">
      <c r="D40310" s="1"/>
      <c r="E40310" s="41"/>
    </row>
    <row r="40311" spans="4:5" x14ac:dyDescent="0.2">
      <c r="D40311" s="1"/>
      <c r="E40311" s="41"/>
    </row>
    <row r="40312" spans="4:5" x14ac:dyDescent="0.2">
      <c r="D40312" s="1"/>
      <c r="E40312" s="41"/>
    </row>
    <row r="40313" spans="4:5" x14ac:dyDescent="0.2">
      <c r="D40313" s="1"/>
      <c r="E40313" s="41"/>
    </row>
    <row r="40314" spans="4:5" x14ac:dyDescent="0.2">
      <c r="D40314" s="1"/>
      <c r="E40314" s="41"/>
    </row>
    <row r="40315" spans="4:5" x14ac:dyDescent="0.2">
      <c r="D40315" s="1"/>
      <c r="E40315" s="41"/>
    </row>
    <row r="40316" spans="4:5" x14ac:dyDescent="0.2">
      <c r="D40316" s="1"/>
      <c r="E40316" s="41"/>
    </row>
    <row r="40317" spans="4:5" x14ac:dyDescent="0.2">
      <c r="D40317" s="1"/>
      <c r="E40317" s="41"/>
    </row>
    <row r="40318" spans="4:5" x14ac:dyDescent="0.2">
      <c r="D40318" s="1"/>
      <c r="E40318" s="41"/>
    </row>
    <row r="40319" spans="4:5" x14ac:dyDescent="0.2">
      <c r="D40319" s="1"/>
      <c r="E40319" s="41"/>
    </row>
    <row r="40320" spans="4:5" x14ac:dyDescent="0.2">
      <c r="D40320" s="1"/>
      <c r="E40320" s="41"/>
    </row>
    <row r="40321" spans="4:5" x14ac:dyDescent="0.2">
      <c r="D40321" s="1"/>
      <c r="E40321" s="41"/>
    </row>
    <row r="40322" spans="4:5" x14ac:dyDescent="0.2">
      <c r="D40322" s="1"/>
      <c r="E40322" s="41"/>
    </row>
    <row r="40323" spans="4:5" x14ac:dyDescent="0.2">
      <c r="D40323" s="1"/>
      <c r="E40323" s="41"/>
    </row>
    <row r="40324" spans="4:5" x14ac:dyDescent="0.2">
      <c r="D40324" s="1"/>
      <c r="E40324" s="41"/>
    </row>
    <row r="40325" spans="4:5" x14ac:dyDescent="0.2">
      <c r="D40325" s="1"/>
      <c r="E40325" s="41"/>
    </row>
    <row r="40326" spans="4:5" x14ac:dyDescent="0.2">
      <c r="D40326" s="1"/>
      <c r="E40326" s="41"/>
    </row>
    <row r="40327" spans="4:5" x14ac:dyDescent="0.2">
      <c r="D40327" s="1"/>
      <c r="E40327" s="41"/>
    </row>
    <row r="40328" spans="4:5" x14ac:dyDescent="0.2">
      <c r="D40328" s="1"/>
      <c r="E40328" s="41"/>
    </row>
    <row r="40329" spans="4:5" x14ac:dyDescent="0.2">
      <c r="D40329" s="1"/>
      <c r="E40329" s="41"/>
    </row>
    <row r="40330" spans="4:5" x14ac:dyDescent="0.2">
      <c r="D40330" s="1"/>
      <c r="E40330" s="41"/>
    </row>
    <row r="40331" spans="4:5" x14ac:dyDescent="0.2">
      <c r="D40331" s="1"/>
      <c r="E40331" s="41"/>
    </row>
    <row r="40332" spans="4:5" x14ac:dyDescent="0.2">
      <c r="D40332" s="1"/>
      <c r="E40332" s="41"/>
    </row>
    <row r="40333" spans="4:5" x14ac:dyDescent="0.2">
      <c r="D40333" s="1"/>
      <c r="E40333" s="41"/>
    </row>
    <row r="40334" spans="4:5" x14ac:dyDescent="0.2">
      <c r="D40334" s="1"/>
      <c r="E40334" s="41"/>
    </row>
    <row r="40335" spans="4:5" x14ac:dyDescent="0.2">
      <c r="D40335" s="1"/>
      <c r="E40335" s="41"/>
    </row>
    <row r="40336" spans="4:5" x14ac:dyDescent="0.2">
      <c r="D40336" s="1"/>
      <c r="E40336" s="41"/>
    </row>
    <row r="40337" spans="4:5" x14ac:dyDescent="0.2">
      <c r="D40337" s="1"/>
      <c r="E40337" s="41"/>
    </row>
    <row r="40338" spans="4:5" x14ac:dyDescent="0.2">
      <c r="D40338" s="1"/>
      <c r="E40338" s="41"/>
    </row>
    <row r="40339" spans="4:5" x14ac:dyDescent="0.2">
      <c r="D40339" s="1"/>
      <c r="E40339" s="41"/>
    </row>
    <row r="40340" spans="4:5" x14ac:dyDescent="0.2">
      <c r="D40340" s="1"/>
      <c r="E40340" s="41"/>
    </row>
    <row r="40341" spans="4:5" x14ac:dyDescent="0.2">
      <c r="D40341" s="1"/>
      <c r="E40341" s="41"/>
    </row>
    <row r="40342" spans="4:5" x14ac:dyDescent="0.2">
      <c r="D40342" s="1"/>
      <c r="E40342" s="41"/>
    </row>
    <row r="40343" spans="4:5" x14ac:dyDescent="0.2">
      <c r="D40343" s="1"/>
      <c r="E40343" s="41"/>
    </row>
    <row r="40344" spans="4:5" x14ac:dyDescent="0.2">
      <c r="D40344" s="1"/>
      <c r="E40344" s="41"/>
    </row>
    <row r="40345" spans="4:5" x14ac:dyDescent="0.2">
      <c r="D40345" s="1"/>
      <c r="E40345" s="41"/>
    </row>
    <row r="40346" spans="4:5" x14ac:dyDescent="0.2">
      <c r="D40346" s="1"/>
      <c r="E40346" s="41"/>
    </row>
    <row r="40347" spans="4:5" x14ac:dyDescent="0.2">
      <c r="D40347" s="1"/>
      <c r="E40347" s="41"/>
    </row>
    <row r="40348" spans="4:5" x14ac:dyDescent="0.2">
      <c r="D40348" s="1"/>
      <c r="E40348" s="41"/>
    </row>
    <row r="40349" spans="4:5" x14ac:dyDescent="0.2">
      <c r="D40349" s="1"/>
      <c r="E40349" s="41"/>
    </row>
    <row r="40350" spans="4:5" x14ac:dyDescent="0.2">
      <c r="D40350" s="1"/>
      <c r="E40350" s="41"/>
    </row>
    <row r="40351" spans="4:5" x14ac:dyDescent="0.2">
      <c r="D40351" s="1"/>
      <c r="E40351" s="41"/>
    </row>
    <row r="40352" spans="4:5" x14ac:dyDescent="0.2">
      <c r="D40352" s="1"/>
      <c r="E40352" s="41"/>
    </row>
    <row r="40353" spans="4:5" x14ac:dyDescent="0.2">
      <c r="D40353" s="1"/>
      <c r="E40353" s="41"/>
    </row>
    <row r="40354" spans="4:5" x14ac:dyDescent="0.2">
      <c r="D40354" s="1"/>
      <c r="E40354" s="41"/>
    </row>
    <row r="40355" spans="4:5" x14ac:dyDescent="0.2">
      <c r="D40355" s="1"/>
      <c r="E40355" s="41"/>
    </row>
    <row r="40356" spans="4:5" x14ac:dyDescent="0.2">
      <c r="D40356" s="1"/>
      <c r="E40356" s="41"/>
    </row>
    <row r="40357" spans="4:5" x14ac:dyDescent="0.2">
      <c r="D40357" s="1"/>
      <c r="E40357" s="41"/>
    </row>
    <row r="40358" spans="4:5" x14ac:dyDescent="0.2">
      <c r="D40358" s="1"/>
      <c r="E40358" s="41"/>
    </row>
    <row r="40359" spans="4:5" x14ac:dyDescent="0.2">
      <c r="D40359" s="1"/>
      <c r="E40359" s="41"/>
    </row>
    <row r="40360" spans="4:5" x14ac:dyDescent="0.2">
      <c r="D40360" s="1"/>
      <c r="E40360" s="41"/>
    </row>
    <row r="40361" spans="4:5" x14ac:dyDescent="0.2">
      <c r="D40361" s="1"/>
      <c r="E40361" s="41"/>
    </row>
    <row r="40362" spans="4:5" x14ac:dyDescent="0.2">
      <c r="D40362" s="1"/>
      <c r="E40362" s="41"/>
    </row>
    <row r="40363" spans="4:5" x14ac:dyDescent="0.2">
      <c r="D40363" s="1"/>
      <c r="E40363" s="41"/>
    </row>
    <row r="40364" spans="4:5" x14ac:dyDescent="0.2">
      <c r="D40364" s="1"/>
      <c r="E40364" s="41"/>
    </row>
    <row r="40365" spans="4:5" x14ac:dyDescent="0.2">
      <c r="D40365" s="1"/>
      <c r="E40365" s="41"/>
    </row>
    <row r="40366" spans="4:5" x14ac:dyDescent="0.2">
      <c r="D40366" s="1"/>
      <c r="E40366" s="41"/>
    </row>
    <row r="40367" spans="4:5" x14ac:dyDescent="0.2">
      <c r="D40367" s="1"/>
      <c r="E40367" s="41"/>
    </row>
    <row r="40368" spans="4:5" x14ac:dyDescent="0.2">
      <c r="D40368" s="1"/>
      <c r="E40368" s="41"/>
    </row>
    <row r="40369" spans="4:5" x14ac:dyDescent="0.2">
      <c r="D40369" s="1"/>
      <c r="E40369" s="41"/>
    </row>
    <row r="40370" spans="4:5" x14ac:dyDescent="0.2">
      <c r="D40370" s="1"/>
      <c r="E40370" s="41"/>
    </row>
    <row r="40371" spans="4:5" x14ac:dyDescent="0.2">
      <c r="D40371" s="1"/>
      <c r="E40371" s="41"/>
    </row>
    <row r="40372" spans="4:5" x14ac:dyDescent="0.2">
      <c r="D40372" s="1"/>
      <c r="E40372" s="41"/>
    </row>
    <row r="40373" spans="4:5" x14ac:dyDescent="0.2">
      <c r="D40373" s="1"/>
      <c r="E40373" s="41"/>
    </row>
    <row r="40374" spans="4:5" x14ac:dyDescent="0.2">
      <c r="D40374" s="1"/>
      <c r="E40374" s="41"/>
    </row>
    <row r="40375" spans="4:5" x14ac:dyDescent="0.2">
      <c r="D40375" s="1"/>
      <c r="E40375" s="41"/>
    </row>
    <row r="40376" spans="4:5" x14ac:dyDescent="0.2">
      <c r="D40376" s="1"/>
      <c r="E40376" s="41"/>
    </row>
    <row r="40377" spans="4:5" x14ac:dyDescent="0.2">
      <c r="D40377" s="1"/>
      <c r="E40377" s="41"/>
    </row>
    <row r="40378" spans="4:5" x14ac:dyDescent="0.2">
      <c r="D40378" s="1"/>
      <c r="E40378" s="41"/>
    </row>
    <row r="40379" spans="4:5" x14ac:dyDescent="0.2">
      <c r="D40379" s="1"/>
      <c r="E40379" s="41"/>
    </row>
    <row r="40380" spans="4:5" x14ac:dyDescent="0.2">
      <c r="D40380" s="1"/>
      <c r="E40380" s="41"/>
    </row>
    <row r="40381" spans="4:5" x14ac:dyDescent="0.2">
      <c r="D40381" s="1"/>
      <c r="E40381" s="41"/>
    </row>
    <row r="40382" spans="4:5" x14ac:dyDescent="0.2">
      <c r="D40382" s="1"/>
      <c r="E40382" s="41"/>
    </row>
    <row r="40383" spans="4:5" x14ac:dyDescent="0.2">
      <c r="D40383" s="1"/>
      <c r="E40383" s="41"/>
    </row>
    <row r="40384" spans="4:5" x14ac:dyDescent="0.2">
      <c r="D40384" s="1"/>
      <c r="E40384" s="41"/>
    </row>
    <row r="40385" spans="4:5" x14ac:dyDescent="0.2">
      <c r="D40385" s="1"/>
      <c r="E40385" s="41"/>
    </row>
    <row r="40386" spans="4:5" x14ac:dyDescent="0.2">
      <c r="D40386" s="1"/>
      <c r="E40386" s="41"/>
    </row>
    <row r="40387" spans="4:5" x14ac:dyDescent="0.2">
      <c r="D40387" s="1"/>
      <c r="E40387" s="41"/>
    </row>
    <row r="40388" spans="4:5" x14ac:dyDescent="0.2">
      <c r="D40388" s="1"/>
      <c r="E40388" s="41"/>
    </row>
    <row r="40389" spans="4:5" x14ac:dyDescent="0.2">
      <c r="D40389" s="1"/>
      <c r="E40389" s="41"/>
    </row>
    <row r="40390" spans="4:5" x14ac:dyDescent="0.2">
      <c r="D40390" s="1"/>
      <c r="E40390" s="41"/>
    </row>
    <row r="40391" spans="4:5" x14ac:dyDescent="0.2">
      <c r="D40391" s="1"/>
      <c r="E40391" s="41"/>
    </row>
    <row r="40392" spans="4:5" x14ac:dyDescent="0.2">
      <c r="D40392" s="1"/>
      <c r="E40392" s="41"/>
    </row>
    <row r="40393" spans="4:5" x14ac:dyDescent="0.2">
      <c r="D40393" s="1"/>
      <c r="E40393" s="41"/>
    </row>
    <row r="40394" spans="4:5" x14ac:dyDescent="0.2">
      <c r="D40394" s="1"/>
      <c r="E40394" s="41"/>
    </row>
    <row r="40395" spans="4:5" x14ac:dyDescent="0.2">
      <c r="D40395" s="1"/>
      <c r="E40395" s="41"/>
    </row>
    <row r="40396" spans="4:5" x14ac:dyDescent="0.2">
      <c r="D40396" s="1"/>
      <c r="E40396" s="41"/>
    </row>
    <row r="40397" spans="4:5" x14ac:dyDescent="0.2">
      <c r="D40397" s="1"/>
      <c r="E40397" s="41"/>
    </row>
    <row r="40398" spans="4:5" x14ac:dyDescent="0.2">
      <c r="D40398" s="1"/>
      <c r="E40398" s="41"/>
    </row>
    <row r="40399" spans="4:5" x14ac:dyDescent="0.2">
      <c r="D40399" s="1"/>
      <c r="E40399" s="41"/>
    </row>
    <row r="40400" spans="4:5" x14ac:dyDescent="0.2">
      <c r="D40400" s="1"/>
      <c r="E40400" s="41"/>
    </row>
    <row r="40401" spans="4:5" x14ac:dyDescent="0.2">
      <c r="D40401" s="1"/>
      <c r="E40401" s="41"/>
    </row>
    <row r="40402" spans="4:5" x14ac:dyDescent="0.2">
      <c r="D40402" s="1"/>
      <c r="E40402" s="41"/>
    </row>
    <row r="40403" spans="4:5" x14ac:dyDescent="0.2">
      <c r="D40403" s="1"/>
      <c r="E40403" s="41"/>
    </row>
    <row r="40404" spans="4:5" x14ac:dyDescent="0.2">
      <c r="D40404" s="1"/>
      <c r="E40404" s="41"/>
    </row>
    <row r="40405" spans="4:5" x14ac:dyDescent="0.2">
      <c r="D40405" s="1"/>
      <c r="E40405" s="41"/>
    </row>
    <row r="40406" spans="4:5" x14ac:dyDescent="0.2">
      <c r="D40406" s="1"/>
      <c r="E40406" s="41"/>
    </row>
    <row r="40407" spans="4:5" x14ac:dyDescent="0.2">
      <c r="D40407" s="1"/>
      <c r="E40407" s="41"/>
    </row>
    <row r="40408" spans="4:5" x14ac:dyDescent="0.2">
      <c r="D40408" s="1"/>
      <c r="E40408" s="41"/>
    </row>
    <row r="40409" spans="4:5" x14ac:dyDescent="0.2">
      <c r="D40409" s="1"/>
      <c r="E40409" s="41"/>
    </row>
    <row r="40410" spans="4:5" x14ac:dyDescent="0.2">
      <c r="D40410" s="1"/>
      <c r="E40410" s="41"/>
    </row>
    <row r="40411" spans="4:5" x14ac:dyDescent="0.2">
      <c r="D40411" s="1"/>
      <c r="E40411" s="41"/>
    </row>
    <row r="40412" spans="4:5" x14ac:dyDescent="0.2">
      <c r="D40412" s="1"/>
      <c r="E40412" s="41"/>
    </row>
    <row r="40413" spans="4:5" x14ac:dyDescent="0.2">
      <c r="D40413" s="1"/>
      <c r="E40413" s="41"/>
    </row>
    <row r="40414" spans="4:5" x14ac:dyDescent="0.2">
      <c r="D40414" s="1"/>
      <c r="E40414" s="41"/>
    </row>
    <row r="40415" spans="4:5" x14ac:dyDescent="0.2">
      <c r="D40415" s="1"/>
      <c r="E40415" s="41"/>
    </row>
    <row r="40416" spans="4:5" x14ac:dyDescent="0.2">
      <c r="D40416" s="1"/>
      <c r="E40416" s="41"/>
    </row>
    <row r="40417" spans="4:5" x14ac:dyDescent="0.2">
      <c r="D40417" s="1"/>
      <c r="E40417" s="41"/>
    </row>
    <row r="40418" spans="4:5" x14ac:dyDescent="0.2">
      <c r="D40418" s="1"/>
      <c r="E40418" s="41"/>
    </row>
    <row r="40419" spans="4:5" x14ac:dyDescent="0.2">
      <c r="D40419" s="1"/>
      <c r="E40419" s="41"/>
    </row>
    <row r="40420" spans="4:5" x14ac:dyDescent="0.2">
      <c r="D40420" s="1"/>
      <c r="E40420" s="41"/>
    </row>
    <row r="40421" spans="4:5" x14ac:dyDescent="0.2">
      <c r="D40421" s="1"/>
      <c r="E40421" s="41"/>
    </row>
    <row r="40422" spans="4:5" x14ac:dyDescent="0.2">
      <c r="D40422" s="1"/>
      <c r="E40422" s="41"/>
    </row>
    <row r="40423" spans="4:5" x14ac:dyDescent="0.2">
      <c r="D40423" s="1"/>
      <c r="E40423" s="41"/>
    </row>
    <row r="40424" spans="4:5" x14ac:dyDescent="0.2">
      <c r="D40424" s="1"/>
      <c r="E40424" s="41"/>
    </row>
    <row r="40425" spans="4:5" x14ac:dyDescent="0.2">
      <c r="D40425" s="1"/>
      <c r="E40425" s="41"/>
    </row>
    <row r="40426" spans="4:5" x14ac:dyDescent="0.2">
      <c r="D40426" s="1"/>
      <c r="E40426" s="41"/>
    </row>
    <row r="40427" spans="4:5" x14ac:dyDescent="0.2">
      <c r="D40427" s="1"/>
      <c r="E40427" s="41"/>
    </row>
    <row r="40428" spans="4:5" x14ac:dyDescent="0.2">
      <c r="D40428" s="1"/>
      <c r="E40428" s="41"/>
    </row>
    <row r="40429" spans="4:5" x14ac:dyDescent="0.2">
      <c r="D40429" s="1"/>
      <c r="E40429" s="41"/>
    </row>
    <row r="40430" spans="4:5" x14ac:dyDescent="0.2">
      <c r="D40430" s="1"/>
      <c r="E40430" s="41"/>
    </row>
    <row r="40431" spans="4:5" x14ac:dyDescent="0.2">
      <c r="D40431" s="1"/>
      <c r="E40431" s="41"/>
    </row>
    <row r="40432" spans="4:5" x14ac:dyDescent="0.2">
      <c r="D40432" s="1"/>
      <c r="E40432" s="41"/>
    </row>
    <row r="40433" spans="4:5" x14ac:dyDescent="0.2">
      <c r="D40433" s="1"/>
      <c r="E40433" s="41"/>
    </row>
    <row r="40434" spans="4:5" x14ac:dyDescent="0.2">
      <c r="D40434" s="1"/>
      <c r="E40434" s="41"/>
    </row>
    <row r="40435" spans="4:5" x14ac:dyDescent="0.2">
      <c r="D40435" s="1"/>
      <c r="E40435" s="41"/>
    </row>
    <row r="40436" spans="4:5" x14ac:dyDescent="0.2">
      <c r="D40436" s="1"/>
      <c r="E40436" s="41"/>
    </row>
    <row r="40437" spans="4:5" x14ac:dyDescent="0.2">
      <c r="D40437" s="1"/>
      <c r="E40437" s="41"/>
    </row>
    <row r="40438" spans="4:5" x14ac:dyDescent="0.2">
      <c r="D40438" s="1"/>
      <c r="E40438" s="41"/>
    </row>
    <row r="40439" spans="4:5" x14ac:dyDescent="0.2">
      <c r="D40439" s="1"/>
      <c r="E40439" s="41"/>
    </row>
    <row r="40440" spans="4:5" x14ac:dyDescent="0.2">
      <c r="D40440" s="1"/>
      <c r="E40440" s="41"/>
    </row>
    <row r="40441" spans="4:5" x14ac:dyDescent="0.2">
      <c r="D40441" s="1"/>
      <c r="E40441" s="41"/>
    </row>
    <row r="40442" spans="4:5" x14ac:dyDescent="0.2">
      <c r="D40442" s="1"/>
      <c r="E40442" s="41"/>
    </row>
    <row r="40443" spans="4:5" x14ac:dyDescent="0.2">
      <c r="D40443" s="1"/>
      <c r="E40443" s="41"/>
    </row>
    <row r="40444" spans="4:5" x14ac:dyDescent="0.2">
      <c r="D40444" s="1"/>
      <c r="E40444" s="41"/>
    </row>
    <row r="40445" spans="4:5" x14ac:dyDescent="0.2">
      <c r="D40445" s="1"/>
      <c r="E40445" s="41"/>
    </row>
    <row r="40446" spans="4:5" x14ac:dyDescent="0.2">
      <c r="D40446" s="1"/>
      <c r="E40446" s="41"/>
    </row>
    <row r="40447" spans="4:5" x14ac:dyDescent="0.2">
      <c r="D40447" s="1"/>
      <c r="E40447" s="41"/>
    </row>
    <row r="40448" spans="4:5" x14ac:dyDescent="0.2">
      <c r="D40448" s="1"/>
      <c r="E40448" s="41"/>
    </row>
    <row r="40449" spans="4:5" x14ac:dyDescent="0.2">
      <c r="D40449" s="1"/>
      <c r="E40449" s="41"/>
    </row>
    <row r="40450" spans="4:5" x14ac:dyDescent="0.2">
      <c r="D40450" s="1"/>
      <c r="E40450" s="41"/>
    </row>
    <row r="40451" spans="4:5" x14ac:dyDescent="0.2">
      <c r="D40451" s="1"/>
      <c r="E40451" s="41"/>
    </row>
    <row r="40452" spans="4:5" x14ac:dyDescent="0.2">
      <c r="D40452" s="1"/>
      <c r="E40452" s="41"/>
    </row>
    <row r="40453" spans="4:5" x14ac:dyDescent="0.2">
      <c r="D40453" s="1"/>
      <c r="E40453" s="41"/>
    </row>
    <row r="40454" spans="4:5" x14ac:dyDescent="0.2">
      <c r="D40454" s="1"/>
      <c r="E40454" s="41"/>
    </row>
    <row r="40455" spans="4:5" x14ac:dyDescent="0.2">
      <c r="D40455" s="1"/>
      <c r="E40455" s="41"/>
    </row>
    <row r="40456" spans="4:5" x14ac:dyDescent="0.2">
      <c r="D40456" s="1"/>
      <c r="E40456" s="41"/>
    </row>
    <row r="40457" spans="4:5" x14ac:dyDescent="0.2">
      <c r="D40457" s="1"/>
      <c r="E40457" s="41"/>
    </row>
    <row r="40458" spans="4:5" x14ac:dyDescent="0.2">
      <c r="D40458" s="1"/>
      <c r="E40458" s="41"/>
    </row>
    <row r="40459" spans="4:5" x14ac:dyDescent="0.2">
      <c r="D40459" s="1"/>
      <c r="E40459" s="41"/>
    </row>
    <row r="40460" spans="4:5" x14ac:dyDescent="0.2">
      <c r="D40460" s="1"/>
      <c r="E40460" s="41"/>
    </row>
    <row r="40461" spans="4:5" x14ac:dyDescent="0.2">
      <c r="D40461" s="1"/>
      <c r="E40461" s="41"/>
    </row>
    <row r="40462" spans="4:5" x14ac:dyDescent="0.2">
      <c r="D40462" s="1"/>
      <c r="E40462" s="41"/>
    </row>
    <row r="40463" spans="4:5" x14ac:dyDescent="0.2">
      <c r="D40463" s="1"/>
      <c r="E40463" s="41"/>
    </row>
    <row r="40464" spans="4:5" x14ac:dyDescent="0.2">
      <c r="D40464" s="1"/>
      <c r="E40464" s="41"/>
    </row>
    <row r="40465" spans="4:5" x14ac:dyDescent="0.2">
      <c r="D40465" s="1"/>
      <c r="E40465" s="41"/>
    </row>
    <row r="40466" spans="4:5" x14ac:dyDescent="0.2">
      <c r="D40466" s="1"/>
      <c r="E40466" s="41"/>
    </row>
    <row r="40467" spans="4:5" x14ac:dyDescent="0.2">
      <c r="D40467" s="1"/>
      <c r="E40467" s="41"/>
    </row>
    <row r="40468" spans="4:5" x14ac:dyDescent="0.2">
      <c r="D40468" s="1"/>
      <c r="E40468" s="41"/>
    </row>
    <row r="40469" spans="4:5" x14ac:dyDescent="0.2">
      <c r="D40469" s="1"/>
      <c r="E40469" s="41"/>
    </row>
    <row r="40470" spans="4:5" x14ac:dyDescent="0.2">
      <c r="D40470" s="1"/>
      <c r="E40470" s="41"/>
    </row>
    <row r="40471" spans="4:5" x14ac:dyDescent="0.2">
      <c r="D40471" s="1"/>
      <c r="E40471" s="41"/>
    </row>
    <row r="40472" spans="4:5" x14ac:dyDescent="0.2">
      <c r="D40472" s="1"/>
      <c r="E40472" s="41"/>
    </row>
    <row r="40473" spans="4:5" x14ac:dyDescent="0.2">
      <c r="D40473" s="1"/>
      <c r="E40473" s="41"/>
    </row>
    <row r="40474" spans="4:5" x14ac:dyDescent="0.2">
      <c r="D40474" s="1"/>
      <c r="E40474" s="41"/>
    </row>
    <row r="40475" spans="4:5" x14ac:dyDescent="0.2">
      <c r="D40475" s="1"/>
      <c r="E40475" s="41"/>
    </row>
    <row r="40476" spans="4:5" x14ac:dyDescent="0.2">
      <c r="D40476" s="1"/>
      <c r="E40476" s="41"/>
    </row>
    <row r="40477" spans="4:5" x14ac:dyDescent="0.2">
      <c r="D40477" s="1"/>
      <c r="E40477" s="41"/>
    </row>
    <row r="40478" spans="4:5" x14ac:dyDescent="0.2">
      <c r="D40478" s="1"/>
      <c r="E40478" s="41"/>
    </row>
    <row r="40479" spans="4:5" x14ac:dyDescent="0.2">
      <c r="D40479" s="1"/>
      <c r="E40479" s="41"/>
    </row>
    <row r="40480" spans="4:5" x14ac:dyDescent="0.2">
      <c r="D40480" s="1"/>
      <c r="E40480" s="41"/>
    </row>
    <row r="40481" spans="4:5" x14ac:dyDescent="0.2">
      <c r="D40481" s="1"/>
      <c r="E40481" s="41"/>
    </row>
    <row r="40482" spans="4:5" x14ac:dyDescent="0.2">
      <c r="D40482" s="1"/>
      <c r="E40482" s="41"/>
    </row>
    <row r="40483" spans="4:5" x14ac:dyDescent="0.2">
      <c r="D40483" s="1"/>
      <c r="E40483" s="41"/>
    </row>
    <row r="40484" spans="4:5" x14ac:dyDescent="0.2">
      <c r="D40484" s="1"/>
      <c r="E40484" s="41"/>
    </row>
    <row r="40485" spans="4:5" x14ac:dyDescent="0.2">
      <c r="D40485" s="1"/>
      <c r="E40485" s="41"/>
    </row>
    <row r="40486" spans="4:5" x14ac:dyDescent="0.2">
      <c r="D40486" s="1"/>
      <c r="E40486" s="41"/>
    </row>
    <row r="40487" spans="4:5" x14ac:dyDescent="0.2">
      <c r="D40487" s="1"/>
      <c r="E40487" s="41"/>
    </row>
    <row r="40488" spans="4:5" x14ac:dyDescent="0.2">
      <c r="D40488" s="1"/>
      <c r="E40488" s="41"/>
    </row>
    <row r="40489" spans="4:5" x14ac:dyDescent="0.2">
      <c r="D40489" s="1"/>
      <c r="E40489" s="41"/>
    </row>
    <row r="40490" spans="4:5" x14ac:dyDescent="0.2">
      <c r="D40490" s="1"/>
      <c r="E40490" s="41"/>
    </row>
    <row r="40491" spans="4:5" x14ac:dyDescent="0.2">
      <c r="D40491" s="1"/>
      <c r="E40491" s="41"/>
    </row>
    <row r="40492" spans="4:5" x14ac:dyDescent="0.2">
      <c r="D40492" s="1"/>
      <c r="E40492" s="41"/>
    </row>
    <row r="40493" spans="4:5" x14ac:dyDescent="0.2">
      <c r="D40493" s="1"/>
      <c r="E40493" s="41"/>
    </row>
    <row r="40494" spans="4:5" x14ac:dyDescent="0.2">
      <c r="D40494" s="1"/>
      <c r="E40494" s="41"/>
    </row>
    <row r="40495" spans="4:5" x14ac:dyDescent="0.2">
      <c r="D40495" s="1"/>
      <c r="E40495" s="41"/>
    </row>
    <row r="40496" spans="4:5" x14ac:dyDescent="0.2">
      <c r="D40496" s="1"/>
      <c r="E40496" s="41"/>
    </row>
    <row r="40497" spans="4:5" x14ac:dyDescent="0.2">
      <c r="D40497" s="1"/>
      <c r="E40497" s="41"/>
    </row>
    <row r="40498" spans="4:5" x14ac:dyDescent="0.2">
      <c r="D40498" s="1"/>
      <c r="E40498" s="41"/>
    </row>
    <row r="40499" spans="4:5" x14ac:dyDescent="0.2">
      <c r="D40499" s="1"/>
      <c r="E40499" s="41"/>
    </row>
    <row r="40500" spans="4:5" x14ac:dyDescent="0.2">
      <c r="D40500" s="1"/>
      <c r="E40500" s="41"/>
    </row>
    <row r="40501" spans="4:5" x14ac:dyDescent="0.2">
      <c r="D40501" s="1"/>
      <c r="E40501" s="41"/>
    </row>
    <row r="40502" spans="4:5" x14ac:dyDescent="0.2">
      <c r="D40502" s="1"/>
      <c r="E40502" s="41"/>
    </row>
    <row r="40503" spans="4:5" x14ac:dyDescent="0.2">
      <c r="D40503" s="1"/>
      <c r="E40503" s="41"/>
    </row>
    <row r="40504" spans="4:5" x14ac:dyDescent="0.2">
      <c r="D40504" s="1"/>
      <c r="E40504" s="41"/>
    </row>
    <row r="40505" spans="4:5" x14ac:dyDescent="0.2">
      <c r="D40505" s="1"/>
      <c r="E40505" s="41"/>
    </row>
    <row r="40506" spans="4:5" x14ac:dyDescent="0.2">
      <c r="D40506" s="1"/>
      <c r="E40506" s="41"/>
    </row>
    <row r="40507" spans="4:5" x14ac:dyDescent="0.2">
      <c r="D40507" s="1"/>
      <c r="E40507" s="41"/>
    </row>
    <row r="40508" spans="4:5" x14ac:dyDescent="0.2">
      <c r="D40508" s="1"/>
      <c r="E40508" s="41"/>
    </row>
    <row r="40509" spans="4:5" x14ac:dyDescent="0.2">
      <c r="D40509" s="1"/>
      <c r="E40509" s="41"/>
    </row>
    <row r="40510" spans="4:5" x14ac:dyDescent="0.2">
      <c r="D40510" s="1"/>
      <c r="E40510" s="41"/>
    </row>
    <row r="40511" spans="4:5" x14ac:dyDescent="0.2">
      <c r="D40511" s="1"/>
      <c r="E40511" s="41"/>
    </row>
    <row r="40512" spans="4:5" x14ac:dyDescent="0.2">
      <c r="D40512" s="1"/>
      <c r="E40512" s="41"/>
    </row>
    <row r="40513" spans="4:5" x14ac:dyDescent="0.2">
      <c r="D40513" s="1"/>
      <c r="E40513" s="41"/>
    </row>
    <row r="40514" spans="4:5" x14ac:dyDescent="0.2">
      <c r="D40514" s="1"/>
      <c r="E40514" s="41"/>
    </row>
    <row r="40515" spans="4:5" x14ac:dyDescent="0.2">
      <c r="D40515" s="1"/>
      <c r="E40515" s="41"/>
    </row>
    <row r="40516" spans="4:5" x14ac:dyDescent="0.2">
      <c r="D40516" s="1"/>
      <c r="E40516" s="41"/>
    </row>
    <row r="40517" spans="4:5" x14ac:dyDescent="0.2">
      <c r="D40517" s="1"/>
      <c r="E40517" s="41"/>
    </row>
    <row r="40518" spans="4:5" x14ac:dyDescent="0.2">
      <c r="D40518" s="1"/>
      <c r="E40518" s="41"/>
    </row>
    <row r="40519" spans="4:5" x14ac:dyDescent="0.2">
      <c r="D40519" s="1"/>
      <c r="E40519" s="41"/>
    </row>
    <row r="40520" spans="4:5" x14ac:dyDescent="0.2">
      <c r="D40520" s="1"/>
      <c r="E40520" s="41"/>
    </row>
    <row r="40521" spans="4:5" x14ac:dyDescent="0.2">
      <c r="D40521" s="1"/>
      <c r="E40521" s="41"/>
    </row>
    <row r="40522" spans="4:5" x14ac:dyDescent="0.2">
      <c r="D40522" s="1"/>
      <c r="E40522" s="41"/>
    </row>
    <row r="40523" spans="4:5" x14ac:dyDescent="0.2">
      <c r="D40523" s="1"/>
      <c r="E40523" s="41"/>
    </row>
    <row r="40524" spans="4:5" x14ac:dyDescent="0.2">
      <c r="D40524" s="1"/>
      <c r="E40524" s="41"/>
    </row>
    <row r="40525" spans="4:5" x14ac:dyDescent="0.2">
      <c r="D40525" s="1"/>
      <c r="E40525" s="41"/>
    </row>
    <row r="40526" spans="4:5" x14ac:dyDescent="0.2">
      <c r="D40526" s="1"/>
      <c r="E40526" s="41"/>
    </row>
    <row r="40527" spans="4:5" x14ac:dyDescent="0.2">
      <c r="D40527" s="1"/>
      <c r="E40527" s="41"/>
    </row>
    <row r="40528" spans="4:5" x14ac:dyDescent="0.2">
      <c r="D40528" s="1"/>
      <c r="E40528" s="41"/>
    </row>
    <row r="40529" spans="4:5" x14ac:dyDescent="0.2">
      <c r="D40529" s="1"/>
      <c r="E40529" s="41"/>
    </row>
    <row r="40530" spans="4:5" x14ac:dyDescent="0.2">
      <c r="D40530" s="1"/>
      <c r="E40530" s="41"/>
    </row>
    <row r="40531" spans="4:5" x14ac:dyDescent="0.2">
      <c r="D40531" s="1"/>
      <c r="E40531" s="41"/>
    </row>
    <row r="40532" spans="4:5" x14ac:dyDescent="0.2">
      <c r="D40532" s="1"/>
      <c r="E40532" s="41"/>
    </row>
    <row r="40533" spans="4:5" x14ac:dyDescent="0.2">
      <c r="D40533" s="1"/>
      <c r="E40533" s="41"/>
    </row>
    <row r="40534" spans="4:5" x14ac:dyDescent="0.2">
      <c r="D40534" s="1"/>
      <c r="E40534" s="41"/>
    </row>
    <row r="40535" spans="4:5" x14ac:dyDescent="0.2">
      <c r="D40535" s="1"/>
      <c r="E40535" s="41"/>
    </row>
    <row r="40536" spans="4:5" x14ac:dyDescent="0.2">
      <c r="D40536" s="1"/>
      <c r="E40536" s="41"/>
    </row>
    <row r="40537" spans="4:5" x14ac:dyDescent="0.2">
      <c r="D40537" s="1"/>
      <c r="E40537" s="41"/>
    </row>
    <row r="40538" spans="4:5" x14ac:dyDescent="0.2">
      <c r="D40538" s="1"/>
      <c r="E40538" s="41"/>
    </row>
    <row r="40539" spans="4:5" x14ac:dyDescent="0.2">
      <c r="D40539" s="1"/>
      <c r="E40539" s="41"/>
    </row>
    <row r="40540" spans="4:5" x14ac:dyDescent="0.2">
      <c r="D40540" s="1"/>
      <c r="E40540" s="41"/>
    </row>
    <row r="40541" spans="4:5" x14ac:dyDescent="0.2">
      <c r="D40541" s="1"/>
      <c r="E40541" s="41"/>
    </row>
    <row r="40542" spans="4:5" x14ac:dyDescent="0.2">
      <c r="D40542" s="1"/>
      <c r="E40542" s="41"/>
    </row>
    <row r="40543" spans="4:5" x14ac:dyDescent="0.2">
      <c r="D40543" s="1"/>
      <c r="E40543" s="41"/>
    </row>
    <row r="40544" spans="4:5" x14ac:dyDescent="0.2">
      <c r="D40544" s="1"/>
      <c r="E40544" s="41"/>
    </row>
    <row r="40545" spans="4:5" x14ac:dyDescent="0.2">
      <c r="D40545" s="1"/>
      <c r="E40545" s="41"/>
    </row>
    <row r="40546" spans="4:5" x14ac:dyDescent="0.2">
      <c r="D40546" s="1"/>
      <c r="E40546" s="41"/>
    </row>
    <row r="40547" spans="4:5" x14ac:dyDescent="0.2">
      <c r="D40547" s="1"/>
      <c r="E40547" s="41"/>
    </row>
    <row r="40548" spans="4:5" x14ac:dyDescent="0.2">
      <c r="D40548" s="1"/>
      <c r="E40548" s="41"/>
    </row>
    <row r="40549" spans="4:5" x14ac:dyDescent="0.2">
      <c r="D40549" s="1"/>
      <c r="E40549" s="41"/>
    </row>
    <row r="40550" spans="4:5" x14ac:dyDescent="0.2">
      <c r="D40550" s="1"/>
      <c r="E40550" s="41"/>
    </row>
    <row r="40551" spans="4:5" x14ac:dyDescent="0.2">
      <c r="D40551" s="1"/>
      <c r="E40551" s="41"/>
    </row>
    <row r="40552" spans="4:5" x14ac:dyDescent="0.2">
      <c r="D40552" s="1"/>
      <c r="E40552" s="41"/>
    </row>
    <row r="40553" spans="4:5" x14ac:dyDescent="0.2">
      <c r="D40553" s="1"/>
      <c r="E40553" s="41"/>
    </row>
    <row r="40554" spans="4:5" x14ac:dyDescent="0.2">
      <c r="D40554" s="1"/>
      <c r="E40554" s="41"/>
    </row>
    <row r="40555" spans="4:5" x14ac:dyDescent="0.2">
      <c r="D40555" s="1"/>
      <c r="E40555" s="41"/>
    </row>
    <row r="40556" spans="4:5" x14ac:dyDescent="0.2">
      <c r="D40556" s="1"/>
      <c r="E40556" s="41"/>
    </row>
    <row r="40557" spans="4:5" x14ac:dyDescent="0.2">
      <c r="D40557" s="1"/>
      <c r="E40557" s="41"/>
    </row>
    <row r="40558" spans="4:5" x14ac:dyDescent="0.2">
      <c r="D40558" s="1"/>
      <c r="E40558" s="41"/>
    </row>
    <row r="40559" spans="4:5" x14ac:dyDescent="0.2">
      <c r="D40559" s="1"/>
      <c r="E40559" s="41"/>
    </row>
    <row r="40560" spans="4:5" x14ac:dyDescent="0.2">
      <c r="D40560" s="1"/>
      <c r="E40560" s="41"/>
    </row>
    <row r="40561" spans="4:5" x14ac:dyDescent="0.2">
      <c r="D40561" s="1"/>
      <c r="E40561" s="41"/>
    </row>
    <row r="40562" spans="4:5" x14ac:dyDescent="0.2">
      <c r="D40562" s="1"/>
      <c r="E40562" s="41"/>
    </row>
    <row r="40563" spans="4:5" x14ac:dyDescent="0.2">
      <c r="D40563" s="1"/>
      <c r="E40563" s="41"/>
    </row>
    <row r="40564" spans="4:5" x14ac:dyDescent="0.2">
      <c r="D40564" s="1"/>
      <c r="E40564" s="41"/>
    </row>
    <row r="40565" spans="4:5" x14ac:dyDescent="0.2">
      <c r="D40565" s="1"/>
      <c r="E40565" s="41"/>
    </row>
    <row r="40566" spans="4:5" x14ac:dyDescent="0.2">
      <c r="D40566" s="1"/>
      <c r="E40566" s="41"/>
    </row>
    <row r="40567" spans="4:5" x14ac:dyDescent="0.2">
      <c r="D40567" s="1"/>
      <c r="E40567" s="41"/>
    </row>
    <row r="40568" spans="4:5" x14ac:dyDescent="0.2">
      <c r="D40568" s="1"/>
      <c r="E40568" s="41"/>
    </row>
    <row r="40569" spans="4:5" x14ac:dyDescent="0.2">
      <c r="D40569" s="1"/>
      <c r="E40569" s="41"/>
    </row>
    <row r="40570" spans="4:5" x14ac:dyDescent="0.2">
      <c r="D40570" s="1"/>
      <c r="E40570" s="41"/>
    </row>
    <row r="40571" spans="4:5" x14ac:dyDescent="0.2">
      <c r="D40571" s="1"/>
      <c r="E40571" s="41"/>
    </row>
    <row r="40572" spans="4:5" x14ac:dyDescent="0.2">
      <c r="D40572" s="1"/>
      <c r="E40572" s="41"/>
    </row>
    <row r="40573" spans="4:5" x14ac:dyDescent="0.2">
      <c r="D40573" s="1"/>
      <c r="E40573" s="41"/>
    </row>
    <row r="40574" spans="4:5" x14ac:dyDescent="0.2">
      <c r="D40574" s="1"/>
      <c r="E40574" s="41"/>
    </row>
    <row r="40575" spans="4:5" x14ac:dyDescent="0.2">
      <c r="D40575" s="1"/>
      <c r="E40575" s="41"/>
    </row>
    <row r="40576" spans="4:5" x14ac:dyDescent="0.2">
      <c r="D40576" s="1"/>
      <c r="E40576" s="41"/>
    </row>
    <row r="40577" spans="4:5" x14ac:dyDescent="0.2">
      <c r="D40577" s="1"/>
      <c r="E40577" s="41"/>
    </row>
    <row r="40578" spans="4:5" x14ac:dyDescent="0.2">
      <c r="D40578" s="1"/>
      <c r="E40578" s="41"/>
    </row>
    <row r="40579" spans="4:5" x14ac:dyDescent="0.2">
      <c r="D40579" s="1"/>
      <c r="E40579" s="41"/>
    </row>
    <row r="40580" spans="4:5" x14ac:dyDescent="0.2">
      <c r="D40580" s="1"/>
      <c r="E40580" s="41"/>
    </row>
    <row r="40581" spans="4:5" x14ac:dyDescent="0.2">
      <c r="D40581" s="1"/>
      <c r="E40581" s="41"/>
    </row>
    <row r="40582" spans="4:5" x14ac:dyDescent="0.2">
      <c r="D40582" s="1"/>
      <c r="E40582" s="41"/>
    </row>
    <row r="40583" spans="4:5" x14ac:dyDescent="0.2">
      <c r="D40583" s="1"/>
      <c r="E40583" s="41"/>
    </row>
    <row r="40584" spans="4:5" x14ac:dyDescent="0.2">
      <c r="D40584" s="1"/>
      <c r="E40584" s="41"/>
    </row>
    <row r="40585" spans="4:5" x14ac:dyDescent="0.2">
      <c r="D40585" s="1"/>
      <c r="E40585" s="41"/>
    </row>
    <row r="40586" spans="4:5" x14ac:dyDescent="0.2">
      <c r="D40586" s="1"/>
      <c r="E40586" s="41"/>
    </row>
    <row r="40587" spans="4:5" x14ac:dyDescent="0.2">
      <c r="D40587" s="1"/>
      <c r="E40587" s="41"/>
    </row>
    <row r="40588" spans="4:5" x14ac:dyDescent="0.2">
      <c r="D40588" s="1"/>
      <c r="E40588" s="41"/>
    </row>
    <row r="40589" spans="4:5" x14ac:dyDescent="0.2">
      <c r="D40589" s="1"/>
      <c r="E40589" s="41"/>
    </row>
    <row r="40590" spans="4:5" x14ac:dyDescent="0.2">
      <c r="D40590" s="1"/>
      <c r="E40590" s="41"/>
    </row>
    <row r="40591" spans="4:5" x14ac:dyDescent="0.2">
      <c r="D40591" s="1"/>
      <c r="E40591" s="41"/>
    </row>
    <row r="40592" spans="4:5" x14ac:dyDescent="0.2">
      <c r="D40592" s="1"/>
      <c r="E40592" s="41"/>
    </row>
    <row r="40593" spans="4:5" x14ac:dyDescent="0.2">
      <c r="D40593" s="1"/>
      <c r="E40593" s="41"/>
    </row>
    <row r="40594" spans="4:5" x14ac:dyDescent="0.2">
      <c r="D40594" s="1"/>
      <c r="E40594" s="41"/>
    </row>
    <row r="40595" spans="4:5" x14ac:dyDescent="0.2">
      <c r="D40595" s="1"/>
      <c r="E40595" s="41"/>
    </row>
    <row r="40596" spans="4:5" x14ac:dyDescent="0.2">
      <c r="D40596" s="1"/>
      <c r="E40596" s="41"/>
    </row>
    <row r="40597" spans="4:5" x14ac:dyDescent="0.2">
      <c r="D40597" s="1"/>
      <c r="E40597" s="41"/>
    </row>
    <row r="40598" spans="4:5" x14ac:dyDescent="0.2">
      <c r="D40598" s="1"/>
      <c r="E40598" s="41"/>
    </row>
    <row r="40599" spans="4:5" x14ac:dyDescent="0.2">
      <c r="D40599" s="1"/>
      <c r="E40599" s="41"/>
    </row>
    <row r="40600" spans="4:5" x14ac:dyDescent="0.2">
      <c r="D40600" s="1"/>
      <c r="E40600" s="41"/>
    </row>
    <row r="40601" spans="4:5" x14ac:dyDescent="0.2">
      <c r="D40601" s="1"/>
      <c r="E40601" s="41"/>
    </row>
    <row r="40602" spans="4:5" x14ac:dyDescent="0.2">
      <c r="D40602" s="1"/>
      <c r="E40602" s="41"/>
    </row>
    <row r="40603" spans="4:5" x14ac:dyDescent="0.2">
      <c r="D40603" s="1"/>
      <c r="E40603" s="41"/>
    </row>
    <row r="40604" spans="4:5" x14ac:dyDescent="0.2">
      <c r="D40604" s="1"/>
      <c r="E40604" s="41"/>
    </row>
    <row r="40605" spans="4:5" x14ac:dyDescent="0.2">
      <c r="D40605" s="1"/>
      <c r="E40605" s="41"/>
    </row>
    <row r="40606" spans="4:5" x14ac:dyDescent="0.2">
      <c r="D40606" s="1"/>
      <c r="E40606" s="41"/>
    </row>
    <row r="40607" spans="4:5" x14ac:dyDescent="0.2">
      <c r="D40607" s="1"/>
      <c r="E40607" s="41"/>
    </row>
    <row r="40608" spans="4:5" x14ac:dyDescent="0.2">
      <c r="D40608" s="1"/>
      <c r="E40608" s="41"/>
    </row>
    <row r="40609" spans="4:5" x14ac:dyDescent="0.2">
      <c r="D40609" s="1"/>
      <c r="E40609" s="41"/>
    </row>
    <row r="40610" spans="4:5" x14ac:dyDescent="0.2">
      <c r="D40610" s="1"/>
      <c r="E40610" s="41"/>
    </row>
    <row r="40611" spans="4:5" x14ac:dyDescent="0.2">
      <c r="D40611" s="1"/>
      <c r="E40611" s="41"/>
    </row>
    <row r="40612" spans="4:5" x14ac:dyDescent="0.2">
      <c r="D40612" s="1"/>
      <c r="E40612" s="41"/>
    </row>
    <row r="40613" spans="4:5" x14ac:dyDescent="0.2">
      <c r="D40613" s="1"/>
      <c r="E40613" s="41"/>
    </row>
    <row r="40614" spans="4:5" x14ac:dyDescent="0.2">
      <c r="D40614" s="1"/>
      <c r="E40614" s="41"/>
    </row>
    <row r="40615" spans="4:5" x14ac:dyDescent="0.2">
      <c r="D40615" s="1"/>
      <c r="E40615" s="41"/>
    </row>
    <row r="40616" spans="4:5" x14ac:dyDescent="0.2">
      <c r="D40616" s="1"/>
      <c r="E40616" s="41"/>
    </row>
    <row r="40617" spans="4:5" x14ac:dyDescent="0.2">
      <c r="D40617" s="1"/>
      <c r="E40617" s="41"/>
    </row>
    <row r="40618" spans="4:5" x14ac:dyDescent="0.2">
      <c r="D40618" s="1"/>
      <c r="E40618" s="41"/>
    </row>
    <row r="40619" spans="4:5" x14ac:dyDescent="0.2">
      <c r="D40619" s="1"/>
      <c r="E40619" s="41"/>
    </row>
    <row r="40620" spans="4:5" x14ac:dyDescent="0.2">
      <c r="D40620" s="1"/>
      <c r="E40620" s="41"/>
    </row>
    <row r="40621" spans="4:5" x14ac:dyDescent="0.2">
      <c r="D40621" s="1"/>
      <c r="E40621" s="41"/>
    </row>
    <row r="40622" spans="4:5" x14ac:dyDescent="0.2">
      <c r="D40622" s="1"/>
      <c r="E40622" s="41"/>
    </row>
    <row r="40623" spans="4:5" x14ac:dyDescent="0.2">
      <c r="D40623" s="1"/>
      <c r="E40623" s="41"/>
    </row>
    <row r="40624" spans="4:5" x14ac:dyDescent="0.2">
      <c r="D40624" s="1"/>
      <c r="E40624" s="41"/>
    </row>
    <row r="40625" spans="4:5" x14ac:dyDescent="0.2">
      <c r="D40625" s="1"/>
      <c r="E40625" s="41"/>
    </row>
    <row r="40626" spans="4:5" x14ac:dyDescent="0.2">
      <c r="D40626" s="1"/>
      <c r="E40626" s="41"/>
    </row>
    <row r="40627" spans="4:5" x14ac:dyDescent="0.2">
      <c r="D40627" s="1"/>
      <c r="E40627" s="41"/>
    </row>
    <row r="40628" spans="4:5" x14ac:dyDescent="0.2">
      <c r="D40628" s="1"/>
      <c r="E40628" s="41"/>
    </row>
    <row r="40629" spans="4:5" x14ac:dyDescent="0.2">
      <c r="D40629" s="1"/>
      <c r="E40629" s="41"/>
    </row>
    <row r="40630" spans="4:5" x14ac:dyDescent="0.2">
      <c r="D40630" s="1"/>
      <c r="E40630" s="41"/>
    </row>
    <row r="40631" spans="4:5" x14ac:dyDescent="0.2">
      <c r="D40631" s="1"/>
      <c r="E40631" s="41"/>
    </row>
    <row r="40632" spans="4:5" x14ac:dyDescent="0.2">
      <c r="D40632" s="1"/>
      <c r="E40632" s="41"/>
    </row>
    <row r="40633" spans="4:5" x14ac:dyDescent="0.2">
      <c r="D40633" s="1"/>
      <c r="E40633" s="41"/>
    </row>
    <row r="40634" spans="4:5" x14ac:dyDescent="0.2">
      <c r="D40634" s="1"/>
      <c r="E40634" s="41"/>
    </row>
    <row r="40635" spans="4:5" x14ac:dyDescent="0.2">
      <c r="D40635" s="1"/>
      <c r="E40635" s="41"/>
    </row>
    <row r="40636" spans="4:5" x14ac:dyDescent="0.2">
      <c r="D40636" s="1"/>
      <c r="E40636" s="41"/>
    </row>
    <row r="40637" spans="4:5" x14ac:dyDescent="0.2">
      <c r="D40637" s="1"/>
      <c r="E40637" s="41"/>
    </row>
    <row r="40638" spans="4:5" x14ac:dyDescent="0.2">
      <c r="D40638" s="1"/>
      <c r="E40638" s="41"/>
    </row>
    <row r="40639" spans="4:5" x14ac:dyDescent="0.2">
      <c r="D40639" s="1"/>
      <c r="E40639" s="41"/>
    </row>
    <row r="40640" spans="4:5" x14ac:dyDescent="0.2">
      <c r="D40640" s="1"/>
      <c r="E40640" s="41"/>
    </row>
    <row r="40641" spans="4:5" x14ac:dyDescent="0.2">
      <c r="D40641" s="1"/>
      <c r="E40641" s="41"/>
    </row>
    <row r="40642" spans="4:5" x14ac:dyDescent="0.2">
      <c r="D40642" s="1"/>
      <c r="E40642" s="41"/>
    </row>
    <row r="40643" spans="4:5" x14ac:dyDescent="0.2">
      <c r="D40643" s="1"/>
      <c r="E40643" s="41"/>
    </row>
    <row r="40644" spans="4:5" x14ac:dyDescent="0.2">
      <c r="D40644" s="1"/>
      <c r="E40644" s="41"/>
    </row>
    <row r="40645" spans="4:5" x14ac:dyDescent="0.2">
      <c r="D40645" s="1"/>
      <c r="E40645" s="41"/>
    </row>
    <row r="40646" spans="4:5" x14ac:dyDescent="0.2">
      <c r="D40646" s="1"/>
      <c r="E40646" s="41"/>
    </row>
    <row r="40647" spans="4:5" x14ac:dyDescent="0.2">
      <c r="D40647" s="1"/>
      <c r="E40647" s="41"/>
    </row>
    <row r="40648" spans="4:5" x14ac:dyDescent="0.2">
      <c r="D40648" s="1"/>
      <c r="E40648" s="41"/>
    </row>
    <row r="40649" spans="4:5" x14ac:dyDescent="0.2">
      <c r="D40649" s="1"/>
      <c r="E40649" s="41"/>
    </row>
    <row r="40650" spans="4:5" x14ac:dyDescent="0.2">
      <c r="D40650" s="1"/>
      <c r="E40650" s="41"/>
    </row>
    <row r="40651" spans="4:5" x14ac:dyDescent="0.2">
      <c r="D40651" s="1"/>
      <c r="E40651" s="41"/>
    </row>
    <row r="40652" spans="4:5" x14ac:dyDescent="0.2">
      <c r="D40652" s="1"/>
      <c r="E40652" s="41"/>
    </row>
    <row r="40653" spans="4:5" x14ac:dyDescent="0.2">
      <c r="D40653" s="1"/>
      <c r="E40653" s="41"/>
    </row>
    <row r="40654" spans="4:5" x14ac:dyDescent="0.2">
      <c r="D40654" s="1"/>
      <c r="E40654" s="41"/>
    </row>
    <row r="40655" spans="4:5" x14ac:dyDescent="0.2">
      <c r="D40655" s="1"/>
      <c r="E40655" s="41"/>
    </row>
    <row r="40656" spans="4:5" x14ac:dyDescent="0.2">
      <c r="D40656" s="1"/>
      <c r="E40656" s="41"/>
    </row>
    <row r="40657" spans="4:5" x14ac:dyDescent="0.2">
      <c r="D40657" s="1"/>
      <c r="E40657" s="41"/>
    </row>
    <row r="40658" spans="4:5" x14ac:dyDescent="0.2">
      <c r="D40658" s="1"/>
      <c r="E40658" s="41"/>
    </row>
    <row r="40659" spans="4:5" x14ac:dyDescent="0.2">
      <c r="D40659" s="1"/>
      <c r="E40659" s="41"/>
    </row>
    <row r="40660" spans="4:5" x14ac:dyDescent="0.2">
      <c r="D40660" s="1"/>
      <c r="E40660" s="41"/>
    </row>
    <row r="40661" spans="4:5" x14ac:dyDescent="0.2">
      <c r="D40661" s="1"/>
      <c r="E40661" s="41"/>
    </row>
    <row r="40662" spans="4:5" x14ac:dyDescent="0.2">
      <c r="D40662" s="1"/>
      <c r="E40662" s="41"/>
    </row>
    <row r="40663" spans="4:5" x14ac:dyDescent="0.2">
      <c r="D40663" s="1"/>
      <c r="E40663" s="41"/>
    </row>
    <row r="40664" spans="4:5" x14ac:dyDescent="0.2">
      <c r="D40664" s="1"/>
      <c r="E40664" s="41"/>
    </row>
    <row r="40665" spans="4:5" x14ac:dyDescent="0.2">
      <c r="D40665" s="1"/>
      <c r="E40665" s="41"/>
    </row>
    <row r="40666" spans="4:5" x14ac:dyDescent="0.2">
      <c r="D40666" s="1"/>
      <c r="E40666" s="41"/>
    </row>
    <row r="40667" spans="4:5" x14ac:dyDescent="0.2">
      <c r="D40667" s="1"/>
      <c r="E40667" s="41"/>
    </row>
    <row r="40668" spans="4:5" x14ac:dyDescent="0.2">
      <c r="D40668" s="1"/>
      <c r="E40668" s="41"/>
    </row>
    <row r="40669" spans="4:5" x14ac:dyDescent="0.2">
      <c r="D40669" s="1"/>
      <c r="E40669" s="41"/>
    </row>
    <row r="40670" spans="4:5" x14ac:dyDescent="0.2">
      <c r="D40670" s="1"/>
      <c r="E40670" s="41"/>
    </row>
    <row r="40671" spans="4:5" x14ac:dyDescent="0.2">
      <c r="D40671" s="1"/>
      <c r="E40671" s="41"/>
    </row>
    <row r="40672" spans="4:5" x14ac:dyDescent="0.2">
      <c r="D40672" s="1"/>
      <c r="E40672" s="41"/>
    </row>
    <row r="40673" spans="4:5" x14ac:dyDescent="0.2">
      <c r="D40673" s="1"/>
      <c r="E40673" s="41"/>
    </row>
    <row r="40674" spans="4:5" x14ac:dyDescent="0.2">
      <c r="D40674" s="1"/>
      <c r="E40674" s="41"/>
    </row>
    <row r="40675" spans="4:5" x14ac:dyDescent="0.2">
      <c r="D40675" s="1"/>
      <c r="E40675" s="41"/>
    </row>
    <row r="40676" spans="4:5" x14ac:dyDescent="0.2">
      <c r="D40676" s="1"/>
      <c r="E40676" s="41"/>
    </row>
    <row r="40677" spans="4:5" x14ac:dyDescent="0.2">
      <c r="D40677" s="1"/>
      <c r="E40677" s="41"/>
    </row>
    <row r="40678" spans="4:5" x14ac:dyDescent="0.2">
      <c r="D40678" s="1"/>
      <c r="E40678" s="41"/>
    </row>
    <row r="40679" spans="4:5" x14ac:dyDescent="0.2">
      <c r="D40679" s="1"/>
      <c r="E40679" s="41"/>
    </row>
    <row r="40680" spans="4:5" x14ac:dyDescent="0.2">
      <c r="D40680" s="1"/>
      <c r="E40680" s="41"/>
    </row>
    <row r="40681" spans="4:5" x14ac:dyDescent="0.2">
      <c r="D40681" s="1"/>
      <c r="E40681" s="41"/>
    </row>
    <row r="40682" spans="4:5" x14ac:dyDescent="0.2">
      <c r="D40682" s="1"/>
      <c r="E40682" s="41"/>
    </row>
    <row r="40683" spans="4:5" x14ac:dyDescent="0.2">
      <c r="D40683" s="1"/>
      <c r="E40683" s="41"/>
    </row>
    <row r="40684" spans="4:5" x14ac:dyDescent="0.2">
      <c r="D40684" s="1"/>
      <c r="E40684" s="41"/>
    </row>
    <row r="40685" spans="4:5" x14ac:dyDescent="0.2">
      <c r="D40685" s="1"/>
      <c r="E40685" s="41"/>
    </row>
    <row r="40686" spans="4:5" x14ac:dyDescent="0.2">
      <c r="D40686" s="1"/>
      <c r="E40686" s="41"/>
    </row>
    <row r="40687" spans="4:5" x14ac:dyDescent="0.2">
      <c r="D40687" s="1"/>
      <c r="E40687" s="41"/>
    </row>
    <row r="40688" spans="4:5" x14ac:dyDescent="0.2">
      <c r="D40688" s="1"/>
      <c r="E40688" s="41"/>
    </row>
    <row r="40689" spans="4:5" x14ac:dyDescent="0.2">
      <c r="D40689" s="1"/>
      <c r="E40689" s="41"/>
    </row>
    <row r="40690" spans="4:5" x14ac:dyDescent="0.2">
      <c r="D40690" s="1"/>
      <c r="E40690" s="41"/>
    </row>
    <row r="40691" spans="4:5" x14ac:dyDescent="0.2">
      <c r="D40691" s="1"/>
      <c r="E40691" s="41"/>
    </row>
    <row r="40692" spans="4:5" x14ac:dyDescent="0.2">
      <c r="D40692" s="1"/>
      <c r="E40692" s="41"/>
    </row>
    <row r="40693" spans="4:5" x14ac:dyDescent="0.2">
      <c r="D40693" s="1"/>
      <c r="E40693" s="41"/>
    </row>
    <row r="40694" spans="4:5" x14ac:dyDescent="0.2">
      <c r="D40694" s="1"/>
      <c r="E40694" s="41"/>
    </row>
    <row r="40695" spans="4:5" x14ac:dyDescent="0.2">
      <c r="D40695" s="1"/>
      <c r="E40695" s="41"/>
    </row>
    <row r="40696" spans="4:5" x14ac:dyDescent="0.2">
      <c r="D40696" s="1"/>
      <c r="E40696" s="41"/>
    </row>
    <row r="40697" spans="4:5" x14ac:dyDescent="0.2">
      <c r="D40697" s="1"/>
      <c r="E40697" s="41"/>
    </row>
    <row r="40698" spans="4:5" x14ac:dyDescent="0.2">
      <c r="D40698" s="1"/>
      <c r="E40698" s="41"/>
    </row>
    <row r="40699" spans="4:5" x14ac:dyDescent="0.2">
      <c r="D40699" s="1"/>
      <c r="E40699" s="41"/>
    </row>
    <row r="40700" spans="4:5" x14ac:dyDescent="0.2">
      <c r="D40700" s="1"/>
      <c r="E40700" s="41"/>
    </row>
    <row r="40701" spans="4:5" x14ac:dyDescent="0.2">
      <c r="D40701" s="1"/>
      <c r="E40701" s="41"/>
    </row>
    <row r="40702" spans="4:5" x14ac:dyDescent="0.2">
      <c r="D40702" s="1"/>
      <c r="E40702" s="41"/>
    </row>
    <row r="40703" spans="4:5" x14ac:dyDescent="0.2">
      <c r="D40703" s="1"/>
      <c r="E40703" s="41"/>
    </row>
    <row r="40704" spans="4:5" x14ac:dyDescent="0.2">
      <c r="D40704" s="1"/>
      <c r="E40704" s="41"/>
    </row>
    <row r="40705" spans="4:5" x14ac:dyDescent="0.2">
      <c r="D40705" s="1"/>
      <c r="E40705" s="41"/>
    </row>
    <row r="40706" spans="4:5" x14ac:dyDescent="0.2">
      <c r="D40706" s="1"/>
      <c r="E40706" s="41"/>
    </row>
    <row r="40707" spans="4:5" x14ac:dyDescent="0.2">
      <c r="D40707" s="1"/>
      <c r="E40707" s="41"/>
    </row>
    <row r="40708" spans="4:5" x14ac:dyDescent="0.2">
      <c r="D40708" s="1"/>
      <c r="E40708" s="41"/>
    </row>
    <row r="40709" spans="4:5" x14ac:dyDescent="0.2">
      <c r="D40709" s="1"/>
      <c r="E40709" s="41"/>
    </row>
    <row r="40710" spans="4:5" x14ac:dyDescent="0.2">
      <c r="D40710" s="1"/>
      <c r="E40710" s="41"/>
    </row>
    <row r="40711" spans="4:5" x14ac:dyDescent="0.2">
      <c r="D40711" s="1"/>
      <c r="E40711" s="41"/>
    </row>
    <row r="40712" spans="4:5" x14ac:dyDescent="0.2">
      <c r="D40712" s="1"/>
      <c r="E40712" s="41"/>
    </row>
    <row r="40713" spans="4:5" x14ac:dyDescent="0.2">
      <c r="D40713" s="1"/>
      <c r="E40713" s="41"/>
    </row>
    <row r="40714" spans="4:5" x14ac:dyDescent="0.2">
      <c r="D40714" s="1"/>
      <c r="E40714" s="41"/>
    </row>
    <row r="40715" spans="4:5" x14ac:dyDescent="0.2">
      <c r="D40715" s="1"/>
      <c r="E40715" s="41"/>
    </row>
    <row r="40716" spans="4:5" x14ac:dyDescent="0.2">
      <c r="D40716" s="1"/>
      <c r="E40716" s="41"/>
    </row>
    <row r="40717" spans="4:5" x14ac:dyDescent="0.2">
      <c r="D40717" s="1"/>
      <c r="E40717" s="41"/>
    </row>
    <row r="40718" spans="4:5" x14ac:dyDescent="0.2">
      <c r="D40718" s="1"/>
      <c r="E40718" s="41"/>
    </row>
    <row r="40719" spans="4:5" x14ac:dyDescent="0.2">
      <c r="D40719" s="1"/>
      <c r="E40719" s="41"/>
    </row>
    <row r="40720" spans="4:5" x14ac:dyDescent="0.2">
      <c r="D40720" s="1"/>
      <c r="E40720" s="41"/>
    </row>
    <row r="40721" spans="4:5" x14ac:dyDescent="0.2">
      <c r="D40721" s="1"/>
      <c r="E40721" s="41"/>
    </row>
    <row r="40722" spans="4:5" x14ac:dyDescent="0.2">
      <c r="D40722" s="1"/>
      <c r="E40722" s="41"/>
    </row>
    <row r="40723" spans="4:5" x14ac:dyDescent="0.2">
      <c r="D40723" s="1"/>
      <c r="E40723" s="41"/>
    </row>
    <row r="40724" spans="4:5" x14ac:dyDescent="0.2">
      <c r="D40724" s="1"/>
      <c r="E40724" s="41"/>
    </row>
    <row r="40725" spans="4:5" x14ac:dyDescent="0.2">
      <c r="D40725" s="1"/>
      <c r="E40725" s="41"/>
    </row>
    <row r="40726" spans="4:5" x14ac:dyDescent="0.2">
      <c r="D40726" s="1"/>
      <c r="E40726" s="41"/>
    </row>
    <row r="40727" spans="4:5" x14ac:dyDescent="0.2">
      <c r="D40727" s="1"/>
      <c r="E40727" s="41"/>
    </row>
    <row r="40728" spans="4:5" x14ac:dyDescent="0.2">
      <c r="D40728" s="1"/>
      <c r="E40728" s="41"/>
    </row>
    <row r="40729" spans="4:5" x14ac:dyDescent="0.2">
      <c r="D40729" s="1"/>
      <c r="E40729" s="41"/>
    </row>
    <row r="40730" spans="4:5" x14ac:dyDescent="0.2">
      <c r="D40730" s="1"/>
      <c r="E40730" s="41"/>
    </row>
    <row r="40731" spans="4:5" x14ac:dyDescent="0.2">
      <c r="D40731" s="1"/>
      <c r="E40731" s="41"/>
    </row>
    <row r="40732" spans="4:5" x14ac:dyDescent="0.2">
      <c r="D40732" s="1"/>
      <c r="E40732" s="41"/>
    </row>
    <row r="40733" spans="4:5" x14ac:dyDescent="0.2">
      <c r="D40733" s="1"/>
      <c r="E40733" s="41"/>
    </row>
    <row r="40734" spans="4:5" x14ac:dyDescent="0.2">
      <c r="D40734" s="1"/>
      <c r="E40734" s="41"/>
    </row>
    <row r="40735" spans="4:5" x14ac:dyDescent="0.2">
      <c r="D40735" s="1"/>
      <c r="E40735" s="41"/>
    </row>
    <row r="40736" spans="4:5" x14ac:dyDescent="0.2">
      <c r="D40736" s="1"/>
      <c r="E40736" s="41"/>
    </row>
    <row r="40737" spans="4:5" x14ac:dyDescent="0.2">
      <c r="D40737" s="1"/>
      <c r="E40737" s="41"/>
    </row>
    <row r="40738" spans="4:5" x14ac:dyDescent="0.2">
      <c r="D40738" s="1"/>
      <c r="E40738" s="41"/>
    </row>
    <row r="40739" spans="4:5" x14ac:dyDescent="0.2">
      <c r="D40739" s="1"/>
      <c r="E40739" s="41"/>
    </row>
    <row r="40740" spans="4:5" x14ac:dyDescent="0.2">
      <c r="D40740" s="1"/>
      <c r="E40740" s="41"/>
    </row>
    <row r="40741" spans="4:5" x14ac:dyDescent="0.2">
      <c r="D40741" s="1"/>
      <c r="E40741" s="41"/>
    </row>
    <row r="40742" spans="4:5" x14ac:dyDescent="0.2">
      <c r="D40742" s="1"/>
      <c r="E40742" s="41"/>
    </row>
    <row r="40743" spans="4:5" x14ac:dyDescent="0.2">
      <c r="D40743" s="1"/>
      <c r="E40743" s="41"/>
    </row>
    <row r="40744" spans="4:5" x14ac:dyDescent="0.2">
      <c r="D40744" s="1"/>
      <c r="E40744" s="41"/>
    </row>
    <row r="40745" spans="4:5" x14ac:dyDescent="0.2">
      <c r="D40745" s="1"/>
      <c r="E40745" s="41"/>
    </row>
    <row r="40746" spans="4:5" x14ac:dyDescent="0.2">
      <c r="D40746" s="1"/>
      <c r="E40746" s="41"/>
    </row>
    <row r="40747" spans="4:5" x14ac:dyDescent="0.2">
      <c r="D40747" s="1"/>
      <c r="E40747" s="41"/>
    </row>
    <row r="40748" spans="4:5" x14ac:dyDescent="0.2">
      <c r="D40748" s="1"/>
      <c r="E40748" s="41"/>
    </row>
    <row r="40749" spans="4:5" x14ac:dyDescent="0.2">
      <c r="D40749" s="1"/>
      <c r="E40749" s="41"/>
    </row>
    <row r="40750" spans="4:5" x14ac:dyDescent="0.2">
      <c r="D40750" s="1"/>
      <c r="E40750" s="41"/>
    </row>
    <row r="40751" spans="4:5" x14ac:dyDescent="0.2">
      <c r="D40751" s="1"/>
      <c r="E40751" s="41"/>
    </row>
    <row r="40752" spans="4:5" x14ac:dyDescent="0.2">
      <c r="D40752" s="1"/>
      <c r="E40752" s="41"/>
    </row>
    <row r="40753" spans="4:5" x14ac:dyDescent="0.2">
      <c r="D40753" s="1"/>
      <c r="E40753" s="41"/>
    </row>
    <row r="40754" spans="4:5" x14ac:dyDescent="0.2">
      <c r="D40754" s="1"/>
      <c r="E40754" s="41"/>
    </row>
    <row r="40755" spans="4:5" x14ac:dyDescent="0.2">
      <c r="D40755" s="1"/>
      <c r="E40755" s="41"/>
    </row>
    <row r="40756" spans="4:5" x14ac:dyDescent="0.2">
      <c r="D40756" s="1"/>
      <c r="E40756" s="41"/>
    </row>
    <row r="40757" spans="4:5" x14ac:dyDescent="0.2">
      <c r="D40757" s="1"/>
      <c r="E40757" s="41"/>
    </row>
    <row r="40758" spans="4:5" x14ac:dyDescent="0.2">
      <c r="D40758" s="1"/>
      <c r="E40758" s="41"/>
    </row>
    <row r="40759" spans="4:5" x14ac:dyDescent="0.2">
      <c r="D40759" s="1"/>
      <c r="E40759" s="41"/>
    </row>
    <row r="40760" spans="4:5" x14ac:dyDescent="0.2">
      <c r="D40760" s="1"/>
      <c r="E40760" s="41"/>
    </row>
    <row r="40761" spans="4:5" x14ac:dyDescent="0.2">
      <c r="D40761" s="1"/>
      <c r="E40761" s="41"/>
    </row>
    <row r="40762" spans="4:5" x14ac:dyDescent="0.2">
      <c r="D40762" s="1"/>
      <c r="E40762" s="41"/>
    </row>
    <row r="40763" spans="4:5" x14ac:dyDescent="0.2">
      <c r="D40763" s="1"/>
      <c r="E40763" s="41"/>
    </row>
    <row r="40764" spans="4:5" x14ac:dyDescent="0.2">
      <c r="D40764" s="1"/>
      <c r="E40764" s="41"/>
    </row>
    <row r="40765" spans="4:5" x14ac:dyDescent="0.2">
      <c r="D40765" s="1"/>
      <c r="E40765" s="41"/>
    </row>
    <row r="40766" spans="4:5" x14ac:dyDescent="0.2">
      <c r="D40766" s="1"/>
      <c r="E40766" s="41"/>
    </row>
    <row r="40767" spans="4:5" x14ac:dyDescent="0.2">
      <c r="D40767" s="1"/>
      <c r="E40767" s="41"/>
    </row>
    <row r="40768" spans="4:5" x14ac:dyDescent="0.2">
      <c r="D40768" s="1"/>
      <c r="E40768" s="41"/>
    </row>
    <row r="40769" spans="4:5" x14ac:dyDescent="0.2">
      <c r="D40769" s="1"/>
      <c r="E40769" s="41"/>
    </row>
    <row r="40770" spans="4:5" x14ac:dyDescent="0.2">
      <c r="D40770" s="1"/>
      <c r="E40770" s="41"/>
    </row>
    <row r="40771" spans="4:5" x14ac:dyDescent="0.2">
      <c r="D40771" s="1"/>
      <c r="E40771" s="41"/>
    </row>
    <row r="40772" spans="4:5" x14ac:dyDescent="0.2">
      <c r="D40772" s="1"/>
      <c r="E40772" s="41"/>
    </row>
    <row r="40773" spans="4:5" x14ac:dyDescent="0.2">
      <c r="D40773" s="1"/>
      <c r="E40773" s="41"/>
    </row>
    <row r="40774" spans="4:5" x14ac:dyDescent="0.2">
      <c r="D40774" s="1"/>
      <c r="E40774" s="41"/>
    </row>
    <row r="40775" spans="4:5" x14ac:dyDescent="0.2">
      <c r="D40775" s="1"/>
      <c r="E40775" s="41"/>
    </row>
    <row r="40776" spans="4:5" x14ac:dyDescent="0.2">
      <c r="D40776" s="1"/>
      <c r="E40776" s="41"/>
    </row>
    <row r="40777" spans="4:5" x14ac:dyDescent="0.2">
      <c r="D40777" s="1"/>
      <c r="E40777" s="41"/>
    </row>
    <row r="40778" spans="4:5" x14ac:dyDescent="0.2">
      <c r="D40778" s="1"/>
      <c r="E40778" s="41"/>
    </row>
    <row r="40779" spans="4:5" x14ac:dyDescent="0.2">
      <c r="D40779" s="1"/>
      <c r="E40779" s="41"/>
    </row>
    <row r="40780" spans="4:5" x14ac:dyDescent="0.2">
      <c r="D40780" s="1"/>
      <c r="E40780" s="41"/>
    </row>
    <row r="40781" spans="4:5" x14ac:dyDescent="0.2">
      <c r="D40781" s="1"/>
      <c r="E40781" s="41"/>
    </row>
    <row r="40782" spans="4:5" x14ac:dyDescent="0.2">
      <c r="D40782" s="1"/>
      <c r="E40782" s="41"/>
    </row>
    <row r="40783" spans="4:5" x14ac:dyDescent="0.2">
      <c r="D40783" s="1"/>
      <c r="E40783" s="41"/>
    </row>
    <row r="40784" spans="4:5" x14ac:dyDescent="0.2">
      <c r="D40784" s="1"/>
      <c r="E40784" s="41"/>
    </row>
    <row r="40785" spans="4:5" x14ac:dyDescent="0.2">
      <c r="D40785" s="1"/>
      <c r="E40785" s="41"/>
    </row>
    <row r="40786" spans="4:5" x14ac:dyDescent="0.2">
      <c r="D40786" s="1"/>
      <c r="E40786" s="41"/>
    </row>
    <row r="40787" spans="4:5" x14ac:dyDescent="0.2">
      <c r="D40787" s="1"/>
      <c r="E40787" s="41"/>
    </row>
    <row r="40788" spans="4:5" x14ac:dyDescent="0.2">
      <c r="D40788" s="1"/>
      <c r="E40788" s="41"/>
    </row>
    <row r="40789" spans="4:5" x14ac:dyDescent="0.2">
      <c r="D40789" s="1"/>
      <c r="E40789" s="41"/>
    </row>
    <row r="40790" spans="4:5" x14ac:dyDescent="0.2">
      <c r="D40790" s="1"/>
      <c r="E40790" s="41"/>
    </row>
    <row r="40791" spans="4:5" x14ac:dyDescent="0.2">
      <c r="D40791" s="1"/>
      <c r="E40791" s="41"/>
    </row>
    <row r="40792" spans="4:5" x14ac:dyDescent="0.2">
      <c r="D40792" s="1"/>
      <c r="E40792" s="41"/>
    </row>
    <row r="40793" spans="4:5" x14ac:dyDescent="0.2">
      <c r="D40793" s="1"/>
      <c r="E40793" s="41"/>
    </row>
    <row r="40794" spans="4:5" x14ac:dyDescent="0.2">
      <c r="D40794" s="1"/>
      <c r="E40794" s="41"/>
    </row>
    <row r="40795" spans="4:5" x14ac:dyDescent="0.2">
      <c r="D40795" s="1"/>
      <c r="E40795" s="41"/>
    </row>
    <row r="40796" spans="4:5" x14ac:dyDescent="0.2">
      <c r="D40796" s="1"/>
      <c r="E40796" s="41"/>
    </row>
    <row r="40797" spans="4:5" x14ac:dyDescent="0.2">
      <c r="D40797" s="1"/>
      <c r="E40797" s="41"/>
    </row>
    <row r="40798" spans="4:5" x14ac:dyDescent="0.2">
      <c r="D40798" s="1"/>
      <c r="E40798" s="41"/>
    </row>
    <row r="40799" spans="4:5" x14ac:dyDescent="0.2">
      <c r="D40799" s="1"/>
      <c r="E40799" s="41"/>
    </row>
    <row r="40800" spans="4:5" x14ac:dyDescent="0.2">
      <c r="D40800" s="1"/>
      <c r="E40800" s="41"/>
    </row>
    <row r="40801" spans="4:5" x14ac:dyDescent="0.2">
      <c r="D40801" s="1"/>
      <c r="E40801" s="41"/>
    </row>
    <row r="40802" spans="4:5" x14ac:dyDescent="0.2">
      <c r="D40802" s="1"/>
      <c r="E40802" s="41"/>
    </row>
    <row r="40803" spans="4:5" x14ac:dyDescent="0.2">
      <c r="D40803" s="1"/>
      <c r="E40803" s="41"/>
    </row>
    <row r="40804" spans="4:5" x14ac:dyDescent="0.2">
      <c r="D40804" s="1"/>
      <c r="E40804" s="41"/>
    </row>
    <row r="40805" spans="4:5" x14ac:dyDescent="0.2">
      <c r="D40805" s="1"/>
      <c r="E40805" s="41"/>
    </row>
    <row r="40806" spans="4:5" x14ac:dyDescent="0.2">
      <c r="D40806" s="1"/>
      <c r="E40806" s="41"/>
    </row>
    <row r="40807" spans="4:5" x14ac:dyDescent="0.2">
      <c r="D40807" s="1"/>
      <c r="E40807" s="41"/>
    </row>
    <row r="40808" spans="4:5" x14ac:dyDescent="0.2">
      <c r="D40808" s="1"/>
      <c r="E40808" s="41"/>
    </row>
    <row r="40809" spans="4:5" x14ac:dyDescent="0.2">
      <c r="D40809" s="1"/>
      <c r="E40809" s="41"/>
    </row>
    <row r="40810" spans="4:5" x14ac:dyDescent="0.2">
      <c r="D40810" s="1"/>
      <c r="E40810" s="41"/>
    </row>
    <row r="40811" spans="4:5" x14ac:dyDescent="0.2">
      <c r="D40811" s="1"/>
      <c r="E40811" s="41"/>
    </row>
    <row r="40812" spans="4:5" x14ac:dyDescent="0.2">
      <c r="D40812" s="1"/>
      <c r="E40812" s="41"/>
    </row>
    <row r="40813" spans="4:5" x14ac:dyDescent="0.2">
      <c r="D40813" s="1"/>
      <c r="E40813" s="41"/>
    </row>
    <row r="40814" spans="4:5" x14ac:dyDescent="0.2">
      <c r="D40814" s="1"/>
      <c r="E40814" s="41"/>
    </row>
    <row r="40815" spans="4:5" x14ac:dyDescent="0.2">
      <c r="D40815" s="1"/>
      <c r="E40815" s="41"/>
    </row>
    <row r="40816" spans="4:5" x14ac:dyDescent="0.2">
      <c r="D40816" s="1"/>
      <c r="E40816" s="41"/>
    </row>
    <row r="40817" spans="4:5" x14ac:dyDescent="0.2">
      <c r="D40817" s="1"/>
      <c r="E40817" s="41"/>
    </row>
    <row r="40818" spans="4:5" x14ac:dyDescent="0.2">
      <c r="D40818" s="1"/>
      <c r="E40818" s="41"/>
    </row>
    <row r="40819" spans="4:5" x14ac:dyDescent="0.2">
      <c r="D40819" s="1"/>
      <c r="E40819" s="41"/>
    </row>
    <row r="40820" spans="4:5" x14ac:dyDescent="0.2">
      <c r="D40820" s="1"/>
      <c r="E40820" s="41"/>
    </row>
    <row r="40821" spans="4:5" x14ac:dyDescent="0.2">
      <c r="D40821" s="1"/>
      <c r="E40821" s="41"/>
    </row>
    <row r="40822" spans="4:5" x14ac:dyDescent="0.2">
      <c r="D40822" s="1"/>
      <c r="E40822" s="41"/>
    </row>
    <row r="40823" spans="4:5" x14ac:dyDescent="0.2">
      <c r="D40823" s="1"/>
      <c r="E40823" s="41"/>
    </row>
    <row r="40824" spans="4:5" x14ac:dyDescent="0.2">
      <c r="D40824" s="1"/>
      <c r="E40824" s="41"/>
    </row>
    <row r="40825" spans="4:5" x14ac:dyDescent="0.2">
      <c r="D40825" s="1"/>
      <c r="E40825" s="41"/>
    </row>
    <row r="40826" spans="4:5" x14ac:dyDescent="0.2">
      <c r="D40826" s="1"/>
      <c r="E40826" s="41"/>
    </row>
    <row r="40827" spans="4:5" x14ac:dyDescent="0.2">
      <c r="D40827" s="1"/>
      <c r="E40827" s="41"/>
    </row>
    <row r="40828" spans="4:5" x14ac:dyDescent="0.2">
      <c r="D40828" s="1"/>
      <c r="E40828" s="41"/>
    </row>
    <row r="40829" spans="4:5" x14ac:dyDescent="0.2">
      <c r="D40829" s="1"/>
      <c r="E40829" s="41"/>
    </row>
    <row r="40830" spans="4:5" x14ac:dyDescent="0.2">
      <c r="D40830" s="1"/>
      <c r="E40830" s="41"/>
    </row>
    <row r="40831" spans="4:5" x14ac:dyDescent="0.2">
      <c r="D40831" s="1"/>
      <c r="E40831" s="41"/>
    </row>
    <row r="40832" spans="4:5" x14ac:dyDescent="0.2">
      <c r="D40832" s="1"/>
      <c r="E40832" s="41"/>
    </row>
    <row r="40833" spans="4:5" x14ac:dyDescent="0.2">
      <c r="D40833" s="1"/>
      <c r="E40833" s="41"/>
    </row>
    <row r="40834" spans="4:5" x14ac:dyDescent="0.2">
      <c r="D40834" s="1"/>
      <c r="E40834" s="41"/>
    </row>
    <row r="40835" spans="4:5" x14ac:dyDescent="0.2">
      <c r="D40835" s="1"/>
      <c r="E40835" s="41"/>
    </row>
    <row r="40836" spans="4:5" x14ac:dyDescent="0.2">
      <c r="D40836" s="1"/>
      <c r="E40836" s="41"/>
    </row>
    <row r="40837" spans="4:5" x14ac:dyDescent="0.2">
      <c r="D40837" s="1"/>
      <c r="E40837" s="41"/>
    </row>
    <row r="40838" spans="4:5" x14ac:dyDescent="0.2">
      <c r="D40838" s="1"/>
      <c r="E40838" s="41"/>
    </row>
    <row r="40839" spans="4:5" x14ac:dyDescent="0.2">
      <c r="D40839" s="1"/>
      <c r="E40839" s="41"/>
    </row>
    <row r="40840" spans="4:5" x14ac:dyDescent="0.2">
      <c r="D40840" s="1"/>
      <c r="E40840" s="41"/>
    </row>
    <row r="40841" spans="4:5" x14ac:dyDescent="0.2">
      <c r="D40841" s="1"/>
      <c r="E40841" s="41"/>
    </row>
    <row r="40842" spans="4:5" x14ac:dyDescent="0.2">
      <c r="D40842" s="1"/>
      <c r="E40842" s="41"/>
    </row>
    <row r="40843" spans="4:5" x14ac:dyDescent="0.2">
      <c r="D40843" s="1"/>
      <c r="E40843" s="41"/>
    </row>
    <row r="40844" spans="4:5" x14ac:dyDescent="0.2">
      <c r="D40844" s="1"/>
      <c r="E40844" s="41"/>
    </row>
    <row r="40845" spans="4:5" x14ac:dyDescent="0.2">
      <c r="D40845" s="1"/>
      <c r="E40845" s="41"/>
    </row>
    <row r="40846" spans="4:5" x14ac:dyDescent="0.2">
      <c r="D40846" s="1"/>
      <c r="E40846" s="41"/>
    </row>
    <row r="40847" spans="4:5" x14ac:dyDescent="0.2">
      <c r="D40847" s="1"/>
      <c r="E40847" s="41"/>
    </row>
    <row r="40848" spans="4:5" x14ac:dyDescent="0.2">
      <c r="D40848" s="1"/>
      <c r="E40848" s="41"/>
    </row>
    <row r="40849" spans="4:5" x14ac:dyDescent="0.2">
      <c r="D40849" s="1"/>
      <c r="E40849" s="41"/>
    </row>
    <row r="40850" spans="4:5" x14ac:dyDescent="0.2">
      <c r="D40850" s="1"/>
      <c r="E40850" s="41"/>
    </row>
    <row r="40851" spans="4:5" x14ac:dyDescent="0.2">
      <c r="D40851" s="1"/>
      <c r="E40851" s="41"/>
    </row>
    <row r="40852" spans="4:5" x14ac:dyDescent="0.2">
      <c r="D40852" s="1"/>
      <c r="E40852" s="41"/>
    </row>
    <row r="40853" spans="4:5" x14ac:dyDescent="0.2">
      <c r="D40853" s="1"/>
      <c r="E40853" s="41"/>
    </row>
    <row r="40854" spans="4:5" x14ac:dyDescent="0.2">
      <c r="D40854" s="1"/>
      <c r="E40854" s="41"/>
    </row>
    <row r="40855" spans="4:5" x14ac:dyDescent="0.2">
      <c r="D40855" s="1"/>
      <c r="E40855" s="41"/>
    </row>
    <row r="40856" spans="4:5" x14ac:dyDescent="0.2">
      <c r="D40856" s="1"/>
      <c r="E40856" s="41"/>
    </row>
    <row r="40857" spans="4:5" x14ac:dyDescent="0.2">
      <c r="D40857" s="1"/>
      <c r="E40857" s="41"/>
    </row>
    <row r="40858" spans="4:5" x14ac:dyDescent="0.2">
      <c r="D40858" s="1"/>
      <c r="E40858" s="41"/>
    </row>
    <row r="40859" spans="4:5" x14ac:dyDescent="0.2">
      <c r="D40859" s="1"/>
      <c r="E40859" s="41"/>
    </row>
    <row r="40860" spans="4:5" x14ac:dyDescent="0.2">
      <c r="D40860" s="1"/>
      <c r="E40860" s="41"/>
    </row>
    <row r="40861" spans="4:5" x14ac:dyDescent="0.2">
      <c r="D40861" s="1"/>
      <c r="E40861" s="41"/>
    </row>
    <row r="40862" spans="4:5" x14ac:dyDescent="0.2">
      <c r="D40862" s="1"/>
      <c r="E40862" s="41"/>
    </row>
    <row r="40863" spans="4:5" x14ac:dyDescent="0.2">
      <c r="D40863" s="1"/>
      <c r="E40863" s="41"/>
    </row>
    <row r="40864" spans="4:5" x14ac:dyDescent="0.2">
      <c r="D40864" s="1"/>
      <c r="E40864" s="41"/>
    </row>
    <row r="40865" spans="4:5" x14ac:dyDescent="0.2">
      <c r="D40865" s="1"/>
      <c r="E40865" s="41"/>
    </row>
    <row r="40866" spans="4:5" x14ac:dyDescent="0.2">
      <c r="D40866" s="1"/>
      <c r="E40866" s="41"/>
    </row>
    <row r="40867" spans="4:5" x14ac:dyDescent="0.2">
      <c r="D40867" s="1"/>
      <c r="E40867" s="41"/>
    </row>
    <row r="40868" spans="4:5" x14ac:dyDescent="0.2">
      <c r="D40868" s="1"/>
      <c r="E40868" s="41"/>
    </row>
    <row r="40869" spans="4:5" x14ac:dyDescent="0.2">
      <c r="D40869" s="1"/>
      <c r="E40869" s="41"/>
    </row>
    <row r="40870" spans="4:5" x14ac:dyDescent="0.2">
      <c r="D40870" s="1"/>
      <c r="E40870" s="41"/>
    </row>
    <row r="40871" spans="4:5" x14ac:dyDescent="0.2">
      <c r="D40871" s="1"/>
      <c r="E40871" s="41"/>
    </row>
    <row r="40872" spans="4:5" x14ac:dyDescent="0.2">
      <c r="D40872" s="1"/>
      <c r="E40872" s="41"/>
    </row>
    <row r="40873" spans="4:5" x14ac:dyDescent="0.2">
      <c r="D40873" s="1"/>
      <c r="E40873" s="41"/>
    </row>
    <row r="40874" spans="4:5" x14ac:dyDescent="0.2">
      <c r="D40874" s="1"/>
      <c r="E40874" s="41"/>
    </row>
    <row r="40875" spans="4:5" x14ac:dyDescent="0.2">
      <c r="D40875" s="1"/>
      <c r="E40875" s="41"/>
    </row>
    <row r="40876" spans="4:5" x14ac:dyDescent="0.2">
      <c r="D40876" s="1"/>
      <c r="E40876" s="41"/>
    </row>
    <row r="40877" spans="4:5" x14ac:dyDescent="0.2">
      <c r="D40877" s="1"/>
      <c r="E40877" s="41"/>
    </row>
    <row r="40878" spans="4:5" x14ac:dyDescent="0.2">
      <c r="D40878" s="1"/>
      <c r="E40878" s="41"/>
    </row>
    <row r="40879" spans="4:5" x14ac:dyDescent="0.2">
      <c r="D40879" s="1"/>
      <c r="E40879" s="41"/>
    </row>
    <row r="40880" spans="4:5" x14ac:dyDescent="0.2">
      <c r="D40880" s="1"/>
      <c r="E40880" s="41"/>
    </row>
    <row r="40881" spans="4:5" x14ac:dyDescent="0.2">
      <c r="D40881" s="1"/>
      <c r="E40881" s="41"/>
    </row>
    <row r="40882" spans="4:5" x14ac:dyDescent="0.2">
      <c r="D40882" s="1"/>
      <c r="E40882" s="41"/>
    </row>
    <row r="40883" spans="4:5" x14ac:dyDescent="0.2">
      <c r="D40883" s="1"/>
      <c r="E40883" s="41"/>
    </row>
    <row r="40884" spans="4:5" x14ac:dyDescent="0.2">
      <c r="D40884" s="1"/>
      <c r="E40884" s="41"/>
    </row>
    <row r="40885" spans="4:5" x14ac:dyDescent="0.2">
      <c r="D40885" s="1"/>
      <c r="E40885" s="41"/>
    </row>
    <row r="40886" spans="4:5" x14ac:dyDescent="0.2">
      <c r="D40886" s="1"/>
      <c r="E40886" s="41"/>
    </row>
    <row r="40887" spans="4:5" x14ac:dyDescent="0.2">
      <c r="D40887" s="1"/>
      <c r="E40887" s="41"/>
    </row>
    <row r="40888" spans="4:5" x14ac:dyDescent="0.2">
      <c r="D40888" s="1"/>
      <c r="E40888" s="41"/>
    </row>
    <row r="40889" spans="4:5" x14ac:dyDescent="0.2">
      <c r="D40889" s="1"/>
      <c r="E40889" s="41"/>
    </row>
    <row r="40890" spans="4:5" x14ac:dyDescent="0.2">
      <c r="D40890" s="1"/>
      <c r="E40890" s="41"/>
    </row>
    <row r="40891" spans="4:5" x14ac:dyDescent="0.2">
      <c r="D40891" s="1"/>
      <c r="E40891" s="41"/>
    </row>
    <row r="40892" spans="4:5" x14ac:dyDescent="0.2">
      <c r="D40892" s="1"/>
      <c r="E40892" s="41"/>
    </row>
    <row r="40893" spans="4:5" x14ac:dyDescent="0.2">
      <c r="D40893" s="1"/>
      <c r="E40893" s="41"/>
    </row>
    <row r="40894" spans="4:5" x14ac:dyDescent="0.2">
      <c r="D40894" s="1"/>
      <c r="E40894" s="41"/>
    </row>
    <row r="40895" spans="4:5" x14ac:dyDescent="0.2">
      <c r="D40895" s="1"/>
      <c r="E40895" s="41"/>
    </row>
    <row r="40896" spans="4:5" x14ac:dyDescent="0.2">
      <c r="D40896" s="1"/>
      <c r="E40896" s="41"/>
    </row>
    <row r="40897" spans="4:5" x14ac:dyDescent="0.2">
      <c r="D40897" s="1"/>
      <c r="E40897" s="41"/>
    </row>
    <row r="40898" spans="4:5" x14ac:dyDescent="0.2">
      <c r="D40898" s="1"/>
      <c r="E40898" s="41"/>
    </row>
    <row r="40899" spans="4:5" x14ac:dyDescent="0.2">
      <c r="D40899" s="1"/>
      <c r="E40899" s="41"/>
    </row>
    <row r="40900" spans="4:5" x14ac:dyDescent="0.2">
      <c r="D40900" s="1"/>
      <c r="E40900" s="41"/>
    </row>
    <row r="40901" spans="4:5" x14ac:dyDescent="0.2">
      <c r="D40901" s="1"/>
      <c r="E40901" s="41"/>
    </row>
    <row r="40902" spans="4:5" x14ac:dyDescent="0.2">
      <c r="D40902" s="1"/>
      <c r="E40902" s="41"/>
    </row>
    <row r="40903" spans="4:5" x14ac:dyDescent="0.2">
      <c r="D40903" s="1"/>
      <c r="E40903" s="41"/>
    </row>
    <row r="40904" spans="4:5" x14ac:dyDescent="0.2">
      <c r="D40904" s="1"/>
      <c r="E40904" s="41"/>
    </row>
    <row r="40905" spans="4:5" x14ac:dyDescent="0.2">
      <c r="D40905" s="1"/>
      <c r="E40905" s="41"/>
    </row>
    <row r="40906" spans="4:5" x14ac:dyDescent="0.2">
      <c r="D40906" s="1"/>
      <c r="E40906" s="41"/>
    </row>
    <row r="40907" spans="4:5" x14ac:dyDescent="0.2">
      <c r="D40907" s="1"/>
      <c r="E40907" s="41"/>
    </row>
    <row r="40908" spans="4:5" x14ac:dyDescent="0.2">
      <c r="D40908" s="1"/>
      <c r="E40908" s="41"/>
    </row>
    <row r="40909" spans="4:5" x14ac:dyDescent="0.2">
      <c r="D40909" s="1"/>
      <c r="E40909" s="41"/>
    </row>
    <row r="40910" spans="4:5" x14ac:dyDescent="0.2">
      <c r="D40910" s="1"/>
      <c r="E40910" s="41"/>
    </row>
    <row r="40911" spans="4:5" x14ac:dyDescent="0.2">
      <c r="D40911" s="1"/>
      <c r="E40911" s="41"/>
    </row>
    <row r="40912" spans="4:5" x14ac:dyDescent="0.2">
      <c r="D40912" s="1"/>
      <c r="E40912" s="41"/>
    </row>
    <row r="40913" spans="4:5" x14ac:dyDescent="0.2">
      <c r="D40913" s="1"/>
      <c r="E40913" s="41"/>
    </row>
    <row r="40914" spans="4:5" x14ac:dyDescent="0.2">
      <c r="D40914" s="1"/>
      <c r="E40914" s="41"/>
    </row>
    <row r="40915" spans="4:5" x14ac:dyDescent="0.2">
      <c r="D40915" s="1"/>
      <c r="E40915" s="41"/>
    </row>
    <row r="40916" spans="4:5" x14ac:dyDescent="0.2">
      <c r="D40916" s="1"/>
      <c r="E40916" s="41"/>
    </row>
    <row r="40917" spans="4:5" x14ac:dyDescent="0.2">
      <c r="D40917" s="1"/>
      <c r="E40917" s="41"/>
    </row>
    <row r="40918" spans="4:5" x14ac:dyDescent="0.2">
      <c r="D40918" s="1"/>
      <c r="E40918" s="41"/>
    </row>
    <row r="40919" spans="4:5" x14ac:dyDescent="0.2">
      <c r="D40919" s="1"/>
      <c r="E40919" s="41"/>
    </row>
    <row r="40920" spans="4:5" x14ac:dyDescent="0.2">
      <c r="D40920" s="1"/>
      <c r="E40920" s="41"/>
    </row>
    <row r="40921" spans="4:5" x14ac:dyDescent="0.2">
      <c r="D40921" s="1"/>
      <c r="E40921" s="41"/>
    </row>
    <row r="40922" spans="4:5" x14ac:dyDescent="0.2">
      <c r="D40922" s="1"/>
      <c r="E40922" s="41"/>
    </row>
    <row r="40923" spans="4:5" x14ac:dyDescent="0.2">
      <c r="D40923" s="1"/>
      <c r="E40923" s="41"/>
    </row>
    <row r="40924" spans="4:5" x14ac:dyDescent="0.2">
      <c r="D40924" s="1"/>
      <c r="E40924" s="41"/>
    </row>
    <row r="40925" spans="4:5" x14ac:dyDescent="0.2">
      <c r="D40925" s="1"/>
      <c r="E40925" s="41"/>
    </row>
    <row r="40926" spans="4:5" x14ac:dyDescent="0.2">
      <c r="D40926" s="1"/>
      <c r="E40926" s="41"/>
    </row>
    <row r="40927" spans="4:5" x14ac:dyDescent="0.2">
      <c r="D40927" s="1"/>
      <c r="E40927" s="41"/>
    </row>
    <row r="40928" spans="4:5" x14ac:dyDescent="0.2">
      <c r="D40928" s="1"/>
      <c r="E40928" s="41"/>
    </row>
    <row r="40929" spans="4:5" x14ac:dyDescent="0.2">
      <c r="D40929" s="1"/>
      <c r="E40929" s="41"/>
    </row>
    <row r="40930" spans="4:5" x14ac:dyDescent="0.2">
      <c r="D40930" s="1"/>
      <c r="E40930" s="41"/>
    </row>
    <row r="40931" spans="4:5" x14ac:dyDescent="0.2">
      <c r="D40931" s="1"/>
      <c r="E40931" s="41"/>
    </row>
    <row r="40932" spans="4:5" x14ac:dyDescent="0.2">
      <c r="D40932" s="1"/>
      <c r="E40932" s="41"/>
    </row>
    <row r="40933" spans="4:5" x14ac:dyDescent="0.2">
      <c r="D40933" s="1"/>
      <c r="E40933" s="41"/>
    </row>
    <row r="40934" spans="4:5" x14ac:dyDescent="0.2">
      <c r="D40934" s="1"/>
      <c r="E40934" s="41"/>
    </row>
    <row r="40935" spans="4:5" x14ac:dyDescent="0.2">
      <c r="D40935" s="1"/>
      <c r="E40935" s="41"/>
    </row>
    <row r="40936" spans="4:5" x14ac:dyDescent="0.2">
      <c r="D40936" s="1"/>
      <c r="E40936" s="41"/>
    </row>
    <row r="40937" spans="4:5" x14ac:dyDescent="0.2">
      <c r="D40937" s="1"/>
      <c r="E40937" s="41"/>
    </row>
    <row r="40938" spans="4:5" x14ac:dyDescent="0.2">
      <c r="D40938" s="1"/>
      <c r="E40938" s="41"/>
    </row>
    <row r="40939" spans="4:5" x14ac:dyDescent="0.2">
      <c r="D40939" s="1"/>
      <c r="E40939" s="41"/>
    </row>
    <row r="40940" spans="4:5" x14ac:dyDescent="0.2">
      <c r="D40940" s="1"/>
      <c r="E40940" s="41"/>
    </row>
    <row r="40941" spans="4:5" x14ac:dyDescent="0.2">
      <c r="D40941" s="1"/>
      <c r="E40941" s="41"/>
    </row>
    <row r="40942" spans="4:5" x14ac:dyDescent="0.2">
      <c r="D40942" s="1"/>
      <c r="E40942" s="41"/>
    </row>
    <row r="40943" spans="4:5" x14ac:dyDescent="0.2">
      <c r="D40943" s="1"/>
      <c r="E40943" s="41"/>
    </row>
    <row r="40944" spans="4:5" x14ac:dyDescent="0.2">
      <c r="D40944" s="1"/>
      <c r="E40944" s="41"/>
    </row>
    <row r="40945" spans="4:5" x14ac:dyDescent="0.2">
      <c r="D40945" s="1"/>
      <c r="E40945" s="41"/>
    </row>
    <row r="40946" spans="4:5" x14ac:dyDescent="0.2">
      <c r="D40946" s="1"/>
      <c r="E40946" s="41"/>
    </row>
    <row r="40947" spans="4:5" x14ac:dyDescent="0.2">
      <c r="D40947" s="1"/>
      <c r="E40947" s="41"/>
    </row>
    <row r="40948" spans="4:5" x14ac:dyDescent="0.2">
      <c r="D40948" s="1"/>
      <c r="E40948" s="41"/>
    </row>
    <row r="40949" spans="4:5" x14ac:dyDescent="0.2">
      <c r="D40949" s="1"/>
      <c r="E40949" s="41"/>
    </row>
    <row r="40950" spans="4:5" x14ac:dyDescent="0.2">
      <c r="D40950" s="1"/>
      <c r="E40950" s="41"/>
    </row>
    <row r="40951" spans="4:5" x14ac:dyDescent="0.2">
      <c r="D40951" s="1"/>
      <c r="E40951" s="41"/>
    </row>
    <row r="40952" spans="4:5" x14ac:dyDescent="0.2">
      <c r="D40952" s="1"/>
      <c r="E40952" s="41"/>
    </row>
    <row r="40953" spans="4:5" x14ac:dyDescent="0.2">
      <c r="D40953" s="1"/>
      <c r="E40953" s="41"/>
    </row>
    <row r="40954" spans="4:5" x14ac:dyDescent="0.2">
      <c r="D40954" s="1"/>
      <c r="E40954" s="41"/>
    </row>
    <row r="40955" spans="4:5" x14ac:dyDescent="0.2">
      <c r="D40955" s="1"/>
      <c r="E40955" s="41"/>
    </row>
    <row r="40956" spans="4:5" x14ac:dyDescent="0.2">
      <c r="D40956" s="1"/>
      <c r="E40956" s="41"/>
    </row>
    <row r="40957" spans="4:5" x14ac:dyDescent="0.2">
      <c r="D40957" s="1"/>
      <c r="E40957" s="41"/>
    </row>
    <row r="40958" spans="4:5" x14ac:dyDescent="0.2">
      <c r="D40958" s="1"/>
      <c r="E40958" s="41"/>
    </row>
    <row r="40959" spans="4:5" x14ac:dyDescent="0.2">
      <c r="D40959" s="1"/>
      <c r="E40959" s="41"/>
    </row>
    <row r="40960" spans="4:5" x14ac:dyDescent="0.2">
      <c r="D40960" s="1"/>
      <c r="E40960" s="41"/>
    </row>
    <row r="40961" spans="4:5" x14ac:dyDescent="0.2">
      <c r="D40961" s="1"/>
      <c r="E40961" s="41"/>
    </row>
    <row r="40962" spans="4:5" x14ac:dyDescent="0.2">
      <c r="D40962" s="1"/>
      <c r="E40962" s="41"/>
    </row>
    <row r="40963" spans="4:5" x14ac:dyDescent="0.2">
      <c r="D40963" s="1"/>
      <c r="E40963" s="41"/>
    </row>
    <row r="40964" spans="4:5" x14ac:dyDescent="0.2">
      <c r="D40964" s="1"/>
      <c r="E40964" s="41"/>
    </row>
    <row r="40965" spans="4:5" x14ac:dyDescent="0.2">
      <c r="D40965" s="1"/>
      <c r="E40965" s="41"/>
    </row>
    <row r="40966" spans="4:5" x14ac:dyDescent="0.2">
      <c r="D40966" s="1"/>
      <c r="E40966" s="41"/>
    </row>
    <row r="40967" spans="4:5" x14ac:dyDescent="0.2">
      <c r="D40967" s="1"/>
      <c r="E40967" s="41"/>
    </row>
    <row r="40968" spans="4:5" x14ac:dyDescent="0.2">
      <c r="D40968" s="1"/>
      <c r="E40968" s="41"/>
    </row>
    <row r="40969" spans="4:5" x14ac:dyDescent="0.2">
      <c r="D40969" s="1"/>
      <c r="E40969" s="41"/>
    </row>
    <row r="40970" spans="4:5" x14ac:dyDescent="0.2">
      <c r="D40970" s="1"/>
      <c r="E40970" s="41"/>
    </row>
    <row r="40971" spans="4:5" x14ac:dyDescent="0.2">
      <c r="D40971" s="1"/>
      <c r="E40971" s="41"/>
    </row>
    <row r="40972" spans="4:5" x14ac:dyDescent="0.2">
      <c r="D40972" s="1"/>
      <c r="E40972" s="41"/>
    </row>
    <row r="40973" spans="4:5" x14ac:dyDescent="0.2">
      <c r="D40973" s="1"/>
      <c r="E40973" s="41"/>
    </row>
    <row r="40974" spans="4:5" x14ac:dyDescent="0.2">
      <c r="D40974" s="1"/>
      <c r="E40974" s="41"/>
    </row>
    <row r="40975" spans="4:5" x14ac:dyDescent="0.2">
      <c r="D40975" s="1"/>
      <c r="E40975" s="41"/>
    </row>
    <row r="40976" spans="4:5" x14ac:dyDescent="0.2">
      <c r="D40976" s="1"/>
      <c r="E40976" s="41"/>
    </row>
    <row r="40977" spans="4:5" x14ac:dyDescent="0.2">
      <c r="D40977" s="1"/>
      <c r="E40977" s="41"/>
    </row>
    <row r="40978" spans="4:5" x14ac:dyDescent="0.2">
      <c r="D40978" s="1"/>
      <c r="E40978" s="41"/>
    </row>
    <row r="40979" spans="4:5" x14ac:dyDescent="0.2">
      <c r="D40979" s="1"/>
      <c r="E40979" s="41"/>
    </row>
    <row r="40980" spans="4:5" x14ac:dyDescent="0.2">
      <c r="D40980" s="1"/>
      <c r="E40980" s="41"/>
    </row>
    <row r="40981" spans="4:5" x14ac:dyDescent="0.2">
      <c r="D40981" s="1"/>
      <c r="E40981" s="41"/>
    </row>
    <row r="40982" spans="4:5" x14ac:dyDescent="0.2">
      <c r="D40982" s="1"/>
      <c r="E40982" s="41"/>
    </row>
    <row r="40983" spans="4:5" x14ac:dyDescent="0.2">
      <c r="D40983" s="1"/>
      <c r="E40983" s="41"/>
    </row>
    <row r="40984" spans="4:5" x14ac:dyDescent="0.2">
      <c r="D40984" s="1"/>
      <c r="E40984" s="41"/>
    </row>
    <row r="40985" spans="4:5" x14ac:dyDescent="0.2">
      <c r="D40985" s="1"/>
      <c r="E40985" s="41"/>
    </row>
    <row r="40986" spans="4:5" x14ac:dyDescent="0.2">
      <c r="D40986" s="1"/>
      <c r="E40986" s="41"/>
    </row>
    <row r="40987" spans="4:5" x14ac:dyDescent="0.2">
      <c r="D40987" s="1"/>
      <c r="E40987" s="41"/>
    </row>
    <row r="40988" spans="4:5" x14ac:dyDescent="0.2">
      <c r="D40988" s="1"/>
      <c r="E40988" s="41"/>
    </row>
    <row r="40989" spans="4:5" x14ac:dyDescent="0.2">
      <c r="D40989" s="1"/>
      <c r="E40989" s="41"/>
    </row>
    <row r="40990" spans="4:5" x14ac:dyDescent="0.2">
      <c r="D40990" s="1"/>
      <c r="E40990" s="41"/>
    </row>
    <row r="40991" spans="4:5" x14ac:dyDescent="0.2">
      <c r="D40991" s="1"/>
      <c r="E40991" s="41"/>
    </row>
    <row r="40992" spans="4:5" x14ac:dyDescent="0.2">
      <c r="D40992" s="1"/>
      <c r="E40992" s="41"/>
    </row>
    <row r="40993" spans="4:5" x14ac:dyDescent="0.2">
      <c r="D40993" s="1"/>
      <c r="E40993" s="41"/>
    </row>
    <row r="40994" spans="4:5" x14ac:dyDescent="0.2">
      <c r="D40994" s="1"/>
      <c r="E40994" s="41"/>
    </row>
    <row r="40995" spans="4:5" x14ac:dyDescent="0.2">
      <c r="D40995" s="1"/>
      <c r="E40995" s="41"/>
    </row>
    <row r="40996" spans="4:5" x14ac:dyDescent="0.2">
      <c r="D40996" s="1"/>
      <c r="E40996" s="41"/>
    </row>
    <row r="40997" spans="4:5" x14ac:dyDescent="0.2">
      <c r="D40997" s="1"/>
      <c r="E40997" s="41"/>
    </row>
    <row r="40998" spans="4:5" x14ac:dyDescent="0.2">
      <c r="D40998" s="1"/>
      <c r="E40998" s="41"/>
    </row>
    <row r="40999" spans="4:5" x14ac:dyDescent="0.2">
      <c r="D40999" s="1"/>
      <c r="E40999" s="41"/>
    </row>
    <row r="41000" spans="4:5" x14ac:dyDescent="0.2">
      <c r="D41000" s="1"/>
      <c r="E41000" s="41"/>
    </row>
    <row r="41001" spans="4:5" x14ac:dyDescent="0.2">
      <c r="D41001" s="1"/>
      <c r="E41001" s="41"/>
    </row>
    <row r="41002" spans="4:5" x14ac:dyDescent="0.2">
      <c r="D41002" s="1"/>
      <c r="E41002" s="41"/>
    </row>
    <row r="41003" spans="4:5" x14ac:dyDescent="0.2">
      <c r="D41003" s="1"/>
      <c r="E41003" s="41"/>
    </row>
    <row r="41004" spans="4:5" x14ac:dyDescent="0.2">
      <c r="D41004" s="1"/>
      <c r="E41004" s="41"/>
    </row>
    <row r="41005" spans="4:5" x14ac:dyDescent="0.2">
      <c r="D41005" s="1"/>
      <c r="E41005" s="41"/>
    </row>
    <row r="41006" spans="4:5" x14ac:dyDescent="0.2">
      <c r="D41006" s="1"/>
      <c r="E41006" s="41"/>
    </row>
    <row r="41007" spans="4:5" x14ac:dyDescent="0.2">
      <c r="D41007" s="1"/>
      <c r="E41007" s="41"/>
    </row>
    <row r="41008" spans="4:5" x14ac:dyDescent="0.2">
      <c r="D41008" s="1"/>
      <c r="E41008" s="41"/>
    </row>
    <row r="41009" spans="4:5" x14ac:dyDescent="0.2">
      <c r="D41009" s="1"/>
      <c r="E41009" s="41"/>
    </row>
    <row r="41010" spans="4:5" x14ac:dyDescent="0.2">
      <c r="D41010" s="1"/>
      <c r="E41010" s="41"/>
    </row>
    <row r="41011" spans="4:5" x14ac:dyDescent="0.2">
      <c r="D41011" s="1"/>
      <c r="E41011" s="41"/>
    </row>
    <row r="41012" spans="4:5" x14ac:dyDescent="0.2">
      <c r="D41012" s="1"/>
      <c r="E41012" s="41"/>
    </row>
    <row r="41013" spans="4:5" x14ac:dyDescent="0.2">
      <c r="D41013" s="1"/>
      <c r="E41013" s="41"/>
    </row>
    <row r="41014" spans="4:5" x14ac:dyDescent="0.2">
      <c r="D41014" s="1"/>
      <c r="E41014" s="41"/>
    </row>
    <row r="41015" spans="4:5" x14ac:dyDescent="0.2">
      <c r="D41015" s="1"/>
      <c r="E41015" s="41"/>
    </row>
    <row r="41016" spans="4:5" x14ac:dyDescent="0.2">
      <c r="D41016" s="1"/>
      <c r="E41016" s="41"/>
    </row>
    <row r="41017" spans="4:5" x14ac:dyDescent="0.2">
      <c r="D41017" s="1"/>
      <c r="E41017" s="41"/>
    </row>
    <row r="41018" spans="4:5" x14ac:dyDescent="0.2">
      <c r="D41018" s="1"/>
      <c r="E41018" s="41"/>
    </row>
    <row r="41019" spans="4:5" x14ac:dyDescent="0.2">
      <c r="D41019" s="1"/>
      <c r="E41019" s="41"/>
    </row>
    <row r="41020" spans="4:5" x14ac:dyDescent="0.2">
      <c r="D41020" s="1"/>
      <c r="E41020" s="41"/>
    </row>
    <row r="41021" spans="4:5" x14ac:dyDescent="0.2">
      <c r="D41021" s="1"/>
      <c r="E41021" s="41"/>
    </row>
    <row r="41022" spans="4:5" x14ac:dyDescent="0.2">
      <c r="D41022" s="1"/>
      <c r="E41022" s="41"/>
    </row>
    <row r="41023" spans="4:5" x14ac:dyDescent="0.2">
      <c r="D41023" s="1"/>
      <c r="E41023" s="41"/>
    </row>
    <row r="41024" spans="4:5" x14ac:dyDescent="0.2">
      <c r="D41024" s="1"/>
      <c r="E41024" s="41"/>
    </row>
    <row r="41025" spans="4:5" x14ac:dyDescent="0.2">
      <c r="D41025" s="1"/>
      <c r="E41025" s="41"/>
    </row>
    <row r="41026" spans="4:5" x14ac:dyDescent="0.2">
      <c r="D41026" s="1"/>
      <c r="E41026" s="41"/>
    </row>
    <row r="41027" spans="4:5" x14ac:dyDescent="0.2">
      <c r="D41027" s="1"/>
      <c r="E41027" s="41"/>
    </row>
    <row r="41028" spans="4:5" x14ac:dyDescent="0.2">
      <c r="D41028" s="1"/>
      <c r="E41028" s="41"/>
    </row>
    <row r="41029" spans="4:5" x14ac:dyDescent="0.2">
      <c r="D41029" s="1"/>
      <c r="E41029" s="41"/>
    </row>
    <row r="41030" spans="4:5" x14ac:dyDescent="0.2">
      <c r="D41030" s="1"/>
      <c r="E41030" s="41"/>
    </row>
    <row r="41031" spans="4:5" x14ac:dyDescent="0.2">
      <c r="D41031" s="1"/>
      <c r="E41031" s="41"/>
    </row>
    <row r="41032" spans="4:5" x14ac:dyDescent="0.2">
      <c r="D41032" s="1"/>
      <c r="E41032" s="41"/>
    </row>
    <row r="41033" spans="4:5" x14ac:dyDescent="0.2">
      <c r="D41033" s="1"/>
      <c r="E41033" s="41"/>
    </row>
    <row r="41034" spans="4:5" x14ac:dyDescent="0.2">
      <c r="D41034" s="1"/>
      <c r="E41034" s="41"/>
    </row>
    <row r="41035" spans="4:5" x14ac:dyDescent="0.2">
      <c r="D41035" s="1"/>
      <c r="E41035" s="41"/>
    </row>
    <row r="41036" spans="4:5" x14ac:dyDescent="0.2">
      <c r="D41036" s="1"/>
      <c r="E41036" s="41"/>
    </row>
    <row r="41037" spans="4:5" x14ac:dyDescent="0.2">
      <c r="D41037" s="1"/>
      <c r="E41037" s="41"/>
    </row>
    <row r="41038" spans="4:5" x14ac:dyDescent="0.2">
      <c r="D41038" s="1"/>
      <c r="E41038" s="41"/>
    </row>
    <row r="41039" spans="4:5" x14ac:dyDescent="0.2">
      <c r="D41039" s="1"/>
      <c r="E41039" s="41"/>
    </row>
    <row r="41040" spans="4:5" x14ac:dyDescent="0.2">
      <c r="D41040" s="1"/>
      <c r="E41040" s="41"/>
    </row>
    <row r="41041" spans="4:5" x14ac:dyDescent="0.2">
      <c r="D41041" s="1"/>
      <c r="E41041" s="41"/>
    </row>
    <row r="41042" spans="4:5" x14ac:dyDescent="0.2">
      <c r="D41042" s="1"/>
      <c r="E41042" s="41"/>
    </row>
    <row r="41043" spans="4:5" x14ac:dyDescent="0.2">
      <c r="D41043" s="1"/>
      <c r="E41043" s="41"/>
    </row>
    <row r="41044" spans="4:5" x14ac:dyDescent="0.2">
      <c r="D41044" s="1"/>
      <c r="E41044" s="41"/>
    </row>
    <row r="41045" spans="4:5" x14ac:dyDescent="0.2">
      <c r="D41045" s="1"/>
      <c r="E41045" s="41"/>
    </row>
    <row r="41046" spans="4:5" x14ac:dyDescent="0.2">
      <c r="D41046" s="1"/>
      <c r="E41046" s="41"/>
    </row>
    <row r="41047" spans="4:5" x14ac:dyDescent="0.2">
      <c r="D41047" s="1"/>
      <c r="E41047" s="41"/>
    </row>
    <row r="41048" spans="4:5" x14ac:dyDescent="0.2">
      <c r="D41048" s="1"/>
      <c r="E41048" s="41"/>
    </row>
    <row r="41049" spans="4:5" x14ac:dyDescent="0.2">
      <c r="D41049" s="1"/>
      <c r="E41049" s="41"/>
    </row>
    <row r="41050" spans="4:5" x14ac:dyDescent="0.2">
      <c r="D41050" s="1"/>
      <c r="E41050" s="41"/>
    </row>
    <row r="41051" spans="4:5" x14ac:dyDescent="0.2">
      <c r="D41051" s="1"/>
      <c r="E41051" s="41"/>
    </row>
    <row r="41052" spans="4:5" x14ac:dyDescent="0.2">
      <c r="D41052" s="1"/>
      <c r="E41052" s="41"/>
    </row>
    <row r="41053" spans="4:5" x14ac:dyDescent="0.2">
      <c r="D41053" s="1"/>
      <c r="E41053" s="41"/>
    </row>
    <row r="41054" spans="4:5" x14ac:dyDescent="0.2">
      <c r="D41054" s="1"/>
      <c r="E41054" s="41"/>
    </row>
    <row r="41055" spans="4:5" x14ac:dyDescent="0.2">
      <c r="D41055" s="1"/>
      <c r="E41055" s="41"/>
    </row>
    <row r="41056" spans="4:5" x14ac:dyDescent="0.2">
      <c r="D41056" s="1"/>
      <c r="E41056" s="41"/>
    </row>
    <row r="41057" spans="4:5" x14ac:dyDescent="0.2">
      <c r="D41057" s="1"/>
      <c r="E41057" s="41"/>
    </row>
    <row r="41058" spans="4:5" x14ac:dyDescent="0.2">
      <c r="D41058" s="1"/>
      <c r="E41058" s="41"/>
    </row>
    <row r="41059" spans="4:5" x14ac:dyDescent="0.2">
      <c r="D41059" s="1"/>
      <c r="E41059" s="41"/>
    </row>
    <row r="41060" spans="4:5" x14ac:dyDescent="0.2">
      <c r="D41060" s="1"/>
      <c r="E41060" s="41"/>
    </row>
    <row r="41061" spans="4:5" x14ac:dyDescent="0.2">
      <c r="D41061" s="1"/>
      <c r="E41061" s="41"/>
    </row>
    <row r="41062" spans="4:5" x14ac:dyDescent="0.2">
      <c r="D41062" s="1"/>
      <c r="E41062" s="41"/>
    </row>
    <row r="41063" spans="4:5" x14ac:dyDescent="0.2">
      <c r="D41063" s="1"/>
      <c r="E41063" s="41"/>
    </row>
    <row r="41064" spans="4:5" x14ac:dyDescent="0.2">
      <c r="D41064" s="1"/>
      <c r="E41064" s="41"/>
    </row>
    <row r="41065" spans="4:5" x14ac:dyDescent="0.2">
      <c r="D41065" s="1"/>
      <c r="E41065" s="41"/>
    </row>
    <row r="41066" spans="4:5" x14ac:dyDescent="0.2">
      <c r="D41066" s="1"/>
      <c r="E41066" s="41"/>
    </row>
    <row r="41067" spans="4:5" x14ac:dyDescent="0.2">
      <c r="D41067" s="1"/>
      <c r="E41067" s="41"/>
    </row>
    <row r="41068" spans="4:5" x14ac:dyDescent="0.2">
      <c r="D41068" s="1"/>
      <c r="E41068" s="41"/>
    </row>
    <row r="41069" spans="4:5" x14ac:dyDescent="0.2">
      <c r="D41069" s="1"/>
      <c r="E41069" s="41"/>
    </row>
    <row r="41070" spans="4:5" x14ac:dyDescent="0.2">
      <c r="D41070" s="1"/>
      <c r="E41070" s="41"/>
    </row>
    <row r="41071" spans="4:5" x14ac:dyDescent="0.2">
      <c r="D41071" s="1"/>
      <c r="E41071" s="41"/>
    </row>
    <row r="41072" spans="4:5" x14ac:dyDescent="0.2">
      <c r="D41072" s="1"/>
      <c r="E41072" s="41"/>
    </row>
    <row r="41073" spans="4:5" x14ac:dyDescent="0.2">
      <c r="D41073" s="1"/>
      <c r="E41073" s="41"/>
    </row>
    <row r="41074" spans="4:5" x14ac:dyDescent="0.2">
      <c r="D41074" s="1"/>
      <c r="E41074" s="41"/>
    </row>
    <row r="41075" spans="4:5" x14ac:dyDescent="0.2">
      <c r="D41075" s="1"/>
      <c r="E41075" s="41"/>
    </row>
    <row r="41076" spans="4:5" x14ac:dyDescent="0.2">
      <c r="D41076" s="1"/>
      <c r="E41076" s="41"/>
    </row>
    <row r="41077" spans="4:5" x14ac:dyDescent="0.2">
      <c r="D41077" s="1"/>
      <c r="E41077" s="41"/>
    </row>
    <row r="41078" spans="4:5" x14ac:dyDescent="0.2">
      <c r="D41078" s="1"/>
      <c r="E41078" s="41"/>
    </row>
    <row r="41079" spans="4:5" x14ac:dyDescent="0.2">
      <c r="D41079" s="1"/>
      <c r="E41079" s="41"/>
    </row>
    <row r="41080" spans="4:5" x14ac:dyDescent="0.2">
      <c r="D41080" s="1"/>
      <c r="E41080" s="41"/>
    </row>
    <row r="41081" spans="4:5" x14ac:dyDescent="0.2">
      <c r="D41081" s="1"/>
      <c r="E41081" s="41"/>
    </row>
    <row r="41082" spans="4:5" x14ac:dyDescent="0.2">
      <c r="D41082" s="1"/>
      <c r="E41082" s="41"/>
    </row>
    <row r="41083" spans="4:5" x14ac:dyDescent="0.2">
      <c r="D41083" s="1"/>
      <c r="E41083" s="41"/>
    </row>
    <row r="41084" spans="4:5" x14ac:dyDescent="0.2">
      <c r="D41084" s="1"/>
      <c r="E41084" s="41"/>
    </row>
    <row r="41085" spans="4:5" x14ac:dyDescent="0.2">
      <c r="D41085" s="1"/>
      <c r="E41085" s="41"/>
    </row>
    <row r="41086" spans="4:5" x14ac:dyDescent="0.2">
      <c r="D41086" s="1"/>
      <c r="E41086" s="41"/>
    </row>
    <row r="41087" spans="4:5" x14ac:dyDescent="0.2">
      <c r="D41087" s="1"/>
      <c r="E41087" s="41"/>
    </row>
    <row r="41088" spans="4:5" x14ac:dyDescent="0.2">
      <c r="D41088" s="1"/>
      <c r="E41088" s="41"/>
    </row>
    <row r="41089" spans="4:5" x14ac:dyDescent="0.2">
      <c r="D41089" s="1"/>
      <c r="E41089" s="41"/>
    </row>
    <row r="41090" spans="4:5" x14ac:dyDescent="0.2">
      <c r="D41090" s="1"/>
      <c r="E41090" s="41"/>
    </row>
    <row r="41091" spans="4:5" x14ac:dyDescent="0.2">
      <c r="D41091" s="1"/>
      <c r="E41091" s="41"/>
    </row>
    <row r="41092" spans="4:5" x14ac:dyDescent="0.2">
      <c r="D41092" s="1"/>
      <c r="E41092" s="41"/>
    </row>
    <row r="41093" spans="4:5" x14ac:dyDescent="0.2">
      <c r="D41093" s="1"/>
      <c r="E41093" s="41"/>
    </row>
    <row r="41094" spans="4:5" x14ac:dyDescent="0.2">
      <c r="D41094" s="1"/>
      <c r="E41094" s="41"/>
    </row>
    <row r="41095" spans="4:5" x14ac:dyDescent="0.2">
      <c r="D41095" s="1"/>
      <c r="E41095" s="41"/>
    </row>
    <row r="41096" spans="4:5" x14ac:dyDescent="0.2">
      <c r="D41096" s="1"/>
      <c r="E41096" s="41"/>
    </row>
    <row r="41097" spans="4:5" x14ac:dyDescent="0.2">
      <c r="D41097" s="1"/>
      <c r="E41097" s="41"/>
    </row>
    <row r="41098" spans="4:5" x14ac:dyDescent="0.2">
      <c r="D41098" s="1"/>
      <c r="E41098" s="41"/>
    </row>
    <row r="41099" spans="4:5" x14ac:dyDescent="0.2">
      <c r="D41099" s="1"/>
      <c r="E41099" s="41"/>
    </row>
    <row r="41100" spans="4:5" x14ac:dyDescent="0.2">
      <c r="D41100" s="1"/>
      <c r="E41100" s="41"/>
    </row>
    <row r="41101" spans="4:5" x14ac:dyDescent="0.2">
      <c r="D41101" s="1"/>
      <c r="E41101" s="41"/>
    </row>
    <row r="41102" spans="4:5" x14ac:dyDescent="0.2">
      <c r="D41102" s="1"/>
      <c r="E41102" s="41"/>
    </row>
    <row r="41103" spans="4:5" x14ac:dyDescent="0.2">
      <c r="D41103" s="1"/>
      <c r="E41103" s="41"/>
    </row>
    <row r="41104" spans="4:5" x14ac:dyDescent="0.2">
      <c r="D41104" s="1"/>
      <c r="E41104" s="41"/>
    </row>
    <row r="41105" spans="4:5" x14ac:dyDescent="0.2">
      <c r="D41105" s="1"/>
      <c r="E41105" s="41"/>
    </row>
    <row r="41106" spans="4:5" x14ac:dyDescent="0.2">
      <c r="D41106" s="1"/>
      <c r="E41106" s="41"/>
    </row>
    <row r="41107" spans="4:5" x14ac:dyDescent="0.2">
      <c r="D41107" s="1"/>
      <c r="E41107" s="41"/>
    </row>
    <row r="41108" spans="4:5" x14ac:dyDescent="0.2">
      <c r="D41108" s="1"/>
      <c r="E41108" s="41"/>
    </row>
    <row r="41109" spans="4:5" x14ac:dyDescent="0.2">
      <c r="D41109" s="1"/>
      <c r="E41109" s="41"/>
    </row>
    <row r="41110" spans="4:5" x14ac:dyDescent="0.2">
      <c r="D41110" s="1"/>
      <c r="E41110" s="41"/>
    </row>
    <row r="41111" spans="4:5" x14ac:dyDescent="0.2">
      <c r="D41111" s="1"/>
      <c r="E41111" s="41"/>
    </row>
    <row r="41112" spans="4:5" x14ac:dyDescent="0.2">
      <c r="D41112" s="1"/>
      <c r="E41112" s="41"/>
    </row>
    <row r="41113" spans="4:5" x14ac:dyDescent="0.2">
      <c r="D41113" s="1"/>
      <c r="E41113" s="41"/>
    </row>
    <row r="41114" spans="4:5" x14ac:dyDescent="0.2">
      <c r="D41114" s="1"/>
      <c r="E41114" s="41"/>
    </row>
    <row r="41115" spans="4:5" x14ac:dyDescent="0.2">
      <c r="D41115" s="1"/>
      <c r="E41115" s="41"/>
    </row>
    <row r="41116" spans="4:5" x14ac:dyDescent="0.2">
      <c r="D41116" s="1"/>
      <c r="E41116" s="41"/>
    </row>
    <row r="41117" spans="4:5" x14ac:dyDescent="0.2">
      <c r="D41117" s="1"/>
      <c r="E41117" s="41"/>
    </row>
    <row r="41118" spans="4:5" x14ac:dyDescent="0.2">
      <c r="D41118" s="1"/>
      <c r="E41118" s="41"/>
    </row>
    <row r="41119" spans="4:5" x14ac:dyDescent="0.2">
      <c r="D41119" s="1"/>
      <c r="E41119" s="41"/>
    </row>
    <row r="41120" spans="4:5" x14ac:dyDescent="0.2">
      <c r="D41120" s="1"/>
      <c r="E41120" s="41"/>
    </row>
    <row r="41121" spans="4:5" x14ac:dyDescent="0.2">
      <c r="D41121" s="1"/>
      <c r="E41121" s="41"/>
    </row>
    <row r="41122" spans="4:5" x14ac:dyDescent="0.2">
      <c r="D41122" s="1"/>
      <c r="E41122" s="41"/>
    </row>
    <row r="41123" spans="4:5" x14ac:dyDescent="0.2">
      <c r="D41123" s="1"/>
      <c r="E41123" s="41"/>
    </row>
    <row r="41124" spans="4:5" x14ac:dyDescent="0.2">
      <c r="D41124" s="1"/>
      <c r="E41124" s="41"/>
    </row>
    <row r="41125" spans="4:5" x14ac:dyDescent="0.2">
      <c r="D41125" s="1"/>
      <c r="E41125" s="41"/>
    </row>
    <row r="41126" spans="4:5" x14ac:dyDescent="0.2">
      <c r="D41126" s="1"/>
      <c r="E41126" s="41"/>
    </row>
    <row r="41127" spans="4:5" x14ac:dyDescent="0.2">
      <c r="D41127" s="1"/>
      <c r="E41127" s="41"/>
    </row>
    <row r="41128" spans="4:5" x14ac:dyDescent="0.2">
      <c r="D41128" s="1"/>
      <c r="E41128" s="41"/>
    </row>
    <row r="41129" spans="4:5" x14ac:dyDescent="0.2">
      <c r="D41129" s="1"/>
      <c r="E41129" s="41"/>
    </row>
    <row r="41130" spans="4:5" x14ac:dyDescent="0.2">
      <c r="D41130" s="1"/>
      <c r="E41130" s="41"/>
    </row>
    <row r="41131" spans="4:5" x14ac:dyDescent="0.2">
      <c r="D41131" s="1"/>
      <c r="E41131" s="41"/>
    </row>
    <row r="41132" spans="4:5" x14ac:dyDescent="0.2">
      <c r="D41132" s="1"/>
      <c r="E41132" s="41"/>
    </row>
    <row r="41133" spans="4:5" x14ac:dyDescent="0.2">
      <c r="D41133" s="1"/>
      <c r="E41133" s="41"/>
    </row>
    <row r="41134" spans="4:5" x14ac:dyDescent="0.2">
      <c r="D41134" s="1"/>
      <c r="E41134" s="41"/>
    </row>
    <row r="41135" spans="4:5" x14ac:dyDescent="0.2">
      <c r="D41135" s="1"/>
      <c r="E41135" s="41"/>
    </row>
    <row r="41136" spans="4:5" x14ac:dyDescent="0.2">
      <c r="D41136" s="1"/>
      <c r="E41136" s="41"/>
    </row>
    <row r="41137" spans="4:5" x14ac:dyDescent="0.2">
      <c r="D41137" s="1"/>
      <c r="E41137" s="41"/>
    </row>
    <row r="41138" spans="4:5" x14ac:dyDescent="0.2">
      <c r="D41138" s="1"/>
      <c r="E41138" s="41"/>
    </row>
    <row r="41139" spans="4:5" x14ac:dyDescent="0.2">
      <c r="D41139" s="1"/>
      <c r="E41139" s="41"/>
    </row>
    <row r="41140" spans="4:5" x14ac:dyDescent="0.2">
      <c r="D41140" s="1"/>
      <c r="E41140" s="41"/>
    </row>
    <row r="41141" spans="4:5" x14ac:dyDescent="0.2">
      <c r="D41141" s="1"/>
      <c r="E41141" s="41"/>
    </row>
    <row r="41142" spans="4:5" x14ac:dyDescent="0.2">
      <c r="D41142" s="1"/>
      <c r="E41142" s="41"/>
    </row>
    <row r="41143" spans="4:5" x14ac:dyDescent="0.2">
      <c r="D41143" s="1"/>
      <c r="E41143" s="41"/>
    </row>
    <row r="41144" spans="4:5" x14ac:dyDescent="0.2">
      <c r="D41144" s="1"/>
      <c r="E41144" s="41"/>
    </row>
    <row r="41145" spans="4:5" x14ac:dyDescent="0.2">
      <c r="D41145" s="1"/>
      <c r="E41145" s="41"/>
    </row>
    <row r="41146" spans="4:5" x14ac:dyDescent="0.2">
      <c r="D41146" s="1"/>
      <c r="E41146" s="41"/>
    </row>
    <row r="41147" spans="4:5" x14ac:dyDescent="0.2">
      <c r="D41147" s="1"/>
      <c r="E41147" s="41"/>
    </row>
    <row r="41148" spans="4:5" x14ac:dyDescent="0.2">
      <c r="D41148" s="1"/>
      <c r="E41148" s="41"/>
    </row>
    <row r="41149" spans="4:5" x14ac:dyDescent="0.2">
      <c r="D41149" s="1"/>
      <c r="E41149" s="41"/>
    </row>
    <row r="41150" spans="4:5" x14ac:dyDescent="0.2">
      <c r="D41150" s="1"/>
      <c r="E41150" s="41"/>
    </row>
    <row r="41151" spans="4:5" x14ac:dyDescent="0.2">
      <c r="D41151" s="1"/>
      <c r="E41151" s="41"/>
    </row>
    <row r="41152" spans="4:5" x14ac:dyDescent="0.2">
      <c r="D41152" s="1"/>
      <c r="E41152" s="41"/>
    </row>
    <row r="41153" spans="4:5" x14ac:dyDescent="0.2">
      <c r="D41153" s="1"/>
      <c r="E41153" s="41"/>
    </row>
    <row r="41154" spans="4:5" x14ac:dyDescent="0.2">
      <c r="D41154" s="1"/>
      <c r="E41154" s="41"/>
    </row>
    <row r="41155" spans="4:5" x14ac:dyDescent="0.2">
      <c r="D41155" s="1"/>
      <c r="E41155" s="41"/>
    </row>
    <row r="41156" spans="4:5" x14ac:dyDescent="0.2">
      <c r="D41156" s="1"/>
      <c r="E41156" s="41"/>
    </row>
    <row r="41157" spans="4:5" x14ac:dyDescent="0.2">
      <c r="D41157" s="1"/>
      <c r="E41157" s="41"/>
    </row>
    <row r="41158" spans="4:5" x14ac:dyDescent="0.2">
      <c r="D41158" s="1"/>
      <c r="E41158" s="41"/>
    </row>
    <row r="41159" spans="4:5" x14ac:dyDescent="0.2">
      <c r="D41159" s="1"/>
      <c r="E41159" s="41"/>
    </row>
    <row r="41160" spans="4:5" x14ac:dyDescent="0.2">
      <c r="D41160" s="1"/>
      <c r="E41160" s="41"/>
    </row>
    <row r="41161" spans="4:5" x14ac:dyDescent="0.2">
      <c r="D41161" s="1"/>
      <c r="E41161" s="41"/>
    </row>
    <row r="41162" spans="4:5" x14ac:dyDescent="0.2">
      <c r="D41162" s="1"/>
      <c r="E41162" s="41"/>
    </row>
    <row r="41163" spans="4:5" x14ac:dyDescent="0.2">
      <c r="D41163" s="1"/>
      <c r="E41163" s="41"/>
    </row>
    <row r="41164" spans="4:5" x14ac:dyDescent="0.2">
      <c r="D41164" s="1"/>
      <c r="E41164" s="41"/>
    </row>
    <row r="41165" spans="4:5" x14ac:dyDescent="0.2">
      <c r="D41165" s="1"/>
      <c r="E41165" s="41"/>
    </row>
    <row r="41166" spans="4:5" x14ac:dyDescent="0.2">
      <c r="D41166" s="1"/>
      <c r="E41166" s="41"/>
    </row>
    <row r="41167" spans="4:5" x14ac:dyDescent="0.2">
      <c r="D41167" s="1"/>
      <c r="E41167" s="41"/>
    </row>
    <row r="41168" spans="4:5" x14ac:dyDescent="0.2">
      <c r="D41168" s="1"/>
      <c r="E41168" s="41"/>
    </row>
    <row r="41169" spans="4:5" x14ac:dyDescent="0.2">
      <c r="D41169" s="1"/>
      <c r="E41169" s="41"/>
    </row>
    <row r="41170" spans="4:5" x14ac:dyDescent="0.2">
      <c r="D41170" s="1"/>
      <c r="E41170" s="41"/>
    </row>
    <row r="41171" spans="4:5" x14ac:dyDescent="0.2">
      <c r="D41171" s="1"/>
      <c r="E41171" s="41"/>
    </row>
    <row r="41172" spans="4:5" x14ac:dyDescent="0.2">
      <c r="D41172" s="1"/>
      <c r="E41172" s="41"/>
    </row>
    <row r="41173" spans="4:5" x14ac:dyDescent="0.2">
      <c r="D41173" s="1"/>
      <c r="E41173" s="41"/>
    </row>
    <row r="41174" spans="4:5" x14ac:dyDescent="0.2">
      <c r="D41174" s="1"/>
      <c r="E41174" s="41"/>
    </row>
    <row r="41175" spans="4:5" x14ac:dyDescent="0.2">
      <c r="D41175" s="1"/>
      <c r="E41175" s="41"/>
    </row>
    <row r="41176" spans="4:5" x14ac:dyDescent="0.2">
      <c r="D41176" s="1"/>
      <c r="E41176" s="41"/>
    </row>
    <row r="41177" spans="4:5" x14ac:dyDescent="0.2">
      <c r="D41177" s="1"/>
      <c r="E41177" s="41"/>
    </row>
    <row r="41178" spans="4:5" x14ac:dyDescent="0.2">
      <c r="D41178" s="1"/>
      <c r="E41178" s="41"/>
    </row>
    <row r="41179" spans="4:5" x14ac:dyDescent="0.2">
      <c r="D41179" s="1"/>
      <c r="E41179" s="41"/>
    </row>
    <row r="41180" spans="4:5" x14ac:dyDescent="0.2">
      <c r="D41180" s="1"/>
      <c r="E41180" s="41"/>
    </row>
    <row r="41181" spans="4:5" x14ac:dyDescent="0.2">
      <c r="D41181" s="1"/>
      <c r="E41181" s="41"/>
    </row>
    <row r="41182" spans="4:5" x14ac:dyDescent="0.2">
      <c r="D41182" s="1"/>
      <c r="E41182" s="41"/>
    </row>
    <row r="41183" spans="4:5" x14ac:dyDescent="0.2">
      <c r="D41183" s="1"/>
      <c r="E41183" s="41"/>
    </row>
    <row r="41184" spans="4:5" x14ac:dyDescent="0.2">
      <c r="D41184" s="1"/>
      <c r="E41184" s="41"/>
    </row>
    <row r="41185" spans="4:5" x14ac:dyDescent="0.2">
      <c r="D41185" s="1"/>
      <c r="E41185" s="41"/>
    </row>
    <row r="41186" spans="4:5" x14ac:dyDescent="0.2">
      <c r="D41186" s="1"/>
      <c r="E41186" s="41"/>
    </row>
    <row r="41187" spans="4:5" x14ac:dyDescent="0.2">
      <c r="D41187" s="1"/>
      <c r="E41187" s="41"/>
    </row>
    <row r="41188" spans="4:5" x14ac:dyDescent="0.2">
      <c r="D41188" s="1"/>
      <c r="E41188" s="41"/>
    </row>
    <row r="41189" spans="4:5" x14ac:dyDescent="0.2">
      <c r="D41189" s="1"/>
      <c r="E41189" s="41"/>
    </row>
    <row r="41190" spans="4:5" x14ac:dyDescent="0.2">
      <c r="D41190" s="1"/>
      <c r="E41190" s="41"/>
    </row>
    <row r="41191" spans="4:5" x14ac:dyDescent="0.2">
      <c r="D41191" s="1"/>
      <c r="E41191" s="41"/>
    </row>
    <row r="41192" spans="4:5" x14ac:dyDescent="0.2">
      <c r="D41192" s="1"/>
      <c r="E41192" s="41"/>
    </row>
    <row r="41193" spans="4:5" x14ac:dyDescent="0.2">
      <c r="D41193" s="1"/>
      <c r="E41193" s="41"/>
    </row>
    <row r="41194" spans="4:5" x14ac:dyDescent="0.2">
      <c r="D41194" s="1"/>
      <c r="E41194" s="41"/>
    </row>
    <row r="41195" spans="4:5" x14ac:dyDescent="0.2">
      <c r="D41195" s="1"/>
      <c r="E41195" s="41"/>
    </row>
    <row r="41196" spans="4:5" x14ac:dyDescent="0.2">
      <c r="D41196" s="1"/>
      <c r="E41196" s="41"/>
    </row>
    <row r="41197" spans="4:5" x14ac:dyDescent="0.2">
      <c r="D41197" s="1"/>
      <c r="E41197" s="41"/>
    </row>
    <row r="41198" spans="4:5" x14ac:dyDescent="0.2">
      <c r="D41198" s="1"/>
      <c r="E41198" s="41"/>
    </row>
    <row r="41199" spans="4:5" x14ac:dyDescent="0.2">
      <c r="D41199" s="1"/>
      <c r="E41199" s="41"/>
    </row>
    <row r="41200" spans="4:5" x14ac:dyDescent="0.2">
      <c r="D41200" s="1"/>
      <c r="E41200" s="41"/>
    </row>
    <row r="41201" spans="4:5" x14ac:dyDescent="0.2">
      <c r="D41201" s="1"/>
      <c r="E41201" s="41"/>
    </row>
    <row r="41202" spans="4:5" x14ac:dyDescent="0.2">
      <c r="D41202" s="1"/>
      <c r="E41202" s="41"/>
    </row>
    <row r="41203" spans="4:5" x14ac:dyDescent="0.2">
      <c r="D41203" s="1"/>
      <c r="E41203" s="41"/>
    </row>
    <row r="41204" spans="4:5" x14ac:dyDescent="0.2">
      <c r="D41204" s="1"/>
      <c r="E41204" s="41"/>
    </row>
    <row r="41205" spans="4:5" x14ac:dyDescent="0.2">
      <c r="D41205" s="1"/>
      <c r="E41205" s="41"/>
    </row>
    <row r="41206" spans="4:5" x14ac:dyDescent="0.2">
      <c r="D41206" s="1"/>
      <c r="E41206" s="41"/>
    </row>
    <row r="41207" spans="4:5" x14ac:dyDescent="0.2">
      <c r="D41207" s="1"/>
      <c r="E41207" s="41"/>
    </row>
    <row r="41208" spans="4:5" x14ac:dyDescent="0.2">
      <c r="D41208" s="1"/>
      <c r="E41208" s="41"/>
    </row>
    <row r="41209" spans="4:5" x14ac:dyDescent="0.2">
      <c r="D41209" s="1"/>
      <c r="E41209" s="41"/>
    </row>
    <row r="41210" spans="4:5" x14ac:dyDescent="0.2">
      <c r="D41210" s="1"/>
      <c r="E41210" s="41"/>
    </row>
    <row r="41211" spans="4:5" x14ac:dyDescent="0.2">
      <c r="D41211" s="1"/>
      <c r="E41211" s="41"/>
    </row>
    <row r="41212" spans="4:5" x14ac:dyDescent="0.2">
      <c r="D41212" s="1"/>
      <c r="E41212" s="41"/>
    </row>
    <row r="41213" spans="4:5" x14ac:dyDescent="0.2">
      <c r="D41213" s="1"/>
      <c r="E41213" s="41"/>
    </row>
    <row r="41214" spans="4:5" x14ac:dyDescent="0.2">
      <c r="D41214" s="1"/>
      <c r="E41214" s="41"/>
    </row>
    <row r="41215" spans="4:5" x14ac:dyDescent="0.2">
      <c r="D41215" s="1"/>
      <c r="E41215" s="41"/>
    </row>
    <row r="41216" spans="4:5" x14ac:dyDescent="0.2">
      <c r="D41216" s="1"/>
      <c r="E41216" s="41"/>
    </row>
    <row r="41217" spans="4:5" x14ac:dyDescent="0.2">
      <c r="D41217" s="1"/>
      <c r="E41217" s="41"/>
    </row>
    <row r="41218" spans="4:5" x14ac:dyDescent="0.2">
      <c r="D41218" s="1"/>
      <c r="E41218" s="41"/>
    </row>
    <row r="41219" spans="4:5" x14ac:dyDescent="0.2">
      <c r="D41219" s="1"/>
      <c r="E41219" s="41"/>
    </row>
    <row r="41220" spans="4:5" x14ac:dyDescent="0.2">
      <c r="D41220" s="1"/>
      <c r="E41220" s="41"/>
    </row>
    <row r="41221" spans="4:5" x14ac:dyDescent="0.2">
      <c r="D41221" s="1"/>
      <c r="E41221" s="41"/>
    </row>
    <row r="41222" spans="4:5" x14ac:dyDescent="0.2">
      <c r="D41222" s="1"/>
      <c r="E41222" s="41"/>
    </row>
    <row r="41223" spans="4:5" x14ac:dyDescent="0.2">
      <c r="D41223" s="1"/>
      <c r="E41223" s="41"/>
    </row>
    <row r="41224" spans="4:5" x14ac:dyDescent="0.2">
      <c r="D41224" s="1"/>
      <c r="E41224" s="41"/>
    </row>
    <row r="41225" spans="4:5" x14ac:dyDescent="0.2">
      <c r="D41225" s="1"/>
      <c r="E41225" s="41"/>
    </row>
    <row r="41226" spans="4:5" x14ac:dyDescent="0.2">
      <c r="D41226" s="1"/>
      <c r="E41226" s="41"/>
    </row>
    <row r="41227" spans="4:5" x14ac:dyDescent="0.2">
      <c r="D41227" s="1"/>
      <c r="E41227" s="41"/>
    </row>
    <row r="41228" spans="4:5" x14ac:dyDescent="0.2">
      <c r="D41228" s="1"/>
      <c r="E41228" s="41"/>
    </row>
    <row r="41229" spans="4:5" x14ac:dyDescent="0.2">
      <c r="D41229" s="1"/>
      <c r="E41229" s="41"/>
    </row>
    <row r="41230" spans="4:5" x14ac:dyDescent="0.2">
      <c r="D41230" s="1"/>
      <c r="E41230" s="41"/>
    </row>
    <row r="41231" spans="4:5" x14ac:dyDescent="0.2">
      <c r="D41231" s="1"/>
      <c r="E41231" s="41"/>
    </row>
    <row r="41232" spans="4:5" x14ac:dyDescent="0.2">
      <c r="D41232" s="1"/>
      <c r="E41232" s="41"/>
    </row>
    <row r="41233" spans="4:5" x14ac:dyDescent="0.2">
      <c r="D41233" s="1"/>
      <c r="E41233" s="41"/>
    </row>
    <row r="41234" spans="4:5" x14ac:dyDescent="0.2">
      <c r="D41234" s="1"/>
      <c r="E41234" s="41"/>
    </row>
    <row r="41235" spans="4:5" x14ac:dyDescent="0.2">
      <c r="D41235" s="1"/>
      <c r="E41235" s="41"/>
    </row>
    <row r="41236" spans="4:5" x14ac:dyDescent="0.2">
      <c r="D41236" s="1"/>
      <c r="E41236" s="41"/>
    </row>
    <row r="41237" spans="4:5" x14ac:dyDescent="0.2">
      <c r="D41237" s="1"/>
      <c r="E41237" s="41"/>
    </row>
    <row r="41238" spans="4:5" x14ac:dyDescent="0.2">
      <c r="D41238" s="1"/>
      <c r="E41238" s="41"/>
    </row>
    <row r="41239" spans="4:5" x14ac:dyDescent="0.2">
      <c r="D41239" s="1"/>
      <c r="E41239" s="41"/>
    </row>
    <row r="41240" spans="4:5" x14ac:dyDescent="0.2">
      <c r="D41240" s="1"/>
      <c r="E41240" s="41"/>
    </row>
    <row r="41241" spans="4:5" x14ac:dyDescent="0.2">
      <c r="D41241" s="1"/>
      <c r="E41241" s="41"/>
    </row>
    <row r="41242" spans="4:5" x14ac:dyDescent="0.2">
      <c r="D41242" s="1"/>
      <c r="E41242" s="41"/>
    </row>
    <row r="41243" spans="4:5" x14ac:dyDescent="0.2">
      <c r="D41243" s="1"/>
      <c r="E41243" s="41"/>
    </row>
    <row r="41244" spans="4:5" x14ac:dyDescent="0.2">
      <c r="D41244" s="1"/>
      <c r="E41244" s="41"/>
    </row>
    <row r="41245" spans="4:5" x14ac:dyDescent="0.2">
      <c r="D41245" s="1"/>
      <c r="E41245" s="41"/>
    </row>
    <row r="41246" spans="4:5" x14ac:dyDescent="0.2">
      <c r="D41246" s="1"/>
      <c r="E41246" s="41"/>
    </row>
    <row r="41247" spans="4:5" x14ac:dyDescent="0.2">
      <c r="D41247" s="1"/>
      <c r="E41247" s="41"/>
    </row>
    <row r="41248" spans="4:5" x14ac:dyDescent="0.2">
      <c r="D41248" s="1"/>
      <c r="E41248" s="41"/>
    </row>
    <row r="41249" spans="4:5" x14ac:dyDescent="0.2">
      <c r="D41249" s="1"/>
      <c r="E41249" s="41"/>
    </row>
    <row r="41250" spans="4:5" x14ac:dyDescent="0.2">
      <c r="D41250" s="1"/>
      <c r="E41250" s="41"/>
    </row>
    <row r="41251" spans="4:5" x14ac:dyDescent="0.2">
      <c r="D41251" s="1"/>
      <c r="E41251" s="41"/>
    </row>
    <row r="41252" spans="4:5" x14ac:dyDescent="0.2">
      <c r="D41252" s="1"/>
      <c r="E41252" s="41"/>
    </row>
    <row r="41253" spans="4:5" x14ac:dyDescent="0.2">
      <c r="D41253" s="1"/>
      <c r="E41253" s="41"/>
    </row>
    <row r="41254" spans="4:5" x14ac:dyDescent="0.2">
      <c r="D41254" s="1"/>
      <c r="E41254" s="41"/>
    </row>
    <row r="41255" spans="4:5" x14ac:dyDescent="0.2">
      <c r="D41255" s="1"/>
      <c r="E41255" s="41"/>
    </row>
    <row r="41256" spans="4:5" x14ac:dyDescent="0.2">
      <c r="D41256" s="1"/>
      <c r="E41256" s="41"/>
    </row>
    <row r="41257" spans="4:5" x14ac:dyDescent="0.2">
      <c r="D41257" s="1"/>
      <c r="E41257" s="41"/>
    </row>
    <row r="41258" spans="4:5" x14ac:dyDescent="0.2">
      <c r="D41258" s="1"/>
      <c r="E41258" s="41"/>
    </row>
    <row r="41259" spans="4:5" x14ac:dyDescent="0.2">
      <c r="D41259" s="1"/>
      <c r="E41259" s="41"/>
    </row>
    <row r="41260" spans="4:5" x14ac:dyDescent="0.2">
      <c r="D41260" s="1"/>
      <c r="E41260" s="41"/>
    </row>
    <row r="41261" spans="4:5" x14ac:dyDescent="0.2">
      <c r="D41261" s="1"/>
      <c r="E41261" s="41"/>
    </row>
    <row r="41262" spans="4:5" x14ac:dyDescent="0.2">
      <c r="D41262" s="1"/>
      <c r="E41262" s="41"/>
    </row>
    <row r="41263" spans="4:5" x14ac:dyDescent="0.2">
      <c r="D41263" s="1"/>
      <c r="E41263" s="41"/>
    </row>
    <row r="41264" spans="4:5" x14ac:dyDescent="0.2">
      <c r="D41264" s="1"/>
      <c r="E41264" s="41"/>
    </row>
    <row r="41265" spans="4:5" x14ac:dyDescent="0.2">
      <c r="D41265" s="1"/>
      <c r="E41265" s="41"/>
    </row>
    <row r="41266" spans="4:5" x14ac:dyDescent="0.2">
      <c r="D41266" s="1"/>
      <c r="E41266" s="41"/>
    </row>
    <row r="41267" spans="4:5" x14ac:dyDescent="0.2">
      <c r="D41267" s="1"/>
      <c r="E41267" s="41"/>
    </row>
    <row r="41268" spans="4:5" x14ac:dyDescent="0.2">
      <c r="D41268" s="1"/>
      <c r="E41268" s="41"/>
    </row>
    <row r="41269" spans="4:5" x14ac:dyDescent="0.2">
      <c r="D41269" s="1"/>
      <c r="E41269" s="41"/>
    </row>
    <row r="41270" spans="4:5" x14ac:dyDescent="0.2">
      <c r="D41270" s="1"/>
      <c r="E41270" s="41"/>
    </row>
    <row r="41271" spans="4:5" x14ac:dyDescent="0.2">
      <c r="D41271" s="1"/>
      <c r="E41271" s="41"/>
    </row>
    <row r="41272" spans="4:5" x14ac:dyDescent="0.2">
      <c r="D41272" s="1"/>
      <c r="E41272" s="41"/>
    </row>
    <row r="41273" spans="4:5" x14ac:dyDescent="0.2">
      <c r="D41273" s="1"/>
      <c r="E41273" s="41"/>
    </row>
    <row r="41274" spans="4:5" x14ac:dyDescent="0.2">
      <c r="D41274" s="1"/>
      <c r="E41274" s="41"/>
    </row>
    <row r="41275" spans="4:5" x14ac:dyDescent="0.2">
      <c r="D41275" s="1"/>
      <c r="E41275" s="41"/>
    </row>
    <row r="41276" spans="4:5" x14ac:dyDescent="0.2">
      <c r="D41276" s="1"/>
      <c r="E41276" s="41"/>
    </row>
    <row r="41277" spans="4:5" x14ac:dyDescent="0.2">
      <c r="D41277" s="1"/>
      <c r="E41277" s="41"/>
    </row>
    <row r="41278" spans="4:5" x14ac:dyDescent="0.2">
      <c r="D41278" s="1"/>
      <c r="E41278" s="41"/>
    </row>
    <row r="41279" spans="4:5" x14ac:dyDescent="0.2">
      <c r="D41279" s="1"/>
      <c r="E41279" s="41"/>
    </row>
    <row r="41280" spans="4:5" x14ac:dyDescent="0.2">
      <c r="D41280" s="1"/>
      <c r="E41280" s="41"/>
    </row>
    <row r="41281" spans="4:5" x14ac:dyDescent="0.2">
      <c r="D41281" s="1"/>
      <c r="E41281" s="41"/>
    </row>
    <row r="41282" spans="4:5" x14ac:dyDescent="0.2">
      <c r="D41282" s="1"/>
      <c r="E41282" s="41"/>
    </row>
    <row r="41283" spans="4:5" x14ac:dyDescent="0.2">
      <c r="D41283" s="1"/>
      <c r="E41283" s="41"/>
    </row>
    <row r="41284" spans="4:5" x14ac:dyDescent="0.2">
      <c r="D41284" s="1"/>
      <c r="E41284" s="41"/>
    </row>
    <row r="41285" spans="4:5" x14ac:dyDescent="0.2">
      <c r="D41285" s="1"/>
      <c r="E41285" s="41"/>
    </row>
    <row r="41286" spans="4:5" x14ac:dyDescent="0.2">
      <c r="D41286" s="1"/>
      <c r="E41286" s="41"/>
    </row>
    <row r="41287" spans="4:5" x14ac:dyDescent="0.2">
      <c r="D41287" s="1"/>
      <c r="E41287" s="41"/>
    </row>
    <row r="41288" spans="4:5" x14ac:dyDescent="0.2">
      <c r="D41288" s="1"/>
      <c r="E41288" s="41"/>
    </row>
    <row r="41289" spans="4:5" x14ac:dyDescent="0.2">
      <c r="D41289" s="1"/>
      <c r="E41289" s="41"/>
    </row>
    <row r="41290" spans="4:5" x14ac:dyDescent="0.2">
      <c r="D41290" s="1"/>
      <c r="E41290" s="41"/>
    </row>
    <row r="41291" spans="4:5" x14ac:dyDescent="0.2">
      <c r="D41291" s="1"/>
      <c r="E41291" s="41"/>
    </row>
    <row r="41292" spans="4:5" x14ac:dyDescent="0.2">
      <c r="D41292" s="1"/>
      <c r="E41292" s="41"/>
    </row>
    <row r="41293" spans="4:5" x14ac:dyDescent="0.2">
      <c r="D41293" s="1"/>
      <c r="E41293" s="41"/>
    </row>
    <row r="41294" spans="4:5" x14ac:dyDescent="0.2">
      <c r="D41294" s="1"/>
      <c r="E41294" s="41"/>
    </row>
    <row r="41295" spans="4:5" x14ac:dyDescent="0.2">
      <c r="D41295" s="1"/>
      <c r="E41295" s="41"/>
    </row>
    <row r="41296" spans="4:5" x14ac:dyDescent="0.2">
      <c r="D41296" s="1"/>
      <c r="E41296" s="41"/>
    </row>
    <row r="41297" spans="4:5" x14ac:dyDescent="0.2">
      <c r="D41297" s="1"/>
      <c r="E41297" s="41"/>
    </row>
    <row r="41298" spans="4:5" x14ac:dyDescent="0.2">
      <c r="D41298" s="1"/>
      <c r="E41298" s="41"/>
    </row>
    <row r="41299" spans="4:5" x14ac:dyDescent="0.2">
      <c r="D41299" s="1"/>
      <c r="E41299" s="41"/>
    </row>
    <row r="41300" spans="4:5" x14ac:dyDescent="0.2">
      <c r="D41300" s="1"/>
      <c r="E41300" s="41"/>
    </row>
    <row r="41301" spans="4:5" x14ac:dyDescent="0.2">
      <c r="D41301" s="1"/>
      <c r="E41301" s="41"/>
    </row>
    <row r="41302" spans="4:5" x14ac:dyDescent="0.2">
      <c r="D41302" s="1"/>
      <c r="E41302" s="41"/>
    </row>
    <row r="41303" spans="4:5" x14ac:dyDescent="0.2">
      <c r="D41303" s="1"/>
      <c r="E41303" s="41"/>
    </row>
    <row r="41304" spans="4:5" x14ac:dyDescent="0.2">
      <c r="D41304" s="1"/>
      <c r="E41304" s="41"/>
    </row>
    <row r="41305" spans="4:5" x14ac:dyDescent="0.2">
      <c r="D41305" s="1"/>
      <c r="E41305" s="41"/>
    </row>
    <row r="41306" spans="4:5" x14ac:dyDescent="0.2">
      <c r="D41306" s="1"/>
      <c r="E41306" s="41"/>
    </row>
    <row r="41307" spans="4:5" x14ac:dyDescent="0.2">
      <c r="D41307" s="1"/>
      <c r="E41307" s="41"/>
    </row>
    <row r="41308" spans="4:5" x14ac:dyDescent="0.2">
      <c r="D41308" s="1"/>
      <c r="E41308" s="41"/>
    </row>
    <row r="41309" spans="4:5" x14ac:dyDescent="0.2">
      <c r="D41309" s="1"/>
      <c r="E41309" s="41"/>
    </row>
    <row r="41310" spans="4:5" x14ac:dyDescent="0.2">
      <c r="D41310" s="1"/>
      <c r="E41310" s="41"/>
    </row>
    <row r="41311" spans="4:5" x14ac:dyDescent="0.2">
      <c r="D41311" s="1"/>
      <c r="E41311" s="41"/>
    </row>
    <row r="41312" spans="4:5" x14ac:dyDescent="0.2">
      <c r="D41312" s="1"/>
      <c r="E41312" s="41"/>
    </row>
    <row r="41313" spans="4:5" x14ac:dyDescent="0.2">
      <c r="D41313" s="1"/>
      <c r="E41313" s="41"/>
    </row>
    <row r="41314" spans="4:5" x14ac:dyDescent="0.2">
      <c r="D41314" s="1"/>
      <c r="E41314" s="41"/>
    </row>
    <row r="41315" spans="4:5" x14ac:dyDescent="0.2">
      <c r="D41315" s="1"/>
      <c r="E41315" s="41"/>
    </row>
    <row r="41316" spans="4:5" x14ac:dyDescent="0.2">
      <c r="D41316" s="1"/>
      <c r="E41316" s="41"/>
    </row>
    <row r="41317" spans="4:5" x14ac:dyDescent="0.2">
      <c r="D41317" s="1"/>
      <c r="E41317" s="41"/>
    </row>
    <row r="41318" spans="4:5" x14ac:dyDescent="0.2">
      <c r="D41318" s="1"/>
      <c r="E41318" s="41"/>
    </row>
    <row r="41319" spans="4:5" x14ac:dyDescent="0.2">
      <c r="D41319" s="1"/>
      <c r="E41319" s="41"/>
    </row>
    <row r="41320" spans="4:5" x14ac:dyDescent="0.2">
      <c r="D41320" s="1"/>
      <c r="E41320" s="41"/>
    </row>
    <row r="41321" spans="4:5" x14ac:dyDescent="0.2">
      <c r="D41321" s="1"/>
      <c r="E41321" s="41"/>
    </row>
    <row r="41322" spans="4:5" x14ac:dyDescent="0.2">
      <c r="D41322" s="1"/>
      <c r="E41322" s="41"/>
    </row>
    <row r="41323" spans="4:5" x14ac:dyDescent="0.2">
      <c r="D41323" s="1"/>
      <c r="E41323" s="41"/>
    </row>
    <row r="41324" spans="4:5" x14ac:dyDescent="0.2">
      <c r="D41324" s="1"/>
      <c r="E41324" s="41"/>
    </row>
    <row r="41325" spans="4:5" x14ac:dyDescent="0.2">
      <c r="D41325" s="1"/>
      <c r="E41325" s="41"/>
    </row>
    <row r="41326" spans="4:5" x14ac:dyDescent="0.2">
      <c r="D41326" s="1"/>
      <c r="E41326" s="41"/>
    </row>
    <row r="41327" spans="4:5" x14ac:dyDescent="0.2">
      <c r="D41327" s="1"/>
      <c r="E41327" s="41"/>
    </row>
    <row r="41328" spans="4:5" x14ac:dyDescent="0.2">
      <c r="D41328" s="1"/>
      <c r="E41328" s="41"/>
    </row>
    <row r="41329" spans="4:5" x14ac:dyDescent="0.2">
      <c r="D41329" s="1"/>
      <c r="E41329" s="41"/>
    </row>
    <row r="41330" spans="4:5" x14ac:dyDescent="0.2">
      <c r="D41330" s="1"/>
      <c r="E41330" s="41"/>
    </row>
    <row r="41331" spans="4:5" x14ac:dyDescent="0.2">
      <c r="D41331" s="1"/>
      <c r="E41331" s="41"/>
    </row>
    <row r="41332" spans="4:5" x14ac:dyDescent="0.2">
      <c r="D41332" s="1"/>
      <c r="E41332" s="41"/>
    </row>
    <row r="41333" spans="4:5" x14ac:dyDescent="0.2">
      <c r="D41333" s="1"/>
      <c r="E41333" s="41"/>
    </row>
    <row r="41334" spans="4:5" x14ac:dyDescent="0.2">
      <c r="D41334" s="1"/>
      <c r="E41334" s="41"/>
    </row>
    <row r="41335" spans="4:5" x14ac:dyDescent="0.2">
      <c r="D41335" s="1"/>
      <c r="E41335" s="41"/>
    </row>
    <row r="41336" spans="4:5" x14ac:dyDescent="0.2">
      <c r="D41336" s="1"/>
      <c r="E41336" s="41"/>
    </row>
    <row r="41337" spans="4:5" x14ac:dyDescent="0.2">
      <c r="D41337" s="1"/>
      <c r="E41337" s="41"/>
    </row>
    <row r="41338" spans="4:5" x14ac:dyDescent="0.2">
      <c r="D41338" s="1"/>
      <c r="E41338" s="41"/>
    </row>
    <row r="41339" spans="4:5" x14ac:dyDescent="0.2">
      <c r="D41339" s="1"/>
      <c r="E41339" s="41"/>
    </row>
    <row r="41340" spans="4:5" x14ac:dyDescent="0.2">
      <c r="D41340" s="1"/>
      <c r="E41340" s="41"/>
    </row>
    <row r="41341" spans="4:5" x14ac:dyDescent="0.2">
      <c r="D41341" s="1"/>
      <c r="E41341" s="41"/>
    </row>
    <row r="41342" spans="4:5" x14ac:dyDescent="0.2">
      <c r="D41342" s="1"/>
      <c r="E41342" s="41"/>
    </row>
    <row r="41343" spans="4:5" x14ac:dyDescent="0.2">
      <c r="D41343" s="1"/>
      <c r="E41343" s="41"/>
    </row>
    <row r="41344" spans="4:5" x14ac:dyDescent="0.2">
      <c r="D41344" s="1"/>
      <c r="E41344" s="41"/>
    </row>
    <row r="41345" spans="4:5" x14ac:dyDescent="0.2">
      <c r="D41345" s="1"/>
      <c r="E41345" s="41"/>
    </row>
    <row r="41346" spans="4:5" x14ac:dyDescent="0.2">
      <c r="D41346" s="1"/>
      <c r="E41346" s="41"/>
    </row>
    <row r="41347" spans="4:5" x14ac:dyDescent="0.2">
      <c r="D41347" s="1"/>
      <c r="E41347" s="41"/>
    </row>
    <row r="41348" spans="4:5" x14ac:dyDescent="0.2">
      <c r="D41348" s="1"/>
      <c r="E41348" s="41"/>
    </row>
    <row r="41349" spans="4:5" x14ac:dyDescent="0.2">
      <c r="D41349" s="1"/>
      <c r="E41349" s="41"/>
    </row>
    <row r="41350" spans="4:5" x14ac:dyDescent="0.2">
      <c r="D41350" s="1"/>
      <c r="E41350" s="41"/>
    </row>
    <row r="41351" spans="4:5" x14ac:dyDescent="0.2">
      <c r="D41351" s="1"/>
      <c r="E41351" s="41"/>
    </row>
    <row r="41352" spans="4:5" x14ac:dyDescent="0.2">
      <c r="D41352" s="1"/>
      <c r="E41352" s="41"/>
    </row>
    <row r="41353" spans="4:5" x14ac:dyDescent="0.2">
      <c r="D41353" s="1"/>
      <c r="E41353" s="41"/>
    </row>
    <row r="41354" spans="4:5" x14ac:dyDescent="0.2">
      <c r="D41354" s="1"/>
      <c r="E41354" s="41"/>
    </row>
    <row r="41355" spans="4:5" x14ac:dyDescent="0.2">
      <c r="D41355" s="1"/>
      <c r="E41355" s="41"/>
    </row>
    <row r="41356" spans="4:5" x14ac:dyDescent="0.2">
      <c r="D41356" s="1"/>
      <c r="E41356" s="41"/>
    </row>
    <row r="41357" spans="4:5" x14ac:dyDescent="0.2">
      <c r="D41357" s="1"/>
      <c r="E41357" s="41"/>
    </row>
    <row r="41358" spans="4:5" x14ac:dyDescent="0.2">
      <c r="D41358" s="1"/>
      <c r="E41358" s="41"/>
    </row>
    <row r="41359" spans="4:5" x14ac:dyDescent="0.2">
      <c r="D41359" s="1"/>
      <c r="E41359" s="41"/>
    </row>
    <row r="41360" spans="4:5" x14ac:dyDescent="0.2">
      <c r="D41360" s="1"/>
      <c r="E41360" s="41"/>
    </row>
    <row r="41361" spans="4:5" x14ac:dyDescent="0.2">
      <c r="D41361" s="1"/>
      <c r="E41361" s="41"/>
    </row>
    <row r="41362" spans="4:5" x14ac:dyDescent="0.2">
      <c r="D41362" s="1"/>
      <c r="E41362" s="41"/>
    </row>
    <row r="41363" spans="4:5" x14ac:dyDescent="0.2">
      <c r="D41363" s="1"/>
      <c r="E41363" s="41"/>
    </row>
    <row r="41364" spans="4:5" x14ac:dyDescent="0.2">
      <c r="D41364" s="1"/>
      <c r="E41364" s="41"/>
    </row>
    <row r="41365" spans="4:5" x14ac:dyDescent="0.2">
      <c r="D41365" s="1"/>
      <c r="E41365" s="41"/>
    </row>
    <row r="41366" spans="4:5" x14ac:dyDescent="0.2">
      <c r="D41366" s="1"/>
      <c r="E41366" s="41"/>
    </row>
    <row r="41367" spans="4:5" x14ac:dyDescent="0.2">
      <c r="D41367" s="1"/>
      <c r="E41367" s="41"/>
    </row>
    <row r="41368" spans="4:5" x14ac:dyDescent="0.2">
      <c r="D41368" s="1"/>
      <c r="E41368" s="41"/>
    </row>
    <row r="41369" spans="4:5" x14ac:dyDescent="0.2">
      <c r="D41369" s="1"/>
      <c r="E41369" s="41"/>
    </row>
    <row r="41370" spans="4:5" x14ac:dyDescent="0.2">
      <c r="D41370" s="1"/>
      <c r="E41370" s="41"/>
    </row>
    <row r="41371" spans="4:5" x14ac:dyDescent="0.2">
      <c r="D41371" s="1"/>
      <c r="E41371" s="41"/>
    </row>
    <row r="41372" spans="4:5" x14ac:dyDescent="0.2">
      <c r="D41372" s="1"/>
      <c r="E41372" s="41"/>
    </row>
    <row r="41373" spans="4:5" x14ac:dyDescent="0.2">
      <c r="D41373" s="1"/>
      <c r="E41373" s="41"/>
    </row>
    <row r="41374" spans="4:5" x14ac:dyDescent="0.2">
      <c r="D41374" s="1"/>
      <c r="E41374" s="41"/>
    </row>
    <row r="41375" spans="4:5" x14ac:dyDescent="0.2">
      <c r="D41375" s="1"/>
      <c r="E41375" s="41"/>
    </row>
    <row r="41376" spans="4:5" x14ac:dyDescent="0.2">
      <c r="D41376" s="1"/>
      <c r="E41376" s="41"/>
    </row>
    <row r="41377" spans="4:5" x14ac:dyDescent="0.2">
      <c r="D41377" s="1"/>
      <c r="E41377" s="41"/>
    </row>
    <row r="41378" spans="4:5" x14ac:dyDescent="0.2">
      <c r="D41378" s="1"/>
      <c r="E41378" s="41"/>
    </row>
    <row r="41379" spans="4:5" x14ac:dyDescent="0.2">
      <c r="D41379" s="1"/>
      <c r="E41379" s="41"/>
    </row>
    <row r="41380" spans="4:5" x14ac:dyDescent="0.2">
      <c r="D41380" s="1"/>
      <c r="E41380" s="41"/>
    </row>
    <row r="41381" spans="4:5" x14ac:dyDescent="0.2">
      <c r="D41381" s="1"/>
      <c r="E41381" s="41"/>
    </row>
    <row r="41382" spans="4:5" x14ac:dyDescent="0.2">
      <c r="D41382" s="1"/>
      <c r="E41382" s="41"/>
    </row>
    <row r="41383" spans="4:5" x14ac:dyDescent="0.2">
      <c r="D41383" s="1"/>
      <c r="E41383" s="41"/>
    </row>
    <row r="41384" spans="4:5" x14ac:dyDescent="0.2">
      <c r="D41384" s="1"/>
      <c r="E41384" s="41"/>
    </row>
    <row r="41385" spans="4:5" x14ac:dyDescent="0.2">
      <c r="D41385" s="1"/>
      <c r="E41385" s="41"/>
    </row>
    <row r="41386" spans="4:5" x14ac:dyDescent="0.2">
      <c r="D41386" s="1"/>
      <c r="E41386" s="41"/>
    </row>
    <row r="41387" spans="4:5" x14ac:dyDescent="0.2">
      <c r="D41387" s="1"/>
      <c r="E41387" s="41"/>
    </row>
    <row r="41388" spans="4:5" x14ac:dyDescent="0.2">
      <c r="D41388" s="1"/>
      <c r="E41388" s="41"/>
    </row>
    <row r="41389" spans="4:5" x14ac:dyDescent="0.2">
      <c r="D41389" s="1"/>
      <c r="E41389" s="41"/>
    </row>
    <row r="41390" spans="4:5" x14ac:dyDescent="0.2">
      <c r="D41390" s="1"/>
      <c r="E41390" s="41"/>
    </row>
    <row r="41391" spans="4:5" x14ac:dyDescent="0.2">
      <c r="D41391" s="1"/>
      <c r="E41391" s="41"/>
    </row>
    <row r="41392" spans="4:5" x14ac:dyDescent="0.2">
      <c r="D41392" s="1"/>
      <c r="E41392" s="41"/>
    </row>
    <row r="41393" spans="4:5" x14ac:dyDescent="0.2">
      <c r="D41393" s="1"/>
      <c r="E41393" s="41"/>
    </row>
    <row r="41394" spans="4:5" x14ac:dyDescent="0.2">
      <c r="D41394" s="1"/>
      <c r="E41394" s="41"/>
    </row>
    <row r="41395" spans="4:5" x14ac:dyDescent="0.2">
      <c r="D41395" s="1"/>
      <c r="E41395" s="41"/>
    </row>
    <row r="41396" spans="4:5" x14ac:dyDescent="0.2">
      <c r="D41396" s="1"/>
      <c r="E41396" s="41"/>
    </row>
    <row r="41397" spans="4:5" x14ac:dyDescent="0.2">
      <c r="D41397" s="1"/>
      <c r="E41397" s="41"/>
    </row>
    <row r="41398" spans="4:5" x14ac:dyDescent="0.2">
      <c r="D41398" s="1"/>
      <c r="E41398" s="41"/>
    </row>
    <row r="41399" spans="4:5" x14ac:dyDescent="0.2">
      <c r="D41399" s="1"/>
      <c r="E41399" s="41"/>
    </row>
    <row r="41400" spans="4:5" x14ac:dyDescent="0.2">
      <c r="D41400" s="1"/>
      <c r="E41400" s="41"/>
    </row>
    <row r="41401" spans="4:5" x14ac:dyDescent="0.2">
      <c r="D41401" s="1"/>
      <c r="E41401" s="41"/>
    </row>
    <row r="41402" spans="4:5" x14ac:dyDescent="0.2">
      <c r="D41402" s="1"/>
      <c r="E41402" s="41"/>
    </row>
    <row r="41403" spans="4:5" x14ac:dyDescent="0.2">
      <c r="D41403" s="1"/>
      <c r="E41403" s="41"/>
    </row>
    <row r="41404" spans="4:5" x14ac:dyDescent="0.2">
      <c r="D41404" s="1"/>
      <c r="E41404" s="41"/>
    </row>
    <row r="41405" spans="4:5" x14ac:dyDescent="0.2">
      <c r="D41405" s="1"/>
      <c r="E41405" s="41"/>
    </row>
    <row r="41406" spans="4:5" x14ac:dyDescent="0.2">
      <c r="D41406" s="1"/>
      <c r="E41406" s="41"/>
    </row>
    <row r="41407" spans="4:5" x14ac:dyDescent="0.2">
      <c r="D41407" s="1"/>
      <c r="E41407" s="41"/>
    </row>
    <row r="41408" spans="4:5" x14ac:dyDescent="0.2">
      <c r="D41408" s="1"/>
      <c r="E41408" s="41"/>
    </row>
    <row r="41409" spans="4:5" x14ac:dyDescent="0.2">
      <c r="D41409" s="1"/>
      <c r="E41409" s="41"/>
    </row>
    <row r="41410" spans="4:5" x14ac:dyDescent="0.2">
      <c r="D41410" s="1"/>
      <c r="E41410" s="41"/>
    </row>
    <row r="41411" spans="4:5" x14ac:dyDescent="0.2">
      <c r="D41411" s="1"/>
      <c r="E41411" s="41"/>
    </row>
    <row r="41412" spans="4:5" x14ac:dyDescent="0.2">
      <c r="D41412" s="1"/>
      <c r="E41412" s="41"/>
    </row>
    <row r="41413" spans="4:5" x14ac:dyDescent="0.2">
      <c r="D41413" s="1"/>
      <c r="E41413" s="41"/>
    </row>
    <row r="41414" spans="4:5" x14ac:dyDescent="0.2">
      <c r="D41414" s="1"/>
      <c r="E41414" s="41"/>
    </row>
    <row r="41415" spans="4:5" x14ac:dyDescent="0.2">
      <c r="D41415" s="1"/>
      <c r="E41415" s="41"/>
    </row>
    <row r="41416" spans="4:5" x14ac:dyDescent="0.2">
      <c r="D41416" s="1"/>
      <c r="E41416" s="41"/>
    </row>
    <row r="41417" spans="4:5" x14ac:dyDescent="0.2">
      <c r="D41417" s="1"/>
      <c r="E41417" s="41"/>
    </row>
    <row r="41418" spans="4:5" x14ac:dyDescent="0.2">
      <c r="D41418" s="1"/>
      <c r="E41418" s="41"/>
    </row>
    <row r="41419" spans="4:5" x14ac:dyDescent="0.2">
      <c r="D41419" s="1"/>
      <c r="E41419" s="41"/>
    </row>
    <row r="41420" spans="4:5" x14ac:dyDescent="0.2">
      <c r="D41420" s="1"/>
      <c r="E41420" s="41"/>
    </row>
    <row r="41421" spans="4:5" x14ac:dyDescent="0.2">
      <c r="D41421" s="1"/>
      <c r="E41421" s="41"/>
    </row>
    <row r="41422" spans="4:5" x14ac:dyDescent="0.2">
      <c r="D41422" s="1"/>
      <c r="E41422" s="41"/>
    </row>
    <row r="41423" spans="4:5" x14ac:dyDescent="0.2">
      <c r="D41423" s="1"/>
      <c r="E41423" s="41"/>
    </row>
    <row r="41424" spans="4:5" x14ac:dyDescent="0.2">
      <c r="D41424" s="1"/>
      <c r="E41424" s="41"/>
    </row>
    <row r="41425" spans="4:5" x14ac:dyDescent="0.2">
      <c r="D41425" s="1"/>
      <c r="E41425" s="41"/>
    </row>
    <row r="41426" spans="4:5" x14ac:dyDescent="0.2">
      <c r="D41426" s="1"/>
      <c r="E41426" s="41"/>
    </row>
    <row r="41427" spans="4:5" x14ac:dyDescent="0.2">
      <c r="D41427" s="1"/>
      <c r="E41427" s="41"/>
    </row>
    <row r="41428" spans="4:5" x14ac:dyDescent="0.2">
      <c r="D41428" s="1"/>
      <c r="E41428" s="41"/>
    </row>
    <row r="41429" spans="4:5" x14ac:dyDescent="0.2">
      <c r="D41429" s="1"/>
      <c r="E41429" s="41"/>
    </row>
    <row r="41430" spans="4:5" x14ac:dyDescent="0.2">
      <c r="D41430" s="1"/>
      <c r="E41430" s="41"/>
    </row>
    <row r="41431" spans="4:5" x14ac:dyDescent="0.2">
      <c r="D41431" s="1"/>
      <c r="E41431" s="41"/>
    </row>
    <row r="41432" spans="4:5" x14ac:dyDescent="0.2">
      <c r="D41432" s="1"/>
      <c r="E41432" s="41"/>
    </row>
    <row r="41433" spans="4:5" x14ac:dyDescent="0.2">
      <c r="D41433" s="1"/>
      <c r="E41433" s="41"/>
    </row>
    <row r="41434" spans="4:5" x14ac:dyDescent="0.2">
      <c r="D41434" s="1"/>
      <c r="E41434" s="41"/>
    </row>
    <row r="41435" spans="4:5" x14ac:dyDescent="0.2">
      <c r="D41435" s="1"/>
      <c r="E41435" s="41"/>
    </row>
    <row r="41436" spans="4:5" x14ac:dyDescent="0.2">
      <c r="D41436" s="1"/>
      <c r="E41436" s="41"/>
    </row>
    <row r="41437" spans="4:5" x14ac:dyDescent="0.2">
      <c r="D41437" s="1"/>
      <c r="E41437" s="41"/>
    </row>
    <row r="41438" spans="4:5" x14ac:dyDescent="0.2">
      <c r="D41438" s="1"/>
      <c r="E41438" s="41"/>
    </row>
    <row r="41439" spans="4:5" x14ac:dyDescent="0.2">
      <c r="D41439" s="1"/>
      <c r="E41439" s="41"/>
    </row>
    <row r="41440" spans="4:5" x14ac:dyDescent="0.2">
      <c r="D41440" s="1"/>
      <c r="E41440" s="41"/>
    </row>
    <row r="41441" spans="4:5" x14ac:dyDescent="0.2">
      <c r="D41441" s="1"/>
      <c r="E41441" s="41"/>
    </row>
    <row r="41442" spans="4:5" x14ac:dyDescent="0.2">
      <c r="D41442" s="1"/>
      <c r="E41442" s="41"/>
    </row>
    <row r="41443" spans="4:5" x14ac:dyDescent="0.2">
      <c r="D41443" s="1"/>
      <c r="E41443" s="41"/>
    </row>
    <row r="41444" spans="4:5" x14ac:dyDescent="0.2">
      <c r="D41444" s="1"/>
      <c r="E41444" s="41"/>
    </row>
    <row r="41445" spans="4:5" x14ac:dyDescent="0.2">
      <c r="D41445" s="1"/>
      <c r="E41445" s="41"/>
    </row>
    <row r="41446" spans="4:5" x14ac:dyDescent="0.2">
      <c r="D41446" s="1"/>
      <c r="E41446" s="41"/>
    </row>
    <row r="41447" spans="4:5" x14ac:dyDescent="0.2">
      <c r="D41447" s="1"/>
      <c r="E41447" s="41"/>
    </row>
    <row r="41448" spans="4:5" x14ac:dyDescent="0.2">
      <c r="D41448" s="1"/>
      <c r="E41448" s="41"/>
    </row>
    <row r="41449" spans="4:5" x14ac:dyDescent="0.2">
      <c r="D41449" s="1"/>
      <c r="E41449" s="41"/>
    </row>
    <row r="41450" spans="4:5" x14ac:dyDescent="0.2">
      <c r="D41450" s="1"/>
      <c r="E41450" s="41"/>
    </row>
    <row r="41451" spans="4:5" x14ac:dyDescent="0.2">
      <c r="D41451" s="1"/>
      <c r="E41451" s="41"/>
    </row>
    <row r="41452" spans="4:5" x14ac:dyDescent="0.2">
      <c r="D41452" s="1"/>
      <c r="E41452" s="41"/>
    </row>
    <row r="41453" spans="4:5" x14ac:dyDescent="0.2">
      <c r="D41453" s="1"/>
      <c r="E41453" s="41"/>
    </row>
    <row r="41454" spans="4:5" x14ac:dyDescent="0.2">
      <c r="D41454" s="1"/>
      <c r="E41454" s="41"/>
    </row>
    <row r="41455" spans="4:5" x14ac:dyDescent="0.2">
      <c r="D41455" s="1"/>
      <c r="E41455" s="41"/>
    </row>
    <row r="41456" spans="4:5" x14ac:dyDescent="0.2">
      <c r="D41456" s="1"/>
      <c r="E41456" s="41"/>
    </row>
    <row r="41457" spans="4:5" x14ac:dyDescent="0.2">
      <c r="D41457" s="1"/>
      <c r="E41457" s="41"/>
    </row>
    <row r="41458" spans="4:5" x14ac:dyDescent="0.2">
      <c r="D41458" s="1"/>
      <c r="E41458" s="41"/>
    </row>
    <row r="41459" spans="4:5" x14ac:dyDescent="0.2">
      <c r="D41459" s="1"/>
      <c r="E41459" s="41"/>
    </row>
    <row r="41460" spans="4:5" x14ac:dyDescent="0.2">
      <c r="D41460" s="1"/>
      <c r="E41460" s="41"/>
    </row>
    <row r="41461" spans="4:5" x14ac:dyDescent="0.2">
      <c r="D41461" s="1"/>
      <c r="E41461" s="41"/>
    </row>
    <row r="41462" spans="4:5" x14ac:dyDescent="0.2">
      <c r="D41462" s="1"/>
      <c r="E41462" s="41"/>
    </row>
    <row r="41463" spans="4:5" x14ac:dyDescent="0.2">
      <c r="D41463" s="1"/>
      <c r="E41463" s="41"/>
    </row>
    <row r="41464" spans="4:5" x14ac:dyDescent="0.2">
      <c r="D41464" s="1"/>
      <c r="E41464" s="41"/>
    </row>
    <row r="41465" spans="4:5" x14ac:dyDescent="0.2">
      <c r="D41465" s="1"/>
      <c r="E41465" s="41"/>
    </row>
    <row r="41466" spans="4:5" x14ac:dyDescent="0.2">
      <c r="D41466" s="1"/>
      <c r="E41466" s="41"/>
    </row>
    <row r="41467" spans="4:5" x14ac:dyDescent="0.2">
      <c r="D41467" s="1"/>
      <c r="E41467" s="41"/>
    </row>
    <row r="41468" spans="4:5" x14ac:dyDescent="0.2">
      <c r="D41468" s="1"/>
      <c r="E41468" s="41"/>
    </row>
    <row r="41469" spans="4:5" x14ac:dyDescent="0.2">
      <c r="D41469" s="1"/>
      <c r="E41469" s="41"/>
    </row>
    <row r="41470" spans="4:5" x14ac:dyDescent="0.2">
      <c r="D41470" s="1"/>
      <c r="E41470" s="41"/>
    </row>
    <row r="41471" spans="4:5" x14ac:dyDescent="0.2">
      <c r="D41471" s="1"/>
      <c r="E41471" s="41"/>
    </row>
    <row r="41472" spans="4:5" x14ac:dyDescent="0.2">
      <c r="D41472" s="1"/>
      <c r="E41472" s="41"/>
    </row>
    <row r="41473" spans="4:5" x14ac:dyDescent="0.2">
      <c r="D41473" s="1"/>
      <c r="E41473" s="41"/>
    </row>
    <row r="41474" spans="4:5" x14ac:dyDescent="0.2">
      <c r="D41474" s="1"/>
      <c r="E41474" s="41"/>
    </row>
    <row r="41475" spans="4:5" x14ac:dyDescent="0.2">
      <c r="D41475" s="1"/>
      <c r="E41475" s="41"/>
    </row>
    <row r="41476" spans="4:5" x14ac:dyDescent="0.2">
      <c r="D41476" s="1"/>
      <c r="E41476" s="41"/>
    </row>
    <row r="41477" spans="4:5" x14ac:dyDescent="0.2">
      <c r="D41477" s="1"/>
      <c r="E41477" s="41"/>
    </row>
    <row r="41478" spans="4:5" x14ac:dyDescent="0.2">
      <c r="D41478" s="1"/>
      <c r="E41478" s="41"/>
    </row>
    <row r="41479" spans="4:5" x14ac:dyDescent="0.2">
      <c r="D41479" s="1"/>
      <c r="E41479" s="41"/>
    </row>
    <row r="41480" spans="4:5" x14ac:dyDescent="0.2">
      <c r="D41480" s="1"/>
      <c r="E41480" s="41"/>
    </row>
    <row r="41481" spans="4:5" x14ac:dyDescent="0.2">
      <c r="D41481" s="1"/>
      <c r="E41481" s="41"/>
    </row>
    <row r="41482" spans="4:5" x14ac:dyDescent="0.2">
      <c r="D41482" s="1"/>
      <c r="E41482" s="41"/>
    </row>
    <row r="41483" spans="4:5" x14ac:dyDescent="0.2">
      <c r="D41483" s="1"/>
      <c r="E41483" s="41"/>
    </row>
    <row r="41484" spans="4:5" x14ac:dyDescent="0.2">
      <c r="D41484" s="1"/>
      <c r="E41484" s="41"/>
    </row>
    <row r="41485" spans="4:5" x14ac:dyDescent="0.2">
      <c r="D41485" s="1"/>
      <c r="E41485" s="41"/>
    </row>
    <row r="41486" spans="4:5" x14ac:dyDescent="0.2">
      <c r="D41486" s="1"/>
      <c r="E41486" s="41"/>
    </row>
    <row r="41487" spans="4:5" x14ac:dyDescent="0.2">
      <c r="D41487" s="1"/>
      <c r="E41487" s="41"/>
    </row>
    <row r="41488" spans="4:5" x14ac:dyDescent="0.2">
      <c r="D41488" s="1"/>
      <c r="E41488" s="41"/>
    </row>
    <row r="41489" spans="4:5" x14ac:dyDescent="0.2">
      <c r="D41489" s="1"/>
      <c r="E41489" s="41"/>
    </row>
    <row r="41490" spans="4:5" x14ac:dyDescent="0.2">
      <c r="D41490" s="1"/>
      <c r="E41490" s="41"/>
    </row>
    <row r="41491" spans="4:5" x14ac:dyDescent="0.2">
      <c r="D41491" s="1"/>
      <c r="E41491" s="41"/>
    </row>
    <row r="41492" spans="4:5" x14ac:dyDescent="0.2">
      <c r="D41492" s="1"/>
      <c r="E41492" s="41"/>
    </row>
    <row r="41493" spans="4:5" x14ac:dyDescent="0.2">
      <c r="D41493" s="1"/>
      <c r="E41493" s="41"/>
    </row>
    <row r="41494" spans="4:5" x14ac:dyDescent="0.2">
      <c r="D41494" s="1"/>
      <c r="E41494" s="41"/>
    </row>
    <row r="41495" spans="4:5" x14ac:dyDescent="0.2">
      <c r="D41495" s="1"/>
      <c r="E41495" s="41"/>
    </row>
    <row r="41496" spans="4:5" x14ac:dyDescent="0.2">
      <c r="D41496" s="1"/>
      <c r="E41496" s="41"/>
    </row>
    <row r="41497" spans="4:5" x14ac:dyDescent="0.2">
      <c r="D41497" s="1"/>
      <c r="E41497" s="41"/>
    </row>
    <row r="41498" spans="4:5" x14ac:dyDescent="0.2">
      <c r="D41498" s="1"/>
      <c r="E41498" s="41"/>
    </row>
    <row r="41499" spans="4:5" x14ac:dyDescent="0.2">
      <c r="D41499" s="1"/>
      <c r="E41499" s="41"/>
    </row>
    <row r="41500" spans="4:5" x14ac:dyDescent="0.2">
      <c r="D41500" s="1"/>
      <c r="E41500" s="41"/>
    </row>
    <row r="41501" spans="4:5" x14ac:dyDescent="0.2">
      <c r="D41501" s="1"/>
      <c r="E41501" s="41"/>
    </row>
    <row r="41502" spans="4:5" x14ac:dyDescent="0.2">
      <c r="D41502" s="1"/>
      <c r="E41502" s="41"/>
    </row>
    <row r="41503" spans="4:5" x14ac:dyDescent="0.2">
      <c r="D41503" s="1"/>
      <c r="E41503" s="41"/>
    </row>
    <row r="41504" spans="4:5" x14ac:dyDescent="0.2">
      <c r="D41504" s="1"/>
      <c r="E41504" s="41"/>
    </row>
    <row r="41505" spans="4:5" x14ac:dyDescent="0.2">
      <c r="D41505" s="1"/>
      <c r="E41505" s="41"/>
    </row>
    <row r="41506" spans="4:5" x14ac:dyDescent="0.2">
      <c r="D41506" s="1"/>
      <c r="E41506" s="41"/>
    </row>
    <row r="41507" spans="4:5" x14ac:dyDescent="0.2">
      <c r="D41507" s="1"/>
      <c r="E41507" s="41"/>
    </row>
    <row r="41508" spans="4:5" x14ac:dyDescent="0.2">
      <c r="D41508" s="1"/>
      <c r="E41508" s="41"/>
    </row>
    <row r="41509" spans="4:5" x14ac:dyDescent="0.2">
      <c r="D41509" s="1"/>
      <c r="E41509" s="41"/>
    </row>
    <row r="41510" spans="4:5" x14ac:dyDescent="0.2">
      <c r="D41510" s="1"/>
      <c r="E41510" s="41"/>
    </row>
    <row r="41511" spans="4:5" x14ac:dyDescent="0.2">
      <c r="D41511" s="1"/>
      <c r="E41511" s="41"/>
    </row>
    <row r="41512" spans="4:5" x14ac:dyDescent="0.2">
      <c r="D41512" s="1"/>
      <c r="E41512" s="41"/>
    </row>
    <row r="41513" spans="4:5" x14ac:dyDescent="0.2">
      <c r="D41513" s="1"/>
      <c r="E41513" s="41"/>
    </row>
    <row r="41514" spans="4:5" x14ac:dyDescent="0.2">
      <c r="D41514" s="1"/>
      <c r="E41514" s="41"/>
    </row>
    <row r="41515" spans="4:5" x14ac:dyDescent="0.2">
      <c r="D41515" s="1"/>
      <c r="E41515" s="41"/>
    </row>
    <row r="41516" spans="4:5" x14ac:dyDescent="0.2">
      <c r="D41516" s="1"/>
      <c r="E41516" s="41"/>
    </row>
    <row r="41517" spans="4:5" x14ac:dyDescent="0.2">
      <c r="D41517" s="1"/>
      <c r="E41517" s="41"/>
    </row>
    <row r="41518" spans="4:5" x14ac:dyDescent="0.2">
      <c r="D41518" s="1"/>
      <c r="E41518" s="41"/>
    </row>
    <row r="41519" spans="4:5" x14ac:dyDescent="0.2">
      <c r="D41519" s="1"/>
      <c r="E41519" s="41"/>
    </row>
    <row r="41520" spans="4:5" x14ac:dyDescent="0.2">
      <c r="D41520" s="1"/>
      <c r="E41520" s="41"/>
    </row>
    <row r="41521" spans="4:5" x14ac:dyDescent="0.2">
      <c r="D41521" s="1"/>
      <c r="E41521" s="41"/>
    </row>
    <row r="41522" spans="4:5" x14ac:dyDescent="0.2">
      <c r="D41522" s="1"/>
      <c r="E41522" s="41"/>
    </row>
    <row r="41523" spans="4:5" x14ac:dyDescent="0.2">
      <c r="D41523" s="1"/>
      <c r="E41523" s="41"/>
    </row>
    <row r="41524" spans="4:5" x14ac:dyDescent="0.2">
      <c r="D41524" s="1"/>
      <c r="E41524" s="41"/>
    </row>
    <row r="41525" spans="4:5" x14ac:dyDescent="0.2">
      <c r="D41525" s="1"/>
      <c r="E41525" s="41"/>
    </row>
    <row r="41526" spans="4:5" x14ac:dyDescent="0.2">
      <c r="D41526" s="1"/>
      <c r="E41526" s="41"/>
    </row>
    <row r="41527" spans="4:5" x14ac:dyDescent="0.2">
      <c r="D41527" s="1"/>
      <c r="E41527" s="41"/>
    </row>
    <row r="41528" spans="4:5" x14ac:dyDescent="0.2">
      <c r="D41528" s="1"/>
      <c r="E41528" s="41"/>
    </row>
    <row r="41529" spans="4:5" x14ac:dyDescent="0.2">
      <c r="D41529" s="1"/>
      <c r="E41529" s="41"/>
    </row>
    <row r="41530" spans="4:5" x14ac:dyDescent="0.2">
      <c r="D41530" s="1"/>
      <c r="E41530" s="41"/>
    </row>
    <row r="41531" spans="4:5" x14ac:dyDescent="0.2">
      <c r="D41531" s="1"/>
      <c r="E41531" s="41"/>
    </row>
    <row r="41532" spans="4:5" x14ac:dyDescent="0.2">
      <c r="D41532" s="1"/>
      <c r="E41532" s="41"/>
    </row>
    <row r="41533" spans="4:5" x14ac:dyDescent="0.2">
      <c r="D41533" s="1"/>
      <c r="E41533" s="41"/>
    </row>
    <row r="41534" spans="4:5" x14ac:dyDescent="0.2">
      <c r="D41534" s="1"/>
      <c r="E41534" s="41"/>
    </row>
    <row r="41535" spans="4:5" x14ac:dyDescent="0.2">
      <c r="D41535" s="1"/>
      <c r="E41535" s="41"/>
    </row>
    <row r="41536" spans="4:5" x14ac:dyDescent="0.2">
      <c r="D41536" s="1"/>
      <c r="E41536" s="41"/>
    </row>
    <row r="41537" spans="4:5" x14ac:dyDescent="0.2">
      <c r="D41537" s="1"/>
      <c r="E41537" s="41"/>
    </row>
    <row r="41538" spans="4:5" x14ac:dyDescent="0.2">
      <c r="D41538" s="1"/>
      <c r="E41538" s="41"/>
    </row>
    <row r="41539" spans="4:5" x14ac:dyDescent="0.2">
      <c r="D41539" s="1"/>
      <c r="E41539" s="41"/>
    </row>
    <row r="41540" spans="4:5" x14ac:dyDescent="0.2">
      <c r="D41540" s="1"/>
      <c r="E41540" s="41"/>
    </row>
    <row r="41541" spans="4:5" x14ac:dyDescent="0.2">
      <c r="D41541" s="1"/>
      <c r="E41541" s="41"/>
    </row>
    <row r="41542" spans="4:5" x14ac:dyDescent="0.2">
      <c r="D41542" s="1"/>
      <c r="E41542" s="41"/>
    </row>
    <row r="41543" spans="4:5" x14ac:dyDescent="0.2">
      <c r="D41543" s="1"/>
      <c r="E41543" s="41"/>
    </row>
    <row r="41544" spans="4:5" x14ac:dyDescent="0.2">
      <c r="D41544" s="1"/>
      <c r="E41544" s="41"/>
    </row>
    <row r="41545" spans="4:5" x14ac:dyDescent="0.2">
      <c r="D41545" s="1"/>
      <c r="E41545" s="41"/>
    </row>
    <row r="41546" spans="4:5" x14ac:dyDescent="0.2">
      <c r="D41546" s="1"/>
      <c r="E41546" s="41"/>
    </row>
    <row r="41547" spans="4:5" x14ac:dyDescent="0.2">
      <c r="D41547" s="1"/>
      <c r="E41547" s="41"/>
    </row>
    <row r="41548" spans="4:5" x14ac:dyDescent="0.2">
      <c r="D41548" s="1"/>
      <c r="E41548" s="41"/>
    </row>
    <row r="41549" spans="4:5" x14ac:dyDescent="0.2">
      <c r="D41549" s="1"/>
      <c r="E41549" s="41"/>
    </row>
    <row r="41550" spans="4:5" x14ac:dyDescent="0.2">
      <c r="D41550" s="1"/>
      <c r="E41550" s="41"/>
    </row>
    <row r="41551" spans="4:5" x14ac:dyDescent="0.2">
      <c r="D41551" s="1"/>
      <c r="E41551" s="41"/>
    </row>
    <row r="41552" spans="4:5" x14ac:dyDescent="0.2">
      <c r="D41552" s="1"/>
      <c r="E41552" s="41"/>
    </row>
    <row r="41553" spans="4:5" x14ac:dyDescent="0.2">
      <c r="D41553" s="1"/>
      <c r="E41553" s="41"/>
    </row>
    <row r="41554" spans="4:5" x14ac:dyDescent="0.2">
      <c r="D41554" s="1"/>
      <c r="E41554" s="41"/>
    </row>
    <row r="41555" spans="4:5" x14ac:dyDescent="0.2">
      <c r="D41555" s="1"/>
      <c r="E41555" s="41"/>
    </row>
    <row r="41556" spans="4:5" x14ac:dyDescent="0.2">
      <c r="D41556" s="1"/>
      <c r="E41556" s="41"/>
    </row>
    <row r="41557" spans="4:5" x14ac:dyDescent="0.2">
      <c r="D41557" s="1"/>
      <c r="E41557" s="41"/>
    </row>
    <row r="41558" spans="4:5" x14ac:dyDescent="0.2">
      <c r="D41558" s="1"/>
      <c r="E41558" s="41"/>
    </row>
    <row r="41559" spans="4:5" x14ac:dyDescent="0.2">
      <c r="D41559" s="1"/>
      <c r="E41559" s="41"/>
    </row>
    <row r="41560" spans="4:5" x14ac:dyDescent="0.2">
      <c r="D41560" s="1"/>
      <c r="E41560" s="41"/>
    </row>
    <row r="41561" spans="4:5" x14ac:dyDescent="0.2">
      <c r="D41561" s="1"/>
      <c r="E41561" s="41"/>
    </row>
    <row r="41562" spans="4:5" x14ac:dyDescent="0.2">
      <c r="D41562" s="1"/>
      <c r="E41562" s="41"/>
    </row>
    <row r="41563" spans="4:5" x14ac:dyDescent="0.2">
      <c r="D41563" s="1"/>
      <c r="E41563" s="41"/>
    </row>
    <row r="41564" spans="4:5" x14ac:dyDescent="0.2">
      <c r="D41564" s="1"/>
      <c r="E41564" s="41"/>
    </row>
    <row r="41565" spans="4:5" x14ac:dyDescent="0.2">
      <c r="D41565" s="1"/>
      <c r="E41565" s="41"/>
    </row>
    <row r="41566" spans="4:5" x14ac:dyDescent="0.2">
      <c r="D41566" s="1"/>
      <c r="E41566" s="41"/>
    </row>
    <row r="41567" spans="4:5" x14ac:dyDescent="0.2">
      <c r="D41567" s="1"/>
      <c r="E41567" s="41"/>
    </row>
    <row r="41568" spans="4:5" x14ac:dyDescent="0.2">
      <c r="D41568" s="1"/>
      <c r="E41568" s="41"/>
    </row>
    <row r="41569" spans="4:5" x14ac:dyDescent="0.2">
      <c r="D41569" s="1"/>
      <c r="E41569" s="41"/>
    </row>
    <row r="41570" spans="4:5" x14ac:dyDescent="0.2">
      <c r="D41570" s="1"/>
      <c r="E41570" s="41"/>
    </row>
    <row r="41571" spans="4:5" x14ac:dyDescent="0.2">
      <c r="D41571" s="1"/>
      <c r="E41571" s="41"/>
    </row>
    <row r="41572" spans="4:5" x14ac:dyDescent="0.2">
      <c r="D41572" s="1"/>
      <c r="E41572" s="41"/>
    </row>
    <row r="41573" spans="4:5" x14ac:dyDescent="0.2">
      <c r="D41573" s="1"/>
      <c r="E41573" s="41"/>
    </row>
    <row r="41574" spans="4:5" x14ac:dyDescent="0.2">
      <c r="D41574" s="1"/>
      <c r="E41574" s="41"/>
    </row>
    <row r="41575" spans="4:5" x14ac:dyDescent="0.2">
      <c r="D41575" s="1"/>
      <c r="E41575" s="41"/>
    </row>
    <row r="41576" spans="4:5" x14ac:dyDescent="0.2">
      <c r="D41576" s="1"/>
      <c r="E41576" s="41"/>
    </row>
    <row r="41577" spans="4:5" x14ac:dyDescent="0.2">
      <c r="D41577" s="1"/>
      <c r="E41577" s="41"/>
    </row>
    <row r="41578" spans="4:5" x14ac:dyDescent="0.2">
      <c r="D41578" s="1"/>
      <c r="E41578" s="41"/>
    </row>
    <row r="41579" spans="4:5" x14ac:dyDescent="0.2">
      <c r="D41579" s="1"/>
      <c r="E41579" s="41"/>
    </row>
    <row r="41580" spans="4:5" x14ac:dyDescent="0.2">
      <c r="D41580" s="1"/>
      <c r="E41580" s="41"/>
    </row>
    <row r="41581" spans="4:5" x14ac:dyDescent="0.2">
      <c r="D41581" s="1"/>
      <c r="E41581" s="41"/>
    </row>
    <row r="41582" spans="4:5" x14ac:dyDescent="0.2">
      <c r="D41582" s="1"/>
      <c r="E41582" s="41"/>
    </row>
    <row r="41583" spans="4:5" x14ac:dyDescent="0.2">
      <c r="D41583" s="1"/>
      <c r="E41583" s="41"/>
    </row>
    <row r="41584" spans="4:5" x14ac:dyDescent="0.2">
      <c r="D41584" s="1"/>
      <c r="E41584" s="41"/>
    </row>
    <row r="41585" spans="4:5" x14ac:dyDescent="0.2">
      <c r="D41585" s="1"/>
      <c r="E41585" s="41"/>
    </row>
    <row r="41586" spans="4:5" x14ac:dyDescent="0.2">
      <c r="D41586" s="1"/>
      <c r="E41586" s="41"/>
    </row>
    <row r="41587" spans="4:5" x14ac:dyDescent="0.2">
      <c r="D41587" s="1"/>
      <c r="E41587" s="41"/>
    </row>
    <row r="41588" spans="4:5" x14ac:dyDescent="0.2">
      <c r="D41588" s="1"/>
      <c r="E41588" s="41"/>
    </row>
    <row r="41589" spans="4:5" x14ac:dyDescent="0.2">
      <c r="D41589" s="1"/>
      <c r="E41589" s="41"/>
    </row>
    <row r="41590" spans="4:5" x14ac:dyDescent="0.2">
      <c r="D41590" s="1"/>
      <c r="E41590" s="41"/>
    </row>
    <row r="41591" spans="4:5" x14ac:dyDescent="0.2">
      <c r="D41591" s="1"/>
      <c r="E41591" s="41"/>
    </row>
    <row r="41592" spans="4:5" x14ac:dyDescent="0.2">
      <c r="D41592" s="1"/>
      <c r="E41592" s="41"/>
    </row>
    <row r="41593" spans="4:5" x14ac:dyDescent="0.2">
      <c r="D41593" s="1"/>
      <c r="E41593" s="41"/>
    </row>
    <row r="41594" spans="4:5" x14ac:dyDescent="0.2">
      <c r="D41594" s="1"/>
      <c r="E41594" s="41"/>
    </row>
    <row r="41595" spans="4:5" x14ac:dyDescent="0.2">
      <c r="D41595" s="1"/>
      <c r="E41595" s="41"/>
    </row>
    <row r="41596" spans="4:5" x14ac:dyDescent="0.2">
      <c r="D41596" s="1"/>
      <c r="E41596" s="41"/>
    </row>
    <row r="41597" spans="4:5" x14ac:dyDescent="0.2">
      <c r="D41597" s="1"/>
      <c r="E41597" s="41"/>
    </row>
    <row r="41598" spans="4:5" x14ac:dyDescent="0.2">
      <c r="D41598" s="1"/>
      <c r="E41598" s="41"/>
    </row>
    <row r="41599" spans="4:5" x14ac:dyDescent="0.2">
      <c r="D41599" s="1"/>
      <c r="E41599" s="41"/>
    </row>
    <row r="41600" spans="4:5" x14ac:dyDescent="0.2">
      <c r="D41600" s="1"/>
      <c r="E41600" s="41"/>
    </row>
    <row r="41601" spans="4:5" x14ac:dyDescent="0.2">
      <c r="D41601" s="1"/>
      <c r="E41601" s="41"/>
    </row>
    <row r="41602" spans="4:5" x14ac:dyDescent="0.2">
      <c r="D41602" s="1"/>
      <c r="E41602" s="41"/>
    </row>
    <row r="41603" spans="4:5" x14ac:dyDescent="0.2">
      <c r="D41603" s="1"/>
      <c r="E41603" s="41"/>
    </row>
    <row r="41604" spans="4:5" x14ac:dyDescent="0.2">
      <c r="D41604" s="1"/>
      <c r="E41604" s="41"/>
    </row>
    <row r="41605" spans="4:5" x14ac:dyDescent="0.2">
      <c r="D41605" s="1"/>
      <c r="E41605" s="41"/>
    </row>
    <row r="41606" spans="4:5" x14ac:dyDescent="0.2">
      <c r="D41606" s="1"/>
      <c r="E41606" s="41"/>
    </row>
    <row r="41607" spans="4:5" x14ac:dyDescent="0.2">
      <c r="D41607" s="1"/>
      <c r="E41607" s="41"/>
    </row>
    <row r="41608" spans="4:5" x14ac:dyDescent="0.2">
      <c r="D41608" s="1"/>
      <c r="E41608" s="41"/>
    </row>
    <row r="41609" spans="4:5" x14ac:dyDescent="0.2">
      <c r="D41609" s="1"/>
      <c r="E41609" s="41"/>
    </row>
    <row r="41610" spans="4:5" x14ac:dyDescent="0.2">
      <c r="D41610" s="1"/>
      <c r="E41610" s="41"/>
    </row>
    <row r="41611" spans="4:5" x14ac:dyDescent="0.2">
      <c r="D41611" s="1"/>
      <c r="E41611" s="41"/>
    </row>
    <row r="41612" spans="4:5" x14ac:dyDescent="0.2">
      <c r="D41612" s="1"/>
      <c r="E41612" s="41"/>
    </row>
    <row r="41613" spans="4:5" x14ac:dyDescent="0.2">
      <c r="D41613" s="1"/>
      <c r="E41613" s="41"/>
    </row>
    <row r="41614" spans="4:5" x14ac:dyDescent="0.2">
      <c r="D41614" s="1"/>
      <c r="E41614" s="41"/>
    </row>
    <row r="41615" spans="4:5" x14ac:dyDescent="0.2">
      <c r="D41615" s="1"/>
      <c r="E41615" s="41"/>
    </row>
    <row r="41616" spans="4:5" x14ac:dyDescent="0.2">
      <c r="D41616" s="1"/>
      <c r="E41616" s="41"/>
    </row>
    <row r="41617" spans="4:5" x14ac:dyDescent="0.2">
      <c r="D41617" s="1"/>
      <c r="E41617" s="41"/>
    </row>
    <row r="41618" spans="4:5" x14ac:dyDescent="0.2">
      <c r="D41618" s="1"/>
      <c r="E41618" s="41"/>
    </row>
    <row r="41619" spans="4:5" x14ac:dyDescent="0.2">
      <c r="D41619" s="1"/>
      <c r="E41619" s="41"/>
    </row>
    <row r="41620" spans="4:5" x14ac:dyDescent="0.2">
      <c r="D41620" s="1"/>
      <c r="E41620" s="41"/>
    </row>
    <row r="41621" spans="4:5" x14ac:dyDescent="0.2">
      <c r="D41621" s="1"/>
      <c r="E41621" s="41"/>
    </row>
    <row r="41622" spans="4:5" x14ac:dyDescent="0.2">
      <c r="D41622" s="1"/>
      <c r="E41622" s="41"/>
    </row>
    <row r="41623" spans="4:5" x14ac:dyDescent="0.2">
      <c r="D41623" s="1"/>
      <c r="E41623" s="41"/>
    </row>
    <row r="41624" spans="4:5" x14ac:dyDescent="0.2">
      <c r="D41624" s="1"/>
      <c r="E41624" s="41"/>
    </row>
    <row r="41625" spans="4:5" x14ac:dyDescent="0.2">
      <c r="D41625" s="1"/>
      <c r="E41625" s="41"/>
    </row>
    <row r="41626" spans="4:5" x14ac:dyDescent="0.2">
      <c r="D41626" s="1"/>
      <c r="E41626" s="41"/>
    </row>
    <row r="41627" spans="4:5" x14ac:dyDescent="0.2">
      <c r="D41627" s="1"/>
      <c r="E41627" s="41"/>
    </row>
    <row r="41628" spans="4:5" x14ac:dyDescent="0.2">
      <c r="D41628" s="1"/>
      <c r="E41628" s="41"/>
    </row>
    <row r="41629" spans="4:5" x14ac:dyDescent="0.2">
      <c r="D41629" s="1"/>
      <c r="E41629" s="41"/>
    </row>
    <row r="41630" spans="4:5" x14ac:dyDescent="0.2">
      <c r="D41630" s="1"/>
      <c r="E41630" s="41"/>
    </row>
    <row r="41631" spans="4:5" x14ac:dyDescent="0.2">
      <c r="D41631" s="1"/>
      <c r="E41631" s="41"/>
    </row>
    <row r="41632" spans="4:5" x14ac:dyDescent="0.2">
      <c r="D41632" s="1"/>
      <c r="E41632" s="41"/>
    </row>
    <row r="41633" spans="4:5" x14ac:dyDescent="0.2">
      <c r="D41633" s="1"/>
      <c r="E41633" s="41"/>
    </row>
    <row r="41634" spans="4:5" x14ac:dyDescent="0.2">
      <c r="D41634" s="1"/>
      <c r="E41634" s="41"/>
    </row>
    <row r="41635" spans="4:5" x14ac:dyDescent="0.2">
      <c r="D41635" s="1"/>
      <c r="E41635" s="41"/>
    </row>
    <row r="41636" spans="4:5" x14ac:dyDescent="0.2">
      <c r="D41636" s="1"/>
      <c r="E41636" s="41"/>
    </row>
    <row r="41637" spans="4:5" x14ac:dyDescent="0.2">
      <c r="D41637" s="1"/>
      <c r="E41637" s="41"/>
    </row>
    <row r="41638" spans="4:5" x14ac:dyDescent="0.2">
      <c r="D41638" s="1"/>
      <c r="E41638" s="41"/>
    </row>
    <row r="41639" spans="4:5" x14ac:dyDescent="0.2">
      <c r="D41639" s="1"/>
      <c r="E41639" s="41"/>
    </row>
    <row r="41640" spans="4:5" x14ac:dyDescent="0.2">
      <c r="D41640" s="1"/>
      <c r="E41640" s="41"/>
    </row>
    <row r="41641" spans="4:5" x14ac:dyDescent="0.2">
      <c r="D41641" s="1"/>
      <c r="E41641" s="41"/>
    </row>
    <row r="41642" spans="4:5" x14ac:dyDescent="0.2">
      <c r="D41642" s="1"/>
      <c r="E41642" s="41"/>
    </row>
    <row r="41643" spans="4:5" x14ac:dyDescent="0.2">
      <c r="D41643" s="1"/>
      <c r="E41643" s="41"/>
    </row>
    <row r="41644" spans="4:5" x14ac:dyDescent="0.2">
      <c r="D41644" s="1"/>
      <c r="E41644" s="41"/>
    </row>
    <row r="41645" spans="4:5" x14ac:dyDescent="0.2">
      <c r="D41645" s="1"/>
      <c r="E41645" s="41"/>
    </row>
    <row r="41646" spans="4:5" x14ac:dyDescent="0.2">
      <c r="D41646" s="1"/>
      <c r="E41646" s="41"/>
    </row>
    <row r="41647" spans="4:5" x14ac:dyDescent="0.2">
      <c r="D41647" s="1"/>
      <c r="E41647" s="41"/>
    </row>
    <row r="41648" spans="4:5" x14ac:dyDescent="0.2">
      <c r="D41648" s="1"/>
      <c r="E41648" s="41"/>
    </row>
    <row r="41649" spans="4:5" x14ac:dyDescent="0.2">
      <c r="D41649" s="1"/>
      <c r="E41649" s="41"/>
    </row>
    <row r="41650" spans="4:5" x14ac:dyDescent="0.2">
      <c r="D41650" s="1"/>
      <c r="E41650" s="41"/>
    </row>
    <row r="41651" spans="4:5" x14ac:dyDescent="0.2">
      <c r="D41651" s="1"/>
      <c r="E41651" s="41"/>
    </row>
    <row r="41652" spans="4:5" x14ac:dyDescent="0.2">
      <c r="D41652" s="1"/>
      <c r="E41652" s="41"/>
    </row>
    <row r="41653" spans="4:5" x14ac:dyDescent="0.2">
      <c r="D41653" s="1"/>
      <c r="E41653" s="41"/>
    </row>
    <row r="41654" spans="4:5" x14ac:dyDescent="0.2">
      <c r="D41654" s="1"/>
      <c r="E41654" s="41"/>
    </row>
    <row r="41655" spans="4:5" x14ac:dyDescent="0.2">
      <c r="D41655" s="1"/>
      <c r="E41655" s="41"/>
    </row>
    <row r="41656" spans="4:5" x14ac:dyDescent="0.2">
      <c r="D41656" s="1"/>
      <c r="E41656" s="41"/>
    </row>
    <row r="41657" spans="4:5" x14ac:dyDescent="0.2">
      <c r="D41657" s="1"/>
      <c r="E41657" s="41"/>
    </row>
    <row r="41658" spans="4:5" x14ac:dyDescent="0.2">
      <c r="D41658" s="1"/>
      <c r="E41658" s="41"/>
    </row>
    <row r="41659" spans="4:5" x14ac:dyDescent="0.2">
      <c r="D41659" s="1"/>
      <c r="E41659" s="41"/>
    </row>
    <row r="41660" spans="4:5" x14ac:dyDescent="0.2">
      <c r="D41660" s="1"/>
      <c r="E41660" s="41"/>
    </row>
    <row r="41661" spans="4:5" x14ac:dyDescent="0.2">
      <c r="D41661" s="1"/>
      <c r="E41661" s="41"/>
    </row>
    <row r="41662" spans="4:5" x14ac:dyDescent="0.2">
      <c r="D41662" s="1"/>
      <c r="E41662" s="41"/>
    </row>
    <row r="41663" spans="4:5" x14ac:dyDescent="0.2">
      <c r="D41663" s="1"/>
      <c r="E41663" s="41"/>
    </row>
    <row r="41664" spans="4:5" x14ac:dyDescent="0.2">
      <c r="D41664" s="1"/>
      <c r="E41664" s="41"/>
    </row>
    <row r="41665" spans="4:5" x14ac:dyDescent="0.2">
      <c r="D41665" s="1"/>
      <c r="E41665" s="41"/>
    </row>
    <row r="41666" spans="4:5" x14ac:dyDescent="0.2">
      <c r="D41666" s="1"/>
      <c r="E41666" s="41"/>
    </row>
    <row r="41667" spans="4:5" x14ac:dyDescent="0.2">
      <c r="D41667" s="1"/>
      <c r="E41667" s="41"/>
    </row>
    <row r="41668" spans="4:5" x14ac:dyDescent="0.2">
      <c r="D41668" s="1"/>
      <c r="E41668" s="41"/>
    </row>
    <row r="41669" spans="4:5" x14ac:dyDescent="0.2">
      <c r="D41669" s="1"/>
      <c r="E41669" s="41"/>
    </row>
    <row r="41670" spans="4:5" x14ac:dyDescent="0.2">
      <c r="D41670" s="1"/>
      <c r="E41670" s="41"/>
    </row>
    <row r="41671" spans="4:5" x14ac:dyDescent="0.2">
      <c r="D41671" s="1"/>
      <c r="E41671" s="41"/>
    </row>
    <row r="41672" spans="4:5" x14ac:dyDescent="0.2">
      <c r="D41672" s="1"/>
      <c r="E41672" s="41"/>
    </row>
    <row r="41673" spans="4:5" x14ac:dyDescent="0.2">
      <c r="D41673" s="1"/>
      <c r="E41673" s="41"/>
    </row>
    <row r="41674" spans="4:5" x14ac:dyDescent="0.2">
      <c r="D41674" s="1"/>
      <c r="E41674" s="41"/>
    </row>
    <row r="41675" spans="4:5" x14ac:dyDescent="0.2">
      <c r="D41675" s="1"/>
      <c r="E41675" s="41"/>
    </row>
    <row r="41676" spans="4:5" x14ac:dyDescent="0.2">
      <c r="D41676" s="1"/>
      <c r="E41676" s="41"/>
    </row>
    <row r="41677" spans="4:5" x14ac:dyDescent="0.2">
      <c r="D41677" s="1"/>
      <c r="E41677" s="41"/>
    </row>
    <row r="41678" spans="4:5" x14ac:dyDescent="0.2">
      <c r="D41678" s="1"/>
      <c r="E41678" s="41"/>
    </row>
    <row r="41679" spans="4:5" x14ac:dyDescent="0.2">
      <c r="D41679" s="1"/>
      <c r="E41679" s="41"/>
    </row>
    <row r="41680" spans="4:5" x14ac:dyDescent="0.2">
      <c r="D41680" s="1"/>
      <c r="E41680" s="41"/>
    </row>
    <row r="41681" spans="4:5" x14ac:dyDescent="0.2">
      <c r="D41681" s="1"/>
      <c r="E41681" s="41"/>
    </row>
    <row r="41682" spans="4:5" x14ac:dyDescent="0.2">
      <c r="D41682" s="1"/>
      <c r="E41682" s="41"/>
    </row>
    <row r="41683" spans="4:5" x14ac:dyDescent="0.2">
      <c r="D41683" s="1"/>
      <c r="E41683" s="41"/>
    </row>
    <row r="41684" spans="4:5" x14ac:dyDescent="0.2">
      <c r="D41684" s="1"/>
      <c r="E41684" s="41"/>
    </row>
    <row r="41685" spans="4:5" x14ac:dyDescent="0.2">
      <c r="D41685" s="1"/>
      <c r="E41685" s="41"/>
    </row>
    <row r="41686" spans="4:5" x14ac:dyDescent="0.2">
      <c r="D41686" s="1"/>
      <c r="E41686" s="41"/>
    </row>
    <row r="41687" spans="4:5" x14ac:dyDescent="0.2">
      <c r="D41687" s="1"/>
      <c r="E41687" s="41"/>
    </row>
    <row r="41688" spans="4:5" x14ac:dyDescent="0.2">
      <c r="D41688" s="1"/>
      <c r="E41688" s="41"/>
    </row>
    <row r="41689" spans="4:5" x14ac:dyDescent="0.2">
      <c r="D41689" s="1"/>
      <c r="E41689" s="41"/>
    </row>
    <row r="41690" spans="4:5" x14ac:dyDescent="0.2">
      <c r="D41690" s="1"/>
      <c r="E41690" s="41"/>
    </row>
    <row r="41691" spans="4:5" x14ac:dyDescent="0.2">
      <c r="D41691" s="1"/>
      <c r="E41691" s="41"/>
    </row>
    <row r="41692" spans="4:5" x14ac:dyDescent="0.2">
      <c r="D41692" s="1"/>
      <c r="E41692" s="41"/>
    </row>
    <row r="41693" spans="4:5" x14ac:dyDescent="0.2">
      <c r="D41693" s="1"/>
      <c r="E41693" s="41"/>
    </row>
    <row r="41694" spans="4:5" x14ac:dyDescent="0.2">
      <c r="D41694" s="1"/>
      <c r="E41694" s="41"/>
    </row>
    <row r="41695" spans="4:5" x14ac:dyDescent="0.2">
      <c r="D41695" s="1"/>
      <c r="E41695" s="41"/>
    </row>
    <row r="41696" spans="4:5" x14ac:dyDescent="0.2">
      <c r="D41696" s="1"/>
      <c r="E41696" s="41"/>
    </row>
    <row r="41697" spans="4:5" x14ac:dyDescent="0.2">
      <c r="D41697" s="1"/>
      <c r="E41697" s="41"/>
    </row>
    <row r="41698" spans="4:5" x14ac:dyDescent="0.2">
      <c r="D41698" s="1"/>
      <c r="E41698" s="41"/>
    </row>
    <row r="41699" spans="4:5" x14ac:dyDescent="0.2">
      <c r="D41699" s="1"/>
      <c r="E41699" s="41"/>
    </row>
    <row r="41700" spans="4:5" x14ac:dyDescent="0.2">
      <c r="D41700" s="1"/>
      <c r="E41700" s="41"/>
    </row>
    <row r="41701" spans="4:5" x14ac:dyDescent="0.2">
      <c r="D41701" s="1"/>
      <c r="E41701" s="41"/>
    </row>
    <row r="41702" spans="4:5" x14ac:dyDescent="0.2">
      <c r="D41702" s="1"/>
      <c r="E41702" s="41"/>
    </row>
    <row r="41703" spans="4:5" x14ac:dyDescent="0.2">
      <c r="D41703" s="1"/>
      <c r="E41703" s="41"/>
    </row>
    <row r="41704" spans="4:5" x14ac:dyDescent="0.2">
      <c r="D41704" s="1"/>
      <c r="E41704" s="41"/>
    </row>
    <row r="41705" spans="4:5" x14ac:dyDescent="0.2">
      <c r="D41705" s="1"/>
      <c r="E41705" s="41"/>
    </row>
    <row r="41706" spans="4:5" x14ac:dyDescent="0.2">
      <c r="D41706" s="1"/>
      <c r="E41706" s="41"/>
    </row>
    <row r="41707" spans="4:5" x14ac:dyDescent="0.2">
      <c r="D41707" s="1"/>
      <c r="E41707" s="41"/>
    </row>
    <row r="41708" spans="4:5" x14ac:dyDescent="0.2">
      <c r="D41708" s="1"/>
      <c r="E41708" s="41"/>
    </row>
    <row r="41709" spans="4:5" x14ac:dyDescent="0.2">
      <c r="D41709" s="1"/>
      <c r="E41709" s="41"/>
    </row>
    <row r="41710" spans="4:5" x14ac:dyDescent="0.2">
      <c r="D41710" s="1"/>
      <c r="E41710" s="41"/>
    </row>
    <row r="41711" spans="4:5" x14ac:dyDescent="0.2">
      <c r="D41711" s="1"/>
      <c r="E41711" s="41"/>
    </row>
    <row r="41712" spans="4:5" x14ac:dyDescent="0.2">
      <c r="D41712" s="1"/>
      <c r="E41712" s="41"/>
    </row>
    <row r="41713" spans="4:5" x14ac:dyDescent="0.2">
      <c r="D41713" s="1"/>
      <c r="E41713" s="41"/>
    </row>
    <row r="41714" spans="4:5" x14ac:dyDescent="0.2">
      <c r="D41714" s="1"/>
      <c r="E41714" s="41"/>
    </row>
    <row r="41715" spans="4:5" x14ac:dyDescent="0.2">
      <c r="D41715" s="1"/>
      <c r="E41715" s="41"/>
    </row>
    <row r="41716" spans="4:5" x14ac:dyDescent="0.2">
      <c r="D41716" s="1"/>
      <c r="E41716" s="41"/>
    </row>
    <row r="41717" spans="4:5" x14ac:dyDescent="0.2">
      <c r="D41717" s="1"/>
      <c r="E41717" s="41"/>
    </row>
    <row r="41718" spans="4:5" x14ac:dyDescent="0.2">
      <c r="D41718" s="1"/>
      <c r="E41718" s="41"/>
    </row>
    <row r="41719" spans="4:5" x14ac:dyDescent="0.2">
      <c r="D41719" s="1"/>
      <c r="E41719" s="41"/>
    </row>
    <row r="41720" spans="4:5" x14ac:dyDescent="0.2">
      <c r="D41720" s="1"/>
      <c r="E41720" s="41"/>
    </row>
    <row r="41721" spans="4:5" x14ac:dyDescent="0.2">
      <c r="D41721" s="1"/>
      <c r="E41721" s="41"/>
    </row>
    <row r="41722" spans="4:5" x14ac:dyDescent="0.2">
      <c r="D41722" s="1"/>
      <c r="E41722" s="41"/>
    </row>
    <row r="41723" spans="4:5" x14ac:dyDescent="0.2">
      <c r="D41723" s="1"/>
      <c r="E41723" s="41"/>
    </row>
    <row r="41724" spans="4:5" x14ac:dyDescent="0.2">
      <c r="D41724" s="1"/>
      <c r="E41724" s="41"/>
    </row>
    <row r="41725" spans="4:5" x14ac:dyDescent="0.2">
      <c r="D41725" s="1"/>
      <c r="E41725" s="41"/>
    </row>
    <row r="41726" spans="4:5" x14ac:dyDescent="0.2">
      <c r="D41726" s="1"/>
      <c r="E41726" s="41"/>
    </row>
    <row r="41727" spans="4:5" x14ac:dyDescent="0.2">
      <c r="D41727" s="1"/>
      <c r="E41727" s="41"/>
    </row>
    <row r="41728" spans="4:5" x14ac:dyDescent="0.2">
      <c r="D41728" s="1"/>
      <c r="E41728" s="41"/>
    </row>
    <row r="41729" spans="4:5" x14ac:dyDescent="0.2">
      <c r="D41729" s="1"/>
      <c r="E41729" s="41"/>
    </row>
    <row r="41730" spans="4:5" x14ac:dyDescent="0.2">
      <c r="D41730" s="1"/>
      <c r="E41730" s="41"/>
    </row>
    <row r="41731" spans="4:5" x14ac:dyDescent="0.2">
      <c r="D41731" s="1"/>
      <c r="E41731" s="41"/>
    </row>
    <row r="41732" spans="4:5" x14ac:dyDescent="0.2">
      <c r="D41732" s="1"/>
      <c r="E41732" s="41"/>
    </row>
    <row r="41733" spans="4:5" x14ac:dyDescent="0.2">
      <c r="D41733" s="1"/>
      <c r="E41733" s="41"/>
    </row>
    <row r="41734" spans="4:5" x14ac:dyDescent="0.2">
      <c r="D41734" s="1"/>
      <c r="E41734" s="41"/>
    </row>
    <row r="41735" spans="4:5" x14ac:dyDescent="0.2">
      <c r="D41735" s="1"/>
      <c r="E41735" s="41"/>
    </row>
    <row r="41736" spans="4:5" x14ac:dyDescent="0.2">
      <c r="D41736" s="1"/>
      <c r="E41736" s="41"/>
    </row>
    <row r="41737" spans="4:5" x14ac:dyDescent="0.2">
      <c r="D41737" s="1"/>
      <c r="E41737" s="41"/>
    </row>
    <row r="41738" spans="4:5" x14ac:dyDescent="0.2">
      <c r="D41738" s="1"/>
      <c r="E41738" s="41"/>
    </row>
    <row r="41739" spans="4:5" x14ac:dyDescent="0.2">
      <c r="D41739" s="1"/>
      <c r="E41739" s="41"/>
    </row>
    <row r="41740" spans="4:5" x14ac:dyDescent="0.2">
      <c r="D41740" s="1"/>
      <c r="E41740" s="41"/>
    </row>
    <row r="41741" spans="4:5" x14ac:dyDescent="0.2">
      <c r="D41741" s="1"/>
      <c r="E41741" s="41"/>
    </row>
    <row r="41742" spans="4:5" x14ac:dyDescent="0.2">
      <c r="D41742" s="1"/>
      <c r="E41742" s="41"/>
    </row>
    <row r="41743" spans="4:5" x14ac:dyDescent="0.2">
      <c r="D41743" s="1"/>
      <c r="E41743" s="41"/>
    </row>
    <row r="41744" spans="4:5" x14ac:dyDescent="0.2">
      <c r="D41744" s="1"/>
      <c r="E41744" s="41"/>
    </row>
    <row r="41745" spans="4:5" x14ac:dyDescent="0.2">
      <c r="D41745" s="1"/>
      <c r="E41745" s="41"/>
    </row>
    <row r="41746" spans="4:5" x14ac:dyDescent="0.2">
      <c r="D41746" s="1"/>
      <c r="E41746" s="41"/>
    </row>
    <row r="41747" spans="4:5" x14ac:dyDescent="0.2">
      <c r="D41747" s="1"/>
      <c r="E41747" s="41"/>
    </row>
    <row r="41748" spans="4:5" x14ac:dyDescent="0.2">
      <c r="D41748" s="1"/>
      <c r="E41748" s="41"/>
    </row>
    <row r="41749" spans="4:5" x14ac:dyDescent="0.2">
      <c r="D41749" s="1"/>
      <c r="E41749" s="41"/>
    </row>
    <row r="41750" spans="4:5" x14ac:dyDescent="0.2">
      <c r="D41750" s="1"/>
      <c r="E41750" s="41"/>
    </row>
    <row r="41751" spans="4:5" x14ac:dyDescent="0.2">
      <c r="D41751" s="1"/>
      <c r="E41751" s="41"/>
    </row>
    <row r="41752" spans="4:5" x14ac:dyDescent="0.2">
      <c r="D41752" s="1"/>
      <c r="E41752" s="41"/>
    </row>
    <row r="41753" spans="4:5" x14ac:dyDescent="0.2">
      <c r="D41753" s="1"/>
      <c r="E41753" s="41"/>
    </row>
    <row r="41754" spans="4:5" x14ac:dyDescent="0.2">
      <c r="D41754" s="1"/>
      <c r="E41754" s="41"/>
    </row>
    <row r="41755" spans="4:5" x14ac:dyDescent="0.2">
      <c r="D41755" s="1"/>
      <c r="E41755" s="41"/>
    </row>
    <row r="41756" spans="4:5" x14ac:dyDescent="0.2">
      <c r="D41756" s="1"/>
      <c r="E41756" s="41"/>
    </row>
    <row r="41757" spans="4:5" x14ac:dyDescent="0.2">
      <c r="D41757" s="1"/>
      <c r="E41757" s="41"/>
    </row>
    <row r="41758" spans="4:5" x14ac:dyDescent="0.2">
      <c r="D41758" s="1"/>
      <c r="E41758" s="41"/>
    </row>
    <row r="41759" spans="4:5" x14ac:dyDescent="0.2">
      <c r="D41759" s="1"/>
      <c r="E41759" s="41"/>
    </row>
    <row r="41760" spans="4:5" x14ac:dyDescent="0.2">
      <c r="D41760" s="1"/>
      <c r="E41760" s="41"/>
    </row>
    <row r="41761" spans="4:5" x14ac:dyDescent="0.2">
      <c r="D41761" s="1"/>
      <c r="E41761" s="41"/>
    </row>
    <row r="41762" spans="4:5" x14ac:dyDescent="0.2">
      <c r="D41762" s="1"/>
      <c r="E41762" s="41"/>
    </row>
    <row r="41763" spans="4:5" x14ac:dyDescent="0.2">
      <c r="D41763" s="1"/>
      <c r="E41763" s="41"/>
    </row>
    <row r="41764" spans="4:5" x14ac:dyDescent="0.2">
      <c r="D41764" s="1"/>
      <c r="E41764" s="41"/>
    </row>
    <row r="41765" spans="4:5" x14ac:dyDescent="0.2">
      <c r="D41765" s="1"/>
      <c r="E41765" s="41"/>
    </row>
    <row r="41766" spans="4:5" x14ac:dyDescent="0.2">
      <c r="D41766" s="1"/>
      <c r="E41766" s="41"/>
    </row>
    <row r="41767" spans="4:5" x14ac:dyDescent="0.2">
      <c r="D41767" s="1"/>
      <c r="E41767" s="41"/>
    </row>
    <row r="41768" spans="4:5" x14ac:dyDescent="0.2">
      <c r="D41768" s="1"/>
      <c r="E41768" s="41"/>
    </row>
    <row r="41769" spans="4:5" x14ac:dyDescent="0.2">
      <c r="D41769" s="1"/>
      <c r="E41769" s="41"/>
    </row>
    <row r="41770" spans="4:5" x14ac:dyDescent="0.2">
      <c r="D41770" s="1"/>
      <c r="E41770" s="41"/>
    </row>
    <row r="41771" spans="4:5" x14ac:dyDescent="0.2">
      <c r="D41771" s="1"/>
      <c r="E41771" s="41"/>
    </row>
    <row r="41772" spans="4:5" x14ac:dyDescent="0.2">
      <c r="D41772" s="1"/>
      <c r="E41772" s="41"/>
    </row>
    <row r="41773" spans="4:5" x14ac:dyDescent="0.2">
      <c r="D41773" s="1"/>
      <c r="E41773" s="41"/>
    </row>
    <row r="41774" spans="4:5" x14ac:dyDescent="0.2">
      <c r="D41774" s="1"/>
      <c r="E41774" s="41"/>
    </row>
    <row r="41775" spans="4:5" x14ac:dyDescent="0.2">
      <c r="D41775" s="1"/>
      <c r="E41775" s="41"/>
    </row>
    <row r="41776" spans="4:5" x14ac:dyDescent="0.2">
      <c r="D41776" s="1"/>
      <c r="E41776" s="41"/>
    </row>
    <row r="41777" spans="4:5" x14ac:dyDescent="0.2">
      <c r="D41777" s="1"/>
      <c r="E41777" s="41"/>
    </row>
    <row r="41778" spans="4:5" x14ac:dyDescent="0.2">
      <c r="D41778" s="1"/>
      <c r="E41778" s="41"/>
    </row>
    <row r="41779" spans="4:5" x14ac:dyDescent="0.2">
      <c r="D41779" s="1"/>
      <c r="E41779" s="41"/>
    </row>
    <row r="41780" spans="4:5" x14ac:dyDescent="0.2">
      <c r="D41780" s="1"/>
      <c r="E41780" s="41"/>
    </row>
    <row r="41781" spans="4:5" x14ac:dyDescent="0.2">
      <c r="D41781" s="1"/>
      <c r="E41781" s="41"/>
    </row>
    <row r="41782" spans="4:5" x14ac:dyDescent="0.2">
      <c r="D41782" s="1"/>
      <c r="E41782" s="41"/>
    </row>
    <row r="41783" spans="4:5" x14ac:dyDescent="0.2">
      <c r="D41783" s="1"/>
      <c r="E41783" s="41"/>
    </row>
    <row r="41784" spans="4:5" x14ac:dyDescent="0.2">
      <c r="D41784" s="1"/>
      <c r="E41784" s="41"/>
    </row>
    <row r="41785" spans="4:5" x14ac:dyDescent="0.2">
      <c r="D41785" s="1"/>
      <c r="E41785" s="41"/>
    </row>
    <row r="41786" spans="4:5" x14ac:dyDescent="0.2">
      <c r="D41786" s="1"/>
      <c r="E41786" s="41"/>
    </row>
    <row r="41787" spans="4:5" x14ac:dyDescent="0.2">
      <c r="D41787" s="1"/>
      <c r="E41787" s="41"/>
    </row>
    <row r="41788" spans="4:5" x14ac:dyDescent="0.2">
      <c r="D41788" s="1"/>
      <c r="E41788" s="41"/>
    </row>
    <row r="41789" spans="4:5" x14ac:dyDescent="0.2">
      <c r="D41789" s="1"/>
      <c r="E41789" s="41"/>
    </row>
    <row r="41790" spans="4:5" x14ac:dyDescent="0.2">
      <c r="D41790" s="1"/>
      <c r="E41790" s="41"/>
    </row>
    <row r="41791" spans="4:5" x14ac:dyDescent="0.2">
      <c r="D41791" s="1"/>
      <c r="E41791" s="41"/>
    </row>
    <row r="41792" spans="4:5" x14ac:dyDescent="0.2">
      <c r="D41792" s="1"/>
      <c r="E41792" s="41"/>
    </row>
    <row r="41793" spans="4:5" x14ac:dyDescent="0.2">
      <c r="D41793" s="1"/>
      <c r="E41793" s="41"/>
    </row>
    <row r="41794" spans="4:5" x14ac:dyDescent="0.2">
      <c r="D41794" s="1"/>
      <c r="E41794" s="41"/>
    </row>
    <row r="41795" spans="4:5" x14ac:dyDescent="0.2">
      <c r="D41795" s="1"/>
      <c r="E41795" s="41"/>
    </row>
    <row r="41796" spans="4:5" x14ac:dyDescent="0.2">
      <c r="D41796" s="1"/>
      <c r="E41796" s="41"/>
    </row>
    <row r="41797" spans="4:5" x14ac:dyDescent="0.2">
      <c r="D41797" s="1"/>
      <c r="E41797" s="41"/>
    </row>
    <row r="41798" spans="4:5" x14ac:dyDescent="0.2">
      <c r="D41798" s="1"/>
      <c r="E41798" s="41"/>
    </row>
    <row r="41799" spans="4:5" x14ac:dyDescent="0.2">
      <c r="D41799" s="1"/>
      <c r="E41799" s="41"/>
    </row>
    <row r="41800" spans="4:5" x14ac:dyDescent="0.2">
      <c r="D41800" s="1"/>
      <c r="E41800" s="41"/>
    </row>
    <row r="41801" spans="4:5" x14ac:dyDescent="0.2">
      <c r="D41801" s="1"/>
      <c r="E41801" s="41"/>
    </row>
    <row r="41802" spans="4:5" x14ac:dyDescent="0.2">
      <c r="D41802" s="1"/>
      <c r="E41802" s="41"/>
    </row>
    <row r="41803" spans="4:5" x14ac:dyDescent="0.2">
      <c r="D41803" s="1"/>
      <c r="E41803" s="41"/>
    </row>
    <row r="41804" spans="4:5" x14ac:dyDescent="0.2">
      <c r="D41804" s="1"/>
      <c r="E41804" s="41"/>
    </row>
    <row r="41805" spans="4:5" x14ac:dyDescent="0.2">
      <c r="D41805" s="1"/>
      <c r="E41805" s="41"/>
    </row>
    <row r="41806" spans="4:5" x14ac:dyDescent="0.2">
      <c r="D41806" s="1"/>
      <c r="E41806" s="41"/>
    </row>
    <row r="41807" spans="4:5" x14ac:dyDescent="0.2">
      <c r="D41807" s="1"/>
      <c r="E41807" s="41"/>
    </row>
    <row r="41808" spans="4:5" x14ac:dyDescent="0.2">
      <c r="D41808" s="1"/>
      <c r="E41808" s="41"/>
    </row>
    <row r="41809" spans="4:5" x14ac:dyDescent="0.2">
      <c r="D41809" s="1"/>
      <c r="E41809" s="41"/>
    </row>
    <row r="41810" spans="4:5" x14ac:dyDescent="0.2">
      <c r="D41810" s="1"/>
      <c r="E41810" s="41"/>
    </row>
    <row r="41811" spans="4:5" x14ac:dyDescent="0.2">
      <c r="D41811" s="1"/>
      <c r="E41811" s="41"/>
    </row>
    <row r="41812" spans="4:5" x14ac:dyDescent="0.2">
      <c r="D41812" s="1"/>
      <c r="E41812" s="41"/>
    </row>
    <row r="41813" spans="4:5" x14ac:dyDescent="0.2">
      <c r="D41813" s="1"/>
      <c r="E41813" s="41"/>
    </row>
    <row r="41814" spans="4:5" x14ac:dyDescent="0.2">
      <c r="D41814" s="1"/>
      <c r="E41814" s="41"/>
    </row>
    <row r="41815" spans="4:5" x14ac:dyDescent="0.2">
      <c r="D41815" s="1"/>
      <c r="E41815" s="41"/>
    </row>
    <row r="41816" spans="4:5" x14ac:dyDescent="0.2">
      <c r="D41816" s="1"/>
      <c r="E41816" s="41"/>
    </row>
    <row r="41817" spans="4:5" x14ac:dyDescent="0.2">
      <c r="D41817" s="1"/>
      <c r="E41817" s="41"/>
    </row>
    <row r="41818" spans="4:5" x14ac:dyDescent="0.2">
      <c r="D41818" s="1"/>
      <c r="E41818" s="41"/>
    </row>
    <row r="41819" spans="4:5" x14ac:dyDescent="0.2">
      <c r="D41819" s="1"/>
      <c r="E41819" s="41"/>
    </row>
    <row r="41820" spans="4:5" x14ac:dyDescent="0.2">
      <c r="D41820" s="1"/>
      <c r="E41820" s="41"/>
    </row>
    <row r="41821" spans="4:5" x14ac:dyDescent="0.2">
      <c r="D41821" s="1"/>
      <c r="E41821" s="41"/>
    </row>
    <row r="41822" spans="4:5" x14ac:dyDescent="0.2">
      <c r="D41822" s="1"/>
      <c r="E41822" s="41"/>
    </row>
    <row r="41823" spans="4:5" x14ac:dyDescent="0.2">
      <c r="D41823" s="1"/>
      <c r="E41823" s="41"/>
    </row>
    <row r="41824" spans="4:5" x14ac:dyDescent="0.2">
      <c r="D41824" s="1"/>
      <c r="E41824" s="41"/>
    </row>
    <row r="41825" spans="4:5" x14ac:dyDescent="0.2">
      <c r="D41825" s="1"/>
      <c r="E41825" s="41"/>
    </row>
    <row r="41826" spans="4:5" x14ac:dyDescent="0.2">
      <c r="D41826" s="1"/>
      <c r="E41826" s="41"/>
    </row>
    <row r="41827" spans="4:5" x14ac:dyDescent="0.2">
      <c r="D41827" s="1"/>
      <c r="E41827" s="41"/>
    </row>
    <row r="41828" spans="4:5" x14ac:dyDescent="0.2">
      <c r="D41828" s="1"/>
      <c r="E41828" s="41"/>
    </row>
    <row r="41829" spans="4:5" x14ac:dyDescent="0.2">
      <c r="D41829" s="1"/>
      <c r="E41829" s="41"/>
    </row>
    <row r="41830" spans="4:5" x14ac:dyDescent="0.2">
      <c r="D41830" s="1"/>
      <c r="E41830" s="41"/>
    </row>
    <row r="41831" spans="4:5" x14ac:dyDescent="0.2">
      <c r="D41831" s="1"/>
      <c r="E41831" s="41"/>
    </row>
    <row r="41832" spans="4:5" x14ac:dyDescent="0.2">
      <c r="D41832" s="1"/>
      <c r="E41832" s="41"/>
    </row>
    <row r="41833" spans="4:5" x14ac:dyDescent="0.2">
      <c r="D41833" s="1"/>
      <c r="E41833" s="41"/>
    </row>
    <row r="41834" spans="4:5" x14ac:dyDescent="0.2">
      <c r="D41834" s="1"/>
      <c r="E41834" s="41"/>
    </row>
    <row r="41835" spans="4:5" x14ac:dyDescent="0.2">
      <c r="D41835" s="1"/>
      <c r="E41835" s="41"/>
    </row>
    <row r="41836" spans="4:5" x14ac:dyDescent="0.2">
      <c r="D41836" s="1"/>
      <c r="E41836" s="41"/>
    </row>
    <row r="41837" spans="4:5" x14ac:dyDescent="0.2">
      <c r="D41837" s="1"/>
      <c r="E41837" s="41"/>
    </row>
    <row r="41838" spans="4:5" x14ac:dyDescent="0.2">
      <c r="D41838" s="1"/>
      <c r="E41838" s="41"/>
    </row>
    <row r="41839" spans="4:5" x14ac:dyDescent="0.2">
      <c r="D41839" s="1"/>
      <c r="E41839" s="41"/>
    </row>
    <row r="41840" spans="4:5" x14ac:dyDescent="0.2">
      <c r="D41840" s="1"/>
      <c r="E41840" s="41"/>
    </row>
    <row r="41841" spans="4:5" x14ac:dyDescent="0.2">
      <c r="D41841" s="1"/>
      <c r="E41841" s="41"/>
    </row>
    <row r="41842" spans="4:5" x14ac:dyDescent="0.2">
      <c r="D41842" s="1"/>
      <c r="E41842" s="41"/>
    </row>
    <row r="41843" spans="4:5" x14ac:dyDescent="0.2">
      <c r="D41843" s="1"/>
      <c r="E41843" s="41"/>
    </row>
    <row r="41844" spans="4:5" x14ac:dyDescent="0.2">
      <c r="D41844" s="1"/>
      <c r="E41844" s="41"/>
    </row>
    <row r="41845" spans="4:5" x14ac:dyDescent="0.2">
      <c r="D41845" s="1"/>
      <c r="E41845" s="41"/>
    </row>
    <row r="41846" spans="4:5" x14ac:dyDescent="0.2">
      <c r="D41846" s="1"/>
      <c r="E41846" s="41"/>
    </row>
    <row r="41847" spans="4:5" x14ac:dyDescent="0.2">
      <c r="D41847" s="1"/>
      <c r="E41847" s="41"/>
    </row>
    <row r="41848" spans="4:5" x14ac:dyDescent="0.2">
      <c r="D41848" s="1"/>
      <c r="E41848" s="41"/>
    </row>
    <row r="41849" spans="4:5" x14ac:dyDescent="0.2">
      <c r="D41849" s="1"/>
      <c r="E41849" s="41"/>
    </row>
    <row r="41850" spans="4:5" x14ac:dyDescent="0.2">
      <c r="D41850" s="1"/>
      <c r="E41850" s="41"/>
    </row>
    <row r="41851" spans="4:5" x14ac:dyDescent="0.2">
      <c r="D41851" s="1"/>
      <c r="E41851" s="41"/>
    </row>
    <row r="41852" spans="4:5" x14ac:dyDescent="0.2">
      <c r="D41852" s="1"/>
      <c r="E41852" s="41"/>
    </row>
    <row r="41853" spans="4:5" x14ac:dyDescent="0.2">
      <c r="D41853" s="1"/>
      <c r="E41853" s="41"/>
    </row>
    <row r="41854" spans="4:5" x14ac:dyDescent="0.2">
      <c r="D41854" s="1"/>
      <c r="E41854" s="41"/>
    </row>
    <row r="41855" spans="4:5" x14ac:dyDescent="0.2">
      <c r="D41855" s="1"/>
      <c r="E41855" s="41"/>
    </row>
    <row r="41856" spans="4:5" x14ac:dyDescent="0.2">
      <c r="D41856" s="1"/>
      <c r="E41856" s="41"/>
    </row>
    <row r="41857" spans="4:5" x14ac:dyDescent="0.2">
      <c r="D41857" s="1"/>
      <c r="E41857" s="41"/>
    </row>
    <row r="41858" spans="4:5" x14ac:dyDescent="0.2">
      <c r="D41858" s="1"/>
      <c r="E41858" s="41"/>
    </row>
    <row r="41859" spans="4:5" x14ac:dyDescent="0.2">
      <c r="D41859" s="1"/>
      <c r="E41859" s="41"/>
    </row>
    <row r="41860" spans="4:5" x14ac:dyDescent="0.2">
      <c r="D41860" s="1"/>
      <c r="E41860" s="41"/>
    </row>
    <row r="41861" spans="4:5" x14ac:dyDescent="0.2">
      <c r="D41861" s="1"/>
      <c r="E41861" s="41"/>
    </row>
    <row r="41862" spans="4:5" x14ac:dyDescent="0.2">
      <c r="D41862" s="1"/>
      <c r="E41862" s="41"/>
    </row>
    <row r="41863" spans="4:5" x14ac:dyDescent="0.2">
      <c r="D41863" s="1"/>
      <c r="E41863" s="41"/>
    </row>
    <row r="41864" spans="4:5" x14ac:dyDescent="0.2">
      <c r="D41864" s="1"/>
      <c r="E41864" s="41"/>
    </row>
    <row r="41865" spans="4:5" x14ac:dyDescent="0.2">
      <c r="D41865" s="1"/>
      <c r="E41865" s="41"/>
    </row>
    <row r="41866" spans="4:5" x14ac:dyDescent="0.2">
      <c r="D41866" s="1"/>
      <c r="E41866" s="41"/>
    </row>
    <row r="41867" spans="4:5" x14ac:dyDescent="0.2">
      <c r="D41867" s="1"/>
      <c r="E41867" s="41"/>
    </row>
    <row r="41868" spans="4:5" x14ac:dyDescent="0.2">
      <c r="D41868" s="1"/>
      <c r="E41868" s="41"/>
    </row>
    <row r="41869" spans="4:5" x14ac:dyDescent="0.2">
      <c r="D41869" s="1"/>
      <c r="E41869" s="41"/>
    </row>
    <row r="41870" spans="4:5" x14ac:dyDescent="0.2">
      <c r="D41870" s="1"/>
      <c r="E41870" s="41"/>
    </row>
    <row r="41871" spans="4:5" x14ac:dyDescent="0.2">
      <c r="D41871" s="1"/>
      <c r="E41871" s="41"/>
    </row>
    <row r="41872" spans="4:5" x14ac:dyDescent="0.2">
      <c r="D41872" s="1"/>
      <c r="E41872" s="41"/>
    </row>
    <row r="41873" spans="4:5" x14ac:dyDescent="0.2">
      <c r="D41873" s="1"/>
      <c r="E41873" s="41"/>
    </row>
    <row r="41874" spans="4:5" x14ac:dyDescent="0.2">
      <c r="D41874" s="1"/>
      <c r="E41874" s="41"/>
    </row>
    <row r="41875" spans="4:5" x14ac:dyDescent="0.2">
      <c r="D41875" s="1"/>
      <c r="E41875" s="41"/>
    </row>
    <row r="41876" spans="4:5" x14ac:dyDescent="0.2">
      <c r="D41876" s="1"/>
      <c r="E41876" s="41"/>
    </row>
    <row r="41877" spans="4:5" x14ac:dyDescent="0.2">
      <c r="D41877" s="1"/>
      <c r="E41877" s="41"/>
    </row>
    <row r="41878" spans="4:5" x14ac:dyDescent="0.2">
      <c r="D41878" s="1"/>
      <c r="E41878" s="41"/>
    </row>
    <row r="41879" spans="4:5" x14ac:dyDescent="0.2">
      <c r="D41879" s="1"/>
      <c r="E41879" s="41"/>
    </row>
    <row r="41880" spans="4:5" x14ac:dyDescent="0.2">
      <c r="D41880" s="1"/>
      <c r="E41880" s="41"/>
    </row>
    <row r="41881" spans="4:5" x14ac:dyDescent="0.2">
      <c r="D41881" s="1"/>
      <c r="E41881" s="41"/>
    </row>
    <row r="41882" spans="4:5" x14ac:dyDescent="0.2">
      <c r="D41882" s="1"/>
      <c r="E41882" s="41"/>
    </row>
    <row r="41883" spans="4:5" x14ac:dyDescent="0.2">
      <c r="D41883" s="1"/>
      <c r="E41883" s="41"/>
    </row>
    <row r="41884" spans="4:5" x14ac:dyDescent="0.2">
      <c r="D41884" s="1"/>
      <c r="E41884" s="41"/>
    </row>
    <row r="41885" spans="4:5" x14ac:dyDescent="0.2">
      <c r="D41885" s="1"/>
      <c r="E41885" s="41"/>
    </row>
    <row r="41886" spans="4:5" x14ac:dyDescent="0.2">
      <c r="D41886" s="1"/>
      <c r="E41886" s="41"/>
    </row>
    <row r="41887" spans="4:5" x14ac:dyDescent="0.2">
      <c r="D41887" s="1"/>
      <c r="E41887" s="41"/>
    </row>
    <row r="41888" spans="4:5" x14ac:dyDescent="0.2">
      <c r="D41888" s="1"/>
      <c r="E41888" s="41"/>
    </row>
    <row r="41889" spans="4:5" x14ac:dyDescent="0.2">
      <c r="D41889" s="1"/>
      <c r="E41889" s="41"/>
    </row>
    <row r="41890" spans="4:5" x14ac:dyDescent="0.2">
      <c r="D41890" s="1"/>
      <c r="E41890" s="41"/>
    </row>
    <row r="41891" spans="4:5" x14ac:dyDescent="0.2">
      <c r="D41891" s="1"/>
      <c r="E41891" s="41"/>
    </row>
    <row r="41892" spans="4:5" x14ac:dyDescent="0.2">
      <c r="D41892" s="1"/>
      <c r="E41892" s="41"/>
    </row>
    <row r="41893" spans="4:5" x14ac:dyDescent="0.2">
      <c r="D41893" s="1"/>
      <c r="E41893" s="41"/>
    </row>
    <row r="41894" spans="4:5" x14ac:dyDescent="0.2">
      <c r="D41894" s="1"/>
      <c r="E41894" s="41"/>
    </row>
    <row r="41895" spans="4:5" x14ac:dyDescent="0.2">
      <c r="D41895" s="1"/>
      <c r="E41895" s="41"/>
    </row>
    <row r="41896" spans="4:5" x14ac:dyDescent="0.2">
      <c r="D41896" s="1"/>
      <c r="E41896" s="41"/>
    </row>
    <row r="41897" spans="4:5" x14ac:dyDescent="0.2">
      <c r="D41897" s="1"/>
      <c r="E41897" s="41"/>
    </row>
    <row r="41898" spans="4:5" x14ac:dyDescent="0.2">
      <c r="D41898" s="1"/>
      <c r="E41898" s="41"/>
    </row>
    <row r="41899" spans="4:5" x14ac:dyDescent="0.2">
      <c r="D41899" s="1"/>
      <c r="E41899" s="41"/>
    </row>
    <row r="41900" spans="4:5" x14ac:dyDescent="0.2">
      <c r="D41900" s="1"/>
      <c r="E41900" s="41"/>
    </row>
    <row r="41901" spans="4:5" x14ac:dyDescent="0.2">
      <c r="D41901" s="1"/>
      <c r="E41901" s="41"/>
    </row>
    <row r="41902" spans="4:5" x14ac:dyDescent="0.2">
      <c r="D41902" s="1"/>
      <c r="E41902" s="41"/>
    </row>
    <row r="41903" spans="4:5" x14ac:dyDescent="0.2">
      <c r="D41903" s="1"/>
      <c r="E41903" s="41"/>
    </row>
    <row r="41904" spans="4:5" x14ac:dyDescent="0.2">
      <c r="D41904" s="1"/>
      <c r="E41904" s="41"/>
    </row>
    <row r="41905" spans="4:5" x14ac:dyDescent="0.2">
      <c r="D41905" s="1"/>
      <c r="E41905" s="41"/>
    </row>
    <row r="41906" spans="4:5" x14ac:dyDescent="0.2">
      <c r="D41906" s="1"/>
      <c r="E41906" s="41"/>
    </row>
    <row r="41907" spans="4:5" x14ac:dyDescent="0.2">
      <c r="D41907" s="1"/>
      <c r="E41907" s="41"/>
    </row>
    <row r="41908" spans="4:5" x14ac:dyDescent="0.2">
      <c r="D41908" s="1"/>
      <c r="E41908" s="41"/>
    </row>
    <row r="41909" spans="4:5" x14ac:dyDescent="0.2">
      <c r="D41909" s="1"/>
      <c r="E41909" s="41"/>
    </row>
    <row r="41910" spans="4:5" x14ac:dyDescent="0.2">
      <c r="D41910" s="1"/>
      <c r="E41910" s="41"/>
    </row>
    <row r="41911" spans="4:5" x14ac:dyDescent="0.2">
      <c r="D41911" s="1"/>
      <c r="E41911" s="41"/>
    </row>
    <row r="41912" spans="4:5" x14ac:dyDescent="0.2">
      <c r="D41912" s="1"/>
      <c r="E41912" s="41"/>
    </row>
    <row r="41913" spans="4:5" x14ac:dyDescent="0.2">
      <c r="D41913" s="1"/>
      <c r="E41913" s="41"/>
    </row>
    <row r="41914" spans="4:5" x14ac:dyDescent="0.2">
      <c r="D41914" s="1"/>
      <c r="E41914" s="41"/>
    </row>
    <row r="41915" spans="4:5" x14ac:dyDescent="0.2">
      <c r="D41915" s="1"/>
      <c r="E41915" s="41"/>
    </row>
    <row r="41916" spans="4:5" x14ac:dyDescent="0.2">
      <c r="D41916" s="1"/>
      <c r="E41916" s="41"/>
    </row>
    <row r="41917" spans="4:5" x14ac:dyDescent="0.2">
      <c r="D41917" s="1"/>
      <c r="E41917" s="41"/>
    </row>
    <row r="41918" spans="4:5" x14ac:dyDescent="0.2">
      <c r="D41918" s="1"/>
      <c r="E41918" s="41"/>
    </row>
    <row r="41919" spans="4:5" x14ac:dyDescent="0.2">
      <c r="D41919" s="1"/>
      <c r="E41919" s="41"/>
    </row>
    <row r="41920" spans="4:5" x14ac:dyDescent="0.2">
      <c r="D41920" s="1"/>
      <c r="E41920" s="41"/>
    </row>
    <row r="41921" spans="4:5" x14ac:dyDescent="0.2">
      <c r="D41921" s="1"/>
      <c r="E41921" s="41"/>
    </row>
    <row r="41922" spans="4:5" x14ac:dyDescent="0.2">
      <c r="D41922" s="1"/>
      <c r="E41922" s="41"/>
    </row>
    <row r="41923" spans="4:5" x14ac:dyDescent="0.2">
      <c r="D41923" s="1"/>
      <c r="E41923" s="41"/>
    </row>
    <row r="41924" spans="4:5" x14ac:dyDescent="0.2">
      <c r="D41924" s="1"/>
      <c r="E41924" s="41"/>
    </row>
    <row r="41925" spans="4:5" x14ac:dyDescent="0.2">
      <c r="D41925" s="1"/>
      <c r="E41925" s="41"/>
    </row>
    <row r="41926" spans="4:5" x14ac:dyDescent="0.2">
      <c r="D41926" s="1"/>
      <c r="E41926" s="41"/>
    </row>
    <row r="41927" spans="4:5" x14ac:dyDescent="0.2">
      <c r="D41927" s="1"/>
      <c r="E41927" s="41"/>
    </row>
    <row r="41928" spans="4:5" x14ac:dyDescent="0.2">
      <c r="D41928" s="1"/>
      <c r="E41928" s="41"/>
    </row>
    <row r="41929" spans="4:5" x14ac:dyDescent="0.2">
      <c r="D41929" s="1"/>
      <c r="E41929" s="41"/>
    </row>
    <row r="41930" spans="4:5" x14ac:dyDescent="0.2">
      <c r="D41930" s="1"/>
      <c r="E41930" s="41"/>
    </row>
    <row r="41931" spans="4:5" x14ac:dyDescent="0.2">
      <c r="D41931" s="1"/>
      <c r="E41931" s="41"/>
    </row>
    <row r="41932" spans="4:5" x14ac:dyDescent="0.2">
      <c r="D41932" s="1"/>
      <c r="E41932" s="41"/>
    </row>
    <row r="41933" spans="4:5" x14ac:dyDescent="0.2">
      <c r="D41933" s="1"/>
      <c r="E41933" s="41"/>
    </row>
    <row r="41934" spans="4:5" x14ac:dyDescent="0.2">
      <c r="D41934" s="1"/>
      <c r="E41934" s="41"/>
    </row>
    <row r="41935" spans="4:5" x14ac:dyDescent="0.2">
      <c r="D41935" s="1"/>
      <c r="E41935" s="41"/>
    </row>
    <row r="41936" spans="4:5" x14ac:dyDescent="0.2">
      <c r="D41936" s="1"/>
      <c r="E41936" s="41"/>
    </row>
    <row r="41937" spans="4:5" x14ac:dyDescent="0.2">
      <c r="D41937" s="1"/>
      <c r="E41937" s="41"/>
    </row>
    <row r="41938" spans="4:5" x14ac:dyDescent="0.2">
      <c r="D41938" s="1"/>
      <c r="E41938" s="41"/>
    </row>
    <row r="41939" spans="4:5" x14ac:dyDescent="0.2">
      <c r="D41939" s="1"/>
      <c r="E41939" s="41"/>
    </row>
    <row r="41940" spans="4:5" x14ac:dyDescent="0.2">
      <c r="D41940" s="1"/>
      <c r="E41940" s="41"/>
    </row>
    <row r="41941" spans="4:5" x14ac:dyDescent="0.2">
      <c r="D41941" s="1"/>
      <c r="E41941" s="41"/>
    </row>
    <row r="41942" spans="4:5" x14ac:dyDescent="0.2">
      <c r="D41942" s="1"/>
      <c r="E41942" s="41"/>
    </row>
    <row r="41943" spans="4:5" x14ac:dyDescent="0.2">
      <c r="D41943" s="1"/>
      <c r="E41943" s="41"/>
    </row>
    <row r="41944" spans="4:5" x14ac:dyDescent="0.2">
      <c r="D41944" s="1"/>
      <c r="E41944" s="41"/>
    </row>
    <row r="41945" spans="4:5" x14ac:dyDescent="0.2">
      <c r="D41945" s="1"/>
      <c r="E41945" s="41"/>
    </row>
    <row r="41946" spans="4:5" x14ac:dyDescent="0.2">
      <c r="D41946" s="1"/>
      <c r="E41946" s="41"/>
    </row>
    <row r="41947" spans="4:5" x14ac:dyDescent="0.2">
      <c r="D41947" s="1"/>
      <c r="E41947" s="41"/>
    </row>
    <row r="41948" spans="4:5" x14ac:dyDescent="0.2">
      <c r="D41948" s="1"/>
      <c r="E41948" s="41"/>
    </row>
    <row r="41949" spans="4:5" x14ac:dyDescent="0.2">
      <c r="D41949" s="1"/>
      <c r="E41949" s="41"/>
    </row>
    <row r="41950" spans="4:5" x14ac:dyDescent="0.2">
      <c r="D41950" s="1"/>
      <c r="E41950" s="41"/>
    </row>
    <row r="41951" spans="4:5" x14ac:dyDescent="0.2">
      <c r="D41951" s="1"/>
      <c r="E41951" s="41"/>
    </row>
    <row r="41952" spans="4:5" x14ac:dyDescent="0.2">
      <c r="D41952" s="1"/>
      <c r="E41952" s="41"/>
    </row>
    <row r="41953" spans="4:5" x14ac:dyDescent="0.2">
      <c r="D41953" s="1"/>
      <c r="E41953" s="41"/>
    </row>
    <row r="41954" spans="4:5" x14ac:dyDescent="0.2">
      <c r="D41954" s="1"/>
      <c r="E41954" s="41"/>
    </row>
    <row r="41955" spans="4:5" x14ac:dyDescent="0.2">
      <c r="D41955" s="1"/>
      <c r="E41955" s="41"/>
    </row>
    <row r="41956" spans="4:5" x14ac:dyDescent="0.2">
      <c r="D41956" s="1"/>
      <c r="E41956" s="41"/>
    </row>
    <row r="41957" spans="4:5" x14ac:dyDescent="0.2">
      <c r="D41957" s="1"/>
      <c r="E41957" s="41"/>
    </row>
    <row r="41958" spans="4:5" x14ac:dyDescent="0.2">
      <c r="D41958" s="1"/>
      <c r="E41958" s="41"/>
    </row>
    <row r="41959" spans="4:5" x14ac:dyDescent="0.2">
      <c r="D41959" s="1"/>
      <c r="E41959" s="41"/>
    </row>
    <row r="41960" spans="4:5" x14ac:dyDescent="0.2">
      <c r="D41960" s="1"/>
      <c r="E41960" s="41"/>
    </row>
    <row r="41961" spans="4:5" x14ac:dyDescent="0.2">
      <c r="D41961" s="1"/>
      <c r="E41961" s="41"/>
    </row>
    <row r="41962" spans="4:5" x14ac:dyDescent="0.2">
      <c r="D41962" s="1"/>
      <c r="E41962" s="41"/>
    </row>
    <row r="41963" spans="4:5" x14ac:dyDescent="0.2">
      <c r="D41963" s="1"/>
      <c r="E41963" s="41"/>
    </row>
    <row r="41964" spans="4:5" x14ac:dyDescent="0.2">
      <c r="D41964" s="1"/>
      <c r="E41964" s="41"/>
    </row>
    <row r="41965" spans="4:5" x14ac:dyDescent="0.2">
      <c r="D41965" s="1"/>
      <c r="E41965" s="41"/>
    </row>
    <row r="41966" spans="4:5" x14ac:dyDescent="0.2">
      <c r="D41966" s="1"/>
      <c r="E41966" s="41"/>
    </row>
    <row r="41967" spans="4:5" x14ac:dyDescent="0.2">
      <c r="D41967" s="1"/>
      <c r="E41967" s="41"/>
    </row>
    <row r="41968" spans="4:5" x14ac:dyDescent="0.2">
      <c r="D41968" s="1"/>
      <c r="E41968" s="41"/>
    </row>
    <row r="41969" spans="4:5" x14ac:dyDescent="0.2">
      <c r="D41969" s="1"/>
      <c r="E41969" s="41"/>
    </row>
    <row r="41970" spans="4:5" x14ac:dyDescent="0.2">
      <c r="D41970" s="1"/>
      <c r="E41970" s="41"/>
    </row>
    <row r="41971" spans="4:5" x14ac:dyDescent="0.2">
      <c r="D41971" s="1"/>
      <c r="E41971" s="41"/>
    </row>
    <row r="41972" spans="4:5" x14ac:dyDescent="0.2">
      <c r="D41972" s="1"/>
      <c r="E41972" s="41"/>
    </row>
    <row r="41973" spans="4:5" x14ac:dyDescent="0.2">
      <c r="D41973" s="1"/>
      <c r="E41973" s="41"/>
    </row>
    <row r="41974" spans="4:5" x14ac:dyDescent="0.2">
      <c r="D41974" s="1"/>
      <c r="E41974" s="41"/>
    </row>
    <row r="41975" spans="4:5" x14ac:dyDescent="0.2">
      <c r="D41975" s="1"/>
      <c r="E41975" s="41"/>
    </row>
    <row r="41976" spans="4:5" x14ac:dyDescent="0.2">
      <c r="D41976" s="1"/>
      <c r="E41976" s="41"/>
    </row>
    <row r="41977" spans="4:5" x14ac:dyDescent="0.2">
      <c r="D41977" s="1"/>
      <c r="E41977" s="41"/>
    </row>
    <row r="41978" spans="4:5" x14ac:dyDescent="0.2">
      <c r="D41978" s="1"/>
      <c r="E41978" s="41"/>
    </row>
    <row r="41979" spans="4:5" x14ac:dyDescent="0.2">
      <c r="D41979" s="1"/>
      <c r="E41979" s="41"/>
    </row>
    <row r="41980" spans="4:5" x14ac:dyDescent="0.2">
      <c r="D41980" s="1"/>
      <c r="E41980" s="41"/>
    </row>
    <row r="41981" spans="4:5" x14ac:dyDescent="0.2">
      <c r="D41981" s="1"/>
      <c r="E41981" s="41"/>
    </row>
    <row r="41982" spans="4:5" x14ac:dyDescent="0.2">
      <c r="D41982" s="1"/>
      <c r="E41982" s="41"/>
    </row>
    <row r="41983" spans="4:5" x14ac:dyDescent="0.2">
      <c r="D41983" s="1"/>
      <c r="E41983" s="41"/>
    </row>
    <row r="41984" spans="4:5" x14ac:dyDescent="0.2">
      <c r="D41984" s="1"/>
      <c r="E41984" s="41"/>
    </row>
    <row r="41985" spans="4:5" x14ac:dyDescent="0.2">
      <c r="D41985" s="1"/>
      <c r="E41985" s="41"/>
    </row>
    <row r="41986" spans="4:5" x14ac:dyDescent="0.2">
      <c r="D41986" s="1"/>
      <c r="E41986" s="41"/>
    </row>
    <row r="41987" spans="4:5" x14ac:dyDescent="0.2">
      <c r="D41987" s="1"/>
      <c r="E41987" s="41"/>
    </row>
    <row r="41988" spans="4:5" x14ac:dyDescent="0.2">
      <c r="D41988" s="1"/>
      <c r="E41988" s="41"/>
    </row>
    <row r="41989" spans="4:5" x14ac:dyDescent="0.2">
      <c r="D41989" s="1"/>
      <c r="E41989" s="41"/>
    </row>
    <row r="41990" spans="4:5" x14ac:dyDescent="0.2">
      <c r="D41990" s="1"/>
      <c r="E41990" s="41"/>
    </row>
    <row r="41991" spans="4:5" x14ac:dyDescent="0.2">
      <c r="D41991" s="1"/>
      <c r="E41991" s="41"/>
    </row>
    <row r="41992" spans="4:5" x14ac:dyDescent="0.2">
      <c r="D41992" s="1"/>
      <c r="E41992" s="41"/>
    </row>
    <row r="41993" spans="4:5" x14ac:dyDescent="0.2">
      <c r="D41993" s="1"/>
      <c r="E41993" s="41"/>
    </row>
    <row r="41994" spans="4:5" x14ac:dyDescent="0.2">
      <c r="D41994" s="1"/>
      <c r="E41994" s="41"/>
    </row>
    <row r="41995" spans="4:5" x14ac:dyDescent="0.2">
      <c r="D41995" s="1"/>
      <c r="E41995" s="41"/>
    </row>
    <row r="41996" spans="4:5" x14ac:dyDescent="0.2">
      <c r="D41996" s="1"/>
      <c r="E41996" s="41"/>
    </row>
    <row r="41997" spans="4:5" x14ac:dyDescent="0.2">
      <c r="D41997" s="1"/>
      <c r="E41997" s="41"/>
    </row>
    <row r="41998" spans="4:5" x14ac:dyDescent="0.2">
      <c r="D41998" s="1"/>
      <c r="E41998" s="41"/>
    </row>
    <row r="41999" spans="4:5" x14ac:dyDescent="0.2">
      <c r="D41999" s="1"/>
      <c r="E41999" s="41"/>
    </row>
    <row r="42000" spans="4:5" x14ac:dyDescent="0.2">
      <c r="D42000" s="1"/>
      <c r="E42000" s="41"/>
    </row>
    <row r="42001" spans="4:5" x14ac:dyDescent="0.2">
      <c r="D42001" s="1"/>
      <c r="E42001" s="41"/>
    </row>
    <row r="42002" spans="4:5" x14ac:dyDescent="0.2">
      <c r="D42002" s="1"/>
      <c r="E42002" s="41"/>
    </row>
    <row r="42003" spans="4:5" x14ac:dyDescent="0.2">
      <c r="D42003" s="1"/>
      <c r="E42003" s="41"/>
    </row>
    <row r="42004" spans="4:5" x14ac:dyDescent="0.2">
      <c r="D42004" s="1"/>
      <c r="E42004" s="41"/>
    </row>
    <row r="42005" spans="4:5" x14ac:dyDescent="0.2">
      <c r="D42005" s="1"/>
      <c r="E42005" s="41"/>
    </row>
    <row r="42006" spans="4:5" x14ac:dyDescent="0.2">
      <c r="D42006" s="1"/>
      <c r="E42006" s="41"/>
    </row>
    <row r="42007" spans="4:5" x14ac:dyDescent="0.2">
      <c r="D42007" s="1"/>
      <c r="E42007" s="41"/>
    </row>
    <row r="42008" spans="4:5" x14ac:dyDescent="0.2">
      <c r="D42008" s="1"/>
      <c r="E42008" s="41"/>
    </row>
    <row r="42009" spans="4:5" x14ac:dyDescent="0.2">
      <c r="D42009" s="1"/>
      <c r="E42009" s="41"/>
    </row>
    <row r="42010" spans="4:5" x14ac:dyDescent="0.2">
      <c r="D42010" s="1"/>
      <c r="E42010" s="41"/>
    </row>
    <row r="42011" spans="4:5" x14ac:dyDescent="0.2">
      <c r="D42011" s="1"/>
      <c r="E42011" s="41"/>
    </row>
    <row r="42012" spans="4:5" x14ac:dyDescent="0.2">
      <c r="D42012" s="1"/>
      <c r="E42012" s="41"/>
    </row>
    <row r="42013" spans="4:5" x14ac:dyDescent="0.2">
      <c r="D42013" s="1"/>
      <c r="E42013" s="41"/>
    </row>
    <row r="42014" spans="4:5" x14ac:dyDescent="0.2">
      <c r="D42014" s="1"/>
      <c r="E42014" s="41"/>
    </row>
    <row r="42015" spans="4:5" x14ac:dyDescent="0.2">
      <c r="D42015" s="1"/>
      <c r="E42015" s="41"/>
    </row>
    <row r="42016" spans="4:5" x14ac:dyDescent="0.2">
      <c r="D42016" s="1"/>
      <c r="E42016" s="41"/>
    </row>
    <row r="42017" spans="4:5" x14ac:dyDescent="0.2">
      <c r="D42017" s="1"/>
      <c r="E42017" s="41"/>
    </row>
    <row r="42018" spans="4:5" x14ac:dyDescent="0.2">
      <c r="D42018" s="1"/>
      <c r="E42018" s="41"/>
    </row>
    <row r="42019" spans="4:5" x14ac:dyDescent="0.2">
      <c r="D42019" s="1"/>
      <c r="E42019" s="41"/>
    </row>
    <row r="42020" spans="4:5" x14ac:dyDescent="0.2">
      <c r="D42020" s="1"/>
      <c r="E42020" s="41"/>
    </row>
    <row r="42021" spans="4:5" x14ac:dyDescent="0.2">
      <c r="D42021" s="1"/>
      <c r="E42021" s="41"/>
    </row>
    <row r="42022" spans="4:5" x14ac:dyDescent="0.2">
      <c r="D42022" s="1"/>
      <c r="E42022" s="41"/>
    </row>
    <row r="42023" spans="4:5" x14ac:dyDescent="0.2">
      <c r="D42023" s="1"/>
      <c r="E42023" s="41"/>
    </row>
    <row r="42024" spans="4:5" x14ac:dyDescent="0.2">
      <c r="D42024" s="1"/>
      <c r="E42024" s="41"/>
    </row>
    <row r="42025" spans="4:5" x14ac:dyDescent="0.2">
      <c r="D42025" s="1"/>
      <c r="E42025" s="41"/>
    </row>
    <row r="42026" spans="4:5" x14ac:dyDescent="0.2">
      <c r="D42026" s="1"/>
      <c r="E42026" s="41"/>
    </row>
    <row r="42027" spans="4:5" x14ac:dyDescent="0.2">
      <c r="D42027" s="1"/>
      <c r="E42027" s="41"/>
    </row>
    <row r="42028" spans="4:5" x14ac:dyDescent="0.2">
      <c r="D42028" s="1"/>
      <c r="E42028" s="41"/>
    </row>
    <row r="42029" spans="4:5" x14ac:dyDescent="0.2">
      <c r="D42029" s="1"/>
      <c r="E42029" s="41"/>
    </row>
    <row r="42030" spans="4:5" x14ac:dyDescent="0.2">
      <c r="D42030" s="1"/>
      <c r="E42030" s="41"/>
    </row>
    <row r="42031" spans="4:5" x14ac:dyDescent="0.2">
      <c r="D42031" s="1"/>
      <c r="E42031" s="41"/>
    </row>
    <row r="42032" spans="4:5" x14ac:dyDescent="0.2">
      <c r="D42032" s="1"/>
      <c r="E42032" s="41"/>
    </row>
    <row r="42033" spans="4:5" x14ac:dyDescent="0.2">
      <c r="D42033" s="1"/>
      <c r="E42033" s="41"/>
    </row>
    <row r="42034" spans="4:5" x14ac:dyDescent="0.2">
      <c r="D42034" s="1"/>
      <c r="E42034" s="41"/>
    </row>
    <row r="42035" spans="4:5" x14ac:dyDescent="0.2">
      <c r="D42035" s="1"/>
      <c r="E42035" s="41"/>
    </row>
    <row r="42036" spans="4:5" x14ac:dyDescent="0.2">
      <c r="D42036" s="1"/>
      <c r="E42036" s="41"/>
    </row>
    <row r="42037" spans="4:5" x14ac:dyDescent="0.2">
      <c r="D42037" s="1"/>
      <c r="E42037" s="41"/>
    </row>
    <row r="42038" spans="4:5" x14ac:dyDescent="0.2">
      <c r="D42038" s="1"/>
      <c r="E42038" s="41"/>
    </row>
    <row r="42039" spans="4:5" x14ac:dyDescent="0.2">
      <c r="D42039" s="1"/>
      <c r="E42039" s="41"/>
    </row>
    <row r="42040" spans="4:5" x14ac:dyDescent="0.2">
      <c r="D42040" s="1"/>
      <c r="E42040" s="41"/>
    </row>
    <row r="42041" spans="4:5" x14ac:dyDescent="0.2">
      <c r="D42041" s="1"/>
      <c r="E42041" s="41"/>
    </row>
    <row r="42042" spans="4:5" x14ac:dyDescent="0.2">
      <c r="D42042" s="1"/>
      <c r="E42042" s="41"/>
    </row>
    <row r="42043" spans="4:5" x14ac:dyDescent="0.2">
      <c r="D42043" s="1"/>
      <c r="E42043" s="41"/>
    </row>
    <row r="42044" spans="4:5" x14ac:dyDescent="0.2">
      <c r="D42044" s="1"/>
      <c r="E42044" s="41"/>
    </row>
    <row r="42045" spans="4:5" x14ac:dyDescent="0.2">
      <c r="D42045" s="1"/>
      <c r="E42045" s="41"/>
    </row>
    <row r="42046" spans="4:5" x14ac:dyDescent="0.2">
      <c r="D42046" s="1"/>
      <c r="E42046" s="41"/>
    </row>
    <row r="42047" spans="4:5" x14ac:dyDescent="0.2">
      <c r="D42047" s="1"/>
      <c r="E42047" s="41"/>
    </row>
    <row r="42048" spans="4:5" x14ac:dyDescent="0.2">
      <c r="D42048" s="1"/>
      <c r="E42048" s="41"/>
    </row>
    <row r="42049" spans="4:5" x14ac:dyDescent="0.2">
      <c r="D42049" s="1"/>
      <c r="E42049" s="41"/>
    </row>
    <row r="42050" spans="4:5" x14ac:dyDescent="0.2">
      <c r="D42050" s="1"/>
      <c r="E42050" s="41"/>
    </row>
    <row r="42051" spans="4:5" x14ac:dyDescent="0.2">
      <c r="D42051" s="1"/>
      <c r="E42051" s="41"/>
    </row>
    <row r="42052" spans="4:5" x14ac:dyDescent="0.2">
      <c r="D42052" s="1"/>
      <c r="E42052" s="41"/>
    </row>
    <row r="42053" spans="4:5" x14ac:dyDescent="0.2">
      <c r="D42053" s="1"/>
      <c r="E42053" s="41"/>
    </row>
    <row r="42054" spans="4:5" x14ac:dyDescent="0.2">
      <c r="D42054" s="1"/>
      <c r="E42054" s="41"/>
    </row>
    <row r="42055" spans="4:5" x14ac:dyDescent="0.2">
      <c r="D42055" s="1"/>
      <c r="E42055" s="41"/>
    </row>
    <row r="42056" spans="4:5" x14ac:dyDescent="0.2">
      <c r="D42056" s="1"/>
      <c r="E42056" s="41"/>
    </row>
    <row r="42057" spans="4:5" x14ac:dyDescent="0.2">
      <c r="D42057" s="1"/>
      <c r="E42057" s="41"/>
    </row>
    <row r="42058" spans="4:5" x14ac:dyDescent="0.2">
      <c r="D42058" s="1"/>
      <c r="E42058" s="41"/>
    </row>
    <row r="42059" spans="4:5" x14ac:dyDescent="0.2">
      <c r="D42059" s="1"/>
      <c r="E42059" s="41"/>
    </row>
    <row r="42060" spans="4:5" x14ac:dyDescent="0.2">
      <c r="D42060" s="1"/>
      <c r="E42060" s="41"/>
    </row>
    <row r="42061" spans="4:5" x14ac:dyDescent="0.2">
      <c r="D42061" s="1"/>
      <c r="E42061" s="41"/>
    </row>
    <row r="42062" spans="4:5" x14ac:dyDescent="0.2">
      <c r="D42062" s="1"/>
      <c r="E42062" s="41"/>
    </row>
    <row r="42063" spans="4:5" x14ac:dyDescent="0.2">
      <c r="D42063" s="1"/>
      <c r="E42063" s="41"/>
    </row>
    <row r="42064" spans="4:5" x14ac:dyDescent="0.2">
      <c r="D42064" s="1"/>
      <c r="E42064" s="41"/>
    </row>
    <row r="42065" spans="4:5" x14ac:dyDescent="0.2">
      <c r="D42065" s="1"/>
      <c r="E42065" s="41"/>
    </row>
    <row r="42066" spans="4:5" x14ac:dyDescent="0.2">
      <c r="D42066" s="1"/>
      <c r="E42066" s="41"/>
    </row>
    <row r="42067" spans="4:5" x14ac:dyDescent="0.2">
      <c r="D42067" s="1"/>
      <c r="E42067" s="41"/>
    </row>
    <row r="42068" spans="4:5" x14ac:dyDescent="0.2">
      <c r="D42068" s="1"/>
      <c r="E42068" s="41"/>
    </row>
    <row r="42069" spans="4:5" x14ac:dyDescent="0.2">
      <c r="D42069" s="1"/>
      <c r="E42069" s="41"/>
    </row>
    <row r="42070" spans="4:5" x14ac:dyDescent="0.2">
      <c r="D42070" s="1"/>
      <c r="E42070" s="41"/>
    </row>
    <row r="42071" spans="4:5" x14ac:dyDescent="0.2">
      <c r="D42071" s="1"/>
      <c r="E42071" s="41"/>
    </row>
    <row r="42072" spans="4:5" x14ac:dyDescent="0.2">
      <c r="D42072" s="1"/>
      <c r="E42072" s="41"/>
    </row>
    <row r="42073" spans="4:5" x14ac:dyDescent="0.2">
      <c r="D42073" s="1"/>
      <c r="E42073" s="41"/>
    </row>
    <row r="42074" spans="4:5" x14ac:dyDescent="0.2">
      <c r="D42074" s="1"/>
      <c r="E42074" s="41"/>
    </row>
    <row r="42075" spans="4:5" x14ac:dyDescent="0.2">
      <c r="D42075" s="1"/>
      <c r="E42075" s="41"/>
    </row>
    <row r="42076" spans="4:5" x14ac:dyDescent="0.2">
      <c r="D42076" s="1"/>
      <c r="E42076" s="41"/>
    </row>
    <row r="42077" spans="4:5" x14ac:dyDescent="0.2">
      <c r="D42077" s="1"/>
      <c r="E42077" s="41"/>
    </row>
    <row r="42078" spans="4:5" x14ac:dyDescent="0.2">
      <c r="D42078" s="1"/>
      <c r="E42078" s="41"/>
    </row>
    <row r="42079" spans="4:5" x14ac:dyDescent="0.2">
      <c r="D42079" s="1"/>
      <c r="E42079" s="41"/>
    </row>
    <row r="42080" spans="4:5" x14ac:dyDescent="0.2">
      <c r="D42080" s="1"/>
      <c r="E42080" s="41"/>
    </row>
    <row r="42081" spans="4:5" x14ac:dyDescent="0.2">
      <c r="D42081" s="1"/>
      <c r="E42081" s="41"/>
    </row>
    <row r="42082" spans="4:5" x14ac:dyDescent="0.2">
      <c r="D42082" s="1"/>
      <c r="E42082" s="41"/>
    </row>
    <row r="42083" spans="4:5" x14ac:dyDescent="0.2">
      <c r="D42083" s="1"/>
      <c r="E42083" s="41"/>
    </row>
    <row r="42084" spans="4:5" x14ac:dyDescent="0.2">
      <c r="D42084" s="1"/>
      <c r="E42084" s="41"/>
    </row>
    <row r="42085" spans="4:5" x14ac:dyDescent="0.2">
      <c r="D42085" s="1"/>
      <c r="E42085" s="41"/>
    </row>
    <row r="42086" spans="4:5" x14ac:dyDescent="0.2">
      <c r="D42086" s="1"/>
      <c r="E42086" s="41"/>
    </row>
    <row r="42087" spans="4:5" x14ac:dyDescent="0.2">
      <c r="D42087" s="1"/>
      <c r="E42087" s="41"/>
    </row>
    <row r="42088" spans="4:5" x14ac:dyDescent="0.2">
      <c r="D42088" s="1"/>
      <c r="E42088" s="41"/>
    </row>
    <row r="42089" spans="4:5" x14ac:dyDescent="0.2">
      <c r="D42089" s="1"/>
      <c r="E42089" s="41"/>
    </row>
    <row r="42090" spans="4:5" x14ac:dyDescent="0.2">
      <c r="D42090" s="1"/>
      <c r="E42090" s="41"/>
    </row>
    <row r="42091" spans="4:5" x14ac:dyDescent="0.2">
      <c r="D42091" s="1"/>
      <c r="E42091" s="41"/>
    </row>
    <row r="42092" spans="4:5" x14ac:dyDescent="0.2">
      <c r="D42092" s="1"/>
      <c r="E42092" s="41"/>
    </row>
    <row r="42093" spans="4:5" x14ac:dyDescent="0.2">
      <c r="D42093" s="1"/>
      <c r="E42093" s="41"/>
    </row>
    <row r="42094" spans="4:5" x14ac:dyDescent="0.2">
      <c r="D42094" s="1"/>
      <c r="E42094" s="41"/>
    </row>
    <row r="42095" spans="4:5" x14ac:dyDescent="0.2">
      <c r="D42095" s="1"/>
      <c r="E42095" s="41"/>
    </row>
    <row r="42096" spans="4:5" x14ac:dyDescent="0.2">
      <c r="D42096" s="1"/>
      <c r="E42096" s="41"/>
    </row>
    <row r="42097" spans="4:5" x14ac:dyDescent="0.2">
      <c r="D42097" s="1"/>
      <c r="E42097" s="41"/>
    </row>
    <row r="42098" spans="4:5" x14ac:dyDescent="0.2">
      <c r="D42098" s="1"/>
      <c r="E42098" s="41"/>
    </row>
    <row r="42099" spans="4:5" x14ac:dyDescent="0.2">
      <c r="D42099" s="1"/>
      <c r="E42099" s="41"/>
    </row>
    <row r="42100" spans="4:5" x14ac:dyDescent="0.2">
      <c r="D42100" s="1"/>
      <c r="E42100" s="41"/>
    </row>
    <row r="42101" spans="4:5" x14ac:dyDescent="0.2">
      <c r="D42101" s="1"/>
      <c r="E42101" s="41"/>
    </row>
    <row r="42102" spans="4:5" x14ac:dyDescent="0.2">
      <c r="D42102" s="1"/>
      <c r="E42102" s="41"/>
    </row>
    <row r="42103" spans="4:5" x14ac:dyDescent="0.2">
      <c r="D42103" s="1"/>
      <c r="E42103" s="41"/>
    </row>
    <row r="42104" spans="4:5" x14ac:dyDescent="0.2">
      <c r="D42104" s="1"/>
      <c r="E42104" s="41"/>
    </row>
    <row r="42105" spans="4:5" x14ac:dyDescent="0.2">
      <c r="D42105" s="1"/>
      <c r="E42105" s="41"/>
    </row>
    <row r="42106" spans="4:5" x14ac:dyDescent="0.2">
      <c r="D42106" s="1"/>
      <c r="E42106" s="41"/>
    </row>
    <row r="42107" spans="4:5" x14ac:dyDescent="0.2">
      <c r="D42107" s="1"/>
      <c r="E42107" s="41"/>
    </row>
    <row r="42108" spans="4:5" x14ac:dyDescent="0.2">
      <c r="D42108" s="1"/>
      <c r="E42108" s="41"/>
    </row>
    <row r="42109" spans="4:5" x14ac:dyDescent="0.2">
      <c r="D42109" s="1"/>
      <c r="E42109" s="41"/>
    </row>
    <row r="42110" spans="4:5" x14ac:dyDescent="0.2">
      <c r="D42110" s="1"/>
      <c r="E42110" s="41"/>
    </row>
    <row r="42111" spans="4:5" x14ac:dyDescent="0.2">
      <c r="D42111" s="1"/>
      <c r="E42111" s="41"/>
    </row>
    <row r="42112" spans="4:5" x14ac:dyDescent="0.2">
      <c r="D42112" s="1"/>
      <c r="E42112" s="41"/>
    </row>
    <row r="42113" spans="4:5" x14ac:dyDescent="0.2">
      <c r="D42113" s="1"/>
      <c r="E42113" s="41"/>
    </row>
    <row r="42114" spans="4:5" x14ac:dyDescent="0.2">
      <c r="D42114" s="1"/>
      <c r="E42114" s="41"/>
    </row>
    <row r="42115" spans="4:5" x14ac:dyDescent="0.2">
      <c r="D42115" s="1"/>
      <c r="E42115" s="41"/>
    </row>
    <row r="42116" spans="4:5" x14ac:dyDescent="0.2">
      <c r="D42116" s="1"/>
      <c r="E42116" s="41"/>
    </row>
    <row r="42117" spans="4:5" x14ac:dyDescent="0.2">
      <c r="D42117" s="1"/>
      <c r="E42117" s="41"/>
    </row>
    <row r="42118" spans="4:5" x14ac:dyDescent="0.2">
      <c r="D42118" s="1"/>
      <c r="E42118" s="41"/>
    </row>
    <row r="42119" spans="4:5" x14ac:dyDescent="0.2">
      <c r="D42119" s="1"/>
      <c r="E42119" s="41"/>
    </row>
    <row r="42120" spans="4:5" x14ac:dyDescent="0.2">
      <c r="D42120" s="1"/>
      <c r="E42120" s="41"/>
    </row>
    <row r="42121" spans="4:5" x14ac:dyDescent="0.2">
      <c r="D42121" s="1"/>
      <c r="E42121" s="41"/>
    </row>
    <row r="42122" spans="4:5" x14ac:dyDescent="0.2">
      <c r="D42122" s="1"/>
      <c r="E42122" s="41"/>
    </row>
    <row r="42123" spans="4:5" x14ac:dyDescent="0.2">
      <c r="D42123" s="1"/>
      <c r="E42123" s="41"/>
    </row>
    <row r="42124" spans="4:5" x14ac:dyDescent="0.2">
      <c r="D42124" s="1"/>
      <c r="E42124" s="41"/>
    </row>
    <row r="42125" spans="4:5" x14ac:dyDescent="0.2">
      <c r="D42125" s="1"/>
      <c r="E42125" s="41"/>
    </row>
    <row r="42126" spans="4:5" x14ac:dyDescent="0.2">
      <c r="D42126" s="1"/>
      <c r="E42126" s="41"/>
    </row>
    <row r="42127" spans="4:5" x14ac:dyDescent="0.2">
      <c r="D42127" s="1"/>
      <c r="E42127" s="41"/>
    </row>
    <row r="42128" spans="4:5" x14ac:dyDescent="0.2">
      <c r="D42128" s="1"/>
      <c r="E42128" s="41"/>
    </row>
    <row r="42129" spans="4:5" x14ac:dyDescent="0.2">
      <c r="D42129" s="1"/>
      <c r="E42129" s="41"/>
    </row>
    <row r="42130" spans="4:5" x14ac:dyDescent="0.2">
      <c r="D42130" s="1"/>
      <c r="E42130" s="41"/>
    </row>
    <row r="42131" spans="4:5" x14ac:dyDescent="0.2">
      <c r="D42131" s="1"/>
      <c r="E42131" s="41"/>
    </row>
    <row r="42132" spans="4:5" x14ac:dyDescent="0.2">
      <c r="D42132" s="1"/>
      <c r="E42132" s="41"/>
    </row>
    <row r="42133" spans="4:5" x14ac:dyDescent="0.2">
      <c r="D42133" s="1"/>
      <c r="E42133" s="41"/>
    </row>
    <row r="42134" spans="4:5" x14ac:dyDescent="0.2">
      <c r="D42134" s="1"/>
      <c r="E42134" s="41"/>
    </row>
    <row r="42135" spans="4:5" x14ac:dyDescent="0.2">
      <c r="D42135" s="1"/>
      <c r="E42135" s="41"/>
    </row>
    <row r="42136" spans="4:5" x14ac:dyDescent="0.2">
      <c r="D42136" s="1"/>
      <c r="E42136" s="41"/>
    </row>
    <row r="42137" spans="4:5" x14ac:dyDescent="0.2">
      <c r="D42137" s="1"/>
      <c r="E42137" s="41"/>
    </row>
    <row r="42138" spans="4:5" x14ac:dyDescent="0.2">
      <c r="D42138" s="1"/>
      <c r="E42138" s="41"/>
    </row>
    <row r="42139" spans="4:5" x14ac:dyDescent="0.2">
      <c r="D42139" s="1"/>
      <c r="E42139" s="41"/>
    </row>
    <row r="42140" spans="4:5" x14ac:dyDescent="0.2">
      <c r="D42140" s="1"/>
      <c r="E42140" s="41"/>
    </row>
    <row r="42141" spans="4:5" x14ac:dyDescent="0.2">
      <c r="D42141" s="1"/>
      <c r="E42141" s="41"/>
    </row>
    <row r="42142" spans="4:5" x14ac:dyDescent="0.2">
      <c r="D42142" s="1"/>
      <c r="E42142" s="41"/>
    </row>
    <row r="42143" spans="4:5" x14ac:dyDescent="0.2">
      <c r="D42143" s="1"/>
      <c r="E42143" s="41"/>
    </row>
    <row r="42144" spans="4:5" x14ac:dyDescent="0.2">
      <c r="D42144" s="1"/>
      <c r="E42144" s="41"/>
    </row>
    <row r="42145" spans="4:5" x14ac:dyDescent="0.2">
      <c r="D42145" s="1"/>
      <c r="E42145" s="41"/>
    </row>
    <row r="42146" spans="4:5" x14ac:dyDescent="0.2">
      <c r="D42146" s="1"/>
      <c r="E42146" s="41"/>
    </row>
    <row r="42147" spans="4:5" x14ac:dyDescent="0.2">
      <c r="D42147" s="1"/>
      <c r="E42147" s="41"/>
    </row>
    <row r="42148" spans="4:5" x14ac:dyDescent="0.2">
      <c r="D42148" s="1"/>
      <c r="E42148" s="41"/>
    </row>
    <row r="42149" spans="4:5" x14ac:dyDescent="0.2">
      <c r="D42149" s="1"/>
      <c r="E42149" s="41"/>
    </row>
    <row r="42150" spans="4:5" x14ac:dyDescent="0.2">
      <c r="D42150" s="1"/>
      <c r="E42150" s="41"/>
    </row>
    <row r="42151" spans="4:5" x14ac:dyDescent="0.2">
      <c r="D42151" s="1"/>
      <c r="E42151" s="41"/>
    </row>
    <row r="42152" spans="4:5" x14ac:dyDescent="0.2">
      <c r="D42152" s="1"/>
      <c r="E42152" s="41"/>
    </row>
    <row r="42153" spans="4:5" x14ac:dyDescent="0.2">
      <c r="D42153" s="1"/>
      <c r="E42153" s="41"/>
    </row>
    <row r="42154" spans="4:5" x14ac:dyDescent="0.2">
      <c r="D42154" s="1"/>
      <c r="E42154" s="41"/>
    </row>
    <row r="42155" spans="4:5" x14ac:dyDescent="0.2">
      <c r="D42155" s="1"/>
      <c r="E42155" s="41"/>
    </row>
    <row r="42156" spans="4:5" x14ac:dyDescent="0.2">
      <c r="D42156" s="1"/>
      <c r="E42156" s="41"/>
    </row>
    <row r="42157" spans="4:5" x14ac:dyDescent="0.2">
      <c r="D42157" s="1"/>
      <c r="E42157" s="41"/>
    </row>
    <row r="42158" spans="4:5" x14ac:dyDescent="0.2">
      <c r="D42158" s="1"/>
      <c r="E42158" s="41"/>
    </row>
    <row r="42159" spans="4:5" x14ac:dyDescent="0.2">
      <c r="D42159" s="1"/>
      <c r="E42159" s="41"/>
    </row>
    <row r="42160" spans="4:5" x14ac:dyDescent="0.2">
      <c r="D42160" s="1"/>
      <c r="E42160" s="41"/>
    </row>
    <row r="42161" spans="4:5" x14ac:dyDescent="0.2">
      <c r="D42161" s="1"/>
      <c r="E42161" s="41"/>
    </row>
    <row r="42162" spans="4:5" x14ac:dyDescent="0.2">
      <c r="D42162" s="1"/>
      <c r="E42162" s="41"/>
    </row>
    <row r="42163" spans="4:5" x14ac:dyDescent="0.2">
      <c r="D42163" s="1"/>
      <c r="E42163" s="41"/>
    </row>
    <row r="42164" spans="4:5" x14ac:dyDescent="0.2">
      <c r="D42164" s="1"/>
      <c r="E42164" s="41"/>
    </row>
    <row r="42165" spans="4:5" x14ac:dyDescent="0.2">
      <c r="D42165" s="1"/>
      <c r="E42165" s="41"/>
    </row>
    <row r="42166" spans="4:5" x14ac:dyDescent="0.2">
      <c r="D42166" s="1"/>
      <c r="E42166" s="41"/>
    </row>
    <row r="42167" spans="4:5" x14ac:dyDescent="0.2">
      <c r="D42167" s="1"/>
      <c r="E42167" s="41"/>
    </row>
    <row r="42168" spans="4:5" x14ac:dyDescent="0.2">
      <c r="D42168" s="1"/>
      <c r="E42168" s="41"/>
    </row>
    <row r="42169" spans="4:5" x14ac:dyDescent="0.2">
      <c r="D42169" s="1"/>
      <c r="E42169" s="41"/>
    </row>
    <row r="42170" spans="4:5" x14ac:dyDescent="0.2">
      <c r="D42170" s="1"/>
      <c r="E42170" s="41"/>
    </row>
    <row r="42171" spans="4:5" x14ac:dyDescent="0.2">
      <c r="D42171" s="1"/>
      <c r="E42171" s="41"/>
    </row>
    <row r="42172" spans="4:5" x14ac:dyDescent="0.2">
      <c r="D42172" s="1"/>
      <c r="E42172" s="41"/>
    </row>
    <row r="42173" spans="4:5" x14ac:dyDescent="0.2">
      <c r="D42173" s="1"/>
      <c r="E42173" s="41"/>
    </row>
    <row r="42174" spans="4:5" x14ac:dyDescent="0.2">
      <c r="D42174" s="1"/>
      <c r="E42174" s="41"/>
    </row>
    <row r="42175" spans="4:5" x14ac:dyDescent="0.2">
      <c r="D42175" s="1"/>
      <c r="E42175" s="41"/>
    </row>
    <row r="42176" spans="4:5" x14ac:dyDescent="0.2">
      <c r="D42176" s="1"/>
      <c r="E42176" s="41"/>
    </row>
    <row r="42177" spans="4:5" x14ac:dyDescent="0.2">
      <c r="D42177" s="1"/>
      <c r="E42177" s="41"/>
    </row>
    <row r="42178" spans="4:5" x14ac:dyDescent="0.2">
      <c r="D42178" s="1"/>
      <c r="E42178" s="41"/>
    </row>
    <row r="42179" spans="4:5" x14ac:dyDescent="0.2">
      <c r="D42179" s="1"/>
      <c r="E42179" s="41"/>
    </row>
    <row r="42180" spans="4:5" x14ac:dyDescent="0.2">
      <c r="D42180" s="1"/>
      <c r="E42180" s="41"/>
    </row>
    <row r="42181" spans="4:5" x14ac:dyDescent="0.2">
      <c r="D42181" s="1"/>
      <c r="E42181" s="41"/>
    </row>
    <row r="42182" spans="4:5" x14ac:dyDescent="0.2">
      <c r="D42182" s="1"/>
      <c r="E42182" s="41"/>
    </row>
    <row r="42183" spans="4:5" x14ac:dyDescent="0.2">
      <c r="D42183" s="1"/>
      <c r="E42183" s="41"/>
    </row>
    <row r="42184" spans="4:5" x14ac:dyDescent="0.2">
      <c r="D42184" s="1"/>
      <c r="E42184" s="41"/>
    </row>
    <row r="42185" spans="4:5" x14ac:dyDescent="0.2">
      <c r="D42185" s="1"/>
      <c r="E42185" s="41"/>
    </row>
    <row r="42186" spans="4:5" x14ac:dyDescent="0.2">
      <c r="D42186" s="1"/>
      <c r="E42186" s="41"/>
    </row>
    <row r="42187" spans="4:5" x14ac:dyDescent="0.2">
      <c r="D42187" s="1"/>
      <c r="E42187" s="41"/>
    </row>
    <row r="42188" spans="4:5" x14ac:dyDescent="0.2">
      <c r="D42188" s="1"/>
      <c r="E42188" s="41"/>
    </row>
    <row r="42189" spans="4:5" x14ac:dyDescent="0.2">
      <c r="D42189" s="1"/>
      <c r="E42189" s="41"/>
    </row>
    <row r="42190" spans="4:5" x14ac:dyDescent="0.2">
      <c r="D42190" s="1"/>
      <c r="E42190" s="41"/>
    </row>
    <row r="42191" spans="4:5" x14ac:dyDescent="0.2">
      <c r="D42191" s="1"/>
      <c r="E42191" s="41"/>
    </row>
    <row r="42192" spans="4:5" x14ac:dyDescent="0.2">
      <c r="D42192" s="1"/>
      <c r="E42192" s="41"/>
    </row>
    <row r="42193" spans="4:5" x14ac:dyDescent="0.2">
      <c r="D42193" s="1"/>
      <c r="E42193" s="41"/>
    </row>
    <row r="42194" spans="4:5" x14ac:dyDescent="0.2">
      <c r="D42194" s="1"/>
      <c r="E42194" s="41"/>
    </row>
    <row r="42195" spans="4:5" x14ac:dyDescent="0.2">
      <c r="D42195" s="1"/>
      <c r="E42195" s="41"/>
    </row>
    <row r="42196" spans="4:5" x14ac:dyDescent="0.2">
      <c r="D42196" s="1"/>
      <c r="E42196" s="41"/>
    </row>
    <row r="42197" spans="4:5" x14ac:dyDescent="0.2">
      <c r="D42197" s="1"/>
      <c r="E42197" s="41"/>
    </row>
    <row r="42198" spans="4:5" x14ac:dyDescent="0.2">
      <c r="D42198" s="1"/>
      <c r="E42198" s="41"/>
    </row>
    <row r="42199" spans="4:5" x14ac:dyDescent="0.2">
      <c r="D42199" s="1"/>
      <c r="E42199" s="41"/>
    </row>
    <row r="42200" spans="4:5" x14ac:dyDescent="0.2">
      <c r="D42200" s="1"/>
      <c r="E42200" s="41"/>
    </row>
    <row r="42201" spans="4:5" x14ac:dyDescent="0.2">
      <c r="D42201" s="1"/>
      <c r="E42201" s="41"/>
    </row>
    <row r="42202" spans="4:5" x14ac:dyDescent="0.2">
      <c r="D42202" s="1"/>
      <c r="E42202" s="41"/>
    </row>
    <row r="42203" spans="4:5" x14ac:dyDescent="0.2">
      <c r="D42203" s="1"/>
      <c r="E42203" s="41"/>
    </row>
    <row r="42204" spans="4:5" x14ac:dyDescent="0.2">
      <c r="D42204" s="1"/>
      <c r="E42204" s="41"/>
    </row>
    <row r="42205" spans="4:5" x14ac:dyDescent="0.2">
      <c r="D42205" s="1"/>
      <c r="E42205" s="41"/>
    </row>
    <row r="42206" spans="4:5" x14ac:dyDescent="0.2">
      <c r="D42206" s="1"/>
      <c r="E42206" s="41"/>
    </row>
    <row r="42207" spans="4:5" x14ac:dyDescent="0.2">
      <c r="D42207" s="1"/>
      <c r="E42207" s="41"/>
    </row>
    <row r="42208" spans="4:5" x14ac:dyDescent="0.2">
      <c r="D42208" s="1"/>
      <c r="E42208" s="41"/>
    </row>
    <row r="42209" spans="4:5" x14ac:dyDescent="0.2">
      <c r="D42209" s="1"/>
      <c r="E42209" s="41"/>
    </row>
    <row r="42210" spans="4:5" x14ac:dyDescent="0.2">
      <c r="D42210" s="1"/>
      <c r="E42210" s="41"/>
    </row>
    <row r="42211" spans="4:5" x14ac:dyDescent="0.2">
      <c r="D42211" s="1"/>
      <c r="E42211" s="41"/>
    </row>
    <row r="42212" spans="4:5" x14ac:dyDescent="0.2">
      <c r="D42212" s="1"/>
      <c r="E42212" s="41"/>
    </row>
    <row r="42213" spans="4:5" x14ac:dyDescent="0.2">
      <c r="D42213" s="1"/>
      <c r="E42213" s="41"/>
    </row>
    <row r="42214" spans="4:5" x14ac:dyDescent="0.2">
      <c r="D42214" s="1"/>
      <c r="E42214" s="41"/>
    </row>
    <row r="42215" spans="4:5" x14ac:dyDescent="0.2">
      <c r="D42215" s="1"/>
      <c r="E42215" s="41"/>
    </row>
    <row r="42216" spans="4:5" x14ac:dyDescent="0.2">
      <c r="D42216" s="1"/>
      <c r="E42216" s="41"/>
    </row>
    <row r="42217" spans="4:5" x14ac:dyDescent="0.2">
      <c r="D42217" s="1"/>
      <c r="E42217" s="41"/>
    </row>
    <row r="42218" spans="4:5" x14ac:dyDescent="0.2">
      <c r="D42218" s="1"/>
      <c r="E42218" s="41"/>
    </row>
    <row r="42219" spans="4:5" x14ac:dyDescent="0.2">
      <c r="D42219" s="1"/>
      <c r="E42219" s="41"/>
    </row>
    <row r="42220" spans="4:5" x14ac:dyDescent="0.2">
      <c r="D42220" s="1"/>
      <c r="E42220" s="41"/>
    </row>
    <row r="42221" spans="4:5" x14ac:dyDescent="0.2">
      <c r="D42221" s="1"/>
      <c r="E42221" s="41"/>
    </row>
    <row r="42222" spans="4:5" x14ac:dyDescent="0.2">
      <c r="D42222" s="1"/>
      <c r="E42222" s="41"/>
    </row>
    <row r="42223" spans="4:5" x14ac:dyDescent="0.2">
      <c r="D42223" s="1"/>
      <c r="E42223" s="41"/>
    </row>
    <row r="42224" spans="4:5" x14ac:dyDescent="0.2">
      <c r="D42224" s="1"/>
      <c r="E42224" s="41"/>
    </row>
    <row r="42225" spans="4:5" x14ac:dyDescent="0.2">
      <c r="D42225" s="1"/>
      <c r="E42225" s="41"/>
    </row>
    <row r="42226" spans="4:5" x14ac:dyDescent="0.2">
      <c r="D42226" s="1"/>
      <c r="E42226" s="41"/>
    </row>
    <row r="42227" spans="4:5" x14ac:dyDescent="0.2">
      <c r="D42227" s="1"/>
      <c r="E42227" s="41"/>
    </row>
    <row r="42228" spans="4:5" x14ac:dyDescent="0.2">
      <c r="D42228" s="1"/>
      <c r="E42228" s="41"/>
    </row>
    <row r="42229" spans="4:5" x14ac:dyDescent="0.2">
      <c r="D42229" s="1"/>
      <c r="E42229" s="41"/>
    </row>
    <row r="42230" spans="4:5" x14ac:dyDescent="0.2">
      <c r="D42230" s="1"/>
      <c r="E42230" s="41"/>
    </row>
    <row r="42231" spans="4:5" x14ac:dyDescent="0.2">
      <c r="D42231" s="1"/>
      <c r="E42231" s="41"/>
    </row>
    <row r="42232" spans="4:5" x14ac:dyDescent="0.2">
      <c r="D42232" s="1"/>
      <c r="E42232" s="41"/>
    </row>
    <row r="42233" spans="4:5" x14ac:dyDescent="0.2">
      <c r="D42233" s="1"/>
      <c r="E42233" s="41"/>
    </row>
    <row r="42234" spans="4:5" x14ac:dyDescent="0.2">
      <c r="D42234" s="1"/>
      <c r="E42234" s="41"/>
    </row>
    <row r="42235" spans="4:5" x14ac:dyDescent="0.2">
      <c r="D42235" s="1"/>
      <c r="E42235" s="41"/>
    </row>
    <row r="42236" spans="4:5" x14ac:dyDescent="0.2">
      <c r="D42236" s="1"/>
      <c r="E42236" s="41"/>
    </row>
    <row r="42237" spans="4:5" x14ac:dyDescent="0.2">
      <c r="D42237" s="1"/>
      <c r="E42237" s="41"/>
    </row>
    <row r="42238" spans="4:5" x14ac:dyDescent="0.2">
      <c r="D42238" s="1"/>
      <c r="E42238" s="41"/>
    </row>
    <row r="42239" spans="4:5" x14ac:dyDescent="0.2">
      <c r="D42239" s="1"/>
      <c r="E42239" s="41"/>
    </row>
    <row r="42240" spans="4:5" x14ac:dyDescent="0.2">
      <c r="D42240" s="1"/>
      <c r="E42240" s="41"/>
    </row>
    <row r="42241" spans="4:5" x14ac:dyDescent="0.2">
      <c r="D42241" s="1"/>
      <c r="E42241" s="41"/>
    </row>
    <row r="42242" spans="4:5" x14ac:dyDescent="0.2">
      <c r="D42242" s="1"/>
      <c r="E42242" s="41"/>
    </row>
    <row r="42243" spans="4:5" x14ac:dyDescent="0.2">
      <c r="D42243" s="1"/>
      <c r="E42243" s="41"/>
    </row>
    <row r="42244" spans="4:5" x14ac:dyDescent="0.2">
      <c r="D42244" s="1"/>
      <c r="E42244" s="41"/>
    </row>
    <row r="42245" spans="4:5" x14ac:dyDescent="0.2">
      <c r="D42245" s="1"/>
      <c r="E42245" s="41"/>
    </row>
    <row r="42246" spans="4:5" x14ac:dyDescent="0.2">
      <c r="D42246" s="1"/>
      <c r="E42246" s="41"/>
    </row>
    <row r="42247" spans="4:5" x14ac:dyDescent="0.2">
      <c r="D42247" s="1"/>
      <c r="E42247" s="41"/>
    </row>
    <row r="42248" spans="4:5" x14ac:dyDescent="0.2">
      <c r="D42248" s="1"/>
      <c r="E42248" s="41"/>
    </row>
    <row r="42249" spans="4:5" x14ac:dyDescent="0.2">
      <c r="D42249" s="1"/>
      <c r="E42249" s="41"/>
    </row>
    <row r="42250" spans="4:5" x14ac:dyDescent="0.2">
      <c r="D42250" s="1"/>
      <c r="E42250" s="41"/>
    </row>
    <row r="42251" spans="4:5" x14ac:dyDescent="0.2">
      <c r="D42251" s="1"/>
      <c r="E42251" s="41"/>
    </row>
    <row r="42252" spans="4:5" x14ac:dyDescent="0.2">
      <c r="D42252" s="1"/>
      <c r="E42252" s="41"/>
    </row>
    <row r="42253" spans="4:5" x14ac:dyDescent="0.2">
      <c r="D42253" s="1"/>
      <c r="E42253" s="41"/>
    </row>
    <row r="42254" spans="4:5" x14ac:dyDescent="0.2">
      <c r="D42254" s="1"/>
      <c r="E42254" s="41"/>
    </row>
    <row r="42255" spans="4:5" x14ac:dyDescent="0.2">
      <c r="D42255" s="1"/>
      <c r="E42255" s="41"/>
    </row>
    <row r="42256" spans="4:5" x14ac:dyDescent="0.2">
      <c r="D42256" s="1"/>
      <c r="E42256" s="41"/>
    </row>
    <row r="42257" spans="4:5" x14ac:dyDescent="0.2">
      <c r="D42257" s="1"/>
      <c r="E42257" s="41"/>
    </row>
    <row r="42258" spans="4:5" x14ac:dyDescent="0.2">
      <c r="D42258" s="1"/>
      <c r="E42258" s="41"/>
    </row>
    <row r="42259" spans="4:5" x14ac:dyDescent="0.2">
      <c r="D42259" s="1"/>
      <c r="E42259" s="41"/>
    </row>
    <row r="42260" spans="4:5" x14ac:dyDescent="0.2">
      <c r="D42260" s="1"/>
      <c r="E42260" s="41"/>
    </row>
    <row r="42261" spans="4:5" x14ac:dyDescent="0.2">
      <c r="D42261" s="1"/>
      <c r="E42261" s="41"/>
    </row>
    <row r="42262" spans="4:5" x14ac:dyDescent="0.2">
      <c r="D42262" s="1"/>
      <c r="E42262" s="41"/>
    </row>
    <row r="42263" spans="4:5" x14ac:dyDescent="0.2">
      <c r="D42263" s="1"/>
      <c r="E42263" s="41"/>
    </row>
    <row r="42264" spans="4:5" x14ac:dyDescent="0.2">
      <c r="D42264" s="1"/>
      <c r="E42264" s="41"/>
    </row>
    <row r="42265" spans="4:5" x14ac:dyDescent="0.2">
      <c r="D42265" s="1"/>
      <c r="E42265" s="41"/>
    </row>
    <row r="42266" spans="4:5" x14ac:dyDescent="0.2">
      <c r="D42266" s="1"/>
      <c r="E42266" s="41"/>
    </row>
    <row r="42267" spans="4:5" x14ac:dyDescent="0.2">
      <c r="D42267" s="1"/>
      <c r="E42267" s="41"/>
    </row>
    <row r="42268" spans="4:5" x14ac:dyDescent="0.2">
      <c r="D42268" s="1"/>
      <c r="E42268" s="41"/>
    </row>
    <row r="42269" spans="4:5" x14ac:dyDescent="0.2">
      <c r="D42269" s="1"/>
      <c r="E42269" s="41"/>
    </row>
    <row r="42270" spans="4:5" x14ac:dyDescent="0.2">
      <c r="D42270" s="1"/>
      <c r="E42270" s="41"/>
    </row>
    <row r="42271" spans="4:5" x14ac:dyDescent="0.2">
      <c r="D42271" s="1"/>
      <c r="E42271" s="41"/>
    </row>
    <row r="42272" spans="4:5" x14ac:dyDescent="0.2">
      <c r="D42272" s="1"/>
      <c r="E42272" s="41"/>
    </row>
    <row r="42273" spans="4:5" x14ac:dyDescent="0.2">
      <c r="D42273" s="1"/>
      <c r="E42273" s="41"/>
    </row>
    <row r="42274" spans="4:5" x14ac:dyDescent="0.2">
      <c r="D42274" s="1"/>
      <c r="E42274" s="41"/>
    </row>
    <row r="42275" spans="4:5" x14ac:dyDescent="0.2">
      <c r="D42275" s="1"/>
      <c r="E42275" s="41"/>
    </row>
    <row r="42276" spans="4:5" x14ac:dyDescent="0.2">
      <c r="D42276" s="1"/>
      <c r="E42276" s="41"/>
    </row>
    <row r="42277" spans="4:5" x14ac:dyDescent="0.2">
      <c r="D42277" s="1"/>
      <c r="E42277" s="41"/>
    </row>
    <row r="42278" spans="4:5" x14ac:dyDescent="0.2">
      <c r="D42278" s="1"/>
      <c r="E42278" s="41"/>
    </row>
    <row r="42279" spans="4:5" x14ac:dyDescent="0.2">
      <c r="D42279" s="1"/>
      <c r="E42279" s="41"/>
    </row>
    <row r="42280" spans="4:5" x14ac:dyDescent="0.2">
      <c r="D42280" s="1"/>
      <c r="E42280" s="41"/>
    </row>
    <row r="42281" spans="4:5" x14ac:dyDescent="0.2">
      <c r="D42281" s="1"/>
      <c r="E42281" s="41"/>
    </row>
    <row r="42282" spans="4:5" x14ac:dyDescent="0.2">
      <c r="D42282" s="1"/>
      <c r="E42282" s="41"/>
    </row>
    <row r="42283" spans="4:5" x14ac:dyDescent="0.2">
      <c r="D42283" s="1"/>
      <c r="E42283" s="41"/>
    </row>
    <row r="42284" spans="4:5" x14ac:dyDescent="0.2">
      <c r="D42284" s="1"/>
      <c r="E42284" s="41"/>
    </row>
    <row r="42285" spans="4:5" x14ac:dyDescent="0.2">
      <c r="D42285" s="1"/>
      <c r="E42285" s="41"/>
    </row>
    <row r="42286" spans="4:5" x14ac:dyDescent="0.2">
      <c r="D42286" s="1"/>
      <c r="E42286" s="41"/>
    </row>
    <row r="42287" spans="4:5" x14ac:dyDescent="0.2">
      <c r="D42287" s="1"/>
      <c r="E42287" s="41"/>
    </row>
    <row r="42288" spans="4:5" x14ac:dyDescent="0.2">
      <c r="D42288" s="1"/>
      <c r="E42288" s="41"/>
    </row>
    <row r="42289" spans="4:5" x14ac:dyDescent="0.2">
      <c r="D42289" s="1"/>
      <c r="E42289" s="41"/>
    </row>
    <row r="42290" spans="4:5" x14ac:dyDescent="0.2">
      <c r="D42290" s="1"/>
      <c r="E42290" s="41"/>
    </row>
    <row r="42291" spans="4:5" x14ac:dyDescent="0.2">
      <c r="D42291" s="1"/>
      <c r="E42291" s="41"/>
    </row>
    <row r="42292" spans="4:5" x14ac:dyDescent="0.2">
      <c r="D42292" s="1"/>
      <c r="E42292" s="41"/>
    </row>
    <row r="42293" spans="4:5" x14ac:dyDescent="0.2">
      <c r="D42293" s="1"/>
      <c r="E42293" s="41"/>
    </row>
    <row r="42294" spans="4:5" x14ac:dyDescent="0.2">
      <c r="D42294" s="1"/>
      <c r="E42294" s="41"/>
    </row>
    <row r="42295" spans="4:5" x14ac:dyDescent="0.2">
      <c r="D42295" s="1"/>
      <c r="E42295" s="41"/>
    </row>
    <row r="42296" spans="4:5" x14ac:dyDescent="0.2">
      <c r="D42296" s="1"/>
      <c r="E42296" s="41"/>
    </row>
    <row r="42297" spans="4:5" x14ac:dyDescent="0.2">
      <c r="D42297" s="1"/>
      <c r="E42297" s="41"/>
    </row>
    <row r="42298" spans="4:5" x14ac:dyDescent="0.2">
      <c r="D42298" s="1"/>
      <c r="E42298" s="41"/>
    </row>
    <row r="42299" spans="4:5" x14ac:dyDescent="0.2">
      <c r="D42299" s="1"/>
      <c r="E42299" s="41"/>
    </row>
    <row r="42300" spans="4:5" x14ac:dyDescent="0.2">
      <c r="D42300" s="1"/>
      <c r="E42300" s="41"/>
    </row>
    <row r="42301" spans="4:5" x14ac:dyDescent="0.2">
      <c r="D42301" s="1"/>
      <c r="E42301" s="41"/>
    </row>
    <row r="42302" spans="4:5" x14ac:dyDescent="0.2">
      <c r="D42302" s="1"/>
      <c r="E42302" s="41"/>
    </row>
    <row r="42303" spans="4:5" x14ac:dyDescent="0.2">
      <c r="D42303" s="1"/>
      <c r="E42303" s="41"/>
    </row>
    <row r="42304" spans="4:5" x14ac:dyDescent="0.2">
      <c r="D42304" s="1"/>
      <c r="E42304" s="41"/>
    </row>
    <row r="42305" spans="4:5" x14ac:dyDescent="0.2">
      <c r="D42305" s="1"/>
      <c r="E42305" s="41"/>
    </row>
    <row r="42306" spans="4:5" x14ac:dyDescent="0.2">
      <c r="D42306" s="1"/>
      <c r="E42306" s="41"/>
    </row>
    <row r="42307" spans="4:5" x14ac:dyDescent="0.2">
      <c r="D42307" s="1"/>
      <c r="E42307" s="41"/>
    </row>
    <row r="42308" spans="4:5" x14ac:dyDescent="0.2">
      <c r="D42308" s="1"/>
      <c r="E42308" s="41"/>
    </row>
    <row r="42309" spans="4:5" x14ac:dyDescent="0.2">
      <c r="D42309" s="1"/>
      <c r="E42309" s="41"/>
    </row>
    <row r="42310" spans="4:5" x14ac:dyDescent="0.2">
      <c r="D42310" s="1"/>
      <c r="E42310" s="41"/>
    </row>
    <row r="42311" spans="4:5" x14ac:dyDescent="0.2">
      <c r="D42311" s="1"/>
      <c r="E42311" s="41"/>
    </row>
    <row r="42312" spans="4:5" x14ac:dyDescent="0.2">
      <c r="D42312" s="1"/>
      <c r="E42312" s="41"/>
    </row>
    <row r="42313" spans="4:5" x14ac:dyDescent="0.2">
      <c r="D42313" s="1"/>
      <c r="E42313" s="41"/>
    </row>
    <row r="42314" spans="4:5" x14ac:dyDescent="0.2">
      <c r="D42314" s="1"/>
      <c r="E42314" s="41"/>
    </row>
    <row r="42315" spans="4:5" x14ac:dyDescent="0.2">
      <c r="D42315" s="1"/>
      <c r="E42315" s="41"/>
    </row>
    <row r="42316" spans="4:5" x14ac:dyDescent="0.2">
      <c r="D42316" s="1"/>
      <c r="E42316" s="41"/>
    </row>
    <row r="42317" spans="4:5" x14ac:dyDescent="0.2">
      <c r="D42317" s="1"/>
      <c r="E42317" s="41"/>
    </row>
    <row r="42318" spans="4:5" x14ac:dyDescent="0.2">
      <c r="D42318" s="1"/>
      <c r="E42318" s="41"/>
    </row>
    <row r="42319" spans="4:5" x14ac:dyDescent="0.2">
      <c r="D42319" s="1"/>
      <c r="E42319" s="41"/>
    </row>
    <row r="42320" spans="4:5" x14ac:dyDescent="0.2">
      <c r="D42320" s="1"/>
      <c r="E42320" s="41"/>
    </row>
    <row r="42321" spans="4:5" x14ac:dyDescent="0.2">
      <c r="D42321" s="1"/>
      <c r="E42321" s="41"/>
    </row>
    <row r="42322" spans="4:5" x14ac:dyDescent="0.2">
      <c r="D42322" s="1"/>
      <c r="E42322" s="41"/>
    </row>
    <row r="42323" spans="4:5" x14ac:dyDescent="0.2">
      <c r="D42323" s="1"/>
      <c r="E42323" s="41"/>
    </row>
    <row r="42324" spans="4:5" x14ac:dyDescent="0.2">
      <c r="D42324" s="1"/>
      <c r="E42324" s="41"/>
    </row>
    <row r="42325" spans="4:5" x14ac:dyDescent="0.2">
      <c r="D42325" s="1"/>
      <c r="E42325" s="41"/>
    </row>
    <row r="42326" spans="4:5" x14ac:dyDescent="0.2">
      <c r="D42326" s="1"/>
      <c r="E42326" s="41"/>
    </row>
    <row r="42327" spans="4:5" x14ac:dyDescent="0.2">
      <c r="D42327" s="1"/>
      <c r="E42327" s="41"/>
    </row>
    <row r="42328" spans="4:5" x14ac:dyDescent="0.2">
      <c r="D42328" s="1"/>
      <c r="E42328" s="41"/>
    </row>
    <row r="42329" spans="4:5" x14ac:dyDescent="0.2">
      <c r="D42329" s="1"/>
      <c r="E42329" s="41"/>
    </row>
    <row r="42330" spans="4:5" x14ac:dyDescent="0.2">
      <c r="D42330" s="1"/>
      <c r="E42330" s="41"/>
    </row>
    <row r="42331" spans="4:5" x14ac:dyDescent="0.2">
      <c r="D42331" s="1"/>
      <c r="E42331" s="41"/>
    </row>
    <row r="42332" spans="4:5" x14ac:dyDescent="0.2">
      <c r="D42332" s="1"/>
      <c r="E42332" s="41"/>
    </row>
    <row r="42333" spans="4:5" x14ac:dyDescent="0.2">
      <c r="D42333" s="1"/>
      <c r="E42333" s="41"/>
    </row>
    <row r="42334" spans="4:5" x14ac:dyDescent="0.2">
      <c r="D42334" s="1"/>
      <c r="E42334" s="41"/>
    </row>
    <row r="42335" spans="4:5" x14ac:dyDescent="0.2">
      <c r="D42335" s="1"/>
      <c r="E42335" s="41"/>
    </row>
    <row r="42336" spans="4:5" x14ac:dyDescent="0.2">
      <c r="D42336" s="1"/>
      <c r="E42336" s="41"/>
    </row>
    <row r="42337" spans="4:5" x14ac:dyDescent="0.2">
      <c r="D42337" s="1"/>
      <c r="E42337" s="41"/>
    </row>
    <row r="42338" spans="4:5" x14ac:dyDescent="0.2">
      <c r="D42338" s="1"/>
      <c r="E42338" s="41"/>
    </row>
    <row r="42339" spans="4:5" x14ac:dyDescent="0.2">
      <c r="D42339" s="1"/>
      <c r="E42339" s="41"/>
    </row>
    <row r="42340" spans="4:5" x14ac:dyDescent="0.2">
      <c r="D42340" s="1"/>
      <c r="E42340" s="41"/>
    </row>
    <row r="42341" spans="4:5" x14ac:dyDescent="0.2">
      <c r="D42341" s="1"/>
      <c r="E42341" s="41"/>
    </row>
    <row r="42342" spans="4:5" x14ac:dyDescent="0.2">
      <c r="D42342" s="1"/>
      <c r="E42342" s="41"/>
    </row>
    <row r="42343" spans="4:5" x14ac:dyDescent="0.2">
      <c r="D42343" s="1"/>
      <c r="E42343" s="41"/>
    </row>
    <row r="42344" spans="4:5" x14ac:dyDescent="0.2">
      <c r="D42344" s="1"/>
      <c r="E42344" s="41"/>
    </row>
    <row r="42345" spans="4:5" x14ac:dyDescent="0.2">
      <c r="D42345" s="1"/>
      <c r="E42345" s="41"/>
    </row>
    <row r="42346" spans="4:5" x14ac:dyDescent="0.2">
      <c r="D42346" s="1"/>
      <c r="E42346" s="41"/>
    </row>
    <row r="42347" spans="4:5" x14ac:dyDescent="0.2">
      <c r="D42347" s="1"/>
      <c r="E42347" s="41"/>
    </row>
    <row r="42348" spans="4:5" x14ac:dyDescent="0.2">
      <c r="D42348" s="1"/>
      <c r="E42348" s="41"/>
    </row>
    <row r="42349" spans="4:5" x14ac:dyDescent="0.2">
      <c r="D42349" s="1"/>
      <c r="E42349" s="41"/>
    </row>
    <row r="42350" spans="4:5" x14ac:dyDescent="0.2">
      <c r="D42350" s="1"/>
      <c r="E42350" s="41"/>
    </row>
    <row r="42351" spans="4:5" x14ac:dyDescent="0.2">
      <c r="D42351" s="1"/>
      <c r="E42351" s="41"/>
    </row>
    <row r="42352" spans="4:5" x14ac:dyDescent="0.2">
      <c r="D42352" s="1"/>
      <c r="E42352" s="41"/>
    </row>
    <row r="42353" spans="4:5" x14ac:dyDescent="0.2">
      <c r="D42353" s="1"/>
      <c r="E42353" s="41"/>
    </row>
    <row r="42354" spans="4:5" x14ac:dyDescent="0.2">
      <c r="D42354" s="1"/>
      <c r="E42354" s="41"/>
    </row>
    <row r="42355" spans="4:5" x14ac:dyDescent="0.2">
      <c r="D42355" s="1"/>
      <c r="E42355" s="41"/>
    </row>
    <row r="42356" spans="4:5" x14ac:dyDescent="0.2">
      <c r="D42356" s="1"/>
      <c r="E42356" s="41"/>
    </row>
    <row r="42357" spans="4:5" x14ac:dyDescent="0.2">
      <c r="D42357" s="1"/>
      <c r="E42357" s="41"/>
    </row>
    <row r="42358" spans="4:5" x14ac:dyDescent="0.2">
      <c r="D42358" s="1"/>
      <c r="E42358" s="41"/>
    </row>
    <row r="42359" spans="4:5" x14ac:dyDescent="0.2">
      <c r="D42359" s="1"/>
      <c r="E42359" s="41"/>
    </row>
    <row r="42360" spans="4:5" x14ac:dyDescent="0.2">
      <c r="D42360" s="1"/>
      <c r="E42360" s="41"/>
    </row>
    <row r="42361" spans="4:5" x14ac:dyDescent="0.2">
      <c r="D42361" s="1"/>
      <c r="E42361" s="41"/>
    </row>
    <row r="42362" spans="4:5" x14ac:dyDescent="0.2">
      <c r="D42362" s="1"/>
      <c r="E42362" s="41"/>
    </row>
    <row r="42363" spans="4:5" x14ac:dyDescent="0.2">
      <c r="D42363" s="1"/>
      <c r="E42363" s="41"/>
    </row>
    <row r="42364" spans="4:5" x14ac:dyDescent="0.2">
      <c r="D42364" s="1"/>
      <c r="E42364" s="41"/>
    </row>
    <row r="42365" spans="4:5" x14ac:dyDescent="0.2">
      <c r="D42365" s="1"/>
      <c r="E42365" s="41"/>
    </row>
    <row r="42366" spans="4:5" x14ac:dyDescent="0.2">
      <c r="D42366" s="1"/>
      <c r="E42366" s="41"/>
    </row>
    <row r="42367" spans="4:5" x14ac:dyDescent="0.2">
      <c r="D42367" s="1"/>
      <c r="E42367" s="41"/>
    </row>
    <row r="42368" spans="4:5" x14ac:dyDescent="0.2">
      <c r="D42368" s="1"/>
      <c r="E42368" s="41"/>
    </row>
    <row r="42369" spans="4:5" x14ac:dyDescent="0.2">
      <c r="D42369" s="1"/>
      <c r="E42369" s="41"/>
    </row>
    <row r="42370" spans="4:5" x14ac:dyDescent="0.2">
      <c r="D42370" s="1"/>
      <c r="E42370" s="41"/>
    </row>
    <row r="42371" spans="4:5" x14ac:dyDescent="0.2">
      <c r="D42371" s="1"/>
      <c r="E42371" s="41"/>
    </row>
    <row r="42372" spans="4:5" x14ac:dyDescent="0.2">
      <c r="D42372" s="1"/>
      <c r="E42372" s="41"/>
    </row>
    <row r="42373" spans="4:5" x14ac:dyDescent="0.2">
      <c r="D42373" s="1"/>
      <c r="E42373" s="41"/>
    </row>
    <row r="42374" spans="4:5" x14ac:dyDescent="0.2">
      <c r="D42374" s="1"/>
      <c r="E42374" s="41"/>
    </row>
    <row r="42375" spans="4:5" x14ac:dyDescent="0.2">
      <c r="D42375" s="1"/>
      <c r="E42375" s="41"/>
    </row>
    <row r="42376" spans="4:5" x14ac:dyDescent="0.2">
      <c r="D42376" s="1"/>
      <c r="E42376" s="41"/>
    </row>
    <row r="42377" spans="4:5" x14ac:dyDescent="0.2">
      <c r="D42377" s="1"/>
      <c r="E42377" s="41"/>
    </row>
    <row r="42378" spans="4:5" x14ac:dyDescent="0.2">
      <c r="D42378" s="1"/>
      <c r="E42378" s="41"/>
    </row>
    <row r="42379" spans="4:5" x14ac:dyDescent="0.2">
      <c r="D42379" s="1"/>
      <c r="E42379" s="41"/>
    </row>
    <row r="42380" spans="4:5" x14ac:dyDescent="0.2">
      <c r="D42380" s="1"/>
      <c r="E42380" s="41"/>
    </row>
    <row r="42381" spans="4:5" x14ac:dyDescent="0.2">
      <c r="D42381" s="1"/>
      <c r="E42381" s="41"/>
    </row>
    <row r="42382" spans="4:5" x14ac:dyDescent="0.2">
      <c r="D42382" s="1"/>
      <c r="E42382" s="41"/>
    </row>
    <row r="42383" spans="4:5" x14ac:dyDescent="0.2">
      <c r="D42383" s="1"/>
      <c r="E42383" s="41"/>
    </row>
    <row r="42384" spans="4:5" x14ac:dyDescent="0.2">
      <c r="D42384" s="1"/>
      <c r="E42384" s="41"/>
    </row>
    <row r="42385" spans="4:5" x14ac:dyDescent="0.2">
      <c r="D42385" s="1"/>
      <c r="E42385" s="41"/>
    </row>
    <row r="42386" spans="4:5" x14ac:dyDescent="0.2">
      <c r="D42386" s="1"/>
      <c r="E42386" s="41"/>
    </row>
    <row r="42387" spans="4:5" x14ac:dyDescent="0.2">
      <c r="D42387" s="1"/>
      <c r="E42387" s="41"/>
    </row>
    <row r="42388" spans="4:5" x14ac:dyDescent="0.2">
      <c r="D42388" s="1"/>
      <c r="E42388" s="41"/>
    </row>
    <row r="42389" spans="4:5" x14ac:dyDescent="0.2">
      <c r="D42389" s="1"/>
      <c r="E42389" s="41"/>
    </row>
    <row r="42390" spans="4:5" x14ac:dyDescent="0.2">
      <c r="D42390" s="1"/>
      <c r="E42390" s="41"/>
    </row>
    <row r="42391" spans="4:5" x14ac:dyDescent="0.2">
      <c r="D42391" s="1"/>
      <c r="E42391" s="41"/>
    </row>
    <row r="42392" spans="4:5" x14ac:dyDescent="0.2">
      <c r="D42392" s="1"/>
      <c r="E42392" s="41"/>
    </row>
    <row r="42393" spans="4:5" x14ac:dyDescent="0.2">
      <c r="D42393" s="1"/>
      <c r="E42393" s="41"/>
    </row>
    <row r="42394" spans="4:5" x14ac:dyDescent="0.2">
      <c r="D42394" s="1"/>
      <c r="E42394" s="41"/>
    </row>
    <row r="42395" spans="4:5" x14ac:dyDescent="0.2">
      <c r="D42395" s="1"/>
      <c r="E42395" s="41"/>
    </row>
    <row r="42396" spans="4:5" x14ac:dyDescent="0.2">
      <c r="D42396" s="1"/>
      <c r="E42396" s="41"/>
    </row>
    <row r="42397" spans="4:5" x14ac:dyDescent="0.2">
      <c r="D42397" s="1"/>
      <c r="E42397" s="41"/>
    </row>
    <row r="42398" spans="4:5" x14ac:dyDescent="0.2">
      <c r="D42398" s="1"/>
      <c r="E42398" s="41"/>
    </row>
    <row r="42399" spans="4:5" x14ac:dyDescent="0.2">
      <c r="D42399" s="1"/>
      <c r="E42399" s="41"/>
    </row>
    <row r="42400" spans="4:5" x14ac:dyDescent="0.2">
      <c r="D42400" s="1"/>
      <c r="E42400" s="41"/>
    </row>
    <row r="42401" spans="4:5" x14ac:dyDescent="0.2">
      <c r="D42401" s="1"/>
      <c r="E42401" s="41"/>
    </row>
    <row r="42402" spans="4:5" x14ac:dyDescent="0.2">
      <c r="D42402" s="1"/>
      <c r="E42402" s="41"/>
    </row>
    <row r="42403" spans="4:5" x14ac:dyDescent="0.2">
      <c r="D42403" s="1"/>
      <c r="E42403" s="41"/>
    </row>
    <row r="42404" spans="4:5" x14ac:dyDescent="0.2">
      <c r="D42404" s="1"/>
      <c r="E42404" s="41"/>
    </row>
    <row r="42405" spans="4:5" x14ac:dyDescent="0.2">
      <c r="D42405" s="1"/>
      <c r="E42405" s="41"/>
    </row>
    <row r="42406" spans="4:5" x14ac:dyDescent="0.2">
      <c r="D42406" s="1"/>
      <c r="E42406" s="41"/>
    </row>
    <row r="42407" spans="4:5" x14ac:dyDescent="0.2">
      <c r="D42407" s="1"/>
      <c r="E42407" s="41"/>
    </row>
    <row r="42408" spans="4:5" x14ac:dyDescent="0.2">
      <c r="D42408" s="1"/>
      <c r="E42408" s="41"/>
    </row>
    <row r="42409" spans="4:5" x14ac:dyDescent="0.2">
      <c r="D42409" s="1"/>
      <c r="E42409" s="41"/>
    </row>
    <row r="42410" spans="4:5" x14ac:dyDescent="0.2">
      <c r="D42410" s="1"/>
      <c r="E42410" s="41"/>
    </row>
    <row r="42411" spans="4:5" x14ac:dyDescent="0.2">
      <c r="D42411" s="1"/>
      <c r="E42411" s="41"/>
    </row>
    <row r="42412" spans="4:5" x14ac:dyDescent="0.2">
      <c r="D42412" s="1"/>
      <c r="E42412" s="41"/>
    </row>
    <row r="42413" spans="4:5" x14ac:dyDescent="0.2">
      <c r="D42413" s="1"/>
      <c r="E42413" s="41"/>
    </row>
    <row r="42414" spans="4:5" x14ac:dyDescent="0.2">
      <c r="D42414" s="1"/>
      <c r="E42414" s="41"/>
    </row>
    <row r="42415" spans="4:5" x14ac:dyDescent="0.2">
      <c r="D42415" s="1"/>
      <c r="E42415" s="41"/>
    </row>
    <row r="42416" spans="4:5" x14ac:dyDescent="0.2">
      <c r="D42416" s="1"/>
      <c r="E42416" s="41"/>
    </row>
    <row r="42417" spans="4:5" x14ac:dyDescent="0.2">
      <c r="D42417" s="1"/>
      <c r="E42417" s="41"/>
    </row>
    <row r="42418" spans="4:5" x14ac:dyDescent="0.2">
      <c r="D42418" s="1"/>
      <c r="E42418" s="41"/>
    </row>
    <row r="42419" spans="4:5" x14ac:dyDescent="0.2">
      <c r="D42419" s="1"/>
      <c r="E42419" s="41"/>
    </row>
    <row r="42420" spans="4:5" x14ac:dyDescent="0.2">
      <c r="D42420" s="1"/>
      <c r="E42420" s="41"/>
    </row>
    <row r="42421" spans="4:5" x14ac:dyDescent="0.2">
      <c r="D42421" s="1"/>
      <c r="E42421" s="41"/>
    </row>
    <row r="42422" spans="4:5" x14ac:dyDescent="0.2">
      <c r="D42422" s="1"/>
      <c r="E42422" s="41"/>
    </row>
    <row r="42423" spans="4:5" x14ac:dyDescent="0.2">
      <c r="D42423" s="1"/>
      <c r="E42423" s="41"/>
    </row>
    <row r="42424" spans="4:5" x14ac:dyDescent="0.2">
      <c r="D42424" s="1"/>
      <c r="E42424" s="41"/>
    </row>
    <row r="42425" spans="4:5" x14ac:dyDescent="0.2">
      <c r="D42425" s="1"/>
      <c r="E42425" s="41"/>
    </row>
    <row r="42426" spans="4:5" x14ac:dyDescent="0.2">
      <c r="D42426" s="1"/>
      <c r="E42426" s="41"/>
    </row>
    <row r="42427" spans="4:5" x14ac:dyDescent="0.2">
      <c r="D42427" s="1"/>
      <c r="E42427" s="41"/>
    </row>
    <row r="42428" spans="4:5" x14ac:dyDescent="0.2">
      <c r="D42428" s="1"/>
      <c r="E42428" s="41"/>
    </row>
    <row r="42429" spans="4:5" x14ac:dyDescent="0.2">
      <c r="D42429" s="1"/>
      <c r="E42429" s="41"/>
    </row>
    <row r="42430" spans="4:5" x14ac:dyDescent="0.2">
      <c r="D42430" s="1"/>
      <c r="E42430" s="41"/>
    </row>
    <row r="42431" spans="4:5" x14ac:dyDescent="0.2">
      <c r="D42431" s="1"/>
      <c r="E42431" s="41"/>
    </row>
    <row r="42432" spans="4:5" x14ac:dyDescent="0.2">
      <c r="D42432" s="1"/>
      <c r="E42432" s="41"/>
    </row>
    <row r="42433" spans="4:5" x14ac:dyDescent="0.2">
      <c r="D42433" s="1"/>
      <c r="E42433" s="41"/>
    </row>
    <row r="42434" spans="4:5" x14ac:dyDescent="0.2">
      <c r="D42434" s="1"/>
      <c r="E42434" s="41"/>
    </row>
    <row r="42435" spans="4:5" x14ac:dyDescent="0.2">
      <c r="D42435" s="1"/>
      <c r="E42435" s="41"/>
    </row>
    <row r="42436" spans="4:5" x14ac:dyDescent="0.2">
      <c r="D42436" s="1"/>
      <c r="E42436" s="41"/>
    </row>
    <row r="42437" spans="4:5" x14ac:dyDescent="0.2">
      <c r="D42437" s="1"/>
      <c r="E42437" s="41"/>
    </row>
    <row r="42438" spans="4:5" x14ac:dyDescent="0.2">
      <c r="D42438" s="1"/>
      <c r="E42438" s="41"/>
    </row>
    <row r="42439" spans="4:5" x14ac:dyDescent="0.2">
      <c r="D42439" s="1"/>
      <c r="E42439" s="41"/>
    </row>
    <row r="42440" spans="4:5" x14ac:dyDescent="0.2">
      <c r="D42440" s="1"/>
      <c r="E42440" s="41"/>
    </row>
    <row r="42441" spans="4:5" x14ac:dyDescent="0.2">
      <c r="D42441" s="1"/>
      <c r="E42441" s="41"/>
    </row>
    <row r="42442" spans="4:5" x14ac:dyDescent="0.2">
      <c r="D42442" s="1"/>
      <c r="E42442" s="41"/>
    </row>
    <row r="42443" spans="4:5" x14ac:dyDescent="0.2">
      <c r="D42443" s="1"/>
      <c r="E42443" s="41"/>
    </row>
    <row r="42444" spans="4:5" x14ac:dyDescent="0.2">
      <c r="D42444" s="1"/>
      <c r="E42444" s="41"/>
    </row>
    <row r="42445" spans="4:5" x14ac:dyDescent="0.2">
      <c r="D42445" s="1"/>
      <c r="E42445" s="41"/>
    </row>
    <row r="42446" spans="4:5" x14ac:dyDescent="0.2">
      <c r="D42446" s="1"/>
      <c r="E42446" s="41"/>
    </row>
    <row r="42447" spans="4:5" x14ac:dyDescent="0.2">
      <c r="D42447" s="1"/>
      <c r="E42447" s="41"/>
    </row>
    <row r="42448" spans="4:5" x14ac:dyDescent="0.2">
      <c r="D42448" s="1"/>
      <c r="E42448" s="41"/>
    </row>
    <row r="42449" spans="4:5" x14ac:dyDescent="0.2">
      <c r="D42449" s="1"/>
      <c r="E42449" s="41"/>
    </row>
    <row r="42450" spans="4:5" x14ac:dyDescent="0.2">
      <c r="D42450" s="1"/>
      <c r="E42450" s="41"/>
    </row>
    <row r="42451" spans="4:5" x14ac:dyDescent="0.2">
      <c r="D42451" s="1"/>
      <c r="E42451" s="41"/>
    </row>
    <row r="42452" spans="4:5" x14ac:dyDescent="0.2">
      <c r="D42452" s="1"/>
      <c r="E42452" s="41"/>
    </row>
    <row r="42453" spans="4:5" x14ac:dyDescent="0.2">
      <c r="D42453" s="1"/>
      <c r="E42453" s="41"/>
    </row>
    <row r="42454" spans="4:5" x14ac:dyDescent="0.2">
      <c r="D42454" s="1"/>
      <c r="E42454" s="41"/>
    </row>
    <row r="42455" spans="4:5" x14ac:dyDescent="0.2">
      <c r="D42455" s="1"/>
      <c r="E42455" s="41"/>
    </row>
    <row r="42456" spans="4:5" x14ac:dyDescent="0.2">
      <c r="D42456" s="1"/>
      <c r="E42456" s="41"/>
    </row>
    <row r="42457" spans="4:5" x14ac:dyDescent="0.2">
      <c r="D42457" s="1"/>
      <c r="E42457" s="41"/>
    </row>
    <row r="42458" spans="4:5" x14ac:dyDescent="0.2">
      <c r="D42458" s="1"/>
      <c r="E42458" s="41"/>
    </row>
    <row r="42459" spans="4:5" x14ac:dyDescent="0.2">
      <c r="D42459" s="1"/>
      <c r="E42459" s="41"/>
    </row>
    <row r="42460" spans="4:5" x14ac:dyDescent="0.2">
      <c r="D42460" s="1"/>
      <c r="E42460" s="41"/>
    </row>
    <row r="42461" spans="4:5" x14ac:dyDescent="0.2">
      <c r="D42461" s="1"/>
      <c r="E42461" s="41"/>
    </row>
    <row r="42462" spans="4:5" x14ac:dyDescent="0.2">
      <c r="D42462" s="1"/>
      <c r="E42462" s="41"/>
    </row>
    <row r="42463" spans="4:5" x14ac:dyDescent="0.2">
      <c r="D42463" s="1"/>
      <c r="E42463" s="41"/>
    </row>
    <row r="42464" spans="4:5" x14ac:dyDescent="0.2">
      <c r="D42464" s="1"/>
      <c r="E42464" s="41"/>
    </row>
    <row r="42465" spans="4:5" x14ac:dyDescent="0.2">
      <c r="D42465" s="1"/>
      <c r="E42465" s="41"/>
    </row>
    <row r="42466" spans="4:5" x14ac:dyDescent="0.2">
      <c r="D42466" s="1"/>
      <c r="E42466" s="41"/>
    </row>
    <row r="42467" spans="4:5" x14ac:dyDescent="0.2">
      <c r="D42467" s="1"/>
      <c r="E42467" s="41"/>
    </row>
    <row r="42468" spans="4:5" x14ac:dyDescent="0.2">
      <c r="D42468" s="1"/>
      <c r="E42468" s="41"/>
    </row>
    <row r="42469" spans="4:5" x14ac:dyDescent="0.2">
      <c r="D42469" s="1"/>
      <c r="E42469" s="41"/>
    </row>
    <row r="42470" spans="4:5" x14ac:dyDescent="0.2">
      <c r="D42470" s="1"/>
      <c r="E42470" s="41"/>
    </row>
    <row r="42471" spans="4:5" x14ac:dyDescent="0.2">
      <c r="D42471" s="1"/>
      <c r="E42471" s="41"/>
    </row>
    <row r="42472" spans="4:5" x14ac:dyDescent="0.2">
      <c r="D42472" s="1"/>
      <c r="E42472" s="41"/>
    </row>
    <row r="42473" spans="4:5" x14ac:dyDescent="0.2">
      <c r="D42473" s="1"/>
      <c r="E42473" s="41"/>
    </row>
    <row r="42474" spans="4:5" x14ac:dyDescent="0.2">
      <c r="D42474" s="1"/>
      <c r="E42474" s="41"/>
    </row>
    <row r="42475" spans="4:5" x14ac:dyDescent="0.2">
      <c r="D42475" s="1"/>
      <c r="E42475" s="41"/>
    </row>
    <row r="42476" spans="4:5" x14ac:dyDescent="0.2">
      <c r="D42476" s="1"/>
      <c r="E42476" s="41"/>
    </row>
    <row r="42477" spans="4:5" x14ac:dyDescent="0.2">
      <c r="D42477" s="1"/>
      <c r="E42477" s="41"/>
    </row>
    <row r="42478" spans="4:5" x14ac:dyDescent="0.2">
      <c r="D42478" s="1"/>
      <c r="E42478" s="41"/>
    </row>
    <row r="42479" spans="4:5" x14ac:dyDescent="0.2">
      <c r="D42479" s="1"/>
      <c r="E42479" s="41"/>
    </row>
    <row r="42480" spans="4:5" x14ac:dyDescent="0.2">
      <c r="D42480" s="1"/>
      <c r="E42480" s="41"/>
    </row>
    <row r="42481" spans="4:5" x14ac:dyDescent="0.2">
      <c r="D42481" s="1"/>
      <c r="E42481" s="41"/>
    </row>
    <row r="42482" spans="4:5" x14ac:dyDescent="0.2">
      <c r="D42482" s="1"/>
      <c r="E42482" s="41"/>
    </row>
    <row r="42483" spans="4:5" x14ac:dyDescent="0.2">
      <c r="D42483" s="1"/>
      <c r="E42483" s="41"/>
    </row>
    <row r="42484" spans="4:5" x14ac:dyDescent="0.2">
      <c r="D42484" s="1"/>
      <c r="E42484" s="41"/>
    </row>
    <row r="42485" spans="4:5" x14ac:dyDescent="0.2">
      <c r="D42485" s="1"/>
      <c r="E42485" s="41"/>
    </row>
    <row r="42486" spans="4:5" x14ac:dyDescent="0.2">
      <c r="D42486" s="1"/>
      <c r="E42486" s="41"/>
    </row>
    <row r="42487" spans="4:5" x14ac:dyDescent="0.2">
      <c r="D42487" s="1"/>
      <c r="E42487" s="41"/>
    </row>
    <row r="42488" spans="4:5" x14ac:dyDescent="0.2">
      <c r="D42488" s="1"/>
      <c r="E42488" s="41"/>
    </row>
    <row r="42489" spans="4:5" x14ac:dyDescent="0.2">
      <c r="D42489" s="1"/>
      <c r="E42489" s="41"/>
    </row>
    <row r="42490" spans="4:5" x14ac:dyDescent="0.2">
      <c r="D42490" s="1"/>
      <c r="E42490" s="41"/>
    </row>
    <row r="42491" spans="4:5" x14ac:dyDescent="0.2">
      <c r="D42491" s="1"/>
      <c r="E42491" s="41"/>
    </row>
    <row r="42492" spans="4:5" x14ac:dyDescent="0.2">
      <c r="D42492" s="1"/>
      <c r="E42492" s="41"/>
    </row>
    <row r="42493" spans="4:5" x14ac:dyDescent="0.2">
      <c r="D42493" s="1"/>
      <c r="E42493" s="41"/>
    </row>
    <row r="42494" spans="4:5" x14ac:dyDescent="0.2">
      <c r="D42494" s="1"/>
      <c r="E42494" s="41"/>
    </row>
    <row r="42495" spans="4:5" x14ac:dyDescent="0.2">
      <c r="D42495" s="1"/>
      <c r="E42495" s="41"/>
    </row>
    <row r="42496" spans="4:5" x14ac:dyDescent="0.2">
      <c r="D42496" s="1"/>
      <c r="E42496" s="41"/>
    </row>
    <row r="42497" spans="4:5" x14ac:dyDescent="0.2">
      <c r="D42497" s="1"/>
      <c r="E42497" s="41"/>
    </row>
    <row r="42498" spans="4:5" x14ac:dyDescent="0.2">
      <c r="D42498" s="1"/>
      <c r="E42498" s="41"/>
    </row>
    <row r="42499" spans="4:5" x14ac:dyDescent="0.2">
      <c r="D42499" s="1"/>
      <c r="E42499" s="41"/>
    </row>
    <row r="42500" spans="4:5" x14ac:dyDescent="0.2">
      <c r="D42500" s="1"/>
      <c r="E42500" s="41"/>
    </row>
    <row r="42501" spans="4:5" x14ac:dyDescent="0.2">
      <c r="D42501" s="1"/>
      <c r="E42501" s="41"/>
    </row>
    <row r="42502" spans="4:5" x14ac:dyDescent="0.2">
      <c r="D42502" s="1"/>
      <c r="E42502" s="41"/>
    </row>
    <row r="42503" spans="4:5" x14ac:dyDescent="0.2">
      <c r="D42503" s="1"/>
      <c r="E42503" s="41"/>
    </row>
    <row r="42504" spans="4:5" x14ac:dyDescent="0.2">
      <c r="D42504" s="1"/>
      <c r="E42504" s="41"/>
    </row>
    <row r="42505" spans="4:5" x14ac:dyDescent="0.2">
      <c r="D42505" s="1"/>
      <c r="E42505" s="41"/>
    </row>
    <row r="42506" spans="4:5" x14ac:dyDescent="0.2">
      <c r="D42506" s="1"/>
      <c r="E42506" s="41"/>
    </row>
    <row r="42507" spans="4:5" x14ac:dyDescent="0.2">
      <c r="D42507" s="1"/>
      <c r="E42507" s="41"/>
    </row>
    <row r="42508" spans="4:5" x14ac:dyDescent="0.2">
      <c r="D42508" s="1"/>
      <c r="E42508" s="41"/>
    </row>
    <row r="42509" spans="4:5" x14ac:dyDescent="0.2">
      <c r="D42509" s="1"/>
      <c r="E42509" s="41"/>
    </row>
    <row r="42510" spans="4:5" x14ac:dyDescent="0.2">
      <c r="D42510" s="1"/>
      <c r="E42510" s="41"/>
    </row>
    <row r="42511" spans="4:5" x14ac:dyDescent="0.2">
      <c r="D42511" s="1"/>
      <c r="E42511" s="41"/>
    </row>
    <row r="42512" spans="4:5" x14ac:dyDescent="0.2">
      <c r="D42512" s="1"/>
      <c r="E42512" s="41"/>
    </row>
    <row r="42513" spans="4:5" x14ac:dyDescent="0.2">
      <c r="D42513" s="1"/>
      <c r="E42513" s="41"/>
    </row>
    <row r="42514" spans="4:5" x14ac:dyDescent="0.2">
      <c r="D42514" s="1"/>
      <c r="E42514" s="41"/>
    </row>
    <row r="42515" spans="4:5" x14ac:dyDescent="0.2">
      <c r="D42515" s="1"/>
      <c r="E42515" s="41"/>
    </row>
    <row r="42516" spans="4:5" x14ac:dyDescent="0.2">
      <c r="D42516" s="1"/>
      <c r="E42516" s="41"/>
    </row>
    <row r="42517" spans="4:5" x14ac:dyDescent="0.2">
      <c r="D42517" s="1"/>
      <c r="E42517" s="41"/>
    </row>
    <row r="42518" spans="4:5" x14ac:dyDescent="0.2">
      <c r="D42518" s="1"/>
      <c r="E42518" s="41"/>
    </row>
    <row r="42519" spans="4:5" x14ac:dyDescent="0.2">
      <c r="D42519" s="1"/>
      <c r="E42519" s="41"/>
    </row>
    <row r="42520" spans="4:5" x14ac:dyDescent="0.2">
      <c r="D42520" s="1"/>
      <c r="E42520" s="41"/>
    </row>
    <row r="42521" spans="4:5" x14ac:dyDescent="0.2">
      <c r="D42521" s="1"/>
      <c r="E42521" s="41"/>
    </row>
    <row r="42522" spans="4:5" x14ac:dyDescent="0.2">
      <c r="D42522" s="1"/>
      <c r="E42522" s="41"/>
    </row>
    <row r="42523" spans="4:5" x14ac:dyDescent="0.2">
      <c r="D42523" s="1"/>
      <c r="E42523" s="41"/>
    </row>
    <row r="42524" spans="4:5" x14ac:dyDescent="0.2">
      <c r="D42524" s="1"/>
      <c r="E42524" s="41"/>
    </row>
    <row r="42525" spans="4:5" x14ac:dyDescent="0.2">
      <c r="D42525" s="1"/>
      <c r="E42525" s="41"/>
    </row>
    <row r="42526" spans="4:5" x14ac:dyDescent="0.2">
      <c r="D42526" s="1"/>
      <c r="E42526" s="41"/>
    </row>
    <row r="42527" spans="4:5" x14ac:dyDescent="0.2">
      <c r="D42527" s="1"/>
      <c r="E42527" s="41"/>
    </row>
    <row r="42528" spans="4:5" x14ac:dyDescent="0.2">
      <c r="D42528" s="1"/>
      <c r="E42528" s="41"/>
    </row>
    <row r="42529" spans="4:5" x14ac:dyDescent="0.2">
      <c r="D42529" s="1"/>
      <c r="E42529" s="41"/>
    </row>
    <row r="42530" spans="4:5" x14ac:dyDescent="0.2">
      <c r="D42530" s="1"/>
      <c r="E42530" s="41"/>
    </row>
    <row r="42531" spans="4:5" x14ac:dyDescent="0.2">
      <c r="D42531" s="1"/>
      <c r="E42531" s="41"/>
    </row>
    <row r="42532" spans="4:5" x14ac:dyDescent="0.2">
      <c r="D42532" s="1"/>
      <c r="E42532" s="41"/>
    </row>
    <row r="42533" spans="4:5" x14ac:dyDescent="0.2">
      <c r="D42533" s="1"/>
      <c r="E42533" s="41"/>
    </row>
    <row r="42534" spans="4:5" x14ac:dyDescent="0.2">
      <c r="D42534" s="1"/>
      <c r="E42534" s="41"/>
    </row>
    <row r="42535" spans="4:5" x14ac:dyDescent="0.2">
      <c r="D42535" s="1"/>
      <c r="E42535" s="41"/>
    </row>
    <row r="42536" spans="4:5" x14ac:dyDescent="0.2">
      <c r="D42536" s="1"/>
      <c r="E42536" s="41"/>
    </row>
    <row r="42537" spans="4:5" x14ac:dyDescent="0.2">
      <c r="D42537" s="1"/>
      <c r="E42537" s="41"/>
    </row>
    <row r="42538" spans="4:5" x14ac:dyDescent="0.2">
      <c r="D42538" s="1"/>
      <c r="E42538" s="41"/>
    </row>
    <row r="42539" spans="4:5" x14ac:dyDescent="0.2">
      <c r="D42539" s="1"/>
      <c r="E42539" s="41"/>
    </row>
    <row r="42540" spans="4:5" x14ac:dyDescent="0.2">
      <c r="D42540" s="1"/>
      <c r="E42540" s="41"/>
    </row>
    <row r="42541" spans="4:5" x14ac:dyDescent="0.2">
      <c r="D42541" s="1"/>
      <c r="E42541" s="41"/>
    </row>
    <row r="42542" spans="4:5" x14ac:dyDescent="0.2">
      <c r="D42542" s="1"/>
      <c r="E42542" s="41"/>
    </row>
    <row r="42543" spans="4:5" x14ac:dyDescent="0.2">
      <c r="D42543" s="1"/>
      <c r="E42543" s="41"/>
    </row>
    <row r="42544" spans="4:5" x14ac:dyDescent="0.2">
      <c r="D42544" s="1"/>
      <c r="E42544" s="41"/>
    </row>
    <row r="42545" spans="4:5" x14ac:dyDescent="0.2">
      <c r="D42545" s="1"/>
      <c r="E42545" s="41"/>
    </row>
    <row r="42546" spans="4:5" x14ac:dyDescent="0.2">
      <c r="D42546" s="1"/>
      <c r="E42546" s="41"/>
    </row>
    <row r="42547" spans="4:5" x14ac:dyDescent="0.2">
      <c r="D42547" s="1"/>
      <c r="E42547" s="41"/>
    </row>
    <row r="42548" spans="4:5" x14ac:dyDescent="0.2">
      <c r="D42548" s="1"/>
      <c r="E42548" s="41"/>
    </row>
    <row r="42549" spans="4:5" x14ac:dyDescent="0.2">
      <c r="D42549" s="1"/>
      <c r="E42549" s="41"/>
    </row>
    <row r="42550" spans="4:5" x14ac:dyDescent="0.2">
      <c r="D42550" s="1"/>
      <c r="E42550" s="41"/>
    </row>
    <row r="42551" spans="4:5" x14ac:dyDescent="0.2">
      <c r="D42551" s="1"/>
      <c r="E42551" s="41"/>
    </row>
    <row r="42552" spans="4:5" x14ac:dyDescent="0.2">
      <c r="D42552" s="1"/>
      <c r="E42552" s="41"/>
    </row>
    <row r="42553" spans="4:5" x14ac:dyDescent="0.2">
      <c r="D42553" s="1"/>
      <c r="E42553" s="41"/>
    </row>
    <row r="42554" spans="4:5" x14ac:dyDescent="0.2">
      <c r="D42554" s="1"/>
      <c r="E42554" s="41"/>
    </row>
    <row r="42555" spans="4:5" x14ac:dyDescent="0.2">
      <c r="D42555" s="1"/>
      <c r="E42555" s="41"/>
    </row>
    <row r="42556" spans="4:5" x14ac:dyDescent="0.2">
      <c r="D42556" s="1"/>
      <c r="E42556" s="41"/>
    </row>
    <row r="42557" spans="4:5" x14ac:dyDescent="0.2">
      <c r="D42557" s="1"/>
      <c r="E42557" s="41"/>
    </row>
    <row r="42558" spans="4:5" x14ac:dyDescent="0.2">
      <c r="D42558" s="1"/>
      <c r="E42558" s="41"/>
    </row>
    <row r="42559" spans="4:5" x14ac:dyDescent="0.2">
      <c r="D42559" s="1"/>
      <c r="E42559" s="41"/>
    </row>
    <row r="42560" spans="4:5" x14ac:dyDescent="0.2">
      <c r="D42560" s="1"/>
      <c r="E42560" s="41"/>
    </row>
    <row r="42561" spans="4:5" x14ac:dyDescent="0.2">
      <c r="D42561" s="1"/>
      <c r="E42561" s="41"/>
    </row>
    <row r="42562" spans="4:5" x14ac:dyDescent="0.2">
      <c r="D42562" s="1"/>
      <c r="E42562" s="41"/>
    </row>
    <row r="42563" spans="4:5" x14ac:dyDescent="0.2">
      <c r="D42563" s="1"/>
      <c r="E42563" s="41"/>
    </row>
    <row r="42564" spans="4:5" x14ac:dyDescent="0.2">
      <c r="D42564" s="1"/>
      <c r="E42564" s="41"/>
    </row>
    <row r="42565" spans="4:5" x14ac:dyDescent="0.2">
      <c r="D42565" s="1"/>
      <c r="E42565" s="41"/>
    </row>
    <row r="42566" spans="4:5" x14ac:dyDescent="0.2">
      <c r="D42566" s="1"/>
      <c r="E42566" s="41"/>
    </row>
    <row r="42567" spans="4:5" x14ac:dyDescent="0.2">
      <c r="D42567" s="1"/>
      <c r="E42567" s="41"/>
    </row>
    <row r="42568" spans="4:5" x14ac:dyDescent="0.2">
      <c r="D42568" s="1"/>
      <c r="E42568" s="41"/>
    </row>
    <row r="42569" spans="4:5" x14ac:dyDescent="0.2">
      <c r="D42569" s="1"/>
      <c r="E42569" s="41"/>
    </row>
    <row r="42570" spans="4:5" x14ac:dyDescent="0.2">
      <c r="D42570" s="1"/>
      <c r="E42570" s="41"/>
    </row>
    <row r="42571" spans="4:5" x14ac:dyDescent="0.2">
      <c r="D42571" s="1"/>
      <c r="E42571" s="41"/>
    </row>
    <row r="42572" spans="4:5" x14ac:dyDescent="0.2">
      <c r="D42572" s="1"/>
      <c r="E42572" s="41"/>
    </row>
    <row r="42573" spans="4:5" x14ac:dyDescent="0.2">
      <c r="D42573" s="1"/>
      <c r="E42573" s="41"/>
    </row>
    <row r="42574" spans="4:5" x14ac:dyDescent="0.2">
      <c r="D42574" s="1"/>
      <c r="E42574" s="41"/>
    </row>
    <row r="42575" spans="4:5" x14ac:dyDescent="0.2">
      <c r="D42575" s="1"/>
      <c r="E42575" s="41"/>
    </row>
    <row r="42576" spans="4:5" x14ac:dyDescent="0.2">
      <c r="D42576" s="1"/>
      <c r="E42576" s="41"/>
    </row>
    <row r="42577" spans="4:5" x14ac:dyDescent="0.2">
      <c r="D42577" s="1"/>
      <c r="E42577" s="41"/>
    </row>
    <row r="42578" spans="4:5" x14ac:dyDescent="0.2">
      <c r="D42578" s="1"/>
      <c r="E42578" s="41"/>
    </row>
    <row r="42579" spans="4:5" x14ac:dyDescent="0.2">
      <c r="D42579" s="1"/>
      <c r="E42579" s="41"/>
    </row>
    <row r="42580" spans="4:5" x14ac:dyDescent="0.2">
      <c r="D42580" s="1"/>
      <c r="E42580" s="41"/>
    </row>
    <row r="42581" spans="4:5" x14ac:dyDescent="0.2">
      <c r="D42581" s="1"/>
      <c r="E42581" s="41"/>
    </row>
    <row r="42582" spans="4:5" x14ac:dyDescent="0.2">
      <c r="D42582" s="1"/>
      <c r="E42582" s="41"/>
    </row>
    <row r="42583" spans="4:5" x14ac:dyDescent="0.2">
      <c r="D42583" s="1"/>
      <c r="E42583" s="41"/>
    </row>
    <row r="42584" spans="4:5" x14ac:dyDescent="0.2">
      <c r="D42584" s="1"/>
      <c r="E42584" s="41"/>
    </row>
    <row r="42585" spans="4:5" x14ac:dyDescent="0.2">
      <c r="D42585" s="1"/>
      <c r="E42585" s="41"/>
    </row>
    <row r="42586" spans="4:5" x14ac:dyDescent="0.2">
      <c r="D42586" s="1"/>
      <c r="E42586" s="41"/>
    </row>
    <row r="42587" spans="4:5" x14ac:dyDescent="0.2">
      <c r="D42587" s="1"/>
      <c r="E42587" s="41"/>
    </row>
    <row r="42588" spans="4:5" x14ac:dyDescent="0.2">
      <c r="D42588" s="1"/>
      <c r="E42588" s="41"/>
    </row>
    <row r="42589" spans="4:5" x14ac:dyDescent="0.2">
      <c r="D42589" s="1"/>
      <c r="E42589" s="41"/>
    </row>
    <row r="42590" spans="4:5" x14ac:dyDescent="0.2">
      <c r="D42590" s="1"/>
      <c r="E42590" s="41"/>
    </row>
    <row r="42591" spans="4:5" x14ac:dyDescent="0.2">
      <c r="D42591" s="1"/>
      <c r="E42591" s="41"/>
    </row>
    <row r="42592" spans="4:5" x14ac:dyDescent="0.2">
      <c r="D42592" s="1"/>
      <c r="E42592" s="41"/>
    </row>
    <row r="42593" spans="4:5" x14ac:dyDescent="0.2">
      <c r="D42593" s="1"/>
      <c r="E42593" s="41"/>
    </row>
    <row r="42594" spans="4:5" x14ac:dyDescent="0.2">
      <c r="D42594" s="1"/>
      <c r="E42594" s="41"/>
    </row>
    <row r="42595" spans="4:5" x14ac:dyDescent="0.2">
      <c r="D42595" s="1"/>
      <c r="E42595" s="41"/>
    </row>
    <row r="42596" spans="4:5" x14ac:dyDescent="0.2">
      <c r="D42596" s="1"/>
      <c r="E42596" s="41"/>
    </row>
    <row r="42597" spans="4:5" x14ac:dyDescent="0.2">
      <c r="D42597" s="1"/>
      <c r="E42597" s="41"/>
    </row>
    <row r="42598" spans="4:5" x14ac:dyDescent="0.2">
      <c r="D42598" s="1"/>
      <c r="E42598" s="41"/>
    </row>
    <row r="42599" spans="4:5" x14ac:dyDescent="0.2">
      <c r="D42599" s="1"/>
      <c r="E42599" s="41"/>
    </row>
    <row r="42600" spans="4:5" x14ac:dyDescent="0.2">
      <c r="D42600" s="1"/>
      <c r="E42600" s="41"/>
    </row>
    <row r="42601" spans="4:5" x14ac:dyDescent="0.2">
      <c r="D42601" s="1"/>
      <c r="E42601" s="41"/>
    </row>
    <row r="42602" spans="4:5" x14ac:dyDescent="0.2">
      <c r="D42602" s="1"/>
      <c r="E42602" s="41"/>
    </row>
    <row r="42603" spans="4:5" x14ac:dyDescent="0.2">
      <c r="D42603" s="1"/>
      <c r="E42603" s="41"/>
    </row>
    <row r="42604" spans="4:5" x14ac:dyDescent="0.2">
      <c r="D42604" s="1"/>
      <c r="E42604" s="41"/>
    </row>
    <row r="42605" spans="4:5" x14ac:dyDescent="0.2">
      <c r="D42605" s="1"/>
      <c r="E42605" s="41"/>
    </row>
    <row r="42606" spans="4:5" x14ac:dyDescent="0.2">
      <c r="D42606" s="1"/>
      <c r="E42606" s="41"/>
    </row>
    <row r="42607" spans="4:5" x14ac:dyDescent="0.2">
      <c r="D42607" s="1"/>
      <c r="E42607" s="41"/>
    </row>
    <row r="42608" spans="4:5" x14ac:dyDescent="0.2">
      <c r="D42608" s="1"/>
      <c r="E42608" s="41"/>
    </row>
    <row r="42609" spans="4:5" x14ac:dyDescent="0.2">
      <c r="D42609" s="1"/>
      <c r="E42609" s="41"/>
    </row>
    <row r="42610" spans="4:5" x14ac:dyDescent="0.2">
      <c r="D42610" s="1"/>
      <c r="E42610" s="41"/>
    </row>
    <row r="42611" spans="4:5" x14ac:dyDescent="0.2">
      <c r="D42611" s="1"/>
      <c r="E42611" s="41"/>
    </row>
    <row r="42612" spans="4:5" x14ac:dyDescent="0.2">
      <c r="D42612" s="1"/>
      <c r="E42612" s="41"/>
    </row>
    <row r="42613" spans="4:5" x14ac:dyDescent="0.2">
      <c r="D42613" s="1"/>
      <c r="E42613" s="41"/>
    </row>
    <row r="42614" spans="4:5" x14ac:dyDescent="0.2">
      <c r="D42614" s="1"/>
      <c r="E42614" s="41"/>
    </row>
    <row r="42615" spans="4:5" x14ac:dyDescent="0.2">
      <c r="D42615" s="1"/>
      <c r="E42615" s="41"/>
    </row>
    <row r="42616" spans="4:5" x14ac:dyDescent="0.2">
      <c r="D42616" s="1"/>
      <c r="E42616" s="41"/>
    </row>
    <row r="42617" spans="4:5" x14ac:dyDescent="0.2">
      <c r="D42617" s="1"/>
      <c r="E42617" s="41"/>
    </row>
    <row r="42618" spans="4:5" x14ac:dyDescent="0.2">
      <c r="D42618" s="1"/>
      <c r="E42618" s="41"/>
    </row>
    <row r="42619" spans="4:5" x14ac:dyDescent="0.2">
      <c r="D42619" s="1"/>
      <c r="E42619" s="41"/>
    </row>
    <row r="42620" spans="4:5" x14ac:dyDescent="0.2">
      <c r="D42620" s="1"/>
      <c r="E42620" s="41"/>
    </row>
    <row r="42621" spans="4:5" x14ac:dyDescent="0.2">
      <c r="D42621" s="1"/>
      <c r="E42621" s="41"/>
    </row>
    <row r="42622" spans="4:5" x14ac:dyDescent="0.2">
      <c r="D42622" s="1"/>
      <c r="E42622" s="41"/>
    </row>
    <row r="42623" spans="4:5" x14ac:dyDescent="0.2">
      <c r="D42623" s="1"/>
      <c r="E42623" s="41"/>
    </row>
    <row r="42624" spans="4:5" x14ac:dyDescent="0.2">
      <c r="D42624" s="1"/>
      <c r="E42624" s="41"/>
    </row>
    <row r="42625" spans="4:5" x14ac:dyDescent="0.2">
      <c r="D42625" s="1"/>
      <c r="E42625" s="41"/>
    </row>
    <row r="42626" spans="4:5" x14ac:dyDescent="0.2">
      <c r="D42626" s="1"/>
      <c r="E42626" s="41"/>
    </row>
    <row r="42627" spans="4:5" x14ac:dyDescent="0.2">
      <c r="D42627" s="1"/>
      <c r="E42627" s="41"/>
    </row>
    <row r="42628" spans="4:5" x14ac:dyDescent="0.2">
      <c r="D42628" s="1"/>
      <c r="E42628" s="41"/>
    </row>
    <row r="42629" spans="4:5" x14ac:dyDescent="0.2">
      <c r="D42629" s="1"/>
      <c r="E42629" s="41"/>
    </row>
    <row r="42630" spans="4:5" x14ac:dyDescent="0.2">
      <c r="D42630" s="1"/>
      <c r="E42630" s="41"/>
    </row>
    <row r="42631" spans="4:5" x14ac:dyDescent="0.2">
      <c r="D42631" s="1"/>
      <c r="E42631" s="41"/>
    </row>
    <row r="42632" spans="4:5" x14ac:dyDescent="0.2">
      <c r="D42632" s="1"/>
      <c r="E42632" s="41"/>
    </row>
    <row r="42633" spans="4:5" x14ac:dyDescent="0.2">
      <c r="D42633" s="1"/>
      <c r="E42633" s="41"/>
    </row>
    <row r="42634" spans="4:5" x14ac:dyDescent="0.2">
      <c r="D42634" s="1"/>
      <c r="E42634" s="41"/>
    </row>
    <row r="42635" spans="4:5" x14ac:dyDescent="0.2">
      <c r="D42635" s="1"/>
      <c r="E42635" s="41"/>
    </row>
    <row r="42636" spans="4:5" x14ac:dyDescent="0.2">
      <c r="D42636" s="1"/>
      <c r="E42636" s="41"/>
    </row>
    <row r="42637" spans="4:5" x14ac:dyDescent="0.2">
      <c r="D42637" s="1"/>
      <c r="E42637" s="41"/>
    </row>
    <row r="42638" spans="4:5" x14ac:dyDescent="0.2">
      <c r="D42638" s="1"/>
      <c r="E42638" s="41"/>
    </row>
    <row r="42639" spans="4:5" x14ac:dyDescent="0.2">
      <c r="D42639" s="1"/>
      <c r="E42639" s="41"/>
    </row>
    <row r="42640" spans="4:5" x14ac:dyDescent="0.2">
      <c r="D42640" s="1"/>
      <c r="E42640" s="41"/>
    </row>
    <row r="42641" spans="4:5" x14ac:dyDescent="0.2">
      <c r="D42641" s="1"/>
      <c r="E42641" s="41"/>
    </row>
    <row r="42642" spans="4:5" x14ac:dyDescent="0.2">
      <c r="D42642" s="1"/>
      <c r="E42642" s="41"/>
    </row>
    <row r="42643" spans="4:5" x14ac:dyDescent="0.2">
      <c r="D42643" s="1"/>
      <c r="E42643" s="41"/>
    </row>
    <row r="42644" spans="4:5" x14ac:dyDescent="0.2">
      <c r="D42644" s="1"/>
      <c r="E42644" s="41"/>
    </row>
    <row r="42645" spans="4:5" x14ac:dyDescent="0.2">
      <c r="D42645" s="1"/>
      <c r="E42645" s="41"/>
    </row>
    <row r="42646" spans="4:5" x14ac:dyDescent="0.2">
      <c r="D42646" s="1"/>
      <c r="E42646" s="41"/>
    </row>
    <row r="42647" spans="4:5" x14ac:dyDescent="0.2">
      <c r="D42647" s="1"/>
      <c r="E42647" s="41"/>
    </row>
    <row r="42648" spans="4:5" x14ac:dyDescent="0.2">
      <c r="D42648" s="1"/>
      <c r="E42648" s="41"/>
    </row>
    <row r="42649" spans="4:5" x14ac:dyDescent="0.2">
      <c r="D42649" s="1"/>
      <c r="E42649" s="41"/>
    </row>
    <row r="42650" spans="4:5" x14ac:dyDescent="0.2">
      <c r="D42650" s="1"/>
      <c r="E42650" s="41"/>
    </row>
    <row r="42651" spans="4:5" x14ac:dyDescent="0.2">
      <c r="D42651" s="1"/>
      <c r="E42651" s="41"/>
    </row>
    <row r="42652" spans="4:5" x14ac:dyDescent="0.2">
      <c r="D42652" s="1"/>
      <c r="E42652" s="41"/>
    </row>
    <row r="42653" spans="4:5" x14ac:dyDescent="0.2">
      <c r="D42653" s="1"/>
      <c r="E42653" s="41"/>
    </row>
    <row r="42654" spans="4:5" x14ac:dyDescent="0.2">
      <c r="D42654" s="1"/>
      <c r="E42654" s="41"/>
    </row>
    <row r="42655" spans="4:5" x14ac:dyDescent="0.2">
      <c r="D42655" s="1"/>
      <c r="E42655" s="41"/>
    </row>
    <row r="42656" spans="4:5" x14ac:dyDescent="0.2">
      <c r="D42656" s="1"/>
      <c r="E42656" s="41"/>
    </row>
    <row r="42657" spans="4:5" x14ac:dyDescent="0.2">
      <c r="D42657" s="1"/>
      <c r="E42657" s="41"/>
    </row>
    <row r="42658" spans="4:5" x14ac:dyDescent="0.2">
      <c r="D42658" s="1"/>
      <c r="E42658" s="41"/>
    </row>
    <row r="42659" spans="4:5" x14ac:dyDescent="0.2">
      <c r="D42659" s="1"/>
      <c r="E42659" s="41"/>
    </row>
    <row r="42660" spans="4:5" x14ac:dyDescent="0.2">
      <c r="D42660" s="1"/>
      <c r="E42660" s="41"/>
    </row>
    <row r="42661" spans="4:5" x14ac:dyDescent="0.2">
      <c r="D42661" s="1"/>
      <c r="E42661" s="41"/>
    </row>
    <row r="42662" spans="4:5" x14ac:dyDescent="0.2">
      <c r="D42662" s="1"/>
      <c r="E42662" s="41"/>
    </row>
    <row r="42663" spans="4:5" x14ac:dyDescent="0.2">
      <c r="D42663" s="1"/>
      <c r="E42663" s="41"/>
    </row>
    <row r="42664" spans="4:5" x14ac:dyDescent="0.2">
      <c r="D42664" s="1"/>
      <c r="E42664" s="41"/>
    </row>
    <row r="42665" spans="4:5" x14ac:dyDescent="0.2">
      <c r="D42665" s="1"/>
      <c r="E42665" s="41"/>
    </row>
    <row r="42666" spans="4:5" x14ac:dyDescent="0.2">
      <c r="D42666" s="1"/>
      <c r="E42666" s="41"/>
    </row>
    <row r="42667" spans="4:5" x14ac:dyDescent="0.2">
      <c r="D42667" s="1"/>
      <c r="E42667" s="41"/>
    </row>
    <row r="42668" spans="4:5" x14ac:dyDescent="0.2">
      <c r="D42668" s="1"/>
      <c r="E42668" s="41"/>
    </row>
    <row r="42669" spans="4:5" x14ac:dyDescent="0.2">
      <c r="D42669" s="1"/>
      <c r="E42669" s="41"/>
    </row>
    <row r="42670" spans="4:5" x14ac:dyDescent="0.2">
      <c r="D42670" s="1"/>
      <c r="E42670" s="41"/>
    </row>
    <row r="42671" spans="4:5" x14ac:dyDescent="0.2">
      <c r="D42671" s="1"/>
      <c r="E42671" s="41"/>
    </row>
    <row r="42672" spans="4:5" x14ac:dyDescent="0.2">
      <c r="D42672" s="1"/>
      <c r="E42672" s="41"/>
    </row>
    <row r="42673" spans="4:5" x14ac:dyDescent="0.2">
      <c r="D42673" s="1"/>
      <c r="E42673" s="41"/>
    </row>
    <row r="42674" spans="4:5" x14ac:dyDescent="0.2">
      <c r="D42674" s="1"/>
      <c r="E42674" s="41"/>
    </row>
    <row r="42675" spans="4:5" x14ac:dyDescent="0.2">
      <c r="D42675" s="1"/>
      <c r="E42675" s="41"/>
    </row>
    <row r="42676" spans="4:5" x14ac:dyDescent="0.2">
      <c r="D42676" s="1"/>
      <c r="E42676" s="41"/>
    </row>
    <row r="42677" spans="4:5" x14ac:dyDescent="0.2">
      <c r="D42677" s="1"/>
      <c r="E42677" s="41"/>
    </row>
    <row r="42678" spans="4:5" x14ac:dyDescent="0.2">
      <c r="D42678" s="1"/>
      <c r="E42678" s="41"/>
    </row>
    <row r="42679" spans="4:5" x14ac:dyDescent="0.2">
      <c r="D42679" s="1"/>
      <c r="E42679" s="41"/>
    </row>
    <row r="42680" spans="4:5" x14ac:dyDescent="0.2">
      <c r="D42680" s="1"/>
      <c r="E42680" s="41"/>
    </row>
    <row r="42681" spans="4:5" x14ac:dyDescent="0.2">
      <c r="D42681" s="1"/>
      <c r="E42681" s="41"/>
    </row>
    <row r="42682" spans="4:5" x14ac:dyDescent="0.2">
      <c r="D42682" s="1"/>
      <c r="E42682" s="41"/>
    </row>
    <row r="42683" spans="4:5" x14ac:dyDescent="0.2">
      <c r="D42683" s="1"/>
      <c r="E42683" s="41"/>
    </row>
    <row r="42684" spans="4:5" x14ac:dyDescent="0.2">
      <c r="D42684" s="1"/>
      <c r="E42684" s="41"/>
    </row>
    <row r="42685" spans="4:5" x14ac:dyDescent="0.2">
      <c r="D42685" s="1"/>
      <c r="E42685" s="41"/>
    </row>
    <row r="42686" spans="4:5" x14ac:dyDescent="0.2">
      <c r="D42686" s="1"/>
      <c r="E42686" s="41"/>
    </row>
    <row r="42687" spans="4:5" x14ac:dyDescent="0.2">
      <c r="D42687" s="1"/>
      <c r="E42687" s="41"/>
    </row>
    <row r="42688" spans="4:5" x14ac:dyDescent="0.2">
      <c r="D42688" s="1"/>
      <c r="E42688" s="41"/>
    </row>
    <row r="42689" spans="4:5" x14ac:dyDescent="0.2">
      <c r="D42689" s="1"/>
      <c r="E42689" s="41"/>
    </row>
    <row r="42690" spans="4:5" x14ac:dyDescent="0.2">
      <c r="D42690" s="1"/>
      <c r="E42690" s="41"/>
    </row>
    <row r="42691" spans="4:5" x14ac:dyDescent="0.2">
      <c r="D42691" s="1"/>
      <c r="E42691" s="41"/>
    </row>
    <row r="42692" spans="4:5" x14ac:dyDescent="0.2">
      <c r="D42692" s="1"/>
      <c r="E42692" s="41"/>
    </row>
    <row r="42693" spans="4:5" x14ac:dyDescent="0.2">
      <c r="D42693" s="1"/>
      <c r="E42693" s="41"/>
    </row>
    <row r="42694" spans="4:5" x14ac:dyDescent="0.2">
      <c r="D42694" s="1"/>
      <c r="E42694" s="41"/>
    </row>
    <row r="42695" spans="4:5" x14ac:dyDescent="0.2">
      <c r="D42695" s="1"/>
      <c r="E42695" s="41"/>
    </row>
    <row r="42696" spans="4:5" x14ac:dyDescent="0.2">
      <c r="D42696" s="1"/>
      <c r="E42696" s="41"/>
    </row>
    <row r="42697" spans="4:5" x14ac:dyDescent="0.2">
      <c r="D42697" s="1"/>
      <c r="E42697" s="41"/>
    </row>
    <row r="42698" spans="4:5" x14ac:dyDescent="0.2">
      <c r="D42698" s="1"/>
      <c r="E42698" s="41"/>
    </row>
    <row r="42699" spans="4:5" x14ac:dyDescent="0.2">
      <c r="D42699" s="1"/>
      <c r="E42699" s="41"/>
    </row>
    <row r="42700" spans="4:5" x14ac:dyDescent="0.2">
      <c r="D42700" s="1"/>
      <c r="E42700" s="41"/>
    </row>
    <row r="42701" spans="4:5" x14ac:dyDescent="0.2">
      <c r="D42701" s="1"/>
      <c r="E42701" s="41"/>
    </row>
    <row r="42702" spans="4:5" x14ac:dyDescent="0.2">
      <c r="D42702" s="1"/>
      <c r="E42702" s="41"/>
    </row>
    <row r="42703" spans="4:5" x14ac:dyDescent="0.2">
      <c r="D42703" s="1"/>
      <c r="E42703" s="41"/>
    </row>
    <row r="42704" spans="4:5" x14ac:dyDescent="0.2">
      <c r="D42704" s="1"/>
      <c r="E42704" s="41"/>
    </row>
    <row r="42705" spans="4:5" x14ac:dyDescent="0.2">
      <c r="D42705" s="1"/>
      <c r="E42705" s="41"/>
    </row>
    <row r="42706" spans="4:5" x14ac:dyDescent="0.2">
      <c r="D42706" s="1"/>
      <c r="E42706" s="41"/>
    </row>
    <row r="42707" spans="4:5" x14ac:dyDescent="0.2">
      <c r="D42707" s="1"/>
      <c r="E42707" s="41"/>
    </row>
    <row r="42708" spans="4:5" x14ac:dyDescent="0.2">
      <c r="D42708" s="1"/>
      <c r="E42708" s="41"/>
    </row>
    <row r="42709" spans="4:5" x14ac:dyDescent="0.2">
      <c r="D42709" s="1"/>
      <c r="E42709" s="41"/>
    </row>
    <row r="42710" spans="4:5" x14ac:dyDescent="0.2">
      <c r="D42710" s="1"/>
      <c r="E42710" s="41"/>
    </row>
    <row r="42711" spans="4:5" x14ac:dyDescent="0.2">
      <c r="D42711" s="1"/>
      <c r="E42711" s="41"/>
    </row>
    <row r="42712" spans="4:5" x14ac:dyDescent="0.2">
      <c r="D42712" s="1"/>
      <c r="E42712" s="41"/>
    </row>
    <row r="42713" spans="4:5" x14ac:dyDescent="0.2">
      <c r="D42713" s="1"/>
      <c r="E42713" s="41"/>
    </row>
    <row r="42714" spans="4:5" x14ac:dyDescent="0.2">
      <c r="D42714" s="1"/>
      <c r="E42714" s="41"/>
    </row>
    <row r="42715" spans="4:5" x14ac:dyDescent="0.2">
      <c r="D42715" s="1"/>
      <c r="E42715" s="41"/>
    </row>
    <row r="42716" spans="4:5" x14ac:dyDescent="0.2">
      <c r="D42716" s="1"/>
      <c r="E42716" s="41"/>
    </row>
    <row r="42717" spans="4:5" x14ac:dyDescent="0.2">
      <c r="D42717" s="1"/>
      <c r="E42717" s="41"/>
    </row>
    <row r="42718" spans="4:5" x14ac:dyDescent="0.2">
      <c r="D42718" s="1"/>
      <c r="E42718" s="41"/>
    </row>
    <row r="42719" spans="4:5" x14ac:dyDescent="0.2">
      <c r="D42719" s="1"/>
      <c r="E42719" s="41"/>
    </row>
    <row r="42720" spans="4:5" x14ac:dyDescent="0.2">
      <c r="D42720" s="1"/>
      <c r="E42720" s="41"/>
    </row>
    <row r="42721" spans="4:5" x14ac:dyDescent="0.2">
      <c r="D42721" s="1"/>
      <c r="E42721" s="41"/>
    </row>
    <row r="42722" spans="4:5" x14ac:dyDescent="0.2">
      <c r="D42722" s="1"/>
      <c r="E42722" s="41"/>
    </row>
    <row r="42723" spans="4:5" x14ac:dyDescent="0.2">
      <c r="D42723" s="1"/>
      <c r="E42723" s="41"/>
    </row>
    <row r="42724" spans="4:5" x14ac:dyDescent="0.2">
      <c r="D42724" s="1"/>
      <c r="E42724" s="41"/>
    </row>
    <row r="42725" spans="4:5" x14ac:dyDescent="0.2">
      <c r="D42725" s="1"/>
      <c r="E42725" s="41"/>
    </row>
    <row r="42726" spans="4:5" x14ac:dyDescent="0.2">
      <c r="D42726" s="1"/>
      <c r="E42726" s="41"/>
    </row>
    <row r="42727" spans="4:5" x14ac:dyDescent="0.2">
      <c r="D42727" s="1"/>
      <c r="E42727" s="41"/>
    </row>
    <row r="42728" spans="4:5" x14ac:dyDescent="0.2">
      <c r="D42728" s="1"/>
      <c r="E42728" s="41"/>
    </row>
    <row r="42729" spans="4:5" x14ac:dyDescent="0.2">
      <c r="D42729" s="1"/>
      <c r="E42729" s="41"/>
    </row>
    <row r="42730" spans="4:5" x14ac:dyDescent="0.2">
      <c r="D42730" s="1"/>
      <c r="E42730" s="41"/>
    </row>
    <row r="42731" spans="4:5" x14ac:dyDescent="0.2">
      <c r="D42731" s="1"/>
      <c r="E42731" s="41"/>
    </row>
    <row r="42732" spans="4:5" x14ac:dyDescent="0.2">
      <c r="D42732" s="1"/>
      <c r="E42732" s="41"/>
    </row>
    <row r="42733" spans="4:5" x14ac:dyDescent="0.2">
      <c r="D42733" s="1"/>
      <c r="E42733" s="41"/>
    </row>
    <row r="42734" spans="4:5" x14ac:dyDescent="0.2">
      <c r="D42734" s="1"/>
      <c r="E42734" s="41"/>
    </row>
    <row r="42735" spans="4:5" x14ac:dyDescent="0.2">
      <c r="D42735" s="1"/>
      <c r="E42735" s="41"/>
    </row>
    <row r="42736" spans="4:5" x14ac:dyDescent="0.2">
      <c r="D42736" s="1"/>
      <c r="E42736" s="41"/>
    </row>
    <row r="42737" spans="4:5" x14ac:dyDescent="0.2">
      <c r="D42737" s="1"/>
      <c r="E42737" s="41"/>
    </row>
    <row r="42738" spans="4:5" x14ac:dyDescent="0.2">
      <c r="D42738" s="1"/>
      <c r="E42738" s="41"/>
    </row>
    <row r="42739" spans="4:5" x14ac:dyDescent="0.2">
      <c r="D42739" s="1"/>
      <c r="E42739" s="41"/>
    </row>
    <row r="42740" spans="4:5" x14ac:dyDescent="0.2">
      <c r="D42740" s="1"/>
      <c r="E42740" s="41"/>
    </row>
    <row r="42741" spans="4:5" x14ac:dyDescent="0.2">
      <c r="D42741" s="1"/>
      <c r="E42741" s="41"/>
    </row>
    <row r="42742" spans="4:5" x14ac:dyDescent="0.2">
      <c r="D42742" s="1"/>
      <c r="E42742" s="41"/>
    </row>
    <row r="42743" spans="4:5" x14ac:dyDescent="0.2">
      <c r="D42743" s="1"/>
      <c r="E42743" s="41"/>
    </row>
    <row r="42744" spans="4:5" x14ac:dyDescent="0.2">
      <c r="D42744" s="1"/>
      <c r="E42744" s="41"/>
    </row>
    <row r="42745" spans="4:5" x14ac:dyDescent="0.2">
      <c r="D42745" s="1"/>
      <c r="E42745" s="41"/>
    </row>
    <row r="42746" spans="4:5" x14ac:dyDescent="0.2">
      <c r="D42746" s="1"/>
      <c r="E42746" s="41"/>
    </row>
    <row r="42747" spans="4:5" x14ac:dyDescent="0.2">
      <c r="D42747" s="1"/>
      <c r="E42747" s="41"/>
    </row>
    <row r="42748" spans="4:5" x14ac:dyDescent="0.2">
      <c r="D42748" s="1"/>
      <c r="E42748" s="41"/>
    </row>
    <row r="42749" spans="4:5" x14ac:dyDescent="0.2">
      <c r="D42749" s="1"/>
      <c r="E42749" s="41"/>
    </row>
    <row r="42750" spans="4:5" x14ac:dyDescent="0.2">
      <c r="D42750" s="1"/>
      <c r="E42750" s="41"/>
    </row>
    <row r="42751" spans="4:5" x14ac:dyDescent="0.2">
      <c r="D42751" s="1"/>
      <c r="E42751" s="41"/>
    </row>
    <row r="42752" spans="4:5" x14ac:dyDescent="0.2">
      <c r="D42752" s="1"/>
      <c r="E42752" s="41"/>
    </row>
    <row r="42753" spans="4:5" x14ac:dyDescent="0.2">
      <c r="D42753" s="1"/>
      <c r="E42753" s="41"/>
    </row>
    <row r="42754" spans="4:5" x14ac:dyDescent="0.2">
      <c r="D42754" s="1"/>
      <c r="E42754" s="41"/>
    </row>
    <row r="42755" spans="4:5" x14ac:dyDescent="0.2">
      <c r="D42755" s="1"/>
      <c r="E42755" s="41"/>
    </row>
    <row r="42756" spans="4:5" x14ac:dyDescent="0.2">
      <c r="D42756" s="1"/>
      <c r="E42756" s="41"/>
    </row>
    <row r="42757" spans="4:5" x14ac:dyDescent="0.2">
      <c r="D42757" s="1"/>
      <c r="E42757" s="41"/>
    </row>
    <row r="42758" spans="4:5" x14ac:dyDescent="0.2">
      <c r="D42758" s="1"/>
      <c r="E42758" s="41"/>
    </row>
    <row r="42759" spans="4:5" x14ac:dyDescent="0.2">
      <c r="D42759" s="1"/>
      <c r="E42759" s="41"/>
    </row>
    <row r="42760" spans="4:5" x14ac:dyDescent="0.2">
      <c r="D42760" s="1"/>
      <c r="E42760" s="41"/>
    </row>
    <row r="42761" spans="4:5" x14ac:dyDescent="0.2">
      <c r="D42761" s="1"/>
      <c r="E42761" s="41"/>
    </row>
    <row r="42762" spans="4:5" x14ac:dyDescent="0.2">
      <c r="D42762" s="1"/>
      <c r="E42762" s="41"/>
    </row>
    <row r="42763" spans="4:5" x14ac:dyDescent="0.2">
      <c r="D42763" s="1"/>
      <c r="E42763" s="41"/>
    </row>
    <row r="42764" spans="4:5" x14ac:dyDescent="0.2">
      <c r="D42764" s="1"/>
      <c r="E42764" s="41"/>
    </row>
    <row r="42765" spans="4:5" x14ac:dyDescent="0.2">
      <c r="D42765" s="1"/>
      <c r="E42765" s="41"/>
    </row>
    <row r="42766" spans="4:5" x14ac:dyDescent="0.2">
      <c r="D42766" s="1"/>
      <c r="E42766" s="41"/>
    </row>
    <row r="42767" spans="4:5" x14ac:dyDescent="0.2">
      <c r="D42767" s="1"/>
      <c r="E42767" s="41"/>
    </row>
    <row r="42768" spans="4:5" x14ac:dyDescent="0.2">
      <c r="D42768" s="1"/>
      <c r="E42768" s="41"/>
    </row>
    <row r="42769" spans="4:5" x14ac:dyDescent="0.2">
      <c r="D42769" s="1"/>
      <c r="E42769" s="41"/>
    </row>
    <row r="42770" spans="4:5" x14ac:dyDescent="0.2">
      <c r="D42770" s="1"/>
      <c r="E42770" s="41"/>
    </row>
    <row r="42771" spans="4:5" x14ac:dyDescent="0.2">
      <c r="D42771" s="1"/>
      <c r="E42771" s="41"/>
    </row>
    <row r="42772" spans="4:5" x14ac:dyDescent="0.2">
      <c r="D42772" s="1"/>
      <c r="E42772" s="41"/>
    </row>
    <row r="42773" spans="4:5" x14ac:dyDescent="0.2">
      <c r="D42773" s="1"/>
      <c r="E42773" s="41"/>
    </row>
    <row r="42774" spans="4:5" x14ac:dyDescent="0.2">
      <c r="D42774" s="1"/>
      <c r="E42774" s="41"/>
    </row>
    <row r="42775" spans="4:5" x14ac:dyDescent="0.2">
      <c r="D42775" s="1"/>
      <c r="E42775" s="41"/>
    </row>
    <row r="42776" spans="4:5" x14ac:dyDescent="0.2">
      <c r="D42776" s="1"/>
      <c r="E42776" s="41"/>
    </row>
    <row r="42777" spans="4:5" x14ac:dyDescent="0.2">
      <c r="D42777" s="1"/>
      <c r="E42777" s="41"/>
    </row>
    <row r="42778" spans="4:5" x14ac:dyDescent="0.2">
      <c r="D42778" s="1"/>
      <c r="E42778" s="41"/>
    </row>
    <row r="42779" spans="4:5" x14ac:dyDescent="0.2">
      <c r="D42779" s="1"/>
      <c r="E42779" s="41"/>
    </row>
    <row r="42780" spans="4:5" x14ac:dyDescent="0.2">
      <c r="D42780" s="1"/>
      <c r="E42780" s="41"/>
    </row>
    <row r="42781" spans="4:5" x14ac:dyDescent="0.2">
      <c r="D42781" s="1"/>
      <c r="E42781" s="41"/>
    </row>
    <row r="42782" spans="4:5" x14ac:dyDescent="0.2">
      <c r="D42782" s="1"/>
      <c r="E42782" s="41"/>
    </row>
    <row r="42783" spans="4:5" x14ac:dyDescent="0.2">
      <c r="D42783" s="1"/>
      <c r="E42783" s="41"/>
    </row>
    <row r="42784" spans="4:5" x14ac:dyDescent="0.2">
      <c r="D42784" s="1"/>
      <c r="E42784" s="41"/>
    </row>
    <row r="42785" spans="4:5" x14ac:dyDescent="0.2">
      <c r="D42785" s="1"/>
      <c r="E42785" s="41"/>
    </row>
    <row r="42786" spans="4:5" x14ac:dyDescent="0.2">
      <c r="D42786" s="1"/>
      <c r="E42786" s="41"/>
    </row>
    <row r="42787" spans="4:5" x14ac:dyDescent="0.2">
      <c r="D42787" s="1"/>
      <c r="E42787" s="41"/>
    </row>
    <row r="42788" spans="4:5" x14ac:dyDescent="0.2">
      <c r="D42788" s="1"/>
      <c r="E42788" s="41"/>
    </row>
    <row r="42789" spans="4:5" x14ac:dyDescent="0.2">
      <c r="D42789" s="1"/>
      <c r="E42789" s="41"/>
    </row>
    <row r="42790" spans="4:5" x14ac:dyDescent="0.2">
      <c r="D42790" s="1"/>
      <c r="E42790" s="41"/>
    </row>
    <row r="42791" spans="4:5" x14ac:dyDescent="0.2">
      <c r="D42791" s="1"/>
      <c r="E42791" s="41"/>
    </row>
    <row r="42792" spans="4:5" x14ac:dyDescent="0.2">
      <c r="D42792" s="1"/>
      <c r="E42792" s="41"/>
    </row>
    <row r="42793" spans="4:5" x14ac:dyDescent="0.2">
      <c r="D42793" s="1"/>
      <c r="E42793" s="41"/>
    </row>
    <row r="42794" spans="4:5" x14ac:dyDescent="0.2">
      <c r="D42794" s="1"/>
      <c r="E42794" s="41"/>
    </row>
    <row r="42795" spans="4:5" x14ac:dyDescent="0.2">
      <c r="D42795" s="1"/>
      <c r="E42795" s="41"/>
    </row>
    <row r="42796" spans="4:5" x14ac:dyDescent="0.2">
      <c r="D42796" s="1"/>
      <c r="E42796" s="41"/>
    </row>
    <row r="42797" spans="4:5" x14ac:dyDescent="0.2">
      <c r="D42797" s="1"/>
      <c r="E42797" s="41"/>
    </row>
    <row r="42798" spans="4:5" x14ac:dyDescent="0.2">
      <c r="D42798" s="1"/>
      <c r="E42798" s="41"/>
    </row>
    <row r="42799" spans="4:5" x14ac:dyDescent="0.2">
      <c r="D42799" s="1"/>
      <c r="E42799" s="41"/>
    </row>
    <row r="42800" spans="4:5" x14ac:dyDescent="0.2">
      <c r="D42800" s="1"/>
      <c r="E42800" s="41"/>
    </row>
    <row r="42801" spans="4:5" x14ac:dyDescent="0.2">
      <c r="D42801" s="1"/>
      <c r="E42801" s="41"/>
    </row>
    <row r="42802" spans="4:5" x14ac:dyDescent="0.2">
      <c r="D42802" s="1"/>
      <c r="E42802" s="41"/>
    </row>
    <row r="42803" spans="4:5" x14ac:dyDescent="0.2">
      <c r="D42803" s="1"/>
      <c r="E42803" s="41"/>
    </row>
    <row r="42804" spans="4:5" x14ac:dyDescent="0.2">
      <c r="D42804" s="1"/>
      <c r="E42804" s="41"/>
    </row>
    <row r="42805" spans="4:5" x14ac:dyDescent="0.2">
      <c r="D42805" s="1"/>
      <c r="E42805" s="41"/>
    </row>
    <row r="42806" spans="4:5" x14ac:dyDescent="0.2">
      <c r="D42806" s="1"/>
      <c r="E42806" s="41"/>
    </row>
    <row r="42807" spans="4:5" x14ac:dyDescent="0.2">
      <c r="D42807" s="1"/>
      <c r="E42807" s="41"/>
    </row>
    <row r="42808" spans="4:5" x14ac:dyDescent="0.2">
      <c r="D42808" s="1"/>
      <c r="E42808" s="41"/>
    </row>
    <row r="42809" spans="4:5" x14ac:dyDescent="0.2">
      <c r="D42809" s="1"/>
      <c r="E42809" s="41"/>
    </row>
    <row r="42810" spans="4:5" x14ac:dyDescent="0.2">
      <c r="D42810" s="1"/>
      <c r="E42810" s="41"/>
    </row>
    <row r="42811" spans="4:5" x14ac:dyDescent="0.2">
      <c r="D42811" s="1"/>
      <c r="E42811" s="41"/>
    </row>
    <row r="42812" spans="4:5" x14ac:dyDescent="0.2">
      <c r="D42812" s="1"/>
      <c r="E42812" s="41"/>
    </row>
    <row r="42813" spans="4:5" x14ac:dyDescent="0.2">
      <c r="D42813" s="1"/>
      <c r="E42813" s="41"/>
    </row>
    <row r="42814" spans="4:5" x14ac:dyDescent="0.2">
      <c r="D42814" s="1"/>
      <c r="E42814" s="41"/>
    </row>
    <row r="42815" spans="4:5" x14ac:dyDescent="0.2">
      <c r="D42815" s="1"/>
      <c r="E42815" s="41"/>
    </row>
    <row r="42816" spans="4:5" x14ac:dyDescent="0.2">
      <c r="D42816" s="1"/>
      <c r="E42816" s="41"/>
    </row>
    <row r="42817" spans="4:5" x14ac:dyDescent="0.2">
      <c r="D42817" s="1"/>
      <c r="E42817" s="41"/>
    </row>
    <row r="42818" spans="4:5" x14ac:dyDescent="0.2">
      <c r="D42818" s="1"/>
      <c r="E42818" s="41"/>
    </row>
    <row r="42819" spans="4:5" x14ac:dyDescent="0.2">
      <c r="D42819" s="1"/>
      <c r="E42819" s="41"/>
    </row>
    <row r="42820" spans="4:5" x14ac:dyDescent="0.2">
      <c r="D42820" s="1"/>
      <c r="E42820" s="41"/>
    </row>
    <row r="42821" spans="4:5" x14ac:dyDescent="0.2">
      <c r="D42821" s="1"/>
      <c r="E42821" s="41"/>
    </row>
    <row r="42822" spans="4:5" x14ac:dyDescent="0.2">
      <c r="D42822" s="1"/>
      <c r="E42822" s="41"/>
    </row>
    <row r="42823" spans="4:5" x14ac:dyDescent="0.2">
      <c r="D42823" s="1"/>
      <c r="E42823" s="41"/>
    </row>
    <row r="42824" spans="4:5" x14ac:dyDescent="0.2">
      <c r="D42824" s="1"/>
      <c r="E42824" s="41"/>
    </row>
    <row r="42825" spans="4:5" x14ac:dyDescent="0.2">
      <c r="D42825" s="1"/>
      <c r="E42825" s="41"/>
    </row>
    <row r="42826" spans="4:5" x14ac:dyDescent="0.2">
      <c r="D42826" s="1"/>
      <c r="E42826" s="41"/>
    </row>
    <row r="42827" spans="4:5" x14ac:dyDescent="0.2">
      <c r="D42827" s="1"/>
      <c r="E42827" s="41"/>
    </row>
    <row r="42828" spans="4:5" x14ac:dyDescent="0.2">
      <c r="D42828" s="1"/>
      <c r="E42828" s="41"/>
    </row>
    <row r="42829" spans="4:5" x14ac:dyDescent="0.2">
      <c r="D42829" s="1"/>
      <c r="E42829" s="41"/>
    </row>
    <row r="42830" spans="4:5" x14ac:dyDescent="0.2">
      <c r="D42830" s="1"/>
      <c r="E42830" s="41"/>
    </row>
    <row r="42831" spans="4:5" x14ac:dyDescent="0.2">
      <c r="D42831" s="1"/>
      <c r="E42831" s="41"/>
    </row>
    <row r="42832" spans="4:5" x14ac:dyDescent="0.2">
      <c r="D42832" s="1"/>
      <c r="E42832" s="41"/>
    </row>
    <row r="42833" spans="4:5" x14ac:dyDescent="0.2">
      <c r="D42833" s="1"/>
      <c r="E42833" s="41"/>
    </row>
    <row r="42834" spans="4:5" x14ac:dyDescent="0.2">
      <c r="D42834" s="1"/>
      <c r="E42834" s="41"/>
    </row>
    <row r="42835" spans="4:5" x14ac:dyDescent="0.2">
      <c r="D42835" s="1"/>
      <c r="E42835" s="41"/>
    </row>
    <row r="42836" spans="4:5" x14ac:dyDescent="0.2">
      <c r="D42836" s="1"/>
      <c r="E42836" s="41"/>
    </row>
    <row r="42837" spans="4:5" x14ac:dyDescent="0.2">
      <c r="D42837" s="1"/>
      <c r="E42837" s="41"/>
    </row>
    <row r="42838" spans="4:5" x14ac:dyDescent="0.2">
      <c r="D42838" s="1"/>
      <c r="E42838" s="41"/>
    </row>
    <row r="42839" spans="4:5" x14ac:dyDescent="0.2">
      <c r="D42839" s="1"/>
      <c r="E42839" s="41"/>
    </row>
    <row r="42840" spans="4:5" x14ac:dyDescent="0.2">
      <c r="D42840" s="1"/>
      <c r="E42840" s="41"/>
    </row>
    <row r="42841" spans="4:5" x14ac:dyDescent="0.2">
      <c r="D42841" s="1"/>
      <c r="E42841" s="41"/>
    </row>
    <row r="42842" spans="4:5" x14ac:dyDescent="0.2">
      <c r="D42842" s="1"/>
      <c r="E42842" s="41"/>
    </row>
    <row r="42843" spans="4:5" x14ac:dyDescent="0.2">
      <c r="D42843" s="1"/>
      <c r="E42843" s="41"/>
    </row>
    <row r="42844" spans="4:5" x14ac:dyDescent="0.2">
      <c r="D42844" s="1"/>
      <c r="E42844" s="41"/>
    </row>
    <row r="42845" spans="4:5" x14ac:dyDescent="0.2">
      <c r="D42845" s="1"/>
      <c r="E42845" s="41"/>
    </row>
    <row r="42846" spans="4:5" x14ac:dyDescent="0.2">
      <c r="D42846" s="1"/>
      <c r="E42846" s="41"/>
    </row>
    <row r="42847" spans="4:5" x14ac:dyDescent="0.2">
      <c r="D42847" s="1"/>
      <c r="E42847" s="41"/>
    </row>
    <row r="42848" spans="4:5" x14ac:dyDescent="0.2">
      <c r="D42848" s="1"/>
      <c r="E42848" s="41"/>
    </row>
    <row r="42849" spans="4:5" x14ac:dyDescent="0.2">
      <c r="D42849" s="1"/>
      <c r="E42849" s="41"/>
    </row>
    <row r="42850" spans="4:5" x14ac:dyDescent="0.2">
      <c r="D42850" s="1"/>
      <c r="E42850" s="41"/>
    </row>
    <row r="42851" spans="4:5" x14ac:dyDescent="0.2">
      <c r="D42851" s="1"/>
      <c r="E42851" s="41"/>
    </row>
    <row r="42852" spans="4:5" x14ac:dyDescent="0.2">
      <c r="D42852" s="1"/>
      <c r="E42852" s="41"/>
    </row>
    <row r="42853" spans="4:5" x14ac:dyDescent="0.2">
      <c r="D42853" s="1"/>
      <c r="E42853" s="41"/>
    </row>
    <row r="42854" spans="4:5" x14ac:dyDescent="0.2">
      <c r="D42854" s="1"/>
      <c r="E42854" s="41"/>
    </row>
    <row r="42855" spans="4:5" x14ac:dyDescent="0.2">
      <c r="D42855" s="1"/>
      <c r="E42855" s="41"/>
    </row>
    <row r="42856" spans="4:5" x14ac:dyDescent="0.2">
      <c r="D42856" s="1"/>
      <c r="E42856" s="41"/>
    </row>
    <row r="42857" spans="4:5" x14ac:dyDescent="0.2">
      <c r="D42857" s="1"/>
      <c r="E42857" s="41"/>
    </row>
    <row r="42858" spans="4:5" x14ac:dyDescent="0.2">
      <c r="D42858" s="1"/>
      <c r="E42858" s="41"/>
    </row>
    <row r="42859" spans="4:5" x14ac:dyDescent="0.2">
      <c r="D42859" s="1"/>
      <c r="E42859" s="41"/>
    </row>
    <row r="42860" spans="4:5" x14ac:dyDescent="0.2">
      <c r="D42860" s="1"/>
      <c r="E42860" s="41"/>
    </row>
    <row r="42861" spans="4:5" x14ac:dyDescent="0.2">
      <c r="D42861" s="1"/>
      <c r="E42861" s="41"/>
    </row>
    <row r="42862" spans="4:5" x14ac:dyDescent="0.2">
      <c r="D42862" s="1"/>
      <c r="E42862" s="41"/>
    </row>
    <row r="42863" spans="4:5" x14ac:dyDescent="0.2">
      <c r="D42863" s="1"/>
      <c r="E42863" s="41"/>
    </row>
    <row r="42864" spans="4:5" x14ac:dyDescent="0.2">
      <c r="D42864" s="1"/>
      <c r="E42864" s="41"/>
    </row>
    <row r="42865" spans="4:5" x14ac:dyDescent="0.2">
      <c r="D42865" s="1"/>
      <c r="E42865" s="41"/>
    </row>
    <row r="42866" spans="4:5" x14ac:dyDescent="0.2">
      <c r="D42866" s="1"/>
      <c r="E42866" s="41"/>
    </row>
    <row r="42867" spans="4:5" x14ac:dyDescent="0.2">
      <c r="D42867" s="1"/>
      <c r="E42867" s="41"/>
    </row>
    <row r="42868" spans="4:5" x14ac:dyDescent="0.2">
      <c r="D42868" s="1"/>
      <c r="E42868" s="41"/>
    </row>
    <row r="42869" spans="4:5" x14ac:dyDescent="0.2">
      <c r="D42869" s="1"/>
      <c r="E42869" s="41"/>
    </row>
    <row r="42870" spans="4:5" x14ac:dyDescent="0.2">
      <c r="D42870" s="1"/>
      <c r="E42870" s="41"/>
    </row>
    <row r="42871" spans="4:5" x14ac:dyDescent="0.2">
      <c r="D42871" s="1"/>
      <c r="E42871" s="41"/>
    </row>
    <row r="42872" spans="4:5" x14ac:dyDescent="0.2">
      <c r="D42872" s="1"/>
      <c r="E42872" s="41"/>
    </row>
    <row r="42873" spans="4:5" x14ac:dyDescent="0.2">
      <c r="D42873" s="1"/>
      <c r="E42873" s="41"/>
    </row>
    <row r="42874" spans="4:5" x14ac:dyDescent="0.2">
      <c r="D42874" s="1"/>
      <c r="E42874" s="41"/>
    </row>
    <row r="42875" spans="4:5" x14ac:dyDescent="0.2">
      <c r="D42875" s="1"/>
      <c r="E42875" s="41"/>
    </row>
    <row r="42876" spans="4:5" x14ac:dyDescent="0.2">
      <c r="D42876" s="1"/>
      <c r="E42876" s="41"/>
    </row>
    <row r="42877" spans="4:5" x14ac:dyDescent="0.2">
      <c r="D42877" s="1"/>
      <c r="E42877" s="41"/>
    </row>
    <row r="42878" spans="4:5" x14ac:dyDescent="0.2">
      <c r="D42878" s="1"/>
      <c r="E42878" s="41"/>
    </row>
    <row r="42879" spans="4:5" x14ac:dyDescent="0.2">
      <c r="D42879" s="1"/>
      <c r="E42879" s="41"/>
    </row>
    <row r="42880" spans="4:5" x14ac:dyDescent="0.2">
      <c r="D42880" s="1"/>
      <c r="E42880" s="41"/>
    </row>
    <row r="42881" spans="4:5" x14ac:dyDescent="0.2">
      <c r="D42881" s="1"/>
      <c r="E42881" s="41"/>
    </row>
    <row r="42882" spans="4:5" x14ac:dyDescent="0.2">
      <c r="D42882" s="1"/>
      <c r="E42882" s="41"/>
    </row>
    <row r="42883" spans="4:5" x14ac:dyDescent="0.2">
      <c r="D42883" s="1"/>
      <c r="E42883" s="41"/>
    </row>
    <row r="42884" spans="4:5" x14ac:dyDescent="0.2">
      <c r="D42884" s="1"/>
      <c r="E42884" s="41"/>
    </row>
    <row r="42885" spans="4:5" x14ac:dyDescent="0.2">
      <c r="D42885" s="1"/>
      <c r="E42885" s="41"/>
    </row>
    <row r="42886" spans="4:5" x14ac:dyDescent="0.2">
      <c r="D42886" s="1"/>
      <c r="E42886" s="41"/>
    </row>
    <row r="42887" spans="4:5" x14ac:dyDescent="0.2">
      <c r="D42887" s="1"/>
      <c r="E42887" s="41"/>
    </row>
    <row r="42888" spans="4:5" x14ac:dyDescent="0.2">
      <c r="D42888" s="1"/>
      <c r="E42888" s="41"/>
    </row>
    <row r="42889" spans="4:5" x14ac:dyDescent="0.2">
      <c r="D42889" s="1"/>
      <c r="E42889" s="41"/>
    </row>
    <row r="42890" spans="4:5" x14ac:dyDescent="0.2">
      <c r="D42890" s="1"/>
      <c r="E42890" s="41"/>
    </row>
    <row r="42891" spans="4:5" x14ac:dyDescent="0.2">
      <c r="D42891" s="1"/>
      <c r="E42891" s="41"/>
    </row>
    <row r="42892" spans="4:5" x14ac:dyDescent="0.2">
      <c r="D42892" s="1"/>
      <c r="E42892" s="41"/>
    </row>
    <row r="42893" spans="4:5" x14ac:dyDescent="0.2">
      <c r="D42893" s="1"/>
      <c r="E42893" s="41"/>
    </row>
    <row r="42894" spans="4:5" x14ac:dyDescent="0.2">
      <c r="D42894" s="1"/>
      <c r="E42894" s="41"/>
    </row>
    <row r="42895" spans="4:5" x14ac:dyDescent="0.2">
      <c r="D42895" s="1"/>
      <c r="E42895" s="41"/>
    </row>
    <row r="42896" spans="4:5" x14ac:dyDescent="0.2">
      <c r="D42896" s="1"/>
      <c r="E42896" s="41"/>
    </row>
    <row r="42897" spans="4:5" x14ac:dyDescent="0.2">
      <c r="D42897" s="1"/>
      <c r="E42897" s="41"/>
    </row>
    <row r="42898" spans="4:5" x14ac:dyDescent="0.2">
      <c r="D42898" s="1"/>
      <c r="E42898" s="41"/>
    </row>
    <row r="42899" spans="4:5" x14ac:dyDescent="0.2">
      <c r="D42899" s="1"/>
      <c r="E42899" s="41"/>
    </row>
    <row r="42900" spans="4:5" x14ac:dyDescent="0.2">
      <c r="D42900" s="1"/>
      <c r="E42900" s="41"/>
    </row>
    <row r="42901" spans="4:5" x14ac:dyDescent="0.2">
      <c r="D42901" s="1"/>
      <c r="E42901" s="41"/>
    </row>
    <row r="42902" spans="4:5" x14ac:dyDescent="0.2">
      <c r="D42902" s="1"/>
      <c r="E42902" s="41"/>
    </row>
    <row r="42903" spans="4:5" x14ac:dyDescent="0.2">
      <c r="D42903" s="1"/>
      <c r="E42903" s="41"/>
    </row>
    <row r="42904" spans="4:5" x14ac:dyDescent="0.2">
      <c r="D42904" s="1"/>
      <c r="E42904" s="41"/>
    </row>
    <row r="42905" spans="4:5" x14ac:dyDescent="0.2">
      <c r="D42905" s="1"/>
      <c r="E42905" s="41"/>
    </row>
    <row r="42906" spans="4:5" x14ac:dyDescent="0.2">
      <c r="D42906" s="1"/>
      <c r="E42906" s="41"/>
    </row>
    <row r="42907" spans="4:5" x14ac:dyDescent="0.2">
      <c r="D42907" s="1"/>
      <c r="E42907" s="41"/>
    </row>
    <row r="42908" spans="4:5" x14ac:dyDescent="0.2">
      <c r="D42908" s="1"/>
      <c r="E42908" s="41"/>
    </row>
    <row r="42909" spans="4:5" x14ac:dyDescent="0.2">
      <c r="D42909" s="1"/>
      <c r="E42909" s="41"/>
    </row>
    <row r="42910" spans="4:5" x14ac:dyDescent="0.2">
      <c r="D42910" s="1"/>
      <c r="E42910" s="41"/>
    </row>
    <row r="42911" spans="4:5" x14ac:dyDescent="0.2">
      <c r="D42911" s="1"/>
      <c r="E42911" s="41"/>
    </row>
    <row r="42912" spans="4:5" x14ac:dyDescent="0.2">
      <c r="D42912" s="1"/>
      <c r="E42912" s="41"/>
    </row>
    <row r="42913" spans="4:5" x14ac:dyDescent="0.2">
      <c r="D42913" s="1"/>
      <c r="E42913" s="41"/>
    </row>
    <row r="42914" spans="4:5" x14ac:dyDescent="0.2">
      <c r="D42914" s="1"/>
      <c r="E42914" s="41"/>
    </row>
    <row r="42915" spans="4:5" x14ac:dyDescent="0.2">
      <c r="D42915" s="1"/>
      <c r="E42915" s="41"/>
    </row>
    <row r="42916" spans="4:5" x14ac:dyDescent="0.2">
      <c r="D42916" s="1"/>
      <c r="E42916" s="41"/>
    </row>
    <row r="42917" spans="4:5" x14ac:dyDescent="0.2">
      <c r="D42917" s="1"/>
      <c r="E42917" s="41"/>
    </row>
    <row r="42918" spans="4:5" x14ac:dyDescent="0.2">
      <c r="D42918" s="1"/>
      <c r="E42918" s="41"/>
    </row>
    <row r="42919" spans="4:5" x14ac:dyDescent="0.2">
      <c r="D42919" s="1"/>
      <c r="E42919" s="41"/>
    </row>
    <row r="42920" spans="4:5" x14ac:dyDescent="0.2">
      <c r="D42920" s="1"/>
      <c r="E42920" s="41"/>
    </row>
    <row r="42921" spans="4:5" x14ac:dyDescent="0.2">
      <c r="D42921" s="1"/>
      <c r="E42921" s="41"/>
    </row>
    <row r="42922" spans="4:5" x14ac:dyDescent="0.2">
      <c r="D42922" s="1"/>
      <c r="E42922" s="41"/>
    </row>
    <row r="42923" spans="4:5" x14ac:dyDescent="0.2">
      <c r="D42923" s="1"/>
      <c r="E42923" s="41"/>
    </row>
    <row r="42924" spans="4:5" x14ac:dyDescent="0.2">
      <c r="D42924" s="1"/>
      <c r="E42924" s="41"/>
    </row>
    <row r="42925" spans="4:5" x14ac:dyDescent="0.2">
      <c r="D42925" s="1"/>
      <c r="E42925" s="41"/>
    </row>
    <row r="42926" spans="4:5" x14ac:dyDescent="0.2">
      <c r="D42926" s="1"/>
      <c r="E42926" s="41"/>
    </row>
    <row r="42927" spans="4:5" x14ac:dyDescent="0.2">
      <c r="D42927" s="1"/>
      <c r="E42927" s="41"/>
    </row>
    <row r="42928" spans="4:5" x14ac:dyDescent="0.2">
      <c r="D42928" s="1"/>
      <c r="E42928" s="41"/>
    </row>
    <row r="42929" spans="4:5" x14ac:dyDescent="0.2">
      <c r="D42929" s="1"/>
      <c r="E42929" s="41"/>
    </row>
    <row r="42930" spans="4:5" x14ac:dyDescent="0.2">
      <c r="D42930" s="1"/>
      <c r="E42930" s="41"/>
    </row>
    <row r="42931" spans="4:5" x14ac:dyDescent="0.2">
      <c r="D42931" s="1"/>
      <c r="E42931" s="41"/>
    </row>
    <row r="42932" spans="4:5" x14ac:dyDescent="0.2">
      <c r="D42932" s="1"/>
      <c r="E42932" s="41"/>
    </row>
    <row r="42933" spans="4:5" x14ac:dyDescent="0.2">
      <c r="D42933" s="1"/>
      <c r="E42933" s="41"/>
    </row>
    <row r="42934" spans="4:5" x14ac:dyDescent="0.2">
      <c r="D42934" s="1"/>
      <c r="E42934" s="41"/>
    </row>
    <row r="42935" spans="4:5" x14ac:dyDescent="0.2">
      <c r="D42935" s="1"/>
      <c r="E42935" s="41"/>
    </row>
    <row r="42936" spans="4:5" x14ac:dyDescent="0.2">
      <c r="D42936" s="1"/>
      <c r="E42936" s="41"/>
    </row>
    <row r="42937" spans="4:5" x14ac:dyDescent="0.2">
      <c r="D42937" s="1"/>
      <c r="E42937" s="41"/>
    </row>
    <row r="42938" spans="4:5" x14ac:dyDescent="0.2">
      <c r="D42938" s="1"/>
      <c r="E42938" s="41"/>
    </row>
    <row r="42939" spans="4:5" x14ac:dyDescent="0.2">
      <c r="D42939" s="1"/>
      <c r="E42939" s="41"/>
    </row>
    <row r="42940" spans="4:5" x14ac:dyDescent="0.2">
      <c r="D42940" s="1"/>
      <c r="E42940" s="41"/>
    </row>
    <row r="42941" spans="4:5" x14ac:dyDescent="0.2">
      <c r="D42941" s="1"/>
      <c r="E42941" s="41"/>
    </row>
    <row r="42942" spans="4:5" x14ac:dyDescent="0.2">
      <c r="D42942" s="1"/>
      <c r="E42942" s="41"/>
    </row>
    <row r="42943" spans="4:5" x14ac:dyDescent="0.2">
      <c r="D42943" s="1"/>
      <c r="E42943" s="41"/>
    </row>
    <row r="42944" spans="4:5" x14ac:dyDescent="0.2">
      <c r="D42944" s="1"/>
      <c r="E42944" s="41"/>
    </row>
    <row r="42945" spans="4:5" x14ac:dyDescent="0.2">
      <c r="D42945" s="1"/>
      <c r="E42945" s="41"/>
    </row>
    <row r="42946" spans="4:5" x14ac:dyDescent="0.2">
      <c r="D42946" s="1"/>
      <c r="E42946" s="41"/>
    </row>
    <row r="42947" spans="4:5" x14ac:dyDescent="0.2">
      <c r="D42947" s="1"/>
      <c r="E42947" s="41"/>
    </row>
    <row r="42948" spans="4:5" x14ac:dyDescent="0.2">
      <c r="D42948" s="1"/>
      <c r="E42948" s="41"/>
    </row>
    <row r="42949" spans="4:5" x14ac:dyDescent="0.2">
      <c r="D42949" s="1"/>
      <c r="E42949" s="41"/>
    </row>
    <row r="42950" spans="4:5" x14ac:dyDescent="0.2">
      <c r="D42950" s="1"/>
      <c r="E42950" s="41"/>
    </row>
    <row r="42951" spans="4:5" x14ac:dyDescent="0.2">
      <c r="D42951" s="1"/>
      <c r="E42951" s="41"/>
    </row>
    <row r="42952" spans="4:5" x14ac:dyDescent="0.2">
      <c r="D42952" s="1"/>
      <c r="E42952" s="41"/>
    </row>
    <row r="42953" spans="4:5" x14ac:dyDescent="0.2">
      <c r="D42953" s="1"/>
      <c r="E42953" s="41"/>
    </row>
    <row r="42954" spans="4:5" x14ac:dyDescent="0.2">
      <c r="D42954" s="1"/>
      <c r="E42954" s="41"/>
    </row>
    <row r="42955" spans="4:5" x14ac:dyDescent="0.2">
      <c r="D42955" s="1"/>
      <c r="E42955" s="41"/>
    </row>
    <row r="42956" spans="4:5" x14ac:dyDescent="0.2">
      <c r="D42956" s="1"/>
      <c r="E42956" s="41"/>
    </row>
    <row r="42957" spans="4:5" x14ac:dyDescent="0.2">
      <c r="D42957" s="1"/>
      <c r="E42957" s="41"/>
    </row>
    <row r="42958" spans="4:5" x14ac:dyDescent="0.2">
      <c r="D42958" s="1"/>
      <c r="E42958" s="41"/>
    </row>
    <row r="42959" spans="4:5" x14ac:dyDescent="0.2">
      <c r="D42959" s="1"/>
      <c r="E42959" s="41"/>
    </row>
    <row r="42960" spans="4:5" x14ac:dyDescent="0.2">
      <c r="D42960" s="1"/>
      <c r="E42960" s="41"/>
    </row>
    <row r="42961" spans="4:5" x14ac:dyDescent="0.2">
      <c r="D42961" s="1"/>
      <c r="E42961" s="41"/>
    </row>
    <row r="42962" spans="4:5" x14ac:dyDescent="0.2">
      <c r="D42962" s="1"/>
      <c r="E42962" s="41"/>
    </row>
    <row r="42963" spans="4:5" x14ac:dyDescent="0.2">
      <c r="D42963" s="1"/>
      <c r="E42963" s="41"/>
    </row>
    <row r="42964" spans="4:5" x14ac:dyDescent="0.2">
      <c r="D42964" s="1"/>
      <c r="E42964" s="41"/>
    </row>
    <row r="42965" spans="4:5" x14ac:dyDescent="0.2">
      <c r="D42965" s="1"/>
      <c r="E42965" s="41"/>
    </row>
    <row r="42966" spans="4:5" x14ac:dyDescent="0.2">
      <c r="D42966" s="1"/>
      <c r="E42966" s="41"/>
    </row>
    <row r="42967" spans="4:5" x14ac:dyDescent="0.2">
      <c r="D42967" s="1"/>
      <c r="E42967" s="41"/>
    </row>
    <row r="42968" spans="4:5" x14ac:dyDescent="0.2">
      <c r="D42968" s="1"/>
      <c r="E42968" s="41"/>
    </row>
    <row r="42969" spans="4:5" x14ac:dyDescent="0.2">
      <c r="D42969" s="1"/>
      <c r="E42969" s="41"/>
    </row>
    <row r="42970" spans="4:5" x14ac:dyDescent="0.2">
      <c r="D42970" s="1"/>
      <c r="E42970" s="41"/>
    </row>
    <row r="42971" spans="4:5" x14ac:dyDescent="0.2">
      <c r="D42971" s="1"/>
      <c r="E42971" s="41"/>
    </row>
    <row r="42972" spans="4:5" x14ac:dyDescent="0.2">
      <c r="D42972" s="1"/>
      <c r="E42972" s="41"/>
    </row>
    <row r="42973" spans="4:5" x14ac:dyDescent="0.2">
      <c r="D42973" s="1"/>
      <c r="E42973" s="41"/>
    </row>
    <row r="42974" spans="4:5" x14ac:dyDescent="0.2">
      <c r="D42974" s="1"/>
      <c r="E42974" s="41"/>
    </row>
    <row r="42975" spans="4:5" x14ac:dyDescent="0.2">
      <c r="D42975" s="1"/>
      <c r="E42975" s="41"/>
    </row>
    <row r="42976" spans="4:5" x14ac:dyDescent="0.2">
      <c r="D42976" s="1"/>
      <c r="E42976" s="41"/>
    </row>
    <row r="42977" spans="4:5" x14ac:dyDescent="0.2">
      <c r="D42977" s="1"/>
      <c r="E42977" s="41"/>
    </row>
    <row r="42978" spans="4:5" x14ac:dyDescent="0.2">
      <c r="D42978" s="1"/>
      <c r="E42978" s="41"/>
    </row>
    <row r="42979" spans="4:5" x14ac:dyDescent="0.2">
      <c r="D42979" s="1"/>
      <c r="E42979" s="41"/>
    </row>
    <row r="42980" spans="4:5" x14ac:dyDescent="0.2">
      <c r="D42980" s="1"/>
      <c r="E42980" s="41"/>
    </row>
    <row r="42981" spans="4:5" x14ac:dyDescent="0.2">
      <c r="D42981" s="1"/>
      <c r="E42981" s="41"/>
    </row>
    <row r="42982" spans="4:5" x14ac:dyDescent="0.2">
      <c r="D42982" s="1"/>
      <c r="E42982" s="41"/>
    </row>
    <row r="42983" spans="4:5" x14ac:dyDescent="0.2">
      <c r="D42983" s="1"/>
      <c r="E42983" s="41"/>
    </row>
    <row r="42984" spans="4:5" x14ac:dyDescent="0.2">
      <c r="D42984" s="1"/>
      <c r="E42984" s="41"/>
    </row>
    <row r="42985" spans="4:5" x14ac:dyDescent="0.2">
      <c r="D42985" s="1"/>
      <c r="E42985" s="41"/>
    </row>
    <row r="42986" spans="4:5" x14ac:dyDescent="0.2">
      <c r="D42986" s="1"/>
      <c r="E42986" s="41"/>
    </row>
    <row r="42987" spans="4:5" x14ac:dyDescent="0.2">
      <c r="D42987" s="1"/>
      <c r="E42987" s="41"/>
    </row>
    <row r="42988" spans="4:5" x14ac:dyDescent="0.2">
      <c r="D42988" s="1"/>
      <c r="E42988" s="41"/>
    </row>
    <row r="42989" spans="4:5" x14ac:dyDescent="0.2">
      <c r="D42989" s="1"/>
      <c r="E42989" s="41"/>
    </row>
    <row r="42990" spans="4:5" x14ac:dyDescent="0.2">
      <c r="D42990" s="1"/>
      <c r="E42990" s="41"/>
    </row>
    <row r="42991" spans="4:5" x14ac:dyDescent="0.2">
      <c r="D42991" s="1"/>
      <c r="E42991" s="41"/>
    </row>
    <row r="42992" spans="4:5" x14ac:dyDescent="0.2">
      <c r="D42992" s="1"/>
      <c r="E42992" s="41"/>
    </row>
    <row r="42993" spans="4:5" x14ac:dyDescent="0.2">
      <c r="D42993" s="1"/>
      <c r="E42993" s="41"/>
    </row>
    <row r="42994" spans="4:5" x14ac:dyDescent="0.2">
      <c r="D42994" s="1"/>
      <c r="E42994" s="41"/>
    </row>
    <row r="42995" spans="4:5" x14ac:dyDescent="0.2">
      <c r="D42995" s="1"/>
      <c r="E42995" s="41"/>
    </row>
    <row r="42996" spans="4:5" x14ac:dyDescent="0.2">
      <c r="D42996" s="1"/>
      <c r="E42996" s="41"/>
    </row>
    <row r="42997" spans="4:5" x14ac:dyDescent="0.2">
      <c r="D42997" s="1"/>
      <c r="E42997" s="41"/>
    </row>
    <row r="42998" spans="4:5" x14ac:dyDescent="0.2">
      <c r="D42998" s="1"/>
      <c r="E42998" s="41"/>
    </row>
    <row r="42999" spans="4:5" x14ac:dyDescent="0.2">
      <c r="D42999" s="1"/>
      <c r="E42999" s="41"/>
    </row>
    <row r="43000" spans="4:5" x14ac:dyDescent="0.2">
      <c r="D43000" s="1"/>
      <c r="E43000" s="41"/>
    </row>
    <row r="43001" spans="4:5" x14ac:dyDescent="0.2">
      <c r="D43001" s="1"/>
      <c r="E43001" s="41"/>
    </row>
    <row r="43002" spans="4:5" x14ac:dyDescent="0.2">
      <c r="D43002" s="1"/>
      <c r="E43002" s="41"/>
    </row>
    <row r="43003" spans="4:5" x14ac:dyDescent="0.2">
      <c r="D43003" s="1"/>
      <c r="E43003" s="41"/>
    </row>
    <row r="43004" spans="4:5" x14ac:dyDescent="0.2">
      <c r="D43004" s="1"/>
      <c r="E43004" s="41"/>
    </row>
    <row r="43005" spans="4:5" x14ac:dyDescent="0.2">
      <c r="D43005" s="1"/>
      <c r="E43005" s="41"/>
    </row>
    <row r="43006" spans="4:5" x14ac:dyDescent="0.2">
      <c r="D43006" s="1"/>
      <c r="E43006" s="41"/>
    </row>
    <row r="43007" spans="4:5" x14ac:dyDescent="0.2">
      <c r="D43007" s="1"/>
      <c r="E43007" s="41"/>
    </row>
    <row r="43008" spans="4:5" x14ac:dyDescent="0.2">
      <c r="D43008" s="1"/>
      <c r="E43008" s="41"/>
    </row>
    <row r="43009" spans="4:5" x14ac:dyDescent="0.2">
      <c r="D43009" s="1"/>
      <c r="E43009" s="41"/>
    </row>
    <row r="43010" spans="4:5" x14ac:dyDescent="0.2">
      <c r="D43010" s="1"/>
      <c r="E43010" s="41"/>
    </row>
    <row r="43011" spans="4:5" x14ac:dyDescent="0.2">
      <c r="D43011" s="1"/>
      <c r="E43011" s="41"/>
    </row>
    <row r="43012" spans="4:5" x14ac:dyDescent="0.2">
      <c r="D43012" s="1"/>
      <c r="E43012" s="41"/>
    </row>
    <row r="43013" spans="4:5" x14ac:dyDescent="0.2">
      <c r="D43013" s="1"/>
      <c r="E43013" s="41"/>
    </row>
    <row r="43014" spans="4:5" x14ac:dyDescent="0.2">
      <c r="D43014" s="1"/>
      <c r="E43014" s="41"/>
    </row>
    <row r="43015" spans="4:5" x14ac:dyDescent="0.2">
      <c r="D43015" s="1"/>
      <c r="E43015" s="41"/>
    </row>
    <row r="43016" spans="4:5" x14ac:dyDescent="0.2">
      <c r="D43016" s="1"/>
      <c r="E43016" s="41"/>
    </row>
    <row r="43017" spans="4:5" x14ac:dyDescent="0.2">
      <c r="D43017" s="1"/>
      <c r="E43017" s="41"/>
    </row>
    <row r="43018" spans="4:5" x14ac:dyDescent="0.2">
      <c r="D43018" s="1"/>
      <c r="E43018" s="41"/>
    </row>
    <row r="43019" spans="4:5" x14ac:dyDescent="0.2">
      <c r="D43019" s="1"/>
      <c r="E43019" s="41"/>
    </row>
    <row r="43020" spans="4:5" x14ac:dyDescent="0.2">
      <c r="D43020" s="1"/>
      <c r="E43020" s="41"/>
    </row>
    <row r="43021" spans="4:5" x14ac:dyDescent="0.2">
      <c r="D43021" s="1"/>
      <c r="E43021" s="41"/>
    </row>
    <row r="43022" spans="4:5" x14ac:dyDescent="0.2">
      <c r="D43022" s="1"/>
      <c r="E43022" s="41"/>
    </row>
    <row r="43023" spans="4:5" x14ac:dyDescent="0.2">
      <c r="D43023" s="1"/>
      <c r="E43023" s="41"/>
    </row>
    <row r="43024" spans="4:5" x14ac:dyDescent="0.2">
      <c r="D43024" s="1"/>
      <c r="E43024" s="41"/>
    </row>
    <row r="43025" spans="4:5" x14ac:dyDescent="0.2">
      <c r="D43025" s="1"/>
      <c r="E43025" s="41"/>
    </row>
    <row r="43026" spans="4:5" x14ac:dyDescent="0.2">
      <c r="D43026" s="1"/>
      <c r="E43026" s="41"/>
    </row>
    <row r="43027" spans="4:5" x14ac:dyDescent="0.2">
      <c r="D43027" s="1"/>
      <c r="E43027" s="41"/>
    </row>
    <row r="43028" spans="4:5" x14ac:dyDescent="0.2">
      <c r="D43028" s="1"/>
      <c r="E43028" s="41"/>
    </row>
    <row r="43029" spans="4:5" x14ac:dyDescent="0.2">
      <c r="D43029" s="1"/>
      <c r="E43029" s="41"/>
    </row>
    <row r="43030" spans="4:5" x14ac:dyDescent="0.2">
      <c r="D43030" s="1"/>
      <c r="E43030" s="41"/>
    </row>
    <row r="43031" spans="4:5" x14ac:dyDescent="0.2">
      <c r="D43031" s="1"/>
      <c r="E43031" s="41"/>
    </row>
    <row r="43032" spans="4:5" x14ac:dyDescent="0.2">
      <c r="D43032" s="1"/>
      <c r="E43032" s="41"/>
    </row>
    <row r="43033" spans="4:5" x14ac:dyDescent="0.2">
      <c r="D43033" s="1"/>
      <c r="E43033" s="41"/>
    </row>
    <row r="43034" spans="4:5" x14ac:dyDescent="0.2">
      <c r="D43034" s="1"/>
      <c r="E43034" s="41"/>
    </row>
    <row r="43035" spans="4:5" x14ac:dyDescent="0.2">
      <c r="D43035" s="1"/>
      <c r="E43035" s="41"/>
    </row>
    <row r="43036" spans="4:5" x14ac:dyDescent="0.2">
      <c r="D43036" s="1"/>
      <c r="E43036" s="41"/>
    </row>
    <row r="43037" spans="4:5" x14ac:dyDescent="0.2">
      <c r="D43037" s="1"/>
      <c r="E43037" s="41"/>
    </row>
    <row r="43038" spans="4:5" x14ac:dyDescent="0.2">
      <c r="D43038" s="1"/>
      <c r="E43038" s="41"/>
    </row>
    <row r="43039" spans="4:5" x14ac:dyDescent="0.2">
      <c r="D43039" s="1"/>
      <c r="E43039" s="41"/>
    </row>
    <row r="43040" spans="4:5" x14ac:dyDescent="0.2">
      <c r="D43040" s="1"/>
      <c r="E43040" s="41"/>
    </row>
    <row r="43041" spans="4:5" x14ac:dyDescent="0.2">
      <c r="D43041" s="1"/>
      <c r="E43041" s="41"/>
    </row>
    <row r="43042" spans="4:5" x14ac:dyDescent="0.2">
      <c r="D43042" s="1"/>
      <c r="E43042" s="41"/>
    </row>
    <row r="43043" spans="4:5" x14ac:dyDescent="0.2">
      <c r="D43043" s="1"/>
      <c r="E43043" s="41"/>
    </row>
    <row r="43044" spans="4:5" x14ac:dyDescent="0.2">
      <c r="D43044" s="1"/>
      <c r="E43044" s="41"/>
    </row>
    <row r="43045" spans="4:5" x14ac:dyDescent="0.2">
      <c r="D43045" s="1"/>
      <c r="E43045" s="41"/>
    </row>
    <row r="43046" spans="4:5" x14ac:dyDescent="0.2">
      <c r="D43046" s="1"/>
      <c r="E43046" s="41"/>
    </row>
    <row r="43047" spans="4:5" x14ac:dyDescent="0.2">
      <c r="D43047" s="1"/>
      <c r="E43047" s="41"/>
    </row>
    <row r="43048" spans="4:5" x14ac:dyDescent="0.2">
      <c r="D43048" s="1"/>
      <c r="E43048" s="41"/>
    </row>
    <row r="43049" spans="4:5" x14ac:dyDescent="0.2">
      <c r="D43049" s="1"/>
      <c r="E43049" s="41"/>
    </row>
    <row r="43050" spans="4:5" x14ac:dyDescent="0.2">
      <c r="D43050" s="1"/>
      <c r="E43050" s="41"/>
    </row>
    <row r="43051" spans="4:5" x14ac:dyDescent="0.2">
      <c r="D43051" s="1"/>
      <c r="E43051" s="41"/>
    </row>
    <row r="43052" spans="4:5" x14ac:dyDescent="0.2">
      <c r="D43052" s="1"/>
      <c r="E43052" s="41"/>
    </row>
    <row r="43053" spans="4:5" x14ac:dyDescent="0.2">
      <c r="D43053" s="1"/>
      <c r="E43053" s="41"/>
    </row>
    <row r="43054" spans="4:5" x14ac:dyDescent="0.2">
      <c r="D43054" s="1"/>
      <c r="E43054" s="41"/>
    </row>
    <row r="43055" spans="4:5" x14ac:dyDescent="0.2">
      <c r="D43055" s="1"/>
      <c r="E43055" s="41"/>
    </row>
    <row r="43056" spans="4:5" x14ac:dyDescent="0.2">
      <c r="D43056" s="1"/>
      <c r="E43056" s="41"/>
    </row>
    <row r="43057" spans="4:5" x14ac:dyDescent="0.2">
      <c r="D43057" s="1"/>
      <c r="E43057" s="41"/>
    </row>
    <row r="43058" spans="4:5" x14ac:dyDescent="0.2">
      <c r="D43058" s="1"/>
      <c r="E43058" s="41"/>
    </row>
    <row r="43059" spans="4:5" x14ac:dyDescent="0.2">
      <c r="D43059" s="1"/>
      <c r="E43059" s="41"/>
    </row>
    <row r="43060" spans="4:5" x14ac:dyDescent="0.2">
      <c r="D43060" s="1"/>
      <c r="E43060" s="41"/>
    </row>
    <row r="43061" spans="4:5" x14ac:dyDescent="0.2">
      <c r="D43061" s="1"/>
      <c r="E43061" s="41"/>
    </row>
    <row r="43062" spans="4:5" x14ac:dyDescent="0.2">
      <c r="D43062" s="1"/>
      <c r="E43062" s="41"/>
    </row>
    <row r="43063" spans="4:5" x14ac:dyDescent="0.2">
      <c r="D43063" s="1"/>
      <c r="E43063" s="41"/>
    </row>
    <row r="43064" spans="4:5" x14ac:dyDescent="0.2">
      <c r="D43064" s="1"/>
      <c r="E43064" s="41"/>
    </row>
    <row r="43065" spans="4:5" x14ac:dyDescent="0.2">
      <c r="D43065" s="1"/>
      <c r="E43065" s="41"/>
    </row>
    <row r="43066" spans="4:5" x14ac:dyDescent="0.2">
      <c r="D43066" s="1"/>
      <c r="E43066" s="41"/>
    </row>
    <row r="43067" spans="4:5" x14ac:dyDescent="0.2">
      <c r="D43067" s="1"/>
      <c r="E43067" s="41"/>
    </row>
    <row r="43068" spans="4:5" x14ac:dyDescent="0.2">
      <c r="D43068" s="1"/>
      <c r="E43068" s="41"/>
    </row>
    <row r="43069" spans="4:5" x14ac:dyDescent="0.2">
      <c r="D43069" s="1"/>
      <c r="E43069" s="41"/>
    </row>
    <row r="43070" spans="4:5" x14ac:dyDescent="0.2">
      <c r="D43070" s="1"/>
      <c r="E43070" s="41"/>
    </row>
    <row r="43071" spans="4:5" x14ac:dyDescent="0.2">
      <c r="D43071" s="1"/>
      <c r="E43071" s="41"/>
    </row>
    <row r="43072" spans="4:5" x14ac:dyDescent="0.2">
      <c r="D43072" s="1"/>
      <c r="E43072" s="41"/>
    </row>
    <row r="43073" spans="4:5" x14ac:dyDescent="0.2">
      <c r="D43073" s="1"/>
      <c r="E43073" s="41"/>
    </row>
    <row r="43074" spans="4:5" x14ac:dyDescent="0.2">
      <c r="D43074" s="1"/>
      <c r="E43074" s="41"/>
    </row>
    <row r="43075" spans="4:5" x14ac:dyDescent="0.2">
      <c r="D43075" s="1"/>
      <c r="E43075" s="41"/>
    </row>
    <row r="43076" spans="4:5" x14ac:dyDescent="0.2">
      <c r="D43076" s="1"/>
      <c r="E43076" s="41"/>
    </row>
    <row r="43077" spans="4:5" x14ac:dyDescent="0.2">
      <c r="D43077" s="1"/>
      <c r="E43077" s="41"/>
    </row>
    <row r="43078" spans="4:5" x14ac:dyDescent="0.2">
      <c r="D43078" s="1"/>
      <c r="E43078" s="41"/>
    </row>
    <row r="43079" spans="4:5" x14ac:dyDescent="0.2">
      <c r="D43079" s="1"/>
      <c r="E43079" s="41"/>
    </row>
    <row r="43080" spans="4:5" x14ac:dyDescent="0.2">
      <c r="D43080" s="1"/>
      <c r="E43080" s="41"/>
    </row>
    <row r="43081" spans="4:5" x14ac:dyDescent="0.2">
      <c r="D43081" s="1"/>
      <c r="E43081" s="41"/>
    </row>
    <row r="43082" spans="4:5" x14ac:dyDescent="0.2">
      <c r="D43082" s="1"/>
      <c r="E43082" s="41"/>
    </row>
    <row r="43083" spans="4:5" x14ac:dyDescent="0.2">
      <c r="D43083" s="1"/>
      <c r="E43083" s="41"/>
    </row>
    <row r="43084" spans="4:5" x14ac:dyDescent="0.2">
      <c r="D43084" s="1"/>
      <c r="E43084" s="41"/>
    </row>
    <row r="43085" spans="4:5" x14ac:dyDescent="0.2">
      <c r="D43085" s="1"/>
      <c r="E43085" s="41"/>
    </row>
    <row r="43086" spans="4:5" x14ac:dyDescent="0.2">
      <c r="D43086" s="1"/>
      <c r="E43086" s="41"/>
    </row>
    <row r="43087" spans="4:5" x14ac:dyDescent="0.2">
      <c r="D43087" s="1"/>
      <c r="E43087" s="41"/>
    </row>
    <row r="43088" spans="4:5" x14ac:dyDescent="0.2">
      <c r="D43088" s="1"/>
      <c r="E43088" s="41"/>
    </row>
    <row r="43089" spans="4:5" x14ac:dyDescent="0.2">
      <c r="D43089" s="1"/>
      <c r="E43089" s="41"/>
    </row>
    <row r="43090" spans="4:5" x14ac:dyDescent="0.2">
      <c r="D43090" s="1"/>
      <c r="E43090" s="41"/>
    </row>
    <row r="43091" spans="4:5" x14ac:dyDescent="0.2">
      <c r="D43091" s="1"/>
      <c r="E43091" s="41"/>
    </row>
    <row r="43092" spans="4:5" x14ac:dyDescent="0.2">
      <c r="D43092" s="1"/>
      <c r="E43092" s="41"/>
    </row>
    <row r="43093" spans="4:5" x14ac:dyDescent="0.2">
      <c r="D43093" s="1"/>
      <c r="E43093" s="41"/>
    </row>
    <row r="43094" spans="4:5" x14ac:dyDescent="0.2">
      <c r="D43094" s="1"/>
      <c r="E43094" s="41"/>
    </row>
    <row r="43095" spans="4:5" x14ac:dyDescent="0.2">
      <c r="D43095" s="1"/>
      <c r="E43095" s="41"/>
    </row>
    <row r="43096" spans="4:5" x14ac:dyDescent="0.2">
      <c r="D43096" s="1"/>
      <c r="E43096" s="41"/>
    </row>
    <row r="43097" spans="4:5" x14ac:dyDescent="0.2">
      <c r="D43097" s="1"/>
      <c r="E43097" s="41"/>
    </row>
    <row r="43098" spans="4:5" x14ac:dyDescent="0.2">
      <c r="D43098" s="1"/>
      <c r="E43098" s="41"/>
    </row>
    <row r="43099" spans="4:5" x14ac:dyDescent="0.2">
      <c r="D43099" s="1"/>
      <c r="E43099" s="41"/>
    </row>
    <row r="43100" spans="4:5" x14ac:dyDescent="0.2">
      <c r="D43100" s="1"/>
      <c r="E43100" s="41"/>
    </row>
    <row r="43101" spans="4:5" x14ac:dyDescent="0.2">
      <c r="D43101" s="1"/>
      <c r="E43101" s="41"/>
    </row>
    <row r="43102" spans="4:5" x14ac:dyDescent="0.2">
      <c r="D43102" s="1"/>
      <c r="E43102" s="41"/>
    </row>
    <row r="43103" spans="4:5" x14ac:dyDescent="0.2">
      <c r="D43103" s="1"/>
      <c r="E43103" s="41"/>
    </row>
    <row r="43104" spans="4:5" x14ac:dyDescent="0.2">
      <c r="D43104" s="1"/>
      <c r="E43104" s="41"/>
    </row>
    <row r="43105" spans="4:5" x14ac:dyDescent="0.2">
      <c r="D43105" s="1"/>
      <c r="E43105" s="41"/>
    </row>
    <row r="43106" spans="4:5" x14ac:dyDescent="0.2">
      <c r="D43106" s="1"/>
      <c r="E43106" s="41"/>
    </row>
    <row r="43107" spans="4:5" x14ac:dyDescent="0.2">
      <c r="D43107" s="1"/>
      <c r="E43107" s="41"/>
    </row>
    <row r="43108" spans="4:5" x14ac:dyDescent="0.2">
      <c r="D43108" s="1"/>
      <c r="E43108" s="41"/>
    </row>
    <row r="43109" spans="4:5" x14ac:dyDescent="0.2">
      <c r="D43109" s="1"/>
      <c r="E43109" s="41"/>
    </row>
    <row r="43110" spans="4:5" x14ac:dyDescent="0.2">
      <c r="D43110" s="1"/>
      <c r="E43110" s="41"/>
    </row>
    <row r="43111" spans="4:5" x14ac:dyDescent="0.2">
      <c r="D43111" s="1"/>
      <c r="E43111" s="41"/>
    </row>
    <row r="43112" spans="4:5" x14ac:dyDescent="0.2">
      <c r="D43112" s="1"/>
      <c r="E43112" s="41"/>
    </row>
    <row r="43113" spans="4:5" x14ac:dyDescent="0.2">
      <c r="D43113" s="1"/>
      <c r="E43113" s="41"/>
    </row>
    <row r="43114" spans="4:5" x14ac:dyDescent="0.2">
      <c r="D43114" s="1"/>
      <c r="E43114" s="41"/>
    </row>
    <row r="43115" spans="4:5" x14ac:dyDescent="0.2">
      <c r="D43115" s="1"/>
      <c r="E43115" s="41"/>
    </row>
    <row r="43116" spans="4:5" x14ac:dyDescent="0.2">
      <c r="D43116" s="1"/>
      <c r="E43116" s="41"/>
    </row>
    <row r="43117" spans="4:5" x14ac:dyDescent="0.2">
      <c r="D43117" s="1"/>
      <c r="E43117" s="41"/>
    </row>
    <row r="43118" spans="4:5" x14ac:dyDescent="0.2">
      <c r="D43118" s="1"/>
      <c r="E43118" s="41"/>
    </row>
    <row r="43119" spans="4:5" x14ac:dyDescent="0.2">
      <c r="D43119" s="1"/>
      <c r="E43119" s="41"/>
    </row>
    <row r="43120" spans="4:5" x14ac:dyDescent="0.2">
      <c r="D43120" s="1"/>
      <c r="E43120" s="41"/>
    </row>
    <row r="43121" spans="4:5" x14ac:dyDescent="0.2">
      <c r="D43121" s="1"/>
      <c r="E43121" s="41"/>
    </row>
    <row r="43122" spans="4:5" x14ac:dyDescent="0.2">
      <c r="D43122" s="1"/>
      <c r="E43122" s="41"/>
    </row>
    <row r="43123" spans="4:5" x14ac:dyDescent="0.2">
      <c r="D43123" s="1"/>
      <c r="E43123" s="41"/>
    </row>
    <row r="43124" spans="4:5" x14ac:dyDescent="0.2">
      <c r="D43124" s="1"/>
      <c r="E43124" s="41"/>
    </row>
    <row r="43125" spans="4:5" x14ac:dyDescent="0.2">
      <c r="D43125" s="1"/>
      <c r="E43125" s="41"/>
    </row>
    <row r="43126" spans="4:5" x14ac:dyDescent="0.2">
      <c r="D43126" s="1"/>
      <c r="E43126" s="41"/>
    </row>
    <row r="43127" spans="4:5" x14ac:dyDescent="0.2">
      <c r="D43127" s="1"/>
      <c r="E43127" s="41"/>
    </row>
    <row r="43128" spans="4:5" x14ac:dyDescent="0.2">
      <c r="D43128" s="1"/>
      <c r="E43128" s="41"/>
    </row>
    <row r="43129" spans="4:5" x14ac:dyDescent="0.2">
      <c r="D43129" s="1"/>
      <c r="E43129" s="41"/>
    </row>
    <row r="43130" spans="4:5" x14ac:dyDescent="0.2">
      <c r="D43130" s="1"/>
      <c r="E43130" s="41"/>
    </row>
    <row r="43131" spans="4:5" x14ac:dyDescent="0.2">
      <c r="D43131" s="1"/>
      <c r="E43131" s="41"/>
    </row>
    <row r="43132" spans="4:5" x14ac:dyDescent="0.2">
      <c r="D43132" s="1"/>
      <c r="E43132" s="41"/>
    </row>
    <row r="43133" spans="4:5" x14ac:dyDescent="0.2">
      <c r="D43133" s="1"/>
      <c r="E43133" s="41"/>
    </row>
    <row r="43134" spans="4:5" x14ac:dyDescent="0.2">
      <c r="D43134" s="1"/>
      <c r="E43134" s="41"/>
    </row>
    <row r="43135" spans="4:5" x14ac:dyDescent="0.2">
      <c r="D43135" s="1"/>
      <c r="E43135" s="41"/>
    </row>
    <row r="43136" spans="4:5" x14ac:dyDescent="0.2">
      <c r="D43136" s="1"/>
      <c r="E43136" s="41"/>
    </row>
    <row r="43137" spans="4:5" x14ac:dyDescent="0.2">
      <c r="D43137" s="1"/>
      <c r="E43137" s="41"/>
    </row>
    <row r="43138" spans="4:5" x14ac:dyDescent="0.2">
      <c r="D43138" s="1"/>
      <c r="E43138" s="41"/>
    </row>
    <row r="43139" spans="4:5" x14ac:dyDescent="0.2">
      <c r="D43139" s="1"/>
      <c r="E43139" s="41"/>
    </row>
    <row r="43140" spans="4:5" x14ac:dyDescent="0.2">
      <c r="D43140" s="1"/>
      <c r="E43140" s="41"/>
    </row>
    <row r="43141" spans="4:5" x14ac:dyDescent="0.2">
      <c r="D43141" s="1"/>
      <c r="E43141" s="41"/>
    </row>
    <row r="43142" spans="4:5" x14ac:dyDescent="0.2">
      <c r="D43142" s="1"/>
      <c r="E43142" s="41"/>
    </row>
    <row r="43143" spans="4:5" x14ac:dyDescent="0.2">
      <c r="D43143" s="1"/>
      <c r="E43143" s="41"/>
    </row>
    <row r="43144" spans="4:5" x14ac:dyDescent="0.2">
      <c r="D43144" s="1"/>
      <c r="E43144" s="41"/>
    </row>
    <row r="43145" spans="4:5" x14ac:dyDescent="0.2">
      <c r="D43145" s="1"/>
      <c r="E43145" s="41"/>
    </row>
    <row r="43146" spans="4:5" x14ac:dyDescent="0.2">
      <c r="D43146" s="1"/>
      <c r="E43146" s="41"/>
    </row>
    <row r="43147" spans="4:5" x14ac:dyDescent="0.2">
      <c r="D43147" s="1"/>
      <c r="E43147" s="41"/>
    </row>
    <row r="43148" spans="4:5" x14ac:dyDescent="0.2">
      <c r="D43148" s="1"/>
      <c r="E43148" s="41"/>
    </row>
    <row r="43149" spans="4:5" x14ac:dyDescent="0.2">
      <c r="D43149" s="1"/>
      <c r="E43149" s="41"/>
    </row>
    <row r="43150" spans="4:5" x14ac:dyDescent="0.2">
      <c r="D43150" s="1"/>
      <c r="E43150" s="41"/>
    </row>
    <row r="43151" spans="4:5" x14ac:dyDescent="0.2">
      <c r="D43151" s="1"/>
      <c r="E43151" s="41"/>
    </row>
    <row r="43152" spans="4:5" x14ac:dyDescent="0.2">
      <c r="D43152" s="1"/>
      <c r="E43152" s="41"/>
    </row>
    <row r="43153" spans="4:5" x14ac:dyDescent="0.2">
      <c r="D43153" s="1"/>
      <c r="E43153" s="41"/>
    </row>
    <row r="43154" spans="4:5" x14ac:dyDescent="0.2">
      <c r="D43154" s="1"/>
      <c r="E43154" s="41"/>
    </row>
    <row r="43155" spans="4:5" x14ac:dyDescent="0.2">
      <c r="D43155" s="1"/>
      <c r="E43155" s="41"/>
    </row>
    <row r="43156" spans="4:5" x14ac:dyDescent="0.2">
      <c r="D43156" s="1"/>
      <c r="E43156" s="41"/>
    </row>
    <row r="43157" spans="4:5" x14ac:dyDescent="0.2">
      <c r="D43157" s="1"/>
      <c r="E43157" s="41"/>
    </row>
    <row r="43158" spans="4:5" x14ac:dyDescent="0.2">
      <c r="D43158" s="1"/>
      <c r="E43158" s="41"/>
    </row>
    <row r="43159" spans="4:5" x14ac:dyDescent="0.2">
      <c r="D43159" s="1"/>
      <c r="E43159" s="41"/>
    </row>
    <row r="43160" spans="4:5" x14ac:dyDescent="0.2">
      <c r="D43160" s="1"/>
      <c r="E43160" s="41"/>
    </row>
    <row r="43161" spans="4:5" x14ac:dyDescent="0.2">
      <c r="D43161" s="1"/>
      <c r="E43161" s="41"/>
    </row>
    <row r="43162" spans="4:5" x14ac:dyDescent="0.2">
      <c r="D43162" s="1"/>
      <c r="E43162" s="41"/>
    </row>
    <row r="43163" spans="4:5" x14ac:dyDescent="0.2">
      <c r="D43163" s="1"/>
      <c r="E43163" s="41"/>
    </row>
    <row r="43164" spans="4:5" x14ac:dyDescent="0.2">
      <c r="D43164" s="1"/>
      <c r="E43164" s="41"/>
    </row>
    <row r="43165" spans="4:5" x14ac:dyDescent="0.2">
      <c r="D43165" s="1"/>
      <c r="E43165" s="41"/>
    </row>
    <row r="43166" spans="4:5" x14ac:dyDescent="0.2">
      <c r="D43166" s="1"/>
      <c r="E43166" s="41"/>
    </row>
    <row r="43167" spans="4:5" x14ac:dyDescent="0.2">
      <c r="D43167" s="1"/>
      <c r="E43167" s="41"/>
    </row>
    <row r="43168" spans="4:5" x14ac:dyDescent="0.2">
      <c r="D43168" s="1"/>
      <c r="E43168" s="41"/>
    </row>
    <row r="43169" spans="4:5" x14ac:dyDescent="0.2">
      <c r="D43169" s="1"/>
      <c r="E43169" s="41"/>
    </row>
    <row r="43170" spans="4:5" x14ac:dyDescent="0.2">
      <c r="D43170" s="1"/>
      <c r="E43170" s="41"/>
    </row>
    <row r="43171" spans="4:5" x14ac:dyDescent="0.2">
      <c r="D43171" s="1"/>
      <c r="E43171" s="41"/>
    </row>
    <row r="43172" spans="4:5" x14ac:dyDescent="0.2">
      <c r="D43172" s="1"/>
      <c r="E43172" s="41"/>
    </row>
    <row r="43173" spans="4:5" x14ac:dyDescent="0.2">
      <c r="D43173" s="1"/>
      <c r="E43173" s="41"/>
    </row>
    <row r="43174" spans="4:5" x14ac:dyDescent="0.2">
      <c r="D43174" s="1"/>
      <c r="E43174" s="41"/>
    </row>
    <row r="43175" spans="4:5" x14ac:dyDescent="0.2">
      <c r="D43175" s="1"/>
      <c r="E43175" s="41"/>
    </row>
    <row r="43176" spans="4:5" x14ac:dyDescent="0.2">
      <c r="D43176" s="1"/>
      <c r="E43176" s="41"/>
    </row>
    <row r="43177" spans="4:5" x14ac:dyDescent="0.2">
      <c r="D43177" s="1"/>
      <c r="E43177" s="41"/>
    </row>
    <row r="43178" spans="4:5" x14ac:dyDescent="0.2">
      <c r="D43178" s="1"/>
      <c r="E43178" s="41"/>
    </row>
    <row r="43179" spans="4:5" x14ac:dyDescent="0.2">
      <c r="D43179" s="1"/>
      <c r="E43179" s="41"/>
    </row>
    <row r="43180" spans="4:5" x14ac:dyDescent="0.2">
      <c r="D43180" s="1"/>
      <c r="E43180" s="41"/>
    </row>
    <row r="43181" spans="4:5" x14ac:dyDescent="0.2">
      <c r="D43181" s="1"/>
      <c r="E43181" s="41"/>
    </row>
    <row r="43182" spans="4:5" x14ac:dyDescent="0.2">
      <c r="D43182" s="1"/>
      <c r="E43182" s="41"/>
    </row>
    <row r="43183" spans="4:5" x14ac:dyDescent="0.2">
      <c r="D43183" s="1"/>
      <c r="E43183" s="41"/>
    </row>
    <row r="43184" spans="4:5" x14ac:dyDescent="0.2">
      <c r="D43184" s="1"/>
      <c r="E43184" s="41"/>
    </row>
    <row r="43185" spans="4:5" x14ac:dyDescent="0.2">
      <c r="D43185" s="1"/>
      <c r="E43185" s="41"/>
    </row>
    <row r="43186" spans="4:5" x14ac:dyDescent="0.2">
      <c r="D43186" s="1"/>
      <c r="E43186" s="41"/>
    </row>
    <row r="43187" spans="4:5" x14ac:dyDescent="0.2">
      <c r="D43187" s="1"/>
      <c r="E43187" s="41"/>
    </row>
    <row r="43188" spans="4:5" x14ac:dyDescent="0.2">
      <c r="D43188" s="1"/>
      <c r="E43188" s="41"/>
    </row>
    <row r="43189" spans="4:5" x14ac:dyDescent="0.2">
      <c r="D43189" s="1"/>
      <c r="E43189" s="41"/>
    </row>
    <row r="43190" spans="4:5" x14ac:dyDescent="0.2">
      <c r="D43190" s="1"/>
      <c r="E43190" s="41"/>
    </row>
    <row r="43191" spans="4:5" x14ac:dyDescent="0.2">
      <c r="D43191" s="1"/>
      <c r="E43191" s="41"/>
    </row>
    <row r="43192" spans="4:5" x14ac:dyDescent="0.2">
      <c r="D43192" s="1"/>
      <c r="E43192" s="41"/>
    </row>
    <row r="43193" spans="4:5" x14ac:dyDescent="0.2">
      <c r="D43193" s="1"/>
      <c r="E43193" s="41"/>
    </row>
    <row r="43194" spans="4:5" x14ac:dyDescent="0.2">
      <c r="D43194" s="1"/>
      <c r="E43194" s="41"/>
    </row>
    <row r="43195" spans="4:5" x14ac:dyDescent="0.2">
      <c r="D43195" s="1"/>
      <c r="E43195" s="41"/>
    </row>
    <row r="43196" spans="4:5" x14ac:dyDescent="0.2">
      <c r="D43196" s="1"/>
      <c r="E43196" s="41"/>
    </row>
    <row r="43197" spans="4:5" x14ac:dyDescent="0.2">
      <c r="D43197" s="1"/>
      <c r="E43197" s="41"/>
    </row>
    <row r="43198" spans="4:5" x14ac:dyDescent="0.2">
      <c r="D43198" s="1"/>
      <c r="E43198" s="41"/>
    </row>
    <row r="43199" spans="4:5" x14ac:dyDescent="0.2">
      <c r="D43199" s="1"/>
      <c r="E43199" s="41"/>
    </row>
    <row r="43200" spans="4:5" x14ac:dyDescent="0.2">
      <c r="D43200" s="1"/>
      <c r="E43200" s="41"/>
    </row>
    <row r="43201" spans="4:5" x14ac:dyDescent="0.2">
      <c r="D43201" s="1"/>
      <c r="E43201" s="41"/>
    </row>
    <row r="43202" spans="4:5" x14ac:dyDescent="0.2">
      <c r="D43202" s="1"/>
      <c r="E43202" s="41"/>
    </row>
    <row r="43203" spans="4:5" x14ac:dyDescent="0.2">
      <c r="D43203" s="1"/>
      <c r="E43203" s="41"/>
    </row>
    <row r="43204" spans="4:5" x14ac:dyDescent="0.2">
      <c r="D43204" s="1"/>
      <c r="E43204" s="41"/>
    </row>
    <row r="43205" spans="4:5" x14ac:dyDescent="0.2">
      <c r="D43205" s="1"/>
      <c r="E43205" s="41"/>
    </row>
    <row r="43206" spans="4:5" x14ac:dyDescent="0.2">
      <c r="D43206" s="1"/>
      <c r="E43206" s="41"/>
    </row>
    <row r="43207" spans="4:5" x14ac:dyDescent="0.2">
      <c r="D43207" s="1"/>
      <c r="E43207" s="41"/>
    </row>
    <row r="43208" spans="4:5" x14ac:dyDescent="0.2">
      <c r="D43208" s="1"/>
      <c r="E43208" s="41"/>
    </row>
    <row r="43209" spans="4:5" x14ac:dyDescent="0.2">
      <c r="D43209" s="1"/>
      <c r="E43209" s="41"/>
    </row>
    <row r="43210" spans="4:5" x14ac:dyDescent="0.2">
      <c r="D43210" s="1"/>
      <c r="E43210" s="41"/>
    </row>
    <row r="43211" spans="4:5" x14ac:dyDescent="0.2">
      <c r="D43211" s="1"/>
      <c r="E43211" s="41"/>
    </row>
    <row r="43212" spans="4:5" x14ac:dyDescent="0.2">
      <c r="D43212" s="1"/>
      <c r="E43212" s="41"/>
    </row>
    <row r="43213" spans="4:5" x14ac:dyDescent="0.2">
      <c r="D43213" s="1"/>
      <c r="E43213" s="41"/>
    </row>
    <row r="43214" spans="4:5" x14ac:dyDescent="0.2">
      <c r="D43214" s="1"/>
      <c r="E43214" s="41"/>
    </row>
    <row r="43215" spans="4:5" x14ac:dyDescent="0.2">
      <c r="D43215" s="1"/>
      <c r="E43215" s="41"/>
    </row>
    <row r="43216" spans="4:5" x14ac:dyDescent="0.2">
      <c r="D43216" s="1"/>
      <c r="E43216" s="41"/>
    </row>
    <row r="43217" spans="4:5" x14ac:dyDescent="0.2">
      <c r="D43217" s="1"/>
      <c r="E43217" s="41"/>
    </row>
    <row r="43218" spans="4:5" x14ac:dyDescent="0.2">
      <c r="D43218" s="1"/>
      <c r="E43218" s="41"/>
    </row>
    <row r="43219" spans="4:5" x14ac:dyDescent="0.2">
      <c r="D43219" s="1"/>
      <c r="E43219" s="41"/>
    </row>
    <row r="43220" spans="4:5" x14ac:dyDescent="0.2">
      <c r="D43220" s="1"/>
      <c r="E43220" s="41"/>
    </row>
    <row r="43221" spans="4:5" x14ac:dyDescent="0.2">
      <c r="D43221" s="1"/>
      <c r="E43221" s="41"/>
    </row>
    <row r="43222" spans="4:5" x14ac:dyDescent="0.2">
      <c r="D43222" s="1"/>
      <c r="E43222" s="41"/>
    </row>
    <row r="43223" spans="4:5" x14ac:dyDescent="0.2">
      <c r="D43223" s="1"/>
      <c r="E43223" s="41"/>
    </row>
    <row r="43224" spans="4:5" x14ac:dyDescent="0.2">
      <c r="D43224" s="1"/>
      <c r="E43224" s="41"/>
    </row>
    <row r="43225" spans="4:5" x14ac:dyDescent="0.2">
      <c r="D43225" s="1"/>
      <c r="E43225" s="41"/>
    </row>
    <row r="43226" spans="4:5" x14ac:dyDescent="0.2">
      <c r="D43226" s="1"/>
      <c r="E43226" s="41"/>
    </row>
    <row r="43227" spans="4:5" x14ac:dyDescent="0.2">
      <c r="D43227" s="1"/>
      <c r="E43227" s="41"/>
    </row>
    <row r="43228" spans="4:5" x14ac:dyDescent="0.2">
      <c r="D43228" s="1"/>
      <c r="E43228" s="41"/>
    </row>
    <row r="43229" spans="4:5" x14ac:dyDescent="0.2">
      <c r="D43229" s="1"/>
      <c r="E43229" s="41"/>
    </row>
    <row r="43230" spans="4:5" x14ac:dyDescent="0.2">
      <c r="D43230" s="1"/>
      <c r="E43230" s="41"/>
    </row>
    <row r="43231" spans="4:5" x14ac:dyDescent="0.2">
      <c r="D43231" s="1"/>
      <c r="E43231" s="41"/>
    </row>
    <row r="43232" spans="4:5" x14ac:dyDescent="0.2">
      <c r="D43232" s="1"/>
      <c r="E43232" s="41"/>
    </row>
    <row r="43233" spans="4:5" x14ac:dyDescent="0.2">
      <c r="D43233" s="1"/>
      <c r="E43233" s="41"/>
    </row>
    <row r="43234" spans="4:5" x14ac:dyDescent="0.2">
      <c r="D43234" s="1"/>
      <c r="E43234" s="41"/>
    </row>
    <row r="43235" spans="4:5" x14ac:dyDescent="0.2">
      <c r="D43235" s="1"/>
      <c r="E43235" s="41"/>
    </row>
    <row r="43236" spans="4:5" x14ac:dyDescent="0.2">
      <c r="D43236" s="1"/>
      <c r="E43236" s="41"/>
    </row>
    <row r="43237" spans="4:5" x14ac:dyDescent="0.2">
      <c r="D43237" s="1"/>
      <c r="E43237" s="41"/>
    </row>
    <row r="43238" spans="4:5" x14ac:dyDescent="0.2">
      <c r="D43238" s="1"/>
      <c r="E43238" s="41"/>
    </row>
    <row r="43239" spans="4:5" x14ac:dyDescent="0.2">
      <c r="D43239" s="1"/>
      <c r="E43239" s="41"/>
    </row>
    <row r="43240" spans="4:5" x14ac:dyDescent="0.2">
      <c r="D43240" s="1"/>
      <c r="E43240" s="41"/>
    </row>
    <row r="43241" spans="4:5" x14ac:dyDescent="0.2">
      <c r="D43241" s="1"/>
      <c r="E43241" s="41"/>
    </row>
    <row r="43242" spans="4:5" x14ac:dyDescent="0.2">
      <c r="D43242" s="1"/>
      <c r="E43242" s="41"/>
    </row>
    <row r="43243" spans="4:5" x14ac:dyDescent="0.2">
      <c r="D43243" s="1"/>
      <c r="E43243" s="41"/>
    </row>
    <row r="43244" spans="4:5" x14ac:dyDescent="0.2">
      <c r="D43244" s="1"/>
      <c r="E43244" s="41"/>
    </row>
    <row r="43245" spans="4:5" x14ac:dyDescent="0.2">
      <c r="D43245" s="1"/>
      <c r="E43245" s="41"/>
    </row>
    <row r="43246" spans="4:5" x14ac:dyDescent="0.2">
      <c r="D43246" s="1"/>
      <c r="E43246" s="41"/>
    </row>
    <row r="43247" spans="4:5" x14ac:dyDescent="0.2">
      <c r="D43247" s="1"/>
      <c r="E43247" s="41"/>
    </row>
    <row r="43248" spans="4:5" x14ac:dyDescent="0.2">
      <c r="D43248" s="1"/>
      <c r="E43248" s="41"/>
    </row>
    <row r="43249" spans="4:5" x14ac:dyDescent="0.2">
      <c r="D43249" s="1"/>
      <c r="E43249" s="41"/>
    </row>
    <row r="43250" spans="4:5" x14ac:dyDescent="0.2">
      <c r="D43250" s="1"/>
      <c r="E43250" s="41"/>
    </row>
    <row r="43251" spans="4:5" x14ac:dyDescent="0.2">
      <c r="D43251" s="1"/>
      <c r="E43251" s="41"/>
    </row>
    <row r="43252" spans="4:5" x14ac:dyDescent="0.2">
      <c r="D43252" s="1"/>
      <c r="E43252" s="41"/>
    </row>
    <row r="43253" spans="4:5" x14ac:dyDescent="0.2">
      <c r="D43253" s="1"/>
      <c r="E43253" s="41"/>
    </row>
    <row r="43254" spans="4:5" x14ac:dyDescent="0.2">
      <c r="D43254" s="1"/>
      <c r="E43254" s="41"/>
    </row>
    <row r="43255" spans="4:5" x14ac:dyDescent="0.2">
      <c r="D43255" s="1"/>
      <c r="E43255" s="41"/>
    </row>
    <row r="43256" spans="4:5" x14ac:dyDescent="0.2">
      <c r="D43256" s="1"/>
      <c r="E43256" s="41"/>
    </row>
    <row r="43257" spans="4:5" x14ac:dyDescent="0.2">
      <c r="D43257" s="1"/>
      <c r="E43257" s="41"/>
    </row>
    <row r="43258" spans="4:5" x14ac:dyDescent="0.2">
      <c r="D43258" s="1"/>
      <c r="E43258" s="41"/>
    </row>
    <row r="43259" spans="4:5" x14ac:dyDescent="0.2">
      <c r="D43259" s="1"/>
      <c r="E43259" s="41"/>
    </row>
    <row r="43260" spans="4:5" x14ac:dyDescent="0.2">
      <c r="D43260" s="1"/>
      <c r="E43260" s="41"/>
    </row>
    <row r="43261" spans="4:5" x14ac:dyDescent="0.2">
      <c r="D43261" s="1"/>
      <c r="E43261" s="41"/>
    </row>
    <row r="43262" spans="4:5" x14ac:dyDescent="0.2">
      <c r="D43262" s="1"/>
      <c r="E43262" s="41"/>
    </row>
    <row r="43263" spans="4:5" x14ac:dyDescent="0.2">
      <c r="D43263" s="1"/>
      <c r="E43263" s="41"/>
    </row>
    <row r="43264" spans="4:5" x14ac:dyDescent="0.2">
      <c r="D43264" s="1"/>
      <c r="E43264" s="41"/>
    </row>
    <row r="43265" spans="4:5" x14ac:dyDescent="0.2">
      <c r="D43265" s="1"/>
      <c r="E43265" s="41"/>
    </row>
    <row r="43266" spans="4:5" x14ac:dyDescent="0.2">
      <c r="D43266" s="1"/>
      <c r="E43266" s="41"/>
    </row>
    <row r="43267" spans="4:5" x14ac:dyDescent="0.2">
      <c r="D43267" s="1"/>
      <c r="E43267" s="41"/>
    </row>
    <row r="43268" spans="4:5" x14ac:dyDescent="0.2">
      <c r="D43268" s="1"/>
      <c r="E43268" s="41"/>
    </row>
    <row r="43269" spans="4:5" x14ac:dyDescent="0.2">
      <c r="D43269" s="1"/>
      <c r="E43269" s="41"/>
    </row>
    <row r="43270" spans="4:5" x14ac:dyDescent="0.2">
      <c r="D43270" s="1"/>
      <c r="E43270" s="41"/>
    </row>
    <row r="43271" spans="4:5" x14ac:dyDescent="0.2">
      <c r="D43271" s="1"/>
      <c r="E43271" s="41"/>
    </row>
    <row r="43272" spans="4:5" x14ac:dyDescent="0.2">
      <c r="D43272" s="1"/>
      <c r="E43272" s="41"/>
    </row>
    <row r="43273" spans="4:5" x14ac:dyDescent="0.2">
      <c r="D43273" s="1"/>
      <c r="E43273" s="41"/>
    </row>
    <row r="43274" spans="4:5" x14ac:dyDescent="0.2">
      <c r="D43274" s="1"/>
      <c r="E43274" s="41"/>
    </row>
    <row r="43275" spans="4:5" x14ac:dyDescent="0.2">
      <c r="D43275" s="1"/>
      <c r="E43275" s="41"/>
    </row>
    <row r="43276" spans="4:5" x14ac:dyDescent="0.2">
      <c r="D43276" s="1"/>
      <c r="E43276" s="41"/>
    </row>
    <row r="43277" spans="4:5" x14ac:dyDescent="0.2">
      <c r="D43277" s="1"/>
      <c r="E43277" s="41"/>
    </row>
    <row r="43278" spans="4:5" x14ac:dyDescent="0.2">
      <c r="D43278" s="1"/>
      <c r="E43278" s="41"/>
    </row>
    <row r="43279" spans="4:5" x14ac:dyDescent="0.2">
      <c r="D43279" s="1"/>
      <c r="E43279" s="41"/>
    </row>
    <row r="43280" spans="4:5" x14ac:dyDescent="0.2">
      <c r="D43280" s="1"/>
      <c r="E43280" s="41"/>
    </row>
    <row r="43281" spans="4:5" x14ac:dyDescent="0.2">
      <c r="D43281" s="1"/>
      <c r="E43281" s="41"/>
    </row>
    <row r="43282" spans="4:5" x14ac:dyDescent="0.2">
      <c r="D43282" s="1"/>
      <c r="E43282" s="41"/>
    </row>
    <row r="43283" spans="4:5" x14ac:dyDescent="0.2">
      <c r="D43283" s="1"/>
      <c r="E43283" s="41"/>
    </row>
    <row r="43284" spans="4:5" x14ac:dyDescent="0.2">
      <c r="D43284" s="1"/>
      <c r="E43284" s="41"/>
    </row>
    <row r="43285" spans="4:5" x14ac:dyDescent="0.2">
      <c r="D43285" s="1"/>
      <c r="E43285" s="41"/>
    </row>
    <row r="43286" spans="4:5" x14ac:dyDescent="0.2">
      <c r="D43286" s="1"/>
      <c r="E43286" s="41"/>
    </row>
    <row r="43287" spans="4:5" x14ac:dyDescent="0.2">
      <c r="D43287" s="1"/>
      <c r="E43287" s="41"/>
    </row>
    <row r="43288" spans="4:5" x14ac:dyDescent="0.2">
      <c r="D43288" s="1"/>
      <c r="E43288" s="41"/>
    </row>
    <row r="43289" spans="4:5" x14ac:dyDescent="0.2">
      <c r="D43289" s="1"/>
      <c r="E43289" s="41"/>
    </row>
    <row r="43290" spans="4:5" x14ac:dyDescent="0.2">
      <c r="D43290" s="1"/>
      <c r="E43290" s="41"/>
    </row>
    <row r="43291" spans="4:5" x14ac:dyDescent="0.2">
      <c r="D43291" s="1"/>
      <c r="E43291" s="41"/>
    </row>
    <row r="43292" spans="4:5" x14ac:dyDescent="0.2">
      <c r="D43292" s="1"/>
      <c r="E43292" s="41"/>
    </row>
    <row r="43293" spans="4:5" x14ac:dyDescent="0.2">
      <c r="D43293" s="1"/>
      <c r="E43293" s="41"/>
    </row>
    <row r="43294" spans="4:5" x14ac:dyDescent="0.2">
      <c r="D43294" s="1"/>
      <c r="E43294" s="41"/>
    </row>
    <row r="43295" spans="4:5" x14ac:dyDescent="0.2">
      <c r="D43295" s="1"/>
      <c r="E43295" s="41"/>
    </row>
    <row r="43296" spans="4:5" x14ac:dyDescent="0.2">
      <c r="D43296" s="1"/>
      <c r="E43296" s="41"/>
    </row>
    <row r="43297" spans="4:5" x14ac:dyDescent="0.2">
      <c r="D43297" s="1"/>
      <c r="E43297" s="41"/>
    </row>
    <row r="43298" spans="4:5" x14ac:dyDescent="0.2">
      <c r="D43298" s="1"/>
      <c r="E43298" s="41"/>
    </row>
    <row r="43299" spans="4:5" x14ac:dyDescent="0.2">
      <c r="D43299" s="1"/>
      <c r="E43299" s="41"/>
    </row>
    <row r="43300" spans="4:5" x14ac:dyDescent="0.2">
      <c r="D43300" s="1"/>
      <c r="E43300" s="41"/>
    </row>
    <row r="43301" spans="4:5" x14ac:dyDescent="0.2">
      <c r="D43301" s="1"/>
      <c r="E43301" s="41"/>
    </row>
    <row r="43302" spans="4:5" x14ac:dyDescent="0.2">
      <c r="D43302" s="1"/>
      <c r="E43302" s="41"/>
    </row>
    <row r="43303" spans="4:5" x14ac:dyDescent="0.2">
      <c r="D43303" s="1"/>
      <c r="E43303" s="41"/>
    </row>
    <row r="43304" spans="4:5" x14ac:dyDescent="0.2">
      <c r="D43304" s="1"/>
      <c r="E43304" s="41"/>
    </row>
    <row r="43305" spans="4:5" x14ac:dyDescent="0.2">
      <c r="D43305" s="1"/>
      <c r="E43305" s="41"/>
    </row>
    <row r="43306" spans="4:5" x14ac:dyDescent="0.2">
      <c r="D43306" s="1"/>
      <c r="E43306" s="41"/>
    </row>
    <row r="43307" spans="4:5" x14ac:dyDescent="0.2">
      <c r="D43307" s="1"/>
      <c r="E43307" s="41"/>
    </row>
    <row r="43308" spans="4:5" x14ac:dyDescent="0.2">
      <c r="D43308" s="1"/>
      <c r="E43308" s="41"/>
    </row>
    <row r="43309" spans="4:5" x14ac:dyDescent="0.2">
      <c r="D43309" s="1"/>
      <c r="E43309" s="41"/>
    </row>
    <row r="43310" spans="4:5" x14ac:dyDescent="0.2">
      <c r="D43310" s="1"/>
      <c r="E43310" s="41"/>
    </row>
    <row r="43311" spans="4:5" x14ac:dyDescent="0.2">
      <c r="D43311" s="1"/>
      <c r="E43311" s="41"/>
    </row>
    <row r="43312" spans="4:5" x14ac:dyDescent="0.2">
      <c r="D43312" s="1"/>
      <c r="E43312" s="41"/>
    </row>
    <row r="43313" spans="4:5" x14ac:dyDescent="0.2">
      <c r="D43313" s="1"/>
      <c r="E43313" s="41"/>
    </row>
    <row r="43314" spans="4:5" x14ac:dyDescent="0.2">
      <c r="D43314" s="1"/>
      <c r="E43314" s="41"/>
    </row>
    <row r="43315" spans="4:5" x14ac:dyDescent="0.2">
      <c r="D43315" s="1"/>
      <c r="E43315" s="41"/>
    </row>
    <row r="43316" spans="4:5" x14ac:dyDescent="0.2">
      <c r="D43316" s="1"/>
      <c r="E43316" s="41"/>
    </row>
    <row r="43317" spans="4:5" x14ac:dyDescent="0.2">
      <c r="D43317" s="1"/>
      <c r="E43317" s="41"/>
    </row>
    <row r="43318" spans="4:5" x14ac:dyDescent="0.2">
      <c r="D43318" s="1"/>
      <c r="E43318" s="41"/>
    </row>
    <row r="43319" spans="4:5" x14ac:dyDescent="0.2">
      <c r="D43319" s="1"/>
      <c r="E43319" s="41"/>
    </row>
    <row r="43320" spans="4:5" x14ac:dyDescent="0.2">
      <c r="D43320" s="1"/>
      <c r="E43320" s="41"/>
    </row>
    <row r="43321" spans="4:5" x14ac:dyDescent="0.2">
      <c r="D43321" s="1"/>
      <c r="E43321" s="41"/>
    </row>
    <row r="43322" spans="4:5" x14ac:dyDescent="0.2">
      <c r="D43322" s="1"/>
      <c r="E43322" s="41"/>
    </row>
    <row r="43323" spans="4:5" x14ac:dyDescent="0.2">
      <c r="D43323" s="1"/>
      <c r="E43323" s="41"/>
    </row>
    <row r="43324" spans="4:5" x14ac:dyDescent="0.2">
      <c r="D43324" s="1"/>
      <c r="E43324" s="41"/>
    </row>
    <row r="43325" spans="4:5" x14ac:dyDescent="0.2">
      <c r="D43325" s="1"/>
      <c r="E43325" s="41"/>
    </row>
    <row r="43326" spans="4:5" x14ac:dyDescent="0.2">
      <c r="D43326" s="1"/>
      <c r="E43326" s="41"/>
    </row>
    <row r="43327" spans="4:5" x14ac:dyDescent="0.2">
      <c r="D43327" s="1"/>
      <c r="E43327" s="41"/>
    </row>
    <row r="43328" spans="4:5" x14ac:dyDescent="0.2">
      <c r="D43328" s="1"/>
      <c r="E43328" s="41"/>
    </row>
    <row r="43329" spans="4:5" x14ac:dyDescent="0.2">
      <c r="D43329" s="1"/>
      <c r="E43329" s="41"/>
    </row>
    <row r="43330" spans="4:5" x14ac:dyDescent="0.2">
      <c r="D43330" s="1"/>
      <c r="E43330" s="41"/>
    </row>
    <row r="43331" spans="4:5" x14ac:dyDescent="0.2">
      <c r="D43331" s="1"/>
      <c r="E43331" s="41"/>
    </row>
    <row r="43332" spans="4:5" x14ac:dyDescent="0.2">
      <c r="D43332" s="1"/>
      <c r="E43332" s="41"/>
    </row>
    <row r="43333" spans="4:5" x14ac:dyDescent="0.2">
      <c r="D43333" s="1"/>
      <c r="E43333" s="41"/>
    </row>
    <row r="43334" spans="4:5" x14ac:dyDescent="0.2">
      <c r="D43334" s="1"/>
      <c r="E43334" s="41"/>
    </row>
    <row r="43335" spans="4:5" x14ac:dyDescent="0.2">
      <c r="D43335" s="1"/>
      <c r="E43335" s="41"/>
    </row>
    <row r="43336" spans="4:5" x14ac:dyDescent="0.2">
      <c r="D43336" s="1"/>
      <c r="E43336" s="41"/>
    </row>
    <row r="43337" spans="4:5" x14ac:dyDescent="0.2">
      <c r="D43337" s="1"/>
      <c r="E43337" s="41"/>
    </row>
    <row r="43338" spans="4:5" x14ac:dyDescent="0.2">
      <c r="D43338" s="1"/>
      <c r="E43338" s="41"/>
    </row>
    <row r="43339" spans="4:5" x14ac:dyDescent="0.2">
      <c r="D43339" s="1"/>
      <c r="E43339" s="41"/>
    </row>
    <row r="43340" spans="4:5" x14ac:dyDescent="0.2">
      <c r="D43340" s="1"/>
      <c r="E43340" s="41"/>
    </row>
    <row r="43341" spans="4:5" x14ac:dyDescent="0.2">
      <c r="D43341" s="1"/>
      <c r="E43341" s="41"/>
    </row>
    <row r="43342" spans="4:5" x14ac:dyDescent="0.2">
      <c r="D43342" s="1"/>
      <c r="E43342" s="41"/>
    </row>
    <row r="43343" spans="4:5" x14ac:dyDescent="0.2">
      <c r="D43343" s="1"/>
      <c r="E43343" s="41"/>
    </row>
    <row r="43344" spans="4:5" x14ac:dyDescent="0.2">
      <c r="D43344" s="1"/>
      <c r="E43344" s="41"/>
    </row>
    <row r="43345" spans="4:5" x14ac:dyDescent="0.2">
      <c r="D43345" s="1"/>
      <c r="E43345" s="41"/>
    </row>
    <row r="43346" spans="4:5" x14ac:dyDescent="0.2">
      <c r="D43346" s="1"/>
      <c r="E43346" s="41"/>
    </row>
    <row r="43347" spans="4:5" x14ac:dyDescent="0.2">
      <c r="D43347" s="1"/>
      <c r="E43347" s="41"/>
    </row>
    <row r="43348" spans="4:5" x14ac:dyDescent="0.2">
      <c r="D43348" s="1"/>
      <c r="E43348" s="41"/>
    </row>
    <row r="43349" spans="4:5" x14ac:dyDescent="0.2">
      <c r="D43349" s="1"/>
      <c r="E43349" s="41"/>
    </row>
    <row r="43350" spans="4:5" x14ac:dyDescent="0.2">
      <c r="D43350" s="1"/>
      <c r="E43350" s="41"/>
    </row>
    <row r="43351" spans="4:5" x14ac:dyDescent="0.2">
      <c r="D43351" s="1"/>
      <c r="E43351" s="41"/>
    </row>
    <row r="43352" spans="4:5" x14ac:dyDescent="0.2">
      <c r="D43352" s="1"/>
      <c r="E43352" s="41"/>
    </row>
    <row r="43353" spans="4:5" x14ac:dyDescent="0.2">
      <c r="D43353" s="1"/>
      <c r="E43353" s="41"/>
    </row>
    <row r="43354" spans="4:5" x14ac:dyDescent="0.2">
      <c r="D43354" s="1"/>
      <c r="E43354" s="41"/>
    </row>
    <row r="43355" spans="4:5" x14ac:dyDescent="0.2">
      <c r="D43355" s="1"/>
      <c r="E43355" s="41"/>
    </row>
    <row r="43356" spans="4:5" x14ac:dyDescent="0.2">
      <c r="D43356" s="1"/>
      <c r="E43356" s="41"/>
    </row>
    <row r="43357" spans="4:5" x14ac:dyDescent="0.2">
      <c r="D43357" s="1"/>
      <c r="E43357" s="41"/>
    </row>
    <row r="43358" spans="4:5" x14ac:dyDescent="0.2">
      <c r="D43358" s="1"/>
      <c r="E43358" s="41"/>
    </row>
    <row r="43359" spans="4:5" x14ac:dyDescent="0.2">
      <c r="D43359" s="1"/>
      <c r="E43359" s="41"/>
    </row>
    <row r="43360" spans="4:5" x14ac:dyDescent="0.2">
      <c r="D43360" s="1"/>
      <c r="E43360" s="41"/>
    </row>
    <row r="43361" spans="4:5" x14ac:dyDescent="0.2">
      <c r="D43361" s="1"/>
      <c r="E43361" s="41"/>
    </row>
    <row r="43362" spans="4:5" x14ac:dyDescent="0.2">
      <c r="D43362" s="1"/>
      <c r="E43362" s="41"/>
    </row>
    <row r="43363" spans="4:5" x14ac:dyDescent="0.2">
      <c r="D43363" s="1"/>
      <c r="E43363" s="41"/>
    </row>
    <row r="43364" spans="4:5" x14ac:dyDescent="0.2">
      <c r="D43364" s="1"/>
      <c r="E43364" s="41"/>
    </row>
    <row r="43365" spans="4:5" x14ac:dyDescent="0.2">
      <c r="D43365" s="1"/>
      <c r="E43365" s="41"/>
    </row>
    <row r="43366" spans="4:5" x14ac:dyDescent="0.2">
      <c r="D43366" s="1"/>
      <c r="E43366" s="41"/>
    </row>
    <row r="43367" spans="4:5" x14ac:dyDescent="0.2">
      <c r="D43367" s="1"/>
      <c r="E43367" s="41"/>
    </row>
    <row r="43368" spans="4:5" x14ac:dyDescent="0.2">
      <c r="D43368" s="1"/>
      <c r="E43368" s="41"/>
    </row>
    <row r="43369" spans="4:5" x14ac:dyDescent="0.2">
      <c r="D43369" s="1"/>
      <c r="E43369" s="41"/>
    </row>
    <row r="43370" spans="4:5" x14ac:dyDescent="0.2">
      <c r="D43370" s="1"/>
      <c r="E43370" s="41"/>
    </row>
    <row r="43371" spans="4:5" x14ac:dyDescent="0.2">
      <c r="D43371" s="1"/>
      <c r="E43371" s="41"/>
    </row>
    <row r="43372" spans="4:5" x14ac:dyDescent="0.2">
      <c r="D43372" s="1"/>
      <c r="E43372" s="41"/>
    </row>
    <row r="43373" spans="4:5" x14ac:dyDescent="0.2">
      <c r="D43373" s="1"/>
      <c r="E43373" s="41"/>
    </row>
    <row r="43374" spans="4:5" x14ac:dyDescent="0.2">
      <c r="D43374" s="1"/>
      <c r="E43374" s="41"/>
    </row>
    <row r="43375" spans="4:5" x14ac:dyDescent="0.2">
      <c r="D43375" s="1"/>
      <c r="E43375" s="41"/>
    </row>
    <row r="43376" spans="4:5" x14ac:dyDescent="0.2">
      <c r="D43376" s="1"/>
      <c r="E43376" s="41"/>
    </row>
    <row r="43377" spans="4:5" x14ac:dyDescent="0.2">
      <c r="D43377" s="1"/>
      <c r="E43377" s="41"/>
    </row>
    <row r="43378" spans="4:5" x14ac:dyDescent="0.2">
      <c r="D43378" s="1"/>
      <c r="E43378" s="41"/>
    </row>
    <row r="43379" spans="4:5" x14ac:dyDescent="0.2">
      <c r="D43379" s="1"/>
      <c r="E43379" s="41"/>
    </row>
    <row r="43380" spans="4:5" x14ac:dyDescent="0.2">
      <c r="D43380" s="1"/>
      <c r="E43380" s="41"/>
    </row>
    <row r="43381" spans="4:5" x14ac:dyDescent="0.2">
      <c r="D43381" s="1"/>
      <c r="E43381" s="41"/>
    </row>
    <row r="43382" spans="4:5" x14ac:dyDescent="0.2">
      <c r="D43382" s="1"/>
      <c r="E43382" s="41"/>
    </row>
    <row r="43383" spans="4:5" x14ac:dyDescent="0.2">
      <c r="D43383" s="1"/>
      <c r="E43383" s="41"/>
    </row>
    <row r="43384" spans="4:5" x14ac:dyDescent="0.2">
      <c r="D43384" s="1"/>
      <c r="E43384" s="41"/>
    </row>
    <row r="43385" spans="4:5" x14ac:dyDescent="0.2">
      <c r="D43385" s="1"/>
      <c r="E43385" s="41"/>
    </row>
    <row r="43386" spans="4:5" x14ac:dyDescent="0.2">
      <c r="D43386" s="1"/>
      <c r="E43386" s="41"/>
    </row>
    <row r="43387" spans="4:5" x14ac:dyDescent="0.2">
      <c r="D43387" s="1"/>
      <c r="E43387" s="41"/>
    </row>
    <row r="43388" spans="4:5" x14ac:dyDescent="0.2">
      <c r="D43388" s="1"/>
      <c r="E43388" s="41"/>
    </row>
    <row r="43389" spans="4:5" x14ac:dyDescent="0.2">
      <c r="D43389" s="1"/>
      <c r="E43389" s="41"/>
    </row>
    <row r="43390" spans="4:5" x14ac:dyDescent="0.2">
      <c r="D43390" s="1"/>
      <c r="E43390" s="41"/>
    </row>
    <row r="43391" spans="4:5" x14ac:dyDescent="0.2">
      <c r="D43391" s="1"/>
      <c r="E43391" s="41"/>
    </row>
    <row r="43392" spans="4:5" x14ac:dyDescent="0.2">
      <c r="D43392" s="1"/>
      <c r="E43392" s="41"/>
    </row>
    <row r="43393" spans="4:5" x14ac:dyDescent="0.2">
      <c r="D43393" s="1"/>
      <c r="E43393" s="41"/>
    </row>
    <row r="43394" spans="4:5" x14ac:dyDescent="0.2">
      <c r="D43394" s="1"/>
      <c r="E43394" s="41"/>
    </row>
    <row r="43395" spans="4:5" x14ac:dyDescent="0.2">
      <c r="D43395" s="1"/>
      <c r="E43395" s="41"/>
    </row>
    <row r="43396" spans="4:5" x14ac:dyDescent="0.2">
      <c r="D43396" s="1"/>
      <c r="E43396" s="41"/>
    </row>
    <row r="43397" spans="4:5" x14ac:dyDescent="0.2">
      <c r="D43397" s="1"/>
      <c r="E43397" s="41"/>
    </row>
    <row r="43398" spans="4:5" x14ac:dyDescent="0.2">
      <c r="D43398" s="1"/>
      <c r="E43398" s="41"/>
    </row>
    <row r="43399" spans="4:5" x14ac:dyDescent="0.2">
      <c r="D43399" s="1"/>
      <c r="E43399" s="41"/>
    </row>
    <row r="43400" spans="4:5" x14ac:dyDescent="0.2">
      <c r="D43400" s="1"/>
      <c r="E43400" s="41"/>
    </row>
    <row r="43401" spans="4:5" x14ac:dyDescent="0.2">
      <c r="D43401" s="1"/>
      <c r="E43401" s="41"/>
    </row>
    <row r="43402" spans="4:5" x14ac:dyDescent="0.2">
      <c r="D43402" s="1"/>
      <c r="E43402" s="41"/>
    </row>
    <row r="43403" spans="4:5" x14ac:dyDescent="0.2">
      <c r="D43403" s="1"/>
      <c r="E43403" s="41"/>
    </row>
    <row r="43404" spans="4:5" x14ac:dyDescent="0.2">
      <c r="D43404" s="1"/>
      <c r="E43404" s="41"/>
    </row>
    <row r="43405" spans="4:5" x14ac:dyDescent="0.2">
      <c r="D43405" s="1"/>
      <c r="E43405" s="41"/>
    </row>
    <row r="43406" spans="4:5" x14ac:dyDescent="0.2">
      <c r="D43406" s="1"/>
      <c r="E43406" s="41"/>
    </row>
    <row r="43407" spans="4:5" x14ac:dyDescent="0.2">
      <c r="D43407" s="1"/>
      <c r="E43407" s="41"/>
    </row>
    <row r="43408" spans="4:5" x14ac:dyDescent="0.2">
      <c r="D43408" s="1"/>
      <c r="E43408" s="41"/>
    </row>
    <row r="43409" spans="4:5" x14ac:dyDescent="0.2">
      <c r="D43409" s="1"/>
      <c r="E43409" s="41"/>
    </row>
    <row r="43410" spans="4:5" x14ac:dyDescent="0.2">
      <c r="D43410" s="1"/>
      <c r="E43410" s="41"/>
    </row>
    <row r="43411" spans="4:5" x14ac:dyDescent="0.2">
      <c r="D43411" s="1"/>
      <c r="E43411" s="41"/>
    </row>
    <row r="43412" spans="4:5" x14ac:dyDescent="0.2">
      <c r="D43412" s="1"/>
      <c r="E43412" s="41"/>
    </row>
    <row r="43413" spans="4:5" x14ac:dyDescent="0.2">
      <c r="D43413" s="1"/>
      <c r="E43413" s="41"/>
    </row>
    <row r="43414" spans="4:5" x14ac:dyDescent="0.2">
      <c r="D43414" s="1"/>
      <c r="E43414" s="41"/>
    </row>
    <row r="43415" spans="4:5" x14ac:dyDescent="0.2">
      <c r="D43415" s="1"/>
      <c r="E43415" s="41"/>
    </row>
    <row r="43416" spans="4:5" x14ac:dyDescent="0.2">
      <c r="D43416" s="1"/>
      <c r="E43416" s="41"/>
    </row>
    <row r="43417" spans="4:5" x14ac:dyDescent="0.2">
      <c r="D43417" s="1"/>
      <c r="E43417" s="41"/>
    </row>
    <row r="43418" spans="4:5" x14ac:dyDescent="0.2">
      <c r="D43418" s="1"/>
      <c r="E43418" s="41"/>
    </row>
    <row r="43419" spans="4:5" x14ac:dyDescent="0.2">
      <c r="D43419" s="1"/>
      <c r="E43419" s="41"/>
    </row>
    <row r="43420" spans="4:5" x14ac:dyDescent="0.2">
      <c r="D43420" s="1"/>
      <c r="E43420" s="41"/>
    </row>
    <row r="43421" spans="4:5" x14ac:dyDescent="0.2">
      <c r="D43421" s="1"/>
      <c r="E43421" s="41"/>
    </row>
    <row r="43422" spans="4:5" x14ac:dyDescent="0.2">
      <c r="D43422" s="1"/>
      <c r="E43422" s="41"/>
    </row>
    <row r="43423" spans="4:5" x14ac:dyDescent="0.2">
      <c r="D43423" s="1"/>
      <c r="E43423" s="41"/>
    </row>
    <row r="43424" spans="4:5" x14ac:dyDescent="0.2">
      <c r="D43424" s="1"/>
      <c r="E43424" s="41"/>
    </row>
    <row r="43425" spans="4:5" x14ac:dyDescent="0.2">
      <c r="D43425" s="1"/>
      <c r="E43425" s="41"/>
    </row>
    <row r="43426" spans="4:5" x14ac:dyDescent="0.2">
      <c r="D43426" s="1"/>
      <c r="E43426" s="41"/>
    </row>
    <row r="43427" spans="4:5" x14ac:dyDescent="0.2">
      <c r="D43427" s="1"/>
      <c r="E43427" s="41"/>
    </row>
    <row r="43428" spans="4:5" x14ac:dyDescent="0.2">
      <c r="D43428" s="1"/>
      <c r="E43428" s="41"/>
    </row>
    <row r="43429" spans="4:5" x14ac:dyDescent="0.2">
      <c r="D43429" s="1"/>
      <c r="E43429" s="41"/>
    </row>
    <row r="43430" spans="4:5" x14ac:dyDescent="0.2">
      <c r="D43430" s="1"/>
      <c r="E43430" s="41"/>
    </row>
    <row r="43431" spans="4:5" x14ac:dyDescent="0.2">
      <c r="D43431" s="1"/>
      <c r="E43431" s="41"/>
    </row>
    <row r="43432" spans="4:5" x14ac:dyDescent="0.2">
      <c r="D43432" s="1"/>
      <c r="E43432" s="41"/>
    </row>
    <row r="43433" spans="4:5" x14ac:dyDescent="0.2">
      <c r="D43433" s="1"/>
      <c r="E43433" s="41"/>
    </row>
    <row r="43434" spans="4:5" x14ac:dyDescent="0.2">
      <c r="D43434" s="1"/>
      <c r="E43434" s="41"/>
    </row>
    <row r="43435" spans="4:5" x14ac:dyDescent="0.2">
      <c r="D43435" s="1"/>
      <c r="E43435" s="41"/>
    </row>
    <row r="43436" spans="4:5" x14ac:dyDescent="0.2">
      <c r="D43436" s="1"/>
      <c r="E43436" s="41"/>
    </row>
    <row r="43437" spans="4:5" x14ac:dyDescent="0.2">
      <c r="D43437" s="1"/>
      <c r="E43437" s="41"/>
    </row>
    <row r="43438" spans="4:5" x14ac:dyDescent="0.2">
      <c r="D43438" s="1"/>
      <c r="E43438" s="41"/>
    </row>
    <row r="43439" spans="4:5" x14ac:dyDescent="0.2">
      <c r="D43439" s="1"/>
      <c r="E43439" s="41"/>
    </row>
    <row r="43440" spans="4:5" x14ac:dyDescent="0.2">
      <c r="D43440" s="1"/>
      <c r="E43440" s="41"/>
    </row>
    <row r="43441" spans="4:5" x14ac:dyDescent="0.2">
      <c r="D43441" s="1"/>
      <c r="E43441" s="41"/>
    </row>
    <row r="43442" spans="4:5" x14ac:dyDescent="0.2">
      <c r="D43442" s="1"/>
      <c r="E43442" s="41"/>
    </row>
    <row r="43443" spans="4:5" x14ac:dyDescent="0.2">
      <c r="D43443" s="1"/>
      <c r="E43443" s="41"/>
    </row>
    <row r="43444" spans="4:5" x14ac:dyDescent="0.2">
      <c r="D43444" s="1"/>
      <c r="E43444" s="41"/>
    </row>
    <row r="43445" spans="4:5" x14ac:dyDescent="0.2">
      <c r="D43445" s="1"/>
      <c r="E43445" s="41"/>
    </row>
    <row r="43446" spans="4:5" x14ac:dyDescent="0.2">
      <c r="D43446" s="1"/>
      <c r="E43446" s="41"/>
    </row>
    <row r="43447" spans="4:5" x14ac:dyDescent="0.2">
      <c r="D43447" s="1"/>
      <c r="E43447" s="41"/>
    </row>
    <row r="43448" spans="4:5" x14ac:dyDescent="0.2">
      <c r="D43448" s="1"/>
      <c r="E43448" s="41"/>
    </row>
    <row r="43449" spans="4:5" x14ac:dyDescent="0.2">
      <c r="D43449" s="1"/>
      <c r="E43449" s="41"/>
    </row>
    <row r="43450" spans="4:5" x14ac:dyDescent="0.2">
      <c r="D43450" s="1"/>
      <c r="E43450" s="41"/>
    </row>
    <row r="43451" spans="4:5" x14ac:dyDescent="0.2">
      <c r="D43451" s="1"/>
      <c r="E43451" s="41"/>
    </row>
    <row r="43452" spans="4:5" x14ac:dyDescent="0.2">
      <c r="D43452" s="1"/>
      <c r="E43452" s="41"/>
    </row>
    <row r="43453" spans="4:5" x14ac:dyDescent="0.2">
      <c r="D43453" s="1"/>
      <c r="E43453" s="41"/>
    </row>
    <row r="43454" spans="4:5" x14ac:dyDescent="0.2">
      <c r="D43454" s="1"/>
      <c r="E43454" s="41"/>
    </row>
    <row r="43455" spans="4:5" x14ac:dyDescent="0.2">
      <c r="D43455" s="1"/>
      <c r="E43455" s="41"/>
    </row>
    <row r="43456" spans="4:5" x14ac:dyDescent="0.2">
      <c r="D43456" s="1"/>
      <c r="E43456" s="41"/>
    </row>
    <row r="43457" spans="4:5" x14ac:dyDescent="0.2">
      <c r="D43457" s="1"/>
      <c r="E43457" s="41"/>
    </row>
    <row r="43458" spans="4:5" x14ac:dyDescent="0.2">
      <c r="D43458" s="1"/>
      <c r="E43458" s="41"/>
    </row>
    <row r="43459" spans="4:5" x14ac:dyDescent="0.2">
      <c r="D43459" s="1"/>
      <c r="E43459" s="41"/>
    </row>
    <row r="43460" spans="4:5" x14ac:dyDescent="0.2">
      <c r="D43460" s="1"/>
      <c r="E43460" s="41"/>
    </row>
    <row r="43461" spans="4:5" x14ac:dyDescent="0.2">
      <c r="D43461" s="1"/>
      <c r="E43461" s="41"/>
    </row>
    <row r="43462" spans="4:5" x14ac:dyDescent="0.2">
      <c r="D43462" s="1"/>
      <c r="E43462" s="41"/>
    </row>
    <row r="43463" spans="4:5" x14ac:dyDescent="0.2">
      <c r="D43463" s="1"/>
      <c r="E43463" s="41"/>
    </row>
    <row r="43464" spans="4:5" x14ac:dyDescent="0.2">
      <c r="D43464" s="1"/>
      <c r="E43464" s="41"/>
    </row>
    <row r="43465" spans="4:5" x14ac:dyDescent="0.2">
      <c r="D43465" s="1"/>
      <c r="E43465" s="41"/>
    </row>
    <row r="43466" spans="4:5" x14ac:dyDescent="0.2">
      <c r="D43466" s="1"/>
      <c r="E43466" s="41"/>
    </row>
    <row r="43467" spans="4:5" x14ac:dyDescent="0.2">
      <c r="D43467" s="1"/>
      <c r="E43467" s="41"/>
    </row>
    <row r="43468" spans="4:5" x14ac:dyDescent="0.2">
      <c r="D43468" s="1"/>
      <c r="E43468" s="41"/>
    </row>
    <row r="43469" spans="4:5" x14ac:dyDescent="0.2">
      <c r="D43469" s="1"/>
      <c r="E43469" s="41"/>
    </row>
    <row r="43470" spans="4:5" x14ac:dyDescent="0.2">
      <c r="D43470" s="1"/>
      <c r="E43470" s="41"/>
    </row>
    <row r="43471" spans="4:5" x14ac:dyDescent="0.2">
      <c r="D43471" s="1"/>
      <c r="E43471" s="41"/>
    </row>
    <row r="43472" spans="4:5" x14ac:dyDescent="0.2">
      <c r="D43472" s="1"/>
      <c r="E43472" s="41"/>
    </row>
    <row r="43473" spans="4:5" x14ac:dyDescent="0.2">
      <c r="D43473" s="1"/>
      <c r="E43473" s="41"/>
    </row>
    <row r="43474" spans="4:5" x14ac:dyDescent="0.2">
      <c r="D43474" s="1"/>
      <c r="E43474" s="41"/>
    </row>
    <row r="43475" spans="4:5" x14ac:dyDescent="0.2">
      <c r="D43475" s="1"/>
      <c r="E43475" s="41"/>
    </row>
    <row r="43476" spans="4:5" x14ac:dyDescent="0.2">
      <c r="D43476" s="1"/>
      <c r="E43476" s="41"/>
    </row>
    <row r="43477" spans="4:5" x14ac:dyDescent="0.2">
      <c r="D43477" s="1"/>
      <c r="E43477" s="41"/>
    </row>
    <row r="43478" spans="4:5" x14ac:dyDescent="0.2">
      <c r="D43478" s="1"/>
      <c r="E43478" s="41"/>
    </row>
    <row r="43479" spans="4:5" x14ac:dyDescent="0.2">
      <c r="D43479" s="1"/>
      <c r="E43479" s="41"/>
    </row>
    <row r="43480" spans="4:5" x14ac:dyDescent="0.2">
      <c r="D43480" s="1"/>
      <c r="E43480" s="41"/>
    </row>
    <row r="43481" spans="4:5" x14ac:dyDescent="0.2">
      <c r="D43481" s="1"/>
      <c r="E43481" s="41"/>
    </row>
    <row r="43482" spans="4:5" x14ac:dyDescent="0.2">
      <c r="D43482" s="1"/>
      <c r="E43482" s="41"/>
    </row>
    <row r="43483" spans="4:5" x14ac:dyDescent="0.2">
      <c r="D43483" s="1"/>
      <c r="E43483" s="41"/>
    </row>
    <row r="43484" spans="4:5" x14ac:dyDescent="0.2">
      <c r="D43484" s="1"/>
      <c r="E43484" s="41"/>
    </row>
    <row r="43485" spans="4:5" x14ac:dyDescent="0.2">
      <c r="D43485" s="1"/>
      <c r="E43485" s="41"/>
    </row>
    <row r="43486" spans="4:5" x14ac:dyDescent="0.2">
      <c r="D43486" s="1"/>
      <c r="E43486" s="41"/>
    </row>
    <row r="43487" spans="4:5" x14ac:dyDescent="0.2">
      <c r="D43487" s="1"/>
      <c r="E43487" s="41"/>
    </row>
    <row r="43488" spans="4:5" x14ac:dyDescent="0.2">
      <c r="D43488" s="1"/>
      <c r="E43488" s="41"/>
    </row>
    <row r="43489" spans="4:5" x14ac:dyDescent="0.2">
      <c r="D43489" s="1"/>
      <c r="E43489" s="41"/>
    </row>
    <row r="43490" spans="4:5" x14ac:dyDescent="0.2">
      <c r="D43490" s="1"/>
      <c r="E43490" s="41"/>
    </row>
    <row r="43491" spans="4:5" x14ac:dyDescent="0.2">
      <c r="D43491" s="1"/>
      <c r="E43491" s="41"/>
    </row>
    <row r="43492" spans="4:5" x14ac:dyDescent="0.2">
      <c r="D43492" s="1"/>
      <c r="E43492" s="41"/>
    </row>
    <row r="43493" spans="4:5" x14ac:dyDescent="0.2">
      <c r="D43493" s="1"/>
      <c r="E43493" s="41"/>
    </row>
    <row r="43494" spans="4:5" x14ac:dyDescent="0.2">
      <c r="D43494" s="1"/>
      <c r="E43494" s="41"/>
    </row>
    <row r="43495" spans="4:5" x14ac:dyDescent="0.2">
      <c r="D43495" s="1"/>
      <c r="E43495" s="41"/>
    </row>
    <row r="43496" spans="4:5" x14ac:dyDescent="0.2">
      <c r="D43496" s="1"/>
      <c r="E43496" s="41"/>
    </row>
    <row r="43497" spans="4:5" x14ac:dyDescent="0.2">
      <c r="D43497" s="1"/>
      <c r="E43497" s="41"/>
    </row>
    <row r="43498" spans="4:5" x14ac:dyDescent="0.2">
      <c r="D43498" s="1"/>
      <c r="E43498" s="41"/>
    </row>
    <row r="43499" spans="4:5" x14ac:dyDescent="0.2">
      <c r="D43499" s="1"/>
      <c r="E43499" s="41"/>
    </row>
    <row r="43500" spans="4:5" x14ac:dyDescent="0.2">
      <c r="D43500" s="1"/>
      <c r="E43500" s="41"/>
    </row>
    <row r="43501" spans="4:5" x14ac:dyDescent="0.2">
      <c r="D43501" s="1"/>
      <c r="E43501" s="41"/>
    </row>
    <row r="43502" spans="4:5" x14ac:dyDescent="0.2">
      <c r="D43502" s="1"/>
      <c r="E43502" s="41"/>
    </row>
    <row r="43503" spans="4:5" x14ac:dyDescent="0.2">
      <c r="D43503" s="1"/>
      <c r="E43503" s="41"/>
    </row>
    <row r="43504" spans="4:5" x14ac:dyDescent="0.2">
      <c r="D43504" s="1"/>
      <c r="E43504" s="41"/>
    </row>
    <row r="43505" spans="4:5" x14ac:dyDescent="0.2">
      <c r="D43505" s="1"/>
      <c r="E43505" s="41"/>
    </row>
    <row r="43506" spans="4:5" x14ac:dyDescent="0.2">
      <c r="D43506" s="1"/>
      <c r="E43506" s="41"/>
    </row>
    <row r="43507" spans="4:5" x14ac:dyDescent="0.2">
      <c r="D43507" s="1"/>
      <c r="E43507" s="41"/>
    </row>
    <row r="43508" spans="4:5" x14ac:dyDescent="0.2">
      <c r="D43508" s="1"/>
      <c r="E43508" s="41"/>
    </row>
    <row r="43509" spans="4:5" x14ac:dyDescent="0.2">
      <c r="D43509" s="1"/>
      <c r="E43509" s="41"/>
    </row>
    <row r="43510" spans="4:5" x14ac:dyDescent="0.2">
      <c r="D43510" s="1"/>
      <c r="E43510" s="41"/>
    </row>
    <row r="43511" spans="4:5" x14ac:dyDescent="0.2">
      <c r="D43511" s="1"/>
      <c r="E43511" s="41"/>
    </row>
    <row r="43512" spans="4:5" x14ac:dyDescent="0.2">
      <c r="D43512" s="1"/>
      <c r="E43512" s="41"/>
    </row>
    <row r="43513" spans="4:5" x14ac:dyDescent="0.2">
      <c r="D43513" s="1"/>
      <c r="E43513" s="41"/>
    </row>
    <row r="43514" spans="4:5" x14ac:dyDescent="0.2">
      <c r="D43514" s="1"/>
      <c r="E43514" s="41"/>
    </row>
    <row r="43515" spans="4:5" x14ac:dyDescent="0.2">
      <c r="D43515" s="1"/>
      <c r="E43515" s="41"/>
    </row>
    <row r="43516" spans="4:5" x14ac:dyDescent="0.2">
      <c r="D43516" s="1"/>
      <c r="E43516" s="41"/>
    </row>
    <row r="43517" spans="4:5" x14ac:dyDescent="0.2">
      <c r="D43517" s="1"/>
      <c r="E43517" s="41"/>
    </row>
    <row r="43518" spans="4:5" x14ac:dyDescent="0.2">
      <c r="D43518" s="1"/>
      <c r="E43518" s="41"/>
    </row>
    <row r="43519" spans="4:5" x14ac:dyDescent="0.2">
      <c r="D43519" s="1"/>
      <c r="E43519" s="41"/>
    </row>
    <row r="43520" spans="4:5" x14ac:dyDescent="0.2">
      <c r="D43520" s="1"/>
      <c r="E43520" s="41"/>
    </row>
    <row r="43521" spans="4:5" x14ac:dyDescent="0.2">
      <c r="D43521" s="1"/>
      <c r="E43521" s="41"/>
    </row>
    <row r="43522" spans="4:5" x14ac:dyDescent="0.2">
      <c r="D43522" s="1"/>
      <c r="E43522" s="41"/>
    </row>
    <row r="43523" spans="4:5" x14ac:dyDescent="0.2">
      <c r="D43523" s="1"/>
      <c r="E43523" s="41"/>
    </row>
    <row r="43524" spans="4:5" x14ac:dyDescent="0.2">
      <c r="D43524" s="1"/>
      <c r="E43524" s="41"/>
    </row>
    <row r="43525" spans="4:5" x14ac:dyDescent="0.2">
      <c r="D43525" s="1"/>
      <c r="E43525" s="41"/>
    </row>
    <row r="43526" spans="4:5" x14ac:dyDescent="0.2">
      <c r="D43526" s="1"/>
      <c r="E43526" s="41"/>
    </row>
    <row r="43527" spans="4:5" x14ac:dyDescent="0.2">
      <c r="D43527" s="1"/>
      <c r="E43527" s="41"/>
    </row>
    <row r="43528" spans="4:5" x14ac:dyDescent="0.2">
      <c r="D43528" s="1"/>
      <c r="E43528" s="41"/>
    </row>
    <row r="43529" spans="4:5" x14ac:dyDescent="0.2">
      <c r="D43529" s="1"/>
      <c r="E43529" s="41"/>
    </row>
    <row r="43530" spans="4:5" x14ac:dyDescent="0.2">
      <c r="D43530" s="1"/>
      <c r="E43530" s="41"/>
    </row>
    <row r="43531" spans="4:5" x14ac:dyDescent="0.2">
      <c r="D43531" s="1"/>
      <c r="E43531" s="41"/>
    </row>
    <row r="43532" spans="4:5" x14ac:dyDescent="0.2">
      <c r="D43532" s="1"/>
      <c r="E43532" s="41"/>
    </row>
    <row r="43533" spans="4:5" x14ac:dyDescent="0.2">
      <c r="D43533" s="1"/>
      <c r="E43533" s="41"/>
    </row>
    <row r="43534" spans="4:5" x14ac:dyDescent="0.2">
      <c r="D43534" s="1"/>
      <c r="E43534" s="41"/>
    </row>
    <row r="43535" spans="4:5" x14ac:dyDescent="0.2">
      <c r="D43535" s="1"/>
      <c r="E43535" s="41"/>
    </row>
    <row r="43536" spans="4:5" x14ac:dyDescent="0.2">
      <c r="D43536" s="1"/>
      <c r="E43536" s="41"/>
    </row>
    <row r="43537" spans="4:5" x14ac:dyDescent="0.2">
      <c r="D43537" s="1"/>
      <c r="E43537" s="41"/>
    </row>
    <row r="43538" spans="4:5" x14ac:dyDescent="0.2">
      <c r="D43538" s="1"/>
      <c r="E43538" s="41"/>
    </row>
    <row r="43539" spans="4:5" x14ac:dyDescent="0.2">
      <c r="D43539" s="1"/>
      <c r="E43539" s="41"/>
    </row>
    <row r="43540" spans="4:5" x14ac:dyDescent="0.2">
      <c r="D43540" s="1"/>
      <c r="E43540" s="41"/>
    </row>
    <row r="43541" spans="4:5" x14ac:dyDescent="0.2">
      <c r="D43541" s="1"/>
      <c r="E43541" s="41"/>
    </row>
    <row r="43542" spans="4:5" x14ac:dyDescent="0.2">
      <c r="D43542" s="1"/>
      <c r="E43542" s="41"/>
    </row>
    <row r="43543" spans="4:5" x14ac:dyDescent="0.2">
      <c r="D43543" s="1"/>
      <c r="E43543" s="41"/>
    </row>
    <row r="43544" spans="4:5" x14ac:dyDescent="0.2">
      <c r="D43544" s="1"/>
      <c r="E43544" s="41"/>
    </row>
    <row r="43545" spans="4:5" x14ac:dyDescent="0.2">
      <c r="D43545" s="1"/>
      <c r="E43545" s="41"/>
    </row>
    <row r="43546" spans="4:5" x14ac:dyDescent="0.2">
      <c r="D43546" s="1"/>
      <c r="E43546" s="41"/>
    </row>
    <row r="43547" spans="4:5" x14ac:dyDescent="0.2">
      <c r="D43547" s="1"/>
      <c r="E43547" s="41"/>
    </row>
    <row r="43548" spans="4:5" x14ac:dyDescent="0.2">
      <c r="D43548" s="1"/>
      <c r="E43548" s="41"/>
    </row>
    <row r="43549" spans="4:5" x14ac:dyDescent="0.2">
      <c r="D43549" s="1"/>
      <c r="E43549" s="41"/>
    </row>
    <row r="43550" spans="4:5" x14ac:dyDescent="0.2">
      <c r="D43550" s="1"/>
      <c r="E43550" s="41"/>
    </row>
    <row r="43551" spans="4:5" x14ac:dyDescent="0.2">
      <c r="D43551" s="1"/>
      <c r="E43551" s="41"/>
    </row>
    <row r="43552" spans="4:5" x14ac:dyDescent="0.2">
      <c r="D43552" s="1"/>
      <c r="E43552" s="41"/>
    </row>
    <row r="43553" spans="4:5" x14ac:dyDescent="0.2">
      <c r="D43553" s="1"/>
      <c r="E43553" s="41"/>
    </row>
    <row r="43554" spans="4:5" x14ac:dyDescent="0.2">
      <c r="D43554" s="1"/>
      <c r="E43554" s="41"/>
    </row>
    <row r="43555" spans="4:5" x14ac:dyDescent="0.2">
      <c r="D43555" s="1"/>
      <c r="E43555" s="41"/>
    </row>
    <row r="43556" spans="4:5" x14ac:dyDescent="0.2">
      <c r="D43556" s="1"/>
      <c r="E43556" s="41"/>
    </row>
    <row r="43557" spans="4:5" x14ac:dyDescent="0.2">
      <c r="D43557" s="1"/>
      <c r="E43557" s="41"/>
    </row>
    <row r="43558" spans="4:5" x14ac:dyDescent="0.2">
      <c r="D43558" s="1"/>
      <c r="E43558" s="41"/>
    </row>
    <row r="43559" spans="4:5" x14ac:dyDescent="0.2">
      <c r="D43559" s="1"/>
      <c r="E43559" s="41"/>
    </row>
    <row r="43560" spans="4:5" x14ac:dyDescent="0.2">
      <c r="D43560" s="1"/>
      <c r="E43560" s="41"/>
    </row>
    <row r="43561" spans="4:5" x14ac:dyDescent="0.2">
      <c r="D43561" s="1"/>
      <c r="E43561" s="41"/>
    </row>
    <row r="43562" spans="4:5" x14ac:dyDescent="0.2">
      <c r="D43562" s="1"/>
      <c r="E43562" s="41"/>
    </row>
    <row r="43563" spans="4:5" x14ac:dyDescent="0.2">
      <c r="D43563" s="1"/>
      <c r="E43563" s="41"/>
    </row>
    <row r="43564" spans="4:5" x14ac:dyDescent="0.2">
      <c r="D43564" s="1"/>
      <c r="E43564" s="41"/>
    </row>
    <row r="43565" spans="4:5" x14ac:dyDescent="0.2">
      <c r="D43565" s="1"/>
      <c r="E43565" s="41"/>
    </row>
    <row r="43566" spans="4:5" x14ac:dyDescent="0.2">
      <c r="D43566" s="1"/>
      <c r="E43566" s="41"/>
    </row>
    <row r="43567" spans="4:5" x14ac:dyDescent="0.2">
      <c r="D43567" s="1"/>
      <c r="E43567" s="41"/>
    </row>
    <row r="43568" spans="4:5" x14ac:dyDescent="0.2">
      <c r="D43568" s="1"/>
      <c r="E43568" s="41"/>
    </row>
    <row r="43569" spans="4:5" x14ac:dyDescent="0.2">
      <c r="D43569" s="1"/>
      <c r="E43569" s="41"/>
    </row>
    <row r="43570" spans="4:5" x14ac:dyDescent="0.2">
      <c r="D43570" s="1"/>
      <c r="E43570" s="41"/>
    </row>
    <row r="43571" spans="4:5" x14ac:dyDescent="0.2">
      <c r="D43571" s="1"/>
      <c r="E43571" s="41"/>
    </row>
    <row r="43572" spans="4:5" x14ac:dyDescent="0.2">
      <c r="D43572" s="1"/>
      <c r="E43572" s="41"/>
    </row>
    <row r="43573" spans="4:5" x14ac:dyDescent="0.2">
      <c r="D43573" s="1"/>
      <c r="E43573" s="41"/>
    </row>
    <row r="43574" spans="4:5" x14ac:dyDescent="0.2">
      <c r="D43574" s="1"/>
      <c r="E43574" s="41"/>
    </row>
    <row r="43575" spans="4:5" x14ac:dyDescent="0.2">
      <c r="D43575" s="1"/>
      <c r="E43575" s="41"/>
    </row>
    <row r="43576" spans="4:5" x14ac:dyDescent="0.2">
      <c r="D43576" s="1"/>
      <c r="E43576" s="41"/>
    </row>
    <row r="43577" spans="4:5" x14ac:dyDescent="0.2">
      <c r="D43577" s="1"/>
      <c r="E43577" s="41"/>
    </row>
    <row r="43578" spans="4:5" x14ac:dyDescent="0.2">
      <c r="D43578" s="1"/>
      <c r="E43578" s="41"/>
    </row>
    <row r="43579" spans="4:5" x14ac:dyDescent="0.2">
      <c r="D43579" s="1"/>
      <c r="E43579" s="41"/>
    </row>
    <row r="43580" spans="4:5" x14ac:dyDescent="0.2">
      <c r="D43580" s="1"/>
      <c r="E43580" s="41"/>
    </row>
    <row r="43581" spans="4:5" x14ac:dyDescent="0.2">
      <c r="D43581" s="1"/>
      <c r="E43581" s="41"/>
    </row>
    <row r="43582" spans="4:5" x14ac:dyDescent="0.2">
      <c r="D43582" s="1"/>
      <c r="E43582" s="41"/>
    </row>
    <row r="43583" spans="4:5" x14ac:dyDescent="0.2">
      <c r="D43583" s="1"/>
      <c r="E43583" s="41"/>
    </row>
    <row r="43584" spans="4:5" x14ac:dyDescent="0.2">
      <c r="D43584" s="1"/>
      <c r="E43584" s="41"/>
    </row>
    <row r="43585" spans="4:5" x14ac:dyDescent="0.2">
      <c r="D43585" s="1"/>
      <c r="E43585" s="41"/>
    </row>
    <row r="43586" spans="4:5" x14ac:dyDescent="0.2">
      <c r="D43586" s="1"/>
      <c r="E43586" s="41"/>
    </row>
    <row r="43587" spans="4:5" x14ac:dyDescent="0.2">
      <c r="D43587" s="1"/>
      <c r="E43587" s="41"/>
    </row>
    <row r="43588" spans="4:5" x14ac:dyDescent="0.2">
      <c r="D43588" s="1"/>
      <c r="E43588" s="41"/>
    </row>
    <row r="43589" spans="4:5" x14ac:dyDescent="0.2">
      <c r="D43589" s="1"/>
      <c r="E43589" s="41"/>
    </row>
    <row r="43590" spans="4:5" x14ac:dyDescent="0.2">
      <c r="D43590" s="1"/>
      <c r="E43590" s="41"/>
    </row>
    <row r="43591" spans="4:5" x14ac:dyDescent="0.2">
      <c r="D43591" s="1"/>
      <c r="E43591" s="41"/>
    </row>
    <row r="43592" spans="4:5" x14ac:dyDescent="0.2">
      <c r="D43592" s="1"/>
      <c r="E43592" s="41"/>
    </row>
    <row r="43593" spans="4:5" x14ac:dyDescent="0.2">
      <c r="D43593" s="1"/>
      <c r="E43593" s="41"/>
    </row>
    <row r="43594" spans="4:5" x14ac:dyDescent="0.2">
      <c r="D43594" s="1"/>
      <c r="E43594" s="41"/>
    </row>
    <row r="43595" spans="4:5" x14ac:dyDescent="0.2">
      <c r="D43595" s="1"/>
      <c r="E43595" s="41"/>
    </row>
    <row r="43596" spans="4:5" x14ac:dyDescent="0.2">
      <c r="D43596" s="1"/>
      <c r="E43596" s="41"/>
    </row>
    <row r="43597" spans="4:5" x14ac:dyDescent="0.2">
      <c r="D43597" s="1"/>
      <c r="E43597" s="41"/>
    </row>
    <row r="43598" spans="4:5" x14ac:dyDescent="0.2">
      <c r="D43598" s="1"/>
      <c r="E43598" s="41"/>
    </row>
    <row r="43599" spans="4:5" x14ac:dyDescent="0.2">
      <c r="D43599" s="1"/>
      <c r="E43599" s="41"/>
    </row>
    <row r="43600" spans="4:5" x14ac:dyDescent="0.2">
      <c r="D43600" s="1"/>
      <c r="E43600" s="41"/>
    </row>
    <row r="43601" spans="4:5" x14ac:dyDescent="0.2">
      <c r="D43601" s="1"/>
      <c r="E43601" s="41"/>
    </row>
    <row r="43602" spans="4:5" x14ac:dyDescent="0.2">
      <c r="D43602" s="1"/>
      <c r="E43602" s="41"/>
    </row>
    <row r="43603" spans="4:5" x14ac:dyDescent="0.2">
      <c r="D43603" s="1"/>
      <c r="E43603" s="41"/>
    </row>
    <row r="43604" spans="4:5" x14ac:dyDescent="0.2">
      <c r="D43604" s="1"/>
      <c r="E43604" s="41"/>
    </row>
    <row r="43605" spans="4:5" x14ac:dyDescent="0.2">
      <c r="D43605" s="1"/>
      <c r="E43605" s="41"/>
    </row>
    <row r="43606" spans="4:5" x14ac:dyDescent="0.2">
      <c r="D43606" s="1"/>
      <c r="E43606" s="41"/>
    </row>
    <row r="43607" spans="4:5" x14ac:dyDescent="0.2">
      <c r="D43607" s="1"/>
      <c r="E43607" s="41"/>
    </row>
    <row r="43608" spans="4:5" x14ac:dyDescent="0.2">
      <c r="D43608" s="1"/>
      <c r="E43608" s="41"/>
    </row>
    <row r="43609" spans="4:5" x14ac:dyDescent="0.2">
      <c r="D43609" s="1"/>
      <c r="E43609" s="41"/>
    </row>
    <row r="43610" spans="4:5" x14ac:dyDescent="0.2">
      <c r="D43610" s="1"/>
      <c r="E43610" s="41"/>
    </row>
    <row r="43611" spans="4:5" x14ac:dyDescent="0.2">
      <c r="D43611" s="1"/>
      <c r="E43611" s="41"/>
    </row>
    <row r="43612" spans="4:5" x14ac:dyDescent="0.2">
      <c r="D43612" s="1"/>
      <c r="E43612" s="41"/>
    </row>
    <row r="43613" spans="4:5" x14ac:dyDescent="0.2">
      <c r="D43613" s="1"/>
      <c r="E43613" s="41"/>
    </row>
    <row r="43614" spans="4:5" x14ac:dyDescent="0.2">
      <c r="D43614" s="1"/>
      <c r="E43614" s="41"/>
    </row>
    <row r="43615" spans="4:5" x14ac:dyDescent="0.2">
      <c r="D43615" s="1"/>
      <c r="E43615" s="41"/>
    </row>
    <row r="43616" spans="4:5" x14ac:dyDescent="0.2">
      <c r="D43616" s="1"/>
      <c r="E43616" s="41"/>
    </row>
    <row r="43617" spans="4:5" x14ac:dyDescent="0.2">
      <c r="D43617" s="1"/>
      <c r="E43617" s="41"/>
    </row>
    <row r="43618" spans="4:5" x14ac:dyDescent="0.2">
      <c r="D43618" s="1"/>
      <c r="E43618" s="41"/>
    </row>
    <row r="43619" spans="4:5" x14ac:dyDescent="0.2">
      <c r="D43619" s="1"/>
      <c r="E43619" s="41"/>
    </row>
    <row r="43620" spans="4:5" x14ac:dyDescent="0.2">
      <c r="D43620" s="1"/>
      <c r="E43620" s="41"/>
    </row>
    <row r="43621" spans="4:5" x14ac:dyDescent="0.2">
      <c r="D43621" s="1"/>
      <c r="E43621" s="41"/>
    </row>
    <row r="43622" spans="4:5" x14ac:dyDescent="0.2">
      <c r="D43622" s="1"/>
      <c r="E43622" s="41"/>
    </row>
    <row r="43623" spans="4:5" x14ac:dyDescent="0.2">
      <c r="D43623" s="1"/>
      <c r="E43623" s="41"/>
    </row>
    <row r="43624" spans="4:5" x14ac:dyDescent="0.2">
      <c r="D43624" s="1"/>
      <c r="E43624" s="41"/>
    </row>
    <row r="43625" spans="4:5" x14ac:dyDescent="0.2">
      <c r="D43625" s="1"/>
      <c r="E43625" s="41"/>
    </row>
    <row r="43626" spans="4:5" x14ac:dyDescent="0.2">
      <c r="D43626" s="1"/>
      <c r="E43626" s="41"/>
    </row>
    <row r="43627" spans="4:5" x14ac:dyDescent="0.2">
      <c r="D43627" s="1"/>
      <c r="E43627" s="41"/>
    </row>
    <row r="43628" spans="4:5" x14ac:dyDescent="0.2">
      <c r="D43628" s="1"/>
      <c r="E43628" s="41"/>
    </row>
    <row r="43629" spans="4:5" x14ac:dyDescent="0.2">
      <c r="D43629" s="1"/>
      <c r="E43629" s="41"/>
    </row>
    <row r="43630" spans="4:5" x14ac:dyDescent="0.2">
      <c r="D43630" s="1"/>
      <c r="E43630" s="41"/>
    </row>
    <row r="43631" spans="4:5" x14ac:dyDescent="0.2">
      <c r="D43631" s="1"/>
      <c r="E43631" s="41"/>
    </row>
    <row r="43632" spans="4:5" x14ac:dyDescent="0.2">
      <c r="D43632" s="1"/>
      <c r="E43632" s="41"/>
    </row>
    <row r="43633" spans="4:5" x14ac:dyDescent="0.2">
      <c r="D43633" s="1"/>
      <c r="E43633" s="41"/>
    </row>
    <row r="43634" spans="4:5" x14ac:dyDescent="0.2">
      <c r="D43634" s="1"/>
      <c r="E43634" s="41"/>
    </row>
    <row r="43635" spans="4:5" x14ac:dyDescent="0.2">
      <c r="D43635" s="1"/>
      <c r="E43635" s="41"/>
    </row>
    <row r="43636" spans="4:5" x14ac:dyDescent="0.2">
      <c r="D43636" s="1"/>
      <c r="E43636" s="41"/>
    </row>
    <row r="43637" spans="4:5" x14ac:dyDescent="0.2">
      <c r="D43637" s="1"/>
      <c r="E43637" s="41"/>
    </row>
    <row r="43638" spans="4:5" x14ac:dyDescent="0.2">
      <c r="D43638" s="1"/>
      <c r="E43638" s="41"/>
    </row>
    <row r="43639" spans="4:5" x14ac:dyDescent="0.2">
      <c r="D43639" s="1"/>
      <c r="E43639" s="41"/>
    </row>
    <row r="43640" spans="4:5" x14ac:dyDescent="0.2">
      <c r="D43640" s="1"/>
      <c r="E43640" s="41"/>
    </row>
    <row r="43641" spans="4:5" x14ac:dyDescent="0.2">
      <c r="D43641" s="1"/>
      <c r="E43641" s="41"/>
    </row>
    <row r="43642" spans="4:5" x14ac:dyDescent="0.2">
      <c r="D43642" s="1"/>
      <c r="E43642" s="41"/>
    </row>
    <row r="43643" spans="4:5" x14ac:dyDescent="0.2">
      <c r="D43643" s="1"/>
      <c r="E43643" s="41"/>
    </row>
    <row r="43644" spans="4:5" x14ac:dyDescent="0.2">
      <c r="D43644" s="1"/>
      <c r="E43644" s="41"/>
    </row>
    <row r="43645" spans="4:5" x14ac:dyDescent="0.2">
      <c r="D43645" s="1"/>
      <c r="E43645" s="41"/>
    </row>
    <row r="43646" spans="4:5" x14ac:dyDescent="0.2">
      <c r="D43646" s="1"/>
      <c r="E43646" s="41"/>
    </row>
    <row r="43647" spans="4:5" x14ac:dyDescent="0.2">
      <c r="D43647" s="1"/>
      <c r="E43647" s="41"/>
    </row>
    <row r="43648" spans="4:5" x14ac:dyDescent="0.2">
      <c r="D43648" s="1"/>
      <c r="E43648" s="41"/>
    </row>
    <row r="43649" spans="4:5" x14ac:dyDescent="0.2">
      <c r="D43649" s="1"/>
      <c r="E43649" s="41"/>
    </row>
    <row r="43650" spans="4:5" x14ac:dyDescent="0.2">
      <c r="D43650" s="1"/>
      <c r="E43650" s="41"/>
    </row>
    <row r="43651" spans="4:5" x14ac:dyDescent="0.2">
      <c r="D43651" s="1"/>
      <c r="E43651" s="41"/>
    </row>
    <row r="43652" spans="4:5" x14ac:dyDescent="0.2">
      <c r="D43652" s="1"/>
      <c r="E43652" s="41"/>
    </row>
    <row r="43653" spans="4:5" x14ac:dyDescent="0.2">
      <c r="D43653" s="1"/>
      <c r="E43653" s="41"/>
    </row>
    <row r="43654" spans="4:5" x14ac:dyDescent="0.2">
      <c r="D43654" s="1"/>
      <c r="E43654" s="41"/>
    </row>
    <row r="43655" spans="4:5" x14ac:dyDescent="0.2">
      <c r="D43655" s="1"/>
      <c r="E43655" s="41"/>
    </row>
    <row r="43656" spans="4:5" x14ac:dyDescent="0.2">
      <c r="D43656" s="1"/>
      <c r="E43656" s="41"/>
    </row>
    <row r="43657" spans="4:5" x14ac:dyDescent="0.2">
      <c r="D43657" s="1"/>
      <c r="E43657" s="41"/>
    </row>
    <row r="43658" spans="4:5" x14ac:dyDescent="0.2">
      <c r="D43658" s="1"/>
      <c r="E43658" s="41"/>
    </row>
    <row r="43659" spans="4:5" x14ac:dyDescent="0.2">
      <c r="D43659" s="1"/>
      <c r="E43659" s="41"/>
    </row>
    <row r="43660" spans="4:5" x14ac:dyDescent="0.2">
      <c r="D43660" s="1"/>
      <c r="E43660" s="41"/>
    </row>
    <row r="43661" spans="4:5" x14ac:dyDescent="0.2">
      <c r="D43661" s="1"/>
      <c r="E43661" s="41"/>
    </row>
    <row r="43662" spans="4:5" x14ac:dyDescent="0.2">
      <c r="D43662" s="1"/>
      <c r="E43662" s="41"/>
    </row>
    <row r="43663" spans="4:5" x14ac:dyDescent="0.2">
      <c r="D43663" s="1"/>
      <c r="E43663" s="41"/>
    </row>
    <row r="43664" spans="4:5" x14ac:dyDescent="0.2">
      <c r="D43664" s="1"/>
      <c r="E43664" s="41"/>
    </row>
    <row r="43665" spans="4:5" x14ac:dyDescent="0.2">
      <c r="D43665" s="1"/>
      <c r="E43665" s="41"/>
    </row>
    <row r="43666" spans="4:5" x14ac:dyDescent="0.2">
      <c r="D43666" s="1"/>
      <c r="E43666" s="41"/>
    </row>
    <row r="43667" spans="4:5" x14ac:dyDescent="0.2">
      <c r="D43667" s="1"/>
      <c r="E43667" s="41"/>
    </row>
    <row r="43668" spans="4:5" x14ac:dyDescent="0.2">
      <c r="D43668" s="1"/>
      <c r="E43668" s="41"/>
    </row>
    <row r="43669" spans="4:5" x14ac:dyDescent="0.2">
      <c r="D43669" s="1"/>
      <c r="E43669" s="41"/>
    </row>
    <row r="43670" spans="4:5" x14ac:dyDescent="0.2">
      <c r="D43670" s="1"/>
      <c r="E43670" s="41"/>
    </row>
    <row r="43671" spans="4:5" x14ac:dyDescent="0.2">
      <c r="D43671" s="1"/>
      <c r="E43671" s="41"/>
    </row>
    <row r="43672" spans="4:5" x14ac:dyDescent="0.2">
      <c r="D43672" s="1"/>
      <c r="E43672" s="41"/>
    </row>
    <row r="43673" spans="4:5" x14ac:dyDescent="0.2">
      <c r="D43673" s="1"/>
      <c r="E43673" s="41"/>
    </row>
    <row r="43674" spans="4:5" x14ac:dyDescent="0.2">
      <c r="D43674" s="1"/>
      <c r="E43674" s="41"/>
    </row>
    <row r="43675" spans="4:5" x14ac:dyDescent="0.2">
      <c r="D43675" s="1"/>
      <c r="E43675" s="41"/>
    </row>
    <row r="43676" spans="4:5" x14ac:dyDescent="0.2">
      <c r="D43676" s="1"/>
      <c r="E43676" s="41"/>
    </row>
    <row r="43677" spans="4:5" x14ac:dyDescent="0.2">
      <c r="D43677" s="1"/>
      <c r="E43677" s="41"/>
    </row>
    <row r="43678" spans="4:5" x14ac:dyDescent="0.2">
      <c r="D43678" s="1"/>
      <c r="E43678" s="41"/>
    </row>
    <row r="43679" spans="4:5" x14ac:dyDescent="0.2">
      <c r="D43679" s="1"/>
      <c r="E43679" s="41"/>
    </row>
    <row r="43680" spans="4:5" x14ac:dyDescent="0.2">
      <c r="D43680" s="1"/>
      <c r="E43680" s="41"/>
    </row>
    <row r="43681" spans="4:5" x14ac:dyDescent="0.2">
      <c r="D43681" s="1"/>
      <c r="E43681" s="41"/>
    </row>
    <row r="43682" spans="4:5" x14ac:dyDescent="0.2">
      <c r="D43682" s="1"/>
      <c r="E43682" s="41"/>
    </row>
    <row r="43683" spans="4:5" x14ac:dyDescent="0.2">
      <c r="D43683" s="1"/>
      <c r="E43683" s="41"/>
    </row>
    <row r="43684" spans="4:5" x14ac:dyDescent="0.2">
      <c r="D43684" s="1"/>
      <c r="E43684" s="41"/>
    </row>
    <row r="43685" spans="4:5" x14ac:dyDescent="0.2">
      <c r="D43685" s="1"/>
      <c r="E43685" s="41"/>
    </row>
    <row r="43686" spans="4:5" x14ac:dyDescent="0.2">
      <c r="D43686" s="1"/>
      <c r="E43686" s="41"/>
    </row>
    <row r="43687" spans="4:5" x14ac:dyDescent="0.2">
      <c r="D43687" s="1"/>
      <c r="E43687" s="41"/>
    </row>
    <row r="43688" spans="4:5" x14ac:dyDescent="0.2">
      <c r="D43688" s="1"/>
      <c r="E43688" s="41"/>
    </row>
    <row r="43689" spans="4:5" x14ac:dyDescent="0.2">
      <c r="D43689" s="1"/>
      <c r="E43689" s="41"/>
    </row>
    <row r="43690" spans="4:5" x14ac:dyDescent="0.2">
      <c r="D43690" s="1"/>
      <c r="E43690" s="41"/>
    </row>
    <row r="43691" spans="4:5" x14ac:dyDescent="0.2">
      <c r="D43691" s="1"/>
      <c r="E43691" s="41"/>
    </row>
    <row r="43692" spans="4:5" x14ac:dyDescent="0.2">
      <c r="D43692" s="1"/>
      <c r="E43692" s="41"/>
    </row>
    <row r="43693" spans="4:5" x14ac:dyDescent="0.2">
      <c r="D43693" s="1"/>
      <c r="E43693" s="41"/>
    </row>
    <row r="43694" spans="4:5" x14ac:dyDescent="0.2">
      <c r="D43694" s="1"/>
      <c r="E43694" s="41"/>
    </row>
    <row r="43695" spans="4:5" x14ac:dyDescent="0.2">
      <c r="D43695" s="1"/>
      <c r="E43695" s="41"/>
    </row>
    <row r="43696" spans="4:5" x14ac:dyDescent="0.2">
      <c r="D43696" s="1"/>
      <c r="E43696" s="41"/>
    </row>
    <row r="43697" spans="4:5" x14ac:dyDescent="0.2">
      <c r="D43697" s="1"/>
      <c r="E43697" s="41"/>
    </row>
    <row r="43698" spans="4:5" x14ac:dyDescent="0.2">
      <c r="D43698" s="1"/>
      <c r="E43698" s="41"/>
    </row>
    <row r="43699" spans="4:5" x14ac:dyDescent="0.2">
      <c r="D43699" s="1"/>
      <c r="E43699" s="41"/>
    </row>
    <row r="43700" spans="4:5" x14ac:dyDescent="0.2">
      <c r="D43700" s="1"/>
      <c r="E43700" s="41"/>
    </row>
    <row r="43701" spans="4:5" x14ac:dyDescent="0.2">
      <c r="D43701" s="1"/>
      <c r="E43701" s="41"/>
    </row>
    <row r="43702" spans="4:5" x14ac:dyDescent="0.2">
      <c r="D43702" s="1"/>
      <c r="E43702" s="41"/>
    </row>
    <row r="43703" spans="4:5" x14ac:dyDescent="0.2">
      <c r="D43703" s="1"/>
      <c r="E43703" s="41"/>
    </row>
    <row r="43704" spans="4:5" x14ac:dyDescent="0.2">
      <c r="D43704" s="1"/>
      <c r="E43704" s="41"/>
    </row>
    <row r="43705" spans="4:5" x14ac:dyDescent="0.2">
      <c r="D43705" s="1"/>
      <c r="E43705" s="41"/>
    </row>
    <row r="43706" spans="4:5" x14ac:dyDescent="0.2">
      <c r="D43706" s="1"/>
      <c r="E43706" s="41"/>
    </row>
    <row r="43707" spans="4:5" x14ac:dyDescent="0.2">
      <c r="D43707" s="1"/>
      <c r="E43707" s="41"/>
    </row>
    <row r="43708" spans="4:5" x14ac:dyDescent="0.2">
      <c r="D43708" s="1"/>
      <c r="E43708" s="41"/>
    </row>
    <row r="43709" spans="4:5" x14ac:dyDescent="0.2">
      <c r="D43709" s="1"/>
      <c r="E43709" s="41"/>
    </row>
    <row r="43710" spans="4:5" x14ac:dyDescent="0.2">
      <c r="D43710" s="1"/>
      <c r="E43710" s="41"/>
    </row>
    <row r="43711" spans="4:5" x14ac:dyDescent="0.2">
      <c r="D43711" s="1"/>
      <c r="E43711" s="41"/>
    </row>
    <row r="43712" spans="4:5" x14ac:dyDescent="0.2">
      <c r="D43712" s="1"/>
      <c r="E43712" s="41"/>
    </row>
    <row r="43713" spans="4:5" x14ac:dyDescent="0.2">
      <c r="D43713" s="1"/>
      <c r="E43713" s="41"/>
    </row>
    <row r="43714" spans="4:5" x14ac:dyDescent="0.2">
      <c r="D43714" s="1"/>
      <c r="E43714" s="41"/>
    </row>
    <row r="43715" spans="4:5" x14ac:dyDescent="0.2">
      <c r="D43715" s="1"/>
      <c r="E43715" s="41"/>
    </row>
    <row r="43716" spans="4:5" x14ac:dyDescent="0.2">
      <c r="D43716" s="1"/>
      <c r="E43716" s="41"/>
    </row>
    <row r="43717" spans="4:5" x14ac:dyDescent="0.2">
      <c r="D43717" s="1"/>
      <c r="E43717" s="41"/>
    </row>
    <row r="43718" spans="4:5" x14ac:dyDescent="0.2">
      <c r="D43718" s="1"/>
      <c r="E43718" s="41"/>
    </row>
    <row r="43719" spans="4:5" x14ac:dyDescent="0.2">
      <c r="D43719" s="1"/>
      <c r="E43719" s="41"/>
    </row>
    <row r="43720" spans="4:5" x14ac:dyDescent="0.2">
      <c r="D43720" s="1"/>
      <c r="E43720" s="41"/>
    </row>
    <row r="43721" spans="4:5" x14ac:dyDescent="0.2">
      <c r="D43721" s="1"/>
      <c r="E43721" s="41"/>
    </row>
    <row r="43722" spans="4:5" x14ac:dyDescent="0.2">
      <c r="D43722" s="1"/>
      <c r="E43722" s="41"/>
    </row>
    <row r="43723" spans="4:5" x14ac:dyDescent="0.2">
      <c r="D43723" s="1"/>
      <c r="E43723" s="41"/>
    </row>
    <row r="43724" spans="4:5" x14ac:dyDescent="0.2">
      <c r="D43724" s="1"/>
      <c r="E43724" s="41"/>
    </row>
    <row r="43725" spans="4:5" x14ac:dyDescent="0.2">
      <c r="D43725" s="1"/>
      <c r="E43725" s="41"/>
    </row>
    <row r="43726" spans="4:5" x14ac:dyDescent="0.2">
      <c r="D43726" s="1"/>
      <c r="E43726" s="41"/>
    </row>
    <row r="43727" spans="4:5" x14ac:dyDescent="0.2">
      <c r="D43727" s="1"/>
      <c r="E43727" s="41"/>
    </row>
    <row r="43728" spans="4:5" x14ac:dyDescent="0.2">
      <c r="D43728" s="1"/>
      <c r="E43728" s="41"/>
    </row>
    <row r="43729" spans="4:5" x14ac:dyDescent="0.2">
      <c r="D43729" s="1"/>
      <c r="E43729" s="41"/>
    </row>
    <row r="43730" spans="4:5" x14ac:dyDescent="0.2">
      <c r="D43730" s="1"/>
      <c r="E43730" s="41"/>
    </row>
    <row r="43731" spans="4:5" x14ac:dyDescent="0.2">
      <c r="D43731" s="1"/>
      <c r="E43731" s="41"/>
    </row>
    <row r="43732" spans="4:5" x14ac:dyDescent="0.2">
      <c r="D43732" s="1"/>
      <c r="E43732" s="41"/>
    </row>
    <row r="43733" spans="4:5" x14ac:dyDescent="0.2">
      <c r="D43733" s="1"/>
      <c r="E43733" s="41"/>
    </row>
    <row r="43734" spans="4:5" x14ac:dyDescent="0.2">
      <c r="D43734" s="1"/>
      <c r="E43734" s="41"/>
    </row>
    <row r="43735" spans="4:5" x14ac:dyDescent="0.2">
      <c r="D43735" s="1"/>
      <c r="E43735" s="41"/>
    </row>
    <row r="43736" spans="4:5" x14ac:dyDescent="0.2">
      <c r="D43736" s="1"/>
      <c r="E43736" s="41"/>
    </row>
    <row r="43737" spans="4:5" x14ac:dyDescent="0.2">
      <c r="D43737" s="1"/>
      <c r="E43737" s="41"/>
    </row>
    <row r="43738" spans="4:5" x14ac:dyDescent="0.2">
      <c r="D43738" s="1"/>
      <c r="E43738" s="41"/>
    </row>
    <row r="43739" spans="4:5" x14ac:dyDescent="0.2">
      <c r="D43739" s="1"/>
      <c r="E43739" s="41"/>
    </row>
    <row r="43740" spans="4:5" x14ac:dyDescent="0.2">
      <c r="D43740" s="1"/>
      <c r="E43740" s="41"/>
    </row>
    <row r="43741" spans="4:5" x14ac:dyDescent="0.2">
      <c r="D43741" s="1"/>
      <c r="E43741" s="41"/>
    </row>
    <row r="43742" spans="4:5" x14ac:dyDescent="0.2">
      <c r="D43742" s="1"/>
      <c r="E43742" s="41"/>
    </row>
    <row r="43743" spans="4:5" x14ac:dyDescent="0.2">
      <c r="D43743" s="1"/>
      <c r="E43743" s="41"/>
    </row>
    <row r="43744" spans="4:5" x14ac:dyDescent="0.2">
      <c r="D43744" s="1"/>
      <c r="E43744" s="41"/>
    </row>
    <row r="43745" spans="4:5" x14ac:dyDescent="0.2">
      <c r="D43745" s="1"/>
      <c r="E43745" s="41"/>
    </row>
    <row r="43746" spans="4:5" x14ac:dyDescent="0.2">
      <c r="D43746" s="1"/>
      <c r="E43746" s="41"/>
    </row>
    <row r="43747" spans="4:5" x14ac:dyDescent="0.2">
      <c r="D43747" s="1"/>
      <c r="E43747" s="41"/>
    </row>
    <row r="43748" spans="4:5" x14ac:dyDescent="0.2">
      <c r="D43748" s="1"/>
      <c r="E43748" s="41"/>
    </row>
    <row r="43749" spans="4:5" x14ac:dyDescent="0.2">
      <c r="D43749" s="1"/>
      <c r="E43749" s="41"/>
    </row>
    <row r="43750" spans="4:5" x14ac:dyDescent="0.2">
      <c r="D43750" s="1"/>
      <c r="E43750" s="41"/>
    </row>
    <row r="43751" spans="4:5" x14ac:dyDescent="0.2">
      <c r="D43751" s="1"/>
      <c r="E43751" s="41"/>
    </row>
    <row r="43752" spans="4:5" x14ac:dyDescent="0.2">
      <c r="D43752" s="1"/>
      <c r="E43752" s="41"/>
    </row>
    <row r="43753" spans="4:5" x14ac:dyDescent="0.2">
      <c r="D43753" s="1"/>
      <c r="E43753" s="41"/>
    </row>
    <row r="43754" spans="4:5" x14ac:dyDescent="0.2">
      <c r="D43754" s="1"/>
      <c r="E43754" s="41"/>
    </row>
    <row r="43755" spans="4:5" x14ac:dyDescent="0.2">
      <c r="D43755" s="1"/>
      <c r="E43755" s="41"/>
    </row>
    <row r="43756" spans="4:5" x14ac:dyDescent="0.2">
      <c r="D43756" s="1"/>
      <c r="E43756" s="41"/>
    </row>
    <row r="43757" spans="4:5" x14ac:dyDescent="0.2">
      <c r="D43757" s="1"/>
      <c r="E43757" s="41"/>
    </row>
    <row r="43758" spans="4:5" x14ac:dyDescent="0.2">
      <c r="D43758" s="1"/>
      <c r="E43758" s="41"/>
    </row>
    <row r="43759" spans="4:5" x14ac:dyDescent="0.2">
      <c r="D43759" s="1"/>
      <c r="E43759" s="41"/>
    </row>
    <row r="43760" spans="4:5" x14ac:dyDescent="0.2">
      <c r="D43760" s="1"/>
      <c r="E43760" s="41"/>
    </row>
    <row r="43761" spans="4:5" x14ac:dyDescent="0.2">
      <c r="D43761" s="1"/>
      <c r="E43761" s="41"/>
    </row>
    <row r="43762" spans="4:5" x14ac:dyDescent="0.2">
      <c r="D43762" s="1"/>
      <c r="E43762" s="41"/>
    </row>
    <row r="43763" spans="4:5" x14ac:dyDescent="0.2">
      <c r="D43763" s="1"/>
      <c r="E43763" s="41"/>
    </row>
    <row r="43764" spans="4:5" x14ac:dyDescent="0.2">
      <c r="D43764" s="1"/>
      <c r="E43764" s="41"/>
    </row>
    <row r="43765" spans="4:5" x14ac:dyDescent="0.2">
      <c r="D43765" s="1"/>
      <c r="E43765" s="41"/>
    </row>
    <row r="43766" spans="4:5" x14ac:dyDescent="0.2">
      <c r="D43766" s="1"/>
      <c r="E43766" s="41"/>
    </row>
    <row r="43767" spans="4:5" x14ac:dyDescent="0.2">
      <c r="D43767" s="1"/>
      <c r="E43767" s="41"/>
    </row>
    <row r="43768" spans="4:5" x14ac:dyDescent="0.2">
      <c r="D43768" s="1"/>
      <c r="E43768" s="41"/>
    </row>
    <row r="43769" spans="4:5" x14ac:dyDescent="0.2">
      <c r="D43769" s="1"/>
      <c r="E43769" s="41"/>
    </row>
    <row r="43770" spans="4:5" x14ac:dyDescent="0.2">
      <c r="D43770" s="1"/>
      <c r="E43770" s="41"/>
    </row>
    <row r="43771" spans="4:5" x14ac:dyDescent="0.2">
      <c r="D43771" s="1"/>
      <c r="E43771" s="41"/>
    </row>
    <row r="43772" spans="4:5" x14ac:dyDescent="0.2">
      <c r="D43772" s="1"/>
      <c r="E43772" s="41"/>
    </row>
    <row r="43773" spans="4:5" x14ac:dyDescent="0.2">
      <c r="D43773" s="1"/>
      <c r="E43773" s="41"/>
    </row>
    <row r="43774" spans="4:5" x14ac:dyDescent="0.2">
      <c r="D43774" s="1"/>
      <c r="E43774" s="41"/>
    </row>
    <row r="43775" spans="4:5" x14ac:dyDescent="0.2">
      <c r="D43775" s="1"/>
      <c r="E43775" s="41"/>
    </row>
    <row r="43776" spans="4:5" x14ac:dyDescent="0.2">
      <c r="D43776" s="1"/>
      <c r="E43776" s="41"/>
    </row>
    <row r="43777" spans="4:5" x14ac:dyDescent="0.2">
      <c r="D43777" s="1"/>
      <c r="E43777" s="41"/>
    </row>
    <row r="43778" spans="4:5" x14ac:dyDescent="0.2">
      <c r="D43778" s="1"/>
      <c r="E43778" s="41"/>
    </row>
    <row r="43779" spans="4:5" x14ac:dyDescent="0.2">
      <c r="D43779" s="1"/>
      <c r="E43779" s="41"/>
    </row>
    <row r="43780" spans="4:5" x14ac:dyDescent="0.2">
      <c r="D43780" s="1"/>
      <c r="E43780" s="41"/>
    </row>
    <row r="43781" spans="4:5" x14ac:dyDescent="0.2">
      <c r="D43781" s="1"/>
      <c r="E43781" s="41"/>
    </row>
    <row r="43782" spans="4:5" x14ac:dyDescent="0.2">
      <c r="D43782" s="1"/>
      <c r="E43782" s="41"/>
    </row>
    <row r="43783" spans="4:5" x14ac:dyDescent="0.2">
      <c r="D43783" s="1"/>
      <c r="E43783" s="41"/>
    </row>
    <row r="43784" spans="4:5" x14ac:dyDescent="0.2">
      <c r="D43784" s="1"/>
      <c r="E43784" s="41"/>
    </row>
    <row r="43785" spans="4:5" x14ac:dyDescent="0.2">
      <c r="D43785" s="1"/>
      <c r="E43785" s="41"/>
    </row>
    <row r="43786" spans="4:5" x14ac:dyDescent="0.2">
      <c r="D43786" s="1"/>
      <c r="E43786" s="41"/>
    </row>
    <row r="43787" spans="4:5" x14ac:dyDescent="0.2">
      <c r="D43787" s="1"/>
      <c r="E43787" s="41"/>
    </row>
    <row r="43788" spans="4:5" x14ac:dyDescent="0.2">
      <c r="D43788" s="1"/>
      <c r="E43788" s="41"/>
    </row>
    <row r="43789" spans="4:5" x14ac:dyDescent="0.2">
      <c r="D43789" s="1"/>
      <c r="E43789" s="41"/>
    </row>
    <row r="43790" spans="4:5" x14ac:dyDescent="0.2">
      <c r="D43790" s="1"/>
      <c r="E43790" s="41"/>
    </row>
    <row r="43791" spans="4:5" x14ac:dyDescent="0.2">
      <c r="D43791" s="1"/>
      <c r="E43791" s="41"/>
    </row>
    <row r="43792" spans="4:5" x14ac:dyDescent="0.2">
      <c r="D43792" s="1"/>
      <c r="E43792" s="41"/>
    </row>
    <row r="43793" spans="4:5" x14ac:dyDescent="0.2">
      <c r="D43793" s="1"/>
      <c r="E43793" s="41"/>
    </row>
    <row r="43794" spans="4:5" x14ac:dyDescent="0.2">
      <c r="D43794" s="1"/>
      <c r="E43794" s="41"/>
    </row>
    <row r="43795" spans="4:5" x14ac:dyDescent="0.2">
      <c r="D43795" s="1"/>
      <c r="E43795" s="41"/>
    </row>
    <row r="43796" spans="4:5" x14ac:dyDescent="0.2">
      <c r="D43796" s="1"/>
      <c r="E43796" s="41"/>
    </row>
    <row r="43797" spans="4:5" x14ac:dyDescent="0.2">
      <c r="D43797" s="1"/>
      <c r="E43797" s="41"/>
    </row>
    <row r="43798" spans="4:5" x14ac:dyDescent="0.2">
      <c r="D43798" s="1"/>
      <c r="E43798" s="41"/>
    </row>
    <row r="43799" spans="4:5" x14ac:dyDescent="0.2">
      <c r="D43799" s="1"/>
      <c r="E43799" s="41"/>
    </row>
    <row r="43800" spans="4:5" x14ac:dyDescent="0.2">
      <c r="D43800" s="1"/>
      <c r="E43800" s="41"/>
    </row>
    <row r="43801" spans="4:5" x14ac:dyDescent="0.2">
      <c r="D43801" s="1"/>
      <c r="E43801" s="41"/>
    </row>
    <row r="43802" spans="4:5" x14ac:dyDescent="0.2">
      <c r="D43802" s="1"/>
      <c r="E43802" s="41"/>
    </row>
    <row r="43803" spans="4:5" x14ac:dyDescent="0.2">
      <c r="D43803" s="1"/>
      <c r="E43803" s="41"/>
    </row>
    <row r="43804" spans="4:5" x14ac:dyDescent="0.2">
      <c r="D43804" s="1"/>
      <c r="E43804" s="41"/>
    </row>
    <row r="43805" spans="4:5" x14ac:dyDescent="0.2">
      <c r="D43805" s="1"/>
      <c r="E43805" s="41"/>
    </row>
    <row r="43806" spans="4:5" x14ac:dyDescent="0.2">
      <c r="D43806" s="1"/>
      <c r="E43806" s="41"/>
    </row>
    <row r="43807" spans="4:5" x14ac:dyDescent="0.2">
      <c r="D43807" s="1"/>
      <c r="E43807" s="41"/>
    </row>
    <row r="43808" spans="4:5" x14ac:dyDescent="0.2">
      <c r="D43808" s="1"/>
      <c r="E43808" s="41"/>
    </row>
    <row r="43809" spans="4:5" x14ac:dyDescent="0.2">
      <c r="D43809" s="1"/>
      <c r="E43809" s="41"/>
    </row>
    <row r="43810" spans="4:5" x14ac:dyDescent="0.2">
      <c r="D43810" s="1"/>
      <c r="E43810" s="41"/>
    </row>
    <row r="43811" spans="4:5" x14ac:dyDescent="0.2">
      <c r="D43811" s="1"/>
      <c r="E43811" s="41"/>
    </row>
    <row r="43812" spans="4:5" x14ac:dyDescent="0.2">
      <c r="D43812" s="1"/>
      <c r="E43812" s="41"/>
    </row>
    <row r="43813" spans="4:5" x14ac:dyDescent="0.2">
      <c r="D43813" s="1"/>
      <c r="E43813" s="41"/>
    </row>
    <row r="43814" spans="4:5" x14ac:dyDescent="0.2">
      <c r="D43814" s="1"/>
      <c r="E43814" s="41"/>
    </row>
    <row r="43815" spans="4:5" x14ac:dyDescent="0.2">
      <c r="D43815" s="1"/>
      <c r="E43815" s="41"/>
    </row>
    <row r="43816" spans="4:5" x14ac:dyDescent="0.2">
      <c r="D43816" s="1"/>
      <c r="E43816" s="41"/>
    </row>
    <row r="43817" spans="4:5" x14ac:dyDescent="0.2">
      <c r="D43817" s="1"/>
      <c r="E43817" s="41"/>
    </row>
    <row r="43818" spans="4:5" x14ac:dyDescent="0.2">
      <c r="D43818" s="1"/>
      <c r="E43818" s="41"/>
    </row>
    <row r="43819" spans="4:5" x14ac:dyDescent="0.2">
      <c r="D43819" s="1"/>
      <c r="E43819" s="41"/>
    </row>
    <row r="43820" spans="4:5" x14ac:dyDescent="0.2">
      <c r="D43820" s="1"/>
      <c r="E43820" s="41"/>
    </row>
    <row r="43821" spans="4:5" x14ac:dyDescent="0.2">
      <c r="D43821" s="1"/>
      <c r="E43821" s="41"/>
    </row>
    <row r="43822" spans="4:5" x14ac:dyDescent="0.2">
      <c r="D43822" s="1"/>
      <c r="E43822" s="41"/>
    </row>
    <row r="43823" spans="4:5" x14ac:dyDescent="0.2">
      <c r="D43823" s="1"/>
      <c r="E43823" s="41"/>
    </row>
    <row r="43824" spans="4:5" x14ac:dyDescent="0.2">
      <c r="D43824" s="1"/>
      <c r="E43824" s="41"/>
    </row>
    <row r="43825" spans="4:5" x14ac:dyDescent="0.2">
      <c r="D43825" s="1"/>
      <c r="E43825" s="41"/>
    </row>
    <row r="43826" spans="4:5" x14ac:dyDescent="0.2">
      <c r="D43826" s="1"/>
      <c r="E43826" s="41"/>
    </row>
    <row r="43827" spans="4:5" x14ac:dyDescent="0.2">
      <c r="D43827" s="1"/>
      <c r="E43827" s="41"/>
    </row>
    <row r="43828" spans="4:5" x14ac:dyDescent="0.2">
      <c r="D43828" s="1"/>
      <c r="E43828" s="41"/>
    </row>
    <row r="43829" spans="4:5" x14ac:dyDescent="0.2">
      <c r="D43829" s="1"/>
      <c r="E43829" s="41"/>
    </row>
    <row r="43830" spans="4:5" x14ac:dyDescent="0.2">
      <c r="D43830" s="1"/>
      <c r="E43830" s="41"/>
    </row>
    <row r="43831" spans="4:5" x14ac:dyDescent="0.2">
      <c r="D43831" s="1"/>
      <c r="E43831" s="41"/>
    </row>
    <row r="43832" spans="4:5" x14ac:dyDescent="0.2">
      <c r="D43832" s="1"/>
      <c r="E43832" s="41"/>
    </row>
    <row r="43833" spans="4:5" x14ac:dyDescent="0.2">
      <c r="D43833" s="1"/>
      <c r="E43833" s="41"/>
    </row>
    <row r="43834" spans="4:5" x14ac:dyDescent="0.2">
      <c r="D43834" s="1"/>
      <c r="E43834" s="41"/>
    </row>
    <row r="43835" spans="4:5" x14ac:dyDescent="0.2">
      <c r="D43835" s="1"/>
      <c r="E43835" s="41"/>
    </row>
    <row r="43836" spans="4:5" x14ac:dyDescent="0.2">
      <c r="D43836" s="1"/>
      <c r="E43836" s="41"/>
    </row>
    <row r="43837" spans="4:5" x14ac:dyDescent="0.2">
      <c r="D43837" s="1"/>
      <c r="E43837" s="41"/>
    </row>
    <row r="43838" spans="4:5" x14ac:dyDescent="0.2">
      <c r="D43838" s="1"/>
      <c r="E43838" s="41"/>
    </row>
    <row r="43839" spans="4:5" x14ac:dyDescent="0.2">
      <c r="D43839" s="1"/>
      <c r="E43839" s="41"/>
    </row>
    <row r="43840" spans="4:5" x14ac:dyDescent="0.2">
      <c r="D43840" s="1"/>
      <c r="E43840" s="41"/>
    </row>
    <row r="43841" spans="4:5" x14ac:dyDescent="0.2">
      <c r="D43841" s="1"/>
      <c r="E43841" s="41"/>
    </row>
    <row r="43842" spans="4:5" x14ac:dyDescent="0.2">
      <c r="D43842" s="1"/>
      <c r="E43842" s="41"/>
    </row>
    <row r="43843" spans="4:5" x14ac:dyDescent="0.2">
      <c r="D43843" s="1"/>
      <c r="E43843" s="41"/>
    </row>
    <row r="43844" spans="4:5" x14ac:dyDescent="0.2">
      <c r="D43844" s="1"/>
      <c r="E43844" s="41"/>
    </row>
    <row r="43845" spans="4:5" x14ac:dyDescent="0.2">
      <c r="D43845" s="1"/>
      <c r="E43845" s="41"/>
    </row>
    <row r="43846" spans="4:5" x14ac:dyDescent="0.2">
      <c r="D43846" s="1"/>
      <c r="E43846" s="41"/>
    </row>
    <row r="43847" spans="4:5" x14ac:dyDescent="0.2">
      <c r="D43847" s="1"/>
      <c r="E43847" s="41"/>
    </row>
    <row r="43848" spans="4:5" x14ac:dyDescent="0.2">
      <c r="D43848" s="1"/>
      <c r="E43848" s="41"/>
    </row>
    <row r="43849" spans="4:5" x14ac:dyDescent="0.2">
      <c r="D43849" s="1"/>
      <c r="E43849" s="41"/>
    </row>
    <row r="43850" spans="4:5" x14ac:dyDescent="0.2">
      <c r="D43850" s="1"/>
      <c r="E43850" s="41"/>
    </row>
    <row r="43851" spans="4:5" x14ac:dyDescent="0.2">
      <c r="D43851" s="1"/>
      <c r="E43851" s="41"/>
    </row>
    <row r="43852" spans="4:5" x14ac:dyDescent="0.2">
      <c r="D43852" s="1"/>
      <c r="E43852" s="41"/>
    </row>
    <row r="43853" spans="4:5" x14ac:dyDescent="0.2">
      <c r="D43853" s="1"/>
      <c r="E43853" s="41"/>
    </row>
    <row r="43854" spans="4:5" x14ac:dyDescent="0.2">
      <c r="D43854" s="1"/>
      <c r="E43854" s="41"/>
    </row>
    <row r="43855" spans="4:5" x14ac:dyDescent="0.2">
      <c r="D43855" s="1"/>
      <c r="E43855" s="41"/>
    </row>
    <row r="43856" spans="4:5" x14ac:dyDescent="0.2">
      <c r="D43856" s="1"/>
      <c r="E43856" s="41"/>
    </row>
    <row r="43857" spans="4:5" x14ac:dyDescent="0.2">
      <c r="D43857" s="1"/>
      <c r="E43857" s="41"/>
    </row>
    <row r="43858" spans="4:5" x14ac:dyDescent="0.2">
      <c r="D43858" s="1"/>
      <c r="E43858" s="41"/>
    </row>
    <row r="43859" spans="4:5" x14ac:dyDescent="0.2">
      <c r="D43859" s="1"/>
      <c r="E43859" s="41"/>
    </row>
    <row r="43860" spans="4:5" x14ac:dyDescent="0.2">
      <c r="D43860" s="1"/>
      <c r="E43860" s="41"/>
    </row>
    <row r="43861" spans="4:5" x14ac:dyDescent="0.2">
      <c r="D43861" s="1"/>
      <c r="E43861" s="41"/>
    </row>
    <row r="43862" spans="4:5" x14ac:dyDescent="0.2">
      <c r="D43862" s="1"/>
      <c r="E43862" s="41"/>
    </row>
    <row r="43863" spans="4:5" x14ac:dyDescent="0.2">
      <c r="D43863" s="1"/>
      <c r="E43863" s="41"/>
    </row>
    <row r="43864" spans="4:5" x14ac:dyDescent="0.2">
      <c r="D43864" s="1"/>
      <c r="E43864" s="41"/>
    </row>
    <row r="43865" spans="4:5" x14ac:dyDescent="0.2">
      <c r="D43865" s="1"/>
      <c r="E43865" s="41"/>
    </row>
    <row r="43866" spans="4:5" x14ac:dyDescent="0.2">
      <c r="D43866" s="1"/>
      <c r="E43866" s="41"/>
    </row>
    <row r="43867" spans="4:5" x14ac:dyDescent="0.2">
      <c r="D43867" s="1"/>
      <c r="E43867" s="41"/>
    </row>
    <row r="43868" spans="4:5" x14ac:dyDescent="0.2">
      <c r="D43868" s="1"/>
      <c r="E43868" s="41"/>
    </row>
    <row r="43869" spans="4:5" x14ac:dyDescent="0.2">
      <c r="D43869" s="1"/>
      <c r="E43869" s="41"/>
    </row>
    <row r="43870" spans="4:5" x14ac:dyDescent="0.2">
      <c r="D43870" s="1"/>
      <c r="E43870" s="41"/>
    </row>
    <row r="43871" spans="4:5" x14ac:dyDescent="0.2">
      <c r="D43871" s="1"/>
      <c r="E43871" s="41"/>
    </row>
    <row r="43872" spans="4:5" x14ac:dyDescent="0.2">
      <c r="D43872" s="1"/>
      <c r="E43872" s="41"/>
    </row>
    <row r="43873" spans="4:5" x14ac:dyDescent="0.2">
      <c r="D43873" s="1"/>
      <c r="E43873" s="41"/>
    </row>
    <row r="43874" spans="4:5" x14ac:dyDescent="0.2">
      <c r="D43874" s="1"/>
      <c r="E43874" s="41"/>
    </row>
    <row r="43875" spans="4:5" x14ac:dyDescent="0.2">
      <c r="D43875" s="1"/>
      <c r="E43875" s="41"/>
    </row>
    <row r="43876" spans="4:5" x14ac:dyDescent="0.2">
      <c r="D43876" s="1"/>
      <c r="E43876" s="41"/>
    </row>
    <row r="43877" spans="4:5" x14ac:dyDescent="0.2">
      <c r="D43877" s="1"/>
      <c r="E43877" s="41"/>
    </row>
    <row r="43878" spans="4:5" x14ac:dyDescent="0.2">
      <c r="D43878" s="1"/>
      <c r="E43878" s="41"/>
    </row>
    <row r="43879" spans="4:5" x14ac:dyDescent="0.2">
      <c r="D43879" s="1"/>
      <c r="E43879" s="41"/>
    </row>
    <row r="43880" spans="4:5" x14ac:dyDescent="0.2">
      <c r="D43880" s="1"/>
      <c r="E43880" s="41"/>
    </row>
    <row r="43881" spans="4:5" x14ac:dyDescent="0.2">
      <c r="D43881" s="1"/>
      <c r="E43881" s="41"/>
    </row>
    <row r="43882" spans="4:5" x14ac:dyDescent="0.2">
      <c r="D43882" s="1"/>
      <c r="E43882" s="41"/>
    </row>
    <row r="43883" spans="4:5" x14ac:dyDescent="0.2">
      <c r="D43883" s="1"/>
      <c r="E43883" s="41"/>
    </row>
    <row r="43884" spans="4:5" x14ac:dyDescent="0.2">
      <c r="D43884" s="1"/>
      <c r="E43884" s="41"/>
    </row>
    <row r="43885" spans="4:5" x14ac:dyDescent="0.2">
      <c r="D43885" s="1"/>
      <c r="E43885" s="41"/>
    </row>
    <row r="43886" spans="4:5" x14ac:dyDescent="0.2">
      <c r="D43886" s="1"/>
      <c r="E43886" s="41"/>
    </row>
    <row r="43887" spans="4:5" x14ac:dyDescent="0.2">
      <c r="D43887" s="1"/>
      <c r="E43887" s="41"/>
    </row>
    <row r="43888" spans="4:5" x14ac:dyDescent="0.2">
      <c r="D43888" s="1"/>
      <c r="E43888" s="41"/>
    </row>
    <row r="43889" spans="4:5" x14ac:dyDescent="0.2">
      <c r="D43889" s="1"/>
      <c r="E43889" s="41"/>
    </row>
    <row r="43890" spans="4:5" x14ac:dyDescent="0.2">
      <c r="D43890" s="1"/>
      <c r="E43890" s="41"/>
    </row>
    <row r="43891" spans="4:5" x14ac:dyDescent="0.2">
      <c r="D43891" s="1"/>
      <c r="E43891" s="41"/>
    </row>
    <row r="43892" spans="4:5" x14ac:dyDescent="0.2">
      <c r="D43892" s="1"/>
      <c r="E43892" s="41"/>
    </row>
    <row r="43893" spans="4:5" x14ac:dyDescent="0.2">
      <c r="D43893" s="1"/>
      <c r="E43893" s="41"/>
    </row>
    <row r="43894" spans="4:5" x14ac:dyDescent="0.2">
      <c r="D43894" s="1"/>
      <c r="E43894" s="41"/>
    </row>
    <row r="43895" spans="4:5" x14ac:dyDescent="0.2">
      <c r="D43895" s="1"/>
      <c r="E43895" s="41"/>
    </row>
    <row r="43896" spans="4:5" x14ac:dyDescent="0.2">
      <c r="D43896" s="1"/>
      <c r="E43896" s="41"/>
    </row>
    <row r="43897" spans="4:5" x14ac:dyDescent="0.2">
      <c r="D43897" s="1"/>
      <c r="E43897" s="41"/>
    </row>
    <row r="43898" spans="4:5" x14ac:dyDescent="0.2">
      <c r="D43898" s="1"/>
      <c r="E43898" s="41"/>
    </row>
    <row r="43899" spans="4:5" x14ac:dyDescent="0.2">
      <c r="D43899" s="1"/>
      <c r="E43899" s="41"/>
    </row>
    <row r="43900" spans="4:5" x14ac:dyDescent="0.2">
      <c r="D43900" s="1"/>
      <c r="E43900" s="41"/>
    </row>
    <row r="43901" spans="4:5" x14ac:dyDescent="0.2">
      <c r="D43901" s="1"/>
      <c r="E43901" s="41"/>
    </row>
    <row r="43902" spans="4:5" x14ac:dyDescent="0.2">
      <c r="D43902" s="1"/>
      <c r="E43902" s="41"/>
    </row>
    <row r="43903" spans="4:5" x14ac:dyDescent="0.2">
      <c r="D43903" s="1"/>
      <c r="E43903" s="41"/>
    </row>
    <row r="43904" spans="4:5" x14ac:dyDescent="0.2">
      <c r="D43904" s="1"/>
      <c r="E43904" s="41"/>
    </row>
    <row r="43905" spans="4:5" x14ac:dyDescent="0.2">
      <c r="D43905" s="1"/>
      <c r="E43905" s="41"/>
    </row>
    <row r="43906" spans="4:5" x14ac:dyDescent="0.2">
      <c r="D43906" s="1"/>
      <c r="E43906" s="41"/>
    </row>
    <row r="43907" spans="4:5" x14ac:dyDescent="0.2">
      <c r="D43907" s="1"/>
      <c r="E43907" s="41"/>
    </row>
    <row r="43908" spans="4:5" x14ac:dyDescent="0.2">
      <c r="D43908" s="1"/>
      <c r="E43908" s="41"/>
    </row>
    <row r="43909" spans="4:5" x14ac:dyDescent="0.2">
      <c r="D43909" s="1"/>
      <c r="E43909" s="41"/>
    </row>
    <row r="43910" spans="4:5" x14ac:dyDescent="0.2">
      <c r="D43910" s="1"/>
      <c r="E43910" s="41"/>
    </row>
    <row r="43911" spans="4:5" x14ac:dyDescent="0.2">
      <c r="D43911" s="1"/>
      <c r="E43911" s="41"/>
    </row>
    <row r="43912" spans="4:5" x14ac:dyDescent="0.2">
      <c r="D43912" s="1"/>
      <c r="E43912" s="41"/>
    </row>
    <row r="43913" spans="4:5" x14ac:dyDescent="0.2">
      <c r="D43913" s="1"/>
      <c r="E43913" s="41"/>
    </row>
    <row r="43914" spans="4:5" x14ac:dyDescent="0.2">
      <c r="D43914" s="1"/>
      <c r="E43914" s="41"/>
    </row>
    <row r="43915" spans="4:5" x14ac:dyDescent="0.2">
      <c r="D43915" s="1"/>
      <c r="E43915" s="41"/>
    </row>
    <row r="43916" spans="4:5" x14ac:dyDescent="0.2">
      <c r="D43916" s="1"/>
      <c r="E43916" s="41"/>
    </row>
    <row r="43917" spans="4:5" x14ac:dyDescent="0.2">
      <c r="D43917" s="1"/>
      <c r="E43917" s="41"/>
    </row>
    <row r="43918" spans="4:5" x14ac:dyDescent="0.2">
      <c r="D43918" s="1"/>
      <c r="E43918" s="41"/>
    </row>
    <row r="43919" spans="4:5" x14ac:dyDescent="0.2">
      <c r="D43919" s="1"/>
      <c r="E43919" s="41"/>
    </row>
    <row r="43920" spans="4:5" x14ac:dyDescent="0.2">
      <c r="D43920" s="1"/>
      <c r="E43920" s="41"/>
    </row>
    <row r="43921" spans="4:5" x14ac:dyDescent="0.2">
      <c r="D43921" s="1"/>
      <c r="E43921" s="41"/>
    </row>
    <row r="43922" spans="4:5" x14ac:dyDescent="0.2">
      <c r="D43922" s="1"/>
      <c r="E43922" s="41"/>
    </row>
    <row r="43923" spans="4:5" x14ac:dyDescent="0.2">
      <c r="D43923" s="1"/>
      <c r="E43923" s="41"/>
    </row>
    <row r="43924" spans="4:5" x14ac:dyDescent="0.2">
      <c r="D43924" s="1"/>
      <c r="E43924" s="41"/>
    </row>
    <row r="43925" spans="4:5" x14ac:dyDescent="0.2">
      <c r="D43925" s="1"/>
      <c r="E43925" s="41"/>
    </row>
    <row r="43926" spans="4:5" x14ac:dyDescent="0.2">
      <c r="D43926" s="1"/>
      <c r="E43926" s="41"/>
    </row>
    <row r="43927" spans="4:5" x14ac:dyDescent="0.2">
      <c r="D43927" s="1"/>
      <c r="E43927" s="41"/>
    </row>
    <row r="43928" spans="4:5" x14ac:dyDescent="0.2">
      <c r="D43928" s="1"/>
      <c r="E43928" s="41"/>
    </row>
    <row r="43929" spans="4:5" x14ac:dyDescent="0.2">
      <c r="D43929" s="1"/>
      <c r="E43929" s="41"/>
    </row>
    <row r="43930" spans="4:5" x14ac:dyDescent="0.2">
      <c r="D43930" s="1"/>
      <c r="E43930" s="41"/>
    </row>
    <row r="43931" spans="4:5" x14ac:dyDescent="0.2">
      <c r="D43931" s="1"/>
      <c r="E43931" s="41"/>
    </row>
    <row r="43932" spans="4:5" x14ac:dyDescent="0.2">
      <c r="D43932" s="1"/>
      <c r="E43932" s="41"/>
    </row>
    <row r="43933" spans="4:5" x14ac:dyDescent="0.2">
      <c r="D43933" s="1"/>
      <c r="E43933" s="41"/>
    </row>
    <row r="43934" spans="4:5" x14ac:dyDescent="0.2">
      <c r="D43934" s="1"/>
      <c r="E43934" s="41"/>
    </row>
    <row r="43935" spans="4:5" x14ac:dyDescent="0.2">
      <c r="D43935" s="1"/>
      <c r="E43935" s="41"/>
    </row>
    <row r="43936" spans="4:5" x14ac:dyDescent="0.2">
      <c r="D43936" s="1"/>
      <c r="E43936" s="41"/>
    </row>
    <row r="43937" spans="4:5" x14ac:dyDescent="0.2">
      <c r="D43937" s="1"/>
      <c r="E43937" s="41"/>
    </row>
    <row r="43938" spans="4:5" x14ac:dyDescent="0.2">
      <c r="D43938" s="1"/>
      <c r="E43938" s="41"/>
    </row>
    <row r="43939" spans="4:5" x14ac:dyDescent="0.2">
      <c r="D43939" s="1"/>
      <c r="E43939" s="41"/>
    </row>
    <row r="43940" spans="4:5" x14ac:dyDescent="0.2">
      <c r="D43940" s="1"/>
      <c r="E43940" s="41"/>
    </row>
    <row r="43941" spans="4:5" x14ac:dyDescent="0.2">
      <c r="D43941" s="1"/>
      <c r="E43941" s="41"/>
    </row>
    <row r="43942" spans="4:5" x14ac:dyDescent="0.2">
      <c r="D43942" s="1"/>
      <c r="E43942" s="41"/>
    </row>
    <row r="43943" spans="4:5" x14ac:dyDescent="0.2">
      <c r="D43943" s="1"/>
      <c r="E43943" s="41"/>
    </row>
    <row r="43944" spans="4:5" x14ac:dyDescent="0.2">
      <c r="D43944" s="1"/>
      <c r="E43944" s="41"/>
    </row>
    <row r="43945" spans="4:5" x14ac:dyDescent="0.2">
      <c r="D43945" s="1"/>
      <c r="E43945" s="41"/>
    </row>
    <row r="43946" spans="4:5" x14ac:dyDescent="0.2">
      <c r="D43946" s="1"/>
      <c r="E43946" s="41"/>
    </row>
    <row r="43947" spans="4:5" x14ac:dyDescent="0.2">
      <c r="D43947" s="1"/>
      <c r="E43947" s="41"/>
    </row>
    <row r="43948" spans="4:5" x14ac:dyDescent="0.2">
      <c r="D43948" s="1"/>
      <c r="E43948" s="41"/>
    </row>
    <row r="43949" spans="4:5" x14ac:dyDescent="0.2">
      <c r="D43949" s="1"/>
      <c r="E43949" s="41"/>
    </row>
    <row r="43950" spans="4:5" x14ac:dyDescent="0.2">
      <c r="D43950" s="1"/>
      <c r="E43950" s="41"/>
    </row>
    <row r="43951" spans="4:5" x14ac:dyDescent="0.2">
      <c r="D43951" s="1"/>
      <c r="E43951" s="41"/>
    </row>
    <row r="43952" spans="4:5" x14ac:dyDescent="0.2">
      <c r="D43952" s="1"/>
      <c r="E43952" s="41"/>
    </row>
    <row r="43953" spans="4:5" x14ac:dyDescent="0.2">
      <c r="D43953" s="1"/>
      <c r="E43953" s="41"/>
    </row>
    <row r="43954" spans="4:5" x14ac:dyDescent="0.2">
      <c r="D43954" s="1"/>
      <c r="E43954" s="41"/>
    </row>
    <row r="43955" spans="4:5" x14ac:dyDescent="0.2">
      <c r="D43955" s="1"/>
      <c r="E43955" s="41"/>
    </row>
    <row r="43956" spans="4:5" x14ac:dyDescent="0.2">
      <c r="D43956" s="1"/>
      <c r="E43956" s="41"/>
    </row>
    <row r="43957" spans="4:5" x14ac:dyDescent="0.2">
      <c r="D43957" s="1"/>
      <c r="E43957" s="41"/>
    </row>
    <row r="43958" spans="4:5" x14ac:dyDescent="0.2">
      <c r="D43958" s="1"/>
      <c r="E43958" s="41"/>
    </row>
    <row r="43959" spans="4:5" x14ac:dyDescent="0.2">
      <c r="D43959" s="1"/>
      <c r="E43959" s="41"/>
    </row>
    <row r="43960" spans="4:5" x14ac:dyDescent="0.2">
      <c r="D43960" s="1"/>
      <c r="E43960" s="41"/>
    </row>
    <row r="43961" spans="4:5" x14ac:dyDescent="0.2">
      <c r="D43961" s="1"/>
      <c r="E43961" s="41"/>
    </row>
    <row r="43962" spans="4:5" x14ac:dyDescent="0.2">
      <c r="D43962" s="1"/>
      <c r="E43962" s="41"/>
    </row>
    <row r="43963" spans="4:5" x14ac:dyDescent="0.2">
      <c r="D43963" s="1"/>
      <c r="E43963" s="41"/>
    </row>
    <row r="43964" spans="4:5" x14ac:dyDescent="0.2">
      <c r="D43964" s="1"/>
      <c r="E43964" s="41"/>
    </row>
    <row r="43965" spans="4:5" x14ac:dyDescent="0.2">
      <c r="D43965" s="1"/>
      <c r="E43965" s="41"/>
    </row>
    <row r="43966" spans="4:5" x14ac:dyDescent="0.2">
      <c r="D43966" s="1"/>
      <c r="E43966" s="41"/>
    </row>
    <row r="43967" spans="4:5" x14ac:dyDescent="0.2">
      <c r="D43967" s="1"/>
      <c r="E43967" s="41"/>
    </row>
    <row r="43968" spans="4:5" x14ac:dyDescent="0.2">
      <c r="D43968" s="1"/>
      <c r="E43968" s="41"/>
    </row>
    <row r="43969" spans="4:5" x14ac:dyDescent="0.2">
      <c r="D43969" s="1"/>
      <c r="E43969" s="41"/>
    </row>
    <row r="43970" spans="4:5" x14ac:dyDescent="0.2">
      <c r="D43970" s="1"/>
      <c r="E43970" s="41"/>
    </row>
    <row r="43971" spans="4:5" x14ac:dyDescent="0.2">
      <c r="D43971" s="1"/>
      <c r="E43971" s="41"/>
    </row>
    <row r="43972" spans="4:5" x14ac:dyDescent="0.2">
      <c r="D43972" s="1"/>
      <c r="E43972" s="41"/>
    </row>
    <row r="43973" spans="4:5" x14ac:dyDescent="0.2">
      <c r="D43973" s="1"/>
      <c r="E43973" s="41"/>
    </row>
    <row r="43974" spans="4:5" x14ac:dyDescent="0.2">
      <c r="D43974" s="1"/>
      <c r="E43974" s="41"/>
    </row>
    <row r="43975" spans="4:5" x14ac:dyDescent="0.2">
      <c r="D43975" s="1"/>
      <c r="E43975" s="41"/>
    </row>
    <row r="43976" spans="4:5" x14ac:dyDescent="0.2">
      <c r="D43976" s="1"/>
      <c r="E43976" s="41"/>
    </row>
    <row r="43977" spans="4:5" x14ac:dyDescent="0.2">
      <c r="D43977" s="1"/>
      <c r="E43977" s="41"/>
    </row>
    <row r="43978" spans="4:5" x14ac:dyDescent="0.2">
      <c r="D43978" s="1"/>
      <c r="E43978" s="41"/>
    </row>
    <row r="43979" spans="4:5" x14ac:dyDescent="0.2">
      <c r="D43979" s="1"/>
      <c r="E43979" s="41"/>
    </row>
    <row r="43980" spans="4:5" x14ac:dyDescent="0.2">
      <c r="D43980" s="1"/>
      <c r="E43980" s="41"/>
    </row>
    <row r="43981" spans="4:5" x14ac:dyDescent="0.2">
      <c r="D43981" s="1"/>
      <c r="E43981" s="41"/>
    </row>
    <row r="43982" spans="4:5" x14ac:dyDescent="0.2">
      <c r="D43982" s="1"/>
      <c r="E43982" s="41"/>
    </row>
    <row r="43983" spans="4:5" x14ac:dyDescent="0.2">
      <c r="D43983" s="1"/>
      <c r="E43983" s="41"/>
    </row>
    <row r="43984" spans="4:5" x14ac:dyDescent="0.2">
      <c r="D43984" s="1"/>
      <c r="E43984" s="41"/>
    </row>
    <row r="43985" spans="4:5" x14ac:dyDescent="0.2">
      <c r="D43985" s="1"/>
      <c r="E43985" s="41"/>
    </row>
    <row r="43986" spans="4:5" x14ac:dyDescent="0.2">
      <c r="D43986" s="1"/>
      <c r="E43986" s="41"/>
    </row>
    <row r="43987" spans="4:5" x14ac:dyDescent="0.2">
      <c r="D43987" s="1"/>
      <c r="E43987" s="41"/>
    </row>
    <row r="43988" spans="4:5" x14ac:dyDescent="0.2">
      <c r="D43988" s="1"/>
      <c r="E43988" s="41"/>
    </row>
    <row r="43989" spans="4:5" x14ac:dyDescent="0.2">
      <c r="D43989" s="1"/>
      <c r="E43989" s="41"/>
    </row>
    <row r="43990" spans="4:5" x14ac:dyDescent="0.2">
      <c r="D43990" s="1"/>
      <c r="E43990" s="41"/>
    </row>
    <row r="43991" spans="4:5" x14ac:dyDescent="0.2">
      <c r="D43991" s="1"/>
      <c r="E43991" s="41"/>
    </row>
    <row r="43992" spans="4:5" x14ac:dyDescent="0.2">
      <c r="D43992" s="1"/>
      <c r="E43992" s="41"/>
    </row>
    <row r="43993" spans="4:5" x14ac:dyDescent="0.2">
      <c r="D43993" s="1"/>
      <c r="E43993" s="41"/>
    </row>
    <row r="43994" spans="4:5" x14ac:dyDescent="0.2">
      <c r="D43994" s="1"/>
      <c r="E43994" s="41"/>
    </row>
    <row r="43995" spans="4:5" x14ac:dyDescent="0.2">
      <c r="D43995" s="1"/>
      <c r="E43995" s="41"/>
    </row>
    <row r="43996" spans="4:5" x14ac:dyDescent="0.2">
      <c r="D43996" s="1"/>
      <c r="E43996" s="41"/>
    </row>
    <row r="43997" spans="4:5" x14ac:dyDescent="0.2">
      <c r="D43997" s="1"/>
      <c r="E43997" s="41"/>
    </row>
    <row r="43998" spans="4:5" x14ac:dyDescent="0.2">
      <c r="D43998" s="1"/>
      <c r="E43998" s="41"/>
    </row>
    <row r="43999" spans="4:5" x14ac:dyDescent="0.2">
      <c r="D43999" s="1"/>
      <c r="E43999" s="41"/>
    </row>
    <row r="44000" spans="4:5" x14ac:dyDescent="0.2">
      <c r="D44000" s="1"/>
      <c r="E44000" s="41"/>
    </row>
    <row r="44001" spans="4:5" x14ac:dyDescent="0.2">
      <c r="D44001" s="1"/>
      <c r="E44001" s="41"/>
    </row>
    <row r="44002" spans="4:5" x14ac:dyDescent="0.2">
      <c r="D44002" s="1"/>
      <c r="E44002" s="41"/>
    </row>
    <row r="44003" spans="4:5" x14ac:dyDescent="0.2">
      <c r="D44003" s="1"/>
      <c r="E44003" s="41"/>
    </row>
    <row r="44004" spans="4:5" x14ac:dyDescent="0.2">
      <c r="D44004" s="1"/>
      <c r="E44004" s="41"/>
    </row>
    <row r="44005" spans="4:5" x14ac:dyDescent="0.2">
      <c r="D44005" s="1"/>
      <c r="E44005" s="41"/>
    </row>
    <row r="44006" spans="4:5" x14ac:dyDescent="0.2">
      <c r="D44006" s="1"/>
      <c r="E44006" s="41"/>
    </row>
    <row r="44007" spans="4:5" x14ac:dyDescent="0.2">
      <c r="D44007" s="1"/>
      <c r="E44007" s="41"/>
    </row>
    <row r="44008" spans="4:5" x14ac:dyDescent="0.2">
      <c r="D44008" s="1"/>
      <c r="E44008" s="41"/>
    </row>
    <row r="44009" spans="4:5" x14ac:dyDescent="0.2">
      <c r="D44009" s="1"/>
      <c r="E44009" s="41"/>
    </row>
    <row r="44010" spans="4:5" x14ac:dyDescent="0.2">
      <c r="D44010" s="1"/>
      <c r="E44010" s="41"/>
    </row>
    <row r="44011" spans="4:5" x14ac:dyDescent="0.2">
      <c r="D44011" s="1"/>
      <c r="E44011" s="41"/>
    </row>
    <row r="44012" spans="4:5" x14ac:dyDescent="0.2">
      <c r="D44012" s="1"/>
      <c r="E44012" s="41"/>
    </row>
    <row r="44013" spans="4:5" x14ac:dyDescent="0.2">
      <c r="D44013" s="1"/>
      <c r="E44013" s="41"/>
    </row>
    <row r="44014" spans="4:5" x14ac:dyDescent="0.2">
      <c r="D44014" s="1"/>
      <c r="E44014" s="41"/>
    </row>
    <row r="44015" spans="4:5" x14ac:dyDescent="0.2">
      <c r="D44015" s="1"/>
      <c r="E44015" s="41"/>
    </row>
    <row r="44016" spans="4:5" x14ac:dyDescent="0.2">
      <c r="D44016" s="1"/>
      <c r="E44016" s="41"/>
    </row>
    <row r="44017" spans="4:5" x14ac:dyDescent="0.2">
      <c r="D44017" s="1"/>
      <c r="E44017" s="41"/>
    </row>
    <row r="44018" spans="4:5" x14ac:dyDescent="0.2">
      <c r="D44018" s="1"/>
      <c r="E44018" s="41"/>
    </row>
    <row r="44019" spans="4:5" x14ac:dyDescent="0.2">
      <c r="D44019" s="1"/>
      <c r="E44019" s="41"/>
    </row>
    <row r="44020" spans="4:5" x14ac:dyDescent="0.2">
      <c r="D44020" s="1"/>
      <c r="E44020" s="41"/>
    </row>
    <row r="44021" spans="4:5" x14ac:dyDescent="0.2">
      <c r="D44021" s="1"/>
      <c r="E44021" s="41"/>
    </row>
    <row r="44022" spans="4:5" x14ac:dyDescent="0.2">
      <c r="D44022" s="1"/>
      <c r="E44022" s="41"/>
    </row>
    <row r="44023" spans="4:5" x14ac:dyDescent="0.2">
      <c r="D44023" s="1"/>
      <c r="E44023" s="41"/>
    </row>
    <row r="44024" spans="4:5" x14ac:dyDescent="0.2">
      <c r="D44024" s="1"/>
      <c r="E44024" s="41"/>
    </row>
    <row r="44025" spans="4:5" x14ac:dyDescent="0.2">
      <c r="D44025" s="1"/>
      <c r="E44025" s="41"/>
    </row>
    <row r="44026" spans="4:5" x14ac:dyDescent="0.2">
      <c r="D44026" s="1"/>
      <c r="E44026" s="41"/>
    </row>
    <row r="44027" spans="4:5" x14ac:dyDescent="0.2">
      <c r="D44027" s="1"/>
      <c r="E44027" s="41"/>
    </row>
    <row r="44028" spans="4:5" x14ac:dyDescent="0.2">
      <c r="D44028" s="1"/>
      <c r="E44028" s="41"/>
    </row>
    <row r="44029" spans="4:5" x14ac:dyDescent="0.2">
      <c r="D44029" s="1"/>
      <c r="E44029" s="41"/>
    </row>
    <row r="44030" spans="4:5" x14ac:dyDescent="0.2">
      <c r="D44030" s="1"/>
      <c r="E44030" s="41"/>
    </row>
    <row r="44031" spans="4:5" x14ac:dyDescent="0.2">
      <c r="D44031" s="1"/>
      <c r="E44031" s="41"/>
    </row>
    <row r="44032" spans="4:5" x14ac:dyDescent="0.2">
      <c r="D44032" s="1"/>
      <c r="E44032" s="41"/>
    </row>
    <row r="44033" spans="4:5" x14ac:dyDescent="0.2">
      <c r="D44033" s="1"/>
      <c r="E44033" s="41"/>
    </row>
    <row r="44034" spans="4:5" x14ac:dyDescent="0.2">
      <c r="D44034" s="1"/>
      <c r="E44034" s="41"/>
    </row>
    <row r="44035" spans="4:5" x14ac:dyDescent="0.2">
      <c r="D44035" s="1"/>
      <c r="E44035" s="41"/>
    </row>
    <row r="44036" spans="4:5" x14ac:dyDescent="0.2">
      <c r="D44036" s="1"/>
      <c r="E44036" s="41"/>
    </row>
    <row r="44037" spans="4:5" x14ac:dyDescent="0.2">
      <c r="D44037" s="1"/>
      <c r="E44037" s="41"/>
    </row>
    <row r="44038" spans="4:5" x14ac:dyDescent="0.2">
      <c r="D44038" s="1"/>
      <c r="E44038" s="41"/>
    </row>
    <row r="44039" spans="4:5" x14ac:dyDescent="0.2">
      <c r="D44039" s="1"/>
      <c r="E44039" s="41"/>
    </row>
    <row r="44040" spans="4:5" x14ac:dyDescent="0.2">
      <c r="D44040" s="1"/>
      <c r="E44040" s="41"/>
    </row>
    <row r="44041" spans="4:5" x14ac:dyDescent="0.2">
      <c r="D44041" s="1"/>
      <c r="E44041" s="41"/>
    </row>
    <row r="44042" spans="4:5" x14ac:dyDescent="0.2">
      <c r="D44042" s="1"/>
      <c r="E44042" s="41"/>
    </row>
    <row r="44043" spans="4:5" x14ac:dyDescent="0.2">
      <c r="D44043" s="1"/>
      <c r="E44043" s="41"/>
    </row>
    <row r="44044" spans="4:5" x14ac:dyDescent="0.2">
      <c r="D44044" s="1"/>
      <c r="E44044" s="41"/>
    </row>
    <row r="44045" spans="4:5" x14ac:dyDescent="0.2">
      <c r="D44045" s="1"/>
      <c r="E44045" s="41"/>
    </row>
    <row r="44046" spans="4:5" x14ac:dyDescent="0.2">
      <c r="D44046" s="1"/>
      <c r="E44046" s="41"/>
    </row>
    <row r="44047" spans="4:5" x14ac:dyDescent="0.2">
      <c r="D44047" s="1"/>
      <c r="E44047" s="41"/>
    </row>
    <row r="44048" spans="4:5" x14ac:dyDescent="0.2">
      <c r="D44048" s="1"/>
      <c r="E44048" s="41"/>
    </row>
    <row r="44049" spans="4:5" x14ac:dyDescent="0.2">
      <c r="D44049" s="1"/>
      <c r="E44049" s="41"/>
    </row>
    <row r="44050" spans="4:5" x14ac:dyDescent="0.2">
      <c r="D44050" s="1"/>
      <c r="E44050" s="41"/>
    </row>
    <row r="44051" spans="4:5" x14ac:dyDescent="0.2">
      <c r="D44051" s="1"/>
      <c r="E44051" s="41"/>
    </row>
    <row r="44052" spans="4:5" x14ac:dyDescent="0.2">
      <c r="D44052" s="1"/>
      <c r="E44052" s="41"/>
    </row>
    <row r="44053" spans="4:5" x14ac:dyDescent="0.2">
      <c r="D44053" s="1"/>
      <c r="E44053" s="41"/>
    </row>
    <row r="44054" spans="4:5" x14ac:dyDescent="0.2">
      <c r="D44054" s="1"/>
      <c r="E44054" s="41"/>
    </row>
    <row r="44055" spans="4:5" x14ac:dyDescent="0.2">
      <c r="D44055" s="1"/>
      <c r="E44055" s="41"/>
    </row>
    <row r="44056" spans="4:5" x14ac:dyDescent="0.2">
      <c r="D44056" s="1"/>
      <c r="E44056" s="41"/>
    </row>
    <row r="44057" spans="4:5" x14ac:dyDescent="0.2">
      <c r="D44057" s="1"/>
      <c r="E44057" s="41"/>
    </row>
    <row r="44058" spans="4:5" x14ac:dyDescent="0.2">
      <c r="D44058" s="1"/>
      <c r="E44058" s="41"/>
    </row>
    <row r="44059" spans="4:5" x14ac:dyDescent="0.2">
      <c r="D44059" s="1"/>
      <c r="E44059" s="41"/>
    </row>
    <row r="44060" spans="4:5" x14ac:dyDescent="0.2">
      <c r="D44060" s="1"/>
      <c r="E44060" s="41"/>
    </row>
    <row r="44061" spans="4:5" x14ac:dyDescent="0.2">
      <c r="D44061" s="1"/>
      <c r="E44061" s="41"/>
    </row>
    <row r="44062" spans="4:5" x14ac:dyDescent="0.2">
      <c r="D44062" s="1"/>
      <c r="E44062" s="41"/>
    </row>
    <row r="44063" spans="4:5" x14ac:dyDescent="0.2">
      <c r="D44063" s="1"/>
      <c r="E44063" s="41"/>
    </row>
    <row r="44064" spans="4:5" x14ac:dyDescent="0.2">
      <c r="D44064" s="1"/>
      <c r="E44064" s="41"/>
    </row>
    <row r="44065" spans="4:5" x14ac:dyDescent="0.2">
      <c r="D44065" s="1"/>
      <c r="E44065" s="41"/>
    </row>
    <row r="44066" spans="4:5" x14ac:dyDescent="0.2">
      <c r="D44066" s="1"/>
      <c r="E44066" s="41"/>
    </row>
    <row r="44067" spans="4:5" x14ac:dyDescent="0.2">
      <c r="D44067" s="1"/>
      <c r="E44067" s="41"/>
    </row>
    <row r="44068" spans="4:5" x14ac:dyDescent="0.2">
      <c r="D44068" s="1"/>
      <c r="E44068" s="41"/>
    </row>
    <row r="44069" spans="4:5" x14ac:dyDescent="0.2">
      <c r="D44069" s="1"/>
      <c r="E44069" s="41"/>
    </row>
    <row r="44070" spans="4:5" x14ac:dyDescent="0.2">
      <c r="D44070" s="1"/>
      <c r="E44070" s="41"/>
    </row>
    <row r="44071" spans="4:5" x14ac:dyDescent="0.2">
      <c r="D44071" s="1"/>
      <c r="E44071" s="41"/>
    </row>
    <row r="44072" spans="4:5" x14ac:dyDescent="0.2">
      <c r="D44072" s="1"/>
      <c r="E44072" s="41"/>
    </row>
    <row r="44073" spans="4:5" x14ac:dyDescent="0.2">
      <c r="D44073" s="1"/>
      <c r="E44073" s="41"/>
    </row>
    <row r="44074" spans="4:5" x14ac:dyDescent="0.2">
      <c r="D44074" s="1"/>
      <c r="E44074" s="41"/>
    </row>
    <row r="44075" spans="4:5" x14ac:dyDescent="0.2">
      <c r="D44075" s="1"/>
      <c r="E44075" s="41"/>
    </row>
    <row r="44076" spans="4:5" x14ac:dyDescent="0.2">
      <c r="D44076" s="1"/>
      <c r="E44076" s="41"/>
    </row>
    <row r="44077" spans="4:5" x14ac:dyDescent="0.2">
      <c r="D44077" s="1"/>
      <c r="E44077" s="41"/>
    </row>
    <row r="44078" spans="4:5" x14ac:dyDescent="0.2">
      <c r="D44078" s="1"/>
      <c r="E44078" s="41"/>
    </row>
    <row r="44079" spans="4:5" x14ac:dyDescent="0.2">
      <c r="D44079" s="1"/>
      <c r="E44079" s="41"/>
    </row>
    <row r="44080" spans="4:5" x14ac:dyDescent="0.2">
      <c r="D44080" s="1"/>
      <c r="E44080" s="41"/>
    </row>
    <row r="44081" spans="4:5" x14ac:dyDescent="0.2">
      <c r="D44081" s="1"/>
      <c r="E44081" s="41"/>
    </row>
    <row r="44082" spans="4:5" x14ac:dyDescent="0.2">
      <c r="D44082" s="1"/>
      <c r="E44082" s="41"/>
    </row>
    <row r="44083" spans="4:5" x14ac:dyDescent="0.2">
      <c r="D44083" s="1"/>
      <c r="E44083" s="41"/>
    </row>
    <row r="44084" spans="4:5" x14ac:dyDescent="0.2">
      <c r="D44084" s="1"/>
      <c r="E44084" s="41"/>
    </row>
    <row r="44085" spans="4:5" x14ac:dyDescent="0.2">
      <c r="D44085" s="1"/>
      <c r="E44085" s="41"/>
    </row>
    <row r="44086" spans="4:5" x14ac:dyDescent="0.2">
      <c r="D44086" s="1"/>
      <c r="E44086" s="41"/>
    </row>
    <row r="44087" spans="4:5" x14ac:dyDescent="0.2">
      <c r="D44087" s="1"/>
      <c r="E44087" s="41"/>
    </row>
    <row r="44088" spans="4:5" x14ac:dyDescent="0.2">
      <c r="D44088" s="1"/>
      <c r="E44088" s="41"/>
    </row>
    <row r="44089" spans="4:5" x14ac:dyDescent="0.2">
      <c r="D44089" s="1"/>
      <c r="E44089" s="41"/>
    </row>
    <row r="44090" spans="4:5" x14ac:dyDescent="0.2">
      <c r="D44090" s="1"/>
      <c r="E44090" s="41"/>
    </row>
    <row r="44091" spans="4:5" x14ac:dyDescent="0.2">
      <c r="D44091" s="1"/>
      <c r="E44091" s="41"/>
    </row>
    <row r="44092" spans="4:5" x14ac:dyDescent="0.2">
      <c r="D44092" s="1"/>
      <c r="E44092" s="41"/>
    </row>
    <row r="44093" spans="4:5" x14ac:dyDescent="0.2">
      <c r="D44093" s="1"/>
      <c r="E44093" s="41"/>
    </row>
    <row r="44094" spans="4:5" x14ac:dyDescent="0.2">
      <c r="D44094" s="1"/>
      <c r="E44094" s="41"/>
    </row>
    <row r="44095" spans="4:5" x14ac:dyDescent="0.2">
      <c r="D44095" s="1"/>
      <c r="E44095" s="41"/>
    </row>
    <row r="44096" spans="4:5" x14ac:dyDescent="0.2">
      <c r="D44096" s="1"/>
      <c r="E44096" s="41"/>
    </row>
    <row r="44097" spans="4:5" x14ac:dyDescent="0.2">
      <c r="D44097" s="1"/>
      <c r="E44097" s="41"/>
    </row>
    <row r="44098" spans="4:5" x14ac:dyDescent="0.2">
      <c r="D44098" s="1"/>
      <c r="E44098" s="41"/>
    </row>
    <row r="44099" spans="4:5" x14ac:dyDescent="0.2">
      <c r="D44099" s="1"/>
      <c r="E44099" s="41"/>
    </row>
    <row r="44100" spans="4:5" x14ac:dyDescent="0.2">
      <c r="D44100" s="1"/>
      <c r="E44100" s="41"/>
    </row>
    <row r="44101" spans="4:5" x14ac:dyDescent="0.2">
      <c r="D44101" s="1"/>
      <c r="E44101" s="41"/>
    </row>
    <row r="44102" spans="4:5" x14ac:dyDescent="0.2">
      <c r="D44102" s="1"/>
      <c r="E44102" s="41"/>
    </row>
    <row r="44103" spans="4:5" x14ac:dyDescent="0.2">
      <c r="D44103" s="1"/>
      <c r="E44103" s="41"/>
    </row>
    <row r="44104" spans="4:5" x14ac:dyDescent="0.2">
      <c r="D44104" s="1"/>
      <c r="E44104" s="41"/>
    </row>
    <row r="44105" spans="4:5" x14ac:dyDescent="0.2">
      <c r="D44105" s="1"/>
      <c r="E44105" s="41"/>
    </row>
    <row r="44106" spans="4:5" x14ac:dyDescent="0.2">
      <c r="D44106" s="1"/>
      <c r="E44106" s="41"/>
    </row>
    <row r="44107" spans="4:5" x14ac:dyDescent="0.2">
      <c r="D44107" s="1"/>
      <c r="E44107" s="41"/>
    </row>
    <row r="44108" spans="4:5" x14ac:dyDescent="0.2">
      <c r="D44108" s="1"/>
      <c r="E44108" s="41"/>
    </row>
    <row r="44109" spans="4:5" x14ac:dyDescent="0.2">
      <c r="D44109" s="1"/>
      <c r="E44109" s="41"/>
    </row>
    <row r="44110" spans="4:5" x14ac:dyDescent="0.2">
      <c r="D44110" s="1"/>
      <c r="E44110" s="41"/>
    </row>
    <row r="44111" spans="4:5" x14ac:dyDescent="0.2">
      <c r="D44111" s="1"/>
      <c r="E44111" s="41"/>
    </row>
    <row r="44112" spans="4:5" x14ac:dyDescent="0.2">
      <c r="D44112" s="1"/>
      <c r="E44112" s="41"/>
    </row>
    <row r="44113" spans="4:5" x14ac:dyDescent="0.2">
      <c r="D44113" s="1"/>
      <c r="E44113" s="41"/>
    </row>
    <row r="44114" spans="4:5" x14ac:dyDescent="0.2">
      <c r="D44114" s="1"/>
      <c r="E44114" s="41"/>
    </row>
    <row r="44115" spans="4:5" x14ac:dyDescent="0.2">
      <c r="D44115" s="1"/>
      <c r="E44115" s="41"/>
    </row>
    <row r="44116" spans="4:5" x14ac:dyDescent="0.2">
      <c r="D44116" s="1"/>
      <c r="E44116" s="41"/>
    </row>
    <row r="44117" spans="4:5" x14ac:dyDescent="0.2">
      <c r="D44117" s="1"/>
      <c r="E44117" s="41"/>
    </row>
    <row r="44118" spans="4:5" x14ac:dyDescent="0.2">
      <c r="D44118" s="1"/>
      <c r="E44118" s="41"/>
    </row>
    <row r="44119" spans="4:5" x14ac:dyDescent="0.2">
      <c r="D44119" s="1"/>
      <c r="E44119" s="41"/>
    </row>
    <row r="44120" spans="4:5" x14ac:dyDescent="0.2">
      <c r="D44120" s="1"/>
      <c r="E44120" s="41"/>
    </row>
    <row r="44121" spans="4:5" x14ac:dyDescent="0.2">
      <c r="D44121" s="1"/>
      <c r="E44121" s="41"/>
    </row>
    <row r="44122" spans="4:5" x14ac:dyDescent="0.2">
      <c r="D44122" s="1"/>
      <c r="E44122" s="41"/>
    </row>
    <row r="44123" spans="4:5" x14ac:dyDescent="0.2">
      <c r="D44123" s="1"/>
      <c r="E44123" s="41"/>
    </row>
    <row r="44124" spans="4:5" x14ac:dyDescent="0.2">
      <c r="D44124" s="1"/>
      <c r="E44124" s="41"/>
    </row>
    <row r="44125" spans="4:5" x14ac:dyDescent="0.2">
      <c r="D44125" s="1"/>
      <c r="E44125" s="41"/>
    </row>
    <row r="44126" spans="4:5" x14ac:dyDescent="0.2">
      <c r="D44126" s="1"/>
      <c r="E44126" s="41"/>
    </row>
    <row r="44127" spans="4:5" x14ac:dyDescent="0.2">
      <c r="D44127" s="1"/>
      <c r="E44127" s="41"/>
    </row>
    <row r="44128" spans="4:5" x14ac:dyDescent="0.2">
      <c r="D44128" s="1"/>
      <c r="E44128" s="41"/>
    </row>
    <row r="44129" spans="4:5" x14ac:dyDescent="0.2">
      <c r="D44129" s="1"/>
      <c r="E44129" s="41"/>
    </row>
    <row r="44130" spans="4:5" x14ac:dyDescent="0.2">
      <c r="D44130" s="1"/>
      <c r="E44130" s="41"/>
    </row>
    <row r="44131" spans="4:5" x14ac:dyDescent="0.2">
      <c r="D44131" s="1"/>
      <c r="E44131" s="41"/>
    </row>
    <row r="44132" spans="4:5" x14ac:dyDescent="0.2">
      <c r="D44132" s="1"/>
      <c r="E44132" s="41"/>
    </row>
    <row r="44133" spans="4:5" x14ac:dyDescent="0.2">
      <c r="D44133" s="1"/>
      <c r="E44133" s="41"/>
    </row>
    <row r="44134" spans="4:5" x14ac:dyDescent="0.2">
      <c r="D44134" s="1"/>
      <c r="E44134" s="41"/>
    </row>
    <row r="44135" spans="4:5" x14ac:dyDescent="0.2">
      <c r="D44135" s="1"/>
      <c r="E44135" s="41"/>
    </row>
    <row r="44136" spans="4:5" x14ac:dyDescent="0.2">
      <c r="D44136" s="1"/>
      <c r="E44136" s="41"/>
    </row>
    <row r="44137" spans="4:5" x14ac:dyDescent="0.2">
      <c r="D44137" s="1"/>
      <c r="E44137" s="41"/>
    </row>
    <row r="44138" spans="4:5" x14ac:dyDescent="0.2">
      <c r="D44138" s="1"/>
      <c r="E44138" s="41"/>
    </row>
    <row r="44139" spans="4:5" x14ac:dyDescent="0.2">
      <c r="D44139" s="1"/>
      <c r="E44139" s="41"/>
    </row>
    <row r="44140" spans="4:5" x14ac:dyDescent="0.2">
      <c r="D44140" s="1"/>
      <c r="E44140" s="41"/>
    </row>
    <row r="44141" spans="4:5" x14ac:dyDescent="0.2">
      <c r="D44141" s="1"/>
      <c r="E44141" s="41"/>
    </row>
    <row r="44142" spans="4:5" x14ac:dyDescent="0.2">
      <c r="D44142" s="1"/>
      <c r="E44142" s="41"/>
    </row>
    <row r="44143" spans="4:5" x14ac:dyDescent="0.2">
      <c r="D44143" s="1"/>
      <c r="E44143" s="41"/>
    </row>
    <row r="44144" spans="4:5" x14ac:dyDescent="0.2">
      <c r="D44144" s="1"/>
      <c r="E44144" s="41"/>
    </row>
    <row r="44145" spans="4:5" x14ac:dyDescent="0.2">
      <c r="D44145" s="1"/>
      <c r="E44145" s="41"/>
    </row>
    <row r="44146" spans="4:5" x14ac:dyDescent="0.2">
      <c r="D44146" s="1"/>
      <c r="E44146" s="41"/>
    </row>
    <row r="44147" spans="4:5" x14ac:dyDescent="0.2">
      <c r="D44147" s="1"/>
      <c r="E44147" s="41"/>
    </row>
    <row r="44148" spans="4:5" x14ac:dyDescent="0.2">
      <c r="D44148" s="1"/>
      <c r="E44148" s="41"/>
    </row>
    <row r="44149" spans="4:5" x14ac:dyDescent="0.2">
      <c r="D44149" s="1"/>
      <c r="E44149" s="41"/>
    </row>
    <row r="44150" spans="4:5" x14ac:dyDescent="0.2">
      <c r="D44150" s="1"/>
      <c r="E44150" s="41"/>
    </row>
    <row r="44151" spans="4:5" x14ac:dyDescent="0.2">
      <c r="D44151" s="1"/>
      <c r="E44151" s="41"/>
    </row>
    <row r="44152" spans="4:5" x14ac:dyDescent="0.2">
      <c r="D44152" s="1"/>
      <c r="E44152" s="41"/>
    </row>
    <row r="44153" spans="4:5" x14ac:dyDescent="0.2">
      <c r="D44153" s="1"/>
      <c r="E44153" s="41"/>
    </row>
    <row r="44154" spans="4:5" x14ac:dyDescent="0.2">
      <c r="D44154" s="1"/>
      <c r="E44154" s="41"/>
    </row>
    <row r="44155" spans="4:5" x14ac:dyDescent="0.2">
      <c r="D44155" s="1"/>
      <c r="E44155" s="41"/>
    </row>
    <row r="44156" spans="4:5" x14ac:dyDescent="0.2">
      <c r="D44156" s="1"/>
      <c r="E44156" s="41"/>
    </row>
    <row r="44157" spans="4:5" x14ac:dyDescent="0.2">
      <c r="D44157" s="1"/>
      <c r="E44157" s="41"/>
    </row>
    <row r="44158" spans="4:5" x14ac:dyDescent="0.2">
      <c r="D44158" s="1"/>
      <c r="E44158" s="41"/>
    </row>
    <row r="44159" spans="4:5" x14ac:dyDescent="0.2">
      <c r="D44159" s="1"/>
      <c r="E44159" s="41"/>
    </row>
    <row r="44160" spans="4:5" x14ac:dyDescent="0.2">
      <c r="D44160" s="1"/>
      <c r="E44160" s="41"/>
    </row>
    <row r="44161" spans="4:5" x14ac:dyDescent="0.2">
      <c r="D44161" s="1"/>
      <c r="E44161" s="41"/>
    </row>
    <row r="44162" spans="4:5" x14ac:dyDescent="0.2">
      <c r="D44162" s="1"/>
      <c r="E44162" s="41"/>
    </row>
    <row r="44163" spans="4:5" x14ac:dyDescent="0.2">
      <c r="D44163" s="1"/>
      <c r="E44163" s="41"/>
    </row>
    <row r="44164" spans="4:5" x14ac:dyDescent="0.2">
      <c r="D44164" s="1"/>
      <c r="E44164" s="41"/>
    </row>
    <row r="44165" spans="4:5" x14ac:dyDescent="0.2">
      <c r="D44165" s="1"/>
      <c r="E44165" s="41"/>
    </row>
    <row r="44166" spans="4:5" x14ac:dyDescent="0.2">
      <c r="D44166" s="1"/>
      <c r="E44166" s="41"/>
    </row>
    <row r="44167" spans="4:5" x14ac:dyDescent="0.2">
      <c r="D44167" s="1"/>
      <c r="E44167" s="41"/>
    </row>
    <row r="44168" spans="4:5" x14ac:dyDescent="0.2">
      <c r="D44168" s="1"/>
      <c r="E44168" s="41"/>
    </row>
    <row r="44169" spans="4:5" x14ac:dyDescent="0.2">
      <c r="D44169" s="1"/>
      <c r="E44169" s="41"/>
    </row>
    <row r="44170" spans="4:5" x14ac:dyDescent="0.2">
      <c r="D44170" s="1"/>
      <c r="E44170" s="41"/>
    </row>
    <row r="44171" spans="4:5" x14ac:dyDescent="0.2">
      <c r="D44171" s="1"/>
      <c r="E44171" s="41"/>
    </row>
    <row r="44172" spans="4:5" x14ac:dyDescent="0.2">
      <c r="D44172" s="1"/>
      <c r="E44172" s="41"/>
    </row>
    <row r="44173" spans="4:5" x14ac:dyDescent="0.2">
      <c r="D44173" s="1"/>
      <c r="E44173" s="41"/>
    </row>
    <row r="44174" spans="4:5" x14ac:dyDescent="0.2">
      <c r="D44174" s="1"/>
      <c r="E44174" s="41"/>
    </row>
    <row r="44175" spans="4:5" x14ac:dyDescent="0.2">
      <c r="D44175" s="1"/>
      <c r="E44175" s="41"/>
    </row>
    <row r="44176" spans="4:5" x14ac:dyDescent="0.2">
      <c r="D44176" s="1"/>
      <c r="E44176" s="41"/>
    </row>
    <row r="44177" spans="4:5" x14ac:dyDescent="0.2">
      <c r="D44177" s="1"/>
      <c r="E44177" s="41"/>
    </row>
    <row r="44178" spans="4:5" x14ac:dyDescent="0.2">
      <c r="D44178" s="1"/>
      <c r="E44178" s="41"/>
    </row>
    <row r="44179" spans="4:5" x14ac:dyDescent="0.2">
      <c r="D44179" s="1"/>
      <c r="E44179" s="41"/>
    </row>
    <row r="44180" spans="4:5" x14ac:dyDescent="0.2">
      <c r="D44180" s="1"/>
      <c r="E44180" s="41"/>
    </row>
    <row r="44181" spans="4:5" x14ac:dyDescent="0.2">
      <c r="D44181" s="1"/>
      <c r="E44181" s="41"/>
    </row>
    <row r="44182" spans="4:5" x14ac:dyDescent="0.2">
      <c r="D44182" s="1"/>
      <c r="E44182" s="41"/>
    </row>
    <row r="44183" spans="4:5" x14ac:dyDescent="0.2">
      <c r="D44183" s="1"/>
      <c r="E44183" s="41"/>
    </row>
    <row r="44184" spans="4:5" x14ac:dyDescent="0.2">
      <c r="D44184" s="1"/>
      <c r="E44184" s="41"/>
    </row>
    <row r="44185" spans="4:5" x14ac:dyDescent="0.2">
      <c r="D44185" s="1"/>
      <c r="E44185" s="41"/>
    </row>
    <row r="44186" spans="4:5" x14ac:dyDescent="0.2">
      <c r="D44186" s="1"/>
      <c r="E44186" s="41"/>
    </row>
    <row r="44187" spans="4:5" x14ac:dyDescent="0.2">
      <c r="D44187" s="1"/>
      <c r="E44187" s="41"/>
    </row>
    <row r="44188" spans="4:5" x14ac:dyDescent="0.2">
      <c r="D44188" s="1"/>
      <c r="E44188" s="41"/>
    </row>
    <row r="44189" spans="4:5" x14ac:dyDescent="0.2">
      <c r="D44189" s="1"/>
      <c r="E44189" s="41"/>
    </row>
    <row r="44190" spans="4:5" x14ac:dyDescent="0.2">
      <c r="D44190" s="1"/>
      <c r="E44190" s="41"/>
    </row>
    <row r="44191" spans="4:5" x14ac:dyDescent="0.2">
      <c r="D44191" s="1"/>
      <c r="E44191" s="41"/>
    </row>
    <row r="44192" spans="4:5" x14ac:dyDescent="0.2">
      <c r="D44192" s="1"/>
      <c r="E44192" s="41"/>
    </row>
    <row r="44193" spans="4:5" x14ac:dyDescent="0.2">
      <c r="D44193" s="1"/>
      <c r="E44193" s="41"/>
    </row>
    <row r="44194" spans="4:5" x14ac:dyDescent="0.2">
      <c r="D44194" s="1"/>
      <c r="E44194" s="41"/>
    </row>
    <row r="44195" spans="4:5" x14ac:dyDescent="0.2">
      <c r="D44195" s="1"/>
      <c r="E44195" s="41"/>
    </row>
    <row r="44196" spans="4:5" x14ac:dyDescent="0.2">
      <c r="D44196" s="1"/>
      <c r="E44196" s="41"/>
    </row>
    <row r="44197" spans="4:5" x14ac:dyDescent="0.2">
      <c r="D44197" s="1"/>
      <c r="E44197" s="41"/>
    </row>
    <row r="44198" spans="4:5" x14ac:dyDescent="0.2">
      <c r="D44198" s="1"/>
      <c r="E44198" s="41"/>
    </row>
    <row r="44199" spans="4:5" x14ac:dyDescent="0.2">
      <c r="D44199" s="1"/>
      <c r="E44199" s="41"/>
    </row>
    <row r="44200" spans="4:5" x14ac:dyDescent="0.2">
      <c r="D44200" s="1"/>
      <c r="E44200" s="41"/>
    </row>
    <row r="44201" spans="4:5" x14ac:dyDescent="0.2">
      <c r="D44201" s="1"/>
      <c r="E44201" s="41"/>
    </row>
    <row r="44202" spans="4:5" x14ac:dyDescent="0.2">
      <c r="D44202" s="1"/>
      <c r="E44202" s="41"/>
    </row>
    <row r="44203" spans="4:5" x14ac:dyDescent="0.2">
      <c r="D44203" s="1"/>
      <c r="E44203" s="41"/>
    </row>
    <row r="44204" spans="4:5" x14ac:dyDescent="0.2">
      <c r="D44204" s="1"/>
      <c r="E44204" s="41"/>
    </row>
    <row r="44205" spans="4:5" x14ac:dyDescent="0.2">
      <c r="D44205" s="1"/>
      <c r="E44205" s="41"/>
    </row>
    <row r="44206" spans="4:5" x14ac:dyDescent="0.2">
      <c r="D44206" s="1"/>
      <c r="E44206" s="41"/>
    </row>
    <row r="44207" spans="4:5" x14ac:dyDescent="0.2">
      <c r="D44207" s="1"/>
      <c r="E44207" s="41"/>
    </row>
    <row r="44208" spans="4:5" x14ac:dyDescent="0.2">
      <c r="D44208" s="1"/>
      <c r="E44208" s="41"/>
    </row>
    <row r="44209" spans="4:5" x14ac:dyDescent="0.2">
      <c r="D44209" s="1"/>
      <c r="E44209" s="41"/>
    </row>
    <row r="44210" spans="4:5" x14ac:dyDescent="0.2">
      <c r="D44210" s="1"/>
      <c r="E44210" s="41"/>
    </row>
    <row r="44211" spans="4:5" x14ac:dyDescent="0.2">
      <c r="D44211" s="1"/>
      <c r="E44211" s="41"/>
    </row>
    <row r="44212" spans="4:5" x14ac:dyDescent="0.2">
      <c r="D44212" s="1"/>
      <c r="E44212" s="41"/>
    </row>
    <row r="44213" spans="4:5" x14ac:dyDescent="0.2">
      <c r="D44213" s="1"/>
      <c r="E44213" s="41"/>
    </row>
    <row r="44214" spans="4:5" x14ac:dyDescent="0.2">
      <c r="D44214" s="1"/>
      <c r="E44214" s="41"/>
    </row>
    <row r="44215" spans="4:5" x14ac:dyDescent="0.2">
      <c r="D44215" s="1"/>
      <c r="E44215" s="41"/>
    </row>
    <row r="44216" spans="4:5" x14ac:dyDescent="0.2">
      <c r="D44216" s="1"/>
      <c r="E44216" s="41"/>
    </row>
    <row r="44217" spans="4:5" x14ac:dyDescent="0.2">
      <c r="D44217" s="1"/>
      <c r="E44217" s="41"/>
    </row>
    <row r="44218" spans="4:5" x14ac:dyDescent="0.2">
      <c r="D44218" s="1"/>
      <c r="E44218" s="41"/>
    </row>
    <row r="44219" spans="4:5" x14ac:dyDescent="0.2">
      <c r="D44219" s="1"/>
      <c r="E44219" s="41"/>
    </row>
    <row r="44220" spans="4:5" x14ac:dyDescent="0.2">
      <c r="D44220" s="1"/>
      <c r="E44220" s="41"/>
    </row>
    <row r="44221" spans="4:5" x14ac:dyDescent="0.2">
      <c r="D44221" s="1"/>
      <c r="E44221" s="41"/>
    </row>
    <row r="44222" spans="4:5" x14ac:dyDescent="0.2">
      <c r="D44222" s="1"/>
      <c r="E44222" s="41"/>
    </row>
    <row r="44223" spans="4:5" x14ac:dyDescent="0.2">
      <c r="D44223" s="1"/>
      <c r="E44223" s="41"/>
    </row>
    <row r="44224" spans="4:5" x14ac:dyDescent="0.2">
      <c r="D44224" s="1"/>
      <c r="E44224" s="41"/>
    </row>
    <row r="44225" spans="4:5" x14ac:dyDescent="0.2">
      <c r="D44225" s="1"/>
      <c r="E44225" s="41"/>
    </row>
    <row r="44226" spans="4:5" x14ac:dyDescent="0.2">
      <c r="D44226" s="1"/>
      <c r="E44226" s="41"/>
    </row>
    <row r="44227" spans="4:5" x14ac:dyDescent="0.2">
      <c r="D44227" s="1"/>
      <c r="E44227" s="41"/>
    </row>
    <row r="44228" spans="4:5" x14ac:dyDescent="0.2">
      <c r="D44228" s="1"/>
      <c r="E44228" s="41"/>
    </row>
    <row r="44229" spans="4:5" x14ac:dyDescent="0.2">
      <c r="D44229" s="1"/>
      <c r="E44229" s="41"/>
    </row>
    <row r="44230" spans="4:5" x14ac:dyDescent="0.2">
      <c r="D44230" s="1"/>
      <c r="E44230" s="41"/>
    </row>
    <row r="44231" spans="4:5" x14ac:dyDescent="0.2">
      <c r="D44231" s="1"/>
      <c r="E44231" s="41"/>
    </row>
    <row r="44232" spans="4:5" x14ac:dyDescent="0.2">
      <c r="D44232" s="1"/>
      <c r="E44232" s="41"/>
    </row>
    <row r="44233" spans="4:5" x14ac:dyDescent="0.2">
      <c r="D44233" s="1"/>
      <c r="E44233" s="41"/>
    </row>
    <row r="44234" spans="4:5" x14ac:dyDescent="0.2">
      <c r="D44234" s="1"/>
      <c r="E44234" s="41"/>
    </row>
    <row r="44235" spans="4:5" x14ac:dyDescent="0.2">
      <c r="D44235" s="1"/>
      <c r="E44235" s="41"/>
    </row>
    <row r="44236" spans="4:5" x14ac:dyDescent="0.2">
      <c r="D44236" s="1"/>
      <c r="E44236" s="41"/>
    </row>
    <row r="44237" spans="4:5" x14ac:dyDescent="0.2">
      <c r="D44237" s="1"/>
      <c r="E44237" s="41"/>
    </row>
    <row r="44238" spans="4:5" x14ac:dyDescent="0.2">
      <c r="D44238" s="1"/>
      <c r="E44238" s="41"/>
    </row>
    <row r="44239" spans="4:5" x14ac:dyDescent="0.2">
      <c r="D44239" s="1"/>
      <c r="E44239" s="41"/>
    </row>
    <row r="44240" spans="4:5" x14ac:dyDescent="0.2">
      <c r="D44240" s="1"/>
      <c r="E44240" s="41"/>
    </row>
    <row r="44241" spans="4:5" x14ac:dyDescent="0.2">
      <c r="D44241" s="1"/>
      <c r="E44241" s="41"/>
    </row>
    <row r="44242" spans="4:5" x14ac:dyDescent="0.2">
      <c r="D44242" s="1"/>
      <c r="E44242" s="41"/>
    </row>
    <row r="44243" spans="4:5" x14ac:dyDescent="0.2">
      <c r="D44243" s="1"/>
      <c r="E44243" s="41"/>
    </row>
    <row r="44244" spans="4:5" x14ac:dyDescent="0.2">
      <c r="D44244" s="1"/>
      <c r="E44244" s="41"/>
    </row>
    <row r="44245" spans="4:5" x14ac:dyDescent="0.2">
      <c r="D44245" s="1"/>
      <c r="E44245" s="41"/>
    </row>
    <row r="44246" spans="4:5" x14ac:dyDescent="0.2">
      <c r="D44246" s="1"/>
      <c r="E44246" s="41"/>
    </row>
    <row r="44247" spans="4:5" x14ac:dyDescent="0.2">
      <c r="D44247" s="1"/>
      <c r="E44247" s="41"/>
    </row>
    <row r="44248" spans="4:5" x14ac:dyDescent="0.2">
      <c r="D44248" s="1"/>
      <c r="E44248" s="41"/>
    </row>
    <row r="44249" spans="4:5" x14ac:dyDescent="0.2">
      <c r="D44249" s="1"/>
      <c r="E44249" s="41"/>
    </row>
    <row r="44250" spans="4:5" x14ac:dyDescent="0.2">
      <c r="D44250" s="1"/>
      <c r="E44250" s="41"/>
    </row>
    <row r="44251" spans="4:5" x14ac:dyDescent="0.2">
      <c r="D44251" s="1"/>
      <c r="E44251" s="41"/>
    </row>
    <row r="44252" spans="4:5" x14ac:dyDescent="0.2">
      <c r="D44252" s="1"/>
      <c r="E44252" s="41"/>
    </row>
    <row r="44253" spans="4:5" x14ac:dyDescent="0.2">
      <c r="D44253" s="1"/>
      <c r="E44253" s="41"/>
    </row>
    <row r="44254" spans="4:5" x14ac:dyDescent="0.2">
      <c r="D44254" s="1"/>
      <c r="E44254" s="41"/>
    </row>
    <row r="44255" spans="4:5" x14ac:dyDescent="0.2">
      <c r="D44255" s="1"/>
      <c r="E44255" s="41"/>
    </row>
    <row r="44256" spans="4:5" x14ac:dyDescent="0.2">
      <c r="D44256" s="1"/>
      <c r="E44256" s="41"/>
    </row>
    <row r="44257" spans="4:5" x14ac:dyDescent="0.2">
      <c r="D44257" s="1"/>
      <c r="E44257" s="41"/>
    </row>
    <row r="44258" spans="4:5" x14ac:dyDescent="0.2">
      <c r="D44258" s="1"/>
      <c r="E44258" s="41"/>
    </row>
    <row r="44259" spans="4:5" x14ac:dyDescent="0.2">
      <c r="D44259" s="1"/>
      <c r="E44259" s="41"/>
    </row>
    <row r="44260" spans="4:5" x14ac:dyDescent="0.2">
      <c r="D44260" s="1"/>
      <c r="E44260" s="41"/>
    </row>
    <row r="44261" spans="4:5" x14ac:dyDescent="0.2">
      <c r="D44261" s="1"/>
      <c r="E44261" s="41"/>
    </row>
    <row r="44262" spans="4:5" x14ac:dyDescent="0.2">
      <c r="D44262" s="1"/>
      <c r="E44262" s="41"/>
    </row>
    <row r="44263" spans="4:5" x14ac:dyDescent="0.2">
      <c r="D44263" s="1"/>
      <c r="E44263" s="41"/>
    </row>
    <row r="44264" spans="4:5" x14ac:dyDescent="0.2">
      <c r="D44264" s="1"/>
      <c r="E44264" s="41"/>
    </row>
    <row r="44265" spans="4:5" x14ac:dyDescent="0.2">
      <c r="D44265" s="1"/>
      <c r="E44265" s="41"/>
    </row>
    <row r="44266" spans="4:5" x14ac:dyDescent="0.2">
      <c r="D44266" s="1"/>
      <c r="E44266" s="41"/>
    </row>
    <row r="44267" spans="4:5" x14ac:dyDescent="0.2">
      <c r="D44267" s="1"/>
      <c r="E44267" s="41"/>
    </row>
    <row r="44268" spans="4:5" x14ac:dyDescent="0.2">
      <c r="D44268" s="1"/>
      <c r="E44268" s="41"/>
    </row>
    <row r="44269" spans="4:5" x14ac:dyDescent="0.2">
      <c r="D44269" s="1"/>
      <c r="E44269" s="41"/>
    </row>
    <row r="44270" spans="4:5" x14ac:dyDescent="0.2">
      <c r="D44270" s="1"/>
      <c r="E44270" s="41"/>
    </row>
    <row r="44271" spans="4:5" x14ac:dyDescent="0.2">
      <c r="D44271" s="1"/>
      <c r="E44271" s="41"/>
    </row>
    <row r="44272" spans="4:5" x14ac:dyDescent="0.2">
      <c r="D44272" s="1"/>
      <c r="E44272" s="41"/>
    </row>
    <row r="44273" spans="4:5" x14ac:dyDescent="0.2">
      <c r="D44273" s="1"/>
      <c r="E44273" s="41"/>
    </row>
    <row r="44274" spans="4:5" x14ac:dyDescent="0.2">
      <c r="D44274" s="1"/>
      <c r="E44274" s="41"/>
    </row>
    <row r="44275" spans="4:5" x14ac:dyDescent="0.2">
      <c r="D44275" s="1"/>
      <c r="E44275" s="41"/>
    </row>
    <row r="44276" spans="4:5" x14ac:dyDescent="0.2">
      <c r="D44276" s="1"/>
      <c r="E44276" s="41"/>
    </row>
    <row r="44277" spans="4:5" x14ac:dyDescent="0.2">
      <c r="D44277" s="1"/>
      <c r="E44277" s="41"/>
    </row>
    <row r="44278" spans="4:5" x14ac:dyDescent="0.2">
      <c r="D44278" s="1"/>
      <c r="E44278" s="41"/>
    </row>
    <row r="44279" spans="4:5" x14ac:dyDescent="0.2">
      <c r="D44279" s="1"/>
      <c r="E44279" s="41"/>
    </row>
    <row r="44280" spans="4:5" x14ac:dyDescent="0.2">
      <c r="D44280" s="1"/>
      <c r="E44280" s="41"/>
    </row>
    <row r="44281" spans="4:5" x14ac:dyDescent="0.2">
      <c r="D44281" s="1"/>
      <c r="E44281" s="41"/>
    </row>
    <row r="44282" spans="4:5" x14ac:dyDescent="0.2">
      <c r="D44282" s="1"/>
      <c r="E44282" s="41"/>
    </row>
    <row r="44283" spans="4:5" x14ac:dyDescent="0.2">
      <c r="D44283" s="1"/>
      <c r="E44283" s="41"/>
    </row>
    <row r="44284" spans="4:5" x14ac:dyDescent="0.2">
      <c r="D44284" s="1"/>
      <c r="E44284" s="41"/>
    </row>
    <row r="44285" spans="4:5" x14ac:dyDescent="0.2">
      <c r="D44285" s="1"/>
      <c r="E44285" s="41"/>
    </row>
    <row r="44286" spans="4:5" x14ac:dyDescent="0.2">
      <c r="D44286" s="1"/>
      <c r="E44286" s="41"/>
    </row>
    <row r="44287" spans="4:5" x14ac:dyDescent="0.2">
      <c r="D44287" s="1"/>
      <c r="E44287" s="41"/>
    </row>
    <row r="44288" spans="4:5" x14ac:dyDescent="0.2">
      <c r="D44288" s="1"/>
      <c r="E44288" s="41"/>
    </row>
    <row r="44289" spans="4:5" x14ac:dyDescent="0.2">
      <c r="D44289" s="1"/>
      <c r="E44289" s="41"/>
    </row>
    <row r="44290" spans="4:5" x14ac:dyDescent="0.2">
      <c r="D44290" s="1"/>
      <c r="E44290" s="41"/>
    </row>
    <row r="44291" spans="4:5" x14ac:dyDescent="0.2">
      <c r="D44291" s="1"/>
      <c r="E44291" s="41"/>
    </row>
    <row r="44292" spans="4:5" x14ac:dyDescent="0.2">
      <c r="D44292" s="1"/>
      <c r="E44292" s="41"/>
    </row>
    <row r="44293" spans="4:5" x14ac:dyDescent="0.2">
      <c r="D44293" s="1"/>
      <c r="E44293" s="41"/>
    </row>
    <row r="44294" spans="4:5" x14ac:dyDescent="0.2">
      <c r="D44294" s="1"/>
      <c r="E44294" s="41"/>
    </row>
    <row r="44295" spans="4:5" x14ac:dyDescent="0.2">
      <c r="D44295" s="1"/>
      <c r="E44295" s="41"/>
    </row>
    <row r="44296" spans="4:5" x14ac:dyDescent="0.2">
      <c r="D44296" s="1"/>
      <c r="E44296" s="41"/>
    </row>
    <row r="44297" spans="4:5" x14ac:dyDescent="0.2">
      <c r="D44297" s="1"/>
      <c r="E44297" s="41"/>
    </row>
    <row r="44298" spans="4:5" x14ac:dyDescent="0.2">
      <c r="D44298" s="1"/>
      <c r="E44298" s="41"/>
    </row>
    <row r="44299" spans="4:5" x14ac:dyDescent="0.2">
      <c r="D44299" s="1"/>
      <c r="E44299" s="41"/>
    </row>
    <row r="44300" spans="4:5" x14ac:dyDescent="0.2">
      <c r="D44300" s="1"/>
      <c r="E44300" s="41"/>
    </row>
    <row r="44301" spans="4:5" x14ac:dyDescent="0.2">
      <c r="D44301" s="1"/>
      <c r="E44301" s="41"/>
    </row>
    <row r="44302" spans="4:5" x14ac:dyDescent="0.2">
      <c r="D44302" s="1"/>
      <c r="E44302" s="41"/>
    </row>
    <row r="44303" spans="4:5" x14ac:dyDescent="0.2">
      <c r="D44303" s="1"/>
      <c r="E44303" s="41"/>
    </row>
    <row r="44304" spans="4:5" x14ac:dyDescent="0.2">
      <c r="D44304" s="1"/>
      <c r="E44304" s="41"/>
    </row>
    <row r="44305" spans="4:5" x14ac:dyDescent="0.2">
      <c r="D44305" s="1"/>
      <c r="E44305" s="41"/>
    </row>
    <row r="44306" spans="4:5" x14ac:dyDescent="0.2">
      <c r="D44306" s="1"/>
      <c r="E44306" s="41"/>
    </row>
    <row r="44307" spans="4:5" x14ac:dyDescent="0.2">
      <c r="D44307" s="1"/>
      <c r="E44307" s="41"/>
    </row>
    <row r="44308" spans="4:5" x14ac:dyDescent="0.2">
      <c r="D44308" s="1"/>
      <c r="E44308" s="41"/>
    </row>
    <row r="44309" spans="4:5" x14ac:dyDescent="0.2">
      <c r="D44309" s="1"/>
      <c r="E44309" s="41"/>
    </row>
    <row r="44310" spans="4:5" x14ac:dyDescent="0.2">
      <c r="D44310" s="1"/>
      <c r="E44310" s="41"/>
    </row>
    <row r="44311" spans="4:5" x14ac:dyDescent="0.2">
      <c r="D44311" s="1"/>
      <c r="E44311" s="41"/>
    </row>
    <row r="44312" spans="4:5" x14ac:dyDescent="0.2">
      <c r="D44312" s="1"/>
      <c r="E44312" s="41"/>
    </row>
    <row r="44313" spans="4:5" x14ac:dyDescent="0.2">
      <c r="D44313" s="1"/>
      <c r="E44313" s="41"/>
    </row>
    <row r="44314" spans="4:5" x14ac:dyDescent="0.2">
      <c r="D44314" s="1"/>
      <c r="E44314" s="41"/>
    </row>
    <row r="44315" spans="4:5" x14ac:dyDescent="0.2">
      <c r="D44315" s="1"/>
      <c r="E44315" s="41"/>
    </row>
    <row r="44316" spans="4:5" x14ac:dyDescent="0.2">
      <c r="D44316" s="1"/>
      <c r="E44316" s="41"/>
    </row>
    <row r="44317" spans="4:5" x14ac:dyDescent="0.2">
      <c r="D44317" s="1"/>
      <c r="E44317" s="41"/>
    </row>
    <row r="44318" spans="4:5" x14ac:dyDescent="0.2">
      <c r="D44318" s="1"/>
      <c r="E44318" s="41"/>
    </row>
    <row r="44319" spans="4:5" x14ac:dyDescent="0.2">
      <c r="D44319" s="1"/>
      <c r="E44319" s="41"/>
    </row>
    <row r="44320" spans="4:5" x14ac:dyDescent="0.2">
      <c r="D44320" s="1"/>
      <c r="E44320" s="41"/>
    </row>
    <row r="44321" spans="4:5" x14ac:dyDescent="0.2">
      <c r="D44321" s="1"/>
      <c r="E44321" s="41"/>
    </row>
    <row r="44322" spans="4:5" x14ac:dyDescent="0.2">
      <c r="D44322" s="1"/>
      <c r="E44322" s="41"/>
    </row>
    <row r="44323" spans="4:5" x14ac:dyDescent="0.2">
      <c r="D44323" s="1"/>
      <c r="E44323" s="41"/>
    </row>
    <row r="44324" spans="4:5" x14ac:dyDescent="0.2">
      <c r="D44324" s="1"/>
      <c r="E44324" s="41"/>
    </row>
    <row r="44325" spans="4:5" x14ac:dyDescent="0.2">
      <c r="D44325" s="1"/>
      <c r="E44325" s="41"/>
    </row>
    <row r="44326" spans="4:5" x14ac:dyDescent="0.2">
      <c r="D44326" s="1"/>
      <c r="E44326" s="41"/>
    </row>
    <row r="44327" spans="4:5" x14ac:dyDescent="0.2">
      <c r="D44327" s="1"/>
      <c r="E44327" s="41"/>
    </row>
    <row r="44328" spans="4:5" x14ac:dyDescent="0.2">
      <c r="D44328" s="1"/>
      <c r="E44328" s="41"/>
    </row>
    <row r="44329" spans="4:5" x14ac:dyDescent="0.2">
      <c r="D44329" s="1"/>
      <c r="E44329" s="41"/>
    </row>
    <row r="44330" spans="4:5" x14ac:dyDescent="0.2">
      <c r="D44330" s="1"/>
      <c r="E44330" s="41"/>
    </row>
    <row r="44331" spans="4:5" x14ac:dyDescent="0.2">
      <c r="D44331" s="1"/>
      <c r="E44331" s="41"/>
    </row>
    <row r="44332" spans="4:5" x14ac:dyDescent="0.2">
      <c r="D44332" s="1"/>
      <c r="E44332" s="41"/>
    </row>
    <row r="44333" spans="4:5" x14ac:dyDescent="0.2">
      <c r="D44333" s="1"/>
      <c r="E44333" s="41"/>
    </row>
    <row r="44334" spans="4:5" x14ac:dyDescent="0.2">
      <c r="D44334" s="1"/>
      <c r="E44334" s="41"/>
    </row>
    <row r="44335" spans="4:5" x14ac:dyDescent="0.2">
      <c r="D44335" s="1"/>
      <c r="E44335" s="41"/>
    </row>
    <row r="44336" spans="4:5" x14ac:dyDescent="0.2">
      <c r="D44336" s="1"/>
      <c r="E44336" s="41"/>
    </row>
    <row r="44337" spans="4:5" x14ac:dyDescent="0.2">
      <c r="D44337" s="1"/>
      <c r="E44337" s="41"/>
    </row>
    <row r="44338" spans="4:5" x14ac:dyDescent="0.2">
      <c r="D44338" s="1"/>
      <c r="E44338" s="41"/>
    </row>
    <row r="44339" spans="4:5" x14ac:dyDescent="0.2">
      <c r="D44339" s="1"/>
      <c r="E44339" s="41"/>
    </row>
    <row r="44340" spans="4:5" x14ac:dyDescent="0.2">
      <c r="D44340" s="1"/>
      <c r="E44340" s="41"/>
    </row>
    <row r="44341" spans="4:5" x14ac:dyDescent="0.2">
      <c r="D44341" s="1"/>
      <c r="E44341" s="41"/>
    </row>
    <row r="44342" spans="4:5" x14ac:dyDescent="0.2">
      <c r="D44342" s="1"/>
      <c r="E44342" s="41"/>
    </row>
    <row r="44343" spans="4:5" x14ac:dyDescent="0.2">
      <c r="D44343" s="1"/>
      <c r="E44343" s="41"/>
    </row>
    <row r="44344" spans="4:5" x14ac:dyDescent="0.2">
      <c r="D44344" s="1"/>
      <c r="E44344" s="41"/>
    </row>
    <row r="44345" spans="4:5" x14ac:dyDescent="0.2">
      <c r="D44345" s="1"/>
      <c r="E44345" s="41"/>
    </row>
    <row r="44346" spans="4:5" x14ac:dyDescent="0.2">
      <c r="D44346" s="1"/>
      <c r="E44346" s="41"/>
    </row>
    <row r="44347" spans="4:5" x14ac:dyDescent="0.2">
      <c r="D44347" s="1"/>
      <c r="E44347" s="41"/>
    </row>
    <row r="44348" spans="4:5" x14ac:dyDescent="0.2">
      <c r="D44348" s="1"/>
      <c r="E44348" s="41"/>
    </row>
    <row r="44349" spans="4:5" x14ac:dyDescent="0.2">
      <c r="D44349" s="1"/>
      <c r="E44349" s="41"/>
    </row>
    <row r="44350" spans="4:5" x14ac:dyDescent="0.2">
      <c r="D44350" s="1"/>
      <c r="E44350" s="41"/>
    </row>
    <row r="44351" spans="4:5" x14ac:dyDescent="0.2">
      <c r="D44351" s="1"/>
      <c r="E44351" s="41"/>
    </row>
    <row r="44352" spans="4:5" x14ac:dyDescent="0.2">
      <c r="D44352" s="1"/>
      <c r="E44352" s="41"/>
    </row>
    <row r="44353" spans="4:5" x14ac:dyDescent="0.2">
      <c r="D44353" s="1"/>
      <c r="E44353" s="41"/>
    </row>
    <row r="44354" spans="4:5" x14ac:dyDescent="0.2">
      <c r="D44354" s="1"/>
      <c r="E44354" s="41"/>
    </row>
    <row r="44355" spans="4:5" x14ac:dyDescent="0.2">
      <c r="D44355" s="1"/>
      <c r="E44355" s="41"/>
    </row>
    <row r="44356" spans="4:5" x14ac:dyDescent="0.2">
      <c r="D44356" s="1"/>
      <c r="E44356" s="41"/>
    </row>
    <row r="44357" spans="4:5" x14ac:dyDescent="0.2">
      <c r="D44357" s="1"/>
      <c r="E44357" s="41"/>
    </row>
    <row r="44358" spans="4:5" x14ac:dyDescent="0.2">
      <c r="D44358" s="1"/>
      <c r="E44358" s="41"/>
    </row>
    <row r="44359" spans="4:5" x14ac:dyDescent="0.2">
      <c r="D44359" s="1"/>
      <c r="E44359" s="41"/>
    </row>
    <row r="44360" spans="4:5" x14ac:dyDescent="0.2">
      <c r="D44360" s="1"/>
      <c r="E44360" s="41"/>
    </row>
    <row r="44361" spans="4:5" x14ac:dyDescent="0.2">
      <c r="D44361" s="1"/>
      <c r="E44361" s="41"/>
    </row>
    <row r="44362" spans="4:5" x14ac:dyDescent="0.2">
      <c r="D44362" s="1"/>
      <c r="E44362" s="41"/>
    </row>
    <row r="44363" spans="4:5" x14ac:dyDescent="0.2">
      <c r="D44363" s="1"/>
      <c r="E44363" s="41"/>
    </row>
    <row r="44364" spans="4:5" x14ac:dyDescent="0.2">
      <c r="D44364" s="1"/>
      <c r="E44364" s="41"/>
    </row>
    <row r="44365" spans="4:5" x14ac:dyDescent="0.2">
      <c r="D44365" s="1"/>
      <c r="E44365" s="41"/>
    </row>
    <row r="44366" spans="4:5" x14ac:dyDescent="0.2">
      <c r="D44366" s="1"/>
      <c r="E44366" s="41"/>
    </row>
    <row r="44367" spans="4:5" x14ac:dyDescent="0.2">
      <c r="D44367" s="1"/>
      <c r="E44367" s="41"/>
    </row>
    <row r="44368" spans="4:5" x14ac:dyDescent="0.2">
      <c r="D44368" s="1"/>
      <c r="E44368" s="41"/>
    </row>
    <row r="44369" spans="4:5" x14ac:dyDescent="0.2">
      <c r="D44369" s="1"/>
      <c r="E44369" s="41"/>
    </row>
    <row r="44370" spans="4:5" x14ac:dyDescent="0.2">
      <c r="D44370" s="1"/>
      <c r="E44370" s="41"/>
    </row>
    <row r="44371" spans="4:5" x14ac:dyDescent="0.2">
      <c r="D44371" s="1"/>
      <c r="E44371" s="41"/>
    </row>
    <row r="44372" spans="4:5" x14ac:dyDescent="0.2">
      <c r="D44372" s="1"/>
      <c r="E44372" s="41"/>
    </row>
    <row r="44373" spans="4:5" x14ac:dyDescent="0.2">
      <c r="D44373" s="1"/>
      <c r="E44373" s="41"/>
    </row>
    <row r="44374" spans="4:5" x14ac:dyDescent="0.2">
      <c r="D44374" s="1"/>
      <c r="E44374" s="41"/>
    </row>
    <row r="44375" spans="4:5" x14ac:dyDescent="0.2">
      <c r="D44375" s="1"/>
      <c r="E44375" s="41"/>
    </row>
    <row r="44376" spans="4:5" x14ac:dyDescent="0.2">
      <c r="D44376" s="1"/>
      <c r="E44376" s="41"/>
    </row>
    <row r="44377" spans="4:5" x14ac:dyDescent="0.2">
      <c r="D44377" s="1"/>
      <c r="E44377" s="41"/>
    </row>
    <row r="44378" spans="4:5" x14ac:dyDescent="0.2">
      <c r="D44378" s="1"/>
      <c r="E44378" s="41"/>
    </row>
    <row r="44379" spans="4:5" x14ac:dyDescent="0.2">
      <c r="D44379" s="1"/>
      <c r="E44379" s="41"/>
    </row>
    <row r="44380" spans="4:5" x14ac:dyDescent="0.2">
      <c r="D44380" s="1"/>
      <c r="E44380" s="41"/>
    </row>
    <row r="44381" spans="4:5" x14ac:dyDescent="0.2">
      <c r="D44381" s="1"/>
      <c r="E44381" s="41"/>
    </row>
    <row r="44382" spans="4:5" x14ac:dyDescent="0.2">
      <c r="D44382" s="1"/>
      <c r="E44382" s="41"/>
    </row>
    <row r="44383" spans="4:5" x14ac:dyDescent="0.2">
      <c r="D44383" s="1"/>
      <c r="E44383" s="41"/>
    </row>
    <row r="44384" spans="4:5" x14ac:dyDescent="0.2">
      <c r="D44384" s="1"/>
      <c r="E44384" s="41"/>
    </row>
    <row r="44385" spans="4:5" x14ac:dyDescent="0.2">
      <c r="D44385" s="1"/>
      <c r="E44385" s="41"/>
    </row>
    <row r="44386" spans="4:5" x14ac:dyDescent="0.2">
      <c r="D44386" s="1"/>
      <c r="E44386" s="41"/>
    </row>
    <row r="44387" spans="4:5" x14ac:dyDescent="0.2">
      <c r="D44387" s="1"/>
      <c r="E44387" s="41"/>
    </row>
    <row r="44388" spans="4:5" x14ac:dyDescent="0.2">
      <c r="D44388" s="1"/>
      <c r="E44388" s="41"/>
    </row>
    <row r="44389" spans="4:5" x14ac:dyDescent="0.2">
      <c r="D44389" s="1"/>
      <c r="E44389" s="41"/>
    </row>
    <row r="44390" spans="4:5" x14ac:dyDescent="0.2">
      <c r="D44390" s="1"/>
      <c r="E44390" s="41"/>
    </row>
    <row r="44391" spans="4:5" x14ac:dyDescent="0.2">
      <c r="D44391" s="1"/>
      <c r="E44391" s="41"/>
    </row>
    <row r="44392" spans="4:5" x14ac:dyDescent="0.2">
      <c r="D44392" s="1"/>
      <c r="E44392" s="41"/>
    </row>
    <row r="44393" spans="4:5" x14ac:dyDescent="0.2">
      <c r="D44393" s="1"/>
      <c r="E44393" s="41"/>
    </row>
    <row r="44394" spans="4:5" x14ac:dyDescent="0.2">
      <c r="D44394" s="1"/>
      <c r="E44394" s="41"/>
    </row>
    <row r="44395" spans="4:5" x14ac:dyDescent="0.2">
      <c r="D44395" s="1"/>
      <c r="E44395" s="41"/>
    </row>
    <row r="44396" spans="4:5" x14ac:dyDescent="0.2">
      <c r="D44396" s="1"/>
      <c r="E44396" s="41"/>
    </row>
    <row r="44397" spans="4:5" x14ac:dyDescent="0.2">
      <c r="D44397" s="1"/>
      <c r="E44397" s="41"/>
    </row>
    <row r="44398" spans="4:5" x14ac:dyDescent="0.2">
      <c r="D44398" s="1"/>
      <c r="E44398" s="41"/>
    </row>
    <row r="44399" spans="4:5" x14ac:dyDescent="0.2">
      <c r="D44399" s="1"/>
      <c r="E44399" s="41"/>
    </row>
    <row r="44400" spans="4:5" x14ac:dyDescent="0.2">
      <c r="D44400" s="1"/>
      <c r="E44400" s="41"/>
    </row>
    <row r="44401" spans="4:5" x14ac:dyDescent="0.2">
      <c r="D44401" s="1"/>
      <c r="E44401" s="41"/>
    </row>
    <row r="44402" spans="4:5" x14ac:dyDescent="0.2">
      <c r="D44402" s="1"/>
      <c r="E44402" s="41"/>
    </row>
    <row r="44403" spans="4:5" x14ac:dyDescent="0.2">
      <c r="D44403" s="1"/>
      <c r="E44403" s="41"/>
    </row>
    <row r="44404" spans="4:5" x14ac:dyDescent="0.2">
      <c r="D44404" s="1"/>
      <c r="E44404" s="41"/>
    </row>
    <row r="44405" spans="4:5" x14ac:dyDescent="0.2">
      <c r="D44405" s="1"/>
      <c r="E44405" s="41"/>
    </row>
    <row r="44406" spans="4:5" x14ac:dyDescent="0.2">
      <c r="D44406" s="1"/>
      <c r="E44406" s="41"/>
    </row>
    <row r="44407" spans="4:5" x14ac:dyDescent="0.2">
      <c r="D44407" s="1"/>
      <c r="E44407" s="41"/>
    </row>
    <row r="44408" spans="4:5" x14ac:dyDescent="0.2">
      <c r="D44408" s="1"/>
      <c r="E44408" s="41"/>
    </row>
    <row r="44409" spans="4:5" x14ac:dyDescent="0.2">
      <c r="D44409" s="1"/>
      <c r="E44409" s="41"/>
    </row>
    <row r="44410" spans="4:5" x14ac:dyDescent="0.2">
      <c r="D44410" s="1"/>
      <c r="E44410" s="41"/>
    </row>
    <row r="44411" spans="4:5" x14ac:dyDescent="0.2">
      <c r="D44411" s="1"/>
      <c r="E44411" s="41"/>
    </row>
    <row r="44412" spans="4:5" x14ac:dyDescent="0.2">
      <c r="D44412" s="1"/>
      <c r="E44412" s="41"/>
    </row>
    <row r="44413" spans="4:5" x14ac:dyDescent="0.2">
      <c r="D44413" s="1"/>
      <c r="E44413" s="41"/>
    </row>
    <row r="44414" spans="4:5" x14ac:dyDescent="0.2">
      <c r="D44414" s="1"/>
      <c r="E44414" s="41"/>
    </row>
    <row r="44415" spans="4:5" x14ac:dyDescent="0.2">
      <c r="D44415" s="1"/>
      <c r="E44415" s="41"/>
    </row>
    <row r="44416" spans="4:5" x14ac:dyDescent="0.2">
      <c r="D44416" s="1"/>
      <c r="E44416" s="41"/>
    </row>
    <row r="44417" spans="4:5" x14ac:dyDescent="0.2">
      <c r="D44417" s="1"/>
      <c r="E44417" s="41"/>
    </row>
    <row r="44418" spans="4:5" x14ac:dyDescent="0.2">
      <c r="D44418" s="1"/>
      <c r="E44418" s="41"/>
    </row>
    <row r="44419" spans="4:5" x14ac:dyDescent="0.2">
      <c r="D44419" s="1"/>
      <c r="E44419" s="41"/>
    </row>
    <row r="44420" spans="4:5" x14ac:dyDescent="0.2">
      <c r="D44420" s="1"/>
      <c r="E44420" s="41"/>
    </row>
    <row r="44421" spans="4:5" x14ac:dyDescent="0.2">
      <c r="D44421" s="1"/>
      <c r="E44421" s="41"/>
    </row>
    <row r="44422" spans="4:5" x14ac:dyDescent="0.2">
      <c r="D44422" s="1"/>
      <c r="E44422" s="41"/>
    </row>
    <row r="44423" spans="4:5" x14ac:dyDescent="0.2">
      <c r="D44423" s="1"/>
      <c r="E44423" s="41"/>
    </row>
    <row r="44424" spans="4:5" x14ac:dyDescent="0.2">
      <c r="D44424" s="1"/>
      <c r="E44424" s="41"/>
    </row>
    <row r="44425" spans="4:5" x14ac:dyDescent="0.2">
      <c r="D44425" s="1"/>
      <c r="E44425" s="41"/>
    </row>
    <row r="44426" spans="4:5" x14ac:dyDescent="0.2">
      <c r="D44426" s="1"/>
      <c r="E44426" s="41"/>
    </row>
    <row r="44427" spans="4:5" x14ac:dyDescent="0.2">
      <c r="D44427" s="1"/>
      <c r="E44427" s="41"/>
    </row>
    <row r="44428" spans="4:5" x14ac:dyDescent="0.2">
      <c r="D44428" s="1"/>
      <c r="E44428" s="41"/>
    </row>
    <row r="44429" spans="4:5" x14ac:dyDescent="0.2">
      <c r="D44429" s="1"/>
      <c r="E44429" s="41"/>
    </row>
    <row r="44430" spans="4:5" x14ac:dyDescent="0.2">
      <c r="D44430" s="1"/>
      <c r="E44430" s="41"/>
    </row>
    <row r="44431" spans="4:5" x14ac:dyDescent="0.2">
      <c r="D44431" s="1"/>
      <c r="E44431" s="41"/>
    </row>
    <row r="44432" spans="4:5" x14ac:dyDescent="0.2">
      <c r="D44432" s="1"/>
      <c r="E44432" s="41"/>
    </row>
    <row r="44433" spans="4:5" x14ac:dyDescent="0.2">
      <c r="D44433" s="1"/>
      <c r="E44433" s="41"/>
    </row>
    <row r="44434" spans="4:5" x14ac:dyDescent="0.2">
      <c r="D44434" s="1"/>
      <c r="E44434" s="41"/>
    </row>
    <row r="44435" spans="4:5" x14ac:dyDescent="0.2">
      <c r="D44435" s="1"/>
      <c r="E44435" s="41"/>
    </row>
    <row r="44436" spans="4:5" x14ac:dyDescent="0.2">
      <c r="D44436" s="1"/>
      <c r="E44436" s="41"/>
    </row>
    <row r="44437" spans="4:5" x14ac:dyDescent="0.2">
      <c r="D44437" s="1"/>
      <c r="E44437" s="41"/>
    </row>
    <row r="44438" spans="4:5" x14ac:dyDescent="0.2">
      <c r="D44438" s="1"/>
      <c r="E44438" s="41"/>
    </row>
    <row r="44439" spans="4:5" x14ac:dyDescent="0.2">
      <c r="D44439" s="1"/>
      <c r="E44439" s="41"/>
    </row>
    <row r="44440" spans="4:5" x14ac:dyDescent="0.2">
      <c r="D44440" s="1"/>
      <c r="E44440" s="41"/>
    </row>
    <row r="44441" spans="4:5" x14ac:dyDescent="0.2">
      <c r="D44441" s="1"/>
      <c r="E44441" s="41"/>
    </row>
    <row r="44442" spans="4:5" x14ac:dyDescent="0.2">
      <c r="D44442" s="1"/>
      <c r="E44442" s="41"/>
    </row>
    <row r="44443" spans="4:5" x14ac:dyDescent="0.2">
      <c r="D44443" s="1"/>
      <c r="E44443" s="41"/>
    </row>
    <row r="44444" spans="4:5" x14ac:dyDescent="0.2">
      <c r="D44444" s="1"/>
      <c r="E44444" s="41"/>
    </row>
    <row r="44445" spans="4:5" x14ac:dyDescent="0.2">
      <c r="D44445" s="1"/>
      <c r="E44445" s="41"/>
    </row>
    <row r="44446" spans="4:5" x14ac:dyDescent="0.2">
      <c r="D44446" s="1"/>
      <c r="E44446" s="41"/>
    </row>
    <row r="44447" spans="4:5" x14ac:dyDescent="0.2">
      <c r="D44447" s="1"/>
      <c r="E44447" s="41"/>
    </row>
    <row r="44448" spans="4:5" x14ac:dyDescent="0.2">
      <c r="D44448" s="1"/>
      <c r="E44448" s="41"/>
    </row>
    <row r="44449" spans="4:5" x14ac:dyDescent="0.2">
      <c r="D44449" s="1"/>
      <c r="E44449" s="41"/>
    </row>
    <row r="44450" spans="4:5" x14ac:dyDescent="0.2">
      <c r="D44450" s="1"/>
      <c r="E44450" s="41"/>
    </row>
    <row r="44451" spans="4:5" x14ac:dyDescent="0.2">
      <c r="D44451" s="1"/>
      <c r="E44451" s="41"/>
    </row>
    <row r="44452" spans="4:5" x14ac:dyDescent="0.2">
      <c r="D44452" s="1"/>
      <c r="E44452" s="41"/>
    </row>
    <row r="44453" spans="4:5" x14ac:dyDescent="0.2">
      <c r="D44453" s="1"/>
      <c r="E44453" s="41"/>
    </row>
    <row r="44454" spans="4:5" x14ac:dyDescent="0.2">
      <c r="D44454" s="1"/>
      <c r="E44454" s="41"/>
    </row>
    <row r="44455" spans="4:5" x14ac:dyDescent="0.2">
      <c r="D44455" s="1"/>
      <c r="E44455" s="41"/>
    </row>
    <row r="44456" spans="4:5" x14ac:dyDescent="0.2">
      <c r="D44456" s="1"/>
      <c r="E44456" s="41"/>
    </row>
    <row r="44457" spans="4:5" x14ac:dyDescent="0.2">
      <c r="D44457" s="1"/>
      <c r="E44457" s="41"/>
    </row>
    <row r="44458" spans="4:5" x14ac:dyDescent="0.2">
      <c r="D44458" s="1"/>
      <c r="E44458" s="41"/>
    </row>
    <row r="44459" spans="4:5" x14ac:dyDescent="0.2">
      <c r="D44459" s="1"/>
      <c r="E44459" s="41"/>
    </row>
    <row r="44460" spans="4:5" x14ac:dyDescent="0.2">
      <c r="D44460" s="1"/>
      <c r="E44460" s="41"/>
    </row>
    <row r="44461" spans="4:5" x14ac:dyDescent="0.2">
      <c r="D44461" s="1"/>
      <c r="E44461" s="41"/>
    </row>
    <row r="44462" spans="4:5" x14ac:dyDescent="0.2">
      <c r="D44462" s="1"/>
      <c r="E44462" s="41"/>
    </row>
    <row r="44463" spans="4:5" x14ac:dyDescent="0.2">
      <c r="D44463" s="1"/>
      <c r="E44463" s="41"/>
    </row>
    <row r="44464" spans="4:5" x14ac:dyDescent="0.2">
      <c r="D44464" s="1"/>
      <c r="E44464" s="41"/>
    </row>
    <row r="44465" spans="4:5" x14ac:dyDescent="0.2">
      <c r="D44465" s="1"/>
      <c r="E44465" s="41"/>
    </row>
    <row r="44466" spans="4:5" x14ac:dyDescent="0.2">
      <c r="D44466" s="1"/>
      <c r="E44466" s="41"/>
    </row>
    <row r="44467" spans="4:5" x14ac:dyDescent="0.2">
      <c r="D44467" s="1"/>
      <c r="E44467" s="41"/>
    </row>
    <row r="44468" spans="4:5" x14ac:dyDescent="0.2">
      <c r="D44468" s="1"/>
      <c r="E44468" s="41"/>
    </row>
    <row r="44469" spans="4:5" x14ac:dyDescent="0.2">
      <c r="D44469" s="1"/>
      <c r="E44469" s="41"/>
    </row>
    <row r="44470" spans="4:5" x14ac:dyDescent="0.2">
      <c r="D44470" s="1"/>
      <c r="E44470" s="41"/>
    </row>
    <row r="44471" spans="4:5" x14ac:dyDescent="0.2">
      <c r="D44471" s="1"/>
      <c r="E44471" s="41"/>
    </row>
    <row r="44472" spans="4:5" x14ac:dyDescent="0.2">
      <c r="D44472" s="1"/>
      <c r="E44472" s="41"/>
    </row>
    <row r="44473" spans="4:5" x14ac:dyDescent="0.2">
      <c r="D44473" s="1"/>
      <c r="E44473" s="41"/>
    </row>
    <row r="44474" spans="4:5" x14ac:dyDescent="0.2">
      <c r="D44474" s="1"/>
      <c r="E44474" s="41"/>
    </row>
    <row r="44475" spans="4:5" x14ac:dyDescent="0.2">
      <c r="D44475" s="1"/>
      <c r="E44475" s="41"/>
    </row>
    <row r="44476" spans="4:5" x14ac:dyDescent="0.2">
      <c r="D44476" s="1"/>
      <c r="E44476" s="41"/>
    </row>
    <row r="44477" spans="4:5" x14ac:dyDescent="0.2">
      <c r="D44477" s="1"/>
      <c r="E44477" s="41"/>
    </row>
    <row r="44478" spans="4:5" x14ac:dyDescent="0.2">
      <c r="D44478" s="1"/>
      <c r="E44478" s="41"/>
    </row>
    <row r="44479" spans="4:5" x14ac:dyDescent="0.2">
      <c r="D44479" s="1"/>
      <c r="E44479" s="41"/>
    </row>
    <row r="44480" spans="4:5" x14ac:dyDescent="0.2">
      <c r="D44480" s="1"/>
      <c r="E44480" s="41"/>
    </row>
    <row r="44481" spans="4:5" x14ac:dyDescent="0.2">
      <c r="D44481" s="1"/>
      <c r="E44481" s="41"/>
    </row>
    <row r="44482" spans="4:5" x14ac:dyDescent="0.2">
      <c r="D44482" s="1"/>
      <c r="E44482" s="41"/>
    </row>
    <row r="44483" spans="4:5" x14ac:dyDescent="0.2">
      <c r="D44483" s="1"/>
      <c r="E44483" s="41"/>
    </row>
    <row r="44484" spans="4:5" x14ac:dyDescent="0.2">
      <c r="D44484" s="1"/>
      <c r="E44484" s="41"/>
    </row>
    <row r="44485" spans="4:5" x14ac:dyDescent="0.2">
      <c r="D44485" s="1"/>
      <c r="E44485" s="41"/>
    </row>
    <row r="44486" spans="4:5" x14ac:dyDescent="0.2">
      <c r="D44486" s="1"/>
      <c r="E44486" s="41"/>
    </row>
    <row r="44487" spans="4:5" x14ac:dyDescent="0.2">
      <c r="D44487" s="1"/>
      <c r="E44487" s="41"/>
    </row>
    <row r="44488" spans="4:5" x14ac:dyDescent="0.2">
      <c r="D44488" s="1"/>
      <c r="E44488" s="41"/>
    </row>
    <row r="44489" spans="4:5" x14ac:dyDescent="0.2">
      <c r="D44489" s="1"/>
      <c r="E44489" s="41"/>
    </row>
    <row r="44490" spans="4:5" x14ac:dyDescent="0.2">
      <c r="D44490" s="1"/>
      <c r="E44490" s="41"/>
    </row>
    <row r="44491" spans="4:5" x14ac:dyDescent="0.2">
      <c r="D44491" s="1"/>
      <c r="E44491" s="41"/>
    </row>
    <row r="44492" spans="4:5" x14ac:dyDescent="0.2">
      <c r="D44492" s="1"/>
      <c r="E44492" s="41"/>
    </row>
    <row r="44493" spans="4:5" x14ac:dyDescent="0.2">
      <c r="D44493" s="1"/>
      <c r="E44493" s="41"/>
    </row>
    <row r="44494" spans="4:5" x14ac:dyDescent="0.2">
      <c r="D44494" s="1"/>
      <c r="E44494" s="41"/>
    </row>
    <row r="44495" spans="4:5" x14ac:dyDescent="0.2">
      <c r="D44495" s="1"/>
      <c r="E44495" s="41"/>
    </row>
    <row r="44496" spans="4:5" x14ac:dyDescent="0.2">
      <c r="D44496" s="1"/>
      <c r="E44496" s="41"/>
    </row>
    <row r="44497" spans="4:5" x14ac:dyDescent="0.2">
      <c r="D44497" s="1"/>
      <c r="E44497" s="41"/>
    </row>
    <row r="44498" spans="4:5" x14ac:dyDescent="0.2">
      <c r="D44498" s="1"/>
      <c r="E44498" s="41"/>
    </row>
    <row r="44499" spans="4:5" x14ac:dyDescent="0.2">
      <c r="D44499" s="1"/>
      <c r="E44499" s="41"/>
    </row>
    <row r="44500" spans="4:5" x14ac:dyDescent="0.2">
      <c r="D44500" s="1"/>
      <c r="E44500" s="41"/>
    </row>
    <row r="44501" spans="4:5" x14ac:dyDescent="0.2">
      <c r="D44501" s="1"/>
      <c r="E44501" s="41"/>
    </row>
    <row r="44502" spans="4:5" x14ac:dyDescent="0.2">
      <c r="D44502" s="1"/>
      <c r="E44502" s="41"/>
    </row>
    <row r="44503" spans="4:5" x14ac:dyDescent="0.2">
      <c r="D44503" s="1"/>
      <c r="E44503" s="41"/>
    </row>
    <row r="44504" spans="4:5" x14ac:dyDescent="0.2">
      <c r="D44504" s="1"/>
      <c r="E44504" s="41"/>
    </row>
    <row r="44505" spans="4:5" x14ac:dyDescent="0.2">
      <c r="D44505" s="1"/>
      <c r="E44505" s="41"/>
    </row>
    <row r="44506" spans="4:5" x14ac:dyDescent="0.2">
      <c r="D44506" s="1"/>
      <c r="E44506" s="41"/>
    </row>
    <row r="44507" spans="4:5" x14ac:dyDescent="0.2">
      <c r="D44507" s="1"/>
      <c r="E44507" s="41"/>
    </row>
    <row r="44508" spans="4:5" x14ac:dyDescent="0.2">
      <c r="D44508" s="1"/>
      <c r="E44508" s="41"/>
    </row>
    <row r="44509" spans="4:5" x14ac:dyDescent="0.2">
      <c r="D44509" s="1"/>
      <c r="E44509" s="41"/>
    </row>
    <row r="44510" spans="4:5" x14ac:dyDescent="0.2">
      <c r="D44510" s="1"/>
      <c r="E44510" s="41"/>
    </row>
    <row r="44511" spans="4:5" x14ac:dyDescent="0.2">
      <c r="D44511" s="1"/>
      <c r="E44511" s="41"/>
    </row>
    <row r="44512" spans="4:5" x14ac:dyDescent="0.2">
      <c r="D44512" s="1"/>
      <c r="E44512" s="41"/>
    </row>
    <row r="44513" spans="4:5" x14ac:dyDescent="0.2">
      <c r="D44513" s="1"/>
      <c r="E44513" s="41"/>
    </row>
    <row r="44514" spans="4:5" x14ac:dyDescent="0.2">
      <c r="D44514" s="1"/>
      <c r="E44514" s="41"/>
    </row>
    <row r="44515" spans="4:5" x14ac:dyDescent="0.2">
      <c r="D44515" s="1"/>
      <c r="E44515" s="41"/>
    </row>
    <row r="44516" spans="4:5" x14ac:dyDescent="0.2">
      <c r="D44516" s="1"/>
      <c r="E44516" s="41"/>
    </row>
    <row r="44517" spans="4:5" x14ac:dyDescent="0.2">
      <c r="D44517" s="1"/>
      <c r="E44517" s="41"/>
    </row>
    <row r="44518" spans="4:5" x14ac:dyDescent="0.2">
      <c r="D44518" s="1"/>
      <c r="E44518" s="41"/>
    </row>
    <row r="44519" spans="4:5" x14ac:dyDescent="0.2">
      <c r="D44519" s="1"/>
      <c r="E44519" s="41"/>
    </row>
    <row r="44520" spans="4:5" x14ac:dyDescent="0.2">
      <c r="D44520" s="1"/>
      <c r="E44520" s="41"/>
    </row>
    <row r="44521" spans="4:5" x14ac:dyDescent="0.2">
      <c r="D44521" s="1"/>
      <c r="E44521" s="41"/>
    </row>
    <row r="44522" spans="4:5" x14ac:dyDescent="0.2">
      <c r="D44522" s="1"/>
      <c r="E44522" s="41"/>
    </row>
    <row r="44523" spans="4:5" x14ac:dyDescent="0.2">
      <c r="D44523" s="1"/>
      <c r="E44523" s="41"/>
    </row>
    <row r="44524" spans="4:5" x14ac:dyDescent="0.2">
      <c r="D44524" s="1"/>
      <c r="E44524" s="41"/>
    </row>
    <row r="44525" spans="4:5" x14ac:dyDescent="0.2">
      <c r="D44525" s="1"/>
      <c r="E44525" s="41"/>
    </row>
    <row r="44526" spans="4:5" x14ac:dyDescent="0.2">
      <c r="D44526" s="1"/>
      <c r="E44526" s="41"/>
    </row>
    <row r="44527" spans="4:5" x14ac:dyDescent="0.2">
      <c r="D44527" s="1"/>
      <c r="E44527" s="41"/>
    </row>
    <row r="44528" spans="4:5" x14ac:dyDescent="0.2">
      <c r="D44528" s="1"/>
      <c r="E44528" s="41"/>
    </row>
    <row r="44529" spans="4:5" x14ac:dyDescent="0.2">
      <c r="D44529" s="1"/>
      <c r="E44529" s="41"/>
    </row>
    <row r="44530" spans="4:5" x14ac:dyDescent="0.2">
      <c r="D44530" s="1"/>
      <c r="E44530" s="41"/>
    </row>
    <row r="44531" spans="4:5" x14ac:dyDescent="0.2">
      <c r="D44531" s="1"/>
      <c r="E44531" s="41"/>
    </row>
    <row r="44532" spans="4:5" x14ac:dyDescent="0.2">
      <c r="D44532" s="1"/>
      <c r="E44532" s="41"/>
    </row>
    <row r="44533" spans="4:5" x14ac:dyDescent="0.2">
      <c r="D44533" s="1"/>
      <c r="E44533" s="41"/>
    </row>
    <row r="44534" spans="4:5" x14ac:dyDescent="0.2">
      <c r="D44534" s="1"/>
      <c r="E44534" s="41"/>
    </row>
    <row r="44535" spans="4:5" x14ac:dyDescent="0.2">
      <c r="D44535" s="1"/>
      <c r="E44535" s="41"/>
    </row>
    <row r="44536" spans="4:5" x14ac:dyDescent="0.2">
      <c r="D44536" s="1"/>
      <c r="E44536" s="41"/>
    </row>
    <row r="44537" spans="4:5" x14ac:dyDescent="0.2">
      <c r="D44537" s="1"/>
      <c r="E44537" s="41"/>
    </row>
    <row r="44538" spans="4:5" x14ac:dyDescent="0.2">
      <c r="D44538" s="1"/>
      <c r="E44538" s="41"/>
    </row>
    <row r="44539" spans="4:5" x14ac:dyDescent="0.2">
      <c r="D44539" s="1"/>
      <c r="E44539" s="41"/>
    </row>
    <row r="44540" spans="4:5" x14ac:dyDescent="0.2">
      <c r="D44540" s="1"/>
      <c r="E44540" s="41"/>
    </row>
    <row r="44541" spans="4:5" x14ac:dyDescent="0.2">
      <c r="D44541" s="1"/>
      <c r="E44541" s="41"/>
    </row>
    <row r="44542" spans="4:5" x14ac:dyDescent="0.2">
      <c r="D44542" s="1"/>
      <c r="E44542" s="41"/>
    </row>
    <row r="44543" spans="4:5" x14ac:dyDescent="0.2">
      <c r="D44543" s="1"/>
      <c r="E44543" s="41"/>
    </row>
    <row r="44544" spans="4:5" x14ac:dyDescent="0.2">
      <c r="D44544" s="1"/>
      <c r="E44544" s="41"/>
    </row>
    <row r="44545" spans="4:5" x14ac:dyDescent="0.2">
      <c r="D44545" s="1"/>
      <c r="E44545" s="41"/>
    </row>
    <row r="44546" spans="4:5" x14ac:dyDescent="0.2">
      <c r="D44546" s="1"/>
      <c r="E44546" s="41"/>
    </row>
    <row r="44547" spans="4:5" x14ac:dyDescent="0.2">
      <c r="D44547" s="1"/>
      <c r="E44547" s="41"/>
    </row>
    <row r="44548" spans="4:5" x14ac:dyDescent="0.2">
      <c r="D44548" s="1"/>
      <c r="E44548" s="41"/>
    </row>
    <row r="44549" spans="4:5" x14ac:dyDescent="0.2">
      <c r="D44549" s="1"/>
      <c r="E44549" s="41"/>
    </row>
    <row r="44550" spans="4:5" x14ac:dyDescent="0.2">
      <c r="D44550" s="1"/>
      <c r="E44550" s="41"/>
    </row>
    <row r="44551" spans="4:5" x14ac:dyDescent="0.2">
      <c r="D44551" s="1"/>
      <c r="E44551" s="41"/>
    </row>
    <row r="44552" spans="4:5" x14ac:dyDescent="0.2">
      <c r="D44552" s="1"/>
      <c r="E44552" s="41"/>
    </row>
    <row r="44553" spans="4:5" x14ac:dyDescent="0.2">
      <c r="D44553" s="1"/>
      <c r="E44553" s="41"/>
    </row>
    <row r="44554" spans="4:5" x14ac:dyDescent="0.2">
      <c r="D44554" s="1"/>
      <c r="E44554" s="41"/>
    </row>
    <row r="44555" spans="4:5" x14ac:dyDescent="0.2">
      <c r="D44555" s="1"/>
      <c r="E44555" s="41"/>
    </row>
    <row r="44556" spans="4:5" x14ac:dyDescent="0.2">
      <c r="D44556" s="1"/>
      <c r="E44556" s="41"/>
    </row>
    <row r="44557" spans="4:5" x14ac:dyDescent="0.2">
      <c r="D44557" s="1"/>
      <c r="E44557" s="41"/>
    </row>
    <row r="44558" spans="4:5" x14ac:dyDescent="0.2">
      <c r="D44558" s="1"/>
      <c r="E44558" s="41"/>
    </row>
    <row r="44559" spans="4:5" x14ac:dyDescent="0.2">
      <c r="D44559" s="1"/>
      <c r="E44559" s="41"/>
    </row>
    <row r="44560" spans="4:5" x14ac:dyDescent="0.2">
      <c r="D44560" s="1"/>
      <c r="E44560" s="41"/>
    </row>
    <row r="44561" spans="4:5" x14ac:dyDescent="0.2">
      <c r="D44561" s="1"/>
      <c r="E44561" s="41"/>
    </row>
    <row r="44562" spans="4:5" x14ac:dyDescent="0.2">
      <c r="D44562" s="1"/>
      <c r="E44562" s="41"/>
    </row>
    <row r="44563" spans="4:5" x14ac:dyDescent="0.2">
      <c r="D44563" s="1"/>
      <c r="E44563" s="41"/>
    </row>
    <row r="44564" spans="4:5" x14ac:dyDescent="0.2">
      <c r="D44564" s="1"/>
      <c r="E44564" s="41"/>
    </row>
    <row r="44565" spans="4:5" x14ac:dyDescent="0.2">
      <c r="D44565" s="1"/>
      <c r="E44565" s="41"/>
    </row>
    <row r="44566" spans="4:5" x14ac:dyDescent="0.2">
      <c r="D44566" s="1"/>
      <c r="E44566" s="41"/>
    </row>
    <row r="44567" spans="4:5" x14ac:dyDescent="0.2">
      <c r="D44567" s="1"/>
      <c r="E44567" s="41"/>
    </row>
    <row r="44568" spans="4:5" x14ac:dyDescent="0.2">
      <c r="D44568" s="1"/>
      <c r="E44568" s="41"/>
    </row>
    <row r="44569" spans="4:5" x14ac:dyDescent="0.2">
      <c r="D44569" s="1"/>
      <c r="E44569" s="41"/>
    </row>
    <row r="44570" spans="4:5" x14ac:dyDescent="0.2">
      <c r="D44570" s="1"/>
      <c r="E44570" s="41"/>
    </row>
    <row r="44571" spans="4:5" x14ac:dyDescent="0.2">
      <c r="D44571" s="1"/>
      <c r="E44571" s="41"/>
    </row>
    <row r="44572" spans="4:5" x14ac:dyDescent="0.2">
      <c r="D44572" s="1"/>
      <c r="E44572" s="41"/>
    </row>
    <row r="44573" spans="4:5" x14ac:dyDescent="0.2">
      <c r="D44573" s="1"/>
      <c r="E44573" s="41"/>
    </row>
    <row r="44574" spans="4:5" x14ac:dyDescent="0.2">
      <c r="D44574" s="1"/>
      <c r="E44574" s="41"/>
    </row>
    <row r="44575" spans="4:5" x14ac:dyDescent="0.2">
      <c r="D44575" s="1"/>
      <c r="E44575" s="41"/>
    </row>
    <row r="44576" spans="4:5" x14ac:dyDescent="0.2">
      <c r="D44576" s="1"/>
      <c r="E44576" s="41"/>
    </row>
    <row r="44577" spans="4:5" x14ac:dyDescent="0.2">
      <c r="D44577" s="1"/>
      <c r="E44577" s="41"/>
    </row>
    <row r="44578" spans="4:5" x14ac:dyDescent="0.2">
      <c r="D44578" s="1"/>
      <c r="E44578" s="41"/>
    </row>
    <row r="44579" spans="4:5" x14ac:dyDescent="0.2">
      <c r="D44579" s="1"/>
      <c r="E44579" s="41"/>
    </row>
    <row r="44580" spans="4:5" x14ac:dyDescent="0.2">
      <c r="D44580" s="1"/>
      <c r="E44580" s="41"/>
    </row>
    <row r="44581" spans="4:5" x14ac:dyDescent="0.2">
      <c r="D44581" s="1"/>
      <c r="E44581" s="41"/>
    </row>
    <row r="44582" spans="4:5" x14ac:dyDescent="0.2">
      <c r="D44582" s="1"/>
      <c r="E44582" s="41"/>
    </row>
    <row r="44583" spans="4:5" x14ac:dyDescent="0.2">
      <c r="D44583" s="1"/>
      <c r="E44583" s="41"/>
    </row>
    <row r="44584" spans="4:5" x14ac:dyDescent="0.2">
      <c r="D44584" s="1"/>
      <c r="E44584" s="41"/>
    </row>
    <row r="44585" spans="4:5" x14ac:dyDescent="0.2">
      <c r="D44585" s="1"/>
      <c r="E44585" s="41"/>
    </row>
    <row r="44586" spans="4:5" x14ac:dyDescent="0.2">
      <c r="D44586" s="1"/>
      <c r="E44586" s="41"/>
    </row>
    <row r="44587" spans="4:5" x14ac:dyDescent="0.2">
      <c r="D44587" s="1"/>
      <c r="E44587" s="41"/>
    </row>
    <row r="44588" spans="4:5" x14ac:dyDescent="0.2">
      <c r="D44588" s="1"/>
      <c r="E44588" s="41"/>
    </row>
    <row r="44589" spans="4:5" x14ac:dyDescent="0.2">
      <c r="D44589" s="1"/>
      <c r="E44589" s="41"/>
    </row>
    <row r="44590" spans="4:5" x14ac:dyDescent="0.2">
      <c r="D44590" s="1"/>
      <c r="E44590" s="41"/>
    </row>
    <row r="44591" spans="4:5" x14ac:dyDescent="0.2">
      <c r="D44591" s="1"/>
      <c r="E44591" s="41"/>
    </row>
    <row r="44592" spans="4:5" x14ac:dyDescent="0.2">
      <c r="D44592" s="1"/>
      <c r="E44592" s="41"/>
    </row>
    <row r="44593" spans="4:5" x14ac:dyDescent="0.2">
      <c r="D44593" s="1"/>
      <c r="E44593" s="41"/>
    </row>
    <row r="44594" spans="4:5" x14ac:dyDescent="0.2">
      <c r="D44594" s="1"/>
      <c r="E44594" s="41"/>
    </row>
    <row r="44595" spans="4:5" x14ac:dyDescent="0.2">
      <c r="D44595" s="1"/>
      <c r="E44595" s="41"/>
    </row>
    <row r="44596" spans="4:5" x14ac:dyDescent="0.2">
      <c r="D44596" s="1"/>
      <c r="E44596" s="41"/>
    </row>
    <row r="44597" spans="4:5" x14ac:dyDescent="0.2">
      <c r="D44597" s="1"/>
      <c r="E44597" s="41"/>
    </row>
    <row r="44598" spans="4:5" x14ac:dyDescent="0.2">
      <c r="D44598" s="1"/>
      <c r="E44598" s="41"/>
    </row>
    <row r="44599" spans="4:5" x14ac:dyDescent="0.2">
      <c r="D44599" s="1"/>
      <c r="E44599" s="41"/>
    </row>
    <row r="44600" spans="4:5" x14ac:dyDescent="0.2">
      <c r="D44600" s="1"/>
      <c r="E44600" s="41"/>
    </row>
    <row r="44601" spans="4:5" x14ac:dyDescent="0.2">
      <c r="D44601" s="1"/>
      <c r="E44601" s="41"/>
    </row>
    <row r="44602" spans="4:5" x14ac:dyDescent="0.2">
      <c r="D44602" s="1"/>
      <c r="E44602" s="41"/>
    </row>
    <row r="44603" spans="4:5" x14ac:dyDescent="0.2">
      <c r="D44603" s="1"/>
      <c r="E44603" s="41"/>
    </row>
    <row r="44604" spans="4:5" x14ac:dyDescent="0.2">
      <c r="D44604" s="1"/>
      <c r="E44604" s="41"/>
    </row>
    <row r="44605" spans="4:5" x14ac:dyDescent="0.2">
      <c r="D44605" s="1"/>
      <c r="E44605" s="41"/>
    </row>
    <row r="44606" spans="4:5" x14ac:dyDescent="0.2">
      <c r="D44606" s="1"/>
      <c r="E44606" s="41"/>
    </row>
    <row r="44607" spans="4:5" x14ac:dyDescent="0.2">
      <c r="D44607" s="1"/>
      <c r="E44607" s="41"/>
    </row>
    <row r="44608" spans="4:5" x14ac:dyDescent="0.2">
      <c r="D44608" s="1"/>
      <c r="E44608" s="41"/>
    </row>
    <row r="44609" spans="4:5" x14ac:dyDescent="0.2">
      <c r="D44609" s="1"/>
      <c r="E44609" s="41"/>
    </row>
    <row r="44610" spans="4:5" x14ac:dyDescent="0.2">
      <c r="D44610" s="1"/>
      <c r="E44610" s="41"/>
    </row>
    <row r="44611" spans="4:5" x14ac:dyDescent="0.2">
      <c r="D44611" s="1"/>
      <c r="E44611" s="41"/>
    </row>
    <row r="44612" spans="4:5" x14ac:dyDescent="0.2">
      <c r="D44612" s="1"/>
      <c r="E44612" s="41"/>
    </row>
    <row r="44613" spans="4:5" x14ac:dyDescent="0.2">
      <c r="D44613" s="1"/>
      <c r="E44613" s="41"/>
    </row>
    <row r="44614" spans="4:5" x14ac:dyDescent="0.2">
      <c r="D44614" s="1"/>
      <c r="E44614" s="41"/>
    </row>
    <row r="44615" spans="4:5" x14ac:dyDescent="0.2">
      <c r="D44615" s="1"/>
      <c r="E44615" s="41"/>
    </row>
    <row r="44616" spans="4:5" x14ac:dyDescent="0.2">
      <c r="D44616" s="1"/>
      <c r="E44616" s="41"/>
    </row>
    <row r="44617" spans="4:5" x14ac:dyDescent="0.2">
      <c r="D44617" s="1"/>
      <c r="E44617" s="41"/>
    </row>
    <row r="44618" spans="4:5" x14ac:dyDescent="0.2">
      <c r="D44618" s="1"/>
      <c r="E44618" s="41"/>
    </row>
    <row r="44619" spans="4:5" x14ac:dyDescent="0.2">
      <c r="D44619" s="1"/>
      <c r="E44619" s="41"/>
    </row>
    <row r="44620" spans="4:5" x14ac:dyDescent="0.2">
      <c r="D44620" s="1"/>
      <c r="E44620" s="41"/>
    </row>
    <row r="44621" spans="4:5" x14ac:dyDescent="0.2">
      <c r="D44621" s="1"/>
      <c r="E44621" s="41"/>
    </row>
    <row r="44622" spans="4:5" x14ac:dyDescent="0.2">
      <c r="D44622" s="1"/>
      <c r="E44622" s="41"/>
    </row>
    <row r="44623" spans="4:5" x14ac:dyDescent="0.2">
      <c r="D44623" s="1"/>
      <c r="E44623" s="41"/>
    </row>
    <row r="44624" spans="4:5" x14ac:dyDescent="0.2">
      <c r="D44624" s="1"/>
      <c r="E44624" s="41"/>
    </row>
    <row r="44625" spans="4:5" x14ac:dyDescent="0.2">
      <c r="D44625" s="1"/>
      <c r="E44625" s="41"/>
    </row>
    <row r="44626" spans="4:5" x14ac:dyDescent="0.2">
      <c r="D44626" s="1"/>
      <c r="E44626" s="41"/>
    </row>
    <row r="44627" spans="4:5" x14ac:dyDescent="0.2">
      <c r="D44627" s="1"/>
      <c r="E44627" s="41"/>
    </row>
    <row r="44628" spans="4:5" x14ac:dyDescent="0.2">
      <c r="D44628" s="1"/>
      <c r="E44628" s="41"/>
    </row>
    <row r="44629" spans="4:5" x14ac:dyDescent="0.2">
      <c r="D44629" s="1"/>
      <c r="E44629" s="41"/>
    </row>
    <row r="44630" spans="4:5" x14ac:dyDescent="0.2">
      <c r="D44630" s="1"/>
      <c r="E44630" s="41"/>
    </row>
    <row r="44631" spans="4:5" x14ac:dyDescent="0.2">
      <c r="D44631" s="1"/>
      <c r="E44631" s="41"/>
    </row>
    <row r="44632" spans="4:5" x14ac:dyDescent="0.2">
      <c r="D44632" s="1"/>
      <c r="E44632" s="41"/>
    </row>
    <row r="44633" spans="4:5" x14ac:dyDescent="0.2">
      <c r="D44633" s="1"/>
      <c r="E44633" s="41"/>
    </row>
    <row r="44634" spans="4:5" x14ac:dyDescent="0.2">
      <c r="D44634" s="1"/>
      <c r="E44634" s="41"/>
    </row>
    <row r="44635" spans="4:5" x14ac:dyDescent="0.2">
      <c r="D44635" s="1"/>
      <c r="E44635" s="41"/>
    </row>
    <row r="44636" spans="4:5" x14ac:dyDescent="0.2">
      <c r="D44636" s="1"/>
      <c r="E44636" s="41"/>
    </row>
    <row r="44637" spans="4:5" x14ac:dyDescent="0.2">
      <c r="D44637" s="1"/>
      <c r="E44637" s="41"/>
    </row>
    <row r="44638" spans="4:5" x14ac:dyDescent="0.2">
      <c r="D44638" s="1"/>
      <c r="E44638" s="41"/>
    </row>
    <row r="44639" spans="4:5" x14ac:dyDescent="0.2">
      <c r="D44639" s="1"/>
      <c r="E44639" s="41"/>
    </row>
    <row r="44640" spans="4:5" x14ac:dyDescent="0.2">
      <c r="D44640" s="1"/>
      <c r="E44640" s="41"/>
    </row>
    <row r="44641" spans="4:5" x14ac:dyDescent="0.2">
      <c r="D44641" s="1"/>
      <c r="E44641" s="41"/>
    </row>
    <row r="44642" spans="4:5" x14ac:dyDescent="0.2">
      <c r="D44642" s="1"/>
      <c r="E44642" s="41"/>
    </row>
    <row r="44643" spans="4:5" x14ac:dyDescent="0.2">
      <c r="D44643" s="1"/>
      <c r="E44643" s="41"/>
    </row>
    <row r="44644" spans="4:5" x14ac:dyDescent="0.2">
      <c r="D44644" s="1"/>
      <c r="E44644" s="41"/>
    </row>
    <row r="44645" spans="4:5" x14ac:dyDescent="0.2">
      <c r="D44645" s="1"/>
      <c r="E44645" s="41"/>
    </row>
    <row r="44646" spans="4:5" x14ac:dyDescent="0.2">
      <c r="D44646" s="1"/>
      <c r="E44646" s="41"/>
    </row>
    <row r="44647" spans="4:5" x14ac:dyDescent="0.2">
      <c r="D44647" s="1"/>
      <c r="E44647" s="41"/>
    </row>
    <row r="44648" spans="4:5" x14ac:dyDescent="0.2">
      <c r="D44648" s="1"/>
      <c r="E44648" s="41"/>
    </row>
    <row r="44649" spans="4:5" x14ac:dyDescent="0.2">
      <c r="D44649" s="1"/>
      <c r="E44649" s="41"/>
    </row>
    <row r="44650" spans="4:5" x14ac:dyDescent="0.2">
      <c r="D44650" s="1"/>
      <c r="E44650" s="41"/>
    </row>
    <row r="44651" spans="4:5" x14ac:dyDescent="0.2">
      <c r="D44651" s="1"/>
      <c r="E44651" s="41"/>
    </row>
    <row r="44652" spans="4:5" x14ac:dyDescent="0.2">
      <c r="D44652" s="1"/>
      <c r="E44652" s="41"/>
    </row>
    <row r="44653" spans="4:5" x14ac:dyDescent="0.2">
      <c r="D44653" s="1"/>
      <c r="E44653" s="41"/>
    </row>
    <row r="44654" spans="4:5" x14ac:dyDescent="0.2">
      <c r="D44654" s="1"/>
      <c r="E44654" s="41"/>
    </row>
    <row r="44655" spans="4:5" x14ac:dyDescent="0.2">
      <c r="D44655" s="1"/>
      <c r="E44655" s="41"/>
    </row>
    <row r="44656" spans="4:5" x14ac:dyDescent="0.2">
      <c r="D44656" s="1"/>
      <c r="E44656" s="41"/>
    </row>
    <row r="44657" spans="4:5" x14ac:dyDescent="0.2">
      <c r="D44657" s="1"/>
      <c r="E44657" s="41"/>
    </row>
    <row r="44658" spans="4:5" x14ac:dyDescent="0.2">
      <c r="D44658" s="1"/>
      <c r="E44658" s="41"/>
    </row>
    <row r="44659" spans="4:5" x14ac:dyDescent="0.2">
      <c r="D44659" s="1"/>
      <c r="E44659" s="41"/>
    </row>
    <row r="44660" spans="4:5" x14ac:dyDescent="0.2">
      <c r="D44660" s="1"/>
      <c r="E44660" s="41"/>
    </row>
    <row r="44661" spans="4:5" x14ac:dyDescent="0.2">
      <c r="D44661" s="1"/>
      <c r="E44661" s="41"/>
    </row>
    <row r="44662" spans="4:5" x14ac:dyDescent="0.2">
      <c r="D44662" s="1"/>
      <c r="E44662" s="41"/>
    </row>
    <row r="44663" spans="4:5" x14ac:dyDescent="0.2">
      <c r="D44663" s="1"/>
      <c r="E44663" s="41"/>
    </row>
    <row r="44664" spans="4:5" x14ac:dyDescent="0.2">
      <c r="D44664" s="1"/>
      <c r="E44664" s="41"/>
    </row>
    <row r="44665" spans="4:5" x14ac:dyDescent="0.2">
      <c r="D44665" s="1"/>
      <c r="E44665" s="41"/>
    </row>
    <row r="44666" spans="4:5" x14ac:dyDescent="0.2">
      <c r="D44666" s="1"/>
      <c r="E44666" s="41"/>
    </row>
    <row r="44667" spans="4:5" x14ac:dyDescent="0.2">
      <c r="D44667" s="1"/>
      <c r="E44667" s="41"/>
    </row>
    <row r="44668" spans="4:5" x14ac:dyDescent="0.2">
      <c r="D44668" s="1"/>
      <c r="E44668" s="41"/>
    </row>
    <row r="44669" spans="4:5" x14ac:dyDescent="0.2">
      <c r="D44669" s="1"/>
      <c r="E44669" s="41"/>
    </row>
    <row r="44670" spans="4:5" x14ac:dyDescent="0.2">
      <c r="D44670" s="1"/>
      <c r="E44670" s="41"/>
    </row>
    <row r="44671" spans="4:5" x14ac:dyDescent="0.2">
      <c r="D44671" s="1"/>
      <c r="E44671" s="41"/>
    </row>
    <row r="44672" spans="4:5" x14ac:dyDescent="0.2">
      <c r="D44672" s="1"/>
      <c r="E44672" s="41"/>
    </row>
    <row r="44673" spans="4:5" x14ac:dyDescent="0.2">
      <c r="D44673" s="1"/>
      <c r="E44673" s="41"/>
    </row>
    <row r="44674" spans="4:5" x14ac:dyDescent="0.2">
      <c r="D44674" s="1"/>
      <c r="E44674" s="41"/>
    </row>
    <row r="44675" spans="4:5" x14ac:dyDescent="0.2">
      <c r="D44675" s="1"/>
      <c r="E44675" s="41"/>
    </row>
    <row r="44676" spans="4:5" x14ac:dyDescent="0.2">
      <c r="D44676" s="1"/>
      <c r="E44676" s="41"/>
    </row>
    <row r="44677" spans="4:5" x14ac:dyDescent="0.2">
      <c r="D44677" s="1"/>
      <c r="E44677" s="41"/>
    </row>
    <row r="44678" spans="4:5" x14ac:dyDescent="0.2">
      <c r="D44678" s="1"/>
      <c r="E44678" s="41"/>
    </row>
    <row r="44679" spans="4:5" x14ac:dyDescent="0.2">
      <c r="D44679" s="1"/>
      <c r="E44679" s="41"/>
    </row>
    <row r="44680" spans="4:5" x14ac:dyDescent="0.2">
      <c r="D44680" s="1"/>
      <c r="E44680" s="41"/>
    </row>
    <row r="44681" spans="4:5" x14ac:dyDescent="0.2">
      <c r="D44681" s="1"/>
      <c r="E44681" s="41"/>
    </row>
    <row r="44682" spans="4:5" x14ac:dyDescent="0.2">
      <c r="D44682" s="1"/>
      <c r="E44682" s="41"/>
    </row>
    <row r="44683" spans="4:5" x14ac:dyDescent="0.2">
      <c r="D44683" s="1"/>
      <c r="E44683" s="41"/>
    </row>
    <row r="44684" spans="4:5" x14ac:dyDescent="0.2">
      <c r="D44684" s="1"/>
      <c r="E44684" s="41"/>
    </row>
    <row r="44685" spans="4:5" x14ac:dyDescent="0.2">
      <c r="D44685" s="1"/>
      <c r="E44685" s="41"/>
    </row>
    <row r="44686" spans="4:5" x14ac:dyDescent="0.2">
      <c r="D44686" s="1"/>
      <c r="E44686" s="41"/>
    </row>
    <row r="44687" spans="4:5" x14ac:dyDescent="0.2">
      <c r="D44687" s="1"/>
      <c r="E44687" s="41"/>
    </row>
    <row r="44688" spans="4:5" x14ac:dyDescent="0.2">
      <c r="D44688" s="1"/>
      <c r="E44688" s="41"/>
    </row>
    <row r="44689" spans="4:5" x14ac:dyDescent="0.2">
      <c r="D44689" s="1"/>
      <c r="E44689" s="41"/>
    </row>
    <row r="44690" spans="4:5" x14ac:dyDescent="0.2">
      <c r="D44690" s="1"/>
      <c r="E44690" s="41"/>
    </row>
    <row r="44691" spans="4:5" x14ac:dyDescent="0.2">
      <c r="D44691" s="1"/>
      <c r="E44691" s="41"/>
    </row>
    <row r="44692" spans="4:5" x14ac:dyDescent="0.2">
      <c r="D44692" s="1"/>
      <c r="E44692" s="41"/>
    </row>
    <row r="44693" spans="4:5" x14ac:dyDescent="0.2">
      <c r="D44693" s="1"/>
      <c r="E44693" s="41"/>
    </row>
    <row r="44694" spans="4:5" x14ac:dyDescent="0.2">
      <c r="D44694" s="1"/>
      <c r="E44694" s="41"/>
    </row>
    <row r="44695" spans="4:5" x14ac:dyDescent="0.2">
      <c r="D44695" s="1"/>
      <c r="E44695" s="41"/>
    </row>
    <row r="44696" spans="4:5" x14ac:dyDescent="0.2">
      <c r="D44696" s="1"/>
      <c r="E44696" s="41"/>
    </row>
    <row r="44697" spans="4:5" x14ac:dyDescent="0.2">
      <c r="D44697" s="1"/>
      <c r="E44697" s="41"/>
    </row>
    <row r="44698" spans="4:5" x14ac:dyDescent="0.2">
      <c r="D44698" s="1"/>
      <c r="E44698" s="41"/>
    </row>
    <row r="44699" spans="4:5" x14ac:dyDescent="0.2">
      <c r="D44699" s="1"/>
      <c r="E44699" s="41"/>
    </row>
    <row r="44700" spans="4:5" x14ac:dyDescent="0.2">
      <c r="D44700" s="1"/>
      <c r="E44700" s="41"/>
    </row>
    <row r="44701" spans="4:5" x14ac:dyDescent="0.2">
      <c r="D44701" s="1"/>
      <c r="E44701" s="41"/>
    </row>
    <row r="44702" spans="4:5" x14ac:dyDescent="0.2">
      <c r="D44702" s="1"/>
      <c r="E44702" s="41"/>
    </row>
    <row r="44703" spans="4:5" x14ac:dyDescent="0.2">
      <c r="D44703" s="1"/>
      <c r="E44703" s="41"/>
    </row>
    <row r="44704" spans="4:5" x14ac:dyDescent="0.2">
      <c r="D44704" s="1"/>
      <c r="E44704" s="41"/>
    </row>
    <row r="44705" spans="4:5" x14ac:dyDescent="0.2">
      <c r="D44705" s="1"/>
      <c r="E44705" s="41"/>
    </row>
    <row r="44706" spans="4:5" x14ac:dyDescent="0.2">
      <c r="D44706" s="1"/>
      <c r="E44706" s="41"/>
    </row>
    <row r="44707" spans="4:5" x14ac:dyDescent="0.2">
      <c r="D44707" s="1"/>
      <c r="E44707" s="41"/>
    </row>
    <row r="44708" spans="4:5" x14ac:dyDescent="0.2">
      <c r="D44708" s="1"/>
      <c r="E44708" s="41"/>
    </row>
    <row r="44709" spans="4:5" x14ac:dyDescent="0.2">
      <c r="D44709" s="1"/>
      <c r="E44709" s="41"/>
    </row>
    <row r="44710" spans="4:5" x14ac:dyDescent="0.2">
      <c r="D44710" s="1"/>
      <c r="E44710" s="41"/>
    </row>
    <row r="44711" spans="4:5" x14ac:dyDescent="0.2">
      <c r="D44711" s="1"/>
      <c r="E44711" s="41"/>
    </row>
    <row r="44712" spans="4:5" x14ac:dyDescent="0.2">
      <c r="D44712" s="1"/>
      <c r="E44712" s="41"/>
    </row>
    <row r="44713" spans="4:5" x14ac:dyDescent="0.2">
      <c r="D44713" s="1"/>
      <c r="E44713" s="41"/>
    </row>
    <row r="44714" spans="4:5" x14ac:dyDescent="0.2">
      <c r="D44714" s="1"/>
      <c r="E44714" s="41"/>
    </row>
    <row r="44715" spans="4:5" x14ac:dyDescent="0.2">
      <c r="D44715" s="1"/>
      <c r="E44715" s="41"/>
    </row>
    <row r="44716" spans="4:5" x14ac:dyDescent="0.2">
      <c r="D44716" s="1"/>
      <c r="E44716" s="41"/>
    </row>
    <row r="44717" spans="4:5" x14ac:dyDescent="0.2">
      <c r="D44717" s="1"/>
      <c r="E44717" s="41"/>
    </row>
    <row r="44718" spans="4:5" x14ac:dyDescent="0.2">
      <c r="D44718" s="1"/>
      <c r="E44718" s="41"/>
    </row>
    <row r="44719" spans="4:5" x14ac:dyDescent="0.2">
      <c r="D44719" s="1"/>
      <c r="E44719" s="41"/>
    </row>
    <row r="44720" spans="4:5" x14ac:dyDescent="0.2">
      <c r="D44720" s="1"/>
      <c r="E44720" s="41"/>
    </row>
    <row r="44721" spans="4:5" x14ac:dyDescent="0.2">
      <c r="D44721" s="1"/>
      <c r="E44721" s="41"/>
    </row>
    <row r="44722" spans="4:5" x14ac:dyDescent="0.2">
      <c r="D44722" s="1"/>
      <c r="E44722" s="41"/>
    </row>
    <row r="44723" spans="4:5" x14ac:dyDescent="0.2">
      <c r="D44723" s="1"/>
      <c r="E44723" s="41"/>
    </row>
    <row r="44724" spans="4:5" x14ac:dyDescent="0.2">
      <c r="D44724" s="1"/>
      <c r="E44724" s="41"/>
    </row>
    <row r="44725" spans="4:5" x14ac:dyDescent="0.2">
      <c r="D44725" s="1"/>
      <c r="E44725" s="41"/>
    </row>
    <row r="44726" spans="4:5" x14ac:dyDescent="0.2">
      <c r="D44726" s="1"/>
      <c r="E44726" s="41"/>
    </row>
    <row r="44727" spans="4:5" x14ac:dyDescent="0.2">
      <c r="D44727" s="1"/>
      <c r="E44727" s="41"/>
    </row>
    <row r="44728" spans="4:5" x14ac:dyDescent="0.2">
      <c r="D44728" s="1"/>
      <c r="E44728" s="41"/>
    </row>
    <row r="44729" spans="4:5" x14ac:dyDescent="0.2">
      <c r="D44729" s="1"/>
      <c r="E44729" s="41"/>
    </row>
    <row r="44730" spans="4:5" x14ac:dyDescent="0.2">
      <c r="D44730" s="1"/>
      <c r="E44730" s="41"/>
    </row>
    <row r="44731" spans="4:5" x14ac:dyDescent="0.2">
      <c r="D44731" s="1"/>
      <c r="E44731" s="41"/>
    </row>
    <row r="44732" spans="4:5" x14ac:dyDescent="0.2">
      <c r="D44732" s="1"/>
      <c r="E44732" s="41"/>
    </row>
    <row r="44733" spans="4:5" x14ac:dyDescent="0.2">
      <c r="D44733" s="1"/>
      <c r="E44733" s="41"/>
    </row>
    <row r="44734" spans="4:5" x14ac:dyDescent="0.2">
      <c r="D44734" s="1"/>
      <c r="E44734" s="41"/>
    </row>
    <row r="44735" spans="4:5" x14ac:dyDescent="0.2">
      <c r="D44735" s="1"/>
      <c r="E44735" s="41"/>
    </row>
    <row r="44736" spans="4:5" x14ac:dyDescent="0.2">
      <c r="D44736" s="1"/>
      <c r="E44736" s="41"/>
    </row>
    <row r="44737" spans="4:5" x14ac:dyDescent="0.2">
      <c r="D44737" s="1"/>
      <c r="E44737" s="41"/>
    </row>
    <row r="44738" spans="4:5" x14ac:dyDescent="0.2">
      <c r="D44738" s="1"/>
      <c r="E44738" s="41"/>
    </row>
    <row r="44739" spans="4:5" x14ac:dyDescent="0.2">
      <c r="D44739" s="1"/>
      <c r="E44739" s="41"/>
    </row>
    <row r="44740" spans="4:5" x14ac:dyDescent="0.2">
      <c r="D44740" s="1"/>
      <c r="E44740" s="41"/>
    </row>
    <row r="44741" spans="4:5" x14ac:dyDescent="0.2">
      <c r="D44741" s="1"/>
      <c r="E44741" s="41"/>
    </row>
    <row r="44742" spans="4:5" x14ac:dyDescent="0.2">
      <c r="D44742" s="1"/>
      <c r="E44742" s="41"/>
    </row>
    <row r="44743" spans="4:5" x14ac:dyDescent="0.2">
      <c r="D44743" s="1"/>
      <c r="E44743" s="41"/>
    </row>
    <row r="44744" spans="4:5" x14ac:dyDescent="0.2">
      <c r="D44744" s="1"/>
      <c r="E44744" s="41"/>
    </row>
    <row r="44745" spans="4:5" x14ac:dyDescent="0.2">
      <c r="D44745" s="1"/>
      <c r="E44745" s="41"/>
    </row>
    <row r="44746" spans="4:5" x14ac:dyDescent="0.2">
      <c r="D44746" s="1"/>
      <c r="E44746" s="41"/>
    </row>
    <row r="44747" spans="4:5" x14ac:dyDescent="0.2">
      <c r="D44747" s="1"/>
      <c r="E44747" s="41"/>
    </row>
    <row r="44748" spans="4:5" x14ac:dyDescent="0.2">
      <c r="D44748" s="1"/>
      <c r="E44748" s="41"/>
    </row>
    <row r="44749" spans="4:5" x14ac:dyDescent="0.2">
      <c r="D44749" s="1"/>
      <c r="E44749" s="41"/>
    </row>
    <row r="44750" spans="4:5" x14ac:dyDescent="0.2">
      <c r="D44750" s="1"/>
      <c r="E44750" s="41"/>
    </row>
    <row r="44751" spans="4:5" x14ac:dyDescent="0.2">
      <c r="D44751" s="1"/>
      <c r="E44751" s="41"/>
    </row>
    <row r="44752" spans="4:5" x14ac:dyDescent="0.2">
      <c r="D44752" s="1"/>
      <c r="E44752" s="41"/>
    </row>
    <row r="44753" spans="4:5" x14ac:dyDescent="0.2">
      <c r="D44753" s="1"/>
      <c r="E44753" s="41"/>
    </row>
    <row r="44754" spans="4:5" x14ac:dyDescent="0.2">
      <c r="D44754" s="1"/>
      <c r="E44754" s="41"/>
    </row>
    <row r="44755" spans="4:5" x14ac:dyDescent="0.2">
      <c r="D44755" s="1"/>
      <c r="E44755" s="41"/>
    </row>
    <row r="44756" spans="4:5" x14ac:dyDescent="0.2">
      <c r="D44756" s="1"/>
      <c r="E44756" s="41"/>
    </row>
    <row r="44757" spans="4:5" x14ac:dyDescent="0.2">
      <c r="D44757" s="1"/>
      <c r="E44757" s="41"/>
    </row>
    <row r="44758" spans="4:5" x14ac:dyDescent="0.2">
      <c r="D44758" s="1"/>
      <c r="E44758" s="41"/>
    </row>
    <row r="44759" spans="4:5" x14ac:dyDescent="0.2">
      <c r="D44759" s="1"/>
      <c r="E44759" s="41"/>
    </row>
    <row r="44760" spans="4:5" x14ac:dyDescent="0.2">
      <c r="D44760" s="1"/>
      <c r="E44760" s="41"/>
    </row>
    <row r="44761" spans="4:5" x14ac:dyDescent="0.2">
      <c r="D44761" s="1"/>
      <c r="E44761" s="41"/>
    </row>
    <row r="44762" spans="4:5" x14ac:dyDescent="0.2">
      <c r="D44762" s="1"/>
      <c r="E44762" s="41"/>
    </row>
    <row r="44763" spans="4:5" x14ac:dyDescent="0.2">
      <c r="D44763" s="1"/>
      <c r="E44763" s="41"/>
    </row>
    <row r="44764" spans="4:5" x14ac:dyDescent="0.2">
      <c r="D44764" s="1"/>
      <c r="E44764" s="41"/>
    </row>
    <row r="44765" spans="4:5" x14ac:dyDescent="0.2">
      <c r="D44765" s="1"/>
      <c r="E44765" s="41"/>
    </row>
    <row r="44766" spans="4:5" x14ac:dyDescent="0.2">
      <c r="D44766" s="1"/>
      <c r="E44766" s="41"/>
    </row>
    <row r="44767" spans="4:5" x14ac:dyDescent="0.2">
      <c r="D44767" s="1"/>
      <c r="E44767" s="41"/>
    </row>
    <row r="44768" spans="4:5" x14ac:dyDescent="0.2">
      <c r="D44768" s="1"/>
      <c r="E44768" s="41"/>
    </row>
    <row r="44769" spans="4:5" x14ac:dyDescent="0.2">
      <c r="D44769" s="1"/>
      <c r="E44769" s="41"/>
    </row>
    <row r="44770" spans="4:5" x14ac:dyDescent="0.2">
      <c r="D44770" s="1"/>
      <c r="E44770" s="41"/>
    </row>
    <row r="44771" spans="4:5" x14ac:dyDescent="0.2">
      <c r="D44771" s="1"/>
      <c r="E44771" s="41"/>
    </row>
    <row r="44772" spans="4:5" x14ac:dyDescent="0.2">
      <c r="D44772" s="1"/>
      <c r="E44772" s="41"/>
    </row>
    <row r="44773" spans="4:5" x14ac:dyDescent="0.2">
      <c r="D44773" s="1"/>
      <c r="E44773" s="41"/>
    </row>
    <row r="44774" spans="4:5" x14ac:dyDescent="0.2">
      <c r="D44774" s="1"/>
      <c r="E44774" s="41"/>
    </row>
    <row r="44775" spans="4:5" x14ac:dyDescent="0.2">
      <c r="D44775" s="1"/>
      <c r="E44775" s="41"/>
    </row>
    <row r="44776" spans="4:5" x14ac:dyDescent="0.2">
      <c r="D44776" s="1"/>
      <c r="E44776" s="41"/>
    </row>
    <row r="44777" spans="4:5" x14ac:dyDescent="0.2">
      <c r="D44777" s="1"/>
      <c r="E44777" s="41"/>
    </row>
    <row r="44778" spans="4:5" x14ac:dyDescent="0.2">
      <c r="D44778" s="1"/>
      <c r="E44778" s="41"/>
    </row>
    <row r="44779" spans="4:5" x14ac:dyDescent="0.2">
      <c r="D44779" s="1"/>
      <c r="E44779" s="41"/>
    </row>
    <row r="44780" spans="4:5" x14ac:dyDescent="0.2">
      <c r="D44780" s="1"/>
      <c r="E44780" s="41"/>
    </row>
    <row r="44781" spans="4:5" x14ac:dyDescent="0.2">
      <c r="D44781" s="1"/>
      <c r="E44781" s="41"/>
    </row>
    <row r="44782" spans="4:5" x14ac:dyDescent="0.2">
      <c r="D44782" s="1"/>
      <c r="E44782" s="41"/>
    </row>
    <row r="44783" spans="4:5" x14ac:dyDescent="0.2">
      <c r="D44783" s="1"/>
      <c r="E44783" s="41"/>
    </row>
    <row r="44784" spans="4:5" x14ac:dyDescent="0.2">
      <c r="D44784" s="1"/>
      <c r="E44784" s="41"/>
    </row>
    <row r="44785" spans="4:5" x14ac:dyDescent="0.2">
      <c r="D44785" s="1"/>
      <c r="E44785" s="41"/>
    </row>
    <row r="44786" spans="4:5" x14ac:dyDescent="0.2">
      <c r="D44786" s="1"/>
      <c r="E44786" s="41"/>
    </row>
    <row r="44787" spans="4:5" x14ac:dyDescent="0.2">
      <c r="D44787" s="1"/>
      <c r="E44787" s="41"/>
    </row>
    <row r="44788" spans="4:5" x14ac:dyDescent="0.2">
      <c r="D44788" s="1"/>
      <c r="E44788" s="41"/>
    </row>
    <row r="44789" spans="4:5" x14ac:dyDescent="0.2">
      <c r="D44789" s="1"/>
      <c r="E44789" s="41"/>
    </row>
    <row r="44790" spans="4:5" x14ac:dyDescent="0.2">
      <c r="D44790" s="1"/>
      <c r="E44790" s="41"/>
    </row>
    <row r="44791" spans="4:5" x14ac:dyDescent="0.2">
      <c r="D44791" s="1"/>
      <c r="E44791" s="41"/>
    </row>
    <row r="44792" spans="4:5" x14ac:dyDescent="0.2">
      <c r="D44792" s="1"/>
      <c r="E44792" s="41"/>
    </row>
    <row r="44793" spans="4:5" x14ac:dyDescent="0.2">
      <c r="D44793" s="1"/>
      <c r="E44793" s="41"/>
    </row>
    <row r="44794" spans="4:5" x14ac:dyDescent="0.2">
      <c r="D44794" s="1"/>
      <c r="E44794" s="41"/>
    </row>
    <row r="44795" spans="4:5" x14ac:dyDescent="0.2">
      <c r="D44795" s="1"/>
      <c r="E44795" s="41"/>
    </row>
    <row r="44796" spans="4:5" x14ac:dyDescent="0.2">
      <c r="D44796" s="1"/>
      <c r="E44796" s="41"/>
    </row>
    <row r="44797" spans="4:5" x14ac:dyDescent="0.2">
      <c r="D44797" s="1"/>
      <c r="E44797" s="41"/>
    </row>
    <row r="44798" spans="4:5" x14ac:dyDescent="0.2">
      <c r="D44798" s="1"/>
      <c r="E44798" s="41"/>
    </row>
    <row r="44799" spans="4:5" x14ac:dyDescent="0.2">
      <c r="D44799" s="1"/>
      <c r="E44799" s="41"/>
    </row>
    <row r="44800" spans="4:5" x14ac:dyDescent="0.2">
      <c r="D44800" s="1"/>
      <c r="E44800" s="41"/>
    </row>
    <row r="44801" spans="4:5" x14ac:dyDescent="0.2">
      <c r="D44801" s="1"/>
      <c r="E44801" s="41"/>
    </row>
    <row r="44802" spans="4:5" x14ac:dyDescent="0.2">
      <c r="D44802" s="1"/>
      <c r="E44802" s="41"/>
    </row>
    <row r="44803" spans="4:5" x14ac:dyDescent="0.2">
      <c r="D44803" s="1"/>
      <c r="E44803" s="41"/>
    </row>
    <row r="44804" spans="4:5" x14ac:dyDescent="0.2">
      <c r="D44804" s="1"/>
      <c r="E44804" s="41"/>
    </row>
    <row r="44805" spans="4:5" x14ac:dyDescent="0.2">
      <c r="D44805" s="1"/>
      <c r="E44805" s="41"/>
    </row>
    <row r="44806" spans="4:5" x14ac:dyDescent="0.2">
      <c r="D44806" s="1"/>
      <c r="E44806" s="41"/>
    </row>
    <row r="44807" spans="4:5" x14ac:dyDescent="0.2">
      <c r="D44807" s="1"/>
      <c r="E44807" s="41"/>
    </row>
    <row r="44808" spans="4:5" x14ac:dyDescent="0.2">
      <c r="D44808" s="1"/>
      <c r="E44808" s="41"/>
    </row>
    <row r="44809" spans="4:5" x14ac:dyDescent="0.2">
      <c r="D44809" s="1"/>
      <c r="E44809" s="41"/>
    </row>
    <row r="44810" spans="4:5" x14ac:dyDescent="0.2">
      <c r="D44810" s="1"/>
      <c r="E44810" s="41"/>
    </row>
    <row r="44811" spans="4:5" x14ac:dyDescent="0.2">
      <c r="D44811" s="1"/>
      <c r="E44811" s="41"/>
    </row>
    <row r="44812" spans="4:5" x14ac:dyDescent="0.2">
      <c r="D44812" s="1"/>
      <c r="E44812" s="41"/>
    </row>
    <row r="44813" spans="4:5" x14ac:dyDescent="0.2">
      <c r="D44813" s="1"/>
      <c r="E44813" s="41"/>
    </row>
    <row r="44814" spans="4:5" x14ac:dyDescent="0.2">
      <c r="D44814" s="1"/>
      <c r="E44814" s="41"/>
    </row>
    <row r="44815" spans="4:5" x14ac:dyDescent="0.2">
      <c r="D44815" s="1"/>
      <c r="E44815" s="41"/>
    </row>
    <row r="44816" spans="4:5" x14ac:dyDescent="0.2">
      <c r="D44816" s="1"/>
      <c r="E44816" s="41"/>
    </row>
    <row r="44817" spans="4:5" x14ac:dyDescent="0.2">
      <c r="D44817" s="1"/>
      <c r="E44817" s="41"/>
    </row>
    <row r="44818" spans="4:5" x14ac:dyDescent="0.2">
      <c r="D44818" s="1"/>
      <c r="E44818" s="41"/>
    </row>
    <row r="44819" spans="4:5" x14ac:dyDescent="0.2">
      <c r="D44819" s="1"/>
      <c r="E44819" s="41"/>
    </row>
    <row r="44820" spans="4:5" x14ac:dyDescent="0.2">
      <c r="D44820" s="1"/>
      <c r="E44820" s="41"/>
    </row>
    <row r="44821" spans="4:5" x14ac:dyDescent="0.2">
      <c r="D44821" s="1"/>
      <c r="E44821" s="41"/>
    </row>
    <row r="44822" spans="4:5" x14ac:dyDescent="0.2">
      <c r="D44822" s="1"/>
      <c r="E44822" s="41"/>
    </row>
    <row r="44823" spans="4:5" x14ac:dyDescent="0.2">
      <c r="D44823" s="1"/>
      <c r="E44823" s="41"/>
    </row>
    <row r="44824" spans="4:5" x14ac:dyDescent="0.2">
      <c r="D44824" s="1"/>
      <c r="E44824" s="41"/>
    </row>
    <row r="44825" spans="4:5" x14ac:dyDescent="0.2">
      <c r="D44825" s="1"/>
      <c r="E44825" s="41"/>
    </row>
    <row r="44826" spans="4:5" x14ac:dyDescent="0.2">
      <c r="D44826" s="1"/>
      <c r="E44826" s="41"/>
    </row>
    <row r="44827" spans="4:5" x14ac:dyDescent="0.2">
      <c r="D44827" s="1"/>
      <c r="E44827" s="41"/>
    </row>
    <row r="44828" spans="4:5" x14ac:dyDescent="0.2">
      <c r="D44828" s="1"/>
      <c r="E44828" s="41"/>
    </row>
    <row r="44829" spans="4:5" x14ac:dyDescent="0.2">
      <c r="D44829" s="1"/>
      <c r="E44829" s="41"/>
    </row>
    <row r="44830" spans="4:5" x14ac:dyDescent="0.2">
      <c r="D44830" s="1"/>
      <c r="E44830" s="41"/>
    </row>
    <row r="44831" spans="4:5" x14ac:dyDescent="0.2">
      <c r="D44831" s="1"/>
      <c r="E44831" s="41"/>
    </row>
    <row r="44832" spans="4:5" x14ac:dyDescent="0.2">
      <c r="D44832" s="1"/>
      <c r="E44832" s="41"/>
    </row>
    <row r="44833" spans="4:5" x14ac:dyDescent="0.2">
      <c r="D44833" s="1"/>
      <c r="E44833" s="41"/>
    </row>
    <row r="44834" spans="4:5" x14ac:dyDescent="0.2">
      <c r="D44834" s="1"/>
      <c r="E44834" s="41"/>
    </row>
    <row r="44835" spans="4:5" x14ac:dyDescent="0.2">
      <c r="D44835" s="1"/>
      <c r="E44835" s="41"/>
    </row>
    <row r="44836" spans="4:5" x14ac:dyDescent="0.2">
      <c r="D44836" s="1"/>
      <c r="E44836" s="41"/>
    </row>
    <row r="44837" spans="4:5" x14ac:dyDescent="0.2">
      <c r="D44837" s="1"/>
      <c r="E44837" s="41"/>
    </row>
    <row r="44838" spans="4:5" x14ac:dyDescent="0.2">
      <c r="D44838" s="1"/>
      <c r="E44838" s="41"/>
    </row>
    <row r="44839" spans="4:5" x14ac:dyDescent="0.2">
      <c r="D44839" s="1"/>
      <c r="E44839" s="41"/>
    </row>
    <row r="44840" spans="4:5" x14ac:dyDescent="0.2">
      <c r="D44840" s="1"/>
      <c r="E44840" s="41"/>
    </row>
    <row r="44841" spans="4:5" x14ac:dyDescent="0.2">
      <c r="D44841" s="1"/>
      <c r="E44841" s="41"/>
    </row>
    <row r="44842" spans="4:5" x14ac:dyDescent="0.2">
      <c r="D44842" s="1"/>
      <c r="E44842" s="41"/>
    </row>
    <row r="44843" spans="4:5" x14ac:dyDescent="0.2">
      <c r="D44843" s="1"/>
      <c r="E44843" s="41"/>
    </row>
    <row r="44844" spans="4:5" x14ac:dyDescent="0.2">
      <c r="D44844" s="1"/>
      <c r="E44844" s="41"/>
    </row>
    <row r="44845" spans="4:5" x14ac:dyDescent="0.2">
      <c r="D44845" s="1"/>
      <c r="E44845" s="41"/>
    </row>
    <row r="44846" spans="4:5" x14ac:dyDescent="0.2">
      <c r="D44846" s="1"/>
      <c r="E44846" s="41"/>
    </row>
    <row r="44847" spans="4:5" x14ac:dyDescent="0.2">
      <c r="D44847" s="1"/>
      <c r="E44847" s="41"/>
    </row>
    <row r="44848" spans="4:5" x14ac:dyDescent="0.2">
      <c r="D44848" s="1"/>
      <c r="E44848" s="41"/>
    </row>
    <row r="44849" spans="4:5" x14ac:dyDescent="0.2">
      <c r="D44849" s="1"/>
      <c r="E44849" s="41"/>
    </row>
    <row r="44850" spans="4:5" x14ac:dyDescent="0.2">
      <c r="D44850" s="1"/>
      <c r="E44850" s="41"/>
    </row>
    <row r="44851" spans="4:5" x14ac:dyDescent="0.2">
      <c r="D44851" s="1"/>
      <c r="E44851" s="41"/>
    </row>
    <row r="44852" spans="4:5" x14ac:dyDescent="0.2">
      <c r="D44852" s="1"/>
      <c r="E44852" s="41"/>
    </row>
    <row r="44853" spans="4:5" x14ac:dyDescent="0.2">
      <c r="D44853" s="1"/>
      <c r="E44853" s="41"/>
    </row>
    <row r="44854" spans="4:5" x14ac:dyDescent="0.2">
      <c r="D44854" s="1"/>
      <c r="E44854" s="41"/>
    </row>
    <row r="44855" spans="4:5" x14ac:dyDescent="0.2">
      <c r="D44855" s="1"/>
      <c r="E44855" s="41"/>
    </row>
    <row r="44856" spans="4:5" x14ac:dyDescent="0.2">
      <c r="D44856" s="1"/>
      <c r="E44856" s="41"/>
    </row>
    <row r="44857" spans="4:5" x14ac:dyDescent="0.2">
      <c r="D44857" s="1"/>
      <c r="E44857" s="41"/>
    </row>
    <row r="44858" spans="4:5" x14ac:dyDescent="0.2">
      <c r="D44858" s="1"/>
      <c r="E44858" s="41"/>
    </row>
    <row r="44859" spans="4:5" x14ac:dyDescent="0.2">
      <c r="D44859" s="1"/>
      <c r="E44859" s="41"/>
    </row>
    <row r="44860" spans="4:5" x14ac:dyDescent="0.2">
      <c r="D44860" s="1"/>
      <c r="E44860" s="41"/>
    </row>
    <row r="44861" spans="4:5" x14ac:dyDescent="0.2">
      <c r="D44861" s="1"/>
      <c r="E44861" s="41"/>
    </row>
    <row r="44862" spans="4:5" x14ac:dyDescent="0.2">
      <c r="D44862" s="1"/>
      <c r="E44862" s="41"/>
    </row>
    <row r="44863" spans="4:5" x14ac:dyDescent="0.2">
      <c r="D44863" s="1"/>
      <c r="E44863" s="41"/>
    </row>
    <row r="44864" spans="4:5" x14ac:dyDescent="0.2">
      <c r="D44864" s="1"/>
      <c r="E44864" s="41"/>
    </row>
    <row r="44865" spans="4:5" x14ac:dyDescent="0.2">
      <c r="D44865" s="1"/>
      <c r="E44865" s="41"/>
    </row>
    <row r="44866" spans="4:5" x14ac:dyDescent="0.2">
      <c r="D44866" s="1"/>
      <c r="E44866" s="41"/>
    </row>
    <row r="44867" spans="4:5" x14ac:dyDescent="0.2">
      <c r="D44867" s="1"/>
      <c r="E44867" s="41"/>
    </row>
    <row r="44868" spans="4:5" x14ac:dyDescent="0.2">
      <c r="D44868" s="1"/>
      <c r="E44868" s="41"/>
    </row>
    <row r="44869" spans="4:5" x14ac:dyDescent="0.2">
      <c r="D44869" s="1"/>
      <c r="E44869" s="41"/>
    </row>
    <row r="44870" spans="4:5" x14ac:dyDescent="0.2">
      <c r="D44870" s="1"/>
      <c r="E44870" s="41"/>
    </row>
    <row r="44871" spans="4:5" x14ac:dyDescent="0.2">
      <c r="D44871" s="1"/>
      <c r="E44871" s="41"/>
    </row>
    <row r="44872" spans="4:5" x14ac:dyDescent="0.2">
      <c r="D44872" s="1"/>
      <c r="E44872" s="41"/>
    </row>
    <row r="44873" spans="4:5" x14ac:dyDescent="0.2">
      <c r="D44873" s="1"/>
      <c r="E44873" s="41"/>
    </row>
    <row r="44874" spans="4:5" x14ac:dyDescent="0.2">
      <c r="D44874" s="1"/>
      <c r="E44874" s="41"/>
    </row>
    <row r="44875" spans="4:5" x14ac:dyDescent="0.2">
      <c r="D44875" s="1"/>
      <c r="E44875" s="41"/>
    </row>
    <row r="44876" spans="4:5" x14ac:dyDescent="0.2">
      <c r="D44876" s="1"/>
      <c r="E44876" s="41"/>
    </row>
    <row r="44877" spans="4:5" x14ac:dyDescent="0.2">
      <c r="D44877" s="1"/>
      <c r="E44877" s="41"/>
    </row>
    <row r="44878" spans="4:5" x14ac:dyDescent="0.2">
      <c r="D44878" s="1"/>
      <c r="E44878" s="41"/>
    </row>
    <row r="44879" spans="4:5" x14ac:dyDescent="0.2">
      <c r="D44879" s="1"/>
      <c r="E44879" s="41"/>
    </row>
    <row r="44880" spans="4:5" x14ac:dyDescent="0.2">
      <c r="D44880" s="1"/>
      <c r="E44880" s="41"/>
    </row>
    <row r="44881" spans="4:5" x14ac:dyDescent="0.2">
      <c r="D44881" s="1"/>
      <c r="E44881" s="41"/>
    </row>
    <row r="44882" spans="4:5" x14ac:dyDescent="0.2">
      <c r="D44882" s="1"/>
      <c r="E44882" s="41"/>
    </row>
    <row r="44883" spans="4:5" x14ac:dyDescent="0.2">
      <c r="D44883" s="1"/>
      <c r="E44883" s="41"/>
    </row>
    <row r="44884" spans="4:5" x14ac:dyDescent="0.2">
      <c r="D44884" s="1"/>
      <c r="E44884" s="41"/>
    </row>
    <row r="44885" spans="4:5" x14ac:dyDescent="0.2">
      <c r="D44885" s="1"/>
      <c r="E44885" s="41"/>
    </row>
    <row r="44886" spans="4:5" x14ac:dyDescent="0.2">
      <c r="D44886" s="1"/>
      <c r="E44886" s="41"/>
    </row>
    <row r="44887" spans="4:5" x14ac:dyDescent="0.2">
      <c r="D44887" s="1"/>
      <c r="E44887" s="41"/>
    </row>
    <row r="44888" spans="4:5" x14ac:dyDescent="0.2">
      <c r="D44888" s="1"/>
      <c r="E44888" s="41"/>
    </row>
    <row r="44889" spans="4:5" x14ac:dyDescent="0.2">
      <c r="D44889" s="1"/>
      <c r="E44889" s="41"/>
    </row>
    <row r="44890" spans="4:5" x14ac:dyDescent="0.2">
      <c r="D44890" s="1"/>
      <c r="E44890" s="41"/>
    </row>
    <row r="44891" spans="4:5" x14ac:dyDescent="0.2">
      <c r="D44891" s="1"/>
      <c r="E44891" s="41"/>
    </row>
    <row r="44892" spans="4:5" x14ac:dyDescent="0.2">
      <c r="D44892" s="1"/>
      <c r="E44892" s="41"/>
    </row>
    <row r="44893" spans="4:5" x14ac:dyDescent="0.2">
      <c r="D44893" s="1"/>
      <c r="E44893" s="41"/>
    </row>
    <row r="44894" spans="4:5" x14ac:dyDescent="0.2">
      <c r="D44894" s="1"/>
      <c r="E44894" s="41"/>
    </row>
    <row r="44895" spans="4:5" x14ac:dyDescent="0.2">
      <c r="D44895" s="1"/>
      <c r="E44895" s="41"/>
    </row>
    <row r="44896" spans="4:5" x14ac:dyDescent="0.2">
      <c r="D44896" s="1"/>
      <c r="E44896" s="41"/>
    </row>
    <row r="44897" spans="4:5" x14ac:dyDescent="0.2">
      <c r="D44897" s="1"/>
      <c r="E44897" s="41"/>
    </row>
    <row r="44898" spans="4:5" x14ac:dyDescent="0.2">
      <c r="D44898" s="1"/>
      <c r="E44898" s="41"/>
    </row>
    <row r="44899" spans="4:5" x14ac:dyDescent="0.2">
      <c r="D44899" s="1"/>
      <c r="E44899" s="41"/>
    </row>
    <row r="44900" spans="4:5" x14ac:dyDescent="0.2">
      <c r="D44900" s="1"/>
      <c r="E44900" s="41"/>
    </row>
    <row r="44901" spans="4:5" x14ac:dyDescent="0.2">
      <c r="D44901" s="1"/>
      <c r="E44901" s="41"/>
    </row>
    <row r="44902" spans="4:5" x14ac:dyDescent="0.2">
      <c r="D44902" s="1"/>
      <c r="E44902" s="41"/>
    </row>
    <row r="44903" spans="4:5" x14ac:dyDescent="0.2">
      <c r="D44903" s="1"/>
      <c r="E44903" s="41"/>
    </row>
    <row r="44904" spans="4:5" x14ac:dyDescent="0.2">
      <c r="D44904" s="1"/>
      <c r="E44904" s="41"/>
    </row>
    <row r="44905" spans="4:5" x14ac:dyDescent="0.2">
      <c r="D44905" s="1"/>
      <c r="E44905" s="41"/>
    </row>
    <row r="44906" spans="4:5" x14ac:dyDescent="0.2">
      <c r="D44906" s="1"/>
      <c r="E44906" s="41"/>
    </row>
    <row r="44907" spans="4:5" x14ac:dyDescent="0.2">
      <c r="D44907" s="1"/>
      <c r="E44907" s="41"/>
    </row>
    <row r="44908" spans="4:5" x14ac:dyDescent="0.2">
      <c r="D44908" s="1"/>
      <c r="E44908" s="41"/>
    </row>
    <row r="44909" spans="4:5" x14ac:dyDescent="0.2">
      <c r="D44909" s="1"/>
      <c r="E44909" s="41"/>
    </row>
    <row r="44910" spans="4:5" x14ac:dyDescent="0.2">
      <c r="D44910" s="1"/>
      <c r="E44910" s="41"/>
    </row>
    <row r="44911" spans="4:5" x14ac:dyDescent="0.2">
      <c r="D44911" s="1"/>
      <c r="E44911" s="41"/>
    </row>
    <row r="44912" spans="4:5" x14ac:dyDescent="0.2">
      <c r="D44912" s="1"/>
      <c r="E44912" s="41"/>
    </row>
    <row r="44913" spans="4:5" x14ac:dyDescent="0.2">
      <c r="D44913" s="1"/>
      <c r="E44913" s="41"/>
    </row>
    <row r="44914" spans="4:5" x14ac:dyDescent="0.2">
      <c r="D44914" s="1"/>
      <c r="E44914" s="41"/>
    </row>
    <row r="44915" spans="4:5" x14ac:dyDescent="0.2">
      <c r="D44915" s="1"/>
      <c r="E44915" s="41"/>
    </row>
    <row r="44916" spans="4:5" x14ac:dyDescent="0.2">
      <c r="D44916" s="1"/>
      <c r="E44916" s="41"/>
    </row>
    <row r="44917" spans="4:5" x14ac:dyDescent="0.2">
      <c r="D44917" s="1"/>
      <c r="E44917" s="41"/>
    </row>
    <row r="44918" spans="4:5" x14ac:dyDescent="0.2">
      <c r="D44918" s="1"/>
      <c r="E44918" s="41"/>
    </row>
    <row r="44919" spans="4:5" x14ac:dyDescent="0.2">
      <c r="D44919" s="1"/>
      <c r="E44919" s="41"/>
    </row>
    <row r="44920" spans="4:5" x14ac:dyDescent="0.2">
      <c r="D44920" s="1"/>
      <c r="E44920" s="41"/>
    </row>
    <row r="44921" spans="4:5" x14ac:dyDescent="0.2">
      <c r="D44921" s="1"/>
      <c r="E44921" s="41"/>
    </row>
    <row r="44922" spans="4:5" x14ac:dyDescent="0.2">
      <c r="D44922" s="1"/>
      <c r="E44922" s="41"/>
    </row>
    <row r="44923" spans="4:5" x14ac:dyDescent="0.2">
      <c r="D44923" s="1"/>
      <c r="E44923" s="41"/>
    </row>
    <row r="44924" spans="4:5" x14ac:dyDescent="0.2">
      <c r="D44924" s="1"/>
      <c r="E44924" s="41"/>
    </row>
    <row r="44925" spans="4:5" x14ac:dyDescent="0.2">
      <c r="D44925" s="1"/>
      <c r="E44925" s="41"/>
    </row>
    <row r="44926" spans="4:5" x14ac:dyDescent="0.2">
      <c r="D44926" s="1"/>
      <c r="E44926" s="41"/>
    </row>
    <row r="44927" spans="4:5" x14ac:dyDescent="0.2">
      <c r="D44927" s="1"/>
      <c r="E44927" s="41"/>
    </row>
    <row r="44928" spans="4:5" x14ac:dyDescent="0.2">
      <c r="D44928" s="1"/>
      <c r="E44928" s="41"/>
    </row>
    <row r="44929" spans="4:5" x14ac:dyDescent="0.2">
      <c r="D44929" s="1"/>
      <c r="E44929" s="41"/>
    </row>
    <row r="44930" spans="4:5" x14ac:dyDescent="0.2">
      <c r="D44930" s="1"/>
      <c r="E44930" s="41"/>
    </row>
    <row r="44931" spans="4:5" x14ac:dyDescent="0.2">
      <c r="D44931" s="1"/>
      <c r="E44931" s="41"/>
    </row>
    <row r="44932" spans="4:5" x14ac:dyDescent="0.2">
      <c r="D44932" s="1"/>
      <c r="E44932" s="41"/>
    </row>
    <row r="44933" spans="4:5" x14ac:dyDescent="0.2">
      <c r="D44933" s="1"/>
      <c r="E44933" s="41"/>
    </row>
    <row r="44934" spans="4:5" x14ac:dyDescent="0.2">
      <c r="D44934" s="1"/>
      <c r="E44934" s="41"/>
    </row>
    <row r="44935" spans="4:5" x14ac:dyDescent="0.2">
      <c r="D44935" s="1"/>
      <c r="E44935" s="41"/>
    </row>
    <row r="44936" spans="4:5" x14ac:dyDescent="0.2">
      <c r="D44936" s="1"/>
      <c r="E44936" s="41"/>
    </row>
    <row r="44937" spans="4:5" x14ac:dyDescent="0.2">
      <c r="D44937" s="1"/>
      <c r="E44937" s="41"/>
    </row>
    <row r="44938" spans="4:5" x14ac:dyDescent="0.2">
      <c r="D44938" s="1"/>
      <c r="E44938" s="41"/>
    </row>
    <row r="44939" spans="4:5" x14ac:dyDescent="0.2">
      <c r="D44939" s="1"/>
      <c r="E44939" s="41"/>
    </row>
    <row r="44940" spans="4:5" x14ac:dyDescent="0.2">
      <c r="D44940" s="1"/>
      <c r="E44940" s="41"/>
    </row>
    <row r="44941" spans="4:5" x14ac:dyDescent="0.2">
      <c r="D44941" s="1"/>
      <c r="E44941" s="41"/>
    </row>
    <row r="44942" spans="4:5" x14ac:dyDescent="0.2">
      <c r="D44942" s="1"/>
      <c r="E44942" s="41"/>
    </row>
    <row r="44943" spans="4:5" x14ac:dyDescent="0.2">
      <c r="D44943" s="1"/>
      <c r="E44943" s="41"/>
    </row>
    <row r="44944" spans="4:5" x14ac:dyDescent="0.2">
      <c r="D44944" s="1"/>
      <c r="E44944" s="41"/>
    </row>
    <row r="44945" spans="4:5" x14ac:dyDescent="0.2">
      <c r="D44945" s="1"/>
      <c r="E44945" s="41"/>
    </row>
    <row r="44946" spans="4:5" x14ac:dyDescent="0.2">
      <c r="D44946" s="1"/>
      <c r="E44946" s="41"/>
    </row>
    <row r="44947" spans="4:5" x14ac:dyDescent="0.2">
      <c r="D44947" s="1"/>
      <c r="E44947" s="41"/>
    </row>
    <row r="44948" spans="4:5" x14ac:dyDescent="0.2">
      <c r="D44948" s="1"/>
      <c r="E44948" s="41"/>
    </row>
    <row r="44949" spans="4:5" x14ac:dyDescent="0.2">
      <c r="D44949" s="1"/>
      <c r="E44949" s="41"/>
    </row>
    <row r="44950" spans="4:5" x14ac:dyDescent="0.2">
      <c r="D44950" s="1"/>
      <c r="E44950" s="41"/>
    </row>
    <row r="44951" spans="4:5" x14ac:dyDescent="0.2">
      <c r="D44951" s="1"/>
      <c r="E44951" s="41"/>
    </row>
    <row r="44952" spans="4:5" x14ac:dyDescent="0.2">
      <c r="D44952" s="1"/>
      <c r="E44952" s="41"/>
    </row>
    <row r="44953" spans="4:5" x14ac:dyDescent="0.2">
      <c r="D44953" s="1"/>
      <c r="E44953" s="41"/>
    </row>
    <row r="44954" spans="4:5" x14ac:dyDescent="0.2">
      <c r="D44954" s="1"/>
      <c r="E44954" s="41"/>
    </row>
    <row r="44955" spans="4:5" x14ac:dyDescent="0.2">
      <c r="D44955" s="1"/>
      <c r="E44955" s="41"/>
    </row>
    <row r="44956" spans="4:5" x14ac:dyDescent="0.2">
      <c r="D44956" s="1"/>
      <c r="E44956" s="41"/>
    </row>
    <row r="44957" spans="4:5" x14ac:dyDescent="0.2">
      <c r="D44957" s="1"/>
      <c r="E44957" s="41"/>
    </row>
    <row r="44958" spans="4:5" x14ac:dyDescent="0.2">
      <c r="D44958" s="1"/>
      <c r="E44958" s="41"/>
    </row>
    <row r="44959" spans="4:5" x14ac:dyDescent="0.2">
      <c r="D44959" s="1"/>
      <c r="E44959" s="41"/>
    </row>
    <row r="44960" spans="4:5" x14ac:dyDescent="0.2">
      <c r="D44960" s="1"/>
      <c r="E44960" s="41"/>
    </row>
    <row r="44961" spans="4:5" x14ac:dyDescent="0.2">
      <c r="D44961" s="1"/>
      <c r="E44961" s="41"/>
    </row>
    <row r="44962" spans="4:5" x14ac:dyDescent="0.2">
      <c r="D44962" s="1"/>
      <c r="E44962" s="41"/>
    </row>
    <row r="44963" spans="4:5" x14ac:dyDescent="0.2">
      <c r="D44963" s="1"/>
      <c r="E44963" s="41"/>
    </row>
    <row r="44964" spans="4:5" x14ac:dyDescent="0.2">
      <c r="D44964" s="1"/>
      <c r="E44964" s="41"/>
    </row>
    <row r="44965" spans="4:5" x14ac:dyDescent="0.2">
      <c r="D44965" s="1"/>
      <c r="E44965" s="41"/>
    </row>
    <row r="44966" spans="4:5" x14ac:dyDescent="0.2">
      <c r="D44966" s="1"/>
      <c r="E44966" s="41"/>
    </row>
    <row r="44967" spans="4:5" x14ac:dyDescent="0.2">
      <c r="D44967" s="1"/>
      <c r="E44967" s="41"/>
    </row>
    <row r="44968" spans="4:5" x14ac:dyDescent="0.2">
      <c r="D44968" s="1"/>
      <c r="E44968" s="41"/>
    </row>
    <row r="44969" spans="4:5" x14ac:dyDescent="0.2">
      <c r="D44969" s="1"/>
      <c r="E44969" s="41"/>
    </row>
    <row r="44970" spans="4:5" x14ac:dyDescent="0.2">
      <c r="D44970" s="1"/>
      <c r="E44970" s="41"/>
    </row>
    <row r="44971" spans="4:5" x14ac:dyDescent="0.2">
      <c r="D44971" s="1"/>
      <c r="E44971" s="41"/>
    </row>
    <row r="44972" spans="4:5" x14ac:dyDescent="0.2">
      <c r="D44972" s="1"/>
      <c r="E44972" s="41"/>
    </row>
    <row r="44973" spans="4:5" x14ac:dyDescent="0.2">
      <c r="D44973" s="1"/>
      <c r="E44973" s="41"/>
    </row>
    <row r="44974" spans="4:5" x14ac:dyDescent="0.2">
      <c r="D44974" s="1"/>
      <c r="E44974" s="41"/>
    </row>
    <row r="44975" spans="4:5" x14ac:dyDescent="0.2">
      <c r="D44975" s="1"/>
      <c r="E44975" s="41"/>
    </row>
    <row r="44976" spans="4:5" x14ac:dyDescent="0.2">
      <c r="D44976" s="1"/>
      <c r="E44976" s="41"/>
    </row>
    <row r="44977" spans="4:5" x14ac:dyDescent="0.2">
      <c r="D44977" s="1"/>
      <c r="E44977" s="41"/>
    </row>
    <row r="44978" spans="4:5" x14ac:dyDescent="0.2">
      <c r="D44978" s="1"/>
      <c r="E44978" s="41"/>
    </row>
    <row r="44979" spans="4:5" x14ac:dyDescent="0.2">
      <c r="D44979" s="1"/>
      <c r="E44979" s="41"/>
    </row>
    <row r="44980" spans="4:5" x14ac:dyDescent="0.2">
      <c r="D44980" s="1"/>
      <c r="E44980" s="41"/>
    </row>
    <row r="44981" spans="4:5" x14ac:dyDescent="0.2">
      <c r="D44981" s="1"/>
      <c r="E44981" s="41"/>
    </row>
    <row r="44982" spans="4:5" x14ac:dyDescent="0.2">
      <c r="D44982" s="1"/>
      <c r="E44982" s="41"/>
    </row>
    <row r="44983" spans="4:5" x14ac:dyDescent="0.2">
      <c r="D44983" s="1"/>
      <c r="E44983" s="41"/>
    </row>
    <row r="44984" spans="4:5" x14ac:dyDescent="0.2">
      <c r="D44984" s="1"/>
      <c r="E44984" s="41"/>
    </row>
    <row r="44985" spans="4:5" x14ac:dyDescent="0.2">
      <c r="D44985" s="1"/>
      <c r="E44985" s="41"/>
    </row>
    <row r="44986" spans="4:5" x14ac:dyDescent="0.2">
      <c r="D44986" s="1"/>
      <c r="E44986" s="41"/>
    </row>
    <row r="44987" spans="4:5" x14ac:dyDescent="0.2">
      <c r="D44987" s="1"/>
      <c r="E44987" s="41"/>
    </row>
    <row r="44988" spans="4:5" x14ac:dyDescent="0.2">
      <c r="D44988" s="1"/>
      <c r="E44988" s="41"/>
    </row>
    <row r="44989" spans="4:5" x14ac:dyDescent="0.2">
      <c r="D44989" s="1"/>
      <c r="E44989" s="41"/>
    </row>
    <row r="44990" spans="4:5" x14ac:dyDescent="0.2">
      <c r="D44990" s="1"/>
      <c r="E44990" s="41"/>
    </row>
    <row r="44991" spans="4:5" x14ac:dyDescent="0.2">
      <c r="D44991" s="1"/>
      <c r="E44991" s="41"/>
    </row>
    <row r="44992" spans="4:5" x14ac:dyDescent="0.2">
      <c r="D44992" s="1"/>
      <c r="E44992" s="41"/>
    </row>
    <row r="44993" spans="4:5" x14ac:dyDescent="0.2">
      <c r="D44993" s="1"/>
      <c r="E44993" s="41"/>
    </row>
    <row r="44994" spans="4:5" x14ac:dyDescent="0.2">
      <c r="D44994" s="1"/>
      <c r="E44994" s="41"/>
    </row>
    <row r="44995" spans="4:5" x14ac:dyDescent="0.2">
      <c r="D44995" s="1"/>
      <c r="E44995" s="41"/>
    </row>
    <row r="44996" spans="4:5" x14ac:dyDescent="0.2">
      <c r="D44996" s="1"/>
      <c r="E44996" s="41"/>
    </row>
    <row r="44997" spans="4:5" x14ac:dyDescent="0.2">
      <c r="D44997" s="1"/>
      <c r="E44997" s="41"/>
    </row>
    <row r="44998" spans="4:5" x14ac:dyDescent="0.2">
      <c r="D44998" s="1"/>
      <c r="E44998" s="41"/>
    </row>
    <row r="44999" spans="4:5" x14ac:dyDescent="0.2">
      <c r="D44999" s="1"/>
      <c r="E44999" s="41"/>
    </row>
    <row r="45000" spans="4:5" x14ac:dyDescent="0.2">
      <c r="D45000" s="1"/>
      <c r="E45000" s="41"/>
    </row>
    <row r="45001" spans="4:5" x14ac:dyDescent="0.2">
      <c r="D45001" s="1"/>
      <c r="E45001" s="41"/>
    </row>
    <row r="45002" spans="4:5" x14ac:dyDescent="0.2">
      <c r="D45002" s="1"/>
      <c r="E45002" s="41"/>
    </row>
    <row r="45003" spans="4:5" x14ac:dyDescent="0.2">
      <c r="D45003" s="1"/>
      <c r="E45003" s="41"/>
    </row>
    <row r="45004" spans="4:5" x14ac:dyDescent="0.2">
      <c r="D45004" s="1"/>
      <c r="E45004" s="41"/>
    </row>
    <row r="45005" spans="4:5" x14ac:dyDescent="0.2">
      <c r="D45005" s="1"/>
      <c r="E45005" s="41"/>
    </row>
    <row r="45006" spans="4:5" x14ac:dyDescent="0.2">
      <c r="D45006" s="1"/>
      <c r="E45006" s="41"/>
    </row>
    <row r="45007" spans="4:5" x14ac:dyDescent="0.2">
      <c r="D45007" s="1"/>
      <c r="E45007" s="41"/>
    </row>
    <row r="45008" spans="4:5" x14ac:dyDescent="0.2">
      <c r="D45008" s="1"/>
      <c r="E45008" s="41"/>
    </row>
    <row r="45009" spans="4:5" x14ac:dyDescent="0.2">
      <c r="D45009" s="1"/>
      <c r="E45009" s="41"/>
    </row>
    <row r="45010" spans="4:5" x14ac:dyDescent="0.2">
      <c r="D45010" s="1"/>
      <c r="E45010" s="41"/>
    </row>
    <row r="45011" spans="4:5" x14ac:dyDescent="0.2">
      <c r="D45011" s="1"/>
      <c r="E45011" s="41"/>
    </row>
    <row r="45012" spans="4:5" x14ac:dyDescent="0.2">
      <c r="D45012" s="1"/>
      <c r="E45012" s="41"/>
    </row>
    <row r="45013" spans="4:5" x14ac:dyDescent="0.2">
      <c r="D45013" s="1"/>
      <c r="E45013" s="41"/>
    </row>
    <row r="45014" spans="4:5" x14ac:dyDescent="0.2">
      <c r="D45014" s="1"/>
      <c r="E45014" s="41"/>
    </row>
    <row r="45015" spans="4:5" x14ac:dyDescent="0.2">
      <c r="D45015" s="1"/>
      <c r="E45015" s="41"/>
    </row>
    <row r="45016" spans="4:5" x14ac:dyDescent="0.2">
      <c r="D45016" s="1"/>
      <c r="E45016" s="41"/>
    </row>
    <row r="45017" spans="4:5" x14ac:dyDescent="0.2">
      <c r="D45017" s="1"/>
      <c r="E45017" s="41"/>
    </row>
    <row r="45018" spans="4:5" x14ac:dyDescent="0.2">
      <c r="D45018" s="1"/>
      <c r="E45018" s="41"/>
    </row>
    <row r="45019" spans="4:5" x14ac:dyDescent="0.2">
      <c r="D45019" s="1"/>
      <c r="E45019" s="41"/>
    </row>
    <row r="45020" spans="4:5" x14ac:dyDescent="0.2">
      <c r="D45020" s="1"/>
      <c r="E45020" s="41"/>
    </row>
    <row r="45021" spans="4:5" x14ac:dyDescent="0.2">
      <c r="D45021" s="1"/>
      <c r="E45021" s="41"/>
    </row>
    <row r="45022" spans="4:5" x14ac:dyDescent="0.2">
      <c r="D45022" s="1"/>
      <c r="E45022" s="41"/>
    </row>
    <row r="45023" spans="4:5" x14ac:dyDescent="0.2">
      <c r="D45023" s="1"/>
      <c r="E45023" s="41"/>
    </row>
    <row r="45024" spans="4:5" x14ac:dyDescent="0.2">
      <c r="D45024" s="1"/>
      <c r="E45024" s="41"/>
    </row>
    <row r="45025" spans="4:5" x14ac:dyDescent="0.2">
      <c r="D45025" s="1"/>
      <c r="E45025" s="41"/>
    </row>
    <row r="45026" spans="4:5" x14ac:dyDescent="0.2">
      <c r="D45026" s="1"/>
      <c r="E45026" s="41"/>
    </row>
    <row r="45027" spans="4:5" x14ac:dyDescent="0.2">
      <c r="D45027" s="1"/>
      <c r="E45027" s="41"/>
    </row>
    <row r="45028" spans="4:5" x14ac:dyDescent="0.2">
      <c r="D45028" s="1"/>
      <c r="E45028" s="41"/>
    </row>
    <row r="45029" spans="4:5" x14ac:dyDescent="0.2">
      <c r="D45029" s="1"/>
      <c r="E45029" s="41"/>
    </row>
    <row r="45030" spans="4:5" x14ac:dyDescent="0.2">
      <c r="D45030" s="1"/>
      <c r="E45030" s="41"/>
    </row>
    <row r="45031" spans="4:5" x14ac:dyDescent="0.2">
      <c r="D45031" s="1"/>
      <c r="E45031" s="41"/>
    </row>
    <row r="45032" spans="4:5" x14ac:dyDescent="0.2">
      <c r="D45032" s="1"/>
      <c r="E45032" s="41"/>
    </row>
    <row r="45033" spans="4:5" x14ac:dyDescent="0.2">
      <c r="D45033" s="1"/>
      <c r="E45033" s="41"/>
    </row>
    <row r="45034" spans="4:5" x14ac:dyDescent="0.2">
      <c r="D45034" s="1"/>
      <c r="E45034" s="41"/>
    </row>
    <row r="45035" spans="4:5" x14ac:dyDescent="0.2">
      <c r="D45035" s="1"/>
      <c r="E45035" s="41"/>
    </row>
    <row r="45036" spans="4:5" x14ac:dyDescent="0.2">
      <c r="D45036" s="1"/>
      <c r="E45036" s="41"/>
    </row>
    <row r="45037" spans="4:5" x14ac:dyDescent="0.2">
      <c r="D45037" s="1"/>
      <c r="E45037" s="41"/>
    </row>
    <row r="45038" spans="4:5" x14ac:dyDescent="0.2">
      <c r="D45038" s="1"/>
      <c r="E45038" s="41"/>
    </row>
    <row r="45039" spans="4:5" x14ac:dyDescent="0.2">
      <c r="D45039" s="1"/>
      <c r="E45039" s="41"/>
    </row>
    <row r="45040" spans="4:5" x14ac:dyDescent="0.2">
      <c r="D45040" s="1"/>
      <c r="E45040" s="41"/>
    </row>
    <row r="45041" spans="4:5" x14ac:dyDescent="0.2">
      <c r="D45041" s="1"/>
      <c r="E45041" s="41"/>
    </row>
    <row r="45042" spans="4:5" x14ac:dyDescent="0.2">
      <c r="D45042" s="1"/>
      <c r="E45042" s="41"/>
    </row>
    <row r="45043" spans="4:5" x14ac:dyDescent="0.2">
      <c r="D45043" s="1"/>
      <c r="E45043" s="41"/>
    </row>
    <row r="45044" spans="4:5" x14ac:dyDescent="0.2">
      <c r="D45044" s="1"/>
      <c r="E45044" s="41"/>
    </row>
    <row r="45045" spans="4:5" x14ac:dyDescent="0.2">
      <c r="D45045" s="1"/>
      <c r="E45045" s="41"/>
    </row>
    <row r="45046" spans="4:5" x14ac:dyDescent="0.2">
      <c r="D45046" s="1"/>
      <c r="E45046" s="41"/>
    </row>
    <row r="45047" spans="4:5" x14ac:dyDescent="0.2">
      <c r="D45047" s="1"/>
      <c r="E45047" s="41"/>
    </row>
    <row r="45048" spans="4:5" x14ac:dyDescent="0.2">
      <c r="D45048" s="1"/>
      <c r="E45048" s="41"/>
    </row>
    <row r="45049" spans="4:5" x14ac:dyDescent="0.2">
      <c r="D45049" s="1"/>
      <c r="E45049" s="41"/>
    </row>
    <row r="45050" spans="4:5" x14ac:dyDescent="0.2">
      <c r="D45050" s="1"/>
      <c r="E45050" s="41"/>
    </row>
    <row r="45051" spans="4:5" x14ac:dyDescent="0.2">
      <c r="D45051" s="1"/>
      <c r="E45051" s="41"/>
    </row>
    <row r="45052" spans="4:5" x14ac:dyDescent="0.2">
      <c r="D45052" s="1"/>
      <c r="E45052" s="41"/>
    </row>
    <row r="45053" spans="4:5" x14ac:dyDescent="0.2">
      <c r="D45053" s="1"/>
      <c r="E45053" s="41"/>
    </row>
    <row r="45054" spans="4:5" x14ac:dyDescent="0.2">
      <c r="D45054" s="1"/>
      <c r="E45054" s="41"/>
    </row>
    <row r="45055" spans="4:5" x14ac:dyDescent="0.2">
      <c r="D45055" s="1"/>
      <c r="E45055" s="41"/>
    </row>
    <row r="45056" spans="4:5" x14ac:dyDescent="0.2">
      <c r="D45056" s="1"/>
      <c r="E45056" s="41"/>
    </row>
    <row r="45057" spans="4:5" x14ac:dyDescent="0.2">
      <c r="D45057" s="1"/>
      <c r="E45057" s="41"/>
    </row>
    <row r="45058" spans="4:5" x14ac:dyDescent="0.2">
      <c r="D45058" s="1"/>
      <c r="E45058" s="41"/>
    </row>
    <row r="45059" spans="4:5" x14ac:dyDescent="0.2">
      <c r="D45059" s="1"/>
      <c r="E45059" s="41"/>
    </row>
    <row r="45060" spans="4:5" x14ac:dyDescent="0.2">
      <c r="D45060" s="1"/>
      <c r="E45060" s="41"/>
    </row>
    <row r="45061" spans="4:5" x14ac:dyDescent="0.2">
      <c r="D45061" s="1"/>
      <c r="E45061" s="41"/>
    </row>
    <row r="45062" spans="4:5" x14ac:dyDescent="0.2">
      <c r="D45062" s="1"/>
      <c r="E45062" s="41"/>
    </row>
    <row r="45063" spans="4:5" x14ac:dyDescent="0.2">
      <c r="D45063" s="1"/>
      <c r="E45063" s="41"/>
    </row>
    <row r="45064" spans="4:5" x14ac:dyDescent="0.2">
      <c r="D45064" s="1"/>
      <c r="E45064" s="41"/>
    </row>
    <row r="45065" spans="4:5" x14ac:dyDescent="0.2">
      <c r="D45065" s="1"/>
      <c r="E45065" s="41"/>
    </row>
    <row r="45066" spans="4:5" x14ac:dyDescent="0.2">
      <c r="D45066" s="1"/>
      <c r="E45066" s="41"/>
    </row>
    <row r="45067" spans="4:5" x14ac:dyDescent="0.2">
      <c r="D45067" s="1"/>
      <c r="E45067" s="41"/>
    </row>
    <row r="45068" spans="4:5" x14ac:dyDescent="0.2">
      <c r="D45068" s="1"/>
      <c r="E45068" s="41"/>
    </row>
    <row r="45069" spans="4:5" x14ac:dyDescent="0.2">
      <c r="D45069" s="1"/>
      <c r="E45069" s="41"/>
    </row>
    <row r="45070" spans="4:5" x14ac:dyDescent="0.2">
      <c r="D45070" s="1"/>
      <c r="E45070" s="41"/>
    </row>
    <row r="45071" spans="4:5" x14ac:dyDescent="0.2">
      <c r="D45071" s="1"/>
      <c r="E45071" s="41"/>
    </row>
    <row r="45072" spans="4:5" x14ac:dyDescent="0.2">
      <c r="D45072" s="1"/>
      <c r="E45072" s="41"/>
    </row>
    <row r="45073" spans="4:5" x14ac:dyDescent="0.2">
      <c r="D45073" s="1"/>
      <c r="E45073" s="41"/>
    </row>
    <row r="45074" spans="4:5" x14ac:dyDescent="0.2">
      <c r="D45074" s="1"/>
      <c r="E45074" s="41"/>
    </row>
    <row r="45075" spans="4:5" x14ac:dyDescent="0.2">
      <c r="D45075" s="1"/>
      <c r="E45075" s="41"/>
    </row>
    <row r="45076" spans="4:5" x14ac:dyDescent="0.2">
      <c r="D45076" s="1"/>
      <c r="E45076" s="41"/>
    </row>
    <row r="45077" spans="4:5" x14ac:dyDescent="0.2">
      <c r="D45077" s="1"/>
      <c r="E45077" s="41"/>
    </row>
    <row r="45078" spans="4:5" x14ac:dyDescent="0.2">
      <c r="D45078" s="1"/>
      <c r="E45078" s="41"/>
    </row>
    <row r="45079" spans="4:5" x14ac:dyDescent="0.2">
      <c r="D45079" s="1"/>
      <c r="E45079" s="41"/>
    </row>
    <row r="45080" spans="4:5" x14ac:dyDescent="0.2">
      <c r="D45080" s="1"/>
      <c r="E45080" s="41"/>
    </row>
    <row r="45081" spans="4:5" x14ac:dyDescent="0.2">
      <c r="D45081" s="1"/>
      <c r="E45081" s="41"/>
    </row>
    <row r="45082" spans="4:5" x14ac:dyDescent="0.2">
      <c r="D45082" s="1"/>
      <c r="E45082" s="41"/>
    </row>
    <row r="45083" spans="4:5" x14ac:dyDescent="0.2">
      <c r="D45083" s="1"/>
      <c r="E45083" s="41"/>
    </row>
    <row r="45084" spans="4:5" x14ac:dyDescent="0.2">
      <c r="D45084" s="1"/>
      <c r="E45084" s="41"/>
    </row>
    <row r="45085" spans="4:5" x14ac:dyDescent="0.2">
      <c r="D45085" s="1"/>
      <c r="E45085" s="41"/>
    </row>
    <row r="45086" spans="4:5" x14ac:dyDescent="0.2">
      <c r="D45086" s="1"/>
      <c r="E45086" s="41"/>
    </row>
    <row r="45087" spans="4:5" x14ac:dyDescent="0.2">
      <c r="D45087" s="1"/>
      <c r="E45087" s="41"/>
    </row>
    <row r="45088" spans="4:5" x14ac:dyDescent="0.2">
      <c r="D45088" s="1"/>
      <c r="E45088" s="41"/>
    </row>
    <row r="45089" spans="4:5" x14ac:dyDescent="0.2">
      <c r="D45089" s="1"/>
      <c r="E45089" s="41"/>
    </row>
    <row r="45090" spans="4:5" x14ac:dyDescent="0.2">
      <c r="D45090" s="1"/>
      <c r="E45090" s="41"/>
    </row>
    <row r="45091" spans="4:5" x14ac:dyDescent="0.2">
      <c r="D45091" s="1"/>
      <c r="E45091" s="41"/>
    </row>
    <row r="45092" spans="4:5" x14ac:dyDescent="0.2">
      <c r="D45092" s="1"/>
      <c r="E45092" s="41"/>
    </row>
    <row r="45093" spans="4:5" x14ac:dyDescent="0.2">
      <c r="D45093" s="1"/>
      <c r="E45093" s="41"/>
    </row>
    <row r="45094" spans="4:5" x14ac:dyDescent="0.2">
      <c r="D45094" s="1"/>
      <c r="E45094" s="41"/>
    </row>
    <row r="45095" spans="4:5" x14ac:dyDescent="0.2">
      <c r="D45095" s="1"/>
      <c r="E45095" s="41"/>
    </row>
    <row r="45096" spans="4:5" x14ac:dyDescent="0.2">
      <c r="D45096" s="1"/>
      <c r="E45096" s="41"/>
    </row>
    <row r="45097" spans="4:5" x14ac:dyDescent="0.2">
      <c r="D45097" s="1"/>
      <c r="E45097" s="41"/>
    </row>
    <row r="45098" spans="4:5" x14ac:dyDescent="0.2">
      <c r="D45098" s="1"/>
      <c r="E45098" s="41"/>
    </row>
    <row r="45099" spans="4:5" x14ac:dyDescent="0.2">
      <c r="D45099" s="1"/>
      <c r="E45099" s="41"/>
    </row>
    <row r="45100" spans="4:5" x14ac:dyDescent="0.2">
      <c r="D45100" s="1"/>
      <c r="E45100" s="41"/>
    </row>
    <row r="45101" spans="4:5" x14ac:dyDescent="0.2">
      <c r="D45101" s="1"/>
      <c r="E45101" s="41"/>
    </row>
    <row r="45102" spans="4:5" x14ac:dyDescent="0.2">
      <c r="D45102" s="1"/>
      <c r="E45102" s="41"/>
    </row>
    <row r="45103" spans="4:5" x14ac:dyDescent="0.2">
      <c r="D45103" s="1"/>
      <c r="E45103" s="41"/>
    </row>
    <row r="45104" spans="4:5" x14ac:dyDescent="0.2">
      <c r="D45104" s="1"/>
      <c r="E45104" s="41"/>
    </row>
    <row r="45105" spans="4:5" x14ac:dyDescent="0.2">
      <c r="D45105" s="1"/>
      <c r="E45105" s="41"/>
    </row>
    <row r="45106" spans="4:5" x14ac:dyDescent="0.2">
      <c r="D45106" s="1"/>
      <c r="E45106" s="41"/>
    </row>
    <row r="45107" spans="4:5" x14ac:dyDescent="0.2">
      <c r="D45107" s="1"/>
      <c r="E45107" s="41"/>
    </row>
    <row r="45108" spans="4:5" x14ac:dyDescent="0.2">
      <c r="D45108" s="1"/>
      <c r="E45108" s="41"/>
    </row>
    <row r="45109" spans="4:5" x14ac:dyDescent="0.2">
      <c r="D45109" s="1"/>
      <c r="E45109" s="41"/>
    </row>
    <row r="45110" spans="4:5" x14ac:dyDescent="0.2">
      <c r="D45110" s="1"/>
      <c r="E45110" s="41"/>
    </row>
    <row r="45111" spans="4:5" x14ac:dyDescent="0.2">
      <c r="D45111" s="1"/>
      <c r="E45111" s="41"/>
    </row>
    <row r="45112" spans="4:5" x14ac:dyDescent="0.2">
      <c r="D45112" s="1"/>
      <c r="E45112" s="41"/>
    </row>
    <row r="45113" spans="4:5" x14ac:dyDescent="0.2">
      <c r="D45113" s="1"/>
      <c r="E45113" s="41"/>
    </row>
    <row r="45114" spans="4:5" x14ac:dyDescent="0.2">
      <c r="D45114" s="1"/>
      <c r="E45114" s="41"/>
    </row>
    <row r="45115" spans="4:5" x14ac:dyDescent="0.2">
      <c r="D45115" s="1"/>
      <c r="E45115" s="41"/>
    </row>
    <row r="45116" spans="4:5" x14ac:dyDescent="0.2">
      <c r="D45116" s="1"/>
      <c r="E45116" s="41"/>
    </row>
    <row r="45117" spans="4:5" x14ac:dyDescent="0.2">
      <c r="D45117" s="1"/>
      <c r="E45117" s="41"/>
    </row>
    <row r="45118" spans="4:5" x14ac:dyDescent="0.2">
      <c r="D45118" s="1"/>
      <c r="E45118" s="41"/>
    </row>
    <row r="45119" spans="4:5" x14ac:dyDescent="0.2">
      <c r="D45119" s="1"/>
      <c r="E45119" s="41"/>
    </row>
    <row r="45120" spans="4:5" x14ac:dyDescent="0.2">
      <c r="D45120" s="1"/>
      <c r="E45120" s="41"/>
    </row>
    <row r="45121" spans="4:5" x14ac:dyDescent="0.2">
      <c r="D45121" s="1"/>
      <c r="E45121" s="41"/>
    </row>
    <row r="45122" spans="4:5" x14ac:dyDescent="0.2">
      <c r="D45122" s="1"/>
      <c r="E45122" s="41"/>
    </row>
    <row r="45123" spans="4:5" x14ac:dyDescent="0.2">
      <c r="D45123" s="1"/>
      <c r="E45123" s="41"/>
    </row>
    <row r="45124" spans="4:5" x14ac:dyDescent="0.2">
      <c r="D45124" s="1"/>
      <c r="E45124" s="41"/>
    </row>
    <row r="45125" spans="4:5" x14ac:dyDescent="0.2">
      <c r="D45125" s="1"/>
      <c r="E45125" s="41"/>
    </row>
    <row r="45126" spans="4:5" x14ac:dyDescent="0.2">
      <c r="D45126" s="1"/>
      <c r="E45126" s="41"/>
    </row>
    <row r="45127" spans="4:5" x14ac:dyDescent="0.2">
      <c r="D45127" s="1"/>
      <c r="E45127" s="41"/>
    </row>
    <row r="45128" spans="4:5" x14ac:dyDescent="0.2">
      <c r="D45128" s="1"/>
      <c r="E45128" s="41"/>
    </row>
    <row r="45129" spans="4:5" x14ac:dyDescent="0.2">
      <c r="D45129" s="1"/>
      <c r="E45129" s="41"/>
    </row>
    <row r="45130" spans="4:5" x14ac:dyDescent="0.2">
      <c r="D45130" s="1"/>
      <c r="E45130" s="41"/>
    </row>
    <row r="45131" spans="4:5" x14ac:dyDescent="0.2">
      <c r="D45131" s="1"/>
      <c r="E45131" s="41"/>
    </row>
    <row r="45132" spans="4:5" x14ac:dyDescent="0.2">
      <c r="D45132" s="1"/>
      <c r="E45132" s="41"/>
    </row>
    <row r="45133" spans="4:5" x14ac:dyDescent="0.2">
      <c r="D45133" s="1"/>
      <c r="E45133" s="41"/>
    </row>
    <row r="45134" spans="4:5" x14ac:dyDescent="0.2">
      <c r="D45134" s="1"/>
      <c r="E45134" s="41"/>
    </row>
    <row r="45135" spans="4:5" x14ac:dyDescent="0.2">
      <c r="D45135" s="1"/>
      <c r="E45135" s="41"/>
    </row>
    <row r="45136" spans="4:5" x14ac:dyDescent="0.2">
      <c r="D45136" s="1"/>
      <c r="E45136" s="41"/>
    </row>
    <row r="45137" spans="4:5" x14ac:dyDescent="0.2">
      <c r="D45137" s="1"/>
      <c r="E45137" s="41"/>
    </row>
    <row r="45138" spans="4:5" x14ac:dyDescent="0.2">
      <c r="D45138" s="1"/>
      <c r="E45138" s="41"/>
    </row>
    <row r="45139" spans="4:5" x14ac:dyDescent="0.2">
      <c r="D45139" s="1"/>
      <c r="E45139" s="41"/>
    </row>
    <row r="45140" spans="4:5" x14ac:dyDescent="0.2">
      <c r="D45140" s="1"/>
      <c r="E45140" s="41"/>
    </row>
    <row r="45141" spans="4:5" x14ac:dyDescent="0.2">
      <c r="D45141" s="1"/>
      <c r="E45141" s="41"/>
    </row>
    <row r="45142" spans="4:5" x14ac:dyDescent="0.2">
      <c r="D45142" s="1"/>
      <c r="E45142" s="41"/>
    </row>
    <row r="45143" spans="4:5" x14ac:dyDescent="0.2">
      <c r="D45143" s="1"/>
      <c r="E45143" s="41"/>
    </row>
    <row r="45144" spans="4:5" x14ac:dyDescent="0.2">
      <c r="D45144" s="1"/>
      <c r="E45144" s="41"/>
    </row>
    <row r="45145" spans="4:5" x14ac:dyDescent="0.2">
      <c r="D45145" s="1"/>
      <c r="E45145" s="41"/>
    </row>
    <row r="45146" spans="4:5" x14ac:dyDescent="0.2">
      <c r="D45146" s="1"/>
      <c r="E45146" s="41"/>
    </row>
    <row r="45147" spans="4:5" x14ac:dyDescent="0.2">
      <c r="D45147" s="1"/>
      <c r="E45147" s="41"/>
    </row>
    <row r="45148" spans="4:5" x14ac:dyDescent="0.2">
      <c r="D45148" s="1"/>
      <c r="E45148" s="41"/>
    </row>
    <row r="45149" spans="4:5" x14ac:dyDescent="0.2">
      <c r="D45149" s="1"/>
      <c r="E45149" s="41"/>
    </row>
    <row r="45150" spans="4:5" x14ac:dyDescent="0.2">
      <c r="D45150" s="1"/>
      <c r="E45150" s="41"/>
    </row>
    <row r="45151" spans="4:5" x14ac:dyDescent="0.2">
      <c r="D45151" s="1"/>
      <c r="E45151" s="41"/>
    </row>
    <row r="45152" spans="4:5" x14ac:dyDescent="0.2">
      <c r="D45152" s="1"/>
      <c r="E45152" s="41"/>
    </row>
    <row r="45153" spans="4:5" x14ac:dyDescent="0.2">
      <c r="D45153" s="1"/>
      <c r="E45153" s="41"/>
    </row>
    <row r="45154" spans="4:5" x14ac:dyDescent="0.2">
      <c r="D45154" s="1"/>
      <c r="E45154" s="41"/>
    </row>
    <row r="45155" spans="4:5" x14ac:dyDescent="0.2">
      <c r="D45155" s="1"/>
      <c r="E45155" s="41"/>
    </row>
    <row r="45156" spans="4:5" x14ac:dyDescent="0.2">
      <c r="D45156" s="1"/>
      <c r="E45156" s="41"/>
    </row>
    <row r="45157" spans="4:5" x14ac:dyDescent="0.2">
      <c r="D45157" s="1"/>
      <c r="E45157" s="41"/>
    </row>
    <row r="45158" spans="4:5" x14ac:dyDescent="0.2">
      <c r="D45158" s="1"/>
      <c r="E45158" s="41"/>
    </row>
    <row r="45159" spans="4:5" x14ac:dyDescent="0.2">
      <c r="D45159" s="1"/>
      <c r="E45159" s="41"/>
    </row>
    <row r="45160" spans="4:5" x14ac:dyDescent="0.2">
      <c r="D45160" s="1"/>
      <c r="E45160" s="41"/>
    </row>
    <row r="45161" spans="4:5" x14ac:dyDescent="0.2">
      <c r="D45161" s="1"/>
      <c r="E45161" s="41"/>
    </row>
    <row r="45162" spans="4:5" x14ac:dyDescent="0.2">
      <c r="D45162" s="1"/>
      <c r="E45162" s="41"/>
    </row>
    <row r="45163" spans="4:5" x14ac:dyDescent="0.2">
      <c r="D45163" s="1"/>
      <c r="E45163" s="41"/>
    </row>
    <row r="45164" spans="4:5" x14ac:dyDescent="0.2">
      <c r="D45164" s="1"/>
      <c r="E45164" s="41"/>
    </row>
    <row r="45165" spans="4:5" x14ac:dyDescent="0.2">
      <c r="D45165" s="1"/>
      <c r="E45165" s="41"/>
    </row>
    <row r="45166" spans="4:5" x14ac:dyDescent="0.2">
      <c r="D45166" s="1"/>
      <c r="E45166" s="41"/>
    </row>
    <row r="45167" spans="4:5" x14ac:dyDescent="0.2">
      <c r="D45167" s="1"/>
      <c r="E45167" s="41"/>
    </row>
    <row r="45168" spans="4:5" x14ac:dyDescent="0.2">
      <c r="D45168" s="1"/>
      <c r="E45168" s="41"/>
    </row>
    <row r="45169" spans="4:5" x14ac:dyDescent="0.2">
      <c r="D45169" s="1"/>
      <c r="E45169" s="41"/>
    </row>
    <row r="45170" spans="4:5" x14ac:dyDescent="0.2">
      <c r="D45170" s="1"/>
      <c r="E45170" s="41"/>
    </row>
    <row r="45171" spans="4:5" x14ac:dyDescent="0.2">
      <c r="D45171" s="1"/>
      <c r="E45171" s="41"/>
    </row>
    <row r="45172" spans="4:5" x14ac:dyDescent="0.2">
      <c r="D45172" s="1"/>
      <c r="E45172" s="41"/>
    </row>
    <row r="45173" spans="4:5" x14ac:dyDescent="0.2">
      <c r="D45173" s="1"/>
      <c r="E45173" s="41"/>
    </row>
    <row r="45174" spans="4:5" x14ac:dyDescent="0.2">
      <c r="D45174" s="1"/>
      <c r="E45174" s="41"/>
    </row>
    <row r="45175" spans="4:5" x14ac:dyDescent="0.2">
      <c r="D45175" s="1"/>
      <c r="E45175" s="41"/>
    </row>
    <row r="45176" spans="4:5" x14ac:dyDescent="0.2">
      <c r="D45176" s="1"/>
      <c r="E45176" s="41"/>
    </row>
    <row r="45177" spans="4:5" x14ac:dyDescent="0.2">
      <c r="D45177" s="1"/>
      <c r="E45177" s="41"/>
    </row>
    <row r="45178" spans="4:5" x14ac:dyDescent="0.2">
      <c r="D45178" s="1"/>
      <c r="E45178" s="41"/>
    </row>
    <row r="45179" spans="4:5" x14ac:dyDescent="0.2">
      <c r="D45179" s="1"/>
      <c r="E45179" s="41"/>
    </row>
    <row r="45180" spans="4:5" x14ac:dyDescent="0.2">
      <c r="D45180" s="1"/>
      <c r="E45180" s="41"/>
    </row>
    <row r="45181" spans="4:5" x14ac:dyDescent="0.2">
      <c r="D45181" s="1"/>
      <c r="E45181" s="41"/>
    </row>
    <row r="45182" spans="4:5" x14ac:dyDescent="0.2">
      <c r="D45182" s="1"/>
      <c r="E45182" s="41"/>
    </row>
    <row r="45183" spans="4:5" x14ac:dyDescent="0.2">
      <c r="D45183" s="1"/>
      <c r="E45183" s="41"/>
    </row>
    <row r="45184" spans="4:5" x14ac:dyDescent="0.2">
      <c r="D45184" s="1"/>
      <c r="E45184" s="41"/>
    </row>
    <row r="45185" spans="4:5" x14ac:dyDescent="0.2">
      <c r="D45185" s="1"/>
      <c r="E45185" s="41"/>
    </row>
    <row r="45186" spans="4:5" x14ac:dyDescent="0.2">
      <c r="D45186" s="1"/>
      <c r="E45186" s="41"/>
    </row>
    <row r="45187" spans="4:5" x14ac:dyDescent="0.2">
      <c r="D45187" s="1"/>
      <c r="E45187" s="41"/>
    </row>
    <row r="45188" spans="4:5" x14ac:dyDescent="0.2">
      <c r="D45188" s="1"/>
      <c r="E45188" s="41"/>
    </row>
    <row r="45189" spans="4:5" x14ac:dyDescent="0.2">
      <c r="D45189" s="1"/>
      <c r="E45189" s="41"/>
    </row>
    <row r="45190" spans="4:5" x14ac:dyDescent="0.2">
      <c r="D45190" s="1"/>
      <c r="E45190" s="41"/>
    </row>
    <row r="45191" spans="4:5" x14ac:dyDescent="0.2">
      <c r="D45191" s="1"/>
      <c r="E45191" s="41"/>
    </row>
    <row r="45192" spans="4:5" x14ac:dyDescent="0.2">
      <c r="D45192" s="1"/>
      <c r="E45192" s="41"/>
    </row>
    <row r="45193" spans="4:5" x14ac:dyDescent="0.2">
      <c r="D45193" s="1"/>
      <c r="E45193" s="41"/>
    </row>
    <row r="45194" spans="4:5" x14ac:dyDescent="0.2">
      <c r="D45194" s="1"/>
      <c r="E45194" s="41"/>
    </row>
    <row r="45195" spans="4:5" x14ac:dyDescent="0.2">
      <c r="D45195" s="1"/>
      <c r="E45195" s="41"/>
    </row>
    <row r="45196" spans="4:5" x14ac:dyDescent="0.2">
      <c r="D45196" s="1"/>
      <c r="E45196" s="41"/>
    </row>
    <row r="45197" spans="4:5" x14ac:dyDescent="0.2">
      <c r="D45197" s="1"/>
      <c r="E45197" s="41"/>
    </row>
    <row r="45198" spans="4:5" x14ac:dyDescent="0.2">
      <c r="D45198" s="1"/>
      <c r="E45198" s="41"/>
    </row>
    <row r="45199" spans="4:5" x14ac:dyDescent="0.2">
      <c r="D45199" s="1"/>
      <c r="E45199" s="41"/>
    </row>
    <row r="45200" spans="4:5" x14ac:dyDescent="0.2">
      <c r="D45200" s="1"/>
      <c r="E45200" s="41"/>
    </row>
    <row r="45201" spans="4:5" x14ac:dyDescent="0.2">
      <c r="D45201" s="1"/>
      <c r="E45201" s="41"/>
    </row>
    <row r="45202" spans="4:5" x14ac:dyDescent="0.2">
      <c r="D45202" s="1"/>
      <c r="E45202" s="41"/>
    </row>
    <row r="45203" spans="4:5" x14ac:dyDescent="0.2">
      <c r="D45203" s="1"/>
      <c r="E45203" s="41"/>
    </row>
    <row r="45204" spans="4:5" x14ac:dyDescent="0.2">
      <c r="D45204" s="1"/>
      <c r="E45204" s="41"/>
    </row>
    <row r="45205" spans="4:5" x14ac:dyDescent="0.2">
      <c r="D45205" s="1"/>
      <c r="E45205" s="41"/>
    </row>
    <row r="45206" spans="4:5" x14ac:dyDescent="0.2">
      <c r="D45206" s="1"/>
      <c r="E45206" s="41"/>
    </row>
    <row r="45207" spans="4:5" x14ac:dyDescent="0.2">
      <c r="D45207" s="1"/>
      <c r="E45207" s="41"/>
    </row>
    <row r="45208" spans="4:5" x14ac:dyDescent="0.2">
      <c r="D45208" s="1"/>
      <c r="E45208" s="41"/>
    </row>
    <row r="45209" spans="4:5" x14ac:dyDescent="0.2">
      <c r="D45209" s="1"/>
      <c r="E45209" s="41"/>
    </row>
    <row r="45210" spans="4:5" x14ac:dyDescent="0.2">
      <c r="D45210" s="1"/>
      <c r="E45210" s="41"/>
    </row>
    <row r="45211" spans="4:5" x14ac:dyDescent="0.2">
      <c r="D45211" s="1"/>
      <c r="E45211" s="41"/>
    </row>
    <row r="45212" spans="4:5" x14ac:dyDescent="0.2">
      <c r="D45212" s="1"/>
      <c r="E45212" s="41"/>
    </row>
    <row r="45213" spans="4:5" x14ac:dyDescent="0.2">
      <c r="D45213" s="1"/>
      <c r="E45213" s="41"/>
    </row>
    <row r="45214" spans="4:5" x14ac:dyDescent="0.2">
      <c r="D45214" s="1"/>
      <c r="E45214" s="41"/>
    </row>
    <row r="45215" spans="4:5" x14ac:dyDescent="0.2">
      <c r="D45215" s="1"/>
      <c r="E45215" s="41"/>
    </row>
    <row r="45216" spans="4:5" x14ac:dyDescent="0.2">
      <c r="D45216" s="1"/>
      <c r="E45216" s="41"/>
    </row>
    <row r="45217" spans="4:5" x14ac:dyDescent="0.2">
      <c r="D45217" s="1"/>
      <c r="E45217" s="41"/>
    </row>
    <row r="45218" spans="4:5" x14ac:dyDescent="0.2">
      <c r="D45218" s="1"/>
      <c r="E45218" s="41"/>
    </row>
    <row r="45219" spans="4:5" x14ac:dyDescent="0.2">
      <c r="D45219" s="1"/>
      <c r="E45219" s="41"/>
    </row>
    <row r="45220" spans="4:5" x14ac:dyDescent="0.2">
      <c r="D45220" s="1"/>
      <c r="E45220" s="41"/>
    </row>
    <row r="45221" spans="4:5" x14ac:dyDescent="0.2">
      <c r="D45221" s="1"/>
      <c r="E45221" s="41"/>
    </row>
    <row r="45222" spans="4:5" x14ac:dyDescent="0.2">
      <c r="D45222" s="1"/>
      <c r="E45222" s="41"/>
    </row>
    <row r="45223" spans="4:5" x14ac:dyDescent="0.2">
      <c r="D45223" s="1"/>
      <c r="E45223" s="41"/>
    </row>
    <row r="45224" spans="4:5" x14ac:dyDescent="0.2">
      <c r="D45224" s="1"/>
      <c r="E45224" s="41"/>
    </row>
    <row r="45225" spans="4:5" x14ac:dyDescent="0.2">
      <c r="D45225" s="1"/>
      <c r="E45225" s="41"/>
    </row>
    <row r="45226" spans="4:5" x14ac:dyDescent="0.2">
      <c r="D45226" s="1"/>
      <c r="E45226" s="41"/>
    </row>
    <row r="45227" spans="4:5" x14ac:dyDescent="0.2">
      <c r="D45227" s="1"/>
      <c r="E45227" s="41"/>
    </row>
    <row r="45228" spans="4:5" x14ac:dyDescent="0.2">
      <c r="D45228" s="1"/>
      <c r="E45228" s="41"/>
    </row>
    <row r="45229" spans="4:5" x14ac:dyDescent="0.2">
      <c r="D45229" s="1"/>
      <c r="E45229" s="41"/>
    </row>
    <row r="45230" spans="4:5" x14ac:dyDescent="0.2">
      <c r="D45230" s="1"/>
      <c r="E45230" s="41"/>
    </row>
    <row r="45231" spans="4:5" x14ac:dyDescent="0.2">
      <c r="D45231" s="1"/>
      <c r="E45231" s="41"/>
    </row>
    <row r="45232" spans="4:5" x14ac:dyDescent="0.2">
      <c r="D45232" s="1"/>
      <c r="E45232" s="41"/>
    </row>
    <row r="45233" spans="4:5" x14ac:dyDescent="0.2">
      <c r="D45233" s="1"/>
      <c r="E45233" s="41"/>
    </row>
    <row r="45234" spans="4:5" x14ac:dyDescent="0.2">
      <c r="D45234" s="1"/>
      <c r="E45234" s="41"/>
    </row>
    <row r="45235" spans="4:5" x14ac:dyDescent="0.2">
      <c r="D45235" s="1"/>
      <c r="E45235" s="41"/>
    </row>
    <row r="45236" spans="4:5" x14ac:dyDescent="0.2">
      <c r="D45236" s="1"/>
      <c r="E45236" s="41"/>
    </row>
    <row r="45237" spans="4:5" x14ac:dyDescent="0.2">
      <c r="D45237" s="1"/>
      <c r="E45237" s="41"/>
    </row>
    <row r="45238" spans="4:5" x14ac:dyDescent="0.2">
      <c r="D45238" s="1"/>
      <c r="E45238" s="41"/>
    </row>
    <row r="45239" spans="4:5" x14ac:dyDescent="0.2">
      <c r="D45239" s="1"/>
      <c r="E45239" s="41"/>
    </row>
    <row r="45240" spans="4:5" x14ac:dyDescent="0.2">
      <c r="D45240" s="1"/>
      <c r="E45240" s="41"/>
    </row>
    <row r="45241" spans="4:5" x14ac:dyDescent="0.2">
      <c r="D45241" s="1"/>
      <c r="E45241" s="41"/>
    </row>
    <row r="45242" spans="4:5" x14ac:dyDescent="0.2">
      <c r="D45242" s="1"/>
      <c r="E45242" s="41"/>
    </row>
    <row r="45243" spans="4:5" x14ac:dyDescent="0.2">
      <c r="D45243" s="1"/>
      <c r="E45243" s="41"/>
    </row>
    <row r="45244" spans="4:5" x14ac:dyDescent="0.2">
      <c r="D45244" s="1"/>
      <c r="E45244" s="41"/>
    </row>
    <row r="45245" spans="4:5" x14ac:dyDescent="0.2">
      <c r="D45245" s="1"/>
      <c r="E45245" s="41"/>
    </row>
    <row r="45246" spans="4:5" x14ac:dyDescent="0.2">
      <c r="D45246" s="1"/>
      <c r="E45246" s="41"/>
    </row>
    <row r="45247" spans="4:5" x14ac:dyDescent="0.2">
      <c r="D45247" s="1"/>
      <c r="E45247" s="41"/>
    </row>
    <row r="45248" spans="4:5" x14ac:dyDescent="0.2">
      <c r="D45248" s="1"/>
      <c r="E45248" s="41"/>
    </row>
    <row r="45249" spans="4:5" x14ac:dyDescent="0.2">
      <c r="D45249" s="1"/>
      <c r="E45249" s="41"/>
    </row>
    <row r="45250" spans="4:5" x14ac:dyDescent="0.2">
      <c r="D45250" s="1"/>
      <c r="E45250" s="41"/>
    </row>
    <row r="45251" spans="4:5" x14ac:dyDescent="0.2">
      <c r="D45251" s="1"/>
      <c r="E45251" s="41"/>
    </row>
    <row r="45252" spans="4:5" x14ac:dyDescent="0.2">
      <c r="D45252" s="1"/>
      <c r="E45252" s="41"/>
    </row>
    <row r="45253" spans="4:5" x14ac:dyDescent="0.2">
      <c r="D45253" s="1"/>
      <c r="E45253" s="41"/>
    </row>
    <row r="45254" spans="4:5" x14ac:dyDescent="0.2">
      <c r="D45254" s="1"/>
      <c r="E45254" s="41"/>
    </row>
    <row r="45255" spans="4:5" x14ac:dyDescent="0.2">
      <c r="D45255" s="1"/>
      <c r="E45255" s="41"/>
    </row>
    <row r="45256" spans="4:5" x14ac:dyDescent="0.2">
      <c r="D45256" s="1"/>
      <c r="E45256" s="41"/>
    </row>
    <row r="45257" spans="4:5" x14ac:dyDescent="0.2">
      <c r="D45257" s="1"/>
      <c r="E45257" s="41"/>
    </row>
    <row r="45258" spans="4:5" x14ac:dyDescent="0.2">
      <c r="D45258" s="1"/>
      <c r="E45258" s="41"/>
    </row>
    <row r="45259" spans="4:5" x14ac:dyDescent="0.2">
      <c r="D45259" s="1"/>
      <c r="E45259" s="41"/>
    </row>
    <row r="45260" spans="4:5" x14ac:dyDescent="0.2">
      <c r="D45260" s="1"/>
      <c r="E45260" s="41"/>
    </row>
    <row r="45261" spans="4:5" x14ac:dyDescent="0.2">
      <c r="D45261" s="1"/>
      <c r="E45261" s="41"/>
    </row>
    <row r="45262" spans="4:5" x14ac:dyDescent="0.2">
      <c r="D45262" s="1"/>
      <c r="E45262" s="41"/>
    </row>
    <row r="45263" spans="4:5" x14ac:dyDescent="0.2">
      <c r="D45263" s="1"/>
      <c r="E45263" s="41"/>
    </row>
    <row r="45264" spans="4:5" x14ac:dyDescent="0.2">
      <c r="D45264" s="1"/>
      <c r="E45264" s="41"/>
    </row>
    <row r="45265" spans="4:5" x14ac:dyDescent="0.2">
      <c r="D45265" s="1"/>
      <c r="E45265" s="41"/>
    </row>
    <row r="45266" spans="4:5" x14ac:dyDescent="0.2">
      <c r="D45266" s="1"/>
      <c r="E45266" s="41"/>
    </row>
    <row r="45267" spans="4:5" x14ac:dyDescent="0.2">
      <c r="D45267" s="1"/>
      <c r="E45267" s="41"/>
    </row>
    <row r="45268" spans="4:5" x14ac:dyDescent="0.2">
      <c r="D45268" s="1"/>
      <c r="E45268" s="41"/>
    </row>
    <row r="45269" spans="4:5" x14ac:dyDescent="0.2">
      <c r="D45269" s="1"/>
      <c r="E45269" s="41"/>
    </row>
    <row r="45270" spans="4:5" x14ac:dyDescent="0.2">
      <c r="D45270" s="1"/>
      <c r="E45270" s="41"/>
    </row>
    <row r="45271" spans="4:5" x14ac:dyDescent="0.2">
      <c r="D45271" s="1"/>
      <c r="E45271" s="41"/>
    </row>
    <row r="45272" spans="4:5" x14ac:dyDescent="0.2">
      <c r="D45272" s="1"/>
      <c r="E45272" s="41"/>
    </row>
    <row r="45273" spans="4:5" x14ac:dyDescent="0.2">
      <c r="D45273" s="1"/>
      <c r="E45273" s="41"/>
    </row>
    <row r="45274" spans="4:5" x14ac:dyDescent="0.2">
      <c r="D45274" s="1"/>
      <c r="E45274" s="41"/>
    </row>
    <row r="45275" spans="4:5" x14ac:dyDescent="0.2">
      <c r="D45275" s="1"/>
      <c r="E45275" s="41"/>
    </row>
    <row r="45276" spans="4:5" x14ac:dyDescent="0.2">
      <c r="D45276" s="1"/>
      <c r="E45276" s="41"/>
    </row>
    <row r="45277" spans="4:5" x14ac:dyDescent="0.2">
      <c r="D45277" s="1"/>
      <c r="E45277" s="41"/>
    </row>
    <row r="45278" spans="4:5" x14ac:dyDescent="0.2">
      <c r="D45278" s="1"/>
      <c r="E45278" s="41"/>
    </row>
    <row r="45279" spans="4:5" x14ac:dyDescent="0.2">
      <c r="D45279" s="1"/>
      <c r="E45279" s="41"/>
    </row>
    <row r="45280" spans="4:5" x14ac:dyDescent="0.2">
      <c r="D45280" s="1"/>
      <c r="E45280" s="41"/>
    </row>
    <row r="45281" spans="4:5" x14ac:dyDescent="0.2">
      <c r="D45281" s="1"/>
      <c r="E45281" s="41"/>
    </row>
    <row r="45282" spans="4:5" x14ac:dyDescent="0.2">
      <c r="D45282" s="1"/>
      <c r="E45282" s="41"/>
    </row>
    <row r="45283" spans="4:5" x14ac:dyDescent="0.2">
      <c r="D45283" s="1"/>
      <c r="E45283" s="41"/>
    </row>
    <row r="45284" spans="4:5" x14ac:dyDescent="0.2">
      <c r="D45284" s="1"/>
      <c r="E45284" s="41"/>
    </row>
    <row r="45285" spans="4:5" x14ac:dyDescent="0.2">
      <c r="D45285" s="1"/>
      <c r="E45285" s="41"/>
    </row>
    <row r="45286" spans="4:5" x14ac:dyDescent="0.2">
      <c r="D45286" s="1"/>
      <c r="E45286" s="41"/>
    </row>
    <row r="45287" spans="4:5" x14ac:dyDescent="0.2">
      <c r="D45287" s="1"/>
      <c r="E45287" s="41"/>
    </row>
    <row r="45288" spans="4:5" x14ac:dyDescent="0.2">
      <c r="D45288" s="1"/>
      <c r="E45288" s="41"/>
    </row>
    <row r="45289" spans="4:5" x14ac:dyDescent="0.2">
      <c r="D45289" s="1"/>
      <c r="E45289" s="41"/>
    </row>
    <row r="45290" spans="4:5" x14ac:dyDescent="0.2">
      <c r="D45290" s="1"/>
      <c r="E45290" s="41"/>
    </row>
    <row r="45291" spans="4:5" x14ac:dyDescent="0.2">
      <c r="D45291" s="1"/>
      <c r="E45291" s="41"/>
    </row>
    <row r="45292" spans="4:5" x14ac:dyDescent="0.2">
      <c r="D45292" s="1"/>
      <c r="E45292" s="41"/>
    </row>
    <row r="45293" spans="4:5" x14ac:dyDescent="0.2">
      <c r="D45293" s="1"/>
      <c r="E45293" s="41"/>
    </row>
    <row r="45294" spans="4:5" x14ac:dyDescent="0.2">
      <c r="D45294" s="1"/>
      <c r="E45294" s="41"/>
    </row>
    <row r="45295" spans="4:5" x14ac:dyDescent="0.2">
      <c r="D45295" s="1"/>
      <c r="E45295" s="41"/>
    </row>
    <row r="45296" spans="4:5" x14ac:dyDescent="0.2">
      <c r="D45296" s="1"/>
      <c r="E45296" s="41"/>
    </row>
    <row r="45297" spans="4:5" x14ac:dyDescent="0.2">
      <c r="D45297" s="1"/>
      <c r="E45297" s="41"/>
    </row>
    <row r="45298" spans="4:5" x14ac:dyDescent="0.2">
      <c r="D45298" s="1"/>
      <c r="E45298" s="41"/>
    </row>
    <row r="45299" spans="4:5" x14ac:dyDescent="0.2">
      <c r="D45299" s="1"/>
      <c r="E45299" s="41"/>
    </row>
    <row r="45300" spans="4:5" x14ac:dyDescent="0.2">
      <c r="D45300" s="1"/>
      <c r="E45300" s="41"/>
    </row>
    <row r="45301" spans="4:5" x14ac:dyDescent="0.2">
      <c r="D45301" s="1"/>
      <c r="E45301" s="41"/>
    </row>
    <row r="45302" spans="4:5" x14ac:dyDescent="0.2">
      <c r="D45302" s="1"/>
      <c r="E45302" s="41"/>
    </row>
    <row r="45303" spans="4:5" x14ac:dyDescent="0.2">
      <c r="D45303" s="1"/>
      <c r="E45303" s="41"/>
    </row>
    <row r="45304" spans="4:5" x14ac:dyDescent="0.2">
      <c r="D45304" s="1"/>
      <c r="E45304" s="41"/>
    </row>
    <row r="45305" spans="4:5" x14ac:dyDescent="0.2">
      <c r="D45305" s="1"/>
      <c r="E45305" s="41"/>
    </row>
    <row r="45306" spans="4:5" x14ac:dyDescent="0.2">
      <c r="D45306" s="1"/>
      <c r="E45306" s="41"/>
    </row>
    <row r="45307" spans="4:5" x14ac:dyDescent="0.2">
      <c r="D45307" s="1"/>
      <c r="E45307" s="41"/>
    </row>
    <row r="45308" spans="4:5" x14ac:dyDescent="0.2">
      <c r="D45308" s="1"/>
      <c r="E45308" s="41"/>
    </row>
    <row r="45309" spans="4:5" x14ac:dyDescent="0.2">
      <c r="D45309" s="1"/>
      <c r="E45309" s="41"/>
    </row>
    <row r="45310" spans="4:5" x14ac:dyDescent="0.2">
      <c r="D45310" s="1"/>
      <c r="E45310" s="41"/>
    </row>
    <row r="45311" spans="4:5" x14ac:dyDescent="0.2">
      <c r="D45311" s="1"/>
      <c r="E45311" s="41"/>
    </row>
    <row r="45312" spans="4:5" x14ac:dyDescent="0.2">
      <c r="D45312" s="1"/>
      <c r="E45312" s="41"/>
    </row>
    <row r="45313" spans="4:5" x14ac:dyDescent="0.2">
      <c r="D45313" s="1"/>
      <c r="E45313" s="41"/>
    </row>
    <row r="45314" spans="4:5" x14ac:dyDescent="0.2">
      <c r="D45314" s="1"/>
      <c r="E45314" s="41"/>
    </row>
    <row r="45315" spans="4:5" x14ac:dyDescent="0.2">
      <c r="D45315" s="1"/>
      <c r="E45315" s="41"/>
    </row>
    <row r="45316" spans="4:5" x14ac:dyDescent="0.2">
      <c r="D45316" s="1"/>
      <c r="E45316" s="41"/>
    </row>
    <row r="45317" spans="4:5" x14ac:dyDescent="0.2">
      <c r="D45317" s="1"/>
      <c r="E45317" s="41"/>
    </row>
    <row r="45318" spans="4:5" x14ac:dyDescent="0.2">
      <c r="D45318" s="1"/>
      <c r="E45318" s="41"/>
    </row>
    <row r="45319" spans="4:5" x14ac:dyDescent="0.2">
      <c r="D45319" s="1"/>
      <c r="E45319" s="41"/>
    </row>
    <row r="45320" spans="4:5" x14ac:dyDescent="0.2">
      <c r="D45320" s="1"/>
      <c r="E45320" s="41"/>
    </row>
    <row r="45321" spans="4:5" x14ac:dyDescent="0.2">
      <c r="D45321" s="1"/>
      <c r="E45321" s="41"/>
    </row>
    <row r="45322" spans="4:5" x14ac:dyDescent="0.2">
      <c r="D45322" s="1"/>
      <c r="E45322" s="41"/>
    </row>
    <row r="45323" spans="4:5" x14ac:dyDescent="0.2">
      <c r="D45323" s="1"/>
      <c r="E45323" s="41"/>
    </row>
    <row r="45324" spans="4:5" x14ac:dyDescent="0.2">
      <c r="D45324" s="1"/>
      <c r="E45324" s="41"/>
    </row>
    <row r="45325" spans="4:5" x14ac:dyDescent="0.2">
      <c r="D45325" s="1"/>
      <c r="E45325" s="41"/>
    </row>
    <row r="45326" spans="4:5" x14ac:dyDescent="0.2">
      <c r="D45326" s="1"/>
      <c r="E45326" s="41"/>
    </row>
    <row r="45327" spans="4:5" x14ac:dyDescent="0.2">
      <c r="D45327" s="1"/>
      <c r="E45327" s="41"/>
    </row>
    <row r="45328" spans="4:5" x14ac:dyDescent="0.2">
      <c r="D45328" s="1"/>
      <c r="E45328" s="41"/>
    </row>
    <row r="45329" spans="4:5" x14ac:dyDescent="0.2">
      <c r="D45329" s="1"/>
      <c r="E45329" s="41"/>
    </row>
    <row r="45330" spans="4:5" x14ac:dyDescent="0.2">
      <c r="D45330" s="1"/>
      <c r="E45330" s="41"/>
    </row>
    <row r="45331" spans="4:5" x14ac:dyDescent="0.2">
      <c r="D45331" s="1"/>
      <c r="E45331" s="41"/>
    </row>
    <row r="45332" spans="4:5" x14ac:dyDescent="0.2">
      <c r="D45332" s="1"/>
      <c r="E45332" s="41"/>
    </row>
    <row r="45333" spans="4:5" x14ac:dyDescent="0.2">
      <c r="D45333" s="1"/>
      <c r="E45333" s="41"/>
    </row>
    <row r="45334" spans="4:5" x14ac:dyDescent="0.2">
      <c r="D45334" s="1"/>
      <c r="E45334" s="41"/>
    </row>
    <row r="45335" spans="4:5" x14ac:dyDescent="0.2">
      <c r="D45335" s="1"/>
      <c r="E45335" s="41"/>
    </row>
    <row r="45336" spans="4:5" x14ac:dyDescent="0.2">
      <c r="D45336" s="1"/>
      <c r="E45336" s="41"/>
    </row>
    <row r="45337" spans="4:5" x14ac:dyDescent="0.2">
      <c r="D45337" s="1"/>
      <c r="E45337" s="41"/>
    </row>
    <row r="45338" spans="4:5" x14ac:dyDescent="0.2">
      <c r="D45338" s="1"/>
      <c r="E45338" s="41"/>
    </row>
    <row r="45339" spans="4:5" x14ac:dyDescent="0.2">
      <c r="D45339" s="1"/>
      <c r="E45339" s="41"/>
    </row>
    <row r="45340" spans="4:5" x14ac:dyDescent="0.2">
      <c r="D45340" s="1"/>
      <c r="E45340" s="41"/>
    </row>
    <row r="45341" spans="4:5" x14ac:dyDescent="0.2">
      <c r="D45341" s="1"/>
      <c r="E45341" s="41"/>
    </row>
    <row r="45342" spans="4:5" x14ac:dyDescent="0.2">
      <c r="D45342" s="1"/>
      <c r="E45342" s="41"/>
    </row>
    <row r="45343" spans="4:5" x14ac:dyDescent="0.2">
      <c r="D45343" s="1"/>
      <c r="E45343" s="41"/>
    </row>
    <row r="45344" spans="4:5" x14ac:dyDescent="0.2">
      <c r="D45344" s="1"/>
      <c r="E45344" s="41"/>
    </row>
    <row r="45345" spans="4:5" x14ac:dyDescent="0.2">
      <c r="D45345" s="1"/>
      <c r="E45345" s="41"/>
    </row>
    <row r="45346" spans="4:5" x14ac:dyDescent="0.2">
      <c r="D45346" s="1"/>
      <c r="E45346" s="41"/>
    </row>
    <row r="45347" spans="4:5" x14ac:dyDescent="0.2">
      <c r="D45347" s="1"/>
      <c r="E45347" s="41"/>
    </row>
    <row r="45348" spans="4:5" x14ac:dyDescent="0.2">
      <c r="D45348" s="1"/>
      <c r="E45348" s="41"/>
    </row>
    <row r="45349" spans="4:5" x14ac:dyDescent="0.2">
      <c r="D45349" s="1"/>
      <c r="E45349" s="41"/>
    </row>
    <row r="45350" spans="4:5" x14ac:dyDescent="0.2">
      <c r="D45350" s="1"/>
      <c r="E45350" s="41"/>
    </row>
    <row r="45351" spans="4:5" x14ac:dyDescent="0.2">
      <c r="D45351" s="1"/>
      <c r="E45351" s="41"/>
    </row>
    <row r="45352" spans="4:5" x14ac:dyDescent="0.2">
      <c r="D45352" s="1"/>
      <c r="E45352" s="41"/>
    </row>
    <row r="45353" spans="4:5" x14ac:dyDescent="0.2">
      <c r="D45353" s="1"/>
      <c r="E45353" s="41"/>
    </row>
    <row r="45354" spans="4:5" x14ac:dyDescent="0.2">
      <c r="D45354" s="1"/>
      <c r="E45354" s="41"/>
    </row>
    <row r="45355" spans="4:5" x14ac:dyDescent="0.2">
      <c r="D45355" s="1"/>
      <c r="E45355" s="41"/>
    </row>
    <row r="45356" spans="4:5" x14ac:dyDescent="0.2">
      <c r="D45356" s="1"/>
      <c r="E45356" s="41"/>
    </row>
    <row r="45357" spans="4:5" x14ac:dyDescent="0.2">
      <c r="D45357" s="1"/>
      <c r="E45357" s="41"/>
    </row>
    <row r="45358" spans="4:5" x14ac:dyDescent="0.2">
      <c r="D45358" s="1"/>
      <c r="E45358" s="41"/>
    </row>
    <row r="45359" spans="4:5" x14ac:dyDescent="0.2">
      <c r="D45359" s="1"/>
      <c r="E45359" s="41"/>
    </row>
    <row r="45360" spans="4:5" x14ac:dyDescent="0.2">
      <c r="D45360" s="1"/>
      <c r="E45360" s="41"/>
    </row>
    <row r="45361" spans="4:5" x14ac:dyDescent="0.2">
      <c r="D45361" s="1"/>
      <c r="E45361" s="41"/>
    </row>
    <row r="45362" spans="4:5" x14ac:dyDescent="0.2">
      <c r="D45362" s="1"/>
      <c r="E45362" s="41"/>
    </row>
    <row r="45363" spans="4:5" x14ac:dyDescent="0.2">
      <c r="D45363" s="1"/>
      <c r="E45363" s="41"/>
    </row>
    <row r="45364" spans="4:5" x14ac:dyDescent="0.2">
      <c r="D45364" s="1"/>
      <c r="E45364" s="41"/>
    </row>
    <row r="45365" spans="4:5" x14ac:dyDescent="0.2">
      <c r="D45365" s="1"/>
      <c r="E45365" s="41"/>
    </row>
    <row r="45366" spans="4:5" x14ac:dyDescent="0.2">
      <c r="D45366" s="1"/>
      <c r="E45366" s="41"/>
    </row>
    <row r="45367" spans="4:5" x14ac:dyDescent="0.2">
      <c r="D45367" s="1"/>
      <c r="E45367" s="41"/>
    </row>
    <row r="45368" spans="4:5" x14ac:dyDescent="0.2">
      <c r="D45368" s="1"/>
      <c r="E45368" s="41"/>
    </row>
    <row r="45369" spans="4:5" x14ac:dyDescent="0.2">
      <c r="D45369" s="1"/>
      <c r="E45369" s="41"/>
    </row>
    <row r="45370" spans="4:5" x14ac:dyDescent="0.2">
      <c r="D45370" s="1"/>
      <c r="E45370" s="41"/>
    </row>
    <row r="45371" spans="4:5" x14ac:dyDescent="0.2">
      <c r="D45371" s="1"/>
      <c r="E45371" s="41"/>
    </row>
    <row r="45372" spans="4:5" x14ac:dyDescent="0.2">
      <c r="D45372" s="1"/>
      <c r="E45372" s="41"/>
    </row>
    <row r="45373" spans="4:5" x14ac:dyDescent="0.2">
      <c r="D45373" s="1"/>
      <c r="E45373" s="41"/>
    </row>
    <row r="45374" spans="4:5" x14ac:dyDescent="0.2">
      <c r="D45374" s="1"/>
      <c r="E45374" s="41"/>
    </row>
    <row r="45375" spans="4:5" x14ac:dyDescent="0.2">
      <c r="D45375" s="1"/>
      <c r="E45375" s="41"/>
    </row>
    <row r="45376" spans="4:5" x14ac:dyDescent="0.2">
      <c r="D45376" s="1"/>
      <c r="E45376" s="41"/>
    </row>
    <row r="45377" spans="4:5" x14ac:dyDescent="0.2">
      <c r="D45377" s="1"/>
      <c r="E45377" s="41"/>
    </row>
    <row r="45378" spans="4:5" x14ac:dyDescent="0.2">
      <c r="D45378" s="1"/>
      <c r="E45378" s="41"/>
    </row>
    <row r="45379" spans="4:5" x14ac:dyDescent="0.2">
      <c r="D45379" s="1"/>
      <c r="E45379" s="41"/>
    </row>
    <row r="45380" spans="4:5" x14ac:dyDescent="0.2">
      <c r="D45380" s="1"/>
      <c r="E45380" s="41"/>
    </row>
    <row r="45381" spans="4:5" x14ac:dyDescent="0.2">
      <c r="D45381" s="1"/>
      <c r="E45381" s="41"/>
    </row>
    <row r="45382" spans="4:5" x14ac:dyDescent="0.2">
      <c r="D45382" s="1"/>
      <c r="E45382" s="41"/>
    </row>
    <row r="45383" spans="4:5" x14ac:dyDescent="0.2">
      <c r="D45383" s="1"/>
      <c r="E45383" s="41"/>
    </row>
    <row r="45384" spans="4:5" x14ac:dyDescent="0.2">
      <c r="D45384" s="1"/>
      <c r="E45384" s="41"/>
    </row>
    <row r="45385" spans="4:5" x14ac:dyDescent="0.2">
      <c r="D45385" s="1"/>
      <c r="E45385" s="41"/>
    </row>
    <row r="45386" spans="4:5" x14ac:dyDescent="0.2">
      <c r="D45386" s="1"/>
      <c r="E45386" s="41"/>
    </row>
    <row r="45387" spans="4:5" x14ac:dyDescent="0.2">
      <c r="D45387" s="1"/>
      <c r="E45387" s="41"/>
    </row>
    <row r="45388" spans="4:5" x14ac:dyDescent="0.2">
      <c r="D45388" s="1"/>
      <c r="E45388" s="41"/>
    </row>
    <row r="45389" spans="4:5" x14ac:dyDescent="0.2">
      <c r="D45389" s="1"/>
      <c r="E45389" s="41"/>
    </row>
    <row r="45390" spans="4:5" x14ac:dyDescent="0.2">
      <c r="D45390" s="1"/>
      <c r="E45390" s="41"/>
    </row>
    <row r="45391" spans="4:5" x14ac:dyDescent="0.2">
      <c r="D45391" s="1"/>
      <c r="E45391" s="41"/>
    </row>
    <row r="45392" spans="4:5" x14ac:dyDescent="0.2">
      <c r="D45392" s="1"/>
      <c r="E45392" s="41"/>
    </row>
    <row r="45393" spans="4:5" x14ac:dyDescent="0.2">
      <c r="D45393" s="1"/>
      <c r="E45393" s="41"/>
    </row>
    <row r="45394" spans="4:5" x14ac:dyDescent="0.2">
      <c r="D45394" s="1"/>
      <c r="E45394" s="41"/>
    </row>
    <row r="45395" spans="4:5" x14ac:dyDescent="0.2">
      <c r="D45395" s="1"/>
      <c r="E45395" s="41"/>
    </row>
    <row r="45396" spans="4:5" x14ac:dyDescent="0.2">
      <c r="D45396" s="1"/>
      <c r="E45396" s="41"/>
    </row>
    <row r="45397" spans="4:5" x14ac:dyDescent="0.2">
      <c r="D45397" s="1"/>
      <c r="E45397" s="41"/>
    </row>
    <row r="45398" spans="4:5" x14ac:dyDescent="0.2">
      <c r="D45398" s="1"/>
      <c r="E45398" s="41"/>
    </row>
    <row r="45399" spans="4:5" x14ac:dyDescent="0.2">
      <c r="D45399" s="1"/>
      <c r="E45399" s="41"/>
    </row>
    <row r="45400" spans="4:5" x14ac:dyDescent="0.2">
      <c r="D45400" s="1"/>
      <c r="E45400" s="41"/>
    </row>
    <row r="45401" spans="4:5" x14ac:dyDescent="0.2">
      <c r="D45401" s="1"/>
      <c r="E45401" s="41"/>
    </row>
    <row r="45402" spans="4:5" x14ac:dyDescent="0.2">
      <c r="D45402" s="1"/>
      <c r="E45402" s="41"/>
    </row>
    <row r="45403" spans="4:5" x14ac:dyDescent="0.2">
      <c r="D45403" s="1"/>
      <c r="E45403" s="41"/>
    </row>
    <row r="45404" spans="4:5" x14ac:dyDescent="0.2">
      <c r="D45404" s="1"/>
      <c r="E45404" s="41"/>
    </row>
    <row r="45405" spans="4:5" x14ac:dyDescent="0.2">
      <c r="D45405" s="1"/>
      <c r="E45405" s="41"/>
    </row>
    <row r="45406" spans="4:5" x14ac:dyDescent="0.2">
      <c r="D45406" s="1"/>
      <c r="E45406" s="41"/>
    </row>
    <row r="45407" spans="4:5" x14ac:dyDescent="0.2">
      <c r="D45407" s="1"/>
      <c r="E45407" s="41"/>
    </row>
    <row r="45408" spans="4:5" x14ac:dyDescent="0.2">
      <c r="D45408" s="1"/>
      <c r="E45408" s="41"/>
    </row>
    <row r="45409" spans="4:5" x14ac:dyDescent="0.2">
      <c r="D45409" s="1"/>
      <c r="E45409" s="41"/>
    </row>
    <row r="45410" spans="4:5" x14ac:dyDescent="0.2">
      <c r="D45410" s="1"/>
      <c r="E45410" s="41"/>
    </row>
    <row r="45411" spans="4:5" x14ac:dyDescent="0.2">
      <c r="D45411" s="1"/>
      <c r="E45411" s="41"/>
    </row>
    <row r="45412" spans="4:5" x14ac:dyDescent="0.2">
      <c r="D45412" s="1"/>
      <c r="E45412" s="41"/>
    </row>
    <row r="45413" spans="4:5" x14ac:dyDescent="0.2">
      <c r="D45413" s="1"/>
      <c r="E45413" s="41"/>
    </row>
    <row r="45414" spans="4:5" x14ac:dyDescent="0.2">
      <c r="D45414" s="1"/>
      <c r="E45414" s="41"/>
    </row>
    <row r="45415" spans="4:5" x14ac:dyDescent="0.2">
      <c r="D45415" s="1"/>
      <c r="E45415" s="41"/>
    </row>
    <row r="45416" spans="4:5" x14ac:dyDescent="0.2">
      <c r="D45416" s="1"/>
      <c r="E45416" s="41"/>
    </row>
    <row r="45417" spans="4:5" x14ac:dyDescent="0.2">
      <c r="D45417" s="1"/>
      <c r="E45417" s="41"/>
    </row>
    <row r="45418" spans="4:5" x14ac:dyDescent="0.2">
      <c r="D45418" s="1"/>
      <c r="E45418" s="41"/>
    </row>
    <row r="45419" spans="4:5" x14ac:dyDescent="0.2">
      <c r="D45419" s="1"/>
      <c r="E45419" s="41"/>
    </row>
    <row r="45420" spans="4:5" x14ac:dyDescent="0.2">
      <c r="D45420" s="1"/>
      <c r="E45420" s="41"/>
    </row>
    <row r="45421" spans="4:5" x14ac:dyDescent="0.2">
      <c r="D45421" s="1"/>
      <c r="E45421" s="41"/>
    </row>
    <row r="45422" spans="4:5" x14ac:dyDescent="0.2">
      <c r="D45422" s="1"/>
      <c r="E45422" s="41"/>
    </row>
    <row r="45423" spans="4:5" x14ac:dyDescent="0.2">
      <c r="D45423" s="1"/>
      <c r="E45423" s="41"/>
    </row>
    <row r="45424" spans="4:5" x14ac:dyDescent="0.2">
      <c r="D45424" s="1"/>
      <c r="E45424" s="41"/>
    </row>
    <row r="45425" spans="4:5" x14ac:dyDescent="0.2">
      <c r="D45425" s="1"/>
      <c r="E45425" s="41"/>
    </row>
    <row r="45426" spans="4:5" x14ac:dyDescent="0.2">
      <c r="D45426" s="1"/>
      <c r="E45426" s="41"/>
    </row>
    <row r="45427" spans="4:5" x14ac:dyDescent="0.2">
      <c r="D45427" s="1"/>
      <c r="E45427" s="41"/>
    </row>
    <row r="45428" spans="4:5" x14ac:dyDescent="0.2">
      <c r="D45428" s="1"/>
      <c r="E45428" s="41"/>
    </row>
    <row r="45429" spans="4:5" x14ac:dyDescent="0.2">
      <c r="D45429" s="1"/>
      <c r="E45429" s="41"/>
    </row>
    <row r="45430" spans="4:5" x14ac:dyDescent="0.2">
      <c r="D45430" s="1"/>
      <c r="E45430" s="41"/>
    </row>
    <row r="45431" spans="4:5" x14ac:dyDescent="0.2">
      <c r="D45431" s="1"/>
      <c r="E45431" s="41"/>
    </row>
    <row r="45432" spans="4:5" x14ac:dyDescent="0.2">
      <c r="D45432" s="1"/>
      <c r="E45432" s="41"/>
    </row>
    <row r="45433" spans="4:5" x14ac:dyDescent="0.2">
      <c r="D45433" s="1"/>
      <c r="E45433" s="41"/>
    </row>
    <row r="45434" spans="4:5" x14ac:dyDescent="0.2">
      <c r="D45434" s="1"/>
      <c r="E45434" s="41"/>
    </row>
    <row r="45435" spans="4:5" x14ac:dyDescent="0.2">
      <c r="D45435" s="1"/>
      <c r="E45435" s="41"/>
    </row>
    <row r="45436" spans="4:5" x14ac:dyDescent="0.2">
      <c r="D45436" s="1"/>
      <c r="E45436" s="41"/>
    </row>
    <row r="45437" spans="4:5" x14ac:dyDescent="0.2">
      <c r="D45437" s="1"/>
      <c r="E45437" s="41"/>
    </row>
    <row r="45438" spans="4:5" x14ac:dyDescent="0.2">
      <c r="D45438" s="1"/>
      <c r="E45438" s="41"/>
    </row>
    <row r="45439" spans="4:5" x14ac:dyDescent="0.2">
      <c r="D45439" s="1"/>
      <c r="E45439" s="41"/>
    </row>
    <row r="45440" spans="4:5" x14ac:dyDescent="0.2">
      <c r="D45440" s="1"/>
      <c r="E45440" s="41"/>
    </row>
    <row r="45441" spans="4:5" x14ac:dyDescent="0.2">
      <c r="D45441" s="1"/>
      <c r="E45441" s="41"/>
    </row>
    <row r="45442" spans="4:5" x14ac:dyDescent="0.2">
      <c r="D45442" s="1"/>
      <c r="E45442" s="41"/>
    </row>
    <row r="45443" spans="4:5" x14ac:dyDescent="0.2">
      <c r="D45443" s="1"/>
      <c r="E45443" s="41"/>
    </row>
    <row r="45444" spans="4:5" x14ac:dyDescent="0.2">
      <c r="D45444" s="1"/>
      <c r="E45444" s="41"/>
    </row>
    <row r="45445" spans="4:5" x14ac:dyDescent="0.2">
      <c r="D45445" s="1"/>
      <c r="E45445" s="41"/>
    </row>
    <row r="45446" spans="4:5" x14ac:dyDescent="0.2">
      <c r="D45446" s="1"/>
      <c r="E45446" s="41"/>
    </row>
    <row r="45447" spans="4:5" x14ac:dyDescent="0.2">
      <c r="D45447" s="1"/>
      <c r="E45447" s="41"/>
    </row>
    <row r="45448" spans="4:5" x14ac:dyDescent="0.2">
      <c r="D45448" s="1"/>
      <c r="E45448" s="41"/>
    </row>
    <row r="45449" spans="4:5" x14ac:dyDescent="0.2">
      <c r="D45449" s="1"/>
      <c r="E45449" s="41"/>
    </row>
    <row r="45450" spans="4:5" x14ac:dyDescent="0.2">
      <c r="D45450" s="1"/>
      <c r="E45450" s="41"/>
    </row>
    <row r="45451" spans="4:5" x14ac:dyDescent="0.2">
      <c r="D45451" s="1"/>
      <c r="E45451" s="41"/>
    </row>
    <row r="45452" spans="4:5" x14ac:dyDescent="0.2">
      <c r="D45452" s="1"/>
      <c r="E45452" s="41"/>
    </row>
    <row r="45453" spans="4:5" x14ac:dyDescent="0.2">
      <c r="D45453" s="1"/>
      <c r="E45453" s="41"/>
    </row>
    <row r="45454" spans="4:5" x14ac:dyDescent="0.2">
      <c r="D45454" s="1"/>
      <c r="E45454" s="41"/>
    </row>
    <row r="45455" spans="4:5" x14ac:dyDescent="0.2">
      <c r="D45455" s="1"/>
      <c r="E45455" s="41"/>
    </row>
    <row r="45456" spans="4:5" x14ac:dyDescent="0.2">
      <c r="D45456" s="1"/>
      <c r="E45456" s="41"/>
    </row>
    <row r="45457" spans="4:5" x14ac:dyDescent="0.2">
      <c r="D45457" s="1"/>
      <c r="E45457" s="41"/>
    </row>
    <row r="45458" spans="4:5" x14ac:dyDescent="0.2">
      <c r="D45458" s="1"/>
      <c r="E45458" s="41"/>
    </row>
    <row r="45459" spans="4:5" x14ac:dyDescent="0.2">
      <c r="D45459" s="1"/>
      <c r="E45459" s="41"/>
    </row>
    <row r="45460" spans="4:5" x14ac:dyDescent="0.2">
      <c r="D45460" s="1"/>
      <c r="E45460" s="41"/>
    </row>
    <row r="45461" spans="4:5" x14ac:dyDescent="0.2">
      <c r="D45461" s="1"/>
      <c r="E45461" s="41"/>
    </row>
    <row r="45462" spans="4:5" x14ac:dyDescent="0.2">
      <c r="D45462" s="1"/>
      <c r="E45462" s="41"/>
    </row>
    <row r="45463" spans="4:5" x14ac:dyDescent="0.2">
      <c r="D45463" s="1"/>
      <c r="E45463" s="41"/>
    </row>
    <row r="45464" spans="4:5" x14ac:dyDescent="0.2">
      <c r="D45464" s="1"/>
      <c r="E45464" s="41"/>
    </row>
    <row r="45465" spans="4:5" x14ac:dyDescent="0.2">
      <c r="D45465" s="1"/>
      <c r="E45465" s="41"/>
    </row>
    <row r="45466" spans="4:5" x14ac:dyDescent="0.2">
      <c r="D45466" s="1"/>
      <c r="E45466" s="41"/>
    </row>
    <row r="45467" spans="4:5" x14ac:dyDescent="0.2">
      <c r="D45467" s="1"/>
      <c r="E45467" s="41"/>
    </row>
    <row r="45468" spans="4:5" x14ac:dyDescent="0.2">
      <c r="D45468" s="1"/>
      <c r="E45468" s="41"/>
    </row>
    <row r="45469" spans="4:5" x14ac:dyDescent="0.2">
      <c r="D45469" s="1"/>
      <c r="E45469" s="41"/>
    </row>
    <row r="45470" spans="4:5" x14ac:dyDescent="0.2">
      <c r="D45470" s="1"/>
      <c r="E45470" s="41"/>
    </row>
    <row r="45471" spans="4:5" x14ac:dyDescent="0.2">
      <c r="D45471" s="1"/>
      <c r="E45471" s="41"/>
    </row>
    <row r="45472" spans="4:5" x14ac:dyDescent="0.2">
      <c r="D45472" s="1"/>
      <c r="E45472" s="41"/>
    </row>
    <row r="45473" spans="4:5" x14ac:dyDescent="0.2">
      <c r="D45473" s="1"/>
      <c r="E45473" s="41"/>
    </row>
    <row r="45474" spans="4:5" x14ac:dyDescent="0.2">
      <c r="D45474" s="1"/>
      <c r="E45474" s="41"/>
    </row>
    <row r="45475" spans="4:5" x14ac:dyDescent="0.2">
      <c r="D45475" s="1"/>
      <c r="E45475" s="41"/>
    </row>
    <row r="45476" spans="4:5" x14ac:dyDescent="0.2">
      <c r="D45476" s="1"/>
      <c r="E45476" s="41"/>
    </row>
    <row r="45477" spans="4:5" x14ac:dyDescent="0.2">
      <c r="D45477" s="1"/>
      <c r="E45477" s="41"/>
    </row>
    <row r="45478" spans="4:5" x14ac:dyDescent="0.2">
      <c r="D45478" s="1"/>
      <c r="E45478" s="41"/>
    </row>
    <row r="45479" spans="4:5" x14ac:dyDescent="0.2">
      <c r="D45479" s="1"/>
      <c r="E45479" s="41"/>
    </row>
    <row r="45480" spans="4:5" x14ac:dyDescent="0.2">
      <c r="D45480" s="1"/>
      <c r="E45480" s="41"/>
    </row>
    <row r="45481" spans="4:5" x14ac:dyDescent="0.2">
      <c r="D45481" s="1"/>
      <c r="E45481" s="41"/>
    </row>
    <row r="45482" spans="4:5" x14ac:dyDescent="0.2">
      <c r="D45482" s="1"/>
      <c r="E45482" s="41"/>
    </row>
    <row r="45483" spans="4:5" x14ac:dyDescent="0.2">
      <c r="D45483" s="1"/>
      <c r="E45483" s="41"/>
    </row>
    <row r="45484" spans="4:5" x14ac:dyDescent="0.2">
      <c r="D45484" s="1"/>
      <c r="E45484" s="41"/>
    </row>
    <row r="45485" spans="4:5" x14ac:dyDescent="0.2">
      <c r="D45485" s="1"/>
      <c r="E45485" s="41"/>
    </row>
    <row r="45486" spans="4:5" x14ac:dyDescent="0.2">
      <c r="D45486" s="1"/>
      <c r="E45486" s="41"/>
    </row>
    <row r="45487" spans="4:5" x14ac:dyDescent="0.2">
      <c r="D45487" s="1"/>
      <c r="E45487" s="41"/>
    </row>
    <row r="45488" spans="4:5" x14ac:dyDescent="0.2">
      <c r="D45488" s="1"/>
      <c r="E45488" s="41"/>
    </row>
    <row r="45489" spans="4:5" x14ac:dyDescent="0.2">
      <c r="D45489" s="1"/>
      <c r="E45489" s="41"/>
    </row>
    <row r="45490" spans="4:5" x14ac:dyDescent="0.2">
      <c r="D45490" s="1"/>
      <c r="E45490" s="41"/>
    </row>
    <row r="45491" spans="4:5" x14ac:dyDescent="0.2">
      <c r="D45491" s="1"/>
      <c r="E45491" s="41"/>
    </row>
    <row r="45492" spans="4:5" x14ac:dyDescent="0.2">
      <c r="D45492" s="1"/>
      <c r="E45492" s="41"/>
    </row>
    <row r="45493" spans="4:5" x14ac:dyDescent="0.2">
      <c r="D45493" s="1"/>
      <c r="E45493" s="41"/>
    </row>
    <row r="45494" spans="4:5" x14ac:dyDescent="0.2">
      <c r="D45494" s="1"/>
      <c r="E45494" s="41"/>
    </row>
    <row r="45495" spans="4:5" x14ac:dyDescent="0.2">
      <c r="D45495" s="1"/>
      <c r="E45495" s="41"/>
    </row>
    <row r="45496" spans="4:5" x14ac:dyDescent="0.2">
      <c r="D45496" s="1"/>
      <c r="E45496" s="41"/>
    </row>
    <row r="45497" spans="4:5" x14ac:dyDescent="0.2">
      <c r="D45497" s="1"/>
      <c r="E45497" s="41"/>
    </row>
    <row r="45498" spans="4:5" x14ac:dyDescent="0.2">
      <c r="D45498" s="1"/>
      <c r="E45498" s="41"/>
    </row>
    <row r="45499" spans="4:5" x14ac:dyDescent="0.2">
      <c r="D45499" s="1"/>
      <c r="E45499" s="41"/>
    </row>
    <row r="45500" spans="4:5" x14ac:dyDescent="0.2">
      <c r="D45500" s="1"/>
      <c r="E45500" s="41"/>
    </row>
    <row r="45501" spans="4:5" x14ac:dyDescent="0.2">
      <c r="D45501" s="1"/>
      <c r="E45501" s="41"/>
    </row>
    <row r="45502" spans="4:5" x14ac:dyDescent="0.2">
      <c r="D45502" s="1"/>
      <c r="E45502" s="41"/>
    </row>
    <row r="45503" spans="4:5" x14ac:dyDescent="0.2">
      <c r="D45503" s="1"/>
      <c r="E45503" s="41"/>
    </row>
    <row r="45504" spans="4:5" x14ac:dyDescent="0.2">
      <c r="D45504" s="1"/>
      <c r="E45504" s="41"/>
    </row>
    <row r="45505" spans="4:5" x14ac:dyDescent="0.2">
      <c r="D45505" s="1"/>
      <c r="E45505" s="41"/>
    </row>
    <row r="45506" spans="4:5" x14ac:dyDescent="0.2">
      <c r="D45506" s="1"/>
      <c r="E45506" s="41"/>
    </row>
    <row r="45507" spans="4:5" x14ac:dyDescent="0.2">
      <c r="D45507" s="1"/>
      <c r="E45507" s="41"/>
    </row>
    <row r="45508" spans="4:5" x14ac:dyDescent="0.2">
      <c r="D45508" s="1"/>
      <c r="E45508" s="41"/>
    </row>
    <row r="45509" spans="4:5" x14ac:dyDescent="0.2">
      <c r="D45509" s="1"/>
      <c r="E45509" s="41"/>
    </row>
    <row r="45510" spans="4:5" x14ac:dyDescent="0.2">
      <c r="D45510" s="1"/>
      <c r="E45510" s="41"/>
    </row>
    <row r="45511" spans="4:5" x14ac:dyDescent="0.2">
      <c r="D45511" s="1"/>
      <c r="E45511" s="41"/>
    </row>
    <row r="45512" spans="4:5" x14ac:dyDescent="0.2">
      <c r="D45512" s="1"/>
      <c r="E45512" s="41"/>
    </row>
    <row r="45513" spans="4:5" x14ac:dyDescent="0.2">
      <c r="D45513" s="1"/>
      <c r="E45513" s="41"/>
    </row>
    <row r="45514" spans="4:5" x14ac:dyDescent="0.2">
      <c r="D45514" s="1"/>
      <c r="E45514" s="41"/>
    </row>
    <row r="45515" spans="4:5" x14ac:dyDescent="0.2">
      <c r="D45515" s="1"/>
      <c r="E45515" s="41"/>
    </row>
    <row r="45516" spans="4:5" x14ac:dyDescent="0.2">
      <c r="D45516" s="1"/>
      <c r="E45516" s="41"/>
    </row>
    <row r="45517" spans="4:5" x14ac:dyDescent="0.2">
      <c r="D45517" s="1"/>
      <c r="E45517" s="41"/>
    </row>
    <row r="45518" spans="4:5" x14ac:dyDescent="0.2">
      <c r="D45518" s="1"/>
      <c r="E45518" s="41"/>
    </row>
    <row r="45519" spans="4:5" x14ac:dyDescent="0.2">
      <c r="D45519" s="1"/>
      <c r="E45519" s="41"/>
    </row>
    <row r="45520" spans="4:5" x14ac:dyDescent="0.2">
      <c r="D45520" s="1"/>
      <c r="E45520" s="41"/>
    </row>
    <row r="45521" spans="4:5" x14ac:dyDescent="0.2">
      <c r="D45521" s="1"/>
      <c r="E45521" s="41"/>
    </row>
    <row r="45522" spans="4:5" x14ac:dyDescent="0.2">
      <c r="D45522" s="1"/>
      <c r="E45522" s="41"/>
    </row>
    <row r="45523" spans="4:5" x14ac:dyDescent="0.2">
      <c r="D45523" s="1"/>
      <c r="E45523" s="41"/>
    </row>
    <row r="45524" spans="4:5" x14ac:dyDescent="0.2">
      <c r="D45524" s="1"/>
      <c r="E45524" s="41"/>
    </row>
    <row r="45525" spans="4:5" x14ac:dyDescent="0.2">
      <c r="D45525" s="1"/>
      <c r="E45525" s="41"/>
    </row>
    <row r="45526" spans="4:5" x14ac:dyDescent="0.2">
      <c r="D45526" s="1"/>
      <c r="E45526" s="41"/>
    </row>
    <row r="45527" spans="4:5" x14ac:dyDescent="0.2">
      <c r="D45527" s="1"/>
      <c r="E45527" s="41"/>
    </row>
    <row r="45528" spans="4:5" x14ac:dyDescent="0.2">
      <c r="D45528" s="1"/>
      <c r="E45528" s="41"/>
    </row>
    <row r="45529" spans="4:5" x14ac:dyDescent="0.2">
      <c r="D45529" s="1"/>
      <c r="E45529" s="41"/>
    </row>
    <row r="45530" spans="4:5" x14ac:dyDescent="0.2">
      <c r="D45530" s="1"/>
      <c r="E45530" s="41"/>
    </row>
    <row r="45531" spans="4:5" x14ac:dyDescent="0.2">
      <c r="D45531" s="1"/>
      <c r="E45531" s="41"/>
    </row>
    <row r="45532" spans="4:5" x14ac:dyDescent="0.2">
      <c r="D45532" s="1"/>
      <c r="E45532" s="41"/>
    </row>
    <row r="45533" spans="4:5" x14ac:dyDescent="0.2">
      <c r="D45533" s="1"/>
      <c r="E45533" s="41"/>
    </row>
    <row r="45534" spans="4:5" x14ac:dyDescent="0.2">
      <c r="D45534" s="1"/>
      <c r="E45534" s="41"/>
    </row>
    <row r="45535" spans="4:5" x14ac:dyDescent="0.2">
      <c r="D45535" s="1"/>
      <c r="E45535" s="41"/>
    </row>
    <row r="45536" spans="4:5" x14ac:dyDescent="0.2">
      <c r="D45536" s="1"/>
      <c r="E45536" s="41"/>
    </row>
    <row r="45537" spans="4:5" x14ac:dyDescent="0.2">
      <c r="D45537" s="1"/>
      <c r="E45537" s="41"/>
    </row>
    <row r="45538" spans="4:5" x14ac:dyDescent="0.2">
      <c r="D45538" s="1"/>
      <c r="E45538" s="41"/>
    </row>
    <row r="45539" spans="4:5" x14ac:dyDescent="0.2">
      <c r="D45539" s="1"/>
      <c r="E45539" s="41"/>
    </row>
    <row r="45540" spans="4:5" x14ac:dyDescent="0.2">
      <c r="D45540" s="1"/>
      <c r="E45540" s="41"/>
    </row>
    <row r="45541" spans="4:5" x14ac:dyDescent="0.2">
      <c r="D45541" s="1"/>
      <c r="E45541" s="41"/>
    </row>
    <row r="45542" spans="4:5" x14ac:dyDescent="0.2">
      <c r="D45542" s="1"/>
      <c r="E45542" s="41"/>
    </row>
    <row r="45543" spans="4:5" x14ac:dyDescent="0.2">
      <c r="D45543" s="1"/>
      <c r="E45543" s="41"/>
    </row>
    <row r="45544" spans="4:5" x14ac:dyDescent="0.2">
      <c r="D45544" s="1"/>
      <c r="E45544" s="41"/>
    </row>
    <row r="45545" spans="4:5" x14ac:dyDescent="0.2">
      <c r="D45545" s="1"/>
      <c r="E45545" s="41"/>
    </row>
    <row r="45546" spans="4:5" x14ac:dyDescent="0.2">
      <c r="D45546" s="1"/>
      <c r="E45546" s="41"/>
    </row>
    <row r="45547" spans="4:5" x14ac:dyDescent="0.2">
      <c r="D45547" s="1"/>
      <c r="E45547" s="41"/>
    </row>
    <row r="45548" spans="4:5" x14ac:dyDescent="0.2">
      <c r="D45548" s="1"/>
      <c r="E45548" s="41"/>
    </row>
    <row r="45549" spans="4:5" x14ac:dyDescent="0.2">
      <c r="D45549" s="1"/>
      <c r="E45549" s="41"/>
    </row>
    <row r="45550" spans="4:5" x14ac:dyDescent="0.2">
      <c r="D45550" s="1"/>
      <c r="E45550" s="41"/>
    </row>
    <row r="45551" spans="4:5" x14ac:dyDescent="0.2">
      <c r="D45551" s="1"/>
      <c r="E45551" s="41"/>
    </row>
    <row r="45552" spans="4:5" x14ac:dyDescent="0.2">
      <c r="D45552" s="1"/>
      <c r="E45552" s="41"/>
    </row>
    <row r="45553" spans="4:5" x14ac:dyDescent="0.2">
      <c r="D45553" s="1"/>
      <c r="E45553" s="41"/>
    </row>
    <row r="45554" spans="4:5" x14ac:dyDescent="0.2">
      <c r="D45554" s="1"/>
      <c r="E45554" s="41"/>
    </row>
    <row r="45555" spans="4:5" x14ac:dyDescent="0.2">
      <c r="D45555" s="1"/>
      <c r="E45555" s="41"/>
    </row>
    <row r="45556" spans="4:5" x14ac:dyDescent="0.2">
      <c r="D45556" s="1"/>
      <c r="E45556" s="41"/>
    </row>
    <row r="45557" spans="4:5" x14ac:dyDescent="0.2">
      <c r="D45557" s="1"/>
      <c r="E45557" s="41"/>
    </row>
    <row r="45558" spans="4:5" x14ac:dyDescent="0.2">
      <c r="D45558" s="1"/>
      <c r="E45558" s="41"/>
    </row>
    <row r="45559" spans="4:5" x14ac:dyDescent="0.2">
      <c r="D45559" s="1"/>
      <c r="E45559" s="41"/>
    </row>
    <row r="45560" spans="4:5" x14ac:dyDescent="0.2">
      <c r="D45560" s="1"/>
      <c r="E45560" s="41"/>
    </row>
    <row r="45561" spans="4:5" x14ac:dyDescent="0.2">
      <c r="D45561" s="1"/>
      <c r="E45561" s="41"/>
    </row>
    <row r="45562" spans="4:5" x14ac:dyDescent="0.2">
      <c r="D45562" s="1"/>
      <c r="E45562" s="41"/>
    </row>
    <row r="45563" spans="4:5" x14ac:dyDescent="0.2">
      <c r="D45563" s="1"/>
      <c r="E45563" s="41"/>
    </row>
    <row r="45564" spans="4:5" x14ac:dyDescent="0.2">
      <c r="D45564" s="1"/>
      <c r="E45564" s="41"/>
    </row>
    <row r="45565" spans="4:5" x14ac:dyDescent="0.2">
      <c r="D45565" s="1"/>
      <c r="E45565" s="41"/>
    </row>
    <row r="45566" spans="4:5" x14ac:dyDescent="0.2">
      <c r="D45566" s="1"/>
      <c r="E45566" s="41"/>
    </row>
    <row r="45567" spans="4:5" x14ac:dyDescent="0.2">
      <c r="D45567" s="1"/>
      <c r="E45567" s="41"/>
    </row>
    <row r="45568" spans="4:5" x14ac:dyDescent="0.2">
      <c r="D45568" s="1"/>
      <c r="E45568" s="41"/>
    </row>
    <row r="45569" spans="4:5" x14ac:dyDescent="0.2">
      <c r="D45569" s="1"/>
      <c r="E45569" s="41"/>
    </row>
    <row r="45570" spans="4:5" x14ac:dyDescent="0.2">
      <c r="D45570" s="1"/>
      <c r="E45570" s="41"/>
    </row>
    <row r="45571" spans="4:5" x14ac:dyDescent="0.2">
      <c r="D45571" s="1"/>
      <c r="E45571" s="41"/>
    </row>
    <row r="45572" spans="4:5" x14ac:dyDescent="0.2">
      <c r="D45572" s="1"/>
      <c r="E45572" s="41"/>
    </row>
    <row r="45573" spans="4:5" x14ac:dyDescent="0.2">
      <c r="D45573" s="1"/>
      <c r="E45573" s="41"/>
    </row>
    <row r="45574" spans="4:5" x14ac:dyDescent="0.2">
      <c r="D45574" s="1"/>
      <c r="E45574" s="41"/>
    </row>
    <row r="45575" spans="4:5" x14ac:dyDescent="0.2">
      <c r="D45575" s="1"/>
      <c r="E45575" s="41"/>
    </row>
    <row r="45576" spans="4:5" x14ac:dyDescent="0.2">
      <c r="D45576" s="1"/>
      <c r="E45576" s="41"/>
    </row>
    <row r="45577" spans="4:5" x14ac:dyDescent="0.2">
      <c r="D45577" s="1"/>
      <c r="E45577" s="41"/>
    </row>
    <row r="45578" spans="4:5" x14ac:dyDescent="0.2">
      <c r="D45578" s="1"/>
      <c r="E45578" s="41"/>
    </row>
    <row r="45579" spans="4:5" x14ac:dyDescent="0.2">
      <c r="D45579" s="1"/>
      <c r="E45579" s="41"/>
    </row>
    <row r="45580" spans="4:5" x14ac:dyDescent="0.2">
      <c r="D45580" s="1"/>
      <c r="E45580" s="41"/>
    </row>
    <row r="45581" spans="4:5" x14ac:dyDescent="0.2">
      <c r="D45581" s="1"/>
      <c r="E45581" s="41"/>
    </row>
    <row r="45582" spans="4:5" x14ac:dyDescent="0.2">
      <c r="D45582" s="1"/>
      <c r="E45582" s="41"/>
    </row>
    <row r="45583" spans="4:5" x14ac:dyDescent="0.2">
      <c r="D45583" s="1"/>
      <c r="E45583" s="41"/>
    </row>
    <row r="45584" spans="4:5" x14ac:dyDescent="0.2">
      <c r="D45584" s="1"/>
      <c r="E45584" s="41"/>
    </row>
    <row r="45585" spans="4:5" x14ac:dyDescent="0.2">
      <c r="D45585" s="1"/>
      <c r="E45585" s="41"/>
    </row>
    <row r="45586" spans="4:5" x14ac:dyDescent="0.2">
      <c r="D45586" s="1"/>
      <c r="E45586" s="41"/>
    </row>
    <row r="45587" spans="4:5" x14ac:dyDescent="0.2">
      <c r="D45587" s="1"/>
      <c r="E45587" s="41"/>
    </row>
    <row r="45588" spans="4:5" x14ac:dyDescent="0.2">
      <c r="D45588" s="1"/>
      <c r="E45588" s="41"/>
    </row>
    <row r="45589" spans="4:5" x14ac:dyDescent="0.2">
      <c r="D45589" s="1"/>
      <c r="E45589" s="41"/>
    </row>
    <row r="45590" spans="4:5" x14ac:dyDescent="0.2">
      <c r="D45590" s="1"/>
      <c r="E45590" s="41"/>
    </row>
    <row r="45591" spans="4:5" x14ac:dyDescent="0.2">
      <c r="D45591" s="1"/>
      <c r="E45591" s="41"/>
    </row>
    <row r="45592" spans="4:5" x14ac:dyDescent="0.2">
      <c r="D45592" s="1"/>
      <c r="E45592" s="41"/>
    </row>
    <row r="45593" spans="4:5" x14ac:dyDescent="0.2">
      <c r="D45593" s="1"/>
      <c r="E45593" s="41"/>
    </row>
    <row r="45594" spans="4:5" x14ac:dyDescent="0.2">
      <c r="D45594" s="1"/>
      <c r="E45594" s="41"/>
    </row>
    <row r="45595" spans="4:5" x14ac:dyDescent="0.2">
      <c r="D45595" s="1"/>
      <c r="E45595" s="41"/>
    </row>
    <row r="45596" spans="4:5" x14ac:dyDescent="0.2">
      <c r="D45596" s="1"/>
      <c r="E45596" s="41"/>
    </row>
    <row r="45597" spans="4:5" x14ac:dyDescent="0.2">
      <c r="D45597" s="1"/>
      <c r="E45597" s="41"/>
    </row>
    <row r="45598" spans="4:5" x14ac:dyDescent="0.2">
      <c r="D45598" s="1"/>
      <c r="E45598" s="41"/>
    </row>
    <row r="45599" spans="4:5" x14ac:dyDescent="0.2">
      <c r="D45599" s="1"/>
      <c r="E45599" s="41"/>
    </row>
    <row r="45600" spans="4:5" x14ac:dyDescent="0.2">
      <c r="D45600" s="1"/>
      <c r="E45600" s="41"/>
    </row>
    <row r="45601" spans="4:5" x14ac:dyDescent="0.2">
      <c r="D45601" s="1"/>
      <c r="E45601" s="41"/>
    </row>
    <row r="45602" spans="4:5" x14ac:dyDescent="0.2">
      <c r="D45602" s="1"/>
      <c r="E45602" s="41"/>
    </row>
    <row r="45603" spans="4:5" x14ac:dyDescent="0.2">
      <c r="D45603" s="1"/>
      <c r="E45603" s="41"/>
    </row>
    <row r="45604" spans="4:5" x14ac:dyDescent="0.2">
      <c r="D45604" s="1"/>
      <c r="E45604" s="41"/>
    </row>
    <row r="45605" spans="4:5" x14ac:dyDescent="0.2">
      <c r="D45605" s="1"/>
      <c r="E45605" s="41"/>
    </row>
    <row r="45606" spans="4:5" x14ac:dyDescent="0.2">
      <c r="D45606" s="1"/>
      <c r="E45606" s="41"/>
    </row>
    <row r="45607" spans="4:5" x14ac:dyDescent="0.2">
      <c r="D45607" s="1"/>
      <c r="E45607" s="41"/>
    </row>
    <row r="45608" spans="4:5" x14ac:dyDescent="0.2">
      <c r="D45608" s="1"/>
      <c r="E45608" s="41"/>
    </row>
    <row r="45609" spans="4:5" x14ac:dyDescent="0.2">
      <c r="D45609" s="1"/>
      <c r="E45609" s="41"/>
    </row>
    <row r="45610" spans="4:5" x14ac:dyDescent="0.2">
      <c r="D45610" s="1"/>
      <c r="E45610" s="41"/>
    </row>
    <row r="45611" spans="4:5" x14ac:dyDescent="0.2">
      <c r="D45611" s="1"/>
      <c r="E45611" s="41"/>
    </row>
    <row r="45612" spans="4:5" x14ac:dyDescent="0.2">
      <c r="D45612" s="1"/>
      <c r="E45612" s="41"/>
    </row>
    <row r="45613" spans="4:5" x14ac:dyDescent="0.2">
      <c r="D45613" s="1"/>
      <c r="E45613" s="41"/>
    </row>
    <row r="45614" spans="4:5" x14ac:dyDescent="0.2">
      <c r="D45614" s="1"/>
      <c r="E45614" s="41"/>
    </row>
    <row r="45615" spans="4:5" x14ac:dyDescent="0.2">
      <c r="D45615" s="1"/>
      <c r="E45615" s="41"/>
    </row>
    <row r="45616" spans="4:5" x14ac:dyDescent="0.2">
      <c r="D45616" s="1"/>
      <c r="E45616" s="41"/>
    </row>
    <row r="45617" spans="4:5" x14ac:dyDescent="0.2">
      <c r="D45617" s="1"/>
      <c r="E45617" s="41"/>
    </row>
    <row r="45618" spans="4:5" x14ac:dyDescent="0.2">
      <c r="D45618" s="1"/>
      <c r="E45618" s="41"/>
    </row>
    <row r="45619" spans="4:5" x14ac:dyDescent="0.2">
      <c r="D45619" s="1"/>
      <c r="E45619" s="41"/>
    </row>
    <row r="45620" spans="4:5" x14ac:dyDescent="0.2">
      <c r="D45620" s="1"/>
      <c r="E45620" s="41"/>
    </row>
    <row r="45621" spans="4:5" x14ac:dyDescent="0.2">
      <c r="D45621" s="1"/>
      <c r="E45621" s="41"/>
    </row>
    <row r="45622" spans="4:5" x14ac:dyDescent="0.2">
      <c r="D45622" s="1"/>
      <c r="E45622" s="41"/>
    </row>
    <row r="45623" spans="4:5" x14ac:dyDescent="0.2">
      <c r="D45623" s="1"/>
      <c r="E45623" s="41"/>
    </row>
    <row r="45624" spans="4:5" x14ac:dyDescent="0.2">
      <c r="D45624" s="1"/>
      <c r="E45624" s="41"/>
    </row>
    <row r="45625" spans="4:5" x14ac:dyDescent="0.2">
      <c r="D45625" s="1"/>
      <c r="E45625" s="41"/>
    </row>
    <row r="45626" spans="4:5" x14ac:dyDescent="0.2">
      <c r="D45626" s="1"/>
      <c r="E45626" s="41"/>
    </row>
    <row r="45627" spans="4:5" x14ac:dyDescent="0.2">
      <c r="D45627" s="1"/>
      <c r="E45627" s="41"/>
    </row>
    <row r="45628" spans="4:5" x14ac:dyDescent="0.2">
      <c r="D45628" s="1"/>
      <c r="E45628" s="41"/>
    </row>
    <row r="45629" spans="4:5" x14ac:dyDescent="0.2">
      <c r="D45629" s="1"/>
      <c r="E45629" s="41"/>
    </row>
    <row r="45630" spans="4:5" x14ac:dyDescent="0.2">
      <c r="D45630" s="1"/>
      <c r="E45630" s="41"/>
    </row>
    <row r="45631" spans="4:5" x14ac:dyDescent="0.2">
      <c r="D45631" s="1"/>
      <c r="E45631" s="41"/>
    </row>
    <row r="45632" spans="4:5" x14ac:dyDescent="0.2">
      <c r="D45632" s="1"/>
      <c r="E45632" s="41"/>
    </row>
    <row r="45633" spans="4:5" x14ac:dyDescent="0.2">
      <c r="D45633" s="1"/>
      <c r="E45633" s="41"/>
    </row>
    <row r="45634" spans="4:5" x14ac:dyDescent="0.2">
      <c r="D45634" s="1"/>
      <c r="E45634" s="41"/>
    </row>
    <row r="45635" spans="4:5" x14ac:dyDescent="0.2">
      <c r="D45635" s="1"/>
      <c r="E45635" s="41"/>
    </row>
    <row r="45636" spans="4:5" x14ac:dyDescent="0.2">
      <c r="D45636" s="1"/>
      <c r="E45636" s="41"/>
    </row>
    <row r="45637" spans="4:5" x14ac:dyDescent="0.2">
      <c r="D45637" s="1"/>
      <c r="E45637" s="41"/>
    </row>
    <row r="45638" spans="4:5" x14ac:dyDescent="0.2">
      <c r="D45638" s="1"/>
      <c r="E45638" s="41"/>
    </row>
    <row r="45639" spans="4:5" x14ac:dyDescent="0.2">
      <c r="D45639" s="1"/>
      <c r="E45639" s="41"/>
    </row>
    <row r="45640" spans="4:5" x14ac:dyDescent="0.2">
      <c r="D45640" s="1"/>
      <c r="E45640" s="41"/>
    </row>
    <row r="45641" spans="4:5" x14ac:dyDescent="0.2">
      <c r="D45641" s="1"/>
      <c r="E45641" s="41"/>
    </row>
    <row r="45642" spans="4:5" x14ac:dyDescent="0.2">
      <c r="D45642" s="1"/>
      <c r="E45642" s="41"/>
    </row>
    <row r="45643" spans="4:5" x14ac:dyDescent="0.2">
      <c r="D45643" s="1"/>
      <c r="E45643" s="41"/>
    </row>
    <row r="45644" spans="4:5" x14ac:dyDescent="0.2">
      <c r="D45644" s="1"/>
      <c r="E45644" s="41"/>
    </row>
    <row r="45645" spans="4:5" x14ac:dyDescent="0.2">
      <c r="D45645" s="1"/>
      <c r="E45645" s="41"/>
    </row>
    <row r="45646" spans="4:5" x14ac:dyDescent="0.2">
      <c r="D45646" s="1"/>
      <c r="E45646" s="41"/>
    </row>
    <row r="45647" spans="4:5" x14ac:dyDescent="0.2">
      <c r="D45647" s="1"/>
      <c r="E45647" s="41"/>
    </row>
    <row r="45648" spans="4:5" x14ac:dyDescent="0.2">
      <c r="D45648" s="1"/>
      <c r="E45648" s="41"/>
    </row>
    <row r="45649" spans="4:5" x14ac:dyDescent="0.2">
      <c r="D45649" s="1"/>
      <c r="E45649" s="41"/>
    </row>
    <row r="45650" spans="4:5" x14ac:dyDescent="0.2">
      <c r="D45650" s="1"/>
      <c r="E45650" s="41"/>
    </row>
    <row r="45651" spans="4:5" x14ac:dyDescent="0.2">
      <c r="D45651" s="1"/>
      <c r="E45651" s="41"/>
    </row>
    <row r="45652" spans="4:5" x14ac:dyDescent="0.2">
      <c r="D45652" s="1"/>
      <c r="E45652" s="41"/>
    </row>
    <row r="45653" spans="4:5" x14ac:dyDescent="0.2">
      <c r="D45653" s="1"/>
      <c r="E45653" s="41"/>
    </row>
    <row r="45654" spans="4:5" x14ac:dyDescent="0.2">
      <c r="D45654" s="1"/>
      <c r="E45654" s="41"/>
    </row>
    <row r="45655" spans="4:5" x14ac:dyDescent="0.2">
      <c r="D45655" s="1"/>
      <c r="E45655" s="41"/>
    </row>
    <row r="45656" spans="4:5" x14ac:dyDescent="0.2">
      <c r="D45656" s="1"/>
      <c r="E45656" s="41"/>
    </row>
    <row r="45657" spans="4:5" x14ac:dyDescent="0.2">
      <c r="D45657" s="1"/>
      <c r="E45657" s="41"/>
    </row>
    <row r="45658" spans="4:5" x14ac:dyDescent="0.2">
      <c r="D45658" s="1"/>
      <c r="E45658" s="41"/>
    </row>
    <row r="45659" spans="4:5" x14ac:dyDescent="0.2">
      <c r="D45659" s="1"/>
      <c r="E45659" s="41"/>
    </row>
    <row r="45660" spans="4:5" x14ac:dyDescent="0.2">
      <c r="D45660" s="1"/>
      <c r="E45660" s="41"/>
    </row>
    <row r="45661" spans="4:5" x14ac:dyDescent="0.2">
      <c r="D45661" s="1"/>
      <c r="E45661" s="41"/>
    </row>
    <row r="45662" spans="4:5" x14ac:dyDescent="0.2">
      <c r="D45662" s="1"/>
      <c r="E45662" s="41"/>
    </row>
    <row r="45663" spans="4:5" x14ac:dyDescent="0.2">
      <c r="D45663" s="1"/>
      <c r="E45663" s="41"/>
    </row>
    <row r="45664" spans="4:5" x14ac:dyDescent="0.2">
      <c r="D45664" s="1"/>
      <c r="E45664" s="41"/>
    </row>
    <row r="45665" spans="4:5" x14ac:dyDescent="0.2">
      <c r="D45665" s="1"/>
      <c r="E45665" s="41"/>
    </row>
    <row r="45666" spans="4:5" x14ac:dyDescent="0.2">
      <c r="D45666" s="1"/>
      <c r="E45666" s="41"/>
    </row>
    <row r="45667" spans="4:5" x14ac:dyDescent="0.2">
      <c r="D45667" s="1"/>
      <c r="E45667" s="41"/>
    </row>
    <row r="45668" spans="4:5" x14ac:dyDescent="0.2">
      <c r="D45668" s="1"/>
      <c r="E45668" s="41"/>
    </row>
    <row r="45669" spans="4:5" x14ac:dyDescent="0.2">
      <c r="D45669" s="1"/>
      <c r="E45669" s="41"/>
    </row>
    <row r="45670" spans="4:5" x14ac:dyDescent="0.2">
      <c r="D45670" s="1"/>
      <c r="E45670" s="41"/>
    </row>
    <row r="45671" spans="4:5" x14ac:dyDescent="0.2">
      <c r="D45671" s="1"/>
      <c r="E45671" s="41"/>
    </row>
    <row r="45672" spans="4:5" x14ac:dyDescent="0.2">
      <c r="D45672" s="1"/>
      <c r="E45672" s="41"/>
    </row>
    <row r="45673" spans="4:5" x14ac:dyDescent="0.2">
      <c r="D45673" s="1"/>
      <c r="E45673" s="41"/>
    </row>
    <row r="45674" spans="4:5" x14ac:dyDescent="0.2">
      <c r="D45674" s="1"/>
      <c r="E45674" s="41"/>
    </row>
    <row r="45675" spans="4:5" x14ac:dyDescent="0.2">
      <c r="D45675" s="1"/>
      <c r="E45675" s="41"/>
    </row>
    <row r="45676" spans="4:5" x14ac:dyDescent="0.2">
      <c r="D45676" s="1"/>
      <c r="E45676" s="41"/>
    </row>
    <row r="45677" spans="4:5" x14ac:dyDescent="0.2">
      <c r="D45677" s="1"/>
      <c r="E45677" s="41"/>
    </row>
    <row r="45678" spans="4:5" x14ac:dyDescent="0.2">
      <c r="D45678" s="1"/>
      <c r="E45678" s="41"/>
    </row>
    <row r="45679" spans="4:5" x14ac:dyDescent="0.2">
      <c r="D45679" s="1"/>
      <c r="E45679" s="41"/>
    </row>
    <row r="45680" spans="4:5" x14ac:dyDescent="0.2">
      <c r="D45680" s="1"/>
      <c r="E45680" s="41"/>
    </row>
    <row r="45681" spans="4:5" x14ac:dyDescent="0.2">
      <c r="D45681" s="1"/>
      <c r="E45681" s="41"/>
    </row>
    <row r="45682" spans="4:5" x14ac:dyDescent="0.2">
      <c r="D45682" s="1"/>
      <c r="E45682" s="41"/>
    </row>
    <row r="45683" spans="4:5" x14ac:dyDescent="0.2">
      <c r="D45683" s="1"/>
      <c r="E45683" s="41"/>
    </row>
    <row r="45684" spans="4:5" x14ac:dyDescent="0.2">
      <c r="D45684" s="1"/>
      <c r="E45684" s="41"/>
    </row>
    <row r="45685" spans="4:5" x14ac:dyDescent="0.2">
      <c r="D45685" s="1"/>
      <c r="E45685" s="41"/>
    </row>
    <row r="45686" spans="4:5" x14ac:dyDescent="0.2">
      <c r="D45686" s="1"/>
      <c r="E45686" s="41"/>
    </row>
    <row r="45687" spans="4:5" x14ac:dyDescent="0.2">
      <c r="D45687" s="1"/>
      <c r="E45687" s="41"/>
    </row>
    <row r="45688" spans="4:5" x14ac:dyDescent="0.2">
      <c r="D45688" s="1"/>
      <c r="E45688" s="41"/>
    </row>
    <row r="45689" spans="4:5" x14ac:dyDescent="0.2">
      <c r="D45689" s="1"/>
      <c r="E45689" s="41"/>
    </row>
    <row r="45690" spans="4:5" x14ac:dyDescent="0.2">
      <c r="D45690" s="1"/>
      <c r="E45690" s="41"/>
    </row>
    <row r="45691" spans="4:5" x14ac:dyDescent="0.2">
      <c r="D45691" s="1"/>
      <c r="E45691" s="41"/>
    </row>
    <row r="45692" spans="4:5" x14ac:dyDescent="0.2">
      <c r="D45692" s="1"/>
      <c r="E45692" s="41"/>
    </row>
    <row r="45693" spans="4:5" x14ac:dyDescent="0.2">
      <c r="D45693" s="1"/>
      <c r="E45693" s="41"/>
    </row>
    <row r="45694" spans="4:5" x14ac:dyDescent="0.2">
      <c r="D45694" s="1"/>
      <c r="E45694" s="41"/>
    </row>
    <row r="45695" spans="4:5" x14ac:dyDescent="0.2">
      <c r="D45695" s="1"/>
      <c r="E45695" s="41"/>
    </row>
    <row r="45696" spans="4:5" x14ac:dyDescent="0.2">
      <c r="D45696" s="1"/>
      <c r="E45696" s="41"/>
    </row>
    <row r="45697" spans="4:5" x14ac:dyDescent="0.2">
      <c r="D45697" s="1"/>
      <c r="E45697" s="41"/>
    </row>
    <row r="45698" spans="4:5" x14ac:dyDescent="0.2">
      <c r="D45698" s="1"/>
      <c r="E45698" s="41"/>
    </row>
    <row r="45699" spans="4:5" x14ac:dyDescent="0.2">
      <c r="D45699" s="1"/>
      <c r="E45699" s="41"/>
    </row>
    <row r="45700" spans="4:5" x14ac:dyDescent="0.2">
      <c r="D45700" s="1"/>
      <c r="E45700" s="41"/>
    </row>
    <row r="45701" spans="4:5" x14ac:dyDescent="0.2">
      <c r="D45701" s="1"/>
      <c r="E45701" s="41"/>
    </row>
    <row r="45702" spans="4:5" x14ac:dyDescent="0.2">
      <c r="D45702" s="1"/>
      <c r="E45702" s="41"/>
    </row>
    <row r="45703" spans="4:5" x14ac:dyDescent="0.2">
      <c r="D45703" s="1"/>
      <c r="E45703" s="41"/>
    </row>
    <row r="45704" spans="4:5" x14ac:dyDescent="0.2">
      <c r="D45704" s="1"/>
      <c r="E45704" s="41"/>
    </row>
    <row r="45705" spans="4:5" x14ac:dyDescent="0.2">
      <c r="D45705" s="1"/>
      <c r="E45705" s="41"/>
    </row>
    <row r="45706" spans="4:5" x14ac:dyDescent="0.2">
      <c r="D45706" s="1"/>
      <c r="E45706" s="41"/>
    </row>
    <row r="45707" spans="4:5" x14ac:dyDescent="0.2">
      <c r="D45707" s="1"/>
      <c r="E45707" s="41"/>
    </row>
    <row r="45708" spans="4:5" x14ac:dyDescent="0.2">
      <c r="D45708" s="1"/>
      <c r="E45708" s="41"/>
    </row>
    <row r="45709" spans="4:5" x14ac:dyDescent="0.2">
      <c r="D45709" s="1"/>
      <c r="E45709" s="41"/>
    </row>
    <row r="45710" spans="4:5" x14ac:dyDescent="0.2">
      <c r="D45710" s="1"/>
      <c r="E45710" s="41"/>
    </row>
    <row r="45711" spans="4:5" x14ac:dyDescent="0.2">
      <c r="D45711" s="1"/>
      <c r="E45711" s="41"/>
    </row>
    <row r="45712" spans="4:5" x14ac:dyDescent="0.2">
      <c r="D45712" s="1"/>
      <c r="E45712" s="41"/>
    </row>
    <row r="45713" spans="4:5" x14ac:dyDescent="0.2">
      <c r="D45713" s="1"/>
      <c r="E45713" s="41"/>
    </row>
    <row r="45714" spans="4:5" x14ac:dyDescent="0.2">
      <c r="D45714" s="1"/>
      <c r="E45714" s="41"/>
    </row>
    <row r="45715" spans="4:5" x14ac:dyDescent="0.2">
      <c r="D45715" s="1"/>
      <c r="E45715" s="41"/>
    </row>
    <row r="45716" spans="4:5" x14ac:dyDescent="0.2">
      <c r="D45716" s="1"/>
      <c r="E45716" s="41"/>
    </row>
    <row r="45717" spans="4:5" x14ac:dyDescent="0.2">
      <c r="D45717" s="1"/>
      <c r="E45717" s="41"/>
    </row>
    <row r="45718" spans="4:5" x14ac:dyDescent="0.2">
      <c r="D45718" s="1"/>
      <c r="E45718" s="41"/>
    </row>
    <row r="45719" spans="4:5" x14ac:dyDescent="0.2">
      <c r="D45719" s="1"/>
      <c r="E45719" s="41"/>
    </row>
    <row r="45720" spans="4:5" x14ac:dyDescent="0.2">
      <c r="D45720" s="1"/>
      <c r="E45720" s="41"/>
    </row>
    <row r="45721" spans="4:5" x14ac:dyDescent="0.2">
      <c r="D45721" s="1"/>
      <c r="E45721" s="41"/>
    </row>
    <row r="45722" spans="4:5" x14ac:dyDescent="0.2">
      <c r="D45722" s="1"/>
      <c r="E45722" s="41"/>
    </row>
    <row r="45723" spans="4:5" x14ac:dyDescent="0.2">
      <c r="D45723" s="1"/>
      <c r="E45723" s="41"/>
    </row>
    <row r="45724" spans="4:5" x14ac:dyDescent="0.2">
      <c r="D45724" s="1"/>
      <c r="E45724" s="41"/>
    </row>
    <row r="45725" spans="4:5" x14ac:dyDescent="0.2">
      <c r="D45725" s="1"/>
      <c r="E45725" s="41"/>
    </row>
    <row r="45726" spans="4:5" x14ac:dyDescent="0.2">
      <c r="D45726" s="1"/>
      <c r="E45726" s="41"/>
    </row>
    <row r="45727" spans="4:5" x14ac:dyDescent="0.2">
      <c r="D45727" s="1"/>
      <c r="E45727" s="41"/>
    </row>
    <row r="45728" spans="4:5" x14ac:dyDescent="0.2">
      <c r="D45728" s="1"/>
      <c r="E45728" s="41"/>
    </row>
    <row r="45729" spans="4:5" x14ac:dyDescent="0.2">
      <c r="D45729" s="1"/>
      <c r="E45729" s="41"/>
    </row>
    <row r="45730" spans="4:5" x14ac:dyDescent="0.2">
      <c r="D45730" s="1"/>
      <c r="E45730" s="41"/>
    </row>
    <row r="45731" spans="4:5" x14ac:dyDescent="0.2">
      <c r="D45731" s="1"/>
      <c r="E45731" s="41"/>
    </row>
    <row r="45732" spans="4:5" x14ac:dyDescent="0.2">
      <c r="D45732" s="1"/>
      <c r="E45732" s="41"/>
    </row>
    <row r="45733" spans="4:5" x14ac:dyDescent="0.2">
      <c r="D45733" s="1"/>
      <c r="E45733" s="41"/>
    </row>
    <row r="45734" spans="4:5" x14ac:dyDescent="0.2">
      <c r="D45734" s="1"/>
      <c r="E45734" s="41"/>
    </row>
    <row r="45735" spans="4:5" x14ac:dyDescent="0.2">
      <c r="D45735" s="1"/>
      <c r="E45735" s="41"/>
    </row>
    <row r="45736" spans="4:5" x14ac:dyDescent="0.2">
      <c r="D45736" s="1"/>
      <c r="E45736" s="41"/>
    </row>
    <row r="45737" spans="4:5" x14ac:dyDescent="0.2">
      <c r="D45737" s="1"/>
      <c r="E45737" s="41"/>
    </row>
    <row r="45738" spans="4:5" x14ac:dyDescent="0.2">
      <c r="D45738" s="1"/>
      <c r="E45738" s="41"/>
    </row>
    <row r="45739" spans="4:5" x14ac:dyDescent="0.2">
      <c r="D45739" s="1"/>
      <c r="E45739" s="41"/>
    </row>
    <row r="45740" spans="4:5" x14ac:dyDescent="0.2">
      <c r="D45740" s="1"/>
      <c r="E45740" s="41"/>
    </row>
    <row r="45741" spans="4:5" x14ac:dyDescent="0.2">
      <c r="D45741" s="1"/>
      <c r="E45741" s="41"/>
    </row>
    <row r="45742" spans="4:5" x14ac:dyDescent="0.2">
      <c r="D45742" s="1"/>
      <c r="E45742" s="41"/>
    </row>
    <row r="45743" spans="4:5" x14ac:dyDescent="0.2">
      <c r="D45743" s="1"/>
      <c r="E45743" s="41"/>
    </row>
    <row r="45744" spans="4:5" x14ac:dyDescent="0.2">
      <c r="D45744" s="1"/>
      <c r="E45744" s="41"/>
    </row>
    <row r="45745" spans="4:5" x14ac:dyDescent="0.2">
      <c r="D45745" s="1"/>
      <c r="E45745" s="41"/>
    </row>
    <row r="45746" spans="4:5" x14ac:dyDescent="0.2">
      <c r="D45746" s="1"/>
      <c r="E45746" s="41"/>
    </row>
    <row r="45747" spans="4:5" x14ac:dyDescent="0.2">
      <c r="D45747" s="1"/>
      <c r="E45747" s="41"/>
    </row>
    <row r="45748" spans="4:5" x14ac:dyDescent="0.2">
      <c r="D45748" s="1"/>
      <c r="E45748" s="41"/>
    </row>
    <row r="45749" spans="4:5" x14ac:dyDescent="0.2">
      <c r="D45749" s="1"/>
      <c r="E45749" s="41"/>
    </row>
    <row r="45750" spans="4:5" x14ac:dyDescent="0.2">
      <c r="D45750" s="1"/>
      <c r="E45750" s="41"/>
    </row>
    <row r="45751" spans="4:5" x14ac:dyDescent="0.2">
      <c r="D45751" s="1"/>
      <c r="E45751" s="41"/>
    </row>
    <row r="45752" spans="4:5" x14ac:dyDescent="0.2">
      <c r="D45752" s="1"/>
      <c r="E45752" s="41"/>
    </row>
    <row r="45753" spans="4:5" x14ac:dyDescent="0.2">
      <c r="D45753" s="1"/>
      <c r="E45753" s="41"/>
    </row>
    <row r="45754" spans="4:5" x14ac:dyDescent="0.2">
      <c r="D45754" s="1"/>
      <c r="E45754" s="41"/>
    </row>
    <row r="45755" spans="4:5" x14ac:dyDescent="0.2">
      <c r="D45755" s="1"/>
      <c r="E45755" s="41"/>
    </row>
    <row r="45756" spans="4:5" x14ac:dyDescent="0.2">
      <c r="D45756" s="1"/>
      <c r="E45756" s="41"/>
    </row>
    <row r="45757" spans="4:5" x14ac:dyDescent="0.2">
      <c r="D45757" s="1"/>
      <c r="E45757" s="41"/>
    </row>
    <row r="45758" spans="4:5" x14ac:dyDescent="0.2">
      <c r="D45758" s="1"/>
      <c r="E45758" s="41"/>
    </row>
    <row r="45759" spans="4:5" x14ac:dyDescent="0.2">
      <c r="D45759" s="1"/>
      <c r="E45759" s="41"/>
    </row>
    <row r="45760" spans="4:5" x14ac:dyDescent="0.2">
      <c r="D45760" s="1"/>
      <c r="E45760" s="41"/>
    </row>
    <row r="45761" spans="4:5" x14ac:dyDescent="0.2">
      <c r="D45761" s="1"/>
      <c r="E45761" s="41"/>
    </row>
    <row r="45762" spans="4:5" x14ac:dyDescent="0.2">
      <c r="D45762" s="1"/>
      <c r="E45762" s="41"/>
    </row>
    <row r="45763" spans="4:5" x14ac:dyDescent="0.2">
      <c r="D45763" s="1"/>
      <c r="E45763" s="41"/>
    </row>
    <row r="45764" spans="4:5" x14ac:dyDescent="0.2">
      <c r="D45764" s="1"/>
      <c r="E45764" s="41"/>
    </row>
    <row r="45765" spans="4:5" x14ac:dyDescent="0.2">
      <c r="D45765" s="1"/>
      <c r="E45765" s="41"/>
    </row>
    <row r="45766" spans="4:5" x14ac:dyDescent="0.2">
      <c r="D45766" s="1"/>
      <c r="E45766" s="41"/>
    </row>
    <row r="45767" spans="4:5" x14ac:dyDescent="0.2">
      <c r="D45767" s="1"/>
      <c r="E45767" s="41"/>
    </row>
    <row r="45768" spans="4:5" x14ac:dyDescent="0.2">
      <c r="D45768" s="1"/>
      <c r="E45768" s="41"/>
    </row>
    <row r="45769" spans="4:5" x14ac:dyDescent="0.2">
      <c r="D45769" s="1"/>
      <c r="E45769" s="41"/>
    </row>
    <row r="45770" spans="4:5" x14ac:dyDescent="0.2">
      <c r="D45770" s="1"/>
      <c r="E45770" s="41"/>
    </row>
    <row r="45771" spans="4:5" x14ac:dyDescent="0.2">
      <c r="D45771" s="1"/>
      <c r="E45771" s="41"/>
    </row>
    <row r="45772" spans="4:5" x14ac:dyDescent="0.2">
      <c r="D45772" s="1"/>
      <c r="E45772" s="41"/>
    </row>
    <row r="45773" spans="4:5" x14ac:dyDescent="0.2">
      <c r="D45773" s="1"/>
      <c r="E45773" s="41"/>
    </row>
    <row r="45774" spans="4:5" x14ac:dyDescent="0.2">
      <c r="D45774" s="1"/>
      <c r="E45774" s="41"/>
    </row>
    <row r="45775" spans="4:5" x14ac:dyDescent="0.2">
      <c r="D45775" s="1"/>
      <c r="E45775" s="41"/>
    </row>
    <row r="45776" spans="4:5" x14ac:dyDescent="0.2">
      <c r="D45776" s="1"/>
      <c r="E45776" s="41"/>
    </row>
    <row r="45777" spans="4:5" x14ac:dyDescent="0.2">
      <c r="D45777" s="1"/>
      <c r="E45777" s="41"/>
    </row>
    <row r="45778" spans="4:5" x14ac:dyDescent="0.2">
      <c r="D45778" s="1"/>
      <c r="E45778" s="41"/>
    </row>
    <row r="45779" spans="4:5" x14ac:dyDescent="0.2">
      <c r="D45779" s="1"/>
      <c r="E45779" s="41"/>
    </row>
    <row r="45780" spans="4:5" x14ac:dyDescent="0.2">
      <c r="D45780" s="1"/>
      <c r="E45780" s="41"/>
    </row>
    <row r="45781" spans="4:5" x14ac:dyDescent="0.2">
      <c r="D45781" s="1"/>
      <c r="E45781" s="41"/>
    </row>
    <row r="45782" spans="4:5" x14ac:dyDescent="0.2">
      <c r="D45782" s="1"/>
      <c r="E45782" s="41"/>
    </row>
    <row r="45783" spans="4:5" x14ac:dyDescent="0.2">
      <c r="D45783" s="1"/>
      <c r="E45783" s="41"/>
    </row>
    <row r="45784" spans="4:5" x14ac:dyDescent="0.2">
      <c r="D45784" s="1"/>
      <c r="E45784" s="41"/>
    </row>
    <row r="45785" spans="4:5" x14ac:dyDescent="0.2">
      <c r="D45785" s="1"/>
      <c r="E45785" s="41"/>
    </row>
    <row r="45786" spans="4:5" x14ac:dyDescent="0.2">
      <c r="D45786" s="1"/>
      <c r="E45786" s="41"/>
    </row>
    <row r="45787" spans="4:5" x14ac:dyDescent="0.2">
      <c r="D45787" s="1"/>
      <c r="E45787" s="41"/>
    </row>
    <row r="45788" spans="4:5" x14ac:dyDescent="0.2">
      <c r="D45788" s="1"/>
      <c r="E45788" s="41"/>
    </row>
    <row r="45789" spans="4:5" x14ac:dyDescent="0.2">
      <c r="D45789" s="1"/>
      <c r="E45789" s="41"/>
    </row>
    <row r="45790" spans="4:5" x14ac:dyDescent="0.2">
      <c r="D45790" s="1"/>
      <c r="E45790" s="41"/>
    </row>
    <row r="45791" spans="4:5" x14ac:dyDescent="0.2">
      <c r="D45791" s="1"/>
      <c r="E45791" s="41"/>
    </row>
    <row r="45792" spans="4:5" x14ac:dyDescent="0.2">
      <c r="D45792" s="1"/>
      <c r="E45792" s="41"/>
    </row>
    <row r="45793" spans="4:5" x14ac:dyDescent="0.2">
      <c r="D45793" s="1"/>
      <c r="E45793" s="41"/>
    </row>
    <row r="45794" spans="4:5" x14ac:dyDescent="0.2">
      <c r="D45794" s="1"/>
      <c r="E45794" s="41"/>
    </row>
    <row r="45795" spans="4:5" x14ac:dyDescent="0.2">
      <c r="D45795" s="1"/>
      <c r="E45795" s="41"/>
    </row>
    <row r="45796" spans="4:5" x14ac:dyDescent="0.2">
      <c r="D45796" s="1"/>
      <c r="E45796" s="41"/>
    </row>
    <row r="45797" spans="4:5" x14ac:dyDescent="0.2">
      <c r="D45797" s="1"/>
      <c r="E45797" s="41"/>
    </row>
    <row r="45798" spans="4:5" x14ac:dyDescent="0.2">
      <c r="D45798" s="1"/>
      <c r="E45798" s="41"/>
    </row>
    <row r="45799" spans="4:5" x14ac:dyDescent="0.2">
      <c r="D45799" s="1"/>
      <c r="E45799" s="41"/>
    </row>
    <row r="45800" spans="4:5" x14ac:dyDescent="0.2">
      <c r="D45800" s="1"/>
      <c r="E45800" s="41"/>
    </row>
    <row r="45801" spans="4:5" x14ac:dyDescent="0.2">
      <c r="D45801" s="1"/>
      <c r="E45801" s="41"/>
    </row>
    <row r="45802" spans="4:5" x14ac:dyDescent="0.2">
      <c r="D45802" s="1"/>
      <c r="E45802" s="41"/>
    </row>
    <row r="45803" spans="4:5" x14ac:dyDescent="0.2">
      <c r="D45803" s="1"/>
      <c r="E45803" s="41"/>
    </row>
    <row r="45804" spans="4:5" x14ac:dyDescent="0.2">
      <c r="D45804" s="1"/>
      <c r="E45804" s="41"/>
    </row>
    <row r="45805" spans="4:5" x14ac:dyDescent="0.2">
      <c r="D45805" s="1"/>
      <c r="E45805" s="41"/>
    </row>
    <row r="45806" spans="4:5" x14ac:dyDescent="0.2">
      <c r="D45806" s="1"/>
      <c r="E45806" s="41"/>
    </row>
    <row r="45807" spans="4:5" x14ac:dyDescent="0.2">
      <c r="D45807" s="1"/>
      <c r="E45807" s="41"/>
    </row>
    <row r="45808" spans="4:5" x14ac:dyDescent="0.2">
      <c r="D45808" s="1"/>
      <c r="E45808" s="41"/>
    </row>
    <row r="45809" spans="4:5" x14ac:dyDescent="0.2">
      <c r="D45809" s="1"/>
      <c r="E45809" s="41"/>
    </row>
    <row r="45810" spans="4:5" x14ac:dyDescent="0.2">
      <c r="D45810" s="1"/>
      <c r="E45810" s="41"/>
    </row>
    <row r="45811" spans="4:5" x14ac:dyDescent="0.2">
      <c r="D45811" s="1"/>
      <c r="E45811" s="41"/>
    </row>
    <row r="45812" spans="4:5" x14ac:dyDescent="0.2">
      <c r="D45812" s="1"/>
      <c r="E45812" s="41"/>
    </row>
    <row r="45813" spans="4:5" x14ac:dyDescent="0.2">
      <c r="D45813" s="1"/>
      <c r="E45813" s="41"/>
    </row>
    <row r="45814" spans="4:5" x14ac:dyDescent="0.2">
      <c r="D45814" s="1"/>
      <c r="E45814" s="41"/>
    </row>
    <row r="45815" spans="4:5" x14ac:dyDescent="0.2">
      <c r="D45815" s="1"/>
      <c r="E45815" s="41"/>
    </row>
    <row r="45816" spans="4:5" x14ac:dyDescent="0.2">
      <c r="D45816" s="1"/>
      <c r="E45816" s="41"/>
    </row>
    <row r="45817" spans="4:5" x14ac:dyDescent="0.2">
      <c r="D45817" s="1"/>
      <c r="E45817" s="41"/>
    </row>
    <row r="45818" spans="4:5" x14ac:dyDescent="0.2">
      <c r="D45818" s="1"/>
      <c r="E45818" s="41"/>
    </row>
    <row r="45819" spans="4:5" x14ac:dyDescent="0.2">
      <c r="D45819" s="1"/>
      <c r="E45819" s="41"/>
    </row>
    <row r="45820" spans="4:5" x14ac:dyDescent="0.2">
      <c r="D45820" s="1"/>
      <c r="E45820" s="41"/>
    </row>
    <row r="45821" spans="4:5" x14ac:dyDescent="0.2">
      <c r="D45821" s="1"/>
      <c r="E45821" s="41"/>
    </row>
    <row r="45822" spans="4:5" x14ac:dyDescent="0.2">
      <c r="D45822" s="1"/>
      <c r="E45822" s="41"/>
    </row>
    <row r="45823" spans="4:5" x14ac:dyDescent="0.2">
      <c r="D45823" s="1"/>
      <c r="E45823" s="41"/>
    </row>
    <row r="45824" spans="4:5" x14ac:dyDescent="0.2">
      <c r="D45824" s="1"/>
      <c r="E45824" s="41"/>
    </row>
    <row r="45825" spans="4:5" x14ac:dyDescent="0.2">
      <c r="D45825" s="1"/>
      <c r="E45825" s="41"/>
    </row>
    <row r="45826" spans="4:5" x14ac:dyDescent="0.2">
      <c r="D45826" s="1"/>
      <c r="E45826" s="41"/>
    </row>
    <row r="45827" spans="4:5" x14ac:dyDescent="0.2">
      <c r="D45827" s="1"/>
      <c r="E45827" s="41"/>
    </row>
    <row r="45828" spans="4:5" x14ac:dyDescent="0.2">
      <c r="D45828" s="1"/>
      <c r="E45828" s="41"/>
    </row>
    <row r="45829" spans="4:5" x14ac:dyDescent="0.2">
      <c r="D45829" s="1"/>
      <c r="E45829" s="41"/>
    </row>
    <row r="45830" spans="4:5" x14ac:dyDescent="0.2">
      <c r="D45830" s="1"/>
      <c r="E45830" s="41"/>
    </row>
    <row r="45831" spans="4:5" x14ac:dyDescent="0.2">
      <c r="D45831" s="1"/>
      <c r="E45831" s="41"/>
    </row>
    <row r="45832" spans="4:5" x14ac:dyDescent="0.2">
      <c r="D45832" s="1"/>
      <c r="E45832" s="41"/>
    </row>
    <row r="45833" spans="4:5" x14ac:dyDescent="0.2">
      <c r="D45833" s="1"/>
      <c r="E45833" s="41"/>
    </row>
    <row r="45834" spans="4:5" x14ac:dyDescent="0.2">
      <c r="D45834" s="1"/>
      <c r="E45834" s="41"/>
    </row>
    <row r="45835" spans="4:5" x14ac:dyDescent="0.2">
      <c r="D45835" s="1"/>
      <c r="E45835" s="41"/>
    </row>
    <row r="45836" spans="4:5" x14ac:dyDescent="0.2">
      <c r="D45836" s="1"/>
      <c r="E45836" s="41"/>
    </row>
    <row r="45837" spans="4:5" x14ac:dyDescent="0.2">
      <c r="D45837" s="1"/>
      <c r="E45837" s="41"/>
    </row>
    <row r="45838" spans="4:5" x14ac:dyDescent="0.2">
      <c r="D45838" s="1"/>
      <c r="E45838" s="41"/>
    </row>
    <row r="45839" spans="4:5" x14ac:dyDescent="0.2">
      <c r="D45839" s="1"/>
      <c r="E45839" s="41"/>
    </row>
    <row r="45840" spans="4:5" x14ac:dyDescent="0.2">
      <c r="D45840" s="1"/>
      <c r="E45840" s="41"/>
    </row>
    <row r="45841" spans="4:5" x14ac:dyDescent="0.2">
      <c r="D45841" s="1"/>
      <c r="E45841" s="41"/>
    </row>
    <row r="45842" spans="4:5" x14ac:dyDescent="0.2">
      <c r="D45842" s="1"/>
      <c r="E45842" s="41"/>
    </row>
    <row r="45843" spans="4:5" x14ac:dyDescent="0.2">
      <c r="D45843" s="1"/>
      <c r="E45843" s="41"/>
    </row>
    <row r="45844" spans="4:5" x14ac:dyDescent="0.2">
      <c r="D45844" s="1"/>
      <c r="E45844" s="41"/>
    </row>
    <row r="45845" spans="4:5" x14ac:dyDescent="0.2">
      <c r="D45845" s="1"/>
      <c r="E45845" s="41"/>
    </row>
    <row r="45846" spans="4:5" x14ac:dyDescent="0.2">
      <c r="D45846" s="1"/>
      <c r="E45846" s="41"/>
    </row>
    <row r="45847" spans="4:5" x14ac:dyDescent="0.2">
      <c r="D45847" s="1"/>
      <c r="E45847" s="41"/>
    </row>
    <row r="45848" spans="4:5" x14ac:dyDescent="0.2">
      <c r="D45848" s="1"/>
      <c r="E45848" s="41"/>
    </row>
    <row r="45849" spans="4:5" x14ac:dyDescent="0.2">
      <c r="D45849" s="1"/>
      <c r="E45849" s="41"/>
    </row>
    <row r="45850" spans="4:5" x14ac:dyDescent="0.2">
      <c r="D45850" s="1"/>
      <c r="E45850" s="41"/>
    </row>
    <row r="45851" spans="4:5" x14ac:dyDescent="0.2">
      <c r="D45851" s="1"/>
      <c r="E45851" s="41"/>
    </row>
    <row r="45852" spans="4:5" x14ac:dyDescent="0.2">
      <c r="D45852" s="1"/>
      <c r="E45852" s="41"/>
    </row>
    <row r="45853" spans="4:5" x14ac:dyDescent="0.2">
      <c r="D45853" s="1"/>
      <c r="E45853" s="41"/>
    </row>
    <row r="45854" spans="4:5" x14ac:dyDescent="0.2">
      <c r="D45854" s="1"/>
      <c r="E45854" s="41"/>
    </row>
    <row r="45855" spans="4:5" x14ac:dyDescent="0.2">
      <c r="D45855" s="1"/>
      <c r="E45855" s="41"/>
    </row>
    <row r="45856" spans="4:5" x14ac:dyDescent="0.2">
      <c r="D45856" s="1"/>
      <c r="E45856" s="41"/>
    </row>
    <row r="45857" spans="4:5" x14ac:dyDescent="0.2">
      <c r="D45857" s="1"/>
      <c r="E45857" s="41"/>
    </row>
    <row r="45858" spans="4:5" x14ac:dyDescent="0.2">
      <c r="D45858" s="1"/>
      <c r="E45858" s="41"/>
    </row>
    <row r="45859" spans="4:5" x14ac:dyDescent="0.2">
      <c r="D45859" s="1"/>
      <c r="E45859" s="41"/>
    </row>
    <row r="45860" spans="4:5" x14ac:dyDescent="0.2">
      <c r="D45860" s="1"/>
      <c r="E45860" s="41"/>
    </row>
    <row r="45861" spans="4:5" x14ac:dyDescent="0.2">
      <c r="D45861" s="1"/>
      <c r="E45861" s="41"/>
    </row>
    <row r="45862" spans="4:5" x14ac:dyDescent="0.2">
      <c r="D45862" s="1"/>
      <c r="E45862" s="41"/>
    </row>
    <row r="45863" spans="4:5" x14ac:dyDescent="0.2">
      <c r="D45863" s="1"/>
      <c r="E45863" s="41"/>
    </row>
    <row r="45864" spans="4:5" x14ac:dyDescent="0.2">
      <c r="D45864" s="1"/>
      <c r="E45864" s="41"/>
    </row>
    <row r="45865" spans="4:5" x14ac:dyDescent="0.2">
      <c r="D45865" s="1"/>
      <c r="E45865" s="41"/>
    </row>
    <row r="45866" spans="4:5" x14ac:dyDescent="0.2">
      <c r="D45866" s="1"/>
      <c r="E45866" s="41"/>
    </row>
    <row r="45867" spans="4:5" x14ac:dyDescent="0.2">
      <c r="D45867" s="1"/>
      <c r="E45867" s="41"/>
    </row>
    <row r="45868" spans="4:5" x14ac:dyDescent="0.2">
      <c r="D45868" s="1"/>
      <c r="E45868" s="41"/>
    </row>
    <row r="45869" spans="4:5" x14ac:dyDescent="0.2">
      <c r="D45869" s="1"/>
      <c r="E45869" s="41"/>
    </row>
    <row r="45870" spans="4:5" x14ac:dyDescent="0.2">
      <c r="D45870" s="1"/>
      <c r="E45870" s="41"/>
    </row>
    <row r="45871" spans="4:5" x14ac:dyDescent="0.2">
      <c r="D45871" s="1"/>
      <c r="E45871" s="41"/>
    </row>
    <row r="45872" spans="4:5" x14ac:dyDescent="0.2">
      <c r="D45872" s="1"/>
      <c r="E45872" s="41"/>
    </row>
    <row r="45873" spans="4:5" x14ac:dyDescent="0.2">
      <c r="D45873" s="1"/>
      <c r="E45873" s="41"/>
    </row>
    <row r="45874" spans="4:5" x14ac:dyDescent="0.2">
      <c r="D45874" s="1"/>
      <c r="E45874" s="41"/>
    </row>
    <row r="45875" spans="4:5" x14ac:dyDescent="0.2">
      <c r="D45875" s="1"/>
      <c r="E45875" s="41"/>
    </row>
    <row r="45876" spans="4:5" x14ac:dyDescent="0.2">
      <c r="D45876" s="1"/>
      <c r="E45876" s="41"/>
    </row>
    <row r="45877" spans="4:5" x14ac:dyDescent="0.2">
      <c r="D45877" s="1"/>
      <c r="E45877" s="41"/>
    </row>
    <row r="45878" spans="4:5" x14ac:dyDescent="0.2">
      <c r="D45878" s="1"/>
      <c r="E45878" s="41"/>
    </row>
    <row r="45879" spans="4:5" x14ac:dyDescent="0.2">
      <c r="D45879" s="1"/>
      <c r="E45879" s="41"/>
    </row>
    <row r="45880" spans="4:5" x14ac:dyDescent="0.2">
      <c r="D45880" s="1"/>
      <c r="E45880" s="41"/>
    </row>
    <row r="45881" spans="4:5" x14ac:dyDescent="0.2">
      <c r="D45881" s="1"/>
      <c r="E45881" s="41"/>
    </row>
    <row r="45882" spans="4:5" x14ac:dyDescent="0.2">
      <c r="D45882" s="1"/>
      <c r="E45882" s="41"/>
    </row>
    <row r="45883" spans="4:5" x14ac:dyDescent="0.2">
      <c r="D45883" s="1"/>
      <c r="E45883" s="41"/>
    </row>
    <row r="45884" spans="4:5" x14ac:dyDescent="0.2">
      <c r="D45884" s="1"/>
      <c r="E45884" s="41"/>
    </row>
    <row r="45885" spans="4:5" x14ac:dyDescent="0.2">
      <c r="D45885" s="1"/>
      <c r="E45885" s="41"/>
    </row>
    <row r="45886" spans="4:5" x14ac:dyDescent="0.2">
      <c r="D45886" s="1"/>
      <c r="E45886" s="41"/>
    </row>
    <row r="45887" spans="4:5" x14ac:dyDescent="0.2">
      <c r="D45887" s="1"/>
      <c r="E45887" s="41"/>
    </row>
    <row r="45888" spans="4:5" x14ac:dyDescent="0.2">
      <c r="D45888" s="1"/>
      <c r="E45888" s="41"/>
    </row>
    <row r="45889" spans="4:5" x14ac:dyDescent="0.2">
      <c r="D45889" s="1"/>
      <c r="E45889" s="41"/>
    </row>
    <row r="45890" spans="4:5" x14ac:dyDescent="0.2">
      <c r="D45890" s="1"/>
      <c r="E45890" s="41"/>
    </row>
    <row r="45891" spans="4:5" x14ac:dyDescent="0.2">
      <c r="D45891" s="1"/>
      <c r="E45891" s="41"/>
    </row>
    <row r="45892" spans="4:5" x14ac:dyDescent="0.2">
      <c r="D45892" s="1"/>
      <c r="E45892" s="41"/>
    </row>
    <row r="45893" spans="4:5" x14ac:dyDescent="0.2">
      <c r="D45893" s="1"/>
      <c r="E45893" s="41"/>
    </row>
    <row r="45894" spans="4:5" x14ac:dyDescent="0.2">
      <c r="D45894" s="1"/>
      <c r="E45894" s="41"/>
    </row>
    <row r="45895" spans="4:5" x14ac:dyDescent="0.2">
      <c r="D45895" s="1"/>
      <c r="E45895" s="41"/>
    </row>
    <row r="45896" spans="4:5" x14ac:dyDescent="0.2">
      <c r="D45896" s="1"/>
      <c r="E45896" s="41"/>
    </row>
    <row r="45897" spans="4:5" x14ac:dyDescent="0.2">
      <c r="D45897" s="1"/>
      <c r="E45897" s="41"/>
    </row>
    <row r="45898" spans="4:5" x14ac:dyDescent="0.2">
      <c r="D45898" s="1"/>
      <c r="E45898" s="41"/>
    </row>
    <row r="45899" spans="4:5" x14ac:dyDescent="0.2">
      <c r="D45899" s="1"/>
      <c r="E45899" s="41"/>
    </row>
    <row r="45900" spans="4:5" x14ac:dyDescent="0.2">
      <c r="D45900" s="1"/>
      <c r="E45900" s="41"/>
    </row>
    <row r="45901" spans="4:5" x14ac:dyDescent="0.2">
      <c r="D45901" s="1"/>
      <c r="E45901" s="41"/>
    </row>
    <row r="45902" spans="4:5" x14ac:dyDescent="0.2">
      <c r="D45902" s="1"/>
      <c r="E45902" s="41"/>
    </row>
    <row r="45903" spans="4:5" x14ac:dyDescent="0.2">
      <c r="D45903" s="1"/>
      <c r="E45903" s="41"/>
    </row>
    <row r="45904" spans="4:5" x14ac:dyDescent="0.2">
      <c r="D45904" s="1"/>
      <c r="E45904" s="41"/>
    </row>
    <row r="45905" spans="4:5" x14ac:dyDescent="0.2">
      <c r="D45905" s="1"/>
      <c r="E45905" s="41"/>
    </row>
    <row r="45906" spans="4:5" x14ac:dyDescent="0.2">
      <c r="D45906" s="1"/>
      <c r="E45906" s="41"/>
    </row>
    <row r="45907" spans="4:5" x14ac:dyDescent="0.2">
      <c r="D45907" s="1"/>
      <c r="E45907" s="41"/>
    </row>
    <row r="45908" spans="4:5" x14ac:dyDescent="0.2">
      <c r="D45908" s="1"/>
      <c r="E45908" s="41"/>
    </row>
    <row r="45909" spans="4:5" x14ac:dyDescent="0.2">
      <c r="D45909" s="1"/>
      <c r="E45909" s="41"/>
    </row>
    <row r="45910" spans="4:5" x14ac:dyDescent="0.2">
      <c r="D45910" s="1"/>
      <c r="E45910" s="41"/>
    </row>
    <row r="45911" spans="4:5" x14ac:dyDescent="0.2">
      <c r="D45911" s="1"/>
      <c r="E45911" s="41"/>
    </row>
    <row r="45912" spans="4:5" x14ac:dyDescent="0.2">
      <c r="D45912" s="1"/>
      <c r="E45912" s="41"/>
    </row>
    <row r="45913" spans="4:5" x14ac:dyDescent="0.2">
      <c r="D45913" s="1"/>
      <c r="E45913" s="41"/>
    </row>
    <row r="45914" spans="4:5" x14ac:dyDescent="0.2">
      <c r="D45914" s="1"/>
      <c r="E45914" s="41"/>
    </row>
    <row r="45915" spans="4:5" x14ac:dyDescent="0.2">
      <c r="D45915" s="1"/>
      <c r="E45915" s="41"/>
    </row>
    <row r="45916" spans="4:5" x14ac:dyDescent="0.2">
      <c r="D45916" s="1"/>
      <c r="E45916" s="41"/>
    </row>
    <row r="45917" spans="4:5" x14ac:dyDescent="0.2">
      <c r="D45917" s="1"/>
      <c r="E45917" s="41"/>
    </row>
    <row r="45918" spans="4:5" x14ac:dyDescent="0.2">
      <c r="D45918" s="1"/>
      <c r="E45918" s="41"/>
    </row>
    <row r="45919" spans="4:5" x14ac:dyDescent="0.2">
      <c r="D45919" s="1"/>
      <c r="E45919" s="41"/>
    </row>
    <row r="45920" spans="4:5" x14ac:dyDescent="0.2">
      <c r="D45920" s="1"/>
      <c r="E45920" s="41"/>
    </row>
    <row r="45921" spans="4:5" x14ac:dyDescent="0.2">
      <c r="D45921" s="1"/>
      <c r="E45921" s="41"/>
    </row>
    <row r="45922" spans="4:5" x14ac:dyDescent="0.2">
      <c r="D45922" s="1"/>
      <c r="E45922" s="41"/>
    </row>
    <row r="45923" spans="4:5" x14ac:dyDescent="0.2">
      <c r="D45923" s="1"/>
      <c r="E45923" s="41"/>
    </row>
    <row r="45924" spans="4:5" x14ac:dyDescent="0.2">
      <c r="D45924" s="1"/>
      <c r="E45924" s="41"/>
    </row>
    <row r="45925" spans="4:5" x14ac:dyDescent="0.2">
      <c r="D45925" s="1"/>
      <c r="E45925" s="41"/>
    </row>
    <row r="45926" spans="4:5" x14ac:dyDescent="0.2">
      <c r="D45926" s="1"/>
      <c r="E45926" s="41"/>
    </row>
    <row r="45927" spans="4:5" x14ac:dyDescent="0.2">
      <c r="D45927" s="1"/>
      <c r="E45927" s="41"/>
    </row>
    <row r="45928" spans="4:5" x14ac:dyDescent="0.2">
      <c r="D45928" s="1"/>
      <c r="E45928" s="41"/>
    </row>
    <row r="45929" spans="4:5" x14ac:dyDescent="0.2">
      <c r="D45929" s="1"/>
      <c r="E45929" s="41"/>
    </row>
    <row r="45930" spans="4:5" x14ac:dyDescent="0.2">
      <c r="D45930" s="1"/>
      <c r="E45930" s="41"/>
    </row>
    <row r="45931" spans="4:5" x14ac:dyDescent="0.2">
      <c r="D45931" s="1"/>
      <c r="E45931" s="41"/>
    </row>
    <row r="45932" spans="4:5" x14ac:dyDescent="0.2">
      <c r="D45932" s="1"/>
      <c r="E45932" s="41"/>
    </row>
    <row r="45933" spans="4:5" x14ac:dyDescent="0.2">
      <c r="D45933" s="1"/>
      <c r="E45933" s="41"/>
    </row>
    <row r="45934" spans="4:5" x14ac:dyDescent="0.2">
      <c r="D45934" s="1"/>
      <c r="E45934" s="41"/>
    </row>
    <row r="45935" spans="4:5" x14ac:dyDescent="0.2">
      <c r="D45935" s="1"/>
      <c r="E45935" s="41"/>
    </row>
    <row r="45936" spans="4:5" x14ac:dyDescent="0.2">
      <c r="D45936" s="1"/>
      <c r="E45936" s="41"/>
    </row>
    <row r="45937" spans="4:5" x14ac:dyDescent="0.2">
      <c r="D45937" s="1"/>
      <c r="E45937" s="41"/>
    </row>
    <row r="45938" spans="4:5" x14ac:dyDescent="0.2">
      <c r="D45938" s="1"/>
      <c r="E45938" s="41"/>
    </row>
    <row r="45939" spans="4:5" x14ac:dyDescent="0.2">
      <c r="D45939" s="1"/>
      <c r="E45939" s="41"/>
    </row>
    <row r="45940" spans="4:5" x14ac:dyDescent="0.2">
      <c r="D45940" s="1"/>
      <c r="E45940" s="41"/>
    </row>
    <row r="45941" spans="4:5" x14ac:dyDescent="0.2">
      <c r="D45941" s="1"/>
      <c r="E45941" s="41"/>
    </row>
    <row r="45942" spans="4:5" x14ac:dyDescent="0.2">
      <c r="D45942" s="1"/>
      <c r="E45942" s="41"/>
    </row>
    <row r="45943" spans="4:5" x14ac:dyDescent="0.2">
      <c r="D45943" s="1"/>
      <c r="E45943" s="41"/>
    </row>
    <row r="45944" spans="4:5" x14ac:dyDescent="0.2">
      <c r="D45944" s="1"/>
      <c r="E45944" s="41"/>
    </row>
    <row r="45945" spans="4:5" x14ac:dyDescent="0.2">
      <c r="D45945" s="1"/>
      <c r="E45945" s="41"/>
    </row>
    <row r="45946" spans="4:5" x14ac:dyDescent="0.2">
      <c r="D45946" s="1"/>
      <c r="E45946" s="41"/>
    </row>
    <row r="45947" spans="4:5" x14ac:dyDescent="0.2">
      <c r="D45947" s="1"/>
      <c r="E45947" s="41"/>
    </row>
    <row r="45948" spans="4:5" x14ac:dyDescent="0.2">
      <c r="D45948" s="1"/>
      <c r="E45948" s="41"/>
    </row>
    <row r="45949" spans="4:5" x14ac:dyDescent="0.2">
      <c r="D45949" s="1"/>
      <c r="E45949" s="41"/>
    </row>
    <row r="45950" spans="4:5" x14ac:dyDescent="0.2">
      <c r="D45950" s="1"/>
      <c r="E45950" s="41"/>
    </row>
    <row r="45951" spans="4:5" x14ac:dyDescent="0.2">
      <c r="D45951" s="1"/>
      <c r="E45951" s="41"/>
    </row>
    <row r="45952" spans="4:5" x14ac:dyDescent="0.2">
      <c r="D45952" s="1"/>
      <c r="E45952" s="41"/>
    </row>
    <row r="45953" spans="4:5" x14ac:dyDescent="0.2">
      <c r="D45953" s="1"/>
      <c r="E45953" s="41"/>
    </row>
    <row r="45954" spans="4:5" x14ac:dyDescent="0.2">
      <c r="D45954" s="1"/>
      <c r="E45954" s="41"/>
    </row>
    <row r="45955" spans="4:5" x14ac:dyDescent="0.2">
      <c r="D45955" s="1"/>
      <c r="E45955" s="41"/>
    </row>
    <row r="45956" spans="4:5" x14ac:dyDescent="0.2">
      <c r="D45956" s="1"/>
      <c r="E45956" s="41"/>
    </row>
    <row r="45957" spans="4:5" x14ac:dyDescent="0.2">
      <c r="D45957" s="1"/>
      <c r="E45957" s="41"/>
    </row>
    <row r="45958" spans="4:5" x14ac:dyDescent="0.2">
      <c r="D45958" s="1"/>
      <c r="E45958" s="41"/>
    </row>
    <row r="45959" spans="4:5" x14ac:dyDescent="0.2">
      <c r="D45959" s="1"/>
      <c r="E45959" s="41"/>
    </row>
    <row r="45960" spans="4:5" x14ac:dyDescent="0.2">
      <c r="D45960" s="1"/>
      <c r="E45960" s="41"/>
    </row>
    <row r="45961" spans="4:5" x14ac:dyDescent="0.2">
      <c r="D45961" s="1"/>
      <c r="E45961" s="41"/>
    </row>
    <row r="45962" spans="4:5" x14ac:dyDescent="0.2">
      <c r="D45962" s="1"/>
      <c r="E45962" s="41"/>
    </row>
    <row r="45963" spans="4:5" x14ac:dyDescent="0.2">
      <c r="D45963" s="1"/>
      <c r="E45963" s="41"/>
    </row>
    <row r="45964" spans="4:5" x14ac:dyDescent="0.2">
      <c r="D45964" s="1"/>
      <c r="E45964" s="41"/>
    </row>
    <row r="45965" spans="4:5" x14ac:dyDescent="0.2">
      <c r="D45965" s="1"/>
      <c r="E45965" s="41"/>
    </row>
    <row r="45966" spans="4:5" x14ac:dyDescent="0.2">
      <c r="D45966" s="1"/>
      <c r="E45966" s="41"/>
    </row>
    <row r="45967" spans="4:5" x14ac:dyDescent="0.2">
      <c r="D45967" s="1"/>
      <c r="E45967" s="41"/>
    </row>
    <row r="45968" spans="4:5" x14ac:dyDescent="0.2">
      <c r="D45968" s="1"/>
      <c r="E45968" s="41"/>
    </row>
    <row r="45969" spans="4:5" x14ac:dyDescent="0.2">
      <c r="D45969" s="1"/>
      <c r="E45969" s="41"/>
    </row>
    <row r="45970" spans="4:5" x14ac:dyDescent="0.2">
      <c r="D45970" s="1"/>
      <c r="E45970" s="41"/>
    </row>
    <row r="45971" spans="4:5" x14ac:dyDescent="0.2">
      <c r="D45971" s="1"/>
      <c r="E45971" s="41"/>
    </row>
    <row r="45972" spans="4:5" x14ac:dyDescent="0.2">
      <c r="D45972" s="1"/>
      <c r="E45972" s="41"/>
    </row>
    <row r="45973" spans="4:5" x14ac:dyDescent="0.2">
      <c r="D45973" s="1"/>
      <c r="E45973" s="41"/>
    </row>
    <row r="45974" spans="4:5" x14ac:dyDescent="0.2">
      <c r="D45974" s="1"/>
      <c r="E45974" s="41"/>
    </row>
    <row r="45975" spans="4:5" x14ac:dyDescent="0.2">
      <c r="D45975" s="1"/>
      <c r="E45975" s="41"/>
    </row>
    <row r="45976" spans="4:5" x14ac:dyDescent="0.2">
      <c r="D45976" s="1"/>
      <c r="E45976" s="41"/>
    </row>
    <row r="45977" spans="4:5" x14ac:dyDescent="0.2">
      <c r="D45977" s="1"/>
      <c r="E45977" s="41"/>
    </row>
    <row r="45978" spans="4:5" x14ac:dyDescent="0.2">
      <c r="D45978" s="1"/>
      <c r="E45978" s="41"/>
    </row>
    <row r="45979" spans="4:5" x14ac:dyDescent="0.2">
      <c r="D45979" s="1"/>
      <c r="E45979" s="41"/>
    </row>
    <row r="45980" spans="4:5" x14ac:dyDescent="0.2">
      <c r="D45980" s="1"/>
      <c r="E45980" s="41"/>
    </row>
    <row r="45981" spans="4:5" x14ac:dyDescent="0.2">
      <c r="D45981" s="1"/>
      <c r="E45981" s="41"/>
    </row>
    <row r="45982" spans="4:5" x14ac:dyDescent="0.2">
      <c r="D45982" s="1"/>
      <c r="E45982" s="41"/>
    </row>
    <row r="45983" spans="4:5" x14ac:dyDescent="0.2">
      <c r="D45983" s="1"/>
      <c r="E45983" s="41"/>
    </row>
    <row r="45984" spans="4:5" x14ac:dyDescent="0.2">
      <c r="D45984" s="1"/>
      <c r="E45984" s="41"/>
    </row>
    <row r="45985" spans="4:5" x14ac:dyDescent="0.2">
      <c r="D45985" s="1"/>
      <c r="E45985" s="41"/>
    </row>
    <row r="45986" spans="4:5" x14ac:dyDescent="0.2">
      <c r="D45986" s="1"/>
      <c r="E45986" s="41"/>
    </row>
    <row r="45987" spans="4:5" x14ac:dyDescent="0.2">
      <c r="D45987" s="1"/>
      <c r="E45987" s="41"/>
    </row>
    <row r="45988" spans="4:5" x14ac:dyDescent="0.2">
      <c r="D45988" s="1"/>
      <c r="E45988" s="41"/>
    </row>
    <row r="45989" spans="4:5" x14ac:dyDescent="0.2">
      <c r="D45989" s="1"/>
      <c r="E45989" s="41"/>
    </row>
    <row r="45990" spans="4:5" x14ac:dyDescent="0.2">
      <c r="D45990" s="1"/>
      <c r="E45990" s="41"/>
    </row>
    <row r="45991" spans="4:5" x14ac:dyDescent="0.2">
      <c r="D45991" s="1"/>
      <c r="E45991" s="41"/>
    </row>
    <row r="45992" spans="4:5" x14ac:dyDescent="0.2">
      <c r="D45992" s="1"/>
      <c r="E45992" s="41"/>
    </row>
    <row r="45993" spans="4:5" x14ac:dyDescent="0.2">
      <c r="D45993" s="1"/>
      <c r="E45993" s="41"/>
    </row>
    <row r="45994" spans="4:5" x14ac:dyDescent="0.2">
      <c r="D45994" s="1"/>
      <c r="E45994" s="41"/>
    </row>
    <row r="45995" spans="4:5" x14ac:dyDescent="0.2">
      <c r="D45995" s="1"/>
      <c r="E45995" s="41"/>
    </row>
    <row r="45996" spans="4:5" x14ac:dyDescent="0.2">
      <c r="D45996" s="1"/>
      <c r="E45996" s="41"/>
    </row>
    <row r="45997" spans="4:5" x14ac:dyDescent="0.2">
      <c r="D45997" s="1"/>
      <c r="E45997" s="41"/>
    </row>
    <row r="45998" spans="4:5" x14ac:dyDescent="0.2">
      <c r="D45998" s="1"/>
      <c r="E45998" s="41"/>
    </row>
    <row r="45999" spans="4:5" x14ac:dyDescent="0.2">
      <c r="D45999" s="1"/>
      <c r="E45999" s="41"/>
    </row>
    <row r="46000" spans="4:5" x14ac:dyDescent="0.2">
      <c r="D46000" s="1"/>
      <c r="E46000" s="41"/>
    </row>
    <row r="46001" spans="4:5" x14ac:dyDescent="0.2">
      <c r="D46001" s="1"/>
      <c r="E46001" s="41"/>
    </row>
    <row r="46002" spans="4:5" x14ac:dyDescent="0.2">
      <c r="D46002" s="1"/>
      <c r="E46002" s="41"/>
    </row>
    <row r="46003" spans="4:5" x14ac:dyDescent="0.2">
      <c r="D46003" s="1"/>
      <c r="E46003" s="41"/>
    </row>
    <row r="46004" spans="4:5" x14ac:dyDescent="0.2">
      <c r="D46004" s="1"/>
      <c r="E46004" s="41"/>
    </row>
    <row r="46005" spans="4:5" x14ac:dyDescent="0.2">
      <c r="D46005" s="1"/>
      <c r="E46005" s="41"/>
    </row>
    <row r="46006" spans="4:5" x14ac:dyDescent="0.2">
      <c r="D46006" s="1"/>
      <c r="E46006" s="41"/>
    </row>
    <row r="46007" spans="4:5" x14ac:dyDescent="0.2">
      <c r="D46007" s="1"/>
      <c r="E46007" s="41"/>
    </row>
    <row r="46008" spans="4:5" x14ac:dyDescent="0.2">
      <c r="D46008" s="1"/>
      <c r="E46008" s="41"/>
    </row>
    <row r="46009" spans="4:5" x14ac:dyDescent="0.2">
      <c r="D46009" s="1"/>
      <c r="E46009" s="41"/>
    </row>
    <row r="46010" spans="4:5" x14ac:dyDescent="0.2">
      <c r="D46010" s="1"/>
      <c r="E46010" s="41"/>
    </row>
    <row r="46011" spans="4:5" x14ac:dyDescent="0.2">
      <c r="D46011" s="1"/>
      <c r="E46011" s="41"/>
    </row>
    <row r="46012" spans="4:5" x14ac:dyDescent="0.2">
      <c r="D46012" s="1"/>
      <c r="E46012" s="41"/>
    </row>
    <row r="46013" spans="4:5" x14ac:dyDescent="0.2">
      <c r="D46013" s="1"/>
      <c r="E46013" s="41"/>
    </row>
    <row r="46014" spans="4:5" x14ac:dyDescent="0.2">
      <c r="D46014" s="1"/>
      <c r="E46014" s="41"/>
    </row>
    <row r="46015" spans="4:5" x14ac:dyDescent="0.2">
      <c r="D46015" s="1"/>
      <c r="E46015" s="41"/>
    </row>
    <row r="46016" spans="4:5" x14ac:dyDescent="0.2">
      <c r="D46016" s="1"/>
      <c r="E46016" s="41"/>
    </row>
    <row r="46017" spans="4:5" x14ac:dyDescent="0.2">
      <c r="D46017" s="1"/>
      <c r="E46017" s="41"/>
    </row>
    <row r="46018" spans="4:5" x14ac:dyDescent="0.2">
      <c r="D46018" s="1"/>
      <c r="E46018" s="41"/>
    </row>
    <row r="46019" spans="4:5" x14ac:dyDescent="0.2">
      <c r="D46019" s="1"/>
      <c r="E46019" s="41"/>
    </row>
    <row r="46020" spans="4:5" x14ac:dyDescent="0.2">
      <c r="D46020" s="1"/>
      <c r="E46020" s="41"/>
    </row>
    <row r="46021" spans="4:5" x14ac:dyDescent="0.2">
      <c r="D46021" s="1"/>
      <c r="E46021" s="41"/>
    </row>
    <row r="46022" spans="4:5" x14ac:dyDescent="0.2">
      <c r="D46022" s="1"/>
      <c r="E46022" s="41"/>
    </row>
    <row r="46023" spans="4:5" x14ac:dyDescent="0.2">
      <c r="D46023" s="1"/>
      <c r="E46023" s="41"/>
    </row>
    <row r="46024" spans="4:5" x14ac:dyDescent="0.2">
      <c r="D46024" s="1"/>
      <c r="E46024" s="41"/>
    </row>
    <row r="46025" spans="4:5" x14ac:dyDescent="0.2">
      <c r="D46025" s="1"/>
      <c r="E46025" s="41"/>
    </row>
    <row r="46026" spans="4:5" x14ac:dyDescent="0.2">
      <c r="D46026" s="1"/>
      <c r="E46026" s="41"/>
    </row>
    <row r="46027" spans="4:5" x14ac:dyDescent="0.2">
      <c r="D46027" s="1"/>
      <c r="E46027" s="41"/>
    </row>
    <row r="46028" spans="4:5" x14ac:dyDescent="0.2">
      <c r="D46028" s="1"/>
      <c r="E46028" s="41"/>
    </row>
    <row r="46029" spans="4:5" x14ac:dyDescent="0.2">
      <c r="D46029" s="1"/>
      <c r="E46029" s="41"/>
    </row>
    <row r="46030" spans="4:5" x14ac:dyDescent="0.2">
      <c r="D46030" s="1"/>
      <c r="E46030" s="41"/>
    </row>
    <row r="46031" spans="4:5" x14ac:dyDescent="0.2">
      <c r="D46031" s="1"/>
      <c r="E46031" s="41"/>
    </row>
    <row r="46032" spans="4:5" x14ac:dyDescent="0.2">
      <c r="D46032" s="1"/>
      <c r="E46032" s="41"/>
    </row>
    <row r="46033" spans="4:5" x14ac:dyDescent="0.2">
      <c r="D46033" s="1"/>
      <c r="E46033" s="41"/>
    </row>
    <row r="46034" spans="4:5" x14ac:dyDescent="0.2">
      <c r="D46034" s="1"/>
      <c r="E46034" s="41"/>
    </row>
    <row r="46035" spans="4:5" x14ac:dyDescent="0.2">
      <c r="D46035" s="1"/>
      <c r="E46035" s="41"/>
    </row>
    <row r="46036" spans="4:5" x14ac:dyDescent="0.2">
      <c r="D46036" s="1"/>
      <c r="E46036" s="41"/>
    </row>
    <row r="46037" spans="4:5" x14ac:dyDescent="0.2">
      <c r="D46037" s="1"/>
      <c r="E46037" s="41"/>
    </row>
    <row r="46038" spans="4:5" x14ac:dyDescent="0.2">
      <c r="D46038" s="1"/>
      <c r="E46038" s="41"/>
    </row>
    <row r="46039" spans="4:5" x14ac:dyDescent="0.2">
      <c r="D46039" s="1"/>
      <c r="E46039" s="41"/>
    </row>
    <row r="46040" spans="4:5" x14ac:dyDescent="0.2">
      <c r="D46040" s="1"/>
      <c r="E46040" s="41"/>
    </row>
    <row r="46041" spans="4:5" x14ac:dyDescent="0.2">
      <c r="D46041" s="1"/>
      <c r="E46041" s="41"/>
    </row>
    <row r="46042" spans="4:5" x14ac:dyDescent="0.2">
      <c r="D46042" s="1"/>
      <c r="E46042" s="41"/>
    </row>
    <row r="46043" spans="4:5" x14ac:dyDescent="0.2">
      <c r="D46043" s="1"/>
      <c r="E46043" s="41"/>
    </row>
    <row r="46044" spans="4:5" x14ac:dyDescent="0.2">
      <c r="D46044" s="1"/>
      <c r="E46044" s="41"/>
    </row>
    <row r="46045" spans="4:5" x14ac:dyDescent="0.2">
      <c r="D46045" s="1"/>
      <c r="E46045" s="41"/>
    </row>
    <row r="46046" spans="4:5" x14ac:dyDescent="0.2">
      <c r="D46046" s="1"/>
      <c r="E46046" s="41"/>
    </row>
    <row r="46047" spans="4:5" x14ac:dyDescent="0.2">
      <c r="D46047" s="1"/>
      <c r="E46047" s="41"/>
    </row>
    <row r="46048" spans="4:5" x14ac:dyDescent="0.2">
      <c r="D46048" s="1"/>
      <c r="E46048" s="41"/>
    </row>
    <row r="46049" spans="4:5" x14ac:dyDescent="0.2">
      <c r="D46049" s="1"/>
      <c r="E46049" s="41"/>
    </row>
    <row r="46050" spans="4:5" x14ac:dyDescent="0.2">
      <c r="D46050" s="1"/>
      <c r="E46050" s="41"/>
    </row>
    <row r="46051" spans="4:5" x14ac:dyDescent="0.2">
      <c r="D46051" s="1"/>
      <c r="E46051" s="41"/>
    </row>
    <row r="46052" spans="4:5" x14ac:dyDescent="0.2">
      <c r="D46052" s="1"/>
      <c r="E46052" s="41"/>
    </row>
    <row r="46053" spans="4:5" x14ac:dyDescent="0.2">
      <c r="D46053" s="1"/>
      <c r="E46053" s="41"/>
    </row>
    <row r="46054" spans="4:5" x14ac:dyDescent="0.2">
      <c r="D46054" s="1"/>
      <c r="E46054" s="41"/>
    </row>
    <row r="46055" spans="4:5" x14ac:dyDescent="0.2">
      <c r="D46055" s="1"/>
      <c r="E46055" s="41"/>
    </row>
    <row r="46056" spans="4:5" x14ac:dyDescent="0.2">
      <c r="D46056" s="1"/>
      <c r="E46056" s="41"/>
    </row>
    <row r="46057" spans="4:5" x14ac:dyDescent="0.2">
      <c r="D46057" s="1"/>
      <c r="E46057" s="41"/>
    </row>
    <row r="46058" spans="4:5" x14ac:dyDescent="0.2">
      <c r="D46058" s="1"/>
      <c r="E46058" s="41"/>
    </row>
    <row r="46059" spans="4:5" x14ac:dyDescent="0.2">
      <c r="D46059" s="1"/>
      <c r="E46059" s="41"/>
    </row>
    <row r="46060" spans="4:5" x14ac:dyDescent="0.2">
      <c r="D46060" s="1"/>
      <c r="E46060" s="41"/>
    </row>
    <row r="46061" spans="4:5" x14ac:dyDescent="0.2">
      <c r="D46061" s="1"/>
      <c r="E46061" s="41"/>
    </row>
    <row r="46062" spans="4:5" x14ac:dyDescent="0.2">
      <c r="D46062" s="1"/>
      <c r="E46062" s="41"/>
    </row>
    <row r="46063" spans="4:5" x14ac:dyDescent="0.2">
      <c r="D46063" s="1"/>
      <c r="E46063" s="41"/>
    </row>
    <row r="46064" spans="4:5" x14ac:dyDescent="0.2">
      <c r="D46064" s="1"/>
      <c r="E46064" s="41"/>
    </row>
    <row r="46065" spans="4:5" x14ac:dyDescent="0.2">
      <c r="D46065" s="1"/>
      <c r="E46065" s="41"/>
    </row>
    <row r="46066" spans="4:5" x14ac:dyDescent="0.2">
      <c r="D46066" s="1"/>
      <c r="E46066" s="41"/>
    </row>
    <row r="46067" spans="4:5" x14ac:dyDescent="0.2">
      <c r="D46067" s="1"/>
      <c r="E46067" s="41"/>
    </row>
    <row r="46068" spans="4:5" x14ac:dyDescent="0.2">
      <c r="D46068" s="1"/>
      <c r="E46068" s="41"/>
    </row>
    <row r="46069" spans="4:5" x14ac:dyDescent="0.2">
      <c r="D46069" s="1"/>
      <c r="E46069" s="41"/>
    </row>
    <row r="46070" spans="4:5" x14ac:dyDescent="0.2">
      <c r="D46070" s="1"/>
      <c r="E46070" s="41"/>
    </row>
    <row r="46071" spans="4:5" x14ac:dyDescent="0.2">
      <c r="D46071" s="1"/>
      <c r="E46071" s="41"/>
    </row>
    <row r="46072" spans="4:5" x14ac:dyDescent="0.2">
      <c r="D46072" s="1"/>
      <c r="E46072" s="41"/>
    </row>
    <row r="46073" spans="4:5" x14ac:dyDescent="0.2">
      <c r="D46073" s="1"/>
      <c r="E46073" s="41"/>
    </row>
    <row r="46074" spans="4:5" x14ac:dyDescent="0.2">
      <c r="D46074" s="1"/>
      <c r="E46074" s="41"/>
    </row>
    <row r="46075" spans="4:5" x14ac:dyDescent="0.2">
      <c r="D46075" s="1"/>
      <c r="E46075" s="41"/>
    </row>
    <row r="46076" spans="4:5" x14ac:dyDescent="0.2">
      <c r="D46076" s="1"/>
      <c r="E46076" s="41"/>
    </row>
    <row r="46077" spans="4:5" x14ac:dyDescent="0.2">
      <c r="D46077" s="1"/>
      <c r="E46077" s="41"/>
    </row>
    <row r="46078" spans="4:5" x14ac:dyDescent="0.2">
      <c r="D46078" s="1"/>
      <c r="E46078" s="41"/>
    </row>
    <row r="46079" spans="4:5" x14ac:dyDescent="0.2">
      <c r="D46079" s="1"/>
      <c r="E46079" s="41"/>
    </row>
    <row r="46080" spans="4:5" x14ac:dyDescent="0.2">
      <c r="D46080" s="1"/>
      <c r="E46080" s="41"/>
    </row>
    <row r="46081" spans="4:5" x14ac:dyDescent="0.2">
      <c r="D46081" s="1"/>
      <c r="E46081" s="41"/>
    </row>
    <row r="46082" spans="4:5" x14ac:dyDescent="0.2">
      <c r="D46082" s="1"/>
      <c r="E46082" s="41"/>
    </row>
    <row r="46083" spans="4:5" x14ac:dyDescent="0.2">
      <c r="D46083" s="1"/>
      <c r="E46083" s="41"/>
    </row>
    <row r="46084" spans="4:5" x14ac:dyDescent="0.2">
      <c r="D46084" s="1"/>
      <c r="E46084" s="41"/>
    </row>
    <row r="46085" spans="4:5" x14ac:dyDescent="0.2">
      <c r="D46085" s="1"/>
      <c r="E46085" s="41"/>
    </row>
    <row r="46086" spans="4:5" x14ac:dyDescent="0.2">
      <c r="D46086" s="1"/>
      <c r="E46086" s="41"/>
    </row>
    <row r="46087" spans="4:5" x14ac:dyDescent="0.2">
      <c r="D46087" s="1"/>
      <c r="E46087" s="41"/>
    </row>
    <row r="46088" spans="4:5" x14ac:dyDescent="0.2">
      <c r="D46088" s="1"/>
      <c r="E46088" s="41"/>
    </row>
    <row r="46089" spans="4:5" x14ac:dyDescent="0.2">
      <c r="D46089" s="1"/>
      <c r="E46089" s="41"/>
    </row>
    <row r="46090" spans="4:5" x14ac:dyDescent="0.2">
      <c r="D46090" s="1"/>
      <c r="E46090" s="41"/>
    </row>
    <row r="46091" spans="4:5" x14ac:dyDescent="0.2">
      <c r="D46091" s="1"/>
      <c r="E46091" s="41"/>
    </row>
    <row r="46092" spans="4:5" x14ac:dyDescent="0.2">
      <c r="D46092" s="1"/>
      <c r="E46092" s="41"/>
    </row>
    <row r="46093" spans="4:5" x14ac:dyDescent="0.2">
      <c r="D46093" s="1"/>
      <c r="E46093" s="41"/>
    </row>
    <row r="46094" spans="4:5" x14ac:dyDescent="0.2">
      <c r="D46094" s="1"/>
      <c r="E46094" s="41"/>
    </row>
    <row r="46095" spans="4:5" x14ac:dyDescent="0.2">
      <c r="D46095" s="1"/>
      <c r="E46095" s="41"/>
    </row>
    <row r="46096" spans="4:5" x14ac:dyDescent="0.2">
      <c r="D46096" s="1"/>
      <c r="E46096" s="41"/>
    </row>
    <row r="46097" spans="4:5" x14ac:dyDescent="0.2">
      <c r="D46097" s="1"/>
      <c r="E46097" s="41"/>
    </row>
    <row r="46098" spans="4:5" x14ac:dyDescent="0.2">
      <c r="D46098" s="1"/>
      <c r="E46098" s="41"/>
    </row>
    <row r="46099" spans="4:5" x14ac:dyDescent="0.2">
      <c r="D46099" s="1"/>
      <c r="E46099" s="41"/>
    </row>
    <row r="46100" spans="4:5" x14ac:dyDescent="0.2">
      <c r="D46100" s="1"/>
      <c r="E46100" s="41"/>
    </row>
    <row r="46101" spans="4:5" x14ac:dyDescent="0.2">
      <c r="D46101" s="1"/>
      <c r="E46101" s="41"/>
    </row>
    <row r="46102" spans="4:5" x14ac:dyDescent="0.2">
      <c r="D46102" s="1"/>
      <c r="E46102" s="41"/>
    </row>
    <row r="46103" spans="4:5" x14ac:dyDescent="0.2">
      <c r="D46103" s="1"/>
      <c r="E46103" s="41"/>
    </row>
    <row r="46104" spans="4:5" x14ac:dyDescent="0.2">
      <c r="D46104" s="1"/>
      <c r="E46104" s="41"/>
    </row>
    <row r="46105" spans="4:5" x14ac:dyDescent="0.2">
      <c r="D46105" s="1"/>
      <c r="E46105" s="41"/>
    </row>
    <row r="46106" spans="4:5" x14ac:dyDescent="0.2">
      <c r="D46106" s="1"/>
      <c r="E46106" s="41"/>
    </row>
    <row r="46107" spans="4:5" x14ac:dyDescent="0.2">
      <c r="D46107" s="1"/>
      <c r="E46107" s="41"/>
    </row>
    <row r="46108" spans="4:5" x14ac:dyDescent="0.2">
      <c r="D46108" s="1"/>
      <c r="E46108" s="41"/>
    </row>
    <row r="46109" spans="4:5" x14ac:dyDescent="0.2">
      <c r="D46109" s="1"/>
      <c r="E46109" s="41"/>
    </row>
    <row r="46110" spans="4:5" x14ac:dyDescent="0.2">
      <c r="D46110" s="1"/>
      <c r="E46110" s="41"/>
    </row>
    <row r="46111" spans="4:5" x14ac:dyDescent="0.2">
      <c r="D46111" s="1"/>
      <c r="E46111" s="41"/>
    </row>
    <row r="46112" spans="4:5" x14ac:dyDescent="0.2">
      <c r="D46112" s="1"/>
      <c r="E46112" s="41"/>
    </row>
    <row r="46113" spans="4:5" x14ac:dyDescent="0.2">
      <c r="D46113" s="1"/>
      <c r="E46113" s="41"/>
    </row>
    <row r="46114" spans="4:5" x14ac:dyDescent="0.2">
      <c r="D46114" s="1"/>
      <c r="E46114" s="41"/>
    </row>
    <row r="46115" spans="4:5" x14ac:dyDescent="0.2">
      <c r="D46115" s="1"/>
      <c r="E46115" s="41"/>
    </row>
    <row r="46116" spans="4:5" x14ac:dyDescent="0.2">
      <c r="D46116" s="1"/>
      <c r="E46116" s="41"/>
    </row>
    <row r="46117" spans="4:5" x14ac:dyDescent="0.2">
      <c r="D46117" s="1"/>
      <c r="E46117" s="41"/>
    </row>
    <row r="46118" spans="4:5" x14ac:dyDescent="0.2">
      <c r="D46118" s="1"/>
      <c r="E46118" s="41"/>
    </row>
    <row r="46119" spans="4:5" x14ac:dyDescent="0.2">
      <c r="D46119" s="1"/>
      <c r="E46119" s="41"/>
    </row>
    <row r="46120" spans="4:5" x14ac:dyDescent="0.2">
      <c r="D46120" s="1"/>
      <c r="E46120" s="41"/>
    </row>
    <row r="46121" spans="4:5" x14ac:dyDescent="0.2">
      <c r="D46121" s="1"/>
      <c r="E46121" s="41"/>
    </row>
    <row r="46122" spans="4:5" x14ac:dyDescent="0.2">
      <c r="D46122" s="1"/>
      <c r="E46122" s="41"/>
    </row>
    <row r="46123" spans="4:5" x14ac:dyDescent="0.2">
      <c r="D46123" s="1"/>
      <c r="E46123" s="41"/>
    </row>
    <row r="46124" spans="4:5" x14ac:dyDescent="0.2">
      <c r="D46124" s="1"/>
      <c r="E46124" s="41"/>
    </row>
    <row r="46125" spans="4:5" x14ac:dyDescent="0.2">
      <c r="D46125" s="1"/>
      <c r="E46125" s="41"/>
    </row>
    <row r="46126" spans="4:5" x14ac:dyDescent="0.2">
      <c r="D46126" s="1"/>
      <c r="E46126" s="41"/>
    </row>
    <row r="46127" spans="4:5" x14ac:dyDescent="0.2">
      <c r="D46127" s="1"/>
      <c r="E46127" s="41"/>
    </row>
    <row r="46128" spans="4:5" x14ac:dyDescent="0.2">
      <c r="D46128" s="1"/>
      <c r="E46128" s="41"/>
    </row>
    <row r="46129" spans="4:5" x14ac:dyDescent="0.2">
      <c r="D46129" s="1"/>
      <c r="E46129" s="41"/>
    </row>
    <row r="46130" spans="4:5" x14ac:dyDescent="0.2">
      <c r="D46130" s="1"/>
      <c r="E46130" s="41"/>
    </row>
    <row r="46131" spans="4:5" x14ac:dyDescent="0.2">
      <c r="D46131" s="1"/>
      <c r="E46131" s="41"/>
    </row>
    <row r="46132" spans="4:5" x14ac:dyDescent="0.2">
      <c r="D46132" s="1"/>
      <c r="E46132" s="41"/>
    </row>
    <row r="46133" spans="4:5" x14ac:dyDescent="0.2">
      <c r="D46133" s="1"/>
      <c r="E46133" s="41"/>
    </row>
    <row r="46134" spans="4:5" x14ac:dyDescent="0.2">
      <c r="D46134" s="1"/>
      <c r="E46134" s="41"/>
    </row>
    <row r="46135" spans="4:5" x14ac:dyDescent="0.2">
      <c r="D46135" s="1"/>
      <c r="E46135" s="41"/>
    </row>
    <row r="46136" spans="4:5" x14ac:dyDescent="0.2">
      <c r="D46136" s="1"/>
      <c r="E46136" s="41"/>
    </row>
    <row r="46137" spans="4:5" x14ac:dyDescent="0.2">
      <c r="D46137" s="1"/>
      <c r="E46137" s="41"/>
    </row>
    <row r="46138" spans="4:5" x14ac:dyDescent="0.2">
      <c r="D46138" s="1"/>
      <c r="E46138" s="41"/>
    </row>
    <row r="46139" spans="4:5" x14ac:dyDescent="0.2">
      <c r="D46139" s="1"/>
      <c r="E46139" s="41"/>
    </row>
    <row r="46140" spans="4:5" x14ac:dyDescent="0.2">
      <c r="D46140" s="1"/>
      <c r="E46140" s="41"/>
    </row>
    <row r="46141" spans="4:5" x14ac:dyDescent="0.2">
      <c r="D46141" s="1"/>
      <c r="E46141" s="41"/>
    </row>
    <row r="46142" spans="4:5" x14ac:dyDescent="0.2">
      <c r="D46142" s="1"/>
      <c r="E46142" s="41"/>
    </row>
    <row r="46143" spans="4:5" x14ac:dyDescent="0.2">
      <c r="D46143" s="1"/>
      <c r="E46143" s="41"/>
    </row>
    <row r="46144" spans="4:5" x14ac:dyDescent="0.2">
      <c r="D46144" s="1"/>
      <c r="E46144" s="41"/>
    </row>
    <row r="46145" spans="4:5" x14ac:dyDescent="0.2">
      <c r="D46145" s="1"/>
      <c r="E46145" s="41"/>
    </row>
    <row r="46146" spans="4:5" x14ac:dyDescent="0.2">
      <c r="D46146" s="1"/>
      <c r="E46146" s="41"/>
    </row>
    <row r="46147" spans="4:5" x14ac:dyDescent="0.2">
      <c r="D46147" s="1"/>
      <c r="E46147" s="41"/>
    </row>
    <row r="46148" spans="4:5" x14ac:dyDescent="0.2">
      <c r="D46148" s="1"/>
      <c r="E46148" s="41"/>
    </row>
    <row r="46149" spans="4:5" x14ac:dyDescent="0.2">
      <c r="D46149" s="1"/>
      <c r="E46149" s="41"/>
    </row>
    <row r="46150" spans="4:5" x14ac:dyDescent="0.2">
      <c r="D46150" s="1"/>
      <c r="E46150" s="41"/>
    </row>
    <row r="46151" spans="4:5" x14ac:dyDescent="0.2">
      <c r="D46151" s="1"/>
      <c r="E46151" s="41"/>
    </row>
    <row r="46152" spans="4:5" x14ac:dyDescent="0.2">
      <c r="D46152" s="1"/>
      <c r="E46152" s="41"/>
    </row>
    <row r="46153" spans="4:5" x14ac:dyDescent="0.2">
      <c r="D46153" s="1"/>
      <c r="E46153" s="41"/>
    </row>
    <row r="46154" spans="4:5" x14ac:dyDescent="0.2">
      <c r="D46154" s="1"/>
      <c r="E46154" s="41"/>
    </row>
    <row r="46155" spans="4:5" x14ac:dyDescent="0.2">
      <c r="D46155" s="1"/>
      <c r="E46155" s="41"/>
    </row>
    <row r="46156" spans="4:5" x14ac:dyDescent="0.2">
      <c r="D46156" s="1"/>
      <c r="E46156" s="41"/>
    </row>
    <row r="46157" spans="4:5" x14ac:dyDescent="0.2">
      <c r="D46157" s="1"/>
      <c r="E46157" s="41"/>
    </row>
    <row r="46158" spans="4:5" x14ac:dyDescent="0.2">
      <c r="D46158" s="1"/>
      <c r="E46158" s="41"/>
    </row>
    <row r="46159" spans="4:5" x14ac:dyDescent="0.2">
      <c r="D46159" s="1"/>
      <c r="E46159" s="41"/>
    </row>
    <row r="46160" spans="4:5" x14ac:dyDescent="0.2">
      <c r="D46160" s="1"/>
      <c r="E46160" s="41"/>
    </row>
    <row r="46161" spans="4:5" x14ac:dyDescent="0.2">
      <c r="D46161" s="1"/>
      <c r="E46161" s="41"/>
    </row>
    <row r="46162" spans="4:5" x14ac:dyDescent="0.2">
      <c r="D46162" s="1"/>
      <c r="E46162" s="41"/>
    </row>
    <row r="46163" spans="4:5" x14ac:dyDescent="0.2">
      <c r="D46163" s="1"/>
      <c r="E46163" s="41"/>
    </row>
    <row r="46164" spans="4:5" x14ac:dyDescent="0.2">
      <c r="D46164" s="1"/>
      <c r="E46164" s="41"/>
    </row>
    <row r="46165" spans="4:5" x14ac:dyDescent="0.2">
      <c r="D46165" s="1"/>
      <c r="E46165" s="41"/>
    </row>
    <row r="46166" spans="4:5" x14ac:dyDescent="0.2">
      <c r="D46166" s="1"/>
      <c r="E46166" s="41"/>
    </row>
    <row r="46167" spans="4:5" x14ac:dyDescent="0.2">
      <c r="D46167" s="1"/>
      <c r="E46167" s="41"/>
    </row>
    <row r="46168" spans="4:5" x14ac:dyDescent="0.2">
      <c r="D46168" s="1"/>
      <c r="E46168" s="41"/>
    </row>
    <row r="46169" spans="4:5" x14ac:dyDescent="0.2">
      <c r="D46169" s="1"/>
      <c r="E46169" s="41"/>
    </row>
    <row r="46170" spans="4:5" x14ac:dyDescent="0.2">
      <c r="D46170" s="1"/>
      <c r="E46170" s="41"/>
    </row>
    <row r="46171" spans="4:5" x14ac:dyDescent="0.2">
      <c r="D46171" s="1"/>
      <c r="E46171" s="41"/>
    </row>
    <row r="46172" spans="4:5" x14ac:dyDescent="0.2">
      <c r="D46172" s="1"/>
      <c r="E46172" s="41"/>
    </row>
    <row r="46173" spans="4:5" x14ac:dyDescent="0.2">
      <c r="D46173" s="1"/>
      <c r="E46173" s="41"/>
    </row>
    <row r="46174" spans="4:5" x14ac:dyDescent="0.2">
      <c r="D46174" s="1"/>
      <c r="E46174" s="41"/>
    </row>
    <row r="46175" spans="4:5" x14ac:dyDescent="0.2">
      <c r="D46175" s="1"/>
      <c r="E46175" s="41"/>
    </row>
    <row r="46176" spans="4:5" x14ac:dyDescent="0.2">
      <c r="D46176" s="1"/>
      <c r="E46176" s="41"/>
    </row>
    <row r="46177" spans="4:5" x14ac:dyDescent="0.2">
      <c r="D46177" s="1"/>
      <c r="E46177" s="41"/>
    </row>
    <row r="46178" spans="4:5" x14ac:dyDescent="0.2">
      <c r="D46178" s="1"/>
      <c r="E46178" s="41"/>
    </row>
    <row r="46179" spans="4:5" x14ac:dyDescent="0.2">
      <c r="D46179" s="1"/>
      <c r="E46179" s="41"/>
    </row>
    <row r="46180" spans="4:5" x14ac:dyDescent="0.2">
      <c r="D46180" s="1"/>
      <c r="E46180" s="41"/>
    </row>
    <row r="46181" spans="4:5" x14ac:dyDescent="0.2">
      <c r="D46181" s="1"/>
      <c r="E46181" s="41"/>
    </row>
    <row r="46182" spans="4:5" x14ac:dyDescent="0.2">
      <c r="D46182" s="1"/>
      <c r="E46182" s="41"/>
    </row>
    <row r="46183" spans="4:5" x14ac:dyDescent="0.2">
      <c r="D46183" s="1"/>
      <c r="E46183" s="41"/>
    </row>
    <row r="46184" spans="4:5" x14ac:dyDescent="0.2">
      <c r="D46184" s="1"/>
      <c r="E46184" s="41"/>
    </row>
    <row r="46185" spans="4:5" x14ac:dyDescent="0.2">
      <c r="D46185" s="1"/>
      <c r="E46185" s="41"/>
    </row>
    <row r="46186" spans="4:5" x14ac:dyDescent="0.2">
      <c r="D46186" s="1"/>
      <c r="E46186" s="41"/>
    </row>
    <row r="46187" spans="4:5" x14ac:dyDescent="0.2">
      <c r="D46187" s="1"/>
      <c r="E46187" s="41"/>
    </row>
    <row r="46188" spans="4:5" x14ac:dyDescent="0.2">
      <c r="D46188" s="1"/>
      <c r="E46188" s="41"/>
    </row>
    <row r="46189" spans="4:5" x14ac:dyDescent="0.2">
      <c r="D46189" s="1"/>
      <c r="E46189" s="41"/>
    </row>
    <row r="46190" spans="4:5" x14ac:dyDescent="0.2">
      <c r="D46190" s="1"/>
      <c r="E46190" s="41"/>
    </row>
    <row r="46191" spans="4:5" x14ac:dyDescent="0.2">
      <c r="D46191" s="1"/>
      <c r="E46191" s="41"/>
    </row>
    <row r="46192" spans="4:5" x14ac:dyDescent="0.2">
      <c r="D46192" s="1"/>
      <c r="E46192" s="41"/>
    </row>
    <row r="46193" spans="4:5" x14ac:dyDescent="0.2">
      <c r="D46193" s="1"/>
      <c r="E46193" s="41"/>
    </row>
    <row r="46194" spans="4:5" x14ac:dyDescent="0.2">
      <c r="D46194" s="1"/>
      <c r="E46194" s="41"/>
    </row>
    <row r="46195" spans="4:5" x14ac:dyDescent="0.2">
      <c r="D46195" s="1"/>
      <c r="E46195" s="41"/>
    </row>
    <row r="46196" spans="4:5" x14ac:dyDescent="0.2">
      <c r="D46196" s="1"/>
      <c r="E46196" s="41"/>
    </row>
    <row r="46197" spans="4:5" x14ac:dyDescent="0.2">
      <c r="D46197" s="1"/>
      <c r="E46197" s="41"/>
    </row>
    <row r="46198" spans="4:5" x14ac:dyDescent="0.2">
      <c r="D46198" s="1"/>
      <c r="E46198" s="41"/>
    </row>
    <row r="46199" spans="4:5" x14ac:dyDescent="0.2">
      <c r="D46199" s="1"/>
      <c r="E46199" s="41"/>
    </row>
    <row r="46200" spans="4:5" x14ac:dyDescent="0.2">
      <c r="D46200" s="1"/>
      <c r="E46200" s="41"/>
    </row>
    <row r="46201" spans="4:5" x14ac:dyDescent="0.2">
      <c r="D46201" s="1"/>
      <c r="E46201" s="41"/>
    </row>
    <row r="46202" spans="4:5" x14ac:dyDescent="0.2">
      <c r="D46202" s="1"/>
      <c r="E46202" s="41"/>
    </row>
    <row r="46203" spans="4:5" x14ac:dyDescent="0.2">
      <c r="D46203" s="1"/>
      <c r="E46203" s="41"/>
    </row>
    <row r="46204" spans="4:5" x14ac:dyDescent="0.2">
      <c r="D46204" s="1"/>
      <c r="E46204" s="41"/>
    </row>
    <row r="46205" spans="4:5" x14ac:dyDescent="0.2">
      <c r="D46205" s="1"/>
      <c r="E46205" s="41"/>
    </row>
    <row r="46206" spans="4:5" x14ac:dyDescent="0.2">
      <c r="D46206" s="1"/>
      <c r="E46206" s="41"/>
    </row>
    <row r="46207" spans="4:5" x14ac:dyDescent="0.2">
      <c r="D46207" s="1"/>
      <c r="E46207" s="41"/>
    </row>
    <row r="46208" spans="4:5" x14ac:dyDescent="0.2">
      <c r="D46208" s="1"/>
      <c r="E46208" s="41"/>
    </row>
    <row r="46209" spans="4:5" x14ac:dyDescent="0.2">
      <c r="D46209" s="1"/>
      <c r="E46209" s="41"/>
    </row>
    <row r="46210" spans="4:5" x14ac:dyDescent="0.2">
      <c r="D46210" s="1"/>
      <c r="E46210" s="41"/>
    </row>
    <row r="46211" spans="4:5" x14ac:dyDescent="0.2">
      <c r="D46211" s="1"/>
      <c r="E46211" s="41"/>
    </row>
    <row r="46212" spans="4:5" x14ac:dyDescent="0.2">
      <c r="D46212" s="1"/>
      <c r="E46212" s="41"/>
    </row>
    <row r="46213" spans="4:5" x14ac:dyDescent="0.2">
      <c r="D46213" s="1"/>
      <c r="E46213" s="41"/>
    </row>
    <row r="46214" spans="4:5" x14ac:dyDescent="0.2">
      <c r="D46214" s="1"/>
      <c r="E46214" s="41"/>
    </row>
    <row r="46215" spans="4:5" x14ac:dyDescent="0.2">
      <c r="D46215" s="1"/>
      <c r="E46215" s="41"/>
    </row>
    <row r="46216" spans="4:5" x14ac:dyDescent="0.2">
      <c r="D46216" s="1"/>
      <c r="E46216" s="41"/>
    </row>
    <row r="46217" spans="4:5" x14ac:dyDescent="0.2">
      <c r="D46217" s="1"/>
      <c r="E46217" s="41"/>
    </row>
    <row r="46218" spans="4:5" x14ac:dyDescent="0.2">
      <c r="D46218" s="1"/>
      <c r="E46218" s="41"/>
    </row>
    <row r="46219" spans="4:5" x14ac:dyDescent="0.2">
      <c r="D46219" s="1"/>
      <c r="E46219" s="41"/>
    </row>
    <row r="46220" spans="4:5" x14ac:dyDescent="0.2">
      <c r="D46220" s="1"/>
      <c r="E46220" s="41"/>
    </row>
    <row r="46221" spans="4:5" x14ac:dyDescent="0.2">
      <c r="D46221" s="1"/>
      <c r="E46221" s="41"/>
    </row>
    <row r="46222" spans="4:5" x14ac:dyDescent="0.2">
      <c r="D46222" s="1"/>
      <c r="E46222" s="41"/>
    </row>
    <row r="46223" spans="4:5" x14ac:dyDescent="0.2">
      <c r="D46223" s="1"/>
      <c r="E46223" s="41"/>
    </row>
    <row r="46224" spans="4:5" x14ac:dyDescent="0.2">
      <c r="D46224" s="1"/>
      <c r="E46224" s="41"/>
    </row>
    <row r="46225" spans="4:5" x14ac:dyDescent="0.2">
      <c r="D46225" s="1"/>
      <c r="E46225" s="41"/>
    </row>
    <row r="46226" spans="4:5" x14ac:dyDescent="0.2">
      <c r="D46226" s="1"/>
      <c r="E46226" s="41"/>
    </row>
    <row r="46227" spans="4:5" x14ac:dyDescent="0.2">
      <c r="D46227" s="1"/>
      <c r="E46227" s="41"/>
    </row>
    <row r="46228" spans="4:5" x14ac:dyDescent="0.2">
      <c r="D46228" s="1"/>
      <c r="E46228" s="41"/>
    </row>
    <row r="46229" spans="4:5" x14ac:dyDescent="0.2">
      <c r="D46229" s="1"/>
      <c r="E46229" s="41"/>
    </row>
    <row r="46230" spans="4:5" x14ac:dyDescent="0.2">
      <c r="D46230" s="1"/>
      <c r="E46230" s="41"/>
    </row>
    <row r="46231" spans="4:5" x14ac:dyDescent="0.2">
      <c r="D46231" s="1"/>
      <c r="E46231" s="41"/>
    </row>
    <row r="46232" spans="4:5" x14ac:dyDescent="0.2">
      <c r="D46232" s="1"/>
      <c r="E46232" s="41"/>
    </row>
    <row r="46233" spans="4:5" x14ac:dyDescent="0.2">
      <c r="D46233" s="1"/>
      <c r="E46233" s="41"/>
    </row>
    <row r="46234" spans="4:5" x14ac:dyDescent="0.2">
      <c r="D46234" s="1"/>
      <c r="E46234" s="41"/>
    </row>
    <row r="46235" spans="4:5" x14ac:dyDescent="0.2">
      <c r="D46235" s="1"/>
      <c r="E46235" s="41"/>
    </row>
    <row r="46236" spans="4:5" x14ac:dyDescent="0.2">
      <c r="D46236" s="1"/>
      <c r="E46236" s="41"/>
    </row>
    <row r="46237" spans="4:5" x14ac:dyDescent="0.2">
      <c r="D46237" s="1"/>
      <c r="E46237" s="41"/>
    </row>
    <row r="46238" spans="4:5" x14ac:dyDescent="0.2">
      <c r="D46238" s="1"/>
      <c r="E46238" s="41"/>
    </row>
    <row r="46239" spans="4:5" x14ac:dyDescent="0.2">
      <c r="D46239" s="1"/>
      <c r="E46239" s="41"/>
    </row>
    <row r="46240" spans="4:5" x14ac:dyDescent="0.2">
      <c r="D46240" s="1"/>
      <c r="E46240" s="41"/>
    </row>
    <row r="46241" spans="4:5" x14ac:dyDescent="0.2">
      <c r="D46241" s="1"/>
      <c r="E46241" s="41"/>
    </row>
    <row r="46242" spans="4:5" x14ac:dyDescent="0.2">
      <c r="D46242" s="1"/>
      <c r="E46242" s="41"/>
    </row>
    <row r="46243" spans="4:5" x14ac:dyDescent="0.2">
      <c r="D46243" s="1"/>
      <c r="E46243" s="41"/>
    </row>
    <row r="46244" spans="4:5" x14ac:dyDescent="0.2">
      <c r="D46244" s="1"/>
      <c r="E46244" s="41"/>
    </row>
    <row r="46245" spans="4:5" x14ac:dyDescent="0.2">
      <c r="D46245" s="1"/>
      <c r="E46245" s="41"/>
    </row>
    <row r="46246" spans="4:5" x14ac:dyDescent="0.2">
      <c r="D46246" s="1"/>
      <c r="E46246" s="41"/>
    </row>
    <row r="46247" spans="4:5" x14ac:dyDescent="0.2">
      <c r="D46247" s="1"/>
      <c r="E46247" s="41"/>
    </row>
    <row r="46248" spans="4:5" x14ac:dyDescent="0.2">
      <c r="D46248" s="1"/>
      <c r="E46248" s="41"/>
    </row>
    <row r="46249" spans="4:5" x14ac:dyDescent="0.2">
      <c r="D46249" s="1"/>
      <c r="E46249" s="41"/>
    </row>
    <row r="46250" spans="4:5" x14ac:dyDescent="0.2">
      <c r="D46250" s="1"/>
      <c r="E46250" s="41"/>
    </row>
    <row r="46251" spans="4:5" x14ac:dyDescent="0.2">
      <c r="D46251" s="1"/>
      <c r="E46251" s="41"/>
    </row>
    <row r="46252" spans="4:5" x14ac:dyDescent="0.2">
      <c r="D46252" s="1"/>
      <c r="E46252" s="41"/>
    </row>
    <row r="46253" spans="4:5" x14ac:dyDescent="0.2">
      <c r="D46253" s="1"/>
      <c r="E46253" s="41"/>
    </row>
    <row r="46254" spans="4:5" x14ac:dyDescent="0.2">
      <c r="D46254" s="1"/>
      <c r="E46254" s="41"/>
    </row>
    <row r="46255" spans="4:5" x14ac:dyDescent="0.2">
      <c r="D46255" s="1"/>
      <c r="E46255" s="41"/>
    </row>
    <row r="46256" spans="4:5" x14ac:dyDescent="0.2">
      <c r="D46256" s="1"/>
      <c r="E46256" s="41"/>
    </row>
    <row r="46257" spans="4:5" x14ac:dyDescent="0.2">
      <c r="D46257" s="1"/>
      <c r="E46257" s="41"/>
    </row>
    <row r="46258" spans="4:5" x14ac:dyDescent="0.2">
      <c r="D46258" s="1"/>
      <c r="E46258" s="41"/>
    </row>
    <row r="46259" spans="4:5" x14ac:dyDescent="0.2">
      <c r="D46259" s="1"/>
      <c r="E46259" s="41"/>
    </row>
    <row r="46260" spans="4:5" x14ac:dyDescent="0.2">
      <c r="D46260" s="1"/>
      <c r="E46260" s="41"/>
    </row>
    <row r="46261" spans="4:5" x14ac:dyDescent="0.2">
      <c r="D46261" s="1"/>
      <c r="E46261" s="41"/>
    </row>
    <row r="46262" spans="4:5" x14ac:dyDescent="0.2">
      <c r="D46262" s="1"/>
      <c r="E46262" s="41"/>
    </row>
    <row r="46263" spans="4:5" x14ac:dyDescent="0.2">
      <c r="D46263" s="1"/>
      <c r="E46263" s="41"/>
    </row>
    <row r="46264" spans="4:5" x14ac:dyDescent="0.2">
      <c r="D46264" s="1"/>
      <c r="E46264" s="41"/>
    </row>
    <row r="46265" spans="4:5" x14ac:dyDescent="0.2">
      <c r="D46265" s="1"/>
      <c r="E46265" s="41"/>
    </row>
    <row r="46266" spans="4:5" x14ac:dyDescent="0.2">
      <c r="D46266" s="1"/>
      <c r="E46266" s="41"/>
    </row>
    <row r="46267" spans="4:5" x14ac:dyDescent="0.2">
      <c r="D46267" s="1"/>
      <c r="E46267" s="41"/>
    </row>
    <row r="46268" spans="4:5" x14ac:dyDescent="0.2">
      <c r="D46268" s="1"/>
      <c r="E46268" s="41"/>
    </row>
    <row r="46269" spans="4:5" x14ac:dyDescent="0.2">
      <c r="D46269" s="1"/>
      <c r="E46269" s="41"/>
    </row>
    <row r="46270" spans="4:5" x14ac:dyDescent="0.2">
      <c r="D46270" s="1"/>
      <c r="E46270" s="41"/>
    </row>
    <row r="46271" spans="4:5" x14ac:dyDescent="0.2">
      <c r="D46271" s="1"/>
      <c r="E46271" s="41"/>
    </row>
    <row r="46272" spans="4:5" x14ac:dyDescent="0.2">
      <c r="D46272" s="1"/>
      <c r="E46272" s="41"/>
    </row>
    <row r="46273" spans="4:5" x14ac:dyDescent="0.2">
      <c r="D46273" s="1"/>
      <c r="E46273" s="41"/>
    </row>
    <row r="46274" spans="4:5" x14ac:dyDescent="0.2">
      <c r="D46274" s="1"/>
      <c r="E46274" s="41"/>
    </row>
    <row r="46275" spans="4:5" x14ac:dyDescent="0.2">
      <c r="D46275" s="1"/>
      <c r="E46275" s="41"/>
    </row>
    <row r="46276" spans="4:5" x14ac:dyDescent="0.2">
      <c r="D46276" s="1"/>
      <c r="E46276" s="41"/>
    </row>
    <row r="46277" spans="4:5" x14ac:dyDescent="0.2">
      <c r="D46277" s="1"/>
      <c r="E46277" s="41"/>
    </row>
    <row r="46278" spans="4:5" x14ac:dyDescent="0.2">
      <c r="D46278" s="1"/>
      <c r="E46278" s="41"/>
    </row>
    <row r="46279" spans="4:5" x14ac:dyDescent="0.2">
      <c r="D46279" s="1"/>
      <c r="E46279" s="41"/>
    </row>
    <row r="46280" spans="4:5" x14ac:dyDescent="0.2">
      <c r="D46280" s="1"/>
      <c r="E46280" s="41"/>
    </row>
    <row r="46281" spans="4:5" x14ac:dyDescent="0.2">
      <c r="D46281" s="1"/>
      <c r="E46281" s="41"/>
    </row>
    <row r="46282" spans="4:5" x14ac:dyDescent="0.2">
      <c r="D46282" s="1"/>
      <c r="E46282" s="41"/>
    </row>
    <row r="46283" spans="4:5" x14ac:dyDescent="0.2">
      <c r="D46283" s="1"/>
      <c r="E46283" s="41"/>
    </row>
    <row r="46284" spans="4:5" x14ac:dyDescent="0.2">
      <c r="D46284" s="1"/>
      <c r="E46284" s="41"/>
    </row>
    <row r="46285" spans="4:5" x14ac:dyDescent="0.2">
      <c r="D46285" s="1"/>
      <c r="E46285" s="41"/>
    </row>
    <row r="46286" spans="4:5" x14ac:dyDescent="0.2">
      <c r="D46286" s="1"/>
      <c r="E46286" s="41"/>
    </row>
    <row r="46287" spans="4:5" x14ac:dyDescent="0.2">
      <c r="D46287" s="1"/>
      <c r="E46287" s="41"/>
    </row>
    <row r="46288" spans="4:5" x14ac:dyDescent="0.2">
      <c r="D46288" s="1"/>
      <c r="E46288" s="41"/>
    </row>
    <row r="46289" spans="4:5" x14ac:dyDescent="0.2">
      <c r="D46289" s="1"/>
      <c r="E46289" s="41"/>
    </row>
    <row r="46290" spans="4:5" x14ac:dyDescent="0.2">
      <c r="D46290" s="1"/>
      <c r="E46290" s="41"/>
    </row>
    <row r="46291" spans="4:5" x14ac:dyDescent="0.2">
      <c r="D46291" s="1"/>
      <c r="E46291" s="41"/>
    </row>
    <row r="46292" spans="4:5" x14ac:dyDescent="0.2">
      <c r="D46292" s="1"/>
      <c r="E46292" s="41"/>
    </row>
    <row r="46293" spans="4:5" x14ac:dyDescent="0.2">
      <c r="D46293" s="1"/>
      <c r="E46293" s="41"/>
    </row>
    <row r="46294" spans="4:5" x14ac:dyDescent="0.2">
      <c r="D46294" s="1"/>
      <c r="E46294" s="41"/>
    </row>
    <row r="46295" spans="4:5" x14ac:dyDescent="0.2">
      <c r="D46295" s="1"/>
      <c r="E46295" s="41"/>
    </row>
    <row r="46296" spans="4:5" x14ac:dyDescent="0.2">
      <c r="D46296" s="1"/>
      <c r="E46296" s="41"/>
    </row>
    <row r="46297" spans="4:5" x14ac:dyDescent="0.2">
      <c r="D46297" s="1"/>
      <c r="E46297" s="41"/>
    </row>
    <row r="46298" spans="4:5" x14ac:dyDescent="0.2">
      <c r="D46298" s="1"/>
      <c r="E46298" s="41"/>
    </row>
    <row r="46299" spans="4:5" x14ac:dyDescent="0.2">
      <c r="D46299" s="1"/>
      <c r="E46299" s="41"/>
    </row>
    <row r="46300" spans="4:5" x14ac:dyDescent="0.2">
      <c r="D46300" s="1"/>
      <c r="E46300" s="41"/>
    </row>
    <row r="46301" spans="4:5" x14ac:dyDescent="0.2">
      <c r="D46301" s="1"/>
      <c r="E46301" s="41"/>
    </row>
    <row r="46302" spans="4:5" x14ac:dyDescent="0.2">
      <c r="D46302" s="1"/>
      <c r="E46302" s="41"/>
    </row>
    <row r="46303" spans="4:5" x14ac:dyDescent="0.2">
      <c r="D46303" s="1"/>
      <c r="E46303" s="41"/>
    </row>
    <row r="46304" spans="4:5" x14ac:dyDescent="0.2">
      <c r="D46304" s="1"/>
      <c r="E46304" s="41"/>
    </row>
    <row r="46305" spans="4:5" x14ac:dyDescent="0.2">
      <c r="D46305" s="1"/>
      <c r="E46305" s="41"/>
    </row>
    <row r="46306" spans="4:5" x14ac:dyDescent="0.2">
      <c r="D46306" s="1"/>
      <c r="E46306" s="41"/>
    </row>
    <row r="46307" spans="4:5" x14ac:dyDescent="0.2">
      <c r="D46307" s="1"/>
      <c r="E46307" s="41"/>
    </row>
    <row r="46308" spans="4:5" x14ac:dyDescent="0.2">
      <c r="D46308" s="1"/>
      <c r="E46308" s="41"/>
    </row>
    <row r="46309" spans="4:5" x14ac:dyDescent="0.2">
      <c r="D46309" s="1"/>
      <c r="E46309" s="41"/>
    </row>
    <row r="46310" spans="4:5" x14ac:dyDescent="0.2">
      <c r="D46310" s="1"/>
      <c r="E46310" s="41"/>
    </row>
    <row r="46311" spans="4:5" x14ac:dyDescent="0.2">
      <c r="D46311" s="1"/>
      <c r="E46311" s="41"/>
    </row>
    <row r="46312" spans="4:5" x14ac:dyDescent="0.2">
      <c r="D46312" s="1"/>
      <c r="E46312" s="41"/>
    </row>
    <row r="46313" spans="4:5" x14ac:dyDescent="0.2">
      <c r="D46313" s="1"/>
      <c r="E46313" s="41"/>
    </row>
    <row r="46314" spans="4:5" x14ac:dyDescent="0.2">
      <c r="D46314" s="1"/>
      <c r="E46314" s="41"/>
    </row>
    <row r="46315" spans="4:5" x14ac:dyDescent="0.2">
      <c r="D46315" s="1"/>
      <c r="E46315" s="41"/>
    </row>
    <row r="46316" spans="4:5" x14ac:dyDescent="0.2">
      <c r="D46316" s="1"/>
      <c r="E46316" s="41"/>
    </row>
    <row r="46317" spans="4:5" x14ac:dyDescent="0.2">
      <c r="D46317" s="1"/>
      <c r="E46317" s="41"/>
    </row>
    <row r="46318" spans="4:5" x14ac:dyDescent="0.2">
      <c r="D46318" s="1"/>
      <c r="E46318" s="41"/>
    </row>
    <row r="46319" spans="4:5" x14ac:dyDescent="0.2">
      <c r="D46319" s="1"/>
      <c r="E46319" s="41"/>
    </row>
    <row r="46320" spans="4:5" x14ac:dyDescent="0.2">
      <c r="D46320" s="1"/>
      <c r="E46320" s="41"/>
    </row>
    <row r="46321" spans="4:5" x14ac:dyDescent="0.2">
      <c r="D46321" s="1"/>
      <c r="E46321" s="41"/>
    </row>
    <row r="46322" spans="4:5" x14ac:dyDescent="0.2">
      <c r="D46322" s="1"/>
      <c r="E46322" s="41"/>
    </row>
    <row r="46323" spans="4:5" x14ac:dyDescent="0.2">
      <c r="D46323" s="1"/>
      <c r="E46323" s="41"/>
    </row>
    <row r="46324" spans="4:5" x14ac:dyDescent="0.2">
      <c r="D46324" s="1"/>
      <c r="E46324" s="41"/>
    </row>
    <row r="46325" spans="4:5" x14ac:dyDescent="0.2">
      <c r="D46325" s="1"/>
      <c r="E46325" s="41"/>
    </row>
    <row r="46326" spans="4:5" x14ac:dyDescent="0.2">
      <c r="D46326" s="1"/>
      <c r="E46326" s="41"/>
    </row>
    <row r="46327" spans="4:5" x14ac:dyDescent="0.2">
      <c r="D46327" s="1"/>
      <c r="E46327" s="41"/>
    </row>
    <row r="46328" spans="4:5" x14ac:dyDescent="0.2">
      <c r="D46328" s="1"/>
      <c r="E46328" s="41"/>
    </row>
    <row r="46329" spans="4:5" x14ac:dyDescent="0.2">
      <c r="D46329" s="1"/>
      <c r="E46329" s="41"/>
    </row>
    <row r="46330" spans="4:5" x14ac:dyDescent="0.2">
      <c r="D46330" s="1"/>
      <c r="E46330" s="41"/>
    </row>
    <row r="46331" spans="4:5" x14ac:dyDescent="0.2">
      <c r="D46331" s="1"/>
      <c r="E46331" s="41"/>
    </row>
    <row r="46332" spans="4:5" x14ac:dyDescent="0.2">
      <c r="D46332" s="1"/>
      <c r="E46332" s="41"/>
    </row>
    <row r="46333" spans="4:5" x14ac:dyDescent="0.2">
      <c r="D46333" s="1"/>
      <c r="E46333" s="41"/>
    </row>
    <row r="46334" spans="4:5" x14ac:dyDescent="0.2">
      <c r="D46334" s="1"/>
      <c r="E46334" s="41"/>
    </row>
    <row r="46335" spans="4:5" x14ac:dyDescent="0.2">
      <c r="D46335" s="1"/>
      <c r="E46335" s="41"/>
    </row>
    <row r="46336" spans="4:5" x14ac:dyDescent="0.2">
      <c r="D46336" s="1"/>
      <c r="E46336" s="41"/>
    </row>
    <row r="46337" spans="4:5" x14ac:dyDescent="0.2">
      <c r="D46337" s="1"/>
      <c r="E46337" s="41"/>
    </row>
    <row r="46338" spans="4:5" x14ac:dyDescent="0.2">
      <c r="D46338" s="1"/>
      <c r="E46338" s="41"/>
    </row>
    <row r="46339" spans="4:5" x14ac:dyDescent="0.2">
      <c r="D46339" s="1"/>
      <c r="E46339" s="41"/>
    </row>
    <row r="46340" spans="4:5" x14ac:dyDescent="0.2">
      <c r="D46340" s="1"/>
      <c r="E46340" s="41"/>
    </row>
    <row r="46341" spans="4:5" x14ac:dyDescent="0.2">
      <c r="D46341" s="1"/>
      <c r="E46341" s="41"/>
    </row>
    <row r="46342" spans="4:5" x14ac:dyDescent="0.2">
      <c r="D46342" s="1"/>
      <c r="E46342" s="41"/>
    </row>
    <row r="46343" spans="4:5" x14ac:dyDescent="0.2">
      <c r="D46343" s="1"/>
      <c r="E46343" s="41"/>
    </row>
    <row r="46344" spans="4:5" x14ac:dyDescent="0.2">
      <c r="D46344" s="1"/>
      <c r="E46344" s="41"/>
    </row>
    <row r="46345" spans="4:5" x14ac:dyDescent="0.2">
      <c r="D46345" s="1"/>
      <c r="E46345" s="41"/>
    </row>
    <row r="46346" spans="4:5" x14ac:dyDescent="0.2">
      <c r="D46346" s="1"/>
      <c r="E46346" s="41"/>
    </row>
    <row r="46347" spans="4:5" x14ac:dyDescent="0.2">
      <c r="D46347" s="1"/>
      <c r="E46347" s="41"/>
    </row>
    <row r="46348" spans="4:5" x14ac:dyDescent="0.2">
      <c r="D46348" s="1"/>
      <c r="E46348" s="41"/>
    </row>
    <row r="46349" spans="4:5" x14ac:dyDescent="0.2">
      <c r="D46349" s="1"/>
      <c r="E46349" s="41"/>
    </row>
    <row r="46350" spans="4:5" x14ac:dyDescent="0.2">
      <c r="D46350" s="1"/>
      <c r="E46350" s="41"/>
    </row>
    <row r="46351" spans="4:5" x14ac:dyDescent="0.2">
      <c r="D46351" s="1"/>
      <c r="E46351" s="41"/>
    </row>
    <row r="46352" spans="4:5" x14ac:dyDescent="0.2">
      <c r="D46352" s="1"/>
      <c r="E46352" s="41"/>
    </row>
    <row r="46353" spans="4:5" x14ac:dyDescent="0.2">
      <c r="D46353" s="1"/>
      <c r="E46353" s="41"/>
    </row>
    <row r="46354" spans="4:5" x14ac:dyDescent="0.2">
      <c r="D46354" s="1"/>
      <c r="E46354" s="41"/>
    </row>
    <row r="46355" spans="4:5" x14ac:dyDescent="0.2">
      <c r="D46355" s="1"/>
      <c r="E46355" s="41"/>
    </row>
    <row r="46356" spans="4:5" x14ac:dyDescent="0.2">
      <c r="D46356" s="1"/>
      <c r="E46356" s="41"/>
    </row>
    <row r="46357" spans="4:5" x14ac:dyDescent="0.2">
      <c r="D46357" s="1"/>
      <c r="E46357" s="41"/>
    </row>
    <row r="46358" spans="4:5" x14ac:dyDescent="0.2">
      <c r="D46358" s="1"/>
      <c r="E46358" s="41"/>
    </row>
    <row r="46359" spans="4:5" x14ac:dyDescent="0.2">
      <c r="D46359" s="1"/>
      <c r="E46359" s="41"/>
    </row>
    <row r="46360" spans="4:5" x14ac:dyDescent="0.2">
      <c r="D46360" s="1"/>
      <c r="E46360" s="41"/>
    </row>
    <row r="46361" spans="4:5" x14ac:dyDescent="0.2">
      <c r="D46361" s="1"/>
      <c r="E46361" s="41"/>
    </row>
    <row r="46362" spans="4:5" x14ac:dyDescent="0.2">
      <c r="D46362" s="1"/>
      <c r="E46362" s="41"/>
    </row>
    <row r="46363" spans="4:5" x14ac:dyDescent="0.2">
      <c r="D46363" s="1"/>
      <c r="E46363" s="41"/>
    </row>
    <row r="46364" spans="4:5" x14ac:dyDescent="0.2">
      <c r="D46364" s="1"/>
      <c r="E46364" s="41"/>
    </row>
    <row r="46365" spans="4:5" x14ac:dyDescent="0.2">
      <c r="D46365" s="1"/>
      <c r="E46365" s="41"/>
    </row>
    <row r="46366" spans="4:5" x14ac:dyDescent="0.2">
      <c r="D46366" s="1"/>
      <c r="E46366" s="41"/>
    </row>
    <row r="46367" spans="4:5" x14ac:dyDescent="0.2">
      <c r="D46367" s="1"/>
      <c r="E46367" s="41"/>
    </row>
    <row r="46368" spans="4:5" x14ac:dyDescent="0.2">
      <c r="D46368" s="1"/>
      <c r="E46368" s="41"/>
    </row>
    <row r="46369" spans="4:5" x14ac:dyDescent="0.2">
      <c r="D46369" s="1"/>
      <c r="E46369" s="41"/>
    </row>
    <row r="46370" spans="4:5" x14ac:dyDescent="0.2">
      <c r="D46370" s="1"/>
      <c r="E46370" s="41"/>
    </row>
    <row r="46371" spans="4:5" x14ac:dyDescent="0.2">
      <c r="D46371" s="1"/>
      <c r="E46371" s="41"/>
    </row>
    <row r="46372" spans="4:5" x14ac:dyDescent="0.2">
      <c r="D46372" s="1"/>
      <c r="E46372" s="41"/>
    </row>
    <row r="46373" spans="4:5" x14ac:dyDescent="0.2">
      <c r="D46373" s="1"/>
      <c r="E46373" s="41"/>
    </row>
    <row r="46374" spans="4:5" x14ac:dyDescent="0.2">
      <c r="D46374" s="1"/>
      <c r="E46374" s="41"/>
    </row>
    <row r="46375" spans="4:5" x14ac:dyDescent="0.2">
      <c r="D46375" s="1"/>
      <c r="E46375" s="41"/>
    </row>
    <row r="46376" spans="4:5" x14ac:dyDescent="0.2">
      <c r="D46376" s="1"/>
      <c r="E46376" s="41"/>
    </row>
    <row r="46377" spans="4:5" x14ac:dyDescent="0.2">
      <c r="D46377" s="1"/>
      <c r="E46377" s="41"/>
    </row>
    <row r="46378" spans="4:5" x14ac:dyDescent="0.2">
      <c r="D46378" s="1"/>
      <c r="E46378" s="41"/>
    </row>
    <row r="46379" spans="4:5" x14ac:dyDescent="0.2">
      <c r="D46379" s="1"/>
      <c r="E46379" s="41"/>
    </row>
    <row r="46380" spans="4:5" x14ac:dyDescent="0.2">
      <c r="D46380" s="1"/>
      <c r="E46380" s="41"/>
    </row>
    <row r="46381" spans="4:5" x14ac:dyDescent="0.2">
      <c r="D46381" s="1"/>
      <c r="E46381" s="41"/>
    </row>
    <row r="46382" spans="4:5" x14ac:dyDescent="0.2">
      <c r="D46382" s="1"/>
      <c r="E46382" s="41"/>
    </row>
    <row r="46383" spans="4:5" x14ac:dyDescent="0.2">
      <c r="D46383" s="1"/>
      <c r="E46383" s="41"/>
    </row>
    <row r="46384" spans="4:5" x14ac:dyDescent="0.2">
      <c r="D46384" s="1"/>
      <c r="E46384" s="41"/>
    </row>
    <row r="46385" spans="4:5" x14ac:dyDescent="0.2">
      <c r="D46385" s="1"/>
      <c r="E46385" s="41"/>
    </row>
    <row r="46386" spans="4:5" x14ac:dyDescent="0.2">
      <c r="D46386" s="1"/>
      <c r="E46386" s="41"/>
    </row>
    <row r="46387" spans="4:5" x14ac:dyDescent="0.2">
      <c r="D46387" s="1"/>
      <c r="E46387" s="41"/>
    </row>
    <row r="46388" spans="4:5" x14ac:dyDescent="0.2">
      <c r="D46388" s="1"/>
      <c r="E46388" s="41"/>
    </row>
    <row r="46389" spans="4:5" x14ac:dyDescent="0.2">
      <c r="D46389" s="1"/>
      <c r="E46389" s="41"/>
    </row>
    <row r="46390" spans="4:5" x14ac:dyDescent="0.2">
      <c r="D46390" s="1"/>
      <c r="E46390" s="41"/>
    </row>
    <row r="46391" spans="4:5" x14ac:dyDescent="0.2">
      <c r="D46391" s="1"/>
      <c r="E46391" s="41"/>
    </row>
    <row r="46392" spans="4:5" x14ac:dyDescent="0.2">
      <c r="D46392" s="1"/>
      <c r="E46392" s="41"/>
    </row>
    <row r="46393" spans="4:5" x14ac:dyDescent="0.2">
      <c r="D46393" s="1"/>
      <c r="E46393" s="41"/>
    </row>
    <row r="46394" spans="4:5" x14ac:dyDescent="0.2">
      <c r="D46394" s="1"/>
      <c r="E46394" s="41"/>
    </row>
    <row r="46395" spans="4:5" x14ac:dyDescent="0.2">
      <c r="D46395" s="1"/>
      <c r="E46395" s="41"/>
    </row>
    <row r="46396" spans="4:5" x14ac:dyDescent="0.2">
      <c r="D46396" s="1"/>
      <c r="E46396" s="41"/>
    </row>
    <row r="46397" spans="4:5" x14ac:dyDescent="0.2">
      <c r="D46397" s="1"/>
      <c r="E46397" s="41"/>
    </row>
    <row r="46398" spans="4:5" x14ac:dyDescent="0.2">
      <c r="D46398" s="1"/>
      <c r="E46398" s="41"/>
    </row>
    <row r="46399" spans="4:5" x14ac:dyDescent="0.2">
      <c r="D46399" s="1"/>
      <c r="E46399" s="41"/>
    </row>
    <row r="46400" spans="4:5" x14ac:dyDescent="0.2">
      <c r="D46400" s="1"/>
      <c r="E46400" s="41"/>
    </row>
    <row r="46401" spans="4:5" x14ac:dyDescent="0.2">
      <c r="D46401" s="1"/>
      <c r="E46401" s="41"/>
    </row>
    <row r="46402" spans="4:5" x14ac:dyDescent="0.2">
      <c r="D46402" s="1"/>
      <c r="E46402" s="41"/>
    </row>
    <row r="46403" spans="4:5" x14ac:dyDescent="0.2">
      <c r="D46403" s="1"/>
      <c r="E46403" s="41"/>
    </row>
    <row r="46404" spans="4:5" x14ac:dyDescent="0.2">
      <c r="D46404" s="1"/>
      <c r="E46404" s="41"/>
    </row>
    <row r="46405" spans="4:5" x14ac:dyDescent="0.2">
      <c r="D46405" s="1"/>
      <c r="E46405" s="41"/>
    </row>
    <row r="46406" spans="4:5" x14ac:dyDescent="0.2">
      <c r="D46406" s="1"/>
      <c r="E46406" s="41"/>
    </row>
    <row r="46407" spans="4:5" x14ac:dyDescent="0.2">
      <c r="D46407" s="1"/>
      <c r="E46407" s="41"/>
    </row>
    <row r="46408" spans="4:5" x14ac:dyDescent="0.2">
      <c r="D46408" s="1"/>
      <c r="E46408" s="41"/>
    </row>
    <row r="46409" spans="4:5" x14ac:dyDescent="0.2">
      <c r="D46409" s="1"/>
      <c r="E46409" s="41"/>
    </row>
    <row r="46410" spans="4:5" x14ac:dyDescent="0.2">
      <c r="D46410" s="1"/>
      <c r="E46410" s="41"/>
    </row>
    <row r="46411" spans="4:5" x14ac:dyDescent="0.2">
      <c r="D46411" s="1"/>
      <c r="E46411" s="41"/>
    </row>
    <row r="46412" spans="4:5" x14ac:dyDescent="0.2">
      <c r="D46412" s="1"/>
      <c r="E46412" s="41"/>
    </row>
    <row r="46413" spans="4:5" x14ac:dyDescent="0.2">
      <c r="D46413" s="1"/>
      <c r="E46413" s="41"/>
    </row>
    <row r="46414" spans="4:5" x14ac:dyDescent="0.2">
      <c r="D46414" s="1"/>
      <c r="E46414" s="41"/>
    </row>
    <row r="46415" spans="4:5" x14ac:dyDescent="0.2">
      <c r="D46415" s="1"/>
      <c r="E46415" s="41"/>
    </row>
    <row r="46416" spans="4:5" x14ac:dyDescent="0.2">
      <c r="D46416" s="1"/>
      <c r="E46416" s="41"/>
    </row>
    <row r="46417" spans="4:5" x14ac:dyDescent="0.2">
      <c r="D46417" s="1"/>
      <c r="E46417" s="41"/>
    </row>
    <row r="46418" spans="4:5" x14ac:dyDescent="0.2">
      <c r="D46418" s="1"/>
      <c r="E46418" s="41"/>
    </row>
    <row r="46419" spans="4:5" x14ac:dyDescent="0.2">
      <c r="D46419" s="1"/>
      <c r="E46419" s="41"/>
    </row>
    <row r="46420" spans="4:5" x14ac:dyDescent="0.2">
      <c r="D46420" s="1"/>
      <c r="E46420" s="41"/>
    </row>
    <row r="46421" spans="4:5" x14ac:dyDescent="0.2">
      <c r="D46421" s="1"/>
      <c r="E46421" s="41"/>
    </row>
    <row r="46422" spans="4:5" x14ac:dyDescent="0.2">
      <c r="D46422" s="1"/>
      <c r="E46422" s="41"/>
    </row>
    <row r="46423" spans="4:5" x14ac:dyDescent="0.2">
      <c r="D46423" s="1"/>
      <c r="E46423" s="41"/>
    </row>
    <row r="46424" spans="4:5" x14ac:dyDescent="0.2">
      <c r="D46424" s="1"/>
      <c r="E46424" s="41"/>
    </row>
    <row r="46425" spans="4:5" x14ac:dyDescent="0.2">
      <c r="D46425" s="1"/>
      <c r="E46425" s="41"/>
    </row>
    <row r="46426" spans="4:5" x14ac:dyDescent="0.2">
      <c r="D46426" s="1"/>
      <c r="E46426" s="41"/>
    </row>
    <row r="46427" spans="4:5" x14ac:dyDescent="0.2">
      <c r="D46427" s="1"/>
      <c r="E46427" s="41"/>
    </row>
    <row r="46428" spans="4:5" x14ac:dyDescent="0.2">
      <c r="D46428" s="1"/>
      <c r="E46428" s="41"/>
    </row>
    <row r="46429" spans="4:5" x14ac:dyDescent="0.2">
      <c r="D46429" s="1"/>
      <c r="E46429" s="41"/>
    </row>
    <row r="46430" spans="4:5" x14ac:dyDescent="0.2">
      <c r="D46430" s="1"/>
      <c r="E46430" s="41"/>
    </row>
    <row r="46431" spans="4:5" x14ac:dyDescent="0.2">
      <c r="D46431" s="1"/>
      <c r="E46431" s="41"/>
    </row>
    <row r="46432" spans="4:5" x14ac:dyDescent="0.2">
      <c r="D46432" s="1"/>
      <c r="E46432" s="41"/>
    </row>
    <row r="46433" spans="4:5" x14ac:dyDescent="0.2">
      <c r="D46433" s="1"/>
      <c r="E46433" s="41"/>
    </row>
    <row r="46434" spans="4:5" x14ac:dyDescent="0.2">
      <c r="D46434" s="1"/>
      <c r="E46434" s="41"/>
    </row>
    <row r="46435" spans="4:5" x14ac:dyDescent="0.2">
      <c r="D46435" s="1"/>
      <c r="E46435" s="41"/>
    </row>
    <row r="46436" spans="4:5" x14ac:dyDescent="0.2">
      <c r="D46436" s="1"/>
      <c r="E46436" s="41"/>
    </row>
    <row r="46437" spans="4:5" x14ac:dyDescent="0.2">
      <c r="D46437" s="1"/>
      <c r="E46437" s="41"/>
    </row>
    <row r="46438" spans="4:5" x14ac:dyDescent="0.2">
      <c r="D46438" s="1"/>
      <c r="E46438" s="41"/>
    </row>
    <row r="46439" spans="4:5" x14ac:dyDescent="0.2">
      <c r="D46439" s="1"/>
      <c r="E46439" s="41"/>
    </row>
    <row r="46440" spans="4:5" x14ac:dyDescent="0.2">
      <c r="D46440" s="1"/>
      <c r="E46440" s="41"/>
    </row>
    <row r="46441" spans="4:5" x14ac:dyDescent="0.2">
      <c r="D46441" s="1"/>
      <c r="E46441" s="41"/>
    </row>
    <row r="46442" spans="4:5" x14ac:dyDescent="0.2">
      <c r="D46442" s="1"/>
      <c r="E46442" s="41"/>
    </row>
    <row r="46443" spans="4:5" x14ac:dyDescent="0.2">
      <c r="D46443" s="1"/>
      <c r="E46443" s="41"/>
    </row>
    <row r="46444" spans="4:5" x14ac:dyDescent="0.2">
      <c r="D46444" s="1"/>
      <c r="E46444" s="41"/>
    </row>
    <row r="46445" spans="4:5" x14ac:dyDescent="0.2">
      <c r="D46445" s="1"/>
      <c r="E46445" s="41"/>
    </row>
    <row r="46446" spans="4:5" x14ac:dyDescent="0.2">
      <c r="D46446" s="1"/>
      <c r="E46446" s="41"/>
    </row>
    <row r="46447" spans="4:5" x14ac:dyDescent="0.2">
      <c r="D46447" s="1"/>
      <c r="E46447" s="41"/>
    </row>
    <row r="46448" spans="4:5" x14ac:dyDescent="0.2">
      <c r="D46448" s="1"/>
      <c r="E46448" s="41"/>
    </row>
    <row r="46449" spans="4:5" x14ac:dyDescent="0.2">
      <c r="D46449" s="1"/>
      <c r="E46449" s="41"/>
    </row>
    <row r="46450" spans="4:5" x14ac:dyDescent="0.2">
      <c r="D46450" s="1"/>
      <c r="E46450" s="41"/>
    </row>
    <row r="46451" spans="4:5" x14ac:dyDescent="0.2">
      <c r="D46451" s="1"/>
      <c r="E46451" s="41"/>
    </row>
    <row r="46452" spans="4:5" x14ac:dyDescent="0.2">
      <c r="D46452" s="1"/>
      <c r="E46452" s="41"/>
    </row>
    <row r="46453" spans="4:5" x14ac:dyDescent="0.2">
      <c r="D46453" s="1"/>
      <c r="E46453" s="41"/>
    </row>
    <row r="46454" spans="4:5" x14ac:dyDescent="0.2">
      <c r="D46454" s="1"/>
      <c r="E46454" s="41"/>
    </row>
    <row r="46455" spans="4:5" x14ac:dyDescent="0.2">
      <c r="D46455" s="1"/>
      <c r="E46455" s="41"/>
    </row>
    <row r="46456" spans="4:5" x14ac:dyDescent="0.2">
      <c r="D46456" s="1"/>
      <c r="E46456" s="41"/>
    </row>
    <row r="46457" spans="4:5" x14ac:dyDescent="0.2">
      <c r="D46457" s="1"/>
      <c r="E46457" s="41"/>
    </row>
    <row r="46458" spans="4:5" x14ac:dyDescent="0.2">
      <c r="D46458" s="1"/>
      <c r="E46458" s="41"/>
    </row>
    <row r="46459" spans="4:5" x14ac:dyDescent="0.2">
      <c r="D46459" s="1"/>
      <c r="E46459" s="41"/>
    </row>
    <row r="46460" spans="4:5" x14ac:dyDescent="0.2">
      <c r="D46460" s="1"/>
      <c r="E46460" s="41"/>
    </row>
    <row r="46461" spans="4:5" x14ac:dyDescent="0.2">
      <c r="D46461" s="1"/>
      <c r="E46461" s="41"/>
    </row>
    <row r="46462" spans="4:5" x14ac:dyDescent="0.2">
      <c r="D46462" s="1"/>
      <c r="E46462" s="41"/>
    </row>
    <row r="46463" spans="4:5" x14ac:dyDescent="0.2">
      <c r="D46463" s="1"/>
      <c r="E46463" s="41"/>
    </row>
    <row r="46464" spans="4:5" x14ac:dyDescent="0.2">
      <c r="D46464" s="1"/>
      <c r="E46464" s="41"/>
    </row>
    <row r="46465" spans="4:5" x14ac:dyDescent="0.2">
      <c r="D46465" s="1"/>
      <c r="E46465" s="41"/>
    </row>
    <row r="46466" spans="4:5" x14ac:dyDescent="0.2">
      <c r="D46466" s="1"/>
      <c r="E46466" s="41"/>
    </row>
    <row r="46467" spans="4:5" x14ac:dyDescent="0.2">
      <c r="D46467" s="1"/>
      <c r="E46467" s="41"/>
    </row>
    <row r="46468" spans="4:5" x14ac:dyDescent="0.2">
      <c r="D46468" s="1"/>
      <c r="E46468" s="41"/>
    </row>
    <row r="46469" spans="4:5" x14ac:dyDescent="0.2">
      <c r="D46469" s="1"/>
      <c r="E46469" s="41"/>
    </row>
    <row r="46470" spans="4:5" x14ac:dyDescent="0.2">
      <c r="D46470" s="1"/>
      <c r="E46470" s="41"/>
    </row>
    <row r="46471" spans="4:5" x14ac:dyDescent="0.2">
      <c r="D46471" s="1"/>
      <c r="E46471" s="41"/>
    </row>
    <row r="46472" spans="4:5" x14ac:dyDescent="0.2">
      <c r="D46472" s="1"/>
      <c r="E46472" s="41"/>
    </row>
    <row r="46473" spans="4:5" x14ac:dyDescent="0.2">
      <c r="D46473" s="1"/>
      <c r="E46473" s="41"/>
    </row>
    <row r="46474" spans="4:5" x14ac:dyDescent="0.2">
      <c r="D46474" s="1"/>
      <c r="E46474" s="41"/>
    </row>
    <row r="46475" spans="4:5" x14ac:dyDescent="0.2">
      <c r="D46475" s="1"/>
      <c r="E46475" s="41"/>
    </row>
    <row r="46476" spans="4:5" x14ac:dyDescent="0.2">
      <c r="D46476" s="1"/>
      <c r="E46476" s="41"/>
    </row>
    <row r="46477" spans="4:5" x14ac:dyDescent="0.2">
      <c r="D46477" s="1"/>
      <c r="E46477" s="41"/>
    </row>
    <row r="46478" spans="4:5" x14ac:dyDescent="0.2">
      <c r="D46478" s="1"/>
      <c r="E46478" s="41"/>
    </row>
    <row r="46479" spans="4:5" x14ac:dyDescent="0.2">
      <c r="D46479" s="1"/>
      <c r="E46479" s="41"/>
    </row>
    <row r="46480" spans="4:5" x14ac:dyDescent="0.2">
      <c r="D46480" s="1"/>
      <c r="E46480" s="41"/>
    </row>
    <row r="46481" spans="4:5" x14ac:dyDescent="0.2">
      <c r="D46481" s="1"/>
      <c r="E46481" s="41"/>
    </row>
    <row r="46482" spans="4:5" x14ac:dyDescent="0.2">
      <c r="D46482" s="1"/>
      <c r="E46482" s="41"/>
    </row>
    <row r="46483" spans="4:5" x14ac:dyDescent="0.2">
      <c r="D46483" s="1"/>
      <c r="E46483" s="41"/>
    </row>
    <row r="46484" spans="4:5" x14ac:dyDescent="0.2">
      <c r="D46484" s="1"/>
      <c r="E46484" s="41"/>
    </row>
    <row r="46485" spans="4:5" x14ac:dyDescent="0.2">
      <c r="D46485" s="1"/>
      <c r="E46485" s="41"/>
    </row>
    <row r="46486" spans="4:5" x14ac:dyDescent="0.2">
      <c r="D46486" s="1"/>
      <c r="E46486" s="41"/>
    </row>
    <row r="46487" spans="4:5" x14ac:dyDescent="0.2">
      <c r="D46487" s="1"/>
      <c r="E46487" s="41"/>
    </row>
    <row r="46488" spans="4:5" x14ac:dyDescent="0.2">
      <c r="D46488" s="1"/>
      <c r="E46488" s="41"/>
    </row>
    <row r="46489" spans="4:5" x14ac:dyDescent="0.2">
      <c r="D46489" s="1"/>
      <c r="E46489" s="41"/>
    </row>
    <row r="46490" spans="4:5" x14ac:dyDescent="0.2">
      <c r="D46490" s="1"/>
      <c r="E46490" s="41"/>
    </row>
    <row r="46491" spans="4:5" x14ac:dyDescent="0.2">
      <c r="D46491" s="1"/>
      <c r="E46491" s="41"/>
    </row>
    <row r="46492" spans="4:5" x14ac:dyDescent="0.2">
      <c r="D46492" s="1"/>
      <c r="E46492" s="41"/>
    </row>
    <row r="46493" spans="4:5" x14ac:dyDescent="0.2">
      <c r="D46493" s="1"/>
      <c r="E46493" s="41"/>
    </row>
    <row r="46494" spans="4:5" x14ac:dyDescent="0.2">
      <c r="D46494" s="1"/>
      <c r="E46494" s="41"/>
    </row>
    <row r="46495" spans="4:5" x14ac:dyDescent="0.2">
      <c r="D46495" s="1"/>
      <c r="E46495" s="41"/>
    </row>
    <row r="46496" spans="4:5" x14ac:dyDescent="0.2">
      <c r="D46496" s="1"/>
      <c r="E46496" s="41"/>
    </row>
    <row r="46497" spans="4:5" x14ac:dyDescent="0.2">
      <c r="D46497" s="1"/>
      <c r="E46497" s="41"/>
    </row>
    <row r="46498" spans="4:5" x14ac:dyDescent="0.2">
      <c r="D46498" s="1"/>
      <c r="E46498" s="41"/>
    </row>
    <row r="46499" spans="4:5" x14ac:dyDescent="0.2">
      <c r="D46499" s="1"/>
      <c r="E46499" s="41"/>
    </row>
    <row r="46500" spans="4:5" x14ac:dyDescent="0.2">
      <c r="D46500" s="1"/>
      <c r="E46500" s="41"/>
    </row>
    <row r="46501" spans="4:5" x14ac:dyDescent="0.2">
      <c r="D46501" s="1"/>
      <c r="E46501" s="41"/>
    </row>
    <row r="46502" spans="4:5" x14ac:dyDescent="0.2">
      <c r="D46502" s="1"/>
      <c r="E46502" s="41"/>
    </row>
    <row r="46503" spans="4:5" x14ac:dyDescent="0.2">
      <c r="D46503" s="1"/>
      <c r="E46503" s="41"/>
    </row>
    <row r="46504" spans="4:5" x14ac:dyDescent="0.2">
      <c r="D46504" s="1"/>
      <c r="E46504" s="41"/>
    </row>
    <row r="46505" spans="4:5" x14ac:dyDescent="0.2">
      <c r="D46505" s="1"/>
      <c r="E46505" s="41"/>
    </row>
    <row r="46506" spans="4:5" x14ac:dyDescent="0.2">
      <c r="D46506" s="1"/>
      <c r="E46506" s="41"/>
    </row>
    <row r="46507" spans="4:5" x14ac:dyDescent="0.2">
      <c r="D46507" s="1"/>
      <c r="E46507" s="41"/>
    </row>
    <row r="46508" spans="4:5" x14ac:dyDescent="0.2">
      <c r="D46508" s="1"/>
      <c r="E46508" s="41"/>
    </row>
    <row r="46509" spans="4:5" x14ac:dyDescent="0.2">
      <c r="D46509" s="1"/>
      <c r="E46509" s="41"/>
    </row>
    <row r="46510" spans="4:5" x14ac:dyDescent="0.2">
      <c r="D46510" s="1"/>
      <c r="E46510" s="41"/>
    </row>
    <row r="46511" spans="4:5" x14ac:dyDescent="0.2">
      <c r="D46511" s="1"/>
      <c r="E46511" s="41"/>
    </row>
    <row r="46512" spans="4:5" x14ac:dyDescent="0.2">
      <c r="D46512" s="1"/>
      <c r="E46512" s="41"/>
    </row>
    <row r="46513" spans="4:5" x14ac:dyDescent="0.2">
      <c r="D46513" s="1"/>
      <c r="E46513" s="41"/>
    </row>
    <row r="46514" spans="4:5" x14ac:dyDescent="0.2">
      <c r="D46514" s="1"/>
      <c r="E46514" s="41"/>
    </row>
    <row r="46515" spans="4:5" x14ac:dyDescent="0.2">
      <c r="D46515" s="1"/>
      <c r="E46515" s="41"/>
    </row>
    <row r="46516" spans="4:5" x14ac:dyDescent="0.2">
      <c r="D46516" s="1"/>
      <c r="E46516" s="41"/>
    </row>
    <row r="46517" spans="4:5" x14ac:dyDescent="0.2">
      <c r="D46517" s="1"/>
      <c r="E46517" s="41"/>
    </row>
    <row r="46518" spans="4:5" x14ac:dyDescent="0.2">
      <c r="D46518" s="1"/>
      <c r="E46518" s="41"/>
    </row>
    <row r="46519" spans="4:5" x14ac:dyDescent="0.2">
      <c r="D46519" s="1"/>
      <c r="E46519" s="41"/>
    </row>
    <row r="46520" spans="4:5" x14ac:dyDescent="0.2">
      <c r="D46520" s="1"/>
      <c r="E46520" s="41"/>
    </row>
    <row r="46521" spans="4:5" x14ac:dyDescent="0.2">
      <c r="D46521" s="1"/>
      <c r="E46521" s="41"/>
    </row>
    <row r="46522" spans="4:5" x14ac:dyDescent="0.2">
      <c r="D46522" s="1"/>
      <c r="E46522" s="41"/>
    </row>
    <row r="46523" spans="4:5" x14ac:dyDescent="0.2">
      <c r="D46523" s="1"/>
      <c r="E46523" s="41"/>
    </row>
    <row r="46524" spans="4:5" x14ac:dyDescent="0.2">
      <c r="D46524" s="1"/>
      <c r="E46524" s="41"/>
    </row>
    <row r="46525" spans="4:5" x14ac:dyDescent="0.2">
      <c r="D46525" s="1"/>
      <c r="E46525" s="41"/>
    </row>
    <row r="46526" spans="4:5" x14ac:dyDescent="0.2">
      <c r="D46526" s="1"/>
      <c r="E46526" s="41"/>
    </row>
    <row r="46527" spans="4:5" x14ac:dyDescent="0.2">
      <c r="D46527" s="1"/>
      <c r="E46527" s="41"/>
    </row>
    <row r="46528" spans="4:5" x14ac:dyDescent="0.2">
      <c r="D46528" s="1"/>
      <c r="E46528" s="41"/>
    </row>
    <row r="46529" spans="4:5" x14ac:dyDescent="0.2">
      <c r="D46529" s="1"/>
      <c r="E46529" s="41"/>
    </row>
    <row r="46530" spans="4:5" x14ac:dyDescent="0.2">
      <c r="D46530" s="1"/>
      <c r="E46530" s="41"/>
    </row>
    <row r="46531" spans="4:5" x14ac:dyDescent="0.2">
      <c r="D46531" s="1"/>
      <c r="E46531" s="41"/>
    </row>
    <row r="46532" spans="4:5" x14ac:dyDescent="0.2">
      <c r="D46532" s="1"/>
      <c r="E46532" s="41"/>
    </row>
    <row r="46533" spans="4:5" x14ac:dyDescent="0.2">
      <c r="D46533" s="1"/>
      <c r="E46533" s="41"/>
    </row>
    <row r="46534" spans="4:5" x14ac:dyDescent="0.2">
      <c r="D46534" s="1"/>
      <c r="E46534" s="41"/>
    </row>
    <row r="46535" spans="4:5" x14ac:dyDescent="0.2">
      <c r="D46535" s="1"/>
      <c r="E46535" s="41"/>
    </row>
    <row r="46536" spans="4:5" x14ac:dyDescent="0.2">
      <c r="D46536" s="1"/>
      <c r="E46536" s="41"/>
    </row>
    <row r="46537" spans="4:5" x14ac:dyDescent="0.2">
      <c r="D46537" s="1"/>
      <c r="E46537" s="41"/>
    </row>
    <row r="46538" spans="4:5" x14ac:dyDescent="0.2">
      <c r="D46538" s="1"/>
      <c r="E46538" s="41"/>
    </row>
    <row r="46539" spans="4:5" x14ac:dyDescent="0.2">
      <c r="D46539" s="1"/>
      <c r="E46539" s="41"/>
    </row>
    <row r="46540" spans="4:5" x14ac:dyDescent="0.2">
      <c r="D46540" s="1"/>
      <c r="E46540" s="41"/>
    </row>
    <row r="46541" spans="4:5" x14ac:dyDescent="0.2">
      <c r="D46541" s="1"/>
      <c r="E46541" s="41"/>
    </row>
    <row r="46542" spans="4:5" x14ac:dyDescent="0.2">
      <c r="D46542" s="1"/>
      <c r="E46542" s="41"/>
    </row>
    <row r="46543" spans="4:5" x14ac:dyDescent="0.2">
      <c r="D46543" s="1"/>
      <c r="E46543" s="41"/>
    </row>
    <row r="46544" spans="4:5" x14ac:dyDescent="0.2">
      <c r="D46544" s="1"/>
      <c r="E46544" s="41"/>
    </row>
    <row r="46545" spans="4:5" x14ac:dyDescent="0.2">
      <c r="D46545" s="1"/>
      <c r="E46545" s="41"/>
    </row>
    <row r="46546" spans="4:5" x14ac:dyDescent="0.2">
      <c r="D46546" s="1"/>
      <c r="E46546" s="41"/>
    </row>
    <row r="46547" spans="4:5" x14ac:dyDescent="0.2">
      <c r="D46547" s="1"/>
      <c r="E46547" s="41"/>
    </row>
    <row r="46548" spans="4:5" x14ac:dyDescent="0.2">
      <c r="D46548" s="1"/>
      <c r="E46548" s="41"/>
    </row>
    <row r="46549" spans="4:5" x14ac:dyDescent="0.2">
      <c r="D46549" s="1"/>
      <c r="E46549" s="41"/>
    </row>
    <row r="46550" spans="4:5" x14ac:dyDescent="0.2">
      <c r="D46550" s="1"/>
      <c r="E46550" s="41"/>
    </row>
    <row r="46551" spans="4:5" x14ac:dyDescent="0.2">
      <c r="D46551" s="1"/>
      <c r="E46551" s="41"/>
    </row>
    <row r="46552" spans="4:5" x14ac:dyDescent="0.2">
      <c r="D46552" s="1"/>
      <c r="E46552" s="41"/>
    </row>
    <row r="46553" spans="4:5" x14ac:dyDescent="0.2">
      <c r="D46553" s="1"/>
      <c r="E46553" s="41"/>
    </row>
    <row r="46554" spans="4:5" x14ac:dyDescent="0.2">
      <c r="D46554" s="1"/>
      <c r="E46554" s="41"/>
    </row>
    <row r="46555" spans="4:5" x14ac:dyDescent="0.2">
      <c r="D46555" s="1"/>
      <c r="E46555" s="41"/>
    </row>
    <row r="46556" spans="4:5" x14ac:dyDescent="0.2">
      <c r="D46556" s="1"/>
      <c r="E46556" s="41"/>
    </row>
    <row r="46557" spans="4:5" x14ac:dyDescent="0.2">
      <c r="D46557" s="1"/>
      <c r="E46557" s="41"/>
    </row>
    <row r="46558" spans="4:5" x14ac:dyDescent="0.2">
      <c r="D46558" s="1"/>
      <c r="E46558" s="41"/>
    </row>
    <row r="46559" spans="4:5" x14ac:dyDescent="0.2">
      <c r="D46559" s="1"/>
      <c r="E46559" s="41"/>
    </row>
    <row r="46560" spans="4:5" x14ac:dyDescent="0.2">
      <c r="D46560" s="1"/>
      <c r="E46560" s="41"/>
    </row>
    <row r="46561" spans="4:5" x14ac:dyDescent="0.2">
      <c r="D46561" s="1"/>
      <c r="E46561" s="41"/>
    </row>
    <row r="46562" spans="4:5" x14ac:dyDescent="0.2">
      <c r="D46562" s="1"/>
      <c r="E46562" s="41"/>
    </row>
    <row r="46563" spans="4:5" x14ac:dyDescent="0.2">
      <c r="D46563" s="1"/>
      <c r="E46563" s="41"/>
    </row>
    <row r="46564" spans="4:5" x14ac:dyDescent="0.2">
      <c r="D46564" s="1"/>
      <c r="E46564" s="41"/>
    </row>
    <row r="46565" spans="4:5" x14ac:dyDescent="0.2">
      <c r="D46565" s="1"/>
      <c r="E46565" s="41"/>
    </row>
    <row r="46566" spans="4:5" x14ac:dyDescent="0.2">
      <c r="D46566" s="1"/>
      <c r="E46566" s="41"/>
    </row>
    <row r="46567" spans="4:5" x14ac:dyDescent="0.2">
      <c r="D46567" s="1"/>
      <c r="E46567" s="41"/>
    </row>
    <row r="46568" spans="4:5" x14ac:dyDescent="0.2">
      <c r="D46568" s="1"/>
      <c r="E46568" s="41"/>
    </row>
    <row r="46569" spans="4:5" x14ac:dyDescent="0.2">
      <c r="D46569" s="1"/>
      <c r="E46569" s="41"/>
    </row>
    <row r="46570" spans="4:5" x14ac:dyDescent="0.2">
      <c r="D46570" s="1"/>
      <c r="E46570" s="41"/>
    </row>
    <row r="46571" spans="4:5" x14ac:dyDescent="0.2">
      <c r="D46571" s="1"/>
      <c r="E46571" s="41"/>
    </row>
    <row r="46572" spans="4:5" x14ac:dyDescent="0.2">
      <c r="D46572" s="1"/>
      <c r="E46572" s="41"/>
    </row>
    <row r="46573" spans="4:5" x14ac:dyDescent="0.2">
      <c r="D46573" s="1"/>
      <c r="E46573" s="41"/>
    </row>
    <row r="46574" spans="4:5" x14ac:dyDescent="0.2">
      <c r="D46574" s="1"/>
      <c r="E46574" s="41"/>
    </row>
    <row r="46575" spans="4:5" x14ac:dyDescent="0.2">
      <c r="D46575" s="1"/>
      <c r="E46575" s="41"/>
    </row>
    <row r="46576" spans="4:5" x14ac:dyDescent="0.2">
      <c r="D46576" s="1"/>
      <c r="E46576" s="41"/>
    </row>
    <row r="46577" spans="4:5" x14ac:dyDescent="0.2">
      <c r="D46577" s="1"/>
      <c r="E46577" s="41"/>
    </row>
    <row r="46578" spans="4:5" x14ac:dyDescent="0.2">
      <c r="D46578" s="1"/>
      <c r="E46578" s="41"/>
    </row>
    <row r="46579" spans="4:5" x14ac:dyDescent="0.2">
      <c r="D46579" s="1"/>
      <c r="E46579" s="41"/>
    </row>
    <row r="46580" spans="4:5" x14ac:dyDescent="0.2">
      <c r="D46580" s="1"/>
      <c r="E46580" s="41"/>
    </row>
    <row r="46581" spans="4:5" x14ac:dyDescent="0.2">
      <c r="D46581" s="1"/>
      <c r="E46581" s="41"/>
    </row>
    <row r="46582" spans="4:5" x14ac:dyDescent="0.2">
      <c r="D46582" s="1"/>
      <c r="E46582" s="41"/>
    </row>
    <row r="46583" spans="4:5" x14ac:dyDescent="0.2">
      <c r="D46583" s="1"/>
      <c r="E46583" s="41"/>
    </row>
    <row r="46584" spans="4:5" x14ac:dyDescent="0.2">
      <c r="D46584" s="1"/>
      <c r="E46584" s="41"/>
    </row>
    <row r="46585" spans="4:5" x14ac:dyDescent="0.2">
      <c r="D46585" s="1"/>
      <c r="E46585" s="41"/>
    </row>
    <row r="46586" spans="4:5" x14ac:dyDescent="0.2">
      <c r="D46586" s="1"/>
      <c r="E46586" s="41"/>
    </row>
    <row r="46587" spans="4:5" x14ac:dyDescent="0.2">
      <c r="D46587" s="1"/>
      <c r="E46587" s="41"/>
    </row>
    <row r="46588" spans="4:5" x14ac:dyDescent="0.2">
      <c r="D46588" s="1"/>
      <c r="E46588" s="41"/>
    </row>
    <row r="46589" spans="4:5" x14ac:dyDescent="0.2">
      <c r="D46589" s="1"/>
      <c r="E46589" s="41"/>
    </row>
    <row r="46590" spans="4:5" x14ac:dyDescent="0.2">
      <c r="D46590" s="1"/>
      <c r="E46590" s="41"/>
    </row>
    <row r="46591" spans="4:5" x14ac:dyDescent="0.2">
      <c r="D46591" s="1"/>
      <c r="E46591" s="41"/>
    </row>
    <row r="46592" spans="4:5" x14ac:dyDescent="0.2">
      <c r="D46592" s="1"/>
      <c r="E46592" s="41"/>
    </row>
    <row r="46593" spans="4:5" x14ac:dyDescent="0.2">
      <c r="D46593" s="1"/>
      <c r="E46593" s="41"/>
    </row>
    <row r="46594" spans="4:5" x14ac:dyDescent="0.2">
      <c r="D46594" s="1"/>
      <c r="E46594" s="41"/>
    </row>
    <row r="46595" spans="4:5" x14ac:dyDescent="0.2">
      <c r="D46595" s="1"/>
      <c r="E46595" s="41"/>
    </row>
    <row r="46596" spans="4:5" x14ac:dyDescent="0.2">
      <c r="D46596" s="1"/>
      <c r="E46596" s="41"/>
    </row>
    <row r="46597" spans="4:5" x14ac:dyDescent="0.2">
      <c r="D46597" s="1"/>
      <c r="E46597" s="41"/>
    </row>
    <row r="46598" spans="4:5" x14ac:dyDescent="0.2">
      <c r="D46598" s="1"/>
      <c r="E46598" s="41"/>
    </row>
    <row r="46599" spans="4:5" x14ac:dyDescent="0.2">
      <c r="D46599" s="1"/>
      <c r="E46599" s="41"/>
    </row>
    <row r="46600" spans="4:5" x14ac:dyDescent="0.2">
      <c r="D46600" s="1"/>
      <c r="E46600" s="41"/>
    </row>
    <row r="46601" spans="4:5" x14ac:dyDescent="0.2">
      <c r="D46601" s="1"/>
      <c r="E46601" s="41"/>
    </row>
    <row r="46602" spans="4:5" x14ac:dyDescent="0.2">
      <c r="D46602" s="1"/>
      <c r="E46602" s="41"/>
    </row>
    <row r="46603" spans="4:5" x14ac:dyDescent="0.2">
      <c r="D46603" s="1"/>
      <c r="E46603" s="41"/>
    </row>
    <row r="46604" spans="4:5" x14ac:dyDescent="0.2">
      <c r="D46604" s="1"/>
      <c r="E46604" s="41"/>
    </row>
    <row r="46605" spans="4:5" x14ac:dyDescent="0.2">
      <c r="D46605" s="1"/>
      <c r="E46605" s="41"/>
    </row>
    <row r="46606" spans="4:5" x14ac:dyDescent="0.2">
      <c r="D46606" s="1"/>
      <c r="E46606" s="41"/>
    </row>
    <row r="46607" spans="4:5" x14ac:dyDescent="0.2">
      <c r="D46607" s="1"/>
      <c r="E46607" s="41"/>
    </row>
    <row r="46608" spans="4:5" x14ac:dyDescent="0.2">
      <c r="D46608" s="1"/>
      <c r="E46608" s="41"/>
    </row>
    <row r="46609" spans="4:5" x14ac:dyDescent="0.2">
      <c r="D46609" s="1"/>
      <c r="E46609" s="41"/>
    </row>
    <row r="46610" spans="4:5" x14ac:dyDescent="0.2">
      <c r="D46610" s="1"/>
      <c r="E46610" s="41"/>
    </row>
    <row r="46611" spans="4:5" x14ac:dyDescent="0.2">
      <c r="D46611" s="1"/>
      <c r="E46611" s="41"/>
    </row>
    <row r="46612" spans="4:5" x14ac:dyDescent="0.2">
      <c r="D46612" s="1"/>
      <c r="E46612" s="41"/>
    </row>
    <row r="46613" spans="4:5" x14ac:dyDescent="0.2">
      <c r="D46613" s="1"/>
      <c r="E46613" s="41"/>
    </row>
    <row r="46614" spans="4:5" x14ac:dyDescent="0.2">
      <c r="D46614" s="1"/>
      <c r="E46614" s="41"/>
    </row>
    <row r="46615" spans="4:5" x14ac:dyDescent="0.2">
      <c r="D46615" s="1"/>
      <c r="E46615" s="41"/>
    </row>
    <row r="46616" spans="4:5" x14ac:dyDescent="0.2">
      <c r="D46616" s="1"/>
      <c r="E46616" s="41"/>
    </row>
    <row r="46617" spans="4:5" x14ac:dyDescent="0.2">
      <c r="D46617" s="1"/>
      <c r="E46617" s="41"/>
    </row>
    <row r="46618" spans="4:5" x14ac:dyDescent="0.2">
      <c r="D46618" s="1"/>
      <c r="E46618" s="41"/>
    </row>
    <row r="46619" spans="4:5" x14ac:dyDescent="0.2">
      <c r="D46619" s="1"/>
      <c r="E46619" s="41"/>
    </row>
    <row r="46620" spans="4:5" x14ac:dyDescent="0.2">
      <c r="D46620" s="1"/>
      <c r="E46620" s="41"/>
    </row>
    <row r="46621" spans="4:5" x14ac:dyDescent="0.2">
      <c r="D46621" s="1"/>
      <c r="E46621" s="41"/>
    </row>
    <row r="46622" spans="4:5" x14ac:dyDescent="0.2">
      <c r="D46622" s="1"/>
      <c r="E46622" s="41"/>
    </row>
    <row r="46623" spans="4:5" x14ac:dyDescent="0.2">
      <c r="D46623" s="1"/>
      <c r="E46623" s="41"/>
    </row>
    <row r="46624" spans="4:5" x14ac:dyDescent="0.2">
      <c r="D46624" s="1"/>
      <c r="E46624" s="41"/>
    </row>
    <row r="46625" spans="4:5" x14ac:dyDescent="0.2">
      <c r="D46625" s="1"/>
      <c r="E46625" s="41"/>
    </row>
    <row r="46626" spans="4:5" x14ac:dyDescent="0.2">
      <c r="D46626" s="1"/>
      <c r="E46626" s="41"/>
    </row>
    <row r="46627" spans="4:5" x14ac:dyDescent="0.2">
      <c r="D46627" s="1"/>
      <c r="E46627" s="41"/>
    </row>
    <row r="46628" spans="4:5" x14ac:dyDescent="0.2">
      <c r="D46628" s="1"/>
      <c r="E46628" s="41"/>
    </row>
    <row r="46629" spans="4:5" x14ac:dyDescent="0.2">
      <c r="D46629" s="1"/>
      <c r="E46629" s="41"/>
    </row>
    <row r="46630" spans="4:5" x14ac:dyDescent="0.2">
      <c r="D46630" s="1"/>
      <c r="E46630" s="41"/>
    </row>
    <row r="46631" spans="4:5" x14ac:dyDescent="0.2">
      <c r="D46631" s="1"/>
      <c r="E46631" s="41"/>
    </row>
    <row r="46632" spans="4:5" x14ac:dyDescent="0.2">
      <c r="D46632" s="1"/>
      <c r="E46632" s="41"/>
    </row>
    <row r="46633" spans="4:5" x14ac:dyDescent="0.2">
      <c r="D46633" s="1"/>
      <c r="E46633" s="41"/>
    </row>
    <row r="46634" spans="4:5" x14ac:dyDescent="0.2">
      <c r="D46634" s="1"/>
      <c r="E46634" s="41"/>
    </row>
    <row r="46635" spans="4:5" x14ac:dyDescent="0.2">
      <c r="D46635" s="1"/>
      <c r="E46635" s="41"/>
    </row>
    <row r="46636" spans="4:5" x14ac:dyDescent="0.2">
      <c r="D46636" s="1"/>
      <c r="E46636" s="41"/>
    </row>
    <row r="46637" spans="4:5" x14ac:dyDescent="0.2">
      <c r="D46637" s="1"/>
      <c r="E46637" s="41"/>
    </row>
    <row r="46638" spans="4:5" x14ac:dyDescent="0.2">
      <c r="D46638" s="1"/>
      <c r="E46638" s="41"/>
    </row>
    <row r="46639" spans="4:5" x14ac:dyDescent="0.2">
      <c r="D46639" s="1"/>
      <c r="E46639" s="41"/>
    </row>
    <row r="46640" spans="4:5" x14ac:dyDescent="0.2">
      <c r="D46640" s="1"/>
      <c r="E46640" s="41"/>
    </row>
    <row r="46641" spans="4:5" x14ac:dyDescent="0.2">
      <c r="D46641" s="1"/>
      <c r="E46641" s="41"/>
    </row>
    <row r="46642" spans="4:5" x14ac:dyDescent="0.2">
      <c r="D46642" s="1"/>
      <c r="E46642" s="41"/>
    </row>
    <row r="46643" spans="4:5" x14ac:dyDescent="0.2">
      <c r="D46643" s="1"/>
      <c r="E46643" s="41"/>
    </row>
    <row r="46644" spans="4:5" x14ac:dyDescent="0.2">
      <c r="D46644" s="1"/>
      <c r="E46644" s="41"/>
    </row>
    <row r="46645" spans="4:5" x14ac:dyDescent="0.2">
      <c r="D46645" s="1"/>
      <c r="E46645" s="41"/>
    </row>
    <row r="46646" spans="4:5" x14ac:dyDescent="0.2">
      <c r="D46646" s="1"/>
      <c r="E46646" s="41"/>
    </row>
    <row r="46647" spans="4:5" x14ac:dyDescent="0.2">
      <c r="D46647" s="1"/>
      <c r="E46647" s="41"/>
    </row>
    <row r="46648" spans="4:5" x14ac:dyDescent="0.2">
      <c r="D46648" s="1"/>
      <c r="E46648" s="41"/>
    </row>
    <row r="46649" spans="4:5" x14ac:dyDescent="0.2">
      <c r="D46649" s="1"/>
      <c r="E46649" s="41"/>
    </row>
    <row r="46650" spans="4:5" x14ac:dyDescent="0.2">
      <c r="D46650" s="1"/>
      <c r="E46650" s="41"/>
    </row>
    <row r="46651" spans="4:5" x14ac:dyDescent="0.2">
      <c r="D46651" s="1"/>
      <c r="E46651" s="41"/>
    </row>
    <row r="46652" spans="4:5" x14ac:dyDescent="0.2">
      <c r="D46652" s="1"/>
      <c r="E46652" s="41"/>
    </row>
    <row r="46653" spans="4:5" x14ac:dyDescent="0.2">
      <c r="D46653" s="1"/>
      <c r="E46653" s="41"/>
    </row>
    <row r="46654" spans="4:5" x14ac:dyDescent="0.2">
      <c r="D46654" s="1"/>
      <c r="E46654" s="41"/>
    </row>
    <row r="46655" spans="4:5" x14ac:dyDescent="0.2">
      <c r="D46655" s="1"/>
      <c r="E46655" s="41"/>
    </row>
    <row r="46656" spans="4:5" x14ac:dyDescent="0.2">
      <c r="D46656" s="1"/>
      <c r="E46656" s="41"/>
    </row>
    <row r="46657" spans="4:5" x14ac:dyDescent="0.2">
      <c r="D46657" s="1"/>
      <c r="E46657" s="41"/>
    </row>
    <row r="46658" spans="4:5" x14ac:dyDescent="0.2">
      <c r="D46658" s="1"/>
      <c r="E46658" s="41"/>
    </row>
    <row r="46659" spans="4:5" x14ac:dyDescent="0.2">
      <c r="D46659" s="1"/>
      <c r="E46659" s="41"/>
    </row>
    <row r="46660" spans="4:5" x14ac:dyDescent="0.2">
      <c r="D46660" s="1"/>
      <c r="E46660" s="41"/>
    </row>
    <row r="46661" spans="4:5" x14ac:dyDescent="0.2">
      <c r="D46661" s="1"/>
      <c r="E46661" s="41"/>
    </row>
    <row r="46662" spans="4:5" x14ac:dyDescent="0.2">
      <c r="D46662" s="1"/>
      <c r="E46662" s="41"/>
    </row>
    <row r="46663" spans="4:5" x14ac:dyDescent="0.2">
      <c r="D46663" s="1"/>
      <c r="E46663" s="41"/>
    </row>
    <row r="46664" spans="4:5" x14ac:dyDescent="0.2">
      <c r="D46664" s="1"/>
      <c r="E46664" s="41"/>
    </row>
    <row r="46665" spans="4:5" x14ac:dyDescent="0.2">
      <c r="D46665" s="1"/>
      <c r="E46665" s="41"/>
    </row>
    <row r="46666" spans="4:5" x14ac:dyDescent="0.2">
      <c r="D46666" s="1"/>
      <c r="E46666" s="41"/>
    </row>
    <row r="46667" spans="4:5" x14ac:dyDescent="0.2">
      <c r="D46667" s="1"/>
      <c r="E46667" s="41"/>
    </row>
    <row r="46668" spans="4:5" x14ac:dyDescent="0.2">
      <c r="D46668" s="1"/>
      <c r="E46668" s="41"/>
    </row>
    <row r="46669" spans="4:5" x14ac:dyDescent="0.2">
      <c r="D46669" s="1"/>
      <c r="E46669" s="41"/>
    </row>
    <row r="46670" spans="4:5" x14ac:dyDescent="0.2">
      <c r="D46670" s="1"/>
      <c r="E46670" s="41"/>
    </row>
    <row r="46671" spans="4:5" x14ac:dyDescent="0.2">
      <c r="D46671" s="1"/>
      <c r="E46671" s="41"/>
    </row>
    <row r="46672" spans="4:5" x14ac:dyDescent="0.2">
      <c r="D46672" s="1"/>
      <c r="E46672" s="41"/>
    </row>
    <row r="46673" spans="4:5" x14ac:dyDescent="0.2">
      <c r="D46673" s="1"/>
      <c r="E46673" s="41"/>
    </row>
    <row r="46674" spans="4:5" x14ac:dyDescent="0.2">
      <c r="D46674" s="1"/>
      <c r="E46674" s="41"/>
    </row>
    <row r="46675" spans="4:5" x14ac:dyDescent="0.2">
      <c r="D46675" s="1"/>
      <c r="E46675" s="41"/>
    </row>
    <row r="46676" spans="4:5" x14ac:dyDescent="0.2">
      <c r="D46676" s="1"/>
      <c r="E46676" s="41"/>
    </row>
    <row r="46677" spans="4:5" x14ac:dyDescent="0.2">
      <c r="D46677" s="1"/>
      <c r="E46677" s="41"/>
    </row>
    <row r="46678" spans="4:5" x14ac:dyDescent="0.2">
      <c r="D46678" s="1"/>
      <c r="E46678" s="41"/>
    </row>
    <row r="46679" spans="4:5" x14ac:dyDescent="0.2">
      <c r="D46679" s="1"/>
      <c r="E46679" s="41"/>
    </row>
    <row r="46680" spans="4:5" x14ac:dyDescent="0.2">
      <c r="D46680" s="1"/>
      <c r="E46680" s="41"/>
    </row>
    <row r="46681" spans="4:5" x14ac:dyDescent="0.2">
      <c r="D46681" s="1"/>
      <c r="E46681" s="41"/>
    </row>
    <row r="46682" spans="4:5" x14ac:dyDescent="0.2">
      <c r="D46682" s="1"/>
      <c r="E46682" s="41"/>
    </row>
    <row r="46683" spans="4:5" x14ac:dyDescent="0.2">
      <c r="D46683" s="1"/>
      <c r="E46683" s="41"/>
    </row>
    <row r="46684" spans="4:5" x14ac:dyDescent="0.2">
      <c r="D46684" s="1"/>
      <c r="E46684" s="41"/>
    </row>
    <row r="46685" spans="4:5" x14ac:dyDescent="0.2">
      <c r="D46685" s="1"/>
      <c r="E46685" s="41"/>
    </row>
    <row r="46686" spans="4:5" x14ac:dyDescent="0.2">
      <c r="D46686" s="1"/>
      <c r="E46686" s="41"/>
    </row>
    <row r="46687" spans="4:5" x14ac:dyDescent="0.2">
      <c r="D46687" s="1"/>
      <c r="E46687" s="41"/>
    </row>
    <row r="46688" spans="4:5" x14ac:dyDescent="0.2">
      <c r="D46688" s="1"/>
      <c r="E46688" s="41"/>
    </row>
    <row r="46689" spans="4:5" x14ac:dyDescent="0.2">
      <c r="D46689" s="1"/>
      <c r="E46689" s="41"/>
    </row>
    <row r="46690" spans="4:5" x14ac:dyDescent="0.2">
      <c r="D46690" s="1"/>
      <c r="E46690" s="41"/>
    </row>
    <row r="46691" spans="4:5" x14ac:dyDescent="0.2">
      <c r="D46691" s="1"/>
      <c r="E46691" s="41"/>
    </row>
    <row r="46692" spans="4:5" x14ac:dyDescent="0.2">
      <c r="D46692" s="1"/>
      <c r="E46692" s="41"/>
    </row>
    <row r="46693" spans="4:5" x14ac:dyDescent="0.2">
      <c r="D46693" s="1"/>
      <c r="E46693" s="41"/>
    </row>
    <row r="46694" spans="4:5" x14ac:dyDescent="0.2">
      <c r="D46694" s="1"/>
      <c r="E46694" s="41"/>
    </row>
    <row r="46695" spans="4:5" x14ac:dyDescent="0.2">
      <c r="D46695" s="1"/>
      <c r="E46695" s="41"/>
    </row>
    <row r="46696" spans="4:5" x14ac:dyDescent="0.2">
      <c r="D46696" s="1"/>
      <c r="E46696" s="41"/>
    </row>
    <row r="46697" spans="4:5" x14ac:dyDescent="0.2">
      <c r="D46697" s="1"/>
      <c r="E46697" s="41"/>
    </row>
    <row r="46698" spans="4:5" x14ac:dyDescent="0.2">
      <c r="D46698" s="1"/>
      <c r="E46698" s="41"/>
    </row>
    <row r="46699" spans="4:5" x14ac:dyDescent="0.2">
      <c r="D46699" s="1"/>
      <c r="E46699" s="41"/>
    </row>
    <row r="46700" spans="4:5" x14ac:dyDescent="0.2">
      <c r="D46700" s="1"/>
      <c r="E46700" s="41"/>
    </row>
    <row r="46701" spans="4:5" x14ac:dyDescent="0.2">
      <c r="D46701" s="1"/>
      <c r="E46701" s="41"/>
    </row>
    <row r="46702" spans="4:5" x14ac:dyDescent="0.2">
      <c r="D46702" s="1"/>
      <c r="E46702" s="41"/>
    </row>
    <row r="46703" spans="4:5" x14ac:dyDescent="0.2">
      <c r="D46703" s="1"/>
      <c r="E46703" s="41"/>
    </row>
    <row r="46704" spans="4:5" x14ac:dyDescent="0.2">
      <c r="D46704" s="1"/>
      <c r="E46704" s="41"/>
    </row>
    <row r="46705" spans="4:5" x14ac:dyDescent="0.2">
      <c r="D46705" s="1"/>
      <c r="E46705" s="41"/>
    </row>
    <row r="46706" spans="4:5" x14ac:dyDescent="0.2">
      <c r="D46706" s="1"/>
      <c r="E46706" s="41"/>
    </row>
    <row r="46707" spans="4:5" x14ac:dyDescent="0.2">
      <c r="D46707" s="1"/>
      <c r="E46707" s="41"/>
    </row>
    <row r="46708" spans="4:5" x14ac:dyDescent="0.2">
      <c r="D46708" s="1"/>
      <c r="E46708" s="41"/>
    </row>
    <row r="46709" spans="4:5" x14ac:dyDescent="0.2">
      <c r="D46709" s="1"/>
      <c r="E46709" s="41"/>
    </row>
    <row r="46710" spans="4:5" x14ac:dyDescent="0.2">
      <c r="D46710" s="1"/>
      <c r="E46710" s="41"/>
    </row>
    <row r="46711" spans="4:5" x14ac:dyDescent="0.2">
      <c r="D46711" s="1"/>
      <c r="E46711" s="41"/>
    </row>
    <row r="46712" spans="4:5" x14ac:dyDescent="0.2">
      <c r="D46712" s="1"/>
      <c r="E46712" s="41"/>
    </row>
    <row r="46713" spans="4:5" x14ac:dyDescent="0.2">
      <c r="D46713" s="1"/>
      <c r="E46713" s="41"/>
    </row>
    <row r="46714" spans="4:5" x14ac:dyDescent="0.2">
      <c r="D46714" s="1"/>
      <c r="E46714" s="41"/>
    </row>
    <row r="46715" spans="4:5" x14ac:dyDescent="0.2">
      <c r="D46715" s="1"/>
      <c r="E46715" s="41"/>
    </row>
    <row r="46716" spans="4:5" x14ac:dyDescent="0.2">
      <c r="D46716" s="1"/>
      <c r="E46716" s="41"/>
    </row>
    <row r="46717" spans="4:5" x14ac:dyDescent="0.2">
      <c r="D46717" s="1"/>
      <c r="E46717" s="41"/>
    </row>
    <row r="46718" spans="4:5" x14ac:dyDescent="0.2">
      <c r="D46718" s="1"/>
      <c r="E46718" s="41"/>
    </row>
    <row r="46719" spans="4:5" x14ac:dyDescent="0.2">
      <c r="D46719" s="1"/>
      <c r="E46719" s="41"/>
    </row>
    <row r="46720" spans="4:5" x14ac:dyDescent="0.2">
      <c r="D46720" s="1"/>
      <c r="E46720" s="41"/>
    </row>
    <row r="46721" spans="4:5" x14ac:dyDescent="0.2">
      <c r="D46721" s="1"/>
      <c r="E46721" s="41"/>
    </row>
    <row r="46722" spans="4:5" x14ac:dyDescent="0.2">
      <c r="D46722" s="1"/>
      <c r="E46722" s="41"/>
    </row>
    <row r="46723" spans="4:5" x14ac:dyDescent="0.2">
      <c r="D46723" s="1"/>
      <c r="E46723" s="41"/>
    </row>
    <row r="46724" spans="4:5" x14ac:dyDescent="0.2">
      <c r="D46724" s="1"/>
      <c r="E46724" s="41"/>
    </row>
    <row r="46725" spans="4:5" x14ac:dyDescent="0.2">
      <c r="D46725" s="1"/>
      <c r="E46725" s="41"/>
    </row>
    <row r="46726" spans="4:5" x14ac:dyDescent="0.2">
      <c r="D46726" s="1"/>
      <c r="E46726" s="41"/>
    </row>
    <row r="46727" spans="4:5" x14ac:dyDescent="0.2">
      <c r="D46727" s="1"/>
      <c r="E46727" s="41"/>
    </row>
    <row r="46728" spans="4:5" x14ac:dyDescent="0.2">
      <c r="D46728" s="1"/>
      <c r="E46728" s="41"/>
    </row>
    <row r="46729" spans="4:5" x14ac:dyDescent="0.2">
      <c r="D46729" s="1"/>
      <c r="E46729" s="41"/>
    </row>
    <row r="46730" spans="4:5" x14ac:dyDescent="0.2">
      <c r="D46730" s="1"/>
      <c r="E46730" s="41"/>
    </row>
    <row r="46731" spans="4:5" x14ac:dyDescent="0.2">
      <c r="D46731" s="1"/>
      <c r="E46731" s="41"/>
    </row>
    <row r="46732" spans="4:5" x14ac:dyDescent="0.2">
      <c r="D46732" s="1"/>
      <c r="E46732" s="41"/>
    </row>
    <row r="46733" spans="4:5" x14ac:dyDescent="0.2">
      <c r="D46733" s="1"/>
      <c r="E46733" s="41"/>
    </row>
    <row r="46734" spans="4:5" x14ac:dyDescent="0.2">
      <c r="D46734" s="1"/>
      <c r="E46734" s="41"/>
    </row>
    <row r="46735" spans="4:5" x14ac:dyDescent="0.2">
      <c r="D46735" s="1"/>
      <c r="E46735" s="41"/>
    </row>
    <row r="46736" spans="4:5" x14ac:dyDescent="0.2">
      <c r="D46736" s="1"/>
      <c r="E46736" s="41"/>
    </row>
    <row r="46737" spans="4:5" x14ac:dyDescent="0.2">
      <c r="D46737" s="1"/>
      <c r="E46737" s="41"/>
    </row>
    <row r="46738" spans="4:5" x14ac:dyDescent="0.2">
      <c r="D46738" s="1"/>
      <c r="E46738" s="41"/>
    </row>
    <row r="46739" spans="4:5" x14ac:dyDescent="0.2">
      <c r="D46739" s="1"/>
      <c r="E46739" s="41"/>
    </row>
    <row r="46740" spans="4:5" x14ac:dyDescent="0.2">
      <c r="D46740" s="1"/>
      <c r="E46740" s="41"/>
    </row>
    <row r="46741" spans="4:5" x14ac:dyDescent="0.2">
      <c r="D46741" s="1"/>
      <c r="E46741" s="41"/>
    </row>
    <row r="46742" spans="4:5" x14ac:dyDescent="0.2">
      <c r="D46742" s="1"/>
      <c r="E46742" s="41"/>
    </row>
    <row r="46743" spans="4:5" x14ac:dyDescent="0.2">
      <c r="D46743" s="1"/>
      <c r="E46743" s="41"/>
    </row>
    <row r="46744" spans="4:5" x14ac:dyDescent="0.2">
      <c r="D46744" s="1"/>
      <c r="E46744" s="41"/>
    </row>
    <row r="46745" spans="4:5" x14ac:dyDescent="0.2">
      <c r="D46745" s="1"/>
      <c r="E46745" s="41"/>
    </row>
    <row r="46746" spans="4:5" x14ac:dyDescent="0.2">
      <c r="D46746" s="1"/>
      <c r="E46746" s="41"/>
    </row>
    <row r="46747" spans="4:5" x14ac:dyDescent="0.2">
      <c r="D46747" s="1"/>
      <c r="E46747" s="41"/>
    </row>
    <row r="46748" spans="4:5" x14ac:dyDescent="0.2">
      <c r="D46748" s="1"/>
      <c r="E46748" s="41"/>
    </row>
    <row r="46749" spans="4:5" x14ac:dyDescent="0.2">
      <c r="D46749" s="1"/>
      <c r="E46749" s="41"/>
    </row>
    <row r="46750" spans="4:5" x14ac:dyDescent="0.2">
      <c r="D46750" s="1"/>
      <c r="E46750" s="41"/>
    </row>
    <row r="46751" spans="4:5" x14ac:dyDescent="0.2">
      <c r="D46751" s="1"/>
      <c r="E46751" s="41"/>
    </row>
    <row r="46752" spans="4:5" x14ac:dyDescent="0.2">
      <c r="D46752" s="1"/>
      <c r="E46752" s="41"/>
    </row>
    <row r="46753" spans="4:5" x14ac:dyDescent="0.2">
      <c r="D46753" s="1"/>
      <c r="E46753" s="41"/>
    </row>
    <row r="46754" spans="4:5" x14ac:dyDescent="0.2">
      <c r="D46754" s="1"/>
      <c r="E46754" s="41"/>
    </row>
    <row r="46755" spans="4:5" x14ac:dyDescent="0.2">
      <c r="D46755" s="1"/>
      <c r="E46755" s="41"/>
    </row>
    <row r="46756" spans="4:5" x14ac:dyDescent="0.2">
      <c r="D46756" s="1"/>
      <c r="E46756" s="41"/>
    </row>
    <row r="46757" spans="4:5" x14ac:dyDescent="0.2">
      <c r="D46757" s="1"/>
      <c r="E46757" s="41"/>
    </row>
    <row r="46758" spans="4:5" x14ac:dyDescent="0.2">
      <c r="D46758" s="1"/>
      <c r="E46758" s="41"/>
    </row>
    <row r="46759" spans="4:5" x14ac:dyDescent="0.2">
      <c r="D46759" s="1"/>
      <c r="E46759" s="41"/>
    </row>
    <row r="46760" spans="4:5" x14ac:dyDescent="0.2">
      <c r="D46760" s="1"/>
      <c r="E46760" s="41"/>
    </row>
    <row r="46761" spans="4:5" x14ac:dyDescent="0.2">
      <c r="D46761" s="1"/>
      <c r="E46761" s="41"/>
    </row>
    <row r="46762" spans="4:5" x14ac:dyDescent="0.2">
      <c r="D46762" s="1"/>
      <c r="E46762" s="41"/>
    </row>
    <row r="46763" spans="4:5" x14ac:dyDescent="0.2">
      <c r="D46763" s="1"/>
      <c r="E46763" s="41"/>
    </row>
    <row r="46764" spans="4:5" x14ac:dyDescent="0.2">
      <c r="D46764" s="1"/>
      <c r="E46764" s="41"/>
    </row>
    <row r="46765" spans="4:5" x14ac:dyDescent="0.2">
      <c r="D46765" s="1"/>
      <c r="E46765" s="41"/>
    </row>
    <row r="46766" spans="4:5" x14ac:dyDescent="0.2">
      <c r="D46766" s="1"/>
      <c r="E46766" s="41"/>
    </row>
    <row r="46767" spans="4:5" x14ac:dyDescent="0.2">
      <c r="D46767" s="1"/>
      <c r="E46767" s="41"/>
    </row>
    <row r="46768" spans="4:5" x14ac:dyDescent="0.2">
      <c r="D46768" s="1"/>
      <c r="E46768" s="41"/>
    </row>
    <row r="46769" spans="4:5" x14ac:dyDescent="0.2">
      <c r="D46769" s="1"/>
      <c r="E46769" s="41"/>
    </row>
    <row r="46770" spans="4:5" x14ac:dyDescent="0.2">
      <c r="D46770" s="1"/>
      <c r="E46770" s="41"/>
    </row>
    <row r="46771" spans="4:5" x14ac:dyDescent="0.2">
      <c r="D46771" s="1"/>
      <c r="E46771" s="41"/>
    </row>
    <row r="46772" spans="4:5" x14ac:dyDescent="0.2">
      <c r="D46772" s="1"/>
      <c r="E46772" s="41"/>
    </row>
    <row r="46773" spans="4:5" x14ac:dyDescent="0.2">
      <c r="D46773" s="1"/>
      <c r="E46773" s="41"/>
    </row>
    <row r="46774" spans="4:5" x14ac:dyDescent="0.2">
      <c r="D46774" s="1"/>
      <c r="E46774" s="41"/>
    </row>
    <row r="46775" spans="4:5" x14ac:dyDescent="0.2">
      <c r="D46775" s="1"/>
      <c r="E46775" s="41"/>
    </row>
    <row r="46776" spans="4:5" x14ac:dyDescent="0.2">
      <c r="D46776" s="1"/>
      <c r="E46776" s="41"/>
    </row>
    <row r="46777" spans="4:5" x14ac:dyDescent="0.2">
      <c r="D46777" s="1"/>
      <c r="E46777" s="41"/>
    </row>
    <row r="46778" spans="4:5" x14ac:dyDescent="0.2">
      <c r="D46778" s="1"/>
      <c r="E46778" s="41"/>
    </row>
    <row r="46779" spans="4:5" x14ac:dyDescent="0.2">
      <c r="D46779" s="1"/>
      <c r="E46779" s="41"/>
    </row>
    <row r="46780" spans="4:5" x14ac:dyDescent="0.2">
      <c r="D46780" s="1"/>
      <c r="E46780" s="41"/>
    </row>
    <row r="46781" spans="4:5" x14ac:dyDescent="0.2">
      <c r="D46781" s="1"/>
      <c r="E46781" s="41"/>
    </row>
    <row r="46782" spans="4:5" x14ac:dyDescent="0.2">
      <c r="D46782" s="1"/>
      <c r="E46782" s="41"/>
    </row>
    <row r="46783" spans="4:5" x14ac:dyDescent="0.2">
      <c r="D46783" s="1"/>
      <c r="E46783" s="41"/>
    </row>
    <row r="46784" spans="4:5" x14ac:dyDescent="0.2">
      <c r="D46784" s="1"/>
      <c r="E46784" s="41"/>
    </row>
    <row r="46785" spans="4:5" x14ac:dyDescent="0.2">
      <c r="D46785" s="1"/>
      <c r="E46785" s="41"/>
    </row>
    <row r="46786" spans="4:5" x14ac:dyDescent="0.2">
      <c r="D46786" s="1"/>
      <c r="E46786" s="41"/>
    </row>
    <row r="46787" spans="4:5" x14ac:dyDescent="0.2">
      <c r="D46787" s="1"/>
      <c r="E46787" s="41"/>
    </row>
    <row r="46788" spans="4:5" x14ac:dyDescent="0.2">
      <c r="D46788" s="1"/>
      <c r="E46788" s="41"/>
    </row>
    <row r="46789" spans="4:5" x14ac:dyDescent="0.2">
      <c r="D46789" s="1"/>
      <c r="E46789" s="41"/>
    </row>
    <row r="46790" spans="4:5" x14ac:dyDescent="0.2">
      <c r="D46790" s="1"/>
      <c r="E46790" s="41"/>
    </row>
    <row r="46791" spans="4:5" x14ac:dyDescent="0.2">
      <c r="D46791" s="1"/>
      <c r="E46791" s="41"/>
    </row>
    <row r="46792" spans="4:5" x14ac:dyDescent="0.2">
      <c r="D46792" s="1"/>
      <c r="E46792" s="41"/>
    </row>
    <row r="46793" spans="4:5" x14ac:dyDescent="0.2">
      <c r="D46793" s="1"/>
      <c r="E46793" s="41"/>
    </row>
    <row r="46794" spans="4:5" x14ac:dyDescent="0.2">
      <c r="D46794" s="1"/>
      <c r="E46794" s="41"/>
    </row>
    <row r="46795" spans="4:5" x14ac:dyDescent="0.2">
      <c r="D46795" s="1"/>
      <c r="E46795" s="41"/>
    </row>
    <row r="46796" spans="4:5" x14ac:dyDescent="0.2">
      <c r="D46796" s="1"/>
      <c r="E46796" s="41"/>
    </row>
    <row r="46797" spans="4:5" x14ac:dyDescent="0.2">
      <c r="D46797" s="1"/>
      <c r="E46797" s="41"/>
    </row>
    <row r="46798" spans="4:5" x14ac:dyDescent="0.2">
      <c r="D46798" s="1"/>
      <c r="E46798" s="41"/>
    </row>
    <row r="46799" spans="4:5" x14ac:dyDescent="0.2">
      <c r="D46799" s="1"/>
      <c r="E46799" s="41"/>
    </row>
    <row r="46800" spans="4:5" x14ac:dyDescent="0.2">
      <c r="D46800" s="1"/>
      <c r="E46800" s="41"/>
    </row>
    <row r="46801" spans="4:5" x14ac:dyDescent="0.2">
      <c r="D46801" s="1"/>
      <c r="E46801" s="41"/>
    </row>
    <row r="46802" spans="4:5" x14ac:dyDescent="0.2">
      <c r="D46802" s="1"/>
      <c r="E46802" s="41"/>
    </row>
    <row r="46803" spans="4:5" x14ac:dyDescent="0.2">
      <c r="D46803" s="1"/>
      <c r="E46803" s="41"/>
    </row>
    <row r="46804" spans="4:5" x14ac:dyDescent="0.2">
      <c r="D46804" s="1"/>
      <c r="E46804" s="41"/>
    </row>
    <row r="46805" spans="4:5" x14ac:dyDescent="0.2">
      <c r="D46805" s="1"/>
      <c r="E46805" s="41"/>
    </row>
    <row r="46806" spans="4:5" x14ac:dyDescent="0.2">
      <c r="D46806" s="1"/>
      <c r="E46806" s="41"/>
    </row>
    <row r="46807" spans="4:5" x14ac:dyDescent="0.2">
      <c r="D46807" s="1"/>
      <c r="E46807" s="41"/>
    </row>
    <row r="46808" spans="4:5" x14ac:dyDescent="0.2">
      <c r="D46808" s="1"/>
      <c r="E46808" s="41"/>
    </row>
    <row r="46809" spans="4:5" x14ac:dyDescent="0.2">
      <c r="D46809" s="1"/>
      <c r="E46809" s="41"/>
    </row>
    <row r="46810" spans="4:5" x14ac:dyDescent="0.2">
      <c r="D46810" s="1"/>
      <c r="E46810" s="41"/>
    </row>
    <row r="46811" spans="4:5" x14ac:dyDescent="0.2">
      <c r="D46811" s="1"/>
      <c r="E46811" s="41"/>
    </row>
    <row r="46812" spans="4:5" x14ac:dyDescent="0.2">
      <c r="D46812" s="1"/>
      <c r="E46812" s="41"/>
    </row>
    <row r="46813" spans="4:5" x14ac:dyDescent="0.2">
      <c r="D46813" s="1"/>
      <c r="E46813" s="41"/>
    </row>
    <row r="46814" spans="4:5" x14ac:dyDescent="0.2">
      <c r="D46814" s="1"/>
      <c r="E46814" s="41"/>
    </row>
    <row r="46815" spans="4:5" x14ac:dyDescent="0.2">
      <c r="D46815" s="1"/>
      <c r="E46815" s="41"/>
    </row>
    <row r="46816" spans="4:5" x14ac:dyDescent="0.2">
      <c r="D46816" s="1"/>
      <c r="E46816" s="41"/>
    </row>
    <row r="46817" spans="4:5" x14ac:dyDescent="0.2">
      <c r="D46817" s="1"/>
      <c r="E46817" s="41"/>
    </row>
    <row r="46818" spans="4:5" x14ac:dyDescent="0.2">
      <c r="D46818" s="1"/>
      <c r="E46818" s="41"/>
    </row>
    <row r="46819" spans="4:5" x14ac:dyDescent="0.2">
      <c r="D46819" s="1"/>
      <c r="E46819" s="41"/>
    </row>
    <row r="46820" spans="4:5" x14ac:dyDescent="0.2">
      <c r="D46820" s="1"/>
      <c r="E46820" s="41"/>
    </row>
    <row r="46821" spans="4:5" x14ac:dyDescent="0.2">
      <c r="D46821" s="1"/>
      <c r="E46821" s="41"/>
    </row>
    <row r="46822" spans="4:5" x14ac:dyDescent="0.2">
      <c r="D46822" s="1"/>
      <c r="E46822" s="41"/>
    </row>
    <row r="46823" spans="4:5" x14ac:dyDescent="0.2">
      <c r="D46823" s="1"/>
      <c r="E46823" s="41"/>
    </row>
    <row r="46824" spans="4:5" x14ac:dyDescent="0.2">
      <c r="D46824" s="1"/>
      <c r="E46824" s="41"/>
    </row>
    <row r="46825" spans="4:5" x14ac:dyDescent="0.2">
      <c r="D46825" s="1"/>
      <c r="E46825" s="41"/>
    </row>
    <row r="46826" spans="4:5" x14ac:dyDescent="0.2">
      <c r="D46826" s="1"/>
      <c r="E46826" s="41"/>
    </row>
    <row r="46827" spans="4:5" x14ac:dyDescent="0.2">
      <c r="D46827" s="1"/>
      <c r="E46827" s="41"/>
    </row>
    <row r="46828" spans="4:5" x14ac:dyDescent="0.2">
      <c r="D46828" s="1"/>
      <c r="E46828" s="41"/>
    </row>
    <row r="46829" spans="4:5" x14ac:dyDescent="0.2">
      <c r="D46829" s="1"/>
      <c r="E46829" s="41"/>
    </row>
    <row r="46830" spans="4:5" x14ac:dyDescent="0.2">
      <c r="D46830" s="1"/>
      <c r="E46830" s="41"/>
    </row>
    <row r="46831" spans="4:5" x14ac:dyDescent="0.2">
      <c r="D46831" s="1"/>
      <c r="E46831" s="41"/>
    </row>
    <row r="46832" spans="4:5" x14ac:dyDescent="0.2">
      <c r="D46832" s="1"/>
      <c r="E46832" s="41"/>
    </row>
    <row r="46833" spans="4:5" x14ac:dyDescent="0.2">
      <c r="D46833" s="1"/>
      <c r="E46833" s="41"/>
    </row>
    <row r="46834" spans="4:5" x14ac:dyDescent="0.2">
      <c r="D46834" s="1"/>
      <c r="E46834" s="41"/>
    </row>
    <row r="46835" spans="4:5" x14ac:dyDescent="0.2">
      <c r="D46835" s="1"/>
      <c r="E46835" s="41"/>
    </row>
    <row r="46836" spans="4:5" x14ac:dyDescent="0.2">
      <c r="D46836" s="1"/>
      <c r="E46836" s="41"/>
    </row>
    <row r="46837" spans="4:5" x14ac:dyDescent="0.2">
      <c r="D46837" s="1"/>
      <c r="E46837" s="41"/>
    </row>
    <row r="46838" spans="4:5" x14ac:dyDescent="0.2">
      <c r="D46838" s="1"/>
      <c r="E46838" s="41"/>
    </row>
    <row r="46839" spans="4:5" x14ac:dyDescent="0.2">
      <c r="D46839" s="1"/>
      <c r="E46839" s="41"/>
    </row>
    <row r="46840" spans="4:5" x14ac:dyDescent="0.2">
      <c r="D46840" s="1"/>
      <c r="E46840" s="41"/>
    </row>
    <row r="46841" spans="4:5" x14ac:dyDescent="0.2">
      <c r="D46841" s="1"/>
      <c r="E46841" s="41"/>
    </row>
    <row r="46842" spans="4:5" x14ac:dyDescent="0.2">
      <c r="D46842" s="1"/>
      <c r="E46842" s="41"/>
    </row>
    <row r="46843" spans="4:5" x14ac:dyDescent="0.2">
      <c r="D46843" s="1"/>
      <c r="E46843" s="41"/>
    </row>
    <row r="46844" spans="4:5" x14ac:dyDescent="0.2">
      <c r="D46844" s="1"/>
      <c r="E46844" s="41"/>
    </row>
    <row r="46845" spans="4:5" x14ac:dyDescent="0.2">
      <c r="D46845" s="1"/>
      <c r="E46845" s="41"/>
    </row>
    <row r="46846" spans="4:5" x14ac:dyDescent="0.2">
      <c r="D46846" s="1"/>
      <c r="E46846" s="41"/>
    </row>
    <row r="46847" spans="4:5" x14ac:dyDescent="0.2">
      <c r="D46847" s="1"/>
      <c r="E46847" s="41"/>
    </row>
    <row r="46848" spans="4:5" x14ac:dyDescent="0.2">
      <c r="D46848" s="1"/>
      <c r="E46848" s="41"/>
    </row>
    <row r="46849" spans="4:5" x14ac:dyDescent="0.2">
      <c r="D46849" s="1"/>
      <c r="E46849" s="41"/>
    </row>
    <row r="46850" spans="4:5" x14ac:dyDescent="0.2">
      <c r="D46850" s="1"/>
      <c r="E46850" s="41"/>
    </row>
    <row r="46851" spans="4:5" x14ac:dyDescent="0.2">
      <c r="D46851" s="1"/>
      <c r="E46851" s="41"/>
    </row>
    <row r="46852" spans="4:5" x14ac:dyDescent="0.2">
      <c r="D46852" s="1"/>
      <c r="E46852" s="41"/>
    </row>
    <row r="46853" spans="4:5" x14ac:dyDescent="0.2">
      <c r="D46853" s="1"/>
      <c r="E46853" s="41"/>
    </row>
    <row r="46854" spans="4:5" x14ac:dyDescent="0.2">
      <c r="D46854" s="1"/>
      <c r="E46854" s="41"/>
    </row>
    <row r="46855" spans="4:5" x14ac:dyDescent="0.2">
      <c r="D46855" s="1"/>
      <c r="E46855" s="41"/>
    </row>
    <row r="46856" spans="4:5" x14ac:dyDescent="0.2">
      <c r="D46856" s="1"/>
      <c r="E46856" s="41"/>
    </row>
    <row r="46857" spans="4:5" x14ac:dyDescent="0.2">
      <c r="D46857" s="1"/>
      <c r="E46857" s="41"/>
    </row>
    <row r="46858" spans="4:5" x14ac:dyDescent="0.2">
      <c r="D46858" s="1"/>
      <c r="E46858" s="41"/>
    </row>
    <row r="46859" spans="4:5" x14ac:dyDescent="0.2">
      <c r="D46859" s="1"/>
      <c r="E46859" s="41"/>
    </row>
    <row r="46860" spans="4:5" x14ac:dyDescent="0.2">
      <c r="D46860" s="1"/>
      <c r="E46860" s="41"/>
    </row>
    <row r="46861" spans="4:5" x14ac:dyDescent="0.2">
      <c r="D46861" s="1"/>
      <c r="E46861" s="41"/>
    </row>
    <row r="46862" spans="4:5" x14ac:dyDescent="0.2">
      <c r="D46862" s="1"/>
      <c r="E46862" s="41"/>
    </row>
    <row r="46863" spans="4:5" x14ac:dyDescent="0.2">
      <c r="D46863" s="1"/>
      <c r="E46863" s="41"/>
    </row>
    <row r="46864" spans="4:5" x14ac:dyDescent="0.2">
      <c r="D46864" s="1"/>
      <c r="E46864" s="41"/>
    </row>
    <row r="46865" spans="4:5" x14ac:dyDescent="0.2">
      <c r="D46865" s="1"/>
      <c r="E46865" s="41"/>
    </row>
    <row r="46866" spans="4:5" x14ac:dyDescent="0.2">
      <c r="D46866" s="1"/>
      <c r="E46866" s="41"/>
    </row>
    <row r="46867" spans="4:5" x14ac:dyDescent="0.2">
      <c r="D46867" s="1"/>
      <c r="E46867" s="41"/>
    </row>
    <row r="46868" spans="4:5" x14ac:dyDescent="0.2">
      <c r="D46868" s="1"/>
      <c r="E46868" s="41"/>
    </row>
    <row r="46869" spans="4:5" x14ac:dyDescent="0.2">
      <c r="D46869" s="1"/>
      <c r="E46869" s="41"/>
    </row>
    <row r="46870" spans="4:5" x14ac:dyDescent="0.2">
      <c r="D46870" s="1"/>
      <c r="E46870" s="41"/>
    </row>
    <row r="46871" spans="4:5" x14ac:dyDescent="0.2">
      <c r="D46871" s="1"/>
      <c r="E46871" s="41"/>
    </row>
    <row r="46872" spans="4:5" x14ac:dyDescent="0.2">
      <c r="D46872" s="1"/>
      <c r="E46872" s="41"/>
    </row>
    <row r="46873" spans="4:5" x14ac:dyDescent="0.2">
      <c r="D46873" s="1"/>
      <c r="E46873" s="41"/>
    </row>
    <row r="46874" spans="4:5" x14ac:dyDescent="0.2">
      <c r="D46874" s="1"/>
      <c r="E46874" s="41"/>
    </row>
    <row r="46875" spans="4:5" x14ac:dyDescent="0.2">
      <c r="D46875" s="1"/>
      <c r="E46875" s="41"/>
    </row>
    <row r="46876" spans="4:5" x14ac:dyDescent="0.2">
      <c r="D46876" s="1"/>
      <c r="E46876" s="41"/>
    </row>
    <row r="46877" spans="4:5" x14ac:dyDescent="0.2">
      <c r="D46877" s="1"/>
      <c r="E46877" s="41"/>
    </row>
    <row r="46878" spans="4:5" x14ac:dyDescent="0.2">
      <c r="D46878" s="1"/>
      <c r="E46878" s="41"/>
    </row>
    <row r="46879" spans="4:5" x14ac:dyDescent="0.2">
      <c r="D46879" s="1"/>
      <c r="E46879" s="41"/>
    </row>
    <row r="46880" spans="4:5" x14ac:dyDescent="0.2">
      <c r="D46880" s="1"/>
      <c r="E46880" s="41"/>
    </row>
    <row r="46881" spans="4:5" x14ac:dyDescent="0.2">
      <c r="D46881" s="1"/>
      <c r="E46881" s="41"/>
    </row>
    <row r="46882" spans="4:5" x14ac:dyDescent="0.2">
      <c r="D46882" s="1"/>
      <c r="E46882" s="41"/>
    </row>
    <row r="46883" spans="4:5" x14ac:dyDescent="0.2">
      <c r="D46883" s="1"/>
      <c r="E46883" s="41"/>
    </row>
    <row r="46884" spans="4:5" x14ac:dyDescent="0.2">
      <c r="D46884" s="1"/>
      <c r="E46884" s="41"/>
    </row>
    <row r="46885" spans="4:5" x14ac:dyDescent="0.2">
      <c r="D46885" s="1"/>
      <c r="E46885" s="41"/>
    </row>
    <row r="46886" spans="4:5" x14ac:dyDescent="0.2">
      <c r="D46886" s="1"/>
      <c r="E46886" s="41"/>
    </row>
    <row r="46887" spans="4:5" x14ac:dyDescent="0.2">
      <c r="D46887" s="1"/>
      <c r="E46887" s="41"/>
    </row>
    <row r="46888" spans="4:5" x14ac:dyDescent="0.2">
      <c r="D46888" s="1"/>
      <c r="E46888" s="41"/>
    </row>
    <row r="46889" spans="4:5" x14ac:dyDescent="0.2">
      <c r="D46889" s="1"/>
      <c r="E46889" s="41"/>
    </row>
    <row r="46890" spans="4:5" x14ac:dyDescent="0.2">
      <c r="D46890" s="1"/>
      <c r="E46890" s="41"/>
    </row>
    <row r="46891" spans="4:5" x14ac:dyDescent="0.2">
      <c r="D46891" s="1"/>
      <c r="E46891" s="41"/>
    </row>
    <row r="46892" spans="4:5" x14ac:dyDescent="0.2">
      <c r="D46892" s="1"/>
      <c r="E46892" s="41"/>
    </row>
    <row r="46893" spans="4:5" x14ac:dyDescent="0.2">
      <c r="D46893" s="1"/>
      <c r="E46893" s="41"/>
    </row>
    <row r="46894" spans="4:5" x14ac:dyDescent="0.2">
      <c r="D46894" s="1"/>
      <c r="E46894" s="41"/>
    </row>
    <row r="46895" spans="4:5" x14ac:dyDescent="0.2">
      <c r="D46895" s="1"/>
      <c r="E46895" s="41"/>
    </row>
    <row r="46896" spans="4:5" x14ac:dyDescent="0.2">
      <c r="D46896" s="1"/>
      <c r="E46896" s="41"/>
    </row>
    <row r="46897" spans="4:5" x14ac:dyDescent="0.2">
      <c r="D46897" s="1"/>
      <c r="E46897" s="41"/>
    </row>
    <row r="46898" spans="4:5" x14ac:dyDescent="0.2">
      <c r="D46898" s="1"/>
      <c r="E46898" s="41"/>
    </row>
    <row r="46899" spans="4:5" x14ac:dyDescent="0.2">
      <c r="D46899" s="1"/>
      <c r="E46899" s="41"/>
    </row>
    <row r="46900" spans="4:5" x14ac:dyDescent="0.2">
      <c r="D46900" s="1"/>
      <c r="E46900" s="41"/>
    </row>
    <row r="46901" spans="4:5" x14ac:dyDescent="0.2">
      <c r="D46901" s="1"/>
      <c r="E46901" s="41"/>
    </row>
    <row r="46902" spans="4:5" x14ac:dyDescent="0.2">
      <c r="D46902" s="1"/>
      <c r="E46902" s="41"/>
    </row>
    <row r="46903" spans="4:5" x14ac:dyDescent="0.2">
      <c r="D46903" s="1"/>
      <c r="E46903" s="41"/>
    </row>
    <row r="46904" spans="4:5" x14ac:dyDescent="0.2">
      <c r="D46904" s="1"/>
      <c r="E46904" s="41"/>
    </row>
    <row r="46905" spans="4:5" x14ac:dyDescent="0.2">
      <c r="D46905" s="1"/>
      <c r="E46905" s="41"/>
    </row>
    <row r="46906" spans="4:5" x14ac:dyDescent="0.2">
      <c r="D46906" s="1"/>
      <c r="E46906" s="41"/>
    </row>
    <row r="46907" spans="4:5" x14ac:dyDescent="0.2">
      <c r="D46907" s="1"/>
      <c r="E46907" s="41"/>
    </row>
    <row r="46908" spans="4:5" x14ac:dyDescent="0.2">
      <c r="D46908" s="1"/>
      <c r="E46908" s="41"/>
    </row>
    <row r="46909" spans="4:5" x14ac:dyDescent="0.2">
      <c r="D46909" s="1"/>
      <c r="E46909" s="41"/>
    </row>
    <row r="46910" spans="4:5" x14ac:dyDescent="0.2">
      <c r="D46910" s="1"/>
      <c r="E46910" s="41"/>
    </row>
    <row r="46911" spans="4:5" x14ac:dyDescent="0.2">
      <c r="D46911" s="1"/>
      <c r="E46911" s="41"/>
    </row>
    <row r="46912" spans="4:5" x14ac:dyDescent="0.2">
      <c r="D46912" s="1"/>
      <c r="E46912" s="41"/>
    </row>
    <row r="46913" spans="4:5" x14ac:dyDescent="0.2">
      <c r="D46913" s="1"/>
      <c r="E46913" s="41"/>
    </row>
    <row r="46914" spans="4:5" x14ac:dyDescent="0.2">
      <c r="D46914" s="1"/>
      <c r="E46914" s="41"/>
    </row>
    <row r="46915" spans="4:5" x14ac:dyDescent="0.2">
      <c r="D46915" s="1"/>
      <c r="E46915" s="41"/>
    </row>
    <row r="46916" spans="4:5" x14ac:dyDescent="0.2">
      <c r="D46916" s="1"/>
      <c r="E46916" s="41"/>
    </row>
    <row r="46917" spans="4:5" x14ac:dyDescent="0.2">
      <c r="D46917" s="1"/>
      <c r="E46917" s="41"/>
    </row>
    <row r="46918" spans="4:5" x14ac:dyDescent="0.2">
      <c r="D46918" s="1"/>
      <c r="E46918" s="41"/>
    </row>
    <row r="46919" spans="4:5" x14ac:dyDescent="0.2">
      <c r="D46919" s="1"/>
      <c r="E46919" s="41"/>
    </row>
    <row r="46920" spans="4:5" x14ac:dyDescent="0.2">
      <c r="D46920" s="1"/>
      <c r="E46920" s="41"/>
    </row>
    <row r="46921" spans="4:5" x14ac:dyDescent="0.2">
      <c r="D46921" s="1"/>
      <c r="E46921" s="41"/>
    </row>
    <row r="46922" spans="4:5" x14ac:dyDescent="0.2">
      <c r="D46922" s="1"/>
      <c r="E46922" s="41"/>
    </row>
    <row r="46923" spans="4:5" x14ac:dyDescent="0.2">
      <c r="D46923" s="1"/>
      <c r="E46923" s="41"/>
    </row>
    <row r="46924" spans="4:5" x14ac:dyDescent="0.2">
      <c r="D46924" s="1"/>
      <c r="E46924" s="41"/>
    </row>
    <row r="46925" spans="4:5" x14ac:dyDescent="0.2">
      <c r="D46925" s="1"/>
      <c r="E46925" s="41"/>
    </row>
    <row r="46926" spans="4:5" x14ac:dyDescent="0.2">
      <c r="D46926" s="1"/>
      <c r="E46926" s="41"/>
    </row>
    <row r="46927" spans="4:5" x14ac:dyDescent="0.2">
      <c r="D46927" s="1"/>
      <c r="E46927" s="41"/>
    </row>
    <row r="46928" spans="4:5" x14ac:dyDescent="0.2">
      <c r="D46928" s="1"/>
      <c r="E46928" s="41"/>
    </row>
    <row r="46929" spans="4:5" x14ac:dyDescent="0.2">
      <c r="D46929" s="1"/>
      <c r="E46929" s="41"/>
    </row>
    <row r="46930" spans="4:5" x14ac:dyDescent="0.2">
      <c r="D46930" s="1"/>
      <c r="E46930" s="41"/>
    </row>
    <row r="46931" spans="4:5" x14ac:dyDescent="0.2">
      <c r="D46931" s="1"/>
      <c r="E46931" s="41"/>
    </row>
    <row r="46932" spans="4:5" x14ac:dyDescent="0.2">
      <c r="D46932" s="1"/>
      <c r="E46932" s="41"/>
    </row>
    <row r="46933" spans="4:5" x14ac:dyDescent="0.2">
      <c r="D46933" s="1"/>
      <c r="E46933" s="41"/>
    </row>
    <row r="46934" spans="4:5" x14ac:dyDescent="0.2">
      <c r="D46934" s="1"/>
      <c r="E46934" s="41"/>
    </row>
    <row r="46935" spans="4:5" x14ac:dyDescent="0.2">
      <c r="D46935" s="1"/>
      <c r="E46935" s="41"/>
    </row>
    <row r="46936" spans="4:5" x14ac:dyDescent="0.2">
      <c r="D46936" s="1"/>
      <c r="E46936" s="41"/>
    </row>
    <row r="46937" spans="4:5" x14ac:dyDescent="0.2">
      <c r="D46937" s="1"/>
      <c r="E46937" s="41"/>
    </row>
    <row r="46938" spans="4:5" x14ac:dyDescent="0.2">
      <c r="D46938" s="1"/>
      <c r="E46938" s="41"/>
    </row>
    <row r="46939" spans="4:5" x14ac:dyDescent="0.2">
      <c r="D46939" s="1"/>
      <c r="E46939" s="41"/>
    </row>
    <row r="46940" spans="4:5" x14ac:dyDescent="0.2">
      <c r="D46940" s="1"/>
      <c r="E46940" s="41"/>
    </row>
    <row r="46941" spans="4:5" x14ac:dyDescent="0.2">
      <c r="D46941" s="1"/>
      <c r="E46941" s="41"/>
    </row>
    <row r="46942" spans="4:5" x14ac:dyDescent="0.2">
      <c r="D46942" s="1"/>
      <c r="E46942" s="41"/>
    </row>
    <row r="46943" spans="4:5" x14ac:dyDescent="0.2">
      <c r="D46943" s="1"/>
      <c r="E46943" s="41"/>
    </row>
    <row r="46944" spans="4:5" x14ac:dyDescent="0.2">
      <c r="D46944" s="1"/>
      <c r="E46944" s="41"/>
    </row>
    <row r="46945" spans="4:5" x14ac:dyDescent="0.2">
      <c r="D46945" s="1"/>
      <c r="E46945" s="41"/>
    </row>
    <row r="46946" spans="4:5" x14ac:dyDescent="0.2">
      <c r="D46946" s="1"/>
      <c r="E46946" s="41"/>
    </row>
    <row r="46947" spans="4:5" x14ac:dyDescent="0.2">
      <c r="D46947" s="1"/>
      <c r="E46947" s="41"/>
    </row>
    <row r="46948" spans="4:5" x14ac:dyDescent="0.2">
      <c r="D46948" s="1"/>
      <c r="E46948" s="41"/>
    </row>
    <row r="46949" spans="4:5" x14ac:dyDescent="0.2">
      <c r="D46949" s="1"/>
      <c r="E46949" s="41"/>
    </row>
    <row r="46950" spans="4:5" x14ac:dyDescent="0.2">
      <c r="D46950" s="1"/>
      <c r="E46950" s="41"/>
    </row>
    <row r="46951" spans="4:5" x14ac:dyDescent="0.2">
      <c r="D46951" s="1"/>
      <c r="E46951" s="41"/>
    </row>
    <row r="46952" spans="4:5" x14ac:dyDescent="0.2">
      <c r="D46952" s="1"/>
      <c r="E46952" s="41"/>
    </row>
    <row r="46953" spans="4:5" x14ac:dyDescent="0.2">
      <c r="D46953" s="1"/>
      <c r="E46953" s="41"/>
    </row>
    <row r="46954" spans="4:5" x14ac:dyDescent="0.2">
      <c r="D46954" s="1"/>
      <c r="E46954" s="41"/>
    </row>
    <row r="46955" spans="4:5" x14ac:dyDescent="0.2">
      <c r="D46955" s="1"/>
      <c r="E46955" s="41"/>
    </row>
    <row r="46956" spans="4:5" x14ac:dyDescent="0.2">
      <c r="D46956" s="1"/>
      <c r="E46956" s="41"/>
    </row>
    <row r="46957" spans="4:5" x14ac:dyDescent="0.2">
      <c r="D46957" s="1"/>
      <c r="E46957" s="41"/>
    </row>
    <row r="46958" spans="4:5" x14ac:dyDescent="0.2">
      <c r="D46958" s="1"/>
      <c r="E46958" s="41"/>
    </row>
    <row r="46959" spans="4:5" x14ac:dyDescent="0.2">
      <c r="D46959" s="1"/>
      <c r="E46959" s="41"/>
    </row>
    <row r="46960" spans="4:5" x14ac:dyDescent="0.2">
      <c r="D46960" s="1"/>
      <c r="E46960" s="41"/>
    </row>
    <row r="46961" spans="4:5" x14ac:dyDescent="0.2">
      <c r="D46961" s="1"/>
      <c r="E46961" s="41"/>
    </row>
    <row r="46962" spans="4:5" x14ac:dyDescent="0.2">
      <c r="D46962" s="1"/>
      <c r="E46962" s="41"/>
    </row>
    <row r="46963" spans="4:5" x14ac:dyDescent="0.2">
      <c r="D46963" s="1"/>
      <c r="E46963" s="41"/>
    </row>
    <row r="46964" spans="4:5" x14ac:dyDescent="0.2">
      <c r="D46964" s="1"/>
      <c r="E46964" s="41"/>
    </row>
    <row r="46965" spans="4:5" x14ac:dyDescent="0.2">
      <c r="D46965" s="1"/>
      <c r="E46965" s="41"/>
    </row>
    <row r="46966" spans="4:5" x14ac:dyDescent="0.2">
      <c r="D46966" s="1"/>
      <c r="E46966" s="41"/>
    </row>
    <row r="46967" spans="4:5" x14ac:dyDescent="0.2">
      <c r="D46967" s="1"/>
      <c r="E46967" s="41"/>
    </row>
    <row r="46968" spans="4:5" x14ac:dyDescent="0.2">
      <c r="D46968" s="1"/>
      <c r="E46968" s="41"/>
    </row>
    <row r="46969" spans="4:5" x14ac:dyDescent="0.2">
      <c r="D46969" s="1"/>
      <c r="E46969" s="41"/>
    </row>
    <row r="46970" spans="4:5" x14ac:dyDescent="0.2">
      <c r="D46970" s="1"/>
      <c r="E46970" s="41"/>
    </row>
    <row r="46971" spans="4:5" x14ac:dyDescent="0.2">
      <c r="D46971" s="1"/>
      <c r="E46971" s="41"/>
    </row>
    <row r="46972" spans="4:5" x14ac:dyDescent="0.2">
      <c r="D46972" s="1"/>
      <c r="E46972" s="41"/>
    </row>
    <row r="46973" spans="4:5" x14ac:dyDescent="0.2">
      <c r="D46973" s="1"/>
      <c r="E46973" s="41"/>
    </row>
    <row r="46974" spans="4:5" x14ac:dyDescent="0.2">
      <c r="D46974" s="1"/>
      <c r="E46974" s="41"/>
    </row>
    <row r="46975" spans="4:5" x14ac:dyDescent="0.2">
      <c r="D46975" s="1"/>
      <c r="E46975" s="41"/>
    </row>
    <row r="46976" spans="4:5" x14ac:dyDescent="0.2">
      <c r="D46976" s="1"/>
      <c r="E46976" s="41"/>
    </row>
    <row r="46977" spans="4:5" x14ac:dyDescent="0.2">
      <c r="D46977" s="1"/>
      <c r="E46977" s="41"/>
    </row>
    <row r="46978" spans="4:5" x14ac:dyDescent="0.2">
      <c r="D46978" s="1"/>
      <c r="E46978" s="41"/>
    </row>
    <row r="46979" spans="4:5" x14ac:dyDescent="0.2">
      <c r="D46979" s="1"/>
      <c r="E46979" s="41"/>
    </row>
    <row r="46980" spans="4:5" x14ac:dyDescent="0.2">
      <c r="D46980" s="1"/>
      <c r="E46980" s="41"/>
    </row>
    <row r="46981" spans="4:5" x14ac:dyDescent="0.2">
      <c r="D46981" s="1"/>
      <c r="E46981" s="41"/>
    </row>
    <row r="46982" spans="4:5" x14ac:dyDescent="0.2">
      <c r="D46982" s="1"/>
      <c r="E46982" s="41"/>
    </row>
    <row r="46983" spans="4:5" x14ac:dyDescent="0.2">
      <c r="D46983" s="1"/>
      <c r="E46983" s="41"/>
    </row>
    <row r="46984" spans="4:5" x14ac:dyDescent="0.2">
      <c r="D46984" s="1"/>
      <c r="E46984" s="41"/>
    </row>
    <row r="46985" spans="4:5" x14ac:dyDescent="0.2">
      <c r="D46985" s="1"/>
      <c r="E46985" s="41"/>
    </row>
    <row r="46986" spans="4:5" x14ac:dyDescent="0.2">
      <c r="D46986" s="1"/>
      <c r="E46986" s="41"/>
    </row>
    <row r="46987" spans="4:5" x14ac:dyDescent="0.2">
      <c r="D46987" s="1"/>
      <c r="E46987" s="41"/>
    </row>
    <row r="46988" spans="4:5" x14ac:dyDescent="0.2">
      <c r="D46988" s="1"/>
      <c r="E46988" s="41"/>
    </row>
    <row r="46989" spans="4:5" x14ac:dyDescent="0.2">
      <c r="D46989" s="1"/>
      <c r="E46989" s="41"/>
    </row>
    <row r="46990" spans="4:5" x14ac:dyDescent="0.2">
      <c r="D46990" s="1"/>
      <c r="E46990" s="41"/>
    </row>
    <row r="46991" spans="4:5" x14ac:dyDescent="0.2">
      <c r="D46991" s="1"/>
      <c r="E46991" s="41"/>
    </row>
    <row r="46992" spans="4:5" x14ac:dyDescent="0.2">
      <c r="D46992" s="1"/>
      <c r="E46992" s="41"/>
    </row>
    <row r="46993" spans="4:5" x14ac:dyDescent="0.2">
      <c r="D46993" s="1"/>
      <c r="E46993" s="41"/>
    </row>
    <row r="46994" spans="4:5" x14ac:dyDescent="0.2">
      <c r="D46994" s="1"/>
      <c r="E46994" s="41"/>
    </row>
    <row r="46995" spans="4:5" x14ac:dyDescent="0.2">
      <c r="D46995" s="1"/>
      <c r="E46995" s="41"/>
    </row>
    <row r="46996" spans="4:5" x14ac:dyDescent="0.2">
      <c r="D46996" s="1"/>
      <c r="E46996" s="41"/>
    </row>
    <row r="46997" spans="4:5" x14ac:dyDescent="0.2">
      <c r="D46997" s="1"/>
      <c r="E46997" s="41"/>
    </row>
    <row r="46998" spans="4:5" x14ac:dyDescent="0.2">
      <c r="D46998" s="1"/>
      <c r="E46998" s="41"/>
    </row>
    <row r="46999" spans="4:5" x14ac:dyDescent="0.2">
      <c r="D46999" s="1"/>
      <c r="E46999" s="41"/>
    </row>
    <row r="47000" spans="4:5" x14ac:dyDescent="0.2">
      <c r="D47000" s="1"/>
      <c r="E47000" s="41"/>
    </row>
    <row r="47001" spans="4:5" x14ac:dyDescent="0.2">
      <c r="D47001" s="1"/>
      <c r="E47001" s="41"/>
    </row>
    <row r="47002" spans="4:5" x14ac:dyDescent="0.2">
      <c r="D47002" s="1"/>
      <c r="E47002" s="41"/>
    </row>
    <row r="47003" spans="4:5" x14ac:dyDescent="0.2">
      <c r="D47003" s="1"/>
      <c r="E47003" s="41"/>
    </row>
    <row r="47004" spans="4:5" x14ac:dyDescent="0.2">
      <c r="D47004" s="1"/>
      <c r="E47004" s="41"/>
    </row>
    <row r="47005" spans="4:5" x14ac:dyDescent="0.2">
      <c r="D47005" s="1"/>
      <c r="E47005" s="41"/>
    </row>
    <row r="47006" spans="4:5" x14ac:dyDescent="0.2">
      <c r="D47006" s="1"/>
      <c r="E47006" s="41"/>
    </row>
    <row r="47007" spans="4:5" x14ac:dyDescent="0.2">
      <c r="D47007" s="1"/>
      <c r="E47007" s="41"/>
    </row>
    <row r="47008" spans="4:5" x14ac:dyDescent="0.2">
      <c r="D47008" s="1"/>
      <c r="E47008" s="41"/>
    </row>
    <row r="47009" spans="4:5" x14ac:dyDescent="0.2">
      <c r="D47009" s="1"/>
      <c r="E47009" s="41"/>
    </row>
    <row r="47010" spans="4:5" x14ac:dyDescent="0.2">
      <c r="D47010" s="1"/>
      <c r="E47010" s="41"/>
    </row>
    <row r="47011" spans="4:5" x14ac:dyDescent="0.2">
      <c r="D47011" s="1"/>
      <c r="E47011" s="41"/>
    </row>
    <row r="47012" spans="4:5" x14ac:dyDescent="0.2">
      <c r="D47012" s="1"/>
      <c r="E47012" s="41"/>
    </row>
    <row r="47013" spans="4:5" x14ac:dyDescent="0.2">
      <c r="D47013" s="1"/>
      <c r="E47013" s="41"/>
    </row>
    <row r="47014" spans="4:5" x14ac:dyDescent="0.2">
      <c r="D47014" s="1"/>
      <c r="E47014" s="41"/>
    </row>
    <row r="47015" spans="4:5" x14ac:dyDescent="0.2">
      <c r="D47015" s="1"/>
      <c r="E47015" s="41"/>
    </row>
    <row r="47016" spans="4:5" x14ac:dyDescent="0.2">
      <c r="D47016" s="1"/>
      <c r="E47016" s="41"/>
    </row>
    <row r="47017" spans="4:5" x14ac:dyDescent="0.2">
      <c r="D47017" s="1"/>
      <c r="E47017" s="41"/>
    </row>
    <row r="47018" spans="4:5" x14ac:dyDescent="0.2">
      <c r="D47018" s="1"/>
      <c r="E47018" s="41"/>
    </row>
    <row r="47019" spans="4:5" x14ac:dyDescent="0.2">
      <c r="D47019" s="1"/>
      <c r="E47019" s="41"/>
    </row>
    <row r="47020" spans="4:5" x14ac:dyDescent="0.2">
      <c r="D47020" s="1"/>
      <c r="E47020" s="41"/>
    </row>
    <row r="47021" spans="4:5" x14ac:dyDescent="0.2">
      <c r="D47021" s="1"/>
      <c r="E47021" s="41"/>
    </row>
    <row r="47022" spans="4:5" x14ac:dyDescent="0.2">
      <c r="D47022" s="1"/>
      <c r="E47022" s="41"/>
    </row>
    <row r="47023" spans="4:5" x14ac:dyDescent="0.2">
      <c r="D47023" s="1"/>
      <c r="E47023" s="41"/>
    </row>
    <row r="47024" spans="4:5" x14ac:dyDescent="0.2">
      <c r="D47024" s="1"/>
      <c r="E47024" s="41"/>
    </row>
    <row r="47025" spans="4:5" x14ac:dyDescent="0.2">
      <c r="D47025" s="1"/>
      <c r="E47025" s="41"/>
    </row>
    <row r="47026" spans="4:5" x14ac:dyDescent="0.2">
      <c r="D47026" s="1"/>
      <c r="E47026" s="41"/>
    </row>
    <row r="47027" spans="4:5" x14ac:dyDescent="0.2">
      <c r="D47027" s="1"/>
      <c r="E47027" s="41"/>
    </row>
    <row r="47028" spans="4:5" x14ac:dyDescent="0.2">
      <c r="D47028" s="1"/>
      <c r="E47028" s="41"/>
    </row>
    <row r="47029" spans="4:5" x14ac:dyDescent="0.2">
      <c r="D47029" s="1"/>
      <c r="E47029" s="41"/>
    </row>
    <row r="47030" spans="4:5" x14ac:dyDescent="0.2">
      <c r="D47030" s="1"/>
      <c r="E47030" s="41"/>
    </row>
    <row r="47031" spans="4:5" x14ac:dyDescent="0.2">
      <c r="D47031" s="1"/>
      <c r="E47031" s="41"/>
    </row>
    <row r="47032" spans="4:5" x14ac:dyDescent="0.2">
      <c r="D47032" s="1"/>
      <c r="E47032" s="41"/>
    </row>
    <row r="47033" spans="4:5" x14ac:dyDescent="0.2">
      <c r="D47033" s="1"/>
      <c r="E47033" s="41"/>
    </row>
    <row r="47034" spans="4:5" x14ac:dyDescent="0.2">
      <c r="D47034" s="1"/>
      <c r="E47034" s="41"/>
    </row>
    <row r="47035" spans="4:5" x14ac:dyDescent="0.2">
      <c r="D47035" s="1"/>
      <c r="E47035" s="41"/>
    </row>
    <row r="47036" spans="4:5" x14ac:dyDescent="0.2">
      <c r="D47036" s="1"/>
      <c r="E47036" s="41"/>
    </row>
    <row r="47037" spans="4:5" x14ac:dyDescent="0.2">
      <c r="D47037" s="1"/>
      <c r="E47037" s="41"/>
    </row>
    <row r="47038" spans="4:5" x14ac:dyDescent="0.2">
      <c r="D47038" s="1"/>
      <c r="E47038" s="41"/>
    </row>
    <row r="47039" spans="4:5" x14ac:dyDescent="0.2">
      <c r="D47039" s="1"/>
      <c r="E47039" s="41"/>
    </row>
    <row r="47040" spans="4:5" x14ac:dyDescent="0.2">
      <c r="D47040" s="1"/>
      <c r="E47040" s="41"/>
    </row>
    <row r="47041" spans="4:5" x14ac:dyDescent="0.2">
      <c r="D47041" s="1"/>
      <c r="E47041" s="41"/>
    </row>
    <row r="47042" spans="4:5" x14ac:dyDescent="0.2">
      <c r="D47042" s="1"/>
      <c r="E47042" s="41"/>
    </row>
    <row r="47043" spans="4:5" x14ac:dyDescent="0.2">
      <c r="D47043" s="1"/>
      <c r="E47043" s="41"/>
    </row>
    <row r="47044" spans="4:5" x14ac:dyDescent="0.2">
      <c r="D47044" s="1"/>
      <c r="E47044" s="41"/>
    </row>
    <row r="47045" spans="4:5" x14ac:dyDescent="0.2">
      <c r="D47045" s="1"/>
      <c r="E47045" s="41"/>
    </row>
    <row r="47046" spans="4:5" x14ac:dyDescent="0.2">
      <c r="D47046" s="1"/>
      <c r="E47046" s="41"/>
    </row>
    <row r="47047" spans="4:5" x14ac:dyDescent="0.2">
      <c r="D47047" s="1"/>
      <c r="E47047" s="41"/>
    </row>
    <row r="47048" spans="4:5" x14ac:dyDescent="0.2">
      <c r="D47048" s="1"/>
      <c r="E47048" s="41"/>
    </row>
    <row r="47049" spans="4:5" x14ac:dyDescent="0.2">
      <c r="D47049" s="1"/>
      <c r="E47049" s="41"/>
    </row>
    <row r="47050" spans="4:5" x14ac:dyDescent="0.2">
      <c r="D47050" s="1"/>
      <c r="E47050" s="41"/>
    </row>
    <row r="47051" spans="4:5" x14ac:dyDescent="0.2">
      <c r="D47051" s="1"/>
      <c r="E47051" s="41"/>
    </row>
    <row r="47052" spans="4:5" x14ac:dyDescent="0.2">
      <c r="D47052" s="1"/>
      <c r="E47052" s="41"/>
    </row>
    <row r="47053" spans="4:5" x14ac:dyDescent="0.2">
      <c r="D47053" s="1"/>
      <c r="E47053" s="41"/>
    </row>
    <row r="47054" spans="4:5" x14ac:dyDescent="0.2">
      <c r="D47054" s="1"/>
      <c r="E47054" s="41"/>
    </row>
    <row r="47055" spans="4:5" x14ac:dyDescent="0.2">
      <c r="D47055" s="1"/>
      <c r="E47055" s="41"/>
    </row>
    <row r="47056" spans="4:5" x14ac:dyDescent="0.2">
      <c r="D47056" s="1"/>
      <c r="E47056" s="41"/>
    </row>
    <row r="47057" spans="4:5" x14ac:dyDescent="0.2">
      <c r="D47057" s="1"/>
      <c r="E47057" s="41"/>
    </row>
    <row r="47058" spans="4:5" x14ac:dyDescent="0.2">
      <c r="D47058" s="1"/>
      <c r="E47058" s="41"/>
    </row>
    <row r="47059" spans="4:5" x14ac:dyDescent="0.2">
      <c r="D47059" s="1"/>
      <c r="E47059" s="41"/>
    </row>
    <row r="47060" spans="4:5" x14ac:dyDescent="0.2">
      <c r="D47060" s="1"/>
      <c r="E47060" s="41"/>
    </row>
    <row r="47061" spans="4:5" x14ac:dyDescent="0.2">
      <c r="D47061" s="1"/>
      <c r="E47061" s="41"/>
    </row>
    <row r="47062" spans="4:5" x14ac:dyDescent="0.2">
      <c r="D47062" s="1"/>
      <c r="E47062" s="41"/>
    </row>
    <row r="47063" spans="4:5" x14ac:dyDescent="0.2">
      <c r="D47063" s="1"/>
      <c r="E47063" s="41"/>
    </row>
    <row r="47064" spans="4:5" x14ac:dyDescent="0.2">
      <c r="D47064" s="1"/>
      <c r="E47064" s="41"/>
    </row>
    <row r="47065" spans="4:5" x14ac:dyDescent="0.2">
      <c r="D47065" s="1"/>
      <c r="E47065" s="41"/>
    </row>
    <row r="47066" spans="4:5" x14ac:dyDescent="0.2">
      <c r="D47066" s="1"/>
      <c r="E47066" s="41"/>
    </row>
    <row r="47067" spans="4:5" x14ac:dyDescent="0.2">
      <c r="D47067" s="1"/>
      <c r="E47067" s="41"/>
    </row>
    <row r="47068" spans="4:5" x14ac:dyDescent="0.2">
      <c r="D47068" s="1"/>
      <c r="E47068" s="41"/>
    </row>
    <row r="47069" spans="4:5" x14ac:dyDescent="0.2">
      <c r="D47069" s="1"/>
      <c r="E47069" s="41"/>
    </row>
    <row r="47070" spans="4:5" x14ac:dyDescent="0.2">
      <c r="D47070" s="1"/>
      <c r="E47070" s="41"/>
    </row>
    <row r="47071" spans="4:5" x14ac:dyDescent="0.2">
      <c r="D47071" s="1"/>
      <c r="E47071" s="41"/>
    </row>
    <row r="47072" spans="4:5" x14ac:dyDescent="0.2">
      <c r="D47072" s="1"/>
      <c r="E47072" s="41"/>
    </row>
    <row r="47073" spans="4:5" x14ac:dyDescent="0.2">
      <c r="D47073" s="1"/>
      <c r="E47073" s="41"/>
    </row>
    <row r="47074" spans="4:5" x14ac:dyDescent="0.2">
      <c r="D47074" s="1"/>
      <c r="E47074" s="41"/>
    </row>
    <row r="47075" spans="4:5" x14ac:dyDescent="0.2">
      <c r="D47075" s="1"/>
      <c r="E47075" s="41"/>
    </row>
    <row r="47076" spans="4:5" x14ac:dyDescent="0.2">
      <c r="D47076" s="1"/>
      <c r="E47076" s="41"/>
    </row>
    <row r="47077" spans="4:5" x14ac:dyDescent="0.2">
      <c r="D47077" s="1"/>
      <c r="E47077" s="41"/>
    </row>
    <row r="47078" spans="4:5" x14ac:dyDescent="0.2">
      <c r="D47078" s="1"/>
      <c r="E47078" s="41"/>
    </row>
    <row r="47079" spans="4:5" x14ac:dyDescent="0.2">
      <c r="D47079" s="1"/>
      <c r="E47079" s="41"/>
    </row>
    <row r="47080" spans="4:5" x14ac:dyDescent="0.2">
      <c r="D47080" s="1"/>
      <c r="E47080" s="41"/>
    </row>
    <row r="47081" spans="4:5" x14ac:dyDescent="0.2">
      <c r="D47081" s="1"/>
      <c r="E47081" s="41"/>
    </row>
    <row r="47082" spans="4:5" x14ac:dyDescent="0.2">
      <c r="D47082" s="1"/>
      <c r="E47082" s="41"/>
    </row>
    <row r="47083" spans="4:5" x14ac:dyDescent="0.2">
      <c r="D47083" s="1"/>
      <c r="E47083" s="41"/>
    </row>
    <row r="47084" spans="4:5" x14ac:dyDescent="0.2">
      <c r="D47084" s="1"/>
      <c r="E47084" s="41"/>
    </row>
    <row r="47085" spans="4:5" x14ac:dyDescent="0.2">
      <c r="D47085" s="1"/>
      <c r="E47085" s="41"/>
    </row>
    <row r="47086" spans="4:5" x14ac:dyDescent="0.2">
      <c r="D47086" s="1"/>
      <c r="E47086" s="41"/>
    </row>
    <row r="47087" spans="4:5" x14ac:dyDescent="0.2">
      <c r="D47087" s="1"/>
      <c r="E47087" s="41"/>
    </row>
    <row r="47088" spans="4:5" x14ac:dyDescent="0.2">
      <c r="D47088" s="1"/>
      <c r="E47088" s="41"/>
    </row>
    <row r="47089" spans="4:5" x14ac:dyDescent="0.2">
      <c r="D47089" s="1"/>
      <c r="E47089" s="41"/>
    </row>
    <row r="47090" spans="4:5" x14ac:dyDescent="0.2">
      <c r="D47090" s="1"/>
      <c r="E47090" s="41"/>
    </row>
    <row r="47091" spans="4:5" x14ac:dyDescent="0.2">
      <c r="D47091" s="1"/>
      <c r="E47091" s="41"/>
    </row>
    <row r="47092" spans="4:5" x14ac:dyDescent="0.2">
      <c r="D47092" s="1"/>
      <c r="E47092" s="41"/>
    </row>
    <row r="47093" spans="4:5" x14ac:dyDescent="0.2">
      <c r="D47093" s="1"/>
      <c r="E47093" s="41"/>
    </row>
    <row r="47094" spans="4:5" x14ac:dyDescent="0.2">
      <c r="D47094" s="1"/>
      <c r="E47094" s="41"/>
    </row>
    <row r="47095" spans="4:5" x14ac:dyDescent="0.2">
      <c r="D47095" s="1"/>
      <c r="E47095" s="41"/>
    </row>
    <row r="47096" spans="4:5" x14ac:dyDescent="0.2">
      <c r="D47096" s="1"/>
      <c r="E47096" s="41"/>
    </row>
    <row r="47097" spans="4:5" x14ac:dyDescent="0.2">
      <c r="D47097" s="1"/>
      <c r="E47097" s="41"/>
    </row>
    <row r="47098" spans="4:5" x14ac:dyDescent="0.2">
      <c r="D47098" s="1"/>
      <c r="E47098" s="41"/>
    </row>
    <row r="47099" spans="4:5" x14ac:dyDescent="0.2">
      <c r="D47099" s="1"/>
      <c r="E47099" s="41"/>
    </row>
    <row r="47100" spans="4:5" x14ac:dyDescent="0.2">
      <c r="D47100" s="1"/>
      <c r="E47100" s="41"/>
    </row>
    <row r="47101" spans="4:5" x14ac:dyDescent="0.2">
      <c r="D47101" s="1"/>
      <c r="E47101" s="41"/>
    </row>
    <row r="47102" spans="4:5" x14ac:dyDescent="0.2">
      <c r="D47102" s="1"/>
      <c r="E47102" s="41"/>
    </row>
    <row r="47103" spans="4:5" x14ac:dyDescent="0.2">
      <c r="D47103" s="1"/>
      <c r="E47103" s="41"/>
    </row>
    <row r="47104" spans="4:5" x14ac:dyDescent="0.2">
      <c r="D47104" s="1"/>
      <c r="E47104" s="41"/>
    </row>
    <row r="47105" spans="4:5" x14ac:dyDescent="0.2">
      <c r="D47105" s="1"/>
      <c r="E47105" s="41"/>
    </row>
    <row r="47106" spans="4:5" x14ac:dyDescent="0.2">
      <c r="D47106" s="1"/>
      <c r="E47106" s="41"/>
    </row>
    <row r="47107" spans="4:5" x14ac:dyDescent="0.2">
      <c r="D47107" s="1"/>
      <c r="E47107" s="41"/>
    </row>
    <row r="47108" spans="4:5" x14ac:dyDescent="0.2">
      <c r="D47108" s="1"/>
      <c r="E47108" s="41"/>
    </row>
    <row r="47109" spans="4:5" x14ac:dyDescent="0.2">
      <c r="D47109" s="1"/>
      <c r="E47109" s="41"/>
    </row>
    <row r="47110" spans="4:5" x14ac:dyDescent="0.2">
      <c r="D47110" s="1"/>
      <c r="E47110" s="41"/>
    </row>
    <row r="47111" spans="4:5" x14ac:dyDescent="0.2">
      <c r="D47111" s="1"/>
      <c r="E47111" s="41"/>
    </row>
    <row r="47112" spans="4:5" x14ac:dyDescent="0.2">
      <c r="D47112" s="1"/>
      <c r="E47112" s="41"/>
    </row>
    <row r="47113" spans="4:5" x14ac:dyDescent="0.2">
      <c r="D47113" s="1"/>
      <c r="E47113" s="41"/>
    </row>
    <row r="47114" spans="4:5" x14ac:dyDescent="0.2">
      <c r="D47114" s="1"/>
      <c r="E47114" s="41"/>
    </row>
    <row r="47115" spans="4:5" x14ac:dyDescent="0.2">
      <c r="D47115" s="1"/>
      <c r="E47115" s="41"/>
    </row>
    <row r="47116" spans="4:5" x14ac:dyDescent="0.2">
      <c r="D47116" s="1"/>
      <c r="E47116" s="41"/>
    </row>
    <row r="47117" spans="4:5" x14ac:dyDescent="0.2">
      <c r="D47117" s="1"/>
      <c r="E47117" s="41"/>
    </row>
    <row r="47118" spans="4:5" x14ac:dyDescent="0.2">
      <c r="D47118" s="1"/>
      <c r="E47118" s="41"/>
    </row>
    <row r="47119" spans="4:5" x14ac:dyDescent="0.2">
      <c r="D47119" s="1"/>
      <c r="E47119" s="41"/>
    </row>
    <row r="47120" spans="4:5" x14ac:dyDescent="0.2">
      <c r="D47120" s="1"/>
      <c r="E47120" s="41"/>
    </row>
    <row r="47121" spans="4:5" x14ac:dyDescent="0.2">
      <c r="D47121" s="1"/>
      <c r="E47121" s="41"/>
    </row>
    <row r="47122" spans="4:5" x14ac:dyDescent="0.2">
      <c r="D47122" s="1"/>
      <c r="E47122" s="41"/>
    </row>
    <row r="47123" spans="4:5" x14ac:dyDescent="0.2">
      <c r="D47123" s="1"/>
      <c r="E47123" s="41"/>
    </row>
    <row r="47124" spans="4:5" x14ac:dyDescent="0.2">
      <c r="D47124" s="1"/>
      <c r="E47124" s="41"/>
    </row>
    <row r="47125" spans="4:5" x14ac:dyDescent="0.2">
      <c r="D47125" s="1"/>
      <c r="E47125" s="41"/>
    </row>
    <row r="47126" spans="4:5" x14ac:dyDescent="0.2">
      <c r="D47126" s="1"/>
      <c r="E47126" s="41"/>
    </row>
    <row r="47127" spans="4:5" x14ac:dyDescent="0.2">
      <c r="D47127" s="1"/>
      <c r="E47127" s="41"/>
    </row>
    <row r="47128" spans="4:5" x14ac:dyDescent="0.2">
      <c r="D47128" s="1"/>
      <c r="E47128" s="41"/>
    </row>
    <row r="47129" spans="4:5" x14ac:dyDescent="0.2">
      <c r="D47129" s="1"/>
      <c r="E47129" s="41"/>
    </row>
    <row r="47130" spans="4:5" x14ac:dyDescent="0.2">
      <c r="D47130" s="1"/>
      <c r="E47130" s="41"/>
    </row>
    <row r="47131" spans="4:5" x14ac:dyDescent="0.2">
      <c r="D47131" s="1"/>
      <c r="E47131" s="41"/>
    </row>
    <row r="47132" spans="4:5" x14ac:dyDescent="0.2">
      <c r="D47132" s="1"/>
      <c r="E47132" s="41"/>
    </row>
    <row r="47133" spans="4:5" x14ac:dyDescent="0.2">
      <c r="D47133" s="1"/>
      <c r="E47133" s="41"/>
    </row>
    <row r="47134" spans="4:5" x14ac:dyDescent="0.2">
      <c r="D47134" s="1"/>
      <c r="E47134" s="41"/>
    </row>
    <row r="47135" spans="4:5" x14ac:dyDescent="0.2">
      <c r="D47135" s="1"/>
      <c r="E47135" s="41"/>
    </row>
    <row r="47136" spans="4:5" x14ac:dyDescent="0.2">
      <c r="D47136" s="1"/>
      <c r="E47136" s="41"/>
    </row>
    <row r="47137" spans="4:5" x14ac:dyDescent="0.2">
      <c r="D47137" s="1"/>
      <c r="E47137" s="41"/>
    </row>
    <row r="47138" spans="4:5" x14ac:dyDescent="0.2">
      <c r="D47138" s="1"/>
      <c r="E47138" s="41"/>
    </row>
    <row r="47139" spans="4:5" x14ac:dyDescent="0.2">
      <c r="D47139" s="1"/>
      <c r="E47139" s="41"/>
    </row>
    <row r="47140" spans="4:5" x14ac:dyDescent="0.2">
      <c r="D47140" s="1"/>
      <c r="E47140" s="41"/>
    </row>
    <row r="47141" spans="4:5" x14ac:dyDescent="0.2">
      <c r="D47141" s="1"/>
      <c r="E47141" s="41"/>
    </row>
    <row r="47142" spans="4:5" x14ac:dyDescent="0.2">
      <c r="D47142" s="1"/>
      <c r="E47142" s="41"/>
    </row>
    <row r="47143" spans="4:5" x14ac:dyDescent="0.2">
      <c r="D47143" s="1"/>
      <c r="E47143" s="41"/>
    </row>
    <row r="47144" spans="4:5" x14ac:dyDescent="0.2">
      <c r="D47144" s="1"/>
      <c r="E47144" s="41"/>
    </row>
    <row r="47145" spans="4:5" x14ac:dyDescent="0.2">
      <c r="D47145" s="1"/>
      <c r="E47145" s="41"/>
    </row>
    <row r="47146" spans="4:5" x14ac:dyDescent="0.2">
      <c r="D47146" s="1"/>
      <c r="E47146" s="41"/>
    </row>
    <row r="47147" spans="4:5" x14ac:dyDescent="0.2">
      <c r="D47147" s="1"/>
      <c r="E47147" s="41"/>
    </row>
    <row r="47148" spans="4:5" x14ac:dyDescent="0.2">
      <c r="D47148" s="1"/>
      <c r="E47148" s="41"/>
    </row>
    <row r="47149" spans="4:5" x14ac:dyDescent="0.2">
      <c r="D47149" s="1"/>
      <c r="E47149" s="41"/>
    </row>
    <row r="47150" spans="4:5" x14ac:dyDescent="0.2">
      <c r="D47150" s="1"/>
      <c r="E47150" s="41"/>
    </row>
    <row r="47151" spans="4:5" x14ac:dyDescent="0.2">
      <c r="D47151" s="1"/>
      <c r="E47151" s="41"/>
    </row>
    <row r="47152" spans="4:5" x14ac:dyDescent="0.2">
      <c r="D47152" s="1"/>
      <c r="E47152" s="41"/>
    </row>
    <row r="47153" spans="4:5" x14ac:dyDescent="0.2">
      <c r="D47153" s="1"/>
      <c r="E47153" s="41"/>
    </row>
    <row r="47154" spans="4:5" x14ac:dyDescent="0.2">
      <c r="D47154" s="1"/>
      <c r="E47154" s="41"/>
    </row>
    <row r="47155" spans="4:5" x14ac:dyDescent="0.2">
      <c r="D47155" s="1"/>
      <c r="E47155" s="41"/>
    </row>
    <row r="47156" spans="4:5" x14ac:dyDescent="0.2">
      <c r="D47156" s="1"/>
      <c r="E47156" s="41"/>
    </row>
    <row r="47157" spans="4:5" x14ac:dyDescent="0.2">
      <c r="D47157" s="1"/>
      <c r="E47157" s="41"/>
    </row>
    <row r="47158" spans="4:5" x14ac:dyDescent="0.2">
      <c r="D47158" s="1"/>
      <c r="E47158" s="41"/>
    </row>
    <row r="47159" spans="4:5" x14ac:dyDescent="0.2">
      <c r="D47159" s="1"/>
      <c r="E47159" s="41"/>
    </row>
    <row r="47160" spans="4:5" x14ac:dyDescent="0.2">
      <c r="D47160" s="1"/>
      <c r="E47160" s="41"/>
    </row>
    <row r="47161" spans="4:5" x14ac:dyDescent="0.2">
      <c r="D47161" s="1"/>
      <c r="E47161" s="41"/>
    </row>
    <row r="47162" spans="4:5" x14ac:dyDescent="0.2">
      <c r="D47162" s="1"/>
      <c r="E47162" s="41"/>
    </row>
    <row r="47163" spans="4:5" x14ac:dyDescent="0.2">
      <c r="D47163" s="1"/>
      <c r="E47163" s="41"/>
    </row>
    <row r="47164" spans="4:5" x14ac:dyDescent="0.2">
      <c r="D47164" s="1"/>
      <c r="E47164" s="41"/>
    </row>
    <row r="47165" spans="4:5" x14ac:dyDescent="0.2">
      <c r="D47165" s="1"/>
      <c r="E47165" s="41"/>
    </row>
    <row r="47166" spans="4:5" x14ac:dyDescent="0.2">
      <c r="D47166" s="1"/>
      <c r="E47166" s="41"/>
    </row>
    <row r="47167" spans="4:5" x14ac:dyDescent="0.2">
      <c r="D47167" s="1"/>
      <c r="E47167" s="41"/>
    </row>
    <row r="47168" spans="4:5" x14ac:dyDescent="0.2">
      <c r="D47168" s="1"/>
      <c r="E47168" s="41"/>
    </row>
    <row r="47169" spans="4:5" x14ac:dyDescent="0.2">
      <c r="D47169" s="1"/>
      <c r="E47169" s="41"/>
    </row>
    <row r="47170" spans="4:5" x14ac:dyDescent="0.2">
      <c r="D47170" s="1"/>
      <c r="E47170" s="41"/>
    </row>
    <row r="47171" spans="4:5" x14ac:dyDescent="0.2">
      <c r="D47171" s="1"/>
      <c r="E47171" s="41"/>
    </row>
    <row r="47172" spans="4:5" x14ac:dyDescent="0.2">
      <c r="D47172" s="1"/>
      <c r="E47172" s="41"/>
    </row>
    <row r="47173" spans="4:5" x14ac:dyDescent="0.2">
      <c r="D47173" s="1"/>
      <c r="E47173" s="41"/>
    </row>
    <row r="47174" spans="4:5" x14ac:dyDescent="0.2">
      <c r="D47174" s="1"/>
      <c r="E47174" s="41"/>
    </row>
    <row r="47175" spans="4:5" x14ac:dyDescent="0.2">
      <c r="D47175" s="1"/>
      <c r="E47175" s="41"/>
    </row>
    <row r="47176" spans="4:5" x14ac:dyDescent="0.2">
      <c r="D47176" s="1"/>
      <c r="E47176" s="41"/>
    </row>
    <row r="47177" spans="4:5" x14ac:dyDescent="0.2">
      <c r="D47177" s="1"/>
      <c r="E47177" s="41"/>
    </row>
    <row r="47178" spans="4:5" x14ac:dyDescent="0.2">
      <c r="D47178" s="1"/>
      <c r="E47178" s="41"/>
    </row>
    <row r="47179" spans="4:5" x14ac:dyDescent="0.2">
      <c r="D47179" s="1"/>
      <c r="E47179" s="41"/>
    </row>
    <row r="47180" spans="4:5" x14ac:dyDescent="0.2">
      <c r="D47180" s="1"/>
      <c r="E47180" s="41"/>
    </row>
    <row r="47181" spans="4:5" x14ac:dyDescent="0.2">
      <c r="D47181" s="1"/>
      <c r="E47181" s="41"/>
    </row>
    <row r="47182" spans="4:5" x14ac:dyDescent="0.2">
      <c r="D47182" s="1"/>
      <c r="E47182" s="41"/>
    </row>
    <row r="47183" spans="4:5" x14ac:dyDescent="0.2">
      <c r="D47183" s="1"/>
      <c r="E47183" s="41"/>
    </row>
    <row r="47184" spans="4:5" x14ac:dyDescent="0.2">
      <c r="D47184" s="1"/>
      <c r="E47184" s="41"/>
    </row>
    <row r="47185" spans="4:5" x14ac:dyDescent="0.2">
      <c r="D47185" s="1"/>
      <c r="E47185" s="41"/>
    </row>
    <row r="47186" spans="4:5" x14ac:dyDescent="0.2">
      <c r="D47186" s="1"/>
      <c r="E47186" s="41"/>
    </row>
    <row r="47187" spans="4:5" x14ac:dyDescent="0.2">
      <c r="D47187" s="1"/>
      <c r="E47187" s="41"/>
    </row>
    <row r="47188" spans="4:5" x14ac:dyDescent="0.2">
      <c r="D47188" s="1"/>
      <c r="E47188" s="41"/>
    </row>
    <row r="47189" spans="4:5" x14ac:dyDescent="0.2">
      <c r="D47189" s="1"/>
      <c r="E47189" s="41"/>
    </row>
    <row r="47190" spans="4:5" x14ac:dyDescent="0.2">
      <c r="D47190" s="1"/>
      <c r="E47190" s="41"/>
    </row>
    <row r="47191" spans="4:5" x14ac:dyDescent="0.2">
      <c r="D47191" s="1"/>
      <c r="E47191" s="41"/>
    </row>
    <row r="47192" spans="4:5" x14ac:dyDescent="0.2">
      <c r="D47192" s="1"/>
      <c r="E47192" s="41"/>
    </row>
    <row r="47193" spans="4:5" x14ac:dyDescent="0.2">
      <c r="D47193" s="1"/>
      <c r="E47193" s="41"/>
    </row>
    <row r="47194" spans="4:5" x14ac:dyDescent="0.2">
      <c r="D47194" s="1"/>
      <c r="E47194" s="41"/>
    </row>
    <row r="47195" spans="4:5" x14ac:dyDescent="0.2">
      <c r="D47195" s="1"/>
      <c r="E47195" s="41"/>
    </row>
    <row r="47196" spans="4:5" x14ac:dyDescent="0.2">
      <c r="D47196" s="1"/>
      <c r="E47196" s="41"/>
    </row>
    <row r="47197" spans="4:5" x14ac:dyDescent="0.2">
      <c r="D47197" s="1"/>
      <c r="E47197" s="41"/>
    </row>
    <row r="47198" spans="4:5" x14ac:dyDescent="0.2">
      <c r="D47198" s="1"/>
      <c r="E47198" s="41"/>
    </row>
    <row r="47199" spans="4:5" x14ac:dyDescent="0.2">
      <c r="D47199" s="1"/>
      <c r="E47199" s="41"/>
    </row>
    <row r="47200" spans="4:5" x14ac:dyDescent="0.2">
      <c r="D47200" s="1"/>
      <c r="E47200" s="41"/>
    </row>
    <row r="47201" spans="4:5" x14ac:dyDescent="0.2">
      <c r="D47201" s="1"/>
      <c r="E47201" s="41"/>
    </row>
    <row r="47202" spans="4:5" x14ac:dyDescent="0.2">
      <c r="D47202" s="1"/>
      <c r="E47202" s="41"/>
    </row>
    <row r="47203" spans="4:5" x14ac:dyDescent="0.2">
      <c r="D47203" s="1"/>
      <c r="E47203" s="41"/>
    </row>
    <row r="47204" spans="4:5" x14ac:dyDescent="0.2">
      <c r="D47204" s="1"/>
      <c r="E47204" s="41"/>
    </row>
    <row r="47205" spans="4:5" x14ac:dyDescent="0.2">
      <c r="D47205" s="1"/>
      <c r="E47205" s="41"/>
    </row>
    <row r="47206" spans="4:5" x14ac:dyDescent="0.2">
      <c r="D47206" s="1"/>
      <c r="E47206" s="41"/>
    </row>
    <row r="47207" spans="4:5" x14ac:dyDescent="0.2">
      <c r="D47207" s="1"/>
      <c r="E47207" s="41"/>
    </row>
    <row r="47208" spans="4:5" x14ac:dyDescent="0.2">
      <c r="D47208" s="1"/>
      <c r="E47208" s="41"/>
    </row>
    <row r="47209" spans="4:5" x14ac:dyDescent="0.2">
      <c r="D47209" s="1"/>
      <c r="E47209" s="41"/>
    </row>
    <row r="47210" spans="4:5" x14ac:dyDescent="0.2">
      <c r="D47210" s="1"/>
      <c r="E47210" s="41"/>
    </row>
    <row r="47211" spans="4:5" x14ac:dyDescent="0.2">
      <c r="D47211" s="1"/>
      <c r="E47211" s="41"/>
    </row>
    <row r="47212" spans="4:5" x14ac:dyDescent="0.2">
      <c r="D47212" s="1"/>
      <c r="E47212" s="41"/>
    </row>
    <row r="47213" spans="4:5" x14ac:dyDescent="0.2">
      <c r="D47213" s="1"/>
      <c r="E47213" s="41"/>
    </row>
    <row r="47214" spans="4:5" x14ac:dyDescent="0.2">
      <c r="D47214" s="1"/>
      <c r="E47214" s="41"/>
    </row>
    <row r="47215" spans="4:5" x14ac:dyDescent="0.2">
      <c r="D47215" s="1"/>
      <c r="E47215" s="41"/>
    </row>
    <row r="47216" spans="4:5" x14ac:dyDescent="0.2">
      <c r="D47216" s="1"/>
      <c r="E47216" s="41"/>
    </row>
    <row r="47217" spans="4:5" x14ac:dyDescent="0.2">
      <c r="D47217" s="1"/>
      <c r="E47217" s="41"/>
    </row>
    <row r="47218" spans="4:5" x14ac:dyDescent="0.2">
      <c r="D47218" s="1"/>
      <c r="E47218" s="41"/>
    </row>
    <row r="47219" spans="4:5" x14ac:dyDescent="0.2">
      <c r="D47219" s="1"/>
      <c r="E47219" s="41"/>
    </row>
    <row r="47220" spans="4:5" x14ac:dyDescent="0.2">
      <c r="D47220" s="1"/>
      <c r="E47220" s="41"/>
    </row>
    <row r="47221" spans="4:5" x14ac:dyDescent="0.2">
      <c r="D47221" s="1"/>
      <c r="E47221" s="41"/>
    </row>
    <row r="47222" spans="4:5" x14ac:dyDescent="0.2">
      <c r="D47222" s="1"/>
      <c r="E47222" s="41"/>
    </row>
    <row r="47223" spans="4:5" x14ac:dyDescent="0.2">
      <c r="D47223" s="1"/>
      <c r="E47223" s="41"/>
    </row>
    <row r="47224" spans="4:5" x14ac:dyDescent="0.2">
      <c r="D47224" s="1"/>
      <c r="E47224" s="41"/>
    </row>
    <row r="47225" spans="4:5" x14ac:dyDescent="0.2">
      <c r="D47225" s="1"/>
      <c r="E47225" s="41"/>
    </row>
    <row r="47226" spans="4:5" x14ac:dyDescent="0.2">
      <c r="D47226" s="1"/>
      <c r="E47226" s="41"/>
    </row>
    <row r="47227" spans="4:5" x14ac:dyDescent="0.2">
      <c r="D47227" s="1"/>
      <c r="E47227" s="41"/>
    </row>
    <row r="47228" spans="4:5" x14ac:dyDescent="0.2">
      <c r="D47228" s="1"/>
      <c r="E47228" s="41"/>
    </row>
    <row r="47229" spans="4:5" x14ac:dyDescent="0.2">
      <c r="D47229" s="1"/>
      <c r="E47229" s="41"/>
    </row>
    <row r="47230" spans="4:5" x14ac:dyDescent="0.2">
      <c r="D47230" s="1"/>
      <c r="E47230" s="41"/>
    </row>
    <row r="47231" spans="4:5" x14ac:dyDescent="0.2">
      <c r="D47231" s="1"/>
      <c r="E47231" s="41"/>
    </row>
    <row r="47232" spans="4:5" x14ac:dyDescent="0.2">
      <c r="D47232" s="1"/>
      <c r="E47232" s="41"/>
    </row>
    <row r="47233" spans="4:5" x14ac:dyDescent="0.2">
      <c r="D47233" s="1"/>
      <c r="E47233" s="41"/>
    </row>
    <row r="47234" spans="4:5" x14ac:dyDescent="0.2">
      <c r="D47234" s="1"/>
      <c r="E47234" s="41"/>
    </row>
    <row r="47235" spans="4:5" x14ac:dyDescent="0.2">
      <c r="D47235" s="1"/>
      <c r="E47235" s="41"/>
    </row>
    <row r="47236" spans="4:5" x14ac:dyDescent="0.2">
      <c r="D47236" s="1"/>
      <c r="E47236" s="41"/>
    </row>
    <row r="47237" spans="4:5" x14ac:dyDescent="0.2">
      <c r="D47237" s="1"/>
      <c r="E47237" s="41"/>
    </row>
    <row r="47238" spans="4:5" x14ac:dyDescent="0.2">
      <c r="D47238" s="1"/>
      <c r="E47238" s="41"/>
    </row>
    <row r="47239" spans="4:5" x14ac:dyDescent="0.2">
      <c r="D47239" s="1"/>
      <c r="E47239" s="41"/>
    </row>
    <row r="47240" spans="4:5" x14ac:dyDescent="0.2">
      <c r="D47240" s="1"/>
      <c r="E47240" s="41"/>
    </row>
    <row r="47241" spans="4:5" x14ac:dyDescent="0.2">
      <c r="D47241" s="1"/>
      <c r="E47241" s="41"/>
    </row>
    <row r="47242" spans="4:5" x14ac:dyDescent="0.2">
      <c r="D47242" s="1"/>
      <c r="E47242" s="41"/>
    </row>
    <row r="47243" spans="4:5" x14ac:dyDescent="0.2">
      <c r="D47243" s="1"/>
      <c r="E47243" s="41"/>
    </row>
    <row r="47244" spans="4:5" x14ac:dyDescent="0.2">
      <c r="D47244" s="1"/>
      <c r="E47244" s="41"/>
    </row>
    <row r="47245" spans="4:5" x14ac:dyDescent="0.2">
      <c r="D47245" s="1"/>
      <c r="E47245" s="41"/>
    </row>
    <row r="47246" spans="4:5" x14ac:dyDescent="0.2">
      <c r="D47246" s="1"/>
      <c r="E47246" s="41"/>
    </row>
    <row r="47247" spans="4:5" x14ac:dyDescent="0.2">
      <c r="D47247" s="1"/>
      <c r="E47247" s="41"/>
    </row>
    <row r="47248" spans="4:5" x14ac:dyDescent="0.2">
      <c r="D47248" s="1"/>
      <c r="E47248" s="41"/>
    </row>
    <row r="47249" spans="4:5" x14ac:dyDescent="0.2">
      <c r="D47249" s="1"/>
      <c r="E47249" s="41"/>
    </row>
    <row r="47250" spans="4:5" x14ac:dyDescent="0.2">
      <c r="D47250" s="1"/>
      <c r="E47250" s="41"/>
    </row>
    <row r="47251" spans="4:5" x14ac:dyDescent="0.2">
      <c r="D47251" s="1"/>
      <c r="E47251" s="41"/>
    </row>
    <row r="47252" spans="4:5" x14ac:dyDescent="0.2">
      <c r="D47252" s="1"/>
      <c r="E47252" s="41"/>
    </row>
    <row r="47253" spans="4:5" x14ac:dyDescent="0.2">
      <c r="D47253" s="1"/>
      <c r="E47253" s="41"/>
    </row>
    <row r="47254" spans="4:5" x14ac:dyDescent="0.2">
      <c r="D47254" s="1"/>
      <c r="E47254" s="41"/>
    </row>
    <row r="47255" spans="4:5" x14ac:dyDescent="0.2">
      <c r="D47255" s="1"/>
      <c r="E47255" s="41"/>
    </row>
    <row r="47256" spans="4:5" x14ac:dyDescent="0.2">
      <c r="D47256" s="1"/>
      <c r="E47256" s="41"/>
    </row>
    <row r="47257" spans="4:5" x14ac:dyDescent="0.2">
      <c r="D47257" s="1"/>
      <c r="E47257" s="41"/>
    </row>
    <row r="47258" spans="4:5" x14ac:dyDescent="0.2">
      <c r="D47258" s="1"/>
      <c r="E47258" s="41"/>
    </row>
    <row r="47259" spans="4:5" x14ac:dyDescent="0.2">
      <c r="D47259" s="1"/>
      <c r="E47259" s="41"/>
    </row>
    <row r="47260" spans="4:5" x14ac:dyDescent="0.2">
      <c r="D47260" s="1"/>
      <c r="E47260" s="41"/>
    </row>
    <row r="47261" spans="4:5" x14ac:dyDescent="0.2">
      <c r="D47261" s="1"/>
      <c r="E47261" s="41"/>
    </row>
    <row r="47262" spans="4:5" x14ac:dyDescent="0.2">
      <c r="D47262" s="1"/>
      <c r="E47262" s="41"/>
    </row>
    <row r="47263" spans="4:5" x14ac:dyDescent="0.2">
      <c r="D47263" s="1"/>
      <c r="E47263" s="41"/>
    </row>
    <row r="47264" spans="4:5" x14ac:dyDescent="0.2">
      <c r="D47264" s="1"/>
      <c r="E47264" s="41"/>
    </row>
    <row r="47265" spans="4:5" x14ac:dyDescent="0.2">
      <c r="D47265" s="1"/>
      <c r="E47265" s="41"/>
    </row>
    <row r="47266" spans="4:5" x14ac:dyDescent="0.2">
      <c r="D47266" s="1"/>
      <c r="E47266" s="41"/>
    </row>
    <row r="47267" spans="4:5" x14ac:dyDescent="0.2">
      <c r="D47267" s="1"/>
      <c r="E47267" s="41"/>
    </row>
    <row r="47268" spans="4:5" x14ac:dyDescent="0.2">
      <c r="D47268" s="1"/>
      <c r="E47268" s="41"/>
    </row>
    <row r="47269" spans="4:5" x14ac:dyDescent="0.2">
      <c r="D47269" s="1"/>
      <c r="E47269" s="41"/>
    </row>
    <row r="47270" spans="4:5" x14ac:dyDescent="0.2">
      <c r="D47270" s="1"/>
      <c r="E47270" s="41"/>
    </row>
    <row r="47271" spans="4:5" x14ac:dyDescent="0.2">
      <c r="D47271" s="1"/>
      <c r="E47271" s="41"/>
    </row>
    <row r="47272" spans="4:5" x14ac:dyDescent="0.2">
      <c r="D47272" s="1"/>
      <c r="E47272" s="41"/>
    </row>
    <row r="47273" spans="4:5" x14ac:dyDescent="0.2">
      <c r="D47273" s="1"/>
      <c r="E47273" s="41"/>
    </row>
    <row r="47274" spans="4:5" x14ac:dyDescent="0.2">
      <c r="D47274" s="1"/>
      <c r="E47274" s="41"/>
    </row>
    <row r="47275" spans="4:5" x14ac:dyDescent="0.2">
      <c r="D47275" s="1"/>
      <c r="E47275" s="41"/>
    </row>
    <row r="47276" spans="4:5" x14ac:dyDescent="0.2">
      <c r="D47276" s="1"/>
      <c r="E47276" s="41"/>
    </row>
    <row r="47277" spans="4:5" x14ac:dyDescent="0.2">
      <c r="D47277" s="1"/>
      <c r="E47277" s="41"/>
    </row>
    <row r="47278" spans="4:5" x14ac:dyDescent="0.2">
      <c r="D47278" s="1"/>
      <c r="E47278" s="41"/>
    </row>
    <row r="47279" spans="4:5" x14ac:dyDescent="0.2">
      <c r="D47279" s="1"/>
      <c r="E47279" s="41"/>
    </row>
    <row r="47280" spans="4:5" x14ac:dyDescent="0.2">
      <c r="D47280" s="1"/>
      <c r="E47280" s="41"/>
    </row>
    <row r="47281" spans="4:5" x14ac:dyDescent="0.2">
      <c r="D47281" s="1"/>
      <c r="E47281" s="41"/>
    </row>
    <row r="47282" spans="4:5" x14ac:dyDescent="0.2">
      <c r="D47282" s="1"/>
      <c r="E47282" s="41"/>
    </row>
    <row r="47283" spans="4:5" x14ac:dyDescent="0.2">
      <c r="D47283" s="1"/>
      <c r="E47283" s="41"/>
    </row>
    <row r="47284" spans="4:5" x14ac:dyDescent="0.2">
      <c r="D47284" s="1"/>
      <c r="E47284" s="41"/>
    </row>
    <row r="47285" spans="4:5" x14ac:dyDescent="0.2">
      <c r="D47285" s="1"/>
      <c r="E47285" s="41"/>
    </row>
    <row r="47286" spans="4:5" x14ac:dyDescent="0.2">
      <c r="D47286" s="1"/>
      <c r="E47286" s="41"/>
    </row>
    <row r="47287" spans="4:5" x14ac:dyDescent="0.2">
      <c r="D47287" s="1"/>
      <c r="E47287" s="41"/>
    </row>
    <row r="47288" spans="4:5" x14ac:dyDescent="0.2">
      <c r="D47288" s="1"/>
      <c r="E47288" s="41"/>
    </row>
    <row r="47289" spans="4:5" x14ac:dyDescent="0.2">
      <c r="D47289" s="1"/>
      <c r="E47289" s="41"/>
    </row>
    <row r="47290" spans="4:5" x14ac:dyDescent="0.2">
      <c r="D47290" s="1"/>
      <c r="E47290" s="41"/>
    </row>
    <row r="47291" spans="4:5" x14ac:dyDescent="0.2">
      <c r="D47291" s="1"/>
      <c r="E47291" s="41"/>
    </row>
    <row r="47292" spans="4:5" x14ac:dyDescent="0.2">
      <c r="D47292" s="1"/>
      <c r="E47292" s="41"/>
    </row>
    <row r="47293" spans="4:5" x14ac:dyDescent="0.2">
      <c r="D47293" s="1"/>
      <c r="E47293" s="41"/>
    </row>
    <row r="47294" spans="4:5" x14ac:dyDescent="0.2">
      <c r="D47294" s="1"/>
      <c r="E47294" s="41"/>
    </row>
    <row r="47295" spans="4:5" x14ac:dyDescent="0.2">
      <c r="D47295" s="1"/>
      <c r="E47295" s="41"/>
    </row>
    <row r="47296" spans="4:5" x14ac:dyDescent="0.2">
      <c r="D47296" s="1"/>
      <c r="E47296" s="41"/>
    </row>
    <row r="47297" spans="4:5" x14ac:dyDescent="0.2">
      <c r="D47297" s="1"/>
      <c r="E47297" s="41"/>
    </row>
    <row r="47298" spans="4:5" x14ac:dyDescent="0.2">
      <c r="D47298" s="1"/>
      <c r="E47298" s="41"/>
    </row>
    <row r="47299" spans="4:5" x14ac:dyDescent="0.2">
      <c r="D47299" s="1"/>
      <c r="E47299" s="41"/>
    </row>
    <row r="47300" spans="4:5" x14ac:dyDescent="0.2">
      <c r="D47300" s="1"/>
      <c r="E47300" s="41"/>
    </row>
    <row r="47301" spans="4:5" x14ac:dyDescent="0.2">
      <c r="D47301" s="1"/>
      <c r="E47301" s="41"/>
    </row>
    <row r="47302" spans="4:5" x14ac:dyDescent="0.2">
      <c r="D47302" s="1"/>
      <c r="E47302" s="41"/>
    </row>
    <row r="47303" spans="4:5" x14ac:dyDescent="0.2">
      <c r="D47303" s="1"/>
      <c r="E47303" s="41"/>
    </row>
    <row r="47304" spans="4:5" x14ac:dyDescent="0.2">
      <c r="D47304" s="1"/>
      <c r="E47304" s="41"/>
    </row>
    <row r="47305" spans="4:5" x14ac:dyDescent="0.2">
      <c r="D47305" s="1"/>
      <c r="E47305" s="41"/>
    </row>
    <row r="47306" spans="4:5" x14ac:dyDescent="0.2">
      <c r="D47306" s="1"/>
      <c r="E47306" s="41"/>
    </row>
    <row r="47307" spans="4:5" x14ac:dyDescent="0.2">
      <c r="D47307" s="1"/>
      <c r="E47307" s="41"/>
    </row>
    <row r="47308" spans="4:5" x14ac:dyDescent="0.2">
      <c r="D47308" s="1"/>
      <c r="E47308" s="41"/>
    </row>
    <row r="47309" spans="4:5" x14ac:dyDescent="0.2">
      <c r="D47309" s="1"/>
      <c r="E47309" s="41"/>
    </row>
    <row r="47310" spans="4:5" x14ac:dyDescent="0.2">
      <c r="D47310" s="1"/>
      <c r="E47310" s="41"/>
    </row>
    <row r="47311" spans="4:5" x14ac:dyDescent="0.2">
      <c r="D47311" s="1"/>
      <c r="E47311" s="41"/>
    </row>
    <row r="47312" spans="4:5" x14ac:dyDescent="0.2">
      <c r="D47312" s="1"/>
      <c r="E47312" s="41"/>
    </row>
    <row r="47313" spans="4:5" x14ac:dyDescent="0.2">
      <c r="D47313" s="1"/>
      <c r="E47313" s="41"/>
    </row>
    <row r="47314" spans="4:5" x14ac:dyDescent="0.2">
      <c r="D47314" s="1"/>
      <c r="E47314" s="41"/>
    </row>
    <row r="47315" spans="4:5" x14ac:dyDescent="0.2">
      <c r="D47315" s="1"/>
      <c r="E47315" s="41"/>
    </row>
    <row r="47316" spans="4:5" x14ac:dyDescent="0.2">
      <c r="D47316" s="1"/>
      <c r="E47316" s="41"/>
    </row>
    <row r="47317" spans="4:5" x14ac:dyDescent="0.2">
      <c r="D47317" s="1"/>
      <c r="E47317" s="41"/>
    </row>
    <row r="47318" spans="4:5" x14ac:dyDescent="0.2">
      <c r="D47318" s="1"/>
      <c r="E47318" s="41"/>
    </row>
    <row r="47319" spans="4:5" x14ac:dyDescent="0.2">
      <c r="D47319" s="1"/>
      <c r="E47319" s="41"/>
    </row>
    <row r="47320" spans="4:5" x14ac:dyDescent="0.2">
      <c r="D47320" s="1"/>
      <c r="E47320" s="41"/>
    </row>
    <row r="47321" spans="4:5" x14ac:dyDescent="0.2">
      <c r="D47321" s="1"/>
      <c r="E47321" s="41"/>
    </row>
    <row r="47322" spans="4:5" x14ac:dyDescent="0.2">
      <c r="D47322" s="1"/>
      <c r="E47322" s="41"/>
    </row>
    <row r="47323" spans="4:5" x14ac:dyDescent="0.2">
      <c r="D47323" s="1"/>
      <c r="E47323" s="41"/>
    </row>
    <row r="47324" spans="4:5" x14ac:dyDescent="0.2">
      <c r="D47324" s="1"/>
      <c r="E47324" s="41"/>
    </row>
    <row r="47325" spans="4:5" x14ac:dyDescent="0.2">
      <c r="D47325" s="1"/>
      <c r="E47325" s="41"/>
    </row>
    <row r="47326" spans="4:5" x14ac:dyDescent="0.2">
      <c r="D47326" s="1"/>
      <c r="E47326" s="41"/>
    </row>
    <row r="47327" spans="4:5" x14ac:dyDescent="0.2">
      <c r="D47327" s="1"/>
      <c r="E47327" s="41"/>
    </row>
    <row r="47328" spans="4:5" x14ac:dyDescent="0.2">
      <c r="D47328" s="1"/>
      <c r="E47328" s="41"/>
    </row>
    <row r="47329" spans="4:5" x14ac:dyDescent="0.2">
      <c r="D47329" s="1"/>
      <c r="E47329" s="41"/>
    </row>
    <row r="47330" spans="4:5" x14ac:dyDescent="0.2">
      <c r="D47330" s="1"/>
      <c r="E47330" s="41"/>
    </row>
    <row r="47331" spans="4:5" x14ac:dyDescent="0.2">
      <c r="D47331" s="1"/>
      <c r="E47331" s="41"/>
    </row>
    <row r="47332" spans="4:5" x14ac:dyDescent="0.2">
      <c r="D47332" s="1"/>
      <c r="E47332" s="41"/>
    </row>
    <row r="47333" spans="4:5" x14ac:dyDescent="0.2">
      <c r="D47333" s="1"/>
      <c r="E47333" s="41"/>
    </row>
    <row r="47334" spans="4:5" x14ac:dyDescent="0.2">
      <c r="D47334" s="1"/>
      <c r="E47334" s="41"/>
    </row>
    <row r="47335" spans="4:5" x14ac:dyDescent="0.2">
      <c r="D47335" s="1"/>
      <c r="E47335" s="41"/>
    </row>
    <row r="47336" spans="4:5" x14ac:dyDescent="0.2">
      <c r="D47336" s="1"/>
      <c r="E47336" s="41"/>
    </row>
    <row r="47337" spans="4:5" x14ac:dyDescent="0.2">
      <c r="D47337" s="1"/>
      <c r="E47337" s="41"/>
    </row>
    <row r="47338" spans="4:5" x14ac:dyDescent="0.2">
      <c r="D47338" s="1"/>
      <c r="E47338" s="41"/>
    </row>
    <row r="47339" spans="4:5" x14ac:dyDescent="0.2">
      <c r="D47339" s="1"/>
      <c r="E47339" s="41"/>
    </row>
    <row r="47340" spans="4:5" x14ac:dyDescent="0.2">
      <c r="D47340" s="1"/>
      <c r="E47340" s="41"/>
    </row>
    <row r="47341" spans="4:5" x14ac:dyDescent="0.2">
      <c r="D47341" s="1"/>
      <c r="E47341" s="41"/>
    </row>
    <row r="47342" spans="4:5" x14ac:dyDescent="0.2">
      <c r="D47342" s="1"/>
      <c r="E47342" s="41"/>
    </row>
    <row r="47343" spans="4:5" x14ac:dyDescent="0.2">
      <c r="D47343" s="1"/>
      <c r="E47343" s="41"/>
    </row>
    <row r="47344" spans="4:5" x14ac:dyDescent="0.2">
      <c r="D47344" s="1"/>
      <c r="E47344" s="41"/>
    </row>
    <row r="47345" spans="4:5" x14ac:dyDescent="0.2">
      <c r="D47345" s="1"/>
      <c r="E47345" s="41"/>
    </row>
    <row r="47346" spans="4:5" x14ac:dyDescent="0.2">
      <c r="D47346" s="1"/>
      <c r="E47346" s="41"/>
    </row>
    <row r="47347" spans="4:5" x14ac:dyDescent="0.2">
      <c r="D47347" s="1"/>
      <c r="E47347" s="41"/>
    </row>
    <row r="47348" spans="4:5" x14ac:dyDescent="0.2">
      <c r="D47348" s="1"/>
      <c r="E47348" s="41"/>
    </row>
    <row r="47349" spans="4:5" x14ac:dyDescent="0.2">
      <c r="D47349" s="1"/>
      <c r="E47349" s="41"/>
    </row>
    <row r="47350" spans="4:5" x14ac:dyDescent="0.2">
      <c r="D47350" s="1"/>
      <c r="E47350" s="41"/>
    </row>
    <row r="47351" spans="4:5" x14ac:dyDescent="0.2">
      <c r="D47351" s="1"/>
      <c r="E47351" s="41"/>
    </row>
    <row r="47352" spans="4:5" x14ac:dyDescent="0.2">
      <c r="D47352" s="1"/>
      <c r="E47352" s="41"/>
    </row>
    <row r="47353" spans="4:5" x14ac:dyDescent="0.2">
      <c r="D47353" s="1"/>
      <c r="E47353" s="41"/>
    </row>
    <row r="47354" spans="4:5" x14ac:dyDescent="0.2">
      <c r="D47354" s="1"/>
      <c r="E47354" s="41"/>
    </row>
    <row r="47355" spans="4:5" x14ac:dyDescent="0.2">
      <c r="D47355" s="1"/>
      <c r="E47355" s="41"/>
    </row>
    <row r="47356" spans="4:5" x14ac:dyDescent="0.2">
      <c r="D47356" s="1"/>
      <c r="E47356" s="41"/>
    </row>
    <row r="47357" spans="4:5" x14ac:dyDescent="0.2">
      <c r="D47357" s="1"/>
      <c r="E47357" s="41"/>
    </row>
    <row r="47358" spans="4:5" x14ac:dyDescent="0.2">
      <c r="D47358" s="1"/>
      <c r="E47358" s="41"/>
    </row>
    <row r="47359" spans="4:5" x14ac:dyDescent="0.2">
      <c r="D47359" s="1"/>
      <c r="E47359" s="41"/>
    </row>
    <row r="47360" spans="4:5" x14ac:dyDescent="0.2">
      <c r="D47360" s="1"/>
      <c r="E47360" s="41"/>
    </row>
    <row r="47361" spans="4:5" x14ac:dyDescent="0.2">
      <c r="D47361" s="1"/>
      <c r="E47361" s="41"/>
    </row>
    <row r="47362" spans="4:5" x14ac:dyDescent="0.2">
      <c r="D47362" s="1"/>
      <c r="E47362" s="41"/>
    </row>
    <row r="47363" spans="4:5" x14ac:dyDescent="0.2">
      <c r="D47363" s="1"/>
      <c r="E47363" s="41"/>
    </row>
    <row r="47364" spans="4:5" x14ac:dyDescent="0.2">
      <c r="D47364" s="1"/>
      <c r="E47364" s="41"/>
    </row>
    <row r="47365" spans="4:5" x14ac:dyDescent="0.2">
      <c r="D47365" s="1"/>
      <c r="E47365" s="41"/>
    </row>
    <row r="47366" spans="4:5" x14ac:dyDescent="0.2">
      <c r="D47366" s="1"/>
      <c r="E47366" s="41"/>
    </row>
    <row r="47367" spans="4:5" x14ac:dyDescent="0.2">
      <c r="D47367" s="1"/>
      <c r="E47367" s="41"/>
    </row>
    <row r="47368" spans="4:5" x14ac:dyDescent="0.2">
      <c r="D47368" s="1"/>
      <c r="E47368" s="41"/>
    </row>
    <row r="47369" spans="4:5" x14ac:dyDescent="0.2">
      <c r="D47369" s="1"/>
      <c r="E47369" s="41"/>
    </row>
    <row r="47370" spans="4:5" x14ac:dyDescent="0.2">
      <c r="D47370" s="1"/>
      <c r="E47370" s="41"/>
    </row>
    <row r="47371" spans="4:5" x14ac:dyDescent="0.2">
      <c r="D47371" s="1"/>
      <c r="E47371" s="41"/>
    </row>
    <row r="47372" spans="4:5" x14ac:dyDescent="0.2">
      <c r="D47372" s="1"/>
      <c r="E47372" s="41"/>
    </row>
    <row r="47373" spans="4:5" x14ac:dyDescent="0.2">
      <c r="D47373" s="1"/>
      <c r="E47373" s="41"/>
    </row>
    <row r="47374" spans="4:5" x14ac:dyDescent="0.2">
      <c r="D47374" s="1"/>
      <c r="E47374" s="41"/>
    </row>
    <row r="47375" spans="4:5" x14ac:dyDescent="0.2">
      <c r="D47375" s="1"/>
      <c r="E47375" s="41"/>
    </row>
    <row r="47376" spans="4:5" x14ac:dyDescent="0.2">
      <c r="D47376" s="1"/>
      <c r="E47376" s="41"/>
    </row>
    <row r="47377" spans="4:5" x14ac:dyDescent="0.2">
      <c r="D47377" s="1"/>
      <c r="E47377" s="41"/>
    </row>
    <row r="47378" spans="4:5" x14ac:dyDescent="0.2">
      <c r="D47378" s="1"/>
      <c r="E47378" s="41"/>
    </row>
    <row r="47379" spans="4:5" x14ac:dyDescent="0.2">
      <c r="D47379" s="1"/>
      <c r="E47379" s="41"/>
    </row>
    <row r="47380" spans="4:5" x14ac:dyDescent="0.2">
      <c r="D47380" s="1"/>
      <c r="E47380" s="41"/>
    </row>
    <row r="47381" spans="4:5" x14ac:dyDescent="0.2">
      <c r="D47381" s="1"/>
      <c r="E47381" s="41"/>
    </row>
    <row r="47382" spans="4:5" x14ac:dyDescent="0.2">
      <c r="D47382" s="1"/>
      <c r="E47382" s="41"/>
    </row>
    <row r="47383" spans="4:5" x14ac:dyDescent="0.2">
      <c r="D47383" s="1"/>
      <c r="E47383" s="41"/>
    </row>
    <row r="47384" spans="4:5" x14ac:dyDescent="0.2">
      <c r="D47384" s="1"/>
      <c r="E47384" s="41"/>
    </row>
    <row r="47385" spans="4:5" x14ac:dyDescent="0.2">
      <c r="D47385" s="1"/>
      <c r="E47385" s="41"/>
    </row>
    <row r="47386" spans="4:5" x14ac:dyDescent="0.2">
      <c r="D47386" s="1"/>
      <c r="E47386" s="41"/>
    </row>
    <row r="47387" spans="4:5" x14ac:dyDescent="0.2">
      <c r="D47387" s="1"/>
      <c r="E47387" s="41"/>
    </row>
    <row r="47388" spans="4:5" x14ac:dyDescent="0.2">
      <c r="D47388" s="1"/>
      <c r="E47388" s="41"/>
    </row>
    <row r="47389" spans="4:5" x14ac:dyDescent="0.2">
      <c r="D47389" s="1"/>
      <c r="E47389" s="41"/>
    </row>
    <row r="47390" spans="4:5" x14ac:dyDescent="0.2">
      <c r="D47390" s="1"/>
      <c r="E47390" s="41"/>
    </row>
    <row r="47391" spans="4:5" x14ac:dyDescent="0.2">
      <c r="D47391" s="1"/>
      <c r="E47391" s="41"/>
    </row>
    <row r="47392" spans="4:5" x14ac:dyDescent="0.2">
      <c r="D47392" s="1"/>
      <c r="E47392" s="41"/>
    </row>
    <row r="47393" spans="4:5" x14ac:dyDescent="0.2">
      <c r="D47393" s="1"/>
      <c r="E47393" s="41"/>
    </row>
    <row r="47394" spans="4:5" x14ac:dyDescent="0.2">
      <c r="D47394" s="1"/>
      <c r="E47394" s="41"/>
    </row>
    <row r="47395" spans="4:5" x14ac:dyDescent="0.2">
      <c r="D47395" s="1"/>
      <c r="E47395" s="41"/>
    </row>
    <row r="47396" spans="4:5" x14ac:dyDescent="0.2">
      <c r="D47396" s="1"/>
      <c r="E47396" s="41"/>
    </row>
    <row r="47397" spans="4:5" x14ac:dyDescent="0.2">
      <c r="D47397" s="1"/>
      <c r="E47397" s="41"/>
    </row>
    <row r="47398" spans="4:5" x14ac:dyDescent="0.2">
      <c r="D47398" s="1"/>
      <c r="E47398" s="41"/>
    </row>
    <row r="47399" spans="4:5" x14ac:dyDescent="0.2">
      <c r="D47399" s="1"/>
      <c r="E47399" s="41"/>
    </row>
    <row r="47400" spans="4:5" x14ac:dyDescent="0.2">
      <c r="D47400" s="1"/>
      <c r="E47400" s="41"/>
    </row>
    <row r="47401" spans="4:5" x14ac:dyDescent="0.2">
      <c r="D47401" s="1"/>
      <c r="E47401" s="41"/>
    </row>
    <row r="47402" spans="4:5" x14ac:dyDescent="0.2">
      <c r="D47402" s="1"/>
      <c r="E47402" s="41"/>
    </row>
    <row r="47403" spans="4:5" x14ac:dyDescent="0.2">
      <c r="D47403" s="1"/>
      <c r="E47403" s="41"/>
    </row>
    <row r="47404" spans="4:5" x14ac:dyDescent="0.2">
      <c r="D47404" s="1"/>
      <c r="E47404" s="41"/>
    </row>
    <row r="47405" spans="4:5" x14ac:dyDescent="0.2">
      <c r="D47405" s="1"/>
      <c r="E47405" s="41"/>
    </row>
    <row r="47406" spans="4:5" x14ac:dyDescent="0.2">
      <c r="D47406" s="1"/>
      <c r="E47406" s="41"/>
    </row>
    <row r="47407" spans="4:5" x14ac:dyDescent="0.2">
      <c r="D47407" s="1"/>
      <c r="E47407" s="41"/>
    </row>
    <row r="47408" spans="4:5" x14ac:dyDescent="0.2">
      <c r="D47408" s="1"/>
      <c r="E47408" s="41"/>
    </row>
    <row r="47409" spans="4:5" x14ac:dyDescent="0.2">
      <c r="D47409" s="1"/>
      <c r="E47409" s="41"/>
    </row>
    <row r="47410" spans="4:5" x14ac:dyDescent="0.2">
      <c r="D47410" s="1"/>
      <c r="E47410" s="41"/>
    </row>
    <row r="47411" spans="4:5" x14ac:dyDescent="0.2">
      <c r="D47411" s="1"/>
      <c r="E47411" s="41"/>
    </row>
    <row r="47412" spans="4:5" x14ac:dyDescent="0.2">
      <c r="D47412" s="1"/>
      <c r="E47412" s="41"/>
    </row>
    <row r="47413" spans="4:5" x14ac:dyDescent="0.2">
      <c r="D47413" s="1"/>
      <c r="E47413" s="41"/>
    </row>
    <row r="47414" spans="4:5" x14ac:dyDescent="0.2">
      <c r="D47414" s="1"/>
      <c r="E47414" s="41"/>
    </row>
    <row r="47415" spans="4:5" x14ac:dyDescent="0.2">
      <c r="D47415" s="1"/>
      <c r="E47415" s="41"/>
    </row>
    <row r="47416" spans="4:5" x14ac:dyDescent="0.2">
      <c r="D47416" s="1"/>
      <c r="E47416" s="41"/>
    </row>
    <row r="47417" spans="4:5" x14ac:dyDescent="0.2">
      <c r="D47417" s="1"/>
      <c r="E47417" s="41"/>
    </row>
    <row r="47418" spans="4:5" x14ac:dyDescent="0.2">
      <c r="D47418" s="1"/>
      <c r="E47418" s="41"/>
    </row>
    <row r="47419" spans="4:5" x14ac:dyDescent="0.2">
      <c r="D47419" s="1"/>
      <c r="E47419" s="41"/>
    </row>
    <row r="47420" spans="4:5" x14ac:dyDescent="0.2">
      <c r="D47420" s="1"/>
      <c r="E47420" s="41"/>
    </row>
    <row r="47421" spans="4:5" x14ac:dyDescent="0.2">
      <c r="D47421" s="1"/>
      <c r="E47421" s="41"/>
    </row>
    <row r="47422" spans="4:5" x14ac:dyDescent="0.2">
      <c r="D47422" s="1"/>
      <c r="E47422" s="41"/>
    </row>
    <row r="47423" spans="4:5" x14ac:dyDescent="0.2">
      <c r="D47423" s="1"/>
      <c r="E47423" s="41"/>
    </row>
    <row r="47424" spans="4:5" x14ac:dyDescent="0.2">
      <c r="D47424" s="1"/>
      <c r="E47424" s="41"/>
    </row>
    <row r="47425" spans="4:5" x14ac:dyDescent="0.2">
      <c r="D47425" s="1"/>
      <c r="E47425" s="41"/>
    </row>
    <row r="47426" spans="4:5" x14ac:dyDescent="0.2">
      <c r="D47426" s="1"/>
      <c r="E47426" s="41"/>
    </row>
    <row r="47427" spans="4:5" x14ac:dyDescent="0.2">
      <c r="D47427" s="1"/>
      <c r="E47427" s="41"/>
    </row>
    <row r="47428" spans="4:5" x14ac:dyDescent="0.2">
      <c r="D47428" s="1"/>
      <c r="E47428" s="41"/>
    </row>
    <row r="47429" spans="4:5" x14ac:dyDescent="0.2">
      <c r="D47429" s="1"/>
      <c r="E47429" s="41"/>
    </row>
    <row r="47430" spans="4:5" x14ac:dyDescent="0.2">
      <c r="D47430" s="1"/>
      <c r="E47430" s="41"/>
    </row>
    <row r="47431" spans="4:5" x14ac:dyDescent="0.2">
      <c r="D47431" s="1"/>
      <c r="E47431" s="41"/>
    </row>
    <row r="47432" spans="4:5" x14ac:dyDescent="0.2">
      <c r="D47432" s="1"/>
      <c r="E47432" s="41"/>
    </row>
    <row r="47433" spans="4:5" x14ac:dyDescent="0.2">
      <c r="D47433" s="1"/>
      <c r="E47433" s="41"/>
    </row>
    <row r="47434" spans="4:5" x14ac:dyDescent="0.2">
      <c r="D47434" s="1"/>
      <c r="E47434" s="41"/>
    </row>
    <row r="47435" spans="4:5" x14ac:dyDescent="0.2">
      <c r="D47435" s="1"/>
      <c r="E47435" s="41"/>
    </row>
    <row r="47436" spans="4:5" x14ac:dyDescent="0.2">
      <c r="D47436" s="1"/>
      <c r="E47436" s="41"/>
    </row>
    <row r="47437" spans="4:5" x14ac:dyDescent="0.2">
      <c r="D47437" s="1"/>
      <c r="E47437" s="41"/>
    </row>
    <row r="47438" spans="4:5" x14ac:dyDescent="0.2">
      <c r="D47438" s="1"/>
      <c r="E47438" s="41"/>
    </row>
    <row r="47439" spans="4:5" x14ac:dyDescent="0.2">
      <c r="D47439" s="1"/>
      <c r="E47439" s="41"/>
    </row>
    <row r="47440" spans="4:5" x14ac:dyDescent="0.2">
      <c r="D47440" s="1"/>
      <c r="E47440" s="41"/>
    </row>
    <row r="47441" spans="4:5" x14ac:dyDescent="0.2">
      <c r="D47441" s="1"/>
      <c r="E47441" s="41"/>
    </row>
    <row r="47442" spans="4:5" x14ac:dyDescent="0.2">
      <c r="D47442" s="1"/>
      <c r="E47442" s="41"/>
    </row>
    <row r="47443" spans="4:5" x14ac:dyDescent="0.2">
      <c r="D47443" s="1"/>
      <c r="E47443" s="41"/>
    </row>
    <row r="47444" spans="4:5" x14ac:dyDescent="0.2">
      <c r="D47444" s="1"/>
      <c r="E47444" s="41"/>
    </row>
    <row r="47445" spans="4:5" x14ac:dyDescent="0.2">
      <c r="D47445" s="1"/>
      <c r="E47445" s="41"/>
    </row>
    <row r="47446" spans="4:5" x14ac:dyDescent="0.2">
      <c r="D47446" s="1"/>
      <c r="E47446" s="41"/>
    </row>
    <row r="47447" spans="4:5" x14ac:dyDescent="0.2">
      <c r="D47447" s="1"/>
      <c r="E47447" s="41"/>
    </row>
    <row r="47448" spans="4:5" x14ac:dyDescent="0.2">
      <c r="D47448" s="1"/>
      <c r="E47448" s="41"/>
    </row>
    <row r="47449" spans="4:5" x14ac:dyDescent="0.2">
      <c r="D47449" s="1"/>
      <c r="E47449" s="41"/>
    </row>
    <row r="47450" spans="4:5" x14ac:dyDescent="0.2">
      <c r="D47450" s="1"/>
      <c r="E47450" s="41"/>
    </row>
    <row r="47451" spans="4:5" x14ac:dyDescent="0.2">
      <c r="D47451" s="1"/>
      <c r="E47451" s="41"/>
    </row>
    <row r="47452" spans="4:5" x14ac:dyDescent="0.2">
      <c r="D47452" s="1"/>
      <c r="E47452" s="41"/>
    </row>
    <row r="47453" spans="4:5" x14ac:dyDescent="0.2">
      <c r="D47453" s="1"/>
      <c r="E47453" s="41"/>
    </row>
    <row r="47454" spans="4:5" x14ac:dyDescent="0.2">
      <c r="D47454" s="1"/>
      <c r="E47454" s="41"/>
    </row>
    <row r="47455" spans="4:5" x14ac:dyDescent="0.2">
      <c r="D47455" s="1"/>
      <c r="E47455" s="41"/>
    </row>
    <row r="47456" spans="4:5" x14ac:dyDescent="0.2">
      <c r="D47456" s="1"/>
      <c r="E47456" s="41"/>
    </row>
    <row r="47457" spans="4:5" x14ac:dyDescent="0.2">
      <c r="D47457" s="1"/>
      <c r="E47457" s="41"/>
    </row>
    <row r="47458" spans="4:5" x14ac:dyDescent="0.2">
      <c r="D47458" s="1"/>
      <c r="E47458" s="41"/>
    </row>
    <row r="47459" spans="4:5" x14ac:dyDescent="0.2">
      <c r="D47459" s="1"/>
      <c r="E47459" s="41"/>
    </row>
    <row r="47460" spans="4:5" x14ac:dyDescent="0.2">
      <c r="D47460" s="1"/>
      <c r="E47460" s="41"/>
    </row>
    <row r="47461" spans="4:5" x14ac:dyDescent="0.2">
      <c r="D47461" s="1"/>
      <c r="E47461" s="41"/>
    </row>
    <row r="47462" spans="4:5" x14ac:dyDescent="0.2">
      <c r="D47462" s="1"/>
      <c r="E47462" s="41"/>
    </row>
    <row r="47463" spans="4:5" x14ac:dyDescent="0.2">
      <c r="D47463" s="1"/>
      <c r="E47463" s="41"/>
    </row>
    <row r="47464" spans="4:5" x14ac:dyDescent="0.2">
      <c r="D47464" s="1"/>
      <c r="E47464" s="41"/>
    </row>
    <row r="47465" spans="4:5" x14ac:dyDescent="0.2">
      <c r="D47465" s="1"/>
      <c r="E47465" s="41"/>
    </row>
    <row r="47466" spans="4:5" x14ac:dyDescent="0.2">
      <c r="D47466" s="1"/>
      <c r="E47466" s="41"/>
    </row>
    <row r="47467" spans="4:5" x14ac:dyDescent="0.2">
      <c r="D47467" s="1"/>
      <c r="E47467" s="41"/>
    </row>
    <row r="47468" spans="4:5" x14ac:dyDescent="0.2">
      <c r="D47468" s="1"/>
      <c r="E47468" s="41"/>
    </row>
    <row r="47469" spans="4:5" x14ac:dyDescent="0.2">
      <c r="D47469" s="1"/>
      <c r="E47469" s="41"/>
    </row>
    <row r="47470" spans="4:5" x14ac:dyDescent="0.2">
      <c r="D47470" s="1"/>
      <c r="E47470" s="41"/>
    </row>
    <row r="47471" spans="4:5" x14ac:dyDescent="0.2">
      <c r="D47471" s="1"/>
      <c r="E47471" s="41"/>
    </row>
    <row r="47472" spans="4:5" x14ac:dyDescent="0.2">
      <c r="D47472" s="1"/>
      <c r="E47472" s="41"/>
    </row>
    <row r="47473" spans="4:5" x14ac:dyDescent="0.2">
      <c r="D47473" s="1"/>
      <c r="E47473" s="41"/>
    </row>
    <row r="47474" spans="4:5" x14ac:dyDescent="0.2">
      <c r="D47474" s="1"/>
      <c r="E47474" s="41"/>
    </row>
    <row r="47475" spans="4:5" x14ac:dyDescent="0.2">
      <c r="D47475" s="1"/>
      <c r="E47475" s="41"/>
    </row>
    <row r="47476" spans="4:5" x14ac:dyDescent="0.2">
      <c r="D47476" s="1"/>
      <c r="E47476" s="41"/>
    </row>
    <row r="47477" spans="4:5" x14ac:dyDescent="0.2">
      <c r="D47477" s="1"/>
      <c r="E47477" s="41"/>
    </row>
    <row r="47478" spans="4:5" x14ac:dyDescent="0.2">
      <c r="D47478" s="1"/>
      <c r="E47478" s="41"/>
    </row>
    <row r="47479" spans="4:5" x14ac:dyDescent="0.2">
      <c r="D47479" s="1"/>
      <c r="E47479" s="41"/>
    </row>
    <row r="47480" spans="4:5" x14ac:dyDescent="0.2">
      <c r="D47480" s="1"/>
      <c r="E47480" s="41"/>
    </row>
    <row r="47481" spans="4:5" x14ac:dyDescent="0.2">
      <c r="D47481" s="1"/>
      <c r="E47481" s="41"/>
    </row>
    <row r="47482" spans="4:5" x14ac:dyDescent="0.2">
      <c r="D47482" s="1"/>
      <c r="E47482" s="41"/>
    </row>
    <row r="47483" spans="4:5" x14ac:dyDescent="0.2">
      <c r="D47483" s="1"/>
      <c r="E47483" s="41"/>
    </row>
    <row r="47484" spans="4:5" x14ac:dyDescent="0.2">
      <c r="D47484" s="1"/>
      <c r="E47484" s="41"/>
    </row>
    <row r="47485" spans="4:5" x14ac:dyDescent="0.2">
      <c r="D47485" s="1"/>
      <c r="E47485" s="41"/>
    </row>
    <row r="47486" spans="4:5" x14ac:dyDescent="0.2">
      <c r="D47486" s="1"/>
      <c r="E47486" s="41"/>
    </row>
    <row r="47487" spans="4:5" x14ac:dyDescent="0.2">
      <c r="D47487" s="1"/>
      <c r="E47487" s="41"/>
    </row>
    <row r="47488" spans="4:5" x14ac:dyDescent="0.2">
      <c r="D47488" s="1"/>
      <c r="E47488" s="41"/>
    </row>
    <row r="47489" spans="4:5" x14ac:dyDescent="0.2">
      <c r="D47489" s="1"/>
      <c r="E47489" s="41"/>
    </row>
    <row r="47490" spans="4:5" x14ac:dyDescent="0.2">
      <c r="D47490" s="1"/>
      <c r="E47490" s="41"/>
    </row>
    <row r="47491" spans="4:5" x14ac:dyDescent="0.2">
      <c r="D47491" s="1"/>
      <c r="E47491" s="41"/>
    </row>
    <row r="47492" spans="4:5" x14ac:dyDescent="0.2">
      <c r="D47492" s="1"/>
      <c r="E47492" s="41"/>
    </row>
    <row r="47493" spans="4:5" x14ac:dyDescent="0.2">
      <c r="D47493" s="1"/>
      <c r="E47493" s="41"/>
    </row>
    <row r="47494" spans="4:5" x14ac:dyDescent="0.2">
      <c r="D47494" s="1"/>
      <c r="E47494" s="41"/>
    </row>
    <row r="47495" spans="4:5" x14ac:dyDescent="0.2">
      <c r="D47495" s="1"/>
      <c r="E47495" s="41"/>
    </row>
    <row r="47496" spans="4:5" x14ac:dyDescent="0.2">
      <c r="D47496" s="1"/>
      <c r="E47496" s="41"/>
    </row>
    <row r="47497" spans="4:5" x14ac:dyDescent="0.2">
      <c r="D47497" s="1"/>
      <c r="E47497" s="41"/>
    </row>
    <row r="47498" spans="4:5" x14ac:dyDescent="0.2">
      <c r="D47498" s="1"/>
      <c r="E47498" s="41"/>
    </row>
    <row r="47499" spans="4:5" x14ac:dyDescent="0.2">
      <c r="D47499" s="1"/>
      <c r="E47499" s="41"/>
    </row>
    <row r="47500" spans="4:5" x14ac:dyDescent="0.2">
      <c r="D47500" s="1"/>
      <c r="E47500" s="41"/>
    </row>
    <row r="47501" spans="4:5" x14ac:dyDescent="0.2">
      <c r="D47501" s="1"/>
      <c r="E47501" s="41"/>
    </row>
    <row r="47502" spans="4:5" x14ac:dyDescent="0.2">
      <c r="D47502" s="1"/>
      <c r="E47502" s="41"/>
    </row>
    <row r="47503" spans="4:5" x14ac:dyDescent="0.2">
      <c r="D47503" s="1"/>
      <c r="E47503" s="41"/>
    </row>
    <row r="47504" spans="4:5" x14ac:dyDescent="0.2">
      <c r="D47504" s="1"/>
      <c r="E47504" s="41"/>
    </row>
    <row r="47505" spans="4:5" x14ac:dyDescent="0.2">
      <c r="D47505" s="1"/>
      <c r="E47505" s="41"/>
    </row>
    <row r="47506" spans="4:5" x14ac:dyDescent="0.2">
      <c r="D47506" s="1"/>
      <c r="E47506" s="41"/>
    </row>
    <row r="47507" spans="4:5" x14ac:dyDescent="0.2">
      <c r="D47507" s="1"/>
      <c r="E47507" s="41"/>
    </row>
    <row r="47508" spans="4:5" x14ac:dyDescent="0.2">
      <c r="D47508" s="1"/>
      <c r="E47508" s="41"/>
    </row>
    <row r="47509" spans="4:5" x14ac:dyDescent="0.2">
      <c r="D47509" s="1"/>
      <c r="E47509" s="41"/>
    </row>
    <row r="47510" spans="4:5" x14ac:dyDescent="0.2">
      <c r="D47510" s="1"/>
      <c r="E47510" s="41"/>
    </row>
    <row r="47511" spans="4:5" x14ac:dyDescent="0.2">
      <c r="D47511" s="1"/>
      <c r="E47511" s="41"/>
    </row>
    <row r="47512" spans="4:5" x14ac:dyDescent="0.2">
      <c r="D47512" s="1"/>
      <c r="E47512" s="41"/>
    </row>
    <row r="47513" spans="4:5" x14ac:dyDescent="0.2">
      <c r="D47513" s="1"/>
      <c r="E47513" s="41"/>
    </row>
    <row r="47514" spans="4:5" x14ac:dyDescent="0.2">
      <c r="D47514" s="1"/>
      <c r="E47514" s="41"/>
    </row>
    <row r="47515" spans="4:5" x14ac:dyDescent="0.2">
      <c r="D47515" s="1"/>
      <c r="E47515" s="41"/>
    </row>
    <row r="47516" spans="4:5" x14ac:dyDescent="0.2">
      <c r="D47516" s="1"/>
      <c r="E47516" s="41"/>
    </row>
    <row r="47517" spans="4:5" x14ac:dyDescent="0.2">
      <c r="D47517" s="1"/>
      <c r="E47517" s="41"/>
    </row>
    <row r="47518" spans="4:5" x14ac:dyDescent="0.2">
      <c r="D47518" s="1"/>
      <c r="E47518" s="41"/>
    </row>
    <row r="47519" spans="4:5" x14ac:dyDescent="0.2">
      <c r="D47519" s="1"/>
      <c r="E47519" s="41"/>
    </row>
    <row r="47520" spans="4:5" x14ac:dyDescent="0.2">
      <c r="D47520" s="1"/>
      <c r="E47520" s="41"/>
    </row>
    <row r="47521" spans="4:5" x14ac:dyDescent="0.2">
      <c r="D47521" s="1"/>
      <c r="E47521" s="41"/>
    </row>
    <row r="47522" spans="4:5" x14ac:dyDescent="0.2">
      <c r="D47522" s="1"/>
      <c r="E47522" s="41"/>
    </row>
    <row r="47523" spans="4:5" x14ac:dyDescent="0.2">
      <c r="D47523" s="1"/>
      <c r="E47523" s="41"/>
    </row>
    <row r="47524" spans="4:5" x14ac:dyDescent="0.2">
      <c r="D47524" s="1"/>
      <c r="E47524" s="41"/>
    </row>
    <row r="47525" spans="4:5" x14ac:dyDescent="0.2">
      <c r="D47525" s="1"/>
      <c r="E47525" s="41"/>
    </row>
    <row r="47526" spans="4:5" x14ac:dyDescent="0.2">
      <c r="D47526" s="1"/>
      <c r="E47526" s="41"/>
    </row>
    <row r="47527" spans="4:5" x14ac:dyDescent="0.2">
      <c r="D47527" s="1"/>
      <c r="E47527" s="41"/>
    </row>
    <row r="47528" spans="4:5" x14ac:dyDescent="0.2">
      <c r="D47528" s="1"/>
      <c r="E47528" s="41"/>
    </row>
    <row r="47529" spans="4:5" x14ac:dyDescent="0.2">
      <c r="D47529" s="1"/>
      <c r="E47529" s="41"/>
    </row>
    <row r="47530" spans="4:5" x14ac:dyDescent="0.2">
      <c r="D47530" s="1"/>
      <c r="E47530" s="41"/>
    </row>
    <row r="47531" spans="4:5" x14ac:dyDescent="0.2">
      <c r="D47531" s="1"/>
      <c r="E47531" s="41"/>
    </row>
    <row r="47532" spans="4:5" x14ac:dyDescent="0.2">
      <c r="D47532" s="1"/>
      <c r="E47532" s="41"/>
    </row>
    <row r="47533" spans="4:5" x14ac:dyDescent="0.2">
      <c r="D47533" s="1"/>
      <c r="E47533" s="41"/>
    </row>
    <row r="47534" spans="4:5" x14ac:dyDescent="0.2">
      <c r="D47534" s="1"/>
      <c r="E47534" s="41"/>
    </row>
    <row r="47535" spans="4:5" x14ac:dyDescent="0.2">
      <c r="D47535" s="1"/>
      <c r="E47535" s="41"/>
    </row>
    <row r="47536" spans="4:5" x14ac:dyDescent="0.2">
      <c r="D47536" s="1"/>
      <c r="E47536" s="41"/>
    </row>
    <row r="47537" spans="4:5" x14ac:dyDescent="0.2">
      <c r="D47537" s="1"/>
      <c r="E47537" s="41"/>
    </row>
    <row r="47538" spans="4:5" x14ac:dyDescent="0.2">
      <c r="D47538" s="1"/>
      <c r="E47538" s="41"/>
    </row>
    <row r="47539" spans="4:5" x14ac:dyDescent="0.2">
      <c r="D47539" s="1"/>
      <c r="E47539" s="41"/>
    </row>
    <row r="47540" spans="4:5" x14ac:dyDescent="0.2">
      <c r="D47540" s="1"/>
      <c r="E47540" s="41"/>
    </row>
    <row r="47541" spans="4:5" x14ac:dyDescent="0.2">
      <c r="D47541" s="1"/>
      <c r="E47541" s="41"/>
    </row>
    <row r="47542" spans="4:5" x14ac:dyDescent="0.2">
      <c r="D47542" s="1"/>
      <c r="E47542" s="41"/>
    </row>
    <row r="47543" spans="4:5" x14ac:dyDescent="0.2">
      <c r="D47543" s="1"/>
      <c r="E47543" s="41"/>
    </row>
    <row r="47544" spans="4:5" x14ac:dyDescent="0.2">
      <c r="D47544" s="1"/>
      <c r="E47544" s="41"/>
    </row>
    <row r="47545" spans="4:5" x14ac:dyDescent="0.2">
      <c r="D47545" s="1"/>
      <c r="E47545" s="41"/>
    </row>
    <row r="47546" spans="4:5" x14ac:dyDescent="0.2">
      <c r="D47546" s="1"/>
      <c r="E47546" s="41"/>
    </row>
    <row r="47547" spans="4:5" x14ac:dyDescent="0.2">
      <c r="D47547" s="1"/>
      <c r="E47547" s="41"/>
    </row>
    <row r="47548" spans="4:5" x14ac:dyDescent="0.2">
      <c r="D47548" s="1"/>
      <c r="E47548" s="41"/>
    </row>
    <row r="47549" spans="4:5" x14ac:dyDescent="0.2">
      <c r="D47549" s="1"/>
      <c r="E47549" s="41"/>
    </row>
    <row r="47550" spans="4:5" x14ac:dyDescent="0.2">
      <c r="D47550" s="1"/>
      <c r="E47550" s="41"/>
    </row>
    <row r="47551" spans="4:5" x14ac:dyDescent="0.2">
      <c r="D47551" s="1"/>
      <c r="E47551" s="41"/>
    </row>
    <row r="47552" spans="4:5" x14ac:dyDescent="0.2">
      <c r="D47552" s="1"/>
      <c r="E47552" s="41"/>
    </row>
    <row r="47553" spans="4:5" x14ac:dyDescent="0.2">
      <c r="D47553" s="1"/>
      <c r="E47553" s="41"/>
    </row>
    <row r="47554" spans="4:5" x14ac:dyDescent="0.2">
      <c r="D47554" s="1"/>
      <c r="E47554" s="41"/>
    </row>
    <row r="47555" spans="4:5" x14ac:dyDescent="0.2">
      <c r="D47555" s="1"/>
      <c r="E47555" s="41"/>
    </row>
    <row r="47556" spans="4:5" x14ac:dyDescent="0.2">
      <c r="D47556" s="1"/>
      <c r="E47556" s="41"/>
    </row>
    <row r="47557" spans="4:5" x14ac:dyDescent="0.2">
      <c r="D47557" s="1"/>
      <c r="E47557" s="41"/>
    </row>
    <row r="47558" spans="4:5" x14ac:dyDescent="0.2">
      <c r="D47558" s="1"/>
      <c r="E47558" s="41"/>
    </row>
    <row r="47559" spans="4:5" x14ac:dyDescent="0.2">
      <c r="D47559" s="1"/>
      <c r="E47559" s="41"/>
    </row>
    <row r="47560" spans="4:5" x14ac:dyDescent="0.2">
      <c r="D47560" s="1"/>
      <c r="E47560" s="41"/>
    </row>
    <row r="47561" spans="4:5" x14ac:dyDescent="0.2">
      <c r="D47561" s="1"/>
      <c r="E47561" s="41"/>
    </row>
    <row r="47562" spans="4:5" x14ac:dyDescent="0.2">
      <c r="D47562" s="1"/>
      <c r="E47562" s="41"/>
    </row>
    <row r="47563" spans="4:5" x14ac:dyDescent="0.2">
      <c r="D47563" s="1"/>
      <c r="E47563" s="41"/>
    </row>
    <row r="47564" spans="4:5" x14ac:dyDescent="0.2">
      <c r="D47564" s="1"/>
      <c r="E47564" s="41"/>
    </row>
    <row r="47565" spans="4:5" x14ac:dyDescent="0.2">
      <c r="D47565" s="1"/>
      <c r="E47565" s="41"/>
    </row>
    <row r="47566" spans="4:5" x14ac:dyDescent="0.2">
      <c r="D47566" s="1"/>
      <c r="E47566" s="41"/>
    </row>
    <row r="47567" spans="4:5" x14ac:dyDescent="0.2">
      <c r="D47567" s="1"/>
      <c r="E47567" s="41"/>
    </row>
    <row r="47568" spans="4:5" x14ac:dyDescent="0.2">
      <c r="D47568" s="1"/>
      <c r="E47568" s="41"/>
    </row>
    <row r="47569" spans="4:5" x14ac:dyDescent="0.2">
      <c r="D47569" s="1"/>
      <c r="E47569" s="41"/>
    </row>
    <row r="47570" spans="4:5" x14ac:dyDescent="0.2">
      <c r="D47570" s="1"/>
      <c r="E47570" s="41"/>
    </row>
    <row r="47571" spans="4:5" x14ac:dyDescent="0.2">
      <c r="D47571" s="1"/>
      <c r="E47571" s="41"/>
    </row>
    <row r="47572" spans="4:5" x14ac:dyDescent="0.2">
      <c r="D47572" s="1"/>
      <c r="E47572" s="41"/>
    </row>
    <row r="47573" spans="4:5" x14ac:dyDescent="0.2">
      <c r="D47573" s="1"/>
      <c r="E47573" s="41"/>
    </row>
    <row r="47574" spans="4:5" x14ac:dyDescent="0.2">
      <c r="D47574" s="1"/>
      <c r="E47574" s="41"/>
    </row>
    <row r="47575" spans="4:5" x14ac:dyDescent="0.2">
      <c r="D47575" s="1"/>
      <c r="E47575" s="41"/>
    </row>
    <row r="47576" spans="4:5" x14ac:dyDescent="0.2">
      <c r="D47576" s="1"/>
      <c r="E47576" s="41"/>
    </row>
    <row r="47577" spans="4:5" x14ac:dyDescent="0.2">
      <c r="D47577" s="1"/>
      <c r="E47577" s="41"/>
    </row>
    <row r="47578" spans="4:5" x14ac:dyDescent="0.2">
      <c r="D47578" s="1"/>
      <c r="E47578" s="41"/>
    </row>
    <row r="47579" spans="4:5" x14ac:dyDescent="0.2">
      <c r="D47579" s="1"/>
      <c r="E47579" s="41"/>
    </row>
    <row r="47580" spans="4:5" x14ac:dyDescent="0.2">
      <c r="D47580" s="1"/>
      <c r="E47580" s="41"/>
    </row>
    <row r="47581" spans="4:5" x14ac:dyDescent="0.2">
      <c r="D47581" s="1"/>
      <c r="E47581" s="41"/>
    </row>
    <row r="47582" spans="4:5" x14ac:dyDescent="0.2">
      <c r="D47582" s="1"/>
      <c r="E47582" s="41"/>
    </row>
    <row r="47583" spans="4:5" x14ac:dyDescent="0.2">
      <c r="D47583" s="1"/>
      <c r="E47583" s="41"/>
    </row>
    <row r="47584" spans="4:5" x14ac:dyDescent="0.2">
      <c r="D47584" s="1"/>
      <c r="E47584" s="41"/>
    </row>
    <row r="47585" spans="4:5" x14ac:dyDescent="0.2">
      <c r="D47585" s="1"/>
      <c r="E47585" s="41"/>
    </row>
    <row r="47586" spans="4:5" x14ac:dyDescent="0.2">
      <c r="D47586" s="1"/>
      <c r="E47586" s="41"/>
    </row>
    <row r="47587" spans="4:5" x14ac:dyDescent="0.2">
      <c r="D47587" s="1"/>
      <c r="E47587" s="41"/>
    </row>
    <row r="47588" spans="4:5" x14ac:dyDescent="0.2">
      <c r="D47588" s="1"/>
      <c r="E47588" s="41"/>
    </row>
    <row r="47589" spans="4:5" x14ac:dyDescent="0.2">
      <c r="D47589" s="1"/>
      <c r="E47589" s="41"/>
    </row>
    <row r="47590" spans="4:5" x14ac:dyDescent="0.2">
      <c r="D47590" s="1"/>
      <c r="E47590" s="41"/>
    </row>
    <row r="47591" spans="4:5" x14ac:dyDescent="0.2">
      <c r="D47591" s="1"/>
      <c r="E47591" s="41"/>
    </row>
    <row r="47592" spans="4:5" x14ac:dyDescent="0.2">
      <c r="D47592" s="1"/>
      <c r="E47592" s="41"/>
    </row>
    <row r="47593" spans="4:5" x14ac:dyDescent="0.2">
      <c r="D47593" s="1"/>
      <c r="E47593" s="41"/>
    </row>
    <row r="47594" spans="4:5" x14ac:dyDescent="0.2">
      <c r="D47594" s="1"/>
      <c r="E47594" s="41"/>
    </row>
    <row r="47595" spans="4:5" x14ac:dyDescent="0.2">
      <c r="D47595" s="1"/>
      <c r="E47595" s="41"/>
    </row>
    <row r="47596" spans="4:5" x14ac:dyDescent="0.2">
      <c r="D47596" s="1"/>
      <c r="E47596" s="41"/>
    </row>
    <row r="47597" spans="4:5" x14ac:dyDescent="0.2">
      <c r="D47597" s="1"/>
      <c r="E47597" s="41"/>
    </row>
    <row r="47598" spans="4:5" x14ac:dyDescent="0.2">
      <c r="D47598" s="1"/>
      <c r="E47598" s="41"/>
    </row>
    <row r="47599" spans="4:5" x14ac:dyDescent="0.2">
      <c r="D47599" s="1"/>
      <c r="E47599" s="41"/>
    </row>
    <row r="47600" spans="4:5" x14ac:dyDescent="0.2">
      <c r="D47600" s="1"/>
      <c r="E47600" s="41"/>
    </row>
    <row r="47601" spans="4:5" x14ac:dyDescent="0.2">
      <c r="D47601" s="1"/>
      <c r="E47601" s="41"/>
    </row>
    <row r="47602" spans="4:5" x14ac:dyDescent="0.2">
      <c r="D47602" s="1"/>
      <c r="E47602" s="41"/>
    </row>
    <row r="47603" spans="4:5" x14ac:dyDescent="0.2">
      <c r="D47603" s="1"/>
      <c r="E47603" s="41"/>
    </row>
    <row r="47604" spans="4:5" x14ac:dyDescent="0.2">
      <c r="D47604" s="1"/>
      <c r="E47604" s="41"/>
    </row>
    <row r="47605" spans="4:5" x14ac:dyDescent="0.2">
      <c r="D47605" s="1"/>
      <c r="E47605" s="41"/>
    </row>
    <row r="47606" spans="4:5" x14ac:dyDescent="0.2">
      <c r="D47606" s="1"/>
      <c r="E47606" s="41"/>
    </row>
    <row r="47607" spans="4:5" x14ac:dyDescent="0.2">
      <c r="D47607" s="1"/>
      <c r="E47607" s="41"/>
    </row>
    <row r="47608" spans="4:5" x14ac:dyDescent="0.2">
      <c r="D47608" s="1"/>
      <c r="E47608" s="41"/>
    </row>
    <row r="47609" spans="4:5" x14ac:dyDescent="0.2">
      <c r="D47609" s="1"/>
      <c r="E47609" s="41"/>
    </row>
    <row r="47610" spans="4:5" x14ac:dyDescent="0.2">
      <c r="D47610" s="1"/>
      <c r="E47610" s="41"/>
    </row>
    <row r="47611" spans="4:5" x14ac:dyDescent="0.2">
      <c r="D47611" s="1"/>
      <c r="E47611" s="41"/>
    </row>
    <row r="47612" spans="4:5" x14ac:dyDescent="0.2">
      <c r="D47612" s="1"/>
      <c r="E47612" s="41"/>
    </row>
    <row r="47613" spans="4:5" x14ac:dyDescent="0.2">
      <c r="D47613" s="1"/>
      <c r="E47613" s="41"/>
    </row>
    <row r="47614" spans="4:5" x14ac:dyDescent="0.2">
      <c r="D47614" s="1"/>
      <c r="E47614" s="41"/>
    </row>
    <row r="47615" spans="4:5" x14ac:dyDescent="0.2">
      <c r="D47615" s="1"/>
      <c r="E47615" s="41"/>
    </row>
    <row r="47616" spans="4:5" x14ac:dyDescent="0.2">
      <c r="D47616" s="1"/>
      <c r="E47616" s="41"/>
    </row>
    <row r="47617" spans="4:5" x14ac:dyDescent="0.2">
      <c r="D47617" s="1"/>
      <c r="E47617" s="41"/>
    </row>
    <row r="47618" spans="4:5" x14ac:dyDescent="0.2">
      <c r="D47618" s="1"/>
      <c r="E47618" s="41"/>
    </row>
    <row r="47619" spans="4:5" x14ac:dyDescent="0.2">
      <c r="D47619" s="1"/>
      <c r="E47619" s="41"/>
    </row>
    <row r="47620" spans="4:5" x14ac:dyDescent="0.2">
      <c r="D47620" s="1"/>
      <c r="E47620" s="41"/>
    </row>
    <row r="47621" spans="4:5" x14ac:dyDescent="0.2">
      <c r="D47621" s="1"/>
      <c r="E47621" s="41"/>
    </row>
    <row r="47622" spans="4:5" x14ac:dyDescent="0.2">
      <c r="D47622" s="1"/>
      <c r="E47622" s="41"/>
    </row>
    <row r="47623" spans="4:5" x14ac:dyDescent="0.2">
      <c r="D47623" s="1"/>
      <c r="E47623" s="41"/>
    </row>
    <row r="47624" spans="4:5" x14ac:dyDescent="0.2">
      <c r="D47624" s="1"/>
      <c r="E47624" s="41"/>
    </row>
    <row r="47625" spans="4:5" x14ac:dyDescent="0.2">
      <c r="D47625" s="1"/>
      <c r="E47625" s="41"/>
    </row>
    <row r="47626" spans="4:5" x14ac:dyDescent="0.2">
      <c r="D47626" s="1"/>
      <c r="E47626" s="41"/>
    </row>
    <row r="47627" spans="4:5" x14ac:dyDescent="0.2">
      <c r="D47627" s="1"/>
      <c r="E47627" s="41"/>
    </row>
    <row r="47628" spans="4:5" x14ac:dyDescent="0.2">
      <c r="D47628" s="1"/>
      <c r="E47628" s="41"/>
    </row>
    <row r="47629" spans="4:5" x14ac:dyDescent="0.2">
      <c r="D47629" s="1"/>
      <c r="E47629" s="41"/>
    </row>
    <row r="47630" spans="4:5" x14ac:dyDescent="0.2">
      <c r="D47630" s="1"/>
      <c r="E47630" s="41"/>
    </row>
    <row r="47631" spans="4:5" x14ac:dyDescent="0.2">
      <c r="D47631" s="1"/>
      <c r="E47631" s="41"/>
    </row>
    <row r="47632" spans="4:5" x14ac:dyDescent="0.2">
      <c r="D47632" s="1"/>
      <c r="E47632" s="41"/>
    </row>
    <row r="47633" spans="4:5" x14ac:dyDescent="0.2">
      <c r="D47633" s="1"/>
      <c r="E47633" s="41"/>
    </row>
    <row r="47634" spans="4:5" x14ac:dyDescent="0.2">
      <c r="D47634" s="1"/>
      <c r="E47634" s="41"/>
    </row>
    <row r="47635" spans="4:5" x14ac:dyDescent="0.2">
      <c r="D47635" s="1"/>
      <c r="E47635" s="41"/>
    </row>
    <row r="47636" spans="4:5" x14ac:dyDescent="0.2">
      <c r="D47636" s="1"/>
      <c r="E47636" s="41"/>
    </row>
    <row r="47637" spans="4:5" x14ac:dyDescent="0.2">
      <c r="D47637" s="1"/>
      <c r="E47637" s="41"/>
    </row>
    <row r="47638" spans="4:5" x14ac:dyDescent="0.2">
      <c r="D47638" s="1"/>
      <c r="E47638" s="41"/>
    </row>
    <row r="47639" spans="4:5" x14ac:dyDescent="0.2">
      <c r="D47639" s="1"/>
      <c r="E47639" s="41"/>
    </row>
    <row r="47640" spans="4:5" x14ac:dyDescent="0.2">
      <c r="D47640" s="1"/>
      <c r="E47640" s="41"/>
    </row>
    <row r="47641" spans="4:5" x14ac:dyDescent="0.2">
      <c r="D47641" s="1"/>
      <c r="E47641" s="41"/>
    </row>
    <row r="47642" spans="4:5" x14ac:dyDescent="0.2">
      <c r="D47642" s="1"/>
      <c r="E47642" s="41"/>
    </row>
    <row r="47643" spans="4:5" x14ac:dyDescent="0.2">
      <c r="D47643" s="1"/>
      <c r="E47643" s="41"/>
    </row>
    <row r="47644" spans="4:5" x14ac:dyDescent="0.2">
      <c r="D47644" s="1"/>
      <c r="E47644" s="41"/>
    </row>
    <row r="47645" spans="4:5" x14ac:dyDescent="0.2">
      <c r="D47645" s="1"/>
      <c r="E47645" s="41"/>
    </row>
    <row r="47646" spans="4:5" x14ac:dyDescent="0.2">
      <c r="D47646" s="1"/>
      <c r="E47646" s="41"/>
    </row>
    <row r="47647" spans="4:5" x14ac:dyDescent="0.2">
      <c r="D47647" s="1"/>
      <c r="E47647" s="41"/>
    </row>
    <row r="47648" spans="4:5" x14ac:dyDescent="0.2">
      <c r="D47648" s="1"/>
      <c r="E47648" s="41"/>
    </row>
    <row r="47649" spans="4:5" x14ac:dyDescent="0.2">
      <c r="D47649" s="1"/>
      <c r="E47649" s="41"/>
    </row>
    <row r="47650" spans="4:5" x14ac:dyDescent="0.2">
      <c r="D47650" s="1"/>
      <c r="E47650" s="41"/>
    </row>
    <row r="47651" spans="4:5" x14ac:dyDescent="0.2">
      <c r="D47651" s="1"/>
      <c r="E47651" s="41"/>
    </row>
    <row r="47652" spans="4:5" x14ac:dyDescent="0.2">
      <c r="D47652" s="1"/>
      <c r="E47652" s="41"/>
    </row>
    <row r="47653" spans="4:5" x14ac:dyDescent="0.2">
      <c r="D47653" s="1"/>
      <c r="E47653" s="41"/>
    </row>
    <row r="47654" spans="4:5" x14ac:dyDescent="0.2">
      <c r="D47654" s="1"/>
      <c r="E47654" s="41"/>
    </row>
    <row r="47655" spans="4:5" x14ac:dyDescent="0.2">
      <c r="D47655" s="1"/>
      <c r="E47655" s="41"/>
    </row>
    <row r="47656" spans="4:5" x14ac:dyDescent="0.2">
      <c r="D47656" s="1"/>
      <c r="E47656" s="41"/>
    </row>
    <row r="47657" spans="4:5" x14ac:dyDescent="0.2">
      <c r="D47657" s="1"/>
      <c r="E47657" s="41"/>
    </row>
    <row r="47658" spans="4:5" x14ac:dyDescent="0.2">
      <c r="D47658" s="1"/>
      <c r="E47658" s="41"/>
    </row>
    <row r="47659" spans="4:5" x14ac:dyDescent="0.2">
      <c r="D47659" s="1"/>
      <c r="E47659" s="41"/>
    </row>
    <row r="47660" spans="4:5" x14ac:dyDescent="0.2">
      <c r="D47660" s="1"/>
      <c r="E47660" s="41"/>
    </row>
    <row r="47661" spans="4:5" x14ac:dyDescent="0.2">
      <c r="D47661" s="1"/>
      <c r="E47661" s="41"/>
    </row>
    <row r="47662" spans="4:5" x14ac:dyDescent="0.2">
      <c r="D47662" s="1"/>
      <c r="E47662" s="41"/>
    </row>
    <row r="47663" spans="4:5" x14ac:dyDescent="0.2">
      <c r="D47663" s="1"/>
      <c r="E47663" s="41"/>
    </row>
    <row r="47664" spans="4:5" x14ac:dyDescent="0.2">
      <c r="D47664" s="1"/>
      <c r="E47664" s="41"/>
    </row>
    <row r="47665" spans="4:5" x14ac:dyDescent="0.2">
      <c r="D47665" s="1"/>
      <c r="E47665" s="41"/>
    </row>
    <row r="47666" spans="4:5" x14ac:dyDescent="0.2">
      <c r="D47666" s="1"/>
      <c r="E47666" s="41"/>
    </row>
    <row r="47667" spans="4:5" x14ac:dyDescent="0.2">
      <c r="D47667" s="1"/>
      <c r="E47667" s="41"/>
    </row>
    <row r="47668" spans="4:5" x14ac:dyDescent="0.2">
      <c r="D47668" s="1"/>
      <c r="E47668" s="41"/>
    </row>
    <row r="47669" spans="4:5" x14ac:dyDescent="0.2">
      <c r="D47669" s="1"/>
      <c r="E47669" s="41"/>
    </row>
    <row r="47670" spans="4:5" x14ac:dyDescent="0.2">
      <c r="D47670" s="1"/>
      <c r="E47670" s="41"/>
    </row>
    <row r="47671" spans="4:5" x14ac:dyDescent="0.2">
      <c r="D47671" s="1"/>
      <c r="E47671" s="41"/>
    </row>
    <row r="47672" spans="4:5" x14ac:dyDescent="0.2">
      <c r="D47672" s="1"/>
      <c r="E47672" s="41"/>
    </row>
    <row r="47673" spans="4:5" x14ac:dyDescent="0.2">
      <c r="D47673" s="1"/>
      <c r="E47673" s="41"/>
    </row>
    <row r="47674" spans="4:5" x14ac:dyDescent="0.2">
      <c r="D47674" s="1"/>
      <c r="E47674" s="41"/>
    </row>
    <row r="47675" spans="4:5" x14ac:dyDescent="0.2">
      <c r="D47675" s="1"/>
      <c r="E47675" s="41"/>
    </row>
    <row r="47676" spans="4:5" x14ac:dyDescent="0.2">
      <c r="D47676" s="1"/>
      <c r="E47676" s="41"/>
    </row>
    <row r="47677" spans="4:5" x14ac:dyDescent="0.2">
      <c r="D47677" s="1"/>
      <c r="E47677" s="41"/>
    </row>
    <row r="47678" spans="4:5" x14ac:dyDescent="0.2">
      <c r="D47678" s="1"/>
      <c r="E47678" s="41"/>
    </row>
    <row r="47679" spans="4:5" x14ac:dyDescent="0.2">
      <c r="D47679" s="1"/>
      <c r="E47679" s="41"/>
    </row>
    <row r="47680" spans="4:5" x14ac:dyDescent="0.2">
      <c r="D47680" s="1"/>
      <c r="E47680" s="41"/>
    </row>
    <row r="47681" spans="4:5" x14ac:dyDescent="0.2">
      <c r="D47681" s="1"/>
      <c r="E47681" s="41"/>
    </row>
    <row r="47682" spans="4:5" x14ac:dyDescent="0.2">
      <c r="D47682" s="1"/>
      <c r="E47682" s="41"/>
    </row>
    <row r="47683" spans="4:5" x14ac:dyDescent="0.2">
      <c r="D47683" s="1"/>
      <c r="E47683" s="41"/>
    </row>
    <row r="47684" spans="4:5" x14ac:dyDescent="0.2">
      <c r="D47684" s="1"/>
      <c r="E47684" s="41"/>
    </row>
    <row r="47685" spans="4:5" x14ac:dyDescent="0.2">
      <c r="D47685" s="1"/>
      <c r="E47685" s="41"/>
    </row>
    <row r="47686" spans="4:5" x14ac:dyDescent="0.2">
      <c r="D47686" s="1"/>
      <c r="E47686" s="41"/>
    </row>
    <row r="47687" spans="4:5" x14ac:dyDescent="0.2">
      <c r="D47687" s="1"/>
      <c r="E47687" s="41"/>
    </row>
    <row r="47688" spans="4:5" x14ac:dyDescent="0.2">
      <c r="D47688" s="1"/>
      <c r="E47688" s="41"/>
    </row>
    <row r="47689" spans="4:5" x14ac:dyDescent="0.2">
      <c r="D47689" s="1"/>
      <c r="E47689" s="41"/>
    </row>
    <row r="47690" spans="4:5" x14ac:dyDescent="0.2">
      <c r="D47690" s="1"/>
      <c r="E47690" s="41"/>
    </row>
    <row r="47691" spans="4:5" x14ac:dyDescent="0.2">
      <c r="D47691" s="1"/>
      <c r="E47691" s="41"/>
    </row>
    <row r="47692" spans="4:5" x14ac:dyDescent="0.2">
      <c r="D47692" s="1"/>
      <c r="E47692" s="41"/>
    </row>
    <row r="47693" spans="4:5" x14ac:dyDescent="0.2">
      <c r="D47693" s="1"/>
      <c r="E47693" s="41"/>
    </row>
    <row r="47694" spans="4:5" x14ac:dyDescent="0.2">
      <c r="D47694" s="1"/>
      <c r="E47694" s="41"/>
    </row>
    <row r="47695" spans="4:5" x14ac:dyDescent="0.2">
      <c r="D47695" s="1"/>
      <c r="E47695" s="41"/>
    </row>
    <row r="47696" spans="4:5" x14ac:dyDescent="0.2">
      <c r="D47696" s="1"/>
      <c r="E47696" s="41"/>
    </row>
    <row r="47697" spans="4:5" x14ac:dyDescent="0.2">
      <c r="D47697" s="1"/>
      <c r="E47697" s="41"/>
    </row>
    <row r="47698" spans="4:5" x14ac:dyDescent="0.2">
      <c r="D47698" s="1"/>
      <c r="E47698" s="41"/>
    </row>
    <row r="47699" spans="4:5" x14ac:dyDescent="0.2">
      <c r="D47699" s="1"/>
      <c r="E47699" s="41"/>
    </row>
    <row r="47700" spans="4:5" x14ac:dyDescent="0.2">
      <c r="D47700" s="1"/>
      <c r="E47700" s="41"/>
    </row>
    <row r="47701" spans="4:5" x14ac:dyDescent="0.2">
      <c r="D47701" s="1"/>
      <c r="E47701" s="41"/>
    </row>
    <row r="47702" spans="4:5" x14ac:dyDescent="0.2">
      <c r="D47702" s="1"/>
      <c r="E47702" s="41"/>
    </row>
    <row r="47703" spans="4:5" x14ac:dyDescent="0.2">
      <c r="D47703" s="1"/>
      <c r="E47703" s="41"/>
    </row>
    <row r="47704" spans="4:5" x14ac:dyDescent="0.2">
      <c r="D47704" s="1"/>
      <c r="E47704" s="41"/>
    </row>
    <row r="47705" spans="4:5" x14ac:dyDescent="0.2">
      <c r="D47705" s="1"/>
      <c r="E47705" s="41"/>
    </row>
    <row r="47706" spans="4:5" x14ac:dyDescent="0.2">
      <c r="D47706" s="1"/>
      <c r="E47706" s="41"/>
    </row>
    <row r="47707" spans="4:5" x14ac:dyDescent="0.2">
      <c r="D47707" s="1"/>
      <c r="E47707" s="41"/>
    </row>
    <row r="47708" spans="4:5" x14ac:dyDescent="0.2">
      <c r="D47708" s="1"/>
      <c r="E47708" s="41"/>
    </row>
    <row r="47709" spans="4:5" x14ac:dyDescent="0.2">
      <c r="D47709" s="1"/>
      <c r="E47709" s="41"/>
    </row>
    <row r="47710" spans="4:5" x14ac:dyDescent="0.2">
      <c r="D47710" s="1"/>
      <c r="E47710" s="41"/>
    </row>
    <row r="47711" spans="4:5" x14ac:dyDescent="0.2">
      <c r="D47711" s="1"/>
      <c r="E47711" s="41"/>
    </row>
    <row r="47712" spans="4:5" x14ac:dyDescent="0.2">
      <c r="D47712" s="1"/>
      <c r="E47712" s="41"/>
    </row>
    <row r="47713" spans="4:5" x14ac:dyDescent="0.2">
      <c r="D47713" s="1"/>
      <c r="E47713" s="41"/>
    </row>
    <row r="47714" spans="4:5" x14ac:dyDescent="0.2">
      <c r="D47714" s="1"/>
      <c r="E47714" s="41"/>
    </row>
    <row r="47715" spans="4:5" x14ac:dyDescent="0.2">
      <c r="D47715" s="1"/>
      <c r="E47715" s="41"/>
    </row>
    <row r="47716" spans="4:5" x14ac:dyDescent="0.2">
      <c r="D47716" s="1"/>
      <c r="E47716" s="41"/>
    </row>
    <row r="47717" spans="4:5" x14ac:dyDescent="0.2">
      <c r="D47717" s="1"/>
      <c r="E47717" s="41"/>
    </row>
    <row r="47718" spans="4:5" x14ac:dyDescent="0.2">
      <c r="D47718" s="1"/>
      <c r="E47718" s="41"/>
    </row>
    <row r="47719" spans="4:5" x14ac:dyDescent="0.2">
      <c r="D47719" s="1"/>
      <c r="E47719" s="41"/>
    </row>
    <row r="47720" spans="4:5" x14ac:dyDescent="0.2">
      <c r="D47720" s="1"/>
      <c r="E47720" s="41"/>
    </row>
    <row r="47721" spans="4:5" x14ac:dyDescent="0.2">
      <c r="D47721" s="1"/>
      <c r="E47721" s="41"/>
    </row>
    <row r="47722" spans="4:5" x14ac:dyDescent="0.2">
      <c r="D47722" s="1"/>
      <c r="E47722" s="41"/>
    </row>
    <row r="47723" spans="4:5" x14ac:dyDescent="0.2">
      <c r="D47723" s="1"/>
      <c r="E47723" s="41"/>
    </row>
    <row r="47724" spans="4:5" x14ac:dyDescent="0.2">
      <c r="D47724" s="1"/>
      <c r="E47724" s="41"/>
    </row>
    <row r="47725" spans="4:5" x14ac:dyDescent="0.2">
      <c r="D47725" s="1"/>
      <c r="E47725" s="41"/>
    </row>
    <row r="47726" spans="4:5" x14ac:dyDescent="0.2">
      <c r="D47726" s="1"/>
      <c r="E47726" s="41"/>
    </row>
    <row r="47727" spans="4:5" x14ac:dyDescent="0.2">
      <c r="D47727" s="1"/>
      <c r="E47727" s="41"/>
    </row>
    <row r="47728" spans="4:5" x14ac:dyDescent="0.2">
      <c r="D47728" s="1"/>
      <c r="E47728" s="41"/>
    </row>
    <row r="47729" spans="4:5" x14ac:dyDescent="0.2">
      <c r="D47729" s="1"/>
      <c r="E47729" s="41"/>
    </row>
    <row r="47730" spans="4:5" x14ac:dyDescent="0.2">
      <c r="D47730" s="1"/>
      <c r="E47730" s="41"/>
    </row>
    <row r="47731" spans="4:5" x14ac:dyDescent="0.2">
      <c r="D47731" s="1"/>
      <c r="E47731" s="41"/>
    </row>
    <row r="47732" spans="4:5" x14ac:dyDescent="0.2">
      <c r="D47732" s="1"/>
      <c r="E47732" s="41"/>
    </row>
    <row r="47733" spans="4:5" x14ac:dyDescent="0.2">
      <c r="D47733" s="1"/>
      <c r="E47733" s="41"/>
    </row>
    <row r="47734" spans="4:5" x14ac:dyDescent="0.2">
      <c r="D47734" s="1"/>
      <c r="E47734" s="41"/>
    </row>
    <row r="47735" spans="4:5" x14ac:dyDescent="0.2">
      <c r="D47735" s="1"/>
      <c r="E47735" s="41"/>
    </row>
    <row r="47736" spans="4:5" x14ac:dyDescent="0.2">
      <c r="D47736" s="1"/>
      <c r="E47736" s="41"/>
    </row>
    <row r="47737" spans="4:5" x14ac:dyDescent="0.2">
      <c r="D47737" s="1"/>
      <c r="E47737" s="41"/>
    </row>
    <row r="47738" spans="4:5" x14ac:dyDescent="0.2">
      <c r="D47738" s="1"/>
      <c r="E47738" s="41"/>
    </row>
    <row r="47739" spans="4:5" x14ac:dyDescent="0.2">
      <c r="D47739" s="1"/>
      <c r="E47739" s="41"/>
    </row>
    <row r="47740" spans="4:5" x14ac:dyDescent="0.2">
      <c r="D47740" s="1"/>
      <c r="E47740" s="41"/>
    </row>
    <row r="47741" spans="4:5" x14ac:dyDescent="0.2">
      <c r="D47741" s="1"/>
      <c r="E47741" s="41"/>
    </row>
    <row r="47742" spans="4:5" x14ac:dyDescent="0.2">
      <c r="D47742" s="1"/>
      <c r="E47742" s="41"/>
    </row>
    <row r="47743" spans="4:5" x14ac:dyDescent="0.2">
      <c r="D47743" s="1"/>
      <c r="E47743" s="41"/>
    </row>
    <row r="47744" spans="4:5" x14ac:dyDescent="0.2">
      <c r="D47744" s="1"/>
      <c r="E47744" s="41"/>
    </row>
    <row r="47745" spans="4:5" x14ac:dyDescent="0.2">
      <c r="D47745" s="1"/>
      <c r="E47745" s="41"/>
    </row>
    <row r="47746" spans="4:5" x14ac:dyDescent="0.2">
      <c r="D47746" s="1"/>
      <c r="E47746" s="41"/>
    </row>
    <row r="47747" spans="4:5" x14ac:dyDescent="0.2">
      <c r="D47747" s="1"/>
      <c r="E47747" s="41"/>
    </row>
    <row r="47748" spans="4:5" x14ac:dyDescent="0.2">
      <c r="D47748" s="1"/>
      <c r="E47748" s="41"/>
    </row>
    <row r="47749" spans="4:5" x14ac:dyDescent="0.2">
      <c r="D47749" s="1"/>
      <c r="E47749" s="41"/>
    </row>
    <row r="47750" spans="4:5" x14ac:dyDescent="0.2">
      <c r="D47750" s="1"/>
      <c r="E47750" s="41"/>
    </row>
    <row r="47751" spans="4:5" x14ac:dyDescent="0.2">
      <c r="D47751" s="1"/>
      <c r="E47751" s="41"/>
    </row>
    <row r="47752" spans="4:5" x14ac:dyDescent="0.2">
      <c r="D47752" s="1"/>
      <c r="E47752" s="41"/>
    </row>
    <row r="47753" spans="4:5" x14ac:dyDescent="0.2">
      <c r="D47753" s="1"/>
      <c r="E47753" s="41"/>
    </row>
    <row r="47754" spans="4:5" x14ac:dyDescent="0.2">
      <c r="D47754" s="1"/>
      <c r="E47754" s="41"/>
    </row>
    <row r="47755" spans="4:5" x14ac:dyDescent="0.2">
      <c r="D47755" s="1"/>
      <c r="E47755" s="41"/>
    </row>
    <row r="47756" spans="4:5" x14ac:dyDescent="0.2">
      <c r="D47756" s="1"/>
      <c r="E47756" s="41"/>
    </row>
    <row r="47757" spans="4:5" x14ac:dyDescent="0.2">
      <c r="D47757" s="1"/>
      <c r="E47757" s="41"/>
    </row>
    <row r="47758" spans="4:5" x14ac:dyDescent="0.2">
      <c r="D47758" s="1"/>
      <c r="E47758" s="41"/>
    </row>
    <row r="47759" spans="4:5" x14ac:dyDescent="0.2">
      <c r="D47759" s="1"/>
      <c r="E47759" s="41"/>
    </row>
    <row r="47760" spans="4:5" x14ac:dyDescent="0.2">
      <c r="D47760" s="1"/>
      <c r="E47760" s="41"/>
    </row>
    <row r="47761" spans="4:5" x14ac:dyDescent="0.2">
      <c r="D47761" s="1"/>
      <c r="E47761" s="41"/>
    </row>
    <row r="47762" spans="4:5" x14ac:dyDescent="0.2">
      <c r="D47762" s="1"/>
      <c r="E47762" s="41"/>
    </row>
    <row r="47763" spans="4:5" x14ac:dyDescent="0.2">
      <c r="D47763" s="1"/>
      <c r="E47763" s="41"/>
    </row>
    <row r="47764" spans="4:5" x14ac:dyDescent="0.2">
      <c r="D47764" s="1"/>
      <c r="E47764" s="41"/>
    </row>
    <row r="47765" spans="4:5" x14ac:dyDescent="0.2">
      <c r="D47765" s="1"/>
      <c r="E47765" s="41"/>
    </row>
    <row r="47766" spans="4:5" x14ac:dyDescent="0.2">
      <c r="D47766" s="1"/>
      <c r="E47766" s="41"/>
    </row>
    <row r="47767" spans="4:5" x14ac:dyDescent="0.2">
      <c r="D47767" s="1"/>
      <c r="E47767" s="41"/>
    </row>
    <row r="47768" spans="4:5" x14ac:dyDescent="0.2">
      <c r="D47768" s="1"/>
      <c r="E47768" s="41"/>
    </row>
    <row r="47769" spans="4:5" x14ac:dyDescent="0.2">
      <c r="D47769" s="1"/>
      <c r="E47769" s="41"/>
    </row>
    <row r="47770" spans="4:5" x14ac:dyDescent="0.2">
      <c r="D47770" s="1"/>
      <c r="E47770" s="41"/>
    </row>
    <row r="47771" spans="4:5" x14ac:dyDescent="0.2">
      <c r="D47771" s="1"/>
      <c r="E47771" s="41"/>
    </row>
    <row r="47772" spans="4:5" x14ac:dyDescent="0.2">
      <c r="D47772" s="1"/>
      <c r="E47772" s="41"/>
    </row>
    <row r="47773" spans="4:5" x14ac:dyDescent="0.2">
      <c r="D47773" s="1"/>
      <c r="E47773" s="41"/>
    </row>
    <row r="47774" spans="4:5" x14ac:dyDescent="0.2">
      <c r="D47774" s="1"/>
      <c r="E47774" s="41"/>
    </row>
    <row r="47775" spans="4:5" x14ac:dyDescent="0.2">
      <c r="D47775" s="1"/>
      <c r="E47775" s="41"/>
    </row>
    <row r="47776" spans="4:5" x14ac:dyDescent="0.2">
      <c r="D47776" s="1"/>
      <c r="E47776" s="41"/>
    </row>
    <row r="47777" spans="4:5" x14ac:dyDescent="0.2">
      <c r="D47777" s="1"/>
      <c r="E47777" s="41"/>
    </row>
    <row r="47778" spans="4:5" x14ac:dyDescent="0.2">
      <c r="D47778" s="1"/>
      <c r="E47778" s="41"/>
    </row>
    <row r="47779" spans="4:5" x14ac:dyDescent="0.2">
      <c r="D47779" s="1"/>
      <c r="E47779" s="41"/>
    </row>
    <row r="47780" spans="4:5" x14ac:dyDescent="0.2">
      <c r="D47780" s="1"/>
      <c r="E47780" s="41"/>
    </row>
    <row r="47781" spans="4:5" x14ac:dyDescent="0.2">
      <c r="D47781" s="1"/>
      <c r="E47781" s="41"/>
    </row>
    <row r="47782" spans="4:5" x14ac:dyDescent="0.2">
      <c r="D47782" s="1"/>
      <c r="E47782" s="41"/>
    </row>
    <row r="47783" spans="4:5" x14ac:dyDescent="0.2">
      <c r="D47783" s="1"/>
      <c r="E47783" s="41"/>
    </row>
    <row r="47784" spans="4:5" x14ac:dyDescent="0.2">
      <c r="D47784" s="1"/>
      <c r="E47784" s="41"/>
    </row>
    <row r="47785" spans="4:5" x14ac:dyDescent="0.2">
      <c r="D47785" s="1"/>
      <c r="E47785" s="41"/>
    </row>
    <row r="47786" spans="4:5" x14ac:dyDescent="0.2">
      <c r="D47786" s="1"/>
      <c r="E47786" s="41"/>
    </row>
    <row r="47787" spans="4:5" x14ac:dyDescent="0.2">
      <c r="D47787" s="1"/>
      <c r="E47787" s="41"/>
    </row>
    <row r="47788" spans="4:5" x14ac:dyDescent="0.2">
      <c r="D47788" s="1"/>
      <c r="E47788" s="41"/>
    </row>
    <row r="47789" spans="4:5" x14ac:dyDescent="0.2">
      <c r="D47789" s="1"/>
      <c r="E47789" s="41"/>
    </row>
    <row r="47790" spans="4:5" x14ac:dyDescent="0.2">
      <c r="D47790" s="1"/>
      <c r="E47790" s="41"/>
    </row>
    <row r="47791" spans="4:5" x14ac:dyDescent="0.2">
      <c r="D47791" s="1"/>
      <c r="E47791" s="41"/>
    </row>
    <row r="47792" spans="4:5" x14ac:dyDescent="0.2">
      <c r="D47792" s="1"/>
      <c r="E47792" s="41"/>
    </row>
    <row r="47793" spans="4:5" x14ac:dyDescent="0.2">
      <c r="D47793" s="1"/>
      <c r="E47793" s="41"/>
    </row>
    <row r="47794" spans="4:5" x14ac:dyDescent="0.2">
      <c r="D47794" s="1"/>
      <c r="E47794" s="41"/>
    </row>
    <row r="47795" spans="4:5" x14ac:dyDescent="0.2">
      <c r="D47795" s="1"/>
      <c r="E47795" s="41"/>
    </row>
    <row r="47796" spans="4:5" x14ac:dyDescent="0.2">
      <c r="D47796" s="1"/>
      <c r="E47796" s="41"/>
    </row>
    <row r="47797" spans="4:5" x14ac:dyDescent="0.2">
      <c r="D47797" s="1"/>
      <c r="E47797" s="41"/>
    </row>
    <row r="47798" spans="4:5" x14ac:dyDescent="0.2">
      <c r="D47798" s="1"/>
      <c r="E47798" s="41"/>
    </row>
    <row r="47799" spans="4:5" x14ac:dyDescent="0.2">
      <c r="D47799" s="1"/>
      <c r="E47799" s="41"/>
    </row>
    <row r="47800" spans="4:5" x14ac:dyDescent="0.2">
      <c r="D47800" s="1"/>
      <c r="E47800" s="41"/>
    </row>
    <row r="47801" spans="4:5" x14ac:dyDescent="0.2">
      <c r="D47801" s="1"/>
      <c r="E47801" s="41"/>
    </row>
    <row r="47802" spans="4:5" x14ac:dyDescent="0.2">
      <c r="D47802" s="1"/>
      <c r="E47802" s="41"/>
    </row>
    <row r="47803" spans="4:5" x14ac:dyDescent="0.2">
      <c r="D47803" s="1"/>
      <c r="E47803" s="41"/>
    </row>
    <row r="47804" spans="4:5" x14ac:dyDescent="0.2">
      <c r="D47804" s="1"/>
      <c r="E47804" s="41"/>
    </row>
    <row r="47805" spans="4:5" x14ac:dyDescent="0.2">
      <c r="D47805" s="1"/>
      <c r="E47805" s="41"/>
    </row>
    <row r="47806" spans="4:5" x14ac:dyDescent="0.2">
      <c r="D47806" s="1"/>
      <c r="E47806" s="41"/>
    </row>
    <row r="47807" spans="4:5" x14ac:dyDescent="0.2">
      <c r="D47807" s="1"/>
      <c r="E47807" s="41"/>
    </row>
    <row r="47808" spans="4:5" x14ac:dyDescent="0.2">
      <c r="D47808" s="1"/>
      <c r="E47808" s="41"/>
    </row>
    <row r="47809" spans="4:5" x14ac:dyDescent="0.2">
      <c r="D47809" s="1"/>
      <c r="E47809" s="41"/>
    </row>
    <row r="47810" spans="4:5" x14ac:dyDescent="0.2">
      <c r="D47810" s="1"/>
      <c r="E47810" s="41"/>
    </row>
    <row r="47811" spans="4:5" x14ac:dyDescent="0.2">
      <c r="D47811" s="1"/>
      <c r="E47811" s="41"/>
    </row>
    <row r="47812" spans="4:5" x14ac:dyDescent="0.2">
      <c r="D47812" s="1"/>
      <c r="E47812" s="41"/>
    </row>
    <row r="47813" spans="4:5" x14ac:dyDescent="0.2">
      <c r="D47813" s="1"/>
      <c r="E47813" s="41"/>
    </row>
    <row r="47814" spans="4:5" x14ac:dyDescent="0.2">
      <c r="D47814" s="1"/>
      <c r="E47814" s="41"/>
    </row>
    <row r="47815" spans="4:5" x14ac:dyDescent="0.2">
      <c r="D47815" s="1"/>
      <c r="E47815" s="41"/>
    </row>
    <row r="47816" spans="4:5" x14ac:dyDescent="0.2">
      <c r="D47816" s="1"/>
      <c r="E47816" s="41"/>
    </row>
    <row r="47817" spans="4:5" x14ac:dyDescent="0.2">
      <c r="D47817" s="1"/>
      <c r="E47817" s="41"/>
    </row>
    <row r="47818" spans="4:5" x14ac:dyDescent="0.2">
      <c r="D47818" s="1"/>
      <c r="E47818" s="41"/>
    </row>
    <row r="47819" spans="4:5" x14ac:dyDescent="0.2">
      <c r="D47819" s="1"/>
      <c r="E47819" s="41"/>
    </row>
    <row r="47820" spans="4:5" x14ac:dyDescent="0.2">
      <c r="D47820" s="1"/>
      <c r="E47820" s="41"/>
    </row>
    <row r="47821" spans="4:5" x14ac:dyDescent="0.2">
      <c r="D47821" s="1"/>
      <c r="E47821" s="41"/>
    </row>
    <row r="47822" spans="4:5" x14ac:dyDescent="0.2">
      <c r="D47822" s="1"/>
      <c r="E47822" s="41"/>
    </row>
    <row r="47823" spans="4:5" x14ac:dyDescent="0.2">
      <c r="D47823" s="1"/>
      <c r="E47823" s="41"/>
    </row>
    <row r="47824" spans="4:5" x14ac:dyDescent="0.2">
      <c r="D47824" s="1"/>
      <c r="E47824" s="41"/>
    </row>
    <row r="47825" spans="4:5" x14ac:dyDescent="0.2">
      <c r="D47825" s="1"/>
      <c r="E47825" s="41"/>
    </row>
    <row r="47826" spans="4:5" x14ac:dyDescent="0.2">
      <c r="D47826" s="1"/>
      <c r="E47826" s="41"/>
    </row>
    <row r="47827" spans="4:5" x14ac:dyDescent="0.2">
      <c r="D47827" s="1"/>
      <c r="E47827" s="41"/>
    </row>
    <row r="47828" spans="4:5" x14ac:dyDescent="0.2">
      <c r="D47828" s="1"/>
      <c r="E47828" s="41"/>
    </row>
    <row r="47829" spans="4:5" x14ac:dyDescent="0.2">
      <c r="D47829" s="1"/>
      <c r="E47829" s="41"/>
    </row>
    <row r="47830" spans="4:5" x14ac:dyDescent="0.2">
      <c r="D47830" s="1"/>
      <c r="E47830" s="41"/>
    </row>
    <row r="47831" spans="4:5" x14ac:dyDescent="0.2">
      <c r="D47831" s="1"/>
      <c r="E47831" s="41"/>
    </row>
    <row r="47832" spans="4:5" x14ac:dyDescent="0.2">
      <c r="D47832" s="1"/>
      <c r="E47832" s="41"/>
    </row>
    <row r="47833" spans="4:5" x14ac:dyDescent="0.2">
      <c r="D47833" s="1"/>
      <c r="E47833" s="41"/>
    </row>
    <row r="47834" spans="4:5" x14ac:dyDescent="0.2">
      <c r="D47834" s="1"/>
      <c r="E47834" s="41"/>
    </row>
    <row r="47835" spans="4:5" x14ac:dyDescent="0.2">
      <c r="D47835" s="1"/>
      <c r="E47835" s="41"/>
    </row>
    <row r="47836" spans="4:5" x14ac:dyDescent="0.2">
      <c r="D47836" s="1"/>
      <c r="E47836" s="41"/>
    </row>
    <row r="47837" spans="4:5" x14ac:dyDescent="0.2">
      <c r="D47837" s="1"/>
      <c r="E47837" s="41"/>
    </row>
    <row r="47838" spans="4:5" x14ac:dyDescent="0.2">
      <c r="D47838" s="1"/>
      <c r="E47838" s="41"/>
    </row>
    <row r="47839" spans="4:5" x14ac:dyDescent="0.2">
      <c r="D47839" s="1"/>
      <c r="E47839" s="41"/>
    </row>
    <row r="47840" spans="4:5" x14ac:dyDescent="0.2">
      <c r="D47840" s="1"/>
      <c r="E47840" s="41"/>
    </row>
    <row r="47841" spans="4:5" x14ac:dyDescent="0.2">
      <c r="D47841" s="1"/>
      <c r="E47841" s="41"/>
    </row>
    <row r="47842" spans="4:5" x14ac:dyDescent="0.2">
      <c r="D47842" s="1"/>
      <c r="E47842" s="41"/>
    </row>
    <row r="47843" spans="4:5" x14ac:dyDescent="0.2">
      <c r="D47843" s="1"/>
      <c r="E47843" s="41"/>
    </row>
    <row r="47844" spans="4:5" x14ac:dyDescent="0.2">
      <c r="D47844" s="1"/>
      <c r="E47844" s="41"/>
    </row>
    <row r="47845" spans="4:5" x14ac:dyDescent="0.2">
      <c r="D47845" s="1"/>
      <c r="E47845" s="41"/>
    </row>
    <row r="47846" spans="4:5" x14ac:dyDescent="0.2">
      <c r="D47846" s="1"/>
      <c r="E47846" s="41"/>
    </row>
    <row r="47847" spans="4:5" x14ac:dyDescent="0.2">
      <c r="D47847" s="1"/>
      <c r="E47847" s="41"/>
    </row>
    <row r="47848" spans="4:5" x14ac:dyDescent="0.2">
      <c r="D47848" s="1"/>
      <c r="E47848" s="41"/>
    </row>
    <row r="47849" spans="4:5" x14ac:dyDescent="0.2">
      <c r="D47849" s="1"/>
      <c r="E47849" s="41"/>
    </row>
    <row r="47850" spans="4:5" x14ac:dyDescent="0.2">
      <c r="D47850" s="1"/>
      <c r="E47850" s="41"/>
    </row>
    <row r="47851" spans="4:5" x14ac:dyDescent="0.2">
      <c r="D47851" s="1"/>
      <c r="E47851" s="41"/>
    </row>
    <row r="47852" spans="4:5" x14ac:dyDescent="0.2">
      <c r="D47852" s="1"/>
      <c r="E47852" s="41"/>
    </row>
    <row r="47853" spans="4:5" x14ac:dyDescent="0.2">
      <c r="D47853" s="1"/>
      <c r="E47853" s="41"/>
    </row>
    <row r="47854" spans="4:5" x14ac:dyDescent="0.2">
      <c r="D47854" s="1"/>
      <c r="E47854" s="41"/>
    </row>
    <row r="47855" spans="4:5" x14ac:dyDescent="0.2">
      <c r="D47855" s="1"/>
      <c r="E47855" s="41"/>
    </row>
    <row r="47856" spans="4:5" x14ac:dyDescent="0.2">
      <c r="D47856" s="1"/>
      <c r="E47856" s="41"/>
    </row>
    <row r="47857" spans="4:5" x14ac:dyDescent="0.2">
      <c r="D47857" s="1"/>
      <c r="E47857" s="41"/>
    </row>
    <row r="47858" spans="4:5" x14ac:dyDescent="0.2">
      <c r="D47858" s="1"/>
      <c r="E47858" s="41"/>
    </row>
    <row r="47859" spans="4:5" x14ac:dyDescent="0.2">
      <c r="D47859" s="1"/>
      <c r="E47859" s="41"/>
    </row>
    <row r="47860" spans="4:5" x14ac:dyDescent="0.2">
      <c r="D47860" s="1"/>
      <c r="E47860" s="41"/>
    </row>
    <row r="47861" spans="4:5" x14ac:dyDescent="0.2">
      <c r="D47861" s="1"/>
      <c r="E47861" s="41"/>
    </row>
    <row r="47862" spans="4:5" x14ac:dyDescent="0.2">
      <c r="D47862" s="1"/>
      <c r="E47862" s="41"/>
    </row>
    <row r="47863" spans="4:5" x14ac:dyDescent="0.2">
      <c r="D47863" s="1"/>
      <c r="E47863" s="41"/>
    </row>
    <row r="47864" spans="4:5" x14ac:dyDescent="0.2">
      <c r="D47864" s="1"/>
      <c r="E47864" s="41"/>
    </row>
    <row r="47865" spans="4:5" x14ac:dyDescent="0.2">
      <c r="D47865" s="1"/>
      <c r="E47865" s="41"/>
    </row>
    <row r="47866" spans="4:5" x14ac:dyDescent="0.2">
      <c r="D47866" s="1"/>
      <c r="E47866" s="41"/>
    </row>
    <row r="47867" spans="4:5" x14ac:dyDescent="0.2">
      <c r="D47867" s="1"/>
      <c r="E47867" s="41"/>
    </row>
    <row r="47868" spans="4:5" x14ac:dyDescent="0.2">
      <c r="D47868" s="1"/>
      <c r="E47868" s="41"/>
    </row>
    <row r="47869" spans="4:5" x14ac:dyDescent="0.2">
      <c r="D47869" s="1"/>
      <c r="E47869" s="41"/>
    </row>
    <row r="47870" spans="4:5" x14ac:dyDescent="0.2">
      <c r="D47870" s="1"/>
      <c r="E47870" s="41"/>
    </row>
    <row r="47871" spans="4:5" x14ac:dyDescent="0.2">
      <c r="D47871" s="1"/>
      <c r="E47871" s="41"/>
    </row>
    <row r="47872" spans="4:5" x14ac:dyDescent="0.2">
      <c r="D47872" s="1"/>
      <c r="E47872" s="41"/>
    </row>
    <row r="47873" spans="4:5" x14ac:dyDescent="0.2">
      <c r="D47873" s="1"/>
      <c r="E47873" s="41"/>
    </row>
    <row r="47874" spans="4:5" x14ac:dyDescent="0.2">
      <c r="D47874" s="1"/>
      <c r="E47874" s="41"/>
    </row>
    <row r="47875" spans="4:5" x14ac:dyDescent="0.2">
      <c r="D47875" s="1"/>
      <c r="E47875" s="41"/>
    </row>
    <row r="47876" spans="4:5" x14ac:dyDescent="0.2">
      <c r="D47876" s="1"/>
      <c r="E47876" s="41"/>
    </row>
    <row r="47877" spans="4:5" x14ac:dyDescent="0.2">
      <c r="D47877" s="1"/>
      <c r="E47877" s="41"/>
    </row>
    <row r="47878" spans="4:5" x14ac:dyDescent="0.2">
      <c r="D47878" s="1"/>
      <c r="E47878" s="41"/>
    </row>
    <row r="47879" spans="4:5" x14ac:dyDescent="0.2">
      <c r="D47879" s="1"/>
      <c r="E47879" s="41"/>
    </row>
    <row r="47880" spans="4:5" x14ac:dyDescent="0.2">
      <c r="D47880" s="1"/>
      <c r="E47880" s="41"/>
    </row>
    <row r="47881" spans="4:5" x14ac:dyDescent="0.2">
      <c r="D47881" s="1"/>
      <c r="E47881" s="41"/>
    </row>
    <row r="47882" spans="4:5" x14ac:dyDescent="0.2">
      <c r="D47882" s="1"/>
      <c r="E47882" s="41"/>
    </row>
    <row r="47883" spans="4:5" x14ac:dyDescent="0.2">
      <c r="D47883" s="1"/>
      <c r="E47883" s="41"/>
    </row>
    <row r="47884" spans="4:5" x14ac:dyDescent="0.2">
      <c r="D47884" s="1"/>
      <c r="E47884" s="41"/>
    </row>
    <row r="47885" spans="4:5" x14ac:dyDescent="0.2">
      <c r="D47885" s="1"/>
      <c r="E47885" s="41"/>
    </row>
    <row r="47886" spans="4:5" x14ac:dyDescent="0.2">
      <c r="D47886" s="1"/>
      <c r="E47886" s="41"/>
    </row>
    <row r="47887" spans="4:5" x14ac:dyDescent="0.2">
      <c r="D47887" s="1"/>
      <c r="E47887" s="41"/>
    </row>
    <row r="47888" spans="4:5" x14ac:dyDescent="0.2">
      <c r="D47888" s="1"/>
      <c r="E47888" s="41"/>
    </row>
    <row r="47889" spans="4:5" x14ac:dyDescent="0.2">
      <c r="D47889" s="1"/>
      <c r="E47889" s="41"/>
    </row>
    <row r="47890" spans="4:5" x14ac:dyDescent="0.2">
      <c r="D47890" s="1"/>
      <c r="E47890" s="41"/>
    </row>
    <row r="47891" spans="4:5" x14ac:dyDescent="0.2">
      <c r="D47891" s="1"/>
      <c r="E47891" s="41"/>
    </row>
    <row r="47892" spans="4:5" x14ac:dyDescent="0.2">
      <c r="D47892" s="1"/>
      <c r="E47892" s="41"/>
    </row>
    <row r="47893" spans="4:5" x14ac:dyDescent="0.2">
      <c r="D47893" s="1"/>
      <c r="E47893" s="41"/>
    </row>
    <row r="47894" spans="4:5" x14ac:dyDescent="0.2">
      <c r="D47894" s="1"/>
      <c r="E47894" s="41"/>
    </row>
    <row r="47895" spans="4:5" x14ac:dyDescent="0.2">
      <c r="D47895" s="1"/>
      <c r="E47895" s="41"/>
    </row>
    <row r="47896" spans="4:5" x14ac:dyDescent="0.2">
      <c r="D47896" s="1"/>
      <c r="E47896" s="41"/>
    </row>
    <row r="47897" spans="4:5" x14ac:dyDescent="0.2">
      <c r="D47897" s="1"/>
      <c r="E47897" s="41"/>
    </row>
    <row r="47898" spans="4:5" x14ac:dyDescent="0.2">
      <c r="D47898" s="1"/>
      <c r="E47898" s="41"/>
    </row>
    <row r="47899" spans="4:5" x14ac:dyDescent="0.2">
      <c r="D47899" s="1"/>
      <c r="E47899" s="41"/>
    </row>
    <row r="47900" spans="4:5" x14ac:dyDescent="0.2">
      <c r="D47900" s="1"/>
      <c r="E47900" s="41"/>
    </row>
    <row r="47901" spans="4:5" x14ac:dyDescent="0.2">
      <c r="D47901" s="1"/>
      <c r="E47901" s="41"/>
    </row>
    <row r="47902" spans="4:5" x14ac:dyDescent="0.2">
      <c r="D47902" s="1"/>
      <c r="E47902" s="41"/>
    </row>
    <row r="47903" spans="4:5" x14ac:dyDescent="0.2">
      <c r="D47903" s="1"/>
      <c r="E47903" s="41"/>
    </row>
    <row r="47904" spans="4:5" x14ac:dyDescent="0.2">
      <c r="D47904" s="1"/>
      <c r="E47904" s="41"/>
    </row>
    <row r="47905" spans="4:5" x14ac:dyDescent="0.2">
      <c r="D47905" s="1"/>
      <c r="E47905" s="41"/>
    </row>
    <row r="47906" spans="4:5" x14ac:dyDescent="0.2">
      <c r="D47906" s="1"/>
      <c r="E47906" s="41"/>
    </row>
    <row r="47907" spans="4:5" x14ac:dyDescent="0.2">
      <c r="D47907" s="1"/>
      <c r="E47907" s="41"/>
    </row>
    <row r="47908" spans="4:5" x14ac:dyDescent="0.2">
      <c r="D47908" s="1"/>
      <c r="E47908" s="41"/>
    </row>
    <row r="47909" spans="4:5" x14ac:dyDescent="0.2">
      <c r="D47909" s="1"/>
      <c r="E47909" s="41"/>
    </row>
    <row r="47910" spans="4:5" x14ac:dyDescent="0.2">
      <c r="D47910" s="1"/>
      <c r="E47910" s="41"/>
    </row>
    <row r="47911" spans="4:5" x14ac:dyDescent="0.2">
      <c r="D47911" s="1"/>
      <c r="E47911" s="41"/>
    </row>
    <row r="47912" spans="4:5" x14ac:dyDescent="0.2">
      <c r="D47912" s="1"/>
      <c r="E47912" s="41"/>
    </row>
    <row r="47913" spans="4:5" x14ac:dyDescent="0.2">
      <c r="D47913" s="1"/>
      <c r="E47913" s="41"/>
    </row>
    <row r="47914" spans="4:5" x14ac:dyDescent="0.2">
      <c r="D47914" s="1"/>
      <c r="E47914" s="41"/>
    </row>
    <row r="47915" spans="4:5" x14ac:dyDescent="0.2">
      <c r="D47915" s="1"/>
      <c r="E47915" s="41"/>
    </row>
    <row r="47916" spans="4:5" x14ac:dyDescent="0.2">
      <c r="D47916" s="1"/>
      <c r="E47916" s="41"/>
    </row>
    <row r="47917" spans="4:5" x14ac:dyDescent="0.2">
      <c r="D47917" s="1"/>
      <c r="E47917" s="41"/>
    </row>
    <row r="47918" spans="4:5" x14ac:dyDescent="0.2">
      <c r="D47918" s="1"/>
      <c r="E47918" s="41"/>
    </row>
    <row r="47919" spans="4:5" x14ac:dyDescent="0.2">
      <c r="D47919" s="1"/>
      <c r="E47919" s="41"/>
    </row>
    <row r="47920" spans="4:5" x14ac:dyDescent="0.2">
      <c r="D47920" s="1"/>
      <c r="E47920" s="41"/>
    </row>
    <row r="47921" spans="4:5" x14ac:dyDescent="0.2">
      <c r="D47921" s="1"/>
      <c r="E47921" s="41"/>
    </row>
    <row r="47922" spans="4:5" x14ac:dyDescent="0.2">
      <c r="D47922" s="1"/>
      <c r="E47922" s="41"/>
    </row>
    <row r="47923" spans="4:5" x14ac:dyDescent="0.2">
      <c r="D47923" s="1"/>
      <c r="E47923" s="41"/>
    </row>
    <row r="47924" spans="4:5" x14ac:dyDescent="0.2">
      <c r="D47924" s="1"/>
      <c r="E47924" s="41"/>
    </row>
    <row r="47925" spans="4:5" x14ac:dyDescent="0.2">
      <c r="D47925" s="1"/>
      <c r="E47925" s="41"/>
    </row>
    <row r="47926" spans="4:5" x14ac:dyDescent="0.2">
      <c r="D47926" s="1"/>
      <c r="E47926" s="41"/>
    </row>
    <row r="47927" spans="4:5" x14ac:dyDescent="0.2">
      <c r="D47927" s="1"/>
      <c r="E47927" s="41"/>
    </row>
    <row r="47928" spans="4:5" x14ac:dyDescent="0.2">
      <c r="D47928" s="1"/>
      <c r="E47928" s="41"/>
    </row>
    <row r="47929" spans="4:5" x14ac:dyDescent="0.2">
      <c r="D47929" s="1"/>
      <c r="E47929" s="41"/>
    </row>
    <row r="47930" spans="4:5" x14ac:dyDescent="0.2">
      <c r="D47930" s="1"/>
      <c r="E47930" s="41"/>
    </row>
    <row r="47931" spans="4:5" x14ac:dyDescent="0.2">
      <c r="D47931" s="1"/>
      <c r="E47931" s="41"/>
    </row>
    <row r="47932" spans="4:5" x14ac:dyDescent="0.2">
      <c r="D47932" s="1"/>
      <c r="E47932" s="41"/>
    </row>
    <row r="47933" spans="4:5" x14ac:dyDescent="0.2">
      <c r="D47933" s="1"/>
      <c r="E47933" s="41"/>
    </row>
    <row r="47934" spans="4:5" x14ac:dyDescent="0.2">
      <c r="D47934" s="1"/>
      <c r="E47934" s="41"/>
    </row>
    <row r="47935" spans="4:5" x14ac:dyDescent="0.2">
      <c r="D47935" s="1"/>
      <c r="E47935" s="41"/>
    </row>
    <row r="47936" spans="4:5" x14ac:dyDescent="0.2">
      <c r="D47936" s="1"/>
      <c r="E47936" s="41"/>
    </row>
    <row r="47937" spans="4:5" x14ac:dyDescent="0.2">
      <c r="D47937" s="1"/>
      <c r="E47937" s="41"/>
    </row>
    <row r="47938" spans="4:5" x14ac:dyDescent="0.2">
      <c r="D47938" s="1"/>
      <c r="E47938" s="41"/>
    </row>
    <row r="47939" spans="4:5" x14ac:dyDescent="0.2">
      <c r="D47939" s="1"/>
      <c r="E47939" s="41"/>
    </row>
    <row r="47940" spans="4:5" x14ac:dyDescent="0.2">
      <c r="D47940" s="1"/>
      <c r="E47940" s="41"/>
    </row>
    <row r="47941" spans="4:5" x14ac:dyDescent="0.2">
      <c r="D47941" s="1"/>
      <c r="E47941" s="41"/>
    </row>
    <row r="47942" spans="4:5" x14ac:dyDescent="0.2">
      <c r="D47942" s="1"/>
      <c r="E47942" s="41"/>
    </row>
    <row r="47943" spans="4:5" x14ac:dyDescent="0.2">
      <c r="D47943" s="1"/>
      <c r="E47943" s="41"/>
    </row>
    <row r="47944" spans="4:5" x14ac:dyDescent="0.2">
      <c r="D47944" s="1"/>
      <c r="E47944" s="41"/>
    </row>
    <row r="47945" spans="4:5" x14ac:dyDescent="0.2">
      <c r="D47945" s="1"/>
      <c r="E47945" s="41"/>
    </row>
    <row r="47946" spans="4:5" x14ac:dyDescent="0.2">
      <c r="D47946" s="1"/>
      <c r="E47946" s="41"/>
    </row>
    <row r="47947" spans="4:5" x14ac:dyDescent="0.2">
      <c r="D47947" s="1"/>
      <c r="E47947" s="41"/>
    </row>
    <row r="47948" spans="4:5" x14ac:dyDescent="0.2">
      <c r="D47948" s="1"/>
      <c r="E47948" s="41"/>
    </row>
    <row r="47949" spans="4:5" x14ac:dyDescent="0.2">
      <c r="D47949" s="1"/>
      <c r="E47949" s="41"/>
    </row>
    <row r="47950" spans="4:5" x14ac:dyDescent="0.2">
      <c r="D47950" s="1"/>
      <c r="E47950" s="41"/>
    </row>
    <row r="47951" spans="4:5" x14ac:dyDescent="0.2">
      <c r="D47951" s="1"/>
      <c r="E47951" s="41"/>
    </row>
    <row r="47952" spans="4:5" x14ac:dyDescent="0.2">
      <c r="D47952" s="1"/>
      <c r="E47952" s="41"/>
    </row>
    <row r="47953" spans="4:5" x14ac:dyDescent="0.2">
      <c r="D47953" s="1"/>
      <c r="E47953" s="41"/>
    </row>
    <row r="47954" spans="4:5" x14ac:dyDescent="0.2">
      <c r="D47954" s="1"/>
      <c r="E47954" s="41"/>
    </row>
    <row r="47955" spans="4:5" x14ac:dyDescent="0.2">
      <c r="D47955" s="1"/>
      <c r="E47955" s="41"/>
    </row>
    <row r="47956" spans="4:5" x14ac:dyDescent="0.2">
      <c r="D47956" s="1"/>
      <c r="E47956" s="41"/>
    </row>
    <row r="47957" spans="4:5" x14ac:dyDescent="0.2">
      <c r="D47957" s="1"/>
      <c r="E47957" s="41"/>
    </row>
    <row r="47958" spans="4:5" x14ac:dyDescent="0.2">
      <c r="D47958" s="1"/>
      <c r="E47958" s="41"/>
    </row>
    <row r="47959" spans="4:5" x14ac:dyDescent="0.2">
      <c r="D47959" s="1"/>
      <c r="E47959" s="41"/>
    </row>
    <row r="47960" spans="4:5" x14ac:dyDescent="0.2">
      <c r="D47960" s="1"/>
      <c r="E47960" s="41"/>
    </row>
    <row r="47961" spans="4:5" x14ac:dyDescent="0.2">
      <c r="D47961" s="1"/>
      <c r="E47961" s="41"/>
    </row>
    <row r="47962" spans="4:5" x14ac:dyDescent="0.2">
      <c r="D47962" s="1"/>
      <c r="E47962" s="41"/>
    </row>
    <row r="47963" spans="4:5" x14ac:dyDescent="0.2">
      <c r="D47963" s="1"/>
      <c r="E47963" s="41"/>
    </row>
    <row r="47964" spans="4:5" x14ac:dyDescent="0.2">
      <c r="D47964" s="1"/>
      <c r="E47964" s="41"/>
    </row>
    <row r="47965" spans="4:5" x14ac:dyDescent="0.2">
      <c r="D47965" s="1"/>
      <c r="E47965" s="41"/>
    </row>
    <row r="47966" spans="4:5" x14ac:dyDescent="0.2">
      <c r="D47966" s="1"/>
      <c r="E47966" s="41"/>
    </row>
    <row r="47967" spans="4:5" x14ac:dyDescent="0.2">
      <c r="D47967" s="1"/>
      <c r="E47967" s="41"/>
    </row>
    <row r="47968" spans="4:5" x14ac:dyDescent="0.2">
      <c r="D47968" s="1"/>
      <c r="E47968" s="41"/>
    </row>
    <row r="47969" spans="4:5" x14ac:dyDescent="0.2">
      <c r="D47969" s="1"/>
      <c r="E47969" s="41"/>
    </row>
    <row r="47970" spans="4:5" x14ac:dyDescent="0.2">
      <c r="D47970" s="1"/>
      <c r="E47970" s="41"/>
    </row>
    <row r="47971" spans="4:5" x14ac:dyDescent="0.2">
      <c r="D47971" s="1"/>
      <c r="E47971" s="41"/>
    </row>
    <row r="47972" spans="4:5" x14ac:dyDescent="0.2">
      <c r="D47972" s="1"/>
      <c r="E47972" s="41"/>
    </row>
    <row r="47973" spans="4:5" x14ac:dyDescent="0.2">
      <c r="D47973" s="1"/>
      <c r="E47973" s="41"/>
    </row>
    <row r="47974" spans="4:5" x14ac:dyDescent="0.2">
      <c r="D47974" s="1"/>
      <c r="E47974" s="41"/>
    </row>
    <row r="47975" spans="4:5" x14ac:dyDescent="0.2">
      <c r="D47975" s="1"/>
      <c r="E47975" s="41"/>
    </row>
    <row r="47976" spans="4:5" x14ac:dyDescent="0.2">
      <c r="D47976" s="1"/>
      <c r="E47976" s="41"/>
    </row>
    <row r="47977" spans="4:5" x14ac:dyDescent="0.2">
      <c r="D47977" s="1"/>
      <c r="E47977" s="41"/>
    </row>
    <row r="47978" spans="4:5" x14ac:dyDescent="0.2">
      <c r="D47978" s="1"/>
      <c r="E47978" s="41"/>
    </row>
    <row r="47979" spans="4:5" x14ac:dyDescent="0.2">
      <c r="D47979" s="1"/>
      <c r="E47979" s="41"/>
    </row>
    <row r="47980" spans="4:5" x14ac:dyDescent="0.2">
      <c r="D47980" s="1"/>
      <c r="E47980" s="41"/>
    </row>
    <row r="47981" spans="4:5" x14ac:dyDescent="0.2">
      <c r="D47981" s="1"/>
      <c r="E47981" s="41"/>
    </row>
    <row r="47982" spans="4:5" x14ac:dyDescent="0.2">
      <c r="D47982" s="1"/>
      <c r="E47982" s="41"/>
    </row>
    <row r="47983" spans="4:5" x14ac:dyDescent="0.2">
      <c r="D47983" s="1"/>
      <c r="E47983" s="41"/>
    </row>
    <row r="47984" spans="4:5" x14ac:dyDescent="0.2">
      <c r="D47984" s="1"/>
      <c r="E47984" s="41"/>
    </row>
    <row r="47985" spans="4:5" x14ac:dyDescent="0.2">
      <c r="D47985" s="1"/>
      <c r="E47985" s="41"/>
    </row>
    <row r="47986" spans="4:5" x14ac:dyDescent="0.2">
      <c r="D47986" s="1"/>
      <c r="E47986" s="41"/>
    </row>
    <row r="47987" spans="4:5" x14ac:dyDescent="0.2">
      <c r="D47987" s="1"/>
      <c r="E47987" s="41"/>
    </row>
    <row r="47988" spans="4:5" x14ac:dyDescent="0.2">
      <c r="D47988" s="1"/>
      <c r="E47988" s="41"/>
    </row>
    <row r="47989" spans="4:5" x14ac:dyDescent="0.2">
      <c r="D47989" s="1"/>
      <c r="E47989" s="41"/>
    </row>
    <row r="47990" spans="4:5" x14ac:dyDescent="0.2">
      <c r="D47990" s="1"/>
      <c r="E47990" s="41"/>
    </row>
    <row r="47991" spans="4:5" x14ac:dyDescent="0.2">
      <c r="D47991" s="1"/>
      <c r="E47991" s="41"/>
    </row>
    <row r="47992" spans="4:5" x14ac:dyDescent="0.2">
      <c r="D47992" s="1"/>
      <c r="E47992" s="41"/>
    </row>
    <row r="47993" spans="4:5" x14ac:dyDescent="0.2">
      <c r="D47993" s="1"/>
      <c r="E47993" s="41"/>
    </row>
    <row r="47994" spans="4:5" x14ac:dyDescent="0.2">
      <c r="D47994" s="1"/>
      <c r="E47994" s="41"/>
    </row>
    <row r="47995" spans="4:5" x14ac:dyDescent="0.2">
      <c r="D47995" s="1"/>
      <c r="E47995" s="41"/>
    </row>
    <row r="47996" spans="4:5" x14ac:dyDescent="0.2">
      <c r="D47996" s="1"/>
      <c r="E47996" s="41"/>
    </row>
    <row r="47997" spans="4:5" x14ac:dyDescent="0.2">
      <c r="D47997" s="1"/>
      <c r="E47997" s="41"/>
    </row>
    <row r="47998" spans="4:5" x14ac:dyDescent="0.2">
      <c r="D47998" s="1"/>
      <c r="E47998" s="41"/>
    </row>
    <row r="47999" spans="4:5" x14ac:dyDescent="0.2">
      <c r="D47999" s="1"/>
      <c r="E47999" s="41"/>
    </row>
    <row r="48000" spans="4:5" x14ac:dyDescent="0.2">
      <c r="D48000" s="1"/>
      <c r="E48000" s="41"/>
    </row>
    <row r="48001" spans="4:5" x14ac:dyDescent="0.2">
      <c r="D48001" s="1"/>
      <c r="E48001" s="41"/>
    </row>
    <row r="48002" spans="4:5" x14ac:dyDescent="0.2">
      <c r="D48002" s="1"/>
      <c r="E48002" s="41"/>
    </row>
    <row r="48003" spans="4:5" x14ac:dyDescent="0.2">
      <c r="D48003" s="1"/>
      <c r="E48003" s="41"/>
    </row>
    <row r="48004" spans="4:5" x14ac:dyDescent="0.2">
      <c r="D48004" s="1"/>
      <c r="E48004" s="41"/>
    </row>
    <row r="48005" spans="4:5" x14ac:dyDescent="0.2">
      <c r="D48005" s="1"/>
      <c r="E48005" s="41"/>
    </row>
    <row r="48006" spans="4:5" x14ac:dyDescent="0.2">
      <c r="D48006" s="1"/>
      <c r="E48006" s="41"/>
    </row>
    <row r="48007" spans="4:5" x14ac:dyDescent="0.2">
      <c r="D48007" s="1"/>
      <c r="E48007" s="41"/>
    </row>
    <row r="48008" spans="4:5" x14ac:dyDescent="0.2">
      <c r="D48008" s="1"/>
      <c r="E48008" s="41"/>
    </row>
    <row r="48009" spans="4:5" x14ac:dyDescent="0.2">
      <c r="D48009" s="1"/>
      <c r="E48009" s="41"/>
    </row>
    <row r="48010" spans="4:5" x14ac:dyDescent="0.2">
      <c r="D48010" s="1"/>
      <c r="E48010" s="41"/>
    </row>
    <row r="48011" spans="4:5" x14ac:dyDescent="0.2">
      <c r="D48011" s="1"/>
      <c r="E48011" s="41"/>
    </row>
    <row r="48012" spans="4:5" x14ac:dyDescent="0.2">
      <c r="D48012" s="1"/>
      <c r="E48012" s="41"/>
    </row>
    <row r="48013" spans="4:5" x14ac:dyDescent="0.2">
      <c r="D48013" s="1"/>
      <c r="E48013" s="41"/>
    </row>
    <row r="48014" spans="4:5" x14ac:dyDescent="0.2">
      <c r="D48014" s="1"/>
      <c r="E48014" s="41"/>
    </row>
    <row r="48015" spans="4:5" x14ac:dyDescent="0.2">
      <c r="D48015" s="1"/>
      <c r="E48015" s="41"/>
    </row>
    <row r="48016" spans="4:5" x14ac:dyDescent="0.2">
      <c r="D48016" s="1"/>
      <c r="E48016" s="41"/>
    </row>
    <row r="48017" spans="4:5" x14ac:dyDescent="0.2">
      <c r="D48017" s="1"/>
      <c r="E48017" s="41"/>
    </row>
    <row r="48018" spans="4:5" x14ac:dyDescent="0.2">
      <c r="D48018" s="1"/>
      <c r="E48018" s="41"/>
    </row>
    <row r="48019" spans="4:5" x14ac:dyDescent="0.2">
      <c r="D48019" s="1"/>
      <c r="E48019" s="41"/>
    </row>
    <row r="48020" spans="4:5" x14ac:dyDescent="0.2">
      <c r="D48020" s="1"/>
      <c r="E48020" s="41"/>
    </row>
    <row r="48021" spans="4:5" x14ac:dyDescent="0.2">
      <c r="D48021" s="1"/>
      <c r="E48021" s="41"/>
    </row>
    <row r="48022" spans="4:5" x14ac:dyDescent="0.2">
      <c r="D48022" s="1"/>
      <c r="E48022" s="41"/>
    </row>
    <row r="48023" spans="4:5" x14ac:dyDescent="0.2">
      <c r="D48023" s="1"/>
      <c r="E48023" s="41"/>
    </row>
    <row r="48024" spans="4:5" x14ac:dyDescent="0.2">
      <c r="D48024" s="1"/>
      <c r="E48024" s="41"/>
    </row>
    <row r="48025" spans="4:5" x14ac:dyDescent="0.2">
      <c r="D48025" s="1"/>
      <c r="E48025" s="41"/>
    </row>
    <row r="48026" spans="4:5" x14ac:dyDescent="0.2">
      <c r="D48026" s="1"/>
      <c r="E48026" s="41"/>
    </row>
    <row r="48027" spans="4:5" x14ac:dyDescent="0.2">
      <c r="D48027" s="1"/>
      <c r="E48027" s="41"/>
    </row>
    <row r="48028" spans="4:5" x14ac:dyDescent="0.2">
      <c r="D48028" s="1"/>
      <c r="E48028" s="41"/>
    </row>
    <row r="48029" spans="4:5" x14ac:dyDescent="0.2">
      <c r="D48029" s="1"/>
      <c r="E48029" s="41"/>
    </row>
    <row r="48030" spans="4:5" x14ac:dyDescent="0.2">
      <c r="D48030" s="1"/>
      <c r="E48030" s="41"/>
    </row>
    <row r="48031" spans="4:5" x14ac:dyDescent="0.2">
      <c r="D48031" s="1"/>
      <c r="E48031" s="41"/>
    </row>
    <row r="48032" spans="4:5" x14ac:dyDescent="0.2">
      <c r="D48032" s="1"/>
      <c r="E48032" s="41"/>
    </row>
    <row r="48033" spans="4:5" x14ac:dyDescent="0.2">
      <c r="D48033" s="1"/>
      <c r="E48033" s="41"/>
    </row>
    <row r="48034" spans="4:5" x14ac:dyDescent="0.2">
      <c r="D48034" s="1"/>
      <c r="E48034" s="41"/>
    </row>
    <row r="48035" spans="4:5" x14ac:dyDescent="0.2">
      <c r="D48035" s="1"/>
      <c r="E48035" s="41"/>
    </row>
    <row r="48036" spans="4:5" x14ac:dyDescent="0.2">
      <c r="D48036" s="1"/>
      <c r="E48036" s="41"/>
    </row>
    <row r="48037" spans="4:5" x14ac:dyDescent="0.2">
      <c r="D48037" s="1"/>
      <c r="E48037" s="41"/>
    </row>
    <row r="48038" spans="4:5" x14ac:dyDescent="0.2">
      <c r="D48038" s="1"/>
      <c r="E48038" s="41"/>
    </row>
    <row r="48039" spans="4:5" x14ac:dyDescent="0.2">
      <c r="D48039" s="1"/>
      <c r="E48039" s="41"/>
    </row>
    <row r="48040" spans="4:5" x14ac:dyDescent="0.2">
      <c r="D48040" s="1"/>
      <c r="E48040" s="41"/>
    </row>
    <row r="48041" spans="4:5" x14ac:dyDescent="0.2">
      <c r="D48041" s="1"/>
      <c r="E48041" s="41"/>
    </row>
    <row r="48042" spans="4:5" x14ac:dyDescent="0.2">
      <c r="D48042" s="1"/>
      <c r="E48042" s="41"/>
    </row>
    <row r="48043" spans="4:5" x14ac:dyDescent="0.2">
      <c r="D48043" s="1"/>
      <c r="E48043" s="41"/>
    </row>
    <row r="48044" spans="4:5" x14ac:dyDescent="0.2">
      <c r="D48044" s="1"/>
      <c r="E48044" s="41"/>
    </row>
    <row r="48045" spans="4:5" x14ac:dyDescent="0.2">
      <c r="D48045" s="1"/>
      <c r="E48045" s="41"/>
    </row>
    <row r="48046" spans="4:5" x14ac:dyDescent="0.2">
      <c r="D48046" s="1"/>
      <c r="E48046" s="41"/>
    </row>
    <row r="48047" spans="4:5" x14ac:dyDescent="0.2">
      <c r="D48047" s="1"/>
      <c r="E48047" s="41"/>
    </row>
    <row r="48048" spans="4:5" x14ac:dyDescent="0.2">
      <c r="D48048" s="1"/>
      <c r="E48048" s="41"/>
    </row>
    <row r="48049" spans="4:5" x14ac:dyDescent="0.2">
      <c r="D48049" s="1"/>
      <c r="E48049" s="41"/>
    </row>
    <row r="48050" spans="4:5" x14ac:dyDescent="0.2">
      <c r="D48050" s="1"/>
      <c r="E48050" s="41"/>
    </row>
    <row r="48051" spans="4:5" x14ac:dyDescent="0.2">
      <c r="D48051" s="1"/>
      <c r="E48051" s="41"/>
    </row>
    <row r="48052" spans="4:5" x14ac:dyDescent="0.2">
      <c r="D48052" s="1"/>
      <c r="E48052" s="41"/>
    </row>
    <row r="48053" spans="4:5" x14ac:dyDescent="0.2">
      <c r="D48053" s="1"/>
      <c r="E48053" s="41"/>
    </row>
    <row r="48054" spans="4:5" x14ac:dyDescent="0.2">
      <c r="D48054" s="1"/>
      <c r="E48054" s="41"/>
    </row>
    <row r="48055" spans="4:5" x14ac:dyDescent="0.2">
      <c r="D48055" s="1"/>
      <c r="E48055" s="41"/>
    </row>
    <row r="48056" spans="4:5" x14ac:dyDescent="0.2">
      <c r="D48056" s="1"/>
      <c r="E48056" s="41"/>
    </row>
    <row r="48057" spans="4:5" x14ac:dyDescent="0.2">
      <c r="D48057" s="1"/>
      <c r="E48057" s="41"/>
    </row>
    <row r="48058" spans="4:5" x14ac:dyDescent="0.2">
      <c r="D48058" s="1"/>
      <c r="E48058" s="41"/>
    </row>
    <row r="48059" spans="4:5" x14ac:dyDescent="0.2">
      <c r="D48059" s="1"/>
      <c r="E48059" s="41"/>
    </row>
    <row r="48060" spans="4:5" x14ac:dyDescent="0.2">
      <c r="D48060" s="1"/>
      <c r="E48060" s="41"/>
    </row>
    <row r="48061" spans="4:5" x14ac:dyDescent="0.2">
      <c r="D48061" s="1"/>
      <c r="E48061" s="41"/>
    </row>
    <row r="48062" spans="4:5" x14ac:dyDescent="0.2">
      <c r="D48062" s="1"/>
      <c r="E48062" s="41"/>
    </row>
    <row r="48063" spans="4:5" x14ac:dyDescent="0.2">
      <c r="D48063" s="1"/>
      <c r="E48063" s="41"/>
    </row>
    <row r="48064" spans="4:5" x14ac:dyDescent="0.2">
      <c r="D48064" s="1"/>
      <c r="E48064" s="41"/>
    </row>
    <row r="48065" spans="4:5" x14ac:dyDescent="0.2">
      <c r="D48065" s="1"/>
      <c r="E48065" s="41"/>
    </row>
    <row r="48066" spans="4:5" x14ac:dyDescent="0.2">
      <c r="D48066" s="1"/>
      <c r="E48066" s="41"/>
    </row>
    <row r="48067" spans="4:5" x14ac:dyDescent="0.2">
      <c r="D48067" s="1"/>
      <c r="E48067" s="41"/>
    </row>
    <row r="48068" spans="4:5" x14ac:dyDescent="0.2">
      <c r="D48068" s="1"/>
      <c r="E48068" s="41"/>
    </row>
    <row r="48069" spans="4:5" x14ac:dyDescent="0.2">
      <c r="D48069" s="1"/>
      <c r="E48069" s="41"/>
    </row>
    <row r="48070" spans="4:5" x14ac:dyDescent="0.2">
      <c r="D48070" s="1"/>
      <c r="E48070" s="41"/>
    </row>
    <row r="48071" spans="4:5" x14ac:dyDescent="0.2">
      <c r="D48071" s="1"/>
      <c r="E48071" s="41"/>
    </row>
    <row r="48072" spans="4:5" x14ac:dyDescent="0.2">
      <c r="D48072" s="1"/>
      <c r="E48072" s="41"/>
    </row>
    <row r="48073" spans="4:5" x14ac:dyDescent="0.2">
      <c r="D48073" s="1"/>
      <c r="E48073" s="41"/>
    </row>
    <row r="48074" spans="4:5" x14ac:dyDescent="0.2">
      <c r="D48074" s="1"/>
      <c r="E48074" s="41"/>
    </row>
    <row r="48075" spans="4:5" x14ac:dyDescent="0.2">
      <c r="D48075" s="1"/>
      <c r="E48075" s="41"/>
    </row>
    <row r="48076" spans="4:5" x14ac:dyDescent="0.2">
      <c r="D48076" s="1"/>
      <c r="E48076" s="41"/>
    </row>
    <row r="48077" spans="4:5" x14ac:dyDescent="0.2">
      <c r="D48077" s="1"/>
      <c r="E48077" s="41"/>
    </row>
    <row r="48078" spans="4:5" x14ac:dyDescent="0.2">
      <c r="D48078" s="1"/>
      <c r="E48078" s="41"/>
    </row>
    <row r="48079" spans="4:5" x14ac:dyDescent="0.2">
      <c r="D48079" s="1"/>
      <c r="E48079" s="41"/>
    </row>
    <row r="48080" spans="4:5" x14ac:dyDescent="0.2">
      <c r="D48080" s="1"/>
      <c r="E48080" s="41"/>
    </row>
    <row r="48081" spans="4:5" x14ac:dyDescent="0.2">
      <c r="D48081" s="1"/>
      <c r="E48081" s="41"/>
    </row>
    <row r="48082" spans="4:5" x14ac:dyDescent="0.2">
      <c r="D48082" s="1"/>
      <c r="E48082" s="41"/>
    </row>
    <row r="48083" spans="4:5" x14ac:dyDescent="0.2">
      <c r="D48083" s="1"/>
      <c r="E48083" s="41"/>
    </row>
    <row r="48084" spans="4:5" x14ac:dyDescent="0.2">
      <c r="D48084" s="1"/>
      <c r="E48084" s="41"/>
    </row>
    <row r="48085" spans="4:5" x14ac:dyDescent="0.2">
      <c r="D48085" s="1"/>
      <c r="E48085" s="41"/>
    </row>
    <row r="48086" spans="4:5" x14ac:dyDescent="0.2">
      <c r="D48086" s="1"/>
      <c r="E48086" s="41"/>
    </row>
    <row r="48087" spans="4:5" x14ac:dyDescent="0.2">
      <c r="D48087" s="1"/>
      <c r="E48087" s="41"/>
    </row>
    <row r="48088" spans="4:5" x14ac:dyDescent="0.2">
      <c r="D48088" s="1"/>
      <c r="E48088" s="41"/>
    </row>
    <row r="48089" spans="4:5" x14ac:dyDescent="0.2">
      <c r="D48089" s="1"/>
      <c r="E48089" s="41"/>
    </row>
    <row r="48090" spans="4:5" x14ac:dyDescent="0.2">
      <c r="D48090" s="1"/>
      <c r="E48090" s="41"/>
    </row>
    <row r="48091" spans="4:5" x14ac:dyDescent="0.2">
      <c r="D48091" s="1"/>
      <c r="E48091" s="41"/>
    </row>
    <row r="48092" spans="4:5" x14ac:dyDescent="0.2">
      <c r="D48092" s="1"/>
      <c r="E48092" s="41"/>
    </row>
    <row r="48093" spans="4:5" x14ac:dyDescent="0.2">
      <c r="D48093" s="1"/>
      <c r="E48093" s="41"/>
    </row>
    <row r="48094" spans="4:5" x14ac:dyDescent="0.2">
      <c r="D48094" s="1"/>
      <c r="E48094" s="41"/>
    </row>
    <row r="48095" spans="4:5" x14ac:dyDescent="0.2">
      <c r="D48095" s="1"/>
      <c r="E48095" s="41"/>
    </row>
    <row r="48096" spans="4:5" x14ac:dyDescent="0.2">
      <c r="D48096" s="1"/>
      <c r="E48096" s="41"/>
    </row>
    <row r="48097" spans="4:5" x14ac:dyDescent="0.2">
      <c r="D48097" s="1"/>
      <c r="E48097" s="41"/>
    </row>
    <row r="48098" spans="4:5" x14ac:dyDescent="0.2">
      <c r="D48098" s="1"/>
      <c r="E48098" s="41"/>
    </row>
    <row r="48099" spans="4:5" x14ac:dyDescent="0.2">
      <c r="D48099" s="1"/>
      <c r="E48099" s="41"/>
    </row>
    <row r="48100" spans="4:5" x14ac:dyDescent="0.2">
      <c r="D48100" s="1"/>
      <c r="E48100" s="41"/>
    </row>
    <row r="48101" spans="4:5" x14ac:dyDescent="0.2">
      <c r="D48101" s="1"/>
      <c r="E48101" s="41"/>
    </row>
    <row r="48102" spans="4:5" x14ac:dyDescent="0.2">
      <c r="D48102" s="1"/>
      <c r="E48102" s="41"/>
    </row>
    <row r="48103" spans="4:5" x14ac:dyDescent="0.2">
      <c r="D48103" s="1"/>
      <c r="E48103" s="41"/>
    </row>
    <row r="48104" spans="4:5" x14ac:dyDescent="0.2">
      <c r="D48104" s="1"/>
      <c r="E48104" s="41"/>
    </row>
    <row r="48105" spans="4:5" x14ac:dyDescent="0.2">
      <c r="D48105" s="1"/>
      <c r="E48105" s="41"/>
    </row>
    <row r="48106" spans="4:5" x14ac:dyDescent="0.2">
      <c r="D48106" s="1"/>
      <c r="E48106" s="41"/>
    </row>
    <row r="48107" spans="4:5" x14ac:dyDescent="0.2">
      <c r="D48107" s="1"/>
      <c r="E48107" s="41"/>
    </row>
    <row r="48108" spans="4:5" x14ac:dyDescent="0.2">
      <c r="D48108" s="1"/>
      <c r="E48108" s="41"/>
    </row>
    <row r="48109" spans="4:5" x14ac:dyDescent="0.2">
      <c r="D48109" s="1"/>
      <c r="E48109" s="41"/>
    </row>
    <row r="48110" spans="4:5" x14ac:dyDescent="0.2">
      <c r="D48110" s="1"/>
      <c r="E48110" s="41"/>
    </row>
    <row r="48111" spans="4:5" x14ac:dyDescent="0.2">
      <c r="D48111" s="1"/>
      <c r="E48111" s="41"/>
    </row>
    <row r="48112" spans="4:5" x14ac:dyDescent="0.2">
      <c r="D48112" s="1"/>
      <c r="E48112" s="41"/>
    </row>
    <row r="48113" spans="4:5" x14ac:dyDescent="0.2">
      <c r="D48113" s="1"/>
      <c r="E48113" s="41"/>
    </row>
    <row r="48114" spans="4:5" x14ac:dyDescent="0.2">
      <c r="D48114" s="1"/>
      <c r="E48114" s="41"/>
    </row>
    <row r="48115" spans="4:5" x14ac:dyDescent="0.2">
      <c r="D48115" s="1"/>
      <c r="E48115" s="41"/>
    </row>
    <row r="48116" spans="4:5" x14ac:dyDescent="0.2">
      <c r="D48116" s="1"/>
      <c r="E48116" s="41"/>
    </row>
    <row r="48117" spans="4:5" x14ac:dyDescent="0.2">
      <c r="D48117" s="1"/>
      <c r="E48117" s="41"/>
    </row>
    <row r="48118" spans="4:5" x14ac:dyDescent="0.2">
      <c r="D48118" s="1"/>
      <c r="E48118" s="41"/>
    </row>
    <row r="48119" spans="4:5" x14ac:dyDescent="0.2">
      <c r="D48119" s="1"/>
      <c r="E48119" s="41"/>
    </row>
    <row r="48120" spans="4:5" x14ac:dyDescent="0.2">
      <c r="D48120" s="1"/>
      <c r="E48120" s="41"/>
    </row>
    <row r="48121" spans="4:5" x14ac:dyDescent="0.2">
      <c r="D48121" s="1"/>
      <c r="E48121" s="41"/>
    </row>
    <row r="48122" spans="4:5" x14ac:dyDescent="0.2">
      <c r="D48122" s="1"/>
      <c r="E48122" s="41"/>
    </row>
    <row r="48123" spans="4:5" x14ac:dyDescent="0.2">
      <c r="D48123" s="1"/>
      <c r="E48123" s="41"/>
    </row>
    <row r="48124" spans="4:5" x14ac:dyDescent="0.2">
      <c r="D48124" s="1"/>
      <c r="E48124" s="41"/>
    </row>
    <row r="48125" spans="4:5" x14ac:dyDescent="0.2">
      <c r="D48125" s="1"/>
      <c r="E48125" s="41"/>
    </row>
    <row r="48126" spans="4:5" x14ac:dyDescent="0.2">
      <c r="D48126" s="1"/>
      <c r="E48126" s="41"/>
    </row>
    <row r="48127" spans="4:5" x14ac:dyDescent="0.2">
      <c r="D48127" s="1"/>
      <c r="E48127" s="41"/>
    </row>
    <row r="48128" spans="4:5" x14ac:dyDescent="0.2">
      <c r="D48128" s="1"/>
      <c r="E48128" s="41"/>
    </row>
    <row r="48129" spans="4:5" x14ac:dyDescent="0.2">
      <c r="D48129" s="1"/>
      <c r="E48129" s="41"/>
    </row>
    <row r="48130" spans="4:5" x14ac:dyDescent="0.2">
      <c r="D48130" s="1"/>
      <c r="E48130" s="41"/>
    </row>
    <row r="48131" spans="4:5" x14ac:dyDescent="0.2">
      <c r="D48131" s="1"/>
      <c r="E48131" s="41"/>
    </row>
    <row r="48132" spans="4:5" x14ac:dyDescent="0.2">
      <c r="D48132" s="1"/>
      <c r="E48132" s="41"/>
    </row>
    <row r="48133" spans="4:5" x14ac:dyDescent="0.2">
      <c r="D48133" s="1"/>
      <c r="E48133" s="41"/>
    </row>
    <row r="48134" spans="4:5" x14ac:dyDescent="0.2">
      <c r="D48134" s="1"/>
      <c r="E48134" s="41"/>
    </row>
    <row r="48135" spans="4:5" x14ac:dyDescent="0.2">
      <c r="D48135" s="1"/>
      <c r="E48135" s="41"/>
    </row>
    <row r="48136" spans="4:5" x14ac:dyDescent="0.2">
      <c r="D48136" s="1"/>
      <c r="E48136" s="41"/>
    </row>
    <row r="48137" spans="4:5" x14ac:dyDescent="0.2">
      <c r="D48137" s="1"/>
      <c r="E48137" s="41"/>
    </row>
    <row r="48138" spans="4:5" x14ac:dyDescent="0.2">
      <c r="D48138" s="1"/>
      <c r="E48138" s="41"/>
    </row>
    <row r="48139" spans="4:5" x14ac:dyDescent="0.2">
      <c r="D48139" s="1"/>
      <c r="E48139" s="41"/>
    </row>
    <row r="48140" spans="4:5" x14ac:dyDescent="0.2">
      <c r="D48140" s="1"/>
      <c r="E48140" s="41"/>
    </row>
    <row r="48141" spans="4:5" x14ac:dyDescent="0.2">
      <c r="D48141" s="1"/>
      <c r="E48141" s="41"/>
    </row>
    <row r="48142" spans="4:5" x14ac:dyDescent="0.2">
      <c r="D48142" s="1"/>
      <c r="E48142" s="41"/>
    </row>
    <row r="48143" spans="4:5" x14ac:dyDescent="0.2">
      <c r="D48143" s="1"/>
      <c r="E48143" s="41"/>
    </row>
    <row r="48144" spans="4:5" x14ac:dyDescent="0.2">
      <c r="D48144" s="1"/>
      <c r="E48144" s="41"/>
    </row>
    <row r="48145" spans="4:5" x14ac:dyDescent="0.2">
      <c r="D48145" s="1"/>
      <c r="E48145" s="41"/>
    </row>
    <row r="48146" spans="4:5" x14ac:dyDescent="0.2">
      <c r="D48146" s="1"/>
      <c r="E48146" s="41"/>
    </row>
    <row r="48147" spans="4:5" x14ac:dyDescent="0.2">
      <c r="D48147" s="1"/>
      <c r="E48147" s="41"/>
    </row>
    <row r="48148" spans="4:5" x14ac:dyDescent="0.2">
      <c r="D48148" s="1"/>
      <c r="E48148" s="41"/>
    </row>
    <row r="48149" spans="4:5" x14ac:dyDescent="0.2">
      <c r="D48149" s="1"/>
      <c r="E48149" s="41"/>
    </row>
    <row r="48150" spans="4:5" x14ac:dyDescent="0.2">
      <c r="D48150" s="1"/>
      <c r="E48150" s="41"/>
    </row>
    <row r="48151" spans="4:5" x14ac:dyDescent="0.2">
      <c r="D48151" s="1"/>
      <c r="E48151" s="41"/>
    </row>
    <row r="48152" spans="4:5" x14ac:dyDescent="0.2">
      <c r="D48152" s="1"/>
      <c r="E48152" s="41"/>
    </row>
    <row r="48153" spans="4:5" x14ac:dyDescent="0.2">
      <c r="D48153" s="1"/>
      <c r="E48153" s="41"/>
    </row>
    <row r="48154" spans="4:5" x14ac:dyDescent="0.2">
      <c r="D48154" s="1"/>
      <c r="E48154" s="41"/>
    </row>
    <row r="48155" spans="4:5" x14ac:dyDescent="0.2">
      <c r="D48155" s="1"/>
      <c r="E48155" s="41"/>
    </row>
    <row r="48156" spans="4:5" x14ac:dyDescent="0.2">
      <c r="D48156" s="1"/>
      <c r="E48156" s="41"/>
    </row>
    <row r="48157" spans="4:5" x14ac:dyDescent="0.2">
      <c r="D48157" s="1"/>
      <c r="E48157" s="41"/>
    </row>
    <row r="48158" spans="4:5" x14ac:dyDescent="0.2">
      <c r="D48158" s="1"/>
      <c r="E48158" s="41"/>
    </row>
    <row r="48159" spans="4:5" x14ac:dyDescent="0.2">
      <c r="D48159" s="1"/>
      <c r="E48159" s="41"/>
    </row>
    <row r="48160" spans="4:5" x14ac:dyDescent="0.2">
      <c r="D48160" s="1"/>
      <c r="E48160" s="41"/>
    </row>
    <row r="48161" spans="4:5" x14ac:dyDescent="0.2">
      <c r="D48161" s="1"/>
      <c r="E48161" s="41"/>
    </row>
    <row r="48162" spans="4:5" x14ac:dyDescent="0.2">
      <c r="D48162" s="1"/>
      <c r="E48162" s="41"/>
    </row>
    <row r="48163" spans="4:5" x14ac:dyDescent="0.2">
      <c r="D48163" s="1"/>
      <c r="E48163" s="41"/>
    </row>
    <row r="48164" spans="4:5" x14ac:dyDescent="0.2">
      <c r="D48164" s="1"/>
      <c r="E48164" s="41"/>
    </row>
    <row r="48165" spans="4:5" x14ac:dyDescent="0.2">
      <c r="D48165" s="1"/>
      <c r="E48165" s="41"/>
    </row>
    <row r="48166" spans="4:5" x14ac:dyDescent="0.2">
      <c r="D48166" s="1"/>
      <c r="E48166" s="41"/>
    </row>
    <row r="48167" spans="4:5" x14ac:dyDescent="0.2">
      <c r="D48167" s="1"/>
      <c r="E48167" s="41"/>
    </row>
    <row r="48168" spans="4:5" x14ac:dyDescent="0.2">
      <c r="D48168" s="1"/>
      <c r="E48168" s="41"/>
    </row>
    <row r="48169" spans="4:5" x14ac:dyDescent="0.2">
      <c r="D48169" s="1"/>
      <c r="E48169" s="41"/>
    </row>
    <row r="48170" spans="4:5" x14ac:dyDescent="0.2">
      <c r="D48170" s="1"/>
      <c r="E48170" s="41"/>
    </row>
    <row r="48171" spans="4:5" x14ac:dyDescent="0.2">
      <c r="D48171" s="1"/>
      <c r="E48171" s="41"/>
    </row>
    <row r="48172" spans="4:5" x14ac:dyDescent="0.2">
      <c r="D48172" s="1"/>
      <c r="E48172" s="41"/>
    </row>
    <row r="48173" spans="4:5" x14ac:dyDescent="0.2">
      <c r="D48173" s="1"/>
      <c r="E48173" s="41"/>
    </row>
    <row r="48174" spans="4:5" x14ac:dyDescent="0.2">
      <c r="D48174" s="1"/>
      <c r="E48174" s="41"/>
    </row>
    <row r="48175" spans="4:5" x14ac:dyDescent="0.2">
      <c r="D48175" s="1"/>
      <c r="E48175" s="41"/>
    </row>
    <row r="48176" spans="4:5" x14ac:dyDescent="0.2">
      <c r="D48176" s="1"/>
      <c r="E48176" s="41"/>
    </row>
    <row r="48177" spans="4:5" x14ac:dyDescent="0.2">
      <c r="D48177" s="1"/>
      <c r="E48177" s="41"/>
    </row>
    <row r="48178" spans="4:5" x14ac:dyDescent="0.2">
      <c r="D48178" s="1"/>
      <c r="E48178" s="41"/>
    </row>
    <row r="48179" spans="4:5" x14ac:dyDescent="0.2">
      <c r="D48179" s="1"/>
      <c r="E48179" s="41"/>
    </row>
    <row r="48180" spans="4:5" x14ac:dyDescent="0.2">
      <c r="D48180" s="1"/>
      <c r="E48180" s="41"/>
    </row>
    <row r="48181" spans="4:5" x14ac:dyDescent="0.2">
      <c r="D48181" s="1"/>
      <c r="E48181" s="41"/>
    </row>
    <row r="48182" spans="4:5" x14ac:dyDescent="0.2">
      <c r="D48182" s="1"/>
      <c r="E48182" s="41"/>
    </row>
    <row r="48183" spans="4:5" x14ac:dyDescent="0.2">
      <c r="D48183" s="1"/>
      <c r="E48183" s="41"/>
    </row>
    <row r="48184" spans="4:5" x14ac:dyDescent="0.2">
      <c r="D48184" s="1"/>
      <c r="E48184" s="41"/>
    </row>
    <row r="48185" spans="4:5" x14ac:dyDescent="0.2">
      <c r="D48185" s="1"/>
      <c r="E48185" s="41"/>
    </row>
    <row r="48186" spans="4:5" x14ac:dyDescent="0.2">
      <c r="D48186" s="1"/>
      <c r="E48186" s="41"/>
    </row>
    <row r="48187" spans="4:5" x14ac:dyDescent="0.2">
      <c r="D48187" s="1"/>
      <c r="E48187" s="41"/>
    </row>
    <row r="48188" spans="4:5" x14ac:dyDescent="0.2">
      <c r="D48188" s="1"/>
      <c r="E48188" s="41"/>
    </row>
    <row r="48189" spans="4:5" x14ac:dyDescent="0.2">
      <c r="D48189" s="1"/>
      <c r="E48189" s="41"/>
    </row>
    <row r="48190" spans="4:5" x14ac:dyDescent="0.2">
      <c r="D48190" s="1"/>
      <c r="E48190" s="41"/>
    </row>
    <row r="48191" spans="4:5" x14ac:dyDescent="0.2">
      <c r="D48191" s="1"/>
      <c r="E48191" s="41"/>
    </row>
    <row r="48192" spans="4:5" x14ac:dyDescent="0.2">
      <c r="D48192" s="1"/>
      <c r="E48192" s="41"/>
    </row>
    <row r="48193" spans="4:5" x14ac:dyDescent="0.2">
      <c r="D48193" s="1"/>
      <c r="E48193" s="41"/>
    </row>
    <row r="48194" spans="4:5" x14ac:dyDescent="0.2">
      <c r="D48194" s="1"/>
      <c r="E48194" s="41"/>
    </row>
    <row r="48195" spans="4:5" x14ac:dyDescent="0.2">
      <c r="D48195" s="1"/>
      <c r="E48195" s="41"/>
    </row>
    <row r="48196" spans="4:5" x14ac:dyDescent="0.2">
      <c r="D48196" s="1"/>
      <c r="E48196" s="41"/>
    </row>
    <row r="48197" spans="4:5" x14ac:dyDescent="0.2">
      <c r="D48197" s="1"/>
      <c r="E48197" s="41"/>
    </row>
    <row r="48198" spans="4:5" x14ac:dyDescent="0.2">
      <c r="D48198" s="1"/>
      <c r="E48198" s="41"/>
    </row>
    <row r="48199" spans="4:5" x14ac:dyDescent="0.2">
      <c r="D48199" s="1"/>
      <c r="E48199" s="41"/>
    </row>
    <row r="48200" spans="4:5" x14ac:dyDescent="0.2">
      <c r="D48200" s="1"/>
      <c r="E48200" s="41"/>
    </row>
    <row r="48201" spans="4:5" x14ac:dyDescent="0.2">
      <c r="D48201" s="1"/>
      <c r="E48201" s="41"/>
    </row>
    <row r="48202" spans="4:5" x14ac:dyDescent="0.2">
      <c r="D48202" s="1"/>
      <c r="E48202" s="41"/>
    </row>
    <row r="48203" spans="4:5" x14ac:dyDescent="0.2">
      <c r="D48203" s="1"/>
      <c r="E48203" s="41"/>
    </row>
    <row r="48204" spans="4:5" x14ac:dyDescent="0.2">
      <c r="D48204" s="1"/>
      <c r="E48204" s="41"/>
    </row>
    <row r="48205" spans="4:5" x14ac:dyDescent="0.2">
      <c r="D48205" s="1"/>
      <c r="E48205" s="41"/>
    </row>
    <row r="48206" spans="4:5" x14ac:dyDescent="0.2">
      <c r="D48206" s="1"/>
      <c r="E48206" s="41"/>
    </row>
    <row r="48207" spans="4:5" x14ac:dyDescent="0.2">
      <c r="D48207" s="1"/>
      <c r="E48207" s="41"/>
    </row>
    <row r="48208" spans="4:5" x14ac:dyDescent="0.2">
      <c r="D48208" s="1"/>
      <c r="E48208" s="41"/>
    </row>
    <row r="48209" spans="4:5" x14ac:dyDescent="0.2">
      <c r="D48209" s="1"/>
      <c r="E48209" s="41"/>
    </row>
    <row r="48210" spans="4:5" x14ac:dyDescent="0.2">
      <c r="D48210" s="1"/>
      <c r="E48210" s="41"/>
    </row>
    <row r="48211" spans="4:5" x14ac:dyDescent="0.2">
      <c r="D48211" s="1"/>
      <c r="E48211" s="41"/>
    </row>
    <row r="48212" spans="4:5" x14ac:dyDescent="0.2">
      <c r="D48212" s="1"/>
      <c r="E48212" s="41"/>
    </row>
    <row r="48213" spans="4:5" x14ac:dyDescent="0.2">
      <c r="D48213" s="1"/>
      <c r="E48213" s="41"/>
    </row>
    <row r="48214" spans="4:5" x14ac:dyDescent="0.2">
      <c r="D48214" s="1"/>
      <c r="E48214" s="41"/>
    </row>
    <row r="48215" spans="4:5" x14ac:dyDescent="0.2">
      <c r="D48215" s="1"/>
      <c r="E48215" s="41"/>
    </row>
    <row r="48216" spans="4:5" x14ac:dyDescent="0.2">
      <c r="D48216" s="1"/>
      <c r="E48216" s="41"/>
    </row>
    <row r="48217" spans="4:5" x14ac:dyDescent="0.2">
      <c r="D48217" s="1"/>
      <c r="E48217" s="41"/>
    </row>
    <row r="48218" spans="4:5" x14ac:dyDescent="0.2">
      <c r="D48218" s="1"/>
      <c r="E48218" s="41"/>
    </row>
    <row r="48219" spans="4:5" x14ac:dyDescent="0.2">
      <c r="D48219" s="1"/>
      <c r="E48219" s="41"/>
    </row>
    <row r="48220" spans="4:5" x14ac:dyDescent="0.2">
      <c r="D48220" s="1"/>
      <c r="E48220" s="41"/>
    </row>
    <row r="48221" spans="4:5" x14ac:dyDescent="0.2">
      <c r="D48221" s="1"/>
      <c r="E48221" s="41"/>
    </row>
    <row r="48222" spans="4:5" x14ac:dyDescent="0.2">
      <c r="D48222" s="1"/>
      <c r="E48222" s="41"/>
    </row>
    <row r="48223" spans="4:5" x14ac:dyDescent="0.2">
      <c r="D48223" s="1"/>
      <c r="E48223" s="41"/>
    </row>
    <row r="48224" spans="4:5" x14ac:dyDescent="0.2">
      <c r="D48224" s="1"/>
      <c r="E48224" s="41"/>
    </row>
    <row r="48225" spans="4:5" x14ac:dyDescent="0.2">
      <c r="D48225" s="1"/>
      <c r="E48225" s="41"/>
    </row>
    <row r="48226" spans="4:5" x14ac:dyDescent="0.2">
      <c r="D48226" s="1"/>
      <c r="E48226" s="41"/>
    </row>
    <row r="48227" spans="4:5" x14ac:dyDescent="0.2">
      <c r="D48227" s="1"/>
      <c r="E48227" s="41"/>
    </row>
    <row r="48228" spans="4:5" x14ac:dyDescent="0.2">
      <c r="D48228" s="1"/>
      <c r="E48228" s="41"/>
    </row>
    <row r="48229" spans="4:5" x14ac:dyDescent="0.2">
      <c r="D48229" s="1"/>
      <c r="E48229" s="41"/>
    </row>
    <row r="48230" spans="4:5" x14ac:dyDescent="0.2">
      <c r="D48230" s="1"/>
      <c r="E48230" s="41"/>
    </row>
    <row r="48231" spans="4:5" x14ac:dyDescent="0.2">
      <c r="D48231" s="1"/>
      <c r="E48231" s="41"/>
    </row>
    <row r="48232" spans="4:5" x14ac:dyDescent="0.2">
      <c r="D48232" s="1"/>
      <c r="E48232" s="41"/>
    </row>
    <row r="48233" spans="4:5" x14ac:dyDescent="0.2">
      <c r="D48233" s="1"/>
      <c r="E48233" s="41"/>
    </row>
    <row r="48234" spans="4:5" x14ac:dyDescent="0.2">
      <c r="D48234" s="1"/>
      <c r="E48234" s="41"/>
    </row>
    <row r="48235" spans="4:5" x14ac:dyDescent="0.2">
      <c r="D48235" s="1"/>
      <c r="E48235" s="41"/>
    </row>
    <row r="48236" spans="4:5" x14ac:dyDescent="0.2">
      <c r="D48236" s="1"/>
      <c r="E48236" s="41"/>
    </row>
    <row r="48237" spans="4:5" x14ac:dyDescent="0.2">
      <c r="D48237" s="1"/>
      <c r="E48237" s="41"/>
    </row>
    <row r="48238" spans="4:5" x14ac:dyDescent="0.2">
      <c r="D48238" s="1"/>
      <c r="E48238" s="41"/>
    </row>
    <row r="48239" spans="4:5" x14ac:dyDescent="0.2">
      <c r="D48239" s="1"/>
      <c r="E48239" s="41"/>
    </row>
    <row r="48240" spans="4:5" x14ac:dyDescent="0.2">
      <c r="D48240" s="1"/>
      <c r="E48240" s="41"/>
    </row>
    <row r="48241" spans="4:5" x14ac:dyDescent="0.2">
      <c r="D48241" s="1"/>
      <c r="E48241" s="41"/>
    </row>
    <row r="48242" spans="4:5" x14ac:dyDescent="0.2">
      <c r="D48242" s="1"/>
      <c r="E48242" s="41"/>
    </row>
    <row r="48243" spans="4:5" x14ac:dyDescent="0.2">
      <c r="D48243" s="1"/>
      <c r="E48243" s="41"/>
    </row>
    <row r="48244" spans="4:5" x14ac:dyDescent="0.2">
      <c r="D48244" s="1"/>
      <c r="E48244" s="41"/>
    </row>
    <row r="48245" spans="4:5" x14ac:dyDescent="0.2">
      <c r="D48245" s="1"/>
      <c r="E48245" s="41"/>
    </row>
    <row r="48246" spans="4:5" x14ac:dyDescent="0.2">
      <c r="D48246" s="1"/>
      <c r="E48246" s="41"/>
    </row>
    <row r="48247" spans="4:5" x14ac:dyDescent="0.2">
      <c r="D48247" s="1"/>
      <c r="E48247" s="41"/>
    </row>
    <row r="48248" spans="4:5" x14ac:dyDescent="0.2">
      <c r="D48248" s="1"/>
      <c r="E48248" s="41"/>
    </row>
    <row r="48249" spans="4:5" x14ac:dyDescent="0.2">
      <c r="D48249" s="1"/>
      <c r="E48249" s="41"/>
    </row>
    <row r="48250" spans="4:5" x14ac:dyDescent="0.2">
      <c r="D48250" s="1"/>
      <c r="E48250" s="41"/>
    </row>
    <row r="48251" spans="4:5" x14ac:dyDescent="0.2">
      <c r="D48251" s="1"/>
      <c r="E48251" s="41"/>
    </row>
    <row r="48252" spans="4:5" x14ac:dyDescent="0.2">
      <c r="D48252" s="1"/>
      <c r="E48252" s="41"/>
    </row>
    <row r="48253" spans="4:5" x14ac:dyDescent="0.2">
      <c r="D48253" s="1"/>
      <c r="E48253" s="41"/>
    </row>
    <row r="48254" spans="4:5" x14ac:dyDescent="0.2">
      <c r="D48254" s="1"/>
      <c r="E48254" s="41"/>
    </row>
    <row r="48255" spans="4:5" x14ac:dyDescent="0.2">
      <c r="D48255" s="1"/>
      <c r="E48255" s="41"/>
    </row>
    <row r="48256" spans="4:5" x14ac:dyDescent="0.2">
      <c r="D48256" s="1"/>
      <c r="E48256" s="41"/>
    </row>
    <row r="48257" spans="4:5" x14ac:dyDescent="0.2">
      <c r="D48257" s="1"/>
      <c r="E48257" s="41"/>
    </row>
    <row r="48258" spans="4:5" x14ac:dyDescent="0.2">
      <c r="D48258" s="1"/>
      <c r="E48258" s="41"/>
    </row>
    <row r="48259" spans="4:5" x14ac:dyDescent="0.2">
      <c r="D48259" s="1"/>
      <c r="E48259" s="41"/>
    </row>
    <row r="48260" spans="4:5" x14ac:dyDescent="0.2">
      <c r="D48260" s="1"/>
      <c r="E48260" s="41"/>
    </row>
    <row r="48261" spans="4:5" x14ac:dyDescent="0.2">
      <c r="D48261" s="1"/>
      <c r="E48261" s="41"/>
    </row>
    <row r="48262" spans="4:5" x14ac:dyDescent="0.2">
      <c r="D48262" s="1"/>
      <c r="E48262" s="41"/>
    </row>
    <row r="48263" spans="4:5" x14ac:dyDescent="0.2">
      <c r="D48263" s="1"/>
      <c r="E48263" s="41"/>
    </row>
    <row r="48264" spans="4:5" x14ac:dyDescent="0.2">
      <c r="D48264" s="1"/>
      <c r="E48264" s="41"/>
    </row>
    <row r="48265" spans="4:5" x14ac:dyDescent="0.2">
      <c r="D48265" s="1"/>
      <c r="E48265" s="41"/>
    </row>
    <row r="48266" spans="4:5" x14ac:dyDescent="0.2">
      <c r="D48266" s="1"/>
      <c r="E48266" s="41"/>
    </row>
    <row r="48267" spans="4:5" x14ac:dyDescent="0.2">
      <c r="D48267" s="1"/>
      <c r="E48267" s="41"/>
    </row>
    <row r="48268" spans="4:5" x14ac:dyDescent="0.2">
      <c r="D48268" s="1"/>
      <c r="E48268" s="41"/>
    </row>
    <row r="48269" spans="4:5" x14ac:dyDescent="0.2">
      <c r="D48269" s="1"/>
      <c r="E48269" s="41"/>
    </row>
    <row r="48270" spans="4:5" x14ac:dyDescent="0.2">
      <c r="D48270" s="1"/>
      <c r="E48270" s="41"/>
    </row>
    <row r="48271" spans="4:5" x14ac:dyDescent="0.2">
      <c r="D48271" s="1"/>
      <c r="E48271" s="41"/>
    </row>
    <row r="48272" spans="4:5" x14ac:dyDescent="0.2">
      <c r="D48272" s="1"/>
      <c r="E48272" s="41"/>
    </row>
    <row r="48273" spans="4:5" x14ac:dyDescent="0.2">
      <c r="D48273" s="1"/>
      <c r="E48273" s="41"/>
    </row>
    <row r="48274" spans="4:5" x14ac:dyDescent="0.2">
      <c r="D48274" s="1"/>
      <c r="E48274" s="41"/>
    </row>
    <row r="48275" spans="4:5" x14ac:dyDescent="0.2">
      <c r="D48275" s="1"/>
      <c r="E48275" s="41"/>
    </row>
    <row r="48276" spans="4:5" x14ac:dyDescent="0.2">
      <c r="D48276" s="1"/>
      <c r="E48276" s="41"/>
    </row>
    <row r="48277" spans="4:5" x14ac:dyDescent="0.2">
      <c r="D48277" s="1"/>
      <c r="E48277" s="41"/>
    </row>
    <row r="48278" spans="4:5" x14ac:dyDescent="0.2">
      <c r="D48278" s="1"/>
      <c r="E48278" s="41"/>
    </row>
    <row r="48279" spans="4:5" x14ac:dyDescent="0.2">
      <c r="D48279" s="1"/>
      <c r="E48279" s="41"/>
    </row>
    <row r="48280" spans="4:5" x14ac:dyDescent="0.2">
      <c r="D48280" s="1"/>
      <c r="E48280" s="41"/>
    </row>
    <row r="48281" spans="4:5" x14ac:dyDescent="0.2">
      <c r="D48281" s="1"/>
      <c r="E48281" s="41"/>
    </row>
    <row r="48282" spans="4:5" x14ac:dyDescent="0.2">
      <c r="D48282" s="1"/>
      <c r="E48282" s="41"/>
    </row>
    <row r="48283" spans="4:5" x14ac:dyDescent="0.2">
      <c r="D48283" s="1"/>
      <c r="E48283" s="41"/>
    </row>
    <row r="48284" spans="4:5" x14ac:dyDescent="0.2">
      <c r="D48284" s="1"/>
      <c r="E48284" s="41"/>
    </row>
    <row r="48285" spans="4:5" x14ac:dyDescent="0.2">
      <c r="D48285" s="1"/>
      <c r="E48285" s="41"/>
    </row>
    <row r="48286" spans="4:5" x14ac:dyDescent="0.2">
      <c r="D48286" s="1"/>
      <c r="E48286" s="41"/>
    </row>
    <row r="48287" spans="4:5" x14ac:dyDescent="0.2">
      <c r="D48287" s="1"/>
      <c r="E48287" s="41"/>
    </row>
    <row r="48288" spans="4:5" x14ac:dyDescent="0.2">
      <c r="D48288" s="1"/>
      <c r="E48288" s="41"/>
    </row>
    <row r="48289" spans="4:5" x14ac:dyDescent="0.2">
      <c r="D48289" s="1"/>
      <c r="E48289" s="41"/>
    </row>
    <row r="48290" spans="4:5" x14ac:dyDescent="0.2">
      <c r="D48290" s="1"/>
      <c r="E48290" s="41"/>
    </row>
    <row r="48291" spans="4:5" x14ac:dyDescent="0.2">
      <c r="D48291" s="1"/>
      <c r="E48291" s="41"/>
    </row>
    <row r="48292" spans="4:5" x14ac:dyDescent="0.2">
      <c r="D48292" s="1"/>
      <c r="E48292" s="41"/>
    </row>
    <row r="48293" spans="4:5" x14ac:dyDescent="0.2">
      <c r="D48293" s="1"/>
      <c r="E48293" s="41"/>
    </row>
    <row r="48294" spans="4:5" x14ac:dyDescent="0.2">
      <c r="D48294" s="1"/>
      <c r="E48294" s="41"/>
    </row>
    <row r="48295" spans="4:5" x14ac:dyDescent="0.2">
      <c r="D48295" s="1"/>
      <c r="E48295" s="41"/>
    </row>
    <row r="48296" spans="4:5" x14ac:dyDescent="0.2">
      <c r="D48296" s="1"/>
      <c r="E48296" s="41"/>
    </row>
    <row r="48297" spans="4:5" x14ac:dyDescent="0.2">
      <c r="D48297" s="1"/>
      <c r="E48297" s="41"/>
    </row>
    <row r="48298" spans="4:5" x14ac:dyDescent="0.2">
      <c r="D48298" s="1"/>
      <c r="E48298" s="41"/>
    </row>
    <row r="48299" spans="4:5" x14ac:dyDescent="0.2">
      <c r="D48299" s="1"/>
      <c r="E48299" s="41"/>
    </row>
    <row r="48300" spans="4:5" x14ac:dyDescent="0.2">
      <c r="D48300" s="1"/>
      <c r="E48300" s="41"/>
    </row>
    <row r="48301" spans="4:5" x14ac:dyDescent="0.2">
      <c r="D48301" s="1"/>
      <c r="E48301" s="41"/>
    </row>
    <row r="48302" spans="4:5" x14ac:dyDescent="0.2">
      <c r="D48302" s="1"/>
      <c r="E48302" s="41"/>
    </row>
    <row r="48303" spans="4:5" x14ac:dyDescent="0.2">
      <c r="D48303" s="1"/>
      <c r="E48303" s="41"/>
    </row>
    <row r="48304" spans="4:5" x14ac:dyDescent="0.2">
      <c r="D48304" s="1"/>
      <c r="E48304" s="41"/>
    </row>
    <row r="48305" spans="4:5" x14ac:dyDescent="0.2">
      <c r="D48305" s="1"/>
      <c r="E48305" s="41"/>
    </row>
    <row r="48306" spans="4:5" x14ac:dyDescent="0.2">
      <c r="D48306" s="1"/>
      <c r="E48306" s="41"/>
    </row>
    <row r="48307" spans="4:5" x14ac:dyDescent="0.2">
      <c r="D48307" s="1"/>
      <c r="E48307" s="41"/>
    </row>
    <row r="48308" spans="4:5" x14ac:dyDescent="0.2">
      <c r="D48308" s="1"/>
      <c r="E48308" s="41"/>
    </row>
    <row r="48309" spans="4:5" x14ac:dyDescent="0.2">
      <c r="D48309" s="1"/>
      <c r="E48309" s="41"/>
    </row>
    <row r="48310" spans="4:5" x14ac:dyDescent="0.2">
      <c r="D48310" s="1"/>
      <c r="E48310" s="41"/>
    </row>
    <row r="48311" spans="4:5" x14ac:dyDescent="0.2">
      <c r="D48311" s="1"/>
      <c r="E48311" s="41"/>
    </row>
    <row r="48312" spans="4:5" x14ac:dyDescent="0.2">
      <c r="D48312" s="1"/>
      <c r="E48312" s="41"/>
    </row>
    <row r="48313" spans="4:5" x14ac:dyDescent="0.2">
      <c r="D48313" s="1"/>
      <c r="E48313" s="41"/>
    </row>
    <row r="48314" spans="4:5" x14ac:dyDescent="0.2">
      <c r="D48314" s="1"/>
      <c r="E48314" s="41"/>
    </row>
    <row r="48315" spans="4:5" x14ac:dyDescent="0.2">
      <c r="D48315" s="1"/>
      <c r="E48315" s="41"/>
    </row>
    <row r="48316" spans="4:5" x14ac:dyDescent="0.2">
      <c r="D48316" s="1"/>
      <c r="E48316" s="41"/>
    </row>
    <row r="48317" spans="4:5" x14ac:dyDescent="0.2">
      <c r="D48317" s="1"/>
      <c r="E48317" s="41"/>
    </row>
    <row r="48318" spans="4:5" x14ac:dyDescent="0.2">
      <c r="D48318" s="1"/>
      <c r="E48318" s="41"/>
    </row>
    <row r="48319" spans="4:5" x14ac:dyDescent="0.2">
      <c r="D48319" s="1"/>
      <c r="E48319" s="41"/>
    </row>
    <row r="48320" spans="4:5" x14ac:dyDescent="0.2">
      <c r="D48320" s="1"/>
      <c r="E48320" s="41"/>
    </row>
    <row r="48321" spans="4:5" x14ac:dyDescent="0.2">
      <c r="D48321" s="1"/>
      <c r="E48321" s="41"/>
    </row>
    <row r="48322" spans="4:5" x14ac:dyDescent="0.2">
      <c r="D48322" s="1"/>
      <c r="E48322" s="41"/>
    </row>
    <row r="48323" spans="4:5" x14ac:dyDescent="0.2">
      <c r="D48323" s="1"/>
      <c r="E48323" s="41"/>
    </row>
    <row r="48324" spans="4:5" x14ac:dyDescent="0.2">
      <c r="D48324" s="1"/>
      <c r="E48324" s="41"/>
    </row>
    <row r="48325" spans="4:5" x14ac:dyDescent="0.2">
      <c r="D48325" s="1"/>
      <c r="E48325" s="41"/>
    </row>
    <row r="48326" spans="4:5" x14ac:dyDescent="0.2">
      <c r="D48326" s="1"/>
      <c r="E48326" s="41"/>
    </row>
    <row r="48327" spans="4:5" x14ac:dyDescent="0.2">
      <c r="D48327" s="1"/>
      <c r="E48327" s="41"/>
    </row>
    <row r="48328" spans="4:5" x14ac:dyDescent="0.2">
      <c r="D48328" s="1"/>
      <c r="E48328" s="41"/>
    </row>
    <row r="48329" spans="4:5" x14ac:dyDescent="0.2">
      <c r="D48329" s="1"/>
      <c r="E48329" s="41"/>
    </row>
    <row r="48330" spans="4:5" x14ac:dyDescent="0.2">
      <c r="D48330" s="1"/>
      <c r="E48330" s="41"/>
    </row>
    <row r="48331" spans="4:5" x14ac:dyDescent="0.2">
      <c r="D48331" s="1"/>
      <c r="E48331" s="41"/>
    </row>
    <row r="48332" spans="4:5" x14ac:dyDescent="0.2">
      <c r="D48332" s="1"/>
      <c r="E48332" s="41"/>
    </row>
    <row r="48333" spans="4:5" x14ac:dyDescent="0.2">
      <c r="D48333" s="1"/>
      <c r="E48333" s="41"/>
    </row>
    <row r="48334" spans="4:5" x14ac:dyDescent="0.2">
      <c r="D48334" s="1"/>
      <c r="E48334" s="41"/>
    </row>
    <row r="48335" spans="4:5" x14ac:dyDescent="0.2">
      <c r="D48335" s="1"/>
      <c r="E48335" s="41"/>
    </row>
    <row r="48336" spans="4:5" x14ac:dyDescent="0.2">
      <c r="D48336" s="1"/>
      <c r="E48336" s="41"/>
    </row>
    <row r="48337" spans="4:5" x14ac:dyDescent="0.2">
      <c r="D48337" s="1"/>
      <c r="E48337" s="41"/>
    </row>
    <row r="48338" spans="4:5" x14ac:dyDescent="0.2">
      <c r="D48338" s="1"/>
      <c r="E48338" s="41"/>
    </row>
    <row r="48339" spans="4:5" x14ac:dyDescent="0.2">
      <c r="D48339" s="1"/>
      <c r="E48339" s="41"/>
    </row>
    <row r="48340" spans="4:5" x14ac:dyDescent="0.2">
      <c r="D48340" s="1"/>
      <c r="E48340" s="41"/>
    </row>
    <row r="48341" spans="4:5" x14ac:dyDescent="0.2">
      <c r="D48341" s="1"/>
      <c r="E48341" s="41"/>
    </row>
    <row r="48342" spans="4:5" x14ac:dyDescent="0.2">
      <c r="D48342" s="1"/>
      <c r="E48342" s="41"/>
    </row>
    <row r="48343" spans="4:5" x14ac:dyDescent="0.2">
      <c r="D48343" s="1"/>
      <c r="E48343" s="41"/>
    </row>
    <row r="48344" spans="4:5" x14ac:dyDescent="0.2">
      <c r="D48344" s="1"/>
      <c r="E48344" s="41"/>
    </row>
    <row r="48345" spans="4:5" x14ac:dyDescent="0.2">
      <c r="D48345" s="1"/>
      <c r="E48345" s="41"/>
    </row>
    <row r="48346" spans="4:5" x14ac:dyDescent="0.2">
      <c r="D48346" s="1"/>
      <c r="E48346" s="41"/>
    </row>
    <row r="48347" spans="4:5" x14ac:dyDescent="0.2">
      <c r="D48347" s="1"/>
      <c r="E48347" s="41"/>
    </row>
    <row r="48348" spans="4:5" x14ac:dyDescent="0.2">
      <c r="D48348" s="1"/>
      <c r="E48348" s="41"/>
    </row>
    <row r="48349" spans="4:5" x14ac:dyDescent="0.2">
      <c r="D48349" s="1"/>
      <c r="E48349" s="41"/>
    </row>
    <row r="48350" spans="4:5" x14ac:dyDescent="0.2">
      <c r="D48350" s="1"/>
      <c r="E48350" s="41"/>
    </row>
    <row r="48351" spans="4:5" x14ac:dyDescent="0.2">
      <c r="D48351" s="1"/>
      <c r="E48351" s="41"/>
    </row>
    <row r="48352" spans="4:5" x14ac:dyDescent="0.2">
      <c r="D48352" s="1"/>
      <c r="E48352" s="41"/>
    </row>
    <row r="48353" spans="4:5" x14ac:dyDescent="0.2">
      <c r="D48353" s="1"/>
      <c r="E48353" s="41"/>
    </row>
    <row r="48354" spans="4:5" x14ac:dyDescent="0.2">
      <c r="D48354" s="1"/>
      <c r="E48354" s="41"/>
    </row>
    <row r="48355" spans="4:5" x14ac:dyDescent="0.2">
      <c r="D48355" s="1"/>
      <c r="E48355" s="41"/>
    </row>
    <row r="48356" spans="4:5" x14ac:dyDescent="0.2">
      <c r="D48356" s="1"/>
      <c r="E48356" s="41"/>
    </row>
    <row r="48357" spans="4:5" x14ac:dyDescent="0.2">
      <c r="D48357" s="1"/>
      <c r="E48357" s="41"/>
    </row>
    <row r="48358" spans="4:5" x14ac:dyDescent="0.2">
      <c r="D48358" s="1"/>
      <c r="E48358" s="41"/>
    </row>
    <row r="48359" spans="4:5" x14ac:dyDescent="0.2">
      <c r="D48359" s="1"/>
      <c r="E48359" s="41"/>
    </row>
    <row r="48360" spans="4:5" x14ac:dyDescent="0.2">
      <c r="D48360" s="1"/>
      <c r="E48360" s="41"/>
    </row>
    <row r="48361" spans="4:5" x14ac:dyDescent="0.2">
      <c r="D48361" s="1"/>
      <c r="E48361" s="41"/>
    </row>
    <row r="48362" spans="4:5" x14ac:dyDescent="0.2">
      <c r="D48362" s="1"/>
      <c r="E48362" s="41"/>
    </row>
    <row r="48363" spans="4:5" x14ac:dyDescent="0.2">
      <c r="D48363" s="1"/>
      <c r="E48363" s="41"/>
    </row>
    <row r="48364" spans="4:5" x14ac:dyDescent="0.2">
      <c r="D48364" s="1"/>
      <c r="E48364" s="41"/>
    </row>
    <row r="48365" spans="4:5" x14ac:dyDescent="0.2">
      <c r="D48365" s="1"/>
      <c r="E48365" s="41"/>
    </row>
    <row r="48366" spans="4:5" x14ac:dyDescent="0.2">
      <c r="D48366" s="1"/>
      <c r="E48366" s="41"/>
    </row>
    <row r="48367" spans="4:5" x14ac:dyDescent="0.2">
      <c r="D48367" s="1"/>
      <c r="E48367" s="41"/>
    </row>
    <row r="48368" spans="4:5" x14ac:dyDescent="0.2">
      <c r="D48368" s="1"/>
      <c r="E48368" s="41"/>
    </row>
    <row r="48369" spans="4:5" x14ac:dyDescent="0.2">
      <c r="D48369" s="1"/>
      <c r="E48369" s="41"/>
    </row>
    <row r="48370" spans="4:5" x14ac:dyDescent="0.2">
      <c r="D48370" s="1"/>
      <c r="E48370" s="41"/>
    </row>
    <row r="48371" spans="4:5" x14ac:dyDescent="0.2">
      <c r="D48371" s="1"/>
      <c r="E48371" s="41"/>
    </row>
    <row r="48372" spans="4:5" x14ac:dyDescent="0.2">
      <c r="D48372" s="1"/>
      <c r="E48372" s="41"/>
    </row>
    <row r="48373" spans="4:5" x14ac:dyDescent="0.2">
      <c r="D48373" s="1"/>
      <c r="E48373" s="41"/>
    </row>
    <row r="48374" spans="4:5" x14ac:dyDescent="0.2">
      <c r="D48374" s="1"/>
      <c r="E48374" s="41"/>
    </row>
    <row r="48375" spans="4:5" x14ac:dyDescent="0.2">
      <c r="D48375" s="1"/>
      <c r="E48375" s="41"/>
    </row>
    <row r="48376" spans="4:5" x14ac:dyDescent="0.2">
      <c r="D48376" s="1"/>
      <c r="E48376" s="41"/>
    </row>
    <row r="48377" spans="4:5" x14ac:dyDescent="0.2">
      <c r="D48377" s="1"/>
      <c r="E48377" s="41"/>
    </row>
    <row r="48378" spans="4:5" x14ac:dyDescent="0.2">
      <c r="D48378" s="1"/>
      <c r="E48378" s="41"/>
    </row>
    <row r="48379" spans="4:5" x14ac:dyDescent="0.2">
      <c r="D48379" s="1"/>
      <c r="E48379" s="41"/>
    </row>
    <row r="48380" spans="4:5" x14ac:dyDescent="0.2">
      <c r="D48380" s="1"/>
      <c r="E48380" s="41"/>
    </row>
    <row r="48381" spans="4:5" x14ac:dyDescent="0.2">
      <c r="D48381" s="1"/>
      <c r="E48381" s="41"/>
    </row>
    <row r="48382" spans="4:5" x14ac:dyDescent="0.2">
      <c r="D48382" s="1"/>
      <c r="E48382" s="41"/>
    </row>
    <row r="48383" spans="4:5" x14ac:dyDescent="0.2">
      <c r="D48383" s="1"/>
      <c r="E48383" s="41"/>
    </row>
    <row r="48384" spans="4:5" x14ac:dyDescent="0.2">
      <c r="D48384" s="1"/>
      <c r="E48384" s="41"/>
    </row>
    <row r="48385" spans="4:5" x14ac:dyDescent="0.2">
      <c r="D48385" s="1"/>
      <c r="E48385" s="41"/>
    </row>
    <row r="48386" spans="4:5" x14ac:dyDescent="0.2">
      <c r="D48386" s="1"/>
      <c r="E48386" s="41"/>
    </row>
    <row r="48387" spans="4:5" x14ac:dyDescent="0.2">
      <c r="D48387" s="1"/>
      <c r="E48387" s="41"/>
    </row>
    <row r="48388" spans="4:5" x14ac:dyDescent="0.2">
      <c r="D48388" s="1"/>
      <c r="E48388" s="41"/>
    </row>
    <row r="48389" spans="4:5" x14ac:dyDescent="0.2">
      <c r="D48389" s="1"/>
      <c r="E48389" s="41"/>
    </row>
    <row r="48390" spans="4:5" x14ac:dyDescent="0.2">
      <c r="D48390" s="1"/>
      <c r="E48390" s="41"/>
    </row>
    <row r="48391" spans="4:5" x14ac:dyDescent="0.2">
      <c r="D48391" s="1"/>
      <c r="E48391" s="41"/>
    </row>
    <row r="48392" spans="4:5" x14ac:dyDescent="0.2">
      <c r="D48392" s="1"/>
      <c r="E48392" s="41"/>
    </row>
    <row r="48393" spans="4:5" x14ac:dyDescent="0.2">
      <c r="D48393" s="1"/>
      <c r="E48393" s="41"/>
    </row>
    <row r="48394" spans="4:5" x14ac:dyDescent="0.2">
      <c r="D48394" s="1"/>
      <c r="E48394" s="41"/>
    </row>
    <row r="48395" spans="4:5" x14ac:dyDescent="0.2">
      <c r="D48395" s="1"/>
      <c r="E48395" s="41"/>
    </row>
    <row r="48396" spans="4:5" x14ac:dyDescent="0.2">
      <c r="D48396" s="1"/>
      <c r="E48396" s="41"/>
    </row>
    <row r="48397" spans="4:5" x14ac:dyDescent="0.2">
      <c r="D48397" s="1"/>
      <c r="E48397" s="41"/>
    </row>
    <row r="48398" spans="4:5" x14ac:dyDescent="0.2">
      <c r="D48398" s="1"/>
      <c r="E48398" s="41"/>
    </row>
    <row r="48399" spans="4:5" x14ac:dyDescent="0.2">
      <c r="D48399" s="1"/>
      <c r="E48399" s="41"/>
    </row>
    <row r="48400" spans="4:5" x14ac:dyDescent="0.2">
      <c r="D48400" s="1"/>
      <c r="E48400" s="41"/>
    </row>
    <row r="48401" spans="4:5" x14ac:dyDescent="0.2">
      <c r="D48401" s="1"/>
      <c r="E48401" s="41"/>
    </row>
    <row r="48402" spans="4:5" x14ac:dyDescent="0.2">
      <c r="D48402" s="1"/>
      <c r="E48402" s="41"/>
    </row>
    <row r="48403" spans="4:5" x14ac:dyDescent="0.2">
      <c r="D48403" s="1"/>
      <c r="E48403" s="41"/>
    </row>
    <row r="48404" spans="4:5" x14ac:dyDescent="0.2">
      <c r="D48404" s="1"/>
      <c r="E48404" s="41"/>
    </row>
    <row r="48405" spans="4:5" x14ac:dyDescent="0.2">
      <c r="D48405" s="1"/>
      <c r="E48405" s="41"/>
    </row>
    <row r="48406" spans="4:5" x14ac:dyDescent="0.2">
      <c r="D48406" s="1"/>
      <c r="E48406" s="41"/>
    </row>
    <row r="48407" spans="4:5" x14ac:dyDescent="0.2">
      <c r="D48407" s="1"/>
      <c r="E48407" s="41"/>
    </row>
    <row r="48408" spans="4:5" x14ac:dyDescent="0.2">
      <c r="D48408" s="1"/>
      <c r="E48408" s="41"/>
    </row>
    <row r="48409" spans="4:5" x14ac:dyDescent="0.2">
      <c r="D48409" s="1"/>
      <c r="E48409" s="41"/>
    </row>
    <row r="48410" spans="4:5" x14ac:dyDescent="0.2">
      <c r="D48410" s="1"/>
      <c r="E48410" s="41"/>
    </row>
    <row r="48411" spans="4:5" x14ac:dyDescent="0.2">
      <c r="D48411" s="1"/>
      <c r="E48411" s="41"/>
    </row>
    <row r="48412" spans="4:5" x14ac:dyDescent="0.2">
      <c r="D48412" s="1"/>
      <c r="E48412" s="41"/>
    </row>
    <row r="48413" spans="4:5" x14ac:dyDescent="0.2">
      <c r="D48413" s="1"/>
      <c r="E48413" s="41"/>
    </row>
    <row r="48414" spans="4:5" x14ac:dyDescent="0.2">
      <c r="D48414" s="1"/>
      <c r="E48414" s="41"/>
    </row>
    <row r="48415" spans="4:5" x14ac:dyDescent="0.2">
      <c r="D48415" s="1"/>
      <c r="E48415" s="41"/>
    </row>
    <row r="48416" spans="4:5" x14ac:dyDescent="0.2">
      <c r="D48416" s="1"/>
      <c r="E48416" s="41"/>
    </row>
    <row r="48417" spans="4:5" x14ac:dyDescent="0.2">
      <c r="D48417" s="1"/>
      <c r="E48417" s="41"/>
    </row>
    <row r="48418" spans="4:5" x14ac:dyDescent="0.2">
      <c r="D48418" s="1"/>
      <c r="E48418" s="41"/>
    </row>
    <row r="48419" spans="4:5" x14ac:dyDescent="0.2">
      <c r="D48419" s="1"/>
      <c r="E48419" s="41"/>
    </row>
    <row r="48420" spans="4:5" x14ac:dyDescent="0.2">
      <c r="D48420" s="1"/>
      <c r="E48420" s="41"/>
    </row>
    <row r="48421" spans="4:5" x14ac:dyDescent="0.2">
      <c r="D48421" s="1"/>
      <c r="E48421" s="41"/>
    </row>
    <row r="48422" spans="4:5" x14ac:dyDescent="0.2">
      <c r="D48422" s="1"/>
      <c r="E48422" s="41"/>
    </row>
    <row r="48423" spans="4:5" x14ac:dyDescent="0.2">
      <c r="D48423" s="1"/>
      <c r="E48423" s="41"/>
    </row>
    <row r="48424" spans="4:5" x14ac:dyDescent="0.2">
      <c r="D48424" s="1"/>
      <c r="E48424" s="41"/>
    </row>
    <row r="48425" spans="4:5" x14ac:dyDescent="0.2">
      <c r="D48425" s="1"/>
      <c r="E48425" s="41"/>
    </row>
    <row r="48426" spans="4:5" x14ac:dyDescent="0.2">
      <c r="D48426" s="1"/>
      <c r="E48426" s="41"/>
    </row>
    <row r="48427" spans="4:5" x14ac:dyDescent="0.2">
      <c r="D48427" s="1"/>
      <c r="E48427" s="41"/>
    </row>
    <row r="48428" spans="4:5" x14ac:dyDescent="0.2">
      <c r="D48428" s="1"/>
      <c r="E48428" s="41"/>
    </row>
    <row r="48429" spans="4:5" x14ac:dyDescent="0.2">
      <c r="D48429" s="1"/>
      <c r="E48429" s="41"/>
    </row>
    <row r="48430" spans="4:5" x14ac:dyDescent="0.2">
      <c r="D48430" s="1"/>
      <c r="E48430" s="41"/>
    </row>
    <row r="48431" spans="4:5" x14ac:dyDescent="0.2">
      <c r="D48431" s="1"/>
      <c r="E48431" s="41"/>
    </row>
    <row r="48432" spans="4:5" x14ac:dyDescent="0.2">
      <c r="D48432" s="1"/>
      <c r="E48432" s="41"/>
    </row>
    <row r="48433" spans="4:5" x14ac:dyDescent="0.2">
      <c r="D48433" s="1"/>
      <c r="E48433" s="41"/>
    </row>
    <row r="48434" spans="4:5" x14ac:dyDescent="0.2">
      <c r="D48434" s="1"/>
      <c r="E48434" s="41"/>
    </row>
    <row r="48435" spans="4:5" x14ac:dyDescent="0.2">
      <c r="D48435" s="1"/>
      <c r="E48435" s="41"/>
    </row>
    <row r="48436" spans="4:5" x14ac:dyDescent="0.2">
      <c r="D48436" s="1"/>
      <c r="E48436" s="41"/>
    </row>
    <row r="48437" spans="4:5" x14ac:dyDescent="0.2">
      <c r="D48437" s="1"/>
      <c r="E48437" s="41"/>
    </row>
    <row r="48438" spans="4:5" x14ac:dyDescent="0.2">
      <c r="D48438" s="1"/>
      <c r="E48438" s="41"/>
    </row>
    <row r="48439" spans="4:5" x14ac:dyDescent="0.2">
      <c r="D48439" s="1"/>
      <c r="E48439" s="41"/>
    </row>
    <row r="48440" spans="4:5" x14ac:dyDescent="0.2">
      <c r="D48440" s="1"/>
      <c r="E48440" s="41"/>
    </row>
    <row r="48441" spans="4:5" x14ac:dyDescent="0.2">
      <c r="D48441" s="1"/>
      <c r="E48441" s="41"/>
    </row>
    <row r="48442" spans="4:5" x14ac:dyDescent="0.2">
      <c r="D48442" s="1"/>
      <c r="E48442" s="41"/>
    </row>
    <row r="48443" spans="4:5" x14ac:dyDescent="0.2">
      <c r="D48443" s="1"/>
      <c r="E48443" s="41"/>
    </row>
    <row r="48444" spans="4:5" x14ac:dyDescent="0.2">
      <c r="D48444" s="1"/>
      <c r="E48444" s="41"/>
    </row>
    <row r="48445" spans="4:5" x14ac:dyDescent="0.2">
      <c r="D48445" s="1"/>
      <c r="E48445" s="41"/>
    </row>
    <row r="48446" spans="4:5" x14ac:dyDescent="0.2">
      <c r="D48446" s="1"/>
      <c r="E48446" s="41"/>
    </row>
    <row r="48447" spans="4:5" x14ac:dyDescent="0.2">
      <c r="D48447" s="1"/>
      <c r="E48447" s="41"/>
    </row>
    <row r="48448" spans="4:5" x14ac:dyDescent="0.2">
      <c r="D48448" s="1"/>
      <c r="E48448" s="41"/>
    </row>
    <row r="48449" spans="4:5" x14ac:dyDescent="0.2">
      <c r="D48449" s="1"/>
      <c r="E48449" s="41"/>
    </row>
    <row r="48450" spans="4:5" x14ac:dyDescent="0.2">
      <c r="D48450" s="1"/>
      <c r="E48450" s="41"/>
    </row>
    <row r="48451" spans="4:5" x14ac:dyDescent="0.2">
      <c r="D48451" s="1"/>
      <c r="E48451" s="41"/>
    </row>
    <row r="48452" spans="4:5" x14ac:dyDescent="0.2">
      <c r="D48452" s="1"/>
      <c r="E48452" s="41"/>
    </row>
    <row r="48453" spans="4:5" x14ac:dyDescent="0.2">
      <c r="D48453" s="1"/>
      <c r="E48453" s="41"/>
    </row>
    <row r="48454" spans="4:5" x14ac:dyDescent="0.2">
      <c r="D48454" s="1"/>
      <c r="E48454" s="41"/>
    </row>
    <row r="48455" spans="4:5" x14ac:dyDescent="0.2">
      <c r="D48455" s="1"/>
      <c r="E48455" s="41"/>
    </row>
    <row r="48456" spans="4:5" x14ac:dyDescent="0.2">
      <c r="D48456" s="1"/>
      <c r="E48456" s="41"/>
    </row>
    <row r="48457" spans="4:5" x14ac:dyDescent="0.2">
      <c r="D48457" s="1"/>
      <c r="E48457" s="41"/>
    </row>
    <row r="48458" spans="4:5" x14ac:dyDescent="0.2">
      <c r="D48458" s="1"/>
      <c r="E48458" s="41"/>
    </row>
    <row r="48459" spans="4:5" x14ac:dyDescent="0.2">
      <c r="D48459" s="1"/>
      <c r="E48459" s="41"/>
    </row>
    <row r="48460" spans="4:5" x14ac:dyDescent="0.2">
      <c r="D48460" s="1"/>
      <c r="E48460" s="41"/>
    </row>
    <row r="48461" spans="4:5" x14ac:dyDescent="0.2">
      <c r="D48461" s="1"/>
      <c r="E48461" s="41"/>
    </row>
    <row r="48462" spans="4:5" x14ac:dyDescent="0.2">
      <c r="D48462" s="1"/>
      <c r="E48462" s="41"/>
    </row>
    <row r="48463" spans="4:5" x14ac:dyDescent="0.2">
      <c r="D48463" s="1"/>
      <c r="E48463" s="41"/>
    </row>
    <row r="48464" spans="4:5" x14ac:dyDescent="0.2">
      <c r="D48464" s="1"/>
      <c r="E48464" s="41"/>
    </row>
    <row r="48465" spans="4:5" x14ac:dyDescent="0.2">
      <c r="D48465" s="1"/>
      <c r="E48465" s="41"/>
    </row>
    <row r="48466" spans="4:5" x14ac:dyDescent="0.2">
      <c r="D48466" s="1"/>
      <c r="E48466" s="41"/>
    </row>
    <row r="48467" spans="4:5" x14ac:dyDescent="0.2">
      <c r="D48467" s="1"/>
      <c r="E48467" s="41"/>
    </row>
    <row r="48468" spans="4:5" x14ac:dyDescent="0.2">
      <c r="D48468" s="1"/>
      <c r="E48468" s="41"/>
    </row>
    <row r="48469" spans="4:5" x14ac:dyDescent="0.2">
      <c r="D48469" s="1"/>
      <c r="E48469" s="41"/>
    </row>
    <row r="48470" spans="4:5" x14ac:dyDescent="0.2">
      <c r="D48470" s="1"/>
      <c r="E48470" s="41"/>
    </row>
    <row r="48471" spans="4:5" x14ac:dyDescent="0.2">
      <c r="D48471" s="1"/>
      <c r="E48471" s="41"/>
    </row>
    <row r="48472" spans="4:5" x14ac:dyDescent="0.2">
      <c r="D48472" s="1"/>
      <c r="E48472" s="41"/>
    </row>
    <row r="48473" spans="4:5" x14ac:dyDescent="0.2">
      <c r="D48473" s="1"/>
      <c r="E48473" s="41"/>
    </row>
    <row r="48474" spans="4:5" x14ac:dyDescent="0.2">
      <c r="D48474" s="1"/>
      <c r="E48474" s="41"/>
    </row>
    <row r="48475" spans="4:5" x14ac:dyDescent="0.2">
      <c r="D48475" s="1"/>
      <c r="E48475" s="41"/>
    </row>
    <row r="48476" spans="4:5" x14ac:dyDescent="0.2">
      <c r="D48476" s="1"/>
      <c r="E48476" s="41"/>
    </row>
    <row r="48477" spans="4:5" x14ac:dyDescent="0.2">
      <c r="D48477" s="1"/>
      <c r="E48477" s="41"/>
    </row>
    <row r="48478" spans="4:5" x14ac:dyDescent="0.2">
      <c r="D48478" s="1"/>
      <c r="E48478" s="41"/>
    </row>
    <row r="48479" spans="4:5" x14ac:dyDescent="0.2">
      <c r="D48479" s="1"/>
      <c r="E48479" s="41"/>
    </row>
    <row r="48480" spans="4:5" x14ac:dyDescent="0.2">
      <c r="D48480" s="1"/>
      <c r="E48480" s="41"/>
    </row>
    <row r="48481" spans="4:5" x14ac:dyDescent="0.2">
      <c r="D48481" s="1"/>
      <c r="E48481" s="41"/>
    </row>
    <row r="48482" spans="4:5" x14ac:dyDescent="0.2">
      <c r="D48482" s="1"/>
      <c r="E48482" s="41"/>
    </row>
    <row r="48483" spans="4:5" x14ac:dyDescent="0.2">
      <c r="D48483" s="1"/>
      <c r="E48483" s="41"/>
    </row>
    <row r="48484" spans="4:5" x14ac:dyDescent="0.2">
      <c r="D48484" s="1"/>
      <c r="E48484" s="41"/>
    </row>
    <row r="48485" spans="4:5" x14ac:dyDescent="0.2">
      <c r="D48485" s="1"/>
      <c r="E48485" s="41"/>
    </row>
    <row r="48486" spans="4:5" x14ac:dyDescent="0.2">
      <c r="D48486" s="1"/>
      <c r="E48486" s="41"/>
    </row>
    <row r="48487" spans="4:5" x14ac:dyDescent="0.2">
      <c r="D48487" s="1"/>
      <c r="E48487" s="41"/>
    </row>
    <row r="48488" spans="4:5" x14ac:dyDescent="0.2">
      <c r="D48488" s="1"/>
      <c r="E48488" s="41"/>
    </row>
    <row r="48489" spans="4:5" x14ac:dyDescent="0.2">
      <c r="D48489" s="1"/>
      <c r="E48489" s="41"/>
    </row>
    <row r="48490" spans="4:5" x14ac:dyDescent="0.2">
      <c r="D48490" s="1"/>
      <c r="E48490" s="41"/>
    </row>
    <row r="48491" spans="4:5" x14ac:dyDescent="0.2">
      <c r="D48491" s="1"/>
      <c r="E48491" s="41"/>
    </row>
    <row r="48492" spans="4:5" x14ac:dyDescent="0.2">
      <c r="D48492" s="1"/>
      <c r="E48492" s="41"/>
    </row>
    <row r="48493" spans="4:5" x14ac:dyDescent="0.2">
      <c r="D48493" s="1"/>
      <c r="E48493" s="41"/>
    </row>
    <row r="48494" spans="4:5" x14ac:dyDescent="0.2">
      <c r="D48494" s="1"/>
      <c r="E48494" s="41"/>
    </row>
    <row r="48495" spans="4:5" x14ac:dyDescent="0.2">
      <c r="D48495" s="1"/>
      <c r="E48495" s="41"/>
    </row>
    <row r="48496" spans="4:5" x14ac:dyDescent="0.2">
      <c r="D48496" s="1"/>
      <c r="E48496" s="41"/>
    </row>
    <row r="48497" spans="4:5" x14ac:dyDescent="0.2">
      <c r="D48497" s="1"/>
      <c r="E48497" s="41"/>
    </row>
    <row r="48498" spans="4:5" x14ac:dyDescent="0.2">
      <c r="D48498" s="1"/>
      <c r="E48498" s="41"/>
    </row>
    <row r="48499" spans="4:5" x14ac:dyDescent="0.2">
      <c r="D48499" s="1"/>
      <c r="E48499" s="41"/>
    </row>
    <row r="48500" spans="4:5" x14ac:dyDescent="0.2">
      <c r="D48500" s="1"/>
      <c r="E48500" s="41"/>
    </row>
    <row r="48501" spans="4:5" x14ac:dyDescent="0.2">
      <c r="D48501" s="1"/>
      <c r="E48501" s="41"/>
    </row>
    <row r="48502" spans="4:5" x14ac:dyDescent="0.2">
      <c r="D48502" s="1"/>
      <c r="E48502" s="41"/>
    </row>
    <row r="48503" spans="4:5" x14ac:dyDescent="0.2">
      <c r="D48503" s="1"/>
      <c r="E48503" s="41"/>
    </row>
    <row r="48504" spans="4:5" x14ac:dyDescent="0.2">
      <c r="D48504" s="1"/>
      <c r="E48504" s="41"/>
    </row>
    <row r="48505" spans="4:5" x14ac:dyDescent="0.2">
      <c r="D48505" s="1"/>
      <c r="E48505" s="41"/>
    </row>
    <row r="48506" spans="4:5" x14ac:dyDescent="0.2">
      <c r="D48506" s="1"/>
      <c r="E48506" s="41"/>
    </row>
    <row r="48507" spans="4:5" x14ac:dyDescent="0.2">
      <c r="D48507" s="1"/>
      <c r="E48507" s="41"/>
    </row>
    <row r="48508" spans="4:5" x14ac:dyDescent="0.2">
      <c r="D48508" s="1"/>
      <c r="E48508" s="41"/>
    </row>
    <row r="48509" spans="4:5" x14ac:dyDescent="0.2">
      <c r="D48509" s="1"/>
      <c r="E48509" s="41"/>
    </row>
    <row r="48510" spans="4:5" x14ac:dyDescent="0.2">
      <c r="D48510" s="1"/>
      <c r="E48510" s="41"/>
    </row>
    <row r="48511" spans="4:5" x14ac:dyDescent="0.2">
      <c r="D48511" s="1"/>
      <c r="E48511" s="41"/>
    </row>
    <row r="48512" spans="4:5" x14ac:dyDescent="0.2">
      <c r="D48512" s="1"/>
      <c r="E48512" s="41"/>
    </row>
    <row r="48513" spans="4:5" x14ac:dyDescent="0.2">
      <c r="D48513" s="1"/>
      <c r="E48513" s="41"/>
    </row>
    <row r="48514" spans="4:5" x14ac:dyDescent="0.2">
      <c r="D48514" s="1"/>
      <c r="E48514" s="41"/>
    </row>
    <row r="48515" spans="4:5" x14ac:dyDescent="0.2">
      <c r="D48515" s="1"/>
      <c r="E48515" s="41"/>
    </row>
    <row r="48516" spans="4:5" x14ac:dyDescent="0.2">
      <c r="D48516" s="1"/>
      <c r="E48516" s="41"/>
    </row>
    <row r="48517" spans="4:5" x14ac:dyDescent="0.2">
      <c r="D48517" s="1"/>
      <c r="E48517" s="41"/>
    </row>
    <row r="48518" spans="4:5" x14ac:dyDescent="0.2">
      <c r="D48518" s="1"/>
      <c r="E48518" s="41"/>
    </row>
    <row r="48519" spans="4:5" x14ac:dyDescent="0.2">
      <c r="D48519" s="1"/>
      <c r="E48519" s="41"/>
    </row>
    <row r="48520" spans="4:5" x14ac:dyDescent="0.2">
      <c r="D48520" s="1"/>
      <c r="E48520" s="41"/>
    </row>
    <row r="48521" spans="4:5" x14ac:dyDescent="0.2">
      <c r="D48521" s="1"/>
      <c r="E48521" s="41"/>
    </row>
    <row r="48522" spans="4:5" x14ac:dyDescent="0.2">
      <c r="D48522" s="1"/>
      <c r="E48522" s="41"/>
    </row>
    <row r="48523" spans="4:5" x14ac:dyDescent="0.2">
      <c r="D48523" s="1"/>
      <c r="E48523" s="41"/>
    </row>
    <row r="48524" spans="4:5" x14ac:dyDescent="0.2">
      <c r="D48524" s="1"/>
      <c r="E48524" s="41"/>
    </row>
    <row r="48525" spans="4:5" x14ac:dyDescent="0.2">
      <c r="D48525" s="1"/>
      <c r="E48525" s="41"/>
    </row>
    <row r="48526" spans="4:5" x14ac:dyDescent="0.2">
      <c r="D48526" s="1"/>
      <c r="E48526" s="41"/>
    </row>
    <row r="48527" spans="4:5" x14ac:dyDescent="0.2">
      <c r="D48527" s="1"/>
      <c r="E48527" s="41"/>
    </row>
    <row r="48528" spans="4:5" x14ac:dyDescent="0.2">
      <c r="D48528" s="1"/>
      <c r="E48528" s="41"/>
    </row>
    <row r="48529" spans="4:5" x14ac:dyDescent="0.2">
      <c r="D48529" s="1"/>
      <c r="E48529" s="41"/>
    </row>
    <row r="48530" spans="4:5" x14ac:dyDescent="0.2">
      <c r="D48530" s="1"/>
      <c r="E48530" s="41"/>
    </row>
    <row r="48531" spans="4:5" x14ac:dyDescent="0.2">
      <c r="D48531" s="1"/>
      <c r="E48531" s="41"/>
    </row>
    <row r="48532" spans="4:5" x14ac:dyDescent="0.2">
      <c r="D48532" s="1"/>
      <c r="E48532" s="41"/>
    </row>
    <row r="48533" spans="4:5" x14ac:dyDescent="0.2">
      <c r="D48533" s="1"/>
      <c r="E48533" s="41"/>
    </row>
    <row r="48534" spans="4:5" x14ac:dyDescent="0.2">
      <c r="D48534" s="1"/>
      <c r="E48534" s="41"/>
    </row>
    <row r="48535" spans="4:5" x14ac:dyDescent="0.2">
      <c r="D48535" s="1"/>
      <c r="E48535" s="41"/>
    </row>
    <row r="48536" spans="4:5" x14ac:dyDescent="0.2">
      <c r="D48536" s="1"/>
      <c r="E48536" s="41"/>
    </row>
    <row r="48537" spans="4:5" x14ac:dyDescent="0.2">
      <c r="D48537" s="1"/>
      <c r="E48537" s="41"/>
    </row>
    <row r="48538" spans="4:5" x14ac:dyDescent="0.2">
      <c r="D48538" s="1"/>
      <c r="E48538" s="41"/>
    </row>
    <row r="48539" spans="4:5" x14ac:dyDescent="0.2">
      <c r="D48539" s="1"/>
      <c r="E48539" s="41"/>
    </row>
    <row r="48540" spans="4:5" x14ac:dyDescent="0.2">
      <c r="D48540" s="1"/>
      <c r="E48540" s="41"/>
    </row>
    <row r="48541" spans="4:5" x14ac:dyDescent="0.2">
      <c r="D48541" s="1"/>
      <c r="E48541" s="41"/>
    </row>
    <row r="48542" spans="4:5" x14ac:dyDescent="0.2">
      <c r="D48542" s="1"/>
      <c r="E48542" s="41"/>
    </row>
    <row r="48543" spans="4:5" x14ac:dyDescent="0.2">
      <c r="D48543" s="1"/>
      <c r="E48543" s="41"/>
    </row>
    <row r="48544" spans="4:5" x14ac:dyDescent="0.2">
      <c r="D48544" s="1"/>
      <c r="E48544" s="41"/>
    </row>
    <row r="48545" spans="4:5" x14ac:dyDescent="0.2">
      <c r="D48545" s="1"/>
      <c r="E48545" s="41"/>
    </row>
    <row r="48546" spans="4:5" x14ac:dyDescent="0.2">
      <c r="D48546" s="1"/>
      <c r="E48546" s="41"/>
    </row>
    <row r="48547" spans="4:5" x14ac:dyDescent="0.2">
      <c r="D48547" s="1"/>
      <c r="E48547" s="41"/>
    </row>
    <row r="48548" spans="4:5" x14ac:dyDescent="0.2">
      <c r="D48548" s="1"/>
      <c r="E48548" s="41"/>
    </row>
    <row r="48549" spans="4:5" x14ac:dyDescent="0.2">
      <c r="D48549" s="1"/>
      <c r="E48549" s="41"/>
    </row>
    <row r="48550" spans="4:5" x14ac:dyDescent="0.2">
      <c r="D48550" s="1"/>
      <c r="E48550" s="41"/>
    </row>
    <row r="48551" spans="4:5" x14ac:dyDescent="0.2">
      <c r="D48551" s="1"/>
      <c r="E48551" s="41"/>
    </row>
    <row r="48552" spans="4:5" x14ac:dyDescent="0.2">
      <c r="D48552" s="1"/>
      <c r="E48552" s="41"/>
    </row>
    <row r="48553" spans="4:5" x14ac:dyDescent="0.2">
      <c r="D48553" s="1"/>
      <c r="E48553" s="41"/>
    </row>
    <row r="48554" spans="4:5" x14ac:dyDescent="0.2">
      <c r="D48554" s="1"/>
      <c r="E48554" s="41"/>
    </row>
    <row r="48555" spans="4:5" x14ac:dyDescent="0.2">
      <c r="D48555" s="1"/>
      <c r="E48555" s="41"/>
    </row>
    <row r="48556" spans="4:5" x14ac:dyDescent="0.2">
      <c r="D48556" s="1"/>
      <c r="E48556" s="41"/>
    </row>
    <row r="48557" spans="4:5" x14ac:dyDescent="0.2">
      <c r="D48557" s="1"/>
      <c r="E48557" s="41"/>
    </row>
    <row r="48558" spans="4:5" x14ac:dyDescent="0.2">
      <c r="D48558" s="1"/>
      <c r="E48558" s="41"/>
    </row>
    <row r="48559" spans="4:5" x14ac:dyDescent="0.2">
      <c r="D48559" s="1"/>
      <c r="E48559" s="41"/>
    </row>
    <row r="48560" spans="4:5" x14ac:dyDescent="0.2">
      <c r="D48560" s="1"/>
      <c r="E48560" s="41"/>
    </row>
    <row r="48561" spans="4:5" x14ac:dyDescent="0.2">
      <c r="D48561" s="1"/>
      <c r="E48561" s="41"/>
    </row>
    <row r="48562" spans="4:5" x14ac:dyDescent="0.2">
      <c r="D48562" s="1"/>
      <c r="E48562" s="41"/>
    </row>
    <row r="48563" spans="4:5" x14ac:dyDescent="0.2">
      <c r="D48563" s="1"/>
      <c r="E48563" s="41"/>
    </row>
    <row r="48564" spans="4:5" x14ac:dyDescent="0.2">
      <c r="D48564" s="1"/>
      <c r="E48564" s="41"/>
    </row>
    <row r="48565" spans="4:5" x14ac:dyDescent="0.2">
      <c r="D48565" s="1"/>
      <c r="E48565" s="41"/>
    </row>
    <row r="48566" spans="4:5" x14ac:dyDescent="0.2">
      <c r="D48566" s="1"/>
      <c r="E48566" s="41"/>
    </row>
    <row r="48567" spans="4:5" x14ac:dyDescent="0.2">
      <c r="D48567" s="1"/>
      <c r="E48567" s="41"/>
    </row>
    <row r="48568" spans="4:5" x14ac:dyDescent="0.2">
      <c r="D48568" s="1"/>
      <c r="E48568" s="41"/>
    </row>
    <row r="48569" spans="4:5" x14ac:dyDescent="0.2">
      <c r="D48569" s="1"/>
      <c r="E48569" s="41"/>
    </row>
    <row r="48570" spans="4:5" x14ac:dyDescent="0.2">
      <c r="D48570" s="1"/>
      <c r="E48570" s="41"/>
    </row>
    <row r="48571" spans="4:5" x14ac:dyDescent="0.2">
      <c r="D48571" s="1"/>
      <c r="E48571" s="41"/>
    </row>
    <row r="48572" spans="4:5" x14ac:dyDescent="0.2">
      <c r="D48572" s="1"/>
      <c r="E48572" s="41"/>
    </row>
    <row r="48573" spans="4:5" x14ac:dyDescent="0.2">
      <c r="D48573" s="1"/>
      <c r="E48573" s="41"/>
    </row>
    <row r="48574" spans="4:5" x14ac:dyDescent="0.2">
      <c r="D48574" s="1"/>
      <c r="E48574" s="41"/>
    </row>
    <row r="48575" spans="4:5" x14ac:dyDescent="0.2">
      <c r="D48575" s="1"/>
      <c r="E48575" s="41"/>
    </row>
    <row r="48576" spans="4:5" x14ac:dyDescent="0.2">
      <c r="D48576" s="1"/>
      <c r="E48576" s="41"/>
    </row>
    <row r="48577" spans="4:5" x14ac:dyDescent="0.2">
      <c r="D48577" s="1"/>
      <c r="E48577" s="41"/>
    </row>
    <row r="48578" spans="4:5" x14ac:dyDescent="0.2">
      <c r="D48578" s="1"/>
      <c r="E48578" s="41"/>
    </row>
    <row r="48579" spans="4:5" x14ac:dyDescent="0.2">
      <c r="D48579" s="1"/>
      <c r="E48579" s="41"/>
    </row>
    <row r="48580" spans="4:5" x14ac:dyDescent="0.2">
      <c r="D48580" s="1"/>
      <c r="E48580" s="41"/>
    </row>
    <row r="48581" spans="4:5" x14ac:dyDescent="0.2">
      <c r="D48581" s="1"/>
      <c r="E48581" s="41"/>
    </row>
    <row r="48582" spans="4:5" x14ac:dyDescent="0.2">
      <c r="D48582" s="1"/>
      <c r="E48582" s="41"/>
    </row>
    <row r="48583" spans="4:5" x14ac:dyDescent="0.2">
      <c r="D48583" s="1"/>
      <c r="E48583" s="41"/>
    </row>
    <row r="48584" spans="4:5" x14ac:dyDescent="0.2">
      <c r="D48584" s="1"/>
      <c r="E48584" s="41"/>
    </row>
    <row r="48585" spans="4:5" x14ac:dyDescent="0.2">
      <c r="D48585" s="1"/>
      <c r="E48585" s="41"/>
    </row>
    <row r="48586" spans="4:5" x14ac:dyDescent="0.2">
      <c r="D48586" s="1"/>
      <c r="E48586" s="41"/>
    </row>
    <row r="48587" spans="4:5" x14ac:dyDescent="0.2">
      <c r="D48587" s="1"/>
      <c r="E48587" s="41"/>
    </row>
    <row r="48588" spans="4:5" x14ac:dyDescent="0.2">
      <c r="D48588" s="1"/>
      <c r="E48588" s="41"/>
    </row>
    <row r="48589" spans="4:5" x14ac:dyDescent="0.2">
      <c r="D48589" s="1"/>
      <c r="E48589" s="41"/>
    </row>
    <row r="48590" spans="4:5" x14ac:dyDescent="0.2">
      <c r="D48590" s="1"/>
      <c r="E48590" s="41"/>
    </row>
    <row r="48591" spans="4:5" x14ac:dyDescent="0.2">
      <c r="D48591" s="1"/>
      <c r="E48591" s="41"/>
    </row>
    <row r="48592" spans="4:5" x14ac:dyDescent="0.2">
      <c r="D48592" s="1"/>
      <c r="E48592" s="41"/>
    </row>
    <row r="48593" spans="4:5" x14ac:dyDescent="0.2">
      <c r="D48593" s="1"/>
      <c r="E48593" s="41"/>
    </row>
    <row r="48594" spans="4:5" x14ac:dyDescent="0.2">
      <c r="D48594" s="1"/>
      <c r="E48594" s="41"/>
    </row>
    <row r="48595" spans="4:5" x14ac:dyDescent="0.2">
      <c r="D48595" s="1"/>
      <c r="E48595" s="41"/>
    </row>
    <row r="48596" spans="4:5" x14ac:dyDescent="0.2">
      <c r="D48596" s="1"/>
      <c r="E48596" s="41"/>
    </row>
    <row r="48597" spans="4:5" x14ac:dyDescent="0.2">
      <c r="D48597" s="1"/>
      <c r="E48597" s="41"/>
    </row>
    <row r="48598" spans="4:5" x14ac:dyDescent="0.2">
      <c r="D48598" s="1"/>
      <c r="E48598" s="41"/>
    </row>
    <row r="48599" spans="4:5" x14ac:dyDescent="0.2">
      <c r="D48599" s="1"/>
      <c r="E48599" s="41"/>
    </row>
    <row r="48600" spans="4:5" x14ac:dyDescent="0.2">
      <c r="D48600" s="1"/>
      <c r="E48600" s="41"/>
    </row>
    <row r="48601" spans="4:5" x14ac:dyDescent="0.2">
      <c r="D48601" s="1"/>
      <c r="E48601" s="41"/>
    </row>
    <row r="48602" spans="4:5" x14ac:dyDescent="0.2">
      <c r="D48602" s="1"/>
      <c r="E48602" s="41"/>
    </row>
    <row r="48603" spans="4:5" x14ac:dyDescent="0.2">
      <c r="D48603" s="1"/>
      <c r="E48603" s="41"/>
    </row>
    <row r="48604" spans="4:5" x14ac:dyDescent="0.2">
      <c r="D48604" s="1"/>
      <c r="E48604" s="41"/>
    </row>
    <row r="48605" spans="4:5" x14ac:dyDescent="0.2">
      <c r="D48605" s="1"/>
      <c r="E48605" s="41"/>
    </row>
    <row r="48606" spans="4:5" x14ac:dyDescent="0.2">
      <c r="D48606" s="1"/>
      <c r="E48606" s="41"/>
    </row>
    <row r="48607" spans="4:5" x14ac:dyDescent="0.2">
      <c r="D48607" s="1"/>
      <c r="E48607" s="41"/>
    </row>
    <row r="48608" spans="4:5" x14ac:dyDescent="0.2">
      <c r="D48608" s="1"/>
      <c r="E48608" s="41"/>
    </row>
    <row r="48609" spans="4:5" x14ac:dyDescent="0.2">
      <c r="D48609" s="1"/>
      <c r="E48609" s="41"/>
    </row>
    <row r="48610" spans="4:5" x14ac:dyDescent="0.2">
      <c r="D48610" s="1"/>
      <c r="E48610" s="41"/>
    </row>
    <row r="48611" spans="4:5" x14ac:dyDescent="0.2">
      <c r="D48611" s="1"/>
      <c r="E48611" s="41"/>
    </row>
    <row r="48612" spans="4:5" x14ac:dyDescent="0.2">
      <c r="D48612" s="1"/>
      <c r="E48612" s="41"/>
    </row>
    <row r="48613" spans="4:5" x14ac:dyDescent="0.2">
      <c r="D48613" s="1"/>
      <c r="E48613" s="41"/>
    </row>
    <row r="48614" spans="4:5" x14ac:dyDescent="0.2">
      <c r="D48614" s="1"/>
      <c r="E48614" s="41"/>
    </row>
    <row r="48615" spans="4:5" x14ac:dyDescent="0.2">
      <c r="D48615" s="1"/>
      <c r="E48615" s="41"/>
    </row>
    <row r="48616" spans="4:5" x14ac:dyDescent="0.2">
      <c r="D48616" s="1"/>
      <c r="E48616" s="41"/>
    </row>
    <row r="48617" spans="4:5" x14ac:dyDescent="0.2">
      <c r="D48617" s="1"/>
      <c r="E48617" s="41"/>
    </row>
    <row r="48618" spans="4:5" x14ac:dyDescent="0.2">
      <c r="D48618" s="1"/>
      <c r="E48618" s="41"/>
    </row>
    <row r="48619" spans="4:5" x14ac:dyDescent="0.2">
      <c r="D48619" s="1"/>
      <c r="E48619" s="41"/>
    </row>
    <row r="48620" spans="4:5" x14ac:dyDescent="0.2">
      <c r="D48620" s="1"/>
      <c r="E48620" s="41"/>
    </row>
    <row r="48621" spans="4:5" x14ac:dyDescent="0.2">
      <c r="D48621" s="1"/>
      <c r="E48621" s="41"/>
    </row>
    <row r="48622" spans="4:5" x14ac:dyDescent="0.2">
      <c r="D48622" s="1"/>
      <c r="E48622" s="41"/>
    </row>
    <row r="48623" spans="4:5" x14ac:dyDescent="0.2">
      <c r="D48623" s="1"/>
      <c r="E48623" s="41"/>
    </row>
    <row r="48624" spans="4:5" x14ac:dyDescent="0.2">
      <c r="D48624" s="1"/>
      <c r="E48624" s="41"/>
    </row>
    <row r="48625" spans="4:5" x14ac:dyDescent="0.2">
      <c r="D48625" s="1"/>
      <c r="E48625" s="41"/>
    </row>
    <row r="48626" spans="4:5" x14ac:dyDescent="0.2">
      <c r="D48626" s="1"/>
      <c r="E48626" s="41"/>
    </row>
    <row r="48627" spans="4:5" x14ac:dyDescent="0.2">
      <c r="D48627" s="1"/>
      <c r="E48627" s="41"/>
    </row>
    <row r="48628" spans="4:5" x14ac:dyDescent="0.2">
      <c r="D48628" s="1"/>
      <c r="E48628" s="41"/>
    </row>
    <row r="48629" spans="4:5" x14ac:dyDescent="0.2">
      <c r="D48629" s="1"/>
      <c r="E48629" s="41"/>
    </row>
    <row r="48630" spans="4:5" x14ac:dyDescent="0.2">
      <c r="D48630" s="1"/>
      <c r="E48630" s="41"/>
    </row>
    <row r="48631" spans="4:5" x14ac:dyDescent="0.2">
      <c r="D48631" s="1"/>
      <c r="E48631" s="41"/>
    </row>
    <row r="48632" spans="4:5" x14ac:dyDescent="0.2">
      <c r="D48632" s="1"/>
      <c r="E48632" s="41"/>
    </row>
    <row r="48633" spans="4:5" x14ac:dyDescent="0.2">
      <c r="D48633" s="1"/>
      <c r="E48633" s="41"/>
    </row>
    <row r="48634" spans="4:5" x14ac:dyDescent="0.2">
      <c r="D48634" s="1"/>
      <c r="E48634" s="41"/>
    </row>
    <row r="48635" spans="4:5" x14ac:dyDescent="0.2">
      <c r="D48635" s="1"/>
      <c r="E48635" s="41"/>
    </row>
    <row r="48636" spans="4:5" x14ac:dyDescent="0.2">
      <c r="D48636" s="1"/>
      <c r="E48636" s="41"/>
    </row>
    <row r="48637" spans="4:5" x14ac:dyDescent="0.2">
      <c r="D48637" s="1"/>
      <c r="E48637" s="41"/>
    </row>
    <row r="48638" spans="4:5" x14ac:dyDescent="0.2">
      <c r="D48638" s="1"/>
      <c r="E48638" s="41"/>
    </row>
    <row r="48639" spans="4:5" x14ac:dyDescent="0.2">
      <c r="D48639" s="1"/>
      <c r="E48639" s="41"/>
    </row>
    <row r="48640" spans="4:5" x14ac:dyDescent="0.2">
      <c r="D48640" s="1"/>
      <c r="E48640" s="41"/>
    </row>
    <row r="48641" spans="4:5" x14ac:dyDescent="0.2">
      <c r="D48641" s="1"/>
      <c r="E48641" s="41"/>
    </row>
    <row r="48642" spans="4:5" x14ac:dyDescent="0.2">
      <c r="D48642" s="1"/>
      <c r="E48642" s="41"/>
    </row>
    <row r="48643" spans="4:5" x14ac:dyDescent="0.2">
      <c r="D48643" s="1"/>
      <c r="E48643" s="41"/>
    </row>
    <row r="48644" spans="4:5" x14ac:dyDescent="0.2">
      <c r="D48644" s="1"/>
      <c r="E48644" s="41"/>
    </row>
    <row r="48645" spans="4:5" x14ac:dyDescent="0.2">
      <c r="D48645" s="1"/>
      <c r="E48645" s="41"/>
    </row>
    <row r="48646" spans="4:5" x14ac:dyDescent="0.2">
      <c r="D48646" s="1"/>
      <c r="E48646" s="41"/>
    </row>
    <row r="48647" spans="4:5" x14ac:dyDescent="0.2">
      <c r="D48647" s="1"/>
      <c r="E48647" s="41"/>
    </row>
    <row r="48648" spans="4:5" x14ac:dyDescent="0.2">
      <c r="D48648" s="1"/>
      <c r="E48648" s="41"/>
    </row>
    <row r="48649" spans="4:5" x14ac:dyDescent="0.2">
      <c r="D48649" s="1"/>
      <c r="E48649" s="41"/>
    </row>
    <row r="48650" spans="4:5" x14ac:dyDescent="0.2">
      <c r="D48650" s="1"/>
      <c r="E48650" s="41"/>
    </row>
    <row r="48651" spans="4:5" x14ac:dyDescent="0.2">
      <c r="D48651" s="1"/>
      <c r="E48651" s="41"/>
    </row>
    <row r="48652" spans="4:5" x14ac:dyDescent="0.2">
      <c r="D48652" s="1"/>
      <c r="E48652" s="41"/>
    </row>
    <row r="48653" spans="4:5" x14ac:dyDescent="0.2">
      <c r="D48653" s="1"/>
      <c r="E48653" s="41"/>
    </row>
    <row r="48654" spans="4:5" x14ac:dyDescent="0.2">
      <c r="D48654" s="1"/>
      <c r="E48654" s="41"/>
    </row>
    <row r="48655" spans="4:5" x14ac:dyDescent="0.2">
      <c r="D48655" s="1"/>
      <c r="E48655" s="41"/>
    </row>
    <row r="48656" spans="4:5" x14ac:dyDescent="0.2">
      <c r="D48656" s="1"/>
      <c r="E48656" s="41"/>
    </row>
    <row r="48657" spans="4:5" x14ac:dyDescent="0.2">
      <c r="D48657" s="1"/>
      <c r="E48657" s="41"/>
    </row>
    <row r="48658" spans="4:5" x14ac:dyDescent="0.2">
      <c r="D48658" s="1"/>
      <c r="E48658" s="41"/>
    </row>
    <row r="48659" spans="4:5" x14ac:dyDescent="0.2">
      <c r="D48659" s="1"/>
      <c r="E48659" s="41"/>
    </row>
    <row r="48660" spans="4:5" x14ac:dyDescent="0.2">
      <c r="D48660" s="1"/>
      <c r="E48660" s="41"/>
    </row>
    <row r="48661" spans="4:5" x14ac:dyDescent="0.2">
      <c r="D48661" s="1"/>
      <c r="E48661" s="41"/>
    </row>
    <row r="48662" spans="4:5" x14ac:dyDescent="0.2">
      <c r="D48662" s="1"/>
      <c r="E48662" s="41"/>
    </row>
    <row r="48663" spans="4:5" x14ac:dyDescent="0.2">
      <c r="D48663" s="1"/>
      <c r="E48663" s="41"/>
    </row>
    <row r="48664" spans="4:5" x14ac:dyDescent="0.2">
      <c r="D48664" s="1"/>
      <c r="E48664" s="41"/>
    </row>
    <row r="48665" spans="4:5" x14ac:dyDescent="0.2">
      <c r="D48665" s="1"/>
      <c r="E48665" s="41"/>
    </row>
    <row r="48666" spans="4:5" x14ac:dyDescent="0.2">
      <c r="D48666" s="1"/>
      <c r="E48666" s="41"/>
    </row>
    <row r="48667" spans="4:5" x14ac:dyDescent="0.2">
      <c r="D48667" s="1"/>
      <c r="E48667" s="41"/>
    </row>
    <row r="48668" spans="4:5" x14ac:dyDescent="0.2">
      <c r="D48668" s="1"/>
      <c r="E48668" s="41"/>
    </row>
    <row r="48669" spans="4:5" x14ac:dyDescent="0.2">
      <c r="D48669" s="1"/>
      <c r="E48669" s="41"/>
    </row>
    <row r="48670" spans="4:5" x14ac:dyDescent="0.2">
      <c r="D48670" s="1"/>
      <c r="E48670" s="41"/>
    </row>
    <row r="48671" spans="4:5" x14ac:dyDescent="0.2">
      <c r="D48671" s="1"/>
      <c r="E48671" s="41"/>
    </row>
    <row r="48672" spans="4:5" x14ac:dyDescent="0.2">
      <c r="D48672" s="1"/>
      <c r="E48672" s="41"/>
    </row>
    <row r="48673" spans="4:5" x14ac:dyDescent="0.2">
      <c r="D48673" s="1"/>
      <c r="E48673" s="41"/>
    </row>
    <row r="48674" spans="4:5" x14ac:dyDescent="0.2">
      <c r="D48674" s="1"/>
      <c r="E48674" s="41"/>
    </row>
    <row r="48675" spans="4:5" x14ac:dyDescent="0.2">
      <c r="D48675" s="1"/>
      <c r="E48675" s="41"/>
    </row>
    <row r="48676" spans="4:5" x14ac:dyDescent="0.2">
      <c r="D48676" s="1"/>
      <c r="E48676" s="41"/>
    </row>
    <row r="48677" spans="4:5" x14ac:dyDescent="0.2">
      <c r="D48677" s="1"/>
      <c r="E48677" s="41"/>
    </row>
    <row r="48678" spans="4:5" x14ac:dyDescent="0.2">
      <c r="D48678" s="1"/>
      <c r="E48678" s="41"/>
    </row>
    <row r="48679" spans="4:5" x14ac:dyDescent="0.2">
      <c r="D48679" s="1"/>
      <c r="E48679" s="41"/>
    </row>
    <row r="48680" spans="4:5" x14ac:dyDescent="0.2">
      <c r="D48680" s="1"/>
      <c r="E48680" s="41"/>
    </row>
    <row r="48681" spans="4:5" x14ac:dyDescent="0.2">
      <c r="D48681" s="1"/>
      <c r="E48681" s="41"/>
    </row>
    <row r="48682" spans="4:5" x14ac:dyDescent="0.2">
      <c r="D48682" s="1"/>
      <c r="E48682" s="41"/>
    </row>
    <row r="48683" spans="4:5" x14ac:dyDescent="0.2">
      <c r="D48683" s="1"/>
      <c r="E48683" s="41"/>
    </row>
    <row r="48684" spans="4:5" x14ac:dyDescent="0.2">
      <c r="D48684" s="1"/>
      <c r="E48684" s="41"/>
    </row>
    <row r="48685" spans="4:5" x14ac:dyDescent="0.2">
      <c r="D48685" s="1"/>
      <c r="E48685" s="41"/>
    </row>
    <row r="48686" spans="4:5" x14ac:dyDescent="0.2">
      <c r="D48686" s="1"/>
      <c r="E48686" s="41"/>
    </row>
    <row r="48687" spans="4:5" x14ac:dyDescent="0.2">
      <c r="D48687" s="1"/>
      <c r="E48687" s="41"/>
    </row>
    <row r="48688" spans="4:5" x14ac:dyDescent="0.2">
      <c r="D48688" s="1"/>
      <c r="E48688" s="41"/>
    </row>
    <row r="48689" spans="4:5" x14ac:dyDescent="0.2">
      <c r="D48689" s="1"/>
      <c r="E48689" s="41"/>
    </row>
    <row r="48690" spans="4:5" x14ac:dyDescent="0.2">
      <c r="D48690" s="1"/>
      <c r="E48690" s="41"/>
    </row>
    <row r="48691" spans="4:5" x14ac:dyDescent="0.2">
      <c r="D48691" s="1"/>
      <c r="E48691" s="41"/>
    </row>
    <row r="48692" spans="4:5" x14ac:dyDescent="0.2">
      <c r="D48692" s="1"/>
      <c r="E48692" s="41"/>
    </row>
    <row r="48693" spans="4:5" x14ac:dyDescent="0.2">
      <c r="D48693" s="1"/>
      <c r="E48693" s="41"/>
    </row>
    <row r="48694" spans="4:5" x14ac:dyDescent="0.2">
      <c r="D48694" s="1"/>
      <c r="E48694" s="41"/>
    </row>
    <row r="48695" spans="4:5" x14ac:dyDescent="0.2">
      <c r="D48695" s="1"/>
      <c r="E48695" s="41"/>
    </row>
    <row r="48696" spans="4:5" x14ac:dyDescent="0.2">
      <c r="D48696" s="1"/>
      <c r="E48696" s="41"/>
    </row>
    <row r="48697" spans="4:5" x14ac:dyDescent="0.2">
      <c r="D48697" s="1"/>
      <c r="E48697" s="41"/>
    </row>
    <row r="48698" spans="4:5" x14ac:dyDescent="0.2">
      <c r="D48698" s="1"/>
      <c r="E48698" s="41"/>
    </row>
    <row r="48699" spans="4:5" x14ac:dyDescent="0.2">
      <c r="D48699" s="1"/>
      <c r="E48699" s="41"/>
    </row>
    <row r="48700" spans="4:5" x14ac:dyDescent="0.2">
      <c r="D48700" s="1"/>
      <c r="E48700" s="41"/>
    </row>
    <row r="48701" spans="4:5" x14ac:dyDescent="0.2">
      <c r="D48701" s="1"/>
      <c r="E48701" s="41"/>
    </row>
    <row r="48702" spans="4:5" x14ac:dyDescent="0.2">
      <c r="D48702" s="1"/>
      <c r="E48702" s="41"/>
    </row>
    <row r="48703" spans="4:5" x14ac:dyDescent="0.2">
      <c r="D48703" s="1"/>
      <c r="E48703" s="41"/>
    </row>
    <row r="48704" spans="4:5" x14ac:dyDescent="0.2">
      <c r="D48704" s="1"/>
      <c r="E48704" s="41"/>
    </row>
    <row r="48705" spans="4:5" x14ac:dyDescent="0.2">
      <c r="D48705" s="1"/>
      <c r="E48705" s="41"/>
    </row>
    <row r="48706" spans="4:5" x14ac:dyDescent="0.2">
      <c r="D48706" s="1"/>
      <c r="E48706" s="41"/>
    </row>
    <row r="48707" spans="4:5" x14ac:dyDescent="0.2">
      <c r="D48707" s="1"/>
      <c r="E48707" s="41"/>
    </row>
    <row r="48708" spans="4:5" x14ac:dyDescent="0.2">
      <c r="D48708" s="1"/>
      <c r="E48708" s="41"/>
    </row>
    <row r="48709" spans="4:5" x14ac:dyDescent="0.2">
      <c r="D48709" s="1"/>
      <c r="E48709" s="41"/>
    </row>
    <row r="48710" spans="4:5" x14ac:dyDescent="0.2">
      <c r="D48710" s="1"/>
      <c r="E48710" s="41"/>
    </row>
    <row r="48711" spans="4:5" x14ac:dyDescent="0.2">
      <c r="D48711" s="1"/>
      <c r="E48711" s="41"/>
    </row>
    <row r="48712" spans="4:5" x14ac:dyDescent="0.2">
      <c r="D48712" s="1"/>
      <c r="E48712" s="41"/>
    </row>
    <row r="48713" spans="4:5" x14ac:dyDescent="0.2">
      <c r="D48713" s="1"/>
      <c r="E48713" s="41"/>
    </row>
    <row r="48714" spans="4:5" x14ac:dyDescent="0.2">
      <c r="D48714" s="1"/>
      <c r="E48714" s="41"/>
    </row>
    <row r="48715" spans="4:5" x14ac:dyDescent="0.2">
      <c r="D48715" s="1"/>
      <c r="E48715" s="41"/>
    </row>
    <row r="48716" spans="4:5" x14ac:dyDescent="0.2">
      <c r="D48716" s="1"/>
      <c r="E48716" s="41"/>
    </row>
    <row r="48717" spans="4:5" x14ac:dyDescent="0.2">
      <c r="D48717" s="1"/>
      <c r="E48717" s="41"/>
    </row>
    <row r="48718" spans="4:5" x14ac:dyDescent="0.2">
      <c r="D48718" s="1"/>
      <c r="E48718" s="41"/>
    </row>
    <row r="48719" spans="4:5" x14ac:dyDescent="0.2">
      <c r="D48719" s="1"/>
      <c r="E48719" s="41"/>
    </row>
    <row r="48720" spans="4:5" x14ac:dyDescent="0.2">
      <c r="D48720" s="1"/>
      <c r="E48720" s="41"/>
    </row>
    <row r="48721" spans="4:5" x14ac:dyDescent="0.2">
      <c r="D48721" s="1"/>
      <c r="E48721" s="41"/>
    </row>
    <row r="48722" spans="4:5" x14ac:dyDescent="0.2">
      <c r="D48722" s="1"/>
      <c r="E48722" s="41"/>
    </row>
    <row r="48723" spans="4:5" x14ac:dyDescent="0.2">
      <c r="D48723" s="1"/>
      <c r="E48723" s="41"/>
    </row>
    <row r="48724" spans="4:5" x14ac:dyDescent="0.2">
      <c r="D48724" s="1"/>
      <c r="E48724" s="41"/>
    </row>
    <row r="48725" spans="4:5" x14ac:dyDescent="0.2">
      <c r="D48725" s="1"/>
      <c r="E48725" s="41"/>
    </row>
    <row r="48726" spans="4:5" x14ac:dyDescent="0.2">
      <c r="D48726" s="1"/>
      <c r="E48726" s="41"/>
    </row>
    <row r="48727" spans="4:5" x14ac:dyDescent="0.2">
      <c r="D48727" s="1"/>
      <c r="E48727" s="41"/>
    </row>
    <row r="48728" spans="4:5" x14ac:dyDescent="0.2">
      <c r="D48728" s="1"/>
      <c r="E48728" s="41"/>
    </row>
    <row r="48729" spans="4:5" x14ac:dyDescent="0.2">
      <c r="D48729" s="1"/>
      <c r="E48729" s="41"/>
    </row>
    <row r="48730" spans="4:5" x14ac:dyDescent="0.2">
      <c r="D48730" s="1"/>
      <c r="E48730" s="41"/>
    </row>
    <row r="48731" spans="4:5" x14ac:dyDescent="0.2">
      <c r="D48731" s="1"/>
      <c r="E48731" s="41"/>
    </row>
    <row r="48732" spans="4:5" x14ac:dyDescent="0.2">
      <c r="D48732" s="1"/>
      <c r="E48732" s="41"/>
    </row>
    <row r="48733" spans="4:5" x14ac:dyDescent="0.2">
      <c r="D48733" s="1"/>
      <c r="E48733" s="41"/>
    </row>
    <row r="48734" spans="4:5" x14ac:dyDescent="0.2">
      <c r="D48734" s="1"/>
      <c r="E48734" s="41"/>
    </row>
    <row r="48735" spans="4:5" x14ac:dyDescent="0.2">
      <c r="D48735" s="1"/>
      <c r="E48735" s="41"/>
    </row>
    <row r="48736" spans="4:5" x14ac:dyDescent="0.2">
      <c r="D48736" s="1"/>
      <c r="E48736" s="41"/>
    </row>
    <row r="48737" spans="4:5" x14ac:dyDescent="0.2">
      <c r="D48737" s="1"/>
      <c r="E48737" s="41"/>
    </row>
    <row r="48738" spans="4:5" x14ac:dyDescent="0.2">
      <c r="D48738" s="1"/>
      <c r="E48738" s="41"/>
    </row>
    <row r="48739" spans="4:5" x14ac:dyDescent="0.2">
      <c r="D48739" s="1"/>
      <c r="E48739" s="41"/>
    </row>
    <row r="48740" spans="4:5" x14ac:dyDescent="0.2">
      <c r="D48740" s="1"/>
      <c r="E48740" s="41"/>
    </row>
    <row r="48741" spans="4:5" x14ac:dyDescent="0.2">
      <c r="D48741" s="1"/>
      <c r="E48741" s="41"/>
    </row>
    <row r="48742" spans="4:5" x14ac:dyDescent="0.2">
      <c r="D48742" s="1"/>
      <c r="E48742" s="41"/>
    </row>
    <row r="48743" spans="4:5" x14ac:dyDescent="0.2">
      <c r="D48743" s="1"/>
      <c r="E48743" s="41"/>
    </row>
    <row r="48744" spans="4:5" x14ac:dyDescent="0.2">
      <c r="D48744" s="1"/>
      <c r="E48744" s="41"/>
    </row>
    <row r="48745" spans="4:5" x14ac:dyDescent="0.2">
      <c r="D48745" s="1"/>
      <c r="E48745" s="41"/>
    </row>
    <row r="48746" spans="4:5" x14ac:dyDescent="0.2">
      <c r="D48746" s="1"/>
      <c r="E48746" s="41"/>
    </row>
    <row r="48747" spans="4:5" x14ac:dyDescent="0.2">
      <c r="D48747" s="1"/>
      <c r="E48747" s="41"/>
    </row>
    <row r="48748" spans="4:5" x14ac:dyDescent="0.2">
      <c r="D48748" s="1"/>
      <c r="E48748" s="41"/>
    </row>
    <row r="48749" spans="4:5" x14ac:dyDescent="0.2">
      <c r="D48749" s="1"/>
      <c r="E48749" s="41"/>
    </row>
    <row r="48750" spans="4:5" x14ac:dyDescent="0.2">
      <c r="D48750" s="1"/>
      <c r="E48750" s="41"/>
    </row>
    <row r="48751" spans="4:5" x14ac:dyDescent="0.2">
      <c r="D48751" s="1"/>
      <c r="E48751" s="41"/>
    </row>
    <row r="48752" spans="4:5" x14ac:dyDescent="0.2">
      <c r="D48752" s="1"/>
      <c r="E48752" s="41"/>
    </row>
    <row r="48753" spans="4:5" x14ac:dyDescent="0.2">
      <c r="D48753" s="1"/>
      <c r="E48753" s="41"/>
    </row>
    <row r="48754" spans="4:5" x14ac:dyDescent="0.2">
      <c r="D48754" s="1"/>
      <c r="E48754" s="41"/>
    </row>
    <row r="48755" spans="4:5" x14ac:dyDescent="0.2">
      <c r="D48755" s="1"/>
      <c r="E48755" s="41"/>
    </row>
    <row r="48756" spans="4:5" x14ac:dyDescent="0.2">
      <c r="D48756" s="1"/>
      <c r="E48756" s="41"/>
    </row>
    <row r="48757" spans="4:5" x14ac:dyDescent="0.2">
      <c r="D48757" s="1"/>
      <c r="E48757" s="41"/>
    </row>
    <row r="48758" spans="4:5" x14ac:dyDescent="0.2">
      <c r="D48758" s="1"/>
      <c r="E48758" s="41"/>
    </row>
    <row r="48759" spans="4:5" x14ac:dyDescent="0.2">
      <c r="D48759" s="1"/>
      <c r="E48759" s="41"/>
    </row>
    <row r="48760" spans="4:5" x14ac:dyDescent="0.2">
      <c r="D48760" s="1"/>
      <c r="E48760" s="41"/>
    </row>
    <row r="48761" spans="4:5" x14ac:dyDescent="0.2">
      <c r="D48761" s="1"/>
      <c r="E48761" s="41"/>
    </row>
    <row r="48762" spans="4:5" x14ac:dyDescent="0.2">
      <c r="D48762" s="1"/>
      <c r="E48762" s="41"/>
    </row>
    <row r="48763" spans="4:5" x14ac:dyDescent="0.2">
      <c r="D48763" s="1"/>
      <c r="E48763" s="41"/>
    </row>
    <row r="48764" spans="4:5" x14ac:dyDescent="0.2">
      <c r="D48764" s="1"/>
      <c r="E48764" s="41"/>
    </row>
    <row r="48765" spans="4:5" x14ac:dyDescent="0.2">
      <c r="D48765" s="1"/>
      <c r="E48765" s="41"/>
    </row>
    <row r="48766" spans="4:5" x14ac:dyDescent="0.2">
      <c r="D48766" s="1"/>
      <c r="E48766" s="41"/>
    </row>
    <row r="48767" spans="4:5" x14ac:dyDescent="0.2">
      <c r="D48767" s="1"/>
      <c r="E48767" s="41"/>
    </row>
    <row r="48768" spans="4:5" x14ac:dyDescent="0.2">
      <c r="D48768" s="1"/>
      <c r="E48768" s="41"/>
    </row>
    <row r="48769" spans="4:5" x14ac:dyDescent="0.2">
      <c r="D48769" s="1"/>
      <c r="E48769" s="41"/>
    </row>
    <row r="48770" spans="4:5" x14ac:dyDescent="0.2">
      <c r="D48770" s="1"/>
      <c r="E48770" s="41"/>
    </row>
    <row r="48771" spans="4:5" x14ac:dyDescent="0.2">
      <c r="D48771" s="1"/>
      <c r="E48771" s="41"/>
    </row>
    <row r="48772" spans="4:5" x14ac:dyDescent="0.2">
      <c r="D48772" s="1"/>
      <c r="E48772" s="41"/>
    </row>
    <row r="48773" spans="4:5" x14ac:dyDescent="0.2">
      <c r="D48773" s="1"/>
      <c r="E48773" s="41"/>
    </row>
    <row r="48774" spans="4:5" x14ac:dyDescent="0.2">
      <c r="D48774" s="1"/>
      <c r="E48774" s="41"/>
    </row>
    <row r="48775" spans="4:5" x14ac:dyDescent="0.2">
      <c r="D48775" s="1"/>
      <c r="E48775" s="41"/>
    </row>
    <row r="48776" spans="4:5" x14ac:dyDescent="0.2">
      <c r="D48776" s="1"/>
      <c r="E48776" s="41"/>
    </row>
    <row r="48777" spans="4:5" x14ac:dyDescent="0.2">
      <c r="D48777" s="1"/>
      <c r="E48777" s="41"/>
    </row>
    <row r="48778" spans="4:5" x14ac:dyDescent="0.2">
      <c r="D48778" s="1"/>
      <c r="E48778" s="41"/>
    </row>
    <row r="48779" spans="4:5" x14ac:dyDescent="0.2">
      <c r="D48779" s="1"/>
      <c r="E48779" s="41"/>
    </row>
    <row r="48780" spans="4:5" x14ac:dyDescent="0.2">
      <c r="D48780" s="1"/>
      <c r="E48780" s="41"/>
    </row>
    <row r="48781" spans="4:5" x14ac:dyDescent="0.2">
      <c r="D48781" s="1"/>
      <c r="E48781" s="41"/>
    </row>
    <row r="48782" spans="4:5" x14ac:dyDescent="0.2">
      <c r="D48782" s="1"/>
      <c r="E48782" s="41"/>
    </row>
    <row r="48783" spans="4:5" x14ac:dyDescent="0.2">
      <c r="D48783" s="1"/>
      <c r="E48783" s="41"/>
    </row>
    <row r="48784" spans="4:5" x14ac:dyDescent="0.2">
      <c r="D48784" s="1"/>
      <c r="E48784" s="41"/>
    </row>
    <row r="48785" spans="4:5" x14ac:dyDescent="0.2">
      <c r="D48785" s="1"/>
      <c r="E48785" s="41"/>
    </row>
    <row r="48786" spans="4:5" x14ac:dyDescent="0.2">
      <c r="D48786" s="1"/>
      <c r="E48786" s="41"/>
    </row>
    <row r="48787" spans="4:5" x14ac:dyDescent="0.2">
      <c r="D48787" s="1"/>
      <c r="E48787" s="41"/>
    </row>
    <row r="48788" spans="4:5" x14ac:dyDescent="0.2">
      <c r="D48788" s="1"/>
      <c r="E48788" s="41"/>
    </row>
    <row r="48789" spans="4:5" x14ac:dyDescent="0.2">
      <c r="D48789" s="1"/>
      <c r="E48789" s="41"/>
    </row>
    <row r="48790" spans="4:5" x14ac:dyDescent="0.2">
      <c r="D48790" s="1"/>
      <c r="E48790" s="41"/>
    </row>
    <row r="48791" spans="4:5" x14ac:dyDescent="0.2">
      <c r="D48791" s="1"/>
      <c r="E48791" s="41"/>
    </row>
    <row r="48792" spans="4:5" x14ac:dyDescent="0.2">
      <c r="D48792" s="1"/>
      <c r="E48792" s="41"/>
    </row>
    <row r="48793" spans="4:5" x14ac:dyDescent="0.2">
      <c r="D48793" s="1"/>
      <c r="E48793" s="41"/>
    </row>
    <row r="48794" spans="4:5" x14ac:dyDescent="0.2">
      <c r="D48794" s="1"/>
      <c r="E48794" s="41"/>
    </row>
    <row r="48795" spans="4:5" x14ac:dyDescent="0.2">
      <c r="D48795" s="1"/>
      <c r="E48795" s="41"/>
    </row>
    <row r="48796" spans="4:5" x14ac:dyDescent="0.2">
      <c r="D48796" s="1"/>
      <c r="E48796" s="41"/>
    </row>
    <row r="48797" spans="4:5" x14ac:dyDescent="0.2">
      <c r="D48797" s="1"/>
      <c r="E48797" s="41"/>
    </row>
    <row r="48798" spans="4:5" x14ac:dyDescent="0.2">
      <c r="D48798" s="1"/>
      <c r="E48798" s="41"/>
    </row>
    <row r="48799" spans="4:5" x14ac:dyDescent="0.2">
      <c r="D48799" s="1"/>
      <c r="E48799" s="41"/>
    </row>
    <row r="48800" spans="4:5" x14ac:dyDescent="0.2">
      <c r="D48800" s="1"/>
      <c r="E48800" s="41"/>
    </row>
    <row r="48801" spans="4:5" x14ac:dyDescent="0.2">
      <c r="D48801" s="1"/>
      <c r="E48801" s="41"/>
    </row>
    <row r="48802" spans="4:5" x14ac:dyDescent="0.2">
      <c r="D48802" s="1"/>
      <c r="E48802" s="41"/>
    </row>
    <row r="48803" spans="4:5" x14ac:dyDescent="0.2">
      <c r="D48803" s="1"/>
      <c r="E48803" s="41"/>
    </row>
    <row r="48804" spans="4:5" x14ac:dyDescent="0.2">
      <c r="D48804" s="1"/>
      <c r="E48804" s="41"/>
    </row>
    <row r="48805" spans="4:5" x14ac:dyDescent="0.2">
      <c r="D48805" s="1"/>
      <c r="E48805" s="41"/>
    </row>
    <row r="48806" spans="4:5" x14ac:dyDescent="0.2">
      <c r="D48806" s="1"/>
      <c r="E48806" s="41"/>
    </row>
    <row r="48807" spans="4:5" x14ac:dyDescent="0.2">
      <c r="D48807" s="1"/>
      <c r="E48807" s="41"/>
    </row>
    <row r="48808" spans="4:5" x14ac:dyDescent="0.2">
      <c r="D48808" s="1"/>
      <c r="E48808" s="41"/>
    </row>
    <row r="48809" spans="4:5" x14ac:dyDescent="0.2">
      <c r="D48809" s="1"/>
      <c r="E48809" s="41"/>
    </row>
    <row r="48810" spans="4:5" x14ac:dyDescent="0.2">
      <c r="D48810" s="1"/>
      <c r="E48810" s="41"/>
    </row>
    <row r="48811" spans="4:5" x14ac:dyDescent="0.2">
      <c r="D48811" s="1"/>
      <c r="E48811" s="41"/>
    </row>
    <row r="48812" spans="4:5" x14ac:dyDescent="0.2">
      <c r="D48812" s="1"/>
      <c r="E48812" s="41"/>
    </row>
    <row r="48813" spans="4:5" x14ac:dyDescent="0.2">
      <c r="D48813" s="1"/>
      <c r="E48813" s="41"/>
    </row>
    <row r="48814" spans="4:5" x14ac:dyDescent="0.2">
      <c r="D48814" s="1"/>
      <c r="E48814" s="41"/>
    </row>
    <row r="48815" spans="4:5" x14ac:dyDescent="0.2">
      <c r="D48815" s="1"/>
      <c r="E48815" s="41"/>
    </row>
    <row r="48816" spans="4:5" x14ac:dyDescent="0.2">
      <c r="D48816" s="1"/>
      <c r="E48816" s="41"/>
    </row>
    <row r="48817" spans="4:5" x14ac:dyDescent="0.2">
      <c r="D48817" s="1"/>
      <c r="E48817" s="41"/>
    </row>
    <row r="48818" spans="4:5" x14ac:dyDescent="0.2">
      <c r="D48818" s="1"/>
      <c r="E48818" s="41"/>
    </row>
    <row r="48819" spans="4:5" x14ac:dyDescent="0.2">
      <c r="D48819" s="1"/>
      <c r="E48819" s="41"/>
    </row>
    <row r="48820" spans="4:5" x14ac:dyDescent="0.2">
      <c r="D48820" s="1"/>
      <c r="E48820" s="41"/>
    </row>
    <row r="48821" spans="4:5" x14ac:dyDescent="0.2">
      <c r="D48821" s="1"/>
      <c r="E48821" s="41"/>
    </row>
    <row r="48822" spans="4:5" x14ac:dyDescent="0.2">
      <c r="D48822" s="1"/>
      <c r="E48822" s="41"/>
    </row>
    <row r="48823" spans="4:5" x14ac:dyDescent="0.2">
      <c r="D48823" s="1"/>
      <c r="E48823" s="41"/>
    </row>
    <row r="48824" spans="4:5" x14ac:dyDescent="0.2">
      <c r="D48824" s="1"/>
      <c r="E48824" s="41"/>
    </row>
    <row r="48825" spans="4:5" x14ac:dyDescent="0.2">
      <c r="D48825" s="1"/>
      <c r="E48825" s="41"/>
    </row>
    <row r="48826" spans="4:5" x14ac:dyDescent="0.2">
      <c r="D48826" s="1"/>
      <c r="E48826" s="41"/>
    </row>
    <row r="48827" spans="4:5" x14ac:dyDescent="0.2">
      <c r="D48827" s="1"/>
      <c r="E48827" s="41"/>
    </row>
    <row r="48828" spans="4:5" x14ac:dyDescent="0.2">
      <c r="D48828" s="1"/>
      <c r="E48828" s="41"/>
    </row>
    <row r="48829" spans="4:5" x14ac:dyDescent="0.2">
      <c r="D48829" s="1"/>
      <c r="E48829" s="41"/>
    </row>
    <row r="48830" spans="4:5" x14ac:dyDescent="0.2">
      <c r="D48830" s="1"/>
      <c r="E48830" s="41"/>
    </row>
    <row r="48831" spans="4:5" x14ac:dyDescent="0.2">
      <c r="D48831" s="1"/>
      <c r="E48831" s="41"/>
    </row>
    <row r="48832" spans="4:5" x14ac:dyDescent="0.2">
      <c r="D48832" s="1"/>
      <c r="E48832" s="41"/>
    </row>
    <row r="48833" spans="4:5" x14ac:dyDescent="0.2">
      <c r="D48833" s="1"/>
      <c r="E48833" s="41"/>
    </row>
    <row r="48834" spans="4:5" x14ac:dyDescent="0.2">
      <c r="D48834" s="1"/>
      <c r="E48834" s="41"/>
    </row>
    <row r="48835" spans="4:5" x14ac:dyDescent="0.2">
      <c r="D48835" s="1"/>
      <c r="E48835" s="41"/>
    </row>
    <row r="48836" spans="4:5" x14ac:dyDescent="0.2">
      <c r="D48836" s="1"/>
      <c r="E48836" s="41"/>
    </row>
    <row r="48837" spans="4:5" x14ac:dyDescent="0.2">
      <c r="D48837" s="1"/>
      <c r="E48837" s="41"/>
    </row>
    <row r="48838" spans="4:5" x14ac:dyDescent="0.2">
      <c r="D48838" s="1"/>
      <c r="E48838" s="41"/>
    </row>
    <row r="48839" spans="4:5" x14ac:dyDescent="0.2">
      <c r="D48839" s="1"/>
      <c r="E48839" s="41"/>
    </row>
    <row r="48840" spans="4:5" x14ac:dyDescent="0.2">
      <c r="D48840" s="1"/>
      <c r="E48840" s="41"/>
    </row>
    <row r="48841" spans="4:5" x14ac:dyDescent="0.2">
      <c r="D48841" s="1"/>
      <c r="E48841" s="41"/>
    </row>
    <row r="48842" spans="4:5" x14ac:dyDescent="0.2">
      <c r="D48842" s="1"/>
      <c r="E48842" s="41"/>
    </row>
    <row r="48843" spans="4:5" x14ac:dyDescent="0.2">
      <c r="D48843" s="1"/>
      <c r="E48843" s="41"/>
    </row>
    <row r="48844" spans="4:5" x14ac:dyDescent="0.2">
      <c r="D48844" s="1"/>
      <c r="E48844" s="41"/>
    </row>
    <row r="48845" spans="4:5" x14ac:dyDescent="0.2">
      <c r="D48845" s="1"/>
      <c r="E48845" s="41"/>
    </row>
    <row r="48846" spans="4:5" x14ac:dyDescent="0.2">
      <c r="D48846" s="1"/>
      <c r="E48846" s="41"/>
    </row>
    <row r="48847" spans="4:5" x14ac:dyDescent="0.2">
      <c r="D48847" s="1"/>
      <c r="E48847" s="41"/>
    </row>
    <row r="48848" spans="4:5" x14ac:dyDescent="0.2">
      <c r="D48848" s="1"/>
      <c r="E48848" s="41"/>
    </row>
    <row r="48849" spans="4:5" x14ac:dyDescent="0.2">
      <c r="D48849" s="1"/>
      <c r="E48849" s="41"/>
    </row>
    <row r="48850" spans="4:5" x14ac:dyDescent="0.2">
      <c r="D48850" s="1"/>
      <c r="E48850" s="41"/>
    </row>
    <row r="48851" spans="4:5" x14ac:dyDescent="0.2">
      <c r="D48851" s="1"/>
      <c r="E48851" s="41"/>
    </row>
    <row r="48852" spans="4:5" x14ac:dyDescent="0.2">
      <c r="D48852" s="1"/>
      <c r="E48852" s="41"/>
    </row>
    <row r="48853" spans="4:5" x14ac:dyDescent="0.2">
      <c r="D48853" s="1"/>
      <c r="E48853" s="41"/>
    </row>
    <row r="48854" spans="4:5" x14ac:dyDescent="0.2">
      <c r="D48854" s="1"/>
      <c r="E48854" s="41"/>
    </row>
    <row r="48855" spans="4:5" x14ac:dyDescent="0.2">
      <c r="D48855" s="1"/>
      <c r="E48855" s="41"/>
    </row>
    <row r="48856" spans="4:5" x14ac:dyDescent="0.2">
      <c r="D48856" s="1"/>
      <c r="E48856" s="41"/>
    </row>
    <row r="48857" spans="4:5" x14ac:dyDescent="0.2">
      <c r="D48857" s="1"/>
      <c r="E48857" s="41"/>
    </row>
    <row r="48858" spans="4:5" x14ac:dyDescent="0.2">
      <c r="D48858" s="1"/>
      <c r="E48858" s="41"/>
    </row>
    <row r="48859" spans="4:5" x14ac:dyDescent="0.2">
      <c r="D48859" s="1"/>
      <c r="E48859" s="41"/>
    </row>
    <row r="48860" spans="4:5" x14ac:dyDescent="0.2">
      <c r="D48860" s="1"/>
      <c r="E48860" s="41"/>
    </row>
    <row r="48861" spans="4:5" x14ac:dyDescent="0.2">
      <c r="D48861" s="1"/>
      <c r="E48861" s="41"/>
    </row>
    <row r="48862" spans="4:5" x14ac:dyDescent="0.2">
      <c r="D48862" s="1"/>
      <c r="E48862" s="41"/>
    </row>
    <row r="48863" spans="4:5" x14ac:dyDescent="0.2">
      <c r="D48863" s="1"/>
      <c r="E48863" s="41"/>
    </row>
    <row r="48864" spans="4:5" x14ac:dyDescent="0.2">
      <c r="D48864" s="1"/>
      <c r="E48864" s="41"/>
    </row>
    <row r="48865" spans="4:5" x14ac:dyDescent="0.2">
      <c r="D48865" s="1"/>
      <c r="E48865" s="41"/>
    </row>
    <row r="48866" spans="4:5" x14ac:dyDescent="0.2">
      <c r="D48866" s="1"/>
      <c r="E48866" s="41"/>
    </row>
    <row r="48867" spans="4:5" x14ac:dyDescent="0.2">
      <c r="D48867" s="1"/>
      <c r="E48867" s="41"/>
    </row>
    <row r="48868" spans="4:5" x14ac:dyDescent="0.2">
      <c r="D48868" s="1"/>
      <c r="E48868" s="41"/>
    </row>
    <row r="48869" spans="4:5" x14ac:dyDescent="0.2">
      <c r="D48869" s="1"/>
      <c r="E48869" s="41"/>
    </row>
    <row r="48870" spans="4:5" x14ac:dyDescent="0.2">
      <c r="D48870" s="1"/>
      <c r="E48870" s="41"/>
    </row>
    <row r="48871" spans="4:5" x14ac:dyDescent="0.2">
      <c r="D48871" s="1"/>
      <c r="E48871" s="41"/>
    </row>
    <row r="48872" spans="4:5" x14ac:dyDescent="0.2">
      <c r="D48872" s="1"/>
      <c r="E48872" s="41"/>
    </row>
    <row r="48873" spans="4:5" x14ac:dyDescent="0.2">
      <c r="D48873" s="1"/>
      <c r="E48873" s="41"/>
    </row>
    <row r="48874" spans="4:5" x14ac:dyDescent="0.2">
      <c r="D48874" s="1"/>
      <c r="E48874" s="41"/>
    </row>
    <row r="48875" spans="4:5" x14ac:dyDescent="0.2">
      <c r="D48875" s="1"/>
      <c r="E48875" s="41"/>
    </row>
    <row r="48876" spans="4:5" x14ac:dyDescent="0.2">
      <c r="D48876" s="1"/>
      <c r="E48876" s="41"/>
    </row>
    <row r="48877" spans="4:5" x14ac:dyDescent="0.2">
      <c r="D48877" s="1"/>
      <c r="E48877" s="41"/>
    </row>
    <row r="48878" spans="4:5" x14ac:dyDescent="0.2">
      <c r="D48878" s="1"/>
      <c r="E48878" s="41"/>
    </row>
    <row r="48879" spans="4:5" x14ac:dyDescent="0.2">
      <c r="D48879" s="1"/>
      <c r="E48879" s="41"/>
    </row>
    <row r="48880" spans="4:5" x14ac:dyDescent="0.2">
      <c r="D48880" s="1"/>
      <c r="E48880" s="41"/>
    </row>
    <row r="48881" spans="4:5" x14ac:dyDescent="0.2">
      <c r="D48881" s="1"/>
      <c r="E48881" s="41"/>
    </row>
    <row r="48882" spans="4:5" x14ac:dyDescent="0.2">
      <c r="D48882" s="1"/>
      <c r="E48882" s="41"/>
    </row>
    <row r="48883" spans="4:5" x14ac:dyDescent="0.2">
      <c r="D48883" s="1"/>
      <c r="E48883" s="41"/>
    </row>
    <row r="48884" spans="4:5" x14ac:dyDescent="0.2">
      <c r="D48884" s="1"/>
      <c r="E48884" s="41"/>
    </row>
    <row r="48885" spans="4:5" x14ac:dyDescent="0.2">
      <c r="D48885" s="1"/>
      <c r="E48885" s="41"/>
    </row>
    <row r="48886" spans="4:5" x14ac:dyDescent="0.2">
      <c r="D48886" s="1"/>
      <c r="E48886" s="41"/>
    </row>
    <row r="48887" spans="4:5" x14ac:dyDescent="0.2">
      <c r="D48887" s="1"/>
      <c r="E48887" s="41"/>
    </row>
    <row r="48888" spans="4:5" x14ac:dyDescent="0.2">
      <c r="D48888" s="1"/>
      <c r="E48888" s="41"/>
    </row>
    <row r="48889" spans="4:5" x14ac:dyDescent="0.2">
      <c r="D48889" s="1"/>
      <c r="E48889" s="41"/>
    </row>
    <row r="48890" spans="4:5" x14ac:dyDescent="0.2">
      <c r="D48890" s="1"/>
      <c r="E48890" s="41"/>
    </row>
    <row r="48891" spans="4:5" x14ac:dyDescent="0.2">
      <c r="D48891" s="1"/>
      <c r="E48891" s="41"/>
    </row>
    <row r="48892" spans="4:5" x14ac:dyDescent="0.2">
      <c r="D48892" s="1"/>
      <c r="E48892" s="41"/>
    </row>
    <row r="48893" spans="4:5" x14ac:dyDescent="0.2">
      <c r="D48893" s="1"/>
      <c r="E48893" s="41"/>
    </row>
    <row r="48894" spans="4:5" x14ac:dyDescent="0.2">
      <c r="D48894" s="1"/>
      <c r="E48894" s="41"/>
    </row>
    <row r="48895" spans="4:5" x14ac:dyDescent="0.2">
      <c r="D48895" s="1"/>
      <c r="E48895" s="41"/>
    </row>
    <row r="48896" spans="4:5" x14ac:dyDescent="0.2">
      <c r="D48896" s="1"/>
      <c r="E48896" s="41"/>
    </row>
    <row r="48897" spans="4:5" x14ac:dyDescent="0.2">
      <c r="D48897" s="1"/>
      <c r="E48897" s="41"/>
    </row>
    <row r="48898" spans="4:5" x14ac:dyDescent="0.2">
      <c r="D48898" s="1"/>
      <c r="E48898" s="41"/>
    </row>
    <row r="48899" spans="4:5" x14ac:dyDescent="0.2">
      <c r="D48899" s="1"/>
      <c r="E48899" s="41"/>
    </row>
    <row r="48900" spans="4:5" x14ac:dyDescent="0.2">
      <c r="D48900" s="1"/>
      <c r="E48900" s="41"/>
    </row>
    <row r="48901" spans="4:5" x14ac:dyDescent="0.2">
      <c r="D48901" s="1"/>
      <c r="E48901" s="41"/>
    </row>
    <row r="48902" spans="4:5" x14ac:dyDescent="0.2">
      <c r="D48902" s="1"/>
      <c r="E48902" s="41"/>
    </row>
    <row r="48903" spans="4:5" x14ac:dyDescent="0.2">
      <c r="D48903" s="1"/>
      <c r="E48903" s="41"/>
    </row>
    <row r="48904" spans="4:5" x14ac:dyDescent="0.2">
      <c r="D48904" s="1"/>
      <c r="E48904" s="41"/>
    </row>
    <row r="48905" spans="4:5" x14ac:dyDescent="0.2">
      <c r="D48905" s="1"/>
      <c r="E48905" s="41"/>
    </row>
    <row r="48906" spans="4:5" x14ac:dyDescent="0.2">
      <c r="D48906" s="1"/>
      <c r="E48906" s="41"/>
    </row>
    <row r="48907" spans="4:5" x14ac:dyDescent="0.2">
      <c r="D48907" s="1"/>
      <c r="E48907" s="41"/>
    </row>
    <row r="48908" spans="4:5" x14ac:dyDescent="0.2">
      <c r="D48908" s="1"/>
      <c r="E48908" s="41"/>
    </row>
    <row r="48909" spans="4:5" x14ac:dyDescent="0.2">
      <c r="D48909" s="1"/>
      <c r="E48909" s="41"/>
    </row>
    <row r="48910" spans="4:5" x14ac:dyDescent="0.2">
      <c r="D48910" s="1"/>
      <c r="E48910" s="41"/>
    </row>
    <row r="48911" spans="4:5" x14ac:dyDescent="0.2">
      <c r="D48911" s="1"/>
      <c r="E48911" s="41"/>
    </row>
    <row r="48912" spans="4:5" x14ac:dyDescent="0.2">
      <c r="D48912" s="1"/>
      <c r="E48912" s="41"/>
    </row>
    <row r="48913" spans="4:5" x14ac:dyDescent="0.2">
      <c r="D48913" s="1"/>
      <c r="E48913" s="41"/>
    </row>
    <row r="48914" spans="4:5" x14ac:dyDescent="0.2">
      <c r="D48914" s="1"/>
      <c r="E48914" s="41"/>
    </row>
    <row r="48915" spans="4:5" x14ac:dyDescent="0.2">
      <c r="D48915" s="1"/>
      <c r="E48915" s="41"/>
    </row>
    <row r="48916" spans="4:5" x14ac:dyDescent="0.2">
      <c r="D48916" s="1"/>
      <c r="E48916" s="41"/>
    </row>
    <row r="48917" spans="4:5" x14ac:dyDescent="0.2">
      <c r="D48917" s="1"/>
      <c r="E48917" s="41"/>
    </row>
    <row r="48918" spans="4:5" x14ac:dyDescent="0.2">
      <c r="D48918" s="1"/>
      <c r="E48918" s="41"/>
    </row>
    <row r="48919" spans="4:5" x14ac:dyDescent="0.2">
      <c r="D48919" s="1"/>
      <c r="E48919" s="41"/>
    </row>
    <row r="48920" spans="4:5" x14ac:dyDescent="0.2">
      <c r="D48920" s="1"/>
      <c r="E48920" s="41"/>
    </row>
    <row r="48921" spans="4:5" x14ac:dyDescent="0.2">
      <c r="D48921" s="1"/>
      <c r="E48921" s="41"/>
    </row>
    <row r="48922" spans="4:5" x14ac:dyDescent="0.2">
      <c r="D48922" s="1"/>
      <c r="E48922" s="41"/>
    </row>
    <row r="48923" spans="4:5" x14ac:dyDescent="0.2">
      <c r="D48923" s="1"/>
      <c r="E48923" s="41"/>
    </row>
    <row r="48924" spans="4:5" x14ac:dyDescent="0.2">
      <c r="D48924" s="1"/>
      <c r="E48924" s="41"/>
    </row>
    <row r="48925" spans="4:5" x14ac:dyDescent="0.2">
      <c r="D48925" s="1"/>
      <c r="E48925" s="41"/>
    </row>
    <row r="48926" spans="4:5" x14ac:dyDescent="0.2">
      <c r="D48926" s="1"/>
      <c r="E48926" s="41"/>
    </row>
    <row r="48927" spans="4:5" x14ac:dyDescent="0.2">
      <c r="D48927" s="1"/>
      <c r="E48927" s="41"/>
    </row>
    <row r="48928" spans="4:5" x14ac:dyDescent="0.2">
      <c r="D48928" s="1"/>
      <c r="E48928" s="41"/>
    </row>
    <row r="48929" spans="4:5" x14ac:dyDescent="0.2">
      <c r="D48929" s="1"/>
      <c r="E48929" s="41"/>
    </row>
    <row r="48930" spans="4:5" x14ac:dyDescent="0.2">
      <c r="D48930" s="1"/>
      <c r="E48930" s="41"/>
    </row>
    <row r="48931" spans="4:5" x14ac:dyDescent="0.2">
      <c r="D48931" s="1"/>
      <c r="E48931" s="41"/>
    </row>
    <row r="48932" spans="4:5" x14ac:dyDescent="0.2">
      <c r="D48932" s="1"/>
      <c r="E48932" s="41"/>
    </row>
    <row r="48933" spans="4:5" x14ac:dyDescent="0.2">
      <c r="D48933" s="1"/>
      <c r="E48933" s="41"/>
    </row>
    <row r="48934" spans="4:5" x14ac:dyDescent="0.2">
      <c r="D48934" s="1"/>
      <c r="E48934" s="41"/>
    </row>
    <row r="48935" spans="4:5" x14ac:dyDescent="0.2">
      <c r="D48935" s="1"/>
      <c r="E48935" s="41"/>
    </row>
    <row r="48936" spans="4:5" x14ac:dyDescent="0.2">
      <c r="D48936" s="1"/>
      <c r="E48936" s="41"/>
    </row>
    <row r="48937" spans="4:5" x14ac:dyDescent="0.2">
      <c r="D48937" s="1"/>
      <c r="E48937" s="41"/>
    </row>
    <row r="48938" spans="4:5" x14ac:dyDescent="0.2">
      <c r="D48938" s="1"/>
      <c r="E48938" s="41"/>
    </row>
    <row r="48939" spans="4:5" x14ac:dyDescent="0.2">
      <c r="D48939" s="1"/>
      <c r="E48939" s="41"/>
    </row>
    <row r="48940" spans="4:5" x14ac:dyDescent="0.2">
      <c r="D48940" s="1"/>
      <c r="E48940" s="41"/>
    </row>
    <row r="48941" spans="4:5" x14ac:dyDescent="0.2">
      <c r="D48941" s="1"/>
      <c r="E48941" s="41"/>
    </row>
    <row r="48942" spans="4:5" x14ac:dyDescent="0.2">
      <c r="D48942" s="1"/>
      <c r="E48942" s="41"/>
    </row>
    <row r="48943" spans="4:5" x14ac:dyDescent="0.2">
      <c r="D48943" s="1"/>
      <c r="E48943" s="41"/>
    </row>
    <row r="48944" spans="4:5" x14ac:dyDescent="0.2">
      <c r="D48944" s="1"/>
      <c r="E48944" s="41"/>
    </row>
    <row r="48945" spans="4:5" x14ac:dyDescent="0.2">
      <c r="D48945" s="1"/>
      <c r="E48945" s="41"/>
    </row>
    <row r="48946" spans="4:5" x14ac:dyDescent="0.2">
      <c r="D48946" s="1"/>
      <c r="E48946" s="41"/>
    </row>
    <row r="48947" spans="4:5" x14ac:dyDescent="0.2">
      <c r="D48947" s="1"/>
      <c r="E48947" s="41"/>
    </row>
    <row r="48948" spans="4:5" x14ac:dyDescent="0.2">
      <c r="D48948" s="1"/>
      <c r="E48948" s="41"/>
    </row>
    <row r="48949" spans="4:5" x14ac:dyDescent="0.2">
      <c r="D48949" s="1"/>
      <c r="E48949" s="41"/>
    </row>
    <row r="48950" spans="4:5" x14ac:dyDescent="0.2">
      <c r="D48950" s="1"/>
      <c r="E48950" s="41"/>
    </row>
    <row r="48951" spans="4:5" x14ac:dyDescent="0.2">
      <c r="D48951" s="1"/>
      <c r="E48951" s="41"/>
    </row>
    <row r="48952" spans="4:5" x14ac:dyDescent="0.2">
      <c r="D48952" s="1"/>
      <c r="E48952" s="41"/>
    </row>
    <row r="48953" spans="4:5" x14ac:dyDescent="0.2">
      <c r="D48953" s="1"/>
      <c r="E48953" s="41"/>
    </row>
    <row r="48954" spans="4:5" x14ac:dyDescent="0.2">
      <c r="D48954" s="1"/>
      <c r="E48954" s="41"/>
    </row>
    <row r="48955" spans="4:5" x14ac:dyDescent="0.2">
      <c r="D48955" s="1"/>
      <c r="E48955" s="41"/>
    </row>
    <row r="48956" spans="4:5" x14ac:dyDescent="0.2">
      <c r="D48956" s="1"/>
      <c r="E48956" s="41"/>
    </row>
    <row r="48957" spans="4:5" x14ac:dyDescent="0.2">
      <c r="D48957" s="1"/>
      <c r="E48957" s="41"/>
    </row>
    <row r="48958" spans="4:5" x14ac:dyDescent="0.2">
      <c r="D48958" s="1"/>
      <c r="E48958" s="41"/>
    </row>
    <row r="48959" spans="4:5" x14ac:dyDescent="0.2">
      <c r="D48959" s="1"/>
      <c r="E48959" s="41"/>
    </row>
    <row r="48960" spans="4:5" x14ac:dyDescent="0.2">
      <c r="D48960" s="1"/>
      <c r="E48960" s="41"/>
    </row>
    <row r="48961" spans="4:5" x14ac:dyDescent="0.2">
      <c r="D48961" s="1"/>
      <c r="E48961" s="41"/>
    </row>
    <row r="48962" spans="4:5" x14ac:dyDescent="0.2">
      <c r="D48962" s="1"/>
      <c r="E48962" s="41"/>
    </row>
    <row r="48963" spans="4:5" x14ac:dyDescent="0.2">
      <c r="D48963" s="1"/>
      <c r="E48963" s="41"/>
    </row>
    <row r="48964" spans="4:5" x14ac:dyDescent="0.2">
      <c r="D48964" s="1"/>
      <c r="E48964" s="41"/>
    </row>
    <row r="48965" spans="4:5" x14ac:dyDescent="0.2">
      <c r="D48965" s="1"/>
      <c r="E48965" s="41"/>
    </row>
    <row r="48966" spans="4:5" x14ac:dyDescent="0.2">
      <c r="D48966" s="1"/>
      <c r="E48966" s="41"/>
    </row>
    <row r="48967" spans="4:5" x14ac:dyDescent="0.2">
      <c r="D48967" s="1"/>
      <c r="E48967" s="41"/>
    </row>
    <row r="48968" spans="4:5" x14ac:dyDescent="0.2">
      <c r="D48968" s="1"/>
      <c r="E48968" s="41"/>
    </row>
    <row r="48969" spans="4:5" x14ac:dyDescent="0.2">
      <c r="D48969" s="1"/>
      <c r="E48969" s="41"/>
    </row>
    <row r="48970" spans="4:5" x14ac:dyDescent="0.2">
      <c r="D48970" s="1"/>
      <c r="E48970" s="41"/>
    </row>
    <row r="48971" spans="4:5" x14ac:dyDescent="0.2">
      <c r="D48971" s="1"/>
      <c r="E48971" s="41"/>
    </row>
    <row r="48972" spans="4:5" x14ac:dyDescent="0.2">
      <c r="D48972" s="1"/>
      <c r="E48972" s="41"/>
    </row>
    <row r="48973" spans="4:5" x14ac:dyDescent="0.2">
      <c r="D48973" s="1"/>
      <c r="E48973" s="41"/>
    </row>
    <row r="48974" spans="4:5" x14ac:dyDescent="0.2">
      <c r="D48974" s="1"/>
      <c r="E48974" s="41"/>
    </row>
    <row r="48975" spans="4:5" x14ac:dyDescent="0.2">
      <c r="D48975" s="1"/>
      <c r="E48975" s="41"/>
    </row>
    <row r="48976" spans="4:5" x14ac:dyDescent="0.2">
      <c r="D48976" s="1"/>
      <c r="E48976" s="41"/>
    </row>
    <row r="48977" spans="4:5" x14ac:dyDescent="0.2">
      <c r="D48977" s="1"/>
      <c r="E48977" s="41"/>
    </row>
    <row r="48978" spans="4:5" x14ac:dyDescent="0.2">
      <c r="D48978" s="1"/>
      <c r="E48978" s="41"/>
    </row>
    <row r="48979" spans="4:5" x14ac:dyDescent="0.2">
      <c r="D48979" s="1"/>
      <c r="E48979" s="41"/>
    </row>
    <row r="48980" spans="4:5" x14ac:dyDescent="0.2">
      <c r="D48980" s="1"/>
      <c r="E48980" s="41"/>
    </row>
    <row r="48981" spans="4:5" x14ac:dyDescent="0.2">
      <c r="D48981" s="1"/>
      <c r="E48981" s="41"/>
    </row>
    <row r="48982" spans="4:5" x14ac:dyDescent="0.2">
      <c r="D48982" s="1"/>
      <c r="E48982" s="41"/>
    </row>
    <row r="48983" spans="4:5" x14ac:dyDescent="0.2">
      <c r="D48983" s="1"/>
      <c r="E48983" s="41"/>
    </row>
    <row r="48984" spans="4:5" x14ac:dyDescent="0.2">
      <c r="D48984" s="1"/>
      <c r="E48984" s="41"/>
    </row>
    <row r="48985" spans="4:5" x14ac:dyDescent="0.2">
      <c r="D48985" s="1"/>
      <c r="E48985" s="41"/>
    </row>
    <row r="48986" spans="4:5" x14ac:dyDescent="0.2">
      <c r="D48986" s="1"/>
      <c r="E48986" s="41"/>
    </row>
    <row r="48987" spans="4:5" x14ac:dyDescent="0.2">
      <c r="D48987" s="1"/>
      <c r="E48987" s="41"/>
    </row>
    <row r="48988" spans="4:5" x14ac:dyDescent="0.2">
      <c r="D48988" s="1"/>
      <c r="E48988" s="41"/>
    </row>
    <row r="48989" spans="4:5" x14ac:dyDescent="0.2">
      <c r="D48989" s="1"/>
      <c r="E48989" s="41"/>
    </row>
    <row r="48990" spans="4:5" x14ac:dyDescent="0.2">
      <c r="D48990" s="1"/>
      <c r="E48990" s="41"/>
    </row>
    <row r="48991" spans="4:5" x14ac:dyDescent="0.2">
      <c r="D48991" s="1"/>
      <c r="E48991" s="41"/>
    </row>
    <row r="48992" spans="4:5" x14ac:dyDescent="0.2">
      <c r="D48992" s="1"/>
      <c r="E48992" s="41"/>
    </row>
    <row r="48993" spans="4:5" x14ac:dyDescent="0.2">
      <c r="D48993" s="1"/>
      <c r="E48993" s="41"/>
    </row>
    <row r="48994" spans="4:5" x14ac:dyDescent="0.2">
      <c r="D48994" s="1"/>
      <c r="E48994" s="41"/>
    </row>
    <row r="48995" spans="4:5" x14ac:dyDescent="0.2">
      <c r="D48995" s="1"/>
      <c r="E48995" s="41"/>
    </row>
    <row r="48996" spans="4:5" x14ac:dyDescent="0.2">
      <c r="D48996" s="1"/>
      <c r="E48996" s="41"/>
    </row>
    <row r="48997" spans="4:5" x14ac:dyDescent="0.2">
      <c r="D48997" s="1"/>
      <c r="E48997" s="41"/>
    </row>
    <row r="48998" spans="4:5" x14ac:dyDescent="0.2">
      <c r="D48998" s="1"/>
      <c r="E48998" s="41"/>
    </row>
    <row r="48999" spans="4:5" x14ac:dyDescent="0.2">
      <c r="D48999" s="1"/>
      <c r="E48999" s="41"/>
    </row>
    <row r="49000" spans="4:5" x14ac:dyDescent="0.2">
      <c r="D49000" s="1"/>
      <c r="E49000" s="41"/>
    </row>
    <row r="49001" spans="4:5" x14ac:dyDescent="0.2">
      <c r="D49001" s="1"/>
      <c r="E49001" s="41"/>
    </row>
    <row r="49002" spans="4:5" x14ac:dyDescent="0.2">
      <c r="D49002" s="1"/>
      <c r="E49002" s="41"/>
    </row>
    <row r="49003" spans="4:5" x14ac:dyDescent="0.2">
      <c r="D49003" s="1"/>
      <c r="E49003" s="41"/>
    </row>
    <row r="49004" spans="4:5" x14ac:dyDescent="0.2">
      <c r="D49004" s="1"/>
      <c r="E49004" s="41"/>
    </row>
    <row r="49005" spans="4:5" x14ac:dyDescent="0.2">
      <c r="D49005" s="1"/>
      <c r="E49005" s="41"/>
    </row>
    <row r="49006" spans="4:5" x14ac:dyDescent="0.2">
      <c r="D49006" s="1"/>
      <c r="E49006" s="41"/>
    </row>
    <row r="49007" spans="4:5" x14ac:dyDescent="0.2">
      <c r="D49007" s="1"/>
      <c r="E49007" s="41"/>
    </row>
    <row r="49008" spans="4:5" x14ac:dyDescent="0.2">
      <c r="D49008" s="1"/>
      <c r="E49008" s="41"/>
    </row>
    <row r="49009" spans="4:5" x14ac:dyDescent="0.2">
      <c r="D49009" s="1"/>
      <c r="E49009" s="41"/>
    </row>
    <row r="49010" spans="4:5" x14ac:dyDescent="0.2">
      <c r="D49010" s="1"/>
      <c r="E49010" s="41"/>
    </row>
    <row r="49011" spans="4:5" x14ac:dyDescent="0.2">
      <c r="D49011" s="1"/>
      <c r="E49011" s="41"/>
    </row>
    <row r="49012" spans="4:5" x14ac:dyDescent="0.2">
      <c r="D49012" s="1"/>
      <c r="E49012" s="41"/>
    </row>
    <row r="49013" spans="4:5" x14ac:dyDescent="0.2">
      <c r="D49013" s="1"/>
      <c r="E49013" s="41"/>
    </row>
    <row r="49014" spans="4:5" x14ac:dyDescent="0.2">
      <c r="D49014" s="1"/>
      <c r="E49014" s="41"/>
    </row>
    <row r="49015" spans="4:5" x14ac:dyDescent="0.2">
      <c r="D49015" s="1"/>
      <c r="E49015" s="41"/>
    </row>
    <row r="49016" spans="4:5" x14ac:dyDescent="0.2">
      <c r="D49016" s="1"/>
      <c r="E49016" s="41"/>
    </row>
    <row r="49017" spans="4:5" x14ac:dyDescent="0.2">
      <c r="D49017" s="1"/>
      <c r="E49017" s="41"/>
    </row>
    <row r="49018" spans="4:5" x14ac:dyDescent="0.2">
      <c r="D49018" s="1"/>
      <c r="E49018" s="41"/>
    </row>
    <row r="49019" spans="4:5" x14ac:dyDescent="0.2">
      <c r="D49019" s="1"/>
      <c r="E49019" s="41"/>
    </row>
    <row r="49020" spans="4:5" x14ac:dyDescent="0.2">
      <c r="D49020" s="1"/>
      <c r="E49020" s="41"/>
    </row>
    <row r="49021" spans="4:5" x14ac:dyDescent="0.2">
      <c r="D49021" s="1"/>
      <c r="E49021" s="41"/>
    </row>
    <row r="49022" spans="4:5" x14ac:dyDescent="0.2">
      <c r="D49022" s="1"/>
      <c r="E49022" s="41"/>
    </row>
    <row r="49023" spans="4:5" x14ac:dyDescent="0.2">
      <c r="D49023" s="1"/>
      <c r="E49023" s="41"/>
    </row>
    <row r="49024" spans="4:5" x14ac:dyDescent="0.2">
      <c r="D49024" s="1"/>
      <c r="E49024" s="41"/>
    </row>
    <row r="49025" spans="4:5" x14ac:dyDescent="0.2">
      <c r="D49025" s="1"/>
      <c r="E49025" s="41"/>
    </row>
    <row r="49026" spans="4:5" x14ac:dyDescent="0.2">
      <c r="D49026" s="1"/>
      <c r="E49026" s="41"/>
    </row>
    <row r="49027" spans="4:5" x14ac:dyDescent="0.2">
      <c r="D49027" s="1"/>
      <c r="E49027" s="41"/>
    </row>
    <row r="49028" spans="4:5" x14ac:dyDescent="0.2">
      <c r="D49028" s="1"/>
      <c r="E49028" s="41"/>
    </row>
    <row r="49029" spans="4:5" x14ac:dyDescent="0.2">
      <c r="D49029" s="1"/>
      <c r="E49029" s="41"/>
    </row>
    <row r="49030" spans="4:5" x14ac:dyDescent="0.2">
      <c r="D49030" s="1"/>
      <c r="E49030" s="41"/>
    </row>
    <row r="49031" spans="4:5" x14ac:dyDescent="0.2">
      <c r="D49031" s="1"/>
      <c r="E49031" s="41"/>
    </row>
    <row r="49032" spans="4:5" x14ac:dyDescent="0.2">
      <c r="D49032" s="1"/>
      <c r="E49032" s="41"/>
    </row>
    <row r="49033" spans="4:5" x14ac:dyDescent="0.2">
      <c r="D49033" s="1"/>
      <c r="E49033" s="41"/>
    </row>
    <row r="49034" spans="4:5" x14ac:dyDescent="0.2">
      <c r="D49034" s="1"/>
      <c r="E49034" s="41"/>
    </row>
    <row r="49035" spans="4:5" x14ac:dyDescent="0.2">
      <c r="D49035" s="1"/>
      <c r="E49035" s="41"/>
    </row>
    <row r="49036" spans="4:5" x14ac:dyDescent="0.2">
      <c r="D49036" s="1"/>
      <c r="E49036" s="41"/>
    </row>
    <row r="49037" spans="4:5" x14ac:dyDescent="0.2">
      <c r="D49037" s="1"/>
      <c r="E49037" s="41"/>
    </row>
    <row r="49038" spans="4:5" x14ac:dyDescent="0.2">
      <c r="D49038" s="1"/>
      <c r="E49038" s="41"/>
    </row>
    <row r="49039" spans="4:5" x14ac:dyDescent="0.2">
      <c r="D49039" s="1"/>
      <c r="E49039" s="41"/>
    </row>
    <row r="49040" spans="4:5" x14ac:dyDescent="0.2">
      <c r="D49040" s="1"/>
      <c r="E49040" s="41"/>
    </row>
    <row r="49041" spans="4:5" x14ac:dyDescent="0.2">
      <c r="D49041" s="1"/>
      <c r="E49041" s="41"/>
    </row>
    <row r="49042" spans="4:5" x14ac:dyDescent="0.2">
      <c r="D49042" s="1"/>
      <c r="E49042" s="41"/>
    </row>
    <row r="49043" spans="4:5" x14ac:dyDescent="0.2">
      <c r="D49043" s="1"/>
      <c r="E49043" s="41"/>
    </row>
    <row r="49044" spans="4:5" x14ac:dyDescent="0.2">
      <c r="D49044" s="1"/>
      <c r="E49044" s="41"/>
    </row>
    <row r="49045" spans="4:5" x14ac:dyDescent="0.2">
      <c r="D49045" s="1"/>
      <c r="E49045" s="41"/>
    </row>
    <row r="49046" spans="4:5" x14ac:dyDescent="0.2">
      <c r="D49046" s="1"/>
      <c r="E49046" s="41"/>
    </row>
    <row r="49047" spans="4:5" x14ac:dyDescent="0.2">
      <c r="D49047" s="1"/>
      <c r="E49047" s="41"/>
    </row>
    <row r="49048" spans="4:5" x14ac:dyDescent="0.2">
      <c r="D49048" s="1"/>
      <c r="E49048" s="41"/>
    </row>
    <row r="49049" spans="4:5" x14ac:dyDescent="0.2">
      <c r="D49049" s="1"/>
      <c r="E49049" s="41"/>
    </row>
    <row r="49050" spans="4:5" x14ac:dyDescent="0.2">
      <c r="D49050" s="1"/>
      <c r="E49050" s="41"/>
    </row>
    <row r="49051" spans="4:5" x14ac:dyDescent="0.2">
      <c r="D49051" s="1"/>
      <c r="E49051" s="41"/>
    </row>
    <row r="49052" spans="4:5" x14ac:dyDescent="0.2">
      <c r="D49052" s="1"/>
      <c r="E49052" s="41"/>
    </row>
    <row r="49053" spans="4:5" x14ac:dyDescent="0.2">
      <c r="D49053" s="1"/>
      <c r="E49053" s="41"/>
    </row>
    <row r="49054" spans="4:5" x14ac:dyDescent="0.2">
      <c r="D49054" s="1"/>
      <c r="E49054" s="41"/>
    </row>
    <row r="49055" spans="4:5" x14ac:dyDescent="0.2">
      <c r="D49055" s="1"/>
      <c r="E49055" s="41"/>
    </row>
    <row r="49056" spans="4:5" x14ac:dyDescent="0.2">
      <c r="D49056" s="1"/>
      <c r="E49056" s="41"/>
    </row>
    <row r="49057" spans="4:5" x14ac:dyDescent="0.2">
      <c r="D49057" s="1"/>
      <c r="E49057" s="41"/>
    </row>
    <row r="49058" spans="4:5" x14ac:dyDescent="0.2">
      <c r="D49058" s="1"/>
      <c r="E49058" s="41"/>
    </row>
    <row r="49059" spans="4:5" x14ac:dyDescent="0.2">
      <c r="D49059" s="1"/>
      <c r="E49059" s="41"/>
    </row>
    <row r="49060" spans="4:5" x14ac:dyDescent="0.2">
      <c r="D49060" s="1"/>
      <c r="E49060" s="41"/>
    </row>
    <row r="49061" spans="4:5" x14ac:dyDescent="0.2">
      <c r="D49061" s="1"/>
      <c r="E49061" s="41"/>
    </row>
    <row r="49062" spans="4:5" x14ac:dyDescent="0.2">
      <c r="D49062" s="1"/>
      <c r="E49062" s="41"/>
    </row>
    <row r="49063" spans="4:5" x14ac:dyDescent="0.2">
      <c r="D49063" s="1"/>
      <c r="E49063" s="41"/>
    </row>
    <row r="49064" spans="4:5" x14ac:dyDescent="0.2">
      <c r="D49064" s="1"/>
      <c r="E49064" s="41"/>
    </row>
    <row r="49065" spans="4:5" x14ac:dyDescent="0.2">
      <c r="D49065" s="1"/>
      <c r="E49065" s="41"/>
    </row>
    <row r="49066" spans="4:5" x14ac:dyDescent="0.2">
      <c r="D49066" s="1"/>
      <c r="E49066" s="41"/>
    </row>
    <row r="49067" spans="4:5" x14ac:dyDescent="0.2">
      <c r="D49067" s="1"/>
      <c r="E49067" s="41"/>
    </row>
    <row r="49068" spans="4:5" x14ac:dyDescent="0.2">
      <c r="D49068" s="1"/>
      <c r="E49068" s="41"/>
    </row>
    <row r="49069" spans="4:5" x14ac:dyDescent="0.2">
      <c r="D49069" s="1"/>
      <c r="E49069" s="41"/>
    </row>
    <row r="49070" spans="4:5" x14ac:dyDescent="0.2">
      <c r="D49070" s="1"/>
      <c r="E49070" s="41"/>
    </row>
    <row r="49071" spans="4:5" x14ac:dyDescent="0.2">
      <c r="D49071" s="1"/>
      <c r="E49071" s="41"/>
    </row>
    <row r="49072" spans="4:5" x14ac:dyDescent="0.2">
      <c r="D49072" s="1"/>
      <c r="E49072" s="41"/>
    </row>
    <row r="49073" spans="4:5" x14ac:dyDescent="0.2">
      <c r="D49073" s="1"/>
      <c r="E49073" s="41"/>
    </row>
    <row r="49074" spans="4:5" x14ac:dyDescent="0.2">
      <c r="D49074" s="1"/>
      <c r="E49074" s="41"/>
    </row>
    <row r="49075" spans="4:5" x14ac:dyDescent="0.2">
      <c r="D49075" s="1"/>
      <c r="E49075" s="41"/>
    </row>
    <row r="49076" spans="4:5" x14ac:dyDescent="0.2">
      <c r="D49076" s="1"/>
      <c r="E49076" s="41"/>
    </row>
    <row r="49077" spans="4:5" x14ac:dyDescent="0.2">
      <c r="D49077" s="1"/>
      <c r="E49077" s="41"/>
    </row>
    <row r="49078" spans="4:5" x14ac:dyDescent="0.2">
      <c r="D49078" s="1"/>
      <c r="E49078" s="41"/>
    </row>
    <row r="49079" spans="4:5" x14ac:dyDescent="0.2">
      <c r="D49079" s="1"/>
      <c r="E49079" s="41"/>
    </row>
    <row r="49080" spans="4:5" x14ac:dyDescent="0.2">
      <c r="D49080" s="1"/>
      <c r="E49080" s="41"/>
    </row>
    <row r="49081" spans="4:5" x14ac:dyDescent="0.2">
      <c r="D49081" s="1"/>
      <c r="E49081" s="41"/>
    </row>
    <row r="49082" spans="4:5" x14ac:dyDescent="0.2">
      <c r="D49082" s="1"/>
      <c r="E49082" s="41"/>
    </row>
    <row r="49083" spans="4:5" x14ac:dyDescent="0.2">
      <c r="D49083" s="1"/>
      <c r="E49083" s="41"/>
    </row>
    <row r="49084" spans="4:5" x14ac:dyDescent="0.2">
      <c r="D49084" s="1"/>
      <c r="E49084" s="41"/>
    </row>
    <row r="49085" spans="4:5" x14ac:dyDescent="0.2">
      <c r="D49085" s="1"/>
      <c r="E49085" s="41"/>
    </row>
    <row r="49086" spans="4:5" x14ac:dyDescent="0.2">
      <c r="D49086" s="1"/>
      <c r="E49086" s="41"/>
    </row>
    <row r="49087" spans="4:5" x14ac:dyDescent="0.2">
      <c r="D49087" s="1"/>
      <c r="E49087" s="41"/>
    </row>
    <row r="49088" spans="4:5" x14ac:dyDescent="0.2">
      <c r="D49088" s="1"/>
      <c r="E49088" s="41"/>
    </row>
    <row r="49089" spans="4:5" x14ac:dyDescent="0.2">
      <c r="D49089" s="1"/>
      <c r="E49089" s="41"/>
    </row>
    <row r="49090" spans="4:5" x14ac:dyDescent="0.2">
      <c r="D49090" s="1"/>
      <c r="E49090" s="41"/>
    </row>
    <row r="49091" spans="4:5" x14ac:dyDescent="0.2">
      <c r="D49091" s="1"/>
      <c r="E49091" s="41"/>
    </row>
    <row r="49092" spans="4:5" x14ac:dyDescent="0.2">
      <c r="D49092" s="1"/>
      <c r="E49092" s="41"/>
    </row>
    <row r="49093" spans="4:5" x14ac:dyDescent="0.2">
      <c r="D49093" s="1"/>
      <c r="E49093" s="41"/>
    </row>
    <row r="49094" spans="4:5" x14ac:dyDescent="0.2">
      <c r="D49094" s="1"/>
      <c r="E49094" s="41"/>
    </row>
    <row r="49095" spans="4:5" x14ac:dyDescent="0.2">
      <c r="D49095" s="1"/>
      <c r="E49095" s="41"/>
    </row>
    <row r="49096" spans="4:5" x14ac:dyDescent="0.2">
      <c r="D49096" s="1"/>
      <c r="E49096" s="41"/>
    </row>
    <row r="49097" spans="4:5" x14ac:dyDescent="0.2">
      <c r="D49097" s="1"/>
      <c r="E49097" s="41"/>
    </row>
    <row r="49098" spans="4:5" x14ac:dyDescent="0.2">
      <c r="D49098" s="1"/>
      <c r="E49098" s="41"/>
    </row>
    <row r="49099" spans="4:5" x14ac:dyDescent="0.2">
      <c r="D49099" s="1"/>
      <c r="E49099" s="41"/>
    </row>
    <row r="49100" spans="4:5" x14ac:dyDescent="0.2">
      <c r="D49100" s="1"/>
      <c r="E49100" s="41"/>
    </row>
    <row r="49101" spans="4:5" x14ac:dyDescent="0.2">
      <c r="D49101" s="1"/>
      <c r="E49101" s="41"/>
    </row>
    <row r="49102" spans="4:5" x14ac:dyDescent="0.2">
      <c r="D49102" s="1"/>
      <c r="E49102" s="41"/>
    </row>
    <row r="49103" spans="4:5" x14ac:dyDescent="0.2">
      <c r="D49103" s="1"/>
      <c r="E49103" s="41"/>
    </row>
    <row r="49104" spans="4:5" x14ac:dyDescent="0.2">
      <c r="D49104" s="1"/>
      <c r="E49104" s="41"/>
    </row>
    <row r="49105" spans="4:5" x14ac:dyDescent="0.2">
      <c r="D49105" s="1"/>
      <c r="E49105" s="41"/>
    </row>
    <row r="49106" spans="4:5" x14ac:dyDescent="0.2">
      <c r="D49106" s="1"/>
      <c r="E49106" s="41"/>
    </row>
    <row r="49107" spans="4:5" x14ac:dyDescent="0.2">
      <c r="D49107" s="1"/>
      <c r="E49107" s="41"/>
    </row>
    <row r="49108" spans="4:5" x14ac:dyDescent="0.2">
      <c r="D49108" s="1"/>
      <c r="E49108" s="41"/>
    </row>
    <row r="49109" spans="4:5" x14ac:dyDescent="0.2">
      <c r="D49109" s="1"/>
      <c r="E49109" s="41"/>
    </row>
    <row r="49110" spans="4:5" x14ac:dyDescent="0.2">
      <c r="D49110" s="1"/>
      <c r="E49110" s="41"/>
    </row>
    <row r="49111" spans="4:5" x14ac:dyDescent="0.2">
      <c r="D49111" s="1"/>
      <c r="E49111" s="41"/>
    </row>
    <row r="49112" spans="4:5" x14ac:dyDescent="0.2">
      <c r="D49112" s="1"/>
      <c r="E49112" s="41"/>
    </row>
    <row r="49113" spans="4:5" x14ac:dyDescent="0.2">
      <c r="D49113" s="1"/>
      <c r="E49113" s="41"/>
    </row>
    <row r="49114" spans="4:5" x14ac:dyDescent="0.2">
      <c r="D49114" s="1"/>
      <c r="E49114" s="41"/>
    </row>
    <row r="49115" spans="4:5" x14ac:dyDescent="0.2">
      <c r="D49115" s="1"/>
      <c r="E49115" s="41"/>
    </row>
    <row r="49116" spans="4:5" x14ac:dyDescent="0.2">
      <c r="D49116" s="1"/>
      <c r="E49116" s="41"/>
    </row>
    <row r="49117" spans="4:5" x14ac:dyDescent="0.2">
      <c r="D49117" s="1"/>
      <c r="E49117" s="41"/>
    </row>
    <row r="49118" spans="4:5" x14ac:dyDescent="0.2">
      <c r="D49118" s="1"/>
      <c r="E49118" s="41"/>
    </row>
    <row r="49119" spans="4:5" x14ac:dyDescent="0.2">
      <c r="D49119" s="1"/>
      <c r="E49119" s="41"/>
    </row>
    <row r="49120" spans="4:5" x14ac:dyDescent="0.2">
      <c r="D49120" s="1"/>
      <c r="E49120" s="41"/>
    </row>
    <row r="49121" spans="4:5" x14ac:dyDescent="0.2">
      <c r="D49121" s="1"/>
      <c r="E49121" s="41"/>
    </row>
    <row r="49122" spans="4:5" x14ac:dyDescent="0.2">
      <c r="D49122" s="1"/>
      <c r="E49122" s="41"/>
    </row>
    <row r="49123" spans="4:5" x14ac:dyDescent="0.2">
      <c r="D49123" s="1"/>
      <c r="E49123" s="41"/>
    </row>
    <row r="49124" spans="4:5" x14ac:dyDescent="0.2">
      <c r="D49124" s="1"/>
      <c r="E49124" s="41"/>
    </row>
    <row r="49125" spans="4:5" x14ac:dyDescent="0.2">
      <c r="D49125" s="1"/>
      <c r="E49125" s="41"/>
    </row>
    <row r="49126" spans="4:5" x14ac:dyDescent="0.2">
      <c r="D49126" s="1"/>
      <c r="E49126" s="41"/>
    </row>
    <row r="49127" spans="4:5" x14ac:dyDescent="0.2">
      <c r="D49127" s="1"/>
      <c r="E49127" s="41"/>
    </row>
    <row r="49128" spans="4:5" x14ac:dyDescent="0.2">
      <c r="D49128" s="1"/>
      <c r="E49128" s="41"/>
    </row>
    <row r="49129" spans="4:5" x14ac:dyDescent="0.2">
      <c r="D49129" s="1"/>
      <c r="E49129" s="41"/>
    </row>
    <row r="49130" spans="4:5" x14ac:dyDescent="0.2">
      <c r="D49130" s="1"/>
      <c r="E49130" s="41"/>
    </row>
    <row r="49131" spans="4:5" x14ac:dyDescent="0.2">
      <c r="D49131" s="1"/>
      <c r="E49131" s="41"/>
    </row>
    <row r="49132" spans="4:5" x14ac:dyDescent="0.2">
      <c r="D49132" s="1"/>
      <c r="E49132" s="41"/>
    </row>
    <row r="49133" spans="4:5" x14ac:dyDescent="0.2">
      <c r="D49133" s="1"/>
      <c r="E49133" s="41"/>
    </row>
    <row r="49134" spans="4:5" x14ac:dyDescent="0.2">
      <c r="D49134" s="1"/>
      <c r="E49134" s="41"/>
    </row>
    <row r="49135" spans="4:5" x14ac:dyDescent="0.2">
      <c r="D49135" s="1"/>
      <c r="E49135" s="41"/>
    </row>
    <row r="49136" spans="4:5" x14ac:dyDescent="0.2">
      <c r="D49136" s="1"/>
      <c r="E49136" s="41"/>
    </row>
    <row r="49137" spans="4:5" x14ac:dyDescent="0.2">
      <c r="D49137" s="1"/>
      <c r="E49137" s="41"/>
    </row>
    <row r="49138" spans="4:5" x14ac:dyDescent="0.2">
      <c r="D49138" s="1"/>
      <c r="E49138" s="41"/>
    </row>
    <row r="49139" spans="4:5" x14ac:dyDescent="0.2">
      <c r="D49139" s="1"/>
      <c r="E49139" s="41"/>
    </row>
    <row r="49140" spans="4:5" x14ac:dyDescent="0.2">
      <c r="D49140" s="1"/>
      <c r="E49140" s="41"/>
    </row>
    <row r="49141" spans="4:5" x14ac:dyDescent="0.2">
      <c r="D49141" s="1"/>
      <c r="E49141" s="41"/>
    </row>
    <row r="49142" spans="4:5" x14ac:dyDescent="0.2">
      <c r="D49142" s="1"/>
      <c r="E49142" s="41"/>
    </row>
    <row r="49143" spans="4:5" x14ac:dyDescent="0.2">
      <c r="D49143" s="1"/>
      <c r="E49143" s="41"/>
    </row>
    <row r="49144" spans="4:5" x14ac:dyDescent="0.2">
      <c r="D49144" s="1"/>
      <c r="E49144" s="41"/>
    </row>
    <row r="49145" spans="4:5" x14ac:dyDescent="0.2">
      <c r="D49145" s="1"/>
      <c r="E49145" s="41"/>
    </row>
    <row r="49146" spans="4:5" x14ac:dyDescent="0.2">
      <c r="D49146" s="1"/>
      <c r="E49146" s="41"/>
    </row>
    <row r="49147" spans="4:5" x14ac:dyDescent="0.2">
      <c r="D49147" s="1"/>
      <c r="E49147" s="41"/>
    </row>
    <row r="49148" spans="4:5" x14ac:dyDescent="0.2">
      <c r="D49148" s="1"/>
      <c r="E49148" s="41"/>
    </row>
    <row r="49149" spans="4:5" x14ac:dyDescent="0.2">
      <c r="D49149" s="1"/>
      <c r="E49149" s="41"/>
    </row>
    <row r="49150" spans="4:5" x14ac:dyDescent="0.2">
      <c r="D49150" s="1"/>
      <c r="E49150" s="41"/>
    </row>
    <row r="49151" spans="4:5" x14ac:dyDescent="0.2">
      <c r="D49151" s="1"/>
      <c r="E49151" s="41"/>
    </row>
    <row r="49152" spans="4:5" x14ac:dyDescent="0.2">
      <c r="D49152" s="1"/>
      <c r="E49152" s="41"/>
    </row>
    <row r="49153" spans="4:5" x14ac:dyDescent="0.2">
      <c r="D49153" s="1"/>
      <c r="E49153" s="41"/>
    </row>
    <row r="49154" spans="4:5" x14ac:dyDescent="0.2">
      <c r="D49154" s="1"/>
      <c r="E49154" s="41"/>
    </row>
    <row r="49155" spans="4:5" x14ac:dyDescent="0.2">
      <c r="D49155" s="1"/>
      <c r="E49155" s="41"/>
    </row>
    <row r="49156" spans="4:5" x14ac:dyDescent="0.2">
      <c r="D49156" s="1"/>
      <c r="E49156" s="41"/>
    </row>
    <row r="49157" spans="4:5" x14ac:dyDescent="0.2">
      <c r="D49157" s="1"/>
      <c r="E49157" s="41"/>
    </row>
    <row r="49158" spans="4:5" x14ac:dyDescent="0.2">
      <c r="D49158" s="1"/>
      <c r="E49158" s="41"/>
    </row>
    <row r="49159" spans="4:5" x14ac:dyDescent="0.2">
      <c r="D49159" s="1"/>
      <c r="E49159" s="41"/>
    </row>
    <row r="49160" spans="4:5" x14ac:dyDescent="0.2">
      <c r="D49160" s="1"/>
      <c r="E49160" s="41"/>
    </row>
    <row r="49161" spans="4:5" x14ac:dyDescent="0.2">
      <c r="D49161" s="1"/>
      <c r="E49161" s="41"/>
    </row>
    <row r="49162" spans="4:5" x14ac:dyDescent="0.2">
      <c r="D49162" s="1"/>
      <c r="E49162" s="41"/>
    </row>
    <row r="49163" spans="4:5" x14ac:dyDescent="0.2">
      <c r="D49163" s="1"/>
      <c r="E49163" s="41"/>
    </row>
    <row r="49164" spans="4:5" x14ac:dyDescent="0.2">
      <c r="D49164" s="1"/>
      <c r="E49164" s="41"/>
    </row>
    <row r="49165" spans="4:5" x14ac:dyDescent="0.2">
      <c r="D49165" s="1"/>
      <c r="E49165" s="41"/>
    </row>
    <row r="49166" spans="4:5" x14ac:dyDescent="0.2">
      <c r="D49166" s="1"/>
      <c r="E49166" s="41"/>
    </row>
    <row r="49167" spans="4:5" x14ac:dyDescent="0.2">
      <c r="D49167" s="1"/>
      <c r="E49167" s="41"/>
    </row>
    <row r="49168" spans="4:5" x14ac:dyDescent="0.2">
      <c r="D49168" s="1"/>
      <c r="E49168" s="41"/>
    </row>
    <row r="49169" spans="4:5" x14ac:dyDescent="0.2">
      <c r="D49169" s="1"/>
      <c r="E49169" s="41"/>
    </row>
    <row r="49170" spans="4:5" x14ac:dyDescent="0.2">
      <c r="D49170" s="1"/>
      <c r="E49170" s="41"/>
    </row>
    <row r="49171" spans="4:5" x14ac:dyDescent="0.2">
      <c r="D49171" s="1"/>
      <c r="E49171" s="41"/>
    </row>
    <row r="49172" spans="4:5" x14ac:dyDescent="0.2">
      <c r="D49172" s="1"/>
      <c r="E49172" s="41"/>
    </row>
    <row r="49173" spans="4:5" x14ac:dyDescent="0.2">
      <c r="D49173" s="1"/>
      <c r="E49173" s="41"/>
    </row>
    <row r="49174" spans="4:5" x14ac:dyDescent="0.2">
      <c r="D49174" s="1"/>
      <c r="E49174" s="41"/>
    </row>
    <row r="49175" spans="4:5" x14ac:dyDescent="0.2">
      <c r="D49175" s="1"/>
      <c r="E49175" s="41"/>
    </row>
    <row r="49176" spans="4:5" x14ac:dyDescent="0.2">
      <c r="D49176" s="1"/>
      <c r="E49176" s="41"/>
    </row>
    <row r="49177" spans="4:5" x14ac:dyDescent="0.2">
      <c r="D49177" s="1"/>
      <c r="E49177" s="41"/>
    </row>
    <row r="49178" spans="4:5" x14ac:dyDescent="0.2">
      <c r="D49178" s="1"/>
      <c r="E49178" s="41"/>
    </row>
    <row r="49179" spans="4:5" x14ac:dyDescent="0.2">
      <c r="D49179" s="1"/>
      <c r="E49179" s="41"/>
    </row>
    <row r="49180" spans="4:5" x14ac:dyDescent="0.2">
      <c r="D49180" s="1"/>
      <c r="E49180" s="41"/>
    </row>
    <row r="49181" spans="4:5" x14ac:dyDescent="0.2">
      <c r="D49181" s="1"/>
      <c r="E49181" s="41"/>
    </row>
    <row r="49182" spans="4:5" x14ac:dyDescent="0.2">
      <c r="D49182" s="1"/>
      <c r="E49182" s="41"/>
    </row>
    <row r="49183" spans="4:5" x14ac:dyDescent="0.2">
      <c r="D49183" s="1"/>
      <c r="E49183" s="41"/>
    </row>
    <row r="49184" spans="4:5" x14ac:dyDescent="0.2">
      <c r="D49184" s="1"/>
      <c r="E49184" s="41"/>
    </row>
    <row r="49185" spans="4:5" x14ac:dyDescent="0.2">
      <c r="D49185" s="1"/>
      <c r="E49185" s="41"/>
    </row>
    <row r="49186" spans="4:5" x14ac:dyDescent="0.2">
      <c r="D49186" s="1"/>
      <c r="E49186" s="41"/>
    </row>
    <row r="49187" spans="4:5" x14ac:dyDescent="0.2">
      <c r="D49187" s="1"/>
      <c r="E49187" s="41"/>
    </row>
    <row r="49188" spans="4:5" x14ac:dyDescent="0.2">
      <c r="D49188" s="1"/>
      <c r="E49188" s="41"/>
    </row>
    <row r="49189" spans="4:5" x14ac:dyDescent="0.2">
      <c r="D49189" s="1"/>
      <c r="E49189" s="41"/>
    </row>
    <row r="49190" spans="4:5" x14ac:dyDescent="0.2">
      <c r="D49190" s="1"/>
      <c r="E49190" s="41"/>
    </row>
    <row r="49191" spans="4:5" x14ac:dyDescent="0.2">
      <c r="D49191" s="1"/>
      <c r="E49191" s="41"/>
    </row>
    <row r="49192" spans="4:5" x14ac:dyDescent="0.2">
      <c r="D49192" s="1"/>
      <c r="E49192" s="41"/>
    </row>
    <row r="49193" spans="4:5" x14ac:dyDescent="0.2">
      <c r="D49193" s="1"/>
      <c r="E49193" s="41"/>
    </row>
    <row r="49194" spans="4:5" x14ac:dyDescent="0.2">
      <c r="D49194" s="1"/>
      <c r="E49194" s="41"/>
    </row>
    <row r="49195" spans="4:5" x14ac:dyDescent="0.2">
      <c r="D49195" s="1"/>
      <c r="E49195" s="41"/>
    </row>
    <row r="49196" spans="4:5" x14ac:dyDescent="0.2">
      <c r="D49196" s="1"/>
      <c r="E49196" s="41"/>
    </row>
    <row r="49197" spans="4:5" x14ac:dyDescent="0.2">
      <c r="D49197" s="1"/>
      <c r="E49197" s="41"/>
    </row>
    <row r="49198" spans="4:5" x14ac:dyDescent="0.2">
      <c r="D49198" s="1"/>
      <c r="E49198" s="41"/>
    </row>
    <row r="49199" spans="4:5" x14ac:dyDescent="0.2">
      <c r="D49199" s="1"/>
      <c r="E49199" s="41"/>
    </row>
    <row r="49200" spans="4:5" x14ac:dyDescent="0.2">
      <c r="D49200" s="1"/>
      <c r="E49200" s="41"/>
    </row>
    <row r="49201" spans="4:5" x14ac:dyDescent="0.2">
      <c r="D49201" s="1"/>
      <c r="E49201" s="41"/>
    </row>
    <row r="49202" spans="4:5" x14ac:dyDescent="0.2">
      <c r="D49202" s="1"/>
      <c r="E49202" s="41"/>
    </row>
    <row r="49203" spans="4:5" x14ac:dyDescent="0.2">
      <c r="D49203" s="1"/>
      <c r="E49203" s="41"/>
    </row>
    <row r="49204" spans="4:5" x14ac:dyDescent="0.2">
      <c r="D49204" s="1"/>
      <c r="E49204" s="41"/>
    </row>
    <row r="49205" spans="4:5" x14ac:dyDescent="0.2">
      <c r="D49205" s="1"/>
      <c r="E49205" s="41"/>
    </row>
    <row r="49206" spans="4:5" x14ac:dyDescent="0.2">
      <c r="D49206" s="1"/>
      <c r="E49206" s="41"/>
    </row>
    <row r="49207" spans="4:5" x14ac:dyDescent="0.2">
      <c r="D49207" s="1"/>
      <c r="E49207" s="41"/>
    </row>
    <row r="49208" spans="4:5" x14ac:dyDescent="0.2">
      <c r="D49208" s="1"/>
      <c r="E49208" s="41"/>
    </row>
    <row r="49209" spans="4:5" x14ac:dyDescent="0.2">
      <c r="D49209" s="1"/>
      <c r="E49209" s="41"/>
    </row>
    <row r="49210" spans="4:5" x14ac:dyDescent="0.2">
      <c r="D49210" s="1"/>
      <c r="E49210" s="41"/>
    </row>
    <row r="49211" spans="4:5" x14ac:dyDescent="0.2">
      <c r="D49211" s="1"/>
      <c r="E49211" s="41"/>
    </row>
    <row r="49212" spans="4:5" x14ac:dyDescent="0.2">
      <c r="D49212" s="1"/>
      <c r="E49212" s="41"/>
    </row>
    <row r="49213" spans="4:5" x14ac:dyDescent="0.2">
      <c r="D49213" s="1"/>
      <c r="E49213" s="41"/>
    </row>
    <row r="49214" spans="4:5" x14ac:dyDescent="0.2">
      <c r="D49214" s="1"/>
      <c r="E49214" s="41"/>
    </row>
    <row r="49215" spans="4:5" x14ac:dyDescent="0.2">
      <c r="D49215" s="1"/>
      <c r="E49215" s="41"/>
    </row>
    <row r="49216" spans="4:5" x14ac:dyDescent="0.2">
      <c r="D49216" s="1"/>
      <c r="E49216" s="41"/>
    </row>
    <row r="49217" spans="4:5" x14ac:dyDescent="0.2">
      <c r="D49217" s="1"/>
      <c r="E49217" s="41"/>
    </row>
    <row r="49218" spans="4:5" x14ac:dyDescent="0.2">
      <c r="D49218" s="1"/>
      <c r="E49218" s="41"/>
    </row>
    <row r="49219" spans="4:5" x14ac:dyDescent="0.2">
      <c r="D49219" s="1"/>
      <c r="E49219" s="41"/>
    </row>
    <row r="49220" spans="4:5" x14ac:dyDescent="0.2">
      <c r="D49220" s="1"/>
      <c r="E49220" s="41"/>
    </row>
    <row r="49221" spans="4:5" x14ac:dyDescent="0.2">
      <c r="D49221" s="1"/>
      <c r="E49221" s="41"/>
    </row>
    <row r="49222" spans="4:5" x14ac:dyDescent="0.2">
      <c r="D49222" s="1"/>
      <c r="E49222" s="41"/>
    </row>
    <row r="49223" spans="4:5" x14ac:dyDescent="0.2">
      <c r="D49223" s="1"/>
      <c r="E49223" s="41"/>
    </row>
    <row r="49224" spans="4:5" x14ac:dyDescent="0.2">
      <c r="D49224" s="1"/>
      <c r="E49224" s="41"/>
    </row>
    <row r="49225" spans="4:5" x14ac:dyDescent="0.2">
      <c r="D49225" s="1"/>
      <c r="E49225" s="41"/>
    </row>
    <row r="49226" spans="4:5" x14ac:dyDescent="0.2">
      <c r="D49226" s="1"/>
      <c r="E49226" s="41"/>
    </row>
    <row r="49227" spans="4:5" x14ac:dyDescent="0.2">
      <c r="D49227" s="1"/>
      <c r="E49227" s="41"/>
    </row>
    <row r="49228" spans="4:5" x14ac:dyDescent="0.2">
      <c r="D49228" s="1"/>
      <c r="E49228" s="41"/>
    </row>
    <row r="49229" spans="4:5" x14ac:dyDescent="0.2">
      <c r="D49229" s="1"/>
      <c r="E49229" s="41"/>
    </row>
    <row r="49230" spans="4:5" x14ac:dyDescent="0.2">
      <c r="D49230" s="1"/>
      <c r="E49230" s="41"/>
    </row>
    <row r="49231" spans="4:5" x14ac:dyDescent="0.2">
      <c r="D49231" s="1"/>
      <c r="E49231" s="41"/>
    </row>
    <row r="49232" spans="4:5" x14ac:dyDescent="0.2">
      <c r="D49232" s="1"/>
      <c r="E49232" s="41"/>
    </row>
    <row r="49233" spans="4:5" x14ac:dyDescent="0.2">
      <c r="D49233" s="1"/>
      <c r="E49233" s="41"/>
    </row>
    <row r="49234" spans="4:5" x14ac:dyDescent="0.2">
      <c r="D49234" s="1"/>
      <c r="E49234" s="41"/>
    </row>
    <row r="49235" spans="4:5" x14ac:dyDescent="0.2">
      <c r="D49235" s="1"/>
      <c r="E49235" s="41"/>
    </row>
    <row r="49236" spans="4:5" x14ac:dyDescent="0.2">
      <c r="D49236" s="1"/>
      <c r="E49236" s="41"/>
    </row>
    <row r="49237" spans="4:5" x14ac:dyDescent="0.2">
      <c r="D49237" s="1"/>
      <c r="E49237" s="41"/>
    </row>
    <row r="49238" spans="4:5" x14ac:dyDescent="0.2">
      <c r="D49238" s="1"/>
      <c r="E49238" s="41"/>
    </row>
    <row r="49239" spans="4:5" x14ac:dyDescent="0.2">
      <c r="D49239" s="1"/>
      <c r="E49239" s="41"/>
    </row>
    <row r="49240" spans="4:5" x14ac:dyDescent="0.2">
      <c r="D49240" s="1"/>
      <c r="E49240" s="41"/>
    </row>
    <row r="49241" spans="4:5" x14ac:dyDescent="0.2">
      <c r="D49241" s="1"/>
      <c r="E49241" s="41"/>
    </row>
    <row r="49242" spans="4:5" x14ac:dyDescent="0.2">
      <c r="D49242" s="1"/>
      <c r="E49242" s="41"/>
    </row>
    <row r="49243" spans="4:5" x14ac:dyDescent="0.2">
      <c r="D49243" s="1"/>
      <c r="E49243" s="41"/>
    </row>
    <row r="49244" spans="4:5" x14ac:dyDescent="0.2">
      <c r="D49244" s="1"/>
      <c r="E49244" s="41"/>
    </row>
    <row r="49245" spans="4:5" x14ac:dyDescent="0.2">
      <c r="D49245" s="1"/>
      <c r="E49245" s="41"/>
    </row>
    <row r="49246" spans="4:5" x14ac:dyDescent="0.2">
      <c r="D49246" s="1"/>
      <c r="E49246" s="41"/>
    </row>
    <row r="49247" spans="4:5" x14ac:dyDescent="0.2">
      <c r="D49247" s="1"/>
      <c r="E49247" s="41"/>
    </row>
    <row r="49248" spans="4:5" x14ac:dyDescent="0.2">
      <c r="D49248" s="1"/>
      <c r="E49248" s="41"/>
    </row>
    <row r="49249" spans="4:5" x14ac:dyDescent="0.2">
      <c r="D49249" s="1"/>
      <c r="E49249" s="41"/>
    </row>
    <row r="49250" spans="4:5" x14ac:dyDescent="0.2">
      <c r="D49250" s="1"/>
      <c r="E49250" s="41"/>
    </row>
    <row r="49251" spans="4:5" x14ac:dyDescent="0.2">
      <c r="D49251" s="1"/>
      <c r="E49251" s="41"/>
    </row>
    <row r="49252" spans="4:5" x14ac:dyDescent="0.2">
      <c r="D49252" s="1"/>
      <c r="E49252" s="41"/>
    </row>
    <row r="49253" spans="4:5" x14ac:dyDescent="0.2">
      <c r="D49253" s="1"/>
      <c r="E49253" s="41"/>
    </row>
    <row r="49254" spans="4:5" x14ac:dyDescent="0.2">
      <c r="D49254" s="1"/>
      <c r="E49254" s="41"/>
    </row>
    <row r="49255" spans="4:5" x14ac:dyDescent="0.2">
      <c r="D49255" s="1"/>
      <c r="E49255" s="41"/>
    </row>
    <row r="49256" spans="4:5" x14ac:dyDescent="0.2">
      <c r="D49256" s="1"/>
      <c r="E49256" s="41"/>
    </row>
    <row r="49257" spans="4:5" x14ac:dyDescent="0.2">
      <c r="D49257" s="1"/>
      <c r="E49257" s="41"/>
    </row>
    <row r="49258" spans="4:5" x14ac:dyDescent="0.2">
      <c r="D49258" s="1"/>
      <c r="E49258" s="41"/>
    </row>
    <row r="49259" spans="4:5" x14ac:dyDescent="0.2">
      <c r="D49259" s="1"/>
      <c r="E49259" s="41"/>
    </row>
    <row r="49260" spans="4:5" x14ac:dyDescent="0.2">
      <c r="D49260" s="1"/>
      <c r="E49260" s="41"/>
    </row>
    <row r="49261" spans="4:5" x14ac:dyDescent="0.2">
      <c r="D49261" s="1"/>
      <c r="E49261" s="41"/>
    </row>
    <row r="49262" spans="4:5" x14ac:dyDescent="0.2">
      <c r="D49262" s="1"/>
      <c r="E49262" s="41"/>
    </row>
    <row r="49263" spans="4:5" x14ac:dyDescent="0.2">
      <c r="D49263" s="1"/>
      <c r="E49263" s="41"/>
    </row>
    <row r="49264" spans="4:5" x14ac:dyDescent="0.2">
      <c r="D49264" s="1"/>
      <c r="E49264" s="41"/>
    </row>
    <row r="49265" spans="4:5" x14ac:dyDescent="0.2">
      <c r="D49265" s="1"/>
      <c r="E49265" s="41"/>
    </row>
    <row r="49266" spans="4:5" x14ac:dyDescent="0.2">
      <c r="D49266" s="1"/>
      <c r="E49266" s="41"/>
    </row>
    <row r="49267" spans="4:5" x14ac:dyDescent="0.2">
      <c r="D49267" s="1"/>
      <c r="E49267" s="41"/>
    </row>
    <row r="49268" spans="4:5" x14ac:dyDescent="0.2">
      <c r="D49268" s="1"/>
      <c r="E49268" s="41"/>
    </row>
    <row r="49269" spans="4:5" x14ac:dyDescent="0.2">
      <c r="D49269" s="1"/>
      <c r="E49269" s="41"/>
    </row>
    <row r="49270" spans="4:5" x14ac:dyDescent="0.2">
      <c r="D49270" s="1"/>
      <c r="E49270" s="41"/>
    </row>
    <row r="49271" spans="4:5" x14ac:dyDescent="0.2">
      <c r="D49271" s="1"/>
      <c r="E49271" s="41"/>
    </row>
    <row r="49272" spans="4:5" x14ac:dyDescent="0.2">
      <c r="D49272" s="1"/>
      <c r="E49272" s="41"/>
    </row>
    <row r="49273" spans="4:5" x14ac:dyDescent="0.2">
      <c r="D49273" s="1"/>
      <c r="E49273" s="41"/>
    </row>
    <row r="49274" spans="4:5" x14ac:dyDescent="0.2">
      <c r="D49274" s="1"/>
      <c r="E49274" s="41"/>
    </row>
    <row r="49275" spans="4:5" x14ac:dyDescent="0.2">
      <c r="D49275" s="1"/>
      <c r="E49275" s="41"/>
    </row>
    <row r="49276" spans="4:5" x14ac:dyDescent="0.2">
      <c r="D49276" s="1"/>
      <c r="E49276" s="41"/>
    </row>
    <row r="49277" spans="4:5" x14ac:dyDescent="0.2">
      <c r="D49277" s="1"/>
      <c r="E49277" s="41"/>
    </row>
    <row r="49278" spans="4:5" x14ac:dyDescent="0.2">
      <c r="D49278" s="1"/>
      <c r="E49278" s="41"/>
    </row>
    <row r="49279" spans="4:5" x14ac:dyDescent="0.2">
      <c r="D49279" s="1"/>
      <c r="E49279" s="41"/>
    </row>
    <row r="49280" spans="4:5" x14ac:dyDescent="0.2">
      <c r="D49280" s="1"/>
      <c r="E49280" s="41"/>
    </row>
    <row r="49281" spans="4:5" x14ac:dyDescent="0.2">
      <c r="D49281" s="1"/>
      <c r="E49281" s="41"/>
    </row>
    <row r="49282" spans="4:5" x14ac:dyDescent="0.2">
      <c r="D49282" s="1"/>
      <c r="E49282" s="41"/>
    </row>
    <row r="49283" spans="4:5" x14ac:dyDescent="0.2">
      <c r="D49283" s="1"/>
      <c r="E49283" s="41"/>
    </row>
    <row r="49284" spans="4:5" x14ac:dyDescent="0.2">
      <c r="D49284" s="1"/>
      <c r="E49284" s="41"/>
    </row>
    <row r="49285" spans="4:5" x14ac:dyDescent="0.2">
      <c r="D49285" s="1"/>
      <c r="E49285" s="41"/>
    </row>
    <row r="49286" spans="4:5" x14ac:dyDescent="0.2">
      <c r="D49286" s="1"/>
      <c r="E49286" s="41"/>
    </row>
    <row r="49287" spans="4:5" x14ac:dyDescent="0.2">
      <c r="D49287" s="1"/>
      <c r="E49287" s="41"/>
    </row>
    <row r="49288" spans="4:5" x14ac:dyDescent="0.2">
      <c r="D49288" s="1"/>
      <c r="E49288" s="41"/>
    </row>
    <row r="49289" spans="4:5" x14ac:dyDescent="0.2">
      <c r="D49289" s="1"/>
      <c r="E49289" s="41"/>
    </row>
    <row r="49290" spans="4:5" x14ac:dyDescent="0.2">
      <c r="D49290" s="1"/>
      <c r="E49290" s="41"/>
    </row>
    <row r="49291" spans="4:5" x14ac:dyDescent="0.2">
      <c r="D49291" s="1"/>
      <c r="E49291" s="41"/>
    </row>
    <row r="49292" spans="4:5" x14ac:dyDescent="0.2">
      <c r="D49292" s="1"/>
      <c r="E49292" s="41"/>
    </row>
    <row r="49293" spans="4:5" x14ac:dyDescent="0.2">
      <c r="D49293" s="1"/>
      <c r="E49293" s="41"/>
    </row>
    <row r="49294" spans="4:5" x14ac:dyDescent="0.2">
      <c r="D49294" s="1"/>
      <c r="E49294" s="41"/>
    </row>
    <row r="49295" spans="4:5" x14ac:dyDescent="0.2">
      <c r="D49295" s="1"/>
      <c r="E49295" s="41"/>
    </row>
    <row r="49296" spans="4:5" x14ac:dyDescent="0.2">
      <c r="D49296" s="1"/>
      <c r="E49296" s="41"/>
    </row>
    <row r="49297" spans="4:5" x14ac:dyDescent="0.2">
      <c r="D49297" s="1"/>
      <c r="E49297" s="41"/>
    </row>
    <row r="49298" spans="4:5" x14ac:dyDescent="0.2">
      <c r="D49298" s="1"/>
      <c r="E49298" s="41"/>
    </row>
    <row r="49299" spans="4:5" x14ac:dyDescent="0.2">
      <c r="D49299" s="1"/>
      <c r="E49299" s="41"/>
    </row>
    <row r="49300" spans="4:5" x14ac:dyDescent="0.2">
      <c r="D49300" s="1"/>
      <c r="E49300" s="41"/>
    </row>
    <row r="49301" spans="4:5" x14ac:dyDescent="0.2">
      <c r="D49301" s="1"/>
      <c r="E49301" s="41"/>
    </row>
    <row r="49302" spans="4:5" x14ac:dyDescent="0.2">
      <c r="D49302" s="1"/>
      <c r="E49302" s="41"/>
    </row>
    <row r="49303" spans="4:5" x14ac:dyDescent="0.2">
      <c r="D49303" s="1"/>
      <c r="E49303" s="41"/>
    </row>
    <row r="49304" spans="4:5" x14ac:dyDescent="0.2">
      <c r="D49304" s="1"/>
      <c r="E49304" s="41"/>
    </row>
    <row r="49305" spans="4:5" x14ac:dyDescent="0.2">
      <c r="D49305" s="1"/>
      <c r="E49305" s="41"/>
    </row>
    <row r="49306" spans="4:5" x14ac:dyDescent="0.2">
      <c r="D49306" s="1"/>
      <c r="E49306" s="41"/>
    </row>
    <row r="49307" spans="4:5" x14ac:dyDescent="0.2">
      <c r="D49307" s="1"/>
      <c r="E49307" s="41"/>
    </row>
    <row r="49308" spans="4:5" x14ac:dyDescent="0.2">
      <c r="D49308" s="1"/>
      <c r="E49308" s="41"/>
    </row>
    <row r="49309" spans="4:5" x14ac:dyDescent="0.2">
      <c r="D49309" s="1"/>
      <c r="E49309" s="41"/>
    </row>
    <row r="49310" spans="4:5" x14ac:dyDescent="0.2">
      <c r="D49310" s="1"/>
      <c r="E49310" s="41"/>
    </row>
    <row r="49311" spans="4:5" x14ac:dyDescent="0.2">
      <c r="D49311" s="1"/>
      <c r="E49311" s="41"/>
    </row>
    <row r="49312" spans="4:5" x14ac:dyDescent="0.2">
      <c r="D49312" s="1"/>
      <c r="E49312" s="41"/>
    </row>
    <row r="49313" spans="4:5" x14ac:dyDescent="0.2">
      <c r="D49313" s="1"/>
      <c r="E49313" s="41"/>
    </row>
    <row r="49314" spans="4:5" x14ac:dyDescent="0.2">
      <c r="D49314" s="1"/>
      <c r="E49314" s="41"/>
    </row>
    <row r="49315" spans="4:5" x14ac:dyDescent="0.2">
      <c r="D49315" s="1"/>
      <c r="E49315" s="41"/>
    </row>
    <row r="49316" spans="4:5" x14ac:dyDescent="0.2">
      <c r="D49316" s="1"/>
      <c r="E49316" s="41"/>
    </row>
    <row r="49317" spans="4:5" x14ac:dyDescent="0.2">
      <c r="D49317" s="1"/>
      <c r="E49317" s="41"/>
    </row>
    <row r="49318" spans="4:5" x14ac:dyDescent="0.2">
      <c r="D49318" s="1"/>
      <c r="E49318" s="41"/>
    </row>
    <row r="49319" spans="4:5" x14ac:dyDescent="0.2">
      <c r="D49319" s="1"/>
      <c r="E49319" s="41"/>
    </row>
    <row r="49320" spans="4:5" x14ac:dyDescent="0.2">
      <c r="D49320" s="1"/>
      <c r="E49320" s="41"/>
    </row>
    <row r="49321" spans="4:5" x14ac:dyDescent="0.2">
      <c r="D49321" s="1"/>
      <c r="E49321" s="41"/>
    </row>
    <row r="49322" spans="4:5" x14ac:dyDescent="0.2">
      <c r="D49322" s="1"/>
      <c r="E49322" s="41"/>
    </row>
    <row r="49323" spans="4:5" x14ac:dyDescent="0.2">
      <c r="D49323" s="1"/>
      <c r="E49323" s="41"/>
    </row>
    <row r="49324" spans="4:5" x14ac:dyDescent="0.2">
      <c r="D49324" s="1"/>
      <c r="E49324" s="41"/>
    </row>
    <row r="49325" spans="4:5" x14ac:dyDescent="0.2">
      <c r="D49325" s="1"/>
      <c r="E49325" s="41"/>
    </row>
    <row r="49326" spans="4:5" x14ac:dyDescent="0.2">
      <c r="D49326" s="1"/>
      <c r="E49326" s="41"/>
    </row>
    <row r="49327" spans="4:5" x14ac:dyDescent="0.2">
      <c r="D49327" s="1"/>
      <c r="E49327" s="41"/>
    </row>
    <row r="49328" spans="4:5" x14ac:dyDescent="0.2">
      <c r="D49328" s="1"/>
      <c r="E49328" s="41"/>
    </row>
    <row r="49329" spans="4:5" x14ac:dyDescent="0.2">
      <c r="D49329" s="1"/>
      <c r="E49329" s="41"/>
    </row>
    <row r="49330" spans="4:5" x14ac:dyDescent="0.2">
      <c r="D49330" s="1"/>
      <c r="E49330" s="41"/>
    </row>
    <row r="49331" spans="4:5" x14ac:dyDescent="0.2">
      <c r="D49331" s="1"/>
      <c r="E49331" s="41"/>
    </row>
    <row r="49332" spans="4:5" x14ac:dyDescent="0.2">
      <c r="D49332" s="1"/>
      <c r="E49332" s="41"/>
    </row>
    <row r="49333" spans="4:5" x14ac:dyDescent="0.2">
      <c r="D49333" s="1"/>
      <c r="E49333" s="41"/>
    </row>
    <row r="49334" spans="4:5" x14ac:dyDescent="0.2">
      <c r="D49334" s="1"/>
      <c r="E49334" s="41"/>
    </row>
    <row r="49335" spans="4:5" x14ac:dyDescent="0.2">
      <c r="D49335" s="1"/>
      <c r="E49335" s="41"/>
    </row>
    <row r="49336" spans="4:5" x14ac:dyDescent="0.2">
      <c r="D49336" s="1"/>
      <c r="E49336" s="41"/>
    </row>
    <row r="49337" spans="4:5" x14ac:dyDescent="0.2">
      <c r="D49337" s="1"/>
      <c r="E49337" s="41"/>
    </row>
    <row r="49338" spans="4:5" x14ac:dyDescent="0.2">
      <c r="D49338" s="1"/>
      <c r="E49338" s="41"/>
    </row>
    <row r="49339" spans="4:5" x14ac:dyDescent="0.2">
      <c r="D49339" s="1"/>
      <c r="E49339" s="41"/>
    </row>
    <row r="49340" spans="4:5" x14ac:dyDescent="0.2">
      <c r="D49340" s="1"/>
      <c r="E49340" s="41"/>
    </row>
    <row r="49341" spans="4:5" x14ac:dyDescent="0.2">
      <c r="D49341" s="1"/>
      <c r="E49341" s="41"/>
    </row>
    <row r="49342" spans="4:5" x14ac:dyDescent="0.2">
      <c r="D49342" s="1"/>
      <c r="E49342" s="41"/>
    </row>
    <row r="49343" spans="4:5" x14ac:dyDescent="0.2">
      <c r="D49343" s="1"/>
      <c r="E49343" s="41"/>
    </row>
    <row r="49344" spans="4:5" x14ac:dyDescent="0.2">
      <c r="D49344" s="1"/>
      <c r="E49344" s="41"/>
    </row>
    <row r="49345" spans="4:5" x14ac:dyDescent="0.2">
      <c r="D49345" s="1"/>
      <c r="E49345" s="41"/>
    </row>
    <row r="49346" spans="4:5" x14ac:dyDescent="0.2">
      <c r="D49346" s="1"/>
      <c r="E49346" s="41"/>
    </row>
    <row r="49347" spans="4:5" x14ac:dyDescent="0.2">
      <c r="D49347" s="1"/>
      <c r="E49347" s="41"/>
    </row>
    <row r="49348" spans="4:5" x14ac:dyDescent="0.2">
      <c r="D49348" s="1"/>
      <c r="E49348" s="41"/>
    </row>
    <row r="49349" spans="4:5" x14ac:dyDescent="0.2">
      <c r="D49349" s="1"/>
      <c r="E49349" s="41"/>
    </row>
    <row r="49350" spans="4:5" x14ac:dyDescent="0.2">
      <c r="D49350" s="1"/>
      <c r="E49350" s="41"/>
    </row>
    <row r="49351" spans="4:5" x14ac:dyDescent="0.2">
      <c r="D49351" s="1"/>
      <c r="E49351" s="41"/>
    </row>
    <row r="49352" spans="4:5" x14ac:dyDescent="0.2">
      <c r="D49352" s="1"/>
      <c r="E49352" s="41"/>
    </row>
    <row r="49353" spans="4:5" x14ac:dyDescent="0.2">
      <c r="D49353" s="1"/>
      <c r="E49353" s="41"/>
    </row>
    <row r="49354" spans="4:5" x14ac:dyDescent="0.2">
      <c r="D49354" s="1"/>
      <c r="E49354" s="41"/>
    </row>
    <row r="49355" spans="4:5" x14ac:dyDescent="0.2">
      <c r="D49355" s="1"/>
      <c r="E49355" s="41"/>
    </row>
    <row r="49356" spans="4:5" x14ac:dyDescent="0.2">
      <c r="D49356" s="1"/>
      <c r="E49356" s="41"/>
    </row>
    <row r="49357" spans="4:5" x14ac:dyDescent="0.2">
      <c r="D49357" s="1"/>
      <c r="E49357" s="41"/>
    </row>
    <row r="49358" spans="4:5" x14ac:dyDescent="0.2">
      <c r="D49358" s="1"/>
      <c r="E49358" s="41"/>
    </row>
    <row r="49359" spans="4:5" x14ac:dyDescent="0.2">
      <c r="D49359" s="1"/>
      <c r="E49359" s="41"/>
    </row>
    <row r="49360" spans="4:5" x14ac:dyDescent="0.2">
      <c r="D49360" s="1"/>
      <c r="E49360" s="41"/>
    </row>
    <row r="49361" spans="4:5" x14ac:dyDescent="0.2">
      <c r="D49361" s="1"/>
      <c r="E49361" s="41"/>
    </row>
    <row r="49362" spans="4:5" x14ac:dyDescent="0.2">
      <c r="D49362" s="1"/>
      <c r="E49362" s="41"/>
    </row>
    <row r="49363" spans="4:5" x14ac:dyDescent="0.2">
      <c r="D49363" s="1"/>
      <c r="E49363" s="41"/>
    </row>
    <row r="49364" spans="4:5" x14ac:dyDescent="0.2">
      <c r="D49364" s="1"/>
      <c r="E49364" s="41"/>
    </row>
    <row r="49365" spans="4:5" x14ac:dyDescent="0.2">
      <c r="D49365" s="1"/>
      <c r="E49365" s="41"/>
    </row>
    <row r="49366" spans="4:5" x14ac:dyDescent="0.2">
      <c r="D49366" s="1"/>
      <c r="E49366" s="41"/>
    </row>
    <row r="49367" spans="4:5" x14ac:dyDescent="0.2">
      <c r="D49367" s="1"/>
      <c r="E49367" s="41"/>
    </row>
    <row r="49368" spans="4:5" x14ac:dyDescent="0.2">
      <c r="D49368" s="1"/>
      <c r="E49368" s="41"/>
    </row>
    <row r="49369" spans="4:5" x14ac:dyDescent="0.2">
      <c r="D49369" s="1"/>
      <c r="E49369" s="41"/>
    </row>
    <row r="49370" spans="4:5" x14ac:dyDescent="0.2">
      <c r="D49370" s="1"/>
      <c r="E49370" s="41"/>
    </row>
    <row r="49371" spans="4:5" x14ac:dyDescent="0.2">
      <c r="D49371" s="1"/>
      <c r="E49371" s="41"/>
    </row>
    <row r="49372" spans="4:5" x14ac:dyDescent="0.2">
      <c r="D49372" s="1"/>
      <c r="E49372" s="41"/>
    </row>
    <row r="49373" spans="4:5" x14ac:dyDescent="0.2">
      <c r="D49373" s="1"/>
      <c r="E49373" s="41"/>
    </row>
    <row r="49374" spans="4:5" x14ac:dyDescent="0.2">
      <c r="D49374" s="1"/>
      <c r="E49374" s="41"/>
    </row>
    <row r="49375" spans="4:5" x14ac:dyDescent="0.2">
      <c r="D49375" s="1"/>
      <c r="E49375" s="41"/>
    </row>
    <row r="49376" spans="4:5" x14ac:dyDescent="0.2">
      <c r="D49376" s="1"/>
      <c r="E49376" s="41"/>
    </row>
    <row r="49377" spans="4:5" x14ac:dyDescent="0.2">
      <c r="D49377" s="1"/>
      <c r="E49377" s="41"/>
    </row>
    <row r="49378" spans="4:5" x14ac:dyDescent="0.2">
      <c r="D49378" s="1"/>
      <c r="E49378" s="41"/>
    </row>
    <row r="49379" spans="4:5" x14ac:dyDescent="0.2">
      <c r="D49379" s="1"/>
      <c r="E49379" s="41"/>
    </row>
    <row r="49380" spans="4:5" x14ac:dyDescent="0.2">
      <c r="D49380" s="1"/>
      <c r="E49380" s="41"/>
    </row>
    <row r="49381" spans="4:5" x14ac:dyDescent="0.2">
      <c r="D49381" s="1"/>
      <c r="E49381" s="41"/>
    </row>
    <row r="49382" spans="4:5" x14ac:dyDescent="0.2">
      <c r="D49382" s="1"/>
      <c r="E49382" s="41"/>
    </row>
    <row r="49383" spans="4:5" x14ac:dyDescent="0.2">
      <c r="D49383" s="1"/>
      <c r="E49383" s="41"/>
    </row>
    <row r="49384" spans="4:5" x14ac:dyDescent="0.2">
      <c r="D49384" s="1"/>
      <c r="E49384" s="41"/>
    </row>
    <row r="49385" spans="4:5" x14ac:dyDescent="0.2">
      <c r="D49385" s="1"/>
      <c r="E49385" s="41"/>
    </row>
    <row r="49386" spans="4:5" x14ac:dyDescent="0.2">
      <c r="D49386" s="1"/>
      <c r="E49386" s="41"/>
    </row>
    <row r="49387" spans="4:5" x14ac:dyDescent="0.2">
      <c r="D49387" s="1"/>
      <c r="E49387" s="41"/>
    </row>
    <row r="49388" spans="4:5" x14ac:dyDescent="0.2">
      <c r="D49388" s="1"/>
      <c r="E49388" s="41"/>
    </row>
    <row r="49389" spans="4:5" x14ac:dyDescent="0.2">
      <c r="D49389" s="1"/>
      <c r="E49389" s="41"/>
    </row>
    <row r="49390" spans="4:5" x14ac:dyDescent="0.2">
      <c r="D49390" s="1"/>
      <c r="E49390" s="41"/>
    </row>
    <row r="49391" spans="4:5" x14ac:dyDescent="0.2">
      <c r="D49391" s="1"/>
      <c r="E49391" s="41"/>
    </row>
    <row r="49392" spans="4:5" x14ac:dyDescent="0.2">
      <c r="D49392" s="1"/>
      <c r="E49392" s="41"/>
    </row>
    <row r="49393" spans="4:5" x14ac:dyDescent="0.2">
      <c r="D49393" s="1"/>
      <c r="E49393" s="41"/>
    </row>
    <row r="49394" spans="4:5" x14ac:dyDescent="0.2">
      <c r="D49394" s="1"/>
      <c r="E49394" s="41"/>
    </row>
    <row r="49395" spans="4:5" x14ac:dyDescent="0.2">
      <c r="D49395" s="1"/>
      <c r="E49395" s="41"/>
    </row>
    <row r="49396" spans="4:5" x14ac:dyDescent="0.2">
      <c r="D49396" s="1"/>
      <c r="E49396" s="41"/>
    </row>
    <row r="49397" spans="4:5" x14ac:dyDescent="0.2">
      <c r="D49397" s="1"/>
      <c r="E49397" s="41"/>
    </row>
    <row r="49398" spans="4:5" x14ac:dyDescent="0.2">
      <c r="D49398" s="1"/>
      <c r="E49398" s="41"/>
    </row>
    <row r="49399" spans="4:5" x14ac:dyDescent="0.2">
      <c r="D49399" s="1"/>
      <c r="E49399" s="41"/>
    </row>
    <row r="49400" spans="4:5" x14ac:dyDescent="0.2">
      <c r="D49400" s="1"/>
      <c r="E49400" s="41"/>
    </row>
    <row r="49401" spans="4:5" x14ac:dyDescent="0.2">
      <c r="D49401" s="1"/>
      <c r="E49401" s="41"/>
    </row>
    <row r="49402" spans="4:5" x14ac:dyDescent="0.2">
      <c r="D49402" s="1"/>
      <c r="E49402" s="41"/>
    </row>
    <row r="49403" spans="4:5" x14ac:dyDescent="0.2">
      <c r="D49403" s="1"/>
      <c r="E49403" s="41"/>
    </row>
    <row r="49404" spans="4:5" x14ac:dyDescent="0.2">
      <c r="D49404" s="1"/>
      <c r="E49404" s="41"/>
    </row>
    <row r="49405" spans="4:5" x14ac:dyDescent="0.2">
      <c r="D49405" s="1"/>
      <c r="E49405" s="41"/>
    </row>
    <row r="49406" spans="4:5" x14ac:dyDescent="0.2">
      <c r="D49406" s="1"/>
      <c r="E49406" s="41"/>
    </row>
    <row r="49407" spans="4:5" x14ac:dyDescent="0.2">
      <c r="D49407" s="1"/>
      <c r="E49407" s="41"/>
    </row>
    <row r="49408" spans="4:5" x14ac:dyDescent="0.2">
      <c r="D49408" s="1"/>
      <c r="E49408" s="41"/>
    </row>
    <row r="49409" spans="4:5" x14ac:dyDescent="0.2">
      <c r="D49409" s="1"/>
      <c r="E49409" s="41"/>
    </row>
    <row r="49410" spans="4:5" x14ac:dyDescent="0.2">
      <c r="D49410" s="1"/>
      <c r="E49410" s="41"/>
    </row>
    <row r="49411" spans="4:5" x14ac:dyDescent="0.2">
      <c r="D49411" s="1"/>
      <c r="E49411" s="41"/>
    </row>
    <row r="49412" spans="4:5" x14ac:dyDescent="0.2">
      <c r="D49412" s="1"/>
      <c r="E49412" s="41"/>
    </row>
    <row r="49413" spans="4:5" x14ac:dyDescent="0.2">
      <c r="D49413" s="1"/>
      <c r="E49413" s="41"/>
    </row>
    <row r="49414" spans="4:5" x14ac:dyDescent="0.2">
      <c r="D49414" s="1"/>
      <c r="E49414" s="41"/>
    </row>
    <row r="49415" spans="4:5" x14ac:dyDescent="0.2">
      <c r="D49415" s="1"/>
      <c r="E49415" s="41"/>
    </row>
    <row r="49416" spans="4:5" x14ac:dyDescent="0.2">
      <c r="D49416" s="1"/>
      <c r="E49416" s="41"/>
    </row>
    <row r="49417" spans="4:5" x14ac:dyDescent="0.2">
      <c r="D49417" s="1"/>
      <c r="E49417" s="41"/>
    </row>
    <row r="49418" spans="4:5" x14ac:dyDescent="0.2">
      <c r="D49418" s="1"/>
      <c r="E49418" s="41"/>
    </row>
    <row r="49419" spans="4:5" x14ac:dyDescent="0.2">
      <c r="D49419" s="1"/>
      <c r="E49419" s="41"/>
    </row>
    <row r="49420" spans="4:5" x14ac:dyDescent="0.2">
      <c r="D49420" s="1"/>
      <c r="E49420" s="41"/>
    </row>
    <row r="49421" spans="4:5" x14ac:dyDescent="0.2">
      <c r="D49421" s="1"/>
      <c r="E49421" s="41"/>
    </row>
    <row r="49422" spans="4:5" x14ac:dyDescent="0.2">
      <c r="D49422" s="1"/>
      <c r="E49422" s="41"/>
    </row>
    <row r="49423" spans="4:5" x14ac:dyDescent="0.2">
      <c r="D49423" s="1"/>
      <c r="E49423" s="41"/>
    </row>
    <row r="49424" spans="4:5" x14ac:dyDescent="0.2">
      <c r="D49424" s="1"/>
      <c r="E49424" s="41"/>
    </row>
    <row r="49425" spans="4:5" x14ac:dyDescent="0.2">
      <c r="D49425" s="1"/>
      <c r="E49425" s="41"/>
    </row>
    <row r="49426" spans="4:5" x14ac:dyDescent="0.2">
      <c r="D49426" s="1"/>
      <c r="E49426" s="41"/>
    </row>
    <row r="49427" spans="4:5" x14ac:dyDescent="0.2">
      <c r="D49427" s="1"/>
      <c r="E49427" s="41"/>
    </row>
    <row r="49428" spans="4:5" x14ac:dyDescent="0.2">
      <c r="D49428" s="1"/>
      <c r="E49428" s="41"/>
    </row>
    <row r="49429" spans="4:5" x14ac:dyDescent="0.2">
      <c r="D49429" s="1"/>
      <c r="E49429" s="41"/>
    </row>
    <row r="49430" spans="4:5" x14ac:dyDescent="0.2">
      <c r="D49430" s="1"/>
      <c r="E49430" s="41"/>
    </row>
    <row r="49431" spans="4:5" x14ac:dyDescent="0.2">
      <c r="D49431" s="1"/>
      <c r="E49431" s="41"/>
    </row>
    <row r="49432" spans="4:5" x14ac:dyDescent="0.2">
      <c r="D49432" s="1"/>
      <c r="E49432" s="41"/>
    </row>
    <row r="49433" spans="4:5" x14ac:dyDescent="0.2">
      <c r="D49433" s="1"/>
      <c r="E49433" s="41"/>
    </row>
    <row r="49434" spans="4:5" x14ac:dyDescent="0.2">
      <c r="D49434" s="1"/>
      <c r="E49434" s="41"/>
    </row>
    <row r="49435" spans="4:5" x14ac:dyDescent="0.2">
      <c r="D49435" s="1"/>
      <c r="E49435" s="41"/>
    </row>
    <row r="49436" spans="4:5" x14ac:dyDescent="0.2">
      <c r="D49436" s="1"/>
      <c r="E49436" s="41"/>
    </row>
    <row r="49437" spans="4:5" x14ac:dyDescent="0.2">
      <c r="D49437" s="1"/>
      <c r="E49437" s="41"/>
    </row>
    <row r="49438" spans="4:5" x14ac:dyDescent="0.2">
      <c r="D49438" s="1"/>
      <c r="E49438" s="41"/>
    </row>
    <row r="49439" spans="4:5" x14ac:dyDescent="0.2">
      <c r="D49439" s="1"/>
      <c r="E49439" s="41"/>
    </row>
    <row r="49440" spans="4:5" x14ac:dyDescent="0.2">
      <c r="D49440" s="1"/>
      <c r="E49440" s="41"/>
    </row>
    <row r="49441" spans="4:5" x14ac:dyDescent="0.2">
      <c r="D49441" s="1"/>
      <c r="E49441" s="41"/>
    </row>
    <row r="49442" spans="4:5" x14ac:dyDescent="0.2">
      <c r="D49442" s="1"/>
      <c r="E49442" s="41"/>
    </row>
    <row r="49443" spans="4:5" x14ac:dyDescent="0.2">
      <c r="D49443" s="1"/>
      <c r="E49443" s="41"/>
    </row>
    <row r="49444" spans="4:5" x14ac:dyDescent="0.2">
      <c r="D49444" s="1"/>
      <c r="E49444" s="41"/>
    </row>
    <row r="49445" spans="4:5" x14ac:dyDescent="0.2">
      <c r="D49445" s="1"/>
      <c r="E49445" s="41"/>
    </row>
    <row r="49446" spans="4:5" x14ac:dyDescent="0.2">
      <c r="D49446" s="1"/>
      <c r="E49446" s="41"/>
    </row>
    <row r="49447" spans="4:5" x14ac:dyDescent="0.2">
      <c r="D49447" s="1"/>
      <c r="E49447" s="41"/>
    </row>
    <row r="49448" spans="4:5" x14ac:dyDescent="0.2">
      <c r="D49448" s="1"/>
      <c r="E49448" s="41"/>
    </row>
    <row r="49449" spans="4:5" x14ac:dyDescent="0.2">
      <c r="D49449" s="1"/>
      <c r="E49449" s="41"/>
    </row>
    <row r="49450" spans="4:5" x14ac:dyDescent="0.2">
      <c r="D49450" s="1"/>
      <c r="E49450" s="41"/>
    </row>
    <row r="49451" spans="4:5" x14ac:dyDescent="0.2">
      <c r="D49451" s="1"/>
      <c r="E49451" s="41"/>
    </row>
    <row r="49452" spans="4:5" x14ac:dyDescent="0.2">
      <c r="D49452" s="1"/>
      <c r="E49452" s="41"/>
    </row>
    <row r="49453" spans="4:5" x14ac:dyDescent="0.2">
      <c r="D49453" s="1"/>
      <c r="E49453" s="41"/>
    </row>
    <row r="49454" spans="4:5" x14ac:dyDescent="0.2">
      <c r="D49454" s="1"/>
      <c r="E49454" s="41"/>
    </row>
    <row r="49455" spans="4:5" x14ac:dyDescent="0.2">
      <c r="D49455" s="1"/>
      <c r="E49455" s="41"/>
    </row>
    <row r="49456" spans="4:5" x14ac:dyDescent="0.2">
      <c r="D49456" s="1"/>
      <c r="E49456" s="41"/>
    </row>
    <row r="49457" spans="4:5" x14ac:dyDescent="0.2">
      <c r="D49457" s="1"/>
      <c r="E49457" s="41"/>
    </row>
    <row r="49458" spans="4:5" x14ac:dyDescent="0.2">
      <c r="D49458" s="1"/>
      <c r="E49458" s="41"/>
    </row>
    <row r="49459" spans="4:5" x14ac:dyDescent="0.2">
      <c r="D49459" s="1"/>
      <c r="E49459" s="41"/>
    </row>
    <row r="49460" spans="4:5" x14ac:dyDescent="0.2">
      <c r="D49460" s="1"/>
      <c r="E49460" s="41"/>
    </row>
    <row r="49461" spans="4:5" x14ac:dyDescent="0.2">
      <c r="D49461" s="1"/>
      <c r="E49461" s="41"/>
    </row>
    <row r="49462" spans="4:5" x14ac:dyDescent="0.2">
      <c r="D49462" s="1"/>
      <c r="E49462" s="41"/>
    </row>
    <row r="49463" spans="4:5" x14ac:dyDescent="0.2">
      <c r="D49463" s="1"/>
      <c r="E49463" s="41"/>
    </row>
    <row r="49464" spans="4:5" x14ac:dyDescent="0.2">
      <c r="D49464" s="1"/>
      <c r="E49464" s="41"/>
    </row>
    <row r="49465" spans="4:5" x14ac:dyDescent="0.2">
      <c r="D49465" s="1"/>
      <c r="E49465" s="41"/>
    </row>
    <row r="49466" spans="4:5" x14ac:dyDescent="0.2">
      <c r="D49466" s="1"/>
      <c r="E49466" s="41"/>
    </row>
    <row r="49467" spans="4:5" x14ac:dyDescent="0.2">
      <c r="D49467" s="1"/>
      <c r="E49467" s="41"/>
    </row>
    <row r="49468" spans="4:5" x14ac:dyDescent="0.2">
      <c r="D49468" s="1"/>
      <c r="E49468" s="41"/>
    </row>
    <row r="49469" spans="4:5" x14ac:dyDescent="0.2">
      <c r="D49469" s="1"/>
      <c r="E49469" s="41"/>
    </row>
    <row r="49470" spans="4:5" x14ac:dyDescent="0.2">
      <c r="D49470" s="1"/>
      <c r="E49470" s="41"/>
    </row>
    <row r="49471" spans="4:5" x14ac:dyDescent="0.2">
      <c r="D49471" s="1"/>
      <c r="E49471" s="41"/>
    </row>
    <row r="49472" spans="4:5" x14ac:dyDescent="0.2">
      <c r="D49472" s="1"/>
      <c r="E49472" s="41"/>
    </row>
    <row r="49473" spans="4:5" x14ac:dyDescent="0.2">
      <c r="D49473" s="1"/>
      <c r="E49473" s="41"/>
    </row>
    <row r="49474" spans="4:5" x14ac:dyDescent="0.2">
      <c r="D49474" s="1"/>
      <c r="E49474" s="41"/>
    </row>
    <row r="49475" spans="4:5" x14ac:dyDescent="0.2">
      <c r="D49475" s="1"/>
      <c r="E49475" s="41"/>
    </row>
    <row r="49476" spans="4:5" x14ac:dyDescent="0.2">
      <c r="D49476" s="1"/>
      <c r="E49476" s="41"/>
    </row>
    <row r="49477" spans="4:5" x14ac:dyDescent="0.2">
      <c r="D49477" s="1"/>
      <c r="E49477" s="41"/>
    </row>
    <row r="49478" spans="4:5" x14ac:dyDescent="0.2">
      <c r="D49478" s="1"/>
      <c r="E49478" s="41"/>
    </row>
    <row r="49479" spans="4:5" x14ac:dyDescent="0.2">
      <c r="D49479" s="1"/>
      <c r="E49479" s="41"/>
    </row>
    <row r="49480" spans="4:5" x14ac:dyDescent="0.2">
      <c r="D49480" s="1"/>
      <c r="E49480" s="41"/>
    </row>
    <row r="49481" spans="4:5" x14ac:dyDescent="0.2">
      <c r="D49481" s="1"/>
      <c r="E49481" s="41"/>
    </row>
    <row r="49482" spans="4:5" x14ac:dyDescent="0.2">
      <c r="D49482" s="1"/>
      <c r="E49482" s="41"/>
    </row>
    <row r="49483" spans="4:5" x14ac:dyDescent="0.2">
      <c r="D49483" s="1"/>
      <c r="E49483" s="41"/>
    </row>
    <row r="49484" spans="4:5" x14ac:dyDescent="0.2">
      <c r="D49484" s="1"/>
      <c r="E49484" s="41"/>
    </row>
    <row r="49485" spans="4:5" x14ac:dyDescent="0.2">
      <c r="D49485" s="1"/>
      <c r="E49485" s="41"/>
    </row>
    <row r="49486" spans="4:5" x14ac:dyDescent="0.2">
      <c r="D49486" s="1"/>
      <c r="E49486" s="41"/>
    </row>
    <row r="49487" spans="4:5" x14ac:dyDescent="0.2">
      <c r="D49487" s="1"/>
      <c r="E49487" s="41"/>
    </row>
    <row r="49488" spans="4:5" x14ac:dyDescent="0.2">
      <c r="D49488" s="1"/>
      <c r="E49488" s="41"/>
    </row>
    <row r="49489" spans="4:5" x14ac:dyDescent="0.2">
      <c r="D49489" s="1"/>
      <c r="E49489" s="41"/>
    </row>
    <row r="49490" spans="4:5" x14ac:dyDescent="0.2">
      <c r="D49490" s="1"/>
      <c r="E49490" s="41"/>
    </row>
    <row r="49491" spans="4:5" x14ac:dyDescent="0.2">
      <c r="D49491" s="1"/>
      <c r="E49491" s="41"/>
    </row>
    <row r="49492" spans="4:5" x14ac:dyDescent="0.2">
      <c r="D49492" s="1"/>
      <c r="E49492" s="41"/>
    </row>
    <row r="49493" spans="4:5" x14ac:dyDescent="0.2">
      <c r="D49493" s="1"/>
      <c r="E49493" s="41"/>
    </row>
    <row r="49494" spans="4:5" x14ac:dyDescent="0.2">
      <c r="D49494" s="1"/>
      <c r="E49494" s="41"/>
    </row>
    <row r="49495" spans="4:5" x14ac:dyDescent="0.2">
      <c r="D49495" s="1"/>
      <c r="E49495" s="41"/>
    </row>
    <row r="49496" spans="4:5" x14ac:dyDescent="0.2">
      <c r="D49496" s="1"/>
      <c r="E49496" s="41"/>
    </row>
    <row r="49497" spans="4:5" x14ac:dyDescent="0.2">
      <c r="D49497" s="1"/>
      <c r="E49497" s="41"/>
    </row>
    <row r="49498" spans="4:5" x14ac:dyDescent="0.2">
      <c r="D49498" s="1"/>
      <c r="E49498" s="41"/>
    </row>
    <row r="49499" spans="4:5" x14ac:dyDescent="0.2">
      <c r="D49499" s="1"/>
      <c r="E49499" s="41"/>
    </row>
    <row r="49500" spans="4:5" x14ac:dyDescent="0.2">
      <c r="D49500" s="1"/>
      <c r="E49500" s="41"/>
    </row>
    <row r="49501" spans="4:5" x14ac:dyDescent="0.2">
      <c r="D49501" s="1"/>
      <c r="E49501" s="41"/>
    </row>
    <row r="49502" spans="4:5" x14ac:dyDescent="0.2">
      <c r="D49502" s="1"/>
      <c r="E49502" s="41"/>
    </row>
    <row r="49503" spans="4:5" x14ac:dyDescent="0.2">
      <c r="D49503" s="1"/>
      <c r="E49503" s="41"/>
    </row>
    <row r="49504" spans="4:5" x14ac:dyDescent="0.2">
      <c r="D49504" s="1"/>
      <c r="E49504" s="41"/>
    </row>
    <row r="49505" spans="4:5" x14ac:dyDescent="0.2">
      <c r="D49505" s="1"/>
      <c r="E49505" s="41"/>
    </row>
    <row r="49506" spans="4:5" x14ac:dyDescent="0.2">
      <c r="D49506" s="1"/>
      <c r="E49506" s="41"/>
    </row>
    <row r="49507" spans="4:5" x14ac:dyDescent="0.2">
      <c r="D49507" s="1"/>
      <c r="E49507" s="41"/>
    </row>
    <row r="49508" spans="4:5" x14ac:dyDescent="0.2">
      <c r="D49508" s="1"/>
      <c r="E49508" s="41"/>
    </row>
    <row r="49509" spans="4:5" x14ac:dyDescent="0.2">
      <c r="D49509" s="1"/>
      <c r="E49509" s="41"/>
    </row>
    <row r="49510" spans="4:5" x14ac:dyDescent="0.2">
      <c r="D49510" s="1"/>
      <c r="E49510" s="41"/>
    </row>
    <row r="49511" spans="4:5" x14ac:dyDescent="0.2">
      <c r="D49511" s="1"/>
      <c r="E49511" s="41"/>
    </row>
    <row r="49512" spans="4:5" x14ac:dyDescent="0.2">
      <c r="D49512" s="1"/>
      <c r="E49512" s="41"/>
    </row>
    <row r="49513" spans="4:5" x14ac:dyDescent="0.2">
      <c r="D49513" s="1"/>
      <c r="E49513" s="41"/>
    </row>
    <row r="49514" spans="4:5" x14ac:dyDescent="0.2">
      <c r="D49514" s="1"/>
      <c r="E49514" s="41"/>
    </row>
    <row r="49515" spans="4:5" x14ac:dyDescent="0.2">
      <c r="D49515" s="1"/>
      <c r="E49515" s="41"/>
    </row>
    <row r="49516" spans="4:5" x14ac:dyDescent="0.2">
      <c r="D49516" s="1"/>
      <c r="E49516" s="41"/>
    </row>
    <row r="49517" spans="4:5" x14ac:dyDescent="0.2">
      <c r="D49517" s="1"/>
      <c r="E49517" s="41"/>
    </row>
    <row r="49518" spans="4:5" x14ac:dyDescent="0.2">
      <c r="D49518" s="1"/>
      <c r="E49518" s="41"/>
    </row>
    <row r="49519" spans="4:5" x14ac:dyDescent="0.2">
      <c r="D49519" s="1"/>
      <c r="E49519" s="41"/>
    </row>
    <row r="49520" spans="4:5" x14ac:dyDescent="0.2">
      <c r="D49520" s="1"/>
      <c r="E49520" s="41"/>
    </row>
    <row r="49521" spans="4:5" x14ac:dyDescent="0.2">
      <c r="D49521" s="1"/>
      <c r="E49521" s="41"/>
    </row>
    <row r="49522" spans="4:5" x14ac:dyDescent="0.2">
      <c r="D49522" s="1"/>
      <c r="E49522" s="41"/>
    </row>
    <row r="49523" spans="4:5" x14ac:dyDescent="0.2">
      <c r="D49523" s="1"/>
      <c r="E49523" s="41"/>
    </row>
    <row r="49524" spans="4:5" x14ac:dyDescent="0.2">
      <c r="D49524" s="1"/>
      <c r="E49524" s="41"/>
    </row>
    <row r="49525" spans="4:5" x14ac:dyDescent="0.2">
      <c r="D49525" s="1"/>
      <c r="E49525" s="41"/>
    </row>
    <row r="49526" spans="4:5" x14ac:dyDescent="0.2">
      <c r="D49526" s="1"/>
      <c r="E49526" s="41"/>
    </row>
    <row r="49527" spans="4:5" x14ac:dyDescent="0.2">
      <c r="D49527" s="1"/>
      <c r="E49527" s="41"/>
    </row>
    <row r="49528" spans="4:5" x14ac:dyDescent="0.2">
      <c r="D49528" s="1"/>
      <c r="E49528" s="41"/>
    </row>
    <row r="49529" spans="4:5" x14ac:dyDescent="0.2">
      <c r="D49529" s="1"/>
      <c r="E49529" s="41"/>
    </row>
    <row r="49530" spans="4:5" x14ac:dyDescent="0.2">
      <c r="D49530" s="1"/>
      <c r="E49530" s="41"/>
    </row>
    <row r="49531" spans="4:5" x14ac:dyDescent="0.2">
      <c r="D49531" s="1"/>
      <c r="E49531" s="41"/>
    </row>
    <row r="49532" spans="4:5" x14ac:dyDescent="0.2">
      <c r="D49532" s="1"/>
      <c r="E49532" s="41"/>
    </row>
    <row r="49533" spans="4:5" x14ac:dyDescent="0.2">
      <c r="D49533" s="1"/>
      <c r="E49533" s="41"/>
    </row>
    <row r="49534" spans="4:5" x14ac:dyDescent="0.2">
      <c r="D49534" s="1"/>
      <c r="E49534" s="41"/>
    </row>
    <row r="49535" spans="4:5" x14ac:dyDescent="0.2">
      <c r="D49535" s="1"/>
      <c r="E49535" s="41"/>
    </row>
    <row r="49536" spans="4:5" x14ac:dyDescent="0.2">
      <c r="D49536" s="1"/>
      <c r="E49536" s="41"/>
    </row>
    <row r="49537" spans="4:5" x14ac:dyDescent="0.2">
      <c r="D49537" s="1"/>
      <c r="E49537" s="41"/>
    </row>
    <row r="49538" spans="4:5" x14ac:dyDescent="0.2">
      <c r="D49538" s="1"/>
      <c r="E49538" s="41"/>
    </row>
    <row r="49539" spans="4:5" x14ac:dyDescent="0.2">
      <c r="D49539" s="1"/>
      <c r="E49539" s="41"/>
    </row>
    <row r="49540" spans="4:5" x14ac:dyDescent="0.2">
      <c r="D49540" s="1"/>
      <c r="E49540" s="41"/>
    </row>
    <row r="49541" spans="4:5" x14ac:dyDescent="0.2">
      <c r="D49541" s="1"/>
      <c r="E49541" s="41"/>
    </row>
    <row r="49542" spans="4:5" x14ac:dyDescent="0.2">
      <c r="D49542" s="1"/>
      <c r="E49542" s="41"/>
    </row>
    <row r="49543" spans="4:5" x14ac:dyDescent="0.2">
      <c r="D49543" s="1"/>
      <c r="E49543" s="41"/>
    </row>
    <row r="49544" spans="4:5" x14ac:dyDescent="0.2">
      <c r="D49544" s="1"/>
      <c r="E49544" s="41"/>
    </row>
    <row r="49545" spans="4:5" x14ac:dyDescent="0.2">
      <c r="D49545" s="1"/>
      <c r="E49545" s="41"/>
    </row>
    <row r="49546" spans="4:5" x14ac:dyDescent="0.2">
      <c r="D49546" s="1"/>
      <c r="E49546" s="41"/>
    </row>
    <row r="49547" spans="4:5" x14ac:dyDescent="0.2">
      <c r="D49547" s="1"/>
      <c r="E49547" s="41"/>
    </row>
    <row r="49548" spans="4:5" x14ac:dyDescent="0.2">
      <c r="D49548" s="1"/>
      <c r="E49548" s="41"/>
    </row>
    <row r="49549" spans="4:5" x14ac:dyDescent="0.2">
      <c r="D49549" s="1"/>
      <c r="E49549" s="41"/>
    </row>
    <row r="49550" spans="4:5" x14ac:dyDescent="0.2">
      <c r="D49550" s="1"/>
      <c r="E49550" s="41"/>
    </row>
    <row r="49551" spans="4:5" x14ac:dyDescent="0.2">
      <c r="D49551" s="1"/>
      <c r="E49551" s="41"/>
    </row>
    <row r="49552" spans="4:5" x14ac:dyDescent="0.2">
      <c r="D49552" s="1"/>
      <c r="E49552" s="41"/>
    </row>
    <row r="49553" spans="4:5" x14ac:dyDescent="0.2">
      <c r="D49553" s="1"/>
      <c r="E49553" s="41"/>
    </row>
    <row r="49554" spans="4:5" x14ac:dyDescent="0.2">
      <c r="D49554" s="1"/>
      <c r="E49554" s="41"/>
    </row>
    <row r="49555" spans="4:5" x14ac:dyDescent="0.2">
      <c r="D49555" s="1"/>
      <c r="E49555" s="41"/>
    </row>
    <row r="49556" spans="4:5" x14ac:dyDescent="0.2">
      <c r="D49556" s="1"/>
      <c r="E49556" s="41"/>
    </row>
    <row r="49557" spans="4:5" x14ac:dyDescent="0.2">
      <c r="D49557" s="1"/>
      <c r="E49557" s="41"/>
    </row>
    <row r="49558" spans="4:5" x14ac:dyDescent="0.2">
      <c r="D49558" s="1"/>
      <c r="E49558" s="41"/>
    </row>
    <row r="49559" spans="4:5" x14ac:dyDescent="0.2">
      <c r="D49559" s="1"/>
      <c r="E49559" s="41"/>
    </row>
    <row r="49560" spans="4:5" x14ac:dyDescent="0.2">
      <c r="D49560" s="1"/>
      <c r="E49560" s="41"/>
    </row>
    <row r="49561" spans="4:5" x14ac:dyDescent="0.2">
      <c r="D49561" s="1"/>
      <c r="E49561" s="41"/>
    </row>
    <row r="49562" spans="4:5" x14ac:dyDescent="0.2">
      <c r="D49562" s="1"/>
      <c r="E49562" s="41"/>
    </row>
    <row r="49563" spans="4:5" x14ac:dyDescent="0.2">
      <c r="D49563" s="1"/>
      <c r="E49563" s="41"/>
    </row>
    <row r="49564" spans="4:5" x14ac:dyDescent="0.2">
      <c r="D49564" s="1"/>
      <c r="E49564" s="41"/>
    </row>
    <row r="49565" spans="4:5" x14ac:dyDescent="0.2">
      <c r="D49565" s="1"/>
      <c r="E49565" s="41"/>
    </row>
    <row r="49566" spans="4:5" x14ac:dyDescent="0.2">
      <c r="D49566" s="1"/>
      <c r="E49566" s="41"/>
    </row>
    <row r="49567" spans="4:5" x14ac:dyDescent="0.2">
      <c r="D49567" s="1"/>
      <c r="E49567" s="41"/>
    </row>
    <row r="49568" spans="4:5" x14ac:dyDescent="0.2">
      <c r="D49568" s="1"/>
      <c r="E49568" s="41"/>
    </row>
    <row r="49569" spans="4:5" x14ac:dyDescent="0.2">
      <c r="D49569" s="1"/>
      <c r="E49569" s="41"/>
    </row>
    <row r="49570" spans="4:5" x14ac:dyDescent="0.2">
      <c r="D49570" s="1"/>
      <c r="E49570" s="41"/>
    </row>
    <row r="49571" spans="4:5" x14ac:dyDescent="0.2">
      <c r="D49571" s="1"/>
      <c r="E49571" s="41"/>
    </row>
    <row r="49572" spans="4:5" x14ac:dyDescent="0.2">
      <c r="D49572" s="1"/>
      <c r="E49572" s="41"/>
    </row>
    <row r="49573" spans="4:5" x14ac:dyDescent="0.2">
      <c r="D49573" s="1"/>
      <c r="E49573" s="41"/>
    </row>
    <row r="49574" spans="4:5" x14ac:dyDescent="0.2">
      <c r="D49574" s="1"/>
      <c r="E49574" s="41"/>
    </row>
    <row r="49575" spans="4:5" x14ac:dyDescent="0.2">
      <c r="D49575" s="1"/>
      <c r="E49575" s="41"/>
    </row>
    <row r="49576" spans="4:5" x14ac:dyDescent="0.2">
      <c r="D49576" s="1"/>
      <c r="E49576" s="41"/>
    </row>
    <row r="49577" spans="4:5" x14ac:dyDescent="0.2">
      <c r="D49577" s="1"/>
      <c r="E49577" s="41"/>
    </row>
    <row r="49578" spans="4:5" x14ac:dyDescent="0.2">
      <c r="D49578" s="1"/>
      <c r="E49578" s="41"/>
    </row>
    <row r="49579" spans="4:5" x14ac:dyDescent="0.2">
      <c r="D49579" s="1"/>
      <c r="E49579" s="41"/>
    </row>
    <row r="49580" spans="4:5" x14ac:dyDescent="0.2">
      <c r="D49580" s="1"/>
      <c r="E49580" s="41"/>
    </row>
    <row r="49581" spans="4:5" x14ac:dyDescent="0.2">
      <c r="D49581" s="1"/>
      <c r="E49581" s="41"/>
    </row>
    <row r="49582" spans="4:5" x14ac:dyDescent="0.2">
      <c r="D49582" s="1"/>
      <c r="E49582" s="41"/>
    </row>
    <row r="49583" spans="4:5" x14ac:dyDescent="0.2">
      <c r="D49583" s="1"/>
      <c r="E49583" s="41"/>
    </row>
    <row r="49584" spans="4:5" x14ac:dyDescent="0.2">
      <c r="D49584" s="1"/>
      <c r="E49584" s="41"/>
    </row>
    <row r="49585" spans="4:5" x14ac:dyDescent="0.2">
      <c r="D49585" s="1"/>
      <c r="E49585" s="41"/>
    </row>
    <row r="49586" spans="4:5" x14ac:dyDescent="0.2">
      <c r="D49586" s="1"/>
      <c r="E49586" s="41"/>
    </row>
    <row r="49587" spans="4:5" x14ac:dyDescent="0.2">
      <c r="D49587" s="1"/>
      <c r="E49587" s="41"/>
    </row>
    <row r="49588" spans="4:5" x14ac:dyDescent="0.2">
      <c r="D49588" s="1"/>
      <c r="E49588" s="41"/>
    </row>
    <row r="49589" spans="4:5" x14ac:dyDescent="0.2">
      <c r="D49589" s="1"/>
      <c r="E49589" s="41"/>
    </row>
    <row r="49590" spans="4:5" x14ac:dyDescent="0.2">
      <c r="D49590" s="1"/>
      <c r="E49590" s="41"/>
    </row>
    <row r="49591" spans="4:5" x14ac:dyDescent="0.2">
      <c r="D49591" s="1"/>
      <c r="E49591" s="41"/>
    </row>
    <row r="49592" spans="4:5" x14ac:dyDescent="0.2">
      <c r="D49592" s="1"/>
      <c r="E49592" s="41"/>
    </row>
    <row r="49593" spans="4:5" x14ac:dyDescent="0.2">
      <c r="D49593" s="1"/>
      <c r="E49593" s="41"/>
    </row>
    <row r="49594" spans="4:5" x14ac:dyDescent="0.2">
      <c r="D49594" s="1"/>
      <c r="E49594" s="41"/>
    </row>
    <row r="49595" spans="4:5" x14ac:dyDescent="0.2">
      <c r="D49595" s="1"/>
      <c r="E49595" s="41"/>
    </row>
    <row r="49596" spans="4:5" x14ac:dyDescent="0.2">
      <c r="D49596" s="1"/>
      <c r="E49596" s="41"/>
    </row>
    <row r="49597" spans="4:5" x14ac:dyDescent="0.2">
      <c r="D49597" s="1"/>
      <c r="E49597" s="41"/>
    </row>
    <row r="49598" spans="4:5" x14ac:dyDescent="0.2">
      <c r="D49598" s="1"/>
      <c r="E49598" s="41"/>
    </row>
    <row r="49599" spans="4:5" x14ac:dyDescent="0.2">
      <c r="D49599" s="1"/>
      <c r="E49599" s="41"/>
    </row>
    <row r="49600" spans="4:5" x14ac:dyDescent="0.2">
      <c r="D49600" s="1"/>
      <c r="E49600" s="41"/>
    </row>
    <row r="49601" spans="4:5" x14ac:dyDescent="0.2">
      <c r="D49601" s="1"/>
      <c r="E49601" s="41"/>
    </row>
    <row r="49602" spans="4:5" x14ac:dyDescent="0.2">
      <c r="D49602" s="1"/>
      <c r="E49602" s="41"/>
    </row>
    <row r="49603" spans="4:5" x14ac:dyDescent="0.2">
      <c r="D49603" s="1"/>
      <c r="E49603" s="41"/>
    </row>
    <row r="49604" spans="4:5" x14ac:dyDescent="0.2">
      <c r="D49604" s="1"/>
      <c r="E49604" s="41"/>
    </row>
    <row r="49605" spans="4:5" x14ac:dyDescent="0.2">
      <c r="D49605" s="1"/>
      <c r="E49605" s="41"/>
    </row>
    <row r="49606" spans="4:5" x14ac:dyDescent="0.2">
      <c r="D49606" s="1"/>
      <c r="E49606" s="41"/>
    </row>
    <row r="49607" spans="4:5" x14ac:dyDescent="0.2">
      <c r="D49607" s="1"/>
      <c r="E49607" s="41"/>
    </row>
    <row r="49608" spans="4:5" x14ac:dyDescent="0.2">
      <c r="D49608" s="1"/>
      <c r="E49608" s="41"/>
    </row>
    <row r="49609" spans="4:5" x14ac:dyDescent="0.2">
      <c r="D49609" s="1"/>
      <c r="E49609" s="41"/>
    </row>
    <row r="49610" spans="4:5" x14ac:dyDescent="0.2">
      <c r="D49610" s="1"/>
      <c r="E49610" s="41"/>
    </row>
    <row r="49611" spans="4:5" x14ac:dyDescent="0.2">
      <c r="D49611" s="1"/>
      <c r="E49611" s="41"/>
    </row>
    <row r="49612" spans="4:5" x14ac:dyDescent="0.2">
      <c r="D49612" s="1"/>
      <c r="E49612" s="41"/>
    </row>
    <row r="49613" spans="4:5" x14ac:dyDescent="0.2">
      <c r="D49613" s="1"/>
      <c r="E49613" s="41"/>
    </row>
    <row r="49614" spans="4:5" x14ac:dyDescent="0.2">
      <c r="D49614" s="1"/>
      <c r="E49614" s="41"/>
    </row>
    <row r="49615" spans="4:5" x14ac:dyDescent="0.2">
      <c r="D49615" s="1"/>
      <c r="E49615" s="41"/>
    </row>
    <row r="49616" spans="4:5" x14ac:dyDescent="0.2">
      <c r="D49616" s="1"/>
      <c r="E49616" s="41"/>
    </row>
    <row r="49617" spans="4:5" x14ac:dyDescent="0.2">
      <c r="D49617" s="1"/>
      <c r="E49617" s="41"/>
    </row>
    <row r="49618" spans="4:5" x14ac:dyDescent="0.2">
      <c r="D49618" s="1"/>
      <c r="E49618" s="41"/>
    </row>
    <row r="49619" spans="4:5" x14ac:dyDescent="0.2">
      <c r="D49619" s="1"/>
      <c r="E49619" s="41"/>
    </row>
    <row r="49620" spans="4:5" x14ac:dyDescent="0.2">
      <c r="D49620" s="1"/>
      <c r="E49620" s="41"/>
    </row>
    <row r="49621" spans="4:5" x14ac:dyDescent="0.2">
      <c r="D49621" s="1"/>
      <c r="E49621" s="41"/>
    </row>
    <row r="49622" spans="4:5" x14ac:dyDescent="0.2">
      <c r="D49622" s="1"/>
      <c r="E49622" s="41"/>
    </row>
    <row r="49623" spans="4:5" x14ac:dyDescent="0.2">
      <c r="D49623" s="1"/>
      <c r="E49623" s="41"/>
    </row>
    <row r="49624" spans="4:5" x14ac:dyDescent="0.2">
      <c r="D49624" s="1"/>
      <c r="E49624" s="41"/>
    </row>
    <row r="49625" spans="4:5" x14ac:dyDescent="0.2">
      <c r="D49625" s="1"/>
      <c r="E49625" s="41"/>
    </row>
    <row r="49626" spans="4:5" x14ac:dyDescent="0.2">
      <c r="D49626" s="1"/>
      <c r="E49626" s="41"/>
    </row>
    <row r="49627" spans="4:5" x14ac:dyDescent="0.2">
      <c r="D49627" s="1"/>
      <c r="E49627" s="41"/>
    </row>
    <row r="49628" spans="4:5" x14ac:dyDescent="0.2">
      <c r="D49628" s="1"/>
      <c r="E49628" s="41"/>
    </row>
    <row r="49629" spans="4:5" x14ac:dyDescent="0.2">
      <c r="D49629" s="1"/>
      <c r="E49629" s="41"/>
    </row>
    <row r="49630" spans="4:5" x14ac:dyDescent="0.2">
      <c r="D49630" s="1"/>
      <c r="E49630" s="41"/>
    </row>
    <row r="49631" spans="4:5" x14ac:dyDescent="0.2">
      <c r="D49631" s="1"/>
      <c r="E49631" s="41"/>
    </row>
    <row r="49632" spans="4:5" x14ac:dyDescent="0.2">
      <c r="D49632" s="1"/>
      <c r="E49632" s="41"/>
    </row>
    <row r="49633" spans="4:5" x14ac:dyDescent="0.2">
      <c r="D49633" s="1"/>
      <c r="E49633" s="41"/>
    </row>
    <row r="49634" spans="4:5" x14ac:dyDescent="0.2">
      <c r="D49634" s="1"/>
      <c r="E49634" s="41"/>
    </row>
    <row r="49635" spans="4:5" x14ac:dyDescent="0.2">
      <c r="D49635" s="1"/>
      <c r="E49635" s="41"/>
    </row>
    <row r="49636" spans="4:5" x14ac:dyDescent="0.2">
      <c r="D49636" s="1"/>
      <c r="E49636" s="41"/>
    </row>
    <row r="49637" spans="4:5" x14ac:dyDescent="0.2">
      <c r="D49637" s="1"/>
      <c r="E49637" s="41"/>
    </row>
    <row r="49638" spans="4:5" x14ac:dyDescent="0.2">
      <c r="D49638" s="1"/>
      <c r="E49638" s="41"/>
    </row>
    <row r="49639" spans="4:5" x14ac:dyDescent="0.2">
      <c r="D49639" s="1"/>
      <c r="E49639" s="41"/>
    </row>
    <row r="49640" spans="4:5" x14ac:dyDescent="0.2">
      <c r="D49640" s="1"/>
      <c r="E49640" s="41"/>
    </row>
    <row r="49641" spans="4:5" x14ac:dyDescent="0.2">
      <c r="D49641" s="1"/>
      <c r="E49641" s="41"/>
    </row>
    <row r="49642" spans="4:5" x14ac:dyDescent="0.2">
      <c r="D49642" s="1"/>
      <c r="E49642" s="41"/>
    </row>
    <row r="49643" spans="4:5" x14ac:dyDescent="0.2">
      <c r="D49643" s="1"/>
      <c r="E49643" s="41"/>
    </row>
    <row r="49644" spans="4:5" x14ac:dyDescent="0.2">
      <c r="D49644" s="1"/>
      <c r="E49644" s="41"/>
    </row>
    <row r="49645" spans="4:5" x14ac:dyDescent="0.2">
      <c r="D49645" s="1"/>
      <c r="E49645" s="41"/>
    </row>
    <row r="49646" spans="4:5" x14ac:dyDescent="0.2">
      <c r="D49646" s="1"/>
      <c r="E49646" s="41"/>
    </row>
    <row r="49647" spans="4:5" x14ac:dyDescent="0.2">
      <c r="D49647" s="1"/>
      <c r="E49647" s="41"/>
    </row>
    <row r="49648" spans="4:5" x14ac:dyDescent="0.2">
      <c r="D49648" s="1"/>
      <c r="E49648" s="41"/>
    </row>
    <row r="49649" spans="4:5" x14ac:dyDescent="0.2">
      <c r="D49649" s="1"/>
      <c r="E49649" s="41"/>
    </row>
    <row r="49650" spans="4:5" x14ac:dyDescent="0.2">
      <c r="D49650" s="1"/>
      <c r="E49650" s="41"/>
    </row>
    <row r="49651" spans="4:5" x14ac:dyDescent="0.2">
      <c r="D49651" s="1"/>
      <c r="E49651" s="41"/>
    </row>
    <row r="49652" spans="4:5" x14ac:dyDescent="0.2">
      <c r="D49652" s="1"/>
      <c r="E49652" s="41"/>
    </row>
    <row r="49653" spans="4:5" x14ac:dyDescent="0.2">
      <c r="D49653" s="1"/>
      <c r="E49653" s="41"/>
    </row>
    <row r="49654" spans="4:5" x14ac:dyDescent="0.2">
      <c r="D49654" s="1"/>
      <c r="E49654" s="41"/>
    </row>
    <row r="49655" spans="4:5" x14ac:dyDescent="0.2">
      <c r="D49655" s="1"/>
      <c r="E49655" s="41"/>
    </row>
    <row r="49656" spans="4:5" x14ac:dyDescent="0.2">
      <c r="D49656" s="1"/>
      <c r="E49656" s="41"/>
    </row>
    <row r="49657" spans="4:5" x14ac:dyDescent="0.2">
      <c r="D49657" s="1"/>
      <c r="E49657" s="41"/>
    </row>
    <row r="49658" spans="4:5" x14ac:dyDescent="0.2">
      <c r="D49658" s="1"/>
      <c r="E49658" s="41"/>
    </row>
    <row r="49659" spans="4:5" x14ac:dyDescent="0.2">
      <c r="D49659" s="1"/>
      <c r="E49659" s="41"/>
    </row>
    <row r="49660" spans="4:5" x14ac:dyDescent="0.2">
      <c r="D49660" s="1"/>
      <c r="E49660" s="41"/>
    </row>
    <row r="49661" spans="4:5" x14ac:dyDescent="0.2">
      <c r="D49661" s="1"/>
      <c r="E49661" s="41"/>
    </row>
    <row r="49662" spans="4:5" x14ac:dyDescent="0.2">
      <c r="D49662" s="1"/>
      <c r="E49662" s="41"/>
    </row>
    <row r="49663" spans="4:5" x14ac:dyDescent="0.2">
      <c r="D49663" s="1"/>
      <c r="E49663" s="41"/>
    </row>
    <row r="49664" spans="4:5" x14ac:dyDescent="0.2">
      <c r="D49664" s="1"/>
      <c r="E49664" s="41"/>
    </row>
    <row r="49665" spans="4:5" x14ac:dyDescent="0.2">
      <c r="D49665" s="1"/>
      <c r="E49665" s="41"/>
    </row>
    <row r="49666" spans="4:5" x14ac:dyDescent="0.2">
      <c r="D49666" s="1"/>
      <c r="E49666" s="41"/>
    </row>
    <row r="49667" spans="4:5" x14ac:dyDescent="0.2">
      <c r="D49667" s="1"/>
      <c r="E49667" s="41"/>
    </row>
    <row r="49668" spans="4:5" x14ac:dyDescent="0.2">
      <c r="D49668" s="1"/>
      <c r="E49668" s="41"/>
    </row>
    <row r="49669" spans="4:5" x14ac:dyDescent="0.2">
      <c r="D49669" s="1"/>
      <c r="E49669" s="41"/>
    </row>
    <row r="49670" spans="4:5" x14ac:dyDescent="0.2">
      <c r="D49670" s="1"/>
      <c r="E49670" s="41"/>
    </row>
    <row r="49671" spans="4:5" x14ac:dyDescent="0.2">
      <c r="D49671" s="1"/>
      <c r="E49671" s="41"/>
    </row>
    <row r="49672" spans="4:5" x14ac:dyDescent="0.2">
      <c r="D49672" s="1"/>
      <c r="E49672" s="41"/>
    </row>
    <row r="49673" spans="4:5" x14ac:dyDescent="0.2">
      <c r="D49673" s="1"/>
      <c r="E49673" s="41"/>
    </row>
    <row r="49674" spans="4:5" x14ac:dyDescent="0.2">
      <c r="D49674" s="1"/>
      <c r="E49674" s="41"/>
    </row>
    <row r="49675" spans="4:5" x14ac:dyDescent="0.2">
      <c r="D49675" s="1"/>
      <c r="E49675" s="41"/>
    </row>
    <row r="49676" spans="4:5" x14ac:dyDescent="0.2">
      <c r="D49676" s="1"/>
      <c r="E49676" s="41"/>
    </row>
    <row r="49677" spans="4:5" x14ac:dyDescent="0.2">
      <c r="D49677" s="1"/>
      <c r="E49677" s="41"/>
    </row>
    <row r="49678" spans="4:5" x14ac:dyDescent="0.2">
      <c r="D49678" s="1"/>
      <c r="E49678" s="41"/>
    </row>
    <row r="49679" spans="4:5" x14ac:dyDescent="0.2">
      <c r="D49679" s="1"/>
      <c r="E49679" s="41"/>
    </row>
    <row r="49680" spans="4:5" x14ac:dyDescent="0.2">
      <c r="D49680" s="1"/>
      <c r="E49680" s="41"/>
    </row>
    <row r="49681" spans="4:5" x14ac:dyDescent="0.2">
      <c r="D49681" s="1"/>
      <c r="E49681" s="41"/>
    </row>
    <row r="49682" spans="4:5" x14ac:dyDescent="0.2">
      <c r="D49682" s="1"/>
      <c r="E49682" s="41"/>
    </row>
    <row r="49683" spans="4:5" x14ac:dyDescent="0.2">
      <c r="D49683" s="1"/>
      <c r="E49683" s="41"/>
    </row>
    <row r="49684" spans="4:5" x14ac:dyDescent="0.2">
      <c r="D49684" s="1"/>
      <c r="E49684" s="41"/>
    </row>
    <row r="49685" spans="4:5" x14ac:dyDescent="0.2">
      <c r="D49685" s="1"/>
      <c r="E49685" s="41"/>
    </row>
    <row r="49686" spans="4:5" x14ac:dyDescent="0.2">
      <c r="D49686" s="1"/>
      <c r="E49686" s="41"/>
    </row>
    <row r="49687" spans="4:5" x14ac:dyDescent="0.2">
      <c r="D49687" s="1"/>
      <c r="E49687" s="41"/>
    </row>
    <row r="49688" spans="4:5" x14ac:dyDescent="0.2">
      <c r="D49688" s="1"/>
      <c r="E49688" s="41"/>
    </row>
    <row r="49689" spans="4:5" x14ac:dyDescent="0.2">
      <c r="D49689" s="1"/>
      <c r="E49689" s="41"/>
    </row>
    <row r="49690" spans="4:5" x14ac:dyDescent="0.2">
      <c r="D49690" s="1"/>
      <c r="E49690" s="41"/>
    </row>
    <row r="49691" spans="4:5" x14ac:dyDescent="0.2">
      <c r="D49691" s="1"/>
      <c r="E49691" s="41"/>
    </row>
    <row r="49692" spans="4:5" x14ac:dyDescent="0.2">
      <c r="D49692" s="1"/>
      <c r="E49692" s="41"/>
    </row>
    <row r="49693" spans="4:5" x14ac:dyDescent="0.2">
      <c r="D49693" s="1"/>
      <c r="E49693" s="41"/>
    </row>
    <row r="49694" spans="4:5" x14ac:dyDescent="0.2">
      <c r="D49694" s="1"/>
      <c r="E49694" s="41"/>
    </row>
    <row r="49695" spans="4:5" x14ac:dyDescent="0.2">
      <c r="D49695" s="1"/>
      <c r="E49695" s="41"/>
    </row>
    <row r="49696" spans="4:5" x14ac:dyDescent="0.2">
      <c r="D49696" s="1"/>
      <c r="E49696" s="41"/>
    </row>
    <row r="49697" spans="4:5" x14ac:dyDescent="0.2">
      <c r="D49697" s="1"/>
      <c r="E49697" s="41"/>
    </row>
    <row r="49698" spans="4:5" x14ac:dyDescent="0.2">
      <c r="D49698" s="1"/>
      <c r="E49698" s="41"/>
    </row>
    <row r="49699" spans="4:5" x14ac:dyDescent="0.2">
      <c r="D49699" s="1"/>
      <c r="E49699" s="41"/>
    </row>
    <row r="49700" spans="4:5" x14ac:dyDescent="0.2">
      <c r="D49700" s="1"/>
      <c r="E49700" s="41"/>
    </row>
    <row r="49701" spans="4:5" x14ac:dyDescent="0.2">
      <c r="D49701" s="1"/>
      <c r="E49701" s="41"/>
    </row>
    <row r="49702" spans="4:5" x14ac:dyDescent="0.2">
      <c r="D49702" s="1"/>
      <c r="E49702" s="41"/>
    </row>
    <row r="49703" spans="4:5" x14ac:dyDescent="0.2">
      <c r="D49703" s="1"/>
      <c r="E49703" s="41"/>
    </row>
    <row r="49704" spans="4:5" x14ac:dyDescent="0.2">
      <c r="D49704" s="1"/>
      <c r="E49704" s="41"/>
    </row>
    <row r="49705" spans="4:5" x14ac:dyDescent="0.2">
      <c r="D49705" s="1"/>
      <c r="E49705" s="41"/>
    </row>
    <row r="49706" spans="4:5" x14ac:dyDescent="0.2">
      <c r="D49706" s="1"/>
      <c r="E49706" s="41"/>
    </row>
    <row r="49707" spans="4:5" x14ac:dyDescent="0.2">
      <c r="D49707" s="1"/>
      <c r="E49707" s="41"/>
    </row>
    <row r="49708" spans="4:5" x14ac:dyDescent="0.2">
      <c r="D49708" s="1"/>
      <c r="E49708" s="41"/>
    </row>
    <row r="49709" spans="4:5" x14ac:dyDescent="0.2">
      <c r="D49709" s="1"/>
      <c r="E49709" s="41"/>
    </row>
    <row r="49710" spans="4:5" x14ac:dyDescent="0.2">
      <c r="D49710" s="1"/>
      <c r="E49710" s="41"/>
    </row>
    <row r="49711" spans="4:5" x14ac:dyDescent="0.2">
      <c r="D49711" s="1"/>
      <c r="E49711" s="41"/>
    </row>
    <row r="49712" spans="4:5" x14ac:dyDescent="0.2">
      <c r="D49712" s="1"/>
      <c r="E49712" s="41"/>
    </row>
    <row r="49713" spans="4:5" x14ac:dyDescent="0.2">
      <c r="D49713" s="1"/>
      <c r="E49713" s="41"/>
    </row>
    <row r="49714" spans="4:5" x14ac:dyDescent="0.2">
      <c r="D49714" s="1"/>
      <c r="E49714" s="41"/>
    </row>
    <row r="49715" spans="4:5" x14ac:dyDescent="0.2">
      <c r="D49715" s="1"/>
      <c r="E49715" s="41"/>
    </row>
    <row r="49716" spans="4:5" x14ac:dyDescent="0.2">
      <c r="D49716" s="1"/>
      <c r="E49716" s="41"/>
    </row>
    <row r="49717" spans="4:5" x14ac:dyDescent="0.2">
      <c r="D49717" s="1"/>
      <c r="E49717" s="41"/>
    </row>
    <row r="49718" spans="4:5" x14ac:dyDescent="0.2">
      <c r="D49718" s="1"/>
      <c r="E49718" s="41"/>
    </row>
    <row r="49719" spans="4:5" x14ac:dyDescent="0.2">
      <c r="D49719" s="1"/>
      <c r="E49719" s="41"/>
    </row>
    <row r="49720" spans="4:5" x14ac:dyDescent="0.2">
      <c r="D49720" s="1"/>
      <c r="E49720" s="41"/>
    </row>
    <row r="49721" spans="4:5" x14ac:dyDescent="0.2">
      <c r="D49721" s="1"/>
      <c r="E49721" s="41"/>
    </row>
    <row r="49722" spans="4:5" x14ac:dyDescent="0.2">
      <c r="D49722" s="1"/>
      <c r="E49722" s="41"/>
    </row>
    <row r="49723" spans="4:5" x14ac:dyDescent="0.2">
      <c r="D49723" s="1"/>
      <c r="E49723" s="41"/>
    </row>
    <row r="49724" spans="4:5" x14ac:dyDescent="0.2">
      <c r="D49724" s="1"/>
      <c r="E49724" s="41"/>
    </row>
    <row r="49725" spans="4:5" x14ac:dyDescent="0.2">
      <c r="D49725" s="1"/>
      <c r="E49725" s="41"/>
    </row>
    <row r="49726" spans="4:5" x14ac:dyDescent="0.2">
      <c r="D49726" s="1"/>
      <c r="E49726" s="41"/>
    </row>
    <row r="49727" spans="4:5" x14ac:dyDescent="0.2">
      <c r="D49727" s="1"/>
      <c r="E49727" s="41"/>
    </row>
    <row r="49728" spans="4:5" x14ac:dyDescent="0.2">
      <c r="D49728" s="1"/>
      <c r="E49728" s="41"/>
    </row>
    <row r="49729" spans="4:5" x14ac:dyDescent="0.2">
      <c r="D49729" s="1"/>
      <c r="E49729" s="41"/>
    </row>
    <row r="49730" spans="4:5" x14ac:dyDescent="0.2">
      <c r="D49730" s="1"/>
      <c r="E49730" s="41"/>
    </row>
    <row r="49731" spans="4:5" x14ac:dyDescent="0.2">
      <c r="D49731" s="1"/>
      <c r="E49731" s="41"/>
    </row>
    <row r="49732" spans="4:5" x14ac:dyDescent="0.2">
      <c r="D49732" s="1"/>
      <c r="E49732" s="41"/>
    </row>
    <row r="49733" spans="4:5" x14ac:dyDescent="0.2">
      <c r="D49733" s="1"/>
      <c r="E49733" s="41"/>
    </row>
    <row r="49734" spans="4:5" x14ac:dyDescent="0.2">
      <c r="D49734" s="1"/>
      <c r="E49734" s="41"/>
    </row>
    <row r="49735" spans="4:5" x14ac:dyDescent="0.2">
      <c r="D49735" s="1"/>
      <c r="E49735" s="41"/>
    </row>
    <row r="49736" spans="4:5" x14ac:dyDescent="0.2">
      <c r="D49736" s="1"/>
      <c r="E49736" s="41"/>
    </row>
    <row r="49737" spans="4:5" x14ac:dyDescent="0.2">
      <c r="D49737" s="1"/>
      <c r="E49737" s="41"/>
    </row>
    <row r="49738" spans="4:5" x14ac:dyDescent="0.2">
      <c r="D49738" s="1"/>
      <c r="E49738" s="41"/>
    </row>
    <row r="49739" spans="4:5" x14ac:dyDescent="0.2">
      <c r="D49739" s="1"/>
      <c r="E49739" s="41"/>
    </row>
    <row r="49740" spans="4:5" x14ac:dyDescent="0.2">
      <c r="D49740" s="1"/>
      <c r="E49740" s="41"/>
    </row>
    <row r="49741" spans="4:5" x14ac:dyDescent="0.2">
      <c r="D49741" s="1"/>
      <c r="E49741" s="41"/>
    </row>
    <row r="49742" spans="4:5" x14ac:dyDescent="0.2">
      <c r="D49742" s="1"/>
      <c r="E49742" s="41"/>
    </row>
    <row r="49743" spans="4:5" x14ac:dyDescent="0.2">
      <c r="D49743" s="1"/>
      <c r="E49743" s="41"/>
    </row>
    <row r="49744" spans="4:5" x14ac:dyDescent="0.2">
      <c r="D49744" s="1"/>
      <c r="E49744" s="41"/>
    </row>
    <row r="49745" spans="4:5" x14ac:dyDescent="0.2">
      <c r="D49745" s="1"/>
      <c r="E49745" s="41"/>
    </row>
    <row r="49746" spans="4:5" x14ac:dyDescent="0.2">
      <c r="D49746" s="1"/>
      <c r="E49746" s="41"/>
    </row>
    <row r="49747" spans="4:5" x14ac:dyDescent="0.2">
      <c r="D49747" s="1"/>
      <c r="E49747" s="41"/>
    </row>
    <row r="49748" spans="4:5" x14ac:dyDescent="0.2">
      <c r="D49748" s="1"/>
      <c r="E49748" s="41"/>
    </row>
    <row r="49749" spans="4:5" x14ac:dyDescent="0.2">
      <c r="D49749" s="1"/>
      <c r="E49749" s="41"/>
    </row>
    <row r="49750" spans="4:5" x14ac:dyDescent="0.2">
      <c r="D49750" s="1"/>
      <c r="E49750" s="41"/>
    </row>
    <row r="49751" spans="4:5" x14ac:dyDescent="0.2">
      <c r="D49751" s="1"/>
      <c r="E49751" s="41"/>
    </row>
    <row r="49752" spans="4:5" x14ac:dyDescent="0.2">
      <c r="D49752" s="1"/>
      <c r="E49752" s="41"/>
    </row>
    <row r="49753" spans="4:5" x14ac:dyDescent="0.2">
      <c r="D49753" s="1"/>
      <c r="E49753" s="41"/>
    </row>
    <row r="49754" spans="4:5" x14ac:dyDescent="0.2">
      <c r="D49754" s="1"/>
      <c r="E49754" s="41"/>
    </row>
    <row r="49755" spans="4:5" x14ac:dyDescent="0.2">
      <c r="D49755" s="1"/>
      <c r="E49755" s="41"/>
    </row>
    <row r="49756" spans="4:5" x14ac:dyDescent="0.2">
      <c r="D49756" s="1"/>
      <c r="E49756" s="41"/>
    </row>
    <row r="49757" spans="4:5" x14ac:dyDescent="0.2">
      <c r="D49757" s="1"/>
      <c r="E49757" s="41"/>
    </row>
    <row r="49758" spans="4:5" x14ac:dyDescent="0.2">
      <c r="D49758" s="1"/>
      <c r="E49758" s="41"/>
    </row>
    <row r="49759" spans="4:5" x14ac:dyDescent="0.2">
      <c r="D49759" s="1"/>
      <c r="E49759" s="41"/>
    </row>
    <row r="49760" spans="4:5" x14ac:dyDescent="0.2">
      <c r="D49760" s="1"/>
      <c r="E49760" s="41"/>
    </row>
    <row r="49761" spans="4:5" x14ac:dyDescent="0.2">
      <c r="D49761" s="1"/>
      <c r="E49761" s="41"/>
    </row>
    <row r="49762" spans="4:5" x14ac:dyDescent="0.2">
      <c r="D49762" s="1"/>
      <c r="E49762" s="41"/>
    </row>
    <row r="49763" spans="4:5" x14ac:dyDescent="0.2">
      <c r="D49763" s="1"/>
      <c r="E49763" s="41"/>
    </row>
    <row r="49764" spans="4:5" x14ac:dyDescent="0.2">
      <c r="D49764" s="1"/>
      <c r="E49764" s="41"/>
    </row>
    <row r="49765" spans="4:5" x14ac:dyDescent="0.2">
      <c r="D49765" s="1"/>
      <c r="E49765" s="41"/>
    </row>
    <row r="49766" spans="4:5" x14ac:dyDescent="0.2">
      <c r="D49766" s="1"/>
      <c r="E49766" s="41"/>
    </row>
    <row r="49767" spans="4:5" x14ac:dyDescent="0.2">
      <c r="D49767" s="1"/>
      <c r="E49767" s="41"/>
    </row>
    <row r="49768" spans="4:5" x14ac:dyDescent="0.2">
      <c r="D49768" s="1"/>
      <c r="E49768" s="41"/>
    </row>
    <row r="49769" spans="4:5" x14ac:dyDescent="0.2">
      <c r="D49769" s="1"/>
      <c r="E49769" s="41"/>
    </row>
    <row r="49770" spans="4:5" x14ac:dyDescent="0.2">
      <c r="D49770" s="1"/>
      <c r="E49770" s="41"/>
    </row>
    <row r="49771" spans="4:5" x14ac:dyDescent="0.2">
      <c r="D49771" s="1"/>
      <c r="E49771" s="41"/>
    </row>
    <row r="49772" spans="4:5" x14ac:dyDescent="0.2">
      <c r="D49772" s="1"/>
      <c r="E49772" s="41"/>
    </row>
    <row r="49773" spans="4:5" x14ac:dyDescent="0.2">
      <c r="D49773" s="1"/>
      <c r="E49773" s="41"/>
    </row>
    <row r="49774" spans="4:5" x14ac:dyDescent="0.2">
      <c r="D49774" s="1"/>
      <c r="E49774" s="41"/>
    </row>
    <row r="49775" spans="4:5" x14ac:dyDescent="0.2">
      <c r="D49775" s="1"/>
      <c r="E49775" s="41"/>
    </row>
    <row r="49776" spans="4:5" x14ac:dyDescent="0.2">
      <c r="D49776" s="1"/>
      <c r="E49776" s="41"/>
    </row>
    <row r="49777" spans="4:5" x14ac:dyDescent="0.2">
      <c r="D49777" s="1"/>
      <c r="E49777" s="41"/>
    </row>
    <row r="49778" spans="4:5" x14ac:dyDescent="0.2">
      <c r="D49778" s="1"/>
      <c r="E49778" s="41"/>
    </row>
    <row r="49779" spans="4:5" x14ac:dyDescent="0.2">
      <c r="D49779" s="1"/>
      <c r="E49779" s="41"/>
    </row>
    <row r="49780" spans="4:5" x14ac:dyDescent="0.2">
      <c r="D49780" s="1"/>
      <c r="E49780" s="41"/>
    </row>
    <row r="49781" spans="4:5" x14ac:dyDescent="0.2">
      <c r="D49781" s="1"/>
      <c r="E49781" s="41"/>
    </row>
    <row r="49782" spans="4:5" x14ac:dyDescent="0.2">
      <c r="D49782" s="1"/>
      <c r="E49782" s="41"/>
    </row>
    <row r="49783" spans="4:5" x14ac:dyDescent="0.2">
      <c r="D49783" s="1"/>
      <c r="E49783" s="41"/>
    </row>
    <row r="49784" spans="4:5" x14ac:dyDescent="0.2">
      <c r="D49784" s="1"/>
      <c r="E49784" s="41"/>
    </row>
    <row r="49785" spans="4:5" x14ac:dyDescent="0.2">
      <c r="D49785" s="1"/>
      <c r="E49785" s="41"/>
    </row>
    <row r="49786" spans="4:5" x14ac:dyDescent="0.2">
      <c r="D49786" s="1"/>
      <c r="E49786" s="41"/>
    </row>
    <row r="49787" spans="4:5" x14ac:dyDescent="0.2">
      <c r="D49787" s="1"/>
      <c r="E49787" s="41"/>
    </row>
    <row r="49788" spans="4:5" x14ac:dyDescent="0.2">
      <c r="D49788" s="1"/>
      <c r="E49788" s="41"/>
    </row>
    <row r="49789" spans="4:5" x14ac:dyDescent="0.2">
      <c r="D49789" s="1"/>
      <c r="E49789" s="41"/>
    </row>
    <row r="49790" spans="4:5" x14ac:dyDescent="0.2">
      <c r="D49790" s="1"/>
      <c r="E49790" s="41"/>
    </row>
    <row r="49791" spans="4:5" x14ac:dyDescent="0.2">
      <c r="D49791" s="1"/>
      <c r="E49791" s="41"/>
    </row>
    <row r="49792" spans="4:5" x14ac:dyDescent="0.2">
      <c r="D49792" s="1"/>
      <c r="E49792" s="41"/>
    </row>
    <row r="49793" spans="4:5" x14ac:dyDescent="0.2">
      <c r="D49793" s="1"/>
      <c r="E49793" s="41"/>
    </row>
    <row r="49794" spans="4:5" x14ac:dyDescent="0.2">
      <c r="D49794" s="1"/>
      <c r="E49794" s="41"/>
    </row>
    <row r="49795" spans="4:5" x14ac:dyDescent="0.2">
      <c r="D49795" s="1"/>
      <c r="E49795" s="41"/>
    </row>
    <row r="49796" spans="4:5" x14ac:dyDescent="0.2">
      <c r="D49796" s="1"/>
      <c r="E49796" s="41"/>
    </row>
    <row r="49797" spans="4:5" x14ac:dyDescent="0.2">
      <c r="D49797" s="1"/>
      <c r="E49797" s="41"/>
    </row>
    <row r="49798" spans="4:5" x14ac:dyDescent="0.2">
      <c r="D49798" s="1"/>
      <c r="E49798" s="41"/>
    </row>
    <row r="49799" spans="4:5" x14ac:dyDescent="0.2">
      <c r="D49799" s="1"/>
      <c r="E49799" s="41"/>
    </row>
    <row r="49800" spans="4:5" x14ac:dyDescent="0.2">
      <c r="D49800" s="1"/>
      <c r="E49800" s="41"/>
    </row>
    <row r="49801" spans="4:5" x14ac:dyDescent="0.2">
      <c r="D49801" s="1"/>
      <c r="E49801" s="41"/>
    </row>
    <row r="49802" spans="4:5" x14ac:dyDescent="0.2">
      <c r="D49802" s="1"/>
      <c r="E49802" s="41"/>
    </row>
    <row r="49803" spans="4:5" x14ac:dyDescent="0.2">
      <c r="D49803" s="1"/>
      <c r="E49803" s="41"/>
    </row>
    <row r="49804" spans="4:5" x14ac:dyDescent="0.2">
      <c r="D49804" s="1"/>
      <c r="E49804" s="41"/>
    </row>
    <row r="49805" spans="4:5" x14ac:dyDescent="0.2">
      <c r="D49805" s="1"/>
      <c r="E49805" s="41"/>
    </row>
    <row r="49806" spans="4:5" x14ac:dyDescent="0.2">
      <c r="D49806" s="1"/>
      <c r="E49806" s="41"/>
    </row>
    <row r="49807" spans="4:5" x14ac:dyDescent="0.2">
      <c r="D49807" s="1"/>
      <c r="E49807" s="41"/>
    </row>
    <row r="49808" spans="4:5" x14ac:dyDescent="0.2">
      <c r="D49808" s="1"/>
      <c r="E49808" s="41"/>
    </row>
    <row r="49809" spans="4:5" x14ac:dyDescent="0.2">
      <c r="D49809" s="1"/>
      <c r="E49809" s="41"/>
    </row>
    <row r="49810" spans="4:5" x14ac:dyDescent="0.2">
      <c r="D49810" s="1"/>
      <c r="E49810" s="41"/>
    </row>
    <row r="49811" spans="4:5" x14ac:dyDescent="0.2">
      <c r="D49811" s="1"/>
      <c r="E49811" s="41"/>
    </row>
    <row r="49812" spans="4:5" x14ac:dyDescent="0.2">
      <c r="D49812" s="1"/>
      <c r="E49812" s="41"/>
    </row>
    <row r="49813" spans="4:5" x14ac:dyDescent="0.2">
      <c r="D49813" s="1"/>
      <c r="E49813" s="41"/>
    </row>
    <row r="49814" spans="4:5" x14ac:dyDescent="0.2">
      <c r="D49814" s="1"/>
      <c r="E49814" s="41"/>
    </row>
    <row r="49815" spans="4:5" x14ac:dyDescent="0.2">
      <c r="D49815" s="1"/>
      <c r="E49815" s="41"/>
    </row>
    <row r="49816" spans="4:5" x14ac:dyDescent="0.2">
      <c r="D49816" s="1"/>
      <c r="E49816" s="41"/>
    </row>
    <row r="49817" spans="4:5" x14ac:dyDescent="0.2">
      <c r="D49817" s="1"/>
      <c r="E49817" s="41"/>
    </row>
    <row r="49818" spans="4:5" x14ac:dyDescent="0.2">
      <c r="D49818" s="1"/>
      <c r="E49818" s="41"/>
    </row>
    <row r="49819" spans="4:5" x14ac:dyDescent="0.2">
      <c r="D49819" s="1"/>
      <c r="E49819" s="41"/>
    </row>
    <row r="49820" spans="4:5" x14ac:dyDescent="0.2">
      <c r="D49820" s="1"/>
      <c r="E49820" s="41"/>
    </row>
    <row r="49821" spans="4:5" x14ac:dyDescent="0.2">
      <c r="D49821" s="1"/>
      <c r="E49821" s="41"/>
    </row>
    <row r="49822" spans="4:5" x14ac:dyDescent="0.2">
      <c r="D49822" s="1"/>
      <c r="E49822" s="41"/>
    </row>
    <row r="49823" spans="4:5" x14ac:dyDescent="0.2">
      <c r="D49823" s="1"/>
      <c r="E49823" s="41"/>
    </row>
    <row r="49824" spans="4:5" x14ac:dyDescent="0.2">
      <c r="D49824" s="1"/>
      <c r="E49824" s="41"/>
    </row>
    <row r="49825" spans="4:5" x14ac:dyDescent="0.2">
      <c r="D49825" s="1"/>
      <c r="E49825" s="41"/>
    </row>
    <row r="49826" spans="4:5" x14ac:dyDescent="0.2">
      <c r="D49826" s="1"/>
      <c r="E49826" s="41"/>
    </row>
    <row r="49827" spans="4:5" x14ac:dyDescent="0.2">
      <c r="D49827" s="1"/>
      <c r="E49827" s="41"/>
    </row>
    <row r="49828" spans="4:5" x14ac:dyDescent="0.2">
      <c r="D49828" s="1"/>
      <c r="E49828" s="41"/>
    </row>
    <row r="49829" spans="4:5" x14ac:dyDescent="0.2">
      <c r="D49829" s="1"/>
      <c r="E49829" s="41"/>
    </row>
    <row r="49830" spans="4:5" x14ac:dyDescent="0.2">
      <c r="D49830" s="1"/>
      <c r="E49830" s="41"/>
    </row>
    <row r="49831" spans="4:5" x14ac:dyDescent="0.2">
      <c r="D49831" s="1"/>
      <c r="E49831" s="41"/>
    </row>
    <row r="49832" spans="4:5" x14ac:dyDescent="0.2">
      <c r="D49832" s="1"/>
      <c r="E49832" s="41"/>
    </row>
    <row r="49833" spans="4:5" x14ac:dyDescent="0.2">
      <c r="D49833" s="1"/>
      <c r="E49833" s="41"/>
    </row>
    <row r="49834" spans="4:5" x14ac:dyDescent="0.2">
      <c r="D49834" s="1"/>
      <c r="E49834" s="41"/>
    </row>
    <row r="49835" spans="4:5" x14ac:dyDescent="0.2">
      <c r="D49835" s="1"/>
      <c r="E49835" s="41"/>
    </row>
    <row r="49836" spans="4:5" x14ac:dyDescent="0.2">
      <c r="D49836" s="1"/>
      <c r="E49836" s="41"/>
    </row>
    <row r="49837" spans="4:5" x14ac:dyDescent="0.2">
      <c r="D49837" s="1"/>
      <c r="E49837" s="41"/>
    </row>
    <row r="49838" spans="4:5" x14ac:dyDescent="0.2">
      <c r="D49838" s="1"/>
      <c r="E49838" s="41"/>
    </row>
    <row r="49839" spans="4:5" x14ac:dyDescent="0.2">
      <c r="D49839" s="1"/>
      <c r="E49839" s="41"/>
    </row>
    <row r="49840" spans="4:5" x14ac:dyDescent="0.2">
      <c r="D49840" s="1"/>
      <c r="E49840" s="41"/>
    </row>
    <row r="49841" spans="4:5" x14ac:dyDescent="0.2">
      <c r="D49841" s="1"/>
      <c r="E49841" s="41"/>
    </row>
    <row r="49842" spans="4:5" x14ac:dyDescent="0.2">
      <c r="D49842" s="1"/>
      <c r="E49842" s="41"/>
    </row>
    <row r="49843" spans="4:5" x14ac:dyDescent="0.2">
      <c r="D49843" s="1"/>
      <c r="E49843" s="41"/>
    </row>
    <row r="49844" spans="4:5" x14ac:dyDescent="0.2">
      <c r="D49844" s="1"/>
      <c r="E49844" s="41"/>
    </row>
    <row r="49845" spans="4:5" x14ac:dyDescent="0.2">
      <c r="D49845" s="1"/>
      <c r="E49845" s="41"/>
    </row>
    <row r="49846" spans="4:5" x14ac:dyDescent="0.2">
      <c r="D49846" s="1"/>
      <c r="E49846" s="41"/>
    </row>
    <row r="49847" spans="4:5" x14ac:dyDescent="0.2">
      <c r="D49847" s="1"/>
      <c r="E49847" s="41"/>
    </row>
    <row r="49848" spans="4:5" x14ac:dyDescent="0.2">
      <c r="D49848" s="1"/>
      <c r="E49848" s="41"/>
    </row>
    <row r="49849" spans="4:5" x14ac:dyDescent="0.2">
      <c r="D49849" s="1"/>
      <c r="E49849" s="41"/>
    </row>
    <row r="49850" spans="4:5" x14ac:dyDescent="0.2">
      <c r="D49850" s="1"/>
      <c r="E49850" s="41"/>
    </row>
    <row r="49851" spans="4:5" x14ac:dyDescent="0.2">
      <c r="D49851" s="1"/>
      <c r="E49851" s="41"/>
    </row>
    <row r="49852" spans="4:5" x14ac:dyDescent="0.2">
      <c r="D49852" s="1"/>
      <c r="E49852" s="41"/>
    </row>
    <row r="49853" spans="4:5" x14ac:dyDescent="0.2">
      <c r="D49853" s="1"/>
      <c r="E49853" s="41"/>
    </row>
    <row r="49854" spans="4:5" x14ac:dyDescent="0.2">
      <c r="D49854" s="1"/>
      <c r="E49854" s="41"/>
    </row>
    <row r="49855" spans="4:5" x14ac:dyDescent="0.2">
      <c r="D49855" s="1"/>
      <c r="E49855" s="41"/>
    </row>
    <row r="49856" spans="4:5" x14ac:dyDescent="0.2">
      <c r="D49856" s="1"/>
      <c r="E49856" s="41"/>
    </row>
    <row r="49857" spans="4:5" x14ac:dyDescent="0.2">
      <c r="D49857" s="1"/>
      <c r="E49857" s="41"/>
    </row>
    <row r="49858" spans="4:5" x14ac:dyDescent="0.2">
      <c r="D49858" s="1"/>
      <c r="E49858" s="41"/>
    </row>
    <row r="49859" spans="4:5" x14ac:dyDescent="0.2">
      <c r="D49859" s="1"/>
      <c r="E49859" s="41"/>
    </row>
    <row r="49860" spans="4:5" x14ac:dyDescent="0.2">
      <c r="D49860" s="1"/>
      <c r="E49860" s="41"/>
    </row>
    <row r="49861" spans="4:5" x14ac:dyDescent="0.2">
      <c r="D49861" s="1"/>
      <c r="E49861" s="41"/>
    </row>
    <row r="49862" spans="4:5" x14ac:dyDescent="0.2">
      <c r="D49862" s="1"/>
      <c r="E49862" s="41"/>
    </row>
    <row r="49863" spans="4:5" x14ac:dyDescent="0.2">
      <c r="D49863" s="1"/>
      <c r="E49863" s="41"/>
    </row>
    <row r="49864" spans="4:5" x14ac:dyDescent="0.2">
      <c r="D49864" s="1"/>
      <c r="E49864" s="41"/>
    </row>
    <row r="49865" spans="4:5" x14ac:dyDescent="0.2">
      <c r="D49865" s="1"/>
      <c r="E49865" s="41"/>
    </row>
    <row r="49866" spans="4:5" x14ac:dyDescent="0.2">
      <c r="D49866" s="1"/>
      <c r="E49866" s="41"/>
    </row>
    <row r="49867" spans="4:5" x14ac:dyDescent="0.2">
      <c r="D49867" s="1"/>
      <c r="E49867" s="41"/>
    </row>
    <row r="49868" spans="4:5" x14ac:dyDescent="0.2">
      <c r="D49868" s="1"/>
      <c r="E49868" s="41"/>
    </row>
    <row r="49869" spans="4:5" x14ac:dyDescent="0.2">
      <c r="D49869" s="1"/>
      <c r="E49869" s="41"/>
    </row>
    <row r="49870" spans="4:5" x14ac:dyDescent="0.2">
      <c r="D49870" s="1"/>
      <c r="E49870" s="41"/>
    </row>
    <row r="49871" spans="4:5" x14ac:dyDescent="0.2">
      <c r="D49871" s="1"/>
      <c r="E49871" s="41"/>
    </row>
    <row r="49872" spans="4:5" x14ac:dyDescent="0.2">
      <c r="D49872" s="1"/>
      <c r="E49872" s="41"/>
    </row>
    <row r="49873" spans="4:5" x14ac:dyDescent="0.2">
      <c r="D49873" s="1"/>
      <c r="E49873" s="41"/>
    </row>
    <row r="49874" spans="4:5" x14ac:dyDescent="0.2">
      <c r="D49874" s="1"/>
      <c r="E49874" s="41"/>
    </row>
    <row r="49875" spans="4:5" x14ac:dyDescent="0.2">
      <c r="D49875" s="1"/>
      <c r="E49875" s="41"/>
    </row>
    <row r="49876" spans="4:5" x14ac:dyDescent="0.2">
      <c r="D49876" s="1"/>
      <c r="E49876" s="41"/>
    </row>
    <row r="49877" spans="4:5" x14ac:dyDescent="0.2">
      <c r="D49877" s="1"/>
      <c r="E49877" s="41"/>
    </row>
    <row r="49878" spans="4:5" x14ac:dyDescent="0.2">
      <c r="D49878" s="1"/>
      <c r="E49878" s="41"/>
    </row>
    <row r="49879" spans="4:5" x14ac:dyDescent="0.2">
      <c r="D49879" s="1"/>
      <c r="E49879" s="41"/>
    </row>
    <row r="49880" spans="4:5" x14ac:dyDescent="0.2">
      <c r="D49880" s="1"/>
      <c r="E49880" s="41"/>
    </row>
    <row r="49881" spans="4:5" x14ac:dyDescent="0.2">
      <c r="D49881" s="1"/>
      <c r="E49881" s="41"/>
    </row>
    <row r="49882" spans="4:5" x14ac:dyDescent="0.2">
      <c r="D49882" s="1"/>
      <c r="E49882" s="41"/>
    </row>
    <row r="49883" spans="4:5" x14ac:dyDescent="0.2">
      <c r="D49883" s="1"/>
      <c r="E49883" s="41"/>
    </row>
    <row r="49884" spans="4:5" x14ac:dyDescent="0.2">
      <c r="D49884" s="1"/>
      <c r="E49884" s="41"/>
    </row>
    <row r="49885" spans="4:5" x14ac:dyDescent="0.2">
      <c r="D49885" s="1"/>
      <c r="E49885" s="41"/>
    </row>
    <row r="49886" spans="4:5" x14ac:dyDescent="0.2">
      <c r="D49886" s="1"/>
      <c r="E49886" s="41"/>
    </row>
    <row r="49887" spans="4:5" x14ac:dyDescent="0.2">
      <c r="D49887" s="1"/>
      <c r="E49887" s="41"/>
    </row>
    <row r="49888" spans="4:5" x14ac:dyDescent="0.2">
      <c r="D49888" s="1"/>
      <c r="E49888" s="41"/>
    </row>
    <row r="49889" spans="4:5" x14ac:dyDescent="0.2">
      <c r="D49889" s="1"/>
      <c r="E49889" s="41"/>
    </row>
    <row r="49890" spans="4:5" x14ac:dyDescent="0.2">
      <c r="D49890" s="1"/>
      <c r="E49890" s="41"/>
    </row>
    <row r="49891" spans="4:5" x14ac:dyDescent="0.2">
      <c r="D49891" s="1"/>
      <c r="E49891" s="41"/>
    </row>
    <row r="49892" spans="4:5" x14ac:dyDescent="0.2">
      <c r="D49892" s="1"/>
      <c r="E49892" s="41"/>
    </row>
    <row r="49893" spans="4:5" x14ac:dyDescent="0.2">
      <c r="D49893" s="1"/>
      <c r="E49893" s="41"/>
    </row>
    <row r="49894" spans="4:5" x14ac:dyDescent="0.2">
      <c r="D49894" s="1"/>
      <c r="E49894" s="41"/>
    </row>
    <row r="49895" spans="4:5" x14ac:dyDescent="0.2">
      <c r="D49895" s="1"/>
      <c r="E49895" s="41"/>
    </row>
    <row r="49896" spans="4:5" x14ac:dyDescent="0.2">
      <c r="D49896" s="1"/>
      <c r="E49896" s="41"/>
    </row>
    <row r="49897" spans="4:5" x14ac:dyDescent="0.2">
      <c r="D49897" s="1"/>
      <c r="E49897" s="41"/>
    </row>
    <row r="49898" spans="4:5" x14ac:dyDescent="0.2">
      <c r="D49898" s="1"/>
      <c r="E49898" s="41"/>
    </row>
    <row r="49899" spans="4:5" x14ac:dyDescent="0.2">
      <c r="D49899" s="1"/>
      <c r="E49899" s="41"/>
    </row>
    <row r="49900" spans="4:5" x14ac:dyDescent="0.2">
      <c r="D49900" s="1"/>
      <c r="E49900" s="41"/>
    </row>
    <row r="49901" spans="4:5" x14ac:dyDescent="0.2">
      <c r="D49901" s="1"/>
      <c r="E49901" s="41"/>
    </row>
    <row r="49902" spans="4:5" x14ac:dyDescent="0.2">
      <c r="D49902" s="1"/>
      <c r="E49902" s="41"/>
    </row>
    <row r="49903" spans="4:5" x14ac:dyDescent="0.2">
      <c r="D49903" s="1"/>
      <c r="E49903" s="41"/>
    </row>
    <row r="49904" spans="4:5" x14ac:dyDescent="0.2">
      <c r="D49904" s="1"/>
      <c r="E49904" s="41"/>
    </row>
    <row r="49905" spans="4:5" x14ac:dyDescent="0.2">
      <c r="D49905" s="1"/>
      <c r="E49905" s="41"/>
    </row>
    <row r="49906" spans="4:5" x14ac:dyDescent="0.2">
      <c r="D49906" s="1"/>
      <c r="E49906" s="41"/>
    </row>
    <row r="49907" spans="4:5" x14ac:dyDescent="0.2">
      <c r="D49907" s="1"/>
      <c r="E49907" s="41"/>
    </row>
    <row r="49908" spans="4:5" x14ac:dyDescent="0.2">
      <c r="D49908" s="1"/>
      <c r="E49908" s="41"/>
    </row>
    <row r="49909" spans="4:5" x14ac:dyDescent="0.2">
      <c r="D49909" s="1"/>
      <c r="E49909" s="41"/>
    </row>
    <row r="49910" spans="4:5" x14ac:dyDescent="0.2">
      <c r="D49910" s="1"/>
      <c r="E49910" s="41"/>
    </row>
    <row r="49911" spans="4:5" x14ac:dyDescent="0.2">
      <c r="D49911" s="1"/>
      <c r="E49911" s="41"/>
    </row>
    <row r="49912" spans="4:5" x14ac:dyDescent="0.2">
      <c r="D49912" s="1"/>
      <c r="E49912" s="41"/>
    </row>
    <row r="49913" spans="4:5" x14ac:dyDescent="0.2">
      <c r="D49913" s="1"/>
      <c r="E49913" s="41"/>
    </row>
    <row r="49914" spans="4:5" x14ac:dyDescent="0.2">
      <c r="D49914" s="1"/>
      <c r="E49914" s="41"/>
    </row>
    <row r="49915" spans="4:5" x14ac:dyDescent="0.2">
      <c r="D49915" s="1"/>
      <c r="E49915" s="41"/>
    </row>
    <row r="49916" spans="4:5" x14ac:dyDescent="0.2">
      <c r="D49916" s="1"/>
      <c r="E49916" s="41"/>
    </row>
    <row r="49917" spans="4:5" x14ac:dyDescent="0.2">
      <c r="D49917" s="1"/>
      <c r="E49917" s="41"/>
    </row>
    <row r="49918" spans="4:5" x14ac:dyDescent="0.2">
      <c r="D49918" s="1"/>
      <c r="E49918" s="41"/>
    </row>
    <row r="49919" spans="4:5" x14ac:dyDescent="0.2">
      <c r="D49919" s="1"/>
      <c r="E49919" s="41"/>
    </row>
    <row r="49920" spans="4:5" x14ac:dyDescent="0.2">
      <c r="D49920" s="1"/>
      <c r="E49920" s="41"/>
    </row>
    <row r="49921" spans="4:5" x14ac:dyDescent="0.2">
      <c r="D49921" s="1"/>
      <c r="E49921" s="41"/>
    </row>
    <row r="49922" spans="4:5" x14ac:dyDescent="0.2">
      <c r="D49922" s="1"/>
      <c r="E49922" s="41"/>
    </row>
    <row r="49923" spans="4:5" x14ac:dyDescent="0.2">
      <c r="D49923" s="1"/>
      <c r="E49923" s="41"/>
    </row>
    <row r="49924" spans="4:5" x14ac:dyDescent="0.2">
      <c r="D49924" s="1"/>
      <c r="E49924" s="41"/>
    </row>
    <row r="49925" spans="4:5" x14ac:dyDescent="0.2">
      <c r="D49925" s="1"/>
      <c r="E49925" s="41"/>
    </row>
    <row r="49926" spans="4:5" x14ac:dyDescent="0.2">
      <c r="D49926" s="1"/>
      <c r="E49926" s="41"/>
    </row>
    <row r="49927" spans="4:5" x14ac:dyDescent="0.2">
      <c r="D49927" s="1"/>
      <c r="E49927" s="41"/>
    </row>
    <row r="49928" spans="4:5" x14ac:dyDescent="0.2">
      <c r="D49928" s="1"/>
      <c r="E49928" s="41"/>
    </row>
    <row r="49929" spans="4:5" x14ac:dyDescent="0.2">
      <c r="D49929" s="1"/>
      <c r="E49929" s="41"/>
    </row>
    <row r="49930" spans="4:5" x14ac:dyDescent="0.2">
      <c r="D49930" s="1"/>
      <c r="E49930" s="41"/>
    </row>
    <row r="49931" spans="4:5" x14ac:dyDescent="0.2">
      <c r="D49931" s="1"/>
      <c r="E49931" s="41"/>
    </row>
    <row r="49932" spans="4:5" x14ac:dyDescent="0.2">
      <c r="D49932" s="1"/>
      <c r="E49932" s="41"/>
    </row>
    <row r="49933" spans="4:5" x14ac:dyDescent="0.2">
      <c r="D49933" s="1"/>
      <c r="E49933" s="41"/>
    </row>
    <row r="49934" spans="4:5" x14ac:dyDescent="0.2">
      <c r="D49934" s="1"/>
      <c r="E49934" s="41"/>
    </row>
    <row r="49935" spans="4:5" x14ac:dyDescent="0.2">
      <c r="D49935" s="1"/>
      <c r="E49935" s="41"/>
    </row>
    <row r="49936" spans="4:5" x14ac:dyDescent="0.2">
      <c r="D49936" s="1"/>
      <c r="E49936" s="41"/>
    </row>
    <row r="49937" spans="4:5" x14ac:dyDescent="0.2">
      <c r="D49937" s="1"/>
      <c r="E49937" s="41"/>
    </row>
    <row r="49938" spans="4:5" x14ac:dyDescent="0.2">
      <c r="D49938" s="1"/>
      <c r="E49938" s="41"/>
    </row>
    <row r="49939" spans="4:5" x14ac:dyDescent="0.2">
      <c r="D49939" s="1"/>
      <c r="E49939" s="41"/>
    </row>
    <row r="49940" spans="4:5" x14ac:dyDescent="0.2">
      <c r="D49940" s="1"/>
      <c r="E49940" s="41"/>
    </row>
    <row r="49941" spans="4:5" x14ac:dyDescent="0.2">
      <c r="D49941" s="1"/>
      <c r="E49941" s="41"/>
    </row>
    <row r="49942" spans="4:5" x14ac:dyDescent="0.2">
      <c r="D49942" s="1"/>
      <c r="E49942" s="41"/>
    </row>
    <row r="49943" spans="4:5" x14ac:dyDescent="0.2">
      <c r="D49943" s="1"/>
      <c r="E49943" s="41"/>
    </row>
    <row r="49944" spans="4:5" x14ac:dyDescent="0.2">
      <c r="D49944" s="1"/>
      <c r="E49944" s="41"/>
    </row>
    <row r="49945" spans="4:5" x14ac:dyDescent="0.2">
      <c r="D49945" s="1"/>
      <c r="E49945" s="41"/>
    </row>
    <row r="49946" spans="4:5" x14ac:dyDescent="0.2">
      <c r="D49946" s="1"/>
      <c r="E49946" s="41"/>
    </row>
    <row r="49947" spans="4:5" x14ac:dyDescent="0.2">
      <c r="D49947" s="1"/>
      <c r="E49947" s="41"/>
    </row>
    <row r="49948" spans="4:5" x14ac:dyDescent="0.2">
      <c r="D49948" s="1"/>
      <c r="E49948" s="41"/>
    </row>
    <row r="49949" spans="4:5" x14ac:dyDescent="0.2">
      <c r="D49949" s="1"/>
      <c r="E49949" s="41"/>
    </row>
    <row r="49950" spans="4:5" x14ac:dyDescent="0.2">
      <c r="D49950" s="1"/>
      <c r="E49950" s="41"/>
    </row>
    <row r="49951" spans="4:5" x14ac:dyDescent="0.2">
      <c r="D49951" s="1"/>
      <c r="E49951" s="41"/>
    </row>
    <row r="49952" spans="4:5" x14ac:dyDescent="0.2">
      <c r="D49952" s="1"/>
      <c r="E49952" s="41"/>
    </row>
    <row r="49953" spans="4:5" x14ac:dyDescent="0.2">
      <c r="D49953" s="1"/>
      <c r="E49953" s="41"/>
    </row>
    <row r="49954" spans="4:5" x14ac:dyDescent="0.2">
      <c r="D49954" s="1"/>
      <c r="E49954" s="41"/>
    </row>
    <row r="49955" spans="4:5" x14ac:dyDescent="0.2">
      <c r="D49955" s="1"/>
      <c r="E49955" s="41"/>
    </row>
    <row r="49956" spans="4:5" x14ac:dyDescent="0.2">
      <c r="D49956" s="1"/>
      <c r="E49956" s="41"/>
    </row>
    <row r="49957" spans="4:5" x14ac:dyDescent="0.2">
      <c r="D49957" s="1"/>
      <c r="E49957" s="41"/>
    </row>
    <row r="49958" spans="4:5" x14ac:dyDescent="0.2">
      <c r="D49958" s="1"/>
      <c r="E49958" s="41"/>
    </row>
    <row r="49959" spans="4:5" x14ac:dyDescent="0.2">
      <c r="D49959" s="1"/>
      <c r="E49959" s="41"/>
    </row>
    <row r="49960" spans="4:5" x14ac:dyDescent="0.2">
      <c r="D49960" s="1"/>
      <c r="E49960" s="41"/>
    </row>
    <row r="49961" spans="4:5" x14ac:dyDescent="0.2">
      <c r="D49961" s="1"/>
      <c r="E49961" s="41"/>
    </row>
    <row r="49962" spans="4:5" x14ac:dyDescent="0.2">
      <c r="D49962" s="1"/>
      <c r="E49962" s="41"/>
    </row>
    <row r="49963" spans="4:5" x14ac:dyDescent="0.2">
      <c r="D49963" s="1"/>
      <c r="E49963" s="41"/>
    </row>
    <row r="49964" spans="4:5" x14ac:dyDescent="0.2">
      <c r="D49964" s="1"/>
      <c r="E49964" s="41"/>
    </row>
    <row r="49965" spans="4:5" x14ac:dyDescent="0.2">
      <c r="D49965" s="1"/>
      <c r="E49965" s="41"/>
    </row>
    <row r="49966" spans="4:5" x14ac:dyDescent="0.2">
      <c r="D49966" s="1"/>
      <c r="E49966" s="41"/>
    </row>
    <row r="49967" spans="4:5" x14ac:dyDescent="0.2">
      <c r="D49967" s="1"/>
      <c r="E49967" s="41"/>
    </row>
    <row r="49968" spans="4:5" x14ac:dyDescent="0.2">
      <c r="D49968" s="1"/>
      <c r="E49968" s="41"/>
    </row>
    <row r="49969" spans="4:5" x14ac:dyDescent="0.2">
      <c r="D49969" s="1"/>
      <c r="E49969" s="41"/>
    </row>
    <row r="49970" spans="4:5" x14ac:dyDescent="0.2">
      <c r="D49970" s="1"/>
      <c r="E49970" s="41"/>
    </row>
    <row r="49971" spans="4:5" x14ac:dyDescent="0.2">
      <c r="D49971" s="1"/>
      <c r="E49971" s="41"/>
    </row>
    <row r="49972" spans="4:5" x14ac:dyDescent="0.2">
      <c r="D49972" s="1"/>
      <c r="E49972" s="41"/>
    </row>
    <row r="49973" spans="4:5" x14ac:dyDescent="0.2">
      <c r="D49973" s="1"/>
      <c r="E49973" s="41"/>
    </row>
    <row r="49974" spans="4:5" x14ac:dyDescent="0.2">
      <c r="D49974" s="1"/>
      <c r="E49974" s="41"/>
    </row>
    <row r="49975" spans="4:5" x14ac:dyDescent="0.2">
      <c r="D49975" s="1"/>
      <c r="E49975" s="41"/>
    </row>
    <row r="49976" spans="4:5" x14ac:dyDescent="0.2">
      <c r="D49976" s="1"/>
      <c r="E49976" s="41"/>
    </row>
    <row r="49977" spans="4:5" x14ac:dyDescent="0.2">
      <c r="D49977" s="1"/>
      <c r="E49977" s="41"/>
    </row>
    <row r="49978" spans="4:5" x14ac:dyDescent="0.2">
      <c r="D49978" s="1"/>
      <c r="E49978" s="41"/>
    </row>
    <row r="49979" spans="4:5" x14ac:dyDescent="0.2">
      <c r="D49979" s="1"/>
      <c r="E49979" s="41"/>
    </row>
    <row r="49980" spans="4:5" x14ac:dyDescent="0.2">
      <c r="D49980" s="1"/>
      <c r="E49980" s="41"/>
    </row>
    <row r="49981" spans="4:5" x14ac:dyDescent="0.2">
      <c r="D49981" s="1"/>
      <c r="E49981" s="41"/>
    </row>
    <row r="49982" spans="4:5" x14ac:dyDescent="0.2">
      <c r="D49982" s="1"/>
      <c r="E49982" s="41"/>
    </row>
    <row r="49983" spans="4:5" x14ac:dyDescent="0.2">
      <c r="D49983" s="1"/>
      <c r="E49983" s="41"/>
    </row>
    <row r="49984" spans="4:5" x14ac:dyDescent="0.2">
      <c r="D49984" s="1"/>
      <c r="E49984" s="41"/>
    </row>
    <row r="49985" spans="4:5" x14ac:dyDescent="0.2">
      <c r="D49985" s="1"/>
      <c r="E49985" s="41"/>
    </row>
    <row r="49986" spans="4:5" x14ac:dyDescent="0.2">
      <c r="D49986" s="1"/>
      <c r="E49986" s="41"/>
    </row>
    <row r="49987" spans="4:5" x14ac:dyDescent="0.2">
      <c r="D49987" s="1"/>
      <c r="E49987" s="41"/>
    </row>
    <row r="49988" spans="4:5" x14ac:dyDescent="0.2">
      <c r="D49988" s="1"/>
      <c r="E49988" s="41"/>
    </row>
    <row r="49989" spans="4:5" x14ac:dyDescent="0.2">
      <c r="D49989" s="1"/>
      <c r="E49989" s="41"/>
    </row>
    <row r="49990" spans="4:5" x14ac:dyDescent="0.2">
      <c r="D49990" s="1"/>
      <c r="E49990" s="41"/>
    </row>
    <row r="49991" spans="4:5" x14ac:dyDescent="0.2">
      <c r="D49991" s="1"/>
      <c r="E49991" s="41"/>
    </row>
    <row r="49992" spans="4:5" x14ac:dyDescent="0.2">
      <c r="D49992" s="1"/>
      <c r="E49992" s="41"/>
    </row>
    <row r="49993" spans="4:5" x14ac:dyDescent="0.2">
      <c r="D49993" s="1"/>
      <c r="E49993" s="41"/>
    </row>
    <row r="49994" spans="4:5" x14ac:dyDescent="0.2">
      <c r="D49994" s="1"/>
      <c r="E49994" s="41"/>
    </row>
    <row r="49995" spans="4:5" x14ac:dyDescent="0.2">
      <c r="D49995" s="1"/>
      <c r="E49995" s="41"/>
    </row>
    <row r="49996" spans="4:5" x14ac:dyDescent="0.2">
      <c r="D49996" s="1"/>
      <c r="E49996" s="41"/>
    </row>
    <row r="49997" spans="4:5" x14ac:dyDescent="0.2">
      <c r="D49997" s="1"/>
      <c r="E49997" s="41"/>
    </row>
    <row r="49998" spans="4:5" x14ac:dyDescent="0.2">
      <c r="D49998" s="1"/>
      <c r="E49998" s="41"/>
    </row>
    <row r="49999" spans="4:5" x14ac:dyDescent="0.2">
      <c r="D49999" s="1"/>
      <c r="E49999" s="41"/>
    </row>
    <row r="50000" spans="4:5" x14ac:dyDescent="0.2">
      <c r="D50000" s="1"/>
      <c r="E50000" s="41"/>
    </row>
    <row r="50001" spans="4:5" x14ac:dyDescent="0.2">
      <c r="D50001" s="1"/>
      <c r="E50001" s="41"/>
    </row>
    <row r="50002" spans="4:5" x14ac:dyDescent="0.2">
      <c r="D50002" s="1"/>
      <c r="E50002" s="41"/>
    </row>
    <row r="50003" spans="4:5" x14ac:dyDescent="0.2">
      <c r="D50003" s="1"/>
      <c r="E50003" s="41"/>
    </row>
    <row r="50004" spans="4:5" x14ac:dyDescent="0.2">
      <c r="D50004" s="1"/>
      <c r="E50004" s="41"/>
    </row>
    <row r="50005" spans="4:5" x14ac:dyDescent="0.2">
      <c r="D50005" s="1"/>
      <c r="E50005" s="41"/>
    </row>
    <row r="50006" spans="4:5" x14ac:dyDescent="0.2">
      <c r="D50006" s="1"/>
      <c r="E50006" s="41"/>
    </row>
    <row r="50007" spans="4:5" x14ac:dyDescent="0.2">
      <c r="D50007" s="1"/>
      <c r="E50007" s="41"/>
    </row>
    <row r="50008" spans="4:5" x14ac:dyDescent="0.2">
      <c r="D50008" s="1"/>
      <c r="E50008" s="41"/>
    </row>
    <row r="50009" spans="4:5" x14ac:dyDescent="0.2">
      <c r="D50009" s="1"/>
      <c r="E50009" s="41"/>
    </row>
    <row r="50010" spans="4:5" x14ac:dyDescent="0.2">
      <c r="D50010" s="1"/>
      <c r="E50010" s="41"/>
    </row>
    <row r="50011" spans="4:5" x14ac:dyDescent="0.2">
      <c r="D50011" s="1"/>
      <c r="E50011" s="41"/>
    </row>
    <row r="50012" spans="4:5" x14ac:dyDescent="0.2">
      <c r="D50012" s="1"/>
      <c r="E50012" s="41"/>
    </row>
    <row r="50013" spans="4:5" x14ac:dyDescent="0.2">
      <c r="D50013" s="1"/>
      <c r="E50013" s="41"/>
    </row>
    <row r="50014" spans="4:5" x14ac:dyDescent="0.2">
      <c r="D50014" s="1"/>
      <c r="E50014" s="41"/>
    </row>
    <row r="50015" spans="4:5" x14ac:dyDescent="0.2">
      <c r="D50015" s="1"/>
      <c r="E50015" s="41"/>
    </row>
    <row r="50016" spans="4:5" x14ac:dyDescent="0.2">
      <c r="D50016" s="1"/>
      <c r="E50016" s="41"/>
    </row>
    <row r="50017" spans="4:5" x14ac:dyDescent="0.2">
      <c r="D50017" s="1"/>
      <c r="E50017" s="41"/>
    </row>
    <row r="50018" spans="4:5" x14ac:dyDescent="0.2">
      <c r="D50018" s="1"/>
      <c r="E50018" s="41"/>
    </row>
    <row r="50019" spans="4:5" x14ac:dyDescent="0.2">
      <c r="D50019" s="1"/>
      <c r="E50019" s="41"/>
    </row>
    <row r="50020" spans="4:5" x14ac:dyDescent="0.2">
      <c r="D50020" s="1"/>
      <c r="E50020" s="41"/>
    </row>
    <row r="50021" spans="4:5" x14ac:dyDescent="0.2">
      <c r="D50021" s="1"/>
      <c r="E50021" s="41"/>
    </row>
    <row r="50022" spans="4:5" x14ac:dyDescent="0.2">
      <c r="D50022" s="1"/>
      <c r="E50022" s="41"/>
    </row>
    <row r="50023" spans="4:5" x14ac:dyDescent="0.2">
      <c r="D50023" s="1"/>
      <c r="E50023" s="41"/>
    </row>
    <row r="50024" spans="4:5" x14ac:dyDescent="0.2">
      <c r="D50024" s="1"/>
      <c r="E50024" s="41"/>
    </row>
    <row r="50025" spans="4:5" x14ac:dyDescent="0.2">
      <c r="D50025" s="1"/>
      <c r="E50025" s="41"/>
    </row>
    <row r="50026" spans="4:5" x14ac:dyDescent="0.2">
      <c r="D50026" s="1"/>
      <c r="E50026" s="41"/>
    </row>
    <row r="50027" spans="4:5" x14ac:dyDescent="0.2">
      <c r="D50027" s="1"/>
      <c r="E50027" s="41"/>
    </row>
    <row r="50028" spans="4:5" x14ac:dyDescent="0.2">
      <c r="D50028" s="1"/>
      <c r="E50028" s="41"/>
    </row>
    <row r="50029" spans="4:5" x14ac:dyDescent="0.2">
      <c r="D50029" s="1"/>
      <c r="E50029" s="41"/>
    </row>
    <row r="50030" spans="4:5" x14ac:dyDescent="0.2">
      <c r="D50030" s="1"/>
      <c r="E50030" s="41"/>
    </row>
    <row r="50031" spans="4:5" x14ac:dyDescent="0.2">
      <c r="D50031" s="1"/>
      <c r="E50031" s="41"/>
    </row>
    <row r="50032" spans="4:5" x14ac:dyDescent="0.2">
      <c r="D50032" s="1"/>
      <c r="E50032" s="41"/>
    </row>
    <row r="50033" spans="4:5" x14ac:dyDescent="0.2">
      <c r="D50033" s="1"/>
      <c r="E50033" s="41"/>
    </row>
    <row r="50034" spans="4:5" x14ac:dyDescent="0.2">
      <c r="D50034" s="1"/>
      <c r="E50034" s="41"/>
    </row>
    <row r="50035" spans="4:5" x14ac:dyDescent="0.2">
      <c r="D50035" s="1"/>
      <c r="E50035" s="41"/>
    </row>
    <row r="50036" spans="4:5" x14ac:dyDescent="0.2">
      <c r="D50036" s="1"/>
      <c r="E50036" s="41"/>
    </row>
    <row r="50037" spans="4:5" x14ac:dyDescent="0.2">
      <c r="D50037" s="1"/>
      <c r="E50037" s="41"/>
    </row>
    <row r="50038" spans="4:5" x14ac:dyDescent="0.2">
      <c r="D50038" s="1"/>
      <c r="E50038" s="41"/>
    </row>
    <row r="50039" spans="4:5" x14ac:dyDescent="0.2">
      <c r="D50039" s="1"/>
      <c r="E50039" s="41"/>
    </row>
    <row r="50040" spans="4:5" x14ac:dyDescent="0.2">
      <c r="D50040" s="1"/>
      <c r="E50040" s="41"/>
    </row>
    <row r="50041" spans="4:5" x14ac:dyDescent="0.2">
      <c r="D50041" s="1"/>
      <c r="E50041" s="41"/>
    </row>
    <row r="50042" spans="4:5" x14ac:dyDescent="0.2">
      <c r="D50042" s="1"/>
      <c r="E50042" s="41"/>
    </row>
    <row r="50043" spans="4:5" x14ac:dyDescent="0.2">
      <c r="D50043" s="1"/>
      <c r="E50043" s="41"/>
    </row>
    <row r="50044" spans="4:5" x14ac:dyDescent="0.2">
      <c r="D50044" s="1"/>
      <c r="E50044" s="41"/>
    </row>
    <row r="50045" spans="4:5" x14ac:dyDescent="0.2">
      <c r="D50045" s="1"/>
      <c r="E50045" s="41"/>
    </row>
    <row r="50046" spans="4:5" x14ac:dyDescent="0.2">
      <c r="D50046" s="1"/>
      <c r="E50046" s="41"/>
    </row>
    <row r="50047" spans="4:5" x14ac:dyDescent="0.2">
      <c r="D50047" s="1"/>
      <c r="E50047" s="41"/>
    </row>
    <row r="50048" spans="4:5" x14ac:dyDescent="0.2">
      <c r="D50048" s="1"/>
      <c r="E50048" s="41"/>
    </row>
    <row r="50049" spans="4:5" x14ac:dyDescent="0.2">
      <c r="D50049" s="1"/>
      <c r="E50049" s="41"/>
    </row>
    <row r="50050" spans="4:5" x14ac:dyDescent="0.2">
      <c r="D50050" s="1"/>
      <c r="E50050" s="41"/>
    </row>
    <row r="50051" spans="4:5" x14ac:dyDescent="0.2">
      <c r="D50051" s="1"/>
      <c r="E50051" s="41"/>
    </row>
    <row r="50052" spans="4:5" x14ac:dyDescent="0.2">
      <c r="D50052" s="1"/>
      <c r="E50052" s="41"/>
    </row>
    <row r="50053" spans="4:5" x14ac:dyDescent="0.2">
      <c r="D50053" s="1"/>
      <c r="E50053" s="41"/>
    </row>
    <row r="50054" spans="4:5" x14ac:dyDescent="0.2">
      <c r="D50054" s="1"/>
      <c r="E50054" s="41"/>
    </row>
    <row r="50055" spans="4:5" x14ac:dyDescent="0.2">
      <c r="D50055" s="1"/>
      <c r="E50055" s="41"/>
    </row>
    <row r="50056" spans="4:5" x14ac:dyDescent="0.2">
      <c r="D50056" s="1"/>
      <c r="E50056" s="41"/>
    </row>
    <row r="50057" spans="4:5" x14ac:dyDescent="0.2">
      <c r="D50057" s="1"/>
      <c r="E50057" s="41"/>
    </row>
    <row r="50058" spans="4:5" x14ac:dyDescent="0.2">
      <c r="D50058" s="1"/>
      <c r="E50058" s="41"/>
    </row>
    <row r="50059" spans="4:5" x14ac:dyDescent="0.2">
      <c r="D50059" s="1"/>
      <c r="E50059" s="41"/>
    </row>
    <row r="50060" spans="4:5" x14ac:dyDescent="0.2">
      <c r="D50060" s="1"/>
      <c r="E50060" s="41"/>
    </row>
    <row r="50061" spans="4:5" x14ac:dyDescent="0.2">
      <c r="D50061" s="1"/>
      <c r="E50061" s="41"/>
    </row>
    <row r="50062" spans="4:5" x14ac:dyDescent="0.2">
      <c r="D50062" s="1"/>
      <c r="E50062" s="41"/>
    </row>
    <row r="50063" spans="4:5" x14ac:dyDescent="0.2">
      <c r="D50063" s="1"/>
      <c r="E50063" s="41"/>
    </row>
    <row r="50064" spans="4:5" x14ac:dyDescent="0.2">
      <c r="D50064" s="1"/>
      <c r="E50064" s="41"/>
    </row>
    <row r="50065" spans="4:5" x14ac:dyDescent="0.2">
      <c r="D50065" s="1"/>
      <c r="E50065" s="41"/>
    </row>
    <row r="50066" spans="4:5" x14ac:dyDescent="0.2">
      <c r="D50066" s="1"/>
      <c r="E50066" s="41"/>
    </row>
    <row r="50067" spans="4:5" x14ac:dyDescent="0.2">
      <c r="D50067" s="1"/>
      <c r="E50067" s="41"/>
    </row>
    <row r="50068" spans="4:5" x14ac:dyDescent="0.2">
      <c r="D50068" s="1"/>
      <c r="E50068" s="41"/>
    </row>
    <row r="50069" spans="4:5" x14ac:dyDescent="0.2">
      <c r="D50069" s="1"/>
      <c r="E50069" s="41"/>
    </row>
    <row r="50070" spans="4:5" x14ac:dyDescent="0.2">
      <c r="D50070" s="1"/>
      <c r="E50070" s="41"/>
    </row>
    <row r="50071" spans="4:5" x14ac:dyDescent="0.2">
      <c r="D50071" s="1"/>
      <c r="E50071" s="41"/>
    </row>
    <row r="50072" spans="4:5" x14ac:dyDescent="0.2">
      <c r="D50072" s="1"/>
      <c r="E50072" s="41"/>
    </row>
    <row r="50073" spans="4:5" x14ac:dyDescent="0.2">
      <c r="D50073" s="1"/>
      <c r="E50073" s="41"/>
    </row>
    <row r="50074" spans="4:5" x14ac:dyDescent="0.2">
      <c r="D50074" s="1"/>
      <c r="E50074" s="41"/>
    </row>
    <row r="50075" spans="4:5" x14ac:dyDescent="0.2">
      <c r="D50075" s="1"/>
      <c r="E50075" s="41"/>
    </row>
    <row r="50076" spans="4:5" x14ac:dyDescent="0.2">
      <c r="D50076" s="1"/>
      <c r="E50076" s="41"/>
    </row>
    <row r="50077" spans="4:5" x14ac:dyDescent="0.2">
      <c r="D50077" s="1"/>
      <c r="E50077" s="41"/>
    </row>
    <row r="50078" spans="4:5" x14ac:dyDescent="0.2">
      <c r="D50078" s="1"/>
      <c r="E50078" s="41"/>
    </row>
    <row r="50079" spans="4:5" x14ac:dyDescent="0.2">
      <c r="D50079" s="1"/>
      <c r="E50079" s="41"/>
    </row>
    <row r="50080" spans="4:5" x14ac:dyDescent="0.2">
      <c r="D50080" s="1"/>
      <c r="E50080" s="41"/>
    </row>
    <row r="50081" spans="4:5" x14ac:dyDescent="0.2">
      <c r="D50081" s="1"/>
      <c r="E50081" s="41"/>
    </row>
    <row r="50082" spans="4:5" x14ac:dyDescent="0.2">
      <c r="D50082" s="1"/>
      <c r="E50082" s="41"/>
    </row>
    <row r="50083" spans="4:5" x14ac:dyDescent="0.2">
      <c r="D50083" s="1"/>
      <c r="E50083" s="41"/>
    </row>
    <row r="50084" spans="4:5" x14ac:dyDescent="0.2">
      <c r="D50084" s="1"/>
      <c r="E50084" s="41"/>
    </row>
    <row r="50085" spans="4:5" x14ac:dyDescent="0.2">
      <c r="D50085" s="1"/>
      <c r="E50085" s="41"/>
    </row>
    <row r="50086" spans="4:5" x14ac:dyDescent="0.2">
      <c r="D50086" s="1"/>
      <c r="E50086" s="41"/>
    </row>
    <row r="50087" spans="4:5" x14ac:dyDescent="0.2">
      <c r="D50087" s="1"/>
      <c r="E50087" s="41"/>
    </row>
    <row r="50088" spans="4:5" x14ac:dyDescent="0.2">
      <c r="D50088" s="1"/>
      <c r="E50088" s="41"/>
    </row>
    <row r="50089" spans="4:5" x14ac:dyDescent="0.2">
      <c r="D50089" s="1"/>
      <c r="E50089" s="41"/>
    </row>
    <row r="50090" spans="4:5" x14ac:dyDescent="0.2">
      <c r="D50090" s="1"/>
      <c r="E50090" s="41"/>
    </row>
    <row r="50091" spans="4:5" x14ac:dyDescent="0.2">
      <c r="D50091" s="1"/>
      <c r="E50091" s="41"/>
    </row>
    <row r="50092" spans="4:5" x14ac:dyDescent="0.2">
      <c r="D50092" s="1"/>
      <c r="E50092" s="41"/>
    </row>
    <row r="50093" spans="4:5" x14ac:dyDescent="0.2">
      <c r="D50093" s="1"/>
      <c r="E50093" s="41"/>
    </row>
    <row r="50094" spans="4:5" x14ac:dyDescent="0.2">
      <c r="D50094" s="1"/>
      <c r="E50094" s="41"/>
    </row>
    <row r="50095" spans="4:5" x14ac:dyDescent="0.2">
      <c r="D50095" s="1"/>
      <c r="E50095" s="41"/>
    </row>
    <row r="50096" spans="4:5" x14ac:dyDescent="0.2">
      <c r="D50096" s="1"/>
      <c r="E50096" s="41"/>
    </row>
    <row r="50097" spans="4:5" x14ac:dyDescent="0.2">
      <c r="D50097" s="1"/>
      <c r="E50097" s="41"/>
    </row>
    <row r="50098" spans="4:5" x14ac:dyDescent="0.2">
      <c r="D50098" s="1"/>
      <c r="E50098" s="41"/>
    </row>
    <row r="50099" spans="4:5" x14ac:dyDescent="0.2">
      <c r="D50099" s="1"/>
      <c r="E50099" s="41"/>
    </row>
    <row r="50100" spans="4:5" x14ac:dyDescent="0.2">
      <c r="D50100" s="1"/>
      <c r="E50100" s="41"/>
    </row>
    <row r="50101" spans="4:5" x14ac:dyDescent="0.2">
      <c r="D50101" s="1"/>
      <c r="E50101" s="41"/>
    </row>
    <row r="50102" spans="4:5" x14ac:dyDescent="0.2">
      <c r="D50102" s="1"/>
      <c r="E50102" s="41"/>
    </row>
    <row r="50103" spans="4:5" x14ac:dyDescent="0.2">
      <c r="D50103" s="1"/>
      <c r="E50103" s="41"/>
    </row>
    <row r="50104" spans="4:5" x14ac:dyDescent="0.2">
      <c r="D50104" s="1"/>
      <c r="E50104" s="41"/>
    </row>
    <row r="50105" spans="4:5" x14ac:dyDescent="0.2">
      <c r="D50105" s="1"/>
      <c r="E50105" s="41"/>
    </row>
    <row r="50106" spans="4:5" x14ac:dyDescent="0.2">
      <c r="D50106" s="1"/>
      <c r="E50106" s="41"/>
    </row>
    <row r="50107" spans="4:5" x14ac:dyDescent="0.2">
      <c r="D50107" s="1"/>
      <c r="E50107" s="41"/>
    </row>
    <row r="50108" spans="4:5" x14ac:dyDescent="0.2">
      <c r="D50108" s="1"/>
      <c r="E50108" s="41"/>
    </row>
    <row r="50109" spans="4:5" x14ac:dyDescent="0.2">
      <c r="D50109" s="1"/>
      <c r="E50109" s="41"/>
    </row>
    <row r="50110" spans="4:5" x14ac:dyDescent="0.2">
      <c r="D50110" s="1"/>
      <c r="E50110" s="41"/>
    </row>
    <row r="50111" spans="4:5" x14ac:dyDescent="0.2">
      <c r="D50111" s="1"/>
      <c r="E50111" s="41"/>
    </row>
    <row r="50112" spans="4:5" x14ac:dyDescent="0.2">
      <c r="D50112" s="1"/>
      <c r="E50112" s="41"/>
    </row>
    <row r="50113" spans="4:5" x14ac:dyDescent="0.2">
      <c r="D50113" s="1"/>
      <c r="E50113" s="41"/>
    </row>
    <row r="50114" spans="4:5" x14ac:dyDescent="0.2">
      <c r="D50114" s="1"/>
      <c r="E50114" s="41"/>
    </row>
    <row r="50115" spans="4:5" x14ac:dyDescent="0.2">
      <c r="D50115" s="1"/>
      <c r="E50115" s="41"/>
    </row>
    <row r="50116" spans="4:5" x14ac:dyDescent="0.2">
      <c r="D50116" s="1"/>
      <c r="E50116" s="41"/>
    </row>
    <row r="50117" spans="4:5" x14ac:dyDescent="0.2">
      <c r="D50117" s="1"/>
      <c r="E50117" s="41"/>
    </row>
    <row r="50118" spans="4:5" x14ac:dyDescent="0.2">
      <c r="D50118" s="1"/>
      <c r="E50118" s="41"/>
    </row>
    <row r="50119" spans="4:5" x14ac:dyDescent="0.2">
      <c r="D50119" s="1"/>
      <c r="E50119" s="41"/>
    </row>
    <row r="50120" spans="4:5" x14ac:dyDescent="0.2">
      <c r="D50120" s="1"/>
      <c r="E50120" s="41"/>
    </row>
    <row r="50121" spans="4:5" x14ac:dyDescent="0.2">
      <c r="D50121" s="1"/>
      <c r="E50121" s="41"/>
    </row>
    <row r="50122" spans="4:5" x14ac:dyDescent="0.2">
      <c r="D50122" s="1"/>
      <c r="E50122" s="41"/>
    </row>
    <row r="50123" spans="4:5" x14ac:dyDescent="0.2">
      <c r="D50123" s="1"/>
      <c r="E50123" s="41"/>
    </row>
    <row r="50124" spans="4:5" x14ac:dyDescent="0.2">
      <c r="D50124" s="1"/>
      <c r="E50124" s="41"/>
    </row>
    <row r="50125" spans="4:5" x14ac:dyDescent="0.2">
      <c r="D50125" s="1"/>
      <c r="E50125" s="41"/>
    </row>
    <row r="50126" spans="4:5" x14ac:dyDescent="0.2">
      <c r="D50126" s="1"/>
      <c r="E50126" s="41"/>
    </row>
    <row r="50127" spans="4:5" x14ac:dyDescent="0.2">
      <c r="D50127" s="1"/>
      <c r="E50127" s="41"/>
    </row>
    <row r="50128" spans="4:5" x14ac:dyDescent="0.2">
      <c r="D50128" s="1"/>
      <c r="E50128" s="41"/>
    </row>
    <row r="50129" spans="4:5" x14ac:dyDescent="0.2">
      <c r="D50129" s="1"/>
      <c r="E50129" s="41"/>
    </row>
    <row r="50130" spans="4:5" x14ac:dyDescent="0.2">
      <c r="D50130" s="1"/>
      <c r="E50130" s="41"/>
    </row>
    <row r="50131" spans="4:5" x14ac:dyDescent="0.2">
      <c r="D50131" s="1"/>
      <c r="E50131" s="41"/>
    </row>
    <row r="50132" spans="4:5" x14ac:dyDescent="0.2">
      <c r="D50132" s="1"/>
      <c r="E50132" s="41"/>
    </row>
    <row r="50133" spans="4:5" x14ac:dyDescent="0.2">
      <c r="D50133" s="1"/>
      <c r="E50133" s="41"/>
    </row>
    <row r="50134" spans="4:5" x14ac:dyDescent="0.2">
      <c r="D50134" s="1"/>
      <c r="E50134" s="41"/>
    </row>
    <row r="50135" spans="4:5" x14ac:dyDescent="0.2">
      <c r="D50135" s="1"/>
      <c r="E50135" s="41"/>
    </row>
    <row r="50136" spans="4:5" x14ac:dyDescent="0.2">
      <c r="D50136" s="1"/>
      <c r="E50136" s="41"/>
    </row>
    <row r="50137" spans="4:5" x14ac:dyDescent="0.2">
      <c r="D50137" s="1"/>
      <c r="E50137" s="41"/>
    </row>
    <row r="50138" spans="4:5" x14ac:dyDescent="0.2">
      <c r="D50138" s="1"/>
      <c r="E50138" s="41"/>
    </row>
    <row r="50139" spans="4:5" x14ac:dyDescent="0.2">
      <c r="D50139" s="1"/>
      <c r="E50139" s="41"/>
    </row>
    <row r="50140" spans="4:5" x14ac:dyDescent="0.2">
      <c r="D50140" s="1"/>
      <c r="E50140" s="41"/>
    </row>
    <row r="50141" spans="4:5" x14ac:dyDescent="0.2">
      <c r="D50141" s="1"/>
      <c r="E50141" s="41"/>
    </row>
    <row r="50142" spans="4:5" x14ac:dyDescent="0.2">
      <c r="D50142" s="1"/>
      <c r="E50142" s="41"/>
    </row>
    <row r="50143" spans="4:5" x14ac:dyDescent="0.2">
      <c r="D50143" s="1"/>
      <c r="E50143" s="41"/>
    </row>
    <row r="50144" spans="4:5" x14ac:dyDescent="0.2">
      <c r="D50144" s="1"/>
      <c r="E50144" s="41"/>
    </row>
    <row r="50145" spans="4:5" x14ac:dyDescent="0.2">
      <c r="D50145" s="1"/>
      <c r="E50145" s="41"/>
    </row>
    <row r="50146" spans="4:5" x14ac:dyDescent="0.2">
      <c r="D50146" s="1"/>
      <c r="E50146" s="41"/>
    </row>
    <row r="50147" spans="4:5" x14ac:dyDescent="0.2">
      <c r="D50147" s="1"/>
      <c r="E50147" s="41"/>
    </row>
    <row r="50148" spans="4:5" x14ac:dyDescent="0.2">
      <c r="D50148" s="1"/>
      <c r="E50148" s="41"/>
    </row>
    <row r="50149" spans="4:5" x14ac:dyDescent="0.2">
      <c r="D50149" s="1"/>
      <c r="E50149" s="41"/>
    </row>
    <row r="50150" spans="4:5" x14ac:dyDescent="0.2">
      <c r="D50150" s="1"/>
      <c r="E50150" s="41"/>
    </row>
    <row r="50151" spans="4:5" x14ac:dyDescent="0.2">
      <c r="D50151" s="1"/>
      <c r="E50151" s="41"/>
    </row>
    <row r="50152" spans="4:5" x14ac:dyDescent="0.2">
      <c r="D50152" s="1"/>
      <c r="E50152" s="41"/>
    </row>
    <row r="50153" spans="4:5" x14ac:dyDescent="0.2">
      <c r="D50153" s="1"/>
      <c r="E50153" s="41"/>
    </row>
    <row r="50154" spans="4:5" x14ac:dyDescent="0.2">
      <c r="D50154" s="1"/>
      <c r="E50154" s="41"/>
    </row>
    <row r="50155" spans="4:5" x14ac:dyDescent="0.2">
      <c r="D50155" s="1"/>
      <c r="E50155" s="41"/>
    </row>
    <row r="50156" spans="4:5" x14ac:dyDescent="0.2">
      <c r="D50156" s="1"/>
      <c r="E50156" s="41"/>
    </row>
    <row r="50157" spans="4:5" x14ac:dyDescent="0.2">
      <c r="D50157" s="1"/>
      <c r="E50157" s="41"/>
    </row>
    <row r="50158" spans="4:5" x14ac:dyDescent="0.2">
      <c r="D50158" s="1"/>
      <c r="E50158" s="41"/>
    </row>
    <row r="50159" spans="4:5" x14ac:dyDescent="0.2">
      <c r="D50159" s="1"/>
      <c r="E50159" s="41"/>
    </row>
    <row r="50160" spans="4:5" x14ac:dyDescent="0.2">
      <c r="D50160" s="1"/>
      <c r="E50160" s="41"/>
    </row>
    <row r="50161" spans="4:5" x14ac:dyDescent="0.2">
      <c r="D50161" s="1"/>
      <c r="E50161" s="41"/>
    </row>
    <row r="50162" spans="4:5" x14ac:dyDescent="0.2">
      <c r="D50162" s="1"/>
      <c r="E50162" s="41"/>
    </row>
    <row r="50163" spans="4:5" x14ac:dyDescent="0.2">
      <c r="D50163" s="1"/>
      <c r="E50163" s="41"/>
    </row>
    <row r="50164" spans="4:5" x14ac:dyDescent="0.2">
      <c r="D50164" s="1"/>
      <c r="E50164" s="41"/>
    </row>
    <row r="50165" spans="4:5" x14ac:dyDescent="0.2">
      <c r="D50165" s="1"/>
      <c r="E50165" s="41"/>
    </row>
    <row r="50166" spans="4:5" x14ac:dyDescent="0.2">
      <c r="D50166" s="1"/>
      <c r="E50166" s="41"/>
    </row>
    <row r="50167" spans="4:5" x14ac:dyDescent="0.2">
      <c r="D50167" s="1"/>
      <c r="E50167" s="41"/>
    </row>
    <row r="50168" spans="4:5" x14ac:dyDescent="0.2">
      <c r="D50168" s="1"/>
      <c r="E50168" s="41"/>
    </row>
    <row r="50169" spans="4:5" x14ac:dyDescent="0.2">
      <c r="D50169" s="1"/>
      <c r="E50169" s="41"/>
    </row>
    <row r="50170" spans="4:5" x14ac:dyDescent="0.2">
      <c r="D50170" s="1"/>
      <c r="E50170" s="41"/>
    </row>
    <row r="50171" spans="4:5" x14ac:dyDescent="0.2">
      <c r="D50171" s="1"/>
      <c r="E50171" s="41"/>
    </row>
    <row r="50172" spans="4:5" x14ac:dyDescent="0.2">
      <c r="D50172" s="1"/>
      <c r="E50172" s="41"/>
    </row>
    <row r="50173" spans="4:5" x14ac:dyDescent="0.2">
      <c r="D50173" s="1"/>
      <c r="E50173" s="41"/>
    </row>
    <row r="50174" spans="4:5" x14ac:dyDescent="0.2">
      <c r="D50174" s="1"/>
      <c r="E50174" s="41"/>
    </row>
    <row r="50175" spans="4:5" x14ac:dyDescent="0.2">
      <c r="D50175" s="1"/>
      <c r="E50175" s="41"/>
    </row>
    <row r="50176" spans="4:5" x14ac:dyDescent="0.2">
      <c r="D50176" s="1"/>
      <c r="E50176" s="41"/>
    </row>
    <row r="50177" spans="4:5" x14ac:dyDescent="0.2">
      <c r="D50177" s="1"/>
      <c r="E50177" s="41"/>
    </row>
    <row r="50178" spans="4:5" x14ac:dyDescent="0.2">
      <c r="D50178" s="1"/>
      <c r="E50178" s="41"/>
    </row>
    <row r="50179" spans="4:5" x14ac:dyDescent="0.2">
      <c r="D50179" s="1"/>
      <c r="E50179" s="41"/>
    </row>
    <row r="50180" spans="4:5" x14ac:dyDescent="0.2">
      <c r="D50180" s="1"/>
      <c r="E50180" s="41"/>
    </row>
    <row r="50181" spans="4:5" x14ac:dyDescent="0.2">
      <c r="D50181" s="1"/>
      <c r="E50181" s="41"/>
    </row>
    <row r="50182" spans="4:5" x14ac:dyDescent="0.2">
      <c r="D50182" s="1"/>
      <c r="E50182" s="41"/>
    </row>
    <row r="50183" spans="4:5" x14ac:dyDescent="0.2">
      <c r="D50183" s="1"/>
      <c r="E50183" s="41"/>
    </row>
    <row r="50184" spans="4:5" x14ac:dyDescent="0.2">
      <c r="D50184" s="1"/>
      <c r="E50184" s="41"/>
    </row>
    <row r="50185" spans="4:5" x14ac:dyDescent="0.2">
      <c r="D50185" s="1"/>
      <c r="E50185" s="41"/>
    </row>
    <row r="50186" spans="4:5" x14ac:dyDescent="0.2">
      <c r="D50186" s="1"/>
      <c r="E50186" s="41"/>
    </row>
    <row r="50187" spans="4:5" x14ac:dyDescent="0.2">
      <c r="D50187" s="1"/>
      <c r="E50187" s="41"/>
    </row>
    <row r="50188" spans="4:5" x14ac:dyDescent="0.2">
      <c r="D50188" s="1"/>
      <c r="E50188" s="41"/>
    </row>
    <row r="50189" spans="4:5" x14ac:dyDescent="0.2">
      <c r="D50189" s="1"/>
      <c r="E50189" s="41"/>
    </row>
    <row r="50190" spans="4:5" x14ac:dyDescent="0.2">
      <c r="D50190" s="1"/>
      <c r="E50190" s="41"/>
    </row>
    <row r="50191" spans="4:5" x14ac:dyDescent="0.2">
      <c r="D50191" s="1"/>
      <c r="E50191" s="41"/>
    </row>
    <row r="50192" spans="4:5" x14ac:dyDescent="0.2">
      <c r="D50192" s="1"/>
      <c r="E50192" s="41"/>
    </row>
    <row r="50193" spans="4:5" x14ac:dyDescent="0.2">
      <c r="D50193" s="1"/>
      <c r="E50193" s="41"/>
    </row>
    <row r="50194" spans="4:5" x14ac:dyDescent="0.2">
      <c r="D50194" s="1"/>
      <c r="E50194" s="41"/>
    </row>
    <row r="50195" spans="4:5" x14ac:dyDescent="0.2">
      <c r="D50195" s="1"/>
      <c r="E50195" s="41"/>
    </row>
    <row r="50196" spans="4:5" x14ac:dyDescent="0.2">
      <c r="D50196" s="1"/>
      <c r="E50196" s="41"/>
    </row>
    <row r="50197" spans="4:5" x14ac:dyDescent="0.2">
      <c r="D50197" s="1"/>
      <c r="E50197" s="41"/>
    </row>
    <row r="50198" spans="4:5" x14ac:dyDescent="0.2">
      <c r="D50198" s="1"/>
      <c r="E50198" s="41"/>
    </row>
    <row r="50199" spans="4:5" x14ac:dyDescent="0.2">
      <c r="D50199" s="1"/>
      <c r="E50199" s="41"/>
    </row>
    <row r="50200" spans="4:5" x14ac:dyDescent="0.2">
      <c r="D50200" s="1"/>
      <c r="E50200" s="41"/>
    </row>
    <row r="50201" spans="4:5" x14ac:dyDescent="0.2">
      <c r="D50201" s="1"/>
      <c r="E50201" s="41"/>
    </row>
    <row r="50202" spans="4:5" x14ac:dyDescent="0.2">
      <c r="D50202" s="1"/>
      <c r="E50202" s="41"/>
    </row>
    <row r="50203" spans="4:5" x14ac:dyDescent="0.2">
      <c r="D50203" s="1"/>
      <c r="E50203" s="41"/>
    </row>
    <row r="50204" spans="4:5" x14ac:dyDescent="0.2">
      <c r="D50204" s="1"/>
      <c r="E50204" s="41"/>
    </row>
    <row r="50205" spans="4:5" x14ac:dyDescent="0.2">
      <c r="D50205" s="1"/>
      <c r="E50205" s="41"/>
    </row>
    <row r="50206" spans="4:5" x14ac:dyDescent="0.2">
      <c r="D50206" s="1"/>
      <c r="E50206" s="41"/>
    </row>
    <row r="50207" spans="4:5" x14ac:dyDescent="0.2">
      <c r="D50207" s="1"/>
      <c r="E50207" s="41"/>
    </row>
    <row r="50208" spans="4:5" x14ac:dyDescent="0.2">
      <c r="D50208" s="1"/>
      <c r="E50208" s="41"/>
    </row>
    <row r="50209" spans="4:5" x14ac:dyDescent="0.2">
      <c r="D50209" s="1"/>
      <c r="E50209" s="41"/>
    </row>
    <row r="50210" spans="4:5" x14ac:dyDescent="0.2">
      <c r="D50210" s="1"/>
      <c r="E50210" s="41"/>
    </row>
    <row r="50211" spans="4:5" x14ac:dyDescent="0.2">
      <c r="D50211" s="1"/>
      <c r="E50211" s="41"/>
    </row>
    <row r="50212" spans="4:5" x14ac:dyDescent="0.2">
      <c r="D50212" s="1"/>
      <c r="E50212" s="41"/>
    </row>
    <row r="50213" spans="4:5" x14ac:dyDescent="0.2">
      <c r="D50213" s="1"/>
      <c r="E50213" s="41"/>
    </row>
    <row r="50214" spans="4:5" x14ac:dyDescent="0.2">
      <c r="D50214" s="1"/>
      <c r="E50214" s="41"/>
    </row>
    <row r="50215" spans="4:5" x14ac:dyDescent="0.2">
      <c r="D50215" s="1"/>
      <c r="E50215" s="41"/>
    </row>
    <row r="50216" spans="4:5" x14ac:dyDescent="0.2">
      <c r="D50216" s="1"/>
      <c r="E50216" s="41"/>
    </row>
    <row r="50217" spans="4:5" x14ac:dyDescent="0.2">
      <c r="D50217" s="1"/>
      <c r="E50217" s="41"/>
    </row>
    <row r="50218" spans="4:5" x14ac:dyDescent="0.2">
      <c r="D50218" s="1"/>
      <c r="E50218" s="41"/>
    </row>
    <row r="50219" spans="4:5" x14ac:dyDescent="0.2">
      <c r="D50219" s="1"/>
      <c r="E50219" s="41"/>
    </row>
    <row r="50220" spans="4:5" x14ac:dyDescent="0.2">
      <c r="D50220" s="1"/>
      <c r="E50220" s="41"/>
    </row>
    <row r="50221" spans="4:5" x14ac:dyDescent="0.2">
      <c r="D50221" s="1"/>
      <c r="E50221" s="41"/>
    </row>
    <row r="50222" spans="4:5" x14ac:dyDescent="0.2">
      <c r="D50222" s="1"/>
      <c r="E50222" s="41"/>
    </row>
    <row r="50223" spans="4:5" x14ac:dyDescent="0.2">
      <c r="D50223" s="1"/>
      <c r="E50223" s="41"/>
    </row>
    <row r="50224" spans="4:5" x14ac:dyDescent="0.2">
      <c r="D50224" s="1"/>
      <c r="E50224" s="41"/>
    </row>
    <row r="50225" spans="4:5" x14ac:dyDescent="0.2">
      <c r="D50225" s="1"/>
      <c r="E50225" s="41"/>
    </row>
    <row r="50226" spans="4:5" x14ac:dyDescent="0.2">
      <c r="D50226" s="1"/>
      <c r="E50226" s="41"/>
    </row>
    <row r="50227" spans="4:5" x14ac:dyDescent="0.2">
      <c r="D50227" s="1"/>
      <c r="E50227" s="41"/>
    </row>
    <row r="50228" spans="4:5" x14ac:dyDescent="0.2">
      <c r="D50228" s="1"/>
      <c r="E50228" s="41"/>
    </row>
    <row r="50229" spans="4:5" x14ac:dyDescent="0.2">
      <c r="D50229" s="1"/>
      <c r="E50229" s="41"/>
    </row>
    <row r="50230" spans="4:5" x14ac:dyDescent="0.2">
      <c r="D50230" s="1"/>
      <c r="E50230" s="41"/>
    </row>
    <row r="50231" spans="4:5" x14ac:dyDescent="0.2">
      <c r="D50231" s="1"/>
      <c r="E50231" s="41"/>
    </row>
    <row r="50232" spans="4:5" x14ac:dyDescent="0.2">
      <c r="D50232" s="1"/>
      <c r="E50232" s="41"/>
    </row>
    <row r="50233" spans="4:5" x14ac:dyDescent="0.2">
      <c r="D50233" s="1"/>
      <c r="E50233" s="41"/>
    </row>
    <row r="50234" spans="4:5" x14ac:dyDescent="0.2">
      <c r="D50234" s="1"/>
      <c r="E50234" s="41"/>
    </row>
    <row r="50235" spans="4:5" x14ac:dyDescent="0.2">
      <c r="D50235" s="1"/>
      <c r="E50235" s="41"/>
    </row>
    <row r="50236" spans="4:5" x14ac:dyDescent="0.2">
      <c r="D50236" s="1"/>
      <c r="E50236" s="41"/>
    </row>
    <row r="50237" spans="4:5" x14ac:dyDescent="0.2">
      <c r="D50237" s="1"/>
      <c r="E50237" s="41"/>
    </row>
    <row r="50238" spans="4:5" x14ac:dyDescent="0.2">
      <c r="D50238" s="1"/>
      <c r="E50238" s="41"/>
    </row>
    <row r="50239" spans="4:5" x14ac:dyDescent="0.2">
      <c r="D50239" s="1"/>
      <c r="E50239" s="41"/>
    </row>
    <row r="50240" spans="4:5" x14ac:dyDescent="0.2">
      <c r="D50240" s="1"/>
      <c r="E50240" s="41"/>
    </row>
    <row r="50241" spans="4:5" x14ac:dyDescent="0.2">
      <c r="D50241" s="1"/>
      <c r="E50241" s="41"/>
    </row>
    <row r="50242" spans="4:5" x14ac:dyDescent="0.2">
      <c r="D50242" s="1"/>
      <c r="E50242" s="41"/>
    </row>
    <row r="50243" spans="4:5" x14ac:dyDescent="0.2">
      <c r="D50243" s="1"/>
      <c r="E50243" s="41"/>
    </row>
    <row r="50244" spans="4:5" x14ac:dyDescent="0.2">
      <c r="D50244" s="1"/>
      <c r="E50244" s="41"/>
    </row>
    <row r="50245" spans="4:5" x14ac:dyDescent="0.2">
      <c r="D50245" s="1"/>
      <c r="E50245" s="41"/>
    </row>
    <row r="50246" spans="4:5" x14ac:dyDescent="0.2">
      <c r="D50246" s="1"/>
      <c r="E50246" s="41"/>
    </row>
    <row r="50247" spans="4:5" x14ac:dyDescent="0.2">
      <c r="D50247" s="1"/>
      <c r="E50247" s="41"/>
    </row>
    <row r="50248" spans="4:5" x14ac:dyDescent="0.2">
      <c r="D50248" s="1"/>
      <c r="E50248" s="41"/>
    </row>
    <row r="50249" spans="4:5" x14ac:dyDescent="0.2">
      <c r="D50249" s="1"/>
      <c r="E50249" s="41"/>
    </row>
    <row r="50250" spans="4:5" x14ac:dyDescent="0.2">
      <c r="D50250" s="1"/>
      <c r="E50250" s="41"/>
    </row>
    <row r="50251" spans="4:5" x14ac:dyDescent="0.2">
      <c r="D50251" s="1"/>
      <c r="E50251" s="41"/>
    </row>
    <row r="50252" spans="4:5" x14ac:dyDescent="0.2">
      <c r="D50252" s="1"/>
      <c r="E50252" s="41"/>
    </row>
    <row r="50253" spans="4:5" x14ac:dyDescent="0.2">
      <c r="D50253" s="1"/>
      <c r="E50253" s="41"/>
    </row>
    <row r="50254" spans="4:5" x14ac:dyDescent="0.2">
      <c r="D50254" s="1"/>
      <c r="E50254" s="41"/>
    </row>
    <row r="50255" spans="4:5" x14ac:dyDescent="0.2">
      <c r="D50255" s="1"/>
      <c r="E50255" s="41"/>
    </row>
    <row r="50256" spans="4:5" x14ac:dyDescent="0.2">
      <c r="D50256" s="1"/>
      <c r="E50256" s="41"/>
    </row>
    <row r="50257" spans="4:5" x14ac:dyDescent="0.2">
      <c r="D50257" s="1"/>
      <c r="E50257" s="41"/>
    </row>
    <row r="50258" spans="4:5" x14ac:dyDescent="0.2">
      <c r="D50258" s="1"/>
      <c r="E50258" s="41"/>
    </row>
    <row r="50259" spans="4:5" x14ac:dyDescent="0.2">
      <c r="D50259" s="1"/>
      <c r="E50259" s="41"/>
    </row>
    <row r="50260" spans="4:5" x14ac:dyDescent="0.2">
      <c r="D50260" s="1"/>
      <c r="E50260" s="41"/>
    </row>
    <row r="50261" spans="4:5" x14ac:dyDescent="0.2">
      <c r="D50261" s="1"/>
      <c r="E50261" s="41"/>
    </row>
    <row r="50262" spans="4:5" x14ac:dyDescent="0.2">
      <c r="D50262" s="1"/>
      <c r="E50262" s="41"/>
    </row>
    <row r="50263" spans="4:5" x14ac:dyDescent="0.2">
      <c r="D50263" s="1"/>
      <c r="E50263" s="41"/>
    </row>
    <row r="50264" spans="4:5" x14ac:dyDescent="0.2">
      <c r="D50264" s="1"/>
      <c r="E50264" s="41"/>
    </row>
    <row r="50265" spans="4:5" x14ac:dyDescent="0.2">
      <c r="D50265" s="1"/>
      <c r="E50265" s="41"/>
    </row>
    <row r="50266" spans="4:5" x14ac:dyDescent="0.2">
      <c r="D50266" s="1"/>
      <c r="E50266" s="41"/>
    </row>
    <row r="50267" spans="4:5" x14ac:dyDescent="0.2">
      <c r="D50267" s="1"/>
      <c r="E50267" s="41"/>
    </row>
    <row r="50268" spans="4:5" x14ac:dyDescent="0.2">
      <c r="D50268" s="1"/>
      <c r="E50268" s="41"/>
    </row>
    <row r="50269" spans="4:5" x14ac:dyDescent="0.2">
      <c r="D50269" s="1"/>
      <c r="E50269" s="41"/>
    </row>
    <row r="50270" spans="4:5" x14ac:dyDescent="0.2">
      <c r="D50270" s="1"/>
      <c r="E50270" s="41"/>
    </row>
    <row r="50271" spans="4:5" x14ac:dyDescent="0.2">
      <c r="D50271" s="1"/>
      <c r="E50271" s="41"/>
    </row>
    <row r="50272" spans="4:5" x14ac:dyDescent="0.2">
      <c r="D50272" s="1"/>
      <c r="E50272" s="41"/>
    </row>
    <row r="50273" spans="4:5" x14ac:dyDescent="0.2">
      <c r="D50273" s="1"/>
      <c r="E50273" s="41"/>
    </row>
    <row r="50274" spans="4:5" x14ac:dyDescent="0.2">
      <c r="D50274" s="1"/>
      <c r="E50274" s="41"/>
    </row>
    <row r="50275" spans="4:5" x14ac:dyDescent="0.2">
      <c r="D50275" s="1"/>
      <c r="E50275" s="41"/>
    </row>
    <row r="50276" spans="4:5" x14ac:dyDescent="0.2">
      <c r="D50276" s="1"/>
      <c r="E50276" s="41"/>
    </row>
    <row r="50277" spans="4:5" x14ac:dyDescent="0.2">
      <c r="D50277" s="1"/>
      <c r="E50277" s="41"/>
    </row>
    <row r="50278" spans="4:5" x14ac:dyDescent="0.2">
      <c r="D50278" s="1"/>
      <c r="E50278" s="41"/>
    </row>
    <row r="50279" spans="4:5" x14ac:dyDescent="0.2">
      <c r="D50279" s="1"/>
      <c r="E50279" s="41"/>
    </row>
    <row r="50280" spans="4:5" x14ac:dyDescent="0.2">
      <c r="D50280" s="1"/>
      <c r="E50280" s="41"/>
    </row>
    <row r="50281" spans="4:5" x14ac:dyDescent="0.2">
      <c r="D50281" s="1"/>
      <c r="E50281" s="41"/>
    </row>
    <row r="50282" spans="4:5" x14ac:dyDescent="0.2">
      <c r="D50282" s="1"/>
      <c r="E50282" s="41"/>
    </row>
    <row r="50283" spans="4:5" x14ac:dyDescent="0.2">
      <c r="D50283" s="1"/>
      <c r="E50283" s="41"/>
    </row>
    <row r="50284" spans="4:5" x14ac:dyDescent="0.2">
      <c r="D50284" s="1"/>
      <c r="E50284" s="41"/>
    </row>
    <row r="50285" spans="4:5" x14ac:dyDescent="0.2">
      <c r="D50285" s="1"/>
      <c r="E50285" s="41"/>
    </row>
    <row r="50286" spans="4:5" x14ac:dyDescent="0.2">
      <c r="D50286" s="1"/>
      <c r="E50286" s="41"/>
    </row>
    <row r="50287" spans="4:5" x14ac:dyDescent="0.2">
      <c r="D50287" s="1"/>
      <c r="E50287" s="41"/>
    </row>
    <row r="50288" spans="4:5" x14ac:dyDescent="0.2">
      <c r="D50288" s="1"/>
      <c r="E50288" s="41"/>
    </row>
    <row r="50289" spans="4:5" x14ac:dyDescent="0.2">
      <c r="D50289" s="1"/>
      <c r="E50289" s="41"/>
    </row>
    <row r="50290" spans="4:5" x14ac:dyDescent="0.2">
      <c r="D50290" s="1"/>
      <c r="E50290" s="41"/>
    </row>
    <row r="50291" spans="4:5" x14ac:dyDescent="0.2">
      <c r="D50291" s="1"/>
      <c r="E50291" s="41"/>
    </row>
    <row r="50292" spans="4:5" x14ac:dyDescent="0.2">
      <c r="D50292" s="1"/>
      <c r="E50292" s="41"/>
    </row>
    <row r="50293" spans="4:5" x14ac:dyDescent="0.2">
      <c r="D50293" s="1"/>
      <c r="E50293" s="41"/>
    </row>
    <row r="50294" spans="4:5" x14ac:dyDescent="0.2">
      <c r="D50294" s="1"/>
      <c r="E50294" s="41"/>
    </row>
    <row r="50295" spans="4:5" x14ac:dyDescent="0.2">
      <c r="D50295" s="1"/>
      <c r="E50295" s="41"/>
    </row>
    <row r="50296" spans="4:5" x14ac:dyDescent="0.2">
      <c r="D50296" s="1"/>
      <c r="E50296" s="41"/>
    </row>
    <row r="50297" spans="4:5" x14ac:dyDescent="0.2">
      <c r="D50297" s="1"/>
      <c r="E50297" s="41"/>
    </row>
    <row r="50298" spans="4:5" x14ac:dyDescent="0.2">
      <c r="D50298" s="1"/>
      <c r="E50298" s="41"/>
    </row>
    <row r="50299" spans="4:5" x14ac:dyDescent="0.2">
      <c r="D50299" s="1"/>
      <c r="E50299" s="41"/>
    </row>
    <row r="50300" spans="4:5" x14ac:dyDescent="0.2">
      <c r="D50300" s="1"/>
      <c r="E50300" s="41"/>
    </row>
    <row r="50301" spans="4:5" x14ac:dyDescent="0.2">
      <c r="D50301" s="1"/>
      <c r="E50301" s="41"/>
    </row>
    <row r="50302" spans="4:5" x14ac:dyDescent="0.2">
      <c r="D50302" s="1"/>
      <c r="E50302" s="41"/>
    </row>
    <row r="50303" spans="4:5" x14ac:dyDescent="0.2">
      <c r="D50303" s="1"/>
      <c r="E50303" s="41"/>
    </row>
    <row r="50304" spans="4:5" x14ac:dyDescent="0.2">
      <c r="D50304" s="1"/>
      <c r="E50304" s="41"/>
    </row>
    <row r="50305" spans="4:5" x14ac:dyDescent="0.2">
      <c r="D50305" s="1"/>
      <c r="E50305" s="41"/>
    </row>
    <row r="50306" spans="4:5" x14ac:dyDescent="0.2">
      <c r="D50306" s="1"/>
      <c r="E50306" s="41"/>
    </row>
    <row r="50307" spans="4:5" x14ac:dyDescent="0.2">
      <c r="D50307" s="1"/>
      <c r="E50307" s="41"/>
    </row>
    <row r="50308" spans="4:5" x14ac:dyDescent="0.2">
      <c r="D50308" s="1"/>
      <c r="E50308" s="41"/>
    </row>
    <row r="50309" spans="4:5" x14ac:dyDescent="0.2">
      <c r="D50309" s="1"/>
      <c r="E50309" s="41"/>
    </row>
    <row r="50310" spans="4:5" x14ac:dyDescent="0.2">
      <c r="D50310" s="1"/>
      <c r="E50310" s="41"/>
    </row>
    <row r="50311" spans="4:5" x14ac:dyDescent="0.2">
      <c r="D50311" s="1"/>
      <c r="E50311" s="41"/>
    </row>
    <row r="50312" spans="4:5" x14ac:dyDescent="0.2">
      <c r="D50312" s="1"/>
      <c r="E50312" s="41"/>
    </row>
    <row r="50313" spans="4:5" x14ac:dyDescent="0.2">
      <c r="D50313" s="1"/>
      <c r="E50313" s="41"/>
    </row>
    <row r="50314" spans="4:5" x14ac:dyDescent="0.2">
      <c r="D50314" s="1"/>
      <c r="E50314" s="41"/>
    </row>
    <row r="50315" spans="4:5" x14ac:dyDescent="0.2">
      <c r="D50315" s="1"/>
      <c r="E50315" s="41"/>
    </row>
    <row r="50316" spans="4:5" x14ac:dyDescent="0.2">
      <c r="D50316" s="1"/>
      <c r="E50316" s="41"/>
    </row>
    <row r="50317" spans="4:5" x14ac:dyDescent="0.2">
      <c r="D50317" s="1"/>
      <c r="E50317" s="41"/>
    </row>
    <row r="50318" spans="4:5" x14ac:dyDescent="0.2">
      <c r="D50318" s="1"/>
      <c r="E50318" s="41"/>
    </row>
    <row r="50319" spans="4:5" x14ac:dyDescent="0.2">
      <c r="D50319" s="1"/>
      <c r="E50319" s="41"/>
    </row>
    <row r="50320" spans="4:5" x14ac:dyDescent="0.2">
      <c r="D50320" s="1"/>
      <c r="E50320" s="41"/>
    </row>
    <row r="50321" spans="4:5" x14ac:dyDescent="0.2">
      <c r="D50321" s="1"/>
      <c r="E50321" s="41"/>
    </row>
    <row r="50322" spans="4:5" x14ac:dyDescent="0.2">
      <c r="D50322" s="1"/>
      <c r="E50322" s="41"/>
    </row>
    <row r="50323" spans="4:5" x14ac:dyDescent="0.2">
      <c r="D50323" s="1"/>
      <c r="E50323" s="41"/>
    </row>
    <row r="50324" spans="4:5" x14ac:dyDescent="0.2">
      <c r="D50324" s="1"/>
      <c r="E50324" s="41"/>
    </row>
    <row r="50325" spans="4:5" x14ac:dyDescent="0.2">
      <c r="D50325" s="1"/>
      <c r="E50325" s="41"/>
    </row>
    <row r="50326" spans="4:5" x14ac:dyDescent="0.2">
      <c r="D50326" s="1"/>
      <c r="E50326" s="41"/>
    </row>
    <row r="50327" spans="4:5" x14ac:dyDescent="0.2">
      <c r="D50327" s="1"/>
      <c r="E50327" s="41"/>
    </row>
    <row r="50328" spans="4:5" x14ac:dyDescent="0.2">
      <c r="D50328" s="1"/>
      <c r="E50328" s="41"/>
    </row>
    <row r="50329" spans="4:5" x14ac:dyDescent="0.2">
      <c r="D50329" s="1"/>
      <c r="E50329" s="41"/>
    </row>
    <row r="50330" spans="4:5" x14ac:dyDescent="0.2">
      <c r="D50330" s="1"/>
      <c r="E50330" s="41"/>
    </row>
    <row r="50331" spans="4:5" x14ac:dyDescent="0.2">
      <c r="D50331" s="1"/>
      <c r="E50331" s="41"/>
    </row>
    <row r="50332" spans="4:5" x14ac:dyDescent="0.2">
      <c r="D50332" s="1"/>
      <c r="E50332" s="41"/>
    </row>
    <row r="50333" spans="4:5" x14ac:dyDescent="0.2">
      <c r="D50333" s="1"/>
      <c r="E50333" s="41"/>
    </row>
    <row r="50334" spans="4:5" x14ac:dyDescent="0.2">
      <c r="D50334" s="1"/>
      <c r="E50334" s="41"/>
    </row>
    <row r="50335" spans="4:5" x14ac:dyDescent="0.2">
      <c r="D50335" s="1"/>
      <c r="E50335" s="41"/>
    </row>
    <row r="50336" spans="4:5" x14ac:dyDescent="0.2">
      <c r="D50336" s="1"/>
      <c r="E50336" s="41"/>
    </row>
    <row r="50337" spans="4:5" x14ac:dyDescent="0.2">
      <c r="D50337" s="1"/>
      <c r="E50337" s="41"/>
    </row>
    <row r="50338" spans="4:5" x14ac:dyDescent="0.2">
      <c r="D50338" s="1"/>
      <c r="E50338" s="41"/>
    </row>
    <row r="50339" spans="4:5" x14ac:dyDescent="0.2">
      <c r="D50339" s="1"/>
      <c r="E50339" s="41"/>
    </row>
    <row r="50340" spans="4:5" x14ac:dyDescent="0.2">
      <c r="D50340" s="1"/>
      <c r="E50340" s="41"/>
    </row>
    <row r="50341" spans="4:5" x14ac:dyDescent="0.2">
      <c r="D50341" s="1"/>
      <c r="E50341" s="41"/>
    </row>
    <row r="50342" spans="4:5" x14ac:dyDescent="0.2">
      <c r="D50342" s="1"/>
      <c r="E50342" s="41"/>
    </row>
    <row r="50343" spans="4:5" x14ac:dyDescent="0.2">
      <c r="D50343" s="1"/>
      <c r="E50343" s="41"/>
    </row>
    <row r="50344" spans="4:5" x14ac:dyDescent="0.2">
      <c r="D50344" s="1"/>
      <c r="E50344" s="41"/>
    </row>
    <row r="50345" spans="4:5" x14ac:dyDescent="0.2">
      <c r="D50345" s="1"/>
      <c r="E50345" s="41"/>
    </row>
    <row r="50346" spans="4:5" x14ac:dyDescent="0.2">
      <c r="D50346" s="1"/>
      <c r="E50346" s="41"/>
    </row>
    <row r="50347" spans="4:5" x14ac:dyDescent="0.2">
      <c r="D50347" s="1"/>
      <c r="E50347" s="41"/>
    </row>
    <row r="50348" spans="4:5" x14ac:dyDescent="0.2">
      <c r="D50348" s="1"/>
      <c r="E50348" s="41"/>
    </row>
    <row r="50349" spans="4:5" x14ac:dyDescent="0.2">
      <c r="D50349" s="1"/>
      <c r="E50349" s="41"/>
    </row>
    <row r="50350" spans="4:5" x14ac:dyDescent="0.2">
      <c r="D50350" s="1"/>
      <c r="E50350" s="41"/>
    </row>
    <row r="50351" spans="4:5" x14ac:dyDescent="0.2">
      <c r="D50351" s="1"/>
      <c r="E50351" s="41"/>
    </row>
    <row r="50352" spans="4:5" x14ac:dyDescent="0.2">
      <c r="D50352" s="1"/>
      <c r="E50352" s="41"/>
    </row>
    <row r="50353" spans="4:5" x14ac:dyDescent="0.2">
      <c r="D50353" s="1"/>
      <c r="E50353" s="41"/>
    </row>
    <row r="50354" spans="4:5" x14ac:dyDescent="0.2">
      <c r="D50354" s="1"/>
      <c r="E50354" s="41"/>
    </row>
    <row r="50355" spans="4:5" x14ac:dyDescent="0.2">
      <c r="D50355" s="1"/>
      <c r="E50355" s="41"/>
    </row>
    <row r="50356" spans="4:5" x14ac:dyDescent="0.2">
      <c r="D50356" s="1"/>
      <c r="E50356" s="41"/>
    </row>
    <row r="50357" spans="4:5" x14ac:dyDescent="0.2">
      <c r="D50357" s="1"/>
      <c r="E50357" s="41"/>
    </row>
    <row r="50358" spans="4:5" x14ac:dyDescent="0.2">
      <c r="D50358" s="1"/>
      <c r="E50358" s="41"/>
    </row>
    <row r="50359" spans="4:5" x14ac:dyDescent="0.2">
      <c r="D50359" s="1"/>
      <c r="E50359" s="41"/>
    </row>
    <row r="50360" spans="4:5" x14ac:dyDescent="0.2">
      <c r="D50360" s="1"/>
      <c r="E50360" s="41"/>
    </row>
    <row r="50361" spans="4:5" x14ac:dyDescent="0.2">
      <c r="D50361" s="1"/>
      <c r="E50361" s="41"/>
    </row>
    <row r="50362" spans="4:5" x14ac:dyDescent="0.2">
      <c r="D50362" s="1"/>
      <c r="E50362" s="41"/>
    </row>
    <row r="50363" spans="4:5" x14ac:dyDescent="0.2">
      <c r="D50363" s="1"/>
      <c r="E50363" s="41"/>
    </row>
    <row r="50364" spans="4:5" x14ac:dyDescent="0.2">
      <c r="D50364" s="1"/>
      <c r="E50364" s="41"/>
    </row>
    <row r="50365" spans="4:5" x14ac:dyDescent="0.2">
      <c r="D50365" s="1"/>
      <c r="E50365" s="41"/>
    </row>
    <row r="50366" spans="4:5" x14ac:dyDescent="0.2">
      <c r="D50366" s="1"/>
      <c r="E50366" s="41"/>
    </row>
    <row r="50367" spans="4:5" x14ac:dyDescent="0.2">
      <c r="D50367" s="1"/>
      <c r="E50367" s="41"/>
    </row>
    <row r="50368" spans="4:5" x14ac:dyDescent="0.2">
      <c r="D50368" s="1"/>
      <c r="E50368" s="41"/>
    </row>
    <row r="50369" spans="4:5" x14ac:dyDescent="0.2">
      <c r="D50369" s="1"/>
      <c r="E50369" s="41"/>
    </row>
    <row r="50370" spans="4:5" x14ac:dyDescent="0.2">
      <c r="D50370" s="1"/>
      <c r="E50370" s="41"/>
    </row>
    <row r="50371" spans="4:5" x14ac:dyDescent="0.2">
      <c r="D50371" s="1"/>
      <c r="E50371" s="41"/>
    </row>
    <row r="50372" spans="4:5" x14ac:dyDescent="0.2">
      <c r="D50372" s="1"/>
      <c r="E50372" s="41"/>
    </row>
    <row r="50373" spans="4:5" x14ac:dyDescent="0.2">
      <c r="D50373" s="1"/>
      <c r="E50373" s="41"/>
    </row>
    <row r="50374" spans="4:5" x14ac:dyDescent="0.2">
      <c r="D50374" s="1"/>
      <c r="E50374" s="41"/>
    </row>
    <row r="50375" spans="4:5" x14ac:dyDescent="0.2">
      <c r="D50375" s="1"/>
      <c r="E50375" s="41"/>
    </row>
    <row r="50376" spans="4:5" x14ac:dyDescent="0.2">
      <c r="D50376" s="1"/>
      <c r="E50376" s="41"/>
    </row>
    <row r="50377" spans="4:5" x14ac:dyDescent="0.2">
      <c r="D50377" s="1"/>
      <c r="E50377" s="41"/>
    </row>
    <row r="50378" spans="4:5" x14ac:dyDescent="0.2">
      <c r="D50378" s="1"/>
      <c r="E50378" s="41"/>
    </row>
    <row r="50379" spans="4:5" x14ac:dyDescent="0.2">
      <c r="D50379" s="1"/>
      <c r="E50379" s="41"/>
    </row>
    <row r="50380" spans="4:5" x14ac:dyDescent="0.2">
      <c r="D50380" s="1"/>
      <c r="E50380" s="41"/>
    </row>
    <row r="50381" spans="4:5" x14ac:dyDescent="0.2">
      <c r="D50381" s="1"/>
      <c r="E50381" s="41"/>
    </row>
    <row r="50382" spans="4:5" x14ac:dyDescent="0.2">
      <c r="D50382" s="1"/>
      <c r="E50382" s="41"/>
    </row>
    <row r="50383" spans="4:5" x14ac:dyDescent="0.2">
      <c r="D50383" s="1"/>
      <c r="E50383" s="41"/>
    </row>
    <row r="50384" spans="4:5" x14ac:dyDescent="0.2">
      <c r="D50384" s="1"/>
      <c r="E50384" s="41"/>
    </row>
    <row r="50385" spans="4:5" x14ac:dyDescent="0.2">
      <c r="D50385" s="1"/>
      <c r="E50385" s="41"/>
    </row>
    <row r="50386" spans="4:5" x14ac:dyDescent="0.2">
      <c r="D50386" s="1"/>
      <c r="E50386" s="41"/>
    </row>
    <row r="50387" spans="4:5" x14ac:dyDescent="0.2">
      <c r="D50387" s="1"/>
      <c r="E50387" s="41"/>
    </row>
    <row r="50388" spans="4:5" x14ac:dyDescent="0.2">
      <c r="D50388" s="1"/>
      <c r="E50388" s="41"/>
    </row>
    <row r="50389" spans="4:5" x14ac:dyDescent="0.2">
      <c r="D50389" s="1"/>
      <c r="E50389" s="41"/>
    </row>
    <row r="50390" spans="4:5" x14ac:dyDescent="0.2">
      <c r="D50390" s="1"/>
      <c r="E50390" s="41"/>
    </row>
    <row r="50391" spans="4:5" x14ac:dyDescent="0.2">
      <c r="D50391" s="1"/>
      <c r="E50391" s="41"/>
    </row>
    <row r="50392" spans="4:5" x14ac:dyDescent="0.2">
      <c r="D50392" s="1"/>
      <c r="E50392" s="41"/>
    </row>
    <row r="50393" spans="4:5" x14ac:dyDescent="0.2">
      <c r="D50393" s="1"/>
      <c r="E50393" s="41"/>
    </row>
    <row r="50394" spans="4:5" x14ac:dyDescent="0.2">
      <c r="D50394" s="1"/>
      <c r="E50394" s="41"/>
    </row>
    <row r="50395" spans="4:5" x14ac:dyDescent="0.2">
      <c r="D50395" s="1"/>
      <c r="E50395" s="41"/>
    </row>
    <row r="50396" spans="4:5" x14ac:dyDescent="0.2">
      <c r="D50396" s="1"/>
      <c r="E50396" s="41"/>
    </row>
    <row r="50397" spans="4:5" x14ac:dyDescent="0.2">
      <c r="D50397" s="1"/>
      <c r="E50397" s="41"/>
    </row>
    <row r="50398" spans="4:5" x14ac:dyDescent="0.2">
      <c r="D50398" s="1"/>
      <c r="E50398" s="41"/>
    </row>
    <row r="50399" spans="4:5" x14ac:dyDescent="0.2">
      <c r="D50399" s="1"/>
      <c r="E50399" s="41"/>
    </row>
    <row r="50400" spans="4:5" x14ac:dyDescent="0.2">
      <c r="D50400" s="1"/>
      <c r="E50400" s="41"/>
    </row>
    <row r="50401" spans="4:5" x14ac:dyDescent="0.2">
      <c r="D50401" s="1"/>
      <c r="E50401" s="41"/>
    </row>
    <row r="50402" spans="4:5" x14ac:dyDescent="0.2">
      <c r="D50402" s="1"/>
      <c r="E50402" s="41"/>
    </row>
    <row r="50403" spans="4:5" x14ac:dyDescent="0.2">
      <c r="D50403" s="1"/>
      <c r="E50403" s="41"/>
    </row>
    <row r="50404" spans="4:5" x14ac:dyDescent="0.2">
      <c r="D50404" s="1"/>
      <c r="E50404" s="41"/>
    </row>
    <row r="50405" spans="4:5" x14ac:dyDescent="0.2">
      <c r="D50405" s="1"/>
      <c r="E50405" s="41"/>
    </row>
    <row r="50406" spans="4:5" x14ac:dyDescent="0.2">
      <c r="D50406" s="1"/>
      <c r="E50406" s="41"/>
    </row>
    <row r="50407" spans="4:5" x14ac:dyDescent="0.2">
      <c r="D50407" s="1"/>
      <c r="E50407" s="41"/>
    </row>
    <row r="50408" spans="4:5" x14ac:dyDescent="0.2">
      <c r="D50408" s="1"/>
      <c r="E50408" s="41"/>
    </row>
    <row r="50409" spans="4:5" x14ac:dyDescent="0.2">
      <c r="D50409" s="1"/>
      <c r="E50409" s="41"/>
    </row>
    <row r="50410" spans="4:5" x14ac:dyDescent="0.2">
      <c r="D50410" s="1"/>
      <c r="E50410" s="41"/>
    </row>
    <row r="50411" spans="4:5" x14ac:dyDescent="0.2">
      <c r="D50411" s="1"/>
      <c r="E50411" s="41"/>
    </row>
    <row r="50412" spans="4:5" x14ac:dyDescent="0.2">
      <c r="D50412" s="1"/>
      <c r="E50412" s="41"/>
    </row>
    <row r="50413" spans="4:5" x14ac:dyDescent="0.2">
      <c r="D50413" s="1"/>
      <c r="E50413" s="41"/>
    </row>
    <row r="50414" spans="4:5" x14ac:dyDescent="0.2">
      <c r="D50414" s="1"/>
      <c r="E50414" s="41"/>
    </row>
    <row r="50415" spans="4:5" x14ac:dyDescent="0.2">
      <c r="D50415" s="1"/>
      <c r="E50415" s="41"/>
    </row>
    <row r="50416" spans="4:5" x14ac:dyDescent="0.2">
      <c r="D50416" s="1"/>
      <c r="E50416" s="41"/>
    </row>
    <row r="50417" spans="4:5" x14ac:dyDescent="0.2">
      <c r="D50417" s="1"/>
      <c r="E50417" s="41"/>
    </row>
    <row r="50418" spans="4:5" x14ac:dyDescent="0.2">
      <c r="D50418" s="1"/>
      <c r="E50418" s="41"/>
    </row>
    <row r="50419" spans="4:5" x14ac:dyDescent="0.2">
      <c r="D50419" s="1"/>
      <c r="E50419" s="41"/>
    </row>
    <row r="50420" spans="4:5" x14ac:dyDescent="0.2">
      <c r="D50420" s="1"/>
      <c r="E50420" s="41"/>
    </row>
    <row r="50421" spans="4:5" x14ac:dyDescent="0.2">
      <c r="D50421" s="1"/>
      <c r="E50421" s="41"/>
    </row>
    <row r="50422" spans="4:5" x14ac:dyDescent="0.2">
      <c r="D50422" s="1"/>
      <c r="E50422" s="41"/>
    </row>
    <row r="50423" spans="4:5" x14ac:dyDescent="0.2">
      <c r="D50423" s="1"/>
      <c r="E50423" s="41"/>
    </row>
    <row r="50424" spans="4:5" x14ac:dyDescent="0.2">
      <c r="D50424" s="1"/>
      <c r="E50424" s="41"/>
    </row>
    <row r="50425" spans="4:5" x14ac:dyDescent="0.2">
      <c r="D50425" s="1"/>
      <c r="E50425" s="41"/>
    </row>
    <row r="50426" spans="4:5" x14ac:dyDescent="0.2">
      <c r="D50426" s="1"/>
      <c r="E50426" s="41"/>
    </row>
    <row r="50427" spans="4:5" x14ac:dyDescent="0.2">
      <c r="D50427" s="1"/>
      <c r="E50427" s="41"/>
    </row>
    <row r="50428" spans="4:5" x14ac:dyDescent="0.2">
      <c r="D50428" s="1"/>
      <c r="E50428" s="41"/>
    </row>
    <row r="50429" spans="4:5" x14ac:dyDescent="0.2">
      <c r="D50429" s="1"/>
      <c r="E50429" s="41"/>
    </row>
    <row r="50430" spans="4:5" x14ac:dyDescent="0.2">
      <c r="D50430" s="1"/>
      <c r="E50430" s="41"/>
    </row>
    <row r="50431" spans="4:5" x14ac:dyDescent="0.2">
      <c r="D50431" s="1"/>
      <c r="E50431" s="41"/>
    </row>
    <row r="50432" spans="4:5" x14ac:dyDescent="0.2">
      <c r="D50432" s="1"/>
      <c r="E50432" s="41"/>
    </row>
    <row r="50433" spans="4:5" x14ac:dyDescent="0.2">
      <c r="D50433" s="1"/>
      <c r="E50433" s="41"/>
    </row>
    <row r="50434" spans="4:5" x14ac:dyDescent="0.2">
      <c r="D50434" s="1"/>
      <c r="E50434" s="41"/>
    </row>
    <row r="50435" spans="4:5" x14ac:dyDescent="0.2">
      <c r="D50435" s="1"/>
      <c r="E50435" s="41"/>
    </row>
    <row r="50436" spans="4:5" x14ac:dyDescent="0.2">
      <c r="D50436" s="1"/>
      <c r="E50436" s="41"/>
    </row>
    <row r="50437" spans="4:5" x14ac:dyDescent="0.2">
      <c r="D50437" s="1"/>
      <c r="E50437" s="41"/>
    </row>
    <row r="50438" spans="4:5" x14ac:dyDescent="0.2">
      <c r="D50438" s="1"/>
      <c r="E50438" s="41"/>
    </row>
    <row r="50439" spans="4:5" x14ac:dyDescent="0.2">
      <c r="D50439" s="1"/>
      <c r="E50439" s="41"/>
    </row>
    <row r="50440" spans="4:5" x14ac:dyDescent="0.2">
      <c r="D50440" s="1"/>
      <c r="E50440" s="41"/>
    </row>
    <row r="50441" spans="4:5" x14ac:dyDescent="0.2">
      <c r="D50441" s="1"/>
      <c r="E50441" s="41"/>
    </row>
    <row r="50442" spans="4:5" x14ac:dyDescent="0.2">
      <c r="D50442" s="1"/>
      <c r="E50442" s="41"/>
    </row>
    <row r="50443" spans="4:5" x14ac:dyDescent="0.2">
      <c r="D50443" s="1"/>
      <c r="E50443" s="41"/>
    </row>
    <row r="50444" spans="4:5" x14ac:dyDescent="0.2">
      <c r="D50444" s="1"/>
      <c r="E50444" s="41"/>
    </row>
    <row r="50445" spans="4:5" x14ac:dyDescent="0.2">
      <c r="D50445" s="1"/>
      <c r="E50445" s="41"/>
    </row>
    <row r="50446" spans="4:5" x14ac:dyDescent="0.2">
      <c r="D50446" s="1"/>
      <c r="E50446" s="41"/>
    </row>
    <row r="50447" spans="4:5" x14ac:dyDescent="0.2">
      <c r="D50447" s="1"/>
      <c r="E50447" s="41"/>
    </row>
    <row r="50448" spans="4:5" x14ac:dyDescent="0.2">
      <c r="D50448" s="1"/>
      <c r="E50448" s="41"/>
    </row>
    <row r="50449" spans="4:5" x14ac:dyDescent="0.2">
      <c r="D50449" s="1"/>
      <c r="E50449" s="41"/>
    </row>
    <row r="50450" spans="4:5" x14ac:dyDescent="0.2">
      <c r="D50450" s="1"/>
      <c r="E50450" s="41"/>
    </row>
    <row r="50451" spans="4:5" x14ac:dyDescent="0.2">
      <c r="D50451" s="1"/>
      <c r="E50451" s="41"/>
    </row>
    <row r="50452" spans="4:5" x14ac:dyDescent="0.2">
      <c r="D50452" s="1"/>
      <c r="E50452" s="41"/>
    </row>
    <row r="50453" spans="4:5" x14ac:dyDescent="0.2">
      <c r="D50453" s="1"/>
      <c r="E50453" s="41"/>
    </row>
    <row r="50454" spans="4:5" x14ac:dyDescent="0.2">
      <c r="D50454" s="1"/>
      <c r="E50454" s="41"/>
    </row>
    <row r="50455" spans="4:5" x14ac:dyDescent="0.2">
      <c r="D50455" s="1"/>
      <c r="E50455" s="41"/>
    </row>
    <row r="50456" spans="4:5" x14ac:dyDescent="0.2">
      <c r="D50456" s="1"/>
      <c r="E50456" s="41"/>
    </row>
    <row r="50457" spans="4:5" x14ac:dyDescent="0.2">
      <c r="D50457" s="1"/>
      <c r="E50457" s="41"/>
    </row>
    <row r="50458" spans="4:5" x14ac:dyDescent="0.2">
      <c r="D50458" s="1"/>
      <c r="E50458" s="41"/>
    </row>
    <row r="50459" spans="4:5" x14ac:dyDescent="0.2">
      <c r="D50459" s="1"/>
      <c r="E50459" s="41"/>
    </row>
    <row r="50460" spans="4:5" x14ac:dyDescent="0.2">
      <c r="D50460" s="1"/>
      <c r="E50460" s="41"/>
    </row>
    <row r="50461" spans="4:5" x14ac:dyDescent="0.2">
      <c r="D50461" s="1"/>
      <c r="E50461" s="41"/>
    </row>
    <row r="50462" spans="4:5" x14ac:dyDescent="0.2">
      <c r="D50462" s="1"/>
      <c r="E50462" s="41"/>
    </row>
    <row r="50463" spans="4:5" x14ac:dyDescent="0.2">
      <c r="D50463" s="1"/>
      <c r="E50463" s="41"/>
    </row>
    <row r="50464" spans="4:5" x14ac:dyDescent="0.2">
      <c r="D50464" s="1"/>
      <c r="E50464" s="41"/>
    </row>
    <row r="50465" spans="4:5" x14ac:dyDescent="0.2">
      <c r="D50465" s="1"/>
      <c r="E50465" s="41"/>
    </row>
    <row r="50466" spans="4:5" x14ac:dyDescent="0.2">
      <c r="D50466" s="1"/>
      <c r="E50466" s="41"/>
    </row>
    <row r="50467" spans="4:5" x14ac:dyDescent="0.2">
      <c r="D50467" s="1"/>
      <c r="E50467" s="41"/>
    </row>
    <row r="50468" spans="4:5" x14ac:dyDescent="0.2">
      <c r="D50468" s="1"/>
      <c r="E50468" s="41"/>
    </row>
    <row r="50469" spans="4:5" x14ac:dyDescent="0.2">
      <c r="D50469" s="1"/>
      <c r="E50469" s="41"/>
    </row>
    <row r="50470" spans="4:5" x14ac:dyDescent="0.2">
      <c r="D50470" s="1"/>
      <c r="E50470" s="41"/>
    </row>
    <row r="50471" spans="4:5" x14ac:dyDescent="0.2">
      <c r="D50471" s="1"/>
      <c r="E50471" s="41"/>
    </row>
    <row r="50472" spans="4:5" x14ac:dyDescent="0.2">
      <c r="D50472" s="1"/>
      <c r="E50472" s="41"/>
    </row>
    <row r="50473" spans="4:5" x14ac:dyDescent="0.2">
      <c r="D50473" s="1"/>
      <c r="E50473" s="41"/>
    </row>
    <row r="50474" spans="4:5" x14ac:dyDescent="0.2">
      <c r="D50474" s="1"/>
      <c r="E50474" s="41"/>
    </row>
    <row r="50475" spans="4:5" x14ac:dyDescent="0.2">
      <c r="D50475" s="1"/>
      <c r="E50475" s="41"/>
    </row>
    <row r="50476" spans="4:5" x14ac:dyDescent="0.2">
      <c r="D50476" s="1"/>
      <c r="E50476" s="41"/>
    </row>
    <row r="50477" spans="4:5" x14ac:dyDescent="0.2">
      <c r="D50477" s="1"/>
      <c r="E50477" s="41"/>
    </row>
    <row r="50478" spans="4:5" x14ac:dyDescent="0.2">
      <c r="D50478" s="1"/>
      <c r="E50478" s="41"/>
    </row>
    <row r="50479" spans="4:5" x14ac:dyDescent="0.2">
      <c r="D50479" s="1"/>
      <c r="E50479" s="41"/>
    </row>
    <row r="50480" spans="4:5" x14ac:dyDescent="0.2">
      <c r="D50480" s="1"/>
      <c r="E50480" s="41"/>
    </row>
    <row r="50481" spans="4:5" x14ac:dyDescent="0.2">
      <c r="D50481" s="1"/>
      <c r="E50481" s="41"/>
    </row>
    <row r="50482" spans="4:5" x14ac:dyDescent="0.2">
      <c r="D50482" s="1"/>
      <c r="E50482" s="41"/>
    </row>
    <row r="50483" spans="4:5" x14ac:dyDescent="0.2">
      <c r="D50483" s="1"/>
      <c r="E50483" s="41"/>
    </row>
    <row r="50484" spans="4:5" x14ac:dyDescent="0.2">
      <c r="D50484" s="1"/>
      <c r="E50484" s="41"/>
    </row>
    <row r="50485" spans="4:5" x14ac:dyDescent="0.2">
      <c r="D50485" s="1"/>
      <c r="E50485" s="41"/>
    </row>
    <row r="50486" spans="4:5" x14ac:dyDescent="0.2">
      <c r="D50486" s="1"/>
      <c r="E50486" s="41"/>
    </row>
    <row r="50487" spans="4:5" x14ac:dyDescent="0.2">
      <c r="D50487" s="1"/>
      <c r="E50487" s="41"/>
    </row>
    <row r="50488" spans="4:5" x14ac:dyDescent="0.2">
      <c r="D50488" s="1"/>
      <c r="E50488" s="41"/>
    </row>
    <row r="50489" spans="4:5" x14ac:dyDescent="0.2">
      <c r="D50489" s="1"/>
      <c r="E50489" s="41"/>
    </row>
    <row r="50490" spans="4:5" x14ac:dyDescent="0.2">
      <c r="D50490" s="1"/>
      <c r="E50490" s="41"/>
    </row>
    <row r="50491" spans="4:5" x14ac:dyDescent="0.2">
      <c r="D50491" s="1"/>
      <c r="E50491" s="41"/>
    </row>
    <row r="50492" spans="4:5" x14ac:dyDescent="0.2">
      <c r="D50492" s="1"/>
      <c r="E50492" s="41"/>
    </row>
    <row r="50493" spans="4:5" x14ac:dyDescent="0.2">
      <c r="D50493" s="1"/>
      <c r="E50493" s="41"/>
    </row>
    <row r="50494" spans="4:5" x14ac:dyDescent="0.2">
      <c r="D50494" s="1"/>
      <c r="E50494" s="41"/>
    </row>
    <row r="50495" spans="4:5" x14ac:dyDescent="0.2">
      <c r="D50495" s="1"/>
      <c r="E50495" s="41"/>
    </row>
    <row r="50496" spans="4:5" x14ac:dyDescent="0.2">
      <c r="D50496" s="1"/>
      <c r="E50496" s="41"/>
    </row>
    <row r="50497" spans="4:5" x14ac:dyDescent="0.2">
      <c r="D50497" s="1"/>
      <c r="E50497" s="41"/>
    </row>
    <row r="50498" spans="4:5" x14ac:dyDescent="0.2">
      <c r="D50498" s="1"/>
      <c r="E50498" s="41"/>
    </row>
    <row r="50499" spans="4:5" x14ac:dyDescent="0.2">
      <c r="D50499" s="1"/>
      <c r="E50499" s="41"/>
    </row>
    <row r="50500" spans="4:5" x14ac:dyDescent="0.2">
      <c r="D50500" s="1"/>
      <c r="E50500" s="41"/>
    </row>
    <row r="50501" spans="4:5" x14ac:dyDescent="0.2">
      <c r="D50501" s="1"/>
      <c r="E50501" s="41"/>
    </row>
    <row r="50502" spans="4:5" x14ac:dyDescent="0.2">
      <c r="D50502" s="1"/>
      <c r="E50502" s="41"/>
    </row>
    <row r="50503" spans="4:5" x14ac:dyDescent="0.2">
      <c r="D50503" s="1"/>
      <c r="E50503" s="41"/>
    </row>
    <row r="50504" spans="4:5" x14ac:dyDescent="0.2">
      <c r="D50504" s="1"/>
      <c r="E50504" s="41"/>
    </row>
    <row r="50505" spans="4:5" x14ac:dyDescent="0.2">
      <c r="D50505" s="1"/>
      <c r="E50505" s="41"/>
    </row>
    <row r="50506" spans="4:5" x14ac:dyDescent="0.2">
      <c r="D50506" s="1"/>
      <c r="E50506" s="41"/>
    </row>
    <row r="50507" spans="4:5" x14ac:dyDescent="0.2">
      <c r="D50507" s="1"/>
      <c r="E50507" s="41"/>
    </row>
    <row r="50508" spans="4:5" x14ac:dyDescent="0.2">
      <c r="D50508" s="1"/>
      <c r="E50508" s="41"/>
    </row>
    <row r="50509" spans="4:5" x14ac:dyDescent="0.2">
      <c r="D50509" s="1"/>
      <c r="E50509" s="41"/>
    </row>
    <row r="50510" spans="4:5" x14ac:dyDescent="0.2">
      <c r="D50510" s="1"/>
      <c r="E50510" s="41"/>
    </row>
    <row r="50511" spans="4:5" x14ac:dyDescent="0.2">
      <c r="D50511" s="1"/>
      <c r="E50511" s="41"/>
    </row>
    <row r="50512" spans="4:5" x14ac:dyDescent="0.2">
      <c r="D50512" s="1"/>
      <c r="E50512" s="41"/>
    </row>
    <row r="50513" spans="4:5" x14ac:dyDescent="0.2">
      <c r="D50513" s="1"/>
      <c r="E50513" s="41"/>
    </row>
    <row r="50514" spans="4:5" x14ac:dyDescent="0.2">
      <c r="D50514" s="1"/>
      <c r="E50514" s="41"/>
    </row>
    <row r="50515" spans="4:5" x14ac:dyDescent="0.2">
      <c r="D50515" s="1"/>
      <c r="E50515" s="41"/>
    </row>
    <row r="50516" spans="4:5" x14ac:dyDescent="0.2">
      <c r="D50516" s="1"/>
      <c r="E50516" s="41"/>
    </row>
    <row r="50517" spans="4:5" x14ac:dyDescent="0.2">
      <c r="D50517" s="1"/>
      <c r="E50517" s="41"/>
    </row>
    <row r="50518" spans="4:5" x14ac:dyDescent="0.2">
      <c r="D50518" s="1"/>
      <c r="E50518" s="41"/>
    </row>
    <row r="50519" spans="4:5" x14ac:dyDescent="0.2">
      <c r="D50519" s="1"/>
      <c r="E50519" s="41"/>
    </row>
    <row r="50520" spans="4:5" x14ac:dyDescent="0.2">
      <c r="D50520" s="1"/>
      <c r="E50520" s="41"/>
    </row>
    <row r="50521" spans="4:5" x14ac:dyDescent="0.2">
      <c r="D50521" s="1"/>
      <c r="E50521" s="41"/>
    </row>
    <row r="50522" spans="4:5" x14ac:dyDescent="0.2">
      <c r="D50522" s="1"/>
      <c r="E50522" s="41"/>
    </row>
    <row r="50523" spans="4:5" x14ac:dyDescent="0.2">
      <c r="D50523" s="1"/>
      <c r="E50523" s="41"/>
    </row>
    <row r="50524" spans="4:5" x14ac:dyDescent="0.2">
      <c r="D50524" s="1"/>
      <c r="E50524" s="41"/>
    </row>
    <row r="50525" spans="4:5" x14ac:dyDescent="0.2">
      <c r="D50525" s="1"/>
      <c r="E50525" s="41"/>
    </row>
    <row r="50526" spans="4:5" x14ac:dyDescent="0.2">
      <c r="D50526" s="1"/>
      <c r="E50526" s="41"/>
    </row>
    <row r="50527" spans="4:5" x14ac:dyDescent="0.2">
      <c r="D50527" s="1"/>
      <c r="E50527" s="41"/>
    </row>
    <row r="50528" spans="4:5" x14ac:dyDescent="0.2">
      <c r="D50528" s="1"/>
      <c r="E50528" s="41"/>
    </row>
    <row r="50529" spans="4:5" x14ac:dyDescent="0.2">
      <c r="D50529" s="1"/>
      <c r="E50529" s="41"/>
    </row>
    <row r="50530" spans="4:5" x14ac:dyDescent="0.2">
      <c r="D50530" s="1"/>
      <c r="E50530" s="41"/>
    </row>
    <row r="50531" spans="4:5" x14ac:dyDescent="0.2">
      <c r="D50531" s="1"/>
      <c r="E50531" s="41"/>
    </row>
    <row r="50532" spans="4:5" x14ac:dyDescent="0.2">
      <c r="D50532" s="1"/>
      <c r="E50532" s="41"/>
    </row>
    <row r="50533" spans="4:5" x14ac:dyDescent="0.2">
      <c r="D50533" s="1"/>
      <c r="E50533" s="41"/>
    </row>
    <row r="50534" spans="4:5" x14ac:dyDescent="0.2">
      <c r="D50534" s="1"/>
      <c r="E50534" s="41"/>
    </row>
    <row r="50535" spans="4:5" x14ac:dyDescent="0.2">
      <c r="D50535" s="1"/>
      <c r="E50535" s="41"/>
    </row>
    <row r="50536" spans="4:5" x14ac:dyDescent="0.2">
      <c r="D50536" s="1"/>
      <c r="E50536" s="41"/>
    </row>
    <row r="50537" spans="4:5" x14ac:dyDescent="0.2">
      <c r="D50537" s="1"/>
      <c r="E50537" s="41"/>
    </row>
    <row r="50538" spans="4:5" x14ac:dyDescent="0.2">
      <c r="D50538" s="1"/>
      <c r="E50538" s="41"/>
    </row>
    <row r="50539" spans="4:5" x14ac:dyDescent="0.2">
      <c r="D50539" s="1"/>
      <c r="E50539" s="41"/>
    </row>
    <row r="50540" spans="4:5" x14ac:dyDescent="0.2">
      <c r="D50540" s="1"/>
      <c r="E50540" s="41"/>
    </row>
    <row r="50541" spans="4:5" x14ac:dyDescent="0.2">
      <c r="D50541" s="1"/>
      <c r="E50541" s="41"/>
    </row>
    <row r="50542" spans="4:5" x14ac:dyDescent="0.2">
      <c r="D50542" s="1"/>
      <c r="E50542" s="41"/>
    </row>
    <row r="50543" spans="4:5" x14ac:dyDescent="0.2">
      <c r="D50543" s="1"/>
      <c r="E50543" s="41"/>
    </row>
    <row r="50544" spans="4:5" x14ac:dyDescent="0.2">
      <c r="D50544" s="1"/>
      <c r="E50544" s="41"/>
    </row>
    <row r="50545" spans="4:5" x14ac:dyDescent="0.2">
      <c r="D50545" s="1"/>
      <c r="E50545" s="41"/>
    </row>
    <row r="50546" spans="4:5" x14ac:dyDescent="0.2">
      <c r="D50546" s="1"/>
      <c r="E50546" s="41"/>
    </row>
    <row r="50547" spans="4:5" x14ac:dyDescent="0.2">
      <c r="D50547" s="1"/>
      <c r="E50547" s="41"/>
    </row>
    <row r="50548" spans="4:5" x14ac:dyDescent="0.2">
      <c r="D50548" s="1"/>
      <c r="E50548" s="41"/>
    </row>
    <row r="50549" spans="4:5" x14ac:dyDescent="0.2">
      <c r="D50549" s="1"/>
      <c r="E50549" s="41"/>
    </row>
    <row r="50550" spans="4:5" x14ac:dyDescent="0.2">
      <c r="D50550" s="1"/>
      <c r="E50550" s="41"/>
    </row>
    <row r="50551" spans="4:5" x14ac:dyDescent="0.2">
      <c r="D50551" s="1"/>
      <c r="E50551" s="41"/>
    </row>
    <row r="50552" spans="4:5" x14ac:dyDescent="0.2">
      <c r="D50552" s="1"/>
      <c r="E50552" s="41"/>
    </row>
    <row r="50553" spans="4:5" x14ac:dyDescent="0.2">
      <c r="D50553" s="1"/>
      <c r="E50553" s="41"/>
    </row>
    <row r="50554" spans="4:5" x14ac:dyDescent="0.2">
      <c r="D50554" s="1"/>
      <c r="E50554" s="41"/>
    </row>
    <row r="50555" spans="4:5" x14ac:dyDescent="0.2">
      <c r="D50555" s="1"/>
      <c r="E50555" s="41"/>
    </row>
    <row r="50556" spans="4:5" x14ac:dyDescent="0.2">
      <c r="D50556" s="1"/>
      <c r="E50556" s="41"/>
    </row>
    <row r="50557" spans="4:5" x14ac:dyDescent="0.2">
      <c r="D50557" s="1"/>
      <c r="E50557" s="41"/>
    </row>
    <row r="50558" spans="4:5" x14ac:dyDescent="0.2">
      <c r="D50558" s="1"/>
      <c r="E50558" s="41"/>
    </row>
    <row r="50559" spans="4:5" x14ac:dyDescent="0.2">
      <c r="D50559" s="1"/>
      <c r="E50559" s="41"/>
    </row>
    <row r="50560" spans="4:5" x14ac:dyDescent="0.2">
      <c r="D50560" s="1"/>
      <c r="E50560" s="41"/>
    </row>
    <row r="50561" spans="4:5" x14ac:dyDescent="0.2">
      <c r="D50561" s="1"/>
      <c r="E50561" s="41"/>
    </row>
    <row r="50562" spans="4:5" x14ac:dyDescent="0.2">
      <c r="D50562" s="1"/>
      <c r="E50562" s="41"/>
    </row>
    <row r="50563" spans="4:5" x14ac:dyDescent="0.2">
      <c r="D50563" s="1"/>
      <c r="E50563" s="41"/>
    </row>
    <row r="50564" spans="4:5" x14ac:dyDescent="0.2">
      <c r="D50564" s="1"/>
      <c r="E50564" s="41"/>
    </row>
    <row r="50565" spans="4:5" x14ac:dyDescent="0.2">
      <c r="D50565" s="1"/>
      <c r="E50565" s="41"/>
    </row>
    <row r="50566" spans="4:5" x14ac:dyDescent="0.2">
      <c r="D50566" s="1"/>
      <c r="E50566" s="41"/>
    </row>
    <row r="50567" spans="4:5" x14ac:dyDescent="0.2">
      <c r="D50567" s="1"/>
      <c r="E50567" s="41"/>
    </row>
    <row r="50568" spans="4:5" x14ac:dyDescent="0.2">
      <c r="D50568" s="1"/>
      <c r="E50568" s="41"/>
    </row>
    <row r="50569" spans="4:5" x14ac:dyDescent="0.2">
      <c r="D50569" s="1"/>
      <c r="E50569" s="41"/>
    </row>
    <row r="50570" spans="4:5" x14ac:dyDescent="0.2">
      <c r="D50570" s="1"/>
      <c r="E50570" s="41"/>
    </row>
    <row r="50571" spans="4:5" x14ac:dyDescent="0.2">
      <c r="D50571" s="1"/>
      <c r="E50571" s="41"/>
    </row>
    <row r="50572" spans="4:5" x14ac:dyDescent="0.2">
      <c r="D50572" s="1"/>
      <c r="E50572" s="41"/>
    </row>
    <row r="50573" spans="4:5" x14ac:dyDescent="0.2">
      <c r="D50573" s="1"/>
      <c r="E50573" s="41"/>
    </row>
    <row r="50574" spans="4:5" x14ac:dyDescent="0.2">
      <c r="D50574" s="1"/>
      <c r="E50574" s="41"/>
    </row>
    <row r="50575" spans="4:5" x14ac:dyDescent="0.2">
      <c r="D50575" s="1"/>
      <c r="E50575" s="41"/>
    </row>
    <row r="50576" spans="4:5" x14ac:dyDescent="0.2">
      <c r="D50576" s="1"/>
      <c r="E50576" s="41"/>
    </row>
    <row r="50577" spans="4:5" x14ac:dyDescent="0.2">
      <c r="D50577" s="1"/>
      <c r="E50577" s="41"/>
    </row>
    <row r="50578" spans="4:5" x14ac:dyDescent="0.2">
      <c r="D50578" s="1"/>
      <c r="E50578" s="41"/>
    </row>
    <row r="50579" spans="4:5" x14ac:dyDescent="0.2">
      <c r="D50579" s="1"/>
      <c r="E50579" s="41"/>
    </row>
    <row r="50580" spans="4:5" x14ac:dyDescent="0.2">
      <c r="D50580" s="1"/>
      <c r="E50580" s="41"/>
    </row>
    <row r="50581" spans="4:5" x14ac:dyDescent="0.2">
      <c r="D50581" s="1"/>
      <c r="E50581" s="41"/>
    </row>
    <row r="50582" spans="4:5" x14ac:dyDescent="0.2">
      <c r="D50582" s="1"/>
      <c r="E50582" s="41"/>
    </row>
    <row r="50583" spans="4:5" x14ac:dyDescent="0.2">
      <c r="D50583" s="1"/>
      <c r="E50583" s="41"/>
    </row>
    <row r="50584" spans="4:5" x14ac:dyDescent="0.2">
      <c r="D50584" s="1"/>
      <c r="E50584" s="41"/>
    </row>
    <row r="50585" spans="4:5" x14ac:dyDescent="0.2">
      <c r="D50585" s="1"/>
      <c r="E50585" s="41"/>
    </row>
    <row r="50586" spans="4:5" x14ac:dyDescent="0.2">
      <c r="D50586" s="1"/>
      <c r="E50586" s="41"/>
    </row>
    <row r="50587" spans="4:5" x14ac:dyDescent="0.2">
      <c r="D50587" s="1"/>
      <c r="E50587" s="41"/>
    </row>
    <row r="50588" spans="4:5" x14ac:dyDescent="0.2">
      <c r="D50588" s="1"/>
      <c r="E50588" s="41"/>
    </row>
    <row r="50589" spans="4:5" x14ac:dyDescent="0.2">
      <c r="D50589" s="1"/>
      <c r="E50589" s="41"/>
    </row>
    <row r="50590" spans="4:5" x14ac:dyDescent="0.2">
      <c r="D50590" s="1"/>
      <c r="E50590" s="41"/>
    </row>
    <row r="50591" spans="4:5" x14ac:dyDescent="0.2">
      <c r="D50591" s="1"/>
      <c r="E50591" s="41"/>
    </row>
    <row r="50592" spans="4:5" x14ac:dyDescent="0.2">
      <c r="D50592" s="1"/>
      <c r="E50592" s="41"/>
    </row>
    <row r="50593" spans="4:5" x14ac:dyDescent="0.2">
      <c r="D50593" s="1"/>
      <c r="E50593" s="41"/>
    </row>
    <row r="50594" spans="4:5" x14ac:dyDescent="0.2">
      <c r="D50594" s="1"/>
      <c r="E50594" s="41"/>
    </row>
    <row r="50595" spans="4:5" x14ac:dyDescent="0.2">
      <c r="D50595" s="1"/>
      <c r="E50595" s="41"/>
    </row>
    <row r="50596" spans="4:5" x14ac:dyDescent="0.2">
      <c r="D50596" s="1"/>
      <c r="E50596" s="41"/>
    </row>
    <row r="50597" spans="4:5" x14ac:dyDescent="0.2">
      <c r="D50597" s="1"/>
      <c r="E50597" s="41"/>
    </row>
    <row r="50598" spans="4:5" x14ac:dyDescent="0.2">
      <c r="D50598" s="1"/>
      <c r="E50598" s="41"/>
    </row>
    <row r="50599" spans="4:5" x14ac:dyDescent="0.2">
      <c r="D50599" s="1"/>
      <c r="E50599" s="41"/>
    </row>
    <row r="50600" spans="4:5" x14ac:dyDescent="0.2">
      <c r="D50600" s="1"/>
      <c r="E50600" s="41"/>
    </row>
    <row r="50601" spans="4:5" x14ac:dyDescent="0.2">
      <c r="D50601" s="1"/>
      <c r="E50601" s="41"/>
    </row>
    <row r="50602" spans="4:5" x14ac:dyDescent="0.2">
      <c r="D50602" s="1"/>
      <c r="E50602" s="41"/>
    </row>
    <row r="50603" spans="4:5" x14ac:dyDescent="0.2">
      <c r="D50603" s="1"/>
      <c r="E50603" s="41"/>
    </row>
    <row r="50604" spans="4:5" x14ac:dyDescent="0.2">
      <c r="D50604" s="1"/>
      <c r="E50604" s="41"/>
    </row>
    <row r="50605" spans="4:5" x14ac:dyDescent="0.2">
      <c r="D50605" s="1"/>
      <c r="E50605" s="41"/>
    </row>
    <row r="50606" spans="4:5" x14ac:dyDescent="0.2">
      <c r="D50606" s="1"/>
      <c r="E50606" s="41"/>
    </row>
    <row r="50607" spans="4:5" x14ac:dyDescent="0.2">
      <c r="D50607" s="1"/>
      <c r="E50607" s="41"/>
    </row>
    <row r="50608" spans="4:5" x14ac:dyDescent="0.2">
      <c r="D50608" s="1"/>
      <c r="E50608" s="41"/>
    </row>
    <row r="50609" spans="4:5" x14ac:dyDescent="0.2">
      <c r="D50609" s="1"/>
      <c r="E50609" s="41"/>
    </row>
    <row r="50610" spans="4:5" x14ac:dyDescent="0.2">
      <c r="D50610" s="1"/>
      <c r="E50610" s="41"/>
    </row>
    <row r="50611" spans="4:5" x14ac:dyDescent="0.2">
      <c r="D50611" s="1"/>
      <c r="E50611" s="41"/>
    </row>
    <row r="50612" spans="4:5" x14ac:dyDescent="0.2">
      <c r="D50612" s="1"/>
      <c r="E50612" s="41"/>
    </row>
    <row r="50613" spans="4:5" x14ac:dyDescent="0.2">
      <c r="D50613" s="1"/>
      <c r="E50613" s="41"/>
    </row>
    <row r="50614" spans="4:5" x14ac:dyDescent="0.2">
      <c r="D50614" s="1"/>
      <c r="E50614" s="41"/>
    </row>
    <row r="50615" spans="4:5" x14ac:dyDescent="0.2">
      <c r="D50615" s="1"/>
      <c r="E50615" s="41"/>
    </row>
    <row r="50616" spans="4:5" x14ac:dyDescent="0.2">
      <c r="D50616" s="1"/>
      <c r="E50616" s="41"/>
    </row>
    <row r="50617" spans="4:5" x14ac:dyDescent="0.2">
      <c r="D50617" s="1"/>
      <c r="E50617" s="41"/>
    </row>
    <row r="50618" spans="4:5" x14ac:dyDescent="0.2">
      <c r="D50618" s="1"/>
      <c r="E50618" s="41"/>
    </row>
    <row r="50619" spans="4:5" x14ac:dyDescent="0.2">
      <c r="D50619" s="1"/>
      <c r="E50619" s="41"/>
    </row>
    <row r="50620" spans="4:5" x14ac:dyDescent="0.2">
      <c r="D50620" s="1"/>
      <c r="E50620" s="41"/>
    </row>
    <row r="50621" spans="4:5" x14ac:dyDescent="0.2">
      <c r="D50621" s="1"/>
      <c r="E50621" s="41"/>
    </row>
    <row r="50622" spans="4:5" x14ac:dyDescent="0.2">
      <c r="D50622" s="1"/>
      <c r="E50622" s="41"/>
    </row>
    <row r="50623" spans="4:5" x14ac:dyDescent="0.2">
      <c r="D50623" s="1"/>
      <c r="E50623" s="41"/>
    </row>
    <row r="50624" spans="4:5" x14ac:dyDescent="0.2">
      <c r="D50624" s="1"/>
      <c r="E50624" s="41"/>
    </row>
    <row r="50625" spans="4:5" x14ac:dyDescent="0.2">
      <c r="D50625" s="1"/>
      <c r="E50625" s="41"/>
    </row>
    <row r="50626" spans="4:5" x14ac:dyDescent="0.2">
      <c r="D50626" s="1"/>
      <c r="E50626" s="41"/>
    </row>
    <row r="50627" spans="4:5" x14ac:dyDescent="0.2">
      <c r="D50627" s="1"/>
      <c r="E50627" s="41"/>
    </row>
    <row r="50628" spans="4:5" x14ac:dyDescent="0.2">
      <c r="D50628" s="1"/>
      <c r="E50628" s="41"/>
    </row>
    <row r="50629" spans="4:5" x14ac:dyDescent="0.2">
      <c r="D50629" s="1"/>
      <c r="E50629" s="41"/>
    </row>
    <row r="50630" spans="4:5" x14ac:dyDescent="0.2">
      <c r="D50630" s="1"/>
      <c r="E50630" s="41"/>
    </row>
    <row r="50631" spans="4:5" x14ac:dyDescent="0.2">
      <c r="D50631" s="1"/>
      <c r="E50631" s="41"/>
    </row>
    <row r="50632" spans="4:5" x14ac:dyDescent="0.2">
      <c r="D50632" s="1"/>
      <c r="E50632" s="41"/>
    </row>
    <row r="50633" spans="4:5" x14ac:dyDescent="0.2">
      <c r="D50633" s="1"/>
      <c r="E50633" s="41"/>
    </row>
    <row r="50634" spans="4:5" x14ac:dyDescent="0.2">
      <c r="D50634" s="1"/>
      <c r="E50634" s="41"/>
    </row>
    <row r="50635" spans="4:5" x14ac:dyDescent="0.2">
      <c r="D50635" s="1"/>
      <c r="E50635" s="41"/>
    </row>
    <row r="50636" spans="4:5" x14ac:dyDescent="0.2">
      <c r="D50636" s="1"/>
      <c r="E50636" s="41"/>
    </row>
    <row r="50637" spans="4:5" x14ac:dyDescent="0.2">
      <c r="D50637" s="1"/>
      <c r="E50637" s="41"/>
    </row>
    <row r="50638" spans="4:5" x14ac:dyDescent="0.2">
      <c r="D50638" s="1"/>
      <c r="E50638" s="41"/>
    </row>
    <row r="50639" spans="4:5" x14ac:dyDescent="0.2">
      <c r="D50639" s="1"/>
      <c r="E50639" s="41"/>
    </row>
    <row r="50640" spans="4:5" x14ac:dyDescent="0.2">
      <c r="D50640" s="1"/>
      <c r="E50640" s="41"/>
    </row>
    <row r="50641" spans="4:5" x14ac:dyDescent="0.2">
      <c r="D50641" s="1"/>
      <c r="E50641" s="41"/>
    </row>
    <row r="50642" spans="4:5" x14ac:dyDescent="0.2">
      <c r="D50642" s="1"/>
      <c r="E50642" s="41"/>
    </row>
    <row r="50643" spans="4:5" x14ac:dyDescent="0.2">
      <c r="D50643" s="1"/>
      <c r="E50643" s="41"/>
    </row>
    <row r="50644" spans="4:5" x14ac:dyDescent="0.2">
      <c r="D50644" s="1"/>
      <c r="E50644" s="41"/>
    </row>
    <row r="50645" spans="4:5" x14ac:dyDescent="0.2">
      <c r="D50645" s="1"/>
      <c r="E50645" s="41"/>
    </row>
    <row r="50646" spans="4:5" x14ac:dyDescent="0.2">
      <c r="D50646" s="1"/>
      <c r="E50646" s="41"/>
    </row>
    <row r="50647" spans="4:5" x14ac:dyDescent="0.2">
      <c r="D50647" s="1"/>
      <c r="E50647" s="41"/>
    </row>
    <row r="50648" spans="4:5" x14ac:dyDescent="0.2">
      <c r="D50648" s="1"/>
      <c r="E50648" s="41"/>
    </row>
    <row r="50649" spans="4:5" x14ac:dyDescent="0.2">
      <c r="D50649" s="1"/>
      <c r="E50649" s="41"/>
    </row>
    <row r="50650" spans="4:5" x14ac:dyDescent="0.2">
      <c r="D50650" s="1"/>
      <c r="E50650" s="41"/>
    </row>
    <row r="50651" spans="4:5" x14ac:dyDescent="0.2">
      <c r="D50651" s="1"/>
      <c r="E50651" s="41"/>
    </row>
    <row r="50652" spans="4:5" x14ac:dyDescent="0.2">
      <c r="D50652" s="1"/>
      <c r="E50652" s="41"/>
    </row>
    <row r="50653" spans="4:5" x14ac:dyDescent="0.2">
      <c r="D50653" s="1"/>
      <c r="E50653" s="41"/>
    </row>
    <row r="50654" spans="4:5" x14ac:dyDescent="0.2">
      <c r="D50654" s="1"/>
      <c r="E50654" s="41"/>
    </row>
    <row r="50655" spans="4:5" x14ac:dyDescent="0.2">
      <c r="D50655" s="1"/>
      <c r="E50655" s="41"/>
    </row>
    <row r="50656" spans="4:5" x14ac:dyDescent="0.2">
      <c r="D50656" s="1"/>
      <c r="E50656" s="41"/>
    </row>
    <row r="50657" spans="4:5" x14ac:dyDescent="0.2">
      <c r="D50657" s="1"/>
      <c r="E50657" s="41"/>
    </row>
    <row r="50658" spans="4:5" x14ac:dyDescent="0.2">
      <c r="D50658" s="1"/>
      <c r="E50658" s="41"/>
    </row>
    <row r="50659" spans="4:5" x14ac:dyDescent="0.2">
      <c r="D50659" s="1"/>
      <c r="E50659" s="41"/>
    </row>
    <row r="50660" spans="4:5" x14ac:dyDescent="0.2">
      <c r="D50660" s="1"/>
      <c r="E50660" s="41"/>
    </row>
    <row r="50661" spans="4:5" x14ac:dyDescent="0.2">
      <c r="D50661" s="1"/>
      <c r="E50661" s="41"/>
    </row>
    <row r="50662" spans="4:5" x14ac:dyDescent="0.2">
      <c r="D50662" s="1"/>
      <c r="E50662" s="41"/>
    </row>
    <row r="50663" spans="4:5" x14ac:dyDescent="0.2">
      <c r="D50663" s="1"/>
      <c r="E50663" s="41"/>
    </row>
    <row r="50664" spans="4:5" x14ac:dyDescent="0.2">
      <c r="D50664" s="1"/>
      <c r="E50664" s="41"/>
    </row>
    <row r="50665" spans="4:5" x14ac:dyDescent="0.2">
      <c r="D50665" s="1"/>
      <c r="E50665" s="41"/>
    </row>
    <row r="50666" spans="4:5" x14ac:dyDescent="0.2">
      <c r="D50666" s="1"/>
      <c r="E50666" s="41"/>
    </row>
    <row r="50667" spans="4:5" x14ac:dyDescent="0.2">
      <c r="D50667" s="1"/>
      <c r="E50667" s="41"/>
    </row>
    <row r="50668" spans="4:5" x14ac:dyDescent="0.2">
      <c r="D50668" s="1"/>
      <c r="E50668" s="41"/>
    </row>
    <row r="50669" spans="4:5" x14ac:dyDescent="0.2">
      <c r="D50669" s="1"/>
      <c r="E50669" s="41"/>
    </row>
    <row r="50670" spans="4:5" x14ac:dyDescent="0.2">
      <c r="D50670" s="1"/>
      <c r="E50670" s="41"/>
    </row>
    <row r="50671" spans="4:5" x14ac:dyDescent="0.2">
      <c r="D50671" s="1"/>
      <c r="E50671" s="41"/>
    </row>
    <row r="50672" spans="4:5" x14ac:dyDescent="0.2">
      <c r="D50672" s="1"/>
      <c r="E50672" s="41"/>
    </row>
    <row r="50673" spans="4:5" x14ac:dyDescent="0.2">
      <c r="D50673" s="1"/>
      <c r="E50673" s="41"/>
    </row>
    <row r="50674" spans="4:5" x14ac:dyDescent="0.2">
      <c r="D50674" s="1"/>
      <c r="E50674" s="41"/>
    </row>
    <row r="50675" spans="4:5" x14ac:dyDescent="0.2">
      <c r="D50675" s="1"/>
      <c r="E50675" s="41"/>
    </row>
    <row r="50676" spans="4:5" x14ac:dyDescent="0.2">
      <c r="D50676" s="1"/>
      <c r="E50676" s="41"/>
    </row>
    <row r="50677" spans="4:5" x14ac:dyDescent="0.2">
      <c r="D50677" s="1"/>
      <c r="E50677" s="41"/>
    </row>
    <row r="50678" spans="4:5" x14ac:dyDescent="0.2">
      <c r="D50678" s="1"/>
      <c r="E50678" s="41"/>
    </row>
    <row r="50679" spans="4:5" x14ac:dyDescent="0.2">
      <c r="D50679" s="1"/>
      <c r="E50679" s="41"/>
    </row>
    <row r="50680" spans="4:5" x14ac:dyDescent="0.2">
      <c r="D50680" s="1"/>
      <c r="E50680" s="41"/>
    </row>
    <row r="50681" spans="4:5" x14ac:dyDescent="0.2">
      <c r="D50681" s="1"/>
      <c r="E50681" s="41"/>
    </row>
    <row r="50682" spans="4:5" x14ac:dyDescent="0.2">
      <c r="D50682" s="1"/>
      <c r="E50682" s="41"/>
    </row>
    <row r="50683" spans="4:5" x14ac:dyDescent="0.2">
      <c r="D50683" s="1"/>
      <c r="E50683" s="41"/>
    </row>
    <row r="50684" spans="4:5" x14ac:dyDescent="0.2">
      <c r="D50684" s="1"/>
      <c r="E50684" s="41"/>
    </row>
    <row r="50685" spans="4:5" x14ac:dyDescent="0.2">
      <c r="D50685" s="1"/>
      <c r="E50685" s="41"/>
    </row>
    <row r="50686" spans="4:5" x14ac:dyDescent="0.2">
      <c r="D50686" s="1"/>
      <c r="E50686" s="41"/>
    </row>
    <row r="50687" spans="4:5" x14ac:dyDescent="0.2">
      <c r="D50687" s="1"/>
      <c r="E50687" s="41"/>
    </row>
    <row r="50688" spans="4:5" x14ac:dyDescent="0.2">
      <c r="D50688" s="1"/>
      <c r="E50688" s="41"/>
    </row>
    <row r="50689" spans="4:5" x14ac:dyDescent="0.2">
      <c r="D50689" s="1"/>
      <c r="E50689" s="41"/>
    </row>
    <row r="50690" spans="4:5" x14ac:dyDescent="0.2">
      <c r="D50690" s="1"/>
      <c r="E50690" s="41"/>
    </row>
    <row r="50691" spans="4:5" x14ac:dyDescent="0.2">
      <c r="D50691" s="1"/>
      <c r="E50691" s="41"/>
    </row>
    <row r="50692" spans="4:5" x14ac:dyDescent="0.2">
      <c r="D50692" s="1"/>
      <c r="E50692" s="41"/>
    </row>
    <row r="50693" spans="4:5" x14ac:dyDescent="0.2">
      <c r="D50693" s="1"/>
      <c r="E50693" s="41"/>
    </row>
    <row r="50694" spans="4:5" x14ac:dyDescent="0.2">
      <c r="D50694" s="1"/>
      <c r="E50694" s="41"/>
    </row>
    <row r="50695" spans="4:5" x14ac:dyDescent="0.2">
      <c r="D50695" s="1"/>
      <c r="E50695" s="41"/>
    </row>
    <row r="50696" spans="4:5" x14ac:dyDescent="0.2">
      <c r="D50696" s="1"/>
      <c r="E50696" s="41"/>
    </row>
    <row r="50697" spans="4:5" x14ac:dyDescent="0.2">
      <c r="D50697" s="1"/>
      <c r="E50697" s="41"/>
    </row>
    <row r="50698" spans="4:5" x14ac:dyDescent="0.2">
      <c r="D50698" s="1"/>
      <c r="E50698" s="41"/>
    </row>
    <row r="50699" spans="4:5" x14ac:dyDescent="0.2">
      <c r="D50699" s="1"/>
      <c r="E50699" s="41"/>
    </row>
    <row r="50700" spans="4:5" x14ac:dyDescent="0.2">
      <c r="D50700" s="1"/>
      <c r="E50700" s="41"/>
    </row>
    <row r="50701" spans="4:5" x14ac:dyDescent="0.2">
      <c r="D50701" s="1"/>
      <c r="E50701" s="41"/>
    </row>
    <row r="50702" spans="4:5" x14ac:dyDescent="0.2">
      <c r="D50702" s="1"/>
      <c r="E50702" s="41"/>
    </row>
    <row r="50703" spans="4:5" x14ac:dyDescent="0.2">
      <c r="D50703" s="1"/>
      <c r="E50703" s="41"/>
    </row>
    <row r="50704" spans="4:5" x14ac:dyDescent="0.2">
      <c r="D50704" s="1"/>
      <c r="E50704" s="41"/>
    </row>
    <row r="50705" spans="4:5" x14ac:dyDescent="0.2">
      <c r="D50705" s="1"/>
      <c r="E50705" s="41"/>
    </row>
    <row r="50706" spans="4:5" x14ac:dyDescent="0.2">
      <c r="D50706" s="1"/>
      <c r="E50706" s="41"/>
    </row>
    <row r="50707" spans="4:5" x14ac:dyDescent="0.2">
      <c r="D50707" s="1"/>
      <c r="E50707" s="41"/>
    </row>
    <row r="50708" spans="4:5" x14ac:dyDescent="0.2">
      <c r="D50708" s="1"/>
      <c r="E50708" s="41"/>
    </row>
    <row r="50709" spans="4:5" x14ac:dyDescent="0.2">
      <c r="D50709" s="1"/>
      <c r="E50709" s="41"/>
    </row>
    <row r="50710" spans="4:5" x14ac:dyDescent="0.2">
      <c r="D50710" s="1"/>
      <c r="E50710" s="41"/>
    </row>
    <row r="50711" spans="4:5" x14ac:dyDescent="0.2">
      <c r="D50711" s="1"/>
      <c r="E50711" s="41"/>
    </row>
    <row r="50712" spans="4:5" x14ac:dyDescent="0.2">
      <c r="D50712" s="1"/>
      <c r="E50712" s="41"/>
    </row>
    <row r="50713" spans="4:5" x14ac:dyDescent="0.2">
      <c r="D50713" s="1"/>
      <c r="E50713" s="41"/>
    </row>
    <row r="50714" spans="4:5" x14ac:dyDescent="0.2">
      <c r="D50714" s="1"/>
      <c r="E50714" s="41"/>
    </row>
    <row r="50715" spans="4:5" x14ac:dyDescent="0.2">
      <c r="D50715" s="1"/>
      <c r="E50715" s="41"/>
    </row>
    <row r="50716" spans="4:5" x14ac:dyDescent="0.2">
      <c r="D50716" s="1"/>
      <c r="E50716" s="41"/>
    </row>
    <row r="50717" spans="4:5" x14ac:dyDescent="0.2">
      <c r="D50717" s="1"/>
      <c r="E50717" s="41"/>
    </row>
    <row r="50718" spans="4:5" x14ac:dyDescent="0.2">
      <c r="D50718" s="1"/>
      <c r="E50718" s="41"/>
    </row>
    <row r="50719" spans="4:5" x14ac:dyDescent="0.2">
      <c r="D50719" s="1"/>
      <c r="E50719" s="41"/>
    </row>
    <row r="50720" spans="4:5" x14ac:dyDescent="0.2">
      <c r="D50720" s="1"/>
      <c r="E50720" s="41"/>
    </row>
    <row r="50721" spans="4:5" x14ac:dyDescent="0.2">
      <c r="D50721" s="1"/>
      <c r="E50721" s="41"/>
    </row>
    <row r="50722" spans="4:5" x14ac:dyDescent="0.2">
      <c r="D50722" s="1"/>
      <c r="E50722" s="41"/>
    </row>
    <row r="50723" spans="4:5" x14ac:dyDescent="0.2">
      <c r="D50723" s="1"/>
      <c r="E50723" s="41"/>
    </row>
    <row r="50724" spans="4:5" x14ac:dyDescent="0.2">
      <c r="D50724" s="1"/>
      <c r="E50724" s="41"/>
    </row>
    <row r="50725" spans="4:5" x14ac:dyDescent="0.2">
      <c r="D50725" s="1"/>
      <c r="E50725" s="41"/>
    </row>
    <row r="50726" spans="4:5" x14ac:dyDescent="0.2">
      <c r="D50726" s="1"/>
      <c r="E50726" s="41"/>
    </row>
    <row r="50727" spans="4:5" x14ac:dyDescent="0.2">
      <c r="D50727" s="1"/>
      <c r="E50727" s="41"/>
    </row>
    <row r="50728" spans="4:5" x14ac:dyDescent="0.2">
      <c r="D50728" s="1"/>
      <c r="E50728" s="41"/>
    </row>
    <row r="50729" spans="4:5" x14ac:dyDescent="0.2">
      <c r="D50729" s="1"/>
      <c r="E50729" s="41"/>
    </row>
    <row r="50730" spans="4:5" x14ac:dyDescent="0.2">
      <c r="D50730" s="1"/>
      <c r="E50730" s="41"/>
    </row>
    <row r="50731" spans="4:5" x14ac:dyDescent="0.2">
      <c r="D50731" s="1"/>
      <c r="E50731" s="41"/>
    </row>
    <row r="50732" spans="4:5" x14ac:dyDescent="0.2">
      <c r="D50732" s="1"/>
      <c r="E50732" s="41"/>
    </row>
    <row r="50733" spans="4:5" x14ac:dyDescent="0.2">
      <c r="D50733" s="1"/>
      <c r="E50733" s="41"/>
    </row>
    <row r="50734" spans="4:5" x14ac:dyDescent="0.2">
      <c r="D50734" s="1"/>
      <c r="E50734" s="41"/>
    </row>
    <row r="50735" spans="4:5" x14ac:dyDescent="0.2">
      <c r="D50735" s="1"/>
      <c r="E50735" s="41"/>
    </row>
    <row r="50736" spans="4:5" x14ac:dyDescent="0.2">
      <c r="D50736" s="1"/>
      <c r="E50736" s="41"/>
    </row>
    <row r="50737" spans="4:5" x14ac:dyDescent="0.2">
      <c r="D50737" s="1"/>
      <c r="E50737" s="41"/>
    </row>
    <row r="50738" spans="4:5" x14ac:dyDescent="0.2">
      <c r="D50738" s="1"/>
      <c r="E50738" s="41"/>
    </row>
    <row r="50739" spans="4:5" x14ac:dyDescent="0.2">
      <c r="D50739" s="1"/>
      <c r="E50739" s="41"/>
    </row>
    <row r="50740" spans="4:5" x14ac:dyDescent="0.2">
      <c r="D50740" s="1"/>
      <c r="E50740" s="41"/>
    </row>
    <row r="50741" spans="4:5" x14ac:dyDescent="0.2">
      <c r="D50741" s="1"/>
      <c r="E50741" s="41"/>
    </row>
    <row r="50742" spans="4:5" x14ac:dyDescent="0.2">
      <c r="D50742" s="1"/>
      <c r="E50742" s="41"/>
    </row>
    <row r="50743" spans="4:5" x14ac:dyDescent="0.2">
      <c r="D50743" s="1"/>
      <c r="E50743" s="41"/>
    </row>
    <row r="50744" spans="4:5" x14ac:dyDescent="0.2">
      <c r="D50744" s="1"/>
      <c r="E50744" s="41"/>
    </row>
    <row r="50745" spans="4:5" x14ac:dyDescent="0.2">
      <c r="D50745" s="1"/>
      <c r="E50745" s="41"/>
    </row>
    <row r="50746" spans="4:5" x14ac:dyDescent="0.2">
      <c r="D50746" s="1"/>
      <c r="E50746" s="41"/>
    </row>
    <row r="50747" spans="4:5" x14ac:dyDescent="0.2">
      <c r="D50747" s="1"/>
      <c r="E50747" s="41"/>
    </row>
    <row r="50748" spans="4:5" x14ac:dyDescent="0.2">
      <c r="D50748" s="1"/>
      <c r="E50748" s="41"/>
    </row>
    <row r="50749" spans="4:5" x14ac:dyDescent="0.2">
      <c r="D50749" s="1"/>
      <c r="E50749" s="41"/>
    </row>
    <row r="50750" spans="4:5" x14ac:dyDescent="0.2">
      <c r="D50750" s="1"/>
      <c r="E50750" s="41"/>
    </row>
    <row r="50751" spans="4:5" x14ac:dyDescent="0.2">
      <c r="D50751" s="1"/>
      <c r="E50751" s="41"/>
    </row>
    <row r="50752" spans="4:5" x14ac:dyDescent="0.2">
      <c r="D50752" s="1"/>
      <c r="E50752" s="41"/>
    </row>
    <row r="50753" spans="4:5" x14ac:dyDescent="0.2">
      <c r="D50753" s="1"/>
      <c r="E50753" s="41"/>
    </row>
    <row r="50754" spans="4:5" x14ac:dyDescent="0.2">
      <c r="D50754" s="1"/>
      <c r="E50754" s="41"/>
    </row>
    <row r="50755" spans="4:5" x14ac:dyDescent="0.2">
      <c r="D50755" s="1"/>
      <c r="E50755" s="41"/>
    </row>
    <row r="50756" spans="4:5" x14ac:dyDescent="0.2">
      <c r="D50756" s="1"/>
      <c r="E50756" s="41"/>
    </row>
    <row r="50757" spans="4:5" x14ac:dyDescent="0.2">
      <c r="D50757" s="1"/>
      <c r="E50757" s="41"/>
    </row>
    <row r="50758" spans="4:5" x14ac:dyDescent="0.2">
      <c r="D50758" s="1"/>
      <c r="E50758" s="41"/>
    </row>
    <row r="50759" spans="4:5" x14ac:dyDescent="0.2">
      <c r="D50759" s="1"/>
      <c r="E50759" s="41"/>
    </row>
    <row r="50760" spans="4:5" x14ac:dyDescent="0.2">
      <c r="D50760" s="1"/>
      <c r="E50760" s="41"/>
    </row>
    <row r="50761" spans="4:5" x14ac:dyDescent="0.2">
      <c r="D50761" s="1"/>
      <c r="E50761" s="41"/>
    </row>
    <row r="50762" spans="4:5" x14ac:dyDescent="0.2">
      <c r="D50762" s="1"/>
      <c r="E50762" s="41"/>
    </row>
    <row r="50763" spans="4:5" x14ac:dyDescent="0.2">
      <c r="D50763" s="1"/>
      <c r="E50763" s="41"/>
    </row>
    <row r="50764" spans="4:5" x14ac:dyDescent="0.2">
      <c r="D50764" s="1"/>
      <c r="E50764" s="41"/>
    </row>
    <row r="50765" spans="4:5" x14ac:dyDescent="0.2">
      <c r="D50765" s="1"/>
      <c r="E50765" s="41"/>
    </row>
    <row r="50766" spans="4:5" x14ac:dyDescent="0.2">
      <c r="D50766" s="1"/>
      <c r="E50766" s="41"/>
    </row>
    <row r="50767" spans="4:5" x14ac:dyDescent="0.2">
      <c r="D50767" s="1"/>
      <c r="E50767" s="41"/>
    </row>
    <row r="50768" spans="4:5" x14ac:dyDescent="0.2">
      <c r="D50768" s="1"/>
      <c r="E50768" s="41"/>
    </row>
    <row r="50769" spans="4:5" x14ac:dyDescent="0.2">
      <c r="D50769" s="1"/>
      <c r="E50769" s="41"/>
    </row>
    <row r="50770" spans="4:5" x14ac:dyDescent="0.2">
      <c r="D50770" s="1"/>
      <c r="E50770" s="41"/>
    </row>
    <row r="50771" spans="4:5" x14ac:dyDescent="0.2">
      <c r="D50771" s="1"/>
      <c r="E50771" s="41"/>
    </row>
    <row r="50772" spans="4:5" x14ac:dyDescent="0.2">
      <c r="D50772" s="1"/>
      <c r="E50772" s="41"/>
    </row>
    <row r="50773" spans="4:5" x14ac:dyDescent="0.2">
      <c r="D50773" s="1"/>
      <c r="E50773" s="41"/>
    </row>
    <row r="50774" spans="4:5" x14ac:dyDescent="0.2">
      <c r="D50774" s="1"/>
      <c r="E50774" s="41"/>
    </row>
    <row r="50775" spans="4:5" x14ac:dyDescent="0.2">
      <c r="D50775" s="1"/>
      <c r="E50775" s="41"/>
    </row>
    <row r="50776" spans="4:5" x14ac:dyDescent="0.2">
      <c r="D50776" s="1"/>
      <c r="E50776" s="41"/>
    </row>
    <row r="50777" spans="4:5" x14ac:dyDescent="0.2">
      <c r="D50777" s="1"/>
      <c r="E50777" s="41"/>
    </row>
    <row r="50778" spans="4:5" x14ac:dyDescent="0.2">
      <c r="D50778" s="1"/>
      <c r="E50778" s="41"/>
    </row>
    <row r="50779" spans="4:5" x14ac:dyDescent="0.2">
      <c r="D50779" s="1"/>
      <c r="E50779" s="41"/>
    </row>
    <row r="50780" spans="4:5" x14ac:dyDescent="0.2">
      <c r="D50780" s="1"/>
      <c r="E50780" s="41"/>
    </row>
    <row r="50781" spans="4:5" x14ac:dyDescent="0.2">
      <c r="D50781" s="1"/>
      <c r="E50781" s="41"/>
    </row>
    <row r="50782" spans="4:5" x14ac:dyDescent="0.2">
      <c r="D50782" s="1"/>
      <c r="E50782" s="41"/>
    </row>
    <row r="50783" spans="4:5" x14ac:dyDescent="0.2">
      <c r="D50783" s="1"/>
      <c r="E50783" s="41"/>
    </row>
    <row r="50784" spans="4:5" x14ac:dyDescent="0.2">
      <c r="D50784" s="1"/>
      <c r="E50784" s="41"/>
    </row>
    <row r="50785" spans="4:5" x14ac:dyDescent="0.2">
      <c r="D50785" s="1"/>
      <c r="E50785" s="41"/>
    </row>
    <row r="50786" spans="4:5" x14ac:dyDescent="0.2">
      <c r="D50786" s="1"/>
      <c r="E50786" s="41"/>
    </row>
    <row r="50787" spans="4:5" x14ac:dyDescent="0.2">
      <c r="D50787" s="1"/>
      <c r="E50787" s="41"/>
    </row>
    <row r="50788" spans="4:5" x14ac:dyDescent="0.2">
      <c r="D50788" s="1"/>
      <c r="E50788" s="41"/>
    </row>
    <row r="50789" spans="4:5" x14ac:dyDescent="0.2">
      <c r="D50789" s="1"/>
      <c r="E50789" s="41"/>
    </row>
    <row r="50790" spans="4:5" x14ac:dyDescent="0.2">
      <c r="D50790" s="1"/>
      <c r="E50790" s="41"/>
    </row>
    <row r="50791" spans="4:5" x14ac:dyDescent="0.2">
      <c r="D50791" s="1"/>
      <c r="E50791" s="41"/>
    </row>
    <row r="50792" spans="4:5" x14ac:dyDescent="0.2">
      <c r="D50792" s="1"/>
      <c r="E50792" s="41"/>
    </row>
    <row r="50793" spans="4:5" x14ac:dyDescent="0.2">
      <c r="D50793" s="1"/>
      <c r="E50793" s="41"/>
    </row>
    <row r="50794" spans="4:5" x14ac:dyDescent="0.2">
      <c r="D50794" s="1"/>
      <c r="E50794" s="41"/>
    </row>
    <row r="50795" spans="4:5" x14ac:dyDescent="0.2">
      <c r="D50795" s="1"/>
      <c r="E50795" s="41"/>
    </row>
    <row r="50796" spans="4:5" x14ac:dyDescent="0.2">
      <c r="D50796" s="1"/>
      <c r="E50796" s="41"/>
    </row>
    <row r="50797" spans="4:5" x14ac:dyDescent="0.2">
      <c r="D50797" s="1"/>
      <c r="E50797" s="41"/>
    </row>
    <row r="50798" spans="4:5" x14ac:dyDescent="0.2">
      <c r="D50798" s="1"/>
      <c r="E50798" s="41"/>
    </row>
    <row r="50799" spans="4:5" x14ac:dyDescent="0.2">
      <c r="D50799" s="1"/>
      <c r="E50799" s="41"/>
    </row>
    <row r="50800" spans="4:5" x14ac:dyDescent="0.2">
      <c r="D50800" s="1"/>
      <c r="E50800" s="41"/>
    </row>
    <row r="50801" spans="4:5" x14ac:dyDescent="0.2">
      <c r="D50801" s="1"/>
      <c r="E50801" s="41"/>
    </row>
    <row r="50802" spans="4:5" x14ac:dyDescent="0.2">
      <c r="D50802" s="1"/>
      <c r="E50802" s="41"/>
    </row>
    <row r="50803" spans="4:5" x14ac:dyDescent="0.2">
      <c r="D50803" s="1"/>
      <c r="E50803" s="41"/>
    </row>
    <row r="50804" spans="4:5" x14ac:dyDescent="0.2">
      <c r="D50804" s="1"/>
      <c r="E50804" s="41"/>
    </row>
    <row r="50805" spans="4:5" x14ac:dyDescent="0.2">
      <c r="D50805" s="1"/>
      <c r="E50805" s="41"/>
    </row>
    <row r="50806" spans="4:5" x14ac:dyDescent="0.2">
      <c r="D50806" s="1"/>
      <c r="E50806" s="41"/>
    </row>
    <row r="50807" spans="4:5" x14ac:dyDescent="0.2">
      <c r="D50807" s="1"/>
      <c r="E50807" s="41"/>
    </row>
    <row r="50808" spans="4:5" x14ac:dyDescent="0.2">
      <c r="D50808" s="1"/>
      <c r="E50808" s="41"/>
    </row>
    <row r="50809" spans="4:5" x14ac:dyDescent="0.2">
      <c r="D50809" s="1"/>
      <c r="E50809" s="41"/>
    </row>
    <row r="50810" spans="4:5" x14ac:dyDescent="0.2">
      <c r="D50810" s="1"/>
      <c r="E50810" s="41"/>
    </row>
    <row r="50811" spans="4:5" x14ac:dyDescent="0.2">
      <c r="D50811" s="1"/>
      <c r="E50811" s="41"/>
    </row>
    <row r="50812" spans="4:5" x14ac:dyDescent="0.2">
      <c r="D50812" s="1"/>
      <c r="E50812" s="41"/>
    </row>
    <row r="50813" spans="4:5" x14ac:dyDescent="0.2">
      <c r="D50813" s="1"/>
      <c r="E50813" s="41"/>
    </row>
    <row r="50814" spans="4:5" x14ac:dyDescent="0.2">
      <c r="D50814" s="1"/>
      <c r="E50814" s="41"/>
    </row>
    <row r="50815" spans="4:5" x14ac:dyDescent="0.2">
      <c r="D50815" s="1"/>
      <c r="E50815" s="41"/>
    </row>
    <row r="50816" spans="4:5" x14ac:dyDescent="0.2">
      <c r="D50816" s="1"/>
      <c r="E50816" s="41"/>
    </row>
    <row r="50817" spans="4:5" x14ac:dyDescent="0.2">
      <c r="D50817" s="1"/>
      <c r="E50817" s="41"/>
    </row>
    <row r="50818" spans="4:5" x14ac:dyDescent="0.2">
      <c r="D50818" s="1"/>
      <c r="E50818" s="41"/>
    </row>
    <row r="50819" spans="4:5" x14ac:dyDescent="0.2">
      <c r="D50819" s="1"/>
      <c r="E50819" s="41"/>
    </row>
    <row r="50820" spans="4:5" x14ac:dyDescent="0.2">
      <c r="D50820" s="1"/>
      <c r="E50820" s="41"/>
    </row>
    <row r="50821" spans="4:5" x14ac:dyDescent="0.2">
      <c r="D50821" s="1"/>
      <c r="E50821" s="41"/>
    </row>
    <row r="50822" spans="4:5" x14ac:dyDescent="0.2">
      <c r="D50822" s="1"/>
      <c r="E50822" s="41"/>
    </row>
    <row r="50823" spans="4:5" x14ac:dyDescent="0.2">
      <c r="D50823" s="1"/>
      <c r="E50823" s="41"/>
    </row>
    <row r="50824" spans="4:5" x14ac:dyDescent="0.2">
      <c r="D50824" s="1"/>
      <c r="E50824" s="41"/>
    </row>
    <row r="50825" spans="4:5" x14ac:dyDescent="0.2">
      <c r="D50825" s="1"/>
      <c r="E50825" s="41"/>
    </row>
    <row r="50826" spans="4:5" x14ac:dyDescent="0.2">
      <c r="D50826" s="1"/>
      <c r="E50826" s="41"/>
    </row>
    <row r="50827" spans="4:5" x14ac:dyDescent="0.2">
      <c r="D50827" s="1"/>
      <c r="E50827" s="41"/>
    </row>
    <row r="50828" spans="4:5" x14ac:dyDescent="0.2">
      <c r="D50828" s="1"/>
      <c r="E50828" s="41"/>
    </row>
    <row r="50829" spans="4:5" x14ac:dyDescent="0.2">
      <c r="D50829" s="1"/>
      <c r="E50829" s="41"/>
    </row>
    <row r="50830" spans="4:5" x14ac:dyDescent="0.2">
      <c r="D50830" s="1"/>
      <c r="E50830" s="41"/>
    </row>
    <row r="50831" spans="4:5" x14ac:dyDescent="0.2">
      <c r="D50831" s="1"/>
      <c r="E50831" s="41"/>
    </row>
    <row r="50832" spans="4:5" x14ac:dyDescent="0.2">
      <c r="D50832" s="1"/>
      <c r="E50832" s="41"/>
    </row>
    <row r="50833" spans="4:5" x14ac:dyDescent="0.2">
      <c r="D50833" s="1"/>
      <c r="E50833" s="41"/>
    </row>
    <row r="50834" spans="4:5" x14ac:dyDescent="0.2">
      <c r="D50834" s="1"/>
      <c r="E50834" s="41"/>
    </row>
    <row r="50835" spans="4:5" x14ac:dyDescent="0.2">
      <c r="D50835" s="1"/>
      <c r="E50835" s="41"/>
    </row>
    <row r="50836" spans="4:5" x14ac:dyDescent="0.2">
      <c r="D50836" s="1"/>
      <c r="E50836" s="41"/>
    </row>
    <row r="50837" spans="4:5" x14ac:dyDescent="0.2">
      <c r="D50837" s="1"/>
      <c r="E50837" s="41"/>
    </row>
    <row r="50838" spans="4:5" x14ac:dyDescent="0.2">
      <c r="D50838" s="1"/>
      <c r="E50838" s="41"/>
    </row>
    <row r="50839" spans="4:5" x14ac:dyDescent="0.2">
      <c r="D50839" s="1"/>
      <c r="E50839" s="41"/>
    </row>
    <row r="50840" spans="4:5" x14ac:dyDescent="0.2">
      <c r="D50840" s="1"/>
      <c r="E50840" s="41"/>
    </row>
    <row r="50841" spans="4:5" x14ac:dyDescent="0.2">
      <c r="D50841" s="1"/>
      <c r="E50841" s="41"/>
    </row>
    <row r="50842" spans="4:5" x14ac:dyDescent="0.2">
      <c r="D50842" s="1"/>
      <c r="E50842" s="41"/>
    </row>
    <row r="50843" spans="4:5" x14ac:dyDescent="0.2">
      <c r="D50843" s="1"/>
      <c r="E50843" s="41"/>
    </row>
    <row r="50844" spans="4:5" x14ac:dyDescent="0.2">
      <c r="D50844" s="1"/>
      <c r="E50844" s="41"/>
    </row>
    <row r="50845" spans="4:5" x14ac:dyDescent="0.2">
      <c r="D50845" s="1"/>
      <c r="E50845" s="41"/>
    </row>
    <row r="50846" spans="4:5" x14ac:dyDescent="0.2">
      <c r="D50846" s="1"/>
      <c r="E50846" s="41"/>
    </row>
    <row r="50847" spans="4:5" x14ac:dyDescent="0.2">
      <c r="D50847" s="1"/>
      <c r="E50847" s="41"/>
    </row>
    <row r="50848" spans="4:5" x14ac:dyDescent="0.2">
      <c r="D50848" s="1"/>
      <c r="E50848" s="41"/>
    </row>
    <row r="50849" spans="4:5" x14ac:dyDescent="0.2">
      <c r="D50849" s="1"/>
      <c r="E50849" s="41"/>
    </row>
    <row r="50850" spans="4:5" x14ac:dyDescent="0.2">
      <c r="D50850" s="1"/>
      <c r="E50850" s="41"/>
    </row>
    <row r="50851" spans="4:5" x14ac:dyDescent="0.2">
      <c r="D50851" s="1"/>
      <c r="E50851" s="41"/>
    </row>
    <row r="50852" spans="4:5" x14ac:dyDescent="0.2">
      <c r="D50852" s="1"/>
      <c r="E50852" s="41"/>
    </row>
    <row r="50853" spans="4:5" x14ac:dyDescent="0.2">
      <c r="D50853" s="1"/>
      <c r="E50853" s="41"/>
    </row>
    <row r="50854" spans="4:5" x14ac:dyDescent="0.2">
      <c r="D50854" s="1"/>
      <c r="E50854" s="41"/>
    </row>
    <row r="50855" spans="4:5" x14ac:dyDescent="0.2">
      <c r="D50855" s="1"/>
      <c r="E50855" s="41"/>
    </row>
    <row r="50856" spans="4:5" x14ac:dyDescent="0.2">
      <c r="D50856" s="1"/>
      <c r="E50856" s="41"/>
    </row>
    <row r="50857" spans="4:5" x14ac:dyDescent="0.2">
      <c r="D50857" s="1"/>
      <c r="E50857" s="41"/>
    </row>
    <row r="50858" spans="4:5" x14ac:dyDescent="0.2">
      <c r="D50858" s="1"/>
      <c r="E50858" s="41"/>
    </row>
    <row r="50859" spans="4:5" x14ac:dyDescent="0.2">
      <c r="D50859" s="1"/>
      <c r="E50859" s="41"/>
    </row>
    <row r="50860" spans="4:5" x14ac:dyDescent="0.2">
      <c r="D50860" s="1"/>
      <c r="E50860" s="41"/>
    </row>
    <row r="50861" spans="4:5" x14ac:dyDescent="0.2">
      <c r="D50861" s="1"/>
      <c r="E50861" s="41"/>
    </row>
    <row r="50862" spans="4:5" x14ac:dyDescent="0.2">
      <c r="D50862" s="1"/>
      <c r="E50862" s="41"/>
    </row>
    <row r="50863" spans="4:5" x14ac:dyDescent="0.2">
      <c r="D50863" s="1"/>
      <c r="E50863" s="41"/>
    </row>
    <row r="50864" spans="4:5" x14ac:dyDescent="0.2">
      <c r="D50864" s="1"/>
      <c r="E50864" s="41"/>
    </row>
    <row r="50865" spans="4:5" x14ac:dyDescent="0.2">
      <c r="D50865" s="1"/>
      <c r="E50865" s="41"/>
    </row>
    <row r="50866" spans="4:5" x14ac:dyDescent="0.2">
      <c r="D50866" s="1"/>
      <c r="E50866" s="41"/>
    </row>
    <row r="50867" spans="4:5" x14ac:dyDescent="0.2">
      <c r="D50867" s="1"/>
      <c r="E50867" s="41"/>
    </row>
    <row r="50868" spans="4:5" x14ac:dyDescent="0.2">
      <c r="D50868" s="1"/>
      <c r="E50868" s="41"/>
    </row>
    <row r="50869" spans="4:5" x14ac:dyDescent="0.2">
      <c r="D50869" s="1"/>
      <c r="E50869" s="41"/>
    </row>
    <row r="50870" spans="4:5" x14ac:dyDescent="0.2">
      <c r="D50870" s="1"/>
      <c r="E50870" s="41"/>
    </row>
    <row r="50871" spans="4:5" x14ac:dyDescent="0.2">
      <c r="D50871" s="1"/>
      <c r="E50871" s="41"/>
    </row>
    <row r="50872" spans="4:5" x14ac:dyDescent="0.2">
      <c r="D50872" s="1"/>
      <c r="E50872" s="41"/>
    </row>
    <row r="50873" spans="4:5" x14ac:dyDescent="0.2">
      <c r="D50873" s="1"/>
      <c r="E50873" s="41"/>
    </row>
    <row r="50874" spans="4:5" x14ac:dyDescent="0.2">
      <c r="D50874" s="1"/>
      <c r="E50874" s="41"/>
    </row>
    <row r="50875" spans="4:5" x14ac:dyDescent="0.2">
      <c r="D50875" s="1"/>
      <c r="E50875" s="41"/>
    </row>
    <row r="50876" spans="4:5" x14ac:dyDescent="0.2">
      <c r="D50876" s="1"/>
      <c r="E50876" s="41"/>
    </row>
    <row r="50877" spans="4:5" x14ac:dyDescent="0.2">
      <c r="D50877" s="1"/>
      <c r="E50877" s="41"/>
    </row>
    <row r="50878" spans="4:5" x14ac:dyDescent="0.2">
      <c r="D50878" s="1"/>
      <c r="E50878" s="41"/>
    </row>
    <row r="50879" spans="4:5" x14ac:dyDescent="0.2">
      <c r="D50879" s="1"/>
      <c r="E50879" s="41"/>
    </row>
    <row r="50880" spans="4:5" x14ac:dyDescent="0.2">
      <c r="D50880" s="1"/>
      <c r="E50880" s="41"/>
    </row>
    <row r="50881" spans="4:5" x14ac:dyDescent="0.2">
      <c r="D50881" s="1"/>
      <c r="E50881" s="41"/>
    </row>
    <row r="50882" spans="4:5" x14ac:dyDescent="0.2">
      <c r="D50882" s="1"/>
      <c r="E50882" s="41"/>
    </row>
    <row r="50883" spans="4:5" x14ac:dyDescent="0.2">
      <c r="D50883" s="1"/>
      <c r="E50883" s="41"/>
    </row>
    <row r="50884" spans="4:5" x14ac:dyDescent="0.2">
      <c r="D50884" s="1"/>
      <c r="E50884" s="41"/>
    </row>
    <row r="50885" spans="4:5" x14ac:dyDescent="0.2">
      <c r="D50885" s="1"/>
      <c r="E50885" s="41"/>
    </row>
    <row r="50886" spans="4:5" x14ac:dyDescent="0.2">
      <c r="D50886" s="1"/>
      <c r="E50886" s="41"/>
    </row>
    <row r="50887" spans="4:5" x14ac:dyDescent="0.2">
      <c r="D50887" s="1"/>
      <c r="E50887" s="41"/>
    </row>
    <row r="50888" spans="4:5" x14ac:dyDescent="0.2">
      <c r="D50888" s="1"/>
      <c r="E50888" s="41"/>
    </row>
    <row r="50889" spans="4:5" x14ac:dyDescent="0.2">
      <c r="D50889" s="1"/>
      <c r="E50889" s="41"/>
    </row>
    <row r="50890" spans="4:5" x14ac:dyDescent="0.2">
      <c r="D50890" s="1"/>
      <c r="E50890" s="41"/>
    </row>
    <row r="50891" spans="4:5" x14ac:dyDescent="0.2">
      <c r="D50891" s="1"/>
      <c r="E50891" s="41"/>
    </row>
    <row r="50892" spans="4:5" x14ac:dyDescent="0.2">
      <c r="D50892" s="1"/>
      <c r="E50892" s="41"/>
    </row>
    <row r="50893" spans="4:5" x14ac:dyDescent="0.2">
      <c r="D50893" s="1"/>
      <c r="E50893" s="41"/>
    </row>
    <row r="50894" spans="4:5" x14ac:dyDescent="0.2">
      <c r="D50894" s="1"/>
      <c r="E50894" s="41"/>
    </row>
    <row r="50895" spans="4:5" x14ac:dyDescent="0.2">
      <c r="D50895" s="1"/>
      <c r="E50895" s="41"/>
    </row>
    <row r="50896" spans="4:5" x14ac:dyDescent="0.2">
      <c r="D50896" s="1"/>
      <c r="E50896" s="41"/>
    </row>
    <row r="50897" spans="4:5" x14ac:dyDescent="0.2">
      <c r="D50897" s="1"/>
      <c r="E50897" s="41"/>
    </row>
    <row r="50898" spans="4:5" x14ac:dyDescent="0.2">
      <c r="D50898" s="1"/>
      <c r="E50898" s="41"/>
    </row>
    <row r="50899" spans="4:5" x14ac:dyDescent="0.2">
      <c r="D50899" s="1"/>
      <c r="E50899" s="41"/>
    </row>
    <row r="50900" spans="4:5" x14ac:dyDescent="0.2">
      <c r="D50900" s="1"/>
      <c r="E50900" s="41"/>
    </row>
    <row r="50901" spans="4:5" x14ac:dyDescent="0.2">
      <c r="D50901" s="1"/>
      <c r="E50901" s="41"/>
    </row>
    <row r="50902" spans="4:5" x14ac:dyDescent="0.2">
      <c r="D50902" s="1"/>
      <c r="E50902" s="41"/>
    </row>
    <row r="50903" spans="4:5" x14ac:dyDescent="0.2">
      <c r="D50903" s="1"/>
      <c r="E50903" s="41"/>
    </row>
    <row r="50904" spans="4:5" x14ac:dyDescent="0.2">
      <c r="D50904" s="1"/>
      <c r="E50904" s="41"/>
    </row>
    <row r="50905" spans="4:5" x14ac:dyDescent="0.2">
      <c r="D50905" s="1"/>
      <c r="E50905" s="41"/>
    </row>
    <row r="50906" spans="4:5" x14ac:dyDescent="0.2">
      <c r="D50906" s="1"/>
      <c r="E50906" s="41"/>
    </row>
    <row r="50907" spans="4:5" x14ac:dyDescent="0.2">
      <c r="D50907" s="1"/>
      <c r="E50907" s="41"/>
    </row>
    <row r="50908" spans="4:5" x14ac:dyDescent="0.2">
      <c r="D50908" s="1"/>
      <c r="E50908" s="41"/>
    </row>
    <row r="50909" spans="4:5" x14ac:dyDescent="0.2">
      <c r="D50909" s="1"/>
      <c r="E50909" s="41"/>
    </row>
    <row r="50910" spans="4:5" x14ac:dyDescent="0.2">
      <c r="D50910" s="1"/>
      <c r="E50910" s="41"/>
    </row>
    <row r="50911" spans="4:5" x14ac:dyDescent="0.2">
      <c r="D50911" s="1"/>
      <c r="E50911" s="41"/>
    </row>
    <row r="50912" spans="4:5" x14ac:dyDescent="0.2">
      <c r="D50912" s="1"/>
      <c r="E50912" s="41"/>
    </row>
    <row r="50913" spans="4:5" x14ac:dyDescent="0.2">
      <c r="D50913" s="1"/>
      <c r="E50913" s="41"/>
    </row>
    <row r="50914" spans="4:5" x14ac:dyDescent="0.2">
      <c r="D50914" s="1"/>
      <c r="E50914" s="41"/>
    </row>
    <row r="50915" spans="4:5" x14ac:dyDescent="0.2">
      <c r="D50915" s="1"/>
      <c r="E50915" s="41"/>
    </row>
    <row r="50916" spans="4:5" x14ac:dyDescent="0.2">
      <c r="D50916" s="1"/>
      <c r="E50916" s="41"/>
    </row>
    <row r="50917" spans="4:5" x14ac:dyDescent="0.2">
      <c r="D50917" s="1"/>
      <c r="E50917" s="41"/>
    </row>
    <row r="50918" spans="4:5" x14ac:dyDescent="0.2">
      <c r="D50918" s="1"/>
      <c r="E50918" s="41"/>
    </row>
    <row r="50919" spans="4:5" x14ac:dyDescent="0.2">
      <c r="D50919" s="1"/>
      <c r="E50919" s="41"/>
    </row>
    <row r="50920" spans="4:5" x14ac:dyDescent="0.2">
      <c r="D50920" s="1"/>
      <c r="E50920" s="41"/>
    </row>
    <row r="50921" spans="4:5" x14ac:dyDescent="0.2">
      <c r="D50921" s="1"/>
      <c r="E50921" s="41"/>
    </row>
    <row r="50922" spans="4:5" x14ac:dyDescent="0.2">
      <c r="D50922" s="1"/>
      <c r="E50922" s="41"/>
    </row>
    <row r="50923" spans="4:5" x14ac:dyDescent="0.2">
      <c r="D50923" s="1"/>
      <c r="E50923" s="41"/>
    </row>
    <row r="50924" spans="4:5" x14ac:dyDescent="0.2">
      <c r="D50924" s="1"/>
      <c r="E50924" s="41"/>
    </row>
    <row r="50925" spans="4:5" x14ac:dyDescent="0.2">
      <c r="D50925" s="1"/>
      <c r="E50925" s="41"/>
    </row>
    <row r="50926" spans="4:5" x14ac:dyDescent="0.2">
      <c r="D50926" s="1"/>
      <c r="E50926" s="41"/>
    </row>
    <row r="50927" spans="4:5" x14ac:dyDescent="0.2">
      <c r="D50927" s="1"/>
      <c r="E50927" s="41"/>
    </row>
    <row r="50928" spans="4:5" x14ac:dyDescent="0.2">
      <c r="D50928" s="1"/>
      <c r="E50928" s="41"/>
    </row>
    <row r="50929" spans="4:5" x14ac:dyDescent="0.2">
      <c r="D50929" s="1"/>
      <c r="E50929" s="41"/>
    </row>
    <row r="50930" spans="4:5" x14ac:dyDescent="0.2">
      <c r="D50930" s="1"/>
      <c r="E50930" s="41"/>
    </row>
    <row r="50931" spans="4:5" x14ac:dyDescent="0.2">
      <c r="D50931" s="1"/>
      <c r="E50931" s="41"/>
    </row>
    <row r="50932" spans="4:5" x14ac:dyDescent="0.2">
      <c r="D50932" s="1"/>
      <c r="E50932" s="41"/>
    </row>
    <row r="50933" spans="4:5" x14ac:dyDescent="0.2">
      <c r="D50933" s="1"/>
      <c r="E50933" s="41"/>
    </row>
    <row r="50934" spans="4:5" x14ac:dyDescent="0.2">
      <c r="D50934" s="1"/>
      <c r="E50934" s="41"/>
    </row>
    <row r="50935" spans="4:5" x14ac:dyDescent="0.2">
      <c r="D50935" s="1"/>
      <c r="E50935" s="41"/>
    </row>
    <row r="50936" spans="4:5" x14ac:dyDescent="0.2">
      <c r="D50936" s="1"/>
      <c r="E50936" s="41"/>
    </row>
    <row r="50937" spans="4:5" x14ac:dyDescent="0.2">
      <c r="D50937" s="1"/>
      <c r="E50937" s="41"/>
    </row>
    <row r="50938" spans="4:5" x14ac:dyDescent="0.2">
      <c r="D50938" s="1"/>
      <c r="E50938" s="41"/>
    </row>
    <row r="50939" spans="4:5" x14ac:dyDescent="0.2">
      <c r="D50939" s="1"/>
      <c r="E50939" s="41"/>
    </row>
    <row r="50940" spans="4:5" x14ac:dyDescent="0.2">
      <c r="D50940" s="1"/>
      <c r="E50940" s="41"/>
    </row>
    <row r="50941" spans="4:5" x14ac:dyDescent="0.2">
      <c r="D50941" s="1"/>
      <c r="E50941" s="41"/>
    </row>
    <row r="50942" spans="4:5" x14ac:dyDescent="0.2">
      <c r="D50942" s="1"/>
      <c r="E50942" s="41"/>
    </row>
    <row r="50943" spans="4:5" x14ac:dyDescent="0.2">
      <c r="D50943" s="1"/>
      <c r="E50943" s="41"/>
    </row>
    <row r="50944" spans="4:5" x14ac:dyDescent="0.2">
      <c r="D50944" s="1"/>
      <c r="E50944" s="41"/>
    </row>
    <row r="50945" spans="4:5" x14ac:dyDescent="0.2">
      <c r="D50945" s="1"/>
      <c r="E50945" s="41"/>
    </row>
    <row r="50946" spans="4:5" x14ac:dyDescent="0.2">
      <c r="D50946" s="1"/>
      <c r="E50946" s="41"/>
    </row>
    <row r="50947" spans="4:5" x14ac:dyDescent="0.2">
      <c r="D50947" s="1"/>
      <c r="E50947" s="41"/>
    </row>
    <row r="50948" spans="4:5" x14ac:dyDescent="0.2">
      <c r="D50948" s="1"/>
      <c r="E50948" s="41"/>
    </row>
    <row r="50949" spans="4:5" x14ac:dyDescent="0.2">
      <c r="D50949" s="1"/>
      <c r="E50949" s="41"/>
    </row>
    <row r="50950" spans="4:5" x14ac:dyDescent="0.2">
      <c r="D50950" s="1"/>
      <c r="E50950" s="41"/>
    </row>
    <row r="50951" spans="4:5" x14ac:dyDescent="0.2">
      <c r="D50951" s="1"/>
      <c r="E50951" s="41"/>
    </row>
    <row r="50952" spans="4:5" x14ac:dyDescent="0.2">
      <c r="D50952" s="1"/>
      <c r="E50952" s="41"/>
    </row>
    <row r="50953" spans="4:5" x14ac:dyDescent="0.2">
      <c r="D50953" s="1"/>
      <c r="E50953" s="41"/>
    </row>
    <row r="50954" spans="4:5" x14ac:dyDescent="0.2">
      <c r="D50954" s="1"/>
      <c r="E50954" s="41"/>
    </row>
    <row r="50955" spans="4:5" x14ac:dyDescent="0.2">
      <c r="D50955" s="1"/>
      <c r="E50955" s="41"/>
    </row>
    <row r="50956" spans="4:5" x14ac:dyDescent="0.2">
      <c r="D50956" s="1"/>
      <c r="E50956" s="41"/>
    </row>
    <row r="50957" spans="4:5" x14ac:dyDescent="0.2">
      <c r="D50957" s="1"/>
      <c r="E50957" s="41"/>
    </row>
    <row r="50958" spans="4:5" x14ac:dyDescent="0.2">
      <c r="D50958" s="1"/>
      <c r="E50958" s="41"/>
    </row>
    <row r="50959" spans="4:5" x14ac:dyDescent="0.2">
      <c r="D50959" s="1"/>
      <c r="E50959" s="41"/>
    </row>
    <row r="50960" spans="4:5" x14ac:dyDescent="0.2">
      <c r="D50960" s="1"/>
      <c r="E50960" s="41"/>
    </row>
    <row r="50961" spans="4:5" x14ac:dyDescent="0.2">
      <c r="D50961" s="1"/>
      <c r="E50961" s="41"/>
    </row>
    <row r="50962" spans="4:5" x14ac:dyDescent="0.2">
      <c r="D50962" s="1"/>
      <c r="E50962" s="41"/>
    </row>
    <row r="50963" spans="4:5" x14ac:dyDescent="0.2">
      <c r="D50963" s="1"/>
      <c r="E50963" s="41"/>
    </row>
    <row r="50964" spans="4:5" x14ac:dyDescent="0.2">
      <c r="D50964" s="1"/>
      <c r="E50964" s="41"/>
    </row>
    <row r="50965" spans="4:5" x14ac:dyDescent="0.2">
      <c r="D50965" s="1"/>
      <c r="E50965" s="41"/>
    </row>
    <row r="50966" spans="4:5" x14ac:dyDescent="0.2">
      <c r="D50966" s="1"/>
      <c r="E50966" s="41"/>
    </row>
    <row r="50967" spans="4:5" x14ac:dyDescent="0.2">
      <c r="D50967" s="1"/>
      <c r="E50967" s="41"/>
    </row>
    <row r="50968" spans="4:5" x14ac:dyDescent="0.2">
      <c r="D50968" s="1"/>
      <c r="E50968" s="41"/>
    </row>
    <row r="50969" spans="4:5" x14ac:dyDescent="0.2">
      <c r="D50969" s="1"/>
      <c r="E50969" s="41"/>
    </row>
    <row r="50970" spans="4:5" x14ac:dyDescent="0.2">
      <c r="D50970" s="1"/>
      <c r="E50970" s="41"/>
    </row>
    <row r="50971" spans="4:5" x14ac:dyDescent="0.2">
      <c r="D50971" s="1"/>
      <c r="E50971" s="41"/>
    </row>
    <row r="50972" spans="4:5" x14ac:dyDescent="0.2">
      <c r="D50972" s="1"/>
      <c r="E50972" s="41"/>
    </row>
    <row r="50973" spans="4:5" x14ac:dyDescent="0.2">
      <c r="D50973" s="1"/>
      <c r="E50973" s="41"/>
    </row>
    <row r="50974" spans="4:5" x14ac:dyDescent="0.2">
      <c r="D50974" s="1"/>
      <c r="E50974" s="41"/>
    </row>
    <row r="50975" spans="4:5" x14ac:dyDescent="0.2">
      <c r="D50975" s="1"/>
      <c r="E50975" s="41"/>
    </row>
    <row r="50976" spans="4:5" x14ac:dyDescent="0.2">
      <c r="D50976" s="1"/>
      <c r="E50976" s="41"/>
    </row>
    <row r="50977" spans="4:5" x14ac:dyDescent="0.2">
      <c r="D50977" s="1"/>
      <c r="E50977" s="41"/>
    </row>
    <row r="50978" spans="4:5" x14ac:dyDescent="0.2">
      <c r="D50978" s="1"/>
      <c r="E50978" s="41"/>
    </row>
    <row r="50979" spans="4:5" x14ac:dyDescent="0.2">
      <c r="D50979" s="1"/>
      <c r="E50979" s="41"/>
    </row>
    <row r="50980" spans="4:5" x14ac:dyDescent="0.2">
      <c r="D50980" s="1"/>
      <c r="E50980" s="41"/>
    </row>
    <row r="50981" spans="4:5" x14ac:dyDescent="0.2">
      <c r="D50981" s="1"/>
      <c r="E50981" s="41"/>
    </row>
    <row r="50982" spans="4:5" x14ac:dyDescent="0.2">
      <c r="D50982" s="1"/>
      <c r="E50982" s="41"/>
    </row>
    <row r="50983" spans="4:5" x14ac:dyDescent="0.2">
      <c r="D50983" s="1"/>
      <c r="E50983" s="41"/>
    </row>
    <row r="50984" spans="4:5" x14ac:dyDescent="0.2">
      <c r="D50984" s="1"/>
      <c r="E50984" s="41"/>
    </row>
    <row r="50985" spans="4:5" x14ac:dyDescent="0.2">
      <c r="D50985" s="1"/>
      <c r="E50985" s="41"/>
    </row>
    <row r="50986" spans="4:5" x14ac:dyDescent="0.2">
      <c r="D50986" s="1"/>
      <c r="E50986" s="41"/>
    </row>
    <row r="50987" spans="4:5" x14ac:dyDescent="0.2">
      <c r="D50987" s="1"/>
      <c r="E50987" s="41"/>
    </row>
    <row r="50988" spans="4:5" x14ac:dyDescent="0.2">
      <c r="D50988" s="1"/>
      <c r="E50988" s="41"/>
    </row>
    <row r="50989" spans="4:5" x14ac:dyDescent="0.2">
      <c r="D50989" s="1"/>
      <c r="E50989" s="41"/>
    </row>
    <row r="50990" spans="4:5" x14ac:dyDescent="0.2">
      <c r="D50990" s="1"/>
      <c r="E50990" s="41"/>
    </row>
    <row r="50991" spans="4:5" x14ac:dyDescent="0.2">
      <c r="D50991" s="1"/>
      <c r="E50991" s="41"/>
    </row>
    <row r="50992" spans="4:5" x14ac:dyDescent="0.2">
      <c r="D50992" s="1"/>
      <c r="E50992" s="41"/>
    </row>
    <row r="50993" spans="4:5" x14ac:dyDescent="0.2">
      <c r="D50993" s="1"/>
      <c r="E50993" s="41"/>
    </row>
    <row r="50994" spans="4:5" x14ac:dyDescent="0.2">
      <c r="D50994" s="1"/>
      <c r="E50994" s="41"/>
    </row>
    <row r="50995" spans="4:5" x14ac:dyDescent="0.2">
      <c r="D50995" s="1"/>
      <c r="E50995" s="41"/>
    </row>
    <row r="50996" spans="4:5" x14ac:dyDescent="0.2">
      <c r="D50996" s="1"/>
      <c r="E50996" s="41"/>
    </row>
    <row r="50997" spans="4:5" x14ac:dyDescent="0.2">
      <c r="D50997" s="1"/>
      <c r="E50997" s="41"/>
    </row>
    <row r="50998" spans="4:5" x14ac:dyDescent="0.2">
      <c r="D50998" s="1"/>
      <c r="E50998" s="41"/>
    </row>
    <row r="50999" spans="4:5" x14ac:dyDescent="0.2">
      <c r="D50999" s="1"/>
      <c r="E50999" s="41"/>
    </row>
    <row r="51000" spans="4:5" x14ac:dyDescent="0.2">
      <c r="D51000" s="1"/>
      <c r="E51000" s="41"/>
    </row>
    <row r="51001" spans="4:5" x14ac:dyDescent="0.2">
      <c r="D51001" s="1"/>
      <c r="E51001" s="41"/>
    </row>
    <row r="51002" spans="4:5" x14ac:dyDescent="0.2">
      <c r="D51002" s="1"/>
      <c r="E51002" s="41"/>
    </row>
    <row r="51003" spans="4:5" x14ac:dyDescent="0.2">
      <c r="D51003" s="1"/>
      <c r="E51003" s="41"/>
    </row>
    <row r="51004" spans="4:5" x14ac:dyDescent="0.2">
      <c r="D51004" s="1"/>
      <c r="E51004" s="41"/>
    </row>
    <row r="51005" spans="4:5" x14ac:dyDescent="0.2">
      <c r="D51005" s="1"/>
      <c r="E51005" s="41"/>
    </row>
    <row r="51006" spans="4:5" x14ac:dyDescent="0.2">
      <c r="D51006" s="1"/>
      <c r="E51006" s="41"/>
    </row>
    <row r="51007" spans="4:5" x14ac:dyDescent="0.2">
      <c r="D51007" s="1"/>
      <c r="E51007" s="41"/>
    </row>
    <row r="51008" spans="4:5" x14ac:dyDescent="0.2">
      <c r="D51008" s="1"/>
      <c r="E51008" s="41"/>
    </row>
    <row r="51009" spans="4:5" x14ac:dyDescent="0.2">
      <c r="D51009" s="1"/>
      <c r="E51009" s="41"/>
    </row>
    <row r="51010" spans="4:5" x14ac:dyDescent="0.2">
      <c r="D51010" s="1"/>
      <c r="E51010" s="41"/>
    </row>
    <row r="51011" spans="4:5" x14ac:dyDescent="0.2">
      <c r="D51011" s="1"/>
      <c r="E51011" s="41"/>
    </row>
    <row r="51012" spans="4:5" x14ac:dyDescent="0.2">
      <c r="D51012" s="1"/>
      <c r="E51012" s="41"/>
    </row>
    <row r="51013" spans="4:5" x14ac:dyDescent="0.2">
      <c r="D51013" s="1"/>
      <c r="E51013" s="41"/>
    </row>
    <row r="51014" spans="4:5" x14ac:dyDescent="0.2">
      <c r="D51014" s="1"/>
      <c r="E51014" s="41"/>
    </row>
    <row r="51015" spans="4:5" x14ac:dyDescent="0.2">
      <c r="D51015" s="1"/>
      <c r="E51015" s="41"/>
    </row>
    <row r="51016" spans="4:5" x14ac:dyDescent="0.2">
      <c r="D51016" s="1"/>
      <c r="E51016" s="41"/>
    </row>
    <row r="51017" spans="4:5" x14ac:dyDescent="0.2">
      <c r="D51017" s="1"/>
      <c r="E51017" s="41"/>
    </row>
    <row r="51018" spans="4:5" x14ac:dyDescent="0.2">
      <c r="D51018" s="1"/>
      <c r="E51018" s="41"/>
    </row>
    <row r="51019" spans="4:5" x14ac:dyDescent="0.2">
      <c r="D51019" s="1"/>
      <c r="E51019" s="41"/>
    </row>
    <row r="51020" spans="4:5" x14ac:dyDescent="0.2">
      <c r="D51020" s="1"/>
      <c r="E51020" s="41"/>
    </row>
    <row r="51021" spans="4:5" x14ac:dyDescent="0.2">
      <c r="D51021" s="1"/>
      <c r="E51021" s="41"/>
    </row>
    <row r="51022" spans="4:5" x14ac:dyDescent="0.2">
      <c r="D51022" s="1"/>
      <c r="E51022" s="41"/>
    </row>
    <row r="51023" spans="4:5" x14ac:dyDescent="0.2">
      <c r="D51023" s="1"/>
      <c r="E51023" s="41"/>
    </row>
    <row r="51024" spans="4:5" x14ac:dyDescent="0.2">
      <c r="D51024" s="1"/>
      <c r="E51024" s="41"/>
    </row>
    <row r="51025" spans="4:5" x14ac:dyDescent="0.2">
      <c r="D51025" s="1"/>
      <c r="E51025" s="41"/>
    </row>
    <row r="51026" spans="4:5" x14ac:dyDescent="0.2">
      <c r="D51026" s="1"/>
      <c r="E51026" s="41"/>
    </row>
    <row r="51027" spans="4:5" x14ac:dyDescent="0.2">
      <c r="D51027" s="1"/>
      <c r="E51027" s="41"/>
    </row>
    <row r="51028" spans="4:5" x14ac:dyDescent="0.2">
      <c r="D51028" s="1"/>
      <c r="E51028" s="41"/>
    </row>
    <row r="51029" spans="4:5" x14ac:dyDescent="0.2">
      <c r="D51029" s="1"/>
      <c r="E51029" s="41"/>
    </row>
    <row r="51030" spans="4:5" x14ac:dyDescent="0.2">
      <c r="D51030" s="1"/>
      <c r="E51030" s="41"/>
    </row>
    <row r="51031" spans="4:5" x14ac:dyDescent="0.2">
      <c r="D51031" s="1"/>
      <c r="E51031" s="41"/>
    </row>
    <row r="51032" spans="4:5" x14ac:dyDescent="0.2">
      <c r="D51032" s="1"/>
      <c r="E51032" s="41"/>
    </row>
    <row r="51033" spans="4:5" x14ac:dyDescent="0.2">
      <c r="D51033" s="1"/>
      <c r="E51033" s="41"/>
    </row>
    <row r="51034" spans="4:5" x14ac:dyDescent="0.2">
      <c r="D51034" s="1"/>
      <c r="E51034" s="41"/>
    </row>
    <row r="51035" spans="4:5" x14ac:dyDescent="0.2">
      <c r="D51035" s="1"/>
      <c r="E51035" s="41"/>
    </row>
    <row r="51036" spans="4:5" x14ac:dyDescent="0.2">
      <c r="D51036" s="1"/>
      <c r="E51036" s="41"/>
    </row>
    <row r="51037" spans="4:5" x14ac:dyDescent="0.2">
      <c r="D51037" s="1"/>
      <c r="E51037" s="41"/>
    </row>
    <row r="51038" spans="4:5" x14ac:dyDescent="0.2">
      <c r="D51038" s="1"/>
      <c r="E51038" s="41"/>
    </row>
    <row r="51039" spans="4:5" x14ac:dyDescent="0.2">
      <c r="D51039" s="1"/>
      <c r="E51039" s="41"/>
    </row>
    <row r="51040" spans="4:5" x14ac:dyDescent="0.2">
      <c r="D51040" s="1"/>
      <c r="E51040" s="41"/>
    </row>
    <row r="51041" spans="4:5" x14ac:dyDescent="0.2">
      <c r="D51041" s="1"/>
      <c r="E51041" s="41"/>
    </row>
    <row r="51042" spans="4:5" x14ac:dyDescent="0.2">
      <c r="D51042" s="1"/>
      <c r="E51042" s="41"/>
    </row>
    <row r="51043" spans="4:5" x14ac:dyDescent="0.2">
      <c r="D51043" s="1"/>
      <c r="E51043" s="41"/>
    </row>
    <row r="51044" spans="4:5" x14ac:dyDescent="0.2">
      <c r="D51044" s="1"/>
      <c r="E51044" s="41"/>
    </row>
    <row r="51045" spans="4:5" x14ac:dyDescent="0.2">
      <c r="D51045" s="1"/>
      <c r="E51045" s="41"/>
    </row>
    <row r="51046" spans="4:5" x14ac:dyDescent="0.2">
      <c r="D51046" s="1"/>
      <c r="E51046" s="41"/>
    </row>
    <row r="51047" spans="4:5" x14ac:dyDescent="0.2">
      <c r="D51047" s="1"/>
      <c r="E51047" s="41"/>
    </row>
    <row r="51048" spans="4:5" x14ac:dyDescent="0.2">
      <c r="D51048" s="1"/>
      <c r="E51048" s="41"/>
    </row>
    <row r="51049" spans="4:5" x14ac:dyDescent="0.2">
      <c r="D51049" s="1"/>
      <c r="E51049" s="41"/>
    </row>
    <row r="51050" spans="4:5" x14ac:dyDescent="0.2">
      <c r="D51050" s="1"/>
      <c r="E51050" s="41"/>
    </row>
    <row r="51051" spans="4:5" x14ac:dyDescent="0.2">
      <c r="D51051" s="1"/>
      <c r="E51051" s="41"/>
    </row>
    <row r="51052" spans="4:5" x14ac:dyDescent="0.2">
      <c r="D51052" s="1"/>
      <c r="E51052" s="41"/>
    </row>
    <row r="51053" spans="4:5" x14ac:dyDescent="0.2">
      <c r="D51053" s="1"/>
      <c r="E51053" s="41"/>
    </row>
    <row r="51054" spans="4:5" x14ac:dyDescent="0.2">
      <c r="D51054" s="1"/>
      <c r="E51054" s="41"/>
    </row>
    <row r="51055" spans="4:5" x14ac:dyDescent="0.2">
      <c r="D51055" s="1"/>
      <c r="E51055" s="41"/>
    </row>
    <row r="51056" spans="4:5" x14ac:dyDescent="0.2">
      <c r="D51056" s="1"/>
      <c r="E51056" s="41"/>
    </row>
    <row r="51057" spans="4:5" x14ac:dyDescent="0.2">
      <c r="D51057" s="1"/>
      <c r="E51057" s="41"/>
    </row>
    <row r="51058" spans="4:5" x14ac:dyDescent="0.2">
      <c r="D51058" s="1"/>
      <c r="E51058" s="41"/>
    </row>
    <row r="51059" spans="4:5" x14ac:dyDescent="0.2">
      <c r="D51059" s="1"/>
      <c r="E51059" s="41"/>
    </row>
    <row r="51060" spans="4:5" x14ac:dyDescent="0.2">
      <c r="D51060" s="1"/>
      <c r="E51060" s="41"/>
    </row>
    <row r="51061" spans="4:5" x14ac:dyDescent="0.2">
      <c r="D51061" s="1"/>
      <c r="E51061" s="41"/>
    </row>
    <row r="51062" spans="4:5" x14ac:dyDescent="0.2">
      <c r="D51062" s="1"/>
      <c r="E51062" s="41"/>
    </row>
    <row r="51063" spans="4:5" x14ac:dyDescent="0.2">
      <c r="D51063" s="1"/>
      <c r="E51063" s="41"/>
    </row>
    <row r="51064" spans="4:5" x14ac:dyDescent="0.2">
      <c r="D51064" s="1"/>
      <c r="E51064" s="41"/>
    </row>
    <row r="51065" spans="4:5" x14ac:dyDescent="0.2">
      <c r="D51065" s="1"/>
      <c r="E51065" s="41"/>
    </row>
    <row r="51066" spans="4:5" x14ac:dyDescent="0.2">
      <c r="D51066" s="1"/>
      <c r="E51066" s="41"/>
    </row>
    <row r="51067" spans="4:5" x14ac:dyDescent="0.2">
      <c r="D51067" s="1"/>
      <c r="E51067" s="41"/>
    </row>
    <row r="51068" spans="4:5" x14ac:dyDescent="0.2">
      <c r="D51068" s="1"/>
      <c r="E51068" s="41"/>
    </row>
    <row r="51069" spans="4:5" x14ac:dyDescent="0.2">
      <c r="D51069" s="1"/>
      <c r="E51069" s="41"/>
    </row>
    <row r="51070" spans="4:5" x14ac:dyDescent="0.2">
      <c r="D51070" s="1"/>
      <c r="E51070" s="41"/>
    </row>
    <row r="51071" spans="4:5" x14ac:dyDescent="0.2">
      <c r="D51071" s="1"/>
      <c r="E51071" s="41"/>
    </row>
    <row r="51072" spans="4:5" x14ac:dyDescent="0.2">
      <c r="D51072" s="1"/>
      <c r="E51072" s="41"/>
    </row>
    <row r="51073" spans="4:5" x14ac:dyDescent="0.2">
      <c r="D51073" s="1"/>
      <c r="E51073" s="41"/>
    </row>
    <row r="51074" spans="4:5" x14ac:dyDescent="0.2">
      <c r="D51074" s="1"/>
      <c r="E51074" s="41"/>
    </row>
    <row r="51075" spans="4:5" x14ac:dyDescent="0.2">
      <c r="D51075" s="1"/>
      <c r="E51075" s="41"/>
    </row>
    <row r="51076" spans="4:5" x14ac:dyDescent="0.2">
      <c r="D51076" s="1"/>
      <c r="E51076" s="41"/>
    </row>
    <row r="51077" spans="4:5" x14ac:dyDescent="0.2">
      <c r="D51077" s="1"/>
      <c r="E51077" s="41"/>
    </row>
    <row r="51078" spans="4:5" x14ac:dyDescent="0.2">
      <c r="D51078" s="1"/>
      <c r="E51078" s="41"/>
    </row>
    <row r="51079" spans="4:5" x14ac:dyDescent="0.2">
      <c r="D51079" s="1"/>
      <c r="E51079" s="41"/>
    </row>
    <row r="51080" spans="4:5" x14ac:dyDescent="0.2">
      <c r="D51080" s="1"/>
      <c r="E51080" s="41"/>
    </row>
    <row r="51081" spans="4:5" x14ac:dyDescent="0.2">
      <c r="D51081" s="1"/>
      <c r="E51081" s="41"/>
    </row>
    <row r="51082" spans="4:5" x14ac:dyDescent="0.2">
      <c r="D51082" s="1"/>
      <c r="E51082" s="41"/>
    </row>
    <row r="51083" spans="4:5" x14ac:dyDescent="0.2">
      <c r="D51083" s="1"/>
      <c r="E51083" s="41"/>
    </row>
    <row r="51084" spans="4:5" x14ac:dyDescent="0.2">
      <c r="D51084" s="1"/>
      <c r="E51084" s="41"/>
    </row>
    <row r="51085" spans="4:5" x14ac:dyDescent="0.2">
      <c r="D51085" s="1"/>
      <c r="E51085" s="41"/>
    </row>
    <row r="51086" spans="4:5" x14ac:dyDescent="0.2">
      <c r="D51086" s="1"/>
      <c r="E51086" s="41"/>
    </row>
    <row r="51087" spans="4:5" x14ac:dyDescent="0.2">
      <c r="D51087" s="1"/>
      <c r="E51087" s="41"/>
    </row>
    <row r="51088" spans="4:5" x14ac:dyDescent="0.2">
      <c r="D51088" s="1"/>
      <c r="E51088" s="41"/>
    </row>
    <row r="51089" spans="4:5" x14ac:dyDescent="0.2">
      <c r="D51089" s="1"/>
      <c r="E51089" s="41"/>
    </row>
    <row r="51090" spans="4:5" x14ac:dyDescent="0.2">
      <c r="D51090" s="1"/>
      <c r="E51090" s="41"/>
    </row>
    <row r="51091" spans="4:5" x14ac:dyDescent="0.2">
      <c r="D51091" s="1"/>
      <c r="E51091" s="41"/>
    </row>
    <row r="51092" spans="4:5" x14ac:dyDescent="0.2">
      <c r="D51092" s="1"/>
      <c r="E51092" s="41"/>
    </row>
    <row r="51093" spans="4:5" x14ac:dyDescent="0.2">
      <c r="D51093" s="1"/>
      <c r="E51093" s="41"/>
    </row>
    <row r="51094" spans="4:5" x14ac:dyDescent="0.2">
      <c r="D51094" s="1"/>
      <c r="E51094" s="41"/>
    </row>
    <row r="51095" spans="4:5" x14ac:dyDescent="0.2">
      <c r="D51095" s="1"/>
      <c r="E51095" s="41"/>
    </row>
    <row r="51096" spans="4:5" x14ac:dyDescent="0.2">
      <c r="D51096" s="1"/>
      <c r="E51096" s="41"/>
    </row>
    <row r="51097" spans="4:5" x14ac:dyDescent="0.2">
      <c r="D51097" s="1"/>
      <c r="E51097" s="41"/>
    </row>
    <row r="51098" spans="4:5" x14ac:dyDescent="0.2">
      <c r="D51098" s="1"/>
      <c r="E51098" s="41"/>
    </row>
    <row r="51099" spans="4:5" x14ac:dyDescent="0.2">
      <c r="D51099" s="1"/>
      <c r="E51099" s="41"/>
    </row>
    <row r="51100" spans="4:5" x14ac:dyDescent="0.2">
      <c r="D51100" s="1"/>
      <c r="E51100" s="41"/>
    </row>
    <row r="51101" spans="4:5" x14ac:dyDescent="0.2">
      <c r="D51101" s="1"/>
      <c r="E51101" s="41"/>
    </row>
    <row r="51102" spans="4:5" x14ac:dyDescent="0.2">
      <c r="D51102" s="1"/>
      <c r="E51102" s="41"/>
    </row>
    <row r="51103" spans="4:5" x14ac:dyDescent="0.2">
      <c r="D51103" s="1"/>
      <c r="E51103" s="41"/>
    </row>
    <row r="51104" spans="4:5" x14ac:dyDescent="0.2">
      <c r="D51104" s="1"/>
      <c r="E51104" s="41"/>
    </row>
    <row r="51105" spans="4:5" x14ac:dyDescent="0.2">
      <c r="D51105" s="1"/>
      <c r="E51105" s="41"/>
    </row>
    <row r="51106" spans="4:5" x14ac:dyDescent="0.2">
      <c r="D51106" s="1"/>
      <c r="E51106" s="41"/>
    </row>
    <row r="51107" spans="4:5" x14ac:dyDescent="0.2">
      <c r="D51107" s="1"/>
      <c r="E51107" s="41"/>
    </row>
    <row r="51108" spans="4:5" x14ac:dyDescent="0.2">
      <c r="D51108" s="1"/>
      <c r="E51108" s="41"/>
    </row>
    <row r="51109" spans="4:5" x14ac:dyDescent="0.2">
      <c r="D51109" s="1"/>
      <c r="E51109" s="41"/>
    </row>
    <row r="51110" spans="4:5" x14ac:dyDescent="0.2">
      <c r="D51110" s="1"/>
      <c r="E51110" s="41"/>
    </row>
    <row r="51111" spans="4:5" x14ac:dyDescent="0.2">
      <c r="D51111" s="1"/>
      <c r="E51111" s="41"/>
    </row>
    <row r="51112" spans="4:5" x14ac:dyDescent="0.2">
      <c r="D51112" s="1"/>
      <c r="E51112" s="41"/>
    </row>
    <row r="51113" spans="4:5" x14ac:dyDescent="0.2">
      <c r="D51113" s="1"/>
      <c r="E51113" s="41"/>
    </row>
    <row r="51114" spans="4:5" x14ac:dyDescent="0.2">
      <c r="D51114" s="1"/>
      <c r="E51114" s="41"/>
    </row>
    <row r="51115" spans="4:5" x14ac:dyDescent="0.2">
      <c r="D51115" s="1"/>
      <c r="E51115" s="41"/>
    </row>
    <row r="51116" spans="4:5" x14ac:dyDescent="0.2">
      <c r="D51116" s="1"/>
      <c r="E51116" s="41"/>
    </row>
    <row r="51117" spans="4:5" x14ac:dyDescent="0.2">
      <c r="D51117" s="1"/>
      <c r="E51117" s="41"/>
    </row>
    <row r="51118" spans="4:5" x14ac:dyDescent="0.2">
      <c r="D51118" s="1"/>
      <c r="E51118" s="41"/>
    </row>
    <row r="51119" spans="4:5" x14ac:dyDescent="0.2">
      <c r="D51119" s="1"/>
      <c r="E51119" s="41"/>
    </row>
    <row r="51120" spans="4:5" x14ac:dyDescent="0.2">
      <c r="D51120" s="1"/>
      <c r="E51120" s="41"/>
    </row>
    <row r="51121" spans="4:5" x14ac:dyDescent="0.2">
      <c r="D51121" s="1"/>
      <c r="E51121" s="41"/>
    </row>
    <row r="51122" spans="4:5" x14ac:dyDescent="0.2">
      <c r="D51122" s="1"/>
      <c r="E51122" s="41"/>
    </row>
    <row r="51123" spans="4:5" x14ac:dyDescent="0.2">
      <c r="D51123" s="1"/>
      <c r="E51123" s="41"/>
    </row>
    <row r="51124" spans="4:5" x14ac:dyDescent="0.2">
      <c r="D51124" s="1"/>
      <c r="E51124" s="41"/>
    </row>
    <row r="51125" spans="4:5" x14ac:dyDescent="0.2">
      <c r="D51125" s="1"/>
      <c r="E51125" s="41"/>
    </row>
    <row r="51126" spans="4:5" x14ac:dyDescent="0.2">
      <c r="D51126" s="1"/>
      <c r="E51126" s="41"/>
    </row>
    <row r="51127" spans="4:5" x14ac:dyDescent="0.2">
      <c r="D51127" s="1"/>
      <c r="E51127" s="41"/>
    </row>
    <row r="51128" spans="4:5" x14ac:dyDescent="0.2">
      <c r="D51128" s="1"/>
      <c r="E51128" s="41"/>
    </row>
    <row r="51129" spans="4:5" x14ac:dyDescent="0.2">
      <c r="D51129" s="1"/>
      <c r="E51129" s="41"/>
    </row>
    <row r="51130" spans="4:5" x14ac:dyDescent="0.2">
      <c r="D51130" s="1"/>
      <c r="E51130" s="41"/>
    </row>
    <row r="51131" spans="4:5" x14ac:dyDescent="0.2">
      <c r="D51131" s="1"/>
      <c r="E51131" s="41"/>
    </row>
    <row r="51132" spans="4:5" x14ac:dyDescent="0.2">
      <c r="D51132" s="1"/>
      <c r="E51132" s="41"/>
    </row>
    <row r="51133" spans="4:5" x14ac:dyDescent="0.2">
      <c r="D51133" s="1"/>
      <c r="E51133" s="41"/>
    </row>
    <row r="51134" spans="4:5" x14ac:dyDescent="0.2">
      <c r="D51134" s="1"/>
      <c r="E51134" s="41"/>
    </row>
    <row r="51135" spans="4:5" x14ac:dyDescent="0.2">
      <c r="D51135" s="1"/>
      <c r="E51135" s="41"/>
    </row>
    <row r="51136" spans="4:5" x14ac:dyDescent="0.2">
      <c r="D51136" s="1"/>
      <c r="E51136" s="41"/>
    </row>
    <row r="51137" spans="4:5" x14ac:dyDescent="0.2">
      <c r="D51137" s="1"/>
      <c r="E51137" s="41"/>
    </row>
    <row r="51138" spans="4:5" x14ac:dyDescent="0.2">
      <c r="D51138" s="1"/>
      <c r="E51138" s="41"/>
    </row>
    <row r="51139" spans="4:5" x14ac:dyDescent="0.2">
      <c r="D51139" s="1"/>
      <c r="E51139" s="41"/>
    </row>
    <row r="51140" spans="4:5" x14ac:dyDescent="0.2">
      <c r="D51140" s="1"/>
      <c r="E51140" s="41"/>
    </row>
    <row r="51141" spans="4:5" x14ac:dyDescent="0.2">
      <c r="D51141" s="1"/>
      <c r="E51141" s="41"/>
    </row>
    <row r="51142" spans="4:5" x14ac:dyDescent="0.2">
      <c r="D51142" s="1"/>
      <c r="E51142" s="41"/>
    </row>
    <row r="51143" spans="4:5" x14ac:dyDescent="0.2">
      <c r="D51143" s="1"/>
      <c r="E51143" s="41"/>
    </row>
    <row r="51144" spans="4:5" x14ac:dyDescent="0.2">
      <c r="D51144" s="1"/>
      <c r="E51144" s="41"/>
    </row>
    <row r="51145" spans="4:5" x14ac:dyDescent="0.2">
      <c r="D51145" s="1"/>
      <c r="E51145" s="41"/>
    </row>
    <row r="51146" spans="4:5" x14ac:dyDescent="0.2">
      <c r="D51146" s="1"/>
      <c r="E51146" s="41"/>
    </row>
    <row r="51147" spans="4:5" x14ac:dyDescent="0.2">
      <c r="D51147" s="1"/>
      <c r="E51147" s="41"/>
    </row>
    <row r="51148" spans="4:5" x14ac:dyDescent="0.2">
      <c r="D51148" s="1"/>
      <c r="E51148" s="41"/>
    </row>
    <row r="51149" spans="4:5" x14ac:dyDescent="0.2">
      <c r="D51149" s="1"/>
      <c r="E51149" s="41"/>
    </row>
    <row r="51150" spans="4:5" x14ac:dyDescent="0.2">
      <c r="D51150" s="1"/>
      <c r="E51150" s="41"/>
    </row>
    <row r="51151" spans="4:5" x14ac:dyDescent="0.2">
      <c r="D51151" s="1"/>
      <c r="E51151" s="41"/>
    </row>
    <row r="51152" spans="4:5" x14ac:dyDescent="0.2">
      <c r="D51152" s="1"/>
      <c r="E51152" s="41"/>
    </row>
    <row r="51153" spans="4:5" x14ac:dyDescent="0.2">
      <c r="D51153" s="1"/>
      <c r="E51153" s="41"/>
    </row>
    <row r="51154" spans="4:5" x14ac:dyDescent="0.2">
      <c r="D51154" s="1"/>
      <c r="E51154" s="41"/>
    </row>
    <row r="51155" spans="4:5" x14ac:dyDescent="0.2">
      <c r="D51155" s="1"/>
      <c r="E51155" s="41"/>
    </row>
    <row r="51156" spans="4:5" x14ac:dyDescent="0.2">
      <c r="D51156" s="1"/>
      <c r="E51156" s="41"/>
    </row>
    <row r="51157" spans="4:5" x14ac:dyDescent="0.2">
      <c r="D51157" s="1"/>
      <c r="E51157" s="41"/>
    </row>
    <row r="51158" spans="4:5" x14ac:dyDescent="0.2">
      <c r="D51158" s="1"/>
      <c r="E51158" s="41"/>
    </row>
    <row r="51159" spans="4:5" x14ac:dyDescent="0.2">
      <c r="D51159" s="1"/>
      <c r="E51159" s="41"/>
    </row>
    <row r="51160" spans="4:5" x14ac:dyDescent="0.2">
      <c r="D51160" s="1"/>
      <c r="E51160" s="41"/>
    </row>
    <row r="51161" spans="4:5" x14ac:dyDescent="0.2">
      <c r="D51161" s="1"/>
      <c r="E51161" s="41"/>
    </row>
    <row r="51162" spans="4:5" x14ac:dyDescent="0.2">
      <c r="D51162" s="1"/>
      <c r="E51162" s="41"/>
    </row>
    <row r="51163" spans="4:5" x14ac:dyDescent="0.2">
      <c r="D51163" s="1"/>
      <c r="E51163" s="41"/>
    </row>
    <row r="51164" spans="4:5" x14ac:dyDescent="0.2">
      <c r="D51164" s="1"/>
      <c r="E51164" s="41"/>
    </row>
    <row r="51165" spans="4:5" x14ac:dyDescent="0.2">
      <c r="D51165" s="1"/>
      <c r="E51165" s="41"/>
    </row>
    <row r="51166" spans="4:5" x14ac:dyDescent="0.2">
      <c r="D51166" s="1"/>
      <c r="E51166" s="41"/>
    </row>
    <row r="51167" spans="4:5" x14ac:dyDescent="0.2">
      <c r="D51167" s="1"/>
      <c r="E51167" s="41"/>
    </row>
    <row r="51168" spans="4:5" x14ac:dyDescent="0.2">
      <c r="D51168" s="1"/>
      <c r="E51168" s="41"/>
    </row>
    <row r="51169" spans="4:5" x14ac:dyDescent="0.2">
      <c r="D51169" s="1"/>
      <c r="E51169" s="41"/>
    </row>
    <row r="51170" spans="4:5" x14ac:dyDescent="0.2">
      <c r="D51170" s="1"/>
      <c r="E51170" s="41"/>
    </row>
    <row r="51171" spans="4:5" x14ac:dyDescent="0.2">
      <c r="D51171" s="1"/>
      <c r="E51171" s="41"/>
    </row>
    <row r="51172" spans="4:5" x14ac:dyDescent="0.2">
      <c r="D51172" s="1"/>
      <c r="E51172" s="41"/>
    </row>
    <row r="51173" spans="4:5" x14ac:dyDescent="0.2">
      <c r="D51173" s="1"/>
      <c r="E51173" s="41"/>
    </row>
    <row r="51174" spans="4:5" x14ac:dyDescent="0.2">
      <c r="D51174" s="1"/>
      <c r="E51174" s="41"/>
    </row>
    <row r="51175" spans="4:5" x14ac:dyDescent="0.2">
      <c r="D51175" s="1"/>
      <c r="E51175" s="41"/>
    </row>
    <row r="51176" spans="4:5" x14ac:dyDescent="0.2">
      <c r="D51176" s="1"/>
      <c r="E51176" s="41"/>
    </row>
    <row r="51177" spans="4:5" x14ac:dyDescent="0.2">
      <c r="D51177" s="1"/>
      <c r="E51177" s="41"/>
    </row>
    <row r="51178" spans="4:5" x14ac:dyDescent="0.2">
      <c r="D51178" s="1"/>
      <c r="E51178" s="41"/>
    </row>
    <row r="51179" spans="4:5" x14ac:dyDescent="0.2">
      <c r="D51179" s="1"/>
      <c r="E51179" s="41"/>
    </row>
    <row r="51180" spans="4:5" x14ac:dyDescent="0.2">
      <c r="D51180" s="1"/>
      <c r="E51180" s="41"/>
    </row>
    <row r="51181" spans="4:5" x14ac:dyDescent="0.2">
      <c r="D51181" s="1"/>
      <c r="E51181" s="41"/>
    </row>
    <row r="51182" spans="4:5" x14ac:dyDescent="0.2">
      <c r="D51182" s="1"/>
      <c r="E51182" s="41"/>
    </row>
    <row r="51183" spans="4:5" x14ac:dyDescent="0.2">
      <c r="D51183" s="1"/>
      <c r="E51183" s="41"/>
    </row>
    <row r="51184" spans="4:5" x14ac:dyDescent="0.2">
      <c r="D51184" s="1"/>
      <c r="E51184" s="41"/>
    </row>
    <row r="51185" spans="4:5" x14ac:dyDescent="0.2">
      <c r="D51185" s="1"/>
      <c r="E51185" s="41"/>
    </row>
    <row r="51186" spans="4:5" x14ac:dyDescent="0.2">
      <c r="D51186" s="1"/>
      <c r="E51186" s="41"/>
    </row>
    <row r="51187" spans="4:5" x14ac:dyDescent="0.2">
      <c r="D51187" s="1"/>
      <c r="E51187" s="41"/>
    </row>
    <row r="51188" spans="4:5" x14ac:dyDescent="0.2">
      <c r="D51188" s="1"/>
      <c r="E51188" s="41"/>
    </row>
    <row r="51189" spans="4:5" x14ac:dyDescent="0.2">
      <c r="D51189" s="1"/>
      <c r="E51189" s="41"/>
    </row>
    <row r="51190" spans="4:5" x14ac:dyDescent="0.2">
      <c r="D51190" s="1"/>
      <c r="E51190" s="41"/>
    </row>
    <row r="51191" spans="4:5" x14ac:dyDescent="0.2">
      <c r="D51191" s="1"/>
      <c r="E51191" s="41"/>
    </row>
    <row r="51192" spans="4:5" x14ac:dyDescent="0.2">
      <c r="D51192" s="1"/>
      <c r="E51192" s="41"/>
    </row>
    <row r="51193" spans="4:5" x14ac:dyDescent="0.2">
      <c r="D51193" s="1"/>
      <c r="E51193" s="41"/>
    </row>
    <row r="51194" spans="4:5" x14ac:dyDescent="0.2">
      <c r="D51194" s="1"/>
      <c r="E51194" s="41"/>
    </row>
    <row r="51195" spans="4:5" x14ac:dyDescent="0.2">
      <c r="D51195" s="1"/>
      <c r="E51195" s="41"/>
    </row>
    <row r="51196" spans="4:5" x14ac:dyDescent="0.2">
      <c r="D51196" s="1"/>
      <c r="E51196" s="41"/>
    </row>
    <row r="51197" spans="4:5" x14ac:dyDescent="0.2">
      <c r="D51197" s="1"/>
      <c r="E51197" s="41"/>
    </row>
    <row r="51198" spans="4:5" x14ac:dyDescent="0.2">
      <c r="D51198" s="1"/>
      <c r="E51198" s="41"/>
    </row>
    <row r="51199" spans="4:5" x14ac:dyDescent="0.2">
      <c r="D51199" s="1"/>
      <c r="E51199" s="41"/>
    </row>
    <row r="51200" spans="4:5" x14ac:dyDescent="0.2">
      <c r="D51200" s="1"/>
      <c r="E51200" s="41"/>
    </row>
    <row r="51201" spans="4:5" x14ac:dyDescent="0.2">
      <c r="D51201" s="1"/>
      <c r="E51201" s="41"/>
    </row>
    <row r="51202" spans="4:5" x14ac:dyDescent="0.2">
      <c r="D51202" s="1"/>
      <c r="E51202" s="41"/>
    </row>
    <row r="51203" spans="4:5" x14ac:dyDescent="0.2">
      <c r="D51203" s="1"/>
      <c r="E51203" s="41"/>
    </row>
    <row r="51204" spans="4:5" x14ac:dyDescent="0.2">
      <c r="D51204" s="1"/>
      <c r="E51204" s="41"/>
    </row>
    <row r="51205" spans="4:5" x14ac:dyDescent="0.2">
      <c r="D51205" s="1"/>
      <c r="E51205" s="41"/>
    </row>
    <row r="51206" spans="4:5" x14ac:dyDescent="0.2">
      <c r="D51206" s="1"/>
      <c r="E51206" s="41"/>
    </row>
    <row r="51207" spans="4:5" x14ac:dyDescent="0.2">
      <c r="D51207" s="1"/>
      <c r="E51207" s="41"/>
    </row>
    <row r="51208" spans="4:5" x14ac:dyDescent="0.2">
      <c r="D51208" s="1"/>
      <c r="E51208" s="41"/>
    </row>
    <row r="51209" spans="4:5" x14ac:dyDescent="0.2">
      <c r="D51209" s="1"/>
      <c r="E51209" s="41"/>
    </row>
    <row r="51210" spans="4:5" x14ac:dyDescent="0.2">
      <c r="D51210" s="1"/>
      <c r="E51210" s="41"/>
    </row>
    <row r="51211" spans="4:5" x14ac:dyDescent="0.2">
      <c r="D51211" s="1"/>
      <c r="E51211" s="41"/>
    </row>
    <row r="51212" spans="4:5" x14ac:dyDescent="0.2">
      <c r="D51212" s="1"/>
      <c r="E51212" s="41"/>
    </row>
    <row r="51213" spans="4:5" x14ac:dyDescent="0.2">
      <c r="D51213" s="1"/>
      <c r="E51213" s="41"/>
    </row>
    <row r="51214" spans="4:5" x14ac:dyDescent="0.2">
      <c r="D51214" s="1"/>
      <c r="E51214" s="41"/>
    </row>
    <row r="51215" spans="4:5" x14ac:dyDescent="0.2">
      <c r="D51215" s="1"/>
      <c r="E51215" s="41"/>
    </row>
    <row r="51216" spans="4:5" x14ac:dyDescent="0.2">
      <c r="D51216" s="1"/>
      <c r="E51216" s="41"/>
    </row>
    <row r="51217" spans="4:5" x14ac:dyDescent="0.2">
      <c r="D51217" s="1"/>
      <c r="E51217" s="41"/>
    </row>
    <row r="51218" spans="4:5" x14ac:dyDescent="0.2">
      <c r="D51218" s="1"/>
      <c r="E51218" s="41"/>
    </row>
    <row r="51219" spans="4:5" x14ac:dyDescent="0.2">
      <c r="D51219" s="1"/>
      <c r="E51219" s="41"/>
    </row>
    <row r="51220" spans="4:5" x14ac:dyDescent="0.2">
      <c r="D51220" s="1"/>
      <c r="E51220" s="41"/>
    </row>
    <row r="51221" spans="4:5" x14ac:dyDescent="0.2">
      <c r="D51221" s="1"/>
      <c r="E51221" s="41"/>
    </row>
    <row r="51222" spans="4:5" x14ac:dyDescent="0.2">
      <c r="D51222" s="1"/>
      <c r="E51222" s="41"/>
    </row>
    <row r="51223" spans="4:5" x14ac:dyDescent="0.2">
      <c r="D51223" s="1"/>
      <c r="E51223" s="41"/>
    </row>
    <row r="51224" spans="4:5" x14ac:dyDescent="0.2">
      <c r="D51224" s="1"/>
      <c r="E51224" s="41"/>
    </row>
    <row r="51225" spans="4:5" x14ac:dyDescent="0.2">
      <c r="D51225" s="1"/>
      <c r="E51225" s="41"/>
    </row>
    <row r="51226" spans="4:5" x14ac:dyDescent="0.2">
      <c r="D51226" s="1"/>
      <c r="E51226" s="41"/>
    </row>
    <row r="51227" spans="4:5" x14ac:dyDescent="0.2">
      <c r="D51227" s="1"/>
      <c r="E51227" s="41"/>
    </row>
    <row r="51228" spans="4:5" x14ac:dyDescent="0.2">
      <c r="D51228" s="1"/>
      <c r="E51228" s="41"/>
    </row>
    <row r="51229" spans="4:5" x14ac:dyDescent="0.2">
      <c r="D51229" s="1"/>
      <c r="E51229" s="41"/>
    </row>
    <row r="51230" spans="4:5" x14ac:dyDescent="0.2">
      <c r="D51230" s="1"/>
      <c r="E51230" s="41"/>
    </row>
    <row r="51231" spans="4:5" x14ac:dyDescent="0.2">
      <c r="D51231" s="1"/>
      <c r="E51231" s="41"/>
    </row>
    <row r="51232" spans="4:5" x14ac:dyDescent="0.2">
      <c r="D51232" s="1"/>
      <c r="E51232" s="41"/>
    </row>
    <row r="51233" spans="4:5" x14ac:dyDescent="0.2">
      <c r="D51233" s="1"/>
      <c r="E51233" s="41"/>
    </row>
    <row r="51234" spans="4:5" x14ac:dyDescent="0.2">
      <c r="D51234" s="1"/>
      <c r="E51234" s="41"/>
    </row>
    <row r="51235" spans="4:5" x14ac:dyDescent="0.2">
      <c r="D51235" s="1"/>
      <c r="E51235" s="41"/>
    </row>
    <row r="51236" spans="4:5" x14ac:dyDescent="0.2">
      <c r="D51236" s="1"/>
      <c r="E51236" s="41"/>
    </row>
    <row r="51237" spans="4:5" x14ac:dyDescent="0.2">
      <c r="D51237" s="1"/>
      <c r="E51237" s="41"/>
    </row>
    <row r="51238" spans="4:5" x14ac:dyDescent="0.2">
      <c r="D51238" s="1"/>
      <c r="E51238" s="41"/>
    </row>
    <row r="51239" spans="4:5" x14ac:dyDescent="0.2">
      <c r="D51239" s="1"/>
      <c r="E51239" s="41"/>
    </row>
    <row r="51240" spans="4:5" x14ac:dyDescent="0.2">
      <c r="D51240" s="1"/>
      <c r="E51240" s="41"/>
    </row>
    <row r="51241" spans="4:5" x14ac:dyDescent="0.2">
      <c r="D51241" s="1"/>
      <c r="E51241" s="41"/>
    </row>
    <row r="51242" spans="4:5" x14ac:dyDescent="0.2">
      <c r="D51242" s="1"/>
      <c r="E51242" s="41"/>
    </row>
    <row r="51243" spans="4:5" x14ac:dyDescent="0.2">
      <c r="D51243" s="1"/>
      <c r="E51243" s="41"/>
    </row>
    <row r="51244" spans="4:5" x14ac:dyDescent="0.2">
      <c r="D51244" s="1"/>
      <c r="E51244" s="41"/>
    </row>
    <row r="51245" spans="4:5" x14ac:dyDescent="0.2">
      <c r="D51245" s="1"/>
      <c r="E51245" s="41"/>
    </row>
    <row r="51246" spans="4:5" x14ac:dyDescent="0.2">
      <c r="D51246" s="1"/>
      <c r="E51246" s="41"/>
    </row>
    <row r="51247" spans="4:5" x14ac:dyDescent="0.2">
      <c r="D51247" s="1"/>
      <c r="E51247" s="41"/>
    </row>
    <row r="51248" spans="4:5" x14ac:dyDescent="0.2">
      <c r="D51248" s="1"/>
      <c r="E51248" s="41"/>
    </row>
    <row r="51249" spans="4:5" x14ac:dyDescent="0.2">
      <c r="D51249" s="1"/>
      <c r="E51249" s="41"/>
    </row>
    <row r="51250" spans="4:5" x14ac:dyDescent="0.2">
      <c r="D51250" s="1"/>
      <c r="E51250" s="41"/>
    </row>
    <row r="51251" spans="4:5" x14ac:dyDescent="0.2">
      <c r="D51251" s="1"/>
      <c r="E51251" s="41"/>
    </row>
    <row r="51252" spans="4:5" x14ac:dyDescent="0.2">
      <c r="D51252" s="1"/>
      <c r="E51252" s="41"/>
    </row>
    <row r="51253" spans="4:5" x14ac:dyDescent="0.2">
      <c r="D51253" s="1"/>
      <c r="E51253" s="41"/>
    </row>
    <row r="51254" spans="4:5" x14ac:dyDescent="0.2">
      <c r="D51254" s="1"/>
      <c r="E51254" s="41"/>
    </row>
    <row r="51255" spans="4:5" x14ac:dyDescent="0.2">
      <c r="D51255" s="1"/>
      <c r="E51255" s="41"/>
    </row>
    <row r="51256" spans="4:5" x14ac:dyDescent="0.2">
      <c r="D51256" s="1"/>
      <c r="E51256" s="41"/>
    </row>
    <row r="51257" spans="4:5" x14ac:dyDescent="0.2">
      <c r="D51257" s="1"/>
      <c r="E51257" s="41"/>
    </row>
    <row r="51258" spans="4:5" x14ac:dyDescent="0.2">
      <c r="D51258" s="1"/>
      <c r="E51258" s="41"/>
    </row>
    <row r="51259" spans="4:5" x14ac:dyDescent="0.2">
      <c r="D51259" s="1"/>
      <c r="E51259" s="41"/>
    </row>
    <row r="51260" spans="4:5" x14ac:dyDescent="0.2">
      <c r="D51260" s="1"/>
      <c r="E51260" s="41"/>
    </row>
    <row r="51261" spans="4:5" x14ac:dyDescent="0.2">
      <c r="D51261" s="1"/>
      <c r="E51261" s="41"/>
    </row>
    <row r="51262" spans="4:5" x14ac:dyDescent="0.2">
      <c r="D51262" s="1"/>
      <c r="E51262" s="41"/>
    </row>
    <row r="51263" spans="4:5" x14ac:dyDescent="0.2">
      <c r="D51263" s="1"/>
      <c r="E51263" s="41"/>
    </row>
    <row r="51264" spans="4:5" x14ac:dyDescent="0.2">
      <c r="D51264" s="1"/>
      <c r="E51264" s="41"/>
    </row>
    <row r="51265" spans="4:5" x14ac:dyDescent="0.2">
      <c r="D51265" s="1"/>
      <c r="E51265" s="41"/>
    </row>
    <row r="51266" spans="4:5" x14ac:dyDescent="0.2">
      <c r="D51266" s="1"/>
      <c r="E51266" s="41"/>
    </row>
    <row r="51267" spans="4:5" x14ac:dyDescent="0.2">
      <c r="D51267" s="1"/>
      <c r="E51267" s="41"/>
    </row>
    <row r="51268" spans="4:5" x14ac:dyDescent="0.2">
      <c r="D51268" s="1"/>
      <c r="E51268" s="41"/>
    </row>
    <row r="51269" spans="4:5" x14ac:dyDescent="0.2">
      <c r="D51269" s="1"/>
      <c r="E51269" s="41"/>
    </row>
    <row r="51270" spans="4:5" x14ac:dyDescent="0.2">
      <c r="D51270" s="1"/>
      <c r="E51270" s="41"/>
    </row>
    <row r="51271" spans="4:5" x14ac:dyDescent="0.2">
      <c r="D51271" s="1"/>
      <c r="E51271" s="41"/>
    </row>
    <row r="51272" spans="4:5" x14ac:dyDescent="0.2">
      <c r="D51272" s="1"/>
      <c r="E51272" s="41"/>
    </row>
    <row r="51273" spans="4:5" x14ac:dyDescent="0.2">
      <c r="D51273" s="1"/>
      <c r="E51273" s="41"/>
    </row>
    <row r="51274" spans="4:5" x14ac:dyDescent="0.2">
      <c r="D51274" s="1"/>
      <c r="E51274" s="41"/>
    </row>
    <row r="51275" spans="4:5" x14ac:dyDescent="0.2">
      <c r="D51275" s="1"/>
      <c r="E51275" s="41"/>
    </row>
    <row r="51276" spans="4:5" x14ac:dyDescent="0.2">
      <c r="D51276" s="1"/>
      <c r="E51276" s="41"/>
    </row>
    <row r="51277" spans="4:5" x14ac:dyDescent="0.2">
      <c r="D51277" s="1"/>
      <c r="E51277" s="41"/>
    </row>
    <row r="51278" spans="4:5" x14ac:dyDescent="0.2">
      <c r="D51278" s="1"/>
      <c r="E51278" s="41"/>
    </row>
    <row r="51279" spans="4:5" x14ac:dyDescent="0.2">
      <c r="D51279" s="1"/>
      <c r="E51279" s="41"/>
    </row>
    <row r="51280" spans="4:5" x14ac:dyDescent="0.2">
      <c r="D51280" s="1"/>
      <c r="E51280" s="41"/>
    </row>
    <row r="51281" spans="4:5" x14ac:dyDescent="0.2">
      <c r="D51281" s="1"/>
      <c r="E51281" s="41"/>
    </row>
    <row r="51282" spans="4:5" x14ac:dyDescent="0.2">
      <c r="D51282" s="1"/>
      <c r="E51282" s="41"/>
    </row>
    <row r="51283" spans="4:5" x14ac:dyDescent="0.2">
      <c r="D51283" s="1"/>
      <c r="E51283" s="41"/>
    </row>
    <row r="51284" spans="4:5" x14ac:dyDescent="0.2">
      <c r="D51284" s="1"/>
      <c r="E51284" s="41"/>
    </row>
    <row r="51285" spans="4:5" x14ac:dyDescent="0.2">
      <c r="D51285" s="1"/>
      <c r="E51285" s="41"/>
    </row>
    <row r="51286" spans="4:5" x14ac:dyDescent="0.2">
      <c r="D51286" s="1"/>
      <c r="E51286" s="41"/>
    </row>
    <row r="51287" spans="4:5" x14ac:dyDescent="0.2">
      <c r="D51287" s="1"/>
      <c r="E51287" s="41"/>
    </row>
    <row r="51288" spans="4:5" x14ac:dyDescent="0.2">
      <c r="D51288" s="1"/>
      <c r="E51288" s="41"/>
    </row>
    <row r="51289" spans="4:5" x14ac:dyDescent="0.2">
      <c r="D51289" s="1"/>
      <c r="E51289" s="41"/>
    </row>
    <row r="51290" spans="4:5" x14ac:dyDescent="0.2">
      <c r="D51290" s="1"/>
      <c r="E51290" s="41"/>
    </row>
    <row r="51291" spans="4:5" x14ac:dyDescent="0.2">
      <c r="D51291" s="1"/>
      <c r="E51291" s="41"/>
    </row>
    <row r="51292" spans="4:5" x14ac:dyDescent="0.2">
      <c r="D51292" s="1"/>
      <c r="E51292" s="41"/>
    </row>
    <row r="51293" spans="4:5" x14ac:dyDescent="0.2">
      <c r="D51293" s="1"/>
      <c r="E51293" s="41"/>
    </row>
    <row r="51294" spans="4:5" x14ac:dyDescent="0.2">
      <c r="D51294" s="1"/>
      <c r="E51294" s="41"/>
    </row>
    <row r="51295" spans="4:5" x14ac:dyDescent="0.2">
      <c r="D51295" s="1"/>
      <c r="E51295" s="41"/>
    </row>
    <row r="51296" spans="4:5" x14ac:dyDescent="0.2">
      <c r="D51296" s="1"/>
      <c r="E51296" s="41"/>
    </row>
    <row r="51297" spans="4:5" x14ac:dyDescent="0.2">
      <c r="D51297" s="1"/>
      <c r="E51297" s="41"/>
    </row>
    <row r="51298" spans="4:5" x14ac:dyDescent="0.2">
      <c r="D51298" s="1"/>
      <c r="E51298" s="41"/>
    </row>
    <row r="51299" spans="4:5" x14ac:dyDescent="0.2">
      <c r="D51299" s="1"/>
      <c r="E51299" s="41"/>
    </row>
    <row r="51300" spans="4:5" x14ac:dyDescent="0.2">
      <c r="D51300" s="1"/>
      <c r="E51300" s="41"/>
    </row>
    <row r="51301" spans="4:5" x14ac:dyDescent="0.2">
      <c r="D51301" s="1"/>
      <c r="E51301" s="41"/>
    </row>
    <row r="51302" spans="4:5" x14ac:dyDescent="0.2">
      <c r="D51302" s="1"/>
      <c r="E51302" s="41"/>
    </row>
    <row r="51303" spans="4:5" x14ac:dyDescent="0.2">
      <c r="D51303" s="1"/>
      <c r="E51303" s="41"/>
    </row>
    <row r="51304" spans="4:5" x14ac:dyDescent="0.2">
      <c r="D51304" s="1"/>
      <c r="E51304" s="41"/>
    </row>
    <row r="51305" spans="4:5" x14ac:dyDescent="0.2">
      <c r="D51305" s="1"/>
      <c r="E51305" s="41"/>
    </row>
    <row r="51306" spans="4:5" x14ac:dyDescent="0.2">
      <c r="D51306" s="1"/>
      <c r="E51306" s="41"/>
    </row>
    <row r="51307" spans="4:5" x14ac:dyDescent="0.2">
      <c r="D51307" s="1"/>
      <c r="E51307" s="41"/>
    </row>
    <row r="51308" spans="4:5" x14ac:dyDescent="0.2">
      <c r="D51308" s="1"/>
      <c r="E51308" s="41"/>
    </row>
    <row r="51309" spans="4:5" x14ac:dyDescent="0.2">
      <c r="D51309" s="1"/>
      <c r="E51309" s="41"/>
    </row>
    <row r="51310" spans="4:5" x14ac:dyDescent="0.2">
      <c r="D51310" s="1"/>
      <c r="E51310" s="41"/>
    </row>
    <row r="51311" spans="4:5" x14ac:dyDescent="0.2">
      <c r="D51311" s="1"/>
      <c r="E51311" s="41"/>
    </row>
    <row r="51312" spans="4:5" x14ac:dyDescent="0.2">
      <c r="D51312" s="1"/>
      <c r="E51312" s="41"/>
    </row>
    <row r="51313" spans="4:5" x14ac:dyDescent="0.2">
      <c r="D51313" s="1"/>
      <c r="E51313" s="41"/>
    </row>
    <row r="51314" spans="4:5" x14ac:dyDescent="0.2">
      <c r="D51314" s="1"/>
      <c r="E51314" s="41"/>
    </row>
    <row r="51315" spans="4:5" x14ac:dyDescent="0.2">
      <c r="D51315" s="1"/>
      <c r="E51315" s="41"/>
    </row>
    <row r="51316" spans="4:5" x14ac:dyDescent="0.2">
      <c r="D51316" s="1"/>
      <c r="E51316" s="41"/>
    </row>
    <row r="51317" spans="4:5" x14ac:dyDescent="0.2">
      <c r="D51317" s="1"/>
      <c r="E51317" s="41"/>
    </row>
    <row r="51318" spans="4:5" x14ac:dyDescent="0.2">
      <c r="D51318" s="1"/>
      <c r="E51318" s="41"/>
    </row>
    <row r="51319" spans="4:5" x14ac:dyDescent="0.2">
      <c r="D51319" s="1"/>
      <c r="E51319" s="41"/>
    </row>
    <row r="51320" spans="4:5" x14ac:dyDescent="0.2">
      <c r="D51320" s="1"/>
      <c r="E51320" s="41"/>
    </row>
    <row r="51321" spans="4:5" x14ac:dyDescent="0.2">
      <c r="D51321" s="1"/>
      <c r="E51321" s="41"/>
    </row>
    <row r="51322" spans="4:5" x14ac:dyDescent="0.2">
      <c r="D51322" s="1"/>
      <c r="E51322" s="41"/>
    </row>
    <row r="51323" spans="4:5" x14ac:dyDescent="0.2">
      <c r="D51323" s="1"/>
      <c r="E51323" s="41"/>
    </row>
    <row r="51324" spans="4:5" x14ac:dyDescent="0.2">
      <c r="D51324" s="1"/>
      <c r="E51324" s="41"/>
    </row>
    <row r="51325" spans="4:5" x14ac:dyDescent="0.2">
      <c r="D51325" s="1"/>
      <c r="E51325" s="41"/>
    </row>
    <row r="51326" spans="4:5" x14ac:dyDescent="0.2">
      <c r="D51326" s="1"/>
      <c r="E51326" s="41"/>
    </row>
    <row r="51327" spans="4:5" x14ac:dyDescent="0.2">
      <c r="D51327" s="1"/>
      <c r="E51327" s="41"/>
    </row>
    <row r="51328" spans="4:5" x14ac:dyDescent="0.2">
      <c r="D51328" s="1"/>
      <c r="E51328" s="41"/>
    </row>
    <row r="51329" spans="4:5" x14ac:dyDescent="0.2">
      <c r="D51329" s="1"/>
      <c r="E51329" s="41"/>
    </row>
    <row r="51330" spans="4:5" x14ac:dyDescent="0.2">
      <c r="D51330" s="1"/>
      <c r="E51330" s="41"/>
    </row>
    <row r="51331" spans="4:5" x14ac:dyDescent="0.2">
      <c r="D51331" s="1"/>
      <c r="E51331" s="41"/>
    </row>
    <row r="51332" spans="4:5" x14ac:dyDescent="0.2">
      <c r="D51332" s="1"/>
      <c r="E51332" s="41"/>
    </row>
    <row r="51333" spans="4:5" x14ac:dyDescent="0.2">
      <c r="D51333" s="1"/>
      <c r="E51333" s="41"/>
    </row>
    <row r="51334" spans="4:5" x14ac:dyDescent="0.2">
      <c r="D51334" s="1"/>
      <c r="E51334" s="41"/>
    </row>
    <row r="51335" spans="4:5" x14ac:dyDescent="0.2">
      <c r="D51335" s="1"/>
      <c r="E51335" s="41"/>
    </row>
    <row r="51336" spans="4:5" x14ac:dyDescent="0.2">
      <c r="D51336" s="1"/>
      <c r="E51336" s="41"/>
    </row>
    <row r="51337" spans="4:5" x14ac:dyDescent="0.2">
      <c r="D51337" s="1"/>
      <c r="E51337" s="41"/>
    </row>
    <row r="51338" spans="4:5" x14ac:dyDescent="0.2">
      <c r="D51338" s="1"/>
      <c r="E51338" s="41"/>
    </row>
    <row r="51339" spans="4:5" x14ac:dyDescent="0.2">
      <c r="D51339" s="1"/>
      <c r="E51339" s="41"/>
    </row>
    <row r="51340" spans="4:5" x14ac:dyDescent="0.2">
      <c r="D51340" s="1"/>
      <c r="E51340" s="41"/>
    </row>
    <row r="51341" spans="4:5" x14ac:dyDescent="0.2">
      <c r="D51341" s="1"/>
      <c r="E51341" s="41"/>
    </row>
    <row r="51342" spans="4:5" x14ac:dyDescent="0.2">
      <c r="D51342" s="1"/>
      <c r="E51342" s="41"/>
    </row>
    <row r="51343" spans="4:5" x14ac:dyDescent="0.2">
      <c r="D51343" s="1"/>
      <c r="E51343" s="41"/>
    </row>
    <row r="51344" spans="4:5" x14ac:dyDescent="0.2">
      <c r="D51344" s="1"/>
      <c r="E51344" s="41"/>
    </row>
    <row r="51345" spans="4:5" x14ac:dyDescent="0.2">
      <c r="D51345" s="1"/>
      <c r="E51345" s="41"/>
    </row>
    <row r="51346" spans="4:5" x14ac:dyDescent="0.2">
      <c r="D51346" s="1"/>
      <c r="E51346" s="41"/>
    </row>
    <row r="51347" spans="4:5" x14ac:dyDescent="0.2">
      <c r="D51347" s="1"/>
      <c r="E51347" s="41"/>
    </row>
    <row r="51348" spans="4:5" x14ac:dyDescent="0.2">
      <c r="D51348" s="1"/>
      <c r="E51348" s="41"/>
    </row>
    <row r="51349" spans="4:5" x14ac:dyDescent="0.2">
      <c r="D51349" s="1"/>
      <c r="E51349" s="41"/>
    </row>
    <row r="51350" spans="4:5" x14ac:dyDescent="0.2">
      <c r="D51350" s="1"/>
      <c r="E51350" s="41"/>
    </row>
    <row r="51351" spans="4:5" x14ac:dyDescent="0.2">
      <c r="D51351" s="1"/>
      <c r="E51351" s="41"/>
    </row>
    <row r="51352" spans="4:5" x14ac:dyDescent="0.2">
      <c r="D51352" s="1"/>
      <c r="E51352" s="41"/>
    </row>
    <row r="51353" spans="4:5" x14ac:dyDescent="0.2">
      <c r="D51353" s="1"/>
      <c r="E51353" s="41"/>
    </row>
    <row r="51354" spans="4:5" x14ac:dyDescent="0.2">
      <c r="D51354" s="1"/>
      <c r="E51354" s="41"/>
    </row>
    <row r="51355" spans="4:5" x14ac:dyDescent="0.2">
      <c r="D51355" s="1"/>
      <c r="E51355" s="41"/>
    </row>
    <row r="51356" spans="4:5" x14ac:dyDescent="0.2">
      <c r="D51356" s="1"/>
      <c r="E51356" s="41"/>
    </row>
    <row r="51357" spans="4:5" x14ac:dyDescent="0.2">
      <c r="D51357" s="1"/>
      <c r="E51357" s="41"/>
    </row>
    <row r="51358" spans="4:5" x14ac:dyDescent="0.2">
      <c r="D51358" s="1"/>
      <c r="E51358" s="41"/>
    </row>
    <row r="51359" spans="4:5" x14ac:dyDescent="0.2">
      <c r="D51359" s="1"/>
      <c r="E51359" s="41"/>
    </row>
    <row r="51360" spans="4:5" x14ac:dyDescent="0.2">
      <c r="D51360" s="1"/>
      <c r="E51360" s="41"/>
    </row>
    <row r="51361" spans="4:5" x14ac:dyDescent="0.2">
      <c r="D51361" s="1"/>
      <c r="E51361" s="41"/>
    </row>
    <row r="51362" spans="4:5" x14ac:dyDescent="0.2">
      <c r="D51362" s="1"/>
      <c r="E51362" s="41"/>
    </row>
    <row r="51363" spans="4:5" x14ac:dyDescent="0.2">
      <c r="D51363" s="1"/>
      <c r="E51363" s="41"/>
    </row>
    <row r="51364" spans="4:5" x14ac:dyDescent="0.2">
      <c r="D51364" s="1"/>
      <c r="E51364" s="41"/>
    </row>
    <row r="51365" spans="4:5" x14ac:dyDescent="0.2">
      <c r="D51365" s="1"/>
      <c r="E51365" s="41"/>
    </row>
    <row r="51366" spans="4:5" x14ac:dyDescent="0.2">
      <c r="D51366" s="1"/>
      <c r="E51366" s="41"/>
    </row>
    <row r="51367" spans="4:5" x14ac:dyDescent="0.2">
      <c r="D51367" s="1"/>
      <c r="E51367" s="41"/>
    </row>
    <row r="51368" spans="4:5" x14ac:dyDescent="0.2">
      <c r="D51368" s="1"/>
      <c r="E51368" s="41"/>
    </row>
    <row r="51369" spans="4:5" x14ac:dyDescent="0.2">
      <c r="D51369" s="1"/>
      <c r="E51369" s="41"/>
    </row>
    <row r="51370" spans="4:5" x14ac:dyDescent="0.2">
      <c r="D51370" s="1"/>
      <c r="E51370" s="41"/>
    </row>
    <row r="51371" spans="4:5" x14ac:dyDescent="0.2">
      <c r="D51371" s="1"/>
      <c r="E51371" s="41"/>
    </row>
    <row r="51372" spans="4:5" x14ac:dyDescent="0.2">
      <c r="D51372" s="1"/>
      <c r="E51372" s="41"/>
    </row>
    <row r="51373" spans="4:5" x14ac:dyDescent="0.2">
      <c r="D51373" s="1"/>
      <c r="E51373" s="41"/>
    </row>
    <row r="51374" spans="4:5" x14ac:dyDescent="0.2">
      <c r="D51374" s="1"/>
      <c r="E51374" s="41"/>
    </row>
    <row r="51375" spans="4:5" x14ac:dyDescent="0.2">
      <c r="D51375" s="1"/>
      <c r="E51375" s="41"/>
    </row>
    <row r="51376" spans="4:5" x14ac:dyDescent="0.2">
      <c r="D51376" s="1"/>
      <c r="E51376" s="41"/>
    </row>
    <row r="51377" spans="4:5" x14ac:dyDescent="0.2">
      <c r="D51377" s="1"/>
      <c r="E51377" s="41"/>
    </row>
    <row r="51378" spans="4:5" x14ac:dyDescent="0.2">
      <c r="D51378" s="1"/>
      <c r="E51378" s="41"/>
    </row>
    <row r="51379" spans="4:5" x14ac:dyDescent="0.2">
      <c r="D51379" s="1"/>
      <c r="E51379" s="41"/>
    </row>
    <row r="51380" spans="4:5" x14ac:dyDescent="0.2">
      <c r="D51380" s="1"/>
      <c r="E51380" s="41"/>
    </row>
    <row r="51381" spans="4:5" x14ac:dyDescent="0.2">
      <c r="D51381" s="1"/>
      <c r="E51381" s="41"/>
    </row>
    <row r="51382" spans="4:5" x14ac:dyDescent="0.2">
      <c r="D51382" s="1"/>
      <c r="E51382" s="41"/>
    </row>
    <row r="51383" spans="4:5" x14ac:dyDescent="0.2">
      <c r="D51383" s="1"/>
      <c r="E51383" s="41"/>
    </row>
    <row r="51384" spans="4:5" x14ac:dyDescent="0.2">
      <c r="D51384" s="1"/>
      <c r="E51384" s="41"/>
    </row>
    <row r="51385" spans="4:5" x14ac:dyDescent="0.2">
      <c r="D51385" s="1"/>
      <c r="E51385" s="41"/>
    </row>
    <row r="51386" spans="4:5" x14ac:dyDescent="0.2">
      <c r="D51386" s="1"/>
      <c r="E51386" s="41"/>
    </row>
    <row r="51387" spans="4:5" x14ac:dyDescent="0.2">
      <c r="D51387" s="1"/>
      <c r="E51387" s="41"/>
    </row>
    <row r="51388" spans="4:5" x14ac:dyDescent="0.2">
      <c r="D51388" s="1"/>
      <c r="E51388" s="41"/>
    </row>
    <row r="51389" spans="4:5" x14ac:dyDescent="0.2">
      <c r="D51389" s="1"/>
      <c r="E51389" s="41"/>
    </row>
    <row r="51390" spans="4:5" x14ac:dyDescent="0.2">
      <c r="D51390" s="1"/>
      <c r="E51390" s="41"/>
    </row>
    <row r="51391" spans="4:5" x14ac:dyDescent="0.2">
      <c r="D51391" s="1"/>
      <c r="E51391" s="41"/>
    </row>
    <row r="51392" spans="4:5" x14ac:dyDescent="0.2">
      <c r="D51392" s="1"/>
      <c r="E51392" s="41"/>
    </row>
    <row r="51393" spans="4:5" x14ac:dyDescent="0.2">
      <c r="D51393" s="1"/>
      <c r="E51393" s="41"/>
    </row>
    <row r="51394" spans="4:5" x14ac:dyDescent="0.2">
      <c r="D51394" s="1"/>
      <c r="E51394" s="41"/>
    </row>
    <row r="51395" spans="4:5" x14ac:dyDescent="0.2">
      <c r="D51395" s="1"/>
      <c r="E51395" s="41"/>
    </row>
    <row r="51396" spans="4:5" x14ac:dyDescent="0.2">
      <c r="D51396" s="1"/>
      <c r="E51396" s="41"/>
    </row>
    <row r="51397" spans="4:5" x14ac:dyDescent="0.2">
      <c r="D51397" s="1"/>
      <c r="E51397" s="41"/>
    </row>
    <row r="51398" spans="4:5" x14ac:dyDescent="0.2">
      <c r="D51398" s="1"/>
      <c r="E51398" s="41"/>
    </row>
    <row r="51399" spans="4:5" x14ac:dyDescent="0.2">
      <c r="D51399" s="1"/>
      <c r="E51399" s="41"/>
    </row>
    <row r="51400" spans="4:5" x14ac:dyDescent="0.2">
      <c r="D51400" s="1"/>
      <c r="E51400" s="41"/>
    </row>
    <row r="51401" spans="4:5" x14ac:dyDescent="0.2">
      <c r="D51401" s="1"/>
      <c r="E51401" s="41"/>
    </row>
    <row r="51402" spans="4:5" x14ac:dyDescent="0.2">
      <c r="D51402" s="1"/>
      <c r="E51402" s="41"/>
    </row>
    <row r="51403" spans="4:5" x14ac:dyDescent="0.2">
      <c r="D51403" s="1"/>
      <c r="E51403" s="41"/>
    </row>
    <row r="51404" spans="4:5" x14ac:dyDescent="0.2">
      <c r="D51404" s="1"/>
      <c r="E51404" s="41"/>
    </row>
    <row r="51405" spans="4:5" x14ac:dyDescent="0.2">
      <c r="D51405" s="1"/>
      <c r="E51405" s="41"/>
    </row>
    <row r="51406" spans="4:5" x14ac:dyDescent="0.2">
      <c r="D51406" s="1"/>
      <c r="E51406" s="41"/>
    </row>
    <row r="51407" spans="4:5" x14ac:dyDescent="0.2">
      <c r="D51407" s="1"/>
      <c r="E51407" s="41"/>
    </row>
    <row r="51408" spans="4:5" x14ac:dyDescent="0.2">
      <c r="D51408" s="1"/>
      <c r="E51408" s="41"/>
    </row>
    <row r="51409" spans="4:5" x14ac:dyDescent="0.2">
      <c r="D51409" s="1"/>
      <c r="E51409" s="41"/>
    </row>
    <row r="51410" spans="4:5" x14ac:dyDescent="0.2">
      <c r="D51410" s="1"/>
      <c r="E51410" s="41"/>
    </row>
    <row r="51411" spans="4:5" x14ac:dyDescent="0.2">
      <c r="D51411" s="1"/>
      <c r="E51411" s="41"/>
    </row>
    <row r="51412" spans="4:5" x14ac:dyDescent="0.2">
      <c r="D51412" s="1"/>
      <c r="E51412" s="41"/>
    </row>
    <row r="51413" spans="4:5" x14ac:dyDescent="0.2">
      <c r="D51413" s="1"/>
      <c r="E51413" s="41"/>
    </row>
    <row r="51414" spans="4:5" x14ac:dyDescent="0.2">
      <c r="D51414" s="1"/>
      <c r="E51414" s="41"/>
    </row>
    <row r="51415" spans="4:5" x14ac:dyDescent="0.2">
      <c r="D51415" s="1"/>
      <c r="E51415" s="41"/>
    </row>
    <row r="51416" spans="4:5" x14ac:dyDescent="0.2">
      <c r="D51416" s="1"/>
      <c r="E51416" s="41"/>
    </row>
    <row r="51417" spans="4:5" x14ac:dyDescent="0.2">
      <c r="D51417" s="1"/>
      <c r="E51417" s="41"/>
    </row>
    <row r="51418" spans="4:5" x14ac:dyDescent="0.2">
      <c r="D51418" s="1"/>
      <c r="E51418" s="41"/>
    </row>
    <row r="51419" spans="4:5" x14ac:dyDescent="0.2">
      <c r="D51419" s="1"/>
      <c r="E51419" s="41"/>
    </row>
    <row r="51420" spans="4:5" x14ac:dyDescent="0.2">
      <c r="D51420" s="1"/>
      <c r="E51420" s="41"/>
    </row>
    <row r="51421" spans="4:5" x14ac:dyDescent="0.2">
      <c r="D51421" s="1"/>
      <c r="E51421" s="41"/>
    </row>
    <row r="51422" spans="4:5" x14ac:dyDescent="0.2">
      <c r="D51422" s="1"/>
      <c r="E51422" s="41"/>
    </row>
    <row r="51423" spans="4:5" x14ac:dyDescent="0.2">
      <c r="D51423" s="1"/>
      <c r="E51423" s="41"/>
    </row>
    <row r="51424" spans="4:5" x14ac:dyDescent="0.2">
      <c r="D51424" s="1"/>
      <c r="E51424" s="41"/>
    </row>
    <row r="51425" spans="4:5" x14ac:dyDescent="0.2">
      <c r="D51425" s="1"/>
      <c r="E51425" s="41"/>
    </row>
    <row r="51426" spans="4:5" x14ac:dyDescent="0.2">
      <c r="D51426" s="1"/>
      <c r="E51426" s="41"/>
    </row>
    <row r="51427" spans="4:5" x14ac:dyDescent="0.2">
      <c r="D51427" s="1"/>
      <c r="E51427" s="41"/>
    </row>
    <row r="51428" spans="4:5" x14ac:dyDescent="0.2">
      <c r="D51428" s="1"/>
      <c r="E51428" s="41"/>
    </row>
    <row r="51429" spans="4:5" x14ac:dyDescent="0.2">
      <c r="D51429" s="1"/>
      <c r="E51429" s="41"/>
    </row>
    <row r="51430" spans="4:5" x14ac:dyDescent="0.2">
      <c r="D51430" s="1"/>
      <c r="E51430" s="41"/>
    </row>
    <row r="51431" spans="4:5" x14ac:dyDescent="0.2">
      <c r="D51431" s="1"/>
      <c r="E51431" s="41"/>
    </row>
    <row r="51432" spans="4:5" x14ac:dyDescent="0.2">
      <c r="D51432" s="1"/>
      <c r="E51432" s="41"/>
    </row>
    <row r="51433" spans="4:5" x14ac:dyDescent="0.2">
      <c r="D51433" s="1"/>
      <c r="E51433" s="41"/>
    </row>
    <row r="51434" spans="4:5" x14ac:dyDescent="0.2">
      <c r="D51434" s="1"/>
      <c r="E51434" s="41"/>
    </row>
    <row r="51435" spans="4:5" x14ac:dyDescent="0.2">
      <c r="D51435" s="1"/>
      <c r="E51435" s="41"/>
    </row>
    <row r="51436" spans="4:5" x14ac:dyDescent="0.2">
      <c r="D51436" s="1"/>
      <c r="E51436" s="41"/>
    </row>
    <row r="51437" spans="4:5" x14ac:dyDescent="0.2">
      <c r="D51437" s="1"/>
      <c r="E51437" s="41"/>
    </row>
    <row r="51438" spans="4:5" x14ac:dyDescent="0.2">
      <c r="D51438" s="1"/>
      <c r="E51438" s="41"/>
    </row>
    <row r="51439" spans="4:5" x14ac:dyDescent="0.2">
      <c r="D51439" s="1"/>
      <c r="E51439" s="41"/>
    </row>
    <row r="51440" spans="4:5" x14ac:dyDescent="0.2">
      <c r="D51440" s="1"/>
      <c r="E51440" s="41"/>
    </row>
    <row r="51441" spans="4:5" x14ac:dyDescent="0.2">
      <c r="D51441" s="1"/>
      <c r="E51441" s="41"/>
    </row>
    <row r="51442" spans="4:5" x14ac:dyDescent="0.2">
      <c r="D51442" s="1"/>
      <c r="E51442" s="41"/>
    </row>
    <row r="51443" spans="4:5" x14ac:dyDescent="0.2">
      <c r="D51443" s="1"/>
      <c r="E51443" s="41"/>
    </row>
    <row r="51444" spans="4:5" x14ac:dyDescent="0.2">
      <c r="D51444" s="1"/>
      <c r="E51444" s="41"/>
    </row>
    <row r="51445" spans="4:5" x14ac:dyDescent="0.2">
      <c r="D51445" s="1"/>
      <c r="E51445" s="41"/>
    </row>
    <row r="51446" spans="4:5" x14ac:dyDescent="0.2">
      <c r="D51446" s="1"/>
      <c r="E51446" s="41"/>
    </row>
    <row r="51447" spans="4:5" x14ac:dyDescent="0.2">
      <c r="D51447" s="1"/>
      <c r="E51447" s="41"/>
    </row>
    <row r="51448" spans="4:5" x14ac:dyDescent="0.2">
      <c r="D51448" s="1"/>
      <c r="E51448" s="41"/>
    </row>
    <row r="51449" spans="4:5" x14ac:dyDescent="0.2">
      <c r="D51449" s="1"/>
      <c r="E51449" s="41"/>
    </row>
    <row r="51450" spans="4:5" x14ac:dyDescent="0.2">
      <c r="D51450" s="1"/>
      <c r="E51450" s="41"/>
    </row>
    <row r="51451" spans="4:5" x14ac:dyDescent="0.2">
      <c r="D51451" s="1"/>
      <c r="E51451" s="41"/>
    </row>
    <row r="51452" spans="4:5" x14ac:dyDescent="0.2">
      <c r="D51452" s="1"/>
      <c r="E51452" s="41"/>
    </row>
    <row r="51453" spans="4:5" x14ac:dyDescent="0.2">
      <c r="D51453" s="1"/>
      <c r="E51453" s="41"/>
    </row>
    <row r="51454" spans="4:5" x14ac:dyDescent="0.2">
      <c r="D51454" s="1"/>
      <c r="E51454" s="41"/>
    </row>
    <row r="51455" spans="4:5" x14ac:dyDescent="0.2">
      <c r="D51455" s="1"/>
      <c r="E51455" s="41"/>
    </row>
    <row r="51456" spans="4:5" x14ac:dyDescent="0.2">
      <c r="D51456" s="1"/>
      <c r="E51456" s="41"/>
    </row>
    <row r="51457" spans="4:5" x14ac:dyDescent="0.2">
      <c r="D51457" s="1"/>
      <c r="E51457" s="41"/>
    </row>
    <row r="51458" spans="4:5" x14ac:dyDescent="0.2">
      <c r="D51458" s="1"/>
      <c r="E51458" s="41"/>
    </row>
    <row r="51459" spans="4:5" x14ac:dyDescent="0.2">
      <c r="D51459" s="1"/>
      <c r="E51459" s="41"/>
    </row>
    <row r="51460" spans="4:5" x14ac:dyDescent="0.2">
      <c r="D51460" s="1"/>
      <c r="E51460" s="41"/>
    </row>
    <row r="51461" spans="4:5" x14ac:dyDescent="0.2">
      <c r="D51461" s="1"/>
      <c r="E51461" s="41"/>
    </row>
    <row r="51462" spans="4:5" x14ac:dyDescent="0.2">
      <c r="D51462" s="1"/>
      <c r="E51462" s="41"/>
    </row>
    <row r="51463" spans="4:5" x14ac:dyDescent="0.2">
      <c r="D51463" s="1"/>
      <c r="E51463" s="41"/>
    </row>
    <row r="51464" spans="4:5" x14ac:dyDescent="0.2">
      <c r="D51464" s="1"/>
      <c r="E51464" s="41"/>
    </row>
    <row r="51465" spans="4:5" x14ac:dyDescent="0.2">
      <c r="D51465" s="1"/>
      <c r="E51465" s="41"/>
    </row>
    <row r="51466" spans="4:5" x14ac:dyDescent="0.2">
      <c r="D51466" s="1"/>
      <c r="E51466" s="41"/>
    </row>
    <row r="51467" spans="4:5" x14ac:dyDescent="0.2">
      <c r="D51467" s="1"/>
      <c r="E51467" s="41"/>
    </row>
    <row r="51468" spans="4:5" x14ac:dyDescent="0.2">
      <c r="D51468" s="1"/>
      <c r="E51468" s="41"/>
    </row>
    <row r="51469" spans="4:5" x14ac:dyDescent="0.2">
      <c r="D51469" s="1"/>
      <c r="E51469" s="41"/>
    </row>
    <row r="51470" spans="4:5" x14ac:dyDescent="0.2">
      <c r="D51470" s="1"/>
      <c r="E51470" s="41"/>
    </row>
    <row r="51471" spans="4:5" x14ac:dyDescent="0.2">
      <c r="D51471" s="1"/>
      <c r="E51471" s="41"/>
    </row>
    <row r="51472" spans="4:5" x14ac:dyDescent="0.2">
      <c r="D51472" s="1"/>
      <c r="E51472" s="41"/>
    </row>
    <row r="51473" spans="4:5" x14ac:dyDescent="0.2">
      <c r="D51473" s="1"/>
      <c r="E51473" s="41"/>
    </row>
    <row r="51474" spans="4:5" x14ac:dyDescent="0.2">
      <c r="D51474" s="1"/>
      <c r="E51474" s="41"/>
    </row>
    <row r="51475" spans="4:5" x14ac:dyDescent="0.2">
      <c r="D51475" s="1"/>
      <c r="E51475" s="41"/>
    </row>
    <row r="51476" spans="4:5" x14ac:dyDescent="0.2">
      <c r="D51476" s="1"/>
      <c r="E51476" s="41"/>
    </row>
    <row r="51477" spans="4:5" x14ac:dyDescent="0.2">
      <c r="D51477" s="1"/>
      <c r="E51477" s="41"/>
    </row>
    <row r="51478" spans="4:5" x14ac:dyDescent="0.2">
      <c r="D51478" s="1"/>
      <c r="E51478" s="41"/>
    </row>
    <row r="51479" spans="4:5" x14ac:dyDescent="0.2">
      <c r="D51479" s="1"/>
      <c r="E51479" s="41"/>
    </row>
    <row r="51480" spans="4:5" x14ac:dyDescent="0.2">
      <c r="D51480" s="1"/>
      <c r="E51480" s="41"/>
    </row>
    <row r="51481" spans="4:5" x14ac:dyDescent="0.2">
      <c r="D51481" s="1"/>
      <c r="E51481" s="41"/>
    </row>
    <row r="51482" spans="4:5" x14ac:dyDescent="0.2">
      <c r="D51482" s="1"/>
      <c r="E51482" s="41"/>
    </row>
    <row r="51483" spans="4:5" x14ac:dyDescent="0.2">
      <c r="D51483" s="1"/>
      <c r="E51483" s="41"/>
    </row>
    <row r="51484" spans="4:5" x14ac:dyDescent="0.2">
      <c r="D51484" s="1"/>
      <c r="E51484" s="41"/>
    </row>
    <row r="51485" spans="4:5" x14ac:dyDescent="0.2">
      <c r="D51485" s="1"/>
      <c r="E51485" s="41"/>
    </row>
    <row r="51486" spans="4:5" x14ac:dyDescent="0.2">
      <c r="D51486" s="1"/>
      <c r="E51486" s="41"/>
    </row>
    <row r="51487" spans="4:5" x14ac:dyDescent="0.2">
      <c r="D51487" s="1"/>
      <c r="E51487" s="41"/>
    </row>
    <row r="51488" spans="4:5" x14ac:dyDescent="0.2">
      <c r="D51488" s="1"/>
      <c r="E51488" s="41"/>
    </row>
    <row r="51489" spans="4:5" x14ac:dyDescent="0.2">
      <c r="D51489" s="1"/>
      <c r="E51489" s="41"/>
    </row>
    <row r="51490" spans="4:5" x14ac:dyDescent="0.2">
      <c r="D51490" s="1"/>
      <c r="E51490" s="41"/>
    </row>
    <row r="51491" spans="4:5" x14ac:dyDescent="0.2">
      <c r="D51491" s="1"/>
      <c r="E51491" s="41"/>
    </row>
    <row r="51492" spans="4:5" x14ac:dyDescent="0.2">
      <c r="D51492" s="1"/>
      <c r="E51492" s="41"/>
    </row>
    <row r="51493" spans="4:5" x14ac:dyDescent="0.2">
      <c r="D51493" s="1"/>
      <c r="E51493" s="41"/>
    </row>
    <row r="51494" spans="4:5" x14ac:dyDescent="0.2">
      <c r="D51494" s="1"/>
      <c r="E51494" s="41"/>
    </row>
    <row r="51495" spans="4:5" x14ac:dyDescent="0.2">
      <c r="D51495" s="1"/>
      <c r="E51495" s="41"/>
    </row>
    <row r="51496" spans="4:5" x14ac:dyDescent="0.2">
      <c r="D51496" s="1"/>
      <c r="E51496" s="41"/>
    </row>
    <row r="51497" spans="4:5" x14ac:dyDescent="0.2">
      <c r="D51497" s="1"/>
      <c r="E51497" s="41"/>
    </row>
    <row r="51498" spans="4:5" x14ac:dyDescent="0.2">
      <c r="D51498" s="1"/>
      <c r="E51498" s="41"/>
    </row>
    <row r="51499" spans="4:5" x14ac:dyDescent="0.2">
      <c r="D51499" s="1"/>
      <c r="E51499" s="41"/>
    </row>
    <row r="51500" spans="4:5" x14ac:dyDescent="0.2">
      <c r="D51500" s="1"/>
      <c r="E51500" s="41"/>
    </row>
    <row r="51501" spans="4:5" x14ac:dyDescent="0.2">
      <c r="D51501" s="1"/>
      <c r="E51501" s="41"/>
    </row>
    <row r="51502" spans="4:5" x14ac:dyDescent="0.2">
      <c r="D51502" s="1"/>
      <c r="E51502" s="41"/>
    </row>
    <row r="51503" spans="4:5" x14ac:dyDescent="0.2">
      <c r="D51503" s="1"/>
      <c r="E51503" s="41"/>
    </row>
    <row r="51504" spans="4:5" x14ac:dyDescent="0.2">
      <c r="D51504" s="1"/>
      <c r="E51504" s="41"/>
    </row>
    <row r="51505" spans="4:5" x14ac:dyDescent="0.2">
      <c r="D51505" s="1"/>
      <c r="E51505" s="41"/>
    </row>
    <row r="51506" spans="4:5" x14ac:dyDescent="0.2">
      <c r="D51506" s="1"/>
      <c r="E51506" s="41"/>
    </row>
    <row r="51507" spans="4:5" x14ac:dyDescent="0.2">
      <c r="D51507" s="1"/>
      <c r="E51507" s="41"/>
    </row>
    <row r="51508" spans="4:5" x14ac:dyDescent="0.2">
      <c r="D51508" s="1"/>
      <c r="E51508" s="41"/>
    </row>
    <row r="51509" spans="4:5" x14ac:dyDescent="0.2">
      <c r="D51509" s="1"/>
      <c r="E51509" s="41"/>
    </row>
    <row r="51510" spans="4:5" x14ac:dyDescent="0.2">
      <c r="D51510" s="1"/>
      <c r="E51510" s="41"/>
    </row>
    <row r="51511" spans="4:5" x14ac:dyDescent="0.2">
      <c r="D51511" s="1"/>
      <c r="E51511" s="41"/>
    </row>
    <row r="51512" spans="4:5" x14ac:dyDescent="0.2">
      <c r="D51512" s="1"/>
      <c r="E51512" s="41"/>
    </row>
    <row r="51513" spans="4:5" x14ac:dyDescent="0.2">
      <c r="D51513" s="1"/>
      <c r="E51513" s="41"/>
    </row>
    <row r="51514" spans="4:5" x14ac:dyDescent="0.2">
      <c r="D51514" s="1"/>
      <c r="E51514" s="41"/>
    </row>
    <row r="51515" spans="4:5" x14ac:dyDescent="0.2">
      <c r="D51515" s="1"/>
      <c r="E51515" s="41"/>
    </row>
    <row r="51516" spans="4:5" x14ac:dyDescent="0.2">
      <c r="D51516" s="1"/>
      <c r="E51516" s="41"/>
    </row>
    <row r="51517" spans="4:5" x14ac:dyDescent="0.2">
      <c r="D51517" s="1"/>
      <c r="E51517" s="41"/>
    </row>
    <row r="51518" spans="4:5" x14ac:dyDescent="0.2">
      <c r="D51518" s="1"/>
      <c r="E51518" s="41"/>
    </row>
    <row r="51519" spans="4:5" x14ac:dyDescent="0.2">
      <c r="D51519" s="1"/>
      <c r="E51519" s="41"/>
    </row>
    <row r="51520" spans="4:5" x14ac:dyDescent="0.2">
      <c r="D51520" s="1"/>
      <c r="E51520" s="41"/>
    </row>
    <row r="51521" spans="4:5" x14ac:dyDescent="0.2">
      <c r="D51521" s="1"/>
      <c r="E51521" s="41"/>
    </row>
    <row r="51522" spans="4:5" x14ac:dyDescent="0.2">
      <c r="D51522" s="1"/>
      <c r="E51522" s="41"/>
    </row>
    <row r="51523" spans="4:5" x14ac:dyDescent="0.2">
      <c r="D51523" s="1"/>
      <c r="E51523" s="41"/>
    </row>
    <row r="51524" spans="4:5" x14ac:dyDescent="0.2">
      <c r="D51524" s="1"/>
      <c r="E51524" s="41"/>
    </row>
    <row r="51525" spans="4:5" x14ac:dyDescent="0.2">
      <c r="D51525" s="1"/>
      <c r="E51525" s="41"/>
    </row>
    <row r="51526" spans="4:5" x14ac:dyDescent="0.2">
      <c r="D51526" s="1"/>
      <c r="E51526" s="41"/>
    </row>
    <row r="51527" spans="4:5" x14ac:dyDescent="0.2">
      <c r="D51527" s="1"/>
      <c r="E51527" s="41"/>
    </row>
    <row r="51528" spans="4:5" x14ac:dyDescent="0.2">
      <c r="D51528" s="1"/>
      <c r="E51528" s="41"/>
    </row>
    <row r="51529" spans="4:5" x14ac:dyDescent="0.2">
      <c r="D51529" s="1"/>
      <c r="E51529" s="41"/>
    </row>
    <row r="51530" spans="4:5" x14ac:dyDescent="0.2">
      <c r="D51530" s="1"/>
      <c r="E51530" s="41"/>
    </row>
    <row r="51531" spans="4:5" x14ac:dyDescent="0.2">
      <c r="D51531" s="1"/>
      <c r="E51531" s="41"/>
    </row>
    <row r="51532" spans="4:5" x14ac:dyDescent="0.2">
      <c r="D51532" s="1"/>
      <c r="E51532" s="41"/>
    </row>
    <row r="51533" spans="4:5" x14ac:dyDescent="0.2">
      <c r="D51533" s="1"/>
      <c r="E51533" s="41"/>
    </row>
    <row r="51534" spans="4:5" x14ac:dyDescent="0.2">
      <c r="D51534" s="1"/>
      <c r="E51534" s="41"/>
    </row>
    <row r="51535" spans="4:5" x14ac:dyDescent="0.2">
      <c r="D51535" s="1"/>
      <c r="E51535" s="41"/>
    </row>
    <row r="51536" spans="4:5" x14ac:dyDescent="0.2">
      <c r="D51536" s="1"/>
      <c r="E51536" s="41"/>
    </row>
    <row r="51537" spans="4:5" x14ac:dyDescent="0.2">
      <c r="D51537" s="1"/>
      <c r="E51537" s="41"/>
    </row>
    <row r="51538" spans="4:5" x14ac:dyDescent="0.2">
      <c r="D51538" s="1"/>
      <c r="E51538" s="41"/>
    </row>
    <row r="51539" spans="4:5" x14ac:dyDescent="0.2">
      <c r="D51539" s="1"/>
      <c r="E51539" s="41"/>
    </row>
    <row r="51540" spans="4:5" x14ac:dyDescent="0.2">
      <c r="D51540" s="1"/>
      <c r="E51540" s="41"/>
    </row>
    <row r="51541" spans="4:5" x14ac:dyDescent="0.2">
      <c r="D51541" s="1"/>
      <c r="E51541" s="41"/>
    </row>
    <row r="51542" spans="4:5" x14ac:dyDescent="0.2">
      <c r="D51542" s="1"/>
      <c r="E51542" s="41"/>
    </row>
    <row r="51543" spans="4:5" x14ac:dyDescent="0.2">
      <c r="D51543" s="1"/>
      <c r="E51543" s="41"/>
    </row>
    <row r="51544" spans="4:5" x14ac:dyDescent="0.2">
      <c r="D51544" s="1"/>
      <c r="E51544" s="41"/>
    </row>
    <row r="51545" spans="4:5" x14ac:dyDescent="0.2">
      <c r="D51545" s="1"/>
      <c r="E51545" s="41"/>
    </row>
    <row r="51546" spans="4:5" x14ac:dyDescent="0.2">
      <c r="D51546" s="1"/>
      <c r="E51546" s="41"/>
    </row>
    <row r="51547" spans="4:5" x14ac:dyDescent="0.2">
      <c r="D51547" s="1"/>
      <c r="E51547" s="41"/>
    </row>
    <row r="51548" spans="4:5" x14ac:dyDescent="0.2">
      <c r="D51548" s="1"/>
      <c r="E51548" s="41"/>
    </row>
    <row r="51549" spans="4:5" x14ac:dyDescent="0.2">
      <c r="D51549" s="1"/>
      <c r="E51549" s="41"/>
    </row>
    <row r="51550" spans="4:5" x14ac:dyDescent="0.2">
      <c r="D51550" s="1"/>
      <c r="E51550" s="41"/>
    </row>
    <row r="51551" spans="4:5" x14ac:dyDescent="0.2">
      <c r="D51551" s="1"/>
      <c r="E51551" s="41"/>
    </row>
    <row r="51552" spans="4:5" x14ac:dyDescent="0.2">
      <c r="D51552" s="1"/>
      <c r="E51552" s="41"/>
    </row>
    <row r="51553" spans="4:5" x14ac:dyDescent="0.2">
      <c r="D51553" s="1"/>
      <c r="E51553" s="41"/>
    </row>
    <row r="51554" spans="4:5" x14ac:dyDescent="0.2">
      <c r="D51554" s="1"/>
      <c r="E51554" s="41"/>
    </row>
    <row r="51555" spans="4:5" x14ac:dyDescent="0.2">
      <c r="D51555" s="1"/>
      <c r="E51555" s="41"/>
    </row>
    <row r="51556" spans="4:5" x14ac:dyDescent="0.2">
      <c r="D51556" s="1"/>
      <c r="E51556" s="41"/>
    </row>
    <row r="51557" spans="4:5" x14ac:dyDescent="0.2">
      <c r="D51557" s="1"/>
      <c r="E51557" s="41"/>
    </row>
    <row r="51558" spans="4:5" x14ac:dyDescent="0.2">
      <c r="D51558" s="1"/>
      <c r="E51558" s="41"/>
    </row>
    <row r="51559" spans="4:5" x14ac:dyDescent="0.2">
      <c r="D51559" s="1"/>
      <c r="E51559" s="41"/>
    </row>
    <row r="51560" spans="4:5" x14ac:dyDescent="0.2">
      <c r="D51560" s="1"/>
      <c r="E51560" s="41"/>
    </row>
    <row r="51561" spans="4:5" x14ac:dyDescent="0.2">
      <c r="D51561" s="1"/>
      <c r="E51561" s="41"/>
    </row>
    <row r="51562" spans="4:5" x14ac:dyDescent="0.2">
      <c r="D51562" s="1"/>
      <c r="E51562" s="41"/>
    </row>
    <row r="51563" spans="4:5" x14ac:dyDescent="0.2">
      <c r="D51563" s="1"/>
      <c r="E51563" s="41"/>
    </row>
    <row r="51564" spans="4:5" x14ac:dyDescent="0.2">
      <c r="D51564" s="1"/>
      <c r="E51564" s="41"/>
    </row>
    <row r="51565" spans="4:5" x14ac:dyDescent="0.2">
      <c r="D51565" s="1"/>
      <c r="E51565" s="41"/>
    </row>
    <row r="51566" spans="4:5" x14ac:dyDescent="0.2">
      <c r="D51566" s="1"/>
      <c r="E51566" s="41"/>
    </row>
    <row r="51567" spans="4:5" x14ac:dyDescent="0.2">
      <c r="D51567" s="1"/>
      <c r="E51567" s="41"/>
    </row>
    <row r="51568" spans="4:5" x14ac:dyDescent="0.2">
      <c r="D51568" s="1"/>
      <c r="E51568" s="41"/>
    </row>
    <row r="51569" spans="4:5" x14ac:dyDescent="0.2">
      <c r="D51569" s="1"/>
      <c r="E51569" s="41"/>
    </row>
    <row r="51570" spans="4:5" x14ac:dyDescent="0.2">
      <c r="D51570" s="1"/>
      <c r="E51570" s="41"/>
    </row>
    <row r="51571" spans="4:5" x14ac:dyDescent="0.2">
      <c r="D51571" s="1"/>
      <c r="E51571" s="41"/>
    </row>
    <row r="51572" spans="4:5" x14ac:dyDescent="0.2">
      <c r="D51572" s="1"/>
      <c r="E51572" s="41"/>
    </row>
    <row r="51573" spans="4:5" x14ac:dyDescent="0.2">
      <c r="D51573" s="1"/>
      <c r="E51573" s="41"/>
    </row>
    <row r="51574" spans="4:5" x14ac:dyDescent="0.2">
      <c r="D51574" s="1"/>
      <c r="E51574" s="41"/>
    </row>
    <row r="51575" spans="4:5" x14ac:dyDescent="0.2">
      <c r="D51575" s="1"/>
      <c r="E51575" s="41"/>
    </row>
    <row r="51576" spans="4:5" x14ac:dyDescent="0.2">
      <c r="D51576" s="1"/>
      <c r="E51576" s="41"/>
    </row>
    <row r="51577" spans="4:5" x14ac:dyDescent="0.2">
      <c r="D51577" s="1"/>
      <c r="E51577" s="41"/>
    </row>
    <row r="51578" spans="4:5" x14ac:dyDescent="0.2">
      <c r="D51578" s="1"/>
      <c r="E51578" s="41"/>
    </row>
    <row r="51579" spans="4:5" x14ac:dyDescent="0.2">
      <c r="D51579" s="1"/>
      <c r="E51579" s="41"/>
    </row>
    <row r="51580" spans="4:5" x14ac:dyDescent="0.2">
      <c r="D51580" s="1"/>
      <c r="E51580" s="41"/>
    </row>
    <row r="51581" spans="4:5" x14ac:dyDescent="0.2">
      <c r="D51581" s="1"/>
      <c r="E51581" s="41"/>
    </row>
    <row r="51582" spans="4:5" x14ac:dyDescent="0.2">
      <c r="D51582" s="1"/>
      <c r="E51582" s="41"/>
    </row>
    <row r="51583" spans="4:5" x14ac:dyDescent="0.2">
      <c r="D51583" s="1"/>
      <c r="E51583" s="41"/>
    </row>
    <row r="51584" spans="4:5" x14ac:dyDescent="0.2">
      <c r="D51584" s="1"/>
      <c r="E51584" s="41"/>
    </row>
    <row r="51585" spans="4:5" x14ac:dyDescent="0.2">
      <c r="D51585" s="1"/>
      <c r="E51585" s="41"/>
    </row>
    <row r="51586" spans="4:5" x14ac:dyDescent="0.2">
      <c r="D51586" s="1"/>
      <c r="E51586" s="41"/>
    </row>
    <row r="51587" spans="4:5" x14ac:dyDescent="0.2">
      <c r="D51587" s="1"/>
      <c r="E51587" s="41"/>
    </row>
    <row r="51588" spans="4:5" x14ac:dyDescent="0.2">
      <c r="D51588" s="1"/>
      <c r="E51588" s="41"/>
    </row>
    <row r="51589" spans="4:5" x14ac:dyDescent="0.2">
      <c r="D51589" s="1"/>
      <c r="E51589" s="41"/>
    </row>
    <row r="51590" spans="4:5" x14ac:dyDescent="0.2">
      <c r="D51590" s="1"/>
      <c r="E51590" s="41"/>
    </row>
    <row r="51591" spans="4:5" x14ac:dyDescent="0.2">
      <c r="D51591" s="1"/>
      <c r="E51591" s="41"/>
    </row>
    <row r="51592" spans="4:5" x14ac:dyDescent="0.2">
      <c r="D51592" s="1"/>
      <c r="E51592" s="41"/>
    </row>
    <row r="51593" spans="4:5" x14ac:dyDescent="0.2">
      <c r="D51593" s="1"/>
      <c r="E51593" s="41"/>
    </row>
    <row r="51594" spans="4:5" x14ac:dyDescent="0.2">
      <c r="D51594" s="1"/>
      <c r="E51594" s="41"/>
    </row>
    <row r="51595" spans="4:5" x14ac:dyDescent="0.2">
      <c r="D51595" s="1"/>
      <c r="E51595" s="41"/>
    </row>
    <row r="51596" spans="4:5" x14ac:dyDescent="0.2">
      <c r="D51596" s="1"/>
      <c r="E51596" s="41"/>
    </row>
    <row r="51597" spans="4:5" x14ac:dyDescent="0.2">
      <c r="D51597" s="1"/>
      <c r="E51597" s="41"/>
    </row>
    <row r="51598" spans="4:5" x14ac:dyDescent="0.2">
      <c r="D51598" s="1"/>
      <c r="E51598" s="41"/>
    </row>
    <row r="51599" spans="4:5" x14ac:dyDescent="0.2">
      <c r="D51599" s="1"/>
      <c r="E51599" s="41"/>
    </row>
    <row r="51600" spans="4:5" x14ac:dyDescent="0.2">
      <c r="D51600" s="1"/>
      <c r="E51600" s="41"/>
    </row>
    <row r="51601" spans="4:5" x14ac:dyDescent="0.2">
      <c r="D51601" s="1"/>
      <c r="E51601" s="41"/>
    </row>
    <row r="51602" spans="4:5" x14ac:dyDescent="0.2">
      <c r="D51602" s="1"/>
      <c r="E51602" s="41"/>
    </row>
    <row r="51603" spans="4:5" x14ac:dyDescent="0.2">
      <c r="D51603" s="1"/>
      <c r="E51603" s="41"/>
    </row>
    <row r="51604" spans="4:5" x14ac:dyDescent="0.2">
      <c r="D51604" s="1"/>
      <c r="E51604" s="41"/>
    </row>
    <row r="51605" spans="4:5" x14ac:dyDescent="0.2">
      <c r="D51605" s="1"/>
      <c r="E51605" s="41"/>
    </row>
    <row r="51606" spans="4:5" x14ac:dyDescent="0.2">
      <c r="D51606" s="1"/>
      <c r="E51606" s="41"/>
    </row>
    <row r="51607" spans="4:5" x14ac:dyDescent="0.2">
      <c r="D51607" s="1"/>
      <c r="E51607" s="41"/>
    </row>
    <row r="51608" spans="4:5" x14ac:dyDescent="0.2">
      <c r="D51608" s="1"/>
      <c r="E51608" s="41"/>
    </row>
    <row r="51609" spans="4:5" x14ac:dyDescent="0.2">
      <c r="D51609" s="1"/>
      <c r="E51609" s="41"/>
    </row>
    <row r="51610" spans="4:5" x14ac:dyDescent="0.2">
      <c r="D51610" s="1"/>
      <c r="E51610" s="41"/>
    </row>
    <row r="51611" spans="4:5" x14ac:dyDescent="0.2">
      <c r="D51611" s="1"/>
      <c r="E51611" s="41"/>
    </row>
    <row r="51612" spans="4:5" x14ac:dyDescent="0.2">
      <c r="D51612" s="1"/>
      <c r="E51612" s="41"/>
    </row>
    <row r="51613" spans="4:5" x14ac:dyDescent="0.2">
      <c r="D51613" s="1"/>
      <c r="E51613" s="41"/>
    </row>
    <row r="51614" spans="4:5" x14ac:dyDescent="0.2">
      <c r="D51614" s="1"/>
      <c r="E51614" s="41"/>
    </row>
    <row r="51615" spans="4:5" x14ac:dyDescent="0.2">
      <c r="D51615" s="1"/>
      <c r="E51615" s="41"/>
    </row>
    <row r="51616" spans="4:5" x14ac:dyDescent="0.2">
      <c r="D51616" s="1"/>
      <c r="E51616" s="41"/>
    </row>
    <row r="51617" spans="4:5" x14ac:dyDescent="0.2">
      <c r="D51617" s="1"/>
      <c r="E51617" s="41"/>
    </row>
    <row r="51618" spans="4:5" x14ac:dyDescent="0.2">
      <c r="D51618" s="1"/>
      <c r="E51618" s="41"/>
    </row>
    <row r="51619" spans="4:5" x14ac:dyDescent="0.2">
      <c r="D51619" s="1"/>
      <c r="E51619" s="41"/>
    </row>
    <row r="51620" spans="4:5" x14ac:dyDescent="0.2">
      <c r="D51620" s="1"/>
      <c r="E51620" s="41"/>
    </row>
    <row r="51621" spans="4:5" x14ac:dyDescent="0.2">
      <c r="D51621" s="1"/>
      <c r="E51621" s="41"/>
    </row>
    <row r="51622" spans="4:5" x14ac:dyDescent="0.2">
      <c r="D51622" s="1"/>
      <c r="E51622" s="41"/>
    </row>
    <row r="51623" spans="4:5" x14ac:dyDescent="0.2">
      <c r="D51623" s="1"/>
      <c r="E51623" s="41"/>
    </row>
    <row r="51624" spans="4:5" x14ac:dyDescent="0.2">
      <c r="D51624" s="1"/>
      <c r="E51624" s="41"/>
    </row>
    <row r="51625" spans="4:5" x14ac:dyDescent="0.2">
      <c r="D51625" s="1"/>
      <c r="E51625" s="41"/>
    </row>
    <row r="51626" spans="4:5" x14ac:dyDescent="0.2">
      <c r="D51626" s="1"/>
      <c r="E51626" s="41"/>
    </row>
    <row r="51627" spans="4:5" x14ac:dyDescent="0.2">
      <c r="D51627" s="1"/>
      <c r="E51627" s="41"/>
    </row>
    <row r="51628" spans="4:5" x14ac:dyDescent="0.2">
      <c r="D51628" s="1"/>
      <c r="E51628" s="41"/>
    </row>
    <row r="51629" spans="4:5" x14ac:dyDescent="0.2">
      <c r="D51629" s="1"/>
      <c r="E51629" s="41"/>
    </row>
    <row r="51630" spans="4:5" x14ac:dyDescent="0.2">
      <c r="D51630" s="1"/>
      <c r="E51630" s="41"/>
    </row>
    <row r="51631" spans="4:5" x14ac:dyDescent="0.2">
      <c r="D51631" s="1"/>
      <c r="E51631" s="41"/>
    </row>
    <row r="51632" spans="4:5" x14ac:dyDescent="0.2">
      <c r="D51632" s="1"/>
      <c r="E51632" s="41"/>
    </row>
    <row r="51633" spans="4:5" x14ac:dyDescent="0.2">
      <c r="D51633" s="1"/>
      <c r="E51633" s="41"/>
    </row>
    <row r="51634" spans="4:5" x14ac:dyDescent="0.2">
      <c r="D51634" s="1"/>
      <c r="E51634" s="41"/>
    </row>
    <row r="51635" spans="4:5" x14ac:dyDescent="0.2">
      <c r="D51635" s="1"/>
      <c r="E51635" s="41"/>
    </row>
    <row r="51636" spans="4:5" x14ac:dyDescent="0.2">
      <c r="D51636" s="1"/>
      <c r="E51636" s="41"/>
    </row>
    <row r="51637" spans="4:5" x14ac:dyDescent="0.2">
      <c r="D51637" s="1"/>
      <c r="E51637" s="41"/>
    </row>
    <row r="51638" spans="4:5" x14ac:dyDescent="0.2">
      <c r="D51638" s="1"/>
      <c r="E51638" s="41"/>
    </row>
    <row r="51639" spans="4:5" x14ac:dyDescent="0.2">
      <c r="D51639" s="1"/>
      <c r="E51639" s="41"/>
    </row>
    <row r="51640" spans="4:5" x14ac:dyDescent="0.2">
      <c r="D51640" s="1"/>
      <c r="E51640" s="41"/>
    </row>
    <row r="51641" spans="4:5" x14ac:dyDescent="0.2">
      <c r="D51641" s="1"/>
      <c r="E51641" s="41"/>
    </row>
    <row r="51642" spans="4:5" x14ac:dyDescent="0.2">
      <c r="D51642" s="1"/>
      <c r="E51642" s="41"/>
    </row>
    <row r="51643" spans="4:5" x14ac:dyDescent="0.2">
      <c r="D51643" s="1"/>
      <c r="E51643" s="41"/>
    </row>
    <row r="51644" spans="4:5" x14ac:dyDescent="0.2">
      <c r="D51644" s="1"/>
      <c r="E51644" s="41"/>
    </row>
    <row r="51645" spans="4:5" x14ac:dyDescent="0.2">
      <c r="D51645" s="1"/>
      <c r="E51645" s="41"/>
    </row>
    <row r="51646" spans="4:5" x14ac:dyDescent="0.2">
      <c r="D51646" s="1"/>
      <c r="E51646" s="41"/>
    </row>
    <row r="51647" spans="4:5" x14ac:dyDescent="0.2">
      <c r="D51647" s="1"/>
      <c r="E51647" s="41"/>
    </row>
    <row r="51648" spans="4:5" x14ac:dyDescent="0.2">
      <c r="D51648" s="1"/>
      <c r="E51648" s="41"/>
    </row>
    <row r="51649" spans="4:5" x14ac:dyDescent="0.2">
      <c r="D51649" s="1"/>
      <c r="E51649" s="41"/>
    </row>
    <row r="51650" spans="4:5" x14ac:dyDescent="0.2">
      <c r="D51650" s="1"/>
      <c r="E51650" s="41"/>
    </row>
    <row r="51651" spans="4:5" x14ac:dyDescent="0.2">
      <c r="D51651" s="1"/>
      <c r="E51651" s="41"/>
    </row>
    <row r="51652" spans="4:5" x14ac:dyDescent="0.2">
      <c r="D51652" s="1"/>
      <c r="E51652" s="41"/>
    </row>
    <row r="51653" spans="4:5" x14ac:dyDescent="0.2">
      <c r="D51653" s="1"/>
      <c r="E51653" s="41"/>
    </row>
    <row r="51654" spans="4:5" x14ac:dyDescent="0.2">
      <c r="D51654" s="1"/>
      <c r="E51654" s="41"/>
    </row>
    <row r="51655" spans="4:5" x14ac:dyDescent="0.2">
      <c r="D51655" s="1"/>
      <c r="E51655" s="41"/>
    </row>
    <row r="51656" spans="4:5" x14ac:dyDescent="0.2">
      <c r="D51656" s="1"/>
      <c r="E51656" s="41"/>
    </row>
    <row r="51657" spans="4:5" x14ac:dyDescent="0.2">
      <c r="D51657" s="1"/>
      <c r="E51657" s="41"/>
    </row>
    <row r="51658" spans="4:5" x14ac:dyDescent="0.2">
      <c r="D51658" s="1"/>
      <c r="E51658" s="41"/>
    </row>
    <row r="51659" spans="4:5" x14ac:dyDescent="0.2">
      <c r="D51659" s="1"/>
      <c r="E51659" s="41"/>
    </row>
    <row r="51660" spans="4:5" x14ac:dyDescent="0.2">
      <c r="D51660" s="1"/>
      <c r="E51660" s="41"/>
    </row>
    <row r="51661" spans="4:5" x14ac:dyDescent="0.2">
      <c r="D51661" s="1"/>
      <c r="E51661" s="41"/>
    </row>
    <row r="51662" spans="4:5" x14ac:dyDescent="0.2">
      <c r="D51662" s="1"/>
      <c r="E51662" s="41"/>
    </row>
    <row r="51663" spans="4:5" x14ac:dyDescent="0.2">
      <c r="D51663" s="1"/>
      <c r="E51663" s="41"/>
    </row>
    <row r="51664" spans="4:5" x14ac:dyDescent="0.2">
      <c r="D51664" s="1"/>
      <c r="E51664" s="41"/>
    </row>
    <row r="51665" spans="4:5" x14ac:dyDescent="0.2">
      <c r="D51665" s="1"/>
      <c r="E51665" s="41"/>
    </row>
    <row r="51666" spans="4:5" x14ac:dyDescent="0.2">
      <c r="D51666" s="1"/>
      <c r="E51666" s="41"/>
    </row>
    <row r="51667" spans="4:5" x14ac:dyDescent="0.2">
      <c r="D51667" s="1"/>
      <c r="E51667" s="41"/>
    </row>
    <row r="51668" spans="4:5" x14ac:dyDescent="0.2">
      <c r="D51668" s="1"/>
      <c r="E51668" s="41"/>
    </row>
    <row r="51669" spans="4:5" x14ac:dyDescent="0.2">
      <c r="D51669" s="1"/>
      <c r="E51669" s="41"/>
    </row>
    <row r="51670" spans="4:5" x14ac:dyDescent="0.2">
      <c r="D51670" s="1"/>
      <c r="E51670" s="41"/>
    </row>
    <row r="51671" spans="4:5" x14ac:dyDescent="0.2">
      <c r="D51671" s="1"/>
      <c r="E51671" s="41"/>
    </row>
    <row r="51672" spans="4:5" x14ac:dyDescent="0.2">
      <c r="D51672" s="1"/>
      <c r="E51672" s="41"/>
    </row>
    <row r="51673" spans="4:5" x14ac:dyDescent="0.2">
      <c r="D51673" s="1"/>
      <c r="E51673" s="41"/>
    </row>
    <row r="51674" spans="4:5" x14ac:dyDescent="0.2">
      <c r="D51674" s="1"/>
      <c r="E51674" s="41"/>
    </row>
    <row r="51675" spans="4:5" x14ac:dyDescent="0.2">
      <c r="D51675" s="1"/>
      <c r="E51675" s="41"/>
    </row>
    <row r="51676" spans="4:5" x14ac:dyDescent="0.2">
      <c r="D51676" s="1"/>
      <c r="E51676" s="41"/>
    </row>
    <row r="51677" spans="4:5" x14ac:dyDescent="0.2">
      <c r="D51677" s="1"/>
      <c r="E51677" s="41"/>
    </row>
    <row r="51678" spans="4:5" x14ac:dyDescent="0.2">
      <c r="D51678" s="1"/>
      <c r="E51678" s="41"/>
    </row>
    <row r="51679" spans="4:5" x14ac:dyDescent="0.2">
      <c r="D51679" s="1"/>
      <c r="E51679" s="41"/>
    </row>
    <row r="51680" spans="4:5" x14ac:dyDescent="0.2">
      <c r="D51680" s="1"/>
      <c r="E51680" s="41"/>
    </row>
    <row r="51681" spans="4:5" x14ac:dyDescent="0.2">
      <c r="D51681" s="1"/>
      <c r="E51681" s="41"/>
    </row>
    <row r="51682" spans="4:5" x14ac:dyDescent="0.2">
      <c r="D51682" s="1"/>
      <c r="E51682" s="41"/>
    </row>
    <row r="51683" spans="4:5" x14ac:dyDescent="0.2">
      <c r="D51683" s="1"/>
      <c r="E51683" s="41"/>
    </row>
    <row r="51684" spans="4:5" x14ac:dyDescent="0.2">
      <c r="D51684" s="1"/>
      <c r="E51684" s="41"/>
    </row>
    <row r="51685" spans="4:5" x14ac:dyDescent="0.2">
      <c r="D51685" s="1"/>
      <c r="E51685" s="41"/>
    </row>
    <row r="51686" spans="4:5" x14ac:dyDescent="0.2">
      <c r="D51686" s="1"/>
      <c r="E51686" s="41"/>
    </row>
    <row r="51687" spans="4:5" x14ac:dyDescent="0.2">
      <c r="D51687" s="1"/>
      <c r="E51687" s="41"/>
    </row>
    <row r="51688" spans="4:5" x14ac:dyDescent="0.2">
      <c r="D51688" s="1"/>
      <c r="E51688" s="41"/>
    </row>
    <row r="51689" spans="4:5" x14ac:dyDescent="0.2">
      <c r="D51689" s="1"/>
      <c r="E51689" s="41"/>
    </row>
    <row r="51690" spans="4:5" x14ac:dyDescent="0.2">
      <c r="D51690" s="1"/>
      <c r="E51690" s="41"/>
    </row>
    <row r="51691" spans="4:5" x14ac:dyDescent="0.2">
      <c r="D51691" s="1"/>
      <c r="E51691" s="41"/>
    </row>
    <row r="51692" spans="4:5" x14ac:dyDescent="0.2">
      <c r="D51692" s="1"/>
      <c r="E51692" s="41"/>
    </row>
    <row r="51693" spans="4:5" x14ac:dyDescent="0.2">
      <c r="D51693" s="1"/>
      <c r="E51693" s="41"/>
    </row>
    <row r="51694" spans="4:5" x14ac:dyDescent="0.2">
      <c r="D51694" s="1"/>
      <c r="E51694" s="41"/>
    </row>
    <row r="51695" spans="4:5" x14ac:dyDescent="0.2">
      <c r="D51695" s="1"/>
      <c r="E51695" s="41"/>
    </row>
    <row r="51696" spans="4:5" x14ac:dyDescent="0.2">
      <c r="D51696" s="1"/>
      <c r="E51696" s="41"/>
    </row>
    <row r="51697" spans="4:5" x14ac:dyDescent="0.2">
      <c r="D51697" s="1"/>
      <c r="E51697" s="41"/>
    </row>
    <row r="51698" spans="4:5" x14ac:dyDescent="0.2">
      <c r="D51698" s="1"/>
      <c r="E51698" s="41"/>
    </row>
    <row r="51699" spans="4:5" x14ac:dyDescent="0.2">
      <c r="D51699" s="1"/>
      <c r="E51699" s="41"/>
    </row>
    <row r="51700" spans="4:5" x14ac:dyDescent="0.2">
      <c r="D51700" s="1"/>
      <c r="E51700" s="41"/>
    </row>
    <row r="51701" spans="4:5" x14ac:dyDescent="0.2">
      <c r="D51701" s="1"/>
      <c r="E51701" s="41"/>
    </row>
    <row r="51702" spans="4:5" x14ac:dyDescent="0.2">
      <c r="D51702" s="1"/>
      <c r="E51702" s="41"/>
    </row>
    <row r="51703" spans="4:5" x14ac:dyDescent="0.2">
      <c r="D51703" s="1"/>
      <c r="E51703" s="41"/>
    </row>
    <row r="51704" spans="4:5" x14ac:dyDescent="0.2">
      <c r="D51704" s="1"/>
      <c r="E51704" s="41"/>
    </row>
    <row r="51705" spans="4:5" x14ac:dyDescent="0.2">
      <c r="D51705" s="1"/>
      <c r="E51705" s="41"/>
    </row>
    <row r="51706" spans="4:5" x14ac:dyDescent="0.2">
      <c r="D51706" s="1"/>
      <c r="E51706" s="41"/>
    </row>
    <row r="51707" spans="4:5" x14ac:dyDescent="0.2">
      <c r="D51707" s="1"/>
      <c r="E51707" s="41"/>
    </row>
    <row r="51708" spans="4:5" x14ac:dyDescent="0.2">
      <c r="D51708" s="1"/>
      <c r="E51708" s="41"/>
    </row>
    <row r="51709" spans="4:5" x14ac:dyDescent="0.2">
      <c r="D51709" s="1"/>
      <c r="E51709" s="41"/>
    </row>
    <row r="51710" spans="4:5" x14ac:dyDescent="0.2">
      <c r="D51710" s="1"/>
      <c r="E51710" s="41"/>
    </row>
    <row r="51711" spans="4:5" x14ac:dyDescent="0.2">
      <c r="D51711" s="1"/>
      <c r="E51711" s="41"/>
    </row>
    <row r="51712" spans="4:5" x14ac:dyDescent="0.2">
      <c r="D51712" s="1"/>
      <c r="E51712" s="41"/>
    </row>
    <row r="51713" spans="4:5" x14ac:dyDescent="0.2">
      <c r="D51713" s="1"/>
      <c r="E51713" s="41"/>
    </row>
    <row r="51714" spans="4:5" x14ac:dyDescent="0.2">
      <c r="D51714" s="1"/>
      <c r="E51714" s="41"/>
    </row>
    <row r="51715" spans="4:5" x14ac:dyDescent="0.2">
      <c r="D51715" s="1"/>
      <c r="E51715" s="41"/>
    </row>
    <row r="51716" spans="4:5" x14ac:dyDescent="0.2">
      <c r="D51716" s="1"/>
      <c r="E51716" s="41"/>
    </row>
    <row r="51717" spans="4:5" x14ac:dyDescent="0.2">
      <c r="D51717" s="1"/>
      <c r="E51717" s="41"/>
    </row>
    <row r="51718" spans="4:5" x14ac:dyDescent="0.2">
      <c r="D51718" s="1"/>
      <c r="E51718" s="41"/>
    </row>
    <row r="51719" spans="4:5" x14ac:dyDescent="0.2">
      <c r="D51719" s="1"/>
      <c r="E51719" s="41"/>
    </row>
    <row r="51720" spans="4:5" x14ac:dyDescent="0.2">
      <c r="D51720" s="1"/>
      <c r="E51720" s="41"/>
    </row>
    <row r="51721" spans="4:5" x14ac:dyDescent="0.2">
      <c r="D51721" s="1"/>
      <c r="E51721" s="41"/>
    </row>
    <row r="51722" spans="4:5" x14ac:dyDescent="0.2">
      <c r="D51722" s="1"/>
      <c r="E51722" s="41"/>
    </row>
    <row r="51723" spans="4:5" x14ac:dyDescent="0.2">
      <c r="D51723" s="1"/>
      <c r="E51723" s="41"/>
    </row>
    <row r="51724" spans="4:5" x14ac:dyDescent="0.2">
      <c r="D51724" s="1"/>
      <c r="E51724" s="41"/>
    </row>
    <row r="51725" spans="4:5" x14ac:dyDescent="0.2">
      <c r="D51725" s="1"/>
      <c r="E51725" s="41"/>
    </row>
    <row r="51726" spans="4:5" x14ac:dyDescent="0.2">
      <c r="D51726" s="1"/>
      <c r="E51726" s="41"/>
    </row>
    <row r="51727" spans="4:5" x14ac:dyDescent="0.2">
      <c r="D51727" s="1"/>
      <c r="E51727" s="41"/>
    </row>
    <row r="51728" spans="4:5" x14ac:dyDescent="0.2">
      <c r="D51728" s="1"/>
      <c r="E51728" s="41"/>
    </row>
    <row r="51729" spans="4:5" x14ac:dyDescent="0.2">
      <c r="D51729" s="1"/>
      <c r="E51729" s="41"/>
    </row>
    <row r="51730" spans="4:5" x14ac:dyDescent="0.2">
      <c r="D51730" s="1"/>
      <c r="E51730" s="41"/>
    </row>
    <row r="51731" spans="4:5" x14ac:dyDescent="0.2">
      <c r="D51731" s="1"/>
      <c r="E51731" s="41"/>
    </row>
    <row r="51732" spans="4:5" x14ac:dyDescent="0.2">
      <c r="D51732" s="1"/>
      <c r="E51732" s="41"/>
    </row>
    <row r="51733" spans="4:5" x14ac:dyDescent="0.2">
      <c r="D51733" s="1"/>
      <c r="E51733" s="41"/>
    </row>
    <row r="51734" spans="4:5" x14ac:dyDescent="0.2">
      <c r="D51734" s="1"/>
      <c r="E51734" s="41"/>
    </row>
    <row r="51735" spans="4:5" x14ac:dyDescent="0.2">
      <c r="D51735" s="1"/>
      <c r="E51735" s="41"/>
    </row>
    <row r="51736" spans="4:5" x14ac:dyDescent="0.2">
      <c r="D51736" s="1"/>
      <c r="E51736" s="41"/>
    </row>
    <row r="51737" spans="4:5" x14ac:dyDescent="0.2">
      <c r="D51737" s="1"/>
      <c r="E51737" s="41"/>
    </row>
    <row r="51738" spans="4:5" x14ac:dyDescent="0.2">
      <c r="D51738" s="1"/>
      <c r="E51738" s="41"/>
    </row>
    <row r="51739" spans="4:5" x14ac:dyDescent="0.2">
      <c r="D51739" s="1"/>
      <c r="E51739" s="41"/>
    </row>
    <row r="51740" spans="4:5" x14ac:dyDescent="0.2">
      <c r="D51740" s="1"/>
      <c r="E51740" s="41"/>
    </row>
    <row r="51741" spans="4:5" x14ac:dyDescent="0.2">
      <c r="D51741" s="1"/>
      <c r="E51741" s="41"/>
    </row>
    <row r="51742" spans="4:5" x14ac:dyDescent="0.2">
      <c r="D51742" s="1"/>
      <c r="E51742" s="41"/>
    </row>
    <row r="51743" spans="4:5" x14ac:dyDescent="0.2">
      <c r="D51743" s="1"/>
      <c r="E51743" s="41"/>
    </row>
    <row r="51744" spans="4:5" x14ac:dyDescent="0.2">
      <c r="D51744" s="1"/>
      <c r="E51744" s="41"/>
    </row>
    <row r="51745" spans="4:5" x14ac:dyDescent="0.2">
      <c r="D51745" s="1"/>
      <c r="E51745" s="41"/>
    </row>
    <row r="51746" spans="4:5" x14ac:dyDescent="0.2">
      <c r="D51746" s="1"/>
      <c r="E51746" s="41"/>
    </row>
    <row r="51747" spans="4:5" x14ac:dyDescent="0.2">
      <c r="D51747" s="1"/>
      <c r="E51747" s="41"/>
    </row>
    <row r="51748" spans="4:5" x14ac:dyDescent="0.2">
      <c r="D51748" s="1"/>
      <c r="E51748" s="41"/>
    </row>
    <row r="51749" spans="4:5" x14ac:dyDescent="0.2">
      <c r="D51749" s="1"/>
      <c r="E51749" s="41"/>
    </row>
    <row r="51750" spans="4:5" x14ac:dyDescent="0.2">
      <c r="D51750" s="1"/>
      <c r="E51750" s="41"/>
    </row>
    <row r="51751" spans="4:5" x14ac:dyDescent="0.2">
      <c r="D51751" s="1"/>
      <c r="E51751" s="41"/>
    </row>
    <row r="51752" spans="4:5" x14ac:dyDescent="0.2">
      <c r="D51752" s="1"/>
      <c r="E51752" s="41"/>
    </row>
    <row r="51753" spans="4:5" x14ac:dyDescent="0.2">
      <c r="D51753" s="1"/>
      <c r="E51753" s="41"/>
    </row>
    <row r="51754" spans="4:5" x14ac:dyDescent="0.2">
      <c r="D51754" s="1"/>
      <c r="E51754" s="41"/>
    </row>
    <row r="51755" spans="4:5" x14ac:dyDescent="0.2">
      <c r="D51755" s="1"/>
      <c r="E51755" s="41"/>
    </row>
    <row r="51756" spans="4:5" x14ac:dyDescent="0.2">
      <c r="D51756" s="1"/>
      <c r="E51756" s="41"/>
    </row>
    <row r="51757" spans="4:5" x14ac:dyDescent="0.2">
      <c r="D51757" s="1"/>
      <c r="E51757" s="41"/>
    </row>
    <row r="51758" spans="4:5" x14ac:dyDescent="0.2">
      <c r="D51758" s="1"/>
      <c r="E51758" s="41"/>
    </row>
    <row r="51759" spans="4:5" x14ac:dyDescent="0.2">
      <c r="D51759" s="1"/>
      <c r="E51759" s="41"/>
    </row>
    <row r="51760" spans="4:5" x14ac:dyDescent="0.2">
      <c r="D51760" s="1"/>
      <c r="E51760" s="41"/>
    </row>
    <row r="51761" spans="4:5" x14ac:dyDescent="0.2">
      <c r="D51761" s="1"/>
      <c r="E51761" s="41"/>
    </row>
    <row r="51762" spans="4:5" x14ac:dyDescent="0.2">
      <c r="D51762" s="1"/>
      <c r="E51762" s="41"/>
    </row>
    <row r="51763" spans="4:5" x14ac:dyDescent="0.2">
      <c r="D51763" s="1"/>
      <c r="E51763" s="41"/>
    </row>
    <row r="51764" spans="4:5" x14ac:dyDescent="0.2">
      <c r="D51764" s="1"/>
      <c r="E51764" s="41"/>
    </row>
    <row r="51765" spans="4:5" x14ac:dyDescent="0.2">
      <c r="D51765" s="1"/>
      <c r="E51765" s="41"/>
    </row>
    <row r="51766" spans="4:5" x14ac:dyDescent="0.2">
      <c r="D51766" s="1"/>
      <c r="E51766" s="41"/>
    </row>
    <row r="51767" spans="4:5" x14ac:dyDescent="0.2">
      <c r="D51767" s="1"/>
      <c r="E51767" s="41"/>
    </row>
    <row r="51768" spans="4:5" x14ac:dyDescent="0.2">
      <c r="D51768" s="1"/>
      <c r="E51768" s="41"/>
    </row>
    <row r="51769" spans="4:5" x14ac:dyDescent="0.2">
      <c r="D51769" s="1"/>
      <c r="E51769" s="41"/>
    </row>
    <row r="51770" spans="4:5" x14ac:dyDescent="0.2">
      <c r="D51770" s="1"/>
      <c r="E51770" s="41"/>
    </row>
    <row r="51771" spans="4:5" x14ac:dyDescent="0.2">
      <c r="D51771" s="1"/>
      <c r="E51771" s="41"/>
    </row>
    <row r="51772" spans="4:5" x14ac:dyDescent="0.2">
      <c r="D51772" s="1"/>
      <c r="E51772" s="41"/>
    </row>
    <row r="51773" spans="4:5" x14ac:dyDescent="0.2">
      <c r="D51773" s="1"/>
      <c r="E51773" s="41"/>
    </row>
    <row r="51774" spans="4:5" x14ac:dyDescent="0.2">
      <c r="D51774" s="1"/>
      <c r="E51774" s="41"/>
    </row>
    <row r="51775" spans="4:5" x14ac:dyDescent="0.2">
      <c r="D51775" s="1"/>
      <c r="E51775" s="41"/>
    </row>
    <row r="51776" spans="4:5" x14ac:dyDescent="0.2">
      <c r="D51776" s="1"/>
      <c r="E51776" s="41"/>
    </row>
    <row r="51777" spans="4:5" x14ac:dyDescent="0.2">
      <c r="D51777" s="1"/>
      <c r="E51777" s="41"/>
    </row>
    <row r="51778" spans="4:5" x14ac:dyDescent="0.2">
      <c r="D51778" s="1"/>
      <c r="E51778" s="41"/>
    </row>
    <row r="51779" spans="4:5" x14ac:dyDescent="0.2">
      <c r="D51779" s="1"/>
      <c r="E51779" s="41"/>
    </row>
    <row r="51780" spans="4:5" x14ac:dyDescent="0.2">
      <c r="D51780" s="1"/>
      <c r="E51780" s="41"/>
    </row>
    <row r="51781" spans="4:5" x14ac:dyDescent="0.2">
      <c r="D51781" s="1"/>
      <c r="E51781" s="41"/>
    </row>
    <row r="51782" spans="4:5" x14ac:dyDescent="0.2">
      <c r="D51782" s="1"/>
      <c r="E51782" s="41"/>
    </row>
    <row r="51783" spans="4:5" x14ac:dyDescent="0.2">
      <c r="D51783" s="1"/>
      <c r="E51783" s="41"/>
    </row>
    <row r="51784" spans="4:5" x14ac:dyDescent="0.2">
      <c r="D51784" s="1"/>
      <c r="E51784" s="41"/>
    </row>
    <row r="51785" spans="4:5" x14ac:dyDescent="0.2">
      <c r="D51785" s="1"/>
      <c r="E51785" s="41"/>
    </row>
    <row r="51786" spans="4:5" x14ac:dyDescent="0.2">
      <c r="D51786" s="1"/>
      <c r="E51786" s="41"/>
    </row>
    <row r="51787" spans="4:5" x14ac:dyDescent="0.2">
      <c r="D51787" s="1"/>
      <c r="E51787" s="41"/>
    </row>
    <row r="51788" spans="4:5" x14ac:dyDescent="0.2">
      <c r="D51788" s="1"/>
      <c r="E51788" s="41"/>
    </row>
    <row r="51789" spans="4:5" x14ac:dyDescent="0.2">
      <c r="D51789" s="1"/>
      <c r="E51789" s="41"/>
    </row>
    <row r="51790" spans="4:5" x14ac:dyDescent="0.2">
      <c r="D51790" s="1"/>
      <c r="E51790" s="41"/>
    </row>
    <row r="51791" spans="4:5" x14ac:dyDescent="0.2">
      <c r="D51791" s="1"/>
      <c r="E51791" s="41"/>
    </row>
    <row r="51792" spans="4:5" x14ac:dyDescent="0.2">
      <c r="D51792" s="1"/>
      <c r="E51792" s="41"/>
    </row>
    <row r="51793" spans="4:5" x14ac:dyDescent="0.2">
      <c r="D51793" s="1"/>
      <c r="E51793" s="41"/>
    </row>
    <row r="51794" spans="4:5" x14ac:dyDescent="0.2">
      <c r="D51794" s="1"/>
      <c r="E51794" s="41"/>
    </row>
    <row r="51795" spans="4:5" x14ac:dyDescent="0.2">
      <c r="D51795" s="1"/>
      <c r="E51795" s="41"/>
    </row>
    <row r="51796" spans="4:5" x14ac:dyDescent="0.2">
      <c r="D51796" s="1"/>
      <c r="E51796" s="41"/>
    </row>
    <row r="51797" spans="4:5" x14ac:dyDescent="0.2">
      <c r="D51797" s="1"/>
      <c r="E51797" s="41"/>
    </row>
    <row r="51798" spans="4:5" x14ac:dyDescent="0.2">
      <c r="D51798" s="1"/>
      <c r="E51798" s="41"/>
    </row>
    <row r="51799" spans="4:5" x14ac:dyDescent="0.2">
      <c r="D51799" s="1"/>
      <c r="E51799" s="41"/>
    </row>
    <row r="51800" spans="4:5" x14ac:dyDescent="0.2">
      <c r="D51800" s="1"/>
      <c r="E51800" s="41"/>
    </row>
    <row r="51801" spans="4:5" x14ac:dyDescent="0.2">
      <c r="D51801" s="1"/>
      <c r="E51801" s="41"/>
    </row>
    <row r="51802" spans="4:5" x14ac:dyDescent="0.2">
      <c r="D51802" s="1"/>
      <c r="E51802" s="41"/>
    </row>
    <row r="51803" spans="4:5" x14ac:dyDescent="0.2">
      <c r="D51803" s="1"/>
      <c r="E51803" s="41"/>
    </row>
    <row r="51804" spans="4:5" x14ac:dyDescent="0.2">
      <c r="D51804" s="1"/>
      <c r="E51804" s="41"/>
    </row>
    <row r="51805" spans="4:5" x14ac:dyDescent="0.2">
      <c r="D51805" s="1"/>
      <c r="E51805" s="41"/>
    </row>
    <row r="51806" spans="4:5" x14ac:dyDescent="0.2">
      <c r="D51806" s="1"/>
      <c r="E51806" s="41"/>
    </row>
    <row r="51807" spans="4:5" x14ac:dyDescent="0.2">
      <c r="D51807" s="1"/>
      <c r="E51807" s="41"/>
    </row>
    <row r="51808" spans="4:5" x14ac:dyDescent="0.2">
      <c r="D51808" s="1"/>
      <c r="E51808" s="41"/>
    </row>
    <row r="51809" spans="4:5" x14ac:dyDescent="0.2">
      <c r="D51809" s="1"/>
      <c r="E51809" s="41"/>
    </row>
    <row r="51810" spans="4:5" x14ac:dyDescent="0.2">
      <c r="D51810" s="1"/>
      <c r="E51810" s="41"/>
    </row>
    <row r="51811" spans="4:5" x14ac:dyDescent="0.2">
      <c r="D51811" s="1"/>
      <c r="E51811" s="41"/>
    </row>
    <row r="51812" spans="4:5" x14ac:dyDescent="0.2">
      <c r="D51812" s="1"/>
      <c r="E51812" s="41"/>
    </row>
    <row r="51813" spans="4:5" x14ac:dyDescent="0.2">
      <c r="D51813" s="1"/>
      <c r="E51813" s="41"/>
    </row>
    <row r="51814" spans="4:5" x14ac:dyDescent="0.2">
      <c r="D51814" s="1"/>
      <c r="E51814" s="41"/>
    </row>
    <row r="51815" spans="4:5" x14ac:dyDescent="0.2">
      <c r="D51815" s="1"/>
      <c r="E51815" s="41"/>
    </row>
    <row r="51816" spans="4:5" x14ac:dyDescent="0.2">
      <c r="D51816" s="1"/>
      <c r="E51816" s="41"/>
    </row>
    <row r="51817" spans="4:5" x14ac:dyDescent="0.2">
      <c r="D51817" s="1"/>
      <c r="E51817" s="41"/>
    </row>
    <row r="51818" spans="4:5" x14ac:dyDescent="0.2">
      <c r="D51818" s="1"/>
      <c r="E51818" s="41"/>
    </row>
    <row r="51819" spans="4:5" x14ac:dyDescent="0.2">
      <c r="D51819" s="1"/>
      <c r="E51819" s="41"/>
    </row>
    <row r="51820" spans="4:5" x14ac:dyDescent="0.2">
      <c r="D51820" s="1"/>
      <c r="E51820" s="41"/>
    </row>
    <row r="51821" spans="4:5" x14ac:dyDescent="0.2">
      <c r="D51821" s="1"/>
      <c r="E51821" s="41"/>
    </row>
    <row r="51822" spans="4:5" x14ac:dyDescent="0.2">
      <c r="D51822" s="1"/>
      <c r="E51822" s="41"/>
    </row>
    <row r="51823" spans="4:5" x14ac:dyDescent="0.2">
      <c r="D51823" s="1"/>
      <c r="E51823" s="41"/>
    </row>
    <row r="51824" spans="4:5" x14ac:dyDescent="0.2">
      <c r="D51824" s="1"/>
      <c r="E51824" s="41"/>
    </row>
    <row r="51825" spans="4:5" x14ac:dyDescent="0.2">
      <c r="D51825" s="1"/>
      <c r="E51825" s="41"/>
    </row>
    <row r="51826" spans="4:5" x14ac:dyDescent="0.2">
      <c r="D51826" s="1"/>
      <c r="E51826" s="41"/>
    </row>
    <row r="51827" spans="4:5" x14ac:dyDescent="0.2">
      <c r="D51827" s="1"/>
      <c r="E51827" s="41"/>
    </row>
    <row r="51828" spans="4:5" x14ac:dyDescent="0.2">
      <c r="D51828" s="1"/>
      <c r="E51828" s="41"/>
    </row>
    <row r="51829" spans="4:5" x14ac:dyDescent="0.2">
      <c r="D51829" s="1"/>
      <c r="E51829" s="41"/>
    </row>
    <row r="51830" spans="4:5" x14ac:dyDescent="0.2">
      <c r="D51830" s="1"/>
      <c r="E51830" s="41"/>
    </row>
    <row r="51831" spans="4:5" x14ac:dyDescent="0.2">
      <c r="D51831" s="1"/>
      <c r="E51831" s="41"/>
    </row>
    <row r="51832" spans="4:5" x14ac:dyDescent="0.2">
      <c r="D51832" s="1"/>
      <c r="E51832" s="41"/>
    </row>
    <row r="51833" spans="4:5" x14ac:dyDescent="0.2">
      <c r="D51833" s="1"/>
      <c r="E51833" s="41"/>
    </row>
    <row r="51834" spans="4:5" x14ac:dyDescent="0.2">
      <c r="D51834" s="1"/>
      <c r="E51834" s="41"/>
    </row>
    <row r="51835" spans="4:5" x14ac:dyDescent="0.2">
      <c r="D51835" s="1"/>
      <c r="E51835" s="41"/>
    </row>
    <row r="51836" spans="4:5" x14ac:dyDescent="0.2">
      <c r="D51836" s="1"/>
      <c r="E51836" s="41"/>
    </row>
    <row r="51837" spans="4:5" x14ac:dyDescent="0.2">
      <c r="D51837" s="1"/>
      <c r="E51837" s="41"/>
    </row>
    <row r="51838" spans="4:5" x14ac:dyDescent="0.2">
      <c r="D51838" s="1"/>
      <c r="E51838" s="41"/>
    </row>
    <row r="51839" spans="4:5" x14ac:dyDescent="0.2">
      <c r="D51839" s="1"/>
      <c r="E51839" s="41"/>
    </row>
    <row r="51840" spans="4:5" x14ac:dyDescent="0.2">
      <c r="D51840" s="1"/>
      <c r="E51840" s="41"/>
    </row>
    <row r="51841" spans="4:5" x14ac:dyDescent="0.2">
      <c r="D51841" s="1"/>
      <c r="E51841" s="41"/>
    </row>
    <row r="51842" spans="4:5" x14ac:dyDescent="0.2">
      <c r="D51842" s="1"/>
      <c r="E51842" s="41"/>
    </row>
    <row r="51843" spans="4:5" x14ac:dyDescent="0.2">
      <c r="D51843" s="1"/>
      <c r="E51843" s="41"/>
    </row>
    <row r="51844" spans="4:5" x14ac:dyDescent="0.2">
      <c r="D51844" s="1"/>
      <c r="E51844" s="41"/>
    </row>
    <row r="51845" spans="4:5" x14ac:dyDescent="0.2">
      <c r="D51845" s="1"/>
      <c r="E51845" s="41"/>
    </row>
    <row r="51846" spans="4:5" x14ac:dyDescent="0.2">
      <c r="D51846" s="1"/>
      <c r="E51846" s="41"/>
    </row>
    <row r="51847" spans="4:5" x14ac:dyDescent="0.2">
      <c r="D51847" s="1"/>
      <c r="E51847" s="41"/>
    </row>
    <row r="51848" spans="4:5" x14ac:dyDescent="0.2">
      <c r="D51848" s="1"/>
      <c r="E51848" s="41"/>
    </row>
    <row r="51849" spans="4:5" x14ac:dyDescent="0.2">
      <c r="D51849" s="1"/>
      <c r="E51849" s="41"/>
    </row>
    <row r="51850" spans="4:5" x14ac:dyDescent="0.2">
      <c r="D51850" s="1"/>
      <c r="E51850" s="41"/>
    </row>
    <row r="51851" spans="4:5" x14ac:dyDescent="0.2">
      <c r="D51851" s="1"/>
      <c r="E51851" s="41"/>
    </row>
    <row r="51852" spans="4:5" x14ac:dyDescent="0.2">
      <c r="D51852" s="1"/>
      <c r="E51852" s="41"/>
    </row>
    <row r="51853" spans="4:5" x14ac:dyDescent="0.2">
      <c r="D51853" s="1"/>
      <c r="E51853" s="41"/>
    </row>
    <row r="51854" spans="4:5" x14ac:dyDescent="0.2">
      <c r="D51854" s="1"/>
      <c r="E51854" s="41"/>
    </row>
    <row r="51855" spans="4:5" x14ac:dyDescent="0.2">
      <c r="D51855" s="1"/>
      <c r="E51855" s="41"/>
    </row>
    <row r="51856" spans="4:5" x14ac:dyDescent="0.2">
      <c r="D51856" s="1"/>
      <c r="E51856" s="41"/>
    </row>
    <row r="51857" spans="4:5" x14ac:dyDescent="0.2">
      <c r="D51857" s="1"/>
      <c r="E51857" s="41"/>
    </row>
    <row r="51858" spans="4:5" x14ac:dyDescent="0.2">
      <c r="D51858" s="1"/>
      <c r="E51858" s="41"/>
    </row>
    <row r="51859" spans="4:5" x14ac:dyDescent="0.2">
      <c r="D51859" s="1"/>
      <c r="E51859" s="41"/>
    </row>
    <row r="51860" spans="4:5" x14ac:dyDescent="0.2">
      <c r="D51860" s="1"/>
      <c r="E51860" s="41"/>
    </row>
    <row r="51861" spans="4:5" x14ac:dyDescent="0.2">
      <c r="D51861" s="1"/>
      <c r="E51861" s="41"/>
    </row>
    <row r="51862" spans="4:5" x14ac:dyDescent="0.2">
      <c r="D51862" s="1"/>
      <c r="E51862" s="41"/>
    </row>
    <row r="51863" spans="4:5" x14ac:dyDescent="0.2">
      <c r="D51863" s="1"/>
      <c r="E51863" s="41"/>
    </row>
    <row r="51864" spans="4:5" x14ac:dyDescent="0.2">
      <c r="D51864" s="1"/>
      <c r="E51864" s="41"/>
    </row>
    <row r="51865" spans="4:5" x14ac:dyDescent="0.2">
      <c r="D51865" s="1"/>
      <c r="E51865" s="41"/>
    </row>
    <row r="51866" spans="4:5" x14ac:dyDescent="0.2">
      <c r="D51866" s="1"/>
      <c r="E51866" s="41"/>
    </row>
    <row r="51867" spans="4:5" x14ac:dyDescent="0.2">
      <c r="D51867" s="1"/>
      <c r="E51867" s="41"/>
    </row>
    <row r="51868" spans="4:5" x14ac:dyDescent="0.2">
      <c r="D51868" s="1"/>
      <c r="E51868" s="41"/>
    </row>
    <row r="51869" spans="4:5" x14ac:dyDescent="0.2">
      <c r="D51869" s="1"/>
      <c r="E51869" s="41"/>
    </row>
    <row r="51870" spans="4:5" x14ac:dyDescent="0.2">
      <c r="D51870" s="1"/>
      <c r="E51870" s="41"/>
    </row>
    <row r="51871" spans="4:5" x14ac:dyDescent="0.2">
      <c r="D51871" s="1"/>
      <c r="E51871" s="41"/>
    </row>
    <row r="51872" spans="4:5" x14ac:dyDescent="0.2">
      <c r="D51872" s="1"/>
      <c r="E51872" s="41"/>
    </row>
    <row r="51873" spans="4:5" x14ac:dyDescent="0.2">
      <c r="D51873" s="1"/>
      <c r="E51873" s="41"/>
    </row>
    <row r="51874" spans="4:5" x14ac:dyDescent="0.2">
      <c r="D51874" s="1"/>
      <c r="E51874" s="41"/>
    </row>
    <row r="51875" spans="4:5" x14ac:dyDescent="0.2">
      <c r="D51875" s="1"/>
      <c r="E51875" s="41"/>
    </row>
    <row r="51876" spans="4:5" x14ac:dyDescent="0.2">
      <c r="D51876" s="1"/>
      <c r="E51876" s="41"/>
    </row>
    <row r="51877" spans="4:5" x14ac:dyDescent="0.2">
      <c r="D51877" s="1"/>
      <c r="E51877" s="41"/>
    </row>
    <row r="51878" spans="4:5" x14ac:dyDescent="0.2">
      <c r="D51878" s="1"/>
      <c r="E51878" s="41"/>
    </row>
    <row r="51879" spans="4:5" x14ac:dyDescent="0.2">
      <c r="D51879" s="1"/>
      <c r="E51879" s="41"/>
    </row>
    <row r="51880" spans="4:5" x14ac:dyDescent="0.2">
      <c r="D51880" s="1"/>
      <c r="E51880" s="41"/>
    </row>
    <row r="51881" spans="4:5" x14ac:dyDescent="0.2">
      <c r="D51881" s="1"/>
      <c r="E51881" s="41"/>
    </row>
    <row r="51882" spans="4:5" x14ac:dyDescent="0.2">
      <c r="D51882" s="1"/>
      <c r="E51882" s="41"/>
    </row>
    <row r="51883" spans="4:5" x14ac:dyDescent="0.2">
      <c r="D51883" s="1"/>
      <c r="E51883" s="41"/>
    </row>
    <row r="51884" spans="4:5" x14ac:dyDescent="0.2">
      <c r="D51884" s="1"/>
      <c r="E51884" s="41"/>
    </row>
    <row r="51885" spans="4:5" x14ac:dyDescent="0.2">
      <c r="D51885" s="1"/>
      <c r="E51885" s="41"/>
    </row>
    <row r="51886" spans="4:5" x14ac:dyDescent="0.2">
      <c r="D51886" s="1"/>
      <c r="E51886" s="41"/>
    </row>
    <row r="51887" spans="4:5" x14ac:dyDescent="0.2">
      <c r="D51887" s="1"/>
      <c r="E51887" s="41"/>
    </row>
    <row r="51888" spans="4:5" x14ac:dyDescent="0.2">
      <c r="D51888" s="1"/>
      <c r="E51888" s="41"/>
    </row>
    <row r="51889" spans="4:5" x14ac:dyDescent="0.2">
      <c r="D51889" s="1"/>
      <c r="E51889" s="41"/>
    </row>
    <row r="51890" spans="4:5" x14ac:dyDescent="0.2">
      <c r="D51890" s="1"/>
      <c r="E51890" s="41"/>
    </row>
    <row r="51891" spans="4:5" x14ac:dyDescent="0.2">
      <c r="D51891" s="1"/>
      <c r="E51891" s="41"/>
    </row>
    <row r="51892" spans="4:5" x14ac:dyDescent="0.2">
      <c r="D51892" s="1"/>
      <c r="E51892" s="41"/>
    </row>
    <row r="51893" spans="4:5" x14ac:dyDescent="0.2">
      <c r="D51893" s="1"/>
      <c r="E51893" s="41"/>
    </row>
    <row r="51894" spans="4:5" x14ac:dyDescent="0.2">
      <c r="D51894" s="1"/>
      <c r="E51894" s="41"/>
    </row>
    <row r="51895" spans="4:5" x14ac:dyDescent="0.2">
      <c r="D51895" s="1"/>
      <c r="E51895" s="41"/>
    </row>
    <row r="51896" spans="4:5" x14ac:dyDescent="0.2">
      <c r="D51896" s="1"/>
      <c r="E51896" s="41"/>
    </row>
    <row r="51897" spans="4:5" x14ac:dyDescent="0.2">
      <c r="D51897" s="1"/>
      <c r="E51897" s="41"/>
    </row>
    <row r="51898" spans="4:5" x14ac:dyDescent="0.2">
      <c r="D51898" s="1"/>
      <c r="E51898" s="41"/>
    </row>
    <row r="51899" spans="4:5" x14ac:dyDescent="0.2">
      <c r="D51899" s="1"/>
      <c r="E51899" s="41"/>
    </row>
    <row r="51900" spans="4:5" x14ac:dyDescent="0.2">
      <c r="D51900" s="1"/>
      <c r="E51900" s="41"/>
    </row>
    <row r="51901" spans="4:5" x14ac:dyDescent="0.2">
      <c r="D51901" s="1"/>
      <c r="E51901" s="41"/>
    </row>
    <row r="51902" spans="4:5" x14ac:dyDescent="0.2">
      <c r="D51902" s="1"/>
      <c r="E51902" s="41"/>
    </row>
    <row r="51903" spans="4:5" x14ac:dyDescent="0.2">
      <c r="D51903" s="1"/>
      <c r="E51903" s="41"/>
    </row>
    <row r="51904" spans="4:5" x14ac:dyDescent="0.2">
      <c r="D51904" s="1"/>
      <c r="E51904" s="41"/>
    </row>
    <row r="51905" spans="4:5" x14ac:dyDescent="0.2">
      <c r="D51905" s="1"/>
      <c r="E51905" s="41"/>
    </row>
    <row r="51906" spans="4:5" x14ac:dyDescent="0.2">
      <c r="D51906" s="1"/>
      <c r="E51906" s="41"/>
    </row>
    <row r="51907" spans="4:5" x14ac:dyDescent="0.2">
      <c r="D51907" s="1"/>
      <c r="E51907" s="41"/>
    </row>
    <row r="51908" spans="4:5" x14ac:dyDescent="0.2">
      <c r="D51908" s="1"/>
      <c r="E51908" s="41"/>
    </row>
    <row r="51909" spans="4:5" x14ac:dyDescent="0.2">
      <c r="D51909" s="1"/>
      <c r="E51909" s="41"/>
    </row>
    <row r="51910" spans="4:5" x14ac:dyDescent="0.2">
      <c r="D51910" s="1"/>
      <c r="E51910" s="41"/>
    </row>
    <row r="51911" spans="4:5" x14ac:dyDescent="0.2">
      <c r="D51911" s="1"/>
      <c r="E51911" s="41"/>
    </row>
    <row r="51912" spans="4:5" x14ac:dyDescent="0.2">
      <c r="D51912" s="1"/>
      <c r="E51912" s="41"/>
    </row>
    <row r="51913" spans="4:5" x14ac:dyDescent="0.2">
      <c r="D51913" s="1"/>
      <c r="E51913" s="41"/>
    </row>
    <row r="51914" spans="4:5" x14ac:dyDescent="0.2">
      <c r="D51914" s="1"/>
      <c r="E51914" s="41"/>
    </row>
    <row r="51915" spans="4:5" x14ac:dyDescent="0.2">
      <c r="D51915" s="1"/>
      <c r="E51915" s="41"/>
    </row>
    <row r="51916" spans="4:5" x14ac:dyDescent="0.2">
      <c r="D51916" s="1"/>
      <c r="E51916" s="41"/>
    </row>
    <row r="51917" spans="4:5" x14ac:dyDescent="0.2">
      <c r="D51917" s="1"/>
      <c r="E51917" s="41"/>
    </row>
    <row r="51918" spans="4:5" x14ac:dyDescent="0.2">
      <c r="D51918" s="1"/>
      <c r="E51918" s="41"/>
    </row>
    <row r="51919" spans="4:5" x14ac:dyDescent="0.2">
      <c r="D51919" s="1"/>
      <c r="E51919" s="41"/>
    </row>
    <row r="51920" spans="4:5" x14ac:dyDescent="0.2">
      <c r="D51920" s="1"/>
      <c r="E51920" s="41"/>
    </row>
    <row r="51921" spans="4:5" x14ac:dyDescent="0.2">
      <c r="D51921" s="1"/>
      <c r="E51921" s="41"/>
    </row>
    <row r="51922" spans="4:5" x14ac:dyDescent="0.2">
      <c r="D51922" s="1"/>
      <c r="E51922" s="41"/>
    </row>
    <row r="51923" spans="4:5" x14ac:dyDescent="0.2">
      <c r="D51923" s="1"/>
      <c r="E51923" s="41"/>
    </row>
    <row r="51924" spans="4:5" x14ac:dyDescent="0.2">
      <c r="D51924" s="1"/>
      <c r="E51924" s="41"/>
    </row>
    <row r="51925" spans="4:5" x14ac:dyDescent="0.2">
      <c r="D51925" s="1"/>
      <c r="E51925" s="41"/>
    </row>
    <row r="51926" spans="4:5" x14ac:dyDescent="0.2">
      <c r="D51926" s="1"/>
      <c r="E51926" s="41"/>
    </row>
    <row r="51927" spans="4:5" x14ac:dyDescent="0.2">
      <c r="D51927" s="1"/>
      <c r="E51927" s="41"/>
    </row>
    <row r="51928" spans="4:5" x14ac:dyDescent="0.2">
      <c r="D51928" s="1"/>
      <c r="E51928" s="41"/>
    </row>
    <row r="51929" spans="4:5" x14ac:dyDescent="0.2">
      <c r="D51929" s="1"/>
      <c r="E51929" s="41"/>
    </row>
    <row r="51930" spans="4:5" x14ac:dyDescent="0.2">
      <c r="D51930" s="1"/>
      <c r="E51930" s="41"/>
    </row>
    <row r="51931" spans="4:5" x14ac:dyDescent="0.2">
      <c r="D51931" s="1"/>
      <c r="E51931" s="41"/>
    </row>
    <row r="51932" spans="4:5" x14ac:dyDescent="0.2">
      <c r="D51932" s="1"/>
      <c r="E51932" s="41"/>
    </row>
    <row r="51933" spans="4:5" x14ac:dyDescent="0.2">
      <c r="D51933" s="1"/>
      <c r="E51933" s="41"/>
    </row>
    <row r="51934" spans="4:5" x14ac:dyDescent="0.2">
      <c r="D51934" s="1"/>
      <c r="E51934" s="41"/>
    </row>
    <row r="51935" spans="4:5" x14ac:dyDescent="0.2">
      <c r="D51935" s="1"/>
      <c r="E51935" s="41"/>
    </row>
    <row r="51936" spans="4:5" x14ac:dyDescent="0.2">
      <c r="D51936" s="1"/>
      <c r="E51936" s="41"/>
    </row>
    <row r="51937" spans="4:5" x14ac:dyDescent="0.2">
      <c r="D51937" s="1"/>
      <c r="E51937" s="41"/>
    </row>
    <row r="51938" spans="4:5" x14ac:dyDescent="0.2">
      <c r="D51938" s="1"/>
      <c r="E51938" s="41"/>
    </row>
    <row r="51939" spans="4:5" x14ac:dyDescent="0.2">
      <c r="D51939" s="1"/>
      <c r="E51939" s="41"/>
    </row>
    <row r="51940" spans="4:5" x14ac:dyDescent="0.2">
      <c r="D51940" s="1"/>
      <c r="E51940" s="41"/>
    </row>
    <row r="51941" spans="4:5" x14ac:dyDescent="0.2">
      <c r="D51941" s="1"/>
      <c r="E51941" s="41"/>
    </row>
    <row r="51942" spans="4:5" x14ac:dyDescent="0.2">
      <c r="D51942" s="1"/>
      <c r="E51942" s="41"/>
    </row>
    <row r="51943" spans="4:5" x14ac:dyDescent="0.2">
      <c r="D51943" s="1"/>
      <c r="E51943" s="41"/>
    </row>
    <row r="51944" spans="4:5" x14ac:dyDescent="0.2">
      <c r="D51944" s="1"/>
      <c r="E51944" s="41"/>
    </row>
    <row r="51945" spans="4:5" x14ac:dyDescent="0.2">
      <c r="D51945" s="1"/>
      <c r="E51945" s="41"/>
    </row>
    <row r="51946" spans="4:5" x14ac:dyDescent="0.2">
      <c r="D51946" s="1"/>
      <c r="E51946" s="41"/>
    </row>
    <row r="51947" spans="4:5" x14ac:dyDescent="0.2">
      <c r="D51947" s="1"/>
      <c r="E51947" s="41"/>
    </row>
    <row r="51948" spans="4:5" x14ac:dyDescent="0.2">
      <c r="D51948" s="1"/>
      <c r="E51948" s="41"/>
    </row>
    <row r="51949" spans="4:5" x14ac:dyDescent="0.2">
      <c r="D51949" s="1"/>
      <c r="E51949" s="41"/>
    </row>
    <row r="51950" spans="4:5" x14ac:dyDescent="0.2">
      <c r="D51950" s="1"/>
      <c r="E51950" s="41"/>
    </row>
    <row r="51951" spans="4:5" x14ac:dyDescent="0.2">
      <c r="D51951" s="1"/>
      <c r="E51951" s="41"/>
    </row>
    <row r="51952" spans="4:5" x14ac:dyDescent="0.2">
      <c r="D51952" s="1"/>
      <c r="E51952" s="41"/>
    </row>
    <row r="51953" spans="4:5" x14ac:dyDescent="0.2">
      <c r="D51953" s="1"/>
      <c r="E51953" s="41"/>
    </row>
    <row r="51954" spans="4:5" x14ac:dyDescent="0.2">
      <c r="D51954" s="1"/>
      <c r="E51954" s="41"/>
    </row>
    <row r="51955" spans="4:5" x14ac:dyDescent="0.2">
      <c r="D51955" s="1"/>
      <c r="E51955" s="41"/>
    </row>
    <row r="51956" spans="4:5" x14ac:dyDescent="0.2">
      <c r="D51956" s="1"/>
      <c r="E51956" s="41"/>
    </row>
    <row r="51957" spans="4:5" x14ac:dyDescent="0.2">
      <c r="D51957" s="1"/>
      <c r="E51957" s="41"/>
    </row>
    <row r="51958" spans="4:5" x14ac:dyDescent="0.2">
      <c r="D51958" s="1"/>
      <c r="E51958" s="41"/>
    </row>
    <row r="51959" spans="4:5" x14ac:dyDescent="0.2">
      <c r="D51959" s="1"/>
      <c r="E51959" s="41"/>
    </row>
    <row r="51960" spans="4:5" x14ac:dyDescent="0.2">
      <c r="D51960" s="1"/>
      <c r="E51960" s="41"/>
    </row>
    <row r="51961" spans="4:5" x14ac:dyDescent="0.2">
      <c r="D51961" s="1"/>
      <c r="E51961" s="41"/>
    </row>
    <row r="51962" spans="4:5" x14ac:dyDescent="0.2">
      <c r="D51962" s="1"/>
      <c r="E51962" s="41"/>
    </row>
    <row r="51963" spans="4:5" x14ac:dyDescent="0.2">
      <c r="D51963" s="1"/>
      <c r="E51963" s="41"/>
    </row>
    <row r="51964" spans="4:5" x14ac:dyDescent="0.2">
      <c r="D51964" s="1"/>
      <c r="E51964" s="41"/>
    </row>
    <row r="51965" spans="4:5" x14ac:dyDescent="0.2">
      <c r="D51965" s="1"/>
      <c r="E51965" s="41"/>
    </row>
    <row r="51966" spans="4:5" x14ac:dyDescent="0.2">
      <c r="D51966" s="1"/>
      <c r="E51966" s="41"/>
    </row>
    <row r="51967" spans="4:5" x14ac:dyDescent="0.2">
      <c r="D51967" s="1"/>
      <c r="E51967" s="41"/>
    </row>
    <row r="51968" spans="4:5" x14ac:dyDescent="0.2">
      <c r="D51968" s="1"/>
      <c r="E51968" s="41"/>
    </row>
    <row r="51969" spans="4:5" x14ac:dyDescent="0.2">
      <c r="D51969" s="1"/>
      <c r="E51969" s="41"/>
    </row>
    <row r="51970" spans="4:5" x14ac:dyDescent="0.2">
      <c r="D51970" s="1"/>
      <c r="E51970" s="41"/>
    </row>
    <row r="51971" spans="4:5" x14ac:dyDescent="0.2">
      <c r="D51971" s="1"/>
      <c r="E51971" s="41"/>
    </row>
    <row r="51972" spans="4:5" x14ac:dyDescent="0.2">
      <c r="D51972" s="1"/>
      <c r="E51972" s="41"/>
    </row>
    <row r="51973" spans="4:5" x14ac:dyDescent="0.2">
      <c r="D51973" s="1"/>
      <c r="E51973" s="41"/>
    </row>
    <row r="51974" spans="4:5" x14ac:dyDescent="0.2">
      <c r="D51974" s="1"/>
      <c r="E51974" s="41"/>
    </row>
    <row r="51975" spans="4:5" x14ac:dyDescent="0.2">
      <c r="D51975" s="1"/>
      <c r="E51975" s="41"/>
    </row>
    <row r="51976" spans="4:5" x14ac:dyDescent="0.2">
      <c r="D51976" s="1"/>
      <c r="E51976" s="41"/>
    </row>
    <row r="51977" spans="4:5" x14ac:dyDescent="0.2">
      <c r="D51977" s="1"/>
      <c r="E51977" s="41"/>
    </row>
    <row r="51978" spans="4:5" x14ac:dyDescent="0.2">
      <c r="D51978" s="1"/>
      <c r="E51978" s="41"/>
    </row>
    <row r="51979" spans="4:5" x14ac:dyDescent="0.2">
      <c r="D51979" s="1"/>
      <c r="E51979" s="41"/>
    </row>
    <row r="51980" spans="4:5" x14ac:dyDescent="0.2">
      <c r="D51980" s="1"/>
      <c r="E51980" s="41"/>
    </row>
    <row r="51981" spans="4:5" x14ac:dyDescent="0.2">
      <c r="D51981" s="1"/>
      <c r="E51981" s="41"/>
    </row>
    <row r="51982" spans="4:5" x14ac:dyDescent="0.2">
      <c r="D51982" s="1"/>
      <c r="E51982" s="41"/>
    </row>
    <row r="51983" spans="4:5" x14ac:dyDescent="0.2">
      <c r="D51983" s="1"/>
      <c r="E51983" s="41"/>
    </row>
    <row r="51984" spans="4:5" x14ac:dyDescent="0.2">
      <c r="D51984" s="1"/>
      <c r="E51984" s="41"/>
    </row>
    <row r="51985" spans="4:5" x14ac:dyDescent="0.2">
      <c r="D51985" s="1"/>
      <c r="E51985" s="41"/>
    </row>
    <row r="51986" spans="4:5" x14ac:dyDescent="0.2">
      <c r="D51986" s="1"/>
      <c r="E51986" s="41"/>
    </row>
    <row r="51987" spans="4:5" x14ac:dyDescent="0.2">
      <c r="D51987" s="1"/>
      <c r="E51987" s="41"/>
    </row>
    <row r="51988" spans="4:5" x14ac:dyDescent="0.2">
      <c r="D51988" s="1"/>
      <c r="E51988" s="41"/>
    </row>
    <row r="51989" spans="4:5" x14ac:dyDescent="0.2">
      <c r="D51989" s="1"/>
      <c r="E51989" s="41"/>
    </row>
    <row r="51990" spans="4:5" x14ac:dyDescent="0.2">
      <c r="D51990" s="1"/>
      <c r="E51990" s="41"/>
    </row>
    <row r="51991" spans="4:5" x14ac:dyDescent="0.2">
      <c r="D51991" s="1"/>
      <c r="E51991" s="41"/>
    </row>
    <row r="51992" spans="4:5" x14ac:dyDescent="0.2">
      <c r="D51992" s="1"/>
      <c r="E51992" s="41"/>
    </row>
    <row r="51993" spans="4:5" x14ac:dyDescent="0.2">
      <c r="D51993" s="1"/>
      <c r="E51993" s="41"/>
    </row>
    <row r="51994" spans="4:5" x14ac:dyDescent="0.2">
      <c r="D51994" s="1"/>
      <c r="E51994" s="41"/>
    </row>
    <row r="51995" spans="4:5" x14ac:dyDescent="0.2">
      <c r="D51995" s="1"/>
      <c r="E51995" s="41"/>
    </row>
    <row r="51996" spans="4:5" x14ac:dyDescent="0.2">
      <c r="D51996" s="1"/>
      <c r="E51996" s="41"/>
    </row>
    <row r="51997" spans="4:5" x14ac:dyDescent="0.2">
      <c r="D51997" s="1"/>
      <c r="E51997" s="41"/>
    </row>
    <row r="51998" spans="4:5" x14ac:dyDescent="0.2">
      <c r="D51998" s="1"/>
      <c r="E51998" s="41"/>
    </row>
    <row r="51999" spans="4:5" x14ac:dyDescent="0.2">
      <c r="D51999" s="1"/>
      <c r="E51999" s="41"/>
    </row>
    <row r="52000" spans="4:5" x14ac:dyDescent="0.2">
      <c r="D52000" s="1"/>
      <c r="E52000" s="41"/>
    </row>
    <row r="52001" spans="4:5" x14ac:dyDescent="0.2">
      <c r="D52001" s="1"/>
      <c r="E52001" s="41"/>
    </row>
    <row r="52002" spans="4:5" x14ac:dyDescent="0.2">
      <c r="D52002" s="1"/>
      <c r="E52002" s="41"/>
    </row>
    <row r="52003" spans="4:5" x14ac:dyDescent="0.2">
      <c r="D52003" s="1"/>
      <c r="E52003" s="41"/>
    </row>
    <row r="52004" spans="4:5" x14ac:dyDescent="0.2">
      <c r="D52004" s="1"/>
      <c r="E52004" s="41"/>
    </row>
    <row r="52005" spans="4:5" x14ac:dyDescent="0.2">
      <c r="D52005" s="1"/>
      <c r="E52005" s="41"/>
    </row>
    <row r="52006" spans="4:5" x14ac:dyDescent="0.2">
      <c r="D52006" s="1"/>
      <c r="E52006" s="41"/>
    </row>
    <row r="52007" spans="4:5" x14ac:dyDescent="0.2">
      <c r="D52007" s="1"/>
      <c r="E52007" s="41"/>
    </row>
    <row r="52008" spans="4:5" x14ac:dyDescent="0.2">
      <c r="D52008" s="1"/>
      <c r="E52008" s="41"/>
    </row>
    <row r="52009" spans="4:5" x14ac:dyDescent="0.2">
      <c r="D52009" s="1"/>
      <c r="E52009" s="41"/>
    </row>
    <row r="52010" spans="4:5" x14ac:dyDescent="0.2">
      <c r="D52010" s="1"/>
      <c r="E52010" s="41"/>
    </row>
    <row r="52011" spans="4:5" x14ac:dyDescent="0.2">
      <c r="D52011" s="1"/>
      <c r="E52011" s="41"/>
    </row>
    <row r="52012" spans="4:5" x14ac:dyDescent="0.2">
      <c r="D52012" s="1"/>
      <c r="E52012" s="41"/>
    </row>
    <row r="52013" spans="4:5" x14ac:dyDescent="0.2">
      <c r="D52013" s="1"/>
      <c r="E52013" s="41"/>
    </row>
    <row r="52014" spans="4:5" x14ac:dyDescent="0.2">
      <c r="D52014" s="1"/>
      <c r="E52014" s="41"/>
    </row>
    <row r="52015" spans="4:5" x14ac:dyDescent="0.2">
      <c r="D52015" s="1"/>
      <c r="E52015" s="41"/>
    </row>
    <row r="52016" spans="4:5" x14ac:dyDescent="0.2">
      <c r="D52016" s="1"/>
      <c r="E52016" s="41"/>
    </row>
    <row r="52017" spans="4:5" x14ac:dyDescent="0.2">
      <c r="D52017" s="1"/>
      <c r="E52017" s="41"/>
    </row>
    <row r="52018" spans="4:5" x14ac:dyDescent="0.2">
      <c r="D52018" s="1"/>
      <c r="E52018" s="41"/>
    </row>
    <row r="52019" spans="4:5" x14ac:dyDescent="0.2">
      <c r="D52019" s="1"/>
      <c r="E52019" s="41"/>
    </row>
    <row r="52020" spans="4:5" x14ac:dyDescent="0.2">
      <c r="D52020" s="1"/>
      <c r="E52020" s="41"/>
    </row>
    <row r="52021" spans="4:5" x14ac:dyDescent="0.2">
      <c r="D52021" s="1"/>
      <c r="E52021" s="41"/>
    </row>
    <row r="52022" spans="4:5" x14ac:dyDescent="0.2">
      <c r="D52022" s="1"/>
      <c r="E52022" s="41"/>
    </row>
    <row r="52023" spans="4:5" x14ac:dyDescent="0.2">
      <c r="D52023" s="1"/>
      <c r="E52023" s="41"/>
    </row>
    <row r="52024" spans="4:5" x14ac:dyDescent="0.2">
      <c r="D52024" s="1"/>
      <c r="E52024" s="41"/>
    </row>
    <row r="52025" spans="4:5" x14ac:dyDescent="0.2">
      <c r="D52025" s="1"/>
      <c r="E52025" s="41"/>
    </row>
    <row r="52026" spans="4:5" x14ac:dyDescent="0.2">
      <c r="D52026" s="1"/>
      <c r="E52026" s="41"/>
    </row>
    <row r="52027" spans="4:5" x14ac:dyDescent="0.2">
      <c r="D52027" s="1"/>
      <c r="E52027" s="41"/>
    </row>
    <row r="52028" spans="4:5" x14ac:dyDescent="0.2">
      <c r="D52028" s="1"/>
      <c r="E52028" s="41"/>
    </row>
    <row r="52029" spans="4:5" x14ac:dyDescent="0.2">
      <c r="D52029" s="1"/>
      <c r="E52029" s="41"/>
    </row>
    <row r="52030" spans="4:5" x14ac:dyDescent="0.2">
      <c r="D52030" s="1"/>
      <c r="E52030" s="41"/>
    </row>
    <row r="52031" spans="4:5" x14ac:dyDescent="0.2">
      <c r="D52031" s="1"/>
      <c r="E52031" s="41"/>
    </row>
    <row r="52032" spans="4:5" x14ac:dyDescent="0.2">
      <c r="D52032" s="1"/>
      <c r="E52032" s="41"/>
    </row>
    <row r="52033" spans="4:5" x14ac:dyDescent="0.2">
      <c r="D52033" s="1"/>
      <c r="E52033" s="41"/>
    </row>
    <row r="52034" spans="4:5" x14ac:dyDescent="0.2">
      <c r="D52034" s="1"/>
      <c r="E52034" s="41"/>
    </row>
    <row r="52035" spans="4:5" x14ac:dyDescent="0.2">
      <c r="D52035" s="1"/>
      <c r="E52035" s="41"/>
    </row>
    <row r="52036" spans="4:5" x14ac:dyDescent="0.2">
      <c r="D52036" s="1"/>
      <c r="E52036" s="41"/>
    </row>
    <row r="52037" spans="4:5" x14ac:dyDescent="0.2">
      <c r="D52037" s="1"/>
      <c r="E52037" s="41"/>
    </row>
    <row r="52038" spans="4:5" x14ac:dyDescent="0.2">
      <c r="D52038" s="1"/>
      <c r="E52038" s="41"/>
    </row>
    <row r="52039" spans="4:5" x14ac:dyDescent="0.2">
      <c r="D52039" s="1"/>
      <c r="E52039" s="41"/>
    </row>
    <row r="52040" spans="4:5" x14ac:dyDescent="0.2">
      <c r="D52040" s="1"/>
      <c r="E52040" s="41"/>
    </row>
    <row r="52041" spans="4:5" x14ac:dyDescent="0.2">
      <c r="D52041" s="1"/>
      <c r="E52041" s="41"/>
    </row>
    <row r="52042" spans="4:5" x14ac:dyDescent="0.2">
      <c r="D52042" s="1"/>
      <c r="E52042" s="41"/>
    </row>
    <row r="52043" spans="4:5" x14ac:dyDescent="0.2">
      <c r="D52043" s="1"/>
      <c r="E52043" s="41"/>
    </row>
    <row r="52044" spans="4:5" x14ac:dyDescent="0.2">
      <c r="D52044" s="1"/>
      <c r="E52044" s="41"/>
    </row>
    <row r="52045" spans="4:5" x14ac:dyDescent="0.2">
      <c r="D52045" s="1"/>
      <c r="E52045" s="41"/>
    </row>
    <row r="52046" spans="4:5" x14ac:dyDescent="0.2">
      <c r="D52046" s="1"/>
      <c r="E52046" s="41"/>
    </row>
    <row r="52047" spans="4:5" x14ac:dyDescent="0.2">
      <c r="D52047" s="1"/>
      <c r="E52047" s="41"/>
    </row>
    <row r="52048" spans="4:5" x14ac:dyDescent="0.2">
      <c r="D52048" s="1"/>
      <c r="E52048" s="41"/>
    </row>
    <row r="52049" spans="4:5" x14ac:dyDescent="0.2">
      <c r="D52049" s="1"/>
      <c r="E52049" s="41"/>
    </row>
    <row r="52050" spans="4:5" x14ac:dyDescent="0.2">
      <c r="D52050" s="1"/>
      <c r="E52050" s="41"/>
    </row>
    <row r="52051" spans="4:5" x14ac:dyDescent="0.2">
      <c r="D52051" s="1"/>
      <c r="E52051" s="41"/>
    </row>
    <row r="52052" spans="4:5" x14ac:dyDescent="0.2">
      <c r="D52052" s="1"/>
      <c r="E52052" s="41"/>
    </row>
    <row r="52053" spans="4:5" x14ac:dyDescent="0.2">
      <c r="D52053" s="1"/>
      <c r="E52053" s="41"/>
    </row>
    <row r="52054" spans="4:5" x14ac:dyDescent="0.2">
      <c r="D52054" s="1"/>
      <c r="E52054" s="41"/>
    </row>
    <row r="52055" spans="4:5" x14ac:dyDescent="0.2">
      <c r="D52055" s="1"/>
      <c r="E52055" s="41"/>
    </row>
    <row r="52056" spans="4:5" x14ac:dyDescent="0.2">
      <c r="D52056" s="1"/>
      <c r="E52056" s="41"/>
    </row>
    <row r="52057" spans="4:5" x14ac:dyDescent="0.2">
      <c r="D52057" s="1"/>
      <c r="E52057" s="41"/>
    </row>
    <row r="52058" spans="4:5" x14ac:dyDescent="0.2">
      <c r="D52058" s="1"/>
      <c r="E52058" s="41"/>
    </row>
    <row r="52059" spans="4:5" x14ac:dyDescent="0.2">
      <c r="D52059" s="1"/>
      <c r="E52059" s="41"/>
    </row>
    <row r="52060" spans="4:5" x14ac:dyDescent="0.2">
      <c r="D52060" s="1"/>
      <c r="E52060" s="41"/>
    </row>
    <row r="52061" spans="4:5" x14ac:dyDescent="0.2">
      <c r="D52061" s="1"/>
      <c r="E52061" s="41"/>
    </row>
    <row r="52062" spans="4:5" x14ac:dyDescent="0.2">
      <c r="D52062" s="1"/>
      <c r="E52062" s="41"/>
    </row>
    <row r="52063" spans="4:5" x14ac:dyDescent="0.2">
      <c r="D52063" s="1"/>
      <c r="E52063" s="41"/>
    </row>
    <row r="52064" spans="4:5" x14ac:dyDescent="0.2">
      <c r="D52064" s="1"/>
      <c r="E52064" s="41"/>
    </row>
    <row r="52065" spans="4:5" x14ac:dyDescent="0.2">
      <c r="D52065" s="1"/>
      <c r="E52065" s="41"/>
    </row>
    <row r="52066" spans="4:5" x14ac:dyDescent="0.2">
      <c r="D52066" s="1"/>
      <c r="E52066" s="41"/>
    </row>
    <row r="52067" spans="4:5" x14ac:dyDescent="0.2">
      <c r="D52067" s="1"/>
      <c r="E52067" s="41"/>
    </row>
    <row r="52068" spans="4:5" x14ac:dyDescent="0.2">
      <c r="D52068" s="1"/>
      <c r="E52068" s="41"/>
    </row>
    <row r="52069" spans="4:5" x14ac:dyDescent="0.2">
      <c r="D52069" s="1"/>
      <c r="E52069" s="41"/>
    </row>
    <row r="52070" spans="4:5" x14ac:dyDescent="0.2">
      <c r="D52070" s="1"/>
      <c r="E52070" s="41"/>
    </row>
    <row r="52071" spans="4:5" x14ac:dyDescent="0.2">
      <c r="D52071" s="1"/>
      <c r="E52071" s="41"/>
    </row>
    <row r="52072" spans="4:5" x14ac:dyDescent="0.2">
      <c r="D52072" s="1"/>
      <c r="E52072" s="41"/>
    </row>
    <row r="52073" spans="4:5" x14ac:dyDescent="0.2">
      <c r="D52073" s="1"/>
      <c r="E52073" s="41"/>
    </row>
    <row r="52074" spans="4:5" x14ac:dyDescent="0.2">
      <c r="D52074" s="1"/>
      <c r="E52074" s="41"/>
    </row>
    <row r="52075" spans="4:5" x14ac:dyDescent="0.2">
      <c r="D52075" s="1"/>
      <c r="E52075" s="41"/>
    </row>
    <row r="52076" spans="4:5" x14ac:dyDescent="0.2">
      <c r="D52076" s="1"/>
      <c r="E52076" s="41"/>
    </row>
    <row r="52077" spans="4:5" x14ac:dyDescent="0.2">
      <c r="D52077" s="1"/>
      <c r="E52077" s="41"/>
    </row>
    <row r="52078" spans="4:5" x14ac:dyDescent="0.2">
      <c r="D52078" s="1"/>
      <c r="E52078" s="41"/>
    </row>
    <row r="52079" spans="4:5" x14ac:dyDescent="0.2">
      <c r="D52079" s="1"/>
      <c r="E52079" s="41"/>
    </row>
    <row r="52080" spans="4:5" x14ac:dyDescent="0.2">
      <c r="D52080" s="1"/>
      <c r="E52080" s="41"/>
    </row>
    <row r="52081" spans="4:5" x14ac:dyDescent="0.2">
      <c r="D52081" s="1"/>
      <c r="E52081" s="41"/>
    </row>
    <row r="52082" spans="4:5" x14ac:dyDescent="0.2">
      <c r="D52082" s="1"/>
      <c r="E52082" s="41"/>
    </row>
    <row r="52083" spans="4:5" x14ac:dyDescent="0.2">
      <c r="D52083" s="1"/>
      <c r="E52083" s="41"/>
    </row>
    <row r="52084" spans="4:5" x14ac:dyDescent="0.2">
      <c r="D52084" s="1"/>
      <c r="E52084" s="41"/>
    </row>
    <row r="52085" spans="4:5" x14ac:dyDescent="0.2">
      <c r="D52085" s="1"/>
      <c r="E52085" s="41"/>
    </row>
    <row r="52086" spans="4:5" x14ac:dyDescent="0.2">
      <c r="D52086" s="1"/>
      <c r="E52086" s="41"/>
    </row>
    <row r="52087" spans="4:5" x14ac:dyDescent="0.2">
      <c r="D52087" s="1"/>
      <c r="E52087" s="41"/>
    </row>
    <row r="52088" spans="4:5" x14ac:dyDescent="0.2">
      <c r="D52088" s="1"/>
      <c r="E52088" s="41"/>
    </row>
    <row r="52089" spans="4:5" x14ac:dyDescent="0.2">
      <c r="D52089" s="1"/>
      <c r="E52089" s="41"/>
    </row>
    <row r="52090" spans="4:5" x14ac:dyDescent="0.2">
      <c r="D52090" s="1"/>
      <c r="E52090" s="41"/>
    </row>
    <row r="52091" spans="4:5" x14ac:dyDescent="0.2">
      <c r="D52091" s="1"/>
      <c r="E52091" s="41"/>
    </row>
    <row r="52092" spans="4:5" x14ac:dyDescent="0.2">
      <c r="D52092" s="1"/>
      <c r="E52092" s="41"/>
    </row>
    <row r="52093" spans="4:5" x14ac:dyDescent="0.2">
      <c r="D52093" s="1"/>
      <c r="E52093" s="41"/>
    </row>
    <row r="52094" spans="4:5" x14ac:dyDescent="0.2">
      <c r="D52094" s="1"/>
      <c r="E52094" s="41"/>
    </row>
    <row r="52095" spans="4:5" x14ac:dyDescent="0.2">
      <c r="D52095" s="1"/>
      <c r="E52095" s="41"/>
    </row>
    <row r="52096" spans="4:5" x14ac:dyDescent="0.2">
      <c r="D52096" s="1"/>
      <c r="E52096" s="41"/>
    </row>
    <row r="52097" spans="4:5" x14ac:dyDescent="0.2">
      <c r="D52097" s="1"/>
      <c r="E52097" s="41"/>
    </row>
    <row r="52098" spans="4:5" x14ac:dyDescent="0.2">
      <c r="D52098" s="1"/>
      <c r="E52098" s="41"/>
    </row>
    <row r="52099" spans="4:5" x14ac:dyDescent="0.2">
      <c r="D52099" s="1"/>
      <c r="E52099" s="41"/>
    </row>
    <row r="52100" spans="4:5" x14ac:dyDescent="0.2">
      <c r="D52100" s="1"/>
      <c r="E52100" s="41"/>
    </row>
    <row r="52101" spans="4:5" x14ac:dyDescent="0.2">
      <c r="D52101" s="1"/>
      <c r="E52101" s="41"/>
    </row>
    <row r="52102" spans="4:5" x14ac:dyDescent="0.2">
      <c r="D52102" s="1"/>
      <c r="E52102" s="41"/>
    </row>
    <row r="52103" spans="4:5" x14ac:dyDescent="0.2">
      <c r="D52103" s="1"/>
      <c r="E52103" s="41"/>
    </row>
    <row r="52104" spans="4:5" x14ac:dyDescent="0.2">
      <c r="D52104" s="1"/>
      <c r="E52104" s="41"/>
    </row>
    <row r="52105" spans="4:5" x14ac:dyDescent="0.2">
      <c r="D52105" s="1"/>
      <c r="E52105" s="41"/>
    </row>
    <row r="52106" spans="4:5" x14ac:dyDescent="0.2">
      <c r="D52106" s="1"/>
      <c r="E52106" s="41"/>
    </row>
    <row r="52107" spans="4:5" x14ac:dyDescent="0.2">
      <c r="D52107" s="1"/>
      <c r="E52107" s="41"/>
    </row>
    <row r="52108" spans="4:5" x14ac:dyDescent="0.2">
      <c r="D52108" s="1"/>
      <c r="E52108" s="41"/>
    </row>
    <row r="52109" spans="4:5" x14ac:dyDescent="0.2">
      <c r="D52109" s="1"/>
      <c r="E52109" s="41"/>
    </row>
    <row r="52110" spans="4:5" x14ac:dyDescent="0.2">
      <c r="D52110" s="1"/>
      <c r="E52110" s="41"/>
    </row>
    <row r="52111" spans="4:5" x14ac:dyDescent="0.2">
      <c r="D52111" s="1"/>
      <c r="E52111" s="41"/>
    </row>
    <row r="52112" spans="4:5" x14ac:dyDescent="0.2">
      <c r="D52112" s="1"/>
      <c r="E52112" s="41"/>
    </row>
    <row r="52113" spans="4:5" x14ac:dyDescent="0.2">
      <c r="D52113" s="1"/>
      <c r="E52113" s="41"/>
    </row>
    <row r="52114" spans="4:5" x14ac:dyDescent="0.2">
      <c r="D52114" s="1"/>
      <c r="E52114" s="41"/>
    </row>
    <row r="52115" spans="4:5" x14ac:dyDescent="0.2">
      <c r="D52115" s="1"/>
      <c r="E52115" s="41"/>
    </row>
    <row r="52116" spans="4:5" x14ac:dyDescent="0.2">
      <c r="D52116" s="1"/>
      <c r="E52116" s="41"/>
    </row>
    <row r="52117" spans="4:5" x14ac:dyDescent="0.2">
      <c r="D52117" s="1"/>
      <c r="E52117" s="41"/>
    </row>
    <row r="52118" spans="4:5" x14ac:dyDescent="0.2">
      <c r="D52118" s="1"/>
      <c r="E52118" s="41"/>
    </row>
    <row r="52119" spans="4:5" x14ac:dyDescent="0.2">
      <c r="D52119" s="1"/>
      <c r="E52119" s="41"/>
    </row>
    <row r="52120" spans="4:5" x14ac:dyDescent="0.2">
      <c r="D52120" s="1"/>
      <c r="E52120" s="41"/>
    </row>
    <row r="52121" spans="4:5" x14ac:dyDescent="0.2">
      <c r="D52121" s="1"/>
      <c r="E52121" s="41"/>
    </row>
    <row r="52122" spans="4:5" x14ac:dyDescent="0.2">
      <c r="D52122" s="1"/>
      <c r="E52122" s="41"/>
    </row>
    <row r="52123" spans="4:5" x14ac:dyDescent="0.2">
      <c r="D52123" s="1"/>
      <c r="E52123" s="41"/>
    </row>
    <row r="52124" spans="4:5" x14ac:dyDescent="0.2">
      <c r="D52124" s="1"/>
      <c r="E52124" s="41"/>
    </row>
    <row r="52125" spans="4:5" x14ac:dyDescent="0.2">
      <c r="D52125" s="1"/>
      <c r="E52125" s="41"/>
    </row>
    <row r="52126" spans="4:5" x14ac:dyDescent="0.2">
      <c r="D52126" s="1"/>
      <c r="E52126" s="41"/>
    </row>
    <row r="52127" spans="4:5" x14ac:dyDescent="0.2">
      <c r="D52127" s="1"/>
      <c r="E52127" s="41"/>
    </row>
    <row r="52128" spans="4:5" x14ac:dyDescent="0.2">
      <c r="D52128" s="1"/>
      <c r="E52128" s="41"/>
    </row>
    <row r="52129" spans="4:5" x14ac:dyDescent="0.2">
      <c r="D52129" s="1"/>
      <c r="E52129" s="41"/>
    </row>
    <row r="52130" spans="4:5" x14ac:dyDescent="0.2">
      <c r="D52130" s="1"/>
      <c r="E52130" s="41"/>
    </row>
    <row r="52131" spans="4:5" x14ac:dyDescent="0.2">
      <c r="D52131" s="1"/>
      <c r="E52131" s="41"/>
    </row>
    <row r="52132" spans="4:5" x14ac:dyDescent="0.2">
      <c r="D52132" s="1"/>
      <c r="E52132" s="41"/>
    </row>
    <row r="52133" spans="4:5" x14ac:dyDescent="0.2">
      <c r="D52133" s="1"/>
      <c r="E52133" s="41"/>
    </row>
    <row r="52134" spans="4:5" x14ac:dyDescent="0.2">
      <c r="D52134" s="1"/>
      <c r="E52134" s="41"/>
    </row>
    <row r="52135" spans="4:5" x14ac:dyDescent="0.2">
      <c r="D52135" s="1"/>
      <c r="E52135" s="41"/>
    </row>
    <row r="52136" spans="4:5" x14ac:dyDescent="0.2">
      <c r="D52136" s="1"/>
      <c r="E52136" s="41"/>
    </row>
    <row r="52137" spans="4:5" x14ac:dyDescent="0.2">
      <c r="D52137" s="1"/>
      <c r="E52137" s="41"/>
    </row>
    <row r="52138" spans="4:5" x14ac:dyDescent="0.2">
      <c r="D52138" s="1"/>
      <c r="E52138" s="41"/>
    </row>
    <row r="52139" spans="4:5" x14ac:dyDescent="0.2">
      <c r="D52139" s="1"/>
      <c r="E52139" s="41"/>
    </row>
    <row r="52140" spans="4:5" x14ac:dyDescent="0.2">
      <c r="D52140" s="1"/>
      <c r="E52140" s="41"/>
    </row>
    <row r="52141" spans="4:5" x14ac:dyDescent="0.2">
      <c r="D52141" s="1"/>
      <c r="E52141" s="41"/>
    </row>
    <row r="52142" spans="4:5" x14ac:dyDescent="0.2">
      <c r="D52142" s="1"/>
      <c r="E52142" s="41"/>
    </row>
    <row r="52143" spans="4:5" x14ac:dyDescent="0.2">
      <c r="D52143" s="1"/>
      <c r="E52143" s="41"/>
    </row>
    <row r="52144" spans="4:5" x14ac:dyDescent="0.2">
      <c r="D52144" s="1"/>
      <c r="E52144" s="41"/>
    </row>
    <row r="52145" spans="4:5" x14ac:dyDescent="0.2">
      <c r="D52145" s="1"/>
      <c r="E52145" s="41"/>
    </row>
    <row r="52146" spans="4:5" x14ac:dyDescent="0.2">
      <c r="D52146" s="1"/>
      <c r="E52146" s="41"/>
    </row>
    <row r="52147" spans="4:5" x14ac:dyDescent="0.2">
      <c r="D52147" s="1"/>
      <c r="E52147" s="41"/>
    </row>
    <row r="52148" spans="4:5" x14ac:dyDescent="0.2">
      <c r="D52148" s="1"/>
      <c r="E52148" s="41"/>
    </row>
    <row r="52149" spans="4:5" x14ac:dyDescent="0.2">
      <c r="D52149" s="1"/>
      <c r="E52149" s="41"/>
    </row>
    <row r="52150" spans="4:5" x14ac:dyDescent="0.2">
      <c r="D52150" s="1"/>
      <c r="E52150" s="41"/>
    </row>
    <row r="52151" spans="4:5" x14ac:dyDescent="0.2">
      <c r="D52151" s="1"/>
      <c r="E52151" s="41"/>
    </row>
    <row r="52152" spans="4:5" x14ac:dyDescent="0.2">
      <c r="D52152" s="1"/>
      <c r="E52152" s="41"/>
    </row>
    <row r="52153" spans="4:5" x14ac:dyDescent="0.2">
      <c r="D52153" s="1"/>
      <c r="E52153" s="41"/>
    </row>
    <row r="52154" spans="4:5" x14ac:dyDescent="0.2">
      <c r="D52154" s="1"/>
      <c r="E52154" s="41"/>
    </row>
    <row r="52155" spans="4:5" x14ac:dyDescent="0.2">
      <c r="D52155" s="1"/>
      <c r="E52155" s="41"/>
    </row>
    <row r="52156" spans="4:5" x14ac:dyDescent="0.2">
      <c r="D52156" s="1"/>
      <c r="E52156" s="41"/>
    </row>
    <row r="52157" spans="4:5" x14ac:dyDescent="0.2">
      <c r="D52157" s="1"/>
      <c r="E52157" s="41"/>
    </row>
    <row r="52158" spans="4:5" x14ac:dyDescent="0.2">
      <c r="D52158" s="1"/>
      <c r="E52158" s="41"/>
    </row>
    <row r="52159" spans="4:5" x14ac:dyDescent="0.2">
      <c r="D52159" s="1"/>
      <c r="E52159" s="41"/>
    </row>
    <row r="52160" spans="4:5" x14ac:dyDescent="0.2">
      <c r="D52160" s="1"/>
      <c r="E52160" s="41"/>
    </row>
    <row r="52161" spans="4:5" x14ac:dyDescent="0.2">
      <c r="D52161" s="1"/>
      <c r="E52161" s="41"/>
    </row>
    <row r="52162" spans="4:5" x14ac:dyDescent="0.2">
      <c r="D52162" s="1"/>
      <c r="E52162" s="41"/>
    </row>
    <row r="52163" spans="4:5" x14ac:dyDescent="0.2">
      <c r="D52163" s="1"/>
      <c r="E52163" s="41"/>
    </row>
    <row r="52164" spans="4:5" x14ac:dyDescent="0.2">
      <c r="D52164" s="1"/>
      <c r="E52164" s="41"/>
    </row>
    <row r="52165" spans="4:5" x14ac:dyDescent="0.2">
      <c r="D52165" s="1"/>
      <c r="E52165" s="41"/>
    </row>
    <row r="52166" spans="4:5" x14ac:dyDescent="0.2">
      <c r="D52166" s="1"/>
      <c r="E52166" s="41"/>
    </row>
    <row r="52167" spans="4:5" x14ac:dyDescent="0.2">
      <c r="D52167" s="1"/>
      <c r="E52167" s="41"/>
    </row>
    <row r="52168" spans="4:5" x14ac:dyDescent="0.2">
      <c r="D52168" s="1"/>
      <c r="E52168" s="41"/>
    </row>
    <row r="52169" spans="4:5" x14ac:dyDescent="0.2">
      <c r="D52169" s="1"/>
      <c r="E52169" s="41"/>
    </row>
    <row r="52170" spans="4:5" x14ac:dyDescent="0.2">
      <c r="D52170" s="1"/>
      <c r="E52170" s="41"/>
    </row>
    <row r="52171" spans="4:5" x14ac:dyDescent="0.2">
      <c r="D52171" s="1"/>
      <c r="E52171" s="41"/>
    </row>
    <row r="52172" spans="4:5" x14ac:dyDescent="0.2">
      <c r="D52172" s="1"/>
      <c r="E52172" s="41"/>
    </row>
    <row r="52173" spans="4:5" x14ac:dyDescent="0.2">
      <c r="D52173" s="1"/>
      <c r="E52173" s="41"/>
    </row>
    <row r="52174" spans="4:5" x14ac:dyDescent="0.2">
      <c r="D52174" s="1"/>
      <c r="E52174" s="41"/>
    </row>
    <row r="52175" spans="4:5" x14ac:dyDescent="0.2">
      <c r="D52175" s="1"/>
      <c r="E52175" s="41"/>
    </row>
    <row r="52176" spans="4:5" x14ac:dyDescent="0.2">
      <c r="D52176" s="1"/>
      <c r="E52176" s="41"/>
    </row>
    <row r="52177" spans="4:5" x14ac:dyDescent="0.2">
      <c r="D52177" s="1"/>
      <c r="E52177" s="41"/>
    </row>
    <row r="52178" spans="4:5" x14ac:dyDescent="0.2">
      <c r="D52178" s="1"/>
      <c r="E52178" s="41"/>
    </row>
    <row r="52179" spans="4:5" x14ac:dyDescent="0.2">
      <c r="D52179" s="1"/>
      <c r="E52179" s="41"/>
    </row>
    <row r="52180" spans="4:5" x14ac:dyDescent="0.2">
      <c r="D52180" s="1"/>
      <c r="E52180" s="41"/>
    </row>
    <row r="52181" spans="4:5" x14ac:dyDescent="0.2">
      <c r="D52181" s="1"/>
      <c r="E52181" s="41"/>
    </row>
    <row r="52182" spans="4:5" x14ac:dyDescent="0.2">
      <c r="D52182" s="1"/>
      <c r="E52182" s="41"/>
    </row>
    <row r="52183" spans="4:5" x14ac:dyDescent="0.2">
      <c r="D52183" s="1"/>
      <c r="E52183" s="41"/>
    </row>
    <row r="52184" spans="4:5" x14ac:dyDescent="0.2">
      <c r="D52184" s="1"/>
      <c r="E52184" s="41"/>
    </row>
    <row r="52185" spans="4:5" x14ac:dyDescent="0.2">
      <c r="D52185" s="1"/>
      <c r="E52185" s="41"/>
    </row>
    <row r="52186" spans="4:5" x14ac:dyDescent="0.2">
      <c r="D52186" s="1"/>
      <c r="E52186" s="41"/>
    </row>
    <row r="52187" spans="4:5" x14ac:dyDescent="0.2">
      <c r="D52187" s="1"/>
      <c r="E52187" s="41"/>
    </row>
    <row r="52188" spans="4:5" x14ac:dyDescent="0.2">
      <c r="D52188" s="1"/>
      <c r="E52188" s="41"/>
    </row>
    <row r="52189" spans="4:5" x14ac:dyDescent="0.2">
      <c r="D52189" s="1"/>
      <c r="E52189" s="41"/>
    </row>
    <row r="52190" spans="4:5" x14ac:dyDescent="0.2">
      <c r="D52190" s="1"/>
      <c r="E52190" s="41"/>
    </row>
    <row r="52191" spans="4:5" x14ac:dyDescent="0.2">
      <c r="D52191" s="1"/>
      <c r="E52191" s="41"/>
    </row>
    <row r="52192" spans="4:5" x14ac:dyDescent="0.2">
      <c r="D52192" s="1"/>
      <c r="E52192" s="41"/>
    </row>
    <row r="52193" spans="4:5" x14ac:dyDescent="0.2">
      <c r="D52193" s="1"/>
      <c r="E52193" s="41"/>
    </row>
    <row r="52194" spans="4:5" x14ac:dyDescent="0.2">
      <c r="D52194" s="1"/>
      <c r="E52194" s="41"/>
    </row>
    <row r="52195" spans="4:5" x14ac:dyDescent="0.2">
      <c r="D52195" s="1"/>
      <c r="E52195" s="41"/>
    </row>
    <row r="52196" spans="4:5" x14ac:dyDescent="0.2">
      <c r="D52196" s="1"/>
      <c r="E52196" s="41"/>
    </row>
    <row r="52197" spans="4:5" x14ac:dyDescent="0.2">
      <c r="D52197" s="1"/>
      <c r="E52197" s="41"/>
    </row>
    <row r="52198" spans="4:5" x14ac:dyDescent="0.2">
      <c r="D52198" s="1"/>
      <c r="E52198" s="41"/>
    </row>
    <row r="52199" spans="4:5" x14ac:dyDescent="0.2">
      <c r="D52199" s="1"/>
      <c r="E52199" s="41"/>
    </row>
    <row r="52200" spans="4:5" x14ac:dyDescent="0.2">
      <c r="D52200" s="1"/>
      <c r="E52200" s="41"/>
    </row>
    <row r="52201" spans="4:5" x14ac:dyDescent="0.2">
      <c r="D52201" s="1"/>
      <c r="E52201" s="41"/>
    </row>
    <row r="52202" spans="4:5" x14ac:dyDescent="0.2">
      <c r="D52202" s="1"/>
      <c r="E52202" s="41"/>
    </row>
    <row r="52203" spans="4:5" x14ac:dyDescent="0.2">
      <c r="D52203" s="1"/>
      <c r="E52203" s="41"/>
    </row>
    <row r="52204" spans="4:5" x14ac:dyDescent="0.2">
      <c r="D52204" s="1"/>
      <c r="E52204" s="41"/>
    </row>
    <row r="52205" spans="4:5" x14ac:dyDescent="0.2">
      <c r="D52205" s="1"/>
      <c r="E52205" s="41"/>
    </row>
    <row r="52206" spans="4:5" x14ac:dyDescent="0.2">
      <c r="D52206" s="1"/>
      <c r="E52206" s="41"/>
    </row>
    <row r="52207" spans="4:5" x14ac:dyDescent="0.2">
      <c r="D52207" s="1"/>
      <c r="E52207" s="41"/>
    </row>
    <row r="52208" spans="4:5" x14ac:dyDescent="0.2">
      <c r="D52208" s="1"/>
      <c r="E52208" s="41"/>
    </row>
    <row r="52209" spans="4:5" x14ac:dyDescent="0.2">
      <c r="D52209" s="1"/>
      <c r="E52209" s="41"/>
    </row>
    <row r="52210" spans="4:5" x14ac:dyDescent="0.2">
      <c r="D52210" s="1"/>
      <c r="E52210" s="41"/>
    </row>
    <row r="52211" spans="4:5" x14ac:dyDescent="0.2">
      <c r="D52211" s="1"/>
      <c r="E52211" s="41"/>
    </row>
    <row r="52212" spans="4:5" x14ac:dyDescent="0.2">
      <c r="D52212" s="1"/>
      <c r="E52212" s="41"/>
    </row>
    <row r="52213" spans="4:5" x14ac:dyDescent="0.2">
      <c r="D52213" s="1"/>
      <c r="E52213" s="41"/>
    </row>
    <row r="52214" spans="4:5" x14ac:dyDescent="0.2">
      <c r="D52214" s="1"/>
      <c r="E52214" s="41"/>
    </row>
    <row r="52215" spans="4:5" x14ac:dyDescent="0.2">
      <c r="D52215" s="1"/>
      <c r="E52215" s="41"/>
    </row>
    <row r="52216" spans="4:5" x14ac:dyDescent="0.2">
      <c r="D52216" s="1"/>
      <c r="E52216" s="41"/>
    </row>
    <row r="52217" spans="4:5" x14ac:dyDescent="0.2">
      <c r="D52217" s="1"/>
      <c r="E52217" s="41"/>
    </row>
    <row r="52218" spans="4:5" x14ac:dyDescent="0.2">
      <c r="D52218" s="1"/>
      <c r="E52218" s="41"/>
    </row>
    <row r="52219" spans="4:5" x14ac:dyDescent="0.2">
      <c r="D52219" s="1"/>
      <c r="E52219" s="41"/>
    </row>
    <row r="52220" spans="4:5" x14ac:dyDescent="0.2">
      <c r="D52220" s="1"/>
      <c r="E52220" s="41"/>
    </row>
    <row r="52221" spans="4:5" x14ac:dyDescent="0.2">
      <c r="D52221" s="1"/>
      <c r="E52221" s="41"/>
    </row>
    <row r="52222" spans="4:5" x14ac:dyDescent="0.2">
      <c r="D52222" s="1"/>
      <c r="E52222" s="41"/>
    </row>
    <row r="52223" spans="4:5" x14ac:dyDescent="0.2">
      <c r="D52223" s="1"/>
      <c r="E52223" s="41"/>
    </row>
    <row r="52224" spans="4:5" x14ac:dyDescent="0.2">
      <c r="D52224" s="1"/>
      <c r="E52224" s="41"/>
    </row>
    <row r="52225" spans="4:5" x14ac:dyDescent="0.2">
      <c r="D52225" s="1"/>
      <c r="E52225" s="41"/>
    </row>
    <row r="52226" spans="4:5" x14ac:dyDescent="0.2">
      <c r="D52226" s="1"/>
      <c r="E52226" s="41"/>
    </row>
    <row r="52227" spans="4:5" x14ac:dyDescent="0.2">
      <c r="D52227" s="1"/>
      <c r="E52227" s="41"/>
    </row>
    <row r="52228" spans="4:5" x14ac:dyDescent="0.2">
      <c r="D52228" s="1"/>
      <c r="E52228" s="41"/>
    </row>
    <row r="52229" spans="4:5" x14ac:dyDescent="0.2">
      <c r="D52229" s="1"/>
      <c r="E52229" s="41"/>
    </row>
    <row r="52230" spans="4:5" x14ac:dyDescent="0.2">
      <c r="D52230" s="1"/>
      <c r="E52230" s="41"/>
    </row>
    <row r="52231" spans="4:5" x14ac:dyDescent="0.2">
      <c r="D52231" s="1"/>
      <c r="E52231" s="41"/>
    </row>
    <row r="52232" spans="4:5" x14ac:dyDescent="0.2">
      <c r="D52232" s="1"/>
      <c r="E52232" s="41"/>
    </row>
    <row r="52233" spans="4:5" x14ac:dyDescent="0.2">
      <c r="D52233" s="1"/>
      <c r="E52233" s="41"/>
    </row>
    <row r="52234" spans="4:5" x14ac:dyDescent="0.2">
      <c r="D52234" s="1"/>
      <c r="E52234" s="41"/>
    </row>
    <row r="52235" spans="4:5" x14ac:dyDescent="0.2">
      <c r="D52235" s="1"/>
      <c r="E52235" s="41"/>
    </row>
    <row r="52236" spans="4:5" x14ac:dyDescent="0.2">
      <c r="D52236" s="1"/>
      <c r="E52236" s="41"/>
    </row>
    <row r="52237" spans="4:5" x14ac:dyDescent="0.2">
      <c r="D52237" s="1"/>
      <c r="E52237" s="41"/>
    </row>
    <row r="52238" spans="4:5" x14ac:dyDescent="0.2">
      <c r="D52238" s="1"/>
      <c r="E52238" s="41"/>
    </row>
    <row r="52239" spans="4:5" x14ac:dyDescent="0.2">
      <c r="D52239" s="1"/>
      <c r="E52239" s="41"/>
    </row>
    <row r="52240" spans="4:5" x14ac:dyDescent="0.2">
      <c r="D52240" s="1"/>
      <c r="E52240" s="41"/>
    </row>
    <row r="52241" spans="4:5" x14ac:dyDescent="0.2">
      <c r="D52241" s="1"/>
      <c r="E52241" s="41"/>
    </row>
    <row r="52242" spans="4:5" x14ac:dyDescent="0.2">
      <c r="D52242" s="1"/>
      <c r="E52242" s="41"/>
    </row>
    <row r="52243" spans="4:5" x14ac:dyDescent="0.2">
      <c r="D52243" s="1"/>
      <c r="E52243" s="41"/>
    </row>
    <row r="52244" spans="4:5" x14ac:dyDescent="0.2">
      <c r="D52244" s="1"/>
      <c r="E52244" s="41"/>
    </row>
    <row r="52245" spans="4:5" x14ac:dyDescent="0.2">
      <c r="D52245" s="1"/>
      <c r="E52245" s="41"/>
    </row>
    <row r="52246" spans="4:5" x14ac:dyDescent="0.2">
      <c r="D52246" s="1"/>
      <c r="E52246" s="41"/>
    </row>
    <row r="52247" spans="4:5" x14ac:dyDescent="0.2">
      <c r="D52247" s="1"/>
      <c r="E52247" s="41"/>
    </row>
    <row r="52248" spans="4:5" x14ac:dyDescent="0.2">
      <c r="D52248" s="1"/>
      <c r="E52248" s="41"/>
    </row>
    <row r="52249" spans="4:5" x14ac:dyDescent="0.2">
      <c r="D52249" s="1"/>
      <c r="E52249" s="41"/>
    </row>
    <row r="52250" spans="4:5" x14ac:dyDescent="0.2">
      <c r="D52250" s="1"/>
      <c r="E52250" s="41"/>
    </row>
    <row r="52251" spans="4:5" x14ac:dyDescent="0.2">
      <c r="D52251" s="1"/>
      <c r="E52251" s="41"/>
    </row>
    <row r="52252" spans="4:5" x14ac:dyDescent="0.2">
      <c r="D52252" s="1"/>
      <c r="E52252" s="41"/>
    </row>
    <row r="52253" spans="4:5" x14ac:dyDescent="0.2">
      <c r="D52253" s="1"/>
      <c r="E52253" s="41"/>
    </row>
    <row r="52254" spans="4:5" x14ac:dyDescent="0.2">
      <c r="D52254" s="1"/>
      <c r="E52254" s="41"/>
    </row>
    <row r="52255" spans="4:5" x14ac:dyDescent="0.2">
      <c r="D52255" s="1"/>
      <c r="E52255" s="41"/>
    </row>
    <row r="52256" spans="4:5" x14ac:dyDescent="0.2">
      <c r="D52256" s="1"/>
      <c r="E52256" s="41"/>
    </row>
    <row r="52257" spans="4:5" x14ac:dyDescent="0.2">
      <c r="D52257" s="1"/>
      <c r="E52257" s="41"/>
    </row>
    <row r="52258" spans="4:5" x14ac:dyDescent="0.2">
      <c r="D52258" s="1"/>
      <c r="E52258" s="41"/>
    </row>
    <row r="52259" spans="4:5" x14ac:dyDescent="0.2">
      <c r="D52259" s="1"/>
      <c r="E52259" s="41"/>
    </row>
    <row r="52260" spans="4:5" x14ac:dyDescent="0.2">
      <c r="D52260" s="1"/>
      <c r="E52260" s="41"/>
    </row>
    <row r="52261" spans="4:5" x14ac:dyDescent="0.2">
      <c r="D52261" s="1"/>
      <c r="E52261" s="41"/>
    </row>
    <row r="52262" spans="4:5" x14ac:dyDescent="0.2">
      <c r="D52262" s="1"/>
      <c r="E52262" s="41"/>
    </row>
    <row r="52263" spans="4:5" x14ac:dyDescent="0.2">
      <c r="D52263" s="1"/>
      <c r="E52263" s="41"/>
    </row>
    <row r="52264" spans="4:5" x14ac:dyDescent="0.2">
      <c r="D52264" s="1"/>
      <c r="E52264" s="41"/>
    </row>
    <row r="52265" spans="4:5" x14ac:dyDescent="0.2">
      <c r="D52265" s="1"/>
      <c r="E52265" s="41"/>
    </row>
    <row r="52266" spans="4:5" x14ac:dyDescent="0.2">
      <c r="D52266" s="1"/>
      <c r="E52266" s="41"/>
    </row>
    <row r="52267" spans="4:5" x14ac:dyDescent="0.2">
      <c r="D52267" s="1"/>
      <c r="E52267" s="41"/>
    </row>
    <row r="52268" spans="4:5" x14ac:dyDescent="0.2">
      <c r="D52268" s="1"/>
      <c r="E52268" s="41"/>
    </row>
    <row r="52269" spans="4:5" x14ac:dyDescent="0.2">
      <c r="D52269" s="1"/>
      <c r="E52269" s="41"/>
    </row>
    <row r="52270" spans="4:5" x14ac:dyDescent="0.2">
      <c r="D52270" s="1"/>
      <c r="E52270" s="41"/>
    </row>
    <row r="52271" spans="4:5" x14ac:dyDescent="0.2">
      <c r="D52271" s="1"/>
      <c r="E52271" s="41"/>
    </row>
    <row r="52272" spans="4:5" x14ac:dyDescent="0.2">
      <c r="D52272" s="1"/>
      <c r="E52272" s="41"/>
    </row>
    <row r="52273" spans="4:5" x14ac:dyDescent="0.2">
      <c r="D52273" s="1"/>
      <c r="E52273" s="41"/>
    </row>
    <row r="52274" spans="4:5" x14ac:dyDescent="0.2">
      <c r="D52274" s="1"/>
      <c r="E52274" s="41"/>
    </row>
    <row r="52275" spans="4:5" x14ac:dyDescent="0.2">
      <c r="D52275" s="1"/>
      <c r="E52275" s="41"/>
    </row>
    <row r="52276" spans="4:5" x14ac:dyDescent="0.2">
      <c r="D52276" s="1"/>
      <c r="E52276" s="41"/>
    </row>
    <row r="52277" spans="4:5" x14ac:dyDescent="0.2">
      <c r="D52277" s="1"/>
      <c r="E52277" s="41"/>
    </row>
    <row r="52278" spans="4:5" x14ac:dyDescent="0.2">
      <c r="D52278" s="1"/>
      <c r="E52278" s="41"/>
    </row>
    <row r="52279" spans="4:5" x14ac:dyDescent="0.2">
      <c r="D52279" s="1"/>
      <c r="E52279" s="41"/>
    </row>
    <row r="52280" spans="4:5" x14ac:dyDescent="0.2">
      <c r="D52280" s="1"/>
      <c r="E52280" s="41"/>
    </row>
    <row r="52281" spans="4:5" x14ac:dyDescent="0.2">
      <c r="D52281" s="1"/>
      <c r="E52281" s="41"/>
    </row>
    <row r="52282" spans="4:5" x14ac:dyDescent="0.2">
      <c r="D52282" s="1"/>
      <c r="E52282" s="41"/>
    </row>
    <row r="52283" spans="4:5" x14ac:dyDescent="0.2">
      <c r="D52283" s="1"/>
      <c r="E52283" s="41"/>
    </row>
    <row r="52284" spans="4:5" x14ac:dyDescent="0.2">
      <c r="D52284" s="1"/>
      <c r="E52284" s="41"/>
    </row>
    <row r="52285" spans="4:5" x14ac:dyDescent="0.2">
      <c r="D52285" s="1"/>
      <c r="E52285" s="41"/>
    </row>
    <row r="52286" spans="4:5" x14ac:dyDescent="0.2">
      <c r="D52286" s="1"/>
      <c r="E52286" s="41"/>
    </row>
    <row r="52287" spans="4:5" x14ac:dyDescent="0.2">
      <c r="D52287" s="1"/>
      <c r="E52287" s="41"/>
    </row>
    <row r="52288" spans="4:5" x14ac:dyDescent="0.2">
      <c r="D52288" s="1"/>
      <c r="E52288" s="41"/>
    </row>
    <row r="52289" spans="4:5" x14ac:dyDescent="0.2">
      <c r="D52289" s="1"/>
      <c r="E52289" s="41"/>
    </row>
    <row r="52290" spans="4:5" x14ac:dyDescent="0.2">
      <c r="D52290" s="1"/>
      <c r="E52290" s="41"/>
    </row>
    <row r="52291" spans="4:5" x14ac:dyDescent="0.2">
      <c r="D52291" s="1"/>
      <c r="E52291" s="41"/>
    </row>
    <row r="52292" spans="4:5" x14ac:dyDescent="0.2">
      <c r="D52292" s="1"/>
      <c r="E52292" s="41"/>
    </row>
    <row r="52293" spans="4:5" x14ac:dyDescent="0.2">
      <c r="D52293" s="1"/>
      <c r="E52293" s="41"/>
    </row>
    <row r="52294" spans="4:5" x14ac:dyDescent="0.2">
      <c r="D52294" s="1"/>
      <c r="E52294" s="41"/>
    </row>
    <row r="52295" spans="4:5" x14ac:dyDescent="0.2">
      <c r="D52295" s="1"/>
      <c r="E52295" s="41"/>
    </row>
    <row r="52296" spans="4:5" x14ac:dyDescent="0.2">
      <c r="D52296" s="1"/>
      <c r="E52296" s="41"/>
    </row>
    <row r="52297" spans="4:5" x14ac:dyDescent="0.2">
      <c r="D52297" s="1"/>
      <c r="E52297" s="41"/>
    </row>
    <row r="52298" spans="4:5" x14ac:dyDescent="0.2">
      <c r="D52298" s="1"/>
      <c r="E52298" s="41"/>
    </row>
    <row r="52299" spans="4:5" x14ac:dyDescent="0.2">
      <c r="D52299" s="1"/>
      <c r="E52299" s="41"/>
    </row>
    <row r="52300" spans="4:5" x14ac:dyDescent="0.2">
      <c r="D52300" s="1"/>
      <c r="E52300" s="41"/>
    </row>
    <row r="52301" spans="4:5" x14ac:dyDescent="0.2">
      <c r="D52301" s="1"/>
      <c r="E52301" s="41"/>
    </row>
    <row r="52302" spans="4:5" x14ac:dyDescent="0.2">
      <c r="D52302" s="1"/>
      <c r="E52302" s="41"/>
    </row>
    <row r="52303" spans="4:5" x14ac:dyDescent="0.2">
      <c r="D52303" s="1"/>
      <c r="E52303" s="41"/>
    </row>
    <row r="52304" spans="4:5" x14ac:dyDescent="0.2">
      <c r="D52304" s="1"/>
      <c r="E52304" s="41"/>
    </row>
    <row r="52305" spans="4:5" x14ac:dyDescent="0.2">
      <c r="D52305" s="1"/>
      <c r="E52305" s="41"/>
    </row>
    <row r="52306" spans="4:5" x14ac:dyDescent="0.2">
      <c r="D52306" s="1"/>
      <c r="E52306" s="41"/>
    </row>
    <row r="52307" spans="4:5" x14ac:dyDescent="0.2">
      <c r="D52307" s="1"/>
      <c r="E52307" s="41"/>
    </row>
    <row r="52308" spans="4:5" x14ac:dyDescent="0.2">
      <c r="D52308" s="1"/>
      <c r="E52308" s="41"/>
    </row>
    <row r="52309" spans="4:5" x14ac:dyDescent="0.2">
      <c r="D52309" s="1"/>
      <c r="E52309" s="41"/>
    </row>
    <row r="52310" spans="4:5" x14ac:dyDescent="0.2">
      <c r="D52310" s="1"/>
      <c r="E52310" s="41"/>
    </row>
    <row r="52311" spans="4:5" x14ac:dyDescent="0.2">
      <c r="D52311" s="1"/>
      <c r="E52311" s="41"/>
    </row>
    <row r="52312" spans="4:5" x14ac:dyDescent="0.2">
      <c r="D52312" s="1"/>
      <c r="E52312" s="41"/>
    </row>
    <row r="52313" spans="4:5" x14ac:dyDescent="0.2">
      <c r="D52313" s="1"/>
      <c r="E52313" s="41"/>
    </row>
    <row r="52314" spans="4:5" x14ac:dyDescent="0.2">
      <c r="D52314" s="1"/>
      <c r="E52314" s="41"/>
    </row>
    <row r="52315" spans="4:5" x14ac:dyDescent="0.2">
      <c r="D52315" s="1"/>
      <c r="E52315" s="41"/>
    </row>
    <row r="52316" spans="4:5" x14ac:dyDescent="0.2">
      <c r="D52316" s="1"/>
      <c r="E52316" s="41"/>
    </row>
    <row r="52317" spans="4:5" x14ac:dyDescent="0.2">
      <c r="D52317" s="1"/>
      <c r="E52317" s="41"/>
    </row>
    <row r="52318" spans="4:5" x14ac:dyDescent="0.2">
      <c r="D52318" s="1"/>
      <c r="E52318" s="41"/>
    </row>
    <row r="52319" spans="4:5" x14ac:dyDescent="0.2">
      <c r="D52319" s="1"/>
      <c r="E52319" s="41"/>
    </row>
    <row r="52320" spans="4:5" x14ac:dyDescent="0.2">
      <c r="D52320" s="1"/>
      <c r="E52320" s="41"/>
    </row>
    <row r="52321" spans="4:5" x14ac:dyDescent="0.2">
      <c r="D52321" s="1"/>
      <c r="E52321" s="41"/>
    </row>
    <row r="52322" spans="4:5" x14ac:dyDescent="0.2">
      <c r="D52322" s="1"/>
      <c r="E52322" s="41"/>
    </row>
    <row r="52323" spans="4:5" x14ac:dyDescent="0.2">
      <c r="D52323" s="1"/>
      <c r="E52323" s="41"/>
    </row>
    <row r="52324" spans="4:5" x14ac:dyDescent="0.2">
      <c r="D52324" s="1"/>
      <c r="E52324" s="41"/>
    </row>
    <row r="52325" spans="4:5" x14ac:dyDescent="0.2">
      <c r="D52325" s="1"/>
      <c r="E52325" s="41"/>
    </row>
    <row r="52326" spans="4:5" x14ac:dyDescent="0.2">
      <c r="D52326" s="1"/>
      <c r="E52326" s="41"/>
    </row>
    <row r="52327" spans="4:5" x14ac:dyDescent="0.2">
      <c r="D52327" s="1"/>
      <c r="E52327" s="41"/>
    </row>
    <row r="52328" spans="4:5" x14ac:dyDescent="0.2">
      <c r="D52328" s="1"/>
      <c r="E52328" s="41"/>
    </row>
    <row r="52329" spans="4:5" x14ac:dyDescent="0.2">
      <c r="D52329" s="1"/>
      <c r="E52329" s="41"/>
    </row>
    <row r="52330" spans="4:5" x14ac:dyDescent="0.2">
      <c r="D52330" s="1"/>
      <c r="E52330" s="41"/>
    </row>
    <row r="52331" spans="4:5" x14ac:dyDescent="0.2">
      <c r="D52331" s="1"/>
      <c r="E52331" s="41"/>
    </row>
    <row r="52332" spans="4:5" x14ac:dyDescent="0.2">
      <c r="D52332" s="1"/>
      <c r="E52332" s="41"/>
    </row>
    <row r="52333" spans="4:5" x14ac:dyDescent="0.2">
      <c r="D52333" s="1"/>
      <c r="E52333" s="41"/>
    </row>
    <row r="52334" spans="4:5" x14ac:dyDescent="0.2">
      <c r="D52334" s="1"/>
      <c r="E52334" s="41"/>
    </row>
    <row r="52335" spans="4:5" x14ac:dyDescent="0.2">
      <c r="D52335" s="1"/>
      <c r="E52335" s="41"/>
    </row>
    <row r="52336" spans="4:5" x14ac:dyDescent="0.2">
      <c r="D52336" s="1"/>
      <c r="E52336" s="41"/>
    </row>
    <row r="52337" spans="4:5" x14ac:dyDescent="0.2">
      <c r="D52337" s="1"/>
      <c r="E52337" s="41"/>
    </row>
    <row r="52338" spans="4:5" x14ac:dyDescent="0.2">
      <c r="D52338" s="1"/>
      <c r="E52338" s="41"/>
    </row>
    <row r="52339" spans="4:5" x14ac:dyDescent="0.2">
      <c r="D52339" s="1"/>
      <c r="E52339" s="41"/>
    </row>
    <row r="52340" spans="4:5" x14ac:dyDescent="0.2">
      <c r="D52340" s="1"/>
      <c r="E52340" s="41"/>
    </row>
    <row r="52341" spans="4:5" x14ac:dyDescent="0.2">
      <c r="D52341" s="1"/>
      <c r="E52341" s="41"/>
    </row>
    <row r="52342" spans="4:5" x14ac:dyDescent="0.2">
      <c r="D52342" s="1"/>
      <c r="E52342" s="41"/>
    </row>
    <row r="52343" spans="4:5" x14ac:dyDescent="0.2">
      <c r="D52343" s="1"/>
      <c r="E52343" s="41"/>
    </row>
    <row r="52344" spans="4:5" x14ac:dyDescent="0.2">
      <c r="D52344" s="1"/>
      <c r="E52344" s="41"/>
    </row>
    <row r="52345" spans="4:5" x14ac:dyDescent="0.2">
      <c r="D52345" s="1"/>
      <c r="E52345" s="41"/>
    </row>
    <row r="52346" spans="4:5" x14ac:dyDescent="0.2">
      <c r="D52346" s="1"/>
      <c r="E52346" s="41"/>
    </row>
    <row r="52347" spans="4:5" x14ac:dyDescent="0.2">
      <c r="D52347" s="1"/>
      <c r="E52347" s="41"/>
    </row>
    <row r="52348" spans="4:5" x14ac:dyDescent="0.2">
      <c r="D52348" s="1"/>
      <c r="E52348" s="41"/>
    </row>
    <row r="52349" spans="4:5" x14ac:dyDescent="0.2">
      <c r="D52349" s="1"/>
      <c r="E52349" s="41"/>
    </row>
    <row r="52350" spans="4:5" x14ac:dyDescent="0.2">
      <c r="D52350" s="1"/>
      <c r="E52350" s="41"/>
    </row>
    <row r="52351" spans="4:5" x14ac:dyDescent="0.2">
      <c r="D52351" s="1"/>
      <c r="E52351" s="41"/>
    </row>
    <row r="52352" spans="4:5" x14ac:dyDescent="0.2">
      <c r="D52352" s="1"/>
      <c r="E52352" s="41"/>
    </row>
    <row r="52353" spans="4:5" x14ac:dyDescent="0.2">
      <c r="D52353" s="1"/>
      <c r="E52353" s="41"/>
    </row>
    <row r="52354" spans="4:5" x14ac:dyDescent="0.2">
      <c r="D52354" s="1"/>
      <c r="E52354" s="41"/>
    </row>
    <row r="52355" spans="4:5" x14ac:dyDescent="0.2">
      <c r="D52355" s="1"/>
      <c r="E52355" s="41"/>
    </row>
    <row r="52356" spans="4:5" x14ac:dyDescent="0.2">
      <c r="D52356" s="1"/>
      <c r="E52356" s="41"/>
    </row>
    <row r="52357" spans="4:5" x14ac:dyDescent="0.2">
      <c r="D52357" s="1"/>
      <c r="E52357" s="41"/>
    </row>
    <row r="52358" spans="4:5" x14ac:dyDescent="0.2">
      <c r="D52358" s="1"/>
      <c r="E52358" s="41"/>
    </row>
    <row r="52359" spans="4:5" x14ac:dyDescent="0.2">
      <c r="D52359" s="1"/>
      <c r="E52359" s="41"/>
    </row>
    <row r="52360" spans="4:5" x14ac:dyDescent="0.2">
      <c r="D52360" s="1"/>
      <c r="E52360" s="41"/>
    </row>
    <row r="52361" spans="4:5" x14ac:dyDescent="0.2">
      <c r="D52361" s="1"/>
      <c r="E52361" s="41"/>
    </row>
    <row r="52362" spans="4:5" x14ac:dyDescent="0.2">
      <c r="D52362" s="1"/>
      <c r="E52362" s="41"/>
    </row>
    <row r="52363" spans="4:5" x14ac:dyDescent="0.2">
      <c r="D52363" s="1"/>
      <c r="E52363" s="41"/>
    </row>
    <row r="52364" spans="4:5" x14ac:dyDescent="0.2">
      <c r="D52364" s="1"/>
      <c r="E52364" s="41"/>
    </row>
    <row r="52365" spans="4:5" x14ac:dyDescent="0.2">
      <c r="D52365" s="1"/>
      <c r="E52365" s="41"/>
    </row>
    <row r="52366" spans="4:5" x14ac:dyDescent="0.2">
      <c r="D52366" s="1"/>
      <c r="E52366" s="41"/>
    </row>
    <row r="52367" spans="4:5" x14ac:dyDescent="0.2">
      <c r="D52367" s="1"/>
      <c r="E52367" s="41"/>
    </row>
    <row r="52368" spans="4:5" x14ac:dyDescent="0.2">
      <c r="D52368" s="1"/>
      <c r="E52368" s="41"/>
    </row>
    <row r="52369" spans="4:5" x14ac:dyDescent="0.2">
      <c r="D52369" s="1"/>
      <c r="E52369" s="41"/>
    </row>
    <row r="52370" spans="4:5" x14ac:dyDescent="0.2">
      <c r="D52370" s="1"/>
      <c r="E52370" s="41"/>
    </row>
    <row r="52371" spans="4:5" x14ac:dyDescent="0.2">
      <c r="D52371" s="1"/>
      <c r="E52371" s="41"/>
    </row>
    <row r="52372" spans="4:5" x14ac:dyDescent="0.2">
      <c r="D52372" s="1"/>
      <c r="E52372" s="41"/>
    </row>
    <row r="52373" spans="4:5" x14ac:dyDescent="0.2">
      <c r="D52373" s="1"/>
      <c r="E52373" s="41"/>
    </row>
    <row r="52374" spans="4:5" x14ac:dyDescent="0.2">
      <c r="D52374" s="1"/>
      <c r="E52374" s="41"/>
    </row>
    <row r="52375" spans="4:5" x14ac:dyDescent="0.2">
      <c r="D52375" s="1"/>
      <c r="E52375" s="41"/>
    </row>
    <row r="52376" spans="4:5" x14ac:dyDescent="0.2">
      <c r="D52376" s="1"/>
      <c r="E52376" s="41"/>
    </row>
    <row r="52377" spans="4:5" x14ac:dyDescent="0.2">
      <c r="D52377" s="1"/>
      <c r="E52377" s="41"/>
    </row>
    <row r="52378" spans="4:5" x14ac:dyDescent="0.2">
      <c r="D52378" s="1"/>
      <c r="E52378" s="41"/>
    </row>
    <row r="52379" spans="4:5" x14ac:dyDescent="0.2">
      <c r="D52379" s="1"/>
      <c r="E52379" s="41"/>
    </row>
    <row r="52380" spans="4:5" x14ac:dyDescent="0.2">
      <c r="D52380" s="1"/>
      <c r="E52380" s="41"/>
    </row>
    <row r="52381" spans="4:5" x14ac:dyDescent="0.2">
      <c r="D52381" s="1"/>
      <c r="E52381" s="41"/>
    </row>
    <row r="52382" spans="4:5" x14ac:dyDescent="0.2">
      <c r="D52382" s="1"/>
      <c r="E52382" s="41"/>
    </row>
    <row r="52383" spans="4:5" x14ac:dyDescent="0.2">
      <c r="D52383" s="1"/>
      <c r="E52383" s="41"/>
    </row>
    <row r="52384" spans="4:5" x14ac:dyDescent="0.2">
      <c r="D52384" s="1"/>
      <c r="E52384" s="41"/>
    </row>
    <row r="52385" spans="4:5" x14ac:dyDescent="0.2">
      <c r="D52385" s="1"/>
      <c r="E52385" s="41"/>
    </row>
    <row r="52386" spans="4:5" x14ac:dyDescent="0.2">
      <c r="D52386" s="1"/>
      <c r="E52386" s="41"/>
    </row>
    <row r="52387" spans="4:5" x14ac:dyDescent="0.2">
      <c r="D52387" s="1"/>
      <c r="E52387" s="41"/>
    </row>
    <row r="52388" spans="4:5" x14ac:dyDescent="0.2">
      <c r="D52388" s="1"/>
      <c r="E52388" s="41"/>
    </row>
    <row r="52389" spans="4:5" x14ac:dyDescent="0.2">
      <c r="D52389" s="1"/>
      <c r="E52389" s="41"/>
    </row>
    <row r="52390" spans="4:5" x14ac:dyDescent="0.2">
      <c r="D52390" s="1"/>
      <c r="E52390" s="41"/>
    </row>
    <row r="52391" spans="4:5" x14ac:dyDescent="0.2">
      <c r="D52391" s="1"/>
      <c r="E52391" s="41"/>
    </row>
    <row r="52392" spans="4:5" x14ac:dyDescent="0.2">
      <c r="D52392" s="1"/>
      <c r="E52392" s="41"/>
    </row>
    <row r="52393" spans="4:5" x14ac:dyDescent="0.2">
      <c r="D52393" s="1"/>
      <c r="E52393" s="41"/>
    </row>
    <row r="52394" spans="4:5" x14ac:dyDescent="0.2">
      <c r="D52394" s="1"/>
      <c r="E52394" s="41"/>
    </row>
    <row r="52395" spans="4:5" x14ac:dyDescent="0.2">
      <c r="D52395" s="1"/>
      <c r="E52395" s="41"/>
    </row>
    <row r="52396" spans="4:5" x14ac:dyDescent="0.2">
      <c r="D52396" s="1"/>
      <c r="E52396" s="41"/>
    </row>
    <row r="52397" spans="4:5" x14ac:dyDescent="0.2">
      <c r="D52397" s="1"/>
      <c r="E52397" s="41"/>
    </row>
    <row r="52398" spans="4:5" x14ac:dyDescent="0.2">
      <c r="D52398" s="1"/>
      <c r="E52398" s="41"/>
    </row>
    <row r="52399" spans="4:5" x14ac:dyDescent="0.2">
      <c r="D52399" s="1"/>
      <c r="E52399" s="41"/>
    </row>
    <row r="52400" spans="4:5" x14ac:dyDescent="0.2">
      <c r="D52400" s="1"/>
      <c r="E52400" s="41"/>
    </row>
    <row r="52401" spans="4:5" x14ac:dyDescent="0.2">
      <c r="D52401" s="1"/>
      <c r="E52401" s="41"/>
    </row>
    <row r="52402" spans="4:5" x14ac:dyDescent="0.2">
      <c r="D52402" s="1"/>
      <c r="E52402" s="41"/>
    </row>
    <row r="52403" spans="4:5" x14ac:dyDescent="0.2">
      <c r="D52403" s="1"/>
      <c r="E52403" s="41"/>
    </row>
    <row r="52404" spans="4:5" x14ac:dyDescent="0.2">
      <c r="D52404" s="1"/>
      <c r="E52404" s="41"/>
    </row>
    <row r="52405" spans="4:5" x14ac:dyDescent="0.2">
      <c r="D52405" s="1"/>
      <c r="E52405" s="41"/>
    </row>
    <row r="52406" spans="4:5" x14ac:dyDescent="0.2">
      <c r="D52406" s="1"/>
      <c r="E52406" s="41"/>
    </row>
    <row r="52407" spans="4:5" x14ac:dyDescent="0.2">
      <c r="D52407" s="1"/>
      <c r="E52407" s="41"/>
    </row>
    <row r="52408" spans="4:5" x14ac:dyDescent="0.2">
      <c r="D52408" s="1"/>
      <c r="E52408" s="41"/>
    </row>
    <row r="52409" spans="4:5" x14ac:dyDescent="0.2">
      <c r="D52409" s="1"/>
      <c r="E52409" s="41"/>
    </row>
    <row r="52410" spans="4:5" x14ac:dyDescent="0.2">
      <c r="D52410" s="1"/>
      <c r="E52410" s="41"/>
    </row>
    <row r="52411" spans="4:5" x14ac:dyDescent="0.2">
      <c r="D52411" s="1"/>
      <c r="E52411" s="41"/>
    </row>
    <row r="52412" spans="4:5" x14ac:dyDescent="0.2">
      <c r="D52412" s="1"/>
      <c r="E52412" s="41"/>
    </row>
    <row r="52413" spans="4:5" x14ac:dyDescent="0.2">
      <c r="D52413" s="1"/>
      <c r="E52413" s="41"/>
    </row>
    <row r="52414" spans="4:5" x14ac:dyDescent="0.2">
      <c r="D52414" s="1"/>
      <c r="E52414" s="41"/>
    </row>
    <row r="52415" spans="4:5" x14ac:dyDescent="0.2">
      <c r="D52415" s="1"/>
      <c r="E52415" s="41"/>
    </row>
    <row r="52416" spans="4:5" x14ac:dyDescent="0.2">
      <c r="D52416" s="1"/>
      <c r="E52416" s="41"/>
    </row>
    <row r="52417" spans="4:5" x14ac:dyDescent="0.2">
      <c r="D52417" s="1"/>
      <c r="E52417" s="41"/>
    </row>
    <row r="52418" spans="4:5" x14ac:dyDescent="0.2">
      <c r="D52418" s="1"/>
      <c r="E52418" s="41"/>
    </row>
    <row r="52419" spans="4:5" x14ac:dyDescent="0.2">
      <c r="D52419" s="1"/>
      <c r="E52419" s="41"/>
    </row>
    <row r="52420" spans="4:5" x14ac:dyDescent="0.2">
      <c r="D52420" s="1"/>
      <c r="E52420" s="41"/>
    </row>
    <row r="52421" spans="4:5" x14ac:dyDescent="0.2">
      <c r="D52421" s="1"/>
      <c r="E52421" s="41"/>
    </row>
    <row r="52422" spans="4:5" x14ac:dyDescent="0.2">
      <c r="D52422" s="1"/>
      <c r="E52422" s="41"/>
    </row>
    <row r="52423" spans="4:5" x14ac:dyDescent="0.2">
      <c r="D52423" s="1"/>
      <c r="E52423" s="41"/>
    </row>
    <row r="52424" spans="4:5" x14ac:dyDescent="0.2">
      <c r="D52424" s="1"/>
      <c r="E52424" s="41"/>
    </row>
    <row r="52425" spans="4:5" x14ac:dyDescent="0.2">
      <c r="D52425" s="1"/>
      <c r="E52425" s="41"/>
    </row>
    <row r="52426" spans="4:5" x14ac:dyDescent="0.2">
      <c r="D52426" s="1"/>
      <c r="E52426" s="41"/>
    </row>
    <row r="52427" spans="4:5" x14ac:dyDescent="0.2">
      <c r="D52427" s="1"/>
      <c r="E52427" s="41"/>
    </row>
    <row r="52428" spans="4:5" x14ac:dyDescent="0.2">
      <c r="D52428" s="1"/>
      <c r="E52428" s="41"/>
    </row>
    <row r="52429" spans="4:5" x14ac:dyDescent="0.2">
      <c r="D52429" s="1"/>
      <c r="E52429" s="41"/>
    </row>
    <row r="52430" spans="4:5" x14ac:dyDescent="0.2">
      <c r="D52430" s="1"/>
      <c r="E52430" s="41"/>
    </row>
    <row r="52431" spans="4:5" x14ac:dyDescent="0.2">
      <c r="D52431" s="1"/>
      <c r="E52431" s="41"/>
    </row>
    <row r="52432" spans="4:5" x14ac:dyDescent="0.2">
      <c r="D52432" s="1"/>
      <c r="E52432" s="41"/>
    </row>
    <row r="52433" spans="4:5" x14ac:dyDescent="0.2">
      <c r="D52433" s="1"/>
      <c r="E52433" s="41"/>
    </row>
    <row r="52434" spans="4:5" x14ac:dyDescent="0.2">
      <c r="D52434" s="1"/>
      <c r="E52434" s="41"/>
    </row>
    <row r="52435" spans="4:5" x14ac:dyDescent="0.2">
      <c r="D52435" s="1"/>
      <c r="E52435" s="41"/>
    </row>
    <row r="52436" spans="4:5" x14ac:dyDescent="0.2">
      <c r="D52436" s="1"/>
      <c r="E52436" s="41"/>
    </row>
    <row r="52437" spans="4:5" x14ac:dyDescent="0.2">
      <c r="D52437" s="1"/>
      <c r="E52437" s="41"/>
    </row>
    <row r="52438" spans="4:5" x14ac:dyDescent="0.2">
      <c r="D52438" s="1"/>
      <c r="E52438" s="41"/>
    </row>
    <row r="52439" spans="4:5" x14ac:dyDescent="0.2">
      <c r="D52439" s="1"/>
      <c r="E52439" s="41"/>
    </row>
    <row r="52440" spans="4:5" x14ac:dyDescent="0.2">
      <c r="D52440" s="1"/>
      <c r="E52440" s="41"/>
    </row>
    <row r="52441" spans="4:5" x14ac:dyDescent="0.2">
      <c r="D52441" s="1"/>
      <c r="E52441" s="41"/>
    </row>
    <row r="52442" spans="4:5" x14ac:dyDescent="0.2">
      <c r="D52442" s="1"/>
      <c r="E52442" s="41"/>
    </row>
    <row r="52443" spans="4:5" x14ac:dyDescent="0.2">
      <c r="D52443" s="1"/>
      <c r="E52443" s="41"/>
    </row>
    <row r="52444" spans="4:5" x14ac:dyDescent="0.2">
      <c r="D52444" s="1"/>
      <c r="E52444" s="41"/>
    </row>
    <row r="52445" spans="4:5" x14ac:dyDescent="0.2">
      <c r="D52445" s="1"/>
      <c r="E52445" s="41"/>
    </row>
    <row r="52446" spans="4:5" x14ac:dyDescent="0.2">
      <c r="D52446" s="1"/>
      <c r="E52446" s="41"/>
    </row>
    <row r="52447" spans="4:5" x14ac:dyDescent="0.2">
      <c r="D52447" s="1"/>
      <c r="E52447" s="41"/>
    </row>
    <row r="52448" spans="4:5" x14ac:dyDescent="0.2">
      <c r="D52448" s="1"/>
      <c r="E52448" s="41"/>
    </row>
    <row r="52449" spans="4:5" x14ac:dyDescent="0.2">
      <c r="D52449" s="1"/>
      <c r="E52449" s="41"/>
    </row>
    <row r="52450" spans="4:5" x14ac:dyDescent="0.2">
      <c r="D52450" s="1"/>
      <c r="E52450" s="41"/>
    </row>
    <row r="52451" spans="4:5" x14ac:dyDescent="0.2">
      <c r="D52451" s="1"/>
      <c r="E52451" s="41"/>
    </row>
    <row r="52452" spans="4:5" x14ac:dyDescent="0.2">
      <c r="D52452" s="1"/>
      <c r="E52452" s="41"/>
    </row>
    <row r="52453" spans="4:5" x14ac:dyDescent="0.2">
      <c r="D52453" s="1"/>
      <c r="E52453" s="41"/>
    </row>
    <row r="52454" spans="4:5" x14ac:dyDescent="0.2">
      <c r="D52454" s="1"/>
      <c r="E52454" s="41"/>
    </row>
    <row r="52455" spans="4:5" x14ac:dyDescent="0.2">
      <c r="D52455" s="1"/>
      <c r="E52455" s="41"/>
    </row>
    <row r="52456" spans="4:5" x14ac:dyDescent="0.2">
      <c r="D52456" s="1"/>
      <c r="E52456" s="41"/>
    </row>
    <row r="52457" spans="4:5" x14ac:dyDescent="0.2">
      <c r="D52457" s="1"/>
      <c r="E52457" s="41"/>
    </row>
    <row r="52458" spans="4:5" x14ac:dyDescent="0.2">
      <c r="D52458" s="1"/>
      <c r="E52458" s="41"/>
    </row>
    <row r="52459" spans="4:5" x14ac:dyDescent="0.2">
      <c r="D52459" s="1"/>
      <c r="E52459" s="41"/>
    </row>
    <row r="52460" spans="4:5" x14ac:dyDescent="0.2">
      <c r="D52460" s="1"/>
      <c r="E52460" s="41"/>
    </row>
    <row r="52461" spans="4:5" x14ac:dyDescent="0.2">
      <c r="D52461" s="1"/>
      <c r="E52461" s="41"/>
    </row>
    <row r="52462" spans="4:5" x14ac:dyDescent="0.2">
      <c r="D52462" s="1"/>
      <c r="E52462" s="41"/>
    </row>
    <row r="52463" spans="4:5" x14ac:dyDescent="0.2">
      <c r="D52463" s="1"/>
      <c r="E52463" s="41"/>
    </row>
    <row r="52464" spans="4:5" x14ac:dyDescent="0.2">
      <c r="D52464" s="1"/>
      <c r="E52464" s="41"/>
    </row>
    <row r="52465" spans="4:5" x14ac:dyDescent="0.2">
      <c r="D52465" s="1"/>
      <c r="E52465" s="41"/>
    </row>
    <row r="52466" spans="4:5" x14ac:dyDescent="0.2">
      <c r="D52466" s="1"/>
      <c r="E52466" s="41"/>
    </row>
    <row r="52467" spans="4:5" x14ac:dyDescent="0.2">
      <c r="D52467" s="1"/>
      <c r="E52467" s="41"/>
    </row>
    <row r="52468" spans="4:5" x14ac:dyDescent="0.2">
      <c r="D52468" s="1"/>
      <c r="E52468" s="41"/>
    </row>
    <row r="52469" spans="4:5" x14ac:dyDescent="0.2">
      <c r="D52469" s="1"/>
      <c r="E52469" s="41"/>
    </row>
    <row r="52470" spans="4:5" x14ac:dyDescent="0.2">
      <c r="D52470" s="1"/>
      <c r="E52470" s="41"/>
    </row>
    <row r="52471" spans="4:5" x14ac:dyDescent="0.2">
      <c r="D52471" s="1"/>
      <c r="E52471" s="41"/>
    </row>
    <row r="52472" spans="4:5" x14ac:dyDescent="0.2">
      <c r="D52472" s="1"/>
      <c r="E52472" s="41"/>
    </row>
    <row r="52473" spans="4:5" x14ac:dyDescent="0.2">
      <c r="D52473" s="1"/>
      <c r="E52473" s="41"/>
    </row>
    <row r="52474" spans="4:5" x14ac:dyDescent="0.2">
      <c r="D52474" s="1"/>
      <c r="E52474" s="41"/>
    </row>
    <row r="52475" spans="4:5" x14ac:dyDescent="0.2">
      <c r="D52475" s="1"/>
      <c r="E52475" s="41"/>
    </row>
    <row r="52476" spans="4:5" x14ac:dyDescent="0.2">
      <c r="D52476" s="1"/>
      <c r="E52476" s="41"/>
    </row>
    <row r="52477" spans="4:5" x14ac:dyDescent="0.2">
      <c r="D52477" s="1"/>
      <c r="E52477" s="41"/>
    </row>
    <row r="52478" spans="4:5" x14ac:dyDescent="0.2">
      <c r="D52478" s="1"/>
      <c r="E52478" s="41"/>
    </row>
    <row r="52479" spans="4:5" x14ac:dyDescent="0.2">
      <c r="D52479" s="1"/>
      <c r="E52479" s="41"/>
    </row>
    <row r="52480" spans="4:5" x14ac:dyDescent="0.2">
      <c r="D52480" s="1"/>
      <c r="E52480" s="41"/>
    </row>
    <row r="52481" spans="4:5" x14ac:dyDescent="0.2">
      <c r="D52481" s="1"/>
      <c r="E52481" s="41"/>
    </row>
    <row r="52482" spans="4:5" x14ac:dyDescent="0.2">
      <c r="D52482" s="1"/>
      <c r="E52482" s="41"/>
    </row>
    <row r="52483" spans="4:5" x14ac:dyDescent="0.2">
      <c r="D52483" s="1"/>
      <c r="E52483" s="41"/>
    </row>
    <row r="52484" spans="4:5" x14ac:dyDescent="0.2">
      <c r="D52484" s="1"/>
      <c r="E52484" s="41"/>
    </row>
    <row r="52485" spans="4:5" x14ac:dyDescent="0.2">
      <c r="D52485" s="1"/>
      <c r="E52485" s="41"/>
    </row>
    <row r="52486" spans="4:5" x14ac:dyDescent="0.2">
      <c r="D52486" s="1"/>
      <c r="E52486" s="41"/>
    </row>
    <row r="52487" spans="4:5" x14ac:dyDescent="0.2">
      <c r="D52487" s="1"/>
      <c r="E52487" s="41"/>
    </row>
    <row r="52488" spans="4:5" x14ac:dyDescent="0.2">
      <c r="D52488" s="1"/>
      <c r="E52488" s="41"/>
    </row>
    <row r="52489" spans="4:5" x14ac:dyDescent="0.2">
      <c r="D52489" s="1"/>
      <c r="E52489" s="41"/>
    </row>
    <row r="52490" spans="4:5" x14ac:dyDescent="0.2">
      <c r="D52490" s="1"/>
      <c r="E52490" s="41"/>
    </row>
    <row r="52491" spans="4:5" x14ac:dyDescent="0.2">
      <c r="D52491" s="1"/>
      <c r="E52491" s="41"/>
    </row>
    <row r="52492" spans="4:5" x14ac:dyDescent="0.2">
      <c r="D52492" s="1"/>
      <c r="E52492" s="41"/>
    </row>
    <row r="52493" spans="4:5" x14ac:dyDescent="0.2">
      <c r="D52493" s="1"/>
      <c r="E52493" s="41"/>
    </row>
    <row r="52494" spans="4:5" x14ac:dyDescent="0.2">
      <c r="D52494" s="1"/>
      <c r="E52494" s="41"/>
    </row>
    <row r="52495" spans="4:5" x14ac:dyDescent="0.2">
      <c r="D52495" s="1"/>
      <c r="E52495" s="41"/>
    </row>
    <row r="52496" spans="4:5" x14ac:dyDescent="0.2">
      <c r="D52496" s="1"/>
      <c r="E52496" s="41"/>
    </row>
    <row r="52497" spans="4:5" x14ac:dyDescent="0.2">
      <c r="D52497" s="1"/>
      <c r="E52497" s="41"/>
    </row>
    <row r="52498" spans="4:5" x14ac:dyDescent="0.2">
      <c r="D52498" s="1"/>
      <c r="E52498" s="41"/>
    </row>
    <row r="52499" spans="4:5" x14ac:dyDescent="0.2">
      <c r="D52499" s="1"/>
      <c r="E52499" s="41"/>
    </row>
    <row r="52500" spans="4:5" x14ac:dyDescent="0.2">
      <c r="D52500" s="1"/>
      <c r="E52500" s="41"/>
    </row>
    <row r="52501" spans="4:5" x14ac:dyDescent="0.2">
      <c r="D52501" s="1"/>
      <c r="E52501" s="41"/>
    </row>
    <row r="52502" spans="4:5" x14ac:dyDescent="0.2">
      <c r="D52502" s="1"/>
      <c r="E52502" s="41"/>
    </row>
    <row r="52503" spans="4:5" x14ac:dyDescent="0.2">
      <c r="D52503" s="1"/>
      <c r="E52503" s="41"/>
    </row>
    <row r="52504" spans="4:5" x14ac:dyDescent="0.2">
      <c r="D52504" s="1"/>
      <c r="E52504" s="41"/>
    </row>
    <row r="52505" spans="4:5" x14ac:dyDescent="0.2">
      <c r="D52505" s="1"/>
      <c r="E52505" s="41"/>
    </row>
    <row r="52506" spans="4:5" x14ac:dyDescent="0.2">
      <c r="D52506" s="1"/>
      <c r="E52506" s="41"/>
    </row>
    <row r="52507" spans="4:5" x14ac:dyDescent="0.2">
      <c r="D52507" s="1"/>
      <c r="E52507" s="41"/>
    </row>
    <row r="52508" spans="4:5" x14ac:dyDescent="0.2">
      <c r="D52508" s="1"/>
      <c r="E52508" s="41"/>
    </row>
    <row r="52509" spans="4:5" x14ac:dyDescent="0.2">
      <c r="D52509" s="1"/>
      <c r="E52509" s="41"/>
    </row>
    <row r="52510" spans="4:5" x14ac:dyDescent="0.2">
      <c r="D52510" s="1"/>
      <c r="E52510" s="41"/>
    </row>
    <row r="52511" spans="4:5" x14ac:dyDescent="0.2">
      <c r="D52511" s="1"/>
      <c r="E52511" s="41"/>
    </row>
    <row r="52512" spans="4:5" x14ac:dyDescent="0.2">
      <c r="D52512" s="1"/>
      <c r="E52512" s="41"/>
    </row>
    <row r="52513" spans="4:5" x14ac:dyDescent="0.2">
      <c r="D52513" s="1"/>
      <c r="E52513" s="41"/>
    </row>
    <row r="52514" spans="4:5" x14ac:dyDescent="0.2">
      <c r="D52514" s="1"/>
      <c r="E52514" s="41"/>
    </row>
    <row r="52515" spans="4:5" x14ac:dyDescent="0.2">
      <c r="D52515" s="1"/>
      <c r="E52515" s="41"/>
    </row>
    <row r="52516" spans="4:5" x14ac:dyDescent="0.2">
      <c r="D52516" s="1"/>
      <c r="E52516" s="41"/>
    </row>
    <row r="52517" spans="4:5" x14ac:dyDescent="0.2">
      <c r="D52517" s="1"/>
      <c r="E52517" s="41"/>
    </row>
    <row r="52518" spans="4:5" x14ac:dyDescent="0.2">
      <c r="D52518" s="1"/>
      <c r="E52518" s="41"/>
    </row>
    <row r="52519" spans="4:5" x14ac:dyDescent="0.2">
      <c r="D52519" s="1"/>
      <c r="E52519" s="41"/>
    </row>
    <row r="52520" spans="4:5" x14ac:dyDescent="0.2">
      <c r="D52520" s="1"/>
      <c r="E52520" s="41"/>
    </row>
    <row r="52521" spans="4:5" x14ac:dyDescent="0.2">
      <c r="D52521" s="1"/>
      <c r="E52521" s="41"/>
    </row>
    <row r="52522" spans="4:5" x14ac:dyDescent="0.2">
      <c r="D52522" s="1"/>
      <c r="E52522" s="41"/>
    </row>
    <row r="52523" spans="4:5" x14ac:dyDescent="0.2">
      <c r="D52523" s="1"/>
      <c r="E52523" s="41"/>
    </row>
    <row r="52524" spans="4:5" x14ac:dyDescent="0.2">
      <c r="D52524" s="1"/>
      <c r="E52524" s="41"/>
    </row>
    <row r="52525" spans="4:5" x14ac:dyDescent="0.2">
      <c r="D52525" s="1"/>
      <c r="E52525" s="41"/>
    </row>
    <row r="52526" spans="4:5" x14ac:dyDescent="0.2">
      <c r="D52526" s="1"/>
      <c r="E52526" s="41"/>
    </row>
    <row r="52527" spans="4:5" x14ac:dyDescent="0.2">
      <c r="D52527" s="1"/>
      <c r="E52527" s="41"/>
    </row>
    <row r="52528" spans="4:5" x14ac:dyDescent="0.2">
      <c r="D52528" s="1"/>
      <c r="E52528" s="41"/>
    </row>
    <row r="52529" spans="4:5" x14ac:dyDescent="0.2">
      <c r="D52529" s="1"/>
      <c r="E52529" s="41"/>
    </row>
    <row r="52530" spans="4:5" x14ac:dyDescent="0.2">
      <c r="D52530" s="1"/>
      <c r="E52530" s="41"/>
    </row>
    <row r="52531" spans="4:5" x14ac:dyDescent="0.2">
      <c r="D52531" s="1"/>
      <c r="E52531" s="41"/>
    </row>
    <row r="52532" spans="4:5" x14ac:dyDescent="0.2">
      <c r="D52532" s="1"/>
      <c r="E52532" s="41"/>
    </row>
    <row r="52533" spans="4:5" x14ac:dyDescent="0.2">
      <c r="D52533" s="1"/>
      <c r="E52533" s="41"/>
    </row>
    <row r="52534" spans="4:5" x14ac:dyDescent="0.2">
      <c r="D52534" s="1"/>
      <c r="E52534" s="41"/>
    </row>
    <row r="52535" spans="4:5" x14ac:dyDescent="0.2">
      <c r="D52535" s="1"/>
      <c r="E52535" s="41"/>
    </row>
    <row r="52536" spans="4:5" x14ac:dyDescent="0.2">
      <c r="D52536" s="1"/>
      <c r="E52536" s="41"/>
    </row>
    <row r="52537" spans="4:5" x14ac:dyDescent="0.2">
      <c r="D52537" s="1"/>
      <c r="E52537" s="41"/>
    </row>
    <row r="52538" spans="4:5" x14ac:dyDescent="0.2">
      <c r="D52538" s="1"/>
      <c r="E52538" s="41"/>
    </row>
    <row r="52539" spans="4:5" x14ac:dyDescent="0.2">
      <c r="D52539" s="1"/>
      <c r="E52539" s="41"/>
    </row>
    <row r="52540" spans="4:5" x14ac:dyDescent="0.2">
      <c r="D52540" s="1"/>
      <c r="E52540" s="41"/>
    </row>
    <row r="52541" spans="4:5" x14ac:dyDescent="0.2">
      <c r="D52541" s="1"/>
      <c r="E52541" s="41"/>
    </row>
    <row r="52542" spans="4:5" x14ac:dyDescent="0.2">
      <c r="D52542" s="1"/>
      <c r="E52542" s="41"/>
    </row>
    <row r="52543" spans="4:5" x14ac:dyDescent="0.2">
      <c r="D52543" s="1"/>
      <c r="E52543" s="41"/>
    </row>
    <row r="52544" spans="4:5" x14ac:dyDescent="0.2">
      <c r="D52544" s="1"/>
      <c r="E52544" s="41"/>
    </row>
    <row r="52545" spans="4:5" x14ac:dyDescent="0.2">
      <c r="D52545" s="1"/>
      <c r="E52545" s="41"/>
    </row>
    <row r="52546" spans="4:5" x14ac:dyDescent="0.2">
      <c r="D52546" s="1"/>
      <c r="E52546" s="41"/>
    </row>
    <row r="52547" spans="4:5" x14ac:dyDescent="0.2">
      <c r="D52547" s="1"/>
      <c r="E52547" s="41"/>
    </row>
    <row r="52548" spans="4:5" x14ac:dyDescent="0.2">
      <c r="D52548" s="1"/>
      <c r="E52548" s="41"/>
    </row>
    <row r="52549" spans="4:5" x14ac:dyDescent="0.2">
      <c r="D52549" s="1"/>
      <c r="E52549" s="41"/>
    </row>
    <row r="52550" spans="4:5" x14ac:dyDescent="0.2">
      <c r="D52550" s="1"/>
      <c r="E52550" s="41"/>
    </row>
    <row r="52551" spans="4:5" x14ac:dyDescent="0.2">
      <c r="D52551" s="1"/>
      <c r="E52551" s="41"/>
    </row>
    <row r="52552" spans="4:5" x14ac:dyDescent="0.2">
      <c r="D52552" s="1"/>
      <c r="E52552" s="41"/>
    </row>
    <row r="52553" spans="4:5" x14ac:dyDescent="0.2">
      <c r="D52553" s="1"/>
      <c r="E52553" s="41"/>
    </row>
    <row r="52554" spans="4:5" x14ac:dyDescent="0.2">
      <c r="D52554" s="1"/>
      <c r="E52554" s="41"/>
    </row>
    <row r="52555" spans="4:5" x14ac:dyDescent="0.2">
      <c r="D52555" s="1"/>
      <c r="E52555" s="41"/>
    </row>
    <row r="52556" spans="4:5" x14ac:dyDescent="0.2">
      <c r="D52556" s="1"/>
      <c r="E52556" s="41"/>
    </row>
    <row r="52557" spans="4:5" x14ac:dyDescent="0.2">
      <c r="D52557" s="1"/>
      <c r="E52557" s="41"/>
    </row>
    <row r="52558" spans="4:5" x14ac:dyDescent="0.2">
      <c r="D52558" s="1"/>
      <c r="E52558" s="41"/>
    </row>
    <row r="52559" spans="4:5" x14ac:dyDescent="0.2">
      <c r="D52559" s="1"/>
      <c r="E52559" s="41"/>
    </row>
    <row r="52560" spans="4:5" x14ac:dyDescent="0.2">
      <c r="D52560" s="1"/>
      <c r="E52560" s="41"/>
    </row>
    <row r="52561" spans="4:5" x14ac:dyDescent="0.2">
      <c r="D52561" s="1"/>
      <c r="E52561" s="41"/>
    </row>
    <row r="52562" spans="4:5" x14ac:dyDescent="0.2">
      <c r="D52562" s="1"/>
      <c r="E52562" s="41"/>
    </row>
    <row r="52563" spans="4:5" x14ac:dyDescent="0.2">
      <c r="D52563" s="1"/>
      <c r="E52563" s="41"/>
    </row>
    <row r="52564" spans="4:5" x14ac:dyDescent="0.2">
      <c r="D52564" s="1"/>
      <c r="E52564" s="41"/>
    </row>
    <row r="52565" spans="4:5" x14ac:dyDescent="0.2">
      <c r="D52565" s="1"/>
      <c r="E52565" s="41"/>
    </row>
    <row r="52566" spans="4:5" x14ac:dyDescent="0.2">
      <c r="D52566" s="1"/>
      <c r="E52566" s="41"/>
    </row>
    <row r="52567" spans="4:5" x14ac:dyDescent="0.2">
      <c r="D52567" s="1"/>
      <c r="E52567" s="41"/>
    </row>
    <row r="52568" spans="4:5" x14ac:dyDescent="0.2">
      <c r="D52568" s="1"/>
      <c r="E52568" s="41"/>
    </row>
    <row r="52569" spans="4:5" x14ac:dyDescent="0.2">
      <c r="D52569" s="1"/>
      <c r="E52569" s="41"/>
    </row>
    <row r="52570" spans="4:5" x14ac:dyDescent="0.2">
      <c r="D52570" s="1"/>
      <c r="E52570" s="41"/>
    </row>
    <row r="52571" spans="4:5" x14ac:dyDescent="0.2">
      <c r="D52571" s="1"/>
      <c r="E52571" s="41"/>
    </row>
    <row r="52572" spans="4:5" x14ac:dyDescent="0.2">
      <c r="D52572" s="1"/>
      <c r="E52572" s="41"/>
    </row>
    <row r="52573" spans="4:5" x14ac:dyDescent="0.2">
      <c r="D52573" s="1"/>
      <c r="E52573" s="41"/>
    </row>
    <row r="52574" spans="4:5" x14ac:dyDescent="0.2">
      <c r="D52574" s="1"/>
      <c r="E52574" s="41"/>
    </row>
    <row r="52575" spans="4:5" x14ac:dyDescent="0.2">
      <c r="D52575" s="1"/>
      <c r="E52575" s="41"/>
    </row>
    <row r="52576" spans="4:5" x14ac:dyDescent="0.2">
      <c r="D52576" s="1"/>
      <c r="E52576" s="41"/>
    </row>
    <row r="52577" spans="4:5" x14ac:dyDescent="0.2">
      <c r="D52577" s="1"/>
      <c r="E52577" s="41"/>
    </row>
    <row r="52578" spans="4:5" x14ac:dyDescent="0.2">
      <c r="D52578" s="1"/>
      <c r="E52578" s="41"/>
    </row>
    <row r="52579" spans="4:5" x14ac:dyDescent="0.2">
      <c r="D52579" s="1"/>
      <c r="E52579" s="41"/>
    </row>
    <row r="52580" spans="4:5" x14ac:dyDescent="0.2">
      <c r="D52580" s="1"/>
      <c r="E52580" s="41"/>
    </row>
    <row r="52581" spans="4:5" x14ac:dyDescent="0.2">
      <c r="D52581" s="1"/>
      <c r="E52581" s="41"/>
    </row>
    <row r="52582" spans="4:5" x14ac:dyDescent="0.2">
      <c r="D52582" s="1"/>
      <c r="E52582" s="41"/>
    </row>
    <row r="52583" spans="4:5" x14ac:dyDescent="0.2">
      <c r="D52583" s="1"/>
      <c r="E52583" s="41"/>
    </row>
    <row r="52584" spans="4:5" x14ac:dyDescent="0.2">
      <c r="D52584" s="1"/>
      <c r="E52584" s="41"/>
    </row>
    <row r="52585" spans="4:5" x14ac:dyDescent="0.2">
      <c r="D52585" s="1"/>
      <c r="E52585" s="41"/>
    </row>
    <row r="52586" spans="4:5" x14ac:dyDescent="0.2">
      <c r="D52586" s="1"/>
      <c r="E52586" s="41"/>
    </row>
    <row r="52587" spans="4:5" x14ac:dyDescent="0.2">
      <c r="D52587" s="1"/>
      <c r="E52587" s="41"/>
    </row>
    <row r="52588" spans="4:5" x14ac:dyDescent="0.2">
      <c r="D52588" s="1"/>
      <c r="E52588" s="41"/>
    </row>
    <row r="52589" spans="4:5" x14ac:dyDescent="0.2">
      <c r="D52589" s="1"/>
      <c r="E52589" s="41"/>
    </row>
    <row r="52590" spans="4:5" x14ac:dyDescent="0.2">
      <c r="D52590" s="1"/>
      <c r="E52590" s="41"/>
    </row>
    <row r="52591" spans="4:5" x14ac:dyDescent="0.2">
      <c r="D52591" s="1"/>
      <c r="E52591" s="41"/>
    </row>
    <row r="52592" spans="4:5" x14ac:dyDescent="0.2">
      <c r="D52592" s="1"/>
      <c r="E52592" s="41"/>
    </row>
    <row r="52593" spans="4:5" x14ac:dyDescent="0.2">
      <c r="D52593" s="1"/>
      <c r="E52593" s="41"/>
    </row>
    <row r="52594" spans="4:5" x14ac:dyDescent="0.2">
      <c r="D52594" s="1"/>
      <c r="E52594" s="41"/>
    </row>
    <row r="52595" spans="4:5" x14ac:dyDescent="0.2">
      <c r="D52595" s="1"/>
      <c r="E52595" s="41"/>
    </row>
    <row r="52596" spans="4:5" x14ac:dyDescent="0.2">
      <c r="D52596" s="1"/>
      <c r="E52596" s="41"/>
    </row>
    <row r="52597" spans="4:5" x14ac:dyDescent="0.2">
      <c r="D52597" s="1"/>
      <c r="E52597" s="41"/>
    </row>
    <row r="52598" spans="4:5" x14ac:dyDescent="0.2">
      <c r="D52598" s="1"/>
      <c r="E52598" s="41"/>
    </row>
    <row r="52599" spans="4:5" x14ac:dyDescent="0.2">
      <c r="D52599" s="1"/>
      <c r="E52599" s="41"/>
    </row>
    <row r="52600" spans="4:5" x14ac:dyDescent="0.2">
      <c r="D52600" s="1"/>
      <c r="E52600" s="41"/>
    </row>
    <row r="52601" spans="4:5" x14ac:dyDescent="0.2">
      <c r="D52601" s="1"/>
      <c r="E52601" s="41"/>
    </row>
    <row r="52602" spans="4:5" x14ac:dyDescent="0.2">
      <c r="D52602" s="1"/>
      <c r="E52602" s="41"/>
    </row>
    <row r="52603" spans="4:5" x14ac:dyDescent="0.2">
      <c r="D52603" s="1"/>
      <c r="E52603" s="41"/>
    </row>
    <row r="52604" spans="4:5" x14ac:dyDescent="0.2">
      <c r="D52604" s="1"/>
      <c r="E52604" s="41"/>
    </row>
    <row r="52605" spans="4:5" x14ac:dyDescent="0.2">
      <c r="D52605" s="1"/>
      <c r="E52605" s="41"/>
    </row>
    <row r="52606" spans="4:5" x14ac:dyDescent="0.2">
      <c r="D52606" s="1"/>
      <c r="E52606" s="41"/>
    </row>
    <row r="52607" spans="4:5" x14ac:dyDescent="0.2">
      <c r="D52607" s="1"/>
      <c r="E52607" s="41"/>
    </row>
    <row r="52608" spans="4:5" x14ac:dyDescent="0.2">
      <c r="D52608" s="1"/>
      <c r="E52608" s="41"/>
    </row>
    <row r="52609" spans="4:5" x14ac:dyDescent="0.2">
      <c r="D52609" s="1"/>
      <c r="E52609" s="41"/>
    </row>
    <row r="52610" spans="4:5" x14ac:dyDescent="0.2">
      <c r="D52610" s="1"/>
      <c r="E52610" s="41"/>
    </row>
    <row r="52611" spans="4:5" x14ac:dyDescent="0.2">
      <c r="D52611" s="1"/>
      <c r="E52611" s="41"/>
    </row>
    <row r="52612" spans="4:5" x14ac:dyDescent="0.2">
      <c r="D52612" s="1"/>
      <c r="E52612" s="41"/>
    </row>
    <row r="52613" spans="4:5" x14ac:dyDescent="0.2">
      <c r="D52613" s="1"/>
      <c r="E52613" s="41"/>
    </row>
    <row r="52614" spans="4:5" x14ac:dyDescent="0.2">
      <c r="D52614" s="1"/>
      <c r="E52614" s="41"/>
    </row>
    <row r="52615" spans="4:5" x14ac:dyDescent="0.2">
      <c r="D52615" s="1"/>
      <c r="E52615" s="41"/>
    </row>
    <row r="52616" spans="4:5" x14ac:dyDescent="0.2">
      <c r="D52616" s="1"/>
      <c r="E52616" s="41"/>
    </row>
    <row r="52617" spans="4:5" x14ac:dyDescent="0.2">
      <c r="D52617" s="1"/>
      <c r="E52617" s="41"/>
    </row>
    <row r="52618" spans="4:5" x14ac:dyDescent="0.2">
      <c r="D52618" s="1"/>
      <c r="E52618" s="41"/>
    </row>
    <row r="52619" spans="4:5" x14ac:dyDescent="0.2">
      <c r="D52619" s="1"/>
      <c r="E52619" s="41"/>
    </row>
    <row r="52620" spans="4:5" x14ac:dyDescent="0.2">
      <c r="D52620" s="1"/>
      <c r="E52620" s="41"/>
    </row>
    <row r="52621" spans="4:5" x14ac:dyDescent="0.2">
      <c r="D52621" s="1"/>
      <c r="E52621" s="41"/>
    </row>
    <row r="52622" spans="4:5" x14ac:dyDescent="0.2">
      <c r="D52622" s="1"/>
      <c r="E52622" s="41"/>
    </row>
    <row r="52623" spans="4:5" x14ac:dyDescent="0.2">
      <c r="D52623" s="1"/>
      <c r="E52623" s="41"/>
    </row>
    <row r="52624" spans="4:5" x14ac:dyDescent="0.2">
      <c r="D52624" s="1"/>
      <c r="E52624" s="41"/>
    </row>
    <row r="52625" spans="4:5" x14ac:dyDescent="0.2">
      <c r="D52625" s="1"/>
      <c r="E52625" s="41"/>
    </row>
    <row r="52626" spans="4:5" x14ac:dyDescent="0.2">
      <c r="D52626" s="1"/>
      <c r="E52626" s="41"/>
    </row>
    <row r="52627" spans="4:5" x14ac:dyDescent="0.2">
      <c r="D52627" s="1"/>
      <c r="E52627" s="41"/>
    </row>
    <row r="52628" spans="4:5" x14ac:dyDescent="0.2">
      <c r="D52628" s="1"/>
      <c r="E52628" s="41"/>
    </row>
    <row r="52629" spans="4:5" x14ac:dyDescent="0.2">
      <c r="D52629" s="1"/>
      <c r="E52629" s="41"/>
    </row>
    <row r="52630" spans="4:5" x14ac:dyDescent="0.2">
      <c r="D52630" s="1"/>
      <c r="E52630" s="41"/>
    </row>
    <row r="52631" spans="4:5" x14ac:dyDescent="0.2">
      <c r="D52631" s="1"/>
      <c r="E52631" s="41"/>
    </row>
    <row r="52632" spans="4:5" x14ac:dyDescent="0.2">
      <c r="D52632" s="1"/>
      <c r="E52632" s="41"/>
    </row>
    <row r="52633" spans="4:5" x14ac:dyDescent="0.2">
      <c r="D52633" s="1"/>
      <c r="E52633" s="41"/>
    </row>
    <row r="52634" spans="4:5" x14ac:dyDescent="0.2">
      <c r="D52634" s="1"/>
      <c r="E52634" s="41"/>
    </row>
    <row r="52635" spans="4:5" x14ac:dyDescent="0.2">
      <c r="D52635" s="1"/>
      <c r="E52635" s="41"/>
    </row>
    <row r="52636" spans="4:5" x14ac:dyDescent="0.2">
      <c r="D52636" s="1"/>
      <c r="E52636" s="41"/>
    </row>
    <row r="52637" spans="4:5" x14ac:dyDescent="0.2">
      <c r="D52637" s="1"/>
      <c r="E52637" s="41"/>
    </row>
    <row r="52638" spans="4:5" x14ac:dyDescent="0.2">
      <c r="D52638" s="1"/>
      <c r="E52638" s="41"/>
    </row>
    <row r="52639" spans="4:5" x14ac:dyDescent="0.2">
      <c r="D52639" s="1"/>
      <c r="E52639" s="41"/>
    </row>
    <row r="52640" spans="4:5" x14ac:dyDescent="0.2">
      <c r="D52640" s="1"/>
      <c r="E52640" s="41"/>
    </row>
    <row r="52641" spans="4:5" x14ac:dyDescent="0.2">
      <c r="D52641" s="1"/>
      <c r="E52641" s="41"/>
    </row>
    <row r="52642" spans="4:5" x14ac:dyDescent="0.2">
      <c r="D52642" s="1"/>
      <c r="E52642" s="41"/>
    </row>
    <row r="52643" spans="4:5" x14ac:dyDescent="0.2">
      <c r="D52643" s="1"/>
      <c r="E52643" s="41"/>
    </row>
    <row r="52644" spans="4:5" x14ac:dyDescent="0.2">
      <c r="D52644" s="1"/>
      <c r="E52644" s="41"/>
    </row>
    <row r="52645" spans="4:5" x14ac:dyDescent="0.2">
      <c r="D52645" s="1"/>
      <c r="E52645" s="41"/>
    </row>
    <row r="52646" spans="4:5" x14ac:dyDescent="0.2">
      <c r="D52646" s="1"/>
      <c r="E52646" s="41"/>
    </row>
    <row r="52647" spans="4:5" x14ac:dyDescent="0.2">
      <c r="D52647" s="1"/>
      <c r="E52647" s="41"/>
    </row>
    <row r="52648" spans="4:5" x14ac:dyDescent="0.2">
      <c r="D52648" s="1"/>
      <c r="E52648" s="41"/>
    </row>
    <row r="52649" spans="4:5" x14ac:dyDescent="0.2">
      <c r="D52649" s="1"/>
      <c r="E52649" s="41"/>
    </row>
    <row r="52650" spans="4:5" x14ac:dyDescent="0.2">
      <c r="D52650" s="1"/>
      <c r="E52650" s="41"/>
    </row>
    <row r="52651" spans="4:5" x14ac:dyDescent="0.2">
      <c r="D52651" s="1"/>
      <c r="E52651" s="41"/>
    </row>
    <row r="52652" spans="4:5" x14ac:dyDescent="0.2">
      <c r="D52652" s="1"/>
      <c r="E52652" s="41"/>
    </row>
    <row r="52653" spans="4:5" x14ac:dyDescent="0.2">
      <c r="D52653" s="1"/>
      <c r="E52653" s="41"/>
    </row>
    <row r="52654" spans="4:5" x14ac:dyDescent="0.2">
      <c r="D52654" s="1"/>
      <c r="E52654" s="41"/>
    </row>
    <row r="52655" spans="4:5" x14ac:dyDescent="0.2">
      <c r="D52655" s="1"/>
      <c r="E52655" s="41"/>
    </row>
    <row r="52656" spans="4:5" x14ac:dyDescent="0.2">
      <c r="D52656" s="1"/>
      <c r="E52656" s="41"/>
    </row>
    <row r="52657" spans="4:5" x14ac:dyDescent="0.2">
      <c r="D52657" s="1"/>
      <c r="E52657" s="41"/>
    </row>
    <row r="52658" spans="4:5" x14ac:dyDescent="0.2">
      <c r="D52658" s="1"/>
      <c r="E52658" s="41"/>
    </row>
    <row r="52659" spans="4:5" x14ac:dyDescent="0.2">
      <c r="D52659" s="1"/>
      <c r="E52659" s="41"/>
    </row>
    <row r="52660" spans="4:5" x14ac:dyDescent="0.2">
      <c r="D52660" s="1"/>
      <c r="E52660" s="41"/>
    </row>
    <row r="52661" spans="4:5" x14ac:dyDescent="0.2">
      <c r="D52661" s="1"/>
      <c r="E52661" s="41"/>
    </row>
    <row r="52662" spans="4:5" x14ac:dyDescent="0.2">
      <c r="D52662" s="1"/>
      <c r="E52662" s="41"/>
    </row>
    <row r="52663" spans="4:5" x14ac:dyDescent="0.2">
      <c r="D52663" s="1"/>
      <c r="E52663" s="41"/>
    </row>
    <row r="52664" spans="4:5" x14ac:dyDescent="0.2">
      <c r="D52664" s="1"/>
      <c r="E52664" s="41"/>
    </row>
    <row r="52665" spans="4:5" x14ac:dyDescent="0.2">
      <c r="D52665" s="1"/>
      <c r="E52665" s="41"/>
    </row>
    <row r="52666" spans="4:5" x14ac:dyDescent="0.2">
      <c r="D52666" s="1"/>
      <c r="E52666" s="41"/>
    </row>
    <row r="52667" spans="4:5" x14ac:dyDescent="0.2">
      <c r="D52667" s="1"/>
      <c r="E52667" s="41"/>
    </row>
    <row r="52668" spans="4:5" x14ac:dyDescent="0.2">
      <c r="D52668" s="1"/>
      <c r="E52668" s="41"/>
    </row>
    <row r="52669" spans="4:5" x14ac:dyDescent="0.2">
      <c r="D52669" s="1"/>
      <c r="E52669" s="41"/>
    </row>
    <row r="52670" spans="4:5" x14ac:dyDescent="0.2">
      <c r="D52670" s="1"/>
      <c r="E52670" s="41"/>
    </row>
    <row r="52671" spans="4:5" x14ac:dyDescent="0.2">
      <c r="D52671" s="1"/>
      <c r="E52671" s="41"/>
    </row>
    <row r="52672" spans="4:5" x14ac:dyDescent="0.2">
      <c r="D52672" s="1"/>
      <c r="E52672" s="41"/>
    </row>
    <row r="52673" spans="4:5" x14ac:dyDescent="0.2">
      <c r="D52673" s="1"/>
      <c r="E52673" s="41"/>
    </row>
    <row r="52674" spans="4:5" x14ac:dyDescent="0.2">
      <c r="D52674" s="1"/>
      <c r="E52674" s="41"/>
    </row>
    <row r="52675" spans="4:5" x14ac:dyDescent="0.2">
      <c r="D52675" s="1"/>
      <c r="E52675" s="41"/>
    </row>
    <row r="52676" spans="4:5" x14ac:dyDescent="0.2">
      <c r="D52676" s="1"/>
      <c r="E52676" s="41"/>
    </row>
    <row r="52677" spans="4:5" x14ac:dyDescent="0.2">
      <c r="D52677" s="1"/>
      <c r="E52677" s="41"/>
    </row>
    <row r="52678" spans="4:5" x14ac:dyDescent="0.2">
      <c r="D52678" s="1"/>
      <c r="E52678" s="41"/>
    </row>
    <row r="52679" spans="4:5" x14ac:dyDescent="0.2">
      <c r="D52679" s="1"/>
      <c r="E52679" s="41"/>
    </row>
    <row r="52680" spans="4:5" x14ac:dyDescent="0.2">
      <c r="D52680" s="1"/>
      <c r="E52680" s="41"/>
    </row>
    <row r="52681" spans="4:5" x14ac:dyDescent="0.2">
      <c r="D52681" s="1"/>
      <c r="E52681" s="41"/>
    </row>
    <row r="52682" spans="4:5" x14ac:dyDescent="0.2">
      <c r="D52682" s="1"/>
      <c r="E52682" s="41"/>
    </row>
    <row r="52683" spans="4:5" x14ac:dyDescent="0.2">
      <c r="D52683" s="1"/>
      <c r="E52683" s="41"/>
    </row>
    <row r="52684" spans="4:5" x14ac:dyDescent="0.2">
      <c r="D52684" s="1"/>
      <c r="E52684" s="41"/>
    </row>
    <row r="52685" spans="4:5" x14ac:dyDescent="0.2">
      <c r="D52685" s="1"/>
      <c r="E52685" s="41"/>
    </row>
    <row r="52686" spans="4:5" x14ac:dyDescent="0.2">
      <c r="D52686" s="1"/>
      <c r="E52686" s="41"/>
    </row>
    <row r="52687" spans="4:5" x14ac:dyDescent="0.2">
      <c r="D52687" s="1"/>
      <c r="E52687" s="41"/>
    </row>
    <row r="52688" spans="4:5" x14ac:dyDescent="0.2">
      <c r="D52688" s="1"/>
      <c r="E52688" s="41"/>
    </row>
    <row r="52689" spans="4:5" x14ac:dyDescent="0.2">
      <c r="D52689" s="1"/>
      <c r="E52689" s="41"/>
    </row>
    <row r="52690" spans="4:5" x14ac:dyDescent="0.2">
      <c r="D52690" s="1"/>
      <c r="E52690" s="41"/>
    </row>
    <row r="52691" spans="4:5" x14ac:dyDescent="0.2">
      <c r="D52691" s="1"/>
      <c r="E52691" s="41"/>
    </row>
    <row r="52692" spans="4:5" x14ac:dyDescent="0.2">
      <c r="D52692" s="1"/>
      <c r="E52692" s="41"/>
    </row>
    <row r="52693" spans="4:5" x14ac:dyDescent="0.2">
      <c r="D52693" s="1"/>
      <c r="E52693" s="41"/>
    </row>
    <row r="52694" spans="4:5" x14ac:dyDescent="0.2">
      <c r="D52694" s="1"/>
      <c r="E52694" s="41"/>
    </row>
    <row r="52695" spans="4:5" x14ac:dyDescent="0.2">
      <c r="D52695" s="1"/>
      <c r="E52695" s="41"/>
    </row>
    <row r="52696" spans="4:5" x14ac:dyDescent="0.2">
      <c r="D52696" s="1"/>
      <c r="E52696" s="41"/>
    </row>
    <row r="52697" spans="4:5" x14ac:dyDescent="0.2">
      <c r="D52697" s="1"/>
      <c r="E52697" s="41"/>
    </row>
    <row r="52698" spans="4:5" x14ac:dyDescent="0.2">
      <c r="D52698" s="1"/>
      <c r="E52698" s="41"/>
    </row>
    <row r="52699" spans="4:5" x14ac:dyDescent="0.2">
      <c r="D52699" s="1"/>
      <c r="E52699" s="41"/>
    </row>
    <row r="52700" spans="4:5" x14ac:dyDescent="0.2">
      <c r="D52700" s="1"/>
      <c r="E52700" s="41"/>
    </row>
    <row r="52701" spans="4:5" x14ac:dyDescent="0.2">
      <c r="D52701" s="1"/>
      <c r="E52701" s="41"/>
    </row>
    <row r="52702" spans="4:5" x14ac:dyDescent="0.2">
      <c r="D52702" s="1"/>
      <c r="E52702" s="41"/>
    </row>
    <row r="52703" spans="4:5" x14ac:dyDescent="0.2">
      <c r="D52703" s="1"/>
      <c r="E52703" s="41"/>
    </row>
    <row r="52704" spans="4:5" x14ac:dyDescent="0.2">
      <c r="D52704" s="1"/>
      <c r="E52704" s="41"/>
    </row>
    <row r="52705" spans="4:5" x14ac:dyDescent="0.2">
      <c r="D52705" s="1"/>
      <c r="E52705" s="41"/>
    </row>
    <row r="52706" spans="4:5" x14ac:dyDescent="0.2">
      <c r="D52706" s="1"/>
      <c r="E52706" s="41"/>
    </row>
    <row r="52707" spans="4:5" x14ac:dyDescent="0.2">
      <c r="D52707" s="1"/>
      <c r="E52707" s="41"/>
    </row>
    <row r="52708" spans="4:5" x14ac:dyDescent="0.2">
      <c r="D52708" s="1"/>
      <c r="E52708" s="41"/>
    </row>
    <row r="52709" spans="4:5" x14ac:dyDescent="0.2">
      <c r="D52709" s="1"/>
      <c r="E52709" s="41"/>
    </row>
    <row r="52710" spans="4:5" x14ac:dyDescent="0.2">
      <c r="D52710" s="1"/>
      <c r="E52710" s="41"/>
    </row>
    <row r="52711" spans="4:5" x14ac:dyDescent="0.2">
      <c r="D52711" s="1"/>
      <c r="E52711" s="41"/>
    </row>
    <row r="52712" spans="4:5" x14ac:dyDescent="0.2">
      <c r="D52712" s="1"/>
      <c r="E52712" s="41"/>
    </row>
    <row r="52713" spans="4:5" x14ac:dyDescent="0.2">
      <c r="D52713" s="1"/>
      <c r="E52713" s="41"/>
    </row>
    <row r="52714" spans="4:5" x14ac:dyDescent="0.2">
      <c r="D52714" s="1"/>
      <c r="E52714" s="41"/>
    </row>
    <row r="52715" spans="4:5" x14ac:dyDescent="0.2">
      <c r="D52715" s="1"/>
      <c r="E52715" s="41"/>
    </row>
    <row r="52716" spans="4:5" x14ac:dyDescent="0.2">
      <c r="D52716" s="1"/>
      <c r="E52716" s="41"/>
    </row>
    <row r="52717" spans="4:5" x14ac:dyDescent="0.2">
      <c r="D52717" s="1"/>
      <c r="E52717" s="41"/>
    </row>
    <row r="52718" spans="4:5" x14ac:dyDescent="0.2">
      <c r="D52718" s="1"/>
      <c r="E52718" s="41"/>
    </row>
    <row r="52719" spans="4:5" x14ac:dyDescent="0.2">
      <c r="D52719" s="1"/>
      <c r="E52719" s="41"/>
    </row>
    <row r="52720" spans="4:5" x14ac:dyDescent="0.2">
      <c r="D52720" s="1"/>
      <c r="E52720" s="41"/>
    </row>
    <row r="52721" spans="4:5" x14ac:dyDescent="0.2">
      <c r="D52721" s="1"/>
      <c r="E52721" s="41"/>
    </row>
    <row r="52722" spans="4:5" x14ac:dyDescent="0.2">
      <c r="D52722" s="1"/>
      <c r="E52722" s="41"/>
    </row>
    <row r="52723" spans="4:5" x14ac:dyDescent="0.2">
      <c r="D52723" s="1"/>
      <c r="E52723" s="41"/>
    </row>
    <row r="52724" spans="4:5" x14ac:dyDescent="0.2">
      <c r="D52724" s="1"/>
      <c r="E52724" s="41"/>
    </row>
    <row r="52725" spans="4:5" x14ac:dyDescent="0.2">
      <c r="D52725" s="1"/>
      <c r="E52725" s="41"/>
    </row>
    <row r="52726" spans="4:5" x14ac:dyDescent="0.2">
      <c r="D52726" s="1"/>
      <c r="E52726" s="41"/>
    </row>
    <row r="52727" spans="4:5" x14ac:dyDescent="0.2">
      <c r="D52727" s="1"/>
      <c r="E52727" s="41"/>
    </row>
    <row r="52728" spans="4:5" x14ac:dyDescent="0.2">
      <c r="D52728" s="1"/>
      <c r="E52728" s="41"/>
    </row>
    <row r="52729" spans="4:5" x14ac:dyDescent="0.2">
      <c r="D52729" s="1"/>
      <c r="E52729" s="41"/>
    </row>
    <row r="52730" spans="4:5" x14ac:dyDescent="0.2">
      <c r="D52730" s="1"/>
      <c r="E52730" s="41"/>
    </row>
    <row r="52731" spans="4:5" x14ac:dyDescent="0.2">
      <c r="D52731" s="1"/>
      <c r="E52731" s="41"/>
    </row>
    <row r="52732" spans="4:5" x14ac:dyDescent="0.2">
      <c r="D52732" s="1"/>
      <c r="E52732" s="41"/>
    </row>
    <row r="52733" spans="4:5" x14ac:dyDescent="0.2">
      <c r="D52733" s="1"/>
      <c r="E52733" s="41"/>
    </row>
    <row r="52734" spans="4:5" x14ac:dyDescent="0.2">
      <c r="D52734" s="1"/>
      <c r="E52734" s="41"/>
    </row>
    <row r="52735" spans="4:5" x14ac:dyDescent="0.2">
      <c r="D52735" s="1"/>
      <c r="E52735" s="41"/>
    </row>
    <row r="52736" spans="4:5" x14ac:dyDescent="0.2">
      <c r="D52736" s="1"/>
      <c r="E52736" s="41"/>
    </row>
    <row r="52737" spans="4:5" x14ac:dyDescent="0.2">
      <c r="D52737" s="1"/>
      <c r="E52737" s="41"/>
    </row>
    <row r="52738" spans="4:5" x14ac:dyDescent="0.2">
      <c r="D52738" s="1"/>
      <c r="E52738" s="41"/>
    </row>
    <row r="52739" spans="4:5" x14ac:dyDescent="0.2">
      <c r="D52739" s="1"/>
      <c r="E52739" s="41"/>
    </row>
    <row r="52740" spans="4:5" x14ac:dyDescent="0.2">
      <c r="D52740" s="1"/>
      <c r="E52740" s="41"/>
    </row>
    <row r="52741" spans="4:5" x14ac:dyDescent="0.2">
      <c r="D52741" s="1"/>
      <c r="E52741" s="41"/>
    </row>
    <row r="52742" spans="4:5" x14ac:dyDescent="0.2">
      <c r="D52742" s="1"/>
      <c r="E52742" s="41"/>
    </row>
    <row r="52743" spans="4:5" x14ac:dyDescent="0.2">
      <c r="D52743" s="1"/>
      <c r="E52743" s="41"/>
    </row>
    <row r="52744" spans="4:5" x14ac:dyDescent="0.2">
      <c r="D52744" s="1"/>
      <c r="E52744" s="41"/>
    </row>
    <row r="52745" spans="4:5" x14ac:dyDescent="0.2">
      <c r="D52745" s="1"/>
      <c r="E52745" s="41"/>
    </row>
    <row r="52746" spans="4:5" x14ac:dyDescent="0.2">
      <c r="D52746" s="1"/>
      <c r="E52746" s="41"/>
    </row>
    <row r="52747" spans="4:5" x14ac:dyDescent="0.2">
      <c r="D52747" s="1"/>
      <c r="E52747" s="41"/>
    </row>
    <row r="52748" spans="4:5" x14ac:dyDescent="0.2">
      <c r="D52748" s="1"/>
      <c r="E52748" s="41"/>
    </row>
    <row r="52749" spans="4:5" x14ac:dyDescent="0.2">
      <c r="D52749" s="1"/>
      <c r="E52749" s="41"/>
    </row>
    <row r="52750" spans="4:5" x14ac:dyDescent="0.2">
      <c r="D52750" s="1"/>
      <c r="E52750" s="41"/>
    </row>
    <row r="52751" spans="4:5" x14ac:dyDescent="0.2">
      <c r="D52751" s="1"/>
      <c r="E52751" s="41"/>
    </row>
    <row r="52752" spans="4:5" x14ac:dyDescent="0.2">
      <c r="D52752" s="1"/>
      <c r="E52752" s="41"/>
    </row>
    <row r="52753" spans="4:5" x14ac:dyDescent="0.2">
      <c r="D52753" s="1"/>
      <c r="E52753" s="41"/>
    </row>
    <row r="52754" spans="4:5" x14ac:dyDescent="0.2">
      <c r="D52754" s="1"/>
      <c r="E52754" s="41"/>
    </row>
    <row r="52755" spans="4:5" x14ac:dyDescent="0.2">
      <c r="D52755" s="1"/>
      <c r="E52755" s="41"/>
    </row>
    <row r="52756" spans="4:5" x14ac:dyDescent="0.2">
      <c r="D52756" s="1"/>
      <c r="E52756" s="41"/>
    </row>
    <row r="52757" spans="4:5" x14ac:dyDescent="0.2">
      <c r="D52757" s="1"/>
      <c r="E52757" s="41"/>
    </row>
    <row r="52758" spans="4:5" x14ac:dyDescent="0.2">
      <c r="D52758" s="1"/>
      <c r="E52758" s="41"/>
    </row>
    <row r="52759" spans="4:5" x14ac:dyDescent="0.2">
      <c r="D52759" s="1"/>
      <c r="E52759" s="41"/>
    </row>
    <row r="52760" spans="4:5" x14ac:dyDescent="0.2">
      <c r="D52760" s="1"/>
      <c r="E52760" s="41"/>
    </row>
    <row r="52761" spans="4:5" x14ac:dyDescent="0.2">
      <c r="D52761" s="1"/>
      <c r="E52761" s="41"/>
    </row>
    <row r="52762" spans="4:5" x14ac:dyDescent="0.2">
      <c r="D52762" s="1"/>
      <c r="E52762" s="41"/>
    </row>
    <row r="52763" spans="4:5" x14ac:dyDescent="0.2">
      <c r="D52763" s="1"/>
      <c r="E52763" s="41"/>
    </row>
    <row r="52764" spans="4:5" x14ac:dyDescent="0.2">
      <c r="D52764" s="1"/>
      <c r="E52764" s="41"/>
    </row>
    <row r="52765" spans="4:5" x14ac:dyDescent="0.2">
      <c r="D52765" s="1"/>
      <c r="E52765" s="41"/>
    </row>
    <row r="52766" spans="4:5" x14ac:dyDescent="0.2">
      <c r="D52766" s="1"/>
      <c r="E52766" s="41"/>
    </row>
    <row r="52767" spans="4:5" x14ac:dyDescent="0.2">
      <c r="D52767" s="1"/>
      <c r="E52767" s="41"/>
    </row>
    <row r="52768" spans="4:5" x14ac:dyDescent="0.2">
      <c r="D52768" s="1"/>
      <c r="E52768" s="41"/>
    </row>
    <row r="52769" spans="4:5" x14ac:dyDescent="0.2">
      <c r="D52769" s="1"/>
      <c r="E52769" s="41"/>
    </row>
    <row r="52770" spans="4:5" x14ac:dyDescent="0.2">
      <c r="D52770" s="1"/>
      <c r="E52770" s="41"/>
    </row>
    <row r="52771" spans="4:5" x14ac:dyDescent="0.2">
      <c r="D52771" s="1"/>
      <c r="E52771" s="41"/>
    </row>
    <row r="52772" spans="4:5" x14ac:dyDescent="0.2">
      <c r="D52772" s="1"/>
      <c r="E52772" s="41"/>
    </row>
    <row r="52773" spans="4:5" x14ac:dyDescent="0.2">
      <c r="D52773" s="1"/>
      <c r="E52773" s="41"/>
    </row>
    <row r="52774" spans="4:5" x14ac:dyDescent="0.2">
      <c r="D52774" s="1"/>
      <c r="E52774" s="41"/>
    </row>
    <row r="52775" spans="4:5" x14ac:dyDescent="0.2">
      <c r="D52775" s="1"/>
      <c r="E52775" s="41"/>
    </row>
    <row r="52776" spans="4:5" x14ac:dyDescent="0.2">
      <c r="D52776" s="1"/>
      <c r="E52776" s="41"/>
    </row>
    <row r="52777" spans="4:5" x14ac:dyDescent="0.2">
      <c r="D52777" s="1"/>
      <c r="E52777" s="41"/>
    </row>
    <row r="52778" spans="4:5" x14ac:dyDescent="0.2">
      <c r="D52778" s="1"/>
      <c r="E52778" s="41"/>
    </row>
    <row r="52779" spans="4:5" x14ac:dyDescent="0.2">
      <c r="D52779" s="1"/>
      <c r="E52779" s="41"/>
    </row>
    <row r="52780" spans="4:5" x14ac:dyDescent="0.2">
      <c r="D52780" s="1"/>
      <c r="E52780" s="41"/>
    </row>
    <row r="52781" spans="4:5" x14ac:dyDescent="0.2">
      <c r="D52781" s="1"/>
      <c r="E52781" s="41"/>
    </row>
    <row r="52782" spans="4:5" x14ac:dyDescent="0.2">
      <c r="D52782" s="1"/>
      <c r="E52782" s="41"/>
    </row>
    <row r="52783" spans="4:5" x14ac:dyDescent="0.2">
      <c r="D52783" s="1"/>
      <c r="E52783" s="41"/>
    </row>
    <row r="52784" spans="4:5" x14ac:dyDescent="0.2">
      <c r="D52784" s="1"/>
      <c r="E52784" s="41"/>
    </row>
    <row r="52785" spans="4:5" x14ac:dyDescent="0.2">
      <c r="D52785" s="1"/>
      <c r="E52785" s="41"/>
    </row>
    <row r="52786" spans="4:5" x14ac:dyDescent="0.2">
      <c r="D52786" s="1"/>
      <c r="E52786" s="41"/>
    </row>
    <row r="52787" spans="4:5" x14ac:dyDescent="0.2">
      <c r="D52787" s="1"/>
      <c r="E52787" s="41"/>
    </row>
    <row r="52788" spans="4:5" x14ac:dyDescent="0.2">
      <c r="D52788" s="1"/>
      <c r="E52788" s="41"/>
    </row>
    <row r="52789" spans="4:5" x14ac:dyDescent="0.2">
      <c r="D52789" s="1"/>
      <c r="E52789" s="41"/>
    </row>
    <row r="52790" spans="4:5" x14ac:dyDescent="0.2">
      <c r="D52790" s="1"/>
      <c r="E52790" s="41"/>
    </row>
    <row r="52791" spans="4:5" x14ac:dyDescent="0.2">
      <c r="D52791" s="1"/>
      <c r="E52791" s="41"/>
    </row>
    <row r="52792" spans="4:5" x14ac:dyDescent="0.2">
      <c r="D52792" s="1"/>
      <c r="E52792" s="41"/>
    </row>
    <row r="52793" spans="4:5" x14ac:dyDescent="0.2">
      <c r="D52793" s="1"/>
      <c r="E52793" s="41"/>
    </row>
    <row r="52794" spans="4:5" x14ac:dyDescent="0.2">
      <c r="D52794" s="1"/>
      <c r="E52794" s="41"/>
    </row>
    <row r="52795" spans="4:5" x14ac:dyDescent="0.2">
      <c r="D52795" s="1"/>
      <c r="E52795" s="41"/>
    </row>
    <row r="52796" spans="4:5" x14ac:dyDescent="0.2">
      <c r="D52796" s="1"/>
      <c r="E52796" s="41"/>
    </row>
    <row r="52797" spans="4:5" x14ac:dyDescent="0.2">
      <c r="D52797" s="1"/>
      <c r="E52797" s="41"/>
    </row>
    <row r="52798" spans="4:5" x14ac:dyDescent="0.2">
      <c r="D52798" s="1"/>
      <c r="E52798" s="41"/>
    </row>
    <row r="52799" spans="4:5" x14ac:dyDescent="0.2">
      <c r="D52799" s="1"/>
      <c r="E52799" s="41"/>
    </row>
    <row r="52800" spans="4:5" x14ac:dyDescent="0.2">
      <c r="D52800" s="1"/>
      <c r="E52800" s="41"/>
    </row>
    <row r="52801" spans="4:5" x14ac:dyDescent="0.2">
      <c r="D52801" s="1"/>
      <c r="E52801" s="41"/>
    </row>
    <row r="52802" spans="4:5" x14ac:dyDescent="0.2">
      <c r="D52802" s="1"/>
      <c r="E52802" s="41"/>
    </row>
    <row r="52803" spans="4:5" x14ac:dyDescent="0.2">
      <c r="D52803" s="1"/>
      <c r="E52803" s="41"/>
    </row>
    <row r="52804" spans="4:5" x14ac:dyDescent="0.2">
      <c r="D52804" s="1"/>
      <c r="E52804" s="41"/>
    </row>
    <row r="52805" spans="4:5" x14ac:dyDescent="0.2">
      <c r="D52805" s="1"/>
      <c r="E52805" s="41"/>
    </row>
    <row r="52806" spans="4:5" x14ac:dyDescent="0.2">
      <c r="D52806" s="1"/>
      <c r="E52806" s="41"/>
    </row>
    <row r="52807" spans="4:5" x14ac:dyDescent="0.2">
      <c r="D52807" s="1"/>
      <c r="E52807" s="41"/>
    </row>
    <row r="52808" spans="4:5" x14ac:dyDescent="0.2">
      <c r="D52808" s="1"/>
      <c r="E52808" s="41"/>
    </row>
    <row r="52809" spans="4:5" x14ac:dyDescent="0.2">
      <c r="D52809" s="1"/>
      <c r="E52809" s="41"/>
    </row>
    <row r="52810" spans="4:5" x14ac:dyDescent="0.2">
      <c r="D52810" s="1"/>
      <c r="E52810" s="41"/>
    </row>
    <row r="52811" spans="4:5" x14ac:dyDescent="0.2">
      <c r="D52811" s="1"/>
      <c r="E52811" s="41"/>
    </row>
    <row r="52812" spans="4:5" x14ac:dyDescent="0.2">
      <c r="D52812" s="1"/>
      <c r="E52812" s="41"/>
    </row>
    <row r="52813" spans="4:5" x14ac:dyDescent="0.2">
      <c r="D52813" s="1"/>
      <c r="E52813" s="41"/>
    </row>
    <row r="52814" spans="4:5" x14ac:dyDescent="0.2">
      <c r="D52814" s="1"/>
      <c r="E52814" s="41"/>
    </row>
    <row r="52815" spans="4:5" x14ac:dyDescent="0.2">
      <c r="D52815" s="1"/>
      <c r="E52815" s="41"/>
    </row>
    <row r="52816" spans="4:5" x14ac:dyDescent="0.2">
      <c r="D52816" s="1"/>
      <c r="E52816" s="41"/>
    </row>
    <row r="52817" spans="4:5" x14ac:dyDescent="0.2">
      <c r="D52817" s="1"/>
      <c r="E52817" s="41"/>
    </row>
    <row r="52818" spans="4:5" x14ac:dyDescent="0.2">
      <c r="D52818" s="1"/>
      <c r="E52818" s="41"/>
    </row>
    <row r="52819" spans="4:5" x14ac:dyDescent="0.2">
      <c r="D52819" s="1"/>
      <c r="E52819" s="41"/>
    </row>
    <row r="52820" spans="4:5" x14ac:dyDescent="0.2">
      <c r="D52820" s="1"/>
      <c r="E52820" s="41"/>
    </row>
    <row r="52821" spans="4:5" x14ac:dyDescent="0.2">
      <c r="D52821" s="1"/>
      <c r="E52821" s="41"/>
    </row>
    <row r="52822" spans="4:5" x14ac:dyDescent="0.2">
      <c r="D52822" s="1"/>
      <c r="E52822" s="41"/>
    </row>
    <row r="52823" spans="4:5" x14ac:dyDescent="0.2">
      <c r="D52823" s="1"/>
      <c r="E52823" s="41"/>
    </row>
    <row r="52824" spans="4:5" x14ac:dyDescent="0.2">
      <c r="D52824" s="1"/>
      <c r="E52824" s="41"/>
    </row>
    <row r="52825" spans="4:5" x14ac:dyDescent="0.2">
      <c r="D52825" s="1"/>
      <c r="E52825" s="41"/>
    </row>
    <row r="52826" spans="4:5" x14ac:dyDescent="0.2">
      <c r="D52826" s="1"/>
      <c r="E52826" s="41"/>
    </row>
    <row r="52827" spans="4:5" x14ac:dyDescent="0.2">
      <c r="D52827" s="1"/>
      <c r="E52827" s="41"/>
    </row>
    <row r="52828" spans="4:5" x14ac:dyDescent="0.2">
      <c r="D52828" s="1"/>
      <c r="E52828" s="41"/>
    </row>
    <row r="52829" spans="4:5" x14ac:dyDescent="0.2">
      <c r="D52829" s="1"/>
      <c r="E52829" s="41"/>
    </row>
    <row r="52830" spans="4:5" x14ac:dyDescent="0.2">
      <c r="D52830" s="1"/>
      <c r="E52830" s="41"/>
    </row>
    <row r="52831" spans="4:5" x14ac:dyDescent="0.2">
      <c r="D52831" s="1"/>
      <c r="E52831" s="41"/>
    </row>
    <row r="52832" spans="4:5" x14ac:dyDescent="0.2">
      <c r="D52832" s="1"/>
      <c r="E52832" s="41"/>
    </row>
    <row r="52833" spans="4:5" x14ac:dyDescent="0.2">
      <c r="D52833" s="1"/>
      <c r="E52833" s="41"/>
    </row>
    <row r="52834" spans="4:5" x14ac:dyDescent="0.2">
      <c r="D52834" s="1"/>
      <c r="E52834" s="41"/>
    </row>
    <row r="52835" spans="4:5" x14ac:dyDescent="0.2">
      <c r="D52835" s="1"/>
      <c r="E52835" s="41"/>
    </row>
    <row r="52836" spans="4:5" x14ac:dyDescent="0.2">
      <c r="D52836" s="1"/>
      <c r="E52836" s="41"/>
    </row>
    <row r="52837" spans="4:5" x14ac:dyDescent="0.2">
      <c r="D52837" s="1"/>
      <c r="E52837" s="41"/>
    </row>
    <row r="52838" spans="4:5" x14ac:dyDescent="0.2">
      <c r="D52838" s="1"/>
      <c r="E52838" s="41"/>
    </row>
    <row r="52839" spans="4:5" x14ac:dyDescent="0.2">
      <c r="D52839" s="1"/>
      <c r="E52839" s="41"/>
    </row>
    <row r="52840" spans="4:5" x14ac:dyDescent="0.2">
      <c r="D52840" s="1"/>
      <c r="E52840" s="41"/>
    </row>
    <row r="52841" spans="4:5" x14ac:dyDescent="0.2">
      <c r="D52841" s="1"/>
      <c r="E52841" s="41"/>
    </row>
    <row r="52842" spans="4:5" x14ac:dyDescent="0.2">
      <c r="D52842" s="1"/>
      <c r="E52842" s="41"/>
    </row>
    <row r="52843" spans="4:5" x14ac:dyDescent="0.2">
      <c r="D52843" s="1"/>
      <c r="E52843" s="41"/>
    </row>
    <row r="52844" spans="4:5" x14ac:dyDescent="0.2">
      <c r="D52844" s="1"/>
      <c r="E52844" s="41"/>
    </row>
    <row r="52845" spans="4:5" x14ac:dyDescent="0.2">
      <c r="D52845" s="1"/>
      <c r="E52845" s="41"/>
    </row>
    <row r="52846" spans="4:5" x14ac:dyDescent="0.2">
      <c r="D52846" s="1"/>
      <c r="E52846" s="41"/>
    </row>
    <row r="52847" spans="4:5" x14ac:dyDescent="0.2">
      <c r="D52847" s="1"/>
      <c r="E52847" s="41"/>
    </row>
    <row r="52848" spans="4:5" x14ac:dyDescent="0.2">
      <c r="D52848" s="1"/>
      <c r="E52848" s="41"/>
    </row>
    <row r="52849" spans="4:5" x14ac:dyDescent="0.2">
      <c r="D52849" s="1"/>
      <c r="E52849" s="41"/>
    </row>
    <row r="52850" spans="4:5" x14ac:dyDescent="0.2">
      <c r="D52850" s="1"/>
      <c r="E52850" s="41"/>
    </row>
    <row r="52851" spans="4:5" x14ac:dyDescent="0.2">
      <c r="D52851" s="1"/>
      <c r="E52851" s="41"/>
    </row>
    <row r="52852" spans="4:5" x14ac:dyDescent="0.2">
      <c r="D52852" s="1"/>
      <c r="E52852" s="41"/>
    </row>
    <row r="52853" spans="4:5" x14ac:dyDescent="0.2">
      <c r="D52853" s="1"/>
      <c r="E52853" s="41"/>
    </row>
    <row r="52854" spans="4:5" x14ac:dyDescent="0.2">
      <c r="D52854" s="1"/>
      <c r="E52854" s="41"/>
    </row>
    <row r="52855" spans="4:5" x14ac:dyDescent="0.2">
      <c r="D52855" s="1"/>
      <c r="E52855" s="41"/>
    </row>
    <row r="52856" spans="4:5" x14ac:dyDescent="0.2">
      <c r="D52856" s="1"/>
      <c r="E52856" s="41"/>
    </row>
    <row r="52857" spans="4:5" x14ac:dyDescent="0.2">
      <c r="D52857" s="1"/>
      <c r="E52857" s="41"/>
    </row>
    <row r="52858" spans="4:5" x14ac:dyDescent="0.2">
      <c r="D52858" s="1"/>
      <c r="E52858" s="41"/>
    </row>
    <row r="52859" spans="4:5" x14ac:dyDescent="0.2">
      <c r="D52859" s="1"/>
      <c r="E52859" s="41"/>
    </row>
    <row r="52860" spans="4:5" x14ac:dyDescent="0.2">
      <c r="D52860" s="1"/>
      <c r="E52860" s="41"/>
    </row>
    <row r="52861" spans="4:5" x14ac:dyDescent="0.2">
      <c r="D52861" s="1"/>
      <c r="E52861" s="41"/>
    </row>
    <row r="52862" spans="4:5" x14ac:dyDescent="0.2">
      <c r="D52862" s="1"/>
      <c r="E52862" s="41"/>
    </row>
    <row r="52863" spans="4:5" x14ac:dyDescent="0.2">
      <c r="D52863" s="1"/>
      <c r="E52863" s="41"/>
    </row>
    <row r="52864" spans="4:5" x14ac:dyDescent="0.2">
      <c r="D52864" s="1"/>
      <c r="E52864" s="41"/>
    </row>
    <row r="52865" spans="4:5" x14ac:dyDescent="0.2">
      <c r="D52865" s="1"/>
      <c r="E52865" s="41"/>
    </row>
    <row r="52866" spans="4:5" x14ac:dyDescent="0.2">
      <c r="D52866" s="1"/>
      <c r="E52866" s="41"/>
    </row>
    <row r="52867" spans="4:5" x14ac:dyDescent="0.2">
      <c r="D52867" s="1"/>
      <c r="E52867" s="41"/>
    </row>
    <row r="52868" spans="4:5" x14ac:dyDescent="0.2">
      <c r="D52868" s="1"/>
      <c r="E52868" s="41"/>
    </row>
    <row r="52869" spans="4:5" x14ac:dyDescent="0.2">
      <c r="D52869" s="1"/>
      <c r="E52869" s="41"/>
    </row>
    <row r="52870" spans="4:5" x14ac:dyDescent="0.2">
      <c r="D52870" s="1"/>
      <c r="E52870" s="41"/>
    </row>
    <row r="52871" spans="4:5" x14ac:dyDescent="0.2">
      <c r="D52871" s="1"/>
      <c r="E52871" s="41"/>
    </row>
    <row r="52872" spans="4:5" x14ac:dyDescent="0.2">
      <c r="D52872" s="1"/>
      <c r="E52872" s="41"/>
    </row>
    <row r="52873" spans="4:5" x14ac:dyDescent="0.2">
      <c r="D52873" s="1"/>
      <c r="E52873" s="41"/>
    </row>
    <row r="52874" spans="4:5" x14ac:dyDescent="0.2">
      <c r="D52874" s="1"/>
      <c r="E52874" s="41"/>
    </row>
    <row r="52875" spans="4:5" x14ac:dyDescent="0.2">
      <c r="D52875" s="1"/>
      <c r="E52875" s="41"/>
    </row>
    <row r="52876" spans="4:5" x14ac:dyDescent="0.2">
      <c r="D52876" s="1"/>
      <c r="E52876" s="41"/>
    </row>
    <row r="52877" spans="4:5" x14ac:dyDescent="0.2">
      <c r="D52877" s="1"/>
      <c r="E52877" s="41"/>
    </row>
    <row r="52878" spans="4:5" x14ac:dyDescent="0.2">
      <c r="D52878" s="1"/>
      <c r="E52878" s="41"/>
    </row>
    <row r="52879" spans="4:5" x14ac:dyDescent="0.2">
      <c r="D52879" s="1"/>
      <c r="E52879" s="41"/>
    </row>
    <row r="52880" spans="4:5" x14ac:dyDescent="0.2">
      <c r="D52880" s="1"/>
      <c r="E52880" s="41"/>
    </row>
    <row r="52881" spans="4:5" x14ac:dyDescent="0.2">
      <c r="D52881" s="1"/>
      <c r="E52881" s="41"/>
    </row>
    <row r="52882" spans="4:5" x14ac:dyDescent="0.2">
      <c r="D52882" s="1"/>
      <c r="E52882" s="41"/>
    </row>
    <row r="52883" spans="4:5" x14ac:dyDescent="0.2">
      <c r="D52883" s="1"/>
      <c r="E52883" s="41"/>
    </row>
    <row r="52884" spans="4:5" x14ac:dyDescent="0.2">
      <c r="D52884" s="1"/>
      <c r="E52884" s="41"/>
    </row>
    <row r="52885" spans="4:5" x14ac:dyDescent="0.2">
      <c r="D52885" s="1"/>
      <c r="E52885" s="41"/>
    </row>
    <row r="52886" spans="4:5" x14ac:dyDescent="0.2">
      <c r="D52886" s="1"/>
      <c r="E52886" s="41"/>
    </row>
    <row r="52887" spans="4:5" x14ac:dyDescent="0.2">
      <c r="D52887" s="1"/>
      <c r="E52887" s="41"/>
    </row>
    <row r="52888" spans="4:5" x14ac:dyDescent="0.2">
      <c r="D52888" s="1"/>
      <c r="E52888" s="41"/>
    </row>
    <row r="52889" spans="4:5" x14ac:dyDescent="0.2">
      <c r="D52889" s="1"/>
      <c r="E52889" s="41"/>
    </row>
    <row r="52890" spans="4:5" x14ac:dyDescent="0.2">
      <c r="D52890" s="1"/>
      <c r="E52890" s="41"/>
    </row>
    <row r="52891" spans="4:5" x14ac:dyDescent="0.2">
      <c r="D52891" s="1"/>
      <c r="E52891" s="41"/>
    </row>
    <row r="52892" spans="4:5" x14ac:dyDescent="0.2">
      <c r="D52892" s="1"/>
      <c r="E52892" s="41"/>
    </row>
    <row r="52893" spans="4:5" x14ac:dyDescent="0.2">
      <c r="D52893" s="1"/>
      <c r="E52893" s="41"/>
    </row>
    <row r="52894" spans="4:5" x14ac:dyDescent="0.2">
      <c r="D52894" s="1"/>
      <c r="E52894" s="41"/>
    </row>
    <row r="52895" spans="4:5" x14ac:dyDescent="0.2">
      <c r="D52895" s="1"/>
      <c r="E52895" s="41"/>
    </row>
    <row r="52896" spans="4:5" x14ac:dyDescent="0.2">
      <c r="D52896" s="1"/>
      <c r="E52896" s="41"/>
    </row>
    <row r="52897" spans="4:5" x14ac:dyDescent="0.2">
      <c r="D52897" s="1"/>
      <c r="E52897" s="41"/>
    </row>
    <row r="52898" spans="4:5" x14ac:dyDescent="0.2">
      <c r="D52898" s="1"/>
      <c r="E52898" s="41"/>
    </row>
    <row r="52899" spans="4:5" x14ac:dyDescent="0.2">
      <c r="D52899" s="1"/>
      <c r="E52899" s="41"/>
    </row>
    <row r="52900" spans="4:5" x14ac:dyDescent="0.2">
      <c r="D52900" s="1"/>
      <c r="E52900" s="41"/>
    </row>
    <row r="52901" spans="4:5" x14ac:dyDescent="0.2">
      <c r="D52901" s="1"/>
      <c r="E52901" s="41"/>
    </row>
    <row r="52902" spans="4:5" x14ac:dyDescent="0.2">
      <c r="D52902" s="1"/>
      <c r="E52902" s="41"/>
    </row>
    <row r="52903" spans="4:5" x14ac:dyDescent="0.2">
      <c r="D52903" s="1"/>
      <c r="E52903" s="41"/>
    </row>
    <row r="52904" spans="4:5" x14ac:dyDescent="0.2">
      <c r="D52904" s="1"/>
      <c r="E52904" s="41"/>
    </row>
    <row r="52905" spans="4:5" x14ac:dyDescent="0.2">
      <c r="D52905" s="1"/>
      <c r="E52905" s="41"/>
    </row>
    <row r="52906" spans="4:5" x14ac:dyDescent="0.2">
      <c r="D52906" s="1"/>
      <c r="E52906" s="41"/>
    </row>
    <row r="52907" spans="4:5" x14ac:dyDescent="0.2">
      <c r="D52907" s="1"/>
      <c r="E52907" s="41"/>
    </row>
    <row r="52908" spans="4:5" x14ac:dyDescent="0.2">
      <c r="D52908" s="1"/>
      <c r="E52908" s="41"/>
    </row>
    <row r="52909" spans="4:5" x14ac:dyDescent="0.2">
      <c r="D52909" s="1"/>
      <c r="E52909" s="41"/>
    </row>
    <row r="52910" spans="4:5" x14ac:dyDescent="0.2">
      <c r="D52910" s="1"/>
      <c r="E52910" s="41"/>
    </row>
    <row r="52911" spans="4:5" x14ac:dyDescent="0.2">
      <c r="D52911" s="1"/>
      <c r="E52911" s="41"/>
    </row>
    <row r="52912" spans="4:5" x14ac:dyDescent="0.2">
      <c r="D52912" s="1"/>
      <c r="E52912" s="41"/>
    </row>
    <row r="52913" spans="4:5" x14ac:dyDescent="0.2">
      <c r="D52913" s="1"/>
      <c r="E52913" s="41"/>
    </row>
    <row r="52914" spans="4:5" x14ac:dyDescent="0.2">
      <c r="D52914" s="1"/>
      <c r="E52914" s="41"/>
    </row>
    <row r="52915" spans="4:5" x14ac:dyDescent="0.2">
      <c r="D52915" s="1"/>
      <c r="E52915" s="41"/>
    </row>
    <row r="52916" spans="4:5" x14ac:dyDescent="0.2">
      <c r="D52916" s="1"/>
      <c r="E52916" s="41"/>
    </row>
    <row r="52917" spans="4:5" x14ac:dyDescent="0.2">
      <c r="D52917" s="1"/>
      <c r="E52917" s="41"/>
    </row>
    <row r="52918" spans="4:5" x14ac:dyDescent="0.2">
      <c r="D52918" s="1"/>
      <c r="E52918" s="41"/>
    </row>
    <row r="52919" spans="4:5" x14ac:dyDescent="0.2">
      <c r="D52919" s="1"/>
      <c r="E52919" s="41"/>
    </row>
    <row r="52920" spans="4:5" x14ac:dyDescent="0.2">
      <c r="D52920" s="1"/>
      <c r="E52920" s="41"/>
    </row>
    <row r="52921" spans="4:5" x14ac:dyDescent="0.2">
      <c r="D52921" s="1"/>
      <c r="E52921" s="41"/>
    </row>
    <row r="52922" spans="4:5" x14ac:dyDescent="0.2">
      <c r="D52922" s="1"/>
      <c r="E52922" s="41"/>
    </row>
    <row r="52923" spans="4:5" x14ac:dyDescent="0.2">
      <c r="D52923" s="1"/>
      <c r="E52923" s="41"/>
    </row>
    <row r="52924" spans="4:5" x14ac:dyDescent="0.2">
      <c r="D52924" s="1"/>
      <c r="E52924" s="41"/>
    </row>
    <row r="52925" spans="4:5" x14ac:dyDescent="0.2">
      <c r="D52925" s="1"/>
      <c r="E52925" s="41"/>
    </row>
    <row r="52926" spans="4:5" x14ac:dyDescent="0.2">
      <c r="D52926" s="1"/>
      <c r="E52926" s="41"/>
    </row>
    <row r="52927" spans="4:5" x14ac:dyDescent="0.2">
      <c r="D52927" s="1"/>
      <c r="E52927" s="41"/>
    </row>
    <row r="52928" spans="4:5" x14ac:dyDescent="0.2">
      <c r="D52928" s="1"/>
      <c r="E52928" s="41"/>
    </row>
    <row r="52929" spans="4:5" x14ac:dyDescent="0.2">
      <c r="D52929" s="1"/>
      <c r="E52929" s="41"/>
    </row>
    <row r="52930" spans="4:5" x14ac:dyDescent="0.2">
      <c r="D52930" s="1"/>
      <c r="E52930" s="41"/>
    </row>
    <row r="52931" spans="4:5" x14ac:dyDescent="0.2">
      <c r="D52931" s="1"/>
      <c r="E52931" s="41"/>
    </row>
    <row r="52932" spans="4:5" x14ac:dyDescent="0.2">
      <c r="D52932" s="1"/>
      <c r="E52932" s="41"/>
    </row>
    <row r="52933" spans="4:5" x14ac:dyDescent="0.2">
      <c r="D52933" s="1"/>
      <c r="E52933" s="41"/>
    </row>
    <row r="52934" spans="4:5" x14ac:dyDescent="0.2">
      <c r="D52934" s="1"/>
      <c r="E52934" s="41"/>
    </row>
    <row r="52935" spans="4:5" x14ac:dyDescent="0.2">
      <c r="D52935" s="1"/>
      <c r="E52935" s="41"/>
    </row>
    <row r="52936" spans="4:5" x14ac:dyDescent="0.2">
      <c r="D52936" s="1"/>
      <c r="E52936" s="41"/>
    </row>
    <row r="52937" spans="4:5" x14ac:dyDescent="0.2">
      <c r="D52937" s="1"/>
      <c r="E52937" s="41"/>
    </row>
    <row r="52938" spans="4:5" x14ac:dyDescent="0.2">
      <c r="D52938" s="1"/>
      <c r="E52938" s="41"/>
    </row>
    <row r="52939" spans="4:5" x14ac:dyDescent="0.2">
      <c r="D52939" s="1"/>
      <c r="E52939" s="41"/>
    </row>
    <row r="52940" spans="4:5" x14ac:dyDescent="0.2">
      <c r="D52940" s="1"/>
      <c r="E52940" s="41"/>
    </row>
    <row r="52941" spans="4:5" x14ac:dyDescent="0.2">
      <c r="D52941" s="1"/>
      <c r="E52941" s="41"/>
    </row>
    <row r="52942" spans="4:5" x14ac:dyDescent="0.2">
      <c r="D52942" s="1"/>
      <c r="E52942" s="41"/>
    </row>
    <row r="52943" spans="4:5" x14ac:dyDescent="0.2">
      <c r="D52943" s="1"/>
      <c r="E52943" s="41"/>
    </row>
    <row r="52944" spans="4:5" x14ac:dyDescent="0.2">
      <c r="D52944" s="1"/>
      <c r="E52944" s="41"/>
    </row>
    <row r="52945" spans="4:5" x14ac:dyDescent="0.2">
      <c r="D52945" s="1"/>
      <c r="E52945" s="41"/>
    </row>
    <row r="52946" spans="4:5" x14ac:dyDescent="0.2">
      <c r="D52946" s="1"/>
      <c r="E52946" s="41"/>
    </row>
    <row r="52947" spans="4:5" x14ac:dyDescent="0.2">
      <c r="D52947" s="1"/>
      <c r="E52947" s="41"/>
    </row>
    <row r="52948" spans="4:5" x14ac:dyDescent="0.2">
      <c r="D52948" s="1"/>
      <c r="E52948" s="41"/>
    </row>
    <row r="52949" spans="4:5" x14ac:dyDescent="0.2">
      <c r="D52949" s="1"/>
      <c r="E52949" s="41"/>
    </row>
    <row r="52950" spans="4:5" x14ac:dyDescent="0.2">
      <c r="D52950" s="1"/>
      <c r="E52950" s="41"/>
    </row>
    <row r="52951" spans="4:5" x14ac:dyDescent="0.2">
      <c r="D52951" s="1"/>
      <c r="E52951" s="41"/>
    </row>
    <row r="52952" spans="4:5" x14ac:dyDescent="0.2">
      <c r="D52952" s="1"/>
      <c r="E52952" s="41"/>
    </row>
    <row r="52953" spans="4:5" x14ac:dyDescent="0.2">
      <c r="D52953" s="1"/>
      <c r="E52953" s="41"/>
    </row>
    <row r="52954" spans="4:5" x14ac:dyDescent="0.2">
      <c r="D52954" s="1"/>
      <c r="E52954" s="41"/>
    </row>
    <row r="52955" spans="4:5" x14ac:dyDescent="0.2">
      <c r="D52955" s="1"/>
      <c r="E52955" s="41"/>
    </row>
    <row r="52956" spans="4:5" x14ac:dyDescent="0.2">
      <c r="D52956" s="1"/>
      <c r="E52956" s="41"/>
    </row>
    <row r="52957" spans="4:5" x14ac:dyDescent="0.2">
      <c r="D52957" s="1"/>
      <c r="E52957" s="41"/>
    </row>
    <row r="52958" spans="4:5" x14ac:dyDescent="0.2">
      <c r="D52958" s="1"/>
      <c r="E52958" s="41"/>
    </row>
    <row r="52959" spans="4:5" x14ac:dyDescent="0.2">
      <c r="D52959" s="1"/>
      <c r="E52959" s="41"/>
    </row>
    <row r="52960" spans="4:5" x14ac:dyDescent="0.2">
      <c r="D52960" s="1"/>
      <c r="E52960" s="41"/>
    </row>
    <row r="52961" spans="4:5" x14ac:dyDescent="0.2">
      <c r="D52961" s="1"/>
      <c r="E52961" s="41"/>
    </row>
    <row r="52962" spans="4:5" x14ac:dyDescent="0.2">
      <c r="D52962" s="1"/>
      <c r="E52962" s="41"/>
    </row>
    <row r="52963" spans="4:5" x14ac:dyDescent="0.2">
      <c r="D52963" s="1"/>
      <c r="E52963" s="41"/>
    </row>
    <row r="52964" spans="4:5" x14ac:dyDescent="0.2">
      <c r="D52964" s="1"/>
      <c r="E52964" s="41"/>
    </row>
    <row r="52965" spans="4:5" x14ac:dyDescent="0.2">
      <c r="D52965" s="1"/>
      <c r="E52965" s="41"/>
    </row>
    <row r="52966" spans="4:5" x14ac:dyDescent="0.2">
      <c r="D52966" s="1"/>
      <c r="E52966" s="41"/>
    </row>
    <row r="52967" spans="4:5" x14ac:dyDescent="0.2">
      <c r="D52967" s="1"/>
      <c r="E52967" s="41"/>
    </row>
    <row r="52968" spans="4:5" x14ac:dyDescent="0.2">
      <c r="D52968" s="1"/>
      <c r="E52968" s="41"/>
    </row>
    <row r="52969" spans="4:5" x14ac:dyDescent="0.2">
      <c r="D52969" s="1"/>
      <c r="E52969" s="41"/>
    </row>
    <row r="52970" spans="4:5" x14ac:dyDescent="0.2">
      <c r="D52970" s="1"/>
      <c r="E52970" s="41"/>
    </row>
    <row r="52971" spans="4:5" x14ac:dyDescent="0.2">
      <c r="D52971" s="1"/>
      <c r="E52971" s="41"/>
    </row>
    <row r="52972" spans="4:5" x14ac:dyDescent="0.2">
      <c r="D52972" s="1"/>
      <c r="E52972" s="41"/>
    </row>
    <row r="52973" spans="4:5" x14ac:dyDescent="0.2">
      <c r="D52973" s="1"/>
      <c r="E52973" s="41"/>
    </row>
    <row r="52974" spans="4:5" x14ac:dyDescent="0.2">
      <c r="D52974" s="1"/>
      <c r="E52974" s="41"/>
    </row>
    <row r="52975" spans="4:5" x14ac:dyDescent="0.2">
      <c r="D52975" s="1"/>
      <c r="E52975" s="41"/>
    </row>
    <row r="52976" spans="4:5" x14ac:dyDescent="0.2">
      <c r="D52976" s="1"/>
      <c r="E52976" s="41"/>
    </row>
    <row r="52977" spans="4:5" x14ac:dyDescent="0.2">
      <c r="D52977" s="1"/>
      <c r="E52977" s="41"/>
    </row>
    <row r="52978" spans="4:5" x14ac:dyDescent="0.2">
      <c r="D52978" s="1"/>
      <c r="E52978" s="41"/>
    </row>
    <row r="52979" spans="4:5" x14ac:dyDescent="0.2">
      <c r="D52979" s="1"/>
      <c r="E52979" s="41"/>
    </row>
    <row r="52980" spans="4:5" x14ac:dyDescent="0.2">
      <c r="D52980" s="1"/>
      <c r="E52980" s="41"/>
    </row>
    <row r="52981" spans="4:5" x14ac:dyDescent="0.2">
      <c r="D52981" s="1"/>
      <c r="E52981" s="41"/>
    </row>
    <row r="52982" spans="4:5" x14ac:dyDescent="0.2">
      <c r="D52982" s="1"/>
      <c r="E52982" s="41"/>
    </row>
    <row r="52983" spans="4:5" x14ac:dyDescent="0.2">
      <c r="D52983" s="1"/>
      <c r="E52983" s="41"/>
    </row>
    <row r="52984" spans="4:5" x14ac:dyDescent="0.2">
      <c r="D52984" s="1"/>
      <c r="E52984" s="41"/>
    </row>
    <row r="52985" spans="4:5" x14ac:dyDescent="0.2">
      <c r="D52985" s="1"/>
      <c r="E52985" s="41"/>
    </row>
    <row r="52986" spans="4:5" x14ac:dyDescent="0.2">
      <c r="D52986" s="1"/>
      <c r="E52986" s="41"/>
    </row>
    <row r="52987" spans="4:5" x14ac:dyDescent="0.2">
      <c r="D52987" s="1"/>
      <c r="E52987" s="41"/>
    </row>
    <row r="52988" spans="4:5" x14ac:dyDescent="0.2">
      <c r="D52988" s="1"/>
      <c r="E52988" s="41"/>
    </row>
    <row r="52989" spans="4:5" x14ac:dyDescent="0.2">
      <c r="D52989" s="1"/>
      <c r="E52989" s="41"/>
    </row>
    <row r="52990" spans="4:5" x14ac:dyDescent="0.2">
      <c r="D52990" s="1"/>
      <c r="E52990" s="41"/>
    </row>
    <row r="52991" spans="4:5" x14ac:dyDescent="0.2">
      <c r="D52991" s="1"/>
      <c r="E52991" s="41"/>
    </row>
    <row r="52992" spans="4:5" x14ac:dyDescent="0.2">
      <c r="D52992" s="1"/>
      <c r="E52992" s="41"/>
    </row>
    <row r="52993" spans="4:5" x14ac:dyDescent="0.2">
      <c r="D52993" s="1"/>
      <c r="E52993" s="41"/>
    </row>
    <row r="52994" spans="4:5" x14ac:dyDescent="0.2">
      <c r="D52994" s="1"/>
      <c r="E52994" s="41"/>
    </row>
    <row r="52995" spans="4:5" x14ac:dyDescent="0.2">
      <c r="D52995" s="1"/>
      <c r="E52995" s="41"/>
    </row>
    <row r="52996" spans="4:5" x14ac:dyDescent="0.2">
      <c r="D52996" s="1"/>
      <c r="E52996" s="41"/>
    </row>
    <row r="52997" spans="4:5" x14ac:dyDescent="0.2">
      <c r="D52997" s="1"/>
      <c r="E52997" s="41"/>
    </row>
    <row r="52998" spans="4:5" x14ac:dyDescent="0.2">
      <c r="D52998" s="1"/>
      <c r="E52998" s="41"/>
    </row>
    <row r="52999" spans="4:5" x14ac:dyDescent="0.2">
      <c r="D52999" s="1"/>
      <c r="E52999" s="41"/>
    </row>
    <row r="53000" spans="4:5" x14ac:dyDescent="0.2">
      <c r="D53000" s="1"/>
      <c r="E53000" s="41"/>
    </row>
    <row r="53001" spans="4:5" x14ac:dyDescent="0.2">
      <c r="D53001" s="1"/>
      <c r="E53001" s="41"/>
    </row>
    <row r="53002" spans="4:5" x14ac:dyDescent="0.2">
      <c r="D53002" s="1"/>
      <c r="E53002" s="41"/>
    </row>
    <row r="53003" spans="4:5" x14ac:dyDescent="0.2">
      <c r="D53003" s="1"/>
      <c r="E53003" s="41"/>
    </row>
    <row r="53004" spans="4:5" x14ac:dyDescent="0.2">
      <c r="D53004" s="1"/>
      <c r="E53004" s="41"/>
    </row>
    <row r="53005" spans="4:5" x14ac:dyDescent="0.2">
      <c r="D53005" s="1"/>
      <c r="E53005" s="41"/>
    </row>
    <row r="53006" spans="4:5" x14ac:dyDescent="0.2">
      <c r="D53006" s="1"/>
      <c r="E53006" s="41"/>
    </row>
    <row r="53007" spans="4:5" x14ac:dyDescent="0.2">
      <c r="D53007" s="1"/>
      <c r="E53007" s="41"/>
    </row>
    <row r="53008" spans="4:5" x14ac:dyDescent="0.2">
      <c r="D53008" s="1"/>
      <c r="E53008" s="41"/>
    </row>
    <row r="53009" spans="4:5" x14ac:dyDescent="0.2">
      <c r="D53009" s="1"/>
      <c r="E53009" s="41"/>
    </row>
    <row r="53010" spans="4:5" x14ac:dyDescent="0.2">
      <c r="D53010" s="1"/>
      <c r="E53010" s="41"/>
    </row>
    <row r="53011" spans="4:5" x14ac:dyDescent="0.2">
      <c r="D53011" s="1"/>
      <c r="E53011" s="41"/>
    </row>
    <row r="53012" spans="4:5" x14ac:dyDescent="0.2">
      <c r="D53012" s="1"/>
      <c r="E53012" s="41"/>
    </row>
    <row r="53013" spans="4:5" x14ac:dyDescent="0.2">
      <c r="D53013" s="1"/>
      <c r="E53013" s="41"/>
    </row>
    <row r="53014" spans="4:5" x14ac:dyDescent="0.2">
      <c r="D53014" s="1"/>
      <c r="E53014" s="41"/>
    </row>
    <row r="53015" spans="4:5" x14ac:dyDescent="0.2">
      <c r="D53015" s="1"/>
      <c r="E53015" s="41"/>
    </row>
    <row r="53016" spans="4:5" x14ac:dyDescent="0.2">
      <c r="D53016" s="1"/>
      <c r="E53016" s="41"/>
    </row>
    <row r="53017" spans="4:5" x14ac:dyDescent="0.2">
      <c r="D53017" s="1"/>
      <c r="E53017" s="41"/>
    </row>
    <row r="53018" spans="4:5" x14ac:dyDescent="0.2">
      <c r="D53018" s="1"/>
      <c r="E53018" s="41"/>
    </row>
    <row r="53019" spans="4:5" x14ac:dyDescent="0.2">
      <c r="D53019" s="1"/>
      <c r="E53019" s="41"/>
    </row>
    <row r="53020" spans="4:5" x14ac:dyDescent="0.2">
      <c r="D53020" s="1"/>
      <c r="E53020" s="41"/>
    </row>
    <row r="53021" spans="4:5" x14ac:dyDescent="0.2">
      <c r="D53021" s="1"/>
      <c r="E53021" s="41"/>
    </row>
    <row r="53022" spans="4:5" x14ac:dyDescent="0.2">
      <c r="D53022" s="1"/>
      <c r="E53022" s="41"/>
    </row>
    <row r="53023" spans="4:5" x14ac:dyDescent="0.2">
      <c r="D53023" s="1"/>
      <c r="E53023" s="41"/>
    </row>
    <row r="53024" spans="4:5" x14ac:dyDescent="0.2">
      <c r="D53024" s="1"/>
      <c r="E53024" s="41"/>
    </row>
    <row r="53025" spans="4:5" x14ac:dyDescent="0.2">
      <c r="D53025" s="1"/>
      <c r="E53025" s="41"/>
    </row>
    <row r="53026" spans="4:5" x14ac:dyDescent="0.2">
      <c r="D53026" s="1"/>
      <c r="E53026" s="41"/>
    </row>
    <row r="53027" spans="4:5" x14ac:dyDescent="0.2">
      <c r="D53027" s="1"/>
      <c r="E53027" s="41"/>
    </row>
    <row r="53028" spans="4:5" x14ac:dyDescent="0.2">
      <c r="D53028" s="1"/>
      <c r="E53028" s="41"/>
    </row>
    <row r="53029" spans="4:5" x14ac:dyDescent="0.2">
      <c r="D53029" s="1"/>
      <c r="E53029" s="41"/>
    </row>
    <row r="53030" spans="4:5" x14ac:dyDescent="0.2">
      <c r="D53030" s="1"/>
      <c r="E53030" s="41"/>
    </row>
    <row r="53031" spans="4:5" x14ac:dyDescent="0.2">
      <c r="D53031" s="1"/>
      <c r="E53031" s="41"/>
    </row>
    <row r="53032" spans="4:5" x14ac:dyDescent="0.2">
      <c r="D53032" s="1"/>
      <c r="E53032" s="41"/>
    </row>
    <row r="53033" spans="4:5" x14ac:dyDescent="0.2">
      <c r="D53033" s="1"/>
      <c r="E53033" s="41"/>
    </row>
    <row r="53034" spans="4:5" x14ac:dyDescent="0.2">
      <c r="D53034" s="1"/>
      <c r="E53034" s="41"/>
    </row>
    <row r="53035" spans="4:5" x14ac:dyDescent="0.2">
      <c r="D53035" s="1"/>
      <c r="E53035" s="41"/>
    </row>
    <row r="53036" spans="4:5" x14ac:dyDescent="0.2">
      <c r="D53036" s="1"/>
      <c r="E53036" s="41"/>
    </row>
    <row r="53037" spans="4:5" x14ac:dyDescent="0.2">
      <c r="D53037" s="1"/>
      <c r="E53037" s="41"/>
    </row>
    <row r="53038" spans="4:5" x14ac:dyDescent="0.2">
      <c r="D53038" s="1"/>
      <c r="E53038" s="41"/>
    </row>
    <row r="53039" spans="4:5" x14ac:dyDescent="0.2">
      <c r="D53039" s="1"/>
      <c r="E53039" s="41"/>
    </row>
    <row r="53040" spans="4:5" x14ac:dyDescent="0.2">
      <c r="D53040" s="1"/>
      <c r="E53040" s="41"/>
    </row>
    <row r="53041" spans="4:5" x14ac:dyDescent="0.2">
      <c r="D53041" s="1"/>
      <c r="E53041" s="41"/>
    </row>
    <row r="53042" spans="4:5" x14ac:dyDescent="0.2">
      <c r="D53042" s="1"/>
      <c r="E53042" s="41"/>
    </row>
    <row r="53043" spans="4:5" x14ac:dyDescent="0.2">
      <c r="D53043" s="1"/>
      <c r="E53043" s="41"/>
    </row>
    <row r="53044" spans="4:5" x14ac:dyDescent="0.2">
      <c r="D53044" s="1"/>
      <c r="E53044" s="41"/>
    </row>
    <row r="53045" spans="4:5" x14ac:dyDescent="0.2">
      <c r="D53045" s="1"/>
      <c r="E53045" s="41"/>
    </row>
    <row r="53046" spans="4:5" x14ac:dyDescent="0.2">
      <c r="D53046" s="1"/>
      <c r="E53046" s="41"/>
    </row>
    <row r="53047" spans="4:5" x14ac:dyDescent="0.2">
      <c r="D53047" s="1"/>
      <c r="E53047" s="41"/>
    </row>
    <row r="53048" spans="4:5" x14ac:dyDescent="0.2">
      <c r="D53048" s="1"/>
      <c r="E53048" s="41"/>
    </row>
    <row r="53049" spans="4:5" x14ac:dyDescent="0.2">
      <c r="D53049" s="1"/>
      <c r="E53049" s="41"/>
    </row>
    <row r="53050" spans="4:5" x14ac:dyDescent="0.2">
      <c r="D53050" s="1"/>
      <c r="E53050" s="41"/>
    </row>
    <row r="53051" spans="4:5" x14ac:dyDescent="0.2">
      <c r="D53051" s="1"/>
      <c r="E53051" s="41"/>
    </row>
    <row r="53052" spans="4:5" x14ac:dyDescent="0.2">
      <c r="D53052" s="1"/>
      <c r="E53052" s="41"/>
    </row>
    <row r="53053" spans="4:5" x14ac:dyDescent="0.2">
      <c r="D53053" s="1"/>
      <c r="E53053" s="41"/>
    </row>
    <row r="53054" spans="4:5" x14ac:dyDescent="0.2">
      <c r="D53054" s="1"/>
      <c r="E53054" s="41"/>
    </row>
    <row r="53055" spans="4:5" x14ac:dyDescent="0.2">
      <c r="D53055" s="1"/>
      <c r="E53055" s="41"/>
    </row>
    <row r="53056" spans="4:5" x14ac:dyDescent="0.2">
      <c r="D53056" s="1"/>
      <c r="E53056" s="41"/>
    </row>
    <row r="53057" spans="4:5" x14ac:dyDescent="0.2">
      <c r="D53057" s="1"/>
      <c r="E53057" s="41"/>
    </row>
    <row r="53058" spans="4:5" x14ac:dyDescent="0.2">
      <c r="D53058" s="1"/>
      <c r="E53058" s="41"/>
    </row>
    <row r="53059" spans="4:5" x14ac:dyDescent="0.2">
      <c r="D53059" s="1"/>
      <c r="E53059" s="41"/>
    </row>
    <row r="53060" spans="4:5" x14ac:dyDescent="0.2">
      <c r="D53060" s="1"/>
      <c r="E53060" s="41"/>
    </row>
    <row r="53061" spans="4:5" x14ac:dyDescent="0.2">
      <c r="D53061" s="1"/>
      <c r="E53061" s="41"/>
    </row>
    <row r="53062" spans="4:5" x14ac:dyDescent="0.2">
      <c r="D53062" s="1"/>
      <c r="E53062" s="41"/>
    </row>
    <row r="53063" spans="4:5" x14ac:dyDescent="0.2">
      <c r="D53063" s="1"/>
      <c r="E53063" s="41"/>
    </row>
    <row r="53064" spans="4:5" x14ac:dyDescent="0.2">
      <c r="D53064" s="1"/>
      <c r="E53064" s="41"/>
    </row>
    <row r="53065" spans="4:5" x14ac:dyDescent="0.2">
      <c r="D53065" s="1"/>
      <c r="E53065" s="41"/>
    </row>
    <row r="53066" spans="4:5" x14ac:dyDescent="0.2">
      <c r="D53066" s="1"/>
      <c r="E53066" s="41"/>
    </row>
    <row r="53067" spans="4:5" x14ac:dyDescent="0.2">
      <c r="D53067" s="1"/>
      <c r="E53067" s="41"/>
    </row>
    <row r="53068" spans="4:5" x14ac:dyDescent="0.2">
      <c r="D53068" s="1"/>
      <c r="E53068" s="41"/>
    </row>
    <row r="53069" spans="4:5" x14ac:dyDescent="0.2">
      <c r="D53069" s="1"/>
      <c r="E53069" s="41"/>
    </row>
    <row r="53070" spans="4:5" x14ac:dyDescent="0.2">
      <c r="D53070" s="1"/>
      <c r="E53070" s="41"/>
    </row>
    <row r="53071" spans="4:5" x14ac:dyDescent="0.2">
      <c r="D53071" s="1"/>
      <c r="E53071" s="41"/>
    </row>
    <row r="53072" spans="4:5" x14ac:dyDescent="0.2">
      <c r="D53072" s="1"/>
      <c r="E53072" s="41"/>
    </row>
    <row r="53073" spans="4:5" x14ac:dyDescent="0.2">
      <c r="D53073" s="1"/>
      <c r="E53073" s="41"/>
    </row>
    <row r="53074" spans="4:5" x14ac:dyDescent="0.2">
      <c r="D53074" s="1"/>
      <c r="E53074" s="41"/>
    </row>
    <row r="53075" spans="4:5" x14ac:dyDescent="0.2">
      <c r="D53075" s="1"/>
      <c r="E53075" s="41"/>
    </row>
    <row r="53076" spans="4:5" x14ac:dyDescent="0.2">
      <c r="D53076" s="1"/>
      <c r="E53076" s="41"/>
    </row>
    <row r="53077" spans="4:5" x14ac:dyDescent="0.2">
      <c r="D53077" s="1"/>
      <c r="E53077" s="41"/>
    </row>
    <row r="53078" spans="4:5" x14ac:dyDescent="0.2">
      <c r="D53078" s="1"/>
      <c r="E53078" s="41"/>
    </row>
    <row r="53079" spans="4:5" x14ac:dyDescent="0.2">
      <c r="D53079" s="1"/>
      <c r="E53079" s="41"/>
    </row>
    <row r="53080" spans="4:5" x14ac:dyDescent="0.2">
      <c r="D53080" s="1"/>
      <c r="E53080" s="41"/>
    </row>
    <row r="53081" spans="4:5" x14ac:dyDescent="0.2">
      <c r="D53081" s="1"/>
      <c r="E53081" s="41"/>
    </row>
    <row r="53082" spans="4:5" x14ac:dyDescent="0.2">
      <c r="D53082" s="1"/>
      <c r="E53082" s="41"/>
    </row>
    <row r="53083" spans="4:5" x14ac:dyDescent="0.2">
      <c r="D53083" s="1"/>
      <c r="E53083" s="41"/>
    </row>
    <row r="53084" spans="4:5" x14ac:dyDescent="0.2">
      <c r="D53084" s="1"/>
      <c r="E53084" s="41"/>
    </row>
    <row r="53085" spans="4:5" x14ac:dyDescent="0.2">
      <c r="D53085" s="1"/>
      <c r="E53085" s="41"/>
    </row>
    <row r="53086" spans="4:5" x14ac:dyDescent="0.2">
      <c r="D53086" s="1"/>
      <c r="E53086" s="41"/>
    </row>
    <row r="53087" spans="4:5" x14ac:dyDescent="0.2">
      <c r="D53087" s="1"/>
      <c r="E53087" s="41"/>
    </row>
    <row r="53088" spans="4:5" x14ac:dyDescent="0.2">
      <c r="D53088" s="1"/>
      <c r="E53088" s="41"/>
    </row>
    <row r="53089" spans="4:5" x14ac:dyDescent="0.2">
      <c r="D53089" s="1"/>
      <c r="E53089" s="41"/>
    </row>
    <row r="53090" spans="4:5" x14ac:dyDescent="0.2">
      <c r="D53090" s="1"/>
      <c r="E53090" s="41"/>
    </row>
    <row r="53091" spans="4:5" x14ac:dyDescent="0.2">
      <c r="D53091" s="1"/>
      <c r="E53091" s="41"/>
    </row>
    <row r="53092" spans="4:5" x14ac:dyDescent="0.2">
      <c r="D53092" s="1"/>
      <c r="E53092" s="41"/>
    </row>
    <row r="53093" spans="4:5" x14ac:dyDescent="0.2">
      <c r="D53093" s="1"/>
      <c r="E53093" s="41"/>
    </row>
    <row r="53094" spans="4:5" x14ac:dyDescent="0.2">
      <c r="D53094" s="1"/>
      <c r="E53094" s="41"/>
    </row>
    <row r="53095" spans="4:5" x14ac:dyDescent="0.2">
      <c r="D53095" s="1"/>
      <c r="E53095" s="41"/>
    </row>
    <row r="53096" spans="4:5" x14ac:dyDescent="0.2">
      <c r="D53096" s="1"/>
      <c r="E53096" s="41"/>
    </row>
    <row r="53097" spans="4:5" x14ac:dyDescent="0.2">
      <c r="D53097" s="1"/>
      <c r="E53097" s="41"/>
    </row>
    <row r="53098" spans="4:5" x14ac:dyDescent="0.2">
      <c r="D53098" s="1"/>
      <c r="E53098" s="41"/>
    </row>
    <row r="53099" spans="4:5" x14ac:dyDescent="0.2">
      <c r="D53099" s="1"/>
      <c r="E53099" s="41"/>
    </row>
    <row r="53100" spans="4:5" x14ac:dyDescent="0.2">
      <c r="D53100" s="1"/>
      <c r="E53100" s="41"/>
    </row>
    <row r="53101" spans="4:5" x14ac:dyDescent="0.2">
      <c r="D53101" s="1"/>
      <c r="E53101" s="41"/>
    </row>
    <row r="53102" spans="4:5" x14ac:dyDescent="0.2">
      <c r="D53102" s="1"/>
      <c r="E53102" s="41"/>
    </row>
    <row r="53103" spans="4:5" x14ac:dyDescent="0.2">
      <c r="D53103" s="1"/>
      <c r="E53103" s="41"/>
    </row>
    <row r="53104" spans="4:5" x14ac:dyDescent="0.2">
      <c r="D53104" s="1"/>
      <c r="E53104" s="41"/>
    </row>
    <row r="53105" spans="4:5" x14ac:dyDescent="0.2">
      <c r="D53105" s="1"/>
      <c r="E53105" s="41"/>
    </row>
    <row r="53106" spans="4:5" x14ac:dyDescent="0.2">
      <c r="D53106" s="1"/>
      <c r="E53106" s="41"/>
    </row>
    <row r="53107" spans="4:5" x14ac:dyDescent="0.2">
      <c r="D53107" s="1"/>
      <c r="E53107" s="41"/>
    </row>
    <row r="53108" spans="4:5" x14ac:dyDescent="0.2">
      <c r="D53108" s="1"/>
      <c r="E53108" s="41"/>
    </row>
    <row r="53109" spans="4:5" x14ac:dyDescent="0.2">
      <c r="D53109" s="1"/>
      <c r="E53109" s="41"/>
    </row>
    <row r="53110" spans="4:5" x14ac:dyDescent="0.2">
      <c r="D53110" s="1"/>
      <c r="E53110" s="41"/>
    </row>
    <row r="53111" spans="4:5" x14ac:dyDescent="0.2">
      <c r="D53111" s="1"/>
      <c r="E53111" s="41"/>
    </row>
    <row r="53112" spans="4:5" x14ac:dyDescent="0.2">
      <c r="D53112" s="1"/>
      <c r="E53112" s="41"/>
    </row>
    <row r="53113" spans="4:5" x14ac:dyDescent="0.2">
      <c r="D53113" s="1"/>
      <c r="E53113" s="41"/>
    </row>
    <row r="53114" spans="4:5" x14ac:dyDescent="0.2">
      <c r="D53114" s="1"/>
      <c r="E53114" s="41"/>
    </row>
    <row r="53115" spans="4:5" x14ac:dyDescent="0.2">
      <c r="D53115" s="1"/>
      <c r="E53115" s="41"/>
    </row>
    <row r="53116" spans="4:5" x14ac:dyDescent="0.2">
      <c r="D53116" s="1"/>
      <c r="E53116" s="41"/>
    </row>
    <row r="53117" spans="4:5" x14ac:dyDescent="0.2">
      <c r="D53117" s="1"/>
      <c r="E53117" s="41"/>
    </row>
    <row r="53118" spans="4:5" x14ac:dyDescent="0.2">
      <c r="D53118" s="1"/>
      <c r="E53118" s="41"/>
    </row>
    <row r="53119" spans="4:5" x14ac:dyDescent="0.2">
      <c r="D53119" s="1"/>
      <c r="E53119" s="41"/>
    </row>
    <row r="53120" spans="4:5" x14ac:dyDescent="0.2">
      <c r="D53120" s="1"/>
      <c r="E53120" s="41"/>
    </row>
    <row r="53121" spans="4:5" x14ac:dyDescent="0.2">
      <c r="D53121" s="1"/>
      <c r="E53121" s="41"/>
    </row>
    <row r="53122" spans="4:5" x14ac:dyDescent="0.2">
      <c r="D53122" s="1"/>
      <c r="E53122" s="41"/>
    </row>
    <row r="53123" spans="4:5" x14ac:dyDescent="0.2">
      <c r="D53123" s="1"/>
      <c r="E53123" s="41"/>
    </row>
    <row r="53124" spans="4:5" x14ac:dyDescent="0.2">
      <c r="D53124" s="1"/>
      <c r="E53124" s="41"/>
    </row>
    <row r="53125" spans="4:5" x14ac:dyDescent="0.2">
      <c r="D53125" s="1"/>
      <c r="E53125" s="41"/>
    </row>
    <row r="53126" spans="4:5" x14ac:dyDescent="0.2">
      <c r="D53126" s="1"/>
      <c r="E53126" s="41"/>
    </row>
    <row r="53127" spans="4:5" x14ac:dyDescent="0.2">
      <c r="D53127" s="1"/>
      <c r="E53127" s="41"/>
    </row>
    <row r="53128" spans="4:5" x14ac:dyDescent="0.2">
      <c r="D53128" s="1"/>
      <c r="E53128" s="41"/>
    </row>
    <row r="53129" spans="4:5" x14ac:dyDescent="0.2">
      <c r="D53129" s="1"/>
      <c r="E53129" s="41"/>
    </row>
    <row r="53130" spans="4:5" x14ac:dyDescent="0.2">
      <c r="D53130" s="1"/>
      <c r="E53130" s="41"/>
    </row>
    <row r="53131" spans="4:5" x14ac:dyDescent="0.2">
      <c r="D53131" s="1"/>
      <c r="E53131" s="41"/>
    </row>
    <row r="53132" spans="4:5" x14ac:dyDescent="0.2">
      <c r="D53132" s="1"/>
      <c r="E53132" s="41"/>
    </row>
    <row r="53133" spans="4:5" x14ac:dyDescent="0.2">
      <c r="D53133" s="1"/>
      <c r="E53133" s="41"/>
    </row>
    <row r="53134" spans="4:5" x14ac:dyDescent="0.2">
      <c r="D53134" s="1"/>
      <c r="E53134" s="41"/>
    </row>
    <row r="53135" spans="4:5" x14ac:dyDescent="0.2">
      <c r="D53135" s="1"/>
      <c r="E53135" s="41"/>
    </row>
    <row r="53136" spans="4:5" x14ac:dyDescent="0.2">
      <c r="D53136" s="1"/>
      <c r="E53136" s="41"/>
    </row>
    <row r="53137" spans="4:5" x14ac:dyDescent="0.2">
      <c r="D53137" s="1"/>
      <c r="E53137" s="41"/>
    </row>
    <row r="53138" spans="4:5" x14ac:dyDescent="0.2">
      <c r="D53138" s="1"/>
      <c r="E53138" s="41"/>
    </row>
    <row r="53139" spans="4:5" x14ac:dyDescent="0.2">
      <c r="D53139" s="1"/>
      <c r="E53139" s="41"/>
    </row>
    <row r="53140" spans="4:5" x14ac:dyDescent="0.2">
      <c r="D53140" s="1"/>
      <c r="E53140" s="41"/>
    </row>
    <row r="53141" spans="4:5" x14ac:dyDescent="0.2">
      <c r="D53141" s="1"/>
      <c r="E53141" s="41"/>
    </row>
    <row r="53142" spans="4:5" x14ac:dyDescent="0.2">
      <c r="D53142" s="1"/>
      <c r="E53142" s="41"/>
    </row>
    <row r="53143" spans="4:5" x14ac:dyDescent="0.2">
      <c r="D53143" s="1"/>
      <c r="E53143" s="41"/>
    </row>
    <row r="53144" spans="4:5" x14ac:dyDescent="0.2">
      <c r="D53144" s="1"/>
      <c r="E53144" s="41"/>
    </row>
    <row r="53145" spans="4:5" x14ac:dyDescent="0.2">
      <c r="D53145" s="1"/>
      <c r="E53145" s="41"/>
    </row>
    <row r="53146" spans="4:5" x14ac:dyDescent="0.2">
      <c r="D53146" s="1"/>
      <c r="E53146" s="41"/>
    </row>
    <row r="53147" spans="4:5" x14ac:dyDescent="0.2">
      <c r="D53147" s="1"/>
      <c r="E53147" s="41"/>
    </row>
    <row r="53148" spans="4:5" x14ac:dyDescent="0.2">
      <c r="D53148" s="1"/>
      <c r="E53148" s="41"/>
    </row>
    <row r="53149" spans="4:5" x14ac:dyDescent="0.2">
      <c r="D53149" s="1"/>
      <c r="E53149" s="41"/>
    </row>
    <row r="53150" spans="4:5" x14ac:dyDescent="0.2">
      <c r="D53150" s="1"/>
      <c r="E53150" s="41"/>
    </row>
    <row r="53151" spans="4:5" x14ac:dyDescent="0.2">
      <c r="D53151" s="1"/>
      <c r="E53151" s="41"/>
    </row>
    <row r="53152" spans="4:5" x14ac:dyDescent="0.2">
      <c r="D53152" s="1"/>
      <c r="E53152" s="41"/>
    </row>
    <row r="53153" spans="4:5" x14ac:dyDescent="0.2">
      <c r="D53153" s="1"/>
      <c r="E53153" s="41"/>
    </row>
    <row r="53154" spans="4:5" x14ac:dyDescent="0.2">
      <c r="D53154" s="1"/>
      <c r="E53154" s="41"/>
    </row>
    <row r="53155" spans="4:5" x14ac:dyDescent="0.2">
      <c r="D53155" s="1"/>
      <c r="E53155" s="41"/>
    </row>
    <row r="53156" spans="4:5" x14ac:dyDescent="0.2">
      <c r="D53156" s="1"/>
      <c r="E53156" s="41"/>
    </row>
    <row r="53157" spans="4:5" x14ac:dyDescent="0.2">
      <c r="D53157" s="1"/>
      <c r="E53157" s="41"/>
    </row>
    <row r="53158" spans="4:5" x14ac:dyDescent="0.2">
      <c r="D53158" s="1"/>
      <c r="E53158" s="41"/>
    </row>
    <row r="53159" spans="4:5" x14ac:dyDescent="0.2">
      <c r="D53159" s="1"/>
      <c r="E53159" s="41"/>
    </row>
    <row r="53160" spans="4:5" x14ac:dyDescent="0.2">
      <c r="D53160" s="1"/>
      <c r="E53160" s="41"/>
    </row>
    <row r="53161" spans="4:5" x14ac:dyDescent="0.2">
      <c r="D53161" s="1"/>
      <c r="E53161" s="41"/>
    </row>
    <row r="53162" spans="4:5" x14ac:dyDescent="0.2">
      <c r="D53162" s="1"/>
      <c r="E53162" s="41"/>
    </row>
    <row r="53163" spans="4:5" x14ac:dyDescent="0.2">
      <c r="D53163" s="1"/>
      <c r="E53163" s="41"/>
    </row>
    <row r="53164" spans="4:5" x14ac:dyDescent="0.2">
      <c r="D53164" s="1"/>
      <c r="E53164" s="41"/>
    </row>
    <row r="53165" spans="4:5" x14ac:dyDescent="0.2">
      <c r="D53165" s="1"/>
      <c r="E53165" s="41"/>
    </row>
    <row r="53166" spans="4:5" x14ac:dyDescent="0.2">
      <c r="D53166" s="1"/>
      <c r="E53166" s="41"/>
    </row>
    <row r="53167" spans="4:5" x14ac:dyDescent="0.2">
      <c r="D53167" s="1"/>
      <c r="E53167" s="41"/>
    </row>
    <row r="53168" spans="4:5" x14ac:dyDescent="0.2">
      <c r="D53168" s="1"/>
      <c r="E53168" s="41"/>
    </row>
    <row r="53169" spans="4:5" x14ac:dyDescent="0.2">
      <c r="D53169" s="1"/>
      <c r="E53169" s="41"/>
    </row>
    <row r="53170" spans="4:5" x14ac:dyDescent="0.2">
      <c r="D53170" s="1"/>
      <c r="E53170" s="41"/>
    </row>
    <row r="53171" spans="4:5" x14ac:dyDescent="0.2">
      <c r="D53171" s="1"/>
      <c r="E53171" s="41"/>
    </row>
    <row r="53172" spans="4:5" x14ac:dyDescent="0.2">
      <c r="D53172" s="1"/>
      <c r="E53172" s="41"/>
    </row>
    <row r="53173" spans="4:5" x14ac:dyDescent="0.2">
      <c r="D53173" s="1"/>
      <c r="E53173" s="41"/>
    </row>
    <row r="53174" spans="4:5" x14ac:dyDescent="0.2">
      <c r="D53174" s="1"/>
      <c r="E53174" s="41"/>
    </row>
    <row r="53175" spans="4:5" x14ac:dyDescent="0.2">
      <c r="D53175" s="1"/>
      <c r="E53175" s="41"/>
    </row>
    <row r="53176" spans="4:5" x14ac:dyDescent="0.2">
      <c r="D53176" s="1"/>
      <c r="E53176" s="41"/>
    </row>
    <row r="53177" spans="4:5" x14ac:dyDescent="0.2">
      <c r="D53177" s="1"/>
      <c r="E53177" s="41"/>
    </row>
    <row r="53178" spans="4:5" x14ac:dyDescent="0.2">
      <c r="D53178" s="1"/>
      <c r="E53178" s="41"/>
    </row>
    <row r="53179" spans="4:5" x14ac:dyDescent="0.2">
      <c r="D53179" s="1"/>
      <c r="E53179" s="41"/>
    </row>
    <row r="53180" spans="4:5" x14ac:dyDescent="0.2">
      <c r="D53180" s="1"/>
      <c r="E53180" s="41"/>
    </row>
    <row r="53181" spans="4:5" x14ac:dyDescent="0.2">
      <c r="D53181" s="1"/>
      <c r="E53181" s="41"/>
    </row>
    <row r="53182" spans="4:5" x14ac:dyDescent="0.2">
      <c r="D53182" s="1"/>
      <c r="E53182" s="41"/>
    </row>
    <row r="53183" spans="4:5" x14ac:dyDescent="0.2">
      <c r="D53183" s="1"/>
      <c r="E53183" s="41"/>
    </row>
    <row r="53184" spans="4:5" x14ac:dyDescent="0.2">
      <c r="D53184" s="1"/>
      <c r="E53184" s="41"/>
    </row>
    <row r="53185" spans="4:5" x14ac:dyDescent="0.2">
      <c r="D53185" s="1"/>
      <c r="E53185" s="41"/>
    </row>
    <row r="53186" spans="4:5" x14ac:dyDescent="0.2">
      <c r="D53186" s="1"/>
      <c r="E53186" s="41"/>
    </row>
    <row r="53187" spans="4:5" x14ac:dyDescent="0.2">
      <c r="D53187" s="1"/>
      <c r="E53187" s="41"/>
    </row>
    <row r="53188" spans="4:5" x14ac:dyDescent="0.2">
      <c r="D53188" s="1"/>
      <c r="E53188" s="41"/>
    </row>
    <row r="53189" spans="4:5" x14ac:dyDescent="0.2">
      <c r="D53189" s="1"/>
      <c r="E53189" s="41"/>
    </row>
    <row r="53190" spans="4:5" x14ac:dyDescent="0.2">
      <c r="D53190" s="1"/>
      <c r="E53190" s="41"/>
    </row>
    <row r="53191" spans="4:5" x14ac:dyDescent="0.2">
      <c r="D53191" s="1"/>
      <c r="E53191" s="41"/>
    </row>
    <row r="53192" spans="4:5" x14ac:dyDescent="0.2">
      <c r="D53192" s="1"/>
      <c r="E53192" s="41"/>
    </row>
    <row r="53193" spans="4:5" x14ac:dyDescent="0.2">
      <c r="D53193" s="1"/>
      <c r="E53193" s="41"/>
    </row>
    <row r="53194" spans="4:5" x14ac:dyDescent="0.2">
      <c r="D53194" s="1"/>
      <c r="E53194" s="41"/>
    </row>
    <row r="53195" spans="4:5" x14ac:dyDescent="0.2">
      <c r="D53195" s="1"/>
      <c r="E53195" s="41"/>
    </row>
    <row r="53196" spans="4:5" x14ac:dyDescent="0.2">
      <c r="D53196" s="1"/>
      <c r="E53196" s="41"/>
    </row>
    <row r="53197" spans="4:5" x14ac:dyDescent="0.2">
      <c r="D53197" s="1"/>
      <c r="E53197" s="41"/>
    </row>
    <row r="53198" spans="4:5" x14ac:dyDescent="0.2">
      <c r="D53198" s="1"/>
      <c r="E53198" s="41"/>
    </row>
    <row r="53199" spans="4:5" x14ac:dyDescent="0.2">
      <c r="D53199" s="1"/>
      <c r="E53199" s="41"/>
    </row>
    <row r="53200" spans="4:5" x14ac:dyDescent="0.2">
      <c r="D53200" s="1"/>
      <c r="E53200" s="41"/>
    </row>
    <row r="53201" spans="4:5" x14ac:dyDescent="0.2">
      <c r="D53201" s="1"/>
      <c r="E53201" s="41"/>
    </row>
    <row r="53202" spans="4:5" x14ac:dyDescent="0.2">
      <c r="D53202" s="1"/>
      <c r="E53202" s="41"/>
    </row>
    <row r="53203" spans="4:5" x14ac:dyDescent="0.2">
      <c r="D53203" s="1"/>
      <c r="E53203" s="41"/>
    </row>
    <row r="53204" spans="4:5" x14ac:dyDescent="0.2">
      <c r="D53204" s="1"/>
      <c r="E53204" s="41"/>
    </row>
    <row r="53205" spans="4:5" x14ac:dyDescent="0.2">
      <c r="D53205" s="1"/>
      <c r="E53205" s="41"/>
    </row>
    <row r="53206" spans="4:5" x14ac:dyDescent="0.2">
      <c r="D53206" s="1"/>
      <c r="E53206" s="41"/>
    </row>
    <row r="53207" spans="4:5" x14ac:dyDescent="0.2">
      <c r="D53207" s="1"/>
      <c r="E53207" s="41"/>
    </row>
    <row r="53208" spans="4:5" x14ac:dyDescent="0.2">
      <c r="D53208" s="1"/>
      <c r="E53208" s="41"/>
    </row>
    <row r="53209" spans="4:5" x14ac:dyDescent="0.2">
      <c r="D53209" s="1"/>
      <c r="E53209" s="41"/>
    </row>
    <row r="53210" spans="4:5" x14ac:dyDescent="0.2">
      <c r="D53210" s="1"/>
      <c r="E53210" s="41"/>
    </row>
    <row r="53211" spans="4:5" x14ac:dyDescent="0.2">
      <c r="D53211" s="1"/>
      <c r="E53211" s="41"/>
    </row>
    <row r="53212" spans="4:5" x14ac:dyDescent="0.2">
      <c r="D53212" s="1"/>
      <c r="E53212" s="41"/>
    </row>
    <row r="53213" spans="4:5" x14ac:dyDescent="0.2">
      <c r="D53213" s="1"/>
      <c r="E53213" s="41"/>
    </row>
    <row r="53214" spans="4:5" x14ac:dyDescent="0.2">
      <c r="D53214" s="1"/>
      <c r="E53214" s="41"/>
    </row>
    <row r="53215" spans="4:5" x14ac:dyDescent="0.2">
      <c r="D53215" s="1"/>
      <c r="E53215" s="41"/>
    </row>
    <row r="53216" spans="4:5" x14ac:dyDescent="0.2">
      <c r="D53216" s="1"/>
      <c r="E53216" s="41"/>
    </row>
    <row r="53217" spans="4:5" x14ac:dyDescent="0.2">
      <c r="D53217" s="1"/>
      <c r="E53217" s="41"/>
    </row>
    <row r="53218" spans="4:5" x14ac:dyDescent="0.2">
      <c r="D53218" s="1"/>
      <c r="E53218" s="41"/>
    </row>
    <row r="53219" spans="4:5" x14ac:dyDescent="0.2">
      <c r="D53219" s="1"/>
      <c r="E53219" s="41"/>
    </row>
    <row r="53220" spans="4:5" x14ac:dyDescent="0.2">
      <c r="D53220" s="1"/>
      <c r="E53220" s="41"/>
    </row>
    <row r="53221" spans="4:5" x14ac:dyDescent="0.2">
      <c r="D53221" s="1"/>
      <c r="E53221" s="41"/>
    </row>
    <row r="53222" spans="4:5" x14ac:dyDescent="0.2">
      <c r="D53222" s="1"/>
      <c r="E53222" s="41"/>
    </row>
    <row r="53223" spans="4:5" x14ac:dyDescent="0.2">
      <c r="D53223" s="1"/>
      <c r="E53223" s="41"/>
    </row>
    <row r="53224" spans="4:5" x14ac:dyDescent="0.2">
      <c r="D53224" s="1"/>
      <c r="E53224" s="41"/>
    </row>
    <row r="53225" spans="4:5" x14ac:dyDescent="0.2">
      <c r="D53225" s="1"/>
      <c r="E53225" s="41"/>
    </row>
    <row r="53226" spans="4:5" x14ac:dyDescent="0.2">
      <c r="D53226" s="1"/>
      <c r="E53226" s="41"/>
    </row>
    <row r="53227" spans="4:5" x14ac:dyDescent="0.2">
      <c r="D53227" s="1"/>
      <c r="E53227" s="41"/>
    </row>
    <row r="53228" spans="4:5" x14ac:dyDescent="0.2">
      <c r="D53228" s="1"/>
      <c r="E53228" s="41"/>
    </row>
    <row r="53229" spans="4:5" x14ac:dyDescent="0.2">
      <c r="D53229" s="1"/>
      <c r="E53229" s="41"/>
    </row>
    <row r="53230" spans="4:5" x14ac:dyDescent="0.2">
      <c r="D53230" s="1"/>
      <c r="E53230" s="41"/>
    </row>
    <row r="53231" spans="4:5" x14ac:dyDescent="0.2">
      <c r="D53231" s="1"/>
      <c r="E53231" s="41"/>
    </row>
    <row r="53232" spans="4:5" x14ac:dyDescent="0.2">
      <c r="D53232" s="1"/>
      <c r="E53232" s="41"/>
    </row>
    <row r="53233" spans="4:5" x14ac:dyDescent="0.2">
      <c r="D53233" s="1"/>
      <c r="E53233" s="41"/>
    </row>
    <row r="53234" spans="4:5" x14ac:dyDescent="0.2">
      <c r="D53234" s="1"/>
      <c r="E53234" s="41"/>
    </row>
    <row r="53235" spans="4:5" x14ac:dyDescent="0.2">
      <c r="D53235" s="1"/>
      <c r="E53235" s="41"/>
    </row>
    <row r="53236" spans="4:5" x14ac:dyDescent="0.2">
      <c r="D53236" s="1"/>
      <c r="E53236" s="41"/>
    </row>
    <row r="53237" spans="4:5" x14ac:dyDescent="0.2">
      <c r="D53237" s="1"/>
      <c r="E53237" s="41"/>
    </row>
    <row r="53238" spans="4:5" x14ac:dyDescent="0.2">
      <c r="D53238" s="1"/>
      <c r="E53238" s="41"/>
    </row>
    <row r="53239" spans="4:5" x14ac:dyDescent="0.2">
      <c r="D53239" s="1"/>
      <c r="E53239" s="41"/>
    </row>
    <row r="53240" spans="4:5" x14ac:dyDescent="0.2">
      <c r="D53240" s="1"/>
      <c r="E53240" s="41"/>
    </row>
    <row r="53241" spans="4:5" x14ac:dyDescent="0.2">
      <c r="D53241" s="1"/>
      <c r="E53241" s="41"/>
    </row>
    <row r="53242" spans="4:5" x14ac:dyDescent="0.2">
      <c r="D53242" s="1"/>
      <c r="E53242" s="41"/>
    </row>
    <row r="53243" spans="4:5" x14ac:dyDescent="0.2">
      <c r="D53243" s="1"/>
      <c r="E53243" s="41"/>
    </row>
    <row r="53244" spans="4:5" x14ac:dyDescent="0.2">
      <c r="D53244" s="1"/>
      <c r="E53244" s="41"/>
    </row>
    <row r="53245" spans="4:5" x14ac:dyDescent="0.2">
      <c r="D53245" s="1"/>
      <c r="E53245" s="41"/>
    </row>
    <row r="53246" spans="4:5" x14ac:dyDescent="0.2">
      <c r="D53246" s="1"/>
      <c r="E53246" s="41"/>
    </row>
    <row r="53247" spans="4:5" x14ac:dyDescent="0.2">
      <c r="D53247" s="1"/>
      <c r="E53247" s="41"/>
    </row>
    <row r="53248" spans="4:5" x14ac:dyDescent="0.2">
      <c r="D53248" s="1"/>
      <c r="E53248" s="41"/>
    </row>
    <row r="53249" spans="4:5" x14ac:dyDescent="0.2">
      <c r="D53249" s="1"/>
      <c r="E53249" s="41"/>
    </row>
    <row r="53250" spans="4:5" x14ac:dyDescent="0.2">
      <c r="D53250" s="1"/>
      <c r="E53250" s="41"/>
    </row>
    <row r="53251" spans="4:5" x14ac:dyDescent="0.2">
      <c r="D53251" s="1"/>
      <c r="E53251" s="41"/>
    </row>
    <row r="53252" spans="4:5" x14ac:dyDescent="0.2">
      <c r="D53252" s="1"/>
      <c r="E53252" s="41"/>
    </row>
    <row r="53253" spans="4:5" x14ac:dyDescent="0.2">
      <c r="D53253" s="1"/>
      <c r="E53253" s="41"/>
    </row>
    <row r="53254" spans="4:5" x14ac:dyDescent="0.2">
      <c r="D53254" s="1"/>
      <c r="E53254" s="41"/>
    </row>
    <row r="53255" spans="4:5" x14ac:dyDescent="0.2">
      <c r="D53255" s="1"/>
      <c r="E53255" s="41"/>
    </row>
    <row r="53256" spans="4:5" x14ac:dyDescent="0.2">
      <c r="D53256" s="1"/>
      <c r="E53256" s="41"/>
    </row>
    <row r="53257" spans="4:5" x14ac:dyDescent="0.2">
      <c r="D53257" s="1"/>
      <c r="E53257" s="41"/>
    </row>
    <row r="53258" spans="4:5" x14ac:dyDescent="0.2">
      <c r="D53258" s="1"/>
      <c r="E53258" s="41"/>
    </row>
    <row r="53259" spans="4:5" x14ac:dyDescent="0.2">
      <c r="D53259" s="1"/>
      <c r="E53259" s="41"/>
    </row>
    <row r="53260" spans="4:5" x14ac:dyDescent="0.2">
      <c r="D53260" s="1"/>
      <c r="E53260" s="41"/>
    </row>
    <row r="53261" spans="4:5" x14ac:dyDescent="0.2">
      <c r="D53261" s="1"/>
      <c r="E53261" s="41"/>
    </row>
    <row r="53262" spans="4:5" x14ac:dyDescent="0.2">
      <c r="D53262" s="1"/>
      <c r="E53262" s="41"/>
    </row>
    <row r="53263" spans="4:5" x14ac:dyDescent="0.2">
      <c r="D53263" s="1"/>
      <c r="E53263" s="41"/>
    </row>
    <row r="53264" spans="4:5" x14ac:dyDescent="0.2">
      <c r="D53264" s="1"/>
      <c r="E53264" s="41"/>
    </row>
    <row r="53265" spans="4:5" x14ac:dyDescent="0.2">
      <c r="D53265" s="1"/>
      <c r="E53265" s="41"/>
    </row>
    <row r="53266" spans="4:5" x14ac:dyDescent="0.2">
      <c r="D53266" s="1"/>
      <c r="E53266" s="41"/>
    </row>
    <row r="53267" spans="4:5" x14ac:dyDescent="0.2">
      <c r="D53267" s="1"/>
      <c r="E53267" s="41"/>
    </row>
    <row r="53268" spans="4:5" x14ac:dyDescent="0.2">
      <c r="D53268" s="1"/>
      <c r="E53268" s="41"/>
    </row>
    <row r="53269" spans="4:5" x14ac:dyDescent="0.2">
      <c r="D53269" s="1"/>
      <c r="E53269" s="41"/>
    </row>
    <row r="53270" spans="4:5" x14ac:dyDescent="0.2">
      <c r="D53270" s="1"/>
      <c r="E53270" s="41"/>
    </row>
    <row r="53271" spans="4:5" x14ac:dyDescent="0.2">
      <c r="D53271" s="1"/>
      <c r="E53271" s="41"/>
    </row>
    <row r="53272" spans="4:5" x14ac:dyDescent="0.2">
      <c r="D53272" s="1"/>
      <c r="E53272" s="41"/>
    </row>
    <row r="53273" spans="4:5" x14ac:dyDescent="0.2">
      <c r="D53273" s="1"/>
      <c r="E53273" s="41"/>
    </row>
    <row r="53274" spans="4:5" x14ac:dyDescent="0.2">
      <c r="D53274" s="1"/>
      <c r="E53274" s="41"/>
    </row>
    <row r="53275" spans="4:5" x14ac:dyDescent="0.2">
      <c r="D53275" s="1"/>
      <c r="E53275" s="41"/>
    </row>
    <row r="53276" spans="4:5" x14ac:dyDescent="0.2">
      <c r="D53276" s="1"/>
      <c r="E53276" s="41"/>
    </row>
    <row r="53277" spans="4:5" x14ac:dyDescent="0.2">
      <c r="D53277" s="1"/>
      <c r="E53277" s="41"/>
    </row>
    <row r="53278" spans="4:5" x14ac:dyDescent="0.2">
      <c r="D53278" s="1"/>
      <c r="E53278" s="41"/>
    </row>
    <row r="53279" spans="4:5" x14ac:dyDescent="0.2">
      <c r="D53279" s="1"/>
      <c r="E53279" s="41"/>
    </row>
    <row r="53280" spans="4:5" x14ac:dyDescent="0.2">
      <c r="D53280" s="1"/>
      <c r="E53280" s="41"/>
    </row>
    <row r="53281" spans="4:5" x14ac:dyDescent="0.2">
      <c r="D53281" s="1"/>
      <c r="E53281" s="41"/>
    </row>
    <row r="53282" spans="4:5" x14ac:dyDescent="0.2">
      <c r="D53282" s="1"/>
      <c r="E53282" s="41"/>
    </row>
    <row r="53283" spans="4:5" x14ac:dyDescent="0.2">
      <c r="D53283" s="1"/>
      <c r="E53283" s="41"/>
    </row>
    <row r="53284" spans="4:5" x14ac:dyDescent="0.2">
      <c r="D53284" s="1"/>
      <c r="E53284" s="41"/>
    </row>
    <row r="53285" spans="4:5" x14ac:dyDescent="0.2">
      <c r="D53285" s="1"/>
      <c r="E53285" s="41"/>
    </row>
    <row r="53286" spans="4:5" x14ac:dyDescent="0.2">
      <c r="D53286" s="1"/>
      <c r="E53286" s="41"/>
    </row>
    <row r="53287" spans="4:5" x14ac:dyDescent="0.2">
      <c r="D53287" s="1"/>
      <c r="E53287" s="41"/>
    </row>
    <row r="53288" spans="4:5" x14ac:dyDescent="0.2">
      <c r="D53288" s="1"/>
      <c r="E53288" s="41"/>
    </row>
    <row r="53289" spans="4:5" x14ac:dyDescent="0.2">
      <c r="D53289" s="1"/>
      <c r="E53289" s="41"/>
    </row>
    <row r="53290" spans="4:5" x14ac:dyDescent="0.2">
      <c r="D53290" s="1"/>
      <c r="E53290" s="41"/>
    </row>
    <row r="53291" spans="4:5" x14ac:dyDescent="0.2">
      <c r="D53291" s="1"/>
      <c r="E53291" s="41"/>
    </row>
    <row r="53292" spans="4:5" x14ac:dyDescent="0.2">
      <c r="D53292" s="1"/>
      <c r="E53292" s="41"/>
    </row>
    <row r="53293" spans="4:5" x14ac:dyDescent="0.2">
      <c r="D53293" s="1"/>
      <c r="E53293" s="41"/>
    </row>
    <row r="53294" spans="4:5" x14ac:dyDescent="0.2">
      <c r="D53294" s="1"/>
      <c r="E53294" s="41"/>
    </row>
    <row r="53295" spans="4:5" x14ac:dyDescent="0.2">
      <c r="D53295" s="1"/>
      <c r="E53295" s="41"/>
    </row>
    <row r="53296" spans="4:5" x14ac:dyDescent="0.2">
      <c r="D53296" s="1"/>
      <c r="E53296" s="41"/>
    </row>
    <row r="53297" spans="4:5" x14ac:dyDescent="0.2">
      <c r="D53297" s="1"/>
      <c r="E53297" s="41"/>
    </row>
    <row r="53298" spans="4:5" x14ac:dyDescent="0.2">
      <c r="D53298" s="1"/>
      <c r="E53298" s="41"/>
    </row>
    <row r="53299" spans="4:5" x14ac:dyDescent="0.2">
      <c r="D53299" s="1"/>
      <c r="E53299" s="41"/>
    </row>
    <row r="53300" spans="4:5" x14ac:dyDescent="0.2">
      <c r="D53300" s="1"/>
      <c r="E53300" s="41"/>
    </row>
    <row r="53301" spans="4:5" x14ac:dyDescent="0.2">
      <c r="D53301" s="1"/>
      <c r="E53301" s="41"/>
    </row>
    <row r="53302" spans="4:5" x14ac:dyDescent="0.2">
      <c r="D53302" s="1"/>
      <c r="E53302" s="41"/>
    </row>
    <row r="53303" spans="4:5" x14ac:dyDescent="0.2">
      <c r="D53303" s="1"/>
      <c r="E53303" s="41"/>
    </row>
    <row r="53304" spans="4:5" x14ac:dyDescent="0.2">
      <c r="D53304" s="1"/>
      <c r="E53304" s="41"/>
    </row>
    <row r="53305" spans="4:5" x14ac:dyDescent="0.2">
      <c r="D53305" s="1"/>
      <c r="E53305" s="41"/>
    </row>
    <row r="53306" spans="4:5" x14ac:dyDescent="0.2">
      <c r="D53306" s="1"/>
      <c r="E53306" s="41"/>
    </row>
    <row r="53307" spans="4:5" x14ac:dyDescent="0.2">
      <c r="D53307" s="1"/>
      <c r="E53307" s="41"/>
    </row>
    <row r="53308" spans="4:5" x14ac:dyDescent="0.2">
      <c r="D53308" s="1"/>
      <c r="E53308" s="41"/>
    </row>
    <row r="53309" spans="4:5" x14ac:dyDescent="0.2">
      <c r="D53309" s="1"/>
      <c r="E53309" s="41"/>
    </row>
    <row r="53310" spans="4:5" x14ac:dyDescent="0.2">
      <c r="D53310" s="1"/>
      <c r="E53310" s="41"/>
    </row>
    <row r="53311" spans="4:5" x14ac:dyDescent="0.2">
      <c r="D53311" s="1"/>
      <c r="E53311" s="41"/>
    </row>
    <row r="53312" spans="4:5" x14ac:dyDescent="0.2">
      <c r="D53312" s="1"/>
      <c r="E53312" s="41"/>
    </row>
    <row r="53313" spans="4:5" x14ac:dyDescent="0.2">
      <c r="D53313" s="1"/>
      <c r="E53313" s="41"/>
    </row>
    <row r="53314" spans="4:5" x14ac:dyDescent="0.2">
      <c r="D53314" s="1"/>
      <c r="E53314" s="41"/>
    </row>
    <row r="53315" spans="4:5" x14ac:dyDescent="0.2">
      <c r="D53315" s="1"/>
      <c r="E53315" s="41"/>
    </row>
    <row r="53316" spans="4:5" x14ac:dyDescent="0.2">
      <c r="D53316" s="1"/>
      <c r="E53316" s="41"/>
    </row>
    <row r="53317" spans="4:5" x14ac:dyDescent="0.2">
      <c r="D53317" s="1"/>
      <c r="E53317" s="41"/>
    </row>
    <row r="53318" spans="4:5" x14ac:dyDescent="0.2">
      <c r="D53318" s="1"/>
      <c r="E53318" s="41"/>
    </row>
    <row r="53319" spans="4:5" x14ac:dyDescent="0.2">
      <c r="D53319" s="1"/>
      <c r="E53319" s="41"/>
    </row>
    <row r="53320" spans="4:5" x14ac:dyDescent="0.2">
      <c r="D53320" s="1"/>
      <c r="E53320" s="41"/>
    </row>
    <row r="53321" spans="4:5" x14ac:dyDescent="0.2">
      <c r="D53321" s="1"/>
      <c r="E53321" s="41"/>
    </row>
    <row r="53322" spans="4:5" x14ac:dyDescent="0.2">
      <c r="D53322" s="1"/>
      <c r="E53322" s="41"/>
    </row>
    <row r="53323" spans="4:5" x14ac:dyDescent="0.2">
      <c r="D53323" s="1"/>
      <c r="E53323" s="41"/>
    </row>
    <row r="53324" spans="4:5" x14ac:dyDescent="0.2">
      <c r="D53324" s="1"/>
      <c r="E53324" s="41"/>
    </row>
    <row r="53325" spans="4:5" x14ac:dyDescent="0.2">
      <c r="D53325" s="1"/>
      <c r="E53325" s="41"/>
    </row>
    <row r="53326" spans="4:5" x14ac:dyDescent="0.2">
      <c r="D53326" s="1"/>
      <c r="E53326" s="41"/>
    </row>
    <row r="53327" spans="4:5" x14ac:dyDescent="0.2">
      <c r="D53327" s="1"/>
      <c r="E53327" s="41"/>
    </row>
    <row r="53328" spans="4:5" x14ac:dyDescent="0.2">
      <c r="D53328" s="1"/>
      <c r="E53328" s="41"/>
    </row>
    <row r="53329" spans="4:5" x14ac:dyDescent="0.2">
      <c r="D53329" s="1"/>
      <c r="E53329" s="41"/>
    </row>
    <row r="53330" spans="4:5" x14ac:dyDescent="0.2">
      <c r="D53330" s="1"/>
      <c r="E53330" s="41"/>
    </row>
    <row r="53331" spans="4:5" x14ac:dyDescent="0.2">
      <c r="D53331" s="1"/>
      <c r="E53331" s="41"/>
    </row>
    <row r="53332" spans="4:5" x14ac:dyDescent="0.2">
      <c r="D53332" s="1"/>
      <c r="E53332" s="41"/>
    </row>
    <row r="53333" spans="4:5" x14ac:dyDescent="0.2">
      <c r="D53333" s="1"/>
      <c r="E53333" s="41"/>
    </row>
    <row r="53334" spans="4:5" x14ac:dyDescent="0.2">
      <c r="D53334" s="1"/>
      <c r="E53334" s="41"/>
    </row>
    <row r="53335" spans="4:5" x14ac:dyDescent="0.2">
      <c r="D53335" s="1"/>
      <c r="E53335" s="41"/>
    </row>
    <row r="53336" spans="4:5" x14ac:dyDescent="0.2">
      <c r="D53336" s="1"/>
      <c r="E53336" s="41"/>
    </row>
    <row r="53337" spans="4:5" x14ac:dyDescent="0.2">
      <c r="D53337" s="1"/>
      <c r="E53337" s="41"/>
    </row>
    <row r="53338" spans="4:5" x14ac:dyDescent="0.2">
      <c r="D53338" s="1"/>
      <c r="E53338" s="41"/>
    </row>
    <row r="53339" spans="4:5" x14ac:dyDescent="0.2">
      <c r="D53339" s="1"/>
      <c r="E53339" s="41"/>
    </row>
    <row r="53340" spans="4:5" x14ac:dyDescent="0.2">
      <c r="D53340" s="1"/>
      <c r="E53340" s="41"/>
    </row>
    <row r="53341" spans="4:5" x14ac:dyDescent="0.2">
      <c r="D53341" s="1"/>
      <c r="E53341" s="41"/>
    </row>
    <row r="53342" spans="4:5" x14ac:dyDescent="0.2">
      <c r="D53342" s="1"/>
      <c r="E53342" s="41"/>
    </row>
    <row r="53343" spans="4:5" x14ac:dyDescent="0.2">
      <c r="D53343" s="1"/>
      <c r="E53343" s="41"/>
    </row>
    <row r="53344" spans="4:5" x14ac:dyDescent="0.2">
      <c r="D53344" s="1"/>
      <c r="E53344" s="41"/>
    </row>
    <row r="53345" spans="4:5" x14ac:dyDescent="0.2">
      <c r="D53345" s="1"/>
      <c r="E53345" s="41"/>
    </row>
    <row r="53346" spans="4:5" x14ac:dyDescent="0.2">
      <c r="D53346" s="1"/>
      <c r="E53346" s="41"/>
    </row>
    <row r="53347" spans="4:5" x14ac:dyDescent="0.2">
      <c r="D53347" s="1"/>
      <c r="E53347" s="41"/>
    </row>
    <row r="53348" spans="4:5" x14ac:dyDescent="0.2">
      <c r="D53348" s="1"/>
      <c r="E53348" s="41"/>
    </row>
    <row r="53349" spans="4:5" x14ac:dyDescent="0.2">
      <c r="D53349" s="1"/>
      <c r="E53349" s="41"/>
    </row>
    <row r="53350" spans="4:5" x14ac:dyDescent="0.2">
      <c r="D53350" s="1"/>
      <c r="E53350" s="41"/>
    </row>
    <row r="53351" spans="4:5" x14ac:dyDescent="0.2">
      <c r="D53351" s="1"/>
      <c r="E53351" s="41"/>
    </row>
    <row r="53352" spans="4:5" x14ac:dyDescent="0.2">
      <c r="D53352" s="1"/>
      <c r="E53352" s="41"/>
    </row>
    <row r="53353" spans="4:5" x14ac:dyDescent="0.2">
      <c r="D53353" s="1"/>
      <c r="E53353" s="41"/>
    </row>
    <row r="53354" spans="4:5" x14ac:dyDescent="0.2">
      <c r="D53354" s="1"/>
      <c r="E53354" s="41"/>
    </row>
    <row r="53355" spans="4:5" x14ac:dyDescent="0.2">
      <c r="D53355" s="1"/>
      <c r="E53355" s="41"/>
    </row>
    <row r="53356" spans="4:5" x14ac:dyDescent="0.2">
      <c r="D53356" s="1"/>
      <c r="E53356" s="41"/>
    </row>
    <row r="53357" spans="4:5" x14ac:dyDescent="0.2">
      <c r="D53357" s="1"/>
      <c r="E53357" s="41"/>
    </row>
    <row r="53358" spans="4:5" x14ac:dyDescent="0.2">
      <c r="D53358" s="1"/>
      <c r="E53358" s="41"/>
    </row>
    <row r="53359" spans="4:5" x14ac:dyDescent="0.2">
      <c r="D53359" s="1"/>
      <c r="E53359" s="41"/>
    </row>
    <row r="53360" spans="4:5" x14ac:dyDescent="0.2">
      <c r="D53360" s="1"/>
      <c r="E53360" s="41"/>
    </row>
    <row r="53361" spans="4:5" x14ac:dyDescent="0.2">
      <c r="D53361" s="1"/>
      <c r="E53361" s="41"/>
    </row>
    <row r="53362" spans="4:5" x14ac:dyDescent="0.2">
      <c r="D53362" s="1"/>
      <c r="E53362" s="41"/>
    </row>
    <row r="53363" spans="4:5" x14ac:dyDescent="0.2">
      <c r="D53363" s="1"/>
      <c r="E53363" s="41"/>
    </row>
    <row r="53364" spans="4:5" x14ac:dyDescent="0.2">
      <c r="D53364" s="1"/>
      <c r="E53364" s="41"/>
    </row>
    <row r="53365" spans="4:5" x14ac:dyDescent="0.2">
      <c r="D53365" s="1"/>
      <c r="E53365" s="41"/>
    </row>
    <row r="53366" spans="4:5" x14ac:dyDescent="0.2">
      <c r="D53366" s="1"/>
      <c r="E53366" s="41"/>
    </row>
    <row r="53367" spans="4:5" x14ac:dyDescent="0.2">
      <c r="D53367" s="1"/>
      <c r="E53367" s="41"/>
    </row>
    <row r="53368" spans="4:5" x14ac:dyDescent="0.2">
      <c r="D53368" s="1"/>
      <c r="E53368" s="41"/>
    </row>
    <row r="53369" spans="4:5" x14ac:dyDescent="0.2">
      <c r="D53369" s="1"/>
      <c r="E53369" s="41"/>
    </row>
    <row r="53370" spans="4:5" x14ac:dyDescent="0.2">
      <c r="D53370" s="1"/>
      <c r="E53370" s="41"/>
    </row>
    <row r="53371" spans="4:5" x14ac:dyDescent="0.2">
      <c r="D53371" s="1"/>
      <c r="E53371" s="41"/>
    </row>
    <row r="53372" spans="4:5" x14ac:dyDescent="0.2">
      <c r="D53372" s="1"/>
      <c r="E53372" s="41"/>
    </row>
    <row r="53373" spans="4:5" x14ac:dyDescent="0.2">
      <c r="D53373" s="1"/>
      <c r="E53373" s="41"/>
    </row>
    <row r="53374" spans="4:5" x14ac:dyDescent="0.2">
      <c r="D53374" s="1"/>
      <c r="E53374" s="41"/>
    </row>
    <row r="53375" spans="4:5" x14ac:dyDescent="0.2">
      <c r="D53375" s="1"/>
      <c r="E53375" s="41"/>
    </row>
    <row r="53376" spans="4:5" x14ac:dyDescent="0.2">
      <c r="D53376" s="1"/>
      <c r="E53376" s="41"/>
    </row>
    <row r="53377" spans="4:5" x14ac:dyDescent="0.2">
      <c r="D53377" s="1"/>
      <c r="E53377" s="41"/>
    </row>
    <row r="53378" spans="4:5" x14ac:dyDescent="0.2">
      <c r="D53378" s="1"/>
      <c r="E53378" s="41"/>
    </row>
    <row r="53379" spans="4:5" x14ac:dyDescent="0.2">
      <c r="D53379" s="1"/>
      <c r="E53379" s="41"/>
    </row>
    <row r="53380" spans="4:5" x14ac:dyDescent="0.2">
      <c r="D53380" s="1"/>
      <c r="E53380" s="41"/>
    </row>
    <row r="53381" spans="4:5" x14ac:dyDescent="0.2">
      <c r="D53381" s="1"/>
      <c r="E53381" s="41"/>
    </row>
    <row r="53382" spans="4:5" x14ac:dyDescent="0.2">
      <c r="D53382" s="1"/>
      <c r="E53382" s="41"/>
    </row>
    <row r="53383" spans="4:5" x14ac:dyDescent="0.2">
      <c r="D53383" s="1"/>
      <c r="E53383" s="41"/>
    </row>
    <row r="53384" spans="4:5" x14ac:dyDescent="0.2">
      <c r="D53384" s="1"/>
      <c r="E53384" s="41"/>
    </row>
    <row r="53385" spans="4:5" x14ac:dyDescent="0.2">
      <c r="D53385" s="1"/>
      <c r="E53385" s="41"/>
    </row>
    <row r="53386" spans="4:5" x14ac:dyDescent="0.2">
      <c r="D53386" s="1"/>
      <c r="E53386" s="41"/>
    </row>
    <row r="53387" spans="4:5" x14ac:dyDescent="0.2">
      <c r="D53387" s="1"/>
      <c r="E53387" s="41"/>
    </row>
    <row r="53388" spans="4:5" x14ac:dyDescent="0.2">
      <c r="D53388" s="1"/>
      <c r="E53388" s="41"/>
    </row>
    <row r="53389" spans="4:5" x14ac:dyDescent="0.2">
      <c r="D53389" s="1"/>
      <c r="E53389" s="41"/>
    </row>
    <row r="53390" spans="4:5" x14ac:dyDescent="0.2">
      <c r="D53390" s="1"/>
      <c r="E53390" s="41"/>
    </row>
    <row r="53391" spans="4:5" x14ac:dyDescent="0.2">
      <c r="D53391" s="1"/>
      <c r="E53391" s="41"/>
    </row>
    <row r="53392" spans="4:5" x14ac:dyDescent="0.2">
      <c r="D53392" s="1"/>
      <c r="E53392" s="41"/>
    </row>
    <row r="53393" spans="4:5" x14ac:dyDescent="0.2">
      <c r="D53393" s="1"/>
      <c r="E53393" s="41"/>
    </row>
    <row r="53394" spans="4:5" x14ac:dyDescent="0.2">
      <c r="D53394" s="1"/>
      <c r="E53394" s="41"/>
    </row>
    <row r="53395" spans="4:5" x14ac:dyDescent="0.2">
      <c r="D53395" s="1"/>
      <c r="E53395" s="41"/>
    </row>
    <row r="53396" spans="4:5" x14ac:dyDescent="0.2">
      <c r="D53396" s="1"/>
      <c r="E53396" s="41"/>
    </row>
    <row r="53397" spans="4:5" x14ac:dyDescent="0.2">
      <c r="D53397" s="1"/>
      <c r="E53397" s="41"/>
    </row>
    <row r="53398" spans="4:5" x14ac:dyDescent="0.2">
      <c r="D53398" s="1"/>
      <c r="E53398" s="41"/>
    </row>
    <row r="53399" spans="4:5" x14ac:dyDescent="0.2">
      <c r="D53399" s="1"/>
      <c r="E53399" s="41"/>
    </row>
    <row r="53400" spans="4:5" x14ac:dyDescent="0.2">
      <c r="D53400" s="1"/>
      <c r="E53400" s="41"/>
    </row>
    <row r="53401" spans="4:5" x14ac:dyDescent="0.2">
      <c r="D53401" s="1"/>
      <c r="E53401" s="41"/>
    </row>
    <row r="53402" spans="4:5" x14ac:dyDescent="0.2">
      <c r="D53402" s="1"/>
      <c r="E53402" s="41"/>
    </row>
    <row r="53403" spans="4:5" x14ac:dyDescent="0.2">
      <c r="D53403" s="1"/>
      <c r="E53403" s="41"/>
    </row>
    <row r="53404" spans="4:5" x14ac:dyDescent="0.2">
      <c r="D53404" s="1"/>
      <c r="E53404" s="41"/>
    </row>
    <row r="53405" spans="4:5" x14ac:dyDescent="0.2">
      <c r="D53405" s="1"/>
      <c r="E53405" s="41"/>
    </row>
    <row r="53406" spans="4:5" x14ac:dyDescent="0.2">
      <c r="D53406" s="1"/>
      <c r="E53406" s="41"/>
    </row>
    <row r="53407" spans="4:5" x14ac:dyDescent="0.2">
      <c r="D53407" s="1"/>
      <c r="E53407" s="41"/>
    </row>
    <row r="53408" spans="4:5" x14ac:dyDescent="0.2">
      <c r="D53408" s="1"/>
      <c r="E53408" s="41"/>
    </row>
    <row r="53409" spans="4:5" x14ac:dyDescent="0.2">
      <c r="D53409" s="1"/>
      <c r="E53409" s="41"/>
    </row>
    <row r="53410" spans="4:5" x14ac:dyDescent="0.2">
      <c r="D53410" s="1"/>
      <c r="E53410" s="41"/>
    </row>
    <row r="53411" spans="4:5" x14ac:dyDescent="0.2">
      <c r="D53411" s="1"/>
      <c r="E53411" s="41"/>
    </row>
    <row r="53412" spans="4:5" x14ac:dyDescent="0.2">
      <c r="D53412" s="1"/>
      <c r="E53412" s="41"/>
    </row>
    <row r="53413" spans="4:5" x14ac:dyDescent="0.2">
      <c r="D53413" s="1"/>
      <c r="E53413" s="41"/>
    </row>
    <row r="53414" spans="4:5" x14ac:dyDescent="0.2">
      <c r="D53414" s="1"/>
      <c r="E53414" s="41"/>
    </row>
    <row r="53415" spans="4:5" x14ac:dyDescent="0.2">
      <c r="D53415" s="1"/>
      <c r="E53415" s="41"/>
    </row>
    <row r="53416" spans="4:5" x14ac:dyDescent="0.2">
      <c r="D53416" s="1"/>
      <c r="E53416" s="41"/>
    </row>
    <row r="53417" spans="4:5" x14ac:dyDescent="0.2">
      <c r="D53417" s="1"/>
      <c r="E53417" s="41"/>
    </row>
    <row r="53418" spans="4:5" x14ac:dyDescent="0.2">
      <c r="D53418" s="1"/>
      <c r="E53418" s="41"/>
    </row>
    <row r="53419" spans="4:5" x14ac:dyDescent="0.2">
      <c r="D53419" s="1"/>
      <c r="E53419" s="41"/>
    </row>
    <row r="53420" spans="4:5" x14ac:dyDescent="0.2">
      <c r="D53420" s="1"/>
      <c r="E53420" s="41"/>
    </row>
    <row r="53421" spans="4:5" x14ac:dyDescent="0.2">
      <c r="D53421" s="1"/>
      <c r="E53421" s="41"/>
    </row>
    <row r="53422" spans="4:5" x14ac:dyDescent="0.2">
      <c r="D53422" s="1"/>
      <c r="E53422" s="41"/>
    </row>
    <row r="53423" spans="4:5" x14ac:dyDescent="0.2">
      <c r="D53423" s="1"/>
      <c r="E53423" s="41"/>
    </row>
    <row r="53424" spans="4:5" x14ac:dyDescent="0.2">
      <c r="D53424" s="1"/>
      <c r="E53424" s="41"/>
    </row>
    <row r="53425" spans="4:5" x14ac:dyDescent="0.2">
      <c r="D53425" s="1"/>
      <c r="E53425" s="41"/>
    </row>
    <row r="53426" spans="4:5" x14ac:dyDescent="0.2">
      <c r="D53426" s="1"/>
      <c r="E53426" s="41"/>
    </row>
    <row r="53427" spans="4:5" x14ac:dyDescent="0.2">
      <c r="D53427" s="1"/>
      <c r="E53427" s="41"/>
    </row>
    <row r="53428" spans="4:5" x14ac:dyDescent="0.2">
      <c r="D53428" s="1"/>
      <c r="E53428" s="41"/>
    </row>
    <row r="53429" spans="4:5" x14ac:dyDescent="0.2">
      <c r="D53429" s="1"/>
      <c r="E53429" s="41"/>
    </row>
    <row r="53430" spans="4:5" x14ac:dyDescent="0.2">
      <c r="D53430" s="1"/>
      <c r="E53430" s="41"/>
    </row>
    <row r="53431" spans="4:5" x14ac:dyDescent="0.2">
      <c r="D53431" s="1"/>
      <c r="E53431" s="41"/>
    </row>
    <row r="53432" spans="4:5" x14ac:dyDescent="0.2">
      <c r="D53432" s="1"/>
      <c r="E53432" s="41"/>
    </row>
    <row r="53433" spans="4:5" x14ac:dyDescent="0.2">
      <c r="D53433" s="1"/>
      <c r="E53433" s="41"/>
    </row>
    <row r="53434" spans="4:5" x14ac:dyDescent="0.2">
      <c r="D53434" s="1"/>
      <c r="E53434" s="41"/>
    </row>
    <row r="53435" spans="4:5" x14ac:dyDescent="0.2">
      <c r="D53435" s="1"/>
      <c r="E53435" s="41"/>
    </row>
    <row r="53436" spans="4:5" x14ac:dyDescent="0.2">
      <c r="D53436" s="1"/>
      <c r="E53436" s="41"/>
    </row>
    <row r="53437" spans="4:5" x14ac:dyDescent="0.2">
      <c r="D53437" s="1"/>
      <c r="E53437" s="41"/>
    </row>
    <row r="53438" spans="4:5" x14ac:dyDescent="0.2">
      <c r="D53438" s="1"/>
      <c r="E53438" s="41"/>
    </row>
    <row r="53439" spans="4:5" x14ac:dyDescent="0.2">
      <c r="D53439" s="1"/>
      <c r="E53439" s="41"/>
    </row>
    <row r="53440" spans="4:5" x14ac:dyDescent="0.2">
      <c r="D53440" s="1"/>
      <c r="E53440" s="41"/>
    </row>
    <row r="53441" spans="4:5" x14ac:dyDescent="0.2">
      <c r="D53441" s="1"/>
      <c r="E53441" s="41"/>
    </row>
    <row r="53442" spans="4:5" x14ac:dyDescent="0.2">
      <c r="D53442" s="1"/>
      <c r="E53442" s="41"/>
    </row>
    <row r="53443" spans="4:5" x14ac:dyDescent="0.2">
      <c r="D53443" s="1"/>
      <c r="E53443" s="41"/>
    </row>
    <row r="53444" spans="4:5" x14ac:dyDescent="0.2">
      <c r="D53444" s="1"/>
      <c r="E53444" s="41"/>
    </row>
    <row r="53445" spans="4:5" x14ac:dyDescent="0.2">
      <c r="D53445" s="1"/>
      <c r="E53445" s="41"/>
    </row>
    <row r="53446" spans="4:5" x14ac:dyDescent="0.2">
      <c r="D53446" s="1"/>
      <c r="E53446" s="41"/>
    </row>
    <row r="53447" spans="4:5" x14ac:dyDescent="0.2">
      <c r="D53447" s="1"/>
      <c r="E53447" s="41"/>
    </row>
    <row r="53448" spans="4:5" x14ac:dyDescent="0.2">
      <c r="D53448" s="1"/>
      <c r="E53448" s="41"/>
    </row>
    <row r="53449" spans="4:5" x14ac:dyDescent="0.2">
      <c r="D53449" s="1"/>
      <c r="E53449" s="41"/>
    </row>
    <row r="53450" spans="4:5" x14ac:dyDescent="0.2">
      <c r="D53450" s="1"/>
      <c r="E53450" s="41"/>
    </row>
    <row r="53451" spans="4:5" x14ac:dyDescent="0.2">
      <c r="D53451" s="1"/>
      <c r="E53451" s="41"/>
    </row>
    <row r="53452" spans="4:5" x14ac:dyDescent="0.2">
      <c r="D53452" s="1"/>
      <c r="E53452" s="41"/>
    </row>
    <row r="53453" spans="4:5" x14ac:dyDescent="0.2">
      <c r="D53453" s="1"/>
      <c r="E53453" s="41"/>
    </row>
    <row r="53454" spans="4:5" x14ac:dyDescent="0.2">
      <c r="D53454" s="1"/>
      <c r="E53454" s="41"/>
    </row>
    <row r="53455" spans="4:5" x14ac:dyDescent="0.2">
      <c r="D53455" s="1"/>
      <c r="E53455" s="41"/>
    </row>
    <row r="53456" spans="4:5" x14ac:dyDescent="0.2">
      <c r="D53456" s="1"/>
      <c r="E53456" s="41"/>
    </row>
    <row r="53457" spans="4:5" x14ac:dyDescent="0.2">
      <c r="D53457" s="1"/>
      <c r="E53457" s="41"/>
    </row>
    <row r="53458" spans="4:5" x14ac:dyDescent="0.2">
      <c r="D53458" s="1"/>
      <c r="E53458" s="41"/>
    </row>
    <row r="53459" spans="4:5" x14ac:dyDescent="0.2">
      <c r="D53459" s="1"/>
      <c r="E53459" s="41"/>
    </row>
    <row r="53460" spans="4:5" x14ac:dyDescent="0.2">
      <c r="D53460" s="1"/>
      <c r="E53460" s="41"/>
    </row>
    <row r="53461" spans="4:5" x14ac:dyDescent="0.2">
      <c r="D53461" s="1"/>
      <c r="E53461" s="41"/>
    </row>
    <row r="53462" spans="4:5" x14ac:dyDescent="0.2">
      <c r="D53462" s="1"/>
      <c r="E53462" s="41"/>
    </row>
    <row r="53463" spans="4:5" x14ac:dyDescent="0.2">
      <c r="D53463" s="1"/>
      <c r="E53463" s="41"/>
    </row>
    <row r="53464" spans="4:5" x14ac:dyDescent="0.2">
      <c r="D53464" s="1"/>
      <c r="E53464" s="41"/>
    </row>
    <row r="53465" spans="4:5" x14ac:dyDescent="0.2">
      <c r="D53465" s="1"/>
      <c r="E53465" s="41"/>
    </row>
    <row r="53466" spans="4:5" x14ac:dyDescent="0.2">
      <c r="D53466" s="1"/>
      <c r="E53466" s="41"/>
    </row>
    <row r="53467" spans="4:5" x14ac:dyDescent="0.2">
      <c r="D53467" s="1"/>
      <c r="E53467" s="41"/>
    </row>
    <row r="53468" spans="4:5" x14ac:dyDescent="0.2">
      <c r="D53468" s="1"/>
      <c r="E53468" s="41"/>
    </row>
    <row r="53469" spans="4:5" x14ac:dyDescent="0.2">
      <c r="D53469" s="1"/>
      <c r="E53469" s="41"/>
    </row>
    <row r="53470" spans="4:5" x14ac:dyDescent="0.2">
      <c r="D53470" s="1"/>
      <c r="E53470" s="41"/>
    </row>
    <row r="53471" spans="4:5" x14ac:dyDescent="0.2">
      <c r="D53471" s="1"/>
      <c r="E53471" s="41"/>
    </row>
    <row r="53472" spans="4:5" x14ac:dyDescent="0.2">
      <c r="D53472" s="1"/>
      <c r="E53472" s="41"/>
    </row>
    <row r="53473" spans="4:5" x14ac:dyDescent="0.2">
      <c r="D53473" s="1"/>
      <c r="E53473" s="41"/>
    </row>
    <row r="53474" spans="4:5" x14ac:dyDescent="0.2">
      <c r="D53474" s="1"/>
      <c r="E53474" s="41"/>
    </row>
    <row r="53475" spans="4:5" x14ac:dyDescent="0.2">
      <c r="D53475" s="1"/>
      <c r="E53475" s="41"/>
    </row>
    <row r="53476" spans="4:5" x14ac:dyDescent="0.2">
      <c r="D53476" s="1"/>
      <c r="E53476" s="41"/>
    </row>
    <row r="53477" spans="4:5" x14ac:dyDescent="0.2">
      <c r="D53477" s="1"/>
      <c r="E53477" s="41"/>
    </row>
    <row r="53478" spans="4:5" x14ac:dyDescent="0.2">
      <c r="D53478" s="1"/>
      <c r="E53478" s="41"/>
    </row>
    <row r="53479" spans="4:5" x14ac:dyDescent="0.2">
      <c r="D53479" s="1"/>
      <c r="E53479" s="41"/>
    </row>
    <row r="53480" spans="4:5" x14ac:dyDescent="0.2">
      <c r="D53480" s="1"/>
      <c r="E53480" s="41"/>
    </row>
    <row r="53481" spans="4:5" x14ac:dyDescent="0.2">
      <c r="D53481" s="1"/>
      <c r="E53481" s="41"/>
    </row>
    <row r="53482" spans="4:5" x14ac:dyDescent="0.2">
      <c r="D53482" s="1"/>
      <c r="E53482" s="41"/>
    </row>
    <row r="53483" spans="4:5" x14ac:dyDescent="0.2">
      <c r="D53483" s="1"/>
      <c r="E53483" s="41"/>
    </row>
    <row r="53484" spans="4:5" x14ac:dyDescent="0.2">
      <c r="D53484" s="1"/>
      <c r="E53484" s="41"/>
    </row>
    <row r="53485" spans="4:5" x14ac:dyDescent="0.2">
      <c r="D53485" s="1"/>
      <c r="E53485" s="41"/>
    </row>
    <row r="53486" spans="4:5" x14ac:dyDescent="0.2">
      <c r="D53486" s="1"/>
      <c r="E53486" s="41"/>
    </row>
    <row r="53487" spans="4:5" x14ac:dyDescent="0.2">
      <c r="D53487" s="1"/>
      <c r="E53487" s="41"/>
    </row>
    <row r="53488" spans="4:5" x14ac:dyDescent="0.2">
      <c r="D53488" s="1"/>
      <c r="E53488" s="41"/>
    </row>
    <row r="53489" spans="4:5" x14ac:dyDescent="0.2">
      <c r="D53489" s="1"/>
      <c r="E53489" s="41"/>
    </row>
    <row r="53490" spans="4:5" x14ac:dyDescent="0.2">
      <c r="D53490" s="1"/>
      <c r="E53490" s="41"/>
    </row>
    <row r="53491" spans="4:5" x14ac:dyDescent="0.2">
      <c r="D53491" s="1"/>
      <c r="E53491" s="41"/>
    </row>
    <row r="53492" spans="4:5" x14ac:dyDescent="0.2">
      <c r="D53492" s="1"/>
      <c r="E53492" s="41"/>
    </row>
    <row r="53493" spans="4:5" x14ac:dyDescent="0.2">
      <c r="D53493" s="1"/>
      <c r="E53493" s="41"/>
    </row>
    <row r="53494" spans="4:5" x14ac:dyDescent="0.2">
      <c r="D53494" s="1"/>
      <c r="E53494" s="41"/>
    </row>
    <row r="53495" spans="4:5" x14ac:dyDescent="0.2">
      <c r="D53495" s="1"/>
      <c r="E53495" s="41"/>
    </row>
    <row r="53496" spans="4:5" x14ac:dyDescent="0.2">
      <c r="D53496" s="1"/>
      <c r="E53496" s="41"/>
    </row>
    <row r="53497" spans="4:5" x14ac:dyDescent="0.2">
      <c r="D53497" s="1"/>
      <c r="E53497" s="41"/>
    </row>
    <row r="53498" spans="4:5" x14ac:dyDescent="0.2">
      <c r="D53498" s="1"/>
      <c r="E53498" s="41"/>
    </row>
    <row r="53499" spans="4:5" x14ac:dyDescent="0.2">
      <c r="D53499" s="1"/>
      <c r="E53499" s="41"/>
    </row>
    <row r="53500" spans="4:5" x14ac:dyDescent="0.2">
      <c r="D53500" s="1"/>
      <c r="E53500" s="41"/>
    </row>
    <row r="53501" spans="4:5" x14ac:dyDescent="0.2">
      <c r="D53501" s="1"/>
      <c r="E53501" s="41"/>
    </row>
    <row r="53502" spans="4:5" x14ac:dyDescent="0.2">
      <c r="D53502" s="1"/>
      <c r="E53502" s="41"/>
    </row>
    <row r="53503" spans="4:5" x14ac:dyDescent="0.2">
      <c r="D53503" s="1"/>
      <c r="E53503" s="41"/>
    </row>
    <row r="53504" spans="4:5" x14ac:dyDescent="0.2">
      <c r="D53504" s="1"/>
      <c r="E53504" s="41"/>
    </row>
    <row r="53505" spans="4:5" x14ac:dyDescent="0.2">
      <c r="D53505" s="1"/>
      <c r="E53505" s="41"/>
    </row>
    <row r="53506" spans="4:5" x14ac:dyDescent="0.2">
      <c r="D53506" s="1"/>
      <c r="E53506" s="41"/>
    </row>
    <row r="53507" spans="4:5" x14ac:dyDescent="0.2">
      <c r="D53507" s="1"/>
      <c r="E53507" s="41"/>
    </row>
    <row r="53508" spans="4:5" x14ac:dyDescent="0.2">
      <c r="D53508" s="1"/>
      <c r="E53508" s="41"/>
    </row>
    <row r="53509" spans="4:5" x14ac:dyDescent="0.2">
      <c r="D53509" s="1"/>
      <c r="E53509" s="41"/>
    </row>
    <row r="53510" spans="4:5" x14ac:dyDescent="0.2">
      <c r="D53510" s="1"/>
      <c r="E53510" s="41"/>
    </row>
    <row r="53511" spans="4:5" x14ac:dyDescent="0.2">
      <c r="D53511" s="1"/>
      <c r="E53511" s="41"/>
    </row>
    <row r="53512" spans="4:5" x14ac:dyDescent="0.2">
      <c r="D53512" s="1"/>
      <c r="E53512" s="41"/>
    </row>
    <row r="53513" spans="4:5" x14ac:dyDescent="0.2">
      <c r="D53513" s="1"/>
      <c r="E53513" s="41"/>
    </row>
    <row r="53514" spans="4:5" x14ac:dyDescent="0.2">
      <c r="D53514" s="1"/>
      <c r="E53514" s="41"/>
    </row>
    <row r="53515" spans="4:5" x14ac:dyDescent="0.2">
      <c r="D53515" s="1"/>
      <c r="E53515" s="41"/>
    </row>
    <row r="53516" spans="4:5" x14ac:dyDescent="0.2">
      <c r="D53516" s="1"/>
      <c r="E53516" s="41"/>
    </row>
    <row r="53517" spans="4:5" x14ac:dyDescent="0.2">
      <c r="D53517" s="1"/>
      <c r="E53517" s="41"/>
    </row>
    <row r="53518" spans="4:5" x14ac:dyDescent="0.2">
      <c r="D53518" s="1"/>
      <c r="E53518" s="41"/>
    </row>
    <row r="53519" spans="4:5" x14ac:dyDescent="0.2">
      <c r="D53519" s="1"/>
      <c r="E53519" s="41"/>
    </row>
    <row r="53520" spans="4:5" x14ac:dyDescent="0.2">
      <c r="D53520" s="1"/>
      <c r="E53520" s="41"/>
    </row>
    <row r="53521" spans="4:5" x14ac:dyDescent="0.2">
      <c r="D53521" s="1"/>
      <c r="E53521" s="41"/>
    </row>
    <row r="53522" spans="4:5" x14ac:dyDescent="0.2">
      <c r="D53522" s="1"/>
      <c r="E53522" s="41"/>
    </row>
    <row r="53523" spans="4:5" x14ac:dyDescent="0.2">
      <c r="D53523" s="1"/>
      <c r="E53523" s="41"/>
    </row>
    <row r="53524" spans="4:5" x14ac:dyDescent="0.2">
      <c r="D53524" s="1"/>
      <c r="E53524" s="41"/>
    </row>
    <row r="53525" spans="4:5" x14ac:dyDescent="0.2">
      <c r="D53525" s="1"/>
      <c r="E53525" s="41"/>
    </row>
    <row r="53526" spans="4:5" x14ac:dyDescent="0.2">
      <c r="D53526" s="1"/>
      <c r="E53526" s="41"/>
    </row>
    <row r="53527" spans="4:5" x14ac:dyDescent="0.2">
      <c r="D53527" s="1"/>
      <c r="E53527" s="41"/>
    </row>
    <row r="53528" spans="4:5" x14ac:dyDescent="0.2">
      <c r="D53528" s="1"/>
      <c r="E53528" s="41"/>
    </row>
    <row r="53529" spans="4:5" x14ac:dyDescent="0.2">
      <c r="D53529" s="1"/>
      <c r="E53529" s="41"/>
    </row>
    <row r="53530" spans="4:5" x14ac:dyDescent="0.2">
      <c r="D53530" s="1"/>
      <c r="E53530" s="41"/>
    </row>
    <row r="53531" spans="4:5" x14ac:dyDescent="0.2">
      <c r="D53531" s="1"/>
      <c r="E53531" s="41"/>
    </row>
    <row r="53532" spans="4:5" x14ac:dyDescent="0.2">
      <c r="D53532" s="1"/>
      <c r="E53532" s="41"/>
    </row>
    <row r="53533" spans="4:5" x14ac:dyDescent="0.2">
      <c r="D53533" s="1"/>
      <c r="E53533" s="41"/>
    </row>
    <row r="53534" spans="4:5" x14ac:dyDescent="0.2">
      <c r="D53534" s="1"/>
      <c r="E53534" s="41"/>
    </row>
    <row r="53535" spans="4:5" x14ac:dyDescent="0.2">
      <c r="D53535" s="1"/>
      <c r="E53535" s="41"/>
    </row>
    <row r="53536" spans="4:5" x14ac:dyDescent="0.2">
      <c r="D53536" s="1"/>
      <c r="E53536" s="41"/>
    </row>
    <row r="53537" spans="4:5" x14ac:dyDescent="0.2">
      <c r="D53537" s="1"/>
      <c r="E53537" s="41"/>
    </row>
    <row r="53538" spans="4:5" x14ac:dyDescent="0.2">
      <c r="D53538" s="1"/>
      <c r="E53538" s="41"/>
    </row>
    <row r="53539" spans="4:5" x14ac:dyDescent="0.2">
      <c r="D53539" s="1"/>
      <c r="E53539" s="41"/>
    </row>
    <row r="53540" spans="4:5" x14ac:dyDescent="0.2">
      <c r="D53540" s="1"/>
      <c r="E53540" s="41"/>
    </row>
    <row r="53541" spans="4:5" x14ac:dyDescent="0.2">
      <c r="D53541" s="1"/>
      <c r="E53541" s="41"/>
    </row>
    <row r="53542" spans="4:5" x14ac:dyDescent="0.2">
      <c r="D53542" s="1"/>
      <c r="E53542" s="41"/>
    </row>
    <row r="53543" spans="4:5" x14ac:dyDescent="0.2">
      <c r="D53543" s="1"/>
      <c r="E53543" s="41"/>
    </row>
    <row r="53544" spans="4:5" x14ac:dyDescent="0.2">
      <c r="D53544" s="1"/>
      <c r="E53544" s="41"/>
    </row>
    <row r="53545" spans="4:5" x14ac:dyDescent="0.2">
      <c r="D53545" s="1"/>
      <c r="E53545" s="41"/>
    </row>
    <row r="53546" spans="4:5" x14ac:dyDescent="0.2">
      <c r="D53546" s="1"/>
      <c r="E53546" s="41"/>
    </row>
    <row r="53547" spans="4:5" x14ac:dyDescent="0.2">
      <c r="D53547" s="1"/>
      <c r="E53547" s="41"/>
    </row>
    <row r="53548" spans="4:5" x14ac:dyDescent="0.2">
      <c r="D53548" s="1"/>
      <c r="E53548" s="41"/>
    </row>
    <row r="53549" spans="4:5" x14ac:dyDescent="0.2">
      <c r="D53549" s="1"/>
      <c r="E53549" s="41"/>
    </row>
    <row r="53550" spans="4:5" x14ac:dyDescent="0.2">
      <c r="D53550" s="1"/>
      <c r="E53550" s="41"/>
    </row>
    <row r="53551" spans="4:5" x14ac:dyDescent="0.2">
      <c r="D53551" s="1"/>
      <c r="E53551" s="41"/>
    </row>
    <row r="53552" spans="4:5" x14ac:dyDescent="0.2">
      <c r="D53552" s="1"/>
      <c r="E53552" s="41"/>
    </row>
    <row r="53553" spans="4:5" x14ac:dyDescent="0.2">
      <c r="D53553" s="1"/>
      <c r="E53553" s="41"/>
    </row>
    <row r="53554" spans="4:5" x14ac:dyDescent="0.2">
      <c r="D53554" s="1"/>
      <c r="E53554" s="41"/>
    </row>
    <row r="53555" spans="4:5" x14ac:dyDescent="0.2">
      <c r="D53555" s="1"/>
      <c r="E53555" s="41"/>
    </row>
    <row r="53556" spans="4:5" x14ac:dyDescent="0.2">
      <c r="D53556" s="1"/>
      <c r="E53556" s="41"/>
    </row>
    <row r="53557" spans="4:5" x14ac:dyDescent="0.2">
      <c r="D53557" s="1"/>
      <c r="E53557" s="41"/>
    </row>
    <row r="53558" spans="4:5" x14ac:dyDescent="0.2">
      <c r="D53558" s="1"/>
      <c r="E53558" s="41"/>
    </row>
    <row r="53559" spans="4:5" x14ac:dyDescent="0.2">
      <c r="D53559" s="1"/>
      <c r="E53559" s="41"/>
    </row>
    <row r="53560" spans="4:5" x14ac:dyDescent="0.2">
      <c r="D53560" s="1"/>
      <c r="E53560" s="41"/>
    </row>
    <row r="53561" spans="4:5" x14ac:dyDescent="0.2">
      <c r="D53561" s="1"/>
      <c r="E53561" s="41"/>
    </row>
    <row r="53562" spans="4:5" x14ac:dyDescent="0.2">
      <c r="D53562" s="1"/>
      <c r="E53562" s="41"/>
    </row>
    <row r="53563" spans="4:5" x14ac:dyDescent="0.2">
      <c r="D53563" s="1"/>
      <c r="E53563" s="41"/>
    </row>
    <row r="53564" spans="4:5" x14ac:dyDescent="0.2">
      <c r="D53564" s="1"/>
      <c r="E53564" s="41"/>
    </row>
    <row r="53565" spans="4:5" x14ac:dyDescent="0.2">
      <c r="D53565" s="1"/>
      <c r="E53565" s="41"/>
    </row>
    <row r="53566" spans="4:5" x14ac:dyDescent="0.2">
      <c r="D53566" s="1"/>
      <c r="E53566" s="41"/>
    </row>
    <row r="53567" spans="4:5" x14ac:dyDescent="0.2">
      <c r="D53567" s="1"/>
      <c r="E53567" s="41"/>
    </row>
    <row r="53568" spans="4:5" x14ac:dyDescent="0.2">
      <c r="D53568" s="1"/>
      <c r="E53568" s="41"/>
    </row>
    <row r="53569" spans="4:5" x14ac:dyDescent="0.2">
      <c r="D53569" s="1"/>
      <c r="E53569" s="41"/>
    </row>
    <row r="53570" spans="4:5" x14ac:dyDescent="0.2">
      <c r="D53570" s="1"/>
      <c r="E53570" s="41"/>
    </row>
    <row r="53571" spans="4:5" x14ac:dyDescent="0.2">
      <c r="D53571" s="1"/>
      <c r="E53571" s="41"/>
    </row>
    <row r="53572" spans="4:5" x14ac:dyDescent="0.2">
      <c r="D53572" s="1"/>
      <c r="E53572" s="41"/>
    </row>
    <row r="53573" spans="4:5" x14ac:dyDescent="0.2">
      <c r="D53573" s="1"/>
      <c r="E53573" s="41"/>
    </row>
    <row r="53574" spans="4:5" x14ac:dyDescent="0.2">
      <c r="D53574" s="1"/>
      <c r="E53574" s="41"/>
    </row>
    <row r="53575" spans="4:5" x14ac:dyDescent="0.2">
      <c r="D53575" s="1"/>
      <c r="E53575" s="41"/>
    </row>
    <row r="53576" spans="4:5" x14ac:dyDescent="0.2">
      <c r="D53576" s="1"/>
      <c r="E53576" s="41"/>
    </row>
    <row r="53577" spans="4:5" x14ac:dyDescent="0.2">
      <c r="D53577" s="1"/>
      <c r="E53577" s="41"/>
    </row>
    <row r="53578" spans="4:5" x14ac:dyDescent="0.2">
      <c r="D53578" s="1"/>
      <c r="E53578" s="41"/>
    </row>
    <row r="53579" spans="4:5" x14ac:dyDescent="0.2">
      <c r="D53579" s="1"/>
      <c r="E53579" s="41"/>
    </row>
    <row r="53580" spans="4:5" x14ac:dyDescent="0.2">
      <c r="D53580" s="1"/>
      <c r="E53580" s="41"/>
    </row>
    <row r="53581" spans="4:5" x14ac:dyDescent="0.2">
      <c r="D53581" s="1"/>
      <c r="E53581" s="41"/>
    </row>
    <row r="53582" spans="4:5" x14ac:dyDescent="0.2">
      <c r="D53582" s="1"/>
      <c r="E53582" s="41"/>
    </row>
    <row r="53583" spans="4:5" x14ac:dyDescent="0.2">
      <c r="D53583" s="1"/>
      <c r="E53583" s="41"/>
    </row>
    <row r="53584" spans="4:5" x14ac:dyDescent="0.2">
      <c r="D53584" s="1"/>
      <c r="E53584" s="41"/>
    </row>
    <row r="53585" spans="4:5" x14ac:dyDescent="0.2">
      <c r="D53585" s="1"/>
      <c r="E53585" s="41"/>
    </row>
    <row r="53586" spans="4:5" x14ac:dyDescent="0.2">
      <c r="D53586" s="1"/>
      <c r="E53586" s="41"/>
    </row>
    <row r="53587" spans="4:5" x14ac:dyDescent="0.2">
      <c r="D53587" s="1"/>
      <c r="E53587" s="41"/>
    </row>
    <row r="53588" spans="4:5" x14ac:dyDescent="0.2">
      <c r="D53588" s="1"/>
      <c r="E53588" s="41"/>
    </row>
    <row r="53589" spans="4:5" x14ac:dyDescent="0.2">
      <c r="D53589" s="1"/>
      <c r="E53589" s="41"/>
    </row>
    <row r="53590" spans="4:5" x14ac:dyDescent="0.2">
      <c r="D53590" s="1"/>
      <c r="E53590" s="41"/>
    </row>
    <row r="53591" spans="4:5" x14ac:dyDescent="0.2">
      <c r="D53591" s="1"/>
      <c r="E53591" s="41"/>
    </row>
    <row r="53592" spans="4:5" x14ac:dyDescent="0.2">
      <c r="D53592" s="1"/>
      <c r="E53592" s="41"/>
    </row>
    <row r="53593" spans="4:5" x14ac:dyDescent="0.2">
      <c r="D53593" s="1"/>
      <c r="E53593" s="41"/>
    </row>
    <row r="53594" spans="4:5" x14ac:dyDescent="0.2">
      <c r="D53594" s="1"/>
      <c r="E53594" s="41"/>
    </row>
    <row r="53595" spans="4:5" x14ac:dyDescent="0.2">
      <c r="D53595" s="1"/>
      <c r="E53595" s="41"/>
    </row>
    <row r="53596" spans="4:5" x14ac:dyDescent="0.2">
      <c r="D53596" s="1"/>
      <c r="E53596" s="41"/>
    </row>
    <row r="53597" spans="4:5" x14ac:dyDescent="0.2">
      <c r="D53597" s="1"/>
      <c r="E53597" s="41"/>
    </row>
    <row r="53598" spans="4:5" x14ac:dyDescent="0.2">
      <c r="D53598" s="1"/>
      <c r="E53598" s="41"/>
    </row>
    <row r="53599" spans="4:5" x14ac:dyDescent="0.2">
      <c r="D53599" s="1"/>
      <c r="E53599" s="41"/>
    </row>
    <row r="53600" spans="4:5" x14ac:dyDescent="0.2">
      <c r="D53600" s="1"/>
      <c r="E53600" s="41"/>
    </row>
    <row r="53601" spans="4:5" x14ac:dyDescent="0.2">
      <c r="D53601" s="1"/>
      <c r="E53601" s="41"/>
    </row>
    <row r="53602" spans="4:5" x14ac:dyDescent="0.2">
      <c r="D53602" s="1"/>
      <c r="E53602" s="41"/>
    </row>
    <row r="53603" spans="4:5" x14ac:dyDescent="0.2">
      <c r="D53603" s="1"/>
      <c r="E53603" s="41"/>
    </row>
    <row r="53604" spans="4:5" x14ac:dyDescent="0.2">
      <c r="D53604" s="1"/>
      <c r="E53604" s="41"/>
    </row>
    <row r="53605" spans="4:5" x14ac:dyDescent="0.2">
      <c r="D53605" s="1"/>
      <c r="E53605" s="41"/>
    </row>
    <row r="53606" spans="4:5" x14ac:dyDescent="0.2">
      <c r="D53606" s="1"/>
      <c r="E53606" s="41"/>
    </row>
    <row r="53607" spans="4:5" x14ac:dyDescent="0.2">
      <c r="D53607" s="1"/>
      <c r="E53607" s="41"/>
    </row>
    <row r="53608" spans="4:5" x14ac:dyDescent="0.2">
      <c r="D53608" s="1"/>
      <c r="E53608" s="41"/>
    </row>
    <row r="53609" spans="4:5" x14ac:dyDescent="0.2">
      <c r="D53609" s="1"/>
      <c r="E53609" s="41"/>
    </row>
    <row r="53610" spans="4:5" x14ac:dyDescent="0.2">
      <c r="D53610" s="1"/>
      <c r="E53610" s="41"/>
    </row>
    <row r="53611" spans="4:5" x14ac:dyDescent="0.2">
      <c r="D53611" s="1"/>
      <c r="E53611" s="41"/>
    </row>
    <row r="53612" spans="4:5" x14ac:dyDescent="0.2">
      <c r="D53612" s="1"/>
      <c r="E53612" s="41"/>
    </row>
    <row r="53613" spans="4:5" x14ac:dyDescent="0.2">
      <c r="D53613" s="1"/>
      <c r="E53613" s="41"/>
    </row>
    <row r="53614" spans="4:5" x14ac:dyDescent="0.2">
      <c r="D53614" s="1"/>
      <c r="E53614" s="41"/>
    </row>
    <row r="53615" spans="4:5" x14ac:dyDescent="0.2">
      <c r="D53615" s="1"/>
      <c r="E53615" s="41"/>
    </row>
    <row r="53616" spans="4:5" x14ac:dyDescent="0.2">
      <c r="D53616" s="1"/>
      <c r="E53616" s="41"/>
    </row>
    <row r="53617" spans="4:5" x14ac:dyDescent="0.2">
      <c r="D53617" s="1"/>
      <c r="E53617" s="41"/>
    </row>
    <row r="53618" spans="4:5" x14ac:dyDescent="0.2">
      <c r="D53618" s="1"/>
      <c r="E53618" s="41"/>
    </row>
    <row r="53619" spans="4:5" x14ac:dyDescent="0.2">
      <c r="D53619" s="1"/>
      <c r="E53619" s="41"/>
    </row>
    <row r="53620" spans="4:5" x14ac:dyDescent="0.2">
      <c r="D53620" s="1"/>
      <c r="E53620" s="41"/>
    </row>
    <row r="53621" spans="4:5" x14ac:dyDescent="0.2">
      <c r="D53621" s="1"/>
      <c r="E53621" s="41"/>
    </row>
    <row r="53622" spans="4:5" x14ac:dyDescent="0.2">
      <c r="D53622" s="1"/>
      <c r="E53622" s="41"/>
    </row>
    <row r="53623" spans="4:5" x14ac:dyDescent="0.2">
      <c r="D53623" s="1"/>
      <c r="E53623" s="41"/>
    </row>
    <row r="53624" spans="4:5" x14ac:dyDescent="0.2">
      <c r="D53624" s="1"/>
      <c r="E53624" s="41"/>
    </row>
    <row r="53625" spans="4:5" x14ac:dyDescent="0.2">
      <c r="D53625" s="1"/>
      <c r="E53625" s="41"/>
    </row>
    <row r="53626" spans="4:5" x14ac:dyDescent="0.2">
      <c r="D53626" s="1"/>
      <c r="E53626" s="41"/>
    </row>
    <row r="53627" spans="4:5" x14ac:dyDescent="0.2">
      <c r="D53627" s="1"/>
      <c r="E53627" s="41"/>
    </row>
    <row r="53628" spans="4:5" x14ac:dyDescent="0.2">
      <c r="D53628" s="1"/>
      <c r="E53628" s="41"/>
    </row>
    <row r="53629" spans="4:5" x14ac:dyDescent="0.2">
      <c r="D53629" s="1"/>
      <c r="E53629" s="41"/>
    </row>
    <row r="53630" spans="4:5" x14ac:dyDescent="0.2">
      <c r="D53630" s="1"/>
      <c r="E53630" s="41"/>
    </row>
    <row r="53631" spans="4:5" x14ac:dyDescent="0.2">
      <c r="D53631" s="1"/>
      <c r="E53631" s="41"/>
    </row>
    <row r="53632" spans="4:5" x14ac:dyDescent="0.2">
      <c r="D53632" s="1"/>
      <c r="E53632" s="41"/>
    </row>
    <row r="53633" spans="4:5" x14ac:dyDescent="0.2">
      <c r="D53633" s="1"/>
      <c r="E53633" s="41"/>
    </row>
    <row r="53634" spans="4:5" x14ac:dyDescent="0.2">
      <c r="D53634" s="1"/>
      <c r="E53634" s="41"/>
    </row>
    <row r="53635" spans="4:5" x14ac:dyDescent="0.2">
      <c r="D53635" s="1"/>
      <c r="E53635" s="41"/>
    </row>
    <row r="53636" spans="4:5" x14ac:dyDescent="0.2">
      <c r="D53636" s="1"/>
      <c r="E53636" s="41"/>
    </row>
    <row r="53637" spans="4:5" x14ac:dyDescent="0.2">
      <c r="D53637" s="1"/>
      <c r="E53637" s="41"/>
    </row>
    <row r="53638" spans="4:5" x14ac:dyDescent="0.2">
      <c r="D53638" s="1"/>
      <c r="E53638" s="41"/>
    </row>
    <row r="53639" spans="4:5" x14ac:dyDescent="0.2">
      <c r="D53639" s="1"/>
      <c r="E53639" s="41"/>
    </row>
    <row r="53640" spans="4:5" x14ac:dyDescent="0.2">
      <c r="D53640" s="1"/>
      <c r="E53640" s="41"/>
    </row>
    <row r="53641" spans="4:5" x14ac:dyDescent="0.2">
      <c r="D53641" s="1"/>
      <c r="E53641" s="41"/>
    </row>
    <row r="53642" spans="4:5" x14ac:dyDescent="0.2">
      <c r="D53642" s="1"/>
      <c r="E53642" s="41"/>
    </row>
    <row r="53643" spans="4:5" x14ac:dyDescent="0.2">
      <c r="D53643" s="1"/>
      <c r="E53643" s="41"/>
    </row>
    <row r="53644" spans="4:5" x14ac:dyDescent="0.2">
      <c r="D53644" s="1"/>
      <c r="E53644" s="41"/>
    </row>
    <row r="53645" spans="4:5" x14ac:dyDescent="0.2">
      <c r="D53645" s="1"/>
      <c r="E53645" s="41"/>
    </row>
    <row r="53646" spans="4:5" x14ac:dyDescent="0.2">
      <c r="D53646" s="1"/>
      <c r="E53646" s="41"/>
    </row>
    <row r="53647" spans="4:5" x14ac:dyDescent="0.2">
      <c r="D53647" s="1"/>
      <c r="E53647" s="41"/>
    </row>
    <row r="53648" spans="4:5" x14ac:dyDescent="0.2">
      <c r="D53648" s="1"/>
      <c r="E53648" s="41"/>
    </row>
    <row r="53649" spans="4:5" x14ac:dyDescent="0.2">
      <c r="D53649" s="1"/>
      <c r="E53649" s="41"/>
    </row>
    <row r="53650" spans="4:5" x14ac:dyDescent="0.2">
      <c r="D53650" s="1"/>
      <c r="E53650" s="41"/>
    </row>
    <row r="53651" spans="4:5" x14ac:dyDescent="0.2">
      <c r="D53651" s="1"/>
      <c r="E53651" s="41"/>
    </row>
    <row r="53652" spans="4:5" x14ac:dyDescent="0.2">
      <c r="D53652" s="1"/>
      <c r="E53652" s="41"/>
    </row>
    <row r="53653" spans="4:5" x14ac:dyDescent="0.2">
      <c r="D53653" s="1"/>
      <c r="E53653" s="41"/>
    </row>
    <row r="53654" spans="4:5" x14ac:dyDescent="0.2">
      <c r="D53654" s="1"/>
      <c r="E53654" s="41"/>
    </row>
    <row r="53655" spans="4:5" x14ac:dyDescent="0.2">
      <c r="D53655" s="1"/>
      <c r="E53655" s="41"/>
    </row>
    <row r="53656" spans="4:5" x14ac:dyDescent="0.2">
      <c r="D53656" s="1"/>
      <c r="E53656" s="41"/>
    </row>
    <row r="53657" spans="4:5" x14ac:dyDescent="0.2">
      <c r="D53657" s="1"/>
      <c r="E53657" s="41"/>
    </row>
    <row r="53658" spans="4:5" x14ac:dyDescent="0.2">
      <c r="D53658" s="1"/>
      <c r="E53658" s="41"/>
    </row>
    <row r="53659" spans="4:5" x14ac:dyDescent="0.2">
      <c r="D53659" s="1"/>
      <c r="E53659" s="41"/>
    </row>
    <row r="53660" spans="4:5" x14ac:dyDescent="0.2">
      <c r="D53660" s="1"/>
      <c r="E53660" s="41"/>
    </row>
    <row r="53661" spans="4:5" x14ac:dyDescent="0.2">
      <c r="D53661" s="1"/>
      <c r="E53661" s="41"/>
    </row>
    <row r="53662" spans="4:5" x14ac:dyDescent="0.2">
      <c r="D53662" s="1"/>
      <c r="E53662" s="41"/>
    </row>
    <row r="53663" spans="4:5" x14ac:dyDescent="0.2">
      <c r="D53663" s="1"/>
      <c r="E53663" s="41"/>
    </row>
    <row r="53664" spans="4:5" x14ac:dyDescent="0.2">
      <c r="D53664" s="1"/>
      <c r="E53664" s="41"/>
    </row>
    <row r="53665" spans="4:5" x14ac:dyDescent="0.2">
      <c r="D53665" s="1"/>
      <c r="E53665" s="41"/>
    </row>
    <row r="53666" spans="4:5" x14ac:dyDescent="0.2">
      <c r="D53666" s="1"/>
      <c r="E53666" s="41"/>
    </row>
    <row r="53667" spans="4:5" x14ac:dyDescent="0.2">
      <c r="D53667" s="1"/>
      <c r="E53667" s="41"/>
    </row>
    <row r="53668" spans="4:5" x14ac:dyDescent="0.2">
      <c r="D53668" s="1"/>
      <c r="E53668" s="41"/>
    </row>
    <row r="53669" spans="4:5" x14ac:dyDescent="0.2">
      <c r="D53669" s="1"/>
      <c r="E53669" s="41"/>
    </row>
    <row r="53670" spans="4:5" x14ac:dyDescent="0.2">
      <c r="D53670" s="1"/>
      <c r="E53670" s="41"/>
    </row>
    <row r="53671" spans="4:5" x14ac:dyDescent="0.2">
      <c r="D53671" s="1"/>
      <c r="E53671" s="41"/>
    </row>
    <row r="53672" spans="4:5" x14ac:dyDescent="0.2">
      <c r="D53672" s="1"/>
      <c r="E53672" s="41"/>
    </row>
    <row r="53673" spans="4:5" x14ac:dyDescent="0.2">
      <c r="D53673" s="1"/>
      <c r="E53673" s="41"/>
    </row>
    <row r="53674" spans="4:5" x14ac:dyDescent="0.2">
      <c r="D53674" s="1"/>
      <c r="E53674" s="41"/>
    </row>
    <row r="53675" spans="4:5" x14ac:dyDescent="0.2">
      <c r="D53675" s="1"/>
      <c r="E53675" s="41"/>
    </row>
    <row r="53676" spans="4:5" x14ac:dyDescent="0.2">
      <c r="D53676" s="1"/>
      <c r="E53676" s="41"/>
    </row>
    <row r="53677" spans="4:5" x14ac:dyDescent="0.2">
      <c r="D53677" s="1"/>
      <c r="E53677" s="41"/>
    </row>
    <row r="53678" spans="4:5" x14ac:dyDescent="0.2">
      <c r="D53678" s="1"/>
      <c r="E53678" s="41"/>
    </row>
    <row r="53679" spans="4:5" x14ac:dyDescent="0.2">
      <c r="D53679" s="1"/>
      <c r="E53679" s="41"/>
    </row>
    <row r="53680" spans="4:5" x14ac:dyDescent="0.2">
      <c r="D53680" s="1"/>
      <c r="E53680" s="41"/>
    </row>
    <row r="53681" spans="4:5" x14ac:dyDescent="0.2">
      <c r="D53681" s="1"/>
      <c r="E53681" s="41"/>
    </row>
    <row r="53682" spans="4:5" x14ac:dyDescent="0.2">
      <c r="D53682" s="1"/>
      <c r="E53682" s="41"/>
    </row>
    <row r="53683" spans="4:5" x14ac:dyDescent="0.2">
      <c r="D53683" s="1"/>
      <c r="E53683" s="41"/>
    </row>
    <row r="53684" spans="4:5" x14ac:dyDescent="0.2">
      <c r="D53684" s="1"/>
      <c r="E53684" s="41"/>
    </row>
    <row r="53685" spans="4:5" x14ac:dyDescent="0.2">
      <c r="D53685" s="1"/>
      <c r="E53685" s="41"/>
    </row>
    <row r="53686" spans="4:5" x14ac:dyDescent="0.2">
      <c r="D53686" s="1"/>
      <c r="E53686" s="41"/>
    </row>
    <row r="53687" spans="4:5" x14ac:dyDescent="0.2">
      <c r="D53687" s="1"/>
      <c r="E53687" s="41"/>
    </row>
    <row r="53688" spans="4:5" x14ac:dyDescent="0.2">
      <c r="D53688" s="1"/>
      <c r="E53688" s="41"/>
    </row>
    <row r="53689" spans="4:5" x14ac:dyDescent="0.2">
      <c r="D53689" s="1"/>
      <c r="E53689" s="41"/>
    </row>
    <row r="53690" spans="4:5" x14ac:dyDescent="0.2">
      <c r="D53690" s="1"/>
      <c r="E53690" s="41"/>
    </row>
    <row r="53691" spans="4:5" x14ac:dyDescent="0.2">
      <c r="D53691" s="1"/>
      <c r="E53691" s="41"/>
    </row>
    <row r="53692" spans="4:5" x14ac:dyDescent="0.2">
      <c r="D53692" s="1"/>
      <c r="E53692" s="41"/>
    </row>
    <row r="53693" spans="4:5" x14ac:dyDescent="0.2">
      <c r="D53693" s="1"/>
      <c r="E53693" s="41"/>
    </row>
    <row r="53694" spans="4:5" x14ac:dyDescent="0.2">
      <c r="D53694" s="1"/>
      <c r="E53694" s="41"/>
    </row>
    <row r="53695" spans="4:5" x14ac:dyDescent="0.2">
      <c r="D53695" s="1"/>
      <c r="E53695" s="41"/>
    </row>
    <row r="53696" spans="4:5" x14ac:dyDescent="0.2">
      <c r="D53696" s="1"/>
      <c r="E53696" s="41"/>
    </row>
    <row r="53697" spans="4:5" x14ac:dyDescent="0.2">
      <c r="D53697" s="1"/>
      <c r="E53697" s="41"/>
    </row>
    <row r="53698" spans="4:5" x14ac:dyDescent="0.2">
      <c r="D53698" s="1"/>
      <c r="E53698" s="41"/>
    </row>
    <row r="53699" spans="4:5" x14ac:dyDescent="0.2">
      <c r="D53699" s="1"/>
      <c r="E53699" s="41"/>
    </row>
    <row r="53700" spans="4:5" x14ac:dyDescent="0.2">
      <c r="D53700" s="1"/>
      <c r="E53700" s="41"/>
    </row>
    <row r="53701" spans="4:5" x14ac:dyDescent="0.2">
      <c r="D53701" s="1"/>
      <c r="E53701" s="41"/>
    </row>
    <row r="53702" spans="4:5" x14ac:dyDescent="0.2">
      <c r="D53702" s="1"/>
      <c r="E53702" s="41"/>
    </row>
    <row r="53703" spans="4:5" x14ac:dyDescent="0.2">
      <c r="D53703" s="1"/>
      <c r="E53703" s="41"/>
    </row>
    <row r="53704" spans="4:5" x14ac:dyDescent="0.2">
      <c r="D53704" s="1"/>
      <c r="E53704" s="41"/>
    </row>
    <row r="53705" spans="4:5" x14ac:dyDescent="0.2">
      <c r="D53705" s="1"/>
      <c r="E53705" s="41"/>
    </row>
    <row r="53706" spans="4:5" x14ac:dyDescent="0.2">
      <c r="D53706" s="1"/>
      <c r="E53706" s="41"/>
    </row>
    <row r="53707" spans="4:5" x14ac:dyDescent="0.2">
      <c r="D53707" s="1"/>
      <c r="E53707" s="41"/>
    </row>
    <row r="53708" spans="4:5" x14ac:dyDescent="0.2">
      <c r="D53708" s="1"/>
      <c r="E53708" s="41"/>
    </row>
    <row r="53709" spans="4:5" x14ac:dyDescent="0.2">
      <c r="D53709" s="1"/>
      <c r="E53709" s="41"/>
    </row>
    <row r="53710" spans="4:5" x14ac:dyDescent="0.2">
      <c r="D53710" s="1"/>
      <c r="E53710" s="41"/>
    </row>
    <row r="53711" spans="4:5" x14ac:dyDescent="0.2">
      <c r="D53711" s="1"/>
      <c r="E53711" s="41"/>
    </row>
    <row r="53712" spans="4:5" x14ac:dyDescent="0.2">
      <c r="D53712" s="1"/>
      <c r="E53712" s="41"/>
    </row>
    <row r="53713" spans="4:5" x14ac:dyDescent="0.2">
      <c r="D53713" s="1"/>
      <c r="E53713" s="41"/>
    </row>
    <row r="53714" spans="4:5" x14ac:dyDescent="0.2">
      <c r="D53714" s="1"/>
      <c r="E53714" s="41"/>
    </row>
    <row r="53715" spans="4:5" x14ac:dyDescent="0.2">
      <c r="D53715" s="1"/>
      <c r="E53715" s="41"/>
    </row>
    <row r="53716" spans="4:5" x14ac:dyDescent="0.2">
      <c r="D53716" s="1"/>
      <c r="E53716" s="41"/>
    </row>
    <row r="53717" spans="4:5" x14ac:dyDescent="0.2">
      <c r="D53717" s="1"/>
      <c r="E53717" s="41"/>
    </row>
    <row r="53718" spans="4:5" x14ac:dyDescent="0.2">
      <c r="D53718" s="1"/>
      <c r="E53718" s="41"/>
    </row>
    <row r="53719" spans="4:5" x14ac:dyDescent="0.2">
      <c r="D53719" s="1"/>
      <c r="E53719" s="41"/>
    </row>
    <row r="53720" spans="4:5" x14ac:dyDescent="0.2">
      <c r="D53720" s="1"/>
      <c r="E53720" s="41"/>
    </row>
    <row r="53721" spans="4:5" x14ac:dyDescent="0.2">
      <c r="D53721" s="1"/>
      <c r="E53721" s="41"/>
    </row>
    <row r="53722" spans="4:5" x14ac:dyDescent="0.2">
      <c r="D53722" s="1"/>
      <c r="E53722" s="41"/>
    </row>
    <row r="53723" spans="4:5" x14ac:dyDescent="0.2">
      <c r="D53723" s="1"/>
      <c r="E53723" s="41"/>
    </row>
    <row r="53724" spans="4:5" x14ac:dyDescent="0.2">
      <c r="D53724" s="1"/>
      <c r="E53724" s="41"/>
    </row>
    <row r="53725" spans="4:5" x14ac:dyDescent="0.2">
      <c r="D53725" s="1"/>
      <c r="E53725" s="41"/>
    </row>
    <row r="53726" spans="4:5" x14ac:dyDescent="0.2">
      <c r="D53726" s="1"/>
      <c r="E53726" s="41"/>
    </row>
    <row r="53727" spans="4:5" x14ac:dyDescent="0.2">
      <c r="D53727" s="1"/>
      <c r="E53727" s="41"/>
    </row>
    <row r="53728" spans="4:5" x14ac:dyDescent="0.2">
      <c r="D53728" s="1"/>
      <c r="E53728" s="41"/>
    </row>
    <row r="53729" spans="4:5" x14ac:dyDescent="0.2">
      <c r="D53729" s="1"/>
      <c r="E53729" s="41"/>
    </row>
    <row r="53730" spans="4:5" x14ac:dyDescent="0.2">
      <c r="D53730" s="1"/>
      <c r="E53730" s="41"/>
    </row>
    <row r="53731" spans="4:5" x14ac:dyDescent="0.2">
      <c r="D53731" s="1"/>
      <c r="E53731" s="41"/>
    </row>
    <row r="53732" spans="4:5" x14ac:dyDescent="0.2">
      <c r="D53732" s="1"/>
      <c r="E53732" s="41"/>
    </row>
    <row r="53733" spans="4:5" x14ac:dyDescent="0.2">
      <c r="D53733" s="1"/>
      <c r="E53733" s="41"/>
    </row>
    <row r="53734" spans="4:5" x14ac:dyDescent="0.2">
      <c r="D53734" s="1"/>
      <c r="E53734" s="41"/>
    </row>
    <row r="53735" spans="4:5" x14ac:dyDescent="0.2">
      <c r="D53735" s="1"/>
      <c r="E53735" s="41"/>
    </row>
    <row r="53736" spans="4:5" x14ac:dyDescent="0.2">
      <c r="D53736" s="1"/>
      <c r="E53736" s="41"/>
    </row>
    <row r="53737" spans="4:5" x14ac:dyDescent="0.2">
      <c r="D53737" s="1"/>
      <c r="E53737" s="41"/>
    </row>
    <row r="53738" spans="4:5" x14ac:dyDescent="0.2">
      <c r="D53738" s="1"/>
      <c r="E53738" s="41"/>
    </row>
    <row r="53739" spans="4:5" x14ac:dyDescent="0.2">
      <c r="D53739" s="1"/>
      <c r="E53739" s="41"/>
    </row>
    <row r="53740" spans="4:5" x14ac:dyDescent="0.2">
      <c r="D53740" s="1"/>
      <c r="E53740" s="41"/>
    </row>
    <row r="53741" spans="4:5" x14ac:dyDescent="0.2">
      <c r="D53741" s="1"/>
      <c r="E53741" s="41"/>
    </row>
    <row r="53742" spans="4:5" x14ac:dyDescent="0.2">
      <c r="D53742" s="1"/>
      <c r="E53742" s="41"/>
    </row>
    <row r="53743" spans="4:5" x14ac:dyDescent="0.2">
      <c r="D53743" s="1"/>
      <c r="E53743" s="41"/>
    </row>
    <row r="53744" spans="4:5" x14ac:dyDescent="0.2">
      <c r="D53744" s="1"/>
      <c r="E53744" s="41"/>
    </row>
    <row r="53745" spans="4:5" x14ac:dyDescent="0.2">
      <c r="D53745" s="1"/>
      <c r="E53745" s="41"/>
    </row>
    <row r="53746" spans="4:5" x14ac:dyDescent="0.2">
      <c r="D53746" s="1"/>
      <c r="E53746" s="41"/>
    </row>
    <row r="53747" spans="4:5" x14ac:dyDescent="0.2">
      <c r="D53747" s="1"/>
      <c r="E53747" s="41"/>
    </row>
    <row r="53748" spans="4:5" x14ac:dyDescent="0.2">
      <c r="D53748" s="1"/>
      <c r="E53748" s="41"/>
    </row>
    <row r="53749" spans="4:5" x14ac:dyDescent="0.2">
      <c r="D53749" s="1"/>
      <c r="E53749" s="41"/>
    </row>
    <row r="53750" spans="4:5" x14ac:dyDescent="0.2">
      <c r="D53750" s="1"/>
      <c r="E53750" s="41"/>
    </row>
    <row r="53751" spans="4:5" x14ac:dyDescent="0.2">
      <c r="D53751" s="1"/>
      <c r="E53751" s="41"/>
    </row>
    <row r="53752" spans="4:5" x14ac:dyDescent="0.2">
      <c r="D53752" s="1"/>
      <c r="E53752" s="41"/>
    </row>
    <row r="53753" spans="4:5" x14ac:dyDescent="0.2">
      <c r="D53753" s="1"/>
      <c r="E53753" s="41"/>
    </row>
    <row r="53754" spans="4:5" x14ac:dyDescent="0.2">
      <c r="D53754" s="1"/>
      <c r="E53754" s="41"/>
    </row>
    <row r="53755" spans="4:5" x14ac:dyDescent="0.2">
      <c r="D53755" s="1"/>
      <c r="E53755" s="41"/>
    </row>
    <row r="53756" spans="4:5" x14ac:dyDescent="0.2">
      <c r="D53756" s="1"/>
      <c r="E53756" s="41"/>
    </row>
    <row r="53757" spans="4:5" x14ac:dyDescent="0.2">
      <c r="D53757" s="1"/>
      <c r="E53757" s="41"/>
    </row>
    <row r="53758" spans="4:5" x14ac:dyDescent="0.2">
      <c r="D53758" s="1"/>
      <c r="E53758" s="41"/>
    </row>
    <row r="53759" spans="4:5" x14ac:dyDescent="0.2">
      <c r="D53759" s="1"/>
      <c r="E53759" s="41"/>
    </row>
    <row r="53760" spans="4:5" x14ac:dyDescent="0.2">
      <c r="D53760" s="1"/>
      <c r="E53760" s="41"/>
    </row>
    <row r="53761" spans="4:5" x14ac:dyDescent="0.2">
      <c r="D53761" s="1"/>
      <c r="E53761" s="41"/>
    </row>
    <row r="53762" spans="4:5" x14ac:dyDescent="0.2">
      <c r="D53762" s="1"/>
      <c r="E53762" s="41"/>
    </row>
    <row r="53763" spans="4:5" x14ac:dyDescent="0.2">
      <c r="D53763" s="1"/>
      <c r="E53763" s="41"/>
    </row>
    <row r="53764" spans="4:5" x14ac:dyDescent="0.2">
      <c r="D53764" s="1"/>
      <c r="E53764" s="41"/>
    </row>
    <row r="53765" spans="4:5" x14ac:dyDescent="0.2">
      <c r="D53765" s="1"/>
      <c r="E53765" s="41"/>
    </row>
    <row r="53766" spans="4:5" x14ac:dyDescent="0.2">
      <c r="D53766" s="1"/>
      <c r="E53766" s="41"/>
    </row>
    <row r="53767" spans="4:5" x14ac:dyDescent="0.2">
      <c r="D53767" s="1"/>
      <c r="E53767" s="41"/>
    </row>
    <row r="53768" spans="4:5" x14ac:dyDescent="0.2">
      <c r="D53768" s="1"/>
      <c r="E53768" s="41"/>
    </row>
    <row r="53769" spans="4:5" x14ac:dyDescent="0.2">
      <c r="D53769" s="1"/>
      <c r="E53769" s="41"/>
    </row>
    <row r="53770" spans="4:5" x14ac:dyDescent="0.2">
      <c r="D53770" s="1"/>
      <c r="E53770" s="41"/>
    </row>
    <row r="53771" spans="4:5" x14ac:dyDescent="0.2">
      <c r="D53771" s="1"/>
      <c r="E53771" s="41"/>
    </row>
    <row r="53772" spans="4:5" x14ac:dyDescent="0.2">
      <c r="D53772" s="1"/>
      <c r="E53772" s="41"/>
    </row>
    <row r="53773" spans="4:5" x14ac:dyDescent="0.2">
      <c r="D53773" s="1"/>
      <c r="E53773" s="41"/>
    </row>
    <row r="53774" spans="4:5" x14ac:dyDescent="0.2">
      <c r="D53774" s="1"/>
      <c r="E53774" s="41"/>
    </row>
    <row r="53775" spans="4:5" x14ac:dyDescent="0.2">
      <c r="D53775" s="1"/>
      <c r="E53775" s="41"/>
    </row>
    <row r="53776" spans="4:5" x14ac:dyDescent="0.2">
      <c r="D53776" s="1"/>
      <c r="E53776" s="41"/>
    </row>
    <row r="53777" spans="4:5" x14ac:dyDescent="0.2">
      <c r="D53777" s="1"/>
      <c r="E53777" s="41"/>
    </row>
    <row r="53778" spans="4:5" x14ac:dyDescent="0.2">
      <c r="D53778" s="1"/>
      <c r="E53778" s="41"/>
    </row>
    <row r="53779" spans="4:5" x14ac:dyDescent="0.2">
      <c r="D53779" s="1"/>
      <c r="E53779" s="41"/>
    </row>
    <row r="53780" spans="4:5" x14ac:dyDescent="0.2">
      <c r="D53780" s="1"/>
      <c r="E53780" s="41"/>
    </row>
    <row r="53781" spans="4:5" x14ac:dyDescent="0.2">
      <c r="D53781" s="1"/>
      <c r="E53781" s="41"/>
    </row>
    <row r="53782" spans="4:5" x14ac:dyDescent="0.2">
      <c r="D53782" s="1"/>
      <c r="E53782" s="41"/>
    </row>
    <row r="53783" spans="4:5" x14ac:dyDescent="0.2">
      <c r="D53783" s="1"/>
      <c r="E53783" s="41"/>
    </row>
    <row r="53784" spans="4:5" x14ac:dyDescent="0.2">
      <c r="D53784" s="1"/>
      <c r="E53784" s="41"/>
    </row>
    <row r="53785" spans="4:5" x14ac:dyDescent="0.2">
      <c r="D53785" s="1"/>
      <c r="E53785" s="41"/>
    </row>
    <row r="53786" spans="4:5" x14ac:dyDescent="0.2">
      <c r="D53786" s="1"/>
      <c r="E53786" s="41"/>
    </row>
    <row r="53787" spans="4:5" x14ac:dyDescent="0.2">
      <c r="D53787" s="1"/>
      <c r="E53787" s="41"/>
    </row>
    <row r="53788" spans="4:5" x14ac:dyDescent="0.2">
      <c r="D53788" s="1"/>
      <c r="E53788" s="41"/>
    </row>
    <row r="53789" spans="4:5" x14ac:dyDescent="0.2">
      <c r="D53789" s="1"/>
      <c r="E53789" s="41"/>
    </row>
    <row r="53790" spans="4:5" x14ac:dyDescent="0.2">
      <c r="D53790" s="1"/>
      <c r="E53790" s="41"/>
    </row>
    <row r="53791" spans="4:5" x14ac:dyDescent="0.2">
      <c r="D53791" s="1"/>
      <c r="E53791" s="41"/>
    </row>
    <row r="53792" spans="4:5" x14ac:dyDescent="0.2">
      <c r="D53792" s="1"/>
      <c r="E53792" s="41"/>
    </row>
    <row r="53793" spans="4:5" x14ac:dyDescent="0.2">
      <c r="D53793" s="1"/>
      <c r="E53793" s="41"/>
    </row>
    <row r="53794" spans="4:5" x14ac:dyDescent="0.2">
      <c r="D53794" s="1"/>
      <c r="E53794" s="41"/>
    </row>
    <row r="53795" spans="4:5" x14ac:dyDescent="0.2">
      <c r="D53795" s="1"/>
      <c r="E53795" s="41"/>
    </row>
    <row r="53796" spans="4:5" x14ac:dyDescent="0.2">
      <c r="D53796" s="1"/>
      <c r="E53796" s="41"/>
    </row>
    <row r="53797" spans="4:5" x14ac:dyDescent="0.2">
      <c r="D53797" s="1"/>
      <c r="E53797" s="41"/>
    </row>
    <row r="53798" spans="4:5" x14ac:dyDescent="0.2">
      <c r="D53798" s="1"/>
      <c r="E53798" s="41"/>
    </row>
    <row r="53799" spans="4:5" x14ac:dyDescent="0.2">
      <c r="D53799" s="1"/>
      <c r="E53799" s="41"/>
    </row>
    <row r="53800" spans="4:5" x14ac:dyDescent="0.2">
      <c r="D53800" s="1"/>
      <c r="E53800" s="41"/>
    </row>
    <row r="53801" spans="4:5" x14ac:dyDescent="0.2">
      <c r="D53801" s="1"/>
      <c r="E53801" s="41"/>
    </row>
    <row r="53802" spans="4:5" x14ac:dyDescent="0.2">
      <c r="D53802" s="1"/>
      <c r="E53802" s="41"/>
    </row>
    <row r="53803" spans="4:5" x14ac:dyDescent="0.2">
      <c r="D53803" s="1"/>
      <c r="E53803" s="41"/>
    </row>
    <row r="53804" spans="4:5" x14ac:dyDescent="0.2">
      <c r="D53804" s="1"/>
      <c r="E53804" s="41"/>
    </row>
    <row r="53805" spans="4:5" x14ac:dyDescent="0.2">
      <c r="D53805" s="1"/>
      <c r="E53805" s="41"/>
    </row>
    <row r="53806" spans="4:5" x14ac:dyDescent="0.2">
      <c r="D53806" s="1"/>
      <c r="E53806" s="41"/>
    </row>
    <row r="53807" spans="4:5" x14ac:dyDescent="0.2">
      <c r="D53807" s="1"/>
      <c r="E53807" s="41"/>
    </row>
    <row r="53808" spans="4:5" x14ac:dyDescent="0.2">
      <c r="D53808" s="1"/>
      <c r="E53808" s="41"/>
    </row>
    <row r="53809" spans="4:5" x14ac:dyDescent="0.2">
      <c r="D53809" s="1"/>
      <c r="E53809" s="41"/>
    </row>
    <row r="53810" spans="4:5" x14ac:dyDescent="0.2">
      <c r="D53810" s="1"/>
      <c r="E53810" s="41"/>
    </row>
    <row r="53811" spans="4:5" x14ac:dyDescent="0.2">
      <c r="D53811" s="1"/>
      <c r="E53811" s="41"/>
    </row>
    <row r="53812" spans="4:5" x14ac:dyDescent="0.2">
      <c r="D53812" s="1"/>
      <c r="E53812" s="41"/>
    </row>
    <row r="53813" spans="4:5" x14ac:dyDescent="0.2">
      <c r="D53813" s="1"/>
      <c r="E53813" s="41"/>
    </row>
    <row r="53814" spans="4:5" x14ac:dyDescent="0.2">
      <c r="D53814" s="1"/>
      <c r="E53814" s="41"/>
    </row>
    <row r="53815" spans="4:5" x14ac:dyDescent="0.2">
      <c r="D53815" s="1"/>
      <c r="E53815" s="41"/>
    </row>
    <row r="53816" spans="4:5" x14ac:dyDescent="0.2">
      <c r="D53816" s="1"/>
      <c r="E53816" s="41"/>
    </row>
    <row r="53817" spans="4:5" x14ac:dyDescent="0.2">
      <c r="D53817" s="1"/>
      <c r="E53817" s="41"/>
    </row>
    <row r="53818" spans="4:5" x14ac:dyDescent="0.2">
      <c r="D53818" s="1"/>
      <c r="E53818" s="41"/>
    </row>
    <row r="53819" spans="4:5" x14ac:dyDescent="0.2">
      <c r="D53819" s="1"/>
      <c r="E53819" s="41"/>
    </row>
    <row r="53820" spans="4:5" x14ac:dyDescent="0.2">
      <c r="D53820" s="1"/>
      <c r="E53820" s="41"/>
    </row>
    <row r="53821" spans="4:5" x14ac:dyDescent="0.2">
      <c r="D53821" s="1"/>
      <c r="E53821" s="41"/>
    </row>
    <row r="53822" spans="4:5" x14ac:dyDescent="0.2">
      <c r="D53822" s="1"/>
      <c r="E53822" s="41"/>
    </row>
    <row r="53823" spans="4:5" x14ac:dyDescent="0.2">
      <c r="D53823" s="1"/>
      <c r="E53823" s="41"/>
    </row>
    <row r="53824" spans="4:5" x14ac:dyDescent="0.2">
      <c r="D53824" s="1"/>
      <c r="E53824" s="41"/>
    </row>
    <row r="53825" spans="4:5" x14ac:dyDescent="0.2">
      <c r="D53825" s="1"/>
      <c r="E53825" s="41"/>
    </row>
    <row r="53826" spans="4:5" x14ac:dyDescent="0.2">
      <c r="D53826" s="1"/>
      <c r="E53826" s="41"/>
    </row>
    <row r="53827" spans="4:5" x14ac:dyDescent="0.2">
      <c r="D53827" s="1"/>
      <c r="E53827" s="41"/>
    </row>
    <row r="53828" spans="4:5" x14ac:dyDescent="0.2">
      <c r="D53828" s="1"/>
      <c r="E53828" s="41"/>
    </row>
    <row r="53829" spans="4:5" x14ac:dyDescent="0.2">
      <c r="D53829" s="1"/>
      <c r="E53829" s="41"/>
    </row>
    <row r="53830" spans="4:5" x14ac:dyDescent="0.2">
      <c r="D53830" s="1"/>
      <c r="E53830" s="41"/>
    </row>
    <row r="53831" spans="4:5" x14ac:dyDescent="0.2">
      <c r="D53831" s="1"/>
      <c r="E53831" s="41"/>
    </row>
    <row r="53832" spans="4:5" x14ac:dyDescent="0.2">
      <c r="D53832" s="1"/>
      <c r="E53832" s="41"/>
    </row>
    <row r="53833" spans="4:5" x14ac:dyDescent="0.2">
      <c r="D53833" s="1"/>
      <c r="E53833" s="41"/>
    </row>
    <row r="53834" spans="4:5" x14ac:dyDescent="0.2">
      <c r="D53834" s="1"/>
      <c r="E53834" s="41"/>
    </row>
    <row r="53835" spans="4:5" x14ac:dyDescent="0.2">
      <c r="D53835" s="1"/>
      <c r="E53835" s="41"/>
    </row>
    <row r="53836" spans="4:5" x14ac:dyDescent="0.2">
      <c r="D53836" s="1"/>
      <c r="E53836" s="41"/>
    </row>
    <row r="53837" spans="4:5" x14ac:dyDescent="0.2">
      <c r="D53837" s="1"/>
      <c r="E53837" s="41"/>
    </row>
    <row r="53838" spans="4:5" x14ac:dyDescent="0.2">
      <c r="D53838" s="1"/>
      <c r="E53838" s="41"/>
    </row>
    <row r="53839" spans="4:5" x14ac:dyDescent="0.2">
      <c r="D53839" s="1"/>
      <c r="E53839" s="41"/>
    </row>
    <row r="53840" spans="4:5" x14ac:dyDescent="0.2">
      <c r="D53840" s="1"/>
      <c r="E53840" s="41"/>
    </row>
    <row r="53841" spans="4:5" x14ac:dyDescent="0.2">
      <c r="D53841" s="1"/>
      <c r="E53841" s="41"/>
    </row>
    <row r="53842" spans="4:5" x14ac:dyDescent="0.2">
      <c r="D53842" s="1"/>
      <c r="E53842" s="41"/>
    </row>
    <row r="53843" spans="4:5" x14ac:dyDescent="0.2">
      <c r="D53843" s="1"/>
      <c r="E53843" s="41"/>
    </row>
    <row r="53844" spans="4:5" x14ac:dyDescent="0.2">
      <c r="D53844" s="1"/>
      <c r="E53844" s="41"/>
    </row>
    <row r="53845" spans="4:5" x14ac:dyDescent="0.2">
      <c r="D53845" s="1"/>
      <c r="E53845" s="41"/>
    </row>
    <row r="53846" spans="4:5" x14ac:dyDescent="0.2">
      <c r="D53846" s="1"/>
      <c r="E53846" s="41"/>
    </row>
    <row r="53847" spans="4:5" x14ac:dyDescent="0.2">
      <c r="D53847" s="1"/>
      <c r="E53847" s="41"/>
    </row>
    <row r="53848" spans="4:5" x14ac:dyDescent="0.2">
      <c r="D53848" s="1"/>
      <c r="E53848" s="41"/>
    </row>
    <row r="53849" spans="4:5" x14ac:dyDescent="0.2">
      <c r="D53849" s="1"/>
      <c r="E53849" s="41"/>
    </row>
    <row r="53850" spans="4:5" x14ac:dyDescent="0.2">
      <c r="D53850" s="1"/>
      <c r="E53850" s="41"/>
    </row>
    <row r="53851" spans="4:5" x14ac:dyDescent="0.2">
      <c r="D53851" s="1"/>
      <c r="E53851" s="41"/>
    </row>
    <row r="53852" spans="4:5" x14ac:dyDescent="0.2">
      <c r="D53852" s="1"/>
      <c r="E53852" s="41"/>
    </row>
    <row r="53853" spans="4:5" x14ac:dyDescent="0.2">
      <c r="D53853" s="1"/>
      <c r="E53853" s="41"/>
    </row>
    <row r="53854" spans="4:5" x14ac:dyDescent="0.2">
      <c r="D53854" s="1"/>
      <c r="E53854" s="41"/>
    </row>
    <row r="53855" spans="4:5" x14ac:dyDescent="0.2">
      <c r="D53855" s="1"/>
      <c r="E53855" s="41"/>
    </row>
    <row r="53856" spans="4:5" x14ac:dyDescent="0.2">
      <c r="D53856" s="1"/>
      <c r="E53856" s="41"/>
    </row>
    <row r="53857" spans="4:5" x14ac:dyDescent="0.2">
      <c r="D53857" s="1"/>
      <c r="E53857" s="41"/>
    </row>
    <row r="53858" spans="4:5" x14ac:dyDescent="0.2">
      <c r="D53858" s="1"/>
      <c r="E53858" s="41"/>
    </row>
    <row r="53859" spans="4:5" x14ac:dyDescent="0.2">
      <c r="D53859" s="1"/>
      <c r="E53859" s="41"/>
    </row>
    <row r="53860" spans="4:5" x14ac:dyDescent="0.2">
      <c r="D53860" s="1"/>
      <c r="E53860" s="41"/>
    </row>
    <row r="53861" spans="4:5" x14ac:dyDescent="0.2">
      <c r="D53861" s="1"/>
      <c r="E53861" s="41"/>
    </row>
    <row r="53862" spans="4:5" x14ac:dyDescent="0.2">
      <c r="D53862" s="1"/>
      <c r="E53862" s="41"/>
    </row>
    <row r="53863" spans="4:5" x14ac:dyDescent="0.2">
      <c r="D53863" s="1"/>
      <c r="E53863" s="41"/>
    </row>
    <row r="53864" spans="4:5" x14ac:dyDescent="0.2">
      <c r="D53864" s="1"/>
      <c r="E53864" s="41"/>
    </row>
    <row r="53865" spans="4:5" x14ac:dyDescent="0.2">
      <c r="D53865" s="1"/>
      <c r="E53865" s="41"/>
    </row>
    <row r="53866" spans="4:5" x14ac:dyDescent="0.2">
      <c r="D53866" s="1"/>
      <c r="E53866" s="41"/>
    </row>
    <row r="53867" spans="4:5" x14ac:dyDescent="0.2">
      <c r="D53867" s="1"/>
      <c r="E53867" s="41"/>
    </row>
    <row r="53868" spans="4:5" x14ac:dyDescent="0.2">
      <c r="D53868" s="1"/>
      <c r="E53868" s="41"/>
    </row>
    <row r="53869" spans="4:5" x14ac:dyDescent="0.2">
      <c r="D53869" s="1"/>
      <c r="E53869" s="41"/>
    </row>
    <row r="53870" spans="4:5" x14ac:dyDescent="0.2">
      <c r="D53870" s="1"/>
      <c r="E53870" s="41"/>
    </row>
    <row r="53871" spans="4:5" x14ac:dyDescent="0.2">
      <c r="D53871" s="1"/>
      <c r="E53871" s="41"/>
    </row>
    <row r="53872" spans="4:5" x14ac:dyDescent="0.2">
      <c r="D53872" s="1"/>
      <c r="E53872" s="41"/>
    </row>
    <row r="53873" spans="4:5" x14ac:dyDescent="0.2">
      <c r="D53873" s="1"/>
      <c r="E53873" s="41"/>
    </row>
    <row r="53874" spans="4:5" x14ac:dyDescent="0.2">
      <c r="D53874" s="1"/>
      <c r="E53874" s="41"/>
    </row>
    <row r="53875" spans="4:5" x14ac:dyDescent="0.2">
      <c r="D53875" s="1"/>
      <c r="E53875" s="41"/>
    </row>
    <row r="53876" spans="4:5" x14ac:dyDescent="0.2">
      <c r="D53876" s="1"/>
      <c r="E53876" s="41"/>
    </row>
    <row r="53877" spans="4:5" x14ac:dyDescent="0.2">
      <c r="D53877" s="1"/>
      <c r="E53877" s="41"/>
    </row>
    <row r="53878" spans="4:5" x14ac:dyDescent="0.2">
      <c r="D53878" s="1"/>
      <c r="E53878" s="41"/>
    </row>
    <row r="53879" spans="4:5" x14ac:dyDescent="0.2">
      <c r="D53879" s="1"/>
      <c r="E53879" s="41"/>
    </row>
    <row r="53880" spans="4:5" x14ac:dyDescent="0.2">
      <c r="D53880" s="1"/>
      <c r="E53880" s="41"/>
    </row>
    <row r="53881" spans="4:5" x14ac:dyDescent="0.2">
      <c r="D53881" s="1"/>
      <c r="E53881" s="41"/>
    </row>
    <row r="53882" spans="4:5" x14ac:dyDescent="0.2">
      <c r="D53882" s="1"/>
      <c r="E53882" s="41"/>
    </row>
    <row r="53883" spans="4:5" x14ac:dyDescent="0.2">
      <c r="D53883" s="1"/>
      <c r="E53883" s="41"/>
    </row>
    <row r="53884" spans="4:5" x14ac:dyDescent="0.2">
      <c r="D53884" s="1"/>
      <c r="E53884" s="41"/>
    </row>
    <row r="53885" spans="4:5" x14ac:dyDescent="0.2">
      <c r="D53885" s="1"/>
      <c r="E53885" s="41"/>
    </row>
    <row r="53886" spans="4:5" x14ac:dyDescent="0.2">
      <c r="D53886" s="1"/>
      <c r="E53886" s="41"/>
    </row>
    <row r="53887" spans="4:5" x14ac:dyDescent="0.2">
      <c r="D53887" s="1"/>
      <c r="E53887" s="41"/>
    </row>
    <row r="53888" spans="4:5" x14ac:dyDescent="0.2">
      <c r="D53888" s="1"/>
      <c r="E53888" s="41"/>
    </row>
    <row r="53889" spans="4:5" x14ac:dyDescent="0.2">
      <c r="D53889" s="1"/>
      <c r="E53889" s="41"/>
    </row>
    <row r="53890" spans="4:5" x14ac:dyDescent="0.2">
      <c r="D53890" s="1"/>
      <c r="E53890" s="41"/>
    </row>
    <row r="53891" spans="4:5" x14ac:dyDescent="0.2">
      <c r="D53891" s="1"/>
      <c r="E53891" s="41"/>
    </row>
    <row r="53892" spans="4:5" x14ac:dyDescent="0.2">
      <c r="D53892" s="1"/>
      <c r="E53892" s="41"/>
    </row>
    <row r="53893" spans="4:5" x14ac:dyDescent="0.2">
      <c r="D53893" s="1"/>
      <c r="E53893" s="41"/>
    </row>
    <row r="53894" spans="4:5" x14ac:dyDescent="0.2">
      <c r="D53894" s="1"/>
      <c r="E53894" s="41"/>
    </row>
    <row r="53895" spans="4:5" x14ac:dyDescent="0.2">
      <c r="D53895" s="1"/>
      <c r="E53895" s="41"/>
    </row>
    <row r="53896" spans="4:5" x14ac:dyDescent="0.2">
      <c r="D53896" s="1"/>
      <c r="E53896" s="41"/>
    </row>
    <row r="53897" spans="4:5" x14ac:dyDescent="0.2">
      <c r="D53897" s="1"/>
      <c r="E53897" s="41"/>
    </row>
    <row r="53898" spans="4:5" x14ac:dyDescent="0.2">
      <c r="D53898" s="1"/>
      <c r="E53898" s="41"/>
    </row>
    <row r="53899" spans="4:5" x14ac:dyDescent="0.2">
      <c r="D53899" s="1"/>
      <c r="E53899" s="41"/>
    </row>
    <row r="53900" spans="4:5" x14ac:dyDescent="0.2">
      <c r="D53900" s="1"/>
      <c r="E53900" s="41"/>
    </row>
    <row r="53901" spans="4:5" x14ac:dyDescent="0.2">
      <c r="D53901" s="1"/>
      <c r="E53901" s="41"/>
    </row>
    <row r="53902" spans="4:5" x14ac:dyDescent="0.2">
      <c r="D53902" s="1"/>
      <c r="E53902" s="41"/>
    </row>
    <row r="53903" spans="4:5" x14ac:dyDescent="0.2">
      <c r="D53903" s="1"/>
      <c r="E53903" s="41"/>
    </row>
    <row r="53904" spans="4:5" x14ac:dyDescent="0.2">
      <c r="D53904" s="1"/>
      <c r="E53904" s="41"/>
    </row>
    <row r="53905" spans="4:5" x14ac:dyDescent="0.2">
      <c r="D53905" s="1"/>
      <c r="E53905" s="41"/>
    </row>
    <row r="53906" spans="4:5" x14ac:dyDescent="0.2">
      <c r="D53906" s="1"/>
      <c r="E53906" s="41"/>
    </row>
    <row r="53907" spans="4:5" x14ac:dyDescent="0.2">
      <c r="D53907" s="1"/>
      <c r="E53907" s="41"/>
    </row>
    <row r="53908" spans="4:5" x14ac:dyDescent="0.2">
      <c r="D53908" s="1"/>
      <c r="E53908" s="41"/>
    </row>
    <row r="53909" spans="4:5" x14ac:dyDescent="0.2">
      <c r="D53909" s="1"/>
      <c r="E53909" s="41"/>
    </row>
    <row r="53910" spans="4:5" x14ac:dyDescent="0.2">
      <c r="D53910" s="1"/>
      <c r="E53910" s="41"/>
    </row>
    <row r="53911" spans="4:5" x14ac:dyDescent="0.2">
      <c r="D53911" s="1"/>
      <c r="E53911" s="41"/>
    </row>
    <row r="53912" spans="4:5" x14ac:dyDescent="0.2">
      <c r="D53912" s="1"/>
      <c r="E53912" s="41"/>
    </row>
    <row r="53913" spans="4:5" x14ac:dyDescent="0.2">
      <c r="D53913" s="1"/>
      <c r="E53913" s="41"/>
    </row>
    <row r="53914" spans="4:5" x14ac:dyDescent="0.2">
      <c r="D53914" s="1"/>
      <c r="E53914" s="41"/>
    </row>
    <row r="53915" spans="4:5" x14ac:dyDescent="0.2">
      <c r="D53915" s="1"/>
      <c r="E53915" s="41"/>
    </row>
    <row r="53916" spans="4:5" x14ac:dyDescent="0.2">
      <c r="D53916" s="1"/>
      <c r="E53916" s="41"/>
    </row>
    <row r="53917" spans="4:5" x14ac:dyDescent="0.2">
      <c r="D53917" s="1"/>
      <c r="E53917" s="41"/>
    </row>
    <row r="53918" spans="4:5" x14ac:dyDescent="0.2">
      <c r="D53918" s="1"/>
      <c r="E53918" s="41"/>
    </row>
    <row r="53919" spans="4:5" x14ac:dyDescent="0.2">
      <c r="D53919" s="1"/>
      <c r="E53919" s="41"/>
    </row>
    <row r="53920" spans="4:5" x14ac:dyDescent="0.2">
      <c r="D53920" s="1"/>
      <c r="E53920" s="41"/>
    </row>
    <row r="53921" spans="4:5" x14ac:dyDescent="0.2">
      <c r="D53921" s="1"/>
      <c r="E53921" s="41"/>
    </row>
    <row r="53922" spans="4:5" x14ac:dyDescent="0.2">
      <c r="D53922" s="1"/>
      <c r="E53922" s="41"/>
    </row>
    <row r="53923" spans="4:5" x14ac:dyDescent="0.2">
      <c r="D53923" s="1"/>
      <c r="E53923" s="41"/>
    </row>
    <row r="53924" spans="4:5" x14ac:dyDescent="0.2">
      <c r="D53924" s="1"/>
      <c r="E53924" s="41"/>
    </row>
    <row r="53925" spans="4:5" x14ac:dyDescent="0.2">
      <c r="D53925" s="1"/>
      <c r="E53925" s="41"/>
    </row>
    <row r="53926" spans="4:5" x14ac:dyDescent="0.2">
      <c r="D53926" s="1"/>
      <c r="E53926" s="41"/>
    </row>
    <row r="53927" spans="4:5" x14ac:dyDescent="0.2">
      <c r="D53927" s="1"/>
      <c r="E53927" s="41"/>
    </row>
    <row r="53928" spans="4:5" x14ac:dyDescent="0.2">
      <c r="D53928" s="1"/>
      <c r="E53928" s="41"/>
    </row>
    <row r="53929" spans="4:5" x14ac:dyDescent="0.2">
      <c r="D53929" s="1"/>
      <c r="E53929" s="41"/>
    </row>
    <row r="53930" spans="4:5" x14ac:dyDescent="0.2">
      <c r="D53930" s="1"/>
      <c r="E53930" s="41"/>
    </row>
    <row r="53931" spans="4:5" x14ac:dyDescent="0.2">
      <c r="D53931" s="1"/>
      <c r="E53931" s="41"/>
    </row>
    <row r="53932" spans="4:5" x14ac:dyDescent="0.2">
      <c r="D53932" s="1"/>
      <c r="E53932" s="41"/>
    </row>
    <row r="53933" spans="4:5" x14ac:dyDescent="0.2">
      <c r="D53933" s="1"/>
      <c r="E53933" s="41"/>
    </row>
    <row r="53934" spans="4:5" x14ac:dyDescent="0.2">
      <c r="D53934" s="1"/>
      <c r="E53934" s="41"/>
    </row>
    <row r="53935" spans="4:5" x14ac:dyDescent="0.2">
      <c r="D53935" s="1"/>
      <c r="E53935" s="41"/>
    </row>
    <row r="53936" spans="4:5" x14ac:dyDescent="0.2">
      <c r="D53936" s="1"/>
      <c r="E53936" s="41"/>
    </row>
    <row r="53937" spans="4:5" x14ac:dyDescent="0.2">
      <c r="D53937" s="1"/>
      <c r="E53937" s="41"/>
    </row>
    <row r="53938" spans="4:5" x14ac:dyDescent="0.2">
      <c r="D53938" s="1"/>
      <c r="E53938" s="41"/>
    </row>
    <row r="53939" spans="4:5" x14ac:dyDescent="0.2">
      <c r="D53939" s="1"/>
      <c r="E53939" s="41"/>
    </row>
    <row r="53940" spans="4:5" x14ac:dyDescent="0.2">
      <c r="D53940" s="1"/>
      <c r="E53940" s="41"/>
    </row>
    <row r="53941" spans="4:5" x14ac:dyDescent="0.2">
      <c r="D53941" s="1"/>
      <c r="E53941" s="41"/>
    </row>
    <row r="53942" spans="4:5" x14ac:dyDescent="0.2">
      <c r="D53942" s="1"/>
      <c r="E53942" s="41"/>
    </row>
    <row r="53943" spans="4:5" x14ac:dyDescent="0.2">
      <c r="D53943" s="1"/>
      <c r="E53943" s="41"/>
    </row>
    <row r="53944" spans="4:5" x14ac:dyDescent="0.2">
      <c r="D53944" s="1"/>
      <c r="E53944" s="41"/>
    </row>
    <row r="53945" spans="4:5" x14ac:dyDescent="0.2">
      <c r="D53945" s="1"/>
      <c r="E53945" s="41"/>
    </row>
    <row r="53946" spans="4:5" x14ac:dyDescent="0.2">
      <c r="D53946" s="1"/>
      <c r="E53946" s="41"/>
    </row>
    <row r="53947" spans="4:5" x14ac:dyDescent="0.2">
      <c r="D53947" s="1"/>
      <c r="E53947" s="41"/>
    </row>
    <row r="53948" spans="4:5" x14ac:dyDescent="0.2">
      <c r="D53948" s="1"/>
      <c r="E53948" s="41"/>
    </row>
    <row r="53949" spans="4:5" x14ac:dyDescent="0.2">
      <c r="D53949" s="1"/>
      <c r="E53949" s="41"/>
    </row>
    <row r="53950" spans="4:5" x14ac:dyDescent="0.2">
      <c r="D53950" s="1"/>
      <c r="E53950" s="41"/>
    </row>
    <row r="53951" spans="4:5" x14ac:dyDescent="0.2">
      <c r="D53951" s="1"/>
      <c r="E53951" s="41"/>
    </row>
    <row r="53952" spans="4:5" x14ac:dyDescent="0.2">
      <c r="D53952" s="1"/>
      <c r="E53952" s="41"/>
    </row>
    <row r="53953" spans="4:5" x14ac:dyDescent="0.2">
      <c r="D53953" s="1"/>
      <c r="E53953" s="41"/>
    </row>
    <row r="53954" spans="4:5" x14ac:dyDescent="0.2">
      <c r="D53954" s="1"/>
      <c r="E53954" s="41"/>
    </row>
    <row r="53955" spans="4:5" x14ac:dyDescent="0.2">
      <c r="D53955" s="1"/>
      <c r="E53955" s="41"/>
    </row>
    <row r="53956" spans="4:5" x14ac:dyDescent="0.2">
      <c r="D53956" s="1"/>
      <c r="E53956" s="41"/>
    </row>
    <row r="53957" spans="4:5" x14ac:dyDescent="0.2">
      <c r="D53957" s="1"/>
      <c r="E53957" s="41"/>
    </row>
    <row r="53958" spans="4:5" x14ac:dyDescent="0.2">
      <c r="D53958" s="1"/>
      <c r="E53958" s="41"/>
    </row>
    <row r="53959" spans="4:5" x14ac:dyDescent="0.2">
      <c r="D53959" s="1"/>
      <c r="E53959" s="41"/>
    </row>
    <row r="53960" spans="4:5" x14ac:dyDescent="0.2">
      <c r="D53960" s="1"/>
      <c r="E53960" s="41"/>
    </row>
    <row r="53961" spans="4:5" x14ac:dyDescent="0.2">
      <c r="D53961" s="1"/>
      <c r="E53961" s="41"/>
    </row>
    <row r="53962" spans="4:5" x14ac:dyDescent="0.2">
      <c r="D53962" s="1"/>
      <c r="E53962" s="41"/>
    </row>
    <row r="53963" spans="4:5" x14ac:dyDescent="0.2">
      <c r="D53963" s="1"/>
      <c r="E53963" s="41"/>
    </row>
    <row r="53964" spans="4:5" x14ac:dyDescent="0.2">
      <c r="D53964" s="1"/>
      <c r="E53964" s="41"/>
    </row>
    <row r="53965" spans="4:5" x14ac:dyDescent="0.2">
      <c r="D53965" s="1"/>
      <c r="E53965" s="41"/>
    </row>
    <row r="53966" spans="4:5" x14ac:dyDescent="0.2">
      <c r="D53966" s="1"/>
      <c r="E53966" s="41"/>
    </row>
    <row r="53967" spans="4:5" x14ac:dyDescent="0.2">
      <c r="D53967" s="1"/>
      <c r="E53967" s="41"/>
    </row>
    <row r="53968" spans="4:5" x14ac:dyDescent="0.2">
      <c r="D53968" s="1"/>
      <c r="E53968" s="41"/>
    </row>
    <row r="53969" spans="4:5" x14ac:dyDescent="0.2">
      <c r="D53969" s="1"/>
      <c r="E53969" s="41"/>
    </row>
    <row r="53970" spans="4:5" x14ac:dyDescent="0.2">
      <c r="D53970" s="1"/>
      <c r="E53970" s="41"/>
    </row>
    <row r="53971" spans="4:5" x14ac:dyDescent="0.2">
      <c r="D53971" s="1"/>
      <c r="E53971" s="41"/>
    </row>
    <row r="53972" spans="4:5" x14ac:dyDescent="0.2">
      <c r="D53972" s="1"/>
      <c r="E53972" s="41"/>
    </row>
    <row r="53973" spans="4:5" x14ac:dyDescent="0.2">
      <c r="D53973" s="1"/>
      <c r="E53973" s="41"/>
    </row>
    <row r="53974" spans="4:5" x14ac:dyDescent="0.2">
      <c r="D53974" s="1"/>
      <c r="E53974" s="41"/>
    </row>
    <row r="53975" spans="4:5" x14ac:dyDescent="0.2">
      <c r="D53975" s="1"/>
      <c r="E53975" s="41"/>
    </row>
    <row r="53976" spans="4:5" x14ac:dyDescent="0.2">
      <c r="D53976" s="1"/>
      <c r="E53976" s="41"/>
    </row>
    <row r="53977" spans="4:5" x14ac:dyDescent="0.2">
      <c r="D53977" s="1"/>
      <c r="E53977" s="41"/>
    </row>
    <row r="53978" spans="4:5" x14ac:dyDescent="0.2">
      <c r="D53978" s="1"/>
      <c r="E53978" s="41"/>
    </row>
    <row r="53979" spans="4:5" x14ac:dyDescent="0.2">
      <c r="D53979" s="1"/>
      <c r="E53979" s="41"/>
    </row>
    <row r="53980" spans="4:5" x14ac:dyDescent="0.2">
      <c r="D53980" s="1"/>
      <c r="E53980" s="41"/>
    </row>
    <row r="53981" spans="4:5" x14ac:dyDescent="0.2">
      <c r="D53981" s="1"/>
      <c r="E53981" s="41"/>
    </row>
    <row r="53982" spans="4:5" x14ac:dyDescent="0.2">
      <c r="D53982" s="1"/>
      <c r="E53982" s="41"/>
    </row>
    <row r="53983" spans="4:5" x14ac:dyDescent="0.2">
      <c r="D53983" s="1"/>
      <c r="E53983" s="41"/>
    </row>
    <row r="53984" spans="4:5" x14ac:dyDescent="0.2">
      <c r="D53984" s="1"/>
      <c r="E53984" s="41"/>
    </row>
    <row r="53985" spans="4:5" x14ac:dyDescent="0.2">
      <c r="D53985" s="1"/>
      <c r="E53985" s="41"/>
    </row>
    <row r="53986" spans="4:5" x14ac:dyDescent="0.2">
      <c r="D53986" s="1"/>
      <c r="E53986" s="41"/>
    </row>
    <row r="53987" spans="4:5" x14ac:dyDescent="0.2">
      <c r="D53987" s="1"/>
      <c r="E53987" s="41"/>
    </row>
    <row r="53988" spans="4:5" x14ac:dyDescent="0.2">
      <c r="D53988" s="1"/>
      <c r="E53988" s="41"/>
    </row>
    <row r="53989" spans="4:5" x14ac:dyDescent="0.2">
      <c r="D53989" s="1"/>
      <c r="E53989" s="41"/>
    </row>
    <row r="53990" spans="4:5" x14ac:dyDescent="0.2">
      <c r="D53990" s="1"/>
      <c r="E53990" s="41"/>
    </row>
    <row r="53991" spans="4:5" x14ac:dyDescent="0.2">
      <c r="D53991" s="1"/>
      <c r="E53991" s="41"/>
    </row>
    <row r="53992" spans="4:5" x14ac:dyDescent="0.2">
      <c r="D53992" s="1"/>
      <c r="E53992" s="41"/>
    </row>
    <row r="53993" spans="4:5" x14ac:dyDescent="0.2">
      <c r="D53993" s="1"/>
      <c r="E53993" s="41"/>
    </row>
    <row r="53994" spans="4:5" x14ac:dyDescent="0.2">
      <c r="D53994" s="1"/>
      <c r="E53994" s="41"/>
    </row>
    <row r="53995" spans="4:5" x14ac:dyDescent="0.2">
      <c r="D53995" s="1"/>
      <c r="E53995" s="41"/>
    </row>
    <row r="53996" spans="4:5" x14ac:dyDescent="0.2">
      <c r="D53996" s="1"/>
      <c r="E53996" s="41"/>
    </row>
    <row r="53997" spans="4:5" x14ac:dyDescent="0.2">
      <c r="D53997" s="1"/>
      <c r="E53997" s="41"/>
    </row>
    <row r="53998" spans="4:5" x14ac:dyDescent="0.2">
      <c r="D53998" s="1"/>
      <c r="E53998" s="41"/>
    </row>
    <row r="53999" spans="4:5" x14ac:dyDescent="0.2">
      <c r="D53999" s="1"/>
      <c r="E53999" s="41"/>
    </row>
    <row r="54000" spans="4:5" x14ac:dyDescent="0.2">
      <c r="D54000" s="1"/>
      <c r="E54000" s="41"/>
    </row>
    <row r="54001" spans="4:5" x14ac:dyDescent="0.2">
      <c r="D54001" s="1"/>
      <c r="E54001" s="41"/>
    </row>
    <row r="54002" spans="4:5" x14ac:dyDescent="0.2">
      <c r="D54002" s="1"/>
      <c r="E54002" s="41"/>
    </row>
    <row r="54003" spans="4:5" x14ac:dyDescent="0.2">
      <c r="D54003" s="1"/>
      <c r="E54003" s="41"/>
    </row>
    <row r="54004" spans="4:5" x14ac:dyDescent="0.2">
      <c r="D54004" s="1"/>
      <c r="E54004" s="41"/>
    </row>
    <row r="54005" spans="4:5" x14ac:dyDescent="0.2">
      <c r="D54005" s="1"/>
      <c r="E54005" s="41"/>
    </row>
    <row r="54006" spans="4:5" x14ac:dyDescent="0.2">
      <c r="D54006" s="1"/>
      <c r="E54006" s="41"/>
    </row>
    <row r="54007" spans="4:5" x14ac:dyDescent="0.2">
      <c r="D54007" s="1"/>
      <c r="E54007" s="41"/>
    </row>
    <row r="54008" spans="4:5" x14ac:dyDescent="0.2">
      <c r="D54008" s="1"/>
      <c r="E54008" s="41"/>
    </row>
    <row r="54009" spans="4:5" x14ac:dyDescent="0.2">
      <c r="D54009" s="1"/>
      <c r="E54009" s="41"/>
    </row>
    <row r="54010" spans="4:5" x14ac:dyDescent="0.2">
      <c r="D54010" s="1"/>
      <c r="E54010" s="41"/>
    </row>
    <row r="54011" spans="4:5" x14ac:dyDescent="0.2">
      <c r="D54011" s="1"/>
      <c r="E54011" s="41"/>
    </row>
    <row r="54012" spans="4:5" x14ac:dyDescent="0.2">
      <c r="D54012" s="1"/>
      <c r="E54012" s="41"/>
    </row>
    <row r="54013" spans="4:5" x14ac:dyDescent="0.2">
      <c r="D54013" s="1"/>
      <c r="E54013" s="41"/>
    </row>
    <row r="54014" spans="4:5" x14ac:dyDescent="0.2">
      <c r="D54014" s="1"/>
      <c r="E54014" s="41"/>
    </row>
    <row r="54015" spans="4:5" x14ac:dyDescent="0.2">
      <c r="D54015" s="1"/>
      <c r="E54015" s="41"/>
    </row>
    <row r="54016" spans="4:5" x14ac:dyDescent="0.2">
      <c r="D54016" s="1"/>
      <c r="E54016" s="41"/>
    </row>
    <row r="54017" spans="4:5" x14ac:dyDescent="0.2">
      <c r="D54017" s="1"/>
      <c r="E54017" s="41"/>
    </row>
    <row r="54018" spans="4:5" x14ac:dyDescent="0.2">
      <c r="D54018" s="1"/>
      <c r="E54018" s="41"/>
    </row>
    <row r="54019" spans="4:5" x14ac:dyDescent="0.2">
      <c r="D54019" s="1"/>
      <c r="E54019" s="41"/>
    </row>
    <row r="54020" spans="4:5" x14ac:dyDescent="0.2">
      <c r="D54020" s="1"/>
      <c r="E54020" s="41"/>
    </row>
    <row r="54021" spans="4:5" x14ac:dyDescent="0.2">
      <c r="D54021" s="1"/>
      <c r="E54021" s="41"/>
    </row>
    <row r="54022" spans="4:5" x14ac:dyDescent="0.2">
      <c r="D54022" s="1"/>
      <c r="E54022" s="41"/>
    </row>
    <row r="54023" spans="4:5" x14ac:dyDescent="0.2">
      <c r="D54023" s="1"/>
      <c r="E54023" s="41"/>
    </row>
    <row r="54024" spans="4:5" x14ac:dyDescent="0.2">
      <c r="D54024" s="1"/>
      <c r="E54024" s="41"/>
    </row>
    <row r="54025" spans="4:5" x14ac:dyDescent="0.2">
      <c r="D54025" s="1"/>
      <c r="E54025" s="41"/>
    </row>
    <row r="54026" spans="4:5" x14ac:dyDescent="0.2">
      <c r="D54026" s="1"/>
      <c r="E54026" s="41"/>
    </row>
    <row r="54027" spans="4:5" x14ac:dyDescent="0.2">
      <c r="D54027" s="1"/>
      <c r="E54027" s="41"/>
    </row>
    <row r="54028" spans="4:5" x14ac:dyDescent="0.2">
      <c r="D54028" s="1"/>
      <c r="E54028" s="41"/>
    </row>
    <row r="54029" spans="4:5" x14ac:dyDescent="0.2">
      <c r="D54029" s="1"/>
      <c r="E54029" s="41"/>
    </row>
    <row r="54030" spans="4:5" x14ac:dyDescent="0.2">
      <c r="D54030" s="1"/>
      <c r="E54030" s="41"/>
    </row>
    <row r="54031" spans="4:5" x14ac:dyDescent="0.2">
      <c r="D54031" s="1"/>
      <c r="E54031" s="41"/>
    </row>
    <row r="54032" spans="4:5" x14ac:dyDescent="0.2">
      <c r="D54032" s="1"/>
      <c r="E54032" s="41"/>
    </row>
    <row r="54033" spans="4:5" x14ac:dyDescent="0.2">
      <c r="D54033" s="1"/>
      <c r="E54033" s="41"/>
    </row>
    <row r="54034" spans="4:5" x14ac:dyDescent="0.2">
      <c r="D54034" s="1"/>
      <c r="E54034" s="41"/>
    </row>
    <row r="54035" spans="4:5" x14ac:dyDescent="0.2">
      <c r="D54035" s="1"/>
      <c r="E54035" s="41"/>
    </row>
    <row r="54036" spans="4:5" x14ac:dyDescent="0.2">
      <c r="D54036" s="1"/>
      <c r="E54036" s="41"/>
    </row>
    <row r="54037" spans="4:5" x14ac:dyDescent="0.2">
      <c r="D54037" s="1"/>
      <c r="E54037" s="41"/>
    </row>
    <row r="54038" spans="4:5" x14ac:dyDescent="0.2">
      <c r="D54038" s="1"/>
      <c r="E54038" s="41"/>
    </row>
    <row r="54039" spans="4:5" x14ac:dyDescent="0.2">
      <c r="D54039" s="1"/>
      <c r="E54039" s="41"/>
    </row>
    <row r="54040" spans="4:5" x14ac:dyDescent="0.2">
      <c r="D54040" s="1"/>
      <c r="E54040" s="41"/>
    </row>
    <row r="54041" spans="4:5" x14ac:dyDescent="0.2">
      <c r="D54041" s="1"/>
      <c r="E54041" s="41"/>
    </row>
    <row r="54042" spans="4:5" x14ac:dyDescent="0.2">
      <c r="D54042" s="1"/>
      <c r="E54042" s="41"/>
    </row>
    <row r="54043" spans="4:5" x14ac:dyDescent="0.2">
      <c r="D54043" s="1"/>
      <c r="E54043" s="41"/>
    </row>
    <row r="54044" spans="4:5" x14ac:dyDescent="0.2">
      <c r="D54044" s="1"/>
      <c r="E54044" s="41"/>
    </row>
    <row r="54045" spans="4:5" x14ac:dyDescent="0.2">
      <c r="D54045" s="1"/>
      <c r="E54045" s="41"/>
    </row>
    <row r="54046" spans="4:5" x14ac:dyDescent="0.2">
      <c r="D54046" s="1"/>
      <c r="E54046" s="41"/>
    </row>
    <row r="54047" spans="4:5" x14ac:dyDescent="0.2">
      <c r="D54047" s="1"/>
      <c r="E54047" s="41"/>
    </row>
    <row r="54048" spans="4:5" x14ac:dyDescent="0.2">
      <c r="D54048" s="1"/>
      <c r="E54048" s="41"/>
    </row>
    <row r="54049" spans="4:5" x14ac:dyDescent="0.2">
      <c r="D54049" s="1"/>
      <c r="E54049" s="41"/>
    </row>
    <row r="54050" spans="4:5" x14ac:dyDescent="0.2">
      <c r="D54050" s="1"/>
      <c r="E54050" s="41"/>
    </row>
    <row r="54051" spans="4:5" x14ac:dyDescent="0.2">
      <c r="D54051" s="1"/>
      <c r="E54051" s="41"/>
    </row>
    <row r="54052" spans="4:5" x14ac:dyDescent="0.2">
      <c r="D54052" s="1"/>
      <c r="E54052" s="41"/>
    </row>
    <row r="54053" spans="4:5" x14ac:dyDescent="0.2">
      <c r="D54053" s="1"/>
      <c r="E54053" s="41"/>
    </row>
    <row r="54054" spans="4:5" x14ac:dyDescent="0.2">
      <c r="D54054" s="1"/>
      <c r="E54054" s="41"/>
    </row>
    <row r="54055" spans="4:5" x14ac:dyDescent="0.2">
      <c r="D54055" s="1"/>
      <c r="E54055" s="41"/>
    </row>
    <row r="54056" spans="4:5" x14ac:dyDescent="0.2">
      <c r="D54056" s="1"/>
      <c r="E54056" s="41"/>
    </row>
    <row r="54057" spans="4:5" x14ac:dyDescent="0.2">
      <c r="D54057" s="1"/>
      <c r="E54057" s="41"/>
    </row>
    <row r="54058" spans="4:5" x14ac:dyDescent="0.2">
      <c r="D54058" s="1"/>
      <c r="E54058" s="41"/>
    </row>
    <row r="54059" spans="4:5" x14ac:dyDescent="0.2">
      <c r="D54059" s="1"/>
      <c r="E54059" s="41"/>
    </row>
    <row r="54060" spans="4:5" x14ac:dyDescent="0.2">
      <c r="D54060" s="1"/>
      <c r="E54060" s="41"/>
    </row>
    <row r="54061" spans="4:5" x14ac:dyDescent="0.2">
      <c r="D54061" s="1"/>
      <c r="E54061" s="41"/>
    </row>
    <row r="54062" spans="4:5" x14ac:dyDescent="0.2">
      <c r="D54062" s="1"/>
      <c r="E54062" s="41"/>
    </row>
    <row r="54063" spans="4:5" x14ac:dyDescent="0.2">
      <c r="D54063" s="1"/>
      <c r="E54063" s="41"/>
    </row>
    <row r="54064" spans="4:5" x14ac:dyDescent="0.2">
      <c r="D54064" s="1"/>
      <c r="E54064" s="41"/>
    </row>
    <row r="54065" spans="4:5" x14ac:dyDescent="0.2">
      <c r="D54065" s="1"/>
      <c r="E54065" s="41"/>
    </row>
    <row r="54066" spans="4:5" x14ac:dyDescent="0.2">
      <c r="D54066" s="1"/>
      <c r="E54066" s="41"/>
    </row>
    <row r="54067" spans="4:5" x14ac:dyDescent="0.2">
      <c r="D54067" s="1"/>
      <c r="E54067" s="41"/>
    </row>
    <row r="54068" spans="4:5" x14ac:dyDescent="0.2">
      <c r="D54068" s="1"/>
      <c r="E54068" s="41"/>
    </row>
    <row r="54069" spans="4:5" x14ac:dyDescent="0.2">
      <c r="D54069" s="1"/>
      <c r="E54069" s="41"/>
    </row>
    <row r="54070" spans="4:5" x14ac:dyDescent="0.2">
      <c r="D54070" s="1"/>
      <c r="E54070" s="41"/>
    </row>
    <row r="54071" spans="4:5" x14ac:dyDescent="0.2">
      <c r="D54071" s="1"/>
      <c r="E54071" s="41"/>
    </row>
    <row r="54072" spans="4:5" x14ac:dyDescent="0.2">
      <c r="D54072" s="1"/>
      <c r="E54072" s="41"/>
    </row>
    <row r="54073" spans="4:5" x14ac:dyDescent="0.2">
      <c r="D54073" s="1"/>
      <c r="E54073" s="41"/>
    </row>
    <row r="54074" spans="4:5" x14ac:dyDescent="0.2">
      <c r="D54074" s="1"/>
      <c r="E54074" s="41"/>
    </row>
    <row r="54075" spans="4:5" x14ac:dyDescent="0.2">
      <c r="D54075" s="1"/>
      <c r="E54075" s="41"/>
    </row>
    <row r="54076" spans="4:5" x14ac:dyDescent="0.2">
      <c r="D54076" s="1"/>
      <c r="E54076" s="41"/>
    </row>
    <row r="54077" spans="4:5" x14ac:dyDescent="0.2">
      <c r="D54077" s="1"/>
      <c r="E54077" s="41"/>
    </row>
    <row r="54078" spans="4:5" x14ac:dyDescent="0.2">
      <c r="D54078" s="1"/>
      <c r="E54078" s="41"/>
    </row>
    <row r="54079" spans="4:5" x14ac:dyDescent="0.2">
      <c r="D54079" s="1"/>
      <c r="E54079" s="41"/>
    </row>
    <row r="54080" spans="4:5" x14ac:dyDescent="0.2">
      <c r="D54080" s="1"/>
      <c r="E54080" s="41"/>
    </row>
    <row r="54081" spans="4:5" x14ac:dyDescent="0.2">
      <c r="D54081" s="1"/>
      <c r="E54081" s="41"/>
    </row>
    <row r="54082" spans="4:5" x14ac:dyDescent="0.2">
      <c r="D54082" s="1"/>
      <c r="E54082" s="41"/>
    </row>
    <row r="54083" spans="4:5" x14ac:dyDescent="0.2">
      <c r="D54083" s="1"/>
      <c r="E54083" s="41"/>
    </row>
    <row r="54084" spans="4:5" x14ac:dyDescent="0.2">
      <c r="D54084" s="1"/>
      <c r="E54084" s="41"/>
    </row>
    <row r="54085" spans="4:5" x14ac:dyDescent="0.2">
      <c r="D54085" s="1"/>
      <c r="E54085" s="41"/>
    </row>
    <row r="54086" spans="4:5" x14ac:dyDescent="0.2">
      <c r="D54086" s="1"/>
      <c r="E54086" s="41"/>
    </row>
    <row r="54087" spans="4:5" x14ac:dyDescent="0.2">
      <c r="D54087" s="1"/>
      <c r="E54087" s="41"/>
    </row>
    <row r="54088" spans="4:5" x14ac:dyDescent="0.2">
      <c r="D54088" s="1"/>
      <c r="E54088" s="41"/>
    </row>
    <row r="54089" spans="4:5" x14ac:dyDescent="0.2">
      <c r="D54089" s="1"/>
      <c r="E54089" s="41"/>
    </row>
    <row r="54090" spans="4:5" x14ac:dyDescent="0.2">
      <c r="D54090" s="1"/>
      <c r="E54090" s="41"/>
    </row>
    <row r="54091" spans="4:5" x14ac:dyDescent="0.2">
      <c r="D54091" s="1"/>
      <c r="E54091" s="41"/>
    </row>
    <row r="54092" spans="4:5" x14ac:dyDescent="0.2">
      <c r="D54092" s="1"/>
      <c r="E54092" s="41"/>
    </row>
    <row r="54093" spans="4:5" x14ac:dyDescent="0.2">
      <c r="D54093" s="1"/>
      <c r="E54093" s="41"/>
    </row>
    <row r="54094" spans="4:5" x14ac:dyDescent="0.2">
      <c r="D54094" s="1"/>
      <c r="E54094" s="41"/>
    </row>
    <row r="54095" spans="4:5" x14ac:dyDescent="0.2">
      <c r="D54095" s="1"/>
      <c r="E54095" s="41"/>
    </row>
    <row r="54096" spans="4:5" x14ac:dyDescent="0.2">
      <c r="D54096" s="1"/>
      <c r="E54096" s="41"/>
    </row>
    <row r="54097" spans="4:5" x14ac:dyDescent="0.2">
      <c r="D54097" s="1"/>
      <c r="E54097" s="41"/>
    </row>
    <row r="54098" spans="4:5" x14ac:dyDescent="0.2">
      <c r="D54098" s="1"/>
      <c r="E54098" s="41"/>
    </row>
    <row r="54099" spans="4:5" x14ac:dyDescent="0.2">
      <c r="D54099" s="1"/>
      <c r="E54099" s="41"/>
    </row>
    <row r="54100" spans="4:5" x14ac:dyDescent="0.2">
      <c r="D54100" s="1"/>
      <c r="E54100" s="41"/>
    </row>
    <row r="54101" spans="4:5" x14ac:dyDescent="0.2">
      <c r="D54101" s="1"/>
      <c r="E54101" s="41"/>
    </row>
    <row r="54102" spans="4:5" x14ac:dyDescent="0.2">
      <c r="D54102" s="1"/>
      <c r="E54102" s="41"/>
    </row>
    <row r="54103" spans="4:5" x14ac:dyDescent="0.2">
      <c r="D54103" s="1"/>
      <c r="E54103" s="41"/>
    </row>
    <row r="54104" spans="4:5" x14ac:dyDescent="0.2">
      <c r="D54104" s="1"/>
      <c r="E54104" s="41"/>
    </row>
    <row r="54105" spans="4:5" x14ac:dyDescent="0.2">
      <c r="D54105" s="1"/>
      <c r="E54105" s="41"/>
    </row>
    <row r="54106" spans="4:5" x14ac:dyDescent="0.2">
      <c r="D54106" s="1"/>
      <c r="E54106" s="41"/>
    </row>
    <row r="54107" spans="4:5" x14ac:dyDescent="0.2">
      <c r="D54107" s="1"/>
      <c r="E54107" s="41"/>
    </row>
    <row r="54108" spans="4:5" x14ac:dyDescent="0.2">
      <c r="D54108" s="1"/>
      <c r="E54108" s="41"/>
    </row>
    <row r="54109" spans="4:5" x14ac:dyDescent="0.2">
      <c r="D54109" s="1"/>
      <c r="E54109" s="41"/>
    </row>
    <row r="54110" spans="4:5" x14ac:dyDescent="0.2">
      <c r="D54110" s="1"/>
      <c r="E54110" s="41"/>
    </row>
    <row r="54111" spans="4:5" x14ac:dyDescent="0.2">
      <c r="D54111" s="1"/>
      <c r="E54111" s="41"/>
    </row>
    <row r="54112" spans="4:5" x14ac:dyDescent="0.2">
      <c r="D54112" s="1"/>
      <c r="E54112" s="41"/>
    </row>
    <row r="54113" spans="4:5" x14ac:dyDescent="0.2">
      <c r="D54113" s="1"/>
      <c r="E54113" s="41"/>
    </row>
    <row r="54114" spans="4:5" x14ac:dyDescent="0.2">
      <c r="D54114" s="1"/>
      <c r="E54114" s="41"/>
    </row>
    <row r="54115" spans="4:5" x14ac:dyDescent="0.2">
      <c r="D54115" s="1"/>
      <c r="E54115" s="41"/>
    </row>
    <row r="54116" spans="4:5" x14ac:dyDescent="0.2">
      <c r="D54116" s="1"/>
      <c r="E54116" s="41"/>
    </row>
    <row r="54117" spans="4:5" x14ac:dyDescent="0.2">
      <c r="D54117" s="1"/>
      <c r="E54117" s="41"/>
    </row>
    <row r="54118" spans="4:5" x14ac:dyDescent="0.2">
      <c r="D54118" s="1"/>
      <c r="E54118" s="41"/>
    </row>
    <row r="54119" spans="4:5" x14ac:dyDescent="0.2">
      <c r="D54119" s="1"/>
      <c r="E54119" s="41"/>
    </row>
    <row r="54120" spans="4:5" x14ac:dyDescent="0.2">
      <c r="D54120" s="1"/>
      <c r="E54120" s="41"/>
    </row>
    <row r="54121" spans="4:5" x14ac:dyDescent="0.2">
      <c r="D54121" s="1"/>
      <c r="E54121" s="41"/>
    </row>
    <row r="54122" spans="4:5" x14ac:dyDescent="0.2">
      <c r="D54122" s="1"/>
      <c r="E54122" s="41"/>
    </row>
    <row r="54123" spans="4:5" x14ac:dyDescent="0.2">
      <c r="D54123" s="1"/>
      <c r="E54123" s="41"/>
    </row>
    <row r="54124" spans="4:5" x14ac:dyDescent="0.2">
      <c r="D54124" s="1"/>
      <c r="E54124" s="41"/>
    </row>
    <row r="54125" spans="4:5" x14ac:dyDescent="0.2">
      <c r="D54125" s="1"/>
      <c r="E54125" s="41"/>
    </row>
    <row r="54126" spans="4:5" x14ac:dyDescent="0.2">
      <c r="D54126" s="1"/>
      <c r="E54126" s="41"/>
    </row>
    <row r="54127" spans="4:5" x14ac:dyDescent="0.2">
      <c r="D54127" s="1"/>
      <c r="E54127" s="41"/>
    </row>
    <row r="54128" spans="4:5" x14ac:dyDescent="0.2">
      <c r="D54128" s="1"/>
      <c r="E54128" s="41"/>
    </row>
    <row r="54129" spans="4:5" x14ac:dyDescent="0.2">
      <c r="D54129" s="1"/>
      <c r="E54129" s="41"/>
    </row>
    <row r="54130" spans="4:5" x14ac:dyDescent="0.2">
      <c r="D54130" s="1"/>
      <c r="E54130" s="41"/>
    </row>
    <row r="54131" spans="4:5" x14ac:dyDescent="0.2">
      <c r="D54131" s="1"/>
      <c r="E54131" s="41"/>
    </row>
    <row r="54132" spans="4:5" x14ac:dyDescent="0.2">
      <c r="D54132" s="1"/>
      <c r="E54132" s="41"/>
    </row>
    <row r="54133" spans="4:5" x14ac:dyDescent="0.2">
      <c r="D54133" s="1"/>
      <c r="E54133" s="41"/>
    </row>
    <row r="54134" spans="4:5" x14ac:dyDescent="0.2">
      <c r="D54134" s="1"/>
      <c r="E54134" s="41"/>
    </row>
    <row r="54135" spans="4:5" x14ac:dyDescent="0.2">
      <c r="D54135" s="1"/>
      <c r="E54135" s="41"/>
    </row>
    <row r="54136" spans="4:5" x14ac:dyDescent="0.2">
      <c r="D54136" s="1"/>
      <c r="E54136" s="41"/>
    </row>
    <row r="54137" spans="4:5" x14ac:dyDescent="0.2">
      <c r="D54137" s="1"/>
      <c r="E54137" s="41"/>
    </row>
    <row r="54138" spans="4:5" x14ac:dyDescent="0.2">
      <c r="D54138" s="1"/>
      <c r="E54138" s="41"/>
    </row>
    <row r="54139" spans="4:5" x14ac:dyDescent="0.2">
      <c r="D54139" s="1"/>
      <c r="E54139" s="41"/>
    </row>
    <row r="54140" spans="4:5" x14ac:dyDescent="0.2">
      <c r="D54140" s="1"/>
      <c r="E54140" s="41"/>
    </row>
    <row r="54141" spans="4:5" x14ac:dyDescent="0.2">
      <c r="D54141" s="1"/>
      <c r="E54141" s="41"/>
    </row>
    <row r="54142" spans="4:5" x14ac:dyDescent="0.2">
      <c r="D54142" s="1"/>
      <c r="E54142" s="41"/>
    </row>
    <row r="54143" spans="4:5" x14ac:dyDescent="0.2">
      <c r="D54143" s="1"/>
      <c r="E54143" s="41"/>
    </row>
    <row r="54144" spans="4:5" x14ac:dyDescent="0.2">
      <c r="D54144" s="1"/>
      <c r="E54144" s="41"/>
    </row>
    <row r="54145" spans="4:5" x14ac:dyDescent="0.2">
      <c r="D54145" s="1"/>
      <c r="E54145" s="41"/>
    </row>
    <row r="54146" spans="4:5" x14ac:dyDescent="0.2">
      <c r="D54146" s="1"/>
      <c r="E54146" s="41"/>
    </row>
    <row r="54147" spans="4:5" x14ac:dyDescent="0.2">
      <c r="D54147" s="1"/>
      <c r="E54147" s="41"/>
    </row>
    <row r="54148" spans="4:5" x14ac:dyDescent="0.2">
      <c r="D54148" s="1"/>
      <c r="E54148" s="41"/>
    </row>
    <row r="54149" spans="4:5" x14ac:dyDescent="0.2">
      <c r="D54149" s="1"/>
      <c r="E54149" s="41"/>
    </row>
    <row r="54150" spans="4:5" x14ac:dyDescent="0.2">
      <c r="D54150" s="1"/>
      <c r="E54150" s="41"/>
    </row>
    <row r="54151" spans="4:5" x14ac:dyDescent="0.2">
      <c r="D54151" s="1"/>
      <c r="E54151" s="41"/>
    </row>
    <row r="54152" spans="4:5" x14ac:dyDescent="0.2">
      <c r="D54152" s="1"/>
      <c r="E54152" s="41"/>
    </row>
    <row r="54153" spans="4:5" x14ac:dyDescent="0.2">
      <c r="D54153" s="1"/>
      <c r="E54153" s="41"/>
    </row>
    <row r="54154" spans="4:5" x14ac:dyDescent="0.2">
      <c r="D54154" s="1"/>
      <c r="E54154" s="41"/>
    </row>
    <row r="54155" spans="4:5" x14ac:dyDescent="0.2">
      <c r="D54155" s="1"/>
      <c r="E54155" s="41"/>
    </row>
    <row r="54156" spans="4:5" x14ac:dyDescent="0.2">
      <c r="D54156" s="1"/>
      <c r="E54156" s="41"/>
    </row>
    <row r="54157" spans="4:5" x14ac:dyDescent="0.2">
      <c r="D54157" s="1"/>
      <c r="E54157" s="41"/>
    </row>
    <row r="54158" spans="4:5" x14ac:dyDescent="0.2">
      <c r="D54158" s="1"/>
      <c r="E54158" s="41"/>
    </row>
    <row r="54159" spans="4:5" x14ac:dyDescent="0.2">
      <c r="D54159" s="1"/>
      <c r="E54159" s="41"/>
    </row>
    <row r="54160" spans="4:5" x14ac:dyDescent="0.2">
      <c r="D54160" s="1"/>
      <c r="E54160" s="41"/>
    </row>
    <row r="54161" spans="4:5" x14ac:dyDescent="0.2">
      <c r="D54161" s="1"/>
      <c r="E54161" s="41"/>
    </row>
    <row r="54162" spans="4:5" x14ac:dyDescent="0.2">
      <c r="D54162" s="1"/>
      <c r="E54162" s="41"/>
    </row>
    <row r="54163" spans="4:5" x14ac:dyDescent="0.2">
      <c r="D54163" s="1"/>
      <c r="E54163" s="41"/>
    </row>
    <row r="54164" spans="4:5" x14ac:dyDescent="0.2">
      <c r="D54164" s="1"/>
      <c r="E54164" s="41"/>
    </row>
    <row r="54165" spans="4:5" x14ac:dyDescent="0.2">
      <c r="D54165" s="1"/>
      <c r="E54165" s="41"/>
    </row>
    <row r="54166" spans="4:5" x14ac:dyDescent="0.2">
      <c r="D54166" s="1"/>
      <c r="E54166" s="41"/>
    </row>
    <row r="54167" spans="4:5" x14ac:dyDescent="0.2">
      <c r="D54167" s="1"/>
      <c r="E54167" s="41"/>
    </row>
    <row r="54168" spans="4:5" x14ac:dyDescent="0.2">
      <c r="D54168" s="1"/>
      <c r="E54168" s="41"/>
    </row>
    <row r="54169" spans="4:5" x14ac:dyDescent="0.2">
      <c r="D54169" s="1"/>
      <c r="E54169" s="41"/>
    </row>
    <row r="54170" spans="4:5" x14ac:dyDescent="0.2">
      <c r="D54170" s="1"/>
      <c r="E54170" s="41"/>
    </row>
    <row r="54171" spans="4:5" x14ac:dyDescent="0.2">
      <c r="D54171" s="1"/>
      <c r="E54171" s="41"/>
    </row>
    <row r="54172" spans="4:5" x14ac:dyDescent="0.2">
      <c r="D54172" s="1"/>
      <c r="E54172" s="41"/>
    </row>
    <row r="54173" spans="4:5" x14ac:dyDescent="0.2">
      <c r="D54173" s="1"/>
      <c r="E54173" s="41"/>
    </row>
    <row r="54174" spans="4:5" x14ac:dyDescent="0.2">
      <c r="D54174" s="1"/>
      <c r="E54174" s="41"/>
    </row>
    <row r="54175" spans="4:5" x14ac:dyDescent="0.2">
      <c r="D54175" s="1"/>
      <c r="E54175" s="41"/>
    </row>
    <row r="54176" spans="4:5" x14ac:dyDescent="0.2">
      <c r="D54176" s="1"/>
      <c r="E54176" s="41"/>
    </row>
    <row r="54177" spans="4:5" x14ac:dyDescent="0.2">
      <c r="D54177" s="1"/>
      <c r="E54177" s="41"/>
    </row>
    <row r="54178" spans="4:5" x14ac:dyDescent="0.2">
      <c r="D54178" s="1"/>
      <c r="E54178" s="41"/>
    </row>
    <row r="54179" spans="4:5" x14ac:dyDescent="0.2">
      <c r="D54179" s="1"/>
      <c r="E54179" s="41"/>
    </row>
    <row r="54180" spans="4:5" x14ac:dyDescent="0.2">
      <c r="D54180" s="1"/>
      <c r="E54180" s="41"/>
    </row>
    <row r="54181" spans="4:5" x14ac:dyDescent="0.2">
      <c r="D54181" s="1"/>
      <c r="E54181" s="41"/>
    </row>
    <row r="54182" spans="4:5" x14ac:dyDescent="0.2">
      <c r="D54182" s="1"/>
      <c r="E54182" s="41"/>
    </row>
    <row r="54183" spans="4:5" x14ac:dyDescent="0.2">
      <c r="D54183" s="1"/>
      <c r="E54183" s="41"/>
    </row>
    <row r="54184" spans="4:5" x14ac:dyDescent="0.2">
      <c r="D54184" s="1"/>
      <c r="E54184" s="41"/>
    </row>
    <row r="54185" spans="4:5" x14ac:dyDescent="0.2">
      <c r="D54185" s="1"/>
      <c r="E54185" s="41"/>
    </row>
    <row r="54186" spans="4:5" x14ac:dyDescent="0.2">
      <c r="D54186" s="1"/>
      <c r="E54186" s="41"/>
    </row>
    <row r="54187" spans="4:5" x14ac:dyDescent="0.2">
      <c r="D54187" s="1"/>
      <c r="E54187" s="41"/>
    </row>
    <row r="54188" spans="4:5" x14ac:dyDescent="0.2">
      <c r="D54188" s="1"/>
      <c r="E54188" s="41"/>
    </row>
    <row r="54189" spans="4:5" x14ac:dyDescent="0.2">
      <c r="D54189" s="1"/>
      <c r="E54189" s="41"/>
    </row>
    <row r="54190" spans="4:5" x14ac:dyDescent="0.2">
      <c r="D54190" s="1"/>
      <c r="E54190" s="41"/>
    </row>
    <row r="54191" spans="4:5" x14ac:dyDescent="0.2">
      <c r="D54191" s="1"/>
      <c r="E54191" s="41"/>
    </row>
    <row r="54192" spans="4:5" x14ac:dyDescent="0.2">
      <c r="D54192" s="1"/>
      <c r="E54192" s="41"/>
    </row>
    <row r="54193" spans="4:5" x14ac:dyDescent="0.2">
      <c r="D54193" s="1"/>
      <c r="E54193" s="41"/>
    </row>
    <row r="54194" spans="4:5" x14ac:dyDescent="0.2">
      <c r="D54194" s="1"/>
      <c r="E54194" s="41"/>
    </row>
    <row r="54195" spans="4:5" x14ac:dyDescent="0.2">
      <c r="D54195" s="1"/>
      <c r="E54195" s="41"/>
    </row>
    <row r="54196" spans="4:5" x14ac:dyDescent="0.2">
      <c r="D54196" s="1"/>
      <c r="E54196" s="41"/>
    </row>
    <row r="54197" spans="4:5" x14ac:dyDescent="0.2">
      <c r="D54197" s="1"/>
      <c r="E54197" s="41"/>
    </row>
    <row r="54198" spans="4:5" x14ac:dyDescent="0.2">
      <c r="D54198" s="1"/>
      <c r="E54198" s="41"/>
    </row>
    <row r="54199" spans="4:5" x14ac:dyDescent="0.2">
      <c r="D54199" s="1"/>
      <c r="E54199" s="41"/>
    </row>
    <row r="54200" spans="4:5" x14ac:dyDescent="0.2">
      <c r="D54200" s="1"/>
      <c r="E54200" s="41"/>
    </row>
    <row r="54201" spans="4:5" x14ac:dyDescent="0.2">
      <c r="D54201" s="1"/>
      <c r="E54201" s="41"/>
    </row>
    <row r="54202" spans="4:5" x14ac:dyDescent="0.2">
      <c r="D54202" s="1"/>
      <c r="E54202" s="41"/>
    </row>
    <row r="54203" spans="4:5" x14ac:dyDescent="0.2">
      <c r="D54203" s="1"/>
      <c r="E54203" s="41"/>
    </row>
    <row r="54204" spans="4:5" x14ac:dyDescent="0.2">
      <c r="D54204" s="1"/>
      <c r="E54204" s="41"/>
    </row>
    <row r="54205" spans="4:5" x14ac:dyDescent="0.2">
      <c r="D54205" s="1"/>
      <c r="E54205" s="41"/>
    </row>
    <row r="54206" spans="4:5" x14ac:dyDescent="0.2">
      <c r="D54206" s="1"/>
      <c r="E54206" s="41"/>
    </row>
    <row r="54207" spans="4:5" x14ac:dyDescent="0.2">
      <c r="D54207" s="1"/>
      <c r="E54207" s="41"/>
    </row>
    <row r="54208" spans="4:5" x14ac:dyDescent="0.2">
      <c r="D54208" s="1"/>
      <c r="E54208" s="41"/>
    </row>
    <row r="54209" spans="4:5" x14ac:dyDescent="0.2">
      <c r="D54209" s="1"/>
      <c r="E54209" s="41"/>
    </row>
    <row r="54210" spans="4:5" x14ac:dyDescent="0.2">
      <c r="D54210" s="1"/>
      <c r="E54210" s="41"/>
    </row>
    <row r="54211" spans="4:5" x14ac:dyDescent="0.2">
      <c r="D54211" s="1"/>
      <c r="E54211" s="41"/>
    </row>
    <row r="54212" spans="4:5" x14ac:dyDescent="0.2">
      <c r="D54212" s="1"/>
      <c r="E54212" s="41"/>
    </row>
    <row r="54213" spans="4:5" x14ac:dyDescent="0.2">
      <c r="D54213" s="1"/>
      <c r="E54213" s="41"/>
    </row>
    <row r="54214" spans="4:5" x14ac:dyDescent="0.2">
      <c r="D54214" s="1"/>
      <c r="E54214" s="41"/>
    </row>
    <row r="54215" spans="4:5" x14ac:dyDescent="0.2">
      <c r="D54215" s="1"/>
      <c r="E54215" s="41"/>
    </row>
    <row r="54216" spans="4:5" x14ac:dyDescent="0.2">
      <c r="D54216" s="1"/>
      <c r="E54216" s="41"/>
    </row>
    <row r="54217" spans="4:5" x14ac:dyDescent="0.2">
      <c r="D54217" s="1"/>
      <c r="E54217" s="41"/>
    </row>
    <row r="54218" spans="4:5" x14ac:dyDescent="0.2">
      <c r="D54218" s="1"/>
      <c r="E54218" s="41"/>
    </row>
    <row r="54219" spans="4:5" x14ac:dyDescent="0.2">
      <c r="D54219" s="1"/>
      <c r="E54219" s="41"/>
    </row>
    <row r="54220" spans="4:5" x14ac:dyDescent="0.2">
      <c r="D54220" s="1"/>
      <c r="E54220" s="41"/>
    </row>
    <row r="54221" spans="4:5" x14ac:dyDescent="0.2">
      <c r="D54221" s="1"/>
      <c r="E54221" s="41"/>
    </row>
    <row r="54222" spans="4:5" x14ac:dyDescent="0.2">
      <c r="D54222" s="1"/>
      <c r="E54222" s="41"/>
    </row>
    <row r="54223" spans="4:5" x14ac:dyDescent="0.2">
      <c r="D54223" s="1"/>
      <c r="E54223" s="41"/>
    </row>
    <row r="54224" spans="4:5" x14ac:dyDescent="0.2">
      <c r="D54224" s="1"/>
      <c r="E54224" s="41"/>
    </row>
    <row r="54225" spans="4:5" x14ac:dyDescent="0.2">
      <c r="D54225" s="1"/>
      <c r="E54225" s="41"/>
    </row>
    <row r="54226" spans="4:5" x14ac:dyDescent="0.2">
      <c r="D54226" s="1"/>
      <c r="E54226" s="41"/>
    </row>
    <row r="54227" spans="4:5" x14ac:dyDescent="0.2">
      <c r="D54227" s="1"/>
      <c r="E54227" s="41"/>
    </row>
    <row r="54228" spans="4:5" x14ac:dyDescent="0.2">
      <c r="D54228" s="1"/>
      <c r="E54228" s="41"/>
    </row>
    <row r="54229" spans="4:5" x14ac:dyDescent="0.2">
      <c r="D54229" s="1"/>
      <c r="E54229" s="41"/>
    </row>
    <row r="54230" spans="4:5" x14ac:dyDescent="0.2">
      <c r="D54230" s="1"/>
      <c r="E54230" s="41"/>
    </row>
    <row r="54231" spans="4:5" x14ac:dyDescent="0.2">
      <c r="D54231" s="1"/>
      <c r="E54231" s="41"/>
    </row>
    <row r="54232" spans="4:5" x14ac:dyDescent="0.2">
      <c r="D54232" s="1"/>
      <c r="E54232" s="41"/>
    </row>
    <row r="54233" spans="4:5" x14ac:dyDescent="0.2">
      <c r="D54233" s="1"/>
      <c r="E54233" s="41"/>
    </row>
    <row r="54234" spans="4:5" x14ac:dyDescent="0.2">
      <c r="D54234" s="1"/>
      <c r="E54234" s="41"/>
    </row>
    <row r="54235" spans="4:5" x14ac:dyDescent="0.2">
      <c r="D54235" s="1"/>
      <c r="E54235" s="41"/>
    </row>
    <row r="54236" spans="4:5" x14ac:dyDescent="0.2">
      <c r="D54236" s="1"/>
      <c r="E54236" s="41"/>
    </row>
    <row r="54237" spans="4:5" x14ac:dyDescent="0.2">
      <c r="D54237" s="1"/>
      <c r="E54237" s="41"/>
    </row>
    <row r="54238" spans="4:5" x14ac:dyDescent="0.2">
      <c r="D54238" s="1"/>
      <c r="E54238" s="41"/>
    </row>
    <row r="54239" spans="4:5" x14ac:dyDescent="0.2">
      <c r="D54239" s="1"/>
      <c r="E54239" s="41"/>
    </row>
    <row r="54240" spans="4:5" x14ac:dyDescent="0.2">
      <c r="D54240" s="1"/>
      <c r="E54240" s="41"/>
    </row>
    <row r="54241" spans="4:5" x14ac:dyDescent="0.2">
      <c r="D54241" s="1"/>
      <c r="E54241" s="41"/>
    </row>
    <row r="54242" spans="4:5" x14ac:dyDescent="0.2">
      <c r="D54242" s="1"/>
      <c r="E54242" s="41"/>
    </row>
    <row r="54243" spans="4:5" x14ac:dyDescent="0.2">
      <c r="D54243" s="1"/>
      <c r="E54243" s="41"/>
    </row>
    <row r="54244" spans="4:5" x14ac:dyDescent="0.2">
      <c r="D54244" s="1"/>
      <c r="E54244" s="41"/>
    </row>
    <row r="54245" spans="4:5" x14ac:dyDescent="0.2">
      <c r="D54245" s="1"/>
      <c r="E54245" s="41"/>
    </row>
    <row r="54246" spans="4:5" x14ac:dyDescent="0.2">
      <c r="D54246" s="1"/>
      <c r="E54246" s="41"/>
    </row>
    <row r="54247" spans="4:5" x14ac:dyDescent="0.2">
      <c r="D54247" s="1"/>
      <c r="E54247" s="41"/>
    </row>
    <row r="54248" spans="4:5" x14ac:dyDescent="0.2">
      <c r="D54248" s="1"/>
      <c r="E54248" s="41"/>
    </row>
    <row r="54249" spans="4:5" x14ac:dyDescent="0.2">
      <c r="D54249" s="1"/>
      <c r="E54249" s="41"/>
    </row>
    <row r="54250" spans="4:5" x14ac:dyDescent="0.2">
      <c r="D54250" s="1"/>
      <c r="E54250" s="41"/>
    </row>
    <row r="54251" spans="4:5" x14ac:dyDescent="0.2">
      <c r="D54251" s="1"/>
      <c r="E54251" s="41"/>
    </row>
    <row r="54252" spans="4:5" x14ac:dyDescent="0.2">
      <c r="D54252" s="1"/>
      <c r="E54252" s="41"/>
    </row>
    <row r="54253" spans="4:5" x14ac:dyDescent="0.2">
      <c r="D54253" s="1"/>
      <c r="E54253" s="41"/>
    </row>
    <row r="54254" spans="4:5" x14ac:dyDescent="0.2">
      <c r="D54254" s="1"/>
      <c r="E54254" s="41"/>
    </row>
    <row r="54255" spans="4:5" x14ac:dyDescent="0.2">
      <c r="D54255" s="1"/>
      <c r="E54255" s="41"/>
    </row>
    <row r="54256" spans="4:5" x14ac:dyDescent="0.2">
      <c r="D54256" s="1"/>
      <c r="E54256" s="41"/>
    </row>
    <row r="54257" spans="4:5" x14ac:dyDescent="0.2">
      <c r="D54257" s="1"/>
      <c r="E54257" s="41"/>
    </row>
    <row r="54258" spans="4:5" x14ac:dyDescent="0.2">
      <c r="D54258" s="1"/>
      <c r="E54258" s="41"/>
    </row>
    <row r="54259" spans="4:5" x14ac:dyDescent="0.2">
      <c r="D54259" s="1"/>
      <c r="E54259" s="41"/>
    </row>
    <row r="54260" spans="4:5" x14ac:dyDescent="0.2">
      <c r="D54260" s="1"/>
      <c r="E54260" s="41"/>
    </row>
    <row r="54261" spans="4:5" x14ac:dyDescent="0.2">
      <c r="D54261" s="1"/>
      <c r="E54261" s="41"/>
    </row>
    <row r="54262" spans="4:5" x14ac:dyDescent="0.2">
      <c r="D54262" s="1"/>
      <c r="E54262" s="41"/>
    </row>
    <row r="54263" spans="4:5" x14ac:dyDescent="0.2">
      <c r="D54263" s="1"/>
      <c r="E54263" s="41"/>
    </row>
    <row r="54264" spans="4:5" x14ac:dyDescent="0.2">
      <c r="D54264" s="1"/>
      <c r="E54264" s="41"/>
    </row>
    <row r="54265" spans="4:5" x14ac:dyDescent="0.2">
      <c r="D54265" s="1"/>
      <c r="E54265" s="41"/>
    </row>
    <row r="54266" spans="4:5" x14ac:dyDescent="0.2">
      <c r="D54266" s="1"/>
      <c r="E54266" s="41"/>
    </row>
    <row r="54267" spans="4:5" x14ac:dyDescent="0.2">
      <c r="D54267" s="1"/>
      <c r="E54267" s="41"/>
    </row>
    <row r="54268" spans="4:5" x14ac:dyDescent="0.2">
      <c r="D54268" s="1"/>
      <c r="E54268" s="41"/>
    </row>
    <row r="54269" spans="4:5" x14ac:dyDescent="0.2">
      <c r="D54269" s="1"/>
      <c r="E54269" s="41"/>
    </row>
    <row r="54270" spans="4:5" x14ac:dyDescent="0.2">
      <c r="D54270" s="1"/>
      <c r="E54270" s="41"/>
    </row>
    <row r="54271" spans="4:5" x14ac:dyDescent="0.2">
      <c r="D54271" s="1"/>
      <c r="E54271" s="41"/>
    </row>
    <row r="54272" spans="4:5" x14ac:dyDescent="0.2">
      <c r="D54272" s="1"/>
      <c r="E54272" s="41"/>
    </row>
    <row r="54273" spans="4:5" x14ac:dyDescent="0.2">
      <c r="D54273" s="1"/>
      <c r="E54273" s="41"/>
    </row>
    <row r="54274" spans="4:5" x14ac:dyDescent="0.2">
      <c r="D54274" s="1"/>
      <c r="E54274" s="41"/>
    </row>
    <row r="54275" spans="4:5" x14ac:dyDescent="0.2">
      <c r="D54275" s="1"/>
      <c r="E54275" s="41"/>
    </row>
    <row r="54276" spans="4:5" x14ac:dyDescent="0.2">
      <c r="D54276" s="1"/>
      <c r="E54276" s="41"/>
    </row>
    <row r="54277" spans="4:5" x14ac:dyDescent="0.2">
      <c r="D54277" s="1"/>
      <c r="E54277" s="41"/>
    </row>
    <row r="54278" spans="4:5" x14ac:dyDescent="0.2">
      <c r="D54278" s="1"/>
      <c r="E54278" s="41"/>
    </row>
    <row r="54279" spans="4:5" x14ac:dyDescent="0.2">
      <c r="D54279" s="1"/>
      <c r="E54279" s="41"/>
    </row>
    <row r="54280" spans="4:5" x14ac:dyDescent="0.2">
      <c r="D54280" s="1"/>
      <c r="E54280" s="41"/>
    </row>
    <row r="54281" spans="4:5" x14ac:dyDescent="0.2">
      <c r="D54281" s="1"/>
      <c r="E54281" s="41"/>
    </row>
    <row r="54282" spans="4:5" x14ac:dyDescent="0.2">
      <c r="D54282" s="1"/>
      <c r="E54282" s="41"/>
    </row>
    <row r="54283" spans="4:5" x14ac:dyDescent="0.2">
      <c r="D54283" s="1"/>
      <c r="E54283" s="41"/>
    </row>
    <row r="54284" spans="4:5" x14ac:dyDescent="0.2">
      <c r="D54284" s="1"/>
      <c r="E54284" s="41"/>
    </row>
    <row r="54285" spans="4:5" x14ac:dyDescent="0.2">
      <c r="D54285" s="1"/>
      <c r="E54285" s="41"/>
    </row>
    <row r="54286" spans="4:5" x14ac:dyDescent="0.2">
      <c r="D54286" s="1"/>
      <c r="E54286" s="41"/>
    </row>
    <row r="54287" spans="4:5" x14ac:dyDescent="0.2">
      <c r="D54287" s="1"/>
      <c r="E54287" s="41"/>
    </row>
    <row r="54288" spans="4:5" x14ac:dyDescent="0.2">
      <c r="D54288" s="1"/>
      <c r="E54288" s="41"/>
    </row>
    <row r="54289" spans="4:5" x14ac:dyDescent="0.2">
      <c r="D54289" s="1"/>
      <c r="E54289" s="41"/>
    </row>
    <row r="54290" spans="4:5" x14ac:dyDescent="0.2">
      <c r="D54290" s="1"/>
      <c r="E54290" s="41"/>
    </row>
    <row r="54291" spans="4:5" x14ac:dyDescent="0.2">
      <c r="D54291" s="1"/>
      <c r="E54291" s="41"/>
    </row>
    <row r="54292" spans="4:5" x14ac:dyDescent="0.2">
      <c r="D54292" s="1"/>
      <c r="E54292" s="41"/>
    </row>
    <row r="54293" spans="4:5" x14ac:dyDescent="0.2">
      <c r="D54293" s="1"/>
      <c r="E54293" s="41"/>
    </row>
    <row r="54294" spans="4:5" x14ac:dyDescent="0.2">
      <c r="D54294" s="1"/>
      <c r="E54294" s="41"/>
    </row>
    <row r="54295" spans="4:5" x14ac:dyDescent="0.2">
      <c r="D54295" s="1"/>
      <c r="E54295" s="41"/>
    </row>
    <row r="54296" spans="4:5" x14ac:dyDescent="0.2">
      <c r="D54296" s="1"/>
      <c r="E54296" s="41"/>
    </row>
    <row r="54297" spans="4:5" x14ac:dyDescent="0.2">
      <c r="D54297" s="1"/>
      <c r="E54297" s="41"/>
    </row>
    <row r="54298" spans="4:5" x14ac:dyDescent="0.2">
      <c r="D54298" s="1"/>
      <c r="E54298" s="41"/>
    </row>
    <row r="54299" spans="4:5" x14ac:dyDescent="0.2">
      <c r="D54299" s="1"/>
      <c r="E54299" s="41"/>
    </row>
    <row r="54300" spans="4:5" x14ac:dyDescent="0.2">
      <c r="D54300" s="1"/>
      <c r="E54300" s="41"/>
    </row>
    <row r="54301" spans="4:5" x14ac:dyDescent="0.2">
      <c r="D54301" s="1"/>
      <c r="E54301" s="41"/>
    </row>
    <row r="54302" spans="4:5" x14ac:dyDescent="0.2">
      <c r="D54302" s="1"/>
      <c r="E54302" s="41"/>
    </row>
    <row r="54303" spans="4:5" x14ac:dyDescent="0.2">
      <c r="D54303" s="1"/>
      <c r="E54303" s="41"/>
    </row>
    <row r="54304" spans="4:5" x14ac:dyDescent="0.2">
      <c r="D54304" s="1"/>
      <c r="E54304" s="41"/>
    </row>
    <row r="54305" spans="4:5" x14ac:dyDescent="0.2">
      <c r="D54305" s="1"/>
      <c r="E54305" s="41"/>
    </row>
    <row r="54306" spans="4:5" x14ac:dyDescent="0.2">
      <c r="D54306" s="1"/>
      <c r="E54306" s="41"/>
    </row>
    <row r="54307" spans="4:5" x14ac:dyDescent="0.2">
      <c r="D54307" s="1"/>
      <c r="E54307" s="41"/>
    </row>
    <row r="54308" spans="4:5" x14ac:dyDescent="0.2">
      <c r="D54308" s="1"/>
      <c r="E54308" s="41"/>
    </row>
    <row r="54309" spans="4:5" x14ac:dyDescent="0.2">
      <c r="D54309" s="1"/>
      <c r="E54309" s="41"/>
    </row>
    <row r="54310" spans="4:5" x14ac:dyDescent="0.2">
      <c r="D54310" s="1"/>
      <c r="E54310" s="41"/>
    </row>
    <row r="54311" spans="4:5" x14ac:dyDescent="0.2">
      <c r="D54311" s="1"/>
      <c r="E54311" s="41"/>
    </row>
    <row r="54312" spans="4:5" x14ac:dyDescent="0.2">
      <c r="D54312" s="1"/>
      <c r="E54312" s="41"/>
    </row>
    <row r="54313" spans="4:5" x14ac:dyDescent="0.2">
      <c r="D54313" s="1"/>
      <c r="E54313" s="41"/>
    </row>
    <row r="54314" spans="4:5" x14ac:dyDescent="0.2">
      <c r="D54314" s="1"/>
      <c r="E54314" s="41"/>
    </row>
    <row r="54315" spans="4:5" x14ac:dyDescent="0.2">
      <c r="D54315" s="1"/>
      <c r="E54315" s="41"/>
    </row>
    <row r="54316" spans="4:5" x14ac:dyDescent="0.2">
      <c r="D54316" s="1"/>
      <c r="E54316" s="41"/>
    </row>
    <row r="54317" spans="4:5" x14ac:dyDescent="0.2">
      <c r="D54317" s="1"/>
      <c r="E54317" s="41"/>
    </row>
    <row r="54318" spans="4:5" x14ac:dyDescent="0.2">
      <c r="D54318" s="1"/>
      <c r="E54318" s="41"/>
    </row>
    <row r="54319" spans="4:5" x14ac:dyDescent="0.2">
      <c r="D54319" s="1"/>
      <c r="E54319" s="41"/>
    </row>
    <row r="54320" spans="4:5" x14ac:dyDescent="0.2">
      <c r="D54320" s="1"/>
      <c r="E54320" s="41"/>
    </row>
    <row r="54321" spans="4:5" x14ac:dyDescent="0.2">
      <c r="D54321" s="1"/>
      <c r="E54321" s="41"/>
    </row>
    <row r="54322" spans="4:5" x14ac:dyDescent="0.2">
      <c r="D54322" s="1"/>
      <c r="E54322" s="41"/>
    </row>
    <row r="54323" spans="4:5" x14ac:dyDescent="0.2">
      <c r="D54323" s="1"/>
      <c r="E54323" s="41"/>
    </row>
    <row r="54324" spans="4:5" x14ac:dyDescent="0.2">
      <c r="D54324" s="1"/>
      <c r="E54324" s="41"/>
    </row>
    <row r="54325" spans="4:5" x14ac:dyDescent="0.2">
      <c r="D54325" s="1"/>
      <c r="E54325" s="41"/>
    </row>
    <row r="54326" spans="4:5" x14ac:dyDescent="0.2">
      <c r="D54326" s="1"/>
      <c r="E54326" s="41"/>
    </row>
    <row r="54327" spans="4:5" x14ac:dyDescent="0.2">
      <c r="D54327" s="1"/>
      <c r="E54327" s="41"/>
    </row>
    <row r="54328" spans="4:5" x14ac:dyDescent="0.2">
      <c r="D54328" s="1"/>
      <c r="E54328" s="41"/>
    </row>
    <row r="54329" spans="4:5" x14ac:dyDescent="0.2">
      <c r="D54329" s="1"/>
      <c r="E54329" s="41"/>
    </row>
    <row r="54330" spans="4:5" x14ac:dyDescent="0.2">
      <c r="D54330" s="1"/>
      <c r="E54330" s="41"/>
    </row>
    <row r="54331" spans="4:5" x14ac:dyDescent="0.2">
      <c r="D54331" s="1"/>
      <c r="E54331" s="41"/>
    </row>
    <row r="54332" spans="4:5" x14ac:dyDescent="0.2">
      <c r="D54332" s="1"/>
      <c r="E54332" s="41"/>
    </row>
    <row r="54333" spans="4:5" x14ac:dyDescent="0.2">
      <c r="D54333" s="1"/>
      <c r="E54333" s="41"/>
    </row>
    <row r="54334" spans="4:5" x14ac:dyDescent="0.2">
      <c r="D54334" s="1"/>
      <c r="E54334" s="41"/>
    </row>
    <row r="54335" spans="4:5" x14ac:dyDescent="0.2">
      <c r="D54335" s="1"/>
      <c r="E54335" s="41"/>
    </row>
    <row r="54336" spans="4:5" x14ac:dyDescent="0.2">
      <c r="D54336" s="1"/>
      <c r="E54336" s="41"/>
    </row>
    <row r="54337" spans="4:5" x14ac:dyDescent="0.2">
      <c r="D54337" s="1"/>
      <c r="E54337" s="41"/>
    </row>
    <row r="54338" spans="4:5" x14ac:dyDescent="0.2">
      <c r="D54338" s="1"/>
      <c r="E54338" s="41"/>
    </row>
    <row r="54339" spans="4:5" x14ac:dyDescent="0.2">
      <c r="D54339" s="1"/>
      <c r="E54339" s="41"/>
    </row>
    <row r="54340" spans="4:5" x14ac:dyDescent="0.2">
      <c r="D54340" s="1"/>
      <c r="E54340" s="41"/>
    </row>
    <row r="54341" spans="4:5" x14ac:dyDescent="0.2">
      <c r="D54341" s="1"/>
      <c r="E54341" s="41"/>
    </row>
    <row r="54342" spans="4:5" x14ac:dyDescent="0.2">
      <c r="D54342" s="1"/>
      <c r="E54342" s="41"/>
    </row>
    <row r="54343" spans="4:5" x14ac:dyDescent="0.2">
      <c r="D54343" s="1"/>
      <c r="E54343" s="41"/>
    </row>
    <row r="54344" spans="4:5" x14ac:dyDescent="0.2">
      <c r="D54344" s="1"/>
      <c r="E54344" s="41"/>
    </row>
    <row r="54345" spans="4:5" x14ac:dyDescent="0.2">
      <c r="D54345" s="1"/>
      <c r="E54345" s="41"/>
    </row>
    <row r="54346" spans="4:5" x14ac:dyDescent="0.2">
      <c r="D54346" s="1"/>
      <c r="E54346" s="41"/>
    </row>
    <row r="54347" spans="4:5" x14ac:dyDescent="0.2">
      <c r="D54347" s="1"/>
      <c r="E54347" s="41"/>
    </row>
    <row r="54348" spans="4:5" x14ac:dyDescent="0.2">
      <c r="D54348" s="1"/>
      <c r="E54348" s="41"/>
    </row>
    <row r="54349" spans="4:5" x14ac:dyDescent="0.2">
      <c r="D54349" s="1"/>
      <c r="E54349" s="41"/>
    </row>
    <row r="54350" spans="4:5" x14ac:dyDescent="0.2">
      <c r="D54350" s="1"/>
      <c r="E54350" s="41"/>
    </row>
    <row r="54351" spans="4:5" x14ac:dyDescent="0.2">
      <c r="D54351" s="1"/>
      <c r="E54351" s="41"/>
    </row>
    <row r="54352" spans="4:5" x14ac:dyDescent="0.2">
      <c r="D54352" s="1"/>
      <c r="E54352" s="41"/>
    </row>
    <row r="54353" spans="4:5" x14ac:dyDescent="0.2">
      <c r="D54353" s="1"/>
      <c r="E54353" s="41"/>
    </row>
    <row r="54354" spans="4:5" x14ac:dyDescent="0.2">
      <c r="D54354" s="1"/>
      <c r="E54354" s="41"/>
    </row>
    <row r="54355" spans="4:5" x14ac:dyDescent="0.2">
      <c r="D54355" s="1"/>
      <c r="E54355" s="41"/>
    </row>
    <row r="54356" spans="4:5" x14ac:dyDescent="0.2">
      <c r="D54356" s="1"/>
      <c r="E54356" s="41"/>
    </row>
    <row r="54357" spans="4:5" x14ac:dyDescent="0.2">
      <c r="D54357" s="1"/>
      <c r="E54357" s="41"/>
    </row>
    <row r="54358" spans="4:5" x14ac:dyDescent="0.2">
      <c r="D54358" s="1"/>
      <c r="E54358" s="41"/>
    </row>
    <row r="54359" spans="4:5" x14ac:dyDescent="0.2">
      <c r="D54359" s="1"/>
      <c r="E54359" s="41"/>
    </row>
    <row r="54360" spans="4:5" x14ac:dyDescent="0.2">
      <c r="D54360" s="1"/>
      <c r="E54360" s="41"/>
    </row>
    <row r="54361" spans="4:5" x14ac:dyDescent="0.2">
      <c r="D54361" s="1"/>
      <c r="E54361" s="41"/>
    </row>
    <row r="54362" spans="4:5" x14ac:dyDescent="0.2">
      <c r="D54362" s="1"/>
      <c r="E54362" s="41"/>
    </row>
    <row r="54363" spans="4:5" x14ac:dyDescent="0.2">
      <c r="D54363" s="1"/>
      <c r="E54363" s="41"/>
    </row>
    <row r="54364" spans="4:5" x14ac:dyDescent="0.2">
      <c r="D54364" s="1"/>
      <c r="E54364" s="41"/>
    </row>
    <row r="54365" spans="4:5" x14ac:dyDescent="0.2">
      <c r="D54365" s="1"/>
      <c r="E54365" s="41"/>
    </row>
    <row r="54366" spans="4:5" x14ac:dyDescent="0.2">
      <c r="D54366" s="1"/>
      <c r="E54366" s="41"/>
    </row>
    <row r="54367" spans="4:5" x14ac:dyDescent="0.2">
      <c r="D54367" s="1"/>
      <c r="E54367" s="41"/>
    </row>
    <row r="54368" spans="4:5" x14ac:dyDescent="0.2">
      <c r="D54368" s="1"/>
      <c r="E54368" s="41"/>
    </row>
    <row r="54369" spans="4:5" x14ac:dyDescent="0.2">
      <c r="D54369" s="1"/>
      <c r="E54369" s="41"/>
    </row>
    <row r="54370" spans="4:5" x14ac:dyDescent="0.2">
      <c r="D54370" s="1"/>
      <c r="E54370" s="41"/>
    </row>
    <row r="54371" spans="4:5" x14ac:dyDescent="0.2">
      <c r="D54371" s="1"/>
      <c r="E54371" s="41"/>
    </row>
    <row r="54372" spans="4:5" x14ac:dyDescent="0.2">
      <c r="D54372" s="1"/>
      <c r="E54372" s="41"/>
    </row>
    <row r="54373" spans="4:5" x14ac:dyDescent="0.2">
      <c r="D54373" s="1"/>
      <c r="E54373" s="41"/>
    </row>
    <row r="54374" spans="4:5" x14ac:dyDescent="0.2">
      <c r="D54374" s="1"/>
      <c r="E54374" s="41"/>
    </row>
    <row r="54375" spans="4:5" x14ac:dyDescent="0.2">
      <c r="D54375" s="1"/>
      <c r="E54375" s="41"/>
    </row>
    <row r="54376" spans="4:5" x14ac:dyDescent="0.2">
      <c r="D54376" s="1"/>
      <c r="E54376" s="41"/>
    </row>
    <row r="54377" spans="4:5" x14ac:dyDescent="0.2">
      <c r="D54377" s="1"/>
      <c r="E54377" s="41"/>
    </row>
    <row r="54378" spans="4:5" x14ac:dyDescent="0.2">
      <c r="D54378" s="1"/>
      <c r="E54378" s="41"/>
    </row>
    <row r="54379" spans="4:5" x14ac:dyDescent="0.2">
      <c r="D54379" s="1"/>
      <c r="E54379" s="41"/>
    </row>
    <row r="54380" spans="4:5" x14ac:dyDescent="0.2">
      <c r="D54380" s="1"/>
      <c r="E54380" s="41"/>
    </row>
    <row r="54381" spans="4:5" x14ac:dyDescent="0.2">
      <c r="D54381" s="1"/>
      <c r="E54381" s="41"/>
    </row>
    <row r="54382" spans="4:5" x14ac:dyDescent="0.2">
      <c r="D54382" s="1"/>
      <c r="E54382" s="41"/>
    </row>
    <row r="54383" spans="4:5" x14ac:dyDescent="0.2">
      <c r="D54383" s="1"/>
      <c r="E54383" s="41"/>
    </row>
    <row r="54384" spans="4:5" x14ac:dyDescent="0.2">
      <c r="D54384" s="1"/>
      <c r="E54384" s="41"/>
    </row>
    <row r="54385" spans="4:5" x14ac:dyDescent="0.2">
      <c r="D54385" s="1"/>
      <c r="E54385" s="41"/>
    </row>
    <row r="54386" spans="4:5" x14ac:dyDescent="0.2">
      <c r="D54386" s="1"/>
      <c r="E54386" s="41"/>
    </row>
    <row r="54387" spans="4:5" x14ac:dyDescent="0.2">
      <c r="D54387" s="1"/>
      <c r="E54387" s="41"/>
    </row>
    <row r="54388" spans="4:5" x14ac:dyDescent="0.2">
      <c r="D54388" s="1"/>
      <c r="E54388" s="41"/>
    </row>
    <row r="54389" spans="4:5" x14ac:dyDescent="0.2">
      <c r="D54389" s="1"/>
      <c r="E54389" s="41"/>
    </row>
    <row r="54390" spans="4:5" x14ac:dyDescent="0.2">
      <c r="D54390" s="1"/>
      <c r="E54390" s="41"/>
    </row>
    <row r="54391" spans="4:5" x14ac:dyDescent="0.2">
      <c r="D54391" s="1"/>
      <c r="E54391" s="41"/>
    </row>
    <row r="54392" spans="4:5" x14ac:dyDescent="0.2">
      <c r="D54392" s="1"/>
      <c r="E54392" s="41"/>
    </row>
    <row r="54393" spans="4:5" x14ac:dyDescent="0.2">
      <c r="D54393" s="1"/>
      <c r="E54393" s="41"/>
    </row>
    <row r="54394" spans="4:5" x14ac:dyDescent="0.2">
      <c r="D54394" s="1"/>
      <c r="E54394" s="41"/>
    </row>
    <row r="54395" spans="4:5" x14ac:dyDescent="0.2">
      <c r="D54395" s="1"/>
      <c r="E54395" s="41"/>
    </row>
    <row r="54396" spans="4:5" x14ac:dyDescent="0.2">
      <c r="D54396" s="1"/>
      <c r="E54396" s="41"/>
    </row>
    <row r="54397" spans="4:5" x14ac:dyDescent="0.2">
      <c r="D54397" s="1"/>
      <c r="E54397" s="41"/>
    </row>
    <row r="54398" spans="4:5" x14ac:dyDescent="0.2">
      <c r="D54398" s="1"/>
      <c r="E54398" s="41"/>
    </row>
    <row r="54399" spans="4:5" x14ac:dyDescent="0.2">
      <c r="D54399" s="1"/>
      <c r="E54399" s="41"/>
    </row>
    <row r="54400" spans="4:5" x14ac:dyDescent="0.2">
      <c r="D54400" s="1"/>
      <c r="E54400" s="41"/>
    </row>
    <row r="54401" spans="4:5" x14ac:dyDescent="0.2">
      <c r="D54401" s="1"/>
      <c r="E54401" s="41"/>
    </row>
    <row r="54402" spans="4:5" x14ac:dyDescent="0.2">
      <c r="D54402" s="1"/>
      <c r="E54402" s="41"/>
    </row>
    <row r="54403" spans="4:5" x14ac:dyDescent="0.2">
      <c r="D54403" s="1"/>
      <c r="E54403" s="41"/>
    </row>
    <row r="54404" spans="4:5" x14ac:dyDescent="0.2">
      <c r="D54404" s="1"/>
      <c r="E54404" s="41"/>
    </row>
    <row r="54405" spans="4:5" x14ac:dyDescent="0.2">
      <c r="D54405" s="1"/>
      <c r="E54405" s="41"/>
    </row>
    <row r="54406" spans="4:5" x14ac:dyDescent="0.2">
      <c r="D54406" s="1"/>
      <c r="E54406" s="41"/>
    </row>
    <row r="54407" spans="4:5" x14ac:dyDescent="0.2">
      <c r="D54407" s="1"/>
      <c r="E54407" s="41"/>
    </row>
    <row r="54408" spans="4:5" x14ac:dyDescent="0.2">
      <c r="D54408" s="1"/>
      <c r="E54408" s="41"/>
    </row>
    <row r="54409" spans="4:5" x14ac:dyDescent="0.2">
      <c r="D54409" s="1"/>
      <c r="E54409" s="41"/>
    </row>
    <row r="54410" spans="4:5" x14ac:dyDescent="0.2">
      <c r="D54410" s="1"/>
      <c r="E54410" s="41"/>
    </row>
    <row r="54411" spans="4:5" x14ac:dyDescent="0.2">
      <c r="D54411" s="1"/>
      <c r="E54411" s="41"/>
    </row>
    <row r="54412" spans="4:5" x14ac:dyDescent="0.2">
      <c r="D54412" s="1"/>
      <c r="E54412" s="41"/>
    </row>
    <row r="54413" spans="4:5" x14ac:dyDescent="0.2">
      <c r="D54413" s="1"/>
      <c r="E54413" s="41"/>
    </row>
    <row r="54414" spans="4:5" x14ac:dyDescent="0.2">
      <c r="D54414" s="1"/>
      <c r="E54414" s="41"/>
    </row>
    <row r="54415" spans="4:5" x14ac:dyDescent="0.2">
      <c r="D54415" s="1"/>
      <c r="E54415" s="41"/>
    </row>
    <row r="54416" spans="4:5" x14ac:dyDescent="0.2">
      <c r="D54416" s="1"/>
      <c r="E54416" s="41"/>
    </row>
    <row r="54417" spans="4:5" x14ac:dyDescent="0.2">
      <c r="D54417" s="1"/>
      <c r="E54417" s="41"/>
    </row>
    <row r="54418" spans="4:5" x14ac:dyDescent="0.2">
      <c r="D54418" s="1"/>
      <c r="E54418" s="41"/>
    </row>
    <row r="54419" spans="4:5" x14ac:dyDescent="0.2">
      <c r="D54419" s="1"/>
      <c r="E54419" s="41"/>
    </row>
    <row r="54420" spans="4:5" x14ac:dyDescent="0.2">
      <c r="D54420" s="1"/>
      <c r="E54420" s="41"/>
    </row>
    <row r="54421" spans="4:5" x14ac:dyDescent="0.2">
      <c r="D54421" s="1"/>
      <c r="E54421" s="41"/>
    </row>
    <row r="54422" spans="4:5" x14ac:dyDescent="0.2">
      <c r="D54422" s="1"/>
      <c r="E54422" s="41"/>
    </row>
    <row r="54423" spans="4:5" x14ac:dyDescent="0.2">
      <c r="D54423" s="1"/>
      <c r="E54423" s="41"/>
    </row>
    <row r="54424" spans="4:5" x14ac:dyDescent="0.2">
      <c r="D54424" s="1"/>
      <c r="E54424" s="41"/>
    </row>
    <row r="54425" spans="4:5" x14ac:dyDescent="0.2">
      <c r="D54425" s="1"/>
      <c r="E54425" s="41"/>
    </row>
    <row r="54426" spans="4:5" x14ac:dyDescent="0.2">
      <c r="D54426" s="1"/>
      <c r="E54426" s="41"/>
    </row>
    <row r="54427" spans="4:5" x14ac:dyDescent="0.2">
      <c r="D54427" s="1"/>
      <c r="E54427" s="41"/>
    </row>
    <row r="54428" spans="4:5" x14ac:dyDescent="0.2">
      <c r="D54428" s="1"/>
      <c r="E54428" s="41"/>
    </row>
    <row r="54429" spans="4:5" x14ac:dyDescent="0.2">
      <c r="D54429" s="1"/>
      <c r="E54429" s="41"/>
    </row>
    <row r="54430" spans="4:5" x14ac:dyDescent="0.2">
      <c r="D54430" s="1"/>
      <c r="E54430" s="41"/>
    </row>
    <row r="54431" spans="4:5" x14ac:dyDescent="0.2">
      <c r="D54431" s="1"/>
      <c r="E54431" s="41"/>
    </row>
    <row r="54432" spans="4:5" x14ac:dyDescent="0.2">
      <c r="D54432" s="1"/>
      <c r="E54432" s="41"/>
    </row>
    <row r="54433" spans="4:5" x14ac:dyDescent="0.2">
      <c r="D54433" s="1"/>
      <c r="E54433" s="41"/>
    </row>
    <row r="54434" spans="4:5" x14ac:dyDescent="0.2">
      <c r="D54434" s="1"/>
      <c r="E54434" s="41"/>
    </row>
    <row r="54435" spans="4:5" x14ac:dyDescent="0.2">
      <c r="D54435" s="1"/>
      <c r="E54435" s="41"/>
    </row>
    <row r="54436" spans="4:5" x14ac:dyDescent="0.2">
      <c r="D54436" s="1"/>
      <c r="E54436" s="41"/>
    </row>
    <row r="54437" spans="4:5" x14ac:dyDescent="0.2">
      <c r="D54437" s="1"/>
      <c r="E54437" s="41"/>
    </row>
    <row r="54438" spans="4:5" x14ac:dyDescent="0.2">
      <c r="D54438" s="1"/>
      <c r="E54438" s="41"/>
    </row>
    <row r="54439" spans="4:5" x14ac:dyDescent="0.2">
      <c r="D54439" s="1"/>
      <c r="E54439" s="41"/>
    </row>
    <row r="54440" spans="4:5" x14ac:dyDescent="0.2">
      <c r="D54440" s="1"/>
      <c r="E54440" s="41"/>
    </row>
    <row r="54441" spans="4:5" x14ac:dyDescent="0.2">
      <c r="D54441" s="1"/>
      <c r="E54441" s="41"/>
    </row>
    <row r="54442" spans="4:5" x14ac:dyDescent="0.2">
      <c r="D54442" s="1"/>
      <c r="E54442" s="41"/>
    </row>
    <row r="54443" spans="4:5" x14ac:dyDescent="0.2">
      <c r="D54443" s="1"/>
      <c r="E54443" s="41"/>
    </row>
    <row r="54444" spans="4:5" x14ac:dyDescent="0.2">
      <c r="D54444" s="1"/>
      <c r="E54444" s="41"/>
    </row>
    <row r="54445" spans="4:5" x14ac:dyDescent="0.2">
      <c r="D54445" s="1"/>
      <c r="E54445" s="41"/>
    </row>
    <row r="54446" spans="4:5" x14ac:dyDescent="0.2">
      <c r="D54446" s="1"/>
      <c r="E54446" s="41"/>
    </row>
    <row r="54447" spans="4:5" x14ac:dyDescent="0.2">
      <c r="D54447" s="1"/>
      <c r="E54447" s="41"/>
    </row>
    <row r="54448" spans="4:5" x14ac:dyDescent="0.2">
      <c r="D54448" s="1"/>
      <c r="E54448" s="41"/>
    </row>
    <row r="54449" spans="4:5" x14ac:dyDescent="0.2">
      <c r="D54449" s="1"/>
      <c r="E54449" s="41"/>
    </row>
    <row r="54450" spans="4:5" x14ac:dyDescent="0.2">
      <c r="D54450" s="1"/>
      <c r="E54450" s="41"/>
    </row>
    <row r="54451" spans="4:5" x14ac:dyDescent="0.2">
      <c r="D54451" s="1"/>
      <c r="E54451" s="41"/>
    </row>
    <row r="54452" spans="4:5" x14ac:dyDescent="0.2">
      <c r="D54452" s="1"/>
      <c r="E54452" s="41"/>
    </row>
    <row r="54453" spans="4:5" x14ac:dyDescent="0.2">
      <c r="D54453" s="1"/>
      <c r="E54453" s="41"/>
    </row>
    <row r="54454" spans="4:5" x14ac:dyDescent="0.2">
      <c r="D54454" s="1"/>
      <c r="E54454" s="41"/>
    </row>
    <row r="54455" spans="4:5" x14ac:dyDescent="0.2">
      <c r="D54455" s="1"/>
      <c r="E54455" s="41"/>
    </row>
    <row r="54456" spans="4:5" x14ac:dyDescent="0.2">
      <c r="D54456" s="1"/>
      <c r="E54456" s="41"/>
    </row>
    <row r="54457" spans="4:5" x14ac:dyDescent="0.2">
      <c r="D54457" s="1"/>
      <c r="E54457" s="41"/>
    </row>
    <row r="54458" spans="4:5" x14ac:dyDescent="0.2">
      <c r="D54458" s="1"/>
      <c r="E54458" s="41"/>
    </row>
    <row r="54459" spans="4:5" x14ac:dyDescent="0.2">
      <c r="D54459" s="1"/>
      <c r="E54459" s="41"/>
    </row>
    <row r="54460" spans="4:5" x14ac:dyDescent="0.2">
      <c r="D54460" s="1"/>
      <c r="E54460" s="41"/>
    </row>
    <row r="54461" spans="4:5" x14ac:dyDescent="0.2">
      <c r="D54461" s="1"/>
      <c r="E54461" s="41"/>
    </row>
    <row r="54462" spans="4:5" x14ac:dyDescent="0.2">
      <c r="D54462" s="1"/>
      <c r="E54462" s="41"/>
    </row>
    <row r="54463" spans="4:5" x14ac:dyDescent="0.2">
      <c r="D54463" s="1"/>
      <c r="E54463" s="41"/>
    </row>
    <row r="54464" spans="4:5" x14ac:dyDescent="0.2">
      <c r="D54464" s="1"/>
      <c r="E54464" s="41"/>
    </row>
    <row r="54465" spans="4:5" x14ac:dyDescent="0.2">
      <c r="D54465" s="1"/>
      <c r="E54465" s="41"/>
    </row>
    <row r="54466" spans="4:5" x14ac:dyDescent="0.2">
      <c r="D54466" s="1"/>
      <c r="E54466" s="41"/>
    </row>
    <row r="54467" spans="4:5" x14ac:dyDescent="0.2">
      <c r="D54467" s="1"/>
      <c r="E54467" s="41"/>
    </row>
    <row r="54468" spans="4:5" x14ac:dyDescent="0.2">
      <c r="D54468" s="1"/>
      <c r="E54468" s="41"/>
    </row>
    <row r="54469" spans="4:5" x14ac:dyDescent="0.2">
      <c r="D54469" s="1"/>
      <c r="E54469" s="41"/>
    </row>
    <row r="54470" spans="4:5" x14ac:dyDescent="0.2">
      <c r="D54470" s="1"/>
      <c r="E54470" s="41"/>
    </row>
    <row r="54471" spans="4:5" x14ac:dyDescent="0.2">
      <c r="D54471" s="1"/>
      <c r="E54471" s="41"/>
    </row>
    <row r="54472" spans="4:5" x14ac:dyDescent="0.2">
      <c r="D54472" s="1"/>
      <c r="E54472" s="41"/>
    </row>
    <row r="54473" spans="4:5" x14ac:dyDescent="0.2">
      <c r="D54473" s="1"/>
      <c r="E54473" s="41"/>
    </row>
    <row r="54474" spans="4:5" x14ac:dyDescent="0.2">
      <c r="D54474" s="1"/>
      <c r="E54474" s="41"/>
    </row>
    <row r="54475" spans="4:5" x14ac:dyDescent="0.2">
      <c r="D54475" s="1"/>
      <c r="E54475" s="41"/>
    </row>
    <row r="54476" spans="4:5" x14ac:dyDescent="0.2">
      <c r="D54476" s="1"/>
      <c r="E54476" s="41"/>
    </row>
    <row r="54477" spans="4:5" x14ac:dyDescent="0.2">
      <c r="D54477" s="1"/>
      <c r="E54477" s="41"/>
    </row>
    <row r="54478" spans="4:5" x14ac:dyDescent="0.2">
      <c r="D54478" s="1"/>
      <c r="E54478" s="41"/>
    </row>
    <row r="54479" spans="4:5" x14ac:dyDescent="0.2">
      <c r="D54479" s="1"/>
      <c r="E54479" s="41"/>
    </row>
    <row r="54480" spans="4:5" x14ac:dyDescent="0.2">
      <c r="D54480" s="1"/>
      <c r="E54480" s="41"/>
    </row>
    <row r="54481" spans="4:5" x14ac:dyDescent="0.2">
      <c r="D54481" s="1"/>
      <c r="E54481" s="41"/>
    </row>
    <row r="54482" spans="4:5" x14ac:dyDescent="0.2">
      <c r="D54482" s="1"/>
      <c r="E54482" s="41"/>
    </row>
    <row r="54483" spans="4:5" x14ac:dyDescent="0.2">
      <c r="D54483" s="1"/>
      <c r="E54483" s="41"/>
    </row>
    <row r="54484" spans="4:5" x14ac:dyDescent="0.2">
      <c r="D54484" s="1"/>
      <c r="E54484" s="41"/>
    </row>
    <row r="54485" spans="4:5" x14ac:dyDescent="0.2">
      <c r="D54485" s="1"/>
      <c r="E54485" s="41"/>
    </row>
    <row r="54486" spans="4:5" x14ac:dyDescent="0.2">
      <c r="D54486" s="1"/>
      <c r="E54486" s="41"/>
    </row>
    <row r="54487" spans="4:5" x14ac:dyDescent="0.2">
      <c r="D54487" s="1"/>
      <c r="E54487" s="41"/>
    </row>
    <row r="54488" spans="4:5" x14ac:dyDescent="0.2">
      <c r="D54488" s="1"/>
      <c r="E54488" s="41"/>
    </row>
    <row r="54489" spans="4:5" x14ac:dyDescent="0.2">
      <c r="D54489" s="1"/>
      <c r="E54489" s="41"/>
    </row>
    <row r="54490" spans="4:5" x14ac:dyDescent="0.2">
      <c r="D54490" s="1"/>
      <c r="E54490" s="41"/>
    </row>
    <row r="54491" spans="4:5" x14ac:dyDescent="0.2">
      <c r="D54491" s="1"/>
      <c r="E54491" s="41"/>
    </row>
    <row r="54492" spans="4:5" x14ac:dyDescent="0.2">
      <c r="D54492" s="1"/>
      <c r="E54492" s="41"/>
    </row>
    <row r="54493" spans="4:5" x14ac:dyDescent="0.2">
      <c r="D54493" s="1"/>
      <c r="E54493" s="41"/>
    </row>
    <row r="54494" spans="4:5" x14ac:dyDescent="0.2">
      <c r="D54494" s="1"/>
      <c r="E54494" s="41"/>
    </row>
    <row r="54495" spans="4:5" x14ac:dyDescent="0.2">
      <c r="D54495" s="1"/>
      <c r="E54495" s="41"/>
    </row>
    <row r="54496" spans="4:5" x14ac:dyDescent="0.2">
      <c r="D54496" s="1"/>
      <c r="E54496" s="41"/>
    </row>
    <row r="54497" spans="4:5" x14ac:dyDescent="0.2">
      <c r="D54497" s="1"/>
      <c r="E54497" s="41"/>
    </row>
    <row r="54498" spans="4:5" x14ac:dyDescent="0.2">
      <c r="D54498" s="1"/>
      <c r="E54498" s="41"/>
    </row>
    <row r="54499" spans="4:5" x14ac:dyDescent="0.2">
      <c r="D54499" s="1"/>
      <c r="E54499" s="41"/>
    </row>
    <row r="54500" spans="4:5" x14ac:dyDescent="0.2">
      <c r="D54500" s="1"/>
      <c r="E54500" s="41"/>
    </row>
    <row r="54501" spans="4:5" x14ac:dyDescent="0.2">
      <c r="D54501" s="1"/>
      <c r="E54501" s="41"/>
    </row>
    <row r="54502" spans="4:5" x14ac:dyDescent="0.2">
      <c r="D54502" s="1"/>
      <c r="E54502" s="41"/>
    </row>
    <row r="54503" spans="4:5" x14ac:dyDescent="0.2">
      <c r="D54503" s="1"/>
      <c r="E54503" s="41"/>
    </row>
    <row r="54504" spans="4:5" x14ac:dyDescent="0.2">
      <c r="D54504" s="1"/>
      <c r="E54504" s="41"/>
    </row>
    <row r="54505" spans="4:5" x14ac:dyDescent="0.2">
      <c r="D54505" s="1"/>
      <c r="E54505" s="41"/>
    </row>
    <row r="54506" spans="4:5" x14ac:dyDescent="0.2">
      <c r="D54506" s="1"/>
      <c r="E54506" s="41"/>
    </row>
    <row r="54507" spans="4:5" x14ac:dyDescent="0.2">
      <c r="D54507" s="1"/>
      <c r="E54507" s="41"/>
    </row>
    <row r="54508" spans="4:5" x14ac:dyDescent="0.2">
      <c r="D54508" s="1"/>
      <c r="E54508" s="41"/>
    </row>
    <row r="54509" spans="4:5" x14ac:dyDescent="0.2">
      <c r="D54509" s="1"/>
      <c r="E54509" s="41"/>
    </row>
    <row r="54510" spans="4:5" x14ac:dyDescent="0.2">
      <c r="D54510" s="1"/>
      <c r="E54510" s="41"/>
    </row>
    <row r="54511" spans="4:5" x14ac:dyDescent="0.2">
      <c r="D54511" s="1"/>
      <c r="E54511" s="41"/>
    </row>
    <row r="54512" spans="4:5" x14ac:dyDescent="0.2">
      <c r="D54512" s="1"/>
      <c r="E54512" s="41"/>
    </row>
    <row r="54513" spans="4:5" x14ac:dyDescent="0.2">
      <c r="D54513" s="1"/>
      <c r="E54513" s="41"/>
    </row>
    <row r="54514" spans="4:5" x14ac:dyDescent="0.2">
      <c r="D54514" s="1"/>
      <c r="E54514" s="41"/>
    </row>
    <row r="54515" spans="4:5" x14ac:dyDescent="0.2">
      <c r="D54515" s="1"/>
      <c r="E54515" s="41"/>
    </row>
    <row r="54516" spans="4:5" x14ac:dyDescent="0.2">
      <c r="D54516" s="1"/>
      <c r="E54516" s="41"/>
    </row>
    <row r="54517" spans="4:5" x14ac:dyDescent="0.2">
      <c r="D54517" s="1"/>
      <c r="E54517" s="41"/>
    </row>
    <row r="54518" spans="4:5" x14ac:dyDescent="0.2">
      <c r="D54518" s="1"/>
      <c r="E54518" s="41"/>
    </row>
    <row r="54519" spans="4:5" x14ac:dyDescent="0.2">
      <c r="D54519" s="1"/>
      <c r="E54519" s="41"/>
    </row>
    <row r="54520" spans="4:5" x14ac:dyDescent="0.2">
      <c r="D54520" s="1"/>
      <c r="E54520" s="41"/>
    </row>
    <row r="54521" spans="4:5" x14ac:dyDescent="0.2">
      <c r="D54521" s="1"/>
      <c r="E54521" s="41"/>
    </row>
    <row r="54522" spans="4:5" x14ac:dyDescent="0.2">
      <c r="D54522" s="1"/>
      <c r="E54522" s="41"/>
    </row>
    <row r="54523" spans="4:5" x14ac:dyDescent="0.2">
      <c r="D54523" s="1"/>
      <c r="E54523" s="41"/>
    </row>
    <row r="54524" spans="4:5" x14ac:dyDescent="0.2">
      <c r="D54524" s="1"/>
      <c r="E54524" s="41"/>
    </row>
    <row r="54525" spans="4:5" x14ac:dyDescent="0.2">
      <c r="D54525" s="1"/>
      <c r="E54525" s="41"/>
    </row>
    <row r="54526" spans="4:5" x14ac:dyDescent="0.2">
      <c r="D54526" s="1"/>
      <c r="E54526" s="41"/>
    </row>
    <row r="54527" spans="4:5" x14ac:dyDescent="0.2">
      <c r="D54527" s="1"/>
      <c r="E54527" s="41"/>
    </row>
    <row r="54528" spans="4:5" x14ac:dyDescent="0.2">
      <c r="D54528" s="1"/>
      <c r="E54528" s="41"/>
    </row>
    <row r="54529" spans="4:5" x14ac:dyDescent="0.2">
      <c r="D54529" s="1"/>
      <c r="E54529" s="41"/>
    </row>
    <row r="54530" spans="4:5" x14ac:dyDescent="0.2">
      <c r="D54530" s="1"/>
      <c r="E54530" s="41"/>
    </row>
    <row r="54531" spans="4:5" x14ac:dyDescent="0.2">
      <c r="D54531" s="1"/>
      <c r="E54531" s="41"/>
    </row>
    <row r="54532" spans="4:5" x14ac:dyDescent="0.2">
      <c r="D54532" s="1"/>
      <c r="E54532" s="41"/>
    </row>
    <row r="54533" spans="4:5" x14ac:dyDescent="0.2">
      <c r="D54533" s="1"/>
      <c r="E54533" s="41"/>
    </row>
    <row r="54534" spans="4:5" x14ac:dyDescent="0.2">
      <c r="D54534" s="1"/>
      <c r="E54534" s="41"/>
    </row>
    <row r="54535" spans="4:5" x14ac:dyDescent="0.2">
      <c r="D54535" s="1"/>
      <c r="E54535" s="41"/>
    </row>
    <row r="54536" spans="4:5" x14ac:dyDescent="0.2">
      <c r="D54536" s="1"/>
      <c r="E54536" s="41"/>
    </row>
    <row r="54537" spans="4:5" x14ac:dyDescent="0.2">
      <c r="D54537" s="1"/>
      <c r="E54537" s="41"/>
    </row>
    <row r="54538" spans="4:5" x14ac:dyDescent="0.2">
      <c r="D54538" s="1"/>
      <c r="E54538" s="41"/>
    </row>
    <row r="54539" spans="4:5" x14ac:dyDescent="0.2">
      <c r="D54539" s="1"/>
      <c r="E54539" s="41"/>
    </row>
    <row r="54540" spans="4:5" x14ac:dyDescent="0.2">
      <c r="D54540" s="1"/>
      <c r="E54540" s="41"/>
    </row>
    <row r="54541" spans="4:5" x14ac:dyDescent="0.2">
      <c r="D54541" s="1"/>
      <c r="E54541" s="41"/>
    </row>
    <row r="54542" spans="4:5" x14ac:dyDescent="0.2">
      <c r="D54542" s="1"/>
      <c r="E54542" s="41"/>
    </row>
    <row r="54543" spans="4:5" x14ac:dyDescent="0.2">
      <c r="D54543" s="1"/>
      <c r="E54543" s="41"/>
    </row>
    <row r="54544" spans="4:5" x14ac:dyDescent="0.2">
      <c r="D54544" s="1"/>
      <c r="E54544" s="41"/>
    </row>
    <row r="54545" spans="4:5" x14ac:dyDescent="0.2">
      <c r="D54545" s="1"/>
      <c r="E54545" s="41"/>
    </row>
    <row r="54546" spans="4:5" x14ac:dyDescent="0.2">
      <c r="D54546" s="1"/>
      <c r="E54546" s="41"/>
    </row>
    <row r="54547" spans="4:5" x14ac:dyDescent="0.2">
      <c r="D54547" s="1"/>
      <c r="E54547" s="41"/>
    </row>
    <row r="54548" spans="4:5" x14ac:dyDescent="0.2">
      <c r="D54548" s="1"/>
      <c r="E54548" s="41"/>
    </row>
    <row r="54549" spans="4:5" x14ac:dyDescent="0.2">
      <c r="D54549" s="1"/>
      <c r="E54549" s="41"/>
    </row>
    <row r="54550" spans="4:5" x14ac:dyDescent="0.2">
      <c r="D54550" s="1"/>
      <c r="E54550" s="41"/>
    </row>
    <row r="54551" spans="4:5" x14ac:dyDescent="0.2">
      <c r="D54551" s="1"/>
      <c r="E54551" s="41"/>
    </row>
    <row r="54552" spans="4:5" x14ac:dyDescent="0.2">
      <c r="D54552" s="1"/>
      <c r="E54552" s="41"/>
    </row>
    <row r="54553" spans="4:5" x14ac:dyDescent="0.2">
      <c r="D54553" s="1"/>
      <c r="E54553" s="41"/>
    </row>
    <row r="54554" spans="4:5" x14ac:dyDescent="0.2">
      <c r="D54554" s="1"/>
      <c r="E54554" s="41"/>
    </row>
    <row r="54555" spans="4:5" x14ac:dyDescent="0.2">
      <c r="D54555" s="1"/>
      <c r="E54555" s="41"/>
    </row>
    <row r="54556" spans="4:5" x14ac:dyDescent="0.2">
      <c r="D54556" s="1"/>
      <c r="E54556" s="41"/>
    </row>
    <row r="54557" spans="4:5" x14ac:dyDescent="0.2">
      <c r="D54557" s="1"/>
      <c r="E54557" s="41"/>
    </row>
    <row r="54558" spans="4:5" x14ac:dyDescent="0.2">
      <c r="D54558" s="1"/>
      <c r="E54558" s="41"/>
    </row>
    <row r="54559" spans="4:5" x14ac:dyDescent="0.2">
      <c r="D54559" s="1"/>
      <c r="E54559" s="41"/>
    </row>
    <row r="54560" spans="4:5" x14ac:dyDescent="0.2">
      <c r="D54560" s="1"/>
      <c r="E54560" s="41"/>
    </row>
    <row r="54561" spans="4:5" x14ac:dyDescent="0.2">
      <c r="D54561" s="1"/>
      <c r="E54561" s="41"/>
    </row>
    <row r="54562" spans="4:5" x14ac:dyDescent="0.2">
      <c r="D54562" s="1"/>
      <c r="E54562" s="41"/>
    </row>
    <row r="54563" spans="4:5" x14ac:dyDescent="0.2">
      <c r="D54563" s="1"/>
      <c r="E54563" s="41"/>
    </row>
    <row r="54564" spans="4:5" x14ac:dyDescent="0.2">
      <c r="D54564" s="1"/>
      <c r="E54564" s="41"/>
    </row>
    <row r="54565" spans="4:5" x14ac:dyDescent="0.2">
      <c r="D54565" s="1"/>
      <c r="E54565" s="41"/>
    </row>
    <row r="54566" spans="4:5" x14ac:dyDescent="0.2">
      <c r="D54566" s="1"/>
      <c r="E54566" s="41"/>
    </row>
    <row r="54567" spans="4:5" x14ac:dyDescent="0.2">
      <c r="D54567" s="1"/>
      <c r="E54567" s="41"/>
    </row>
    <row r="54568" spans="4:5" x14ac:dyDescent="0.2">
      <c r="D54568" s="1"/>
      <c r="E54568" s="41"/>
    </row>
    <row r="54569" spans="4:5" x14ac:dyDescent="0.2">
      <c r="D54569" s="1"/>
      <c r="E54569" s="41"/>
    </row>
    <row r="54570" spans="4:5" x14ac:dyDescent="0.2">
      <c r="D54570" s="1"/>
      <c r="E54570" s="41"/>
    </row>
    <row r="54571" spans="4:5" x14ac:dyDescent="0.2">
      <c r="D54571" s="1"/>
      <c r="E54571" s="41"/>
    </row>
    <row r="54572" spans="4:5" x14ac:dyDescent="0.2">
      <c r="D54572" s="1"/>
      <c r="E54572" s="41"/>
    </row>
    <row r="54573" spans="4:5" x14ac:dyDescent="0.2">
      <c r="D54573" s="1"/>
      <c r="E54573" s="41"/>
    </row>
    <row r="54574" spans="4:5" x14ac:dyDescent="0.2">
      <c r="D54574" s="1"/>
      <c r="E54574" s="41"/>
    </row>
    <row r="54575" spans="4:5" x14ac:dyDescent="0.2">
      <c r="D54575" s="1"/>
      <c r="E54575" s="41"/>
    </row>
    <row r="54576" spans="4:5" x14ac:dyDescent="0.2">
      <c r="D54576" s="1"/>
      <c r="E54576" s="41"/>
    </row>
    <row r="54577" spans="4:5" x14ac:dyDescent="0.2">
      <c r="D54577" s="1"/>
      <c r="E54577" s="41"/>
    </row>
    <row r="54578" spans="4:5" x14ac:dyDescent="0.2">
      <c r="D54578" s="1"/>
      <c r="E54578" s="41"/>
    </row>
    <row r="54579" spans="4:5" x14ac:dyDescent="0.2">
      <c r="D54579" s="1"/>
      <c r="E54579" s="41"/>
    </row>
    <row r="54580" spans="4:5" x14ac:dyDescent="0.2">
      <c r="D54580" s="1"/>
      <c r="E54580" s="41"/>
    </row>
    <row r="54581" spans="4:5" x14ac:dyDescent="0.2">
      <c r="D54581" s="1"/>
      <c r="E54581" s="41"/>
    </row>
    <row r="54582" spans="4:5" x14ac:dyDescent="0.2">
      <c r="D54582" s="1"/>
      <c r="E54582" s="41"/>
    </row>
    <row r="54583" spans="4:5" x14ac:dyDescent="0.2">
      <c r="D54583" s="1"/>
      <c r="E54583" s="41"/>
    </row>
    <row r="54584" spans="4:5" x14ac:dyDescent="0.2">
      <c r="D54584" s="1"/>
      <c r="E54584" s="41"/>
    </row>
    <row r="54585" spans="4:5" x14ac:dyDescent="0.2">
      <c r="D54585" s="1"/>
      <c r="E54585" s="41"/>
    </row>
    <row r="54586" spans="4:5" x14ac:dyDescent="0.2">
      <c r="D54586" s="1"/>
      <c r="E54586" s="41"/>
    </row>
    <row r="54587" spans="4:5" x14ac:dyDescent="0.2">
      <c r="D54587" s="1"/>
      <c r="E54587" s="41"/>
    </row>
    <row r="54588" spans="4:5" x14ac:dyDescent="0.2">
      <c r="D54588" s="1"/>
      <c r="E54588" s="41"/>
    </row>
    <row r="54589" spans="4:5" x14ac:dyDescent="0.2">
      <c r="D54589" s="1"/>
      <c r="E54589" s="41"/>
    </row>
    <row r="54590" spans="4:5" x14ac:dyDescent="0.2">
      <c r="D54590" s="1"/>
      <c r="E54590" s="41"/>
    </row>
    <row r="54591" spans="4:5" x14ac:dyDescent="0.2">
      <c r="D54591" s="1"/>
      <c r="E54591" s="41"/>
    </row>
    <row r="54592" spans="4:5" x14ac:dyDescent="0.2">
      <c r="D54592" s="1"/>
      <c r="E54592" s="41"/>
    </row>
    <row r="54593" spans="4:5" x14ac:dyDescent="0.2">
      <c r="D54593" s="1"/>
      <c r="E54593" s="41"/>
    </row>
    <row r="54594" spans="4:5" x14ac:dyDescent="0.2">
      <c r="D54594" s="1"/>
      <c r="E54594" s="41"/>
    </row>
    <row r="54595" spans="4:5" x14ac:dyDescent="0.2">
      <c r="D54595" s="1"/>
      <c r="E54595" s="41"/>
    </row>
    <row r="54596" spans="4:5" x14ac:dyDescent="0.2">
      <c r="D54596" s="1"/>
      <c r="E54596" s="41"/>
    </row>
    <row r="54597" spans="4:5" x14ac:dyDescent="0.2">
      <c r="D54597" s="1"/>
      <c r="E54597" s="41"/>
    </row>
    <row r="54598" spans="4:5" x14ac:dyDescent="0.2">
      <c r="D54598" s="1"/>
      <c r="E54598" s="41"/>
    </row>
    <row r="54599" spans="4:5" x14ac:dyDescent="0.2">
      <c r="D54599" s="1"/>
      <c r="E54599" s="41"/>
    </row>
    <row r="54600" spans="4:5" x14ac:dyDescent="0.2">
      <c r="D54600" s="1"/>
      <c r="E54600" s="41"/>
    </row>
    <row r="54601" spans="4:5" x14ac:dyDescent="0.2">
      <c r="D54601" s="1"/>
      <c r="E54601" s="41"/>
    </row>
    <row r="54602" spans="4:5" x14ac:dyDescent="0.2">
      <c r="D54602" s="1"/>
      <c r="E54602" s="41"/>
    </row>
    <row r="54603" spans="4:5" x14ac:dyDescent="0.2">
      <c r="D54603" s="1"/>
      <c r="E54603" s="41"/>
    </row>
    <row r="54604" spans="4:5" x14ac:dyDescent="0.2">
      <c r="D54604" s="1"/>
      <c r="E54604" s="41"/>
    </row>
    <row r="54605" spans="4:5" x14ac:dyDescent="0.2">
      <c r="D54605" s="1"/>
      <c r="E54605" s="41"/>
    </row>
    <row r="54606" spans="4:5" x14ac:dyDescent="0.2">
      <c r="D54606" s="1"/>
      <c r="E54606" s="41"/>
    </row>
    <row r="54607" spans="4:5" x14ac:dyDescent="0.2">
      <c r="D54607" s="1"/>
      <c r="E54607" s="41"/>
    </row>
    <row r="54608" spans="4:5" x14ac:dyDescent="0.2">
      <c r="D54608" s="1"/>
      <c r="E54608" s="41"/>
    </row>
    <row r="54609" spans="4:5" x14ac:dyDescent="0.2">
      <c r="D54609" s="1"/>
      <c r="E54609" s="41"/>
    </row>
    <row r="54610" spans="4:5" x14ac:dyDescent="0.2">
      <c r="D54610" s="1"/>
      <c r="E54610" s="41"/>
    </row>
    <row r="54611" spans="4:5" x14ac:dyDescent="0.2">
      <c r="D54611" s="1"/>
      <c r="E54611" s="41"/>
    </row>
    <row r="54612" spans="4:5" x14ac:dyDescent="0.2">
      <c r="D54612" s="1"/>
      <c r="E54612" s="41"/>
    </row>
    <row r="54613" spans="4:5" x14ac:dyDescent="0.2">
      <c r="D54613" s="1"/>
      <c r="E54613" s="41"/>
    </row>
    <row r="54614" spans="4:5" x14ac:dyDescent="0.2">
      <c r="D54614" s="1"/>
      <c r="E54614" s="41"/>
    </row>
    <row r="54615" spans="4:5" x14ac:dyDescent="0.2">
      <c r="D54615" s="1"/>
      <c r="E54615" s="41"/>
    </row>
    <row r="54616" spans="4:5" x14ac:dyDescent="0.2">
      <c r="D54616" s="1"/>
      <c r="E54616" s="41"/>
    </row>
    <row r="54617" spans="4:5" x14ac:dyDescent="0.2">
      <c r="D54617" s="1"/>
      <c r="E54617" s="41"/>
    </row>
    <row r="54618" spans="4:5" x14ac:dyDescent="0.2">
      <c r="D54618" s="1"/>
      <c r="E54618" s="41"/>
    </row>
    <row r="54619" spans="4:5" x14ac:dyDescent="0.2">
      <c r="D54619" s="1"/>
      <c r="E54619" s="41"/>
    </row>
    <row r="54620" spans="4:5" x14ac:dyDescent="0.2">
      <c r="D54620" s="1"/>
      <c r="E54620" s="41"/>
    </row>
    <row r="54621" spans="4:5" x14ac:dyDescent="0.2">
      <c r="D54621" s="1"/>
      <c r="E54621" s="41"/>
    </row>
    <row r="54622" spans="4:5" x14ac:dyDescent="0.2">
      <c r="D54622" s="1"/>
      <c r="E54622" s="41"/>
    </row>
    <row r="54623" spans="4:5" x14ac:dyDescent="0.2">
      <c r="D54623" s="1"/>
      <c r="E54623" s="41"/>
    </row>
    <row r="54624" spans="4:5" x14ac:dyDescent="0.2">
      <c r="D54624" s="1"/>
      <c r="E54624" s="41"/>
    </row>
    <row r="54625" spans="4:5" x14ac:dyDescent="0.2">
      <c r="D54625" s="1"/>
      <c r="E54625" s="41"/>
    </row>
    <row r="54626" spans="4:5" x14ac:dyDescent="0.2">
      <c r="D54626" s="1"/>
      <c r="E54626" s="41"/>
    </row>
    <row r="54627" spans="4:5" x14ac:dyDescent="0.2">
      <c r="D54627" s="1"/>
      <c r="E54627" s="41"/>
    </row>
    <row r="54628" spans="4:5" x14ac:dyDescent="0.2">
      <c r="D54628" s="1"/>
      <c r="E54628" s="41"/>
    </row>
    <row r="54629" spans="4:5" x14ac:dyDescent="0.2">
      <c r="D54629" s="1"/>
      <c r="E54629" s="41"/>
    </row>
    <row r="54630" spans="4:5" x14ac:dyDescent="0.2">
      <c r="D54630" s="1"/>
      <c r="E54630" s="41"/>
    </row>
    <row r="54631" spans="4:5" x14ac:dyDescent="0.2">
      <c r="D54631" s="1"/>
      <c r="E54631" s="41"/>
    </row>
    <row r="54632" spans="4:5" x14ac:dyDescent="0.2">
      <c r="D54632" s="1"/>
      <c r="E54632" s="41"/>
    </row>
    <row r="54633" spans="4:5" x14ac:dyDescent="0.2">
      <c r="D54633" s="1"/>
      <c r="E54633" s="41"/>
    </row>
    <row r="54634" spans="4:5" x14ac:dyDescent="0.2">
      <c r="D54634" s="1"/>
      <c r="E54634" s="41"/>
    </row>
    <row r="54635" spans="4:5" x14ac:dyDescent="0.2">
      <c r="D54635" s="1"/>
      <c r="E54635" s="41"/>
    </row>
    <row r="54636" spans="4:5" x14ac:dyDescent="0.2">
      <c r="D54636" s="1"/>
      <c r="E54636" s="41"/>
    </row>
    <row r="54637" spans="4:5" x14ac:dyDescent="0.2">
      <c r="D54637" s="1"/>
      <c r="E54637" s="41"/>
    </row>
    <row r="54638" spans="4:5" x14ac:dyDescent="0.2">
      <c r="D54638" s="1"/>
      <c r="E54638" s="41"/>
    </row>
    <row r="54639" spans="4:5" x14ac:dyDescent="0.2">
      <c r="D54639" s="1"/>
      <c r="E54639" s="41"/>
    </row>
    <row r="54640" spans="4:5" x14ac:dyDescent="0.2">
      <c r="D54640" s="1"/>
      <c r="E54640" s="41"/>
    </row>
    <row r="54641" spans="4:5" x14ac:dyDescent="0.2">
      <c r="D54641" s="1"/>
      <c r="E54641" s="41"/>
    </row>
    <row r="54642" spans="4:5" x14ac:dyDescent="0.2">
      <c r="D54642" s="1"/>
      <c r="E54642" s="41"/>
    </row>
    <row r="54643" spans="4:5" x14ac:dyDescent="0.2">
      <c r="D54643" s="1"/>
      <c r="E54643" s="41"/>
    </row>
    <row r="54644" spans="4:5" x14ac:dyDescent="0.2">
      <c r="D54644" s="1"/>
      <c r="E54644" s="41"/>
    </row>
    <row r="54645" spans="4:5" x14ac:dyDescent="0.2">
      <c r="D54645" s="1"/>
      <c r="E54645" s="41"/>
    </row>
    <row r="54646" spans="4:5" x14ac:dyDescent="0.2">
      <c r="D54646" s="1"/>
      <c r="E54646" s="41"/>
    </row>
    <row r="54647" spans="4:5" x14ac:dyDescent="0.2">
      <c r="D54647" s="1"/>
      <c r="E54647" s="41"/>
    </row>
    <row r="54648" spans="4:5" x14ac:dyDescent="0.2">
      <c r="D54648" s="1"/>
      <c r="E54648" s="41"/>
    </row>
    <row r="54649" spans="4:5" x14ac:dyDescent="0.2">
      <c r="D54649" s="1"/>
      <c r="E54649" s="41"/>
    </row>
    <row r="54650" spans="4:5" x14ac:dyDescent="0.2">
      <c r="D54650" s="1"/>
      <c r="E54650" s="41"/>
    </row>
    <row r="54651" spans="4:5" x14ac:dyDescent="0.2">
      <c r="D54651" s="1"/>
      <c r="E54651" s="41"/>
    </row>
    <row r="54652" spans="4:5" x14ac:dyDescent="0.2">
      <c r="D54652" s="1"/>
      <c r="E54652" s="41"/>
    </row>
    <row r="54653" spans="4:5" x14ac:dyDescent="0.2">
      <c r="D54653" s="1"/>
      <c r="E54653" s="41"/>
    </row>
    <row r="54654" spans="4:5" x14ac:dyDescent="0.2">
      <c r="D54654" s="1"/>
      <c r="E54654" s="41"/>
    </row>
    <row r="54655" spans="4:5" x14ac:dyDescent="0.2">
      <c r="D54655" s="1"/>
      <c r="E54655" s="41"/>
    </row>
    <row r="54656" spans="4:5" x14ac:dyDescent="0.2">
      <c r="D54656" s="1"/>
      <c r="E54656" s="41"/>
    </row>
    <row r="54657" spans="4:5" x14ac:dyDescent="0.2">
      <c r="D54657" s="1"/>
      <c r="E54657" s="41"/>
    </row>
    <row r="54658" spans="4:5" x14ac:dyDescent="0.2">
      <c r="D54658" s="1"/>
      <c r="E54658" s="41"/>
    </row>
    <row r="54659" spans="4:5" x14ac:dyDescent="0.2">
      <c r="D54659" s="1"/>
      <c r="E54659" s="41"/>
    </row>
    <row r="54660" spans="4:5" x14ac:dyDescent="0.2">
      <c r="D54660" s="1"/>
      <c r="E54660" s="41"/>
    </row>
    <row r="54661" spans="4:5" x14ac:dyDescent="0.2">
      <c r="D54661" s="1"/>
      <c r="E54661" s="41"/>
    </row>
    <row r="54662" spans="4:5" x14ac:dyDescent="0.2">
      <c r="D54662" s="1"/>
      <c r="E54662" s="41"/>
    </row>
    <row r="54663" spans="4:5" x14ac:dyDescent="0.2">
      <c r="D54663" s="1"/>
      <c r="E54663" s="41"/>
    </row>
    <row r="54664" spans="4:5" x14ac:dyDescent="0.2">
      <c r="D54664" s="1"/>
      <c r="E54664" s="41"/>
    </row>
    <row r="54665" spans="4:5" x14ac:dyDescent="0.2">
      <c r="D54665" s="1"/>
      <c r="E54665" s="41"/>
    </row>
    <row r="54666" spans="4:5" x14ac:dyDescent="0.2">
      <c r="D54666" s="1"/>
      <c r="E54666" s="41"/>
    </row>
    <row r="54667" spans="4:5" x14ac:dyDescent="0.2">
      <c r="D54667" s="1"/>
      <c r="E54667" s="41"/>
    </row>
    <row r="54668" spans="4:5" x14ac:dyDescent="0.2">
      <c r="D54668" s="1"/>
      <c r="E54668" s="41"/>
    </row>
    <row r="54669" spans="4:5" x14ac:dyDescent="0.2">
      <c r="D54669" s="1"/>
      <c r="E54669" s="41"/>
    </row>
    <row r="54670" spans="4:5" x14ac:dyDescent="0.2">
      <c r="D54670" s="1"/>
      <c r="E54670" s="41"/>
    </row>
    <row r="54671" spans="4:5" x14ac:dyDescent="0.2">
      <c r="D54671" s="1"/>
      <c r="E54671" s="41"/>
    </row>
    <row r="54672" spans="4:5" x14ac:dyDescent="0.2">
      <c r="D54672" s="1"/>
      <c r="E54672" s="41"/>
    </row>
    <row r="54673" spans="4:5" x14ac:dyDescent="0.2">
      <c r="D54673" s="1"/>
      <c r="E54673" s="41"/>
    </row>
    <row r="54674" spans="4:5" x14ac:dyDescent="0.2">
      <c r="D54674" s="1"/>
      <c r="E54674" s="41"/>
    </row>
    <row r="54675" spans="4:5" x14ac:dyDescent="0.2">
      <c r="D54675" s="1"/>
      <c r="E54675" s="41"/>
    </row>
    <row r="54676" spans="4:5" x14ac:dyDescent="0.2">
      <c r="D54676" s="1"/>
      <c r="E54676" s="41"/>
    </row>
    <row r="54677" spans="4:5" x14ac:dyDescent="0.2">
      <c r="D54677" s="1"/>
      <c r="E54677" s="41"/>
    </row>
    <row r="54678" spans="4:5" x14ac:dyDescent="0.2">
      <c r="D54678" s="1"/>
      <c r="E54678" s="41"/>
    </row>
    <row r="54679" spans="4:5" x14ac:dyDescent="0.2">
      <c r="D54679" s="1"/>
      <c r="E54679" s="41"/>
    </row>
    <row r="54680" spans="4:5" x14ac:dyDescent="0.2">
      <c r="D54680" s="1"/>
      <c r="E54680" s="41"/>
    </row>
    <row r="54681" spans="4:5" x14ac:dyDescent="0.2">
      <c r="D54681" s="1"/>
      <c r="E54681" s="41"/>
    </row>
    <row r="54682" spans="4:5" x14ac:dyDescent="0.2">
      <c r="D54682" s="1"/>
      <c r="E54682" s="41"/>
    </row>
    <row r="54683" spans="4:5" x14ac:dyDescent="0.2">
      <c r="D54683" s="1"/>
      <c r="E54683" s="41"/>
    </row>
    <row r="54684" spans="4:5" x14ac:dyDescent="0.2">
      <c r="D54684" s="1"/>
      <c r="E54684" s="41"/>
    </row>
    <row r="54685" spans="4:5" x14ac:dyDescent="0.2">
      <c r="D54685" s="1"/>
      <c r="E54685" s="41"/>
    </row>
    <row r="54686" spans="4:5" x14ac:dyDescent="0.2">
      <c r="D54686" s="1"/>
      <c r="E54686" s="41"/>
    </row>
    <row r="54687" spans="4:5" x14ac:dyDescent="0.2">
      <c r="D54687" s="1"/>
      <c r="E54687" s="41"/>
    </row>
    <row r="54688" spans="4:5" x14ac:dyDescent="0.2">
      <c r="D54688" s="1"/>
      <c r="E54688" s="41"/>
    </row>
    <row r="54689" spans="4:5" x14ac:dyDescent="0.2">
      <c r="D54689" s="1"/>
      <c r="E54689" s="41"/>
    </row>
    <row r="54690" spans="4:5" x14ac:dyDescent="0.2">
      <c r="D54690" s="1"/>
      <c r="E54690" s="41"/>
    </row>
    <row r="54691" spans="4:5" x14ac:dyDescent="0.2">
      <c r="D54691" s="1"/>
      <c r="E54691" s="41"/>
    </row>
    <row r="54692" spans="4:5" x14ac:dyDescent="0.2">
      <c r="D54692" s="1"/>
      <c r="E54692" s="41"/>
    </row>
    <row r="54693" spans="4:5" x14ac:dyDescent="0.2">
      <c r="D54693" s="1"/>
      <c r="E54693" s="41"/>
    </row>
    <row r="54694" spans="4:5" x14ac:dyDescent="0.2">
      <c r="D54694" s="1"/>
      <c r="E54694" s="41"/>
    </row>
    <row r="54695" spans="4:5" x14ac:dyDescent="0.2">
      <c r="D54695" s="1"/>
      <c r="E54695" s="41"/>
    </row>
    <row r="54696" spans="4:5" x14ac:dyDescent="0.2">
      <c r="D54696" s="1"/>
      <c r="E54696" s="41"/>
    </row>
    <row r="54697" spans="4:5" x14ac:dyDescent="0.2">
      <c r="D54697" s="1"/>
      <c r="E54697" s="41"/>
    </row>
    <row r="54698" spans="4:5" x14ac:dyDescent="0.2">
      <c r="D54698" s="1"/>
      <c r="E54698" s="41"/>
    </row>
    <row r="54699" spans="4:5" x14ac:dyDescent="0.2">
      <c r="D54699" s="1"/>
      <c r="E54699" s="41"/>
    </row>
    <row r="54700" spans="4:5" x14ac:dyDescent="0.2">
      <c r="D54700" s="1"/>
      <c r="E54700" s="41"/>
    </row>
    <row r="54701" spans="4:5" x14ac:dyDescent="0.2">
      <c r="D54701" s="1"/>
      <c r="E54701" s="41"/>
    </row>
    <row r="54702" spans="4:5" x14ac:dyDescent="0.2">
      <c r="D54702" s="1"/>
      <c r="E54702" s="41"/>
    </row>
    <row r="54703" spans="4:5" x14ac:dyDescent="0.2">
      <c r="D54703" s="1"/>
      <c r="E54703" s="41"/>
    </row>
    <row r="54704" spans="4:5" x14ac:dyDescent="0.2">
      <c r="D54704" s="1"/>
      <c r="E54704" s="41"/>
    </row>
    <row r="54705" spans="4:5" x14ac:dyDescent="0.2">
      <c r="D54705" s="1"/>
      <c r="E54705" s="41"/>
    </row>
    <row r="54706" spans="4:5" x14ac:dyDescent="0.2">
      <c r="D54706" s="1"/>
      <c r="E54706" s="41"/>
    </row>
    <row r="54707" spans="4:5" x14ac:dyDescent="0.2">
      <c r="D54707" s="1"/>
      <c r="E54707" s="41"/>
    </row>
    <row r="54708" spans="4:5" x14ac:dyDescent="0.2">
      <c r="D54708" s="1"/>
      <c r="E54708" s="41"/>
    </row>
    <row r="54709" spans="4:5" x14ac:dyDescent="0.2">
      <c r="D54709" s="1"/>
      <c r="E54709" s="41"/>
    </row>
    <row r="54710" spans="4:5" x14ac:dyDescent="0.2">
      <c r="D54710" s="1"/>
      <c r="E54710" s="41"/>
    </row>
    <row r="54711" spans="4:5" x14ac:dyDescent="0.2">
      <c r="D54711" s="1"/>
      <c r="E54711" s="41"/>
    </row>
    <row r="54712" spans="4:5" x14ac:dyDescent="0.2">
      <c r="D54712" s="1"/>
      <c r="E54712" s="41"/>
    </row>
    <row r="54713" spans="4:5" x14ac:dyDescent="0.2">
      <c r="D54713" s="1"/>
      <c r="E54713" s="41"/>
    </row>
    <row r="54714" spans="4:5" x14ac:dyDescent="0.2">
      <c r="D54714" s="1"/>
      <c r="E54714" s="41"/>
    </row>
    <row r="54715" spans="4:5" x14ac:dyDescent="0.2">
      <c r="D54715" s="1"/>
      <c r="E54715" s="41"/>
    </row>
    <row r="54716" spans="4:5" x14ac:dyDescent="0.2">
      <c r="D54716" s="1"/>
      <c r="E54716" s="41"/>
    </row>
    <row r="54717" spans="4:5" x14ac:dyDescent="0.2">
      <c r="D54717" s="1"/>
      <c r="E54717" s="41"/>
    </row>
    <row r="54718" spans="4:5" x14ac:dyDescent="0.2">
      <c r="D54718" s="1"/>
      <c r="E54718" s="41"/>
    </row>
    <row r="54719" spans="4:5" x14ac:dyDescent="0.2">
      <c r="D54719" s="1"/>
      <c r="E54719" s="41"/>
    </row>
    <row r="54720" spans="4:5" x14ac:dyDescent="0.2">
      <c r="D54720" s="1"/>
      <c r="E54720" s="41"/>
    </row>
    <row r="54721" spans="4:5" x14ac:dyDescent="0.2">
      <c r="D54721" s="1"/>
      <c r="E54721" s="41"/>
    </row>
    <row r="54722" spans="4:5" x14ac:dyDescent="0.2">
      <c r="D54722" s="1"/>
      <c r="E54722" s="41"/>
    </row>
    <row r="54723" spans="4:5" x14ac:dyDescent="0.2">
      <c r="D54723" s="1"/>
      <c r="E54723" s="41"/>
    </row>
    <row r="54724" spans="4:5" x14ac:dyDescent="0.2">
      <c r="D54724" s="1"/>
      <c r="E54724" s="41"/>
    </row>
    <row r="54725" spans="4:5" x14ac:dyDescent="0.2">
      <c r="D54725" s="1"/>
      <c r="E54725" s="41"/>
    </row>
    <row r="54726" spans="4:5" x14ac:dyDescent="0.2">
      <c r="D54726" s="1"/>
      <c r="E54726" s="41"/>
    </row>
    <row r="54727" spans="4:5" x14ac:dyDescent="0.2">
      <c r="D54727" s="1"/>
      <c r="E54727" s="41"/>
    </row>
    <row r="54728" spans="4:5" x14ac:dyDescent="0.2">
      <c r="D54728" s="1"/>
      <c r="E54728" s="41"/>
    </row>
    <row r="54729" spans="4:5" x14ac:dyDescent="0.2">
      <c r="D54729" s="1"/>
      <c r="E54729" s="41"/>
    </row>
    <row r="54730" spans="4:5" x14ac:dyDescent="0.2">
      <c r="D54730" s="1"/>
      <c r="E54730" s="41"/>
    </row>
    <row r="54731" spans="4:5" x14ac:dyDescent="0.2">
      <c r="D54731" s="1"/>
      <c r="E54731" s="41"/>
    </row>
    <row r="54732" spans="4:5" x14ac:dyDescent="0.2">
      <c r="D54732" s="1"/>
      <c r="E54732" s="41"/>
    </row>
    <row r="54733" spans="4:5" x14ac:dyDescent="0.2">
      <c r="D54733" s="1"/>
      <c r="E54733" s="41"/>
    </row>
    <row r="54734" spans="4:5" x14ac:dyDescent="0.2">
      <c r="D54734" s="1"/>
      <c r="E54734" s="41"/>
    </row>
    <row r="54735" spans="4:5" x14ac:dyDescent="0.2">
      <c r="D54735" s="1"/>
      <c r="E54735" s="41"/>
    </row>
    <row r="54736" spans="4:5" x14ac:dyDescent="0.2">
      <c r="D54736" s="1"/>
      <c r="E54736" s="41"/>
    </row>
    <row r="54737" spans="4:5" x14ac:dyDescent="0.2">
      <c r="D54737" s="1"/>
      <c r="E54737" s="41"/>
    </row>
    <row r="54738" spans="4:5" x14ac:dyDescent="0.2">
      <c r="D54738" s="1"/>
      <c r="E54738" s="41"/>
    </row>
    <row r="54739" spans="4:5" x14ac:dyDescent="0.2">
      <c r="D54739" s="1"/>
      <c r="E54739" s="41"/>
    </row>
    <row r="54740" spans="4:5" x14ac:dyDescent="0.2">
      <c r="D54740" s="1"/>
      <c r="E54740" s="41"/>
    </row>
    <row r="54741" spans="4:5" x14ac:dyDescent="0.2">
      <c r="D54741" s="1"/>
      <c r="E54741" s="41"/>
    </row>
    <row r="54742" spans="4:5" x14ac:dyDescent="0.2">
      <c r="D54742" s="1"/>
      <c r="E54742" s="41"/>
    </row>
    <row r="54743" spans="4:5" x14ac:dyDescent="0.2">
      <c r="D54743" s="1"/>
      <c r="E54743" s="41"/>
    </row>
    <row r="54744" spans="4:5" x14ac:dyDescent="0.2">
      <c r="D54744" s="1"/>
      <c r="E54744" s="41"/>
    </row>
    <row r="54745" spans="4:5" x14ac:dyDescent="0.2">
      <c r="D54745" s="1"/>
      <c r="E54745" s="41"/>
    </row>
    <row r="54746" spans="4:5" x14ac:dyDescent="0.2">
      <c r="D54746" s="1"/>
      <c r="E54746" s="41"/>
    </row>
    <row r="54747" spans="4:5" x14ac:dyDescent="0.2">
      <c r="D54747" s="1"/>
      <c r="E54747" s="41"/>
    </row>
    <row r="54748" spans="4:5" x14ac:dyDescent="0.2">
      <c r="D54748" s="1"/>
      <c r="E54748" s="41"/>
    </row>
    <row r="54749" spans="4:5" x14ac:dyDescent="0.2">
      <c r="D54749" s="1"/>
      <c r="E54749" s="41"/>
    </row>
    <row r="54750" spans="4:5" x14ac:dyDescent="0.2">
      <c r="D54750" s="1"/>
      <c r="E54750" s="41"/>
    </row>
    <row r="54751" spans="4:5" x14ac:dyDescent="0.2">
      <c r="D54751" s="1"/>
      <c r="E54751" s="41"/>
    </row>
    <row r="54752" spans="4:5" x14ac:dyDescent="0.2">
      <c r="D54752" s="1"/>
      <c r="E54752" s="41"/>
    </row>
    <row r="54753" spans="4:5" x14ac:dyDescent="0.2">
      <c r="D54753" s="1"/>
      <c r="E54753" s="41"/>
    </row>
    <row r="54754" spans="4:5" x14ac:dyDescent="0.2">
      <c r="D54754" s="1"/>
      <c r="E54754" s="41"/>
    </row>
    <row r="54755" spans="4:5" x14ac:dyDescent="0.2">
      <c r="D54755" s="1"/>
      <c r="E54755" s="41"/>
    </row>
    <row r="54756" spans="4:5" x14ac:dyDescent="0.2">
      <c r="D54756" s="1"/>
      <c r="E54756" s="41"/>
    </row>
    <row r="54757" spans="4:5" x14ac:dyDescent="0.2">
      <c r="D54757" s="1"/>
      <c r="E54757" s="41"/>
    </row>
    <row r="54758" spans="4:5" x14ac:dyDescent="0.2">
      <c r="D54758" s="1"/>
      <c r="E54758" s="41"/>
    </row>
    <row r="54759" spans="4:5" x14ac:dyDescent="0.2">
      <c r="D54759" s="1"/>
      <c r="E54759" s="41"/>
    </row>
    <row r="54760" spans="4:5" x14ac:dyDescent="0.2">
      <c r="D54760" s="1"/>
      <c r="E54760" s="41"/>
    </row>
    <row r="54761" spans="4:5" x14ac:dyDescent="0.2">
      <c r="D54761" s="1"/>
      <c r="E54761" s="41"/>
    </row>
    <row r="54762" spans="4:5" x14ac:dyDescent="0.2">
      <c r="D54762" s="1"/>
      <c r="E54762" s="41"/>
    </row>
    <row r="54763" spans="4:5" x14ac:dyDescent="0.2">
      <c r="D54763" s="1"/>
      <c r="E54763" s="41"/>
    </row>
    <row r="54764" spans="4:5" x14ac:dyDescent="0.2">
      <c r="D54764" s="1"/>
      <c r="E54764" s="41"/>
    </row>
    <row r="54765" spans="4:5" x14ac:dyDescent="0.2">
      <c r="D54765" s="1"/>
      <c r="E54765" s="41"/>
    </row>
    <row r="54766" spans="4:5" x14ac:dyDescent="0.2">
      <c r="D54766" s="1"/>
      <c r="E54766" s="41"/>
    </row>
    <row r="54767" spans="4:5" x14ac:dyDescent="0.2">
      <c r="D54767" s="1"/>
      <c r="E54767" s="41"/>
    </row>
    <row r="54768" spans="4:5" x14ac:dyDescent="0.2">
      <c r="D54768" s="1"/>
      <c r="E54768" s="41"/>
    </row>
    <row r="54769" spans="4:5" x14ac:dyDescent="0.2">
      <c r="D54769" s="1"/>
      <c r="E54769" s="41"/>
    </row>
    <row r="54770" spans="4:5" x14ac:dyDescent="0.2">
      <c r="D54770" s="1"/>
      <c r="E54770" s="41"/>
    </row>
    <row r="54771" spans="4:5" x14ac:dyDescent="0.2">
      <c r="D54771" s="1"/>
      <c r="E54771" s="41"/>
    </row>
    <row r="54772" spans="4:5" x14ac:dyDescent="0.2">
      <c r="D54772" s="1"/>
      <c r="E54772" s="41"/>
    </row>
    <row r="54773" spans="4:5" x14ac:dyDescent="0.2">
      <c r="D54773" s="1"/>
      <c r="E54773" s="41"/>
    </row>
    <row r="54774" spans="4:5" x14ac:dyDescent="0.2">
      <c r="D54774" s="1"/>
      <c r="E54774" s="41"/>
    </row>
    <row r="54775" spans="4:5" x14ac:dyDescent="0.2">
      <c r="D54775" s="1"/>
      <c r="E54775" s="41"/>
    </row>
    <row r="54776" spans="4:5" x14ac:dyDescent="0.2">
      <c r="D54776" s="1"/>
      <c r="E54776" s="41"/>
    </row>
    <row r="54777" spans="4:5" x14ac:dyDescent="0.2">
      <c r="D54777" s="1"/>
      <c r="E54777" s="41"/>
    </row>
    <row r="54778" spans="4:5" x14ac:dyDescent="0.2">
      <c r="D54778" s="1"/>
      <c r="E54778" s="41"/>
    </row>
    <row r="54779" spans="4:5" x14ac:dyDescent="0.2">
      <c r="D54779" s="1"/>
      <c r="E54779" s="41"/>
    </row>
    <row r="54780" spans="4:5" x14ac:dyDescent="0.2">
      <c r="D54780" s="1"/>
      <c r="E54780" s="41"/>
    </row>
    <row r="54781" spans="4:5" x14ac:dyDescent="0.2">
      <c r="D54781" s="1"/>
      <c r="E54781" s="41"/>
    </row>
    <row r="54782" spans="4:5" x14ac:dyDescent="0.2">
      <c r="D54782" s="1"/>
      <c r="E54782" s="41"/>
    </row>
    <row r="54783" spans="4:5" x14ac:dyDescent="0.2">
      <c r="D54783" s="1"/>
      <c r="E54783" s="41"/>
    </row>
    <row r="54784" spans="4:5" x14ac:dyDescent="0.2">
      <c r="D54784" s="1"/>
      <c r="E54784" s="41"/>
    </row>
    <row r="54785" spans="4:5" x14ac:dyDescent="0.2">
      <c r="D54785" s="1"/>
      <c r="E54785" s="41"/>
    </row>
    <row r="54786" spans="4:5" x14ac:dyDescent="0.2">
      <c r="D54786" s="1"/>
      <c r="E54786" s="41"/>
    </row>
    <row r="54787" spans="4:5" x14ac:dyDescent="0.2">
      <c r="D54787" s="1"/>
      <c r="E54787" s="41"/>
    </row>
    <row r="54788" spans="4:5" x14ac:dyDescent="0.2">
      <c r="D54788" s="1"/>
      <c r="E54788" s="41"/>
    </row>
    <row r="54789" spans="4:5" x14ac:dyDescent="0.2">
      <c r="D54789" s="1"/>
      <c r="E54789" s="41"/>
    </row>
    <row r="54790" spans="4:5" x14ac:dyDescent="0.2">
      <c r="D54790" s="1"/>
      <c r="E54790" s="41"/>
    </row>
    <row r="54791" spans="4:5" x14ac:dyDescent="0.2">
      <c r="D54791" s="1"/>
      <c r="E54791" s="41"/>
    </row>
    <row r="54792" spans="4:5" x14ac:dyDescent="0.2">
      <c r="D54792" s="1"/>
      <c r="E54792" s="41"/>
    </row>
    <row r="54793" spans="4:5" x14ac:dyDescent="0.2">
      <c r="D54793" s="1"/>
      <c r="E54793" s="41"/>
    </row>
    <row r="54794" spans="4:5" x14ac:dyDescent="0.2">
      <c r="D54794" s="1"/>
      <c r="E54794" s="41"/>
    </row>
    <row r="54795" spans="4:5" x14ac:dyDescent="0.2">
      <c r="D54795" s="1"/>
      <c r="E54795" s="41"/>
    </row>
    <row r="54796" spans="4:5" x14ac:dyDescent="0.2">
      <c r="D54796" s="1"/>
      <c r="E54796" s="41"/>
    </row>
    <row r="54797" spans="4:5" x14ac:dyDescent="0.2">
      <c r="D54797" s="1"/>
      <c r="E54797" s="41"/>
    </row>
    <row r="54798" spans="4:5" x14ac:dyDescent="0.2">
      <c r="D54798" s="1"/>
      <c r="E54798" s="41"/>
    </row>
    <row r="54799" spans="4:5" x14ac:dyDescent="0.2">
      <c r="D54799" s="1"/>
      <c r="E54799" s="41"/>
    </row>
    <row r="54800" spans="4:5" x14ac:dyDescent="0.2">
      <c r="D54800" s="1"/>
      <c r="E54800" s="41"/>
    </row>
    <row r="54801" spans="4:5" x14ac:dyDescent="0.2">
      <c r="D54801" s="1"/>
      <c r="E54801" s="41"/>
    </row>
    <row r="54802" spans="4:5" x14ac:dyDescent="0.2">
      <c r="D54802" s="1"/>
      <c r="E54802" s="41"/>
    </row>
    <row r="54803" spans="4:5" x14ac:dyDescent="0.2">
      <c r="D54803" s="1"/>
      <c r="E54803" s="41"/>
    </row>
    <row r="54804" spans="4:5" x14ac:dyDescent="0.2">
      <c r="D54804" s="1"/>
      <c r="E54804" s="41"/>
    </row>
    <row r="54805" spans="4:5" x14ac:dyDescent="0.2">
      <c r="D54805" s="1"/>
      <c r="E54805" s="41"/>
    </row>
    <row r="54806" spans="4:5" x14ac:dyDescent="0.2">
      <c r="D54806" s="1"/>
      <c r="E54806" s="41"/>
    </row>
    <row r="54807" spans="4:5" x14ac:dyDescent="0.2">
      <c r="D54807" s="1"/>
      <c r="E54807" s="41"/>
    </row>
    <row r="54808" spans="4:5" x14ac:dyDescent="0.2">
      <c r="D54808" s="1"/>
      <c r="E54808" s="41"/>
    </row>
    <row r="54809" spans="4:5" x14ac:dyDescent="0.2">
      <c r="D54809" s="1"/>
      <c r="E54809" s="41"/>
    </row>
    <row r="54810" spans="4:5" x14ac:dyDescent="0.2">
      <c r="D54810" s="1"/>
      <c r="E54810" s="41"/>
    </row>
    <row r="54811" spans="4:5" x14ac:dyDescent="0.2">
      <c r="D54811" s="1"/>
      <c r="E54811" s="41"/>
    </row>
    <row r="54812" spans="4:5" x14ac:dyDescent="0.2">
      <c r="D54812" s="1"/>
      <c r="E54812" s="41"/>
    </row>
    <row r="54813" spans="4:5" x14ac:dyDescent="0.2">
      <c r="D54813" s="1"/>
      <c r="E54813" s="41"/>
    </row>
    <row r="54814" spans="4:5" x14ac:dyDescent="0.2">
      <c r="D54814" s="1"/>
      <c r="E54814" s="41"/>
    </row>
    <row r="54815" spans="4:5" x14ac:dyDescent="0.2">
      <c r="D54815" s="1"/>
      <c r="E54815" s="41"/>
    </row>
    <row r="54816" spans="4:5" x14ac:dyDescent="0.2">
      <c r="D54816" s="1"/>
      <c r="E54816" s="41"/>
    </row>
    <row r="54817" spans="4:5" x14ac:dyDescent="0.2">
      <c r="D54817" s="1"/>
      <c r="E54817" s="41"/>
    </row>
    <row r="54818" spans="4:5" x14ac:dyDescent="0.2">
      <c r="D54818" s="1"/>
      <c r="E54818" s="41"/>
    </row>
    <row r="54819" spans="4:5" x14ac:dyDescent="0.2">
      <c r="D54819" s="1"/>
      <c r="E54819" s="41"/>
    </row>
    <row r="54820" spans="4:5" x14ac:dyDescent="0.2">
      <c r="D54820" s="1"/>
      <c r="E54820" s="41"/>
    </row>
    <row r="54821" spans="4:5" x14ac:dyDescent="0.2">
      <c r="D54821" s="1"/>
      <c r="E54821" s="41"/>
    </row>
    <row r="54822" spans="4:5" x14ac:dyDescent="0.2">
      <c r="D54822" s="1"/>
      <c r="E54822" s="41"/>
    </row>
    <row r="54823" spans="4:5" x14ac:dyDescent="0.2">
      <c r="D54823" s="1"/>
      <c r="E54823" s="41"/>
    </row>
    <row r="54824" spans="4:5" x14ac:dyDescent="0.2">
      <c r="D54824" s="1"/>
      <c r="E54824" s="41"/>
    </row>
    <row r="54825" spans="4:5" x14ac:dyDescent="0.2">
      <c r="D54825" s="1"/>
      <c r="E54825" s="41"/>
    </row>
    <row r="54826" spans="4:5" x14ac:dyDescent="0.2">
      <c r="D54826" s="1"/>
      <c r="E54826" s="41"/>
    </row>
    <row r="54827" spans="4:5" x14ac:dyDescent="0.2">
      <c r="D54827" s="1"/>
      <c r="E54827" s="41"/>
    </row>
    <row r="54828" spans="4:5" x14ac:dyDescent="0.2">
      <c r="D54828" s="1"/>
      <c r="E54828" s="41"/>
    </row>
    <row r="54829" spans="4:5" x14ac:dyDescent="0.2">
      <c r="D54829" s="1"/>
      <c r="E54829" s="41"/>
    </row>
    <row r="54830" spans="4:5" x14ac:dyDescent="0.2">
      <c r="D54830" s="1"/>
      <c r="E54830" s="41"/>
    </row>
    <row r="54831" spans="4:5" x14ac:dyDescent="0.2">
      <c r="D54831" s="1"/>
      <c r="E54831" s="41"/>
    </row>
    <row r="54832" spans="4:5" x14ac:dyDescent="0.2">
      <c r="D54832" s="1"/>
      <c r="E54832" s="41"/>
    </row>
    <row r="54833" spans="4:5" x14ac:dyDescent="0.2">
      <c r="D54833" s="1"/>
      <c r="E54833" s="41"/>
    </row>
    <row r="54834" spans="4:5" x14ac:dyDescent="0.2">
      <c r="D54834" s="1"/>
      <c r="E54834" s="41"/>
    </row>
    <row r="54835" spans="4:5" x14ac:dyDescent="0.2">
      <c r="D54835" s="1"/>
      <c r="E54835" s="41"/>
    </row>
    <row r="54836" spans="4:5" x14ac:dyDescent="0.2">
      <c r="D54836" s="1"/>
      <c r="E54836" s="41"/>
    </row>
    <row r="54837" spans="4:5" x14ac:dyDescent="0.2">
      <c r="D54837" s="1"/>
      <c r="E54837" s="41"/>
    </row>
    <row r="54838" spans="4:5" x14ac:dyDescent="0.2">
      <c r="D54838" s="1"/>
      <c r="E54838" s="41"/>
    </row>
    <row r="54839" spans="4:5" x14ac:dyDescent="0.2">
      <c r="D54839" s="1"/>
      <c r="E54839" s="41"/>
    </row>
    <row r="54840" spans="4:5" x14ac:dyDescent="0.2">
      <c r="D54840" s="1"/>
      <c r="E54840" s="41"/>
    </row>
    <row r="54841" spans="4:5" x14ac:dyDescent="0.2">
      <c r="D54841" s="1"/>
      <c r="E54841" s="41"/>
    </row>
    <row r="54842" spans="4:5" x14ac:dyDescent="0.2">
      <c r="D54842" s="1"/>
      <c r="E54842" s="41"/>
    </row>
    <row r="54843" spans="4:5" x14ac:dyDescent="0.2">
      <c r="D54843" s="1"/>
      <c r="E54843" s="41"/>
    </row>
    <row r="54844" spans="4:5" x14ac:dyDescent="0.2">
      <c r="D54844" s="1"/>
      <c r="E54844" s="41"/>
    </row>
    <row r="54845" spans="4:5" x14ac:dyDescent="0.2">
      <c r="D54845" s="1"/>
      <c r="E54845" s="41"/>
    </row>
    <row r="54846" spans="4:5" x14ac:dyDescent="0.2">
      <c r="D54846" s="1"/>
      <c r="E54846" s="41"/>
    </row>
    <row r="54847" spans="4:5" x14ac:dyDescent="0.2">
      <c r="D54847" s="1"/>
      <c r="E54847" s="41"/>
    </row>
    <row r="54848" spans="4:5" x14ac:dyDescent="0.2">
      <c r="D54848" s="1"/>
      <c r="E54848" s="41"/>
    </row>
    <row r="54849" spans="4:5" x14ac:dyDescent="0.2">
      <c r="D54849" s="1"/>
      <c r="E54849" s="41"/>
    </row>
    <row r="54850" spans="4:5" x14ac:dyDescent="0.2">
      <c r="D54850" s="1"/>
      <c r="E54850" s="41"/>
    </row>
    <row r="54851" spans="4:5" x14ac:dyDescent="0.2">
      <c r="D54851" s="1"/>
      <c r="E54851" s="41"/>
    </row>
    <row r="54852" spans="4:5" x14ac:dyDescent="0.2">
      <c r="D54852" s="1"/>
      <c r="E54852" s="41"/>
    </row>
    <row r="54853" spans="4:5" x14ac:dyDescent="0.2">
      <c r="D54853" s="1"/>
      <c r="E54853" s="41"/>
    </row>
    <row r="54854" spans="4:5" x14ac:dyDescent="0.2">
      <c r="D54854" s="1"/>
      <c r="E54854" s="41"/>
    </row>
    <row r="54855" spans="4:5" x14ac:dyDescent="0.2">
      <c r="D54855" s="1"/>
      <c r="E54855" s="41"/>
    </row>
    <row r="54856" spans="4:5" x14ac:dyDescent="0.2">
      <c r="D54856" s="1"/>
      <c r="E54856" s="41"/>
    </row>
    <row r="54857" spans="4:5" x14ac:dyDescent="0.2">
      <c r="D54857" s="1"/>
      <c r="E54857" s="41"/>
    </row>
    <row r="54858" spans="4:5" x14ac:dyDescent="0.2">
      <c r="D54858" s="1"/>
      <c r="E54858" s="41"/>
    </row>
    <row r="54859" spans="4:5" x14ac:dyDescent="0.2">
      <c r="D54859" s="1"/>
      <c r="E54859" s="41"/>
    </row>
    <row r="54860" spans="4:5" x14ac:dyDescent="0.2">
      <c r="D54860" s="1"/>
      <c r="E54860" s="41"/>
    </row>
    <row r="54861" spans="4:5" x14ac:dyDescent="0.2">
      <c r="D54861" s="1"/>
      <c r="E54861" s="41"/>
    </row>
    <row r="54862" spans="4:5" x14ac:dyDescent="0.2">
      <c r="D54862" s="1"/>
      <c r="E54862" s="41"/>
    </row>
    <row r="54863" spans="4:5" x14ac:dyDescent="0.2">
      <c r="D54863" s="1"/>
      <c r="E54863" s="41"/>
    </row>
    <row r="54864" spans="4:5" x14ac:dyDescent="0.2">
      <c r="D54864" s="1"/>
      <c r="E54864" s="41"/>
    </row>
    <row r="54865" spans="4:5" x14ac:dyDescent="0.2">
      <c r="D54865" s="1"/>
      <c r="E54865" s="41"/>
    </row>
    <row r="54866" spans="4:5" x14ac:dyDescent="0.2">
      <c r="D54866" s="1"/>
      <c r="E54866" s="41"/>
    </row>
    <row r="54867" spans="4:5" x14ac:dyDescent="0.2">
      <c r="D54867" s="1"/>
      <c r="E54867" s="41"/>
    </row>
    <row r="54868" spans="4:5" x14ac:dyDescent="0.2">
      <c r="D54868" s="1"/>
      <c r="E54868" s="41"/>
    </row>
    <row r="54869" spans="4:5" x14ac:dyDescent="0.2">
      <c r="D54869" s="1"/>
      <c r="E54869" s="41"/>
    </row>
    <row r="54870" spans="4:5" x14ac:dyDescent="0.2">
      <c r="D54870" s="1"/>
      <c r="E54870" s="41"/>
    </row>
    <row r="54871" spans="4:5" x14ac:dyDescent="0.2">
      <c r="D54871" s="1"/>
      <c r="E54871" s="41"/>
    </row>
    <row r="54872" spans="4:5" x14ac:dyDescent="0.2">
      <c r="D54872" s="1"/>
      <c r="E54872" s="41"/>
    </row>
    <row r="54873" spans="4:5" x14ac:dyDescent="0.2">
      <c r="D54873" s="1"/>
      <c r="E54873" s="41"/>
    </row>
    <row r="54874" spans="4:5" x14ac:dyDescent="0.2">
      <c r="D54874" s="1"/>
      <c r="E54874" s="41"/>
    </row>
    <row r="54875" spans="4:5" x14ac:dyDescent="0.2">
      <c r="D54875" s="1"/>
      <c r="E54875" s="41"/>
    </row>
    <row r="54876" spans="4:5" x14ac:dyDescent="0.2">
      <c r="D54876" s="1"/>
      <c r="E54876" s="41"/>
    </row>
    <row r="54877" spans="4:5" x14ac:dyDescent="0.2">
      <c r="D54877" s="1"/>
      <c r="E54877" s="41"/>
    </row>
    <row r="54878" spans="4:5" x14ac:dyDescent="0.2">
      <c r="D54878" s="1"/>
      <c r="E54878" s="41"/>
    </row>
    <row r="54879" spans="4:5" x14ac:dyDescent="0.2">
      <c r="D54879" s="1"/>
      <c r="E54879" s="41"/>
    </row>
    <row r="54880" spans="4:5" x14ac:dyDescent="0.2">
      <c r="D54880" s="1"/>
      <c r="E54880" s="41"/>
    </row>
    <row r="54881" spans="4:5" x14ac:dyDescent="0.2">
      <c r="D54881" s="1"/>
      <c r="E54881" s="41"/>
    </row>
    <row r="54882" spans="4:5" x14ac:dyDescent="0.2">
      <c r="D54882" s="1"/>
      <c r="E54882" s="41"/>
    </row>
    <row r="54883" spans="4:5" x14ac:dyDescent="0.2">
      <c r="D54883" s="1"/>
      <c r="E54883" s="41"/>
    </row>
    <row r="54884" spans="4:5" x14ac:dyDescent="0.2">
      <c r="D54884" s="1"/>
      <c r="E54884" s="41"/>
    </row>
    <row r="54885" spans="4:5" x14ac:dyDescent="0.2">
      <c r="D54885" s="1"/>
      <c r="E54885" s="41"/>
    </row>
    <row r="54886" spans="4:5" x14ac:dyDescent="0.2">
      <c r="D54886" s="1"/>
      <c r="E54886" s="41"/>
    </row>
    <row r="54887" spans="4:5" x14ac:dyDescent="0.2">
      <c r="D54887" s="1"/>
      <c r="E54887" s="41"/>
    </row>
    <row r="54888" spans="4:5" x14ac:dyDescent="0.2">
      <c r="D54888" s="1"/>
      <c r="E54888" s="41"/>
    </row>
    <row r="54889" spans="4:5" x14ac:dyDescent="0.2">
      <c r="D54889" s="1"/>
      <c r="E54889" s="41"/>
    </row>
    <row r="54890" spans="4:5" x14ac:dyDescent="0.2">
      <c r="D54890" s="1"/>
      <c r="E54890" s="41"/>
    </row>
    <row r="54891" spans="4:5" x14ac:dyDescent="0.2">
      <c r="D54891" s="1"/>
      <c r="E54891" s="41"/>
    </row>
    <row r="54892" spans="4:5" x14ac:dyDescent="0.2">
      <c r="D54892" s="1"/>
      <c r="E54892" s="41"/>
    </row>
    <row r="54893" spans="4:5" x14ac:dyDescent="0.2">
      <c r="D54893" s="1"/>
      <c r="E54893" s="41"/>
    </row>
    <row r="54894" spans="4:5" x14ac:dyDescent="0.2">
      <c r="D54894" s="1"/>
      <c r="E54894" s="41"/>
    </row>
    <row r="54895" spans="4:5" x14ac:dyDescent="0.2">
      <c r="D54895" s="1"/>
      <c r="E54895" s="41"/>
    </row>
    <row r="54896" spans="4:5" x14ac:dyDescent="0.2">
      <c r="D54896" s="1"/>
      <c r="E54896" s="41"/>
    </row>
    <row r="54897" spans="4:5" x14ac:dyDescent="0.2">
      <c r="D54897" s="1"/>
      <c r="E54897" s="41"/>
    </row>
    <row r="54898" spans="4:5" x14ac:dyDescent="0.2">
      <c r="D54898" s="1"/>
      <c r="E54898" s="41"/>
    </row>
    <row r="54899" spans="4:5" x14ac:dyDescent="0.2">
      <c r="D54899" s="1"/>
      <c r="E54899" s="41"/>
    </row>
    <row r="54900" spans="4:5" x14ac:dyDescent="0.2">
      <c r="D54900" s="1"/>
      <c r="E54900" s="41"/>
    </row>
    <row r="54901" spans="4:5" x14ac:dyDescent="0.2">
      <c r="D54901" s="1"/>
      <c r="E54901" s="41"/>
    </row>
    <row r="54902" spans="4:5" x14ac:dyDescent="0.2">
      <c r="D54902" s="1"/>
      <c r="E54902" s="41"/>
    </row>
    <row r="54903" spans="4:5" x14ac:dyDescent="0.2">
      <c r="D54903" s="1"/>
      <c r="E54903" s="41"/>
    </row>
    <row r="54904" spans="4:5" x14ac:dyDescent="0.2">
      <c r="D54904" s="1"/>
      <c r="E54904" s="41"/>
    </row>
    <row r="54905" spans="4:5" x14ac:dyDescent="0.2">
      <c r="D54905" s="1"/>
      <c r="E54905" s="41"/>
    </row>
    <row r="54906" spans="4:5" x14ac:dyDescent="0.2">
      <c r="D54906" s="1"/>
      <c r="E54906" s="41"/>
    </row>
    <row r="54907" spans="4:5" x14ac:dyDescent="0.2">
      <c r="D54907" s="1"/>
      <c r="E54907" s="41"/>
    </row>
    <row r="54908" spans="4:5" x14ac:dyDescent="0.2">
      <c r="D54908" s="1"/>
      <c r="E54908" s="41"/>
    </row>
    <row r="54909" spans="4:5" x14ac:dyDescent="0.2">
      <c r="D54909" s="1"/>
      <c r="E54909" s="41"/>
    </row>
    <row r="54910" spans="4:5" x14ac:dyDescent="0.2">
      <c r="D54910" s="1"/>
      <c r="E54910" s="41"/>
    </row>
    <row r="54911" spans="4:5" x14ac:dyDescent="0.2">
      <c r="D54911" s="1"/>
      <c r="E54911" s="41"/>
    </row>
    <row r="54912" spans="4:5" x14ac:dyDescent="0.2">
      <c r="D54912" s="1"/>
      <c r="E54912" s="41"/>
    </row>
    <row r="54913" spans="4:5" x14ac:dyDescent="0.2">
      <c r="D54913" s="1"/>
      <c r="E54913" s="41"/>
    </row>
    <row r="54914" spans="4:5" x14ac:dyDescent="0.2">
      <c r="D54914" s="1"/>
      <c r="E54914" s="41"/>
    </row>
    <row r="54915" spans="4:5" x14ac:dyDescent="0.2">
      <c r="D54915" s="1"/>
      <c r="E54915" s="41"/>
    </row>
    <row r="54916" spans="4:5" x14ac:dyDescent="0.2">
      <c r="D54916" s="1"/>
      <c r="E54916" s="41"/>
    </row>
    <row r="54917" spans="4:5" x14ac:dyDescent="0.2">
      <c r="D54917" s="1"/>
      <c r="E54917" s="41"/>
    </row>
    <row r="54918" spans="4:5" x14ac:dyDescent="0.2">
      <c r="D54918" s="1"/>
      <c r="E54918" s="41"/>
    </row>
    <row r="54919" spans="4:5" x14ac:dyDescent="0.2">
      <c r="D54919" s="1"/>
      <c r="E54919" s="41"/>
    </row>
    <row r="54920" spans="4:5" x14ac:dyDescent="0.2">
      <c r="D54920" s="1"/>
      <c r="E54920" s="41"/>
    </row>
    <row r="54921" spans="4:5" x14ac:dyDescent="0.2">
      <c r="D54921" s="1"/>
      <c r="E54921" s="41"/>
    </row>
    <row r="54922" spans="4:5" x14ac:dyDescent="0.2">
      <c r="D54922" s="1"/>
      <c r="E54922" s="41"/>
    </row>
    <row r="54923" spans="4:5" x14ac:dyDescent="0.2">
      <c r="D54923" s="1"/>
      <c r="E54923" s="41"/>
    </row>
    <row r="54924" spans="4:5" x14ac:dyDescent="0.2">
      <c r="D54924" s="1"/>
      <c r="E54924" s="41"/>
    </row>
    <row r="54925" spans="4:5" x14ac:dyDescent="0.2">
      <c r="D54925" s="1"/>
      <c r="E54925" s="41"/>
    </row>
    <row r="54926" spans="4:5" x14ac:dyDescent="0.2">
      <c r="D54926" s="1"/>
      <c r="E54926" s="41"/>
    </row>
    <row r="54927" spans="4:5" x14ac:dyDescent="0.2">
      <c r="D54927" s="1"/>
      <c r="E54927" s="41"/>
    </row>
    <row r="54928" spans="4:5" x14ac:dyDescent="0.2">
      <c r="D54928" s="1"/>
      <c r="E54928" s="41"/>
    </row>
    <row r="54929" spans="4:5" x14ac:dyDescent="0.2">
      <c r="D54929" s="1"/>
      <c r="E54929" s="41"/>
    </row>
    <row r="54930" spans="4:5" x14ac:dyDescent="0.2">
      <c r="D54930" s="1"/>
      <c r="E54930" s="41"/>
    </row>
    <row r="54931" spans="4:5" x14ac:dyDescent="0.2">
      <c r="D54931" s="1"/>
      <c r="E54931" s="41"/>
    </row>
    <row r="54932" spans="4:5" x14ac:dyDescent="0.2">
      <c r="D54932" s="1"/>
      <c r="E54932" s="41"/>
    </row>
    <row r="54933" spans="4:5" x14ac:dyDescent="0.2">
      <c r="D54933" s="1"/>
      <c r="E54933" s="41"/>
    </row>
    <row r="54934" spans="4:5" x14ac:dyDescent="0.2">
      <c r="D54934" s="1"/>
      <c r="E54934" s="41"/>
    </row>
    <row r="54935" spans="4:5" x14ac:dyDescent="0.2">
      <c r="D54935" s="1"/>
      <c r="E54935" s="41"/>
    </row>
    <row r="54936" spans="4:5" x14ac:dyDescent="0.2">
      <c r="D54936" s="1"/>
      <c r="E54936" s="41"/>
    </row>
    <row r="54937" spans="4:5" x14ac:dyDescent="0.2">
      <c r="D54937" s="1"/>
      <c r="E54937" s="41"/>
    </row>
    <row r="54938" spans="4:5" x14ac:dyDescent="0.2">
      <c r="D54938" s="1"/>
      <c r="E54938" s="41"/>
    </row>
    <row r="54939" spans="4:5" x14ac:dyDescent="0.2">
      <c r="D54939" s="1"/>
      <c r="E54939" s="41"/>
    </row>
    <row r="54940" spans="4:5" x14ac:dyDescent="0.2">
      <c r="D54940" s="1"/>
      <c r="E54940" s="41"/>
    </row>
    <row r="54941" spans="4:5" x14ac:dyDescent="0.2">
      <c r="D54941" s="1"/>
      <c r="E54941" s="41"/>
    </row>
    <row r="54942" spans="4:5" x14ac:dyDescent="0.2">
      <c r="D54942" s="1"/>
      <c r="E54942" s="41"/>
    </row>
    <row r="54943" spans="4:5" x14ac:dyDescent="0.2">
      <c r="D54943" s="1"/>
      <c r="E54943" s="41"/>
    </row>
    <row r="54944" spans="4:5" x14ac:dyDescent="0.2">
      <c r="D54944" s="1"/>
      <c r="E54944" s="41"/>
    </row>
    <row r="54945" spans="4:5" x14ac:dyDescent="0.2">
      <c r="D54945" s="1"/>
      <c r="E54945" s="41"/>
    </row>
    <row r="54946" spans="4:5" x14ac:dyDescent="0.2">
      <c r="D54946" s="1"/>
      <c r="E54946" s="41"/>
    </row>
    <row r="54947" spans="4:5" x14ac:dyDescent="0.2">
      <c r="D54947" s="1"/>
      <c r="E54947" s="41"/>
    </row>
    <row r="54948" spans="4:5" x14ac:dyDescent="0.2">
      <c r="D54948" s="1"/>
      <c r="E54948" s="41"/>
    </row>
    <row r="54949" spans="4:5" x14ac:dyDescent="0.2">
      <c r="D54949" s="1"/>
      <c r="E54949" s="41"/>
    </row>
    <row r="54950" spans="4:5" x14ac:dyDescent="0.2">
      <c r="D54950" s="1"/>
      <c r="E54950" s="41"/>
    </row>
    <row r="54951" spans="4:5" x14ac:dyDescent="0.2">
      <c r="D54951" s="1"/>
      <c r="E54951" s="41"/>
    </row>
    <row r="54952" spans="4:5" x14ac:dyDescent="0.2">
      <c r="D54952" s="1"/>
      <c r="E54952" s="41"/>
    </row>
    <row r="54953" spans="4:5" x14ac:dyDescent="0.2">
      <c r="D54953" s="1"/>
      <c r="E54953" s="41"/>
    </row>
    <row r="54954" spans="4:5" x14ac:dyDescent="0.2">
      <c r="D54954" s="1"/>
      <c r="E54954" s="41"/>
    </row>
    <row r="54955" spans="4:5" x14ac:dyDescent="0.2">
      <c r="D54955" s="1"/>
      <c r="E54955" s="41"/>
    </row>
    <row r="54956" spans="4:5" x14ac:dyDescent="0.2">
      <c r="D54956" s="1"/>
      <c r="E54956" s="41"/>
    </row>
    <row r="54957" spans="4:5" x14ac:dyDescent="0.2">
      <c r="D54957" s="1"/>
      <c r="E54957" s="41"/>
    </row>
    <row r="54958" spans="4:5" x14ac:dyDescent="0.2">
      <c r="D54958" s="1"/>
      <c r="E54958" s="41"/>
    </row>
    <row r="54959" spans="4:5" x14ac:dyDescent="0.2">
      <c r="D54959" s="1"/>
      <c r="E54959" s="41"/>
    </row>
    <row r="54960" spans="4:5" x14ac:dyDescent="0.2">
      <c r="D54960" s="1"/>
      <c r="E54960" s="41"/>
    </row>
    <row r="54961" spans="4:5" x14ac:dyDescent="0.2">
      <c r="D54961" s="1"/>
      <c r="E54961" s="41"/>
    </row>
    <row r="54962" spans="4:5" x14ac:dyDescent="0.2">
      <c r="D54962" s="1"/>
      <c r="E54962" s="41"/>
    </row>
    <row r="54963" spans="4:5" x14ac:dyDescent="0.2">
      <c r="D54963" s="1"/>
      <c r="E54963" s="41"/>
    </row>
    <row r="54964" spans="4:5" x14ac:dyDescent="0.2">
      <c r="D54964" s="1"/>
      <c r="E54964" s="41"/>
    </row>
    <row r="54965" spans="4:5" x14ac:dyDescent="0.2">
      <c r="D54965" s="1"/>
      <c r="E54965" s="41"/>
    </row>
    <row r="54966" spans="4:5" x14ac:dyDescent="0.2">
      <c r="D54966" s="1"/>
      <c r="E54966" s="41"/>
    </row>
    <row r="54967" spans="4:5" x14ac:dyDescent="0.2">
      <c r="D54967" s="1"/>
      <c r="E54967" s="41"/>
    </row>
    <row r="54968" spans="4:5" x14ac:dyDescent="0.2">
      <c r="D54968" s="1"/>
      <c r="E54968" s="41"/>
    </row>
    <row r="54969" spans="4:5" x14ac:dyDescent="0.2">
      <c r="D54969" s="1"/>
      <c r="E54969" s="41"/>
    </row>
    <row r="54970" spans="4:5" x14ac:dyDescent="0.2">
      <c r="D54970" s="1"/>
      <c r="E54970" s="41"/>
    </row>
    <row r="54971" spans="4:5" x14ac:dyDescent="0.2">
      <c r="D54971" s="1"/>
      <c r="E54971" s="41"/>
    </row>
    <row r="54972" spans="4:5" x14ac:dyDescent="0.2">
      <c r="D54972" s="1"/>
      <c r="E54972" s="41"/>
    </row>
    <row r="54973" spans="4:5" x14ac:dyDescent="0.2">
      <c r="D54973" s="1"/>
      <c r="E54973" s="41"/>
    </row>
    <row r="54974" spans="4:5" x14ac:dyDescent="0.2">
      <c r="D54974" s="1"/>
      <c r="E54974" s="41"/>
    </row>
    <row r="54975" spans="4:5" x14ac:dyDescent="0.2">
      <c r="D54975" s="1"/>
      <c r="E54975" s="41"/>
    </row>
    <row r="54976" spans="4:5" x14ac:dyDescent="0.2">
      <c r="D54976" s="1"/>
      <c r="E54976" s="41"/>
    </row>
    <row r="54977" spans="4:5" x14ac:dyDescent="0.2">
      <c r="D54977" s="1"/>
      <c r="E54977" s="41"/>
    </row>
    <row r="54978" spans="4:5" x14ac:dyDescent="0.2">
      <c r="D54978" s="1"/>
      <c r="E54978" s="41"/>
    </row>
    <row r="54979" spans="4:5" x14ac:dyDescent="0.2">
      <c r="D54979" s="1"/>
      <c r="E54979" s="41"/>
    </row>
    <row r="54980" spans="4:5" x14ac:dyDescent="0.2">
      <c r="D54980" s="1"/>
      <c r="E54980" s="41"/>
    </row>
    <row r="54981" spans="4:5" x14ac:dyDescent="0.2">
      <c r="D54981" s="1"/>
      <c r="E54981" s="41"/>
    </row>
    <row r="54982" spans="4:5" x14ac:dyDescent="0.2">
      <c r="D54982" s="1"/>
      <c r="E54982" s="41"/>
    </row>
    <row r="54983" spans="4:5" x14ac:dyDescent="0.2">
      <c r="D54983" s="1"/>
      <c r="E54983" s="41"/>
    </row>
    <row r="54984" spans="4:5" x14ac:dyDescent="0.2">
      <c r="D54984" s="1"/>
      <c r="E54984" s="41"/>
    </row>
    <row r="54985" spans="4:5" x14ac:dyDescent="0.2">
      <c r="D54985" s="1"/>
      <c r="E54985" s="41"/>
    </row>
    <row r="54986" spans="4:5" x14ac:dyDescent="0.2">
      <c r="D54986" s="1"/>
      <c r="E54986" s="41"/>
    </row>
    <row r="54987" spans="4:5" x14ac:dyDescent="0.2">
      <c r="D54987" s="1"/>
      <c r="E54987" s="41"/>
    </row>
    <row r="54988" spans="4:5" x14ac:dyDescent="0.2">
      <c r="D54988" s="1"/>
      <c r="E54988" s="41"/>
    </row>
    <row r="54989" spans="4:5" x14ac:dyDescent="0.2">
      <c r="D54989" s="1"/>
      <c r="E54989" s="41"/>
    </row>
    <row r="54990" spans="4:5" x14ac:dyDescent="0.2">
      <c r="D54990" s="1"/>
      <c r="E54990" s="41"/>
    </row>
    <row r="54991" spans="4:5" x14ac:dyDescent="0.2">
      <c r="D54991" s="1"/>
      <c r="E54991" s="41"/>
    </row>
    <row r="54992" spans="4:5" x14ac:dyDescent="0.2">
      <c r="D54992" s="1"/>
      <c r="E54992" s="41"/>
    </row>
    <row r="54993" spans="4:5" x14ac:dyDescent="0.2">
      <c r="D54993" s="1"/>
      <c r="E54993" s="41"/>
    </row>
    <row r="54994" spans="4:5" x14ac:dyDescent="0.2">
      <c r="D54994" s="1"/>
      <c r="E54994" s="41"/>
    </row>
    <row r="54995" spans="4:5" x14ac:dyDescent="0.2">
      <c r="D54995" s="1"/>
      <c r="E54995" s="41"/>
    </row>
    <row r="54996" spans="4:5" x14ac:dyDescent="0.2">
      <c r="D54996" s="1"/>
      <c r="E54996" s="41"/>
    </row>
    <row r="54997" spans="4:5" x14ac:dyDescent="0.2">
      <c r="D54997" s="1"/>
      <c r="E54997" s="41"/>
    </row>
    <row r="54998" spans="4:5" x14ac:dyDescent="0.2">
      <c r="D54998" s="1"/>
      <c r="E54998" s="41"/>
    </row>
    <row r="54999" spans="4:5" x14ac:dyDescent="0.2">
      <c r="D54999" s="1"/>
      <c r="E54999" s="41"/>
    </row>
    <row r="55000" spans="4:5" x14ac:dyDescent="0.2">
      <c r="D55000" s="1"/>
      <c r="E55000" s="41"/>
    </row>
    <row r="55001" spans="4:5" x14ac:dyDescent="0.2">
      <c r="D55001" s="1"/>
      <c r="E55001" s="41"/>
    </row>
    <row r="55002" spans="4:5" x14ac:dyDescent="0.2">
      <c r="D55002" s="1"/>
      <c r="E55002" s="41"/>
    </row>
    <row r="55003" spans="4:5" x14ac:dyDescent="0.2">
      <c r="D55003" s="1"/>
      <c r="E55003" s="41"/>
    </row>
    <row r="55004" spans="4:5" x14ac:dyDescent="0.2">
      <c r="D55004" s="1"/>
      <c r="E55004" s="41"/>
    </row>
    <row r="55005" spans="4:5" x14ac:dyDescent="0.2">
      <c r="D55005" s="1"/>
      <c r="E55005" s="41"/>
    </row>
    <row r="55006" spans="4:5" x14ac:dyDescent="0.2">
      <c r="D55006" s="1"/>
      <c r="E55006" s="41"/>
    </row>
    <row r="55007" spans="4:5" x14ac:dyDescent="0.2">
      <c r="D55007" s="1"/>
      <c r="E55007" s="41"/>
    </row>
    <row r="55008" spans="4:5" x14ac:dyDescent="0.2">
      <c r="D55008" s="1"/>
      <c r="E55008" s="41"/>
    </row>
    <row r="55009" spans="4:5" x14ac:dyDescent="0.2">
      <c r="D55009" s="1"/>
      <c r="E55009" s="41"/>
    </row>
    <row r="55010" spans="4:5" x14ac:dyDescent="0.2">
      <c r="D55010" s="1"/>
      <c r="E55010" s="41"/>
    </row>
    <row r="55011" spans="4:5" x14ac:dyDescent="0.2">
      <c r="D55011" s="1"/>
      <c r="E55011" s="41"/>
    </row>
    <row r="55012" spans="4:5" x14ac:dyDescent="0.2">
      <c r="D55012" s="1"/>
      <c r="E55012" s="41"/>
    </row>
    <row r="55013" spans="4:5" x14ac:dyDescent="0.2">
      <c r="D55013" s="1"/>
      <c r="E55013" s="41"/>
    </row>
    <row r="55014" spans="4:5" x14ac:dyDescent="0.2">
      <c r="D55014" s="1"/>
      <c r="E55014" s="41"/>
    </row>
    <row r="55015" spans="4:5" x14ac:dyDescent="0.2">
      <c r="D55015" s="1"/>
      <c r="E55015" s="41"/>
    </row>
    <row r="55016" spans="4:5" x14ac:dyDescent="0.2">
      <c r="D55016" s="1"/>
      <c r="E55016" s="41"/>
    </row>
    <row r="55017" spans="4:5" x14ac:dyDescent="0.2">
      <c r="D55017" s="1"/>
      <c r="E55017" s="41"/>
    </row>
    <row r="55018" spans="4:5" x14ac:dyDescent="0.2">
      <c r="D55018" s="1"/>
      <c r="E55018" s="41"/>
    </row>
    <row r="55019" spans="4:5" x14ac:dyDescent="0.2">
      <c r="D55019" s="1"/>
      <c r="E55019" s="41"/>
    </row>
    <row r="55020" spans="4:5" x14ac:dyDescent="0.2">
      <c r="D55020" s="1"/>
      <c r="E55020" s="41"/>
    </row>
    <row r="55021" spans="4:5" x14ac:dyDescent="0.2">
      <c r="D55021" s="1"/>
      <c r="E55021" s="41"/>
    </row>
    <row r="55022" spans="4:5" x14ac:dyDescent="0.2">
      <c r="D55022" s="1"/>
      <c r="E55022" s="41"/>
    </row>
    <row r="55023" spans="4:5" x14ac:dyDescent="0.2">
      <c r="D55023" s="1"/>
      <c r="E55023" s="41"/>
    </row>
    <row r="55024" spans="4:5" x14ac:dyDescent="0.2">
      <c r="D55024" s="1"/>
      <c r="E55024" s="41"/>
    </row>
    <row r="55025" spans="4:5" x14ac:dyDescent="0.2">
      <c r="D55025" s="1"/>
      <c r="E55025" s="41"/>
    </row>
    <row r="55026" spans="4:5" x14ac:dyDescent="0.2">
      <c r="D55026" s="1"/>
      <c r="E55026" s="41"/>
    </row>
    <row r="55027" spans="4:5" x14ac:dyDescent="0.2">
      <c r="D55027" s="1"/>
      <c r="E55027" s="41"/>
    </row>
    <row r="55028" spans="4:5" x14ac:dyDescent="0.2">
      <c r="D55028" s="1"/>
      <c r="E55028" s="41"/>
    </row>
    <row r="55029" spans="4:5" x14ac:dyDescent="0.2">
      <c r="D55029" s="1"/>
      <c r="E55029" s="41"/>
    </row>
    <row r="55030" spans="4:5" x14ac:dyDescent="0.2">
      <c r="D55030" s="1"/>
      <c r="E55030" s="41"/>
    </row>
    <row r="55031" spans="4:5" x14ac:dyDescent="0.2">
      <c r="D55031" s="1"/>
      <c r="E55031" s="41"/>
    </row>
    <row r="55032" spans="4:5" x14ac:dyDescent="0.2">
      <c r="D55032" s="1"/>
      <c r="E55032" s="41"/>
    </row>
    <row r="55033" spans="4:5" x14ac:dyDescent="0.2">
      <c r="D55033" s="1"/>
      <c r="E55033" s="41"/>
    </row>
    <row r="55034" spans="4:5" x14ac:dyDescent="0.2">
      <c r="D55034" s="1"/>
      <c r="E55034" s="41"/>
    </row>
    <row r="55035" spans="4:5" x14ac:dyDescent="0.2">
      <c r="D55035" s="1"/>
      <c r="E55035" s="41"/>
    </row>
    <row r="55036" spans="4:5" x14ac:dyDescent="0.2">
      <c r="D55036" s="1"/>
      <c r="E55036" s="41"/>
    </row>
    <row r="55037" spans="4:5" x14ac:dyDescent="0.2">
      <c r="D55037" s="1"/>
      <c r="E55037" s="41"/>
    </row>
    <row r="55038" spans="4:5" x14ac:dyDescent="0.2">
      <c r="D55038" s="1"/>
      <c r="E55038" s="41"/>
    </row>
    <row r="55039" spans="4:5" x14ac:dyDescent="0.2">
      <c r="D55039" s="1"/>
      <c r="E55039" s="41"/>
    </row>
    <row r="55040" spans="4:5" x14ac:dyDescent="0.2">
      <c r="D55040" s="1"/>
      <c r="E55040" s="41"/>
    </row>
    <row r="55041" spans="4:5" x14ac:dyDescent="0.2">
      <c r="D55041" s="1"/>
      <c r="E55041" s="41"/>
    </row>
    <row r="55042" spans="4:5" x14ac:dyDescent="0.2">
      <c r="D55042" s="1"/>
      <c r="E55042" s="41"/>
    </row>
    <row r="55043" spans="4:5" x14ac:dyDescent="0.2">
      <c r="D55043" s="1"/>
      <c r="E55043" s="41"/>
    </row>
    <row r="55044" spans="4:5" x14ac:dyDescent="0.2">
      <c r="D55044" s="1"/>
      <c r="E55044" s="41"/>
    </row>
    <row r="55045" spans="4:5" x14ac:dyDescent="0.2">
      <c r="D55045" s="1"/>
      <c r="E55045" s="41"/>
    </row>
    <row r="55046" spans="4:5" x14ac:dyDescent="0.2">
      <c r="D55046" s="1"/>
      <c r="E55046" s="41"/>
    </row>
    <row r="55047" spans="4:5" x14ac:dyDescent="0.2">
      <c r="D55047" s="1"/>
      <c r="E55047" s="41"/>
    </row>
    <row r="55048" spans="4:5" x14ac:dyDescent="0.2">
      <c r="D55048" s="1"/>
      <c r="E55048" s="41"/>
    </row>
    <row r="55049" spans="4:5" x14ac:dyDescent="0.2">
      <c r="D55049" s="1"/>
      <c r="E55049" s="41"/>
    </row>
    <row r="55050" spans="4:5" x14ac:dyDescent="0.2">
      <c r="D55050" s="1"/>
      <c r="E55050" s="41"/>
    </row>
    <row r="55051" spans="4:5" x14ac:dyDescent="0.2">
      <c r="D55051" s="1"/>
      <c r="E55051" s="41"/>
    </row>
    <row r="55052" spans="4:5" x14ac:dyDescent="0.2">
      <c r="D55052" s="1"/>
      <c r="E55052" s="41"/>
    </row>
    <row r="55053" spans="4:5" x14ac:dyDescent="0.2">
      <c r="D55053" s="1"/>
      <c r="E55053" s="41"/>
    </row>
    <row r="55054" spans="4:5" x14ac:dyDescent="0.2">
      <c r="D55054" s="1"/>
      <c r="E55054" s="41"/>
    </row>
    <row r="55055" spans="4:5" x14ac:dyDescent="0.2">
      <c r="D55055" s="1"/>
      <c r="E55055" s="41"/>
    </row>
    <row r="55056" spans="4:5" x14ac:dyDescent="0.2">
      <c r="D55056" s="1"/>
      <c r="E55056" s="41"/>
    </row>
    <row r="55057" spans="4:5" x14ac:dyDescent="0.2">
      <c r="D55057" s="1"/>
      <c r="E55057" s="41"/>
    </row>
    <row r="55058" spans="4:5" x14ac:dyDescent="0.2">
      <c r="D55058" s="1"/>
      <c r="E55058" s="41"/>
    </row>
    <row r="55059" spans="4:5" x14ac:dyDescent="0.2">
      <c r="D55059" s="1"/>
      <c r="E55059" s="41"/>
    </row>
    <row r="55060" spans="4:5" x14ac:dyDescent="0.2">
      <c r="D55060" s="1"/>
      <c r="E55060" s="41"/>
    </row>
    <row r="55061" spans="4:5" x14ac:dyDescent="0.2">
      <c r="D55061" s="1"/>
      <c r="E55061" s="41"/>
    </row>
    <row r="55062" spans="4:5" x14ac:dyDescent="0.2">
      <c r="D55062" s="1"/>
      <c r="E55062" s="41"/>
    </row>
    <row r="55063" spans="4:5" x14ac:dyDescent="0.2">
      <c r="D55063" s="1"/>
      <c r="E55063" s="41"/>
    </row>
    <row r="55064" spans="4:5" x14ac:dyDescent="0.2">
      <c r="D55064" s="1"/>
      <c r="E55064" s="41"/>
    </row>
    <row r="55065" spans="4:5" x14ac:dyDescent="0.2">
      <c r="D55065" s="1"/>
      <c r="E55065" s="41"/>
    </row>
    <row r="55066" spans="4:5" x14ac:dyDescent="0.2">
      <c r="D55066" s="1"/>
      <c r="E55066" s="41"/>
    </row>
    <row r="55067" spans="4:5" x14ac:dyDescent="0.2">
      <c r="D55067" s="1"/>
      <c r="E55067" s="41"/>
    </row>
    <row r="55068" spans="4:5" x14ac:dyDescent="0.2">
      <c r="D55068" s="1"/>
      <c r="E55068" s="41"/>
    </row>
    <row r="55069" spans="4:5" x14ac:dyDescent="0.2">
      <c r="D55069" s="1"/>
      <c r="E55069" s="41"/>
    </row>
    <row r="55070" spans="4:5" x14ac:dyDescent="0.2">
      <c r="D55070" s="1"/>
      <c r="E55070" s="41"/>
    </row>
    <row r="55071" spans="4:5" x14ac:dyDescent="0.2">
      <c r="D55071" s="1"/>
      <c r="E55071" s="41"/>
    </row>
    <row r="55072" spans="4:5" x14ac:dyDescent="0.2">
      <c r="D55072" s="1"/>
      <c r="E55072" s="41"/>
    </row>
    <row r="55073" spans="4:5" x14ac:dyDescent="0.2">
      <c r="D55073" s="1"/>
      <c r="E55073" s="41"/>
    </row>
    <row r="55074" spans="4:5" x14ac:dyDescent="0.2">
      <c r="D55074" s="1"/>
      <c r="E55074" s="41"/>
    </row>
    <row r="55075" spans="4:5" x14ac:dyDescent="0.2">
      <c r="D55075" s="1"/>
      <c r="E55075" s="41"/>
    </row>
    <row r="55076" spans="4:5" x14ac:dyDescent="0.2">
      <c r="D55076" s="1"/>
      <c r="E55076" s="41"/>
    </row>
    <row r="55077" spans="4:5" x14ac:dyDescent="0.2">
      <c r="D55077" s="1"/>
      <c r="E55077" s="41"/>
    </row>
    <row r="55078" spans="4:5" x14ac:dyDescent="0.2">
      <c r="D55078" s="1"/>
      <c r="E55078" s="41"/>
    </row>
    <row r="55079" spans="4:5" x14ac:dyDescent="0.2">
      <c r="D55079" s="1"/>
      <c r="E55079" s="41"/>
    </row>
    <row r="55080" spans="4:5" x14ac:dyDescent="0.2">
      <c r="D55080" s="1"/>
      <c r="E55080" s="41"/>
    </row>
    <row r="55081" spans="4:5" x14ac:dyDescent="0.2">
      <c r="D55081" s="1"/>
      <c r="E55081" s="41"/>
    </row>
    <row r="55082" spans="4:5" x14ac:dyDescent="0.2">
      <c r="D55082" s="1"/>
      <c r="E55082" s="41"/>
    </row>
    <row r="55083" spans="4:5" x14ac:dyDescent="0.2">
      <c r="D55083" s="1"/>
      <c r="E55083" s="41"/>
    </row>
    <row r="55084" spans="4:5" x14ac:dyDescent="0.2">
      <c r="D55084" s="1"/>
      <c r="E55084" s="41"/>
    </row>
    <row r="55085" spans="4:5" x14ac:dyDescent="0.2">
      <c r="D55085" s="1"/>
      <c r="E55085" s="41"/>
    </row>
    <row r="55086" spans="4:5" x14ac:dyDescent="0.2">
      <c r="D55086" s="1"/>
      <c r="E55086" s="41"/>
    </row>
    <row r="55087" spans="4:5" x14ac:dyDescent="0.2">
      <c r="D55087" s="1"/>
      <c r="E55087" s="41"/>
    </row>
    <row r="55088" spans="4:5" x14ac:dyDescent="0.2">
      <c r="D55088" s="1"/>
      <c r="E55088" s="41"/>
    </row>
    <row r="55089" spans="4:5" x14ac:dyDescent="0.2">
      <c r="D55089" s="1"/>
      <c r="E55089" s="41"/>
    </row>
    <row r="55090" spans="4:5" x14ac:dyDescent="0.2">
      <c r="D55090" s="1"/>
      <c r="E55090" s="41"/>
    </row>
    <row r="55091" spans="4:5" x14ac:dyDescent="0.2">
      <c r="D55091" s="1"/>
      <c r="E55091" s="41"/>
    </row>
    <row r="55092" spans="4:5" x14ac:dyDescent="0.2">
      <c r="D55092" s="1"/>
      <c r="E55092" s="41"/>
    </row>
    <row r="55093" spans="4:5" x14ac:dyDescent="0.2">
      <c r="D55093" s="1"/>
      <c r="E55093" s="41"/>
    </row>
    <row r="55094" spans="4:5" x14ac:dyDescent="0.2">
      <c r="D55094" s="1"/>
      <c r="E55094" s="41"/>
    </row>
    <row r="55095" spans="4:5" x14ac:dyDescent="0.2">
      <c r="D55095" s="1"/>
      <c r="E55095" s="41"/>
    </row>
    <row r="55096" spans="4:5" x14ac:dyDescent="0.2">
      <c r="D55096" s="1"/>
      <c r="E55096" s="41"/>
    </row>
    <row r="55097" spans="4:5" x14ac:dyDescent="0.2">
      <c r="D55097" s="1"/>
      <c r="E55097" s="41"/>
    </row>
    <row r="55098" spans="4:5" x14ac:dyDescent="0.2">
      <c r="D55098" s="1"/>
      <c r="E55098" s="41"/>
    </row>
    <row r="55099" spans="4:5" x14ac:dyDescent="0.2">
      <c r="D55099" s="1"/>
      <c r="E55099" s="41"/>
    </row>
    <row r="55100" spans="4:5" x14ac:dyDescent="0.2">
      <c r="D55100" s="1"/>
      <c r="E55100" s="41"/>
    </row>
    <row r="55101" spans="4:5" x14ac:dyDescent="0.2">
      <c r="D55101" s="1"/>
      <c r="E55101" s="41"/>
    </row>
    <row r="55102" spans="4:5" x14ac:dyDescent="0.2">
      <c r="D55102" s="1"/>
      <c r="E55102" s="41"/>
    </row>
    <row r="55103" spans="4:5" x14ac:dyDescent="0.2">
      <c r="D55103" s="1"/>
      <c r="E55103" s="41"/>
    </row>
    <row r="55104" spans="4:5" x14ac:dyDescent="0.2">
      <c r="D55104" s="1"/>
      <c r="E55104" s="41"/>
    </row>
    <row r="55105" spans="4:5" x14ac:dyDescent="0.2">
      <c r="D55105" s="1"/>
      <c r="E55105" s="41"/>
    </row>
    <row r="55106" spans="4:5" x14ac:dyDescent="0.2">
      <c r="D55106" s="1"/>
      <c r="E55106" s="41"/>
    </row>
    <row r="55107" spans="4:5" x14ac:dyDescent="0.2">
      <c r="D55107" s="1"/>
      <c r="E55107" s="41"/>
    </row>
    <row r="55108" spans="4:5" x14ac:dyDescent="0.2">
      <c r="D55108" s="1"/>
      <c r="E55108" s="41"/>
    </row>
    <row r="55109" spans="4:5" x14ac:dyDescent="0.2">
      <c r="D55109" s="1"/>
      <c r="E55109" s="41"/>
    </row>
    <row r="55110" spans="4:5" x14ac:dyDescent="0.2">
      <c r="D55110" s="1"/>
      <c r="E55110" s="41"/>
    </row>
    <row r="55111" spans="4:5" x14ac:dyDescent="0.2">
      <c r="D55111" s="1"/>
      <c r="E55111" s="41"/>
    </row>
    <row r="55112" spans="4:5" x14ac:dyDescent="0.2">
      <c r="D55112" s="1"/>
      <c r="E55112" s="41"/>
    </row>
    <row r="55113" spans="4:5" x14ac:dyDescent="0.2">
      <c r="D55113" s="1"/>
      <c r="E55113" s="41"/>
    </row>
    <row r="55114" spans="4:5" x14ac:dyDescent="0.2">
      <c r="D55114" s="1"/>
      <c r="E55114" s="41"/>
    </row>
    <row r="55115" spans="4:5" x14ac:dyDescent="0.2">
      <c r="D55115" s="1"/>
      <c r="E55115" s="41"/>
    </row>
    <row r="55116" spans="4:5" x14ac:dyDescent="0.2">
      <c r="D55116" s="1"/>
      <c r="E55116" s="41"/>
    </row>
    <row r="55117" spans="4:5" x14ac:dyDescent="0.2">
      <c r="D55117" s="1"/>
      <c r="E55117" s="41"/>
    </row>
    <row r="55118" spans="4:5" x14ac:dyDescent="0.2">
      <c r="D55118" s="1"/>
      <c r="E55118" s="41"/>
    </row>
    <row r="55119" spans="4:5" x14ac:dyDescent="0.2">
      <c r="D55119" s="1"/>
      <c r="E55119" s="41"/>
    </row>
    <row r="55120" spans="4:5" x14ac:dyDescent="0.2">
      <c r="D55120" s="1"/>
      <c r="E55120" s="41"/>
    </row>
    <row r="55121" spans="4:5" x14ac:dyDescent="0.2">
      <c r="D55121" s="1"/>
      <c r="E55121" s="41"/>
    </row>
    <row r="55122" spans="4:5" x14ac:dyDescent="0.2">
      <c r="D55122" s="1"/>
      <c r="E55122" s="41"/>
    </row>
    <row r="55123" spans="4:5" x14ac:dyDescent="0.2">
      <c r="D55123" s="1"/>
      <c r="E55123" s="41"/>
    </row>
    <row r="55124" spans="4:5" x14ac:dyDescent="0.2">
      <c r="D55124" s="1"/>
      <c r="E55124" s="41"/>
    </row>
    <row r="55125" spans="4:5" x14ac:dyDescent="0.2">
      <c r="D55125" s="1"/>
      <c r="E55125" s="41"/>
    </row>
    <row r="55126" spans="4:5" x14ac:dyDescent="0.2">
      <c r="D55126" s="1"/>
      <c r="E55126" s="41"/>
    </row>
    <row r="55127" spans="4:5" x14ac:dyDescent="0.2">
      <c r="D55127" s="1"/>
      <c r="E55127" s="41"/>
    </row>
    <row r="55128" spans="4:5" x14ac:dyDescent="0.2">
      <c r="D55128" s="1"/>
      <c r="E55128" s="41"/>
    </row>
    <row r="55129" spans="4:5" x14ac:dyDescent="0.2">
      <c r="D55129" s="1"/>
      <c r="E55129" s="41"/>
    </row>
    <row r="55130" spans="4:5" x14ac:dyDescent="0.2">
      <c r="D55130" s="1"/>
      <c r="E55130" s="41"/>
    </row>
    <row r="55131" spans="4:5" x14ac:dyDescent="0.2">
      <c r="D55131" s="1"/>
      <c r="E55131" s="41"/>
    </row>
    <row r="55132" spans="4:5" x14ac:dyDescent="0.2">
      <c r="D55132" s="1"/>
      <c r="E55132" s="41"/>
    </row>
    <row r="55133" spans="4:5" x14ac:dyDescent="0.2">
      <c r="D55133" s="1"/>
      <c r="E55133" s="41"/>
    </row>
    <row r="55134" spans="4:5" x14ac:dyDescent="0.2">
      <c r="D55134" s="1"/>
      <c r="E55134" s="41"/>
    </row>
    <row r="55135" spans="4:5" x14ac:dyDescent="0.2">
      <c r="D55135" s="1"/>
      <c r="E55135" s="41"/>
    </row>
    <row r="55136" spans="4:5" x14ac:dyDescent="0.2">
      <c r="D55136" s="1"/>
      <c r="E55136" s="41"/>
    </row>
    <row r="55137" spans="4:5" x14ac:dyDescent="0.2">
      <c r="D55137" s="1"/>
      <c r="E55137" s="41"/>
    </row>
    <row r="55138" spans="4:5" x14ac:dyDescent="0.2">
      <c r="D55138" s="1"/>
      <c r="E55138" s="41"/>
    </row>
    <row r="55139" spans="4:5" x14ac:dyDescent="0.2">
      <c r="D55139" s="1"/>
      <c r="E55139" s="41"/>
    </row>
    <row r="55140" spans="4:5" x14ac:dyDescent="0.2">
      <c r="D55140" s="1"/>
      <c r="E55140" s="41"/>
    </row>
    <row r="55141" spans="4:5" x14ac:dyDescent="0.2">
      <c r="D55141" s="1"/>
      <c r="E55141" s="41"/>
    </row>
    <row r="55142" spans="4:5" x14ac:dyDescent="0.2">
      <c r="D55142" s="1"/>
      <c r="E55142" s="41"/>
    </row>
    <row r="55143" spans="4:5" x14ac:dyDescent="0.2">
      <c r="D55143" s="1"/>
      <c r="E55143" s="41"/>
    </row>
    <row r="55144" spans="4:5" x14ac:dyDescent="0.2">
      <c r="D55144" s="1"/>
      <c r="E55144" s="41"/>
    </row>
    <row r="55145" spans="4:5" x14ac:dyDescent="0.2">
      <c r="D55145" s="1"/>
      <c r="E55145" s="41"/>
    </row>
    <row r="55146" spans="4:5" x14ac:dyDescent="0.2">
      <c r="D55146" s="1"/>
      <c r="E55146" s="41"/>
    </row>
    <row r="55147" spans="4:5" x14ac:dyDescent="0.2">
      <c r="D55147" s="1"/>
      <c r="E55147" s="41"/>
    </row>
    <row r="55148" spans="4:5" x14ac:dyDescent="0.2">
      <c r="D55148" s="1"/>
      <c r="E55148" s="41"/>
    </row>
    <row r="55149" spans="4:5" x14ac:dyDescent="0.2">
      <c r="D55149" s="1"/>
      <c r="E55149" s="41"/>
    </row>
    <row r="55150" spans="4:5" x14ac:dyDescent="0.2">
      <c r="D55150" s="1"/>
      <c r="E55150" s="41"/>
    </row>
    <row r="55151" spans="4:5" x14ac:dyDescent="0.2">
      <c r="D55151" s="1"/>
      <c r="E55151" s="41"/>
    </row>
    <row r="55152" spans="4:5" x14ac:dyDescent="0.2">
      <c r="D55152" s="1"/>
      <c r="E55152" s="41"/>
    </row>
    <row r="55153" spans="4:5" x14ac:dyDescent="0.2">
      <c r="D55153" s="1"/>
      <c r="E55153" s="41"/>
    </row>
    <row r="55154" spans="4:5" x14ac:dyDescent="0.2">
      <c r="D55154" s="1"/>
      <c r="E55154" s="41"/>
    </row>
    <row r="55155" spans="4:5" x14ac:dyDescent="0.2">
      <c r="D55155" s="1"/>
      <c r="E55155" s="41"/>
    </row>
    <row r="55156" spans="4:5" x14ac:dyDescent="0.2">
      <c r="D55156" s="1"/>
      <c r="E55156" s="41"/>
    </row>
    <row r="55157" spans="4:5" x14ac:dyDescent="0.2">
      <c r="D55157" s="1"/>
      <c r="E55157" s="41"/>
    </row>
    <row r="55158" spans="4:5" x14ac:dyDescent="0.2">
      <c r="D55158" s="1"/>
      <c r="E55158" s="41"/>
    </row>
    <row r="55159" spans="4:5" x14ac:dyDescent="0.2">
      <c r="D55159" s="1"/>
      <c r="E55159" s="41"/>
    </row>
    <row r="55160" spans="4:5" x14ac:dyDescent="0.2">
      <c r="D55160" s="1"/>
      <c r="E55160" s="41"/>
    </row>
    <row r="55161" spans="4:5" x14ac:dyDescent="0.2">
      <c r="D55161" s="1"/>
      <c r="E55161" s="41"/>
    </row>
    <row r="55162" spans="4:5" x14ac:dyDescent="0.2">
      <c r="D55162" s="1"/>
      <c r="E55162" s="41"/>
    </row>
    <row r="55163" spans="4:5" x14ac:dyDescent="0.2">
      <c r="D55163" s="1"/>
      <c r="E55163" s="41"/>
    </row>
    <row r="55164" spans="4:5" x14ac:dyDescent="0.2">
      <c r="D55164" s="1"/>
      <c r="E55164" s="41"/>
    </row>
    <row r="55165" spans="4:5" x14ac:dyDescent="0.2">
      <c r="D55165" s="1"/>
      <c r="E55165" s="41"/>
    </row>
    <row r="55166" spans="4:5" x14ac:dyDescent="0.2">
      <c r="D55166" s="1"/>
      <c r="E55166" s="41"/>
    </row>
    <row r="55167" spans="4:5" x14ac:dyDescent="0.2">
      <c r="D55167" s="1"/>
      <c r="E55167" s="41"/>
    </row>
    <row r="55168" spans="4:5" x14ac:dyDescent="0.2">
      <c r="D55168" s="1"/>
      <c r="E55168" s="41"/>
    </row>
    <row r="55169" spans="4:5" x14ac:dyDescent="0.2">
      <c r="D55169" s="1"/>
      <c r="E55169" s="41"/>
    </row>
    <row r="55170" spans="4:5" x14ac:dyDescent="0.2">
      <c r="D55170" s="1"/>
      <c r="E55170" s="41"/>
    </row>
    <row r="55171" spans="4:5" x14ac:dyDescent="0.2">
      <c r="D55171" s="1"/>
      <c r="E55171" s="41"/>
    </row>
    <row r="55172" spans="4:5" x14ac:dyDescent="0.2">
      <c r="D55172" s="1"/>
      <c r="E55172" s="41"/>
    </row>
    <row r="55173" spans="4:5" x14ac:dyDescent="0.2">
      <c r="D55173" s="1"/>
      <c r="E55173" s="41"/>
    </row>
    <row r="55174" spans="4:5" x14ac:dyDescent="0.2">
      <c r="D55174" s="1"/>
      <c r="E55174" s="41"/>
    </row>
    <row r="55175" spans="4:5" x14ac:dyDescent="0.2">
      <c r="D55175" s="1"/>
      <c r="E55175" s="41"/>
    </row>
    <row r="55176" spans="4:5" x14ac:dyDescent="0.2">
      <c r="D55176" s="1"/>
      <c r="E55176" s="41"/>
    </row>
    <row r="55177" spans="4:5" x14ac:dyDescent="0.2">
      <c r="D55177" s="1"/>
      <c r="E55177" s="41"/>
    </row>
    <row r="55178" spans="4:5" x14ac:dyDescent="0.2">
      <c r="D55178" s="1"/>
      <c r="E55178" s="41"/>
    </row>
    <row r="55179" spans="4:5" x14ac:dyDescent="0.2">
      <c r="D55179" s="1"/>
      <c r="E55179" s="41"/>
    </row>
    <row r="55180" spans="4:5" x14ac:dyDescent="0.2">
      <c r="D55180" s="1"/>
      <c r="E55180" s="41"/>
    </row>
    <row r="55181" spans="4:5" x14ac:dyDescent="0.2">
      <c r="D55181" s="1"/>
      <c r="E55181" s="41"/>
    </row>
    <row r="55182" spans="4:5" x14ac:dyDescent="0.2">
      <c r="D55182" s="1"/>
      <c r="E55182" s="41"/>
    </row>
    <row r="55183" spans="4:5" x14ac:dyDescent="0.2">
      <c r="D55183" s="1"/>
      <c r="E55183" s="41"/>
    </row>
    <row r="55184" spans="4:5" x14ac:dyDescent="0.2">
      <c r="D55184" s="1"/>
      <c r="E55184" s="41"/>
    </row>
    <row r="55185" spans="4:5" x14ac:dyDescent="0.2">
      <c r="D55185" s="1"/>
      <c r="E55185" s="41"/>
    </row>
    <row r="55186" spans="4:5" x14ac:dyDescent="0.2">
      <c r="D55186" s="1"/>
      <c r="E55186" s="41"/>
    </row>
    <row r="55187" spans="4:5" x14ac:dyDescent="0.2">
      <c r="D55187" s="1"/>
      <c r="E55187" s="41"/>
    </row>
    <row r="55188" spans="4:5" x14ac:dyDescent="0.2">
      <c r="D55188" s="1"/>
      <c r="E55188" s="41"/>
    </row>
    <row r="55189" spans="4:5" x14ac:dyDescent="0.2">
      <c r="D55189" s="1"/>
      <c r="E55189" s="41"/>
    </row>
    <row r="55190" spans="4:5" x14ac:dyDescent="0.2">
      <c r="D55190" s="1"/>
      <c r="E55190" s="41"/>
    </row>
    <row r="55191" spans="4:5" x14ac:dyDescent="0.2">
      <c r="D55191" s="1"/>
      <c r="E55191" s="41"/>
    </row>
    <row r="55192" spans="4:5" x14ac:dyDescent="0.2">
      <c r="D55192" s="1"/>
      <c r="E55192" s="41"/>
    </row>
    <row r="55193" spans="4:5" x14ac:dyDescent="0.2">
      <c r="D55193" s="1"/>
      <c r="E55193" s="41"/>
    </row>
    <row r="55194" spans="4:5" x14ac:dyDescent="0.2">
      <c r="D55194" s="1"/>
      <c r="E55194" s="41"/>
    </row>
    <row r="55195" spans="4:5" x14ac:dyDescent="0.2">
      <c r="D55195" s="1"/>
      <c r="E55195" s="41"/>
    </row>
    <row r="55196" spans="4:5" x14ac:dyDescent="0.2">
      <c r="D55196" s="1"/>
      <c r="E55196" s="41"/>
    </row>
    <row r="55197" spans="4:5" x14ac:dyDescent="0.2">
      <c r="D55197" s="1"/>
      <c r="E55197" s="41"/>
    </row>
    <row r="55198" spans="4:5" x14ac:dyDescent="0.2">
      <c r="D55198" s="1"/>
      <c r="E55198" s="41"/>
    </row>
    <row r="55199" spans="4:5" x14ac:dyDescent="0.2">
      <c r="D55199" s="1"/>
      <c r="E55199" s="41"/>
    </row>
    <row r="55200" spans="4:5" x14ac:dyDescent="0.2">
      <c r="D55200" s="1"/>
      <c r="E55200" s="41"/>
    </row>
    <row r="55201" spans="4:5" x14ac:dyDescent="0.2">
      <c r="D55201" s="1"/>
      <c r="E55201" s="41"/>
    </row>
    <row r="55202" spans="4:5" x14ac:dyDescent="0.2">
      <c r="D55202" s="1"/>
      <c r="E55202" s="41"/>
    </row>
    <row r="55203" spans="4:5" x14ac:dyDescent="0.2">
      <c r="D55203" s="1"/>
      <c r="E55203" s="41"/>
    </row>
    <row r="55204" spans="4:5" x14ac:dyDescent="0.2">
      <c r="D55204" s="1"/>
      <c r="E55204" s="41"/>
    </row>
    <row r="55205" spans="4:5" x14ac:dyDescent="0.2">
      <c r="D55205" s="1"/>
      <c r="E55205" s="41"/>
    </row>
    <row r="55206" spans="4:5" x14ac:dyDescent="0.2">
      <c r="D55206" s="1"/>
      <c r="E55206" s="41"/>
    </row>
    <row r="55207" spans="4:5" x14ac:dyDescent="0.2">
      <c r="D55207" s="1"/>
      <c r="E55207" s="41"/>
    </row>
    <row r="55208" spans="4:5" x14ac:dyDescent="0.2">
      <c r="D55208" s="1"/>
      <c r="E55208" s="41"/>
    </row>
    <row r="55209" spans="4:5" x14ac:dyDescent="0.2">
      <c r="D55209" s="1"/>
      <c r="E55209" s="41"/>
    </row>
    <row r="55210" spans="4:5" x14ac:dyDescent="0.2">
      <c r="D55210" s="1"/>
      <c r="E55210" s="41"/>
    </row>
    <row r="55211" spans="4:5" x14ac:dyDescent="0.2">
      <c r="D55211" s="1"/>
      <c r="E55211" s="41"/>
    </row>
    <row r="55212" spans="4:5" x14ac:dyDescent="0.2">
      <c r="D55212" s="1"/>
      <c r="E55212" s="41"/>
    </row>
    <row r="55213" spans="4:5" x14ac:dyDescent="0.2">
      <c r="D55213" s="1"/>
      <c r="E55213" s="41"/>
    </row>
    <row r="55214" spans="4:5" x14ac:dyDescent="0.2">
      <c r="D55214" s="1"/>
      <c r="E55214" s="41"/>
    </row>
    <row r="55215" spans="4:5" x14ac:dyDescent="0.2">
      <c r="D55215" s="1"/>
      <c r="E55215" s="41"/>
    </row>
    <row r="55216" spans="4:5" x14ac:dyDescent="0.2">
      <c r="D55216" s="1"/>
      <c r="E55216" s="41"/>
    </row>
    <row r="55217" spans="4:5" x14ac:dyDescent="0.2">
      <c r="D55217" s="1"/>
      <c r="E55217" s="41"/>
    </row>
    <row r="55218" spans="4:5" x14ac:dyDescent="0.2">
      <c r="D55218" s="1"/>
      <c r="E55218" s="41"/>
    </row>
    <row r="55219" spans="4:5" x14ac:dyDescent="0.2">
      <c r="D55219" s="1"/>
      <c r="E55219" s="41"/>
    </row>
    <row r="55220" spans="4:5" x14ac:dyDescent="0.2">
      <c r="D55220" s="1"/>
      <c r="E55220" s="41"/>
    </row>
    <row r="55221" spans="4:5" x14ac:dyDescent="0.2">
      <c r="D55221" s="1"/>
      <c r="E55221" s="41"/>
    </row>
    <row r="55222" spans="4:5" x14ac:dyDescent="0.2">
      <c r="D55222" s="1"/>
      <c r="E55222" s="41"/>
    </row>
    <row r="55223" spans="4:5" x14ac:dyDescent="0.2">
      <c r="D55223" s="1"/>
      <c r="E55223" s="41"/>
    </row>
    <row r="55224" spans="4:5" x14ac:dyDescent="0.2">
      <c r="D55224" s="1"/>
      <c r="E55224" s="41"/>
    </row>
    <row r="55225" spans="4:5" x14ac:dyDescent="0.2">
      <c r="D55225" s="1"/>
      <c r="E55225" s="41"/>
    </row>
    <row r="55226" spans="4:5" x14ac:dyDescent="0.2">
      <c r="D55226" s="1"/>
      <c r="E55226" s="41"/>
    </row>
    <row r="55227" spans="4:5" x14ac:dyDescent="0.2">
      <c r="D55227" s="1"/>
      <c r="E55227" s="41"/>
    </row>
    <row r="55228" spans="4:5" x14ac:dyDescent="0.2">
      <c r="D55228" s="1"/>
      <c r="E55228" s="41"/>
    </row>
    <row r="55229" spans="4:5" x14ac:dyDescent="0.2">
      <c r="D55229" s="1"/>
      <c r="E55229" s="41"/>
    </row>
    <row r="55230" spans="4:5" x14ac:dyDescent="0.2">
      <c r="D55230" s="1"/>
      <c r="E55230" s="41"/>
    </row>
    <row r="55231" spans="4:5" x14ac:dyDescent="0.2">
      <c r="D55231" s="1"/>
      <c r="E55231" s="41"/>
    </row>
    <row r="55232" spans="4:5" x14ac:dyDescent="0.2">
      <c r="D55232" s="1"/>
      <c r="E55232" s="41"/>
    </row>
    <row r="55233" spans="4:5" x14ac:dyDescent="0.2">
      <c r="D55233" s="1"/>
      <c r="E55233" s="41"/>
    </row>
    <row r="55234" spans="4:5" x14ac:dyDescent="0.2">
      <c r="D55234" s="1"/>
      <c r="E55234" s="41"/>
    </row>
    <row r="55235" spans="4:5" x14ac:dyDescent="0.2">
      <c r="D55235" s="1"/>
      <c r="E55235" s="41"/>
    </row>
    <row r="55236" spans="4:5" x14ac:dyDescent="0.2">
      <c r="D55236" s="1"/>
      <c r="E55236" s="41"/>
    </row>
    <row r="55237" spans="4:5" x14ac:dyDescent="0.2">
      <c r="D55237" s="1"/>
      <c r="E55237" s="41"/>
    </row>
    <row r="55238" spans="4:5" x14ac:dyDescent="0.2">
      <c r="D55238" s="1"/>
      <c r="E55238" s="41"/>
    </row>
    <row r="55239" spans="4:5" x14ac:dyDescent="0.2">
      <c r="D55239" s="1"/>
      <c r="E55239" s="41"/>
    </row>
    <row r="55240" spans="4:5" x14ac:dyDescent="0.2">
      <c r="D55240" s="1"/>
      <c r="E55240" s="41"/>
    </row>
    <row r="55241" spans="4:5" x14ac:dyDescent="0.2">
      <c r="D55241" s="1"/>
      <c r="E55241" s="41"/>
    </row>
    <row r="55242" spans="4:5" x14ac:dyDescent="0.2">
      <c r="D55242" s="1"/>
      <c r="E55242" s="41"/>
    </row>
    <row r="55243" spans="4:5" x14ac:dyDescent="0.2">
      <c r="D55243" s="1"/>
      <c r="E55243" s="41"/>
    </row>
    <row r="55244" spans="4:5" x14ac:dyDescent="0.2">
      <c r="D55244" s="1"/>
      <c r="E55244" s="41"/>
    </row>
    <row r="55245" spans="4:5" x14ac:dyDescent="0.2">
      <c r="D55245" s="1"/>
      <c r="E55245" s="41"/>
    </row>
    <row r="55246" spans="4:5" x14ac:dyDescent="0.2">
      <c r="D55246" s="1"/>
      <c r="E55246" s="41"/>
    </row>
    <row r="55247" spans="4:5" x14ac:dyDescent="0.2">
      <c r="D55247" s="1"/>
      <c r="E55247" s="41"/>
    </row>
    <row r="55248" spans="4:5" x14ac:dyDescent="0.2">
      <c r="D55248" s="1"/>
      <c r="E55248" s="41"/>
    </row>
    <row r="55249" spans="4:5" x14ac:dyDescent="0.2">
      <c r="D55249" s="1"/>
      <c r="E55249" s="41"/>
    </row>
    <row r="55250" spans="4:5" x14ac:dyDescent="0.2">
      <c r="D55250" s="1"/>
      <c r="E55250" s="41"/>
    </row>
    <row r="55251" spans="4:5" x14ac:dyDescent="0.2">
      <c r="D55251" s="1"/>
      <c r="E55251" s="41"/>
    </row>
    <row r="55252" spans="4:5" x14ac:dyDescent="0.2">
      <c r="D55252" s="1"/>
      <c r="E55252" s="41"/>
    </row>
    <row r="55253" spans="4:5" x14ac:dyDescent="0.2">
      <c r="D55253" s="1"/>
      <c r="E55253" s="41"/>
    </row>
    <row r="55254" spans="4:5" x14ac:dyDescent="0.2">
      <c r="D55254" s="1"/>
      <c r="E55254" s="41"/>
    </row>
    <row r="55255" spans="4:5" x14ac:dyDescent="0.2">
      <c r="D55255" s="1"/>
      <c r="E55255" s="41"/>
    </row>
    <row r="55256" spans="4:5" x14ac:dyDescent="0.2">
      <c r="D55256" s="1"/>
      <c r="E55256" s="41"/>
    </row>
    <row r="55257" spans="4:5" x14ac:dyDescent="0.2">
      <c r="D55257" s="1"/>
      <c r="E55257" s="41"/>
    </row>
    <row r="55258" spans="4:5" x14ac:dyDescent="0.2">
      <c r="D55258" s="1"/>
      <c r="E55258" s="41"/>
    </row>
    <row r="55259" spans="4:5" x14ac:dyDescent="0.2">
      <c r="D55259" s="1"/>
      <c r="E55259" s="41"/>
    </row>
    <row r="55260" spans="4:5" x14ac:dyDescent="0.2">
      <c r="D55260" s="1"/>
      <c r="E55260" s="41"/>
    </row>
    <row r="55261" spans="4:5" x14ac:dyDescent="0.2">
      <c r="D55261" s="1"/>
      <c r="E55261" s="41"/>
    </row>
    <row r="55262" spans="4:5" x14ac:dyDescent="0.2">
      <c r="D55262" s="1"/>
      <c r="E55262" s="41"/>
    </row>
    <row r="55263" spans="4:5" x14ac:dyDescent="0.2">
      <c r="D55263" s="1"/>
      <c r="E55263" s="41"/>
    </row>
    <row r="55264" spans="4:5" x14ac:dyDescent="0.2">
      <c r="D55264" s="1"/>
      <c r="E55264" s="41"/>
    </row>
    <row r="55265" spans="4:5" x14ac:dyDescent="0.2">
      <c r="D55265" s="1"/>
      <c r="E55265" s="41"/>
    </row>
    <row r="55266" spans="4:5" x14ac:dyDescent="0.2">
      <c r="D55266" s="1"/>
      <c r="E55266" s="41"/>
    </row>
    <row r="55267" spans="4:5" x14ac:dyDescent="0.2">
      <c r="D55267" s="1"/>
      <c r="E55267" s="41"/>
    </row>
    <row r="55268" spans="4:5" x14ac:dyDescent="0.2">
      <c r="D55268" s="1"/>
      <c r="E55268" s="41"/>
    </row>
    <row r="55269" spans="4:5" x14ac:dyDescent="0.2">
      <c r="D55269" s="1"/>
      <c r="E55269" s="41"/>
    </row>
    <row r="55270" spans="4:5" x14ac:dyDescent="0.2">
      <c r="D55270" s="1"/>
      <c r="E55270" s="41"/>
    </row>
    <row r="55271" spans="4:5" x14ac:dyDescent="0.2">
      <c r="D55271" s="1"/>
      <c r="E55271" s="41"/>
    </row>
    <row r="55272" spans="4:5" x14ac:dyDescent="0.2">
      <c r="D55272" s="1"/>
      <c r="E55272" s="41"/>
    </row>
    <row r="55273" spans="4:5" x14ac:dyDescent="0.2">
      <c r="D55273" s="1"/>
      <c r="E55273" s="41"/>
    </row>
    <row r="55274" spans="4:5" x14ac:dyDescent="0.2">
      <c r="D55274" s="1"/>
      <c r="E55274" s="41"/>
    </row>
    <row r="55275" spans="4:5" x14ac:dyDescent="0.2">
      <c r="D55275" s="1"/>
      <c r="E55275" s="41"/>
    </row>
    <row r="55276" spans="4:5" x14ac:dyDescent="0.2">
      <c r="D55276" s="1"/>
      <c r="E55276" s="41"/>
    </row>
    <row r="55277" spans="4:5" x14ac:dyDescent="0.2">
      <c r="D55277" s="1"/>
      <c r="E55277" s="41"/>
    </row>
    <row r="55278" spans="4:5" x14ac:dyDescent="0.2">
      <c r="D55278" s="1"/>
      <c r="E55278" s="41"/>
    </row>
    <row r="55279" spans="4:5" x14ac:dyDescent="0.2">
      <c r="D55279" s="1"/>
      <c r="E55279" s="41"/>
    </row>
    <row r="55280" spans="4:5" x14ac:dyDescent="0.2">
      <c r="D55280" s="1"/>
      <c r="E55280" s="41"/>
    </row>
    <row r="55281" spans="4:5" x14ac:dyDescent="0.2">
      <c r="D55281" s="1"/>
      <c r="E55281" s="41"/>
    </row>
    <row r="55282" spans="4:5" x14ac:dyDescent="0.2">
      <c r="D55282" s="1"/>
      <c r="E55282" s="41"/>
    </row>
    <row r="55283" spans="4:5" x14ac:dyDescent="0.2">
      <c r="D55283" s="1"/>
      <c r="E55283" s="41"/>
    </row>
    <row r="55284" spans="4:5" x14ac:dyDescent="0.2">
      <c r="D55284" s="1"/>
      <c r="E55284" s="41"/>
    </row>
    <row r="55285" spans="4:5" x14ac:dyDescent="0.2">
      <c r="D55285" s="1"/>
      <c r="E55285" s="41"/>
    </row>
    <row r="55286" spans="4:5" x14ac:dyDescent="0.2">
      <c r="D55286" s="1"/>
      <c r="E55286" s="41"/>
    </row>
    <row r="55287" spans="4:5" x14ac:dyDescent="0.2">
      <c r="D55287" s="1"/>
      <c r="E55287" s="41"/>
    </row>
    <row r="55288" spans="4:5" x14ac:dyDescent="0.2">
      <c r="D55288" s="1"/>
      <c r="E55288" s="41"/>
    </row>
    <row r="55289" spans="4:5" x14ac:dyDescent="0.2">
      <c r="D55289" s="1"/>
      <c r="E55289" s="41"/>
    </row>
    <row r="55290" spans="4:5" x14ac:dyDescent="0.2">
      <c r="D55290" s="1"/>
      <c r="E55290" s="41"/>
    </row>
    <row r="55291" spans="4:5" x14ac:dyDescent="0.2">
      <c r="D55291" s="1"/>
      <c r="E55291" s="41"/>
    </row>
    <row r="55292" spans="4:5" x14ac:dyDescent="0.2">
      <c r="D55292" s="1"/>
      <c r="E55292" s="41"/>
    </row>
    <row r="55293" spans="4:5" x14ac:dyDescent="0.2">
      <c r="D55293" s="1"/>
      <c r="E55293" s="41"/>
    </row>
    <row r="55294" spans="4:5" x14ac:dyDescent="0.2">
      <c r="D55294" s="1"/>
      <c r="E55294" s="41"/>
    </row>
    <row r="55295" spans="4:5" x14ac:dyDescent="0.2">
      <c r="D55295" s="1"/>
      <c r="E55295" s="41"/>
    </row>
    <row r="55296" spans="4:5" x14ac:dyDescent="0.2">
      <c r="D55296" s="1"/>
      <c r="E55296" s="41"/>
    </row>
    <row r="55297" spans="4:5" x14ac:dyDescent="0.2">
      <c r="D55297" s="1"/>
      <c r="E55297" s="41"/>
    </row>
    <row r="55298" spans="4:5" x14ac:dyDescent="0.2">
      <c r="D55298" s="1"/>
      <c r="E55298" s="41"/>
    </row>
    <row r="55299" spans="4:5" x14ac:dyDescent="0.2">
      <c r="D55299" s="1"/>
      <c r="E55299" s="41"/>
    </row>
    <row r="55300" spans="4:5" x14ac:dyDescent="0.2">
      <c r="D55300" s="1"/>
      <c r="E55300" s="41"/>
    </row>
    <row r="55301" spans="4:5" x14ac:dyDescent="0.2">
      <c r="D55301" s="1"/>
      <c r="E55301" s="41"/>
    </row>
    <row r="55302" spans="4:5" x14ac:dyDescent="0.2">
      <c r="D55302" s="1"/>
      <c r="E55302" s="41"/>
    </row>
    <row r="55303" spans="4:5" x14ac:dyDescent="0.2">
      <c r="D55303" s="1"/>
      <c r="E55303" s="41"/>
    </row>
    <row r="55304" spans="4:5" x14ac:dyDescent="0.2">
      <c r="D55304" s="1"/>
      <c r="E55304" s="41"/>
    </row>
    <row r="55305" spans="4:5" x14ac:dyDescent="0.2">
      <c r="D55305" s="1"/>
      <c r="E55305" s="41"/>
    </row>
    <row r="55306" spans="4:5" x14ac:dyDescent="0.2">
      <c r="D55306" s="1"/>
      <c r="E55306" s="41"/>
    </row>
    <row r="55307" spans="4:5" x14ac:dyDescent="0.2">
      <c r="D55307" s="1"/>
      <c r="E55307" s="41"/>
    </row>
    <row r="55308" spans="4:5" x14ac:dyDescent="0.2">
      <c r="D55308" s="1"/>
      <c r="E55308" s="41"/>
    </row>
    <row r="55309" spans="4:5" x14ac:dyDescent="0.2">
      <c r="D55309" s="1"/>
      <c r="E55309" s="41"/>
    </row>
    <row r="55310" spans="4:5" x14ac:dyDescent="0.2">
      <c r="D55310" s="1"/>
      <c r="E55310" s="41"/>
    </row>
    <row r="55311" spans="4:5" x14ac:dyDescent="0.2">
      <c r="D55311" s="1"/>
      <c r="E55311" s="41"/>
    </row>
    <row r="55312" spans="4:5" x14ac:dyDescent="0.2">
      <c r="D55312" s="1"/>
      <c r="E55312" s="41"/>
    </row>
    <row r="55313" spans="4:5" x14ac:dyDescent="0.2">
      <c r="D55313" s="1"/>
      <c r="E55313" s="41"/>
    </row>
    <row r="55314" spans="4:5" x14ac:dyDescent="0.2">
      <c r="D55314" s="1"/>
      <c r="E55314" s="41"/>
    </row>
    <row r="55315" spans="4:5" x14ac:dyDescent="0.2">
      <c r="D55315" s="1"/>
      <c r="E55315" s="41"/>
    </row>
    <row r="55316" spans="4:5" x14ac:dyDescent="0.2">
      <c r="D55316" s="1"/>
      <c r="E55316" s="41"/>
    </row>
    <row r="55317" spans="4:5" x14ac:dyDescent="0.2">
      <c r="D55317" s="1"/>
      <c r="E55317" s="41"/>
    </row>
    <row r="55318" spans="4:5" x14ac:dyDescent="0.2">
      <c r="D55318" s="1"/>
      <c r="E55318" s="41"/>
    </row>
    <row r="55319" spans="4:5" x14ac:dyDescent="0.2">
      <c r="D55319" s="1"/>
      <c r="E55319" s="41"/>
    </row>
    <row r="55320" spans="4:5" x14ac:dyDescent="0.2">
      <c r="D55320" s="1"/>
      <c r="E55320" s="41"/>
    </row>
    <row r="55321" spans="4:5" x14ac:dyDescent="0.2">
      <c r="D55321" s="1"/>
      <c r="E55321" s="41"/>
    </row>
    <row r="55322" spans="4:5" x14ac:dyDescent="0.2">
      <c r="D55322" s="1"/>
      <c r="E55322" s="41"/>
    </row>
    <row r="55323" spans="4:5" x14ac:dyDescent="0.2">
      <c r="D55323" s="1"/>
      <c r="E55323" s="41"/>
    </row>
    <row r="55324" spans="4:5" x14ac:dyDescent="0.2">
      <c r="D55324" s="1"/>
      <c r="E55324" s="41"/>
    </row>
    <row r="55325" spans="4:5" x14ac:dyDescent="0.2">
      <c r="D55325" s="1"/>
      <c r="E55325" s="41"/>
    </row>
    <row r="55326" spans="4:5" x14ac:dyDescent="0.2">
      <c r="D55326" s="1"/>
      <c r="E55326" s="41"/>
    </row>
    <row r="55327" spans="4:5" x14ac:dyDescent="0.2">
      <c r="D55327" s="1"/>
      <c r="E55327" s="41"/>
    </row>
    <row r="55328" spans="4:5" x14ac:dyDescent="0.2">
      <c r="D55328" s="1"/>
      <c r="E55328" s="41"/>
    </row>
    <row r="55329" spans="4:5" x14ac:dyDescent="0.2">
      <c r="D55329" s="1"/>
      <c r="E55329" s="41"/>
    </row>
    <row r="55330" spans="4:5" x14ac:dyDescent="0.2">
      <c r="D55330" s="1"/>
      <c r="E55330" s="41"/>
    </row>
    <row r="55331" spans="4:5" x14ac:dyDescent="0.2">
      <c r="D55331" s="1"/>
      <c r="E55331" s="41"/>
    </row>
    <row r="55332" spans="4:5" x14ac:dyDescent="0.2">
      <c r="D55332" s="1"/>
      <c r="E55332" s="41"/>
    </row>
    <row r="55333" spans="4:5" x14ac:dyDescent="0.2">
      <c r="D55333" s="1"/>
      <c r="E55333" s="41"/>
    </row>
    <row r="55334" spans="4:5" x14ac:dyDescent="0.2">
      <c r="D55334" s="1"/>
      <c r="E55334" s="41"/>
    </row>
    <row r="55335" spans="4:5" x14ac:dyDescent="0.2">
      <c r="D55335" s="1"/>
      <c r="E55335" s="41"/>
    </row>
    <row r="55336" spans="4:5" x14ac:dyDescent="0.2">
      <c r="D55336" s="1"/>
      <c r="E55336" s="41"/>
    </row>
    <row r="55337" spans="4:5" x14ac:dyDescent="0.2">
      <c r="D55337" s="1"/>
      <c r="E55337" s="41"/>
    </row>
    <row r="55338" spans="4:5" x14ac:dyDescent="0.2">
      <c r="D55338" s="1"/>
      <c r="E55338" s="41"/>
    </row>
    <row r="55339" spans="4:5" x14ac:dyDescent="0.2">
      <c r="D55339" s="1"/>
      <c r="E55339" s="41"/>
    </row>
    <row r="55340" spans="4:5" x14ac:dyDescent="0.2">
      <c r="D55340" s="1"/>
      <c r="E55340" s="41"/>
    </row>
    <row r="55341" spans="4:5" x14ac:dyDescent="0.2">
      <c r="D55341" s="1"/>
      <c r="E55341" s="41"/>
    </row>
    <row r="55342" spans="4:5" x14ac:dyDescent="0.2">
      <c r="D55342" s="1"/>
      <c r="E55342" s="41"/>
    </row>
    <row r="55343" spans="4:5" x14ac:dyDescent="0.2">
      <c r="D55343" s="1"/>
      <c r="E55343" s="41"/>
    </row>
    <row r="55344" spans="4:5" x14ac:dyDescent="0.2">
      <c r="D55344" s="1"/>
      <c r="E55344" s="41"/>
    </row>
    <row r="55345" spans="4:5" x14ac:dyDescent="0.2">
      <c r="D55345" s="1"/>
      <c r="E55345" s="41"/>
    </row>
    <row r="55346" spans="4:5" x14ac:dyDescent="0.2">
      <c r="D55346" s="1"/>
      <c r="E55346" s="41"/>
    </row>
    <row r="55347" spans="4:5" x14ac:dyDescent="0.2">
      <c r="D55347" s="1"/>
      <c r="E55347" s="41"/>
    </row>
    <row r="55348" spans="4:5" x14ac:dyDescent="0.2">
      <c r="D55348" s="1"/>
      <c r="E55348" s="41"/>
    </row>
    <row r="55349" spans="4:5" x14ac:dyDescent="0.2">
      <c r="D55349" s="1"/>
      <c r="E55349" s="41"/>
    </row>
    <row r="55350" spans="4:5" x14ac:dyDescent="0.2">
      <c r="D55350" s="1"/>
      <c r="E55350" s="41"/>
    </row>
    <row r="55351" spans="4:5" x14ac:dyDescent="0.2">
      <c r="D55351" s="1"/>
      <c r="E55351" s="41"/>
    </row>
    <row r="55352" spans="4:5" x14ac:dyDescent="0.2">
      <c r="D55352" s="1"/>
      <c r="E55352" s="41"/>
    </row>
    <row r="55353" spans="4:5" x14ac:dyDescent="0.2">
      <c r="D55353" s="1"/>
      <c r="E55353" s="41"/>
    </row>
    <row r="55354" spans="4:5" x14ac:dyDescent="0.2">
      <c r="D55354" s="1"/>
      <c r="E55354" s="41"/>
    </row>
    <row r="55355" spans="4:5" x14ac:dyDescent="0.2">
      <c r="D55355" s="1"/>
      <c r="E55355" s="41"/>
    </row>
    <row r="55356" spans="4:5" x14ac:dyDescent="0.2">
      <c r="D55356" s="1"/>
      <c r="E55356" s="41"/>
    </row>
    <row r="55357" spans="4:5" x14ac:dyDescent="0.2">
      <c r="D55357" s="1"/>
      <c r="E55357" s="41"/>
    </row>
    <row r="55358" spans="4:5" x14ac:dyDescent="0.2">
      <c r="D55358" s="1"/>
      <c r="E55358" s="41"/>
    </row>
    <row r="55359" spans="4:5" x14ac:dyDescent="0.2">
      <c r="D55359" s="1"/>
      <c r="E55359" s="41"/>
    </row>
    <row r="55360" spans="4:5" x14ac:dyDescent="0.2">
      <c r="D55360" s="1"/>
      <c r="E55360" s="41"/>
    </row>
    <row r="55361" spans="4:5" x14ac:dyDescent="0.2">
      <c r="D55361" s="1"/>
      <c r="E55361" s="41"/>
    </row>
    <row r="55362" spans="4:5" x14ac:dyDescent="0.2">
      <c r="D55362" s="1"/>
      <c r="E55362" s="41"/>
    </row>
    <row r="55363" spans="4:5" x14ac:dyDescent="0.2">
      <c r="D55363" s="1"/>
      <c r="E55363" s="41"/>
    </row>
    <row r="55364" spans="4:5" x14ac:dyDescent="0.2">
      <c r="D55364" s="1"/>
      <c r="E55364" s="41"/>
    </row>
    <row r="55365" spans="4:5" x14ac:dyDescent="0.2">
      <c r="D55365" s="1"/>
      <c r="E55365" s="41"/>
    </row>
    <row r="55366" spans="4:5" x14ac:dyDescent="0.2">
      <c r="D55366" s="1"/>
      <c r="E55366" s="41"/>
    </row>
    <row r="55367" spans="4:5" x14ac:dyDescent="0.2">
      <c r="D55367" s="1"/>
      <c r="E55367" s="41"/>
    </row>
    <row r="55368" spans="4:5" x14ac:dyDescent="0.2">
      <c r="D55368" s="1"/>
      <c r="E55368" s="41"/>
    </row>
    <row r="55369" spans="4:5" x14ac:dyDescent="0.2">
      <c r="D55369" s="1"/>
      <c r="E55369" s="41"/>
    </row>
    <row r="55370" spans="4:5" x14ac:dyDescent="0.2">
      <c r="D55370" s="1"/>
      <c r="E55370" s="41"/>
    </row>
    <row r="55371" spans="4:5" x14ac:dyDescent="0.2">
      <c r="D55371" s="1"/>
      <c r="E55371" s="41"/>
    </row>
    <row r="55372" spans="4:5" x14ac:dyDescent="0.2">
      <c r="D55372" s="1"/>
      <c r="E55372" s="41"/>
    </row>
    <row r="55373" spans="4:5" x14ac:dyDescent="0.2">
      <c r="D55373" s="1"/>
      <c r="E55373" s="41"/>
    </row>
    <row r="55374" spans="4:5" x14ac:dyDescent="0.2">
      <c r="D55374" s="1"/>
      <c r="E55374" s="41"/>
    </row>
    <row r="55375" spans="4:5" x14ac:dyDescent="0.2">
      <c r="D55375" s="1"/>
      <c r="E55375" s="41"/>
    </row>
    <row r="55376" spans="4:5" x14ac:dyDescent="0.2">
      <c r="D55376" s="1"/>
      <c r="E55376" s="41"/>
    </row>
    <row r="55377" spans="4:5" x14ac:dyDescent="0.2">
      <c r="D55377" s="1"/>
      <c r="E55377" s="41"/>
    </row>
    <row r="55378" spans="4:5" x14ac:dyDescent="0.2">
      <c r="D55378" s="1"/>
      <c r="E55378" s="41"/>
    </row>
    <row r="55379" spans="4:5" x14ac:dyDescent="0.2">
      <c r="D55379" s="1"/>
      <c r="E55379" s="41"/>
    </row>
    <row r="55380" spans="4:5" x14ac:dyDescent="0.2">
      <c r="D55380" s="1"/>
      <c r="E55380" s="41"/>
    </row>
    <row r="55381" spans="4:5" x14ac:dyDescent="0.2">
      <c r="D55381" s="1"/>
      <c r="E55381" s="41"/>
    </row>
    <row r="55382" spans="4:5" x14ac:dyDescent="0.2">
      <c r="D55382" s="1"/>
      <c r="E55382" s="41"/>
    </row>
    <row r="55383" spans="4:5" x14ac:dyDescent="0.2">
      <c r="D55383" s="1"/>
      <c r="E55383" s="41"/>
    </row>
    <row r="55384" spans="4:5" x14ac:dyDescent="0.2">
      <c r="D55384" s="1"/>
      <c r="E55384" s="41"/>
    </row>
    <row r="55385" spans="4:5" x14ac:dyDescent="0.2">
      <c r="D55385" s="1"/>
      <c r="E55385" s="41"/>
    </row>
    <row r="55386" spans="4:5" x14ac:dyDescent="0.2">
      <c r="D55386" s="1"/>
      <c r="E55386" s="41"/>
    </row>
    <row r="55387" spans="4:5" x14ac:dyDescent="0.2">
      <c r="D55387" s="1"/>
      <c r="E55387" s="41"/>
    </row>
    <row r="55388" spans="4:5" x14ac:dyDescent="0.2">
      <c r="D55388" s="1"/>
      <c r="E55388" s="41"/>
    </row>
    <row r="55389" spans="4:5" x14ac:dyDescent="0.2">
      <c r="D55389" s="1"/>
      <c r="E55389" s="41"/>
    </row>
    <row r="55390" spans="4:5" x14ac:dyDescent="0.2">
      <c r="D55390" s="1"/>
      <c r="E55390" s="41"/>
    </row>
    <row r="55391" spans="4:5" x14ac:dyDescent="0.2">
      <c r="D55391" s="1"/>
      <c r="E55391" s="41"/>
    </row>
    <row r="55392" spans="4:5" x14ac:dyDescent="0.2">
      <c r="D55392" s="1"/>
      <c r="E55392" s="41"/>
    </row>
    <row r="55393" spans="4:5" x14ac:dyDescent="0.2">
      <c r="D55393" s="1"/>
      <c r="E55393" s="41"/>
    </row>
    <row r="55394" spans="4:5" x14ac:dyDescent="0.2">
      <c r="D55394" s="1"/>
      <c r="E55394" s="41"/>
    </row>
    <row r="55395" spans="4:5" x14ac:dyDescent="0.2">
      <c r="D55395" s="1"/>
      <c r="E55395" s="41"/>
    </row>
    <row r="55396" spans="4:5" x14ac:dyDescent="0.2">
      <c r="D55396" s="1"/>
      <c r="E55396" s="41"/>
    </row>
    <row r="55397" spans="4:5" x14ac:dyDescent="0.2">
      <c r="D55397" s="1"/>
      <c r="E55397" s="41"/>
    </row>
    <row r="55398" spans="4:5" x14ac:dyDescent="0.2">
      <c r="D55398" s="1"/>
      <c r="E55398" s="41"/>
    </row>
    <row r="55399" spans="4:5" x14ac:dyDescent="0.2">
      <c r="D55399" s="1"/>
      <c r="E55399" s="41"/>
    </row>
    <row r="55400" spans="4:5" x14ac:dyDescent="0.2">
      <c r="D55400" s="1"/>
      <c r="E55400" s="41"/>
    </row>
    <row r="55401" spans="4:5" x14ac:dyDescent="0.2">
      <c r="D55401" s="1"/>
      <c r="E55401" s="41"/>
    </row>
    <row r="55402" spans="4:5" x14ac:dyDescent="0.2">
      <c r="D55402" s="1"/>
      <c r="E55402" s="41"/>
    </row>
    <row r="55403" spans="4:5" x14ac:dyDescent="0.2">
      <c r="D55403" s="1"/>
      <c r="E55403" s="41"/>
    </row>
    <row r="55404" spans="4:5" x14ac:dyDescent="0.2">
      <c r="D55404" s="1"/>
      <c r="E55404" s="41"/>
    </row>
    <row r="55405" spans="4:5" x14ac:dyDescent="0.2">
      <c r="D55405" s="1"/>
      <c r="E55405" s="41"/>
    </row>
    <row r="55406" spans="4:5" x14ac:dyDescent="0.2">
      <c r="D55406" s="1"/>
      <c r="E55406" s="41"/>
    </row>
    <row r="55407" spans="4:5" x14ac:dyDescent="0.2">
      <c r="D55407" s="1"/>
      <c r="E55407" s="41"/>
    </row>
    <row r="55408" spans="4:5" x14ac:dyDescent="0.2">
      <c r="D55408" s="1"/>
      <c r="E55408" s="41"/>
    </row>
    <row r="55409" spans="4:5" x14ac:dyDescent="0.2">
      <c r="D55409" s="1"/>
      <c r="E55409" s="41"/>
    </row>
    <row r="55410" spans="4:5" x14ac:dyDescent="0.2">
      <c r="D55410" s="1"/>
      <c r="E55410" s="41"/>
    </row>
    <row r="55411" spans="4:5" x14ac:dyDescent="0.2">
      <c r="D55411" s="1"/>
      <c r="E55411" s="41"/>
    </row>
    <row r="55412" spans="4:5" x14ac:dyDescent="0.2">
      <c r="D55412" s="1"/>
      <c r="E55412" s="41"/>
    </row>
    <row r="55413" spans="4:5" x14ac:dyDescent="0.2">
      <c r="D55413" s="1"/>
      <c r="E55413" s="41"/>
    </row>
    <row r="55414" spans="4:5" x14ac:dyDescent="0.2">
      <c r="D55414" s="1"/>
      <c r="E55414" s="41"/>
    </row>
    <row r="55415" spans="4:5" x14ac:dyDescent="0.2">
      <c r="D55415" s="1"/>
      <c r="E55415" s="41"/>
    </row>
    <row r="55416" spans="4:5" x14ac:dyDescent="0.2">
      <c r="D55416" s="1"/>
      <c r="E55416" s="41"/>
    </row>
    <row r="55417" spans="4:5" x14ac:dyDescent="0.2">
      <c r="D55417" s="1"/>
      <c r="E55417" s="41"/>
    </row>
    <row r="55418" spans="4:5" x14ac:dyDescent="0.2">
      <c r="D55418" s="1"/>
      <c r="E55418" s="41"/>
    </row>
    <row r="55419" spans="4:5" x14ac:dyDescent="0.2">
      <c r="D55419" s="1"/>
      <c r="E55419" s="41"/>
    </row>
    <row r="55420" spans="4:5" x14ac:dyDescent="0.2">
      <c r="D55420" s="1"/>
      <c r="E55420" s="41"/>
    </row>
    <row r="55421" spans="4:5" x14ac:dyDescent="0.2">
      <c r="D55421" s="1"/>
      <c r="E55421" s="41"/>
    </row>
    <row r="55422" spans="4:5" x14ac:dyDescent="0.2">
      <c r="D55422" s="1"/>
      <c r="E55422" s="41"/>
    </row>
    <row r="55423" spans="4:5" x14ac:dyDescent="0.2">
      <c r="D55423" s="1"/>
      <c r="E55423" s="41"/>
    </row>
    <row r="55424" spans="4:5" x14ac:dyDescent="0.2">
      <c r="D55424" s="1"/>
      <c r="E55424" s="41"/>
    </row>
    <row r="55425" spans="4:5" x14ac:dyDescent="0.2">
      <c r="D55425" s="1"/>
      <c r="E55425" s="41"/>
    </row>
    <row r="55426" spans="4:5" x14ac:dyDescent="0.2">
      <c r="D55426" s="1"/>
      <c r="E55426" s="41"/>
    </row>
    <row r="55427" spans="4:5" x14ac:dyDescent="0.2">
      <c r="D55427" s="1"/>
      <c r="E55427" s="41"/>
    </row>
    <row r="55428" spans="4:5" x14ac:dyDescent="0.2">
      <c r="D55428" s="1"/>
      <c r="E55428" s="41"/>
    </row>
    <row r="55429" spans="4:5" x14ac:dyDescent="0.2">
      <c r="D55429" s="1"/>
      <c r="E55429" s="41"/>
    </row>
    <row r="55430" spans="4:5" x14ac:dyDescent="0.2">
      <c r="D55430" s="1"/>
      <c r="E55430" s="41"/>
    </row>
    <row r="55431" spans="4:5" x14ac:dyDescent="0.2">
      <c r="D55431" s="1"/>
      <c r="E55431" s="41"/>
    </row>
    <row r="55432" spans="4:5" x14ac:dyDescent="0.2">
      <c r="D55432" s="1"/>
      <c r="E55432" s="41"/>
    </row>
    <row r="55433" spans="4:5" x14ac:dyDescent="0.2">
      <c r="D55433" s="1"/>
      <c r="E55433" s="41"/>
    </row>
    <row r="55434" spans="4:5" x14ac:dyDescent="0.2">
      <c r="D55434" s="1"/>
      <c r="E55434" s="41"/>
    </row>
    <row r="55435" spans="4:5" x14ac:dyDescent="0.2">
      <c r="D55435" s="1"/>
      <c r="E55435" s="41"/>
    </row>
    <row r="55436" spans="4:5" x14ac:dyDescent="0.2">
      <c r="D55436" s="1"/>
      <c r="E55436" s="41"/>
    </row>
    <row r="55437" spans="4:5" x14ac:dyDescent="0.2">
      <c r="D55437" s="1"/>
      <c r="E55437" s="41"/>
    </row>
    <row r="55438" spans="4:5" x14ac:dyDescent="0.2">
      <c r="D55438" s="1"/>
      <c r="E55438" s="41"/>
    </row>
    <row r="55439" spans="4:5" x14ac:dyDescent="0.2">
      <c r="D55439" s="1"/>
      <c r="E55439" s="41"/>
    </row>
    <row r="55440" spans="4:5" x14ac:dyDescent="0.2">
      <c r="D55440" s="1"/>
      <c r="E55440" s="41"/>
    </row>
    <row r="55441" spans="4:5" x14ac:dyDescent="0.2">
      <c r="D55441" s="1"/>
      <c r="E55441" s="41"/>
    </row>
    <row r="55442" spans="4:5" x14ac:dyDescent="0.2">
      <c r="D55442" s="1"/>
      <c r="E55442" s="41"/>
    </row>
    <row r="55443" spans="4:5" x14ac:dyDescent="0.2">
      <c r="D55443" s="1"/>
      <c r="E55443" s="41"/>
    </row>
    <row r="55444" spans="4:5" x14ac:dyDescent="0.2">
      <c r="D55444" s="1"/>
      <c r="E55444" s="41"/>
    </row>
    <row r="55445" spans="4:5" x14ac:dyDescent="0.2">
      <c r="D55445" s="1"/>
      <c r="E55445" s="41"/>
    </row>
    <row r="55446" spans="4:5" x14ac:dyDescent="0.2">
      <c r="D55446" s="1"/>
      <c r="E55446" s="41"/>
    </row>
    <row r="55447" spans="4:5" x14ac:dyDescent="0.2">
      <c r="D55447" s="1"/>
      <c r="E55447" s="41"/>
    </row>
    <row r="55448" spans="4:5" x14ac:dyDescent="0.2">
      <c r="D55448" s="1"/>
      <c r="E55448" s="41"/>
    </row>
    <row r="55449" spans="4:5" x14ac:dyDescent="0.2">
      <c r="D55449" s="1"/>
      <c r="E55449" s="41"/>
    </row>
    <row r="55450" spans="4:5" x14ac:dyDescent="0.2">
      <c r="D55450" s="1"/>
      <c r="E55450" s="41"/>
    </row>
    <row r="55451" spans="4:5" x14ac:dyDescent="0.2">
      <c r="D55451" s="1"/>
      <c r="E55451" s="41"/>
    </row>
    <row r="55452" spans="4:5" x14ac:dyDescent="0.2">
      <c r="D55452" s="1"/>
      <c r="E55452" s="41"/>
    </row>
    <row r="55453" spans="4:5" x14ac:dyDescent="0.2">
      <c r="D55453" s="1"/>
      <c r="E55453" s="41"/>
    </row>
    <row r="55454" spans="4:5" x14ac:dyDescent="0.2">
      <c r="D55454" s="1"/>
      <c r="E55454" s="41"/>
    </row>
    <row r="55455" spans="4:5" x14ac:dyDescent="0.2">
      <c r="D55455" s="1"/>
      <c r="E55455" s="41"/>
    </row>
    <row r="55456" spans="4:5" x14ac:dyDescent="0.2">
      <c r="D55456" s="1"/>
      <c r="E55456" s="41"/>
    </row>
    <row r="55457" spans="4:5" x14ac:dyDescent="0.2">
      <c r="D55457" s="1"/>
      <c r="E55457" s="41"/>
    </row>
    <row r="55458" spans="4:5" x14ac:dyDescent="0.2">
      <c r="D55458" s="1"/>
      <c r="E55458" s="41"/>
    </row>
    <row r="55459" spans="4:5" x14ac:dyDescent="0.2">
      <c r="D55459" s="1"/>
      <c r="E55459" s="41"/>
    </row>
    <row r="55460" spans="4:5" x14ac:dyDescent="0.2">
      <c r="D55460" s="1"/>
      <c r="E55460" s="41"/>
    </row>
    <row r="55461" spans="4:5" x14ac:dyDescent="0.2">
      <c r="D55461" s="1"/>
      <c r="E55461" s="41"/>
    </row>
    <row r="55462" spans="4:5" x14ac:dyDescent="0.2">
      <c r="D55462" s="1"/>
      <c r="E55462" s="41"/>
    </row>
    <row r="55463" spans="4:5" x14ac:dyDescent="0.2">
      <c r="D55463" s="1"/>
      <c r="E55463" s="41"/>
    </row>
    <row r="55464" spans="4:5" x14ac:dyDescent="0.2">
      <c r="D55464" s="1"/>
      <c r="E55464" s="41"/>
    </row>
    <row r="55465" spans="4:5" x14ac:dyDescent="0.2">
      <c r="D55465" s="1"/>
      <c r="E55465" s="41"/>
    </row>
    <row r="55466" spans="4:5" x14ac:dyDescent="0.2">
      <c r="D55466" s="1"/>
      <c r="E55466" s="41"/>
    </row>
    <row r="55467" spans="4:5" x14ac:dyDescent="0.2">
      <c r="D55467" s="1"/>
      <c r="E55467" s="41"/>
    </row>
    <row r="55468" spans="4:5" x14ac:dyDescent="0.2">
      <c r="D55468" s="1"/>
      <c r="E55468" s="41"/>
    </row>
    <row r="55469" spans="4:5" x14ac:dyDescent="0.2">
      <c r="D55469" s="1"/>
      <c r="E55469" s="41"/>
    </row>
    <row r="55470" spans="4:5" x14ac:dyDescent="0.2">
      <c r="D55470" s="1"/>
      <c r="E55470" s="41"/>
    </row>
    <row r="55471" spans="4:5" x14ac:dyDescent="0.2">
      <c r="D55471" s="1"/>
      <c r="E55471" s="41"/>
    </row>
    <row r="55472" spans="4:5" x14ac:dyDescent="0.2">
      <c r="D55472" s="1"/>
      <c r="E55472" s="41"/>
    </row>
    <row r="55473" spans="4:5" x14ac:dyDescent="0.2">
      <c r="D55473" s="1"/>
      <c r="E55473" s="41"/>
    </row>
    <row r="55474" spans="4:5" x14ac:dyDescent="0.2">
      <c r="D55474" s="1"/>
      <c r="E55474" s="41"/>
    </row>
    <row r="55475" spans="4:5" x14ac:dyDescent="0.2">
      <c r="D55475" s="1"/>
      <c r="E55475" s="41"/>
    </row>
    <row r="55476" spans="4:5" x14ac:dyDescent="0.2">
      <c r="D55476" s="1"/>
      <c r="E55476" s="41"/>
    </row>
    <row r="55477" spans="4:5" x14ac:dyDescent="0.2">
      <c r="D55477" s="1"/>
      <c r="E55477" s="41"/>
    </row>
    <row r="55478" spans="4:5" x14ac:dyDescent="0.2">
      <c r="D55478" s="1"/>
      <c r="E55478" s="41"/>
    </row>
    <row r="55479" spans="4:5" x14ac:dyDescent="0.2">
      <c r="D55479" s="1"/>
      <c r="E55479" s="41"/>
    </row>
    <row r="55480" spans="4:5" x14ac:dyDescent="0.2">
      <c r="D55480" s="1"/>
      <c r="E55480" s="41"/>
    </row>
    <row r="55481" spans="4:5" x14ac:dyDescent="0.2">
      <c r="D55481" s="1"/>
      <c r="E55481" s="41"/>
    </row>
    <row r="55482" spans="4:5" x14ac:dyDescent="0.2">
      <c r="D55482" s="1"/>
      <c r="E55482" s="41"/>
    </row>
    <row r="55483" spans="4:5" x14ac:dyDescent="0.2">
      <c r="D55483" s="1"/>
      <c r="E55483" s="41"/>
    </row>
    <row r="55484" spans="4:5" x14ac:dyDescent="0.2">
      <c r="D55484" s="1"/>
      <c r="E55484" s="41"/>
    </row>
    <row r="55485" spans="4:5" x14ac:dyDescent="0.2">
      <c r="D55485" s="1"/>
      <c r="E55485" s="41"/>
    </row>
    <row r="55486" spans="4:5" x14ac:dyDescent="0.2">
      <c r="D55486" s="1"/>
      <c r="E55486" s="41"/>
    </row>
    <row r="55487" spans="4:5" x14ac:dyDescent="0.2">
      <c r="D55487" s="1"/>
      <c r="E55487" s="41"/>
    </row>
    <row r="55488" spans="4:5" x14ac:dyDescent="0.2">
      <c r="D55488" s="1"/>
      <c r="E55488" s="41"/>
    </row>
    <row r="55489" spans="4:5" x14ac:dyDescent="0.2">
      <c r="D55489" s="1"/>
      <c r="E55489" s="41"/>
    </row>
    <row r="55490" spans="4:5" x14ac:dyDescent="0.2">
      <c r="D55490" s="1"/>
      <c r="E55490" s="41"/>
    </row>
    <row r="55491" spans="4:5" x14ac:dyDescent="0.2">
      <c r="D55491" s="1"/>
      <c r="E55491" s="41"/>
    </row>
    <row r="55492" spans="4:5" x14ac:dyDescent="0.2">
      <c r="D55492" s="1"/>
      <c r="E55492" s="41"/>
    </row>
    <row r="55493" spans="4:5" x14ac:dyDescent="0.2">
      <c r="D55493" s="1"/>
      <c r="E55493" s="41"/>
    </row>
    <row r="55494" spans="4:5" x14ac:dyDescent="0.2">
      <c r="D55494" s="1"/>
      <c r="E55494" s="41"/>
    </row>
    <row r="55495" spans="4:5" x14ac:dyDescent="0.2">
      <c r="D55495" s="1"/>
      <c r="E55495" s="41"/>
    </row>
    <row r="55496" spans="4:5" x14ac:dyDescent="0.2">
      <c r="D55496" s="1"/>
      <c r="E55496" s="41"/>
    </row>
    <row r="55497" spans="4:5" x14ac:dyDescent="0.2">
      <c r="D55497" s="1"/>
      <c r="E55497" s="41"/>
    </row>
    <row r="55498" spans="4:5" x14ac:dyDescent="0.2">
      <c r="D55498" s="1"/>
      <c r="E55498" s="41"/>
    </row>
    <row r="55499" spans="4:5" x14ac:dyDescent="0.2">
      <c r="D55499" s="1"/>
      <c r="E55499" s="41"/>
    </row>
    <row r="55500" spans="4:5" x14ac:dyDescent="0.2">
      <c r="D55500" s="1"/>
      <c r="E55500" s="41"/>
    </row>
    <row r="55501" spans="4:5" x14ac:dyDescent="0.2">
      <c r="D55501" s="1"/>
      <c r="E55501" s="41"/>
    </row>
    <row r="55502" spans="4:5" x14ac:dyDescent="0.2">
      <c r="D55502" s="1"/>
      <c r="E55502" s="41"/>
    </row>
    <row r="55503" spans="4:5" x14ac:dyDescent="0.2">
      <c r="D55503" s="1"/>
      <c r="E55503" s="41"/>
    </row>
    <row r="55504" spans="4:5" x14ac:dyDescent="0.2">
      <c r="D55504" s="1"/>
      <c r="E55504" s="41"/>
    </row>
    <row r="55505" spans="4:5" x14ac:dyDescent="0.2">
      <c r="D55505" s="1"/>
      <c r="E55505" s="41"/>
    </row>
    <row r="55506" spans="4:5" x14ac:dyDescent="0.2">
      <c r="D55506" s="1"/>
      <c r="E55506" s="41"/>
    </row>
    <row r="55507" spans="4:5" x14ac:dyDescent="0.2">
      <c r="D55507" s="1"/>
      <c r="E55507" s="41"/>
    </row>
    <row r="55508" spans="4:5" x14ac:dyDescent="0.2">
      <c r="D55508" s="1"/>
      <c r="E55508" s="41"/>
    </row>
    <row r="55509" spans="4:5" x14ac:dyDescent="0.2">
      <c r="D55509" s="1"/>
      <c r="E55509" s="41"/>
    </row>
    <row r="55510" spans="4:5" x14ac:dyDescent="0.2">
      <c r="D55510" s="1"/>
      <c r="E55510" s="41"/>
    </row>
    <row r="55511" spans="4:5" x14ac:dyDescent="0.2">
      <c r="D55511" s="1"/>
      <c r="E55511" s="41"/>
    </row>
    <row r="55512" spans="4:5" x14ac:dyDescent="0.2">
      <c r="D55512" s="1"/>
      <c r="E55512" s="41"/>
    </row>
    <row r="55513" spans="4:5" x14ac:dyDescent="0.2">
      <c r="D55513" s="1"/>
      <c r="E55513" s="41"/>
    </row>
    <row r="55514" spans="4:5" x14ac:dyDescent="0.2">
      <c r="D55514" s="1"/>
      <c r="E55514" s="41"/>
    </row>
    <row r="55515" spans="4:5" x14ac:dyDescent="0.2">
      <c r="D55515" s="1"/>
      <c r="E55515" s="41"/>
    </row>
    <row r="55516" spans="4:5" x14ac:dyDescent="0.2">
      <c r="D55516" s="1"/>
      <c r="E55516" s="41"/>
    </row>
    <row r="55517" spans="4:5" x14ac:dyDescent="0.2">
      <c r="D55517" s="1"/>
      <c r="E55517" s="41"/>
    </row>
    <row r="55518" spans="4:5" x14ac:dyDescent="0.2">
      <c r="D55518" s="1"/>
      <c r="E55518" s="41"/>
    </row>
    <row r="55519" spans="4:5" x14ac:dyDescent="0.2">
      <c r="D55519" s="1"/>
      <c r="E55519" s="41"/>
    </row>
    <row r="55520" spans="4:5" x14ac:dyDescent="0.2">
      <c r="D55520" s="1"/>
      <c r="E55520" s="41"/>
    </row>
    <row r="55521" spans="4:5" x14ac:dyDescent="0.2">
      <c r="D55521" s="1"/>
      <c r="E55521" s="41"/>
    </row>
    <row r="55522" spans="4:5" x14ac:dyDescent="0.2">
      <c r="D55522" s="1"/>
      <c r="E55522" s="41"/>
    </row>
    <row r="55523" spans="4:5" x14ac:dyDescent="0.2">
      <c r="D55523" s="1"/>
      <c r="E55523" s="41"/>
    </row>
    <row r="55524" spans="4:5" x14ac:dyDescent="0.2">
      <c r="D55524" s="1"/>
      <c r="E55524" s="41"/>
    </row>
    <row r="55525" spans="4:5" x14ac:dyDescent="0.2">
      <c r="D55525" s="1"/>
      <c r="E55525" s="41"/>
    </row>
    <row r="55526" spans="4:5" x14ac:dyDescent="0.2">
      <c r="D55526" s="1"/>
      <c r="E55526" s="41"/>
    </row>
    <row r="55527" spans="4:5" x14ac:dyDescent="0.2">
      <c r="D55527" s="1"/>
      <c r="E55527" s="41"/>
    </row>
    <row r="55528" spans="4:5" x14ac:dyDescent="0.2">
      <c r="D55528" s="1"/>
      <c r="E55528" s="41"/>
    </row>
    <row r="55529" spans="4:5" x14ac:dyDescent="0.2">
      <c r="D55529" s="1"/>
      <c r="E55529" s="41"/>
    </row>
    <row r="55530" spans="4:5" x14ac:dyDescent="0.2">
      <c r="D55530" s="1"/>
      <c r="E55530" s="41"/>
    </row>
    <row r="55531" spans="4:5" x14ac:dyDescent="0.2">
      <c r="D55531" s="1"/>
      <c r="E55531" s="41"/>
    </row>
    <row r="55532" spans="4:5" x14ac:dyDescent="0.2">
      <c r="D55532" s="1"/>
      <c r="E55532" s="41"/>
    </row>
    <row r="55533" spans="4:5" x14ac:dyDescent="0.2">
      <c r="D55533" s="1"/>
      <c r="E55533" s="41"/>
    </row>
    <row r="55534" spans="4:5" x14ac:dyDescent="0.2">
      <c r="D55534" s="1"/>
      <c r="E55534" s="41"/>
    </row>
    <row r="55535" spans="4:5" x14ac:dyDescent="0.2">
      <c r="D55535" s="1"/>
      <c r="E55535" s="41"/>
    </row>
    <row r="55536" spans="4:5" x14ac:dyDescent="0.2">
      <c r="D55536" s="1"/>
      <c r="E55536" s="41"/>
    </row>
    <row r="55537" spans="4:5" x14ac:dyDescent="0.2">
      <c r="D55537" s="1"/>
      <c r="E55537" s="41"/>
    </row>
    <row r="55538" spans="4:5" x14ac:dyDescent="0.2">
      <c r="D55538" s="1"/>
      <c r="E55538" s="41"/>
    </row>
    <row r="55539" spans="4:5" x14ac:dyDescent="0.2">
      <c r="D55539" s="1"/>
      <c r="E55539" s="41"/>
    </row>
    <row r="55540" spans="4:5" x14ac:dyDescent="0.2">
      <c r="D55540" s="1"/>
      <c r="E55540" s="41"/>
    </row>
    <row r="55541" spans="4:5" x14ac:dyDescent="0.2">
      <c r="D55541" s="1"/>
      <c r="E55541" s="41"/>
    </row>
    <row r="55542" spans="4:5" x14ac:dyDescent="0.2">
      <c r="D55542" s="1"/>
      <c r="E55542" s="41"/>
    </row>
    <row r="55543" spans="4:5" x14ac:dyDescent="0.2">
      <c r="D55543" s="1"/>
      <c r="E55543" s="41"/>
    </row>
    <row r="55544" spans="4:5" x14ac:dyDescent="0.2">
      <c r="D55544" s="1"/>
      <c r="E55544" s="41"/>
    </row>
    <row r="55545" spans="4:5" x14ac:dyDescent="0.2">
      <c r="D55545" s="1"/>
      <c r="E55545" s="41"/>
    </row>
    <row r="55546" spans="4:5" x14ac:dyDescent="0.2">
      <c r="D55546" s="1"/>
      <c r="E55546" s="41"/>
    </row>
    <row r="55547" spans="4:5" x14ac:dyDescent="0.2">
      <c r="D55547" s="1"/>
      <c r="E55547" s="41"/>
    </row>
    <row r="55548" spans="4:5" x14ac:dyDescent="0.2">
      <c r="D55548" s="1"/>
      <c r="E55548" s="41"/>
    </row>
    <row r="55549" spans="4:5" x14ac:dyDescent="0.2">
      <c r="D55549" s="1"/>
      <c r="E55549" s="41"/>
    </row>
    <row r="55550" spans="4:5" x14ac:dyDescent="0.2">
      <c r="D55550" s="1"/>
      <c r="E55550" s="41"/>
    </row>
    <row r="55551" spans="4:5" x14ac:dyDescent="0.2">
      <c r="D55551" s="1"/>
      <c r="E55551" s="41"/>
    </row>
    <row r="55552" spans="4:5" x14ac:dyDescent="0.2">
      <c r="D55552" s="1"/>
      <c r="E55552" s="41"/>
    </row>
    <row r="55553" spans="4:5" x14ac:dyDescent="0.2">
      <c r="D55553" s="1"/>
      <c r="E55553" s="41"/>
    </row>
    <row r="55554" spans="4:5" x14ac:dyDescent="0.2">
      <c r="D55554" s="1"/>
      <c r="E55554" s="41"/>
    </row>
    <row r="55555" spans="4:5" x14ac:dyDescent="0.2">
      <c r="D55555" s="1"/>
      <c r="E55555" s="41"/>
    </row>
    <row r="55556" spans="4:5" x14ac:dyDescent="0.2">
      <c r="D55556" s="1"/>
      <c r="E55556" s="41"/>
    </row>
    <row r="55557" spans="4:5" x14ac:dyDescent="0.2">
      <c r="D55557" s="1"/>
      <c r="E55557" s="41"/>
    </row>
    <row r="55558" spans="4:5" x14ac:dyDescent="0.2">
      <c r="D55558" s="1"/>
      <c r="E55558" s="41"/>
    </row>
    <row r="55559" spans="4:5" x14ac:dyDescent="0.2">
      <c r="D55559" s="1"/>
      <c r="E55559" s="41"/>
    </row>
    <row r="55560" spans="4:5" x14ac:dyDescent="0.2">
      <c r="D55560" s="1"/>
      <c r="E55560" s="41"/>
    </row>
    <row r="55561" spans="4:5" x14ac:dyDescent="0.2">
      <c r="D55561" s="1"/>
      <c r="E55561" s="41"/>
    </row>
    <row r="55562" spans="4:5" x14ac:dyDescent="0.2">
      <c r="D55562" s="1"/>
      <c r="E55562" s="41"/>
    </row>
    <row r="55563" spans="4:5" x14ac:dyDescent="0.2">
      <c r="D55563" s="1"/>
      <c r="E55563" s="41"/>
    </row>
    <row r="55564" spans="4:5" x14ac:dyDescent="0.2">
      <c r="D55564" s="1"/>
      <c r="E55564" s="41"/>
    </row>
    <row r="55565" spans="4:5" x14ac:dyDescent="0.2">
      <c r="D55565" s="1"/>
      <c r="E55565" s="41"/>
    </row>
    <row r="55566" spans="4:5" x14ac:dyDescent="0.2">
      <c r="D55566" s="1"/>
      <c r="E55566" s="41"/>
    </row>
    <row r="55567" spans="4:5" x14ac:dyDescent="0.2">
      <c r="D55567" s="1"/>
      <c r="E55567" s="41"/>
    </row>
    <row r="55568" spans="4:5" x14ac:dyDescent="0.2">
      <c r="D55568" s="1"/>
      <c r="E55568" s="41"/>
    </row>
    <row r="55569" spans="4:5" x14ac:dyDescent="0.2">
      <c r="D55569" s="1"/>
      <c r="E55569" s="41"/>
    </row>
    <row r="55570" spans="4:5" x14ac:dyDescent="0.2">
      <c r="D55570" s="1"/>
      <c r="E55570" s="41"/>
    </row>
    <row r="55571" spans="4:5" x14ac:dyDescent="0.2">
      <c r="D55571" s="1"/>
      <c r="E55571" s="41"/>
    </row>
    <row r="55572" spans="4:5" x14ac:dyDescent="0.2">
      <c r="D55572" s="1"/>
      <c r="E55572" s="41"/>
    </row>
    <row r="55573" spans="4:5" x14ac:dyDescent="0.2">
      <c r="D55573" s="1"/>
      <c r="E55573" s="41"/>
    </row>
    <row r="55574" spans="4:5" x14ac:dyDescent="0.2">
      <c r="D55574" s="1"/>
      <c r="E55574" s="41"/>
    </row>
    <row r="55575" spans="4:5" x14ac:dyDescent="0.2">
      <c r="D55575" s="1"/>
      <c r="E55575" s="41"/>
    </row>
    <row r="55576" spans="4:5" x14ac:dyDescent="0.2">
      <c r="D55576" s="1"/>
      <c r="E55576" s="41"/>
    </row>
    <row r="55577" spans="4:5" x14ac:dyDescent="0.2">
      <c r="D55577" s="1"/>
      <c r="E55577" s="41"/>
    </row>
    <row r="55578" spans="4:5" x14ac:dyDescent="0.2">
      <c r="D55578" s="1"/>
      <c r="E55578" s="41"/>
    </row>
    <row r="55579" spans="4:5" x14ac:dyDescent="0.2">
      <c r="D55579" s="1"/>
      <c r="E55579" s="41"/>
    </row>
    <row r="55580" spans="4:5" x14ac:dyDescent="0.2">
      <c r="D55580" s="1"/>
      <c r="E55580" s="41"/>
    </row>
    <row r="55581" spans="4:5" x14ac:dyDescent="0.2">
      <c r="D55581" s="1"/>
      <c r="E55581" s="41"/>
    </row>
    <row r="55582" spans="4:5" x14ac:dyDescent="0.2">
      <c r="D55582" s="1"/>
      <c r="E55582" s="41"/>
    </row>
    <row r="55583" spans="4:5" x14ac:dyDescent="0.2">
      <c r="D55583" s="1"/>
      <c r="E55583" s="41"/>
    </row>
    <row r="55584" spans="4:5" x14ac:dyDescent="0.2">
      <c r="D55584" s="1"/>
      <c r="E55584" s="41"/>
    </row>
    <row r="55585" spans="4:5" x14ac:dyDescent="0.2">
      <c r="D55585" s="1"/>
      <c r="E55585" s="41"/>
    </row>
    <row r="55586" spans="4:5" x14ac:dyDescent="0.2">
      <c r="D55586" s="1"/>
      <c r="E55586" s="41"/>
    </row>
    <row r="55587" spans="4:5" x14ac:dyDescent="0.2">
      <c r="D55587" s="1"/>
      <c r="E55587" s="41"/>
    </row>
    <row r="55588" spans="4:5" x14ac:dyDescent="0.2">
      <c r="D55588" s="1"/>
      <c r="E55588" s="41"/>
    </row>
    <row r="55589" spans="4:5" x14ac:dyDescent="0.2">
      <c r="D55589" s="1"/>
      <c r="E55589" s="41"/>
    </row>
    <row r="55590" spans="4:5" x14ac:dyDescent="0.2">
      <c r="D55590" s="1"/>
      <c r="E55590" s="41"/>
    </row>
    <row r="55591" spans="4:5" x14ac:dyDescent="0.2">
      <c r="D55591" s="1"/>
      <c r="E55591" s="41"/>
    </row>
    <row r="55592" spans="4:5" x14ac:dyDescent="0.2">
      <c r="D55592" s="1"/>
      <c r="E55592" s="41"/>
    </row>
    <row r="55593" spans="4:5" x14ac:dyDescent="0.2">
      <c r="D55593" s="1"/>
      <c r="E55593" s="41"/>
    </row>
    <row r="55594" spans="4:5" x14ac:dyDescent="0.2">
      <c r="D55594" s="1"/>
      <c r="E55594" s="41"/>
    </row>
    <row r="55595" spans="4:5" x14ac:dyDescent="0.2">
      <c r="D55595" s="1"/>
      <c r="E55595" s="41"/>
    </row>
    <row r="55596" spans="4:5" x14ac:dyDescent="0.2">
      <c r="D55596" s="1"/>
      <c r="E55596" s="41"/>
    </row>
    <row r="55597" spans="4:5" x14ac:dyDescent="0.2">
      <c r="D55597" s="1"/>
      <c r="E55597" s="41"/>
    </row>
    <row r="55598" spans="4:5" x14ac:dyDescent="0.2">
      <c r="D55598" s="1"/>
      <c r="E55598" s="41"/>
    </row>
    <row r="55599" spans="4:5" x14ac:dyDescent="0.2">
      <c r="D55599" s="1"/>
      <c r="E55599" s="41"/>
    </row>
    <row r="55600" spans="4:5" x14ac:dyDescent="0.2">
      <c r="D55600" s="1"/>
      <c r="E55600" s="41"/>
    </row>
    <row r="55601" spans="4:5" x14ac:dyDescent="0.2">
      <c r="D55601" s="1"/>
      <c r="E55601" s="41"/>
    </row>
    <row r="55602" spans="4:5" x14ac:dyDescent="0.2">
      <c r="D55602" s="1"/>
      <c r="E55602" s="41"/>
    </row>
    <row r="55603" spans="4:5" x14ac:dyDescent="0.2">
      <c r="D55603" s="1"/>
      <c r="E55603" s="41"/>
    </row>
    <row r="55604" spans="4:5" x14ac:dyDescent="0.2">
      <c r="D55604" s="1"/>
      <c r="E55604" s="41"/>
    </row>
    <row r="55605" spans="4:5" x14ac:dyDescent="0.2">
      <c r="D55605" s="1"/>
      <c r="E55605" s="41"/>
    </row>
    <row r="55606" spans="4:5" x14ac:dyDescent="0.2">
      <c r="D55606" s="1"/>
      <c r="E55606" s="41"/>
    </row>
    <row r="55607" spans="4:5" x14ac:dyDescent="0.2">
      <c r="D55607" s="1"/>
      <c r="E55607" s="41"/>
    </row>
    <row r="55608" spans="4:5" x14ac:dyDescent="0.2">
      <c r="D55608" s="1"/>
      <c r="E55608" s="41"/>
    </row>
    <row r="55609" spans="4:5" x14ac:dyDescent="0.2">
      <c r="D55609" s="1"/>
      <c r="E55609" s="41"/>
    </row>
    <row r="55610" spans="4:5" x14ac:dyDescent="0.2">
      <c r="D55610" s="1"/>
      <c r="E55610" s="41"/>
    </row>
    <row r="55611" spans="4:5" x14ac:dyDescent="0.2">
      <c r="D55611" s="1"/>
      <c r="E55611" s="41"/>
    </row>
    <row r="55612" spans="4:5" x14ac:dyDescent="0.2">
      <c r="D55612" s="1"/>
      <c r="E55612" s="41"/>
    </row>
    <row r="55613" spans="4:5" x14ac:dyDescent="0.2">
      <c r="D55613" s="1"/>
      <c r="E55613" s="41"/>
    </row>
    <row r="55614" spans="4:5" x14ac:dyDescent="0.2">
      <c r="D55614" s="1"/>
      <c r="E55614" s="41"/>
    </row>
    <row r="55615" spans="4:5" x14ac:dyDescent="0.2">
      <c r="D55615" s="1"/>
      <c r="E55615" s="41"/>
    </row>
    <row r="55616" spans="4:5" x14ac:dyDescent="0.2">
      <c r="D55616" s="1"/>
      <c r="E55616" s="41"/>
    </row>
    <row r="55617" spans="4:5" x14ac:dyDescent="0.2">
      <c r="D55617" s="1"/>
      <c r="E55617" s="41"/>
    </row>
    <row r="55618" spans="4:5" x14ac:dyDescent="0.2">
      <c r="D55618" s="1"/>
      <c r="E55618" s="41"/>
    </row>
    <row r="55619" spans="4:5" x14ac:dyDescent="0.2">
      <c r="D55619" s="1"/>
      <c r="E55619" s="41"/>
    </row>
    <row r="55620" spans="4:5" x14ac:dyDescent="0.2">
      <c r="D55620" s="1"/>
      <c r="E55620" s="41"/>
    </row>
    <row r="55621" spans="4:5" x14ac:dyDescent="0.2">
      <c r="D55621" s="1"/>
      <c r="E55621" s="41"/>
    </row>
    <row r="55622" spans="4:5" x14ac:dyDescent="0.2">
      <c r="D55622" s="1"/>
      <c r="E55622" s="41"/>
    </row>
    <row r="55623" spans="4:5" x14ac:dyDescent="0.2">
      <c r="D55623" s="1"/>
      <c r="E55623" s="41"/>
    </row>
    <row r="55624" spans="4:5" x14ac:dyDescent="0.2">
      <c r="D55624" s="1"/>
      <c r="E55624" s="41"/>
    </row>
    <row r="55625" spans="4:5" x14ac:dyDescent="0.2">
      <c r="D55625" s="1"/>
      <c r="E55625" s="41"/>
    </row>
    <row r="55626" spans="4:5" x14ac:dyDescent="0.2">
      <c r="D55626" s="1"/>
      <c r="E55626" s="41"/>
    </row>
    <row r="55627" spans="4:5" x14ac:dyDescent="0.2">
      <c r="D55627" s="1"/>
      <c r="E55627" s="41"/>
    </row>
    <row r="55628" spans="4:5" x14ac:dyDescent="0.2">
      <c r="D55628" s="1"/>
      <c r="E55628" s="41"/>
    </row>
    <row r="55629" spans="4:5" x14ac:dyDescent="0.2">
      <c r="D55629" s="1"/>
      <c r="E55629" s="41"/>
    </row>
    <row r="55630" spans="4:5" x14ac:dyDescent="0.2">
      <c r="D55630" s="1"/>
      <c r="E55630" s="41"/>
    </row>
    <row r="55631" spans="4:5" x14ac:dyDescent="0.2">
      <c r="D55631" s="1"/>
      <c r="E55631" s="41"/>
    </row>
    <row r="55632" spans="4:5" x14ac:dyDescent="0.2">
      <c r="D55632" s="1"/>
      <c r="E55632" s="41"/>
    </row>
    <row r="55633" spans="4:5" x14ac:dyDescent="0.2">
      <c r="D55633" s="1"/>
      <c r="E55633" s="41"/>
    </row>
    <row r="55634" spans="4:5" x14ac:dyDescent="0.2">
      <c r="D55634" s="1"/>
      <c r="E55634" s="41"/>
    </row>
    <row r="55635" spans="4:5" x14ac:dyDescent="0.2">
      <c r="D55635" s="1"/>
      <c r="E55635" s="41"/>
    </row>
    <row r="55636" spans="4:5" x14ac:dyDescent="0.2">
      <c r="D55636" s="1"/>
      <c r="E55636" s="41"/>
    </row>
    <row r="55637" spans="4:5" x14ac:dyDescent="0.2">
      <c r="D55637" s="1"/>
      <c r="E55637" s="41"/>
    </row>
    <row r="55638" spans="4:5" x14ac:dyDescent="0.2">
      <c r="D55638" s="1"/>
      <c r="E55638" s="41"/>
    </row>
    <row r="55639" spans="4:5" x14ac:dyDescent="0.2">
      <c r="D55639" s="1"/>
      <c r="E55639" s="41"/>
    </row>
    <row r="55640" spans="4:5" x14ac:dyDescent="0.2">
      <c r="D55640" s="1"/>
      <c r="E55640" s="41"/>
    </row>
    <row r="55641" spans="4:5" x14ac:dyDescent="0.2">
      <c r="D55641" s="1"/>
      <c r="E55641" s="41"/>
    </row>
    <row r="55642" spans="4:5" x14ac:dyDescent="0.2">
      <c r="D55642" s="1"/>
      <c r="E55642" s="41"/>
    </row>
    <row r="55643" spans="4:5" x14ac:dyDescent="0.2">
      <c r="D55643" s="1"/>
      <c r="E55643" s="41"/>
    </row>
    <row r="55644" spans="4:5" x14ac:dyDescent="0.2">
      <c r="D55644" s="1"/>
      <c r="E55644" s="41"/>
    </row>
    <row r="55645" spans="4:5" x14ac:dyDescent="0.2">
      <c r="D55645" s="1"/>
      <c r="E55645" s="41"/>
    </row>
    <row r="55646" spans="4:5" x14ac:dyDescent="0.2">
      <c r="D55646" s="1"/>
      <c r="E55646" s="41"/>
    </row>
    <row r="55647" spans="4:5" x14ac:dyDescent="0.2">
      <c r="D55647" s="1"/>
      <c r="E55647" s="41"/>
    </row>
    <row r="55648" spans="4:5" x14ac:dyDescent="0.2">
      <c r="D55648" s="1"/>
      <c r="E55648" s="41"/>
    </row>
    <row r="55649" spans="4:5" x14ac:dyDescent="0.2">
      <c r="D55649" s="1"/>
      <c r="E55649" s="41"/>
    </row>
    <row r="55650" spans="4:5" x14ac:dyDescent="0.2">
      <c r="D55650" s="1"/>
      <c r="E55650" s="41"/>
    </row>
    <row r="55651" spans="4:5" x14ac:dyDescent="0.2">
      <c r="D55651" s="1"/>
      <c r="E55651" s="41"/>
    </row>
    <row r="55652" spans="4:5" x14ac:dyDescent="0.2">
      <c r="D55652" s="1"/>
      <c r="E55652" s="41"/>
    </row>
    <row r="55653" spans="4:5" x14ac:dyDescent="0.2">
      <c r="D55653" s="1"/>
      <c r="E55653" s="41"/>
    </row>
    <row r="55654" spans="4:5" x14ac:dyDescent="0.2">
      <c r="D55654" s="1"/>
      <c r="E55654" s="41"/>
    </row>
    <row r="55655" spans="4:5" x14ac:dyDescent="0.2">
      <c r="D55655" s="1"/>
      <c r="E55655" s="41"/>
    </row>
    <row r="55656" spans="4:5" x14ac:dyDescent="0.2">
      <c r="D55656" s="1"/>
      <c r="E55656" s="41"/>
    </row>
    <row r="55657" spans="4:5" x14ac:dyDescent="0.2">
      <c r="D55657" s="1"/>
      <c r="E55657" s="41"/>
    </row>
    <row r="55658" spans="4:5" x14ac:dyDescent="0.2">
      <c r="D55658" s="1"/>
      <c r="E55658" s="41"/>
    </row>
    <row r="55659" spans="4:5" x14ac:dyDescent="0.2">
      <c r="D55659" s="1"/>
      <c r="E55659" s="41"/>
    </row>
    <row r="55660" spans="4:5" x14ac:dyDescent="0.2">
      <c r="D55660" s="1"/>
      <c r="E55660" s="41"/>
    </row>
    <row r="55661" spans="4:5" x14ac:dyDescent="0.2">
      <c r="D55661" s="1"/>
      <c r="E55661" s="41"/>
    </row>
    <row r="55662" spans="4:5" x14ac:dyDescent="0.2">
      <c r="D55662" s="1"/>
      <c r="E55662" s="41"/>
    </row>
    <row r="55663" spans="4:5" x14ac:dyDescent="0.2">
      <c r="D55663" s="1"/>
      <c r="E55663" s="41"/>
    </row>
    <row r="55664" spans="4:5" x14ac:dyDescent="0.2">
      <c r="D55664" s="1"/>
      <c r="E55664" s="41"/>
    </row>
    <row r="55665" spans="4:5" x14ac:dyDescent="0.2">
      <c r="D55665" s="1"/>
      <c r="E55665" s="41"/>
    </row>
    <row r="55666" spans="4:5" x14ac:dyDescent="0.2">
      <c r="D55666" s="1"/>
      <c r="E55666" s="41"/>
    </row>
    <row r="55667" spans="4:5" x14ac:dyDescent="0.2">
      <c r="D55667" s="1"/>
      <c r="E55667" s="41"/>
    </row>
    <row r="55668" spans="4:5" x14ac:dyDescent="0.2">
      <c r="D55668" s="1"/>
      <c r="E55668" s="41"/>
    </row>
    <row r="55669" spans="4:5" x14ac:dyDescent="0.2">
      <c r="D55669" s="1"/>
      <c r="E55669" s="41"/>
    </row>
    <row r="55670" spans="4:5" x14ac:dyDescent="0.2">
      <c r="D55670" s="1"/>
      <c r="E55670" s="41"/>
    </row>
    <row r="55671" spans="4:5" x14ac:dyDescent="0.2">
      <c r="D55671" s="1"/>
      <c r="E55671" s="41"/>
    </row>
    <row r="55672" spans="4:5" x14ac:dyDescent="0.2">
      <c r="D55672" s="1"/>
      <c r="E55672" s="41"/>
    </row>
    <row r="55673" spans="4:5" x14ac:dyDescent="0.2">
      <c r="D55673" s="1"/>
      <c r="E55673" s="41"/>
    </row>
    <row r="55674" spans="4:5" x14ac:dyDescent="0.2">
      <c r="D55674" s="1"/>
      <c r="E55674" s="41"/>
    </row>
    <row r="55675" spans="4:5" x14ac:dyDescent="0.2">
      <c r="D55675" s="1"/>
      <c r="E55675" s="41"/>
    </row>
    <row r="55676" spans="4:5" x14ac:dyDescent="0.2">
      <c r="D55676" s="1"/>
      <c r="E55676" s="41"/>
    </row>
    <row r="55677" spans="4:5" x14ac:dyDescent="0.2">
      <c r="D55677" s="1"/>
      <c r="E55677" s="41"/>
    </row>
    <row r="55678" spans="4:5" x14ac:dyDescent="0.2">
      <c r="D55678" s="1"/>
      <c r="E55678" s="41"/>
    </row>
    <row r="55679" spans="4:5" x14ac:dyDescent="0.2">
      <c r="D55679" s="1"/>
      <c r="E55679" s="41"/>
    </row>
    <row r="55680" spans="4:5" x14ac:dyDescent="0.2">
      <c r="D55680" s="1"/>
      <c r="E55680" s="41"/>
    </row>
    <row r="55681" spans="4:5" x14ac:dyDescent="0.2">
      <c r="D55681" s="1"/>
      <c r="E55681" s="41"/>
    </row>
    <row r="55682" spans="4:5" x14ac:dyDescent="0.2">
      <c r="D55682" s="1"/>
      <c r="E55682" s="41"/>
    </row>
    <row r="55683" spans="4:5" x14ac:dyDescent="0.2">
      <c r="D55683" s="1"/>
      <c r="E55683" s="41"/>
    </row>
    <row r="55684" spans="4:5" x14ac:dyDescent="0.2">
      <c r="D55684" s="1"/>
      <c r="E55684" s="41"/>
    </row>
    <row r="55685" spans="4:5" x14ac:dyDescent="0.2">
      <c r="D55685" s="1"/>
      <c r="E55685" s="41"/>
    </row>
    <row r="55686" spans="4:5" x14ac:dyDescent="0.2">
      <c r="D55686" s="1"/>
      <c r="E55686" s="41"/>
    </row>
    <row r="55687" spans="4:5" x14ac:dyDescent="0.2">
      <c r="D55687" s="1"/>
      <c r="E55687" s="41"/>
    </row>
    <row r="55688" spans="4:5" x14ac:dyDescent="0.2">
      <c r="D55688" s="1"/>
      <c r="E55688" s="41"/>
    </row>
    <row r="55689" spans="4:5" x14ac:dyDescent="0.2">
      <c r="D55689" s="1"/>
      <c r="E55689" s="41"/>
    </row>
    <row r="55690" spans="4:5" x14ac:dyDescent="0.2">
      <c r="D55690" s="1"/>
      <c r="E55690" s="41"/>
    </row>
    <row r="55691" spans="4:5" x14ac:dyDescent="0.2">
      <c r="D55691" s="1"/>
      <c r="E55691" s="41"/>
    </row>
    <row r="55692" spans="4:5" x14ac:dyDescent="0.2">
      <c r="D55692" s="1"/>
      <c r="E55692" s="41"/>
    </row>
    <row r="55693" spans="4:5" x14ac:dyDescent="0.2">
      <c r="D55693" s="1"/>
      <c r="E55693" s="41"/>
    </row>
    <row r="55694" spans="4:5" x14ac:dyDescent="0.2">
      <c r="D55694" s="1"/>
      <c r="E55694" s="41"/>
    </row>
    <row r="55695" spans="4:5" x14ac:dyDescent="0.2">
      <c r="D55695" s="1"/>
      <c r="E55695" s="41"/>
    </row>
    <row r="55696" spans="4:5" x14ac:dyDescent="0.2">
      <c r="D55696" s="1"/>
      <c r="E55696" s="41"/>
    </row>
    <row r="55697" spans="4:5" x14ac:dyDescent="0.2">
      <c r="D55697" s="1"/>
      <c r="E55697" s="41"/>
    </row>
    <row r="55698" spans="4:5" x14ac:dyDescent="0.2">
      <c r="D55698" s="1"/>
      <c r="E55698" s="41"/>
    </row>
    <row r="55699" spans="4:5" x14ac:dyDescent="0.2">
      <c r="D55699" s="1"/>
      <c r="E55699" s="41"/>
    </row>
    <row r="55700" spans="4:5" x14ac:dyDescent="0.2">
      <c r="D55700" s="1"/>
      <c r="E55700" s="41"/>
    </row>
    <row r="55701" spans="4:5" x14ac:dyDescent="0.2">
      <c r="D55701" s="1"/>
      <c r="E55701" s="41"/>
    </row>
    <row r="55702" spans="4:5" x14ac:dyDescent="0.2">
      <c r="D55702" s="1"/>
      <c r="E55702" s="41"/>
    </row>
    <row r="55703" spans="4:5" x14ac:dyDescent="0.2">
      <c r="D55703" s="1"/>
      <c r="E55703" s="41"/>
    </row>
    <row r="55704" spans="4:5" x14ac:dyDescent="0.2">
      <c r="D55704" s="1"/>
      <c r="E55704" s="41"/>
    </row>
    <row r="55705" spans="4:5" x14ac:dyDescent="0.2">
      <c r="D55705" s="1"/>
      <c r="E55705" s="41"/>
    </row>
    <row r="55706" spans="4:5" x14ac:dyDescent="0.2">
      <c r="D55706" s="1"/>
      <c r="E55706" s="41"/>
    </row>
    <row r="55707" spans="4:5" x14ac:dyDescent="0.2">
      <c r="D55707" s="1"/>
      <c r="E55707" s="41"/>
    </row>
    <row r="55708" spans="4:5" x14ac:dyDescent="0.2">
      <c r="D55708" s="1"/>
      <c r="E55708" s="41"/>
    </row>
    <row r="55709" spans="4:5" x14ac:dyDescent="0.2">
      <c r="D55709" s="1"/>
      <c r="E55709" s="41"/>
    </row>
    <row r="55710" spans="4:5" x14ac:dyDescent="0.2">
      <c r="D55710" s="1"/>
      <c r="E55710" s="41"/>
    </row>
    <row r="55711" spans="4:5" x14ac:dyDescent="0.2">
      <c r="D55711" s="1"/>
      <c r="E55711" s="41"/>
    </row>
    <row r="55712" spans="4:5" x14ac:dyDescent="0.2">
      <c r="D55712" s="1"/>
      <c r="E55712" s="41"/>
    </row>
    <row r="55713" spans="4:5" x14ac:dyDescent="0.2">
      <c r="D55713" s="1"/>
      <c r="E55713" s="41"/>
    </row>
    <row r="55714" spans="4:5" x14ac:dyDescent="0.2">
      <c r="D55714" s="1"/>
      <c r="E55714" s="41"/>
    </row>
    <row r="55715" spans="4:5" x14ac:dyDescent="0.2">
      <c r="D55715" s="1"/>
      <c r="E55715" s="41"/>
    </row>
    <row r="55716" spans="4:5" x14ac:dyDescent="0.2">
      <c r="D55716" s="1"/>
      <c r="E55716" s="41"/>
    </row>
    <row r="55717" spans="4:5" x14ac:dyDescent="0.2">
      <c r="D55717" s="1"/>
      <c r="E55717" s="41"/>
    </row>
    <row r="55718" spans="4:5" x14ac:dyDescent="0.2">
      <c r="D55718" s="1"/>
      <c r="E55718" s="41"/>
    </row>
    <row r="55719" spans="4:5" x14ac:dyDescent="0.2">
      <c r="D55719" s="1"/>
      <c r="E55719" s="41"/>
    </row>
    <row r="55720" spans="4:5" x14ac:dyDescent="0.2">
      <c r="D55720" s="1"/>
      <c r="E55720" s="41"/>
    </row>
    <row r="55721" spans="4:5" x14ac:dyDescent="0.2">
      <c r="D55721" s="1"/>
      <c r="E55721" s="41"/>
    </row>
    <row r="55722" spans="4:5" x14ac:dyDescent="0.2">
      <c r="D55722" s="1"/>
      <c r="E55722" s="41"/>
    </row>
    <row r="55723" spans="4:5" x14ac:dyDescent="0.2">
      <c r="D55723" s="1"/>
      <c r="E55723" s="41"/>
    </row>
    <row r="55724" spans="4:5" x14ac:dyDescent="0.2">
      <c r="D55724" s="1"/>
      <c r="E55724" s="41"/>
    </row>
    <row r="55725" spans="4:5" x14ac:dyDescent="0.2">
      <c r="D55725" s="1"/>
      <c r="E55725" s="41"/>
    </row>
    <row r="55726" spans="4:5" x14ac:dyDescent="0.2">
      <c r="D55726" s="1"/>
      <c r="E55726" s="41"/>
    </row>
    <row r="55727" spans="4:5" x14ac:dyDescent="0.2">
      <c r="D55727" s="1"/>
      <c r="E55727" s="41"/>
    </row>
    <row r="55728" spans="4:5" x14ac:dyDescent="0.2">
      <c r="D55728" s="1"/>
      <c r="E55728" s="41"/>
    </row>
    <row r="55729" spans="4:5" x14ac:dyDescent="0.2">
      <c r="D55729" s="1"/>
      <c r="E55729" s="41"/>
    </row>
    <row r="55730" spans="4:5" x14ac:dyDescent="0.2">
      <c r="D55730" s="1"/>
      <c r="E55730" s="41"/>
    </row>
    <row r="55731" spans="4:5" x14ac:dyDescent="0.2">
      <c r="D55731" s="1"/>
      <c r="E55731" s="41"/>
    </row>
    <row r="55732" spans="4:5" x14ac:dyDescent="0.2">
      <c r="D55732" s="1"/>
      <c r="E55732" s="41"/>
    </row>
    <row r="55733" spans="4:5" x14ac:dyDescent="0.2">
      <c r="D55733" s="1"/>
      <c r="E55733" s="41"/>
    </row>
    <row r="55734" spans="4:5" x14ac:dyDescent="0.2">
      <c r="D55734" s="1"/>
      <c r="E55734" s="41"/>
    </row>
    <row r="55735" spans="4:5" x14ac:dyDescent="0.2">
      <c r="D55735" s="1"/>
      <c r="E55735" s="41"/>
    </row>
    <row r="55736" spans="4:5" x14ac:dyDescent="0.2">
      <c r="D55736" s="1"/>
      <c r="E55736" s="41"/>
    </row>
    <row r="55737" spans="4:5" x14ac:dyDescent="0.2">
      <c r="D55737" s="1"/>
      <c r="E55737" s="41"/>
    </row>
    <row r="55738" spans="4:5" x14ac:dyDescent="0.2">
      <c r="D55738" s="1"/>
      <c r="E55738" s="41"/>
    </row>
    <row r="55739" spans="4:5" x14ac:dyDescent="0.2">
      <c r="D55739" s="1"/>
      <c r="E55739" s="41"/>
    </row>
    <row r="55740" spans="4:5" x14ac:dyDescent="0.2">
      <c r="D55740" s="1"/>
      <c r="E55740" s="41"/>
    </row>
    <row r="55741" spans="4:5" x14ac:dyDescent="0.2">
      <c r="D55741" s="1"/>
      <c r="E55741" s="41"/>
    </row>
    <row r="55742" spans="4:5" x14ac:dyDescent="0.2">
      <c r="D55742" s="1"/>
      <c r="E55742" s="41"/>
    </row>
    <row r="55743" spans="4:5" x14ac:dyDescent="0.2">
      <c r="D55743" s="1"/>
      <c r="E55743" s="41"/>
    </row>
    <row r="55744" spans="4:5" x14ac:dyDescent="0.2">
      <c r="D55744" s="1"/>
      <c r="E55744" s="41"/>
    </row>
    <row r="55745" spans="4:5" x14ac:dyDescent="0.2">
      <c r="D55745" s="1"/>
      <c r="E55745" s="41"/>
    </row>
    <row r="55746" spans="4:5" x14ac:dyDescent="0.2">
      <c r="D55746" s="1"/>
      <c r="E55746" s="41"/>
    </row>
    <row r="55747" spans="4:5" x14ac:dyDescent="0.2">
      <c r="D55747" s="1"/>
      <c r="E55747" s="41"/>
    </row>
    <row r="55748" spans="4:5" x14ac:dyDescent="0.2">
      <c r="D55748" s="1"/>
      <c r="E55748" s="41"/>
    </row>
    <row r="55749" spans="4:5" x14ac:dyDescent="0.2">
      <c r="D55749" s="1"/>
      <c r="E55749" s="41"/>
    </row>
    <row r="55750" spans="4:5" x14ac:dyDescent="0.2">
      <c r="D55750" s="1"/>
      <c r="E55750" s="41"/>
    </row>
    <row r="55751" spans="4:5" x14ac:dyDescent="0.2">
      <c r="D55751" s="1"/>
      <c r="E55751" s="41"/>
    </row>
    <row r="55752" spans="4:5" x14ac:dyDescent="0.2">
      <c r="D55752" s="1"/>
      <c r="E55752" s="41"/>
    </row>
    <row r="55753" spans="4:5" x14ac:dyDescent="0.2">
      <c r="D55753" s="1"/>
      <c r="E55753" s="41"/>
    </row>
    <row r="55754" spans="4:5" x14ac:dyDescent="0.2">
      <c r="D55754" s="1"/>
      <c r="E55754" s="41"/>
    </row>
    <row r="55755" spans="4:5" x14ac:dyDescent="0.2">
      <c r="D55755" s="1"/>
      <c r="E55755" s="41"/>
    </row>
    <row r="55756" spans="4:5" x14ac:dyDescent="0.2">
      <c r="D55756" s="1"/>
      <c r="E55756" s="41"/>
    </row>
    <row r="55757" spans="4:5" x14ac:dyDescent="0.2">
      <c r="D55757" s="1"/>
      <c r="E55757" s="41"/>
    </row>
    <row r="55758" spans="4:5" x14ac:dyDescent="0.2">
      <c r="D55758" s="1"/>
      <c r="E55758" s="41"/>
    </row>
    <row r="55759" spans="4:5" x14ac:dyDescent="0.2">
      <c r="D55759" s="1"/>
      <c r="E55759" s="41"/>
    </row>
    <row r="55760" spans="4:5" x14ac:dyDescent="0.2">
      <c r="D55760" s="1"/>
      <c r="E55760" s="41"/>
    </row>
    <row r="55761" spans="4:5" x14ac:dyDescent="0.2">
      <c r="D55761" s="1"/>
      <c r="E55761" s="41"/>
    </row>
    <row r="55762" spans="4:5" x14ac:dyDescent="0.2">
      <c r="D55762" s="1"/>
      <c r="E55762" s="41"/>
    </row>
    <row r="55763" spans="4:5" x14ac:dyDescent="0.2">
      <c r="D55763" s="1"/>
      <c r="E55763" s="41"/>
    </row>
    <row r="55764" spans="4:5" x14ac:dyDescent="0.2">
      <c r="D55764" s="1"/>
      <c r="E55764" s="41"/>
    </row>
    <row r="55765" spans="4:5" x14ac:dyDescent="0.2">
      <c r="D55765" s="1"/>
      <c r="E55765" s="41"/>
    </row>
    <row r="55766" spans="4:5" x14ac:dyDescent="0.2">
      <c r="D55766" s="1"/>
      <c r="E55766" s="41"/>
    </row>
    <row r="55767" spans="4:5" x14ac:dyDescent="0.2">
      <c r="D55767" s="1"/>
      <c r="E55767" s="41"/>
    </row>
    <row r="55768" spans="4:5" x14ac:dyDescent="0.2">
      <c r="D55768" s="1"/>
      <c r="E55768" s="41"/>
    </row>
    <row r="55769" spans="4:5" x14ac:dyDescent="0.2">
      <c r="D55769" s="1"/>
      <c r="E55769" s="41"/>
    </row>
    <row r="55770" spans="4:5" x14ac:dyDescent="0.2">
      <c r="D55770" s="1"/>
      <c r="E55770" s="41"/>
    </row>
    <row r="55771" spans="4:5" x14ac:dyDescent="0.2">
      <c r="D55771" s="1"/>
      <c r="E55771" s="41"/>
    </row>
    <row r="55772" spans="4:5" x14ac:dyDescent="0.2">
      <c r="D55772" s="1"/>
      <c r="E55772" s="41"/>
    </row>
    <row r="55773" spans="4:5" x14ac:dyDescent="0.2">
      <c r="D55773" s="1"/>
      <c r="E55773" s="41"/>
    </row>
    <row r="55774" spans="4:5" x14ac:dyDescent="0.2">
      <c r="D55774" s="1"/>
      <c r="E55774" s="41"/>
    </row>
    <row r="55775" spans="4:5" x14ac:dyDescent="0.2">
      <c r="D55775" s="1"/>
      <c r="E55775" s="41"/>
    </row>
    <row r="55776" spans="4:5" x14ac:dyDescent="0.2">
      <c r="D55776" s="1"/>
      <c r="E55776" s="41"/>
    </row>
    <row r="55777" spans="4:5" x14ac:dyDescent="0.2">
      <c r="D55777" s="1"/>
      <c r="E55777" s="41"/>
    </row>
    <row r="55778" spans="4:5" x14ac:dyDescent="0.2">
      <c r="D55778" s="1"/>
      <c r="E55778" s="41"/>
    </row>
    <row r="55779" spans="4:5" x14ac:dyDescent="0.2">
      <c r="D55779" s="1"/>
      <c r="E55779" s="41"/>
    </row>
    <row r="55780" spans="4:5" x14ac:dyDescent="0.2">
      <c r="D55780" s="1"/>
      <c r="E55780" s="41"/>
    </row>
    <row r="55781" spans="4:5" x14ac:dyDescent="0.2">
      <c r="D55781" s="1"/>
      <c r="E55781" s="41"/>
    </row>
    <row r="55782" spans="4:5" x14ac:dyDescent="0.2">
      <c r="D55782" s="1"/>
      <c r="E55782" s="41"/>
    </row>
    <row r="55783" spans="4:5" x14ac:dyDescent="0.2">
      <c r="D55783" s="1"/>
      <c r="E55783" s="41"/>
    </row>
    <row r="55784" spans="4:5" x14ac:dyDescent="0.2">
      <c r="D55784" s="1"/>
      <c r="E55784" s="41"/>
    </row>
    <row r="55785" spans="4:5" x14ac:dyDescent="0.2">
      <c r="D55785" s="1"/>
      <c r="E55785" s="41"/>
    </row>
    <row r="55786" spans="4:5" x14ac:dyDescent="0.2">
      <c r="D55786" s="1"/>
      <c r="E55786" s="41"/>
    </row>
    <row r="55787" spans="4:5" x14ac:dyDescent="0.2">
      <c r="D55787" s="1"/>
      <c r="E55787" s="41"/>
    </row>
    <row r="55788" spans="4:5" x14ac:dyDescent="0.2">
      <c r="D55788" s="1"/>
      <c r="E55788" s="41"/>
    </row>
    <row r="55789" spans="4:5" x14ac:dyDescent="0.2">
      <c r="D55789" s="1"/>
      <c r="E55789" s="41"/>
    </row>
    <row r="55790" spans="4:5" x14ac:dyDescent="0.2">
      <c r="D55790" s="1"/>
      <c r="E55790" s="41"/>
    </row>
    <row r="55791" spans="4:5" x14ac:dyDescent="0.2">
      <c r="D55791" s="1"/>
      <c r="E55791" s="41"/>
    </row>
    <row r="55792" spans="4:5" x14ac:dyDescent="0.2">
      <c r="D55792" s="1"/>
      <c r="E55792" s="41"/>
    </row>
    <row r="55793" spans="4:5" x14ac:dyDescent="0.2">
      <c r="D55793" s="1"/>
      <c r="E55793" s="41"/>
    </row>
    <row r="55794" spans="4:5" x14ac:dyDescent="0.2">
      <c r="D55794" s="1"/>
      <c r="E55794" s="41"/>
    </row>
    <row r="55795" spans="4:5" x14ac:dyDescent="0.2">
      <c r="D55795" s="1"/>
      <c r="E55795" s="41"/>
    </row>
    <row r="55796" spans="4:5" x14ac:dyDescent="0.2">
      <c r="D55796" s="1"/>
      <c r="E55796" s="41"/>
    </row>
    <row r="55797" spans="4:5" x14ac:dyDescent="0.2">
      <c r="D55797" s="1"/>
      <c r="E55797" s="41"/>
    </row>
    <row r="55798" spans="4:5" x14ac:dyDescent="0.2">
      <c r="D55798" s="1"/>
      <c r="E55798" s="41"/>
    </row>
    <row r="55799" spans="4:5" x14ac:dyDescent="0.2">
      <c r="D55799" s="1"/>
      <c r="E55799" s="41"/>
    </row>
    <row r="55800" spans="4:5" x14ac:dyDescent="0.2">
      <c r="D55800" s="1"/>
      <c r="E55800" s="41"/>
    </row>
    <row r="55801" spans="4:5" x14ac:dyDescent="0.2">
      <c r="D55801" s="1"/>
      <c r="E55801" s="41"/>
    </row>
    <row r="55802" spans="4:5" x14ac:dyDescent="0.2">
      <c r="D55802" s="1"/>
      <c r="E55802" s="41"/>
    </row>
    <row r="55803" spans="4:5" x14ac:dyDescent="0.2">
      <c r="D55803" s="1"/>
      <c r="E55803" s="41"/>
    </row>
    <row r="55804" spans="4:5" x14ac:dyDescent="0.2">
      <c r="D55804" s="1"/>
      <c r="E55804" s="41"/>
    </row>
    <row r="55805" spans="4:5" x14ac:dyDescent="0.2">
      <c r="D55805" s="1"/>
      <c r="E55805" s="41"/>
    </row>
    <row r="55806" spans="4:5" x14ac:dyDescent="0.2">
      <c r="D55806" s="1"/>
      <c r="E55806" s="41"/>
    </row>
    <row r="55807" spans="4:5" x14ac:dyDescent="0.2">
      <c r="D55807" s="1"/>
      <c r="E55807" s="41"/>
    </row>
    <row r="55808" spans="4:5" x14ac:dyDescent="0.2">
      <c r="D55808" s="1"/>
      <c r="E55808" s="41"/>
    </row>
    <row r="55809" spans="4:5" x14ac:dyDescent="0.2">
      <c r="D55809" s="1"/>
      <c r="E55809" s="41"/>
    </row>
    <row r="55810" spans="4:5" x14ac:dyDescent="0.2">
      <c r="D55810" s="1"/>
      <c r="E55810" s="41"/>
    </row>
    <row r="55811" spans="4:5" x14ac:dyDescent="0.2">
      <c r="D55811" s="1"/>
      <c r="E55811" s="41"/>
    </row>
    <row r="55812" spans="4:5" x14ac:dyDescent="0.2">
      <c r="D55812" s="1"/>
      <c r="E55812" s="41"/>
    </row>
    <row r="55813" spans="4:5" x14ac:dyDescent="0.2">
      <c r="D55813" s="1"/>
      <c r="E55813" s="41"/>
    </row>
    <row r="55814" spans="4:5" x14ac:dyDescent="0.2">
      <c r="D55814" s="1"/>
      <c r="E55814" s="41"/>
    </row>
    <row r="55815" spans="4:5" x14ac:dyDescent="0.2">
      <c r="D55815" s="1"/>
      <c r="E55815" s="41"/>
    </row>
    <row r="55816" spans="4:5" x14ac:dyDescent="0.2">
      <c r="D55816" s="1"/>
      <c r="E55816" s="41"/>
    </row>
    <row r="55817" spans="4:5" x14ac:dyDescent="0.2">
      <c r="D55817" s="1"/>
      <c r="E55817" s="41"/>
    </row>
    <row r="55818" spans="4:5" x14ac:dyDescent="0.2">
      <c r="D55818" s="1"/>
      <c r="E55818" s="41"/>
    </row>
    <row r="55819" spans="4:5" x14ac:dyDescent="0.2">
      <c r="D55819" s="1"/>
      <c r="E55819" s="41"/>
    </row>
    <row r="55820" spans="4:5" x14ac:dyDescent="0.2">
      <c r="D55820" s="1"/>
      <c r="E55820" s="41"/>
    </row>
    <row r="55821" spans="4:5" x14ac:dyDescent="0.2">
      <c r="D55821" s="1"/>
      <c r="E55821" s="41"/>
    </row>
    <row r="55822" spans="4:5" x14ac:dyDescent="0.2">
      <c r="D55822" s="1"/>
      <c r="E55822" s="41"/>
    </row>
    <row r="55823" spans="4:5" x14ac:dyDescent="0.2">
      <c r="D55823" s="1"/>
      <c r="E55823" s="41"/>
    </row>
    <row r="55824" spans="4:5" x14ac:dyDescent="0.2">
      <c r="D55824" s="1"/>
      <c r="E55824" s="41"/>
    </row>
    <row r="55825" spans="4:5" x14ac:dyDescent="0.2">
      <c r="D55825" s="1"/>
      <c r="E55825" s="41"/>
    </row>
    <row r="55826" spans="4:5" x14ac:dyDescent="0.2">
      <c r="D55826" s="1"/>
      <c r="E55826" s="41"/>
    </row>
    <row r="55827" spans="4:5" x14ac:dyDescent="0.2">
      <c r="D55827" s="1"/>
      <c r="E55827" s="41"/>
    </row>
    <row r="55828" spans="4:5" x14ac:dyDescent="0.2">
      <c r="D55828" s="1"/>
      <c r="E55828" s="41"/>
    </row>
    <row r="55829" spans="4:5" x14ac:dyDescent="0.2">
      <c r="D55829" s="1"/>
      <c r="E55829" s="41"/>
    </row>
    <row r="55830" spans="4:5" x14ac:dyDescent="0.2">
      <c r="D55830" s="1"/>
      <c r="E55830" s="41"/>
    </row>
    <row r="55831" spans="4:5" x14ac:dyDescent="0.2">
      <c r="D55831" s="1"/>
      <c r="E55831" s="41"/>
    </row>
    <row r="55832" spans="4:5" x14ac:dyDescent="0.2">
      <c r="D55832" s="1"/>
      <c r="E55832" s="41"/>
    </row>
    <row r="55833" spans="4:5" x14ac:dyDescent="0.2">
      <c r="D55833" s="1"/>
      <c r="E55833" s="41"/>
    </row>
    <row r="55834" spans="4:5" x14ac:dyDescent="0.2">
      <c r="D55834" s="1"/>
      <c r="E55834" s="41"/>
    </row>
    <row r="55835" spans="4:5" x14ac:dyDescent="0.2">
      <c r="D55835" s="1"/>
      <c r="E55835" s="41"/>
    </row>
    <row r="55836" spans="4:5" x14ac:dyDescent="0.2">
      <c r="D55836" s="1"/>
      <c r="E55836" s="41"/>
    </row>
    <row r="55837" spans="4:5" x14ac:dyDescent="0.2">
      <c r="D55837" s="1"/>
      <c r="E55837" s="41"/>
    </row>
    <row r="55838" spans="4:5" x14ac:dyDescent="0.2">
      <c r="D55838" s="1"/>
      <c r="E55838" s="41"/>
    </row>
    <row r="55839" spans="4:5" x14ac:dyDescent="0.2">
      <c r="D55839" s="1"/>
      <c r="E55839" s="41"/>
    </row>
    <row r="55840" spans="4:5" x14ac:dyDescent="0.2">
      <c r="D55840" s="1"/>
      <c r="E55840" s="41"/>
    </row>
    <row r="55841" spans="4:5" x14ac:dyDescent="0.2">
      <c r="D55841" s="1"/>
      <c r="E55841" s="41"/>
    </row>
    <row r="55842" spans="4:5" x14ac:dyDescent="0.2">
      <c r="D55842" s="1"/>
      <c r="E55842" s="41"/>
    </row>
    <row r="55843" spans="4:5" x14ac:dyDescent="0.2">
      <c r="D55843" s="1"/>
      <c r="E55843" s="41"/>
    </row>
    <row r="55844" spans="4:5" x14ac:dyDescent="0.2">
      <c r="D55844" s="1"/>
      <c r="E55844" s="41"/>
    </row>
    <row r="55845" spans="4:5" x14ac:dyDescent="0.2">
      <c r="D55845" s="1"/>
      <c r="E55845" s="41"/>
    </row>
    <row r="55846" spans="4:5" x14ac:dyDescent="0.2">
      <c r="D55846" s="1"/>
      <c r="E55846" s="41"/>
    </row>
    <row r="55847" spans="4:5" x14ac:dyDescent="0.2">
      <c r="D55847" s="1"/>
      <c r="E55847" s="41"/>
    </row>
    <row r="55848" spans="4:5" x14ac:dyDescent="0.2">
      <c r="D55848" s="1"/>
      <c r="E55848" s="41"/>
    </row>
    <row r="55849" spans="4:5" x14ac:dyDescent="0.2">
      <c r="D55849" s="1"/>
      <c r="E55849" s="41"/>
    </row>
    <row r="55850" spans="4:5" x14ac:dyDescent="0.2">
      <c r="D55850" s="1"/>
      <c r="E55850" s="41"/>
    </row>
    <row r="55851" spans="4:5" x14ac:dyDescent="0.2">
      <c r="D55851" s="1"/>
      <c r="E55851" s="41"/>
    </row>
    <row r="55852" spans="4:5" x14ac:dyDescent="0.2">
      <c r="D55852" s="1"/>
      <c r="E55852" s="41"/>
    </row>
    <row r="55853" spans="4:5" x14ac:dyDescent="0.2">
      <c r="D55853" s="1"/>
      <c r="E55853" s="41"/>
    </row>
    <row r="55854" spans="4:5" x14ac:dyDescent="0.2">
      <c r="D55854" s="1"/>
      <c r="E55854" s="41"/>
    </row>
    <row r="55855" spans="4:5" x14ac:dyDescent="0.2">
      <c r="D55855" s="1"/>
      <c r="E55855" s="41"/>
    </row>
    <row r="55856" spans="4:5" x14ac:dyDescent="0.2">
      <c r="D55856" s="1"/>
      <c r="E55856" s="41"/>
    </row>
    <row r="55857" spans="4:5" x14ac:dyDescent="0.2">
      <c r="D55857" s="1"/>
      <c r="E55857" s="41"/>
    </row>
    <row r="55858" spans="4:5" x14ac:dyDescent="0.2">
      <c r="D55858" s="1"/>
      <c r="E55858" s="41"/>
    </row>
    <row r="55859" spans="4:5" x14ac:dyDescent="0.2">
      <c r="D55859" s="1"/>
      <c r="E55859" s="41"/>
    </row>
    <row r="55860" spans="4:5" x14ac:dyDescent="0.2">
      <c r="D55860" s="1"/>
      <c r="E55860" s="41"/>
    </row>
    <row r="55861" spans="4:5" x14ac:dyDescent="0.2">
      <c r="D55861" s="1"/>
      <c r="E55861" s="41"/>
    </row>
    <row r="55862" spans="4:5" x14ac:dyDescent="0.2">
      <c r="D55862" s="1"/>
      <c r="E55862" s="41"/>
    </row>
    <row r="55863" spans="4:5" x14ac:dyDescent="0.2">
      <c r="D55863" s="1"/>
      <c r="E55863" s="41"/>
    </row>
    <row r="55864" spans="4:5" x14ac:dyDescent="0.2">
      <c r="D55864" s="1"/>
      <c r="E55864" s="41"/>
    </row>
    <row r="55865" spans="4:5" x14ac:dyDescent="0.2">
      <c r="D55865" s="1"/>
      <c r="E55865" s="41"/>
    </row>
    <row r="55866" spans="4:5" x14ac:dyDescent="0.2">
      <c r="D55866" s="1"/>
      <c r="E55866" s="41"/>
    </row>
    <row r="55867" spans="4:5" x14ac:dyDescent="0.2">
      <c r="D55867" s="1"/>
      <c r="E55867" s="41"/>
    </row>
    <row r="55868" spans="4:5" x14ac:dyDescent="0.2">
      <c r="D55868" s="1"/>
      <c r="E55868" s="41"/>
    </row>
    <row r="55869" spans="4:5" x14ac:dyDescent="0.2">
      <c r="D55869" s="1"/>
      <c r="E55869" s="41"/>
    </row>
    <row r="55870" spans="4:5" x14ac:dyDescent="0.2">
      <c r="D55870" s="1"/>
      <c r="E55870" s="41"/>
    </row>
    <row r="55871" spans="4:5" x14ac:dyDescent="0.2">
      <c r="D55871" s="1"/>
      <c r="E55871" s="41"/>
    </row>
    <row r="55872" spans="4:5" x14ac:dyDescent="0.2">
      <c r="D55872" s="1"/>
      <c r="E55872" s="41"/>
    </row>
    <row r="55873" spans="4:5" x14ac:dyDescent="0.2">
      <c r="D55873" s="1"/>
      <c r="E55873" s="41"/>
    </row>
    <row r="55874" spans="4:5" x14ac:dyDescent="0.2">
      <c r="D55874" s="1"/>
      <c r="E55874" s="41"/>
    </row>
    <row r="55875" spans="4:5" x14ac:dyDescent="0.2">
      <c r="D55875" s="1"/>
      <c r="E55875" s="41"/>
    </row>
    <row r="55876" spans="4:5" x14ac:dyDescent="0.2">
      <c r="D55876" s="1"/>
      <c r="E55876" s="41"/>
    </row>
    <row r="55877" spans="4:5" x14ac:dyDescent="0.2">
      <c r="D55877" s="1"/>
      <c r="E55877" s="41"/>
    </row>
    <row r="55878" spans="4:5" x14ac:dyDescent="0.2">
      <c r="D55878" s="1"/>
      <c r="E55878" s="41"/>
    </row>
    <row r="55879" spans="4:5" x14ac:dyDescent="0.2">
      <c r="D55879" s="1"/>
      <c r="E55879" s="41"/>
    </row>
    <row r="55880" spans="4:5" x14ac:dyDescent="0.2">
      <c r="D55880" s="1"/>
      <c r="E55880" s="41"/>
    </row>
    <row r="55881" spans="4:5" x14ac:dyDescent="0.2">
      <c r="D55881" s="1"/>
      <c r="E55881" s="41"/>
    </row>
    <row r="55882" spans="4:5" x14ac:dyDescent="0.2">
      <c r="D55882" s="1"/>
      <c r="E55882" s="41"/>
    </row>
    <row r="55883" spans="4:5" x14ac:dyDescent="0.2">
      <c r="D55883" s="1"/>
      <c r="E55883" s="41"/>
    </row>
    <row r="55884" spans="4:5" x14ac:dyDescent="0.2">
      <c r="D55884" s="1"/>
      <c r="E55884" s="41"/>
    </row>
    <row r="55885" spans="4:5" x14ac:dyDescent="0.2">
      <c r="D55885" s="1"/>
      <c r="E55885" s="41"/>
    </row>
    <row r="55886" spans="4:5" x14ac:dyDescent="0.2">
      <c r="D55886" s="1"/>
      <c r="E55886" s="41"/>
    </row>
    <row r="55887" spans="4:5" x14ac:dyDescent="0.2">
      <c r="D55887" s="1"/>
      <c r="E55887" s="41"/>
    </row>
    <row r="55888" spans="4:5" x14ac:dyDescent="0.2">
      <c r="D55888" s="1"/>
      <c r="E55888" s="41"/>
    </row>
    <row r="55889" spans="4:5" x14ac:dyDescent="0.2">
      <c r="D55889" s="1"/>
      <c r="E55889" s="41"/>
    </row>
    <row r="55890" spans="4:5" x14ac:dyDescent="0.2">
      <c r="D55890" s="1"/>
      <c r="E55890" s="41"/>
    </row>
    <row r="55891" spans="4:5" x14ac:dyDescent="0.2">
      <c r="D55891" s="1"/>
      <c r="E55891" s="41"/>
    </row>
    <row r="55892" spans="4:5" x14ac:dyDescent="0.2">
      <c r="D55892" s="1"/>
      <c r="E55892" s="41"/>
    </row>
    <row r="55893" spans="4:5" x14ac:dyDescent="0.2">
      <c r="D55893" s="1"/>
      <c r="E55893" s="41"/>
    </row>
    <row r="55894" spans="4:5" x14ac:dyDescent="0.2">
      <c r="D55894" s="1"/>
      <c r="E55894" s="41"/>
    </row>
    <row r="55895" spans="4:5" x14ac:dyDescent="0.2">
      <c r="D55895" s="1"/>
      <c r="E55895" s="41"/>
    </row>
    <row r="55896" spans="4:5" x14ac:dyDescent="0.2">
      <c r="D55896" s="1"/>
      <c r="E55896" s="41"/>
    </row>
    <row r="55897" spans="4:5" x14ac:dyDescent="0.2">
      <c r="D55897" s="1"/>
      <c r="E55897" s="41"/>
    </row>
    <row r="55898" spans="4:5" x14ac:dyDescent="0.2">
      <c r="D55898" s="1"/>
      <c r="E55898" s="41"/>
    </row>
    <row r="55899" spans="4:5" x14ac:dyDescent="0.2">
      <c r="D55899" s="1"/>
      <c r="E55899" s="41"/>
    </row>
    <row r="55900" spans="4:5" x14ac:dyDescent="0.2">
      <c r="D55900" s="1"/>
      <c r="E55900" s="41"/>
    </row>
    <row r="55901" spans="4:5" x14ac:dyDescent="0.2">
      <c r="D55901" s="1"/>
      <c r="E55901" s="41"/>
    </row>
    <row r="55902" spans="4:5" x14ac:dyDescent="0.2">
      <c r="D55902" s="1"/>
      <c r="E55902" s="41"/>
    </row>
    <row r="55903" spans="4:5" x14ac:dyDescent="0.2">
      <c r="D55903" s="1"/>
      <c r="E55903" s="41"/>
    </row>
    <row r="55904" spans="4:5" x14ac:dyDescent="0.2">
      <c r="D55904" s="1"/>
      <c r="E55904" s="41"/>
    </row>
    <row r="55905" spans="4:5" x14ac:dyDescent="0.2">
      <c r="D55905" s="1"/>
      <c r="E55905" s="41"/>
    </row>
    <row r="55906" spans="4:5" x14ac:dyDescent="0.2">
      <c r="D55906" s="1"/>
      <c r="E55906" s="41"/>
    </row>
    <row r="55907" spans="4:5" x14ac:dyDescent="0.2">
      <c r="D55907" s="1"/>
      <c r="E55907" s="41"/>
    </row>
    <row r="55908" spans="4:5" x14ac:dyDescent="0.2">
      <c r="D55908" s="1"/>
      <c r="E55908" s="41"/>
    </row>
    <row r="55909" spans="4:5" x14ac:dyDescent="0.2">
      <c r="D55909" s="1"/>
      <c r="E55909" s="41"/>
    </row>
    <row r="55910" spans="4:5" x14ac:dyDescent="0.2">
      <c r="D55910" s="1"/>
      <c r="E55910" s="41"/>
    </row>
    <row r="55911" spans="4:5" x14ac:dyDescent="0.2">
      <c r="D55911" s="1"/>
      <c r="E55911" s="41"/>
    </row>
    <row r="55912" spans="4:5" x14ac:dyDescent="0.2">
      <c r="D55912" s="1"/>
      <c r="E55912" s="41"/>
    </row>
    <row r="55913" spans="4:5" x14ac:dyDescent="0.2">
      <c r="D55913" s="1"/>
      <c r="E55913" s="41"/>
    </row>
    <row r="55914" spans="4:5" x14ac:dyDescent="0.2">
      <c r="D55914" s="1"/>
      <c r="E55914" s="41"/>
    </row>
    <row r="55915" spans="4:5" x14ac:dyDescent="0.2">
      <c r="D55915" s="1"/>
      <c r="E55915" s="41"/>
    </row>
    <row r="55916" spans="4:5" x14ac:dyDescent="0.2">
      <c r="D55916" s="1"/>
      <c r="E55916" s="41"/>
    </row>
    <row r="55917" spans="4:5" x14ac:dyDescent="0.2">
      <c r="D55917" s="1"/>
      <c r="E55917" s="41"/>
    </row>
    <row r="55918" spans="4:5" x14ac:dyDescent="0.2">
      <c r="D55918" s="1"/>
      <c r="E55918" s="41"/>
    </row>
    <row r="55919" spans="4:5" x14ac:dyDescent="0.2">
      <c r="D55919" s="1"/>
      <c r="E55919" s="41"/>
    </row>
    <row r="55920" spans="4:5" x14ac:dyDescent="0.2">
      <c r="D55920" s="1"/>
      <c r="E55920" s="41"/>
    </row>
    <row r="55921" spans="4:5" x14ac:dyDescent="0.2">
      <c r="D55921" s="1"/>
      <c r="E55921" s="41"/>
    </row>
    <row r="55922" spans="4:5" x14ac:dyDescent="0.2">
      <c r="D55922" s="1"/>
      <c r="E55922" s="41"/>
    </row>
    <row r="55923" spans="4:5" x14ac:dyDescent="0.2">
      <c r="D55923" s="1"/>
      <c r="E55923" s="41"/>
    </row>
    <row r="55924" spans="4:5" x14ac:dyDescent="0.2">
      <c r="D55924" s="1"/>
      <c r="E55924" s="41"/>
    </row>
    <row r="55925" spans="4:5" x14ac:dyDescent="0.2">
      <c r="D55925" s="1"/>
      <c r="E55925" s="41"/>
    </row>
    <row r="55926" spans="4:5" x14ac:dyDescent="0.2">
      <c r="D55926" s="1"/>
      <c r="E55926" s="41"/>
    </row>
    <row r="55927" spans="4:5" x14ac:dyDescent="0.2">
      <c r="D55927" s="1"/>
      <c r="E55927" s="41"/>
    </row>
    <row r="55928" spans="4:5" x14ac:dyDescent="0.2">
      <c r="D55928" s="1"/>
      <c r="E55928" s="41"/>
    </row>
    <row r="55929" spans="4:5" x14ac:dyDescent="0.2">
      <c r="D55929" s="1"/>
      <c r="E55929" s="41"/>
    </row>
    <row r="55930" spans="4:5" x14ac:dyDescent="0.2">
      <c r="D55930" s="1"/>
      <c r="E55930" s="41"/>
    </row>
    <row r="55931" spans="4:5" x14ac:dyDescent="0.2">
      <c r="D55931" s="1"/>
      <c r="E55931" s="41"/>
    </row>
    <row r="55932" spans="4:5" x14ac:dyDescent="0.2">
      <c r="D55932" s="1"/>
      <c r="E55932" s="41"/>
    </row>
    <row r="55933" spans="4:5" x14ac:dyDescent="0.2">
      <c r="D55933" s="1"/>
      <c r="E55933" s="41"/>
    </row>
    <row r="55934" spans="4:5" x14ac:dyDescent="0.2">
      <c r="D55934" s="1"/>
      <c r="E55934" s="41"/>
    </row>
    <row r="55935" spans="4:5" x14ac:dyDescent="0.2">
      <c r="D55935" s="1"/>
      <c r="E55935" s="41"/>
    </row>
    <row r="55936" spans="4:5" x14ac:dyDescent="0.2">
      <c r="D55936" s="1"/>
      <c r="E55936" s="41"/>
    </row>
    <row r="55937" spans="4:5" x14ac:dyDescent="0.2">
      <c r="D55937" s="1"/>
      <c r="E55937" s="41"/>
    </row>
    <row r="55938" spans="4:5" x14ac:dyDescent="0.2">
      <c r="D55938" s="1"/>
      <c r="E55938" s="41"/>
    </row>
    <row r="55939" spans="4:5" x14ac:dyDescent="0.2">
      <c r="D55939" s="1"/>
      <c r="E55939" s="41"/>
    </row>
    <row r="55940" spans="4:5" x14ac:dyDescent="0.2">
      <c r="D55940" s="1"/>
      <c r="E55940" s="41"/>
    </row>
    <row r="55941" spans="4:5" x14ac:dyDescent="0.2">
      <c r="D55941" s="1"/>
      <c r="E55941" s="41"/>
    </row>
    <row r="55942" spans="4:5" x14ac:dyDescent="0.2">
      <c r="D55942" s="1"/>
      <c r="E55942" s="41"/>
    </row>
    <row r="55943" spans="4:5" x14ac:dyDescent="0.2">
      <c r="D55943" s="1"/>
      <c r="E55943" s="41"/>
    </row>
    <row r="55944" spans="4:5" x14ac:dyDescent="0.2">
      <c r="D55944" s="1"/>
      <c r="E55944" s="41"/>
    </row>
    <row r="55945" spans="4:5" x14ac:dyDescent="0.2">
      <c r="D55945" s="1"/>
      <c r="E55945" s="41"/>
    </row>
    <row r="55946" spans="4:5" x14ac:dyDescent="0.2">
      <c r="D55946" s="1"/>
      <c r="E55946" s="41"/>
    </row>
    <row r="55947" spans="4:5" x14ac:dyDescent="0.2">
      <c r="D55947" s="1"/>
      <c r="E55947" s="41"/>
    </row>
    <row r="55948" spans="4:5" x14ac:dyDescent="0.2">
      <c r="D55948" s="1"/>
      <c r="E55948" s="41"/>
    </row>
    <row r="55949" spans="4:5" x14ac:dyDescent="0.2">
      <c r="D55949" s="1"/>
      <c r="E55949" s="41"/>
    </row>
    <row r="55950" spans="4:5" x14ac:dyDescent="0.2">
      <c r="D55950" s="1"/>
      <c r="E55950" s="41"/>
    </row>
    <row r="55951" spans="4:5" x14ac:dyDescent="0.2">
      <c r="D55951" s="1"/>
      <c r="E55951" s="41"/>
    </row>
    <row r="55952" spans="4:5" x14ac:dyDescent="0.2">
      <c r="D55952" s="1"/>
      <c r="E55952" s="41"/>
    </row>
    <row r="55953" spans="4:5" x14ac:dyDescent="0.2">
      <c r="D55953" s="1"/>
      <c r="E55953" s="41"/>
    </row>
    <row r="55954" spans="4:5" x14ac:dyDescent="0.2">
      <c r="D55954" s="1"/>
      <c r="E55954" s="41"/>
    </row>
    <row r="55955" spans="4:5" x14ac:dyDescent="0.2">
      <c r="D55955" s="1"/>
      <c r="E55955" s="41"/>
    </row>
    <row r="55956" spans="4:5" x14ac:dyDescent="0.2">
      <c r="D55956" s="1"/>
      <c r="E55956" s="41"/>
    </row>
    <row r="55957" spans="4:5" x14ac:dyDescent="0.2">
      <c r="D55957" s="1"/>
      <c r="E55957" s="41"/>
    </row>
    <row r="55958" spans="4:5" x14ac:dyDescent="0.2">
      <c r="D55958" s="1"/>
      <c r="E55958" s="41"/>
    </row>
    <row r="55959" spans="4:5" x14ac:dyDescent="0.2">
      <c r="D55959" s="1"/>
      <c r="E55959" s="41"/>
    </row>
    <row r="55960" spans="4:5" x14ac:dyDescent="0.2">
      <c r="D55960" s="1"/>
      <c r="E55960" s="41"/>
    </row>
    <row r="55961" spans="4:5" x14ac:dyDescent="0.2">
      <c r="D55961" s="1"/>
      <c r="E55961" s="41"/>
    </row>
    <row r="55962" spans="4:5" x14ac:dyDescent="0.2">
      <c r="D55962" s="1"/>
      <c r="E55962" s="41"/>
    </row>
    <row r="55963" spans="4:5" x14ac:dyDescent="0.2">
      <c r="D55963" s="1"/>
      <c r="E55963" s="41"/>
    </row>
    <row r="55964" spans="4:5" x14ac:dyDescent="0.2">
      <c r="D55964" s="1"/>
      <c r="E55964" s="41"/>
    </row>
    <row r="55965" spans="4:5" x14ac:dyDescent="0.2">
      <c r="D55965" s="1"/>
      <c r="E55965" s="41"/>
    </row>
    <row r="55966" spans="4:5" x14ac:dyDescent="0.2">
      <c r="D55966" s="1"/>
      <c r="E55966" s="41"/>
    </row>
    <row r="55967" spans="4:5" x14ac:dyDescent="0.2">
      <c r="D55967" s="1"/>
      <c r="E55967" s="41"/>
    </row>
    <row r="55968" spans="4:5" x14ac:dyDescent="0.2">
      <c r="D55968" s="1"/>
      <c r="E55968" s="41"/>
    </row>
    <row r="55969" spans="4:5" x14ac:dyDescent="0.2">
      <c r="D55969" s="1"/>
      <c r="E55969" s="41"/>
    </row>
    <row r="55970" spans="4:5" x14ac:dyDescent="0.2">
      <c r="D55970" s="1"/>
      <c r="E55970" s="41"/>
    </row>
    <row r="55971" spans="4:5" x14ac:dyDescent="0.2">
      <c r="D55971" s="1"/>
      <c r="E55971" s="41"/>
    </row>
    <row r="55972" spans="4:5" x14ac:dyDescent="0.2">
      <c r="D55972" s="1"/>
      <c r="E55972" s="41"/>
    </row>
    <row r="55973" spans="4:5" x14ac:dyDescent="0.2">
      <c r="D55973" s="1"/>
      <c r="E55973" s="41"/>
    </row>
    <row r="55974" spans="4:5" x14ac:dyDescent="0.2">
      <c r="D55974" s="1"/>
      <c r="E55974" s="41"/>
    </row>
    <row r="55975" spans="4:5" x14ac:dyDescent="0.2">
      <c r="D55975" s="1"/>
      <c r="E55975" s="41"/>
    </row>
    <row r="55976" spans="4:5" x14ac:dyDescent="0.2">
      <c r="D55976" s="1"/>
      <c r="E55976" s="41"/>
    </row>
    <row r="55977" spans="4:5" x14ac:dyDescent="0.2">
      <c r="D55977" s="1"/>
      <c r="E55977" s="41"/>
    </row>
    <row r="55978" spans="4:5" x14ac:dyDescent="0.2">
      <c r="D55978" s="1"/>
      <c r="E55978" s="41"/>
    </row>
    <row r="55979" spans="4:5" x14ac:dyDescent="0.2">
      <c r="D55979" s="1"/>
      <c r="E55979" s="41"/>
    </row>
    <row r="55980" spans="4:5" x14ac:dyDescent="0.2">
      <c r="D55980" s="1"/>
      <c r="E55980" s="41"/>
    </row>
    <row r="55981" spans="4:5" x14ac:dyDescent="0.2">
      <c r="D55981" s="1"/>
      <c r="E55981" s="41"/>
    </row>
    <row r="55982" spans="4:5" x14ac:dyDescent="0.2">
      <c r="D55982" s="1"/>
      <c r="E55982" s="41"/>
    </row>
    <row r="55983" spans="4:5" x14ac:dyDescent="0.2">
      <c r="D55983" s="1"/>
      <c r="E55983" s="41"/>
    </row>
    <row r="55984" spans="4:5" x14ac:dyDescent="0.2">
      <c r="D55984" s="1"/>
      <c r="E55984" s="41"/>
    </row>
    <row r="55985" spans="4:5" x14ac:dyDescent="0.2">
      <c r="D55985" s="1"/>
      <c r="E55985" s="41"/>
    </row>
    <row r="55986" spans="4:5" x14ac:dyDescent="0.2">
      <c r="D55986" s="1"/>
      <c r="E55986" s="41"/>
    </row>
    <row r="55987" spans="4:5" x14ac:dyDescent="0.2">
      <c r="D55987" s="1"/>
      <c r="E55987" s="41"/>
    </row>
    <row r="55988" spans="4:5" x14ac:dyDescent="0.2">
      <c r="D55988" s="1"/>
      <c r="E55988" s="41"/>
    </row>
    <row r="55989" spans="4:5" x14ac:dyDescent="0.2">
      <c r="D55989" s="1"/>
      <c r="E55989" s="41"/>
    </row>
    <row r="55990" spans="4:5" x14ac:dyDescent="0.2">
      <c r="D55990" s="1"/>
      <c r="E55990" s="41"/>
    </row>
    <row r="55991" spans="4:5" x14ac:dyDescent="0.2">
      <c r="D55991" s="1"/>
      <c r="E55991" s="41"/>
    </row>
    <row r="55992" spans="4:5" x14ac:dyDescent="0.2">
      <c r="D55992" s="1"/>
      <c r="E55992" s="41"/>
    </row>
    <row r="55993" spans="4:5" x14ac:dyDescent="0.2">
      <c r="D55993" s="1"/>
      <c r="E55993" s="41"/>
    </row>
    <row r="55994" spans="4:5" x14ac:dyDescent="0.2">
      <c r="D55994" s="1"/>
      <c r="E55994" s="41"/>
    </row>
    <row r="55995" spans="4:5" x14ac:dyDescent="0.2">
      <c r="D55995" s="1"/>
      <c r="E55995" s="41"/>
    </row>
    <row r="55996" spans="4:5" x14ac:dyDescent="0.2">
      <c r="D55996" s="1"/>
      <c r="E55996" s="41"/>
    </row>
    <row r="55997" spans="4:5" x14ac:dyDescent="0.2">
      <c r="D55997" s="1"/>
      <c r="E55997" s="41"/>
    </row>
    <row r="55998" spans="4:5" x14ac:dyDescent="0.2">
      <c r="D55998" s="1"/>
      <c r="E55998" s="41"/>
    </row>
    <row r="55999" spans="4:5" x14ac:dyDescent="0.2">
      <c r="D55999" s="1"/>
      <c r="E55999" s="41"/>
    </row>
    <row r="56000" spans="4:5" x14ac:dyDescent="0.2">
      <c r="D56000" s="1"/>
      <c r="E56000" s="41"/>
    </row>
    <row r="56001" spans="4:5" x14ac:dyDescent="0.2">
      <c r="D56001" s="1"/>
      <c r="E56001" s="41"/>
    </row>
    <row r="56002" spans="4:5" x14ac:dyDescent="0.2">
      <c r="D56002" s="1"/>
      <c r="E56002" s="41"/>
    </row>
    <row r="56003" spans="4:5" x14ac:dyDescent="0.2">
      <c r="D56003" s="1"/>
      <c r="E56003" s="41"/>
    </row>
    <row r="56004" spans="4:5" x14ac:dyDescent="0.2">
      <c r="D56004" s="1"/>
      <c r="E56004" s="41"/>
    </row>
    <row r="56005" spans="4:5" x14ac:dyDescent="0.2">
      <c r="D56005" s="1"/>
      <c r="E56005" s="41"/>
    </row>
    <row r="56006" spans="4:5" x14ac:dyDescent="0.2">
      <c r="D56006" s="1"/>
      <c r="E56006" s="41"/>
    </row>
    <row r="56007" spans="4:5" x14ac:dyDescent="0.2">
      <c r="D56007" s="1"/>
      <c r="E56007" s="41"/>
    </row>
    <row r="56008" spans="4:5" x14ac:dyDescent="0.2">
      <c r="D56008" s="1"/>
      <c r="E56008" s="41"/>
    </row>
    <row r="56009" spans="4:5" x14ac:dyDescent="0.2">
      <c r="D56009" s="1"/>
      <c r="E56009" s="41"/>
    </row>
    <row r="56010" spans="4:5" x14ac:dyDescent="0.2">
      <c r="D56010" s="1"/>
      <c r="E56010" s="41"/>
    </row>
    <row r="56011" spans="4:5" x14ac:dyDescent="0.2">
      <c r="D56011" s="1"/>
      <c r="E56011" s="41"/>
    </row>
    <row r="56012" spans="4:5" x14ac:dyDescent="0.2">
      <c r="D56012" s="1"/>
      <c r="E56012" s="41"/>
    </row>
    <row r="56013" spans="4:5" x14ac:dyDescent="0.2">
      <c r="D56013" s="1"/>
      <c r="E56013" s="41"/>
    </row>
    <row r="56014" spans="4:5" x14ac:dyDescent="0.2">
      <c r="D56014" s="1"/>
      <c r="E56014" s="41"/>
    </row>
    <row r="56015" spans="4:5" x14ac:dyDescent="0.2">
      <c r="D56015" s="1"/>
      <c r="E56015" s="41"/>
    </row>
    <row r="56016" spans="4:5" x14ac:dyDescent="0.2">
      <c r="D56016" s="1"/>
      <c r="E56016" s="41"/>
    </row>
    <row r="56017" spans="4:5" x14ac:dyDescent="0.2">
      <c r="D56017" s="1"/>
      <c r="E56017" s="41"/>
    </row>
    <row r="56018" spans="4:5" x14ac:dyDescent="0.2">
      <c r="D56018" s="1"/>
      <c r="E56018" s="41"/>
    </row>
    <row r="56019" spans="4:5" x14ac:dyDescent="0.2">
      <c r="D56019" s="1"/>
      <c r="E56019" s="41"/>
    </row>
    <row r="56020" spans="4:5" x14ac:dyDescent="0.2">
      <c r="D56020" s="1"/>
      <c r="E56020" s="41"/>
    </row>
    <row r="56021" spans="4:5" x14ac:dyDescent="0.2">
      <c r="D56021" s="1"/>
      <c r="E56021" s="41"/>
    </row>
    <row r="56022" spans="4:5" x14ac:dyDescent="0.2">
      <c r="D56022" s="1"/>
      <c r="E56022" s="41"/>
    </row>
    <row r="56023" spans="4:5" x14ac:dyDescent="0.2">
      <c r="D56023" s="1"/>
      <c r="E56023" s="41"/>
    </row>
    <row r="56024" spans="4:5" x14ac:dyDescent="0.2">
      <c r="D56024" s="1"/>
      <c r="E56024" s="41"/>
    </row>
    <row r="56025" spans="4:5" x14ac:dyDescent="0.2">
      <c r="D56025" s="1"/>
      <c r="E56025" s="41"/>
    </row>
    <row r="56026" spans="4:5" x14ac:dyDescent="0.2">
      <c r="D56026" s="1"/>
      <c r="E56026" s="41"/>
    </row>
    <row r="56027" spans="4:5" x14ac:dyDescent="0.2">
      <c r="D56027" s="1"/>
      <c r="E56027" s="41"/>
    </row>
    <row r="56028" spans="4:5" x14ac:dyDescent="0.2">
      <c r="D56028" s="1"/>
      <c r="E56028" s="41"/>
    </row>
    <row r="56029" spans="4:5" x14ac:dyDescent="0.2">
      <c r="D56029" s="1"/>
      <c r="E56029" s="41"/>
    </row>
    <row r="56030" spans="4:5" x14ac:dyDescent="0.2">
      <c r="D56030" s="1"/>
      <c r="E56030" s="41"/>
    </row>
    <row r="56031" spans="4:5" x14ac:dyDescent="0.2">
      <c r="D56031" s="1"/>
      <c r="E56031" s="41"/>
    </row>
    <row r="56032" spans="4:5" x14ac:dyDescent="0.2">
      <c r="D56032" s="1"/>
      <c r="E56032" s="41"/>
    </row>
    <row r="56033" spans="4:5" x14ac:dyDescent="0.2">
      <c r="D56033" s="1"/>
      <c r="E56033" s="41"/>
    </row>
    <row r="56034" spans="4:5" x14ac:dyDescent="0.2">
      <c r="D56034" s="1"/>
      <c r="E56034" s="41"/>
    </row>
    <row r="56035" spans="4:5" x14ac:dyDescent="0.2">
      <c r="D56035" s="1"/>
      <c r="E56035" s="41"/>
    </row>
    <row r="56036" spans="4:5" x14ac:dyDescent="0.2">
      <c r="D56036" s="1"/>
      <c r="E56036" s="41"/>
    </row>
    <row r="56037" spans="4:5" x14ac:dyDescent="0.2">
      <c r="D56037" s="1"/>
      <c r="E56037" s="41"/>
    </row>
    <row r="56038" spans="4:5" x14ac:dyDescent="0.2">
      <c r="D56038" s="1"/>
      <c r="E56038" s="41"/>
    </row>
    <row r="56039" spans="4:5" x14ac:dyDescent="0.2">
      <c r="D56039" s="1"/>
      <c r="E56039" s="41"/>
    </row>
    <row r="56040" spans="4:5" x14ac:dyDescent="0.2">
      <c r="D56040" s="1"/>
      <c r="E56040" s="41"/>
    </row>
    <row r="56041" spans="4:5" x14ac:dyDescent="0.2">
      <c r="D56041" s="1"/>
      <c r="E56041" s="41"/>
    </row>
    <row r="56042" spans="4:5" x14ac:dyDescent="0.2">
      <c r="D56042" s="1"/>
      <c r="E56042" s="41"/>
    </row>
    <row r="56043" spans="4:5" x14ac:dyDescent="0.2">
      <c r="D56043" s="1"/>
      <c r="E56043" s="41"/>
    </row>
    <row r="56044" spans="4:5" x14ac:dyDescent="0.2">
      <c r="D56044" s="1"/>
      <c r="E56044" s="41"/>
    </row>
    <row r="56045" spans="4:5" x14ac:dyDescent="0.2">
      <c r="D56045" s="1"/>
      <c r="E56045" s="41"/>
    </row>
    <row r="56046" spans="4:5" x14ac:dyDescent="0.2">
      <c r="D56046" s="1"/>
      <c r="E56046" s="41"/>
    </row>
    <row r="56047" spans="4:5" x14ac:dyDescent="0.2">
      <c r="D56047" s="1"/>
      <c r="E56047" s="41"/>
    </row>
    <row r="56048" spans="4:5" x14ac:dyDescent="0.2">
      <c r="D56048" s="1"/>
      <c r="E56048" s="41"/>
    </row>
    <row r="56049" spans="4:5" x14ac:dyDescent="0.2">
      <c r="D56049" s="1"/>
      <c r="E56049" s="41"/>
    </row>
    <row r="56050" spans="4:5" x14ac:dyDescent="0.2">
      <c r="D56050" s="1"/>
      <c r="E56050" s="41"/>
    </row>
    <row r="56051" spans="4:5" x14ac:dyDescent="0.2">
      <c r="D56051" s="1"/>
      <c r="E56051" s="41"/>
    </row>
    <row r="56052" spans="4:5" x14ac:dyDescent="0.2">
      <c r="D56052" s="1"/>
      <c r="E56052" s="41"/>
    </row>
    <row r="56053" spans="4:5" x14ac:dyDescent="0.2">
      <c r="D56053" s="1"/>
      <c r="E56053" s="41"/>
    </row>
    <row r="56054" spans="4:5" x14ac:dyDescent="0.2">
      <c r="D56054" s="1"/>
      <c r="E56054" s="41"/>
    </row>
    <row r="56055" spans="4:5" x14ac:dyDescent="0.2">
      <c r="D56055" s="1"/>
      <c r="E56055" s="41"/>
    </row>
    <row r="56056" spans="4:5" x14ac:dyDescent="0.2">
      <c r="D56056" s="1"/>
      <c r="E56056" s="41"/>
    </row>
    <row r="56057" spans="4:5" x14ac:dyDescent="0.2">
      <c r="D56057" s="1"/>
      <c r="E56057" s="41"/>
    </row>
    <row r="56058" spans="4:5" x14ac:dyDescent="0.2">
      <c r="D56058" s="1"/>
      <c r="E56058" s="41"/>
    </row>
    <row r="56059" spans="4:5" x14ac:dyDescent="0.2">
      <c r="D56059" s="1"/>
      <c r="E56059" s="41"/>
    </row>
    <row r="56060" spans="4:5" x14ac:dyDescent="0.2">
      <c r="D56060" s="1"/>
      <c r="E56060" s="41"/>
    </row>
    <row r="56061" spans="4:5" x14ac:dyDescent="0.2">
      <c r="D56061" s="1"/>
      <c r="E56061" s="41"/>
    </row>
    <row r="56062" spans="4:5" x14ac:dyDescent="0.2">
      <c r="D56062" s="1"/>
      <c r="E56062" s="41"/>
    </row>
    <row r="56063" spans="4:5" x14ac:dyDescent="0.2">
      <c r="D56063" s="1"/>
      <c r="E56063" s="41"/>
    </row>
    <row r="56064" spans="4:5" x14ac:dyDescent="0.2">
      <c r="D56064" s="1"/>
      <c r="E56064" s="41"/>
    </row>
    <row r="56065" spans="4:5" x14ac:dyDescent="0.2">
      <c r="D56065" s="1"/>
      <c r="E56065" s="41"/>
    </row>
    <row r="56066" spans="4:5" x14ac:dyDescent="0.2">
      <c r="D56066" s="1"/>
      <c r="E56066" s="41"/>
    </row>
    <row r="56067" spans="4:5" x14ac:dyDescent="0.2">
      <c r="D56067" s="1"/>
      <c r="E56067" s="41"/>
    </row>
    <row r="56068" spans="4:5" x14ac:dyDescent="0.2">
      <c r="D56068" s="1"/>
      <c r="E56068" s="41"/>
    </row>
    <row r="56069" spans="4:5" x14ac:dyDescent="0.2">
      <c r="D56069" s="1"/>
      <c r="E56069" s="41"/>
    </row>
    <row r="56070" spans="4:5" x14ac:dyDescent="0.2">
      <c r="D56070" s="1"/>
      <c r="E56070" s="41"/>
    </row>
    <row r="56071" spans="4:5" x14ac:dyDescent="0.2">
      <c r="D56071" s="1"/>
      <c r="E56071" s="41"/>
    </row>
    <row r="56072" spans="4:5" x14ac:dyDescent="0.2">
      <c r="D56072" s="1"/>
      <c r="E56072" s="41"/>
    </row>
    <row r="56073" spans="4:5" x14ac:dyDescent="0.2">
      <c r="D56073" s="1"/>
      <c r="E56073" s="41"/>
    </row>
    <row r="56074" spans="4:5" x14ac:dyDescent="0.2">
      <c r="D56074" s="1"/>
      <c r="E56074" s="41"/>
    </row>
    <row r="56075" spans="4:5" x14ac:dyDescent="0.2">
      <c r="D56075" s="1"/>
      <c r="E56075" s="41"/>
    </row>
    <row r="56076" spans="4:5" x14ac:dyDescent="0.2">
      <c r="D56076" s="1"/>
      <c r="E56076" s="41"/>
    </row>
    <row r="56077" spans="4:5" x14ac:dyDescent="0.2">
      <c r="D56077" s="1"/>
      <c r="E56077" s="41"/>
    </row>
    <row r="56078" spans="4:5" x14ac:dyDescent="0.2">
      <c r="D56078" s="1"/>
      <c r="E56078" s="41"/>
    </row>
    <row r="56079" spans="4:5" x14ac:dyDescent="0.2">
      <c r="D56079" s="1"/>
      <c r="E56079" s="41"/>
    </row>
    <row r="56080" spans="4:5" x14ac:dyDescent="0.2">
      <c r="D56080" s="1"/>
      <c r="E56080" s="41"/>
    </row>
    <row r="56081" spans="4:5" x14ac:dyDescent="0.2">
      <c r="D56081" s="1"/>
      <c r="E56081" s="41"/>
    </row>
    <row r="56082" spans="4:5" x14ac:dyDescent="0.2">
      <c r="D56082" s="1"/>
      <c r="E56082" s="41"/>
    </row>
    <row r="56083" spans="4:5" x14ac:dyDescent="0.2">
      <c r="D56083" s="1"/>
      <c r="E56083" s="41"/>
    </row>
    <row r="56084" spans="4:5" x14ac:dyDescent="0.2">
      <c r="D56084" s="1"/>
      <c r="E56084" s="41"/>
    </row>
    <row r="56085" spans="4:5" x14ac:dyDescent="0.2">
      <c r="D56085" s="1"/>
      <c r="E56085" s="41"/>
    </row>
    <row r="56086" spans="4:5" x14ac:dyDescent="0.2">
      <c r="D56086" s="1"/>
      <c r="E56086" s="41"/>
    </row>
    <row r="56087" spans="4:5" x14ac:dyDescent="0.2">
      <c r="D56087" s="1"/>
      <c r="E56087" s="41"/>
    </row>
    <row r="56088" spans="4:5" x14ac:dyDescent="0.2">
      <c r="D56088" s="1"/>
      <c r="E56088" s="41"/>
    </row>
    <row r="56089" spans="4:5" x14ac:dyDescent="0.2">
      <c r="D56089" s="1"/>
      <c r="E56089" s="41"/>
    </row>
    <row r="56090" spans="4:5" x14ac:dyDescent="0.2">
      <c r="D56090" s="1"/>
      <c r="E56090" s="41"/>
    </row>
    <row r="56091" spans="4:5" x14ac:dyDescent="0.2">
      <c r="D56091" s="1"/>
      <c r="E56091" s="41"/>
    </row>
    <row r="56092" spans="4:5" x14ac:dyDescent="0.2">
      <c r="D56092" s="1"/>
      <c r="E56092" s="41"/>
    </row>
    <row r="56093" spans="4:5" x14ac:dyDescent="0.2">
      <c r="D56093" s="1"/>
      <c r="E56093" s="41"/>
    </row>
    <row r="56094" spans="4:5" x14ac:dyDescent="0.2">
      <c r="D56094" s="1"/>
      <c r="E56094" s="41"/>
    </row>
    <row r="56095" spans="4:5" x14ac:dyDescent="0.2">
      <c r="D56095" s="1"/>
      <c r="E56095" s="41"/>
    </row>
    <row r="56096" spans="4:5" x14ac:dyDescent="0.2">
      <c r="D56096" s="1"/>
      <c r="E56096" s="41"/>
    </row>
    <row r="56097" spans="4:5" x14ac:dyDescent="0.2">
      <c r="D56097" s="1"/>
      <c r="E56097" s="41"/>
    </row>
    <row r="56098" spans="4:5" x14ac:dyDescent="0.2">
      <c r="D56098" s="1"/>
      <c r="E56098" s="41"/>
    </row>
    <row r="56099" spans="4:5" x14ac:dyDescent="0.2">
      <c r="D56099" s="1"/>
      <c r="E56099" s="41"/>
    </row>
    <row r="56100" spans="4:5" x14ac:dyDescent="0.2">
      <c r="D56100" s="1"/>
      <c r="E56100" s="41"/>
    </row>
    <row r="56101" spans="4:5" x14ac:dyDescent="0.2">
      <c r="D56101" s="1"/>
      <c r="E56101" s="41"/>
    </row>
    <row r="56102" spans="4:5" x14ac:dyDescent="0.2">
      <c r="D56102" s="1"/>
      <c r="E56102" s="41"/>
    </row>
    <row r="56103" spans="4:5" x14ac:dyDescent="0.2">
      <c r="D56103" s="1"/>
      <c r="E56103" s="41"/>
    </row>
    <row r="56104" spans="4:5" x14ac:dyDescent="0.2">
      <c r="D56104" s="1"/>
      <c r="E56104" s="41"/>
    </row>
    <row r="56105" spans="4:5" x14ac:dyDescent="0.2">
      <c r="D56105" s="1"/>
      <c r="E56105" s="41"/>
    </row>
    <row r="56106" spans="4:5" x14ac:dyDescent="0.2">
      <c r="D56106" s="1"/>
      <c r="E56106" s="41"/>
    </row>
    <row r="56107" spans="4:5" x14ac:dyDescent="0.2">
      <c r="D56107" s="1"/>
      <c r="E56107" s="41"/>
    </row>
    <row r="56108" spans="4:5" x14ac:dyDescent="0.2">
      <c r="D56108" s="1"/>
      <c r="E56108" s="41"/>
    </row>
    <row r="56109" spans="4:5" x14ac:dyDescent="0.2">
      <c r="D56109" s="1"/>
      <c r="E56109" s="41"/>
    </row>
    <row r="56110" spans="4:5" x14ac:dyDescent="0.2">
      <c r="D56110" s="1"/>
      <c r="E56110" s="41"/>
    </row>
    <row r="56111" spans="4:5" x14ac:dyDescent="0.2">
      <c r="D56111" s="1"/>
      <c r="E56111" s="41"/>
    </row>
    <row r="56112" spans="4:5" x14ac:dyDescent="0.2">
      <c r="D56112" s="1"/>
      <c r="E56112" s="41"/>
    </row>
    <row r="56113" spans="4:5" x14ac:dyDescent="0.2">
      <c r="D56113" s="1"/>
      <c r="E56113" s="41"/>
    </row>
    <row r="56114" spans="4:5" x14ac:dyDescent="0.2">
      <c r="D56114" s="1"/>
      <c r="E56114" s="41"/>
    </row>
    <row r="56115" spans="4:5" x14ac:dyDescent="0.2">
      <c r="D56115" s="1"/>
      <c r="E56115" s="41"/>
    </row>
    <row r="56116" spans="4:5" x14ac:dyDescent="0.2">
      <c r="D56116" s="1"/>
      <c r="E56116" s="41"/>
    </row>
    <row r="56117" spans="4:5" x14ac:dyDescent="0.2">
      <c r="D56117" s="1"/>
      <c r="E56117" s="41"/>
    </row>
    <row r="56118" spans="4:5" x14ac:dyDescent="0.2">
      <c r="D56118" s="1"/>
      <c r="E56118" s="41"/>
    </row>
    <row r="56119" spans="4:5" x14ac:dyDescent="0.2">
      <c r="D56119" s="1"/>
      <c r="E56119" s="41"/>
    </row>
    <row r="56120" spans="4:5" x14ac:dyDescent="0.2">
      <c r="D56120" s="1"/>
      <c r="E56120" s="41"/>
    </row>
    <row r="56121" spans="4:5" x14ac:dyDescent="0.2">
      <c r="D56121" s="1"/>
      <c r="E56121" s="41"/>
    </row>
    <row r="56122" spans="4:5" x14ac:dyDescent="0.2">
      <c r="D56122" s="1"/>
      <c r="E56122" s="41"/>
    </row>
    <row r="56123" spans="4:5" x14ac:dyDescent="0.2">
      <c r="D56123" s="1"/>
      <c r="E56123" s="41"/>
    </row>
    <row r="56124" spans="4:5" x14ac:dyDescent="0.2">
      <c r="D56124" s="1"/>
      <c r="E56124" s="41"/>
    </row>
    <row r="56125" spans="4:5" x14ac:dyDescent="0.2">
      <c r="D56125" s="1"/>
      <c r="E56125" s="41"/>
    </row>
    <row r="56126" spans="4:5" x14ac:dyDescent="0.2">
      <c r="D56126" s="1"/>
      <c r="E56126" s="41"/>
    </row>
    <row r="56127" spans="4:5" x14ac:dyDescent="0.2">
      <c r="D56127" s="1"/>
      <c r="E56127" s="41"/>
    </row>
    <row r="56128" spans="4:5" x14ac:dyDescent="0.2">
      <c r="D56128" s="1"/>
      <c r="E56128" s="41"/>
    </row>
    <row r="56129" spans="4:5" x14ac:dyDescent="0.2">
      <c r="D56129" s="1"/>
      <c r="E56129" s="41"/>
    </row>
    <row r="56130" spans="4:5" x14ac:dyDescent="0.2">
      <c r="D56130" s="1"/>
      <c r="E56130" s="41"/>
    </row>
    <row r="56131" spans="4:5" x14ac:dyDescent="0.2">
      <c r="D56131" s="1"/>
      <c r="E56131" s="41"/>
    </row>
    <row r="56132" spans="4:5" x14ac:dyDescent="0.2">
      <c r="D56132" s="1"/>
      <c r="E56132" s="41"/>
    </row>
    <row r="56133" spans="4:5" x14ac:dyDescent="0.2">
      <c r="D56133" s="1"/>
      <c r="E56133" s="41"/>
    </row>
    <row r="56134" spans="4:5" x14ac:dyDescent="0.2">
      <c r="D56134" s="1"/>
      <c r="E56134" s="41"/>
    </row>
    <row r="56135" spans="4:5" x14ac:dyDescent="0.2">
      <c r="D56135" s="1"/>
      <c r="E56135" s="41"/>
    </row>
    <row r="56136" spans="4:5" x14ac:dyDescent="0.2">
      <c r="D56136" s="1"/>
      <c r="E56136" s="41"/>
    </row>
    <row r="56137" spans="4:5" x14ac:dyDescent="0.2">
      <c r="D56137" s="1"/>
      <c r="E56137" s="41"/>
    </row>
    <row r="56138" spans="4:5" x14ac:dyDescent="0.2">
      <c r="D56138" s="1"/>
      <c r="E56138" s="41"/>
    </row>
    <row r="56139" spans="4:5" x14ac:dyDescent="0.2">
      <c r="D56139" s="1"/>
      <c r="E56139" s="41"/>
    </row>
    <row r="56140" spans="4:5" x14ac:dyDescent="0.2">
      <c r="D56140" s="1"/>
      <c r="E56140" s="41"/>
    </row>
    <row r="56141" spans="4:5" x14ac:dyDescent="0.2">
      <c r="D56141" s="1"/>
      <c r="E56141" s="41"/>
    </row>
    <row r="56142" spans="4:5" x14ac:dyDescent="0.2">
      <c r="D56142" s="1"/>
      <c r="E56142" s="41"/>
    </row>
    <row r="56143" spans="4:5" x14ac:dyDescent="0.2">
      <c r="D56143" s="1"/>
      <c r="E56143" s="41"/>
    </row>
    <row r="56144" spans="4:5" x14ac:dyDescent="0.2">
      <c r="D56144" s="1"/>
      <c r="E56144" s="41"/>
    </row>
    <row r="56145" spans="4:5" x14ac:dyDescent="0.2">
      <c r="D56145" s="1"/>
      <c r="E56145" s="41"/>
    </row>
    <row r="56146" spans="4:5" x14ac:dyDescent="0.2">
      <c r="D56146" s="1"/>
      <c r="E56146" s="41"/>
    </row>
    <row r="56147" spans="4:5" x14ac:dyDescent="0.2">
      <c r="D56147" s="1"/>
      <c r="E56147" s="41"/>
    </row>
    <row r="56148" spans="4:5" x14ac:dyDescent="0.2">
      <c r="D56148" s="1"/>
      <c r="E56148" s="41"/>
    </row>
    <row r="56149" spans="4:5" x14ac:dyDescent="0.2">
      <c r="D56149" s="1"/>
      <c r="E56149" s="41"/>
    </row>
    <row r="56150" spans="4:5" x14ac:dyDescent="0.2">
      <c r="D56150" s="1"/>
      <c r="E56150" s="41"/>
    </row>
    <row r="56151" spans="4:5" x14ac:dyDescent="0.2">
      <c r="D56151" s="1"/>
      <c r="E56151" s="41"/>
    </row>
    <row r="56152" spans="4:5" x14ac:dyDescent="0.2">
      <c r="D56152" s="1"/>
      <c r="E56152" s="41"/>
    </row>
    <row r="56153" spans="4:5" x14ac:dyDescent="0.2">
      <c r="D56153" s="1"/>
      <c r="E56153" s="41"/>
    </row>
    <row r="56154" spans="4:5" x14ac:dyDescent="0.2">
      <c r="D56154" s="1"/>
      <c r="E56154" s="41"/>
    </row>
    <row r="56155" spans="4:5" x14ac:dyDescent="0.2">
      <c r="D56155" s="1"/>
      <c r="E56155" s="41"/>
    </row>
    <row r="56156" spans="4:5" x14ac:dyDescent="0.2">
      <c r="D56156" s="1"/>
      <c r="E56156" s="41"/>
    </row>
    <row r="56157" spans="4:5" x14ac:dyDescent="0.2">
      <c r="D56157" s="1"/>
      <c r="E56157" s="41"/>
    </row>
    <row r="56158" spans="4:5" x14ac:dyDescent="0.2">
      <c r="D56158" s="1"/>
      <c r="E56158" s="41"/>
    </row>
    <row r="56159" spans="4:5" x14ac:dyDescent="0.2">
      <c r="D56159" s="1"/>
      <c r="E56159" s="41"/>
    </row>
    <row r="56160" spans="4:5" x14ac:dyDescent="0.2">
      <c r="D56160" s="1"/>
      <c r="E56160" s="41"/>
    </row>
    <row r="56161" spans="4:5" x14ac:dyDescent="0.2">
      <c r="D56161" s="1"/>
      <c r="E56161" s="41"/>
    </row>
    <row r="56162" spans="4:5" x14ac:dyDescent="0.2">
      <c r="D56162" s="1"/>
      <c r="E56162" s="41"/>
    </row>
    <row r="56163" spans="4:5" x14ac:dyDescent="0.2">
      <c r="D56163" s="1"/>
      <c r="E56163" s="41"/>
    </row>
    <row r="56164" spans="4:5" x14ac:dyDescent="0.2">
      <c r="D56164" s="1"/>
      <c r="E56164" s="41"/>
    </row>
    <row r="56165" spans="4:5" x14ac:dyDescent="0.2">
      <c r="D56165" s="1"/>
      <c r="E56165" s="41"/>
    </row>
    <row r="56166" spans="4:5" x14ac:dyDescent="0.2">
      <c r="D56166" s="1"/>
      <c r="E56166" s="41"/>
    </row>
    <row r="56167" spans="4:5" x14ac:dyDescent="0.2">
      <c r="D56167" s="1"/>
      <c r="E56167" s="41"/>
    </row>
    <row r="56168" spans="4:5" x14ac:dyDescent="0.2">
      <c r="D56168" s="1"/>
      <c r="E56168" s="41"/>
    </row>
    <row r="56169" spans="4:5" x14ac:dyDescent="0.2">
      <c r="D56169" s="1"/>
      <c r="E56169" s="41"/>
    </row>
    <row r="56170" spans="4:5" x14ac:dyDescent="0.2">
      <c r="D56170" s="1"/>
      <c r="E56170" s="41"/>
    </row>
    <row r="56171" spans="4:5" x14ac:dyDescent="0.2">
      <c r="D56171" s="1"/>
      <c r="E56171" s="41"/>
    </row>
    <row r="56172" spans="4:5" x14ac:dyDescent="0.2">
      <c r="D56172" s="1"/>
      <c r="E56172" s="41"/>
    </row>
    <row r="56173" spans="4:5" x14ac:dyDescent="0.2">
      <c r="D56173" s="1"/>
      <c r="E56173" s="41"/>
    </row>
    <row r="56174" spans="4:5" x14ac:dyDescent="0.2">
      <c r="D56174" s="1"/>
      <c r="E56174" s="41"/>
    </row>
    <row r="56175" spans="4:5" x14ac:dyDescent="0.2">
      <c r="D56175" s="1"/>
      <c r="E56175" s="41"/>
    </row>
    <row r="56176" spans="4:5" x14ac:dyDescent="0.2">
      <c r="D56176" s="1"/>
      <c r="E56176" s="41"/>
    </row>
    <row r="56177" spans="4:5" x14ac:dyDescent="0.2">
      <c r="D56177" s="1"/>
      <c r="E56177" s="41"/>
    </row>
    <row r="56178" spans="4:5" x14ac:dyDescent="0.2">
      <c r="D56178" s="1"/>
      <c r="E56178" s="41"/>
    </row>
    <row r="56179" spans="4:5" x14ac:dyDescent="0.2">
      <c r="D56179" s="1"/>
      <c r="E56179" s="41"/>
    </row>
    <row r="56180" spans="4:5" x14ac:dyDescent="0.2">
      <c r="D56180" s="1"/>
      <c r="E56180" s="41"/>
    </row>
    <row r="56181" spans="4:5" x14ac:dyDescent="0.2">
      <c r="D56181" s="1"/>
      <c r="E56181" s="41"/>
    </row>
    <row r="56182" spans="4:5" x14ac:dyDescent="0.2">
      <c r="D56182" s="1"/>
      <c r="E56182" s="41"/>
    </row>
    <row r="56183" spans="4:5" x14ac:dyDescent="0.2">
      <c r="D56183" s="1"/>
      <c r="E56183" s="41"/>
    </row>
    <row r="56184" spans="4:5" x14ac:dyDescent="0.2">
      <c r="D56184" s="1"/>
      <c r="E56184" s="41"/>
    </row>
    <row r="56185" spans="4:5" x14ac:dyDescent="0.2">
      <c r="D56185" s="1"/>
      <c r="E56185" s="41"/>
    </row>
    <row r="56186" spans="4:5" x14ac:dyDescent="0.2">
      <c r="D56186" s="1"/>
      <c r="E56186" s="41"/>
    </row>
    <row r="56187" spans="4:5" x14ac:dyDescent="0.2">
      <c r="D56187" s="1"/>
      <c r="E56187" s="41"/>
    </row>
    <row r="56188" spans="4:5" x14ac:dyDescent="0.2">
      <c r="D56188" s="1"/>
      <c r="E56188" s="41"/>
    </row>
    <row r="56189" spans="4:5" x14ac:dyDescent="0.2">
      <c r="D56189" s="1"/>
      <c r="E56189" s="41"/>
    </row>
    <row r="56190" spans="4:5" x14ac:dyDescent="0.2">
      <c r="D56190" s="1"/>
      <c r="E56190" s="41"/>
    </row>
    <row r="56191" spans="4:5" x14ac:dyDescent="0.2">
      <c r="D56191" s="1"/>
      <c r="E56191" s="41"/>
    </row>
    <row r="56192" spans="4:5" x14ac:dyDescent="0.2">
      <c r="D56192" s="1"/>
      <c r="E56192" s="41"/>
    </row>
    <row r="56193" spans="4:5" x14ac:dyDescent="0.2">
      <c r="D56193" s="1"/>
      <c r="E56193" s="41"/>
    </row>
    <row r="56194" spans="4:5" x14ac:dyDescent="0.2">
      <c r="D56194" s="1"/>
      <c r="E56194" s="41"/>
    </row>
    <row r="56195" spans="4:5" x14ac:dyDescent="0.2">
      <c r="D56195" s="1"/>
      <c r="E56195" s="41"/>
    </row>
    <row r="56196" spans="4:5" x14ac:dyDescent="0.2">
      <c r="D56196" s="1"/>
      <c r="E56196" s="41"/>
    </row>
    <row r="56197" spans="4:5" x14ac:dyDescent="0.2">
      <c r="D56197" s="1"/>
      <c r="E56197" s="41"/>
    </row>
    <row r="56198" spans="4:5" x14ac:dyDescent="0.2">
      <c r="D56198" s="1"/>
      <c r="E56198" s="41"/>
    </row>
    <row r="56199" spans="4:5" x14ac:dyDescent="0.2">
      <c r="D56199" s="1"/>
      <c r="E56199" s="41"/>
    </row>
    <row r="56200" spans="4:5" x14ac:dyDescent="0.2">
      <c r="D56200" s="1"/>
      <c r="E56200" s="41"/>
    </row>
    <row r="56201" spans="4:5" x14ac:dyDescent="0.2">
      <c r="D56201" s="1"/>
      <c r="E56201" s="41"/>
    </row>
    <row r="56202" spans="4:5" x14ac:dyDescent="0.2">
      <c r="D56202" s="1"/>
      <c r="E56202" s="41"/>
    </row>
    <row r="56203" spans="4:5" x14ac:dyDescent="0.2">
      <c r="D56203" s="1"/>
      <c r="E56203" s="41"/>
    </row>
    <row r="56204" spans="4:5" x14ac:dyDescent="0.2">
      <c r="D56204" s="1"/>
      <c r="E56204" s="41"/>
    </row>
    <row r="56205" spans="4:5" x14ac:dyDescent="0.2">
      <c r="D56205" s="1"/>
      <c r="E56205" s="41"/>
    </row>
    <row r="56206" spans="4:5" x14ac:dyDescent="0.2">
      <c r="D56206" s="1"/>
      <c r="E56206" s="41"/>
    </row>
    <row r="56207" spans="4:5" x14ac:dyDescent="0.2">
      <c r="D56207" s="1"/>
      <c r="E56207" s="41"/>
    </row>
    <row r="56208" spans="4:5" x14ac:dyDescent="0.2">
      <c r="D56208" s="1"/>
      <c r="E56208" s="41"/>
    </row>
    <row r="56209" spans="4:5" x14ac:dyDescent="0.2">
      <c r="D56209" s="1"/>
      <c r="E56209" s="41"/>
    </row>
    <row r="56210" spans="4:5" x14ac:dyDescent="0.2">
      <c r="D56210" s="1"/>
      <c r="E56210" s="41"/>
    </row>
    <row r="56211" spans="4:5" x14ac:dyDescent="0.2">
      <c r="D56211" s="1"/>
      <c r="E56211" s="41"/>
    </row>
    <row r="56212" spans="4:5" x14ac:dyDescent="0.2">
      <c r="D56212" s="1"/>
      <c r="E56212" s="41"/>
    </row>
    <row r="56213" spans="4:5" x14ac:dyDescent="0.2">
      <c r="D56213" s="1"/>
      <c r="E56213" s="41"/>
    </row>
    <row r="56214" spans="4:5" x14ac:dyDescent="0.2">
      <c r="D56214" s="1"/>
      <c r="E56214" s="41"/>
    </row>
    <row r="56215" spans="4:5" x14ac:dyDescent="0.2">
      <c r="D56215" s="1"/>
      <c r="E56215" s="41"/>
    </row>
    <row r="56216" spans="4:5" x14ac:dyDescent="0.2">
      <c r="D56216" s="1"/>
      <c r="E56216" s="41"/>
    </row>
    <row r="56217" spans="4:5" x14ac:dyDescent="0.2">
      <c r="D56217" s="1"/>
      <c r="E56217" s="41"/>
    </row>
    <row r="56218" spans="4:5" x14ac:dyDescent="0.2">
      <c r="D56218" s="1"/>
      <c r="E56218" s="41"/>
    </row>
    <row r="56219" spans="4:5" x14ac:dyDescent="0.2">
      <c r="D56219" s="1"/>
      <c r="E56219" s="41"/>
    </row>
    <row r="56220" spans="4:5" x14ac:dyDescent="0.2">
      <c r="D56220" s="1"/>
      <c r="E56220" s="41"/>
    </row>
    <row r="56221" spans="4:5" x14ac:dyDescent="0.2">
      <c r="D56221" s="1"/>
      <c r="E56221" s="41"/>
    </row>
    <row r="56222" spans="4:5" x14ac:dyDescent="0.2">
      <c r="D56222" s="1"/>
      <c r="E56222" s="41"/>
    </row>
    <row r="56223" spans="4:5" x14ac:dyDescent="0.2">
      <c r="D56223" s="1"/>
      <c r="E56223" s="41"/>
    </row>
    <row r="56224" spans="4:5" x14ac:dyDescent="0.2">
      <c r="D56224" s="1"/>
      <c r="E56224" s="41"/>
    </row>
    <row r="56225" spans="4:5" x14ac:dyDescent="0.2">
      <c r="D56225" s="1"/>
      <c r="E56225" s="41"/>
    </row>
    <row r="56226" spans="4:5" x14ac:dyDescent="0.2">
      <c r="D56226" s="1"/>
      <c r="E56226" s="41"/>
    </row>
    <row r="56227" spans="4:5" x14ac:dyDescent="0.2">
      <c r="D56227" s="1"/>
      <c r="E56227" s="41"/>
    </row>
    <row r="56228" spans="4:5" x14ac:dyDescent="0.2">
      <c r="D56228" s="1"/>
      <c r="E56228" s="41"/>
    </row>
    <row r="56229" spans="4:5" x14ac:dyDescent="0.2">
      <c r="D56229" s="1"/>
      <c r="E56229" s="41"/>
    </row>
    <row r="56230" spans="4:5" x14ac:dyDescent="0.2">
      <c r="D56230" s="1"/>
      <c r="E56230" s="41"/>
    </row>
    <row r="56231" spans="4:5" x14ac:dyDescent="0.2">
      <c r="D56231" s="1"/>
      <c r="E56231" s="41"/>
    </row>
    <row r="56232" spans="4:5" x14ac:dyDescent="0.2">
      <c r="D56232" s="1"/>
      <c r="E56232" s="41"/>
    </row>
    <row r="56233" spans="4:5" x14ac:dyDescent="0.2">
      <c r="D56233" s="1"/>
      <c r="E56233" s="41"/>
    </row>
    <row r="56234" spans="4:5" x14ac:dyDescent="0.2">
      <c r="D56234" s="1"/>
      <c r="E56234" s="41"/>
    </row>
    <row r="56235" spans="4:5" x14ac:dyDescent="0.2">
      <c r="D56235" s="1"/>
      <c r="E56235" s="41"/>
    </row>
    <row r="56236" spans="4:5" x14ac:dyDescent="0.2">
      <c r="D56236" s="1"/>
      <c r="E56236" s="41"/>
    </row>
    <row r="56237" spans="4:5" x14ac:dyDescent="0.2">
      <c r="D56237" s="1"/>
      <c r="E56237" s="41"/>
    </row>
    <row r="56238" spans="4:5" x14ac:dyDescent="0.2">
      <c r="D56238" s="1"/>
      <c r="E56238" s="41"/>
    </row>
    <row r="56239" spans="4:5" x14ac:dyDescent="0.2">
      <c r="D56239" s="1"/>
      <c r="E56239" s="41"/>
    </row>
    <row r="56240" spans="4:5" x14ac:dyDescent="0.2">
      <c r="D56240" s="1"/>
      <c r="E56240" s="41"/>
    </row>
    <row r="56241" spans="4:5" x14ac:dyDescent="0.2">
      <c r="D56241" s="1"/>
      <c r="E56241" s="41"/>
    </row>
    <row r="56242" spans="4:5" x14ac:dyDescent="0.2">
      <c r="D56242" s="1"/>
      <c r="E56242" s="41"/>
    </row>
    <row r="56243" spans="4:5" x14ac:dyDescent="0.2">
      <c r="D56243" s="1"/>
      <c r="E56243" s="41"/>
    </row>
    <row r="56244" spans="4:5" x14ac:dyDescent="0.2">
      <c r="D56244" s="1"/>
      <c r="E56244" s="41"/>
    </row>
    <row r="56245" spans="4:5" x14ac:dyDescent="0.2">
      <c r="D56245" s="1"/>
      <c r="E56245" s="41"/>
    </row>
    <row r="56246" spans="4:5" x14ac:dyDescent="0.2">
      <c r="D56246" s="1"/>
      <c r="E56246" s="41"/>
    </row>
    <row r="56247" spans="4:5" x14ac:dyDescent="0.2">
      <c r="D56247" s="1"/>
      <c r="E56247" s="41"/>
    </row>
    <row r="56248" spans="4:5" x14ac:dyDescent="0.2">
      <c r="D56248" s="1"/>
      <c r="E56248" s="41"/>
    </row>
    <row r="56249" spans="4:5" x14ac:dyDescent="0.2">
      <c r="D56249" s="1"/>
      <c r="E56249" s="41"/>
    </row>
    <row r="56250" spans="4:5" x14ac:dyDescent="0.2">
      <c r="D56250" s="1"/>
      <c r="E56250" s="41"/>
    </row>
    <row r="56251" spans="4:5" x14ac:dyDescent="0.2">
      <c r="D56251" s="1"/>
      <c r="E56251" s="41"/>
    </row>
    <row r="56252" spans="4:5" x14ac:dyDescent="0.2">
      <c r="D56252" s="1"/>
      <c r="E56252" s="41"/>
    </row>
    <row r="56253" spans="4:5" x14ac:dyDescent="0.2">
      <c r="D56253" s="1"/>
      <c r="E56253" s="41"/>
    </row>
    <row r="56254" spans="4:5" x14ac:dyDescent="0.2">
      <c r="D56254" s="1"/>
      <c r="E56254" s="41"/>
    </row>
    <row r="56255" spans="4:5" x14ac:dyDescent="0.2">
      <c r="D56255" s="1"/>
      <c r="E56255" s="41"/>
    </row>
    <row r="56256" spans="4:5" x14ac:dyDescent="0.2">
      <c r="D56256" s="1"/>
      <c r="E56256" s="41"/>
    </row>
    <row r="56257" spans="4:5" x14ac:dyDescent="0.2">
      <c r="D56257" s="1"/>
      <c r="E56257" s="41"/>
    </row>
    <row r="56258" spans="4:5" x14ac:dyDescent="0.2">
      <c r="D56258" s="1"/>
      <c r="E56258" s="41"/>
    </row>
    <row r="56259" spans="4:5" x14ac:dyDescent="0.2">
      <c r="D56259" s="1"/>
      <c r="E56259" s="41"/>
    </row>
    <row r="56260" spans="4:5" x14ac:dyDescent="0.2">
      <c r="D56260" s="1"/>
      <c r="E56260" s="41"/>
    </row>
    <row r="56261" spans="4:5" x14ac:dyDescent="0.2">
      <c r="D56261" s="1"/>
      <c r="E56261" s="41"/>
    </row>
    <row r="56262" spans="4:5" x14ac:dyDescent="0.2">
      <c r="D56262" s="1"/>
      <c r="E56262" s="41"/>
    </row>
    <row r="56263" spans="4:5" x14ac:dyDescent="0.2">
      <c r="D56263" s="1"/>
      <c r="E56263" s="41"/>
    </row>
    <row r="56264" spans="4:5" x14ac:dyDescent="0.2">
      <c r="D56264" s="1"/>
      <c r="E56264" s="41"/>
    </row>
    <row r="56265" spans="4:5" x14ac:dyDescent="0.2">
      <c r="D56265" s="1"/>
      <c r="E56265" s="41"/>
    </row>
    <row r="56266" spans="4:5" x14ac:dyDescent="0.2">
      <c r="D56266" s="1"/>
      <c r="E56266" s="41"/>
    </row>
    <row r="56267" spans="4:5" x14ac:dyDescent="0.2">
      <c r="D56267" s="1"/>
      <c r="E56267" s="41"/>
    </row>
    <row r="56268" spans="4:5" x14ac:dyDescent="0.2">
      <c r="D56268" s="1"/>
      <c r="E56268" s="41"/>
    </row>
    <row r="56269" spans="4:5" x14ac:dyDescent="0.2">
      <c r="D56269" s="1"/>
      <c r="E56269" s="41"/>
    </row>
    <row r="56270" spans="4:5" x14ac:dyDescent="0.2">
      <c r="D56270" s="1"/>
      <c r="E56270" s="41"/>
    </row>
    <row r="56271" spans="4:5" x14ac:dyDescent="0.2">
      <c r="D56271" s="1"/>
      <c r="E56271" s="41"/>
    </row>
    <row r="56272" spans="4:5" x14ac:dyDescent="0.2">
      <c r="D56272" s="1"/>
      <c r="E56272" s="41"/>
    </row>
    <row r="56273" spans="4:5" x14ac:dyDescent="0.2">
      <c r="D56273" s="1"/>
      <c r="E56273" s="41"/>
    </row>
    <row r="56274" spans="4:5" x14ac:dyDescent="0.2">
      <c r="D56274" s="1"/>
      <c r="E56274" s="41"/>
    </row>
    <row r="56275" spans="4:5" x14ac:dyDescent="0.2">
      <c r="D56275" s="1"/>
      <c r="E56275" s="41"/>
    </row>
    <row r="56276" spans="4:5" x14ac:dyDescent="0.2">
      <c r="D56276" s="1"/>
      <c r="E56276" s="41"/>
    </row>
    <row r="56277" spans="4:5" x14ac:dyDescent="0.2">
      <c r="D56277" s="1"/>
      <c r="E56277" s="41"/>
    </row>
    <row r="56278" spans="4:5" x14ac:dyDescent="0.2">
      <c r="D56278" s="1"/>
      <c r="E56278" s="41"/>
    </row>
    <row r="56279" spans="4:5" x14ac:dyDescent="0.2">
      <c r="D56279" s="1"/>
      <c r="E56279" s="41"/>
    </row>
    <row r="56280" spans="4:5" x14ac:dyDescent="0.2">
      <c r="D56280" s="1"/>
      <c r="E56280" s="41"/>
    </row>
    <row r="56281" spans="4:5" x14ac:dyDescent="0.2">
      <c r="D56281" s="1"/>
      <c r="E56281" s="41"/>
    </row>
    <row r="56282" spans="4:5" x14ac:dyDescent="0.2">
      <c r="D56282" s="1"/>
      <c r="E56282" s="41"/>
    </row>
    <row r="56283" spans="4:5" x14ac:dyDescent="0.2">
      <c r="D56283" s="1"/>
      <c r="E56283" s="41"/>
    </row>
    <row r="56284" spans="4:5" x14ac:dyDescent="0.2">
      <c r="D56284" s="1"/>
      <c r="E56284" s="41"/>
    </row>
    <row r="56285" spans="4:5" x14ac:dyDescent="0.2">
      <c r="D56285" s="1"/>
      <c r="E56285" s="41"/>
    </row>
    <row r="56286" spans="4:5" x14ac:dyDescent="0.2">
      <c r="D56286" s="1"/>
      <c r="E56286" s="41"/>
    </row>
    <row r="56287" spans="4:5" x14ac:dyDescent="0.2">
      <c r="D56287" s="1"/>
      <c r="E56287" s="41"/>
    </row>
    <row r="56288" spans="4:5" x14ac:dyDescent="0.2">
      <c r="D56288" s="1"/>
      <c r="E56288" s="41"/>
    </row>
    <row r="56289" spans="4:5" x14ac:dyDescent="0.2">
      <c r="D56289" s="1"/>
      <c r="E56289" s="41"/>
    </row>
    <row r="56290" spans="4:5" x14ac:dyDescent="0.2">
      <c r="D56290" s="1"/>
      <c r="E56290" s="41"/>
    </row>
    <row r="56291" spans="4:5" x14ac:dyDescent="0.2">
      <c r="D56291" s="1"/>
      <c r="E56291" s="41"/>
    </row>
    <row r="56292" spans="4:5" x14ac:dyDescent="0.2">
      <c r="D56292" s="1"/>
      <c r="E56292" s="41"/>
    </row>
    <row r="56293" spans="4:5" x14ac:dyDescent="0.2">
      <c r="D56293" s="1"/>
      <c r="E56293" s="41"/>
    </row>
    <row r="56294" spans="4:5" x14ac:dyDescent="0.2">
      <c r="D56294" s="1"/>
      <c r="E56294" s="41"/>
    </row>
    <row r="56295" spans="4:5" x14ac:dyDescent="0.2">
      <c r="D56295" s="1"/>
      <c r="E56295" s="41"/>
    </row>
    <row r="56296" spans="4:5" x14ac:dyDescent="0.2">
      <c r="D56296" s="1"/>
      <c r="E56296" s="41"/>
    </row>
    <row r="56297" spans="4:5" x14ac:dyDescent="0.2">
      <c r="D56297" s="1"/>
      <c r="E56297" s="41"/>
    </row>
    <row r="56298" spans="4:5" x14ac:dyDescent="0.2">
      <c r="D56298" s="1"/>
      <c r="E56298" s="41"/>
    </row>
    <row r="56299" spans="4:5" x14ac:dyDescent="0.2">
      <c r="D56299" s="1"/>
      <c r="E56299" s="41"/>
    </row>
    <row r="56300" spans="4:5" x14ac:dyDescent="0.2">
      <c r="D56300" s="1"/>
      <c r="E56300" s="41"/>
    </row>
    <row r="56301" spans="4:5" x14ac:dyDescent="0.2">
      <c r="D56301" s="1"/>
      <c r="E56301" s="41"/>
    </row>
    <row r="56302" spans="4:5" x14ac:dyDescent="0.2">
      <c r="D56302" s="1"/>
      <c r="E56302" s="41"/>
    </row>
    <row r="56303" spans="4:5" x14ac:dyDescent="0.2">
      <c r="D56303" s="1"/>
      <c r="E56303" s="41"/>
    </row>
    <row r="56304" spans="4:5" x14ac:dyDescent="0.2">
      <c r="D56304" s="1"/>
      <c r="E56304" s="41"/>
    </row>
    <row r="56305" spans="4:5" x14ac:dyDescent="0.2">
      <c r="D56305" s="1"/>
      <c r="E56305" s="41"/>
    </row>
    <row r="56306" spans="4:5" x14ac:dyDescent="0.2">
      <c r="D56306" s="1"/>
      <c r="E56306" s="41"/>
    </row>
    <row r="56307" spans="4:5" x14ac:dyDescent="0.2">
      <c r="D56307" s="1"/>
      <c r="E56307" s="41"/>
    </row>
    <row r="56308" spans="4:5" x14ac:dyDescent="0.2">
      <c r="D56308" s="1"/>
      <c r="E56308" s="41"/>
    </row>
    <row r="56309" spans="4:5" x14ac:dyDescent="0.2">
      <c r="D56309" s="1"/>
      <c r="E56309" s="41"/>
    </row>
    <row r="56310" spans="4:5" x14ac:dyDescent="0.2">
      <c r="D56310" s="1"/>
      <c r="E56310" s="41"/>
    </row>
    <row r="56311" spans="4:5" x14ac:dyDescent="0.2">
      <c r="D56311" s="1"/>
      <c r="E56311" s="41"/>
    </row>
    <row r="56312" spans="4:5" x14ac:dyDescent="0.2">
      <c r="D56312" s="1"/>
      <c r="E56312" s="41"/>
    </row>
    <row r="56313" spans="4:5" x14ac:dyDescent="0.2">
      <c r="D56313" s="1"/>
      <c r="E56313" s="41"/>
    </row>
    <row r="56314" spans="4:5" x14ac:dyDescent="0.2">
      <c r="D56314" s="1"/>
      <c r="E56314" s="41"/>
    </row>
    <row r="56315" spans="4:5" x14ac:dyDescent="0.2">
      <c r="D56315" s="1"/>
      <c r="E56315" s="41"/>
    </row>
    <row r="56316" spans="4:5" x14ac:dyDescent="0.2">
      <c r="D56316" s="1"/>
      <c r="E56316" s="41"/>
    </row>
    <row r="56317" spans="4:5" x14ac:dyDescent="0.2">
      <c r="D56317" s="1"/>
      <c r="E56317" s="41"/>
    </row>
    <row r="56318" spans="4:5" x14ac:dyDescent="0.2">
      <c r="D56318" s="1"/>
      <c r="E56318" s="41"/>
    </row>
    <row r="56319" spans="4:5" x14ac:dyDescent="0.2">
      <c r="D56319" s="1"/>
      <c r="E56319" s="41"/>
    </row>
    <row r="56320" spans="4:5" x14ac:dyDescent="0.2">
      <c r="D56320" s="1"/>
      <c r="E56320" s="41"/>
    </row>
    <row r="56321" spans="4:5" x14ac:dyDescent="0.2">
      <c r="D56321" s="1"/>
      <c r="E56321" s="41"/>
    </row>
    <row r="56322" spans="4:5" x14ac:dyDescent="0.2">
      <c r="D56322" s="1"/>
      <c r="E56322" s="41"/>
    </row>
    <row r="56323" spans="4:5" x14ac:dyDescent="0.2">
      <c r="D56323" s="1"/>
      <c r="E56323" s="41"/>
    </row>
    <row r="56324" spans="4:5" x14ac:dyDescent="0.2">
      <c r="D56324" s="1"/>
      <c r="E56324" s="41"/>
    </row>
    <row r="56325" spans="4:5" x14ac:dyDescent="0.2">
      <c r="D56325" s="1"/>
      <c r="E56325" s="41"/>
    </row>
    <row r="56326" spans="4:5" x14ac:dyDescent="0.2">
      <c r="D56326" s="1"/>
      <c r="E56326" s="41"/>
    </row>
    <row r="56327" spans="4:5" x14ac:dyDescent="0.2">
      <c r="D56327" s="1"/>
      <c r="E56327" s="41"/>
    </row>
    <row r="56328" spans="4:5" x14ac:dyDescent="0.2">
      <c r="D56328" s="1"/>
      <c r="E56328" s="41"/>
    </row>
    <row r="56329" spans="4:5" x14ac:dyDescent="0.2">
      <c r="D56329" s="1"/>
      <c r="E56329" s="41"/>
    </row>
    <row r="56330" spans="4:5" x14ac:dyDescent="0.2">
      <c r="D56330" s="1"/>
      <c r="E56330" s="41"/>
    </row>
    <row r="56331" spans="4:5" x14ac:dyDescent="0.2">
      <c r="D56331" s="1"/>
      <c r="E56331" s="41"/>
    </row>
    <row r="56332" spans="4:5" x14ac:dyDescent="0.2">
      <c r="D56332" s="1"/>
      <c r="E56332" s="41"/>
    </row>
    <row r="56333" spans="4:5" x14ac:dyDescent="0.2">
      <c r="D56333" s="1"/>
      <c r="E56333" s="41"/>
    </row>
    <row r="56334" spans="4:5" x14ac:dyDescent="0.2">
      <c r="D56334" s="1"/>
      <c r="E56334" s="41"/>
    </row>
    <row r="56335" spans="4:5" x14ac:dyDescent="0.2">
      <c r="D56335" s="1"/>
      <c r="E56335" s="41"/>
    </row>
    <row r="56336" spans="4:5" x14ac:dyDescent="0.2">
      <c r="D56336" s="1"/>
      <c r="E56336" s="41"/>
    </row>
    <row r="56337" spans="4:5" x14ac:dyDescent="0.2">
      <c r="D56337" s="1"/>
      <c r="E56337" s="41"/>
    </row>
    <row r="56338" spans="4:5" x14ac:dyDescent="0.2">
      <c r="D56338" s="1"/>
      <c r="E56338" s="41"/>
    </row>
    <row r="56339" spans="4:5" x14ac:dyDescent="0.2">
      <c r="D56339" s="1"/>
      <c r="E56339" s="41"/>
    </row>
    <row r="56340" spans="4:5" x14ac:dyDescent="0.2">
      <c r="D56340" s="1"/>
      <c r="E56340" s="41"/>
    </row>
    <row r="56341" spans="4:5" x14ac:dyDescent="0.2">
      <c r="D56341" s="1"/>
      <c r="E56341" s="41"/>
    </row>
    <row r="56342" spans="4:5" x14ac:dyDescent="0.2">
      <c r="D56342" s="1"/>
      <c r="E56342" s="41"/>
    </row>
    <row r="56343" spans="4:5" x14ac:dyDescent="0.2">
      <c r="D56343" s="1"/>
      <c r="E56343" s="41"/>
    </row>
    <row r="56344" spans="4:5" x14ac:dyDescent="0.2">
      <c r="D56344" s="1"/>
      <c r="E56344" s="41"/>
    </row>
    <row r="56345" spans="4:5" x14ac:dyDescent="0.2">
      <c r="D56345" s="1"/>
      <c r="E56345" s="41"/>
    </row>
    <row r="56346" spans="4:5" x14ac:dyDescent="0.2">
      <c r="D56346" s="1"/>
      <c r="E56346" s="41"/>
    </row>
    <row r="56347" spans="4:5" x14ac:dyDescent="0.2">
      <c r="D56347" s="1"/>
      <c r="E56347" s="41"/>
    </row>
    <row r="56348" spans="4:5" x14ac:dyDescent="0.2">
      <c r="D56348" s="1"/>
      <c r="E56348" s="41"/>
    </row>
    <row r="56349" spans="4:5" x14ac:dyDescent="0.2">
      <c r="D56349" s="1"/>
      <c r="E56349" s="41"/>
    </row>
    <row r="56350" spans="4:5" x14ac:dyDescent="0.2">
      <c r="D56350" s="1"/>
      <c r="E56350" s="41"/>
    </row>
    <row r="56351" spans="4:5" x14ac:dyDescent="0.2">
      <c r="D56351" s="1"/>
      <c r="E56351" s="41"/>
    </row>
    <row r="56352" spans="4:5" x14ac:dyDescent="0.2">
      <c r="D56352" s="1"/>
      <c r="E56352" s="41"/>
    </row>
    <row r="56353" spans="4:5" x14ac:dyDescent="0.2">
      <c r="D56353" s="1"/>
      <c r="E56353" s="41"/>
    </row>
    <row r="56354" spans="4:5" x14ac:dyDescent="0.2">
      <c r="D56354" s="1"/>
      <c r="E56354" s="41"/>
    </row>
    <row r="56355" spans="4:5" x14ac:dyDescent="0.2">
      <c r="D56355" s="1"/>
      <c r="E56355" s="41"/>
    </row>
    <row r="56356" spans="4:5" x14ac:dyDescent="0.2">
      <c r="D56356" s="1"/>
      <c r="E56356" s="41"/>
    </row>
    <row r="56357" spans="4:5" x14ac:dyDescent="0.2">
      <c r="D56357" s="1"/>
      <c r="E56357" s="41"/>
    </row>
    <row r="56358" spans="4:5" x14ac:dyDescent="0.2">
      <c r="D56358" s="1"/>
      <c r="E56358" s="41"/>
    </row>
    <row r="56359" spans="4:5" x14ac:dyDescent="0.2">
      <c r="D56359" s="1"/>
      <c r="E56359" s="41"/>
    </row>
    <row r="56360" spans="4:5" x14ac:dyDescent="0.2">
      <c r="D56360" s="1"/>
      <c r="E56360" s="41"/>
    </row>
    <row r="56361" spans="4:5" x14ac:dyDescent="0.2">
      <c r="D56361" s="1"/>
      <c r="E56361" s="41"/>
    </row>
    <row r="56362" spans="4:5" x14ac:dyDescent="0.2">
      <c r="D56362" s="1"/>
      <c r="E56362" s="41"/>
    </row>
    <row r="56363" spans="4:5" x14ac:dyDescent="0.2">
      <c r="D56363" s="1"/>
      <c r="E56363" s="41"/>
    </row>
    <row r="56364" spans="4:5" x14ac:dyDescent="0.2">
      <c r="D56364" s="1"/>
      <c r="E56364" s="41"/>
    </row>
    <row r="56365" spans="4:5" x14ac:dyDescent="0.2">
      <c r="D56365" s="1"/>
      <c r="E56365" s="41"/>
    </row>
    <row r="56366" spans="4:5" x14ac:dyDescent="0.2">
      <c r="D56366" s="1"/>
      <c r="E56366" s="41"/>
    </row>
    <row r="56367" spans="4:5" x14ac:dyDescent="0.2">
      <c r="D56367" s="1"/>
      <c r="E56367" s="41"/>
    </row>
    <row r="56368" spans="4:5" x14ac:dyDescent="0.2">
      <c r="D56368" s="1"/>
      <c r="E56368" s="41"/>
    </row>
    <row r="56369" spans="4:5" x14ac:dyDescent="0.2">
      <c r="D56369" s="1"/>
      <c r="E56369" s="41"/>
    </row>
    <row r="56370" spans="4:5" x14ac:dyDescent="0.2">
      <c r="D56370" s="1"/>
      <c r="E56370" s="41"/>
    </row>
    <row r="56371" spans="4:5" x14ac:dyDescent="0.2">
      <c r="D56371" s="1"/>
      <c r="E56371" s="41"/>
    </row>
    <row r="56372" spans="4:5" x14ac:dyDescent="0.2">
      <c r="D56372" s="1"/>
      <c r="E56372" s="41"/>
    </row>
    <row r="56373" spans="4:5" x14ac:dyDescent="0.2">
      <c r="D56373" s="1"/>
      <c r="E56373" s="41"/>
    </row>
    <row r="56374" spans="4:5" x14ac:dyDescent="0.2">
      <c r="D56374" s="1"/>
      <c r="E56374" s="41"/>
    </row>
    <row r="56375" spans="4:5" x14ac:dyDescent="0.2">
      <c r="D56375" s="1"/>
      <c r="E56375" s="41"/>
    </row>
    <row r="56376" spans="4:5" x14ac:dyDescent="0.2">
      <c r="D56376" s="1"/>
      <c r="E56376" s="41"/>
    </row>
    <row r="56377" spans="4:5" x14ac:dyDescent="0.2">
      <c r="D56377" s="1"/>
      <c r="E56377" s="41"/>
    </row>
    <row r="56378" spans="4:5" x14ac:dyDescent="0.2">
      <c r="D56378" s="1"/>
      <c r="E56378" s="41"/>
    </row>
    <row r="56379" spans="4:5" x14ac:dyDescent="0.2">
      <c r="D56379" s="1"/>
      <c r="E56379" s="41"/>
    </row>
    <row r="56380" spans="4:5" x14ac:dyDescent="0.2">
      <c r="D56380" s="1"/>
      <c r="E56380" s="41"/>
    </row>
    <row r="56381" spans="4:5" x14ac:dyDescent="0.2">
      <c r="D56381" s="1"/>
      <c r="E56381" s="41"/>
    </row>
    <row r="56382" spans="4:5" x14ac:dyDescent="0.2">
      <c r="D56382" s="1"/>
      <c r="E56382" s="41"/>
    </row>
    <row r="56383" spans="4:5" x14ac:dyDescent="0.2">
      <c r="D56383" s="1"/>
      <c r="E56383" s="41"/>
    </row>
    <row r="56384" spans="4:5" x14ac:dyDescent="0.2">
      <c r="D56384" s="1"/>
      <c r="E56384" s="41"/>
    </row>
    <row r="56385" spans="4:5" x14ac:dyDescent="0.2">
      <c r="D56385" s="1"/>
      <c r="E56385" s="41"/>
    </row>
    <row r="56386" spans="4:5" x14ac:dyDescent="0.2">
      <c r="D56386" s="1"/>
      <c r="E56386" s="41"/>
    </row>
    <row r="56387" spans="4:5" x14ac:dyDescent="0.2">
      <c r="D56387" s="1"/>
      <c r="E56387" s="41"/>
    </row>
    <row r="56388" spans="4:5" x14ac:dyDescent="0.2">
      <c r="D56388" s="1"/>
      <c r="E56388" s="41"/>
    </row>
    <row r="56389" spans="4:5" x14ac:dyDescent="0.2">
      <c r="D56389" s="1"/>
      <c r="E56389" s="41"/>
    </row>
    <row r="56390" spans="4:5" x14ac:dyDescent="0.2">
      <c r="D56390" s="1"/>
      <c r="E56390" s="41"/>
    </row>
    <row r="56391" spans="4:5" x14ac:dyDescent="0.2">
      <c r="D56391" s="1"/>
      <c r="E56391" s="41"/>
    </row>
    <row r="56392" spans="4:5" x14ac:dyDescent="0.2">
      <c r="D56392" s="1"/>
      <c r="E56392" s="41"/>
    </row>
    <row r="56393" spans="4:5" x14ac:dyDescent="0.2">
      <c r="D56393" s="1"/>
      <c r="E56393" s="41"/>
    </row>
    <row r="56394" spans="4:5" x14ac:dyDescent="0.2">
      <c r="D56394" s="1"/>
      <c r="E56394" s="41"/>
    </row>
    <row r="56395" spans="4:5" x14ac:dyDescent="0.2">
      <c r="D56395" s="1"/>
      <c r="E56395" s="41"/>
    </row>
    <row r="56396" spans="4:5" x14ac:dyDescent="0.2">
      <c r="D56396" s="1"/>
      <c r="E56396" s="41"/>
    </row>
    <row r="56397" spans="4:5" x14ac:dyDescent="0.2">
      <c r="D56397" s="1"/>
      <c r="E56397" s="41"/>
    </row>
    <row r="56398" spans="4:5" x14ac:dyDescent="0.2">
      <c r="D56398" s="1"/>
      <c r="E56398" s="41"/>
    </row>
    <row r="56399" spans="4:5" x14ac:dyDescent="0.2">
      <c r="D56399" s="1"/>
      <c r="E56399" s="41"/>
    </row>
    <row r="56400" spans="4:5" x14ac:dyDescent="0.2">
      <c r="D56400" s="1"/>
      <c r="E56400" s="41"/>
    </row>
    <row r="56401" spans="4:5" x14ac:dyDescent="0.2">
      <c r="D56401" s="1"/>
      <c r="E56401" s="41"/>
    </row>
    <row r="56402" spans="4:5" x14ac:dyDescent="0.2">
      <c r="D56402" s="1"/>
      <c r="E56402" s="41"/>
    </row>
    <row r="56403" spans="4:5" x14ac:dyDescent="0.2">
      <c r="D56403" s="1"/>
      <c r="E56403" s="41"/>
    </row>
    <row r="56404" spans="4:5" x14ac:dyDescent="0.2">
      <c r="D56404" s="1"/>
      <c r="E56404" s="41"/>
    </row>
    <row r="56405" spans="4:5" x14ac:dyDescent="0.2">
      <c r="D56405" s="1"/>
      <c r="E56405" s="41"/>
    </row>
    <row r="56406" spans="4:5" x14ac:dyDescent="0.2">
      <c r="D56406" s="1"/>
      <c r="E56406" s="41"/>
    </row>
    <row r="56407" spans="4:5" x14ac:dyDescent="0.2">
      <c r="D56407" s="1"/>
      <c r="E56407" s="41"/>
    </row>
    <row r="56408" spans="4:5" x14ac:dyDescent="0.2">
      <c r="D56408" s="1"/>
      <c r="E56408" s="41"/>
    </row>
    <row r="56409" spans="4:5" x14ac:dyDescent="0.2">
      <c r="D56409" s="1"/>
      <c r="E56409" s="41"/>
    </row>
    <row r="56410" spans="4:5" x14ac:dyDescent="0.2">
      <c r="D56410" s="1"/>
      <c r="E56410" s="41"/>
    </row>
    <row r="56411" spans="4:5" x14ac:dyDescent="0.2">
      <c r="D56411" s="1"/>
      <c r="E56411" s="41"/>
    </row>
    <row r="56412" spans="4:5" x14ac:dyDescent="0.2">
      <c r="D56412" s="1"/>
      <c r="E56412" s="41"/>
    </row>
    <row r="56413" spans="4:5" x14ac:dyDescent="0.2">
      <c r="D56413" s="1"/>
      <c r="E56413" s="41"/>
    </row>
    <row r="56414" spans="4:5" x14ac:dyDescent="0.2">
      <c r="D56414" s="1"/>
      <c r="E56414" s="41"/>
    </row>
    <row r="56415" spans="4:5" x14ac:dyDescent="0.2">
      <c r="D56415" s="1"/>
      <c r="E56415" s="41"/>
    </row>
    <row r="56416" spans="4:5" x14ac:dyDescent="0.2">
      <c r="D56416" s="1"/>
      <c r="E56416" s="41"/>
    </row>
    <row r="56417" spans="4:5" x14ac:dyDescent="0.2">
      <c r="D56417" s="1"/>
      <c r="E56417" s="41"/>
    </row>
    <row r="56418" spans="4:5" x14ac:dyDescent="0.2">
      <c r="D56418" s="1"/>
      <c r="E56418" s="41"/>
    </row>
    <row r="56419" spans="4:5" x14ac:dyDescent="0.2">
      <c r="D56419" s="1"/>
      <c r="E56419" s="41"/>
    </row>
    <row r="56420" spans="4:5" x14ac:dyDescent="0.2">
      <c r="D56420" s="1"/>
      <c r="E56420" s="41"/>
    </row>
    <row r="56421" spans="4:5" x14ac:dyDescent="0.2">
      <c r="D56421" s="1"/>
      <c r="E56421" s="41"/>
    </row>
    <row r="56422" spans="4:5" x14ac:dyDescent="0.2">
      <c r="D56422" s="1"/>
      <c r="E56422" s="41"/>
    </row>
    <row r="56423" spans="4:5" x14ac:dyDescent="0.2">
      <c r="D56423" s="1"/>
      <c r="E56423" s="41"/>
    </row>
    <row r="56424" spans="4:5" x14ac:dyDescent="0.2">
      <c r="D56424" s="1"/>
      <c r="E56424" s="41"/>
    </row>
    <row r="56425" spans="4:5" x14ac:dyDescent="0.2">
      <c r="D56425" s="1"/>
      <c r="E56425" s="41"/>
    </row>
    <row r="56426" spans="4:5" x14ac:dyDescent="0.2">
      <c r="D56426" s="1"/>
      <c r="E56426" s="41"/>
    </row>
    <row r="56427" spans="4:5" x14ac:dyDescent="0.2">
      <c r="D56427" s="1"/>
      <c r="E56427" s="41"/>
    </row>
    <row r="56428" spans="4:5" x14ac:dyDescent="0.2">
      <c r="D56428" s="1"/>
      <c r="E56428" s="41"/>
    </row>
    <row r="56429" spans="4:5" x14ac:dyDescent="0.2">
      <c r="D56429" s="1"/>
      <c r="E56429" s="41"/>
    </row>
    <row r="56430" spans="4:5" x14ac:dyDescent="0.2">
      <c r="D56430" s="1"/>
      <c r="E56430" s="41"/>
    </row>
    <row r="56431" spans="4:5" x14ac:dyDescent="0.2">
      <c r="D56431" s="1"/>
      <c r="E56431" s="41"/>
    </row>
    <row r="56432" spans="4:5" x14ac:dyDescent="0.2">
      <c r="D56432" s="1"/>
      <c r="E56432" s="41"/>
    </row>
    <row r="56433" spans="4:5" x14ac:dyDescent="0.2">
      <c r="D56433" s="1"/>
      <c r="E56433" s="41"/>
    </row>
    <row r="56434" spans="4:5" x14ac:dyDescent="0.2">
      <c r="D56434" s="1"/>
      <c r="E56434" s="41"/>
    </row>
    <row r="56435" spans="4:5" x14ac:dyDescent="0.2">
      <c r="D56435" s="1"/>
      <c r="E56435" s="41"/>
    </row>
    <row r="56436" spans="4:5" x14ac:dyDescent="0.2">
      <c r="D56436" s="1"/>
      <c r="E56436" s="41"/>
    </row>
    <row r="56437" spans="4:5" x14ac:dyDescent="0.2">
      <c r="D56437" s="1"/>
      <c r="E56437" s="41"/>
    </row>
    <row r="56438" spans="4:5" x14ac:dyDescent="0.2">
      <c r="D56438" s="1"/>
      <c r="E56438" s="41"/>
    </row>
    <row r="56439" spans="4:5" x14ac:dyDescent="0.2">
      <c r="D56439" s="1"/>
      <c r="E56439" s="41"/>
    </row>
    <row r="56440" spans="4:5" x14ac:dyDescent="0.2">
      <c r="D56440" s="1"/>
      <c r="E56440" s="41"/>
    </row>
    <row r="56441" spans="4:5" x14ac:dyDescent="0.2">
      <c r="D56441" s="1"/>
      <c r="E56441" s="41"/>
    </row>
    <row r="56442" spans="4:5" x14ac:dyDescent="0.2">
      <c r="D56442" s="1"/>
      <c r="E56442" s="41"/>
    </row>
    <row r="56443" spans="4:5" x14ac:dyDescent="0.2">
      <c r="D56443" s="1"/>
      <c r="E56443" s="41"/>
    </row>
    <row r="56444" spans="4:5" x14ac:dyDescent="0.2">
      <c r="D56444" s="1"/>
      <c r="E56444" s="41"/>
    </row>
    <row r="56445" spans="4:5" x14ac:dyDescent="0.2">
      <c r="D56445" s="1"/>
      <c r="E56445" s="41"/>
    </row>
    <row r="56446" spans="4:5" x14ac:dyDescent="0.2">
      <c r="D56446" s="1"/>
      <c r="E56446" s="41"/>
    </row>
    <row r="56447" spans="4:5" x14ac:dyDescent="0.2">
      <c r="D56447" s="1"/>
      <c r="E56447" s="41"/>
    </row>
    <row r="56448" spans="4:5" x14ac:dyDescent="0.2">
      <c r="D56448" s="1"/>
      <c r="E56448" s="41"/>
    </row>
    <row r="56449" spans="4:5" x14ac:dyDescent="0.2">
      <c r="D56449" s="1"/>
      <c r="E56449" s="41"/>
    </row>
    <row r="56450" spans="4:5" x14ac:dyDescent="0.2">
      <c r="D56450" s="1"/>
      <c r="E56450" s="41"/>
    </row>
    <row r="56451" spans="4:5" x14ac:dyDescent="0.2">
      <c r="D56451" s="1"/>
      <c r="E56451" s="41"/>
    </row>
    <row r="56452" spans="4:5" x14ac:dyDescent="0.2">
      <c r="D56452" s="1"/>
      <c r="E56452" s="41"/>
    </row>
    <row r="56453" spans="4:5" x14ac:dyDescent="0.2">
      <c r="D56453" s="1"/>
      <c r="E56453" s="41"/>
    </row>
    <row r="56454" spans="4:5" x14ac:dyDescent="0.2">
      <c r="D56454" s="1"/>
      <c r="E56454" s="41"/>
    </row>
    <row r="56455" spans="4:5" x14ac:dyDescent="0.2">
      <c r="D56455" s="1"/>
      <c r="E56455" s="41"/>
    </row>
    <row r="56456" spans="4:5" x14ac:dyDescent="0.2">
      <c r="D56456" s="1"/>
      <c r="E56456" s="41"/>
    </row>
    <row r="56457" spans="4:5" x14ac:dyDescent="0.2">
      <c r="D56457" s="1"/>
      <c r="E56457" s="41"/>
    </row>
    <row r="56458" spans="4:5" x14ac:dyDescent="0.2">
      <c r="D56458" s="1"/>
      <c r="E56458" s="41"/>
    </row>
    <row r="56459" spans="4:5" x14ac:dyDescent="0.2">
      <c r="D56459" s="1"/>
      <c r="E56459" s="41"/>
    </row>
    <row r="56460" spans="4:5" x14ac:dyDescent="0.2">
      <c r="D56460" s="1"/>
      <c r="E56460" s="41"/>
    </row>
    <row r="56461" spans="4:5" x14ac:dyDescent="0.2">
      <c r="D56461" s="1"/>
      <c r="E56461" s="41"/>
    </row>
    <row r="56462" spans="4:5" x14ac:dyDescent="0.2">
      <c r="D56462" s="1"/>
      <c r="E56462" s="41"/>
    </row>
    <row r="56463" spans="4:5" x14ac:dyDescent="0.2">
      <c r="D56463" s="1"/>
      <c r="E56463" s="41"/>
    </row>
    <row r="56464" spans="4:5" x14ac:dyDescent="0.2">
      <c r="D56464" s="1"/>
      <c r="E56464" s="41"/>
    </row>
    <row r="56465" spans="4:5" x14ac:dyDescent="0.2">
      <c r="D56465" s="1"/>
      <c r="E56465" s="41"/>
    </row>
    <row r="56466" spans="4:5" x14ac:dyDescent="0.2">
      <c r="D56466" s="1"/>
      <c r="E56466" s="41"/>
    </row>
    <row r="56467" spans="4:5" x14ac:dyDescent="0.2">
      <c r="D56467" s="1"/>
      <c r="E56467" s="41"/>
    </row>
    <row r="56468" spans="4:5" x14ac:dyDescent="0.2">
      <c r="D56468" s="1"/>
      <c r="E56468" s="41"/>
    </row>
    <row r="56469" spans="4:5" x14ac:dyDescent="0.2">
      <c r="D56469" s="1"/>
      <c r="E56469" s="41"/>
    </row>
    <row r="56470" spans="4:5" x14ac:dyDescent="0.2">
      <c r="D56470" s="1"/>
      <c r="E56470" s="41"/>
    </row>
    <row r="56471" spans="4:5" x14ac:dyDescent="0.2">
      <c r="D56471" s="1"/>
      <c r="E56471" s="41"/>
    </row>
    <row r="56472" spans="4:5" x14ac:dyDescent="0.2">
      <c r="D56472" s="1"/>
      <c r="E56472" s="41"/>
    </row>
    <row r="56473" spans="4:5" x14ac:dyDescent="0.2">
      <c r="D56473" s="1"/>
      <c r="E56473" s="41"/>
    </row>
    <row r="56474" spans="4:5" x14ac:dyDescent="0.2">
      <c r="D56474" s="1"/>
      <c r="E56474" s="41"/>
    </row>
    <row r="56475" spans="4:5" x14ac:dyDescent="0.2">
      <c r="D56475" s="1"/>
      <c r="E56475" s="41"/>
    </row>
    <row r="56476" spans="4:5" x14ac:dyDescent="0.2">
      <c r="D56476" s="1"/>
      <c r="E56476" s="41"/>
    </row>
    <row r="56477" spans="4:5" x14ac:dyDescent="0.2">
      <c r="D56477" s="1"/>
      <c r="E56477" s="41"/>
    </row>
    <row r="56478" spans="4:5" x14ac:dyDescent="0.2">
      <c r="D56478" s="1"/>
      <c r="E56478" s="41"/>
    </row>
    <row r="56479" spans="4:5" x14ac:dyDescent="0.2">
      <c r="D56479" s="1"/>
      <c r="E56479" s="41"/>
    </row>
    <row r="56480" spans="4:5" x14ac:dyDescent="0.2">
      <c r="D56480" s="1"/>
      <c r="E56480" s="41"/>
    </row>
    <row r="56481" spans="4:5" x14ac:dyDescent="0.2">
      <c r="D56481" s="1"/>
      <c r="E56481" s="41"/>
    </row>
    <row r="56482" spans="4:5" x14ac:dyDescent="0.2">
      <c r="D56482" s="1"/>
      <c r="E56482" s="41"/>
    </row>
    <row r="56483" spans="4:5" x14ac:dyDescent="0.2">
      <c r="D56483" s="1"/>
      <c r="E56483" s="41"/>
    </row>
    <row r="56484" spans="4:5" x14ac:dyDescent="0.2">
      <c r="D56484" s="1"/>
      <c r="E56484" s="41"/>
    </row>
    <row r="56485" spans="4:5" x14ac:dyDescent="0.2">
      <c r="D56485" s="1"/>
      <c r="E56485" s="41"/>
    </row>
    <row r="56486" spans="4:5" x14ac:dyDescent="0.2">
      <c r="D56486" s="1"/>
      <c r="E56486" s="41"/>
    </row>
    <row r="56487" spans="4:5" x14ac:dyDescent="0.2">
      <c r="D56487" s="1"/>
      <c r="E56487" s="41"/>
    </row>
    <row r="56488" spans="4:5" x14ac:dyDescent="0.2">
      <c r="D56488" s="1"/>
      <c r="E56488" s="41"/>
    </row>
    <row r="56489" spans="4:5" x14ac:dyDescent="0.2">
      <c r="D56489" s="1"/>
      <c r="E56489" s="41"/>
    </row>
    <row r="56490" spans="4:5" x14ac:dyDescent="0.2">
      <c r="D56490" s="1"/>
      <c r="E56490" s="41"/>
    </row>
    <row r="56491" spans="4:5" x14ac:dyDescent="0.2">
      <c r="D56491" s="1"/>
      <c r="E56491" s="41"/>
    </row>
    <row r="56492" spans="4:5" x14ac:dyDescent="0.2">
      <c r="D56492" s="1"/>
      <c r="E56492" s="41"/>
    </row>
    <row r="56493" spans="4:5" x14ac:dyDescent="0.2">
      <c r="D56493" s="1"/>
      <c r="E56493" s="41"/>
    </row>
    <row r="56494" spans="4:5" x14ac:dyDescent="0.2">
      <c r="D56494" s="1"/>
      <c r="E56494" s="41"/>
    </row>
    <row r="56495" spans="4:5" x14ac:dyDescent="0.2">
      <c r="D56495" s="1"/>
      <c r="E56495" s="41"/>
    </row>
    <row r="56496" spans="4:5" x14ac:dyDescent="0.2">
      <c r="D56496" s="1"/>
      <c r="E56496" s="41"/>
    </row>
    <row r="56497" spans="4:5" x14ac:dyDescent="0.2">
      <c r="D56497" s="1"/>
      <c r="E56497" s="41"/>
    </row>
    <row r="56498" spans="4:5" x14ac:dyDescent="0.2">
      <c r="D56498" s="1"/>
      <c r="E56498" s="41"/>
    </row>
    <row r="56499" spans="4:5" x14ac:dyDescent="0.2">
      <c r="D56499" s="1"/>
      <c r="E56499" s="41"/>
    </row>
    <row r="56500" spans="4:5" x14ac:dyDescent="0.2">
      <c r="D56500" s="1"/>
      <c r="E56500" s="41"/>
    </row>
    <row r="56501" spans="4:5" x14ac:dyDescent="0.2">
      <c r="D56501" s="1"/>
      <c r="E56501" s="41"/>
    </row>
    <row r="56502" spans="4:5" x14ac:dyDescent="0.2">
      <c r="D56502" s="1"/>
      <c r="E56502" s="41"/>
    </row>
    <row r="56503" spans="4:5" x14ac:dyDescent="0.2">
      <c r="D56503" s="1"/>
      <c r="E56503" s="41"/>
    </row>
    <row r="56504" spans="4:5" x14ac:dyDescent="0.2">
      <c r="D56504" s="1"/>
      <c r="E56504" s="41"/>
    </row>
    <row r="56505" spans="4:5" x14ac:dyDescent="0.2">
      <c r="D56505" s="1"/>
      <c r="E56505" s="41"/>
    </row>
    <row r="56506" spans="4:5" x14ac:dyDescent="0.2">
      <c r="D56506" s="1"/>
      <c r="E56506" s="41"/>
    </row>
    <row r="56507" spans="4:5" x14ac:dyDescent="0.2">
      <c r="D56507" s="1"/>
      <c r="E56507" s="41"/>
    </row>
    <row r="56508" spans="4:5" x14ac:dyDescent="0.2">
      <c r="D56508" s="1"/>
      <c r="E56508" s="41"/>
    </row>
    <row r="56509" spans="4:5" x14ac:dyDescent="0.2">
      <c r="D56509" s="1"/>
      <c r="E56509" s="41"/>
    </row>
    <row r="56510" spans="4:5" x14ac:dyDescent="0.2">
      <c r="D56510" s="1"/>
      <c r="E56510" s="41"/>
    </row>
    <row r="56511" spans="4:5" x14ac:dyDescent="0.2">
      <c r="D56511" s="1"/>
      <c r="E56511" s="41"/>
    </row>
    <row r="56512" spans="4:5" x14ac:dyDescent="0.2">
      <c r="D56512" s="1"/>
      <c r="E56512" s="41"/>
    </row>
    <row r="56513" spans="4:5" x14ac:dyDescent="0.2">
      <c r="D56513" s="1"/>
      <c r="E56513" s="41"/>
    </row>
    <row r="56514" spans="4:5" x14ac:dyDescent="0.2">
      <c r="D56514" s="1"/>
      <c r="E56514" s="41"/>
    </row>
    <row r="56515" spans="4:5" x14ac:dyDescent="0.2">
      <c r="D56515" s="1"/>
      <c r="E56515" s="41"/>
    </row>
    <row r="56516" spans="4:5" x14ac:dyDescent="0.2">
      <c r="D56516" s="1"/>
      <c r="E56516" s="41"/>
    </row>
    <row r="56517" spans="4:5" x14ac:dyDescent="0.2">
      <c r="D56517" s="1"/>
      <c r="E56517" s="41"/>
    </row>
    <row r="56518" spans="4:5" x14ac:dyDescent="0.2">
      <c r="D56518" s="1"/>
      <c r="E56518" s="41"/>
    </row>
    <row r="56519" spans="4:5" x14ac:dyDescent="0.2">
      <c r="D56519" s="1"/>
      <c r="E56519" s="41"/>
    </row>
    <row r="56520" spans="4:5" x14ac:dyDescent="0.2">
      <c r="D56520" s="1"/>
      <c r="E56520" s="41"/>
    </row>
    <row r="56521" spans="4:5" x14ac:dyDescent="0.2">
      <c r="D56521" s="1"/>
      <c r="E56521" s="41"/>
    </row>
    <row r="56522" spans="4:5" x14ac:dyDescent="0.2">
      <c r="D56522" s="1"/>
      <c r="E56522" s="41"/>
    </row>
    <row r="56523" spans="4:5" x14ac:dyDescent="0.2">
      <c r="D56523" s="1"/>
      <c r="E56523" s="41"/>
    </row>
    <row r="56524" spans="4:5" x14ac:dyDescent="0.2">
      <c r="D56524" s="1"/>
      <c r="E56524" s="41"/>
    </row>
    <row r="56525" spans="4:5" x14ac:dyDescent="0.2">
      <c r="D56525" s="1"/>
      <c r="E56525" s="41"/>
    </row>
    <row r="56526" spans="4:5" x14ac:dyDescent="0.2">
      <c r="D56526" s="1"/>
      <c r="E56526" s="41"/>
    </row>
    <row r="56527" spans="4:5" x14ac:dyDescent="0.2">
      <c r="D56527" s="1"/>
      <c r="E56527" s="41"/>
    </row>
    <row r="56528" spans="4:5" x14ac:dyDescent="0.2">
      <c r="D56528" s="1"/>
      <c r="E56528" s="41"/>
    </row>
    <row r="56529" spans="4:5" x14ac:dyDescent="0.2">
      <c r="D56529" s="1"/>
      <c r="E56529" s="41"/>
    </row>
    <row r="56530" spans="4:5" x14ac:dyDescent="0.2">
      <c r="D56530" s="1"/>
      <c r="E56530" s="41"/>
    </row>
    <row r="56531" spans="4:5" x14ac:dyDescent="0.2">
      <c r="D56531" s="1"/>
      <c r="E56531" s="41"/>
    </row>
    <row r="56532" spans="4:5" x14ac:dyDescent="0.2">
      <c r="D56532" s="1"/>
      <c r="E56532" s="41"/>
    </row>
    <row r="56533" spans="4:5" x14ac:dyDescent="0.2">
      <c r="D56533" s="1"/>
      <c r="E56533" s="41"/>
    </row>
    <row r="56534" spans="4:5" x14ac:dyDescent="0.2">
      <c r="D56534" s="1"/>
      <c r="E56534" s="41"/>
    </row>
    <row r="56535" spans="4:5" x14ac:dyDescent="0.2">
      <c r="D56535" s="1"/>
      <c r="E56535" s="41"/>
    </row>
    <row r="56536" spans="4:5" x14ac:dyDescent="0.2">
      <c r="D56536" s="1"/>
      <c r="E56536" s="41"/>
    </row>
    <row r="56537" spans="4:5" x14ac:dyDescent="0.2">
      <c r="D56537" s="1"/>
      <c r="E56537" s="41"/>
    </row>
    <row r="56538" spans="4:5" x14ac:dyDescent="0.2">
      <c r="D56538" s="1"/>
      <c r="E56538" s="41"/>
    </row>
    <row r="56539" spans="4:5" x14ac:dyDescent="0.2">
      <c r="D56539" s="1"/>
      <c r="E56539" s="41"/>
    </row>
    <row r="56540" spans="4:5" x14ac:dyDescent="0.2">
      <c r="D56540" s="1"/>
      <c r="E56540" s="41"/>
    </row>
    <row r="56541" spans="4:5" x14ac:dyDescent="0.2">
      <c r="D56541" s="1"/>
      <c r="E56541" s="41"/>
    </row>
    <row r="56542" spans="4:5" x14ac:dyDescent="0.2">
      <c r="D56542" s="1"/>
      <c r="E56542" s="41"/>
    </row>
    <row r="56543" spans="4:5" x14ac:dyDescent="0.2">
      <c r="D56543" s="1"/>
      <c r="E56543" s="41"/>
    </row>
    <row r="56544" spans="4:5" x14ac:dyDescent="0.2">
      <c r="D56544" s="1"/>
      <c r="E56544" s="41"/>
    </row>
    <row r="56545" spans="4:5" x14ac:dyDescent="0.2">
      <c r="D56545" s="1"/>
      <c r="E56545" s="41"/>
    </row>
    <row r="56546" spans="4:5" x14ac:dyDescent="0.2">
      <c r="D56546" s="1"/>
      <c r="E56546" s="41"/>
    </row>
    <row r="56547" spans="4:5" x14ac:dyDescent="0.2">
      <c r="D56547" s="1"/>
      <c r="E56547" s="41"/>
    </row>
    <row r="56548" spans="4:5" x14ac:dyDescent="0.2">
      <c r="D56548" s="1"/>
      <c r="E56548" s="41"/>
    </row>
    <row r="56549" spans="4:5" x14ac:dyDescent="0.2">
      <c r="D56549" s="1"/>
      <c r="E56549" s="41"/>
    </row>
    <row r="56550" spans="4:5" x14ac:dyDescent="0.2">
      <c r="D56550" s="1"/>
      <c r="E56550" s="41"/>
    </row>
    <row r="56551" spans="4:5" x14ac:dyDescent="0.2">
      <c r="D56551" s="1"/>
      <c r="E56551" s="41"/>
    </row>
    <row r="56552" spans="4:5" x14ac:dyDescent="0.2">
      <c r="D56552" s="1"/>
      <c r="E56552" s="41"/>
    </row>
    <row r="56553" spans="4:5" x14ac:dyDescent="0.2">
      <c r="D56553" s="1"/>
      <c r="E56553" s="41"/>
    </row>
    <row r="56554" spans="4:5" x14ac:dyDescent="0.2">
      <c r="D56554" s="1"/>
      <c r="E56554" s="41"/>
    </row>
    <row r="56555" spans="4:5" x14ac:dyDescent="0.2">
      <c r="D56555" s="1"/>
      <c r="E56555" s="41"/>
    </row>
    <row r="56556" spans="4:5" x14ac:dyDescent="0.2">
      <c r="D56556" s="1"/>
      <c r="E56556" s="41"/>
    </row>
    <row r="56557" spans="4:5" x14ac:dyDescent="0.2">
      <c r="D56557" s="1"/>
      <c r="E56557" s="41"/>
    </row>
    <row r="56558" spans="4:5" x14ac:dyDescent="0.2">
      <c r="D56558" s="1"/>
      <c r="E56558" s="41"/>
    </row>
    <row r="56559" spans="4:5" x14ac:dyDescent="0.2">
      <c r="D56559" s="1"/>
      <c r="E56559" s="41"/>
    </row>
    <row r="56560" spans="4:5" x14ac:dyDescent="0.2">
      <c r="D56560" s="1"/>
      <c r="E56560" s="41"/>
    </row>
    <row r="56561" spans="4:5" x14ac:dyDescent="0.2">
      <c r="D56561" s="1"/>
      <c r="E56561" s="41"/>
    </row>
    <row r="56562" spans="4:5" x14ac:dyDescent="0.2">
      <c r="D56562" s="1"/>
      <c r="E56562" s="41"/>
    </row>
    <row r="56563" spans="4:5" x14ac:dyDescent="0.2">
      <c r="D56563" s="1"/>
      <c r="E56563" s="41"/>
    </row>
    <row r="56564" spans="4:5" x14ac:dyDescent="0.2">
      <c r="D56564" s="1"/>
      <c r="E56564" s="41"/>
    </row>
    <row r="56565" spans="4:5" x14ac:dyDescent="0.2">
      <c r="D56565" s="1"/>
      <c r="E56565" s="41"/>
    </row>
    <row r="56566" spans="4:5" x14ac:dyDescent="0.2">
      <c r="D56566" s="1"/>
      <c r="E56566" s="41"/>
    </row>
    <row r="56567" spans="4:5" x14ac:dyDescent="0.2">
      <c r="D56567" s="1"/>
      <c r="E56567" s="41"/>
    </row>
    <row r="56568" spans="4:5" x14ac:dyDescent="0.2">
      <c r="D56568" s="1"/>
      <c r="E56568" s="41"/>
    </row>
    <row r="56569" spans="4:5" x14ac:dyDescent="0.2">
      <c r="D56569" s="1"/>
      <c r="E56569" s="41"/>
    </row>
    <row r="56570" spans="4:5" x14ac:dyDescent="0.2">
      <c r="D56570" s="1"/>
      <c r="E56570" s="41"/>
    </row>
    <row r="56571" spans="4:5" x14ac:dyDescent="0.2">
      <c r="D56571" s="1"/>
      <c r="E56571" s="41"/>
    </row>
    <row r="56572" spans="4:5" x14ac:dyDescent="0.2">
      <c r="D56572" s="1"/>
      <c r="E56572" s="41"/>
    </row>
    <row r="56573" spans="4:5" x14ac:dyDescent="0.2">
      <c r="D56573" s="1"/>
      <c r="E56573" s="41"/>
    </row>
    <row r="56574" spans="4:5" x14ac:dyDescent="0.2">
      <c r="D56574" s="1"/>
      <c r="E56574" s="41"/>
    </row>
    <row r="56575" spans="4:5" x14ac:dyDescent="0.2">
      <c r="D56575" s="1"/>
      <c r="E56575" s="41"/>
    </row>
    <row r="56576" spans="4:5" x14ac:dyDescent="0.2">
      <c r="D56576" s="1"/>
      <c r="E56576" s="41"/>
    </row>
    <row r="56577" spans="4:5" x14ac:dyDescent="0.2">
      <c r="D56577" s="1"/>
      <c r="E56577" s="41"/>
    </row>
    <row r="56578" spans="4:5" x14ac:dyDescent="0.2">
      <c r="D56578" s="1"/>
      <c r="E56578" s="41"/>
    </row>
    <row r="56579" spans="4:5" x14ac:dyDescent="0.2">
      <c r="D56579" s="1"/>
      <c r="E56579" s="41"/>
    </row>
    <row r="56580" spans="4:5" x14ac:dyDescent="0.2">
      <c r="D56580" s="1"/>
      <c r="E56580" s="41"/>
    </row>
    <row r="56581" spans="4:5" x14ac:dyDescent="0.2">
      <c r="D56581" s="1"/>
      <c r="E56581" s="41"/>
    </row>
    <row r="56582" spans="4:5" x14ac:dyDescent="0.2">
      <c r="D56582" s="1"/>
      <c r="E56582" s="41"/>
    </row>
    <row r="56583" spans="4:5" x14ac:dyDescent="0.2">
      <c r="D56583" s="1"/>
      <c r="E56583" s="41"/>
    </row>
    <row r="56584" spans="4:5" x14ac:dyDescent="0.2">
      <c r="D56584" s="1"/>
      <c r="E56584" s="41"/>
    </row>
    <row r="56585" spans="4:5" x14ac:dyDescent="0.2">
      <c r="D56585" s="1"/>
      <c r="E56585" s="41"/>
    </row>
    <row r="56586" spans="4:5" x14ac:dyDescent="0.2">
      <c r="D56586" s="1"/>
      <c r="E56586" s="41"/>
    </row>
    <row r="56587" spans="4:5" x14ac:dyDescent="0.2">
      <c r="D56587" s="1"/>
      <c r="E56587" s="41"/>
    </row>
    <row r="56588" spans="4:5" x14ac:dyDescent="0.2">
      <c r="D56588" s="1"/>
      <c r="E56588" s="41"/>
    </row>
    <row r="56589" spans="4:5" x14ac:dyDescent="0.2">
      <c r="D56589" s="1"/>
      <c r="E56589" s="41"/>
    </row>
    <row r="56590" spans="4:5" x14ac:dyDescent="0.2">
      <c r="D56590" s="1"/>
      <c r="E56590" s="41"/>
    </row>
    <row r="56591" spans="4:5" x14ac:dyDescent="0.2">
      <c r="D56591" s="1"/>
      <c r="E56591" s="41"/>
    </row>
    <row r="56592" spans="4:5" x14ac:dyDescent="0.2">
      <c r="D56592" s="1"/>
      <c r="E56592" s="41"/>
    </row>
    <row r="56593" spans="4:5" x14ac:dyDescent="0.2">
      <c r="D56593" s="1"/>
      <c r="E56593" s="41"/>
    </row>
    <row r="56594" spans="4:5" x14ac:dyDescent="0.2">
      <c r="D56594" s="1"/>
      <c r="E56594" s="41"/>
    </row>
    <row r="56595" spans="4:5" x14ac:dyDescent="0.2">
      <c r="D56595" s="1"/>
      <c r="E56595" s="41"/>
    </row>
    <row r="56596" spans="4:5" x14ac:dyDescent="0.2">
      <c r="D56596" s="1"/>
      <c r="E56596" s="41"/>
    </row>
    <row r="56597" spans="4:5" x14ac:dyDescent="0.2">
      <c r="D56597" s="1"/>
      <c r="E56597" s="41"/>
    </row>
    <row r="56598" spans="4:5" x14ac:dyDescent="0.2">
      <c r="D56598" s="1"/>
      <c r="E56598" s="41"/>
    </row>
    <row r="56599" spans="4:5" x14ac:dyDescent="0.2">
      <c r="D56599" s="1"/>
      <c r="E56599" s="41"/>
    </row>
    <row r="56600" spans="4:5" x14ac:dyDescent="0.2">
      <c r="D56600" s="1"/>
      <c r="E56600" s="41"/>
    </row>
    <row r="56601" spans="4:5" x14ac:dyDescent="0.2">
      <c r="D56601" s="1"/>
      <c r="E56601" s="41"/>
    </row>
    <row r="56602" spans="4:5" x14ac:dyDescent="0.2">
      <c r="D56602" s="1"/>
      <c r="E56602" s="41"/>
    </row>
    <row r="56603" spans="4:5" x14ac:dyDescent="0.2">
      <c r="D56603" s="1"/>
      <c r="E56603" s="41"/>
    </row>
    <row r="56604" spans="4:5" x14ac:dyDescent="0.2">
      <c r="D56604" s="1"/>
      <c r="E56604" s="41"/>
    </row>
    <row r="56605" spans="4:5" x14ac:dyDescent="0.2">
      <c r="D56605" s="1"/>
      <c r="E56605" s="41"/>
    </row>
    <row r="56606" spans="4:5" x14ac:dyDescent="0.2">
      <c r="D56606" s="1"/>
      <c r="E56606" s="41"/>
    </row>
    <row r="56607" spans="4:5" x14ac:dyDescent="0.2">
      <c r="D56607" s="1"/>
      <c r="E56607" s="41"/>
    </row>
    <row r="56608" spans="4:5" x14ac:dyDescent="0.2">
      <c r="D56608" s="1"/>
      <c r="E56608" s="41"/>
    </row>
    <row r="56609" spans="4:5" x14ac:dyDescent="0.2">
      <c r="D56609" s="1"/>
      <c r="E56609" s="41"/>
    </row>
    <row r="56610" spans="4:5" x14ac:dyDescent="0.2">
      <c r="D56610" s="1"/>
      <c r="E56610" s="41"/>
    </row>
    <row r="56611" spans="4:5" x14ac:dyDescent="0.2">
      <c r="D56611" s="1"/>
      <c r="E56611" s="41"/>
    </row>
    <row r="56612" spans="4:5" x14ac:dyDescent="0.2">
      <c r="D56612" s="1"/>
      <c r="E56612" s="41"/>
    </row>
    <row r="56613" spans="4:5" x14ac:dyDescent="0.2">
      <c r="D56613" s="1"/>
      <c r="E56613" s="41"/>
    </row>
    <row r="56614" spans="4:5" x14ac:dyDescent="0.2">
      <c r="D56614" s="1"/>
      <c r="E56614" s="41"/>
    </row>
    <row r="56615" spans="4:5" x14ac:dyDescent="0.2">
      <c r="D56615" s="1"/>
      <c r="E56615" s="41"/>
    </row>
    <row r="56616" spans="4:5" x14ac:dyDescent="0.2">
      <c r="D56616" s="1"/>
      <c r="E56616" s="41"/>
    </row>
    <row r="56617" spans="4:5" x14ac:dyDescent="0.2">
      <c r="D56617" s="1"/>
      <c r="E56617" s="41"/>
    </row>
    <row r="56618" spans="4:5" x14ac:dyDescent="0.2">
      <c r="D56618" s="1"/>
      <c r="E56618" s="41"/>
    </row>
    <row r="56619" spans="4:5" x14ac:dyDescent="0.2">
      <c r="D56619" s="1"/>
      <c r="E56619" s="41"/>
    </row>
    <row r="56620" spans="4:5" x14ac:dyDescent="0.2">
      <c r="D56620" s="1"/>
      <c r="E56620" s="41"/>
    </row>
    <row r="56621" spans="4:5" x14ac:dyDescent="0.2">
      <c r="D56621" s="1"/>
      <c r="E56621" s="41"/>
    </row>
    <row r="56622" spans="4:5" x14ac:dyDescent="0.2">
      <c r="D56622" s="1"/>
      <c r="E56622" s="41"/>
    </row>
    <row r="56623" spans="4:5" x14ac:dyDescent="0.2">
      <c r="D56623" s="1"/>
      <c r="E56623" s="41"/>
    </row>
    <row r="56624" spans="4:5" x14ac:dyDescent="0.2">
      <c r="D56624" s="1"/>
      <c r="E56624" s="41"/>
    </row>
    <row r="56625" spans="4:5" x14ac:dyDescent="0.2">
      <c r="D56625" s="1"/>
      <c r="E56625" s="41"/>
    </row>
    <row r="56626" spans="4:5" x14ac:dyDescent="0.2">
      <c r="D56626" s="1"/>
      <c r="E56626" s="41"/>
    </row>
    <row r="56627" spans="4:5" x14ac:dyDescent="0.2">
      <c r="D56627" s="1"/>
      <c r="E56627" s="41"/>
    </row>
    <row r="56628" spans="4:5" x14ac:dyDescent="0.2">
      <c r="D56628" s="1"/>
      <c r="E56628" s="41"/>
    </row>
    <row r="56629" spans="4:5" x14ac:dyDescent="0.2">
      <c r="D56629" s="1"/>
      <c r="E56629" s="41"/>
    </row>
    <row r="56630" spans="4:5" x14ac:dyDescent="0.2">
      <c r="D56630" s="1"/>
      <c r="E56630" s="41"/>
    </row>
    <row r="56631" spans="4:5" x14ac:dyDescent="0.2">
      <c r="D56631" s="1"/>
      <c r="E56631" s="41"/>
    </row>
    <row r="56632" spans="4:5" x14ac:dyDescent="0.2">
      <c r="D56632" s="1"/>
      <c r="E56632" s="41"/>
    </row>
    <row r="56633" spans="4:5" x14ac:dyDescent="0.2">
      <c r="D56633" s="1"/>
      <c r="E56633" s="41"/>
    </row>
    <row r="56634" spans="4:5" x14ac:dyDescent="0.2">
      <c r="D56634" s="1"/>
      <c r="E56634" s="41"/>
    </row>
    <row r="56635" spans="4:5" x14ac:dyDescent="0.2">
      <c r="D56635" s="1"/>
      <c r="E56635" s="41"/>
    </row>
    <row r="56636" spans="4:5" x14ac:dyDescent="0.2">
      <c r="D56636" s="1"/>
      <c r="E56636" s="41"/>
    </row>
    <row r="56637" spans="4:5" x14ac:dyDescent="0.2">
      <c r="D56637" s="1"/>
      <c r="E56637" s="41"/>
    </row>
    <row r="56638" spans="4:5" x14ac:dyDescent="0.2">
      <c r="D56638" s="1"/>
      <c r="E56638" s="41"/>
    </row>
    <row r="56639" spans="4:5" x14ac:dyDescent="0.2">
      <c r="D56639" s="1"/>
      <c r="E56639" s="41"/>
    </row>
    <row r="56640" spans="4:5" x14ac:dyDescent="0.2">
      <c r="D56640" s="1"/>
      <c r="E56640" s="41"/>
    </row>
    <row r="56641" spans="4:5" x14ac:dyDescent="0.2">
      <c r="D56641" s="1"/>
      <c r="E56641" s="41"/>
    </row>
    <row r="56642" spans="4:5" x14ac:dyDescent="0.2">
      <c r="D56642" s="1"/>
      <c r="E56642" s="41"/>
    </row>
    <row r="56643" spans="4:5" x14ac:dyDescent="0.2">
      <c r="D56643" s="1"/>
      <c r="E56643" s="41"/>
    </row>
    <row r="56644" spans="4:5" x14ac:dyDescent="0.2">
      <c r="D56644" s="1"/>
      <c r="E56644" s="41"/>
    </row>
    <row r="56645" spans="4:5" x14ac:dyDescent="0.2">
      <c r="D56645" s="1"/>
      <c r="E56645" s="41"/>
    </row>
    <row r="56646" spans="4:5" x14ac:dyDescent="0.2">
      <c r="D56646" s="1"/>
      <c r="E56646" s="41"/>
    </row>
    <row r="56647" spans="4:5" x14ac:dyDescent="0.2">
      <c r="D56647" s="1"/>
      <c r="E56647" s="41"/>
    </row>
    <row r="56648" spans="4:5" x14ac:dyDescent="0.2">
      <c r="D56648" s="1"/>
      <c r="E56648" s="41"/>
    </row>
    <row r="56649" spans="4:5" x14ac:dyDescent="0.2">
      <c r="D56649" s="1"/>
      <c r="E56649" s="41"/>
    </row>
    <row r="56650" spans="4:5" x14ac:dyDescent="0.2">
      <c r="D56650" s="1"/>
      <c r="E56650" s="41"/>
    </row>
    <row r="56651" spans="4:5" x14ac:dyDescent="0.2">
      <c r="D56651" s="1"/>
      <c r="E56651" s="41"/>
    </row>
    <row r="56652" spans="4:5" x14ac:dyDescent="0.2">
      <c r="D56652" s="1"/>
      <c r="E56652" s="41"/>
    </row>
    <row r="56653" spans="4:5" x14ac:dyDescent="0.2">
      <c r="D56653" s="1"/>
      <c r="E56653" s="41"/>
    </row>
    <row r="56654" spans="4:5" x14ac:dyDescent="0.2">
      <c r="D56654" s="1"/>
      <c r="E56654" s="41"/>
    </row>
    <row r="56655" spans="4:5" x14ac:dyDescent="0.2">
      <c r="D56655" s="1"/>
      <c r="E56655" s="41"/>
    </row>
    <row r="56656" spans="4:5" x14ac:dyDescent="0.2">
      <c r="D56656" s="1"/>
      <c r="E56656" s="41"/>
    </row>
    <row r="56657" spans="4:5" x14ac:dyDescent="0.2">
      <c r="D56657" s="1"/>
      <c r="E56657" s="41"/>
    </row>
    <row r="56658" spans="4:5" x14ac:dyDescent="0.2">
      <c r="D56658" s="1"/>
      <c r="E56658" s="41"/>
    </row>
    <row r="56659" spans="4:5" x14ac:dyDescent="0.2">
      <c r="D56659" s="1"/>
      <c r="E56659" s="41"/>
    </row>
    <row r="56660" spans="4:5" x14ac:dyDescent="0.2">
      <c r="D56660" s="1"/>
      <c r="E56660" s="41"/>
    </row>
    <row r="56661" spans="4:5" x14ac:dyDescent="0.2">
      <c r="D56661" s="1"/>
      <c r="E56661" s="41"/>
    </row>
    <row r="56662" spans="4:5" x14ac:dyDescent="0.2">
      <c r="D56662" s="1"/>
      <c r="E56662" s="41"/>
    </row>
    <row r="56663" spans="4:5" x14ac:dyDescent="0.2">
      <c r="D56663" s="1"/>
      <c r="E56663" s="41"/>
    </row>
    <row r="56664" spans="4:5" x14ac:dyDescent="0.2">
      <c r="D56664" s="1"/>
      <c r="E56664" s="41"/>
    </row>
    <row r="56665" spans="4:5" x14ac:dyDescent="0.2">
      <c r="D56665" s="1"/>
      <c r="E56665" s="41"/>
    </row>
    <row r="56666" spans="4:5" x14ac:dyDescent="0.2">
      <c r="D56666" s="1"/>
      <c r="E56666" s="41"/>
    </row>
    <row r="56667" spans="4:5" x14ac:dyDescent="0.2">
      <c r="D56667" s="1"/>
      <c r="E56667" s="41"/>
    </row>
    <row r="56668" spans="4:5" x14ac:dyDescent="0.2">
      <c r="D56668" s="1"/>
      <c r="E56668" s="41"/>
    </row>
    <row r="56669" spans="4:5" x14ac:dyDescent="0.2">
      <c r="D56669" s="1"/>
      <c r="E56669" s="41"/>
    </row>
    <row r="56670" spans="4:5" x14ac:dyDescent="0.2">
      <c r="D56670" s="1"/>
      <c r="E56670" s="41"/>
    </row>
    <row r="56671" spans="4:5" x14ac:dyDescent="0.2">
      <c r="D56671" s="1"/>
      <c r="E56671" s="41"/>
    </row>
    <row r="56672" spans="4:5" x14ac:dyDescent="0.2">
      <c r="D56672" s="1"/>
      <c r="E56672" s="41"/>
    </row>
    <row r="56673" spans="4:5" x14ac:dyDescent="0.2">
      <c r="D56673" s="1"/>
      <c r="E56673" s="41"/>
    </row>
    <row r="56674" spans="4:5" x14ac:dyDescent="0.2">
      <c r="D56674" s="1"/>
      <c r="E56674" s="41"/>
    </row>
    <row r="56675" spans="4:5" x14ac:dyDescent="0.2">
      <c r="D56675" s="1"/>
      <c r="E56675" s="41"/>
    </row>
    <row r="56676" spans="4:5" x14ac:dyDescent="0.2">
      <c r="D56676" s="1"/>
      <c r="E56676" s="41"/>
    </row>
    <row r="56677" spans="4:5" x14ac:dyDescent="0.2">
      <c r="D56677" s="1"/>
      <c r="E56677" s="41"/>
    </row>
    <row r="56678" spans="4:5" x14ac:dyDescent="0.2">
      <c r="D56678" s="1"/>
      <c r="E56678" s="41"/>
    </row>
    <row r="56679" spans="4:5" x14ac:dyDescent="0.2">
      <c r="D56679" s="1"/>
      <c r="E56679" s="41"/>
    </row>
    <row r="56680" spans="4:5" x14ac:dyDescent="0.2">
      <c r="D56680" s="1"/>
      <c r="E56680" s="41"/>
    </row>
    <row r="56681" spans="4:5" x14ac:dyDescent="0.2">
      <c r="D56681" s="1"/>
      <c r="E56681" s="41"/>
    </row>
    <row r="56682" spans="4:5" x14ac:dyDescent="0.2">
      <c r="D56682" s="1"/>
      <c r="E56682" s="41"/>
    </row>
    <row r="56683" spans="4:5" x14ac:dyDescent="0.2">
      <c r="D56683" s="1"/>
      <c r="E56683" s="41"/>
    </row>
    <row r="56684" spans="4:5" x14ac:dyDescent="0.2">
      <c r="D56684" s="1"/>
      <c r="E56684" s="41"/>
    </row>
    <row r="56685" spans="4:5" x14ac:dyDescent="0.2">
      <c r="D56685" s="1"/>
      <c r="E56685" s="41"/>
    </row>
    <row r="56686" spans="4:5" x14ac:dyDescent="0.2">
      <c r="D56686" s="1"/>
      <c r="E56686" s="41"/>
    </row>
    <row r="56687" spans="4:5" x14ac:dyDescent="0.2">
      <c r="D56687" s="1"/>
      <c r="E56687" s="41"/>
    </row>
    <row r="56688" spans="4:5" x14ac:dyDescent="0.2">
      <c r="D56688" s="1"/>
      <c r="E56688" s="41"/>
    </row>
    <row r="56689" spans="4:5" x14ac:dyDescent="0.2">
      <c r="D56689" s="1"/>
      <c r="E56689" s="41"/>
    </row>
    <row r="56690" spans="4:5" x14ac:dyDescent="0.2">
      <c r="D56690" s="1"/>
      <c r="E56690" s="41"/>
    </row>
    <row r="56691" spans="4:5" x14ac:dyDescent="0.2">
      <c r="D56691" s="1"/>
      <c r="E56691" s="41"/>
    </row>
    <row r="56692" spans="4:5" x14ac:dyDescent="0.2">
      <c r="D56692" s="1"/>
      <c r="E56692" s="41"/>
    </row>
    <row r="56693" spans="4:5" x14ac:dyDescent="0.2">
      <c r="D56693" s="1"/>
      <c r="E56693" s="41"/>
    </row>
    <row r="56694" spans="4:5" x14ac:dyDescent="0.2">
      <c r="D56694" s="1"/>
      <c r="E56694" s="41"/>
    </row>
    <row r="56695" spans="4:5" x14ac:dyDescent="0.2">
      <c r="D56695" s="1"/>
      <c r="E56695" s="41"/>
    </row>
    <row r="56696" spans="4:5" x14ac:dyDescent="0.2">
      <c r="D56696" s="1"/>
      <c r="E56696" s="41"/>
    </row>
    <row r="56697" spans="4:5" x14ac:dyDescent="0.2">
      <c r="D56697" s="1"/>
      <c r="E56697" s="41"/>
    </row>
    <row r="56698" spans="4:5" x14ac:dyDescent="0.2">
      <c r="D56698" s="1"/>
      <c r="E56698" s="41"/>
    </row>
    <row r="56699" spans="4:5" x14ac:dyDescent="0.2">
      <c r="D56699" s="1"/>
      <c r="E56699" s="41"/>
    </row>
    <row r="56700" spans="4:5" x14ac:dyDescent="0.2">
      <c r="D56700" s="1"/>
      <c r="E56700" s="41"/>
    </row>
    <row r="56701" spans="4:5" x14ac:dyDescent="0.2">
      <c r="D56701" s="1"/>
      <c r="E56701" s="41"/>
    </row>
    <row r="56702" spans="4:5" x14ac:dyDescent="0.2">
      <c r="D56702" s="1"/>
      <c r="E56702" s="41"/>
    </row>
    <row r="56703" spans="4:5" x14ac:dyDescent="0.2">
      <c r="D56703" s="1"/>
      <c r="E56703" s="41"/>
    </row>
    <row r="56704" spans="4:5" x14ac:dyDescent="0.2">
      <c r="D56704" s="1"/>
      <c r="E56704" s="41"/>
    </row>
    <row r="56705" spans="4:5" x14ac:dyDescent="0.2">
      <c r="D56705" s="1"/>
      <c r="E56705" s="41"/>
    </row>
    <row r="56706" spans="4:5" x14ac:dyDescent="0.2">
      <c r="D56706" s="1"/>
      <c r="E56706" s="41"/>
    </row>
    <row r="56707" spans="4:5" x14ac:dyDescent="0.2">
      <c r="D56707" s="1"/>
      <c r="E56707" s="41"/>
    </row>
    <row r="56708" spans="4:5" x14ac:dyDescent="0.2">
      <c r="D56708" s="1"/>
      <c r="E56708" s="41"/>
    </row>
    <row r="56709" spans="4:5" x14ac:dyDescent="0.2">
      <c r="D56709" s="1"/>
      <c r="E56709" s="41"/>
    </row>
    <row r="56710" spans="4:5" x14ac:dyDescent="0.2">
      <c r="D56710" s="1"/>
      <c r="E56710" s="41"/>
    </row>
    <row r="56711" spans="4:5" x14ac:dyDescent="0.2">
      <c r="D56711" s="1"/>
      <c r="E56711" s="41"/>
    </row>
    <row r="56712" spans="4:5" x14ac:dyDescent="0.2">
      <c r="D56712" s="1"/>
      <c r="E56712" s="41"/>
    </row>
    <row r="56713" spans="4:5" x14ac:dyDescent="0.2">
      <c r="D56713" s="1"/>
      <c r="E56713" s="41"/>
    </row>
    <row r="56714" spans="4:5" x14ac:dyDescent="0.2">
      <c r="D56714" s="1"/>
      <c r="E56714" s="41"/>
    </row>
    <row r="56715" spans="4:5" x14ac:dyDescent="0.2">
      <c r="D56715" s="1"/>
      <c r="E56715" s="41"/>
    </row>
    <row r="56716" spans="4:5" x14ac:dyDescent="0.2">
      <c r="D56716" s="1"/>
      <c r="E56716" s="41"/>
    </row>
    <row r="56717" spans="4:5" x14ac:dyDescent="0.2">
      <c r="D56717" s="1"/>
      <c r="E56717" s="41"/>
    </row>
    <row r="56718" spans="4:5" x14ac:dyDescent="0.2">
      <c r="D56718" s="1"/>
      <c r="E56718" s="41"/>
    </row>
    <row r="56719" spans="4:5" x14ac:dyDescent="0.2">
      <c r="D56719" s="1"/>
      <c r="E56719" s="41"/>
    </row>
    <row r="56720" spans="4:5" x14ac:dyDescent="0.2">
      <c r="D56720" s="1"/>
      <c r="E56720" s="41"/>
    </row>
    <row r="56721" spans="4:5" x14ac:dyDescent="0.2">
      <c r="D56721" s="1"/>
      <c r="E56721" s="41"/>
    </row>
    <row r="56722" spans="4:5" x14ac:dyDescent="0.2">
      <c r="D56722" s="1"/>
      <c r="E56722" s="41"/>
    </row>
    <row r="56723" spans="4:5" x14ac:dyDescent="0.2">
      <c r="D56723" s="1"/>
      <c r="E56723" s="41"/>
    </row>
    <row r="56724" spans="4:5" x14ac:dyDescent="0.2">
      <c r="D56724" s="1"/>
      <c r="E56724" s="41"/>
    </row>
    <row r="56725" spans="4:5" x14ac:dyDescent="0.2">
      <c r="D56725" s="1"/>
      <c r="E56725" s="41"/>
    </row>
    <row r="56726" spans="4:5" x14ac:dyDescent="0.2">
      <c r="D56726" s="1"/>
      <c r="E56726" s="41"/>
    </row>
    <row r="56727" spans="4:5" x14ac:dyDescent="0.2">
      <c r="D56727" s="1"/>
      <c r="E56727" s="41"/>
    </row>
    <row r="56728" spans="4:5" x14ac:dyDescent="0.2">
      <c r="D56728" s="1"/>
      <c r="E56728" s="41"/>
    </row>
    <row r="56729" spans="4:5" x14ac:dyDescent="0.2">
      <c r="D56729" s="1"/>
      <c r="E56729" s="41"/>
    </row>
    <row r="56730" spans="4:5" x14ac:dyDescent="0.2">
      <c r="D56730" s="1"/>
      <c r="E56730" s="41"/>
    </row>
    <row r="56731" spans="4:5" x14ac:dyDescent="0.2">
      <c r="D56731" s="1"/>
      <c r="E56731" s="41"/>
    </row>
    <row r="56732" spans="4:5" x14ac:dyDescent="0.2">
      <c r="D56732" s="1"/>
      <c r="E56732" s="41"/>
    </row>
    <row r="56733" spans="4:5" x14ac:dyDescent="0.2">
      <c r="D56733" s="1"/>
      <c r="E56733" s="41"/>
    </row>
    <row r="56734" spans="4:5" x14ac:dyDescent="0.2">
      <c r="D56734" s="1"/>
      <c r="E56734" s="41"/>
    </row>
    <row r="56735" spans="4:5" x14ac:dyDescent="0.2">
      <c r="D56735" s="1"/>
      <c r="E56735" s="41"/>
    </row>
    <row r="56736" spans="4:5" x14ac:dyDescent="0.2">
      <c r="D56736" s="1"/>
      <c r="E56736" s="41"/>
    </row>
    <row r="56737" spans="4:5" x14ac:dyDescent="0.2">
      <c r="D56737" s="1"/>
      <c r="E56737" s="41"/>
    </row>
    <row r="56738" spans="4:5" x14ac:dyDescent="0.2">
      <c r="D56738" s="1"/>
      <c r="E56738" s="41"/>
    </row>
    <row r="56739" spans="4:5" x14ac:dyDescent="0.2">
      <c r="D56739" s="1"/>
      <c r="E56739" s="41"/>
    </row>
    <row r="56740" spans="4:5" x14ac:dyDescent="0.2">
      <c r="D56740" s="1"/>
      <c r="E56740" s="41"/>
    </row>
    <row r="56741" spans="4:5" x14ac:dyDescent="0.2">
      <c r="D56741" s="1"/>
      <c r="E56741" s="41"/>
    </row>
    <row r="56742" spans="4:5" x14ac:dyDescent="0.2">
      <c r="D56742" s="1"/>
      <c r="E56742" s="41"/>
    </row>
    <row r="56743" spans="4:5" x14ac:dyDescent="0.2">
      <c r="D56743" s="1"/>
      <c r="E56743" s="41"/>
    </row>
    <row r="56744" spans="4:5" x14ac:dyDescent="0.2">
      <c r="D56744" s="1"/>
      <c r="E56744" s="41"/>
    </row>
    <row r="56745" spans="4:5" x14ac:dyDescent="0.2">
      <c r="D56745" s="1"/>
      <c r="E56745" s="41"/>
    </row>
    <row r="56746" spans="4:5" x14ac:dyDescent="0.2">
      <c r="D56746" s="1"/>
      <c r="E56746" s="41"/>
    </row>
    <row r="56747" spans="4:5" x14ac:dyDescent="0.2">
      <c r="D56747" s="1"/>
      <c r="E56747" s="41"/>
    </row>
    <row r="56748" spans="4:5" x14ac:dyDescent="0.2">
      <c r="D56748" s="1"/>
      <c r="E56748" s="41"/>
    </row>
    <row r="56749" spans="4:5" x14ac:dyDescent="0.2">
      <c r="D56749" s="1"/>
      <c r="E56749" s="41"/>
    </row>
    <row r="56750" spans="4:5" x14ac:dyDescent="0.2">
      <c r="D56750" s="1"/>
      <c r="E56750" s="41"/>
    </row>
    <row r="56751" spans="4:5" x14ac:dyDescent="0.2">
      <c r="D56751" s="1"/>
      <c r="E56751" s="41"/>
    </row>
    <row r="56752" spans="4:5" x14ac:dyDescent="0.2">
      <c r="D56752" s="1"/>
      <c r="E56752" s="41"/>
    </row>
    <row r="56753" spans="4:5" x14ac:dyDescent="0.2">
      <c r="D56753" s="1"/>
      <c r="E56753" s="41"/>
    </row>
    <row r="56754" spans="4:5" x14ac:dyDescent="0.2">
      <c r="D56754" s="1"/>
      <c r="E56754" s="41"/>
    </row>
    <row r="56755" spans="4:5" x14ac:dyDescent="0.2">
      <c r="D56755" s="1"/>
      <c r="E56755" s="41"/>
    </row>
    <row r="56756" spans="4:5" x14ac:dyDescent="0.2">
      <c r="D56756" s="1"/>
      <c r="E56756" s="41"/>
    </row>
    <row r="56757" spans="4:5" x14ac:dyDescent="0.2">
      <c r="D56757" s="1"/>
      <c r="E56757" s="41"/>
    </row>
    <row r="56758" spans="4:5" x14ac:dyDescent="0.2">
      <c r="D56758" s="1"/>
      <c r="E56758" s="41"/>
    </row>
    <row r="56759" spans="4:5" x14ac:dyDescent="0.2">
      <c r="D56759" s="1"/>
      <c r="E56759" s="41"/>
    </row>
    <row r="56760" spans="4:5" x14ac:dyDescent="0.2">
      <c r="D56760" s="1"/>
      <c r="E56760" s="41"/>
    </row>
    <row r="56761" spans="4:5" x14ac:dyDescent="0.2">
      <c r="D56761" s="1"/>
      <c r="E56761" s="41"/>
    </row>
    <row r="56762" spans="4:5" x14ac:dyDescent="0.2">
      <c r="D56762" s="1"/>
      <c r="E56762" s="41"/>
    </row>
    <row r="56763" spans="4:5" x14ac:dyDescent="0.2">
      <c r="D56763" s="1"/>
      <c r="E56763" s="41"/>
    </row>
    <row r="56764" spans="4:5" x14ac:dyDescent="0.2">
      <c r="D56764" s="1"/>
      <c r="E56764" s="41"/>
    </row>
    <row r="56765" spans="4:5" x14ac:dyDescent="0.2">
      <c r="D56765" s="1"/>
      <c r="E56765" s="41"/>
    </row>
    <row r="56766" spans="4:5" x14ac:dyDescent="0.2">
      <c r="D56766" s="1"/>
      <c r="E56766" s="41"/>
    </row>
    <row r="56767" spans="4:5" x14ac:dyDescent="0.2">
      <c r="D56767" s="1"/>
      <c r="E56767" s="41"/>
    </row>
    <row r="56768" spans="4:5" x14ac:dyDescent="0.2">
      <c r="D56768" s="1"/>
      <c r="E56768" s="41"/>
    </row>
    <row r="56769" spans="4:5" x14ac:dyDescent="0.2">
      <c r="D56769" s="1"/>
      <c r="E56769" s="41"/>
    </row>
    <row r="56770" spans="4:5" x14ac:dyDescent="0.2">
      <c r="D56770" s="1"/>
      <c r="E56770" s="41"/>
    </row>
    <row r="56771" spans="4:5" x14ac:dyDescent="0.2">
      <c r="D56771" s="1"/>
      <c r="E56771" s="41"/>
    </row>
    <row r="56772" spans="4:5" x14ac:dyDescent="0.2">
      <c r="D56772" s="1"/>
      <c r="E56772" s="41"/>
    </row>
    <row r="56773" spans="4:5" x14ac:dyDescent="0.2">
      <c r="D56773" s="1"/>
      <c r="E56773" s="41"/>
    </row>
    <row r="56774" spans="4:5" x14ac:dyDescent="0.2">
      <c r="D56774" s="1"/>
      <c r="E56774" s="41"/>
    </row>
    <row r="56775" spans="4:5" x14ac:dyDescent="0.2">
      <c r="D56775" s="1"/>
      <c r="E56775" s="41"/>
    </row>
    <row r="56776" spans="4:5" x14ac:dyDescent="0.2">
      <c r="D56776" s="1"/>
      <c r="E56776" s="41"/>
    </row>
    <row r="56777" spans="4:5" x14ac:dyDescent="0.2">
      <c r="D56777" s="1"/>
      <c r="E56777" s="41"/>
    </row>
    <row r="56778" spans="4:5" x14ac:dyDescent="0.2">
      <c r="D56778" s="1"/>
      <c r="E56778" s="41"/>
    </row>
    <row r="56779" spans="4:5" x14ac:dyDescent="0.2">
      <c r="D56779" s="1"/>
      <c r="E56779" s="41"/>
    </row>
    <row r="56780" spans="4:5" x14ac:dyDescent="0.2">
      <c r="D56780" s="1"/>
      <c r="E56780" s="41"/>
    </row>
    <row r="56781" spans="4:5" x14ac:dyDescent="0.2">
      <c r="D56781" s="1"/>
      <c r="E56781" s="41"/>
    </row>
    <row r="56782" spans="4:5" x14ac:dyDescent="0.2">
      <c r="D56782" s="1"/>
      <c r="E56782" s="41"/>
    </row>
    <row r="56783" spans="4:5" x14ac:dyDescent="0.2">
      <c r="D56783" s="1"/>
      <c r="E56783" s="41"/>
    </row>
    <row r="56784" spans="4:5" x14ac:dyDescent="0.2">
      <c r="D56784" s="1"/>
      <c r="E56784" s="41"/>
    </row>
    <row r="56785" spans="4:5" x14ac:dyDescent="0.2">
      <c r="D56785" s="1"/>
      <c r="E56785" s="41"/>
    </row>
    <row r="56786" spans="4:5" x14ac:dyDescent="0.2">
      <c r="D56786" s="1"/>
      <c r="E56786" s="41"/>
    </row>
    <row r="56787" spans="4:5" x14ac:dyDescent="0.2">
      <c r="D56787" s="1"/>
      <c r="E56787" s="41"/>
    </row>
    <row r="56788" spans="4:5" x14ac:dyDescent="0.2">
      <c r="D56788" s="1"/>
      <c r="E56788" s="41"/>
    </row>
    <row r="56789" spans="4:5" x14ac:dyDescent="0.2">
      <c r="D56789" s="1"/>
      <c r="E56789" s="41"/>
    </row>
    <row r="56790" spans="4:5" x14ac:dyDescent="0.2">
      <c r="D56790" s="1"/>
      <c r="E56790" s="41"/>
    </row>
    <row r="56791" spans="4:5" x14ac:dyDescent="0.2">
      <c r="D56791" s="1"/>
      <c r="E56791" s="41"/>
    </row>
    <row r="56792" spans="4:5" x14ac:dyDescent="0.2">
      <c r="D56792" s="1"/>
      <c r="E56792" s="41"/>
    </row>
    <row r="56793" spans="4:5" x14ac:dyDescent="0.2">
      <c r="D56793" s="1"/>
      <c r="E56793" s="41"/>
    </row>
    <row r="56794" spans="4:5" x14ac:dyDescent="0.2">
      <c r="D56794" s="1"/>
      <c r="E56794" s="41"/>
    </row>
    <row r="56795" spans="4:5" x14ac:dyDescent="0.2">
      <c r="D56795" s="1"/>
      <c r="E56795" s="41"/>
    </row>
    <row r="56796" spans="4:5" x14ac:dyDescent="0.2">
      <c r="D56796" s="1"/>
      <c r="E56796" s="41"/>
    </row>
    <row r="56797" spans="4:5" x14ac:dyDescent="0.2">
      <c r="D56797" s="1"/>
      <c r="E56797" s="41"/>
    </row>
    <row r="56798" spans="4:5" x14ac:dyDescent="0.2">
      <c r="D56798" s="1"/>
      <c r="E56798" s="41"/>
    </row>
    <row r="56799" spans="4:5" x14ac:dyDescent="0.2">
      <c r="D56799" s="1"/>
      <c r="E56799" s="41"/>
    </row>
    <row r="56800" spans="4:5" x14ac:dyDescent="0.2">
      <c r="D56800" s="1"/>
      <c r="E56800" s="41"/>
    </row>
    <row r="56801" spans="4:5" x14ac:dyDescent="0.2">
      <c r="D56801" s="1"/>
      <c r="E56801" s="41"/>
    </row>
    <row r="56802" spans="4:5" x14ac:dyDescent="0.2">
      <c r="D56802" s="1"/>
      <c r="E56802" s="41"/>
    </row>
    <row r="56803" spans="4:5" x14ac:dyDescent="0.2">
      <c r="D56803" s="1"/>
      <c r="E56803" s="41"/>
    </row>
    <row r="56804" spans="4:5" x14ac:dyDescent="0.2">
      <c r="D56804" s="1"/>
      <c r="E56804" s="41"/>
    </row>
    <row r="56805" spans="4:5" x14ac:dyDescent="0.2">
      <c r="D56805" s="1"/>
      <c r="E56805" s="41"/>
    </row>
    <row r="56806" spans="4:5" x14ac:dyDescent="0.2">
      <c r="D56806" s="1"/>
      <c r="E56806" s="41"/>
    </row>
    <row r="56807" spans="4:5" x14ac:dyDescent="0.2">
      <c r="D56807" s="1"/>
      <c r="E56807" s="41"/>
    </row>
    <row r="56808" spans="4:5" x14ac:dyDescent="0.2">
      <c r="D56808" s="1"/>
      <c r="E56808" s="41"/>
    </row>
    <row r="56809" spans="4:5" x14ac:dyDescent="0.2">
      <c r="D56809" s="1"/>
      <c r="E56809" s="41"/>
    </row>
    <row r="56810" spans="4:5" x14ac:dyDescent="0.2">
      <c r="D56810" s="1"/>
      <c r="E56810" s="41"/>
    </row>
    <row r="56811" spans="4:5" x14ac:dyDescent="0.2">
      <c r="D56811" s="1"/>
      <c r="E56811" s="41"/>
    </row>
    <row r="56812" spans="4:5" x14ac:dyDescent="0.2">
      <c r="D56812" s="1"/>
      <c r="E56812" s="41"/>
    </row>
    <row r="56813" spans="4:5" x14ac:dyDescent="0.2">
      <c r="D56813" s="1"/>
      <c r="E56813" s="41"/>
    </row>
    <row r="56814" spans="4:5" x14ac:dyDescent="0.2">
      <c r="D56814" s="1"/>
      <c r="E56814" s="41"/>
    </row>
    <row r="56815" spans="4:5" x14ac:dyDescent="0.2">
      <c r="D56815" s="1"/>
      <c r="E56815" s="41"/>
    </row>
    <row r="56816" spans="4:5" x14ac:dyDescent="0.2">
      <c r="D56816" s="1"/>
      <c r="E56816" s="41"/>
    </row>
    <row r="56817" spans="4:5" x14ac:dyDescent="0.2">
      <c r="D56817" s="1"/>
      <c r="E56817" s="41"/>
    </row>
    <row r="56818" spans="4:5" x14ac:dyDescent="0.2">
      <c r="D56818" s="1"/>
      <c r="E56818" s="41"/>
    </row>
    <row r="56819" spans="4:5" x14ac:dyDescent="0.2">
      <c r="D56819" s="1"/>
      <c r="E56819" s="41"/>
    </row>
    <row r="56820" spans="4:5" x14ac:dyDescent="0.2">
      <c r="D56820" s="1"/>
      <c r="E56820" s="41"/>
    </row>
    <row r="56821" spans="4:5" x14ac:dyDescent="0.2">
      <c r="D56821" s="1"/>
      <c r="E56821" s="41"/>
    </row>
    <row r="56822" spans="4:5" x14ac:dyDescent="0.2">
      <c r="D56822" s="1"/>
      <c r="E56822" s="41"/>
    </row>
    <row r="56823" spans="4:5" x14ac:dyDescent="0.2">
      <c r="D56823" s="1"/>
      <c r="E56823" s="41"/>
    </row>
    <row r="56824" spans="4:5" x14ac:dyDescent="0.2">
      <c r="D56824" s="1"/>
      <c r="E56824" s="41"/>
    </row>
    <row r="56825" spans="4:5" x14ac:dyDescent="0.2">
      <c r="D56825" s="1"/>
      <c r="E56825" s="41"/>
    </row>
    <row r="56826" spans="4:5" x14ac:dyDescent="0.2">
      <c r="D56826" s="1"/>
      <c r="E56826" s="41"/>
    </row>
    <row r="56827" spans="4:5" x14ac:dyDescent="0.2">
      <c r="D56827" s="1"/>
      <c r="E56827" s="41"/>
    </row>
    <row r="56828" spans="4:5" x14ac:dyDescent="0.2">
      <c r="D56828" s="1"/>
      <c r="E56828" s="41"/>
    </row>
    <row r="56829" spans="4:5" x14ac:dyDescent="0.2">
      <c r="D56829" s="1"/>
      <c r="E56829" s="41"/>
    </row>
    <row r="56830" spans="4:5" x14ac:dyDescent="0.2">
      <c r="D56830" s="1"/>
      <c r="E56830" s="41"/>
    </row>
    <row r="56831" spans="4:5" x14ac:dyDescent="0.2">
      <c r="D56831" s="1"/>
      <c r="E56831" s="41"/>
    </row>
    <row r="56832" spans="4:5" x14ac:dyDescent="0.2">
      <c r="D56832" s="1"/>
      <c r="E56832" s="41"/>
    </row>
    <row r="56833" spans="4:5" x14ac:dyDescent="0.2">
      <c r="D56833" s="1"/>
      <c r="E56833" s="41"/>
    </row>
    <row r="56834" spans="4:5" x14ac:dyDescent="0.2">
      <c r="D56834" s="1"/>
      <c r="E56834" s="41"/>
    </row>
    <row r="56835" spans="4:5" x14ac:dyDescent="0.2">
      <c r="D56835" s="1"/>
      <c r="E56835" s="41"/>
    </row>
    <row r="56836" spans="4:5" x14ac:dyDescent="0.2">
      <c r="D56836" s="1"/>
      <c r="E56836" s="41"/>
    </row>
    <row r="56837" spans="4:5" x14ac:dyDescent="0.2">
      <c r="D56837" s="1"/>
      <c r="E56837" s="41"/>
    </row>
    <row r="56838" spans="4:5" x14ac:dyDescent="0.2">
      <c r="D56838" s="1"/>
      <c r="E56838" s="41"/>
    </row>
    <row r="56839" spans="4:5" x14ac:dyDescent="0.2">
      <c r="D56839" s="1"/>
      <c r="E56839" s="41"/>
    </row>
    <row r="56840" spans="4:5" x14ac:dyDescent="0.2">
      <c r="D56840" s="1"/>
      <c r="E56840" s="41"/>
    </row>
    <row r="56841" spans="4:5" x14ac:dyDescent="0.2">
      <c r="D56841" s="1"/>
      <c r="E56841" s="41"/>
    </row>
    <row r="56842" spans="4:5" x14ac:dyDescent="0.2">
      <c r="D56842" s="1"/>
      <c r="E56842" s="41"/>
    </row>
    <row r="56843" spans="4:5" x14ac:dyDescent="0.2">
      <c r="D56843" s="1"/>
      <c r="E56843" s="41"/>
    </row>
    <row r="56844" spans="4:5" x14ac:dyDescent="0.2">
      <c r="D56844" s="1"/>
      <c r="E56844" s="41"/>
    </row>
    <row r="56845" spans="4:5" x14ac:dyDescent="0.2">
      <c r="D56845" s="1"/>
      <c r="E56845" s="41"/>
    </row>
    <row r="56846" spans="4:5" x14ac:dyDescent="0.2">
      <c r="D56846" s="1"/>
      <c r="E56846" s="41"/>
    </row>
    <row r="56847" spans="4:5" x14ac:dyDescent="0.2">
      <c r="D56847" s="1"/>
      <c r="E56847" s="41"/>
    </row>
    <row r="56848" spans="4:5" x14ac:dyDescent="0.2">
      <c r="D56848" s="1"/>
      <c r="E56848" s="41"/>
    </row>
    <row r="56849" spans="4:5" x14ac:dyDescent="0.2">
      <c r="D56849" s="1"/>
      <c r="E56849" s="41"/>
    </row>
    <row r="56850" spans="4:5" x14ac:dyDescent="0.2">
      <c r="D56850" s="1"/>
      <c r="E56850" s="41"/>
    </row>
    <row r="56851" spans="4:5" x14ac:dyDescent="0.2">
      <c r="D56851" s="1"/>
      <c r="E56851" s="41"/>
    </row>
    <row r="56852" spans="4:5" x14ac:dyDescent="0.2">
      <c r="D56852" s="1"/>
      <c r="E56852" s="41"/>
    </row>
    <row r="56853" spans="4:5" x14ac:dyDescent="0.2">
      <c r="D56853" s="1"/>
      <c r="E56853" s="41"/>
    </row>
    <row r="56854" spans="4:5" x14ac:dyDescent="0.2">
      <c r="D56854" s="1"/>
      <c r="E56854" s="41"/>
    </row>
    <row r="56855" spans="4:5" x14ac:dyDescent="0.2">
      <c r="D56855" s="1"/>
      <c r="E56855" s="41"/>
    </row>
    <row r="56856" spans="4:5" x14ac:dyDescent="0.2">
      <c r="D56856" s="1"/>
      <c r="E56856" s="41"/>
    </row>
    <row r="56857" spans="4:5" x14ac:dyDescent="0.2">
      <c r="D56857" s="1"/>
      <c r="E56857" s="41"/>
    </row>
    <row r="56858" spans="4:5" x14ac:dyDescent="0.2">
      <c r="D56858" s="1"/>
      <c r="E56858" s="41"/>
    </row>
    <row r="56859" spans="4:5" x14ac:dyDescent="0.2">
      <c r="D56859" s="1"/>
      <c r="E56859" s="41"/>
    </row>
    <row r="56860" spans="4:5" x14ac:dyDescent="0.2">
      <c r="D56860" s="1"/>
      <c r="E56860" s="41"/>
    </row>
    <row r="56861" spans="4:5" x14ac:dyDescent="0.2">
      <c r="D56861" s="1"/>
      <c r="E56861" s="41"/>
    </row>
    <row r="56862" spans="4:5" x14ac:dyDescent="0.2">
      <c r="D56862" s="1"/>
      <c r="E56862" s="41"/>
    </row>
    <row r="56863" spans="4:5" x14ac:dyDescent="0.2">
      <c r="D56863" s="1"/>
      <c r="E56863" s="41"/>
    </row>
    <row r="56864" spans="4:5" x14ac:dyDescent="0.2">
      <c r="D56864" s="1"/>
      <c r="E56864" s="41"/>
    </row>
    <row r="56865" spans="4:5" x14ac:dyDescent="0.2">
      <c r="D56865" s="1"/>
      <c r="E56865" s="41"/>
    </row>
    <row r="56866" spans="4:5" x14ac:dyDescent="0.2">
      <c r="D56866" s="1"/>
      <c r="E56866" s="41"/>
    </row>
    <row r="56867" spans="4:5" x14ac:dyDescent="0.2">
      <c r="D56867" s="1"/>
      <c r="E56867" s="41"/>
    </row>
    <row r="56868" spans="4:5" x14ac:dyDescent="0.2">
      <c r="D56868" s="1"/>
      <c r="E56868" s="41"/>
    </row>
    <row r="56869" spans="4:5" x14ac:dyDescent="0.2">
      <c r="D56869" s="1"/>
      <c r="E56869" s="41"/>
    </row>
    <row r="56870" spans="4:5" x14ac:dyDescent="0.2">
      <c r="D56870" s="1"/>
      <c r="E56870" s="41"/>
    </row>
    <row r="56871" spans="4:5" x14ac:dyDescent="0.2">
      <c r="D56871" s="1"/>
      <c r="E56871" s="41"/>
    </row>
    <row r="56872" spans="4:5" x14ac:dyDescent="0.2">
      <c r="D56872" s="1"/>
      <c r="E56872" s="41"/>
    </row>
    <row r="56873" spans="4:5" x14ac:dyDescent="0.2">
      <c r="D56873" s="1"/>
      <c r="E56873" s="41"/>
    </row>
    <row r="56874" spans="4:5" x14ac:dyDescent="0.2">
      <c r="D56874" s="1"/>
      <c r="E56874" s="41"/>
    </row>
    <row r="56875" spans="4:5" x14ac:dyDescent="0.2">
      <c r="D56875" s="1"/>
      <c r="E56875" s="41"/>
    </row>
    <row r="56876" spans="4:5" x14ac:dyDescent="0.2">
      <c r="D56876" s="1"/>
      <c r="E56876" s="41"/>
    </row>
    <row r="56877" spans="4:5" x14ac:dyDescent="0.2">
      <c r="D56877" s="1"/>
      <c r="E56877" s="41"/>
    </row>
    <row r="56878" spans="4:5" x14ac:dyDescent="0.2">
      <c r="D56878" s="1"/>
      <c r="E56878" s="41"/>
    </row>
    <row r="56879" spans="4:5" x14ac:dyDescent="0.2">
      <c r="D56879" s="1"/>
      <c r="E56879" s="41"/>
    </row>
    <row r="56880" spans="4:5" x14ac:dyDescent="0.2">
      <c r="D56880" s="1"/>
      <c r="E56880" s="41"/>
    </row>
    <row r="56881" spans="4:5" x14ac:dyDescent="0.2">
      <c r="D56881" s="1"/>
      <c r="E56881" s="41"/>
    </row>
    <row r="56882" spans="4:5" x14ac:dyDescent="0.2">
      <c r="D56882" s="1"/>
      <c r="E56882" s="41"/>
    </row>
    <row r="56883" spans="4:5" x14ac:dyDescent="0.2">
      <c r="D56883" s="1"/>
      <c r="E56883" s="41"/>
    </row>
    <row r="56884" spans="4:5" x14ac:dyDescent="0.2">
      <c r="D56884" s="1"/>
      <c r="E56884" s="41"/>
    </row>
    <row r="56885" spans="4:5" x14ac:dyDescent="0.2">
      <c r="D56885" s="1"/>
      <c r="E56885" s="41"/>
    </row>
    <row r="56886" spans="4:5" x14ac:dyDescent="0.2">
      <c r="D56886" s="1"/>
      <c r="E56886" s="41"/>
    </row>
    <row r="56887" spans="4:5" x14ac:dyDescent="0.2">
      <c r="D56887" s="1"/>
      <c r="E56887" s="41"/>
    </row>
    <row r="56888" spans="4:5" x14ac:dyDescent="0.2">
      <c r="D56888" s="1"/>
      <c r="E56888" s="41"/>
    </row>
    <row r="56889" spans="4:5" x14ac:dyDescent="0.2">
      <c r="D56889" s="1"/>
      <c r="E56889" s="41"/>
    </row>
    <row r="56890" spans="4:5" x14ac:dyDescent="0.2">
      <c r="D56890" s="1"/>
      <c r="E56890" s="41"/>
    </row>
    <row r="56891" spans="4:5" x14ac:dyDescent="0.2">
      <c r="D56891" s="1"/>
      <c r="E56891" s="41"/>
    </row>
    <row r="56892" spans="4:5" x14ac:dyDescent="0.2">
      <c r="D56892" s="1"/>
      <c r="E56892" s="41"/>
    </row>
    <row r="56893" spans="4:5" x14ac:dyDescent="0.2">
      <c r="D56893" s="1"/>
      <c r="E56893" s="41"/>
    </row>
    <row r="56894" spans="4:5" x14ac:dyDescent="0.2">
      <c r="D56894" s="1"/>
      <c r="E56894" s="41"/>
    </row>
    <row r="56895" spans="4:5" x14ac:dyDescent="0.2">
      <c r="D56895" s="1"/>
      <c r="E56895" s="41"/>
    </row>
    <row r="56896" spans="4:5" x14ac:dyDescent="0.2">
      <c r="D56896" s="1"/>
      <c r="E56896" s="41"/>
    </row>
    <row r="56897" spans="4:5" x14ac:dyDescent="0.2">
      <c r="D56897" s="1"/>
      <c r="E56897" s="41"/>
    </row>
    <row r="56898" spans="4:5" x14ac:dyDescent="0.2">
      <c r="D56898" s="1"/>
      <c r="E56898" s="41"/>
    </row>
    <row r="56899" spans="4:5" x14ac:dyDescent="0.2">
      <c r="D56899" s="1"/>
      <c r="E56899" s="41"/>
    </row>
    <row r="56900" spans="4:5" x14ac:dyDescent="0.2">
      <c r="D56900" s="1"/>
      <c r="E56900" s="41"/>
    </row>
    <row r="56901" spans="4:5" x14ac:dyDescent="0.2">
      <c r="D56901" s="1"/>
      <c r="E56901" s="41"/>
    </row>
    <row r="56902" spans="4:5" x14ac:dyDescent="0.2">
      <c r="D56902" s="1"/>
      <c r="E56902" s="41"/>
    </row>
    <row r="56903" spans="4:5" x14ac:dyDescent="0.2">
      <c r="D56903" s="1"/>
      <c r="E56903" s="41"/>
    </row>
    <row r="56904" spans="4:5" x14ac:dyDescent="0.2">
      <c r="D56904" s="1"/>
      <c r="E56904" s="41"/>
    </row>
    <row r="56905" spans="4:5" x14ac:dyDescent="0.2">
      <c r="D56905" s="1"/>
      <c r="E56905" s="41"/>
    </row>
    <row r="56906" spans="4:5" x14ac:dyDescent="0.2">
      <c r="D56906" s="1"/>
      <c r="E56906" s="41"/>
    </row>
    <row r="56907" spans="4:5" x14ac:dyDescent="0.2">
      <c r="D56907" s="1"/>
      <c r="E56907" s="41"/>
    </row>
    <row r="56908" spans="4:5" x14ac:dyDescent="0.2">
      <c r="D56908" s="1"/>
      <c r="E56908" s="41"/>
    </row>
    <row r="56909" spans="4:5" x14ac:dyDescent="0.2">
      <c r="D56909" s="1"/>
      <c r="E56909" s="41"/>
    </row>
    <row r="56910" spans="4:5" x14ac:dyDescent="0.2">
      <c r="D56910" s="1"/>
      <c r="E56910" s="41"/>
    </row>
    <row r="56911" spans="4:5" x14ac:dyDescent="0.2">
      <c r="D56911" s="1"/>
      <c r="E56911" s="41"/>
    </row>
    <row r="56912" spans="4:5" x14ac:dyDescent="0.2">
      <c r="D56912" s="1"/>
      <c r="E56912" s="41"/>
    </row>
    <row r="56913" spans="4:5" x14ac:dyDescent="0.2">
      <c r="D56913" s="1"/>
      <c r="E56913" s="41"/>
    </row>
    <row r="56914" spans="4:5" x14ac:dyDescent="0.2">
      <c r="D56914" s="1"/>
      <c r="E56914" s="41"/>
    </row>
    <row r="56915" spans="4:5" x14ac:dyDescent="0.2">
      <c r="D56915" s="1"/>
      <c r="E56915" s="41"/>
    </row>
    <row r="56916" spans="4:5" x14ac:dyDescent="0.2">
      <c r="D56916" s="1"/>
      <c r="E56916" s="41"/>
    </row>
    <row r="56917" spans="4:5" x14ac:dyDescent="0.2">
      <c r="D56917" s="1"/>
      <c r="E56917" s="41"/>
    </row>
    <row r="56918" spans="4:5" x14ac:dyDescent="0.2">
      <c r="D56918" s="1"/>
      <c r="E56918" s="41"/>
    </row>
    <row r="56919" spans="4:5" x14ac:dyDescent="0.2">
      <c r="D56919" s="1"/>
      <c r="E56919" s="41"/>
    </row>
    <row r="56920" spans="4:5" x14ac:dyDescent="0.2">
      <c r="D56920" s="1"/>
      <c r="E56920" s="41"/>
    </row>
    <row r="56921" spans="4:5" x14ac:dyDescent="0.2">
      <c r="D56921" s="1"/>
      <c r="E56921" s="41"/>
    </row>
    <row r="56922" spans="4:5" x14ac:dyDescent="0.2">
      <c r="D56922" s="1"/>
      <c r="E56922" s="41"/>
    </row>
    <row r="56923" spans="4:5" x14ac:dyDescent="0.2">
      <c r="D56923" s="1"/>
      <c r="E56923" s="41"/>
    </row>
    <row r="56924" spans="4:5" x14ac:dyDescent="0.2">
      <c r="D56924" s="1"/>
      <c r="E56924" s="41"/>
    </row>
    <row r="56925" spans="4:5" x14ac:dyDescent="0.2">
      <c r="D56925" s="1"/>
      <c r="E56925" s="41"/>
    </row>
    <row r="56926" spans="4:5" x14ac:dyDescent="0.2">
      <c r="D56926" s="1"/>
      <c r="E56926" s="41"/>
    </row>
    <row r="56927" spans="4:5" x14ac:dyDescent="0.2">
      <c r="D56927" s="1"/>
      <c r="E56927" s="41"/>
    </row>
    <row r="56928" spans="4:5" x14ac:dyDescent="0.2">
      <c r="D56928" s="1"/>
      <c r="E56928" s="41"/>
    </row>
    <row r="56929" spans="4:5" x14ac:dyDescent="0.2">
      <c r="D56929" s="1"/>
      <c r="E56929" s="41"/>
    </row>
    <row r="56930" spans="4:5" x14ac:dyDescent="0.2">
      <c r="D56930" s="1"/>
      <c r="E56930" s="41"/>
    </row>
    <row r="56931" spans="4:5" x14ac:dyDescent="0.2">
      <c r="D56931" s="1"/>
      <c r="E56931" s="41"/>
    </row>
    <row r="56932" spans="4:5" x14ac:dyDescent="0.2">
      <c r="D56932" s="1"/>
      <c r="E56932" s="41"/>
    </row>
    <row r="56933" spans="4:5" x14ac:dyDescent="0.2">
      <c r="D56933" s="1"/>
      <c r="E56933" s="41"/>
    </row>
    <row r="56934" spans="4:5" x14ac:dyDescent="0.2">
      <c r="D56934" s="1"/>
      <c r="E56934" s="41"/>
    </row>
    <row r="56935" spans="4:5" x14ac:dyDescent="0.2">
      <c r="D56935" s="1"/>
      <c r="E56935" s="41"/>
    </row>
    <row r="56936" spans="4:5" x14ac:dyDescent="0.2">
      <c r="D56936" s="1"/>
      <c r="E56936" s="41"/>
    </row>
    <row r="56937" spans="4:5" x14ac:dyDescent="0.2">
      <c r="D56937" s="1"/>
      <c r="E56937" s="41"/>
    </row>
    <row r="56938" spans="4:5" x14ac:dyDescent="0.2">
      <c r="D56938" s="1"/>
      <c r="E56938" s="41"/>
    </row>
    <row r="56939" spans="4:5" x14ac:dyDescent="0.2">
      <c r="D56939" s="1"/>
      <c r="E56939" s="41"/>
    </row>
    <row r="56940" spans="4:5" x14ac:dyDescent="0.2">
      <c r="D56940" s="1"/>
      <c r="E56940" s="41"/>
    </row>
    <row r="56941" spans="4:5" x14ac:dyDescent="0.2">
      <c r="D56941" s="1"/>
      <c r="E56941" s="41"/>
    </row>
    <row r="56942" spans="4:5" x14ac:dyDescent="0.2">
      <c r="D56942" s="1"/>
      <c r="E56942" s="41"/>
    </row>
    <row r="56943" spans="4:5" x14ac:dyDescent="0.2">
      <c r="D56943" s="1"/>
      <c r="E56943" s="41"/>
    </row>
    <row r="56944" spans="4:5" x14ac:dyDescent="0.2">
      <c r="D56944" s="1"/>
      <c r="E56944" s="41"/>
    </row>
    <row r="56945" spans="4:5" x14ac:dyDescent="0.2">
      <c r="D56945" s="1"/>
      <c r="E56945" s="41"/>
    </row>
    <row r="56946" spans="4:5" x14ac:dyDescent="0.2">
      <c r="D56946" s="1"/>
      <c r="E56946" s="41"/>
    </row>
    <row r="56947" spans="4:5" x14ac:dyDescent="0.2">
      <c r="D56947" s="1"/>
      <c r="E56947" s="41"/>
    </row>
    <row r="56948" spans="4:5" x14ac:dyDescent="0.2">
      <c r="D56948" s="1"/>
      <c r="E56948" s="41"/>
    </row>
    <row r="56949" spans="4:5" x14ac:dyDescent="0.2">
      <c r="D56949" s="1"/>
      <c r="E56949" s="41"/>
    </row>
    <row r="56950" spans="4:5" x14ac:dyDescent="0.2">
      <c r="D56950" s="1"/>
      <c r="E56950" s="41"/>
    </row>
    <row r="56951" spans="4:5" x14ac:dyDescent="0.2">
      <c r="D56951" s="1"/>
      <c r="E56951" s="41"/>
    </row>
    <row r="56952" spans="4:5" x14ac:dyDescent="0.2">
      <c r="D56952" s="1"/>
      <c r="E56952" s="41"/>
    </row>
    <row r="56953" spans="4:5" x14ac:dyDescent="0.2">
      <c r="D56953" s="1"/>
      <c r="E56953" s="41"/>
    </row>
    <row r="56954" spans="4:5" x14ac:dyDescent="0.2">
      <c r="D56954" s="1"/>
      <c r="E56954" s="41"/>
    </row>
    <row r="56955" spans="4:5" x14ac:dyDescent="0.2">
      <c r="D56955" s="1"/>
      <c r="E56955" s="41"/>
    </row>
    <row r="56956" spans="4:5" x14ac:dyDescent="0.2">
      <c r="D56956" s="1"/>
      <c r="E56956" s="41"/>
    </row>
    <row r="56957" spans="4:5" x14ac:dyDescent="0.2">
      <c r="D56957" s="1"/>
      <c r="E56957" s="41"/>
    </row>
    <row r="56958" spans="4:5" x14ac:dyDescent="0.2">
      <c r="D56958" s="1"/>
      <c r="E56958" s="41"/>
    </row>
    <row r="56959" spans="4:5" x14ac:dyDescent="0.2">
      <c r="D56959" s="1"/>
      <c r="E56959" s="41"/>
    </row>
    <row r="56960" spans="4:5" x14ac:dyDescent="0.2">
      <c r="D56960" s="1"/>
      <c r="E56960" s="41"/>
    </row>
    <row r="56961" spans="4:5" x14ac:dyDescent="0.2">
      <c r="D56961" s="1"/>
      <c r="E56961" s="41"/>
    </row>
    <row r="56962" spans="4:5" x14ac:dyDescent="0.2">
      <c r="D56962" s="1"/>
      <c r="E56962" s="41"/>
    </row>
    <row r="56963" spans="4:5" x14ac:dyDescent="0.2">
      <c r="D56963" s="1"/>
      <c r="E56963" s="41"/>
    </row>
    <row r="56964" spans="4:5" x14ac:dyDescent="0.2">
      <c r="D56964" s="1"/>
      <c r="E56964" s="41"/>
    </row>
    <row r="56965" spans="4:5" x14ac:dyDescent="0.2">
      <c r="D56965" s="1"/>
      <c r="E56965" s="41"/>
    </row>
    <row r="56966" spans="4:5" x14ac:dyDescent="0.2">
      <c r="D56966" s="1"/>
      <c r="E56966" s="41"/>
    </row>
    <row r="56967" spans="4:5" x14ac:dyDescent="0.2">
      <c r="D56967" s="1"/>
      <c r="E56967" s="41"/>
    </row>
    <row r="56968" spans="4:5" x14ac:dyDescent="0.2">
      <c r="D56968" s="1"/>
      <c r="E56968" s="41"/>
    </row>
    <row r="56969" spans="4:5" x14ac:dyDescent="0.2">
      <c r="D56969" s="1"/>
      <c r="E56969" s="41"/>
    </row>
    <row r="56970" spans="4:5" x14ac:dyDescent="0.2">
      <c r="D56970" s="1"/>
      <c r="E56970" s="41"/>
    </row>
    <row r="56971" spans="4:5" x14ac:dyDescent="0.2">
      <c r="D56971" s="1"/>
      <c r="E56971" s="41"/>
    </row>
    <row r="56972" spans="4:5" x14ac:dyDescent="0.2">
      <c r="D56972" s="1"/>
      <c r="E56972" s="41"/>
    </row>
    <row r="56973" spans="4:5" x14ac:dyDescent="0.2">
      <c r="D56973" s="1"/>
      <c r="E56973" s="41"/>
    </row>
    <row r="56974" spans="4:5" x14ac:dyDescent="0.2">
      <c r="D56974" s="1"/>
      <c r="E56974" s="41"/>
    </row>
    <row r="56975" spans="4:5" x14ac:dyDescent="0.2">
      <c r="D56975" s="1"/>
      <c r="E56975" s="41"/>
    </row>
    <row r="56976" spans="4:5" x14ac:dyDescent="0.2">
      <c r="D56976" s="1"/>
      <c r="E56976" s="41"/>
    </row>
    <row r="56977" spans="4:5" x14ac:dyDescent="0.2">
      <c r="D56977" s="1"/>
      <c r="E56977" s="41"/>
    </row>
    <row r="56978" spans="4:5" x14ac:dyDescent="0.2">
      <c r="D56978" s="1"/>
      <c r="E56978" s="41"/>
    </row>
    <row r="56979" spans="4:5" x14ac:dyDescent="0.2">
      <c r="D56979" s="1"/>
      <c r="E56979" s="41"/>
    </row>
    <row r="56980" spans="4:5" x14ac:dyDescent="0.2">
      <c r="D56980" s="1"/>
      <c r="E56980" s="41"/>
    </row>
    <row r="56981" spans="4:5" x14ac:dyDescent="0.2">
      <c r="D56981" s="1"/>
      <c r="E56981" s="41"/>
    </row>
    <row r="56982" spans="4:5" x14ac:dyDescent="0.2">
      <c r="D56982" s="1"/>
      <c r="E56982" s="41"/>
    </row>
    <row r="56983" spans="4:5" x14ac:dyDescent="0.2">
      <c r="D56983" s="1"/>
      <c r="E56983" s="41"/>
    </row>
    <row r="56984" spans="4:5" x14ac:dyDescent="0.2">
      <c r="D56984" s="1"/>
      <c r="E56984" s="41"/>
    </row>
    <row r="56985" spans="4:5" x14ac:dyDescent="0.2">
      <c r="D56985" s="1"/>
      <c r="E56985" s="41"/>
    </row>
    <row r="56986" spans="4:5" x14ac:dyDescent="0.2">
      <c r="D56986" s="1"/>
      <c r="E56986" s="41"/>
    </row>
    <row r="56987" spans="4:5" x14ac:dyDescent="0.2">
      <c r="D56987" s="1"/>
      <c r="E56987" s="41"/>
    </row>
    <row r="56988" spans="4:5" x14ac:dyDescent="0.2">
      <c r="D56988" s="1"/>
      <c r="E56988" s="41"/>
    </row>
    <row r="56989" spans="4:5" x14ac:dyDescent="0.2">
      <c r="D56989" s="1"/>
      <c r="E56989" s="41"/>
    </row>
    <row r="56990" spans="4:5" x14ac:dyDescent="0.2">
      <c r="D56990" s="1"/>
      <c r="E56990" s="41"/>
    </row>
    <row r="56991" spans="4:5" x14ac:dyDescent="0.2">
      <c r="D56991" s="1"/>
      <c r="E56991" s="41"/>
    </row>
    <row r="56992" spans="4:5" x14ac:dyDescent="0.2">
      <c r="D56992" s="1"/>
      <c r="E56992" s="41"/>
    </row>
    <row r="56993" spans="4:5" x14ac:dyDescent="0.2">
      <c r="D56993" s="1"/>
      <c r="E56993" s="41"/>
    </row>
    <row r="56994" spans="4:5" x14ac:dyDescent="0.2">
      <c r="D56994" s="1"/>
      <c r="E56994" s="41"/>
    </row>
    <row r="56995" spans="4:5" x14ac:dyDescent="0.2">
      <c r="D56995" s="1"/>
      <c r="E56995" s="41"/>
    </row>
    <row r="56996" spans="4:5" x14ac:dyDescent="0.2">
      <c r="D56996" s="1"/>
      <c r="E56996" s="41"/>
    </row>
    <row r="56997" spans="4:5" x14ac:dyDescent="0.2">
      <c r="D56997" s="1"/>
      <c r="E56997" s="41"/>
    </row>
    <row r="56998" spans="4:5" x14ac:dyDescent="0.2">
      <c r="D56998" s="1"/>
      <c r="E56998" s="41"/>
    </row>
    <row r="56999" spans="4:5" x14ac:dyDescent="0.2">
      <c r="D56999" s="1"/>
      <c r="E56999" s="41"/>
    </row>
    <row r="57000" spans="4:5" x14ac:dyDescent="0.2">
      <c r="D57000" s="1"/>
      <c r="E57000" s="41"/>
    </row>
    <row r="57001" spans="4:5" x14ac:dyDescent="0.2">
      <c r="D57001" s="1"/>
      <c r="E57001" s="41"/>
    </row>
    <row r="57002" spans="4:5" x14ac:dyDescent="0.2">
      <c r="D57002" s="1"/>
      <c r="E57002" s="41"/>
    </row>
    <row r="57003" spans="4:5" x14ac:dyDescent="0.2">
      <c r="D57003" s="1"/>
      <c r="E57003" s="41"/>
    </row>
    <row r="57004" spans="4:5" x14ac:dyDescent="0.2">
      <c r="D57004" s="1"/>
      <c r="E57004" s="41"/>
    </row>
    <row r="57005" spans="4:5" x14ac:dyDescent="0.2">
      <c r="D57005" s="1"/>
      <c r="E57005" s="41"/>
    </row>
    <row r="57006" spans="4:5" x14ac:dyDescent="0.2">
      <c r="D57006" s="1"/>
      <c r="E57006" s="41"/>
    </row>
    <row r="57007" spans="4:5" x14ac:dyDescent="0.2">
      <c r="D57007" s="1"/>
      <c r="E57007" s="41"/>
    </row>
    <row r="57008" spans="4:5" x14ac:dyDescent="0.2">
      <c r="D57008" s="1"/>
      <c r="E57008" s="41"/>
    </row>
    <row r="57009" spans="4:5" x14ac:dyDescent="0.2">
      <c r="D57009" s="1"/>
      <c r="E57009" s="41"/>
    </row>
    <row r="57010" spans="4:5" x14ac:dyDescent="0.2">
      <c r="D57010" s="1"/>
      <c r="E57010" s="41"/>
    </row>
    <row r="57011" spans="4:5" x14ac:dyDescent="0.2">
      <c r="D57011" s="1"/>
      <c r="E57011" s="41"/>
    </row>
    <row r="57012" spans="4:5" x14ac:dyDescent="0.2">
      <c r="D57012" s="1"/>
      <c r="E57012" s="41"/>
    </row>
    <row r="57013" spans="4:5" x14ac:dyDescent="0.2">
      <c r="D57013" s="1"/>
      <c r="E57013" s="41"/>
    </row>
    <row r="57014" spans="4:5" x14ac:dyDescent="0.2">
      <c r="D57014" s="1"/>
      <c r="E57014" s="41"/>
    </row>
    <row r="57015" spans="4:5" x14ac:dyDescent="0.2">
      <c r="D57015" s="1"/>
      <c r="E57015" s="41"/>
    </row>
    <row r="57016" spans="4:5" x14ac:dyDescent="0.2">
      <c r="D57016" s="1"/>
      <c r="E57016" s="41"/>
    </row>
    <row r="57017" spans="4:5" x14ac:dyDescent="0.2">
      <c r="D57017" s="1"/>
      <c r="E57017" s="41"/>
    </row>
    <row r="57018" spans="4:5" x14ac:dyDescent="0.2">
      <c r="D57018" s="1"/>
      <c r="E57018" s="41"/>
    </row>
    <row r="57019" spans="4:5" x14ac:dyDescent="0.2">
      <c r="D57019" s="1"/>
      <c r="E57019" s="41"/>
    </row>
    <row r="57020" spans="4:5" x14ac:dyDescent="0.2">
      <c r="D57020" s="1"/>
      <c r="E57020" s="41"/>
    </row>
    <row r="57021" spans="4:5" x14ac:dyDescent="0.2">
      <c r="D57021" s="1"/>
      <c r="E57021" s="41"/>
    </row>
    <row r="57022" spans="4:5" x14ac:dyDescent="0.2">
      <c r="D57022" s="1"/>
      <c r="E57022" s="41"/>
    </row>
    <row r="57023" spans="4:5" x14ac:dyDescent="0.2">
      <c r="D57023" s="1"/>
      <c r="E57023" s="41"/>
    </row>
    <row r="57024" spans="4:5" x14ac:dyDescent="0.2">
      <c r="D57024" s="1"/>
      <c r="E57024" s="41"/>
    </row>
    <row r="57025" spans="4:5" x14ac:dyDescent="0.2">
      <c r="D57025" s="1"/>
      <c r="E57025" s="41"/>
    </row>
    <row r="57026" spans="4:5" x14ac:dyDescent="0.2">
      <c r="D57026" s="1"/>
      <c r="E57026" s="41"/>
    </row>
    <row r="57027" spans="4:5" x14ac:dyDescent="0.2">
      <c r="D57027" s="1"/>
      <c r="E57027" s="41"/>
    </row>
    <row r="57028" spans="4:5" x14ac:dyDescent="0.2">
      <c r="D57028" s="1"/>
      <c r="E57028" s="41"/>
    </row>
    <row r="57029" spans="4:5" x14ac:dyDescent="0.2">
      <c r="D57029" s="1"/>
      <c r="E57029" s="41"/>
    </row>
    <row r="57030" spans="4:5" x14ac:dyDescent="0.2">
      <c r="D57030" s="1"/>
      <c r="E57030" s="41"/>
    </row>
    <row r="57031" spans="4:5" x14ac:dyDescent="0.2">
      <c r="D57031" s="1"/>
      <c r="E57031" s="41"/>
    </row>
    <row r="57032" spans="4:5" x14ac:dyDescent="0.2">
      <c r="D57032" s="1"/>
      <c r="E57032" s="41"/>
    </row>
    <row r="57033" spans="4:5" x14ac:dyDescent="0.2">
      <c r="D57033" s="1"/>
      <c r="E57033" s="41"/>
    </row>
    <row r="57034" spans="4:5" x14ac:dyDescent="0.2">
      <c r="D57034" s="1"/>
      <c r="E57034" s="41"/>
    </row>
    <row r="57035" spans="4:5" x14ac:dyDescent="0.2">
      <c r="D57035" s="1"/>
      <c r="E57035" s="41"/>
    </row>
    <row r="57036" spans="4:5" x14ac:dyDescent="0.2">
      <c r="D57036" s="1"/>
      <c r="E57036" s="41"/>
    </row>
    <row r="57037" spans="4:5" x14ac:dyDescent="0.2">
      <c r="D57037" s="1"/>
      <c r="E57037" s="41"/>
    </row>
    <row r="57038" spans="4:5" x14ac:dyDescent="0.2">
      <c r="D57038" s="1"/>
      <c r="E57038" s="41"/>
    </row>
    <row r="57039" spans="4:5" x14ac:dyDescent="0.2">
      <c r="D57039" s="1"/>
      <c r="E57039" s="41"/>
    </row>
    <row r="57040" spans="4:5" x14ac:dyDescent="0.2">
      <c r="D57040" s="1"/>
      <c r="E57040" s="41"/>
    </row>
    <row r="57041" spans="4:5" x14ac:dyDescent="0.2">
      <c r="D57041" s="1"/>
      <c r="E57041" s="41"/>
    </row>
    <row r="57042" spans="4:5" x14ac:dyDescent="0.2">
      <c r="D57042" s="1"/>
      <c r="E57042" s="41"/>
    </row>
    <row r="57043" spans="4:5" x14ac:dyDescent="0.2">
      <c r="D57043" s="1"/>
      <c r="E57043" s="41"/>
    </row>
    <row r="57044" spans="4:5" x14ac:dyDescent="0.2">
      <c r="D57044" s="1"/>
      <c r="E57044" s="41"/>
    </row>
    <row r="57045" spans="4:5" x14ac:dyDescent="0.2">
      <c r="D57045" s="1"/>
      <c r="E57045" s="41"/>
    </row>
    <row r="57046" spans="4:5" x14ac:dyDescent="0.2">
      <c r="D57046" s="1"/>
      <c r="E57046" s="41"/>
    </row>
    <row r="57047" spans="4:5" x14ac:dyDescent="0.2">
      <c r="D57047" s="1"/>
      <c r="E57047" s="41"/>
    </row>
    <row r="57048" spans="4:5" x14ac:dyDescent="0.2">
      <c r="D57048" s="1"/>
      <c r="E57048" s="41"/>
    </row>
    <row r="57049" spans="4:5" x14ac:dyDescent="0.2">
      <c r="D57049" s="1"/>
      <c r="E57049" s="41"/>
    </row>
    <row r="57050" spans="4:5" x14ac:dyDescent="0.2">
      <c r="D57050" s="1"/>
      <c r="E57050" s="41"/>
    </row>
    <row r="57051" spans="4:5" x14ac:dyDescent="0.2">
      <c r="D57051" s="1"/>
      <c r="E57051" s="41"/>
    </row>
    <row r="57052" spans="4:5" x14ac:dyDescent="0.2">
      <c r="D57052" s="1"/>
      <c r="E57052" s="41"/>
    </row>
    <row r="57053" spans="4:5" x14ac:dyDescent="0.2">
      <c r="D57053" s="1"/>
      <c r="E57053" s="41"/>
    </row>
    <row r="57054" spans="4:5" x14ac:dyDescent="0.2">
      <c r="D57054" s="1"/>
      <c r="E57054" s="41"/>
    </row>
    <row r="57055" spans="4:5" x14ac:dyDescent="0.2">
      <c r="D57055" s="1"/>
      <c r="E57055" s="41"/>
    </row>
    <row r="57056" spans="4:5" x14ac:dyDescent="0.2">
      <c r="D57056" s="1"/>
      <c r="E57056" s="41"/>
    </row>
    <row r="57057" spans="4:5" x14ac:dyDescent="0.2">
      <c r="D57057" s="1"/>
      <c r="E57057" s="41"/>
    </row>
    <row r="57058" spans="4:5" x14ac:dyDescent="0.2">
      <c r="D57058" s="1"/>
      <c r="E57058" s="41"/>
    </row>
    <row r="57059" spans="4:5" x14ac:dyDescent="0.2">
      <c r="D57059" s="1"/>
      <c r="E57059" s="41"/>
    </row>
    <row r="57060" spans="4:5" x14ac:dyDescent="0.2">
      <c r="D57060" s="1"/>
      <c r="E57060" s="41"/>
    </row>
    <row r="57061" spans="4:5" x14ac:dyDescent="0.2">
      <c r="D57061" s="1"/>
      <c r="E57061" s="41"/>
    </row>
    <row r="57062" spans="4:5" x14ac:dyDescent="0.2">
      <c r="D57062" s="1"/>
      <c r="E57062" s="41"/>
    </row>
    <row r="57063" spans="4:5" x14ac:dyDescent="0.2">
      <c r="D57063" s="1"/>
      <c r="E57063" s="41"/>
    </row>
    <row r="57064" spans="4:5" x14ac:dyDescent="0.2">
      <c r="D57064" s="1"/>
      <c r="E57064" s="41"/>
    </row>
    <row r="57065" spans="4:5" x14ac:dyDescent="0.2">
      <c r="D57065" s="1"/>
      <c r="E57065" s="41"/>
    </row>
    <row r="57066" spans="4:5" x14ac:dyDescent="0.2">
      <c r="D57066" s="1"/>
      <c r="E57066" s="41"/>
    </row>
    <row r="57067" spans="4:5" x14ac:dyDescent="0.2">
      <c r="D57067" s="1"/>
      <c r="E57067" s="41"/>
    </row>
    <row r="57068" spans="4:5" x14ac:dyDescent="0.2">
      <c r="D57068" s="1"/>
      <c r="E57068" s="41"/>
    </row>
    <row r="57069" spans="4:5" x14ac:dyDescent="0.2">
      <c r="D57069" s="1"/>
      <c r="E57069" s="41"/>
    </row>
    <row r="57070" spans="4:5" x14ac:dyDescent="0.2">
      <c r="D57070" s="1"/>
      <c r="E57070" s="41"/>
    </row>
    <row r="57071" spans="4:5" x14ac:dyDescent="0.2">
      <c r="D57071" s="1"/>
      <c r="E57071" s="41"/>
    </row>
    <row r="57072" spans="4:5" x14ac:dyDescent="0.2">
      <c r="D57072" s="1"/>
      <c r="E57072" s="41"/>
    </row>
    <row r="57073" spans="4:5" x14ac:dyDescent="0.2">
      <c r="D57073" s="1"/>
      <c r="E57073" s="41"/>
    </row>
    <row r="57074" spans="4:5" x14ac:dyDescent="0.2">
      <c r="D57074" s="1"/>
      <c r="E57074" s="41"/>
    </row>
    <row r="57075" spans="4:5" x14ac:dyDescent="0.2">
      <c r="D57075" s="1"/>
      <c r="E57075" s="41"/>
    </row>
    <row r="57076" spans="4:5" x14ac:dyDescent="0.2">
      <c r="D57076" s="1"/>
      <c r="E57076" s="41"/>
    </row>
    <row r="57077" spans="4:5" x14ac:dyDescent="0.2">
      <c r="D57077" s="1"/>
      <c r="E57077" s="41"/>
    </row>
    <row r="57078" spans="4:5" x14ac:dyDescent="0.2">
      <c r="D57078" s="1"/>
      <c r="E57078" s="41"/>
    </row>
    <row r="57079" spans="4:5" x14ac:dyDescent="0.2">
      <c r="D57079" s="1"/>
      <c r="E57079" s="41"/>
    </row>
    <row r="57080" spans="4:5" x14ac:dyDescent="0.2">
      <c r="D57080" s="1"/>
      <c r="E57080" s="41"/>
    </row>
    <row r="57081" spans="4:5" x14ac:dyDescent="0.2">
      <c r="D57081" s="1"/>
      <c r="E57081" s="41"/>
    </row>
    <row r="57082" spans="4:5" x14ac:dyDescent="0.2">
      <c r="D57082" s="1"/>
      <c r="E57082" s="41"/>
    </row>
    <row r="57083" spans="4:5" x14ac:dyDescent="0.2">
      <c r="D57083" s="1"/>
      <c r="E57083" s="41"/>
    </row>
    <row r="57084" spans="4:5" x14ac:dyDescent="0.2">
      <c r="D57084" s="1"/>
      <c r="E57084" s="41"/>
    </row>
    <row r="57085" spans="4:5" x14ac:dyDescent="0.2">
      <c r="D57085" s="1"/>
      <c r="E57085" s="41"/>
    </row>
    <row r="57086" spans="4:5" x14ac:dyDescent="0.2">
      <c r="D57086" s="1"/>
      <c r="E57086" s="41"/>
    </row>
    <row r="57087" spans="4:5" x14ac:dyDescent="0.2">
      <c r="D57087" s="1"/>
      <c r="E57087" s="41"/>
    </row>
    <row r="57088" spans="4:5" x14ac:dyDescent="0.2">
      <c r="D57088" s="1"/>
      <c r="E57088" s="41"/>
    </row>
    <row r="57089" spans="4:5" x14ac:dyDescent="0.2">
      <c r="D57089" s="1"/>
      <c r="E57089" s="41"/>
    </row>
    <row r="57090" spans="4:5" x14ac:dyDescent="0.2">
      <c r="D57090" s="1"/>
      <c r="E57090" s="41"/>
    </row>
    <row r="57091" spans="4:5" x14ac:dyDescent="0.2">
      <c r="D57091" s="1"/>
      <c r="E57091" s="41"/>
    </row>
    <row r="57092" spans="4:5" x14ac:dyDescent="0.2">
      <c r="D57092" s="1"/>
      <c r="E57092" s="41"/>
    </row>
    <row r="57093" spans="4:5" x14ac:dyDescent="0.2">
      <c r="D57093" s="1"/>
      <c r="E57093" s="41"/>
    </row>
    <row r="57094" spans="4:5" x14ac:dyDescent="0.2">
      <c r="D57094" s="1"/>
      <c r="E57094" s="41"/>
    </row>
    <row r="57095" spans="4:5" x14ac:dyDescent="0.2">
      <c r="D57095" s="1"/>
      <c r="E57095" s="41"/>
    </row>
    <row r="57096" spans="4:5" x14ac:dyDescent="0.2">
      <c r="D57096" s="1"/>
      <c r="E57096" s="41"/>
    </row>
    <row r="57097" spans="4:5" x14ac:dyDescent="0.2">
      <c r="D57097" s="1"/>
      <c r="E57097" s="41"/>
    </row>
    <row r="57098" spans="4:5" x14ac:dyDescent="0.2">
      <c r="D57098" s="1"/>
      <c r="E57098" s="41"/>
    </row>
    <row r="57099" spans="4:5" x14ac:dyDescent="0.2">
      <c r="D57099" s="1"/>
      <c r="E57099" s="41"/>
    </row>
    <row r="57100" spans="4:5" x14ac:dyDescent="0.2">
      <c r="D57100" s="1"/>
      <c r="E57100" s="41"/>
    </row>
    <row r="57101" spans="4:5" x14ac:dyDescent="0.2">
      <c r="D57101" s="1"/>
      <c r="E57101" s="41"/>
    </row>
    <row r="57102" spans="4:5" x14ac:dyDescent="0.2">
      <c r="D57102" s="1"/>
      <c r="E57102" s="41"/>
    </row>
    <row r="57103" spans="4:5" x14ac:dyDescent="0.2">
      <c r="D57103" s="1"/>
      <c r="E57103" s="41"/>
    </row>
    <row r="57104" spans="4:5" x14ac:dyDescent="0.2">
      <c r="D57104" s="1"/>
      <c r="E57104" s="41"/>
    </row>
    <row r="57105" spans="4:5" x14ac:dyDescent="0.2">
      <c r="D57105" s="1"/>
      <c r="E57105" s="41"/>
    </row>
    <row r="57106" spans="4:5" x14ac:dyDescent="0.2">
      <c r="D57106" s="1"/>
      <c r="E57106" s="41"/>
    </row>
    <row r="57107" spans="4:5" x14ac:dyDescent="0.2">
      <c r="D57107" s="1"/>
      <c r="E57107" s="41"/>
    </row>
    <row r="57108" spans="4:5" x14ac:dyDescent="0.2">
      <c r="D57108" s="1"/>
      <c r="E57108" s="41"/>
    </row>
    <row r="57109" spans="4:5" x14ac:dyDescent="0.2">
      <c r="D57109" s="1"/>
      <c r="E57109" s="41"/>
    </row>
    <row r="57110" spans="4:5" x14ac:dyDescent="0.2">
      <c r="D57110" s="1"/>
      <c r="E57110" s="41"/>
    </row>
    <row r="57111" spans="4:5" x14ac:dyDescent="0.2">
      <c r="D57111" s="1"/>
      <c r="E57111" s="41"/>
    </row>
    <row r="57112" spans="4:5" x14ac:dyDescent="0.2">
      <c r="D57112" s="1"/>
      <c r="E57112" s="41"/>
    </row>
    <row r="57113" spans="4:5" x14ac:dyDescent="0.2">
      <c r="D57113" s="1"/>
      <c r="E57113" s="41"/>
    </row>
    <row r="57114" spans="4:5" x14ac:dyDescent="0.2">
      <c r="D57114" s="1"/>
      <c r="E57114" s="41"/>
    </row>
    <row r="57115" spans="4:5" x14ac:dyDescent="0.2">
      <c r="D57115" s="1"/>
      <c r="E57115" s="41"/>
    </row>
    <row r="57116" spans="4:5" x14ac:dyDescent="0.2">
      <c r="D57116" s="1"/>
      <c r="E57116" s="41"/>
    </row>
    <row r="57117" spans="4:5" x14ac:dyDescent="0.2">
      <c r="D57117" s="1"/>
      <c r="E57117" s="41"/>
    </row>
    <row r="57118" spans="4:5" x14ac:dyDescent="0.2">
      <c r="D57118" s="1"/>
      <c r="E57118" s="41"/>
    </row>
    <row r="57119" spans="4:5" x14ac:dyDescent="0.2">
      <c r="D57119" s="1"/>
      <c r="E57119" s="41"/>
    </row>
    <row r="57120" spans="4:5" x14ac:dyDescent="0.2">
      <c r="D57120" s="1"/>
      <c r="E57120" s="41"/>
    </row>
    <row r="57121" spans="4:5" x14ac:dyDescent="0.2">
      <c r="D57121" s="1"/>
      <c r="E57121" s="41"/>
    </row>
    <row r="57122" spans="4:5" x14ac:dyDescent="0.2">
      <c r="D57122" s="1"/>
      <c r="E57122" s="41"/>
    </row>
    <row r="57123" spans="4:5" x14ac:dyDescent="0.2">
      <c r="D57123" s="1"/>
      <c r="E57123" s="41"/>
    </row>
    <row r="57124" spans="4:5" x14ac:dyDescent="0.2">
      <c r="D57124" s="1"/>
      <c r="E57124" s="41"/>
    </row>
    <row r="57125" spans="4:5" x14ac:dyDescent="0.2">
      <c r="D57125" s="1"/>
      <c r="E57125" s="41"/>
    </row>
    <row r="57126" spans="4:5" x14ac:dyDescent="0.2">
      <c r="D57126" s="1"/>
      <c r="E57126" s="41"/>
    </row>
    <row r="57127" spans="4:5" x14ac:dyDescent="0.2">
      <c r="D57127" s="1"/>
      <c r="E57127" s="41"/>
    </row>
    <row r="57128" spans="4:5" x14ac:dyDescent="0.2">
      <c r="D57128" s="1"/>
      <c r="E57128" s="41"/>
    </row>
    <row r="57129" spans="4:5" x14ac:dyDescent="0.2">
      <c r="D57129" s="1"/>
      <c r="E57129" s="41"/>
    </row>
    <row r="57130" spans="4:5" x14ac:dyDescent="0.2">
      <c r="D57130" s="1"/>
      <c r="E57130" s="41"/>
    </row>
    <row r="57131" spans="4:5" x14ac:dyDescent="0.2">
      <c r="D57131" s="1"/>
      <c r="E57131" s="41"/>
    </row>
    <row r="57132" spans="4:5" x14ac:dyDescent="0.2">
      <c r="D57132" s="1"/>
      <c r="E57132" s="41"/>
    </row>
    <row r="57133" spans="4:5" x14ac:dyDescent="0.2">
      <c r="D57133" s="1"/>
      <c r="E57133" s="41"/>
    </row>
    <row r="57134" spans="4:5" x14ac:dyDescent="0.2">
      <c r="D57134" s="1"/>
      <c r="E57134" s="41"/>
    </row>
    <row r="57135" spans="4:5" x14ac:dyDescent="0.2">
      <c r="D57135" s="1"/>
      <c r="E57135" s="41"/>
    </row>
    <row r="57136" spans="4:5" x14ac:dyDescent="0.2">
      <c r="D57136" s="1"/>
      <c r="E57136" s="41"/>
    </row>
    <row r="57137" spans="4:5" x14ac:dyDescent="0.2">
      <c r="D57137" s="1"/>
      <c r="E57137" s="41"/>
    </row>
    <row r="57138" spans="4:5" x14ac:dyDescent="0.2">
      <c r="D57138" s="1"/>
      <c r="E57138" s="41"/>
    </row>
    <row r="57139" spans="4:5" x14ac:dyDescent="0.2">
      <c r="D57139" s="1"/>
      <c r="E57139" s="41"/>
    </row>
    <row r="57140" spans="4:5" x14ac:dyDescent="0.2">
      <c r="D57140" s="1"/>
      <c r="E57140" s="41"/>
    </row>
    <row r="57141" spans="4:5" x14ac:dyDescent="0.2">
      <c r="D57141" s="1"/>
      <c r="E57141" s="41"/>
    </row>
    <row r="57142" spans="4:5" x14ac:dyDescent="0.2">
      <c r="D57142" s="1"/>
      <c r="E57142" s="41"/>
    </row>
    <row r="57143" spans="4:5" x14ac:dyDescent="0.2">
      <c r="D57143" s="1"/>
      <c r="E57143" s="41"/>
    </row>
    <row r="57144" spans="4:5" x14ac:dyDescent="0.2">
      <c r="D57144" s="1"/>
      <c r="E57144" s="41"/>
    </row>
    <row r="57145" spans="4:5" x14ac:dyDescent="0.2">
      <c r="D57145" s="1"/>
      <c r="E57145" s="41"/>
    </row>
    <row r="57146" spans="4:5" x14ac:dyDescent="0.2">
      <c r="D57146" s="1"/>
      <c r="E57146" s="41"/>
    </row>
    <row r="57147" spans="4:5" x14ac:dyDescent="0.2">
      <c r="D57147" s="1"/>
      <c r="E57147" s="41"/>
    </row>
    <row r="57148" spans="4:5" x14ac:dyDescent="0.2">
      <c r="D57148" s="1"/>
      <c r="E57148" s="41"/>
    </row>
    <row r="57149" spans="4:5" x14ac:dyDescent="0.2">
      <c r="D57149" s="1"/>
      <c r="E57149" s="41"/>
    </row>
    <row r="57150" spans="4:5" x14ac:dyDescent="0.2">
      <c r="D57150" s="1"/>
      <c r="E57150" s="41"/>
    </row>
    <row r="57151" spans="4:5" x14ac:dyDescent="0.2">
      <c r="D57151" s="1"/>
      <c r="E57151" s="41"/>
    </row>
    <row r="57152" spans="4:5" x14ac:dyDescent="0.2">
      <c r="D57152" s="1"/>
      <c r="E57152" s="41"/>
    </row>
    <row r="57153" spans="4:5" x14ac:dyDescent="0.2">
      <c r="D57153" s="1"/>
      <c r="E57153" s="41"/>
    </row>
    <row r="57154" spans="4:5" x14ac:dyDescent="0.2">
      <c r="D57154" s="1"/>
      <c r="E57154" s="41"/>
    </row>
    <row r="57155" spans="4:5" x14ac:dyDescent="0.2">
      <c r="D57155" s="1"/>
      <c r="E57155" s="41"/>
    </row>
    <row r="57156" spans="4:5" x14ac:dyDescent="0.2">
      <c r="D57156" s="1"/>
      <c r="E57156" s="41"/>
    </row>
    <row r="57157" spans="4:5" x14ac:dyDescent="0.2">
      <c r="D57157" s="1"/>
      <c r="E57157" s="41"/>
    </row>
    <row r="57158" spans="4:5" x14ac:dyDescent="0.2">
      <c r="D57158" s="1"/>
      <c r="E57158" s="41"/>
    </row>
    <row r="57159" spans="4:5" x14ac:dyDescent="0.2">
      <c r="D57159" s="1"/>
      <c r="E57159" s="41"/>
    </row>
    <row r="57160" spans="4:5" x14ac:dyDescent="0.2">
      <c r="D57160" s="1"/>
      <c r="E57160" s="41"/>
    </row>
    <row r="57161" spans="4:5" x14ac:dyDescent="0.2">
      <c r="D57161" s="1"/>
      <c r="E57161" s="41"/>
    </row>
    <row r="57162" spans="4:5" x14ac:dyDescent="0.2">
      <c r="D57162" s="1"/>
      <c r="E57162" s="41"/>
    </row>
    <row r="57163" spans="4:5" x14ac:dyDescent="0.2">
      <c r="D57163" s="1"/>
      <c r="E57163" s="41"/>
    </row>
    <row r="57164" spans="4:5" x14ac:dyDescent="0.2">
      <c r="D57164" s="1"/>
      <c r="E57164" s="41"/>
    </row>
    <row r="57165" spans="4:5" x14ac:dyDescent="0.2">
      <c r="D57165" s="1"/>
      <c r="E57165" s="41"/>
    </row>
    <row r="57166" spans="4:5" x14ac:dyDescent="0.2">
      <c r="D57166" s="1"/>
      <c r="E57166" s="41"/>
    </row>
    <row r="57167" spans="4:5" x14ac:dyDescent="0.2">
      <c r="D57167" s="1"/>
      <c r="E57167" s="41"/>
    </row>
    <row r="57168" spans="4:5" x14ac:dyDescent="0.2">
      <c r="D57168" s="1"/>
      <c r="E57168" s="41"/>
    </row>
    <row r="57169" spans="4:5" x14ac:dyDescent="0.2">
      <c r="D57169" s="1"/>
      <c r="E57169" s="41"/>
    </row>
    <row r="57170" spans="4:5" x14ac:dyDescent="0.2">
      <c r="D57170" s="1"/>
      <c r="E57170" s="41"/>
    </row>
    <row r="57171" spans="4:5" x14ac:dyDescent="0.2">
      <c r="D57171" s="1"/>
      <c r="E57171" s="41"/>
    </row>
    <row r="57172" spans="4:5" x14ac:dyDescent="0.2">
      <c r="D57172" s="1"/>
      <c r="E57172" s="41"/>
    </row>
    <row r="57173" spans="4:5" x14ac:dyDescent="0.2">
      <c r="D57173" s="1"/>
      <c r="E57173" s="41"/>
    </row>
    <row r="57174" spans="4:5" x14ac:dyDescent="0.2">
      <c r="D57174" s="1"/>
      <c r="E57174" s="41"/>
    </row>
    <row r="57175" spans="4:5" x14ac:dyDescent="0.2">
      <c r="D57175" s="1"/>
      <c r="E57175" s="41"/>
    </row>
    <row r="57176" spans="4:5" x14ac:dyDescent="0.2">
      <c r="D57176" s="1"/>
      <c r="E57176" s="41"/>
    </row>
    <row r="57177" spans="4:5" x14ac:dyDescent="0.2">
      <c r="D57177" s="1"/>
      <c r="E57177" s="41"/>
    </row>
    <row r="57178" spans="4:5" x14ac:dyDescent="0.2">
      <c r="D57178" s="1"/>
      <c r="E57178" s="41"/>
    </row>
    <row r="57179" spans="4:5" x14ac:dyDescent="0.2">
      <c r="D57179" s="1"/>
      <c r="E57179" s="41"/>
    </row>
    <row r="57180" spans="4:5" x14ac:dyDescent="0.2">
      <c r="D57180" s="1"/>
      <c r="E57180" s="41"/>
    </row>
    <row r="57181" spans="4:5" x14ac:dyDescent="0.2">
      <c r="D57181" s="1"/>
      <c r="E57181" s="41"/>
    </row>
    <row r="57182" spans="4:5" x14ac:dyDescent="0.2">
      <c r="D57182" s="1"/>
      <c r="E57182" s="41"/>
    </row>
    <row r="57183" spans="4:5" x14ac:dyDescent="0.2">
      <c r="D57183" s="1"/>
      <c r="E57183" s="41"/>
    </row>
    <row r="57184" spans="4:5" x14ac:dyDescent="0.2">
      <c r="D57184" s="1"/>
      <c r="E57184" s="41"/>
    </row>
    <row r="57185" spans="4:5" x14ac:dyDescent="0.2">
      <c r="D57185" s="1"/>
      <c r="E57185" s="41"/>
    </row>
    <row r="57186" spans="4:5" x14ac:dyDescent="0.2">
      <c r="D57186" s="1"/>
      <c r="E57186" s="41"/>
    </row>
    <row r="57187" spans="4:5" x14ac:dyDescent="0.2">
      <c r="D57187" s="1"/>
      <c r="E57187" s="41"/>
    </row>
    <row r="57188" spans="4:5" x14ac:dyDescent="0.2">
      <c r="D57188" s="1"/>
      <c r="E57188" s="41"/>
    </row>
    <row r="57189" spans="4:5" x14ac:dyDescent="0.2">
      <c r="D57189" s="1"/>
      <c r="E57189" s="41"/>
    </row>
    <row r="57190" spans="4:5" x14ac:dyDescent="0.2">
      <c r="D57190" s="1"/>
      <c r="E57190" s="41"/>
    </row>
    <row r="57191" spans="4:5" x14ac:dyDescent="0.2">
      <c r="D57191" s="1"/>
      <c r="E57191" s="41"/>
    </row>
    <row r="57192" spans="4:5" x14ac:dyDescent="0.2">
      <c r="D57192" s="1"/>
      <c r="E57192" s="41"/>
    </row>
    <row r="57193" spans="4:5" x14ac:dyDescent="0.2">
      <c r="D57193" s="1"/>
      <c r="E57193" s="41"/>
    </row>
    <row r="57194" spans="4:5" x14ac:dyDescent="0.2">
      <c r="D57194" s="1"/>
      <c r="E57194" s="41"/>
    </row>
    <row r="57195" spans="4:5" x14ac:dyDescent="0.2">
      <c r="D57195" s="1"/>
      <c r="E57195" s="41"/>
    </row>
    <row r="57196" spans="4:5" x14ac:dyDescent="0.2">
      <c r="D57196" s="1"/>
      <c r="E57196" s="41"/>
    </row>
    <row r="57197" spans="4:5" x14ac:dyDescent="0.2">
      <c r="D57197" s="1"/>
      <c r="E57197" s="41"/>
    </row>
    <row r="57198" spans="4:5" x14ac:dyDescent="0.2">
      <c r="D57198" s="1"/>
      <c r="E57198" s="41"/>
    </row>
    <row r="57199" spans="4:5" x14ac:dyDescent="0.2">
      <c r="D57199" s="1"/>
      <c r="E57199" s="41"/>
    </row>
    <row r="57200" spans="4:5" x14ac:dyDescent="0.2">
      <c r="D57200" s="1"/>
      <c r="E57200" s="41"/>
    </row>
    <row r="57201" spans="4:5" x14ac:dyDescent="0.2">
      <c r="D57201" s="1"/>
      <c r="E57201" s="41"/>
    </row>
    <row r="57202" spans="4:5" x14ac:dyDescent="0.2">
      <c r="D57202" s="1"/>
      <c r="E57202" s="41"/>
    </row>
    <row r="57203" spans="4:5" x14ac:dyDescent="0.2">
      <c r="D57203" s="1"/>
      <c r="E57203" s="41"/>
    </row>
    <row r="57204" spans="4:5" x14ac:dyDescent="0.2">
      <c r="D57204" s="1"/>
      <c r="E57204" s="41"/>
    </row>
    <row r="57205" spans="4:5" x14ac:dyDescent="0.2">
      <c r="D57205" s="1"/>
      <c r="E57205" s="41"/>
    </row>
    <row r="57206" spans="4:5" x14ac:dyDescent="0.2">
      <c r="D57206" s="1"/>
      <c r="E57206" s="41"/>
    </row>
    <row r="57207" spans="4:5" x14ac:dyDescent="0.2">
      <c r="D57207" s="1"/>
      <c r="E57207" s="41"/>
    </row>
    <row r="57208" spans="4:5" x14ac:dyDescent="0.2">
      <c r="D57208" s="1"/>
      <c r="E57208" s="41"/>
    </row>
    <row r="57209" spans="4:5" x14ac:dyDescent="0.2">
      <c r="D57209" s="1"/>
      <c r="E57209" s="41"/>
    </row>
    <row r="57210" spans="4:5" x14ac:dyDescent="0.2">
      <c r="D57210" s="1"/>
      <c r="E57210" s="41"/>
    </row>
    <row r="57211" spans="4:5" x14ac:dyDescent="0.2">
      <c r="D57211" s="1"/>
      <c r="E57211" s="41"/>
    </row>
    <row r="57212" spans="4:5" x14ac:dyDescent="0.2">
      <c r="D57212" s="1"/>
      <c r="E57212" s="41"/>
    </row>
    <row r="57213" spans="4:5" x14ac:dyDescent="0.2">
      <c r="D57213" s="1"/>
      <c r="E57213" s="41"/>
    </row>
    <row r="57214" spans="4:5" x14ac:dyDescent="0.2">
      <c r="D57214" s="1"/>
      <c r="E57214" s="41"/>
    </row>
    <row r="57215" spans="4:5" x14ac:dyDescent="0.2">
      <c r="D57215" s="1"/>
      <c r="E57215" s="41"/>
    </row>
    <row r="57216" spans="4:5" x14ac:dyDescent="0.2">
      <c r="D57216" s="1"/>
      <c r="E57216" s="41"/>
    </row>
    <row r="57217" spans="4:5" x14ac:dyDescent="0.2">
      <c r="D57217" s="1"/>
      <c r="E57217" s="41"/>
    </row>
    <row r="57218" spans="4:5" x14ac:dyDescent="0.2">
      <c r="D57218" s="1"/>
      <c r="E57218" s="41"/>
    </row>
    <row r="57219" spans="4:5" x14ac:dyDescent="0.2">
      <c r="D57219" s="1"/>
      <c r="E57219" s="41"/>
    </row>
    <row r="57220" spans="4:5" x14ac:dyDescent="0.2">
      <c r="D57220" s="1"/>
      <c r="E57220" s="41"/>
    </row>
    <row r="57221" spans="4:5" x14ac:dyDescent="0.2">
      <c r="D57221" s="1"/>
      <c r="E57221" s="41"/>
    </row>
    <row r="57222" spans="4:5" x14ac:dyDescent="0.2">
      <c r="D57222" s="1"/>
      <c r="E57222" s="41"/>
    </row>
    <row r="57223" spans="4:5" x14ac:dyDescent="0.2">
      <c r="D57223" s="1"/>
      <c r="E57223" s="41"/>
    </row>
    <row r="57224" spans="4:5" x14ac:dyDescent="0.2">
      <c r="D57224" s="1"/>
      <c r="E57224" s="41"/>
    </row>
    <row r="57225" spans="4:5" x14ac:dyDescent="0.2">
      <c r="D57225" s="1"/>
      <c r="E57225" s="41"/>
    </row>
    <row r="57226" spans="4:5" x14ac:dyDescent="0.2">
      <c r="D57226" s="1"/>
      <c r="E57226" s="41"/>
    </row>
    <row r="57227" spans="4:5" x14ac:dyDescent="0.2">
      <c r="D57227" s="1"/>
      <c r="E57227" s="41"/>
    </row>
    <row r="57228" spans="4:5" x14ac:dyDescent="0.2">
      <c r="D57228" s="1"/>
      <c r="E57228" s="41"/>
    </row>
    <row r="57229" spans="4:5" x14ac:dyDescent="0.2">
      <c r="D57229" s="1"/>
      <c r="E57229" s="41"/>
    </row>
    <row r="57230" spans="4:5" x14ac:dyDescent="0.2">
      <c r="D57230" s="1"/>
      <c r="E57230" s="41"/>
    </row>
    <row r="57231" spans="4:5" x14ac:dyDescent="0.2">
      <c r="D57231" s="1"/>
      <c r="E57231" s="41"/>
    </row>
    <row r="57232" spans="4:5" x14ac:dyDescent="0.2">
      <c r="D57232" s="1"/>
      <c r="E57232" s="41"/>
    </row>
    <row r="57233" spans="4:5" x14ac:dyDescent="0.2">
      <c r="D57233" s="1"/>
      <c r="E57233" s="41"/>
    </row>
    <row r="57234" spans="4:5" x14ac:dyDescent="0.2">
      <c r="D57234" s="1"/>
      <c r="E57234" s="41"/>
    </row>
    <row r="57235" spans="4:5" x14ac:dyDescent="0.2">
      <c r="D57235" s="1"/>
      <c r="E57235" s="41"/>
    </row>
    <row r="57236" spans="4:5" x14ac:dyDescent="0.2">
      <c r="D57236" s="1"/>
      <c r="E57236" s="41"/>
    </row>
    <row r="57237" spans="4:5" x14ac:dyDescent="0.2">
      <c r="D57237" s="1"/>
      <c r="E57237" s="41"/>
    </row>
    <row r="57238" spans="4:5" x14ac:dyDescent="0.2">
      <c r="D57238" s="1"/>
      <c r="E57238" s="41"/>
    </row>
    <row r="57239" spans="4:5" x14ac:dyDescent="0.2">
      <c r="D57239" s="1"/>
      <c r="E57239" s="41"/>
    </row>
    <row r="57240" spans="4:5" x14ac:dyDescent="0.2">
      <c r="D57240" s="1"/>
      <c r="E57240" s="41"/>
    </row>
    <row r="57241" spans="4:5" x14ac:dyDescent="0.2">
      <c r="D57241" s="1"/>
      <c r="E57241" s="41"/>
    </row>
    <row r="57242" spans="4:5" x14ac:dyDescent="0.2">
      <c r="D57242" s="1"/>
      <c r="E57242" s="41"/>
    </row>
    <row r="57243" spans="4:5" x14ac:dyDescent="0.2">
      <c r="D57243" s="1"/>
      <c r="E57243" s="41"/>
    </row>
    <row r="57244" spans="4:5" x14ac:dyDescent="0.2">
      <c r="D57244" s="1"/>
      <c r="E57244" s="41"/>
    </row>
    <row r="57245" spans="4:5" x14ac:dyDescent="0.2">
      <c r="D57245" s="1"/>
      <c r="E57245" s="41"/>
    </row>
    <row r="57246" spans="4:5" x14ac:dyDescent="0.2">
      <c r="D57246" s="1"/>
      <c r="E57246" s="41"/>
    </row>
    <row r="57247" spans="4:5" x14ac:dyDescent="0.2">
      <c r="D57247" s="1"/>
      <c r="E57247" s="41"/>
    </row>
    <row r="57248" spans="4:5" x14ac:dyDescent="0.2">
      <c r="D57248" s="1"/>
      <c r="E57248" s="41"/>
    </row>
    <row r="57249" spans="4:5" x14ac:dyDescent="0.2">
      <c r="D57249" s="1"/>
      <c r="E57249" s="41"/>
    </row>
    <row r="57250" spans="4:5" x14ac:dyDescent="0.2">
      <c r="D57250" s="1"/>
      <c r="E57250" s="41"/>
    </row>
    <row r="57251" spans="4:5" x14ac:dyDescent="0.2">
      <c r="D57251" s="1"/>
      <c r="E57251" s="41"/>
    </row>
    <row r="57252" spans="4:5" x14ac:dyDescent="0.2">
      <c r="D57252" s="1"/>
      <c r="E57252" s="41"/>
    </row>
    <row r="57253" spans="4:5" x14ac:dyDescent="0.2">
      <c r="D57253" s="1"/>
      <c r="E57253" s="41"/>
    </row>
    <row r="57254" spans="4:5" x14ac:dyDescent="0.2">
      <c r="D57254" s="1"/>
      <c r="E57254" s="41"/>
    </row>
    <row r="57255" spans="4:5" x14ac:dyDescent="0.2">
      <c r="D57255" s="1"/>
      <c r="E57255" s="41"/>
    </row>
    <row r="57256" spans="4:5" x14ac:dyDescent="0.2">
      <c r="D57256" s="1"/>
      <c r="E57256" s="41"/>
    </row>
    <row r="57257" spans="4:5" x14ac:dyDescent="0.2">
      <c r="D57257" s="1"/>
      <c r="E57257" s="41"/>
    </row>
    <row r="57258" spans="4:5" x14ac:dyDescent="0.2">
      <c r="D57258" s="1"/>
      <c r="E57258" s="41"/>
    </row>
    <row r="57259" spans="4:5" x14ac:dyDescent="0.2">
      <c r="D57259" s="1"/>
      <c r="E57259" s="41"/>
    </row>
    <row r="57260" spans="4:5" x14ac:dyDescent="0.2">
      <c r="D57260" s="1"/>
      <c r="E57260" s="41"/>
    </row>
    <row r="57261" spans="4:5" x14ac:dyDescent="0.2">
      <c r="D57261" s="1"/>
      <c r="E57261" s="41"/>
    </row>
    <row r="57262" spans="4:5" x14ac:dyDescent="0.2">
      <c r="D57262" s="1"/>
      <c r="E57262" s="41"/>
    </row>
    <row r="57263" spans="4:5" x14ac:dyDescent="0.2">
      <c r="D57263" s="1"/>
      <c r="E57263" s="41"/>
    </row>
    <row r="57264" spans="4:5" x14ac:dyDescent="0.2">
      <c r="D57264" s="1"/>
      <c r="E57264" s="41"/>
    </row>
    <row r="57265" spans="4:5" x14ac:dyDescent="0.2">
      <c r="D57265" s="1"/>
      <c r="E57265" s="41"/>
    </row>
    <row r="57266" spans="4:5" x14ac:dyDescent="0.2">
      <c r="D57266" s="1"/>
      <c r="E57266" s="41"/>
    </row>
    <row r="57267" spans="4:5" x14ac:dyDescent="0.2">
      <c r="D57267" s="1"/>
      <c r="E57267" s="41"/>
    </row>
    <row r="57268" spans="4:5" x14ac:dyDescent="0.2">
      <c r="D57268" s="1"/>
      <c r="E57268" s="41"/>
    </row>
    <row r="57269" spans="4:5" x14ac:dyDescent="0.2">
      <c r="D57269" s="1"/>
      <c r="E57269" s="41"/>
    </row>
    <row r="57270" spans="4:5" x14ac:dyDescent="0.2">
      <c r="D57270" s="1"/>
      <c r="E57270" s="41"/>
    </row>
    <row r="57271" spans="4:5" x14ac:dyDescent="0.2">
      <c r="D57271" s="1"/>
      <c r="E57271" s="41"/>
    </row>
    <row r="57272" spans="4:5" x14ac:dyDescent="0.2">
      <c r="D57272" s="1"/>
      <c r="E57272" s="41"/>
    </row>
    <row r="57273" spans="4:5" x14ac:dyDescent="0.2">
      <c r="D57273" s="1"/>
      <c r="E57273" s="41"/>
    </row>
    <row r="57274" spans="4:5" x14ac:dyDescent="0.2">
      <c r="D57274" s="1"/>
      <c r="E57274" s="41"/>
    </row>
    <row r="57275" spans="4:5" x14ac:dyDescent="0.2">
      <c r="D57275" s="1"/>
      <c r="E57275" s="41"/>
    </row>
    <row r="57276" spans="4:5" x14ac:dyDescent="0.2">
      <c r="D57276" s="1"/>
      <c r="E57276" s="41"/>
    </row>
    <row r="57277" spans="4:5" x14ac:dyDescent="0.2">
      <c r="D57277" s="1"/>
      <c r="E57277" s="41"/>
    </row>
    <row r="57278" spans="4:5" x14ac:dyDescent="0.2">
      <c r="D57278" s="1"/>
      <c r="E57278" s="41"/>
    </row>
    <row r="57279" spans="4:5" x14ac:dyDescent="0.2">
      <c r="D57279" s="1"/>
      <c r="E57279" s="41"/>
    </row>
    <row r="57280" spans="4:5" x14ac:dyDescent="0.2">
      <c r="D57280" s="1"/>
      <c r="E57280" s="41"/>
    </row>
    <row r="57281" spans="4:5" x14ac:dyDescent="0.2">
      <c r="D57281" s="1"/>
      <c r="E57281" s="41"/>
    </row>
    <row r="57282" spans="4:5" x14ac:dyDescent="0.2">
      <c r="D57282" s="1"/>
      <c r="E57282" s="41"/>
    </row>
    <row r="57283" spans="4:5" x14ac:dyDescent="0.2">
      <c r="D57283" s="1"/>
      <c r="E57283" s="41"/>
    </row>
    <row r="57284" spans="4:5" x14ac:dyDescent="0.2">
      <c r="D57284" s="1"/>
      <c r="E57284" s="41"/>
    </row>
    <row r="57285" spans="4:5" x14ac:dyDescent="0.2">
      <c r="D57285" s="1"/>
      <c r="E57285" s="41"/>
    </row>
    <row r="57286" spans="4:5" x14ac:dyDescent="0.2">
      <c r="D57286" s="1"/>
      <c r="E57286" s="41"/>
    </row>
    <row r="57287" spans="4:5" x14ac:dyDescent="0.2">
      <c r="D57287" s="1"/>
      <c r="E57287" s="41"/>
    </row>
    <row r="57288" spans="4:5" x14ac:dyDescent="0.2">
      <c r="D57288" s="1"/>
      <c r="E57288" s="41"/>
    </row>
    <row r="57289" spans="4:5" x14ac:dyDescent="0.2">
      <c r="D57289" s="1"/>
      <c r="E57289" s="41"/>
    </row>
    <row r="57290" spans="4:5" x14ac:dyDescent="0.2">
      <c r="D57290" s="1"/>
      <c r="E57290" s="41"/>
    </row>
    <row r="57291" spans="4:5" x14ac:dyDescent="0.2">
      <c r="D57291" s="1"/>
      <c r="E57291" s="41"/>
    </row>
    <row r="57292" spans="4:5" x14ac:dyDescent="0.2">
      <c r="D57292" s="1"/>
      <c r="E57292" s="41"/>
    </row>
    <row r="57293" spans="4:5" x14ac:dyDescent="0.2">
      <c r="D57293" s="1"/>
      <c r="E57293" s="41"/>
    </row>
    <row r="57294" spans="4:5" x14ac:dyDescent="0.2">
      <c r="D57294" s="1"/>
      <c r="E57294" s="41"/>
    </row>
    <row r="57295" spans="4:5" x14ac:dyDescent="0.2">
      <c r="D57295" s="1"/>
      <c r="E57295" s="41"/>
    </row>
    <row r="57296" spans="4:5" x14ac:dyDescent="0.2">
      <c r="D57296" s="1"/>
      <c r="E57296" s="41"/>
    </row>
    <row r="57297" spans="4:5" x14ac:dyDescent="0.2">
      <c r="D57297" s="1"/>
      <c r="E57297" s="41"/>
    </row>
    <row r="57298" spans="4:5" x14ac:dyDescent="0.2">
      <c r="D57298" s="1"/>
      <c r="E57298" s="41"/>
    </row>
    <row r="57299" spans="4:5" x14ac:dyDescent="0.2">
      <c r="D57299" s="1"/>
      <c r="E57299" s="41"/>
    </row>
    <row r="57300" spans="4:5" x14ac:dyDescent="0.2">
      <c r="D57300" s="1"/>
      <c r="E57300" s="41"/>
    </row>
    <row r="57301" spans="4:5" x14ac:dyDescent="0.2">
      <c r="D57301" s="1"/>
      <c r="E57301" s="41"/>
    </row>
    <row r="57302" spans="4:5" x14ac:dyDescent="0.2">
      <c r="D57302" s="1"/>
      <c r="E57302" s="41"/>
    </row>
    <row r="57303" spans="4:5" x14ac:dyDescent="0.2">
      <c r="D57303" s="1"/>
      <c r="E57303" s="41"/>
    </row>
    <row r="57304" spans="4:5" x14ac:dyDescent="0.2">
      <c r="D57304" s="1"/>
      <c r="E57304" s="41"/>
    </row>
    <row r="57305" spans="4:5" x14ac:dyDescent="0.2">
      <c r="D57305" s="1"/>
      <c r="E57305" s="41"/>
    </row>
    <row r="57306" spans="4:5" x14ac:dyDescent="0.2">
      <c r="D57306" s="1"/>
      <c r="E57306" s="41"/>
    </row>
    <row r="57307" spans="4:5" x14ac:dyDescent="0.2">
      <c r="D57307" s="1"/>
      <c r="E57307" s="41"/>
    </row>
    <row r="57308" spans="4:5" x14ac:dyDescent="0.2">
      <c r="D57308" s="1"/>
      <c r="E57308" s="41"/>
    </row>
    <row r="57309" spans="4:5" x14ac:dyDescent="0.2">
      <c r="D57309" s="1"/>
      <c r="E57309" s="41"/>
    </row>
    <row r="57310" spans="4:5" x14ac:dyDescent="0.2">
      <c r="D57310" s="1"/>
      <c r="E57310" s="41"/>
    </row>
    <row r="57311" spans="4:5" x14ac:dyDescent="0.2">
      <c r="D57311" s="1"/>
      <c r="E57311" s="41"/>
    </row>
    <row r="57312" spans="4:5" x14ac:dyDescent="0.2">
      <c r="D57312" s="1"/>
      <c r="E57312" s="41"/>
    </row>
    <row r="57313" spans="4:5" x14ac:dyDescent="0.2">
      <c r="D57313" s="1"/>
      <c r="E57313" s="41"/>
    </row>
    <row r="57314" spans="4:5" x14ac:dyDescent="0.2">
      <c r="D57314" s="1"/>
      <c r="E57314" s="41"/>
    </row>
    <row r="57315" spans="4:5" x14ac:dyDescent="0.2">
      <c r="D57315" s="1"/>
      <c r="E57315" s="41"/>
    </row>
    <row r="57316" spans="4:5" x14ac:dyDescent="0.2">
      <c r="D57316" s="1"/>
      <c r="E57316" s="41"/>
    </row>
    <row r="57317" spans="4:5" x14ac:dyDescent="0.2">
      <c r="D57317" s="1"/>
      <c r="E57317" s="41"/>
    </row>
    <row r="57318" spans="4:5" x14ac:dyDescent="0.2">
      <c r="D57318" s="1"/>
      <c r="E57318" s="41"/>
    </row>
    <row r="57319" spans="4:5" x14ac:dyDescent="0.2">
      <c r="D57319" s="1"/>
      <c r="E57319" s="41"/>
    </row>
    <row r="57320" spans="4:5" x14ac:dyDescent="0.2">
      <c r="D57320" s="1"/>
      <c r="E57320" s="41"/>
    </row>
    <row r="57321" spans="4:5" x14ac:dyDescent="0.2">
      <c r="D57321" s="1"/>
      <c r="E57321" s="41"/>
    </row>
    <row r="57322" spans="4:5" x14ac:dyDescent="0.2">
      <c r="D57322" s="1"/>
      <c r="E57322" s="41"/>
    </row>
    <row r="57323" spans="4:5" x14ac:dyDescent="0.2">
      <c r="D57323" s="1"/>
      <c r="E57323" s="41"/>
    </row>
    <row r="57324" spans="4:5" x14ac:dyDescent="0.2">
      <c r="D57324" s="1"/>
      <c r="E57324" s="41"/>
    </row>
    <row r="57325" spans="4:5" x14ac:dyDescent="0.2">
      <c r="D57325" s="1"/>
      <c r="E57325" s="41"/>
    </row>
    <row r="57326" spans="4:5" x14ac:dyDescent="0.2">
      <c r="D57326" s="1"/>
      <c r="E57326" s="41"/>
    </row>
    <row r="57327" spans="4:5" x14ac:dyDescent="0.2">
      <c r="D57327" s="1"/>
      <c r="E57327" s="41"/>
    </row>
    <row r="57328" spans="4:5" x14ac:dyDescent="0.2">
      <c r="D57328" s="1"/>
      <c r="E57328" s="41"/>
    </row>
    <row r="57329" spans="4:5" x14ac:dyDescent="0.2">
      <c r="D57329" s="1"/>
      <c r="E57329" s="41"/>
    </row>
    <row r="57330" spans="4:5" x14ac:dyDescent="0.2">
      <c r="D57330" s="1"/>
      <c r="E57330" s="41"/>
    </row>
    <row r="57331" spans="4:5" x14ac:dyDescent="0.2">
      <c r="D57331" s="1"/>
      <c r="E57331" s="41"/>
    </row>
    <row r="57332" spans="4:5" x14ac:dyDescent="0.2">
      <c r="D57332" s="1"/>
      <c r="E57332" s="41"/>
    </row>
    <row r="57333" spans="4:5" x14ac:dyDescent="0.2">
      <c r="D57333" s="1"/>
      <c r="E57333" s="41"/>
    </row>
    <row r="57334" spans="4:5" x14ac:dyDescent="0.2">
      <c r="D57334" s="1"/>
      <c r="E57334" s="41"/>
    </row>
    <row r="57335" spans="4:5" x14ac:dyDescent="0.2">
      <c r="D57335" s="1"/>
      <c r="E57335" s="41"/>
    </row>
    <row r="57336" spans="4:5" x14ac:dyDescent="0.2">
      <c r="D57336" s="1"/>
      <c r="E57336" s="41"/>
    </row>
    <row r="57337" spans="4:5" x14ac:dyDescent="0.2">
      <c r="D57337" s="1"/>
      <c r="E57337" s="41"/>
    </row>
    <row r="57338" spans="4:5" x14ac:dyDescent="0.2">
      <c r="D57338" s="1"/>
      <c r="E57338" s="41"/>
    </row>
    <row r="57339" spans="4:5" x14ac:dyDescent="0.2">
      <c r="D57339" s="1"/>
      <c r="E57339" s="41"/>
    </row>
    <row r="57340" spans="4:5" x14ac:dyDescent="0.2">
      <c r="D57340" s="1"/>
      <c r="E57340" s="41"/>
    </row>
    <row r="57341" spans="4:5" x14ac:dyDescent="0.2">
      <c r="D57341" s="1"/>
      <c r="E57341" s="41"/>
    </row>
    <row r="57342" spans="4:5" x14ac:dyDescent="0.2">
      <c r="D57342" s="1"/>
      <c r="E57342" s="41"/>
    </row>
    <row r="57343" spans="4:5" x14ac:dyDescent="0.2">
      <c r="D57343" s="1"/>
      <c r="E57343" s="41"/>
    </row>
    <row r="57344" spans="4:5" x14ac:dyDescent="0.2">
      <c r="D57344" s="1"/>
      <c r="E57344" s="41"/>
    </row>
    <row r="57345" spans="4:5" x14ac:dyDescent="0.2">
      <c r="D57345" s="1"/>
      <c r="E57345" s="41"/>
    </row>
    <row r="57346" spans="4:5" x14ac:dyDescent="0.2">
      <c r="D57346" s="1"/>
      <c r="E57346" s="41"/>
    </row>
    <row r="57347" spans="4:5" x14ac:dyDescent="0.2">
      <c r="D57347" s="1"/>
      <c r="E57347" s="41"/>
    </row>
    <row r="57348" spans="4:5" x14ac:dyDescent="0.2">
      <c r="D57348" s="1"/>
      <c r="E57348" s="41"/>
    </row>
    <row r="57349" spans="4:5" x14ac:dyDescent="0.2">
      <c r="D57349" s="1"/>
      <c r="E57349" s="41"/>
    </row>
    <row r="57350" spans="4:5" x14ac:dyDescent="0.2">
      <c r="D57350" s="1"/>
      <c r="E57350" s="41"/>
    </row>
    <row r="57351" spans="4:5" x14ac:dyDescent="0.2">
      <c r="D57351" s="1"/>
      <c r="E57351" s="41"/>
    </row>
    <row r="57352" spans="4:5" x14ac:dyDescent="0.2">
      <c r="D57352" s="1"/>
      <c r="E57352" s="41"/>
    </row>
    <row r="57353" spans="4:5" x14ac:dyDescent="0.2">
      <c r="D57353" s="1"/>
      <c r="E57353" s="41"/>
    </row>
    <row r="57354" spans="4:5" x14ac:dyDescent="0.2">
      <c r="D57354" s="1"/>
      <c r="E57354" s="41"/>
    </row>
    <row r="57355" spans="4:5" x14ac:dyDescent="0.2">
      <c r="D57355" s="1"/>
      <c r="E57355" s="41"/>
    </row>
    <row r="57356" spans="4:5" x14ac:dyDescent="0.2">
      <c r="D57356" s="1"/>
      <c r="E57356" s="41"/>
    </row>
    <row r="57357" spans="4:5" x14ac:dyDescent="0.2">
      <c r="D57357" s="1"/>
      <c r="E57357" s="41"/>
    </row>
    <row r="57358" spans="4:5" x14ac:dyDescent="0.2">
      <c r="D57358" s="1"/>
      <c r="E57358" s="41"/>
    </row>
    <row r="57359" spans="4:5" x14ac:dyDescent="0.2">
      <c r="D57359" s="1"/>
      <c r="E57359" s="41"/>
    </row>
    <row r="57360" spans="4:5" x14ac:dyDescent="0.2">
      <c r="D57360" s="1"/>
      <c r="E57360" s="41"/>
    </row>
    <row r="57361" spans="4:5" x14ac:dyDescent="0.2">
      <c r="D57361" s="1"/>
      <c r="E57361" s="41"/>
    </row>
    <row r="57362" spans="4:5" x14ac:dyDescent="0.2">
      <c r="D57362" s="1"/>
      <c r="E57362" s="41"/>
    </row>
    <row r="57363" spans="4:5" x14ac:dyDescent="0.2">
      <c r="D57363" s="1"/>
      <c r="E57363" s="41"/>
    </row>
    <row r="57364" spans="4:5" x14ac:dyDescent="0.2">
      <c r="D57364" s="1"/>
      <c r="E57364" s="41"/>
    </row>
    <row r="57365" spans="4:5" x14ac:dyDescent="0.2">
      <c r="D57365" s="1"/>
      <c r="E57365" s="41"/>
    </row>
    <row r="57366" spans="4:5" x14ac:dyDescent="0.2">
      <c r="D57366" s="1"/>
      <c r="E57366" s="41"/>
    </row>
    <row r="57367" spans="4:5" x14ac:dyDescent="0.2">
      <c r="D57367" s="1"/>
      <c r="E57367" s="41"/>
    </row>
    <row r="57368" spans="4:5" x14ac:dyDescent="0.2">
      <c r="D57368" s="1"/>
      <c r="E57368" s="41"/>
    </row>
    <row r="57369" spans="4:5" x14ac:dyDescent="0.2">
      <c r="D57369" s="1"/>
      <c r="E57369" s="41"/>
    </row>
    <row r="57370" spans="4:5" x14ac:dyDescent="0.2">
      <c r="D57370" s="1"/>
      <c r="E57370" s="41"/>
    </row>
    <row r="57371" spans="4:5" x14ac:dyDescent="0.2">
      <c r="D57371" s="1"/>
      <c r="E57371" s="41"/>
    </row>
    <row r="57372" spans="4:5" x14ac:dyDescent="0.2">
      <c r="D57372" s="1"/>
      <c r="E57372" s="41"/>
    </row>
    <row r="57373" spans="4:5" x14ac:dyDescent="0.2">
      <c r="D57373" s="1"/>
      <c r="E57373" s="41"/>
    </row>
    <row r="57374" spans="4:5" x14ac:dyDescent="0.2">
      <c r="D57374" s="1"/>
      <c r="E57374" s="41"/>
    </row>
    <row r="57375" spans="4:5" x14ac:dyDescent="0.2">
      <c r="D57375" s="1"/>
      <c r="E57375" s="41"/>
    </row>
    <row r="57376" spans="4:5" x14ac:dyDescent="0.2">
      <c r="D57376" s="1"/>
      <c r="E57376" s="41"/>
    </row>
    <row r="57377" spans="4:5" x14ac:dyDescent="0.2">
      <c r="D57377" s="1"/>
      <c r="E57377" s="41"/>
    </row>
    <row r="57378" spans="4:5" x14ac:dyDescent="0.2">
      <c r="D57378" s="1"/>
      <c r="E57378" s="41"/>
    </row>
    <row r="57379" spans="4:5" x14ac:dyDescent="0.2">
      <c r="D57379" s="1"/>
      <c r="E57379" s="41"/>
    </row>
    <row r="57380" spans="4:5" x14ac:dyDescent="0.2">
      <c r="D57380" s="1"/>
      <c r="E57380" s="41"/>
    </row>
    <row r="57381" spans="4:5" x14ac:dyDescent="0.2">
      <c r="D57381" s="1"/>
      <c r="E57381" s="41"/>
    </row>
    <row r="57382" spans="4:5" x14ac:dyDescent="0.2">
      <c r="D57382" s="1"/>
      <c r="E57382" s="41"/>
    </row>
    <row r="57383" spans="4:5" x14ac:dyDescent="0.2">
      <c r="D57383" s="1"/>
      <c r="E57383" s="41"/>
    </row>
    <row r="57384" spans="4:5" x14ac:dyDescent="0.2">
      <c r="D57384" s="1"/>
      <c r="E57384" s="41"/>
    </row>
    <row r="57385" spans="4:5" x14ac:dyDescent="0.2">
      <c r="D57385" s="1"/>
      <c r="E57385" s="41"/>
    </row>
    <row r="57386" spans="4:5" x14ac:dyDescent="0.2">
      <c r="D57386" s="1"/>
      <c r="E57386" s="41"/>
    </row>
    <row r="57387" spans="4:5" x14ac:dyDescent="0.2">
      <c r="D57387" s="1"/>
      <c r="E57387" s="41"/>
    </row>
    <row r="57388" spans="4:5" x14ac:dyDescent="0.2">
      <c r="D57388" s="1"/>
      <c r="E57388" s="41"/>
    </row>
    <row r="57389" spans="4:5" x14ac:dyDescent="0.2">
      <c r="D57389" s="1"/>
      <c r="E57389" s="41"/>
    </row>
    <row r="57390" spans="4:5" x14ac:dyDescent="0.2">
      <c r="D57390" s="1"/>
      <c r="E57390" s="41"/>
    </row>
    <row r="57391" spans="4:5" x14ac:dyDescent="0.2">
      <c r="D57391" s="1"/>
      <c r="E57391" s="41"/>
    </row>
    <row r="57392" spans="4:5" x14ac:dyDescent="0.2">
      <c r="D57392" s="1"/>
      <c r="E57392" s="41"/>
    </row>
    <row r="57393" spans="4:5" x14ac:dyDescent="0.2">
      <c r="D57393" s="1"/>
      <c r="E57393" s="41"/>
    </row>
    <row r="57394" spans="4:5" x14ac:dyDescent="0.2">
      <c r="D57394" s="1"/>
      <c r="E57394" s="41"/>
    </row>
    <row r="57395" spans="4:5" x14ac:dyDescent="0.2">
      <c r="D57395" s="1"/>
      <c r="E57395" s="41"/>
    </row>
    <row r="57396" spans="4:5" x14ac:dyDescent="0.2">
      <c r="D57396" s="1"/>
      <c r="E57396" s="41"/>
    </row>
    <row r="57397" spans="4:5" x14ac:dyDescent="0.2">
      <c r="D57397" s="1"/>
      <c r="E57397" s="41"/>
    </row>
    <row r="57398" spans="4:5" x14ac:dyDescent="0.2">
      <c r="D57398" s="1"/>
      <c r="E57398" s="41"/>
    </row>
    <row r="57399" spans="4:5" x14ac:dyDescent="0.2">
      <c r="D57399" s="1"/>
      <c r="E57399" s="41"/>
    </row>
    <row r="57400" spans="4:5" x14ac:dyDescent="0.2">
      <c r="D57400" s="1"/>
      <c r="E57400" s="41"/>
    </row>
    <row r="57401" spans="4:5" x14ac:dyDescent="0.2">
      <c r="D57401" s="1"/>
      <c r="E57401" s="41"/>
    </row>
    <row r="57402" spans="4:5" x14ac:dyDescent="0.2">
      <c r="D57402" s="1"/>
      <c r="E57402" s="41"/>
    </row>
    <row r="57403" spans="4:5" x14ac:dyDescent="0.2">
      <c r="D57403" s="1"/>
      <c r="E57403" s="41"/>
    </row>
    <row r="57404" spans="4:5" x14ac:dyDescent="0.2">
      <c r="D57404" s="1"/>
      <c r="E57404" s="41"/>
    </row>
    <row r="57405" spans="4:5" x14ac:dyDescent="0.2">
      <c r="D57405" s="1"/>
      <c r="E57405" s="41"/>
    </row>
    <row r="57406" spans="4:5" x14ac:dyDescent="0.2">
      <c r="D57406" s="1"/>
      <c r="E57406" s="41"/>
    </row>
    <row r="57407" spans="4:5" x14ac:dyDescent="0.2">
      <c r="D57407" s="1"/>
      <c r="E57407" s="41"/>
    </row>
    <row r="57408" spans="4:5" x14ac:dyDescent="0.2">
      <c r="D57408" s="1"/>
      <c r="E57408" s="41"/>
    </row>
    <row r="57409" spans="4:5" x14ac:dyDescent="0.2">
      <c r="D57409" s="1"/>
      <c r="E57409" s="41"/>
    </row>
    <row r="57410" spans="4:5" x14ac:dyDescent="0.2">
      <c r="D57410" s="1"/>
      <c r="E57410" s="41"/>
    </row>
    <row r="57411" spans="4:5" x14ac:dyDescent="0.2">
      <c r="D57411" s="1"/>
      <c r="E57411" s="41"/>
    </row>
    <row r="57412" spans="4:5" x14ac:dyDescent="0.2">
      <c r="D57412" s="1"/>
      <c r="E57412" s="41"/>
    </row>
    <row r="57413" spans="4:5" x14ac:dyDescent="0.2">
      <c r="D57413" s="1"/>
      <c r="E57413" s="41"/>
    </row>
    <row r="57414" spans="4:5" x14ac:dyDescent="0.2">
      <c r="D57414" s="1"/>
      <c r="E57414" s="41"/>
    </row>
    <row r="57415" spans="4:5" x14ac:dyDescent="0.2">
      <c r="D57415" s="1"/>
      <c r="E57415" s="41"/>
    </row>
    <row r="57416" spans="4:5" x14ac:dyDescent="0.2">
      <c r="D57416" s="1"/>
      <c r="E57416" s="41"/>
    </row>
    <row r="57417" spans="4:5" x14ac:dyDescent="0.2">
      <c r="D57417" s="1"/>
      <c r="E57417" s="41"/>
    </row>
    <row r="57418" spans="4:5" x14ac:dyDescent="0.2">
      <c r="D57418" s="1"/>
      <c r="E57418" s="41"/>
    </row>
    <row r="57419" spans="4:5" x14ac:dyDescent="0.2">
      <c r="D57419" s="1"/>
      <c r="E57419" s="41"/>
    </row>
    <row r="57420" spans="4:5" x14ac:dyDescent="0.2">
      <c r="D57420" s="1"/>
      <c r="E57420" s="41"/>
    </row>
    <row r="57421" spans="4:5" x14ac:dyDescent="0.2">
      <c r="D57421" s="1"/>
      <c r="E57421" s="41"/>
    </row>
    <row r="57422" spans="4:5" x14ac:dyDescent="0.2">
      <c r="D57422" s="1"/>
      <c r="E57422" s="41"/>
    </row>
    <row r="57423" spans="4:5" x14ac:dyDescent="0.2">
      <c r="D57423" s="1"/>
      <c r="E57423" s="41"/>
    </row>
    <row r="57424" spans="4:5" x14ac:dyDescent="0.2">
      <c r="D57424" s="1"/>
      <c r="E57424" s="41"/>
    </row>
    <row r="57425" spans="4:5" x14ac:dyDescent="0.2">
      <c r="D57425" s="1"/>
      <c r="E57425" s="41"/>
    </row>
    <row r="57426" spans="4:5" x14ac:dyDescent="0.2">
      <c r="D57426" s="1"/>
      <c r="E57426" s="41"/>
    </row>
    <row r="57427" spans="4:5" x14ac:dyDescent="0.2">
      <c r="D57427" s="1"/>
      <c r="E57427" s="41"/>
    </row>
    <row r="57428" spans="4:5" x14ac:dyDescent="0.2">
      <c r="D57428" s="1"/>
      <c r="E57428" s="41"/>
    </row>
    <row r="57429" spans="4:5" x14ac:dyDescent="0.2">
      <c r="D57429" s="1"/>
      <c r="E57429" s="41"/>
    </row>
    <row r="57430" spans="4:5" x14ac:dyDescent="0.2">
      <c r="D57430" s="1"/>
      <c r="E57430" s="41"/>
    </row>
    <row r="57431" spans="4:5" x14ac:dyDescent="0.2">
      <c r="D57431" s="1"/>
      <c r="E57431" s="41"/>
    </row>
    <row r="57432" spans="4:5" x14ac:dyDescent="0.2">
      <c r="D57432" s="1"/>
      <c r="E57432" s="41"/>
    </row>
    <row r="57433" spans="4:5" x14ac:dyDescent="0.2">
      <c r="D57433" s="1"/>
      <c r="E57433" s="41"/>
    </row>
    <row r="57434" spans="4:5" x14ac:dyDescent="0.2">
      <c r="D57434" s="1"/>
      <c r="E57434" s="41"/>
    </row>
    <row r="57435" spans="4:5" x14ac:dyDescent="0.2">
      <c r="D57435" s="1"/>
      <c r="E57435" s="41"/>
    </row>
    <row r="57436" spans="4:5" x14ac:dyDescent="0.2">
      <c r="D57436" s="1"/>
      <c r="E57436" s="41"/>
    </row>
    <row r="57437" spans="4:5" x14ac:dyDescent="0.2">
      <c r="D57437" s="1"/>
      <c r="E57437" s="41"/>
    </row>
    <row r="57438" spans="4:5" x14ac:dyDescent="0.2">
      <c r="D57438" s="1"/>
      <c r="E57438" s="41"/>
    </row>
    <row r="57439" spans="4:5" x14ac:dyDescent="0.2">
      <c r="D57439" s="1"/>
      <c r="E57439" s="41"/>
    </row>
    <row r="57440" spans="4:5" x14ac:dyDescent="0.2">
      <c r="D57440" s="1"/>
      <c r="E57440" s="41"/>
    </row>
    <row r="57441" spans="4:5" x14ac:dyDescent="0.2">
      <c r="D57441" s="1"/>
      <c r="E57441" s="41"/>
    </row>
    <row r="57442" spans="4:5" x14ac:dyDescent="0.2">
      <c r="D57442" s="1"/>
      <c r="E57442" s="41"/>
    </row>
    <row r="57443" spans="4:5" x14ac:dyDescent="0.2">
      <c r="D57443" s="1"/>
      <c r="E57443" s="41"/>
    </row>
    <row r="57444" spans="4:5" x14ac:dyDescent="0.2">
      <c r="D57444" s="1"/>
      <c r="E57444" s="41"/>
    </row>
    <row r="57445" spans="4:5" x14ac:dyDescent="0.2">
      <c r="D57445" s="1"/>
      <c r="E57445" s="41"/>
    </row>
    <row r="57446" spans="4:5" x14ac:dyDescent="0.2">
      <c r="D57446" s="1"/>
      <c r="E57446" s="41"/>
    </row>
    <row r="57447" spans="4:5" x14ac:dyDescent="0.2">
      <c r="D57447" s="1"/>
      <c r="E57447" s="41"/>
    </row>
    <row r="57448" spans="4:5" x14ac:dyDescent="0.2">
      <c r="D57448" s="1"/>
      <c r="E57448" s="41"/>
    </row>
    <row r="57449" spans="4:5" x14ac:dyDescent="0.2">
      <c r="D57449" s="1"/>
      <c r="E57449" s="41"/>
    </row>
    <row r="57450" spans="4:5" x14ac:dyDescent="0.2">
      <c r="D57450" s="1"/>
      <c r="E57450" s="41"/>
    </row>
    <row r="57451" spans="4:5" x14ac:dyDescent="0.2">
      <c r="D57451" s="1"/>
      <c r="E57451" s="41"/>
    </row>
    <row r="57452" spans="4:5" x14ac:dyDescent="0.2">
      <c r="D57452" s="1"/>
      <c r="E57452" s="41"/>
    </row>
    <row r="57453" spans="4:5" x14ac:dyDescent="0.2">
      <c r="D57453" s="1"/>
      <c r="E57453" s="41"/>
    </row>
    <row r="57454" spans="4:5" x14ac:dyDescent="0.2">
      <c r="D57454" s="1"/>
      <c r="E57454" s="41"/>
    </row>
    <row r="57455" spans="4:5" x14ac:dyDescent="0.2">
      <c r="D57455" s="1"/>
      <c r="E57455" s="41"/>
    </row>
    <row r="57456" spans="4:5" x14ac:dyDescent="0.2">
      <c r="D57456" s="1"/>
      <c r="E57456" s="41"/>
    </row>
    <row r="57457" spans="4:5" x14ac:dyDescent="0.2">
      <c r="D57457" s="1"/>
      <c r="E57457" s="41"/>
    </row>
    <row r="57458" spans="4:5" x14ac:dyDescent="0.2">
      <c r="D57458" s="1"/>
      <c r="E57458" s="41"/>
    </row>
    <row r="57459" spans="4:5" x14ac:dyDescent="0.2">
      <c r="D57459" s="1"/>
      <c r="E57459" s="41"/>
    </row>
    <row r="57460" spans="4:5" x14ac:dyDescent="0.2">
      <c r="D57460" s="1"/>
      <c r="E57460" s="41"/>
    </row>
    <row r="57461" spans="4:5" x14ac:dyDescent="0.2">
      <c r="D57461" s="1"/>
      <c r="E57461" s="41"/>
    </row>
    <row r="57462" spans="4:5" x14ac:dyDescent="0.2">
      <c r="D57462" s="1"/>
      <c r="E57462" s="41"/>
    </row>
    <row r="57463" spans="4:5" x14ac:dyDescent="0.2">
      <c r="D57463" s="1"/>
      <c r="E57463" s="41"/>
    </row>
    <row r="57464" spans="4:5" x14ac:dyDescent="0.2">
      <c r="D57464" s="1"/>
      <c r="E57464" s="41"/>
    </row>
    <row r="57465" spans="4:5" x14ac:dyDescent="0.2">
      <c r="D57465" s="1"/>
      <c r="E57465" s="41"/>
    </row>
    <row r="57466" spans="4:5" x14ac:dyDescent="0.2">
      <c r="D57466" s="1"/>
      <c r="E57466" s="41"/>
    </row>
    <row r="57467" spans="4:5" x14ac:dyDescent="0.2">
      <c r="D57467" s="1"/>
      <c r="E57467" s="41"/>
    </row>
    <row r="57468" spans="4:5" x14ac:dyDescent="0.2">
      <c r="D57468" s="1"/>
      <c r="E57468" s="41"/>
    </row>
    <row r="57469" spans="4:5" x14ac:dyDescent="0.2">
      <c r="D57469" s="1"/>
      <c r="E57469" s="41"/>
    </row>
    <row r="57470" spans="4:5" x14ac:dyDescent="0.2">
      <c r="D57470" s="1"/>
      <c r="E57470" s="41"/>
    </row>
    <row r="57471" spans="4:5" x14ac:dyDescent="0.2">
      <c r="D57471" s="1"/>
      <c r="E57471" s="41"/>
    </row>
    <row r="57472" spans="4:5" x14ac:dyDescent="0.2">
      <c r="D57472" s="1"/>
      <c r="E57472" s="41"/>
    </row>
    <row r="57473" spans="4:5" x14ac:dyDescent="0.2">
      <c r="D57473" s="1"/>
      <c r="E57473" s="41"/>
    </row>
    <row r="57474" spans="4:5" x14ac:dyDescent="0.2">
      <c r="D57474" s="1"/>
      <c r="E57474" s="41"/>
    </row>
    <row r="57475" spans="4:5" x14ac:dyDescent="0.2">
      <c r="D57475" s="1"/>
      <c r="E57475" s="41"/>
    </row>
    <row r="57476" spans="4:5" x14ac:dyDescent="0.2">
      <c r="D57476" s="1"/>
      <c r="E57476" s="41"/>
    </row>
    <row r="57477" spans="4:5" x14ac:dyDescent="0.2">
      <c r="D57477" s="1"/>
      <c r="E57477" s="41"/>
    </row>
    <row r="57478" spans="4:5" x14ac:dyDescent="0.2">
      <c r="D57478" s="1"/>
      <c r="E57478" s="41"/>
    </row>
    <row r="57479" spans="4:5" x14ac:dyDescent="0.2">
      <c r="D57479" s="1"/>
      <c r="E57479" s="41"/>
    </row>
    <row r="57480" spans="4:5" x14ac:dyDescent="0.2">
      <c r="D57480" s="1"/>
      <c r="E57480" s="41"/>
    </row>
    <row r="57481" spans="4:5" x14ac:dyDescent="0.2">
      <c r="D57481" s="1"/>
      <c r="E57481" s="41"/>
    </row>
    <row r="57482" spans="4:5" x14ac:dyDescent="0.2">
      <c r="D57482" s="1"/>
      <c r="E57482" s="41"/>
    </row>
    <row r="57483" spans="4:5" x14ac:dyDescent="0.2">
      <c r="D57483" s="1"/>
      <c r="E57483" s="41"/>
    </row>
    <row r="57484" spans="4:5" x14ac:dyDescent="0.2">
      <c r="D57484" s="1"/>
      <c r="E57484" s="41"/>
    </row>
    <row r="57485" spans="4:5" x14ac:dyDescent="0.2">
      <c r="D57485" s="1"/>
      <c r="E57485" s="41"/>
    </row>
    <row r="57486" spans="4:5" x14ac:dyDescent="0.2">
      <c r="D57486" s="1"/>
      <c r="E57486" s="41"/>
    </row>
    <row r="57487" spans="4:5" x14ac:dyDescent="0.2">
      <c r="D57487" s="1"/>
      <c r="E57487" s="41"/>
    </row>
    <row r="57488" spans="4:5" x14ac:dyDescent="0.2">
      <c r="D57488" s="1"/>
      <c r="E57488" s="41"/>
    </row>
    <row r="57489" spans="4:5" x14ac:dyDescent="0.2">
      <c r="D57489" s="1"/>
      <c r="E57489" s="41"/>
    </row>
    <row r="57490" spans="4:5" x14ac:dyDescent="0.2">
      <c r="D57490" s="1"/>
      <c r="E57490" s="41"/>
    </row>
    <row r="57491" spans="4:5" x14ac:dyDescent="0.2">
      <c r="D57491" s="1"/>
      <c r="E57491" s="41"/>
    </row>
    <row r="57492" spans="4:5" x14ac:dyDescent="0.2">
      <c r="D57492" s="1"/>
      <c r="E57492" s="41"/>
    </row>
    <row r="57493" spans="4:5" x14ac:dyDescent="0.2">
      <c r="D57493" s="1"/>
      <c r="E57493" s="41"/>
    </row>
    <row r="57494" spans="4:5" x14ac:dyDescent="0.2">
      <c r="D57494" s="1"/>
      <c r="E57494" s="41"/>
    </row>
    <row r="57495" spans="4:5" x14ac:dyDescent="0.2">
      <c r="D57495" s="1"/>
      <c r="E57495" s="41"/>
    </row>
    <row r="57496" spans="4:5" x14ac:dyDescent="0.2">
      <c r="D57496" s="1"/>
      <c r="E57496" s="41"/>
    </row>
    <row r="57497" spans="4:5" x14ac:dyDescent="0.2">
      <c r="D57497" s="1"/>
      <c r="E57497" s="41"/>
    </row>
    <row r="57498" spans="4:5" x14ac:dyDescent="0.2">
      <c r="D57498" s="1"/>
      <c r="E57498" s="41"/>
    </row>
    <row r="57499" spans="4:5" x14ac:dyDescent="0.2">
      <c r="D57499" s="1"/>
      <c r="E57499" s="41"/>
    </row>
    <row r="57500" spans="4:5" x14ac:dyDescent="0.2">
      <c r="D57500" s="1"/>
      <c r="E57500" s="41"/>
    </row>
    <row r="57501" spans="4:5" x14ac:dyDescent="0.2">
      <c r="D57501" s="1"/>
      <c r="E57501" s="41"/>
    </row>
    <row r="57502" spans="4:5" x14ac:dyDescent="0.2">
      <c r="D57502" s="1"/>
      <c r="E57502" s="41"/>
    </row>
    <row r="57503" spans="4:5" x14ac:dyDescent="0.2">
      <c r="D57503" s="1"/>
      <c r="E57503" s="41"/>
    </row>
    <row r="57504" spans="4:5" x14ac:dyDescent="0.2">
      <c r="D57504" s="1"/>
      <c r="E57504" s="41"/>
    </row>
    <row r="57505" spans="4:5" x14ac:dyDescent="0.2">
      <c r="D57505" s="1"/>
      <c r="E57505" s="41"/>
    </row>
    <row r="57506" spans="4:5" x14ac:dyDescent="0.2">
      <c r="D57506" s="1"/>
      <c r="E57506" s="41"/>
    </row>
    <row r="57507" spans="4:5" x14ac:dyDescent="0.2">
      <c r="D57507" s="1"/>
      <c r="E57507" s="41"/>
    </row>
    <row r="57508" spans="4:5" x14ac:dyDescent="0.2">
      <c r="D57508" s="1"/>
      <c r="E57508" s="41"/>
    </row>
    <row r="57509" spans="4:5" x14ac:dyDescent="0.2">
      <c r="D57509" s="1"/>
      <c r="E57509" s="41"/>
    </row>
    <row r="57510" spans="4:5" x14ac:dyDescent="0.2">
      <c r="D57510" s="1"/>
      <c r="E57510" s="41"/>
    </row>
    <row r="57511" spans="4:5" x14ac:dyDescent="0.2">
      <c r="D57511" s="1"/>
      <c r="E57511" s="41"/>
    </row>
    <row r="57512" spans="4:5" x14ac:dyDescent="0.2">
      <c r="D57512" s="1"/>
      <c r="E57512" s="41"/>
    </row>
    <row r="57513" spans="4:5" x14ac:dyDescent="0.2">
      <c r="D57513" s="1"/>
      <c r="E57513" s="41"/>
    </row>
    <row r="57514" spans="4:5" x14ac:dyDescent="0.2">
      <c r="D57514" s="1"/>
      <c r="E57514" s="41"/>
    </row>
    <row r="57515" spans="4:5" x14ac:dyDescent="0.2">
      <c r="D57515" s="1"/>
      <c r="E57515" s="41"/>
    </row>
    <row r="57516" spans="4:5" x14ac:dyDescent="0.2">
      <c r="D57516" s="1"/>
      <c r="E57516" s="41"/>
    </row>
    <row r="57517" spans="4:5" x14ac:dyDescent="0.2">
      <c r="D57517" s="1"/>
      <c r="E57517" s="41"/>
    </row>
    <row r="57518" spans="4:5" x14ac:dyDescent="0.2">
      <c r="D57518" s="1"/>
      <c r="E57518" s="41"/>
    </row>
    <row r="57519" spans="4:5" x14ac:dyDescent="0.2">
      <c r="D57519" s="1"/>
      <c r="E57519" s="41"/>
    </row>
    <row r="57520" spans="4:5" x14ac:dyDescent="0.2">
      <c r="D57520" s="1"/>
      <c r="E57520" s="41"/>
    </row>
    <row r="57521" spans="4:5" x14ac:dyDescent="0.2">
      <c r="D57521" s="1"/>
      <c r="E57521" s="41"/>
    </row>
    <row r="57522" spans="4:5" x14ac:dyDescent="0.2">
      <c r="D57522" s="1"/>
      <c r="E57522" s="41"/>
    </row>
    <row r="57523" spans="4:5" x14ac:dyDescent="0.2">
      <c r="D57523" s="1"/>
      <c r="E57523" s="41"/>
    </row>
    <row r="57524" spans="4:5" x14ac:dyDescent="0.2">
      <c r="D57524" s="1"/>
      <c r="E57524" s="41"/>
    </row>
    <row r="57525" spans="4:5" x14ac:dyDescent="0.2">
      <c r="D57525" s="1"/>
      <c r="E57525" s="41"/>
    </row>
    <row r="57526" spans="4:5" x14ac:dyDescent="0.2">
      <c r="D57526" s="1"/>
      <c r="E57526" s="41"/>
    </row>
    <row r="57527" spans="4:5" x14ac:dyDescent="0.2">
      <c r="D57527" s="1"/>
      <c r="E57527" s="41"/>
    </row>
    <row r="57528" spans="4:5" x14ac:dyDescent="0.2">
      <c r="D57528" s="1"/>
      <c r="E57528" s="41"/>
    </row>
    <row r="57529" spans="4:5" x14ac:dyDescent="0.2">
      <c r="D57529" s="1"/>
      <c r="E57529" s="41"/>
    </row>
    <row r="57530" spans="4:5" x14ac:dyDescent="0.2">
      <c r="D57530" s="1"/>
      <c r="E57530" s="41"/>
    </row>
    <row r="57531" spans="4:5" x14ac:dyDescent="0.2">
      <c r="D57531" s="1"/>
      <c r="E57531" s="41"/>
    </row>
    <row r="57532" spans="4:5" x14ac:dyDescent="0.2">
      <c r="D57532" s="1"/>
      <c r="E57532" s="41"/>
    </row>
    <row r="57533" spans="4:5" x14ac:dyDescent="0.2">
      <c r="D57533" s="1"/>
      <c r="E57533" s="41"/>
    </row>
    <row r="57534" spans="4:5" x14ac:dyDescent="0.2">
      <c r="D57534" s="1"/>
      <c r="E57534" s="41"/>
    </row>
    <row r="57535" spans="4:5" x14ac:dyDescent="0.2">
      <c r="D57535" s="1"/>
      <c r="E57535" s="41"/>
    </row>
    <row r="57536" spans="4:5" x14ac:dyDescent="0.2">
      <c r="D57536" s="1"/>
      <c r="E57536" s="41"/>
    </row>
    <row r="57537" spans="4:5" x14ac:dyDescent="0.2">
      <c r="D57537" s="1"/>
      <c r="E57537" s="41"/>
    </row>
    <row r="57538" spans="4:5" x14ac:dyDescent="0.2">
      <c r="D57538" s="1"/>
      <c r="E57538" s="41"/>
    </row>
    <row r="57539" spans="4:5" x14ac:dyDescent="0.2">
      <c r="D57539" s="1"/>
      <c r="E57539" s="41"/>
    </row>
    <row r="57540" spans="4:5" x14ac:dyDescent="0.2">
      <c r="D57540" s="1"/>
      <c r="E57540" s="41"/>
    </row>
    <row r="57541" spans="4:5" x14ac:dyDescent="0.2">
      <c r="D57541" s="1"/>
      <c r="E57541" s="41"/>
    </row>
    <row r="57542" spans="4:5" x14ac:dyDescent="0.2">
      <c r="D57542" s="1"/>
      <c r="E57542" s="41"/>
    </row>
    <row r="57543" spans="4:5" x14ac:dyDescent="0.2">
      <c r="D57543" s="1"/>
      <c r="E57543" s="41"/>
    </row>
    <row r="57544" spans="4:5" x14ac:dyDescent="0.2">
      <c r="D57544" s="1"/>
      <c r="E57544" s="41"/>
    </row>
    <row r="57545" spans="4:5" x14ac:dyDescent="0.2">
      <c r="D57545" s="1"/>
      <c r="E57545" s="41"/>
    </row>
    <row r="57546" spans="4:5" x14ac:dyDescent="0.2">
      <c r="D57546" s="1"/>
      <c r="E57546" s="41"/>
    </row>
    <row r="57547" spans="4:5" x14ac:dyDescent="0.2">
      <c r="D57547" s="1"/>
      <c r="E57547" s="41"/>
    </row>
    <row r="57548" spans="4:5" x14ac:dyDescent="0.2">
      <c r="D57548" s="1"/>
      <c r="E57548" s="41"/>
    </row>
    <row r="57549" spans="4:5" x14ac:dyDescent="0.2">
      <c r="D57549" s="1"/>
      <c r="E57549" s="41"/>
    </row>
    <row r="57550" spans="4:5" x14ac:dyDescent="0.2">
      <c r="D57550" s="1"/>
      <c r="E57550" s="41"/>
    </row>
    <row r="57551" spans="4:5" x14ac:dyDescent="0.2">
      <c r="D57551" s="1"/>
      <c r="E57551" s="41"/>
    </row>
    <row r="57552" spans="4:5" x14ac:dyDescent="0.2">
      <c r="D57552" s="1"/>
      <c r="E57552" s="41"/>
    </row>
    <row r="57553" spans="4:5" x14ac:dyDescent="0.2">
      <c r="D57553" s="1"/>
      <c r="E57553" s="41"/>
    </row>
    <row r="57554" spans="4:5" x14ac:dyDescent="0.2">
      <c r="D57554" s="1"/>
      <c r="E57554" s="41"/>
    </row>
    <row r="57555" spans="4:5" x14ac:dyDescent="0.2">
      <c r="D57555" s="1"/>
      <c r="E57555" s="41"/>
    </row>
    <row r="57556" spans="4:5" x14ac:dyDescent="0.2">
      <c r="D57556" s="1"/>
      <c r="E57556" s="41"/>
    </row>
    <row r="57557" spans="4:5" x14ac:dyDescent="0.2">
      <c r="D57557" s="1"/>
      <c r="E57557" s="41"/>
    </row>
    <row r="57558" spans="4:5" x14ac:dyDescent="0.2">
      <c r="D57558" s="1"/>
      <c r="E57558" s="41"/>
    </row>
    <row r="57559" spans="4:5" x14ac:dyDescent="0.2">
      <c r="D57559" s="1"/>
      <c r="E57559" s="41"/>
    </row>
    <row r="57560" spans="4:5" x14ac:dyDescent="0.2">
      <c r="D57560" s="1"/>
      <c r="E57560" s="41"/>
    </row>
    <row r="57561" spans="4:5" x14ac:dyDescent="0.2">
      <c r="D57561" s="1"/>
      <c r="E57561" s="41"/>
    </row>
    <row r="57562" spans="4:5" x14ac:dyDescent="0.2">
      <c r="D57562" s="1"/>
      <c r="E57562" s="41"/>
    </row>
    <row r="57563" spans="4:5" x14ac:dyDescent="0.2">
      <c r="D57563" s="1"/>
      <c r="E57563" s="41"/>
    </row>
    <row r="57564" spans="4:5" x14ac:dyDescent="0.2">
      <c r="D57564" s="1"/>
      <c r="E57564" s="41"/>
    </row>
    <row r="57565" spans="4:5" x14ac:dyDescent="0.2">
      <c r="D57565" s="1"/>
      <c r="E57565" s="41"/>
    </row>
    <row r="57566" spans="4:5" x14ac:dyDescent="0.2">
      <c r="D57566" s="1"/>
      <c r="E57566" s="41"/>
    </row>
    <row r="57567" spans="4:5" x14ac:dyDescent="0.2">
      <c r="D57567" s="1"/>
      <c r="E57567" s="41"/>
    </row>
    <row r="57568" spans="4:5" x14ac:dyDescent="0.2">
      <c r="D57568" s="1"/>
      <c r="E57568" s="41"/>
    </row>
    <row r="57569" spans="4:5" x14ac:dyDescent="0.2">
      <c r="D57569" s="1"/>
      <c r="E57569" s="41"/>
    </row>
    <row r="57570" spans="4:5" x14ac:dyDescent="0.2">
      <c r="D57570" s="1"/>
      <c r="E57570" s="41"/>
    </row>
    <row r="57571" spans="4:5" x14ac:dyDescent="0.2">
      <c r="D57571" s="1"/>
      <c r="E57571" s="41"/>
    </row>
    <row r="57572" spans="4:5" x14ac:dyDescent="0.2">
      <c r="D57572" s="1"/>
      <c r="E57572" s="41"/>
    </row>
    <row r="57573" spans="4:5" x14ac:dyDescent="0.2">
      <c r="D57573" s="1"/>
      <c r="E57573" s="41"/>
    </row>
    <row r="57574" spans="4:5" x14ac:dyDescent="0.2">
      <c r="D57574" s="1"/>
      <c r="E57574" s="41"/>
    </row>
    <row r="57575" spans="4:5" x14ac:dyDescent="0.2">
      <c r="D57575" s="1"/>
      <c r="E57575" s="41"/>
    </row>
    <row r="57576" spans="4:5" x14ac:dyDescent="0.2">
      <c r="D57576" s="1"/>
      <c r="E57576" s="41"/>
    </row>
    <row r="57577" spans="4:5" x14ac:dyDescent="0.2">
      <c r="D57577" s="1"/>
      <c r="E57577" s="41"/>
    </row>
    <row r="57578" spans="4:5" x14ac:dyDescent="0.2">
      <c r="D57578" s="1"/>
      <c r="E57578" s="41"/>
    </row>
    <row r="57579" spans="4:5" x14ac:dyDescent="0.2">
      <c r="D57579" s="1"/>
      <c r="E57579" s="41"/>
    </row>
    <row r="57580" spans="4:5" x14ac:dyDescent="0.2">
      <c r="D57580" s="1"/>
      <c r="E57580" s="41"/>
    </row>
    <row r="57581" spans="4:5" x14ac:dyDescent="0.2">
      <c r="D57581" s="1"/>
      <c r="E57581" s="41"/>
    </row>
    <row r="57582" spans="4:5" x14ac:dyDescent="0.2">
      <c r="D57582" s="1"/>
      <c r="E57582" s="41"/>
    </row>
    <row r="57583" spans="4:5" x14ac:dyDescent="0.2">
      <c r="D57583" s="1"/>
      <c r="E57583" s="41"/>
    </row>
    <row r="57584" spans="4:5" x14ac:dyDescent="0.2">
      <c r="D57584" s="1"/>
      <c r="E57584" s="41"/>
    </row>
    <row r="57585" spans="4:5" x14ac:dyDescent="0.2">
      <c r="D57585" s="1"/>
      <c r="E57585" s="41"/>
    </row>
    <row r="57586" spans="4:5" x14ac:dyDescent="0.2">
      <c r="D57586" s="1"/>
      <c r="E57586" s="41"/>
    </row>
    <row r="57587" spans="4:5" x14ac:dyDescent="0.2">
      <c r="D57587" s="1"/>
      <c r="E57587" s="41"/>
    </row>
    <row r="57588" spans="4:5" x14ac:dyDescent="0.2">
      <c r="D57588" s="1"/>
      <c r="E57588" s="41"/>
    </row>
    <row r="57589" spans="4:5" x14ac:dyDescent="0.2">
      <c r="D57589" s="1"/>
      <c r="E57589" s="41"/>
    </row>
    <row r="57590" spans="4:5" x14ac:dyDescent="0.2">
      <c r="D57590" s="1"/>
      <c r="E57590" s="41"/>
    </row>
    <row r="57591" spans="4:5" x14ac:dyDescent="0.2">
      <c r="D57591" s="1"/>
      <c r="E57591" s="41"/>
    </row>
    <row r="57592" spans="4:5" x14ac:dyDescent="0.2">
      <c r="D57592" s="1"/>
      <c r="E57592" s="41"/>
    </row>
    <row r="57593" spans="4:5" x14ac:dyDescent="0.2">
      <c r="D57593" s="1"/>
      <c r="E57593" s="41"/>
    </row>
    <row r="57594" spans="4:5" x14ac:dyDescent="0.2">
      <c r="D57594" s="1"/>
      <c r="E57594" s="41"/>
    </row>
    <row r="57595" spans="4:5" x14ac:dyDescent="0.2">
      <c r="D57595" s="1"/>
      <c r="E57595" s="41"/>
    </row>
    <row r="57596" spans="4:5" x14ac:dyDescent="0.2">
      <c r="D57596" s="1"/>
      <c r="E57596" s="41"/>
    </row>
    <row r="57597" spans="4:5" x14ac:dyDescent="0.2">
      <c r="D57597" s="1"/>
      <c r="E57597" s="41"/>
    </row>
    <row r="57598" spans="4:5" x14ac:dyDescent="0.2">
      <c r="D57598" s="1"/>
      <c r="E57598" s="41"/>
    </row>
    <row r="57599" spans="4:5" x14ac:dyDescent="0.2">
      <c r="D57599" s="1"/>
      <c r="E57599" s="41"/>
    </row>
    <row r="57600" spans="4:5" x14ac:dyDescent="0.2">
      <c r="D57600" s="1"/>
      <c r="E57600" s="41"/>
    </row>
    <row r="57601" spans="4:5" x14ac:dyDescent="0.2">
      <c r="D57601" s="1"/>
      <c r="E57601" s="41"/>
    </row>
    <row r="57602" spans="4:5" x14ac:dyDescent="0.2">
      <c r="D57602" s="1"/>
      <c r="E57602" s="41"/>
    </row>
    <row r="57603" spans="4:5" x14ac:dyDescent="0.2">
      <c r="D57603" s="1"/>
      <c r="E57603" s="41"/>
    </row>
    <row r="57604" spans="4:5" x14ac:dyDescent="0.2">
      <c r="D57604" s="1"/>
      <c r="E57604" s="41"/>
    </row>
    <row r="57605" spans="4:5" x14ac:dyDescent="0.2">
      <c r="D57605" s="1"/>
      <c r="E57605" s="41"/>
    </row>
    <row r="57606" spans="4:5" x14ac:dyDescent="0.2">
      <c r="D57606" s="1"/>
      <c r="E57606" s="41"/>
    </row>
    <row r="57607" spans="4:5" x14ac:dyDescent="0.2">
      <c r="D57607" s="1"/>
      <c r="E57607" s="41"/>
    </row>
    <row r="57608" spans="4:5" x14ac:dyDescent="0.2">
      <c r="D57608" s="1"/>
      <c r="E57608" s="41"/>
    </row>
    <row r="57609" spans="4:5" x14ac:dyDescent="0.2">
      <c r="D57609" s="1"/>
      <c r="E57609" s="41"/>
    </row>
    <row r="57610" spans="4:5" x14ac:dyDescent="0.2">
      <c r="D57610" s="1"/>
      <c r="E57610" s="41"/>
    </row>
    <row r="57611" spans="4:5" x14ac:dyDescent="0.2">
      <c r="D57611" s="1"/>
      <c r="E57611" s="41"/>
    </row>
    <row r="57612" spans="4:5" x14ac:dyDescent="0.2">
      <c r="D57612" s="1"/>
      <c r="E57612" s="41"/>
    </row>
    <row r="57613" spans="4:5" x14ac:dyDescent="0.2">
      <c r="D57613" s="1"/>
      <c r="E57613" s="41"/>
    </row>
    <row r="57614" spans="4:5" x14ac:dyDescent="0.2">
      <c r="D57614" s="1"/>
      <c r="E57614" s="41"/>
    </row>
    <row r="57615" spans="4:5" x14ac:dyDescent="0.2">
      <c r="D57615" s="1"/>
      <c r="E57615" s="41"/>
    </row>
    <row r="57616" spans="4:5" x14ac:dyDescent="0.2">
      <c r="D57616" s="1"/>
      <c r="E57616" s="41"/>
    </row>
    <row r="57617" spans="4:5" x14ac:dyDescent="0.2">
      <c r="D57617" s="1"/>
      <c r="E57617" s="41"/>
    </row>
    <row r="57618" spans="4:5" x14ac:dyDescent="0.2">
      <c r="D57618" s="1"/>
      <c r="E57618" s="41"/>
    </row>
    <row r="57619" spans="4:5" x14ac:dyDescent="0.2">
      <c r="D57619" s="1"/>
      <c r="E57619" s="41"/>
    </row>
    <row r="57620" spans="4:5" x14ac:dyDescent="0.2">
      <c r="D57620" s="1"/>
      <c r="E57620" s="41"/>
    </row>
    <row r="57621" spans="4:5" x14ac:dyDescent="0.2">
      <c r="D57621" s="1"/>
      <c r="E57621" s="41"/>
    </row>
    <row r="57622" spans="4:5" x14ac:dyDescent="0.2">
      <c r="D57622" s="1"/>
      <c r="E57622" s="41"/>
    </row>
    <row r="57623" spans="4:5" x14ac:dyDescent="0.2">
      <c r="D57623" s="1"/>
      <c r="E57623" s="41"/>
    </row>
    <row r="57624" spans="4:5" x14ac:dyDescent="0.2">
      <c r="D57624" s="1"/>
      <c r="E57624" s="41"/>
    </row>
    <row r="57625" spans="4:5" x14ac:dyDescent="0.2">
      <c r="D57625" s="1"/>
      <c r="E57625" s="41"/>
    </row>
    <row r="57626" spans="4:5" x14ac:dyDescent="0.2">
      <c r="D57626" s="1"/>
      <c r="E57626" s="41"/>
    </row>
    <row r="57627" spans="4:5" x14ac:dyDescent="0.2">
      <c r="D57627" s="1"/>
      <c r="E57627" s="41"/>
    </row>
    <row r="57628" spans="4:5" x14ac:dyDescent="0.2">
      <c r="D57628" s="1"/>
      <c r="E57628" s="41"/>
    </row>
    <row r="57629" spans="4:5" x14ac:dyDescent="0.2">
      <c r="D57629" s="1"/>
      <c r="E57629" s="41"/>
    </row>
    <row r="57630" spans="4:5" x14ac:dyDescent="0.2">
      <c r="D57630" s="1"/>
      <c r="E57630" s="41"/>
    </row>
    <row r="57631" spans="4:5" x14ac:dyDescent="0.2">
      <c r="D57631" s="1"/>
      <c r="E57631" s="41"/>
    </row>
    <row r="57632" spans="4:5" x14ac:dyDescent="0.2">
      <c r="D57632" s="1"/>
      <c r="E57632" s="41"/>
    </row>
    <row r="57633" spans="4:5" x14ac:dyDescent="0.2">
      <c r="D57633" s="1"/>
      <c r="E57633" s="41"/>
    </row>
    <row r="57634" spans="4:5" x14ac:dyDescent="0.2">
      <c r="D57634" s="1"/>
      <c r="E57634" s="41"/>
    </row>
    <row r="57635" spans="4:5" x14ac:dyDescent="0.2">
      <c r="D57635" s="1"/>
      <c r="E57635" s="41"/>
    </row>
    <row r="57636" spans="4:5" x14ac:dyDescent="0.2">
      <c r="D57636" s="1"/>
      <c r="E57636" s="41"/>
    </row>
    <row r="57637" spans="4:5" x14ac:dyDescent="0.2">
      <c r="D57637" s="1"/>
      <c r="E57637" s="41"/>
    </row>
    <row r="57638" spans="4:5" x14ac:dyDescent="0.2">
      <c r="D57638" s="1"/>
      <c r="E57638" s="41"/>
    </row>
    <row r="57639" spans="4:5" x14ac:dyDescent="0.2">
      <c r="D57639" s="1"/>
      <c r="E57639" s="41"/>
    </row>
    <row r="57640" spans="4:5" x14ac:dyDescent="0.2">
      <c r="D57640" s="1"/>
      <c r="E57640" s="41"/>
    </row>
    <row r="57641" spans="4:5" x14ac:dyDescent="0.2">
      <c r="D57641" s="1"/>
      <c r="E57641" s="41"/>
    </row>
    <row r="57642" spans="4:5" x14ac:dyDescent="0.2">
      <c r="D57642" s="1"/>
      <c r="E57642" s="41"/>
    </row>
    <row r="57643" spans="4:5" x14ac:dyDescent="0.2">
      <c r="D57643" s="1"/>
      <c r="E57643" s="41"/>
    </row>
    <row r="57644" spans="4:5" x14ac:dyDescent="0.2">
      <c r="D57644" s="1"/>
      <c r="E57644" s="41"/>
    </row>
    <row r="57645" spans="4:5" x14ac:dyDescent="0.2">
      <c r="D57645" s="1"/>
      <c r="E57645" s="41"/>
    </row>
    <row r="57646" spans="4:5" x14ac:dyDescent="0.2">
      <c r="D57646" s="1"/>
      <c r="E57646" s="41"/>
    </row>
    <row r="57647" spans="4:5" x14ac:dyDescent="0.2">
      <c r="D57647" s="1"/>
      <c r="E57647" s="41"/>
    </row>
    <row r="57648" spans="4:5" x14ac:dyDescent="0.2">
      <c r="D57648" s="1"/>
      <c r="E57648" s="41"/>
    </row>
    <row r="57649" spans="4:5" x14ac:dyDescent="0.2">
      <c r="D57649" s="1"/>
      <c r="E57649" s="41"/>
    </row>
    <row r="57650" spans="4:5" x14ac:dyDescent="0.2">
      <c r="D57650" s="1"/>
      <c r="E57650" s="41"/>
    </row>
    <row r="57651" spans="4:5" x14ac:dyDescent="0.2">
      <c r="D57651" s="1"/>
      <c r="E57651" s="41"/>
    </row>
    <row r="57652" spans="4:5" x14ac:dyDescent="0.2">
      <c r="D57652" s="1"/>
      <c r="E57652" s="41"/>
    </row>
    <row r="57653" spans="4:5" x14ac:dyDescent="0.2">
      <c r="D57653" s="1"/>
      <c r="E57653" s="41"/>
    </row>
    <row r="57654" spans="4:5" x14ac:dyDescent="0.2">
      <c r="D57654" s="1"/>
      <c r="E57654" s="41"/>
    </row>
    <row r="57655" spans="4:5" x14ac:dyDescent="0.2">
      <c r="D57655" s="1"/>
      <c r="E57655" s="41"/>
    </row>
    <row r="57656" spans="4:5" x14ac:dyDescent="0.2">
      <c r="D57656" s="1"/>
      <c r="E57656" s="41"/>
    </row>
    <row r="57657" spans="4:5" x14ac:dyDescent="0.2">
      <c r="D57657" s="1"/>
      <c r="E57657" s="41"/>
    </row>
    <row r="57658" spans="4:5" x14ac:dyDescent="0.2">
      <c r="D57658" s="1"/>
      <c r="E57658" s="41"/>
    </row>
    <row r="57659" spans="4:5" x14ac:dyDescent="0.2">
      <c r="D57659" s="1"/>
      <c r="E57659" s="41"/>
    </row>
    <row r="57660" spans="4:5" x14ac:dyDescent="0.2">
      <c r="D57660" s="1"/>
      <c r="E57660" s="41"/>
    </row>
    <row r="57661" spans="4:5" x14ac:dyDescent="0.2">
      <c r="D57661" s="1"/>
      <c r="E57661" s="41"/>
    </row>
    <row r="57662" spans="4:5" x14ac:dyDescent="0.2">
      <c r="D57662" s="1"/>
      <c r="E57662" s="41"/>
    </row>
    <row r="57663" spans="4:5" x14ac:dyDescent="0.2">
      <c r="D57663" s="1"/>
      <c r="E57663" s="41"/>
    </row>
    <row r="57664" spans="4:5" x14ac:dyDescent="0.2">
      <c r="D57664" s="1"/>
      <c r="E57664" s="41"/>
    </row>
    <row r="57665" spans="4:5" x14ac:dyDescent="0.2">
      <c r="D57665" s="1"/>
      <c r="E57665" s="41"/>
    </row>
    <row r="57666" spans="4:5" x14ac:dyDescent="0.2">
      <c r="D57666" s="1"/>
      <c r="E57666" s="41"/>
    </row>
    <row r="57667" spans="4:5" x14ac:dyDescent="0.2">
      <c r="D57667" s="1"/>
      <c r="E57667" s="41"/>
    </row>
    <row r="57668" spans="4:5" x14ac:dyDescent="0.2">
      <c r="D57668" s="1"/>
      <c r="E57668" s="41"/>
    </row>
    <row r="57669" spans="4:5" x14ac:dyDescent="0.2">
      <c r="D57669" s="1"/>
      <c r="E57669" s="41"/>
    </row>
    <row r="57670" spans="4:5" x14ac:dyDescent="0.2">
      <c r="D57670" s="1"/>
      <c r="E57670" s="41"/>
    </row>
    <row r="57671" spans="4:5" x14ac:dyDescent="0.2">
      <c r="D57671" s="1"/>
      <c r="E57671" s="41"/>
    </row>
    <row r="57672" spans="4:5" x14ac:dyDescent="0.2">
      <c r="D57672" s="1"/>
      <c r="E57672" s="41"/>
    </row>
    <row r="57673" spans="4:5" x14ac:dyDescent="0.2">
      <c r="D57673" s="1"/>
      <c r="E57673" s="41"/>
    </row>
    <row r="57674" spans="4:5" x14ac:dyDescent="0.2">
      <c r="D57674" s="1"/>
      <c r="E57674" s="41"/>
    </row>
    <row r="57675" spans="4:5" x14ac:dyDescent="0.2">
      <c r="D57675" s="1"/>
      <c r="E57675" s="41"/>
    </row>
    <row r="57676" spans="4:5" x14ac:dyDescent="0.2">
      <c r="D57676" s="1"/>
      <c r="E57676" s="41"/>
    </row>
    <row r="57677" spans="4:5" x14ac:dyDescent="0.2">
      <c r="D57677" s="1"/>
      <c r="E57677" s="41"/>
    </row>
    <row r="57678" spans="4:5" x14ac:dyDescent="0.2">
      <c r="D57678" s="1"/>
      <c r="E57678" s="41"/>
    </row>
    <row r="57679" spans="4:5" x14ac:dyDescent="0.2">
      <c r="D57679" s="1"/>
      <c r="E57679" s="41"/>
    </row>
    <row r="57680" spans="4:5" x14ac:dyDescent="0.2">
      <c r="D57680" s="1"/>
      <c r="E57680" s="41"/>
    </row>
    <row r="57681" spans="4:5" x14ac:dyDescent="0.2">
      <c r="D57681" s="1"/>
      <c r="E57681" s="41"/>
    </row>
    <row r="57682" spans="4:5" x14ac:dyDescent="0.2">
      <c r="D57682" s="1"/>
      <c r="E57682" s="41"/>
    </row>
    <row r="57683" spans="4:5" x14ac:dyDescent="0.2">
      <c r="D57683" s="1"/>
      <c r="E57683" s="41"/>
    </row>
    <row r="57684" spans="4:5" x14ac:dyDescent="0.2">
      <c r="D57684" s="1"/>
      <c r="E57684" s="41"/>
    </row>
    <row r="57685" spans="4:5" x14ac:dyDescent="0.2">
      <c r="D57685" s="1"/>
      <c r="E57685" s="41"/>
    </row>
    <row r="57686" spans="4:5" x14ac:dyDescent="0.2">
      <c r="D57686" s="1"/>
      <c r="E57686" s="41"/>
    </row>
    <row r="57687" spans="4:5" x14ac:dyDescent="0.2">
      <c r="D57687" s="1"/>
      <c r="E57687" s="41"/>
    </row>
    <row r="57688" spans="4:5" x14ac:dyDescent="0.2">
      <c r="D57688" s="1"/>
      <c r="E57688" s="41"/>
    </row>
    <row r="57689" spans="4:5" x14ac:dyDescent="0.2">
      <c r="D57689" s="1"/>
      <c r="E57689" s="41"/>
    </row>
    <row r="57690" spans="4:5" x14ac:dyDescent="0.2">
      <c r="D57690" s="1"/>
      <c r="E57690" s="41"/>
    </row>
    <row r="57691" spans="4:5" x14ac:dyDescent="0.2">
      <c r="D57691" s="1"/>
      <c r="E57691" s="41"/>
    </row>
    <row r="57692" spans="4:5" x14ac:dyDescent="0.2">
      <c r="D57692" s="1"/>
      <c r="E57692" s="41"/>
    </row>
    <row r="57693" spans="4:5" x14ac:dyDescent="0.2">
      <c r="D57693" s="1"/>
      <c r="E57693" s="41"/>
    </row>
    <row r="57694" spans="4:5" x14ac:dyDescent="0.2">
      <c r="D57694" s="1"/>
      <c r="E57694" s="41"/>
    </row>
    <row r="57695" spans="4:5" x14ac:dyDescent="0.2">
      <c r="D57695" s="1"/>
      <c r="E57695" s="41"/>
    </row>
    <row r="57696" spans="4:5" x14ac:dyDescent="0.2">
      <c r="D57696" s="1"/>
      <c r="E57696" s="41"/>
    </row>
    <row r="57697" spans="4:5" x14ac:dyDescent="0.2">
      <c r="D57697" s="1"/>
      <c r="E57697" s="41"/>
    </row>
    <row r="57698" spans="4:5" x14ac:dyDescent="0.2">
      <c r="D57698" s="1"/>
      <c r="E57698" s="41"/>
    </row>
    <row r="57699" spans="4:5" x14ac:dyDescent="0.2">
      <c r="D57699" s="1"/>
      <c r="E57699" s="41"/>
    </row>
    <row r="57700" spans="4:5" x14ac:dyDescent="0.2">
      <c r="D57700" s="1"/>
      <c r="E57700" s="41"/>
    </row>
    <row r="57701" spans="4:5" x14ac:dyDescent="0.2">
      <c r="D57701" s="1"/>
      <c r="E57701" s="41"/>
    </row>
    <row r="57702" spans="4:5" x14ac:dyDescent="0.2">
      <c r="D57702" s="1"/>
      <c r="E57702" s="41"/>
    </row>
    <row r="57703" spans="4:5" x14ac:dyDescent="0.2">
      <c r="D57703" s="1"/>
      <c r="E57703" s="41"/>
    </row>
    <row r="57704" spans="4:5" x14ac:dyDescent="0.2">
      <c r="D57704" s="1"/>
      <c r="E57704" s="41"/>
    </row>
    <row r="57705" spans="4:5" x14ac:dyDescent="0.2">
      <c r="D57705" s="1"/>
      <c r="E57705" s="41"/>
    </row>
    <row r="57706" spans="4:5" x14ac:dyDescent="0.2">
      <c r="D57706" s="1"/>
      <c r="E57706" s="41"/>
    </row>
    <row r="57707" spans="4:5" x14ac:dyDescent="0.2">
      <c r="D57707" s="1"/>
      <c r="E57707" s="41"/>
    </row>
    <row r="57708" spans="4:5" x14ac:dyDescent="0.2">
      <c r="D57708" s="1"/>
      <c r="E57708" s="41"/>
    </row>
    <row r="57709" spans="4:5" x14ac:dyDescent="0.2">
      <c r="D57709" s="1"/>
      <c r="E57709" s="41"/>
    </row>
    <row r="57710" spans="4:5" x14ac:dyDescent="0.2">
      <c r="D57710" s="1"/>
      <c r="E57710" s="41"/>
    </row>
    <row r="57711" spans="4:5" x14ac:dyDescent="0.2">
      <c r="D57711" s="1"/>
      <c r="E57711" s="41"/>
    </row>
    <row r="57712" spans="4:5" x14ac:dyDescent="0.2">
      <c r="D57712" s="1"/>
      <c r="E57712" s="41"/>
    </row>
    <row r="57713" spans="4:5" x14ac:dyDescent="0.2">
      <c r="D57713" s="1"/>
      <c r="E57713" s="41"/>
    </row>
    <row r="57714" spans="4:5" x14ac:dyDescent="0.2">
      <c r="D57714" s="1"/>
      <c r="E57714" s="41"/>
    </row>
    <row r="57715" spans="4:5" x14ac:dyDescent="0.2">
      <c r="D57715" s="1"/>
      <c r="E57715" s="41"/>
    </row>
    <row r="57716" spans="4:5" x14ac:dyDescent="0.2">
      <c r="D57716" s="1"/>
      <c r="E57716" s="41"/>
    </row>
    <row r="57717" spans="4:5" x14ac:dyDescent="0.2">
      <c r="D57717" s="1"/>
      <c r="E57717" s="41"/>
    </row>
    <row r="57718" spans="4:5" x14ac:dyDescent="0.2">
      <c r="D57718" s="1"/>
      <c r="E57718" s="41"/>
    </row>
    <row r="57719" spans="4:5" x14ac:dyDescent="0.2">
      <c r="D57719" s="1"/>
      <c r="E57719" s="41"/>
    </row>
    <row r="57720" spans="4:5" x14ac:dyDescent="0.2">
      <c r="D57720" s="1"/>
      <c r="E57720" s="41"/>
    </row>
    <row r="57721" spans="4:5" x14ac:dyDescent="0.2">
      <c r="D57721" s="1"/>
      <c r="E57721" s="41"/>
    </row>
    <row r="57722" spans="4:5" x14ac:dyDescent="0.2">
      <c r="D57722" s="1"/>
      <c r="E57722" s="41"/>
    </row>
    <row r="57723" spans="4:5" x14ac:dyDescent="0.2">
      <c r="D57723" s="1"/>
      <c r="E57723" s="41"/>
    </row>
    <row r="57724" spans="4:5" x14ac:dyDescent="0.2">
      <c r="D57724" s="1"/>
      <c r="E57724" s="41"/>
    </row>
    <row r="57725" spans="4:5" x14ac:dyDescent="0.2">
      <c r="D57725" s="1"/>
      <c r="E57725" s="41"/>
    </row>
    <row r="57726" spans="4:5" x14ac:dyDescent="0.2">
      <c r="D57726" s="1"/>
      <c r="E57726" s="41"/>
    </row>
    <row r="57727" spans="4:5" x14ac:dyDescent="0.2">
      <c r="D57727" s="1"/>
      <c r="E57727" s="41"/>
    </row>
    <row r="57728" spans="4:5" x14ac:dyDescent="0.2">
      <c r="D57728" s="1"/>
      <c r="E57728" s="41"/>
    </row>
    <row r="57729" spans="4:5" x14ac:dyDescent="0.2">
      <c r="D57729" s="1"/>
      <c r="E57729" s="41"/>
    </row>
    <row r="57730" spans="4:5" x14ac:dyDescent="0.2">
      <c r="D57730" s="1"/>
      <c r="E57730" s="41"/>
    </row>
    <row r="57731" spans="4:5" x14ac:dyDescent="0.2">
      <c r="D57731" s="1"/>
      <c r="E57731" s="41"/>
    </row>
    <row r="57732" spans="4:5" x14ac:dyDescent="0.2">
      <c r="D57732" s="1"/>
      <c r="E57732" s="41"/>
    </row>
    <row r="57733" spans="4:5" x14ac:dyDescent="0.2">
      <c r="D57733" s="1"/>
      <c r="E57733" s="41"/>
    </row>
    <row r="57734" spans="4:5" x14ac:dyDescent="0.2">
      <c r="D57734" s="1"/>
      <c r="E57734" s="41"/>
    </row>
    <row r="57735" spans="4:5" x14ac:dyDescent="0.2">
      <c r="D57735" s="1"/>
      <c r="E57735" s="41"/>
    </row>
    <row r="57736" spans="4:5" x14ac:dyDescent="0.2">
      <c r="D57736" s="1"/>
      <c r="E57736" s="41"/>
    </row>
    <row r="57737" spans="4:5" x14ac:dyDescent="0.2">
      <c r="D57737" s="1"/>
      <c r="E57737" s="41"/>
    </row>
    <row r="57738" spans="4:5" x14ac:dyDescent="0.2">
      <c r="D57738" s="1"/>
      <c r="E57738" s="41"/>
    </row>
    <row r="57739" spans="4:5" x14ac:dyDescent="0.2">
      <c r="D57739" s="1"/>
      <c r="E57739" s="41"/>
    </row>
    <row r="57740" spans="4:5" x14ac:dyDescent="0.2">
      <c r="D57740" s="1"/>
      <c r="E57740" s="41"/>
    </row>
    <row r="57741" spans="4:5" x14ac:dyDescent="0.2">
      <c r="D57741" s="1"/>
      <c r="E57741" s="41"/>
    </row>
    <row r="57742" spans="4:5" x14ac:dyDescent="0.2">
      <c r="D57742" s="1"/>
      <c r="E57742" s="41"/>
    </row>
    <row r="57743" spans="4:5" x14ac:dyDescent="0.2">
      <c r="D57743" s="1"/>
      <c r="E57743" s="41"/>
    </row>
    <row r="57744" spans="4:5" x14ac:dyDescent="0.2">
      <c r="D57744" s="1"/>
      <c r="E57744" s="41"/>
    </row>
    <row r="57745" spans="4:5" x14ac:dyDescent="0.2">
      <c r="D57745" s="1"/>
      <c r="E57745" s="41"/>
    </row>
    <row r="57746" spans="4:5" x14ac:dyDescent="0.2">
      <c r="D57746" s="1"/>
      <c r="E57746" s="41"/>
    </row>
    <row r="57747" spans="4:5" x14ac:dyDescent="0.2">
      <c r="D57747" s="1"/>
      <c r="E57747" s="41"/>
    </row>
    <row r="57748" spans="4:5" x14ac:dyDescent="0.2">
      <c r="D57748" s="1"/>
      <c r="E57748" s="41"/>
    </row>
    <row r="57749" spans="4:5" x14ac:dyDescent="0.2">
      <c r="D57749" s="1"/>
      <c r="E57749" s="41"/>
    </row>
    <row r="57750" spans="4:5" x14ac:dyDescent="0.2">
      <c r="D57750" s="1"/>
      <c r="E57750" s="41"/>
    </row>
    <row r="57751" spans="4:5" x14ac:dyDescent="0.2">
      <c r="D57751" s="1"/>
      <c r="E57751" s="41"/>
    </row>
    <row r="57752" spans="4:5" x14ac:dyDescent="0.2">
      <c r="D57752" s="1"/>
      <c r="E57752" s="41"/>
    </row>
    <row r="57753" spans="4:5" x14ac:dyDescent="0.2">
      <c r="D57753" s="1"/>
      <c r="E57753" s="41"/>
    </row>
    <row r="57754" spans="4:5" x14ac:dyDescent="0.2">
      <c r="D57754" s="1"/>
      <c r="E57754" s="41"/>
    </row>
    <row r="57755" spans="4:5" x14ac:dyDescent="0.2">
      <c r="D57755" s="1"/>
      <c r="E57755" s="41"/>
    </row>
    <row r="57756" spans="4:5" x14ac:dyDescent="0.2">
      <c r="D57756" s="1"/>
      <c r="E57756" s="41"/>
    </row>
    <row r="57757" spans="4:5" x14ac:dyDescent="0.2">
      <c r="D57757" s="1"/>
      <c r="E57757" s="41"/>
    </row>
    <row r="57758" spans="4:5" x14ac:dyDescent="0.2">
      <c r="D57758" s="1"/>
      <c r="E57758" s="41"/>
    </row>
    <row r="57759" spans="4:5" x14ac:dyDescent="0.2">
      <c r="D57759" s="1"/>
      <c r="E57759" s="41"/>
    </row>
    <row r="57760" spans="4:5" x14ac:dyDescent="0.2">
      <c r="D57760" s="1"/>
      <c r="E57760" s="41"/>
    </row>
    <row r="57761" spans="4:5" x14ac:dyDescent="0.2">
      <c r="D57761" s="1"/>
      <c r="E57761" s="41"/>
    </row>
    <row r="57762" spans="4:5" x14ac:dyDescent="0.2">
      <c r="D57762" s="1"/>
      <c r="E57762" s="41"/>
    </row>
    <row r="57763" spans="4:5" x14ac:dyDescent="0.2">
      <c r="D57763" s="1"/>
      <c r="E57763" s="41"/>
    </row>
    <row r="57764" spans="4:5" x14ac:dyDescent="0.2">
      <c r="D57764" s="1"/>
      <c r="E57764" s="41"/>
    </row>
    <row r="57765" spans="4:5" x14ac:dyDescent="0.2">
      <c r="D57765" s="1"/>
      <c r="E57765" s="41"/>
    </row>
    <row r="57766" spans="4:5" x14ac:dyDescent="0.2">
      <c r="D57766" s="1"/>
      <c r="E57766" s="41"/>
    </row>
    <row r="57767" spans="4:5" x14ac:dyDescent="0.2">
      <c r="D57767" s="1"/>
      <c r="E57767" s="41"/>
    </row>
    <row r="57768" spans="4:5" x14ac:dyDescent="0.2">
      <c r="D57768" s="1"/>
      <c r="E57768" s="41"/>
    </row>
    <row r="57769" spans="4:5" x14ac:dyDescent="0.2">
      <c r="D57769" s="1"/>
      <c r="E57769" s="41"/>
    </row>
    <row r="57770" spans="4:5" x14ac:dyDescent="0.2">
      <c r="D57770" s="1"/>
      <c r="E57770" s="41"/>
    </row>
    <row r="57771" spans="4:5" x14ac:dyDescent="0.2">
      <c r="D57771" s="1"/>
      <c r="E57771" s="41"/>
    </row>
    <row r="57772" spans="4:5" x14ac:dyDescent="0.2">
      <c r="D57772" s="1"/>
      <c r="E57772" s="41"/>
    </row>
    <row r="57773" spans="4:5" x14ac:dyDescent="0.2">
      <c r="D57773" s="1"/>
      <c r="E57773" s="41"/>
    </row>
    <row r="57774" spans="4:5" x14ac:dyDescent="0.2">
      <c r="D57774" s="1"/>
      <c r="E57774" s="41"/>
    </row>
    <row r="57775" spans="4:5" x14ac:dyDescent="0.2">
      <c r="D57775" s="1"/>
      <c r="E57775" s="41"/>
    </row>
    <row r="57776" spans="4:5" x14ac:dyDescent="0.2">
      <c r="D57776" s="1"/>
      <c r="E57776" s="41"/>
    </row>
    <row r="57777" spans="4:5" x14ac:dyDescent="0.2">
      <c r="D57777" s="1"/>
      <c r="E57777" s="41"/>
    </row>
    <row r="57778" spans="4:5" x14ac:dyDescent="0.2">
      <c r="D57778" s="1"/>
      <c r="E57778" s="41"/>
    </row>
    <row r="57779" spans="4:5" x14ac:dyDescent="0.2">
      <c r="D57779" s="1"/>
      <c r="E57779" s="41"/>
    </row>
    <row r="57780" spans="4:5" x14ac:dyDescent="0.2">
      <c r="D57780" s="1"/>
      <c r="E57780" s="41"/>
    </row>
    <row r="57781" spans="4:5" x14ac:dyDescent="0.2">
      <c r="D57781" s="1"/>
      <c r="E57781" s="41"/>
    </row>
    <row r="57782" spans="4:5" x14ac:dyDescent="0.2">
      <c r="D57782" s="1"/>
      <c r="E57782" s="41"/>
    </row>
    <row r="57783" spans="4:5" x14ac:dyDescent="0.2">
      <c r="D57783" s="1"/>
      <c r="E57783" s="41"/>
    </row>
    <row r="57784" spans="4:5" x14ac:dyDescent="0.2">
      <c r="D57784" s="1"/>
      <c r="E57784" s="41"/>
    </row>
    <row r="57785" spans="4:5" x14ac:dyDescent="0.2">
      <c r="D57785" s="1"/>
      <c r="E57785" s="41"/>
    </row>
    <row r="57786" spans="4:5" x14ac:dyDescent="0.2">
      <c r="D57786" s="1"/>
      <c r="E57786" s="41"/>
    </row>
    <row r="57787" spans="4:5" x14ac:dyDescent="0.2">
      <c r="D57787" s="1"/>
      <c r="E57787" s="41"/>
    </row>
    <row r="57788" spans="4:5" x14ac:dyDescent="0.2">
      <c r="D57788" s="1"/>
      <c r="E57788" s="41"/>
    </row>
    <row r="57789" spans="4:5" x14ac:dyDescent="0.2">
      <c r="D57789" s="1"/>
      <c r="E57789" s="41"/>
    </row>
    <row r="57790" spans="4:5" x14ac:dyDescent="0.2">
      <c r="D57790" s="1"/>
      <c r="E57790" s="41"/>
    </row>
    <row r="57791" spans="4:5" x14ac:dyDescent="0.2">
      <c r="D57791" s="1"/>
      <c r="E57791" s="41"/>
    </row>
    <row r="57792" spans="4:5" x14ac:dyDescent="0.2">
      <c r="D57792" s="1"/>
      <c r="E57792" s="41"/>
    </row>
    <row r="57793" spans="4:5" x14ac:dyDescent="0.2">
      <c r="D57793" s="1"/>
      <c r="E57793" s="41"/>
    </row>
    <row r="57794" spans="4:5" x14ac:dyDescent="0.2">
      <c r="D57794" s="1"/>
      <c r="E57794" s="41"/>
    </row>
    <row r="57795" spans="4:5" x14ac:dyDescent="0.2">
      <c r="D57795" s="1"/>
      <c r="E57795" s="41"/>
    </row>
    <row r="57796" spans="4:5" x14ac:dyDescent="0.2">
      <c r="D57796" s="1"/>
      <c r="E57796" s="41"/>
    </row>
    <row r="57797" spans="4:5" x14ac:dyDescent="0.2">
      <c r="D57797" s="1"/>
      <c r="E57797" s="41"/>
    </row>
    <row r="57798" spans="4:5" x14ac:dyDescent="0.2">
      <c r="D57798" s="1"/>
      <c r="E57798" s="41"/>
    </row>
    <row r="57799" spans="4:5" x14ac:dyDescent="0.2">
      <c r="D57799" s="1"/>
      <c r="E57799" s="41"/>
    </row>
    <row r="57800" spans="4:5" x14ac:dyDescent="0.2">
      <c r="D57800" s="1"/>
      <c r="E57800" s="41"/>
    </row>
    <row r="57801" spans="4:5" x14ac:dyDescent="0.2">
      <c r="D57801" s="1"/>
      <c r="E57801" s="41"/>
    </row>
    <row r="57802" spans="4:5" x14ac:dyDescent="0.2">
      <c r="D57802" s="1"/>
      <c r="E57802" s="41"/>
    </row>
    <row r="57803" spans="4:5" x14ac:dyDescent="0.2">
      <c r="D57803" s="1"/>
      <c r="E57803" s="41"/>
    </row>
    <row r="57804" spans="4:5" x14ac:dyDescent="0.2">
      <c r="D57804" s="1"/>
      <c r="E57804" s="41"/>
    </row>
    <row r="57805" spans="4:5" x14ac:dyDescent="0.2">
      <c r="D57805" s="1"/>
      <c r="E57805" s="41"/>
    </row>
    <row r="57806" spans="4:5" x14ac:dyDescent="0.2">
      <c r="D57806" s="1"/>
      <c r="E57806" s="41"/>
    </row>
    <row r="57807" spans="4:5" x14ac:dyDescent="0.2">
      <c r="D57807" s="1"/>
      <c r="E57807" s="41"/>
    </row>
    <row r="57808" spans="4:5" x14ac:dyDescent="0.2">
      <c r="D57808" s="1"/>
      <c r="E57808" s="41"/>
    </row>
    <row r="57809" spans="4:5" x14ac:dyDescent="0.2">
      <c r="D57809" s="1"/>
      <c r="E57809" s="41"/>
    </row>
    <row r="57810" spans="4:5" x14ac:dyDescent="0.2">
      <c r="D57810" s="1"/>
      <c r="E57810" s="41"/>
    </row>
    <row r="57811" spans="4:5" x14ac:dyDescent="0.2">
      <c r="D57811" s="1"/>
      <c r="E57811" s="41"/>
    </row>
    <row r="57812" spans="4:5" x14ac:dyDescent="0.2">
      <c r="D57812" s="1"/>
      <c r="E57812" s="41"/>
    </row>
    <row r="57813" spans="4:5" x14ac:dyDescent="0.2">
      <c r="D57813" s="1"/>
      <c r="E57813" s="41"/>
    </row>
    <row r="57814" spans="4:5" x14ac:dyDescent="0.2">
      <c r="D57814" s="1"/>
      <c r="E57814" s="41"/>
    </row>
    <row r="57815" spans="4:5" x14ac:dyDescent="0.2">
      <c r="D57815" s="1"/>
      <c r="E57815" s="41"/>
    </row>
    <row r="57816" spans="4:5" x14ac:dyDescent="0.2">
      <c r="D57816" s="1"/>
      <c r="E57816" s="41"/>
    </row>
    <row r="57817" spans="4:5" x14ac:dyDescent="0.2">
      <c r="D57817" s="1"/>
      <c r="E57817" s="41"/>
    </row>
    <row r="57818" spans="4:5" x14ac:dyDescent="0.2">
      <c r="D57818" s="1"/>
      <c r="E57818" s="41"/>
    </row>
    <row r="57819" spans="4:5" x14ac:dyDescent="0.2">
      <c r="D57819" s="1"/>
      <c r="E57819" s="41"/>
    </row>
    <row r="57820" spans="4:5" x14ac:dyDescent="0.2">
      <c r="D57820" s="1"/>
      <c r="E57820" s="41"/>
    </row>
    <row r="57821" spans="4:5" x14ac:dyDescent="0.2">
      <c r="D57821" s="1"/>
      <c r="E57821" s="41"/>
    </row>
    <row r="57822" spans="4:5" x14ac:dyDescent="0.2">
      <c r="D57822" s="1"/>
      <c r="E57822" s="41"/>
    </row>
    <row r="57823" spans="4:5" x14ac:dyDescent="0.2">
      <c r="D57823" s="1"/>
      <c r="E57823" s="41"/>
    </row>
    <row r="57824" spans="4:5" x14ac:dyDescent="0.2">
      <c r="D57824" s="1"/>
      <c r="E57824" s="41"/>
    </row>
    <row r="57825" spans="4:5" x14ac:dyDescent="0.2">
      <c r="D57825" s="1"/>
      <c r="E57825" s="41"/>
    </row>
    <row r="57826" spans="4:5" x14ac:dyDescent="0.2">
      <c r="D57826" s="1"/>
      <c r="E57826" s="41"/>
    </row>
    <row r="57827" spans="4:5" x14ac:dyDescent="0.2">
      <c r="D57827" s="1"/>
      <c r="E57827" s="41"/>
    </row>
    <row r="57828" spans="4:5" x14ac:dyDescent="0.2">
      <c r="D57828" s="1"/>
      <c r="E57828" s="41"/>
    </row>
    <row r="57829" spans="4:5" x14ac:dyDescent="0.2">
      <c r="D57829" s="1"/>
      <c r="E57829" s="41"/>
    </row>
    <row r="57830" spans="4:5" x14ac:dyDescent="0.2">
      <c r="D57830" s="1"/>
      <c r="E57830" s="41"/>
    </row>
    <row r="57831" spans="4:5" x14ac:dyDescent="0.2">
      <c r="D57831" s="1"/>
      <c r="E57831" s="41"/>
    </row>
    <row r="57832" spans="4:5" x14ac:dyDescent="0.2">
      <c r="D57832" s="1"/>
      <c r="E57832" s="41"/>
    </row>
    <row r="57833" spans="4:5" x14ac:dyDescent="0.2">
      <c r="D57833" s="1"/>
      <c r="E57833" s="41"/>
    </row>
    <row r="57834" spans="4:5" x14ac:dyDescent="0.2">
      <c r="D57834" s="1"/>
      <c r="E57834" s="41"/>
    </row>
    <row r="57835" spans="4:5" x14ac:dyDescent="0.2">
      <c r="D57835" s="1"/>
      <c r="E57835" s="41"/>
    </row>
    <row r="57836" spans="4:5" x14ac:dyDescent="0.2">
      <c r="D57836" s="1"/>
      <c r="E57836" s="41"/>
    </row>
    <row r="57837" spans="4:5" x14ac:dyDescent="0.2">
      <c r="D57837" s="1"/>
      <c r="E57837" s="41"/>
    </row>
    <row r="57838" spans="4:5" x14ac:dyDescent="0.2">
      <c r="D57838" s="1"/>
      <c r="E57838" s="41"/>
    </row>
    <row r="57839" spans="4:5" x14ac:dyDescent="0.2">
      <c r="D57839" s="1"/>
      <c r="E57839" s="41"/>
    </row>
    <row r="57840" spans="4:5" x14ac:dyDescent="0.2">
      <c r="D57840" s="1"/>
      <c r="E57840" s="41"/>
    </row>
    <row r="57841" spans="4:5" x14ac:dyDescent="0.2">
      <c r="D57841" s="1"/>
      <c r="E57841" s="41"/>
    </row>
    <row r="57842" spans="4:5" x14ac:dyDescent="0.2">
      <c r="D57842" s="1"/>
      <c r="E57842" s="41"/>
    </row>
    <row r="57843" spans="4:5" x14ac:dyDescent="0.2">
      <c r="D57843" s="1"/>
      <c r="E57843" s="41"/>
    </row>
    <row r="57844" spans="4:5" x14ac:dyDescent="0.2">
      <c r="D57844" s="1"/>
      <c r="E57844" s="41"/>
    </row>
    <row r="57845" spans="4:5" x14ac:dyDescent="0.2">
      <c r="D57845" s="1"/>
      <c r="E57845" s="41"/>
    </row>
    <row r="57846" spans="4:5" x14ac:dyDescent="0.2">
      <c r="D57846" s="1"/>
      <c r="E57846" s="41"/>
    </row>
    <row r="57847" spans="4:5" x14ac:dyDescent="0.2">
      <c r="D57847" s="1"/>
      <c r="E57847" s="41"/>
    </row>
    <row r="57848" spans="4:5" x14ac:dyDescent="0.2">
      <c r="D57848" s="1"/>
      <c r="E57848" s="41"/>
    </row>
    <row r="57849" spans="4:5" x14ac:dyDescent="0.2">
      <c r="D57849" s="1"/>
      <c r="E57849" s="41"/>
    </row>
    <row r="57850" spans="4:5" x14ac:dyDescent="0.2">
      <c r="D57850" s="1"/>
      <c r="E57850" s="41"/>
    </row>
    <row r="57851" spans="4:5" x14ac:dyDescent="0.2">
      <c r="D57851" s="1"/>
      <c r="E57851" s="41"/>
    </row>
    <row r="57852" spans="4:5" x14ac:dyDescent="0.2">
      <c r="D57852" s="1"/>
      <c r="E57852" s="41"/>
    </row>
    <row r="57853" spans="4:5" x14ac:dyDescent="0.2">
      <c r="D57853" s="1"/>
      <c r="E57853" s="41"/>
    </row>
    <row r="57854" spans="4:5" x14ac:dyDescent="0.2">
      <c r="D57854" s="1"/>
      <c r="E57854" s="41"/>
    </row>
    <row r="57855" spans="4:5" x14ac:dyDescent="0.2">
      <c r="D57855" s="1"/>
      <c r="E57855" s="41"/>
    </row>
    <row r="57856" spans="4:5" x14ac:dyDescent="0.2">
      <c r="D57856" s="1"/>
      <c r="E57856" s="41"/>
    </row>
    <row r="57857" spans="4:5" x14ac:dyDescent="0.2">
      <c r="D57857" s="1"/>
      <c r="E57857" s="41"/>
    </row>
    <row r="57858" spans="4:5" x14ac:dyDescent="0.2">
      <c r="D57858" s="1"/>
      <c r="E57858" s="41"/>
    </row>
    <row r="57859" spans="4:5" x14ac:dyDescent="0.2">
      <c r="D57859" s="1"/>
      <c r="E57859" s="41"/>
    </row>
    <row r="57860" spans="4:5" x14ac:dyDescent="0.2">
      <c r="D57860" s="1"/>
      <c r="E57860" s="41"/>
    </row>
    <row r="57861" spans="4:5" x14ac:dyDescent="0.2">
      <c r="D57861" s="1"/>
      <c r="E57861" s="41"/>
    </row>
    <row r="57862" spans="4:5" x14ac:dyDescent="0.2">
      <c r="D57862" s="1"/>
      <c r="E57862" s="41"/>
    </row>
    <row r="57863" spans="4:5" x14ac:dyDescent="0.2">
      <c r="D57863" s="1"/>
      <c r="E57863" s="41"/>
    </row>
    <row r="57864" spans="4:5" x14ac:dyDescent="0.2">
      <c r="D57864" s="1"/>
      <c r="E57864" s="41"/>
    </row>
    <row r="57865" spans="4:5" x14ac:dyDescent="0.2">
      <c r="D57865" s="1"/>
      <c r="E57865" s="41"/>
    </row>
    <row r="57866" spans="4:5" x14ac:dyDescent="0.2">
      <c r="D57866" s="1"/>
      <c r="E57866" s="41"/>
    </row>
    <row r="57867" spans="4:5" x14ac:dyDescent="0.2">
      <c r="D57867" s="1"/>
      <c r="E57867" s="41"/>
    </row>
    <row r="57868" spans="4:5" x14ac:dyDescent="0.2">
      <c r="D57868" s="1"/>
      <c r="E57868" s="41"/>
    </row>
    <row r="57869" spans="4:5" x14ac:dyDescent="0.2">
      <c r="D57869" s="1"/>
      <c r="E57869" s="41"/>
    </row>
    <row r="57870" spans="4:5" x14ac:dyDescent="0.2">
      <c r="D57870" s="1"/>
      <c r="E57870" s="41"/>
    </row>
    <row r="57871" spans="4:5" x14ac:dyDescent="0.2">
      <c r="D57871" s="1"/>
      <c r="E57871" s="41"/>
    </row>
    <row r="57872" spans="4:5" x14ac:dyDescent="0.2">
      <c r="D57872" s="1"/>
      <c r="E57872" s="41"/>
    </row>
    <row r="57873" spans="4:5" x14ac:dyDescent="0.2">
      <c r="D57873" s="1"/>
      <c r="E57873" s="41"/>
    </row>
    <row r="57874" spans="4:5" x14ac:dyDescent="0.2">
      <c r="D57874" s="1"/>
      <c r="E57874" s="41"/>
    </row>
    <row r="57875" spans="4:5" x14ac:dyDescent="0.2">
      <c r="D57875" s="1"/>
      <c r="E57875" s="41"/>
    </row>
    <row r="57876" spans="4:5" x14ac:dyDescent="0.2">
      <c r="D57876" s="1"/>
      <c r="E57876" s="41"/>
    </row>
    <row r="57877" spans="4:5" x14ac:dyDescent="0.2">
      <c r="D57877" s="1"/>
      <c r="E57877" s="41"/>
    </row>
    <row r="57878" spans="4:5" x14ac:dyDescent="0.2">
      <c r="D57878" s="1"/>
      <c r="E57878" s="41"/>
    </row>
    <row r="57879" spans="4:5" x14ac:dyDescent="0.2">
      <c r="D57879" s="1"/>
      <c r="E57879" s="41"/>
    </row>
    <row r="57880" spans="4:5" x14ac:dyDescent="0.2">
      <c r="D57880" s="1"/>
      <c r="E57880" s="41"/>
    </row>
    <row r="57881" spans="4:5" x14ac:dyDescent="0.2">
      <c r="D57881" s="1"/>
      <c r="E57881" s="41"/>
    </row>
    <row r="57882" spans="4:5" x14ac:dyDescent="0.2">
      <c r="D57882" s="1"/>
      <c r="E57882" s="41"/>
    </row>
    <row r="57883" spans="4:5" x14ac:dyDescent="0.2">
      <c r="D57883" s="1"/>
      <c r="E57883" s="41"/>
    </row>
    <row r="57884" spans="4:5" x14ac:dyDescent="0.2">
      <c r="D57884" s="1"/>
      <c r="E57884" s="41"/>
    </row>
    <row r="57885" spans="4:5" x14ac:dyDescent="0.2">
      <c r="D57885" s="1"/>
      <c r="E57885" s="41"/>
    </row>
    <row r="57886" spans="4:5" x14ac:dyDescent="0.2">
      <c r="D57886" s="1"/>
      <c r="E57886" s="41"/>
    </row>
    <row r="57887" spans="4:5" x14ac:dyDescent="0.2">
      <c r="D57887" s="1"/>
      <c r="E57887" s="41"/>
    </row>
    <row r="57888" spans="4:5" x14ac:dyDescent="0.2">
      <c r="D57888" s="1"/>
      <c r="E57888" s="41"/>
    </row>
    <row r="57889" spans="4:5" x14ac:dyDescent="0.2">
      <c r="D57889" s="1"/>
      <c r="E57889" s="41"/>
    </row>
    <row r="57890" spans="4:5" x14ac:dyDescent="0.2">
      <c r="D57890" s="1"/>
      <c r="E57890" s="41"/>
    </row>
    <row r="57891" spans="4:5" x14ac:dyDescent="0.2">
      <c r="D57891" s="1"/>
      <c r="E57891" s="41"/>
    </row>
    <row r="57892" spans="4:5" x14ac:dyDescent="0.2">
      <c r="D57892" s="1"/>
      <c r="E57892" s="41"/>
    </row>
    <row r="57893" spans="4:5" x14ac:dyDescent="0.2">
      <c r="D57893" s="1"/>
      <c r="E57893" s="41"/>
    </row>
    <row r="57894" spans="4:5" x14ac:dyDescent="0.2">
      <c r="D57894" s="1"/>
      <c r="E57894" s="41"/>
    </row>
    <row r="57895" spans="4:5" x14ac:dyDescent="0.2">
      <c r="D57895" s="1"/>
      <c r="E57895" s="41"/>
    </row>
    <row r="57896" spans="4:5" x14ac:dyDescent="0.2">
      <c r="D57896" s="1"/>
      <c r="E57896" s="41"/>
    </row>
    <row r="57897" spans="4:5" x14ac:dyDescent="0.2">
      <c r="D57897" s="1"/>
      <c r="E57897" s="41"/>
    </row>
    <row r="57898" spans="4:5" x14ac:dyDescent="0.2">
      <c r="D57898" s="1"/>
      <c r="E57898" s="41"/>
    </row>
    <row r="57899" spans="4:5" x14ac:dyDescent="0.2">
      <c r="D57899" s="1"/>
      <c r="E57899" s="41"/>
    </row>
    <row r="57900" spans="4:5" x14ac:dyDescent="0.2">
      <c r="D57900" s="1"/>
      <c r="E57900" s="41"/>
    </row>
    <row r="57901" spans="4:5" x14ac:dyDescent="0.2">
      <c r="D57901" s="1"/>
      <c r="E57901" s="41"/>
    </row>
    <row r="57902" spans="4:5" x14ac:dyDescent="0.2">
      <c r="D57902" s="1"/>
      <c r="E57902" s="41"/>
    </row>
    <row r="57903" spans="4:5" x14ac:dyDescent="0.2">
      <c r="D57903" s="1"/>
      <c r="E57903" s="41"/>
    </row>
    <row r="57904" spans="4:5" x14ac:dyDescent="0.2">
      <c r="D57904" s="1"/>
      <c r="E57904" s="41"/>
    </row>
    <row r="57905" spans="4:5" x14ac:dyDescent="0.2">
      <c r="D57905" s="1"/>
      <c r="E57905" s="41"/>
    </row>
    <row r="57906" spans="4:5" x14ac:dyDescent="0.2">
      <c r="D57906" s="1"/>
      <c r="E57906" s="41"/>
    </row>
    <row r="57907" spans="4:5" x14ac:dyDescent="0.2">
      <c r="D57907" s="1"/>
      <c r="E57907" s="41"/>
    </row>
    <row r="57908" spans="4:5" x14ac:dyDescent="0.2">
      <c r="D57908" s="1"/>
      <c r="E57908" s="41"/>
    </row>
    <row r="57909" spans="4:5" x14ac:dyDescent="0.2">
      <c r="D57909" s="1"/>
      <c r="E57909" s="41"/>
    </row>
    <row r="57910" spans="4:5" x14ac:dyDescent="0.2">
      <c r="D57910" s="1"/>
      <c r="E57910" s="41"/>
    </row>
    <row r="57911" spans="4:5" x14ac:dyDescent="0.2">
      <c r="D57911" s="1"/>
      <c r="E57911" s="41"/>
    </row>
    <row r="57912" spans="4:5" x14ac:dyDescent="0.2">
      <c r="D57912" s="1"/>
      <c r="E57912" s="41"/>
    </row>
    <row r="57913" spans="4:5" x14ac:dyDescent="0.2">
      <c r="D57913" s="1"/>
      <c r="E57913" s="41"/>
    </row>
    <row r="57914" spans="4:5" x14ac:dyDescent="0.2">
      <c r="D57914" s="1"/>
      <c r="E57914" s="41"/>
    </row>
    <row r="57915" spans="4:5" x14ac:dyDescent="0.2">
      <c r="D57915" s="1"/>
      <c r="E57915" s="41"/>
    </row>
    <row r="57916" spans="4:5" x14ac:dyDescent="0.2">
      <c r="D57916" s="1"/>
      <c r="E57916" s="41"/>
    </row>
    <row r="57917" spans="4:5" x14ac:dyDescent="0.2">
      <c r="D57917" s="1"/>
      <c r="E57917" s="41"/>
    </row>
    <row r="57918" spans="4:5" x14ac:dyDescent="0.2">
      <c r="D57918" s="1"/>
      <c r="E57918" s="41"/>
    </row>
    <row r="57919" spans="4:5" x14ac:dyDescent="0.2">
      <c r="D57919" s="1"/>
      <c r="E57919" s="41"/>
    </row>
    <row r="57920" spans="4:5" x14ac:dyDescent="0.2">
      <c r="D57920" s="1"/>
      <c r="E57920" s="41"/>
    </row>
    <row r="57921" spans="4:5" x14ac:dyDescent="0.2">
      <c r="D57921" s="1"/>
      <c r="E57921" s="41"/>
    </row>
    <row r="57922" spans="4:5" x14ac:dyDescent="0.2">
      <c r="D57922" s="1"/>
      <c r="E57922" s="41"/>
    </row>
    <row r="57923" spans="4:5" x14ac:dyDescent="0.2">
      <c r="D57923" s="1"/>
      <c r="E57923" s="41"/>
    </row>
    <row r="57924" spans="4:5" x14ac:dyDescent="0.2">
      <c r="D57924" s="1"/>
      <c r="E57924" s="41"/>
    </row>
    <row r="57925" spans="4:5" x14ac:dyDescent="0.2">
      <c r="D57925" s="1"/>
      <c r="E57925" s="41"/>
    </row>
    <row r="57926" spans="4:5" x14ac:dyDescent="0.2">
      <c r="D57926" s="1"/>
      <c r="E57926" s="41"/>
    </row>
    <row r="57927" spans="4:5" x14ac:dyDescent="0.2">
      <c r="D57927" s="1"/>
      <c r="E57927" s="41"/>
    </row>
    <row r="57928" spans="4:5" x14ac:dyDescent="0.2">
      <c r="D57928" s="1"/>
      <c r="E57928" s="41"/>
    </row>
    <row r="57929" spans="4:5" x14ac:dyDescent="0.2">
      <c r="D57929" s="1"/>
      <c r="E57929" s="41"/>
    </row>
    <row r="57930" spans="4:5" x14ac:dyDescent="0.2">
      <c r="D57930" s="1"/>
      <c r="E57930" s="41"/>
    </row>
    <row r="57931" spans="4:5" x14ac:dyDescent="0.2">
      <c r="D57931" s="1"/>
      <c r="E57931" s="41"/>
    </row>
    <row r="57932" spans="4:5" x14ac:dyDescent="0.2">
      <c r="D57932" s="1"/>
      <c r="E57932" s="41"/>
    </row>
    <row r="57933" spans="4:5" x14ac:dyDescent="0.2">
      <c r="D57933" s="1"/>
      <c r="E57933" s="41"/>
    </row>
    <row r="57934" spans="4:5" x14ac:dyDescent="0.2">
      <c r="D57934" s="1"/>
      <c r="E57934" s="41"/>
    </row>
    <row r="57935" spans="4:5" x14ac:dyDescent="0.2">
      <c r="D57935" s="1"/>
      <c r="E57935" s="41"/>
    </row>
    <row r="57936" spans="4:5" x14ac:dyDescent="0.2">
      <c r="D57936" s="1"/>
      <c r="E57936" s="41"/>
    </row>
    <row r="57937" spans="4:5" x14ac:dyDescent="0.2">
      <c r="D57937" s="1"/>
      <c r="E57937" s="41"/>
    </row>
    <row r="57938" spans="4:5" x14ac:dyDescent="0.2">
      <c r="D57938" s="1"/>
      <c r="E57938" s="41"/>
    </row>
    <row r="57939" spans="4:5" x14ac:dyDescent="0.2">
      <c r="D57939" s="1"/>
      <c r="E57939" s="41"/>
    </row>
    <row r="57940" spans="4:5" x14ac:dyDescent="0.2">
      <c r="D57940" s="1"/>
      <c r="E57940" s="41"/>
    </row>
    <row r="57941" spans="4:5" x14ac:dyDescent="0.2">
      <c r="D57941" s="1"/>
      <c r="E57941" s="41"/>
    </row>
    <row r="57942" spans="4:5" x14ac:dyDescent="0.2">
      <c r="D57942" s="1"/>
      <c r="E57942" s="41"/>
    </row>
    <row r="57943" spans="4:5" x14ac:dyDescent="0.2">
      <c r="D57943" s="1"/>
      <c r="E57943" s="41"/>
    </row>
    <row r="57944" spans="4:5" x14ac:dyDescent="0.2">
      <c r="D57944" s="1"/>
      <c r="E57944" s="41"/>
    </row>
    <row r="57945" spans="4:5" x14ac:dyDescent="0.2">
      <c r="D57945" s="1"/>
      <c r="E57945" s="41"/>
    </row>
    <row r="57946" spans="4:5" x14ac:dyDescent="0.2">
      <c r="D57946" s="1"/>
      <c r="E57946" s="41"/>
    </row>
    <row r="57947" spans="4:5" x14ac:dyDescent="0.2">
      <c r="D57947" s="1"/>
      <c r="E57947" s="41"/>
    </row>
    <row r="57948" spans="4:5" x14ac:dyDescent="0.2">
      <c r="D57948" s="1"/>
      <c r="E57948" s="41"/>
    </row>
    <row r="57949" spans="4:5" x14ac:dyDescent="0.2">
      <c r="D57949" s="1"/>
      <c r="E57949" s="41"/>
    </row>
    <row r="57950" spans="4:5" x14ac:dyDescent="0.2">
      <c r="D57950" s="1"/>
      <c r="E57950" s="41"/>
    </row>
    <row r="57951" spans="4:5" x14ac:dyDescent="0.2">
      <c r="D57951" s="1"/>
      <c r="E57951" s="41"/>
    </row>
    <row r="57952" spans="4:5" x14ac:dyDescent="0.2">
      <c r="D57952" s="1"/>
      <c r="E57952" s="41"/>
    </row>
    <row r="57953" spans="4:5" x14ac:dyDescent="0.2">
      <c r="D57953" s="1"/>
      <c r="E57953" s="41"/>
    </row>
    <row r="57954" spans="4:5" x14ac:dyDescent="0.2">
      <c r="D57954" s="1"/>
      <c r="E57954" s="41"/>
    </row>
    <row r="57955" spans="4:5" x14ac:dyDescent="0.2">
      <c r="D57955" s="1"/>
      <c r="E57955" s="41"/>
    </row>
    <row r="57956" spans="4:5" x14ac:dyDescent="0.2">
      <c r="D57956" s="1"/>
      <c r="E57956" s="41"/>
    </row>
    <row r="57957" spans="4:5" x14ac:dyDescent="0.2">
      <c r="D57957" s="1"/>
      <c r="E57957" s="41"/>
    </row>
    <row r="57958" spans="4:5" x14ac:dyDescent="0.2">
      <c r="D57958" s="1"/>
      <c r="E57958" s="41"/>
    </row>
    <row r="57959" spans="4:5" x14ac:dyDescent="0.2">
      <c r="D57959" s="1"/>
      <c r="E57959" s="41"/>
    </row>
    <row r="57960" spans="4:5" x14ac:dyDescent="0.2">
      <c r="D57960" s="1"/>
      <c r="E57960" s="41"/>
    </row>
    <row r="57961" spans="4:5" x14ac:dyDescent="0.2">
      <c r="D57961" s="1"/>
      <c r="E57961" s="41"/>
    </row>
    <row r="57962" spans="4:5" x14ac:dyDescent="0.2">
      <c r="D57962" s="1"/>
      <c r="E57962" s="41"/>
    </row>
    <row r="57963" spans="4:5" x14ac:dyDescent="0.2">
      <c r="D57963" s="1"/>
      <c r="E57963" s="41"/>
    </row>
    <row r="57964" spans="4:5" x14ac:dyDescent="0.2">
      <c r="D57964" s="1"/>
      <c r="E57964" s="41"/>
    </row>
    <row r="57965" spans="4:5" x14ac:dyDescent="0.2">
      <c r="D57965" s="1"/>
      <c r="E57965" s="41"/>
    </row>
    <row r="57966" spans="4:5" x14ac:dyDescent="0.2">
      <c r="D57966" s="1"/>
      <c r="E57966" s="41"/>
    </row>
    <row r="57967" spans="4:5" x14ac:dyDescent="0.2">
      <c r="D57967" s="1"/>
      <c r="E57967" s="41"/>
    </row>
    <row r="57968" spans="4:5" x14ac:dyDescent="0.2">
      <c r="D57968" s="1"/>
      <c r="E57968" s="41"/>
    </row>
    <row r="57969" spans="4:5" x14ac:dyDescent="0.2">
      <c r="D57969" s="1"/>
      <c r="E57969" s="41"/>
    </row>
    <row r="57970" spans="4:5" x14ac:dyDescent="0.2">
      <c r="D57970" s="1"/>
      <c r="E57970" s="41"/>
    </row>
    <row r="57971" spans="4:5" x14ac:dyDescent="0.2">
      <c r="D57971" s="1"/>
      <c r="E57971" s="41"/>
    </row>
    <row r="57972" spans="4:5" x14ac:dyDescent="0.2">
      <c r="D57972" s="1"/>
      <c r="E57972" s="41"/>
    </row>
    <row r="57973" spans="4:5" x14ac:dyDescent="0.2">
      <c r="D57973" s="1"/>
      <c r="E57973" s="41"/>
    </row>
    <row r="57974" spans="4:5" x14ac:dyDescent="0.2">
      <c r="D57974" s="1"/>
      <c r="E57974" s="41"/>
    </row>
    <row r="57975" spans="4:5" x14ac:dyDescent="0.2">
      <c r="D57975" s="1"/>
      <c r="E57975" s="41"/>
    </row>
    <row r="57976" spans="4:5" x14ac:dyDescent="0.2">
      <c r="D57976" s="1"/>
      <c r="E57976" s="41"/>
    </row>
    <row r="57977" spans="4:5" x14ac:dyDescent="0.2">
      <c r="D57977" s="1"/>
      <c r="E57977" s="41"/>
    </row>
    <row r="57978" spans="4:5" x14ac:dyDescent="0.2">
      <c r="D57978" s="1"/>
      <c r="E57978" s="41"/>
    </row>
    <row r="57979" spans="4:5" x14ac:dyDescent="0.2">
      <c r="D57979" s="1"/>
      <c r="E57979" s="41"/>
    </row>
    <row r="57980" spans="4:5" x14ac:dyDescent="0.2">
      <c r="D57980" s="1"/>
      <c r="E57980" s="41"/>
    </row>
    <row r="57981" spans="4:5" x14ac:dyDescent="0.2">
      <c r="D57981" s="1"/>
      <c r="E57981" s="41"/>
    </row>
    <row r="57982" spans="4:5" x14ac:dyDescent="0.2">
      <c r="D57982" s="1"/>
      <c r="E57982" s="41"/>
    </row>
    <row r="57983" spans="4:5" x14ac:dyDescent="0.2">
      <c r="D57983" s="1"/>
      <c r="E57983" s="41"/>
    </row>
    <row r="57984" spans="4:5" x14ac:dyDescent="0.2">
      <c r="D57984" s="1"/>
      <c r="E57984" s="41"/>
    </row>
    <row r="57985" spans="4:5" x14ac:dyDescent="0.2">
      <c r="D57985" s="1"/>
      <c r="E57985" s="41"/>
    </row>
    <row r="57986" spans="4:5" x14ac:dyDescent="0.2">
      <c r="D57986" s="1"/>
      <c r="E57986" s="41"/>
    </row>
    <row r="57987" spans="4:5" x14ac:dyDescent="0.2">
      <c r="D57987" s="1"/>
      <c r="E57987" s="41"/>
    </row>
    <row r="57988" spans="4:5" x14ac:dyDescent="0.2">
      <c r="D57988" s="1"/>
      <c r="E57988" s="41"/>
    </row>
    <row r="57989" spans="4:5" x14ac:dyDescent="0.2">
      <c r="D57989" s="1"/>
      <c r="E57989" s="41"/>
    </row>
    <row r="57990" spans="4:5" x14ac:dyDescent="0.2">
      <c r="D57990" s="1"/>
      <c r="E57990" s="41"/>
    </row>
    <row r="57991" spans="4:5" x14ac:dyDescent="0.2">
      <c r="D57991" s="1"/>
      <c r="E57991" s="41"/>
    </row>
    <row r="57992" spans="4:5" x14ac:dyDescent="0.2">
      <c r="D57992" s="1"/>
      <c r="E57992" s="41"/>
    </row>
    <row r="57993" spans="4:5" x14ac:dyDescent="0.2">
      <c r="D57993" s="1"/>
      <c r="E57993" s="41"/>
    </row>
    <row r="57994" spans="4:5" x14ac:dyDescent="0.2">
      <c r="D57994" s="1"/>
      <c r="E57994" s="41"/>
    </row>
    <row r="57995" spans="4:5" x14ac:dyDescent="0.2">
      <c r="D57995" s="1"/>
      <c r="E57995" s="41"/>
    </row>
    <row r="57996" spans="4:5" x14ac:dyDescent="0.2">
      <c r="D57996" s="1"/>
      <c r="E57996" s="41"/>
    </row>
    <row r="57997" spans="4:5" x14ac:dyDescent="0.2">
      <c r="D57997" s="1"/>
      <c r="E57997" s="41"/>
    </row>
    <row r="57998" spans="4:5" x14ac:dyDescent="0.2">
      <c r="D57998" s="1"/>
      <c r="E57998" s="41"/>
    </row>
    <row r="57999" spans="4:5" x14ac:dyDescent="0.2">
      <c r="D57999" s="1"/>
      <c r="E57999" s="41"/>
    </row>
    <row r="58000" spans="4:5" x14ac:dyDescent="0.2">
      <c r="D58000" s="1"/>
      <c r="E58000" s="41"/>
    </row>
    <row r="58001" spans="4:5" x14ac:dyDescent="0.2">
      <c r="D58001" s="1"/>
      <c r="E58001" s="41"/>
    </row>
    <row r="58002" spans="4:5" x14ac:dyDescent="0.2">
      <c r="D58002" s="1"/>
      <c r="E58002" s="41"/>
    </row>
    <row r="58003" spans="4:5" x14ac:dyDescent="0.2">
      <c r="D58003" s="1"/>
      <c r="E58003" s="41"/>
    </row>
    <row r="58004" spans="4:5" x14ac:dyDescent="0.2">
      <c r="D58004" s="1"/>
      <c r="E58004" s="41"/>
    </row>
    <row r="58005" spans="4:5" x14ac:dyDescent="0.2">
      <c r="D58005" s="1"/>
      <c r="E58005" s="41"/>
    </row>
    <row r="58006" spans="4:5" x14ac:dyDescent="0.2">
      <c r="D58006" s="1"/>
      <c r="E58006" s="41"/>
    </row>
    <row r="58007" spans="4:5" x14ac:dyDescent="0.2">
      <c r="D58007" s="1"/>
      <c r="E58007" s="41"/>
    </row>
    <row r="58008" spans="4:5" x14ac:dyDescent="0.2">
      <c r="D58008" s="1"/>
      <c r="E58008" s="41"/>
    </row>
    <row r="58009" spans="4:5" x14ac:dyDescent="0.2">
      <c r="D58009" s="1"/>
      <c r="E58009" s="41"/>
    </row>
    <row r="58010" spans="4:5" x14ac:dyDescent="0.2">
      <c r="D58010" s="1"/>
      <c r="E58010" s="41"/>
    </row>
    <row r="58011" spans="4:5" x14ac:dyDescent="0.2">
      <c r="D58011" s="1"/>
      <c r="E58011" s="41"/>
    </row>
    <row r="58012" spans="4:5" x14ac:dyDescent="0.2">
      <c r="D58012" s="1"/>
      <c r="E58012" s="41"/>
    </row>
    <row r="58013" spans="4:5" x14ac:dyDescent="0.2">
      <c r="D58013" s="1"/>
      <c r="E58013" s="41"/>
    </row>
    <row r="58014" spans="4:5" x14ac:dyDescent="0.2">
      <c r="D58014" s="1"/>
      <c r="E58014" s="41"/>
    </row>
    <row r="58015" spans="4:5" x14ac:dyDescent="0.2">
      <c r="D58015" s="1"/>
      <c r="E58015" s="41"/>
    </row>
    <row r="58016" spans="4:5" x14ac:dyDescent="0.2">
      <c r="D58016" s="1"/>
      <c r="E58016" s="41"/>
    </row>
    <row r="58017" spans="4:5" x14ac:dyDescent="0.2">
      <c r="D58017" s="1"/>
      <c r="E58017" s="41"/>
    </row>
    <row r="58018" spans="4:5" x14ac:dyDescent="0.2">
      <c r="D58018" s="1"/>
      <c r="E58018" s="41"/>
    </row>
    <row r="58019" spans="4:5" x14ac:dyDescent="0.2">
      <c r="D58019" s="1"/>
      <c r="E58019" s="41"/>
    </row>
    <row r="58020" spans="4:5" x14ac:dyDescent="0.2">
      <c r="D58020" s="1"/>
      <c r="E58020" s="41"/>
    </row>
    <row r="58021" spans="4:5" x14ac:dyDescent="0.2">
      <c r="D58021" s="1"/>
      <c r="E58021" s="41"/>
    </row>
    <row r="58022" spans="4:5" x14ac:dyDescent="0.2">
      <c r="D58022" s="1"/>
      <c r="E58022" s="41"/>
    </row>
    <row r="58023" spans="4:5" x14ac:dyDescent="0.2">
      <c r="D58023" s="1"/>
      <c r="E58023" s="41"/>
    </row>
    <row r="58024" spans="4:5" x14ac:dyDescent="0.2">
      <c r="D58024" s="1"/>
      <c r="E58024" s="41"/>
    </row>
    <row r="58025" spans="4:5" x14ac:dyDescent="0.2">
      <c r="D58025" s="1"/>
      <c r="E58025" s="41"/>
    </row>
    <row r="58026" spans="4:5" x14ac:dyDescent="0.2">
      <c r="D58026" s="1"/>
      <c r="E58026" s="41"/>
    </row>
    <row r="58027" spans="4:5" x14ac:dyDescent="0.2">
      <c r="D58027" s="1"/>
      <c r="E58027" s="41"/>
    </row>
    <row r="58028" spans="4:5" x14ac:dyDescent="0.2">
      <c r="D58028" s="1"/>
      <c r="E58028" s="41"/>
    </row>
    <row r="58029" spans="4:5" x14ac:dyDescent="0.2">
      <c r="D58029" s="1"/>
      <c r="E58029" s="41"/>
    </row>
    <row r="58030" spans="4:5" x14ac:dyDescent="0.2">
      <c r="D58030" s="1"/>
      <c r="E58030" s="41"/>
    </row>
    <row r="58031" spans="4:5" x14ac:dyDescent="0.2">
      <c r="D58031" s="1"/>
      <c r="E58031" s="41"/>
    </row>
    <row r="58032" spans="4:5" x14ac:dyDescent="0.2">
      <c r="D58032" s="1"/>
      <c r="E58032" s="41"/>
    </row>
    <row r="58033" spans="4:5" x14ac:dyDescent="0.2">
      <c r="D58033" s="1"/>
      <c r="E58033" s="41"/>
    </row>
    <row r="58034" spans="4:5" x14ac:dyDescent="0.2">
      <c r="D58034" s="1"/>
      <c r="E58034" s="41"/>
    </row>
    <row r="58035" spans="4:5" x14ac:dyDescent="0.2">
      <c r="D58035" s="1"/>
      <c r="E58035" s="41"/>
    </row>
    <row r="58036" spans="4:5" x14ac:dyDescent="0.2">
      <c r="D58036" s="1"/>
      <c r="E58036" s="41"/>
    </row>
    <row r="58037" spans="4:5" x14ac:dyDescent="0.2">
      <c r="D58037" s="1"/>
      <c r="E58037" s="41"/>
    </row>
    <row r="58038" spans="4:5" x14ac:dyDescent="0.2">
      <c r="D58038" s="1"/>
      <c r="E58038" s="41"/>
    </row>
    <row r="58039" spans="4:5" x14ac:dyDescent="0.2">
      <c r="D58039" s="1"/>
      <c r="E58039" s="41"/>
    </row>
    <row r="58040" spans="4:5" x14ac:dyDescent="0.2">
      <c r="D58040" s="1"/>
      <c r="E58040" s="41"/>
    </row>
    <row r="58041" spans="4:5" x14ac:dyDescent="0.2">
      <c r="D58041" s="1"/>
      <c r="E58041" s="41"/>
    </row>
    <row r="58042" spans="4:5" x14ac:dyDescent="0.2">
      <c r="D58042" s="1"/>
      <c r="E58042" s="41"/>
    </row>
    <row r="58043" spans="4:5" x14ac:dyDescent="0.2">
      <c r="D58043" s="1"/>
      <c r="E58043" s="41"/>
    </row>
    <row r="58044" spans="4:5" x14ac:dyDescent="0.2">
      <c r="D58044" s="1"/>
      <c r="E58044" s="41"/>
    </row>
    <row r="58045" spans="4:5" x14ac:dyDescent="0.2">
      <c r="D58045" s="1"/>
      <c r="E58045" s="41"/>
    </row>
    <row r="58046" spans="4:5" x14ac:dyDescent="0.2">
      <c r="D58046" s="1"/>
      <c r="E58046" s="41"/>
    </row>
    <row r="58047" spans="4:5" x14ac:dyDescent="0.2">
      <c r="D58047" s="1"/>
      <c r="E58047" s="41"/>
    </row>
    <row r="58048" spans="4:5" x14ac:dyDescent="0.2">
      <c r="D58048" s="1"/>
      <c r="E58048" s="41"/>
    </row>
    <row r="58049" spans="4:5" x14ac:dyDescent="0.2">
      <c r="D58049" s="1"/>
      <c r="E58049" s="41"/>
    </row>
    <row r="58050" spans="4:5" x14ac:dyDescent="0.2">
      <c r="D58050" s="1"/>
      <c r="E58050" s="41"/>
    </row>
    <row r="58051" spans="4:5" x14ac:dyDescent="0.2">
      <c r="D58051" s="1"/>
      <c r="E58051" s="41"/>
    </row>
    <row r="58052" spans="4:5" x14ac:dyDescent="0.2">
      <c r="D58052" s="1"/>
      <c r="E58052" s="41"/>
    </row>
    <row r="58053" spans="4:5" x14ac:dyDescent="0.2">
      <c r="D58053" s="1"/>
      <c r="E58053" s="41"/>
    </row>
    <row r="58054" spans="4:5" x14ac:dyDescent="0.2">
      <c r="D58054" s="1"/>
      <c r="E58054" s="41"/>
    </row>
    <row r="58055" spans="4:5" x14ac:dyDescent="0.2">
      <c r="D58055" s="1"/>
      <c r="E58055" s="41"/>
    </row>
    <row r="58056" spans="4:5" x14ac:dyDescent="0.2">
      <c r="D58056" s="1"/>
      <c r="E58056" s="41"/>
    </row>
    <row r="58057" spans="4:5" x14ac:dyDescent="0.2">
      <c r="D58057" s="1"/>
      <c r="E58057" s="41"/>
    </row>
    <row r="58058" spans="4:5" x14ac:dyDescent="0.2">
      <c r="D58058" s="1"/>
      <c r="E58058" s="41"/>
    </row>
    <row r="58059" spans="4:5" x14ac:dyDescent="0.2">
      <c r="D58059" s="1"/>
      <c r="E58059" s="41"/>
    </row>
    <row r="58060" spans="4:5" x14ac:dyDescent="0.2">
      <c r="D58060" s="1"/>
      <c r="E58060" s="41"/>
    </row>
    <row r="58061" spans="4:5" x14ac:dyDescent="0.2">
      <c r="D58061" s="1"/>
      <c r="E58061" s="41"/>
    </row>
    <row r="58062" spans="4:5" x14ac:dyDescent="0.2">
      <c r="D58062" s="1"/>
      <c r="E58062" s="41"/>
    </row>
    <row r="58063" spans="4:5" x14ac:dyDescent="0.2">
      <c r="D58063" s="1"/>
      <c r="E58063" s="41"/>
    </row>
    <row r="58064" spans="4:5" x14ac:dyDescent="0.2">
      <c r="D58064" s="1"/>
      <c r="E58064" s="41"/>
    </row>
    <row r="58065" spans="4:5" x14ac:dyDescent="0.2">
      <c r="D58065" s="1"/>
      <c r="E58065" s="41"/>
    </row>
    <row r="58066" spans="4:5" x14ac:dyDescent="0.2">
      <c r="D58066" s="1"/>
      <c r="E58066" s="41"/>
    </row>
    <row r="58067" spans="4:5" x14ac:dyDescent="0.2">
      <c r="D58067" s="1"/>
      <c r="E58067" s="41"/>
    </row>
    <row r="58068" spans="4:5" x14ac:dyDescent="0.2">
      <c r="D58068" s="1"/>
      <c r="E58068" s="41"/>
    </row>
    <row r="58069" spans="4:5" x14ac:dyDescent="0.2">
      <c r="D58069" s="1"/>
      <c r="E58069" s="41"/>
    </row>
    <row r="58070" spans="4:5" x14ac:dyDescent="0.2">
      <c r="D58070" s="1"/>
      <c r="E58070" s="41"/>
    </row>
    <row r="58071" spans="4:5" x14ac:dyDescent="0.2">
      <c r="D58071" s="1"/>
      <c r="E58071" s="41"/>
    </row>
    <row r="58072" spans="4:5" x14ac:dyDescent="0.2">
      <c r="D58072" s="1"/>
      <c r="E58072" s="41"/>
    </row>
    <row r="58073" spans="4:5" x14ac:dyDescent="0.2">
      <c r="D58073" s="1"/>
      <c r="E58073" s="41"/>
    </row>
    <row r="58074" spans="4:5" x14ac:dyDescent="0.2">
      <c r="D58074" s="1"/>
      <c r="E58074" s="41"/>
    </row>
    <row r="58075" spans="4:5" x14ac:dyDescent="0.2">
      <c r="D58075" s="1"/>
      <c r="E58075" s="41"/>
    </row>
    <row r="58076" spans="4:5" x14ac:dyDescent="0.2">
      <c r="D58076" s="1"/>
      <c r="E58076" s="41"/>
    </row>
    <row r="58077" spans="4:5" x14ac:dyDescent="0.2">
      <c r="D58077" s="1"/>
      <c r="E58077" s="41"/>
    </row>
    <row r="58078" spans="4:5" x14ac:dyDescent="0.2">
      <c r="D58078" s="1"/>
      <c r="E58078" s="41"/>
    </row>
    <row r="58079" spans="4:5" x14ac:dyDescent="0.2">
      <c r="D58079" s="1"/>
      <c r="E58079" s="41"/>
    </row>
    <row r="58080" spans="4:5" x14ac:dyDescent="0.2">
      <c r="D58080" s="1"/>
      <c r="E58080" s="41"/>
    </row>
    <row r="58081" spans="4:5" x14ac:dyDescent="0.2">
      <c r="D58081" s="1"/>
      <c r="E58081" s="41"/>
    </row>
    <row r="58082" spans="4:5" x14ac:dyDescent="0.2">
      <c r="D58082" s="1"/>
      <c r="E58082" s="41"/>
    </row>
    <row r="58083" spans="4:5" x14ac:dyDescent="0.2">
      <c r="D58083" s="1"/>
      <c r="E58083" s="41"/>
    </row>
    <row r="58084" spans="4:5" x14ac:dyDescent="0.2">
      <c r="D58084" s="1"/>
      <c r="E58084" s="41"/>
    </row>
    <row r="58085" spans="4:5" x14ac:dyDescent="0.2">
      <c r="D58085" s="1"/>
      <c r="E58085" s="41"/>
    </row>
    <row r="58086" spans="4:5" x14ac:dyDescent="0.2">
      <c r="D58086" s="1"/>
      <c r="E58086" s="41"/>
    </row>
    <row r="58087" spans="4:5" x14ac:dyDescent="0.2">
      <c r="D58087" s="1"/>
      <c r="E58087" s="41"/>
    </row>
    <row r="58088" spans="4:5" x14ac:dyDescent="0.2">
      <c r="D58088" s="1"/>
      <c r="E58088" s="41"/>
    </row>
    <row r="58089" spans="4:5" x14ac:dyDescent="0.2">
      <c r="D58089" s="1"/>
      <c r="E58089" s="41"/>
    </row>
    <row r="58090" spans="4:5" x14ac:dyDescent="0.2">
      <c r="D58090" s="1"/>
      <c r="E58090" s="41"/>
    </row>
    <row r="58091" spans="4:5" x14ac:dyDescent="0.2">
      <c r="D58091" s="1"/>
      <c r="E58091" s="41"/>
    </row>
    <row r="58092" spans="4:5" x14ac:dyDescent="0.2">
      <c r="D58092" s="1"/>
      <c r="E58092" s="41"/>
    </row>
    <row r="58093" spans="4:5" x14ac:dyDescent="0.2">
      <c r="D58093" s="1"/>
      <c r="E58093" s="41"/>
    </row>
    <row r="58094" spans="4:5" x14ac:dyDescent="0.2">
      <c r="D58094" s="1"/>
      <c r="E58094" s="41"/>
    </row>
    <row r="58095" spans="4:5" x14ac:dyDescent="0.2">
      <c r="D58095" s="1"/>
      <c r="E58095" s="41"/>
    </row>
    <row r="58096" spans="4:5" x14ac:dyDescent="0.2">
      <c r="D58096" s="1"/>
      <c r="E58096" s="41"/>
    </row>
    <row r="58097" spans="4:5" x14ac:dyDescent="0.2">
      <c r="D58097" s="1"/>
      <c r="E58097" s="41"/>
    </row>
    <row r="58098" spans="4:5" x14ac:dyDescent="0.2">
      <c r="D58098" s="1"/>
      <c r="E58098" s="41"/>
    </row>
    <row r="58099" spans="4:5" x14ac:dyDescent="0.2">
      <c r="D58099" s="1"/>
      <c r="E58099" s="41"/>
    </row>
    <row r="58100" spans="4:5" x14ac:dyDescent="0.2">
      <c r="D58100" s="1"/>
      <c r="E58100" s="41"/>
    </row>
    <row r="58101" spans="4:5" x14ac:dyDescent="0.2">
      <c r="D58101" s="1"/>
      <c r="E58101" s="41"/>
    </row>
    <row r="58102" spans="4:5" x14ac:dyDescent="0.2">
      <c r="D58102" s="1"/>
      <c r="E58102" s="41"/>
    </row>
    <row r="58103" spans="4:5" x14ac:dyDescent="0.2">
      <c r="D58103" s="1"/>
      <c r="E58103" s="41"/>
    </row>
    <row r="58104" spans="4:5" x14ac:dyDescent="0.2">
      <c r="D58104" s="1"/>
      <c r="E58104" s="41"/>
    </row>
    <row r="58105" spans="4:5" x14ac:dyDescent="0.2">
      <c r="D58105" s="1"/>
      <c r="E58105" s="41"/>
    </row>
    <row r="58106" spans="4:5" x14ac:dyDescent="0.2">
      <c r="D58106" s="1"/>
      <c r="E58106" s="41"/>
    </row>
    <row r="58107" spans="4:5" x14ac:dyDescent="0.2">
      <c r="D58107" s="1"/>
      <c r="E58107" s="41"/>
    </row>
    <row r="58108" spans="4:5" x14ac:dyDescent="0.2">
      <c r="D58108" s="1"/>
      <c r="E58108" s="41"/>
    </row>
    <row r="58109" spans="4:5" x14ac:dyDescent="0.2">
      <c r="D58109" s="1"/>
      <c r="E58109" s="41"/>
    </row>
    <row r="58110" spans="4:5" x14ac:dyDescent="0.2">
      <c r="D58110" s="1"/>
      <c r="E58110" s="41"/>
    </row>
    <row r="58111" spans="4:5" x14ac:dyDescent="0.2">
      <c r="D58111" s="1"/>
      <c r="E58111" s="41"/>
    </row>
    <row r="58112" spans="4:5" x14ac:dyDescent="0.2">
      <c r="D58112" s="1"/>
      <c r="E58112" s="41"/>
    </row>
    <row r="58113" spans="4:5" x14ac:dyDescent="0.2">
      <c r="D58113" s="1"/>
      <c r="E58113" s="41"/>
    </row>
    <row r="58114" spans="4:5" x14ac:dyDescent="0.2">
      <c r="D58114" s="1"/>
      <c r="E58114" s="41"/>
    </row>
    <row r="58115" spans="4:5" x14ac:dyDescent="0.2">
      <c r="D58115" s="1"/>
      <c r="E58115" s="41"/>
    </row>
    <row r="58116" spans="4:5" x14ac:dyDescent="0.2">
      <c r="D58116" s="1"/>
      <c r="E58116" s="41"/>
    </row>
    <row r="58117" spans="4:5" x14ac:dyDescent="0.2">
      <c r="D58117" s="1"/>
      <c r="E58117" s="41"/>
    </row>
    <row r="58118" spans="4:5" x14ac:dyDescent="0.2">
      <c r="D58118" s="1"/>
      <c r="E58118" s="41"/>
    </row>
    <row r="58119" spans="4:5" x14ac:dyDescent="0.2">
      <c r="D58119" s="1"/>
      <c r="E58119" s="41"/>
    </row>
    <row r="58120" spans="4:5" x14ac:dyDescent="0.2">
      <c r="D58120" s="1"/>
      <c r="E58120" s="41"/>
    </row>
    <row r="58121" spans="4:5" x14ac:dyDescent="0.2">
      <c r="D58121" s="1"/>
      <c r="E58121" s="41"/>
    </row>
    <row r="58122" spans="4:5" x14ac:dyDescent="0.2">
      <c r="D58122" s="1"/>
      <c r="E58122" s="41"/>
    </row>
    <row r="58123" spans="4:5" x14ac:dyDescent="0.2">
      <c r="D58123" s="1"/>
      <c r="E58123" s="41"/>
    </row>
    <row r="58124" spans="4:5" x14ac:dyDescent="0.2">
      <c r="D58124" s="1"/>
      <c r="E58124" s="41"/>
    </row>
    <row r="58125" spans="4:5" x14ac:dyDescent="0.2">
      <c r="D58125" s="1"/>
      <c r="E58125" s="41"/>
    </row>
    <row r="58126" spans="4:5" x14ac:dyDescent="0.2">
      <c r="D58126" s="1"/>
      <c r="E58126" s="41"/>
    </row>
    <row r="58127" spans="4:5" x14ac:dyDescent="0.2">
      <c r="D58127" s="1"/>
      <c r="E58127" s="41"/>
    </row>
    <row r="58128" spans="4:5" x14ac:dyDescent="0.2">
      <c r="D58128" s="1"/>
      <c r="E58128" s="41"/>
    </row>
    <row r="58129" spans="4:5" x14ac:dyDescent="0.2">
      <c r="D58129" s="1"/>
      <c r="E58129" s="41"/>
    </row>
    <row r="58130" spans="4:5" x14ac:dyDescent="0.2">
      <c r="D58130" s="1"/>
      <c r="E58130" s="41"/>
    </row>
    <row r="58131" spans="4:5" x14ac:dyDescent="0.2">
      <c r="D58131" s="1"/>
      <c r="E58131" s="41"/>
    </row>
    <row r="58132" spans="4:5" x14ac:dyDescent="0.2">
      <c r="D58132" s="1"/>
      <c r="E58132" s="41"/>
    </row>
    <row r="58133" spans="4:5" x14ac:dyDescent="0.2">
      <c r="D58133" s="1"/>
      <c r="E58133" s="41"/>
    </row>
    <row r="58134" spans="4:5" x14ac:dyDescent="0.2">
      <c r="D58134" s="1"/>
      <c r="E58134" s="41"/>
    </row>
    <row r="58135" spans="4:5" x14ac:dyDescent="0.2">
      <c r="D58135" s="1"/>
      <c r="E58135" s="41"/>
    </row>
    <row r="58136" spans="4:5" x14ac:dyDescent="0.2">
      <c r="D58136" s="1"/>
      <c r="E58136" s="41"/>
    </row>
    <row r="58137" spans="4:5" x14ac:dyDescent="0.2">
      <c r="D58137" s="1"/>
      <c r="E58137" s="41"/>
    </row>
    <row r="58138" spans="4:5" x14ac:dyDescent="0.2">
      <c r="D58138" s="1"/>
      <c r="E58138" s="41"/>
    </row>
    <row r="58139" spans="4:5" x14ac:dyDescent="0.2">
      <c r="D58139" s="1"/>
      <c r="E58139" s="41"/>
    </row>
    <row r="58140" spans="4:5" x14ac:dyDescent="0.2">
      <c r="D58140" s="1"/>
      <c r="E58140" s="41"/>
    </row>
    <row r="58141" spans="4:5" x14ac:dyDescent="0.2">
      <c r="D58141" s="1"/>
      <c r="E58141" s="41"/>
    </row>
    <row r="58142" spans="4:5" x14ac:dyDescent="0.2">
      <c r="D58142" s="1"/>
      <c r="E58142" s="41"/>
    </row>
    <row r="58143" spans="4:5" x14ac:dyDescent="0.2">
      <c r="D58143" s="1"/>
      <c r="E58143" s="41"/>
    </row>
    <row r="58144" spans="4:5" x14ac:dyDescent="0.2">
      <c r="D58144" s="1"/>
      <c r="E58144" s="41"/>
    </row>
    <row r="58145" spans="4:5" x14ac:dyDescent="0.2">
      <c r="D58145" s="1"/>
      <c r="E58145" s="41"/>
    </row>
    <row r="58146" spans="4:5" x14ac:dyDescent="0.2">
      <c r="D58146" s="1"/>
      <c r="E58146" s="41"/>
    </row>
    <row r="58147" spans="4:5" x14ac:dyDescent="0.2">
      <c r="D58147" s="1"/>
      <c r="E58147" s="41"/>
    </row>
    <row r="58148" spans="4:5" x14ac:dyDescent="0.2">
      <c r="D58148" s="1"/>
      <c r="E58148" s="41"/>
    </row>
    <row r="58149" spans="4:5" x14ac:dyDescent="0.2">
      <c r="D58149" s="1"/>
      <c r="E58149" s="41"/>
    </row>
    <row r="58150" spans="4:5" x14ac:dyDescent="0.2">
      <c r="D58150" s="1"/>
      <c r="E58150" s="41"/>
    </row>
    <row r="58151" spans="4:5" x14ac:dyDescent="0.2">
      <c r="D58151" s="1"/>
      <c r="E58151" s="41"/>
    </row>
    <row r="58152" spans="4:5" x14ac:dyDescent="0.2">
      <c r="D58152" s="1"/>
      <c r="E58152" s="41"/>
    </row>
    <row r="58153" spans="4:5" x14ac:dyDescent="0.2">
      <c r="D58153" s="1"/>
      <c r="E58153" s="41"/>
    </row>
    <row r="58154" spans="4:5" x14ac:dyDescent="0.2">
      <c r="D58154" s="1"/>
      <c r="E58154" s="41"/>
    </row>
    <row r="58155" spans="4:5" x14ac:dyDescent="0.2">
      <c r="D58155" s="1"/>
      <c r="E58155" s="41"/>
    </row>
    <row r="58156" spans="4:5" x14ac:dyDescent="0.2">
      <c r="D58156" s="1"/>
      <c r="E58156" s="41"/>
    </row>
    <row r="58157" spans="4:5" x14ac:dyDescent="0.2">
      <c r="D58157" s="1"/>
      <c r="E58157" s="41"/>
    </row>
    <row r="58158" spans="4:5" x14ac:dyDescent="0.2">
      <c r="D58158" s="1"/>
      <c r="E58158" s="41"/>
    </row>
    <row r="58159" spans="4:5" x14ac:dyDescent="0.2">
      <c r="D58159" s="1"/>
      <c r="E58159" s="41"/>
    </row>
    <row r="58160" spans="4:5" x14ac:dyDescent="0.2">
      <c r="D58160" s="1"/>
      <c r="E58160" s="41"/>
    </row>
    <row r="58161" spans="4:5" x14ac:dyDescent="0.2">
      <c r="D58161" s="1"/>
      <c r="E58161" s="41"/>
    </row>
    <row r="58162" spans="4:5" x14ac:dyDescent="0.2">
      <c r="D58162" s="1"/>
      <c r="E58162" s="41"/>
    </row>
    <row r="58163" spans="4:5" x14ac:dyDescent="0.2">
      <c r="D58163" s="1"/>
      <c r="E58163" s="41"/>
    </row>
    <row r="58164" spans="4:5" x14ac:dyDescent="0.2">
      <c r="D58164" s="1"/>
      <c r="E58164" s="41"/>
    </row>
    <row r="58165" spans="4:5" x14ac:dyDescent="0.2">
      <c r="D58165" s="1"/>
      <c r="E58165" s="41"/>
    </row>
    <row r="58166" spans="4:5" x14ac:dyDescent="0.2">
      <c r="D58166" s="1"/>
      <c r="E58166" s="41"/>
    </row>
    <row r="58167" spans="4:5" x14ac:dyDescent="0.2">
      <c r="D58167" s="1"/>
      <c r="E58167" s="41"/>
    </row>
    <row r="58168" spans="4:5" x14ac:dyDescent="0.2">
      <c r="D58168" s="1"/>
      <c r="E58168" s="41"/>
    </row>
    <row r="58169" spans="4:5" x14ac:dyDescent="0.2">
      <c r="D58169" s="1"/>
      <c r="E58169" s="41"/>
    </row>
    <row r="58170" spans="4:5" x14ac:dyDescent="0.2">
      <c r="D58170" s="1"/>
      <c r="E58170" s="41"/>
    </row>
    <row r="58171" spans="4:5" x14ac:dyDescent="0.2">
      <c r="D58171" s="1"/>
      <c r="E58171" s="41"/>
    </row>
    <row r="58172" spans="4:5" x14ac:dyDescent="0.2">
      <c r="D58172" s="1"/>
      <c r="E58172" s="41"/>
    </row>
    <row r="58173" spans="4:5" x14ac:dyDescent="0.2">
      <c r="D58173" s="1"/>
      <c r="E58173" s="41"/>
    </row>
    <row r="58174" spans="4:5" x14ac:dyDescent="0.2">
      <c r="D58174" s="1"/>
      <c r="E58174" s="41"/>
    </row>
    <row r="58175" spans="4:5" x14ac:dyDescent="0.2">
      <c r="D58175" s="1"/>
      <c r="E58175" s="41"/>
    </row>
    <row r="58176" spans="4:5" x14ac:dyDescent="0.2">
      <c r="D58176" s="1"/>
      <c r="E58176" s="41"/>
    </row>
    <row r="58177" spans="4:5" x14ac:dyDescent="0.2">
      <c r="D58177" s="1"/>
      <c r="E58177" s="41"/>
    </row>
    <row r="58178" spans="4:5" x14ac:dyDescent="0.2">
      <c r="D58178" s="1"/>
      <c r="E58178" s="41"/>
    </row>
    <row r="58179" spans="4:5" x14ac:dyDescent="0.2">
      <c r="D58179" s="1"/>
      <c r="E58179" s="41"/>
    </row>
    <row r="58180" spans="4:5" x14ac:dyDescent="0.2">
      <c r="D58180" s="1"/>
      <c r="E58180" s="41"/>
    </row>
    <row r="58181" spans="4:5" x14ac:dyDescent="0.2">
      <c r="D58181" s="1"/>
      <c r="E58181" s="41"/>
    </row>
    <row r="58182" spans="4:5" x14ac:dyDescent="0.2">
      <c r="D58182" s="1"/>
      <c r="E58182" s="41"/>
    </row>
    <row r="58183" spans="4:5" x14ac:dyDescent="0.2">
      <c r="D58183" s="1"/>
      <c r="E58183" s="41"/>
    </row>
    <row r="58184" spans="4:5" x14ac:dyDescent="0.2">
      <c r="D58184" s="1"/>
      <c r="E58184" s="41"/>
    </row>
    <row r="58185" spans="4:5" x14ac:dyDescent="0.2">
      <c r="D58185" s="1"/>
      <c r="E58185" s="41"/>
    </row>
    <row r="58186" spans="4:5" x14ac:dyDescent="0.2">
      <c r="D58186" s="1"/>
      <c r="E58186" s="41"/>
    </row>
    <row r="58187" spans="4:5" x14ac:dyDescent="0.2">
      <c r="D58187" s="1"/>
      <c r="E58187" s="41"/>
    </row>
    <row r="58188" spans="4:5" x14ac:dyDescent="0.2">
      <c r="D58188" s="1"/>
      <c r="E58188" s="41"/>
    </row>
    <row r="58189" spans="4:5" x14ac:dyDescent="0.2">
      <c r="D58189" s="1"/>
      <c r="E58189" s="41"/>
    </row>
    <row r="58190" spans="4:5" x14ac:dyDescent="0.2">
      <c r="D58190" s="1"/>
      <c r="E58190" s="41"/>
    </row>
    <row r="58191" spans="4:5" x14ac:dyDescent="0.2">
      <c r="D58191" s="1"/>
      <c r="E58191" s="41"/>
    </row>
    <row r="58192" spans="4:5" x14ac:dyDescent="0.2">
      <c r="D58192" s="1"/>
      <c r="E58192" s="41"/>
    </row>
    <row r="58193" spans="4:5" x14ac:dyDescent="0.2">
      <c r="D58193" s="1"/>
      <c r="E58193" s="41"/>
    </row>
    <row r="58194" spans="4:5" x14ac:dyDescent="0.2">
      <c r="D58194" s="1"/>
      <c r="E58194" s="41"/>
    </row>
    <row r="58195" spans="4:5" x14ac:dyDescent="0.2">
      <c r="D58195" s="1"/>
      <c r="E58195" s="41"/>
    </row>
    <row r="58196" spans="4:5" x14ac:dyDescent="0.2">
      <c r="D58196" s="1"/>
      <c r="E58196" s="41"/>
    </row>
    <row r="58197" spans="4:5" x14ac:dyDescent="0.2">
      <c r="D58197" s="1"/>
      <c r="E58197" s="41"/>
    </row>
    <row r="58198" spans="4:5" x14ac:dyDescent="0.2">
      <c r="D58198" s="1"/>
      <c r="E58198" s="41"/>
    </row>
    <row r="58199" spans="4:5" x14ac:dyDescent="0.2">
      <c r="D58199" s="1"/>
      <c r="E58199" s="41"/>
    </row>
    <row r="58200" spans="4:5" x14ac:dyDescent="0.2">
      <c r="D58200" s="1"/>
      <c r="E58200" s="41"/>
    </row>
    <row r="58201" spans="4:5" x14ac:dyDescent="0.2">
      <c r="D58201" s="1"/>
      <c r="E58201" s="41"/>
    </row>
    <row r="58202" spans="4:5" x14ac:dyDescent="0.2">
      <c r="D58202" s="1"/>
      <c r="E58202" s="41"/>
    </row>
    <row r="58203" spans="4:5" x14ac:dyDescent="0.2">
      <c r="D58203" s="1"/>
      <c r="E58203" s="41"/>
    </row>
    <row r="58204" spans="4:5" x14ac:dyDescent="0.2">
      <c r="D58204" s="1"/>
      <c r="E58204" s="41"/>
    </row>
    <row r="58205" spans="4:5" x14ac:dyDescent="0.2">
      <c r="D58205" s="1"/>
      <c r="E58205" s="41"/>
    </row>
    <row r="58206" spans="4:5" x14ac:dyDescent="0.2">
      <c r="D58206" s="1"/>
      <c r="E58206" s="41"/>
    </row>
    <row r="58207" spans="4:5" x14ac:dyDescent="0.2">
      <c r="D58207" s="1"/>
      <c r="E58207" s="41"/>
    </row>
    <row r="58208" spans="4:5" x14ac:dyDescent="0.2">
      <c r="D58208" s="1"/>
      <c r="E58208" s="41"/>
    </row>
    <row r="58209" spans="4:5" x14ac:dyDescent="0.2">
      <c r="D58209" s="1"/>
      <c r="E58209" s="41"/>
    </row>
    <row r="58210" spans="4:5" x14ac:dyDescent="0.2">
      <c r="D58210" s="1"/>
      <c r="E58210" s="41"/>
    </row>
    <row r="58211" spans="4:5" x14ac:dyDescent="0.2">
      <c r="D58211" s="1"/>
      <c r="E58211" s="41"/>
    </row>
    <row r="58212" spans="4:5" x14ac:dyDescent="0.2">
      <c r="D58212" s="1"/>
      <c r="E58212" s="41"/>
    </row>
    <row r="58213" spans="4:5" x14ac:dyDescent="0.2">
      <c r="D58213" s="1"/>
      <c r="E58213" s="41"/>
    </row>
    <row r="58214" spans="4:5" x14ac:dyDescent="0.2">
      <c r="D58214" s="1"/>
      <c r="E58214" s="41"/>
    </row>
    <row r="58215" spans="4:5" x14ac:dyDescent="0.2">
      <c r="D58215" s="1"/>
      <c r="E58215" s="41"/>
    </row>
    <row r="58216" spans="4:5" x14ac:dyDescent="0.2">
      <c r="D58216" s="1"/>
      <c r="E58216" s="41"/>
    </row>
    <row r="58217" spans="4:5" x14ac:dyDescent="0.2">
      <c r="D58217" s="1"/>
      <c r="E58217" s="41"/>
    </row>
    <row r="58218" spans="4:5" x14ac:dyDescent="0.2">
      <c r="D58218" s="1"/>
      <c r="E58218" s="41"/>
    </row>
    <row r="58219" spans="4:5" x14ac:dyDescent="0.2">
      <c r="D58219" s="1"/>
      <c r="E58219" s="41"/>
    </row>
    <row r="58220" spans="4:5" x14ac:dyDescent="0.2">
      <c r="D58220" s="1"/>
      <c r="E58220" s="41"/>
    </row>
    <row r="58221" spans="4:5" x14ac:dyDescent="0.2">
      <c r="D58221" s="1"/>
      <c r="E58221" s="41"/>
    </row>
    <row r="58222" spans="4:5" x14ac:dyDescent="0.2">
      <c r="D58222" s="1"/>
      <c r="E58222" s="41"/>
    </row>
    <row r="58223" spans="4:5" x14ac:dyDescent="0.2">
      <c r="D58223" s="1"/>
      <c r="E58223" s="41"/>
    </row>
    <row r="58224" spans="4:5" x14ac:dyDescent="0.2">
      <c r="D58224" s="1"/>
      <c r="E58224" s="41"/>
    </row>
    <row r="58225" spans="4:5" x14ac:dyDescent="0.2">
      <c r="D58225" s="1"/>
      <c r="E58225" s="41"/>
    </row>
    <row r="58226" spans="4:5" x14ac:dyDescent="0.2">
      <c r="D58226" s="1"/>
      <c r="E58226" s="41"/>
    </row>
    <row r="58227" spans="4:5" x14ac:dyDescent="0.2">
      <c r="D58227" s="1"/>
      <c r="E58227" s="41"/>
    </row>
    <row r="58228" spans="4:5" x14ac:dyDescent="0.2">
      <c r="D58228" s="1"/>
      <c r="E58228" s="41"/>
    </row>
    <row r="58229" spans="4:5" x14ac:dyDescent="0.2">
      <c r="D58229" s="1"/>
      <c r="E58229" s="41"/>
    </row>
    <row r="58230" spans="4:5" x14ac:dyDescent="0.2">
      <c r="D58230" s="1"/>
      <c r="E58230" s="41"/>
    </row>
    <row r="58231" spans="4:5" x14ac:dyDescent="0.2">
      <c r="D58231" s="1"/>
      <c r="E58231" s="41"/>
    </row>
    <row r="58232" spans="4:5" x14ac:dyDescent="0.2">
      <c r="D58232" s="1"/>
      <c r="E58232" s="41"/>
    </row>
    <row r="58233" spans="4:5" x14ac:dyDescent="0.2">
      <c r="D58233" s="1"/>
      <c r="E58233" s="41"/>
    </row>
    <row r="58234" spans="4:5" x14ac:dyDescent="0.2">
      <c r="D58234" s="1"/>
      <c r="E58234" s="41"/>
    </row>
    <row r="58235" spans="4:5" x14ac:dyDescent="0.2">
      <c r="D58235" s="1"/>
      <c r="E58235" s="41"/>
    </row>
    <row r="58236" spans="4:5" x14ac:dyDescent="0.2">
      <c r="D58236" s="1"/>
      <c r="E58236" s="41"/>
    </row>
    <row r="58237" spans="4:5" x14ac:dyDescent="0.2">
      <c r="D58237" s="1"/>
      <c r="E58237" s="41"/>
    </row>
    <row r="58238" spans="4:5" x14ac:dyDescent="0.2">
      <c r="D58238" s="1"/>
      <c r="E58238" s="41"/>
    </row>
    <row r="58239" spans="4:5" x14ac:dyDescent="0.2">
      <c r="D58239" s="1"/>
      <c r="E58239" s="41"/>
    </row>
    <row r="58240" spans="4:5" x14ac:dyDescent="0.2">
      <c r="D58240" s="1"/>
      <c r="E58240" s="41"/>
    </row>
    <row r="58241" spans="4:5" x14ac:dyDescent="0.2">
      <c r="D58241" s="1"/>
      <c r="E58241" s="41"/>
    </row>
    <row r="58242" spans="4:5" x14ac:dyDescent="0.2">
      <c r="D58242" s="1"/>
      <c r="E58242" s="41"/>
    </row>
    <row r="58243" spans="4:5" x14ac:dyDescent="0.2">
      <c r="D58243" s="1"/>
      <c r="E58243" s="41"/>
    </row>
    <row r="58244" spans="4:5" x14ac:dyDescent="0.2">
      <c r="D58244" s="1"/>
      <c r="E58244" s="41"/>
    </row>
    <row r="58245" spans="4:5" x14ac:dyDescent="0.2">
      <c r="D58245" s="1"/>
      <c r="E58245" s="41"/>
    </row>
    <row r="58246" spans="4:5" x14ac:dyDescent="0.2">
      <c r="D58246" s="1"/>
      <c r="E58246" s="41"/>
    </row>
    <row r="58247" spans="4:5" x14ac:dyDescent="0.2">
      <c r="D58247" s="1"/>
      <c r="E58247" s="41"/>
    </row>
    <row r="58248" spans="4:5" x14ac:dyDescent="0.2">
      <c r="D58248" s="1"/>
      <c r="E58248" s="41"/>
    </row>
    <row r="58249" spans="4:5" x14ac:dyDescent="0.2">
      <c r="D58249" s="1"/>
      <c r="E58249" s="41"/>
    </row>
    <row r="58250" spans="4:5" x14ac:dyDescent="0.2">
      <c r="D58250" s="1"/>
      <c r="E58250" s="41"/>
    </row>
    <row r="58251" spans="4:5" x14ac:dyDescent="0.2">
      <c r="D58251" s="1"/>
      <c r="E58251" s="41"/>
    </row>
    <row r="58252" spans="4:5" x14ac:dyDescent="0.2">
      <c r="D58252" s="1"/>
      <c r="E58252" s="41"/>
    </row>
    <row r="58253" spans="4:5" x14ac:dyDescent="0.2">
      <c r="D58253" s="1"/>
      <c r="E58253" s="41"/>
    </row>
    <row r="58254" spans="4:5" x14ac:dyDescent="0.2">
      <c r="D58254" s="1"/>
      <c r="E58254" s="41"/>
    </row>
    <row r="58255" spans="4:5" x14ac:dyDescent="0.2">
      <c r="D58255" s="1"/>
      <c r="E58255" s="41"/>
    </row>
    <row r="58256" spans="4:5" x14ac:dyDescent="0.2">
      <c r="D58256" s="1"/>
      <c r="E58256" s="41"/>
    </row>
    <row r="58257" spans="4:5" x14ac:dyDescent="0.2">
      <c r="D58257" s="1"/>
      <c r="E58257" s="41"/>
    </row>
    <row r="58258" spans="4:5" x14ac:dyDescent="0.2">
      <c r="D58258" s="1"/>
      <c r="E58258" s="41"/>
    </row>
    <row r="58259" spans="4:5" x14ac:dyDescent="0.2">
      <c r="D58259" s="1"/>
      <c r="E58259" s="41"/>
    </row>
    <row r="58260" spans="4:5" x14ac:dyDescent="0.2">
      <c r="D58260" s="1"/>
      <c r="E58260" s="41"/>
    </row>
    <row r="58261" spans="4:5" x14ac:dyDescent="0.2">
      <c r="D58261" s="1"/>
      <c r="E58261" s="41"/>
    </row>
    <row r="58262" spans="4:5" x14ac:dyDescent="0.2">
      <c r="D58262" s="1"/>
      <c r="E58262" s="41"/>
    </row>
    <row r="58263" spans="4:5" x14ac:dyDescent="0.2">
      <c r="D58263" s="1"/>
      <c r="E58263" s="41"/>
    </row>
    <row r="58264" spans="4:5" x14ac:dyDescent="0.2">
      <c r="D58264" s="1"/>
      <c r="E58264" s="41"/>
    </row>
    <row r="58265" spans="4:5" x14ac:dyDescent="0.2">
      <c r="D58265" s="1"/>
      <c r="E58265" s="41"/>
    </row>
    <row r="58266" spans="4:5" x14ac:dyDescent="0.2">
      <c r="D58266" s="1"/>
      <c r="E58266" s="41"/>
    </row>
    <row r="58267" spans="4:5" x14ac:dyDescent="0.2">
      <c r="D58267" s="1"/>
      <c r="E58267" s="41"/>
    </row>
    <row r="58268" spans="4:5" x14ac:dyDescent="0.2">
      <c r="D58268" s="1"/>
      <c r="E58268" s="41"/>
    </row>
    <row r="58269" spans="4:5" x14ac:dyDescent="0.2">
      <c r="D58269" s="1"/>
      <c r="E58269" s="41"/>
    </row>
    <row r="58270" spans="4:5" x14ac:dyDescent="0.2">
      <c r="D58270" s="1"/>
      <c r="E58270" s="41"/>
    </row>
    <row r="58271" spans="4:5" x14ac:dyDescent="0.2">
      <c r="D58271" s="1"/>
      <c r="E58271" s="41"/>
    </row>
    <row r="58272" spans="4:5" x14ac:dyDescent="0.2">
      <c r="D58272" s="1"/>
      <c r="E58272" s="41"/>
    </row>
    <row r="58273" spans="4:5" x14ac:dyDescent="0.2">
      <c r="D58273" s="1"/>
      <c r="E58273" s="41"/>
    </row>
    <row r="58274" spans="4:5" x14ac:dyDescent="0.2">
      <c r="D58274" s="1"/>
      <c r="E58274" s="41"/>
    </row>
    <row r="58275" spans="4:5" x14ac:dyDescent="0.2">
      <c r="D58275" s="1"/>
      <c r="E58275" s="41"/>
    </row>
    <row r="58276" spans="4:5" x14ac:dyDescent="0.2">
      <c r="D58276" s="1"/>
      <c r="E58276" s="41"/>
    </row>
    <row r="58277" spans="4:5" x14ac:dyDescent="0.2">
      <c r="D58277" s="1"/>
      <c r="E58277" s="41"/>
    </row>
    <row r="58278" spans="4:5" x14ac:dyDescent="0.2">
      <c r="D58278" s="1"/>
      <c r="E58278" s="41"/>
    </row>
    <row r="58279" spans="4:5" x14ac:dyDescent="0.2">
      <c r="D58279" s="1"/>
      <c r="E58279" s="41"/>
    </row>
    <row r="58280" spans="4:5" x14ac:dyDescent="0.2">
      <c r="D58280" s="1"/>
      <c r="E58280" s="41"/>
    </row>
    <row r="58281" spans="4:5" x14ac:dyDescent="0.2">
      <c r="D58281" s="1"/>
      <c r="E58281" s="41"/>
    </row>
    <row r="58282" spans="4:5" x14ac:dyDescent="0.2">
      <c r="D58282" s="1"/>
      <c r="E58282" s="41"/>
    </row>
    <row r="58283" spans="4:5" x14ac:dyDescent="0.2">
      <c r="D58283" s="1"/>
      <c r="E58283" s="41"/>
    </row>
    <row r="58284" spans="4:5" x14ac:dyDescent="0.2">
      <c r="D58284" s="1"/>
      <c r="E58284" s="41"/>
    </row>
    <row r="58285" spans="4:5" x14ac:dyDescent="0.2">
      <c r="D58285" s="1"/>
      <c r="E58285" s="41"/>
    </row>
    <row r="58286" spans="4:5" x14ac:dyDescent="0.2">
      <c r="D58286" s="1"/>
      <c r="E58286" s="41"/>
    </row>
    <row r="58287" spans="4:5" x14ac:dyDescent="0.2">
      <c r="D58287" s="1"/>
      <c r="E58287" s="41"/>
    </row>
    <row r="58288" spans="4:5" x14ac:dyDescent="0.2">
      <c r="D58288" s="1"/>
      <c r="E58288" s="41"/>
    </row>
    <row r="58289" spans="4:5" x14ac:dyDescent="0.2">
      <c r="D58289" s="1"/>
      <c r="E58289" s="41"/>
    </row>
    <row r="58290" spans="4:5" x14ac:dyDescent="0.2">
      <c r="D58290" s="1"/>
      <c r="E58290" s="41"/>
    </row>
    <row r="58291" spans="4:5" x14ac:dyDescent="0.2">
      <c r="D58291" s="1"/>
      <c r="E58291" s="41"/>
    </row>
    <row r="58292" spans="4:5" x14ac:dyDescent="0.2">
      <c r="D58292" s="1"/>
      <c r="E58292" s="41"/>
    </row>
    <row r="58293" spans="4:5" x14ac:dyDescent="0.2">
      <c r="D58293" s="1"/>
      <c r="E58293" s="41"/>
    </row>
    <row r="58294" spans="4:5" x14ac:dyDescent="0.2">
      <c r="D58294" s="1"/>
      <c r="E58294" s="41"/>
    </row>
    <row r="58295" spans="4:5" x14ac:dyDescent="0.2">
      <c r="D58295" s="1"/>
      <c r="E58295" s="41"/>
    </row>
    <row r="58296" spans="4:5" x14ac:dyDescent="0.2">
      <c r="D58296" s="1"/>
      <c r="E58296" s="41"/>
    </row>
    <row r="58297" spans="4:5" x14ac:dyDescent="0.2">
      <c r="D58297" s="1"/>
      <c r="E58297" s="41"/>
    </row>
    <row r="58298" spans="4:5" x14ac:dyDescent="0.2">
      <c r="D58298" s="1"/>
      <c r="E58298" s="41"/>
    </row>
    <row r="58299" spans="4:5" x14ac:dyDescent="0.2">
      <c r="D58299" s="1"/>
      <c r="E58299" s="41"/>
    </row>
    <row r="58300" spans="4:5" x14ac:dyDescent="0.2">
      <c r="D58300" s="1"/>
      <c r="E58300" s="41"/>
    </row>
    <row r="58301" spans="4:5" x14ac:dyDescent="0.2">
      <c r="D58301" s="1"/>
      <c r="E58301" s="41"/>
    </row>
    <row r="58302" spans="4:5" x14ac:dyDescent="0.2">
      <c r="D58302" s="1"/>
      <c r="E58302" s="41"/>
    </row>
    <row r="58303" spans="4:5" x14ac:dyDescent="0.2">
      <c r="D58303" s="1"/>
      <c r="E58303" s="41"/>
    </row>
    <row r="58304" spans="4:5" x14ac:dyDescent="0.2">
      <c r="D58304" s="1"/>
      <c r="E58304" s="41"/>
    </row>
    <row r="58305" spans="4:5" x14ac:dyDescent="0.2">
      <c r="D58305" s="1"/>
      <c r="E58305" s="41"/>
    </row>
    <row r="58306" spans="4:5" x14ac:dyDescent="0.2">
      <c r="D58306" s="1"/>
      <c r="E58306" s="41"/>
    </row>
    <row r="58307" spans="4:5" x14ac:dyDescent="0.2">
      <c r="D58307" s="1"/>
      <c r="E58307" s="41"/>
    </row>
    <row r="58308" spans="4:5" x14ac:dyDescent="0.2">
      <c r="D58308" s="1"/>
      <c r="E58308" s="41"/>
    </row>
    <row r="58309" spans="4:5" x14ac:dyDescent="0.2">
      <c r="D58309" s="1"/>
      <c r="E58309" s="41"/>
    </row>
    <row r="58310" spans="4:5" x14ac:dyDescent="0.2">
      <c r="D58310" s="1"/>
      <c r="E58310" s="41"/>
    </row>
    <row r="58311" spans="4:5" x14ac:dyDescent="0.2">
      <c r="D58311" s="1"/>
      <c r="E58311" s="41"/>
    </row>
    <row r="58312" spans="4:5" x14ac:dyDescent="0.2">
      <c r="D58312" s="1"/>
      <c r="E58312" s="41"/>
    </row>
    <row r="58313" spans="4:5" x14ac:dyDescent="0.2">
      <c r="D58313" s="1"/>
      <c r="E58313" s="41"/>
    </row>
    <row r="58314" spans="4:5" x14ac:dyDescent="0.2">
      <c r="D58314" s="1"/>
      <c r="E58314" s="41"/>
    </row>
    <row r="58315" spans="4:5" x14ac:dyDescent="0.2">
      <c r="D58315" s="1"/>
      <c r="E58315" s="41"/>
    </row>
    <row r="58316" spans="4:5" x14ac:dyDescent="0.2">
      <c r="D58316" s="1"/>
      <c r="E58316" s="41"/>
    </row>
    <row r="58317" spans="4:5" x14ac:dyDescent="0.2">
      <c r="D58317" s="1"/>
      <c r="E58317" s="41"/>
    </row>
    <row r="58318" spans="4:5" x14ac:dyDescent="0.2">
      <c r="D58318" s="1"/>
      <c r="E58318" s="41"/>
    </row>
    <row r="58319" spans="4:5" x14ac:dyDescent="0.2">
      <c r="D58319" s="1"/>
      <c r="E58319" s="41"/>
    </row>
    <row r="58320" spans="4:5" x14ac:dyDescent="0.2">
      <c r="D58320" s="1"/>
      <c r="E58320" s="41"/>
    </row>
    <row r="58321" spans="4:5" x14ac:dyDescent="0.2">
      <c r="D58321" s="1"/>
      <c r="E58321" s="41"/>
    </row>
    <row r="58322" spans="4:5" x14ac:dyDescent="0.2">
      <c r="D58322" s="1"/>
      <c r="E58322" s="41"/>
    </row>
    <row r="58323" spans="4:5" x14ac:dyDescent="0.2">
      <c r="D58323" s="1"/>
      <c r="E58323" s="41"/>
    </row>
    <row r="58324" spans="4:5" x14ac:dyDescent="0.2">
      <c r="D58324" s="1"/>
      <c r="E58324" s="41"/>
    </row>
    <row r="58325" spans="4:5" x14ac:dyDescent="0.2">
      <c r="D58325" s="1"/>
      <c r="E58325" s="41"/>
    </row>
    <row r="58326" spans="4:5" x14ac:dyDescent="0.2">
      <c r="D58326" s="1"/>
      <c r="E58326" s="41"/>
    </row>
    <row r="58327" spans="4:5" x14ac:dyDescent="0.2">
      <c r="D58327" s="1"/>
      <c r="E58327" s="41"/>
    </row>
    <row r="58328" spans="4:5" x14ac:dyDescent="0.2">
      <c r="D58328" s="1"/>
      <c r="E58328" s="41"/>
    </row>
    <row r="58329" spans="4:5" x14ac:dyDescent="0.2">
      <c r="D58329" s="1"/>
      <c r="E58329" s="41"/>
    </row>
    <row r="58330" spans="4:5" x14ac:dyDescent="0.2">
      <c r="D58330" s="1"/>
      <c r="E58330" s="41"/>
    </row>
    <row r="58331" spans="4:5" x14ac:dyDescent="0.2">
      <c r="D58331" s="1"/>
      <c r="E58331" s="41"/>
    </row>
    <row r="58332" spans="4:5" x14ac:dyDescent="0.2">
      <c r="D58332" s="1"/>
      <c r="E58332" s="41"/>
    </row>
    <row r="58333" spans="4:5" x14ac:dyDescent="0.2">
      <c r="D58333" s="1"/>
      <c r="E58333" s="41"/>
    </row>
    <row r="58334" spans="4:5" x14ac:dyDescent="0.2">
      <c r="D58334" s="1"/>
      <c r="E58334" s="41"/>
    </row>
    <row r="58335" spans="4:5" x14ac:dyDescent="0.2">
      <c r="D58335" s="1"/>
      <c r="E58335" s="41"/>
    </row>
    <row r="58336" spans="4:5" x14ac:dyDescent="0.2">
      <c r="D58336" s="1"/>
      <c r="E58336" s="41"/>
    </row>
    <row r="58337" spans="4:5" x14ac:dyDescent="0.2">
      <c r="D58337" s="1"/>
      <c r="E58337" s="41"/>
    </row>
    <row r="58338" spans="4:5" x14ac:dyDescent="0.2">
      <c r="D58338" s="1"/>
      <c r="E58338" s="41"/>
    </row>
    <row r="58339" spans="4:5" x14ac:dyDescent="0.2">
      <c r="D58339" s="1"/>
      <c r="E58339" s="41"/>
    </row>
    <row r="58340" spans="4:5" x14ac:dyDescent="0.2">
      <c r="D58340" s="1"/>
      <c r="E58340" s="41"/>
    </row>
    <row r="58341" spans="4:5" x14ac:dyDescent="0.2">
      <c r="D58341" s="1"/>
      <c r="E58341" s="41"/>
    </row>
    <row r="58342" spans="4:5" x14ac:dyDescent="0.2">
      <c r="D58342" s="1"/>
      <c r="E58342" s="41"/>
    </row>
    <row r="58343" spans="4:5" x14ac:dyDescent="0.2">
      <c r="D58343" s="1"/>
      <c r="E58343" s="41"/>
    </row>
    <row r="58344" spans="4:5" x14ac:dyDescent="0.2">
      <c r="D58344" s="1"/>
      <c r="E58344" s="41"/>
    </row>
    <row r="58345" spans="4:5" x14ac:dyDescent="0.2">
      <c r="D58345" s="1"/>
      <c r="E58345" s="41"/>
    </row>
    <row r="58346" spans="4:5" x14ac:dyDescent="0.2">
      <c r="D58346" s="1"/>
      <c r="E58346" s="41"/>
    </row>
    <row r="58347" spans="4:5" x14ac:dyDescent="0.2">
      <c r="D58347" s="1"/>
      <c r="E58347" s="41"/>
    </row>
    <row r="58348" spans="4:5" x14ac:dyDescent="0.2">
      <c r="D58348" s="1"/>
      <c r="E58348" s="41"/>
    </row>
    <row r="58349" spans="4:5" x14ac:dyDescent="0.2">
      <c r="D58349" s="1"/>
      <c r="E58349" s="41"/>
    </row>
    <row r="58350" spans="4:5" x14ac:dyDescent="0.2">
      <c r="D58350" s="1"/>
      <c r="E58350" s="41"/>
    </row>
    <row r="58351" spans="4:5" x14ac:dyDescent="0.2">
      <c r="D58351" s="1"/>
      <c r="E58351" s="41"/>
    </row>
    <row r="58352" spans="4:5" x14ac:dyDescent="0.2">
      <c r="D58352" s="1"/>
      <c r="E58352" s="41"/>
    </row>
    <row r="58353" spans="4:5" x14ac:dyDescent="0.2">
      <c r="D58353" s="1"/>
      <c r="E58353" s="41"/>
    </row>
    <row r="58354" spans="4:5" x14ac:dyDescent="0.2">
      <c r="D58354" s="1"/>
      <c r="E58354" s="41"/>
    </row>
    <row r="58355" spans="4:5" x14ac:dyDescent="0.2">
      <c r="D58355" s="1"/>
      <c r="E58355" s="41"/>
    </row>
    <row r="58356" spans="4:5" x14ac:dyDescent="0.2">
      <c r="D58356" s="1"/>
      <c r="E58356" s="41"/>
    </row>
    <row r="58357" spans="4:5" x14ac:dyDescent="0.2">
      <c r="D58357" s="1"/>
      <c r="E58357" s="41"/>
    </row>
    <row r="58358" spans="4:5" x14ac:dyDescent="0.2">
      <c r="D58358" s="1"/>
      <c r="E58358" s="41"/>
    </row>
    <row r="58359" spans="4:5" x14ac:dyDescent="0.2">
      <c r="D58359" s="1"/>
      <c r="E58359" s="41"/>
    </row>
    <row r="58360" spans="4:5" x14ac:dyDescent="0.2">
      <c r="D58360" s="1"/>
      <c r="E58360" s="41"/>
    </row>
    <row r="58361" spans="4:5" x14ac:dyDescent="0.2">
      <c r="D58361" s="1"/>
      <c r="E58361" s="41"/>
    </row>
    <row r="58362" spans="4:5" x14ac:dyDescent="0.2">
      <c r="D58362" s="1"/>
      <c r="E58362" s="41"/>
    </row>
    <row r="58363" spans="4:5" x14ac:dyDescent="0.2">
      <c r="D58363" s="1"/>
      <c r="E58363" s="41"/>
    </row>
    <row r="58364" spans="4:5" x14ac:dyDescent="0.2">
      <c r="D58364" s="1"/>
      <c r="E58364" s="41"/>
    </row>
    <row r="58365" spans="4:5" x14ac:dyDescent="0.2">
      <c r="D58365" s="1"/>
      <c r="E58365" s="41"/>
    </row>
    <row r="58366" spans="4:5" x14ac:dyDescent="0.2">
      <c r="D58366" s="1"/>
      <c r="E58366" s="41"/>
    </row>
    <row r="58367" spans="4:5" x14ac:dyDescent="0.2">
      <c r="D58367" s="1"/>
      <c r="E58367" s="41"/>
    </row>
    <row r="58368" spans="4:5" x14ac:dyDescent="0.2">
      <c r="D58368" s="1"/>
      <c r="E58368" s="41"/>
    </row>
    <row r="58369" spans="4:5" x14ac:dyDescent="0.2">
      <c r="D58369" s="1"/>
      <c r="E58369" s="41"/>
    </row>
    <row r="58370" spans="4:5" x14ac:dyDescent="0.2">
      <c r="D58370" s="1"/>
      <c r="E58370" s="41"/>
    </row>
    <row r="58371" spans="4:5" x14ac:dyDescent="0.2">
      <c r="D58371" s="1"/>
      <c r="E58371" s="41"/>
    </row>
    <row r="58372" spans="4:5" x14ac:dyDescent="0.2">
      <c r="D58372" s="1"/>
      <c r="E58372" s="41"/>
    </row>
    <row r="58373" spans="4:5" x14ac:dyDescent="0.2">
      <c r="D58373" s="1"/>
      <c r="E58373" s="41"/>
    </row>
    <row r="58374" spans="4:5" x14ac:dyDescent="0.2">
      <c r="D58374" s="1"/>
      <c r="E58374" s="41"/>
    </row>
    <row r="58375" spans="4:5" x14ac:dyDescent="0.2">
      <c r="D58375" s="1"/>
      <c r="E58375" s="41"/>
    </row>
    <row r="58376" spans="4:5" x14ac:dyDescent="0.2">
      <c r="D58376" s="1"/>
      <c r="E58376" s="41"/>
    </row>
    <row r="58377" spans="4:5" x14ac:dyDescent="0.2">
      <c r="D58377" s="1"/>
      <c r="E58377" s="41"/>
    </row>
    <row r="58378" spans="4:5" x14ac:dyDescent="0.2">
      <c r="D58378" s="1"/>
      <c r="E58378" s="41"/>
    </row>
    <row r="58379" spans="4:5" x14ac:dyDescent="0.2">
      <c r="D58379" s="1"/>
      <c r="E58379" s="41"/>
    </row>
    <row r="58380" spans="4:5" x14ac:dyDescent="0.2">
      <c r="D58380" s="1"/>
      <c r="E58380" s="41"/>
    </row>
    <row r="58381" spans="4:5" x14ac:dyDescent="0.2">
      <c r="D58381" s="1"/>
      <c r="E58381" s="41"/>
    </row>
    <row r="58382" spans="4:5" x14ac:dyDescent="0.2">
      <c r="D58382" s="1"/>
      <c r="E58382" s="41"/>
    </row>
    <row r="58383" spans="4:5" x14ac:dyDescent="0.2">
      <c r="D58383" s="1"/>
      <c r="E58383" s="41"/>
    </row>
    <row r="58384" spans="4:5" x14ac:dyDescent="0.2">
      <c r="D58384" s="1"/>
      <c r="E58384" s="41"/>
    </row>
    <row r="58385" spans="4:5" x14ac:dyDescent="0.2">
      <c r="D58385" s="1"/>
      <c r="E58385" s="41"/>
    </row>
    <row r="58386" spans="4:5" x14ac:dyDescent="0.2">
      <c r="D58386" s="1"/>
      <c r="E58386" s="41"/>
    </row>
    <row r="58387" spans="4:5" x14ac:dyDescent="0.2">
      <c r="D58387" s="1"/>
      <c r="E58387" s="41"/>
    </row>
    <row r="58388" spans="4:5" x14ac:dyDescent="0.2">
      <c r="D58388" s="1"/>
      <c r="E58388" s="41"/>
    </row>
    <row r="58389" spans="4:5" x14ac:dyDescent="0.2">
      <c r="D58389" s="1"/>
      <c r="E58389" s="41"/>
    </row>
    <row r="58390" spans="4:5" x14ac:dyDescent="0.2">
      <c r="D58390" s="1"/>
      <c r="E58390" s="41"/>
    </row>
    <row r="58391" spans="4:5" x14ac:dyDescent="0.2">
      <c r="D58391" s="1"/>
      <c r="E58391" s="41"/>
    </row>
    <row r="58392" spans="4:5" x14ac:dyDescent="0.2">
      <c r="D58392" s="1"/>
      <c r="E58392" s="41"/>
    </row>
    <row r="58393" spans="4:5" x14ac:dyDescent="0.2">
      <c r="D58393" s="1"/>
      <c r="E58393" s="41"/>
    </row>
    <row r="58394" spans="4:5" x14ac:dyDescent="0.2">
      <c r="D58394" s="1"/>
      <c r="E58394" s="41"/>
    </row>
    <row r="58395" spans="4:5" x14ac:dyDescent="0.2">
      <c r="D58395" s="1"/>
      <c r="E58395" s="41"/>
    </row>
    <row r="58396" spans="4:5" x14ac:dyDescent="0.2">
      <c r="D58396" s="1"/>
      <c r="E58396" s="41"/>
    </row>
    <row r="58397" spans="4:5" x14ac:dyDescent="0.2">
      <c r="D58397" s="1"/>
      <c r="E58397" s="41"/>
    </row>
    <row r="58398" spans="4:5" x14ac:dyDescent="0.2">
      <c r="D58398" s="1"/>
      <c r="E58398" s="41"/>
    </row>
    <row r="58399" spans="4:5" x14ac:dyDescent="0.2">
      <c r="D58399" s="1"/>
      <c r="E58399" s="41"/>
    </row>
    <row r="58400" spans="4:5" x14ac:dyDescent="0.2">
      <c r="D58400" s="1"/>
      <c r="E58400" s="41"/>
    </row>
    <row r="58401" spans="4:5" x14ac:dyDescent="0.2">
      <c r="D58401" s="1"/>
      <c r="E58401" s="41"/>
    </row>
    <row r="58402" spans="4:5" x14ac:dyDescent="0.2">
      <c r="D58402" s="1"/>
      <c r="E58402" s="41"/>
    </row>
    <row r="58403" spans="4:5" x14ac:dyDescent="0.2">
      <c r="D58403" s="1"/>
      <c r="E58403" s="41"/>
    </row>
    <row r="58404" spans="4:5" x14ac:dyDescent="0.2">
      <c r="D58404" s="1"/>
      <c r="E58404" s="41"/>
    </row>
    <row r="58405" spans="4:5" x14ac:dyDescent="0.2">
      <c r="D58405" s="1"/>
      <c r="E58405" s="41"/>
    </row>
    <row r="58406" spans="4:5" x14ac:dyDescent="0.2">
      <c r="D58406" s="1"/>
      <c r="E58406" s="41"/>
    </row>
    <row r="58407" spans="4:5" x14ac:dyDescent="0.2">
      <c r="D58407" s="1"/>
      <c r="E58407" s="41"/>
    </row>
    <row r="58408" spans="4:5" x14ac:dyDescent="0.2">
      <c r="D58408" s="1"/>
      <c r="E58408" s="41"/>
    </row>
    <row r="58409" spans="4:5" x14ac:dyDescent="0.2">
      <c r="D58409" s="1"/>
      <c r="E58409" s="41"/>
    </row>
    <row r="58410" spans="4:5" x14ac:dyDescent="0.2">
      <c r="D58410" s="1"/>
      <c r="E58410" s="41"/>
    </row>
    <row r="58411" spans="4:5" x14ac:dyDescent="0.2">
      <c r="D58411" s="1"/>
      <c r="E58411" s="41"/>
    </row>
    <row r="58412" spans="4:5" x14ac:dyDescent="0.2">
      <c r="D58412" s="1"/>
      <c r="E58412" s="41"/>
    </row>
    <row r="58413" spans="4:5" x14ac:dyDescent="0.2">
      <c r="D58413" s="1"/>
      <c r="E58413" s="41"/>
    </row>
    <row r="58414" spans="4:5" x14ac:dyDescent="0.2">
      <c r="D58414" s="1"/>
      <c r="E58414" s="41"/>
    </row>
    <row r="58415" spans="4:5" x14ac:dyDescent="0.2">
      <c r="D58415" s="1"/>
      <c r="E58415" s="41"/>
    </row>
    <row r="58416" spans="4:5" x14ac:dyDescent="0.2">
      <c r="D58416" s="1"/>
      <c r="E58416" s="41"/>
    </row>
    <row r="58417" spans="4:5" x14ac:dyDescent="0.2">
      <c r="D58417" s="1"/>
      <c r="E58417" s="41"/>
    </row>
    <row r="58418" spans="4:5" x14ac:dyDescent="0.2">
      <c r="D58418" s="1"/>
      <c r="E58418" s="41"/>
    </row>
    <row r="58419" spans="4:5" x14ac:dyDescent="0.2">
      <c r="D58419" s="1"/>
      <c r="E58419" s="41"/>
    </row>
    <row r="58420" spans="4:5" x14ac:dyDescent="0.2">
      <c r="D58420" s="1"/>
      <c r="E58420" s="41"/>
    </row>
    <row r="58421" spans="4:5" x14ac:dyDescent="0.2">
      <c r="D58421" s="1"/>
      <c r="E58421" s="41"/>
    </row>
    <row r="58422" spans="4:5" x14ac:dyDescent="0.2">
      <c r="D58422" s="1"/>
      <c r="E58422" s="41"/>
    </row>
    <row r="58423" spans="4:5" x14ac:dyDescent="0.2">
      <c r="D58423" s="1"/>
      <c r="E58423" s="41"/>
    </row>
    <row r="58424" spans="4:5" x14ac:dyDescent="0.2">
      <c r="D58424" s="1"/>
      <c r="E58424" s="41"/>
    </row>
    <row r="58425" spans="4:5" x14ac:dyDescent="0.2">
      <c r="D58425" s="1"/>
      <c r="E58425" s="41"/>
    </row>
    <row r="58426" spans="4:5" x14ac:dyDescent="0.2">
      <c r="D58426" s="1"/>
      <c r="E58426" s="41"/>
    </row>
    <row r="58427" spans="4:5" x14ac:dyDescent="0.2">
      <c r="D58427" s="1"/>
      <c r="E58427" s="41"/>
    </row>
    <row r="58428" spans="4:5" x14ac:dyDescent="0.2">
      <c r="D58428" s="1"/>
      <c r="E58428" s="41"/>
    </row>
    <row r="58429" spans="4:5" x14ac:dyDescent="0.2">
      <c r="D58429" s="1"/>
      <c r="E58429" s="41"/>
    </row>
    <row r="58430" spans="4:5" x14ac:dyDescent="0.2">
      <c r="D58430" s="1"/>
      <c r="E58430" s="41"/>
    </row>
    <row r="58431" spans="4:5" x14ac:dyDescent="0.2">
      <c r="D58431" s="1"/>
      <c r="E58431" s="41"/>
    </row>
    <row r="58432" spans="4:5" x14ac:dyDescent="0.2">
      <c r="D58432" s="1"/>
      <c r="E58432" s="41"/>
    </row>
    <row r="58433" spans="4:5" x14ac:dyDescent="0.2">
      <c r="D58433" s="1"/>
      <c r="E58433" s="41"/>
    </row>
    <row r="58434" spans="4:5" x14ac:dyDescent="0.2">
      <c r="D58434" s="1"/>
      <c r="E58434" s="41"/>
    </row>
    <row r="58435" spans="4:5" x14ac:dyDescent="0.2">
      <c r="D58435" s="1"/>
      <c r="E58435" s="41"/>
    </row>
    <row r="58436" spans="4:5" x14ac:dyDescent="0.2">
      <c r="D58436" s="1"/>
      <c r="E58436" s="41"/>
    </row>
    <row r="58437" spans="4:5" x14ac:dyDescent="0.2">
      <c r="D58437" s="1"/>
      <c r="E58437" s="41"/>
    </row>
    <row r="58438" spans="4:5" x14ac:dyDescent="0.2">
      <c r="D58438" s="1"/>
      <c r="E58438" s="41"/>
    </row>
    <row r="58439" spans="4:5" x14ac:dyDescent="0.2">
      <c r="D58439" s="1"/>
      <c r="E58439" s="41"/>
    </row>
    <row r="58440" spans="4:5" x14ac:dyDescent="0.2">
      <c r="D58440" s="1"/>
      <c r="E58440" s="41"/>
    </row>
    <row r="58441" spans="4:5" x14ac:dyDescent="0.2">
      <c r="D58441" s="1"/>
      <c r="E58441" s="41"/>
    </row>
    <row r="58442" spans="4:5" x14ac:dyDescent="0.2">
      <c r="D58442" s="1"/>
      <c r="E58442" s="41"/>
    </row>
    <row r="58443" spans="4:5" x14ac:dyDescent="0.2">
      <c r="D58443" s="1"/>
      <c r="E58443" s="41"/>
    </row>
    <row r="58444" spans="4:5" x14ac:dyDescent="0.2">
      <c r="D58444" s="1"/>
      <c r="E58444" s="41"/>
    </row>
    <row r="58445" spans="4:5" x14ac:dyDescent="0.2">
      <c r="D58445" s="1"/>
      <c r="E58445" s="41"/>
    </row>
    <row r="58446" spans="4:5" x14ac:dyDescent="0.2">
      <c r="D58446" s="1"/>
      <c r="E58446" s="41"/>
    </row>
    <row r="58447" spans="4:5" x14ac:dyDescent="0.2">
      <c r="D58447" s="1"/>
      <c r="E58447" s="41"/>
    </row>
    <row r="58448" spans="4:5" x14ac:dyDescent="0.2">
      <c r="D58448" s="1"/>
      <c r="E58448" s="41"/>
    </row>
    <row r="58449" spans="4:5" x14ac:dyDescent="0.2">
      <c r="D58449" s="1"/>
      <c r="E58449" s="41"/>
    </row>
    <row r="58450" spans="4:5" x14ac:dyDescent="0.2">
      <c r="D58450" s="1"/>
      <c r="E58450" s="41"/>
    </row>
    <row r="58451" spans="4:5" x14ac:dyDescent="0.2">
      <c r="D58451" s="1"/>
      <c r="E58451" s="41"/>
    </row>
    <row r="58452" spans="4:5" x14ac:dyDescent="0.2">
      <c r="D58452" s="1"/>
      <c r="E58452" s="41"/>
    </row>
    <row r="58453" spans="4:5" x14ac:dyDescent="0.2">
      <c r="D58453" s="1"/>
      <c r="E58453" s="41"/>
    </row>
    <row r="58454" spans="4:5" x14ac:dyDescent="0.2">
      <c r="D58454" s="1"/>
      <c r="E58454" s="41"/>
    </row>
    <row r="58455" spans="4:5" x14ac:dyDescent="0.2">
      <c r="D58455" s="1"/>
      <c r="E58455" s="41"/>
    </row>
    <row r="58456" spans="4:5" x14ac:dyDescent="0.2">
      <c r="D58456" s="1"/>
      <c r="E58456" s="41"/>
    </row>
    <row r="58457" spans="4:5" x14ac:dyDescent="0.2">
      <c r="D58457" s="1"/>
      <c r="E58457" s="41"/>
    </row>
    <row r="58458" spans="4:5" x14ac:dyDescent="0.2">
      <c r="D58458" s="1"/>
      <c r="E58458" s="41"/>
    </row>
    <row r="58459" spans="4:5" x14ac:dyDescent="0.2">
      <c r="D58459" s="1"/>
      <c r="E58459" s="41"/>
    </row>
    <row r="58460" spans="4:5" x14ac:dyDescent="0.2">
      <c r="D58460" s="1"/>
      <c r="E58460" s="41"/>
    </row>
    <row r="58461" spans="4:5" x14ac:dyDescent="0.2">
      <c r="D58461" s="1"/>
      <c r="E58461" s="41"/>
    </row>
    <row r="58462" spans="4:5" x14ac:dyDescent="0.2">
      <c r="D58462" s="1"/>
      <c r="E58462" s="41"/>
    </row>
    <row r="58463" spans="4:5" x14ac:dyDescent="0.2">
      <c r="D58463" s="1"/>
      <c r="E58463" s="41"/>
    </row>
    <row r="58464" spans="4:5" x14ac:dyDescent="0.2">
      <c r="D58464" s="1"/>
      <c r="E58464" s="41"/>
    </row>
    <row r="58465" spans="4:5" x14ac:dyDescent="0.2">
      <c r="D58465" s="1"/>
      <c r="E58465" s="41"/>
    </row>
    <row r="58466" spans="4:5" x14ac:dyDescent="0.2">
      <c r="D58466" s="1"/>
      <c r="E58466" s="41"/>
    </row>
    <row r="58467" spans="4:5" x14ac:dyDescent="0.2">
      <c r="D58467" s="1"/>
      <c r="E58467" s="41"/>
    </row>
    <row r="58468" spans="4:5" x14ac:dyDescent="0.2">
      <c r="D58468" s="1"/>
      <c r="E58468" s="41"/>
    </row>
    <row r="58469" spans="4:5" x14ac:dyDescent="0.2">
      <c r="D58469" s="1"/>
      <c r="E58469" s="41"/>
    </row>
    <row r="58470" spans="4:5" x14ac:dyDescent="0.2">
      <c r="D58470" s="1"/>
      <c r="E58470" s="41"/>
    </row>
    <row r="58471" spans="4:5" x14ac:dyDescent="0.2">
      <c r="D58471" s="1"/>
      <c r="E58471" s="41"/>
    </row>
    <row r="58472" spans="4:5" x14ac:dyDescent="0.2">
      <c r="D58472" s="1"/>
      <c r="E58472" s="41"/>
    </row>
    <row r="58473" spans="4:5" x14ac:dyDescent="0.2">
      <c r="D58473" s="1"/>
      <c r="E58473" s="41"/>
    </row>
    <row r="58474" spans="4:5" x14ac:dyDescent="0.2">
      <c r="D58474" s="1"/>
      <c r="E58474" s="41"/>
    </row>
    <row r="58475" spans="4:5" x14ac:dyDescent="0.2">
      <c r="D58475" s="1"/>
      <c r="E58475" s="41"/>
    </row>
    <row r="58476" spans="4:5" x14ac:dyDescent="0.2">
      <c r="D58476" s="1"/>
      <c r="E58476" s="41"/>
    </row>
    <row r="58477" spans="4:5" x14ac:dyDescent="0.2">
      <c r="D58477" s="1"/>
      <c r="E58477" s="41"/>
    </row>
    <row r="58478" spans="4:5" x14ac:dyDescent="0.2">
      <c r="D58478" s="1"/>
      <c r="E58478" s="41"/>
    </row>
    <row r="58479" spans="4:5" x14ac:dyDescent="0.2">
      <c r="D58479" s="1"/>
      <c r="E58479" s="41"/>
    </row>
    <row r="58480" spans="4:5" x14ac:dyDescent="0.2">
      <c r="D58480" s="1"/>
      <c r="E58480" s="41"/>
    </row>
    <row r="58481" spans="4:5" x14ac:dyDescent="0.2">
      <c r="D58481" s="1"/>
      <c r="E58481" s="41"/>
    </row>
    <row r="58482" spans="4:5" x14ac:dyDescent="0.2">
      <c r="D58482" s="1"/>
      <c r="E58482" s="41"/>
    </row>
    <row r="58483" spans="4:5" x14ac:dyDescent="0.2">
      <c r="D58483" s="1"/>
      <c r="E58483" s="41"/>
    </row>
    <row r="58484" spans="4:5" x14ac:dyDescent="0.2">
      <c r="D58484" s="1"/>
      <c r="E58484" s="41"/>
    </row>
    <row r="58485" spans="4:5" x14ac:dyDescent="0.2">
      <c r="D58485" s="1"/>
      <c r="E58485" s="41"/>
    </row>
    <row r="58486" spans="4:5" x14ac:dyDescent="0.2">
      <c r="D58486" s="1"/>
      <c r="E58486" s="41"/>
    </row>
    <row r="58487" spans="4:5" x14ac:dyDescent="0.2">
      <c r="D58487" s="1"/>
      <c r="E58487" s="41"/>
    </row>
    <row r="58488" spans="4:5" x14ac:dyDescent="0.2">
      <c r="D58488" s="1"/>
      <c r="E58488" s="41"/>
    </row>
    <row r="58489" spans="4:5" x14ac:dyDescent="0.2">
      <c r="D58489" s="1"/>
      <c r="E58489" s="41"/>
    </row>
    <row r="58490" spans="4:5" x14ac:dyDescent="0.2">
      <c r="D58490" s="1"/>
      <c r="E58490" s="41"/>
    </row>
    <row r="58491" spans="4:5" x14ac:dyDescent="0.2">
      <c r="D58491" s="1"/>
      <c r="E58491" s="41"/>
    </row>
    <row r="58492" spans="4:5" x14ac:dyDescent="0.2">
      <c r="D58492" s="1"/>
      <c r="E58492" s="41"/>
    </row>
    <row r="58493" spans="4:5" x14ac:dyDescent="0.2">
      <c r="D58493" s="1"/>
      <c r="E58493" s="41"/>
    </row>
    <row r="58494" spans="4:5" x14ac:dyDescent="0.2">
      <c r="D58494" s="1"/>
      <c r="E58494" s="41"/>
    </row>
    <row r="58495" spans="4:5" x14ac:dyDescent="0.2">
      <c r="D58495" s="1"/>
      <c r="E58495" s="41"/>
    </row>
    <row r="58496" spans="4:5" x14ac:dyDescent="0.2">
      <c r="D58496" s="1"/>
      <c r="E58496" s="41"/>
    </row>
    <row r="58497" spans="4:5" x14ac:dyDescent="0.2">
      <c r="D58497" s="1"/>
      <c r="E58497" s="41"/>
    </row>
    <row r="58498" spans="4:5" x14ac:dyDescent="0.2">
      <c r="D58498" s="1"/>
      <c r="E58498" s="41"/>
    </row>
    <row r="58499" spans="4:5" x14ac:dyDescent="0.2">
      <c r="D58499" s="1"/>
      <c r="E58499" s="41"/>
    </row>
    <row r="58500" spans="4:5" x14ac:dyDescent="0.2">
      <c r="D58500" s="1"/>
      <c r="E58500" s="41"/>
    </row>
    <row r="58501" spans="4:5" x14ac:dyDescent="0.2">
      <c r="D58501" s="1"/>
      <c r="E58501" s="41"/>
    </row>
    <row r="58502" spans="4:5" x14ac:dyDescent="0.2">
      <c r="D58502" s="1"/>
      <c r="E58502" s="41"/>
    </row>
    <row r="58503" spans="4:5" x14ac:dyDescent="0.2">
      <c r="D58503" s="1"/>
      <c r="E58503" s="41"/>
    </row>
    <row r="58504" spans="4:5" x14ac:dyDescent="0.2">
      <c r="D58504" s="1"/>
      <c r="E58504" s="41"/>
    </row>
    <row r="58505" spans="4:5" x14ac:dyDescent="0.2">
      <c r="D58505" s="1"/>
      <c r="E58505" s="41"/>
    </row>
    <row r="58506" spans="4:5" x14ac:dyDescent="0.2">
      <c r="D58506" s="1"/>
      <c r="E58506" s="41"/>
    </row>
    <row r="58507" spans="4:5" x14ac:dyDescent="0.2">
      <c r="D58507" s="1"/>
      <c r="E58507" s="41"/>
    </row>
    <row r="58508" spans="4:5" x14ac:dyDescent="0.2">
      <c r="D58508" s="1"/>
      <c r="E58508" s="41"/>
    </row>
    <row r="58509" spans="4:5" x14ac:dyDescent="0.2">
      <c r="D58509" s="1"/>
      <c r="E58509" s="41"/>
    </row>
    <row r="58510" spans="4:5" x14ac:dyDescent="0.2">
      <c r="D58510" s="1"/>
      <c r="E58510" s="41"/>
    </row>
    <row r="58511" spans="4:5" x14ac:dyDescent="0.2">
      <c r="D58511" s="1"/>
      <c r="E58511" s="41"/>
    </row>
    <row r="58512" spans="4:5" x14ac:dyDescent="0.2">
      <c r="D58512" s="1"/>
      <c r="E58512" s="41"/>
    </row>
    <row r="58513" spans="4:5" x14ac:dyDescent="0.2">
      <c r="D58513" s="1"/>
      <c r="E58513" s="41"/>
    </row>
    <row r="58514" spans="4:5" x14ac:dyDescent="0.2">
      <c r="D58514" s="1"/>
      <c r="E58514" s="41"/>
    </row>
    <row r="58515" spans="4:5" x14ac:dyDescent="0.2">
      <c r="D58515" s="1"/>
      <c r="E58515" s="41"/>
    </row>
    <row r="58516" spans="4:5" x14ac:dyDescent="0.2">
      <c r="D58516" s="1"/>
      <c r="E58516" s="41"/>
    </row>
    <row r="58517" spans="4:5" x14ac:dyDescent="0.2">
      <c r="D58517" s="1"/>
      <c r="E58517" s="41"/>
    </row>
    <row r="58518" spans="4:5" x14ac:dyDescent="0.2">
      <c r="D58518" s="1"/>
      <c r="E58518" s="41"/>
    </row>
    <row r="58519" spans="4:5" x14ac:dyDescent="0.2">
      <c r="D58519" s="1"/>
      <c r="E58519" s="41"/>
    </row>
    <row r="58520" spans="4:5" x14ac:dyDescent="0.2">
      <c r="D58520" s="1"/>
      <c r="E58520" s="41"/>
    </row>
    <row r="58521" spans="4:5" x14ac:dyDescent="0.2">
      <c r="D58521" s="1"/>
      <c r="E58521" s="41"/>
    </row>
    <row r="58522" spans="4:5" x14ac:dyDescent="0.2">
      <c r="D58522" s="1"/>
      <c r="E58522" s="41"/>
    </row>
    <row r="58523" spans="4:5" x14ac:dyDescent="0.2">
      <c r="D58523" s="1"/>
      <c r="E58523" s="41"/>
    </row>
    <row r="58524" spans="4:5" x14ac:dyDescent="0.2">
      <c r="D58524" s="1"/>
      <c r="E58524" s="41"/>
    </row>
    <row r="58525" spans="4:5" x14ac:dyDescent="0.2">
      <c r="D58525" s="1"/>
      <c r="E58525" s="41"/>
    </row>
    <row r="58526" spans="4:5" x14ac:dyDescent="0.2">
      <c r="D58526" s="1"/>
      <c r="E58526" s="41"/>
    </row>
    <row r="58527" spans="4:5" x14ac:dyDescent="0.2">
      <c r="D58527" s="1"/>
      <c r="E58527" s="41"/>
    </row>
    <row r="58528" spans="4:5" x14ac:dyDescent="0.2">
      <c r="D58528" s="1"/>
      <c r="E58528" s="41"/>
    </row>
    <row r="58529" spans="4:5" x14ac:dyDescent="0.2">
      <c r="D58529" s="1"/>
      <c r="E58529" s="41"/>
    </row>
    <row r="58530" spans="4:5" x14ac:dyDescent="0.2">
      <c r="D58530" s="1"/>
      <c r="E58530" s="41"/>
    </row>
    <row r="58531" spans="4:5" x14ac:dyDescent="0.2">
      <c r="D58531" s="1"/>
      <c r="E58531" s="41"/>
    </row>
    <row r="58532" spans="4:5" x14ac:dyDescent="0.2">
      <c r="D58532" s="1"/>
      <c r="E58532" s="41"/>
    </row>
    <row r="58533" spans="4:5" x14ac:dyDescent="0.2">
      <c r="D58533" s="1"/>
      <c r="E58533" s="41"/>
    </row>
    <row r="58534" spans="4:5" x14ac:dyDescent="0.2">
      <c r="D58534" s="1"/>
      <c r="E58534" s="41"/>
    </row>
    <row r="58535" spans="4:5" x14ac:dyDescent="0.2">
      <c r="D58535" s="1"/>
      <c r="E58535" s="41"/>
    </row>
    <row r="58536" spans="4:5" x14ac:dyDescent="0.2">
      <c r="D58536" s="1"/>
      <c r="E58536" s="41"/>
    </row>
    <row r="58537" spans="4:5" x14ac:dyDescent="0.2">
      <c r="D58537" s="1"/>
      <c r="E58537" s="41"/>
    </row>
    <row r="58538" spans="4:5" x14ac:dyDescent="0.2">
      <c r="D58538" s="1"/>
      <c r="E58538" s="41"/>
    </row>
    <row r="58539" spans="4:5" x14ac:dyDescent="0.2">
      <c r="D58539" s="1"/>
      <c r="E58539" s="41"/>
    </row>
    <row r="58540" spans="4:5" x14ac:dyDescent="0.2">
      <c r="D58540" s="1"/>
      <c r="E58540" s="41"/>
    </row>
    <row r="58541" spans="4:5" x14ac:dyDescent="0.2">
      <c r="D58541" s="1"/>
      <c r="E58541" s="41"/>
    </row>
    <row r="58542" spans="4:5" x14ac:dyDescent="0.2">
      <c r="D58542" s="1"/>
      <c r="E58542" s="41"/>
    </row>
    <row r="58543" spans="4:5" x14ac:dyDescent="0.2">
      <c r="D58543" s="1"/>
      <c r="E58543" s="41"/>
    </row>
    <row r="58544" spans="4:5" x14ac:dyDescent="0.2">
      <c r="D58544" s="1"/>
      <c r="E58544" s="41"/>
    </row>
    <row r="58545" spans="4:5" x14ac:dyDescent="0.2">
      <c r="D58545" s="1"/>
      <c r="E58545" s="41"/>
    </row>
    <row r="58546" spans="4:5" x14ac:dyDescent="0.2">
      <c r="D58546" s="1"/>
      <c r="E58546" s="41"/>
    </row>
    <row r="58547" spans="4:5" x14ac:dyDescent="0.2">
      <c r="D58547" s="1"/>
      <c r="E58547" s="41"/>
    </row>
    <row r="58548" spans="4:5" x14ac:dyDescent="0.2">
      <c r="D58548" s="1"/>
      <c r="E58548" s="41"/>
    </row>
    <row r="58549" spans="4:5" x14ac:dyDescent="0.2">
      <c r="D58549" s="1"/>
      <c r="E58549" s="41"/>
    </row>
    <row r="58550" spans="4:5" x14ac:dyDescent="0.2">
      <c r="D58550" s="1"/>
      <c r="E58550" s="41"/>
    </row>
    <row r="58551" spans="4:5" x14ac:dyDescent="0.2">
      <c r="D58551" s="1"/>
      <c r="E58551" s="41"/>
    </row>
    <row r="58552" spans="4:5" x14ac:dyDescent="0.2">
      <c r="D58552" s="1"/>
      <c r="E58552" s="41"/>
    </row>
    <row r="58553" spans="4:5" x14ac:dyDescent="0.2">
      <c r="D58553" s="1"/>
      <c r="E58553" s="41"/>
    </row>
    <row r="58554" spans="4:5" x14ac:dyDescent="0.2">
      <c r="D58554" s="1"/>
      <c r="E58554" s="41"/>
    </row>
    <row r="58555" spans="4:5" x14ac:dyDescent="0.2">
      <c r="D58555" s="1"/>
      <c r="E58555" s="41"/>
    </row>
    <row r="58556" spans="4:5" x14ac:dyDescent="0.2">
      <c r="D58556" s="1"/>
      <c r="E58556" s="41"/>
    </row>
    <row r="58557" spans="4:5" x14ac:dyDescent="0.2">
      <c r="D58557" s="1"/>
      <c r="E58557" s="41"/>
    </row>
    <row r="58558" spans="4:5" x14ac:dyDescent="0.2">
      <c r="D58558" s="1"/>
      <c r="E58558" s="41"/>
    </row>
    <row r="58559" spans="4:5" x14ac:dyDescent="0.2">
      <c r="D58559" s="1"/>
      <c r="E58559" s="41"/>
    </row>
    <row r="58560" spans="4:5" x14ac:dyDescent="0.2">
      <c r="D58560" s="1"/>
      <c r="E58560" s="41"/>
    </row>
    <row r="58561" spans="4:5" x14ac:dyDescent="0.2">
      <c r="D58561" s="1"/>
      <c r="E58561" s="41"/>
    </row>
    <row r="58562" spans="4:5" x14ac:dyDescent="0.2">
      <c r="D58562" s="1"/>
      <c r="E58562" s="41"/>
    </row>
    <row r="58563" spans="4:5" x14ac:dyDescent="0.2">
      <c r="D58563" s="1"/>
      <c r="E58563" s="41"/>
    </row>
    <row r="58564" spans="4:5" x14ac:dyDescent="0.2">
      <c r="D58564" s="1"/>
      <c r="E58564" s="41"/>
    </row>
    <row r="58565" spans="4:5" x14ac:dyDescent="0.2">
      <c r="D58565" s="1"/>
      <c r="E58565" s="41"/>
    </row>
    <row r="58566" spans="4:5" x14ac:dyDescent="0.2">
      <c r="D58566" s="1"/>
      <c r="E58566" s="41"/>
    </row>
    <row r="58567" spans="4:5" x14ac:dyDescent="0.2">
      <c r="D58567" s="1"/>
      <c r="E58567" s="41"/>
    </row>
    <row r="58568" spans="4:5" x14ac:dyDescent="0.2">
      <c r="D58568" s="1"/>
      <c r="E58568" s="41"/>
    </row>
    <row r="58569" spans="4:5" x14ac:dyDescent="0.2">
      <c r="D58569" s="1"/>
      <c r="E58569" s="41"/>
    </row>
    <row r="58570" spans="4:5" x14ac:dyDescent="0.2">
      <c r="D58570" s="1"/>
      <c r="E58570" s="41"/>
    </row>
    <row r="58571" spans="4:5" x14ac:dyDescent="0.2">
      <c r="D58571" s="1"/>
      <c r="E58571" s="41"/>
    </row>
    <row r="58572" spans="4:5" x14ac:dyDescent="0.2">
      <c r="D58572" s="1"/>
      <c r="E58572" s="41"/>
    </row>
    <row r="58573" spans="4:5" x14ac:dyDescent="0.2">
      <c r="D58573" s="1"/>
      <c r="E58573" s="41"/>
    </row>
    <row r="58574" spans="4:5" x14ac:dyDescent="0.2">
      <c r="D58574" s="1"/>
      <c r="E58574" s="41"/>
    </row>
    <row r="58575" spans="4:5" x14ac:dyDescent="0.2">
      <c r="D58575" s="1"/>
      <c r="E58575" s="41"/>
    </row>
    <row r="58576" spans="4:5" x14ac:dyDescent="0.2">
      <c r="D58576" s="1"/>
      <c r="E58576" s="41"/>
    </row>
    <row r="58577" spans="4:5" x14ac:dyDescent="0.2">
      <c r="D58577" s="1"/>
      <c r="E58577" s="41"/>
    </row>
    <row r="58578" spans="4:5" x14ac:dyDescent="0.2">
      <c r="D58578" s="1"/>
      <c r="E58578" s="41"/>
    </row>
    <row r="58579" spans="4:5" x14ac:dyDescent="0.2">
      <c r="D58579" s="1"/>
      <c r="E58579" s="41"/>
    </row>
    <row r="58580" spans="4:5" x14ac:dyDescent="0.2">
      <c r="D58580" s="1"/>
      <c r="E58580" s="41"/>
    </row>
    <row r="58581" spans="4:5" x14ac:dyDescent="0.2">
      <c r="D58581" s="1"/>
      <c r="E58581" s="41"/>
    </row>
    <row r="58582" spans="4:5" x14ac:dyDescent="0.2">
      <c r="D58582" s="1"/>
      <c r="E58582" s="41"/>
    </row>
    <row r="58583" spans="4:5" x14ac:dyDescent="0.2">
      <c r="D58583" s="1"/>
      <c r="E58583" s="41"/>
    </row>
    <row r="58584" spans="4:5" x14ac:dyDescent="0.2">
      <c r="D58584" s="1"/>
      <c r="E58584" s="41"/>
    </row>
    <row r="58585" spans="4:5" x14ac:dyDescent="0.2">
      <c r="D58585" s="1"/>
      <c r="E58585" s="41"/>
    </row>
    <row r="58586" spans="4:5" x14ac:dyDescent="0.2">
      <c r="D58586" s="1"/>
      <c r="E58586" s="41"/>
    </row>
    <row r="58587" spans="4:5" x14ac:dyDescent="0.2">
      <c r="D58587" s="1"/>
      <c r="E58587" s="41"/>
    </row>
    <row r="58588" spans="4:5" x14ac:dyDescent="0.2">
      <c r="D58588" s="1"/>
      <c r="E58588" s="41"/>
    </row>
    <row r="58589" spans="4:5" x14ac:dyDescent="0.2">
      <c r="D58589" s="1"/>
      <c r="E58589" s="41"/>
    </row>
    <row r="58590" spans="4:5" x14ac:dyDescent="0.2">
      <c r="D58590" s="1"/>
      <c r="E58590" s="41"/>
    </row>
    <row r="58591" spans="4:5" x14ac:dyDescent="0.2">
      <c r="D58591" s="1"/>
      <c r="E58591" s="41"/>
    </row>
    <row r="58592" spans="4:5" x14ac:dyDescent="0.2">
      <c r="D58592" s="1"/>
      <c r="E58592" s="41"/>
    </row>
    <row r="58593" spans="4:5" x14ac:dyDescent="0.2">
      <c r="D58593" s="1"/>
      <c r="E58593" s="41"/>
    </row>
    <row r="58594" spans="4:5" x14ac:dyDescent="0.2">
      <c r="D58594" s="1"/>
      <c r="E58594" s="41"/>
    </row>
    <row r="58595" spans="4:5" x14ac:dyDescent="0.2">
      <c r="D58595" s="1"/>
      <c r="E58595" s="41"/>
    </row>
    <row r="58596" spans="4:5" x14ac:dyDescent="0.2">
      <c r="D58596" s="1"/>
      <c r="E58596" s="41"/>
    </row>
    <row r="58597" spans="4:5" x14ac:dyDescent="0.2">
      <c r="D58597" s="1"/>
      <c r="E58597" s="41"/>
    </row>
    <row r="58598" spans="4:5" x14ac:dyDescent="0.2">
      <c r="D58598" s="1"/>
      <c r="E58598" s="41"/>
    </row>
    <row r="58599" spans="4:5" x14ac:dyDescent="0.2">
      <c r="D58599" s="1"/>
      <c r="E58599" s="41"/>
    </row>
    <row r="58600" spans="4:5" x14ac:dyDescent="0.2">
      <c r="D58600" s="1"/>
      <c r="E58600" s="41"/>
    </row>
    <row r="58601" spans="4:5" x14ac:dyDescent="0.2">
      <c r="D58601" s="1"/>
      <c r="E58601" s="41"/>
    </row>
    <row r="58602" spans="4:5" x14ac:dyDescent="0.2">
      <c r="D58602" s="1"/>
      <c r="E58602" s="41"/>
    </row>
    <row r="58603" spans="4:5" x14ac:dyDescent="0.2">
      <c r="D58603" s="1"/>
      <c r="E58603" s="41"/>
    </row>
    <row r="58604" spans="4:5" x14ac:dyDescent="0.2">
      <c r="D58604" s="1"/>
      <c r="E58604" s="41"/>
    </row>
    <row r="58605" spans="4:5" x14ac:dyDescent="0.2">
      <c r="D58605" s="1"/>
      <c r="E58605" s="41"/>
    </row>
    <row r="58606" spans="4:5" x14ac:dyDescent="0.2">
      <c r="D58606" s="1"/>
      <c r="E58606" s="41"/>
    </row>
    <row r="58607" spans="4:5" x14ac:dyDescent="0.2">
      <c r="D58607" s="1"/>
      <c r="E58607" s="41"/>
    </row>
    <row r="58608" spans="4:5" x14ac:dyDescent="0.2">
      <c r="D58608" s="1"/>
      <c r="E58608" s="41"/>
    </row>
    <row r="58609" spans="4:5" x14ac:dyDescent="0.2">
      <c r="D58609" s="1"/>
      <c r="E58609" s="41"/>
    </row>
    <row r="58610" spans="4:5" x14ac:dyDescent="0.2">
      <c r="D58610" s="1"/>
      <c r="E58610" s="41"/>
    </row>
    <row r="58611" spans="4:5" x14ac:dyDescent="0.2">
      <c r="D58611" s="1"/>
      <c r="E58611" s="41"/>
    </row>
    <row r="58612" spans="4:5" x14ac:dyDescent="0.2">
      <c r="D58612" s="1"/>
      <c r="E58612" s="41"/>
    </row>
    <row r="58613" spans="4:5" x14ac:dyDescent="0.2">
      <c r="D58613" s="1"/>
      <c r="E58613" s="41"/>
    </row>
    <row r="58614" spans="4:5" x14ac:dyDescent="0.2">
      <c r="D58614" s="1"/>
      <c r="E58614" s="41"/>
    </row>
    <row r="58615" spans="4:5" x14ac:dyDescent="0.2">
      <c r="D58615" s="1"/>
      <c r="E58615" s="41"/>
    </row>
    <row r="58616" spans="4:5" x14ac:dyDescent="0.2">
      <c r="D58616" s="1"/>
      <c r="E58616" s="41"/>
    </row>
    <row r="58617" spans="4:5" x14ac:dyDescent="0.2">
      <c r="D58617" s="1"/>
      <c r="E58617" s="41"/>
    </row>
    <row r="58618" spans="4:5" x14ac:dyDescent="0.2">
      <c r="D58618" s="1"/>
      <c r="E58618" s="41"/>
    </row>
    <row r="58619" spans="4:5" x14ac:dyDescent="0.2">
      <c r="D58619" s="1"/>
      <c r="E58619" s="41"/>
    </row>
    <row r="58620" spans="4:5" x14ac:dyDescent="0.2">
      <c r="D58620" s="1"/>
      <c r="E58620" s="41"/>
    </row>
    <row r="58621" spans="4:5" x14ac:dyDescent="0.2">
      <c r="D58621" s="1"/>
      <c r="E58621" s="41"/>
    </row>
    <row r="58622" spans="4:5" x14ac:dyDescent="0.2">
      <c r="D58622" s="1"/>
      <c r="E58622" s="41"/>
    </row>
    <row r="58623" spans="4:5" x14ac:dyDescent="0.2">
      <c r="D58623" s="1"/>
      <c r="E58623" s="41"/>
    </row>
    <row r="58624" spans="4:5" x14ac:dyDescent="0.2">
      <c r="D58624" s="1"/>
      <c r="E58624" s="41"/>
    </row>
    <row r="58625" spans="4:5" x14ac:dyDescent="0.2">
      <c r="D58625" s="1"/>
      <c r="E58625" s="41"/>
    </row>
    <row r="58626" spans="4:5" x14ac:dyDescent="0.2">
      <c r="D58626" s="1"/>
      <c r="E58626" s="41"/>
    </row>
    <row r="58627" spans="4:5" x14ac:dyDescent="0.2">
      <c r="D58627" s="1"/>
      <c r="E58627" s="41"/>
    </row>
    <row r="58628" spans="4:5" x14ac:dyDescent="0.2">
      <c r="D58628" s="1"/>
      <c r="E58628" s="41"/>
    </row>
    <row r="58629" spans="4:5" x14ac:dyDescent="0.2">
      <c r="D58629" s="1"/>
      <c r="E58629" s="41"/>
    </row>
    <row r="58630" spans="4:5" x14ac:dyDescent="0.2">
      <c r="D58630" s="1"/>
      <c r="E58630" s="41"/>
    </row>
    <row r="58631" spans="4:5" x14ac:dyDescent="0.2">
      <c r="D58631" s="1"/>
      <c r="E58631" s="41"/>
    </row>
    <row r="58632" spans="4:5" x14ac:dyDescent="0.2">
      <c r="D58632" s="1"/>
      <c r="E58632" s="41"/>
    </row>
    <row r="58633" spans="4:5" x14ac:dyDescent="0.2">
      <c r="D58633" s="1"/>
      <c r="E58633" s="41"/>
    </row>
    <row r="58634" spans="4:5" x14ac:dyDescent="0.2">
      <c r="D58634" s="1"/>
      <c r="E58634" s="41"/>
    </row>
    <row r="58635" spans="4:5" x14ac:dyDescent="0.2">
      <c r="D58635" s="1"/>
      <c r="E58635" s="41"/>
    </row>
    <row r="58636" spans="4:5" x14ac:dyDescent="0.2">
      <c r="D58636" s="1"/>
      <c r="E58636" s="41"/>
    </row>
    <row r="58637" spans="4:5" x14ac:dyDescent="0.2">
      <c r="D58637" s="1"/>
      <c r="E58637" s="41"/>
    </row>
    <row r="58638" spans="4:5" x14ac:dyDescent="0.2">
      <c r="D58638" s="1"/>
      <c r="E58638" s="41"/>
    </row>
    <row r="58639" spans="4:5" x14ac:dyDescent="0.2">
      <c r="D58639" s="1"/>
      <c r="E58639" s="41"/>
    </row>
    <row r="58640" spans="4:5" x14ac:dyDescent="0.2">
      <c r="D58640" s="1"/>
      <c r="E58640" s="41"/>
    </row>
    <row r="58641" spans="4:5" x14ac:dyDescent="0.2">
      <c r="D58641" s="1"/>
      <c r="E58641" s="41"/>
    </row>
    <row r="58642" spans="4:5" x14ac:dyDescent="0.2">
      <c r="D58642" s="1"/>
      <c r="E58642" s="41"/>
    </row>
    <row r="58643" spans="4:5" x14ac:dyDescent="0.2">
      <c r="D58643" s="1"/>
      <c r="E58643" s="41"/>
    </row>
    <row r="58644" spans="4:5" x14ac:dyDescent="0.2">
      <c r="D58644" s="1"/>
      <c r="E58644" s="41"/>
    </row>
    <row r="58645" spans="4:5" x14ac:dyDescent="0.2">
      <c r="D58645" s="1"/>
      <c r="E58645" s="41"/>
    </row>
    <row r="58646" spans="4:5" x14ac:dyDescent="0.2">
      <c r="D58646" s="1"/>
      <c r="E58646" s="41"/>
    </row>
    <row r="58647" spans="4:5" x14ac:dyDescent="0.2">
      <c r="D58647" s="1"/>
      <c r="E58647" s="41"/>
    </row>
    <row r="58648" spans="4:5" x14ac:dyDescent="0.2">
      <c r="D58648" s="1"/>
      <c r="E58648" s="41"/>
    </row>
    <row r="58649" spans="4:5" x14ac:dyDescent="0.2">
      <c r="D58649" s="1"/>
      <c r="E58649" s="41"/>
    </row>
    <row r="58650" spans="4:5" x14ac:dyDescent="0.2">
      <c r="D58650" s="1"/>
      <c r="E58650" s="41"/>
    </row>
    <row r="58651" spans="4:5" x14ac:dyDescent="0.2">
      <c r="D58651" s="1"/>
      <c r="E58651" s="41"/>
    </row>
    <row r="58652" spans="4:5" x14ac:dyDescent="0.2">
      <c r="D58652" s="1"/>
      <c r="E58652" s="41"/>
    </row>
    <row r="58653" spans="4:5" x14ac:dyDescent="0.2">
      <c r="D58653" s="1"/>
      <c r="E58653" s="41"/>
    </row>
    <row r="58654" spans="4:5" x14ac:dyDescent="0.2">
      <c r="D58654" s="1"/>
      <c r="E58654" s="41"/>
    </row>
    <row r="58655" spans="4:5" x14ac:dyDescent="0.2">
      <c r="D58655" s="1"/>
      <c r="E58655" s="41"/>
    </row>
    <row r="58656" spans="4:5" x14ac:dyDescent="0.2">
      <c r="D58656" s="1"/>
      <c r="E58656" s="41"/>
    </row>
    <row r="58657" spans="4:5" x14ac:dyDescent="0.2">
      <c r="D58657" s="1"/>
      <c r="E58657" s="41"/>
    </row>
    <row r="58658" spans="4:5" x14ac:dyDescent="0.2">
      <c r="D58658" s="1"/>
      <c r="E58658" s="41"/>
    </row>
    <row r="58659" spans="4:5" x14ac:dyDescent="0.2">
      <c r="D58659" s="1"/>
      <c r="E58659" s="41"/>
    </row>
    <row r="58660" spans="4:5" x14ac:dyDescent="0.2">
      <c r="D58660" s="1"/>
      <c r="E58660" s="41"/>
    </row>
    <row r="58661" spans="4:5" x14ac:dyDescent="0.2">
      <c r="D58661" s="1"/>
      <c r="E58661" s="41"/>
    </row>
    <row r="58662" spans="4:5" x14ac:dyDescent="0.2">
      <c r="D58662" s="1"/>
      <c r="E58662" s="41"/>
    </row>
    <row r="58663" spans="4:5" x14ac:dyDescent="0.2">
      <c r="D58663" s="1"/>
      <c r="E58663" s="41"/>
    </row>
    <row r="58664" spans="4:5" x14ac:dyDescent="0.2">
      <c r="D58664" s="1"/>
      <c r="E58664" s="41"/>
    </row>
    <row r="58665" spans="4:5" x14ac:dyDescent="0.2">
      <c r="D58665" s="1"/>
      <c r="E58665" s="41"/>
    </row>
    <row r="58666" spans="4:5" x14ac:dyDescent="0.2">
      <c r="D58666" s="1"/>
      <c r="E58666" s="41"/>
    </row>
    <row r="58667" spans="4:5" x14ac:dyDescent="0.2">
      <c r="D58667" s="1"/>
      <c r="E58667" s="41"/>
    </row>
    <row r="58668" spans="4:5" x14ac:dyDescent="0.2">
      <c r="D58668" s="1"/>
      <c r="E58668" s="41"/>
    </row>
    <row r="58669" spans="4:5" x14ac:dyDescent="0.2">
      <c r="D58669" s="1"/>
      <c r="E58669" s="41"/>
    </row>
    <row r="58670" spans="4:5" x14ac:dyDescent="0.2">
      <c r="D58670" s="1"/>
      <c r="E58670" s="41"/>
    </row>
    <row r="58671" spans="4:5" x14ac:dyDescent="0.2">
      <c r="D58671" s="1"/>
      <c r="E58671" s="41"/>
    </row>
    <row r="58672" spans="4:5" x14ac:dyDescent="0.2">
      <c r="D58672" s="1"/>
      <c r="E58672" s="41"/>
    </row>
    <row r="58673" spans="4:5" x14ac:dyDescent="0.2">
      <c r="D58673" s="1"/>
      <c r="E58673" s="41"/>
    </row>
    <row r="58674" spans="4:5" x14ac:dyDescent="0.2">
      <c r="D58674" s="1"/>
      <c r="E58674" s="41"/>
    </row>
    <row r="58675" spans="4:5" x14ac:dyDescent="0.2">
      <c r="D58675" s="1"/>
      <c r="E58675" s="41"/>
    </row>
    <row r="58676" spans="4:5" x14ac:dyDescent="0.2">
      <c r="D58676" s="1"/>
      <c r="E58676" s="41"/>
    </row>
    <row r="58677" spans="4:5" x14ac:dyDescent="0.2">
      <c r="D58677" s="1"/>
      <c r="E58677" s="41"/>
    </row>
    <row r="58678" spans="4:5" x14ac:dyDescent="0.2">
      <c r="D58678" s="1"/>
      <c r="E58678" s="41"/>
    </row>
    <row r="58679" spans="4:5" x14ac:dyDescent="0.2">
      <c r="D58679" s="1"/>
      <c r="E58679" s="41"/>
    </row>
    <row r="58680" spans="4:5" x14ac:dyDescent="0.2">
      <c r="D58680" s="1"/>
      <c r="E58680" s="41"/>
    </row>
    <row r="58681" spans="4:5" x14ac:dyDescent="0.2">
      <c r="D58681" s="1"/>
      <c r="E58681" s="41"/>
    </row>
    <row r="58682" spans="4:5" x14ac:dyDescent="0.2">
      <c r="D58682" s="1"/>
      <c r="E58682" s="41"/>
    </row>
    <row r="58683" spans="4:5" x14ac:dyDescent="0.2">
      <c r="D58683" s="1"/>
      <c r="E58683" s="41"/>
    </row>
    <row r="58684" spans="4:5" x14ac:dyDescent="0.2">
      <c r="D58684" s="1"/>
      <c r="E58684" s="41"/>
    </row>
    <row r="58685" spans="4:5" x14ac:dyDescent="0.2">
      <c r="D58685" s="1"/>
      <c r="E58685" s="41"/>
    </row>
    <row r="58686" spans="4:5" x14ac:dyDescent="0.2">
      <c r="D58686" s="1"/>
      <c r="E58686" s="41"/>
    </row>
    <row r="58687" spans="4:5" x14ac:dyDescent="0.2">
      <c r="D58687" s="1"/>
      <c r="E58687" s="41"/>
    </row>
    <row r="58688" spans="4:5" x14ac:dyDescent="0.2">
      <c r="D58688" s="1"/>
      <c r="E58688" s="41"/>
    </row>
    <row r="58689" spans="4:5" x14ac:dyDescent="0.2">
      <c r="D58689" s="1"/>
      <c r="E58689" s="41"/>
    </row>
    <row r="58690" spans="4:5" x14ac:dyDescent="0.2">
      <c r="D58690" s="1"/>
      <c r="E58690" s="41"/>
    </row>
    <row r="58691" spans="4:5" x14ac:dyDescent="0.2">
      <c r="D58691" s="1"/>
      <c r="E58691" s="41"/>
    </row>
    <row r="58692" spans="4:5" x14ac:dyDescent="0.2">
      <c r="D58692" s="1"/>
      <c r="E58692" s="41"/>
    </row>
    <row r="58693" spans="4:5" x14ac:dyDescent="0.2">
      <c r="D58693" s="1"/>
      <c r="E58693" s="41"/>
    </row>
    <row r="58694" spans="4:5" x14ac:dyDescent="0.2">
      <c r="D58694" s="1"/>
      <c r="E58694" s="41"/>
    </row>
    <row r="58695" spans="4:5" x14ac:dyDescent="0.2">
      <c r="D58695" s="1"/>
      <c r="E58695" s="41"/>
    </row>
    <row r="58696" spans="4:5" x14ac:dyDescent="0.2">
      <c r="D58696" s="1"/>
      <c r="E58696" s="41"/>
    </row>
    <row r="58697" spans="4:5" x14ac:dyDescent="0.2">
      <c r="D58697" s="1"/>
      <c r="E58697" s="41"/>
    </row>
    <row r="58698" spans="4:5" x14ac:dyDescent="0.2">
      <c r="D58698" s="1"/>
      <c r="E58698" s="41"/>
    </row>
    <row r="58699" spans="4:5" x14ac:dyDescent="0.2">
      <c r="D58699" s="1"/>
      <c r="E58699" s="41"/>
    </row>
    <row r="58700" spans="4:5" x14ac:dyDescent="0.2">
      <c r="D58700" s="1"/>
      <c r="E58700" s="41"/>
    </row>
    <row r="58701" spans="4:5" x14ac:dyDescent="0.2">
      <c r="D58701" s="1"/>
      <c r="E58701" s="41"/>
    </row>
    <row r="58702" spans="4:5" x14ac:dyDescent="0.2">
      <c r="D58702" s="1"/>
      <c r="E58702" s="41"/>
    </row>
    <row r="58703" spans="4:5" x14ac:dyDescent="0.2">
      <c r="D58703" s="1"/>
      <c r="E58703" s="41"/>
    </row>
    <row r="58704" spans="4:5" x14ac:dyDescent="0.2">
      <c r="D58704" s="1"/>
      <c r="E58704" s="41"/>
    </row>
    <row r="58705" spans="4:5" x14ac:dyDescent="0.2">
      <c r="D58705" s="1"/>
      <c r="E58705" s="41"/>
    </row>
    <row r="58706" spans="4:5" x14ac:dyDescent="0.2">
      <c r="D58706" s="1"/>
      <c r="E58706" s="41"/>
    </row>
    <row r="58707" spans="4:5" x14ac:dyDescent="0.2">
      <c r="D58707" s="1"/>
      <c r="E58707" s="41"/>
    </row>
    <row r="58708" spans="4:5" x14ac:dyDescent="0.2">
      <c r="D58708" s="1"/>
      <c r="E58708" s="41"/>
    </row>
    <row r="58709" spans="4:5" x14ac:dyDescent="0.2">
      <c r="D58709" s="1"/>
      <c r="E58709" s="41"/>
    </row>
    <row r="58710" spans="4:5" x14ac:dyDescent="0.2">
      <c r="D58710" s="1"/>
      <c r="E58710" s="41"/>
    </row>
    <row r="58711" spans="4:5" x14ac:dyDescent="0.2">
      <c r="D58711" s="1"/>
      <c r="E58711" s="41"/>
    </row>
    <row r="58712" spans="4:5" x14ac:dyDescent="0.2">
      <c r="D58712" s="1"/>
      <c r="E58712" s="41"/>
    </row>
    <row r="58713" spans="4:5" x14ac:dyDescent="0.2">
      <c r="D58713" s="1"/>
      <c r="E58713" s="41"/>
    </row>
    <row r="58714" spans="4:5" x14ac:dyDescent="0.2">
      <c r="D58714" s="1"/>
      <c r="E58714" s="41"/>
    </row>
    <row r="58715" spans="4:5" x14ac:dyDescent="0.2">
      <c r="D58715" s="1"/>
      <c r="E58715" s="41"/>
    </row>
    <row r="58716" spans="4:5" x14ac:dyDescent="0.2">
      <c r="D58716" s="1"/>
      <c r="E58716" s="41"/>
    </row>
    <row r="58717" spans="4:5" x14ac:dyDescent="0.2">
      <c r="D58717" s="1"/>
      <c r="E58717" s="41"/>
    </row>
    <row r="58718" spans="4:5" x14ac:dyDescent="0.2">
      <c r="D58718" s="1"/>
      <c r="E58718" s="41"/>
    </row>
    <row r="58719" spans="4:5" x14ac:dyDescent="0.2">
      <c r="D58719" s="1"/>
      <c r="E58719" s="41"/>
    </row>
    <row r="58720" spans="4:5" x14ac:dyDescent="0.2">
      <c r="D58720" s="1"/>
      <c r="E58720" s="41"/>
    </row>
    <row r="58721" spans="4:5" x14ac:dyDescent="0.2">
      <c r="D58721" s="1"/>
      <c r="E58721" s="41"/>
    </row>
    <row r="58722" spans="4:5" x14ac:dyDescent="0.2">
      <c r="D58722" s="1"/>
      <c r="E58722" s="41"/>
    </row>
    <row r="58723" spans="4:5" x14ac:dyDescent="0.2">
      <c r="D58723" s="1"/>
      <c r="E58723" s="41"/>
    </row>
    <row r="58724" spans="4:5" x14ac:dyDescent="0.2">
      <c r="D58724" s="1"/>
      <c r="E58724" s="41"/>
    </row>
    <row r="58725" spans="4:5" x14ac:dyDescent="0.2">
      <c r="D58725" s="1"/>
      <c r="E58725" s="41"/>
    </row>
    <row r="58726" spans="4:5" x14ac:dyDescent="0.2">
      <c r="D58726" s="1"/>
      <c r="E58726" s="41"/>
    </row>
    <row r="58727" spans="4:5" x14ac:dyDescent="0.2">
      <c r="D58727" s="1"/>
      <c r="E58727" s="41"/>
    </row>
    <row r="58728" spans="4:5" x14ac:dyDescent="0.2">
      <c r="D58728" s="1"/>
      <c r="E58728" s="41"/>
    </row>
    <row r="58729" spans="4:5" x14ac:dyDescent="0.2">
      <c r="D58729" s="1"/>
      <c r="E58729" s="41"/>
    </row>
    <row r="58730" spans="4:5" x14ac:dyDescent="0.2">
      <c r="D58730" s="1"/>
      <c r="E58730" s="41"/>
    </row>
    <row r="58731" spans="4:5" x14ac:dyDescent="0.2">
      <c r="D58731" s="1"/>
      <c r="E58731" s="41"/>
    </row>
    <row r="58732" spans="4:5" x14ac:dyDescent="0.2">
      <c r="D58732" s="1"/>
      <c r="E58732" s="41"/>
    </row>
    <row r="58733" spans="4:5" x14ac:dyDescent="0.2">
      <c r="D58733" s="1"/>
      <c r="E58733" s="41"/>
    </row>
    <row r="58734" spans="4:5" x14ac:dyDescent="0.2">
      <c r="D58734" s="1"/>
      <c r="E58734" s="41"/>
    </row>
    <row r="58735" spans="4:5" x14ac:dyDescent="0.2">
      <c r="D58735" s="1"/>
      <c r="E58735" s="41"/>
    </row>
    <row r="58736" spans="4:5" x14ac:dyDescent="0.2">
      <c r="D58736" s="1"/>
      <c r="E58736" s="41"/>
    </row>
    <row r="58737" spans="4:5" x14ac:dyDescent="0.2">
      <c r="D58737" s="1"/>
      <c r="E58737" s="41"/>
    </row>
    <row r="58738" spans="4:5" x14ac:dyDescent="0.2">
      <c r="D58738" s="1"/>
      <c r="E58738" s="41"/>
    </row>
    <row r="58739" spans="4:5" x14ac:dyDescent="0.2">
      <c r="D58739" s="1"/>
      <c r="E58739" s="41"/>
    </row>
    <row r="58740" spans="4:5" x14ac:dyDescent="0.2">
      <c r="D58740" s="1"/>
      <c r="E58740" s="41"/>
    </row>
    <row r="58741" spans="4:5" x14ac:dyDescent="0.2">
      <c r="D58741" s="1"/>
      <c r="E58741" s="41"/>
    </row>
    <row r="58742" spans="4:5" x14ac:dyDescent="0.2">
      <c r="D58742" s="1"/>
      <c r="E58742" s="41"/>
    </row>
    <row r="58743" spans="4:5" x14ac:dyDescent="0.2">
      <c r="D58743" s="1"/>
      <c r="E58743" s="41"/>
    </row>
    <row r="58744" spans="4:5" x14ac:dyDescent="0.2">
      <c r="D58744" s="1"/>
      <c r="E58744" s="41"/>
    </row>
    <row r="58745" spans="4:5" x14ac:dyDescent="0.2">
      <c r="D58745" s="1"/>
      <c r="E58745" s="41"/>
    </row>
    <row r="58746" spans="4:5" x14ac:dyDescent="0.2">
      <c r="D58746" s="1"/>
      <c r="E58746" s="41"/>
    </row>
    <row r="58747" spans="4:5" x14ac:dyDescent="0.2">
      <c r="D58747" s="1"/>
      <c r="E58747" s="41"/>
    </row>
    <row r="58748" spans="4:5" x14ac:dyDescent="0.2">
      <c r="D58748" s="1"/>
      <c r="E58748" s="41"/>
    </row>
    <row r="58749" spans="4:5" x14ac:dyDescent="0.2">
      <c r="D58749" s="1"/>
      <c r="E58749" s="41"/>
    </row>
    <row r="58750" spans="4:5" x14ac:dyDescent="0.2">
      <c r="D58750" s="1"/>
      <c r="E58750" s="41"/>
    </row>
    <row r="58751" spans="4:5" x14ac:dyDescent="0.2">
      <c r="D58751" s="1"/>
      <c r="E58751" s="41"/>
    </row>
    <row r="58752" spans="4:5" x14ac:dyDescent="0.2">
      <c r="D58752" s="1"/>
      <c r="E58752" s="41"/>
    </row>
    <row r="58753" spans="4:5" x14ac:dyDescent="0.2">
      <c r="D58753" s="1"/>
      <c r="E58753" s="41"/>
    </row>
    <row r="58754" spans="4:5" x14ac:dyDescent="0.2">
      <c r="D58754" s="1"/>
      <c r="E58754" s="41"/>
    </row>
    <row r="58755" spans="4:5" x14ac:dyDescent="0.2">
      <c r="D58755" s="1"/>
      <c r="E58755" s="41"/>
    </row>
    <row r="58756" spans="4:5" x14ac:dyDescent="0.2">
      <c r="D58756" s="1"/>
      <c r="E58756" s="41"/>
    </row>
    <row r="58757" spans="4:5" x14ac:dyDescent="0.2">
      <c r="D58757" s="1"/>
      <c r="E58757" s="41"/>
    </row>
    <row r="58758" spans="4:5" x14ac:dyDescent="0.2">
      <c r="D58758" s="1"/>
      <c r="E58758" s="41"/>
    </row>
    <row r="58759" spans="4:5" x14ac:dyDescent="0.2">
      <c r="D58759" s="1"/>
      <c r="E58759" s="41"/>
    </row>
    <row r="58760" spans="4:5" x14ac:dyDescent="0.2">
      <c r="D58760" s="1"/>
      <c r="E58760" s="41"/>
    </row>
    <row r="58761" spans="4:5" x14ac:dyDescent="0.2">
      <c r="D58761" s="1"/>
      <c r="E58761" s="41"/>
    </row>
    <row r="58762" spans="4:5" x14ac:dyDescent="0.2">
      <c r="D58762" s="1"/>
      <c r="E58762" s="41"/>
    </row>
    <row r="58763" spans="4:5" x14ac:dyDescent="0.2">
      <c r="D58763" s="1"/>
      <c r="E58763" s="41"/>
    </row>
    <row r="58764" spans="4:5" x14ac:dyDescent="0.2">
      <c r="D58764" s="1"/>
      <c r="E58764" s="41"/>
    </row>
    <row r="58765" spans="4:5" x14ac:dyDescent="0.2">
      <c r="D58765" s="1"/>
      <c r="E58765" s="41"/>
    </row>
    <row r="58766" spans="4:5" x14ac:dyDescent="0.2">
      <c r="D58766" s="1"/>
      <c r="E58766" s="41"/>
    </row>
    <row r="58767" spans="4:5" x14ac:dyDescent="0.2">
      <c r="D58767" s="1"/>
      <c r="E58767" s="41"/>
    </row>
    <row r="58768" spans="4:5" x14ac:dyDescent="0.2">
      <c r="D58768" s="1"/>
      <c r="E58768" s="41"/>
    </row>
    <row r="58769" spans="4:5" x14ac:dyDescent="0.2">
      <c r="D58769" s="1"/>
      <c r="E58769" s="41"/>
    </row>
    <row r="58770" spans="4:5" x14ac:dyDescent="0.2">
      <c r="D58770" s="1"/>
      <c r="E58770" s="41"/>
    </row>
    <row r="58771" spans="4:5" x14ac:dyDescent="0.2">
      <c r="D58771" s="1"/>
      <c r="E58771" s="41"/>
    </row>
    <row r="58772" spans="4:5" x14ac:dyDescent="0.2">
      <c r="D58772" s="1"/>
      <c r="E58772" s="41"/>
    </row>
    <row r="58773" spans="4:5" x14ac:dyDescent="0.2">
      <c r="D58773" s="1"/>
      <c r="E58773" s="41"/>
    </row>
    <row r="58774" spans="4:5" x14ac:dyDescent="0.2">
      <c r="D58774" s="1"/>
      <c r="E58774" s="41"/>
    </row>
    <row r="58775" spans="4:5" x14ac:dyDescent="0.2">
      <c r="D58775" s="1"/>
      <c r="E58775" s="41"/>
    </row>
    <row r="58776" spans="4:5" x14ac:dyDescent="0.2">
      <c r="D58776" s="1"/>
      <c r="E58776" s="41"/>
    </row>
    <row r="58777" spans="4:5" x14ac:dyDescent="0.2">
      <c r="D58777" s="1"/>
      <c r="E58777" s="41"/>
    </row>
    <row r="58778" spans="4:5" x14ac:dyDescent="0.2">
      <c r="D58778" s="1"/>
      <c r="E58778" s="41"/>
    </row>
    <row r="58779" spans="4:5" x14ac:dyDescent="0.2">
      <c r="D58779" s="1"/>
      <c r="E58779" s="41"/>
    </row>
    <row r="58780" spans="4:5" x14ac:dyDescent="0.2">
      <c r="D58780" s="1"/>
      <c r="E58780" s="41"/>
    </row>
    <row r="58781" spans="4:5" x14ac:dyDescent="0.2">
      <c r="D58781" s="1"/>
      <c r="E58781" s="41"/>
    </row>
    <row r="58782" spans="4:5" x14ac:dyDescent="0.2">
      <c r="D58782" s="1"/>
      <c r="E58782" s="41"/>
    </row>
    <row r="58783" spans="4:5" x14ac:dyDescent="0.2">
      <c r="D58783" s="1"/>
      <c r="E58783" s="41"/>
    </row>
    <row r="58784" spans="4:5" x14ac:dyDescent="0.2">
      <c r="D58784" s="1"/>
      <c r="E58784" s="41"/>
    </row>
    <row r="58785" spans="4:5" x14ac:dyDescent="0.2">
      <c r="D58785" s="1"/>
      <c r="E58785" s="41"/>
    </row>
    <row r="58786" spans="4:5" x14ac:dyDescent="0.2">
      <c r="D58786" s="1"/>
      <c r="E58786" s="41"/>
    </row>
    <row r="58787" spans="4:5" x14ac:dyDescent="0.2">
      <c r="D58787" s="1"/>
      <c r="E58787" s="41"/>
    </row>
    <row r="58788" spans="4:5" x14ac:dyDescent="0.2">
      <c r="D58788" s="1"/>
      <c r="E58788" s="41"/>
    </row>
    <row r="58789" spans="4:5" x14ac:dyDescent="0.2">
      <c r="D58789" s="1"/>
      <c r="E58789" s="41"/>
    </row>
    <row r="58790" spans="4:5" x14ac:dyDescent="0.2">
      <c r="D58790" s="1"/>
      <c r="E58790" s="41"/>
    </row>
    <row r="58791" spans="4:5" x14ac:dyDescent="0.2">
      <c r="D58791" s="1"/>
      <c r="E58791" s="41"/>
    </row>
    <row r="58792" spans="4:5" x14ac:dyDescent="0.2">
      <c r="D58792" s="1"/>
      <c r="E58792" s="41"/>
    </row>
    <row r="58793" spans="4:5" x14ac:dyDescent="0.2">
      <c r="D58793" s="1"/>
      <c r="E58793" s="41"/>
    </row>
    <row r="58794" spans="4:5" x14ac:dyDescent="0.2">
      <c r="D58794" s="1"/>
      <c r="E58794" s="41"/>
    </row>
    <row r="58795" spans="4:5" x14ac:dyDescent="0.2">
      <c r="D58795" s="1"/>
      <c r="E58795" s="41"/>
    </row>
    <row r="58796" spans="4:5" x14ac:dyDescent="0.2">
      <c r="D58796" s="1"/>
      <c r="E58796" s="41"/>
    </row>
    <row r="58797" spans="4:5" x14ac:dyDescent="0.2">
      <c r="D58797" s="1"/>
      <c r="E58797" s="41"/>
    </row>
    <row r="58798" spans="4:5" x14ac:dyDescent="0.2">
      <c r="D58798" s="1"/>
      <c r="E58798" s="41"/>
    </row>
    <row r="58799" spans="4:5" x14ac:dyDescent="0.2">
      <c r="D58799" s="1"/>
      <c r="E58799" s="41"/>
    </row>
    <row r="58800" spans="4:5" x14ac:dyDescent="0.2">
      <c r="D58800" s="1"/>
      <c r="E58800" s="41"/>
    </row>
    <row r="58801" spans="4:5" x14ac:dyDescent="0.2">
      <c r="D58801" s="1"/>
      <c r="E58801" s="41"/>
    </row>
    <row r="58802" spans="4:5" x14ac:dyDescent="0.2">
      <c r="D58802" s="1"/>
      <c r="E58802" s="41"/>
    </row>
    <row r="58803" spans="4:5" x14ac:dyDescent="0.2">
      <c r="D58803" s="1"/>
      <c r="E58803" s="41"/>
    </row>
    <row r="58804" spans="4:5" x14ac:dyDescent="0.2">
      <c r="D58804" s="1"/>
      <c r="E58804" s="41"/>
    </row>
    <row r="58805" spans="4:5" x14ac:dyDescent="0.2">
      <c r="D58805" s="1"/>
      <c r="E58805" s="41"/>
    </row>
    <row r="58806" spans="4:5" x14ac:dyDescent="0.2">
      <c r="D58806" s="1"/>
      <c r="E58806" s="41"/>
    </row>
    <row r="58807" spans="4:5" x14ac:dyDescent="0.2">
      <c r="D58807" s="1"/>
      <c r="E58807" s="41"/>
    </row>
    <row r="58808" spans="4:5" x14ac:dyDescent="0.2">
      <c r="D58808" s="1"/>
      <c r="E58808" s="41"/>
    </row>
    <row r="58809" spans="4:5" x14ac:dyDescent="0.2">
      <c r="D58809" s="1"/>
      <c r="E58809" s="41"/>
    </row>
    <row r="58810" spans="4:5" x14ac:dyDescent="0.2">
      <c r="D58810" s="1"/>
      <c r="E58810" s="41"/>
    </row>
    <row r="58811" spans="4:5" x14ac:dyDescent="0.2">
      <c r="D58811" s="1"/>
      <c r="E58811" s="41"/>
    </row>
    <row r="58812" spans="4:5" x14ac:dyDescent="0.2">
      <c r="D58812" s="1"/>
      <c r="E58812" s="41"/>
    </row>
    <row r="58813" spans="4:5" x14ac:dyDescent="0.2">
      <c r="D58813" s="1"/>
      <c r="E58813" s="41"/>
    </row>
    <row r="58814" spans="4:5" x14ac:dyDescent="0.2">
      <c r="D58814" s="1"/>
      <c r="E58814" s="41"/>
    </row>
    <row r="58815" spans="4:5" x14ac:dyDescent="0.2">
      <c r="D58815" s="1"/>
      <c r="E58815" s="41"/>
    </row>
    <row r="58816" spans="4:5" x14ac:dyDescent="0.2">
      <c r="D58816" s="1"/>
      <c r="E58816" s="41"/>
    </row>
    <row r="58817" spans="4:5" x14ac:dyDescent="0.2">
      <c r="D58817" s="1"/>
      <c r="E58817" s="41"/>
    </row>
    <row r="58818" spans="4:5" x14ac:dyDescent="0.2">
      <c r="D58818" s="1"/>
      <c r="E58818" s="41"/>
    </row>
    <row r="58819" spans="4:5" x14ac:dyDescent="0.2">
      <c r="D58819" s="1"/>
      <c r="E58819" s="41"/>
    </row>
    <row r="58820" spans="4:5" x14ac:dyDescent="0.2">
      <c r="D58820" s="1"/>
      <c r="E58820" s="41"/>
    </row>
    <row r="58821" spans="4:5" x14ac:dyDescent="0.2">
      <c r="D58821" s="1"/>
      <c r="E58821" s="41"/>
    </row>
    <row r="58822" spans="4:5" x14ac:dyDescent="0.2">
      <c r="D58822" s="1"/>
      <c r="E58822" s="41"/>
    </row>
    <row r="58823" spans="4:5" x14ac:dyDescent="0.2">
      <c r="D58823" s="1"/>
      <c r="E58823" s="41"/>
    </row>
    <row r="58824" spans="4:5" x14ac:dyDescent="0.2">
      <c r="D58824" s="1"/>
      <c r="E58824" s="41"/>
    </row>
    <row r="58825" spans="4:5" x14ac:dyDescent="0.2">
      <c r="D58825" s="1"/>
      <c r="E58825" s="41"/>
    </row>
    <row r="58826" spans="4:5" x14ac:dyDescent="0.2">
      <c r="D58826" s="1"/>
      <c r="E58826" s="41"/>
    </row>
    <row r="58827" spans="4:5" x14ac:dyDescent="0.2">
      <c r="D58827" s="1"/>
      <c r="E58827" s="41"/>
    </row>
    <row r="58828" spans="4:5" x14ac:dyDescent="0.2">
      <c r="D58828" s="1"/>
      <c r="E58828" s="41"/>
    </row>
    <row r="58829" spans="4:5" x14ac:dyDescent="0.2">
      <c r="D58829" s="1"/>
      <c r="E58829" s="41"/>
    </row>
    <row r="58830" spans="4:5" x14ac:dyDescent="0.2">
      <c r="D58830" s="1"/>
      <c r="E58830" s="41"/>
    </row>
    <row r="58831" spans="4:5" x14ac:dyDescent="0.2">
      <c r="D58831" s="1"/>
      <c r="E58831" s="41"/>
    </row>
    <row r="58832" spans="4:5" x14ac:dyDescent="0.2">
      <c r="D58832" s="1"/>
      <c r="E58832" s="41"/>
    </row>
    <row r="58833" spans="4:5" x14ac:dyDescent="0.2">
      <c r="D58833" s="1"/>
      <c r="E58833" s="41"/>
    </row>
    <row r="58834" spans="4:5" x14ac:dyDescent="0.2">
      <c r="D58834" s="1"/>
      <c r="E58834" s="41"/>
    </row>
    <row r="58835" spans="4:5" x14ac:dyDescent="0.2">
      <c r="D58835" s="1"/>
      <c r="E58835" s="41"/>
    </row>
    <row r="58836" spans="4:5" x14ac:dyDescent="0.2">
      <c r="D58836" s="1"/>
      <c r="E58836" s="41"/>
    </row>
    <row r="58837" spans="4:5" x14ac:dyDescent="0.2">
      <c r="D58837" s="1"/>
      <c r="E58837" s="41"/>
    </row>
    <row r="58838" spans="4:5" x14ac:dyDescent="0.2">
      <c r="D58838" s="1"/>
      <c r="E58838" s="41"/>
    </row>
    <row r="58839" spans="4:5" x14ac:dyDescent="0.2">
      <c r="D58839" s="1"/>
      <c r="E58839" s="41"/>
    </row>
    <row r="58840" spans="4:5" x14ac:dyDescent="0.2">
      <c r="D58840" s="1"/>
      <c r="E58840" s="41"/>
    </row>
    <row r="58841" spans="4:5" x14ac:dyDescent="0.2">
      <c r="D58841" s="1"/>
      <c r="E58841" s="41"/>
    </row>
    <row r="58842" spans="4:5" x14ac:dyDescent="0.2">
      <c r="D58842" s="1"/>
      <c r="E58842" s="41"/>
    </row>
    <row r="58843" spans="4:5" x14ac:dyDescent="0.2">
      <c r="D58843" s="1"/>
      <c r="E58843" s="41"/>
    </row>
    <row r="58844" spans="4:5" x14ac:dyDescent="0.2">
      <c r="D58844" s="1"/>
      <c r="E58844" s="41"/>
    </row>
    <row r="58845" spans="4:5" x14ac:dyDescent="0.2">
      <c r="D58845" s="1"/>
      <c r="E58845" s="41"/>
    </row>
    <row r="58846" spans="4:5" x14ac:dyDescent="0.2">
      <c r="D58846" s="1"/>
      <c r="E58846" s="41"/>
    </row>
    <row r="58847" spans="4:5" x14ac:dyDescent="0.2">
      <c r="D58847" s="1"/>
      <c r="E58847" s="41"/>
    </row>
    <row r="58848" spans="4:5" x14ac:dyDescent="0.2">
      <c r="D58848" s="1"/>
      <c r="E58848" s="41"/>
    </row>
    <row r="58849" spans="4:5" x14ac:dyDescent="0.2">
      <c r="D58849" s="1"/>
      <c r="E58849" s="41"/>
    </row>
    <row r="58850" spans="4:5" x14ac:dyDescent="0.2">
      <c r="D58850" s="1"/>
      <c r="E58850" s="41"/>
    </row>
    <row r="58851" spans="4:5" x14ac:dyDescent="0.2">
      <c r="D58851" s="1"/>
      <c r="E58851" s="41"/>
    </row>
    <row r="58852" spans="4:5" x14ac:dyDescent="0.2">
      <c r="D58852" s="1"/>
      <c r="E58852" s="41"/>
    </row>
    <row r="58853" spans="4:5" x14ac:dyDescent="0.2">
      <c r="D58853" s="1"/>
      <c r="E58853" s="41"/>
    </row>
    <row r="58854" spans="4:5" x14ac:dyDescent="0.2">
      <c r="D58854" s="1"/>
      <c r="E58854" s="41"/>
    </row>
    <row r="58855" spans="4:5" x14ac:dyDescent="0.2">
      <c r="D58855" s="1"/>
      <c r="E58855" s="41"/>
    </row>
    <row r="58856" spans="4:5" x14ac:dyDescent="0.2">
      <c r="D58856" s="1"/>
      <c r="E58856" s="41"/>
    </row>
    <row r="58857" spans="4:5" x14ac:dyDescent="0.2">
      <c r="D58857" s="1"/>
      <c r="E58857" s="41"/>
    </row>
    <row r="58858" spans="4:5" x14ac:dyDescent="0.2">
      <c r="D58858" s="1"/>
      <c r="E58858" s="41"/>
    </row>
    <row r="58859" spans="4:5" x14ac:dyDescent="0.2">
      <c r="D58859" s="1"/>
      <c r="E58859" s="41"/>
    </row>
    <row r="58860" spans="4:5" x14ac:dyDescent="0.2">
      <c r="D58860" s="1"/>
      <c r="E58860" s="41"/>
    </row>
    <row r="58861" spans="4:5" x14ac:dyDescent="0.2">
      <c r="D58861" s="1"/>
      <c r="E58861" s="41"/>
    </row>
    <row r="58862" spans="4:5" x14ac:dyDescent="0.2">
      <c r="D58862" s="1"/>
      <c r="E58862" s="41"/>
    </row>
    <row r="58863" spans="4:5" x14ac:dyDescent="0.2">
      <c r="D58863" s="1"/>
      <c r="E58863" s="41"/>
    </row>
    <row r="58864" spans="4:5" x14ac:dyDescent="0.2">
      <c r="D58864" s="1"/>
      <c r="E58864" s="41"/>
    </row>
    <row r="58865" spans="4:5" x14ac:dyDescent="0.2">
      <c r="D58865" s="1"/>
      <c r="E58865" s="41"/>
    </row>
    <row r="58866" spans="4:5" x14ac:dyDescent="0.2">
      <c r="D58866" s="1"/>
      <c r="E58866" s="41"/>
    </row>
    <row r="58867" spans="4:5" x14ac:dyDescent="0.2">
      <c r="D58867" s="1"/>
      <c r="E58867" s="41"/>
    </row>
    <row r="58868" spans="4:5" x14ac:dyDescent="0.2">
      <c r="D58868" s="1"/>
      <c r="E58868" s="41"/>
    </row>
    <row r="58869" spans="4:5" x14ac:dyDescent="0.2">
      <c r="D58869" s="1"/>
      <c r="E58869" s="41"/>
    </row>
    <row r="58870" spans="4:5" x14ac:dyDescent="0.2">
      <c r="D58870" s="1"/>
      <c r="E58870" s="41"/>
    </row>
    <row r="58871" spans="4:5" x14ac:dyDescent="0.2">
      <c r="D58871" s="1"/>
      <c r="E58871" s="41"/>
    </row>
    <row r="58872" spans="4:5" x14ac:dyDescent="0.2">
      <c r="D58872" s="1"/>
      <c r="E58872" s="41"/>
    </row>
    <row r="58873" spans="4:5" x14ac:dyDescent="0.2">
      <c r="D58873" s="1"/>
      <c r="E58873" s="41"/>
    </row>
    <row r="58874" spans="4:5" x14ac:dyDescent="0.2">
      <c r="D58874" s="1"/>
      <c r="E58874" s="41"/>
    </row>
    <row r="58875" spans="4:5" x14ac:dyDescent="0.2">
      <c r="D58875" s="1"/>
      <c r="E58875" s="41"/>
    </row>
    <row r="58876" spans="4:5" x14ac:dyDescent="0.2">
      <c r="D58876" s="1"/>
      <c r="E58876" s="41"/>
    </row>
    <row r="58877" spans="4:5" x14ac:dyDescent="0.2">
      <c r="D58877" s="1"/>
      <c r="E58877" s="41"/>
    </row>
    <row r="58878" spans="4:5" x14ac:dyDescent="0.2">
      <c r="D58878" s="1"/>
      <c r="E58878" s="41"/>
    </row>
    <row r="58879" spans="4:5" x14ac:dyDescent="0.2">
      <c r="D58879" s="1"/>
      <c r="E58879" s="41"/>
    </row>
    <row r="58880" spans="4:5" x14ac:dyDescent="0.2">
      <c r="D58880" s="1"/>
      <c r="E58880" s="41"/>
    </row>
    <row r="58881" spans="4:5" x14ac:dyDescent="0.2">
      <c r="D58881" s="1"/>
      <c r="E58881" s="41"/>
    </row>
    <row r="58882" spans="4:5" x14ac:dyDescent="0.2">
      <c r="D58882" s="1"/>
      <c r="E58882" s="41"/>
    </row>
    <row r="58883" spans="4:5" x14ac:dyDescent="0.2">
      <c r="D58883" s="1"/>
      <c r="E58883" s="41"/>
    </row>
    <row r="58884" spans="4:5" x14ac:dyDescent="0.2">
      <c r="D58884" s="1"/>
      <c r="E58884" s="41"/>
    </row>
    <row r="58885" spans="4:5" x14ac:dyDescent="0.2">
      <c r="D58885" s="1"/>
      <c r="E58885" s="41"/>
    </row>
    <row r="58886" spans="4:5" x14ac:dyDescent="0.2">
      <c r="D58886" s="1"/>
      <c r="E58886" s="41"/>
    </row>
    <row r="58887" spans="4:5" x14ac:dyDescent="0.2">
      <c r="D58887" s="1"/>
      <c r="E58887" s="41"/>
    </row>
    <row r="58888" spans="4:5" x14ac:dyDescent="0.2">
      <c r="D58888" s="1"/>
      <c r="E58888" s="41"/>
    </row>
    <row r="58889" spans="4:5" x14ac:dyDescent="0.2">
      <c r="D58889" s="1"/>
      <c r="E58889" s="41"/>
    </row>
    <row r="58890" spans="4:5" x14ac:dyDescent="0.2">
      <c r="D58890" s="1"/>
      <c r="E58890" s="41"/>
    </row>
    <row r="58891" spans="4:5" x14ac:dyDescent="0.2">
      <c r="D58891" s="1"/>
      <c r="E58891" s="41"/>
    </row>
    <row r="58892" spans="4:5" x14ac:dyDescent="0.2">
      <c r="D58892" s="1"/>
      <c r="E58892" s="41"/>
    </row>
    <row r="58893" spans="4:5" x14ac:dyDescent="0.2">
      <c r="D58893" s="1"/>
      <c r="E58893" s="41"/>
    </row>
    <row r="58894" spans="4:5" x14ac:dyDescent="0.2">
      <c r="D58894" s="1"/>
      <c r="E58894" s="41"/>
    </row>
    <row r="58895" spans="4:5" x14ac:dyDescent="0.2">
      <c r="D58895" s="1"/>
      <c r="E58895" s="41"/>
    </row>
    <row r="58896" spans="4:5" x14ac:dyDescent="0.2">
      <c r="D58896" s="1"/>
      <c r="E58896" s="41"/>
    </row>
    <row r="58897" spans="4:5" x14ac:dyDescent="0.2">
      <c r="D58897" s="1"/>
      <c r="E58897" s="41"/>
    </row>
    <row r="58898" spans="4:5" x14ac:dyDescent="0.2">
      <c r="D58898" s="1"/>
      <c r="E58898" s="41"/>
    </row>
    <row r="58899" spans="4:5" x14ac:dyDescent="0.2">
      <c r="D58899" s="1"/>
      <c r="E58899" s="41"/>
    </row>
    <row r="58900" spans="4:5" x14ac:dyDescent="0.2">
      <c r="D58900" s="1"/>
      <c r="E58900" s="41"/>
    </row>
    <row r="58901" spans="4:5" x14ac:dyDescent="0.2">
      <c r="D58901" s="1"/>
      <c r="E58901" s="41"/>
    </row>
    <row r="58902" spans="4:5" x14ac:dyDescent="0.2">
      <c r="D58902" s="1"/>
      <c r="E58902" s="41"/>
    </row>
    <row r="58903" spans="4:5" x14ac:dyDescent="0.2">
      <c r="D58903" s="1"/>
      <c r="E58903" s="41"/>
    </row>
    <row r="58904" spans="4:5" x14ac:dyDescent="0.2">
      <c r="D58904" s="1"/>
      <c r="E58904" s="41"/>
    </row>
    <row r="58905" spans="4:5" x14ac:dyDescent="0.2">
      <c r="D58905" s="1"/>
      <c r="E58905" s="41"/>
    </row>
    <row r="58906" spans="4:5" x14ac:dyDescent="0.2">
      <c r="D58906" s="1"/>
      <c r="E58906" s="41"/>
    </row>
    <row r="58907" spans="4:5" x14ac:dyDescent="0.2">
      <c r="D58907" s="1"/>
      <c r="E58907" s="41"/>
    </row>
    <row r="58908" spans="4:5" x14ac:dyDescent="0.2">
      <c r="D58908" s="1"/>
      <c r="E58908" s="41"/>
    </row>
    <row r="58909" spans="4:5" x14ac:dyDescent="0.2">
      <c r="D58909" s="1"/>
      <c r="E58909" s="41"/>
    </row>
    <row r="58910" spans="4:5" x14ac:dyDescent="0.2">
      <c r="D58910" s="1"/>
      <c r="E58910" s="41"/>
    </row>
    <row r="58911" spans="4:5" x14ac:dyDescent="0.2">
      <c r="D58911" s="1"/>
      <c r="E58911" s="41"/>
    </row>
    <row r="58912" spans="4:5" x14ac:dyDescent="0.2">
      <c r="D58912" s="1"/>
      <c r="E58912" s="41"/>
    </row>
    <row r="58913" spans="4:5" x14ac:dyDescent="0.2">
      <c r="D58913" s="1"/>
      <c r="E58913" s="41"/>
    </row>
    <row r="58914" spans="4:5" x14ac:dyDescent="0.2">
      <c r="D58914" s="1"/>
      <c r="E58914" s="41"/>
    </row>
    <row r="58915" spans="4:5" x14ac:dyDescent="0.2">
      <c r="D58915" s="1"/>
      <c r="E58915" s="41"/>
    </row>
    <row r="58916" spans="4:5" x14ac:dyDescent="0.2">
      <c r="D58916" s="1"/>
      <c r="E58916" s="41"/>
    </row>
    <row r="58917" spans="4:5" x14ac:dyDescent="0.2">
      <c r="D58917" s="1"/>
      <c r="E58917" s="41"/>
    </row>
    <row r="58918" spans="4:5" x14ac:dyDescent="0.2">
      <c r="D58918" s="1"/>
      <c r="E58918" s="41"/>
    </row>
    <row r="58919" spans="4:5" x14ac:dyDescent="0.2">
      <c r="D58919" s="1"/>
      <c r="E58919" s="41"/>
    </row>
    <row r="58920" spans="4:5" x14ac:dyDescent="0.2">
      <c r="D58920" s="1"/>
      <c r="E58920" s="41"/>
    </row>
    <row r="58921" spans="4:5" x14ac:dyDescent="0.2">
      <c r="D58921" s="1"/>
      <c r="E58921" s="41"/>
    </row>
    <row r="58922" spans="4:5" x14ac:dyDescent="0.2">
      <c r="D58922" s="1"/>
      <c r="E58922" s="41"/>
    </row>
    <row r="58923" spans="4:5" x14ac:dyDescent="0.2">
      <c r="D58923" s="1"/>
      <c r="E58923" s="41"/>
    </row>
    <row r="58924" spans="4:5" x14ac:dyDescent="0.2">
      <c r="D58924" s="1"/>
      <c r="E58924" s="41"/>
    </row>
    <row r="58925" spans="4:5" x14ac:dyDescent="0.2">
      <c r="D58925" s="1"/>
      <c r="E58925" s="41"/>
    </row>
    <row r="58926" spans="4:5" x14ac:dyDescent="0.2">
      <c r="D58926" s="1"/>
      <c r="E58926" s="41"/>
    </row>
    <row r="58927" spans="4:5" x14ac:dyDescent="0.2">
      <c r="D58927" s="1"/>
      <c r="E58927" s="41"/>
    </row>
    <row r="58928" spans="4:5" x14ac:dyDescent="0.2">
      <c r="D58928" s="1"/>
      <c r="E58928" s="41"/>
    </row>
    <row r="58929" spans="4:5" x14ac:dyDescent="0.2">
      <c r="D58929" s="1"/>
      <c r="E58929" s="41"/>
    </row>
    <row r="58930" spans="4:5" x14ac:dyDescent="0.2">
      <c r="D58930" s="1"/>
      <c r="E58930" s="41"/>
    </row>
    <row r="58931" spans="4:5" x14ac:dyDescent="0.2">
      <c r="D58931" s="1"/>
      <c r="E58931" s="41"/>
    </row>
    <row r="58932" spans="4:5" x14ac:dyDescent="0.2">
      <c r="D58932" s="1"/>
      <c r="E58932" s="41"/>
    </row>
    <row r="58933" spans="4:5" x14ac:dyDescent="0.2">
      <c r="D58933" s="1"/>
      <c r="E58933" s="41"/>
    </row>
    <row r="58934" spans="4:5" x14ac:dyDescent="0.2">
      <c r="D58934" s="1"/>
      <c r="E58934" s="41"/>
    </row>
    <row r="58935" spans="4:5" x14ac:dyDescent="0.2">
      <c r="D58935" s="1"/>
      <c r="E58935" s="41"/>
    </row>
    <row r="58936" spans="4:5" x14ac:dyDescent="0.2">
      <c r="D58936" s="1"/>
      <c r="E58936" s="41"/>
    </row>
    <row r="58937" spans="4:5" x14ac:dyDescent="0.2">
      <c r="D58937" s="1"/>
      <c r="E58937" s="41"/>
    </row>
    <row r="58938" spans="4:5" x14ac:dyDescent="0.2">
      <c r="D58938" s="1"/>
      <c r="E58938" s="41"/>
    </row>
    <row r="58939" spans="4:5" x14ac:dyDescent="0.2">
      <c r="D58939" s="1"/>
      <c r="E58939" s="41"/>
    </row>
    <row r="58940" spans="4:5" x14ac:dyDescent="0.2">
      <c r="D58940" s="1"/>
      <c r="E58940" s="41"/>
    </row>
    <row r="58941" spans="4:5" x14ac:dyDescent="0.2">
      <c r="D58941" s="1"/>
      <c r="E58941" s="41"/>
    </row>
    <row r="58942" spans="4:5" x14ac:dyDescent="0.2">
      <c r="D58942" s="1"/>
      <c r="E58942" s="41"/>
    </row>
    <row r="58943" spans="4:5" x14ac:dyDescent="0.2">
      <c r="D58943" s="1"/>
      <c r="E58943" s="41"/>
    </row>
    <row r="58944" spans="4:5" x14ac:dyDescent="0.2">
      <c r="D58944" s="1"/>
      <c r="E58944" s="41"/>
    </row>
    <row r="58945" spans="4:5" x14ac:dyDescent="0.2">
      <c r="D58945" s="1"/>
      <c r="E58945" s="41"/>
    </row>
    <row r="58946" spans="4:5" x14ac:dyDescent="0.2">
      <c r="D58946" s="1"/>
      <c r="E58946" s="41"/>
    </row>
    <row r="58947" spans="4:5" x14ac:dyDescent="0.2">
      <c r="D58947" s="1"/>
      <c r="E58947" s="41"/>
    </row>
    <row r="58948" spans="4:5" x14ac:dyDescent="0.2">
      <c r="D58948" s="1"/>
      <c r="E58948" s="41"/>
    </row>
    <row r="58949" spans="4:5" x14ac:dyDescent="0.2">
      <c r="D58949" s="1"/>
      <c r="E58949" s="41"/>
    </row>
    <row r="58950" spans="4:5" x14ac:dyDescent="0.2">
      <c r="D58950" s="1"/>
      <c r="E58950" s="41"/>
    </row>
    <row r="58951" spans="4:5" x14ac:dyDescent="0.2">
      <c r="D58951" s="1"/>
      <c r="E58951" s="41"/>
    </row>
    <row r="58952" spans="4:5" x14ac:dyDescent="0.2">
      <c r="D58952" s="1"/>
      <c r="E58952" s="41"/>
    </row>
    <row r="58953" spans="4:5" x14ac:dyDescent="0.2">
      <c r="D58953" s="1"/>
      <c r="E58953" s="41"/>
    </row>
    <row r="58954" spans="4:5" x14ac:dyDescent="0.2">
      <c r="D58954" s="1"/>
      <c r="E58954" s="41"/>
    </row>
    <row r="58955" spans="4:5" x14ac:dyDescent="0.2">
      <c r="D58955" s="1"/>
      <c r="E58955" s="41"/>
    </row>
    <row r="58956" spans="4:5" x14ac:dyDescent="0.2">
      <c r="D58956" s="1"/>
      <c r="E58956" s="41"/>
    </row>
    <row r="58957" spans="4:5" x14ac:dyDescent="0.2">
      <c r="D58957" s="1"/>
      <c r="E58957" s="41"/>
    </row>
    <row r="58958" spans="4:5" x14ac:dyDescent="0.2">
      <c r="D58958" s="1"/>
      <c r="E58958" s="41"/>
    </row>
    <row r="58959" spans="4:5" x14ac:dyDescent="0.2">
      <c r="D58959" s="1"/>
      <c r="E58959" s="41"/>
    </row>
    <row r="58960" spans="4:5" x14ac:dyDescent="0.2">
      <c r="D58960" s="1"/>
      <c r="E58960" s="41"/>
    </row>
    <row r="58961" spans="4:5" x14ac:dyDescent="0.2">
      <c r="D58961" s="1"/>
      <c r="E58961" s="41"/>
    </row>
    <row r="58962" spans="4:5" x14ac:dyDescent="0.2">
      <c r="D58962" s="1"/>
      <c r="E58962" s="41"/>
    </row>
    <row r="58963" spans="4:5" x14ac:dyDescent="0.2">
      <c r="D58963" s="1"/>
      <c r="E58963" s="41"/>
    </row>
    <row r="58964" spans="4:5" x14ac:dyDescent="0.2">
      <c r="D58964" s="1"/>
      <c r="E58964" s="41"/>
    </row>
    <row r="58965" spans="4:5" x14ac:dyDescent="0.2">
      <c r="D58965" s="1"/>
      <c r="E58965" s="41"/>
    </row>
    <row r="58966" spans="4:5" x14ac:dyDescent="0.2">
      <c r="D58966" s="1"/>
      <c r="E58966" s="41"/>
    </row>
    <row r="58967" spans="4:5" x14ac:dyDescent="0.2">
      <c r="D58967" s="1"/>
      <c r="E58967" s="41"/>
    </row>
    <row r="58968" spans="4:5" x14ac:dyDescent="0.2">
      <c r="D58968" s="1"/>
      <c r="E58968" s="41"/>
    </row>
    <row r="58969" spans="4:5" x14ac:dyDescent="0.2">
      <c r="D58969" s="1"/>
      <c r="E58969" s="41"/>
    </row>
    <row r="58970" spans="4:5" x14ac:dyDescent="0.2">
      <c r="D58970" s="1"/>
      <c r="E58970" s="41"/>
    </row>
    <row r="58971" spans="4:5" x14ac:dyDescent="0.2">
      <c r="D58971" s="1"/>
      <c r="E58971" s="41"/>
    </row>
    <row r="58972" spans="4:5" x14ac:dyDescent="0.2">
      <c r="D58972" s="1"/>
      <c r="E58972" s="41"/>
    </row>
    <row r="58973" spans="4:5" x14ac:dyDescent="0.2">
      <c r="D58973" s="1"/>
      <c r="E58973" s="41"/>
    </row>
    <row r="58974" spans="4:5" x14ac:dyDescent="0.2">
      <c r="D58974" s="1"/>
      <c r="E58974" s="41"/>
    </row>
    <row r="58975" spans="4:5" x14ac:dyDescent="0.2">
      <c r="D58975" s="1"/>
      <c r="E58975" s="41"/>
    </row>
    <row r="58976" spans="4:5" x14ac:dyDescent="0.2">
      <c r="D58976" s="1"/>
      <c r="E58976" s="41"/>
    </row>
    <row r="58977" spans="4:5" x14ac:dyDescent="0.2">
      <c r="D58977" s="1"/>
      <c r="E58977" s="41"/>
    </row>
    <row r="58978" spans="4:5" x14ac:dyDescent="0.2">
      <c r="D58978" s="1"/>
      <c r="E58978" s="41"/>
    </row>
    <row r="58979" spans="4:5" x14ac:dyDescent="0.2">
      <c r="D58979" s="1"/>
      <c r="E58979" s="41"/>
    </row>
    <row r="58980" spans="4:5" x14ac:dyDescent="0.2">
      <c r="D58980" s="1"/>
      <c r="E58980" s="41"/>
    </row>
    <row r="58981" spans="4:5" x14ac:dyDescent="0.2">
      <c r="D58981" s="1"/>
      <c r="E58981" s="41"/>
    </row>
    <row r="58982" spans="4:5" x14ac:dyDescent="0.2">
      <c r="D58982" s="1"/>
      <c r="E58982" s="41"/>
    </row>
    <row r="58983" spans="4:5" x14ac:dyDescent="0.2">
      <c r="D58983" s="1"/>
      <c r="E58983" s="41"/>
    </row>
    <row r="58984" spans="4:5" x14ac:dyDescent="0.2">
      <c r="D58984" s="1"/>
      <c r="E58984" s="41"/>
    </row>
    <row r="58985" spans="4:5" x14ac:dyDescent="0.2">
      <c r="D58985" s="1"/>
      <c r="E58985" s="41"/>
    </row>
    <row r="58986" spans="4:5" x14ac:dyDescent="0.2">
      <c r="D58986" s="1"/>
      <c r="E58986" s="41"/>
    </row>
    <row r="58987" spans="4:5" x14ac:dyDescent="0.2">
      <c r="D58987" s="1"/>
      <c r="E58987" s="41"/>
    </row>
    <row r="58988" spans="4:5" x14ac:dyDescent="0.2">
      <c r="D58988" s="1"/>
      <c r="E58988" s="41"/>
    </row>
    <row r="58989" spans="4:5" x14ac:dyDescent="0.2">
      <c r="D58989" s="1"/>
      <c r="E58989" s="41"/>
    </row>
    <row r="58990" spans="4:5" x14ac:dyDescent="0.2">
      <c r="D58990" s="1"/>
      <c r="E58990" s="41"/>
    </row>
    <row r="58991" spans="4:5" x14ac:dyDescent="0.2">
      <c r="D58991" s="1"/>
      <c r="E58991" s="41"/>
    </row>
    <row r="58992" spans="4:5" x14ac:dyDescent="0.2">
      <c r="D58992" s="1"/>
      <c r="E58992" s="41"/>
    </row>
    <row r="58993" spans="4:5" x14ac:dyDescent="0.2">
      <c r="D58993" s="1"/>
      <c r="E58993" s="41"/>
    </row>
    <row r="58994" spans="4:5" x14ac:dyDescent="0.2">
      <c r="D58994" s="1"/>
      <c r="E58994" s="41"/>
    </row>
    <row r="58995" spans="4:5" x14ac:dyDescent="0.2">
      <c r="D58995" s="1"/>
      <c r="E58995" s="41"/>
    </row>
    <row r="58996" spans="4:5" x14ac:dyDescent="0.2">
      <c r="D58996" s="1"/>
      <c r="E58996" s="41"/>
    </row>
    <row r="58997" spans="4:5" x14ac:dyDescent="0.2">
      <c r="D58997" s="1"/>
      <c r="E58997" s="41"/>
    </row>
    <row r="58998" spans="4:5" x14ac:dyDescent="0.2">
      <c r="D58998" s="1"/>
      <c r="E58998" s="41"/>
    </row>
    <row r="58999" spans="4:5" x14ac:dyDescent="0.2">
      <c r="D58999" s="1"/>
      <c r="E58999" s="41"/>
    </row>
    <row r="59000" spans="4:5" x14ac:dyDescent="0.2">
      <c r="D59000" s="1"/>
      <c r="E59000" s="41"/>
    </row>
    <row r="59001" spans="4:5" x14ac:dyDescent="0.2">
      <c r="D59001" s="1"/>
      <c r="E59001" s="41"/>
    </row>
    <row r="59002" spans="4:5" x14ac:dyDescent="0.2">
      <c r="D59002" s="1"/>
      <c r="E59002" s="41"/>
    </row>
    <row r="59003" spans="4:5" x14ac:dyDescent="0.2">
      <c r="D59003" s="1"/>
      <c r="E59003" s="41"/>
    </row>
    <row r="59004" spans="4:5" x14ac:dyDescent="0.2">
      <c r="D59004" s="1"/>
      <c r="E59004" s="41"/>
    </row>
    <row r="59005" spans="4:5" x14ac:dyDescent="0.2">
      <c r="D59005" s="1"/>
      <c r="E59005" s="41"/>
    </row>
    <row r="59006" spans="4:5" x14ac:dyDescent="0.2">
      <c r="D59006" s="1"/>
      <c r="E59006" s="41"/>
    </row>
    <row r="59007" spans="4:5" x14ac:dyDescent="0.2">
      <c r="D59007" s="1"/>
      <c r="E59007" s="41"/>
    </row>
    <row r="59008" spans="4:5" x14ac:dyDescent="0.2">
      <c r="D59008" s="1"/>
      <c r="E59008" s="41"/>
    </row>
    <row r="59009" spans="4:5" x14ac:dyDescent="0.2">
      <c r="D59009" s="1"/>
      <c r="E59009" s="41"/>
    </row>
    <row r="59010" spans="4:5" x14ac:dyDescent="0.2">
      <c r="D59010" s="1"/>
      <c r="E59010" s="41"/>
    </row>
    <row r="59011" spans="4:5" x14ac:dyDescent="0.2">
      <c r="D59011" s="1"/>
      <c r="E59011" s="41"/>
    </row>
    <row r="59012" spans="4:5" x14ac:dyDescent="0.2">
      <c r="D59012" s="1"/>
      <c r="E59012" s="41"/>
    </row>
    <row r="59013" spans="4:5" x14ac:dyDescent="0.2">
      <c r="D59013" s="1"/>
      <c r="E59013" s="41"/>
    </row>
    <row r="59014" spans="4:5" x14ac:dyDescent="0.2">
      <c r="D59014" s="1"/>
      <c r="E59014" s="41"/>
    </row>
    <row r="59015" spans="4:5" x14ac:dyDescent="0.2">
      <c r="D59015" s="1"/>
      <c r="E59015" s="41"/>
    </row>
    <row r="59016" spans="4:5" x14ac:dyDescent="0.2">
      <c r="D59016" s="1"/>
      <c r="E59016" s="41"/>
    </row>
    <row r="59017" spans="4:5" x14ac:dyDescent="0.2">
      <c r="D59017" s="1"/>
      <c r="E59017" s="41"/>
    </row>
    <row r="59018" spans="4:5" x14ac:dyDescent="0.2">
      <c r="D59018" s="1"/>
      <c r="E59018" s="41"/>
    </row>
    <row r="59019" spans="4:5" x14ac:dyDescent="0.2">
      <c r="D59019" s="1"/>
      <c r="E59019" s="41"/>
    </row>
    <row r="59020" spans="4:5" x14ac:dyDescent="0.2">
      <c r="D59020" s="1"/>
      <c r="E59020" s="41"/>
    </row>
    <row r="59021" spans="4:5" x14ac:dyDescent="0.2">
      <c r="D59021" s="1"/>
      <c r="E59021" s="41"/>
    </row>
    <row r="59022" spans="4:5" x14ac:dyDescent="0.2">
      <c r="D59022" s="1"/>
      <c r="E59022" s="41"/>
    </row>
    <row r="59023" spans="4:5" x14ac:dyDescent="0.2">
      <c r="D59023" s="1"/>
      <c r="E59023" s="41"/>
    </row>
    <row r="59024" spans="4:5" x14ac:dyDescent="0.2">
      <c r="D59024" s="1"/>
      <c r="E59024" s="41"/>
    </row>
    <row r="59025" spans="4:5" x14ac:dyDescent="0.2">
      <c r="D59025" s="1"/>
      <c r="E59025" s="41"/>
    </row>
    <row r="59026" spans="4:5" x14ac:dyDescent="0.2">
      <c r="D59026" s="1"/>
      <c r="E59026" s="41"/>
    </row>
    <row r="59027" spans="4:5" x14ac:dyDescent="0.2">
      <c r="D59027" s="1"/>
      <c r="E59027" s="41"/>
    </row>
    <row r="59028" spans="4:5" x14ac:dyDescent="0.2">
      <c r="D59028" s="1"/>
      <c r="E59028" s="41"/>
    </row>
    <row r="59029" spans="4:5" x14ac:dyDescent="0.2">
      <c r="D59029" s="1"/>
      <c r="E59029" s="41"/>
    </row>
    <row r="59030" spans="4:5" x14ac:dyDescent="0.2">
      <c r="D59030" s="1"/>
      <c r="E59030" s="41"/>
    </row>
    <row r="59031" spans="4:5" x14ac:dyDescent="0.2">
      <c r="D59031" s="1"/>
      <c r="E59031" s="41"/>
    </row>
    <row r="59032" spans="4:5" x14ac:dyDescent="0.2">
      <c r="D59032" s="1"/>
      <c r="E59032" s="41"/>
    </row>
    <row r="59033" spans="4:5" x14ac:dyDescent="0.2">
      <c r="D59033" s="1"/>
      <c r="E59033" s="41"/>
    </row>
    <row r="59034" spans="4:5" x14ac:dyDescent="0.2">
      <c r="D59034" s="1"/>
      <c r="E59034" s="41"/>
    </row>
    <row r="59035" spans="4:5" x14ac:dyDescent="0.2">
      <c r="D59035" s="1"/>
      <c r="E59035" s="41"/>
    </row>
    <row r="59036" spans="4:5" x14ac:dyDescent="0.2">
      <c r="D59036" s="1"/>
      <c r="E59036" s="41"/>
    </row>
    <row r="59037" spans="4:5" x14ac:dyDescent="0.2">
      <c r="D59037" s="1"/>
      <c r="E59037" s="41"/>
    </row>
    <row r="59038" spans="4:5" x14ac:dyDescent="0.2">
      <c r="D59038" s="1"/>
      <c r="E59038" s="41"/>
    </row>
    <row r="59039" spans="4:5" x14ac:dyDescent="0.2">
      <c r="D59039" s="1"/>
      <c r="E59039" s="41"/>
    </row>
    <row r="59040" spans="4:5" x14ac:dyDescent="0.2">
      <c r="D59040" s="1"/>
      <c r="E59040" s="41"/>
    </row>
    <row r="59041" spans="4:5" x14ac:dyDescent="0.2">
      <c r="D59041" s="1"/>
      <c r="E59041" s="41"/>
    </row>
    <row r="59042" spans="4:5" x14ac:dyDescent="0.2">
      <c r="D59042" s="1"/>
      <c r="E59042" s="41"/>
    </row>
    <row r="59043" spans="4:5" x14ac:dyDescent="0.2">
      <c r="D59043" s="1"/>
      <c r="E59043" s="41"/>
    </row>
    <row r="59044" spans="4:5" x14ac:dyDescent="0.2">
      <c r="D59044" s="1"/>
      <c r="E59044" s="41"/>
    </row>
    <row r="59045" spans="4:5" x14ac:dyDescent="0.2">
      <c r="D59045" s="1"/>
      <c r="E59045" s="41"/>
    </row>
    <row r="59046" spans="4:5" x14ac:dyDescent="0.2">
      <c r="D59046" s="1"/>
      <c r="E59046" s="41"/>
    </row>
    <row r="59047" spans="4:5" x14ac:dyDescent="0.2">
      <c r="D59047" s="1"/>
      <c r="E59047" s="41"/>
    </row>
    <row r="59048" spans="4:5" x14ac:dyDescent="0.2">
      <c r="D59048" s="1"/>
      <c r="E59048" s="41"/>
    </row>
    <row r="59049" spans="4:5" x14ac:dyDescent="0.2">
      <c r="D59049" s="1"/>
      <c r="E59049" s="41"/>
    </row>
    <row r="59050" spans="4:5" x14ac:dyDescent="0.2">
      <c r="D59050" s="1"/>
      <c r="E59050" s="41"/>
    </row>
    <row r="59051" spans="4:5" x14ac:dyDescent="0.2">
      <c r="D59051" s="1"/>
      <c r="E59051" s="41"/>
    </row>
    <row r="59052" spans="4:5" x14ac:dyDescent="0.2">
      <c r="D59052" s="1"/>
      <c r="E59052" s="41"/>
    </row>
    <row r="59053" spans="4:5" x14ac:dyDescent="0.2">
      <c r="D59053" s="1"/>
      <c r="E59053" s="41"/>
    </row>
    <row r="59054" spans="4:5" x14ac:dyDescent="0.2">
      <c r="D59054" s="1"/>
      <c r="E59054" s="41"/>
    </row>
    <row r="59055" spans="4:5" x14ac:dyDescent="0.2">
      <c r="D59055" s="1"/>
      <c r="E59055" s="41"/>
    </row>
    <row r="59056" spans="4:5" x14ac:dyDescent="0.2">
      <c r="D59056" s="1"/>
      <c r="E59056" s="41"/>
    </row>
    <row r="59057" spans="4:5" x14ac:dyDescent="0.2">
      <c r="D59057" s="1"/>
      <c r="E59057" s="41"/>
    </row>
    <row r="59058" spans="4:5" x14ac:dyDescent="0.2">
      <c r="D59058" s="1"/>
      <c r="E59058" s="41"/>
    </row>
    <row r="59059" spans="4:5" x14ac:dyDescent="0.2">
      <c r="D59059" s="1"/>
      <c r="E59059" s="41"/>
    </row>
    <row r="59060" spans="4:5" x14ac:dyDescent="0.2">
      <c r="D59060" s="1"/>
      <c r="E59060" s="41"/>
    </row>
    <row r="59061" spans="4:5" x14ac:dyDescent="0.2">
      <c r="D59061" s="1"/>
      <c r="E59061" s="41"/>
    </row>
    <row r="59062" spans="4:5" x14ac:dyDescent="0.2">
      <c r="D59062" s="1"/>
      <c r="E59062" s="41"/>
    </row>
    <row r="59063" spans="4:5" x14ac:dyDescent="0.2">
      <c r="D59063" s="1"/>
      <c r="E59063" s="41"/>
    </row>
    <row r="59064" spans="4:5" x14ac:dyDescent="0.2">
      <c r="D59064" s="1"/>
      <c r="E59064" s="41"/>
    </row>
    <row r="59065" spans="4:5" x14ac:dyDescent="0.2">
      <c r="D59065" s="1"/>
      <c r="E59065" s="41"/>
    </row>
    <row r="59066" spans="4:5" x14ac:dyDescent="0.2">
      <c r="D59066" s="1"/>
      <c r="E59066" s="41"/>
    </row>
    <row r="59067" spans="4:5" x14ac:dyDescent="0.2">
      <c r="D59067" s="1"/>
      <c r="E59067" s="41"/>
    </row>
    <row r="59068" spans="4:5" x14ac:dyDescent="0.2">
      <c r="D59068" s="1"/>
      <c r="E59068" s="41"/>
    </row>
    <row r="59069" spans="4:5" x14ac:dyDescent="0.2">
      <c r="D59069" s="1"/>
      <c r="E59069" s="41"/>
    </row>
    <row r="59070" spans="4:5" x14ac:dyDescent="0.2">
      <c r="D59070" s="1"/>
      <c r="E59070" s="41"/>
    </row>
    <row r="59071" spans="4:5" x14ac:dyDescent="0.2">
      <c r="D59071" s="1"/>
      <c r="E59071" s="41"/>
    </row>
    <row r="59072" spans="4:5" x14ac:dyDescent="0.2">
      <c r="D59072" s="1"/>
      <c r="E59072" s="41"/>
    </row>
    <row r="59073" spans="4:5" x14ac:dyDescent="0.2">
      <c r="D59073" s="1"/>
      <c r="E59073" s="41"/>
    </row>
    <row r="59074" spans="4:5" x14ac:dyDescent="0.2">
      <c r="D59074" s="1"/>
      <c r="E59074" s="41"/>
    </row>
    <row r="59075" spans="4:5" x14ac:dyDescent="0.2">
      <c r="D59075" s="1"/>
      <c r="E59075" s="41"/>
    </row>
    <row r="59076" spans="4:5" x14ac:dyDescent="0.2">
      <c r="D59076" s="1"/>
      <c r="E59076" s="41"/>
    </row>
    <row r="59077" spans="4:5" x14ac:dyDescent="0.2">
      <c r="D59077" s="1"/>
      <c r="E59077" s="41"/>
    </row>
    <row r="59078" spans="4:5" x14ac:dyDescent="0.2">
      <c r="D59078" s="1"/>
      <c r="E59078" s="41"/>
    </row>
    <row r="59079" spans="4:5" x14ac:dyDescent="0.2">
      <c r="D59079" s="1"/>
      <c r="E59079" s="41"/>
    </row>
    <row r="59080" spans="4:5" x14ac:dyDescent="0.2">
      <c r="D59080" s="1"/>
      <c r="E59080" s="41"/>
    </row>
    <row r="59081" spans="4:5" x14ac:dyDescent="0.2">
      <c r="D59081" s="1"/>
      <c r="E59081" s="41"/>
    </row>
    <row r="59082" spans="4:5" x14ac:dyDescent="0.2">
      <c r="D59082" s="1"/>
      <c r="E59082" s="41"/>
    </row>
    <row r="59083" spans="4:5" x14ac:dyDescent="0.2">
      <c r="D59083" s="1"/>
      <c r="E59083" s="41"/>
    </row>
    <row r="59084" spans="4:5" x14ac:dyDescent="0.2">
      <c r="D59084" s="1"/>
      <c r="E59084" s="41"/>
    </row>
    <row r="59085" spans="4:5" x14ac:dyDescent="0.2">
      <c r="D59085" s="1"/>
      <c r="E59085" s="41"/>
    </row>
    <row r="59086" spans="4:5" x14ac:dyDescent="0.2">
      <c r="D59086" s="1"/>
      <c r="E59086" s="41"/>
    </row>
    <row r="59087" spans="4:5" x14ac:dyDescent="0.2">
      <c r="D59087" s="1"/>
      <c r="E59087" s="41"/>
    </row>
    <row r="59088" spans="4:5" x14ac:dyDescent="0.2">
      <c r="D59088" s="1"/>
      <c r="E59088" s="41"/>
    </row>
    <row r="59089" spans="4:5" x14ac:dyDescent="0.2">
      <c r="D59089" s="1"/>
      <c r="E59089" s="41"/>
    </row>
    <row r="59090" spans="4:5" x14ac:dyDescent="0.2">
      <c r="D59090" s="1"/>
      <c r="E59090" s="41"/>
    </row>
    <row r="59091" spans="4:5" x14ac:dyDescent="0.2">
      <c r="D59091" s="1"/>
      <c r="E59091" s="41"/>
    </row>
    <row r="59092" spans="4:5" x14ac:dyDescent="0.2">
      <c r="D59092" s="1"/>
      <c r="E59092" s="41"/>
    </row>
    <row r="59093" spans="4:5" x14ac:dyDescent="0.2">
      <c r="D59093" s="1"/>
      <c r="E59093" s="41"/>
    </row>
    <row r="59094" spans="4:5" x14ac:dyDescent="0.2">
      <c r="D59094" s="1"/>
      <c r="E59094" s="41"/>
    </row>
    <row r="59095" spans="4:5" x14ac:dyDescent="0.2">
      <c r="D59095" s="1"/>
      <c r="E59095" s="41"/>
    </row>
    <row r="59096" spans="4:5" x14ac:dyDescent="0.2">
      <c r="D59096" s="1"/>
      <c r="E59096" s="41"/>
    </row>
    <row r="59097" spans="4:5" x14ac:dyDescent="0.2">
      <c r="D59097" s="1"/>
      <c r="E59097" s="41"/>
    </row>
    <row r="59098" spans="4:5" x14ac:dyDescent="0.2">
      <c r="D59098" s="1"/>
      <c r="E59098" s="41"/>
    </row>
    <row r="59099" spans="4:5" x14ac:dyDescent="0.2">
      <c r="D59099" s="1"/>
      <c r="E59099" s="41"/>
    </row>
    <row r="59100" spans="4:5" x14ac:dyDescent="0.2">
      <c r="D59100" s="1"/>
      <c r="E59100" s="41"/>
    </row>
    <row r="59101" spans="4:5" x14ac:dyDescent="0.2">
      <c r="D59101" s="1"/>
      <c r="E59101" s="41"/>
    </row>
    <row r="59102" spans="4:5" x14ac:dyDescent="0.2">
      <c r="D59102" s="1"/>
      <c r="E59102" s="41"/>
    </row>
    <row r="59103" spans="4:5" x14ac:dyDescent="0.2">
      <c r="D59103" s="1"/>
      <c r="E59103" s="41"/>
    </row>
    <row r="59104" spans="4:5" x14ac:dyDescent="0.2">
      <c r="D59104" s="1"/>
      <c r="E59104" s="41"/>
    </row>
    <row r="59105" spans="4:5" x14ac:dyDescent="0.2">
      <c r="D59105" s="1"/>
      <c r="E59105" s="41"/>
    </row>
    <row r="59106" spans="4:5" x14ac:dyDescent="0.2">
      <c r="D59106" s="1"/>
      <c r="E59106" s="41"/>
    </row>
    <row r="59107" spans="4:5" x14ac:dyDescent="0.2">
      <c r="D59107" s="1"/>
      <c r="E59107" s="41"/>
    </row>
    <row r="59108" spans="4:5" x14ac:dyDescent="0.2">
      <c r="D59108" s="1"/>
      <c r="E59108" s="41"/>
    </row>
    <row r="59109" spans="4:5" x14ac:dyDescent="0.2">
      <c r="D59109" s="1"/>
      <c r="E59109" s="41"/>
    </row>
    <row r="59110" spans="4:5" x14ac:dyDescent="0.2">
      <c r="D59110" s="1"/>
      <c r="E59110" s="41"/>
    </row>
    <row r="59111" spans="4:5" x14ac:dyDescent="0.2">
      <c r="D59111" s="1"/>
      <c r="E59111" s="41"/>
    </row>
    <row r="59112" spans="4:5" x14ac:dyDescent="0.2">
      <c r="D59112" s="1"/>
      <c r="E59112" s="41"/>
    </row>
    <row r="59113" spans="4:5" x14ac:dyDescent="0.2">
      <c r="D59113" s="1"/>
      <c r="E59113" s="41"/>
    </row>
    <row r="59114" spans="4:5" x14ac:dyDescent="0.2">
      <c r="D59114" s="1"/>
      <c r="E59114" s="41"/>
    </row>
    <row r="59115" spans="4:5" x14ac:dyDescent="0.2">
      <c r="D59115" s="1"/>
      <c r="E59115" s="41"/>
    </row>
    <row r="59116" spans="4:5" x14ac:dyDescent="0.2">
      <c r="D59116" s="1"/>
      <c r="E59116" s="41"/>
    </row>
    <row r="59117" spans="4:5" x14ac:dyDescent="0.2">
      <c r="D59117" s="1"/>
      <c r="E59117" s="41"/>
    </row>
    <row r="59118" spans="4:5" x14ac:dyDescent="0.2">
      <c r="D59118" s="1"/>
      <c r="E59118" s="41"/>
    </row>
    <row r="59119" spans="4:5" x14ac:dyDescent="0.2">
      <c r="D59119" s="1"/>
      <c r="E59119" s="41"/>
    </row>
    <row r="59120" spans="4:5" x14ac:dyDescent="0.2">
      <c r="D59120" s="1"/>
      <c r="E59120" s="41"/>
    </row>
    <row r="59121" spans="4:5" x14ac:dyDescent="0.2">
      <c r="D59121" s="1"/>
      <c r="E59121" s="41"/>
    </row>
    <row r="59122" spans="4:5" x14ac:dyDescent="0.2">
      <c r="D59122" s="1"/>
      <c r="E59122" s="41"/>
    </row>
    <row r="59123" spans="4:5" x14ac:dyDescent="0.2">
      <c r="D59123" s="1"/>
      <c r="E59123" s="41"/>
    </row>
    <row r="59124" spans="4:5" x14ac:dyDescent="0.2">
      <c r="D59124" s="1"/>
      <c r="E59124" s="41"/>
    </row>
    <row r="59125" spans="4:5" x14ac:dyDescent="0.2">
      <c r="D59125" s="1"/>
      <c r="E59125" s="41"/>
    </row>
    <row r="59126" spans="4:5" x14ac:dyDescent="0.2">
      <c r="D59126" s="1"/>
      <c r="E59126" s="41"/>
    </row>
    <row r="59127" spans="4:5" x14ac:dyDescent="0.2">
      <c r="D59127" s="1"/>
      <c r="E59127" s="41"/>
    </row>
    <row r="59128" spans="4:5" x14ac:dyDescent="0.2">
      <c r="D59128" s="1"/>
      <c r="E59128" s="41"/>
    </row>
    <row r="59129" spans="4:5" x14ac:dyDescent="0.2">
      <c r="D59129" s="1"/>
      <c r="E59129" s="41"/>
    </row>
    <row r="59130" spans="4:5" x14ac:dyDescent="0.2">
      <c r="D59130" s="1"/>
      <c r="E59130" s="41"/>
    </row>
    <row r="59131" spans="4:5" x14ac:dyDescent="0.2">
      <c r="D59131" s="1"/>
      <c r="E59131" s="41"/>
    </row>
    <row r="59132" spans="4:5" x14ac:dyDescent="0.2">
      <c r="D59132" s="1"/>
      <c r="E59132" s="41"/>
    </row>
    <row r="59133" spans="4:5" x14ac:dyDescent="0.2">
      <c r="D59133" s="1"/>
      <c r="E59133" s="41"/>
    </row>
    <row r="59134" spans="4:5" x14ac:dyDescent="0.2">
      <c r="D59134" s="1"/>
      <c r="E59134" s="41"/>
    </row>
    <row r="59135" spans="4:5" x14ac:dyDescent="0.2">
      <c r="D59135" s="1"/>
      <c r="E59135" s="41"/>
    </row>
    <row r="59136" spans="4:5" x14ac:dyDescent="0.2">
      <c r="D59136" s="1"/>
      <c r="E59136" s="41"/>
    </row>
    <row r="59137" spans="4:5" x14ac:dyDescent="0.2">
      <c r="D59137" s="1"/>
      <c r="E59137" s="41"/>
    </row>
    <row r="59138" spans="4:5" x14ac:dyDescent="0.2">
      <c r="D59138" s="1"/>
      <c r="E59138" s="41"/>
    </row>
    <row r="59139" spans="4:5" x14ac:dyDescent="0.2">
      <c r="D59139" s="1"/>
      <c r="E59139" s="41"/>
    </row>
    <row r="59140" spans="4:5" x14ac:dyDescent="0.2">
      <c r="D59140" s="1"/>
      <c r="E59140" s="41"/>
    </row>
    <row r="59141" spans="4:5" x14ac:dyDescent="0.2">
      <c r="D59141" s="1"/>
      <c r="E59141" s="41"/>
    </row>
    <row r="59142" spans="4:5" x14ac:dyDescent="0.2">
      <c r="D59142" s="1"/>
      <c r="E59142" s="41"/>
    </row>
    <row r="59143" spans="4:5" x14ac:dyDescent="0.2">
      <c r="D59143" s="1"/>
      <c r="E59143" s="41"/>
    </row>
    <row r="59144" spans="4:5" x14ac:dyDescent="0.2">
      <c r="D59144" s="1"/>
      <c r="E59144" s="41"/>
    </row>
    <row r="59145" spans="4:5" x14ac:dyDescent="0.2">
      <c r="D59145" s="1"/>
      <c r="E59145" s="41"/>
    </row>
    <row r="59146" spans="4:5" x14ac:dyDescent="0.2">
      <c r="D59146" s="1"/>
      <c r="E59146" s="41"/>
    </row>
    <row r="59147" spans="4:5" x14ac:dyDescent="0.2">
      <c r="D59147" s="1"/>
      <c r="E59147" s="41"/>
    </row>
    <row r="59148" spans="4:5" x14ac:dyDescent="0.2">
      <c r="D59148" s="1"/>
      <c r="E59148" s="41"/>
    </row>
    <row r="59149" spans="4:5" x14ac:dyDescent="0.2">
      <c r="D59149" s="1"/>
      <c r="E59149" s="41"/>
    </row>
    <row r="59150" spans="4:5" x14ac:dyDescent="0.2">
      <c r="D59150" s="1"/>
      <c r="E59150" s="41"/>
    </row>
    <row r="59151" spans="4:5" x14ac:dyDescent="0.2">
      <c r="D59151" s="1"/>
      <c r="E59151" s="41"/>
    </row>
    <row r="59152" spans="4:5" x14ac:dyDescent="0.2">
      <c r="D59152" s="1"/>
      <c r="E59152" s="41"/>
    </row>
    <row r="59153" spans="4:5" x14ac:dyDescent="0.2">
      <c r="D59153" s="1"/>
      <c r="E59153" s="41"/>
    </row>
    <row r="59154" spans="4:5" x14ac:dyDescent="0.2">
      <c r="D59154" s="1"/>
      <c r="E59154" s="41"/>
    </row>
    <row r="59155" spans="4:5" x14ac:dyDescent="0.2">
      <c r="D59155" s="1"/>
      <c r="E59155" s="41"/>
    </row>
    <row r="59156" spans="4:5" x14ac:dyDescent="0.2">
      <c r="D59156" s="1"/>
      <c r="E59156" s="41"/>
    </row>
    <row r="59157" spans="4:5" x14ac:dyDescent="0.2">
      <c r="D59157" s="1"/>
      <c r="E59157" s="41"/>
    </row>
    <row r="59158" spans="4:5" x14ac:dyDescent="0.2">
      <c r="D59158" s="1"/>
      <c r="E59158" s="41"/>
    </row>
    <row r="59159" spans="4:5" x14ac:dyDescent="0.2">
      <c r="D59159" s="1"/>
      <c r="E59159" s="41"/>
    </row>
    <row r="59160" spans="4:5" x14ac:dyDescent="0.2">
      <c r="D59160" s="1"/>
      <c r="E59160" s="41"/>
    </row>
    <row r="59161" spans="4:5" x14ac:dyDescent="0.2">
      <c r="D59161" s="1"/>
      <c r="E59161" s="41"/>
    </row>
    <row r="59162" spans="4:5" x14ac:dyDescent="0.2">
      <c r="D59162" s="1"/>
      <c r="E59162" s="41"/>
    </row>
    <row r="59163" spans="4:5" x14ac:dyDescent="0.2">
      <c r="D59163" s="1"/>
      <c r="E59163" s="41"/>
    </row>
    <row r="59164" spans="4:5" x14ac:dyDescent="0.2">
      <c r="D59164" s="1"/>
      <c r="E59164" s="41"/>
    </row>
    <row r="59165" spans="4:5" x14ac:dyDescent="0.2">
      <c r="D59165" s="1"/>
      <c r="E59165" s="41"/>
    </row>
    <row r="59166" spans="4:5" x14ac:dyDescent="0.2">
      <c r="D59166" s="1"/>
      <c r="E59166" s="41"/>
    </row>
    <row r="59167" spans="4:5" x14ac:dyDescent="0.2">
      <c r="D59167" s="1"/>
      <c r="E59167" s="41"/>
    </row>
    <row r="59168" spans="4:5" x14ac:dyDescent="0.2">
      <c r="D59168" s="1"/>
      <c r="E59168" s="41"/>
    </row>
    <row r="59169" spans="4:5" x14ac:dyDescent="0.2">
      <c r="D59169" s="1"/>
      <c r="E59169" s="41"/>
    </row>
    <row r="59170" spans="4:5" x14ac:dyDescent="0.2">
      <c r="D59170" s="1"/>
      <c r="E59170" s="41"/>
    </row>
    <row r="59171" spans="4:5" x14ac:dyDescent="0.2">
      <c r="D59171" s="1"/>
      <c r="E59171" s="41"/>
    </row>
    <row r="59172" spans="4:5" x14ac:dyDescent="0.2">
      <c r="D59172" s="1"/>
      <c r="E59172" s="41"/>
    </row>
    <row r="59173" spans="4:5" x14ac:dyDescent="0.2">
      <c r="D59173" s="1"/>
      <c r="E59173" s="41"/>
    </row>
    <row r="59174" spans="4:5" x14ac:dyDescent="0.2">
      <c r="D59174" s="1"/>
      <c r="E59174" s="41"/>
    </row>
    <row r="59175" spans="4:5" x14ac:dyDescent="0.2">
      <c r="D59175" s="1"/>
      <c r="E59175" s="41"/>
    </row>
    <row r="59176" spans="4:5" x14ac:dyDescent="0.2">
      <c r="D59176" s="1"/>
      <c r="E59176" s="41"/>
    </row>
    <row r="59177" spans="4:5" x14ac:dyDescent="0.2">
      <c r="D59177" s="1"/>
      <c r="E59177" s="41"/>
    </row>
    <row r="59178" spans="4:5" x14ac:dyDescent="0.2">
      <c r="D59178" s="1"/>
      <c r="E59178" s="41"/>
    </row>
    <row r="59179" spans="4:5" x14ac:dyDescent="0.2">
      <c r="D59179" s="1"/>
      <c r="E59179" s="41"/>
    </row>
    <row r="59180" spans="4:5" x14ac:dyDescent="0.2">
      <c r="D59180" s="1"/>
      <c r="E59180" s="41"/>
    </row>
    <row r="59181" spans="4:5" x14ac:dyDescent="0.2">
      <c r="D59181" s="1"/>
      <c r="E59181" s="41"/>
    </row>
    <row r="59182" spans="4:5" x14ac:dyDescent="0.2">
      <c r="D59182" s="1"/>
      <c r="E59182" s="41"/>
    </row>
    <row r="59183" spans="4:5" x14ac:dyDescent="0.2">
      <c r="D59183" s="1"/>
      <c r="E59183" s="41"/>
    </row>
    <row r="59184" spans="4:5" x14ac:dyDescent="0.2">
      <c r="D59184" s="1"/>
      <c r="E59184" s="41"/>
    </row>
    <row r="59185" spans="4:5" x14ac:dyDescent="0.2">
      <c r="D59185" s="1"/>
      <c r="E59185" s="41"/>
    </row>
    <row r="59186" spans="4:5" x14ac:dyDescent="0.2">
      <c r="D59186" s="1"/>
      <c r="E59186" s="41"/>
    </row>
    <row r="59187" spans="4:5" x14ac:dyDescent="0.2">
      <c r="D59187" s="1"/>
      <c r="E59187" s="41"/>
    </row>
    <row r="59188" spans="4:5" x14ac:dyDescent="0.2">
      <c r="D59188" s="1"/>
      <c r="E59188" s="41"/>
    </row>
    <row r="59189" spans="4:5" x14ac:dyDescent="0.2">
      <c r="D59189" s="1"/>
      <c r="E59189" s="41"/>
    </row>
    <row r="59190" spans="4:5" x14ac:dyDescent="0.2">
      <c r="D59190" s="1"/>
      <c r="E59190" s="41"/>
    </row>
    <row r="59191" spans="4:5" x14ac:dyDescent="0.2">
      <c r="D59191" s="1"/>
      <c r="E59191" s="41"/>
    </row>
    <row r="59192" spans="4:5" x14ac:dyDescent="0.2">
      <c r="D59192" s="1"/>
      <c r="E59192" s="41"/>
    </row>
    <row r="59193" spans="4:5" x14ac:dyDescent="0.2">
      <c r="D59193" s="1"/>
      <c r="E59193" s="41"/>
    </row>
    <row r="59194" spans="4:5" x14ac:dyDescent="0.2">
      <c r="D59194" s="1"/>
      <c r="E59194" s="41"/>
    </row>
    <row r="59195" spans="4:5" x14ac:dyDescent="0.2">
      <c r="D59195" s="1"/>
      <c r="E59195" s="41"/>
    </row>
    <row r="59196" spans="4:5" x14ac:dyDescent="0.2">
      <c r="D59196" s="1"/>
      <c r="E59196" s="41"/>
    </row>
    <row r="59197" spans="4:5" x14ac:dyDescent="0.2">
      <c r="D59197" s="1"/>
      <c r="E59197" s="41"/>
    </row>
    <row r="59198" spans="4:5" x14ac:dyDescent="0.2">
      <c r="D59198" s="1"/>
      <c r="E59198" s="41"/>
    </row>
    <row r="59199" spans="4:5" x14ac:dyDescent="0.2">
      <c r="D59199" s="1"/>
      <c r="E59199" s="41"/>
    </row>
    <row r="59200" spans="4:5" x14ac:dyDescent="0.2">
      <c r="D59200" s="1"/>
      <c r="E59200" s="41"/>
    </row>
    <row r="59201" spans="4:5" x14ac:dyDescent="0.2">
      <c r="D59201" s="1"/>
      <c r="E59201" s="41"/>
    </row>
    <row r="59202" spans="4:5" x14ac:dyDescent="0.2">
      <c r="D59202" s="1"/>
      <c r="E59202" s="41"/>
    </row>
    <row r="59203" spans="4:5" x14ac:dyDescent="0.2">
      <c r="D59203" s="1"/>
      <c r="E59203" s="41"/>
    </row>
    <row r="59204" spans="4:5" x14ac:dyDescent="0.2">
      <c r="D59204" s="1"/>
      <c r="E59204" s="41"/>
    </row>
    <row r="59205" spans="4:5" x14ac:dyDescent="0.2">
      <c r="D59205" s="1"/>
      <c r="E59205" s="41"/>
    </row>
    <row r="59206" spans="4:5" x14ac:dyDescent="0.2">
      <c r="D59206" s="1"/>
      <c r="E59206" s="41"/>
    </row>
    <row r="59207" spans="4:5" x14ac:dyDescent="0.2">
      <c r="D59207" s="1"/>
      <c r="E59207" s="41"/>
    </row>
    <row r="59208" spans="4:5" x14ac:dyDescent="0.2">
      <c r="D59208" s="1"/>
      <c r="E59208" s="41"/>
    </row>
    <row r="59209" spans="4:5" x14ac:dyDescent="0.2">
      <c r="D59209" s="1"/>
      <c r="E59209" s="41"/>
    </row>
    <row r="59210" spans="4:5" x14ac:dyDescent="0.2">
      <c r="D59210" s="1"/>
      <c r="E59210" s="41"/>
    </row>
    <row r="59211" spans="4:5" x14ac:dyDescent="0.2">
      <c r="D59211" s="1"/>
      <c r="E59211" s="41"/>
    </row>
    <row r="59212" spans="4:5" x14ac:dyDescent="0.2">
      <c r="D59212" s="1"/>
      <c r="E59212" s="41"/>
    </row>
    <row r="59213" spans="4:5" x14ac:dyDescent="0.2">
      <c r="D59213" s="1"/>
      <c r="E59213" s="41"/>
    </row>
    <row r="59214" spans="4:5" x14ac:dyDescent="0.2">
      <c r="D59214" s="1"/>
      <c r="E59214" s="41"/>
    </row>
    <row r="59215" spans="4:5" x14ac:dyDescent="0.2">
      <c r="D59215" s="1"/>
      <c r="E59215" s="41"/>
    </row>
    <row r="59216" spans="4:5" x14ac:dyDescent="0.2">
      <c r="D59216" s="1"/>
      <c r="E59216" s="41"/>
    </row>
    <row r="59217" spans="4:5" x14ac:dyDescent="0.2">
      <c r="D59217" s="1"/>
      <c r="E59217" s="41"/>
    </row>
    <row r="59218" spans="4:5" x14ac:dyDescent="0.2">
      <c r="D59218" s="1"/>
      <c r="E59218" s="41"/>
    </row>
    <row r="59219" spans="4:5" x14ac:dyDescent="0.2">
      <c r="D59219" s="1"/>
      <c r="E59219" s="41"/>
    </row>
    <row r="59220" spans="4:5" x14ac:dyDescent="0.2">
      <c r="D59220" s="1"/>
      <c r="E59220" s="41"/>
    </row>
    <row r="59221" spans="4:5" x14ac:dyDescent="0.2">
      <c r="D59221" s="1"/>
      <c r="E59221" s="41"/>
    </row>
    <row r="59222" spans="4:5" x14ac:dyDescent="0.2">
      <c r="D59222" s="1"/>
      <c r="E59222" s="41"/>
    </row>
    <row r="59223" spans="4:5" x14ac:dyDescent="0.2">
      <c r="D59223" s="1"/>
      <c r="E59223" s="41"/>
    </row>
    <row r="59224" spans="4:5" x14ac:dyDescent="0.2">
      <c r="D59224" s="1"/>
      <c r="E59224" s="41"/>
    </row>
    <row r="59225" spans="4:5" x14ac:dyDescent="0.2">
      <c r="D59225" s="1"/>
      <c r="E59225" s="41"/>
    </row>
    <row r="59226" spans="4:5" x14ac:dyDescent="0.2">
      <c r="D59226" s="1"/>
      <c r="E59226" s="41"/>
    </row>
    <row r="59227" spans="4:5" x14ac:dyDescent="0.2">
      <c r="D59227" s="1"/>
      <c r="E59227" s="41"/>
    </row>
    <row r="59228" spans="4:5" x14ac:dyDescent="0.2">
      <c r="D59228" s="1"/>
      <c r="E59228" s="41"/>
    </row>
    <row r="59229" spans="4:5" x14ac:dyDescent="0.2">
      <c r="D59229" s="1"/>
      <c r="E59229" s="41"/>
    </row>
    <row r="59230" spans="4:5" x14ac:dyDescent="0.2">
      <c r="D59230" s="1"/>
      <c r="E59230" s="41"/>
    </row>
    <row r="59231" spans="4:5" x14ac:dyDescent="0.2">
      <c r="D59231" s="1"/>
      <c r="E59231" s="41"/>
    </row>
    <row r="59232" spans="4:5" x14ac:dyDescent="0.2">
      <c r="D59232" s="1"/>
      <c r="E59232" s="41"/>
    </row>
    <row r="59233" spans="4:5" x14ac:dyDescent="0.2">
      <c r="D59233" s="1"/>
      <c r="E59233" s="41"/>
    </row>
    <row r="59234" spans="4:5" x14ac:dyDescent="0.2">
      <c r="D59234" s="1"/>
      <c r="E59234" s="41"/>
    </row>
    <row r="59235" spans="4:5" x14ac:dyDescent="0.2">
      <c r="D59235" s="1"/>
      <c r="E59235" s="41"/>
    </row>
    <row r="59236" spans="4:5" x14ac:dyDescent="0.2">
      <c r="D59236" s="1"/>
      <c r="E59236" s="41"/>
    </row>
    <row r="59237" spans="4:5" x14ac:dyDescent="0.2">
      <c r="D59237" s="1"/>
      <c r="E59237" s="41"/>
    </row>
    <row r="59238" spans="4:5" x14ac:dyDescent="0.2">
      <c r="D59238" s="1"/>
      <c r="E59238" s="41"/>
    </row>
    <row r="59239" spans="4:5" x14ac:dyDescent="0.2">
      <c r="D59239" s="1"/>
      <c r="E59239" s="41"/>
    </row>
    <row r="59240" spans="4:5" x14ac:dyDescent="0.2">
      <c r="D59240" s="1"/>
      <c r="E59240" s="41"/>
    </row>
    <row r="59241" spans="4:5" x14ac:dyDescent="0.2">
      <c r="D59241" s="1"/>
      <c r="E59241" s="41"/>
    </row>
    <row r="59242" spans="4:5" x14ac:dyDescent="0.2">
      <c r="D59242" s="1"/>
      <c r="E59242" s="41"/>
    </row>
    <row r="59243" spans="4:5" x14ac:dyDescent="0.2">
      <c r="D59243" s="1"/>
      <c r="E59243" s="41"/>
    </row>
    <row r="59244" spans="4:5" x14ac:dyDescent="0.2">
      <c r="D59244" s="1"/>
      <c r="E59244" s="41"/>
    </row>
    <row r="59245" spans="4:5" x14ac:dyDescent="0.2">
      <c r="D59245" s="1"/>
      <c r="E59245" s="41"/>
    </row>
    <row r="59246" spans="4:5" x14ac:dyDescent="0.2">
      <c r="D59246" s="1"/>
      <c r="E59246" s="41"/>
    </row>
    <row r="59247" spans="4:5" x14ac:dyDescent="0.2">
      <c r="D59247" s="1"/>
      <c r="E59247" s="41"/>
    </row>
    <row r="59248" spans="4:5" x14ac:dyDescent="0.2">
      <c r="D59248" s="1"/>
      <c r="E59248" s="41"/>
    </row>
    <row r="59249" spans="4:5" x14ac:dyDescent="0.2">
      <c r="D59249" s="1"/>
      <c r="E59249" s="41"/>
    </row>
    <row r="59250" spans="4:5" x14ac:dyDescent="0.2">
      <c r="D59250" s="1"/>
      <c r="E59250" s="41"/>
    </row>
    <row r="59251" spans="4:5" x14ac:dyDescent="0.2">
      <c r="D59251" s="1"/>
      <c r="E59251" s="41"/>
    </row>
    <row r="59252" spans="4:5" x14ac:dyDescent="0.2">
      <c r="D59252" s="1"/>
      <c r="E59252" s="41"/>
    </row>
    <row r="59253" spans="4:5" x14ac:dyDescent="0.2">
      <c r="D59253" s="1"/>
      <c r="E59253" s="41"/>
    </row>
    <row r="59254" spans="4:5" x14ac:dyDescent="0.2">
      <c r="D59254" s="1"/>
      <c r="E59254" s="41"/>
    </row>
    <row r="59255" spans="4:5" x14ac:dyDescent="0.2">
      <c r="D59255" s="1"/>
      <c r="E59255" s="41"/>
    </row>
    <row r="59256" spans="4:5" x14ac:dyDescent="0.2">
      <c r="D59256" s="1"/>
      <c r="E59256" s="41"/>
    </row>
    <row r="59257" spans="4:5" x14ac:dyDescent="0.2">
      <c r="D59257" s="1"/>
      <c r="E59257" s="41"/>
    </row>
    <row r="59258" spans="4:5" x14ac:dyDescent="0.2">
      <c r="D59258" s="1"/>
      <c r="E59258" s="41"/>
    </row>
    <row r="59259" spans="4:5" x14ac:dyDescent="0.2">
      <c r="D59259" s="1"/>
      <c r="E59259" s="41"/>
    </row>
    <row r="59260" spans="4:5" x14ac:dyDescent="0.2">
      <c r="D59260" s="1"/>
      <c r="E59260" s="41"/>
    </row>
    <row r="59261" spans="4:5" x14ac:dyDescent="0.2">
      <c r="D59261" s="1"/>
      <c r="E59261" s="41"/>
    </row>
    <row r="59262" spans="4:5" x14ac:dyDescent="0.2">
      <c r="D59262" s="1"/>
      <c r="E59262" s="41"/>
    </row>
    <row r="59263" spans="4:5" x14ac:dyDescent="0.2">
      <c r="D59263" s="1"/>
      <c r="E59263" s="41"/>
    </row>
    <row r="59264" spans="4:5" x14ac:dyDescent="0.2">
      <c r="D59264" s="1"/>
      <c r="E59264" s="41"/>
    </row>
    <row r="59265" spans="4:5" x14ac:dyDescent="0.2">
      <c r="D59265" s="1"/>
      <c r="E59265" s="41"/>
    </row>
    <row r="59266" spans="4:5" x14ac:dyDescent="0.2">
      <c r="D59266" s="1"/>
      <c r="E59266" s="41"/>
    </row>
    <row r="59267" spans="4:5" x14ac:dyDescent="0.2">
      <c r="D59267" s="1"/>
      <c r="E59267" s="41"/>
    </row>
    <row r="59268" spans="4:5" x14ac:dyDescent="0.2">
      <c r="D59268" s="1"/>
      <c r="E59268" s="41"/>
    </row>
    <row r="59269" spans="4:5" x14ac:dyDescent="0.2">
      <c r="D59269" s="1"/>
      <c r="E59269" s="41"/>
    </row>
    <row r="59270" spans="4:5" x14ac:dyDescent="0.2">
      <c r="D59270" s="1"/>
      <c r="E59270" s="41"/>
    </row>
    <row r="59271" spans="4:5" x14ac:dyDescent="0.2">
      <c r="D59271" s="1"/>
      <c r="E59271" s="41"/>
    </row>
    <row r="59272" spans="4:5" x14ac:dyDescent="0.2">
      <c r="D59272" s="1"/>
      <c r="E59272" s="41"/>
    </row>
    <row r="59273" spans="4:5" x14ac:dyDescent="0.2">
      <c r="D59273" s="1"/>
      <c r="E59273" s="41"/>
    </row>
    <row r="59274" spans="4:5" x14ac:dyDescent="0.2">
      <c r="D59274" s="1"/>
      <c r="E59274" s="41"/>
    </row>
    <row r="59275" spans="4:5" x14ac:dyDescent="0.2">
      <c r="D59275" s="1"/>
      <c r="E59275" s="41"/>
    </row>
    <row r="59276" spans="4:5" x14ac:dyDescent="0.2">
      <c r="D59276" s="1"/>
      <c r="E59276" s="41"/>
    </row>
    <row r="59277" spans="4:5" x14ac:dyDescent="0.2">
      <c r="D59277" s="1"/>
      <c r="E59277" s="41"/>
    </row>
    <row r="59278" spans="4:5" x14ac:dyDescent="0.2">
      <c r="D59278" s="1"/>
      <c r="E59278" s="41"/>
    </row>
    <row r="59279" spans="4:5" x14ac:dyDescent="0.2">
      <c r="D59279" s="1"/>
      <c r="E59279" s="41"/>
    </row>
    <row r="59280" spans="4:5" x14ac:dyDescent="0.2">
      <c r="D59280" s="1"/>
      <c r="E59280" s="41"/>
    </row>
    <row r="59281" spans="4:5" x14ac:dyDescent="0.2">
      <c r="D59281" s="1"/>
      <c r="E59281" s="41"/>
    </row>
    <row r="59282" spans="4:5" x14ac:dyDescent="0.2">
      <c r="D59282" s="1"/>
      <c r="E59282" s="41"/>
    </row>
    <row r="59283" spans="4:5" x14ac:dyDescent="0.2">
      <c r="D59283" s="1"/>
      <c r="E59283" s="41"/>
    </row>
    <row r="59284" spans="4:5" x14ac:dyDescent="0.2">
      <c r="D59284" s="1"/>
      <c r="E59284" s="41"/>
    </row>
    <row r="59285" spans="4:5" x14ac:dyDescent="0.2">
      <c r="D59285" s="1"/>
      <c r="E59285" s="41"/>
    </row>
    <row r="59286" spans="4:5" x14ac:dyDescent="0.2">
      <c r="D59286" s="1"/>
      <c r="E59286" s="41"/>
    </row>
    <row r="59287" spans="4:5" x14ac:dyDescent="0.2">
      <c r="D59287" s="1"/>
      <c r="E59287" s="41"/>
    </row>
    <row r="59288" spans="4:5" x14ac:dyDescent="0.2">
      <c r="D59288" s="1"/>
      <c r="E59288" s="41"/>
    </row>
    <row r="59289" spans="4:5" x14ac:dyDescent="0.2">
      <c r="D59289" s="1"/>
      <c r="E59289" s="41"/>
    </row>
    <row r="59290" spans="4:5" x14ac:dyDescent="0.2">
      <c r="D59290" s="1"/>
      <c r="E59290" s="41"/>
    </row>
    <row r="59291" spans="4:5" x14ac:dyDescent="0.2">
      <c r="D59291" s="1"/>
      <c r="E59291" s="41"/>
    </row>
    <row r="59292" spans="4:5" x14ac:dyDescent="0.2">
      <c r="D59292" s="1"/>
      <c r="E59292" s="41"/>
    </row>
    <row r="59293" spans="4:5" x14ac:dyDescent="0.2">
      <c r="D59293" s="1"/>
      <c r="E59293" s="41"/>
    </row>
    <row r="59294" spans="4:5" x14ac:dyDescent="0.2">
      <c r="D59294" s="1"/>
      <c r="E59294" s="41"/>
    </row>
    <row r="59295" spans="4:5" x14ac:dyDescent="0.2">
      <c r="D59295" s="1"/>
      <c r="E59295" s="41"/>
    </row>
    <row r="59296" spans="4:5" x14ac:dyDescent="0.2">
      <c r="D59296" s="1"/>
      <c r="E59296" s="41"/>
    </row>
    <row r="59297" spans="4:5" x14ac:dyDescent="0.2">
      <c r="D59297" s="1"/>
      <c r="E59297" s="41"/>
    </row>
    <row r="59298" spans="4:5" x14ac:dyDescent="0.2">
      <c r="D59298" s="1"/>
      <c r="E59298" s="41"/>
    </row>
    <row r="59299" spans="4:5" x14ac:dyDescent="0.2">
      <c r="D59299" s="1"/>
      <c r="E59299" s="41"/>
    </row>
    <row r="59300" spans="4:5" x14ac:dyDescent="0.2">
      <c r="D59300" s="1"/>
      <c r="E59300" s="41"/>
    </row>
    <row r="59301" spans="4:5" x14ac:dyDescent="0.2">
      <c r="D59301" s="1"/>
      <c r="E59301" s="41"/>
    </row>
    <row r="59302" spans="4:5" x14ac:dyDescent="0.2">
      <c r="D59302" s="1"/>
      <c r="E59302" s="41"/>
    </row>
    <row r="59303" spans="4:5" x14ac:dyDescent="0.2">
      <c r="D59303" s="1"/>
      <c r="E59303" s="41"/>
    </row>
    <row r="59304" spans="4:5" x14ac:dyDescent="0.2">
      <c r="D59304" s="1"/>
      <c r="E59304" s="41"/>
    </row>
    <row r="59305" spans="4:5" x14ac:dyDescent="0.2">
      <c r="D59305" s="1"/>
      <c r="E59305" s="41"/>
    </row>
    <row r="59306" spans="4:5" x14ac:dyDescent="0.2">
      <c r="D59306" s="1"/>
      <c r="E59306" s="41"/>
    </row>
    <row r="59307" spans="4:5" x14ac:dyDescent="0.2">
      <c r="D59307" s="1"/>
      <c r="E59307" s="41"/>
    </row>
    <row r="59308" spans="4:5" x14ac:dyDescent="0.2">
      <c r="D59308" s="1"/>
      <c r="E59308" s="41"/>
    </row>
    <row r="59309" spans="4:5" x14ac:dyDescent="0.2">
      <c r="D59309" s="1"/>
      <c r="E59309" s="41"/>
    </row>
    <row r="59310" spans="4:5" x14ac:dyDescent="0.2">
      <c r="D59310" s="1"/>
      <c r="E59310" s="41"/>
    </row>
    <row r="59311" spans="4:5" x14ac:dyDescent="0.2">
      <c r="D59311" s="1"/>
      <c r="E59311" s="41"/>
    </row>
    <row r="59312" spans="4:5" x14ac:dyDescent="0.2">
      <c r="D59312" s="1"/>
      <c r="E59312" s="41"/>
    </row>
    <row r="59313" spans="4:5" x14ac:dyDescent="0.2">
      <c r="D59313" s="1"/>
      <c r="E59313" s="41"/>
    </row>
    <row r="59314" spans="4:5" x14ac:dyDescent="0.2">
      <c r="D59314" s="1"/>
      <c r="E59314" s="41"/>
    </row>
    <row r="59315" spans="4:5" x14ac:dyDescent="0.2">
      <c r="D59315" s="1"/>
      <c r="E59315" s="41"/>
    </row>
    <row r="59316" spans="4:5" x14ac:dyDescent="0.2">
      <c r="D59316" s="1"/>
      <c r="E59316" s="41"/>
    </row>
    <row r="59317" spans="4:5" x14ac:dyDescent="0.2">
      <c r="D59317" s="1"/>
      <c r="E59317" s="41"/>
    </row>
    <row r="59318" spans="4:5" x14ac:dyDescent="0.2">
      <c r="D59318" s="1"/>
      <c r="E59318" s="41"/>
    </row>
    <row r="59319" spans="4:5" x14ac:dyDescent="0.2">
      <c r="D59319" s="1"/>
      <c r="E59319" s="41"/>
    </row>
    <row r="59320" spans="4:5" x14ac:dyDescent="0.2">
      <c r="D59320" s="1"/>
      <c r="E59320" s="41"/>
    </row>
    <row r="59321" spans="4:5" x14ac:dyDescent="0.2">
      <c r="D59321" s="1"/>
      <c r="E59321" s="41"/>
    </row>
    <row r="59322" spans="4:5" x14ac:dyDescent="0.2">
      <c r="D59322" s="1"/>
      <c r="E59322" s="41"/>
    </row>
    <row r="59323" spans="4:5" x14ac:dyDescent="0.2">
      <c r="D59323" s="1"/>
      <c r="E59323" s="41"/>
    </row>
    <row r="59324" spans="4:5" x14ac:dyDescent="0.2">
      <c r="D59324" s="1"/>
      <c r="E59324" s="41"/>
    </row>
    <row r="59325" spans="4:5" x14ac:dyDescent="0.2">
      <c r="D59325" s="1"/>
      <c r="E59325" s="41"/>
    </row>
    <row r="59326" spans="4:5" x14ac:dyDescent="0.2">
      <c r="D59326" s="1"/>
      <c r="E59326" s="41"/>
    </row>
    <row r="59327" spans="4:5" x14ac:dyDescent="0.2">
      <c r="D59327" s="1"/>
      <c r="E59327" s="41"/>
    </row>
    <row r="59328" spans="4:5" x14ac:dyDescent="0.2">
      <c r="D59328" s="1"/>
      <c r="E59328" s="41"/>
    </row>
    <row r="59329" spans="4:5" x14ac:dyDescent="0.2">
      <c r="D59329" s="1"/>
      <c r="E59329" s="41"/>
    </row>
    <row r="59330" spans="4:5" x14ac:dyDescent="0.2">
      <c r="D59330" s="1"/>
      <c r="E59330" s="41"/>
    </row>
    <row r="59331" spans="4:5" x14ac:dyDescent="0.2">
      <c r="D59331" s="1"/>
      <c r="E59331" s="41"/>
    </row>
    <row r="59332" spans="4:5" x14ac:dyDescent="0.2">
      <c r="D59332" s="1"/>
      <c r="E59332" s="41"/>
    </row>
    <row r="59333" spans="4:5" x14ac:dyDescent="0.2">
      <c r="D59333" s="1"/>
      <c r="E59333" s="41"/>
    </row>
    <row r="59334" spans="4:5" x14ac:dyDescent="0.2">
      <c r="D59334" s="1"/>
      <c r="E59334" s="41"/>
    </row>
    <row r="59335" spans="4:5" x14ac:dyDescent="0.2">
      <c r="D59335" s="1"/>
      <c r="E59335" s="41"/>
    </row>
    <row r="59336" spans="4:5" x14ac:dyDescent="0.2">
      <c r="D59336" s="1"/>
      <c r="E59336" s="41"/>
    </row>
    <row r="59337" spans="4:5" x14ac:dyDescent="0.2">
      <c r="D59337" s="1"/>
      <c r="E59337" s="41"/>
    </row>
    <row r="59338" spans="4:5" x14ac:dyDescent="0.2">
      <c r="D59338" s="1"/>
      <c r="E59338" s="41"/>
    </row>
    <row r="59339" spans="4:5" x14ac:dyDescent="0.2">
      <c r="D59339" s="1"/>
      <c r="E59339" s="41"/>
    </row>
    <row r="59340" spans="4:5" x14ac:dyDescent="0.2">
      <c r="D59340" s="1"/>
      <c r="E59340" s="41"/>
    </row>
    <row r="59341" spans="4:5" x14ac:dyDescent="0.2">
      <c r="D59341" s="1"/>
      <c r="E59341" s="41"/>
    </row>
    <row r="59342" spans="4:5" x14ac:dyDescent="0.2">
      <c r="D59342" s="1"/>
      <c r="E59342" s="41"/>
    </row>
    <row r="59343" spans="4:5" x14ac:dyDescent="0.2">
      <c r="D59343" s="1"/>
      <c r="E59343" s="41"/>
    </row>
    <row r="59344" spans="4:5" x14ac:dyDescent="0.2">
      <c r="D59344" s="1"/>
      <c r="E59344" s="41"/>
    </row>
    <row r="59345" spans="4:5" x14ac:dyDescent="0.2">
      <c r="D59345" s="1"/>
      <c r="E59345" s="41"/>
    </row>
    <row r="59346" spans="4:5" x14ac:dyDescent="0.2">
      <c r="D59346" s="1"/>
      <c r="E59346" s="41"/>
    </row>
    <row r="59347" spans="4:5" x14ac:dyDescent="0.2">
      <c r="D59347" s="1"/>
      <c r="E59347" s="41"/>
    </row>
    <row r="59348" spans="4:5" x14ac:dyDescent="0.2">
      <c r="D59348" s="1"/>
      <c r="E59348" s="41"/>
    </row>
    <row r="59349" spans="4:5" x14ac:dyDescent="0.2">
      <c r="D59349" s="1"/>
      <c r="E59349" s="41"/>
    </row>
    <row r="59350" spans="4:5" x14ac:dyDescent="0.2">
      <c r="D59350" s="1"/>
      <c r="E59350" s="41"/>
    </row>
    <row r="59351" spans="4:5" x14ac:dyDescent="0.2">
      <c r="D59351" s="1"/>
      <c r="E59351" s="41"/>
    </row>
    <row r="59352" spans="4:5" x14ac:dyDescent="0.2">
      <c r="D59352" s="1"/>
      <c r="E59352" s="41"/>
    </row>
    <row r="59353" spans="4:5" x14ac:dyDescent="0.2">
      <c r="D59353" s="1"/>
      <c r="E59353" s="41"/>
    </row>
    <row r="59354" spans="4:5" x14ac:dyDescent="0.2">
      <c r="D59354" s="1"/>
      <c r="E59354" s="41"/>
    </row>
    <row r="59355" spans="4:5" x14ac:dyDescent="0.2">
      <c r="D59355" s="1"/>
      <c r="E59355" s="41"/>
    </row>
    <row r="59356" spans="4:5" x14ac:dyDescent="0.2">
      <c r="D59356" s="1"/>
      <c r="E59356" s="41"/>
    </row>
    <row r="59357" spans="4:5" x14ac:dyDescent="0.2">
      <c r="D59357" s="1"/>
      <c r="E59357" s="41"/>
    </row>
    <row r="59358" spans="4:5" x14ac:dyDescent="0.2">
      <c r="D59358" s="1"/>
      <c r="E59358" s="41"/>
    </row>
    <row r="59359" spans="4:5" x14ac:dyDescent="0.2">
      <c r="D59359" s="1"/>
      <c r="E59359" s="41"/>
    </row>
    <row r="59360" spans="4:5" x14ac:dyDescent="0.2">
      <c r="D59360" s="1"/>
      <c r="E59360" s="41"/>
    </row>
    <row r="59361" spans="4:5" x14ac:dyDescent="0.2">
      <c r="D59361" s="1"/>
      <c r="E59361" s="41"/>
    </row>
    <row r="59362" spans="4:5" x14ac:dyDescent="0.2">
      <c r="D59362" s="1"/>
      <c r="E59362" s="41"/>
    </row>
    <row r="59363" spans="4:5" x14ac:dyDescent="0.2">
      <c r="D59363" s="1"/>
      <c r="E59363" s="41"/>
    </row>
    <row r="59364" spans="4:5" x14ac:dyDescent="0.2">
      <c r="D59364" s="1"/>
      <c r="E59364" s="41"/>
    </row>
    <row r="59365" spans="4:5" x14ac:dyDescent="0.2">
      <c r="D59365" s="1"/>
      <c r="E59365" s="41"/>
    </row>
    <row r="59366" spans="4:5" x14ac:dyDescent="0.2">
      <c r="D59366" s="1"/>
      <c r="E59366" s="41"/>
    </row>
    <row r="59367" spans="4:5" x14ac:dyDescent="0.2">
      <c r="D59367" s="1"/>
      <c r="E59367" s="41"/>
    </row>
    <row r="59368" spans="4:5" x14ac:dyDescent="0.2">
      <c r="D59368" s="1"/>
      <c r="E59368" s="41"/>
    </row>
    <row r="59369" spans="4:5" x14ac:dyDescent="0.2">
      <c r="D59369" s="1"/>
      <c r="E59369" s="41"/>
    </row>
    <row r="59370" spans="4:5" x14ac:dyDescent="0.2">
      <c r="D59370" s="1"/>
      <c r="E59370" s="41"/>
    </row>
    <row r="59371" spans="4:5" x14ac:dyDescent="0.2">
      <c r="D59371" s="1"/>
      <c r="E59371" s="41"/>
    </row>
    <row r="59372" spans="4:5" x14ac:dyDescent="0.2">
      <c r="D59372" s="1"/>
      <c r="E59372" s="41"/>
    </row>
    <row r="59373" spans="4:5" x14ac:dyDescent="0.2">
      <c r="D59373" s="1"/>
      <c r="E59373" s="41"/>
    </row>
    <row r="59374" spans="4:5" x14ac:dyDescent="0.2">
      <c r="D59374" s="1"/>
      <c r="E59374" s="41"/>
    </row>
    <row r="59375" spans="4:5" x14ac:dyDescent="0.2">
      <c r="D59375" s="1"/>
      <c r="E59375" s="41"/>
    </row>
    <row r="59376" spans="4:5" x14ac:dyDescent="0.2">
      <c r="D59376" s="1"/>
      <c r="E59376" s="41"/>
    </row>
    <row r="59377" spans="4:5" x14ac:dyDescent="0.2">
      <c r="D59377" s="1"/>
      <c r="E59377" s="41"/>
    </row>
    <row r="59378" spans="4:5" x14ac:dyDescent="0.2">
      <c r="D59378" s="1"/>
      <c r="E59378" s="41"/>
    </row>
    <row r="59379" spans="4:5" x14ac:dyDescent="0.2">
      <c r="D59379" s="1"/>
      <c r="E59379" s="41"/>
    </row>
    <row r="59380" spans="4:5" x14ac:dyDescent="0.2">
      <c r="D59380" s="1"/>
      <c r="E59380" s="41"/>
    </row>
    <row r="59381" spans="4:5" x14ac:dyDescent="0.2">
      <c r="D59381" s="1"/>
      <c r="E59381" s="41"/>
    </row>
    <row r="59382" spans="4:5" x14ac:dyDescent="0.2">
      <c r="D59382" s="1"/>
      <c r="E59382" s="41"/>
    </row>
    <row r="59383" spans="4:5" x14ac:dyDescent="0.2">
      <c r="D59383" s="1"/>
      <c r="E59383" s="41"/>
    </row>
    <row r="59384" spans="4:5" x14ac:dyDescent="0.2">
      <c r="D59384" s="1"/>
      <c r="E59384" s="41"/>
    </row>
    <row r="59385" spans="4:5" x14ac:dyDescent="0.2">
      <c r="D59385" s="1"/>
      <c r="E59385" s="41"/>
    </row>
    <row r="59386" spans="4:5" x14ac:dyDescent="0.2">
      <c r="D59386" s="1"/>
      <c r="E59386" s="41"/>
    </row>
    <row r="59387" spans="4:5" x14ac:dyDescent="0.2">
      <c r="D59387" s="1"/>
      <c r="E59387" s="41"/>
    </row>
    <row r="59388" spans="4:5" x14ac:dyDescent="0.2">
      <c r="D59388" s="1"/>
      <c r="E59388" s="41"/>
    </row>
    <row r="59389" spans="4:5" x14ac:dyDescent="0.2">
      <c r="D59389" s="1"/>
      <c r="E59389" s="41"/>
    </row>
    <row r="59390" spans="4:5" x14ac:dyDescent="0.2">
      <c r="D59390" s="1"/>
      <c r="E59390" s="41"/>
    </row>
    <row r="59391" spans="4:5" x14ac:dyDescent="0.2">
      <c r="D59391" s="1"/>
      <c r="E59391" s="41"/>
    </row>
    <row r="59392" spans="4:5" x14ac:dyDescent="0.2">
      <c r="D59392" s="1"/>
      <c r="E59392" s="41"/>
    </row>
    <row r="59393" spans="4:5" x14ac:dyDescent="0.2">
      <c r="D59393" s="1"/>
      <c r="E59393" s="41"/>
    </row>
    <row r="59394" spans="4:5" x14ac:dyDescent="0.2">
      <c r="D59394" s="1"/>
      <c r="E59394" s="41"/>
    </row>
    <row r="59395" spans="4:5" x14ac:dyDescent="0.2">
      <c r="D59395" s="1"/>
      <c r="E59395" s="41"/>
    </row>
    <row r="59396" spans="4:5" x14ac:dyDescent="0.2">
      <c r="D59396" s="1"/>
      <c r="E59396" s="41"/>
    </row>
    <row r="59397" spans="4:5" x14ac:dyDescent="0.2">
      <c r="D59397" s="1"/>
      <c r="E59397" s="41"/>
    </row>
    <row r="59398" spans="4:5" x14ac:dyDescent="0.2">
      <c r="D59398" s="1"/>
      <c r="E59398" s="41"/>
    </row>
    <row r="59399" spans="4:5" x14ac:dyDescent="0.2">
      <c r="D59399" s="1"/>
      <c r="E59399" s="41"/>
    </row>
    <row r="59400" spans="4:5" x14ac:dyDescent="0.2">
      <c r="D59400" s="1"/>
      <c r="E59400" s="41"/>
    </row>
    <row r="59401" spans="4:5" x14ac:dyDescent="0.2">
      <c r="D59401" s="1"/>
      <c r="E59401" s="41"/>
    </row>
    <row r="59402" spans="4:5" x14ac:dyDescent="0.2">
      <c r="D59402" s="1"/>
      <c r="E59402" s="41"/>
    </row>
    <row r="59403" spans="4:5" x14ac:dyDescent="0.2">
      <c r="D59403" s="1"/>
      <c r="E59403" s="41"/>
    </row>
    <row r="59404" spans="4:5" x14ac:dyDescent="0.2">
      <c r="D59404" s="1"/>
      <c r="E59404" s="41"/>
    </row>
    <row r="59405" spans="4:5" x14ac:dyDescent="0.2">
      <c r="D59405" s="1"/>
      <c r="E59405" s="41"/>
    </row>
    <row r="59406" spans="4:5" x14ac:dyDescent="0.2">
      <c r="D59406" s="1"/>
      <c r="E59406" s="41"/>
    </row>
    <row r="59407" spans="4:5" x14ac:dyDescent="0.2">
      <c r="D59407" s="1"/>
      <c r="E59407" s="41"/>
    </row>
    <row r="59408" spans="4:5" x14ac:dyDescent="0.2">
      <c r="D59408" s="1"/>
      <c r="E59408" s="41"/>
    </row>
    <row r="59409" spans="4:5" x14ac:dyDescent="0.2">
      <c r="D59409" s="1"/>
      <c r="E59409" s="41"/>
    </row>
    <row r="59410" spans="4:5" x14ac:dyDescent="0.2">
      <c r="D59410" s="1"/>
      <c r="E59410" s="41"/>
    </row>
    <row r="59411" spans="4:5" x14ac:dyDescent="0.2">
      <c r="D59411" s="1"/>
      <c r="E59411" s="41"/>
    </row>
    <row r="59412" spans="4:5" x14ac:dyDescent="0.2">
      <c r="D59412" s="1"/>
      <c r="E59412" s="41"/>
    </row>
    <row r="59413" spans="4:5" x14ac:dyDescent="0.2">
      <c r="D59413" s="1"/>
      <c r="E59413" s="41"/>
    </row>
    <row r="59414" spans="4:5" x14ac:dyDescent="0.2">
      <c r="D59414" s="1"/>
      <c r="E59414" s="41"/>
    </row>
    <row r="59415" spans="4:5" x14ac:dyDescent="0.2">
      <c r="D59415" s="1"/>
      <c r="E59415" s="41"/>
    </row>
    <row r="59416" spans="4:5" x14ac:dyDescent="0.2">
      <c r="D59416" s="1"/>
      <c r="E59416" s="41"/>
    </row>
    <row r="59417" spans="4:5" x14ac:dyDescent="0.2">
      <c r="D59417" s="1"/>
      <c r="E59417" s="41"/>
    </row>
    <row r="59418" spans="4:5" x14ac:dyDescent="0.2">
      <c r="D59418" s="1"/>
      <c r="E59418" s="41"/>
    </row>
    <row r="59419" spans="4:5" x14ac:dyDescent="0.2">
      <c r="D59419" s="1"/>
      <c r="E59419" s="41"/>
    </row>
    <row r="59420" spans="4:5" x14ac:dyDescent="0.2">
      <c r="D59420" s="1"/>
      <c r="E59420" s="41"/>
    </row>
    <row r="59421" spans="4:5" x14ac:dyDescent="0.2">
      <c r="D59421" s="1"/>
      <c r="E59421" s="41"/>
    </row>
    <row r="59422" spans="4:5" x14ac:dyDescent="0.2">
      <c r="D59422" s="1"/>
      <c r="E59422" s="41"/>
    </row>
    <row r="59423" spans="4:5" x14ac:dyDescent="0.2">
      <c r="D59423" s="1"/>
      <c r="E59423" s="41"/>
    </row>
    <row r="59424" spans="4:5" x14ac:dyDescent="0.2">
      <c r="D59424" s="1"/>
      <c r="E59424" s="41"/>
    </row>
    <row r="59425" spans="4:5" x14ac:dyDescent="0.2">
      <c r="D59425" s="1"/>
      <c r="E59425" s="41"/>
    </row>
    <row r="59426" spans="4:5" x14ac:dyDescent="0.2">
      <c r="D59426" s="1"/>
      <c r="E59426" s="41"/>
    </row>
    <row r="59427" spans="4:5" x14ac:dyDescent="0.2">
      <c r="D59427" s="1"/>
      <c r="E59427" s="41"/>
    </row>
    <row r="59428" spans="4:5" x14ac:dyDescent="0.2">
      <c r="D59428" s="1"/>
      <c r="E59428" s="41"/>
    </row>
    <row r="59429" spans="4:5" x14ac:dyDescent="0.2">
      <c r="D59429" s="1"/>
      <c r="E59429" s="41"/>
    </row>
    <row r="59430" spans="4:5" x14ac:dyDescent="0.2">
      <c r="D59430" s="1"/>
      <c r="E59430" s="41"/>
    </row>
    <row r="59431" spans="4:5" x14ac:dyDescent="0.2">
      <c r="D59431" s="1"/>
      <c r="E59431" s="41"/>
    </row>
    <row r="59432" spans="4:5" x14ac:dyDescent="0.2">
      <c r="D59432" s="1"/>
      <c r="E59432" s="41"/>
    </row>
    <row r="59433" spans="4:5" x14ac:dyDescent="0.2">
      <c r="D59433" s="1"/>
      <c r="E59433" s="41"/>
    </row>
    <row r="59434" spans="4:5" x14ac:dyDescent="0.2">
      <c r="D59434" s="1"/>
      <c r="E59434" s="41"/>
    </row>
    <row r="59435" spans="4:5" x14ac:dyDescent="0.2">
      <c r="D59435" s="1"/>
      <c r="E59435" s="41"/>
    </row>
    <row r="59436" spans="4:5" x14ac:dyDescent="0.2">
      <c r="D59436" s="1"/>
      <c r="E59436" s="41"/>
    </row>
    <row r="59437" spans="4:5" x14ac:dyDescent="0.2">
      <c r="D59437" s="1"/>
      <c r="E59437" s="41"/>
    </row>
    <row r="59438" spans="4:5" x14ac:dyDescent="0.2">
      <c r="D59438" s="1"/>
      <c r="E59438" s="41"/>
    </row>
    <row r="59439" spans="4:5" x14ac:dyDescent="0.2">
      <c r="D59439" s="1"/>
      <c r="E59439" s="41"/>
    </row>
    <row r="59440" spans="4:5" x14ac:dyDescent="0.2">
      <c r="D59440" s="1"/>
      <c r="E59440" s="41"/>
    </row>
    <row r="59441" spans="4:5" x14ac:dyDescent="0.2">
      <c r="D59441" s="1"/>
      <c r="E59441" s="41"/>
    </row>
    <row r="59442" spans="4:5" x14ac:dyDescent="0.2">
      <c r="D59442" s="1"/>
      <c r="E59442" s="41"/>
    </row>
    <row r="59443" spans="4:5" x14ac:dyDescent="0.2">
      <c r="D59443" s="1"/>
      <c r="E59443" s="41"/>
    </row>
    <row r="59444" spans="4:5" x14ac:dyDescent="0.2">
      <c r="D59444" s="1"/>
      <c r="E59444" s="41"/>
    </row>
    <row r="59445" spans="4:5" x14ac:dyDescent="0.2">
      <c r="D59445" s="1"/>
      <c r="E59445" s="41"/>
    </row>
    <row r="59446" spans="4:5" x14ac:dyDescent="0.2">
      <c r="D59446" s="1"/>
      <c r="E59446" s="41"/>
    </row>
    <row r="59447" spans="4:5" x14ac:dyDescent="0.2">
      <c r="D59447" s="1"/>
      <c r="E59447" s="41"/>
    </row>
    <row r="59448" spans="4:5" x14ac:dyDescent="0.2">
      <c r="D59448" s="1"/>
      <c r="E59448" s="41"/>
    </row>
    <row r="59449" spans="4:5" x14ac:dyDescent="0.2">
      <c r="D59449" s="1"/>
      <c r="E59449" s="41"/>
    </row>
    <row r="59450" spans="4:5" x14ac:dyDescent="0.2">
      <c r="D59450" s="1"/>
      <c r="E59450" s="41"/>
    </row>
    <row r="59451" spans="4:5" x14ac:dyDescent="0.2">
      <c r="D59451" s="1"/>
      <c r="E59451" s="41"/>
    </row>
    <row r="59452" spans="4:5" x14ac:dyDescent="0.2">
      <c r="D59452" s="1"/>
      <c r="E59452" s="41"/>
    </row>
    <row r="59453" spans="4:5" x14ac:dyDescent="0.2">
      <c r="D59453" s="1"/>
      <c r="E59453" s="41"/>
    </row>
    <row r="59454" spans="4:5" x14ac:dyDescent="0.2">
      <c r="D59454" s="1"/>
      <c r="E59454" s="41"/>
    </row>
    <row r="59455" spans="4:5" x14ac:dyDescent="0.2">
      <c r="D59455" s="1"/>
      <c r="E59455" s="41"/>
    </row>
    <row r="59456" spans="4:5" x14ac:dyDescent="0.2">
      <c r="D59456" s="1"/>
      <c r="E59456" s="41"/>
    </row>
    <row r="59457" spans="4:5" x14ac:dyDescent="0.2">
      <c r="D59457" s="1"/>
      <c r="E59457" s="41"/>
    </row>
    <row r="59458" spans="4:5" x14ac:dyDescent="0.2">
      <c r="D59458" s="1"/>
      <c r="E59458" s="41"/>
    </row>
    <row r="59459" spans="4:5" x14ac:dyDescent="0.2">
      <c r="D59459" s="1"/>
      <c r="E59459" s="41"/>
    </row>
    <row r="59460" spans="4:5" x14ac:dyDescent="0.2">
      <c r="D59460" s="1"/>
      <c r="E59460" s="41"/>
    </row>
    <row r="59461" spans="4:5" x14ac:dyDescent="0.2">
      <c r="D59461" s="1"/>
      <c r="E59461" s="41"/>
    </row>
    <row r="59462" spans="4:5" x14ac:dyDescent="0.2">
      <c r="D59462" s="1"/>
      <c r="E59462" s="41"/>
    </row>
    <row r="59463" spans="4:5" x14ac:dyDescent="0.2">
      <c r="D59463" s="1"/>
      <c r="E59463" s="41"/>
    </row>
    <row r="59464" spans="4:5" x14ac:dyDescent="0.2">
      <c r="D59464" s="1"/>
      <c r="E59464" s="41"/>
    </row>
    <row r="59465" spans="4:5" x14ac:dyDescent="0.2">
      <c r="D59465" s="1"/>
      <c r="E59465" s="41"/>
    </row>
    <row r="59466" spans="4:5" x14ac:dyDescent="0.2">
      <c r="D59466" s="1"/>
      <c r="E59466" s="41"/>
    </row>
    <row r="59467" spans="4:5" x14ac:dyDescent="0.2">
      <c r="D59467" s="1"/>
      <c r="E59467" s="41"/>
    </row>
    <row r="59468" spans="4:5" x14ac:dyDescent="0.2">
      <c r="D59468" s="1"/>
      <c r="E59468" s="41"/>
    </row>
    <row r="59469" spans="4:5" x14ac:dyDescent="0.2">
      <c r="D59469" s="1"/>
      <c r="E59469" s="41"/>
    </row>
    <row r="59470" spans="4:5" x14ac:dyDescent="0.2">
      <c r="D59470" s="1"/>
      <c r="E59470" s="41"/>
    </row>
    <row r="59471" spans="4:5" x14ac:dyDescent="0.2">
      <c r="D59471" s="1"/>
      <c r="E59471" s="41"/>
    </row>
    <row r="59472" spans="4:5" x14ac:dyDescent="0.2">
      <c r="D59472" s="1"/>
      <c r="E59472" s="41"/>
    </row>
    <row r="59473" spans="4:5" x14ac:dyDescent="0.2">
      <c r="D59473" s="1"/>
      <c r="E59473" s="41"/>
    </row>
    <row r="59474" spans="4:5" x14ac:dyDescent="0.2">
      <c r="D59474" s="1"/>
      <c r="E59474" s="41"/>
    </row>
    <row r="59475" spans="4:5" x14ac:dyDescent="0.2">
      <c r="D59475" s="1"/>
      <c r="E59475" s="41"/>
    </row>
    <row r="59476" spans="4:5" x14ac:dyDescent="0.2">
      <c r="D59476" s="1"/>
      <c r="E59476" s="41"/>
    </row>
    <row r="59477" spans="4:5" x14ac:dyDescent="0.2">
      <c r="D59477" s="1"/>
      <c r="E59477" s="41"/>
    </row>
    <row r="59478" spans="4:5" x14ac:dyDescent="0.2">
      <c r="D59478" s="1"/>
      <c r="E59478" s="41"/>
    </row>
    <row r="59479" spans="4:5" x14ac:dyDescent="0.2">
      <c r="D59479" s="1"/>
      <c r="E59479" s="41"/>
    </row>
    <row r="59480" spans="4:5" x14ac:dyDescent="0.2">
      <c r="D59480" s="1"/>
      <c r="E59480" s="41"/>
    </row>
    <row r="59481" spans="4:5" x14ac:dyDescent="0.2">
      <c r="D59481" s="1"/>
      <c r="E59481" s="41"/>
    </row>
    <row r="59482" spans="4:5" x14ac:dyDescent="0.2">
      <c r="D59482" s="1"/>
      <c r="E59482" s="41"/>
    </row>
    <row r="59483" spans="4:5" x14ac:dyDescent="0.2">
      <c r="D59483" s="1"/>
      <c r="E59483" s="41"/>
    </row>
    <row r="59484" spans="4:5" x14ac:dyDescent="0.2">
      <c r="D59484" s="1"/>
      <c r="E59484" s="41"/>
    </row>
    <row r="59485" spans="4:5" x14ac:dyDescent="0.2">
      <c r="D59485" s="1"/>
      <c r="E59485" s="41"/>
    </row>
    <row r="59486" spans="4:5" x14ac:dyDescent="0.2">
      <c r="D59486" s="1"/>
      <c r="E59486" s="41"/>
    </row>
    <row r="59487" spans="4:5" x14ac:dyDescent="0.2">
      <c r="D59487" s="1"/>
      <c r="E59487" s="41"/>
    </row>
    <row r="59488" spans="4:5" x14ac:dyDescent="0.2">
      <c r="D59488" s="1"/>
      <c r="E59488" s="41"/>
    </row>
    <row r="59489" spans="4:5" x14ac:dyDescent="0.2">
      <c r="D59489" s="1"/>
      <c r="E59489" s="41"/>
    </row>
    <row r="59490" spans="4:5" x14ac:dyDescent="0.2">
      <c r="D59490" s="1"/>
      <c r="E59490" s="41"/>
    </row>
    <row r="59491" spans="4:5" x14ac:dyDescent="0.2">
      <c r="D59491" s="1"/>
      <c r="E59491" s="41"/>
    </row>
    <row r="59492" spans="4:5" x14ac:dyDescent="0.2">
      <c r="D59492" s="1"/>
      <c r="E59492" s="41"/>
    </row>
    <row r="59493" spans="4:5" x14ac:dyDescent="0.2">
      <c r="D59493" s="1"/>
      <c r="E59493" s="41"/>
    </row>
    <row r="59494" spans="4:5" x14ac:dyDescent="0.2">
      <c r="D59494" s="1"/>
      <c r="E59494" s="41"/>
    </row>
    <row r="59495" spans="4:5" x14ac:dyDescent="0.2">
      <c r="D59495" s="1"/>
      <c r="E59495" s="41"/>
    </row>
    <row r="59496" spans="4:5" x14ac:dyDescent="0.2">
      <c r="D59496" s="1"/>
      <c r="E59496" s="41"/>
    </row>
    <row r="59497" spans="4:5" x14ac:dyDescent="0.2">
      <c r="D59497" s="1"/>
      <c r="E59497" s="41"/>
    </row>
    <row r="59498" spans="4:5" x14ac:dyDescent="0.2">
      <c r="D59498" s="1"/>
      <c r="E59498" s="41"/>
    </row>
    <row r="59499" spans="4:5" x14ac:dyDescent="0.2">
      <c r="D59499" s="1"/>
      <c r="E59499" s="41"/>
    </row>
    <row r="59500" spans="4:5" x14ac:dyDescent="0.2">
      <c r="D59500" s="1"/>
      <c r="E59500" s="41"/>
    </row>
    <row r="59501" spans="4:5" x14ac:dyDescent="0.2">
      <c r="D59501" s="1"/>
      <c r="E59501" s="41"/>
    </row>
    <row r="59502" spans="4:5" x14ac:dyDescent="0.2">
      <c r="D59502" s="1"/>
      <c r="E59502" s="41"/>
    </row>
    <row r="59503" spans="4:5" x14ac:dyDescent="0.2">
      <c r="D59503" s="1"/>
      <c r="E59503" s="41"/>
    </row>
    <row r="59504" spans="4:5" x14ac:dyDescent="0.2">
      <c r="D59504" s="1"/>
      <c r="E59504" s="41"/>
    </row>
    <row r="59505" spans="4:5" x14ac:dyDescent="0.2">
      <c r="D59505" s="1"/>
      <c r="E59505" s="41"/>
    </row>
    <row r="59506" spans="4:5" x14ac:dyDescent="0.2">
      <c r="D59506" s="1"/>
      <c r="E59506" s="41"/>
    </row>
    <row r="59507" spans="4:5" x14ac:dyDescent="0.2">
      <c r="D59507" s="1"/>
      <c r="E59507" s="41"/>
    </row>
    <row r="59508" spans="4:5" x14ac:dyDescent="0.2">
      <c r="D59508" s="1"/>
      <c r="E59508" s="41"/>
    </row>
    <row r="59509" spans="4:5" x14ac:dyDescent="0.2">
      <c r="D59509" s="1"/>
      <c r="E59509" s="41"/>
    </row>
    <row r="59510" spans="4:5" x14ac:dyDescent="0.2">
      <c r="D59510" s="1"/>
      <c r="E59510" s="41"/>
    </row>
    <row r="59511" spans="4:5" x14ac:dyDescent="0.2">
      <c r="D59511" s="1"/>
      <c r="E59511" s="41"/>
    </row>
    <row r="59512" spans="4:5" x14ac:dyDescent="0.2">
      <c r="D59512" s="1"/>
      <c r="E59512" s="41"/>
    </row>
    <row r="59513" spans="4:5" x14ac:dyDescent="0.2">
      <c r="D59513" s="1"/>
      <c r="E59513" s="41"/>
    </row>
    <row r="59514" spans="4:5" x14ac:dyDescent="0.2">
      <c r="D59514" s="1"/>
      <c r="E59514" s="41"/>
    </row>
    <row r="59515" spans="4:5" x14ac:dyDescent="0.2">
      <c r="D59515" s="1"/>
      <c r="E59515" s="41"/>
    </row>
    <row r="59516" spans="4:5" x14ac:dyDescent="0.2">
      <c r="D59516" s="1"/>
      <c r="E59516" s="41"/>
    </row>
    <row r="59517" spans="4:5" x14ac:dyDescent="0.2">
      <c r="D59517" s="1"/>
      <c r="E59517" s="41"/>
    </row>
    <row r="59518" spans="4:5" x14ac:dyDescent="0.2">
      <c r="D59518" s="1"/>
      <c r="E59518" s="41"/>
    </row>
    <row r="59519" spans="4:5" x14ac:dyDescent="0.2">
      <c r="D59519" s="1"/>
      <c r="E59519" s="41"/>
    </row>
    <row r="59520" spans="4:5" x14ac:dyDescent="0.2">
      <c r="D59520" s="1"/>
      <c r="E59520" s="41"/>
    </row>
    <row r="59521" spans="4:5" x14ac:dyDescent="0.2">
      <c r="D59521" s="1"/>
      <c r="E59521" s="41"/>
    </row>
    <row r="59522" spans="4:5" x14ac:dyDescent="0.2">
      <c r="D59522" s="1"/>
      <c r="E59522" s="41"/>
    </row>
    <row r="59523" spans="4:5" x14ac:dyDescent="0.2">
      <c r="D59523" s="1"/>
      <c r="E59523" s="41"/>
    </row>
    <row r="59524" spans="4:5" x14ac:dyDescent="0.2">
      <c r="D59524" s="1"/>
      <c r="E59524" s="41"/>
    </row>
    <row r="59525" spans="4:5" x14ac:dyDescent="0.2">
      <c r="D59525" s="1"/>
      <c r="E59525" s="41"/>
    </row>
    <row r="59526" spans="4:5" x14ac:dyDescent="0.2">
      <c r="D59526" s="1"/>
      <c r="E59526" s="41"/>
    </row>
    <row r="59527" spans="4:5" x14ac:dyDescent="0.2">
      <c r="D59527" s="1"/>
      <c r="E59527" s="41"/>
    </row>
    <row r="59528" spans="4:5" x14ac:dyDescent="0.2">
      <c r="D59528" s="1"/>
      <c r="E59528" s="41"/>
    </row>
    <row r="59529" spans="4:5" x14ac:dyDescent="0.2">
      <c r="D59529" s="1"/>
      <c r="E59529" s="41"/>
    </row>
    <row r="59530" spans="4:5" x14ac:dyDescent="0.2">
      <c r="D59530" s="1"/>
      <c r="E59530" s="41"/>
    </row>
    <row r="59531" spans="4:5" x14ac:dyDescent="0.2">
      <c r="D59531" s="1"/>
      <c r="E59531" s="41"/>
    </row>
    <row r="59532" spans="4:5" x14ac:dyDescent="0.2">
      <c r="D59532" s="1"/>
      <c r="E59532" s="41"/>
    </row>
    <row r="59533" spans="4:5" x14ac:dyDescent="0.2">
      <c r="D59533" s="1"/>
      <c r="E59533" s="41"/>
    </row>
    <row r="59534" spans="4:5" x14ac:dyDescent="0.2">
      <c r="D59534" s="1"/>
      <c r="E59534" s="41"/>
    </row>
    <row r="59535" spans="4:5" x14ac:dyDescent="0.2">
      <c r="D59535" s="1"/>
      <c r="E59535" s="41"/>
    </row>
    <row r="59536" spans="4:5" x14ac:dyDescent="0.2">
      <c r="D59536" s="1"/>
      <c r="E59536" s="41"/>
    </row>
    <row r="59537" spans="4:5" x14ac:dyDescent="0.2">
      <c r="D59537" s="1"/>
      <c r="E59537" s="41"/>
    </row>
    <row r="59538" spans="4:5" x14ac:dyDescent="0.2">
      <c r="D59538" s="1"/>
      <c r="E59538" s="41"/>
    </row>
    <row r="59539" spans="4:5" x14ac:dyDescent="0.2">
      <c r="D59539" s="1"/>
      <c r="E59539" s="41"/>
    </row>
    <row r="59540" spans="4:5" x14ac:dyDescent="0.2">
      <c r="D59540" s="1"/>
      <c r="E59540" s="41"/>
    </row>
    <row r="59541" spans="4:5" x14ac:dyDescent="0.2">
      <c r="D59541" s="1"/>
      <c r="E59541" s="41"/>
    </row>
    <row r="59542" spans="4:5" x14ac:dyDescent="0.2">
      <c r="D59542" s="1"/>
      <c r="E59542" s="41"/>
    </row>
    <row r="59543" spans="4:5" x14ac:dyDescent="0.2">
      <c r="D59543" s="1"/>
      <c r="E59543" s="41"/>
    </row>
    <row r="59544" spans="4:5" x14ac:dyDescent="0.2">
      <c r="D59544" s="1"/>
      <c r="E59544" s="41"/>
    </row>
    <row r="59545" spans="4:5" x14ac:dyDescent="0.2">
      <c r="D59545" s="1"/>
      <c r="E59545" s="41"/>
    </row>
    <row r="59546" spans="4:5" x14ac:dyDescent="0.2">
      <c r="D59546" s="1"/>
      <c r="E59546" s="41"/>
    </row>
    <row r="59547" spans="4:5" x14ac:dyDescent="0.2">
      <c r="D59547" s="1"/>
      <c r="E59547" s="41"/>
    </row>
    <row r="59548" spans="4:5" x14ac:dyDescent="0.2">
      <c r="D59548" s="1"/>
      <c r="E59548" s="41"/>
    </row>
    <row r="59549" spans="4:5" x14ac:dyDescent="0.2">
      <c r="D59549" s="1"/>
      <c r="E59549" s="41"/>
    </row>
    <row r="59550" spans="4:5" x14ac:dyDescent="0.2">
      <c r="D59550" s="1"/>
      <c r="E59550" s="41"/>
    </row>
    <row r="59551" spans="4:5" x14ac:dyDescent="0.2">
      <c r="D59551" s="1"/>
      <c r="E59551" s="41"/>
    </row>
    <row r="59552" spans="4:5" x14ac:dyDescent="0.2">
      <c r="D59552" s="1"/>
      <c r="E59552" s="41"/>
    </row>
    <row r="59553" spans="4:5" x14ac:dyDescent="0.2">
      <c r="D59553" s="1"/>
      <c r="E59553" s="41"/>
    </row>
    <row r="59554" spans="4:5" x14ac:dyDescent="0.2">
      <c r="D59554" s="1"/>
      <c r="E59554" s="41"/>
    </row>
    <row r="59555" spans="4:5" x14ac:dyDescent="0.2">
      <c r="D59555" s="1"/>
      <c r="E59555" s="41"/>
    </row>
    <row r="59556" spans="4:5" x14ac:dyDescent="0.2">
      <c r="D59556" s="1"/>
      <c r="E59556" s="41"/>
    </row>
    <row r="59557" spans="4:5" x14ac:dyDescent="0.2">
      <c r="D59557" s="1"/>
      <c r="E59557" s="41"/>
    </row>
    <row r="59558" spans="4:5" x14ac:dyDescent="0.2">
      <c r="D59558" s="1"/>
      <c r="E59558" s="41"/>
    </row>
    <row r="59559" spans="4:5" x14ac:dyDescent="0.2">
      <c r="D59559" s="1"/>
      <c r="E59559" s="41"/>
    </row>
    <row r="59560" spans="4:5" x14ac:dyDescent="0.2">
      <c r="D59560" s="1"/>
      <c r="E59560" s="41"/>
    </row>
    <row r="59561" spans="4:5" x14ac:dyDescent="0.2">
      <c r="D59561" s="1"/>
      <c r="E59561" s="41"/>
    </row>
    <row r="59562" spans="4:5" x14ac:dyDescent="0.2">
      <c r="D59562" s="1"/>
      <c r="E59562" s="41"/>
    </row>
    <row r="59563" spans="4:5" x14ac:dyDescent="0.2">
      <c r="D59563" s="1"/>
      <c r="E59563" s="41"/>
    </row>
    <row r="59564" spans="4:5" x14ac:dyDescent="0.2">
      <c r="D59564" s="1"/>
      <c r="E59564" s="41"/>
    </row>
    <row r="59565" spans="4:5" x14ac:dyDescent="0.2">
      <c r="D59565" s="1"/>
      <c r="E59565" s="41"/>
    </row>
    <row r="59566" spans="4:5" x14ac:dyDescent="0.2">
      <c r="D59566" s="1"/>
      <c r="E59566" s="41"/>
    </row>
    <row r="59567" spans="4:5" x14ac:dyDescent="0.2">
      <c r="D59567" s="1"/>
      <c r="E59567" s="41"/>
    </row>
    <row r="59568" spans="4:5" x14ac:dyDescent="0.2">
      <c r="D59568" s="1"/>
      <c r="E59568" s="41"/>
    </row>
    <row r="59569" spans="4:5" x14ac:dyDescent="0.2">
      <c r="D59569" s="1"/>
      <c r="E59569" s="41"/>
    </row>
    <row r="59570" spans="4:5" x14ac:dyDescent="0.2">
      <c r="D59570" s="1"/>
      <c r="E59570" s="41"/>
    </row>
    <row r="59571" spans="4:5" x14ac:dyDescent="0.2">
      <c r="D59571" s="1"/>
      <c r="E59571" s="41"/>
    </row>
    <row r="59572" spans="4:5" x14ac:dyDescent="0.2">
      <c r="D59572" s="1"/>
      <c r="E59572" s="41"/>
    </row>
    <row r="59573" spans="4:5" x14ac:dyDescent="0.2">
      <c r="D59573" s="1"/>
      <c r="E59573" s="41"/>
    </row>
    <row r="59574" spans="4:5" x14ac:dyDescent="0.2">
      <c r="D59574" s="1"/>
      <c r="E59574" s="41"/>
    </row>
    <row r="59575" spans="4:5" x14ac:dyDescent="0.2">
      <c r="D59575" s="1"/>
      <c r="E59575" s="41"/>
    </row>
    <row r="59576" spans="4:5" x14ac:dyDescent="0.2">
      <c r="D59576" s="1"/>
      <c r="E59576" s="41"/>
    </row>
    <row r="59577" spans="4:5" x14ac:dyDescent="0.2">
      <c r="D59577" s="1"/>
      <c r="E59577" s="41"/>
    </row>
    <row r="59578" spans="4:5" x14ac:dyDescent="0.2">
      <c r="D59578" s="1"/>
      <c r="E59578" s="41"/>
    </row>
    <row r="59579" spans="4:5" x14ac:dyDescent="0.2">
      <c r="D59579" s="1"/>
      <c r="E59579" s="41"/>
    </row>
    <row r="59580" spans="4:5" x14ac:dyDescent="0.2">
      <c r="D59580" s="1"/>
      <c r="E59580" s="41"/>
    </row>
    <row r="59581" spans="4:5" x14ac:dyDescent="0.2">
      <c r="D59581" s="1"/>
      <c r="E59581" s="41"/>
    </row>
    <row r="59582" spans="4:5" x14ac:dyDescent="0.2">
      <c r="D59582" s="1"/>
      <c r="E59582" s="41"/>
    </row>
    <row r="59583" spans="4:5" x14ac:dyDescent="0.2">
      <c r="D59583" s="1"/>
      <c r="E59583" s="41"/>
    </row>
    <row r="59584" spans="4:5" x14ac:dyDescent="0.2">
      <c r="D59584" s="1"/>
      <c r="E59584" s="41"/>
    </row>
    <row r="59585" spans="4:5" x14ac:dyDescent="0.2">
      <c r="D59585" s="1"/>
      <c r="E59585" s="41"/>
    </row>
    <row r="59586" spans="4:5" x14ac:dyDescent="0.2">
      <c r="D59586" s="1"/>
      <c r="E59586" s="41"/>
    </row>
    <row r="59587" spans="4:5" x14ac:dyDescent="0.2">
      <c r="D59587" s="1"/>
      <c r="E59587" s="41"/>
    </row>
    <row r="59588" spans="4:5" x14ac:dyDescent="0.2">
      <c r="D59588" s="1"/>
      <c r="E59588" s="41"/>
    </row>
    <row r="59589" spans="4:5" x14ac:dyDescent="0.2">
      <c r="D59589" s="1"/>
      <c r="E59589" s="41"/>
    </row>
    <row r="59590" spans="4:5" x14ac:dyDescent="0.2">
      <c r="D59590" s="1"/>
      <c r="E59590" s="41"/>
    </row>
    <row r="59591" spans="4:5" x14ac:dyDescent="0.2">
      <c r="D59591" s="1"/>
      <c r="E59591" s="41"/>
    </row>
    <row r="59592" spans="4:5" x14ac:dyDescent="0.2">
      <c r="D59592" s="1"/>
      <c r="E59592" s="41"/>
    </row>
    <row r="59593" spans="4:5" x14ac:dyDescent="0.2">
      <c r="D59593" s="1"/>
      <c r="E59593" s="41"/>
    </row>
    <row r="59594" spans="4:5" x14ac:dyDescent="0.2">
      <c r="D59594" s="1"/>
      <c r="E59594" s="41"/>
    </row>
    <row r="59595" spans="4:5" x14ac:dyDescent="0.2">
      <c r="D59595" s="1"/>
      <c r="E59595" s="41"/>
    </row>
    <row r="59596" spans="4:5" x14ac:dyDescent="0.2">
      <c r="D59596" s="1"/>
      <c r="E59596" s="41"/>
    </row>
    <row r="59597" spans="4:5" x14ac:dyDescent="0.2">
      <c r="D59597" s="1"/>
      <c r="E59597" s="41"/>
    </row>
    <row r="59598" spans="4:5" x14ac:dyDescent="0.2">
      <c r="D59598" s="1"/>
      <c r="E59598" s="41"/>
    </row>
    <row r="59599" spans="4:5" x14ac:dyDescent="0.2">
      <c r="D59599" s="1"/>
      <c r="E59599" s="41"/>
    </row>
    <row r="59600" spans="4:5" x14ac:dyDescent="0.2">
      <c r="D59600" s="1"/>
      <c r="E59600" s="41"/>
    </row>
    <row r="59601" spans="4:5" x14ac:dyDescent="0.2">
      <c r="D59601" s="1"/>
      <c r="E59601" s="41"/>
    </row>
    <row r="59602" spans="4:5" x14ac:dyDescent="0.2">
      <c r="D59602" s="1"/>
      <c r="E59602" s="41"/>
    </row>
    <row r="59603" spans="4:5" x14ac:dyDescent="0.2">
      <c r="D59603" s="1"/>
      <c r="E59603" s="41"/>
    </row>
    <row r="59604" spans="4:5" x14ac:dyDescent="0.2">
      <c r="D59604" s="1"/>
      <c r="E59604" s="41"/>
    </row>
    <row r="59605" spans="4:5" x14ac:dyDescent="0.2">
      <c r="D59605" s="1"/>
      <c r="E59605" s="41"/>
    </row>
    <row r="59606" spans="4:5" x14ac:dyDescent="0.2">
      <c r="D59606" s="1"/>
      <c r="E59606" s="41"/>
    </row>
    <row r="59607" spans="4:5" x14ac:dyDescent="0.2">
      <c r="D59607" s="1"/>
      <c r="E59607" s="41"/>
    </row>
    <row r="59608" spans="4:5" x14ac:dyDescent="0.2">
      <c r="D59608" s="1"/>
      <c r="E59608" s="41"/>
    </row>
    <row r="59609" spans="4:5" x14ac:dyDescent="0.2">
      <c r="D59609" s="1"/>
      <c r="E59609" s="41"/>
    </row>
    <row r="59610" spans="4:5" x14ac:dyDescent="0.2">
      <c r="D59610" s="1"/>
      <c r="E59610" s="41"/>
    </row>
    <row r="59611" spans="4:5" x14ac:dyDescent="0.2">
      <c r="D59611" s="1"/>
      <c r="E59611" s="41"/>
    </row>
    <row r="59612" spans="4:5" x14ac:dyDescent="0.2">
      <c r="D59612" s="1"/>
      <c r="E59612" s="41"/>
    </row>
    <row r="59613" spans="4:5" x14ac:dyDescent="0.2">
      <c r="D59613" s="1"/>
      <c r="E59613" s="41"/>
    </row>
    <row r="59614" spans="4:5" x14ac:dyDescent="0.2">
      <c r="D59614" s="1"/>
      <c r="E59614" s="41"/>
    </row>
    <row r="59615" spans="4:5" x14ac:dyDescent="0.2">
      <c r="D59615" s="1"/>
      <c r="E59615" s="41"/>
    </row>
    <row r="59616" spans="4:5" x14ac:dyDescent="0.2">
      <c r="D59616" s="1"/>
      <c r="E59616" s="41"/>
    </row>
    <row r="59617" spans="4:5" x14ac:dyDescent="0.2">
      <c r="D59617" s="1"/>
      <c r="E59617" s="41"/>
    </row>
    <row r="59618" spans="4:5" x14ac:dyDescent="0.2">
      <c r="D59618" s="1"/>
      <c r="E59618" s="41"/>
    </row>
    <row r="59619" spans="4:5" x14ac:dyDescent="0.2">
      <c r="D59619" s="1"/>
      <c r="E59619" s="41"/>
    </row>
    <row r="59620" spans="4:5" x14ac:dyDescent="0.2">
      <c r="D59620" s="1"/>
      <c r="E59620" s="41"/>
    </row>
    <row r="59621" spans="4:5" x14ac:dyDescent="0.2">
      <c r="D59621" s="1"/>
      <c r="E59621" s="41"/>
    </row>
    <row r="59622" spans="4:5" x14ac:dyDescent="0.2">
      <c r="D59622" s="1"/>
      <c r="E59622" s="41"/>
    </row>
    <row r="59623" spans="4:5" x14ac:dyDescent="0.2">
      <c r="D59623" s="1"/>
      <c r="E59623" s="41"/>
    </row>
    <row r="59624" spans="4:5" x14ac:dyDescent="0.2">
      <c r="D59624" s="1"/>
      <c r="E59624" s="41"/>
    </row>
    <row r="59625" spans="4:5" x14ac:dyDescent="0.2">
      <c r="D59625" s="1"/>
      <c r="E59625" s="41"/>
    </row>
    <row r="59626" spans="4:5" x14ac:dyDescent="0.2">
      <c r="D59626" s="1"/>
      <c r="E59626" s="41"/>
    </row>
    <row r="59627" spans="4:5" x14ac:dyDescent="0.2">
      <c r="D59627" s="1"/>
      <c r="E59627" s="41"/>
    </row>
    <row r="59628" spans="4:5" x14ac:dyDescent="0.2">
      <c r="D59628" s="1"/>
      <c r="E59628" s="41"/>
    </row>
    <row r="59629" spans="4:5" x14ac:dyDescent="0.2">
      <c r="D59629" s="1"/>
      <c r="E59629" s="41"/>
    </row>
    <row r="59630" spans="4:5" x14ac:dyDescent="0.2">
      <c r="D59630" s="1"/>
      <c r="E59630" s="41"/>
    </row>
    <row r="59631" spans="4:5" x14ac:dyDescent="0.2">
      <c r="D59631" s="1"/>
      <c r="E59631" s="41"/>
    </row>
    <row r="59632" spans="4:5" x14ac:dyDescent="0.2">
      <c r="D59632" s="1"/>
      <c r="E59632" s="41"/>
    </row>
    <row r="59633" spans="4:5" x14ac:dyDescent="0.2">
      <c r="D59633" s="1"/>
      <c r="E59633" s="41"/>
    </row>
    <row r="59634" spans="4:5" x14ac:dyDescent="0.2">
      <c r="D59634" s="1"/>
      <c r="E59634" s="41"/>
    </row>
    <row r="59635" spans="4:5" x14ac:dyDescent="0.2">
      <c r="D59635" s="1"/>
      <c r="E59635" s="41"/>
    </row>
    <row r="59636" spans="4:5" x14ac:dyDescent="0.2">
      <c r="D59636" s="1"/>
      <c r="E59636" s="41"/>
    </row>
    <row r="59637" spans="4:5" x14ac:dyDescent="0.2">
      <c r="D59637" s="1"/>
      <c r="E59637" s="41"/>
    </row>
    <row r="59638" spans="4:5" x14ac:dyDescent="0.2">
      <c r="D59638" s="1"/>
      <c r="E59638" s="41"/>
    </row>
    <row r="59639" spans="4:5" x14ac:dyDescent="0.2">
      <c r="D59639" s="1"/>
      <c r="E59639" s="41"/>
    </row>
    <row r="59640" spans="4:5" x14ac:dyDescent="0.2">
      <c r="D59640" s="1"/>
      <c r="E59640" s="41"/>
    </row>
    <row r="59641" spans="4:5" x14ac:dyDescent="0.2">
      <c r="D59641" s="1"/>
      <c r="E59641" s="41"/>
    </row>
    <row r="59642" spans="4:5" x14ac:dyDescent="0.2">
      <c r="D59642" s="1"/>
      <c r="E59642" s="41"/>
    </row>
    <row r="59643" spans="4:5" x14ac:dyDescent="0.2">
      <c r="D59643" s="1"/>
      <c r="E59643" s="41"/>
    </row>
    <row r="59644" spans="4:5" x14ac:dyDescent="0.2">
      <c r="D59644" s="1"/>
      <c r="E59644" s="41"/>
    </row>
    <row r="59645" spans="4:5" x14ac:dyDescent="0.2">
      <c r="D59645" s="1"/>
      <c r="E59645" s="41"/>
    </row>
    <row r="59646" spans="4:5" x14ac:dyDescent="0.2">
      <c r="D59646" s="1"/>
      <c r="E59646" s="41"/>
    </row>
    <row r="59647" spans="4:5" x14ac:dyDescent="0.2">
      <c r="D59647" s="1"/>
      <c r="E59647" s="41"/>
    </row>
    <row r="59648" spans="4:5" x14ac:dyDescent="0.2">
      <c r="D59648" s="1"/>
      <c r="E59648" s="41"/>
    </row>
    <row r="59649" spans="4:5" x14ac:dyDescent="0.2">
      <c r="D59649" s="1"/>
      <c r="E59649" s="41"/>
    </row>
    <row r="59650" spans="4:5" x14ac:dyDescent="0.2">
      <c r="D59650" s="1"/>
      <c r="E59650" s="41"/>
    </row>
    <row r="59651" spans="4:5" x14ac:dyDescent="0.2">
      <c r="D59651" s="1"/>
      <c r="E59651" s="41"/>
    </row>
    <row r="59652" spans="4:5" x14ac:dyDescent="0.2">
      <c r="D59652" s="1"/>
      <c r="E59652" s="41"/>
    </row>
    <row r="59653" spans="4:5" x14ac:dyDescent="0.2">
      <c r="D59653" s="1"/>
      <c r="E59653" s="41"/>
    </row>
    <row r="59654" spans="4:5" x14ac:dyDescent="0.2">
      <c r="D59654" s="1"/>
      <c r="E59654" s="41"/>
    </row>
    <row r="59655" spans="4:5" x14ac:dyDescent="0.2">
      <c r="D59655" s="1"/>
      <c r="E59655" s="41"/>
    </row>
    <row r="59656" spans="4:5" x14ac:dyDescent="0.2">
      <c r="D59656" s="1"/>
      <c r="E59656" s="41"/>
    </row>
    <row r="59657" spans="4:5" x14ac:dyDescent="0.2">
      <c r="D59657" s="1"/>
      <c r="E59657" s="41"/>
    </row>
    <row r="59658" spans="4:5" x14ac:dyDescent="0.2">
      <c r="D59658" s="1"/>
      <c r="E59658" s="41"/>
    </row>
    <row r="59659" spans="4:5" x14ac:dyDescent="0.2">
      <c r="D59659" s="1"/>
      <c r="E59659" s="41"/>
    </row>
    <row r="59660" spans="4:5" x14ac:dyDescent="0.2">
      <c r="D59660" s="1"/>
      <c r="E59660" s="41"/>
    </row>
    <row r="59661" spans="4:5" x14ac:dyDescent="0.2">
      <c r="D59661" s="1"/>
      <c r="E59661" s="41"/>
    </row>
    <row r="59662" spans="4:5" x14ac:dyDescent="0.2">
      <c r="D59662" s="1"/>
      <c r="E59662" s="41"/>
    </row>
    <row r="59663" spans="4:5" x14ac:dyDescent="0.2">
      <c r="D59663" s="1"/>
      <c r="E59663" s="41"/>
    </row>
    <row r="59664" spans="4:5" x14ac:dyDescent="0.2">
      <c r="D59664" s="1"/>
      <c r="E59664" s="41"/>
    </row>
    <row r="59665" spans="4:5" x14ac:dyDescent="0.2">
      <c r="D59665" s="1"/>
      <c r="E59665" s="41"/>
    </row>
    <row r="59666" spans="4:5" x14ac:dyDescent="0.2">
      <c r="D59666" s="1"/>
      <c r="E59666" s="41"/>
    </row>
    <row r="59667" spans="4:5" x14ac:dyDescent="0.2">
      <c r="D59667" s="1"/>
      <c r="E59667" s="41"/>
    </row>
    <row r="59668" spans="4:5" x14ac:dyDescent="0.2">
      <c r="D59668" s="1"/>
      <c r="E59668" s="41"/>
    </row>
    <row r="59669" spans="4:5" x14ac:dyDescent="0.2">
      <c r="D59669" s="1"/>
      <c r="E59669" s="41"/>
    </row>
    <row r="59670" spans="4:5" x14ac:dyDescent="0.2">
      <c r="D59670" s="1"/>
      <c r="E59670" s="41"/>
    </row>
    <row r="59671" spans="4:5" x14ac:dyDescent="0.2">
      <c r="D59671" s="1"/>
      <c r="E59671" s="41"/>
    </row>
    <row r="59672" spans="4:5" x14ac:dyDescent="0.2">
      <c r="D59672" s="1"/>
      <c r="E59672" s="41"/>
    </row>
    <row r="59673" spans="4:5" x14ac:dyDescent="0.2">
      <c r="D59673" s="1"/>
      <c r="E59673" s="41"/>
    </row>
    <row r="59674" spans="4:5" x14ac:dyDescent="0.2">
      <c r="D59674" s="1"/>
      <c r="E59674" s="41"/>
    </row>
    <row r="59675" spans="4:5" x14ac:dyDescent="0.2">
      <c r="D59675" s="1"/>
      <c r="E59675" s="41"/>
    </row>
    <row r="59676" spans="4:5" x14ac:dyDescent="0.2">
      <c r="D59676" s="1"/>
      <c r="E59676" s="41"/>
    </row>
    <row r="59677" spans="4:5" x14ac:dyDescent="0.2">
      <c r="D59677" s="1"/>
      <c r="E59677" s="41"/>
    </row>
    <row r="59678" spans="4:5" x14ac:dyDescent="0.2">
      <c r="D59678" s="1"/>
      <c r="E59678" s="41"/>
    </row>
    <row r="59679" spans="4:5" x14ac:dyDescent="0.2">
      <c r="D59679" s="1"/>
      <c r="E59679" s="41"/>
    </row>
    <row r="59680" spans="4:5" x14ac:dyDescent="0.2">
      <c r="D59680" s="1"/>
      <c r="E59680" s="41"/>
    </row>
    <row r="59681" spans="4:5" x14ac:dyDescent="0.2">
      <c r="D59681" s="1"/>
      <c r="E59681" s="41"/>
    </row>
    <row r="59682" spans="4:5" x14ac:dyDescent="0.2">
      <c r="D59682" s="1"/>
      <c r="E59682" s="41"/>
    </row>
    <row r="59683" spans="4:5" x14ac:dyDescent="0.2">
      <c r="D59683" s="1"/>
      <c r="E59683" s="41"/>
    </row>
    <row r="59684" spans="4:5" x14ac:dyDescent="0.2">
      <c r="D59684" s="1"/>
      <c r="E59684" s="41"/>
    </row>
    <row r="59685" spans="4:5" x14ac:dyDescent="0.2">
      <c r="D59685" s="1"/>
      <c r="E59685" s="41"/>
    </row>
    <row r="59686" spans="4:5" x14ac:dyDescent="0.2">
      <c r="D59686" s="1"/>
      <c r="E59686" s="41"/>
    </row>
    <row r="59687" spans="4:5" x14ac:dyDescent="0.2">
      <c r="D59687" s="1"/>
      <c r="E59687" s="41"/>
    </row>
    <row r="59688" spans="4:5" x14ac:dyDescent="0.2">
      <c r="D59688" s="1"/>
      <c r="E59688" s="41"/>
    </row>
    <row r="59689" spans="4:5" x14ac:dyDescent="0.2">
      <c r="D59689" s="1"/>
      <c r="E59689" s="41"/>
    </row>
    <row r="59690" spans="4:5" x14ac:dyDescent="0.2">
      <c r="D59690" s="1"/>
      <c r="E59690" s="41"/>
    </row>
    <row r="59691" spans="4:5" x14ac:dyDescent="0.2">
      <c r="D59691" s="1"/>
      <c r="E59691" s="41"/>
    </row>
    <row r="59692" spans="4:5" x14ac:dyDescent="0.2">
      <c r="D59692" s="1"/>
      <c r="E59692" s="41"/>
    </row>
    <row r="59693" spans="4:5" x14ac:dyDescent="0.2">
      <c r="D59693" s="1"/>
      <c r="E59693" s="41"/>
    </row>
    <row r="59694" spans="4:5" x14ac:dyDescent="0.2">
      <c r="D59694" s="1"/>
      <c r="E59694" s="41"/>
    </row>
    <row r="59695" spans="4:5" x14ac:dyDescent="0.2">
      <c r="D59695" s="1"/>
      <c r="E59695" s="41"/>
    </row>
    <row r="59696" spans="4:5" x14ac:dyDescent="0.2">
      <c r="D59696" s="1"/>
      <c r="E59696" s="41"/>
    </row>
    <row r="59697" spans="4:5" x14ac:dyDescent="0.2">
      <c r="D59697" s="1"/>
      <c r="E59697" s="41"/>
    </row>
    <row r="59698" spans="4:5" x14ac:dyDescent="0.2">
      <c r="D59698" s="1"/>
      <c r="E59698" s="41"/>
    </row>
    <row r="59699" spans="4:5" x14ac:dyDescent="0.2">
      <c r="D59699" s="1"/>
      <c r="E59699" s="41"/>
    </row>
    <row r="59700" spans="4:5" x14ac:dyDescent="0.2">
      <c r="D59700" s="1"/>
      <c r="E59700" s="41"/>
    </row>
    <row r="59701" spans="4:5" x14ac:dyDescent="0.2">
      <c r="D59701" s="1"/>
      <c r="E59701" s="41"/>
    </row>
    <row r="59702" spans="4:5" x14ac:dyDescent="0.2">
      <c r="D59702" s="1"/>
      <c r="E59702" s="41"/>
    </row>
    <row r="59703" spans="4:5" x14ac:dyDescent="0.2">
      <c r="D59703" s="1"/>
      <c r="E59703" s="41"/>
    </row>
    <row r="59704" spans="4:5" x14ac:dyDescent="0.2">
      <c r="D59704" s="1"/>
      <c r="E59704" s="41"/>
    </row>
    <row r="59705" spans="4:5" x14ac:dyDescent="0.2">
      <c r="D59705" s="1"/>
      <c r="E59705" s="41"/>
    </row>
    <row r="59706" spans="4:5" x14ac:dyDescent="0.2">
      <c r="D59706" s="1"/>
      <c r="E59706" s="41"/>
    </row>
    <row r="59707" spans="4:5" x14ac:dyDescent="0.2">
      <c r="D59707" s="1"/>
      <c r="E59707" s="41"/>
    </row>
    <row r="59708" spans="4:5" x14ac:dyDescent="0.2">
      <c r="D59708" s="1"/>
      <c r="E59708" s="41"/>
    </row>
    <row r="59709" spans="4:5" x14ac:dyDescent="0.2">
      <c r="D59709" s="1"/>
      <c r="E59709" s="41"/>
    </row>
    <row r="59710" spans="4:5" x14ac:dyDescent="0.2">
      <c r="D59710" s="1"/>
      <c r="E59710" s="41"/>
    </row>
    <row r="59711" spans="4:5" x14ac:dyDescent="0.2">
      <c r="D59711" s="1"/>
      <c r="E59711" s="41"/>
    </row>
    <row r="59712" spans="4:5" x14ac:dyDescent="0.2">
      <c r="D59712" s="1"/>
      <c r="E59712" s="41"/>
    </row>
    <row r="59713" spans="4:5" x14ac:dyDescent="0.2">
      <c r="D59713" s="1"/>
      <c r="E59713" s="41"/>
    </row>
    <row r="59714" spans="4:5" x14ac:dyDescent="0.2">
      <c r="D59714" s="1"/>
      <c r="E59714" s="41"/>
    </row>
    <row r="59715" spans="4:5" x14ac:dyDescent="0.2">
      <c r="D59715" s="1"/>
      <c r="E59715" s="41"/>
    </row>
    <row r="59716" spans="4:5" x14ac:dyDescent="0.2">
      <c r="D59716" s="1"/>
      <c r="E59716" s="41"/>
    </row>
    <row r="59717" spans="4:5" x14ac:dyDescent="0.2">
      <c r="D59717" s="1"/>
      <c r="E59717" s="41"/>
    </row>
    <row r="59718" spans="4:5" x14ac:dyDescent="0.2">
      <c r="D59718" s="1"/>
      <c r="E59718" s="41"/>
    </row>
    <row r="59719" spans="4:5" x14ac:dyDescent="0.2">
      <c r="D59719" s="1"/>
      <c r="E59719" s="41"/>
    </row>
    <row r="59720" spans="4:5" x14ac:dyDescent="0.2">
      <c r="D59720" s="1"/>
      <c r="E59720" s="41"/>
    </row>
    <row r="59721" spans="4:5" x14ac:dyDescent="0.2">
      <c r="D59721" s="1"/>
      <c r="E59721" s="41"/>
    </row>
    <row r="59722" spans="4:5" x14ac:dyDescent="0.2">
      <c r="D59722" s="1"/>
      <c r="E59722" s="41"/>
    </row>
    <row r="59723" spans="4:5" x14ac:dyDescent="0.2">
      <c r="D59723" s="1"/>
      <c r="E59723" s="41"/>
    </row>
    <row r="59724" spans="4:5" x14ac:dyDescent="0.2">
      <c r="D59724" s="1"/>
      <c r="E59724" s="41"/>
    </row>
    <row r="59725" spans="4:5" x14ac:dyDescent="0.2">
      <c r="D59725" s="1"/>
      <c r="E59725" s="41"/>
    </row>
    <row r="59726" spans="4:5" x14ac:dyDescent="0.2">
      <c r="D59726" s="1"/>
      <c r="E59726" s="41"/>
    </row>
    <row r="59727" spans="4:5" x14ac:dyDescent="0.2">
      <c r="D59727" s="1"/>
      <c r="E59727" s="41"/>
    </row>
    <row r="59728" spans="4:5" x14ac:dyDescent="0.2">
      <c r="D59728" s="1"/>
      <c r="E59728" s="41"/>
    </row>
    <row r="59729" spans="4:5" x14ac:dyDescent="0.2">
      <c r="D59729" s="1"/>
      <c r="E59729" s="41"/>
    </row>
    <row r="59730" spans="4:5" x14ac:dyDescent="0.2">
      <c r="D59730" s="1"/>
      <c r="E59730" s="41"/>
    </row>
    <row r="59731" spans="4:5" x14ac:dyDescent="0.2">
      <c r="D59731" s="1"/>
      <c r="E59731" s="41"/>
    </row>
    <row r="59732" spans="4:5" x14ac:dyDescent="0.2">
      <c r="D59732" s="1"/>
      <c r="E59732" s="41"/>
    </row>
    <row r="59733" spans="4:5" x14ac:dyDescent="0.2">
      <c r="D59733" s="1"/>
      <c r="E59733" s="41"/>
    </row>
    <row r="59734" spans="4:5" x14ac:dyDescent="0.2">
      <c r="D59734" s="1"/>
      <c r="E59734" s="41"/>
    </row>
    <row r="59735" spans="4:5" x14ac:dyDescent="0.2">
      <c r="D59735" s="1"/>
      <c r="E59735" s="41"/>
    </row>
    <row r="59736" spans="4:5" x14ac:dyDescent="0.2">
      <c r="D59736" s="1"/>
      <c r="E59736" s="41"/>
    </row>
    <row r="59737" spans="4:5" x14ac:dyDescent="0.2">
      <c r="D59737" s="1"/>
      <c r="E59737" s="41"/>
    </row>
    <row r="59738" spans="4:5" x14ac:dyDescent="0.2">
      <c r="D59738" s="1"/>
      <c r="E59738" s="41"/>
    </row>
    <row r="59739" spans="4:5" x14ac:dyDescent="0.2">
      <c r="D59739" s="1"/>
      <c r="E59739" s="41"/>
    </row>
    <row r="59740" spans="4:5" x14ac:dyDescent="0.2">
      <c r="D59740" s="1"/>
      <c r="E59740" s="41"/>
    </row>
    <row r="59741" spans="4:5" x14ac:dyDescent="0.2">
      <c r="D59741" s="1"/>
      <c r="E59741" s="41"/>
    </row>
    <row r="59742" spans="4:5" x14ac:dyDescent="0.2">
      <c r="D59742" s="1"/>
      <c r="E59742" s="41"/>
    </row>
    <row r="59743" spans="4:5" x14ac:dyDescent="0.2">
      <c r="D59743" s="1"/>
      <c r="E59743" s="41"/>
    </row>
    <row r="59744" spans="4:5" x14ac:dyDescent="0.2">
      <c r="D59744" s="1"/>
      <c r="E59744" s="41"/>
    </row>
    <row r="59745" spans="4:5" x14ac:dyDescent="0.2">
      <c r="D59745" s="1"/>
      <c r="E59745" s="41"/>
    </row>
    <row r="59746" spans="4:5" x14ac:dyDescent="0.2">
      <c r="D59746" s="1"/>
      <c r="E59746" s="41"/>
    </row>
    <row r="59747" spans="4:5" x14ac:dyDescent="0.2">
      <c r="D59747" s="1"/>
      <c r="E59747" s="41"/>
    </row>
    <row r="59748" spans="4:5" x14ac:dyDescent="0.2">
      <c r="D59748" s="1"/>
      <c r="E59748" s="41"/>
    </row>
    <row r="59749" spans="4:5" x14ac:dyDescent="0.2">
      <c r="D59749" s="1"/>
      <c r="E59749" s="41"/>
    </row>
    <row r="59750" spans="4:5" x14ac:dyDescent="0.2">
      <c r="D59750" s="1"/>
      <c r="E59750" s="41"/>
    </row>
    <row r="59751" spans="4:5" x14ac:dyDescent="0.2">
      <c r="D59751" s="1"/>
      <c r="E59751" s="41"/>
    </row>
    <row r="59752" spans="4:5" x14ac:dyDescent="0.2">
      <c r="D59752" s="1"/>
      <c r="E59752" s="41"/>
    </row>
    <row r="59753" spans="4:5" x14ac:dyDescent="0.2">
      <c r="D59753" s="1"/>
      <c r="E59753" s="41"/>
    </row>
    <row r="59754" spans="4:5" x14ac:dyDescent="0.2">
      <c r="D59754" s="1"/>
      <c r="E59754" s="41"/>
    </row>
    <row r="59755" spans="4:5" x14ac:dyDescent="0.2">
      <c r="D59755" s="1"/>
      <c r="E59755" s="41"/>
    </row>
    <row r="59756" spans="4:5" x14ac:dyDescent="0.2">
      <c r="D59756" s="1"/>
      <c r="E59756" s="41"/>
    </row>
    <row r="59757" spans="4:5" x14ac:dyDescent="0.2">
      <c r="D59757" s="1"/>
      <c r="E59757" s="41"/>
    </row>
    <row r="59758" spans="4:5" x14ac:dyDescent="0.2">
      <c r="D59758" s="1"/>
      <c r="E59758" s="41"/>
    </row>
    <row r="59759" spans="4:5" x14ac:dyDescent="0.2">
      <c r="D59759" s="1"/>
      <c r="E59759" s="41"/>
    </row>
    <row r="59760" spans="4:5" x14ac:dyDescent="0.2">
      <c r="D59760" s="1"/>
      <c r="E59760" s="41"/>
    </row>
    <row r="59761" spans="4:5" x14ac:dyDescent="0.2">
      <c r="D59761" s="1"/>
      <c r="E59761" s="41"/>
    </row>
    <row r="59762" spans="4:5" x14ac:dyDescent="0.2">
      <c r="D59762" s="1"/>
      <c r="E59762" s="41"/>
    </row>
    <row r="59763" spans="4:5" x14ac:dyDescent="0.2">
      <c r="D59763" s="1"/>
      <c r="E59763" s="41"/>
    </row>
    <row r="59764" spans="4:5" x14ac:dyDescent="0.2">
      <c r="D59764" s="1"/>
      <c r="E59764" s="41"/>
    </row>
    <row r="59765" spans="4:5" x14ac:dyDescent="0.2">
      <c r="D59765" s="1"/>
      <c r="E59765" s="41"/>
    </row>
    <row r="59766" spans="4:5" x14ac:dyDescent="0.2">
      <c r="D59766" s="1"/>
      <c r="E59766" s="41"/>
    </row>
    <row r="59767" spans="4:5" x14ac:dyDescent="0.2">
      <c r="D59767" s="1"/>
      <c r="E59767" s="41"/>
    </row>
    <row r="59768" spans="4:5" x14ac:dyDescent="0.2">
      <c r="D59768" s="1"/>
      <c r="E59768" s="41"/>
    </row>
    <row r="59769" spans="4:5" x14ac:dyDescent="0.2">
      <c r="D59769" s="1"/>
      <c r="E59769" s="41"/>
    </row>
    <row r="59770" spans="4:5" x14ac:dyDescent="0.2">
      <c r="D59770" s="1"/>
      <c r="E59770" s="41"/>
    </row>
    <row r="59771" spans="4:5" x14ac:dyDescent="0.2">
      <c r="D59771" s="1"/>
      <c r="E59771" s="41"/>
    </row>
    <row r="59772" spans="4:5" x14ac:dyDescent="0.2">
      <c r="D59772" s="1"/>
      <c r="E59772" s="41"/>
    </row>
    <row r="59773" spans="4:5" x14ac:dyDescent="0.2">
      <c r="D59773" s="1"/>
      <c r="E59773" s="41"/>
    </row>
    <row r="59774" spans="4:5" x14ac:dyDescent="0.2">
      <c r="D59774" s="1"/>
      <c r="E59774" s="41"/>
    </row>
    <row r="59775" spans="4:5" x14ac:dyDescent="0.2">
      <c r="D59775" s="1"/>
      <c r="E59775" s="41"/>
    </row>
    <row r="59776" spans="4:5" x14ac:dyDescent="0.2">
      <c r="D59776" s="1"/>
      <c r="E59776" s="41"/>
    </row>
    <row r="59777" spans="4:5" x14ac:dyDescent="0.2">
      <c r="D59777" s="1"/>
      <c r="E59777" s="41"/>
    </row>
    <row r="59778" spans="4:5" x14ac:dyDescent="0.2">
      <c r="D59778" s="1"/>
      <c r="E59778" s="41"/>
    </row>
    <row r="59779" spans="4:5" x14ac:dyDescent="0.2">
      <c r="D59779" s="1"/>
      <c r="E59779" s="41"/>
    </row>
    <row r="59780" spans="4:5" x14ac:dyDescent="0.2">
      <c r="D59780" s="1"/>
      <c r="E59780" s="41"/>
    </row>
    <row r="59781" spans="4:5" x14ac:dyDescent="0.2">
      <c r="D59781" s="1"/>
      <c r="E59781" s="41"/>
    </row>
    <row r="59782" spans="4:5" x14ac:dyDescent="0.2">
      <c r="D59782" s="1"/>
      <c r="E59782" s="41"/>
    </row>
    <row r="59783" spans="4:5" x14ac:dyDescent="0.2">
      <c r="D59783" s="1"/>
      <c r="E59783" s="41"/>
    </row>
    <row r="59784" spans="4:5" x14ac:dyDescent="0.2">
      <c r="D59784" s="1"/>
      <c r="E59784" s="41"/>
    </row>
    <row r="59785" spans="4:5" x14ac:dyDescent="0.2">
      <c r="D59785" s="1"/>
      <c r="E59785" s="41"/>
    </row>
    <row r="59786" spans="4:5" x14ac:dyDescent="0.2">
      <c r="D59786" s="1"/>
      <c r="E59786" s="41"/>
    </row>
    <row r="59787" spans="4:5" x14ac:dyDescent="0.2">
      <c r="D59787" s="1"/>
      <c r="E59787" s="41"/>
    </row>
    <row r="59788" spans="4:5" x14ac:dyDescent="0.2">
      <c r="D59788" s="1"/>
      <c r="E59788" s="41"/>
    </row>
    <row r="59789" spans="4:5" x14ac:dyDescent="0.2">
      <c r="D59789" s="1"/>
      <c r="E59789" s="41"/>
    </row>
    <row r="59790" spans="4:5" x14ac:dyDescent="0.2">
      <c r="D59790" s="1"/>
      <c r="E59790" s="41"/>
    </row>
    <row r="59791" spans="4:5" x14ac:dyDescent="0.2">
      <c r="D59791" s="1"/>
      <c r="E59791" s="41"/>
    </row>
    <row r="59792" spans="4:5" x14ac:dyDescent="0.2">
      <c r="D59792" s="1"/>
      <c r="E59792" s="41"/>
    </row>
    <row r="59793" spans="4:5" x14ac:dyDescent="0.2">
      <c r="D59793" s="1"/>
      <c r="E59793" s="41"/>
    </row>
    <row r="59794" spans="4:5" x14ac:dyDescent="0.2">
      <c r="D59794" s="1"/>
      <c r="E59794" s="41"/>
    </row>
    <row r="59795" spans="4:5" x14ac:dyDescent="0.2">
      <c r="D59795" s="1"/>
      <c r="E59795" s="41"/>
    </row>
    <row r="59796" spans="4:5" x14ac:dyDescent="0.2">
      <c r="D59796" s="1"/>
      <c r="E59796" s="41"/>
    </row>
    <row r="59797" spans="4:5" x14ac:dyDescent="0.2">
      <c r="D59797" s="1"/>
      <c r="E59797" s="41"/>
    </row>
    <row r="59798" spans="4:5" x14ac:dyDescent="0.2">
      <c r="D59798" s="1"/>
      <c r="E59798" s="41"/>
    </row>
    <row r="59799" spans="4:5" x14ac:dyDescent="0.2">
      <c r="D59799" s="1"/>
      <c r="E59799" s="41"/>
    </row>
    <row r="59800" spans="4:5" x14ac:dyDescent="0.2">
      <c r="D59800" s="1"/>
      <c r="E59800" s="41"/>
    </row>
    <row r="59801" spans="4:5" x14ac:dyDescent="0.2">
      <c r="D59801" s="1"/>
      <c r="E59801" s="41"/>
    </row>
    <row r="59802" spans="4:5" x14ac:dyDescent="0.2">
      <c r="D59802" s="1"/>
      <c r="E59802" s="41"/>
    </row>
    <row r="59803" spans="4:5" x14ac:dyDescent="0.2">
      <c r="D59803" s="1"/>
      <c r="E59803" s="41"/>
    </row>
    <row r="59804" spans="4:5" x14ac:dyDescent="0.2">
      <c r="D59804" s="1"/>
      <c r="E59804" s="41"/>
    </row>
    <row r="59805" spans="4:5" x14ac:dyDescent="0.2">
      <c r="D59805" s="1"/>
      <c r="E59805" s="41"/>
    </row>
    <row r="59806" spans="4:5" x14ac:dyDescent="0.2">
      <c r="D59806" s="1"/>
      <c r="E59806" s="41"/>
    </row>
    <row r="59807" spans="4:5" x14ac:dyDescent="0.2">
      <c r="D59807" s="1"/>
      <c r="E59807" s="41"/>
    </row>
    <row r="59808" spans="4:5" x14ac:dyDescent="0.2">
      <c r="D59808" s="1"/>
      <c r="E59808" s="41"/>
    </row>
    <row r="59809" spans="4:5" x14ac:dyDescent="0.2">
      <c r="D59809" s="1"/>
      <c r="E59809" s="41"/>
    </row>
    <row r="59810" spans="4:5" x14ac:dyDescent="0.2">
      <c r="D59810" s="1"/>
      <c r="E59810" s="41"/>
    </row>
    <row r="59811" spans="4:5" x14ac:dyDescent="0.2">
      <c r="D59811" s="1"/>
      <c r="E59811" s="41"/>
    </row>
    <row r="59812" spans="4:5" x14ac:dyDescent="0.2">
      <c r="D59812" s="1"/>
      <c r="E59812" s="41"/>
    </row>
    <row r="59813" spans="4:5" x14ac:dyDescent="0.2">
      <c r="D59813" s="1"/>
      <c r="E59813" s="41"/>
    </row>
    <row r="59814" spans="4:5" x14ac:dyDescent="0.2">
      <c r="D59814" s="1"/>
      <c r="E59814" s="41"/>
    </row>
    <row r="59815" spans="4:5" x14ac:dyDescent="0.2">
      <c r="D59815" s="1"/>
      <c r="E59815" s="41"/>
    </row>
    <row r="59816" spans="4:5" x14ac:dyDescent="0.2">
      <c r="D59816" s="1"/>
      <c r="E59816" s="41"/>
    </row>
    <row r="59817" spans="4:5" x14ac:dyDescent="0.2">
      <c r="D59817" s="1"/>
      <c r="E59817" s="41"/>
    </row>
    <row r="59818" spans="4:5" x14ac:dyDescent="0.2">
      <c r="D59818" s="1"/>
      <c r="E59818" s="41"/>
    </row>
    <row r="59819" spans="4:5" x14ac:dyDescent="0.2">
      <c r="D59819" s="1"/>
      <c r="E59819" s="41"/>
    </row>
    <row r="59820" spans="4:5" x14ac:dyDescent="0.2">
      <c r="D59820" s="1"/>
      <c r="E59820" s="41"/>
    </row>
    <row r="59821" spans="4:5" x14ac:dyDescent="0.2">
      <c r="D59821" s="1"/>
      <c r="E59821" s="41"/>
    </row>
    <row r="59822" spans="4:5" x14ac:dyDescent="0.2">
      <c r="D59822" s="1"/>
      <c r="E59822" s="41"/>
    </row>
    <row r="59823" spans="4:5" x14ac:dyDescent="0.2">
      <c r="D59823" s="1"/>
      <c r="E59823" s="41"/>
    </row>
    <row r="59824" spans="4:5" x14ac:dyDescent="0.2">
      <c r="D59824" s="1"/>
      <c r="E59824" s="41"/>
    </row>
    <row r="59825" spans="4:5" x14ac:dyDescent="0.2">
      <c r="D59825" s="1"/>
      <c r="E59825" s="41"/>
    </row>
    <row r="59826" spans="4:5" x14ac:dyDescent="0.2">
      <c r="D59826" s="1"/>
      <c r="E59826" s="41"/>
    </row>
    <row r="59827" spans="4:5" x14ac:dyDescent="0.2">
      <c r="D59827" s="1"/>
      <c r="E59827" s="41"/>
    </row>
    <row r="59828" spans="4:5" x14ac:dyDescent="0.2">
      <c r="D59828" s="1"/>
      <c r="E59828" s="41"/>
    </row>
    <row r="59829" spans="4:5" x14ac:dyDescent="0.2">
      <c r="D59829" s="1"/>
      <c r="E59829" s="41"/>
    </row>
    <row r="59830" spans="4:5" x14ac:dyDescent="0.2">
      <c r="D59830" s="1"/>
      <c r="E59830" s="41"/>
    </row>
    <row r="59831" spans="4:5" x14ac:dyDescent="0.2">
      <c r="D59831" s="1"/>
      <c r="E59831" s="41"/>
    </row>
    <row r="59832" spans="4:5" x14ac:dyDescent="0.2">
      <c r="D59832" s="1"/>
      <c r="E59832" s="41"/>
    </row>
    <row r="59833" spans="4:5" x14ac:dyDescent="0.2">
      <c r="D59833" s="1"/>
      <c r="E59833" s="41"/>
    </row>
    <row r="59834" spans="4:5" x14ac:dyDescent="0.2">
      <c r="D59834" s="1"/>
      <c r="E59834" s="41"/>
    </row>
    <row r="59835" spans="4:5" x14ac:dyDescent="0.2">
      <c r="D59835" s="1"/>
      <c r="E59835" s="41"/>
    </row>
    <row r="59836" spans="4:5" x14ac:dyDescent="0.2">
      <c r="D59836" s="1"/>
      <c r="E59836" s="41"/>
    </row>
    <row r="59837" spans="4:5" x14ac:dyDescent="0.2">
      <c r="D59837" s="1"/>
      <c r="E59837" s="41"/>
    </row>
    <row r="59838" spans="4:5" x14ac:dyDescent="0.2">
      <c r="D59838" s="1"/>
      <c r="E59838" s="41"/>
    </row>
    <row r="59839" spans="4:5" x14ac:dyDescent="0.2">
      <c r="D59839" s="1"/>
      <c r="E59839" s="41"/>
    </row>
    <row r="59840" spans="4:5" x14ac:dyDescent="0.2">
      <c r="D59840" s="1"/>
      <c r="E59840" s="41"/>
    </row>
    <row r="59841" spans="4:5" x14ac:dyDescent="0.2">
      <c r="D59841" s="1"/>
      <c r="E59841" s="41"/>
    </row>
    <row r="59842" spans="4:5" x14ac:dyDescent="0.2">
      <c r="D59842" s="1"/>
      <c r="E59842" s="41"/>
    </row>
    <row r="59843" spans="4:5" x14ac:dyDescent="0.2">
      <c r="D59843" s="1"/>
      <c r="E59843" s="41"/>
    </row>
    <row r="59844" spans="4:5" x14ac:dyDescent="0.2">
      <c r="D59844" s="1"/>
      <c r="E59844" s="41"/>
    </row>
    <row r="59845" spans="4:5" x14ac:dyDescent="0.2">
      <c r="D59845" s="1"/>
      <c r="E59845" s="41"/>
    </row>
    <row r="59846" spans="4:5" x14ac:dyDescent="0.2">
      <c r="D59846" s="1"/>
      <c r="E59846" s="41"/>
    </row>
    <row r="59847" spans="4:5" x14ac:dyDescent="0.2">
      <c r="D59847" s="1"/>
      <c r="E59847" s="41"/>
    </row>
    <row r="59848" spans="4:5" x14ac:dyDescent="0.2">
      <c r="D59848" s="1"/>
      <c r="E59848" s="41"/>
    </row>
    <row r="59849" spans="4:5" x14ac:dyDescent="0.2">
      <c r="D59849" s="1"/>
      <c r="E59849" s="41"/>
    </row>
    <row r="59850" spans="4:5" x14ac:dyDescent="0.2">
      <c r="D59850" s="1"/>
      <c r="E59850" s="41"/>
    </row>
    <row r="59851" spans="4:5" x14ac:dyDescent="0.2">
      <c r="D59851" s="1"/>
      <c r="E59851" s="41"/>
    </row>
    <row r="59852" spans="4:5" x14ac:dyDescent="0.2">
      <c r="D59852" s="1"/>
      <c r="E59852" s="41"/>
    </row>
    <row r="59853" spans="4:5" x14ac:dyDescent="0.2">
      <c r="D59853" s="1"/>
      <c r="E59853" s="41"/>
    </row>
    <row r="59854" spans="4:5" x14ac:dyDescent="0.2">
      <c r="D59854" s="1"/>
      <c r="E59854" s="41"/>
    </row>
    <row r="59855" spans="4:5" x14ac:dyDescent="0.2">
      <c r="D59855" s="1"/>
      <c r="E59855" s="41"/>
    </row>
    <row r="59856" spans="4:5" x14ac:dyDescent="0.2">
      <c r="D59856" s="1"/>
      <c r="E59856" s="41"/>
    </row>
    <row r="59857" spans="4:5" x14ac:dyDescent="0.2">
      <c r="D59857" s="1"/>
      <c r="E59857" s="41"/>
    </row>
    <row r="59858" spans="4:5" x14ac:dyDescent="0.2">
      <c r="D59858" s="1"/>
      <c r="E59858" s="41"/>
    </row>
    <row r="59859" spans="4:5" x14ac:dyDescent="0.2">
      <c r="D59859" s="1"/>
      <c r="E59859" s="41"/>
    </row>
    <row r="59860" spans="4:5" x14ac:dyDescent="0.2">
      <c r="D59860" s="1"/>
      <c r="E59860" s="41"/>
    </row>
    <row r="59861" spans="4:5" x14ac:dyDescent="0.2">
      <c r="D59861" s="1"/>
      <c r="E59861" s="41"/>
    </row>
    <row r="59862" spans="4:5" x14ac:dyDescent="0.2">
      <c r="D59862" s="1"/>
      <c r="E59862" s="41"/>
    </row>
    <row r="59863" spans="4:5" x14ac:dyDescent="0.2">
      <c r="D59863" s="1"/>
      <c r="E59863" s="41"/>
    </row>
    <row r="59864" spans="4:5" x14ac:dyDescent="0.2">
      <c r="D59864" s="1"/>
      <c r="E59864" s="41"/>
    </row>
    <row r="59865" spans="4:5" x14ac:dyDescent="0.2">
      <c r="D59865" s="1"/>
      <c r="E59865" s="41"/>
    </row>
    <row r="59866" spans="4:5" x14ac:dyDescent="0.2">
      <c r="D59866" s="1"/>
      <c r="E59866" s="41"/>
    </row>
    <row r="59867" spans="4:5" x14ac:dyDescent="0.2">
      <c r="D59867" s="1"/>
      <c r="E59867" s="41"/>
    </row>
    <row r="59868" spans="4:5" x14ac:dyDescent="0.2">
      <c r="D59868" s="1"/>
      <c r="E59868" s="41"/>
    </row>
    <row r="59869" spans="4:5" x14ac:dyDescent="0.2">
      <c r="D59869" s="1"/>
      <c r="E59869" s="41"/>
    </row>
    <row r="59870" spans="4:5" x14ac:dyDescent="0.2">
      <c r="D59870" s="1"/>
      <c r="E59870" s="41"/>
    </row>
    <row r="59871" spans="4:5" x14ac:dyDescent="0.2">
      <c r="D59871" s="1"/>
      <c r="E59871" s="41"/>
    </row>
    <row r="59872" spans="4:5" x14ac:dyDescent="0.2">
      <c r="D59872" s="1"/>
      <c r="E59872" s="41"/>
    </row>
    <row r="59873" spans="4:5" x14ac:dyDescent="0.2">
      <c r="D59873" s="1"/>
      <c r="E59873" s="41"/>
    </row>
    <row r="59874" spans="4:5" x14ac:dyDescent="0.2">
      <c r="D59874" s="1"/>
      <c r="E59874" s="41"/>
    </row>
    <row r="59875" spans="4:5" x14ac:dyDescent="0.2">
      <c r="D59875" s="1"/>
      <c r="E59875" s="41"/>
    </row>
    <row r="59876" spans="4:5" x14ac:dyDescent="0.2">
      <c r="D59876" s="1"/>
      <c r="E59876" s="41"/>
    </row>
    <row r="59877" spans="4:5" x14ac:dyDescent="0.2">
      <c r="D59877" s="1"/>
      <c r="E59877" s="41"/>
    </row>
    <row r="59878" spans="4:5" x14ac:dyDescent="0.2">
      <c r="D59878" s="1"/>
      <c r="E59878" s="41"/>
    </row>
    <row r="59879" spans="4:5" x14ac:dyDescent="0.2">
      <c r="D59879" s="1"/>
      <c r="E59879" s="41"/>
    </row>
    <row r="59880" spans="4:5" x14ac:dyDescent="0.2">
      <c r="D59880" s="1"/>
      <c r="E59880" s="41"/>
    </row>
    <row r="59881" spans="4:5" x14ac:dyDescent="0.2">
      <c r="D59881" s="1"/>
      <c r="E59881" s="41"/>
    </row>
    <row r="59882" spans="4:5" x14ac:dyDescent="0.2">
      <c r="D59882" s="1"/>
      <c r="E59882" s="41"/>
    </row>
    <row r="59883" spans="4:5" x14ac:dyDescent="0.2">
      <c r="D59883" s="1"/>
      <c r="E59883" s="41"/>
    </row>
    <row r="59884" spans="4:5" x14ac:dyDescent="0.2">
      <c r="D59884" s="1"/>
      <c r="E59884" s="41"/>
    </row>
    <row r="59885" spans="4:5" x14ac:dyDescent="0.2">
      <c r="D59885" s="1"/>
      <c r="E59885" s="41"/>
    </row>
    <row r="59886" spans="4:5" x14ac:dyDescent="0.2">
      <c r="D59886" s="1"/>
      <c r="E59886" s="41"/>
    </row>
    <row r="59887" spans="4:5" x14ac:dyDescent="0.2">
      <c r="D59887" s="1"/>
      <c r="E59887" s="41"/>
    </row>
    <row r="59888" spans="4:5" x14ac:dyDescent="0.2">
      <c r="D59888" s="1"/>
      <c r="E59888" s="41"/>
    </row>
    <row r="59889" spans="4:5" x14ac:dyDescent="0.2">
      <c r="D59889" s="1"/>
      <c r="E59889" s="41"/>
    </row>
    <row r="59890" spans="4:5" x14ac:dyDescent="0.2">
      <c r="D59890" s="1"/>
      <c r="E59890" s="41"/>
    </row>
    <row r="59891" spans="4:5" x14ac:dyDescent="0.2">
      <c r="D59891" s="1"/>
      <c r="E59891" s="41"/>
    </row>
    <row r="59892" spans="4:5" x14ac:dyDescent="0.2">
      <c r="D59892" s="1"/>
      <c r="E59892" s="41"/>
    </row>
    <row r="59893" spans="4:5" x14ac:dyDescent="0.2">
      <c r="D59893" s="1"/>
      <c r="E59893" s="41"/>
    </row>
    <row r="59894" spans="4:5" x14ac:dyDescent="0.2">
      <c r="D59894" s="1"/>
      <c r="E59894" s="41"/>
    </row>
    <row r="59895" spans="4:5" x14ac:dyDescent="0.2">
      <c r="D59895" s="1"/>
      <c r="E59895" s="41"/>
    </row>
    <row r="59896" spans="4:5" x14ac:dyDescent="0.2">
      <c r="D59896" s="1"/>
      <c r="E59896" s="41"/>
    </row>
    <row r="59897" spans="4:5" x14ac:dyDescent="0.2">
      <c r="D59897" s="1"/>
      <c r="E59897" s="41"/>
    </row>
    <row r="59898" spans="4:5" x14ac:dyDescent="0.2">
      <c r="D59898" s="1"/>
      <c r="E59898" s="41"/>
    </row>
    <row r="59899" spans="4:5" x14ac:dyDescent="0.2">
      <c r="D59899" s="1"/>
      <c r="E59899" s="41"/>
    </row>
    <row r="59900" spans="4:5" x14ac:dyDescent="0.2">
      <c r="D59900" s="1"/>
      <c r="E59900" s="41"/>
    </row>
    <row r="59901" spans="4:5" x14ac:dyDescent="0.2">
      <c r="D59901" s="1"/>
      <c r="E59901" s="41"/>
    </row>
    <row r="59902" spans="4:5" x14ac:dyDescent="0.2">
      <c r="D59902" s="1"/>
      <c r="E59902" s="41"/>
    </row>
    <row r="59903" spans="4:5" x14ac:dyDescent="0.2">
      <c r="D59903" s="1"/>
      <c r="E59903" s="41"/>
    </row>
    <row r="59904" spans="4:5" x14ac:dyDescent="0.2">
      <c r="D59904" s="1"/>
      <c r="E59904" s="41"/>
    </row>
    <row r="59905" spans="4:5" x14ac:dyDescent="0.2">
      <c r="D59905" s="1"/>
      <c r="E59905" s="41"/>
    </row>
    <row r="59906" spans="4:5" x14ac:dyDescent="0.2">
      <c r="D59906" s="1"/>
      <c r="E59906" s="41"/>
    </row>
    <row r="59907" spans="4:5" x14ac:dyDescent="0.2">
      <c r="D59907" s="1"/>
      <c r="E59907" s="41"/>
    </row>
    <row r="59908" spans="4:5" x14ac:dyDescent="0.2">
      <c r="D59908" s="1"/>
      <c r="E59908" s="41"/>
    </row>
    <row r="59909" spans="4:5" x14ac:dyDescent="0.2">
      <c r="D59909" s="1"/>
      <c r="E59909" s="41"/>
    </row>
    <row r="59910" spans="4:5" x14ac:dyDescent="0.2">
      <c r="D59910" s="1"/>
      <c r="E59910" s="41"/>
    </row>
    <row r="59911" spans="4:5" x14ac:dyDescent="0.2">
      <c r="D59911" s="1"/>
      <c r="E59911" s="41"/>
    </row>
    <row r="59912" spans="4:5" x14ac:dyDescent="0.2">
      <c r="D59912" s="1"/>
      <c r="E59912" s="41"/>
    </row>
    <row r="59913" spans="4:5" x14ac:dyDescent="0.2">
      <c r="D59913" s="1"/>
      <c r="E59913" s="41"/>
    </row>
    <row r="59914" spans="4:5" x14ac:dyDescent="0.2">
      <c r="D59914" s="1"/>
      <c r="E59914" s="41"/>
    </row>
    <row r="59915" spans="4:5" x14ac:dyDescent="0.2">
      <c r="D59915" s="1"/>
      <c r="E59915" s="41"/>
    </row>
    <row r="59916" spans="4:5" x14ac:dyDescent="0.2">
      <c r="D59916" s="1"/>
      <c r="E59916" s="41"/>
    </row>
    <row r="59917" spans="4:5" x14ac:dyDescent="0.2">
      <c r="D59917" s="1"/>
      <c r="E59917" s="41"/>
    </row>
    <row r="59918" spans="4:5" x14ac:dyDescent="0.2">
      <c r="D59918" s="1"/>
      <c r="E59918" s="41"/>
    </row>
    <row r="59919" spans="4:5" x14ac:dyDescent="0.2">
      <c r="D59919" s="1"/>
      <c r="E59919" s="41"/>
    </row>
    <row r="59920" spans="4:5" x14ac:dyDescent="0.2">
      <c r="D59920" s="1"/>
      <c r="E59920" s="41"/>
    </row>
    <row r="59921" spans="4:5" x14ac:dyDescent="0.2">
      <c r="D59921" s="1"/>
      <c r="E59921" s="41"/>
    </row>
    <row r="59922" spans="4:5" x14ac:dyDescent="0.2">
      <c r="D59922" s="1"/>
      <c r="E59922" s="41"/>
    </row>
    <row r="59923" spans="4:5" x14ac:dyDescent="0.2">
      <c r="D59923" s="1"/>
      <c r="E59923" s="41"/>
    </row>
    <row r="59924" spans="4:5" x14ac:dyDescent="0.2">
      <c r="D59924" s="1"/>
      <c r="E59924" s="41"/>
    </row>
    <row r="59925" spans="4:5" x14ac:dyDescent="0.2">
      <c r="D59925" s="1"/>
      <c r="E59925" s="41"/>
    </row>
    <row r="59926" spans="4:5" x14ac:dyDescent="0.2">
      <c r="D59926" s="1"/>
      <c r="E59926" s="41"/>
    </row>
    <row r="59927" spans="4:5" x14ac:dyDescent="0.2">
      <c r="D59927" s="1"/>
      <c r="E59927" s="41"/>
    </row>
    <row r="59928" spans="4:5" x14ac:dyDescent="0.2">
      <c r="D59928" s="1"/>
      <c r="E59928" s="41"/>
    </row>
    <row r="59929" spans="4:5" x14ac:dyDescent="0.2">
      <c r="D59929" s="1"/>
      <c r="E59929" s="41"/>
    </row>
    <row r="59930" spans="4:5" x14ac:dyDescent="0.2">
      <c r="D59930" s="1"/>
      <c r="E59930" s="41"/>
    </row>
    <row r="59931" spans="4:5" x14ac:dyDescent="0.2">
      <c r="D59931" s="1"/>
      <c r="E59931" s="41"/>
    </row>
    <row r="59932" spans="4:5" x14ac:dyDescent="0.2">
      <c r="D59932" s="1"/>
      <c r="E59932" s="41"/>
    </row>
    <row r="59933" spans="4:5" x14ac:dyDescent="0.2">
      <c r="D59933" s="1"/>
      <c r="E59933" s="41"/>
    </row>
    <row r="59934" spans="4:5" x14ac:dyDescent="0.2">
      <c r="D59934" s="1"/>
      <c r="E59934" s="41"/>
    </row>
    <row r="59935" spans="4:5" x14ac:dyDescent="0.2">
      <c r="D59935" s="1"/>
      <c r="E59935" s="41"/>
    </row>
    <row r="59936" spans="4:5" x14ac:dyDescent="0.2">
      <c r="D59936" s="1"/>
      <c r="E59936" s="41"/>
    </row>
    <row r="59937" spans="4:5" x14ac:dyDescent="0.2">
      <c r="D59937" s="1"/>
      <c r="E59937" s="41"/>
    </row>
    <row r="59938" spans="4:5" x14ac:dyDescent="0.2">
      <c r="D59938" s="1"/>
      <c r="E59938" s="41"/>
    </row>
    <row r="59939" spans="4:5" x14ac:dyDescent="0.2">
      <c r="D59939" s="1"/>
      <c r="E59939" s="41"/>
    </row>
    <row r="59940" spans="4:5" x14ac:dyDescent="0.2">
      <c r="D59940" s="1"/>
      <c r="E59940" s="41"/>
    </row>
    <row r="59941" spans="4:5" x14ac:dyDescent="0.2">
      <c r="D59941" s="1"/>
      <c r="E59941" s="41"/>
    </row>
    <row r="59942" spans="4:5" x14ac:dyDescent="0.2">
      <c r="D59942" s="1"/>
      <c r="E59942" s="41"/>
    </row>
    <row r="59943" spans="4:5" x14ac:dyDescent="0.2">
      <c r="D59943" s="1"/>
      <c r="E59943" s="41"/>
    </row>
    <row r="59944" spans="4:5" x14ac:dyDescent="0.2">
      <c r="D59944" s="1"/>
      <c r="E59944" s="41"/>
    </row>
    <row r="59945" spans="4:5" x14ac:dyDescent="0.2">
      <c r="D59945" s="1"/>
      <c r="E59945" s="41"/>
    </row>
    <row r="59946" spans="4:5" x14ac:dyDescent="0.2">
      <c r="D59946" s="1"/>
      <c r="E59946" s="41"/>
    </row>
    <row r="59947" spans="4:5" x14ac:dyDescent="0.2">
      <c r="D59947" s="1"/>
      <c r="E59947" s="41"/>
    </row>
    <row r="59948" spans="4:5" x14ac:dyDescent="0.2">
      <c r="D59948" s="1"/>
      <c r="E59948" s="41"/>
    </row>
    <row r="59949" spans="4:5" x14ac:dyDescent="0.2">
      <c r="D59949" s="1"/>
      <c r="E59949" s="41"/>
    </row>
    <row r="59950" spans="4:5" x14ac:dyDescent="0.2">
      <c r="D59950" s="1"/>
      <c r="E59950" s="41"/>
    </row>
    <row r="59951" spans="4:5" x14ac:dyDescent="0.2">
      <c r="D59951" s="1"/>
      <c r="E59951" s="41"/>
    </row>
    <row r="59952" spans="4:5" x14ac:dyDescent="0.2">
      <c r="D59952" s="1"/>
      <c r="E59952" s="41"/>
    </row>
    <row r="59953" spans="4:5" x14ac:dyDescent="0.2">
      <c r="D59953" s="1"/>
      <c r="E59953" s="41"/>
    </row>
    <row r="59954" spans="4:5" x14ac:dyDescent="0.2">
      <c r="D59954" s="1"/>
      <c r="E59954" s="41"/>
    </row>
    <row r="59955" spans="4:5" x14ac:dyDescent="0.2">
      <c r="D59955" s="1"/>
      <c r="E59955" s="41"/>
    </row>
    <row r="59956" spans="4:5" x14ac:dyDescent="0.2">
      <c r="D59956" s="1"/>
      <c r="E59956" s="41"/>
    </row>
    <row r="59957" spans="4:5" x14ac:dyDescent="0.2">
      <c r="D59957" s="1"/>
      <c r="E59957" s="41"/>
    </row>
    <row r="59958" spans="4:5" x14ac:dyDescent="0.2">
      <c r="D59958" s="1"/>
      <c r="E59958" s="41"/>
    </row>
    <row r="59959" spans="4:5" x14ac:dyDescent="0.2">
      <c r="D59959" s="1"/>
      <c r="E59959" s="41"/>
    </row>
    <row r="59960" spans="4:5" x14ac:dyDescent="0.2">
      <c r="D59960" s="1"/>
      <c r="E59960" s="41"/>
    </row>
    <row r="59961" spans="4:5" x14ac:dyDescent="0.2">
      <c r="D59961" s="1"/>
      <c r="E59961" s="41"/>
    </row>
    <row r="59962" spans="4:5" x14ac:dyDescent="0.2">
      <c r="D59962" s="1"/>
      <c r="E59962" s="41"/>
    </row>
    <row r="59963" spans="4:5" x14ac:dyDescent="0.2">
      <c r="D59963" s="1"/>
      <c r="E59963" s="41"/>
    </row>
    <row r="59964" spans="4:5" x14ac:dyDescent="0.2">
      <c r="D59964" s="1"/>
      <c r="E59964" s="41"/>
    </row>
    <row r="59965" spans="4:5" x14ac:dyDescent="0.2">
      <c r="D59965" s="1"/>
      <c r="E59965" s="41"/>
    </row>
    <row r="59966" spans="4:5" x14ac:dyDescent="0.2">
      <c r="D59966" s="1"/>
      <c r="E59966" s="41"/>
    </row>
    <row r="59967" spans="4:5" x14ac:dyDescent="0.2">
      <c r="D59967" s="1"/>
      <c r="E59967" s="41"/>
    </row>
    <row r="59968" spans="4:5" x14ac:dyDescent="0.2">
      <c r="D59968" s="1"/>
      <c r="E59968" s="41"/>
    </row>
    <row r="59969" spans="4:5" x14ac:dyDescent="0.2">
      <c r="D59969" s="1"/>
      <c r="E59969" s="41"/>
    </row>
    <row r="59970" spans="4:5" x14ac:dyDescent="0.2">
      <c r="D59970" s="1"/>
      <c r="E59970" s="41"/>
    </row>
    <row r="59971" spans="4:5" x14ac:dyDescent="0.2">
      <c r="D59971" s="1"/>
      <c r="E59971" s="41"/>
    </row>
    <row r="59972" spans="4:5" x14ac:dyDescent="0.2">
      <c r="D59972" s="1"/>
      <c r="E59972" s="41"/>
    </row>
    <row r="59973" spans="4:5" x14ac:dyDescent="0.2">
      <c r="D59973" s="1"/>
      <c r="E59973" s="41"/>
    </row>
    <row r="59974" spans="4:5" x14ac:dyDescent="0.2">
      <c r="D59974" s="1"/>
      <c r="E59974" s="41"/>
    </row>
    <row r="59975" spans="4:5" x14ac:dyDescent="0.2">
      <c r="D59975" s="1"/>
      <c r="E59975" s="41"/>
    </row>
    <row r="59976" spans="4:5" x14ac:dyDescent="0.2">
      <c r="D59976" s="1"/>
      <c r="E59976" s="41"/>
    </row>
    <row r="59977" spans="4:5" x14ac:dyDescent="0.2">
      <c r="D59977" s="1"/>
      <c r="E59977" s="41"/>
    </row>
    <row r="59978" spans="4:5" x14ac:dyDescent="0.2">
      <c r="D59978" s="1"/>
      <c r="E59978" s="41"/>
    </row>
    <row r="59979" spans="4:5" x14ac:dyDescent="0.2">
      <c r="D59979" s="1"/>
      <c r="E59979" s="41"/>
    </row>
    <row r="59980" spans="4:5" x14ac:dyDescent="0.2">
      <c r="D59980" s="1"/>
      <c r="E59980" s="41"/>
    </row>
    <row r="59981" spans="4:5" x14ac:dyDescent="0.2">
      <c r="D59981" s="1"/>
      <c r="E59981" s="41"/>
    </row>
    <row r="59982" spans="4:5" x14ac:dyDescent="0.2">
      <c r="D59982" s="1"/>
      <c r="E59982" s="41"/>
    </row>
    <row r="59983" spans="4:5" x14ac:dyDescent="0.2">
      <c r="D59983" s="1"/>
      <c r="E59983" s="41"/>
    </row>
    <row r="59984" spans="4:5" x14ac:dyDescent="0.2">
      <c r="D59984" s="1"/>
      <c r="E59984" s="41"/>
    </row>
    <row r="59985" spans="4:5" x14ac:dyDescent="0.2">
      <c r="D59985" s="1"/>
      <c r="E59985" s="41"/>
    </row>
    <row r="59986" spans="4:5" x14ac:dyDescent="0.2">
      <c r="D59986" s="1"/>
      <c r="E59986" s="41"/>
    </row>
    <row r="59987" spans="4:5" x14ac:dyDescent="0.2">
      <c r="D59987" s="1"/>
      <c r="E59987" s="41"/>
    </row>
    <row r="59988" spans="4:5" x14ac:dyDescent="0.2">
      <c r="D59988" s="1"/>
      <c r="E59988" s="41"/>
    </row>
    <row r="59989" spans="4:5" x14ac:dyDescent="0.2">
      <c r="D59989" s="1"/>
      <c r="E59989" s="41"/>
    </row>
    <row r="59990" spans="4:5" x14ac:dyDescent="0.2">
      <c r="D59990" s="1"/>
      <c r="E59990" s="41"/>
    </row>
    <row r="59991" spans="4:5" x14ac:dyDescent="0.2">
      <c r="D59991" s="1"/>
      <c r="E59991" s="41"/>
    </row>
    <row r="59992" spans="4:5" x14ac:dyDescent="0.2">
      <c r="D59992" s="1"/>
      <c r="E59992" s="41"/>
    </row>
    <row r="59993" spans="4:5" x14ac:dyDescent="0.2">
      <c r="D59993" s="1"/>
      <c r="E59993" s="41"/>
    </row>
    <row r="59994" spans="4:5" x14ac:dyDescent="0.2">
      <c r="D59994" s="1"/>
      <c r="E59994" s="41"/>
    </row>
    <row r="59995" spans="4:5" x14ac:dyDescent="0.2">
      <c r="D59995" s="1"/>
      <c r="E59995" s="41"/>
    </row>
    <row r="59996" spans="4:5" x14ac:dyDescent="0.2">
      <c r="D59996" s="1"/>
      <c r="E59996" s="41"/>
    </row>
    <row r="59997" spans="4:5" x14ac:dyDescent="0.2">
      <c r="D59997" s="1"/>
      <c r="E59997" s="41"/>
    </row>
    <row r="59998" spans="4:5" x14ac:dyDescent="0.2">
      <c r="D59998" s="1"/>
      <c r="E59998" s="41"/>
    </row>
    <row r="59999" spans="4:5" x14ac:dyDescent="0.2">
      <c r="D59999" s="1"/>
      <c r="E59999" s="41"/>
    </row>
    <row r="60000" spans="4:5" x14ac:dyDescent="0.2">
      <c r="D60000" s="1"/>
      <c r="E60000" s="41"/>
    </row>
    <row r="60001" spans="4:5" x14ac:dyDescent="0.2">
      <c r="D60001" s="1"/>
      <c r="E60001" s="41"/>
    </row>
    <row r="60002" spans="4:5" x14ac:dyDescent="0.2">
      <c r="D60002" s="1"/>
      <c r="E60002" s="41"/>
    </row>
    <row r="60003" spans="4:5" x14ac:dyDescent="0.2">
      <c r="D60003" s="1"/>
      <c r="E60003" s="41"/>
    </row>
    <row r="60004" spans="4:5" x14ac:dyDescent="0.2">
      <c r="D60004" s="1"/>
      <c r="E60004" s="41"/>
    </row>
    <row r="60005" spans="4:5" x14ac:dyDescent="0.2">
      <c r="D60005" s="1"/>
      <c r="E60005" s="41"/>
    </row>
    <row r="60006" spans="4:5" x14ac:dyDescent="0.2">
      <c r="D60006" s="1"/>
      <c r="E60006" s="41"/>
    </row>
    <row r="60007" spans="4:5" x14ac:dyDescent="0.2">
      <c r="D60007" s="1"/>
      <c r="E60007" s="41"/>
    </row>
    <row r="60008" spans="4:5" x14ac:dyDescent="0.2">
      <c r="D60008" s="1"/>
      <c r="E60008" s="41"/>
    </row>
    <row r="60009" spans="4:5" x14ac:dyDescent="0.2">
      <c r="D60009" s="1"/>
      <c r="E60009" s="41"/>
    </row>
    <row r="60010" spans="4:5" x14ac:dyDescent="0.2">
      <c r="D60010" s="1"/>
      <c r="E60010" s="41"/>
    </row>
    <row r="60011" spans="4:5" x14ac:dyDescent="0.2">
      <c r="D60011" s="1"/>
      <c r="E60011" s="41"/>
    </row>
    <row r="60012" spans="4:5" x14ac:dyDescent="0.2">
      <c r="D60012" s="1"/>
      <c r="E60012" s="41"/>
    </row>
    <row r="60013" spans="4:5" x14ac:dyDescent="0.2">
      <c r="D60013" s="1"/>
      <c r="E60013" s="41"/>
    </row>
    <row r="60014" spans="4:5" x14ac:dyDescent="0.2">
      <c r="D60014" s="1"/>
      <c r="E60014" s="41"/>
    </row>
    <row r="60015" spans="4:5" x14ac:dyDescent="0.2">
      <c r="D60015" s="1"/>
      <c r="E60015" s="41"/>
    </row>
    <row r="60016" spans="4:5" x14ac:dyDescent="0.2">
      <c r="D60016" s="1"/>
      <c r="E60016" s="41"/>
    </row>
    <row r="60017" spans="4:5" x14ac:dyDescent="0.2">
      <c r="D60017" s="1"/>
      <c r="E60017" s="41"/>
    </row>
    <row r="60018" spans="4:5" x14ac:dyDescent="0.2">
      <c r="D60018" s="1"/>
      <c r="E60018" s="41"/>
    </row>
    <row r="60019" spans="4:5" x14ac:dyDescent="0.2">
      <c r="D60019" s="1"/>
      <c r="E60019" s="41"/>
    </row>
    <row r="60020" spans="4:5" x14ac:dyDescent="0.2">
      <c r="D60020" s="1"/>
      <c r="E60020" s="41"/>
    </row>
    <row r="60021" spans="4:5" x14ac:dyDescent="0.2">
      <c r="D60021" s="1"/>
      <c r="E60021" s="41"/>
    </row>
    <row r="60022" spans="4:5" x14ac:dyDescent="0.2">
      <c r="D60022" s="1"/>
      <c r="E60022" s="41"/>
    </row>
    <row r="60023" spans="4:5" x14ac:dyDescent="0.2">
      <c r="D60023" s="1"/>
      <c r="E60023" s="41"/>
    </row>
    <row r="60024" spans="4:5" x14ac:dyDescent="0.2">
      <c r="D60024" s="1"/>
      <c r="E60024" s="41"/>
    </row>
    <row r="60025" spans="4:5" x14ac:dyDescent="0.2">
      <c r="D60025" s="1"/>
      <c r="E60025" s="41"/>
    </row>
    <row r="60026" spans="4:5" x14ac:dyDescent="0.2">
      <c r="D60026" s="1"/>
      <c r="E60026" s="41"/>
    </row>
    <row r="60027" spans="4:5" x14ac:dyDescent="0.2">
      <c r="D60027" s="1"/>
      <c r="E60027" s="41"/>
    </row>
    <row r="60028" spans="4:5" x14ac:dyDescent="0.2">
      <c r="D60028" s="1"/>
      <c r="E60028" s="41"/>
    </row>
    <row r="60029" spans="4:5" x14ac:dyDescent="0.2">
      <c r="D60029" s="1"/>
      <c r="E60029" s="41"/>
    </row>
    <row r="60030" spans="4:5" x14ac:dyDescent="0.2">
      <c r="D60030" s="1"/>
      <c r="E60030" s="41"/>
    </row>
    <row r="60031" spans="4:5" x14ac:dyDescent="0.2">
      <c r="D60031" s="1"/>
      <c r="E60031" s="41"/>
    </row>
    <row r="60032" spans="4:5" x14ac:dyDescent="0.2">
      <c r="D60032" s="1"/>
      <c r="E60032" s="41"/>
    </row>
    <row r="60033" spans="4:5" x14ac:dyDescent="0.2">
      <c r="D60033" s="1"/>
      <c r="E60033" s="41"/>
    </row>
    <row r="60034" spans="4:5" x14ac:dyDescent="0.2">
      <c r="D60034" s="1"/>
      <c r="E60034" s="41"/>
    </row>
    <row r="60035" spans="4:5" x14ac:dyDescent="0.2">
      <c r="D60035" s="1"/>
      <c r="E60035" s="41"/>
    </row>
    <row r="60036" spans="4:5" x14ac:dyDescent="0.2">
      <c r="D60036" s="1"/>
      <c r="E60036" s="41"/>
    </row>
    <row r="60037" spans="4:5" x14ac:dyDescent="0.2">
      <c r="D60037" s="1"/>
      <c r="E60037" s="41"/>
    </row>
    <row r="60038" spans="4:5" x14ac:dyDescent="0.2">
      <c r="D60038" s="1"/>
      <c r="E60038" s="41"/>
    </row>
    <row r="60039" spans="4:5" x14ac:dyDescent="0.2">
      <c r="D60039" s="1"/>
      <c r="E60039" s="41"/>
    </row>
    <row r="60040" spans="4:5" x14ac:dyDescent="0.2">
      <c r="D60040" s="1"/>
      <c r="E60040" s="41"/>
    </row>
    <row r="60041" spans="4:5" x14ac:dyDescent="0.2">
      <c r="D60041" s="1"/>
      <c r="E60041" s="41"/>
    </row>
    <row r="60042" spans="4:5" x14ac:dyDescent="0.2">
      <c r="D60042" s="1"/>
      <c r="E60042" s="41"/>
    </row>
    <row r="60043" spans="4:5" x14ac:dyDescent="0.2">
      <c r="D60043" s="1"/>
      <c r="E60043" s="41"/>
    </row>
    <row r="60044" spans="4:5" x14ac:dyDescent="0.2">
      <c r="D60044" s="1"/>
      <c r="E60044" s="41"/>
    </row>
    <row r="60045" spans="4:5" x14ac:dyDescent="0.2">
      <c r="D60045" s="1"/>
      <c r="E60045" s="41"/>
    </row>
    <row r="60046" spans="4:5" x14ac:dyDescent="0.2">
      <c r="D60046" s="1"/>
      <c r="E60046" s="41"/>
    </row>
    <row r="60047" spans="4:5" x14ac:dyDescent="0.2">
      <c r="D60047" s="1"/>
      <c r="E60047" s="41"/>
    </row>
    <row r="60048" spans="4:5" x14ac:dyDescent="0.2">
      <c r="D60048" s="1"/>
      <c r="E60048" s="41"/>
    </row>
    <row r="60049" spans="4:5" x14ac:dyDescent="0.2">
      <c r="D60049" s="1"/>
      <c r="E60049" s="41"/>
    </row>
    <row r="60050" spans="4:5" x14ac:dyDescent="0.2">
      <c r="D60050" s="1"/>
      <c r="E60050" s="41"/>
    </row>
    <row r="60051" spans="4:5" x14ac:dyDescent="0.2">
      <c r="D60051" s="1"/>
      <c r="E60051" s="41"/>
    </row>
    <row r="60052" spans="4:5" x14ac:dyDescent="0.2">
      <c r="D60052" s="1"/>
      <c r="E60052" s="41"/>
    </row>
    <row r="60053" spans="4:5" x14ac:dyDescent="0.2">
      <c r="D60053" s="1"/>
      <c r="E60053" s="41"/>
    </row>
    <row r="60054" spans="4:5" x14ac:dyDescent="0.2">
      <c r="D60054" s="1"/>
      <c r="E60054" s="41"/>
    </row>
    <row r="60055" spans="4:5" x14ac:dyDescent="0.2">
      <c r="D60055" s="1"/>
      <c r="E60055" s="41"/>
    </row>
    <row r="60056" spans="4:5" x14ac:dyDescent="0.2">
      <c r="D60056" s="1"/>
      <c r="E60056" s="41"/>
    </row>
    <row r="60057" spans="4:5" x14ac:dyDescent="0.2">
      <c r="D60057" s="1"/>
      <c r="E60057" s="41"/>
    </row>
    <row r="60058" spans="4:5" x14ac:dyDescent="0.2">
      <c r="D60058" s="1"/>
      <c r="E60058" s="41"/>
    </row>
    <row r="60059" spans="4:5" x14ac:dyDescent="0.2">
      <c r="D60059" s="1"/>
      <c r="E60059" s="41"/>
    </row>
    <row r="60060" spans="4:5" x14ac:dyDescent="0.2">
      <c r="D60060" s="1"/>
      <c r="E60060" s="41"/>
    </row>
    <row r="60061" spans="4:5" x14ac:dyDescent="0.2">
      <c r="D60061" s="1"/>
      <c r="E60061" s="41"/>
    </row>
    <row r="60062" spans="4:5" x14ac:dyDescent="0.2">
      <c r="D60062" s="1"/>
      <c r="E60062" s="41"/>
    </row>
    <row r="60063" spans="4:5" x14ac:dyDescent="0.2">
      <c r="D60063" s="1"/>
      <c r="E60063" s="41"/>
    </row>
    <row r="60064" spans="4:5" x14ac:dyDescent="0.2">
      <c r="D60064" s="1"/>
      <c r="E60064" s="41"/>
    </row>
    <row r="60065" spans="4:5" x14ac:dyDescent="0.2">
      <c r="D60065" s="1"/>
      <c r="E60065" s="41"/>
    </row>
    <row r="60066" spans="4:5" x14ac:dyDescent="0.2">
      <c r="D60066" s="1"/>
      <c r="E60066" s="41"/>
    </row>
    <row r="60067" spans="4:5" x14ac:dyDescent="0.2">
      <c r="D60067" s="1"/>
      <c r="E60067" s="41"/>
    </row>
    <row r="60068" spans="4:5" x14ac:dyDescent="0.2">
      <c r="D60068" s="1"/>
      <c r="E60068" s="41"/>
    </row>
    <row r="60069" spans="4:5" x14ac:dyDescent="0.2">
      <c r="D60069" s="1"/>
      <c r="E60069" s="41"/>
    </row>
    <row r="60070" spans="4:5" x14ac:dyDescent="0.2">
      <c r="D60070" s="1"/>
      <c r="E60070" s="41"/>
    </row>
    <row r="60071" spans="4:5" x14ac:dyDescent="0.2">
      <c r="D60071" s="1"/>
      <c r="E60071" s="41"/>
    </row>
    <row r="60072" spans="4:5" x14ac:dyDescent="0.2">
      <c r="D60072" s="1"/>
      <c r="E60072" s="41"/>
    </row>
    <row r="60073" spans="4:5" x14ac:dyDescent="0.2">
      <c r="D60073" s="1"/>
      <c r="E60073" s="41"/>
    </row>
    <row r="60074" spans="4:5" x14ac:dyDescent="0.2">
      <c r="D60074" s="1"/>
      <c r="E60074" s="41"/>
    </row>
    <row r="60075" spans="4:5" x14ac:dyDescent="0.2">
      <c r="D60075" s="1"/>
      <c r="E60075" s="41"/>
    </row>
    <row r="60076" spans="4:5" x14ac:dyDescent="0.2">
      <c r="D60076" s="1"/>
      <c r="E60076" s="41"/>
    </row>
    <row r="60077" spans="4:5" x14ac:dyDescent="0.2">
      <c r="D60077" s="1"/>
      <c r="E60077" s="41"/>
    </row>
    <row r="60078" spans="4:5" x14ac:dyDescent="0.2">
      <c r="D60078" s="1"/>
      <c r="E60078" s="41"/>
    </row>
    <row r="60079" spans="4:5" x14ac:dyDescent="0.2">
      <c r="D60079" s="1"/>
      <c r="E60079" s="41"/>
    </row>
    <row r="60080" spans="4:5" x14ac:dyDescent="0.2">
      <c r="D60080" s="1"/>
      <c r="E60080" s="41"/>
    </row>
    <row r="60081" spans="4:5" x14ac:dyDescent="0.2">
      <c r="D60081" s="1"/>
      <c r="E60081" s="41"/>
    </row>
    <row r="60082" spans="4:5" x14ac:dyDescent="0.2">
      <c r="D60082" s="1"/>
      <c r="E60082" s="41"/>
    </row>
    <row r="60083" spans="4:5" x14ac:dyDescent="0.2">
      <c r="D60083" s="1"/>
      <c r="E60083" s="41"/>
    </row>
    <row r="60084" spans="4:5" x14ac:dyDescent="0.2">
      <c r="D60084" s="1"/>
      <c r="E60084" s="41"/>
    </row>
    <row r="60085" spans="4:5" x14ac:dyDescent="0.2">
      <c r="D60085" s="1"/>
      <c r="E60085" s="41"/>
    </row>
    <row r="60086" spans="4:5" x14ac:dyDescent="0.2">
      <c r="D60086" s="1"/>
      <c r="E60086" s="41"/>
    </row>
    <row r="60087" spans="4:5" x14ac:dyDescent="0.2">
      <c r="D60087" s="1"/>
      <c r="E60087" s="41"/>
    </row>
    <row r="60088" spans="4:5" x14ac:dyDescent="0.2">
      <c r="D60088" s="1"/>
      <c r="E60088" s="41"/>
    </row>
    <row r="60089" spans="4:5" x14ac:dyDescent="0.2">
      <c r="D60089" s="1"/>
      <c r="E60089" s="41"/>
    </row>
    <row r="60090" spans="4:5" x14ac:dyDescent="0.2">
      <c r="D60090" s="1"/>
      <c r="E60090" s="41"/>
    </row>
    <row r="60091" spans="4:5" x14ac:dyDescent="0.2">
      <c r="D60091" s="1"/>
      <c r="E60091" s="41"/>
    </row>
    <row r="60092" spans="4:5" x14ac:dyDescent="0.2">
      <c r="D60092" s="1"/>
      <c r="E60092" s="41"/>
    </row>
    <row r="60093" spans="4:5" x14ac:dyDescent="0.2">
      <c r="D60093" s="1"/>
      <c r="E60093" s="41"/>
    </row>
    <row r="60094" spans="4:5" x14ac:dyDescent="0.2">
      <c r="D60094" s="1"/>
      <c r="E60094" s="41"/>
    </row>
    <row r="60095" spans="4:5" x14ac:dyDescent="0.2">
      <c r="D60095" s="1"/>
      <c r="E60095" s="41"/>
    </row>
    <row r="60096" spans="4:5" x14ac:dyDescent="0.2">
      <c r="D60096" s="1"/>
      <c r="E60096" s="41"/>
    </row>
    <row r="60097" spans="4:5" x14ac:dyDescent="0.2">
      <c r="D60097" s="1"/>
      <c r="E60097" s="41"/>
    </row>
    <row r="60098" spans="4:5" x14ac:dyDescent="0.2">
      <c r="D60098" s="1"/>
      <c r="E60098" s="41"/>
    </row>
    <row r="60099" spans="4:5" x14ac:dyDescent="0.2">
      <c r="D60099" s="1"/>
      <c r="E60099" s="41"/>
    </row>
    <row r="60100" spans="4:5" x14ac:dyDescent="0.2">
      <c r="D60100" s="1"/>
      <c r="E60100" s="41"/>
    </row>
    <row r="60101" spans="4:5" x14ac:dyDescent="0.2">
      <c r="D60101" s="1"/>
      <c r="E60101" s="41"/>
    </row>
    <row r="60102" spans="4:5" x14ac:dyDescent="0.2">
      <c r="D60102" s="1"/>
      <c r="E60102" s="41"/>
    </row>
    <row r="60103" spans="4:5" x14ac:dyDescent="0.2">
      <c r="D60103" s="1"/>
      <c r="E60103" s="41"/>
    </row>
    <row r="60104" spans="4:5" x14ac:dyDescent="0.2">
      <c r="D60104" s="1"/>
      <c r="E60104" s="41"/>
    </row>
    <row r="60105" spans="4:5" x14ac:dyDescent="0.2">
      <c r="D60105" s="1"/>
      <c r="E60105" s="41"/>
    </row>
    <row r="60106" spans="4:5" x14ac:dyDescent="0.2">
      <c r="D60106" s="1"/>
      <c r="E60106" s="41"/>
    </row>
    <row r="60107" spans="4:5" x14ac:dyDescent="0.2">
      <c r="D60107" s="1"/>
      <c r="E60107" s="41"/>
    </row>
    <row r="60108" spans="4:5" x14ac:dyDescent="0.2">
      <c r="D60108" s="1"/>
      <c r="E60108" s="41"/>
    </row>
    <row r="60109" spans="4:5" x14ac:dyDescent="0.2">
      <c r="D60109" s="1"/>
      <c r="E60109" s="41"/>
    </row>
    <row r="60110" spans="4:5" x14ac:dyDescent="0.2">
      <c r="D60110" s="1"/>
      <c r="E60110" s="41"/>
    </row>
    <row r="60111" spans="4:5" x14ac:dyDescent="0.2">
      <c r="D60111" s="1"/>
      <c r="E60111" s="41"/>
    </row>
    <row r="60112" spans="4:5" x14ac:dyDescent="0.2">
      <c r="D60112" s="1"/>
      <c r="E60112" s="41"/>
    </row>
    <row r="60113" spans="4:5" x14ac:dyDescent="0.2">
      <c r="D60113" s="1"/>
      <c r="E60113" s="41"/>
    </row>
    <row r="60114" spans="4:5" x14ac:dyDescent="0.2">
      <c r="D60114" s="1"/>
      <c r="E60114" s="41"/>
    </row>
    <row r="60115" spans="4:5" x14ac:dyDescent="0.2">
      <c r="D60115" s="1"/>
      <c r="E60115" s="41"/>
    </row>
    <row r="60116" spans="4:5" x14ac:dyDescent="0.2">
      <c r="D60116" s="1"/>
      <c r="E60116" s="41"/>
    </row>
    <row r="60117" spans="4:5" x14ac:dyDescent="0.2">
      <c r="D60117" s="1"/>
      <c r="E60117" s="41"/>
    </row>
    <row r="60118" spans="4:5" x14ac:dyDescent="0.2">
      <c r="D60118" s="1"/>
      <c r="E60118" s="41"/>
    </row>
    <row r="60119" spans="4:5" x14ac:dyDescent="0.2">
      <c r="D60119" s="1"/>
      <c r="E60119" s="41"/>
    </row>
    <row r="60120" spans="4:5" x14ac:dyDescent="0.2">
      <c r="D60120" s="1"/>
      <c r="E60120" s="41"/>
    </row>
    <row r="60121" spans="4:5" x14ac:dyDescent="0.2">
      <c r="D60121" s="1"/>
      <c r="E60121" s="41"/>
    </row>
    <row r="60122" spans="4:5" x14ac:dyDescent="0.2">
      <c r="D60122" s="1"/>
      <c r="E60122" s="41"/>
    </row>
    <row r="60123" spans="4:5" x14ac:dyDescent="0.2">
      <c r="D60123" s="1"/>
      <c r="E60123" s="41"/>
    </row>
    <row r="60124" spans="4:5" x14ac:dyDescent="0.2">
      <c r="D60124" s="1"/>
      <c r="E60124" s="41"/>
    </row>
    <row r="60125" spans="4:5" x14ac:dyDescent="0.2">
      <c r="D60125" s="1"/>
      <c r="E60125" s="41"/>
    </row>
    <row r="60126" spans="4:5" x14ac:dyDescent="0.2">
      <c r="D60126" s="1"/>
      <c r="E60126" s="41"/>
    </row>
    <row r="60127" spans="4:5" x14ac:dyDescent="0.2">
      <c r="D60127" s="1"/>
      <c r="E60127" s="41"/>
    </row>
    <row r="60128" spans="4:5" x14ac:dyDescent="0.2">
      <c r="D60128" s="1"/>
      <c r="E60128" s="41"/>
    </row>
    <row r="60129" spans="4:5" x14ac:dyDescent="0.2">
      <c r="D60129" s="1"/>
      <c r="E60129" s="41"/>
    </row>
    <row r="60130" spans="4:5" x14ac:dyDescent="0.2">
      <c r="D60130" s="1"/>
      <c r="E60130" s="41"/>
    </row>
    <row r="60131" spans="4:5" x14ac:dyDescent="0.2">
      <c r="D60131" s="1"/>
      <c r="E60131" s="41"/>
    </row>
    <row r="60132" spans="4:5" x14ac:dyDescent="0.2">
      <c r="D60132" s="1"/>
      <c r="E60132" s="41"/>
    </row>
    <row r="60133" spans="4:5" x14ac:dyDescent="0.2">
      <c r="D60133" s="1"/>
      <c r="E60133" s="41"/>
    </row>
    <row r="60134" spans="4:5" x14ac:dyDescent="0.2">
      <c r="D60134" s="1"/>
      <c r="E60134" s="41"/>
    </row>
    <row r="60135" spans="4:5" x14ac:dyDescent="0.2">
      <c r="D60135" s="1"/>
      <c r="E60135" s="41"/>
    </row>
    <row r="60136" spans="4:5" x14ac:dyDescent="0.2">
      <c r="D60136" s="1"/>
      <c r="E60136" s="41"/>
    </row>
    <row r="60137" spans="4:5" x14ac:dyDescent="0.2">
      <c r="D60137" s="1"/>
      <c r="E60137" s="41"/>
    </row>
    <row r="60138" spans="4:5" x14ac:dyDescent="0.2">
      <c r="D60138" s="1"/>
      <c r="E60138" s="41"/>
    </row>
    <row r="60139" spans="4:5" x14ac:dyDescent="0.2">
      <c r="D60139" s="1"/>
      <c r="E60139" s="41"/>
    </row>
    <row r="60140" spans="4:5" x14ac:dyDescent="0.2">
      <c r="D60140" s="1"/>
      <c r="E60140" s="41"/>
    </row>
    <row r="60141" spans="4:5" x14ac:dyDescent="0.2">
      <c r="D60141" s="1"/>
      <c r="E60141" s="41"/>
    </row>
    <row r="60142" spans="4:5" x14ac:dyDescent="0.2">
      <c r="D60142" s="1"/>
      <c r="E60142" s="41"/>
    </row>
    <row r="60143" spans="4:5" x14ac:dyDescent="0.2">
      <c r="D60143" s="1"/>
      <c r="E60143" s="41"/>
    </row>
    <row r="60144" spans="4:5" x14ac:dyDescent="0.2">
      <c r="D60144" s="1"/>
      <c r="E60144" s="41"/>
    </row>
    <row r="60145" spans="4:5" x14ac:dyDescent="0.2">
      <c r="D60145" s="1"/>
      <c r="E60145" s="41"/>
    </row>
    <row r="60146" spans="4:5" x14ac:dyDescent="0.2">
      <c r="D60146" s="1"/>
      <c r="E60146" s="41"/>
    </row>
    <row r="60147" spans="4:5" x14ac:dyDescent="0.2">
      <c r="D60147" s="1"/>
      <c r="E60147" s="41"/>
    </row>
    <row r="60148" spans="4:5" x14ac:dyDescent="0.2">
      <c r="D60148" s="1"/>
      <c r="E60148" s="41"/>
    </row>
    <row r="60149" spans="4:5" x14ac:dyDescent="0.2">
      <c r="D60149" s="1"/>
      <c r="E60149" s="41"/>
    </row>
    <row r="60150" spans="4:5" x14ac:dyDescent="0.2">
      <c r="D60150" s="1"/>
      <c r="E60150" s="41"/>
    </row>
    <row r="60151" spans="4:5" x14ac:dyDescent="0.2">
      <c r="D60151" s="1"/>
      <c r="E60151" s="41"/>
    </row>
    <row r="60152" spans="4:5" x14ac:dyDescent="0.2">
      <c r="D60152" s="1"/>
      <c r="E60152" s="41"/>
    </row>
    <row r="60153" spans="4:5" x14ac:dyDescent="0.2">
      <c r="D60153" s="1"/>
      <c r="E60153" s="41"/>
    </row>
    <row r="60154" spans="4:5" x14ac:dyDescent="0.2">
      <c r="D60154" s="1"/>
      <c r="E60154" s="41"/>
    </row>
    <row r="60155" spans="4:5" x14ac:dyDescent="0.2">
      <c r="D60155" s="1"/>
      <c r="E60155" s="41"/>
    </row>
    <row r="60156" spans="4:5" x14ac:dyDescent="0.2">
      <c r="D60156" s="1"/>
      <c r="E60156" s="41"/>
    </row>
    <row r="60157" spans="4:5" x14ac:dyDescent="0.2">
      <c r="D60157" s="1"/>
      <c r="E60157" s="41"/>
    </row>
    <row r="60158" spans="4:5" x14ac:dyDescent="0.2">
      <c r="D60158" s="1"/>
      <c r="E60158" s="41"/>
    </row>
    <row r="60159" spans="4:5" x14ac:dyDescent="0.2">
      <c r="D60159" s="1"/>
      <c r="E60159" s="41"/>
    </row>
    <row r="60160" spans="4:5" x14ac:dyDescent="0.2">
      <c r="D60160" s="1"/>
      <c r="E60160" s="41"/>
    </row>
    <row r="60161" spans="4:5" x14ac:dyDescent="0.2">
      <c r="D60161" s="1"/>
      <c r="E60161" s="41"/>
    </row>
    <row r="60162" spans="4:5" x14ac:dyDescent="0.2">
      <c r="D60162" s="1"/>
      <c r="E60162" s="41"/>
    </row>
    <row r="60163" spans="4:5" x14ac:dyDescent="0.2">
      <c r="D60163" s="1"/>
      <c r="E60163" s="41"/>
    </row>
    <row r="60164" spans="4:5" x14ac:dyDescent="0.2">
      <c r="D60164" s="1"/>
      <c r="E60164" s="41"/>
    </row>
    <row r="60165" spans="4:5" x14ac:dyDescent="0.2">
      <c r="D60165" s="1"/>
      <c r="E60165" s="41"/>
    </row>
    <row r="60166" spans="4:5" x14ac:dyDescent="0.2">
      <c r="D60166" s="1"/>
      <c r="E60166" s="41"/>
    </row>
    <row r="60167" spans="4:5" x14ac:dyDescent="0.2">
      <c r="D60167" s="1"/>
      <c r="E60167" s="41"/>
    </row>
    <row r="60168" spans="4:5" x14ac:dyDescent="0.2">
      <c r="D60168" s="1"/>
      <c r="E60168" s="41"/>
    </row>
    <row r="60169" spans="4:5" x14ac:dyDescent="0.2">
      <c r="D60169" s="1"/>
      <c r="E60169" s="41"/>
    </row>
    <row r="60170" spans="4:5" x14ac:dyDescent="0.2">
      <c r="D60170" s="1"/>
      <c r="E60170" s="41"/>
    </row>
    <row r="60171" spans="4:5" x14ac:dyDescent="0.2">
      <c r="D60171" s="1"/>
      <c r="E60171" s="41"/>
    </row>
    <row r="60172" spans="4:5" x14ac:dyDescent="0.2">
      <c r="D60172" s="1"/>
      <c r="E60172" s="41"/>
    </row>
    <row r="60173" spans="4:5" x14ac:dyDescent="0.2">
      <c r="D60173" s="1"/>
      <c r="E60173" s="41"/>
    </row>
    <row r="60174" spans="4:5" x14ac:dyDescent="0.2">
      <c r="D60174" s="1"/>
      <c r="E60174" s="41"/>
    </row>
    <row r="60175" spans="4:5" x14ac:dyDescent="0.2">
      <c r="D60175" s="1"/>
      <c r="E60175" s="41"/>
    </row>
    <row r="60176" spans="4:5" x14ac:dyDescent="0.2">
      <c r="D60176" s="1"/>
      <c r="E60176" s="41"/>
    </row>
    <row r="60177" spans="4:5" x14ac:dyDescent="0.2">
      <c r="D60177" s="1"/>
      <c r="E60177" s="41"/>
    </row>
    <row r="60178" spans="4:5" x14ac:dyDescent="0.2">
      <c r="D60178" s="1"/>
      <c r="E60178" s="41"/>
    </row>
    <row r="60179" spans="4:5" x14ac:dyDescent="0.2">
      <c r="D60179" s="1"/>
      <c r="E60179" s="41"/>
    </row>
    <row r="60180" spans="4:5" x14ac:dyDescent="0.2">
      <c r="D60180" s="1"/>
      <c r="E60180" s="41"/>
    </row>
    <row r="60181" spans="4:5" x14ac:dyDescent="0.2">
      <c r="D60181" s="1"/>
      <c r="E60181" s="41"/>
    </row>
    <row r="60182" spans="4:5" x14ac:dyDescent="0.2">
      <c r="D60182" s="1"/>
      <c r="E60182" s="41"/>
    </row>
    <row r="60183" spans="4:5" x14ac:dyDescent="0.2">
      <c r="D60183" s="1"/>
      <c r="E60183" s="41"/>
    </row>
    <row r="60184" spans="4:5" x14ac:dyDescent="0.2">
      <c r="D60184" s="1"/>
      <c r="E60184" s="41"/>
    </row>
    <row r="60185" spans="4:5" x14ac:dyDescent="0.2">
      <c r="D60185" s="1"/>
      <c r="E60185" s="41"/>
    </row>
    <row r="60186" spans="4:5" x14ac:dyDescent="0.2">
      <c r="D60186" s="1"/>
      <c r="E60186" s="41"/>
    </row>
    <row r="60187" spans="4:5" x14ac:dyDescent="0.2">
      <c r="D60187" s="1"/>
      <c r="E60187" s="41"/>
    </row>
    <row r="60188" spans="4:5" x14ac:dyDescent="0.2">
      <c r="D60188" s="1"/>
      <c r="E60188" s="41"/>
    </row>
    <row r="60189" spans="4:5" x14ac:dyDescent="0.2">
      <c r="D60189" s="1"/>
      <c r="E60189" s="41"/>
    </row>
    <row r="60190" spans="4:5" x14ac:dyDescent="0.2">
      <c r="D60190" s="1"/>
      <c r="E60190" s="41"/>
    </row>
    <row r="60191" spans="4:5" x14ac:dyDescent="0.2">
      <c r="D60191" s="1"/>
      <c r="E60191" s="41"/>
    </row>
    <row r="60192" spans="4:5" x14ac:dyDescent="0.2">
      <c r="D60192" s="1"/>
      <c r="E60192" s="41"/>
    </row>
    <row r="60193" spans="4:5" x14ac:dyDescent="0.2">
      <c r="D60193" s="1"/>
      <c r="E60193" s="41"/>
    </row>
    <row r="60194" spans="4:5" x14ac:dyDescent="0.2">
      <c r="D60194" s="1"/>
      <c r="E60194" s="41"/>
    </row>
    <row r="60195" spans="4:5" x14ac:dyDescent="0.2">
      <c r="D60195" s="1"/>
      <c r="E60195" s="41"/>
    </row>
    <row r="60196" spans="4:5" x14ac:dyDescent="0.2">
      <c r="D60196" s="1"/>
      <c r="E60196" s="41"/>
    </row>
    <row r="60197" spans="4:5" x14ac:dyDescent="0.2">
      <c r="D60197" s="1"/>
      <c r="E60197" s="41"/>
    </row>
    <row r="60198" spans="4:5" x14ac:dyDescent="0.2">
      <c r="D60198" s="1"/>
      <c r="E60198" s="41"/>
    </row>
    <row r="60199" spans="4:5" x14ac:dyDescent="0.2">
      <c r="D60199" s="1"/>
      <c r="E60199" s="41"/>
    </row>
    <row r="60200" spans="4:5" x14ac:dyDescent="0.2">
      <c r="D60200" s="1"/>
      <c r="E60200" s="41"/>
    </row>
    <row r="60201" spans="4:5" x14ac:dyDescent="0.2">
      <c r="D60201" s="1"/>
      <c r="E60201" s="41"/>
    </row>
    <row r="60202" spans="4:5" x14ac:dyDescent="0.2">
      <c r="D60202" s="1"/>
      <c r="E60202" s="41"/>
    </row>
    <row r="60203" spans="4:5" x14ac:dyDescent="0.2">
      <c r="D60203" s="1"/>
      <c r="E60203" s="41"/>
    </row>
    <row r="60204" spans="4:5" x14ac:dyDescent="0.2">
      <c r="D60204" s="1"/>
      <c r="E60204" s="41"/>
    </row>
    <row r="60205" spans="4:5" x14ac:dyDescent="0.2">
      <c r="D60205" s="1"/>
      <c r="E60205" s="41"/>
    </row>
    <row r="60206" spans="4:5" x14ac:dyDescent="0.2">
      <c r="D60206" s="1"/>
      <c r="E60206" s="41"/>
    </row>
    <row r="60207" spans="4:5" x14ac:dyDescent="0.2">
      <c r="D60207" s="1"/>
      <c r="E60207" s="41"/>
    </row>
    <row r="60208" spans="4:5" x14ac:dyDescent="0.2">
      <c r="D60208" s="1"/>
      <c r="E60208" s="41"/>
    </row>
    <row r="60209" spans="4:5" x14ac:dyDescent="0.2">
      <c r="D60209" s="1"/>
      <c r="E60209" s="41"/>
    </row>
    <row r="60210" spans="4:5" x14ac:dyDescent="0.2">
      <c r="D60210" s="1"/>
      <c r="E60210" s="41"/>
    </row>
    <row r="60211" spans="4:5" x14ac:dyDescent="0.2">
      <c r="D60211" s="1"/>
      <c r="E60211" s="41"/>
    </row>
    <row r="60212" spans="4:5" x14ac:dyDescent="0.2">
      <c r="D60212" s="1"/>
      <c r="E60212" s="41"/>
    </row>
    <row r="60213" spans="4:5" x14ac:dyDescent="0.2">
      <c r="D60213" s="1"/>
      <c r="E60213" s="41"/>
    </row>
    <row r="60214" spans="4:5" x14ac:dyDescent="0.2">
      <c r="D60214" s="1"/>
      <c r="E60214" s="41"/>
    </row>
    <row r="60215" spans="4:5" x14ac:dyDescent="0.2">
      <c r="D60215" s="1"/>
      <c r="E60215" s="41"/>
    </row>
    <row r="60216" spans="4:5" x14ac:dyDescent="0.2">
      <c r="D60216" s="1"/>
      <c r="E60216" s="41"/>
    </row>
    <row r="60217" spans="4:5" x14ac:dyDescent="0.2">
      <c r="D60217" s="1"/>
      <c r="E60217" s="41"/>
    </row>
    <row r="60218" spans="4:5" x14ac:dyDescent="0.2">
      <c r="D60218" s="1"/>
      <c r="E60218" s="41"/>
    </row>
    <row r="60219" spans="4:5" x14ac:dyDescent="0.2">
      <c r="D60219" s="1"/>
      <c r="E60219" s="41"/>
    </row>
    <row r="60220" spans="4:5" x14ac:dyDescent="0.2">
      <c r="D60220" s="1"/>
      <c r="E60220" s="41"/>
    </row>
    <row r="60221" spans="4:5" x14ac:dyDescent="0.2">
      <c r="D60221" s="1"/>
      <c r="E60221" s="41"/>
    </row>
    <row r="60222" spans="4:5" x14ac:dyDescent="0.2">
      <c r="D60222" s="1"/>
      <c r="E60222" s="41"/>
    </row>
    <row r="60223" spans="4:5" x14ac:dyDescent="0.2">
      <c r="D60223" s="1"/>
      <c r="E60223" s="41"/>
    </row>
    <row r="60224" spans="4:5" x14ac:dyDescent="0.2">
      <c r="D60224" s="1"/>
      <c r="E60224" s="41"/>
    </row>
    <row r="60225" spans="4:5" x14ac:dyDescent="0.2">
      <c r="D60225" s="1"/>
      <c r="E60225" s="41"/>
    </row>
    <row r="60226" spans="4:5" x14ac:dyDescent="0.2">
      <c r="D60226" s="1"/>
      <c r="E60226" s="41"/>
    </row>
    <row r="60227" spans="4:5" x14ac:dyDescent="0.2">
      <c r="D60227" s="1"/>
      <c r="E60227" s="41"/>
    </row>
    <row r="60228" spans="4:5" x14ac:dyDescent="0.2">
      <c r="D60228" s="1"/>
      <c r="E60228" s="41"/>
    </row>
    <row r="60229" spans="4:5" x14ac:dyDescent="0.2">
      <c r="D60229" s="1"/>
      <c r="E60229" s="41"/>
    </row>
    <row r="60230" spans="4:5" x14ac:dyDescent="0.2">
      <c r="D60230" s="1"/>
      <c r="E60230" s="41"/>
    </row>
    <row r="60231" spans="4:5" x14ac:dyDescent="0.2">
      <c r="D60231" s="1"/>
      <c r="E60231" s="41"/>
    </row>
    <row r="60232" spans="4:5" x14ac:dyDescent="0.2">
      <c r="D60232" s="1"/>
      <c r="E60232" s="41"/>
    </row>
    <row r="60233" spans="4:5" x14ac:dyDescent="0.2">
      <c r="D60233" s="1"/>
      <c r="E60233" s="41"/>
    </row>
    <row r="60234" spans="4:5" x14ac:dyDescent="0.2">
      <c r="D60234" s="1"/>
      <c r="E60234" s="41"/>
    </row>
    <row r="60235" spans="4:5" x14ac:dyDescent="0.2">
      <c r="D60235" s="1"/>
      <c r="E60235" s="41"/>
    </row>
    <row r="60236" spans="4:5" x14ac:dyDescent="0.2">
      <c r="D60236" s="1"/>
      <c r="E60236" s="41"/>
    </row>
    <row r="60237" spans="4:5" x14ac:dyDescent="0.2">
      <c r="D60237" s="1"/>
      <c r="E60237" s="41"/>
    </row>
    <row r="60238" spans="4:5" x14ac:dyDescent="0.2">
      <c r="D60238" s="1"/>
      <c r="E60238" s="41"/>
    </row>
    <row r="60239" spans="4:5" x14ac:dyDescent="0.2">
      <c r="D60239" s="1"/>
      <c r="E60239" s="41"/>
    </row>
    <row r="60240" spans="4:5" x14ac:dyDescent="0.2">
      <c r="D60240" s="1"/>
      <c r="E60240" s="41"/>
    </row>
    <row r="60241" spans="4:5" x14ac:dyDescent="0.2">
      <c r="D60241" s="1"/>
      <c r="E60241" s="41"/>
    </row>
    <row r="60242" spans="4:5" x14ac:dyDescent="0.2">
      <c r="D60242" s="1"/>
      <c r="E60242" s="41"/>
    </row>
    <row r="60243" spans="4:5" x14ac:dyDescent="0.2">
      <c r="D60243" s="1"/>
      <c r="E60243" s="41"/>
    </row>
    <row r="60244" spans="4:5" x14ac:dyDescent="0.2">
      <c r="D60244" s="1"/>
      <c r="E60244" s="41"/>
    </row>
    <row r="60245" spans="4:5" x14ac:dyDescent="0.2">
      <c r="D60245" s="1"/>
      <c r="E60245" s="41"/>
    </row>
    <row r="60246" spans="4:5" x14ac:dyDescent="0.2">
      <c r="D60246" s="1"/>
      <c r="E60246" s="41"/>
    </row>
    <row r="60247" spans="4:5" x14ac:dyDescent="0.2">
      <c r="D60247" s="1"/>
      <c r="E60247" s="41"/>
    </row>
    <row r="60248" spans="4:5" x14ac:dyDescent="0.2">
      <c r="D60248" s="1"/>
      <c r="E60248" s="41"/>
    </row>
    <row r="60249" spans="4:5" x14ac:dyDescent="0.2">
      <c r="D60249" s="1"/>
      <c r="E60249" s="41"/>
    </row>
    <row r="60250" spans="4:5" x14ac:dyDescent="0.2">
      <c r="D60250" s="1"/>
      <c r="E60250" s="41"/>
    </row>
    <row r="60251" spans="4:5" x14ac:dyDescent="0.2">
      <c r="D60251" s="1"/>
      <c r="E60251" s="41"/>
    </row>
    <row r="60252" spans="4:5" x14ac:dyDescent="0.2">
      <c r="D60252" s="1"/>
      <c r="E60252" s="41"/>
    </row>
    <row r="60253" spans="4:5" x14ac:dyDescent="0.2">
      <c r="D60253" s="1"/>
      <c r="E60253" s="41"/>
    </row>
    <row r="60254" spans="4:5" x14ac:dyDescent="0.2">
      <c r="D60254" s="1"/>
      <c r="E60254" s="41"/>
    </row>
    <row r="60255" spans="4:5" x14ac:dyDescent="0.2">
      <c r="D60255" s="1"/>
      <c r="E60255" s="41"/>
    </row>
    <row r="60256" spans="4:5" x14ac:dyDescent="0.2">
      <c r="D60256" s="1"/>
      <c r="E60256" s="41"/>
    </row>
    <row r="60257" spans="4:5" x14ac:dyDescent="0.2">
      <c r="D60257" s="1"/>
      <c r="E60257" s="41"/>
    </row>
    <row r="60258" spans="4:5" x14ac:dyDescent="0.2">
      <c r="D60258" s="1"/>
      <c r="E60258" s="41"/>
    </row>
    <row r="60259" spans="4:5" x14ac:dyDescent="0.2">
      <c r="D60259" s="1"/>
      <c r="E60259" s="41"/>
    </row>
    <row r="60260" spans="4:5" x14ac:dyDescent="0.2">
      <c r="D60260" s="1"/>
      <c r="E60260" s="41"/>
    </row>
    <row r="60261" spans="4:5" x14ac:dyDescent="0.2">
      <c r="D60261" s="1"/>
      <c r="E60261" s="41"/>
    </row>
    <row r="60262" spans="4:5" x14ac:dyDescent="0.2">
      <c r="D60262" s="1"/>
      <c r="E60262" s="41"/>
    </row>
    <row r="60263" spans="4:5" x14ac:dyDescent="0.2">
      <c r="D60263" s="1"/>
      <c r="E60263" s="41"/>
    </row>
    <row r="60264" spans="4:5" x14ac:dyDescent="0.2">
      <c r="D60264" s="1"/>
      <c r="E60264" s="41"/>
    </row>
    <row r="60265" spans="4:5" x14ac:dyDescent="0.2">
      <c r="D60265" s="1"/>
      <c r="E60265" s="41"/>
    </row>
    <row r="60266" spans="4:5" x14ac:dyDescent="0.2">
      <c r="D60266" s="1"/>
      <c r="E60266" s="41"/>
    </row>
    <row r="60267" spans="4:5" x14ac:dyDescent="0.2">
      <c r="D60267" s="1"/>
      <c r="E60267" s="41"/>
    </row>
    <row r="60268" spans="4:5" x14ac:dyDescent="0.2">
      <c r="D60268" s="1"/>
      <c r="E60268" s="41"/>
    </row>
    <row r="60269" spans="4:5" x14ac:dyDescent="0.2">
      <c r="D60269" s="1"/>
      <c r="E60269" s="41"/>
    </row>
    <row r="60270" spans="4:5" x14ac:dyDescent="0.2">
      <c r="D60270" s="1"/>
      <c r="E60270" s="41"/>
    </row>
    <row r="60271" spans="4:5" x14ac:dyDescent="0.2">
      <c r="D60271" s="1"/>
      <c r="E60271" s="41"/>
    </row>
    <row r="60272" spans="4:5" x14ac:dyDescent="0.2">
      <c r="D60272" s="1"/>
      <c r="E60272" s="41"/>
    </row>
    <row r="60273" spans="4:5" x14ac:dyDescent="0.2">
      <c r="D60273" s="1"/>
      <c r="E60273" s="41"/>
    </row>
    <row r="60274" spans="4:5" x14ac:dyDescent="0.2">
      <c r="D60274" s="1"/>
      <c r="E60274" s="41"/>
    </row>
    <row r="60275" spans="4:5" x14ac:dyDescent="0.2">
      <c r="D60275" s="1"/>
      <c r="E60275" s="41"/>
    </row>
    <row r="60276" spans="4:5" x14ac:dyDescent="0.2">
      <c r="D60276" s="1"/>
      <c r="E60276" s="41"/>
    </row>
    <row r="60277" spans="4:5" x14ac:dyDescent="0.2">
      <c r="D60277" s="1"/>
      <c r="E60277" s="41"/>
    </row>
    <row r="60278" spans="4:5" x14ac:dyDescent="0.2">
      <c r="D60278" s="1"/>
      <c r="E60278" s="41"/>
    </row>
    <row r="60279" spans="4:5" x14ac:dyDescent="0.2">
      <c r="D60279" s="1"/>
      <c r="E60279" s="41"/>
    </row>
    <row r="60280" spans="4:5" x14ac:dyDescent="0.2">
      <c r="D60280" s="1"/>
      <c r="E60280" s="41"/>
    </row>
    <row r="60281" spans="4:5" x14ac:dyDescent="0.2">
      <c r="D60281" s="1"/>
      <c r="E60281" s="41"/>
    </row>
    <row r="60282" spans="4:5" x14ac:dyDescent="0.2">
      <c r="D60282" s="1"/>
      <c r="E60282" s="41"/>
    </row>
    <row r="60283" spans="4:5" x14ac:dyDescent="0.2">
      <c r="D60283" s="1"/>
      <c r="E60283" s="41"/>
    </row>
    <row r="60284" spans="4:5" x14ac:dyDescent="0.2">
      <c r="D60284" s="1"/>
      <c r="E60284" s="41"/>
    </row>
    <row r="60285" spans="4:5" x14ac:dyDescent="0.2">
      <c r="D60285" s="1"/>
      <c r="E60285" s="41"/>
    </row>
    <row r="60286" spans="4:5" x14ac:dyDescent="0.2">
      <c r="D60286" s="1"/>
      <c r="E60286" s="41"/>
    </row>
    <row r="60287" spans="4:5" x14ac:dyDescent="0.2">
      <c r="D60287" s="1"/>
      <c r="E60287" s="41"/>
    </row>
    <row r="60288" spans="4:5" x14ac:dyDescent="0.2">
      <c r="D60288" s="1"/>
      <c r="E60288" s="41"/>
    </row>
    <row r="60289" spans="4:5" x14ac:dyDescent="0.2">
      <c r="D60289" s="1"/>
      <c r="E60289" s="41"/>
    </row>
    <row r="60290" spans="4:5" x14ac:dyDescent="0.2">
      <c r="D60290" s="1"/>
      <c r="E60290" s="41"/>
    </row>
    <row r="60291" spans="4:5" x14ac:dyDescent="0.2">
      <c r="D60291" s="1"/>
      <c r="E60291" s="41"/>
    </row>
    <row r="60292" spans="4:5" x14ac:dyDescent="0.2">
      <c r="D60292" s="1"/>
      <c r="E60292" s="41"/>
    </row>
    <row r="60293" spans="4:5" x14ac:dyDescent="0.2">
      <c r="D60293" s="1"/>
      <c r="E60293" s="41"/>
    </row>
    <row r="60294" spans="4:5" x14ac:dyDescent="0.2">
      <c r="D60294" s="1"/>
      <c r="E60294" s="41"/>
    </row>
    <row r="60295" spans="4:5" x14ac:dyDescent="0.2">
      <c r="D60295" s="1"/>
      <c r="E60295" s="41"/>
    </row>
    <row r="60296" spans="4:5" x14ac:dyDescent="0.2">
      <c r="D60296" s="1"/>
      <c r="E60296" s="41"/>
    </row>
    <row r="60297" spans="4:5" x14ac:dyDescent="0.2">
      <c r="D60297" s="1"/>
      <c r="E60297" s="41"/>
    </row>
    <row r="60298" spans="4:5" x14ac:dyDescent="0.2">
      <c r="D60298" s="1"/>
      <c r="E60298" s="41"/>
    </row>
    <row r="60299" spans="4:5" x14ac:dyDescent="0.2">
      <c r="D60299" s="1"/>
      <c r="E60299" s="41"/>
    </row>
    <row r="60300" spans="4:5" x14ac:dyDescent="0.2">
      <c r="D60300" s="1"/>
      <c r="E60300" s="41"/>
    </row>
    <row r="60301" spans="4:5" x14ac:dyDescent="0.2">
      <c r="D60301" s="1"/>
      <c r="E60301" s="41"/>
    </row>
    <row r="60302" spans="4:5" x14ac:dyDescent="0.2">
      <c r="D60302" s="1"/>
      <c r="E60302" s="41"/>
    </row>
    <row r="60303" spans="4:5" x14ac:dyDescent="0.2">
      <c r="D60303" s="1"/>
      <c r="E60303" s="41"/>
    </row>
    <row r="60304" spans="4:5" x14ac:dyDescent="0.2">
      <c r="D60304" s="1"/>
      <c r="E60304" s="41"/>
    </row>
    <row r="60305" spans="4:5" x14ac:dyDescent="0.2">
      <c r="D60305" s="1"/>
      <c r="E60305" s="41"/>
    </row>
    <row r="60306" spans="4:5" x14ac:dyDescent="0.2">
      <c r="D60306" s="1"/>
      <c r="E60306" s="41"/>
    </row>
    <row r="60307" spans="4:5" x14ac:dyDescent="0.2">
      <c r="D60307" s="1"/>
      <c r="E60307" s="41"/>
    </row>
    <row r="60308" spans="4:5" x14ac:dyDescent="0.2">
      <c r="D60308" s="1"/>
      <c r="E60308" s="41"/>
    </row>
    <row r="60309" spans="4:5" x14ac:dyDescent="0.2">
      <c r="D60309" s="1"/>
      <c r="E60309" s="41"/>
    </row>
    <row r="60310" spans="4:5" x14ac:dyDescent="0.2">
      <c r="D60310" s="1"/>
      <c r="E60310" s="41"/>
    </row>
    <row r="60311" spans="4:5" x14ac:dyDescent="0.2">
      <c r="D60311" s="1"/>
      <c r="E60311" s="41"/>
    </row>
    <row r="60312" spans="4:5" x14ac:dyDescent="0.2">
      <c r="D60312" s="1"/>
      <c r="E60312" s="41"/>
    </row>
    <row r="60313" spans="4:5" x14ac:dyDescent="0.2">
      <c r="D60313" s="1"/>
      <c r="E60313" s="41"/>
    </row>
    <row r="60314" spans="4:5" x14ac:dyDescent="0.2">
      <c r="D60314" s="1"/>
      <c r="E60314" s="41"/>
    </row>
    <row r="60315" spans="4:5" x14ac:dyDescent="0.2">
      <c r="D60315" s="1"/>
      <c r="E60315" s="41"/>
    </row>
    <row r="60316" spans="4:5" x14ac:dyDescent="0.2">
      <c r="D60316" s="1"/>
      <c r="E60316" s="41"/>
    </row>
    <row r="60317" spans="4:5" x14ac:dyDescent="0.2">
      <c r="D60317" s="1"/>
      <c r="E60317" s="41"/>
    </row>
    <row r="60318" spans="4:5" x14ac:dyDescent="0.2">
      <c r="D60318" s="1"/>
      <c r="E60318" s="41"/>
    </row>
    <row r="60319" spans="4:5" x14ac:dyDescent="0.2">
      <c r="D60319" s="1"/>
      <c r="E60319" s="41"/>
    </row>
    <row r="60320" spans="4:5" x14ac:dyDescent="0.2">
      <c r="D60320" s="1"/>
      <c r="E60320" s="41"/>
    </row>
    <row r="60321" spans="4:5" x14ac:dyDescent="0.2">
      <c r="D60321" s="1"/>
      <c r="E60321" s="41"/>
    </row>
    <row r="60322" spans="4:5" x14ac:dyDescent="0.2">
      <c r="D60322" s="1"/>
      <c r="E60322" s="41"/>
    </row>
    <row r="60323" spans="4:5" x14ac:dyDescent="0.2">
      <c r="D60323" s="1"/>
      <c r="E60323" s="41"/>
    </row>
    <row r="60324" spans="4:5" x14ac:dyDescent="0.2">
      <c r="D60324" s="1"/>
      <c r="E60324" s="41"/>
    </row>
    <row r="60325" spans="4:5" x14ac:dyDescent="0.2">
      <c r="D60325" s="1"/>
      <c r="E60325" s="41"/>
    </row>
    <row r="60326" spans="4:5" x14ac:dyDescent="0.2">
      <c r="D60326" s="1"/>
      <c r="E60326" s="41"/>
    </row>
    <row r="60327" spans="4:5" x14ac:dyDescent="0.2">
      <c r="D60327" s="1"/>
      <c r="E60327" s="41"/>
    </row>
    <row r="60328" spans="4:5" x14ac:dyDescent="0.2">
      <c r="D60328" s="1"/>
      <c r="E60328" s="41"/>
    </row>
    <row r="60329" spans="4:5" x14ac:dyDescent="0.2">
      <c r="D60329" s="1"/>
      <c r="E60329" s="41"/>
    </row>
    <row r="60330" spans="4:5" x14ac:dyDescent="0.2">
      <c r="D60330" s="1"/>
      <c r="E60330" s="41"/>
    </row>
    <row r="60331" spans="4:5" x14ac:dyDescent="0.2">
      <c r="D60331" s="1"/>
      <c r="E60331" s="41"/>
    </row>
    <row r="60332" spans="4:5" x14ac:dyDescent="0.2">
      <c r="D60332" s="1"/>
      <c r="E60332" s="41"/>
    </row>
    <row r="60333" spans="4:5" x14ac:dyDescent="0.2">
      <c r="D60333" s="1"/>
      <c r="E60333" s="41"/>
    </row>
    <row r="60334" spans="4:5" x14ac:dyDescent="0.2">
      <c r="D60334" s="1"/>
      <c r="E60334" s="41"/>
    </row>
    <row r="60335" spans="4:5" x14ac:dyDescent="0.2">
      <c r="D60335" s="1"/>
      <c r="E60335" s="41"/>
    </row>
    <row r="60336" spans="4:5" x14ac:dyDescent="0.2">
      <c r="D60336" s="1"/>
      <c r="E60336" s="41"/>
    </row>
    <row r="60337" spans="4:5" x14ac:dyDescent="0.2">
      <c r="D60337" s="1"/>
      <c r="E60337" s="41"/>
    </row>
    <row r="60338" spans="4:5" x14ac:dyDescent="0.2">
      <c r="D60338" s="1"/>
      <c r="E60338" s="41"/>
    </row>
    <row r="60339" spans="4:5" x14ac:dyDescent="0.2">
      <c r="D60339" s="1"/>
      <c r="E60339" s="41"/>
    </row>
    <row r="60340" spans="4:5" x14ac:dyDescent="0.2">
      <c r="D60340" s="1"/>
      <c r="E60340" s="41"/>
    </row>
    <row r="60341" spans="4:5" x14ac:dyDescent="0.2">
      <c r="D60341" s="1"/>
      <c r="E60341" s="41"/>
    </row>
    <row r="60342" spans="4:5" x14ac:dyDescent="0.2">
      <c r="D60342" s="1"/>
      <c r="E60342" s="41"/>
    </row>
    <row r="60343" spans="4:5" x14ac:dyDescent="0.2">
      <c r="D60343" s="1"/>
      <c r="E60343" s="41"/>
    </row>
    <row r="60344" spans="4:5" x14ac:dyDescent="0.2">
      <c r="D60344" s="1"/>
      <c r="E60344" s="41"/>
    </row>
    <row r="60345" spans="4:5" x14ac:dyDescent="0.2">
      <c r="D60345" s="1"/>
      <c r="E60345" s="41"/>
    </row>
    <row r="60346" spans="4:5" x14ac:dyDescent="0.2">
      <c r="D60346" s="1"/>
      <c r="E60346" s="41"/>
    </row>
    <row r="60347" spans="4:5" x14ac:dyDescent="0.2">
      <c r="D60347" s="1"/>
      <c r="E60347" s="41"/>
    </row>
    <row r="60348" spans="4:5" x14ac:dyDescent="0.2">
      <c r="D60348" s="1"/>
      <c r="E60348" s="41"/>
    </row>
    <row r="60349" spans="4:5" x14ac:dyDescent="0.2">
      <c r="D60349" s="1"/>
      <c r="E60349" s="41"/>
    </row>
    <row r="60350" spans="4:5" x14ac:dyDescent="0.2">
      <c r="D60350" s="1"/>
      <c r="E60350" s="41"/>
    </row>
    <row r="60351" spans="4:5" x14ac:dyDescent="0.2">
      <c r="D60351" s="1"/>
      <c r="E60351" s="41"/>
    </row>
    <row r="60352" spans="4:5" x14ac:dyDescent="0.2">
      <c r="D60352" s="1"/>
      <c r="E60352" s="41"/>
    </row>
    <row r="60353" spans="4:5" x14ac:dyDescent="0.2">
      <c r="D60353" s="1"/>
      <c r="E60353" s="41"/>
    </row>
    <row r="60354" spans="4:5" x14ac:dyDescent="0.2">
      <c r="D60354" s="1"/>
      <c r="E60354" s="41"/>
    </row>
    <row r="60355" spans="4:5" x14ac:dyDescent="0.2">
      <c r="D60355" s="1"/>
      <c r="E60355" s="41"/>
    </row>
    <row r="60356" spans="4:5" x14ac:dyDescent="0.2">
      <c r="D60356" s="1"/>
      <c r="E60356" s="41"/>
    </row>
    <row r="60357" spans="4:5" x14ac:dyDescent="0.2">
      <c r="D60357" s="1"/>
      <c r="E60357" s="41"/>
    </row>
    <row r="60358" spans="4:5" x14ac:dyDescent="0.2">
      <c r="D60358" s="1"/>
      <c r="E60358" s="41"/>
    </row>
    <row r="60359" spans="4:5" x14ac:dyDescent="0.2">
      <c r="D60359" s="1"/>
      <c r="E60359" s="41"/>
    </row>
    <row r="60360" spans="4:5" x14ac:dyDescent="0.2">
      <c r="D60360" s="1"/>
      <c r="E60360" s="41"/>
    </row>
    <row r="60361" spans="4:5" x14ac:dyDescent="0.2">
      <c r="D60361" s="1"/>
      <c r="E60361" s="41"/>
    </row>
    <row r="60362" spans="4:5" x14ac:dyDescent="0.2">
      <c r="D60362" s="1"/>
      <c r="E60362" s="41"/>
    </row>
    <row r="60363" spans="4:5" x14ac:dyDescent="0.2">
      <c r="D60363" s="1"/>
      <c r="E60363" s="41"/>
    </row>
    <row r="60364" spans="4:5" x14ac:dyDescent="0.2">
      <c r="D60364" s="1"/>
      <c r="E60364" s="41"/>
    </row>
    <row r="60365" spans="4:5" x14ac:dyDescent="0.2">
      <c r="D60365" s="1"/>
      <c r="E60365" s="41"/>
    </row>
    <row r="60366" spans="4:5" x14ac:dyDescent="0.2">
      <c r="D60366" s="1"/>
      <c r="E60366" s="41"/>
    </row>
    <row r="60367" spans="4:5" x14ac:dyDescent="0.2">
      <c r="D60367" s="1"/>
      <c r="E60367" s="41"/>
    </row>
    <row r="60368" spans="4:5" x14ac:dyDescent="0.2">
      <c r="D60368" s="1"/>
      <c r="E60368" s="41"/>
    </row>
    <row r="60369" spans="4:5" x14ac:dyDescent="0.2">
      <c r="D60369" s="1"/>
      <c r="E60369" s="41"/>
    </row>
    <row r="60370" spans="4:5" x14ac:dyDescent="0.2">
      <c r="D60370" s="1"/>
      <c r="E60370" s="41"/>
    </row>
    <row r="60371" spans="4:5" x14ac:dyDescent="0.2">
      <c r="D60371" s="1"/>
      <c r="E60371" s="41"/>
    </row>
    <row r="60372" spans="4:5" x14ac:dyDescent="0.2">
      <c r="D60372" s="1"/>
      <c r="E60372" s="41"/>
    </row>
    <row r="60373" spans="4:5" x14ac:dyDescent="0.2">
      <c r="D60373" s="1"/>
      <c r="E60373" s="41"/>
    </row>
    <row r="60374" spans="4:5" x14ac:dyDescent="0.2">
      <c r="D60374" s="1"/>
      <c r="E60374" s="41"/>
    </row>
    <row r="60375" spans="4:5" x14ac:dyDescent="0.2">
      <c r="D60375" s="1"/>
      <c r="E60375" s="41"/>
    </row>
    <row r="60376" spans="4:5" x14ac:dyDescent="0.2">
      <c r="D60376" s="1"/>
      <c r="E60376" s="41"/>
    </row>
    <row r="60377" spans="4:5" x14ac:dyDescent="0.2">
      <c r="D60377" s="1"/>
      <c r="E60377" s="41"/>
    </row>
    <row r="60378" spans="4:5" x14ac:dyDescent="0.2">
      <c r="D60378" s="1"/>
      <c r="E60378" s="41"/>
    </row>
    <row r="60379" spans="4:5" x14ac:dyDescent="0.2">
      <c r="D60379" s="1"/>
      <c r="E60379" s="41"/>
    </row>
    <row r="60380" spans="4:5" x14ac:dyDescent="0.2">
      <c r="D60380" s="1"/>
      <c r="E60380" s="41"/>
    </row>
    <row r="60381" spans="4:5" x14ac:dyDescent="0.2">
      <c r="D60381" s="1"/>
      <c r="E60381" s="41"/>
    </row>
    <row r="60382" spans="4:5" x14ac:dyDescent="0.2">
      <c r="D60382" s="1"/>
      <c r="E60382" s="41"/>
    </row>
    <row r="60383" spans="4:5" x14ac:dyDescent="0.2">
      <c r="D60383" s="1"/>
      <c r="E60383" s="41"/>
    </row>
    <row r="60384" spans="4:5" x14ac:dyDescent="0.2">
      <c r="D60384" s="1"/>
      <c r="E60384" s="41"/>
    </row>
    <row r="60385" spans="4:5" x14ac:dyDescent="0.2">
      <c r="D60385" s="1"/>
      <c r="E60385" s="41"/>
    </row>
    <row r="60386" spans="4:5" x14ac:dyDescent="0.2">
      <c r="D60386" s="1"/>
      <c r="E60386" s="41"/>
    </row>
    <row r="60387" spans="4:5" x14ac:dyDescent="0.2">
      <c r="D60387" s="1"/>
      <c r="E60387" s="41"/>
    </row>
    <row r="60388" spans="4:5" x14ac:dyDescent="0.2">
      <c r="D60388" s="1"/>
      <c r="E60388" s="41"/>
    </row>
    <row r="60389" spans="4:5" x14ac:dyDescent="0.2">
      <c r="D60389" s="1"/>
      <c r="E60389" s="41"/>
    </row>
    <row r="60390" spans="4:5" x14ac:dyDescent="0.2">
      <c r="D60390" s="1"/>
      <c r="E60390" s="41"/>
    </row>
    <row r="60391" spans="4:5" x14ac:dyDescent="0.2">
      <c r="D60391" s="1"/>
      <c r="E60391" s="41"/>
    </row>
    <row r="60392" spans="4:5" x14ac:dyDescent="0.2">
      <c r="D60392" s="1"/>
      <c r="E60392" s="41"/>
    </row>
    <row r="60393" spans="4:5" x14ac:dyDescent="0.2">
      <c r="D60393" s="1"/>
      <c r="E60393" s="41"/>
    </row>
    <row r="60394" spans="4:5" x14ac:dyDescent="0.2">
      <c r="D60394" s="1"/>
      <c r="E60394" s="41"/>
    </row>
    <row r="60395" spans="4:5" x14ac:dyDescent="0.2">
      <c r="D60395" s="1"/>
      <c r="E60395" s="41"/>
    </row>
    <row r="60396" spans="4:5" x14ac:dyDescent="0.2">
      <c r="D60396" s="1"/>
      <c r="E60396" s="41"/>
    </row>
    <row r="60397" spans="4:5" x14ac:dyDescent="0.2">
      <c r="D60397" s="1"/>
      <c r="E60397" s="41"/>
    </row>
    <row r="60398" spans="4:5" x14ac:dyDescent="0.2">
      <c r="D60398" s="1"/>
      <c r="E60398" s="41"/>
    </row>
    <row r="60399" spans="4:5" x14ac:dyDescent="0.2">
      <c r="D60399" s="1"/>
      <c r="E60399" s="41"/>
    </row>
    <row r="60400" spans="4:5" x14ac:dyDescent="0.2">
      <c r="D60400" s="1"/>
      <c r="E60400" s="41"/>
    </row>
    <row r="60401" spans="4:5" x14ac:dyDescent="0.2">
      <c r="D60401" s="1"/>
      <c r="E60401" s="41"/>
    </row>
    <row r="60402" spans="4:5" x14ac:dyDescent="0.2">
      <c r="D60402" s="1"/>
      <c r="E60402" s="41"/>
    </row>
    <row r="60403" spans="4:5" x14ac:dyDescent="0.2">
      <c r="D60403" s="1"/>
      <c r="E60403" s="41"/>
    </row>
    <row r="60404" spans="4:5" x14ac:dyDescent="0.2">
      <c r="D60404" s="1"/>
      <c r="E60404" s="41"/>
    </row>
    <row r="60405" spans="4:5" x14ac:dyDescent="0.2">
      <c r="D60405" s="1"/>
      <c r="E60405" s="41"/>
    </row>
    <row r="60406" spans="4:5" x14ac:dyDescent="0.2">
      <c r="D60406" s="1"/>
      <c r="E60406" s="41"/>
    </row>
    <row r="60407" spans="4:5" x14ac:dyDescent="0.2">
      <c r="D60407" s="1"/>
      <c r="E60407" s="41"/>
    </row>
    <row r="60408" spans="4:5" x14ac:dyDescent="0.2">
      <c r="D60408" s="1"/>
      <c r="E60408" s="41"/>
    </row>
    <row r="60409" spans="4:5" x14ac:dyDescent="0.2">
      <c r="D60409" s="1"/>
      <c r="E60409" s="41"/>
    </row>
    <row r="60410" spans="4:5" x14ac:dyDescent="0.2">
      <c r="D60410" s="1"/>
      <c r="E60410" s="41"/>
    </row>
    <row r="60411" spans="4:5" x14ac:dyDescent="0.2">
      <c r="D60411" s="1"/>
      <c r="E60411" s="41"/>
    </row>
    <row r="60412" spans="4:5" x14ac:dyDescent="0.2">
      <c r="D60412" s="1"/>
      <c r="E60412" s="41"/>
    </row>
    <row r="60413" spans="4:5" x14ac:dyDescent="0.2">
      <c r="D60413" s="1"/>
      <c r="E60413" s="41"/>
    </row>
    <row r="60414" spans="4:5" x14ac:dyDescent="0.2">
      <c r="D60414" s="1"/>
      <c r="E60414" s="41"/>
    </row>
    <row r="60415" spans="4:5" x14ac:dyDescent="0.2">
      <c r="D60415" s="1"/>
      <c r="E60415" s="41"/>
    </row>
    <row r="60416" spans="4:5" x14ac:dyDescent="0.2">
      <c r="D60416" s="1"/>
      <c r="E60416" s="41"/>
    </row>
    <row r="60417" spans="4:5" x14ac:dyDescent="0.2">
      <c r="D60417" s="1"/>
      <c r="E60417" s="41"/>
    </row>
    <row r="60418" spans="4:5" x14ac:dyDescent="0.2">
      <c r="D60418" s="1"/>
      <c r="E60418" s="41"/>
    </row>
    <row r="60419" spans="4:5" x14ac:dyDescent="0.2">
      <c r="D60419" s="1"/>
      <c r="E60419" s="41"/>
    </row>
    <row r="60420" spans="4:5" x14ac:dyDescent="0.2">
      <c r="D60420" s="1"/>
      <c r="E60420" s="41"/>
    </row>
    <row r="60421" spans="4:5" x14ac:dyDescent="0.2">
      <c r="D60421" s="1"/>
      <c r="E60421" s="41"/>
    </row>
    <row r="60422" spans="4:5" x14ac:dyDescent="0.2">
      <c r="D60422" s="1"/>
      <c r="E60422" s="41"/>
    </row>
    <row r="60423" spans="4:5" x14ac:dyDescent="0.2">
      <c r="D60423" s="1"/>
      <c r="E60423" s="41"/>
    </row>
    <row r="60424" spans="4:5" x14ac:dyDescent="0.2">
      <c r="D60424" s="1"/>
      <c r="E60424" s="41"/>
    </row>
    <row r="60425" spans="4:5" x14ac:dyDescent="0.2">
      <c r="D60425" s="1"/>
      <c r="E60425" s="41"/>
    </row>
    <row r="60426" spans="4:5" x14ac:dyDescent="0.2">
      <c r="D60426" s="1"/>
      <c r="E60426" s="41"/>
    </row>
    <row r="60427" spans="4:5" x14ac:dyDescent="0.2">
      <c r="D60427" s="1"/>
      <c r="E60427" s="41"/>
    </row>
    <row r="60428" spans="4:5" x14ac:dyDescent="0.2">
      <c r="D60428" s="1"/>
      <c r="E60428" s="41"/>
    </row>
    <row r="60429" spans="4:5" x14ac:dyDescent="0.2">
      <c r="D60429" s="1"/>
      <c r="E60429" s="41"/>
    </row>
    <row r="60430" spans="4:5" x14ac:dyDescent="0.2">
      <c r="D60430" s="1"/>
      <c r="E60430" s="41"/>
    </row>
    <row r="60431" spans="4:5" x14ac:dyDescent="0.2">
      <c r="D60431" s="1"/>
      <c r="E60431" s="41"/>
    </row>
    <row r="60432" spans="4:5" x14ac:dyDescent="0.2">
      <c r="D60432" s="1"/>
      <c r="E60432" s="41"/>
    </row>
    <row r="60433" spans="4:5" x14ac:dyDescent="0.2">
      <c r="D60433" s="1"/>
      <c r="E60433" s="41"/>
    </row>
    <row r="60434" spans="4:5" x14ac:dyDescent="0.2">
      <c r="D60434" s="1"/>
      <c r="E60434" s="41"/>
    </row>
    <row r="60435" spans="4:5" x14ac:dyDescent="0.2">
      <c r="D60435" s="1"/>
      <c r="E60435" s="41"/>
    </row>
    <row r="60436" spans="4:5" x14ac:dyDescent="0.2">
      <c r="D60436" s="1"/>
      <c r="E60436" s="41"/>
    </row>
    <row r="60437" spans="4:5" x14ac:dyDescent="0.2">
      <c r="D60437" s="1"/>
      <c r="E60437" s="41"/>
    </row>
    <row r="60438" spans="4:5" x14ac:dyDescent="0.2">
      <c r="D60438" s="1"/>
      <c r="E60438" s="41"/>
    </row>
    <row r="60439" spans="4:5" x14ac:dyDescent="0.2">
      <c r="D60439" s="1"/>
      <c r="E60439" s="41"/>
    </row>
    <row r="60440" spans="4:5" x14ac:dyDescent="0.2">
      <c r="D60440" s="1"/>
      <c r="E60440" s="41"/>
    </row>
    <row r="60441" spans="4:5" x14ac:dyDescent="0.2">
      <c r="D60441" s="1"/>
      <c r="E60441" s="41"/>
    </row>
    <row r="60442" spans="4:5" x14ac:dyDescent="0.2">
      <c r="D60442" s="1"/>
      <c r="E60442" s="41"/>
    </row>
    <row r="60443" spans="4:5" x14ac:dyDescent="0.2">
      <c r="D60443" s="1"/>
      <c r="E60443" s="41"/>
    </row>
    <row r="60444" spans="4:5" x14ac:dyDescent="0.2">
      <c r="D60444" s="1"/>
      <c r="E60444" s="41"/>
    </row>
    <row r="60445" spans="4:5" x14ac:dyDescent="0.2">
      <c r="D60445" s="1"/>
      <c r="E60445" s="41"/>
    </row>
    <row r="60446" spans="4:5" x14ac:dyDescent="0.2">
      <c r="D60446" s="1"/>
      <c r="E60446" s="41"/>
    </row>
    <row r="60447" spans="4:5" x14ac:dyDescent="0.2">
      <c r="D60447" s="1"/>
      <c r="E60447" s="41"/>
    </row>
    <row r="60448" spans="4:5" x14ac:dyDescent="0.2">
      <c r="D60448" s="1"/>
      <c r="E60448" s="41"/>
    </row>
    <row r="60449" spans="4:5" x14ac:dyDescent="0.2">
      <c r="D60449" s="1"/>
      <c r="E60449" s="41"/>
    </row>
    <row r="60450" spans="4:5" x14ac:dyDescent="0.2">
      <c r="D60450" s="1"/>
      <c r="E60450" s="41"/>
    </row>
    <row r="60451" spans="4:5" x14ac:dyDescent="0.2">
      <c r="D60451" s="1"/>
      <c r="E60451" s="41"/>
    </row>
    <row r="60452" spans="4:5" x14ac:dyDescent="0.2">
      <c r="D60452" s="1"/>
      <c r="E60452" s="41"/>
    </row>
    <row r="60453" spans="4:5" x14ac:dyDescent="0.2">
      <c r="D60453" s="1"/>
      <c r="E60453" s="41"/>
    </row>
    <row r="60454" spans="4:5" x14ac:dyDescent="0.2">
      <c r="D60454" s="1"/>
      <c r="E60454" s="41"/>
    </row>
    <row r="60455" spans="4:5" x14ac:dyDescent="0.2">
      <c r="D60455" s="1"/>
      <c r="E60455" s="41"/>
    </row>
    <row r="60456" spans="4:5" x14ac:dyDescent="0.2">
      <c r="D60456" s="1"/>
      <c r="E60456" s="41"/>
    </row>
    <row r="60457" spans="4:5" x14ac:dyDescent="0.2">
      <c r="D60457" s="1"/>
      <c r="E60457" s="41"/>
    </row>
    <row r="60458" spans="4:5" x14ac:dyDescent="0.2">
      <c r="D60458" s="1"/>
      <c r="E60458" s="41"/>
    </row>
    <row r="60459" spans="4:5" x14ac:dyDescent="0.2">
      <c r="D60459" s="1"/>
      <c r="E60459" s="41"/>
    </row>
    <row r="60460" spans="4:5" x14ac:dyDescent="0.2">
      <c r="D60460" s="1"/>
      <c r="E60460" s="41"/>
    </row>
    <row r="60461" spans="4:5" x14ac:dyDescent="0.2">
      <c r="D60461" s="1"/>
      <c r="E60461" s="41"/>
    </row>
    <row r="60462" spans="4:5" x14ac:dyDescent="0.2">
      <c r="D60462" s="1"/>
      <c r="E60462" s="41"/>
    </row>
    <row r="60463" spans="4:5" x14ac:dyDescent="0.2">
      <c r="D60463" s="1"/>
      <c r="E60463" s="41"/>
    </row>
    <row r="60464" spans="4:5" x14ac:dyDescent="0.2">
      <c r="D60464" s="1"/>
      <c r="E60464" s="41"/>
    </row>
    <row r="60465" spans="4:5" x14ac:dyDescent="0.2">
      <c r="D60465" s="1"/>
      <c r="E60465" s="41"/>
    </row>
    <row r="60466" spans="4:5" x14ac:dyDescent="0.2">
      <c r="D60466" s="1"/>
      <c r="E60466" s="41"/>
    </row>
    <row r="60467" spans="4:5" x14ac:dyDescent="0.2">
      <c r="D60467" s="1"/>
      <c r="E60467" s="41"/>
    </row>
    <row r="60468" spans="4:5" x14ac:dyDescent="0.2">
      <c r="D60468" s="1"/>
      <c r="E60468" s="41"/>
    </row>
    <row r="60469" spans="4:5" x14ac:dyDescent="0.2">
      <c r="D60469" s="1"/>
      <c r="E60469" s="41"/>
    </row>
    <row r="60470" spans="4:5" x14ac:dyDescent="0.2">
      <c r="D60470" s="1"/>
      <c r="E60470" s="41"/>
    </row>
    <row r="60471" spans="4:5" x14ac:dyDescent="0.2">
      <c r="D60471" s="1"/>
      <c r="E60471" s="41"/>
    </row>
    <row r="60472" spans="4:5" x14ac:dyDescent="0.2">
      <c r="D60472" s="1"/>
      <c r="E60472" s="41"/>
    </row>
    <row r="60473" spans="4:5" x14ac:dyDescent="0.2">
      <c r="D60473" s="1"/>
      <c r="E60473" s="41"/>
    </row>
    <row r="60474" spans="4:5" x14ac:dyDescent="0.2">
      <c r="D60474" s="1"/>
      <c r="E60474" s="41"/>
    </row>
    <row r="60475" spans="4:5" x14ac:dyDescent="0.2">
      <c r="D60475" s="1"/>
      <c r="E60475" s="41"/>
    </row>
    <row r="60476" spans="4:5" x14ac:dyDescent="0.2">
      <c r="D60476" s="1"/>
      <c r="E60476" s="41"/>
    </row>
    <row r="60477" spans="4:5" x14ac:dyDescent="0.2">
      <c r="D60477" s="1"/>
      <c r="E60477" s="41"/>
    </row>
    <row r="60478" spans="4:5" x14ac:dyDescent="0.2">
      <c r="D60478" s="1"/>
      <c r="E60478" s="41"/>
    </row>
    <row r="60479" spans="4:5" x14ac:dyDescent="0.2">
      <c r="D60479" s="1"/>
      <c r="E60479" s="41"/>
    </row>
    <row r="60480" spans="4:5" x14ac:dyDescent="0.2">
      <c r="D60480" s="1"/>
      <c r="E60480" s="41"/>
    </row>
    <row r="60481" spans="4:5" x14ac:dyDescent="0.2">
      <c r="D60481" s="1"/>
      <c r="E60481" s="41"/>
    </row>
    <row r="60482" spans="4:5" x14ac:dyDescent="0.2">
      <c r="D60482" s="1"/>
      <c r="E60482" s="41"/>
    </row>
    <row r="60483" spans="4:5" x14ac:dyDescent="0.2">
      <c r="D60483" s="1"/>
      <c r="E60483" s="41"/>
    </row>
    <row r="60484" spans="4:5" x14ac:dyDescent="0.2">
      <c r="D60484" s="1"/>
      <c r="E60484" s="41"/>
    </row>
    <row r="60485" spans="4:5" x14ac:dyDescent="0.2">
      <c r="D60485" s="1"/>
      <c r="E60485" s="41"/>
    </row>
    <row r="60486" spans="4:5" x14ac:dyDescent="0.2">
      <c r="D60486" s="1"/>
      <c r="E60486" s="41"/>
    </row>
    <row r="60487" spans="4:5" x14ac:dyDescent="0.2">
      <c r="D60487" s="1"/>
      <c r="E60487" s="41"/>
    </row>
    <row r="60488" spans="4:5" x14ac:dyDescent="0.2">
      <c r="D60488" s="1"/>
      <c r="E60488" s="41"/>
    </row>
    <row r="60489" spans="4:5" x14ac:dyDescent="0.2">
      <c r="D60489" s="1"/>
      <c r="E60489" s="41"/>
    </row>
    <row r="60490" spans="4:5" x14ac:dyDescent="0.2">
      <c r="D60490" s="1"/>
      <c r="E60490" s="41"/>
    </row>
    <row r="60491" spans="4:5" x14ac:dyDescent="0.2">
      <c r="D60491" s="1"/>
      <c r="E60491" s="41"/>
    </row>
    <row r="60492" spans="4:5" x14ac:dyDescent="0.2">
      <c r="D60492" s="1"/>
      <c r="E60492" s="41"/>
    </row>
    <row r="60493" spans="4:5" x14ac:dyDescent="0.2">
      <c r="D60493" s="1"/>
      <c r="E60493" s="41"/>
    </row>
    <row r="60494" spans="4:5" x14ac:dyDescent="0.2">
      <c r="D60494" s="1"/>
      <c r="E60494" s="41"/>
    </row>
    <row r="60495" spans="4:5" x14ac:dyDescent="0.2">
      <c r="D60495" s="1"/>
      <c r="E60495" s="41"/>
    </row>
    <row r="60496" spans="4:5" x14ac:dyDescent="0.2">
      <c r="D60496" s="1"/>
      <c r="E60496" s="41"/>
    </row>
    <row r="60497" spans="4:5" x14ac:dyDescent="0.2">
      <c r="D60497" s="1"/>
      <c r="E60497" s="41"/>
    </row>
    <row r="60498" spans="4:5" x14ac:dyDescent="0.2">
      <c r="D60498" s="1"/>
      <c r="E60498" s="41"/>
    </row>
    <row r="60499" spans="4:5" x14ac:dyDescent="0.2">
      <c r="D60499" s="1"/>
      <c r="E60499" s="41"/>
    </row>
    <row r="60500" spans="4:5" x14ac:dyDescent="0.2">
      <c r="D60500" s="1"/>
      <c r="E60500" s="41"/>
    </row>
    <row r="60501" spans="4:5" x14ac:dyDescent="0.2">
      <c r="D60501" s="1"/>
      <c r="E60501" s="41"/>
    </row>
    <row r="60502" spans="4:5" x14ac:dyDescent="0.2">
      <c r="D60502" s="1"/>
      <c r="E60502" s="41"/>
    </row>
    <row r="60503" spans="4:5" x14ac:dyDescent="0.2">
      <c r="D60503" s="1"/>
      <c r="E60503" s="41"/>
    </row>
    <row r="60504" spans="4:5" x14ac:dyDescent="0.2">
      <c r="D60504" s="1"/>
      <c r="E60504" s="41"/>
    </row>
    <row r="60505" spans="4:5" x14ac:dyDescent="0.2">
      <c r="D60505" s="1"/>
      <c r="E60505" s="41"/>
    </row>
    <row r="60506" spans="4:5" x14ac:dyDescent="0.2">
      <c r="D60506" s="1"/>
      <c r="E60506" s="41"/>
    </row>
    <row r="60507" spans="4:5" x14ac:dyDescent="0.2">
      <c r="D60507" s="1"/>
      <c r="E60507" s="41"/>
    </row>
    <row r="60508" spans="4:5" x14ac:dyDescent="0.2">
      <c r="D60508" s="1"/>
      <c r="E60508" s="41"/>
    </row>
    <row r="60509" spans="4:5" x14ac:dyDescent="0.2">
      <c r="D60509" s="1"/>
      <c r="E60509" s="41"/>
    </row>
    <row r="60510" spans="4:5" x14ac:dyDescent="0.2">
      <c r="D60510" s="1"/>
      <c r="E60510" s="41"/>
    </row>
    <row r="60511" spans="4:5" x14ac:dyDescent="0.2">
      <c r="D60511" s="1"/>
      <c r="E60511" s="41"/>
    </row>
    <row r="60512" spans="4:5" x14ac:dyDescent="0.2">
      <c r="D60512" s="1"/>
      <c r="E60512" s="41"/>
    </row>
    <row r="60513" spans="4:5" x14ac:dyDescent="0.2">
      <c r="D60513" s="1"/>
      <c r="E60513" s="41"/>
    </row>
    <row r="60514" spans="4:5" x14ac:dyDescent="0.2">
      <c r="D60514" s="1"/>
      <c r="E60514" s="41"/>
    </row>
    <row r="60515" spans="4:5" x14ac:dyDescent="0.2">
      <c r="D60515" s="1"/>
      <c r="E60515" s="41"/>
    </row>
    <row r="60516" spans="4:5" x14ac:dyDescent="0.2">
      <c r="D60516" s="1"/>
      <c r="E60516" s="41"/>
    </row>
    <row r="60517" spans="4:5" x14ac:dyDescent="0.2">
      <c r="D60517" s="1"/>
      <c r="E60517" s="41"/>
    </row>
    <row r="60518" spans="4:5" x14ac:dyDescent="0.2">
      <c r="D60518" s="1"/>
      <c r="E60518" s="41"/>
    </row>
    <row r="60519" spans="4:5" x14ac:dyDescent="0.2">
      <c r="D60519" s="1"/>
      <c r="E60519" s="41"/>
    </row>
    <row r="60520" spans="4:5" x14ac:dyDescent="0.2">
      <c r="D60520" s="1"/>
      <c r="E60520" s="41"/>
    </row>
    <row r="60521" spans="4:5" x14ac:dyDescent="0.2">
      <c r="D60521" s="1"/>
      <c r="E60521" s="41"/>
    </row>
    <row r="60522" spans="4:5" x14ac:dyDescent="0.2">
      <c r="D60522" s="1"/>
      <c r="E60522" s="41"/>
    </row>
    <row r="60523" spans="4:5" x14ac:dyDescent="0.2">
      <c r="D60523" s="1"/>
      <c r="E60523" s="41"/>
    </row>
    <row r="60524" spans="4:5" x14ac:dyDescent="0.2">
      <c r="D60524" s="1"/>
      <c r="E60524" s="41"/>
    </row>
    <row r="60525" spans="4:5" x14ac:dyDescent="0.2">
      <c r="D60525" s="1"/>
      <c r="E60525" s="41"/>
    </row>
    <row r="60526" spans="4:5" x14ac:dyDescent="0.2">
      <c r="D60526" s="1"/>
      <c r="E60526" s="41"/>
    </row>
    <row r="60527" spans="4:5" x14ac:dyDescent="0.2">
      <c r="D60527" s="1"/>
      <c r="E60527" s="41"/>
    </row>
    <row r="60528" spans="4:5" x14ac:dyDescent="0.2">
      <c r="D60528" s="1"/>
      <c r="E60528" s="41"/>
    </row>
    <row r="60529" spans="4:5" x14ac:dyDescent="0.2">
      <c r="D60529" s="1"/>
      <c r="E60529" s="41"/>
    </row>
    <row r="60530" spans="4:5" x14ac:dyDescent="0.2">
      <c r="D60530" s="1"/>
      <c r="E60530" s="41"/>
    </row>
    <row r="60531" spans="4:5" x14ac:dyDescent="0.2">
      <c r="D60531" s="1"/>
      <c r="E60531" s="41"/>
    </row>
    <row r="60532" spans="4:5" x14ac:dyDescent="0.2">
      <c r="D60532" s="1"/>
      <c r="E60532" s="41"/>
    </row>
    <row r="60533" spans="4:5" x14ac:dyDescent="0.2">
      <c r="D60533" s="1"/>
      <c r="E60533" s="41"/>
    </row>
    <row r="60534" spans="4:5" x14ac:dyDescent="0.2">
      <c r="D60534" s="1"/>
      <c r="E60534" s="41"/>
    </row>
    <row r="60535" spans="4:5" x14ac:dyDescent="0.2">
      <c r="D60535" s="1"/>
      <c r="E60535" s="41"/>
    </row>
    <row r="60536" spans="4:5" x14ac:dyDescent="0.2">
      <c r="D60536" s="1"/>
      <c r="E60536" s="41"/>
    </row>
    <row r="60537" spans="4:5" x14ac:dyDescent="0.2">
      <c r="D60537" s="1"/>
      <c r="E60537" s="41"/>
    </row>
    <row r="60538" spans="4:5" x14ac:dyDescent="0.2">
      <c r="D60538" s="1"/>
      <c r="E60538" s="41"/>
    </row>
    <row r="60539" spans="4:5" x14ac:dyDescent="0.2">
      <c r="D60539" s="1"/>
      <c r="E60539" s="41"/>
    </row>
    <row r="60540" spans="4:5" x14ac:dyDescent="0.2">
      <c r="D60540" s="1"/>
      <c r="E60540" s="41"/>
    </row>
    <row r="60541" spans="4:5" x14ac:dyDescent="0.2">
      <c r="D60541" s="1"/>
      <c r="E60541" s="41"/>
    </row>
    <row r="60542" spans="4:5" x14ac:dyDescent="0.2">
      <c r="D60542" s="1"/>
      <c r="E60542" s="41"/>
    </row>
    <row r="60543" spans="4:5" x14ac:dyDescent="0.2">
      <c r="D60543" s="1"/>
      <c r="E60543" s="41"/>
    </row>
    <row r="60544" spans="4:5" x14ac:dyDescent="0.2">
      <c r="D60544" s="1"/>
      <c r="E60544" s="41"/>
    </row>
    <row r="60545" spans="4:5" x14ac:dyDescent="0.2">
      <c r="D60545" s="1"/>
      <c r="E60545" s="41"/>
    </row>
    <row r="60546" spans="4:5" x14ac:dyDescent="0.2">
      <c r="D60546" s="1"/>
      <c r="E60546" s="41"/>
    </row>
    <row r="60547" spans="4:5" x14ac:dyDescent="0.2">
      <c r="D60547" s="1"/>
      <c r="E60547" s="41"/>
    </row>
    <row r="60548" spans="4:5" x14ac:dyDescent="0.2">
      <c r="D60548" s="1"/>
      <c r="E60548" s="41"/>
    </row>
    <row r="60549" spans="4:5" x14ac:dyDescent="0.2">
      <c r="D60549" s="1"/>
      <c r="E60549" s="41"/>
    </row>
    <row r="60550" spans="4:5" x14ac:dyDescent="0.2">
      <c r="D60550" s="1"/>
      <c r="E60550" s="41"/>
    </row>
    <row r="60551" spans="4:5" x14ac:dyDescent="0.2">
      <c r="D60551" s="1"/>
      <c r="E60551" s="41"/>
    </row>
    <row r="60552" spans="4:5" x14ac:dyDescent="0.2">
      <c r="D60552" s="1"/>
      <c r="E60552" s="41"/>
    </row>
    <row r="60553" spans="4:5" x14ac:dyDescent="0.2">
      <c r="D60553" s="1"/>
      <c r="E60553" s="41"/>
    </row>
    <row r="60554" spans="4:5" x14ac:dyDescent="0.2">
      <c r="D60554" s="1"/>
      <c r="E60554" s="41"/>
    </row>
    <row r="60555" spans="4:5" x14ac:dyDescent="0.2">
      <c r="D60555" s="1"/>
      <c r="E60555" s="41"/>
    </row>
    <row r="60556" spans="4:5" x14ac:dyDescent="0.2">
      <c r="D60556" s="1"/>
      <c r="E60556" s="41"/>
    </row>
    <row r="60557" spans="4:5" x14ac:dyDescent="0.2">
      <c r="D60557" s="1"/>
      <c r="E60557" s="41"/>
    </row>
    <row r="60558" spans="4:5" x14ac:dyDescent="0.2">
      <c r="D60558" s="1"/>
      <c r="E60558" s="41"/>
    </row>
    <row r="60559" spans="4:5" x14ac:dyDescent="0.2">
      <c r="D60559" s="1"/>
      <c r="E60559" s="41"/>
    </row>
    <row r="60560" spans="4:5" x14ac:dyDescent="0.2">
      <c r="D60560" s="1"/>
      <c r="E60560" s="41"/>
    </row>
    <row r="60561" spans="4:5" x14ac:dyDescent="0.2">
      <c r="D60561" s="1"/>
      <c r="E60561" s="41"/>
    </row>
    <row r="60562" spans="4:5" x14ac:dyDescent="0.2">
      <c r="D60562" s="1"/>
      <c r="E60562" s="41"/>
    </row>
    <row r="60563" spans="4:5" x14ac:dyDescent="0.2">
      <c r="D60563" s="1"/>
      <c r="E60563" s="41"/>
    </row>
    <row r="60564" spans="4:5" x14ac:dyDescent="0.2">
      <c r="D60564" s="1"/>
      <c r="E60564" s="41"/>
    </row>
    <row r="60565" spans="4:5" x14ac:dyDescent="0.2">
      <c r="D60565" s="1"/>
      <c r="E60565" s="41"/>
    </row>
    <row r="60566" spans="4:5" x14ac:dyDescent="0.2">
      <c r="D60566" s="1"/>
      <c r="E60566" s="41"/>
    </row>
    <row r="60567" spans="4:5" x14ac:dyDescent="0.2">
      <c r="D60567" s="1"/>
      <c r="E60567" s="41"/>
    </row>
    <row r="60568" spans="4:5" x14ac:dyDescent="0.2">
      <c r="D60568" s="1"/>
      <c r="E60568" s="41"/>
    </row>
    <row r="60569" spans="4:5" x14ac:dyDescent="0.2">
      <c r="D60569" s="1"/>
      <c r="E60569" s="41"/>
    </row>
    <row r="60570" spans="4:5" x14ac:dyDescent="0.2">
      <c r="D60570" s="1"/>
      <c r="E60570" s="41"/>
    </row>
    <row r="60571" spans="4:5" x14ac:dyDescent="0.2">
      <c r="D60571" s="1"/>
      <c r="E60571" s="41"/>
    </row>
    <row r="60572" spans="4:5" x14ac:dyDescent="0.2">
      <c r="D60572" s="1"/>
      <c r="E60572" s="41"/>
    </row>
    <row r="60573" spans="4:5" x14ac:dyDescent="0.2">
      <c r="D60573" s="1"/>
      <c r="E60573" s="41"/>
    </row>
    <row r="60574" spans="4:5" x14ac:dyDescent="0.2">
      <c r="D60574" s="1"/>
      <c r="E60574" s="41"/>
    </row>
    <row r="60575" spans="4:5" x14ac:dyDescent="0.2">
      <c r="D60575" s="1"/>
      <c r="E60575" s="41"/>
    </row>
    <row r="60576" spans="4:5" x14ac:dyDescent="0.2">
      <c r="D60576" s="1"/>
      <c r="E60576" s="41"/>
    </row>
    <row r="60577" spans="4:5" x14ac:dyDescent="0.2">
      <c r="D60577" s="1"/>
      <c r="E60577" s="41"/>
    </row>
    <row r="60578" spans="4:5" x14ac:dyDescent="0.2">
      <c r="D60578" s="1"/>
      <c r="E60578" s="41"/>
    </row>
    <row r="60579" spans="4:5" x14ac:dyDescent="0.2">
      <c r="D60579" s="1"/>
      <c r="E60579" s="41"/>
    </row>
    <row r="60580" spans="4:5" x14ac:dyDescent="0.2">
      <c r="D60580" s="1"/>
      <c r="E60580" s="41"/>
    </row>
    <row r="60581" spans="4:5" x14ac:dyDescent="0.2">
      <c r="D60581" s="1"/>
      <c r="E60581" s="41"/>
    </row>
    <row r="60582" spans="4:5" x14ac:dyDescent="0.2">
      <c r="D60582" s="1"/>
      <c r="E60582" s="41"/>
    </row>
    <row r="60583" spans="4:5" x14ac:dyDescent="0.2">
      <c r="D60583" s="1"/>
      <c r="E60583" s="41"/>
    </row>
    <row r="60584" spans="4:5" x14ac:dyDescent="0.2">
      <c r="D60584" s="1"/>
      <c r="E60584" s="41"/>
    </row>
    <row r="60585" spans="4:5" x14ac:dyDescent="0.2">
      <c r="D60585" s="1"/>
      <c r="E60585" s="41"/>
    </row>
    <row r="60586" spans="4:5" x14ac:dyDescent="0.2">
      <c r="D60586" s="1"/>
      <c r="E60586" s="41"/>
    </row>
    <row r="60587" spans="4:5" x14ac:dyDescent="0.2">
      <c r="D60587" s="1"/>
      <c r="E60587" s="41"/>
    </row>
    <row r="60588" spans="4:5" x14ac:dyDescent="0.2">
      <c r="D60588" s="1"/>
      <c r="E60588" s="41"/>
    </row>
    <row r="60589" spans="4:5" x14ac:dyDescent="0.2">
      <c r="D60589" s="1"/>
      <c r="E60589" s="41"/>
    </row>
    <row r="60590" spans="4:5" x14ac:dyDescent="0.2">
      <c r="D60590" s="1"/>
      <c r="E60590" s="41"/>
    </row>
    <row r="60591" spans="4:5" x14ac:dyDescent="0.2">
      <c r="D60591" s="1"/>
      <c r="E60591" s="41"/>
    </row>
    <row r="60592" spans="4:5" x14ac:dyDescent="0.2">
      <c r="D60592" s="1"/>
      <c r="E60592" s="41"/>
    </row>
    <row r="60593" spans="4:5" x14ac:dyDescent="0.2">
      <c r="D60593" s="1"/>
      <c r="E60593" s="41"/>
    </row>
    <row r="60594" spans="4:5" x14ac:dyDescent="0.2">
      <c r="D60594" s="1"/>
      <c r="E60594" s="41"/>
    </row>
    <row r="60595" spans="4:5" x14ac:dyDescent="0.2">
      <c r="D60595" s="1"/>
      <c r="E60595" s="41"/>
    </row>
    <row r="60596" spans="4:5" x14ac:dyDescent="0.2">
      <c r="D60596" s="1"/>
      <c r="E60596" s="41"/>
    </row>
    <row r="60597" spans="4:5" x14ac:dyDescent="0.2">
      <c r="D60597" s="1"/>
      <c r="E60597" s="41"/>
    </row>
    <row r="60598" spans="4:5" x14ac:dyDescent="0.2">
      <c r="D60598" s="1"/>
      <c r="E60598" s="41"/>
    </row>
    <row r="60599" spans="4:5" x14ac:dyDescent="0.2">
      <c r="D60599" s="1"/>
      <c r="E60599" s="41"/>
    </row>
    <row r="60600" spans="4:5" x14ac:dyDescent="0.2">
      <c r="D60600" s="1"/>
      <c r="E60600" s="41"/>
    </row>
    <row r="60601" spans="4:5" x14ac:dyDescent="0.2">
      <c r="D60601" s="1"/>
      <c r="E60601" s="41"/>
    </row>
    <row r="60602" spans="4:5" x14ac:dyDescent="0.2">
      <c r="D60602" s="1"/>
      <c r="E60602" s="41"/>
    </row>
    <row r="60603" spans="4:5" x14ac:dyDescent="0.2">
      <c r="D60603" s="1"/>
      <c r="E60603" s="41"/>
    </row>
    <row r="60604" spans="4:5" x14ac:dyDescent="0.2">
      <c r="D60604" s="1"/>
      <c r="E60604" s="41"/>
    </row>
    <row r="60605" spans="4:5" x14ac:dyDescent="0.2">
      <c r="D60605" s="1"/>
      <c r="E60605" s="41"/>
    </row>
    <row r="60606" spans="4:5" x14ac:dyDescent="0.2">
      <c r="D60606" s="1"/>
      <c r="E60606" s="41"/>
    </row>
    <row r="60607" spans="4:5" x14ac:dyDescent="0.2">
      <c r="D60607" s="1"/>
      <c r="E60607" s="41"/>
    </row>
    <row r="60608" spans="4:5" x14ac:dyDescent="0.2">
      <c r="D60608" s="1"/>
      <c r="E60608" s="41"/>
    </row>
    <row r="60609" spans="4:5" x14ac:dyDescent="0.2">
      <c r="D60609" s="1"/>
      <c r="E60609" s="41"/>
    </row>
    <row r="60610" spans="4:5" x14ac:dyDescent="0.2">
      <c r="D60610" s="1"/>
      <c r="E60610" s="41"/>
    </row>
    <row r="60611" spans="4:5" x14ac:dyDescent="0.2">
      <c r="D60611" s="1"/>
      <c r="E60611" s="41"/>
    </row>
    <row r="60612" spans="4:5" x14ac:dyDescent="0.2">
      <c r="D60612" s="1"/>
      <c r="E60612" s="41"/>
    </row>
    <row r="60613" spans="4:5" x14ac:dyDescent="0.2">
      <c r="D60613" s="1"/>
      <c r="E60613" s="41"/>
    </row>
    <row r="60614" spans="4:5" x14ac:dyDescent="0.2">
      <c r="D60614" s="1"/>
      <c r="E60614" s="41"/>
    </row>
    <row r="60615" spans="4:5" x14ac:dyDescent="0.2">
      <c r="D60615" s="1"/>
      <c r="E60615" s="41"/>
    </row>
    <row r="60616" spans="4:5" x14ac:dyDescent="0.2">
      <c r="D60616" s="1"/>
      <c r="E60616" s="41"/>
    </row>
    <row r="60617" spans="4:5" x14ac:dyDescent="0.2">
      <c r="D60617" s="1"/>
      <c r="E60617" s="41"/>
    </row>
    <row r="60618" spans="4:5" x14ac:dyDescent="0.2">
      <c r="D60618" s="1"/>
      <c r="E60618" s="41"/>
    </row>
    <row r="60619" spans="4:5" x14ac:dyDescent="0.2">
      <c r="D60619" s="1"/>
      <c r="E60619" s="41"/>
    </row>
    <row r="60620" spans="4:5" x14ac:dyDescent="0.2">
      <c r="D60620" s="1"/>
      <c r="E60620" s="41"/>
    </row>
    <row r="60621" spans="4:5" x14ac:dyDescent="0.2">
      <c r="D60621" s="1"/>
      <c r="E60621" s="41"/>
    </row>
    <row r="60622" spans="4:5" x14ac:dyDescent="0.2">
      <c r="D60622" s="1"/>
      <c r="E60622" s="41"/>
    </row>
    <row r="60623" spans="4:5" x14ac:dyDescent="0.2">
      <c r="D60623" s="1"/>
      <c r="E60623" s="41"/>
    </row>
    <row r="60624" spans="4:5" x14ac:dyDescent="0.2">
      <c r="D60624" s="1"/>
      <c r="E60624" s="41"/>
    </row>
    <row r="60625" spans="4:5" x14ac:dyDescent="0.2">
      <c r="D60625" s="1"/>
      <c r="E60625" s="41"/>
    </row>
    <row r="60626" spans="4:5" x14ac:dyDescent="0.2">
      <c r="D60626" s="1"/>
      <c r="E60626" s="41"/>
    </row>
    <row r="60627" spans="4:5" x14ac:dyDescent="0.2">
      <c r="D60627" s="1"/>
      <c r="E60627" s="41"/>
    </row>
    <row r="60628" spans="4:5" x14ac:dyDescent="0.2">
      <c r="D60628" s="1"/>
      <c r="E60628" s="41"/>
    </row>
    <row r="60629" spans="4:5" x14ac:dyDescent="0.2">
      <c r="D60629" s="1"/>
      <c r="E60629" s="41"/>
    </row>
    <row r="60630" spans="4:5" x14ac:dyDescent="0.2">
      <c r="D60630" s="1"/>
      <c r="E60630" s="41"/>
    </row>
    <row r="60631" spans="4:5" x14ac:dyDescent="0.2">
      <c r="D60631" s="1"/>
      <c r="E60631" s="41"/>
    </row>
    <row r="60632" spans="4:5" x14ac:dyDescent="0.2">
      <c r="D60632" s="1"/>
      <c r="E60632" s="41"/>
    </row>
    <row r="60633" spans="4:5" x14ac:dyDescent="0.2">
      <c r="D60633" s="1"/>
      <c r="E60633" s="41"/>
    </row>
    <row r="60634" spans="4:5" x14ac:dyDescent="0.2">
      <c r="D60634" s="1"/>
      <c r="E60634" s="41"/>
    </row>
    <row r="60635" spans="4:5" x14ac:dyDescent="0.2">
      <c r="D60635" s="1"/>
      <c r="E60635" s="41"/>
    </row>
    <row r="60636" spans="4:5" x14ac:dyDescent="0.2">
      <c r="D60636" s="1"/>
      <c r="E60636" s="41"/>
    </row>
    <row r="60637" spans="4:5" x14ac:dyDescent="0.2">
      <c r="D60637" s="1"/>
      <c r="E60637" s="41"/>
    </row>
    <row r="60638" spans="4:5" x14ac:dyDescent="0.2">
      <c r="D60638" s="1"/>
      <c r="E60638" s="41"/>
    </row>
    <row r="60639" spans="4:5" x14ac:dyDescent="0.2">
      <c r="D60639" s="1"/>
      <c r="E60639" s="41"/>
    </row>
    <row r="60640" spans="4:5" x14ac:dyDescent="0.2">
      <c r="D60640" s="1"/>
      <c r="E60640" s="41"/>
    </row>
    <row r="60641" spans="4:5" x14ac:dyDescent="0.2">
      <c r="D60641" s="1"/>
      <c r="E60641" s="41"/>
    </row>
    <row r="60642" spans="4:5" x14ac:dyDescent="0.2">
      <c r="D60642" s="1"/>
      <c r="E60642" s="41"/>
    </row>
    <row r="60643" spans="4:5" x14ac:dyDescent="0.2">
      <c r="D60643" s="1"/>
      <c r="E60643" s="41"/>
    </row>
    <row r="60644" spans="4:5" x14ac:dyDescent="0.2">
      <c r="D60644" s="1"/>
      <c r="E60644" s="41"/>
    </row>
    <row r="60645" spans="4:5" x14ac:dyDescent="0.2">
      <c r="D60645" s="1"/>
      <c r="E60645" s="41"/>
    </row>
    <row r="60646" spans="4:5" x14ac:dyDescent="0.2">
      <c r="D60646" s="1"/>
      <c r="E60646" s="41"/>
    </row>
    <row r="60647" spans="4:5" x14ac:dyDescent="0.2">
      <c r="D60647" s="1"/>
      <c r="E60647" s="41"/>
    </row>
    <row r="60648" spans="4:5" x14ac:dyDescent="0.2">
      <c r="D60648" s="1"/>
      <c r="E60648" s="41"/>
    </row>
    <row r="60649" spans="4:5" x14ac:dyDescent="0.2">
      <c r="D60649" s="1"/>
      <c r="E60649" s="41"/>
    </row>
    <row r="60650" spans="4:5" x14ac:dyDescent="0.2">
      <c r="D60650" s="1"/>
      <c r="E60650" s="41"/>
    </row>
    <row r="60651" spans="4:5" x14ac:dyDescent="0.2">
      <c r="D60651" s="1"/>
      <c r="E60651" s="41"/>
    </row>
    <row r="60652" spans="4:5" x14ac:dyDescent="0.2">
      <c r="D60652" s="1"/>
      <c r="E60652" s="41"/>
    </row>
    <row r="60653" spans="4:5" x14ac:dyDescent="0.2">
      <c r="D60653" s="1"/>
      <c r="E60653" s="41"/>
    </row>
    <row r="60654" spans="4:5" x14ac:dyDescent="0.2">
      <c r="D60654" s="1"/>
      <c r="E60654" s="41"/>
    </row>
    <row r="60655" spans="4:5" x14ac:dyDescent="0.2">
      <c r="D60655" s="1"/>
      <c r="E60655" s="41"/>
    </row>
    <row r="60656" spans="4:5" x14ac:dyDescent="0.2">
      <c r="D60656" s="1"/>
      <c r="E60656" s="41"/>
    </row>
    <row r="60657" spans="4:5" x14ac:dyDescent="0.2">
      <c r="D60657" s="1"/>
      <c r="E60657" s="41"/>
    </row>
    <row r="60658" spans="4:5" x14ac:dyDescent="0.2">
      <c r="D60658" s="1"/>
      <c r="E60658" s="41"/>
    </row>
    <row r="60659" spans="4:5" x14ac:dyDescent="0.2">
      <c r="D60659" s="1"/>
      <c r="E60659" s="41"/>
    </row>
    <row r="60660" spans="4:5" x14ac:dyDescent="0.2">
      <c r="D60660" s="1"/>
      <c r="E60660" s="41"/>
    </row>
    <row r="60661" spans="4:5" x14ac:dyDescent="0.2">
      <c r="D60661" s="1"/>
      <c r="E60661" s="41"/>
    </row>
    <row r="60662" spans="4:5" x14ac:dyDescent="0.2">
      <c r="D60662" s="1"/>
      <c r="E60662" s="41"/>
    </row>
    <row r="60663" spans="4:5" x14ac:dyDescent="0.2">
      <c r="D60663" s="1"/>
      <c r="E60663" s="41"/>
    </row>
    <row r="60664" spans="4:5" x14ac:dyDescent="0.2">
      <c r="D60664" s="1"/>
      <c r="E60664" s="41"/>
    </row>
    <row r="60665" spans="4:5" x14ac:dyDescent="0.2">
      <c r="D60665" s="1"/>
      <c r="E60665" s="41"/>
    </row>
    <row r="60666" spans="4:5" x14ac:dyDescent="0.2">
      <c r="D60666" s="1"/>
      <c r="E60666" s="41"/>
    </row>
    <row r="60667" spans="4:5" x14ac:dyDescent="0.2">
      <c r="D60667" s="1"/>
      <c r="E60667" s="41"/>
    </row>
    <row r="60668" spans="4:5" x14ac:dyDescent="0.2">
      <c r="D60668" s="1"/>
      <c r="E60668" s="41"/>
    </row>
    <row r="60669" spans="4:5" x14ac:dyDescent="0.2">
      <c r="D60669" s="1"/>
      <c r="E60669" s="41"/>
    </row>
    <row r="60670" spans="4:5" x14ac:dyDescent="0.2">
      <c r="D60670" s="1"/>
      <c r="E60670" s="41"/>
    </row>
    <row r="60671" spans="4:5" x14ac:dyDescent="0.2">
      <c r="D60671" s="1"/>
      <c r="E60671" s="41"/>
    </row>
    <row r="60672" spans="4:5" x14ac:dyDescent="0.2">
      <c r="D60672" s="1"/>
      <c r="E60672" s="41"/>
    </row>
    <row r="60673" spans="4:5" x14ac:dyDescent="0.2">
      <c r="D60673" s="1"/>
      <c r="E60673" s="41"/>
    </row>
    <row r="60674" spans="4:5" x14ac:dyDescent="0.2">
      <c r="D60674" s="1"/>
      <c r="E60674" s="41"/>
    </row>
    <row r="60675" spans="4:5" x14ac:dyDescent="0.2">
      <c r="D60675" s="1"/>
      <c r="E60675" s="41"/>
    </row>
    <row r="60676" spans="4:5" x14ac:dyDescent="0.2">
      <c r="D60676" s="1"/>
      <c r="E60676" s="41"/>
    </row>
    <row r="60677" spans="4:5" x14ac:dyDescent="0.2">
      <c r="D60677" s="1"/>
      <c r="E60677" s="41"/>
    </row>
    <row r="60678" spans="4:5" x14ac:dyDescent="0.2">
      <c r="D60678" s="1"/>
      <c r="E60678" s="41"/>
    </row>
    <row r="60679" spans="4:5" x14ac:dyDescent="0.2">
      <c r="D60679" s="1"/>
      <c r="E60679" s="41"/>
    </row>
    <row r="60680" spans="4:5" x14ac:dyDescent="0.2">
      <c r="D60680" s="1"/>
      <c r="E60680" s="41"/>
    </row>
    <row r="60681" spans="4:5" x14ac:dyDescent="0.2">
      <c r="D60681" s="1"/>
      <c r="E60681" s="41"/>
    </row>
    <row r="60682" spans="4:5" x14ac:dyDescent="0.2">
      <c r="D60682" s="1"/>
      <c r="E60682" s="41"/>
    </row>
    <row r="60683" spans="4:5" x14ac:dyDescent="0.2">
      <c r="D60683" s="1"/>
      <c r="E60683" s="41"/>
    </row>
    <row r="60684" spans="4:5" x14ac:dyDescent="0.2">
      <c r="D60684" s="1"/>
      <c r="E60684" s="41"/>
    </row>
    <row r="60685" spans="4:5" x14ac:dyDescent="0.2">
      <c r="D60685" s="1"/>
      <c r="E60685" s="41"/>
    </row>
    <row r="60686" spans="4:5" x14ac:dyDescent="0.2">
      <c r="D60686" s="1"/>
      <c r="E60686" s="41"/>
    </row>
    <row r="60687" spans="4:5" x14ac:dyDescent="0.2">
      <c r="D60687" s="1"/>
      <c r="E60687" s="41"/>
    </row>
    <row r="60688" spans="4:5" x14ac:dyDescent="0.2">
      <c r="D60688" s="1"/>
      <c r="E60688" s="41"/>
    </row>
    <row r="60689" spans="4:5" x14ac:dyDescent="0.2">
      <c r="D60689" s="1"/>
      <c r="E60689" s="41"/>
    </row>
    <row r="60690" spans="4:5" x14ac:dyDescent="0.2">
      <c r="D60690" s="1"/>
      <c r="E60690" s="41"/>
    </row>
    <row r="60691" spans="4:5" x14ac:dyDescent="0.2">
      <c r="D60691" s="1"/>
      <c r="E60691" s="41"/>
    </row>
    <row r="60692" spans="4:5" x14ac:dyDescent="0.2">
      <c r="D60692" s="1"/>
      <c r="E60692" s="41"/>
    </row>
    <row r="60693" spans="4:5" x14ac:dyDescent="0.2">
      <c r="D60693" s="1"/>
      <c r="E60693" s="41"/>
    </row>
    <row r="60694" spans="4:5" x14ac:dyDescent="0.2">
      <c r="D60694" s="1"/>
      <c r="E60694" s="41"/>
    </row>
    <row r="60695" spans="4:5" x14ac:dyDescent="0.2">
      <c r="D60695" s="1"/>
      <c r="E60695" s="41"/>
    </row>
    <row r="60696" spans="4:5" x14ac:dyDescent="0.2">
      <c r="D60696" s="1"/>
      <c r="E60696" s="41"/>
    </row>
    <row r="60697" spans="4:5" x14ac:dyDescent="0.2">
      <c r="D60697" s="1"/>
      <c r="E60697" s="41"/>
    </row>
    <row r="60698" spans="4:5" x14ac:dyDescent="0.2">
      <c r="D60698" s="1"/>
      <c r="E60698" s="41"/>
    </row>
    <row r="60699" spans="4:5" x14ac:dyDescent="0.2">
      <c r="D60699" s="1"/>
      <c r="E60699" s="41"/>
    </row>
    <row r="60700" spans="4:5" x14ac:dyDescent="0.2">
      <c r="D60700" s="1"/>
      <c r="E60700" s="41"/>
    </row>
    <row r="60701" spans="4:5" x14ac:dyDescent="0.2">
      <c r="D60701" s="1"/>
      <c r="E60701" s="41"/>
    </row>
    <row r="60702" spans="4:5" x14ac:dyDescent="0.2">
      <c r="D60702" s="1"/>
      <c r="E60702" s="41"/>
    </row>
    <row r="60703" spans="4:5" x14ac:dyDescent="0.2">
      <c r="D60703" s="1"/>
      <c r="E60703" s="41"/>
    </row>
    <row r="60704" spans="4:5" x14ac:dyDescent="0.2">
      <c r="D60704" s="1"/>
      <c r="E60704" s="41"/>
    </row>
    <row r="60705" spans="4:5" x14ac:dyDescent="0.2">
      <c r="D60705" s="1"/>
      <c r="E60705" s="41"/>
    </row>
    <row r="60706" spans="4:5" x14ac:dyDescent="0.2">
      <c r="D60706" s="1"/>
      <c r="E60706" s="41"/>
    </row>
    <row r="60707" spans="4:5" x14ac:dyDescent="0.2">
      <c r="D60707" s="1"/>
      <c r="E60707" s="41"/>
    </row>
    <row r="60708" spans="4:5" x14ac:dyDescent="0.2">
      <c r="D60708" s="1"/>
      <c r="E60708" s="41"/>
    </row>
    <row r="60709" spans="4:5" x14ac:dyDescent="0.2">
      <c r="D60709" s="1"/>
      <c r="E60709" s="41"/>
    </row>
    <row r="60710" spans="4:5" x14ac:dyDescent="0.2">
      <c r="D60710" s="1"/>
      <c r="E60710" s="41"/>
    </row>
    <row r="60711" spans="4:5" x14ac:dyDescent="0.2">
      <c r="D60711" s="1"/>
      <c r="E60711" s="41"/>
    </row>
    <row r="60712" spans="4:5" x14ac:dyDescent="0.2">
      <c r="D60712" s="1"/>
      <c r="E60712" s="41"/>
    </row>
    <row r="60713" spans="4:5" x14ac:dyDescent="0.2">
      <c r="D60713" s="1"/>
      <c r="E60713" s="41"/>
    </row>
    <row r="60714" spans="4:5" x14ac:dyDescent="0.2">
      <c r="D60714" s="1"/>
      <c r="E60714" s="41"/>
    </row>
    <row r="60715" spans="4:5" x14ac:dyDescent="0.2">
      <c r="D60715" s="1"/>
      <c r="E60715" s="41"/>
    </row>
    <row r="60716" spans="4:5" x14ac:dyDescent="0.2">
      <c r="D60716" s="1"/>
      <c r="E60716" s="41"/>
    </row>
    <row r="60717" spans="4:5" x14ac:dyDescent="0.2">
      <c r="D60717" s="1"/>
      <c r="E60717" s="41"/>
    </row>
    <row r="60718" spans="4:5" x14ac:dyDescent="0.2">
      <c r="D60718" s="1"/>
      <c r="E60718" s="41"/>
    </row>
    <row r="60719" spans="4:5" x14ac:dyDescent="0.2">
      <c r="D60719" s="1"/>
      <c r="E60719" s="41"/>
    </row>
    <row r="60720" spans="4:5" x14ac:dyDescent="0.2">
      <c r="D60720" s="1"/>
      <c r="E60720" s="41"/>
    </row>
    <row r="60721" spans="4:5" x14ac:dyDescent="0.2">
      <c r="D60721" s="1"/>
      <c r="E60721" s="41"/>
    </row>
    <row r="60722" spans="4:5" x14ac:dyDescent="0.2">
      <c r="D60722" s="1"/>
      <c r="E60722" s="41"/>
    </row>
    <row r="60723" spans="4:5" x14ac:dyDescent="0.2">
      <c r="D60723" s="1"/>
      <c r="E60723" s="41"/>
    </row>
    <row r="60724" spans="4:5" x14ac:dyDescent="0.2">
      <c r="D60724" s="1"/>
      <c r="E60724" s="41"/>
    </row>
    <row r="60725" spans="4:5" x14ac:dyDescent="0.2">
      <c r="D60725" s="1"/>
      <c r="E60725" s="41"/>
    </row>
    <row r="60726" spans="4:5" x14ac:dyDescent="0.2">
      <c r="D60726" s="1"/>
      <c r="E60726" s="41"/>
    </row>
    <row r="60727" spans="4:5" x14ac:dyDescent="0.2">
      <c r="D60727" s="1"/>
      <c r="E60727" s="41"/>
    </row>
    <row r="60728" spans="4:5" x14ac:dyDescent="0.2">
      <c r="D60728" s="1"/>
      <c r="E60728" s="41"/>
    </row>
    <row r="60729" spans="4:5" x14ac:dyDescent="0.2">
      <c r="D60729" s="1"/>
      <c r="E60729" s="41"/>
    </row>
    <row r="60730" spans="4:5" x14ac:dyDescent="0.2">
      <c r="D60730" s="1"/>
      <c r="E60730" s="41"/>
    </row>
    <row r="60731" spans="4:5" x14ac:dyDescent="0.2">
      <c r="D60731" s="1"/>
      <c r="E60731" s="41"/>
    </row>
    <row r="60732" spans="4:5" x14ac:dyDescent="0.2">
      <c r="D60732" s="1"/>
      <c r="E60732" s="41"/>
    </row>
    <row r="60733" spans="4:5" x14ac:dyDescent="0.2">
      <c r="D60733" s="1"/>
      <c r="E60733" s="41"/>
    </row>
    <row r="60734" spans="4:5" x14ac:dyDescent="0.2">
      <c r="D60734" s="1"/>
      <c r="E60734" s="41"/>
    </row>
    <row r="60735" spans="4:5" x14ac:dyDescent="0.2">
      <c r="D60735" s="1"/>
      <c r="E60735" s="41"/>
    </row>
    <row r="60736" spans="4:5" x14ac:dyDescent="0.2">
      <c r="D60736" s="1"/>
      <c r="E60736" s="41"/>
    </row>
    <row r="60737" spans="4:5" x14ac:dyDescent="0.2">
      <c r="D60737" s="1"/>
      <c r="E60737" s="41"/>
    </row>
    <row r="60738" spans="4:5" x14ac:dyDescent="0.2">
      <c r="D60738" s="1"/>
      <c r="E60738" s="41"/>
    </row>
    <row r="60739" spans="4:5" x14ac:dyDescent="0.2">
      <c r="D60739" s="1"/>
      <c r="E60739" s="41"/>
    </row>
    <row r="60740" spans="4:5" x14ac:dyDescent="0.2">
      <c r="D60740" s="1"/>
      <c r="E60740" s="41"/>
    </row>
    <row r="60741" spans="4:5" x14ac:dyDescent="0.2">
      <c r="D60741" s="1"/>
      <c r="E60741" s="41"/>
    </row>
    <row r="60742" spans="4:5" x14ac:dyDescent="0.2">
      <c r="D60742" s="1"/>
      <c r="E60742" s="41"/>
    </row>
    <row r="60743" spans="4:5" x14ac:dyDescent="0.2">
      <c r="D60743" s="1"/>
      <c r="E60743" s="41"/>
    </row>
    <row r="60744" spans="4:5" x14ac:dyDescent="0.2">
      <c r="D60744" s="1"/>
      <c r="E60744" s="41"/>
    </row>
    <row r="60745" spans="4:5" x14ac:dyDescent="0.2">
      <c r="D60745" s="1"/>
      <c r="E60745" s="41"/>
    </row>
    <row r="60746" spans="4:5" x14ac:dyDescent="0.2">
      <c r="D60746" s="1"/>
      <c r="E60746" s="41"/>
    </row>
    <row r="60747" spans="4:5" x14ac:dyDescent="0.2">
      <c r="D60747" s="1"/>
      <c r="E60747" s="41"/>
    </row>
    <row r="60748" spans="4:5" x14ac:dyDescent="0.2">
      <c r="D60748" s="1"/>
      <c r="E60748" s="41"/>
    </row>
    <row r="60749" spans="4:5" x14ac:dyDescent="0.2">
      <c r="D60749" s="1"/>
      <c r="E60749" s="41"/>
    </row>
    <row r="60750" spans="4:5" x14ac:dyDescent="0.2">
      <c r="D60750" s="1"/>
      <c r="E60750" s="41"/>
    </row>
    <row r="60751" spans="4:5" x14ac:dyDescent="0.2">
      <c r="D60751" s="1"/>
      <c r="E60751" s="41"/>
    </row>
    <row r="60752" spans="4:5" x14ac:dyDescent="0.2">
      <c r="D60752" s="1"/>
      <c r="E60752" s="41"/>
    </row>
    <row r="60753" spans="4:5" x14ac:dyDescent="0.2">
      <c r="D60753" s="1"/>
      <c r="E60753" s="41"/>
    </row>
    <row r="60754" spans="4:5" x14ac:dyDescent="0.2">
      <c r="D60754" s="1"/>
      <c r="E60754" s="41"/>
    </row>
    <row r="60755" spans="4:5" x14ac:dyDescent="0.2">
      <c r="D60755" s="1"/>
      <c r="E60755" s="41"/>
    </row>
    <row r="60756" spans="4:5" x14ac:dyDescent="0.2">
      <c r="D60756" s="1"/>
      <c r="E60756" s="41"/>
    </row>
    <row r="60757" spans="4:5" x14ac:dyDescent="0.2">
      <c r="D60757" s="1"/>
      <c r="E60757" s="41"/>
    </row>
    <row r="60758" spans="4:5" x14ac:dyDescent="0.2">
      <c r="D60758" s="1"/>
      <c r="E60758" s="41"/>
    </row>
    <row r="60759" spans="4:5" x14ac:dyDescent="0.2">
      <c r="D60759" s="1"/>
      <c r="E60759" s="41"/>
    </row>
    <row r="60760" spans="4:5" x14ac:dyDescent="0.2">
      <c r="D60760" s="1"/>
      <c r="E60760" s="41"/>
    </row>
    <row r="60761" spans="4:5" x14ac:dyDescent="0.2">
      <c r="D60761" s="1"/>
      <c r="E60761" s="41"/>
    </row>
    <row r="60762" spans="4:5" x14ac:dyDescent="0.2">
      <c r="D60762" s="1"/>
      <c r="E60762" s="41"/>
    </row>
    <row r="60763" spans="4:5" x14ac:dyDescent="0.2">
      <c r="D60763" s="1"/>
      <c r="E60763" s="41"/>
    </row>
    <row r="60764" spans="4:5" x14ac:dyDescent="0.2">
      <c r="D60764" s="1"/>
      <c r="E60764" s="41"/>
    </row>
    <row r="60765" spans="4:5" x14ac:dyDescent="0.2">
      <c r="D60765" s="1"/>
      <c r="E60765" s="41"/>
    </row>
    <row r="60766" spans="4:5" x14ac:dyDescent="0.2">
      <c r="D60766" s="1"/>
      <c r="E60766" s="41"/>
    </row>
    <row r="60767" spans="4:5" x14ac:dyDescent="0.2">
      <c r="D60767" s="1"/>
      <c r="E60767" s="41"/>
    </row>
    <row r="60768" spans="4:5" x14ac:dyDescent="0.2">
      <c r="D60768" s="1"/>
      <c r="E60768" s="41"/>
    </row>
    <row r="60769" spans="4:5" x14ac:dyDescent="0.2">
      <c r="D60769" s="1"/>
      <c r="E60769" s="41"/>
    </row>
    <row r="60770" spans="4:5" x14ac:dyDescent="0.2">
      <c r="D60770" s="1"/>
      <c r="E60770" s="41"/>
    </row>
    <row r="60771" spans="4:5" x14ac:dyDescent="0.2">
      <c r="D60771" s="1"/>
      <c r="E60771" s="41"/>
    </row>
    <row r="60772" spans="4:5" x14ac:dyDescent="0.2">
      <c r="D60772" s="1"/>
      <c r="E60772" s="41"/>
    </row>
    <row r="60773" spans="4:5" x14ac:dyDescent="0.2">
      <c r="D60773" s="1"/>
      <c r="E60773" s="41"/>
    </row>
    <row r="60774" spans="4:5" x14ac:dyDescent="0.2">
      <c r="D60774" s="1"/>
      <c r="E60774" s="41"/>
    </row>
    <row r="60775" spans="4:5" x14ac:dyDescent="0.2">
      <c r="D60775" s="1"/>
      <c r="E60775" s="41"/>
    </row>
    <row r="60776" spans="4:5" x14ac:dyDescent="0.2">
      <c r="D60776" s="1"/>
      <c r="E60776" s="41"/>
    </row>
    <row r="60777" spans="4:5" x14ac:dyDescent="0.2">
      <c r="D60777" s="1"/>
      <c r="E60777" s="41"/>
    </row>
    <row r="60778" spans="4:5" x14ac:dyDescent="0.2">
      <c r="D60778" s="1"/>
      <c r="E60778" s="41"/>
    </row>
    <row r="60779" spans="4:5" x14ac:dyDescent="0.2">
      <c r="D60779" s="1"/>
      <c r="E60779" s="41"/>
    </row>
    <row r="60780" spans="4:5" x14ac:dyDescent="0.2">
      <c r="D60780" s="1"/>
      <c r="E60780" s="41"/>
    </row>
    <row r="60781" spans="4:5" x14ac:dyDescent="0.2">
      <c r="D60781" s="1"/>
      <c r="E60781" s="41"/>
    </row>
    <row r="60782" spans="4:5" x14ac:dyDescent="0.2">
      <c r="D60782" s="1"/>
      <c r="E60782" s="41"/>
    </row>
    <row r="60783" spans="4:5" x14ac:dyDescent="0.2">
      <c r="D60783" s="1"/>
      <c r="E60783" s="41"/>
    </row>
    <row r="60784" spans="4:5" x14ac:dyDescent="0.2">
      <c r="D60784" s="1"/>
      <c r="E60784" s="41"/>
    </row>
    <row r="60785" spans="4:5" x14ac:dyDescent="0.2">
      <c r="D60785" s="1"/>
      <c r="E60785" s="41"/>
    </row>
    <row r="60786" spans="4:5" x14ac:dyDescent="0.2">
      <c r="D60786" s="1"/>
      <c r="E60786" s="41"/>
    </row>
    <row r="60787" spans="4:5" x14ac:dyDescent="0.2">
      <c r="D60787" s="1"/>
      <c r="E60787" s="41"/>
    </row>
    <row r="60788" spans="4:5" x14ac:dyDescent="0.2">
      <c r="D60788" s="1"/>
      <c r="E60788" s="41"/>
    </row>
    <row r="60789" spans="4:5" x14ac:dyDescent="0.2">
      <c r="D60789" s="1"/>
      <c r="E60789" s="41"/>
    </row>
    <row r="60790" spans="4:5" x14ac:dyDescent="0.2">
      <c r="D60790" s="1"/>
      <c r="E60790" s="41"/>
    </row>
    <row r="60791" spans="4:5" x14ac:dyDescent="0.2">
      <c r="D60791" s="1"/>
      <c r="E60791" s="41"/>
    </row>
    <row r="60792" spans="4:5" x14ac:dyDescent="0.2">
      <c r="D60792" s="1"/>
      <c r="E60792" s="41"/>
    </row>
    <row r="60793" spans="4:5" x14ac:dyDescent="0.2">
      <c r="D60793" s="1"/>
      <c r="E60793" s="41"/>
    </row>
    <row r="60794" spans="4:5" x14ac:dyDescent="0.2">
      <c r="D60794" s="1"/>
      <c r="E60794" s="41"/>
    </row>
    <row r="60795" spans="4:5" x14ac:dyDescent="0.2">
      <c r="D60795" s="1"/>
      <c r="E60795" s="41"/>
    </row>
    <row r="60796" spans="4:5" x14ac:dyDescent="0.2">
      <c r="D60796" s="1"/>
      <c r="E60796" s="41"/>
    </row>
    <row r="60797" spans="4:5" x14ac:dyDescent="0.2">
      <c r="D60797" s="1"/>
      <c r="E60797" s="41"/>
    </row>
    <row r="60798" spans="4:5" x14ac:dyDescent="0.2">
      <c r="D60798" s="1"/>
      <c r="E60798" s="41"/>
    </row>
    <row r="60799" spans="4:5" x14ac:dyDescent="0.2">
      <c r="D60799" s="1"/>
      <c r="E60799" s="41"/>
    </row>
    <row r="60800" spans="4:5" x14ac:dyDescent="0.2">
      <c r="D60800" s="1"/>
      <c r="E60800" s="41"/>
    </row>
    <row r="60801" spans="4:5" x14ac:dyDescent="0.2">
      <c r="D60801" s="1"/>
      <c r="E60801" s="41"/>
    </row>
    <row r="60802" spans="4:5" x14ac:dyDescent="0.2">
      <c r="D60802" s="1"/>
      <c r="E60802" s="41"/>
    </row>
    <row r="60803" spans="4:5" x14ac:dyDescent="0.2">
      <c r="D60803" s="1"/>
      <c r="E60803" s="41"/>
    </row>
    <row r="60804" spans="4:5" x14ac:dyDescent="0.2">
      <c r="D60804" s="1"/>
      <c r="E60804" s="41"/>
    </row>
    <row r="60805" spans="4:5" x14ac:dyDescent="0.2">
      <c r="D60805" s="1"/>
      <c r="E60805" s="41"/>
    </row>
    <row r="60806" spans="4:5" x14ac:dyDescent="0.2">
      <c r="D60806" s="1"/>
      <c r="E60806" s="41"/>
    </row>
    <row r="60807" spans="4:5" x14ac:dyDescent="0.2">
      <c r="D60807" s="1"/>
      <c r="E60807" s="41"/>
    </row>
    <row r="60808" spans="4:5" x14ac:dyDescent="0.2">
      <c r="D60808" s="1"/>
      <c r="E60808" s="41"/>
    </row>
    <row r="60809" spans="4:5" x14ac:dyDescent="0.2">
      <c r="D60809" s="1"/>
      <c r="E60809" s="41"/>
    </row>
    <row r="60810" spans="4:5" x14ac:dyDescent="0.2">
      <c r="D60810" s="1"/>
      <c r="E60810" s="41"/>
    </row>
    <row r="60811" spans="4:5" x14ac:dyDescent="0.2">
      <c r="D60811" s="1"/>
      <c r="E60811" s="41"/>
    </row>
    <row r="60812" spans="4:5" x14ac:dyDescent="0.2">
      <c r="D60812" s="1"/>
      <c r="E60812" s="41"/>
    </row>
    <row r="60813" spans="4:5" x14ac:dyDescent="0.2">
      <c r="D60813" s="1"/>
      <c r="E60813" s="41"/>
    </row>
    <row r="60814" spans="4:5" x14ac:dyDescent="0.2">
      <c r="D60814" s="1"/>
      <c r="E60814" s="41"/>
    </row>
    <row r="60815" spans="4:5" x14ac:dyDescent="0.2">
      <c r="D60815" s="1"/>
      <c r="E60815" s="41"/>
    </row>
    <row r="60816" spans="4:5" x14ac:dyDescent="0.2">
      <c r="D60816" s="1"/>
      <c r="E60816" s="41"/>
    </row>
    <row r="60817" spans="4:5" x14ac:dyDescent="0.2">
      <c r="D60817" s="1"/>
      <c r="E60817" s="41"/>
    </row>
    <row r="60818" spans="4:5" x14ac:dyDescent="0.2">
      <c r="D60818" s="1"/>
      <c r="E60818" s="41"/>
    </row>
    <row r="60819" spans="4:5" x14ac:dyDescent="0.2">
      <c r="D60819" s="1"/>
      <c r="E60819" s="41"/>
    </row>
    <row r="60820" spans="4:5" x14ac:dyDescent="0.2">
      <c r="D60820" s="1"/>
      <c r="E60820" s="41"/>
    </row>
    <row r="60821" spans="4:5" x14ac:dyDescent="0.2">
      <c r="D60821" s="1"/>
      <c r="E60821" s="41"/>
    </row>
    <row r="60822" spans="4:5" x14ac:dyDescent="0.2">
      <c r="D60822" s="1"/>
      <c r="E60822" s="41"/>
    </row>
    <row r="60823" spans="4:5" x14ac:dyDescent="0.2">
      <c r="D60823" s="1"/>
      <c r="E60823" s="41"/>
    </row>
    <row r="60824" spans="4:5" x14ac:dyDescent="0.2">
      <c r="D60824" s="1"/>
      <c r="E60824" s="41"/>
    </row>
    <row r="60825" spans="4:5" x14ac:dyDescent="0.2">
      <c r="D60825" s="1"/>
      <c r="E60825" s="41"/>
    </row>
    <row r="60826" spans="4:5" x14ac:dyDescent="0.2">
      <c r="D60826" s="1"/>
      <c r="E60826" s="41"/>
    </row>
    <row r="60827" spans="4:5" x14ac:dyDescent="0.2">
      <c r="D60827" s="1"/>
      <c r="E60827" s="41"/>
    </row>
    <row r="60828" spans="4:5" x14ac:dyDescent="0.2">
      <c r="D60828" s="1"/>
      <c r="E60828" s="41"/>
    </row>
    <row r="60829" spans="4:5" x14ac:dyDescent="0.2">
      <c r="D60829" s="1"/>
      <c r="E60829" s="41"/>
    </row>
    <row r="60830" spans="4:5" x14ac:dyDescent="0.2">
      <c r="D60830" s="1"/>
      <c r="E60830" s="41"/>
    </row>
    <row r="60831" spans="4:5" x14ac:dyDescent="0.2">
      <c r="D60831" s="1"/>
      <c r="E60831" s="41"/>
    </row>
    <row r="60832" spans="4:5" x14ac:dyDescent="0.2">
      <c r="D60832" s="1"/>
      <c r="E60832" s="41"/>
    </row>
    <row r="60833" spans="4:5" x14ac:dyDescent="0.2">
      <c r="D60833" s="1"/>
      <c r="E60833" s="41"/>
    </row>
    <row r="60834" spans="4:5" x14ac:dyDescent="0.2">
      <c r="D60834" s="1"/>
      <c r="E60834" s="41"/>
    </row>
    <row r="60835" spans="4:5" x14ac:dyDescent="0.2">
      <c r="D60835" s="1"/>
      <c r="E60835" s="41"/>
    </row>
    <row r="60836" spans="4:5" x14ac:dyDescent="0.2">
      <c r="D60836" s="1"/>
      <c r="E60836" s="41"/>
    </row>
    <row r="60837" spans="4:5" x14ac:dyDescent="0.2">
      <c r="D60837" s="1"/>
      <c r="E60837" s="41"/>
    </row>
    <row r="60838" spans="4:5" x14ac:dyDescent="0.2">
      <c r="D60838" s="1"/>
      <c r="E60838" s="41"/>
    </row>
    <row r="60839" spans="4:5" x14ac:dyDescent="0.2">
      <c r="D60839" s="1"/>
      <c r="E60839" s="41"/>
    </row>
    <row r="60840" spans="4:5" x14ac:dyDescent="0.2">
      <c r="D60840" s="1"/>
      <c r="E60840" s="41"/>
    </row>
    <row r="60841" spans="4:5" x14ac:dyDescent="0.2">
      <c r="D60841" s="1"/>
      <c r="E60841" s="41"/>
    </row>
    <row r="60842" spans="4:5" x14ac:dyDescent="0.2">
      <c r="D60842" s="1"/>
      <c r="E60842" s="41"/>
    </row>
    <row r="60843" spans="4:5" x14ac:dyDescent="0.2">
      <c r="D60843" s="1"/>
      <c r="E60843" s="41"/>
    </row>
    <row r="60844" spans="4:5" x14ac:dyDescent="0.2">
      <c r="D60844" s="1"/>
      <c r="E60844" s="41"/>
    </row>
    <row r="60845" spans="4:5" x14ac:dyDescent="0.2">
      <c r="D60845" s="1"/>
      <c r="E60845" s="41"/>
    </row>
    <row r="60846" spans="4:5" x14ac:dyDescent="0.2">
      <c r="D60846" s="1"/>
      <c r="E60846" s="41"/>
    </row>
    <row r="60847" spans="4:5" x14ac:dyDescent="0.2">
      <c r="D60847" s="1"/>
      <c r="E60847" s="41"/>
    </row>
    <row r="60848" spans="4:5" x14ac:dyDescent="0.2">
      <c r="D60848" s="1"/>
      <c r="E60848" s="41"/>
    </row>
    <row r="60849" spans="4:5" x14ac:dyDescent="0.2">
      <c r="D60849" s="1"/>
      <c r="E60849" s="41"/>
    </row>
    <row r="60850" spans="4:5" x14ac:dyDescent="0.2">
      <c r="D60850" s="1"/>
      <c r="E60850" s="41"/>
    </row>
    <row r="60851" spans="4:5" x14ac:dyDescent="0.2">
      <c r="D60851" s="1"/>
      <c r="E60851" s="41"/>
    </row>
    <row r="60852" spans="4:5" x14ac:dyDescent="0.2">
      <c r="D60852" s="1"/>
      <c r="E60852" s="41"/>
    </row>
    <row r="60853" spans="4:5" x14ac:dyDescent="0.2">
      <c r="D60853" s="1"/>
      <c r="E60853" s="41"/>
    </row>
    <row r="60854" spans="4:5" x14ac:dyDescent="0.2">
      <c r="D60854" s="1"/>
      <c r="E60854" s="41"/>
    </row>
    <row r="60855" spans="4:5" x14ac:dyDescent="0.2">
      <c r="D60855" s="1"/>
      <c r="E60855" s="41"/>
    </row>
    <row r="60856" spans="4:5" x14ac:dyDescent="0.2">
      <c r="D60856" s="1"/>
      <c r="E60856" s="41"/>
    </row>
    <row r="60857" spans="4:5" x14ac:dyDescent="0.2">
      <c r="D60857" s="1"/>
      <c r="E60857" s="41"/>
    </row>
    <row r="60858" spans="4:5" x14ac:dyDescent="0.2">
      <c r="D60858" s="1"/>
      <c r="E60858" s="41"/>
    </row>
    <row r="60859" spans="4:5" x14ac:dyDescent="0.2">
      <c r="D60859" s="1"/>
      <c r="E60859" s="41"/>
    </row>
    <row r="60860" spans="4:5" x14ac:dyDescent="0.2">
      <c r="D60860" s="1"/>
      <c r="E60860" s="41"/>
    </row>
    <row r="60861" spans="4:5" x14ac:dyDescent="0.2">
      <c r="D60861" s="1"/>
      <c r="E60861" s="41"/>
    </row>
    <row r="60862" spans="4:5" x14ac:dyDescent="0.2">
      <c r="D60862" s="1"/>
      <c r="E60862" s="41"/>
    </row>
    <row r="60863" spans="4:5" x14ac:dyDescent="0.2">
      <c r="D60863" s="1"/>
      <c r="E60863" s="41"/>
    </row>
    <row r="60864" spans="4:5" x14ac:dyDescent="0.2">
      <c r="D60864" s="1"/>
      <c r="E60864" s="41"/>
    </row>
    <row r="60865" spans="4:5" x14ac:dyDescent="0.2">
      <c r="D60865" s="1"/>
      <c r="E60865" s="41"/>
    </row>
    <row r="60866" spans="4:5" x14ac:dyDescent="0.2">
      <c r="D60866" s="1"/>
      <c r="E60866" s="41"/>
    </row>
    <row r="60867" spans="4:5" x14ac:dyDescent="0.2">
      <c r="D60867" s="1"/>
      <c r="E60867" s="41"/>
    </row>
    <row r="60868" spans="4:5" x14ac:dyDescent="0.2">
      <c r="D60868" s="1"/>
      <c r="E60868" s="41"/>
    </row>
    <row r="60869" spans="4:5" x14ac:dyDescent="0.2">
      <c r="D60869" s="1"/>
      <c r="E60869" s="41"/>
    </row>
    <row r="60870" spans="4:5" x14ac:dyDescent="0.2">
      <c r="D60870" s="1"/>
      <c r="E60870" s="41"/>
    </row>
    <row r="60871" spans="4:5" x14ac:dyDescent="0.2">
      <c r="D60871" s="1"/>
      <c r="E60871" s="41"/>
    </row>
    <row r="60872" spans="4:5" x14ac:dyDescent="0.2">
      <c r="D60872" s="1"/>
      <c r="E60872" s="41"/>
    </row>
    <row r="60873" spans="4:5" x14ac:dyDescent="0.2">
      <c r="D60873" s="1"/>
      <c r="E60873" s="41"/>
    </row>
    <row r="60874" spans="4:5" x14ac:dyDescent="0.2">
      <c r="D60874" s="1"/>
      <c r="E60874" s="41"/>
    </row>
    <row r="60875" spans="4:5" x14ac:dyDescent="0.2">
      <c r="D60875" s="1"/>
      <c r="E60875" s="41"/>
    </row>
    <row r="60876" spans="4:5" x14ac:dyDescent="0.2">
      <c r="D60876" s="1"/>
      <c r="E60876" s="41"/>
    </row>
    <row r="60877" spans="4:5" x14ac:dyDescent="0.2">
      <c r="D60877" s="1"/>
      <c r="E60877" s="41"/>
    </row>
    <row r="60878" spans="4:5" x14ac:dyDescent="0.2">
      <c r="D60878" s="1"/>
      <c r="E60878" s="41"/>
    </row>
    <row r="60879" spans="4:5" x14ac:dyDescent="0.2">
      <c r="D60879" s="1"/>
      <c r="E60879" s="41"/>
    </row>
    <row r="60880" spans="4:5" x14ac:dyDescent="0.2">
      <c r="D60880" s="1"/>
      <c r="E60880" s="41"/>
    </row>
    <row r="60881" spans="4:5" x14ac:dyDescent="0.2">
      <c r="D60881" s="1"/>
      <c r="E60881" s="41"/>
    </row>
    <row r="60882" spans="4:5" x14ac:dyDescent="0.2">
      <c r="D60882" s="1"/>
      <c r="E60882" s="41"/>
    </row>
    <row r="60883" spans="4:5" x14ac:dyDescent="0.2">
      <c r="D60883" s="1"/>
      <c r="E60883" s="41"/>
    </row>
    <row r="60884" spans="4:5" x14ac:dyDescent="0.2">
      <c r="D60884" s="1"/>
      <c r="E60884" s="41"/>
    </row>
    <row r="60885" spans="4:5" x14ac:dyDescent="0.2">
      <c r="D60885" s="1"/>
      <c r="E60885" s="41"/>
    </row>
    <row r="60886" spans="4:5" x14ac:dyDescent="0.2">
      <c r="D60886" s="1"/>
      <c r="E60886" s="41"/>
    </row>
    <row r="60887" spans="4:5" x14ac:dyDescent="0.2">
      <c r="D60887" s="1"/>
      <c r="E60887" s="41"/>
    </row>
    <row r="60888" spans="4:5" x14ac:dyDescent="0.2">
      <c r="D60888" s="1"/>
      <c r="E60888" s="41"/>
    </row>
    <row r="60889" spans="4:5" x14ac:dyDescent="0.2">
      <c r="D60889" s="1"/>
      <c r="E60889" s="41"/>
    </row>
    <row r="60890" spans="4:5" x14ac:dyDescent="0.2">
      <c r="D60890" s="1"/>
      <c r="E60890" s="41"/>
    </row>
    <row r="60891" spans="4:5" x14ac:dyDescent="0.2">
      <c r="D60891" s="1"/>
      <c r="E60891" s="41"/>
    </row>
    <row r="60892" spans="4:5" x14ac:dyDescent="0.2">
      <c r="D60892" s="1"/>
      <c r="E60892" s="41"/>
    </row>
    <row r="60893" spans="4:5" x14ac:dyDescent="0.2">
      <c r="D60893" s="1"/>
      <c r="E60893" s="41"/>
    </row>
    <row r="60894" spans="4:5" x14ac:dyDescent="0.2">
      <c r="D60894" s="1"/>
      <c r="E60894" s="41"/>
    </row>
    <row r="60895" spans="4:5" x14ac:dyDescent="0.2">
      <c r="D60895" s="1"/>
      <c r="E60895" s="41"/>
    </row>
    <row r="60896" spans="4:5" x14ac:dyDescent="0.2">
      <c r="D60896" s="1"/>
      <c r="E60896" s="41"/>
    </row>
    <row r="60897" spans="4:5" x14ac:dyDescent="0.2">
      <c r="D60897" s="1"/>
      <c r="E60897" s="41"/>
    </row>
    <row r="60898" spans="4:5" x14ac:dyDescent="0.2">
      <c r="D60898" s="1"/>
      <c r="E60898" s="41"/>
    </row>
    <row r="60899" spans="4:5" x14ac:dyDescent="0.2">
      <c r="D60899" s="1"/>
      <c r="E60899" s="41"/>
    </row>
    <row r="60900" spans="4:5" x14ac:dyDescent="0.2">
      <c r="D60900" s="1"/>
      <c r="E60900" s="41"/>
    </row>
    <row r="60901" spans="4:5" x14ac:dyDescent="0.2">
      <c r="D60901" s="1"/>
      <c r="E60901" s="41"/>
    </row>
    <row r="60902" spans="4:5" x14ac:dyDescent="0.2">
      <c r="D60902" s="1"/>
      <c r="E60902" s="41"/>
    </row>
    <row r="60903" spans="4:5" x14ac:dyDescent="0.2">
      <c r="D60903" s="1"/>
      <c r="E60903" s="41"/>
    </row>
    <row r="60904" spans="4:5" x14ac:dyDescent="0.2">
      <c r="D60904" s="1"/>
      <c r="E60904" s="41"/>
    </row>
    <row r="60905" spans="4:5" x14ac:dyDescent="0.2">
      <c r="D60905" s="1"/>
      <c r="E60905" s="41"/>
    </row>
    <row r="60906" spans="4:5" x14ac:dyDescent="0.2">
      <c r="D60906" s="1"/>
      <c r="E60906" s="41"/>
    </row>
    <row r="60907" spans="4:5" x14ac:dyDescent="0.2">
      <c r="D60907" s="1"/>
      <c r="E60907" s="41"/>
    </row>
    <row r="60908" spans="4:5" x14ac:dyDescent="0.2">
      <c r="D60908" s="1"/>
      <c r="E60908" s="41"/>
    </row>
    <row r="60909" spans="4:5" x14ac:dyDescent="0.2">
      <c r="D60909" s="1"/>
      <c r="E60909" s="41"/>
    </row>
    <row r="60910" spans="4:5" x14ac:dyDescent="0.2">
      <c r="D60910" s="1"/>
      <c r="E60910" s="41"/>
    </row>
    <row r="60911" spans="4:5" x14ac:dyDescent="0.2">
      <c r="D60911" s="1"/>
      <c r="E60911" s="41"/>
    </row>
    <row r="60912" spans="4:5" x14ac:dyDescent="0.2">
      <c r="D60912" s="1"/>
      <c r="E60912" s="41"/>
    </row>
    <row r="60913" spans="4:5" x14ac:dyDescent="0.2">
      <c r="D60913" s="1"/>
      <c r="E60913" s="41"/>
    </row>
    <row r="60914" spans="4:5" x14ac:dyDescent="0.2">
      <c r="D60914" s="1"/>
      <c r="E60914" s="41"/>
    </row>
    <row r="60915" spans="4:5" x14ac:dyDescent="0.2">
      <c r="D60915" s="1"/>
      <c r="E60915" s="41"/>
    </row>
    <row r="60916" spans="4:5" x14ac:dyDescent="0.2">
      <c r="D60916" s="1"/>
      <c r="E60916" s="41"/>
    </row>
    <row r="60917" spans="4:5" x14ac:dyDescent="0.2">
      <c r="D60917" s="1"/>
      <c r="E60917" s="41"/>
    </row>
    <row r="60918" spans="4:5" x14ac:dyDescent="0.2">
      <c r="D60918" s="1"/>
      <c r="E60918" s="41"/>
    </row>
    <row r="60919" spans="4:5" x14ac:dyDescent="0.2">
      <c r="D60919" s="1"/>
      <c r="E60919" s="41"/>
    </row>
    <row r="60920" spans="4:5" x14ac:dyDescent="0.2">
      <c r="D60920" s="1"/>
      <c r="E60920" s="41"/>
    </row>
    <row r="60921" spans="4:5" x14ac:dyDescent="0.2">
      <c r="D60921" s="1"/>
      <c r="E60921" s="41"/>
    </row>
    <row r="60922" spans="4:5" x14ac:dyDescent="0.2">
      <c r="D60922" s="1"/>
      <c r="E60922" s="41"/>
    </row>
    <row r="60923" spans="4:5" x14ac:dyDescent="0.2">
      <c r="D60923" s="1"/>
      <c r="E60923" s="41"/>
    </row>
    <row r="60924" spans="4:5" x14ac:dyDescent="0.2">
      <c r="D60924" s="1"/>
      <c r="E60924" s="41"/>
    </row>
    <row r="60925" spans="4:5" x14ac:dyDescent="0.2">
      <c r="D60925" s="1"/>
      <c r="E60925" s="41"/>
    </row>
    <row r="60926" spans="4:5" x14ac:dyDescent="0.2">
      <c r="D60926" s="1"/>
      <c r="E60926" s="41"/>
    </row>
    <row r="60927" spans="4:5" x14ac:dyDescent="0.2">
      <c r="D60927" s="1"/>
      <c r="E60927" s="41"/>
    </row>
    <row r="60928" spans="4:5" x14ac:dyDescent="0.2">
      <c r="D60928" s="1"/>
      <c r="E60928" s="41"/>
    </row>
    <row r="60929" spans="4:5" x14ac:dyDescent="0.2">
      <c r="D60929" s="1"/>
      <c r="E60929" s="41"/>
    </row>
    <row r="60930" spans="4:5" x14ac:dyDescent="0.2">
      <c r="D60930" s="1"/>
      <c r="E60930" s="41"/>
    </row>
    <row r="60931" spans="4:5" x14ac:dyDescent="0.2">
      <c r="D60931" s="1"/>
      <c r="E60931" s="41"/>
    </row>
    <row r="60932" spans="4:5" x14ac:dyDescent="0.2">
      <c r="D60932" s="1"/>
      <c r="E60932" s="41"/>
    </row>
    <row r="60933" spans="4:5" x14ac:dyDescent="0.2">
      <c r="D60933" s="1"/>
      <c r="E60933" s="41"/>
    </row>
    <row r="60934" spans="4:5" x14ac:dyDescent="0.2">
      <c r="D60934" s="1"/>
      <c r="E60934" s="41"/>
    </row>
    <row r="60935" spans="4:5" x14ac:dyDescent="0.2">
      <c r="D60935" s="1"/>
      <c r="E60935" s="41"/>
    </row>
    <row r="60936" spans="4:5" x14ac:dyDescent="0.2">
      <c r="D60936" s="1"/>
      <c r="E60936" s="41"/>
    </row>
    <row r="60937" spans="4:5" x14ac:dyDescent="0.2">
      <c r="D60937" s="1"/>
      <c r="E60937" s="41"/>
    </row>
    <row r="60938" spans="4:5" x14ac:dyDescent="0.2">
      <c r="D60938" s="1"/>
      <c r="E60938" s="41"/>
    </row>
    <row r="60939" spans="4:5" x14ac:dyDescent="0.2">
      <c r="D60939" s="1"/>
      <c r="E60939" s="41"/>
    </row>
    <row r="60940" spans="4:5" x14ac:dyDescent="0.2">
      <c r="D60940" s="1"/>
      <c r="E60940" s="41"/>
    </row>
    <row r="60941" spans="4:5" x14ac:dyDescent="0.2">
      <c r="D60941" s="1"/>
      <c r="E60941" s="41"/>
    </row>
    <row r="60942" spans="4:5" x14ac:dyDescent="0.2">
      <c r="D60942" s="1"/>
      <c r="E60942" s="41"/>
    </row>
    <row r="60943" spans="4:5" x14ac:dyDescent="0.2">
      <c r="D60943" s="1"/>
      <c r="E60943" s="41"/>
    </row>
    <row r="60944" spans="4:5" x14ac:dyDescent="0.2">
      <c r="D60944" s="1"/>
      <c r="E60944" s="41"/>
    </row>
    <row r="60945" spans="4:5" x14ac:dyDescent="0.2">
      <c r="D60945" s="1"/>
      <c r="E60945" s="41"/>
    </row>
    <row r="60946" spans="4:5" x14ac:dyDescent="0.2">
      <c r="D60946" s="1"/>
      <c r="E60946" s="41"/>
    </row>
    <row r="60947" spans="4:5" x14ac:dyDescent="0.2">
      <c r="D60947" s="1"/>
      <c r="E60947" s="41"/>
    </row>
    <row r="60948" spans="4:5" x14ac:dyDescent="0.2">
      <c r="D60948" s="1"/>
      <c r="E60948" s="41"/>
    </row>
    <row r="60949" spans="4:5" x14ac:dyDescent="0.2">
      <c r="D60949" s="1"/>
      <c r="E60949" s="41"/>
    </row>
    <row r="60950" spans="4:5" x14ac:dyDescent="0.2">
      <c r="D60950" s="1"/>
      <c r="E60950" s="41"/>
    </row>
    <row r="60951" spans="4:5" x14ac:dyDescent="0.2">
      <c r="D60951" s="1"/>
      <c r="E60951" s="41"/>
    </row>
    <row r="60952" spans="4:5" x14ac:dyDescent="0.2">
      <c r="D60952" s="1"/>
      <c r="E60952" s="41"/>
    </row>
    <row r="60953" spans="4:5" x14ac:dyDescent="0.2">
      <c r="D60953" s="1"/>
      <c r="E60953" s="41"/>
    </row>
    <row r="60954" spans="4:5" x14ac:dyDescent="0.2">
      <c r="D60954" s="1"/>
      <c r="E60954" s="41"/>
    </row>
    <row r="60955" spans="4:5" x14ac:dyDescent="0.2">
      <c r="D60955" s="1"/>
      <c r="E60955" s="41"/>
    </row>
    <row r="60956" spans="4:5" x14ac:dyDescent="0.2">
      <c r="D60956" s="1"/>
      <c r="E60956" s="41"/>
    </row>
    <row r="60957" spans="4:5" x14ac:dyDescent="0.2">
      <c r="D60957" s="1"/>
      <c r="E60957" s="41"/>
    </row>
    <row r="60958" spans="4:5" x14ac:dyDescent="0.2">
      <c r="D60958" s="1"/>
      <c r="E60958" s="41"/>
    </row>
    <row r="60959" spans="4:5" x14ac:dyDescent="0.2">
      <c r="D60959" s="1"/>
      <c r="E60959" s="41"/>
    </row>
    <row r="60960" spans="4:5" x14ac:dyDescent="0.2">
      <c r="D60960" s="1"/>
      <c r="E60960" s="41"/>
    </row>
    <row r="60961" spans="4:5" x14ac:dyDescent="0.2">
      <c r="D60961" s="1"/>
      <c r="E60961" s="41"/>
    </row>
    <row r="60962" spans="4:5" x14ac:dyDescent="0.2">
      <c r="D60962" s="1"/>
      <c r="E60962" s="41"/>
    </row>
    <row r="60963" spans="4:5" x14ac:dyDescent="0.2">
      <c r="D60963" s="1"/>
      <c r="E60963" s="41"/>
    </row>
    <row r="60964" spans="4:5" x14ac:dyDescent="0.2">
      <c r="D60964" s="1"/>
      <c r="E60964" s="41"/>
    </row>
    <row r="60965" spans="4:5" x14ac:dyDescent="0.2">
      <c r="D60965" s="1"/>
      <c r="E60965" s="41"/>
    </row>
    <row r="60966" spans="4:5" x14ac:dyDescent="0.2">
      <c r="D60966" s="1"/>
      <c r="E60966" s="41"/>
    </row>
    <row r="60967" spans="4:5" x14ac:dyDescent="0.2">
      <c r="D60967" s="1"/>
      <c r="E60967" s="41"/>
    </row>
    <row r="60968" spans="4:5" x14ac:dyDescent="0.2">
      <c r="D60968" s="1"/>
      <c r="E60968" s="41"/>
    </row>
    <row r="60969" spans="4:5" x14ac:dyDescent="0.2">
      <c r="D60969" s="1"/>
      <c r="E60969" s="41"/>
    </row>
    <row r="60970" spans="4:5" x14ac:dyDescent="0.2">
      <c r="D60970" s="1"/>
      <c r="E60970" s="41"/>
    </row>
    <row r="60971" spans="4:5" x14ac:dyDescent="0.2">
      <c r="D60971" s="1"/>
      <c r="E60971" s="41"/>
    </row>
    <row r="60972" spans="4:5" x14ac:dyDescent="0.2">
      <c r="D60972" s="1"/>
      <c r="E60972" s="41"/>
    </row>
    <row r="60973" spans="4:5" x14ac:dyDescent="0.2">
      <c r="D60973" s="1"/>
      <c r="E60973" s="41"/>
    </row>
    <row r="60974" spans="4:5" x14ac:dyDescent="0.2">
      <c r="D60974" s="1"/>
      <c r="E60974" s="41"/>
    </row>
    <row r="60975" spans="4:5" x14ac:dyDescent="0.2">
      <c r="D60975" s="1"/>
      <c r="E60975" s="41"/>
    </row>
    <row r="60976" spans="4:5" x14ac:dyDescent="0.2">
      <c r="D60976" s="1"/>
      <c r="E60976" s="41"/>
    </row>
    <row r="60977" spans="4:5" x14ac:dyDescent="0.2">
      <c r="D60977" s="1"/>
      <c r="E60977" s="41"/>
    </row>
    <row r="60978" spans="4:5" x14ac:dyDescent="0.2">
      <c r="D60978" s="1"/>
      <c r="E60978" s="41"/>
    </row>
    <row r="60979" spans="4:5" x14ac:dyDescent="0.2">
      <c r="D60979" s="1"/>
      <c r="E60979" s="41"/>
    </row>
    <row r="60980" spans="4:5" x14ac:dyDescent="0.2">
      <c r="D60980" s="1"/>
      <c r="E60980" s="41"/>
    </row>
    <row r="60981" spans="4:5" x14ac:dyDescent="0.2">
      <c r="D60981" s="1"/>
      <c r="E60981" s="41"/>
    </row>
    <row r="60982" spans="4:5" x14ac:dyDescent="0.2">
      <c r="D60982" s="1"/>
      <c r="E60982" s="41"/>
    </row>
    <row r="60983" spans="4:5" x14ac:dyDescent="0.2">
      <c r="D60983" s="1"/>
      <c r="E60983" s="41"/>
    </row>
    <row r="60984" spans="4:5" x14ac:dyDescent="0.2">
      <c r="D60984" s="1"/>
      <c r="E60984" s="41"/>
    </row>
    <row r="60985" spans="4:5" x14ac:dyDescent="0.2">
      <c r="D60985" s="1"/>
      <c r="E60985" s="41"/>
    </row>
    <row r="60986" spans="4:5" x14ac:dyDescent="0.2">
      <c r="D60986" s="1"/>
      <c r="E60986" s="41"/>
    </row>
    <row r="60987" spans="4:5" x14ac:dyDescent="0.2">
      <c r="D60987" s="1"/>
      <c r="E60987" s="41"/>
    </row>
    <row r="60988" spans="4:5" x14ac:dyDescent="0.2">
      <c r="D60988" s="1"/>
      <c r="E60988" s="41"/>
    </row>
    <row r="60989" spans="4:5" x14ac:dyDescent="0.2">
      <c r="D60989" s="1"/>
      <c r="E60989" s="41"/>
    </row>
    <row r="60990" spans="4:5" x14ac:dyDescent="0.2">
      <c r="D60990" s="1"/>
      <c r="E60990" s="41"/>
    </row>
    <row r="60991" spans="4:5" x14ac:dyDescent="0.2">
      <c r="D60991" s="1"/>
      <c r="E60991" s="41"/>
    </row>
    <row r="60992" spans="4:5" x14ac:dyDescent="0.2">
      <c r="D60992" s="1"/>
      <c r="E60992" s="41"/>
    </row>
    <row r="60993" spans="4:5" x14ac:dyDescent="0.2">
      <c r="D60993" s="1"/>
      <c r="E60993" s="41"/>
    </row>
    <row r="60994" spans="4:5" x14ac:dyDescent="0.2">
      <c r="D60994" s="1"/>
      <c r="E60994" s="41"/>
    </row>
    <row r="60995" spans="4:5" x14ac:dyDescent="0.2">
      <c r="D60995" s="1"/>
      <c r="E60995" s="41"/>
    </row>
    <row r="60996" spans="4:5" x14ac:dyDescent="0.2">
      <c r="D60996" s="1"/>
      <c r="E60996" s="41"/>
    </row>
    <row r="60997" spans="4:5" x14ac:dyDescent="0.2">
      <c r="D60997" s="1"/>
      <c r="E60997" s="41"/>
    </row>
    <row r="60998" spans="4:5" x14ac:dyDescent="0.2">
      <c r="D60998" s="1"/>
      <c r="E60998" s="41"/>
    </row>
    <row r="60999" spans="4:5" x14ac:dyDescent="0.2">
      <c r="D60999" s="1"/>
      <c r="E60999" s="41"/>
    </row>
    <row r="61000" spans="4:5" x14ac:dyDescent="0.2">
      <c r="D61000" s="1"/>
      <c r="E61000" s="41"/>
    </row>
    <row r="61001" spans="4:5" x14ac:dyDescent="0.2">
      <c r="D61001" s="1"/>
      <c r="E61001" s="41"/>
    </row>
    <row r="61002" spans="4:5" x14ac:dyDescent="0.2">
      <c r="D61002" s="1"/>
      <c r="E61002" s="41"/>
    </row>
    <row r="61003" spans="4:5" x14ac:dyDescent="0.2">
      <c r="D61003" s="1"/>
      <c r="E61003" s="41"/>
    </row>
    <row r="61004" spans="4:5" x14ac:dyDescent="0.2">
      <c r="D61004" s="1"/>
      <c r="E61004" s="41"/>
    </row>
    <row r="61005" spans="4:5" x14ac:dyDescent="0.2">
      <c r="D61005" s="1"/>
      <c r="E61005" s="41"/>
    </row>
    <row r="61006" spans="4:5" x14ac:dyDescent="0.2">
      <c r="D61006" s="1"/>
      <c r="E61006" s="41"/>
    </row>
    <row r="61007" spans="4:5" x14ac:dyDescent="0.2">
      <c r="D61007" s="1"/>
      <c r="E61007" s="41"/>
    </row>
    <row r="61008" spans="4:5" x14ac:dyDescent="0.2">
      <c r="D61008" s="1"/>
      <c r="E61008" s="41"/>
    </row>
    <row r="61009" spans="4:5" x14ac:dyDescent="0.2">
      <c r="D61009" s="1"/>
      <c r="E61009" s="41"/>
    </row>
    <row r="61010" spans="4:5" x14ac:dyDescent="0.2">
      <c r="D61010" s="1"/>
      <c r="E61010" s="41"/>
    </row>
    <row r="61011" spans="4:5" x14ac:dyDescent="0.2">
      <c r="D61011" s="1"/>
      <c r="E61011" s="41"/>
    </row>
    <row r="61012" spans="4:5" x14ac:dyDescent="0.2">
      <c r="D61012" s="1"/>
      <c r="E61012" s="41"/>
    </row>
    <row r="61013" spans="4:5" x14ac:dyDescent="0.2">
      <c r="D61013" s="1"/>
      <c r="E61013" s="41"/>
    </row>
    <row r="61014" spans="4:5" x14ac:dyDescent="0.2">
      <c r="D61014" s="1"/>
      <c r="E61014" s="41"/>
    </row>
    <row r="61015" spans="4:5" x14ac:dyDescent="0.2">
      <c r="D61015" s="1"/>
      <c r="E61015" s="41"/>
    </row>
    <row r="61016" spans="4:5" x14ac:dyDescent="0.2">
      <c r="D61016" s="1"/>
      <c r="E61016" s="41"/>
    </row>
    <row r="61017" spans="4:5" x14ac:dyDescent="0.2">
      <c r="D61017" s="1"/>
      <c r="E61017" s="41"/>
    </row>
    <row r="61018" spans="4:5" x14ac:dyDescent="0.2">
      <c r="D61018" s="1"/>
      <c r="E61018" s="41"/>
    </row>
    <row r="61019" spans="4:5" x14ac:dyDescent="0.2">
      <c r="D61019" s="1"/>
      <c r="E61019" s="41"/>
    </row>
    <row r="61020" spans="4:5" x14ac:dyDescent="0.2">
      <c r="D61020" s="1"/>
      <c r="E61020" s="41"/>
    </row>
    <row r="61021" spans="4:5" x14ac:dyDescent="0.2">
      <c r="D61021" s="1"/>
      <c r="E61021" s="41"/>
    </row>
    <row r="61022" spans="4:5" x14ac:dyDescent="0.2">
      <c r="D61022" s="1"/>
      <c r="E61022" s="41"/>
    </row>
    <row r="61023" spans="4:5" x14ac:dyDescent="0.2">
      <c r="D61023" s="1"/>
      <c r="E61023" s="41"/>
    </row>
    <row r="61024" spans="4:5" x14ac:dyDescent="0.2">
      <c r="D61024" s="1"/>
      <c r="E61024" s="41"/>
    </row>
    <row r="61025" spans="4:5" x14ac:dyDescent="0.2">
      <c r="D61025" s="1"/>
      <c r="E61025" s="41"/>
    </row>
    <row r="61026" spans="4:5" x14ac:dyDescent="0.2">
      <c r="D61026" s="1"/>
      <c r="E61026" s="41"/>
    </row>
    <row r="61027" spans="4:5" x14ac:dyDescent="0.2">
      <c r="D61027" s="1"/>
      <c r="E61027" s="41"/>
    </row>
    <row r="61028" spans="4:5" x14ac:dyDescent="0.2">
      <c r="D61028" s="1"/>
      <c r="E61028" s="41"/>
    </row>
    <row r="61029" spans="4:5" x14ac:dyDescent="0.2">
      <c r="D61029" s="1"/>
      <c r="E61029" s="41"/>
    </row>
    <row r="61030" spans="4:5" x14ac:dyDescent="0.2">
      <c r="D61030" s="1"/>
      <c r="E61030" s="41"/>
    </row>
    <row r="61031" spans="4:5" x14ac:dyDescent="0.2">
      <c r="D61031" s="1"/>
      <c r="E61031" s="41"/>
    </row>
    <row r="61032" spans="4:5" x14ac:dyDescent="0.2">
      <c r="D61032" s="1"/>
      <c r="E61032" s="41"/>
    </row>
    <row r="61033" spans="4:5" x14ac:dyDescent="0.2">
      <c r="D61033" s="1"/>
      <c r="E61033" s="41"/>
    </row>
    <row r="61034" spans="4:5" x14ac:dyDescent="0.2">
      <c r="D61034" s="1"/>
      <c r="E61034" s="41"/>
    </row>
    <row r="61035" spans="4:5" x14ac:dyDescent="0.2">
      <c r="D61035" s="1"/>
      <c r="E61035" s="41"/>
    </row>
    <row r="61036" spans="4:5" x14ac:dyDescent="0.2">
      <c r="D61036" s="1"/>
      <c r="E61036" s="41"/>
    </row>
    <row r="61037" spans="4:5" x14ac:dyDescent="0.2">
      <c r="D61037" s="1"/>
      <c r="E61037" s="41"/>
    </row>
    <row r="61038" spans="4:5" x14ac:dyDescent="0.2">
      <c r="D61038" s="1"/>
      <c r="E61038" s="41"/>
    </row>
    <row r="61039" spans="4:5" x14ac:dyDescent="0.2">
      <c r="D61039" s="1"/>
      <c r="E61039" s="41"/>
    </row>
    <row r="61040" spans="4:5" x14ac:dyDescent="0.2">
      <c r="D61040" s="1"/>
      <c r="E61040" s="41"/>
    </row>
    <row r="61041" spans="4:5" x14ac:dyDescent="0.2">
      <c r="D61041" s="1"/>
      <c r="E61041" s="41"/>
    </row>
    <row r="61042" spans="4:5" x14ac:dyDescent="0.2">
      <c r="D61042" s="1"/>
      <c r="E61042" s="41"/>
    </row>
    <row r="61043" spans="4:5" x14ac:dyDescent="0.2">
      <c r="D61043" s="1"/>
      <c r="E61043" s="41"/>
    </row>
    <row r="61044" spans="4:5" x14ac:dyDescent="0.2">
      <c r="D61044" s="1"/>
      <c r="E61044" s="41"/>
    </row>
    <row r="61045" spans="4:5" x14ac:dyDescent="0.2">
      <c r="D61045" s="1"/>
      <c r="E61045" s="41"/>
    </row>
    <row r="61046" spans="4:5" x14ac:dyDescent="0.2">
      <c r="D61046" s="1"/>
      <c r="E61046" s="41"/>
    </row>
    <row r="61047" spans="4:5" x14ac:dyDescent="0.2">
      <c r="D61047" s="1"/>
      <c r="E61047" s="41"/>
    </row>
    <row r="61048" spans="4:5" x14ac:dyDescent="0.2">
      <c r="D61048" s="1"/>
      <c r="E61048" s="41"/>
    </row>
    <row r="61049" spans="4:5" x14ac:dyDescent="0.2">
      <c r="D61049" s="1"/>
      <c r="E61049" s="41"/>
    </row>
    <row r="61050" spans="4:5" x14ac:dyDescent="0.2">
      <c r="D61050" s="1"/>
      <c r="E61050" s="41"/>
    </row>
    <row r="61051" spans="4:5" x14ac:dyDescent="0.2">
      <c r="D61051" s="1"/>
      <c r="E61051" s="41"/>
    </row>
    <row r="61052" spans="4:5" x14ac:dyDescent="0.2">
      <c r="D61052" s="1"/>
      <c r="E61052" s="41"/>
    </row>
    <row r="61053" spans="4:5" x14ac:dyDescent="0.2">
      <c r="D61053" s="1"/>
      <c r="E61053" s="41"/>
    </row>
    <row r="61054" spans="4:5" x14ac:dyDescent="0.2">
      <c r="D61054" s="1"/>
      <c r="E61054" s="41"/>
    </row>
    <row r="61055" spans="4:5" x14ac:dyDescent="0.2">
      <c r="D61055" s="1"/>
      <c r="E61055" s="41"/>
    </row>
    <row r="61056" spans="4:5" x14ac:dyDescent="0.2">
      <c r="D61056" s="1"/>
      <c r="E61056" s="41"/>
    </row>
    <row r="61057" spans="4:5" x14ac:dyDescent="0.2">
      <c r="D61057" s="1"/>
      <c r="E61057" s="41"/>
    </row>
    <row r="61058" spans="4:5" x14ac:dyDescent="0.2">
      <c r="D61058" s="1"/>
      <c r="E61058" s="41"/>
    </row>
    <row r="61059" spans="4:5" x14ac:dyDescent="0.2">
      <c r="D61059" s="1"/>
      <c r="E61059" s="41"/>
    </row>
    <row r="61060" spans="4:5" x14ac:dyDescent="0.2">
      <c r="D61060" s="1"/>
      <c r="E61060" s="41"/>
    </row>
    <row r="61061" spans="4:5" x14ac:dyDescent="0.2">
      <c r="D61061" s="1"/>
      <c r="E61061" s="41"/>
    </row>
    <row r="61062" spans="4:5" x14ac:dyDescent="0.2">
      <c r="D61062" s="1"/>
      <c r="E61062" s="41"/>
    </row>
    <row r="61063" spans="4:5" x14ac:dyDescent="0.2">
      <c r="D61063" s="1"/>
      <c r="E61063" s="41"/>
    </row>
    <row r="61064" spans="4:5" x14ac:dyDescent="0.2">
      <c r="D61064" s="1"/>
      <c r="E61064" s="41"/>
    </row>
    <row r="61065" spans="4:5" x14ac:dyDescent="0.2">
      <c r="D61065" s="1"/>
      <c r="E61065" s="41"/>
    </row>
    <row r="61066" spans="4:5" x14ac:dyDescent="0.2">
      <c r="D61066" s="1"/>
      <c r="E61066" s="41"/>
    </row>
    <row r="61067" spans="4:5" x14ac:dyDescent="0.2">
      <c r="D61067" s="1"/>
      <c r="E61067" s="41"/>
    </row>
    <row r="61068" spans="4:5" x14ac:dyDescent="0.2">
      <c r="D61068" s="1"/>
      <c r="E61068" s="41"/>
    </row>
    <row r="61069" spans="4:5" x14ac:dyDescent="0.2">
      <c r="D61069" s="1"/>
      <c r="E61069" s="41"/>
    </row>
    <row r="61070" spans="4:5" x14ac:dyDescent="0.2">
      <c r="D61070" s="1"/>
      <c r="E61070" s="41"/>
    </row>
    <row r="61071" spans="4:5" x14ac:dyDescent="0.2">
      <c r="D61071" s="1"/>
      <c r="E61071" s="41"/>
    </row>
    <row r="61072" spans="4:5" x14ac:dyDescent="0.2">
      <c r="D61072" s="1"/>
      <c r="E61072" s="41"/>
    </row>
    <row r="61073" spans="4:5" x14ac:dyDescent="0.2">
      <c r="D61073" s="1"/>
      <c r="E61073" s="41"/>
    </row>
    <row r="61074" spans="4:5" x14ac:dyDescent="0.2">
      <c r="D61074" s="1"/>
      <c r="E61074" s="41"/>
    </row>
    <row r="61075" spans="4:5" x14ac:dyDescent="0.2">
      <c r="D61075" s="1"/>
      <c r="E61075" s="41"/>
    </row>
    <row r="61076" spans="4:5" x14ac:dyDescent="0.2">
      <c r="D61076" s="1"/>
      <c r="E61076" s="41"/>
    </row>
    <row r="61077" spans="4:5" x14ac:dyDescent="0.2">
      <c r="D61077" s="1"/>
      <c r="E61077" s="41"/>
    </row>
    <row r="61078" spans="4:5" x14ac:dyDescent="0.2">
      <c r="D61078" s="1"/>
      <c r="E61078" s="41"/>
    </row>
    <row r="61079" spans="4:5" x14ac:dyDescent="0.2">
      <c r="D61079" s="1"/>
      <c r="E61079" s="41"/>
    </row>
    <row r="61080" spans="4:5" x14ac:dyDescent="0.2">
      <c r="D61080" s="1"/>
      <c r="E61080" s="41"/>
    </row>
    <row r="61081" spans="4:5" x14ac:dyDescent="0.2">
      <c r="D61081" s="1"/>
      <c r="E61081" s="41"/>
    </row>
    <row r="61082" spans="4:5" x14ac:dyDescent="0.2">
      <c r="D61082" s="1"/>
      <c r="E61082" s="41"/>
    </row>
    <row r="61083" spans="4:5" x14ac:dyDescent="0.2">
      <c r="D61083" s="1"/>
      <c r="E61083" s="41"/>
    </row>
    <row r="61084" spans="4:5" x14ac:dyDescent="0.2">
      <c r="D61084" s="1"/>
      <c r="E61084" s="41"/>
    </row>
    <row r="61085" spans="4:5" x14ac:dyDescent="0.2">
      <c r="D61085" s="1"/>
      <c r="E61085" s="41"/>
    </row>
    <row r="61086" spans="4:5" x14ac:dyDescent="0.2">
      <c r="D61086" s="1"/>
      <c r="E61086" s="41"/>
    </row>
    <row r="61087" spans="4:5" x14ac:dyDescent="0.2">
      <c r="D61087" s="1"/>
      <c r="E61087" s="41"/>
    </row>
    <row r="61088" spans="4:5" x14ac:dyDescent="0.2">
      <c r="D61088" s="1"/>
      <c r="E61088" s="41"/>
    </row>
    <row r="61089" spans="4:5" x14ac:dyDescent="0.2">
      <c r="D61089" s="1"/>
      <c r="E61089" s="41"/>
    </row>
    <row r="61090" spans="4:5" x14ac:dyDescent="0.2">
      <c r="D61090" s="1"/>
      <c r="E61090" s="41"/>
    </row>
    <row r="61091" spans="4:5" x14ac:dyDescent="0.2">
      <c r="D61091" s="1"/>
      <c r="E61091" s="41"/>
    </row>
    <row r="61092" spans="4:5" x14ac:dyDescent="0.2">
      <c r="D61092" s="1"/>
      <c r="E61092" s="41"/>
    </row>
    <row r="61093" spans="4:5" x14ac:dyDescent="0.2">
      <c r="D61093" s="1"/>
      <c r="E61093" s="41"/>
    </row>
    <row r="61094" spans="4:5" x14ac:dyDescent="0.2">
      <c r="D61094" s="1"/>
      <c r="E61094" s="41"/>
    </row>
    <row r="61095" spans="4:5" x14ac:dyDescent="0.2">
      <c r="D61095" s="1"/>
      <c r="E61095" s="41"/>
    </row>
    <row r="61096" spans="4:5" x14ac:dyDescent="0.2">
      <c r="D61096" s="1"/>
      <c r="E61096" s="41"/>
    </row>
    <row r="61097" spans="4:5" x14ac:dyDescent="0.2">
      <c r="D61097" s="1"/>
      <c r="E61097" s="41"/>
    </row>
    <row r="61098" spans="4:5" x14ac:dyDescent="0.2">
      <c r="D61098" s="1"/>
      <c r="E61098" s="41"/>
    </row>
    <row r="61099" spans="4:5" x14ac:dyDescent="0.2">
      <c r="D61099" s="1"/>
      <c r="E61099" s="41"/>
    </row>
    <row r="61100" spans="4:5" x14ac:dyDescent="0.2">
      <c r="D61100" s="1"/>
      <c r="E61100" s="41"/>
    </row>
    <row r="61101" spans="4:5" x14ac:dyDescent="0.2">
      <c r="D61101" s="1"/>
      <c r="E61101" s="41"/>
    </row>
    <row r="61102" spans="4:5" x14ac:dyDescent="0.2">
      <c r="D61102" s="1"/>
      <c r="E61102" s="41"/>
    </row>
    <row r="61103" spans="4:5" x14ac:dyDescent="0.2">
      <c r="D61103" s="1"/>
      <c r="E61103" s="41"/>
    </row>
    <row r="61104" spans="4:5" x14ac:dyDescent="0.2">
      <c r="D61104" s="1"/>
      <c r="E61104" s="41"/>
    </row>
    <row r="61105" spans="4:5" x14ac:dyDescent="0.2">
      <c r="D61105" s="1"/>
      <c r="E61105" s="41"/>
    </row>
    <row r="61106" spans="4:5" x14ac:dyDescent="0.2">
      <c r="D61106" s="1"/>
      <c r="E61106" s="41"/>
    </row>
    <row r="61107" spans="4:5" x14ac:dyDescent="0.2">
      <c r="D61107" s="1"/>
      <c r="E61107" s="41"/>
    </row>
    <row r="61108" spans="4:5" x14ac:dyDescent="0.2">
      <c r="D61108" s="1"/>
      <c r="E61108" s="41"/>
    </row>
    <row r="61109" spans="4:5" x14ac:dyDescent="0.2">
      <c r="D61109" s="1"/>
      <c r="E61109" s="41"/>
    </row>
    <row r="61110" spans="4:5" x14ac:dyDescent="0.2">
      <c r="D61110" s="1"/>
      <c r="E61110" s="41"/>
    </row>
    <row r="61111" spans="4:5" x14ac:dyDescent="0.2">
      <c r="D61111" s="1"/>
      <c r="E61111" s="41"/>
    </row>
    <row r="61112" spans="4:5" x14ac:dyDescent="0.2">
      <c r="D61112" s="1"/>
      <c r="E61112" s="41"/>
    </row>
    <row r="61113" spans="4:5" x14ac:dyDescent="0.2">
      <c r="D61113" s="1"/>
      <c r="E61113" s="41"/>
    </row>
    <row r="61114" spans="4:5" x14ac:dyDescent="0.2">
      <c r="D61114" s="1"/>
      <c r="E61114" s="41"/>
    </row>
    <row r="61115" spans="4:5" x14ac:dyDescent="0.2">
      <c r="D61115" s="1"/>
      <c r="E61115" s="41"/>
    </row>
    <row r="61116" spans="4:5" x14ac:dyDescent="0.2">
      <c r="D61116" s="1"/>
      <c r="E61116" s="41"/>
    </row>
    <row r="61117" spans="4:5" x14ac:dyDescent="0.2">
      <c r="D61117" s="1"/>
      <c r="E61117" s="41"/>
    </row>
    <row r="61118" spans="4:5" x14ac:dyDescent="0.2">
      <c r="D61118" s="1"/>
      <c r="E61118" s="41"/>
    </row>
    <row r="61119" spans="4:5" x14ac:dyDescent="0.2">
      <c r="D61119" s="1"/>
      <c r="E61119" s="41"/>
    </row>
    <row r="61120" spans="4:5" x14ac:dyDescent="0.2">
      <c r="D61120" s="1"/>
      <c r="E61120" s="41"/>
    </row>
    <row r="61121" spans="4:5" x14ac:dyDescent="0.2">
      <c r="D61121" s="1"/>
      <c r="E61121" s="41"/>
    </row>
    <row r="61122" spans="4:5" x14ac:dyDescent="0.2">
      <c r="D61122" s="1"/>
      <c r="E61122" s="41"/>
    </row>
    <row r="61123" spans="4:5" x14ac:dyDescent="0.2">
      <c r="D61123" s="1"/>
      <c r="E61123" s="41"/>
    </row>
    <row r="61124" spans="4:5" x14ac:dyDescent="0.2">
      <c r="D61124" s="1"/>
      <c r="E61124" s="41"/>
    </row>
    <row r="61125" spans="4:5" x14ac:dyDescent="0.2">
      <c r="D61125" s="1"/>
      <c r="E61125" s="41"/>
    </row>
    <row r="61126" spans="4:5" x14ac:dyDescent="0.2">
      <c r="D61126" s="1"/>
      <c r="E61126" s="41"/>
    </row>
    <row r="61127" spans="4:5" x14ac:dyDescent="0.2">
      <c r="D61127" s="1"/>
      <c r="E61127" s="41"/>
    </row>
    <row r="61128" spans="4:5" x14ac:dyDescent="0.2">
      <c r="D61128" s="1"/>
      <c r="E61128" s="41"/>
    </row>
    <row r="61129" spans="4:5" x14ac:dyDescent="0.2">
      <c r="D61129" s="1"/>
      <c r="E61129" s="41"/>
    </row>
    <row r="61130" spans="4:5" x14ac:dyDescent="0.2">
      <c r="D61130" s="1"/>
      <c r="E61130" s="41"/>
    </row>
    <row r="61131" spans="4:5" x14ac:dyDescent="0.2">
      <c r="D61131" s="1"/>
      <c r="E61131" s="41"/>
    </row>
    <row r="61132" spans="4:5" x14ac:dyDescent="0.2">
      <c r="D61132" s="1"/>
      <c r="E61132" s="41"/>
    </row>
    <row r="61133" spans="4:5" x14ac:dyDescent="0.2">
      <c r="D61133" s="1"/>
      <c r="E61133" s="41"/>
    </row>
    <row r="61134" spans="4:5" x14ac:dyDescent="0.2">
      <c r="D61134" s="1"/>
      <c r="E61134" s="41"/>
    </row>
    <row r="61135" spans="4:5" x14ac:dyDescent="0.2">
      <c r="D61135" s="1"/>
      <c r="E61135" s="41"/>
    </row>
    <row r="61136" spans="4:5" x14ac:dyDescent="0.2">
      <c r="D61136" s="1"/>
      <c r="E61136" s="41"/>
    </row>
    <row r="61137" spans="4:5" x14ac:dyDescent="0.2">
      <c r="D61137" s="1"/>
      <c r="E61137" s="41"/>
    </row>
    <row r="61138" spans="4:5" x14ac:dyDescent="0.2">
      <c r="D61138" s="1"/>
      <c r="E61138" s="41"/>
    </row>
    <row r="61139" spans="4:5" x14ac:dyDescent="0.2">
      <c r="D61139" s="1"/>
      <c r="E61139" s="41"/>
    </row>
    <row r="61140" spans="4:5" x14ac:dyDescent="0.2">
      <c r="D61140" s="1"/>
      <c r="E61140" s="41"/>
    </row>
    <row r="61141" spans="4:5" x14ac:dyDescent="0.2">
      <c r="D61141" s="1"/>
      <c r="E61141" s="41"/>
    </row>
    <row r="61142" spans="4:5" x14ac:dyDescent="0.2">
      <c r="D61142" s="1"/>
      <c r="E61142" s="41"/>
    </row>
    <row r="61143" spans="4:5" x14ac:dyDescent="0.2">
      <c r="D61143" s="1"/>
      <c r="E61143" s="41"/>
    </row>
    <row r="61144" spans="4:5" x14ac:dyDescent="0.2">
      <c r="D61144" s="1"/>
      <c r="E61144" s="41"/>
    </row>
    <row r="61145" spans="4:5" x14ac:dyDescent="0.2">
      <c r="D61145" s="1"/>
      <c r="E61145" s="41"/>
    </row>
    <row r="61146" spans="4:5" x14ac:dyDescent="0.2">
      <c r="D61146" s="1"/>
      <c r="E61146" s="41"/>
    </row>
    <row r="61147" spans="4:5" x14ac:dyDescent="0.2">
      <c r="D61147" s="1"/>
      <c r="E61147" s="41"/>
    </row>
    <row r="61148" spans="4:5" x14ac:dyDescent="0.2">
      <c r="D61148" s="1"/>
      <c r="E61148" s="41"/>
    </row>
    <row r="61149" spans="4:5" x14ac:dyDescent="0.2">
      <c r="D61149" s="1"/>
      <c r="E61149" s="41"/>
    </row>
    <row r="61150" spans="4:5" x14ac:dyDescent="0.2">
      <c r="D61150" s="1"/>
      <c r="E61150" s="41"/>
    </row>
    <row r="61151" spans="4:5" x14ac:dyDescent="0.2">
      <c r="D61151" s="1"/>
      <c r="E61151" s="41"/>
    </row>
    <row r="61152" spans="4:5" x14ac:dyDescent="0.2">
      <c r="D61152" s="1"/>
      <c r="E61152" s="41"/>
    </row>
    <row r="61153" spans="4:5" x14ac:dyDescent="0.2">
      <c r="D61153" s="1"/>
      <c r="E61153" s="41"/>
    </row>
    <row r="61154" spans="4:5" x14ac:dyDescent="0.2">
      <c r="D61154" s="1"/>
      <c r="E61154" s="41"/>
    </row>
    <row r="61155" spans="4:5" x14ac:dyDescent="0.2">
      <c r="D61155" s="1"/>
      <c r="E61155" s="41"/>
    </row>
    <row r="61156" spans="4:5" x14ac:dyDescent="0.2">
      <c r="D61156" s="1"/>
      <c r="E61156" s="41"/>
    </row>
    <row r="61157" spans="4:5" x14ac:dyDescent="0.2">
      <c r="D61157" s="1"/>
      <c r="E61157" s="41"/>
    </row>
    <row r="61158" spans="4:5" x14ac:dyDescent="0.2">
      <c r="D61158" s="1"/>
      <c r="E61158" s="41"/>
    </row>
    <row r="61159" spans="4:5" x14ac:dyDescent="0.2">
      <c r="D61159" s="1"/>
      <c r="E61159" s="41"/>
    </row>
    <row r="61160" spans="4:5" x14ac:dyDescent="0.2">
      <c r="D61160" s="1"/>
      <c r="E61160" s="41"/>
    </row>
    <row r="61161" spans="4:5" x14ac:dyDescent="0.2">
      <c r="D61161" s="1"/>
      <c r="E61161" s="41"/>
    </row>
    <row r="61162" spans="4:5" x14ac:dyDescent="0.2">
      <c r="D61162" s="1"/>
      <c r="E61162" s="41"/>
    </row>
    <row r="61163" spans="4:5" x14ac:dyDescent="0.2">
      <c r="D61163" s="1"/>
      <c r="E61163" s="41"/>
    </row>
    <row r="61164" spans="4:5" x14ac:dyDescent="0.2">
      <c r="D61164" s="1"/>
      <c r="E61164" s="41"/>
    </row>
    <row r="61165" spans="4:5" x14ac:dyDescent="0.2">
      <c r="D61165" s="1"/>
      <c r="E61165" s="41"/>
    </row>
    <row r="61166" spans="4:5" x14ac:dyDescent="0.2">
      <c r="D61166" s="1"/>
      <c r="E61166" s="41"/>
    </row>
    <row r="61167" spans="4:5" x14ac:dyDescent="0.2">
      <c r="D61167" s="1"/>
      <c r="E61167" s="41"/>
    </row>
    <row r="61168" spans="4:5" x14ac:dyDescent="0.2">
      <c r="D61168" s="1"/>
      <c r="E61168" s="41"/>
    </row>
    <row r="61169" spans="4:5" x14ac:dyDescent="0.2">
      <c r="D61169" s="1"/>
      <c r="E61169" s="41"/>
    </row>
    <row r="61170" spans="4:5" x14ac:dyDescent="0.2">
      <c r="D61170" s="1"/>
      <c r="E61170" s="41"/>
    </row>
    <row r="61171" spans="4:5" x14ac:dyDescent="0.2">
      <c r="D61171" s="1"/>
      <c r="E61171" s="41"/>
    </row>
    <row r="61172" spans="4:5" x14ac:dyDescent="0.2">
      <c r="D61172" s="1"/>
      <c r="E61172" s="41"/>
    </row>
    <row r="61173" spans="4:5" x14ac:dyDescent="0.2">
      <c r="D61173" s="1"/>
      <c r="E61173" s="41"/>
    </row>
    <row r="61174" spans="4:5" x14ac:dyDescent="0.2">
      <c r="D61174" s="1"/>
      <c r="E61174" s="41"/>
    </row>
    <row r="61175" spans="4:5" x14ac:dyDescent="0.2">
      <c r="D61175" s="1"/>
      <c r="E61175" s="41"/>
    </row>
    <row r="61176" spans="4:5" x14ac:dyDescent="0.2">
      <c r="D61176" s="1"/>
      <c r="E61176" s="41"/>
    </row>
    <row r="61177" spans="4:5" x14ac:dyDescent="0.2">
      <c r="D61177" s="1"/>
      <c r="E61177" s="41"/>
    </row>
    <row r="61178" spans="4:5" x14ac:dyDescent="0.2">
      <c r="D61178" s="1"/>
      <c r="E61178" s="41"/>
    </row>
    <row r="61179" spans="4:5" x14ac:dyDescent="0.2">
      <c r="D61179" s="1"/>
      <c r="E61179" s="41"/>
    </row>
    <row r="61180" spans="4:5" x14ac:dyDescent="0.2">
      <c r="D61180" s="1"/>
      <c r="E61180" s="41"/>
    </row>
    <row r="61181" spans="4:5" x14ac:dyDescent="0.2">
      <c r="D61181" s="1"/>
      <c r="E61181" s="41"/>
    </row>
    <row r="61182" spans="4:5" x14ac:dyDescent="0.2">
      <c r="D61182" s="1"/>
      <c r="E61182" s="41"/>
    </row>
    <row r="61183" spans="4:5" x14ac:dyDescent="0.2">
      <c r="D61183" s="1"/>
      <c r="E61183" s="41"/>
    </row>
    <row r="61184" spans="4:5" x14ac:dyDescent="0.2">
      <c r="D61184" s="1"/>
      <c r="E61184" s="41"/>
    </row>
    <row r="61185" spans="4:5" x14ac:dyDescent="0.2">
      <c r="D61185" s="1"/>
      <c r="E61185" s="41"/>
    </row>
    <row r="61186" spans="4:5" x14ac:dyDescent="0.2">
      <c r="D61186" s="1"/>
      <c r="E61186" s="41"/>
    </row>
    <row r="61187" spans="4:5" x14ac:dyDescent="0.2">
      <c r="D61187" s="1"/>
      <c r="E61187" s="41"/>
    </row>
    <row r="61188" spans="4:5" x14ac:dyDescent="0.2">
      <c r="D61188" s="1"/>
      <c r="E61188" s="41"/>
    </row>
    <row r="61189" spans="4:5" x14ac:dyDescent="0.2">
      <c r="D61189" s="1"/>
      <c r="E61189" s="41"/>
    </row>
    <row r="61190" spans="4:5" x14ac:dyDescent="0.2">
      <c r="D61190" s="1"/>
      <c r="E61190" s="41"/>
    </row>
    <row r="61191" spans="4:5" x14ac:dyDescent="0.2">
      <c r="D61191" s="1"/>
      <c r="E61191" s="41"/>
    </row>
    <row r="61192" spans="4:5" x14ac:dyDescent="0.2">
      <c r="D61192" s="1"/>
      <c r="E61192" s="41"/>
    </row>
    <row r="61193" spans="4:5" x14ac:dyDescent="0.2">
      <c r="D61193" s="1"/>
      <c r="E61193" s="41"/>
    </row>
    <row r="61194" spans="4:5" x14ac:dyDescent="0.2">
      <c r="D61194" s="1"/>
      <c r="E61194" s="41"/>
    </row>
    <row r="61195" spans="4:5" x14ac:dyDescent="0.2">
      <c r="D61195" s="1"/>
      <c r="E61195" s="41"/>
    </row>
    <row r="61196" spans="4:5" x14ac:dyDescent="0.2">
      <c r="D61196" s="1"/>
      <c r="E61196" s="41"/>
    </row>
    <row r="61197" spans="4:5" x14ac:dyDescent="0.2">
      <c r="D61197" s="1"/>
      <c r="E61197" s="41"/>
    </row>
    <row r="61198" spans="4:5" x14ac:dyDescent="0.2">
      <c r="D61198" s="1"/>
      <c r="E61198" s="41"/>
    </row>
    <row r="61199" spans="4:5" x14ac:dyDescent="0.2">
      <c r="D61199" s="1"/>
      <c r="E61199" s="41"/>
    </row>
    <row r="61200" spans="4:5" x14ac:dyDescent="0.2">
      <c r="D61200" s="1"/>
      <c r="E61200" s="41"/>
    </row>
    <row r="61201" spans="4:5" x14ac:dyDescent="0.2">
      <c r="D61201" s="1"/>
      <c r="E61201" s="41"/>
    </row>
    <row r="61202" spans="4:5" x14ac:dyDescent="0.2">
      <c r="D61202" s="1"/>
      <c r="E61202" s="41"/>
    </row>
    <row r="61203" spans="4:5" x14ac:dyDescent="0.2">
      <c r="D61203" s="1"/>
      <c r="E61203" s="41"/>
    </row>
    <row r="61204" spans="4:5" x14ac:dyDescent="0.2">
      <c r="D61204" s="1"/>
      <c r="E61204" s="41"/>
    </row>
    <row r="61205" spans="4:5" x14ac:dyDescent="0.2">
      <c r="D61205" s="1"/>
      <c r="E61205" s="41"/>
    </row>
    <row r="61206" spans="4:5" x14ac:dyDescent="0.2">
      <c r="D61206" s="1"/>
      <c r="E61206" s="41"/>
    </row>
    <row r="61207" spans="4:5" x14ac:dyDescent="0.2">
      <c r="D61207" s="1"/>
      <c r="E61207" s="41"/>
    </row>
    <row r="61208" spans="4:5" x14ac:dyDescent="0.2">
      <c r="D61208" s="1"/>
      <c r="E61208" s="41"/>
    </row>
    <row r="61209" spans="4:5" x14ac:dyDescent="0.2">
      <c r="D61209" s="1"/>
      <c r="E61209" s="41"/>
    </row>
    <row r="61210" spans="4:5" x14ac:dyDescent="0.2">
      <c r="D61210" s="1"/>
      <c r="E61210" s="41"/>
    </row>
    <row r="61211" spans="4:5" x14ac:dyDescent="0.2">
      <c r="D61211" s="1"/>
      <c r="E61211" s="41"/>
    </row>
    <row r="61212" spans="4:5" x14ac:dyDescent="0.2">
      <c r="D61212" s="1"/>
      <c r="E61212" s="41"/>
    </row>
    <row r="61213" spans="4:5" x14ac:dyDescent="0.2">
      <c r="D61213" s="1"/>
      <c r="E61213" s="41"/>
    </row>
    <row r="61214" spans="4:5" x14ac:dyDescent="0.2">
      <c r="D61214" s="1"/>
      <c r="E61214" s="41"/>
    </row>
    <row r="61215" spans="4:5" x14ac:dyDescent="0.2">
      <c r="D61215" s="1"/>
      <c r="E61215" s="41"/>
    </row>
    <row r="61216" spans="4:5" x14ac:dyDescent="0.2">
      <c r="D61216" s="1"/>
      <c r="E61216" s="41"/>
    </row>
    <row r="61217" spans="4:5" x14ac:dyDescent="0.2">
      <c r="D61217" s="1"/>
      <c r="E61217" s="41"/>
    </row>
    <row r="61218" spans="4:5" x14ac:dyDescent="0.2">
      <c r="D61218" s="1"/>
      <c r="E61218" s="41"/>
    </row>
    <row r="61219" spans="4:5" x14ac:dyDescent="0.2">
      <c r="D61219" s="1"/>
      <c r="E61219" s="41"/>
    </row>
    <row r="61220" spans="4:5" x14ac:dyDescent="0.2">
      <c r="D61220" s="1"/>
      <c r="E61220" s="41"/>
    </row>
    <row r="61221" spans="4:5" x14ac:dyDescent="0.2">
      <c r="D61221" s="1"/>
      <c r="E61221" s="41"/>
    </row>
    <row r="61222" spans="4:5" x14ac:dyDescent="0.2">
      <c r="D61222" s="1"/>
      <c r="E61222" s="41"/>
    </row>
    <row r="61223" spans="4:5" x14ac:dyDescent="0.2">
      <c r="D61223" s="1"/>
      <c r="E61223" s="41"/>
    </row>
    <row r="61224" spans="4:5" x14ac:dyDescent="0.2">
      <c r="D61224" s="1"/>
      <c r="E61224" s="41"/>
    </row>
    <row r="61225" spans="4:5" x14ac:dyDescent="0.2">
      <c r="D61225" s="1"/>
      <c r="E61225" s="41"/>
    </row>
    <row r="61226" spans="4:5" x14ac:dyDescent="0.2">
      <c r="D61226" s="1"/>
      <c r="E61226" s="41"/>
    </row>
    <row r="61227" spans="4:5" x14ac:dyDescent="0.2">
      <c r="D61227" s="1"/>
      <c r="E61227" s="41"/>
    </row>
    <row r="61228" spans="4:5" x14ac:dyDescent="0.2">
      <c r="D61228" s="1"/>
      <c r="E61228" s="41"/>
    </row>
    <row r="61229" spans="4:5" x14ac:dyDescent="0.2">
      <c r="D61229" s="1"/>
      <c r="E61229" s="41"/>
    </row>
    <row r="61230" spans="4:5" x14ac:dyDescent="0.2">
      <c r="D61230" s="1"/>
      <c r="E61230" s="41"/>
    </row>
    <row r="61231" spans="4:5" x14ac:dyDescent="0.2">
      <c r="D61231" s="1"/>
      <c r="E61231" s="41"/>
    </row>
    <row r="61232" spans="4:5" x14ac:dyDescent="0.2">
      <c r="D61232" s="1"/>
      <c r="E61232" s="41"/>
    </row>
    <row r="61233" spans="4:5" x14ac:dyDescent="0.2">
      <c r="D61233" s="1"/>
      <c r="E61233" s="41"/>
    </row>
    <row r="61234" spans="4:5" x14ac:dyDescent="0.2">
      <c r="D61234" s="1"/>
      <c r="E61234" s="41"/>
    </row>
    <row r="61235" spans="4:5" x14ac:dyDescent="0.2">
      <c r="D61235" s="1"/>
      <c r="E61235" s="41"/>
    </row>
    <row r="61236" spans="4:5" x14ac:dyDescent="0.2">
      <c r="D61236" s="1"/>
      <c r="E61236" s="41"/>
    </row>
    <row r="61237" spans="4:5" x14ac:dyDescent="0.2">
      <c r="D61237" s="1"/>
      <c r="E61237" s="41"/>
    </row>
    <row r="61238" spans="4:5" x14ac:dyDescent="0.2">
      <c r="D61238" s="1"/>
      <c r="E61238" s="41"/>
    </row>
    <row r="61239" spans="4:5" x14ac:dyDescent="0.2">
      <c r="D61239" s="1"/>
      <c r="E61239" s="41"/>
    </row>
    <row r="61240" spans="4:5" x14ac:dyDescent="0.2">
      <c r="D61240" s="1"/>
      <c r="E61240" s="41"/>
    </row>
    <row r="61241" spans="4:5" x14ac:dyDescent="0.2">
      <c r="D61241" s="1"/>
      <c r="E61241" s="41"/>
    </row>
    <row r="61242" spans="4:5" x14ac:dyDescent="0.2">
      <c r="D61242" s="1"/>
      <c r="E61242" s="41"/>
    </row>
    <row r="61243" spans="4:5" x14ac:dyDescent="0.2">
      <c r="D61243" s="1"/>
      <c r="E61243" s="41"/>
    </row>
    <row r="61244" spans="4:5" x14ac:dyDescent="0.2">
      <c r="D61244" s="1"/>
      <c r="E61244" s="41"/>
    </row>
    <row r="61245" spans="4:5" x14ac:dyDescent="0.2">
      <c r="D61245" s="1"/>
      <c r="E61245" s="41"/>
    </row>
    <row r="61246" spans="4:5" x14ac:dyDescent="0.2">
      <c r="D61246" s="1"/>
      <c r="E61246" s="41"/>
    </row>
    <row r="61247" spans="4:5" x14ac:dyDescent="0.2">
      <c r="D61247" s="1"/>
      <c r="E61247" s="41"/>
    </row>
    <row r="61248" spans="4:5" x14ac:dyDescent="0.2">
      <c r="D61248" s="1"/>
      <c r="E61248" s="41"/>
    </row>
    <row r="61249" spans="4:5" x14ac:dyDescent="0.2">
      <c r="D61249" s="1"/>
      <c r="E61249" s="41"/>
    </row>
    <row r="61250" spans="4:5" x14ac:dyDescent="0.2">
      <c r="D61250" s="1"/>
      <c r="E61250" s="41"/>
    </row>
    <row r="61251" spans="4:5" x14ac:dyDescent="0.2">
      <c r="D61251" s="1"/>
      <c r="E61251" s="41"/>
    </row>
    <row r="61252" spans="4:5" x14ac:dyDescent="0.2">
      <c r="D61252" s="1"/>
      <c r="E61252" s="41"/>
    </row>
    <row r="61253" spans="4:5" x14ac:dyDescent="0.2">
      <c r="D61253" s="1"/>
      <c r="E61253" s="41"/>
    </row>
    <row r="61254" spans="4:5" x14ac:dyDescent="0.2">
      <c r="D61254" s="1"/>
      <c r="E61254" s="41"/>
    </row>
    <row r="61255" spans="4:5" x14ac:dyDescent="0.2">
      <c r="D61255" s="1"/>
      <c r="E61255" s="41"/>
    </row>
    <row r="61256" spans="4:5" x14ac:dyDescent="0.2">
      <c r="D61256" s="1"/>
      <c r="E61256" s="41"/>
    </row>
    <row r="61257" spans="4:5" x14ac:dyDescent="0.2">
      <c r="D61257" s="1"/>
      <c r="E61257" s="41"/>
    </row>
    <row r="61258" spans="4:5" x14ac:dyDescent="0.2">
      <c r="D61258" s="1"/>
      <c r="E61258" s="41"/>
    </row>
    <row r="61259" spans="4:5" x14ac:dyDescent="0.2">
      <c r="D61259" s="1"/>
      <c r="E61259" s="41"/>
    </row>
    <row r="61260" spans="4:5" x14ac:dyDescent="0.2">
      <c r="D61260" s="1"/>
      <c r="E61260" s="41"/>
    </row>
    <row r="61261" spans="4:5" x14ac:dyDescent="0.2">
      <c r="D61261" s="1"/>
      <c r="E61261" s="41"/>
    </row>
    <row r="61262" spans="4:5" x14ac:dyDescent="0.2">
      <c r="D61262" s="1"/>
      <c r="E61262" s="41"/>
    </row>
    <row r="61263" spans="4:5" x14ac:dyDescent="0.2">
      <c r="D61263" s="1"/>
      <c r="E61263" s="41"/>
    </row>
    <row r="61264" spans="4:5" x14ac:dyDescent="0.2">
      <c r="D61264" s="1"/>
      <c r="E61264" s="41"/>
    </row>
    <row r="61265" spans="4:5" x14ac:dyDescent="0.2">
      <c r="D61265" s="1"/>
      <c r="E61265" s="41"/>
    </row>
    <row r="61266" spans="4:5" x14ac:dyDescent="0.2">
      <c r="D61266" s="1"/>
      <c r="E61266" s="41"/>
    </row>
    <row r="61267" spans="4:5" x14ac:dyDescent="0.2">
      <c r="D61267" s="1"/>
      <c r="E61267" s="41"/>
    </row>
    <row r="61268" spans="4:5" x14ac:dyDescent="0.2">
      <c r="D61268" s="1"/>
      <c r="E61268" s="41"/>
    </row>
    <row r="61269" spans="4:5" x14ac:dyDescent="0.2">
      <c r="D61269" s="1"/>
      <c r="E61269" s="41"/>
    </row>
    <row r="61270" spans="4:5" x14ac:dyDescent="0.2">
      <c r="D61270" s="1"/>
      <c r="E61270" s="41"/>
    </row>
    <row r="61271" spans="4:5" x14ac:dyDescent="0.2">
      <c r="D61271" s="1"/>
      <c r="E61271" s="41"/>
    </row>
    <row r="61272" spans="4:5" x14ac:dyDescent="0.2">
      <c r="D61272" s="1"/>
      <c r="E61272" s="41"/>
    </row>
    <row r="61273" spans="4:5" x14ac:dyDescent="0.2">
      <c r="D61273" s="1"/>
      <c r="E61273" s="41"/>
    </row>
    <row r="61274" spans="4:5" x14ac:dyDescent="0.2">
      <c r="D61274" s="1"/>
      <c r="E61274" s="41"/>
    </row>
    <row r="61275" spans="4:5" x14ac:dyDescent="0.2">
      <c r="D61275" s="1"/>
      <c r="E61275" s="41"/>
    </row>
    <row r="61276" spans="4:5" x14ac:dyDescent="0.2">
      <c r="D61276" s="1"/>
      <c r="E61276" s="41"/>
    </row>
    <row r="61277" spans="4:5" x14ac:dyDescent="0.2">
      <c r="D61277" s="1"/>
      <c r="E61277" s="41"/>
    </row>
    <row r="61278" spans="4:5" x14ac:dyDescent="0.2">
      <c r="D61278" s="1"/>
      <c r="E61278" s="41"/>
    </row>
    <row r="61279" spans="4:5" x14ac:dyDescent="0.2">
      <c r="D61279" s="1"/>
      <c r="E61279" s="41"/>
    </row>
    <row r="61280" spans="4:5" x14ac:dyDescent="0.2">
      <c r="D61280" s="1"/>
      <c r="E61280" s="41"/>
    </row>
    <row r="61281" spans="4:5" x14ac:dyDescent="0.2">
      <c r="D61281" s="1"/>
      <c r="E61281" s="41"/>
    </row>
    <row r="61282" spans="4:5" x14ac:dyDescent="0.2">
      <c r="D61282" s="1"/>
      <c r="E61282" s="41"/>
    </row>
    <row r="61283" spans="4:5" x14ac:dyDescent="0.2">
      <c r="D61283" s="1"/>
      <c r="E61283" s="41"/>
    </row>
    <row r="61284" spans="4:5" x14ac:dyDescent="0.2">
      <c r="D61284" s="1"/>
      <c r="E61284" s="41"/>
    </row>
    <row r="61285" spans="4:5" x14ac:dyDescent="0.2">
      <c r="D61285" s="1"/>
      <c r="E61285" s="41"/>
    </row>
    <row r="61286" spans="4:5" x14ac:dyDescent="0.2">
      <c r="D61286" s="1"/>
      <c r="E61286" s="41"/>
    </row>
    <row r="61287" spans="4:5" x14ac:dyDescent="0.2">
      <c r="D61287" s="1"/>
      <c r="E61287" s="41"/>
    </row>
    <row r="61288" spans="4:5" x14ac:dyDescent="0.2">
      <c r="D61288" s="1"/>
      <c r="E61288" s="41"/>
    </row>
    <row r="61289" spans="4:5" x14ac:dyDescent="0.2">
      <c r="D61289" s="1"/>
      <c r="E61289" s="41"/>
    </row>
    <row r="61290" spans="4:5" x14ac:dyDescent="0.2">
      <c r="D61290" s="1"/>
      <c r="E61290" s="41"/>
    </row>
    <row r="61291" spans="4:5" x14ac:dyDescent="0.2">
      <c r="D61291" s="1"/>
      <c r="E61291" s="41"/>
    </row>
    <row r="61292" spans="4:5" x14ac:dyDescent="0.2">
      <c r="D61292" s="1"/>
      <c r="E61292" s="41"/>
    </row>
    <row r="61293" spans="4:5" x14ac:dyDescent="0.2">
      <c r="D61293" s="1"/>
      <c r="E61293" s="41"/>
    </row>
    <row r="61294" spans="4:5" x14ac:dyDescent="0.2">
      <c r="D61294" s="1"/>
      <c r="E61294" s="41"/>
    </row>
    <row r="61295" spans="4:5" x14ac:dyDescent="0.2">
      <c r="D61295" s="1"/>
      <c r="E61295" s="41"/>
    </row>
    <row r="61296" spans="4:5" x14ac:dyDescent="0.2">
      <c r="D61296" s="1"/>
      <c r="E61296" s="41"/>
    </row>
    <row r="61297" spans="4:5" x14ac:dyDescent="0.2">
      <c r="D61297" s="1"/>
      <c r="E61297" s="41"/>
    </row>
    <row r="61298" spans="4:5" x14ac:dyDescent="0.2">
      <c r="D61298" s="1"/>
      <c r="E61298" s="41"/>
    </row>
    <row r="61299" spans="4:5" x14ac:dyDescent="0.2">
      <c r="D61299" s="1"/>
      <c r="E61299" s="41"/>
    </row>
    <row r="61300" spans="4:5" x14ac:dyDescent="0.2">
      <c r="D61300" s="1"/>
      <c r="E61300" s="41"/>
    </row>
    <row r="61301" spans="4:5" x14ac:dyDescent="0.2">
      <c r="D61301" s="1"/>
      <c r="E61301" s="41"/>
    </row>
    <row r="61302" spans="4:5" x14ac:dyDescent="0.2">
      <c r="D61302" s="1"/>
      <c r="E61302" s="41"/>
    </row>
    <row r="61303" spans="4:5" x14ac:dyDescent="0.2">
      <c r="D61303" s="1"/>
      <c r="E61303" s="41"/>
    </row>
    <row r="61304" spans="4:5" x14ac:dyDescent="0.2">
      <c r="D61304" s="1"/>
      <c r="E61304" s="41"/>
    </row>
    <row r="61305" spans="4:5" x14ac:dyDescent="0.2">
      <c r="D61305" s="1"/>
      <c r="E61305" s="41"/>
    </row>
    <row r="61306" spans="4:5" x14ac:dyDescent="0.2">
      <c r="D61306" s="1"/>
      <c r="E61306" s="41"/>
    </row>
    <row r="61307" spans="4:5" x14ac:dyDescent="0.2">
      <c r="D61307" s="1"/>
      <c r="E61307" s="41"/>
    </row>
    <row r="61308" spans="4:5" x14ac:dyDescent="0.2">
      <c r="D61308" s="1"/>
      <c r="E61308" s="41"/>
    </row>
    <row r="61309" spans="4:5" x14ac:dyDescent="0.2">
      <c r="D61309" s="1"/>
      <c r="E61309" s="41"/>
    </row>
    <row r="61310" spans="4:5" x14ac:dyDescent="0.2">
      <c r="D61310" s="1"/>
      <c r="E61310" s="41"/>
    </row>
    <row r="61311" spans="4:5" x14ac:dyDescent="0.2">
      <c r="D61311" s="1"/>
      <c r="E61311" s="41"/>
    </row>
    <row r="61312" spans="4:5" x14ac:dyDescent="0.2">
      <c r="D61312" s="1"/>
      <c r="E61312" s="41"/>
    </row>
    <row r="61313" spans="4:5" x14ac:dyDescent="0.2">
      <c r="D61313" s="1"/>
      <c r="E61313" s="41"/>
    </row>
    <row r="61314" spans="4:5" x14ac:dyDescent="0.2">
      <c r="D61314" s="1"/>
      <c r="E61314" s="41"/>
    </row>
    <row r="61315" spans="4:5" x14ac:dyDescent="0.2">
      <c r="D61315" s="1"/>
      <c r="E61315" s="41"/>
    </row>
    <row r="61316" spans="4:5" x14ac:dyDescent="0.2">
      <c r="D61316" s="1"/>
      <c r="E61316" s="41"/>
    </row>
    <row r="61317" spans="4:5" x14ac:dyDescent="0.2">
      <c r="D61317" s="1"/>
      <c r="E61317" s="41"/>
    </row>
    <row r="61318" spans="4:5" x14ac:dyDescent="0.2">
      <c r="D61318" s="1"/>
      <c r="E61318" s="41"/>
    </row>
    <row r="61319" spans="4:5" x14ac:dyDescent="0.2">
      <c r="D61319" s="1"/>
      <c r="E61319" s="41"/>
    </row>
    <row r="61320" spans="4:5" x14ac:dyDescent="0.2">
      <c r="D61320" s="1"/>
      <c r="E61320" s="41"/>
    </row>
    <row r="61321" spans="4:5" x14ac:dyDescent="0.2">
      <c r="D61321" s="1"/>
      <c r="E61321" s="41"/>
    </row>
    <row r="61322" spans="4:5" x14ac:dyDescent="0.2">
      <c r="D61322" s="1"/>
      <c r="E61322" s="41"/>
    </row>
    <row r="61323" spans="4:5" x14ac:dyDescent="0.2">
      <c r="D61323" s="1"/>
      <c r="E61323" s="41"/>
    </row>
    <row r="61324" spans="4:5" x14ac:dyDescent="0.2">
      <c r="D61324" s="1"/>
      <c r="E61324" s="41"/>
    </row>
    <row r="61325" spans="4:5" x14ac:dyDescent="0.2">
      <c r="D61325" s="1"/>
      <c r="E61325" s="41"/>
    </row>
    <row r="61326" spans="4:5" x14ac:dyDescent="0.2">
      <c r="D61326" s="1"/>
      <c r="E61326" s="41"/>
    </row>
    <row r="61327" spans="4:5" x14ac:dyDescent="0.2">
      <c r="D61327" s="1"/>
      <c r="E61327" s="41"/>
    </row>
    <row r="61328" spans="4:5" x14ac:dyDescent="0.2">
      <c r="D61328" s="1"/>
      <c r="E61328" s="41"/>
    </row>
    <row r="61329" spans="4:5" x14ac:dyDescent="0.2">
      <c r="D61329" s="1"/>
      <c r="E61329" s="41"/>
    </row>
    <row r="61330" spans="4:5" x14ac:dyDescent="0.2">
      <c r="D61330" s="1"/>
      <c r="E61330" s="41"/>
    </row>
    <row r="61331" spans="4:5" x14ac:dyDescent="0.2">
      <c r="D61331" s="1"/>
      <c r="E61331" s="41"/>
    </row>
    <row r="61332" spans="4:5" x14ac:dyDescent="0.2">
      <c r="D61332" s="1"/>
      <c r="E61332" s="41"/>
    </row>
    <row r="61333" spans="4:5" x14ac:dyDescent="0.2">
      <c r="D61333" s="1"/>
      <c r="E61333" s="41"/>
    </row>
    <row r="61334" spans="4:5" x14ac:dyDescent="0.2">
      <c r="D61334" s="1"/>
      <c r="E61334" s="41"/>
    </row>
    <row r="61335" spans="4:5" x14ac:dyDescent="0.2">
      <c r="D61335" s="1"/>
      <c r="E61335" s="41"/>
    </row>
    <row r="61336" spans="4:5" x14ac:dyDescent="0.2">
      <c r="D61336" s="1"/>
      <c r="E61336" s="41"/>
    </row>
    <row r="61337" spans="4:5" x14ac:dyDescent="0.2">
      <c r="D61337" s="1"/>
      <c r="E61337" s="41"/>
    </row>
    <row r="61338" spans="4:5" x14ac:dyDescent="0.2">
      <c r="D61338" s="1"/>
      <c r="E61338" s="41"/>
    </row>
    <row r="61339" spans="4:5" x14ac:dyDescent="0.2">
      <c r="D61339" s="1"/>
      <c r="E61339" s="41"/>
    </row>
    <row r="61340" spans="4:5" x14ac:dyDescent="0.2">
      <c r="D61340" s="1"/>
      <c r="E61340" s="41"/>
    </row>
    <row r="61341" spans="4:5" x14ac:dyDescent="0.2">
      <c r="D61341" s="1"/>
      <c r="E61341" s="41"/>
    </row>
    <row r="61342" spans="4:5" x14ac:dyDescent="0.2">
      <c r="D61342" s="1"/>
      <c r="E61342" s="41"/>
    </row>
    <row r="61343" spans="4:5" x14ac:dyDescent="0.2">
      <c r="D61343" s="1"/>
      <c r="E61343" s="41"/>
    </row>
    <row r="61344" spans="4:5" x14ac:dyDescent="0.2">
      <c r="D61344" s="1"/>
      <c r="E61344" s="41"/>
    </row>
    <row r="61345" spans="4:5" x14ac:dyDescent="0.2">
      <c r="D61345" s="1"/>
      <c r="E61345" s="41"/>
    </row>
    <row r="61346" spans="4:5" x14ac:dyDescent="0.2">
      <c r="D61346" s="1"/>
      <c r="E61346" s="41"/>
    </row>
    <row r="61347" spans="4:5" x14ac:dyDescent="0.2">
      <c r="D61347" s="1"/>
      <c r="E61347" s="41"/>
    </row>
    <row r="61348" spans="4:5" x14ac:dyDescent="0.2">
      <c r="D61348" s="1"/>
      <c r="E61348" s="41"/>
    </row>
    <row r="61349" spans="4:5" x14ac:dyDescent="0.2">
      <c r="D61349" s="1"/>
      <c r="E61349" s="41"/>
    </row>
    <row r="61350" spans="4:5" x14ac:dyDescent="0.2">
      <c r="D61350" s="1"/>
      <c r="E61350" s="41"/>
    </row>
    <row r="61351" spans="4:5" x14ac:dyDescent="0.2">
      <c r="D61351" s="1"/>
      <c r="E61351" s="41"/>
    </row>
    <row r="61352" spans="4:5" x14ac:dyDescent="0.2">
      <c r="D61352" s="1"/>
      <c r="E61352" s="41"/>
    </row>
    <row r="61353" spans="4:5" x14ac:dyDescent="0.2">
      <c r="D61353" s="1"/>
      <c r="E61353" s="41"/>
    </row>
    <row r="61354" spans="4:5" x14ac:dyDescent="0.2">
      <c r="D61354" s="1"/>
      <c r="E61354" s="41"/>
    </row>
    <row r="61355" spans="4:5" x14ac:dyDescent="0.2">
      <c r="D61355" s="1"/>
      <c r="E61355" s="41"/>
    </row>
    <row r="61356" spans="4:5" x14ac:dyDescent="0.2">
      <c r="D61356" s="1"/>
      <c r="E61356" s="41"/>
    </row>
    <row r="61357" spans="4:5" x14ac:dyDescent="0.2">
      <c r="D61357" s="1"/>
      <c r="E61357" s="41"/>
    </row>
    <row r="61358" spans="4:5" x14ac:dyDescent="0.2">
      <c r="D61358" s="1"/>
      <c r="E61358" s="41"/>
    </row>
    <row r="61359" spans="4:5" x14ac:dyDescent="0.2">
      <c r="D61359" s="1"/>
      <c r="E61359" s="41"/>
    </row>
    <row r="61360" spans="4:5" x14ac:dyDescent="0.2">
      <c r="D61360" s="1"/>
      <c r="E61360" s="41"/>
    </row>
    <row r="61361" spans="4:5" x14ac:dyDescent="0.2">
      <c r="D61361" s="1"/>
      <c r="E61361" s="41"/>
    </row>
    <row r="61362" spans="4:5" x14ac:dyDescent="0.2">
      <c r="D61362" s="1"/>
      <c r="E61362" s="41"/>
    </row>
    <row r="61363" spans="4:5" x14ac:dyDescent="0.2">
      <c r="D61363" s="1"/>
      <c r="E61363" s="41"/>
    </row>
    <row r="61364" spans="4:5" x14ac:dyDescent="0.2">
      <c r="D61364" s="1"/>
      <c r="E61364" s="41"/>
    </row>
    <row r="61365" spans="4:5" x14ac:dyDescent="0.2">
      <c r="D61365" s="1"/>
      <c r="E61365" s="41"/>
    </row>
    <row r="61366" spans="4:5" x14ac:dyDescent="0.2">
      <c r="D61366" s="1"/>
      <c r="E61366" s="41"/>
    </row>
    <row r="61367" spans="4:5" x14ac:dyDescent="0.2">
      <c r="D61367" s="1"/>
      <c r="E61367" s="41"/>
    </row>
    <row r="61368" spans="4:5" x14ac:dyDescent="0.2">
      <c r="D61368" s="1"/>
      <c r="E61368" s="41"/>
    </row>
    <row r="61369" spans="4:5" x14ac:dyDescent="0.2">
      <c r="D61369" s="1"/>
      <c r="E61369" s="41"/>
    </row>
    <row r="61370" spans="4:5" x14ac:dyDescent="0.2">
      <c r="D61370" s="1"/>
      <c r="E61370" s="41"/>
    </row>
    <row r="61371" spans="4:5" x14ac:dyDescent="0.2">
      <c r="D61371" s="1"/>
      <c r="E61371" s="41"/>
    </row>
    <row r="61372" spans="4:5" x14ac:dyDescent="0.2">
      <c r="D61372" s="1"/>
      <c r="E61372" s="41"/>
    </row>
    <row r="61373" spans="4:5" x14ac:dyDescent="0.2">
      <c r="D61373" s="1"/>
      <c r="E61373" s="41"/>
    </row>
    <row r="61374" spans="4:5" x14ac:dyDescent="0.2">
      <c r="D61374" s="1"/>
      <c r="E61374" s="41"/>
    </row>
    <row r="61375" spans="4:5" x14ac:dyDescent="0.2">
      <c r="D61375" s="1"/>
      <c r="E61375" s="41"/>
    </row>
    <row r="61376" spans="4:5" x14ac:dyDescent="0.2">
      <c r="D61376" s="1"/>
      <c r="E61376" s="41"/>
    </row>
    <row r="61377" spans="4:5" x14ac:dyDescent="0.2">
      <c r="D61377" s="1"/>
      <c r="E61377" s="41"/>
    </row>
    <row r="61378" spans="4:5" x14ac:dyDescent="0.2">
      <c r="D61378" s="1"/>
      <c r="E61378" s="41"/>
    </row>
    <row r="61379" spans="4:5" x14ac:dyDescent="0.2">
      <c r="D61379" s="1"/>
      <c r="E61379" s="41"/>
    </row>
    <row r="61380" spans="4:5" x14ac:dyDescent="0.2">
      <c r="D61380" s="1"/>
      <c r="E61380" s="41"/>
    </row>
    <row r="61381" spans="4:5" x14ac:dyDescent="0.2">
      <c r="D61381" s="1"/>
      <c r="E61381" s="41"/>
    </row>
    <row r="61382" spans="4:5" x14ac:dyDescent="0.2">
      <c r="D61382" s="1"/>
      <c r="E61382" s="41"/>
    </row>
    <row r="61383" spans="4:5" x14ac:dyDescent="0.2">
      <c r="D61383" s="1"/>
      <c r="E61383" s="41"/>
    </row>
    <row r="61384" spans="4:5" x14ac:dyDescent="0.2">
      <c r="D61384" s="1"/>
      <c r="E61384" s="41"/>
    </row>
    <row r="61385" spans="4:5" x14ac:dyDescent="0.2">
      <c r="D61385" s="1"/>
      <c r="E61385" s="41"/>
    </row>
    <row r="61386" spans="4:5" x14ac:dyDescent="0.2">
      <c r="D61386" s="1"/>
      <c r="E61386" s="41"/>
    </row>
    <row r="61387" spans="4:5" x14ac:dyDescent="0.2">
      <c r="D61387" s="1"/>
      <c r="E61387" s="41"/>
    </row>
    <row r="61388" spans="4:5" x14ac:dyDescent="0.2">
      <c r="D61388" s="1"/>
      <c r="E61388" s="41"/>
    </row>
    <row r="61389" spans="4:5" x14ac:dyDescent="0.2">
      <c r="D61389" s="1"/>
      <c r="E61389" s="41"/>
    </row>
    <row r="61390" spans="4:5" x14ac:dyDescent="0.2">
      <c r="D61390" s="1"/>
      <c r="E61390" s="41"/>
    </row>
    <row r="61391" spans="4:5" x14ac:dyDescent="0.2">
      <c r="D61391" s="1"/>
      <c r="E61391" s="41"/>
    </row>
    <row r="61392" spans="4:5" x14ac:dyDescent="0.2">
      <c r="D61392" s="1"/>
      <c r="E61392" s="41"/>
    </row>
    <row r="61393" spans="4:5" x14ac:dyDescent="0.2">
      <c r="D61393" s="1"/>
      <c r="E61393" s="41"/>
    </row>
    <row r="61394" spans="4:5" x14ac:dyDescent="0.2">
      <c r="D61394" s="1"/>
      <c r="E61394" s="41"/>
    </row>
    <row r="61395" spans="4:5" x14ac:dyDescent="0.2">
      <c r="D61395" s="1"/>
      <c r="E61395" s="41"/>
    </row>
    <row r="61396" spans="4:5" x14ac:dyDescent="0.2">
      <c r="D61396" s="1"/>
      <c r="E61396" s="41"/>
    </row>
    <row r="61397" spans="4:5" x14ac:dyDescent="0.2">
      <c r="D61397" s="1"/>
      <c r="E61397" s="41"/>
    </row>
    <row r="61398" spans="4:5" x14ac:dyDescent="0.2">
      <c r="D61398" s="1"/>
      <c r="E61398" s="41"/>
    </row>
    <row r="61399" spans="4:5" x14ac:dyDescent="0.2">
      <c r="D61399" s="1"/>
      <c r="E61399" s="41"/>
    </row>
    <row r="61400" spans="4:5" x14ac:dyDescent="0.2">
      <c r="D61400" s="1"/>
      <c r="E61400" s="41"/>
    </row>
    <row r="61401" spans="4:5" x14ac:dyDescent="0.2">
      <c r="D61401" s="1"/>
      <c r="E61401" s="41"/>
    </row>
    <row r="61402" spans="4:5" x14ac:dyDescent="0.2">
      <c r="D61402" s="1"/>
      <c r="E61402" s="41"/>
    </row>
    <row r="61403" spans="4:5" x14ac:dyDescent="0.2">
      <c r="D61403" s="1"/>
      <c r="E61403" s="41"/>
    </row>
    <row r="61404" spans="4:5" x14ac:dyDescent="0.2">
      <c r="D61404" s="1"/>
      <c r="E61404" s="41"/>
    </row>
    <row r="61405" spans="4:5" x14ac:dyDescent="0.2">
      <c r="D61405" s="1"/>
      <c r="E61405" s="41"/>
    </row>
    <row r="61406" spans="4:5" x14ac:dyDescent="0.2">
      <c r="D61406" s="1"/>
      <c r="E61406" s="41"/>
    </row>
    <row r="61407" spans="4:5" x14ac:dyDescent="0.2">
      <c r="D61407" s="1"/>
      <c r="E61407" s="41"/>
    </row>
    <row r="61408" spans="4:5" x14ac:dyDescent="0.2">
      <c r="D61408" s="1"/>
      <c r="E61408" s="41"/>
    </row>
    <row r="61409" spans="4:5" x14ac:dyDescent="0.2">
      <c r="D61409" s="1"/>
      <c r="E61409" s="41"/>
    </row>
    <row r="61410" spans="4:5" x14ac:dyDescent="0.2">
      <c r="D61410" s="1"/>
      <c r="E61410" s="41"/>
    </row>
    <row r="61411" spans="4:5" x14ac:dyDescent="0.2">
      <c r="D61411" s="1"/>
      <c r="E61411" s="41"/>
    </row>
    <row r="61412" spans="4:5" x14ac:dyDescent="0.2">
      <c r="D61412" s="1"/>
      <c r="E61412" s="41"/>
    </row>
    <row r="61413" spans="4:5" x14ac:dyDescent="0.2">
      <c r="D61413" s="1"/>
      <c r="E61413" s="41"/>
    </row>
    <row r="61414" spans="4:5" x14ac:dyDescent="0.2">
      <c r="D61414" s="1"/>
      <c r="E61414" s="41"/>
    </row>
    <row r="61415" spans="4:5" x14ac:dyDescent="0.2">
      <c r="D61415" s="1"/>
      <c r="E61415" s="41"/>
    </row>
    <row r="61416" spans="4:5" x14ac:dyDescent="0.2">
      <c r="D61416" s="1"/>
      <c r="E61416" s="41"/>
    </row>
    <row r="61417" spans="4:5" x14ac:dyDescent="0.2">
      <c r="D61417" s="1"/>
      <c r="E61417" s="41"/>
    </row>
    <row r="61418" spans="4:5" x14ac:dyDescent="0.2">
      <c r="D61418" s="1"/>
      <c r="E61418" s="41"/>
    </row>
    <row r="61419" spans="4:5" x14ac:dyDescent="0.2">
      <c r="D61419" s="1"/>
      <c r="E61419" s="41"/>
    </row>
    <row r="61420" spans="4:5" x14ac:dyDescent="0.2">
      <c r="D61420" s="1"/>
      <c r="E61420" s="41"/>
    </row>
    <row r="61421" spans="4:5" x14ac:dyDescent="0.2">
      <c r="D61421" s="1"/>
      <c r="E61421" s="41"/>
    </row>
    <row r="61422" spans="4:5" x14ac:dyDescent="0.2">
      <c r="D61422" s="1"/>
      <c r="E61422" s="41"/>
    </row>
    <row r="61423" spans="4:5" x14ac:dyDescent="0.2">
      <c r="D61423" s="1"/>
      <c r="E61423" s="41"/>
    </row>
    <row r="61424" spans="4:5" x14ac:dyDescent="0.2">
      <c r="D61424" s="1"/>
      <c r="E61424" s="41"/>
    </row>
    <row r="61425" spans="4:5" x14ac:dyDescent="0.2">
      <c r="D61425" s="1"/>
      <c r="E61425" s="41"/>
    </row>
    <row r="61426" spans="4:5" x14ac:dyDescent="0.2">
      <c r="D61426" s="1"/>
      <c r="E61426" s="41"/>
    </row>
    <row r="61427" spans="4:5" x14ac:dyDescent="0.2">
      <c r="D61427" s="1"/>
      <c r="E61427" s="41"/>
    </row>
    <row r="61428" spans="4:5" x14ac:dyDescent="0.2">
      <c r="D61428" s="1"/>
      <c r="E61428" s="41"/>
    </row>
    <row r="61429" spans="4:5" x14ac:dyDescent="0.2">
      <c r="D61429" s="1"/>
      <c r="E61429" s="41"/>
    </row>
    <row r="61430" spans="4:5" x14ac:dyDescent="0.2">
      <c r="D61430" s="1"/>
      <c r="E61430" s="41"/>
    </row>
    <row r="61431" spans="4:5" x14ac:dyDescent="0.2">
      <c r="D61431" s="1"/>
      <c r="E61431" s="41"/>
    </row>
    <row r="61432" spans="4:5" x14ac:dyDescent="0.2">
      <c r="D61432" s="1"/>
      <c r="E61432" s="41"/>
    </row>
    <row r="61433" spans="4:5" x14ac:dyDescent="0.2">
      <c r="D61433" s="1"/>
      <c r="E61433" s="41"/>
    </row>
    <row r="61434" spans="4:5" x14ac:dyDescent="0.2">
      <c r="D61434" s="1"/>
      <c r="E61434" s="41"/>
    </row>
    <row r="61435" spans="4:5" x14ac:dyDescent="0.2">
      <c r="D61435" s="1"/>
      <c r="E61435" s="41"/>
    </row>
    <row r="61436" spans="4:5" x14ac:dyDescent="0.2">
      <c r="D61436" s="1"/>
      <c r="E61436" s="41"/>
    </row>
    <row r="61437" spans="4:5" x14ac:dyDescent="0.2">
      <c r="D61437" s="1"/>
      <c r="E61437" s="41"/>
    </row>
    <row r="61438" spans="4:5" x14ac:dyDescent="0.2">
      <c r="D61438" s="1"/>
      <c r="E61438" s="41"/>
    </row>
    <row r="61439" spans="4:5" x14ac:dyDescent="0.2">
      <c r="D61439" s="1"/>
      <c r="E61439" s="41"/>
    </row>
    <row r="61440" spans="4:5" x14ac:dyDescent="0.2">
      <c r="D61440" s="1"/>
      <c r="E61440" s="41"/>
    </row>
    <row r="61441" spans="4:5" x14ac:dyDescent="0.2">
      <c r="D61441" s="1"/>
      <c r="E61441" s="41"/>
    </row>
    <row r="61442" spans="4:5" x14ac:dyDescent="0.2">
      <c r="D61442" s="1"/>
      <c r="E61442" s="41"/>
    </row>
    <row r="61443" spans="4:5" x14ac:dyDescent="0.2">
      <c r="D61443" s="1"/>
      <c r="E61443" s="41"/>
    </row>
    <row r="61444" spans="4:5" x14ac:dyDescent="0.2">
      <c r="D61444" s="1"/>
      <c r="E61444" s="41"/>
    </row>
    <row r="61445" spans="4:5" x14ac:dyDescent="0.2">
      <c r="D61445" s="1"/>
      <c r="E61445" s="41"/>
    </row>
    <row r="61446" spans="4:5" x14ac:dyDescent="0.2">
      <c r="D61446" s="1"/>
      <c r="E61446" s="41"/>
    </row>
    <row r="61447" spans="4:5" x14ac:dyDescent="0.2">
      <c r="D61447" s="1"/>
      <c r="E61447" s="41"/>
    </row>
    <row r="61448" spans="4:5" x14ac:dyDescent="0.2">
      <c r="D61448" s="1"/>
      <c r="E61448" s="41"/>
    </row>
    <row r="61449" spans="4:5" x14ac:dyDescent="0.2">
      <c r="D61449" s="1"/>
      <c r="E61449" s="41"/>
    </row>
    <row r="61450" spans="4:5" x14ac:dyDescent="0.2">
      <c r="D61450" s="1"/>
      <c r="E61450" s="41"/>
    </row>
    <row r="61451" spans="4:5" x14ac:dyDescent="0.2">
      <c r="D61451" s="1"/>
      <c r="E61451" s="41"/>
    </row>
    <row r="61452" spans="4:5" x14ac:dyDescent="0.2">
      <c r="D61452" s="1"/>
      <c r="E61452" s="41"/>
    </row>
    <row r="61453" spans="4:5" x14ac:dyDescent="0.2">
      <c r="D61453" s="1"/>
      <c r="E61453" s="41"/>
    </row>
    <row r="61454" spans="4:5" x14ac:dyDescent="0.2">
      <c r="D61454" s="1"/>
      <c r="E61454" s="41"/>
    </row>
    <row r="61455" spans="4:5" x14ac:dyDescent="0.2">
      <c r="D61455" s="1"/>
      <c r="E61455" s="41"/>
    </row>
    <row r="61456" spans="4:5" x14ac:dyDescent="0.2">
      <c r="D61456" s="1"/>
      <c r="E61456" s="41"/>
    </row>
    <row r="61457" spans="4:5" x14ac:dyDescent="0.2">
      <c r="D61457" s="1"/>
      <c r="E61457" s="41"/>
    </row>
    <row r="61458" spans="4:5" x14ac:dyDescent="0.2">
      <c r="D61458" s="1"/>
      <c r="E61458" s="41"/>
    </row>
    <row r="61459" spans="4:5" x14ac:dyDescent="0.2">
      <c r="D61459" s="1"/>
      <c r="E61459" s="41"/>
    </row>
    <row r="61460" spans="4:5" x14ac:dyDescent="0.2">
      <c r="D61460" s="1"/>
      <c r="E61460" s="41"/>
    </row>
    <row r="61461" spans="4:5" x14ac:dyDescent="0.2">
      <c r="D61461" s="1"/>
      <c r="E61461" s="41"/>
    </row>
    <row r="61462" spans="4:5" x14ac:dyDescent="0.2">
      <c r="D61462" s="1"/>
      <c r="E61462" s="41"/>
    </row>
    <row r="61463" spans="4:5" x14ac:dyDescent="0.2">
      <c r="D61463" s="1"/>
      <c r="E61463" s="41"/>
    </row>
    <row r="61464" spans="4:5" x14ac:dyDescent="0.2">
      <c r="D61464" s="1"/>
      <c r="E61464" s="41"/>
    </row>
    <row r="61465" spans="4:5" x14ac:dyDescent="0.2">
      <c r="D61465" s="1"/>
      <c r="E61465" s="41"/>
    </row>
    <row r="61466" spans="4:5" x14ac:dyDescent="0.2">
      <c r="D61466" s="1"/>
      <c r="E61466" s="41"/>
    </row>
    <row r="61467" spans="4:5" x14ac:dyDescent="0.2">
      <c r="D61467" s="1"/>
      <c r="E61467" s="41"/>
    </row>
    <row r="61468" spans="4:5" x14ac:dyDescent="0.2">
      <c r="D61468" s="1"/>
      <c r="E61468" s="41"/>
    </row>
    <row r="61469" spans="4:5" x14ac:dyDescent="0.2">
      <c r="D61469" s="1"/>
      <c r="E61469" s="41"/>
    </row>
    <row r="61470" spans="4:5" x14ac:dyDescent="0.2">
      <c r="D61470" s="1"/>
      <c r="E61470" s="41"/>
    </row>
    <row r="61471" spans="4:5" x14ac:dyDescent="0.2">
      <c r="D61471" s="1"/>
      <c r="E61471" s="41"/>
    </row>
    <row r="61472" spans="4:5" x14ac:dyDescent="0.2">
      <c r="D61472" s="1"/>
      <c r="E61472" s="41"/>
    </row>
    <row r="61473" spans="4:5" x14ac:dyDescent="0.2">
      <c r="D61473" s="1"/>
      <c r="E61473" s="41"/>
    </row>
    <row r="61474" spans="4:5" x14ac:dyDescent="0.2">
      <c r="D61474" s="1"/>
      <c r="E61474" s="41"/>
    </row>
    <row r="61475" spans="4:5" x14ac:dyDescent="0.2">
      <c r="D61475" s="1"/>
      <c r="E61475" s="41"/>
    </row>
    <row r="61476" spans="4:5" x14ac:dyDescent="0.2">
      <c r="D61476" s="1"/>
      <c r="E61476" s="41"/>
    </row>
    <row r="61477" spans="4:5" x14ac:dyDescent="0.2">
      <c r="D61477" s="1"/>
      <c r="E61477" s="41"/>
    </row>
    <row r="61478" spans="4:5" x14ac:dyDescent="0.2">
      <c r="D61478" s="1"/>
      <c r="E61478" s="41"/>
    </row>
    <row r="61479" spans="4:5" x14ac:dyDescent="0.2">
      <c r="D61479" s="1"/>
      <c r="E61479" s="41"/>
    </row>
    <row r="61480" spans="4:5" x14ac:dyDescent="0.2">
      <c r="D61480" s="1"/>
      <c r="E61480" s="41"/>
    </row>
    <row r="61481" spans="4:5" x14ac:dyDescent="0.2">
      <c r="D61481" s="1"/>
      <c r="E61481" s="41"/>
    </row>
    <row r="61482" spans="4:5" x14ac:dyDescent="0.2">
      <c r="D61482" s="1"/>
      <c r="E61482" s="41"/>
    </row>
    <row r="61483" spans="4:5" x14ac:dyDescent="0.2">
      <c r="D61483" s="1"/>
      <c r="E61483" s="41"/>
    </row>
    <row r="61484" spans="4:5" x14ac:dyDescent="0.2">
      <c r="D61484" s="1"/>
      <c r="E61484" s="41"/>
    </row>
    <row r="61485" spans="4:5" x14ac:dyDescent="0.2">
      <c r="D61485" s="1"/>
      <c r="E61485" s="41"/>
    </row>
    <row r="61486" spans="4:5" x14ac:dyDescent="0.2">
      <c r="D61486" s="1"/>
      <c r="E61486" s="41"/>
    </row>
    <row r="61487" spans="4:5" x14ac:dyDescent="0.2">
      <c r="D61487" s="1"/>
      <c r="E61487" s="41"/>
    </row>
    <row r="61488" spans="4:5" x14ac:dyDescent="0.2">
      <c r="D61488" s="1"/>
      <c r="E61488" s="41"/>
    </row>
    <row r="61489" spans="4:5" x14ac:dyDescent="0.2">
      <c r="D61489" s="1"/>
      <c r="E61489" s="41"/>
    </row>
    <row r="61490" spans="4:5" x14ac:dyDescent="0.2">
      <c r="D61490" s="1"/>
      <c r="E61490" s="41"/>
    </row>
    <row r="61491" spans="4:5" x14ac:dyDescent="0.2">
      <c r="D61491" s="1"/>
      <c r="E61491" s="41"/>
    </row>
    <row r="61492" spans="4:5" x14ac:dyDescent="0.2">
      <c r="D61492" s="1"/>
      <c r="E61492" s="41"/>
    </row>
    <row r="61493" spans="4:5" x14ac:dyDescent="0.2">
      <c r="D61493" s="1"/>
      <c r="E61493" s="41"/>
    </row>
    <row r="61494" spans="4:5" x14ac:dyDescent="0.2">
      <c r="D61494" s="1"/>
      <c r="E61494" s="41"/>
    </row>
    <row r="61495" spans="4:5" x14ac:dyDescent="0.2">
      <c r="D61495" s="1"/>
      <c r="E61495" s="41"/>
    </row>
    <row r="61496" spans="4:5" x14ac:dyDescent="0.2">
      <c r="D61496" s="1"/>
      <c r="E61496" s="41"/>
    </row>
    <row r="61497" spans="4:5" x14ac:dyDescent="0.2">
      <c r="D61497" s="1"/>
      <c r="E61497" s="41"/>
    </row>
    <row r="61498" spans="4:5" x14ac:dyDescent="0.2">
      <c r="D61498" s="1"/>
      <c r="E61498" s="41"/>
    </row>
    <row r="61499" spans="4:5" x14ac:dyDescent="0.2">
      <c r="D61499" s="1"/>
      <c r="E61499" s="41"/>
    </row>
    <row r="61500" spans="4:5" x14ac:dyDescent="0.2">
      <c r="D61500" s="1"/>
      <c r="E61500" s="41"/>
    </row>
    <row r="61501" spans="4:5" x14ac:dyDescent="0.2">
      <c r="D61501" s="1"/>
      <c r="E61501" s="41"/>
    </row>
    <row r="61502" spans="4:5" x14ac:dyDescent="0.2">
      <c r="D61502" s="1"/>
      <c r="E61502" s="41"/>
    </row>
    <row r="61503" spans="4:5" x14ac:dyDescent="0.2">
      <c r="D61503" s="1"/>
      <c r="E61503" s="41"/>
    </row>
    <row r="61504" spans="4:5" x14ac:dyDescent="0.2">
      <c r="D61504" s="1"/>
      <c r="E61504" s="41"/>
    </row>
    <row r="61505" spans="4:5" x14ac:dyDescent="0.2">
      <c r="D61505" s="1"/>
      <c r="E61505" s="41"/>
    </row>
    <row r="61506" spans="4:5" x14ac:dyDescent="0.2">
      <c r="D61506" s="1"/>
      <c r="E61506" s="41"/>
    </row>
    <row r="61507" spans="4:5" x14ac:dyDescent="0.2">
      <c r="D61507" s="1"/>
      <c r="E61507" s="41"/>
    </row>
    <row r="61508" spans="4:5" x14ac:dyDescent="0.2">
      <c r="D61508" s="1"/>
      <c r="E61508" s="41"/>
    </row>
    <row r="61509" spans="4:5" x14ac:dyDescent="0.2">
      <c r="D61509" s="1"/>
      <c r="E61509" s="41"/>
    </row>
    <row r="61510" spans="4:5" x14ac:dyDescent="0.2">
      <c r="D61510" s="1"/>
      <c r="E61510" s="41"/>
    </row>
    <row r="61511" spans="4:5" x14ac:dyDescent="0.2">
      <c r="D61511" s="1"/>
      <c r="E61511" s="41"/>
    </row>
    <row r="61512" spans="4:5" x14ac:dyDescent="0.2">
      <c r="D61512" s="1"/>
      <c r="E61512" s="41"/>
    </row>
    <row r="61513" spans="4:5" x14ac:dyDescent="0.2">
      <c r="D61513" s="1"/>
      <c r="E61513" s="41"/>
    </row>
    <row r="61514" spans="4:5" x14ac:dyDescent="0.2">
      <c r="D61514" s="1"/>
      <c r="E61514" s="41"/>
    </row>
    <row r="61515" spans="4:5" x14ac:dyDescent="0.2">
      <c r="D61515" s="1"/>
      <c r="E61515" s="41"/>
    </row>
    <row r="61516" spans="4:5" x14ac:dyDescent="0.2">
      <c r="D61516" s="1"/>
      <c r="E61516" s="41"/>
    </row>
    <row r="61517" spans="4:5" x14ac:dyDescent="0.2">
      <c r="D61517" s="1"/>
      <c r="E61517" s="41"/>
    </row>
    <row r="61518" spans="4:5" x14ac:dyDescent="0.2">
      <c r="D61518" s="1"/>
      <c r="E61518" s="41"/>
    </row>
    <row r="61519" spans="4:5" x14ac:dyDescent="0.2">
      <c r="D61519" s="1"/>
      <c r="E61519" s="41"/>
    </row>
    <row r="61520" spans="4:5" x14ac:dyDescent="0.2">
      <c r="D61520" s="1"/>
      <c r="E61520" s="41"/>
    </row>
    <row r="61521" spans="4:5" x14ac:dyDescent="0.2">
      <c r="D61521" s="1"/>
      <c r="E61521" s="41"/>
    </row>
    <row r="61522" spans="4:5" x14ac:dyDescent="0.2">
      <c r="D61522" s="1"/>
      <c r="E61522" s="41"/>
    </row>
    <row r="61523" spans="4:5" x14ac:dyDescent="0.2">
      <c r="D61523" s="1"/>
      <c r="E61523" s="41"/>
    </row>
    <row r="61524" spans="4:5" x14ac:dyDescent="0.2">
      <c r="D61524" s="1"/>
      <c r="E61524" s="41"/>
    </row>
    <row r="61525" spans="4:5" x14ac:dyDescent="0.2">
      <c r="D61525" s="1"/>
      <c r="E61525" s="41"/>
    </row>
    <row r="61526" spans="4:5" x14ac:dyDescent="0.2">
      <c r="D61526" s="1"/>
      <c r="E61526" s="41"/>
    </row>
    <row r="61527" spans="4:5" x14ac:dyDescent="0.2">
      <c r="D61527" s="1"/>
      <c r="E61527" s="41"/>
    </row>
    <row r="61528" spans="4:5" x14ac:dyDescent="0.2">
      <c r="D61528" s="1"/>
      <c r="E61528" s="41"/>
    </row>
    <row r="61529" spans="4:5" x14ac:dyDescent="0.2">
      <c r="D61529" s="1"/>
      <c r="E61529" s="41"/>
    </row>
    <row r="61530" spans="4:5" x14ac:dyDescent="0.2">
      <c r="D61530" s="1"/>
      <c r="E61530" s="41"/>
    </row>
    <row r="61531" spans="4:5" x14ac:dyDescent="0.2">
      <c r="D61531" s="1"/>
      <c r="E61531" s="41"/>
    </row>
    <row r="61532" spans="4:5" x14ac:dyDescent="0.2">
      <c r="D61532" s="1"/>
      <c r="E61532" s="41"/>
    </row>
    <row r="61533" spans="4:5" x14ac:dyDescent="0.2">
      <c r="D61533" s="1"/>
      <c r="E61533" s="41"/>
    </row>
    <row r="61534" spans="4:5" x14ac:dyDescent="0.2">
      <c r="D61534" s="1"/>
      <c r="E61534" s="41"/>
    </row>
    <row r="61535" spans="4:5" x14ac:dyDescent="0.2">
      <c r="D61535" s="1"/>
      <c r="E61535" s="41"/>
    </row>
    <row r="61536" spans="4:5" x14ac:dyDescent="0.2">
      <c r="D61536" s="1"/>
      <c r="E61536" s="41"/>
    </row>
    <row r="61537" spans="4:5" x14ac:dyDescent="0.2">
      <c r="D61537" s="1"/>
      <c r="E61537" s="41"/>
    </row>
    <row r="61538" spans="4:5" x14ac:dyDescent="0.2">
      <c r="D61538" s="1"/>
      <c r="E61538" s="41"/>
    </row>
    <row r="61539" spans="4:5" x14ac:dyDescent="0.2">
      <c r="D61539" s="1"/>
      <c r="E61539" s="41"/>
    </row>
    <row r="61540" spans="4:5" x14ac:dyDescent="0.2">
      <c r="D61540" s="1"/>
      <c r="E61540" s="41"/>
    </row>
    <row r="61541" spans="4:5" x14ac:dyDescent="0.2">
      <c r="D61541" s="1"/>
      <c r="E61541" s="41"/>
    </row>
    <row r="61542" spans="4:5" x14ac:dyDescent="0.2">
      <c r="D61542" s="1"/>
      <c r="E61542" s="41"/>
    </row>
    <row r="61543" spans="4:5" x14ac:dyDescent="0.2">
      <c r="D61543" s="1"/>
      <c r="E61543" s="41"/>
    </row>
    <row r="61544" spans="4:5" x14ac:dyDescent="0.2">
      <c r="D61544" s="1"/>
      <c r="E61544" s="41"/>
    </row>
    <row r="61545" spans="4:5" x14ac:dyDescent="0.2">
      <c r="D61545" s="1"/>
      <c r="E61545" s="41"/>
    </row>
    <row r="61546" spans="4:5" x14ac:dyDescent="0.2">
      <c r="D61546" s="1"/>
      <c r="E61546" s="41"/>
    </row>
    <row r="61547" spans="4:5" x14ac:dyDescent="0.2">
      <c r="D61547" s="1"/>
      <c r="E61547" s="41"/>
    </row>
    <row r="61548" spans="4:5" x14ac:dyDescent="0.2">
      <c r="D61548" s="1"/>
      <c r="E61548" s="41"/>
    </row>
    <row r="61549" spans="4:5" x14ac:dyDescent="0.2">
      <c r="D61549" s="1"/>
      <c r="E61549" s="41"/>
    </row>
    <row r="61550" spans="4:5" x14ac:dyDescent="0.2">
      <c r="D61550" s="1"/>
      <c r="E61550" s="41"/>
    </row>
    <row r="61551" spans="4:5" x14ac:dyDescent="0.2">
      <c r="D61551" s="1"/>
      <c r="E61551" s="41"/>
    </row>
    <row r="61552" spans="4:5" x14ac:dyDescent="0.2">
      <c r="D61552" s="1"/>
      <c r="E61552" s="41"/>
    </row>
    <row r="61553" spans="4:5" x14ac:dyDescent="0.2">
      <c r="D61553" s="1"/>
      <c r="E61553" s="41"/>
    </row>
    <row r="61554" spans="4:5" x14ac:dyDescent="0.2">
      <c r="D61554" s="1"/>
      <c r="E61554" s="41"/>
    </row>
    <row r="61555" spans="4:5" x14ac:dyDescent="0.2">
      <c r="D61555" s="1"/>
      <c r="E61555" s="41"/>
    </row>
    <row r="61556" spans="4:5" x14ac:dyDescent="0.2">
      <c r="D61556" s="1"/>
      <c r="E61556" s="41"/>
    </row>
    <row r="61557" spans="4:5" x14ac:dyDescent="0.2">
      <c r="D61557" s="1"/>
      <c r="E61557" s="41"/>
    </row>
    <row r="61558" spans="4:5" x14ac:dyDescent="0.2">
      <c r="D61558" s="1"/>
      <c r="E61558" s="41"/>
    </row>
    <row r="61559" spans="4:5" x14ac:dyDescent="0.2">
      <c r="D61559" s="1"/>
      <c r="E61559" s="41"/>
    </row>
    <row r="61560" spans="4:5" x14ac:dyDescent="0.2">
      <c r="D61560" s="1"/>
      <c r="E61560" s="41"/>
    </row>
    <row r="61561" spans="4:5" x14ac:dyDescent="0.2">
      <c r="D61561" s="1"/>
      <c r="E61561" s="41"/>
    </row>
    <row r="61562" spans="4:5" x14ac:dyDescent="0.2">
      <c r="D61562" s="1"/>
      <c r="E61562" s="41"/>
    </row>
    <row r="61563" spans="4:5" x14ac:dyDescent="0.2">
      <c r="D61563" s="1"/>
      <c r="E61563" s="41"/>
    </row>
    <row r="61564" spans="4:5" x14ac:dyDescent="0.2">
      <c r="D61564" s="1"/>
      <c r="E61564" s="41"/>
    </row>
    <row r="61565" spans="4:5" x14ac:dyDescent="0.2">
      <c r="D61565" s="1"/>
      <c r="E61565" s="41"/>
    </row>
    <row r="61566" spans="4:5" x14ac:dyDescent="0.2">
      <c r="D61566" s="1"/>
      <c r="E61566" s="41"/>
    </row>
    <row r="61567" spans="4:5" x14ac:dyDescent="0.2">
      <c r="D61567" s="1"/>
      <c r="E61567" s="41"/>
    </row>
    <row r="61568" spans="4:5" x14ac:dyDescent="0.2">
      <c r="D61568" s="1"/>
      <c r="E61568" s="41"/>
    </row>
    <row r="61569" spans="4:5" x14ac:dyDescent="0.2">
      <c r="D61569" s="1"/>
      <c r="E61569" s="41"/>
    </row>
    <row r="61570" spans="4:5" x14ac:dyDescent="0.2">
      <c r="D61570" s="1"/>
      <c r="E61570" s="41"/>
    </row>
    <row r="61571" spans="4:5" x14ac:dyDescent="0.2">
      <c r="D61571" s="1"/>
      <c r="E61571" s="41"/>
    </row>
    <row r="61572" spans="4:5" x14ac:dyDescent="0.2">
      <c r="D61572" s="1"/>
      <c r="E61572" s="41"/>
    </row>
    <row r="61573" spans="4:5" x14ac:dyDescent="0.2">
      <c r="D61573" s="1"/>
      <c r="E61573" s="41"/>
    </row>
    <row r="61574" spans="4:5" x14ac:dyDescent="0.2">
      <c r="D61574" s="1"/>
      <c r="E61574" s="41"/>
    </row>
    <row r="61575" spans="4:5" x14ac:dyDescent="0.2">
      <c r="D61575" s="1"/>
      <c r="E61575" s="41"/>
    </row>
    <row r="61576" spans="4:5" x14ac:dyDescent="0.2">
      <c r="D61576" s="1"/>
      <c r="E61576" s="41"/>
    </row>
    <row r="61577" spans="4:5" x14ac:dyDescent="0.2">
      <c r="D61577" s="1"/>
      <c r="E61577" s="41"/>
    </row>
    <row r="61578" spans="4:5" x14ac:dyDescent="0.2">
      <c r="D61578" s="1"/>
      <c r="E61578" s="41"/>
    </row>
    <row r="61579" spans="4:5" x14ac:dyDescent="0.2">
      <c r="D61579" s="1"/>
      <c r="E61579" s="41"/>
    </row>
    <row r="61580" spans="4:5" x14ac:dyDescent="0.2">
      <c r="D61580" s="1"/>
      <c r="E61580" s="41"/>
    </row>
    <row r="61581" spans="4:5" x14ac:dyDescent="0.2">
      <c r="D61581" s="1"/>
      <c r="E61581" s="41"/>
    </row>
    <row r="61582" spans="4:5" x14ac:dyDescent="0.2">
      <c r="D61582" s="1"/>
      <c r="E61582" s="41"/>
    </row>
    <row r="61583" spans="4:5" x14ac:dyDescent="0.2">
      <c r="D61583" s="1"/>
      <c r="E61583" s="41"/>
    </row>
    <row r="61584" spans="4:5" x14ac:dyDescent="0.2">
      <c r="D61584" s="1"/>
      <c r="E61584" s="41"/>
    </row>
    <row r="61585" spans="4:5" x14ac:dyDescent="0.2">
      <c r="D61585" s="1"/>
      <c r="E61585" s="41"/>
    </row>
    <row r="61586" spans="4:5" x14ac:dyDescent="0.2">
      <c r="D61586" s="1"/>
      <c r="E61586" s="41"/>
    </row>
    <row r="61587" spans="4:5" x14ac:dyDescent="0.2">
      <c r="D61587" s="1"/>
      <c r="E61587" s="41"/>
    </row>
    <row r="61588" spans="4:5" x14ac:dyDescent="0.2">
      <c r="D61588" s="1"/>
      <c r="E61588" s="41"/>
    </row>
    <row r="61589" spans="4:5" x14ac:dyDescent="0.2">
      <c r="D61589" s="1"/>
      <c r="E61589" s="41"/>
    </row>
    <row r="61590" spans="4:5" x14ac:dyDescent="0.2">
      <c r="D61590" s="1"/>
      <c r="E61590" s="41"/>
    </row>
    <row r="61591" spans="4:5" x14ac:dyDescent="0.2">
      <c r="D61591" s="1"/>
      <c r="E61591" s="41"/>
    </row>
    <row r="61592" spans="4:5" x14ac:dyDescent="0.2">
      <c r="D61592" s="1"/>
      <c r="E61592" s="41"/>
    </row>
    <row r="61593" spans="4:5" x14ac:dyDescent="0.2">
      <c r="D61593" s="1"/>
      <c r="E61593" s="41"/>
    </row>
    <row r="61594" spans="4:5" x14ac:dyDescent="0.2">
      <c r="D61594" s="1"/>
      <c r="E61594" s="41"/>
    </row>
    <row r="61595" spans="4:5" x14ac:dyDescent="0.2">
      <c r="D61595" s="1"/>
      <c r="E61595" s="41"/>
    </row>
    <row r="61596" spans="4:5" x14ac:dyDescent="0.2">
      <c r="D61596" s="1"/>
      <c r="E61596" s="41"/>
    </row>
    <row r="61597" spans="4:5" x14ac:dyDescent="0.2">
      <c r="D61597" s="1"/>
      <c r="E61597" s="41"/>
    </row>
    <row r="61598" spans="4:5" x14ac:dyDescent="0.2">
      <c r="D61598" s="1"/>
      <c r="E61598" s="41"/>
    </row>
    <row r="61599" spans="4:5" x14ac:dyDescent="0.2">
      <c r="D61599" s="1"/>
      <c r="E61599" s="41"/>
    </row>
    <row r="61600" spans="4:5" x14ac:dyDescent="0.2">
      <c r="D61600" s="1"/>
      <c r="E61600" s="41"/>
    </row>
    <row r="61601" spans="4:5" x14ac:dyDescent="0.2">
      <c r="D61601" s="1"/>
      <c r="E61601" s="41"/>
    </row>
    <row r="61602" spans="4:5" x14ac:dyDescent="0.2">
      <c r="D61602" s="1"/>
      <c r="E61602" s="41"/>
    </row>
    <row r="61603" spans="4:5" x14ac:dyDescent="0.2">
      <c r="D61603" s="1"/>
      <c r="E61603" s="41"/>
    </row>
    <row r="61604" spans="4:5" x14ac:dyDescent="0.2">
      <c r="D61604" s="1"/>
      <c r="E61604" s="41"/>
    </row>
    <row r="61605" spans="4:5" x14ac:dyDescent="0.2">
      <c r="D61605" s="1"/>
      <c r="E61605" s="41"/>
    </row>
    <row r="61606" spans="4:5" x14ac:dyDescent="0.2">
      <c r="D61606" s="1"/>
      <c r="E61606" s="41"/>
    </row>
    <row r="61607" spans="4:5" x14ac:dyDescent="0.2">
      <c r="D61607" s="1"/>
      <c r="E61607" s="41"/>
    </row>
    <row r="61608" spans="4:5" x14ac:dyDescent="0.2">
      <c r="D61608" s="1"/>
      <c r="E61608" s="41"/>
    </row>
    <row r="61609" spans="4:5" x14ac:dyDescent="0.2">
      <c r="D61609" s="1"/>
      <c r="E61609" s="41"/>
    </row>
    <row r="61610" spans="4:5" x14ac:dyDescent="0.2">
      <c r="D61610" s="1"/>
      <c r="E61610" s="41"/>
    </row>
    <row r="61611" spans="4:5" x14ac:dyDescent="0.2">
      <c r="D61611" s="1"/>
      <c r="E61611" s="41"/>
    </row>
    <row r="61612" spans="4:5" x14ac:dyDescent="0.2">
      <c r="D61612" s="1"/>
      <c r="E61612" s="41"/>
    </row>
    <row r="61613" spans="4:5" x14ac:dyDescent="0.2">
      <c r="D61613" s="1"/>
      <c r="E61613" s="41"/>
    </row>
    <row r="61614" spans="4:5" x14ac:dyDescent="0.2">
      <c r="D61614" s="1"/>
      <c r="E61614" s="41"/>
    </row>
    <row r="61615" spans="4:5" x14ac:dyDescent="0.2">
      <c r="D61615" s="1"/>
      <c r="E61615" s="41"/>
    </row>
    <row r="61616" spans="4:5" x14ac:dyDescent="0.2">
      <c r="D61616" s="1"/>
      <c r="E61616" s="41"/>
    </row>
    <row r="61617" spans="4:5" x14ac:dyDescent="0.2">
      <c r="D61617" s="1"/>
      <c r="E61617" s="41"/>
    </row>
    <row r="61618" spans="4:5" x14ac:dyDescent="0.2">
      <c r="D61618" s="1"/>
      <c r="E61618" s="41"/>
    </row>
    <row r="61619" spans="4:5" x14ac:dyDescent="0.2">
      <c r="D61619" s="1"/>
      <c r="E61619" s="41"/>
    </row>
    <row r="61620" spans="4:5" x14ac:dyDescent="0.2">
      <c r="D61620" s="1"/>
      <c r="E61620" s="41"/>
    </row>
    <row r="61621" spans="4:5" x14ac:dyDescent="0.2">
      <c r="D61621" s="1"/>
      <c r="E61621" s="41"/>
    </row>
    <row r="61622" spans="4:5" x14ac:dyDescent="0.2">
      <c r="D61622" s="1"/>
      <c r="E61622" s="41"/>
    </row>
    <row r="61623" spans="4:5" x14ac:dyDescent="0.2">
      <c r="D61623" s="1"/>
      <c r="E61623" s="41"/>
    </row>
    <row r="61624" spans="4:5" x14ac:dyDescent="0.2">
      <c r="D61624" s="1"/>
      <c r="E61624" s="41"/>
    </row>
    <row r="61625" spans="4:5" x14ac:dyDescent="0.2">
      <c r="D61625" s="1"/>
      <c r="E61625" s="41"/>
    </row>
    <row r="61626" spans="4:5" x14ac:dyDescent="0.2">
      <c r="D61626" s="1"/>
      <c r="E61626" s="41"/>
    </row>
    <row r="61627" spans="4:5" x14ac:dyDescent="0.2">
      <c r="D61627" s="1"/>
      <c r="E61627" s="41"/>
    </row>
    <row r="61628" spans="4:5" x14ac:dyDescent="0.2">
      <c r="D61628" s="1"/>
      <c r="E61628" s="41"/>
    </row>
    <row r="61629" spans="4:5" x14ac:dyDescent="0.2">
      <c r="D61629" s="1"/>
      <c r="E61629" s="41"/>
    </row>
    <row r="61630" spans="4:5" x14ac:dyDescent="0.2">
      <c r="D61630" s="1"/>
      <c r="E61630" s="41"/>
    </row>
    <row r="61631" spans="4:5" x14ac:dyDescent="0.2">
      <c r="D61631" s="1"/>
      <c r="E61631" s="41"/>
    </row>
    <row r="61632" spans="4:5" x14ac:dyDescent="0.2">
      <c r="D61632" s="1"/>
      <c r="E61632" s="41"/>
    </row>
    <row r="61633" spans="4:5" x14ac:dyDescent="0.2">
      <c r="D61633" s="1"/>
      <c r="E61633" s="41"/>
    </row>
    <row r="61634" spans="4:5" x14ac:dyDescent="0.2">
      <c r="D61634" s="1"/>
      <c r="E61634" s="41"/>
    </row>
    <row r="61635" spans="4:5" x14ac:dyDescent="0.2">
      <c r="D61635" s="1"/>
      <c r="E61635" s="41"/>
    </row>
    <row r="61636" spans="4:5" x14ac:dyDescent="0.2">
      <c r="D61636" s="1"/>
      <c r="E61636" s="41"/>
    </row>
    <row r="61637" spans="4:5" x14ac:dyDescent="0.2">
      <c r="D61637" s="1"/>
      <c r="E61637" s="41"/>
    </row>
    <row r="61638" spans="4:5" x14ac:dyDescent="0.2">
      <c r="D61638" s="1"/>
      <c r="E61638" s="41"/>
    </row>
    <row r="61639" spans="4:5" x14ac:dyDescent="0.2">
      <c r="D61639" s="1"/>
      <c r="E61639" s="41"/>
    </row>
    <row r="61640" spans="4:5" x14ac:dyDescent="0.2">
      <c r="D61640" s="1"/>
      <c r="E61640" s="41"/>
    </row>
    <row r="61641" spans="4:5" x14ac:dyDescent="0.2">
      <c r="D61641" s="1"/>
      <c r="E61641" s="41"/>
    </row>
    <row r="61642" spans="4:5" x14ac:dyDescent="0.2">
      <c r="D61642" s="1"/>
      <c r="E61642" s="41"/>
    </row>
    <row r="61643" spans="4:5" x14ac:dyDescent="0.2">
      <c r="D61643" s="1"/>
      <c r="E61643" s="41"/>
    </row>
    <row r="61644" spans="4:5" x14ac:dyDescent="0.2">
      <c r="D61644" s="1"/>
      <c r="E61644" s="41"/>
    </row>
    <row r="61645" spans="4:5" x14ac:dyDescent="0.2">
      <c r="D61645" s="1"/>
      <c r="E61645" s="41"/>
    </row>
    <row r="61646" spans="4:5" x14ac:dyDescent="0.2">
      <c r="D61646" s="1"/>
      <c r="E61646" s="41"/>
    </row>
    <row r="61647" spans="4:5" x14ac:dyDescent="0.2">
      <c r="D61647" s="1"/>
      <c r="E61647" s="41"/>
    </row>
    <row r="61648" spans="4:5" x14ac:dyDescent="0.2">
      <c r="D61648" s="1"/>
      <c r="E61648" s="41"/>
    </row>
    <row r="61649" spans="4:5" x14ac:dyDescent="0.2">
      <c r="D61649" s="1"/>
      <c r="E61649" s="41"/>
    </row>
    <row r="61650" spans="4:5" x14ac:dyDescent="0.2">
      <c r="D61650" s="1"/>
      <c r="E61650" s="41"/>
    </row>
    <row r="61651" spans="4:5" x14ac:dyDescent="0.2">
      <c r="D61651" s="1"/>
      <c r="E61651" s="41"/>
    </row>
    <row r="61652" spans="4:5" x14ac:dyDescent="0.2">
      <c r="D61652" s="1"/>
      <c r="E61652" s="41"/>
    </row>
    <row r="61653" spans="4:5" x14ac:dyDescent="0.2">
      <c r="D61653" s="1"/>
      <c r="E61653" s="41"/>
    </row>
    <row r="61654" spans="4:5" x14ac:dyDescent="0.2">
      <c r="D61654" s="1"/>
      <c r="E61654" s="41"/>
    </row>
    <row r="61655" spans="4:5" x14ac:dyDescent="0.2">
      <c r="D61655" s="1"/>
      <c r="E61655" s="41"/>
    </row>
    <row r="61656" spans="4:5" x14ac:dyDescent="0.2">
      <c r="D61656" s="1"/>
      <c r="E61656" s="41"/>
    </row>
    <row r="61657" spans="4:5" x14ac:dyDescent="0.2">
      <c r="D61657" s="1"/>
      <c r="E61657" s="41"/>
    </row>
    <row r="61658" spans="4:5" x14ac:dyDescent="0.2">
      <c r="D61658" s="1"/>
      <c r="E61658" s="41"/>
    </row>
    <row r="61659" spans="4:5" x14ac:dyDescent="0.2">
      <c r="D61659" s="1"/>
      <c r="E61659" s="41"/>
    </row>
    <row r="61660" spans="4:5" x14ac:dyDescent="0.2">
      <c r="D61660" s="1"/>
      <c r="E61660" s="41"/>
    </row>
    <row r="61661" spans="4:5" x14ac:dyDescent="0.2">
      <c r="D61661" s="1"/>
      <c r="E61661" s="41"/>
    </row>
    <row r="61662" spans="4:5" x14ac:dyDescent="0.2">
      <c r="D61662" s="1"/>
      <c r="E61662" s="41"/>
    </row>
    <row r="61663" spans="4:5" x14ac:dyDescent="0.2">
      <c r="D61663" s="1"/>
      <c r="E61663" s="41"/>
    </row>
    <row r="61664" spans="4:5" x14ac:dyDescent="0.2">
      <c r="D61664" s="1"/>
      <c r="E61664" s="41"/>
    </row>
    <row r="61665" spans="4:5" x14ac:dyDescent="0.2">
      <c r="D61665" s="1"/>
      <c r="E61665" s="41"/>
    </row>
    <row r="61666" spans="4:5" x14ac:dyDescent="0.2">
      <c r="D61666" s="1"/>
      <c r="E61666" s="41"/>
    </row>
    <row r="61667" spans="4:5" x14ac:dyDescent="0.2">
      <c r="D61667" s="1"/>
      <c r="E61667" s="41"/>
    </row>
    <row r="61668" spans="4:5" x14ac:dyDescent="0.2">
      <c r="D61668" s="1"/>
      <c r="E61668" s="41"/>
    </row>
    <row r="61669" spans="4:5" x14ac:dyDescent="0.2">
      <c r="D61669" s="1"/>
      <c r="E61669" s="41"/>
    </row>
    <row r="61670" spans="4:5" x14ac:dyDescent="0.2">
      <c r="D61670" s="1"/>
      <c r="E61670" s="41"/>
    </row>
    <row r="61671" spans="4:5" x14ac:dyDescent="0.2">
      <c r="D61671" s="1"/>
      <c r="E61671" s="41"/>
    </row>
    <row r="61672" spans="4:5" x14ac:dyDescent="0.2">
      <c r="D61672" s="1"/>
      <c r="E61672" s="41"/>
    </row>
    <row r="61673" spans="4:5" x14ac:dyDescent="0.2">
      <c r="D61673" s="1"/>
      <c r="E61673" s="41"/>
    </row>
    <row r="61674" spans="4:5" x14ac:dyDescent="0.2">
      <c r="D61674" s="1"/>
      <c r="E61674" s="41"/>
    </row>
    <row r="61675" spans="4:5" x14ac:dyDescent="0.2">
      <c r="D61675" s="1"/>
      <c r="E61675" s="41"/>
    </row>
    <row r="61676" spans="4:5" x14ac:dyDescent="0.2">
      <c r="D61676" s="1"/>
      <c r="E61676" s="41"/>
    </row>
    <row r="61677" spans="4:5" x14ac:dyDescent="0.2">
      <c r="D61677" s="1"/>
      <c r="E61677" s="41"/>
    </row>
    <row r="61678" spans="4:5" x14ac:dyDescent="0.2">
      <c r="D61678" s="1"/>
      <c r="E61678" s="41"/>
    </row>
    <row r="61679" spans="4:5" x14ac:dyDescent="0.2">
      <c r="D61679" s="1"/>
      <c r="E61679" s="41"/>
    </row>
    <row r="61680" spans="4:5" x14ac:dyDescent="0.2">
      <c r="D61680" s="1"/>
      <c r="E61680" s="41"/>
    </row>
    <row r="61681" spans="4:5" x14ac:dyDescent="0.2">
      <c r="D61681" s="1"/>
      <c r="E61681" s="41"/>
    </row>
    <row r="61682" spans="4:5" x14ac:dyDescent="0.2">
      <c r="D61682" s="1"/>
      <c r="E61682" s="41"/>
    </row>
    <row r="61683" spans="4:5" x14ac:dyDescent="0.2">
      <c r="D61683" s="1"/>
      <c r="E61683" s="41"/>
    </row>
    <row r="61684" spans="4:5" x14ac:dyDescent="0.2">
      <c r="D61684" s="1"/>
      <c r="E61684" s="41"/>
    </row>
    <row r="61685" spans="4:5" x14ac:dyDescent="0.2">
      <c r="D61685" s="1"/>
      <c r="E61685" s="41"/>
    </row>
    <row r="61686" spans="4:5" x14ac:dyDescent="0.2">
      <c r="D61686" s="1"/>
      <c r="E61686" s="41"/>
    </row>
    <row r="61687" spans="4:5" x14ac:dyDescent="0.2">
      <c r="D61687" s="1"/>
      <c r="E61687" s="41"/>
    </row>
    <row r="61688" spans="4:5" x14ac:dyDescent="0.2">
      <c r="D61688" s="1"/>
      <c r="E61688" s="41"/>
    </row>
    <row r="61689" spans="4:5" x14ac:dyDescent="0.2">
      <c r="D61689" s="1"/>
      <c r="E61689" s="41"/>
    </row>
    <row r="61690" spans="4:5" x14ac:dyDescent="0.2">
      <c r="D61690" s="1"/>
      <c r="E61690" s="41"/>
    </row>
    <row r="61691" spans="4:5" x14ac:dyDescent="0.2">
      <c r="D61691" s="1"/>
      <c r="E61691" s="41"/>
    </row>
    <row r="61692" spans="4:5" x14ac:dyDescent="0.2">
      <c r="D61692" s="1"/>
      <c r="E61692" s="41"/>
    </row>
    <row r="61693" spans="4:5" x14ac:dyDescent="0.2">
      <c r="D61693" s="1"/>
      <c r="E61693" s="41"/>
    </row>
    <row r="61694" spans="4:5" x14ac:dyDescent="0.2">
      <c r="D61694" s="1"/>
      <c r="E61694" s="41"/>
    </row>
    <row r="61695" spans="4:5" x14ac:dyDescent="0.2">
      <c r="D61695" s="1"/>
      <c r="E61695" s="41"/>
    </row>
    <row r="61696" spans="4:5" x14ac:dyDescent="0.2">
      <c r="D61696" s="1"/>
      <c r="E61696" s="41"/>
    </row>
    <row r="61697" spans="4:5" x14ac:dyDescent="0.2">
      <c r="D61697" s="1"/>
      <c r="E61697" s="41"/>
    </row>
    <row r="61698" spans="4:5" x14ac:dyDescent="0.2">
      <c r="D61698" s="1"/>
      <c r="E61698" s="41"/>
    </row>
    <row r="61699" spans="4:5" x14ac:dyDescent="0.2">
      <c r="D61699" s="1"/>
      <c r="E61699" s="41"/>
    </row>
    <row r="61700" spans="4:5" x14ac:dyDescent="0.2">
      <c r="D61700" s="1"/>
      <c r="E61700" s="41"/>
    </row>
    <row r="61701" spans="4:5" x14ac:dyDescent="0.2">
      <c r="D61701" s="1"/>
      <c r="E61701" s="41"/>
    </row>
    <row r="61702" spans="4:5" x14ac:dyDescent="0.2">
      <c r="D61702" s="1"/>
      <c r="E61702" s="41"/>
    </row>
    <row r="61703" spans="4:5" x14ac:dyDescent="0.2">
      <c r="D61703" s="1"/>
      <c r="E61703" s="41"/>
    </row>
    <row r="61704" spans="4:5" x14ac:dyDescent="0.2">
      <c r="D61704" s="1"/>
      <c r="E61704" s="41"/>
    </row>
    <row r="61705" spans="4:5" x14ac:dyDescent="0.2">
      <c r="D61705" s="1"/>
      <c r="E61705" s="41"/>
    </row>
    <row r="61706" spans="4:5" x14ac:dyDescent="0.2">
      <c r="D61706" s="1"/>
      <c r="E61706" s="41"/>
    </row>
    <row r="61707" spans="4:5" x14ac:dyDescent="0.2">
      <c r="D61707" s="1"/>
      <c r="E61707" s="41"/>
    </row>
    <row r="61708" spans="4:5" x14ac:dyDescent="0.2">
      <c r="D61708" s="1"/>
      <c r="E61708" s="41"/>
    </row>
    <row r="61709" spans="4:5" x14ac:dyDescent="0.2">
      <c r="D61709" s="1"/>
      <c r="E61709" s="41"/>
    </row>
    <row r="61710" spans="4:5" x14ac:dyDescent="0.2">
      <c r="D61710" s="1"/>
      <c r="E61710" s="41"/>
    </row>
    <row r="61711" spans="4:5" x14ac:dyDescent="0.2">
      <c r="D61711" s="1"/>
      <c r="E61711" s="41"/>
    </row>
    <row r="61712" spans="4:5" x14ac:dyDescent="0.2">
      <c r="D61712" s="1"/>
      <c r="E61712" s="41"/>
    </row>
    <row r="61713" spans="4:5" x14ac:dyDescent="0.2">
      <c r="D61713" s="1"/>
      <c r="E61713" s="41"/>
    </row>
    <row r="61714" spans="4:5" x14ac:dyDescent="0.2">
      <c r="D61714" s="1"/>
      <c r="E61714" s="41"/>
    </row>
    <row r="61715" spans="4:5" x14ac:dyDescent="0.2">
      <c r="D61715" s="1"/>
      <c r="E61715" s="41"/>
    </row>
    <row r="61716" spans="4:5" x14ac:dyDescent="0.2">
      <c r="D61716" s="1"/>
      <c r="E61716" s="41"/>
    </row>
    <row r="61717" spans="4:5" x14ac:dyDescent="0.2">
      <c r="D61717" s="1"/>
      <c r="E61717" s="41"/>
    </row>
    <row r="61718" spans="4:5" x14ac:dyDescent="0.2">
      <c r="D61718" s="1"/>
      <c r="E61718" s="41"/>
    </row>
    <row r="61719" spans="4:5" x14ac:dyDescent="0.2">
      <c r="D61719" s="1"/>
      <c r="E61719" s="41"/>
    </row>
    <row r="61720" spans="4:5" x14ac:dyDescent="0.2">
      <c r="D61720" s="1"/>
      <c r="E61720" s="41"/>
    </row>
    <row r="61721" spans="4:5" x14ac:dyDescent="0.2">
      <c r="D61721" s="1"/>
      <c r="E61721" s="41"/>
    </row>
    <row r="61722" spans="4:5" x14ac:dyDescent="0.2">
      <c r="D61722" s="1"/>
      <c r="E61722" s="41"/>
    </row>
    <row r="61723" spans="4:5" x14ac:dyDescent="0.2">
      <c r="D61723" s="1"/>
      <c r="E61723" s="41"/>
    </row>
    <row r="61724" spans="4:5" x14ac:dyDescent="0.2">
      <c r="D61724" s="1"/>
      <c r="E61724" s="41"/>
    </row>
    <row r="61725" spans="4:5" x14ac:dyDescent="0.2">
      <c r="D61725" s="1"/>
      <c r="E61725" s="41"/>
    </row>
    <row r="61726" spans="4:5" x14ac:dyDescent="0.2">
      <c r="D61726" s="1"/>
      <c r="E61726" s="41"/>
    </row>
    <row r="61727" spans="4:5" x14ac:dyDescent="0.2">
      <c r="D61727" s="1"/>
      <c r="E61727" s="41"/>
    </row>
    <row r="61728" spans="4:5" x14ac:dyDescent="0.2">
      <c r="D61728" s="1"/>
      <c r="E61728" s="41"/>
    </row>
    <row r="61729" spans="4:5" x14ac:dyDescent="0.2">
      <c r="D61729" s="1"/>
      <c r="E61729" s="41"/>
    </row>
    <row r="61730" spans="4:5" x14ac:dyDescent="0.2">
      <c r="D61730" s="1"/>
      <c r="E61730" s="41"/>
    </row>
    <row r="61731" spans="4:5" x14ac:dyDescent="0.2">
      <c r="D61731" s="1"/>
      <c r="E61731" s="41"/>
    </row>
    <row r="61732" spans="4:5" x14ac:dyDescent="0.2">
      <c r="D61732" s="1"/>
      <c r="E61732" s="41"/>
    </row>
    <row r="61733" spans="4:5" x14ac:dyDescent="0.2">
      <c r="D61733" s="1"/>
      <c r="E61733" s="41"/>
    </row>
    <row r="61734" spans="4:5" x14ac:dyDescent="0.2">
      <c r="D61734" s="1"/>
      <c r="E61734" s="41"/>
    </row>
    <row r="61735" spans="4:5" x14ac:dyDescent="0.2">
      <c r="D61735" s="1"/>
      <c r="E61735" s="41"/>
    </row>
    <row r="61736" spans="4:5" x14ac:dyDescent="0.2">
      <c r="D61736" s="1"/>
      <c r="E61736" s="41"/>
    </row>
    <row r="61737" spans="4:5" x14ac:dyDescent="0.2">
      <c r="D61737" s="1"/>
      <c r="E61737" s="41"/>
    </row>
    <row r="61738" spans="4:5" x14ac:dyDescent="0.2">
      <c r="D61738" s="1"/>
      <c r="E61738" s="41"/>
    </row>
    <row r="61739" spans="4:5" x14ac:dyDescent="0.2">
      <c r="D61739" s="1"/>
      <c r="E61739" s="41"/>
    </row>
    <row r="61740" spans="4:5" x14ac:dyDescent="0.2">
      <c r="D61740" s="1"/>
      <c r="E61740" s="41"/>
    </row>
    <row r="61741" spans="4:5" x14ac:dyDescent="0.2">
      <c r="D61741" s="1"/>
      <c r="E61741" s="41"/>
    </row>
    <row r="61742" spans="4:5" x14ac:dyDescent="0.2">
      <c r="D61742" s="1"/>
      <c r="E61742" s="41"/>
    </row>
    <row r="61743" spans="4:5" x14ac:dyDescent="0.2">
      <c r="D61743" s="1"/>
      <c r="E61743" s="41"/>
    </row>
    <row r="61744" spans="4:5" x14ac:dyDescent="0.2">
      <c r="D61744" s="1"/>
      <c r="E61744" s="41"/>
    </row>
    <row r="61745" spans="4:5" x14ac:dyDescent="0.2">
      <c r="D61745" s="1"/>
      <c r="E61745" s="41"/>
    </row>
    <row r="61746" spans="4:5" x14ac:dyDescent="0.2">
      <c r="D61746" s="1"/>
      <c r="E61746" s="41"/>
    </row>
    <row r="61747" spans="4:5" x14ac:dyDescent="0.2">
      <c r="D61747" s="1"/>
      <c r="E61747" s="41"/>
    </row>
    <row r="61748" spans="4:5" x14ac:dyDescent="0.2">
      <c r="D61748" s="1"/>
      <c r="E61748" s="41"/>
    </row>
    <row r="61749" spans="4:5" x14ac:dyDescent="0.2">
      <c r="D61749" s="1"/>
      <c r="E61749" s="41"/>
    </row>
    <row r="61750" spans="4:5" x14ac:dyDescent="0.2">
      <c r="D61750" s="1"/>
      <c r="E61750" s="41"/>
    </row>
    <row r="61751" spans="4:5" x14ac:dyDescent="0.2">
      <c r="D61751" s="1"/>
      <c r="E61751" s="41"/>
    </row>
    <row r="61752" spans="4:5" x14ac:dyDescent="0.2">
      <c r="D61752" s="1"/>
      <c r="E61752" s="41"/>
    </row>
    <row r="61753" spans="4:5" x14ac:dyDescent="0.2">
      <c r="D61753" s="1"/>
      <c r="E61753" s="41"/>
    </row>
    <row r="61754" spans="4:5" x14ac:dyDescent="0.2">
      <c r="D61754" s="1"/>
      <c r="E61754" s="41"/>
    </row>
    <row r="61755" spans="4:5" x14ac:dyDescent="0.2">
      <c r="D61755" s="1"/>
      <c r="E61755" s="41"/>
    </row>
    <row r="61756" spans="4:5" x14ac:dyDescent="0.2">
      <c r="D61756" s="1"/>
      <c r="E61756" s="41"/>
    </row>
    <row r="61757" spans="4:5" x14ac:dyDescent="0.2">
      <c r="D61757" s="1"/>
      <c r="E61757" s="41"/>
    </row>
    <row r="61758" spans="4:5" x14ac:dyDescent="0.2">
      <c r="D61758" s="1"/>
      <c r="E61758" s="41"/>
    </row>
    <row r="61759" spans="4:5" x14ac:dyDescent="0.2">
      <c r="D61759" s="1"/>
      <c r="E61759" s="41"/>
    </row>
    <row r="61760" spans="4:5" x14ac:dyDescent="0.2">
      <c r="D61760" s="1"/>
      <c r="E61760" s="41"/>
    </row>
    <row r="61761" spans="4:5" x14ac:dyDescent="0.2">
      <c r="D61761" s="1"/>
      <c r="E61761" s="41"/>
    </row>
    <row r="61762" spans="4:5" x14ac:dyDescent="0.2">
      <c r="D61762" s="1"/>
      <c r="E61762" s="41"/>
    </row>
    <row r="61763" spans="4:5" x14ac:dyDescent="0.2">
      <c r="D61763" s="1"/>
      <c r="E61763" s="41"/>
    </row>
    <row r="61764" spans="4:5" x14ac:dyDescent="0.2">
      <c r="D61764" s="1"/>
      <c r="E61764" s="41"/>
    </row>
    <row r="61765" spans="4:5" x14ac:dyDescent="0.2">
      <c r="D61765" s="1"/>
      <c r="E61765" s="41"/>
    </row>
    <row r="61766" spans="4:5" x14ac:dyDescent="0.2">
      <c r="D61766" s="1"/>
      <c r="E61766" s="41"/>
    </row>
    <row r="61767" spans="4:5" x14ac:dyDescent="0.2">
      <c r="D61767" s="1"/>
      <c r="E61767" s="41"/>
    </row>
    <row r="61768" spans="4:5" x14ac:dyDescent="0.2">
      <c r="D61768" s="1"/>
      <c r="E61768" s="41"/>
    </row>
    <row r="61769" spans="4:5" x14ac:dyDescent="0.2">
      <c r="D61769" s="1"/>
      <c r="E61769" s="41"/>
    </row>
    <row r="61770" spans="4:5" x14ac:dyDescent="0.2">
      <c r="D61770" s="1"/>
      <c r="E61770" s="41"/>
    </row>
    <row r="61771" spans="4:5" x14ac:dyDescent="0.2">
      <c r="D61771" s="1"/>
      <c r="E61771" s="41"/>
    </row>
    <row r="61772" spans="4:5" x14ac:dyDescent="0.2">
      <c r="D61772" s="1"/>
      <c r="E61772" s="41"/>
    </row>
    <row r="61773" spans="4:5" x14ac:dyDescent="0.2">
      <c r="D61773" s="1"/>
      <c r="E61773" s="41"/>
    </row>
    <row r="61774" spans="4:5" x14ac:dyDescent="0.2">
      <c r="D61774" s="1"/>
      <c r="E61774" s="41"/>
    </row>
    <row r="61775" spans="4:5" x14ac:dyDescent="0.2">
      <c r="D61775" s="1"/>
      <c r="E61775" s="41"/>
    </row>
    <row r="61776" spans="4:5" x14ac:dyDescent="0.2">
      <c r="D61776" s="1"/>
      <c r="E61776" s="41"/>
    </row>
    <row r="61777" spans="4:5" x14ac:dyDescent="0.2">
      <c r="D61777" s="1"/>
      <c r="E61777" s="41"/>
    </row>
    <row r="61778" spans="4:5" x14ac:dyDescent="0.2">
      <c r="D61778" s="1"/>
      <c r="E61778" s="41"/>
    </row>
    <row r="61779" spans="4:5" x14ac:dyDescent="0.2">
      <c r="D61779" s="1"/>
      <c r="E61779" s="41"/>
    </row>
    <row r="61780" spans="4:5" x14ac:dyDescent="0.2">
      <c r="D61780" s="1"/>
      <c r="E61780" s="41"/>
    </row>
    <row r="61781" spans="4:5" x14ac:dyDescent="0.2">
      <c r="D61781" s="1"/>
      <c r="E61781" s="41"/>
    </row>
    <row r="61782" spans="4:5" x14ac:dyDescent="0.2">
      <c r="D61782" s="1"/>
      <c r="E61782" s="41"/>
    </row>
    <row r="61783" spans="4:5" x14ac:dyDescent="0.2">
      <c r="D61783" s="1"/>
      <c r="E61783" s="41"/>
    </row>
    <row r="61784" spans="4:5" x14ac:dyDescent="0.2">
      <c r="D61784" s="1"/>
      <c r="E61784" s="41"/>
    </row>
    <row r="61785" spans="4:5" x14ac:dyDescent="0.2">
      <c r="D61785" s="1"/>
      <c r="E61785" s="41"/>
    </row>
    <row r="61786" spans="4:5" x14ac:dyDescent="0.2">
      <c r="D61786" s="1"/>
      <c r="E61786" s="41"/>
    </row>
    <row r="61787" spans="4:5" x14ac:dyDescent="0.2">
      <c r="D61787" s="1"/>
      <c r="E61787" s="41"/>
    </row>
    <row r="61788" spans="4:5" x14ac:dyDescent="0.2">
      <c r="D61788" s="1"/>
      <c r="E61788" s="41"/>
    </row>
    <row r="61789" spans="4:5" x14ac:dyDescent="0.2">
      <c r="D61789" s="1"/>
      <c r="E61789" s="41"/>
    </row>
    <row r="61790" spans="4:5" x14ac:dyDescent="0.2">
      <c r="D61790" s="1"/>
      <c r="E61790" s="41"/>
    </row>
    <row r="61791" spans="4:5" x14ac:dyDescent="0.2">
      <c r="D61791" s="1"/>
      <c r="E61791" s="41"/>
    </row>
    <row r="61792" spans="4:5" x14ac:dyDescent="0.2">
      <c r="D61792" s="1"/>
      <c r="E61792" s="41"/>
    </row>
    <row r="61793" spans="4:5" x14ac:dyDescent="0.2">
      <c r="D61793" s="1"/>
      <c r="E61793" s="41"/>
    </row>
    <row r="61794" spans="4:5" x14ac:dyDescent="0.2">
      <c r="D61794" s="1"/>
      <c r="E61794" s="41"/>
    </row>
    <row r="61795" spans="4:5" x14ac:dyDescent="0.2">
      <c r="D61795" s="1"/>
      <c r="E61795" s="41"/>
    </row>
    <row r="61796" spans="4:5" x14ac:dyDescent="0.2">
      <c r="D61796" s="1"/>
      <c r="E61796" s="41"/>
    </row>
    <row r="61797" spans="4:5" x14ac:dyDescent="0.2">
      <c r="D61797" s="1"/>
      <c r="E61797" s="41"/>
    </row>
    <row r="61798" spans="4:5" x14ac:dyDescent="0.2">
      <c r="D61798" s="1"/>
      <c r="E61798" s="41"/>
    </row>
    <row r="61799" spans="4:5" x14ac:dyDescent="0.2">
      <c r="D61799" s="1"/>
      <c r="E61799" s="41"/>
    </row>
    <row r="61800" spans="4:5" x14ac:dyDescent="0.2">
      <c r="D61800" s="1"/>
      <c r="E61800" s="41"/>
    </row>
    <row r="61801" spans="4:5" x14ac:dyDescent="0.2">
      <c r="D61801" s="1"/>
      <c r="E61801" s="41"/>
    </row>
    <row r="61802" spans="4:5" x14ac:dyDescent="0.2">
      <c r="D61802" s="1"/>
      <c r="E61802" s="41"/>
    </row>
    <row r="61803" spans="4:5" x14ac:dyDescent="0.2">
      <c r="D61803" s="1"/>
      <c r="E61803" s="41"/>
    </row>
    <row r="61804" spans="4:5" x14ac:dyDescent="0.2">
      <c r="D61804" s="1"/>
      <c r="E61804" s="41"/>
    </row>
    <row r="61805" spans="4:5" x14ac:dyDescent="0.2">
      <c r="D61805" s="1"/>
      <c r="E61805" s="41"/>
    </row>
    <row r="61806" spans="4:5" x14ac:dyDescent="0.2">
      <c r="D61806" s="1"/>
      <c r="E61806" s="41"/>
    </row>
    <row r="61807" spans="4:5" x14ac:dyDescent="0.2">
      <c r="D61807" s="1"/>
      <c r="E61807" s="41"/>
    </row>
    <row r="61808" spans="4:5" x14ac:dyDescent="0.2">
      <c r="D61808" s="1"/>
      <c r="E61808" s="41"/>
    </row>
    <row r="61809" spans="4:5" x14ac:dyDescent="0.2">
      <c r="D61809" s="1"/>
      <c r="E61809" s="41"/>
    </row>
    <row r="61810" spans="4:5" x14ac:dyDescent="0.2">
      <c r="D61810" s="1"/>
      <c r="E61810" s="41"/>
    </row>
    <row r="61811" spans="4:5" x14ac:dyDescent="0.2">
      <c r="D61811" s="1"/>
      <c r="E61811" s="41"/>
    </row>
    <row r="61812" spans="4:5" x14ac:dyDescent="0.2">
      <c r="D61812" s="1"/>
      <c r="E61812" s="41"/>
    </row>
    <row r="61813" spans="4:5" x14ac:dyDescent="0.2">
      <c r="D61813" s="1"/>
      <c r="E61813" s="41"/>
    </row>
    <row r="61814" spans="4:5" x14ac:dyDescent="0.2">
      <c r="D61814" s="1"/>
      <c r="E61814" s="41"/>
    </row>
    <row r="61815" spans="4:5" x14ac:dyDescent="0.2">
      <c r="D61815" s="1"/>
      <c r="E61815" s="41"/>
    </row>
    <row r="61816" spans="4:5" x14ac:dyDescent="0.2">
      <c r="D61816" s="1"/>
      <c r="E61816" s="41"/>
    </row>
    <row r="61817" spans="4:5" x14ac:dyDescent="0.2">
      <c r="D61817" s="1"/>
      <c r="E61817" s="41"/>
    </row>
    <row r="61818" spans="4:5" x14ac:dyDescent="0.2">
      <c r="D61818" s="1"/>
      <c r="E61818" s="41"/>
    </row>
    <row r="61819" spans="4:5" x14ac:dyDescent="0.2">
      <c r="D61819" s="1"/>
      <c r="E61819" s="41"/>
    </row>
    <row r="61820" spans="4:5" x14ac:dyDescent="0.2">
      <c r="D61820" s="1"/>
      <c r="E61820" s="41"/>
    </row>
    <row r="61821" spans="4:5" x14ac:dyDescent="0.2">
      <c r="D61821" s="1"/>
      <c r="E61821" s="41"/>
    </row>
    <row r="61822" spans="4:5" x14ac:dyDescent="0.2">
      <c r="D61822" s="1"/>
      <c r="E61822" s="41"/>
    </row>
    <row r="61823" spans="4:5" x14ac:dyDescent="0.2">
      <c r="D61823" s="1"/>
      <c r="E61823" s="41"/>
    </row>
    <row r="61824" spans="4:5" x14ac:dyDescent="0.2">
      <c r="D61824" s="1"/>
      <c r="E61824" s="41"/>
    </row>
    <row r="61825" spans="4:5" x14ac:dyDescent="0.2">
      <c r="D61825" s="1"/>
      <c r="E61825" s="41"/>
    </row>
    <row r="61826" spans="4:5" x14ac:dyDescent="0.2">
      <c r="D61826" s="1"/>
      <c r="E61826" s="41"/>
    </row>
    <row r="61827" spans="4:5" x14ac:dyDescent="0.2">
      <c r="D61827" s="1"/>
      <c r="E61827" s="41"/>
    </row>
    <row r="61828" spans="4:5" x14ac:dyDescent="0.2">
      <c r="D61828" s="1"/>
      <c r="E61828" s="41"/>
    </row>
    <row r="61829" spans="4:5" x14ac:dyDescent="0.2">
      <c r="D61829" s="1"/>
      <c r="E61829" s="41"/>
    </row>
    <row r="61830" spans="4:5" x14ac:dyDescent="0.2">
      <c r="D61830" s="1"/>
      <c r="E61830" s="41"/>
    </row>
    <row r="61831" spans="4:5" x14ac:dyDescent="0.2">
      <c r="D61831" s="1"/>
      <c r="E61831" s="41"/>
    </row>
    <row r="61832" spans="4:5" x14ac:dyDescent="0.2">
      <c r="D61832" s="1"/>
      <c r="E61832" s="41"/>
    </row>
    <row r="61833" spans="4:5" x14ac:dyDescent="0.2">
      <c r="D61833" s="1"/>
      <c r="E61833" s="41"/>
    </row>
    <row r="61834" spans="4:5" x14ac:dyDescent="0.2">
      <c r="D61834" s="1"/>
      <c r="E61834" s="41"/>
    </row>
    <row r="61835" spans="4:5" x14ac:dyDescent="0.2">
      <c r="D61835" s="1"/>
      <c r="E61835" s="41"/>
    </row>
    <row r="61836" spans="4:5" x14ac:dyDescent="0.2">
      <c r="D61836" s="1"/>
      <c r="E61836" s="41"/>
    </row>
    <row r="61837" spans="4:5" x14ac:dyDescent="0.2">
      <c r="D61837" s="1"/>
      <c r="E61837" s="41"/>
    </row>
    <row r="61838" spans="4:5" x14ac:dyDescent="0.2">
      <c r="D61838" s="1"/>
      <c r="E61838" s="41"/>
    </row>
    <row r="61839" spans="4:5" x14ac:dyDescent="0.2">
      <c r="D61839" s="1"/>
      <c r="E61839" s="41"/>
    </row>
    <row r="61840" spans="4:5" x14ac:dyDescent="0.2">
      <c r="D61840" s="1"/>
      <c r="E61840" s="41"/>
    </row>
    <row r="61841" spans="4:5" x14ac:dyDescent="0.2">
      <c r="D61841" s="1"/>
      <c r="E61841" s="41"/>
    </row>
    <row r="61842" spans="4:5" x14ac:dyDescent="0.2">
      <c r="D61842" s="1"/>
      <c r="E61842" s="41"/>
    </row>
    <row r="61843" spans="4:5" x14ac:dyDescent="0.2">
      <c r="D61843" s="1"/>
      <c r="E61843" s="41"/>
    </row>
    <row r="61844" spans="4:5" x14ac:dyDescent="0.2">
      <c r="D61844" s="1"/>
      <c r="E61844" s="41"/>
    </row>
    <row r="61845" spans="4:5" x14ac:dyDescent="0.2">
      <c r="D61845" s="1"/>
      <c r="E61845" s="41"/>
    </row>
    <row r="61846" spans="4:5" x14ac:dyDescent="0.2">
      <c r="D61846" s="1"/>
      <c r="E61846" s="41"/>
    </row>
    <row r="61847" spans="4:5" x14ac:dyDescent="0.2">
      <c r="D61847" s="1"/>
      <c r="E61847" s="41"/>
    </row>
    <row r="61848" spans="4:5" x14ac:dyDescent="0.2">
      <c r="D61848" s="1"/>
      <c r="E61848" s="41"/>
    </row>
    <row r="61849" spans="4:5" x14ac:dyDescent="0.2">
      <c r="D61849" s="1"/>
      <c r="E61849" s="41"/>
    </row>
    <row r="61850" spans="4:5" x14ac:dyDescent="0.2">
      <c r="D61850" s="1"/>
      <c r="E61850" s="41"/>
    </row>
    <row r="61851" spans="4:5" x14ac:dyDescent="0.2">
      <c r="D61851" s="1"/>
      <c r="E61851" s="41"/>
    </row>
    <row r="61852" spans="4:5" x14ac:dyDescent="0.2">
      <c r="D61852" s="1"/>
      <c r="E61852" s="41"/>
    </row>
    <row r="61853" spans="4:5" x14ac:dyDescent="0.2">
      <c r="D61853" s="1"/>
      <c r="E61853" s="41"/>
    </row>
    <row r="61854" spans="4:5" x14ac:dyDescent="0.2">
      <c r="D61854" s="1"/>
      <c r="E61854" s="41"/>
    </row>
    <row r="61855" spans="4:5" x14ac:dyDescent="0.2">
      <c r="D61855" s="1"/>
      <c r="E61855" s="41"/>
    </row>
    <row r="61856" spans="4:5" x14ac:dyDescent="0.2">
      <c r="D61856" s="1"/>
      <c r="E61856" s="41"/>
    </row>
    <row r="61857" spans="4:5" x14ac:dyDescent="0.2">
      <c r="D61857" s="1"/>
      <c r="E61857" s="41"/>
    </row>
    <row r="61858" spans="4:5" x14ac:dyDescent="0.2">
      <c r="D61858" s="1"/>
      <c r="E61858" s="41"/>
    </row>
    <row r="61859" spans="4:5" x14ac:dyDescent="0.2">
      <c r="D61859" s="1"/>
      <c r="E61859" s="41"/>
    </row>
    <row r="61860" spans="4:5" x14ac:dyDescent="0.2">
      <c r="D61860" s="1"/>
      <c r="E61860" s="41"/>
    </row>
    <row r="61861" spans="4:5" x14ac:dyDescent="0.2">
      <c r="D61861" s="1"/>
      <c r="E61861" s="41"/>
    </row>
    <row r="61862" spans="4:5" x14ac:dyDescent="0.2">
      <c r="D61862" s="1"/>
      <c r="E61862" s="41"/>
    </row>
    <row r="61863" spans="4:5" x14ac:dyDescent="0.2">
      <c r="D61863" s="1"/>
      <c r="E61863" s="41"/>
    </row>
    <row r="61864" spans="4:5" x14ac:dyDescent="0.2">
      <c r="D61864" s="1"/>
      <c r="E61864" s="41"/>
    </row>
    <row r="61865" spans="4:5" x14ac:dyDescent="0.2">
      <c r="D61865" s="1"/>
      <c r="E61865" s="41"/>
    </row>
    <row r="61866" spans="4:5" x14ac:dyDescent="0.2">
      <c r="D61866" s="1"/>
      <c r="E61866" s="41"/>
    </row>
    <row r="61867" spans="4:5" x14ac:dyDescent="0.2">
      <c r="D61867" s="1"/>
      <c r="E61867" s="41"/>
    </row>
    <row r="61868" spans="4:5" x14ac:dyDescent="0.2">
      <c r="D61868" s="1"/>
      <c r="E61868" s="41"/>
    </row>
    <row r="61869" spans="4:5" x14ac:dyDescent="0.2">
      <c r="D61869" s="1"/>
      <c r="E61869" s="41"/>
    </row>
    <row r="61870" spans="4:5" x14ac:dyDescent="0.2">
      <c r="D61870" s="1"/>
      <c r="E61870" s="41"/>
    </row>
    <row r="61871" spans="4:5" x14ac:dyDescent="0.2">
      <c r="D61871" s="1"/>
      <c r="E61871" s="41"/>
    </row>
    <row r="61872" spans="4:5" x14ac:dyDescent="0.2">
      <c r="D61872" s="1"/>
      <c r="E61872" s="41"/>
    </row>
    <row r="61873" spans="4:5" x14ac:dyDescent="0.2">
      <c r="D61873" s="1"/>
      <c r="E61873" s="41"/>
    </row>
    <row r="61874" spans="4:5" x14ac:dyDescent="0.2">
      <c r="D61874" s="1"/>
      <c r="E61874" s="41"/>
    </row>
    <row r="61875" spans="4:5" x14ac:dyDescent="0.2">
      <c r="D61875" s="1"/>
      <c r="E61875" s="41"/>
    </row>
    <row r="61876" spans="4:5" x14ac:dyDescent="0.2">
      <c r="D61876" s="1"/>
      <c r="E61876" s="41"/>
    </row>
    <row r="61877" spans="4:5" x14ac:dyDescent="0.2">
      <c r="D61877" s="1"/>
      <c r="E61877" s="41"/>
    </row>
    <row r="61878" spans="4:5" x14ac:dyDescent="0.2">
      <c r="D61878" s="1"/>
      <c r="E61878" s="41"/>
    </row>
    <row r="61879" spans="4:5" x14ac:dyDescent="0.2">
      <c r="D61879" s="1"/>
      <c r="E61879" s="41"/>
    </row>
    <row r="61880" spans="4:5" x14ac:dyDescent="0.2">
      <c r="D61880" s="1"/>
      <c r="E61880" s="41"/>
    </row>
    <row r="61881" spans="4:5" x14ac:dyDescent="0.2">
      <c r="D61881" s="1"/>
      <c r="E61881" s="41"/>
    </row>
    <row r="61882" spans="4:5" x14ac:dyDescent="0.2">
      <c r="D61882" s="1"/>
      <c r="E61882" s="41"/>
    </row>
    <row r="61883" spans="4:5" x14ac:dyDescent="0.2">
      <c r="D61883" s="1"/>
      <c r="E61883" s="41"/>
    </row>
    <row r="61884" spans="4:5" x14ac:dyDescent="0.2">
      <c r="D61884" s="1"/>
      <c r="E61884" s="41"/>
    </row>
    <row r="61885" spans="4:5" x14ac:dyDescent="0.2">
      <c r="D61885" s="1"/>
      <c r="E61885" s="41"/>
    </row>
    <row r="61886" spans="4:5" x14ac:dyDescent="0.2">
      <c r="D61886" s="1"/>
      <c r="E61886" s="41"/>
    </row>
    <row r="61887" spans="4:5" x14ac:dyDescent="0.2">
      <c r="D61887" s="1"/>
      <c r="E61887" s="41"/>
    </row>
    <row r="61888" spans="4:5" x14ac:dyDescent="0.2">
      <c r="D61888" s="1"/>
      <c r="E61888" s="41"/>
    </row>
    <row r="61889" spans="4:5" x14ac:dyDescent="0.2">
      <c r="D61889" s="1"/>
      <c r="E61889" s="41"/>
    </row>
    <row r="61890" spans="4:5" x14ac:dyDescent="0.2">
      <c r="D61890" s="1"/>
      <c r="E61890" s="41"/>
    </row>
    <row r="61891" spans="4:5" x14ac:dyDescent="0.2">
      <c r="D61891" s="1"/>
      <c r="E61891" s="41"/>
    </row>
    <row r="61892" spans="4:5" x14ac:dyDescent="0.2">
      <c r="D61892" s="1"/>
      <c r="E61892" s="41"/>
    </row>
    <row r="61893" spans="4:5" x14ac:dyDescent="0.2">
      <c r="D61893" s="1"/>
      <c r="E61893" s="41"/>
    </row>
    <row r="61894" spans="4:5" x14ac:dyDescent="0.2">
      <c r="D61894" s="1"/>
      <c r="E61894" s="41"/>
    </row>
    <row r="61895" spans="4:5" x14ac:dyDescent="0.2">
      <c r="D61895" s="1"/>
      <c r="E61895" s="41"/>
    </row>
    <row r="61896" spans="4:5" x14ac:dyDescent="0.2">
      <c r="D61896" s="1"/>
      <c r="E61896" s="41"/>
    </row>
    <row r="61897" spans="4:5" x14ac:dyDescent="0.2">
      <c r="D61897" s="1"/>
      <c r="E61897" s="41"/>
    </row>
    <row r="61898" spans="4:5" x14ac:dyDescent="0.2">
      <c r="D61898" s="1"/>
      <c r="E61898" s="41"/>
    </row>
    <row r="61899" spans="4:5" x14ac:dyDescent="0.2">
      <c r="D61899" s="1"/>
      <c r="E61899" s="41"/>
    </row>
    <row r="61900" spans="4:5" x14ac:dyDescent="0.2">
      <c r="D61900" s="1"/>
      <c r="E61900" s="41"/>
    </row>
    <row r="61901" spans="4:5" x14ac:dyDescent="0.2">
      <c r="D61901" s="1"/>
      <c r="E61901" s="41"/>
    </row>
    <row r="61902" spans="4:5" x14ac:dyDescent="0.2">
      <c r="D61902" s="1"/>
      <c r="E61902" s="41"/>
    </row>
    <row r="61903" spans="4:5" x14ac:dyDescent="0.2">
      <c r="D61903" s="1"/>
      <c r="E61903" s="41"/>
    </row>
    <row r="61904" spans="4:5" x14ac:dyDescent="0.2">
      <c r="D61904" s="1"/>
      <c r="E61904" s="41"/>
    </row>
    <row r="61905" spans="4:5" x14ac:dyDescent="0.2">
      <c r="D61905" s="1"/>
      <c r="E61905" s="41"/>
    </row>
    <row r="61906" spans="4:5" x14ac:dyDescent="0.2">
      <c r="D61906" s="1"/>
      <c r="E61906" s="41"/>
    </row>
    <row r="61907" spans="4:5" x14ac:dyDescent="0.2">
      <c r="D61907" s="1"/>
      <c r="E61907" s="41"/>
    </row>
    <row r="61908" spans="4:5" x14ac:dyDescent="0.2">
      <c r="D61908" s="1"/>
      <c r="E61908" s="41"/>
    </row>
    <row r="61909" spans="4:5" x14ac:dyDescent="0.2">
      <c r="D61909" s="1"/>
      <c r="E61909" s="41"/>
    </row>
    <row r="61910" spans="4:5" x14ac:dyDescent="0.2">
      <c r="D61910" s="1"/>
      <c r="E61910" s="41"/>
    </row>
    <row r="61911" spans="4:5" x14ac:dyDescent="0.2">
      <c r="D61911" s="1"/>
      <c r="E61911" s="41"/>
    </row>
    <row r="61912" spans="4:5" x14ac:dyDescent="0.2">
      <c r="D61912" s="1"/>
      <c r="E61912" s="41"/>
    </row>
    <row r="61913" spans="4:5" x14ac:dyDescent="0.2">
      <c r="D61913" s="1"/>
      <c r="E61913" s="41"/>
    </row>
    <row r="61914" spans="4:5" x14ac:dyDescent="0.2">
      <c r="D61914" s="1"/>
      <c r="E61914" s="41"/>
    </row>
    <row r="61915" spans="4:5" x14ac:dyDescent="0.2">
      <c r="D61915" s="1"/>
      <c r="E61915" s="41"/>
    </row>
    <row r="61916" spans="4:5" x14ac:dyDescent="0.2">
      <c r="D61916" s="1"/>
      <c r="E61916" s="41"/>
    </row>
    <row r="61917" spans="4:5" x14ac:dyDescent="0.2">
      <c r="D61917" s="1"/>
      <c r="E61917" s="41"/>
    </row>
    <row r="61918" spans="4:5" x14ac:dyDescent="0.2">
      <c r="D61918" s="1"/>
      <c r="E61918" s="41"/>
    </row>
    <row r="61919" spans="4:5" x14ac:dyDescent="0.2">
      <c r="D61919" s="1"/>
      <c r="E61919" s="41"/>
    </row>
    <row r="61920" spans="4:5" x14ac:dyDescent="0.2">
      <c r="D61920" s="1"/>
      <c r="E61920" s="41"/>
    </row>
    <row r="61921" spans="4:5" x14ac:dyDescent="0.2">
      <c r="D61921" s="1"/>
      <c r="E61921" s="41"/>
    </row>
    <row r="61922" spans="4:5" x14ac:dyDescent="0.2">
      <c r="D61922" s="1"/>
      <c r="E61922" s="41"/>
    </row>
    <row r="61923" spans="4:5" x14ac:dyDescent="0.2">
      <c r="D61923" s="1"/>
      <c r="E61923" s="41"/>
    </row>
    <row r="61924" spans="4:5" x14ac:dyDescent="0.2">
      <c r="D61924" s="1"/>
      <c r="E61924" s="41"/>
    </row>
    <row r="61925" spans="4:5" x14ac:dyDescent="0.2">
      <c r="D61925" s="1"/>
      <c r="E61925" s="41"/>
    </row>
    <row r="61926" spans="4:5" x14ac:dyDescent="0.2">
      <c r="D61926" s="1"/>
      <c r="E61926" s="41"/>
    </row>
    <row r="61927" spans="4:5" x14ac:dyDescent="0.2">
      <c r="D61927" s="1"/>
      <c r="E61927" s="41"/>
    </row>
    <row r="61928" spans="4:5" x14ac:dyDescent="0.2">
      <c r="D61928" s="1"/>
      <c r="E61928" s="41"/>
    </row>
    <row r="61929" spans="4:5" x14ac:dyDescent="0.2">
      <c r="D61929" s="1"/>
      <c r="E61929" s="41"/>
    </row>
    <row r="61930" spans="4:5" x14ac:dyDescent="0.2">
      <c r="D61930" s="1"/>
      <c r="E61930" s="41"/>
    </row>
    <row r="61931" spans="4:5" x14ac:dyDescent="0.2">
      <c r="D61931" s="1"/>
      <c r="E61931" s="41"/>
    </row>
    <row r="61932" spans="4:5" x14ac:dyDescent="0.2">
      <c r="D61932" s="1"/>
      <c r="E61932" s="41"/>
    </row>
    <row r="61933" spans="4:5" x14ac:dyDescent="0.2">
      <c r="D61933" s="1"/>
      <c r="E61933" s="41"/>
    </row>
    <row r="61934" spans="4:5" x14ac:dyDescent="0.2">
      <c r="D61934" s="1"/>
      <c r="E61934" s="41"/>
    </row>
    <row r="61935" spans="4:5" x14ac:dyDescent="0.2">
      <c r="D61935" s="1"/>
      <c r="E61935" s="41"/>
    </row>
    <row r="61936" spans="4:5" x14ac:dyDescent="0.2">
      <c r="D61936" s="1"/>
      <c r="E61936" s="41"/>
    </row>
    <row r="61937" spans="4:5" x14ac:dyDescent="0.2">
      <c r="D61937" s="1"/>
      <c r="E61937" s="41"/>
    </row>
    <row r="61938" spans="4:5" x14ac:dyDescent="0.2">
      <c r="D61938" s="1"/>
      <c r="E61938" s="41"/>
    </row>
    <row r="61939" spans="4:5" x14ac:dyDescent="0.2">
      <c r="D61939" s="1"/>
      <c r="E61939" s="41"/>
    </row>
    <row r="61940" spans="4:5" x14ac:dyDescent="0.2">
      <c r="D61940" s="1"/>
      <c r="E61940" s="41"/>
    </row>
    <row r="61941" spans="4:5" x14ac:dyDescent="0.2">
      <c r="D61941" s="1"/>
      <c r="E61941" s="41"/>
    </row>
    <row r="61942" spans="4:5" x14ac:dyDescent="0.2">
      <c r="D61942" s="1"/>
      <c r="E61942" s="41"/>
    </row>
    <row r="61943" spans="4:5" x14ac:dyDescent="0.2">
      <c r="D61943" s="1"/>
      <c r="E61943" s="41"/>
    </row>
    <row r="61944" spans="4:5" x14ac:dyDescent="0.2">
      <c r="D61944" s="1"/>
      <c r="E61944" s="41"/>
    </row>
    <row r="61945" spans="4:5" x14ac:dyDescent="0.2">
      <c r="D61945" s="1"/>
      <c r="E61945" s="41"/>
    </row>
    <row r="61946" spans="4:5" x14ac:dyDescent="0.2">
      <c r="D61946" s="1"/>
      <c r="E61946" s="41"/>
    </row>
    <row r="61947" spans="4:5" x14ac:dyDescent="0.2">
      <c r="D61947" s="1"/>
      <c r="E61947" s="41"/>
    </row>
    <row r="61948" spans="4:5" x14ac:dyDescent="0.2">
      <c r="D61948" s="1"/>
      <c r="E61948" s="41"/>
    </row>
    <row r="61949" spans="4:5" x14ac:dyDescent="0.2">
      <c r="D61949" s="1"/>
      <c r="E61949" s="41"/>
    </row>
    <row r="61950" spans="4:5" x14ac:dyDescent="0.2">
      <c r="D61950" s="1"/>
      <c r="E61950" s="41"/>
    </row>
    <row r="61951" spans="4:5" x14ac:dyDescent="0.2">
      <c r="D61951" s="1"/>
      <c r="E61951" s="41"/>
    </row>
    <row r="61952" spans="4:5" x14ac:dyDescent="0.2">
      <c r="D61952" s="1"/>
      <c r="E61952" s="41"/>
    </row>
    <row r="61953" spans="4:5" x14ac:dyDescent="0.2">
      <c r="D61953" s="1"/>
      <c r="E61953" s="41"/>
    </row>
    <row r="61954" spans="4:5" x14ac:dyDescent="0.2">
      <c r="D61954" s="1"/>
      <c r="E61954" s="41"/>
    </row>
    <row r="61955" spans="4:5" x14ac:dyDescent="0.2">
      <c r="D61955" s="1"/>
      <c r="E61955" s="41"/>
    </row>
    <row r="61956" spans="4:5" x14ac:dyDescent="0.2">
      <c r="D61956" s="1"/>
      <c r="E61956" s="41"/>
    </row>
    <row r="61957" spans="4:5" x14ac:dyDescent="0.2">
      <c r="D61957" s="1"/>
      <c r="E61957" s="41"/>
    </row>
    <row r="61958" spans="4:5" x14ac:dyDescent="0.2">
      <c r="D61958" s="1"/>
      <c r="E61958" s="41"/>
    </row>
    <row r="61959" spans="4:5" x14ac:dyDescent="0.2">
      <c r="D61959" s="1"/>
      <c r="E61959" s="41"/>
    </row>
    <row r="61960" spans="4:5" x14ac:dyDescent="0.2">
      <c r="D61960" s="1"/>
      <c r="E61960" s="41"/>
    </row>
    <row r="61961" spans="4:5" x14ac:dyDescent="0.2">
      <c r="D61961" s="1"/>
      <c r="E61961" s="41"/>
    </row>
    <row r="61962" spans="4:5" x14ac:dyDescent="0.2">
      <c r="D61962" s="1"/>
      <c r="E61962" s="41"/>
    </row>
    <row r="61963" spans="4:5" x14ac:dyDescent="0.2">
      <c r="D61963" s="1"/>
      <c r="E61963" s="41"/>
    </row>
    <row r="61964" spans="4:5" x14ac:dyDescent="0.2">
      <c r="D61964" s="1"/>
      <c r="E61964" s="41"/>
    </row>
    <row r="61965" spans="4:5" x14ac:dyDescent="0.2">
      <c r="D61965" s="1"/>
      <c r="E61965" s="41"/>
    </row>
    <row r="61966" spans="4:5" x14ac:dyDescent="0.2">
      <c r="D61966" s="1"/>
      <c r="E61966" s="41"/>
    </row>
    <row r="61967" spans="4:5" x14ac:dyDescent="0.2">
      <c r="D61967" s="1"/>
      <c r="E61967" s="41"/>
    </row>
    <row r="61968" spans="4:5" x14ac:dyDescent="0.2">
      <c r="D61968" s="1"/>
      <c r="E61968" s="41"/>
    </row>
    <row r="61969" spans="4:5" x14ac:dyDescent="0.2">
      <c r="D61969" s="1"/>
      <c r="E61969" s="41"/>
    </row>
    <row r="61970" spans="4:5" x14ac:dyDescent="0.2">
      <c r="D61970" s="1"/>
      <c r="E61970" s="41"/>
    </row>
    <row r="61971" spans="4:5" x14ac:dyDescent="0.2">
      <c r="D61971" s="1"/>
      <c r="E61971" s="41"/>
    </row>
    <row r="61972" spans="4:5" x14ac:dyDescent="0.2">
      <c r="D61972" s="1"/>
      <c r="E61972" s="41"/>
    </row>
    <row r="61973" spans="4:5" x14ac:dyDescent="0.2">
      <c r="D61973" s="1"/>
      <c r="E61973" s="41"/>
    </row>
    <row r="61974" spans="4:5" x14ac:dyDescent="0.2">
      <c r="D61974" s="1"/>
      <c r="E61974" s="41"/>
    </row>
    <row r="61975" spans="4:5" x14ac:dyDescent="0.2">
      <c r="D61975" s="1"/>
      <c r="E61975" s="41"/>
    </row>
    <row r="61976" spans="4:5" x14ac:dyDescent="0.2">
      <c r="D61976" s="1"/>
      <c r="E61976" s="41"/>
    </row>
    <row r="61977" spans="4:5" x14ac:dyDescent="0.2">
      <c r="D61977" s="1"/>
      <c r="E61977" s="41"/>
    </row>
    <row r="61978" spans="4:5" x14ac:dyDescent="0.2">
      <c r="D61978" s="1"/>
      <c r="E61978" s="41"/>
    </row>
    <row r="61979" spans="4:5" x14ac:dyDescent="0.2">
      <c r="D61979" s="1"/>
      <c r="E61979" s="41"/>
    </row>
    <row r="61980" spans="4:5" x14ac:dyDescent="0.2">
      <c r="D61980" s="1"/>
      <c r="E61980" s="41"/>
    </row>
    <row r="61981" spans="4:5" x14ac:dyDescent="0.2">
      <c r="D61981" s="1"/>
      <c r="E61981" s="41"/>
    </row>
    <row r="61982" spans="4:5" x14ac:dyDescent="0.2">
      <c r="D61982" s="1"/>
      <c r="E61982" s="41"/>
    </row>
    <row r="61983" spans="4:5" x14ac:dyDescent="0.2">
      <c r="D61983" s="1"/>
      <c r="E61983" s="41"/>
    </row>
    <row r="61984" spans="4:5" x14ac:dyDescent="0.2">
      <c r="D61984" s="1"/>
      <c r="E61984" s="41"/>
    </row>
    <row r="61985" spans="4:5" x14ac:dyDescent="0.2">
      <c r="D61985" s="1"/>
      <c r="E61985" s="41"/>
    </row>
    <row r="61986" spans="4:5" x14ac:dyDescent="0.2">
      <c r="D61986" s="1"/>
      <c r="E61986" s="41"/>
    </row>
    <row r="61987" spans="4:5" x14ac:dyDescent="0.2">
      <c r="D61987" s="1"/>
      <c r="E61987" s="41"/>
    </row>
    <row r="61988" spans="4:5" x14ac:dyDescent="0.2">
      <c r="D61988" s="1"/>
      <c r="E61988" s="41"/>
    </row>
    <row r="61989" spans="4:5" x14ac:dyDescent="0.2">
      <c r="D61989" s="1"/>
      <c r="E61989" s="41"/>
    </row>
    <row r="61990" spans="4:5" x14ac:dyDescent="0.2">
      <c r="D61990" s="1"/>
      <c r="E61990" s="41"/>
    </row>
    <row r="61991" spans="4:5" x14ac:dyDescent="0.2">
      <c r="D61991" s="1"/>
      <c r="E61991" s="41"/>
    </row>
    <row r="61992" spans="4:5" x14ac:dyDescent="0.2">
      <c r="D61992" s="1"/>
      <c r="E61992" s="41"/>
    </row>
    <row r="61993" spans="4:5" x14ac:dyDescent="0.2">
      <c r="D61993" s="1"/>
      <c r="E61993" s="41"/>
    </row>
    <row r="61994" spans="4:5" x14ac:dyDescent="0.2">
      <c r="D61994" s="1"/>
      <c r="E61994" s="41"/>
    </row>
    <row r="61995" spans="4:5" x14ac:dyDescent="0.2">
      <c r="D61995" s="1"/>
      <c r="E61995" s="41"/>
    </row>
    <row r="61996" spans="4:5" x14ac:dyDescent="0.2">
      <c r="D61996" s="1"/>
      <c r="E61996" s="41"/>
    </row>
    <row r="61997" spans="4:5" x14ac:dyDescent="0.2">
      <c r="D61997" s="1"/>
      <c r="E61997" s="41"/>
    </row>
    <row r="61998" spans="4:5" x14ac:dyDescent="0.2">
      <c r="D61998" s="1"/>
      <c r="E61998" s="41"/>
    </row>
    <row r="61999" spans="4:5" x14ac:dyDescent="0.2">
      <c r="D61999" s="1"/>
      <c r="E61999" s="41"/>
    </row>
    <row r="62000" spans="4:5" x14ac:dyDescent="0.2">
      <c r="D62000" s="1"/>
      <c r="E62000" s="41"/>
    </row>
    <row r="62001" spans="4:5" x14ac:dyDescent="0.2">
      <c r="D62001" s="1"/>
      <c r="E62001" s="41"/>
    </row>
    <row r="62002" spans="4:5" x14ac:dyDescent="0.2">
      <c r="D62002" s="1"/>
      <c r="E62002" s="41"/>
    </row>
    <row r="62003" spans="4:5" x14ac:dyDescent="0.2">
      <c r="D62003" s="1"/>
      <c r="E62003" s="41"/>
    </row>
    <row r="62004" spans="4:5" x14ac:dyDescent="0.2">
      <c r="D62004" s="1"/>
      <c r="E62004" s="41"/>
    </row>
    <row r="62005" spans="4:5" x14ac:dyDescent="0.2">
      <c r="D62005" s="1"/>
      <c r="E62005" s="41"/>
    </row>
    <row r="62006" spans="4:5" x14ac:dyDescent="0.2">
      <c r="D62006" s="1"/>
      <c r="E62006" s="41"/>
    </row>
    <row r="62007" spans="4:5" x14ac:dyDescent="0.2">
      <c r="D62007" s="1"/>
      <c r="E62007" s="41"/>
    </row>
    <row r="62008" spans="4:5" x14ac:dyDescent="0.2">
      <c r="D62008" s="1"/>
      <c r="E62008" s="41"/>
    </row>
    <row r="62009" spans="4:5" x14ac:dyDescent="0.2">
      <c r="D62009" s="1"/>
      <c r="E62009" s="41"/>
    </row>
    <row r="62010" spans="4:5" x14ac:dyDescent="0.2">
      <c r="D62010" s="1"/>
      <c r="E62010" s="41"/>
    </row>
    <row r="62011" spans="4:5" x14ac:dyDescent="0.2">
      <c r="D62011" s="1"/>
      <c r="E62011" s="41"/>
    </row>
    <row r="62012" spans="4:5" x14ac:dyDescent="0.2">
      <c r="D62012" s="1"/>
      <c r="E62012" s="41"/>
    </row>
    <row r="62013" spans="4:5" x14ac:dyDescent="0.2">
      <c r="D62013" s="1"/>
      <c r="E62013" s="41"/>
    </row>
    <row r="62014" spans="4:5" x14ac:dyDescent="0.2">
      <c r="D62014" s="1"/>
      <c r="E62014" s="41"/>
    </row>
    <row r="62015" spans="4:5" x14ac:dyDescent="0.2">
      <c r="D62015" s="1"/>
      <c r="E62015" s="41"/>
    </row>
    <row r="62016" spans="4:5" x14ac:dyDescent="0.2">
      <c r="D62016" s="1"/>
      <c r="E62016" s="41"/>
    </row>
    <row r="62017" spans="4:5" x14ac:dyDescent="0.2">
      <c r="D62017" s="1"/>
      <c r="E62017" s="41"/>
    </row>
    <row r="62018" spans="4:5" x14ac:dyDescent="0.2">
      <c r="D62018" s="1"/>
      <c r="E62018" s="41"/>
    </row>
    <row r="62019" spans="4:5" x14ac:dyDescent="0.2">
      <c r="D62019" s="1"/>
      <c r="E62019" s="41"/>
    </row>
    <row r="62020" spans="4:5" x14ac:dyDescent="0.2">
      <c r="D62020" s="1"/>
      <c r="E62020" s="41"/>
    </row>
    <row r="62021" spans="4:5" x14ac:dyDescent="0.2">
      <c r="D62021" s="1"/>
      <c r="E62021" s="41"/>
    </row>
    <row r="62022" spans="4:5" x14ac:dyDescent="0.2">
      <c r="D62022" s="1"/>
      <c r="E62022" s="41"/>
    </row>
    <row r="62023" spans="4:5" x14ac:dyDescent="0.2">
      <c r="D62023" s="1"/>
      <c r="E62023" s="41"/>
    </row>
    <row r="62024" spans="4:5" x14ac:dyDescent="0.2">
      <c r="D62024" s="1"/>
      <c r="E62024" s="41"/>
    </row>
    <row r="62025" spans="4:5" x14ac:dyDescent="0.2">
      <c r="D62025" s="1"/>
      <c r="E62025" s="41"/>
    </row>
    <row r="62026" spans="4:5" x14ac:dyDescent="0.2">
      <c r="D62026" s="1"/>
      <c r="E62026" s="41"/>
    </row>
    <row r="62027" spans="4:5" x14ac:dyDescent="0.2">
      <c r="D62027" s="1"/>
      <c r="E62027" s="41"/>
    </row>
    <row r="62028" spans="4:5" x14ac:dyDescent="0.2">
      <c r="D62028" s="1"/>
      <c r="E62028" s="41"/>
    </row>
    <row r="62029" spans="4:5" x14ac:dyDescent="0.2">
      <c r="D62029" s="1"/>
      <c r="E62029" s="41"/>
    </row>
    <row r="62030" spans="4:5" x14ac:dyDescent="0.2">
      <c r="D62030" s="1"/>
      <c r="E62030" s="41"/>
    </row>
    <row r="62031" spans="4:5" x14ac:dyDescent="0.2">
      <c r="D62031" s="1"/>
      <c r="E62031" s="41"/>
    </row>
    <row r="62032" spans="4:5" x14ac:dyDescent="0.2">
      <c r="D62032" s="1"/>
      <c r="E62032" s="41"/>
    </row>
    <row r="62033" spans="4:5" x14ac:dyDescent="0.2">
      <c r="D62033" s="1"/>
      <c r="E62033" s="41"/>
    </row>
    <row r="62034" spans="4:5" x14ac:dyDescent="0.2">
      <c r="D62034" s="1"/>
      <c r="E62034" s="41"/>
    </row>
    <row r="62035" spans="4:5" x14ac:dyDescent="0.2">
      <c r="D62035" s="1"/>
      <c r="E62035" s="41"/>
    </row>
    <row r="62036" spans="4:5" x14ac:dyDescent="0.2">
      <c r="D62036" s="1"/>
      <c r="E62036" s="41"/>
    </row>
    <row r="62037" spans="4:5" x14ac:dyDescent="0.2">
      <c r="D62037" s="1"/>
      <c r="E62037" s="41"/>
    </row>
    <row r="62038" spans="4:5" x14ac:dyDescent="0.2">
      <c r="D62038" s="1"/>
      <c r="E62038" s="41"/>
    </row>
    <row r="62039" spans="4:5" x14ac:dyDescent="0.2">
      <c r="D62039" s="1"/>
      <c r="E62039" s="41"/>
    </row>
    <row r="62040" spans="4:5" x14ac:dyDescent="0.2">
      <c r="D62040" s="1"/>
      <c r="E62040" s="41"/>
    </row>
    <row r="62041" spans="4:5" x14ac:dyDescent="0.2">
      <c r="D62041" s="1"/>
      <c r="E62041" s="41"/>
    </row>
    <row r="62042" spans="4:5" x14ac:dyDescent="0.2">
      <c r="D62042" s="1"/>
      <c r="E62042" s="41"/>
    </row>
    <row r="62043" spans="4:5" x14ac:dyDescent="0.2">
      <c r="D62043" s="1"/>
      <c r="E62043" s="41"/>
    </row>
    <row r="62044" spans="4:5" x14ac:dyDescent="0.2">
      <c r="D62044" s="1"/>
      <c r="E62044" s="41"/>
    </row>
    <row r="62045" spans="4:5" x14ac:dyDescent="0.2">
      <c r="D62045" s="1"/>
      <c r="E62045" s="41"/>
    </row>
    <row r="62046" spans="4:5" x14ac:dyDescent="0.2">
      <c r="D62046" s="1"/>
      <c r="E62046" s="41"/>
    </row>
    <row r="62047" spans="4:5" x14ac:dyDescent="0.2">
      <c r="D62047" s="1"/>
      <c r="E62047" s="41"/>
    </row>
    <row r="62048" spans="4:5" x14ac:dyDescent="0.2">
      <c r="D62048" s="1"/>
      <c r="E62048" s="41"/>
    </row>
    <row r="62049" spans="4:5" x14ac:dyDescent="0.2">
      <c r="D62049" s="1"/>
      <c r="E62049" s="41"/>
    </row>
    <row r="62050" spans="4:5" x14ac:dyDescent="0.2">
      <c r="D62050" s="1"/>
      <c r="E62050" s="41"/>
    </row>
    <row r="62051" spans="4:5" x14ac:dyDescent="0.2">
      <c r="D62051" s="1"/>
      <c r="E62051" s="41"/>
    </row>
    <row r="62052" spans="4:5" x14ac:dyDescent="0.2">
      <c r="D62052" s="1"/>
      <c r="E62052" s="41"/>
    </row>
    <row r="62053" spans="4:5" x14ac:dyDescent="0.2">
      <c r="D62053" s="1"/>
      <c r="E62053" s="41"/>
    </row>
    <row r="62054" spans="4:5" x14ac:dyDescent="0.2">
      <c r="D62054" s="1"/>
      <c r="E62054" s="41"/>
    </row>
    <row r="62055" spans="4:5" x14ac:dyDescent="0.2">
      <c r="D62055" s="1"/>
      <c r="E62055" s="41"/>
    </row>
    <row r="62056" spans="4:5" x14ac:dyDescent="0.2">
      <c r="D62056" s="1"/>
      <c r="E62056" s="41"/>
    </row>
    <row r="62057" spans="4:5" x14ac:dyDescent="0.2">
      <c r="D62057" s="1"/>
      <c r="E62057" s="41"/>
    </row>
    <row r="62058" spans="4:5" x14ac:dyDescent="0.2">
      <c r="D62058" s="1"/>
      <c r="E62058" s="41"/>
    </row>
    <row r="62059" spans="4:5" x14ac:dyDescent="0.2">
      <c r="D62059" s="1"/>
      <c r="E62059" s="41"/>
    </row>
    <row r="62060" spans="4:5" x14ac:dyDescent="0.2">
      <c r="D62060" s="1"/>
      <c r="E62060" s="41"/>
    </row>
    <row r="62061" spans="4:5" x14ac:dyDescent="0.2">
      <c r="D62061" s="1"/>
      <c r="E62061" s="41"/>
    </row>
    <row r="62062" spans="4:5" x14ac:dyDescent="0.2">
      <c r="D62062" s="1"/>
      <c r="E62062" s="41"/>
    </row>
    <row r="62063" spans="4:5" x14ac:dyDescent="0.2">
      <c r="D62063" s="1"/>
      <c r="E62063" s="41"/>
    </row>
    <row r="62064" spans="4:5" x14ac:dyDescent="0.2">
      <c r="D62064" s="1"/>
      <c r="E62064" s="41"/>
    </row>
    <row r="62065" spans="4:5" x14ac:dyDescent="0.2">
      <c r="D62065" s="1"/>
      <c r="E62065" s="41"/>
    </row>
    <row r="62066" spans="4:5" x14ac:dyDescent="0.2">
      <c r="D62066" s="1"/>
      <c r="E62066" s="41"/>
    </row>
    <row r="62067" spans="4:5" x14ac:dyDescent="0.2">
      <c r="D62067" s="1"/>
      <c r="E62067" s="41"/>
    </row>
    <row r="62068" spans="4:5" x14ac:dyDescent="0.2">
      <c r="D62068" s="1"/>
      <c r="E62068" s="41"/>
    </row>
    <row r="62069" spans="4:5" x14ac:dyDescent="0.2">
      <c r="D62069" s="1"/>
      <c r="E62069" s="41"/>
    </row>
    <row r="62070" spans="4:5" x14ac:dyDescent="0.2">
      <c r="D62070" s="1"/>
      <c r="E62070" s="41"/>
    </row>
    <row r="62071" spans="4:5" x14ac:dyDescent="0.2">
      <c r="D62071" s="1"/>
      <c r="E62071" s="41"/>
    </row>
    <row r="62072" spans="4:5" x14ac:dyDescent="0.2">
      <c r="D62072" s="1"/>
      <c r="E62072" s="41"/>
    </row>
    <row r="62073" spans="4:5" x14ac:dyDescent="0.2">
      <c r="D62073" s="1"/>
      <c r="E62073" s="41"/>
    </row>
    <row r="62074" spans="4:5" x14ac:dyDescent="0.2">
      <c r="D62074" s="1"/>
      <c r="E62074" s="41"/>
    </row>
    <row r="62075" spans="4:5" x14ac:dyDescent="0.2">
      <c r="D62075" s="1"/>
      <c r="E62075" s="41"/>
    </row>
    <row r="62076" spans="4:5" x14ac:dyDescent="0.2">
      <c r="D62076" s="1"/>
      <c r="E62076" s="41"/>
    </row>
    <row r="62077" spans="4:5" x14ac:dyDescent="0.2">
      <c r="D62077" s="1"/>
      <c r="E62077" s="41"/>
    </row>
    <row r="62078" spans="4:5" x14ac:dyDescent="0.2">
      <c r="D62078" s="1"/>
      <c r="E62078" s="41"/>
    </row>
    <row r="62079" spans="4:5" x14ac:dyDescent="0.2">
      <c r="D62079" s="1"/>
      <c r="E62079" s="41"/>
    </row>
    <row r="62080" spans="4:5" x14ac:dyDescent="0.2">
      <c r="D62080" s="1"/>
      <c r="E62080" s="41"/>
    </row>
    <row r="62081" spans="4:5" x14ac:dyDescent="0.2">
      <c r="D62081" s="1"/>
      <c r="E62081" s="41"/>
    </row>
    <row r="62082" spans="4:5" x14ac:dyDescent="0.2">
      <c r="D62082" s="1"/>
      <c r="E62082" s="41"/>
    </row>
    <row r="62083" spans="4:5" x14ac:dyDescent="0.2">
      <c r="D62083" s="1"/>
      <c r="E62083" s="41"/>
    </row>
    <row r="62084" spans="4:5" x14ac:dyDescent="0.2">
      <c r="D62084" s="1"/>
      <c r="E62084" s="41"/>
    </row>
    <row r="62085" spans="4:5" x14ac:dyDescent="0.2">
      <c r="D62085" s="1"/>
      <c r="E62085" s="41"/>
    </row>
    <row r="62086" spans="4:5" x14ac:dyDescent="0.2">
      <c r="D62086" s="1"/>
      <c r="E62086" s="41"/>
    </row>
    <row r="62087" spans="4:5" x14ac:dyDescent="0.2">
      <c r="D62087" s="1"/>
      <c r="E62087" s="41"/>
    </row>
    <row r="62088" spans="4:5" x14ac:dyDescent="0.2">
      <c r="D62088" s="1"/>
      <c r="E62088" s="41"/>
    </row>
    <row r="62089" spans="4:5" x14ac:dyDescent="0.2">
      <c r="D62089" s="1"/>
      <c r="E62089" s="41"/>
    </row>
    <row r="62090" spans="4:5" x14ac:dyDescent="0.2">
      <c r="D62090" s="1"/>
      <c r="E62090" s="41"/>
    </row>
    <row r="62091" spans="4:5" x14ac:dyDescent="0.2">
      <c r="D62091" s="1"/>
      <c r="E62091" s="41"/>
    </row>
    <row r="62092" spans="4:5" x14ac:dyDescent="0.2">
      <c r="D62092" s="1"/>
      <c r="E62092" s="41"/>
    </row>
    <row r="62093" spans="4:5" x14ac:dyDescent="0.2">
      <c r="D62093" s="1"/>
      <c r="E62093" s="41"/>
    </row>
    <row r="62094" spans="4:5" x14ac:dyDescent="0.2">
      <c r="D62094" s="1"/>
      <c r="E62094" s="41"/>
    </row>
    <row r="62095" spans="4:5" x14ac:dyDescent="0.2">
      <c r="D62095" s="1"/>
      <c r="E62095" s="41"/>
    </row>
    <row r="62096" spans="4:5" x14ac:dyDescent="0.2">
      <c r="D62096" s="1"/>
      <c r="E62096" s="41"/>
    </row>
    <row r="62097" spans="4:5" x14ac:dyDescent="0.2">
      <c r="D62097" s="1"/>
      <c r="E62097" s="41"/>
    </row>
    <row r="62098" spans="4:5" x14ac:dyDescent="0.2">
      <c r="D62098" s="1"/>
      <c r="E62098" s="41"/>
    </row>
    <row r="62099" spans="4:5" x14ac:dyDescent="0.2">
      <c r="D62099" s="1"/>
      <c r="E62099" s="41"/>
    </row>
    <row r="62100" spans="4:5" x14ac:dyDescent="0.2">
      <c r="D62100" s="1"/>
      <c r="E62100" s="41"/>
    </row>
    <row r="62101" spans="4:5" x14ac:dyDescent="0.2">
      <c r="D62101" s="1"/>
      <c r="E62101" s="41"/>
    </row>
    <row r="62102" spans="4:5" x14ac:dyDescent="0.2">
      <c r="D62102" s="1"/>
      <c r="E62102" s="41"/>
    </row>
    <row r="62103" spans="4:5" x14ac:dyDescent="0.2">
      <c r="D62103" s="1"/>
      <c r="E62103" s="41"/>
    </row>
    <row r="62104" spans="4:5" x14ac:dyDescent="0.2">
      <c r="D62104" s="1"/>
      <c r="E62104" s="41"/>
    </row>
    <row r="62105" spans="4:5" x14ac:dyDescent="0.2">
      <c r="D62105" s="1"/>
      <c r="E62105" s="41"/>
    </row>
    <row r="62106" spans="4:5" x14ac:dyDescent="0.2">
      <c r="D62106" s="1"/>
      <c r="E62106" s="41"/>
    </row>
    <row r="62107" spans="4:5" x14ac:dyDescent="0.2">
      <c r="D62107" s="1"/>
      <c r="E62107" s="41"/>
    </row>
    <row r="62108" spans="4:5" x14ac:dyDescent="0.2">
      <c r="D62108" s="1"/>
      <c r="E62108" s="41"/>
    </row>
    <row r="62109" spans="4:5" x14ac:dyDescent="0.2">
      <c r="D62109" s="1"/>
      <c r="E62109" s="41"/>
    </row>
    <row r="62110" spans="4:5" x14ac:dyDescent="0.2">
      <c r="D62110" s="1"/>
      <c r="E62110" s="41"/>
    </row>
    <row r="62111" spans="4:5" x14ac:dyDescent="0.2">
      <c r="D62111" s="1"/>
      <c r="E62111" s="41"/>
    </row>
    <row r="62112" spans="4:5" x14ac:dyDescent="0.2">
      <c r="D62112" s="1"/>
      <c r="E62112" s="41"/>
    </row>
    <row r="62113" spans="4:5" x14ac:dyDescent="0.2">
      <c r="D62113" s="1"/>
      <c r="E62113" s="41"/>
    </row>
    <row r="62114" spans="4:5" x14ac:dyDescent="0.2">
      <c r="D62114" s="1"/>
      <c r="E62114" s="41"/>
    </row>
    <row r="62115" spans="4:5" x14ac:dyDescent="0.2">
      <c r="D62115" s="1"/>
      <c r="E62115" s="41"/>
    </row>
    <row r="62116" spans="4:5" x14ac:dyDescent="0.2">
      <c r="D62116" s="1"/>
      <c r="E62116" s="41"/>
    </row>
    <row r="62117" spans="4:5" x14ac:dyDescent="0.2">
      <c r="D62117" s="1"/>
      <c r="E62117" s="41"/>
    </row>
    <row r="62118" spans="4:5" x14ac:dyDescent="0.2">
      <c r="D62118" s="1"/>
      <c r="E62118" s="41"/>
    </row>
    <row r="62119" spans="4:5" x14ac:dyDescent="0.2">
      <c r="D62119" s="1"/>
      <c r="E62119" s="41"/>
    </row>
    <row r="62120" spans="4:5" x14ac:dyDescent="0.2">
      <c r="D62120" s="1"/>
      <c r="E62120" s="41"/>
    </row>
    <row r="62121" spans="4:5" x14ac:dyDescent="0.2">
      <c r="D62121" s="1"/>
      <c r="E62121" s="41"/>
    </row>
    <row r="62122" spans="4:5" x14ac:dyDescent="0.2">
      <c r="D62122" s="1"/>
      <c r="E62122" s="41"/>
    </row>
    <row r="62123" spans="4:5" x14ac:dyDescent="0.2">
      <c r="D62123" s="1"/>
      <c r="E62123" s="41"/>
    </row>
    <row r="62124" spans="4:5" x14ac:dyDescent="0.2">
      <c r="D62124" s="1"/>
      <c r="E62124" s="41"/>
    </row>
    <row r="62125" spans="4:5" x14ac:dyDescent="0.2">
      <c r="D62125" s="1"/>
      <c r="E62125" s="41"/>
    </row>
    <row r="62126" spans="4:5" x14ac:dyDescent="0.2">
      <c r="D62126" s="1"/>
      <c r="E62126" s="41"/>
    </row>
    <row r="62127" spans="4:5" x14ac:dyDescent="0.2">
      <c r="D62127" s="1"/>
      <c r="E62127" s="41"/>
    </row>
    <row r="62128" spans="4:5" x14ac:dyDescent="0.2">
      <c r="D62128" s="1"/>
      <c r="E62128" s="41"/>
    </row>
    <row r="62129" spans="4:5" x14ac:dyDescent="0.2">
      <c r="D62129" s="1"/>
      <c r="E62129" s="41"/>
    </row>
    <row r="62130" spans="4:5" x14ac:dyDescent="0.2">
      <c r="D62130" s="1"/>
      <c r="E62130" s="41"/>
    </row>
    <row r="62131" spans="4:5" x14ac:dyDescent="0.2">
      <c r="D62131" s="1"/>
      <c r="E62131" s="41"/>
    </row>
    <row r="62132" spans="4:5" x14ac:dyDescent="0.2">
      <c r="D62132" s="1"/>
      <c r="E62132" s="41"/>
    </row>
    <row r="62133" spans="4:5" x14ac:dyDescent="0.2">
      <c r="D62133" s="1"/>
      <c r="E62133" s="41"/>
    </row>
    <row r="62134" spans="4:5" x14ac:dyDescent="0.2">
      <c r="D62134" s="1"/>
      <c r="E62134" s="41"/>
    </row>
    <row r="62135" spans="4:5" x14ac:dyDescent="0.2">
      <c r="D62135" s="1"/>
      <c r="E62135" s="41"/>
    </row>
    <row r="62136" spans="4:5" x14ac:dyDescent="0.2">
      <c r="D62136" s="1"/>
      <c r="E62136" s="41"/>
    </row>
    <row r="62137" spans="4:5" x14ac:dyDescent="0.2">
      <c r="D62137" s="1"/>
      <c r="E62137" s="41"/>
    </row>
    <row r="62138" spans="4:5" x14ac:dyDescent="0.2">
      <c r="D62138" s="1"/>
      <c r="E62138" s="41"/>
    </row>
    <row r="62139" spans="4:5" x14ac:dyDescent="0.2">
      <c r="D62139" s="1"/>
      <c r="E62139" s="41"/>
    </row>
    <row r="62140" spans="4:5" x14ac:dyDescent="0.2">
      <c r="D62140" s="1"/>
      <c r="E62140" s="41"/>
    </row>
    <row r="62141" spans="4:5" x14ac:dyDescent="0.2">
      <c r="D62141" s="1"/>
      <c r="E62141" s="41"/>
    </row>
    <row r="62142" spans="4:5" x14ac:dyDescent="0.2">
      <c r="D62142" s="1"/>
      <c r="E62142" s="41"/>
    </row>
    <row r="62143" spans="4:5" x14ac:dyDescent="0.2">
      <c r="D62143" s="1"/>
      <c r="E62143" s="41"/>
    </row>
    <row r="62144" spans="4:5" x14ac:dyDescent="0.2">
      <c r="D62144" s="1"/>
      <c r="E62144" s="41"/>
    </row>
    <row r="62145" spans="4:5" x14ac:dyDescent="0.2">
      <c r="D62145" s="1"/>
      <c r="E62145" s="41"/>
    </row>
    <row r="62146" spans="4:5" x14ac:dyDescent="0.2">
      <c r="D62146" s="1"/>
      <c r="E62146" s="41"/>
    </row>
    <row r="62147" spans="4:5" x14ac:dyDescent="0.2">
      <c r="D62147" s="1"/>
      <c r="E62147" s="41"/>
    </row>
    <row r="62148" spans="4:5" x14ac:dyDescent="0.2">
      <c r="D62148" s="1"/>
      <c r="E62148" s="41"/>
    </row>
    <row r="62149" spans="4:5" x14ac:dyDescent="0.2">
      <c r="D62149" s="1"/>
      <c r="E62149" s="41"/>
    </row>
    <row r="62150" spans="4:5" x14ac:dyDescent="0.2">
      <c r="D62150" s="1"/>
      <c r="E62150" s="41"/>
    </row>
    <row r="62151" spans="4:5" x14ac:dyDescent="0.2">
      <c r="D62151" s="1"/>
      <c r="E62151" s="41"/>
    </row>
    <row r="62152" spans="4:5" x14ac:dyDescent="0.2">
      <c r="D62152" s="1"/>
      <c r="E62152" s="41"/>
    </row>
    <row r="62153" spans="4:5" x14ac:dyDescent="0.2">
      <c r="D62153" s="1"/>
      <c r="E62153" s="41"/>
    </row>
    <row r="62154" spans="4:5" x14ac:dyDescent="0.2">
      <c r="D62154" s="1"/>
      <c r="E62154" s="41"/>
    </row>
    <row r="62155" spans="4:5" x14ac:dyDescent="0.2">
      <c r="D62155" s="1"/>
      <c r="E62155" s="41"/>
    </row>
    <row r="62156" spans="4:5" x14ac:dyDescent="0.2">
      <c r="D62156" s="1"/>
      <c r="E62156" s="41"/>
    </row>
    <row r="62157" spans="4:5" x14ac:dyDescent="0.2">
      <c r="D62157" s="1"/>
      <c r="E62157" s="41"/>
    </row>
    <row r="62158" spans="4:5" x14ac:dyDescent="0.2">
      <c r="D62158" s="1"/>
      <c r="E62158" s="41"/>
    </row>
    <row r="62159" spans="4:5" x14ac:dyDescent="0.2">
      <c r="D62159" s="1"/>
      <c r="E62159" s="41"/>
    </row>
    <row r="62160" spans="4:5" x14ac:dyDescent="0.2">
      <c r="D62160" s="1"/>
      <c r="E62160" s="41"/>
    </row>
    <row r="62161" spans="4:5" x14ac:dyDescent="0.2">
      <c r="D62161" s="1"/>
      <c r="E62161" s="41"/>
    </row>
    <row r="62162" spans="4:5" x14ac:dyDescent="0.2">
      <c r="D62162" s="1"/>
      <c r="E62162" s="41"/>
    </row>
    <row r="62163" spans="4:5" x14ac:dyDescent="0.2">
      <c r="D62163" s="1"/>
      <c r="E62163" s="41"/>
    </row>
    <row r="62164" spans="4:5" x14ac:dyDescent="0.2">
      <c r="D62164" s="1"/>
      <c r="E62164" s="41"/>
    </row>
    <row r="62165" spans="4:5" x14ac:dyDescent="0.2">
      <c r="D62165" s="1"/>
      <c r="E62165" s="41"/>
    </row>
    <row r="62166" spans="4:5" x14ac:dyDescent="0.2">
      <c r="D62166" s="1"/>
      <c r="E62166" s="41"/>
    </row>
    <row r="62167" spans="4:5" x14ac:dyDescent="0.2">
      <c r="D62167" s="1"/>
      <c r="E62167" s="41"/>
    </row>
    <row r="62168" spans="4:5" x14ac:dyDescent="0.2">
      <c r="D62168" s="1"/>
      <c r="E62168" s="41"/>
    </row>
    <row r="62169" spans="4:5" x14ac:dyDescent="0.2">
      <c r="D62169" s="1"/>
      <c r="E62169" s="41"/>
    </row>
    <row r="62170" spans="4:5" x14ac:dyDescent="0.2">
      <c r="D62170" s="1"/>
      <c r="E62170" s="41"/>
    </row>
    <row r="62171" spans="4:5" x14ac:dyDescent="0.2">
      <c r="D62171" s="1"/>
      <c r="E62171" s="41"/>
    </row>
    <row r="62172" spans="4:5" x14ac:dyDescent="0.2">
      <c r="D62172" s="1"/>
      <c r="E62172" s="41"/>
    </row>
    <row r="62173" spans="4:5" x14ac:dyDescent="0.2">
      <c r="D62173" s="1"/>
      <c r="E62173" s="41"/>
    </row>
    <row r="62174" spans="4:5" x14ac:dyDescent="0.2">
      <c r="D62174" s="1"/>
      <c r="E62174" s="41"/>
    </row>
    <row r="62175" spans="4:5" x14ac:dyDescent="0.2">
      <c r="D62175" s="1"/>
      <c r="E62175" s="41"/>
    </row>
    <row r="62176" spans="4:5" x14ac:dyDescent="0.2">
      <c r="D62176" s="1"/>
      <c r="E62176" s="41"/>
    </row>
    <row r="62177" spans="4:5" x14ac:dyDescent="0.2">
      <c r="D62177" s="1"/>
      <c r="E62177" s="41"/>
    </row>
    <row r="62178" spans="4:5" x14ac:dyDescent="0.2">
      <c r="D62178" s="1"/>
      <c r="E62178" s="41"/>
    </row>
    <row r="62179" spans="4:5" x14ac:dyDescent="0.2">
      <c r="D62179" s="1"/>
      <c r="E62179" s="41"/>
    </row>
    <row r="62180" spans="4:5" x14ac:dyDescent="0.2">
      <c r="D62180" s="1"/>
      <c r="E62180" s="41"/>
    </row>
    <row r="62181" spans="4:5" x14ac:dyDescent="0.2">
      <c r="D62181" s="1"/>
      <c r="E62181" s="41"/>
    </row>
    <row r="62182" spans="4:5" x14ac:dyDescent="0.2">
      <c r="D62182" s="1"/>
      <c r="E62182" s="41"/>
    </row>
    <row r="62183" spans="4:5" x14ac:dyDescent="0.2">
      <c r="D62183" s="1"/>
      <c r="E62183" s="41"/>
    </row>
    <row r="62184" spans="4:5" x14ac:dyDescent="0.2">
      <c r="D62184" s="1"/>
      <c r="E62184" s="41"/>
    </row>
    <row r="62185" spans="4:5" x14ac:dyDescent="0.2">
      <c r="D62185" s="1"/>
      <c r="E62185" s="41"/>
    </row>
    <row r="62186" spans="4:5" x14ac:dyDescent="0.2">
      <c r="D62186" s="1"/>
      <c r="E62186" s="41"/>
    </row>
    <row r="62187" spans="4:5" x14ac:dyDescent="0.2">
      <c r="D62187" s="1"/>
      <c r="E62187" s="41"/>
    </row>
    <row r="62188" spans="4:5" x14ac:dyDescent="0.2">
      <c r="D62188" s="1"/>
      <c r="E62188" s="41"/>
    </row>
    <row r="62189" spans="4:5" x14ac:dyDescent="0.2">
      <c r="D62189" s="1"/>
      <c r="E62189" s="41"/>
    </row>
    <row r="62190" spans="4:5" x14ac:dyDescent="0.2">
      <c r="D62190" s="1"/>
      <c r="E62190" s="41"/>
    </row>
    <row r="62191" spans="4:5" x14ac:dyDescent="0.2">
      <c r="D62191" s="1"/>
      <c r="E62191" s="41"/>
    </row>
    <row r="62192" spans="4:5" x14ac:dyDescent="0.2">
      <c r="D62192" s="1"/>
      <c r="E62192" s="41"/>
    </row>
    <row r="62193" spans="4:5" x14ac:dyDescent="0.2">
      <c r="D62193" s="1"/>
      <c r="E62193" s="41"/>
    </row>
    <row r="62194" spans="4:5" x14ac:dyDescent="0.2">
      <c r="D62194" s="1"/>
      <c r="E62194" s="41"/>
    </row>
    <row r="62195" spans="4:5" x14ac:dyDescent="0.2">
      <c r="D62195" s="1"/>
      <c r="E62195" s="41"/>
    </row>
    <row r="62196" spans="4:5" x14ac:dyDescent="0.2">
      <c r="D62196" s="1"/>
      <c r="E62196" s="41"/>
    </row>
    <row r="62197" spans="4:5" x14ac:dyDescent="0.2">
      <c r="D62197" s="1"/>
      <c r="E62197" s="41"/>
    </row>
    <row r="62198" spans="4:5" x14ac:dyDescent="0.2">
      <c r="D62198" s="1"/>
      <c r="E62198" s="41"/>
    </row>
    <row r="62199" spans="4:5" x14ac:dyDescent="0.2">
      <c r="D62199" s="1"/>
      <c r="E62199" s="41"/>
    </row>
    <row r="62200" spans="4:5" x14ac:dyDescent="0.2">
      <c r="D62200" s="1"/>
      <c r="E62200" s="41"/>
    </row>
    <row r="62201" spans="4:5" x14ac:dyDescent="0.2">
      <c r="D62201" s="1"/>
      <c r="E62201" s="41"/>
    </row>
    <row r="62202" spans="4:5" x14ac:dyDescent="0.2">
      <c r="D62202" s="1"/>
      <c r="E62202" s="41"/>
    </row>
    <row r="62203" spans="4:5" x14ac:dyDescent="0.2">
      <c r="D62203" s="1"/>
      <c r="E62203" s="41"/>
    </row>
    <row r="62204" spans="4:5" x14ac:dyDescent="0.2">
      <c r="D62204" s="1"/>
      <c r="E62204" s="41"/>
    </row>
    <row r="62205" spans="4:5" x14ac:dyDescent="0.2">
      <c r="D62205" s="1"/>
      <c r="E62205" s="41"/>
    </row>
    <row r="62206" spans="4:5" x14ac:dyDescent="0.2">
      <c r="D62206" s="1"/>
      <c r="E62206" s="41"/>
    </row>
    <row r="62207" spans="4:5" x14ac:dyDescent="0.2">
      <c r="D62207" s="1"/>
      <c r="E62207" s="41"/>
    </row>
    <row r="62208" spans="4:5" x14ac:dyDescent="0.2">
      <c r="D62208" s="1"/>
      <c r="E62208" s="41"/>
    </row>
    <row r="62209" spans="4:5" x14ac:dyDescent="0.2">
      <c r="D62209" s="1"/>
      <c r="E62209" s="41"/>
    </row>
    <row r="62210" spans="4:5" x14ac:dyDescent="0.2">
      <c r="D62210" s="1"/>
      <c r="E62210" s="41"/>
    </row>
    <row r="62211" spans="4:5" x14ac:dyDescent="0.2">
      <c r="D62211" s="1"/>
      <c r="E62211" s="41"/>
    </row>
    <row r="62212" spans="4:5" x14ac:dyDescent="0.2">
      <c r="D62212" s="1"/>
      <c r="E62212" s="41"/>
    </row>
    <row r="62213" spans="4:5" x14ac:dyDescent="0.2">
      <c r="D62213" s="1"/>
      <c r="E62213" s="41"/>
    </row>
    <row r="62214" spans="4:5" x14ac:dyDescent="0.2">
      <c r="D62214" s="1"/>
      <c r="E62214" s="41"/>
    </row>
    <row r="62215" spans="4:5" x14ac:dyDescent="0.2">
      <c r="D62215" s="1"/>
      <c r="E62215" s="41"/>
    </row>
    <row r="62216" spans="4:5" x14ac:dyDescent="0.2">
      <c r="D62216" s="1"/>
      <c r="E62216" s="41"/>
    </row>
    <row r="62217" spans="4:5" x14ac:dyDescent="0.2">
      <c r="D62217" s="1"/>
      <c r="E62217" s="41"/>
    </row>
    <row r="62218" spans="4:5" x14ac:dyDescent="0.2">
      <c r="D62218" s="1"/>
      <c r="E62218" s="41"/>
    </row>
    <row r="62219" spans="4:5" x14ac:dyDescent="0.2">
      <c r="D62219" s="1"/>
      <c r="E62219" s="41"/>
    </row>
    <row r="62220" spans="4:5" x14ac:dyDescent="0.2">
      <c r="D62220" s="1"/>
      <c r="E62220" s="41"/>
    </row>
    <row r="62221" spans="4:5" x14ac:dyDescent="0.2">
      <c r="D62221" s="1"/>
      <c r="E62221" s="41"/>
    </row>
    <row r="62222" spans="4:5" x14ac:dyDescent="0.2">
      <c r="D62222" s="1"/>
      <c r="E62222" s="41"/>
    </row>
    <row r="62223" spans="4:5" x14ac:dyDescent="0.2">
      <c r="D62223" s="1"/>
      <c r="E62223" s="41"/>
    </row>
    <row r="62224" spans="4:5" x14ac:dyDescent="0.2">
      <c r="D62224" s="1"/>
      <c r="E62224" s="41"/>
    </row>
    <row r="62225" spans="4:5" x14ac:dyDescent="0.2">
      <c r="D62225" s="1"/>
      <c r="E62225" s="41"/>
    </row>
    <row r="62226" spans="4:5" x14ac:dyDescent="0.2">
      <c r="D62226" s="1"/>
      <c r="E62226" s="41"/>
    </row>
    <row r="62227" spans="4:5" x14ac:dyDescent="0.2">
      <c r="D62227" s="1"/>
      <c r="E62227" s="41"/>
    </row>
    <row r="62228" spans="4:5" x14ac:dyDescent="0.2">
      <c r="D62228" s="1"/>
      <c r="E62228" s="41"/>
    </row>
    <row r="62229" spans="4:5" x14ac:dyDescent="0.2">
      <c r="D62229" s="1"/>
      <c r="E62229" s="41"/>
    </row>
    <row r="62230" spans="4:5" x14ac:dyDescent="0.2">
      <c r="D62230" s="1"/>
      <c r="E62230" s="41"/>
    </row>
    <row r="62231" spans="4:5" x14ac:dyDescent="0.2">
      <c r="D62231" s="1"/>
      <c r="E62231" s="41"/>
    </row>
    <row r="62232" spans="4:5" x14ac:dyDescent="0.2">
      <c r="D62232" s="1"/>
      <c r="E62232" s="41"/>
    </row>
    <row r="62233" spans="4:5" x14ac:dyDescent="0.2">
      <c r="D62233" s="1"/>
      <c r="E62233" s="41"/>
    </row>
    <row r="62234" spans="4:5" x14ac:dyDescent="0.2">
      <c r="D62234" s="1"/>
      <c r="E62234" s="41"/>
    </row>
    <row r="62235" spans="4:5" x14ac:dyDescent="0.2">
      <c r="D62235" s="1"/>
      <c r="E62235" s="41"/>
    </row>
    <row r="62236" spans="4:5" x14ac:dyDescent="0.2">
      <c r="D62236" s="1"/>
      <c r="E62236" s="41"/>
    </row>
    <row r="62237" spans="4:5" x14ac:dyDescent="0.2">
      <c r="D62237" s="1"/>
      <c r="E62237" s="41"/>
    </row>
    <row r="62238" spans="4:5" x14ac:dyDescent="0.2">
      <c r="D62238" s="1"/>
      <c r="E62238" s="41"/>
    </row>
    <row r="62239" spans="4:5" x14ac:dyDescent="0.2">
      <c r="D62239" s="1"/>
      <c r="E62239" s="41"/>
    </row>
    <row r="62240" spans="4:5" x14ac:dyDescent="0.2">
      <c r="D62240" s="1"/>
      <c r="E62240" s="41"/>
    </row>
    <row r="62241" spans="4:5" x14ac:dyDescent="0.2">
      <c r="D62241" s="1"/>
      <c r="E62241" s="41"/>
    </row>
    <row r="62242" spans="4:5" x14ac:dyDescent="0.2">
      <c r="D62242" s="1"/>
      <c r="E62242" s="41"/>
    </row>
    <row r="62243" spans="4:5" x14ac:dyDescent="0.2">
      <c r="D62243" s="1"/>
      <c r="E62243" s="41"/>
    </row>
    <row r="62244" spans="4:5" x14ac:dyDescent="0.2">
      <c r="D62244" s="1"/>
      <c r="E62244" s="41"/>
    </row>
    <row r="62245" spans="4:5" x14ac:dyDescent="0.2">
      <c r="D62245" s="1"/>
      <c r="E62245" s="41"/>
    </row>
    <row r="62246" spans="4:5" x14ac:dyDescent="0.2">
      <c r="D62246" s="1"/>
      <c r="E62246" s="41"/>
    </row>
    <row r="62247" spans="4:5" x14ac:dyDescent="0.2">
      <c r="D62247" s="1"/>
      <c r="E62247" s="41"/>
    </row>
    <row r="62248" spans="4:5" x14ac:dyDescent="0.2">
      <c r="D62248" s="1"/>
      <c r="E62248" s="41"/>
    </row>
    <row r="62249" spans="4:5" x14ac:dyDescent="0.2">
      <c r="D62249" s="1"/>
      <c r="E62249" s="41"/>
    </row>
    <row r="62250" spans="4:5" x14ac:dyDescent="0.2">
      <c r="D62250" s="1"/>
      <c r="E62250" s="41"/>
    </row>
    <row r="62251" spans="4:5" x14ac:dyDescent="0.2">
      <c r="D62251" s="1"/>
      <c r="E62251" s="41"/>
    </row>
    <row r="62252" spans="4:5" x14ac:dyDescent="0.2">
      <c r="D62252" s="1"/>
      <c r="E62252" s="41"/>
    </row>
    <row r="62253" spans="4:5" x14ac:dyDescent="0.2">
      <c r="D62253" s="1"/>
      <c r="E62253" s="41"/>
    </row>
    <row r="62254" spans="4:5" x14ac:dyDescent="0.2">
      <c r="D62254" s="1"/>
      <c r="E62254" s="41"/>
    </row>
    <row r="62255" spans="4:5" x14ac:dyDescent="0.2">
      <c r="D62255" s="1"/>
      <c r="E62255" s="41"/>
    </row>
    <row r="62256" spans="4:5" x14ac:dyDescent="0.2">
      <c r="D62256" s="1"/>
      <c r="E62256" s="41"/>
    </row>
    <row r="62257" spans="4:5" x14ac:dyDescent="0.2">
      <c r="D62257" s="1"/>
      <c r="E62257" s="41"/>
    </row>
    <row r="62258" spans="4:5" x14ac:dyDescent="0.2">
      <c r="D62258" s="1"/>
      <c r="E62258" s="41"/>
    </row>
    <row r="62259" spans="4:5" x14ac:dyDescent="0.2">
      <c r="D62259" s="1"/>
      <c r="E62259" s="41"/>
    </row>
    <row r="62260" spans="4:5" x14ac:dyDescent="0.2">
      <c r="D62260" s="1"/>
      <c r="E62260" s="41"/>
    </row>
    <row r="62261" spans="4:5" x14ac:dyDescent="0.2">
      <c r="D62261" s="1"/>
      <c r="E62261" s="41"/>
    </row>
    <row r="62262" spans="4:5" x14ac:dyDescent="0.2">
      <c r="D62262" s="1"/>
      <c r="E62262" s="41"/>
    </row>
    <row r="62263" spans="4:5" x14ac:dyDescent="0.2">
      <c r="D62263" s="1"/>
      <c r="E62263" s="41"/>
    </row>
    <row r="62264" spans="4:5" x14ac:dyDescent="0.2">
      <c r="D62264" s="1"/>
      <c r="E62264" s="41"/>
    </row>
    <row r="62265" spans="4:5" x14ac:dyDescent="0.2">
      <c r="D62265" s="1"/>
      <c r="E62265" s="41"/>
    </row>
    <row r="62266" spans="4:5" x14ac:dyDescent="0.2">
      <c r="D62266" s="1"/>
      <c r="E62266" s="41"/>
    </row>
    <row r="62267" spans="4:5" x14ac:dyDescent="0.2">
      <c r="D62267" s="1"/>
      <c r="E62267" s="41"/>
    </row>
    <row r="62268" spans="4:5" x14ac:dyDescent="0.2">
      <c r="D62268" s="1"/>
      <c r="E62268" s="41"/>
    </row>
    <row r="62269" spans="4:5" x14ac:dyDescent="0.2">
      <c r="D62269" s="1"/>
      <c r="E62269" s="41"/>
    </row>
    <row r="62270" spans="4:5" x14ac:dyDescent="0.2">
      <c r="D62270" s="1"/>
      <c r="E62270" s="41"/>
    </row>
    <row r="62271" spans="4:5" x14ac:dyDescent="0.2">
      <c r="D62271" s="1"/>
      <c r="E62271" s="41"/>
    </row>
    <row r="62272" spans="4:5" x14ac:dyDescent="0.2">
      <c r="D62272" s="1"/>
      <c r="E62272" s="41"/>
    </row>
    <row r="62273" spans="4:5" x14ac:dyDescent="0.2">
      <c r="D62273" s="1"/>
      <c r="E62273" s="41"/>
    </row>
    <row r="62274" spans="4:5" x14ac:dyDescent="0.2">
      <c r="D62274" s="1"/>
      <c r="E62274" s="41"/>
    </row>
    <row r="62275" spans="4:5" x14ac:dyDescent="0.2">
      <c r="D62275" s="1"/>
      <c r="E62275" s="41"/>
    </row>
    <row r="62276" spans="4:5" x14ac:dyDescent="0.2">
      <c r="D62276" s="1"/>
      <c r="E62276" s="41"/>
    </row>
    <row r="62277" spans="4:5" x14ac:dyDescent="0.2">
      <c r="D62277" s="1"/>
      <c r="E62277" s="41"/>
    </row>
    <row r="62278" spans="4:5" x14ac:dyDescent="0.2">
      <c r="D62278" s="1"/>
      <c r="E62278" s="41"/>
    </row>
    <row r="62279" spans="4:5" x14ac:dyDescent="0.2">
      <c r="D62279" s="1"/>
      <c r="E62279" s="41"/>
    </row>
    <row r="62280" spans="4:5" x14ac:dyDescent="0.2">
      <c r="D62280" s="1"/>
      <c r="E62280" s="41"/>
    </row>
    <row r="62281" spans="4:5" x14ac:dyDescent="0.2">
      <c r="D62281" s="1"/>
      <c r="E62281" s="41"/>
    </row>
    <row r="62282" spans="4:5" x14ac:dyDescent="0.2">
      <c r="D62282" s="1"/>
      <c r="E62282" s="41"/>
    </row>
    <row r="62283" spans="4:5" x14ac:dyDescent="0.2">
      <c r="D62283" s="1"/>
      <c r="E62283" s="41"/>
    </row>
    <row r="62284" spans="4:5" x14ac:dyDescent="0.2">
      <c r="D62284" s="1"/>
      <c r="E62284" s="41"/>
    </row>
    <row r="62285" spans="4:5" x14ac:dyDescent="0.2">
      <c r="D62285" s="1"/>
      <c r="E62285" s="41"/>
    </row>
    <row r="62286" spans="4:5" x14ac:dyDescent="0.2">
      <c r="D62286" s="1"/>
      <c r="E62286" s="41"/>
    </row>
    <row r="62287" spans="4:5" x14ac:dyDescent="0.2">
      <c r="D62287" s="1"/>
      <c r="E62287" s="41"/>
    </row>
    <row r="62288" spans="4:5" x14ac:dyDescent="0.2">
      <c r="D62288" s="1"/>
      <c r="E62288" s="41"/>
    </row>
    <row r="62289" spans="4:5" x14ac:dyDescent="0.2">
      <c r="D62289" s="1"/>
      <c r="E62289" s="41"/>
    </row>
    <row r="62290" spans="4:5" x14ac:dyDescent="0.2">
      <c r="D62290" s="1"/>
      <c r="E62290" s="41"/>
    </row>
    <row r="62291" spans="4:5" x14ac:dyDescent="0.2">
      <c r="D62291" s="1"/>
      <c r="E62291" s="41"/>
    </row>
    <row r="62292" spans="4:5" x14ac:dyDescent="0.2">
      <c r="D62292" s="1"/>
      <c r="E62292" s="41"/>
    </row>
    <row r="62293" spans="4:5" x14ac:dyDescent="0.2">
      <c r="D62293" s="1"/>
      <c r="E62293" s="41"/>
    </row>
    <row r="62294" spans="4:5" x14ac:dyDescent="0.2">
      <c r="D62294" s="1"/>
      <c r="E62294" s="41"/>
    </row>
    <row r="62295" spans="4:5" x14ac:dyDescent="0.2">
      <c r="D62295" s="1"/>
      <c r="E62295" s="41"/>
    </row>
    <row r="62296" spans="4:5" x14ac:dyDescent="0.2">
      <c r="D62296" s="1"/>
      <c r="E62296" s="41"/>
    </row>
    <row r="62297" spans="4:5" x14ac:dyDescent="0.2">
      <c r="D62297" s="1"/>
      <c r="E62297" s="41"/>
    </row>
    <row r="62298" spans="4:5" x14ac:dyDescent="0.2">
      <c r="D62298" s="1"/>
      <c r="E62298" s="41"/>
    </row>
    <row r="62299" spans="4:5" x14ac:dyDescent="0.2">
      <c r="D62299" s="1"/>
      <c r="E62299" s="41"/>
    </row>
    <row r="62300" spans="4:5" x14ac:dyDescent="0.2">
      <c r="D62300" s="1"/>
      <c r="E62300" s="41"/>
    </row>
    <row r="62301" spans="4:5" x14ac:dyDescent="0.2">
      <c r="D62301" s="1"/>
      <c r="E62301" s="41"/>
    </row>
    <row r="62302" spans="4:5" x14ac:dyDescent="0.2">
      <c r="D62302" s="1"/>
      <c r="E62302" s="41"/>
    </row>
    <row r="62303" spans="4:5" x14ac:dyDescent="0.2">
      <c r="D62303" s="1"/>
      <c r="E62303" s="41"/>
    </row>
    <row r="62304" spans="4:5" x14ac:dyDescent="0.2">
      <c r="D62304" s="1"/>
      <c r="E62304" s="41"/>
    </row>
    <row r="62305" spans="4:5" x14ac:dyDescent="0.2">
      <c r="D62305" s="1"/>
      <c r="E62305" s="41"/>
    </row>
    <row r="62306" spans="4:5" x14ac:dyDescent="0.2">
      <c r="D62306" s="1"/>
      <c r="E62306" s="41"/>
    </row>
    <row r="62307" spans="4:5" x14ac:dyDescent="0.2">
      <c r="D62307" s="1"/>
      <c r="E62307" s="41"/>
    </row>
    <row r="62308" spans="4:5" x14ac:dyDescent="0.2">
      <c r="D62308" s="1"/>
      <c r="E62308" s="41"/>
    </row>
    <row r="62309" spans="4:5" x14ac:dyDescent="0.2">
      <c r="D62309" s="1"/>
      <c r="E62309" s="41"/>
    </row>
    <row r="62310" spans="4:5" x14ac:dyDescent="0.2">
      <c r="D62310" s="1"/>
      <c r="E62310" s="41"/>
    </row>
    <row r="62311" spans="4:5" x14ac:dyDescent="0.2">
      <c r="D62311" s="1"/>
      <c r="E62311" s="41"/>
    </row>
    <row r="62312" spans="4:5" x14ac:dyDescent="0.2">
      <c r="D62312" s="1"/>
      <c r="E62312" s="41"/>
    </row>
    <row r="62313" spans="4:5" x14ac:dyDescent="0.2">
      <c r="D62313" s="1"/>
      <c r="E62313" s="41"/>
    </row>
    <row r="62314" spans="4:5" x14ac:dyDescent="0.2">
      <c r="D62314" s="1"/>
      <c r="E62314" s="41"/>
    </row>
    <row r="62315" spans="4:5" x14ac:dyDescent="0.2">
      <c r="D62315" s="1"/>
      <c r="E62315" s="41"/>
    </row>
    <row r="62316" spans="4:5" x14ac:dyDescent="0.2">
      <c r="D62316" s="1"/>
      <c r="E62316" s="41"/>
    </row>
    <row r="62317" spans="4:5" x14ac:dyDescent="0.2">
      <c r="D62317" s="1"/>
      <c r="E62317" s="41"/>
    </row>
    <row r="62318" spans="4:5" x14ac:dyDescent="0.2">
      <c r="D62318" s="1"/>
      <c r="E62318" s="41"/>
    </row>
    <row r="62319" spans="4:5" x14ac:dyDescent="0.2">
      <c r="D62319" s="1"/>
      <c r="E62319" s="41"/>
    </row>
    <row r="62320" spans="4:5" x14ac:dyDescent="0.2">
      <c r="D62320" s="1"/>
      <c r="E62320" s="41"/>
    </row>
    <row r="62321" spans="4:5" x14ac:dyDescent="0.2">
      <c r="D62321" s="1"/>
      <c r="E62321" s="41"/>
    </row>
    <row r="62322" spans="4:5" x14ac:dyDescent="0.2">
      <c r="D62322" s="1"/>
      <c r="E62322" s="41"/>
    </row>
    <row r="62323" spans="4:5" x14ac:dyDescent="0.2">
      <c r="D62323" s="1"/>
      <c r="E62323" s="41"/>
    </row>
    <row r="62324" spans="4:5" x14ac:dyDescent="0.2">
      <c r="D62324" s="1"/>
      <c r="E62324" s="41"/>
    </row>
    <row r="62325" spans="4:5" x14ac:dyDescent="0.2">
      <c r="D62325" s="1"/>
      <c r="E62325" s="41"/>
    </row>
    <row r="62326" spans="4:5" x14ac:dyDescent="0.2">
      <c r="D62326" s="1"/>
      <c r="E62326" s="41"/>
    </row>
    <row r="62327" spans="4:5" x14ac:dyDescent="0.2">
      <c r="D62327" s="1"/>
      <c r="E62327" s="41"/>
    </row>
    <row r="62328" spans="4:5" x14ac:dyDescent="0.2">
      <c r="D62328" s="1"/>
      <c r="E62328" s="41"/>
    </row>
    <row r="62329" spans="4:5" x14ac:dyDescent="0.2">
      <c r="D62329" s="1"/>
      <c r="E62329" s="41"/>
    </row>
    <row r="62330" spans="4:5" x14ac:dyDescent="0.2">
      <c r="D62330" s="1"/>
      <c r="E62330" s="41"/>
    </row>
    <row r="62331" spans="4:5" x14ac:dyDescent="0.2">
      <c r="D62331" s="1"/>
      <c r="E62331" s="41"/>
    </row>
    <row r="62332" spans="4:5" x14ac:dyDescent="0.2">
      <c r="D62332" s="1"/>
      <c r="E62332" s="41"/>
    </row>
    <row r="62333" spans="4:5" x14ac:dyDescent="0.2">
      <c r="D62333" s="1"/>
      <c r="E62333" s="41"/>
    </row>
    <row r="62334" spans="4:5" x14ac:dyDescent="0.2">
      <c r="D62334" s="1"/>
      <c r="E62334" s="41"/>
    </row>
    <row r="62335" spans="4:5" x14ac:dyDescent="0.2">
      <c r="D62335" s="1"/>
      <c r="E62335" s="41"/>
    </row>
    <row r="62336" spans="4:5" x14ac:dyDescent="0.2">
      <c r="D62336" s="1"/>
      <c r="E62336" s="41"/>
    </row>
    <row r="62337" spans="4:5" x14ac:dyDescent="0.2">
      <c r="D62337" s="1"/>
      <c r="E62337" s="41"/>
    </row>
    <row r="62338" spans="4:5" x14ac:dyDescent="0.2">
      <c r="D62338" s="1"/>
      <c r="E62338" s="41"/>
    </row>
    <row r="62339" spans="4:5" x14ac:dyDescent="0.2">
      <c r="D62339" s="1"/>
      <c r="E62339" s="41"/>
    </row>
    <row r="62340" spans="4:5" x14ac:dyDescent="0.2">
      <c r="D62340" s="1"/>
      <c r="E62340" s="41"/>
    </row>
    <row r="62341" spans="4:5" x14ac:dyDescent="0.2">
      <c r="D62341" s="1"/>
      <c r="E62341" s="41"/>
    </row>
    <row r="62342" spans="4:5" x14ac:dyDescent="0.2">
      <c r="D62342" s="1"/>
      <c r="E62342" s="41"/>
    </row>
    <row r="62343" spans="4:5" x14ac:dyDescent="0.2">
      <c r="D62343" s="1"/>
      <c r="E62343" s="41"/>
    </row>
    <row r="62344" spans="4:5" x14ac:dyDescent="0.2">
      <c r="D62344" s="1"/>
      <c r="E62344" s="41"/>
    </row>
    <row r="62345" spans="4:5" x14ac:dyDescent="0.2">
      <c r="D62345" s="1"/>
      <c r="E62345" s="41"/>
    </row>
    <row r="62346" spans="4:5" x14ac:dyDescent="0.2">
      <c r="D62346" s="1"/>
      <c r="E62346" s="41"/>
    </row>
    <row r="62347" spans="4:5" x14ac:dyDescent="0.2">
      <c r="D62347" s="1"/>
      <c r="E62347" s="41"/>
    </row>
    <row r="62348" spans="4:5" x14ac:dyDescent="0.2">
      <c r="D62348" s="1"/>
      <c r="E62348" s="41"/>
    </row>
    <row r="62349" spans="4:5" x14ac:dyDescent="0.2">
      <c r="D62349" s="1"/>
      <c r="E62349" s="41"/>
    </row>
    <row r="62350" spans="4:5" x14ac:dyDescent="0.2">
      <c r="D62350" s="1"/>
      <c r="E62350" s="41"/>
    </row>
    <row r="62351" spans="4:5" x14ac:dyDescent="0.2">
      <c r="D62351" s="1"/>
      <c r="E62351" s="41"/>
    </row>
    <row r="62352" spans="4:5" x14ac:dyDescent="0.2">
      <c r="D62352" s="1"/>
      <c r="E62352" s="41"/>
    </row>
    <row r="62353" spans="4:5" x14ac:dyDescent="0.2">
      <c r="D62353" s="1"/>
      <c r="E62353" s="41"/>
    </row>
    <row r="62354" spans="4:5" x14ac:dyDescent="0.2">
      <c r="D62354" s="1"/>
      <c r="E62354" s="41"/>
    </row>
    <row r="62355" spans="4:5" x14ac:dyDescent="0.2">
      <c r="D62355" s="1"/>
      <c r="E62355" s="41"/>
    </row>
    <row r="62356" spans="4:5" x14ac:dyDescent="0.2">
      <c r="D62356" s="1"/>
      <c r="E62356" s="41"/>
    </row>
    <row r="62357" spans="4:5" x14ac:dyDescent="0.2">
      <c r="D62357" s="1"/>
      <c r="E62357" s="41"/>
    </row>
    <row r="62358" spans="4:5" x14ac:dyDescent="0.2">
      <c r="D62358" s="1"/>
      <c r="E62358" s="41"/>
    </row>
    <row r="62359" spans="4:5" x14ac:dyDescent="0.2">
      <c r="D62359" s="1"/>
      <c r="E62359" s="41"/>
    </row>
    <row r="62360" spans="4:5" x14ac:dyDescent="0.2">
      <c r="D62360" s="1"/>
      <c r="E62360" s="41"/>
    </row>
    <row r="62361" spans="4:5" x14ac:dyDescent="0.2">
      <c r="D62361" s="1"/>
      <c r="E62361" s="41"/>
    </row>
    <row r="62362" spans="4:5" x14ac:dyDescent="0.2">
      <c r="D62362" s="1"/>
      <c r="E62362" s="41"/>
    </row>
    <row r="62363" spans="4:5" x14ac:dyDescent="0.2">
      <c r="D62363" s="1"/>
      <c r="E62363" s="41"/>
    </row>
    <row r="62364" spans="4:5" x14ac:dyDescent="0.2">
      <c r="D62364" s="1"/>
      <c r="E62364" s="41"/>
    </row>
    <row r="62365" spans="4:5" x14ac:dyDescent="0.2">
      <c r="D62365" s="1"/>
      <c r="E62365" s="41"/>
    </row>
    <row r="62366" spans="4:5" x14ac:dyDescent="0.2">
      <c r="D62366" s="1"/>
      <c r="E62366" s="41"/>
    </row>
    <row r="62367" spans="4:5" x14ac:dyDescent="0.2">
      <c r="D62367" s="1"/>
      <c r="E62367" s="41"/>
    </row>
    <row r="62368" spans="4:5" x14ac:dyDescent="0.2">
      <c r="D62368" s="1"/>
      <c r="E62368" s="41"/>
    </row>
    <row r="62369" spans="4:5" x14ac:dyDescent="0.2">
      <c r="D62369" s="1"/>
      <c r="E62369" s="41"/>
    </row>
    <row r="62370" spans="4:5" x14ac:dyDescent="0.2">
      <c r="D62370" s="1"/>
      <c r="E62370" s="41"/>
    </row>
    <row r="62371" spans="4:5" x14ac:dyDescent="0.2">
      <c r="D62371" s="1"/>
      <c r="E62371" s="41"/>
    </row>
    <row r="62372" spans="4:5" x14ac:dyDescent="0.2">
      <c r="D62372" s="1"/>
      <c r="E62372" s="41"/>
    </row>
    <row r="62373" spans="4:5" x14ac:dyDescent="0.2">
      <c r="D62373" s="1"/>
      <c r="E62373" s="41"/>
    </row>
    <row r="62374" spans="4:5" x14ac:dyDescent="0.2">
      <c r="D62374" s="1"/>
      <c r="E62374" s="41"/>
    </row>
    <row r="62375" spans="4:5" x14ac:dyDescent="0.2">
      <c r="D62375" s="1"/>
      <c r="E62375" s="41"/>
    </row>
    <row r="62376" spans="4:5" x14ac:dyDescent="0.2">
      <c r="D62376" s="1"/>
      <c r="E62376" s="41"/>
    </row>
    <row r="62377" spans="4:5" x14ac:dyDescent="0.2">
      <c r="D62377" s="1"/>
      <c r="E62377" s="41"/>
    </row>
    <row r="62378" spans="4:5" x14ac:dyDescent="0.2">
      <c r="D62378" s="1"/>
      <c r="E62378" s="41"/>
    </row>
    <row r="62379" spans="4:5" x14ac:dyDescent="0.2">
      <c r="D62379" s="1"/>
      <c r="E62379" s="41"/>
    </row>
    <row r="62380" spans="4:5" x14ac:dyDescent="0.2">
      <c r="D62380" s="1"/>
      <c r="E62380" s="41"/>
    </row>
    <row r="62381" spans="4:5" x14ac:dyDescent="0.2">
      <c r="D62381" s="1"/>
      <c r="E62381" s="41"/>
    </row>
    <row r="62382" spans="4:5" x14ac:dyDescent="0.2">
      <c r="D62382" s="1"/>
      <c r="E62382" s="41"/>
    </row>
    <row r="62383" spans="4:5" x14ac:dyDescent="0.2">
      <c r="D62383" s="1"/>
      <c r="E62383" s="41"/>
    </row>
    <row r="62384" spans="4:5" x14ac:dyDescent="0.2">
      <c r="D62384" s="1"/>
      <c r="E62384" s="41"/>
    </row>
    <row r="62385" spans="4:5" x14ac:dyDescent="0.2">
      <c r="D62385" s="1"/>
      <c r="E62385" s="41"/>
    </row>
    <row r="62386" spans="4:5" x14ac:dyDescent="0.2">
      <c r="D62386" s="1"/>
      <c r="E62386" s="41"/>
    </row>
    <row r="62387" spans="4:5" x14ac:dyDescent="0.2">
      <c r="D62387" s="1"/>
      <c r="E62387" s="41"/>
    </row>
    <row r="62388" spans="4:5" x14ac:dyDescent="0.2">
      <c r="D62388" s="1"/>
      <c r="E62388" s="41"/>
    </row>
    <row r="62389" spans="4:5" x14ac:dyDescent="0.2">
      <c r="D62389" s="1"/>
      <c r="E62389" s="41"/>
    </row>
    <row r="62390" spans="4:5" x14ac:dyDescent="0.2">
      <c r="D62390" s="1"/>
      <c r="E62390" s="41"/>
    </row>
    <row r="62391" spans="4:5" x14ac:dyDescent="0.2">
      <c r="D62391" s="1"/>
      <c r="E62391" s="41"/>
    </row>
    <row r="62392" spans="4:5" x14ac:dyDescent="0.2">
      <c r="D62392" s="1"/>
      <c r="E62392" s="41"/>
    </row>
    <row r="62393" spans="4:5" x14ac:dyDescent="0.2">
      <c r="D62393" s="1"/>
      <c r="E62393" s="41"/>
    </row>
    <row r="62394" spans="4:5" x14ac:dyDescent="0.2">
      <c r="D62394" s="1"/>
      <c r="E62394" s="41"/>
    </row>
    <row r="62395" spans="4:5" x14ac:dyDescent="0.2">
      <c r="D62395" s="1"/>
      <c r="E62395" s="41"/>
    </row>
    <row r="62396" spans="4:5" x14ac:dyDescent="0.2">
      <c r="D62396" s="1"/>
      <c r="E62396" s="41"/>
    </row>
    <row r="62397" spans="4:5" x14ac:dyDescent="0.2">
      <c r="D62397" s="1"/>
      <c r="E62397" s="41"/>
    </row>
    <row r="62398" spans="4:5" x14ac:dyDescent="0.2">
      <c r="D62398" s="1"/>
      <c r="E62398" s="41"/>
    </row>
    <row r="62399" spans="4:5" x14ac:dyDescent="0.2">
      <c r="D62399" s="1"/>
      <c r="E62399" s="41"/>
    </row>
    <row r="62400" spans="4:5" x14ac:dyDescent="0.2">
      <c r="D62400" s="1"/>
      <c r="E62400" s="41"/>
    </row>
    <row r="62401" spans="4:5" x14ac:dyDescent="0.2">
      <c r="D62401" s="1"/>
      <c r="E62401" s="41"/>
    </row>
    <row r="62402" spans="4:5" x14ac:dyDescent="0.2">
      <c r="D62402" s="1"/>
      <c r="E62402" s="41"/>
    </row>
    <row r="62403" spans="4:5" x14ac:dyDescent="0.2">
      <c r="D62403" s="1"/>
      <c r="E62403" s="41"/>
    </row>
    <row r="62404" spans="4:5" x14ac:dyDescent="0.2">
      <c r="D62404" s="1"/>
      <c r="E62404" s="41"/>
    </row>
    <row r="62405" spans="4:5" x14ac:dyDescent="0.2">
      <c r="D62405" s="1"/>
      <c r="E62405" s="41"/>
    </row>
    <row r="62406" spans="4:5" x14ac:dyDescent="0.2">
      <c r="D62406" s="1"/>
      <c r="E62406" s="41"/>
    </row>
    <row r="62407" spans="4:5" x14ac:dyDescent="0.2">
      <c r="D62407" s="1"/>
      <c r="E62407" s="41"/>
    </row>
    <row r="62408" spans="4:5" x14ac:dyDescent="0.2">
      <c r="D62408" s="1"/>
      <c r="E62408" s="41"/>
    </row>
    <row r="62409" spans="4:5" x14ac:dyDescent="0.2">
      <c r="D62409" s="1"/>
      <c r="E62409" s="41"/>
    </row>
    <row r="62410" spans="4:5" x14ac:dyDescent="0.2">
      <c r="D62410" s="1"/>
      <c r="E62410" s="41"/>
    </row>
    <row r="62411" spans="4:5" x14ac:dyDescent="0.2">
      <c r="D62411" s="1"/>
      <c r="E62411" s="41"/>
    </row>
    <row r="62412" spans="4:5" x14ac:dyDescent="0.2">
      <c r="D62412" s="1"/>
      <c r="E62412" s="41"/>
    </row>
    <row r="62413" spans="4:5" x14ac:dyDescent="0.2">
      <c r="D62413" s="1"/>
      <c r="E62413" s="41"/>
    </row>
    <row r="62414" spans="4:5" x14ac:dyDescent="0.2">
      <c r="D62414" s="1"/>
      <c r="E62414" s="41"/>
    </row>
    <row r="62415" spans="4:5" x14ac:dyDescent="0.2">
      <c r="D62415" s="1"/>
      <c r="E62415" s="41"/>
    </row>
    <row r="62416" spans="4:5" x14ac:dyDescent="0.2">
      <c r="D62416" s="1"/>
      <c r="E62416" s="41"/>
    </row>
    <row r="62417" spans="4:5" x14ac:dyDescent="0.2">
      <c r="D62417" s="1"/>
      <c r="E62417" s="41"/>
    </row>
    <row r="62418" spans="4:5" x14ac:dyDescent="0.2">
      <c r="D62418" s="1"/>
      <c r="E62418" s="41"/>
    </row>
    <row r="62419" spans="4:5" x14ac:dyDescent="0.2">
      <c r="D62419" s="1"/>
      <c r="E62419" s="41"/>
    </row>
    <row r="62420" spans="4:5" x14ac:dyDescent="0.2">
      <c r="D62420" s="1"/>
      <c r="E62420" s="41"/>
    </row>
    <row r="62421" spans="4:5" x14ac:dyDescent="0.2">
      <c r="D62421" s="1"/>
      <c r="E62421" s="41"/>
    </row>
    <row r="62422" spans="4:5" x14ac:dyDescent="0.2">
      <c r="D62422" s="1"/>
      <c r="E62422" s="41"/>
    </row>
    <row r="62423" spans="4:5" x14ac:dyDescent="0.2">
      <c r="D62423" s="1"/>
      <c r="E62423" s="41"/>
    </row>
    <row r="62424" spans="4:5" x14ac:dyDescent="0.2">
      <c r="D62424" s="1"/>
      <c r="E62424" s="41"/>
    </row>
    <row r="62425" spans="4:5" x14ac:dyDescent="0.2">
      <c r="D62425" s="1"/>
      <c r="E62425" s="41"/>
    </row>
    <row r="62426" spans="4:5" x14ac:dyDescent="0.2">
      <c r="D62426" s="1"/>
      <c r="E62426" s="41"/>
    </row>
    <row r="62427" spans="4:5" x14ac:dyDescent="0.2">
      <c r="D62427" s="1"/>
      <c r="E62427" s="41"/>
    </row>
    <row r="62428" spans="4:5" x14ac:dyDescent="0.2">
      <c r="D62428" s="1"/>
      <c r="E62428" s="41"/>
    </row>
    <row r="62429" spans="4:5" x14ac:dyDescent="0.2">
      <c r="D62429" s="1"/>
      <c r="E62429" s="41"/>
    </row>
    <row r="62430" spans="4:5" x14ac:dyDescent="0.2">
      <c r="D62430" s="1"/>
      <c r="E62430" s="41"/>
    </row>
    <row r="62431" spans="4:5" x14ac:dyDescent="0.2">
      <c r="D62431" s="1"/>
      <c r="E62431" s="41"/>
    </row>
    <row r="62432" spans="4:5" x14ac:dyDescent="0.2">
      <c r="D62432" s="1"/>
      <c r="E62432" s="41"/>
    </row>
    <row r="62433" spans="4:5" x14ac:dyDescent="0.2">
      <c r="D62433" s="1"/>
      <c r="E62433" s="41"/>
    </row>
    <row r="62434" spans="4:5" x14ac:dyDescent="0.2">
      <c r="D62434" s="1"/>
      <c r="E62434" s="41"/>
    </row>
    <row r="62435" spans="4:5" x14ac:dyDescent="0.2">
      <c r="D62435" s="1"/>
      <c r="E62435" s="41"/>
    </row>
    <row r="62436" spans="4:5" x14ac:dyDescent="0.2">
      <c r="D62436" s="1"/>
      <c r="E62436" s="41"/>
    </row>
    <row r="62437" spans="4:5" x14ac:dyDescent="0.2">
      <c r="D62437" s="1"/>
      <c r="E62437" s="41"/>
    </row>
    <row r="62438" spans="4:5" x14ac:dyDescent="0.2">
      <c r="D62438" s="1"/>
      <c r="E62438" s="41"/>
    </row>
    <row r="62439" spans="4:5" x14ac:dyDescent="0.2">
      <c r="D62439" s="1"/>
      <c r="E62439" s="41"/>
    </row>
    <row r="62440" spans="4:5" x14ac:dyDescent="0.2">
      <c r="D62440" s="1"/>
      <c r="E62440" s="41"/>
    </row>
    <row r="62441" spans="4:5" x14ac:dyDescent="0.2">
      <c r="D62441" s="1"/>
      <c r="E62441" s="41"/>
    </row>
    <row r="62442" spans="4:5" x14ac:dyDescent="0.2">
      <c r="D62442" s="1"/>
      <c r="E62442" s="41"/>
    </row>
    <row r="62443" spans="4:5" x14ac:dyDescent="0.2">
      <c r="D62443" s="1"/>
      <c r="E62443" s="41"/>
    </row>
    <row r="62444" spans="4:5" x14ac:dyDescent="0.2">
      <c r="D62444" s="1"/>
      <c r="E62444" s="41"/>
    </row>
    <row r="62445" spans="4:5" x14ac:dyDescent="0.2">
      <c r="D62445" s="1"/>
      <c r="E62445" s="41"/>
    </row>
    <row r="62446" spans="4:5" x14ac:dyDescent="0.2">
      <c r="D62446" s="1"/>
      <c r="E62446" s="41"/>
    </row>
    <row r="62447" spans="4:5" x14ac:dyDescent="0.2">
      <c r="D62447" s="1"/>
      <c r="E62447" s="41"/>
    </row>
    <row r="62448" spans="4:5" x14ac:dyDescent="0.2">
      <c r="D62448" s="1"/>
      <c r="E62448" s="41"/>
    </row>
    <row r="62449" spans="4:5" x14ac:dyDescent="0.2">
      <c r="D62449" s="1"/>
      <c r="E62449" s="41"/>
    </row>
    <row r="62450" spans="4:5" x14ac:dyDescent="0.2">
      <c r="D62450" s="1"/>
      <c r="E62450" s="41"/>
    </row>
    <row r="62451" spans="4:5" x14ac:dyDescent="0.2">
      <c r="D62451" s="1"/>
      <c r="E62451" s="41"/>
    </row>
    <row r="62452" spans="4:5" x14ac:dyDescent="0.2">
      <c r="D62452" s="1"/>
      <c r="E62452" s="41"/>
    </row>
    <row r="62453" spans="4:5" x14ac:dyDescent="0.2">
      <c r="D62453" s="1"/>
      <c r="E62453" s="41"/>
    </row>
    <row r="62454" spans="4:5" x14ac:dyDescent="0.2">
      <c r="D62454" s="1"/>
      <c r="E62454" s="41"/>
    </row>
    <row r="62455" spans="4:5" x14ac:dyDescent="0.2">
      <c r="D62455" s="1"/>
      <c r="E62455" s="41"/>
    </row>
    <row r="62456" spans="4:5" x14ac:dyDescent="0.2">
      <c r="D62456" s="1"/>
      <c r="E62456" s="41"/>
    </row>
    <row r="62457" spans="4:5" x14ac:dyDescent="0.2">
      <c r="D62457" s="1"/>
      <c r="E62457" s="41"/>
    </row>
    <row r="62458" spans="4:5" x14ac:dyDescent="0.2">
      <c r="D62458" s="1"/>
      <c r="E62458" s="41"/>
    </row>
    <row r="62459" spans="4:5" x14ac:dyDescent="0.2">
      <c r="D62459" s="1"/>
      <c r="E62459" s="41"/>
    </row>
    <row r="62460" spans="4:5" x14ac:dyDescent="0.2">
      <c r="D62460" s="1"/>
      <c r="E62460" s="41"/>
    </row>
    <row r="62461" spans="4:5" x14ac:dyDescent="0.2">
      <c r="D62461" s="1"/>
      <c r="E62461" s="41"/>
    </row>
    <row r="62462" spans="4:5" x14ac:dyDescent="0.2">
      <c r="D62462" s="1"/>
      <c r="E62462" s="41"/>
    </row>
    <row r="62463" spans="4:5" x14ac:dyDescent="0.2">
      <c r="D62463" s="1"/>
      <c r="E62463" s="41"/>
    </row>
    <row r="62464" spans="4:5" x14ac:dyDescent="0.2">
      <c r="D62464" s="1"/>
      <c r="E62464" s="41"/>
    </row>
    <row r="62465" spans="4:5" x14ac:dyDescent="0.2">
      <c r="D62465" s="1"/>
      <c r="E62465" s="41"/>
    </row>
    <row r="62466" spans="4:5" x14ac:dyDescent="0.2">
      <c r="D62466" s="1"/>
      <c r="E62466" s="41"/>
    </row>
    <row r="62467" spans="4:5" x14ac:dyDescent="0.2">
      <c r="D62467" s="1"/>
      <c r="E62467" s="41"/>
    </row>
    <row r="62468" spans="4:5" x14ac:dyDescent="0.2">
      <c r="D62468" s="1"/>
      <c r="E62468" s="41"/>
    </row>
    <row r="62469" spans="4:5" x14ac:dyDescent="0.2">
      <c r="D62469" s="1"/>
      <c r="E62469" s="41"/>
    </row>
    <row r="62470" spans="4:5" x14ac:dyDescent="0.2">
      <c r="D62470" s="1"/>
      <c r="E62470" s="41"/>
    </row>
    <row r="62471" spans="4:5" x14ac:dyDescent="0.2">
      <c r="D62471" s="1"/>
      <c r="E62471" s="41"/>
    </row>
    <row r="62472" spans="4:5" x14ac:dyDescent="0.2">
      <c r="D62472" s="1"/>
      <c r="E62472" s="41"/>
    </row>
    <row r="62473" spans="4:5" x14ac:dyDescent="0.2">
      <c r="D62473" s="1"/>
      <c r="E62473" s="41"/>
    </row>
    <row r="62474" spans="4:5" x14ac:dyDescent="0.2">
      <c r="D62474" s="1"/>
      <c r="E62474" s="41"/>
    </row>
    <row r="62475" spans="4:5" x14ac:dyDescent="0.2">
      <c r="D62475" s="1"/>
      <c r="E62475" s="41"/>
    </row>
    <row r="62476" spans="4:5" x14ac:dyDescent="0.2">
      <c r="D62476" s="1"/>
      <c r="E62476" s="41"/>
    </row>
    <row r="62477" spans="4:5" x14ac:dyDescent="0.2">
      <c r="D62477" s="1"/>
      <c r="E62477" s="41"/>
    </row>
    <row r="62478" spans="4:5" x14ac:dyDescent="0.2">
      <c r="D62478" s="1"/>
      <c r="E62478" s="41"/>
    </row>
    <row r="62479" spans="4:5" x14ac:dyDescent="0.2">
      <c r="D62479" s="1"/>
      <c r="E62479" s="41"/>
    </row>
    <row r="62480" spans="4:5" x14ac:dyDescent="0.2">
      <c r="D62480" s="1"/>
      <c r="E62480" s="41"/>
    </row>
    <row r="62481" spans="4:5" x14ac:dyDescent="0.2">
      <c r="D62481" s="1"/>
      <c r="E62481" s="41"/>
    </row>
    <row r="62482" spans="4:5" x14ac:dyDescent="0.2">
      <c r="D62482" s="1"/>
      <c r="E62482" s="41"/>
    </row>
    <row r="62483" spans="4:5" x14ac:dyDescent="0.2">
      <c r="D62483" s="1"/>
      <c r="E62483" s="41"/>
    </row>
    <row r="62484" spans="4:5" x14ac:dyDescent="0.2">
      <c r="D62484" s="1"/>
      <c r="E62484" s="41"/>
    </row>
    <row r="62485" spans="4:5" x14ac:dyDescent="0.2">
      <c r="D62485" s="1"/>
      <c r="E62485" s="41"/>
    </row>
    <row r="62486" spans="4:5" x14ac:dyDescent="0.2">
      <c r="D62486" s="1"/>
      <c r="E62486" s="41"/>
    </row>
    <row r="62487" spans="4:5" x14ac:dyDescent="0.2">
      <c r="D62487" s="1"/>
      <c r="E62487" s="41"/>
    </row>
    <row r="62488" spans="4:5" x14ac:dyDescent="0.2">
      <c r="D62488" s="1"/>
      <c r="E62488" s="41"/>
    </row>
    <row r="62489" spans="4:5" x14ac:dyDescent="0.2">
      <c r="D62489" s="1"/>
      <c r="E62489" s="41"/>
    </row>
    <row r="62490" spans="4:5" x14ac:dyDescent="0.2">
      <c r="D62490" s="1"/>
      <c r="E62490" s="41"/>
    </row>
    <row r="62491" spans="4:5" x14ac:dyDescent="0.2">
      <c r="D62491" s="1"/>
      <c r="E62491" s="41"/>
    </row>
    <row r="62492" spans="4:5" x14ac:dyDescent="0.2">
      <c r="D62492" s="1"/>
      <c r="E62492" s="41"/>
    </row>
    <row r="62493" spans="4:5" x14ac:dyDescent="0.2">
      <c r="D62493" s="1"/>
      <c r="E62493" s="41"/>
    </row>
    <row r="62494" spans="4:5" x14ac:dyDescent="0.2">
      <c r="D62494" s="1"/>
      <c r="E62494" s="41"/>
    </row>
    <row r="62495" spans="4:5" x14ac:dyDescent="0.2">
      <c r="D62495" s="1"/>
      <c r="E62495" s="41"/>
    </row>
    <row r="62496" spans="4:5" x14ac:dyDescent="0.2">
      <c r="D62496" s="1"/>
      <c r="E62496" s="41"/>
    </row>
    <row r="62497" spans="4:5" x14ac:dyDescent="0.2">
      <c r="D62497" s="1"/>
      <c r="E62497" s="41"/>
    </row>
    <row r="62498" spans="4:5" x14ac:dyDescent="0.2">
      <c r="D62498" s="1"/>
      <c r="E62498" s="41"/>
    </row>
    <row r="62499" spans="4:5" x14ac:dyDescent="0.2">
      <c r="D62499" s="1"/>
      <c r="E62499" s="41"/>
    </row>
    <row r="62500" spans="4:5" x14ac:dyDescent="0.2">
      <c r="D62500" s="1"/>
      <c r="E62500" s="41"/>
    </row>
    <row r="62501" spans="4:5" x14ac:dyDescent="0.2">
      <c r="D62501" s="1"/>
      <c r="E62501" s="41"/>
    </row>
    <row r="62502" spans="4:5" x14ac:dyDescent="0.2">
      <c r="D62502" s="1"/>
      <c r="E62502" s="41"/>
    </row>
    <row r="62503" spans="4:5" x14ac:dyDescent="0.2">
      <c r="D62503" s="1"/>
      <c r="E62503" s="41"/>
    </row>
    <row r="62504" spans="4:5" x14ac:dyDescent="0.2">
      <c r="D62504" s="1"/>
      <c r="E62504" s="41"/>
    </row>
    <row r="62505" spans="4:5" x14ac:dyDescent="0.2">
      <c r="D62505" s="1"/>
      <c r="E62505" s="41"/>
    </row>
    <row r="62506" spans="4:5" x14ac:dyDescent="0.2">
      <c r="D62506" s="1"/>
      <c r="E62506" s="41"/>
    </row>
    <row r="62507" spans="4:5" x14ac:dyDescent="0.2">
      <c r="D62507" s="1"/>
      <c r="E62507" s="41"/>
    </row>
    <row r="62508" spans="4:5" x14ac:dyDescent="0.2">
      <c r="D62508" s="1"/>
      <c r="E62508" s="41"/>
    </row>
    <row r="62509" spans="4:5" x14ac:dyDescent="0.2">
      <c r="D62509" s="1"/>
      <c r="E62509" s="41"/>
    </row>
    <row r="62510" spans="4:5" x14ac:dyDescent="0.2">
      <c r="D62510" s="1"/>
      <c r="E62510" s="41"/>
    </row>
    <row r="62511" spans="4:5" x14ac:dyDescent="0.2">
      <c r="D62511" s="1"/>
      <c r="E62511" s="41"/>
    </row>
    <row r="62512" spans="4:5" x14ac:dyDescent="0.2">
      <c r="D62512" s="1"/>
      <c r="E62512" s="41"/>
    </row>
    <row r="62513" spans="4:5" x14ac:dyDescent="0.2">
      <c r="D62513" s="1"/>
      <c r="E62513" s="41"/>
    </row>
    <row r="62514" spans="4:5" x14ac:dyDescent="0.2">
      <c r="D62514" s="1"/>
      <c r="E62514" s="41"/>
    </row>
    <row r="62515" spans="4:5" x14ac:dyDescent="0.2">
      <c r="D62515" s="1"/>
      <c r="E62515" s="41"/>
    </row>
    <row r="62516" spans="4:5" x14ac:dyDescent="0.2">
      <c r="D62516" s="1"/>
      <c r="E62516" s="41"/>
    </row>
    <row r="62517" spans="4:5" x14ac:dyDescent="0.2">
      <c r="D62517" s="1"/>
      <c r="E62517" s="41"/>
    </row>
    <row r="62518" spans="4:5" x14ac:dyDescent="0.2">
      <c r="D62518" s="1"/>
      <c r="E62518" s="41"/>
    </row>
    <row r="62519" spans="4:5" x14ac:dyDescent="0.2">
      <c r="D62519" s="1"/>
      <c r="E62519" s="41"/>
    </row>
    <row r="62520" spans="4:5" x14ac:dyDescent="0.2">
      <c r="D62520" s="1"/>
      <c r="E62520" s="41"/>
    </row>
    <row r="62521" spans="4:5" x14ac:dyDescent="0.2">
      <c r="D62521" s="1"/>
      <c r="E62521" s="41"/>
    </row>
    <row r="62522" spans="4:5" x14ac:dyDescent="0.2">
      <c r="D62522" s="1"/>
      <c r="E62522" s="41"/>
    </row>
    <row r="62523" spans="4:5" x14ac:dyDescent="0.2">
      <c r="D62523" s="1"/>
      <c r="E62523" s="41"/>
    </row>
    <row r="62524" spans="4:5" x14ac:dyDescent="0.2">
      <c r="D62524" s="1"/>
      <c r="E62524" s="41"/>
    </row>
    <row r="62525" spans="4:5" x14ac:dyDescent="0.2">
      <c r="D62525" s="1"/>
      <c r="E62525" s="41"/>
    </row>
    <row r="62526" spans="4:5" x14ac:dyDescent="0.2">
      <c r="D62526" s="1"/>
      <c r="E62526" s="41"/>
    </row>
    <row r="62527" spans="4:5" x14ac:dyDescent="0.2">
      <c r="D62527" s="1"/>
      <c r="E62527" s="41"/>
    </row>
    <row r="62528" spans="4:5" x14ac:dyDescent="0.2">
      <c r="D62528" s="1"/>
      <c r="E62528" s="41"/>
    </row>
    <row r="62529" spans="4:5" x14ac:dyDescent="0.2">
      <c r="D62529" s="1"/>
      <c r="E62529" s="41"/>
    </row>
    <row r="62530" spans="4:5" x14ac:dyDescent="0.2">
      <c r="D62530" s="1"/>
      <c r="E62530" s="41"/>
    </row>
    <row r="62531" spans="4:5" x14ac:dyDescent="0.2">
      <c r="D62531" s="1"/>
      <c r="E62531" s="41"/>
    </row>
    <row r="62532" spans="4:5" x14ac:dyDescent="0.2">
      <c r="D62532" s="1"/>
      <c r="E62532" s="41"/>
    </row>
    <row r="62533" spans="4:5" x14ac:dyDescent="0.2">
      <c r="D62533" s="1"/>
      <c r="E62533" s="41"/>
    </row>
    <row r="62534" spans="4:5" x14ac:dyDescent="0.2">
      <c r="D62534" s="1"/>
      <c r="E62534" s="41"/>
    </row>
    <row r="62535" spans="4:5" x14ac:dyDescent="0.2">
      <c r="D62535" s="1"/>
      <c r="E62535" s="41"/>
    </row>
    <row r="62536" spans="4:5" x14ac:dyDescent="0.2">
      <c r="D62536" s="1"/>
      <c r="E62536" s="41"/>
    </row>
    <row r="62537" spans="4:5" x14ac:dyDescent="0.2">
      <c r="D62537" s="1"/>
      <c r="E62537" s="41"/>
    </row>
    <row r="62538" spans="4:5" x14ac:dyDescent="0.2">
      <c r="D62538" s="1"/>
      <c r="E62538" s="41"/>
    </row>
    <row r="62539" spans="4:5" x14ac:dyDescent="0.2">
      <c r="D62539" s="1"/>
      <c r="E62539" s="41"/>
    </row>
    <row r="62540" spans="4:5" x14ac:dyDescent="0.2">
      <c r="D62540" s="1"/>
      <c r="E62540" s="41"/>
    </row>
    <row r="62541" spans="4:5" x14ac:dyDescent="0.2">
      <c r="D62541" s="1"/>
      <c r="E62541" s="41"/>
    </row>
    <row r="62542" spans="4:5" x14ac:dyDescent="0.2">
      <c r="D62542" s="1"/>
      <c r="E62542" s="41"/>
    </row>
    <row r="62543" spans="4:5" x14ac:dyDescent="0.2">
      <c r="D62543" s="1"/>
      <c r="E62543" s="41"/>
    </row>
    <row r="62544" spans="4:5" x14ac:dyDescent="0.2">
      <c r="D62544" s="1"/>
      <c r="E62544" s="41"/>
    </row>
    <row r="62545" spans="4:5" x14ac:dyDescent="0.2">
      <c r="D62545" s="1"/>
      <c r="E62545" s="41"/>
    </row>
    <row r="62546" spans="4:5" x14ac:dyDescent="0.2">
      <c r="D62546" s="1"/>
      <c r="E62546" s="41"/>
    </row>
    <row r="62547" spans="4:5" x14ac:dyDescent="0.2">
      <c r="D62547" s="1"/>
      <c r="E62547" s="41"/>
    </row>
    <row r="62548" spans="4:5" x14ac:dyDescent="0.2">
      <c r="D62548" s="1"/>
      <c r="E62548" s="41"/>
    </row>
    <row r="62549" spans="4:5" x14ac:dyDescent="0.2">
      <c r="D62549" s="1"/>
      <c r="E62549" s="41"/>
    </row>
    <row r="62550" spans="4:5" x14ac:dyDescent="0.2">
      <c r="D62550" s="1"/>
      <c r="E62550" s="41"/>
    </row>
    <row r="62551" spans="4:5" x14ac:dyDescent="0.2">
      <c r="D62551" s="1"/>
      <c r="E62551" s="41"/>
    </row>
    <row r="62552" spans="4:5" x14ac:dyDescent="0.2">
      <c r="D62552" s="1"/>
      <c r="E62552" s="41"/>
    </row>
    <row r="62553" spans="4:5" x14ac:dyDescent="0.2">
      <c r="D62553" s="1"/>
      <c r="E62553" s="41"/>
    </row>
    <row r="62554" spans="4:5" x14ac:dyDescent="0.2">
      <c r="D62554" s="1"/>
      <c r="E62554" s="41"/>
    </row>
    <row r="62555" spans="4:5" x14ac:dyDescent="0.2">
      <c r="D62555" s="1"/>
      <c r="E62555" s="41"/>
    </row>
    <row r="62556" spans="4:5" x14ac:dyDescent="0.2">
      <c r="D62556" s="1"/>
      <c r="E62556" s="41"/>
    </row>
    <row r="62557" spans="4:5" x14ac:dyDescent="0.2">
      <c r="D62557" s="1"/>
      <c r="E62557" s="41"/>
    </row>
    <row r="62558" spans="4:5" x14ac:dyDescent="0.2">
      <c r="D62558" s="1"/>
      <c r="E62558" s="41"/>
    </row>
    <row r="62559" spans="4:5" x14ac:dyDescent="0.2">
      <c r="D62559" s="1"/>
      <c r="E62559" s="41"/>
    </row>
    <row r="62560" spans="4:5" x14ac:dyDescent="0.2">
      <c r="D62560" s="1"/>
      <c r="E62560" s="41"/>
    </row>
    <row r="62561" spans="4:5" x14ac:dyDescent="0.2">
      <c r="D62561" s="1"/>
      <c r="E62561" s="41"/>
    </row>
    <row r="62562" spans="4:5" x14ac:dyDescent="0.2">
      <c r="D62562" s="1"/>
      <c r="E62562" s="41"/>
    </row>
    <row r="62563" spans="4:5" x14ac:dyDescent="0.2">
      <c r="D62563" s="1"/>
      <c r="E62563" s="41"/>
    </row>
    <row r="62564" spans="4:5" x14ac:dyDescent="0.2">
      <c r="D62564" s="1"/>
      <c r="E62564" s="41"/>
    </row>
    <row r="62565" spans="4:5" x14ac:dyDescent="0.2">
      <c r="D62565" s="1"/>
      <c r="E62565" s="41"/>
    </row>
    <row r="62566" spans="4:5" x14ac:dyDescent="0.2">
      <c r="D62566" s="1"/>
      <c r="E62566" s="41"/>
    </row>
    <row r="62567" spans="4:5" x14ac:dyDescent="0.2">
      <c r="D62567" s="1"/>
      <c r="E62567" s="41"/>
    </row>
    <row r="62568" spans="4:5" x14ac:dyDescent="0.2">
      <c r="D62568" s="1"/>
      <c r="E62568" s="41"/>
    </row>
    <row r="62569" spans="4:5" x14ac:dyDescent="0.2">
      <c r="D62569" s="1"/>
      <c r="E62569" s="41"/>
    </row>
    <row r="62570" spans="4:5" x14ac:dyDescent="0.2">
      <c r="D62570" s="1"/>
      <c r="E62570" s="41"/>
    </row>
    <row r="62571" spans="4:5" x14ac:dyDescent="0.2">
      <c r="D62571" s="1"/>
      <c r="E62571" s="41"/>
    </row>
    <row r="62572" spans="4:5" x14ac:dyDescent="0.2">
      <c r="D62572" s="1"/>
      <c r="E62572" s="41"/>
    </row>
    <row r="62573" spans="4:5" x14ac:dyDescent="0.2">
      <c r="D62573" s="1"/>
      <c r="E62573" s="41"/>
    </row>
    <row r="62574" spans="4:5" x14ac:dyDescent="0.2">
      <c r="D62574" s="1"/>
      <c r="E62574" s="41"/>
    </row>
    <row r="62575" spans="4:5" x14ac:dyDescent="0.2">
      <c r="D62575" s="1"/>
      <c r="E62575" s="41"/>
    </row>
    <row r="62576" spans="4:5" x14ac:dyDescent="0.2">
      <c r="D62576" s="1"/>
      <c r="E62576" s="41"/>
    </row>
    <row r="62577" spans="4:5" x14ac:dyDescent="0.2">
      <c r="D62577" s="1"/>
      <c r="E62577" s="41"/>
    </row>
    <row r="62578" spans="4:5" x14ac:dyDescent="0.2">
      <c r="D62578" s="1"/>
      <c r="E62578" s="41"/>
    </row>
    <row r="62579" spans="4:5" x14ac:dyDescent="0.2">
      <c r="D62579" s="1"/>
      <c r="E62579" s="41"/>
    </row>
    <row r="62580" spans="4:5" x14ac:dyDescent="0.2">
      <c r="D62580" s="1"/>
      <c r="E62580" s="41"/>
    </row>
    <row r="62581" spans="4:5" x14ac:dyDescent="0.2">
      <c r="D62581" s="1"/>
      <c r="E62581" s="41"/>
    </row>
    <row r="62582" spans="4:5" x14ac:dyDescent="0.2">
      <c r="D62582" s="1"/>
      <c r="E62582" s="41"/>
    </row>
    <row r="62583" spans="4:5" x14ac:dyDescent="0.2">
      <c r="D62583" s="1"/>
      <c r="E62583" s="41"/>
    </row>
    <row r="62584" spans="4:5" x14ac:dyDescent="0.2">
      <c r="D62584" s="1"/>
      <c r="E62584" s="41"/>
    </row>
    <row r="62585" spans="4:5" x14ac:dyDescent="0.2">
      <c r="D62585" s="1"/>
      <c r="E62585" s="41"/>
    </row>
    <row r="62586" spans="4:5" x14ac:dyDescent="0.2">
      <c r="D62586" s="1"/>
      <c r="E62586" s="41"/>
    </row>
    <row r="62587" spans="4:5" x14ac:dyDescent="0.2">
      <c r="D62587" s="1"/>
      <c r="E62587" s="41"/>
    </row>
    <row r="62588" spans="4:5" x14ac:dyDescent="0.2">
      <c r="D62588" s="1"/>
      <c r="E62588" s="41"/>
    </row>
    <row r="62589" spans="4:5" x14ac:dyDescent="0.2">
      <c r="D62589" s="1"/>
      <c r="E62589" s="41"/>
    </row>
    <row r="62590" spans="4:5" x14ac:dyDescent="0.2">
      <c r="D62590" s="1"/>
      <c r="E62590" s="41"/>
    </row>
    <row r="62591" spans="4:5" x14ac:dyDescent="0.2">
      <c r="D62591" s="1"/>
      <c r="E62591" s="41"/>
    </row>
    <row r="62592" spans="4:5" x14ac:dyDescent="0.2">
      <c r="D62592" s="1"/>
      <c r="E62592" s="41"/>
    </row>
    <row r="62593" spans="4:5" x14ac:dyDescent="0.2">
      <c r="D62593" s="1"/>
      <c r="E62593" s="41"/>
    </row>
    <row r="62594" spans="4:5" x14ac:dyDescent="0.2">
      <c r="D62594" s="1"/>
      <c r="E62594" s="41"/>
    </row>
    <row r="62595" spans="4:5" x14ac:dyDescent="0.2">
      <c r="D62595" s="1"/>
      <c r="E62595" s="41"/>
    </row>
    <row r="62596" spans="4:5" x14ac:dyDescent="0.2">
      <c r="D62596" s="1"/>
      <c r="E62596" s="41"/>
    </row>
    <row r="62597" spans="4:5" x14ac:dyDescent="0.2">
      <c r="D62597" s="1"/>
      <c r="E62597" s="41"/>
    </row>
    <row r="62598" spans="4:5" x14ac:dyDescent="0.2">
      <c r="D62598" s="1"/>
      <c r="E62598" s="41"/>
    </row>
    <row r="62599" spans="4:5" x14ac:dyDescent="0.2">
      <c r="D62599" s="1"/>
      <c r="E62599" s="41"/>
    </row>
    <row r="62600" spans="4:5" x14ac:dyDescent="0.2">
      <c r="D62600" s="1"/>
      <c r="E62600" s="41"/>
    </row>
    <row r="62601" spans="4:5" x14ac:dyDescent="0.2">
      <c r="D62601" s="1"/>
      <c r="E62601" s="41"/>
    </row>
    <row r="62602" spans="4:5" x14ac:dyDescent="0.2">
      <c r="D62602" s="1"/>
      <c r="E62602" s="41"/>
    </row>
    <row r="62603" spans="4:5" x14ac:dyDescent="0.2">
      <c r="D62603" s="1"/>
      <c r="E62603" s="41"/>
    </row>
    <row r="62604" spans="4:5" x14ac:dyDescent="0.2">
      <c r="D62604" s="1"/>
      <c r="E62604" s="41"/>
    </row>
    <row r="62605" spans="4:5" x14ac:dyDescent="0.2">
      <c r="D62605" s="1"/>
      <c r="E62605" s="41"/>
    </row>
    <row r="62606" spans="4:5" x14ac:dyDescent="0.2">
      <c r="D62606" s="1"/>
      <c r="E62606" s="41"/>
    </row>
    <row r="62607" spans="4:5" x14ac:dyDescent="0.2">
      <c r="D62607" s="1"/>
      <c r="E62607" s="41"/>
    </row>
    <row r="62608" spans="4:5" x14ac:dyDescent="0.2">
      <c r="D62608" s="1"/>
      <c r="E62608" s="41"/>
    </row>
    <row r="62609" spans="4:5" x14ac:dyDescent="0.2">
      <c r="D62609" s="1"/>
      <c r="E62609" s="41"/>
    </row>
    <row r="62610" spans="4:5" x14ac:dyDescent="0.2">
      <c r="D62610" s="1"/>
      <c r="E62610" s="41"/>
    </row>
    <row r="62611" spans="4:5" x14ac:dyDescent="0.2">
      <c r="D62611" s="1"/>
      <c r="E62611" s="41"/>
    </row>
    <row r="62612" spans="4:5" x14ac:dyDescent="0.2">
      <c r="D62612" s="1"/>
      <c r="E62612" s="41"/>
    </row>
    <row r="62613" spans="4:5" x14ac:dyDescent="0.2">
      <c r="D62613" s="1"/>
      <c r="E62613" s="41"/>
    </row>
    <row r="62614" spans="4:5" x14ac:dyDescent="0.2">
      <c r="D62614" s="1"/>
      <c r="E62614" s="41"/>
    </row>
    <row r="62615" spans="4:5" x14ac:dyDescent="0.2">
      <c r="D62615" s="1"/>
      <c r="E62615" s="41"/>
    </row>
    <row r="62616" spans="4:5" x14ac:dyDescent="0.2">
      <c r="D62616" s="1"/>
      <c r="E62616" s="41"/>
    </row>
    <row r="62617" spans="4:5" x14ac:dyDescent="0.2">
      <c r="D62617" s="1"/>
      <c r="E62617" s="41"/>
    </row>
    <row r="62618" spans="4:5" x14ac:dyDescent="0.2">
      <c r="D62618" s="1"/>
      <c r="E62618" s="41"/>
    </row>
    <row r="62619" spans="4:5" x14ac:dyDescent="0.2">
      <c r="D62619" s="1"/>
      <c r="E62619" s="41"/>
    </row>
    <row r="62620" spans="4:5" x14ac:dyDescent="0.2">
      <c r="D62620" s="1"/>
      <c r="E62620" s="41"/>
    </row>
    <row r="62621" spans="4:5" x14ac:dyDescent="0.2">
      <c r="D62621" s="1"/>
      <c r="E62621" s="41"/>
    </row>
    <row r="62622" spans="4:5" x14ac:dyDescent="0.2">
      <c r="D62622" s="1"/>
      <c r="E62622" s="41"/>
    </row>
    <row r="62623" spans="4:5" x14ac:dyDescent="0.2">
      <c r="D62623" s="1"/>
      <c r="E62623" s="41"/>
    </row>
    <row r="62624" spans="4:5" x14ac:dyDescent="0.2">
      <c r="D62624" s="1"/>
      <c r="E62624" s="41"/>
    </row>
    <row r="62625" spans="4:5" x14ac:dyDescent="0.2">
      <c r="D62625" s="1"/>
      <c r="E62625" s="41"/>
    </row>
    <row r="62626" spans="4:5" x14ac:dyDescent="0.2">
      <c r="D62626" s="1"/>
      <c r="E62626" s="41"/>
    </row>
    <row r="62627" spans="4:5" x14ac:dyDescent="0.2">
      <c r="D62627" s="1"/>
      <c r="E62627" s="41"/>
    </row>
    <row r="62628" spans="4:5" x14ac:dyDescent="0.2">
      <c r="D62628" s="1"/>
      <c r="E62628" s="41"/>
    </row>
    <row r="62629" spans="4:5" x14ac:dyDescent="0.2">
      <c r="D62629" s="1"/>
      <c r="E62629" s="41"/>
    </row>
    <row r="62630" spans="4:5" x14ac:dyDescent="0.2">
      <c r="D62630" s="1"/>
      <c r="E62630" s="41"/>
    </row>
    <row r="62631" spans="4:5" x14ac:dyDescent="0.2">
      <c r="D62631" s="1"/>
      <c r="E62631" s="41"/>
    </row>
    <row r="62632" spans="4:5" x14ac:dyDescent="0.2">
      <c r="D62632" s="1"/>
      <c r="E62632" s="41"/>
    </row>
    <row r="62633" spans="4:5" x14ac:dyDescent="0.2">
      <c r="D62633" s="1"/>
      <c r="E62633" s="41"/>
    </row>
    <row r="62634" spans="4:5" x14ac:dyDescent="0.2">
      <c r="D62634" s="1"/>
      <c r="E62634" s="41"/>
    </row>
    <row r="62635" spans="4:5" x14ac:dyDescent="0.2">
      <c r="D62635" s="1"/>
      <c r="E62635" s="41"/>
    </row>
    <row r="62636" spans="4:5" x14ac:dyDescent="0.2">
      <c r="D62636" s="1"/>
      <c r="E62636" s="41"/>
    </row>
    <row r="62637" spans="4:5" x14ac:dyDescent="0.2">
      <c r="D62637" s="1"/>
      <c r="E62637" s="41"/>
    </row>
    <row r="62638" spans="4:5" x14ac:dyDescent="0.2">
      <c r="D62638" s="1"/>
      <c r="E62638" s="41"/>
    </row>
    <row r="62639" spans="4:5" x14ac:dyDescent="0.2">
      <c r="D62639" s="1"/>
      <c r="E62639" s="41"/>
    </row>
    <row r="62640" spans="4:5" x14ac:dyDescent="0.2">
      <c r="D62640" s="1"/>
      <c r="E62640" s="41"/>
    </row>
    <row r="62641" spans="4:5" x14ac:dyDescent="0.2">
      <c r="D62641" s="1"/>
      <c r="E62641" s="41"/>
    </row>
    <row r="62642" spans="4:5" x14ac:dyDescent="0.2">
      <c r="D62642" s="1"/>
      <c r="E62642" s="41"/>
    </row>
    <row r="62643" spans="4:5" x14ac:dyDescent="0.2">
      <c r="D62643" s="1"/>
      <c r="E62643" s="41"/>
    </row>
    <row r="62644" spans="4:5" x14ac:dyDescent="0.2">
      <c r="D62644" s="1"/>
      <c r="E62644" s="41"/>
    </row>
    <row r="62645" spans="4:5" x14ac:dyDescent="0.2">
      <c r="D62645" s="1"/>
      <c r="E62645" s="41"/>
    </row>
    <row r="62646" spans="4:5" x14ac:dyDescent="0.2">
      <c r="D62646" s="1"/>
      <c r="E62646" s="41"/>
    </row>
    <row r="62647" spans="4:5" x14ac:dyDescent="0.2">
      <c r="D62647" s="1"/>
      <c r="E62647" s="41"/>
    </row>
    <row r="62648" spans="4:5" x14ac:dyDescent="0.2">
      <c r="D62648" s="1"/>
      <c r="E62648" s="41"/>
    </row>
    <row r="62649" spans="4:5" x14ac:dyDescent="0.2">
      <c r="D62649" s="1"/>
      <c r="E62649" s="41"/>
    </row>
    <row r="62650" spans="4:5" x14ac:dyDescent="0.2">
      <c r="D62650" s="1"/>
      <c r="E62650" s="41"/>
    </row>
    <row r="62651" spans="4:5" x14ac:dyDescent="0.2">
      <c r="D62651" s="1"/>
      <c r="E62651" s="41"/>
    </row>
    <row r="62652" spans="4:5" x14ac:dyDescent="0.2">
      <c r="D62652" s="1"/>
      <c r="E62652" s="41"/>
    </row>
    <row r="62653" spans="4:5" x14ac:dyDescent="0.2">
      <c r="D62653" s="1"/>
      <c r="E62653" s="41"/>
    </row>
    <row r="62654" spans="4:5" x14ac:dyDescent="0.2">
      <c r="D62654" s="1"/>
      <c r="E62654" s="41"/>
    </row>
    <row r="62655" spans="4:5" x14ac:dyDescent="0.2">
      <c r="D62655" s="1"/>
      <c r="E62655" s="41"/>
    </row>
    <row r="62656" spans="4:5" x14ac:dyDescent="0.2">
      <c r="D62656" s="1"/>
      <c r="E62656" s="41"/>
    </row>
    <row r="62657" spans="4:5" x14ac:dyDescent="0.2">
      <c r="D62657" s="1"/>
      <c r="E62657" s="41"/>
    </row>
    <row r="62658" spans="4:5" x14ac:dyDescent="0.2">
      <c r="D62658" s="1"/>
      <c r="E62658" s="41"/>
    </row>
    <row r="62659" spans="4:5" x14ac:dyDescent="0.2">
      <c r="D62659" s="1"/>
      <c r="E62659" s="41"/>
    </row>
    <row r="62660" spans="4:5" x14ac:dyDescent="0.2">
      <c r="D62660" s="1"/>
      <c r="E62660" s="41"/>
    </row>
    <row r="62661" spans="4:5" x14ac:dyDescent="0.2">
      <c r="D62661" s="1"/>
      <c r="E62661" s="41"/>
    </row>
    <row r="62662" spans="4:5" x14ac:dyDescent="0.2">
      <c r="D62662" s="1"/>
      <c r="E62662" s="41"/>
    </row>
    <row r="62663" spans="4:5" x14ac:dyDescent="0.2">
      <c r="D62663" s="1"/>
      <c r="E62663" s="41"/>
    </row>
    <row r="62664" spans="4:5" x14ac:dyDescent="0.2">
      <c r="D62664" s="1"/>
      <c r="E62664" s="41"/>
    </row>
    <row r="62665" spans="4:5" x14ac:dyDescent="0.2">
      <c r="D62665" s="1"/>
      <c r="E62665" s="41"/>
    </row>
    <row r="62666" spans="4:5" x14ac:dyDescent="0.2">
      <c r="D62666" s="1"/>
      <c r="E62666" s="41"/>
    </row>
    <row r="62667" spans="4:5" x14ac:dyDescent="0.2">
      <c r="D62667" s="1"/>
      <c r="E62667" s="41"/>
    </row>
    <row r="62668" spans="4:5" x14ac:dyDescent="0.2">
      <c r="D62668" s="1"/>
      <c r="E62668" s="41"/>
    </row>
    <row r="62669" spans="4:5" x14ac:dyDescent="0.2">
      <c r="D62669" s="1"/>
      <c r="E62669" s="41"/>
    </row>
    <row r="62670" spans="4:5" x14ac:dyDescent="0.2">
      <c r="D62670" s="1"/>
      <c r="E62670" s="41"/>
    </row>
    <row r="62671" spans="4:5" x14ac:dyDescent="0.2">
      <c r="D62671" s="1"/>
      <c r="E62671" s="41"/>
    </row>
    <row r="62672" spans="4:5" x14ac:dyDescent="0.2">
      <c r="D62672" s="1"/>
      <c r="E62672" s="41"/>
    </row>
    <row r="62673" spans="4:5" x14ac:dyDescent="0.2">
      <c r="D62673" s="1"/>
      <c r="E62673" s="41"/>
    </row>
    <row r="62674" spans="4:5" x14ac:dyDescent="0.2">
      <c r="D62674" s="1"/>
      <c r="E62674" s="41"/>
    </row>
    <row r="62675" spans="4:5" x14ac:dyDescent="0.2">
      <c r="D62675" s="1"/>
      <c r="E62675" s="41"/>
    </row>
    <row r="62676" spans="4:5" x14ac:dyDescent="0.2">
      <c r="D62676" s="1"/>
      <c r="E62676" s="41"/>
    </row>
    <row r="62677" spans="4:5" x14ac:dyDescent="0.2">
      <c r="D62677" s="1"/>
      <c r="E62677" s="41"/>
    </row>
    <row r="62678" spans="4:5" x14ac:dyDescent="0.2">
      <c r="D62678" s="1"/>
      <c r="E62678" s="41"/>
    </row>
    <row r="62679" spans="4:5" x14ac:dyDescent="0.2">
      <c r="D62679" s="1"/>
      <c r="E62679" s="41"/>
    </row>
    <row r="62680" spans="4:5" x14ac:dyDescent="0.2">
      <c r="D62680" s="1"/>
      <c r="E62680" s="41"/>
    </row>
    <row r="62681" spans="4:5" x14ac:dyDescent="0.2">
      <c r="D62681" s="1"/>
      <c r="E62681" s="41"/>
    </row>
    <row r="62682" spans="4:5" x14ac:dyDescent="0.2">
      <c r="D62682" s="1"/>
      <c r="E62682" s="41"/>
    </row>
    <row r="62683" spans="4:5" x14ac:dyDescent="0.2">
      <c r="D62683" s="1"/>
      <c r="E62683" s="41"/>
    </row>
    <row r="62684" spans="4:5" x14ac:dyDescent="0.2">
      <c r="D62684" s="1"/>
      <c r="E62684" s="41"/>
    </row>
    <row r="62685" spans="4:5" x14ac:dyDescent="0.2">
      <c r="D62685" s="1"/>
      <c r="E62685" s="41"/>
    </row>
    <row r="62686" spans="4:5" x14ac:dyDescent="0.2">
      <c r="D62686" s="1"/>
      <c r="E62686" s="41"/>
    </row>
    <row r="62687" spans="4:5" x14ac:dyDescent="0.2">
      <c r="D62687" s="1"/>
      <c r="E62687" s="41"/>
    </row>
    <row r="62688" spans="4:5" x14ac:dyDescent="0.2">
      <c r="D62688" s="1"/>
      <c r="E62688" s="41"/>
    </row>
    <row r="62689" spans="4:5" x14ac:dyDescent="0.2">
      <c r="D62689" s="1"/>
      <c r="E62689" s="41"/>
    </row>
    <row r="62690" spans="4:5" x14ac:dyDescent="0.2">
      <c r="D62690" s="1"/>
      <c r="E62690" s="41"/>
    </row>
    <row r="62691" spans="4:5" x14ac:dyDescent="0.2">
      <c r="D62691" s="1"/>
      <c r="E62691" s="41"/>
    </row>
    <row r="62692" spans="4:5" x14ac:dyDescent="0.2">
      <c r="D62692" s="1"/>
      <c r="E62692" s="41"/>
    </row>
    <row r="62693" spans="4:5" x14ac:dyDescent="0.2">
      <c r="D62693" s="1"/>
      <c r="E62693" s="41"/>
    </row>
    <row r="62694" spans="4:5" x14ac:dyDescent="0.2">
      <c r="D62694" s="1"/>
      <c r="E62694" s="41"/>
    </row>
    <row r="62695" spans="4:5" x14ac:dyDescent="0.2">
      <c r="D62695" s="1"/>
      <c r="E62695" s="41"/>
    </row>
    <row r="62696" spans="4:5" x14ac:dyDescent="0.2">
      <c r="D62696" s="1"/>
      <c r="E62696" s="41"/>
    </row>
    <row r="62697" spans="4:5" x14ac:dyDescent="0.2">
      <c r="D62697" s="1"/>
      <c r="E62697" s="41"/>
    </row>
    <row r="62698" spans="4:5" x14ac:dyDescent="0.2">
      <c r="D62698" s="1"/>
      <c r="E62698" s="41"/>
    </row>
    <row r="62699" spans="4:5" x14ac:dyDescent="0.2">
      <c r="D62699" s="1"/>
      <c r="E62699" s="41"/>
    </row>
    <row r="62700" spans="4:5" x14ac:dyDescent="0.2">
      <c r="D62700" s="1"/>
      <c r="E62700" s="41"/>
    </row>
    <row r="62701" spans="4:5" x14ac:dyDescent="0.2">
      <c r="D62701" s="1"/>
      <c r="E62701" s="41"/>
    </row>
    <row r="62702" spans="4:5" x14ac:dyDescent="0.2">
      <c r="D62702" s="1"/>
      <c r="E62702" s="41"/>
    </row>
    <row r="62703" spans="4:5" x14ac:dyDescent="0.2">
      <c r="D62703" s="1"/>
      <c r="E62703" s="41"/>
    </row>
    <row r="62704" spans="4:5" x14ac:dyDescent="0.2">
      <c r="D62704" s="1"/>
      <c r="E62704" s="41"/>
    </row>
    <row r="62705" spans="4:5" x14ac:dyDescent="0.2">
      <c r="D62705" s="1"/>
      <c r="E62705" s="41"/>
    </row>
    <row r="62706" spans="4:5" x14ac:dyDescent="0.2">
      <c r="D62706" s="1"/>
      <c r="E62706" s="41"/>
    </row>
    <row r="62707" spans="4:5" x14ac:dyDescent="0.2">
      <c r="D62707" s="1"/>
      <c r="E62707" s="41"/>
    </row>
    <row r="62708" spans="4:5" x14ac:dyDescent="0.2">
      <c r="D62708" s="1"/>
      <c r="E62708" s="41"/>
    </row>
    <row r="62709" spans="4:5" x14ac:dyDescent="0.2">
      <c r="D62709" s="1"/>
      <c r="E62709" s="41"/>
    </row>
    <row r="62710" spans="4:5" x14ac:dyDescent="0.2">
      <c r="D62710" s="1"/>
      <c r="E62710" s="41"/>
    </row>
    <row r="62711" spans="4:5" x14ac:dyDescent="0.2">
      <c r="D62711" s="1"/>
      <c r="E62711" s="41"/>
    </row>
    <row r="62712" spans="4:5" x14ac:dyDescent="0.2">
      <c r="D62712" s="1"/>
      <c r="E62712" s="41"/>
    </row>
    <row r="62713" spans="4:5" x14ac:dyDescent="0.2">
      <c r="D62713" s="1"/>
      <c r="E62713" s="41"/>
    </row>
    <row r="62714" spans="4:5" x14ac:dyDescent="0.2">
      <c r="D62714" s="1"/>
      <c r="E62714" s="41"/>
    </row>
    <row r="62715" spans="4:5" x14ac:dyDescent="0.2">
      <c r="D62715" s="1"/>
      <c r="E62715" s="41"/>
    </row>
    <row r="62716" spans="4:5" x14ac:dyDescent="0.2">
      <c r="D62716" s="1"/>
      <c r="E62716" s="41"/>
    </row>
    <row r="62717" spans="4:5" x14ac:dyDescent="0.2">
      <c r="D62717" s="1"/>
      <c r="E62717" s="41"/>
    </row>
    <row r="62718" spans="4:5" x14ac:dyDescent="0.2">
      <c r="D62718" s="1"/>
      <c r="E62718" s="41"/>
    </row>
    <row r="62719" spans="4:5" x14ac:dyDescent="0.2">
      <c r="D62719" s="1"/>
      <c r="E62719" s="41"/>
    </row>
    <row r="62720" spans="4:5" x14ac:dyDescent="0.2">
      <c r="D62720" s="1"/>
      <c r="E62720" s="41"/>
    </row>
    <row r="62721" spans="4:5" x14ac:dyDescent="0.2">
      <c r="D62721" s="1"/>
      <c r="E62721" s="41"/>
    </row>
    <row r="62722" spans="4:5" x14ac:dyDescent="0.2">
      <c r="D62722" s="1"/>
      <c r="E62722" s="41"/>
    </row>
    <row r="62723" spans="4:5" x14ac:dyDescent="0.2">
      <c r="D62723" s="1"/>
      <c r="E62723" s="41"/>
    </row>
    <row r="62724" spans="4:5" x14ac:dyDescent="0.2">
      <c r="D62724" s="1"/>
      <c r="E62724" s="41"/>
    </row>
    <row r="62725" spans="4:5" x14ac:dyDescent="0.2">
      <c r="D62725" s="1"/>
      <c r="E62725" s="41"/>
    </row>
    <row r="62726" spans="4:5" x14ac:dyDescent="0.2">
      <c r="D62726" s="1"/>
      <c r="E62726" s="41"/>
    </row>
    <row r="62727" spans="4:5" x14ac:dyDescent="0.2">
      <c r="D62727" s="1"/>
      <c r="E62727" s="41"/>
    </row>
    <row r="62728" spans="4:5" x14ac:dyDescent="0.2">
      <c r="D62728" s="1"/>
      <c r="E62728" s="41"/>
    </row>
    <row r="62729" spans="4:5" x14ac:dyDescent="0.2">
      <c r="D62729" s="1"/>
      <c r="E62729" s="41"/>
    </row>
    <row r="62730" spans="4:5" x14ac:dyDescent="0.2">
      <c r="D62730" s="1"/>
      <c r="E62730" s="41"/>
    </row>
    <row r="62731" spans="4:5" x14ac:dyDescent="0.2">
      <c r="D62731" s="1"/>
      <c r="E62731" s="41"/>
    </row>
    <row r="62732" spans="4:5" x14ac:dyDescent="0.2">
      <c r="D62732" s="1"/>
      <c r="E62732" s="41"/>
    </row>
    <row r="62733" spans="4:5" x14ac:dyDescent="0.2">
      <c r="D62733" s="1"/>
      <c r="E62733" s="41"/>
    </row>
    <row r="62734" spans="4:5" x14ac:dyDescent="0.2">
      <c r="D62734" s="1"/>
      <c r="E62734" s="41"/>
    </row>
    <row r="62735" spans="4:5" x14ac:dyDescent="0.2">
      <c r="D62735" s="1"/>
      <c r="E62735" s="41"/>
    </row>
    <row r="62736" spans="4:5" x14ac:dyDescent="0.2">
      <c r="D62736" s="1"/>
      <c r="E62736" s="41"/>
    </row>
    <row r="62737" spans="4:5" x14ac:dyDescent="0.2">
      <c r="D62737" s="1"/>
      <c r="E62737" s="41"/>
    </row>
    <row r="62738" spans="4:5" x14ac:dyDescent="0.2">
      <c r="D62738" s="1"/>
      <c r="E62738" s="41"/>
    </row>
    <row r="62739" spans="4:5" x14ac:dyDescent="0.2">
      <c r="D62739" s="1"/>
      <c r="E62739" s="41"/>
    </row>
    <row r="62740" spans="4:5" x14ac:dyDescent="0.2">
      <c r="D62740" s="1"/>
      <c r="E62740" s="41"/>
    </row>
    <row r="62741" spans="4:5" x14ac:dyDescent="0.2">
      <c r="D62741" s="1"/>
      <c r="E62741" s="41"/>
    </row>
    <row r="62742" spans="4:5" x14ac:dyDescent="0.2">
      <c r="D62742" s="1"/>
      <c r="E62742" s="41"/>
    </row>
    <row r="62743" spans="4:5" x14ac:dyDescent="0.2">
      <c r="D62743" s="1"/>
      <c r="E62743" s="41"/>
    </row>
    <row r="62744" spans="4:5" x14ac:dyDescent="0.2">
      <c r="D62744" s="1"/>
      <c r="E62744" s="41"/>
    </row>
    <row r="62745" spans="4:5" x14ac:dyDescent="0.2">
      <c r="D62745" s="1"/>
      <c r="E62745" s="41"/>
    </row>
    <row r="62746" spans="4:5" x14ac:dyDescent="0.2">
      <c r="D62746" s="1"/>
      <c r="E62746" s="41"/>
    </row>
    <row r="62747" spans="4:5" x14ac:dyDescent="0.2">
      <c r="D62747" s="1"/>
      <c r="E62747" s="41"/>
    </row>
    <row r="62748" spans="4:5" x14ac:dyDescent="0.2">
      <c r="D62748" s="1"/>
      <c r="E62748" s="41"/>
    </row>
    <row r="62749" spans="4:5" x14ac:dyDescent="0.2">
      <c r="D62749" s="1"/>
      <c r="E62749" s="41"/>
    </row>
    <row r="62750" spans="4:5" x14ac:dyDescent="0.2">
      <c r="D62750" s="1"/>
      <c r="E62750" s="41"/>
    </row>
    <row r="62751" spans="4:5" x14ac:dyDescent="0.2">
      <c r="D62751" s="1"/>
      <c r="E62751" s="41"/>
    </row>
    <row r="62752" spans="4:5" x14ac:dyDescent="0.2">
      <c r="D62752" s="1"/>
      <c r="E62752" s="41"/>
    </row>
    <row r="62753" spans="4:5" x14ac:dyDescent="0.2">
      <c r="D62753" s="1"/>
      <c r="E62753" s="41"/>
    </row>
    <row r="62754" spans="4:5" x14ac:dyDescent="0.2">
      <c r="D62754" s="1"/>
      <c r="E62754" s="41"/>
    </row>
    <row r="62755" spans="4:5" x14ac:dyDescent="0.2">
      <c r="D62755" s="1"/>
      <c r="E62755" s="41"/>
    </row>
    <row r="62756" spans="4:5" x14ac:dyDescent="0.2">
      <c r="D62756" s="1"/>
      <c r="E62756" s="41"/>
    </row>
    <row r="62757" spans="4:5" x14ac:dyDescent="0.2">
      <c r="D62757" s="1"/>
      <c r="E62757" s="41"/>
    </row>
    <row r="62758" spans="4:5" x14ac:dyDescent="0.2">
      <c r="D62758" s="1"/>
      <c r="E62758" s="41"/>
    </row>
    <row r="62759" spans="4:5" x14ac:dyDescent="0.2">
      <c r="D62759" s="1"/>
      <c r="E62759" s="41"/>
    </row>
    <row r="62760" spans="4:5" x14ac:dyDescent="0.2">
      <c r="D62760" s="1"/>
      <c r="E62760" s="41"/>
    </row>
    <row r="62761" spans="4:5" x14ac:dyDescent="0.2">
      <c r="D62761" s="1"/>
      <c r="E62761" s="41"/>
    </row>
    <row r="62762" spans="4:5" x14ac:dyDescent="0.2">
      <c r="D62762" s="1"/>
      <c r="E62762" s="41"/>
    </row>
    <row r="62763" spans="4:5" x14ac:dyDescent="0.2">
      <c r="D62763" s="1"/>
      <c r="E62763" s="41"/>
    </row>
    <row r="62764" spans="4:5" x14ac:dyDescent="0.2">
      <c r="D62764" s="1"/>
      <c r="E62764" s="41"/>
    </row>
    <row r="62765" spans="4:5" x14ac:dyDescent="0.2">
      <c r="D62765" s="1"/>
      <c r="E62765" s="41"/>
    </row>
    <row r="62766" spans="4:5" x14ac:dyDescent="0.2">
      <c r="D62766" s="1"/>
      <c r="E62766" s="41"/>
    </row>
    <row r="62767" spans="4:5" x14ac:dyDescent="0.2">
      <c r="D62767" s="1"/>
      <c r="E62767" s="41"/>
    </row>
    <row r="62768" spans="4:5" x14ac:dyDescent="0.2">
      <c r="D62768" s="1"/>
      <c r="E62768" s="41"/>
    </row>
    <row r="62769" spans="4:5" x14ac:dyDescent="0.2">
      <c r="D62769" s="1"/>
      <c r="E62769" s="41"/>
    </row>
    <row r="62770" spans="4:5" x14ac:dyDescent="0.2">
      <c r="D62770" s="1"/>
      <c r="E62770" s="41"/>
    </row>
    <row r="62771" spans="4:5" x14ac:dyDescent="0.2">
      <c r="D62771" s="1"/>
      <c r="E62771" s="41"/>
    </row>
    <row r="62772" spans="4:5" x14ac:dyDescent="0.2">
      <c r="D62772" s="1"/>
      <c r="E62772" s="41"/>
    </row>
    <row r="62773" spans="4:5" x14ac:dyDescent="0.2">
      <c r="D62773" s="1"/>
      <c r="E62773" s="41"/>
    </row>
    <row r="62774" spans="4:5" x14ac:dyDescent="0.2">
      <c r="D62774" s="1"/>
      <c r="E62774" s="41"/>
    </row>
    <row r="62775" spans="4:5" x14ac:dyDescent="0.2">
      <c r="D62775" s="1"/>
      <c r="E62775" s="41"/>
    </row>
    <row r="62776" spans="4:5" x14ac:dyDescent="0.2">
      <c r="D62776" s="1"/>
      <c r="E62776" s="41"/>
    </row>
    <row r="62777" spans="4:5" x14ac:dyDescent="0.2">
      <c r="D62777" s="1"/>
      <c r="E62777" s="41"/>
    </row>
    <row r="62778" spans="4:5" x14ac:dyDescent="0.2">
      <c r="D62778" s="1"/>
      <c r="E62778" s="41"/>
    </row>
    <row r="62779" spans="4:5" x14ac:dyDescent="0.2">
      <c r="D62779" s="1"/>
      <c r="E62779" s="41"/>
    </row>
    <row r="62780" spans="4:5" x14ac:dyDescent="0.2">
      <c r="D62780" s="1"/>
      <c r="E62780" s="41"/>
    </row>
    <row r="62781" spans="4:5" x14ac:dyDescent="0.2">
      <c r="D62781" s="1"/>
      <c r="E62781" s="41"/>
    </row>
    <row r="62782" spans="4:5" x14ac:dyDescent="0.2">
      <c r="D62782" s="1"/>
      <c r="E62782" s="41"/>
    </row>
    <row r="62783" spans="4:5" x14ac:dyDescent="0.2">
      <c r="D62783" s="1"/>
      <c r="E62783" s="41"/>
    </row>
    <row r="62784" spans="4:5" x14ac:dyDescent="0.2">
      <c r="D62784" s="1"/>
      <c r="E62784" s="41"/>
    </row>
    <row r="62785" spans="4:5" x14ac:dyDescent="0.2">
      <c r="D62785" s="1"/>
      <c r="E62785" s="41"/>
    </row>
    <row r="62786" spans="4:5" x14ac:dyDescent="0.2">
      <c r="D62786" s="1"/>
      <c r="E62786" s="41"/>
    </row>
    <row r="62787" spans="4:5" x14ac:dyDescent="0.2">
      <c r="D62787" s="1"/>
      <c r="E62787" s="41"/>
    </row>
    <row r="62788" spans="4:5" x14ac:dyDescent="0.2">
      <c r="D62788" s="1"/>
      <c r="E62788" s="41"/>
    </row>
    <row r="62789" spans="4:5" x14ac:dyDescent="0.2">
      <c r="D62789" s="1"/>
      <c r="E62789" s="41"/>
    </row>
    <row r="62790" spans="4:5" x14ac:dyDescent="0.2">
      <c r="D62790" s="1"/>
      <c r="E62790" s="41"/>
    </row>
    <row r="62791" spans="4:5" x14ac:dyDescent="0.2">
      <c r="D62791" s="1"/>
      <c r="E62791" s="41"/>
    </row>
    <row r="62792" spans="4:5" x14ac:dyDescent="0.2">
      <c r="D62792" s="1"/>
      <c r="E62792" s="41"/>
    </row>
    <row r="62793" spans="4:5" x14ac:dyDescent="0.2">
      <c r="D62793" s="1"/>
      <c r="E62793" s="41"/>
    </row>
    <row r="62794" spans="4:5" x14ac:dyDescent="0.2">
      <c r="D62794" s="1"/>
      <c r="E62794" s="41"/>
    </row>
    <row r="62795" spans="4:5" x14ac:dyDescent="0.2">
      <c r="D62795" s="1"/>
      <c r="E62795" s="41"/>
    </row>
    <row r="62796" spans="4:5" x14ac:dyDescent="0.2">
      <c r="D62796" s="1"/>
      <c r="E62796" s="41"/>
    </row>
    <row r="62797" spans="4:5" x14ac:dyDescent="0.2">
      <c r="D62797" s="1"/>
      <c r="E62797" s="41"/>
    </row>
    <row r="62798" spans="4:5" x14ac:dyDescent="0.2">
      <c r="D62798" s="1"/>
      <c r="E62798" s="41"/>
    </row>
    <row r="62799" spans="4:5" x14ac:dyDescent="0.2">
      <c r="D62799" s="1"/>
      <c r="E62799" s="41"/>
    </row>
    <row r="62800" spans="4:5" x14ac:dyDescent="0.2">
      <c r="D62800" s="1"/>
      <c r="E62800" s="41"/>
    </row>
    <row r="62801" spans="4:5" x14ac:dyDescent="0.2">
      <c r="D62801" s="1"/>
      <c r="E62801" s="41"/>
    </row>
    <row r="62802" spans="4:5" x14ac:dyDescent="0.2">
      <c r="D62802" s="1"/>
      <c r="E62802" s="41"/>
    </row>
    <row r="62803" spans="4:5" x14ac:dyDescent="0.2">
      <c r="D62803" s="1"/>
      <c r="E62803" s="41"/>
    </row>
    <row r="62804" spans="4:5" x14ac:dyDescent="0.2">
      <c r="D62804" s="1"/>
      <c r="E62804" s="41"/>
    </row>
    <row r="62805" spans="4:5" x14ac:dyDescent="0.2">
      <c r="D62805" s="1"/>
      <c r="E62805" s="41"/>
    </row>
    <row r="62806" spans="4:5" x14ac:dyDescent="0.2">
      <c r="D62806" s="1"/>
      <c r="E62806" s="41"/>
    </row>
    <row r="62807" spans="4:5" x14ac:dyDescent="0.2">
      <c r="D62807" s="1"/>
      <c r="E62807" s="41"/>
    </row>
    <row r="62808" spans="4:5" x14ac:dyDescent="0.2">
      <c r="D62808" s="1"/>
      <c r="E62808" s="41"/>
    </row>
    <row r="62809" spans="4:5" x14ac:dyDescent="0.2">
      <c r="D62809" s="1"/>
      <c r="E62809" s="41"/>
    </row>
    <row r="62810" spans="4:5" x14ac:dyDescent="0.2">
      <c r="D62810" s="1"/>
      <c r="E62810" s="41"/>
    </row>
    <row r="62811" spans="4:5" x14ac:dyDescent="0.2">
      <c r="D62811" s="1"/>
      <c r="E62811" s="41"/>
    </row>
    <row r="62812" spans="4:5" x14ac:dyDescent="0.2">
      <c r="D62812" s="1"/>
      <c r="E62812" s="41"/>
    </row>
    <row r="62813" spans="4:5" x14ac:dyDescent="0.2">
      <c r="D62813" s="1"/>
      <c r="E62813" s="41"/>
    </row>
    <row r="62814" spans="4:5" x14ac:dyDescent="0.2">
      <c r="D62814" s="1"/>
      <c r="E62814" s="41"/>
    </row>
    <row r="62815" spans="4:5" x14ac:dyDescent="0.2">
      <c r="D62815" s="1"/>
      <c r="E62815" s="41"/>
    </row>
    <row r="62816" spans="4:5" x14ac:dyDescent="0.2">
      <c r="D62816" s="1"/>
      <c r="E62816" s="41"/>
    </row>
    <row r="62817" spans="4:5" x14ac:dyDescent="0.2">
      <c r="D62817" s="1"/>
      <c r="E62817" s="41"/>
    </row>
    <row r="62818" spans="4:5" x14ac:dyDescent="0.2">
      <c r="D62818" s="1"/>
      <c r="E62818" s="41"/>
    </row>
    <row r="62819" spans="4:5" x14ac:dyDescent="0.2">
      <c r="D62819" s="1"/>
      <c r="E62819" s="41"/>
    </row>
    <row r="62820" spans="4:5" x14ac:dyDescent="0.2">
      <c r="D62820" s="1"/>
      <c r="E62820" s="41"/>
    </row>
    <row r="62821" spans="4:5" x14ac:dyDescent="0.2">
      <c r="D62821" s="1"/>
      <c r="E62821" s="41"/>
    </row>
    <row r="62822" spans="4:5" x14ac:dyDescent="0.2">
      <c r="D62822" s="1"/>
      <c r="E62822" s="41"/>
    </row>
    <row r="62823" spans="4:5" x14ac:dyDescent="0.2">
      <c r="D62823" s="1"/>
      <c r="E62823" s="41"/>
    </row>
    <row r="62824" spans="4:5" x14ac:dyDescent="0.2">
      <c r="D62824" s="1"/>
      <c r="E62824" s="41"/>
    </row>
    <row r="62825" spans="4:5" x14ac:dyDescent="0.2">
      <c r="D62825" s="1"/>
      <c r="E62825" s="41"/>
    </row>
    <row r="62826" spans="4:5" x14ac:dyDescent="0.2">
      <c r="D62826" s="1"/>
      <c r="E62826" s="41"/>
    </row>
    <row r="62827" spans="4:5" x14ac:dyDescent="0.2">
      <c r="D62827" s="1"/>
      <c r="E62827" s="41"/>
    </row>
    <row r="62828" spans="4:5" x14ac:dyDescent="0.2">
      <c r="D62828" s="1"/>
      <c r="E62828" s="41"/>
    </row>
    <row r="62829" spans="4:5" x14ac:dyDescent="0.2">
      <c r="D62829" s="1"/>
      <c r="E62829" s="41"/>
    </row>
    <row r="62830" spans="4:5" x14ac:dyDescent="0.2">
      <c r="D62830" s="1"/>
      <c r="E62830" s="41"/>
    </row>
    <row r="62831" spans="4:5" x14ac:dyDescent="0.2">
      <c r="D62831" s="1"/>
      <c r="E62831" s="41"/>
    </row>
    <row r="62832" spans="4:5" x14ac:dyDescent="0.2">
      <c r="D62832" s="1"/>
      <c r="E62832" s="41"/>
    </row>
    <row r="62833" spans="4:5" x14ac:dyDescent="0.2">
      <c r="D62833" s="1"/>
      <c r="E62833" s="41"/>
    </row>
    <row r="62834" spans="4:5" x14ac:dyDescent="0.2">
      <c r="D62834" s="1"/>
      <c r="E62834" s="41"/>
    </row>
    <row r="62835" spans="4:5" x14ac:dyDescent="0.2">
      <c r="D62835" s="1"/>
      <c r="E62835" s="41"/>
    </row>
    <row r="62836" spans="4:5" x14ac:dyDescent="0.2">
      <c r="D62836" s="1"/>
      <c r="E62836" s="41"/>
    </row>
    <row r="62837" spans="4:5" x14ac:dyDescent="0.2">
      <c r="D62837" s="1"/>
      <c r="E62837" s="41"/>
    </row>
    <row r="62838" spans="4:5" x14ac:dyDescent="0.2">
      <c r="D62838" s="1"/>
      <c r="E62838" s="41"/>
    </row>
    <row r="62839" spans="4:5" x14ac:dyDescent="0.2">
      <c r="D62839" s="1"/>
      <c r="E62839" s="41"/>
    </row>
    <row r="62840" spans="4:5" x14ac:dyDescent="0.2">
      <c r="D62840" s="1"/>
      <c r="E62840" s="41"/>
    </row>
    <row r="62841" spans="4:5" x14ac:dyDescent="0.2">
      <c r="D62841" s="1"/>
      <c r="E62841" s="41"/>
    </row>
    <row r="62842" spans="4:5" x14ac:dyDescent="0.2">
      <c r="D62842" s="1"/>
      <c r="E62842" s="41"/>
    </row>
    <row r="62843" spans="4:5" x14ac:dyDescent="0.2">
      <c r="D62843" s="1"/>
      <c r="E62843" s="41"/>
    </row>
    <row r="62844" spans="4:5" x14ac:dyDescent="0.2">
      <c r="D62844" s="1"/>
      <c r="E62844" s="41"/>
    </row>
    <row r="62845" spans="4:5" x14ac:dyDescent="0.2">
      <c r="D62845" s="1"/>
      <c r="E62845" s="41"/>
    </row>
    <row r="62846" spans="4:5" x14ac:dyDescent="0.2">
      <c r="D62846" s="1"/>
      <c r="E62846" s="41"/>
    </row>
    <row r="62847" spans="4:5" x14ac:dyDescent="0.2">
      <c r="D62847" s="1"/>
      <c r="E62847" s="41"/>
    </row>
    <row r="62848" spans="4:5" x14ac:dyDescent="0.2">
      <c r="D62848" s="1"/>
      <c r="E62848" s="41"/>
    </row>
    <row r="62849" spans="4:5" x14ac:dyDescent="0.2">
      <c r="D62849" s="1"/>
      <c r="E62849" s="41"/>
    </row>
    <row r="62850" spans="4:5" x14ac:dyDescent="0.2">
      <c r="D62850" s="1"/>
      <c r="E62850" s="41"/>
    </row>
    <row r="62851" spans="4:5" x14ac:dyDescent="0.2">
      <c r="D62851" s="1"/>
      <c r="E62851" s="41"/>
    </row>
    <row r="62852" spans="4:5" x14ac:dyDescent="0.2">
      <c r="D62852" s="1"/>
      <c r="E62852" s="41"/>
    </row>
    <row r="62853" spans="4:5" x14ac:dyDescent="0.2">
      <c r="D62853" s="1"/>
      <c r="E62853" s="41"/>
    </row>
    <row r="62854" spans="4:5" x14ac:dyDescent="0.2">
      <c r="D62854" s="1"/>
      <c r="E62854" s="41"/>
    </row>
    <row r="62855" spans="4:5" x14ac:dyDescent="0.2">
      <c r="D62855" s="1"/>
      <c r="E62855" s="41"/>
    </row>
    <row r="62856" spans="4:5" x14ac:dyDescent="0.2">
      <c r="D62856" s="1"/>
      <c r="E62856" s="41"/>
    </row>
    <row r="62857" spans="4:5" x14ac:dyDescent="0.2">
      <c r="D62857" s="1"/>
      <c r="E62857" s="41"/>
    </row>
    <row r="62858" spans="4:5" x14ac:dyDescent="0.2">
      <c r="D62858" s="1"/>
      <c r="E62858" s="41"/>
    </row>
    <row r="62859" spans="4:5" x14ac:dyDescent="0.2">
      <c r="D62859" s="1"/>
      <c r="E62859" s="41"/>
    </row>
    <row r="62860" spans="4:5" x14ac:dyDescent="0.2">
      <c r="D62860" s="1"/>
      <c r="E62860" s="41"/>
    </row>
    <row r="62861" spans="4:5" x14ac:dyDescent="0.2">
      <c r="D62861" s="1"/>
      <c r="E62861" s="41"/>
    </row>
    <row r="62862" spans="4:5" x14ac:dyDescent="0.2">
      <c r="D62862" s="1"/>
      <c r="E62862" s="41"/>
    </row>
    <row r="62863" spans="4:5" x14ac:dyDescent="0.2">
      <c r="D62863" s="1"/>
      <c r="E62863" s="41"/>
    </row>
    <row r="62864" spans="4:5" x14ac:dyDescent="0.2">
      <c r="D62864" s="1"/>
      <c r="E62864" s="41"/>
    </row>
    <row r="62865" spans="4:5" x14ac:dyDescent="0.2">
      <c r="D62865" s="1"/>
      <c r="E62865" s="41"/>
    </row>
    <row r="62866" spans="4:5" x14ac:dyDescent="0.2">
      <c r="D62866" s="1"/>
      <c r="E62866" s="41"/>
    </row>
    <row r="62867" spans="4:5" x14ac:dyDescent="0.2">
      <c r="D62867" s="1"/>
      <c r="E62867" s="41"/>
    </row>
    <row r="62868" spans="4:5" x14ac:dyDescent="0.2">
      <c r="D62868" s="1"/>
      <c r="E62868" s="41"/>
    </row>
    <row r="62869" spans="4:5" x14ac:dyDescent="0.2">
      <c r="D62869" s="1"/>
      <c r="E62869" s="41"/>
    </row>
    <row r="62870" spans="4:5" x14ac:dyDescent="0.2">
      <c r="D62870" s="1"/>
      <c r="E62870" s="41"/>
    </row>
    <row r="62871" spans="4:5" x14ac:dyDescent="0.2">
      <c r="D62871" s="1"/>
      <c r="E62871" s="41"/>
    </row>
    <row r="62872" spans="4:5" x14ac:dyDescent="0.2">
      <c r="D62872" s="1"/>
      <c r="E62872" s="41"/>
    </row>
    <row r="62873" spans="4:5" x14ac:dyDescent="0.2">
      <c r="D62873" s="1"/>
      <c r="E62873" s="41"/>
    </row>
    <row r="62874" spans="4:5" x14ac:dyDescent="0.2">
      <c r="D62874" s="1"/>
      <c r="E62874" s="41"/>
    </row>
    <row r="62875" spans="4:5" x14ac:dyDescent="0.2">
      <c r="D62875" s="1"/>
      <c r="E62875" s="41"/>
    </row>
    <row r="62876" spans="4:5" x14ac:dyDescent="0.2">
      <c r="D62876" s="1"/>
      <c r="E62876" s="41"/>
    </row>
    <row r="62877" spans="4:5" x14ac:dyDescent="0.2">
      <c r="D62877" s="1"/>
      <c r="E62877" s="41"/>
    </row>
    <row r="62878" spans="4:5" x14ac:dyDescent="0.2">
      <c r="D62878" s="1"/>
      <c r="E62878" s="41"/>
    </row>
    <row r="62879" spans="4:5" x14ac:dyDescent="0.2">
      <c r="D62879" s="1"/>
      <c r="E62879" s="41"/>
    </row>
    <row r="62880" spans="4:5" x14ac:dyDescent="0.2">
      <c r="D62880" s="1"/>
      <c r="E62880" s="41"/>
    </row>
    <row r="62881" spans="4:5" x14ac:dyDescent="0.2">
      <c r="D62881" s="1"/>
      <c r="E62881" s="41"/>
    </row>
    <row r="62882" spans="4:5" x14ac:dyDescent="0.2">
      <c r="D62882" s="1"/>
      <c r="E62882" s="41"/>
    </row>
    <row r="62883" spans="4:5" x14ac:dyDescent="0.2">
      <c r="D62883" s="1"/>
      <c r="E62883" s="41"/>
    </row>
    <row r="62884" spans="4:5" x14ac:dyDescent="0.2">
      <c r="D62884" s="1"/>
      <c r="E62884" s="41"/>
    </row>
    <row r="62885" spans="4:5" x14ac:dyDescent="0.2">
      <c r="D62885" s="1"/>
      <c r="E62885" s="41"/>
    </row>
    <row r="62886" spans="4:5" x14ac:dyDescent="0.2">
      <c r="D62886" s="1"/>
      <c r="E62886" s="41"/>
    </row>
    <row r="62887" spans="4:5" x14ac:dyDescent="0.2">
      <c r="D62887" s="1"/>
      <c r="E62887" s="41"/>
    </row>
    <row r="62888" spans="4:5" x14ac:dyDescent="0.2">
      <c r="D62888" s="1"/>
      <c r="E62888" s="41"/>
    </row>
    <row r="62889" spans="4:5" x14ac:dyDescent="0.2">
      <c r="D62889" s="1"/>
      <c r="E62889" s="41"/>
    </row>
    <row r="62890" spans="4:5" x14ac:dyDescent="0.2">
      <c r="D62890" s="1"/>
      <c r="E62890" s="41"/>
    </row>
    <row r="62891" spans="4:5" x14ac:dyDescent="0.2">
      <c r="D62891" s="1"/>
      <c r="E62891" s="41"/>
    </row>
    <row r="62892" spans="4:5" x14ac:dyDescent="0.2">
      <c r="D62892" s="1"/>
      <c r="E62892" s="41"/>
    </row>
    <row r="62893" spans="4:5" x14ac:dyDescent="0.2">
      <c r="D62893" s="1"/>
      <c r="E62893" s="41"/>
    </row>
    <row r="62894" spans="4:5" x14ac:dyDescent="0.2">
      <c r="D62894" s="1"/>
      <c r="E62894" s="41"/>
    </row>
    <row r="62895" spans="4:5" x14ac:dyDescent="0.2">
      <c r="D62895" s="1"/>
      <c r="E62895" s="41"/>
    </row>
    <row r="62896" spans="4:5" x14ac:dyDescent="0.2">
      <c r="D62896" s="1"/>
      <c r="E62896" s="41"/>
    </row>
    <row r="62897" spans="4:5" x14ac:dyDescent="0.2">
      <c r="D62897" s="1"/>
      <c r="E62897" s="41"/>
    </row>
    <row r="62898" spans="4:5" x14ac:dyDescent="0.2">
      <c r="D62898" s="1"/>
      <c r="E62898" s="41"/>
    </row>
    <row r="62899" spans="4:5" x14ac:dyDescent="0.2">
      <c r="D62899" s="1"/>
      <c r="E62899" s="41"/>
    </row>
    <row r="62900" spans="4:5" x14ac:dyDescent="0.2">
      <c r="D62900" s="1"/>
      <c r="E62900" s="41"/>
    </row>
    <row r="62901" spans="4:5" x14ac:dyDescent="0.2">
      <c r="D62901" s="1"/>
      <c r="E62901" s="41"/>
    </row>
    <row r="62902" spans="4:5" x14ac:dyDescent="0.2">
      <c r="D62902" s="1"/>
      <c r="E62902" s="41"/>
    </row>
    <row r="62903" spans="4:5" x14ac:dyDescent="0.2">
      <c r="D62903" s="1"/>
      <c r="E62903" s="41"/>
    </row>
    <row r="62904" spans="4:5" x14ac:dyDescent="0.2">
      <c r="D62904" s="1"/>
      <c r="E62904" s="41"/>
    </row>
    <row r="62905" spans="4:5" x14ac:dyDescent="0.2">
      <c r="D62905" s="1"/>
      <c r="E62905" s="41"/>
    </row>
    <row r="62906" spans="4:5" x14ac:dyDescent="0.2">
      <c r="D62906" s="1"/>
      <c r="E62906" s="41"/>
    </row>
    <row r="62907" spans="4:5" x14ac:dyDescent="0.2">
      <c r="D62907" s="1"/>
      <c r="E62907" s="41"/>
    </row>
    <row r="62908" spans="4:5" x14ac:dyDescent="0.2">
      <c r="D62908" s="1"/>
      <c r="E62908" s="41"/>
    </row>
    <row r="62909" spans="4:5" x14ac:dyDescent="0.2">
      <c r="D62909" s="1"/>
      <c r="E62909" s="41"/>
    </row>
    <row r="62910" spans="4:5" x14ac:dyDescent="0.2">
      <c r="D62910" s="1"/>
      <c r="E62910" s="41"/>
    </row>
    <row r="62911" spans="4:5" x14ac:dyDescent="0.2">
      <c r="D62911" s="1"/>
      <c r="E62911" s="41"/>
    </row>
    <row r="62912" spans="4:5" x14ac:dyDescent="0.2">
      <c r="D62912" s="1"/>
      <c r="E62912" s="41"/>
    </row>
    <row r="62913" spans="4:5" x14ac:dyDescent="0.2">
      <c r="D62913" s="1"/>
      <c r="E62913" s="41"/>
    </row>
    <row r="62914" spans="4:5" x14ac:dyDescent="0.2">
      <c r="D62914" s="1"/>
      <c r="E62914" s="41"/>
    </row>
    <row r="62915" spans="4:5" x14ac:dyDescent="0.2">
      <c r="D62915" s="1"/>
      <c r="E62915" s="41"/>
    </row>
    <row r="62916" spans="4:5" x14ac:dyDescent="0.2">
      <c r="D62916" s="1"/>
      <c r="E62916" s="41"/>
    </row>
    <row r="62917" spans="4:5" x14ac:dyDescent="0.2">
      <c r="D62917" s="1"/>
      <c r="E62917" s="41"/>
    </row>
    <row r="62918" spans="4:5" x14ac:dyDescent="0.2">
      <c r="D62918" s="1"/>
      <c r="E62918" s="41"/>
    </row>
    <row r="62919" spans="4:5" x14ac:dyDescent="0.2">
      <c r="D62919" s="1"/>
      <c r="E62919" s="41"/>
    </row>
    <row r="62920" spans="4:5" x14ac:dyDescent="0.2">
      <c r="D62920" s="1"/>
      <c r="E62920" s="41"/>
    </row>
    <row r="62921" spans="4:5" x14ac:dyDescent="0.2">
      <c r="D62921" s="1"/>
      <c r="E62921" s="41"/>
    </row>
    <row r="62922" spans="4:5" x14ac:dyDescent="0.2">
      <c r="D62922" s="1"/>
      <c r="E62922" s="41"/>
    </row>
    <row r="62923" spans="4:5" x14ac:dyDescent="0.2">
      <c r="D62923" s="1"/>
      <c r="E62923" s="41"/>
    </row>
    <row r="62924" spans="4:5" x14ac:dyDescent="0.2">
      <c r="D62924" s="1"/>
      <c r="E62924" s="41"/>
    </row>
    <row r="62925" spans="4:5" x14ac:dyDescent="0.2">
      <c r="D62925" s="1"/>
      <c r="E62925" s="41"/>
    </row>
    <row r="62926" spans="4:5" x14ac:dyDescent="0.2">
      <c r="D62926" s="1"/>
      <c r="E62926" s="41"/>
    </row>
    <row r="62927" spans="4:5" x14ac:dyDescent="0.2">
      <c r="D62927" s="1"/>
      <c r="E62927" s="41"/>
    </row>
    <row r="62928" spans="4:5" x14ac:dyDescent="0.2">
      <c r="D62928" s="1"/>
      <c r="E62928" s="41"/>
    </row>
    <row r="62929" spans="4:5" x14ac:dyDescent="0.2">
      <c r="D62929" s="1"/>
      <c r="E62929" s="41"/>
    </row>
    <row r="62930" spans="4:5" x14ac:dyDescent="0.2">
      <c r="D62930" s="1"/>
      <c r="E62930" s="41"/>
    </row>
    <row r="62931" spans="4:5" x14ac:dyDescent="0.2">
      <c r="D62931" s="1"/>
      <c r="E62931" s="41"/>
    </row>
    <row r="62932" spans="4:5" x14ac:dyDescent="0.2">
      <c r="D62932" s="1"/>
      <c r="E62932" s="41"/>
    </row>
    <row r="62933" spans="4:5" x14ac:dyDescent="0.2">
      <c r="D62933" s="1"/>
      <c r="E62933" s="41"/>
    </row>
    <row r="62934" spans="4:5" x14ac:dyDescent="0.2">
      <c r="D62934" s="1"/>
      <c r="E62934" s="41"/>
    </row>
    <row r="62935" spans="4:5" x14ac:dyDescent="0.2">
      <c r="D62935" s="1"/>
      <c r="E62935" s="41"/>
    </row>
    <row r="62936" spans="4:5" x14ac:dyDescent="0.2">
      <c r="D62936" s="1"/>
      <c r="E62936" s="41"/>
    </row>
    <row r="62937" spans="4:5" x14ac:dyDescent="0.2">
      <c r="D62937" s="1"/>
      <c r="E62937" s="41"/>
    </row>
    <row r="62938" spans="4:5" x14ac:dyDescent="0.2">
      <c r="D62938" s="1"/>
      <c r="E62938" s="41"/>
    </row>
    <row r="62939" spans="4:5" x14ac:dyDescent="0.2">
      <c r="D62939" s="1"/>
      <c r="E62939" s="41"/>
    </row>
    <row r="62940" spans="4:5" x14ac:dyDescent="0.2">
      <c r="D62940" s="1"/>
      <c r="E62940" s="41"/>
    </row>
    <row r="62941" spans="4:5" x14ac:dyDescent="0.2">
      <c r="D62941" s="1"/>
      <c r="E62941" s="41"/>
    </row>
    <row r="62942" spans="4:5" x14ac:dyDescent="0.2">
      <c r="D62942" s="1"/>
      <c r="E62942" s="41"/>
    </row>
    <row r="62943" spans="4:5" x14ac:dyDescent="0.2">
      <c r="D62943" s="1"/>
      <c r="E62943" s="41"/>
    </row>
    <row r="62944" spans="4:5" x14ac:dyDescent="0.2">
      <c r="D62944" s="1"/>
      <c r="E62944" s="41"/>
    </row>
    <row r="62945" spans="4:5" x14ac:dyDescent="0.2">
      <c r="D62945" s="1"/>
      <c r="E62945" s="41"/>
    </row>
    <row r="62946" spans="4:5" x14ac:dyDescent="0.2">
      <c r="D62946" s="1"/>
      <c r="E62946" s="41"/>
    </row>
    <row r="62947" spans="4:5" x14ac:dyDescent="0.2">
      <c r="D62947" s="1"/>
      <c r="E62947" s="41"/>
    </row>
    <row r="62948" spans="4:5" x14ac:dyDescent="0.2">
      <c r="D62948" s="1"/>
      <c r="E62948" s="41"/>
    </row>
    <row r="62949" spans="4:5" x14ac:dyDescent="0.2">
      <c r="D62949" s="1"/>
      <c r="E62949" s="41"/>
    </row>
    <row r="62950" spans="4:5" x14ac:dyDescent="0.2">
      <c r="D62950" s="1"/>
      <c r="E62950" s="41"/>
    </row>
    <row r="62951" spans="4:5" x14ac:dyDescent="0.2">
      <c r="D62951" s="1"/>
      <c r="E62951" s="41"/>
    </row>
    <row r="62952" spans="4:5" x14ac:dyDescent="0.2">
      <c r="D62952" s="1"/>
      <c r="E62952" s="41"/>
    </row>
    <row r="62953" spans="4:5" x14ac:dyDescent="0.2">
      <c r="D62953" s="1"/>
      <c r="E62953" s="41"/>
    </row>
    <row r="62954" spans="4:5" x14ac:dyDescent="0.2">
      <c r="D62954" s="1"/>
      <c r="E62954" s="41"/>
    </row>
    <row r="62955" spans="4:5" x14ac:dyDescent="0.2">
      <c r="D62955" s="1"/>
      <c r="E62955" s="41"/>
    </row>
    <row r="62956" spans="4:5" x14ac:dyDescent="0.2">
      <c r="D62956" s="1"/>
      <c r="E62956" s="41"/>
    </row>
    <row r="62957" spans="4:5" x14ac:dyDescent="0.2">
      <c r="D62957" s="1"/>
      <c r="E62957" s="41"/>
    </row>
    <row r="62958" spans="4:5" x14ac:dyDescent="0.2">
      <c r="D62958" s="1"/>
      <c r="E62958" s="41"/>
    </row>
    <row r="62959" spans="4:5" x14ac:dyDescent="0.2">
      <c r="D62959" s="1"/>
      <c r="E62959" s="41"/>
    </row>
    <row r="62960" spans="4:5" x14ac:dyDescent="0.2">
      <c r="D62960" s="1"/>
      <c r="E62960" s="41"/>
    </row>
    <row r="62961" spans="4:5" x14ac:dyDescent="0.2">
      <c r="D62961" s="1"/>
      <c r="E62961" s="41"/>
    </row>
    <row r="62962" spans="4:5" x14ac:dyDescent="0.2">
      <c r="D62962" s="1"/>
      <c r="E62962" s="41"/>
    </row>
    <row r="62963" spans="4:5" x14ac:dyDescent="0.2">
      <c r="D62963" s="1"/>
      <c r="E62963" s="41"/>
    </row>
    <row r="62964" spans="4:5" x14ac:dyDescent="0.2">
      <c r="D62964" s="1"/>
      <c r="E62964" s="41"/>
    </row>
    <row r="62965" spans="4:5" x14ac:dyDescent="0.2">
      <c r="D62965" s="1"/>
      <c r="E62965" s="41"/>
    </row>
    <row r="62966" spans="4:5" x14ac:dyDescent="0.2">
      <c r="D62966" s="1"/>
      <c r="E62966" s="41"/>
    </row>
    <row r="62967" spans="4:5" x14ac:dyDescent="0.2">
      <c r="D62967" s="1"/>
      <c r="E62967" s="41"/>
    </row>
    <row r="62968" spans="4:5" x14ac:dyDescent="0.2">
      <c r="D62968" s="1"/>
      <c r="E62968" s="41"/>
    </row>
    <row r="62969" spans="4:5" x14ac:dyDescent="0.2">
      <c r="D62969" s="1"/>
      <c r="E62969" s="41"/>
    </row>
    <row r="62970" spans="4:5" x14ac:dyDescent="0.2">
      <c r="D62970" s="1"/>
      <c r="E62970" s="41"/>
    </row>
    <row r="62971" spans="4:5" x14ac:dyDescent="0.2">
      <c r="D62971" s="1"/>
      <c r="E62971" s="41"/>
    </row>
    <row r="62972" spans="4:5" x14ac:dyDescent="0.2">
      <c r="D62972" s="1"/>
      <c r="E62972" s="41"/>
    </row>
    <row r="62973" spans="4:5" x14ac:dyDescent="0.2">
      <c r="D62973" s="1"/>
      <c r="E62973" s="41"/>
    </row>
    <row r="62974" spans="4:5" x14ac:dyDescent="0.2">
      <c r="D62974" s="1"/>
      <c r="E62974" s="41"/>
    </row>
    <row r="62975" spans="4:5" x14ac:dyDescent="0.2">
      <c r="D62975" s="1"/>
      <c r="E62975" s="41"/>
    </row>
    <row r="62976" spans="4:5" x14ac:dyDescent="0.2">
      <c r="D62976" s="1"/>
      <c r="E62976" s="41"/>
    </row>
    <row r="62977" spans="4:5" x14ac:dyDescent="0.2">
      <c r="D62977" s="1"/>
      <c r="E62977" s="41"/>
    </row>
    <row r="62978" spans="4:5" x14ac:dyDescent="0.2">
      <c r="D62978" s="1"/>
      <c r="E62978" s="41"/>
    </row>
    <row r="62979" spans="4:5" x14ac:dyDescent="0.2">
      <c r="D62979" s="1"/>
      <c r="E62979" s="41"/>
    </row>
    <row r="62980" spans="4:5" x14ac:dyDescent="0.2">
      <c r="D62980" s="1"/>
      <c r="E62980" s="41"/>
    </row>
    <row r="62981" spans="4:5" x14ac:dyDescent="0.2">
      <c r="D62981" s="1"/>
      <c r="E62981" s="41"/>
    </row>
    <row r="62982" spans="4:5" x14ac:dyDescent="0.2">
      <c r="D62982" s="1"/>
      <c r="E62982" s="41"/>
    </row>
    <row r="62983" spans="4:5" x14ac:dyDescent="0.2">
      <c r="D62983" s="1"/>
      <c r="E62983" s="41"/>
    </row>
    <row r="62984" spans="4:5" x14ac:dyDescent="0.2">
      <c r="D62984" s="1"/>
      <c r="E62984" s="41"/>
    </row>
    <row r="62985" spans="4:5" x14ac:dyDescent="0.2">
      <c r="D62985" s="1"/>
      <c r="E62985" s="41"/>
    </row>
    <row r="62986" spans="4:5" x14ac:dyDescent="0.2">
      <c r="D62986" s="1"/>
      <c r="E62986" s="41"/>
    </row>
    <row r="62987" spans="4:5" x14ac:dyDescent="0.2">
      <c r="D62987" s="1"/>
      <c r="E62987" s="41"/>
    </row>
    <row r="62988" spans="4:5" x14ac:dyDescent="0.2">
      <c r="D62988" s="1"/>
      <c r="E62988" s="41"/>
    </row>
    <row r="62989" spans="4:5" x14ac:dyDescent="0.2">
      <c r="D62989" s="1"/>
      <c r="E62989" s="41"/>
    </row>
    <row r="62990" spans="4:5" x14ac:dyDescent="0.2">
      <c r="D62990" s="1"/>
      <c r="E62990" s="41"/>
    </row>
    <row r="62991" spans="4:5" x14ac:dyDescent="0.2">
      <c r="D62991" s="1"/>
      <c r="E62991" s="41"/>
    </row>
    <row r="62992" spans="4:5" x14ac:dyDescent="0.2">
      <c r="D62992" s="1"/>
      <c r="E62992" s="41"/>
    </row>
    <row r="62993" spans="4:5" x14ac:dyDescent="0.2">
      <c r="D62993" s="1"/>
      <c r="E62993" s="41"/>
    </row>
    <row r="62994" spans="4:5" x14ac:dyDescent="0.2">
      <c r="D62994" s="1"/>
      <c r="E62994" s="41"/>
    </row>
    <row r="62995" spans="4:5" x14ac:dyDescent="0.2">
      <c r="D62995" s="1"/>
      <c r="E62995" s="41"/>
    </row>
    <row r="62996" spans="4:5" x14ac:dyDescent="0.2">
      <c r="D62996" s="1"/>
      <c r="E62996" s="41"/>
    </row>
    <row r="62997" spans="4:5" x14ac:dyDescent="0.2">
      <c r="D62997" s="1"/>
      <c r="E62997" s="41"/>
    </row>
    <row r="62998" spans="4:5" x14ac:dyDescent="0.2">
      <c r="D62998" s="1"/>
      <c r="E62998" s="41"/>
    </row>
    <row r="62999" spans="4:5" x14ac:dyDescent="0.2">
      <c r="D62999" s="1"/>
      <c r="E62999" s="41"/>
    </row>
    <row r="63000" spans="4:5" x14ac:dyDescent="0.2">
      <c r="D63000" s="1"/>
      <c r="E63000" s="41"/>
    </row>
    <row r="63001" spans="4:5" x14ac:dyDescent="0.2">
      <c r="D63001" s="1"/>
      <c r="E63001" s="41"/>
    </row>
    <row r="63002" spans="4:5" x14ac:dyDescent="0.2">
      <c r="D63002" s="1"/>
      <c r="E63002" s="41"/>
    </row>
    <row r="63003" spans="4:5" x14ac:dyDescent="0.2">
      <c r="D63003" s="1"/>
      <c r="E63003" s="41"/>
    </row>
    <row r="63004" spans="4:5" x14ac:dyDescent="0.2">
      <c r="D63004" s="1"/>
      <c r="E63004" s="41"/>
    </row>
    <row r="63005" spans="4:5" x14ac:dyDescent="0.2">
      <c r="D63005" s="1"/>
      <c r="E63005" s="41"/>
    </row>
    <row r="63006" spans="4:5" x14ac:dyDescent="0.2">
      <c r="D63006" s="1"/>
      <c r="E63006" s="41"/>
    </row>
    <row r="63007" spans="4:5" x14ac:dyDescent="0.2">
      <c r="D63007" s="1"/>
      <c r="E63007" s="41"/>
    </row>
    <row r="63008" spans="4:5" x14ac:dyDescent="0.2">
      <c r="D63008" s="1"/>
      <c r="E63008" s="41"/>
    </row>
    <row r="63009" spans="4:5" x14ac:dyDescent="0.2">
      <c r="D63009" s="1"/>
      <c r="E63009" s="41"/>
    </row>
    <row r="63010" spans="4:5" x14ac:dyDescent="0.2">
      <c r="D63010" s="1"/>
      <c r="E63010" s="41"/>
    </row>
    <row r="63011" spans="4:5" x14ac:dyDescent="0.2">
      <c r="D63011" s="1"/>
      <c r="E63011" s="41"/>
    </row>
    <row r="63012" spans="4:5" x14ac:dyDescent="0.2">
      <c r="D63012" s="1"/>
      <c r="E63012" s="41"/>
    </row>
    <row r="63013" spans="4:5" x14ac:dyDescent="0.2">
      <c r="D63013" s="1"/>
      <c r="E63013" s="41"/>
    </row>
    <row r="63014" spans="4:5" x14ac:dyDescent="0.2">
      <c r="D63014" s="1"/>
      <c r="E63014" s="41"/>
    </row>
    <row r="63015" spans="4:5" x14ac:dyDescent="0.2">
      <c r="D63015" s="1"/>
      <c r="E63015" s="41"/>
    </row>
    <row r="63016" spans="4:5" x14ac:dyDescent="0.2">
      <c r="D63016" s="1"/>
      <c r="E63016" s="41"/>
    </row>
    <row r="63017" spans="4:5" x14ac:dyDescent="0.2">
      <c r="D63017" s="1"/>
      <c r="E63017" s="41"/>
    </row>
    <row r="63018" spans="4:5" x14ac:dyDescent="0.2">
      <c r="D63018" s="1"/>
      <c r="E63018" s="41"/>
    </row>
    <row r="63019" spans="4:5" x14ac:dyDescent="0.2">
      <c r="D63019" s="1"/>
      <c r="E63019" s="41"/>
    </row>
    <row r="63020" spans="4:5" x14ac:dyDescent="0.2">
      <c r="D63020" s="1"/>
      <c r="E63020" s="41"/>
    </row>
    <row r="63021" spans="4:5" x14ac:dyDescent="0.2">
      <c r="D63021" s="1"/>
      <c r="E63021" s="41"/>
    </row>
    <row r="63022" spans="4:5" x14ac:dyDescent="0.2">
      <c r="D63022" s="1"/>
      <c r="E63022" s="41"/>
    </row>
    <row r="63023" spans="4:5" x14ac:dyDescent="0.2">
      <c r="D63023" s="1"/>
      <c r="E63023" s="41"/>
    </row>
    <row r="63024" spans="4:5" x14ac:dyDescent="0.2">
      <c r="D63024" s="1"/>
      <c r="E63024" s="41"/>
    </row>
    <row r="63025" spans="4:5" x14ac:dyDescent="0.2">
      <c r="D63025" s="1"/>
      <c r="E63025" s="41"/>
    </row>
    <row r="63026" spans="4:5" x14ac:dyDescent="0.2">
      <c r="D63026" s="1"/>
      <c r="E63026" s="41"/>
    </row>
    <row r="63027" spans="4:5" x14ac:dyDescent="0.2">
      <c r="D63027" s="1"/>
      <c r="E63027" s="41"/>
    </row>
    <row r="63028" spans="4:5" x14ac:dyDescent="0.2">
      <c r="D63028" s="1"/>
      <c r="E63028" s="41"/>
    </row>
    <row r="63029" spans="4:5" x14ac:dyDescent="0.2">
      <c r="D63029" s="1"/>
      <c r="E63029" s="41"/>
    </row>
    <row r="63030" spans="4:5" x14ac:dyDescent="0.2">
      <c r="D63030" s="1"/>
      <c r="E63030" s="41"/>
    </row>
    <row r="63031" spans="4:5" x14ac:dyDescent="0.2">
      <c r="D63031" s="1"/>
      <c r="E63031" s="41"/>
    </row>
    <row r="63032" spans="4:5" x14ac:dyDescent="0.2">
      <c r="D63032" s="1"/>
      <c r="E63032" s="41"/>
    </row>
    <row r="63033" spans="4:5" x14ac:dyDescent="0.2">
      <c r="D63033" s="1"/>
      <c r="E63033" s="41"/>
    </row>
    <row r="63034" spans="4:5" x14ac:dyDescent="0.2">
      <c r="D63034" s="1"/>
      <c r="E63034" s="41"/>
    </row>
    <row r="63035" spans="4:5" x14ac:dyDescent="0.2">
      <c r="D63035" s="1"/>
      <c r="E63035" s="41"/>
    </row>
    <row r="63036" spans="4:5" x14ac:dyDescent="0.2">
      <c r="D63036" s="1"/>
      <c r="E63036" s="41"/>
    </row>
    <row r="63037" spans="4:5" x14ac:dyDescent="0.2">
      <c r="D63037" s="1"/>
      <c r="E63037" s="41"/>
    </row>
    <row r="63038" spans="4:5" x14ac:dyDescent="0.2">
      <c r="D63038" s="1"/>
      <c r="E63038" s="41"/>
    </row>
    <row r="63039" spans="4:5" x14ac:dyDescent="0.2">
      <c r="D63039" s="1"/>
      <c r="E63039" s="41"/>
    </row>
    <row r="63040" spans="4:5" x14ac:dyDescent="0.2">
      <c r="D63040" s="1"/>
      <c r="E63040" s="41"/>
    </row>
    <row r="63041" spans="4:5" x14ac:dyDescent="0.2">
      <c r="D63041" s="1"/>
      <c r="E63041" s="41"/>
    </row>
    <row r="63042" spans="4:5" x14ac:dyDescent="0.2">
      <c r="D63042" s="1"/>
      <c r="E63042" s="41"/>
    </row>
    <row r="63043" spans="4:5" x14ac:dyDescent="0.2">
      <c r="D63043" s="1"/>
      <c r="E63043" s="41"/>
    </row>
    <row r="63044" spans="4:5" x14ac:dyDescent="0.2">
      <c r="D63044" s="1"/>
      <c r="E63044" s="41"/>
    </row>
    <row r="63045" spans="4:5" x14ac:dyDescent="0.2">
      <c r="D63045" s="1"/>
      <c r="E63045" s="41"/>
    </row>
    <row r="63046" spans="4:5" x14ac:dyDescent="0.2">
      <c r="D63046" s="1"/>
      <c r="E63046" s="41"/>
    </row>
    <row r="63047" spans="4:5" x14ac:dyDescent="0.2">
      <c r="D63047" s="1"/>
      <c r="E63047" s="41"/>
    </row>
    <row r="63048" spans="4:5" x14ac:dyDescent="0.2">
      <c r="D63048" s="1"/>
      <c r="E63048" s="41"/>
    </row>
    <row r="63049" spans="4:5" x14ac:dyDescent="0.2">
      <c r="D63049" s="1"/>
      <c r="E63049" s="41"/>
    </row>
    <row r="63050" spans="4:5" x14ac:dyDescent="0.2">
      <c r="D63050" s="1"/>
      <c r="E63050" s="41"/>
    </row>
    <row r="63051" spans="4:5" x14ac:dyDescent="0.2">
      <c r="D63051" s="1"/>
      <c r="E63051" s="41"/>
    </row>
    <row r="63052" spans="4:5" x14ac:dyDescent="0.2">
      <c r="D63052" s="1"/>
      <c r="E63052" s="41"/>
    </row>
    <row r="63053" spans="4:5" x14ac:dyDescent="0.2">
      <c r="D63053" s="1"/>
      <c r="E63053" s="41"/>
    </row>
    <row r="63054" spans="4:5" x14ac:dyDescent="0.2">
      <c r="D63054" s="1"/>
      <c r="E63054" s="41"/>
    </row>
    <row r="63055" spans="4:5" x14ac:dyDescent="0.2">
      <c r="D63055" s="1"/>
      <c r="E63055" s="41"/>
    </row>
    <row r="63056" spans="4:5" x14ac:dyDescent="0.2">
      <c r="D63056" s="1"/>
      <c r="E63056" s="41"/>
    </row>
    <row r="63057" spans="4:5" x14ac:dyDescent="0.2">
      <c r="D63057" s="1"/>
      <c r="E63057" s="41"/>
    </row>
    <row r="63058" spans="4:5" x14ac:dyDescent="0.2">
      <c r="D63058" s="1"/>
      <c r="E63058" s="41"/>
    </row>
    <row r="63059" spans="4:5" x14ac:dyDescent="0.2">
      <c r="D63059" s="1"/>
      <c r="E63059" s="41"/>
    </row>
    <row r="63060" spans="4:5" x14ac:dyDescent="0.2">
      <c r="D63060" s="1"/>
      <c r="E63060" s="41"/>
    </row>
    <row r="63061" spans="4:5" x14ac:dyDescent="0.2">
      <c r="D63061" s="1"/>
      <c r="E63061" s="41"/>
    </row>
    <row r="63062" spans="4:5" x14ac:dyDescent="0.2">
      <c r="D63062" s="1"/>
      <c r="E63062" s="41"/>
    </row>
    <row r="63063" spans="4:5" x14ac:dyDescent="0.2">
      <c r="D63063" s="1"/>
      <c r="E63063" s="41"/>
    </row>
    <row r="63064" spans="4:5" x14ac:dyDescent="0.2">
      <c r="D63064" s="1"/>
      <c r="E63064" s="41"/>
    </row>
    <row r="63065" spans="4:5" x14ac:dyDescent="0.2">
      <c r="D63065" s="1"/>
      <c r="E63065" s="41"/>
    </row>
    <row r="63066" spans="4:5" x14ac:dyDescent="0.2">
      <c r="D63066" s="1"/>
      <c r="E63066" s="41"/>
    </row>
    <row r="63067" spans="4:5" x14ac:dyDescent="0.2">
      <c r="D63067" s="1"/>
      <c r="E63067" s="41"/>
    </row>
    <row r="63068" spans="4:5" x14ac:dyDescent="0.2">
      <c r="D63068" s="1"/>
      <c r="E63068" s="41"/>
    </row>
    <row r="63069" spans="4:5" x14ac:dyDescent="0.2">
      <c r="D63069" s="1"/>
      <c r="E63069" s="41"/>
    </row>
    <row r="63070" spans="4:5" x14ac:dyDescent="0.2">
      <c r="D63070" s="1"/>
      <c r="E63070" s="41"/>
    </row>
    <row r="63071" spans="4:5" x14ac:dyDescent="0.2">
      <c r="D63071" s="1"/>
      <c r="E63071" s="41"/>
    </row>
    <row r="63072" spans="4:5" x14ac:dyDescent="0.2">
      <c r="D63072" s="1"/>
      <c r="E63072" s="41"/>
    </row>
    <row r="63073" spans="4:5" x14ac:dyDescent="0.2">
      <c r="D63073" s="1"/>
      <c r="E63073" s="41"/>
    </row>
    <row r="63074" spans="4:5" x14ac:dyDescent="0.2">
      <c r="D63074" s="1"/>
      <c r="E63074" s="41"/>
    </row>
    <row r="63075" spans="4:5" x14ac:dyDescent="0.2">
      <c r="D63075" s="1"/>
      <c r="E63075" s="41"/>
    </row>
    <row r="63076" spans="4:5" x14ac:dyDescent="0.2">
      <c r="D63076" s="1"/>
      <c r="E63076" s="41"/>
    </row>
    <row r="63077" spans="4:5" x14ac:dyDescent="0.2">
      <c r="D63077" s="1"/>
      <c r="E63077" s="41"/>
    </row>
    <row r="63078" spans="4:5" x14ac:dyDescent="0.2">
      <c r="D63078" s="1"/>
      <c r="E63078" s="41"/>
    </row>
    <row r="63079" spans="4:5" x14ac:dyDescent="0.2">
      <c r="D63079" s="1"/>
      <c r="E63079" s="41"/>
    </row>
    <row r="63080" spans="4:5" x14ac:dyDescent="0.2">
      <c r="D63080" s="1"/>
      <c r="E63080" s="41"/>
    </row>
    <row r="63081" spans="4:5" x14ac:dyDescent="0.2">
      <c r="D63081" s="1"/>
      <c r="E63081" s="41"/>
    </row>
    <row r="63082" spans="4:5" x14ac:dyDescent="0.2">
      <c r="D63082" s="1"/>
      <c r="E63082" s="41"/>
    </row>
    <row r="63083" spans="4:5" x14ac:dyDescent="0.2">
      <c r="D63083" s="1"/>
      <c r="E63083" s="41"/>
    </row>
    <row r="63084" spans="4:5" x14ac:dyDescent="0.2">
      <c r="D63084" s="1"/>
      <c r="E63084" s="41"/>
    </row>
    <row r="63085" spans="4:5" x14ac:dyDescent="0.2">
      <c r="D63085" s="1"/>
      <c r="E63085" s="41"/>
    </row>
    <row r="63086" spans="4:5" x14ac:dyDescent="0.2">
      <c r="D63086" s="1"/>
      <c r="E63086" s="41"/>
    </row>
    <row r="63087" spans="4:5" x14ac:dyDescent="0.2">
      <c r="D63087" s="1"/>
      <c r="E63087" s="41"/>
    </row>
    <row r="63088" spans="4:5" x14ac:dyDescent="0.2">
      <c r="D63088" s="1"/>
      <c r="E63088" s="41"/>
    </row>
    <row r="63089" spans="4:5" x14ac:dyDescent="0.2">
      <c r="D63089" s="1"/>
      <c r="E63089" s="41"/>
    </row>
    <row r="63090" spans="4:5" x14ac:dyDescent="0.2">
      <c r="D63090" s="1"/>
      <c r="E63090" s="41"/>
    </row>
    <row r="63091" spans="4:5" x14ac:dyDescent="0.2">
      <c r="D63091" s="1"/>
      <c r="E63091" s="41"/>
    </row>
    <row r="63092" spans="4:5" x14ac:dyDescent="0.2">
      <c r="D63092" s="1"/>
      <c r="E63092" s="41"/>
    </row>
    <row r="63093" spans="4:5" x14ac:dyDescent="0.2">
      <c r="D63093" s="1"/>
      <c r="E63093" s="41"/>
    </row>
    <row r="63094" spans="4:5" x14ac:dyDescent="0.2">
      <c r="D63094" s="1"/>
      <c r="E63094" s="41"/>
    </row>
    <row r="63095" spans="4:5" x14ac:dyDescent="0.2">
      <c r="D63095" s="1"/>
      <c r="E63095" s="41"/>
    </row>
    <row r="63096" spans="4:5" x14ac:dyDescent="0.2">
      <c r="D63096" s="1"/>
      <c r="E63096" s="41"/>
    </row>
    <row r="63097" spans="4:5" x14ac:dyDescent="0.2">
      <c r="D63097" s="1"/>
      <c r="E63097" s="41"/>
    </row>
    <row r="63098" spans="4:5" x14ac:dyDescent="0.2">
      <c r="D63098" s="1"/>
      <c r="E63098" s="41"/>
    </row>
    <row r="63099" spans="4:5" x14ac:dyDescent="0.2">
      <c r="D63099" s="1"/>
      <c r="E63099" s="41"/>
    </row>
    <row r="63100" spans="4:5" x14ac:dyDescent="0.2">
      <c r="D63100" s="1"/>
      <c r="E63100" s="41"/>
    </row>
    <row r="63101" spans="4:5" x14ac:dyDescent="0.2">
      <c r="D63101" s="1"/>
      <c r="E63101" s="41"/>
    </row>
    <row r="63102" spans="4:5" x14ac:dyDescent="0.2">
      <c r="D63102" s="1"/>
      <c r="E63102" s="41"/>
    </row>
    <row r="63103" spans="4:5" x14ac:dyDescent="0.2">
      <c r="D63103" s="1"/>
      <c r="E63103" s="41"/>
    </row>
    <row r="63104" spans="4:5" x14ac:dyDescent="0.2">
      <c r="D63104" s="1"/>
      <c r="E63104" s="41"/>
    </row>
    <row r="63105" spans="4:5" x14ac:dyDescent="0.2">
      <c r="D63105" s="1"/>
      <c r="E63105" s="41"/>
    </row>
    <row r="63106" spans="4:5" x14ac:dyDescent="0.2">
      <c r="D63106" s="1"/>
      <c r="E63106" s="41"/>
    </row>
    <row r="63107" spans="4:5" x14ac:dyDescent="0.2">
      <c r="D63107" s="1"/>
      <c r="E63107" s="41"/>
    </row>
    <row r="63108" spans="4:5" x14ac:dyDescent="0.2">
      <c r="D63108" s="1"/>
      <c r="E63108" s="41"/>
    </row>
    <row r="63109" spans="4:5" x14ac:dyDescent="0.2">
      <c r="D63109" s="1"/>
      <c r="E63109" s="41"/>
    </row>
    <row r="63110" spans="4:5" x14ac:dyDescent="0.2">
      <c r="D63110" s="1"/>
      <c r="E63110" s="41"/>
    </row>
    <row r="63111" spans="4:5" x14ac:dyDescent="0.2">
      <c r="D63111" s="1"/>
      <c r="E63111" s="41"/>
    </row>
    <row r="63112" spans="4:5" x14ac:dyDescent="0.2">
      <c r="D63112" s="1"/>
      <c r="E63112" s="41"/>
    </row>
    <row r="63113" spans="4:5" x14ac:dyDescent="0.2">
      <c r="D63113" s="1"/>
      <c r="E63113" s="41"/>
    </row>
    <row r="63114" spans="4:5" x14ac:dyDescent="0.2">
      <c r="D63114" s="1"/>
      <c r="E63114" s="41"/>
    </row>
    <row r="63115" spans="4:5" x14ac:dyDescent="0.2">
      <c r="D63115" s="1"/>
      <c r="E63115" s="41"/>
    </row>
    <row r="63116" spans="4:5" x14ac:dyDescent="0.2">
      <c r="D63116" s="1"/>
      <c r="E63116" s="41"/>
    </row>
    <row r="63117" spans="4:5" x14ac:dyDescent="0.2">
      <c r="D63117" s="1"/>
      <c r="E63117" s="41"/>
    </row>
    <row r="63118" spans="4:5" x14ac:dyDescent="0.2">
      <c r="D63118" s="1"/>
      <c r="E63118" s="41"/>
    </row>
    <row r="63119" spans="4:5" x14ac:dyDescent="0.2">
      <c r="D63119" s="1"/>
      <c r="E63119" s="41"/>
    </row>
    <row r="63120" spans="4:5" x14ac:dyDescent="0.2">
      <c r="D63120" s="1"/>
      <c r="E63120" s="41"/>
    </row>
    <row r="63121" spans="4:5" x14ac:dyDescent="0.2">
      <c r="D63121" s="1"/>
      <c r="E63121" s="41"/>
    </row>
    <row r="63122" spans="4:5" x14ac:dyDescent="0.2">
      <c r="D63122" s="1"/>
      <c r="E63122" s="41"/>
    </row>
    <row r="63123" spans="4:5" x14ac:dyDescent="0.2">
      <c r="D63123" s="1"/>
      <c r="E63123" s="41"/>
    </row>
    <row r="63124" spans="4:5" x14ac:dyDescent="0.2">
      <c r="D63124" s="1"/>
      <c r="E63124" s="41"/>
    </row>
    <row r="63125" spans="4:5" x14ac:dyDescent="0.2">
      <c r="D63125" s="1"/>
      <c r="E63125" s="41"/>
    </row>
    <row r="63126" spans="4:5" x14ac:dyDescent="0.2">
      <c r="D63126" s="1"/>
      <c r="E63126" s="41"/>
    </row>
    <row r="63127" spans="4:5" x14ac:dyDescent="0.2">
      <c r="D63127" s="1"/>
      <c r="E63127" s="41"/>
    </row>
    <row r="63128" spans="4:5" x14ac:dyDescent="0.2">
      <c r="D63128" s="1"/>
      <c r="E63128" s="41"/>
    </row>
    <row r="63129" spans="4:5" x14ac:dyDescent="0.2">
      <c r="D63129" s="1"/>
      <c r="E63129" s="41"/>
    </row>
    <row r="63130" spans="4:5" x14ac:dyDescent="0.2">
      <c r="D63130" s="1"/>
      <c r="E63130" s="41"/>
    </row>
    <row r="63131" spans="4:5" x14ac:dyDescent="0.2">
      <c r="D63131" s="1"/>
      <c r="E63131" s="41"/>
    </row>
    <row r="63132" spans="4:5" x14ac:dyDescent="0.2">
      <c r="D63132" s="1"/>
      <c r="E63132" s="41"/>
    </row>
    <row r="63133" spans="4:5" x14ac:dyDescent="0.2">
      <c r="D63133" s="1"/>
      <c r="E63133" s="41"/>
    </row>
    <row r="63134" spans="4:5" x14ac:dyDescent="0.2">
      <c r="D63134" s="1"/>
      <c r="E63134" s="41"/>
    </row>
    <row r="63135" spans="4:5" x14ac:dyDescent="0.2">
      <c r="D63135" s="1"/>
      <c r="E63135" s="41"/>
    </row>
    <row r="63136" spans="4:5" x14ac:dyDescent="0.2">
      <c r="D63136" s="1"/>
      <c r="E63136" s="41"/>
    </row>
    <row r="63137" spans="4:5" x14ac:dyDescent="0.2">
      <c r="D63137" s="1"/>
      <c r="E63137" s="41"/>
    </row>
    <row r="63138" spans="4:5" x14ac:dyDescent="0.2">
      <c r="D63138" s="1"/>
      <c r="E63138" s="41"/>
    </row>
    <row r="63139" spans="4:5" x14ac:dyDescent="0.2">
      <c r="D63139" s="1"/>
      <c r="E63139" s="41"/>
    </row>
    <row r="63140" spans="4:5" x14ac:dyDescent="0.2">
      <c r="D63140" s="1"/>
      <c r="E63140" s="41"/>
    </row>
    <row r="63141" spans="4:5" x14ac:dyDescent="0.2">
      <c r="D63141" s="1"/>
      <c r="E63141" s="41"/>
    </row>
    <row r="63142" spans="4:5" x14ac:dyDescent="0.2">
      <c r="D63142" s="1"/>
      <c r="E63142" s="41"/>
    </row>
    <row r="63143" spans="4:5" x14ac:dyDescent="0.2">
      <c r="D63143" s="1"/>
      <c r="E63143" s="41"/>
    </row>
    <row r="63144" spans="4:5" x14ac:dyDescent="0.2">
      <c r="D63144" s="1"/>
      <c r="E63144" s="41"/>
    </row>
    <row r="63145" spans="4:5" x14ac:dyDescent="0.2">
      <c r="D63145" s="1"/>
      <c r="E63145" s="41"/>
    </row>
    <row r="63146" spans="4:5" x14ac:dyDescent="0.2">
      <c r="D63146" s="1"/>
      <c r="E63146" s="41"/>
    </row>
    <row r="63147" spans="4:5" x14ac:dyDescent="0.2">
      <c r="D63147" s="1"/>
      <c r="E63147" s="41"/>
    </row>
    <row r="63148" spans="4:5" x14ac:dyDescent="0.2">
      <c r="D63148" s="1"/>
      <c r="E63148" s="41"/>
    </row>
    <row r="63149" spans="4:5" x14ac:dyDescent="0.2">
      <c r="D63149" s="1"/>
      <c r="E63149" s="41"/>
    </row>
    <row r="63150" spans="4:5" x14ac:dyDescent="0.2">
      <c r="D63150" s="1"/>
      <c r="E63150" s="41"/>
    </row>
    <row r="63151" spans="4:5" x14ac:dyDescent="0.2">
      <c r="D63151" s="1"/>
      <c r="E63151" s="41"/>
    </row>
    <row r="63152" spans="4:5" x14ac:dyDescent="0.2">
      <c r="D63152" s="1"/>
      <c r="E63152" s="41"/>
    </row>
    <row r="63153" spans="4:5" x14ac:dyDescent="0.2">
      <c r="D63153" s="1"/>
      <c r="E63153" s="41"/>
    </row>
    <row r="63154" spans="4:5" x14ac:dyDescent="0.2">
      <c r="D63154" s="1"/>
      <c r="E63154" s="41"/>
    </row>
    <row r="63155" spans="4:5" x14ac:dyDescent="0.2">
      <c r="D63155" s="1"/>
      <c r="E63155" s="41"/>
    </row>
    <row r="63156" spans="4:5" x14ac:dyDescent="0.2">
      <c r="D63156" s="1"/>
      <c r="E63156" s="41"/>
    </row>
    <row r="63157" spans="4:5" x14ac:dyDescent="0.2">
      <c r="D63157" s="1"/>
      <c r="E63157" s="41"/>
    </row>
    <row r="63158" spans="4:5" x14ac:dyDescent="0.2">
      <c r="D63158" s="1"/>
      <c r="E63158" s="41"/>
    </row>
    <row r="63159" spans="4:5" x14ac:dyDescent="0.2">
      <c r="D63159" s="1"/>
      <c r="E63159" s="41"/>
    </row>
    <row r="63160" spans="4:5" x14ac:dyDescent="0.2">
      <c r="D63160" s="1"/>
      <c r="E63160" s="41"/>
    </row>
    <row r="63161" spans="4:5" x14ac:dyDescent="0.2">
      <c r="D63161" s="1"/>
      <c r="E63161" s="41"/>
    </row>
    <row r="63162" spans="4:5" x14ac:dyDescent="0.2">
      <c r="D63162" s="1"/>
      <c r="E63162" s="41"/>
    </row>
    <row r="63163" spans="4:5" x14ac:dyDescent="0.2">
      <c r="D63163" s="1"/>
      <c r="E63163" s="41"/>
    </row>
    <row r="63164" spans="4:5" x14ac:dyDescent="0.2">
      <c r="D63164" s="1"/>
      <c r="E63164" s="41"/>
    </row>
    <row r="63165" spans="4:5" x14ac:dyDescent="0.2">
      <c r="D63165" s="1"/>
      <c r="E63165" s="41"/>
    </row>
    <row r="63166" spans="4:5" x14ac:dyDescent="0.2">
      <c r="D63166" s="1"/>
      <c r="E63166" s="41"/>
    </row>
    <row r="63167" spans="4:5" x14ac:dyDescent="0.2">
      <c r="D63167" s="1"/>
      <c r="E63167" s="41"/>
    </row>
    <row r="63168" spans="4:5" x14ac:dyDescent="0.2">
      <c r="D63168" s="1"/>
      <c r="E63168" s="41"/>
    </row>
    <row r="63169" spans="4:5" x14ac:dyDescent="0.2">
      <c r="D63169" s="1"/>
      <c r="E63169" s="41"/>
    </row>
    <row r="63170" spans="4:5" x14ac:dyDescent="0.2">
      <c r="D63170" s="1"/>
      <c r="E63170" s="41"/>
    </row>
    <row r="63171" spans="4:5" x14ac:dyDescent="0.2">
      <c r="D63171" s="1"/>
      <c r="E63171" s="41"/>
    </row>
    <row r="63172" spans="4:5" x14ac:dyDescent="0.2">
      <c r="D63172" s="1"/>
      <c r="E63172" s="41"/>
    </row>
    <row r="63173" spans="4:5" x14ac:dyDescent="0.2">
      <c r="D63173" s="1"/>
      <c r="E63173" s="41"/>
    </row>
    <row r="63174" spans="4:5" x14ac:dyDescent="0.2">
      <c r="D63174" s="1"/>
      <c r="E63174" s="41"/>
    </row>
    <row r="63175" spans="4:5" x14ac:dyDescent="0.2">
      <c r="D63175" s="1"/>
      <c r="E63175" s="41"/>
    </row>
    <row r="63176" spans="4:5" x14ac:dyDescent="0.2">
      <c r="D63176" s="1"/>
      <c r="E63176" s="41"/>
    </row>
    <row r="63177" spans="4:5" x14ac:dyDescent="0.2">
      <c r="D63177" s="1"/>
      <c r="E63177" s="41"/>
    </row>
    <row r="63178" spans="4:5" x14ac:dyDescent="0.2">
      <c r="D63178" s="1"/>
      <c r="E63178" s="41"/>
    </row>
    <row r="63179" spans="4:5" x14ac:dyDescent="0.2">
      <c r="D63179" s="1"/>
      <c r="E63179" s="41"/>
    </row>
    <row r="63180" spans="4:5" x14ac:dyDescent="0.2">
      <c r="D63180" s="1"/>
      <c r="E63180" s="41"/>
    </row>
    <row r="63181" spans="4:5" x14ac:dyDescent="0.2">
      <c r="D63181" s="1"/>
      <c r="E63181" s="41"/>
    </row>
    <row r="63182" spans="4:5" x14ac:dyDescent="0.2">
      <c r="D63182" s="1"/>
      <c r="E63182" s="41"/>
    </row>
    <row r="63183" spans="4:5" x14ac:dyDescent="0.2">
      <c r="D63183" s="1"/>
      <c r="E63183" s="41"/>
    </row>
    <row r="63184" spans="4:5" x14ac:dyDescent="0.2">
      <c r="D63184" s="1"/>
      <c r="E63184" s="41"/>
    </row>
    <row r="63185" spans="4:5" x14ac:dyDescent="0.2">
      <c r="D63185" s="1"/>
      <c r="E63185" s="41"/>
    </row>
    <row r="63186" spans="4:5" x14ac:dyDescent="0.2">
      <c r="D63186" s="1"/>
      <c r="E63186" s="41"/>
    </row>
    <row r="63187" spans="4:5" x14ac:dyDescent="0.2">
      <c r="D63187" s="1"/>
      <c r="E63187" s="41"/>
    </row>
    <row r="63188" spans="4:5" x14ac:dyDescent="0.2">
      <c r="D63188" s="1"/>
      <c r="E63188" s="41"/>
    </row>
    <row r="63189" spans="4:5" x14ac:dyDescent="0.2">
      <c r="D63189" s="1"/>
      <c r="E63189" s="41"/>
    </row>
    <row r="63190" spans="4:5" x14ac:dyDescent="0.2">
      <c r="D63190" s="1"/>
      <c r="E63190" s="41"/>
    </row>
    <row r="63191" spans="4:5" x14ac:dyDescent="0.2">
      <c r="D63191" s="1"/>
      <c r="E63191" s="41"/>
    </row>
    <row r="63192" spans="4:5" x14ac:dyDescent="0.2">
      <c r="D63192" s="1"/>
      <c r="E63192" s="41"/>
    </row>
    <row r="63193" spans="4:5" x14ac:dyDescent="0.2">
      <c r="D63193" s="1"/>
      <c r="E63193" s="41"/>
    </row>
    <row r="63194" spans="4:5" x14ac:dyDescent="0.2">
      <c r="D63194" s="1"/>
      <c r="E63194" s="41"/>
    </row>
    <row r="63195" spans="4:5" x14ac:dyDescent="0.2">
      <c r="D63195" s="1"/>
      <c r="E63195" s="41"/>
    </row>
    <row r="63196" spans="4:5" x14ac:dyDescent="0.2">
      <c r="D63196" s="1"/>
      <c r="E63196" s="41"/>
    </row>
    <row r="63197" spans="4:5" x14ac:dyDescent="0.2">
      <c r="D63197" s="1"/>
      <c r="E63197" s="41"/>
    </row>
    <row r="63198" spans="4:5" x14ac:dyDescent="0.2">
      <c r="D63198" s="1"/>
      <c r="E63198" s="41"/>
    </row>
    <row r="63199" spans="4:5" x14ac:dyDescent="0.2">
      <c r="D63199" s="1"/>
      <c r="E63199" s="41"/>
    </row>
    <row r="63200" spans="4:5" x14ac:dyDescent="0.2">
      <c r="D63200" s="1"/>
      <c r="E63200" s="41"/>
    </row>
    <row r="63201" spans="4:5" x14ac:dyDescent="0.2">
      <c r="D63201" s="1"/>
      <c r="E63201" s="41"/>
    </row>
    <row r="63202" spans="4:5" x14ac:dyDescent="0.2">
      <c r="D63202" s="1"/>
      <c r="E63202" s="41"/>
    </row>
    <row r="63203" spans="4:5" x14ac:dyDescent="0.2">
      <c r="D63203" s="1"/>
      <c r="E63203" s="41"/>
    </row>
    <row r="63204" spans="4:5" x14ac:dyDescent="0.2">
      <c r="D63204" s="1"/>
      <c r="E63204" s="41"/>
    </row>
    <row r="63205" spans="4:5" x14ac:dyDescent="0.2">
      <c r="D63205" s="1"/>
      <c r="E63205" s="41"/>
    </row>
    <row r="63206" spans="4:5" x14ac:dyDescent="0.2">
      <c r="D63206" s="1"/>
      <c r="E63206" s="41"/>
    </row>
    <row r="63207" spans="4:5" x14ac:dyDescent="0.2">
      <c r="D63207" s="1"/>
      <c r="E63207" s="41"/>
    </row>
    <row r="63208" spans="4:5" x14ac:dyDescent="0.2">
      <c r="D63208" s="1"/>
      <c r="E63208" s="41"/>
    </row>
    <row r="63209" spans="4:5" x14ac:dyDescent="0.2">
      <c r="D63209" s="1"/>
      <c r="E63209" s="41"/>
    </row>
    <row r="63210" spans="4:5" x14ac:dyDescent="0.2">
      <c r="D63210" s="1"/>
      <c r="E63210" s="41"/>
    </row>
    <row r="63211" spans="4:5" x14ac:dyDescent="0.2">
      <c r="D63211" s="1"/>
      <c r="E63211" s="41"/>
    </row>
    <row r="63212" spans="4:5" x14ac:dyDescent="0.2">
      <c r="D63212" s="1"/>
      <c r="E63212" s="41"/>
    </row>
    <row r="63213" spans="4:5" x14ac:dyDescent="0.2">
      <c r="D63213" s="1"/>
      <c r="E63213" s="41"/>
    </row>
    <row r="63214" spans="4:5" x14ac:dyDescent="0.2">
      <c r="D63214" s="1"/>
      <c r="E63214" s="41"/>
    </row>
    <row r="63215" spans="4:5" x14ac:dyDescent="0.2">
      <c r="D63215" s="1"/>
      <c r="E63215" s="41"/>
    </row>
    <row r="63216" spans="4:5" x14ac:dyDescent="0.2">
      <c r="D63216" s="1"/>
      <c r="E63216" s="41"/>
    </row>
    <row r="63217" spans="4:5" x14ac:dyDescent="0.2">
      <c r="D63217" s="1"/>
      <c r="E63217" s="41"/>
    </row>
    <row r="63218" spans="4:5" x14ac:dyDescent="0.2">
      <c r="D63218" s="1"/>
      <c r="E63218" s="41"/>
    </row>
    <row r="63219" spans="4:5" x14ac:dyDescent="0.2">
      <c r="D63219" s="1"/>
      <c r="E63219" s="41"/>
    </row>
    <row r="63220" spans="4:5" x14ac:dyDescent="0.2">
      <c r="D63220" s="1"/>
      <c r="E63220" s="41"/>
    </row>
    <row r="63221" spans="4:5" x14ac:dyDescent="0.2">
      <c r="D63221" s="1"/>
      <c r="E63221" s="41"/>
    </row>
    <row r="63222" spans="4:5" x14ac:dyDescent="0.2">
      <c r="D63222" s="1"/>
      <c r="E63222" s="41"/>
    </row>
    <row r="63223" spans="4:5" x14ac:dyDescent="0.2">
      <c r="D63223" s="1"/>
      <c r="E63223" s="41"/>
    </row>
    <row r="63224" spans="4:5" x14ac:dyDescent="0.2">
      <c r="D63224" s="1"/>
      <c r="E63224" s="41"/>
    </row>
    <row r="63225" spans="4:5" x14ac:dyDescent="0.2">
      <c r="D63225" s="1"/>
      <c r="E63225" s="41"/>
    </row>
    <row r="63226" spans="4:5" x14ac:dyDescent="0.2">
      <c r="D63226" s="1"/>
      <c r="E63226" s="41"/>
    </row>
    <row r="63227" spans="4:5" x14ac:dyDescent="0.2">
      <c r="D63227" s="1"/>
      <c r="E63227" s="41"/>
    </row>
    <row r="63228" spans="4:5" x14ac:dyDescent="0.2">
      <c r="D63228" s="1"/>
      <c r="E63228" s="41"/>
    </row>
    <row r="63229" spans="4:5" x14ac:dyDescent="0.2">
      <c r="D63229" s="1"/>
      <c r="E63229" s="41"/>
    </row>
    <row r="63230" spans="4:5" x14ac:dyDescent="0.2">
      <c r="D63230" s="1"/>
      <c r="E63230" s="41"/>
    </row>
    <row r="63231" spans="4:5" x14ac:dyDescent="0.2">
      <c r="D63231" s="1"/>
      <c r="E63231" s="41"/>
    </row>
    <row r="63232" spans="4:5" x14ac:dyDescent="0.2">
      <c r="D63232" s="1"/>
      <c r="E63232" s="41"/>
    </row>
    <row r="63233" spans="4:5" x14ac:dyDescent="0.2">
      <c r="D63233" s="1"/>
      <c r="E63233" s="41"/>
    </row>
    <row r="63234" spans="4:5" x14ac:dyDescent="0.2">
      <c r="D63234" s="1"/>
      <c r="E63234" s="41"/>
    </row>
    <row r="63235" spans="4:5" x14ac:dyDescent="0.2">
      <c r="D63235" s="1"/>
      <c r="E63235" s="41"/>
    </row>
    <row r="63236" spans="4:5" x14ac:dyDescent="0.2">
      <c r="D63236" s="1"/>
      <c r="E63236" s="41"/>
    </row>
    <row r="63237" spans="4:5" x14ac:dyDescent="0.2">
      <c r="D63237" s="1"/>
      <c r="E63237" s="41"/>
    </row>
    <row r="63238" spans="4:5" x14ac:dyDescent="0.2">
      <c r="D63238" s="1"/>
      <c r="E63238" s="41"/>
    </row>
    <row r="63239" spans="4:5" x14ac:dyDescent="0.2">
      <c r="D63239" s="1"/>
      <c r="E63239" s="41"/>
    </row>
    <row r="63240" spans="4:5" x14ac:dyDescent="0.2">
      <c r="D63240" s="1"/>
      <c r="E63240" s="41"/>
    </row>
    <row r="63241" spans="4:5" x14ac:dyDescent="0.2">
      <c r="D63241" s="1"/>
      <c r="E63241" s="41"/>
    </row>
    <row r="63242" spans="4:5" x14ac:dyDescent="0.2">
      <c r="D63242" s="1"/>
      <c r="E63242" s="41"/>
    </row>
    <row r="63243" spans="4:5" x14ac:dyDescent="0.2">
      <c r="D63243" s="1"/>
      <c r="E63243" s="41"/>
    </row>
    <row r="63244" spans="4:5" x14ac:dyDescent="0.2">
      <c r="D63244" s="1"/>
      <c r="E63244" s="41"/>
    </row>
    <row r="63245" spans="4:5" x14ac:dyDescent="0.2">
      <c r="D63245" s="1"/>
      <c r="E63245" s="41"/>
    </row>
    <row r="63246" spans="4:5" x14ac:dyDescent="0.2">
      <c r="D63246" s="1"/>
      <c r="E63246" s="41"/>
    </row>
    <row r="63247" spans="4:5" x14ac:dyDescent="0.2">
      <c r="D63247" s="1"/>
      <c r="E63247" s="41"/>
    </row>
    <row r="63248" spans="4:5" x14ac:dyDescent="0.2">
      <c r="D63248" s="1"/>
      <c r="E63248" s="41"/>
    </row>
    <row r="63249" spans="4:5" x14ac:dyDescent="0.2">
      <c r="D63249" s="1"/>
      <c r="E63249" s="41"/>
    </row>
    <row r="63250" spans="4:5" x14ac:dyDescent="0.2">
      <c r="D63250" s="1"/>
      <c r="E63250" s="41"/>
    </row>
    <row r="63251" spans="4:5" x14ac:dyDescent="0.2">
      <c r="D63251" s="1"/>
      <c r="E63251" s="41"/>
    </row>
    <row r="63252" spans="4:5" x14ac:dyDescent="0.2">
      <c r="D63252" s="1"/>
      <c r="E63252" s="41"/>
    </row>
    <row r="63253" spans="4:5" x14ac:dyDescent="0.2">
      <c r="D63253" s="1"/>
      <c r="E63253" s="41"/>
    </row>
    <row r="63254" spans="4:5" x14ac:dyDescent="0.2">
      <c r="D63254" s="1"/>
      <c r="E63254" s="41"/>
    </row>
    <row r="63255" spans="4:5" x14ac:dyDescent="0.2">
      <c r="D63255" s="1"/>
      <c r="E63255" s="41"/>
    </row>
    <row r="63256" spans="4:5" x14ac:dyDescent="0.2">
      <c r="D63256" s="1"/>
      <c r="E63256" s="41"/>
    </row>
    <row r="63257" spans="4:5" x14ac:dyDescent="0.2">
      <c r="D63257" s="1"/>
      <c r="E63257" s="41"/>
    </row>
    <row r="63258" spans="4:5" x14ac:dyDescent="0.2">
      <c r="D63258" s="1"/>
      <c r="E63258" s="41"/>
    </row>
    <row r="63259" spans="4:5" x14ac:dyDescent="0.2">
      <c r="D63259" s="1"/>
      <c r="E63259" s="41"/>
    </row>
    <row r="63260" spans="4:5" x14ac:dyDescent="0.2">
      <c r="D63260" s="1"/>
      <c r="E63260" s="41"/>
    </row>
    <row r="63261" spans="4:5" x14ac:dyDescent="0.2">
      <c r="D63261" s="1"/>
      <c r="E63261" s="41"/>
    </row>
    <row r="63262" spans="4:5" x14ac:dyDescent="0.2">
      <c r="D63262" s="1"/>
      <c r="E63262" s="41"/>
    </row>
    <row r="63263" spans="4:5" x14ac:dyDescent="0.2">
      <c r="D63263" s="1"/>
      <c r="E63263" s="41"/>
    </row>
    <row r="63264" spans="4:5" x14ac:dyDescent="0.2">
      <c r="D63264" s="1"/>
      <c r="E63264" s="41"/>
    </row>
    <row r="63265" spans="4:5" x14ac:dyDescent="0.2">
      <c r="D63265" s="1"/>
      <c r="E63265" s="41"/>
    </row>
    <row r="63266" spans="4:5" x14ac:dyDescent="0.2">
      <c r="D63266" s="1"/>
      <c r="E63266" s="41"/>
    </row>
    <row r="63267" spans="4:5" x14ac:dyDescent="0.2">
      <c r="D63267" s="1"/>
      <c r="E63267" s="41"/>
    </row>
    <row r="63268" spans="4:5" x14ac:dyDescent="0.2">
      <c r="D63268" s="1"/>
      <c r="E63268" s="41"/>
    </row>
    <row r="63269" spans="4:5" x14ac:dyDescent="0.2">
      <c r="D63269" s="1"/>
      <c r="E63269" s="41"/>
    </row>
    <row r="63270" spans="4:5" x14ac:dyDescent="0.2">
      <c r="D63270" s="1"/>
      <c r="E63270" s="41"/>
    </row>
    <row r="63271" spans="4:5" x14ac:dyDescent="0.2">
      <c r="D63271" s="1"/>
      <c r="E63271" s="41"/>
    </row>
    <row r="63272" spans="4:5" x14ac:dyDescent="0.2">
      <c r="D63272" s="1"/>
      <c r="E63272" s="41"/>
    </row>
    <row r="63273" spans="4:5" x14ac:dyDescent="0.2">
      <c r="D63273" s="1"/>
      <c r="E63273" s="41"/>
    </row>
    <row r="63274" spans="4:5" x14ac:dyDescent="0.2">
      <c r="D63274" s="1"/>
      <c r="E63274" s="41"/>
    </row>
    <row r="63275" spans="4:5" x14ac:dyDescent="0.2">
      <c r="D63275" s="1"/>
      <c r="E63275" s="41"/>
    </row>
    <row r="63276" spans="4:5" x14ac:dyDescent="0.2">
      <c r="D63276" s="1"/>
      <c r="E63276" s="41"/>
    </row>
    <row r="63277" spans="4:5" x14ac:dyDescent="0.2">
      <c r="D63277" s="1"/>
      <c r="E63277" s="41"/>
    </row>
    <row r="63278" spans="4:5" x14ac:dyDescent="0.2">
      <c r="D63278" s="1"/>
      <c r="E63278" s="41"/>
    </row>
    <row r="63279" spans="4:5" x14ac:dyDescent="0.2">
      <c r="D63279" s="1"/>
      <c r="E63279" s="41"/>
    </row>
    <row r="63280" spans="4:5" x14ac:dyDescent="0.2">
      <c r="D63280" s="1"/>
      <c r="E63280" s="41"/>
    </row>
    <row r="63281" spans="4:5" x14ac:dyDescent="0.2">
      <c r="D63281" s="1"/>
      <c r="E63281" s="41"/>
    </row>
    <row r="63282" spans="4:5" x14ac:dyDescent="0.2">
      <c r="D63282" s="1"/>
      <c r="E63282" s="41"/>
    </row>
    <row r="63283" spans="4:5" x14ac:dyDescent="0.2">
      <c r="D63283" s="1"/>
      <c r="E63283" s="41"/>
    </row>
    <row r="63284" spans="4:5" x14ac:dyDescent="0.2">
      <c r="D63284" s="1"/>
      <c r="E63284" s="41"/>
    </row>
    <row r="63285" spans="4:5" x14ac:dyDescent="0.2">
      <c r="D63285" s="1"/>
      <c r="E63285" s="41"/>
    </row>
    <row r="63286" spans="4:5" x14ac:dyDescent="0.2">
      <c r="D63286" s="1"/>
      <c r="E63286" s="41"/>
    </row>
    <row r="63287" spans="4:5" x14ac:dyDescent="0.2">
      <c r="D63287" s="1"/>
      <c r="E63287" s="41"/>
    </row>
    <row r="63288" spans="4:5" x14ac:dyDescent="0.2">
      <c r="D63288" s="1"/>
      <c r="E63288" s="41"/>
    </row>
    <row r="63289" spans="4:5" x14ac:dyDescent="0.2">
      <c r="D63289" s="1"/>
      <c r="E63289" s="41"/>
    </row>
    <row r="63290" spans="4:5" x14ac:dyDescent="0.2">
      <c r="D63290" s="1"/>
      <c r="E63290" s="41"/>
    </row>
    <row r="63291" spans="4:5" x14ac:dyDescent="0.2">
      <c r="D63291" s="1"/>
      <c r="E63291" s="41"/>
    </row>
    <row r="63292" spans="4:5" x14ac:dyDescent="0.2">
      <c r="D63292" s="1"/>
      <c r="E63292" s="41"/>
    </row>
    <row r="63293" spans="4:5" x14ac:dyDescent="0.2">
      <c r="D63293" s="1"/>
      <c r="E63293" s="41"/>
    </row>
    <row r="63294" spans="4:5" x14ac:dyDescent="0.2">
      <c r="D63294" s="1"/>
      <c r="E63294" s="41"/>
    </row>
    <row r="63295" spans="4:5" x14ac:dyDescent="0.2">
      <c r="D63295" s="1"/>
      <c r="E63295" s="41"/>
    </row>
    <row r="63296" spans="4:5" x14ac:dyDescent="0.2">
      <c r="D63296" s="1"/>
      <c r="E63296" s="41"/>
    </row>
    <row r="63297" spans="4:5" x14ac:dyDescent="0.2">
      <c r="D63297" s="1"/>
      <c r="E63297" s="41"/>
    </row>
    <row r="63298" spans="4:5" x14ac:dyDescent="0.2">
      <c r="D63298" s="1"/>
      <c r="E63298" s="41"/>
    </row>
    <row r="63299" spans="4:5" x14ac:dyDescent="0.2">
      <c r="D63299" s="1"/>
      <c r="E63299" s="41"/>
    </row>
    <row r="63300" spans="4:5" x14ac:dyDescent="0.2">
      <c r="D63300" s="1"/>
      <c r="E63300" s="41"/>
    </row>
    <row r="63301" spans="4:5" x14ac:dyDescent="0.2">
      <c r="D63301" s="1"/>
      <c r="E63301" s="41"/>
    </row>
    <row r="63302" spans="4:5" x14ac:dyDescent="0.2">
      <c r="D63302" s="1"/>
      <c r="E63302" s="41"/>
    </row>
    <row r="63303" spans="4:5" x14ac:dyDescent="0.2">
      <c r="D63303" s="1"/>
      <c r="E63303" s="41"/>
    </row>
    <row r="63304" spans="4:5" x14ac:dyDescent="0.2">
      <c r="D63304" s="1"/>
      <c r="E63304" s="41"/>
    </row>
    <row r="63305" spans="4:5" x14ac:dyDescent="0.2">
      <c r="D63305" s="1"/>
      <c r="E63305" s="41"/>
    </row>
    <row r="63306" spans="4:5" x14ac:dyDescent="0.2">
      <c r="D63306" s="1"/>
      <c r="E63306" s="41"/>
    </row>
    <row r="63307" spans="4:5" x14ac:dyDescent="0.2">
      <c r="D63307" s="1"/>
      <c r="E63307" s="41"/>
    </row>
    <row r="63308" spans="4:5" x14ac:dyDescent="0.2">
      <c r="D63308" s="1"/>
      <c r="E63308" s="41"/>
    </row>
    <row r="63309" spans="4:5" x14ac:dyDescent="0.2">
      <c r="D63309" s="1"/>
      <c r="E63309" s="41"/>
    </row>
    <row r="63310" spans="4:5" x14ac:dyDescent="0.2">
      <c r="D63310" s="1"/>
      <c r="E63310" s="41"/>
    </row>
    <row r="63311" spans="4:5" x14ac:dyDescent="0.2">
      <c r="D63311" s="1"/>
      <c r="E63311" s="41"/>
    </row>
    <row r="63312" spans="4:5" x14ac:dyDescent="0.2">
      <c r="D63312" s="1"/>
      <c r="E63312" s="41"/>
    </row>
    <row r="63313" spans="4:5" x14ac:dyDescent="0.2">
      <c r="D63313" s="1"/>
      <c r="E63313" s="41"/>
    </row>
    <row r="63314" spans="4:5" x14ac:dyDescent="0.2">
      <c r="D63314" s="1"/>
      <c r="E63314" s="41"/>
    </row>
    <row r="63315" spans="4:5" x14ac:dyDescent="0.2">
      <c r="D63315" s="1"/>
      <c r="E63315" s="41"/>
    </row>
    <row r="63316" spans="4:5" x14ac:dyDescent="0.2">
      <c r="D63316" s="1"/>
      <c r="E63316" s="41"/>
    </row>
    <row r="63317" spans="4:5" x14ac:dyDescent="0.2">
      <c r="D63317" s="1"/>
      <c r="E63317" s="41"/>
    </row>
    <row r="63318" spans="4:5" x14ac:dyDescent="0.2">
      <c r="D63318" s="1"/>
      <c r="E63318" s="41"/>
    </row>
    <row r="63319" spans="4:5" x14ac:dyDescent="0.2">
      <c r="D63319" s="1"/>
      <c r="E63319" s="41"/>
    </row>
    <row r="63320" spans="4:5" x14ac:dyDescent="0.2">
      <c r="D63320" s="1"/>
      <c r="E63320" s="41"/>
    </row>
    <row r="63321" spans="4:5" x14ac:dyDescent="0.2">
      <c r="D63321" s="1"/>
      <c r="E63321" s="41"/>
    </row>
    <row r="63322" spans="4:5" x14ac:dyDescent="0.2">
      <c r="D63322" s="1"/>
      <c r="E63322" s="41"/>
    </row>
    <row r="63323" spans="4:5" x14ac:dyDescent="0.2">
      <c r="D63323" s="1"/>
      <c r="E63323" s="41"/>
    </row>
    <row r="63324" spans="4:5" x14ac:dyDescent="0.2">
      <c r="D63324" s="1"/>
      <c r="E63324" s="41"/>
    </row>
    <row r="63325" spans="4:5" x14ac:dyDescent="0.2">
      <c r="D63325" s="1"/>
      <c r="E63325" s="41"/>
    </row>
    <row r="63326" spans="4:5" x14ac:dyDescent="0.2">
      <c r="D63326" s="1"/>
      <c r="E63326" s="41"/>
    </row>
    <row r="63327" spans="4:5" x14ac:dyDescent="0.2">
      <c r="D63327" s="1"/>
      <c r="E63327" s="41"/>
    </row>
    <row r="63328" spans="4:5" x14ac:dyDescent="0.2">
      <c r="D63328" s="1"/>
      <c r="E63328" s="41"/>
    </row>
    <row r="63329" spans="4:5" x14ac:dyDescent="0.2">
      <c r="D63329" s="1"/>
      <c r="E63329" s="41"/>
    </row>
    <row r="63330" spans="4:5" x14ac:dyDescent="0.2">
      <c r="D63330" s="1"/>
      <c r="E63330" s="41"/>
    </row>
    <row r="63331" spans="4:5" x14ac:dyDescent="0.2">
      <c r="D63331" s="1"/>
      <c r="E63331" s="41"/>
    </row>
    <row r="63332" spans="4:5" x14ac:dyDescent="0.2">
      <c r="D63332" s="1"/>
      <c r="E63332" s="41"/>
    </row>
    <row r="63333" spans="4:5" x14ac:dyDescent="0.2">
      <c r="D63333" s="1"/>
      <c r="E63333" s="41"/>
    </row>
    <row r="63334" spans="4:5" x14ac:dyDescent="0.2">
      <c r="D63334" s="1"/>
      <c r="E63334" s="41"/>
    </row>
    <row r="63335" spans="4:5" x14ac:dyDescent="0.2">
      <c r="D63335" s="1"/>
      <c r="E63335" s="41"/>
    </row>
    <row r="63336" spans="4:5" x14ac:dyDescent="0.2">
      <c r="D63336" s="1"/>
      <c r="E63336" s="41"/>
    </row>
    <row r="63337" spans="4:5" x14ac:dyDescent="0.2">
      <c r="D63337" s="1"/>
      <c r="E63337" s="41"/>
    </row>
    <row r="63338" spans="4:5" x14ac:dyDescent="0.2">
      <c r="D63338" s="1"/>
      <c r="E63338" s="41"/>
    </row>
    <row r="63339" spans="4:5" x14ac:dyDescent="0.2">
      <c r="D63339" s="1"/>
      <c r="E63339" s="41"/>
    </row>
    <row r="63340" spans="4:5" x14ac:dyDescent="0.2">
      <c r="D63340" s="1"/>
      <c r="E63340" s="41"/>
    </row>
    <row r="63341" spans="4:5" x14ac:dyDescent="0.2">
      <c r="D63341" s="1"/>
      <c r="E63341" s="41"/>
    </row>
    <row r="63342" spans="4:5" x14ac:dyDescent="0.2">
      <c r="D63342" s="1"/>
      <c r="E63342" s="41"/>
    </row>
    <row r="63343" spans="4:5" x14ac:dyDescent="0.2">
      <c r="D63343" s="1"/>
      <c r="E63343" s="41"/>
    </row>
    <row r="63344" spans="4:5" x14ac:dyDescent="0.2">
      <c r="D63344" s="1"/>
      <c r="E63344" s="41"/>
    </row>
    <row r="63345" spans="4:5" x14ac:dyDescent="0.2">
      <c r="D63345" s="1"/>
      <c r="E63345" s="41"/>
    </row>
    <row r="63346" spans="4:5" x14ac:dyDescent="0.2">
      <c r="D63346" s="1"/>
      <c r="E63346" s="41"/>
    </row>
    <row r="63347" spans="4:5" x14ac:dyDescent="0.2">
      <c r="D63347" s="1"/>
      <c r="E63347" s="41"/>
    </row>
    <row r="63348" spans="4:5" x14ac:dyDescent="0.2">
      <c r="D63348" s="1"/>
      <c r="E63348" s="41"/>
    </row>
    <row r="63349" spans="4:5" x14ac:dyDescent="0.2">
      <c r="D63349" s="1"/>
      <c r="E63349" s="41"/>
    </row>
    <row r="63350" spans="4:5" x14ac:dyDescent="0.2">
      <c r="D63350" s="1"/>
      <c r="E63350" s="41"/>
    </row>
    <row r="63351" spans="4:5" x14ac:dyDescent="0.2">
      <c r="D63351" s="1"/>
      <c r="E63351" s="41"/>
    </row>
    <row r="63352" spans="4:5" x14ac:dyDescent="0.2">
      <c r="D63352" s="1"/>
      <c r="E63352" s="41"/>
    </row>
    <row r="63353" spans="4:5" x14ac:dyDescent="0.2">
      <c r="D63353" s="1"/>
      <c r="E63353" s="41"/>
    </row>
    <row r="63354" spans="4:5" x14ac:dyDescent="0.2">
      <c r="D63354" s="1"/>
      <c r="E63354" s="41"/>
    </row>
    <row r="63355" spans="4:5" x14ac:dyDescent="0.2">
      <c r="D63355" s="1"/>
      <c r="E63355" s="41"/>
    </row>
    <row r="63356" spans="4:5" x14ac:dyDescent="0.2">
      <c r="D63356" s="1"/>
      <c r="E63356" s="41"/>
    </row>
    <row r="63357" spans="4:5" x14ac:dyDescent="0.2">
      <c r="D63357" s="1"/>
      <c r="E63357" s="41"/>
    </row>
    <row r="63358" spans="4:5" x14ac:dyDescent="0.2">
      <c r="D63358" s="1"/>
      <c r="E63358" s="41"/>
    </row>
    <row r="63359" spans="4:5" x14ac:dyDescent="0.2">
      <c r="D63359" s="1"/>
      <c r="E63359" s="41"/>
    </row>
    <row r="63360" spans="4:5" x14ac:dyDescent="0.2">
      <c r="D63360" s="1"/>
      <c r="E63360" s="41"/>
    </row>
    <row r="63361" spans="4:5" x14ac:dyDescent="0.2">
      <c r="D63361" s="1"/>
      <c r="E63361" s="41"/>
    </row>
    <row r="63362" spans="4:5" x14ac:dyDescent="0.2">
      <c r="D63362" s="1"/>
      <c r="E63362" s="41"/>
    </row>
    <row r="63363" spans="4:5" x14ac:dyDescent="0.2">
      <c r="D63363" s="1"/>
      <c r="E63363" s="41"/>
    </row>
    <row r="63364" spans="4:5" x14ac:dyDescent="0.2">
      <c r="D63364" s="1"/>
      <c r="E63364" s="41"/>
    </row>
    <row r="63365" spans="4:5" x14ac:dyDescent="0.2">
      <c r="D63365" s="1"/>
      <c r="E63365" s="41"/>
    </row>
    <row r="63366" spans="4:5" x14ac:dyDescent="0.2">
      <c r="D63366" s="1"/>
      <c r="E63366" s="41"/>
    </row>
    <row r="63367" spans="4:5" x14ac:dyDescent="0.2">
      <c r="D63367" s="1"/>
      <c r="E63367" s="41"/>
    </row>
    <row r="63368" spans="4:5" x14ac:dyDescent="0.2">
      <c r="D63368" s="1"/>
      <c r="E63368" s="41"/>
    </row>
    <row r="63369" spans="4:5" x14ac:dyDescent="0.2">
      <c r="D63369" s="1"/>
      <c r="E63369" s="41"/>
    </row>
    <row r="63370" spans="4:5" x14ac:dyDescent="0.2">
      <c r="D63370" s="1"/>
      <c r="E63370" s="41"/>
    </row>
    <row r="63371" spans="4:5" x14ac:dyDescent="0.2">
      <c r="D63371" s="1"/>
      <c r="E63371" s="41"/>
    </row>
    <row r="63372" spans="4:5" x14ac:dyDescent="0.2">
      <c r="D63372" s="1"/>
      <c r="E63372" s="41"/>
    </row>
    <row r="63373" spans="4:5" x14ac:dyDescent="0.2">
      <c r="D63373" s="1"/>
      <c r="E63373" s="41"/>
    </row>
    <row r="63374" spans="4:5" x14ac:dyDescent="0.2">
      <c r="D63374" s="1"/>
      <c r="E63374" s="41"/>
    </row>
    <row r="63375" spans="4:5" x14ac:dyDescent="0.2">
      <c r="D63375" s="1"/>
      <c r="E63375" s="41"/>
    </row>
    <row r="63376" spans="4:5" x14ac:dyDescent="0.2">
      <c r="D63376" s="1"/>
      <c r="E63376" s="41"/>
    </row>
    <row r="63377" spans="4:5" x14ac:dyDescent="0.2">
      <c r="D63377" s="1"/>
      <c r="E63377" s="41"/>
    </row>
    <row r="63378" spans="4:5" x14ac:dyDescent="0.2">
      <c r="D63378" s="1"/>
      <c r="E63378" s="41"/>
    </row>
    <row r="63379" spans="4:5" x14ac:dyDescent="0.2">
      <c r="D63379" s="1"/>
      <c r="E63379" s="41"/>
    </row>
    <row r="63380" spans="4:5" x14ac:dyDescent="0.2">
      <c r="D63380" s="1"/>
      <c r="E63380" s="41"/>
    </row>
    <row r="63381" spans="4:5" x14ac:dyDescent="0.2">
      <c r="D63381" s="1"/>
      <c r="E63381" s="41"/>
    </row>
    <row r="63382" spans="4:5" x14ac:dyDescent="0.2">
      <c r="D63382" s="1"/>
      <c r="E63382" s="41"/>
    </row>
    <row r="63383" spans="4:5" x14ac:dyDescent="0.2">
      <c r="D63383" s="1"/>
      <c r="E63383" s="41"/>
    </row>
    <row r="63384" spans="4:5" x14ac:dyDescent="0.2">
      <c r="D63384" s="1"/>
      <c r="E63384" s="41"/>
    </row>
    <row r="63385" spans="4:5" x14ac:dyDescent="0.2">
      <c r="D63385" s="1"/>
      <c r="E63385" s="41"/>
    </row>
    <row r="63386" spans="4:5" x14ac:dyDescent="0.2">
      <c r="D63386" s="1"/>
      <c r="E63386" s="41"/>
    </row>
    <row r="63387" spans="4:5" x14ac:dyDescent="0.2">
      <c r="D63387" s="1"/>
      <c r="E63387" s="41"/>
    </row>
    <row r="63388" spans="4:5" x14ac:dyDescent="0.2">
      <c r="D63388" s="1"/>
      <c r="E63388" s="41"/>
    </row>
    <row r="63389" spans="4:5" x14ac:dyDescent="0.2">
      <c r="D63389" s="1"/>
      <c r="E63389" s="41"/>
    </row>
    <row r="63390" spans="4:5" x14ac:dyDescent="0.2">
      <c r="D63390" s="1"/>
      <c r="E63390" s="41"/>
    </row>
    <row r="63391" spans="4:5" x14ac:dyDescent="0.2">
      <c r="D63391" s="1"/>
      <c r="E63391" s="41"/>
    </row>
    <row r="63392" spans="4:5" x14ac:dyDescent="0.2">
      <c r="D63392" s="1"/>
      <c r="E63392" s="41"/>
    </row>
    <row r="63393" spans="4:5" x14ac:dyDescent="0.2">
      <c r="D63393" s="1"/>
      <c r="E63393" s="41"/>
    </row>
    <row r="63394" spans="4:5" x14ac:dyDescent="0.2">
      <c r="D63394" s="1"/>
      <c r="E63394" s="41"/>
    </row>
    <row r="63395" spans="4:5" x14ac:dyDescent="0.2">
      <c r="D63395" s="1"/>
      <c r="E63395" s="41"/>
    </row>
    <row r="63396" spans="4:5" x14ac:dyDescent="0.2">
      <c r="D63396" s="1"/>
      <c r="E63396" s="41"/>
    </row>
    <row r="63397" spans="4:5" x14ac:dyDescent="0.2">
      <c r="D63397" s="1"/>
      <c r="E63397" s="41"/>
    </row>
    <row r="63398" spans="4:5" x14ac:dyDescent="0.2">
      <c r="D63398" s="1"/>
      <c r="E63398" s="41"/>
    </row>
    <row r="63399" spans="4:5" x14ac:dyDescent="0.2">
      <c r="D63399" s="1"/>
      <c r="E63399" s="41"/>
    </row>
    <row r="63400" spans="4:5" x14ac:dyDescent="0.2">
      <c r="D63400" s="1"/>
      <c r="E63400" s="41"/>
    </row>
    <row r="63401" spans="4:5" x14ac:dyDescent="0.2">
      <c r="D63401" s="1"/>
      <c r="E63401" s="41"/>
    </row>
    <row r="63402" spans="4:5" x14ac:dyDescent="0.2">
      <c r="D63402" s="1"/>
      <c r="E63402" s="41"/>
    </row>
    <row r="63403" spans="4:5" x14ac:dyDescent="0.2">
      <c r="D63403" s="1"/>
      <c r="E63403" s="41"/>
    </row>
    <row r="63404" spans="4:5" x14ac:dyDescent="0.2">
      <c r="D63404" s="1"/>
      <c r="E63404" s="41"/>
    </row>
    <row r="63405" spans="4:5" x14ac:dyDescent="0.2">
      <c r="D63405" s="1"/>
      <c r="E63405" s="41"/>
    </row>
    <row r="63406" spans="4:5" x14ac:dyDescent="0.2">
      <c r="D63406" s="1"/>
      <c r="E63406" s="41"/>
    </row>
    <row r="63407" spans="4:5" x14ac:dyDescent="0.2">
      <c r="D63407" s="1"/>
      <c r="E63407" s="41"/>
    </row>
    <row r="63408" spans="4:5" x14ac:dyDescent="0.2">
      <c r="D63408" s="1"/>
      <c r="E63408" s="41"/>
    </row>
    <row r="63409" spans="4:5" x14ac:dyDescent="0.2">
      <c r="D63409" s="1"/>
      <c r="E63409" s="41"/>
    </row>
    <row r="63410" spans="4:5" x14ac:dyDescent="0.2">
      <c r="D63410" s="1"/>
      <c r="E63410" s="41"/>
    </row>
    <row r="63411" spans="4:5" x14ac:dyDescent="0.2">
      <c r="D63411" s="1"/>
      <c r="E63411" s="41"/>
    </row>
    <row r="63412" spans="4:5" x14ac:dyDescent="0.2">
      <c r="D63412" s="1"/>
      <c r="E63412" s="41"/>
    </row>
    <row r="63413" spans="4:5" x14ac:dyDescent="0.2">
      <c r="D63413" s="1"/>
      <c r="E63413" s="41"/>
    </row>
    <row r="63414" spans="4:5" x14ac:dyDescent="0.2">
      <c r="D63414" s="1"/>
      <c r="E63414" s="41"/>
    </row>
    <row r="63415" spans="4:5" x14ac:dyDescent="0.2">
      <c r="D63415" s="1"/>
      <c r="E63415" s="41"/>
    </row>
    <row r="63416" spans="4:5" x14ac:dyDescent="0.2">
      <c r="D63416" s="1"/>
      <c r="E63416" s="41"/>
    </row>
    <row r="63417" spans="4:5" x14ac:dyDescent="0.2">
      <c r="D63417" s="1"/>
      <c r="E63417" s="41"/>
    </row>
    <row r="63418" spans="4:5" x14ac:dyDescent="0.2">
      <c r="D63418" s="1"/>
      <c r="E63418" s="41"/>
    </row>
    <row r="63419" spans="4:5" x14ac:dyDescent="0.2">
      <c r="D63419" s="1"/>
      <c r="E63419" s="41"/>
    </row>
    <row r="63420" spans="4:5" x14ac:dyDescent="0.2">
      <c r="D63420" s="1"/>
      <c r="E63420" s="41"/>
    </row>
    <row r="63421" spans="4:5" x14ac:dyDescent="0.2">
      <c r="D63421" s="1"/>
      <c r="E63421" s="41"/>
    </row>
    <row r="63422" spans="4:5" x14ac:dyDescent="0.2">
      <c r="D63422" s="1"/>
      <c r="E63422" s="41"/>
    </row>
    <row r="63423" spans="4:5" x14ac:dyDescent="0.2">
      <c r="D63423" s="1"/>
      <c r="E63423" s="41"/>
    </row>
    <row r="63424" spans="4:5" x14ac:dyDescent="0.2">
      <c r="D63424" s="1"/>
      <c r="E63424" s="41"/>
    </row>
    <row r="63425" spans="4:5" x14ac:dyDescent="0.2">
      <c r="D63425" s="1"/>
      <c r="E63425" s="41"/>
    </row>
    <row r="63426" spans="4:5" x14ac:dyDescent="0.2">
      <c r="D63426" s="1"/>
      <c r="E63426" s="41"/>
    </row>
    <row r="63427" spans="4:5" x14ac:dyDescent="0.2">
      <c r="D63427" s="1"/>
      <c r="E63427" s="41"/>
    </row>
    <row r="63428" spans="4:5" x14ac:dyDescent="0.2">
      <c r="D63428" s="1"/>
      <c r="E63428" s="41"/>
    </row>
    <row r="63429" spans="4:5" x14ac:dyDescent="0.2">
      <c r="D63429" s="1"/>
      <c r="E63429" s="41"/>
    </row>
    <row r="63430" spans="4:5" x14ac:dyDescent="0.2">
      <c r="D63430" s="1"/>
      <c r="E63430" s="41"/>
    </row>
    <row r="63431" spans="4:5" x14ac:dyDescent="0.2">
      <c r="D63431" s="1"/>
      <c r="E63431" s="41"/>
    </row>
    <row r="63432" spans="4:5" x14ac:dyDescent="0.2">
      <c r="D63432" s="1"/>
      <c r="E63432" s="41"/>
    </row>
    <row r="63433" spans="4:5" x14ac:dyDescent="0.2">
      <c r="D63433" s="1"/>
      <c r="E63433" s="41"/>
    </row>
    <row r="63434" spans="4:5" x14ac:dyDescent="0.2">
      <c r="D63434" s="1"/>
      <c r="E63434" s="41"/>
    </row>
    <row r="63435" spans="4:5" x14ac:dyDescent="0.2">
      <c r="D63435" s="1"/>
      <c r="E63435" s="41"/>
    </row>
    <row r="63436" spans="4:5" x14ac:dyDescent="0.2">
      <c r="D63436" s="1"/>
      <c r="E63436" s="41"/>
    </row>
    <row r="63437" spans="4:5" x14ac:dyDescent="0.2">
      <c r="D63437" s="1"/>
      <c r="E63437" s="41"/>
    </row>
    <row r="63438" spans="4:5" x14ac:dyDescent="0.2">
      <c r="D63438" s="1"/>
      <c r="E63438" s="41"/>
    </row>
    <row r="63439" spans="4:5" x14ac:dyDescent="0.2">
      <c r="D63439" s="1"/>
      <c r="E63439" s="41"/>
    </row>
    <row r="63440" spans="4:5" x14ac:dyDescent="0.2">
      <c r="D63440" s="1"/>
      <c r="E63440" s="41"/>
    </row>
    <row r="63441" spans="4:5" x14ac:dyDescent="0.2">
      <c r="D63441" s="1"/>
      <c r="E63441" s="41"/>
    </row>
    <row r="63442" spans="4:5" x14ac:dyDescent="0.2">
      <c r="D63442" s="1"/>
      <c r="E63442" s="41"/>
    </row>
    <row r="63443" spans="4:5" x14ac:dyDescent="0.2">
      <c r="D63443" s="1"/>
      <c r="E63443" s="41"/>
    </row>
    <row r="63444" spans="4:5" x14ac:dyDescent="0.2">
      <c r="D63444" s="1"/>
      <c r="E63444" s="41"/>
    </row>
    <row r="63445" spans="4:5" x14ac:dyDescent="0.2">
      <c r="D63445" s="1"/>
      <c r="E63445" s="41"/>
    </row>
    <row r="63446" spans="4:5" x14ac:dyDescent="0.2">
      <c r="D63446" s="1"/>
      <c r="E63446" s="41"/>
    </row>
    <row r="63447" spans="4:5" x14ac:dyDescent="0.2">
      <c r="D63447" s="1"/>
      <c r="E63447" s="41"/>
    </row>
    <row r="63448" spans="4:5" x14ac:dyDescent="0.2">
      <c r="D63448" s="1"/>
      <c r="E63448" s="41"/>
    </row>
    <row r="63449" spans="4:5" x14ac:dyDescent="0.2">
      <c r="D63449" s="1"/>
      <c r="E63449" s="41"/>
    </row>
    <row r="63450" spans="4:5" x14ac:dyDescent="0.2">
      <c r="D63450" s="1"/>
      <c r="E63450" s="41"/>
    </row>
    <row r="63451" spans="4:5" x14ac:dyDescent="0.2">
      <c r="D63451" s="1"/>
      <c r="E63451" s="41"/>
    </row>
    <row r="63452" spans="4:5" x14ac:dyDescent="0.2">
      <c r="D63452" s="1"/>
      <c r="E63452" s="41"/>
    </row>
    <row r="63453" spans="4:5" x14ac:dyDescent="0.2">
      <c r="D63453" s="1"/>
      <c r="E63453" s="41"/>
    </row>
    <row r="63454" spans="4:5" x14ac:dyDescent="0.2">
      <c r="D63454" s="1"/>
      <c r="E63454" s="41"/>
    </row>
    <row r="63455" spans="4:5" x14ac:dyDescent="0.2">
      <c r="D63455" s="1"/>
      <c r="E63455" s="41"/>
    </row>
    <row r="63456" spans="4:5" x14ac:dyDescent="0.2">
      <c r="D63456" s="1"/>
      <c r="E63456" s="41"/>
    </row>
    <row r="63457" spans="4:5" x14ac:dyDescent="0.2">
      <c r="D63457" s="1"/>
      <c r="E63457" s="41"/>
    </row>
    <row r="63458" spans="4:5" x14ac:dyDescent="0.2">
      <c r="D63458" s="1"/>
      <c r="E63458" s="41"/>
    </row>
    <row r="63459" spans="4:5" x14ac:dyDescent="0.2">
      <c r="D63459" s="1"/>
      <c r="E63459" s="41"/>
    </row>
    <row r="63460" spans="4:5" x14ac:dyDescent="0.2">
      <c r="D63460" s="1"/>
      <c r="E63460" s="41"/>
    </row>
    <row r="63461" spans="4:5" x14ac:dyDescent="0.2">
      <c r="D63461" s="1"/>
      <c r="E63461" s="41"/>
    </row>
    <row r="63462" spans="4:5" x14ac:dyDescent="0.2">
      <c r="D63462" s="1"/>
      <c r="E63462" s="41"/>
    </row>
    <row r="63463" spans="4:5" x14ac:dyDescent="0.2">
      <c r="D63463" s="1"/>
      <c r="E63463" s="41"/>
    </row>
    <row r="63464" spans="4:5" x14ac:dyDescent="0.2">
      <c r="D63464" s="1"/>
      <c r="E63464" s="41"/>
    </row>
    <row r="63465" spans="4:5" x14ac:dyDescent="0.2">
      <c r="D63465" s="1"/>
      <c r="E63465" s="41"/>
    </row>
    <row r="63466" spans="4:5" x14ac:dyDescent="0.2">
      <c r="D63466" s="1"/>
      <c r="E63466" s="41"/>
    </row>
    <row r="63467" spans="4:5" x14ac:dyDescent="0.2">
      <c r="D63467" s="1"/>
      <c r="E63467" s="41"/>
    </row>
    <row r="63468" spans="4:5" x14ac:dyDescent="0.2">
      <c r="D63468" s="1"/>
      <c r="E63468" s="41"/>
    </row>
    <row r="63469" spans="4:5" x14ac:dyDescent="0.2">
      <c r="D63469" s="1"/>
      <c r="E63469" s="41"/>
    </row>
    <row r="63470" spans="4:5" x14ac:dyDescent="0.2">
      <c r="D63470" s="1"/>
      <c r="E63470" s="41"/>
    </row>
    <row r="63471" spans="4:5" x14ac:dyDescent="0.2">
      <c r="D63471" s="1"/>
      <c r="E63471" s="41"/>
    </row>
    <row r="63472" spans="4:5" x14ac:dyDescent="0.2">
      <c r="D63472" s="1"/>
      <c r="E63472" s="41"/>
    </row>
    <row r="63473" spans="4:5" x14ac:dyDescent="0.2">
      <c r="D63473" s="1"/>
      <c r="E63473" s="41"/>
    </row>
    <row r="63474" spans="4:5" x14ac:dyDescent="0.2">
      <c r="D63474" s="1"/>
      <c r="E63474" s="41"/>
    </row>
    <row r="63475" spans="4:5" x14ac:dyDescent="0.2">
      <c r="D63475" s="1"/>
      <c r="E63475" s="41"/>
    </row>
    <row r="63476" spans="4:5" x14ac:dyDescent="0.2">
      <c r="D63476" s="1"/>
      <c r="E63476" s="41"/>
    </row>
    <row r="63477" spans="4:5" x14ac:dyDescent="0.2">
      <c r="D63477" s="1"/>
      <c r="E63477" s="41"/>
    </row>
    <row r="63478" spans="4:5" x14ac:dyDescent="0.2">
      <c r="D63478" s="1"/>
      <c r="E63478" s="41"/>
    </row>
    <row r="63479" spans="4:5" x14ac:dyDescent="0.2">
      <c r="D63479" s="1"/>
      <c r="E63479" s="41"/>
    </row>
    <row r="63480" spans="4:5" x14ac:dyDescent="0.2">
      <c r="D63480" s="1"/>
      <c r="E63480" s="41"/>
    </row>
    <row r="63481" spans="4:5" x14ac:dyDescent="0.2">
      <c r="D63481" s="1"/>
      <c r="E63481" s="41"/>
    </row>
    <row r="63482" spans="4:5" x14ac:dyDescent="0.2">
      <c r="D63482" s="1"/>
      <c r="E63482" s="41"/>
    </row>
    <row r="63483" spans="4:5" x14ac:dyDescent="0.2">
      <c r="D63483" s="1"/>
      <c r="E63483" s="41"/>
    </row>
    <row r="63484" spans="4:5" x14ac:dyDescent="0.2">
      <c r="D63484" s="1"/>
      <c r="E63484" s="41"/>
    </row>
    <row r="63485" spans="4:5" x14ac:dyDescent="0.2">
      <c r="D63485" s="1"/>
      <c r="E63485" s="41"/>
    </row>
    <row r="63486" spans="4:5" x14ac:dyDescent="0.2">
      <c r="D63486" s="1"/>
      <c r="E63486" s="41"/>
    </row>
    <row r="63487" spans="4:5" x14ac:dyDescent="0.2">
      <c r="D63487" s="1"/>
      <c r="E63487" s="41"/>
    </row>
    <row r="63488" spans="4:5" x14ac:dyDescent="0.2">
      <c r="D63488" s="1"/>
      <c r="E63488" s="41"/>
    </row>
    <row r="63489" spans="4:5" x14ac:dyDescent="0.2">
      <c r="D63489" s="1"/>
      <c r="E63489" s="41"/>
    </row>
    <row r="63490" spans="4:5" x14ac:dyDescent="0.2">
      <c r="D63490" s="1"/>
      <c r="E63490" s="41"/>
    </row>
    <row r="63491" spans="4:5" x14ac:dyDescent="0.2">
      <c r="D63491" s="1"/>
      <c r="E63491" s="41"/>
    </row>
    <row r="63492" spans="4:5" x14ac:dyDescent="0.2">
      <c r="D63492" s="1"/>
      <c r="E63492" s="41"/>
    </row>
    <row r="63493" spans="4:5" x14ac:dyDescent="0.2">
      <c r="D63493" s="1"/>
      <c r="E63493" s="41"/>
    </row>
    <row r="63494" spans="4:5" x14ac:dyDescent="0.2">
      <c r="D63494" s="1"/>
      <c r="E63494" s="41"/>
    </row>
    <row r="63495" spans="4:5" x14ac:dyDescent="0.2">
      <c r="D63495" s="1"/>
      <c r="E63495" s="41"/>
    </row>
    <row r="63496" spans="4:5" x14ac:dyDescent="0.2">
      <c r="D63496" s="1"/>
      <c r="E63496" s="41"/>
    </row>
    <row r="63497" spans="4:5" x14ac:dyDescent="0.2">
      <c r="D63497" s="1"/>
      <c r="E63497" s="41"/>
    </row>
    <row r="63498" spans="4:5" x14ac:dyDescent="0.2">
      <c r="D63498" s="1"/>
      <c r="E63498" s="41"/>
    </row>
    <row r="63499" spans="4:5" x14ac:dyDescent="0.2">
      <c r="D63499" s="1"/>
      <c r="E63499" s="41"/>
    </row>
    <row r="63500" spans="4:5" x14ac:dyDescent="0.2">
      <c r="D63500" s="1"/>
      <c r="E63500" s="41"/>
    </row>
    <row r="63501" spans="4:5" x14ac:dyDescent="0.2">
      <c r="D63501" s="1"/>
      <c r="E63501" s="41"/>
    </row>
    <row r="63502" spans="4:5" x14ac:dyDescent="0.2">
      <c r="D63502" s="1"/>
      <c r="E63502" s="41"/>
    </row>
    <row r="63503" spans="4:5" x14ac:dyDescent="0.2">
      <c r="D63503" s="1"/>
      <c r="E63503" s="41"/>
    </row>
    <row r="63504" spans="4:5" x14ac:dyDescent="0.2">
      <c r="D63504" s="1"/>
      <c r="E63504" s="41"/>
    </row>
    <row r="63505" spans="4:5" x14ac:dyDescent="0.2">
      <c r="D63505" s="1"/>
      <c r="E63505" s="41"/>
    </row>
    <row r="63506" spans="4:5" x14ac:dyDescent="0.2">
      <c r="D63506" s="1"/>
      <c r="E63506" s="41"/>
    </row>
    <row r="63507" spans="4:5" x14ac:dyDescent="0.2">
      <c r="D63507" s="1"/>
      <c r="E63507" s="41"/>
    </row>
    <row r="63508" spans="4:5" x14ac:dyDescent="0.2">
      <c r="D63508" s="1"/>
      <c r="E63508" s="41"/>
    </row>
    <row r="63509" spans="4:5" x14ac:dyDescent="0.2">
      <c r="D63509" s="1"/>
      <c r="E63509" s="41"/>
    </row>
    <row r="63510" spans="4:5" x14ac:dyDescent="0.2">
      <c r="D63510" s="1"/>
      <c r="E63510" s="41"/>
    </row>
    <row r="63511" spans="4:5" x14ac:dyDescent="0.2">
      <c r="D63511" s="1"/>
      <c r="E63511" s="41"/>
    </row>
    <row r="63512" spans="4:5" x14ac:dyDescent="0.2">
      <c r="D63512" s="1"/>
      <c r="E63512" s="41"/>
    </row>
    <row r="63513" spans="4:5" x14ac:dyDescent="0.2">
      <c r="D63513" s="1"/>
      <c r="E63513" s="41"/>
    </row>
    <row r="63514" spans="4:5" x14ac:dyDescent="0.2">
      <c r="D63514" s="1"/>
      <c r="E63514" s="41"/>
    </row>
    <row r="63515" spans="4:5" x14ac:dyDescent="0.2">
      <c r="D63515" s="1"/>
      <c r="E63515" s="41"/>
    </row>
    <row r="63516" spans="4:5" x14ac:dyDescent="0.2">
      <c r="D63516" s="1"/>
      <c r="E63516" s="41"/>
    </row>
    <row r="63517" spans="4:5" x14ac:dyDescent="0.2">
      <c r="D63517" s="1"/>
      <c r="E63517" s="41"/>
    </row>
    <row r="63518" spans="4:5" x14ac:dyDescent="0.2">
      <c r="D63518" s="1"/>
      <c r="E63518" s="41"/>
    </row>
    <row r="63519" spans="4:5" x14ac:dyDescent="0.2">
      <c r="D63519" s="1"/>
      <c r="E63519" s="41"/>
    </row>
    <row r="63520" spans="4:5" x14ac:dyDescent="0.2">
      <c r="D63520" s="1"/>
      <c r="E63520" s="41"/>
    </row>
    <row r="63521" spans="4:5" x14ac:dyDescent="0.2">
      <c r="D63521" s="1"/>
      <c r="E63521" s="41"/>
    </row>
    <row r="63522" spans="4:5" x14ac:dyDescent="0.2">
      <c r="D63522" s="1"/>
      <c r="E63522" s="41"/>
    </row>
    <row r="63523" spans="4:5" x14ac:dyDescent="0.2">
      <c r="D63523" s="1"/>
      <c r="E63523" s="41"/>
    </row>
    <row r="63524" spans="4:5" x14ac:dyDescent="0.2">
      <c r="D63524" s="1"/>
      <c r="E63524" s="41"/>
    </row>
    <row r="63525" spans="4:5" x14ac:dyDescent="0.2">
      <c r="D63525" s="1"/>
      <c r="E63525" s="41"/>
    </row>
    <row r="63526" spans="4:5" x14ac:dyDescent="0.2">
      <c r="D63526" s="1"/>
      <c r="E63526" s="41"/>
    </row>
    <row r="63527" spans="4:5" x14ac:dyDescent="0.2">
      <c r="D63527" s="1"/>
      <c r="E63527" s="41"/>
    </row>
    <row r="63528" spans="4:5" x14ac:dyDescent="0.2">
      <c r="D63528" s="1"/>
      <c r="E63528" s="41"/>
    </row>
    <row r="63529" spans="4:5" x14ac:dyDescent="0.2">
      <c r="D63529" s="1"/>
      <c r="E63529" s="41"/>
    </row>
    <row r="63530" spans="4:5" x14ac:dyDescent="0.2">
      <c r="D63530" s="1"/>
      <c r="E63530" s="41"/>
    </row>
    <row r="63531" spans="4:5" x14ac:dyDescent="0.2">
      <c r="D63531" s="1"/>
      <c r="E63531" s="41"/>
    </row>
    <row r="63532" spans="4:5" x14ac:dyDescent="0.2">
      <c r="D63532" s="1"/>
      <c r="E63532" s="41"/>
    </row>
    <row r="63533" spans="4:5" x14ac:dyDescent="0.2">
      <c r="D63533" s="1"/>
      <c r="E63533" s="41"/>
    </row>
    <row r="63534" spans="4:5" x14ac:dyDescent="0.2">
      <c r="D63534" s="1"/>
      <c r="E63534" s="41"/>
    </row>
    <row r="63535" spans="4:5" x14ac:dyDescent="0.2">
      <c r="D63535" s="1"/>
      <c r="E63535" s="41"/>
    </row>
    <row r="63536" spans="4:5" x14ac:dyDescent="0.2">
      <c r="D63536" s="1"/>
      <c r="E63536" s="41"/>
    </row>
    <row r="63537" spans="4:5" x14ac:dyDescent="0.2">
      <c r="D63537" s="1"/>
      <c r="E63537" s="41"/>
    </row>
    <row r="63538" spans="4:5" x14ac:dyDescent="0.2">
      <c r="D63538" s="1"/>
      <c r="E63538" s="41"/>
    </row>
    <row r="63539" spans="4:5" x14ac:dyDescent="0.2">
      <c r="D63539" s="1"/>
      <c r="E63539" s="41"/>
    </row>
    <row r="63540" spans="4:5" x14ac:dyDescent="0.2">
      <c r="D63540" s="1"/>
      <c r="E63540" s="41"/>
    </row>
    <row r="63541" spans="4:5" x14ac:dyDescent="0.2">
      <c r="D63541" s="1"/>
      <c r="E63541" s="41"/>
    </row>
    <row r="63542" spans="4:5" x14ac:dyDescent="0.2">
      <c r="D63542" s="1"/>
      <c r="E63542" s="41"/>
    </row>
    <row r="63543" spans="4:5" x14ac:dyDescent="0.2">
      <c r="D63543" s="1"/>
      <c r="E63543" s="41"/>
    </row>
    <row r="63544" spans="4:5" x14ac:dyDescent="0.2">
      <c r="D63544" s="1"/>
      <c r="E63544" s="41"/>
    </row>
    <row r="63545" spans="4:5" x14ac:dyDescent="0.2">
      <c r="D63545" s="1"/>
      <c r="E63545" s="41"/>
    </row>
    <row r="63546" spans="4:5" x14ac:dyDescent="0.2">
      <c r="D63546" s="1"/>
      <c r="E63546" s="41"/>
    </row>
    <row r="63547" spans="4:5" x14ac:dyDescent="0.2">
      <c r="D63547" s="1"/>
      <c r="E63547" s="41"/>
    </row>
    <row r="63548" spans="4:5" x14ac:dyDescent="0.2">
      <c r="D63548" s="1"/>
      <c r="E63548" s="41"/>
    </row>
    <row r="63549" spans="4:5" x14ac:dyDescent="0.2">
      <c r="D63549" s="1"/>
      <c r="E63549" s="41"/>
    </row>
    <row r="63550" spans="4:5" x14ac:dyDescent="0.2">
      <c r="D63550" s="1"/>
      <c r="E63550" s="41"/>
    </row>
    <row r="63551" spans="4:5" x14ac:dyDescent="0.2">
      <c r="D63551" s="1"/>
      <c r="E63551" s="41"/>
    </row>
    <row r="63552" spans="4:5" x14ac:dyDescent="0.2">
      <c r="D63552" s="1"/>
      <c r="E63552" s="41"/>
    </row>
    <row r="63553" spans="4:5" x14ac:dyDescent="0.2">
      <c r="D63553" s="1"/>
      <c r="E63553" s="41"/>
    </row>
    <row r="63554" spans="4:5" x14ac:dyDescent="0.2">
      <c r="D63554" s="1"/>
      <c r="E63554" s="41"/>
    </row>
    <row r="63555" spans="4:5" x14ac:dyDescent="0.2">
      <c r="D63555" s="1"/>
      <c r="E63555" s="41"/>
    </row>
    <row r="63556" spans="4:5" x14ac:dyDescent="0.2">
      <c r="D63556" s="1"/>
      <c r="E63556" s="41"/>
    </row>
    <row r="63557" spans="4:5" x14ac:dyDescent="0.2">
      <c r="D63557" s="1"/>
      <c r="E63557" s="41"/>
    </row>
    <row r="63558" spans="4:5" x14ac:dyDescent="0.2">
      <c r="D63558" s="1"/>
      <c r="E63558" s="41"/>
    </row>
    <row r="63559" spans="4:5" x14ac:dyDescent="0.2">
      <c r="D63559" s="1"/>
      <c r="E63559" s="41"/>
    </row>
    <row r="63560" spans="4:5" x14ac:dyDescent="0.2">
      <c r="D63560" s="1"/>
      <c r="E63560" s="41"/>
    </row>
    <row r="63561" spans="4:5" x14ac:dyDescent="0.2">
      <c r="D63561" s="1"/>
      <c r="E63561" s="41"/>
    </row>
    <row r="63562" spans="4:5" x14ac:dyDescent="0.2">
      <c r="D63562" s="1"/>
      <c r="E63562" s="41"/>
    </row>
    <row r="63563" spans="4:5" x14ac:dyDescent="0.2">
      <c r="D63563" s="1"/>
      <c r="E63563" s="41"/>
    </row>
    <row r="63564" spans="4:5" x14ac:dyDescent="0.2">
      <c r="D63564" s="1"/>
      <c r="E63564" s="41"/>
    </row>
    <row r="63565" spans="4:5" x14ac:dyDescent="0.2">
      <c r="D63565" s="1"/>
      <c r="E63565" s="41"/>
    </row>
    <row r="63566" spans="4:5" x14ac:dyDescent="0.2">
      <c r="D63566" s="1"/>
      <c r="E63566" s="41"/>
    </row>
    <row r="63567" spans="4:5" x14ac:dyDescent="0.2">
      <c r="D63567" s="1"/>
      <c r="E63567" s="41"/>
    </row>
    <row r="63568" spans="4:5" x14ac:dyDescent="0.2">
      <c r="D63568" s="1"/>
      <c r="E63568" s="41"/>
    </row>
    <row r="63569" spans="4:5" x14ac:dyDescent="0.2">
      <c r="D63569" s="1"/>
      <c r="E63569" s="41"/>
    </row>
    <row r="63570" spans="4:5" x14ac:dyDescent="0.2">
      <c r="D63570" s="1"/>
      <c r="E63570" s="41"/>
    </row>
    <row r="63571" spans="4:5" x14ac:dyDescent="0.2">
      <c r="D63571" s="1"/>
      <c r="E63571" s="41"/>
    </row>
    <row r="63572" spans="4:5" x14ac:dyDescent="0.2">
      <c r="D63572" s="1"/>
      <c r="E63572" s="41"/>
    </row>
    <row r="63573" spans="4:5" x14ac:dyDescent="0.2">
      <c r="D63573" s="1"/>
      <c r="E63573" s="41"/>
    </row>
    <row r="63574" spans="4:5" x14ac:dyDescent="0.2">
      <c r="D63574" s="1"/>
      <c r="E63574" s="41"/>
    </row>
    <row r="63575" spans="4:5" x14ac:dyDescent="0.2">
      <c r="D63575" s="1"/>
      <c r="E63575" s="41"/>
    </row>
    <row r="63576" spans="4:5" x14ac:dyDescent="0.2">
      <c r="D63576" s="1"/>
      <c r="E63576" s="41"/>
    </row>
    <row r="63577" spans="4:5" x14ac:dyDescent="0.2">
      <c r="D63577" s="1"/>
      <c r="E63577" s="41"/>
    </row>
    <row r="63578" spans="4:5" x14ac:dyDescent="0.2">
      <c r="D63578" s="1"/>
      <c r="E63578" s="41"/>
    </row>
    <row r="63579" spans="4:5" x14ac:dyDescent="0.2">
      <c r="D63579" s="1"/>
      <c r="E63579" s="41"/>
    </row>
    <row r="63580" spans="4:5" x14ac:dyDescent="0.2">
      <c r="D63580" s="1"/>
      <c r="E63580" s="41"/>
    </row>
    <row r="63581" spans="4:5" x14ac:dyDescent="0.2">
      <c r="D63581" s="1"/>
      <c r="E63581" s="41"/>
    </row>
    <row r="63582" spans="4:5" x14ac:dyDescent="0.2">
      <c r="D63582" s="1"/>
      <c r="E63582" s="41"/>
    </row>
    <row r="63583" spans="4:5" x14ac:dyDescent="0.2">
      <c r="D63583" s="1"/>
      <c r="E63583" s="41"/>
    </row>
    <row r="63584" spans="4:5" x14ac:dyDescent="0.2">
      <c r="D63584" s="1"/>
      <c r="E63584" s="41"/>
    </row>
    <row r="63585" spans="4:5" x14ac:dyDescent="0.2">
      <c r="D63585" s="1"/>
      <c r="E63585" s="41"/>
    </row>
    <row r="63586" spans="4:5" x14ac:dyDescent="0.2">
      <c r="D63586" s="1"/>
      <c r="E63586" s="41"/>
    </row>
    <row r="63587" spans="4:5" x14ac:dyDescent="0.2">
      <c r="D63587" s="1"/>
      <c r="E63587" s="41"/>
    </row>
    <row r="63588" spans="4:5" x14ac:dyDescent="0.2">
      <c r="D63588" s="1"/>
      <c r="E63588" s="41"/>
    </row>
    <row r="63589" spans="4:5" x14ac:dyDescent="0.2">
      <c r="D63589" s="1"/>
      <c r="E63589" s="41"/>
    </row>
    <row r="63590" spans="4:5" x14ac:dyDescent="0.2">
      <c r="D63590" s="1"/>
      <c r="E63590" s="41"/>
    </row>
    <row r="63591" spans="4:5" x14ac:dyDescent="0.2">
      <c r="D63591" s="1"/>
      <c r="E63591" s="41"/>
    </row>
    <row r="63592" spans="4:5" x14ac:dyDescent="0.2">
      <c r="D63592" s="1"/>
      <c r="E63592" s="41"/>
    </row>
    <row r="63593" spans="4:5" x14ac:dyDescent="0.2">
      <c r="D63593" s="1"/>
      <c r="E63593" s="41"/>
    </row>
    <row r="63594" spans="4:5" x14ac:dyDescent="0.2">
      <c r="D63594" s="1"/>
      <c r="E63594" s="41"/>
    </row>
    <row r="63595" spans="4:5" x14ac:dyDescent="0.2">
      <c r="D63595" s="1"/>
      <c r="E63595" s="41"/>
    </row>
    <row r="63596" spans="4:5" x14ac:dyDescent="0.2">
      <c r="D63596" s="1"/>
      <c r="E63596" s="41"/>
    </row>
    <row r="63597" spans="4:5" x14ac:dyDescent="0.2">
      <c r="D63597" s="1"/>
      <c r="E63597" s="41"/>
    </row>
    <row r="63598" spans="4:5" x14ac:dyDescent="0.2">
      <c r="D63598" s="1"/>
      <c r="E63598" s="41"/>
    </row>
    <row r="63599" spans="4:5" x14ac:dyDescent="0.2">
      <c r="D63599" s="1"/>
      <c r="E63599" s="41"/>
    </row>
    <row r="63600" spans="4:5" x14ac:dyDescent="0.2">
      <c r="D63600" s="1"/>
      <c r="E63600" s="41"/>
    </row>
    <row r="63601" spans="4:5" x14ac:dyDescent="0.2">
      <c r="D63601" s="1"/>
      <c r="E63601" s="41"/>
    </row>
    <row r="63602" spans="4:5" x14ac:dyDescent="0.2">
      <c r="D63602" s="1"/>
      <c r="E63602" s="41"/>
    </row>
    <row r="63603" spans="4:5" x14ac:dyDescent="0.2">
      <c r="D63603" s="1"/>
      <c r="E63603" s="41"/>
    </row>
    <row r="63604" spans="4:5" x14ac:dyDescent="0.2">
      <c r="D63604" s="1"/>
      <c r="E63604" s="41"/>
    </row>
    <row r="63605" spans="4:5" x14ac:dyDescent="0.2">
      <c r="D63605" s="1"/>
      <c r="E63605" s="41"/>
    </row>
    <row r="63606" spans="4:5" x14ac:dyDescent="0.2">
      <c r="D63606" s="1"/>
      <c r="E63606" s="41"/>
    </row>
    <row r="63607" spans="4:5" x14ac:dyDescent="0.2">
      <c r="D63607" s="1"/>
      <c r="E63607" s="41"/>
    </row>
    <row r="63608" spans="4:5" x14ac:dyDescent="0.2">
      <c r="D63608" s="1"/>
      <c r="E63608" s="41"/>
    </row>
    <row r="63609" spans="4:5" x14ac:dyDescent="0.2">
      <c r="D63609" s="1"/>
      <c r="E63609" s="41"/>
    </row>
    <row r="63610" spans="4:5" x14ac:dyDescent="0.2">
      <c r="D63610" s="1"/>
      <c r="E63610" s="41"/>
    </row>
    <row r="63611" spans="4:5" x14ac:dyDescent="0.2">
      <c r="D63611" s="1"/>
      <c r="E63611" s="41"/>
    </row>
    <row r="63612" spans="4:5" x14ac:dyDescent="0.2">
      <c r="D63612" s="1"/>
      <c r="E63612" s="41"/>
    </row>
    <row r="63613" spans="4:5" x14ac:dyDescent="0.2">
      <c r="D63613" s="1"/>
      <c r="E63613" s="41"/>
    </row>
    <row r="63614" spans="4:5" x14ac:dyDescent="0.2">
      <c r="D63614" s="1"/>
      <c r="E63614" s="41"/>
    </row>
    <row r="63615" spans="4:5" x14ac:dyDescent="0.2">
      <c r="D63615" s="1"/>
      <c r="E63615" s="41"/>
    </row>
    <row r="63616" spans="4:5" x14ac:dyDescent="0.2">
      <c r="D63616" s="1"/>
      <c r="E63616" s="41"/>
    </row>
    <row r="63617" spans="4:5" x14ac:dyDescent="0.2">
      <c r="D63617" s="1"/>
      <c r="E63617" s="41"/>
    </row>
    <row r="63618" spans="4:5" x14ac:dyDescent="0.2">
      <c r="D63618" s="1"/>
      <c r="E63618" s="41"/>
    </row>
    <row r="63619" spans="4:5" x14ac:dyDescent="0.2">
      <c r="D63619" s="1"/>
      <c r="E63619" s="41"/>
    </row>
    <row r="63620" spans="4:5" x14ac:dyDescent="0.2">
      <c r="D63620" s="1"/>
      <c r="E63620" s="41"/>
    </row>
    <row r="63621" spans="4:5" x14ac:dyDescent="0.2">
      <c r="D63621" s="1"/>
      <c r="E63621" s="41"/>
    </row>
    <row r="63622" spans="4:5" x14ac:dyDescent="0.2">
      <c r="D63622" s="1"/>
      <c r="E63622" s="41"/>
    </row>
    <row r="63623" spans="4:5" x14ac:dyDescent="0.2">
      <c r="D63623" s="1"/>
      <c r="E63623" s="41"/>
    </row>
    <row r="63624" spans="4:5" x14ac:dyDescent="0.2">
      <c r="D63624" s="1"/>
      <c r="E63624" s="41"/>
    </row>
    <row r="63625" spans="4:5" x14ac:dyDescent="0.2">
      <c r="D63625" s="1"/>
      <c r="E63625" s="41"/>
    </row>
    <row r="63626" spans="4:5" x14ac:dyDescent="0.2">
      <c r="D63626" s="1"/>
      <c r="E63626" s="41"/>
    </row>
    <row r="63627" spans="4:5" x14ac:dyDescent="0.2">
      <c r="D63627" s="1"/>
      <c r="E63627" s="41"/>
    </row>
    <row r="63628" spans="4:5" x14ac:dyDescent="0.2">
      <c r="D63628" s="1"/>
      <c r="E63628" s="41"/>
    </row>
    <row r="63629" spans="4:5" x14ac:dyDescent="0.2">
      <c r="D63629" s="1"/>
      <c r="E63629" s="41"/>
    </row>
    <row r="63630" spans="4:5" x14ac:dyDescent="0.2">
      <c r="D63630" s="1"/>
      <c r="E63630" s="41"/>
    </row>
    <row r="63631" spans="4:5" x14ac:dyDescent="0.2">
      <c r="D63631" s="1"/>
      <c r="E63631" s="41"/>
    </row>
    <row r="63632" spans="4:5" x14ac:dyDescent="0.2">
      <c r="D63632" s="1"/>
      <c r="E63632" s="41"/>
    </row>
    <row r="63633" spans="4:5" x14ac:dyDescent="0.2">
      <c r="D63633" s="1"/>
      <c r="E63633" s="41"/>
    </row>
    <row r="63634" spans="4:5" x14ac:dyDescent="0.2">
      <c r="D63634" s="1"/>
      <c r="E63634" s="41"/>
    </row>
    <row r="63635" spans="4:5" x14ac:dyDescent="0.2">
      <c r="D63635" s="1"/>
      <c r="E63635" s="41"/>
    </row>
    <row r="63636" spans="4:5" x14ac:dyDescent="0.2">
      <c r="D63636" s="1"/>
      <c r="E63636" s="41"/>
    </row>
    <row r="63637" spans="4:5" x14ac:dyDescent="0.2">
      <c r="D63637" s="1"/>
      <c r="E63637" s="41"/>
    </row>
    <row r="63638" spans="4:5" x14ac:dyDescent="0.2">
      <c r="D63638" s="1"/>
      <c r="E63638" s="41"/>
    </row>
    <row r="63639" spans="4:5" x14ac:dyDescent="0.2">
      <c r="D63639" s="1"/>
      <c r="E63639" s="41"/>
    </row>
    <row r="63640" spans="4:5" x14ac:dyDescent="0.2">
      <c r="D63640" s="1"/>
      <c r="E63640" s="41"/>
    </row>
    <row r="63641" spans="4:5" x14ac:dyDescent="0.2">
      <c r="D63641" s="1"/>
      <c r="E63641" s="41"/>
    </row>
    <row r="63642" spans="4:5" x14ac:dyDescent="0.2">
      <c r="D63642" s="1"/>
      <c r="E63642" s="41"/>
    </row>
    <row r="63643" spans="4:5" x14ac:dyDescent="0.2">
      <c r="D63643" s="1"/>
      <c r="E63643" s="41"/>
    </row>
    <row r="63644" spans="4:5" x14ac:dyDescent="0.2">
      <c r="D63644" s="1"/>
      <c r="E63644" s="41"/>
    </row>
    <row r="63645" spans="4:5" x14ac:dyDescent="0.2">
      <c r="D63645" s="1"/>
      <c r="E63645" s="41"/>
    </row>
    <row r="63646" spans="4:5" x14ac:dyDescent="0.2">
      <c r="D63646" s="1"/>
      <c r="E63646" s="41"/>
    </row>
    <row r="63647" spans="4:5" x14ac:dyDescent="0.2">
      <c r="D63647" s="1"/>
      <c r="E63647" s="41"/>
    </row>
    <row r="63648" spans="4:5" x14ac:dyDescent="0.2">
      <c r="D63648" s="1"/>
      <c r="E63648" s="41"/>
    </row>
    <row r="63649" spans="4:5" x14ac:dyDescent="0.2">
      <c r="D63649" s="1"/>
      <c r="E63649" s="41"/>
    </row>
    <row r="63650" spans="4:5" x14ac:dyDescent="0.2">
      <c r="D63650" s="1"/>
      <c r="E63650" s="41"/>
    </row>
    <row r="63651" spans="4:5" x14ac:dyDescent="0.2">
      <c r="D63651" s="1"/>
      <c r="E63651" s="41"/>
    </row>
    <row r="63652" spans="4:5" x14ac:dyDescent="0.2">
      <c r="D63652" s="1"/>
      <c r="E63652" s="41"/>
    </row>
    <row r="63653" spans="4:5" x14ac:dyDescent="0.2">
      <c r="D63653" s="1"/>
      <c r="E63653" s="41"/>
    </row>
    <row r="63654" spans="4:5" x14ac:dyDescent="0.2">
      <c r="D63654" s="1"/>
      <c r="E63654" s="41"/>
    </row>
    <row r="63655" spans="4:5" x14ac:dyDescent="0.2">
      <c r="D63655" s="1"/>
      <c r="E63655" s="41"/>
    </row>
    <row r="63656" spans="4:5" x14ac:dyDescent="0.2">
      <c r="D63656" s="1"/>
      <c r="E63656" s="41"/>
    </row>
    <row r="63657" spans="4:5" x14ac:dyDescent="0.2">
      <c r="D63657" s="1"/>
      <c r="E63657" s="41"/>
    </row>
    <row r="63658" spans="4:5" x14ac:dyDescent="0.2">
      <c r="D63658" s="1"/>
      <c r="E63658" s="41"/>
    </row>
    <row r="63659" spans="4:5" x14ac:dyDescent="0.2">
      <c r="D63659" s="1"/>
      <c r="E63659" s="41"/>
    </row>
    <row r="63660" spans="4:5" x14ac:dyDescent="0.2">
      <c r="D63660" s="1"/>
      <c r="E63660" s="41"/>
    </row>
    <row r="63661" spans="4:5" x14ac:dyDescent="0.2">
      <c r="D63661" s="1"/>
      <c r="E63661" s="41"/>
    </row>
    <row r="63662" spans="4:5" x14ac:dyDescent="0.2">
      <c r="D63662" s="1"/>
      <c r="E63662" s="41"/>
    </row>
    <row r="63663" spans="4:5" x14ac:dyDescent="0.2">
      <c r="D63663" s="1"/>
      <c r="E63663" s="41"/>
    </row>
    <row r="63664" spans="4:5" x14ac:dyDescent="0.2">
      <c r="D63664" s="1"/>
      <c r="E63664" s="41"/>
    </row>
    <row r="63665" spans="4:5" x14ac:dyDescent="0.2">
      <c r="D63665" s="1"/>
      <c r="E63665" s="41"/>
    </row>
    <row r="63666" spans="4:5" x14ac:dyDescent="0.2">
      <c r="D63666" s="1"/>
      <c r="E63666" s="41"/>
    </row>
    <row r="63667" spans="4:5" x14ac:dyDescent="0.2">
      <c r="D63667" s="1"/>
      <c r="E63667" s="41"/>
    </row>
    <row r="63668" spans="4:5" x14ac:dyDescent="0.2">
      <c r="D63668" s="1"/>
      <c r="E63668" s="41"/>
    </row>
    <row r="63669" spans="4:5" x14ac:dyDescent="0.2">
      <c r="D63669" s="1"/>
      <c r="E63669" s="41"/>
    </row>
    <row r="63670" spans="4:5" x14ac:dyDescent="0.2">
      <c r="D63670" s="1"/>
      <c r="E63670" s="41"/>
    </row>
    <row r="63671" spans="4:5" x14ac:dyDescent="0.2">
      <c r="D63671" s="1"/>
      <c r="E63671" s="41"/>
    </row>
    <row r="63672" spans="4:5" x14ac:dyDescent="0.2">
      <c r="D63672" s="1"/>
      <c r="E63672" s="41"/>
    </row>
    <row r="63673" spans="4:5" x14ac:dyDescent="0.2">
      <c r="D63673" s="1"/>
      <c r="E63673" s="41"/>
    </row>
    <row r="63674" spans="4:5" x14ac:dyDescent="0.2">
      <c r="D63674" s="1"/>
      <c r="E63674" s="41"/>
    </row>
    <row r="63675" spans="4:5" x14ac:dyDescent="0.2">
      <c r="D63675" s="1"/>
      <c r="E63675" s="41"/>
    </row>
    <row r="63676" spans="4:5" x14ac:dyDescent="0.2">
      <c r="D63676" s="1"/>
      <c r="E63676" s="41"/>
    </row>
    <row r="63677" spans="4:5" x14ac:dyDescent="0.2">
      <c r="D63677" s="1"/>
      <c r="E63677" s="41"/>
    </row>
    <row r="63678" spans="4:5" x14ac:dyDescent="0.2">
      <c r="D63678" s="1"/>
      <c r="E63678" s="41"/>
    </row>
    <row r="63679" spans="4:5" x14ac:dyDescent="0.2">
      <c r="D63679" s="1"/>
      <c r="E63679" s="41"/>
    </row>
    <row r="63680" spans="4:5" x14ac:dyDescent="0.2">
      <c r="D63680" s="1"/>
      <c r="E63680" s="41"/>
    </row>
    <row r="63681" spans="4:5" x14ac:dyDescent="0.2">
      <c r="D63681" s="1"/>
      <c r="E63681" s="41"/>
    </row>
    <row r="63682" spans="4:5" x14ac:dyDescent="0.2">
      <c r="D63682" s="1"/>
      <c r="E63682" s="41"/>
    </row>
    <row r="63683" spans="4:5" x14ac:dyDescent="0.2">
      <c r="D63683" s="1"/>
      <c r="E63683" s="41"/>
    </row>
    <row r="63684" spans="4:5" x14ac:dyDescent="0.2">
      <c r="D63684" s="1"/>
      <c r="E63684" s="41"/>
    </row>
    <row r="63685" spans="4:5" x14ac:dyDescent="0.2">
      <c r="D63685" s="1"/>
      <c r="E63685" s="41"/>
    </row>
    <row r="63686" spans="4:5" x14ac:dyDescent="0.2">
      <c r="D63686" s="1"/>
      <c r="E63686" s="41"/>
    </row>
    <row r="63687" spans="4:5" x14ac:dyDescent="0.2">
      <c r="D63687" s="1"/>
      <c r="E63687" s="41"/>
    </row>
    <row r="63688" spans="4:5" x14ac:dyDescent="0.2">
      <c r="D63688" s="1"/>
      <c r="E63688" s="41"/>
    </row>
    <row r="63689" spans="4:5" x14ac:dyDescent="0.2">
      <c r="D63689" s="1"/>
      <c r="E63689" s="41"/>
    </row>
    <row r="63690" spans="4:5" x14ac:dyDescent="0.2">
      <c r="D63690" s="1"/>
      <c r="E63690" s="41"/>
    </row>
    <row r="63691" spans="4:5" x14ac:dyDescent="0.2">
      <c r="D63691" s="1"/>
      <c r="E63691" s="41"/>
    </row>
    <row r="63692" spans="4:5" x14ac:dyDescent="0.2">
      <c r="D63692" s="1"/>
      <c r="E63692" s="41"/>
    </row>
    <row r="63693" spans="4:5" x14ac:dyDescent="0.2">
      <c r="D63693" s="1"/>
      <c r="E63693" s="41"/>
    </row>
    <row r="63694" spans="4:5" x14ac:dyDescent="0.2">
      <c r="D63694" s="1"/>
      <c r="E63694" s="41"/>
    </row>
    <row r="63695" spans="4:5" x14ac:dyDescent="0.2">
      <c r="D63695" s="1"/>
      <c r="E63695" s="41"/>
    </row>
    <row r="63696" spans="4:5" x14ac:dyDescent="0.2">
      <c r="D63696" s="1"/>
      <c r="E63696" s="41"/>
    </row>
    <row r="63697" spans="4:5" x14ac:dyDescent="0.2">
      <c r="D63697" s="1"/>
      <c r="E63697" s="41"/>
    </row>
    <row r="63698" spans="4:5" x14ac:dyDescent="0.2">
      <c r="D63698" s="1"/>
      <c r="E63698" s="41"/>
    </row>
    <row r="63699" spans="4:5" x14ac:dyDescent="0.2">
      <c r="D63699" s="1"/>
      <c r="E63699" s="41"/>
    </row>
    <row r="63700" spans="4:5" x14ac:dyDescent="0.2">
      <c r="D63700" s="1"/>
      <c r="E63700" s="41"/>
    </row>
    <row r="63701" spans="4:5" x14ac:dyDescent="0.2">
      <c r="D63701" s="1"/>
      <c r="E63701" s="41"/>
    </row>
    <row r="63702" spans="4:5" x14ac:dyDescent="0.2">
      <c r="D63702" s="1"/>
      <c r="E63702" s="41"/>
    </row>
    <row r="63703" spans="4:5" x14ac:dyDescent="0.2">
      <c r="D63703" s="1"/>
      <c r="E63703" s="41"/>
    </row>
    <row r="63704" spans="4:5" x14ac:dyDescent="0.2">
      <c r="D63704" s="1"/>
      <c r="E63704" s="41"/>
    </row>
    <row r="63705" spans="4:5" x14ac:dyDescent="0.2">
      <c r="D63705" s="1"/>
      <c r="E63705" s="41"/>
    </row>
    <row r="63706" spans="4:5" x14ac:dyDescent="0.2">
      <c r="D63706" s="1"/>
      <c r="E63706" s="41"/>
    </row>
    <row r="63707" spans="4:5" x14ac:dyDescent="0.2">
      <c r="D63707" s="1"/>
      <c r="E63707" s="41"/>
    </row>
    <row r="63708" spans="4:5" x14ac:dyDescent="0.2">
      <c r="D63708" s="1"/>
      <c r="E63708" s="41"/>
    </row>
    <row r="63709" spans="4:5" x14ac:dyDescent="0.2">
      <c r="D63709" s="1"/>
      <c r="E63709" s="41"/>
    </row>
    <row r="63710" spans="4:5" x14ac:dyDescent="0.2">
      <c r="D63710" s="1"/>
      <c r="E63710" s="41"/>
    </row>
    <row r="63711" spans="4:5" x14ac:dyDescent="0.2">
      <c r="D63711" s="1"/>
      <c r="E63711" s="41"/>
    </row>
    <row r="63712" spans="4:5" x14ac:dyDescent="0.2">
      <c r="D63712" s="1"/>
      <c r="E63712" s="41"/>
    </row>
    <row r="63713" spans="4:5" x14ac:dyDescent="0.2">
      <c r="D63713" s="1"/>
      <c r="E63713" s="41"/>
    </row>
    <row r="63714" spans="4:5" x14ac:dyDescent="0.2">
      <c r="D63714" s="1"/>
      <c r="E63714" s="41"/>
    </row>
    <row r="63715" spans="4:5" x14ac:dyDescent="0.2">
      <c r="D63715" s="1"/>
      <c r="E63715" s="41"/>
    </row>
    <row r="63716" spans="4:5" x14ac:dyDescent="0.2">
      <c r="D63716" s="1"/>
      <c r="E63716" s="41"/>
    </row>
    <row r="63717" spans="4:5" x14ac:dyDescent="0.2">
      <c r="D63717" s="1"/>
      <c r="E63717" s="41"/>
    </row>
    <row r="63718" spans="4:5" x14ac:dyDescent="0.2">
      <c r="D63718" s="1"/>
      <c r="E63718" s="41"/>
    </row>
    <row r="63719" spans="4:5" x14ac:dyDescent="0.2">
      <c r="D63719" s="1"/>
      <c r="E63719" s="41"/>
    </row>
    <row r="63720" spans="4:5" x14ac:dyDescent="0.2">
      <c r="D63720" s="1"/>
      <c r="E63720" s="41"/>
    </row>
    <row r="63721" spans="4:5" x14ac:dyDescent="0.2">
      <c r="D63721" s="1"/>
      <c r="E63721" s="41"/>
    </row>
    <row r="63722" spans="4:5" x14ac:dyDescent="0.2">
      <c r="D63722" s="1"/>
      <c r="E63722" s="41"/>
    </row>
    <row r="63723" spans="4:5" x14ac:dyDescent="0.2">
      <c r="D63723" s="1"/>
      <c r="E63723" s="41"/>
    </row>
    <row r="63724" spans="4:5" x14ac:dyDescent="0.2">
      <c r="D63724" s="1"/>
      <c r="E63724" s="41"/>
    </row>
    <row r="63725" spans="4:5" x14ac:dyDescent="0.2">
      <c r="D63725" s="1"/>
      <c r="E63725" s="41"/>
    </row>
    <row r="63726" spans="4:5" x14ac:dyDescent="0.2">
      <c r="D63726" s="1"/>
      <c r="E63726" s="41"/>
    </row>
    <row r="63727" spans="4:5" x14ac:dyDescent="0.2">
      <c r="D63727" s="1"/>
      <c r="E63727" s="41"/>
    </row>
    <row r="63728" spans="4:5" x14ac:dyDescent="0.2">
      <c r="D63728" s="1"/>
      <c r="E63728" s="41"/>
    </row>
    <row r="63729" spans="4:5" x14ac:dyDescent="0.2">
      <c r="D63729" s="1"/>
      <c r="E63729" s="41"/>
    </row>
    <row r="63730" spans="4:5" x14ac:dyDescent="0.2">
      <c r="D63730" s="1"/>
      <c r="E63730" s="41"/>
    </row>
    <row r="63731" spans="4:5" x14ac:dyDescent="0.2">
      <c r="D63731" s="1"/>
      <c r="E63731" s="41"/>
    </row>
    <row r="63732" spans="4:5" x14ac:dyDescent="0.2">
      <c r="D63732" s="1"/>
      <c r="E63732" s="41"/>
    </row>
    <row r="63733" spans="4:5" x14ac:dyDescent="0.2">
      <c r="D63733" s="1"/>
      <c r="E63733" s="41"/>
    </row>
    <row r="63734" spans="4:5" x14ac:dyDescent="0.2">
      <c r="D63734" s="1"/>
      <c r="E63734" s="41"/>
    </row>
    <row r="63735" spans="4:5" x14ac:dyDescent="0.2">
      <c r="D63735" s="1"/>
      <c r="E63735" s="41"/>
    </row>
    <row r="63736" spans="4:5" x14ac:dyDescent="0.2">
      <c r="D63736" s="1"/>
      <c r="E63736" s="41"/>
    </row>
    <row r="63737" spans="4:5" x14ac:dyDescent="0.2">
      <c r="D63737" s="1"/>
      <c r="E63737" s="41"/>
    </row>
    <row r="63738" spans="4:5" x14ac:dyDescent="0.2">
      <c r="D63738" s="1"/>
      <c r="E63738" s="41"/>
    </row>
    <row r="63739" spans="4:5" x14ac:dyDescent="0.2">
      <c r="D63739" s="1"/>
      <c r="E63739" s="41"/>
    </row>
    <row r="63740" spans="4:5" x14ac:dyDescent="0.2">
      <c r="D63740" s="1"/>
      <c r="E63740" s="41"/>
    </row>
    <row r="63741" spans="4:5" x14ac:dyDescent="0.2">
      <c r="D63741" s="1"/>
      <c r="E63741" s="41"/>
    </row>
    <row r="63742" spans="4:5" x14ac:dyDescent="0.2">
      <c r="D63742" s="1"/>
      <c r="E63742" s="41"/>
    </row>
    <row r="63743" spans="4:5" x14ac:dyDescent="0.2">
      <c r="D63743" s="1"/>
      <c r="E63743" s="41"/>
    </row>
    <row r="63744" spans="4:5" x14ac:dyDescent="0.2">
      <c r="D63744" s="1"/>
      <c r="E63744" s="41"/>
    </row>
    <row r="63745" spans="4:5" x14ac:dyDescent="0.2">
      <c r="D63745" s="1"/>
      <c r="E63745" s="41"/>
    </row>
    <row r="63746" spans="4:5" x14ac:dyDescent="0.2">
      <c r="D63746" s="1"/>
      <c r="E63746" s="41"/>
    </row>
    <row r="63747" spans="4:5" x14ac:dyDescent="0.2">
      <c r="D63747" s="1"/>
      <c r="E63747" s="41"/>
    </row>
    <row r="63748" spans="4:5" x14ac:dyDescent="0.2">
      <c r="D63748" s="1"/>
      <c r="E63748" s="41"/>
    </row>
    <row r="63749" spans="4:5" x14ac:dyDescent="0.2">
      <c r="D63749" s="1"/>
      <c r="E63749" s="41"/>
    </row>
    <row r="63750" spans="4:5" x14ac:dyDescent="0.2">
      <c r="D63750" s="1"/>
      <c r="E63750" s="41"/>
    </row>
    <row r="63751" spans="4:5" x14ac:dyDescent="0.2">
      <c r="D63751" s="1"/>
      <c r="E63751" s="41"/>
    </row>
    <row r="63752" spans="4:5" x14ac:dyDescent="0.2">
      <c r="D63752" s="1"/>
      <c r="E63752" s="41"/>
    </row>
    <row r="63753" spans="4:5" x14ac:dyDescent="0.2">
      <c r="D63753" s="1"/>
      <c r="E63753" s="41"/>
    </row>
    <row r="63754" spans="4:5" x14ac:dyDescent="0.2">
      <c r="D63754" s="1"/>
      <c r="E63754" s="41"/>
    </row>
    <row r="63755" spans="4:5" x14ac:dyDescent="0.2">
      <c r="D63755" s="1"/>
      <c r="E63755" s="41"/>
    </row>
    <row r="63756" spans="4:5" x14ac:dyDescent="0.2">
      <c r="D63756" s="1"/>
      <c r="E63756" s="41"/>
    </row>
    <row r="63757" spans="4:5" x14ac:dyDescent="0.2">
      <c r="D63757" s="1"/>
      <c r="E63757" s="41"/>
    </row>
    <row r="63758" spans="4:5" x14ac:dyDescent="0.2">
      <c r="D63758" s="1"/>
      <c r="E63758" s="41"/>
    </row>
    <row r="63759" spans="4:5" x14ac:dyDescent="0.2">
      <c r="D63759" s="1"/>
      <c r="E63759" s="41"/>
    </row>
    <row r="63760" spans="4:5" x14ac:dyDescent="0.2">
      <c r="D63760" s="1"/>
      <c r="E63760" s="41"/>
    </row>
    <row r="63761" spans="4:5" x14ac:dyDescent="0.2">
      <c r="D63761" s="1"/>
      <c r="E63761" s="41"/>
    </row>
    <row r="63762" spans="4:5" x14ac:dyDescent="0.2">
      <c r="D63762" s="1"/>
      <c r="E63762" s="41"/>
    </row>
    <row r="63763" spans="4:5" x14ac:dyDescent="0.2">
      <c r="D63763" s="1"/>
      <c r="E63763" s="41"/>
    </row>
    <row r="63764" spans="4:5" x14ac:dyDescent="0.2">
      <c r="D63764" s="1"/>
      <c r="E63764" s="41"/>
    </row>
    <row r="63765" spans="4:5" x14ac:dyDescent="0.2">
      <c r="D63765" s="1"/>
      <c r="E63765" s="41"/>
    </row>
    <row r="63766" spans="4:5" x14ac:dyDescent="0.2">
      <c r="D63766" s="1"/>
      <c r="E63766" s="41"/>
    </row>
    <row r="63767" spans="4:5" x14ac:dyDescent="0.2">
      <c r="D63767" s="1"/>
      <c r="E63767" s="41"/>
    </row>
    <row r="63768" spans="4:5" x14ac:dyDescent="0.2">
      <c r="D63768" s="1"/>
      <c r="E63768" s="41"/>
    </row>
    <row r="63769" spans="4:5" x14ac:dyDescent="0.2">
      <c r="D63769" s="1"/>
      <c r="E63769" s="41"/>
    </row>
    <row r="63770" spans="4:5" x14ac:dyDescent="0.2">
      <c r="D63770" s="1"/>
      <c r="E63770" s="41"/>
    </row>
    <row r="63771" spans="4:5" x14ac:dyDescent="0.2">
      <c r="D63771" s="1"/>
      <c r="E63771" s="41"/>
    </row>
    <row r="63772" spans="4:5" x14ac:dyDescent="0.2">
      <c r="D63772" s="1"/>
      <c r="E63772" s="41"/>
    </row>
    <row r="63773" spans="4:5" x14ac:dyDescent="0.2">
      <c r="D63773" s="1"/>
      <c r="E63773" s="41"/>
    </row>
    <row r="63774" spans="4:5" x14ac:dyDescent="0.2">
      <c r="D63774" s="1"/>
      <c r="E63774" s="41"/>
    </row>
    <row r="63775" spans="4:5" x14ac:dyDescent="0.2">
      <c r="D63775" s="1"/>
      <c r="E63775" s="41"/>
    </row>
    <row r="63776" spans="4:5" x14ac:dyDescent="0.2">
      <c r="D63776" s="1"/>
      <c r="E63776" s="41"/>
    </row>
    <row r="63777" spans="4:5" x14ac:dyDescent="0.2">
      <c r="D63777" s="1"/>
      <c r="E63777" s="41"/>
    </row>
    <row r="63778" spans="4:5" x14ac:dyDescent="0.2">
      <c r="D63778" s="1"/>
      <c r="E63778" s="41"/>
    </row>
    <row r="63779" spans="4:5" x14ac:dyDescent="0.2">
      <c r="D63779" s="1"/>
      <c r="E63779" s="41"/>
    </row>
    <row r="63780" spans="4:5" x14ac:dyDescent="0.2">
      <c r="D63780" s="1"/>
      <c r="E63780" s="41"/>
    </row>
    <row r="63781" spans="4:5" x14ac:dyDescent="0.2">
      <c r="D63781" s="1"/>
      <c r="E63781" s="41"/>
    </row>
    <row r="63782" spans="4:5" x14ac:dyDescent="0.2">
      <c r="D63782" s="1"/>
      <c r="E63782" s="41"/>
    </row>
    <row r="63783" spans="4:5" x14ac:dyDescent="0.2">
      <c r="D63783" s="1"/>
      <c r="E63783" s="41"/>
    </row>
    <row r="63784" spans="4:5" x14ac:dyDescent="0.2">
      <c r="D63784" s="1"/>
      <c r="E63784" s="41"/>
    </row>
    <row r="63785" spans="4:5" x14ac:dyDescent="0.2">
      <c r="D63785" s="1"/>
      <c r="E63785" s="41"/>
    </row>
    <row r="63786" spans="4:5" x14ac:dyDescent="0.2">
      <c r="D63786" s="1"/>
      <c r="E63786" s="41"/>
    </row>
    <row r="63787" spans="4:5" x14ac:dyDescent="0.2">
      <c r="D63787" s="1"/>
      <c r="E63787" s="41"/>
    </row>
    <row r="63788" spans="4:5" x14ac:dyDescent="0.2">
      <c r="D63788" s="1"/>
      <c r="E63788" s="41"/>
    </row>
    <row r="63789" spans="4:5" x14ac:dyDescent="0.2">
      <c r="D63789" s="1"/>
      <c r="E63789" s="41"/>
    </row>
    <row r="63790" spans="4:5" x14ac:dyDescent="0.2">
      <c r="D63790" s="1"/>
      <c r="E63790" s="41"/>
    </row>
    <row r="63791" spans="4:5" x14ac:dyDescent="0.2">
      <c r="D63791" s="1"/>
      <c r="E63791" s="41"/>
    </row>
    <row r="63792" spans="4:5" x14ac:dyDescent="0.2">
      <c r="D63792" s="1"/>
      <c r="E63792" s="41"/>
    </row>
    <row r="63793" spans="4:5" x14ac:dyDescent="0.2">
      <c r="D63793" s="1"/>
      <c r="E63793" s="41"/>
    </row>
    <row r="63794" spans="4:5" x14ac:dyDescent="0.2">
      <c r="D63794" s="1"/>
      <c r="E63794" s="41"/>
    </row>
    <row r="63795" spans="4:5" x14ac:dyDescent="0.2">
      <c r="D63795" s="1"/>
      <c r="E63795" s="41"/>
    </row>
    <row r="63796" spans="4:5" x14ac:dyDescent="0.2">
      <c r="D63796" s="1"/>
      <c r="E63796" s="41"/>
    </row>
    <row r="63797" spans="4:5" x14ac:dyDescent="0.2">
      <c r="D63797" s="1"/>
      <c r="E63797" s="41"/>
    </row>
    <row r="63798" spans="4:5" x14ac:dyDescent="0.2">
      <c r="D63798" s="1"/>
      <c r="E63798" s="41"/>
    </row>
    <row r="63799" spans="4:5" x14ac:dyDescent="0.2">
      <c r="D63799" s="1"/>
      <c r="E63799" s="41"/>
    </row>
    <row r="63800" spans="4:5" x14ac:dyDescent="0.2">
      <c r="D63800" s="1"/>
      <c r="E63800" s="41"/>
    </row>
    <row r="63801" spans="4:5" x14ac:dyDescent="0.2">
      <c r="D63801" s="1"/>
      <c r="E63801" s="41"/>
    </row>
    <row r="63802" spans="4:5" x14ac:dyDescent="0.2">
      <c r="D63802" s="1"/>
      <c r="E63802" s="41"/>
    </row>
    <row r="63803" spans="4:5" x14ac:dyDescent="0.2">
      <c r="D63803" s="1"/>
      <c r="E63803" s="41"/>
    </row>
    <row r="63804" spans="4:5" x14ac:dyDescent="0.2">
      <c r="D63804" s="1"/>
      <c r="E63804" s="41"/>
    </row>
    <row r="63805" spans="4:5" x14ac:dyDescent="0.2">
      <c r="D63805" s="1"/>
      <c r="E63805" s="41"/>
    </row>
    <row r="63806" spans="4:5" x14ac:dyDescent="0.2">
      <c r="D63806" s="1"/>
      <c r="E63806" s="41"/>
    </row>
    <row r="63807" spans="4:5" x14ac:dyDescent="0.2">
      <c r="D63807" s="1"/>
      <c r="E63807" s="41"/>
    </row>
    <row r="63808" spans="4:5" x14ac:dyDescent="0.2">
      <c r="D63808" s="1"/>
      <c r="E63808" s="41"/>
    </row>
    <row r="63809" spans="4:5" x14ac:dyDescent="0.2">
      <c r="D63809" s="1"/>
      <c r="E63809" s="41"/>
    </row>
    <row r="63810" spans="4:5" x14ac:dyDescent="0.2">
      <c r="D63810" s="1"/>
      <c r="E63810" s="41"/>
    </row>
    <row r="63811" spans="4:5" x14ac:dyDescent="0.2">
      <c r="D63811" s="1"/>
      <c r="E63811" s="41"/>
    </row>
    <row r="63812" spans="4:5" x14ac:dyDescent="0.2">
      <c r="D63812" s="1"/>
      <c r="E63812" s="41"/>
    </row>
    <row r="63813" spans="4:5" x14ac:dyDescent="0.2">
      <c r="D63813" s="1"/>
      <c r="E63813" s="41"/>
    </row>
    <row r="63814" spans="4:5" x14ac:dyDescent="0.2">
      <c r="D63814" s="1"/>
      <c r="E63814" s="41"/>
    </row>
    <row r="63815" spans="4:5" x14ac:dyDescent="0.2">
      <c r="D63815" s="1"/>
      <c r="E63815" s="41"/>
    </row>
    <row r="63816" spans="4:5" x14ac:dyDescent="0.2">
      <c r="D63816" s="1"/>
      <c r="E63816" s="41"/>
    </row>
    <row r="63817" spans="4:5" x14ac:dyDescent="0.2">
      <c r="D63817" s="1"/>
      <c r="E63817" s="41"/>
    </row>
    <row r="63818" spans="4:5" x14ac:dyDescent="0.2">
      <c r="D63818" s="1"/>
      <c r="E63818" s="41"/>
    </row>
    <row r="63819" spans="4:5" x14ac:dyDescent="0.2">
      <c r="D63819" s="1"/>
      <c r="E63819" s="41"/>
    </row>
    <row r="63820" spans="4:5" x14ac:dyDescent="0.2">
      <c r="D63820" s="1"/>
      <c r="E63820" s="41"/>
    </row>
    <row r="63821" spans="4:5" x14ac:dyDescent="0.2">
      <c r="D63821" s="1"/>
      <c r="E63821" s="41"/>
    </row>
    <row r="63822" spans="4:5" x14ac:dyDescent="0.2">
      <c r="D63822" s="1"/>
      <c r="E63822" s="41"/>
    </row>
    <row r="63823" spans="4:5" x14ac:dyDescent="0.2">
      <c r="D63823" s="1"/>
      <c r="E63823" s="41"/>
    </row>
    <row r="63824" spans="4:5" x14ac:dyDescent="0.2">
      <c r="D63824" s="1"/>
      <c r="E63824" s="41"/>
    </row>
    <row r="63825" spans="4:5" x14ac:dyDescent="0.2">
      <c r="D63825" s="1"/>
      <c r="E63825" s="41"/>
    </row>
    <row r="63826" spans="4:5" x14ac:dyDescent="0.2">
      <c r="D63826" s="1"/>
      <c r="E63826" s="41"/>
    </row>
    <row r="63827" spans="4:5" x14ac:dyDescent="0.2">
      <c r="D63827" s="1"/>
      <c r="E63827" s="41"/>
    </row>
    <row r="63828" spans="4:5" x14ac:dyDescent="0.2">
      <c r="D63828" s="1"/>
      <c r="E63828" s="41"/>
    </row>
    <row r="63829" spans="4:5" x14ac:dyDescent="0.2">
      <c r="D63829" s="1"/>
      <c r="E63829" s="41"/>
    </row>
    <row r="63830" spans="4:5" x14ac:dyDescent="0.2">
      <c r="D63830" s="1"/>
      <c r="E63830" s="41"/>
    </row>
    <row r="63831" spans="4:5" x14ac:dyDescent="0.2">
      <c r="D63831" s="1"/>
      <c r="E63831" s="41"/>
    </row>
    <row r="63832" spans="4:5" x14ac:dyDescent="0.2">
      <c r="D63832" s="1"/>
      <c r="E63832" s="41"/>
    </row>
    <row r="63833" spans="4:5" x14ac:dyDescent="0.2">
      <c r="D63833" s="1"/>
      <c r="E63833" s="41"/>
    </row>
    <row r="63834" spans="4:5" x14ac:dyDescent="0.2">
      <c r="D63834" s="1"/>
      <c r="E63834" s="41"/>
    </row>
    <row r="63835" spans="4:5" x14ac:dyDescent="0.2">
      <c r="D63835" s="1"/>
      <c r="E63835" s="41"/>
    </row>
    <row r="63836" spans="4:5" x14ac:dyDescent="0.2">
      <c r="D63836" s="1"/>
      <c r="E63836" s="41"/>
    </row>
    <row r="63837" spans="4:5" x14ac:dyDescent="0.2">
      <c r="D63837" s="1"/>
      <c r="E63837" s="41"/>
    </row>
    <row r="63838" spans="4:5" x14ac:dyDescent="0.2">
      <c r="D63838" s="1"/>
      <c r="E63838" s="41"/>
    </row>
    <row r="63839" spans="4:5" x14ac:dyDescent="0.2">
      <c r="D63839" s="1"/>
      <c r="E63839" s="41"/>
    </row>
    <row r="63840" spans="4:5" x14ac:dyDescent="0.2">
      <c r="D63840" s="1"/>
      <c r="E63840" s="41"/>
    </row>
    <row r="63841" spans="4:5" x14ac:dyDescent="0.2">
      <c r="D63841" s="1"/>
      <c r="E63841" s="41"/>
    </row>
    <row r="63842" spans="4:5" x14ac:dyDescent="0.2">
      <c r="D63842" s="1"/>
      <c r="E63842" s="41"/>
    </row>
    <row r="63843" spans="4:5" x14ac:dyDescent="0.2">
      <c r="D63843" s="1"/>
      <c r="E63843" s="41"/>
    </row>
    <row r="63844" spans="4:5" x14ac:dyDescent="0.2">
      <c r="D63844" s="1"/>
      <c r="E63844" s="41"/>
    </row>
    <row r="63845" spans="4:5" x14ac:dyDescent="0.2">
      <c r="D63845" s="1"/>
      <c r="E63845" s="41"/>
    </row>
    <row r="63846" spans="4:5" x14ac:dyDescent="0.2">
      <c r="D63846" s="1"/>
      <c r="E63846" s="41"/>
    </row>
    <row r="63847" spans="4:5" x14ac:dyDescent="0.2">
      <c r="D63847" s="1"/>
      <c r="E63847" s="41"/>
    </row>
    <row r="63848" spans="4:5" x14ac:dyDescent="0.2">
      <c r="D63848" s="1"/>
      <c r="E63848" s="41"/>
    </row>
    <row r="63849" spans="4:5" x14ac:dyDescent="0.2">
      <c r="D63849" s="1"/>
      <c r="E63849" s="41"/>
    </row>
    <row r="63850" spans="4:5" x14ac:dyDescent="0.2">
      <c r="D63850" s="1"/>
      <c r="E63850" s="41"/>
    </row>
    <row r="63851" spans="4:5" x14ac:dyDescent="0.2">
      <c r="D63851" s="1"/>
      <c r="E63851" s="41"/>
    </row>
    <row r="63852" spans="4:5" x14ac:dyDescent="0.2">
      <c r="D63852" s="1"/>
      <c r="E63852" s="41"/>
    </row>
    <row r="63853" spans="4:5" x14ac:dyDescent="0.2">
      <c r="D63853" s="1"/>
      <c r="E63853" s="41"/>
    </row>
    <row r="63854" spans="4:5" x14ac:dyDescent="0.2">
      <c r="D63854" s="1"/>
      <c r="E63854" s="41"/>
    </row>
    <row r="63855" spans="4:5" x14ac:dyDescent="0.2">
      <c r="D63855" s="1"/>
      <c r="E63855" s="41"/>
    </row>
    <row r="63856" spans="4:5" x14ac:dyDescent="0.2">
      <c r="D63856" s="1"/>
      <c r="E63856" s="41"/>
    </row>
    <row r="63857" spans="4:5" x14ac:dyDescent="0.2">
      <c r="D63857" s="1"/>
      <c r="E63857" s="41"/>
    </row>
    <row r="63858" spans="4:5" x14ac:dyDescent="0.2">
      <c r="D63858" s="1"/>
      <c r="E63858" s="41"/>
    </row>
    <row r="63859" spans="4:5" x14ac:dyDescent="0.2">
      <c r="D63859" s="1"/>
      <c r="E63859" s="41"/>
    </row>
    <row r="63860" spans="4:5" x14ac:dyDescent="0.2">
      <c r="D63860" s="1"/>
      <c r="E63860" s="41"/>
    </row>
    <row r="63861" spans="4:5" x14ac:dyDescent="0.2">
      <c r="D63861" s="1"/>
      <c r="E63861" s="41"/>
    </row>
    <row r="63862" spans="4:5" x14ac:dyDescent="0.2">
      <c r="D63862" s="1"/>
      <c r="E63862" s="41"/>
    </row>
    <row r="63863" spans="4:5" x14ac:dyDescent="0.2">
      <c r="D63863" s="1"/>
      <c r="E63863" s="41"/>
    </row>
    <row r="63864" spans="4:5" x14ac:dyDescent="0.2">
      <c r="D63864" s="1"/>
      <c r="E63864" s="41"/>
    </row>
    <row r="63865" spans="4:5" x14ac:dyDescent="0.2">
      <c r="D63865" s="1"/>
      <c r="E63865" s="41"/>
    </row>
    <row r="63866" spans="4:5" x14ac:dyDescent="0.2">
      <c r="D63866" s="1"/>
      <c r="E63866" s="41"/>
    </row>
    <row r="63867" spans="4:5" x14ac:dyDescent="0.2">
      <c r="D63867" s="1"/>
      <c r="E63867" s="41"/>
    </row>
    <row r="63868" spans="4:5" x14ac:dyDescent="0.2">
      <c r="D63868" s="1"/>
      <c r="E63868" s="41"/>
    </row>
    <row r="63869" spans="4:5" x14ac:dyDescent="0.2">
      <c r="D63869" s="1"/>
      <c r="E63869" s="41"/>
    </row>
    <row r="63870" spans="4:5" x14ac:dyDescent="0.2">
      <c r="D63870" s="1"/>
      <c r="E63870" s="41"/>
    </row>
    <row r="63871" spans="4:5" x14ac:dyDescent="0.2">
      <c r="D63871" s="1"/>
      <c r="E63871" s="41"/>
    </row>
    <row r="63872" spans="4:5" x14ac:dyDescent="0.2">
      <c r="D63872" s="1"/>
      <c r="E63872" s="41"/>
    </row>
    <row r="63873" spans="4:5" x14ac:dyDescent="0.2">
      <c r="D63873" s="1"/>
      <c r="E63873" s="41"/>
    </row>
    <row r="63874" spans="4:5" x14ac:dyDescent="0.2">
      <c r="D63874" s="1"/>
      <c r="E63874" s="41"/>
    </row>
    <row r="63875" spans="4:5" x14ac:dyDescent="0.2">
      <c r="D63875" s="1"/>
      <c r="E63875" s="41"/>
    </row>
    <row r="63876" spans="4:5" x14ac:dyDescent="0.2">
      <c r="D63876" s="1"/>
      <c r="E63876" s="41"/>
    </row>
    <row r="63877" spans="4:5" x14ac:dyDescent="0.2">
      <c r="D63877" s="1"/>
      <c r="E63877" s="41"/>
    </row>
    <row r="63878" spans="4:5" x14ac:dyDescent="0.2">
      <c r="D63878" s="1"/>
      <c r="E63878" s="41"/>
    </row>
    <row r="63879" spans="4:5" x14ac:dyDescent="0.2">
      <c r="D63879" s="1"/>
      <c r="E63879" s="41"/>
    </row>
    <row r="63880" spans="4:5" x14ac:dyDescent="0.2">
      <c r="D63880" s="1"/>
      <c r="E63880" s="41"/>
    </row>
    <row r="63881" spans="4:5" x14ac:dyDescent="0.2">
      <c r="D63881" s="1"/>
      <c r="E63881" s="41"/>
    </row>
    <row r="63882" spans="4:5" x14ac:dyDescent="0.2">
      <c r="D63882" s="1"/>
      <c r="E63882" s="41"/>
    </row>
    <row r="63883" spans="4:5" x14ac:dyDescent="0.2">
      <c r="D63883" s="1"/>
      <c r="E63883" s="41"/>
    </row>
    <row r="63884" spans="4:5" x14ac:dyDescent="0.2">
      <c r="D63884" s="1"/>
      <c r="E63884" s="41"/>
    </row>
    <row r="63885" spans="4:5" x14ac:dyDescent="0.2">
      <c r="D63885" s="1"/>
      <c r="E63885" s="41"/>
    </row>
    <row r="63886" spans="4:5" x14ac:dyDescent="0.2">
      <c r="D63886" s="1"/>
      <c r="E63886" s="41"/>
    </row>
    <row r="63887" spans="4:5" x14ac:dyDescent="0.2">
      <c r="D63887" s="1"/>
      <c r="E63887" s="41"/>
    </row>
    <row r="63888" spans="4:5" x14ac:dyDescent="0.2">
      <c r="D63888" s="1"/>
      <c r="E63888" s="41"/>
    </row>
    <row r="63889" spans="4:5" x14ac:dyDescent="0.2">
      <c r="D63889" s="1"/>
      <c r="E63889" s="41"/>
    </row>
    <row r="63890" spans="4:5" x14ac:dyDescent="0.2">
      <c r="D63890" s="1"/>
      <c r="E63890" s="41"/>
    </row>
    <row r="63891" spans="4:5" x14ac:dyDescent="0.2">
      <c r="D63891" s="1"/>
      <c r="E63891" s="41"/>
    </row>
    <row r="63892" spans="4:5" x14ac:dyDescent="0.2">
      <c r="D63892" s="1"/>
      <c r="E63892" s="41"/>
    </row>
    <row r="63893" spans="4:5" x14ac:dyDescent="0.2">
      <c r="D63893" s="1"/>
      <c r="E63893" s="41"/>
    </row>
    <row r="63894" spans="4:5" x14ac:dyDescent="0.2">
      <c r="D63894" s="1"/>
      <c r="E63894" s="41"/>
    </row>
    <row r="63895" spans="4:5" x14ac:dyDescent="0.2">
      <c r="D63895" s="1"/>
      <c r="E63895" s="41"/>
    </row>
    <row r="63896" spans="4:5" x14ac:dyDescent="0.2">
      <c r="D63896" s="1"/>
      <c r="E63896" s="41"/>
    </row>
    <row r="63897" spans="4:5" x14ac:dyDescent="0.2">
      <c r="D63897" s="1"/>
      <c r="E63897" s="41"/>
    </row>
    <row r="63898" spans="4:5" x14ac:dyDescent="0.2">
      <c r="D63898" s="1"/>
      <c r="E63898" s="41"/>
    </row>
    <row r="63899" spans="4:5" x14ac:dyDescent="0.2">
      <c r="D63899" s="1"/>
      <c r="E63899" s="41"/>
    </row>
    <row r="63900" spans="4:5" x14ac:dyDescent="0.2">
      <c r="D63900" s="1"/>
      <c r="E63900" s="41"/>
    </row>
    <row r="63901" spans="4:5" x14ac:dyDescent="0.2">
      <c r="D63901" s="1"/>
      <c r="E63901" s="41"/>
    </row>
    <row r="63902" spans="4:5" x14ac:dyDescent="0.2">
      <c r="D63902" s="1"/>
      <c r="E63902" s="41"/>
    </row>
    <row r="63903" spans="4:5" x14ac:dyDescent="0.2">
      <c r="D63903" s="1"/>
      <c r="E63903" s="41"/>
    </row>
    <row r="63904" spans="4:5" x14ac:dyDescent="0.2">
      <c r="D63904" s="1"/>
      <c r="E63904" s="41"/>
    </row>
    <row r="63905" spans="4:5" x14ac:dyDescent="0.2">
      <c r="D63905" s="1"/>
      <c r="E63905" s="41"/>
    </row>
    <row r="63906" spans="4:5" x14ac:dyDescent="0.2">
      <c r="D63906" s="1"/>
      <c r="E63906" s="41"/>
    </row>
    <row r="63907" spans="4:5" x14ac:dyDescent="0.2">
      <c r="D63907" s="1"/>
      <c r="E63907" s="41"/>
    </row>
    <row r="63908" spans="4:5" x14ac:dyDescent="0.2">
      <c r="D63908" s="1"/>
      <c r="E63908" s="41"/>
    </row>
    <row r="63909" spans="4:5" x14ac:dyDescent="0.2">
      <c r="D63909" s="1"/>
      <c r="E63909" s="41"/>
    </row>
    <row r="63910" spans="4:5" x14ac:dyDescent="0.2">
      <c r="D63910" s="1"/>
      <c r="E63910" s="41"/>
    </row>
    <row r="63911" spans="4:5" x14ac:dyDescent="0.2">
      <c r="D63911" s="1"/>
      <c r="E63911" s="41"/>
    </row>
    <row r="63912" spans="4:5" x14ac:dyDescent="0.2">
      <c r="D63912" s="1"/>
      <c r="E63912" s="41"/>
    </row>
    <row r="63913" spans="4:5" x14ac:dyDescent="0.2">
      <c r="D63913" s="1"/>
      <c r="E63913" s="41"/>
    </row>
    <row r="63914" spans="4:5" x14ac:dyDescent="0.2">
      <c r="D63914" s="1"/>
      <c r="E63914" s="41"/>
    </row>
    <row r="63915" spans="4:5" x14ac:dyDescent="0.2">
      <c r="D63915" s="1"/>
      <c r="E63915" s="41"/>
    </row>
    <row r="63916" spans="4:5" x14ac:dyDescent="0.2">
      <c r="D63916" s="1"/>
      <c r="E63916" s="41"/>
    </row>
    <row r="63917" spans="4:5" x14ac:dyDescent="0.2">
      <c r="D63917" s="1"/>
      <c r="E63917" s="41"/>
    </row>
    <row r="63918" spans="4:5" x14ac:dyDescent="0.2">
      <c r="D63918" s="1"/>
      <c r="E63918" s="41"/>
    </row>
    <row r="63919" spans="4:5" x14ac:dyDescent="0.2">
      <c r="D63919" s="1"/>
      <c r="E63919" s="41"/>
    </row>
    <row r="63920" spans="4:5" x14ac:dyDescent="0.2">
      <c r="D63920" s="1"/>
      <c r="E63920" s="41"/>
    </row>
    <row r="63921" spans="4:5" x14ac:dyDescent="0.2">
      <c r="D63921" s="1"/>
      <c r="E63921" s="41"/>
    </row>
    <row r="63922" spans="4:5" x14ac:dyDescent="0.2">
      <c r="D63922" s="1"/>
      <c r="E63922" s="41"/>
    </row>
    <row r="63923" spans="4:5" x14ac:dyDescent="0.2">
      <c r="D63923" s="1"/>
      <c r="E63923" s="41"/>
    </row>
    <row r="63924" spans="4:5" x14ac:dyDescent="0.2">
      <c r="D63924" s="1"/>
      <c r="E63924" s="41"/>
    </row>
    <row r="63925" spans="4:5" x14ac:dyDescent="0.2">
      <c r="D63925" s="1"/>
      <c r="E63925" s="41"/>
    </row>
    <row r="63926" spans="4:5" x14ac:dyDescent="0.2">
      <c r="D63926" s="1"/>
      <c r="E63926" s="41"/>
    </row>
    <row r="63927" spans="4:5" x14ac:dyDescent="0.2">
      <c r="D63927" s="1"/>
      <c r="E63927" s="41"/>
    </row>
    <row r="63928" spans="4:5" x14ac:dyDescent="0.2">
      <c r="D63928" s="1"/>
      <c r="E63928" s="41"/>
    </row>
    <row r="63929" spans="4:5" x14ac:dyDescent="0.2">
      <c r="D63929" s="1"/>
      <c r="E63929" s="41"/>
    </row>
    <row r="63930" spans="4:5" x14ac:dyDescent="0.2">
      <c r="D63930" s="1"/>
      <c r="E63930" s="41"/>
    </row>
    <row r="63931" spans="4:5" x14ac:dyDescent="0.2">
      <c r="D63931" s="1"/>
      <c r="E63931" s="41"/>
    </row>
    <row r="63932" spans="4:5" x14ac:dyDescent="0.2">
      <c r="D63932" s="1"/>
      <c r="E63932" s="41"/>
    </row>
    <row r="63933" spans="4:5" x14ac:dyDescent="0.2">
      <c r="D63933" s="1"/>
      <c r="E63933" s="41"/>
    </row>
    <row r="63934" spans="4:5" x14ac:dyDescent="0.2">
      <c r="D63934" s="1"/>
      <c r="E63934" s="41"/>
    </row>
    <row r="63935" spans="4:5" x14ac:dyDescent="0.2">
      <c r="D63935" s="1"/>
      <c r="E63935" s="41"/>
    </row>
    <row r="63936" spans="4:5" x14ac:dyDescent="0.2">
      <c r="D63936" s="1"/>
      <c r="E63936" s="41"/>
    </row>
    <row r="63937" spans="4:5" x14ac:dyDescent="0.2">
      <c r="D63937" s="1"/>
      <c r="E63937" s="41"/>
    </row>
    <row r="63938" spans="4:5" x14ac:dyDescent="0.2">
      <c r="D63938" s="1"/>
      <c r="E63938" s="41"/>
    </row>
    <row r="63939" spans="4:5" x14ac:dyDescent="0.2">
      <c r="D63939" s="1"/>
      <c r="E63939" s="41"/>
    </row>
    <row r="63940" spans="4:5" x14ac:dyDescent="0.2">
      <c r="D63940" s="1"/>
      <c r="E63940" s="41"/>
    </row>
    <row r="63941" spans="4:5" x14ac:dyDescent="0.2">
      <c r="D63941" s="1"/>
      <c r="E63941" s="41"/>
    </row>
    <row r="63942" spans="4:5" x14ac:dyDescent="0.2">
      <c r="D63942" s="1"/>
      <c r="E63942" s="41"/>
    </row>
    <row r="63943" spans="4:5" x14ac:dyDescent="0.2">
      <c r="D63943" s="1"/>
      <c r="E63943" s="41"/>
    </row>
    <row r="63944" spans="4:5" x14ac:dyDescent="0.2">
      <c r="D63944" s="1"/>
      <c r="E63944" s="41"/>
    </row>
    <row r="63945" spans="4:5" x14ac:dyDescent="0.2">
      <c r="D63945" s="1"/>
      <c r="E63945" s="41"/>
    </row>
    <row r="63946" spans="4:5" x14ac:dyDescent="0.2">
      <c r="D63946" s="1"/>
      <c r="E63946" s="41"/>
    </row>
    <row r="63947" spans="4:5" x14ac:dyDescent="0.2">
      <c r="D63947" s="1"/>
      <c r="E63947" s="41"/>
    </row>
    <row r="63948" spans="4:5" x14ac:dyDescent="0.2">
      <c r="D63948" s="1"/>
      <c r="E63948" s="41"/>
    </row>
    <row r="63949" spans="4:5" x14ac:dyDescent="0.2">
      <c r="D63949" s="1"/>
      <c r="E63949" s="41"/>
    </row>
    <row r="63950" spans="4:5" x14ac:dyDescent="0.2">
      <c r="D63950" s="1"/>
      <c r="E63950" s="41"/>
    </row>
    <row r="63951" spans="4:5" x14ac:dyDescent="0.2">
      <c r="D63951" s="1"/>
      <c r="E63951" s="41"/>
    </row>
    <row r="63952" spans="4:5" x14ac:dyDescent="0.2">
      <c r="D63952" s="1"/>
      <c r="E63952" s="41"/>
    </row>
    <row r="63953" spans="4:5" x14ac:dyDescent="0.2">
      <c r="D63953" s="1"/>
      <c r="E63953" s="41"/>
    </row>
    <row r="63954" spans="4:5" x14ac:dyDescent="0.2">
      <c r="D63954" s="1"/>
      <c r="E63954" s="41"/>
    </row>
    <row r="63955" spans="4:5" x14ac:dyDescent="0.2">
      <c r="D63955" s="1"/>
      <c r="E63955" s="41"/>
    </row>
    <row r="63956" spans="4:5" x14ac:dyDescent="0.2">
      <c r="D63956" s="1"/>
      <c r="E63956" s="41"/>
    </row>
    <row r="63957" spans="4:5" x14ac:dyDescent="0.2">
      <c r="D63957" s="1"/>
      <c r="E63957" s="41"/>
    </row>
    <row r="63958" spans="4:5" x14ac:dyDescent="0.2">
      <c r="D63958" s="1"/>
      <c r="E63958" s="41"/>
    </row>
    <row r="63959" spans="4:5" x14ac:dyDescent="0.2">
      <c r="D63959" s="1"/>
      <c r="E63959" s="41"/>
    </row>
    <row r="63960" spans="4:5" x14ac:dyDescent="0.2">
      <c r="D63960" s="1"/>
      <c r="E63960" s="41"/>
    </row>
    <row r="63961" spans="4:5" x14ac:dyDescent="0.2">
      <c r="D63961" s="1"/>
      <c r="E63961" s="41"/>
    </row>
    <row r="63962" spans="4:5" x14ac:dyDescent="0.2">
      <c r="D63962" s="1"/>
      <c r="E63962" s="41"/>
    </row>
    <row r="63963" spans="4:5" x14ac:dyDescent="0.2">
      <c r="D63963" s="1"/>
      <c r="E63963" s="41"/>
    </row>
    <row r="63964" spans="4:5" x14ac:dyDescent="0.2">
      <c r="D63964" s="1"/>
      <c r="E63964" s="41"/>
    </row>
    <row r="63965" spans="4:5" x14ac:dyDescent="0.2">
      <c r="D63965" s="1"/>
      <c r="E63965" s="41"/>
    </row>
    <row r="63966" spans="4:5" x14ac:dyDescent="0.2">
      <c r="D63966" s="1"/>
      <c r="E63966" s="41"/>
    </row>
    <row r="63967" spans="4:5" x14ac:dyDescent="0.2">
      <c r="D63967" s="1"/>
      <c r="E63967" s="41"/>
    </row>
    <row r="63968" spans="4:5" x14ac:dyDescent="0.2">
      <c r="D63968" s="1"/>
      <c r="E63968" s="41"/>
    </row>
    <row r="63969" spans="4:5" x14ac:dyDescent="0.2">
      <c r="D63969" s="1"/>
      <c r="E63969" s="41"/>
    </row>
    <row r="63970" spans="4:5" x14ac:dyDescent="0.2">
      <c r="D63970" s="1"/>
      <c r="E63970" s="41"/>
    </row>
    <row r="63971" spans="4:5" x14ac:dyDescent="0.2">
      <c r="D63971" s="1"/>
      <c r="E63971" s="41"/>
    </row>
    <row r="63972" spans="4:5" x14ac:dyDescent="0.2">
      <c r="D63972" s="1"/>
      <c r="E63972" s="41"/>
    </row>
    <row r="63973" spans="4:5" x14ac:dyDescent="0.2">
      <c r="D63973" s="1"/>
      <c r="E63973" s="41"/>
    </row>
    <row r="63974" spans="4:5" x14ac:dyDescent="0.2">
      <c r="D63974" s="1"/>
      <c r="E63974" s="41"/>
    </row>
    <row r="63975" spans="4:5" x14ac:dyDescent="0.2">
      <c r="D63975" s="1"/>
      <c r="E63975" s="41"/>
    </row>
    <row r="63976" spans="4:5" x14ac:dyDescent="0.2">
      <c r="D63976" s="1"/>
      <c r="E63976" s="41"/>
    </row>
    <row r="63977" spans="4:5" x14ac:dyDescent="0.2">
      <c r="D63977" s="1"/>
      <c r="E63977" s="41"/>
    </row>
    <row r="63978" spans="4:5" x14ac:dyDescent="0.2">
      <c r="D63978" s="1"/>
      <c r="E63978" s="41"/>
    </row>
    <row r="63979" spans="4:5" x14ac:dyDescent="0.2">
      <c r="D63979" s="1"/>
      <c r="E63979" s="41"/>
    </row>
    <row r="63980" spans="4:5" x14ac:dyDescent="0.2">
      <c r="D63980" s="1"/>
      <c r="E63980" s="41"/>
    </row>
    <row r="63981" spans="4:5" x14ac:dyDescent="0.2">
      <c r="D63981" s="1"/>
      <c r="E63981" s="41"/>
    </row>
    <row r="63982" spans="4:5" x14ac:dyDescent="0.2">
      <c r="D63982" s="1"/>
      <c r="E63982" s="41"/>
    </row>
    <row r="63983" spans="4:5" x14ac:dyDescent="0.2">
      <c r="D63983" s="1"/>
      <c r="E63983" s="41"/>
    </row>
    <row r="63984" spans="4:5" x14ac:dyDescent="0.2">
      <c r="D63984" s="1"/>
      <c r="E63984" s="41"/>
    </row>
    <row r="63985" spans="4:5" x14ac:dyDescent="0.2">
      <c r="D63985" s="1"/>
      <c r="E63985" s="41"/>
    </row>
    <row r="63986" spans="4:5" x14ac:dyDescent="0.2">
      <c r="D63986" s="1"/>
      <c r="E63986" s="41"/>
    </row>
    <row r="63987" spans="4:5" x14ac:dyDescent="0.2">
      <c r="D63987" s="1"/>
      <c r="E63987" s="41"/>
    </row>
    <row r="63988" spans="4:5" x14ac:dyDescent="0.2">
      <c r="D63988" s="1"/>
      <c r="E63988" s="41"/>
    </row>
    <row r="63989" spans="4:5" x14ac:dyDescent="0.2">
      <c r="D63989" s="1"/>
      <c r="E63989" s="41"/>
    </row>
    <row r="63990" spans="4:5" x14ac:dyDescent="0.2">
      <c r="D63990" s="1"/>
      <c r="E63990" s="41"/>
    </row>
    <row r="63991" spans="4:5" x14ac:dyDescent="0.2">
      <c r="D63991" s="1"/>
      <c r="E63991" s="41"/>
    </row>
    <row r="63992" spans="4:5" x14ac:dyDescent="0.2">
      <c r="D63992" s="1"/>
      <c r="E63992" s="41"/>
    </row>
    <row r="63993" spans="4:5" x14ac:dyDescent="0.2">
      <c r="D63993" s="1"/>
      <c r="E63993" s="41"/>
    </row>
    <row r="63994" spans="4:5" x14ac:dyDescent="0.2">
      <c r="D63994" s="1"/>
      <c r="E63994" s="41"/>
    </row>
    <row r="63995" spans="4:5" x14ac:dyDescent="0.2">
      <c r="D63995" s="1"/>
      <c r="E63995" s="41"/>
    </row>
    <row r="63996" spans="4:5" x14ac:dyDescent="0.2">
      <c r="D63996" s="1"/>
      <c r="E63996" s="41"/>
    </row>
    <row r="63997" spans="4:5" x14ac:dyDescent="0.2">
      <c r="D63997" s="1"/>
      <c r="E63997" s="41"/>
    </row>
    <row r="63998" spans="4:5" x14ac:dyDescent="0.2">
      <c r="D63998" s="1"/>
      <c r="E63998" s="41"/>
    </row>
    <row r="63999" spans="4:5" x14ac:dyDescent="0.2">
      <c r="D63999" s="1"/>
      <c r="E63999" s="41"/>
    </row>
    <row r="64000" spans="4:5" x14ac:dyDescent="0.2">
      <c r="D64000" s="1"/>
      <c r="E64000" s="41"/>
    </row>
    <row r="64001" spans="4:5" x14ac:dyDescent="0.2">
      <c r="D64001" s="1"/>
      <c r="E64001" s="41"/>
    </row>
    <row r="64002" spans="4:5" x14ac:dyDescent="0.2">
      <c r="D64002" s="1"/>
      <c r="E64002" s="41"/>
    </row>
    <row r="64003" spans="4:5" x14ac:dyDescent="0.2">
      <c r="D64003" s="1"/>
      <c r="E64003" s="41"/>
    </row>
    <row r="64004" spans="4:5" x14ac:dyDescent="0.2">
      <c r="D64004" s="1"/>
      <c r="E64004" s="41"/>
    </row>
    <row r="64005" spans="4:5" x14ac:dyDescent="0.2">
      <c r="D64005" s="1"/>
      <c r="E64005" s="41"/>
    </row>
    <row r="64006" spans="4:5" x14ac:dyDescent="0.2">
      <c r="D64006" s="1"/>
      <c r="E64006" s="41"/>
    </row>
    <row r="64007" spans="4:5" x14ac:dyDescent="0.2">
      <c r="D64007" s="1"/>
      <c r="E64007" s="41"/>
    </row>
    <row r="64008" spans="4:5" x14ac:dyDescent="0.2">
      <c r="D64008" s="1"/>
      <c r="E64008" s="41"/>
    </row>
    <row r="64009" spans="4:5" x14ac:dyDescent="0.2">
      <c r="D64009" s="1"/>
      <c r="E64009" s="41"/>
    </row>
    <row r="64010" spans="4:5" x14ac:dyDescent="0.2">
      <c r="D64010" s="1"/>
      <c r="E64010" s="41"/>
    </row>
    <row r="64011" spans="4:5" x14ac:dyDescent="0.2">
      <c r="D64011" s="1"/>
      <c r="E64011" s="41"/>
    </row>
    <row r="64012" spans="4:5" x14ac:dyDescent="0.2">
      <c r="D64012" s="1"/>
      <c r="E64012" s="41"/>
    </row>
    <row r="64013" spans="4:5" x14ac:dyDescent="0.2">
      <c r="D64013" s="1"/>
      <c r="E64013" s="41"/>
    </row>
    <row r="64014" spans="4:5" x14ac:dyDescent="0.2">
      <c r="D64014" s="1"/>
      <c r="E64014" s="41"/>
    </row>
    <row r="64015" spans="4:5" x14ac:dyDescent="0.2">
      <c r="D64015" s="1"/>
      <c r="E64015" s="41"/>
    </row>
    <row r="64016" spans="4:5" x14ac:dyDescent="0.2">
      <c r="D64016" s="1"/>
      <c r="E64016" s="41"/>
    </row>
    <row r="64017" spans="4:5" x14ac:dyDescent="0.2">
      <c r="D64017" s="1"/>
      <c r="E64017" s="41"/>
    </row>
    <row r="64018" spans="4:5" x14ac:dyDescent="0.2">
      <c r="D64018" s="1"/>
      <c r="E64018" s="41"/>
    </row>
    <row r="64019" spans="4:5" x14ac:dyDescent="0.2">
      <c r="D64019" s="1"/>
      <c r="E64019" s="41"/>
    </row>
    <row r="64020" spans="4:5" x14ac:dyDescent="0.2">
      <c r="D64020" s="1"/>
      <c r="E64020" s="41"/>
    </row>
    <row r="64021" spans="4:5" x14ac:dyDescent="0.2">
      <c r="D64021" s="1"/>
      <c r="E64021" s="41"/>
    </row>
    <row r="64022" spans="4:5" x14ac:dyDescent="0.2">
      <c r="D64022" s="1"/>
      <c r="E64022" s="41"/>
    </row>
    <row r="64023" spans="4:5" x14ac:dyDescent="0.2">
      <c r="D64023" s="1"/>
      <c r="E64023" s="41"/>
    </row>
    <row r="64024" spans="4:5" x14ac:dyDescent="0.2">
      <c r="D64024" s="1"/>
      <c r="E64024" s="41"/>
    </row>
    <row r="64025" spans="4:5" x14ac:dyDescent="0.2">
      <c r="D64025" s="1"/>
      <c r="E64025" s="41"/>
    </row>
    <row r="64026" spans="4:5" x14ac:dyDescent="0.2">
      <c r="D64026" s="1"/>
      <c r="E64026" s="41"/>
    </row>
    <row r="64027" spans="4:5" x14ac:dyDescent="0.2">
      <c r="D64027" s="1"/>
      <c r="E64027" s="41"/>
    </row>
    <row r="64028" spans="4:5" x14ac:dyDescent="0.2">
      <c r="D64028" s="1"/>
      <c r="E64028" s="41"/>
    </row>
    <row r="64029" spans="4:5" x14ac:dyDescent="0.2">
      <c r="D64029" s="1"/>
      <c r="E64029" s="41"/>
    </row>
    <row r="64030" spans="4:5" x14ac:dyDescent="0.2">
      <c r="D64030" s="1"/>
      <c r="E64030" s="41"/>
    </row>
    <row r="64031" spans="4:5" x14ac:dyDescent="0.2">
      <c r="D64031" s="1"/>
      <c r="E64031" s="41"/>
    </row>
    <row r="64032" spans="4:5" x14ac:dyDescent="0.2">
      <c r="D64032" s="1"/>
      <c r="E64032" s="41"/>
    </row>
    <row r="64033" spans="4:5" x14ac:dyDescent="0.2">
      <c r="D64033" s="1"/>
      <c r="E64033" s="41"/>
    </row>
    <row r="64034" spans="4:5" x14ac:dyDescent="0.2">
      <c r="D64034" s="1"/>
      <c r="E64034" s="41"/>
    </row>
    <row r="64035" spans="4:5" x14ac:dyDescent="0.2">
      <c r="D64035" s="1"/>
      <c r="E64035" s="41"/>
    </row>
    <row r="64036" spans="4:5" x14ac:dyDescent="0.2">
      <c r="D64036" s="1"/>
      <c r="E64036" s="41"/>
    </row>
    <row r="64037" spans="4:5" x14ac:dyDescent="0.2">
      <c r="D64037" s="1"/>
      <c r="E64037" s="41"/>
    </row>
    <row r="64038" spans="4:5" x14ac:dyDescent="0.2">
      <c r="D64038" s="1"/>
      <c r="E64038" s="41"/>
    </row>
    <row r="64039" spans="4:5" x14ac:dyDescent="0.2">
      <c r="D64039" s="1"/>
      <c r="E64039" s="41"/>
    </row>
    <row r="64040" spans="4:5" x14ac:dyDescent="0.2">
      <c r="D64040" s="1"/>
      <c r="E64040" s="41"/>
    </row>
    <row r="64041" spans="4:5" x14ac:dyDescent="0.2">
      <c r="D64041" s="1"/>
      <c r="E64041" s="41"/>
    </row>
    <row r="64042" spans="4:5" x14ac:dyDescent="0.2">
      <c r="D64042" s="1"/>
      <c r="E64042" s="41"/>
    </row>
    <row r="64043" spans="4:5" x14ac:dyDescent="0.2">
      <c r="D64043" s="1"/>
      <c r="E64043" s="41"/>
    </row>
    <row r="64044" spans="4:5" x14ac:dyDescent="0.2">
      <c r="D64044" s="1"/>
      <c r="E64044" s="41"/>
    </row>
    <row r="64045" spans="4:5" x14ac:dyDescent="0.2">
      <c r="D64045" s="1"/>
      <c r="E64045" s="41"/>
    </row>
    <row r="64046" spans="4:5" x14ac:dyDescent="0.2">
      <c r="D64046" s="1"/>
      <c r="E64046" s="41"/>
    </row>
    <row r="64047" spans="4:5" x14ac:dyDescent="0.2">
      <c r="D64047" s="1"/>
      <c r="E64047" s="41"/>
    </row>
    <row r="64048" spans="4:5" x14ac:dyDescent="0.2">
      <c r="D64048" s="1"/>
      <c r="E64048" s="41"/>
    </row>
    <row r="64049" spans="4:5" x14ac:dyDescent="0.2">
      <c r="D64049" s="1"/>
      <c r="E64049" s="41"/>
    </row>
    <row r="64050" spans="4:5" x14ac:dyDescent="0.2">
      <c r="D64050" s="1"/>
      <c r="E64050" s="41"/>
    </row>
    <row r="64051" spans="4:5" x14ac:dyDescent="0.2">
      <c r="D64051" s="1"/>
      <c r="E64051" s="41"/>
    </row>
    <row r="64052" spans="4:5" x14ac:dyDescent="0.2">
      <c r="D64052" s="1"/>
      <c r="E64052" s="41"/>
    </row>
    <row r="64053" spans="4:5" x14ac:dyDescent="0.2">
      <c r="D64053" s="1"/>
      <c r="E64053" s="41"/>
    </row>
    <row r="64054" spans="4:5" x14ac:dyDescent="0.2">
      <c r="D64054" s="1"/>
      <c r="E64054" s="41"/>
    </row>
    <row r="64055" spans="4:5" x14ac:dyDescent="0.2">
      <c r="D64055" s="1"/>
      <c r="E64055" s="41"/>
    </row>
    <row r="64056" spans="4:5" x14ac:dyDescent="0.2">
      <c r="D64056" s="1"/>
      <c r="E64056" s="41"/>
    </row>
    <row r="64057" spans="4:5" x14ac:dyDescent="0.2">
      <c r="D64057" s="1"/>
      <c r="E64057" s="41"/>
    </row>
    <row r="64058" spans="4:5" x14ac:dyDescent="0.2">
      <c r="D64058" s="1"/>
      <c r="E64058" s="41"/>
    </row>
    <row r="64059" spans="4:5" x14ac:dyDescent="0.2">
      <c r="D64059" s="1"/>
      <c r="E64059" s="41"/>
    </row>
    <row r="64060" spans="4:5" x14ac:dyDescent="0.2">
      <c r="D64060" s="1"/>
      <c r="E64060" s="41"/>
    </row>
    <row r="64061" spans="4:5" x14ac:dyDescent="0.2">
      <c r="D64061" s="1"/>
      <c r="E64061" s="41"/>
    </row>
    <row r="64062" spans="4:5" x14ac:dyDescent="0.2">
      <c r="D64062" s="1"/>
      <c r="E64062" s="41"/>
    </row>
    <row r="64063" spans="4:5" x14ac:dyDescent="0.2">
      <c r="D64063" s="1"/>
      <c r="E64063" s="41"/>
    </row>
    <row r="64064" spans="4:5" x14ac:dyDescent="0.2">
      <c r="D64064" s="1"/>
      <c r="E64064" s="41"/>
    </row>
    <row r="64065" spans="4:5" x14ac:dyDescent="0.2">
      <c r="D64065" s="1"/>
      <c r="E64065" s="41"/>
    </row>
    <row r="64066" spans="4:5" x14ac:dyDescent="0.2">
      <c r="D64066" s="1"/>
      <c r="E64066" s="41"/>
    </row>
    <row r="64067" spans="4:5" x14ac:dyDescent="0.2">
      <c r="D64067" s="1"/>
      <c r="E64067" s="41"/>
    </row>
    <row r="64068" spans="4:5" x14ac:dyDescent="0.2">
      <c r="D64068" s="1"/>
      <c r="E64068" s="41"/>
    </row>
    <row r="64069" spans="4:5" x14ac:dyDescent="0.2">
      <c r="D64069" s="1"/>
      <c r="E64069" s="41"/>
    </row>
    <row r="64070" spans="4:5" x14ac:dyDescent="0.2">
      <c r="D64070" s="1"/>
      <c r="E64070" s="41"/>
    </row>
    <row r="64071" spans="4:5" x14ac:dyDescent="0.2">
      <c r="D64071" s="1"/>
      <c r="E64071" s="41"/>
    </row>
    <row r="64072" spans="4:5" x14ac:dyDescent="0.2">
      <c r="D64072" s="1"/>
      <c r="E64072" s="41"/>
    </row>
    <row r="64073" spans="4:5" x14ac:dyDescent="0.2">
      <c r="D64073" s="1"/>
      <c r="E64073" s="41"/>
    </row>
    <row r="64074" spans="4:5" x14ac:dyDescent="0.2">
      <c r="D64074" s="1"/>
      <c r="E64074" s="41"/>
    </row>
    <row r="64075" spans="4:5" x14ac:dyDescent="0.2">
      <c r="D64075" s="1"/>
      <c r="E64075" s="41"/>
    </row>
    <row r="64076" spans="4:5" x14ac:dyDescent="0.2">
      <c r="D64076" s="1"/>
      <c r="E64076" s="41"/>
    </row>
    <row r="64077" spans="4:5" x14ac:dyDescent="0.2">
      <c r="D64077" s="1"/>
      <c r="E64077" s="41"/>
    </row>
    <row r="64078" spans="4:5" x14ac:dyDescent="0.2">
      <c r="D64078" s="1"/>
      <c r="E64078" s="41"/>
    </row>
    <row r="64079" spans="4:5" x14ac:dyDescent="0.2">
      <c r="D64079" s="1"/>
      <c r="E64079" s="41"/>
    </row>
    <row r="64080" spans="4:5" x14ac:dyDescent="0.2">
      <c r="D64080" s="1"/>
      <c r="E64080" s="41"/>
    </row>
    <row r="64081" spans="4:5" x14ac:dyDescent="0.2">
      <c r="D64081" s="1"/>
      <c r="E64081" s="41"/>
    </row>
    <row r="64082" spans="4:5" x14ac:dyDescent="0.2">
      <c r="D64082" s="1"/>
      <c r="E64082" s="41"/>
    </row>
    <row r="64083" spans="4:5" x14ac:dyDescent="0.2">
      <c r="D64083" s="1"/>
      <c r="E64083" s="41"/>
    </row>
    <row r="64084" spans="4:5" x14ac:dyDescent="0.2">
      <c r="D64084" s="1"/>
      <c r="E64084" s="41"/>
    </row>
    <row r="64085" spans="4:5" x14ac:dyDescent="0.2">
      <c r="D64085" s="1"/>
      <c r="E64085" s="41"/>
    </row>
    <row r="64086" spans="4:5" x14ac:dyDescent="0.2">
      <c r="D64086" s="1"/>
      <c r="E64086" s="41"/>
    </row>
    <row r="64087" spans="4:5" x14ac:dyDescent="0.2">
      <c r="D64087" s="1"/>
      <c r="E64087" s="41"/>
    </row>
    <row r="64088" spans="4:5" x14ac:dyDescent="0.2">
      <c r="D64088" s="1"/>
      <c r="E64088" s="41"/>
    </row>
    <row r="64089" spans="4:5" x14ac:dyDescent="0.2">
      <c r="D64089" s="1"/>
      <c r="E64089" s="41"/>
    </row>
    <row r="64090" spans="4:5" x14ac:dyDescent="0.2">
      <c r="D64090" s="1"/>
      <c r="E64090" s="41"/>
    </row>
    <row r="64091" spans="4:5" x14ac:dyDescent="0.2">
      <c r="D64091" s="1"/>
      <c r="E64091" s="41"/>
    </row>
    <row r="64092" spans="4:5" x14ac:dyDescent="0.2">
      <c r="D64092" s="1"/>
      <c r="E64092" s="41"/>
    </row>
    <row r="64093" spans="4:5" x14ac:dyDescent="0.2">
      <c r="D64093" s="1"/>
      <c r="E64093" s="41"/>
    </row>
    <row r="64094" spans="4:5" x14ac:dyDescent="0.2">
      <c r="D64094" s="1"/>
      <c r="E64094" s="41"/>
    </row>
    <row r="64095" spans="4:5" x14ac:dyDescent="0.2">
      <c r="D64095" s="1"/>
      <c r="E64095" s="41"/>
    </row>
    <row r="64096" spans="4:5" x14ac:dyDescent="0.2">
      <c r="D64096" s="1"/>
      <c r="E64096" s="41"/>
    </row>
    <row r="64097" spans="4:5" x14ac:dyDescent="0.2">
      <c r="D64097" s="1"/>
      <c r="E64097" s="41"/>
    </row>
    <row r="64098" spans="4:5" x14ac:dyDescent="0.2">
      <c r="D64098" s="1"/>
      <c r="E64098" s="41"/>
    </row>
    <row r="64099" spans="4:5" x14ac:dyDescent="0.2">
      <c r="D64099" s="1"/>
      <c r="E64099" s="41"/>
    </row>
    <row r="64100" spans="4:5" x14ac:dyDescent="0.2">
      <c r="D64100" s="1"/>
      <c r="E64100" s="41"/>
    </row>
    <row r="64101" spans="4:5" x14ac:dyDescent="0.2">
      <c r="D64101" s="1"/>
      <c r="E64101" s="41"/>
    </row>
    <row r="64102" spans="4:5" x14ac:dyDescent="0.2">
      <c r="D64102" s="1"/>
      <c r="E64102" s="41"/>
    </row>
    <row r="64103" spans="4:5" x14ac:dyDescent="0.2">
      <c r="D64103" s="1"/>
      <c r="E64103" s="41"/>
    </row>
    <row r="64104" spans="4:5" x14ac:dyDescent="0.2">
      <c r="D64104" s="1"/>
      <c r="E64104" s="41"/>
    </row>
    <row r="64105" spans="4:5" x14ac:dyDescent="0.2">
      <c r="D64105" s="1"/>
      <c r="E64105" s="41"/>
    </row>
    <row r="64106" spans="4:5" x14ac:dyDescent="0.2">
      <c r="D64106" s="1"/>
      <c r="E64106" s="41"/>
    </row>
    <row r="64107" spans="4:5" x14ac:dyDescent="0.2">
      <c r="D64107" s="1"/>
      <c r="E64107" s="41"/>
    </row>
    <row r="64108" spans="4:5" x14ac:dyDescent="0.2">
      <c r="D64108" s="1"/>
      <c r="E64108" s="41"/>
    </row>
    <row r="64109" spans="4:5" x14ac:dyDescent="0.2">
      <c r="D64109" s="1"/>
      <c r="E64109" s="41"/>
    </row>
    <row r="64110" spans="4:5" x14ac:dyDescent="0.2">
      <c r="D64110" s="1"/>
      <c r="E64110" s="41"/>
    </row>
    <row r="64111" spans="4:5" x14ac:dyDescent="0.2">
      <c r="D64111" s="1"/>
      <c r="E64111" s="41"/>
    </row>
    <row r="64112" spans="4:5" x14ac:dyDescent="0.2">
      <c r="D64112" s="1"/>
      <c r="E64112" s="41"/>
    </row>
    <row r="64113" spans="4:5" x14ac:dyDescent="0.2">
      <c r="D64113" s="1"/>
      <c r="E64113" s="41"/>
    </row>
    <row r="64114" spans="4:5" x14ac:dyDescent="0.2">
      <c r="D64114" s="1"/>
      <c r="E64114" s="41"/>
    </row>
    <row r="64115" spans="4:5" x14ac:dyDescent="0.2">
      <c r="D64115" s="1"/>
      <c r="E64115" s="41"/>
    </row>
    <row r="64116" spans="4:5" x14ac:dyDescent="0.2">
      <c r="D64116" s="1"/>
      <c r="E64116" s="41"/>
    </row>
    <row r="64117" spans="4:5" x14ac:dyDescent="0.2">
      <c r="D64117" s="1"/>
      <c r="E64117" s="41"/>
    </row>
    <row r="64118" spans="4:5" x14ac:dyDescent="0.2">
      <c r="D64118" s="1"/>
      <c r="E64118" s="41"/>
    </row>
    <row r="64119" spans="4:5" x14ac:dyDescent="0.2">
      <c r="D64119" s="1"/>
      <c r="E64119" s="41"/>
    </row>
    <row r="64120" spans="4:5" x14ac:dyDescent="0.2">
      <c r="D64120" s="1"/>
      <c r="E64120" s="41"/>
    </row>
    <row r="64121" spans="4:5" x14ac:dyDescent="0.2">
      <c r="D64121" s="1"/>
      <c r="E64121" s="41"/>
    </row>
    <row r="64122" spans="4:5" x14ac:dyDescent="0.2">
      <c r="D64122" s="1"/>
      <c r="E64122" s="41"/>
    </row>
    <row r="64123" spans="4:5" x14ac:dyDescent="0.2">
      <c r="D64123" s="1"/>
      <c r="E64123" s="41"/>
    </row>
    <row r="64124" spans="4:5" x14ac:dyDescent="0.2">
      <c r="D64124" s="1"/>
      <c r="E64124" s="41"/>
    </row>
    <row r="64125" spans="4:5" x14ac:dyDescent="0.2">
      <c r="D64125" s="1"/>
      <c r="E64125" s="41"/>
    </row>
    <row r="64126" spans="4:5" x14ac:dyDescent="0.2">
      <c r="D64126" s="1"/>
      <c r="E64126" s="41"/>
    </row>
    <row r="64127" spans="4:5" x14ac:dyDescent="0.2">
      <c r="D64127" s="1"/>
      <c r="E64127" s="41"/>
    </row>
    <row r="64128" spans="4:5" x14ac:dyDescent="0.2">
      <c r="D64128" s="1"/>
      <c r="E64128" s="41"/>
    </row>
    <row r="64129" spans="4:5" x14ac:dyDescent="0.2">
      <c r="D64129" s="1"/>
      <c r="E64129" s="41"/>
    </row>
    <row r="64130" spans="4:5" x14ac:dyDescent="0.2">
      <c r="D64130" s="1"/>
      <c r="E64130" s="41"/>
    </row>
    <row r="64131" spans="4:5" x14ac:dyDescent="0.2">
      <c r="D64131" s="1"/>
      <c r="E64131" s="41"/>
    </row>
    <row r="64132" spans="4:5" x14ac:dyDescent="0.2">
      <c r="D64132" s="1"/>
      <c r="E64132" s="41"/>
    </row>
    <row r="64133" spans="4:5" x14ac:dyDescent="0.2">
      <c r="D64133" s="1"/>
      <c r="E64133" s="41"/>
    </row>
    <row r="64134" spans="4:5" x14ac:dyDescent="0.2">
      <c r="D64134" s="1"/>
      <c r="E64134" s="41"/>
    </row>
    <row r="64135" spans="4:5" x14ac:dyDescent="0.2">
      <c r="D64135" s="1"/>
      <c r="E64135" s="41"/>
    </row>
    <row r="64136" spans="4:5" x14ac:dyDescent="0.2">
      <c r="D64136" s="1"/>
      <c r="E64136" s="41"/>
    </row>
    <row r="64137" spans="4:5" x14ac:dyDescent="0.2">
      <c r="D64137" s="1"/>
      <c r="E64137" s="41"/>
    </row>
    <row r="64138" spans="4:5" x14ac:dyDescent="0.2">
      <c r="D64138" s="1"/>
      <c r="E64138" s="41"/>
    </row>
    <row r="64139" spans="4:5" x14ac:dyDescent="0.2">
      <c r="D64139" s="1"/>
      <c r="E64139" s="41"/>
    </row>
    <row r="64140" spans="4:5" x14ac:dyDescent="0.2">
      <c r="D64140" s="1"/>
      <c r="E64140" s="41"/>
    </row>
    <row r="64141" spans="4:5" x14ac:dyDescent="0.2">
      <c r="D64141" s="1"/>
      <c r="E64141" s="41"/>
    </row>
    <row r="64142" spans="4:5" x14ac:dyDescent="0.2">
      <c r="D64142" s="1"/>
      <c r="E64142" s="41"/>
    </row>
    <row r="64143" spans="4:5" x14ac:dyDescent="0.2">
      <c r="D64143" s="1"/>
      <c r="E64143" s="41"/>
    </row>
    <row r="64144" spans="4:5" x14ac:dyDescent="0.2">
      <c r="D64144" s="1"/>
      <c r="E64144" s="41"/>
    </row>
    <row r="64145" spans="4:5" x14ac:dyDescent="0.2">
      <c r="D64145" s="1"/>
      <c r="E64145" s="41"/>
    </row>
    <row r="64146" spans="4:5" x14ac:dyDescent="0.2">
      <c r="D64146" s="1"/>
      <c r="E64146" s="41"/>
    </row>
    <row r="64147" spans="4:5" x14ac:dyDescent="0.2">
      <c r="D64147" s="1"/>
      <c r="E64147" s="41"/>
    </row>
    <row r="64148" spans="4:5" x14ac:dyDescent="0.2">
      <c r="D64148" s="1"/>
      <c r="E64148" s="41"/>
    </row>
    <row r="64149" spans="4:5" x14ac:dyDescent="0.2">
      <c r="D64149" s="1"/>
      <c r="E64149" s="41"/>
    </row>
    <row r="64150" spans="4:5" x14ac:dyDescent="0.2">
      <c r="D64150" s="1"/>
      <c r="E64150" s="41"/>
    </row>
    <row r="64151" spans="4:5" x14ac:dyDescent="0.2">
      <c r="D64151" s="1"/>
      <c r="E64151" s="41"/>
    </row>
    <row r="64152" spans="4:5" x14ac:dyDescent="0.2">
      <c r="D64152" s="1"/>
      <c r="E64152" s="41"/>
    </row>
    <row r="64153" spans="4:5" x14ac:dyDescent="0.2">
      <c r="D64153" s="1"/>
      <c r="E64153" s="41"/>
    </row>
    <row r="64154" spans="4:5" x14ac:dyDescent="0.2">
      <c r="D64154" s="1"/>
      <c r="E64154" s="41"/>
    </row>
    <row r="64155" spans="4:5" x14ac:dyDescent="0.2">
      <c r="D64155" s="1"/>
      <c r="E64155" s="41"/>
    </row>
    <row r="64156" spans="4:5" x14ac:dyDescent="0.2">
      <c r="D64156" s="1"/>
      <c r="E64156" s="41"/>
    </row>
    <row r="64157" spans="4:5" x14ac:dyDescent="0.2">
      <c r="D64157" s="1"/>
      <c r="E64157" s="41"/>
    </row>
    <row r="64158" spans="4:5" x14ac:dyDescent="0.2">
      <c r="D64158" s="1"/>
      <c r="E64158" s="41"/>
    </row>
    <row r="64159" spans="4:5" x14ac:dyDescent="0.2">
      <c r="D64159" s="1"/>
      <c r="E64159" s="41"/>
    </row>
    <row r="64160" spans="4:5" x14ac:dyDescent="0.2">
      <c r="D64160" s="1"/>
      <c r="E64160" s="41"/>
    </row>
    <row r="64161" spans="4:5" x14ac:dyDescent="0.2">
      <c r="D64161" s="1"/>
      <c r="E64161" s="41"/>
    </row>
    <row r="64162" spans="4:5" x14ac:dyDescent="0.2">
      <c r="D64162" s="1"/>
      <c r="E64162" s="41"/>
    </row>
    <row r="64163" spans="4:5" x14ac:dyDescent="0.2">
      <c r="D64163" s="1"/>
      <c r="E64163" s="41"/>
    </row>
    <row r="64164" spans="4:5" x14ac:dyDescent="0.2">
      <c r="D64164" s="1"/>
      <c r="E64164" s="41"/>
    </row>
    <row r="64165" spans="4:5" x14ac:dyDescent="0.2">
      <c r="D64165" s="1"/>
      <c r="E64165" s="41"/>
    </row>
    <row r="64166" spans="4:5" x14ac:dyDescent="0.2">
      <c r="D64166" s="1"/>
      <c r="E64166" s="41"/>
    </row>
    <row r="64167" spans="4:5" x14ac:dyDescent="0.2">
      <c r="D64167" s="1"/>
      <c r="E64167" s="41"/>
    </row>
    <row r="64168" spans="4:5" x14ac:dyDescent="0.2">
      <c r="D64168" s="1"/>
      <c r="E64168" s="41"/>
    </row>
    <row r="64169" spans="4:5" x14ac:dyDescent="0.2">
      <c r="D64169" s="1"/>
      <c r="E64169" s="41"/>
    </row>
    <row r="64170" spans="4:5" x14ac:dyDescent="0.2">
      <c r="D64170" s="1"/>
      <c r="E64170" s="41"/>
    </row>
    <row r="64171" spans="4:5" x14ac:dyDescent="0.2">
      <c r="D64171" s="1"/>
      <c r="E64171" s="41"/>
    </row>
    <row r="64172" spans="4:5" x14ac:dyDescent="0.2">
      <c r="D64172" s="1"/>
      <c r="E64172" s="41"/>
    </row>
    <row r="64173" spans="4:5" x14ac:dyDescent="0.2">
      <c r="D64173" s="1"/>
      <c r="E64173" s="41"/>
    </row>
    <row r="64174" spans="4:5" x14ac:dyDescent="0.2">
      <c r="D64174" s="1"/>
      <c r="E64174" s="41"/>
    </row>
    <row r="64175" spans="4:5" x14ac:dyDescent="0.2">
      <c r="D64175" s="1"/>
      <c r="E64175" s="41"/>
    </row>
    <row r="64176" spans="4:5" x14ac:dyDescent="0.2">
      <c r="D64176" s="1"/>
      <c r="E64176" s="41"/>
    </row>
    <row r="64177" spans="4:5" x14ac:dyDescent="0.2">
      <c r="D64177" s="1"/>
      <c r="E64177" s="41"/>
    </row>
    <row r="64178" spans="4:5" x14ac:dyDescent="0.2">
      <c r="D64178" s="1"/>
      <c r="E64178" s="41"/>
    </row>
    <row r="64179" spans="4:5" x14ac:dyDescent="0.2">
      <c r="D64179" s="1"/>
      <c r="E64179" s="41"/>
    </row>
    <row r="64180" spans="4:5" x14ac:dyDescent="0.2">
      <c r="D64180" s="1"/>
      <c r="E64180" s="41"/>
    </row>
    <row r="64181" spans="4:5" x14ac:dyDescent="0.2">
      <c r="D64181" s="1"/>
      <c r="E64181" s="41"/>
    </row>
    <row r="64182" spans="4:5" x14ac:dyDescent="0.2">
      <c r="D64182" s="1"/>
      <c r="E64182" s="41"/>
    </row>
    <row r="64183" spans="4:5" x14ac:dyDescent="0.2">
      <c r="D64183" s="1"/>
      <c r="E64183" s="41"/>
    </row>
    <row r="64184" spans="4:5" x14ac:dyDescent="0.2">
      <c r="D64184" s="1"/>
      <c r="E64184" s="41"/>
    </row>
    <row r="64185" spans="4:5" x14ac:dyDescent="0.2">
      <c r="D64185" s="1"/>
      <c r="E64185" s="41"/>
    </row>
    <row r="64186" spans="4:5" x14ac:dyDescent="0.2">
      <c r="D64186" s="1"/>
      <c r="E64186" s="41"/>
    </row>
    <row r="64187" spans="4:5" x14ac:dyDescent="0.2">
      <c r="D64187" s="1"/>
      <c r="E64187" s="41"/>
    </row>
    <row r="64188" spans="4:5" x14ac:dyDescent="0.2">
      <c r="D64188" s="1"/>
      <c r="E64188" s="41"/>
    </row>
    <row r="64189" spans="4:5" x14ac:dyDescent="0.2">
      <c r="D64189" s="1"/>
      <c r="E64189" s="41"/>
    </row>
    <row r="64190" spans="4:5" x14ac:dyDescent="0.2">
      <c r="D64190" s="1"/>
      <c r="E64190" s="41"/>
    </row>
    <row r="64191" spans="4:5" x14ac:dyDescent="0.2">
      <c r="D64191" s="1"/>
      <c r="E64191" s="41"/>
    </row>
    <row r="64192" spans="4:5" x14ac:dyDescent="0.2">
      <c r="D64192" s="1"/>
      <c r="E64192" s="41"/>
    </row>
    <row r="64193" spans="4:5" x14ac:dyDescent="0.2">
      <c r="D64193" s="1"/>
      <c r="E64193" s="41"/>
    </row>
    <row r="64194" spans="4:5" x14ac:dyDescent="0.2">
      <c r="D64194" s="1"/>
      <c r="E64194" s="41"/>
    </row>
    <row r="64195" spans="4:5" x14ac:dyDescent="0.2">
      <c r="D64195" s="1"/>
      <c r="E64195" s="41"/>
    </row>
    <row r="64196" spans="4:5" x14ac:dyDescent="0.2">
      <c r="D64196" s="1"/>
      <c r="E64196" s="41"/>
    </row>
    <row r="64197" spans="4:5" x14ac:dyDescent="0.2">
      <c r="D64197" s="1"/>
      <c r="E64197" s="41"/>
    </row>
    <row r="64198" spans="4:5" x14ac:dyDescent="0.2">
      <c r="D64198" s="1"/>
      <c r="E64198" s="41"/>
    </row>
    <row r="64199" spans="4:5" x14ac:dyDescent="0.2">
      <c r="D64199" s="1"/>
      <c r="E64199" s="41"/>
    </row>
    <row r="64200" spans="4:5" x14ac:dyDescent="0.2">
      <c r="D64200" s="1"/>
      <c r="E64200" s="41"/>
    </row>
    <row r="64201" spans="4:5" x14ac:dyDescent="0.2">
      <c r="D64201" s="1"/>
      <c r="E64201" s="41"/>
    </row>
    <row r="64202" spans="4:5" x14ac:dyDescent="0.2">
      <c r="D64202" s="1"/>
      <c r="E64202" s="41"/>
    </row>
    <row r="64203" spans="4:5" x14ac:dyDescent="0.2">
      <c r="D64203" s="1"/>
      <c r="E64203" s="41"/>
    </row>
    <row r="64204" spans="4:5" x14ac:dyDescent="0.2">
      <c r="D64204" s="1"/>
      <c r="E64204" s="41"/>
    </row>
    <row r="64205" spans="4:5" x14ac:dyDescent="0.2">
      <c r="D64205" s="1"/>
      <c r="E64205" s="41"/>
    </row>
    <row r="64206" spans="4:5" x14ac:dyDescent="0.2">
      <c r="D64206" s="1"/>
      <c r="E64206" s="41"/>
    </row>
    <row r="64207" spans="4:5" x14ac:dyDescent="0.2">
      <c r="D64207" s="1"/>
      <c r="E64207" s="41"/>
    </row>
    <row r="64208" spans="4:5" x14ac:dyDescent="0.2">
      <c r="D64208" s="1"/>
      <c r="E64208" s="41"/>
    </row>
    <row r="64209" spans="4:5" x14ac:dyDescent="0.2">
      <c r="D64209" s="1"/>
      <c r="E64209" s="41"/>
    </row>
    <row r="64210" spans="4:5" x14ac:dyDescent="0.2">
      <c r="D64210" s="1"/>
      <c r="E64210" s="41"/>
    </row>
    <row r="64211" spans="4:5" x14ac:dyDescent="0.2">
      <c r="D64211" s="1"/>
      <c r="E64211" s="41"/>
    </row>
    <row r="64212" spans="4:5" x14ac:dyDescent="0.2">
      <c r="D64212" s="1"/>
      <c r="E64212" s="41"/>
    </row>
    <row r="64213" spans="4:5" x14ac:dyDescent="0.2">
      <c r="D64213" s="1"/>
      <c r="E64213" s="41"/>
    </row>
    <row r="64214" spans="4:5" x14ac:dyDescent="0.2">
      <c r="D64214" s="1"/>
      <c r="E64214" s="41"/>
    </row>
    <row r="64215" spans="4:5" x14ac:dyDescent="0.2">
      <c r="D64215" s="1"/>
      <c r="E64215" s="41"/>
    </row>
    <row r="64216" spans="4:5" x14ac:dyDescent="0.2">
      <c r="D64216" s="1"/>
      <c r="E64216" s="41"/>
    </row>
    <row r="64217" spans="4:5" x14ac:dyDescent="0.2">
      <c r="D64217" s="1"/>
      <c r="E64217" s="41"/>
    </row>
    <row r="64218" spans="4:5" x14ac:dyDescent="0.2">
      <c r="D64218" s="1"/>
      <c r="E64218" s="41"/>
    </row>
    <row r="64219" spans="4:5" x14ac:dyDescent="0.2">
      <c r="D64219" s="1"/>
      <c r="E64219" s="41"/>
    </row>
    <row r="64220" spans="4:5" x14ac:dyDescent="0.2">
      <c r="D64220" s="1"/>
      <c r="E64220" s="41"/>
    </row>
    <row r="64221" spans="4:5" x14ac:dyDescent="0.2">
      <c r="D64221" s="1"/>
      <c r="E64221" s="41"/>
    </row>
    <row r="64222" spans="4:5" x14ac:dyDescent="0.2">
      <c r="D64222" s="1"/>
      <c r="E64222" s="41"/>
    </row>
    <row r="64223" spans="4:5" x14ac:dyDescent="0.2">
      <c r="D64223" s="1"/>
      <c r="E64223" s="41"/>
    </row>
    <row r="64224" spans="4:5" x14ac:dyDescent="0.2">
      <c r="D64224" s="1"/>
      <c r="E64224" s="41"/>
    </row>
    <row r="64225" spans="4:5" x14ac:dyDescent="0.2">
      <c r="D64225" s="1"/>
      <c r="E64225" s="41"/>
    </row>
    <row r="64226" spans="4:5" x14ac:dyDescent="0.2">
      <c r="D64226" s="1"/>
      <c r="E64226" s="41"/>
    </row>
    <row r="64227" spans="4:5" x14ac:dyDescent="0.2">
      <c r="D64227" s="1"/>
      <c r="E64227" s="41"/>
    </row>
    <row r="64228" spans="4:5" x14ac:dyDescent="0.2">
      <c r="D64228" s="1"/>
      <c r="E64228" s="41"/>
    </row>
    <row r="64229" spans="4:5" x14ac:dyDescent="0.2">
      <c r="D64229" s="1"/>
      <c r="E64229" s="41"/>
    </row>
    <row r="64230" spans="4:5" x14ac:dyDescent="0.2">
      <c r="D64230" s="1"/>
      <c r="E64230" s="41"/>
    </row>
    <row r="64231" spans="4:5" x14ac:dyDescent="0.2">
      <c r="D64231" s="1"/>
      <c r="E64231" s="41"/>
    </row>
    <row r="64232" spans="4:5" x14ac:dyDescent="0.2">
      <c r="D64232" s="1"/>
      <c r="E64232" s="41"/>
    </row>
    <row r="64233" spans="4:5" x14ac:dyDescent="0.2">
      <c r="D64233" s="1"/>
      <c r="E64233" s="41"/>
    </row>
    <row r="64234" spans="4:5" x14ac:dyDescent="0.2">
      <c r="D64234" s="1"/>
      <c r="E64234" s="41"/>
    </row>
    <row r="64235" spans="4:5" x14ac:dyDescent="0.2">
      <c r="D64235" s="1"/>
      <c r="E64235" s="41"/>
    </row>
    <row r="64236" spans="4:5" x14ac:dyDescent="0.2">
      <c r="D64236" s="1"/>
      <c r="E64236" s="41"/>
    </row>
    <row r="64237" spans="4:5" x14ac:dyDescent="0.2">
      <c r="D64237" s="1"/>
      <c r="E64237" s="41"/>
    </row>
    <row r="64238" spans="4:5" x14ac:dyDescent="0.2">
      <c r="D64238" s="1"/>
      <c r="E64238" s="41"/>
    </row>
    <row r="64239" spans="4:5" x14ac:dyDescent="0.2">
      <c r="D64239" s="1"/>
      <c r="E64239" s="41"/>
    </row>
    <row r="64240" spans="4:5" x14ac:dyDescent="0.2">
      <c r="D64240" s="1"/>
      <c r="E64240" s="41"/>
    </row>
    <row r="64241" spans="4:5" x14ac:dyDescent="0.2">
      <c r="D64241" s="1"/>
      <c r="E64241" s="41"/>
    </row>
    <row r="64242" spans="4:5" x14ac:dyDescent="0.2">
      <c r="D64242" s="1"/>
      <c r="E64242" s="41"/>
    </row>
    <row r="64243" spans="4:5" x14ac:dyDescent="0.2">
      <c r="D64243" s="1"/>
      <c r="E64243" s="41"/>
    </row>
    <row r="64244" spans="4:5" x14ac:dyDescent="0.2">
      <c r="D64244" s="1"/>
      <c r="E64244" s="41"/>
    </row>
    <row r="64245" spans="4:5" x14ac:dyDescent="0.2">
      <c r="D64245" s="1"/>
      <c r="E64245" s="41"/>
    </row>
    <row r="64246" spans="4:5" x14ac:dyDescent="0.2">
      <c r="D64246" s="1"/>
      <c r="E64246" s="41"/>
    </row>
    <row r="64247" spans="4:5" x14ac:dyDescent="0.2">
      <c r="D64247" s="1"/>
      <c r="E64247" s="41"/>
    </row>
    <row r="64248" spans="4:5" x14ac:dyDescent="0.2">
      <c r="D64248" s="1"/>
      <c r="E64248" s="41"/>
    </row>
    <row r="64249" spans="4:5" x14ac:dyDescent="0.2">
      <c r="D64249" s="1"/>
      <c r="E64249" s="41"/>
    </row>
    <row r="64250" spans="4:5" x14ac:dyDescent="0.2">
      <c r="D64250" s="1"/>
      <c r="E64250" s="41"/>
    </row>
    <row r="64251" spans="4:5" x14ac:dyDescent="0.2">
      <c r="D64251" s="1"/>
      <c r="E64251" s="41"/>
    </row>
    <row r="64252" spans="4:5" x14ac:dyDescent="0.2">
      <c r="D64252" s="1"/>
      <c r="E64252" s="41"/>
    </row>
    <row r="64253" spans="4:5" x14ac:dyDescent="0.2">
      <c r="D64253" s="1"/>
      <c r="E64253" s="41"/>
    </row>
    <row r="64254" spans="4:5" x14ac:dyDescent="0.2">
      <c r="D64254" s="1"/>
      <c r="E64254" s="41"/>
    </row>
    <row r="64255" spans="4:5" x14ac:dyDescent="0.2">
      <c r="D64255" s="1"/>
      <c r="E64255" s="41"/>
    </row>
    <row r="64256" spans="4:5" x14ac:dyDescent="0.2">
      <c r="D64256" s="1"/>
      <c r="E64256" s="41"/>
    </row>
    <row r="64257" spans="4:5" x14ac:dyDescent="0.2">
      <c r="D64257" s="1"/>
      <c r="E64257" s="41"/>
    </row>
    <row r="64258" spans="4:5" x14ac:dyDescent="0.2">
      <c r="D64258" s="1"/>
      <c r="E64258" s="41"/>
    </row>
    <row r="64259" spans="4:5" x14ac:dyDescent="0.2">
      <c r="D64259" s="1"/>
      <c r="E64259" s="41"/>
    </row>
    <row r="64260" spans="4:5" x14ac:dyDescent="0.2">
      <c r="D64260" s="1"/>
      <c r="E64260" s="41"/>
    </row>
    <row r="64261" spans="4:5" x14ac:dyDescent="0.2">
      <c r="D64261" s="1"/>
      <c r="E64261" s="41"/>
    </row>
    <row r="64262" spans="4:5" x14ac:dyDescent="0.2">
      <c r="D64262" s="1"/>
      <c r="E64262" s="41"/>
    </row>
    <row r="64263" spans="4:5" x14ac:dyDescent="0.2">
      <c r="D64263" s="1"/>
      <c r="E64263" s="41"/>
    </row>
    <row r="64264" spans="4:5" x14ac:dyDescent="0.2">
      <c r="D64264" s="1"/>
      <c r="E64264" s="41"/>
    </row>
    <row r="64265" spans="4:5" x14ac:dyDescent="0.2">
      <c r="D64265" s="1"/>
      <c r="E64265" s="41"/>
    </row>
    <row r="64266" spans="4:5" x14ac:dyDescent="0.2">
      <c r="D64266" s="1"/>
      <c r="E64266" s="41"/>
    </row>
    <row r="64267" spans="4:5" x14ac:dyDescent="0.2">
      <c r="D64267" s="1"/>
      <c r="E64267" s="41"/>
    </row>
    <row r="64268" spans="4:5" x14ac:dyDescent="0.2">
      <c r="D64268" s="1"/>
      <c r="E64268" s="41"/>
    </row>
    <row r="64269" spans="4:5" x14ac:dyDescent="0.2">
      <c r="D64269" s="1"/>
      <c r="E64269" s="41"/>
    </row>
    <row r="64270" spans="4:5" x14ac:dyDescent="0.2">
      <c r="D64270" s="1"/>
      <c r="E64270" s="41"/>
    </row>
    <row r="64271" spans="4:5" x14ac:dyDescent="0.2">
      <c r="D64271" s="1"/>
      <c r="E64271" s="41"/>
    </row>
    <row r="64272" spans="4:5" x14ac:dyDescent="0.2">
      <c r="D64272" s="1"/>
      <c r="E64272" s="41"/>
    </row>
    <row r="64273" spans="4:5" x14ac:dyDescent="0.2">
      <c r="D64273" s="1"/>
      <c r="E64273" s="41"/>
    </row>
    <row r="64274" spans="4:5" x14ac:dyDescent="0.2">
      <c r="D64274" s="1"/>
      <c r="E64274" s="41"/>
    </row>
    <row r="64275" spans="4:5" x14ac:dyDescent="0.2">
      <c r="D64275" s="1"/>
      <c r="E64275" s="41"/>
    </row>
    <row r="64276" spans="4:5" x14ac:dyDescent="0.2">
      <c r="D64276" s="1"/>
      <c r="E64276" s="41"/>
    </row>
    <row r="64277" spans="4:5" x14ac:dyDescent="0.2">
      <c r="D64277" s="1"/>
      <c r="E64277" s="41"/>
    </row>
    <row r="64278" spans="4:5" x14ac:dyDescent="0.2">
      <c r="D64278" s="1"/>
      <c r="E64278" s="41"/>
    </row>
    <row r="64279" spans="4:5" x14ac:dyDescent="0.2">
      <c r="D64279" s="1"/>
      <c r="E64279" s="41"/>
    </row>
    <row r="64280" spans="4:5" x14ac:dyDescent="0.2">
      <c r="D64280" s="1"/>
      <c r="E64280" s="41"/>
    </row>
    <row r="64281" spans="4:5" x14ac:dyDescent="0.2">
      <c r="D64281" s="1"/>
      <c r="E64281" s="41"/>
    </row>
    <row r="64282" spans="4:5" x14ac:dyDescent="0.2">
      <c r="D64282" s="1"/>
      <c r="E64282" s="41"/>
    </row>
    <row r="64283" spans="4:5" x14ac:dyDescent="0.2">
      <c r="D64283" s="1"/>
      <c r="E64283" s="41"/>
    </row>
    <row r="64284" spans="4:5" x14ac:dyDescent="0.2">
      <c r="D64284" s="1"/>
      <c r="E64284" s="41"/>
    </row>
    <row r="64285" spans="4:5" x14ac:dyDescent="0.2">
      <c r="D64285" s="1"/>
      <c r="E64285" s="41"/>
    </row>
    <row r="64286" spans="4:5" x14ac:dyDescent="0.2">
      <c r="D64286" s="1"/>
      <c r="E64286" s="41"/>
    </row>
    <row r="64287" spans="4:5" x14ac:dyDescent="0.2">
      <c r="D64287" s="1"/>
      <c r="E64287" s="41"/>
    </row>
    <row r="64288" spans="4:5" x14ac:dyDescent="0.2">
      <c r="D64288" s="1"/>
      <c r="E64288" s="41"/>
    </row>
    <row r="64289" spans="4:5" x14ac:dyDescent="0.2">
      <c r="D64289" s="1"/>
      <c r="E64289" s="41"/>
    </row>
    <row r="64290" spans="4:5" x14ac:dyDescent="0.2">
      <c r="D64290" s="1"/>
      <c r="E64290" s="41"/>
    </row>
    <row r="64291" spans="4:5" x14ac:dyDescent="0.2">
      <c r="D64291" s="1"/>
      <c r="E64291" s="41"/>
    </row>
    <row r="64292" spans="4:5" x14ac:dyDescent="0.2">
      <c r="D64292" s="1"/>
      <c r="E64292" s="41"/>
    </row>
    <row r="64293" spans="4:5" x14ac:dyDescent="0.2">
      <c r="D64293" s="1"/>
      <c r="E64293" s="41"/>
    </row>
    <row r="64294" spans="4:5" x14ac:dyDescent="0.2">
      <c r="D64294" s="1"/>
      <c r="E64294" s="41"/>
    </row>
    <row r="64295" spans="4:5" x14ac:dyDescent="0.2">
      <c r="D64295" s="1"/>
      <c r="E64295" s="41"/>
    </row>
    <row r="64296" spans="4:5" x14ac:dyDescent="0.2">
      <c r="D64296" s="1"/>
      <c r="E64296" s="41"/>
    </row>
    <row r="64297" spans="4:5" x14ac:dyDescent="0.2">
      <c r="D64297" s="1"/>
      <c r="E64297" s="41"/>
    </row>
    <row r="64298" spans="4:5" x14ac:dyDescent="0.2">
      <c r="D64298" s="1"/>
      <c r="E64298" s="41"/>
    </row>
    <row r="64299" spans="4:5" x14ac:dyDescent="0.2">
      <c r="D64299" s="1"/>
      <c r="E64299" s="41"/>
    </row>
    <row r="64300" spans="4:5" x14ac:dyDescent="0.2">
      <c r="D64300" s="1"/>
      <c r="E64300" s="41"/>
    </row>
    <row r="64301" spans="4:5" x14ac:dyDescent="0.2">
      <c r="D64301" s="1"/>
      <c r="E64301" s="41"/>
    </row>
    <row r="64302" spans="4:5" x14ac:dyDescent="0.2">
      <c r="D64302" s="1"/>
      <c r="E64302" s="41"/>
    </row>
    <row r="64303" spans="4:5" x14ac:dyDescent="0.2">
      <c r="D64303" s="1"/>
      <c r="E64303" s="41"/>
    </row>
    <row r="64304" spans="4:5" x14ac:dyDescent="0.2">
      <c r="D64304" s="1"/>
      <c r="E64304" s="41"/>
    </row>
    <row r="64305" spans="4:5" x14ac:dyDescent="0.2">
      <c r="D64305" s="1"/>
      <c r="E64305" s="41"/>
    </row>
    <row r="64306" spans="4:5" x14ac:dyDescent="0.2">
      <c r="D64306" s="1"/>
      <c r="E64306" s="41"/>
    </row>
    <row r="64307" spans="4:5" x14ac:dyDescent="0.2">
      <c r="D64307" s="1"/>
      <c r="E64307" s="41"/>
    </row>
    <row r="64308" spans="4:5" x14ac:dyDescent="0.2">
      <c r="D64308" s="1"/>
      <c r="E64308" s="41"/>
    </row>
    <row r="64309" spans="4:5" x14ac:dyDescent="0.2">
      <c r="D64309" s="1"/>
      <c r="E64309" s="41"/>
    </row>
    <row r="64310" spans="4:5" x14ac:dyDescent="0.2">
      <c r="D64310" s="1"/>
      <c r="E64310" s="41"/>
    </row>
    <row r="64311" spans="4:5" x14ac:dyDescent="0.2">
      <c r="D64311" s="1"/>
      <c r="E64311" s="41"/>
    </row>
    <row r="64312" spans="4:5" x14ac:dyDescent="0.2">
      <c r="D64312" s="1"/>
      <c r="E64312" s="41"/>
    </row>
    <row r="64313" spans="4:5" x14ac:dyDescent="0.2">
      <c r="D64313" s="1"/>
      <c r="E64313" s="41"/>
    </row>
    <row r="64314" spans="4:5" x14ac:dyDescent="0.2">
      <c r="D64314" s="1"/>
      <c r="E64314" s="41"/>
    </row>
    <row r="64315" spans="4:5" x14ac:dyDescent="0.2">
      <c r="D64315" s="1"/>
      <c r="E64315" s="41"/>
    </row>
    <row r="64316" spans="4:5" x14ac:dyDescent="0.2">
      <c r="D64316" s="1"/>
      <c r="E64316" s="41"/>
    </row>
    <row r="64317" spans="4:5" x14ac:dyDescent="0.2">
      <c r="D64317" s="1"/>
      <c r="E64317" s="41"/>
    </row>
    <row r="64318" spans="4:5" x14ac:dyDescent="0.2">
      <c r="D64318" s="1"/>
      <c r="E64318" s="41"/>
    </row>
    <row r="64319" spans="4:5" x14ac:dyDescent="0.2">
      <c r="D64319" s="1"/>
      <c r="E64319" s="41"/>
    </row>
    <row r="64320" spans="4:5" x14ac:dyDescent="0.2">
      <c r="D64320" s="1"/>
      <c r="E64320" s="41"/>
    </row>
    <row r="64321" spans="4:5" x14ac:dyDescent="0.2">
      <c r="D64321" s="1"/>
      <c r="E64321" s="41"/>
    </row>
    <row r="64322" spans="4:5" x14ac:dyDescent="0.2">
      <c r="D64322" s="1"/>
      <c r="E64322" s="41"/>
    </row>
    <row r="64323" spans="4:5" x14ac:dyDescent="0.2">
      <c r="D64323" s="1"/>
      <c r="E64323" s="41"/>
    </row>
    <row r="64324" spans="4:5" x14ac:dyDescent="0.2">
      <c r="D64324" s="1"/>
      <c r="E64324" s="41"/>
    </row>
    <row r="64325" spans="4:5" x14ac:dyDescent="0.2">
      <c r="D64325" s="1"/>
      <c r="E64325" s="41"/>
    </row>
    <row r="64326" spans="4:5" x14ac:dyDescent="0.2">
      <c r="D64326" s="1"/>
      <c r="E64326" s="41"/>
    </row>
    <row r="64327" spans="4:5" x14ac:dyDescent="0.2">
      <c r="D64327" s="1"/>
      <c r="E64327" s="41"/>
    </row>
    <row r="64328" spans="4:5" x14ac:dyDescent="0.2">
      <c r="D64328" s="1"/>
      <c r="E64328" s="41"/>
    </row>
    <row r="64329" spans="4:5" x14ac:dyDescent="0.2">
      <c r="D64329" s="1"/>
      <c r="E64329" s="41"/>
    </row>
    <row r="64330" spans="4:5" x14ac:dyDescent="0.2">
      <c r="D64330" s="1"/>
      <c r="E64330" s="41"/>
    </row>
    <row r="64331" spans="4:5" x14ac:dyDescent="0.2">
      <c r="D64331" s="1"/>
      <c r="E64331" s="41"/>
    </row>
    <row r="64332" spans="4:5" x14ac:dyDescent="0.2">
      <c r="D64332" s="1"/>
      <c r="E64332" s="41"/>
    </row>
    <row r="64333" spans="4:5" x14ac:dyDescent="0.2">
      <c r="D64333" s="1"/>
      <c r="E64333" s="41"/>
    </row>
    <row r="64334" spans="4:5" x14ac:dyDescent="0.2">
      <c r="D64334" s="1"/>
      <c r="E64334" s="41"/>
    </row>
    <row r="64335" spans="4:5" x14ac:dyDescent="0.2">
      <c r="D64335" s="1"/>
      <c r="E64335" s="41"/>
    </row>
    <row r="64336" spans="4:5" x14ac:dyDescent="0.2">
      <c r="D64336" s="1"/>
      <c r="E64336" s="41"/>
    </row>
    <row r="64337" spans="4:5" x14ac:dyDescent="0.2">
      <c r="D64337" s="1"/>
      <c r="E64337" s="41"/>
    </row>
    <row r="64338" spans="4:5" x14ac:dyDescent="0.2">
      <c r="D64338" s="1"/>
      <c r="E64338" s="41"/>
    </row>
    <row r="64339" spans="4:5" x14ac:dyDescent="0.2">
      <c r="D64339" s="1"/>
      <c r="E64339" s="41"/>
    </row>
    <row r="64340" spans="4:5" x14ac:dyDescent="0.2">
      <c r="D64340" s="1"/>
      <c r="E64340" s="41"/>
    </row>
    <row r="64341" spans="4:5" x14ac:dyDescent="0.2">
      <c r="D64341" s="1"/>
      <c r="E64341" s="41"/>
    </row>
    <row r="64342" spans="4:5" x14ac:dyDescent="0.2">
      <c r="D64342" s="1"/>
      <c r="E64342" s="41"/>
    </row>
    <row r="64343" spans="4:5" x14ac:dyDescent="0.2">
      <c r="D64343" s="1"/>
      <c r="E64343" s="41"/>
    </row>
    <row r="64344" spans="4:5" x14ac:dyDescent="0.2">
      <c r="D64344" s="1"/>
      <c r="E64344" s="41"/>
    </row>
    <row r="64345" spans="4:5" x14ac:dyDescent="0.2">
      <c r="D64345" s="1"/>
      <c r="E64345" s="41"/>
    </row>
    <row r="64346" spans="4:5" x14ac:dyDescent="0.2">
      <c r="D64346" s="1"/>
      <c r="E64346" s="41"/>
    </row>
    <row r="64347" spans="4:5" x14ac:dyDescent="0.2">
      <c r="D64347" s="1"/>
      <c r="E64347" s="41"/>
    </row>
    <row r="64348" spans="4:5" x14ac:dyDescent="0.2">
      <c r="D64348" s="1"/>
      <c r="E64348" s="41"/>
    </row>
    <row r="64349" spans="4:5" x14ac:dyDescent="0.2">
      <c r="D64349" s="1"/>
      <c r="E64349" s="41"/>
    </row>
    <row r="64350" spans="4:5" x14ac:dyDescent="0.2">
      <c r="D64350" s="1"/>
      <c r="E64350" s="41"/>
    </row>
    <row r="64351" spans="4:5" x14ac:dyDescent="0.2">
      <c r="D64351" s="1"/>
      <c r="E64351" s="41"/>
    </row>
    <row r="64352" spans="4:5" x14ac:dyDescent="0.2">
      <c r="D64352" s="1"/>
      <c r="E64352" s="41"/>
    </row>
    <row r="64353" spans="4:5" x14ac:dyDescent="0.2">
      <c r="D64353" s="1"/>
      <c r="E64353" s="41"/>
    </row>
    <row r="64354" spans="4:5" x14ac:dyDescent="0.2">
      <c r="D64354" s="1"/>
      <c r="E64354" s="41"/>
    </row>
    <row r="64355" spans="4:5" x14ac:dyDescent="0.2">
      <c r="D64355" s="1"/>
      <c r="E64355" s="41"/>
    </row>
    <row r="64356" spans="4:5" x14ac:dyDescent="0.2">
      <c r="D64356" s="1"/>
      <c r="E64356" s="41"/>
    </row>
    <row r="64357" spans="4:5" x14ac:dyDescent="0.2">
      <c r="D64357" s="1"/>
      <c r="E64357" s="41"/>
    </row>
    <row r="64358" spans="4:5" x14ac:dyDescent="0.2">
      <c r="D64358" s="1"/>
      <c r="E64358" s="41"/>
    </row>
    <row r="64359" spans="4:5" x14ac:dyDescent="0.2">
      <c r="D64359" s="1"/>
      <c r="E64359" s="41"/>
    </row>
    <row r="64360" spans="4:5" x14ac:dyDescent="0.2">
      <c r="D64360" s="1"/>
      <c r="E64360" s="41"/>
    </row>
    <row r="64361" spans="4:5" x14ac:dyDescent="0.2">
      <c r="D64361" s="1"/>
      <c r="E64361" s="41"/>
    </row>
    <row r="64362" spans="4:5" x14ac:dyDescent="0.2">
      <c r="D64362" s="1"/>
      <c r="E64362" s="41"/>
    </row>
    <row r="64363" spans="4:5" x14ac:dyDescent="0.2">
      <c r="D64363" s="1"/>
      <c r="E64363" s="41"/>
    </row>
    <row r="64364" spans="4:5" x14ac:dyDescent="0.2">
      <c r="D64364" s="1"/>
      <c r="E64364" s="41"/>
    </row>
    <row r="64365" spans="4:5" x14ac:dyDescent="0.2">
      <c r="D64365" s="1"/>
      <c r="E64365" s="41"/>
    </row>
    <row r="64366" spans="4:5" x14ac:dyDescent="0.2">
      <c r="D64366" s="1"/>
      <c r="E64366" s="41"/>
    </row>
    <row r="64367" spans="4:5" x14ac:dyDescent="0.2">
      <c r="D64367" s="1"/>
      <c r="E64367" s="41"/>
    </row>
    <row r="64368" spans="4:5" x14ac:dyDescent="0.2">
      <c r="D64368" s="1"/>
      <c r="E64368" s="41"/>
    </row>
    <row r="64369" spans="4:5" x14ac:dyDescent="0.2">
      <c r="D64369" s="1"/>
      <c r="E64369" s="41"/>
    </row>
    <row r="64370" spans="4:5" x14ac:dyDescent="0.2">
      <c r="D64370" s="1"/>
      <c r="E64370" s="41"/>
    </row>
    <row r="64371" spans="4:5" x14ac:dyDescent="0.2">
      <c r="D64371" s="1"/>
      <c r="E64371" s="41"/>
    </row>
    <row r="64372" spans="4:5" x14ac:dyDescent="0.2">
      <c r="D64372" s="1"/>
      <c r="E64372" s="41"/>
    </row>
    <row r="64373" spans="4:5" x14ac:dyDescent="0.2">
      <c r="D64373" s="1"/>
      <c r="E64373" s="41"/>
    </row>
    <row r="64374" spans="4:5" x14ac:dyDescent="0.2">
      <c r="D64374" s="1"/>
      <c r="E64374" s="41"/>
    </row>
    <row r="64375" spans="4:5" x14ac:dyDescent="0.2">
      <c r="D64375" s="1"/>
      <c r="E64375" s="41"/>
    </row>
    <row r="64376" spans="4:5" x14ac:dyDescent="0.2">
      <c r="D64376" s="1"/>
      <c r="E64376" s="41"/>
    </row>
    <row r="64377" spans="4:5" x14ac:dyDescent="0.2">
      <c r="D64377" s="1"/>
      <c r="E64377" s="41"/>
    </row>
    <row r="64378" spans="4:5" x14ac:dyDescent="0.2">
      <c r="D64378" s="1"/>
      <c r="E64378" s="41"/>
    </row>
    <row r="64379" spans="4:5" x14ac:dyDescent="0.2">
      <c r="D64379" s="1"/>
      <c r="E64379" s="41"/>
    </row>
    <row r="64380" spans="4:5" x14ac:dyDescent="0.2">
      <c r="D64380" s="1"/>
      <c r="E64380" s="41"/>
    </row>
    <row r="64381" spans="4:5" x14ac:dyDescent="0.2">
      <c r="D64381" s="1"/>
      <c r="E64381" s="41"/>
    </row>
    <row r="64382" spans="4:5" x14ac:dyDescent="0.2">
      <c r="D64382" s="1"/>
      <c r="E64382" s="41"/>
    </row>
    <row r="64383" spans="4:5" x14ac:dyDescent="0.2">
      <c r="D64383" s="1"/>
      <c r="E64383" s="41"/>
    </row>
    <row r="64384" spans="4:5" x14ac:dyDescent="0.2">
      <c r="D64384" s="1"/>
      <c r="E64384" s="41"/>
    </row>
    <row r="64385" spans="4:5" x14ac:dyDescent="0.2">
      <c r="D64385" s="1"/>
      <c r="E64385" s="41"/>
    </row>
    <row r="64386" spans="4:5" x14ac:dyDescent="0.2">
      <c r="D64386" s="1"/>
      <c r="E64386" s="41"/>
    </row>
    <row r="64387" spans="4:5" x14ac:dyDescent="0.2">
      <c r="D64387" s="1"/>
      <c r="E64387" s="41"/>
    </row>
    <row r="64388" spans="4:5" x14ac:dyDescent="0.2">
      <c r="D64388" s="1"/>
      <c r="E64388" s="41"/>
    </row>
    <row r="64389" spans="4:5" x14ac:dyDescent="0.2">
      <c r="D64389" s="1"/>
      <c r="E64389" s="41"/>
    </row>
    <row r="64390" spans="4:5" x14ac:dyDescent="0.2">
      <c r="D64390" s="1"/>
      <c r="E64390" s="41"/>
    </row>
    <row r="64391" spans="4:5" x14ac:dyDescent="0.2">
      <c r="D64391" s="1"/>
      <c r="E64391" s="41"/>
    </row>
    <row r="64392" spans="4:5" x14ac:dyDescent="0.2">
      <c r="D64392" s="1"/>
      <c r="E64392" s="41"/>
    </row>
    <row r="64393" spans="4:5" x14ac:dyDescent="0.2">
      <c r="D64393" s="1"/>
      <c r="E64393" s="41"/>
    </row>
    <row r="64394" spans="4:5" x14ac:dyDescent="0.2">
      <c r="D64394" s="1"/>
      <c r="E64394" s="41"/>
    </row>
    <row r="64395" spans="4:5" x14ac:dyDescent="0.2">
      <c r="D64395" s="1"/>
      <c r="E64395" s="41"/>
    </row>
    <row r="64396" spans="4:5" x14ac:dyDescent="0.2">
      <c r="D64396" s="1"/>
      <c r="E64396" s="41"/>
    </row>
    <row r="64397" spans="4:5" x14ac:dyDescent="0.2">
      <c r="D64397" s="1"/>
      <c r="E64397" s="41"/>
    </row>
    <row r="64398" spans="4:5" x14ac:dyDescent="0.2">
      <c r="D64398" s="1"/>
      <c r="E64398" s="41"/>
    </row>
    <row r="64399" spans="4:5" x14ac:dyDescent="0.2">
      <c r="D64399" s="1"/>
      <c r="E64399" s="41"/>
    </row>
    <row r="64400" spans="4:5" x14ac:dyDescent="0.2">
      <c r="D64400" s="1"/>
      <c r="E64400" s="41"/>
    </row>
    <row r="64401" spans="4:5" x14ac:dyDescent="0.2">
      <c r="D64401" s="1"/>
      <c r="E64401" s="41"/>
    </row>
    <row r="64402" spans="4:5" x14ac:dyDescent="0.2">
      <c r="D64402" s="1"/>
      <c r="E64402" s="41"/>
    </row>
    <row r="64403" spans="4:5" x14ac:dyDescent="0.2">
      <c r="D64403" s="1"/>
      <c r="E64403" s="41"/>
    </row>
    <row r="64404" spans="4:5" x14ac:dyDescent="0.2">
      <c r="D64404" s="1"/>
      <c r="E64404" s="41"/>
    </row>
    <row r="64405" spans="4:5" x14ac:dyDescent="0.2">
      <c r="D64405" s="1"/>
      <c r="E64405" s="41"/>
    </row>
    <row r="64406" spans="4:5" x14ac:dyDescent="0.2">
      <c r="D64406" s="1"/>
      <c r="E64406" s="41"/>
    </row>
    <row r="64407" spans="4:5" x14ac:dyDescent="0.2">
      <c r="D64407" s="1"/>
      <c r="E64407" s="41"/>
    </row>
    <row r="64408" spans="4:5" x14ac:dyDescent="0.2">
      <c r="D64408" s="1"/>
      <c r="E64408" s="41"/>
    </row>
    <row r="64409" spans="4:5" x14ac:dyDescent="0.2">
      <c r="D64409" s="1"/>
      <c r="E64409" s="41"/>
    </row>
    <row r="64410" spans="4:5" x14ac:dyDescent="0.2">
      <c r="D64410" s="1"/>
      <c r="E64410" s="41"/>
    </row>
    <row r="64411" spans="4:5" x14ac:dyDescent="0.2">
      <c r="D64411" s="1"/>
      <c r="E64411" s="41"/>
    </row>
    <row r="64412" spans="4:5" x14ac:dyDescent="0.2">
      <c r="D64412" s="1"/>
      <c r="E64412" s="41"/>
    </row>
    <row r="64413" spans="4:5" x14ac:dyDescent="0.2">
      <c r="D64413" s="1"/>
      <c r="E64413" s="41"/>
    </row>
    <row r="64414" spans="4:5" x14ac:dyDescent="0.2">
      <c r="D64414" s="1"/>
      <c r="E64414" s="41"/>
    </row>
    <row r="64415" spans="4:5" x14ac:dyDescent="0.2">
      <c r="D64415" s="1"/>
      <c r="E64415" s="41"/>
    </row>
    <row r="64416" spans="4:5" x14ac:dyDescent="0.2">
      <c r="D64416" s="1"/>
      <c r="E64416" s="41"/>
    </row>
    <row r="64417" spans="4:5" x14ac:dyDescent="0.2">
      <c r="D64417" s="1"/>
      <c r="E64417" s="41"/>
    </row>
    <row r="64418" spans="4:5" x14ac:dyDescent="0.2">
      <c r="D64418" s="1"/>
      <c r="E64418" s="41"/>
    </row>
    <row r="64419" spans="4:5" x14ac:dyDescent="0.2">
      <c r="D64419" s="1"/>
      <c r="E64419" s="41"/>
    </row>
    <row r="64420" spans="4:5" x14ac:dyDescent="0.2">
      <c r="D64420" s="1"/>
      <c r="E64420" s="41"/>
    </row>
    <row r="64421" spans="4:5" x14ac:dyDescent="0.2">
      <c r="D64421" s="1"/>
      <c r="E64421" s="41"/>
    </row>
    <row r="64422" spans="4:5" x14ac:dyDescent="0.2">
      <c r="D64422" s="1"/>
      <c r="E64422" s="41"/>
    </row>
    <row r="64423" spans="4:5" x14ac:dyDescent="0.2">
      <c r="D64423" s="1"/>
      <c r="E64423" s="41"/>
    </row>
    <row r="64424" spans="4:5" x14ac:dyDescent="0.2">
      <c r="D64424" s="1"/>
      <c r="E64424" s="41"/>
    </row>
    <row r="64425" spans="4:5" x14ac:dyDescent="0.2">
      <c r="D64425" s="1"/>
      <c r="E64425" s="41"/>
    </row>
    <row r="64426" spans="4:5" x14ac:dyDescent="0.2">
      <c r="D64426" s="1"/>
      <c r="E64426" s="41"/>
    </row>
    <row r="64427" spans="4:5" x14ac:dyDescent="0.2">
      <c r="D64427" s="1"/>
      <c r="E64427" s="41"/>
    </row>
    <row r="64428" spans="4:5" x14ac:dyDescent="0.2">
      <c r="D64428" s="1"/>
      <c r="E64428" s="41"/>
    </row>
    <row r="64429" spans="4:5" x14ac:dyDescent="0.2">
      <c r="D64429" s="1"/>
      <c r="E64429" s="41"/>
    </row>
    <row r="64430" spans="4:5" x14ac:dyDescent="0.2">
      <c r="D64430" s="1"/>
      <c r="E64430" s="41"/>
    </row>
    <row r="64431" spans="4:5" x14ac:dyDescent="0.2">
      <c r="D64431" s="1"/>
      <c r="E64431" s="41"/>
    </row>
    <row r="64432" spans="4:5" x14ac:dyDescent="0.2">
      <c r="D64432" s="1"/>
      <c r="E64432" s="41"/>
    </row>
    <row r="64433" spans="4:5" x14ac:dyDescent="0.2">
      <c r="D64433" s="1"/>
      <c r="E64433" s="41"/>
    </row>
    <row r="64434" spans="4:5" x14ac:dyDescent="0.2">
      <c r="D64434" s="1"/>
      <c r="E64434" s="41"/>
    </row>
    <row r="64435" spans="4:5" x14ac:dyDescent="0.2">
      <c r="D64435" s="1"/>
      <c r="E64435" s="41"/>
    </row>
    <row r="64436" spans="4:5" x14ac:dyDescent="0.2">
      <c r="D64436" s="1"/>
      <c r="E64436" s="41"/>
    </row>
    <row r="64437" spans="4:5" x14ac:dyDescent="0.2">
      <c r="D64437" s="1"/>
      <c r="E64437" s="41"/>
    </row>
    <row r="64438" spans="4:5" x14ac:dyDescent="0.2">
      <c r="D64438" s="1"/>
      <c r="E64438" s="41"/>
    </row>
    <row r="64439" spans="4:5" x14ac:dyDescent="0.2">
      <c r="D64439" s="1"/>
      <c r="E64439" s="41"/>
    </row>
    <row r="64440" spans="4:5" x14ac:dyDescent="0.2">
      <c r="D64440" s="1"/>
      <c r="E64440" s="41"/>
    </row>
    <row r="64441" spans="4:5" x14ac:dyDescent="0.2">
      <c r="D64441" s="1"/>
      <c r="E64441" s="41"/>
    </row>
    <row r="64442" spans="4:5" x14ac:dyDescent="0.2">
      <c r="D64442" s="1"/>
      <c r="E64442" s="41"/>
    </row>
    <row r="64443" spans="4:5" x14ac:dyDescent="0.2">
      <c r="D64443" s="1"/>
      <c r="E64443" s="41"/>
    </row>
    <row r="64444" spans="4:5" x14ac:dyDescent="0.2">
      <c r="D64444" s="1"/>
      <c r="E64444" s="41"/>
    </row>
    <row r="64445" spans="4:5" x14ac:dyDescent="0.2">
      <c r="D64445" s="1"/>
      <c r="E64445" s="41"/>
    </row>
    <row r="64446" spans="4:5" x14ac:dyDescent="0.2">
      <c r="D64446" s="1"/>
      <c r="E64446" s="41"/>
    </row>
    <row r="64447" spans="4:5" x14ac:dyDescent="0.2">
      <c r="D64447" s="1"/>
      <c r="E64447" s="41"/>
    </row>
    <row r="64448" spans="4:5" x14ac:dyDescent="0.2">
      <c r="D64448" s="1"/>
      <c r="E64448" s="41"/>
    </row>
    <row r="64449" spans="4:5" x14ac:dyDescent="0.2">
      <c r="D64449" s="1"/>
      <c r="E64449" s="41"/>
    </row>
    <row r="64450" spans="4:5" x14ac:dyDescent="0.2">
      <c r="D64450" s="1"/>
      <c r="E64450" s="41"/>
    </row>
    <row r="64451" spans="4:5" x14ac:dyDescent="0.2">
      <c r="D64451" s="1"/>
      <c r="E64451" s="41"/>
    </row>
    <row r="64452" spans="4:5" x14ac:dyDescent="0.2">
      <c r="D64452" s="1"/>
      <c r="E64452" s="41"/>
    </row>
    <row r="64453" spans="4:5" x14ac:dyDescent="0.2">
      <c r="D64453" s="1"/>
      <c r="E64453" s="41"/>
    </row>
    <row r="64454" spans="4:5" x14ac:dyDescent="0.2">
      <c r="D64454" s="1"/>
      <c r="E64454" s="41"/>
    </row>
    <row r="64455" spans="4:5" x14ac:dyDescent="0.2">
      <c r="D64455" s="1"/>
      <c r="E64455" s="41"/>
    </row>
    <row r="64456" spans="4:5" x14ac:dyDescent="0.2">
      <c r="D64456" s="1"/>
      <c r="E64456" s="41"/>
    </row>
    <row r="64457" spans="4:5" x14ac:dyDescent="0.2">
      <c r="D64457" s="1"/>
      <c r="E64457" s="41"/>
    </row>
    <row r="64458" spans="4:5" x14ac:dyDescent="0.2">
      <c r="D64458" s="1"/>
      <c r="E64458" s="41"/>
    </row>
    <row r="64459" spans="4:5" x14ac:dyDescent="0.2">
      <c r="D64459" s="1"/>
      <c r="E64459" s="41"/>
    </row>
    <row r="64460" spans="4:5" x14ac:dyDescent="0.2">
      <c r="D64460" s="1"/>
      <c r="E64460" s="41"/>
    </row>
    <row r="64461" spans="4:5" x14ac:dyDescent="0.2">
      <c r="D64461" s="1"/>
      <c r="E64461" s="41"/>
    </row>
    <row r="64462" spans="4:5" x14ac:dyDescent="0.2">
      <c r="D64462" s="1"/>
      <c r="E64462" s="41"/>
    </row>
    <row r="64463" spans="4:5" x14ac:dyDescent="0.2">
      <c r="D64463" s="1"/>
      <c r="E64463" s="41"/>
    </row>
    <row r="64464" spans="4:5" x14ac:dyDescent="0.2">
      <c r="D64464" s="1"/>
      <c r="E64464" s="41"/>
    </row>
    <row r="64465" spans="4:5" x14ac:dyDescent="0.2">
      <c r="D64465" s="1"/>
      <c r="E64465" s="41"/>
    </row>
    <row r="64466" spans="4:5" x14ac:dyDescent="0.2">
      <c r="D64466" s="1"/>
      <c r="E64466" s="41"/>
    </row>
    <row r="64467" spans="4:5" x14ac:dyDescent="0.2">
      <c r="D64467" s="1"/>
      <c r="E64467" s="41"/>
    </row>
    <row r="64468" spans="4:5" x14ac:dyDescent="0.2">
      <c r="D64468" s="1"/>
      <c r="E64468" s="41"/>
    </row>
    <row r="64469" spans="4:5" x14ac:dyDescent="0.2">
      <c r="D64469" s="1"/>
      <c r="E64469" s="41"/>
    </row>
    <row r="64470" spans="4:5" x14ac:dyDescent="0.2">
      <c r="D64470" s="1"/>
      <c r="E64470" s="41"/>
    </row>
    <row r="64471" spans="4:5" x14ac:dyDescent="0.2">
      <c r="D64471" s="1"/>
      <c r="E64471" s="41"/>
    </row>
    <row r="64472" spans="4:5" x14ac:dyDescent="0.2">
      <c r="D64472" s="1"/>
      <c r="E64472" s="41"/>
    </row>
    <row r="64473" spans="4:5" x14ac:dyDescent="0.2">
      <c r="D64473" s="1"/>
      <c r="E64473" s="41"/>
    </row>
    <row r="64474" spans="4:5" x14ac:dyDescent="0.2">
      <c r="D64474" s="1"/>
      <c r="E64474" s="41"/>
    </row>
    <row r="64475" spans="4:5" x14ac:dyDescent="0.2">
      <c r="D64475" s="1"/>
      <c r="E64475" s="41"/>
    </row>
    <row r="64476" spans="4:5" x14ac:dyDescent="0.2">
      <c r="D64476" s="1"/>
      <c r="E64476" s="41"/>
    </row>
    <row r="64477" spans="4:5" x14ac:dyDescent="0.2">
      <c r="D64477" s="1"/>
      <c r="E64477" s="41"/>
    </row>
    <row r="64478" spans="4:5" x14ac:dyDescent="0.2">
      <c r="D64478" s="1"/>
      <c r="E64478" s="41"/>
    </row>
    <row r="64479" spans="4:5" x14ac:dyDescent="0.2">
      <c r="D64479" s="1"/>
      <c r="E64479" s="41"/>
    </row>
    <row r="64480" spans="4:5" x14ac:dyDescent="0.2">
      <c r="D64480" s="1"/>
      <c r="E64480" s="41"/>
    </row>
    <row r="64481" spans="4:5" x14ac:dyDescent="0.2">
      <c r="D64481" s="1"/>
      <c r="E64481" s="41"/>
    </row>
    <row r="64482" spans="4:5" x14ac:dyDescent="0.2">
      <c r="D64482" s="1"/>
      <c r="E64482" s="41"/>
    </row>
    <row r="64483" spans="4:5" x14ac:dyDescent="0.2">
      <c r="D64483" s="1"/>
      <c r="E64483" s="41"/>
    </row>
    <row r="64484" spans="4:5" x14ac:dyDescent="0.2">
      <c r="D64484" s="1"/>
      <c r="E64484" s="41"/>
    </row>
    <row r="64485" spans="4:5" x14ac:dyDescent="0.2">
      <c r="D64485" s="1"/>
      <c r="E64485" s="41"/>
    </row>
    <row r="64486" spans="4:5" x14ac:dyDescent="0.2">
      <c r="D64486" s="1"/>
      <c r="E64486" s="41"/>
    </row>
    <row r="64487" spans="4:5" x14ac:dyDescent="0.2">
      <c r="D64487" s="1"/>
      <c r="E64487" s="41"/>
    </row>
    <row r="64488" spans="4:5" x14ac:dyDescent="0.2">
      <c r="D64488" s="1"/>
      <c r="E64488" s="41"/>
    </row>
    <row r="64489" spans="4:5" x14ac:dyDescent="0.2">
      <c r="D64489" s="1"/>
      <c r="E64489" s="41"/>
    </row>
    <row r="64490" spans="4:5" x14ac:dyDescent="0.2">
      <c r="D64490" s="1"/>
      <c r="E64490" s="41"/>
    </row>
    <row r="64491" spans="4:5" x14ac:dyDescent="0.2">
      <c r="D64491" s="1"/>
      <c r="E64491" s="41"/>
    </row>
    <row r="64492" spans="4:5" x14ac:dyDescent="0.2">
      <c r="D64492" s="1"/>
      <c r="E64492" s="41"/>
    </row>
    <row r="64493" spans="4:5" x14ac:dyDescent="0.2">
      <c r="D64493" s="1"/>
      <c r="E64493" s="41"/>
    </row>
    <row r="64494" spans="4:5" x14ac:dyDescent="0.2">
      <c r="D64494" s="1"/>
      <c r="E64494" s="41"/>
    </row>
    <row r="64495" spans="4:5" x14ac:dyDescent="0.2">
      <c r="D64495" s="1"/>
      <c r="E64495" s="41"/>
    </row>
    <row r="64496" spans="4:5" x14ac:dyDescent="0.2">
      <c r="D64496" s="1"/>
      <c r="E64496" s="41"/>
    </row>
    <row r="64497" spans="4:5" x14ac:dyDescent="0.2">
      <c r="D64497" s="1"/>
      <c r="E64497" s="41"/>
    </row>
    <row r="64498" spans="4:5" x14ac:dyDescent="0.2">
      <c r="D64498" s="1"/>
      <c r="E64498" s="41"/>
    </row>
    <row r="64499" spans="4:5" x14ac:dyDescent="0.2">
      <c r="D64499" s="1"/>
      <c r="E64499" s="41"/>
    </row>
    <row r="64500" spans="4:5" x14ac:dyDescent="0.2">
      <c r="D64500" s="1"/>
      <c r="E64500" s="41"/>
    </row>
    <row r="64501" spans="4:5" x14ac:dyDescent="0.2">
      <c r="D64501" s="1"/>
      <c r="E64501" s="41"/>
    </row>
    <row r="64502" spans="4:5" x14ac:dyDescent="0.2">
      <c r="D64502" s="1"/>
      <c r="E64502" s="41"/>
    </row>
    <row r="64503" spans="4:5" x14ac:dyDescent="0.2">
      <c r="D64503" s="1"/>
      <c r="E64503" s="41"/>
    </row>
    <row r="64504" spans="4:5" x14ac:dyDescent="0.2">
      <c r="D64504" s="1"/>
      <c r="E64504" s="41"/>
    </row>
    <row r="64505" spans="4:5" x14ac:dyDescent="0.2">
      <c r="D64505" s="1"/>
      <c r="E64505" s="41"/>
    </row>
    <row r="64506" spans="4:5" x14ac:dyDescent="0.2">
      <c r="D64506" s="1"/>
      <c r="E64506" s="41"/>
    </row>
    <row r="64507" spans="4:5" x14ac:dyDescent="0.2">
      <c r="D64507" s="1"/>
      <c r="E64507" s="41"/>
    </row>
    <row r="64508" spans="4:5" x14ac:dyDescent="0.2">
      <c r="D64508" s="1"/>
      <c r="E64508" s="41"/>
    </row>
    <row r="64509" spans="4:5" x14ac:dyDescent="0.2">
      <c r="D64509" s="1"/>
      <c r="E64509" s="41"/>
    </row>
    <row r="64510" spans="4:5" x14ac:dyDescent="0.2">
      <c r="D64510" s="1"/>
      <c r="E64510" s="41"/>
    </row>
    <row r="64511" spans="4:5" x14ac:dyDescent="0.2">
      <c r="D64511" s="1"/>
      <c r="E64511" s="41"/>
    </row>
    <row r="64512" spans="4:5" x14ac:dyDescent="0.2">
      <c r="D64512" s="1"/>
      <c r="E64512" s="41"/>
    </row>
    <row r="64513" spans="4:5" x14ac:dyDescent="0.2">
      <c r="D64513" s="1"/>
      <c r="E64513" s="41"/>
    </row>
    <row r="64514" spans="4:5" x14ac:dyDescent="0.2">
      <c r="D64514" s="1"/>
      <c r="E64514" s="41"/>
    </row>
    <row r="64515" spans="4:5" x14ac:dyDescent="0.2">
      <c r="D64515" s="1"/>
      <c r="E64515" s="41"/>
    </row>
    <row r="64516" spans="4:5" x14ac:dyDescent="0.2">
      <c r="D64516" s="1"/>
      <c r="E64516" s="41"/>
    </row>
    <row r="64517" spans="4:5" x14ac:dyDescent="0.2">
      <c r="D64517" s="1"/>
      <c r="E64517" s="41"/>
    </row>
    <row r="64518" spans="4:5" x14ac:dyDescent="0.2">
      <c r="D64518" s="1"/>
      <c r="E64518" s="41"/>
    </row>
    <row r="64519" spans="4:5" x14ac:dyDescent="0.2">
      <c r="D64519" s="1"/>
      <c r="E64519" s="41"/>
    </row>
    <row r="64520" spans="4:5" x14ac:dyDescent="0.2">
      <c r="D64520" s="1"/>
      <c r="E64520" s="41"/>
    </row>
    <row r="64521" spans="4:5" x14ac:dyDescent="0.2">
      <c r="D64521" s="1"/>
      <c r="E64521" s="41"/>
    </row>
    <row r="64522" spans="4:5" x14ac:dyDescent="0.2">
      <c r="D64522" s="1"/>
      <c r="E64522" s="41"/>
    </row>
    <row r="64523" spans="4:5" x14ac:dyDescent="0.2">
      <c r="D64523" s="1"/>
      <c r="E64523" s="41"/>
    </row>
    <row r="64524" spans="4:5" x14ac:dyDescent="0.2">
      <c r="D64524" s="1"/>
      <c r="E64524" s="41"/>
    </row>
    <row r="64525" spans="4:5" x14ac:dyDescent="0.2">
      <c r="D64525" s="1"/>
      <c r="E64525" s="41"/>
    </row>
    <row r="64526" spans="4:5" x14ac:dyDescent="0.2">
      <c r="D64526" s="1"/>
      <c r="E64526" s="41"/>
    </row>
    <row r="64527" spans="4:5" x14ac:dyDescent="0.2">
      <c r="D64527" s="1"/>
      <c r="E64527" s="41"/>
    </row>
    <row r="64528" spans="4:5" x14ac:dyDescent="0.2">
      <c r="D64528" s="1"/>
      <c r="E64528" s="41"/>
    </row>
    <row r="64529" spans="4:5" x14ac:dyDescent="0.2">
      <c r="D64529" s="1"/>
      <c r="E64529" s="41"/>
    </row>
    <row r="64530" spans="4:5" x14ac:dyDescent="0.2">
      <c r="D64530" s="1"/>
      <c r="E64530" s="41"/>
    </row>
    <row r="64531" spans="4:5" x14ac:dyDescent="0.2">
      <c r="D64531" s="1"/>
      <c r="E64531" s="41"/>
    </row>
    <row r="64532" spans="4:5" x14ac:dyDescent="0.2">
      <c r="D64532" s="1"/>
      <c r="E64532" s="41"/>
    </row>
    <row r="64533" spans="4:5" x14ac:dyDescent="0.2">
      <c r="D64533" s="1"/>
      <c r="E64533" s="41"/>
    </row>
    <row r="64534" spans="4:5" x14ac:dyDescent="0.2">
      <c r="D64534" s="1"/>
      <c r="E64534" s="41"/>
    </row>
    <row r="64535" spans="4:5" x14ac:dyDescent="0.2">
      <c r="D64535" s="1"/>
      <c r="E64535" s="41"/>
    </row>
    <row r="64536" spans="4:5" x14ac:dyDescent="0.2">
      <c r="D64536" s="1"/>
      <c r="E64536" s="41"/>
    </row>
    <row r="64537" spans="4:5" x14ac:dyDescent="0.2">
      <c r="D64537" s="1"/>
      <c r="E64537" s="41"/>
    </row>
    <row r="64538" spans="4:5" x14ac:dyDescent="0.2">
      <c r="D64538" s="1"/>
      <c r="E64538" s="41"/>
    </row>
    <row r="64539" spans="4:5" x14ac:dyDescent="0.2">
      <c r="D64539" s="1"/>
      <c r="E64539" s="41"/>
    </row>
    <row r="64540" spans="4:5" x14ac:dyDescent="0.2">
      <c r="D64540" s="1"/>
      <c r="E64540" s="41"/>
    </row>
    <row r="64541" spans="4:5" x14ac:dyDescent="0.2">
      <c r="D64541" s="1"/>
      <c r="E64541" s="41"/>
    </row>
    <row r="64542" spans="4:5" x14ac:dyDescent="0.2">
      <c r="D64542" s="1"/>
      <c r="E64542" s="41"/>
    </row>
    <row r="64543" spans="4:5" x14ac:dyDescent="0.2">
      <c r="D64543" s="1"/>
      <c r="E64543" s="41"/>
    </row>
    <row r="64544" spans="4:5" x14ac:dyDescent="0.2">
      <c r="D64544" s="1"/>
      <c r="E64544" s="41"/>
    </row>
    <row r="64545" spans="4:5" x14ac:dyDescent="0.2">
      <c r="D64545" s="1"/>
      <c r="E64545" s="41"/>
    </row>
    <row r="64546" spans="4:5" x14ac:dyDescent="0.2">
      <c r="D64546" s="1"/>
      <c r="E64546" s="41"/>
    </row>
    <row r="64547" spans="4:5" x14ac:dyDescent="0.2">
      <c r="D64547" s="1"/>
      <c r="E64547" s="41"/>
    </row>
    <row r="64548" spans="4:5" x14ac:dyDescent="0.2">
      <c r="D64548" s="1"/>
      <c r="E64548" s="41"/>
    </row>
    <row r="64549" spans="4:5" x14ac:dyDescent="0.2">
      <c r="D64549" s="1"/>
      <c r="E64549" s="41"/>
    </row>
    <row r="64550" spans="4:5" x14ac:dyDescent="0.2">
      <c r="D64550" s="1"/>
      <c r="E64550" s="41"/>
    </row>
    <row r="64551" spans="4:5" x14ac:dyDescent="0.2">
      <c r="D64551" s="1"/>
      <c r="E64551" s="41"/>
    </row>
    <row r="64552" spans="4:5" x14ac:dyDescent="0.2">
      <c r="D64552" s="1"/>
      <c r="E64552" s="41"/>
    </row>
    <row r="64553" spans="4:5" x14ac:dyDescent="0.2">
      <c r="D64553" s="1"/>
      <c r="E64553" s="41"/>
    </row>
    <row r="64554" spans="4:5" x14ac:dyDescent="0.2">
      <c r="D64554" s="1"/>
      <c r="E64554" s="41"/>
    </row>
    <row r="64555" spans="4:5" x14ac:dyDescent="0.2">
      <c r="D64555" s="1"/>
      <c r="E64555" s="41"/>
    </row>
    <row r="64556" spans="4:5" x14ac:dyDescent="0.2">
      <c r="D64556" s="1"/>
      <c r="E64556" s="41"/>
    </row>
    <row r="64557" spans="4:5" x14ac:dyDescent="0.2">
      <c r="D64557" s="1"/>
      <c r="E64557" s="41"/>
    </row>
    <row r="64558" spans="4:5" x14ac:dyDescent="0.2">
      <c r="D64558" s="1"/>
      <c r="E64558" s="41"/>
    </row>
    <row r="64559" spans="4:5" x14ac:dyDescent="0.2">
      <c r="D64559" s="1"/>
      <c r="E64559" s="41"/>
    </row>
    <row r="64560" spans="4:5" x14ac:dyDescent="0.2">
      <c r="D64560" s="1"/>
      <c r="E64560" s="41"/>
    </row>
    <row r="64561" spans="4:5" x14ac:dyDescent="0.2">
      <c r="D64561" s="1"/>
      <c r="E64561" s="41"/>
    </row>
    <row r="64562" spans="4:5" x14ac:dyDescent="0.2">
      <c r="D64562" s="1"/>
      <c r="E64562" s="41"/>
    </row>
    <row r="64563" spans="4:5" x14ac:dyDescent="0.2">
      <c r="D64563" s="1"/>
      <c r="E64563" s="41"/>
    </row>
    <row r="64564" spans="4:5" x14ac:dyDescent="0.2">
      <c r="D64564" s="1"/>
      <c r="E64564" s="41"/>
    </row>
    <row r="64565" spans="4:5" x14ac:dyDescent="0.2">
      <c r="D64565" s="1"/>
      <c r="E64565" s="41"/>
    </row>
    <row r="64566" spans="4:5" x14ac:dyDescent="0.2">
      <c r="D64566" s="1"/>
      <c r="E64566" s="41"/>
    </row>
    <row r="64567" spans="4:5" x14ac:dyDescent="0.2">
      <c r="D64567" s="1"/>
      <c r="E64567" s="41"/>
    </row>
    <row r="64568" spans="4:5" x14ac:dyDescent="0.2">
      <c r="D64568" s="1"/>
      <c r="E64568" s="41"/>
    </row>
    <row r="64569" spans="4:5" x14ac:dyDescent="0.2">
      <c r="D64569" s="1"/>
      <c r="E64569" s="41"/>
    </row>
    <row r="64570" spans="4:5" x14ac:dyDescent="0.2">
      <c r="D64570" s="1"/>
      <c r="E64570" s="41"/>
    </row>
    <row r="64571" spans="4:5" x14ac:dyDescent="0.2">
      <c r="D64571" s="1"/>
      <c r="E64571" s="41"/>
    </row>
    <row r="64572" spans="4:5" x14ac:dyDescent="0.2">
      <c r="D64572" s="1"/>
      <c r="E64572" s="41"/>
    </row>
    <row r="64573" spans="4:5" x14ac:dyDescent="0.2">
      <c r="D64573" s="1"/>
      <c r="E64573" s="41"/>
    </row>
    <row r="64574" spans="4:5" x14ac:dyDescent="0.2">
      <c r="D64574" s="1"/>
      <c r="E64574" s="41"/>
    </row>
    <row r="64575" spans="4:5" x14ac:dyDescent="0.2">
      <c r="D64575" s="1"/>
      <c r="E64575" s="41"/>
    </row>
    <row r="64576" spans="4:5" x14ac:dyDescent="0.2">
      <c r="D64576" s="1"/>
      <c r="E64576" s="41"/>
    </row>
    <row r="64577" spans="4:5" x14ac:dyDescent="0.2">
      <c r="D64577" s="1"/>
      <c r="E64577" s="41"/>
    </row>
    <row r="64578" spans="4:5" x14ac:dyDescent="0.2">
      <c r="D64578" s="1"/>
      <c r="E64578" s="41"/>
    </row>
    <row r="64579" spans="4:5" x14ac:dyDescent="0.2">
      <c r="D64579" s="1"/>
      <c r="E64579" s="41"/>
    </row>
    <row r="64580" spans="4:5" x14ac:dyDescent="0.2">
      <c r="D64580" s="1"/>
      <c r="E64580" s="41"/>
    </row>
    <row r="64581" spans="4:5" x14ac:dyDescent="0.2">
      <c r="D64581" s="1"/>
      <c r="E64581" s="41"/>
    </row>
    <row r="64582" spans="4:5" x14ac:dyDescent="0.2">
      <c r="D64582" s="1"/>
      <c r="E64582" s="41"/>
    </row>
    <row r="64583" spans="4:5" x14ac:dyDescent="0.2">
      <c r="D64583" s="1"/>
      <c r="E64583" s="41"/>
    </row>
    <row r="64584" spans="4:5" x14ac:dyDescent="0.2">
      <c r="D64584" s="1"/>
      <c r="E64584" s="41"/>
    </row>
    <row r="64585" spans="4:5" x14ac:dyDescent="0.2">
      <c r="D64585" s="1"/>
      <c r="E64585" s="41"/>
    </row>
    <row r="64586" spans="4:5" x14ac:dyDescent="0.2">
      <c r="D64586" s="1"/>
      <c r="E64586" s="41"/>
    </row>
    <row r="64587" spans="4:5" x14ac:dyDescent="0.2">
      <c r="D64587" s="1"/>
      <c r="E64587" s="41"/>
    </row>
    <row r="64588" spans="4:5" x14ac:dyDescent="0.2">
      <c r="D64588" s="1"/>
      <c r="E64588" s="41"/>
    </row>
    <row r="64589" spans="4:5" x14ac:dyDescent="0.2">
      <c r="D64589" s="1"/>
      <c r="E64589" s="41"/>
    </row>
    <row r="64590" spans="4:5" x14ac:dyDescent="0.2">
      <c r="D64590" s="1"/>
      <c r="E64590" s="41"/>
    </row>
    <row r="64591" spans="4:5" x14ac:dyDescent="0.2">
      <c r="D64591" s="1"/>
      <c r="E64591" s="41"/>
    </row>
    <row r="64592" spans="4:5" x14ac:dyDescent="0.2">
      <c r="D64592" s="1"/>
      <c r="E64592" s="41"/>
    </row>
    <row r="64593" spans="4:5" x14ac:dyDescent="0.2">
      <c r="D64593" s="1"/>
      <c r="E64593" s="41"/>
    </row>
    <row r="64594" spans="4:5" x14ac:dyDescent="0.2">
      <c r="D64594" s="1"/>
      <c r="E64594" s="41"/>
    </row>
    <row r="64595" spans="4:5" x14ac:dyDescent="0.2">
      <c r="D64595" s="1"/>
      <c r="E64595" s="41"/>
    </row>
    <row r="64596" spans="4:5" x14ac:dyDescent="0.2">
      <c r="D64596" s="1"/>
      <c r="E64596" s="41"/>
    </row>
    <row r="64597" spans="4:5" x14ac:dyDescent="0.2">
      <c r="D64597" s="1"/>
      <c r="E64597" s="41"/>
    </row>
    <row r="64598" spans="4:5" x14ac:dyDescent="0.2">
      <c r="D64598" s="1"/>
      <c r="E64598" s="41"/>
    </row>
    <row r="64599" spans="4:5" x14ac:dyDescent="0.2">
      <c r="D64599" s="1"/>
      <c r="E64599" s="41"/>
    </row>
    <row r="64600" spans="4:5" x14ac:dyDescent="0.2">
      <c r="D64600" s="1"/>
      <c r="E64600" s="41"/>
    </row>
    <row r="64601" spans="4:5" x14ac:dyDescent="0.2">
      <c r="D64601" s="1"/>
      <c r="E64601" s="41"/>
    </row>
    <row r="64602" spans="4:5" x14ac:dyDescent="0.2">
      <c r="D64602" s="1"/>
      <c r="E64602" s="41"/>
    </row>
    <row r="64603" spans="4:5" x14ac:dyDescent="0.2">
      <c r="D64603" s="1"/>
      <c r="E64603" s="41"/>
    </row>
    <row r="64604" spans="4:5" x14ac:dyDescent="0.2">
      <c r="D64604" s="1"/>
      <c r="E64604" s="41"/>
    </row>
    <row r="64605" spans="4:5" x14ac:dyDescent="0.2">
      <c r="D64605" s="1"/>
      <c r="E64605" s="41"/>
    </row>
    <row r="64606" spans="4:5" x14ac:dyDescent="0.2">
      <c r="D64606" s="1"/>
      <c r="E64606" s="41"/>
    </row>
    <row r="64607" spans="4:5" x14ac:dyDescent="0.2">
      <c r="D64607" s="1"/>
      <c r="E64607" s="41"/>
    </row>
    <row r="64608" spans="4:5" x14ac:dyDescent="0.2">
      <c r="D64608" s="1"/>
      <c r="E64608" s="41"/>
    </row>
    <row r="64609" spans="4:5" x14ac:dyDescent="0.2">
      <c r="D64609" s="1"/>
      <c r="E64609" s="41"/>
    </row>
    <row r="64610" spans="4:5" x14ac:dyDescent="0.2">
      <c r="D64610" s="1"/>
      <c r="E64610" s="41"/>
    </row>
    <row r="64611" spans="4:5" x14ac:dyDescent="0.2">
      <c r="D64611" s="1"/>
      <c r="E64611" s="41"/>
    </row>
    <row r="64612" spans="4:5" x14ac:dyDescent="0.2">
      <c r="D64612" s="1"/>
      <c r="E64612" s="41"/>
    </row>
    <row r="64613" spans="4:5" x14ac:dyDescent="0.2">
      <c r="D64613" s="1"/>
      <c r="E64613" s="41"/>
    </row>
    <row r="64614" spans="4:5" x14ac:dyDescent="0.2">
      <c r="D64614" s="1"/>
      <c r="E64614" s="41"/>
    </row>
    <row r="64615" spans="4:5" x14ac:dyDescent="0.2">
      <c r="D64615" s="1"/>
      <c r="E64615" s="41"/>
    </row>
    <row r="64616" spans="4:5" x14ac:dyDescent="0.2">
      <c r="D64616" s="1"/>
      <c r="E64616" s="41"/>
    </row>
    <row r="64617" spans="4:5" x14ac:dyDescent="0.2">
      <c r="D64617" s="1"/>
      <c r="E64617" s="41"/>
    </row>
    <row r="64618" spans="4:5" x14ac:dyDescent="0.2">
      <c r="D64618" s="1"/>
      <c r="E64618" s="41"/>
    </row>
    <row r="64619" spans="4:5" x14ac:dyDescent="0.2">
      <c r="D64619" s="1"/>
      <c r="E64619" s="41"/>
    </row>
    <row r="64620" spans="4:5" x14ac:dyDescent="0.2">
      <c r="D64620" s="1"/>
      <c r="E64620" s="41"/>
    </row>
    <row r="64621" spans="4:5" x14ac:dyDescent="0.2">
      <c r="D64621" s="1"/>
      <c r="E64621" s="41"/>
    </row>
    <row r="64622" spans="4:5" x14ac:dyDescent="0.2">
      <c r="D64622" s="1"/>
      <c r="E64622" s="41"/>
    </row>
    <row r="64623" spans="4:5" x14ac:dyDescent="0.2">
      <c r="D64623" s="1"/>
      <c r="E64623" s="41"/>
    </row>
    <row r="64624" spans="4:5" x14ac:dyDescent="0.2">
      <c r="D64624" s="1"/>
      <c r="E64624" s="41"/>
    </row>
    <row r="64625" spans="4:5" x14ac:dyDescent="0.2">
      <c r="D64625" s="1"/>
      <c r="E64625" s="41"/>
    </row>
    <row r="64626" spans="4:5" x14ac:dyDescent="0.2">
      <c r="D64626" s="1"/>
      <c r="E64626" s="41"/>
    </row>
    <row r="64627" spans="4:5" x14ac:dyDescent="0.2">
      <c r="D64627" s="1"/>
      <c r="E64627" s="41"/>
    </row>
    <row r="64628" spans="4:5" x14ac:dyDescent="0.2">
      <c r="D64628" s="1"/>
      <c r="E64628" s="41"/>
    </row>
    <row r="64629" spans="4:5" x14ac:dyDescent="0.2">
      <c r="D64629" s="1"/>
      <c r="E64629" s="41"/>
    </row>
    <row r="64630" spans="4:5" x14ac:dyDescent="0.2">
      <c r="D64630" s="1"/>
      <c r="E64630" s="41"/>
    </row>
    <row r="64631" spans="4:5" x14ac:dyDescent="0.2">
      <c r="D64631" s="1"/>
      <c r="E64631" s="41"/>
    </row>
    <row r="64632" spans="4:5" x14ac:dyDescent="0.2">
      <c r="D64632" s="1"/>
      <c r="E64632" s="41"/>
    </row>
    <row r="64633" spans="4:5" x14ac:dyDescent="0.2">
      <c r="D64633" s="1"/>
      <c r="E64633" s="41"/>
    </row>
    <row r="64634" spans="4:5" x14ac:dyDescent="0.2">
      <c r="D64634" s="1"/>
      <c r="E64634" s="41"/>
    </row>
    <row r="64635" spans="4:5" x14ac:dyDescent="0.2">
      <c r="D64635" s="1"/>
      <c r="E64635" s="41"/>
    </row>
    <row r="64636" spans="4:5" x14ac:dyDescent="0.2">
      <c r="D64636" s="1"/>
      <c r="E64636" s="41"/>
    </row>
    <row r="64637" spans="4:5" x14ac:dyDescent="0.2">
      <c r="D64637" s="1"/>
      <c r="E64637" s="41"/>
    </row>
    <row r="64638" spans="4:5" x14ac:dyDescent="0.2">
      <c r="D64638" s="1"/>
      <c r="E64638" s="41"/>
    </row>
    <row r="64639" spans="4:5" x14ac:dyDescent="0.2">
      <c r="D64639" s="1"/>
      <c r="E64639" s="41"/>
    </row>
    <row r="64640" spans="4:5" x14ac:dyDescent="0.2">
      <c r="D64640" s="1"/>
      <c r="E64640" s="41"/>
    </row>
    <row r="64641" spans="4:5" x14ac:dyDescent="0.2">
      <c r="D64641" s="1"/>
      <c r="E64641" s="41"/>
    </row>
    <row r="64642" spans="4:5" x14ac:dyDescent="0.2">
      <c r="D64642" s="1"/>
      <c r="E64642" s="41"/>
    </row>
    <row r="64643" spans="4:5" x14ac:dyDescent="0.2">
      <c r="D64643" s="1"/>
      <c r="E64643" s="41"/>
    </row>
    <row r="64644" spans="4:5" x14ac:dyDescent="0.2">
      <c r="D64644" s="1"/>
      <c r="E64644" s="41"/>
    </row>
    <row r="64645" spans="4:5" x14ac:dyDescent="0.2">
      <c r="D64645" s="1"/>
      <c r="E64645" s="41"/>
    </row>
    <row r="64646" spans="4:5" x14ac:dyDescent="0.2">
      <c r="D64646" s="1"/>
      <c r="E64646" s="41"/>
    </row>
    <row r="64647" spans="4:5" x14ac:dyDescent="0.2">
      <c r="D64647" s="1"/>
      <c r="E64647" s="41"/>
    </row>
    <row r="64648" spans="4:5" x14ac:dyDescent="0.2">
      <c r="D64648" s="1"/>
      <c r="E64648" s="41"/>
    </row>
    <row r="64649" spans="4:5" x14ac:dyDescent="0.2">
      <c r="D64649" s="1"/>
      <c r="E64649" s="41"/>
    </row>
    <row r="64650" spans="4:5" x14ac:dyDescent="0.2">
      <c r="D64650" s="1"/>
      <c r="E64650" s="41"/>
    </row>
    <row r="64651" spans="4:5" x14ac:dyDescent="0.2">
      <c r="D64651" s="1"/>
      <c r="E64651" s="41"/>
    </row>
    <row r="64652" spans="4:5" x14ac:dyDescent="0.2">
      <c r="D64652" s="1"/>
      <c r="E64652" s="41"/>
    </row>
    <row r="64653" spans="4:5" x14ac:dyDescent="0.2">
      <c r="D64653" s="1"/>
      <c r="E64653" s="41"/>
    </row>
    <row r="64654" spans="4:5" x14ac:dyDescent="0.2">
      <c r="D64654" s="1"/>
      <c r="E64654" s="41"/>
    </row>
    <row r="64655" spans="4:5" x14ac:dyDescent="0.2">
      <c r="D64655" s="1"/>
      <c r="E64655" s="41"/>
    </row>
    <row r="64656" spans="4:5" x14ac:dyDescent="0.2">
      <c r="D64656" s="1"/>
      <c r="E64656" s="41"/>
    </row>
    <row r="64657" spans="4:5" x14ac:dyDescent="0.2">
      <c r="D64657" s="1"/>
      <c r="E64657" s="41"/>
    </row>
    <row r="64658" spans="4:5" x14ac:dyDescent="0.2">
      <c r="D64658" s="1"/>
      <c r="E64658" s="41"/>
    </row>
    <row r="64659" spans="4:5" x14ac:dyDescent="0.2">
      <c r="D64659" s="1"/>
      <c r="E64659" s="41"/>
    </row>
    <row r="64660" spans="4:5" x14ac:dyDescent="0.2">
      <c r="D64660" s="1"/>
      <c r="E64660" s="41"/>
    </row>
    <row r="64661" spans="4:5" x14ac:dyDescent="0.2">
      <c r="D64661" s="1"/>
      <c r="E64661" s="41"/>
    </row>
    <row r="64662" spans="4:5" x14ac:dyDescent="0.2">
      <c r="D64662" s="1"/>
      <c r="E64662" s="41"/>
    </row>
    <row r="64663" spans="4:5" x14ac:dyDescent="0.2">
      <c r="D64663" s="1"/>
      <c r="E64663" s="41"/>
    </row>
    <row r="64664" spans="4:5" x14ac:dyDescent="0.2">
      <c r="D64664" s="1"/>
      <c r="E64664" s="41"/>
    </row>
    <row r="64665" spans="4:5" x14ac:dyDescent="0.2">
      <c r="D64665" s="1"/>
      <c r="E64665" s="41"/>
    </row>
    <row r="64666" spans="4:5" x14ac:dyDescent="0.2">
      <c r="D64666" s="1"/>
      <c r="E64666" s="41"/>
    </row>
    <row r="64667" spans="4:5" x14ac:dyDescent="0.2">
      <c r="D64667" s="1"/>
      <c r="E64667" s="41"/>
    </row>
    <row r="64668" spans="4:5" x14ac:dyDescent="0.2">
      <c r="D64668" s="1"/>
      <c r="E64668" s="41"/>
    </row>
    <row r="64669" spans="4:5" x14ac:dyDescent="0.2">
      <c r="D64669" s="1"/>
      <c r="E64669" s="41"/>
    </row>
    <row r="64670" spans="4:5" x14ac:dyDescent="0.2">
      <c r="D64670" s="1"/>
      <c r="E64670" s="41"/>
    </row>
    <row r="64671" spans="4:5" x14ac:dyDescent="0.2">
      <c r="D64671" s="1"/>
      <c r="E64671" s="41"/>
    </row>
    <row r="64672" spans="4:5" x14ac:dyDescent="0.2">
      <c r="D64672" s="1"/>
      <c r="E64672" s="41"/>
    </row>
    <row r="64673" spans="4:5" x14ac:dyDescent="0.2">
      <c r="D64673" s="1"/>
      <c r="E64673" s="41"/>
    </row>
    <row r="64674" spans="4:5" x14ac:dyDescent="0.2">
      <c r="D64674" s="1"/>
      <c r="E64674" s="41"/>
    </row>
    <row r="64675" spans="4:5" x14ac:dyDescent="0.2">
      <c r="D64675" s="1"/>
      <c r="E64675" s="41"/>
    </row>
    <row r="64676" spans="4:5" x14ac:dyDescent="0.2">
      <c r="D64676" s="1"/>
      <c r="E64676" s="41"/>
    </row>
    <row r="64677" spans="4:5" x14ac:dyDescent="0.2">
      <c r="D64677" s="1"/>
      <c r="E64677" s="41"/>
    </row>
    <row r="64678" spans="4:5" x14ac:dyDescent="0.2">
      <c r="D64678" s="1"/>
      <c r="E64678" s="41"/>
    </row>
    <row r="64679" spans="4:5" x14ac:dyDescent="0.2">
      <c r="D64679" s="1"/>
      <c r="E64679" s="41"/>
    </row>
    <row r="64680" spans="4:5" x14ac:dyDescent="0.2">
      <c r="D64680" s="1"/>
      <c r="E64680" s="41"/>
    </row>
    <row r="64681" spans="4:5" x14ac:dyDescent="0.2">
      <c r="D64681" s="1"/>
      <c r="E64681" s="41"/>
    </row>
    <row r="64682" spans="4:5" x14ac:dyDescent="0.2">
      <c r="D64682" s="1"/>
      <c r="E64682" s="41"/>
    </row>
    <row r="64683" spans="4:5" x14ac:dyDescent="0.2">
      <c r="D64683" s="1"/>
      <c r="E64683" s="41"/>
    </row>
    <row r="64684" spans="4:5" x14ac:dyDescent="0.2">
      <c r="D64684" s="1"/>
      <c r="E64684" s="41"/>
    </row>
    <row r="64685" spans="4:5" x14ac:dyDescent="0.2">
      <c r="D64685" s="1"/>
      <c r="E64685" s="41"/>
    </row>
    <row r="64686" spans="4:5" x14ac:dyDescent="0.2">
      <c r="D64686" s="1"/>
      <c r="E64686" s="41"/>
    </row>
    <row r="64687" spans="4:5" x14ac:dyDescent="0.2">
      <c r="D64687" s="1"/>
      <c r="E64687" s="41"/>
    </row>
    <row r="64688" spans="4:5" x14ac:dyDescent="0.2">
      <c r="D64688" s="1"/>
      <c r="E64688" s="41"/>
    </row>
    <row r="64689" spans="4:5" x14ac:dyDescent="0.2">
      <c r="D64689" s="1"/>
      <c r="E64689" s="41"/>
    </row>
    <row r="64690" spans="4:5" x14ac:dyDescent="0.2">
      <c r="D64690" s="1"/>
      <c r="E64690" s="41"/>
    </row>
    <row r="64691" spans="4:5" x14ac:dyDescent="0.2">
      <c r="D64691" s="1"/>
      <c r="E64691" s="41"/>
    </row>
    <row r="64692" spans="4:5" x14ac:dyDescent="0.2">
      <c r="D64692" s="1"/>
      <c r="E64692" s="41"/>
    </row>
    <row r="64693" spans="4:5" x14ac:dyDescent="0.2">
      <c r="D64693" s="1"/>
      <c r="E64693" s="41"/>
    </row>
    <row r="64694" spans="4:5" x14ac:dyDescent="0.2">
      <c r="D64694" s="1"/>
      <c r="E64694" s="41"/>
    </row>
    <row r="64695" spans="4:5" x14ac:dyDescent="0.2">
      <c r="D64695" s="1"/>
      <c r="E64695" s="41"/>
    </row>
    <row r="64696" spans="4:5" x14ac:dyDescent="0.2">
      <c r="D64696" s="1"/>
      <c r="E64696" s="41"/>
    </row>
    <row r="64697" spans="4:5" x14ac:dyDescent="0.2">
      <c r="D64697" s="1"/>
      <c r="E64697" s="41"/>
    </row>
    <row r="64698" spans="4:5" x14ac:dyDescent="0.2">
      <c r="D64698" s="1"/>
      <c r="E64698" s="41"/>
    </row>
    <row r="64699" spans="4:5" x14ac:dyDescent="0.2">
      <c r="D64699" s="1"/>
      <c r="E64699" s="41"/>
    </row>
    <row r="64700" spans="4:5" x14ac:dyDescent="0.2">
      <c r="D64700" s="1"/>
      <c r="E64700" s="41"/>
    </row>
    <row r="64701" spans="4:5" x14ac:dyDescent="0.2">
      <c r="D64701" s="1"/>
      <c r="E64701" s="41"/>
    </row>
    <row r="64702" spans="4:5" x14ac:dyDescent="0.2">
      <c r="D64702" s="1"/>
      <c r="E64702" s="41"/>
    </row>
    <row r="64703" spans="4:5" x14ac:dyDescent="0.2">
      <c r="D64703" s="1"/>
      <c r="E64703" s="41"/>
    </row>
    <row r="64704" spans="4:5" x14ac:dyDescent="0.2">
      <c r="D64704" s="1"/>
      <c r="E64704" s="41"/>
    </row>
    <row r="64705" spans="4:5" x14ac:dyDescent="0.2">
      <c r="D64705" s="1"/>
      <c r="E64705" s="41"/>
    </row>
    <row r="64706" spans="4:5" x14ac:dyDescent="0.2">
      <c r="D64706" s="1"/>
      <c r="E64706" s="41"/>
    </row>
    <row r="64707" spans="4:5" x14ac:dyDescent="0.2">
      <c r="D64707" s="1"/>
      <c r="E64707" s="41"/>
    </row>
    <row r="64708" spans="4:5" x14ac:dyDescent="0.2">
      <c r="D64708" s="1"/>
      <c r="E64708" s="41"/>
    </row>
    <row r="64709" spans="4:5" x14ac:dyDescent="0.2">
      <c r="D64709" s="1"/>
      <c r="E64709" s="41"/>
    </row>
    <row r="64710" spans="4:5" x14ac:dyDescent="0.2">
      <c r="D64710" s="1"/>
      <c r="E64710" s="41"/>
    </row>
    <row r="64711" spans="4:5" x14ac:dyDescent="0.2">
      <c r="D64711" s="1"/>
      <c r="E64711" s="41"/>
    </row>
    <row r="64712" spans="4:5" x14ac:dyDescent="0.2">
      <c r="D64712" s="1"/>
      <c r="E64712" s="41"/>
    </row>
    <row r="64713" spans="4:5" x14ac:dyDescent="0.2">
      <c r="D64713" s="1"/>
      <c r="E64713" s="41"/>
    </row>
    <row r="64714" spans="4:5" x14ac:dyDescent="0.2">
      <c r="D64714" s="1"/>
      <c r="E64714" s="41"/>
    </row>
    <row r="64715" spans="4:5" x14ac:dyDescent="0.2">
      <c r="D64715" s="1"/>
      <c r="E64715" s="41"/>
    </row>
    <row r="64716" spans="4:5" x14ac:dyDescent="0.2">
      <c r="D64716" s="1"/>
      <c r="E64716" s="41"/>
    </row>
    <row r="64717" spans="4:5" x14ac:dyDescent="0.2">
      <c r="D64717" s="1"/>
      <c r="E64717" s="41"/>
    </row>
    <row r="64718" spans="4:5" x14ac:dyDescent="0.2">
      <c r="D64718" s="1"/>
      <c r="E64718" s="41"/>
    </row>
    <row r="64719" spans="4:5" x14ac:dyDescent="0.2">
      <c r="D64719" s="1"/>
      <c r="E64719" s="41"/>
    </row>
    <row r="64720" spans="4:5" x14ac:dyDescent="0.2">
      <c r="D64720" s="1"/>
      <c r="E64720" s="41"/>
    </row>
    <row r="64721" spans="4:5" x14ac:dyDescent="0.2">
      <c r="D64721" s="1"/>
      <c r="E64721" s="41"/>
    </row>
    <row r="64722" spans="4:5" x14ac:dyDescent="0.2">
      <c r="D64722" s="1"/>
      <c r="E64722" s="41"/>
    </row>
    <row r="64723" spans="4:5" x14ac:dyDescent="0.2">
      <c r="D64723" s="1"/>
      <c r="E64723" s="41"/>
    </row>
    <row r="64724" spans="4:5" x14ac:dyDescent="0.2">
      <c r="D64724" s="1"/>
      <c r="E64724" s="41"/>
    </row>
    <row r="64725" spans="4:5" x14ac:dyDescent="0.2">
      <c r="D64725" s="1"/>
      <c r="E64725" s="41"/>
    </row>
    <row r="64726" spans="4:5" x14ac:dyDescent="0.2">
      <c r="D64726" s="1"/>
      <c r="E64726" s="41"/>
    </row>
    <row r="64727" spans="4:5" x14ac:dyDescent="0.2">
      <c r="D64727" s="1"/>
      <c r="E64727" s="41"/>
    </row>
    <row r="64728" spans="4:5" x14ac:dyDescent="0.2">
      <c r="D64728" s="1"/>
      <c r="E64728" s="41"/>
    </row>
    <row r="64729" spans="4:5" x14ac:dyDescent="0.2">
      <c r="D64729" s="1"/>
      <c r="E64729" s="41"/>
    </row>
    <row r="64730" spans="4:5" x14ac:dyDescent="0.2">
      <c r="D64730" s="1"/>
      <c r="E64730" s="41"/>
    </row>
    <row r="64731" spans="4:5" x14ac:dyDescent="0.2">
      <c r="D64731" s="1"/>
      <c r="E64731" s="41"/>
    </row>
    <row r="64732" spans="4:5" x14ac:dyDescent="0.2">
      <c r="D64732" s="1"/>
      <c r="E64732" s="41"/>
    </row>
    <row r="64733" spans="4:5" x14ac:dyDescent="0.2">
      <c r="D64733" s="1"/>
      <c r="E64733" s="41"/>
    </row>
    <row r="64734" spans="4:5" x14ac:dyDescent="0.2">
      <c r="D64734" s="1"/>
      <c r="E64734" s="41"/>
    </row>
    <row r="64735" spans="4:5" x14ac:dyDescent="0.2">
      <c r="D64735" s="1"/>
      <c r="E64735" s="41"/>
    </row>
    <row r="64736" spans="4:5" x14ac:dyDescent="0.2">
      <c r="D64736" s="1"/>
      <c r="E64736" s="41"/>
    </row>
    <row r="64737" spans="4:5" x14ac:dyDescent="0.2">
      <c r="D64737" s="1"/>
      <c r="E64737" s="41"/>
    </row>
    <row r="64738" spans="4:5" x14ac:dyDescent="0.2">
      <c r="D64738" s="1"/>
      <c r="E64738" s="41"/>
    </row>
    <row r="64739" spans="4:5" x14ac:dyDescent="0.2">
      <c r="D64739" s="1"/>
      <c r="E64739" s="41"/>
    </row>
    <row r="64740" spans="4:5" x14ac:dyDescent="0.2">
      <c r="D64740" s="1"/>
      <c r="E64740" s="41"/>
    </row>
    <row r="64741" spans="4:5" x14ac:dyDescent="0.2">
      <c r="D64741" s="1"/>
      <c r="E64741" s="41"/>
    </row>
    <row r="64742" spans="4:5" x14ac:dyDescent="0.2">
      <c r="D64742" s="1"/>
      <c r="E64742" s="41"/>
    </row>
    <row r="64743" spans="4:5" x14ac:dyDescent="0.2">
      <c r="D64743" s="1"/>
      <c r="E64743" s="41"/>
    </row>
    <row r="64744" spans="4:5" x14ac:dyDescent="0.2">
      <c r="D64744" s="1"/>
      <c r="E64744" s="41"/>
    </row>
    <row r="64745" spans="4:5" x14ac:dyDescent="0.2">
      <c r="D64745" s="1"/>
      <c r="E64745" s="41"/>
    </row>
    <row r="64746" spans="4:5" x14ac:dyDescent="0.2">
      <c r="D64746" s="1"/>
      <c r="E64746" s="41"/>
    </row>
    <row r="64747" spans="4:5" x14ac:dyDescent="0.2">
      <c r="D64747" s="1"/>
      <c r="E64747" s="41"/>
    </row>
    <row r="64748" spans="4:5" x14ac:dyDescent="0.2">
      <c r="D64748" s="1"/>
      <c r="E64748" s="41"/>
    </row>
    <row r="64749" spans="4:5" x14ac:dyDescent="0.2">
      <c r="D64749" s="1"/>
      <c r="E64749" s="41"/>
    </row>
    <row r="64750" spans="4:5" x14ac:dyDescent="0.2">
      <c r="D64750" s="1"/>
      <c r="E64750" s="41"/>
    </row>
    <row r="64751" spans="4:5" x14ac:dyDescent="0.2">
      <c r="D64751" s="1"/>
      <c r="E64751" s="41"/>
    </row>
    <row r="64752" spans="4:5" x14ac:dyDescent="0.2">
      <c r="D64752" s="1"/>
      <c r="E64752" s="41"/>
    </row>
    <row r="64753" spans="4:5" x14ac:dyDescent="0.2">
      <c r="D64753" s="1"/>
      <c r="E64753" s="41"/>
    </row>
    <row r="64754" spans="4:5" x14ac:dyDescent="0.2">
      <c r="D64754" s="1"/>
      <c r="E64754" s="41"/>
    </row>
    <row r="64755" spans="4:5" x14ac:dyDescent="0.2">
      <c r="D64755" s="1"/>
      <c r="E64755" s="41"/>
    </row>
    <row r="64756" spans="4:5" x14ac:dyDescent="0.2">
      <c r="D64756" s="1"/>
      <c r="E64756" s="41"/>
    </row>
    <row r="64757" spans="4:5" x14ac:dyDescent="0.2">
      <c r="D64757" s="1"/>
      <c r="E64757" s="41"/>
    </row>
    <row r="64758" spans="4:5" x14ac:dyDescent="0.2">
      <c r="D64758" s="1"/>
      <c r="E64758" s="41"/>
    </row>
    <row r="64759" spans="4:5" x14ac:dyDescent="0.2">
      <c r="D64759" s="1"/>
      <c r="E64759" s="41"/>
    </row>
    <row r="64760" spans="4:5" x14ac:dyDescent="0.2">
      <c r="D64760" s="1"/>
      <c r="E64760" s="41"/>
    </row>
    <row r="64761" spans="4:5" x14ac:dyDescent="0.2">
      <c r="D64761" s="1"/>
      <c r="E64761" s="41"/>
    </row>
    <row r="64762" spans="4:5" x14ac:dyDescent="0.2">
      <c r="D64762" s="1"/>
      <c r="E64762" s="41"/>
    </row>
    <row r="64763" spans="4:5" x14ac:dyDescent="0.2">
      <c r="D64763" s="1"/>
      <c r="E64763" s="41"/>
    </row>
    <row r="64764" spans="4:5" x14ac:dyDescent="0.2">
      <c r="D64764" s="1"/>
      <c r="E64764" s="41"/>
    </row>
    <row r="64765" spans="4:5" x14ac:dyDescent="0.2">
      <c r="D64765" s="1"/>
      <c r="E64765" s="41"/>
    </row>
    <row r="64766" spans="4:5" x14ac:dyDescent="0.2">
      <c r="D64766" s="1"/>
      <c r="E64766" s="41"/>
    </row>
    <row r="64767" spans="4:5" x14ac:dyDescent="0.2">
      <c r="D64767" s="1"/>
      <c r="E64767" s="41"/>
    </row>
    <row r="64768" spans="4:5" x14ac:dyDescent="0.2">
      <c r="D64768" s="1"/>
      <c r="E64768" s="41"/>
    </row>
    <row r="64769" spans="4:5" x14ac:dyDescent="0.2">
      <c r="D64769" s="1"/>
      <c r="E64769" s="41"/>
    </row>
    <row r="64770" spans="4:5" x14ac:dyDescent="0.2">
      <c r="D64770" s="1"/>
      <c r="E64770" s="41"/>
    </row>
    <row r="64771" spans="4:5" x14ac:dyDescent="0.2">
      <c r="D64771" s="1"/>
      <c r="E64771" s="41"/>
    </row>
    <row r="64772" spans="4:5" x14ac:dyDescent="0.2">
      <c r="D64772" s="1"/>
      <c r="E64772" s="41"/>
    </row>
    <row r="64773" spans="4:5" x14ac:dyDescent="0.2">
      <c r="D64773" s="1"/>
      <c r="E64773" s="41"/>
    </row>
    <row r="64774" spans="4:5" x14ac:dyDescent="0.2">
      <c r="D64774" s="1"/>
      <c r="E64774" s="41"/>
    </row>
    <row r="64775" spans="4:5" x14ac:dyDescent="0.2">
      <c r="D64775" s="1"/>
      <c r="E64775" s="41"/>
    </row>
    <row r="64776" spans="4:5" x14ac:dyDescent="0.2">
      <c r="D64776" s="1"/>
      <c r="E64776" s="41"/>
    </row>
    <row r="64777" spans="4:5" x14ac:dyDescent="0.2">
      <c r="D64777" s="1"/>
      <c r="E64777" s="41"/>
    </row>
    <row r="64778" spans="4:5" x14ac:dyDescent="0.2">
      <c r="D64778" s="1"/>
      <c r="E64778" s="41"/>
    </row>
    <row r="64779" spans="4:5" x14ac:dyDescent="0.2">
      <c r="D64779" s="1"/>
      <c r="E64779" s="41"/>
    </row>
    <row r="64780" spans="4:5" x14ac:dyDescent="0.2">
      <c r="D64780" s="1"/>
      <c r="E64780" s="41"/>
    </row>
    <row r="64781" spans="4:5" x14ac:dyDescent="0.2">
      <c r="D64781" s="1"/>
      <c r="E64781" s="41"/>
    </row>
    <row r="64782" spans="4:5" x14ac:dyDescent="0.2">
      <c r="D64782" s="1"/>
      <c r="E64782" s="41"/>
    </row>
    <row r="64783" spans="4:5" x14ac:dyDescent="0.2">
      <c r="D64783" s="1"/>
      <c r="E64783" s="41"/>
    </row>
    <row r="64784" spans="4:5" x14ac:dyDescent="0.2">
      <c r="D64784" s="1"/>
      <c r="E64784" s="41"/>
    </row>
    <row r="64785" spans="4:5" x14ac:dyDescent="0.2">
      <c r="D64785" s="1"/>
      <c r="E64785" s="41"/>
    </row>
    <row r="64786" spans="4:5" x14ac:dyDescent="0.2">
      <c r="D64786" s="1"/>
      <c r="E64786" s="41"/>
    </row>
    <row r="64787" spans="4:5" x14ac:dyDescent="0.2">
      <c r="D64787" s="1"/>
      <c r="E64787" s="41"/>
    </row>
    <row r="64788" spans="4:5" x14ac:dyDescent="0.2">
      <c r="D64788" s="1"/>
      <c r="E64788" s="41"/>
    </row>
    <row r="64789" spans="4:5" x14ac:dyDescent="0.2">
      <c r="D64789" s="1"/>
      <c r="E64789" s="41"/>
    </row>
    <row r="64790" spans="4:5" x14ac:dyDescent="0.2">
      <c r="D64790" s="1"/>
      <c r="E64790" s="41"/>
    </row>
    <row r="64791" spans="4:5" x14ac:dyDescent="0.2">
      <c r="D64791" s="1"/>
      <c r="E64791" s="41"/>
    </row>
    <row r="64792" spans="4:5" x14ac:dyDescent="0.2">
      <c r="D64792" s="1"/>
      <c r="E64792" s="41"/>
    </row>
    <row r="64793" spans="4:5" x14ac:dyDescent="0.2">
      <c r="D64793" s="1"/>
      <c r="E64793" s="41"/>
    </row>
    <row r="64794" spans="4:5" x14ac:dyDescent="0.2">
      <c r="D64794" s="1"/>
      <c r="E64794" s="41"/>
    </row>
    <row r="64795" spans="4:5" x14ac:dyDescent="0.2">
      <c r="D64795" s="1"/>
      <c r="E64795" s="41"/>
    </row>
    <row r="64796" spans="4:5" x14ac:dyDescent="0.2">
      <c r="D64796" s="1"/>
      <c r="E64796" s="41"/>
    </row>
    <row r="64797" spans="4:5" x14ac:dyDescent="0.2">
      <c r="D64797" s="1"/>
      <c r="E64797" s="41"/>
    </row>
    <row r="64798" spans="4:5" x14ac:dyDescent="0.2">
      <c r="D64798" s="1"/>
      <c r="E64798" s="41"/>
    </row>
    <row r="64799" spans="4:5" x14ac:dyDescent="0.2">
      <c r="D64799" s="1"/>
      <c r="E64799" s="41"/>
    </row>
    <row r="64800" spans="4:5" x14ac:dyDescent="0.2">
      <c r="D64800" s="1"/>
      <c r="E64800" s="41"/>
    </row>
    <row r="64801" spans="4:5" x14ac:dyDescent="0.2">
      <c r="D64801" s="1"/>
      <c r="E64801" s="41"/>
    </row>
    <row r="64802" spans="4:5" x14ac:dyDescent="0.2">
      <c r="D64802" s="1"/>
      <c r="E64802" s="41"/>
    </row>
    <row r="64803" spans="4:5" x14ac:dyDescent="0.2">
      <c r="D64803" s="1"/>
      <c r="E64803" s="41"/>
    </row>
    <row r="64804" spans="4:5" x14ac:dyDescent="0.2">
      <c r="D64804" s="1"/>
      <c r="E64804" s="41"/>
    </row>
    <row r="64805" spans="4:5" x14ac:dyDescent="0.2">
      <c r="D64805" s="1"/>
      <c r="E64805" s="41"/>
    </row>
    <row r="64806" spans="4:5" x14ac:dyDescent="0.2">
      <c r="D64806" s="1"/>
      <c r="E64806" s="41"/>
    </row>
    <row r="64807" spans="4:5" x14ac:dyDescent="0.2">
      <c r="D64807" s="1"/>
      <c r="E64807" s="41"/>
    </row>
    <row r="64808" spans="4:5" x14ac:dyDescent="0.2">
      <c r="D64808" s="1"/>
      <c r="E64808" s="41"/>
    </row>
    <row r="64809" spans="4:5" x14ac:dyDescent="0.2">
      <c r="D64809" s="1"/>
      <c r="E64809" s="41"/>
    </row>
    <row r="64810" spans="4:5" x14ac:dyDescent="0.2">
      <c r="D64810" s="1"/>
      <c r="E64810" s="41"/>
    </row>
    <row r="64811" spans="4:5" x14ac:dyDescent="0.2">
      <c r="D64811" s="1"/>
      <c r="E64811" s="41"/>
    </row>
    <row r="64812" spans="4:5" x14ac:dyDescent="0.2">
      <c r="D64812" s="1"/>
      <c r="E64812" s="41"/>
    </row>
    <row r="64813" spans="4:5" x14ac:dyDescent="0.2">
      <c r="D64813" s="1"/>
      <c r="E64813" s="41"/>
    </row>
    <row r="64814" spans="4:5" x14ac:dyDescent="0.2">
      <c r="D64814" s="1"/>
      <c r="E64814" s="41"/>
    </row>
    <row r="64815" spans="4:5" x14ac:dyDescent="0.2">
      <c r="D64815" s="1"/>
      <c r="E64815" s="41"/>
    </row>
    <row r="64816" spans="4:5" x14ac:dyDescent="0.2">
      <c r="D64816" s="1"/>
      <c r="E64816" s="41"/>
    </row>
    <row r="64817" spans="4:5" x14ac:dyDescent="0.2">
      <c r="D64817" s="1"/>
      <c r="E64817" s="41"/>
    </row>
    <row r="64818" spans="4:5" x14ac:dyDescent="0.2">
      <c r="D64818" s="1"/>
      <c r="E64818" s="41"/>
    </row>
    <row r="64819" spans="4:5" x14ac:dyDescent="0.2">
      <c r="D64819" s="1"/>
      <c r="E64819" s="41"/>
    </row>
    <row r="64820" spans="4:5" x14ac:dyDescent="0.2">
      <c r="D64820" s="1"/>
      <c r="E64820" s="41"/>
    </row>
    <row r="64821" spans="4:5" x14ac:dyDescent="0.2">
      <c r="D64821" s="1"/>
      <c r="E64821" s="41"/>
    </row>
    <row r="64822" spans="4:5" x14ac:dyDescent="0.2">
      <c r="D64822" s="1"/>
      <c r="E64822" s="41"/>
    </row>
    <row r="64823" spans="4:5" x14ac:dyDescent="0.2">
      <c r="D64823" s="1"/>
      <c r="E64823" s="41"/>
    </row>
    <row r="64824" spans="4:5" x14ac:dyDescent="0.2">
      <c r="D64824" s="1"/>
      <c r="E64824" s="41"/>
    </row>
    <row r="64825" spans="4:5" x14ac:dyDescent="0.2">
      <c r="D64825" s="1"/>
      <c r="E64825" s="41"/>
    </row>
    <row r="64826" spans="4:5" x14ac:dyDescent="0.2">
      <c r="D64826" s="1"/>
      <c r="E64826" s="41"/>
    </row>
    <row r="64827" spans="4:5" x14ac:dyDescent="0.2">
      <c r="D64827" s="1"/>
      <c r="E64827" s="41"/>
    </row>
    <row r="64828" spans="4:5" x14ac:dyDescent="0.2">
      <c r="D64828" s="1"/>
      <c r="E64828" s="41"/>
    </row>
    <row r="64829" spans="4:5" x14ac:dyDescent="0.2">
      <c r="D64829" s="1"/>
      <c r="E64829" s="41"/>
    </row>
    <row r="64830" spans="4:5" x14ac:dyDescent="0.2">
      <c r="D64830" s="1"/>
      <c r="E64830" s="41"/>
    </row>
    <row r="64831" spans="4:5" x14ac:dyDescent="0.2">
      <c r="D64831" s="1"/>
      <c r="E64831" s="41"/>
    </row>
    <row r="64832" spans="4:5" x14ac:dyDescent="0.2">
      <c r="D64832" s="1"/>
      <c r="E64832" s="41"/>
    </row>
    <row r="64833" spans="4:5" x14ac:dyDescent="0.2">
      <c r="D64833" s="1"/>
      <c r="E64833" s="41"/>
    </row>
    <row r="64834" spans="4:5" x14ac:dyDescent="0.2">
      <c r="D64834" s="1"/>
      <c r="E64834" s="41"/>
    </row>
    <row r="64835" spans="4:5" x14ac:dyDescent="0.2">
      <c r="D64835" s="1"/>
      <c r="E64835" s="41"/>
    </row>
    <row r="64836" spans="4:5" x14ac:dyDescent="0.2">
      <c r="D64836" s="1"/>
      <c r="E64836" s="41"/>
    </row>
    <row r="64837" spans="4:5" x14ac:dyDescent="0.2">
      <c r="D64837" s="1"/>
      <c r="E64837" s="41"/>
    </row>
    <row r="64838" spans="4:5" x14ac:dyDescent="0.2">
      <c r="D64838" s="1"/>
      <c r="E64838" s="41"/>
    </row>
    <row r="64839" spans="4:5" x14ac:dyDescent="0.2">
      <c r="D64839" s="1"/>
      <c r="E64839" s="41"/>
    </row>
    <row r="64840" spans="4:5" x14ac:dyDescent="0.2">
      <c r="D64840" s="1"/>
      <c r="E64840" s="41"/>
    </row>
    <row r="64841" spans="4:5" x14ac:dyDescent="0.2">
      <c r="D64841" s="1"/>
      <c r="E64841" s="41"/>
    </row>
    <row r="64842" spans="4:5" x14ac:dyDescent="0.2">
      <c r="D64842" s="1"/>
      <c r="E64842" s="41"/>
    </row>
    <row r="64843" spans="4:5" x14ac:dyDescent="0.2">
      <c r="D64843" s="1"/>
      <c r="E64843" s="41"/>
    </row>
    <row r="64844" spans="4:5" x14ac:dyDescent="0.2">
      <c r="D64844" s="1"/>
      <c r="E64844" s="41"/>
    </row>
    <row r="64845" spans="4:5" x14ac:dyDescent="0.2">
      <c r="D64845" s="1"/>
      <c r="E64845" s="41"/>
    </row>
    <row r="64846" spans="4:5" x14ac:dyDescent="0.2">
      <c r="D64846" s="1"/>
      <c r="E64846" s="41"/>
    </row>
    <row r="64847" spans="4:5" x14ac:dyDescent="0.2">
      <c r="D64847" s="1"/>
      <c r="E64847" s="41"/>
    </row>
    <row r="64848" spans="4:5" x14ac:dyDescent="0.2">
      <c r="D64848" s="1"/>
      <c r="E64848" s="41"/>
    </row>
    <row r="64849" spans="4:5" x14ac:dyDescent="0.2">
      <c r="D64849" s="1"/>
      <c r="E64849" s="41"/>
    </row>
    <row r="64850" spans="4:5" x14ac:dyDescent="0.2">
      <c r="D64850" s="1"/>
      <c r="E64850" s="41"/>
    </row>
    <row r="64851" spans="4:5" x14ac:dyDescent="0.2">
      <c r="D64851" s="1"/>
      <c r="E64851" s="41"/>
    </row>
    <row r="64852" spans="4:5" x14ac:dyDescent="0.2">
      <c r="D64852" s="1"/>
      <c r="E64852" s="41"/>
    </row>
    <row r="64853" spans="4:5" x14ac:dyDescent="0.2">
      <c r="D64853" s="1"/>
      <c r="E64853" s="41"/>
    </row>
    <row r="64854" spans="4:5" x14ac:dyDescent="0.2">
      <c r="D64854" s="1"/>
      <c r="E64854" s="41"/>
    </row>
    <row r="64855" spans="4:5" x14ac:dyDescent="0.2">
      <c r="D64855" s="1"/>
      <c r="E64855" s="41"/>
    </row>
    <row r="64856" spans="4:5" x14ac:dyDescent="0.2">
      <c r="D64856" s="1"/>
      <c r="E64856" s="41"/>
    </row>
    <row r="64857" spans="4:5" x14ac:dyDescent="0.2">
      <c r="D64857" s="1"/>
      <c r="E64857" s="41"/>
    </row>
    <row r="64858" spans="4:5" x14ac:dyDescent="0.2">
      <c r="D64858" s="1"/>
      <c r="E64858" s="41"/>
    </row>
    <row r="64859" spans="4:5" x14ac:dyDescent="0.2">
      <c r="D64859" s="1"/>
      <c r="E64859" s="41"/>
    </row>
    <row r="64860" spans="4:5" x14ac:dyDescent="0.2">
      <c r="D64860" s="1"/>
      <c r="E64860" s="41"/>
    </row>
    <row r="64861" spans="4:5" x14ac:dyDescent="0.2">
      <c r="D64861" s="1"/>
      <c r="E64861" s="41"/>
    </row>
    <row r="64862" spans="4:5" x14ac:dyDescent="0.2">
      <c r="D64862" s="1"/>
      <c r="E64862" s="41"/>
    </row>
    <row r="64863" spans="4:5" x14ac:dyDescent="0.2">
      <c r="D64863" s="1"/>
      <c r="E64863" s="41"/>
    </row>
    <row r="64864" spans="4:5" x14ac:dyDescent="0.2">
      <c r="D64864" s="1"/>
      <c r="E64864" s="41"/>
    </row>
    <row r="64865" spans="4:5" x14ac:dyDescent="0.2">
      <c r="D64865" s="1"/>
      <c r="E64865" s="41"/>
    </row>
    <row r="64866" spans="4:5" x14ac:dyDescent="0.2">
      <c r="D64866" s="1"/>
      <c r="E64866" s="41"/>
    </row>
    <row r="64867" spans="4:5" x14ac:dyDescent="0.2">
      <c r="D64867" s="1"/>
      <c r="E64867" s="41"/>
    </row>
    <row r="64868" spans="4:5" x14ac:dyDescent="0.2">
      <c r="D64868" s="1"/>
      <c r="E64868" s="41"/>
    </row>
    <row r="64869" spans="4:5" x14ac:dyDescent="0.2">
      <c r="D64869" s="1"/>
      <c r="E64869" s="41"/>
    </row>
    <row r="64870" spans="4:5" x14ac:dyDescent="0.2">
      <c r="D64870" s="1"/>
      <c r="E64870" s="41"/>
    </row>
    <row r="64871" spans="4:5" x14ac:dyDescent="0.2">
      <c r="D64871" s="1"/>
      <c r="E64871" s="41"/>
    </row>
    <row r="64872" spans="4:5" x14ac:dyDescent="0.2">
      <c r="D64872" s="1"/>
      <c r="E64872" s="41"/>
    </row>
    <row r="64873" spans="4:5" x14ac:dyDescent="0.2">
      <c r="D64873" s="1"/>
      <c r="E64873" s="41"/>
    </row>
    <row r="64874" spans="4:5" x14ac:dyDescent="0.2">
      <c r="D64874" s="1"/>
      <c r="E64874" s="41"/>
    </row>
    <row r="64875" spans="4:5" x14ac:dyDescent="0.2">
      <c r="D64875" s="1"/>
      <c r="E64875" s="41"/>
    </row>
    <row r="64876" spans="4:5" x14ac:dyDescent="0.2">
      <c r="D64876" s="1"/>
      <c r="E64876" s="41"/>
    </row>
    <row r="64877" spans="4:5" x14ac:dyDescent="0.2">
      <c r="D64877" s="1"/>
      <c r="E64877" s="41"/>
    </row>
    <row r="64878" spans="4:5" x14ac:dyDescent="0.2">
      <c r="D64878" s="1"/>
      <c r="E64878" s="41"/>
    </row>
    <row r="64879" spans="4:5" x14ac:dyDescent="0.2">
      <c r="D64879" s="1"/>
      <c r="E64879" s="41"/>
    </row>
    <row r="64880" spans="4:5" x14ac:dyDescent="0.2">
      <c r="D64880" s="1"/>
      <c r="E64880" s="41"/>
    </row>
    <row r="64881" spans="4:5" x14ac:dyDescent="0.2">
      <c r="D64881" s="1"/>
      <c r="E64881" s="41"/>
    </row>
    <row r="64882" spans="4:5" x14ac:dyDescent="0.2">
      <c r="D64882" s="1"/>
      <c r="E64882" s="41"/>
    </row>
    <row r="64883" spans="4:5" x14ac:dyDescent="0.2">
      <c r="D64883" s="1"/>
      <c r="E64883" s="41"/>
    </row>
    <row r="64884" spans="4:5" x14ac:dyDescent="0.2">
      <c r="D64884" s="1"/>
      <c r="E64884" s="41"/>
    </row>
    <row r="64885" spans="4:5" x14ac:dyDescent="0.2">
      <c r="D64885" s="1"/>
      <c r="E64885" s="41"/>
    </row>
    <row r="64886" spans="4:5" x14ac:dyDescent="0.2">
      <c r="D64886" s="1"/>
      <c r="E64886" s="41"/>
    </row>
    <row r="64887" spans="4:5" x14ac:dyDescent="0.2">
      <c r="D64887" s="1"/>
      <c r="E64887" s="41"/>
    </row>
    <row r="64888" spans="4:5" x14ac:dyDescent="0.2">
      <c r="D64888" s="1"/>
      <c r="E64888" s="41"/>
    </row>
    <row r="64889" spans="4:5" x14ac:dyDescent="0.2">
      <c r="D64889" s="1"/>
      <c r="E64889" s="41"/>
    </row>
    <row r="64890" spans="4:5" x14ac:dyDescent="0.2">
      <c r="D64890" s="1"/>
      <c r="E64890" s="41"/>
    </row>
    <row r="64891" spans="4:5" x14ac:dyDescent="0.2">
      <c r="D64891" s="1"/>
      <c r="E64891" s="41"/>
    </row>
    <row r="64892" spans="4:5" x14ac:dyDescent="0.2">
      <c r="D64892" s="1"/>
      <c r="E64892" s="41"/>
    </row>
    <row r="64893" spans="4:5" x14ac:dyDescent="0.2">
      <c r="D64893" s="1"/>
      <c r="E64893" s="41"/>
    </row>
    <row r="64894" spans="4:5" x14ac:dyDescent="0.2">
      <c r="D64894" s="1"/>
      <c r="E64894" s="41"/>
    </row>
    <row r="64895" spans="4:5" x14ac:dyDescent="0.2">
      <c r="D64895" s="1"/>
      <c r="E64895" s="41"/>
    </row>
    <row r="64896" spans="4:5" x14ac:dyDescent="0.2">
      <c r="D64896" s="1"/>
      <c r="E64896" s="41"/>
    </row>
    <row r="64897" spans="4:5" x14ac:dyDescent="0.2">
      <c r="D64897" s="1"/>
      <c r="E64897" s="41"/>
    </row>
    <row r="64898" spans="4:5" x14ac:dyDescent="0.2">
      <c r="D64898" s="1"/>
      <c r="E64898" s="41"/>
    </row>
    <row r="64899" spans="4:5" x14ac:dyDescent="0.2">
      <c r="D64899" s="1"/>
      <c r="E64899" s="41"/>
    </row>
    <row r="64900" spans="4:5" x14ac:dyDescent="0.2">
      <c r="D64900" s="1"/>
      <c r="E64900" s="41"/>
    </row>
    <row r="64901" spans="4:5" x14ac:dyDescent="0.2">
      <c r="D64901" s="1"/>
      <c r="E64901" s="41"/>
    </row>
    <row r="64902" spans="4:5" x14ac:dyDescent="0.2">
      <c r="D64902" s="1"/>
      <c r="E64902" s="41"/>
    </row>
    <row r="64903" spans="4:5" x14ac:dyDescent="0.2">
      <c r="D64903" s="1"/>
      <c r="E64903" s="41"/>
    </row>
    <row r="64904" spans="4:5" x14ac:dyDescent="0.2">
      <c r="D64904" s="1"/>
      <c r="E64904" s="41"/>
    </row>
    <row r="64905" spans="4:5" x14ac:dyDescent="0.2">
      <c r="D64905" s="1"/>
      <c r="E64905" s="41"/>
    </row>
    <row r="64906" spans="4:5" x14ac:dyDescent="0.2">
      <c r="D64906" s="1"/>
      <c r="E64906" s="41"/>
    </row>
    <row r="64907" spans="4:5" x14ac:dyDescent="0.2">
      <c r="D64907" s="1"/>
      <c r="E64907" s="41"/>
    </row>
    <row r="64908" spans="4:5" x14ac:dyDescent="0.2">
      <c r="D64908" s="1"/>
      <c r="E64908" s="41"/>
    </row>
    <row r="64909" spans="4:5" x14ac:dyDescent="0.2">
      <c r="D64909" s="1"/>
      <c r="E64909" s="41"/>
    </row>
    <row r="64910" spans="4:5" x14ac:dyDescent="0.2">
      <c r="D64910" s="1"/>
      <c r="E64910" s="41"/>
    </row>
    <row r="64911" spans="4:5" x14ac:dyDescent="0.2">
      <c r="D64911" s="1"/>
      <c r="E64911" s="41"/>
    </row>
    <row r="64912" spans="4:5" x14ac:dyDescent="0.2">
      <c r="D64912" s="1"/>
      <c r="E64912" s="41"/>
    </row>
    <row r="64913" spans="4:5" x14ac:dyDescent="0.2">
      <c r="D64913" s="1"/>
      <c r="E64913" s="41"/>
    </row>
    <row r="64914" spans="4:5" x14ac:dyDescent="0.2">
      <c r="D64914" s="1"/>
      <c r="E64914" s="41"/>
    </row>
    <row r="64915" spans="4:5" x14ac:dyDescent="0.2">
      <c r="D64915" s="1"/>
      <c r="E64915" s="41"/>
    </row>
    <row r="64916" spans="4:5" x14ac:dyDescent="0.2">
      <c r="D64916" s="1"/>
      <c r="E64916" s="41"/>
    </row>
    <row r="64917" spans="4:5" x14ac:dyDescent="0.2">
      <c r="D64917" s="1"/>
      <c r="E64917" s="41"/>
    </row>
    <row r="64918" spans="4:5" x14ac:dyDescent="0.2">
      <c r="D64918" s="1"/>
      <c r="E64918" s="41"/>
    </row>
    <row r="64919" spans="4:5" x14ac:dyDescent="0.2">
      <c r="D64919" s="1"/>
      <c r="E64919" s="41"/>
    </row>
    <row r="64920" spans="4:5" x14ac:dyDescent="0.2">
      <c r="D64920" s="1"/>
      <c r="E64920" s="41"/>
    </row>
    <row r="64921" spans="4:5" x14ac:dyDescent="0.2">
      <c r="D64921" s="1"/>
      <c r="E64921" s="41"/>
    </row>
    <row r="64922" spans="4:5" x14ac:dyDescent="0.2">
      <c r="D64922" s="1"/>
      <c r="E64922" s="41"/>
    </row>
    <row r="64923" spans="4:5" x14ac:dyDescent="0.2">
      <c r="D64923" s="1"/>
      <c r="E64923" s="41"/>
    </row>
    <row r="64924" spans="4:5" x14ac:dyDescent="0.2">
      <c r="D64924" s="1"/>
      <c r="E64924" s="41"/>
    </row>
    <row r="64925" spans="4:5" x14ac:dyDescent="0.2">
      <c r="D64925" s="1"/>
      <c r="E64925" s="41"/>
    </row>
    <row r="64926" spans="4:5" x14ac:dyDescent="0.2">
      <c r="D64926" s="1"/>
      <c r="E64926" s="41"/>
    </row>
    <row r="64927" spans="4:5" x14ac:dyDescent="0.2">
      <c r="D64927" s="1"/>
      <c r="E64927" s="41"/>
    </row>
    <row r="64928" spans="4:5" x14ac:dyDescent="0.2">
      <c r="D64928" s="1"/>
      <c r="E64928" s="41"/>
    </row>
    <row r="64929" spans="4:5" x14ac:dyDescent="0.2">
      <c r="D64929" s="1"/>
      <c r="E64929" s="41"/>
    </row>
    <row r="64930" spans="4:5" x14ac:dyDescent="0.2">
      <c r="D64930" s="1"/>
      <c r="E64930" s="41"/>
    </row>
    <row r="64931" spans="4:5" x14ac:dyDescent="0.2">
      <c r="D64931" s="1"/>
      <c r="E64931" s="41"/>
    </row>
    <row r="64932" spans="4:5" x14ac:dyDescent="0.2">
      <c r="D64932" s="1"/>
      <c r="E64932" s="41"/>
    </row>
    <row r="64933" spans="4:5" x14ac:dyDescent="0.2">
      <c r="D64933" s="1"/>
      <c r="E64933" s="41"/>
    </row>
    <row r="64934" spans="4:5" x14ac:dyDescent="0.2">
      <c r="D64934" s="1"/>
      <c r="E64934" s="41"/>
    </row>
    <row r="64935" spans="4:5" x14ac:dyDescent="0.2">
      <c r="D64935" s="1"/>
      <c r="E64935" s="41"/>
    </row>
    <row r="64936" spans="4:5" x14ac:dyDescent="0.2">
      <c r="D64936" s="1"/>
      <c r="E64936" s="41"/>
    </row>
    <row r="64937" spans="4:5" x14ac:dyDescent="0.2">
      <c r="D64937" s="1"/>
      <c r="E64937" s="41"/>
    </row>
    <row r="64938" spans="4:5" x14ac:dyDescent="0.2">
      <c r="D64938" s="1"/>
      <c r="E64938" s="41"/>
    </row>
    <row r="64939" spans="4:5" x14ac:dyDescent="0.2">
      <c r="D64939" s="1"/>
      <c r="E64939" s="41"/>
    </row>
    <row r="64940" spans="4:5" x14ac:dyDescent="0.2">
      <c r="D64940" s="1"/>
      <c r="E64940" s="41"/>
    </row>
    <row r="64941" spans="4:5" x14ac:dyDescent="0.2">
      <c r="D64941" s="1"/>
      <c r="E64941" s="41"/>
    </row>
    <row r="64942" spans="4:5" x14ac:dyDescent="0.2">
      <c r="D64942" s="1"/>
      <c r="E64942" s="41"/>
    </row>
    <row r="64943" spans="4:5" x14ac:dyDescent="0.2">
      <c r="D64943" s="1"/>
      <c r="E64943" s="41"/>
    </row>
    <row r="64944" spans="4:5" x14ac:dyDescent="0.2">
      <c r="D64944" s="1"/>
      <c r="E64944" s="41"/>
    </row>
    <row r="64945" spans="4:5" x14ac:dyDescent="0.2">
      <c r="D64945" s="1"/>
      <c r="E64945" s="41"/>
    </row>
    <row r="64946" spans="4:5" x14ac:dyDescent="0.2">
      <c r="D64946" s="1"/>
      <c r="E64946" s="41"/>
    </row>
    <row r="64947" spans="4:5" x14ac:dyDescent="0.2">
      <c r="D64947" s="1"/>
      <c r="E64947" s="41"/>
    </row>
    <row r="64948" spans="4:5" x14ac:dyDescent="0.2">
      <c r="D64948" s="1"/>
      <c r="E64948" s="41"/>
    </row>
    <row r="64949" spans="4:5" x14ac:dyDescent="0.2">
      <c r="D64949" s="1"/>
      <c r="E64949" s="41"/>
    </row>
    <row r="64950" spans="4:5" x14ac:dyDescent="0.2">
      <c r="D64950" s="1"/>
      <c r="E64950" s="41"/>
    </row>
    <row r="64951" spans="4:5" x14ac:dyDescent="0.2">
      <c r="D64951" s="1"/>
      <c r="E64951" s="41"/>
    </row>
    <row r="64952" spans="4:5" x14ac:dyDescent="0.2">
      <c r="D64952" s="1"/>
      <c r="E64952" s="41"/>
    </row>
    <row r="64953" spans="4:5" x14ac:dyDescent="0.2">
      <c r="D64953" s="1"/>
      <c r="E64953" s="41"/>
    </row>
    <row r="64954" spans="4:5" x14ac:dyDescent="0.2">
      <c r="D64954" s="1"/>
      <c r="E64954" s="41"/>
    </row>
    <row r="64955" spans="4:5" x14ac:dyDescent="0.2">
      <c r="D64955" s="1"/>
      <c r="E64955" s="41"/>
    </row>
    <row r="64956" spans="4:5" x14ac:dyDescent="0.2">
      <c r="D64956" s="1"/>
      <c r="E64956" s="41"/>
    </row>
    <row r="64957" spans="4:5" x14ac:dyDescent="0.2">
      <c r="D64957" s="1"/>
      <c r="E64957" s="41"/>
    </row>
    <row r="64958" spans="4:5" x14ac:dyDescent="0.2">
      <c r="D64958" s="1"/>
      <c r="E64958" s="41"/>
    </row>
    <row r="64959" spans="4:5" x14ac:dyDescent="0.2">
      <c r="D64959" s="1"/>
      <c r="E64959" s="41"/>
    </row>
    <row r="64960" spans="4:5" x14ac:dyDescent="0.2">
      <c r="D64960" s="1"/>
      <c r="E64960" s="41"/>
    </row>
    <row r="64961" spans="4:5" x14ac:dyDescent="0.2">
      <c r="D64961" s="1"/>
      <c r="E64961" s="41"/>
    </row>
    <row r="64962" spans="4:5" x14ac:dyDescent="0.2">
      <c r="D64962" s="1"/>
      <c r="E64962" s="41"/>
    </row>
    <row r="64963" spans="4:5" x14ac:dyDescent="0.2">
      <c r="D64963" s="1"/>
      <c r="E64963" s="41"/>
    </row>
    <row r="64964" spans="4:5" x14ac:dyDescent="0.2">
      <c r="D64964" s="1"/>
      <c r="E64964" s="41"/>
    </row>
    <row r="64965" spans="4:5" x14ac:dyDescent="0.2">
      <c r="D64965" s="1"/>
      <c r="E64965" s="41"/>
    </row>
    <row r="64966" spans="4:5" x14ac:dyDescent="0.2">
      <c r="D64966" s="1"/>
      <c r="E64966" s="41"/>
    </row>
    <row r="64967" spans="4:5" x14ac:dyDescent="0.2">
      <c r="D64967" s="1"/>
      <c r="E64967" s="41"/>
    </row>
    <row r="64968" spans="4:5" x14ac:dyDescent="0.2">
      <c r="D64968" s="1"/>
      <c r="E64968" s="41"/>
    </row>
    <row r="64969" spans="4:5" x14ac:dyDescent="0.2">
      <c r="D64969" s="1"/>
      <c r="E64969" s="41"/>
    </row>
    <row r="64970" spans="4:5" x14ac:dyDescent="0.2">
      <c r="D64970" s="1"/>
      <c r="E64970" s="41"/>
    </row>
    <row r="64971" spans="4:5" x14ac:dyDescent="0.2">
      <c r="D64971" s="1"/>
      <c r="E64971" s="41"/>
    </row>
    <row r="64972" spans="4:5" x14ac:dyDescent="0.2">
      <c r="D64972" s="1"/>
      <c r="E64972" s="41"/>
    </row>
    <row r="64973" spans="4:5" x14ac:dyDescent="0.2">
      <c r="D64973" s="1"/>
      <c r="E64973" s="41"/>
    </row>
    <row r="64974" spans="4:5" x14ac:dyDescent="0.2">
      <c r="D64974" s="1"/>
      <c r="E64974" s="41"/>
    </row>
    <row r="64975" spans="4:5" x14ac:dyDescent="0.2">
      <c r="D64975" s="1"/>
      <c r="E64975" s="41"/>
    </row>
    <row r="64976" spans="4:5" x14ac:dyDescent="0.2">
      <c r="D64976" s="1"/>
      <c r="E64976" s="41"/>
    </row>
    <row r="64977" spans="4:5" x14ac:dyDescent="0.2">
      <c r="D64977" s="1"/>
      <c r="E64977" s="41"/>
    </row>
    <row r="64978" spans="4:5" x14ac:dyDescent="0.2">
      <c r="D64978" s="1"/>
      <c r="E64978" s="41"/>
    </row>
    <row r="64979" spans="4:5" x14ac:dyDescent="0.2">
      <c r="D64979" s="1"/>
      <c r="E64979" s="41"/>
    </row>
    <row r="64980" spans="4:5" x14ac:dyDescent="0.2">
      <c r="D64980" s="1"/>
      <c r="E64980" s="41"/>
    </row>
    <row r="64981" spans="4:5" x14ac:dyDescent="0.2">
      <c r="D64981" s="1"/>
      <c r="E64981" s="41"/>
    </row>
    <row r="64982" spans="4:5" x14ac:dyDescent="0.2">
      <c r="D64982" s="1"/>
      <c r="E64982" s="41"/>
    </row>
    <row r="64983" spans="4:5" x14ac:dyDescent="0.2">
      <c r="D64983" s="1"/>
      <c r="E64983" s="41"/>
    </row>
    <row r="64984" spans="4:5" x14ac:dyDescent="0.2">
      <c r="D64984" s="1"/>
      <c r="E64984" s="41"/>
    </row>
    <row r="64985" spans="4:5" x14ac:dyDescent="0.2">
      <c r="D64985" s="1"/>
      <c r="E64985" s="41"/>
    </row>
    <row r="64986" spans="4:5" x14ac:dyDescent="0.2">
      <c r="D64986" s="1"/>
      <c r="E64986" s="41"/>
    </row>
    <row r="64987" spans="4:5" x14ac:dyDescent="0.2">
      <c r="D64987" s="1"/>
      <c r="E64987" s="41"/>
    </row>
    <row r="64988" spans="4:5" x14ac:dyDescent="0.2">
      <c r="D64988" s="1"/>
      <c r="E64988" s="41"/>
    </row>
    <row r="64989" spans="4:5" x14ac:dyDescent="0.2">
      <c r="D64989" s="1"/>
      <c r="E64989" s="41"/>
    </row>
    <row r="64990" spans="4:5" x14ac:dyDescent="0.2">
      <c r="D64990" s="1"/>
      <c r="E64990" s="41"/>
    </row>
    <row r="64991" spans="4:5" x14ac:dyDescent="0.2">
      <c r="D64991" s="1"/>
      <c r="E64991" s="41"/>
    </row>
    <row r="64992" spans="4:5" x14ac:dyDescent="0.2">
      <c r="D64992" s="1"/>
      <c r="E64992" s="41"/>
    </row>
    <row r="64993" spans="4:5" x14ac:dyDescent="0.2">
      <c r="D64993" s="1"/>
      <c r="E64993" s="41"/>
    </row>
    <row r="64994" spans="4:5" x14ac:dyDescent="0.2">
      <c r="D64994" s="1"/>
      <c r="E64994" s="41"/>
    </row>
    <row r="64995" spans="4:5" x14ac:dyDescent="0.2">
      <c r="D64995" s="1"/>
      <c r="E64995" s="41"/>
    </row>
    <row r="64996" spans="4:5" x14ac:dyDescent="0.2">
      <c r="D64996" s="1"/>
      <c r="E64996" s="41"/>
    </row>
    <row r="64997" spans="4:5" x14ac:dyDescent="0.2">
      <c r="D64997" s="1"/>
      <c r="E64997" s="41"/>
    </row>
    <row r="64998" spans="4:5" x14ac:dyDescent="0.2">
      <c r="D64998" s="1"/>
      <c r="E64998" s="41"/>
    </row>
    <row r="64999" spans="4:5" x14ac:dyDescent="0.2">
      <c r="D64999" s="1"/>
      <c r="E64999" s="41"/>
    </row>
    <row r="65000" spans="4:5" x14ac:dyDescent="0.2">
      <c r="D65000" s="1"/>
      <c r="E65000" s="41"/>
    </row>
    <row r="65001" spans="4:5" x14ac:dyDescent="0.2">
      <c r="D65001" s="1"/>
      <c r="E65001" s="41"/>
    </row>
    <row r="65002" spans="4:5" x14ac:dyDescent="0.2">
      <c r="D65002" s="1"/>
      <c r="E65002" s="41"/>
    </row>
    <row r="65003" spans="4:5" x14ac:dyDescent="0.2">
      <c r="D65003" s="1"/>
      <c r="E65003" s="41"/>
    </row>
    <row r="65004" spans="4:5" x14ac:dyDescent="0.2">
      <c r="D65004" s="1"/>
      <c r="E65004" s="41"/>
    </row>
    <row r="65005" spans="4:5" x14ac:dyDescent="0.2">
      <c r="D65005" s="1"/>
      <c r="E65005" s="41"/>
    </row>
    <row r="65006" spans="4:5" x14ac:dyDescent="0.2">
      <c r="D65006" s="1"/>
      <c r="E65006" s="41"/>
    </row>
    <row r="65007" spans="4:5" x14ac:dyDescent="0.2">
      <c r="D65007" s="1"/>
      <c r="E65007" s="41"/>
    </row>
    <row r="65008" spans="4:5" x14ac:dyDescent="0.2">
      <c r="D65008" s="1"/>
      <c r="E65008" s="41"/>
    </row>
    <row r="65009" spans="4:5" x14ac:dyDescent="0.2">
      <c r="D65009" s="1"/>
      <c r="E65009" s="41"/>
    </row>
    <row r="65010" spans="4:5" x14ac:dyDescent="0.2">
      <c r="D65010" s="1"/>
      <c r="E65010" s="41"/>
    </row>
    <row r="65011" spans="4:5" x14ac:dyDescent="0.2">
      <c r="D65011" s="1"/>
      <c r="E65011" s="41"/>
    </row>
    <row r="65012" spans="4:5" x14ac:dyDescent="0.2">
      <c r="D65012" s="1"/>
      <c r="E65012" s="41"/>
    </row>
    <row r="65013" spans="4:5" x14ac:dyDescent="0.2">
      <c r="D65013" s="1"/>
      <c r="E65013" s="41"/>
    </row>
    <row r="65014" spans="4:5" x14ac:dyDescent="0.2">
      <c r="D65014" s="1"/>
      <c r="E65014" s="41"/>
    </row>
    <row r="65015" spans="4:5" x14ac:dyDescent="0.2">
      <c r="D65015" s="1"/>
      <c r="E65015" s="41"/>
    </row>
    <row r="65016" spans="4:5" x14ac:dyDescent="0.2">
      <c r="D65016" s="1"/>
      <c r="E65016" s="41"/>
    </row>
    <row r="65017" spans="4:5" x14ac:dyDescent="0.2">
      <c r="D65017" s="1"/>
      <c r="E65017" s="41"/>
    </row>
    <row r="65018" spans="4:5" x14ac:dyDescent="0.2">
      <c r="D65018" s="1"/>
      <c r="E65018" s="41"/>
    </row>
    <row r="65019" spans="4:5" x14ac:dyDescent="0.2">
      <c r="D65019" s="1"/>
      <c r="E65019" s="41"/>
    </row>
    <row r="65020" spans="4:5" x14ac:dyDescent="0.2">
      <c r="D65020" s="1"/>
      <c r="E65020" s="41"/>
    </row>
    <row r="65021" spans="4:5" x14ac:dyDescent="0.2">
      <c r="D65021" s="1"/>
      <c r="E65021" s="41"/>
    </row>
    <row r="65022" spans="4:5" x14ac:dyDescent="0.2">
      <c r="D65022" s="1"/>
      <c r="E65022" s="41"/>
    </row>
    <row r="65023" spans="4:5" x14ac:dyDescent="0.2">
      <c r="D65023" s="1"/>
      <c r="E65023" s="41"/>
    </row>
    <row r="65024" spans="4:5" x14ac:dyDescent="0.2">
      <c r="D65024" s="1"/>
      <c r="E65024" s="41"/>
    </row>
    <row r="65025" spans="4:5" x14ac:dyDescent="0.2">
      <c r="D65025" s="1"/>
      <c r="E65025" s="41"/>
    </row>
    <row r="65026" spans="4:5" x14ac:dyDescent="0.2">
      <c r="D65026" s="1"/>
      <c r="E65026" s="41"/>
    </row>
    <row r="65027" spans="4:5" x14ac:dyDescent="0.2">
      <c r="D65027" s="1"/>
      <c r="E65027" s="41"/>
    </row>
    <row r="65028" spans="4:5" x14ac:dyDescent="0.2">
      <c r="D65028" s="1"/>
      <c r="E65028" s="41"/>
    </row>
    <row r="65029" spans="4:5" x14ac:dyDescent="0.2">
      <c r="D65029" s="1"/>
      <c r="E65029" s="41"/>
    </row>
    <row r="65030" spans="4:5" x14ac:dyDescent="0.2">
      <c r="D65030" s="1"/>
      <c r="E65030" s="41"/>
    </row>
    <row r="65031" spans="4:5" x14ac:dyDescent="0.2">
      <c r="D65031" s="1"/>
      <c r="E65031" s="41"/>
    </row>
    <row r="65032" spans="4:5" x14ac:dyDescent="0.2">
      <c r="D65032" s="1"/>
      <c r="E65032" s="41"/>
    </row>
    <row r="65033" spans="4:5" x14ac:dyDescent="0.2">
      <c r="D65033" s="1"/>
      <c r="E65033" s="41"/>
    </row>
    <row r="65034" spans="4:5" x14ac:dyDescent="0.2">
      <c r="D65034" s="1"/>
      <c r="E65034" s="41"/>
    </row>
    <row r="65035" spans="4:5" x14ac:dyDescent="0.2">
      <c r="D65035" s="1"/>
      <c r="E65035" s="41"/>
    </row>
    <row r="65036" spans="4:5" x14ac:dyDescent="0.2">
      <c r="D65036" s="1"/>
      <c r="E65036" s="41"/>
    </row>
    <row r="65037" spans="4:5" x14ac:dyDescent="0.2">
      <c r="D65037" s="1"/>
      <c r="E65037" s="41"/>
    </row>
    <row r="65038" spans="4:5" x14ac:dyDescent="0.2">
      <c r="D65038" s="1"/>
      <c r="E65038" s="41"/>
    </row>
    <row r="65039" spans="4:5" x14ac:dyDescent="0.2">
      <c r="D65039" s="1"/>
      <c r="E65039" s="41"/>
    </row>
    <row r="65040" spans="4:5" x14ac:dyDescent="0.2">
      <c r="D65040" s="1"/>
      <c r="E65040" s="41"/>
    </row>
    <row r="65041" spans="4:5" x14ac:dyDescent="0.2">
      <c r="D65041" s="1"/>
      <c r="E65041" s="41"/>
    </row>
    <row r="65042" spans="4:5" x14ac:dyDescent="0.2">
      <c r="D65042" s="1"/>
      <c r="E65042" s="41"/>
    </row>
    <row r="65043" spans="4:5" x14ac:dyDescent="0.2">
      <c r="D65043" s="1"/>
      <c r="E65043" s="41"/>
    </row>
    <row r="65044" spans="4:5" x14ac:dyDescent="0.2">
      <c r="D65044" s="1"/>
      <c r="E65044" s="41"/>
    </row>
    <row r="65045" spans="4:5" x14ac:dyDescent="0.2">
      <c r="D65045" s="1"/>
      <c r="E65045" s="41"/>
    </row>
    <row r="65046" spans="4:5" x14ac:dyDescent="0.2">
      <c r="D65046" s="1"/>
      <c r="E65046" s="41"/>
    </row>
    <row r="65047" spans="4:5" x14ac:dyDescent="0.2">
      <c r="D65047" s="1"/>
      <c r="E65047" s="41"/>
    </row>
    <row r="65048" spans="4:5" x14ac:dyDescent="0.2">
      <c r="D65048" s="1"/>
      <c r="E65048" s="41"/>
    </row>
    <row r="65049" spans="4:5" x14ac:dyDescent="0.2">
      <c r="D65049" s="1"/>
      <c r="E65049" s="41"/>
    </row>
    <row r="65050" spans="4:5" x14ac:dyDescent="0.2">
      <c r="D65050" s="1"/>
      <c r="E65050" s="41"/>
    </row>
    <row r="65051" spans="4:5" x14ac:dyDescent="0.2">
      <c r="D65051" s="1"/>
      <c r="E65051" s="41"/>
    </row>
    <row r="65052" spans="4:5" x14ac:dyDescent="0.2">
      <c r="D65052" s="1"/>
      <c r="E65052" s="41"/>
    </row>
    <row r="65053" spans="4:5" x14ac:dyDescent="0.2">
      <c r="D65053" s="1"/>
      <c r="E65053" s="41"/>
    </row>
    <row r="65054" spans="4:5" x14ac:dyDescent="0.2">
      <c r="D65054" s="1"/>
      <c r="E65054" s="41"/>
    </row>
    <row r="65055" spans="4:5" x14ac:dyDescent="0.2">
      <c r="D65055" s="1"/>
      <c r="E65055" s="41"/>
    </row>
    <row r="65056" spans="4:5" x14ac:dyDescent="0.2">
      <c r="D65056" s="1"/>
      <c r="E65056" s="41"/>
    </row>
    <row r="65057" spans="4:5" x14ac:dyDescent="0.2">
      <c r="D65057" s="1"/>
      <c r="E65057" s="41"/>
    </row>
    <row r="65058" spans="4:5" x14ac:dyDescent="0.2">
      <c r="D65058" s="1"/>
      <c r="E65058" s="41"/>
    </row>
    <row r="65059" spans="4:5" x14ac:dyDescent="0.2">
      <c r="D65059" s="1"/>
      <c r="E65059" s="41"/>
    </row>
    <row r="65060" spans="4:5" x14ac:dyDescent="0.2">
      <c r="D65060" s="1"/>
      <c r="E65060" s="41"/>
    </row>
    <row r="65061" spans="4:5" x14ac:dyDescent="0.2">
      <c r="D65061" s="1"/>
      <c r="E65061" s="41"/>
    </row>
    <row r="65062" spans="4:5" x14ac:dyDescent="0.2">
      <c r="D65062" s="1"/>
      <c r="E65062" s="41"/>
    </row>
    <row r="65063" spans="4:5" x14ac:dyDescent="0.2">
      <c r="D65063" s="1"/>
      <c r="E65063" s="41"/>
    </row>
    <row r="65064" spans="4:5" x14ac:dyDescent="0.2">
      <c r="D65064" s="1"/>
      <c r="E65064" s="41"/>
    </row>
    <row r="65065" spans="4:5" x14ac:dyDescent="0.2">
      <c r="D65065" s="1"/>
      <c r="E65065" s="41"/>
    </row>
    <row r="65066" spans="4:5" x14ac:dyDescent="0.2">
      <c r="D65066" s="1"/>
      <c r="E65066" s="41"/>
    </row>
    <row r="65067" spans="4:5" x14ac:dyDescent="0.2">
      <c r="D65067" s="1"/>
      <c r="E65067" s="41"/>
    </row>
    <row r="65068" spans="4:5" x14ac:dyDescent="0.2">
      <c r="D65068" s="1"/>
      <c r="E65068" s="41"/>
    </row>
    <row r="65069" spans="4:5" x14ac:dyDescent="0.2">
      <c r="D65069" s="1"/>
      <c r="E65069" s="41"/>
    </row>
    <row r="65070" spans="4:5" x14ac:dyDescent="0.2">
      <c r="D65070" s="1"/>
      <c r="E65070" s="41"/>
    </row>
    <row r="65071" spans="4:5" x14ac:dyDescent="0.2">
      <c r="D65071" s="1"/>
      <c r="E65071" s="41"/>
    </row>
    <row r="65072" spans="4:5" x14ac:dyDescent="0.2">
      <c r="D65072" s="1"/>
      <c r="E65072" s="41"/>
    </row>
    <row r="65073" spans="4:5" x14ac:dyDescent="0.2">
      <c r="D65073" s="1"/>
      <c r="E65073" s="41"/>
    </row>
    <row r="65074" spans="4:5" x14ac:dyDescent="0.2">
      <c r="D65074" s="1"/>
      <c r="E65074" s="41"/>
    </row>
    <row r="65075" spans="4:5" x14ac:dyDescent="0.2">
      <c r="D65075" s="1"/>
      <c r="E65075" s="41"/>
    </row>
    <row r="65076" spans="4:5" x14ac:dyDescent="0.2">
      <c r="D65076" s="1"/>
      <c r="E65076" s="41"/>
    </row>
    <row r="65077" spans="4:5" x14ac:dyDescent="0.2">
      <c r="D65077" s="1"/>
      <c r="E65077" s="41"/>
    </row>
    <row r="65078" spans="4:5" x14ac:dyDescent="0.2">
      <c r="D65078" s="1"/>
      <c r="E65078" s="41"/>
    </row>
    <row r="65079" spans="4:5" x14ac:dyDescent="0.2">
      <c r="D65079" s="1"/>
      <c r="E65079" s="41"/>
    </row>
    <row r="65080" spans="4:5" x14ac:dyDescent="0.2">
      <c r="D65080" s="1"/>
      <c r="E65080" s="41"/>
    </row>
    <row r="65081" spans="4:5" x14ac:dyDescent="0.2">
      <c r="D65081" s="1"/>
      <c r="E65081" s="41"/>
    </row>
    <row r="65082" spans="4:5" x14ac:dyDescent="0.2">
      <c r="D65082" s="1"/>
      <c r="E65082" s="41"/>
    </row>
    <row r="65083" spans="4:5" x14ac:dyDescent="0.2">
      <c r="D65083" s="1"/>
      <c r="E65083" s="41"/>
    </row>
    <row r="65084" spans="4:5" x14ac:dyDescent="0.2">
      <c r="D65084" s="1"/>
      <c r="E65084" s="41"/>
    </row>
    <row r="65085" spans="4:5" x14ac:dyDescent="0.2">
      <c r="D65085" s="1"/>
      <c r="E65085" s="41"/>
    </row>
    <row r="65086" spans="4:5" x14ac:dyDescent="0.2">
      <c r="D65086" s="1"/>
      <c r="E65086" s="41"/>
    </row>
    <row r="65087" spans="4:5" x14ac:dyDescent="0.2">
      <c r="D65087" s="1"/>
      <c r="E65087" s="41"/>
    </row>
    <row r="65088" spans="4:5" x14ac:dyDescent="0.2">
      <c r="D65088" s="1"/>
      <c r="E65088" s="41"/>
    </row>
    <row r="65089" spans="4:5" x14ac:dyDescent="0.2">
      <c r="D65089" s="1"/>
      <c r="E65089" s="41"/>
    </row>
    <row r="65090" spans="4:5" x14ac:dyDescent="0.2">
      <c r="D65090" s="1"/>
      <c r="E65090" s="41"/>
    </row>
    <row r="65091" spans="4:5" x14ac:dyDescent="0.2">
      <c r="D65091" s="1"/>
      <c r="E65091" s="41"/>
    </row>
    <row r="65092" spans="4:5" x14ac:dyDescent="0.2">
      <c r="D65092" s="1"/>
      <c r="E65092" s="41"/>
    </row>
    <row r="65093" spans="4:5" x14ac:dyDescent="0.2">
      <c r="D65093" s="1"/>
      <c r="E65093" s="41"/>
    </row>
    <row r="65094" spans="4:5" x14ac:dyDescent="0.2">
      <c r="D65094" s="1"/>
      <c r="E65094" s="41"/>
    </row>
    <row r="65095" spans="4:5" x14ac:dyDescent="0.2">
      <c r="D65095" s="1"/>
      <c r="E65095" s="41"/>
    </row>
    <row r="65096" spans="4:5" x14ac:dyDescent="0.2">
      <c r="D65096" s="1"/>
      <c r="E65096" s="41"/>
    </row>
    <row r="65097" spans="4:5" x14ac:dyDescent="0.2">
      <c r="D65097" s="1"/>
      <c r="E65097" s="41"/>
    </row>
    <row r="65098" spans="4:5" x14ac:dyDescent="0.2">
      <c r="D65098" s="1"/>
      <c r="E65098" s="41"/>
    </row>
    <row r="65099" spans="4:5" x14ac:dyDescent="0.2">
      <c r="D65099" s="1"/>
      <c r="E65099" s="41"/>
    </row>
    <row r="65100" spans="4:5" x14ac:dyDescent="0.2">
      <c r="D65100" s="1"/>
      <c r="E65100" s="41"/>
    </row>
    <row r="65101" spans="4:5" x14ac:dyDescent="0.2">
      <c r="D65101" s="1"/>
      <c r="E65101" s="41"/>
    </row>
    <row r="65102" spans="4:5" x14ac:dyDescent="0.2">
      <c r="D65102" s="1"/>
      <c r="E65102" s="41"/>
    </row>
    <row r="65103" spans="4:5" x14ac:dyDescent="0.2">
      <c r="D65103" s="1"/>
      <c r="E65103" s="41"/>
    </row>
    <row r="65104" spans="4:5" x14ac:dyDescent="0.2">
      <c r="D65104" s="1"/>
      <c r="E65104" s="41"/>
    </row>
    <row r="65105" spans="4:5" x14ac:dyDescent="0.2">
      <c r="D65105" s="1"/>
      <c r="E65105" s="41"/>
    </row>
    <row r="65106" spans="4:5" x14ac:dyDescent="0.2">
      <c r="D65106" s="1"/>
      <c r="E65106" s="41"/>
    </row>
    <row r="65107" spans="4:5" x14ac:dyDescent="0.2">
      <c r="D65107" s="1"/>
      <c r="E65107" s="41"/>
    </row>
    <row r="65108" spans="4:5" x14ac:dyDescent="0.2">
      <c r="D65108" s="1"/>
      <c r="E65108" s="41"/>
    </row>
    <row r="65109" spans="4:5" x14ac:dyDescent="0.2">
      <c r="D65109" s="1"/>
      <c r="E65109" s="41"/>
    </row>
    <row r="65110" spans="4:5" x14ac:dyDescent="0.2">
      <c r="D65110" s="1"/>
      <c r="E65110" s="41"/>
    </row>
    <row r="65111" spans="4:5" x14ac:dyDescent="0.2">
      <c r="D65111" s="1"/>
      <c r="E65111" s="41"/>
    </row>
    <row r="65112" spans="4:5" x14ac:dyDescent="0.2">
      <c r="D65112" s="1"/>
      <c r="E65112" s="41"/>
    </row>
    <row r="65113" spans="4:5" x14ac:dyDescent="0.2">
      <c r="D65113" s="1"/>
      <c r="E65113" s="41"/>
    </row>
    <row r="65114" spans="4:5" x14ac:dyDescent="0.2">
      <c r="D65114" s="1"/>
      <c r="E65114" s="41"/>
    </row>
    <row r="65115" spans="4:5" x14ac:dyDescent="0.2">
      <c r="D65115" s="1"/>
      <c r="E65115" s="41"/>
    </row>
    <row r="65116" spans="4:5" x14ac:dyDescent="0.2">
      <c r="D65116" s="1"/>
      <c r="E65116" s="41"/>
    </row>
    <row r="65117" spans="4:5" x14ac:dyDescent="0.2">
      <c r="D65117" s="1"/>
      <c r="E65117" s="41"/>
    </row>
    <row r="65118" spans="4:5" x14ac:dyDescent="0.2">
      <c r="D65118" s="1"/>
      <c r="E65118" s="41"/>
    </row>
    <row r="65119" spans="4:5" x14ac:dyDescent="0.2">
      <c r="D65119" s="1"/>
      <c r="E65119" s="41"/>
    </row>
    <row r="65120" spans="4:5" x14ac:dyDescent="0.2">
      <c r="D65120" s="1"/>
      <c r="E65120" s="41"/>
    </row>
    <row r="65121" spans="4:5" x14ac:dyDescent="0.2">
      <c r="D65121" s="1"/>
      <c r="E65121" s="41"/>
    </row>
    <row r="65122" spans="4:5" x14ac:dyDescent="0.2">
      <c r="D65122" s="1"/>
      <c r="E65122" s="41"/>
    </row>
    <row r="65123" spans="4:5" x14ac:dyDescent="0.2">
      <c r="D65123" s="1"/>
      <c r="E65123" s="41"/>
    </row>
    <row r="65124" spans="4:5" x14ac:dyDescent="0.2">
      <c r="D65124" s="1"/>
      <c r="E65124" s="41"/>
    </row>
    <row r="65125" spans="4:5" x14ac:dyDescent="0.2">
      <c r="D65125" s="1"/>
      <c r="E65125" s="41"/>
    </row>
    <row r="65126" spans="4:5" x14ac:dyDescent="0.2">
      <c r="D65126" s="1"/>
      <c r="E65126" s="41"/>
    </row>
    <row r="65127" spans="4:5" x14ac:dyDescent="0.2">
      <c r="D65127" s="1"/>
      <c r="E65127" s="41"/>
    </row>
    <row r="65128" spans="4:5" x14ac:dyDescent="0.2">
      <c r="D65128" s="1"/>
      <c r="E65128" s="41"/>
    </row>
    <row r="65129" spans="4:5" x14ac:dyDescent="0.2">
      <c r="D65129" s="1"/>
      <c r="E65129" s="41"/>
    </row>
    <row r="65130" spans="4:5" x14ac:dyDescent="0.2">
      <c r="D65130" s="1"/>
      <c r="E65130" s="41"/>
    </row>
    <row r="65131" spans="4:5" x14ac:dyDescent="0.2">
      <c r="D65131" s="1"/>
      <c r="E65131" s="41"/>
    </row>
    <row r="65132" spans="4:5" x14ac:dyDescent="0.2">
      <c r="D65132" s="1"/>
      <c r="E65132" s="41"/>
    </row>
    <row r="65133" spans="4:5" x14ac:dyDescent="0.2">
      <c r="D65133" s="1"/>
      <c r="E65133" s="41"/>
    </row>
    <row r="65134" spans="4:5" x14ac:dyDescent="0.2">
      <c r="D65134" s="1"/>
      <c r="E65134" s="41"/>
    </row>
    <row r="65135" spans="4:5" x14ac:dyDescent="0.2">
      <c r="D65135" s="1"/>
      <c r="E65135" s="41"/>
    </row>
    <row r="65136" spans="4:5" x14ac:dyDescent="0.2">
      <c r="D65136" s="1"/>
      <c r="E65136" s="41"/>
    </row>
    <row r="65137" spans="4:5" x14ac:dyDescent="0.2">
      <c r="D65137" s="1"/>
      <c r="E65137" s="41"/>
    </row>
    <row r="65138" spans="4:5" x14ac:dyDescent="0.2">
      <c r="D65138" s="1"/>
      <c r="E65138" s="41"/>
    </row>
    <row r="65139" spans="4:5" x14ac:dyDescent="0.2">
      <c r="D65139" s="1"/>
      <c r="E65139" s="41"/>
    </row>
    <row r="65140" spans="4:5" x14ac:dyDescent="0.2">
      <c r="D65140" s="1"/>
      <c r="E65140" s="41"/>
    </row>
    <row r="65141" spans="4:5" x14ac:dyDescent="0.2">
      <c r="D65141" s="1"/>
      <c r="E65141" s="41"/>
    </row>
    <row r="65142" spans="4:5" x14ac:dyDescent="0.2">
      <c r="D65142" s="1"/>
      <c r="E65142" s="41"/>
    </row>
    <row r="65143" spans="4:5" x14ac:dyDescent="0.2">
      <c r="D65143" s="1"/>
      <c r="E65143" s="41"/>
    </row>
    <row r="65144" spans="4:5" x14ac:dyDescent="0.2">
      <c r="D65144" s="1"/>
      <c r="E65144" s="41"/>
    </row>
    <row r="65145" spans="4:5" x14ac:dyDescent="0.2">
      <c r="D65145" s="1"/>
      <c r="E65145" s="41"/>
    </row>
    <row r="65146" spans="4:5" x14ac:dyDescent="0.2">
      <c r="D65146" s="1"/>
      <c r="E65146" s="41"/>
    </row>
    <row r="65147" spans="4:5" x14ac:dyDescent="0.2">
      <c r="D65147" s="1"/>
      <c r="E65147" s="41"/>
    </row>
    <row r="65148" spans="4:5" x14ac:dyDescent="0.2">
      <c r="D65148" s="1"/>
      <c r="E65148" s="41"/>
    </row>
    <row r="65149" spans="4:5" x14ac:dyDescent="0.2">
      <c r="D65149" s="1"/>
      <c r="E65149" s="41"/>
    </row>
    <row r="65150" spans="4:5" x14ac:dyDescent="0.2">
      <c r="D65150" s="1"/>
      <c r="E65150" s="41"/>
    </row>
    <row r="65151" spans="4:5" x14ac:dyDescent="0.2">
      <c r="D65151" s="1"/>
      <c r="E65151" s="41"/>
    </row>
    <row r="65152" spans="4:5" x14ac:dyDescent="0.2">
      <c r="D65152" s="1"/>
      <c r="E65152" s="41"/>
    </row>
    <row r="65153" spans="4:5" x14ac:dyDescent="0.2">
      <c r="D65153" s="1"/>
      <c r="E65153" s="41"/>
    </row>
    <row r="65154" spans="4:5" x14ac:dyDescent="0.2">
      <c r="D65154" s="1"/>
      <c r="E65154" s="41"/>
    </row>
    <row r="65155" spans="4:5" x14ac:dyDescent="0.2">
      <c r="D65155" s="1"/>
      <c r="E65155" s="41"/>
    </row>
    <row r="65156" spans="4:5" x14ac:dyDescent="0.2">
      <c r="D65156" s="1"/>
      <c r="E65156" s="41"/>
    </row>
    <row r="65157" spans="4:5" x14ac:dyDescent="0.2">
      <c r="D65157" s="1"/>
      <c r="E65157" s="41"/>
    </row>
    <row r="65158" spans="4:5" x14ac:dyDescent="0.2">
      <c r="D65158" s="1"/>
      <c r="E65158" s="41"/>
    </row>
    <row r="65159" spans="4:5" x14ac:dyDescent="0.2">
      <c r="D65159" s="1"/>
      <c r="E65159" s="41"/>
    </row>
    <row r="65160" spans="4:5" x14ac:dyDescent="0.2">
      <c r="D65160" s="1"/>
      <c r="E65160" s="41"/>
    </row>
    <row r="65161" spans="4:5" x14ac:dyDescent="0.2">
      <c r="D65161" s="1"/>
      <c r="E65161" s="41"/>
    </row>
    <row r="65162" spans="4:5" x14ac:dyDescent="0.2">
      <c r="D65162" s="1"/>
      <c r="E65162" s="41"/>
    </row>
    <row r="65163" spans="4:5" x14ac:dyDescent="0.2">
      <c r="D65163" s="1"/>
      <c r="E65163" s="41"/>
    </row>
    <row r="65164" spans="4:5" x14ac:dyDescent="0.2">
      <c r="D65164" s="1"/>
      <c r="E65164" s="41"/>
    </row>
    <row r="65165" spans="4:5" x14ac:dyDescent="0.2">
      <c r="D65165" s="1"/>
      <c r="E65165" s="41"/>
    </row>
    <row r="65166" spans="4:5" x14ac:dyDescent="0.2">
      <c r="D65166" s="1"/>
      <c r="E65166" s="41"/>
    </row>
    <row r="65167" spans="4:5" x14ac:dyDescent="0.2">
      <c r="D65167" s="1"/>
      <c r="E65167" s="41"/>
    </row>
    <row r="65168" spans="4:5" x14ac:dyDescent="0.2">
      <c r="D65168" s="1"/>
      <c r="E65168" s="41"/>
    </row>
    <row r="65169" spans="4:5" x14ac:dyDescent="0.2">
      <c r="D65169" s="1"/>
      <c r="E65169" s="41"/>
    </row>
    <row r="65170" spans="4:5" x14ac:dyDescent="0.2">
      <c r="D65170" s="1"/>
      <c r="E65170" s="41"/>
    </row>
    <row r="65171" spans="4:5" x14ac:dyDescent="0.2">
      <c r="D65171" s="1"/>
      <c r="E65171" s="41"/>
    </row>
    <row r="65172" spans="4:5" x14ac:dyDescent="0.2">
      <c r="D65172" s="1"/>
      <c r="E65172" s="41"/>
    </row>
    <row r="65173" spans="4:5" x14ac:dyDescent="0.2">
      <c r="D65173" s="1"/>
      <c r="E65173" s="41"/>
    </row>
    <row r="65174" spans="4:5" x14ac:dyDescent="0.2">
      <c r="D65174" s="1"/>
      <c r="E65174" s="41"/>
    </row>
    <row r="65175" spans="4:5" x14ac:dyDescent="0.2">
      <c r="D65175" s="1"/>
      <c r="E65175" s="41"/>
    </row>
    <row r="65176" spans="4:5" x14ac:dyDescent="0.2">
      <c r="D65176" s="1"/>
      <c r="E65176" s="41"/>
    </row>
    <row r="65177" spans="4:5" x14ac:dyDescent="0.2">
      <c r="D65177" s="1"/>
      <c r="E65177" s="41"/>
    </row>
    <row r="65178" spans="4:5" x14ac:dyDescent="0.2">
      <c r="D65178" s="1"/>
      <c r="E65178" s="41"/>
    </row>
    <row r="65179" spans="4:5" x14ac:dyDescent="0.2">
      <c r="D65179" s="1"/>
      <c r="E65179" s="41"/>
    </row>
    <row r="65180" spans="4:5" x14ac:dyDescent="0.2">
      <c r="D65180" s="1"/>
      <c r="E65180" s="41"/>
    </row>
    <row r="65181" spans="4:5" x14ac:dyDescent="0.2">
      <c r="D65181" s="1"/>
      <c r="E65181" s="41"/>
    </row>
    <row r="65182" spans="4:5" x14ac:dyDescent="0.2">
      <c r="D65182" s="1"/>
      <c r="E65182" s="41"/>
    </row>
    <row r="65183" spans="4:5" x14ac:dyDescent="0.2">
      <c r="D65183" s="1"/>
      <c r="E65183" s="41"/>
    </row>
    <row r="65184" spans="4:5" x14ac:dyDescent="0.2">
      <c r="D65184" s="1"/>
      <c r="E65184" s="41"/>
    </row>
    <row r="65185" spans="4:5" x14ac:dyDescent="0.2">
      <c r="D65185" s="1"/>
      <c r="E65185" s="41"/>
    </row>
    <row r="65186" spans="4:5" x14ac:dyDescent="0.2">
      <c r="D65186" s="1"/>
      <c r="E65186" s="41"/>
    </row>
    <row r="65187" spans="4:5" x14ac:dyDescent="0.2">
      <c r="D65187" s="1"/>
      <c r="E65187" s="41"/>
    </row>
    <row r="65188" spans="4:5" x14ac:dyDescent="0.2">
      <c r="D65188" s="1"/>
      <c r="E65188" s="41"/>
    </row>
    <row r="65189" spans="4:5" x14ac:dyDescent="0.2">
      <c r="D65189" s="1"/>
      <c r="E65189" s="41"/>
    </row>
    <row r="65190" spans="4:5" x14ac:dyDescent="0.2">
      <c r="D65190" s="1"/>
      <c r="E65190" s="41"/>
    </row>
    <row r="65191" spans="4:5" x14ac:dyDescent="0.2">
      <c r="D65191" s="1"/>
      <c r="E65191" s="41"/>
    </row>
    <row r="65192" spans="4:5" x14ac:dyDescent="0.2">
      <c r="D65192" s="1"/>
      <c r="E65192" s="41"/>
    </row>
    <row r="65193" spans="4:5" x14ac:dyDescent="0.2">
      <c r="D65193" s="1"/>
      <c r="E65193" s="41"/>
    </row>
    <row r="65194" spans="4:5" x14ac:dyDescent="0.2">
      <c r="D65194" s="1"/>
      <c r="E65194" s="41"/>
    </row>
    <row r="65195" spans="4:5" x14ac:dyDescent="0.2">
      <c r="D65195" s="1"/>
      <c r="E65195" s="41"/>
    </row>
    <row r="65196" spans="4:5" x14ac:dyDescent="0.2">
      <c r="D65196" s="1"/>
      <c r="E65196" s="41"/>
    </row>
    <row r="65197" spans="4:5" x14ac:dyDescent="0.2">
      <c r="D65197" s="1"/>
      <c r="E65197" s="41"/>
    </row>
    <row r="65198" spans="4:5" x14ac:dyDescent="0.2">
      <c r="D65198" s="1"/>
      <c r="E65198" s="41"/>
    </row>
    <row r="65199" spans="4:5" x14ac:dyDescent="0.2">
      <c r="D65199" s="1"/>
      <c r="E65199" s="41"/>
    </row>
    <row r="65200" spans="4:5" x14ac:dyDescent="0.2">
      <c r="D65200" s="1"/>
      <c r="E65200" s="41"/>
    </row>
    <row r="65201" spans="4:5" x14ac:dyDescent="0.2">
      <c r="D65201" s="1"/>
      <c r="E65201" s="41"/>
    </row>
    <row r="65202" spans="4:5" x14ac:dyDescent="0.2">
      <c r="D65202" s="1"/>
      <c r="E65202" s="41"/>
    </row>
    <row r="65203" spans="4:5" x14ac:dyDescent="0.2">
      <c r="D65203" s="1"/>
      <c r="E65203" s="41"/>
    </row>
    <row r="65204" spans="4:5" x14ac:dyDescent="0.2">
      <c r="D65204" s="1"/>
      <c r="E65204" s="41"/>
    </row>
    <row r="65205" spans="4:5" x14ac:dyDescent="0.2">
      <c r="D65205" s="1"/>
      <c r="E65205" s="41"/>
    </row>
    <row r="65206" spans="4:5" x14ac:dyDescent="0.2">
      <c r="D65206" s="1"/>
      <c r="E65206" s="41"/>
    </row>
    <row r="65207" spans="4:5" x14ac:dyDescent="0.2">
      <c r="D65207" s="1"/>
      <c r="E65207" s="41"/>
    </row>
    <row r="65208" spans="4:5" x14ac:dyDescent="0.2">
      <c r="D65208" s="1"/>
      <c r="E65208" s="41"/>
    </row>
    <row r="65209" spans="4:5" x14ac:dyDescent="0.2">
      <c r="D65209" s="1"/>
      <c r="E65209" s="41"/>
    </row>
    <row r="65210" spans="4:5" x14ac:dyDescent="0.2">
      <c r="D65210" s="1"/>
      <c r="E65210" s="41"/>
    </row>
    <row r="65211" spans="4:5" x14ac:dyDescent="0.2">
      <c r="D65211" s="1"/>
      <c r="E65211" s="41"/>
    </row>
    <row r="65212" spans="4:5" x14ac:dyDescent="0.2">
      <c r="D65212" s="1"/>
      <c r="E65212" s="41"/>
    </row>
    <row r="65213" spans="4:5" x14ac:dyDescent="0.2">
      <c r="D65213" s="1"/>
      <c r="E65213" s="41"/>
    </row>
    <row r="65214" spans="4:5" x14ac:dyDescent="0.2">
      <c r="D65214" s="1"/>
      <c r="E65214" s="41"/>
    </row>
    <row r="65215" spans="4:5" x14ac:dyDescent="0.2">
      <c r="D65215" s="1"/>
      <c r="E65215" s="41"/>
    </row>
    <row r="65216" spans="4:5" x14ac:dyDescent="0.2">
      <c r="D65216" s="1"/>
      <c r="E65216" s="41"/>
    </row>
    <row r="65217" spans="4:5" x14ac:dyDescent="0.2">
      <c r="D65217" s="1"/>
      <c r="E65217" s="41"/>
    </row>
    <row r="65218" spans="4:5" x14ac:dyDescent="0.2">
      <c r="D65218" s="1"/>
      <c r="E65218" s="41"/>
    </row>
    <row r="65219" spans="4:5" x14ac:dyDescent="0.2">
      <c r="D65219" s="1"/>
      <c r="E65219" s="41"/>
    </row>
    <row r="65220" spans="4:5" x14ac:dyDescent="0.2">
      <c r="D65220" s="1"/>
      <c r="E65220" s="41"/>
    </row>
    <row r="65221" spans="4:5" x14ac:dyDescent="0.2">
      <c r="D65221" s="1"/>
      <c r="E65221" s="41"/>
    </row>
    <row r="65222" spans="4:5" x14ac:dyDescent="0.2">
      <c r="D65222" s="1"/>
      <c r="E65222" s="41"/>
    </row>
    <row r="65223" spans="4:5" x14ac:dyDescent="0.2">
      <c r="D65223" s="1"/>
      <c r="E65223" s="41"/>
    </row>
    <row r="65224" spans="4:5" x14ac:dyDescent="0.2">
      <c r="D65224" s="1"/>
      <c r="E65224" s="41"/>
    </row>
    <row r="65225" spans="4:5" x14ac:dyDescent="0.2">
      <c r="D65225" s="1"/>
      <c r="E65225" s="41"/>
    </row>
    <row r="65226" spans="4:5" x14ac:dyDescent="0.2">
      <c r="D65226" s="1"/>
      <c r="E65226" s="41"/>
    </row>
    <row r="65227" spans="4:5" x14ac:dyDescent="0.2">
      <c r="D65227" s="1"/>
      <c r="E65227" s="41"/>
    </row>
    <row r="65228" spans="4:5" x14ac:dyDescent="0.2">
      <c r="D65228" s="1"/>
      <c r="E65228" s="41"/>
    </row>
    <row r="65229" spans="4:5" x14ac:dyDescent="0.2">
      <c r="D65229" s="1"/>
      <c r="E65229" s="41"/>
    </row>
    <row r="65230" spans="4:5" x14ac:dyDescent="0.2">
      <c r="D65230" s="1"/>
      <c r="E65230" s="41"/>
    </row>
    <row r="65231" spans="4:5" x14ac:dyDescent="0.2">
      <c r="D65231" s="1"/>
      <c r="E65231" s="41"/>
    </row>
    <row r="65232" spans="4:5" x14ac:dyDescent="0.2">
      <c r="D65232" s="1"/>
      <c r="E65232" s="41"/>
    </row>
    <row r="65233" spans="4:5" x14ac:dyDescent="0.2">
      <c r="D65233" s="1"/>
      <c r="E65233" s="41"/>
    </row>
    <row r="65234" spans="4:5" x14ac:dyDescent="0.2">
      <c r="D65234" s="1"/>
      <c r="E65234" s="41"/>
    </row>
    <row r="65235" spans="4:5" x14ac:dyDescent="0.2">
      <c r="D65235" s="1"/>
      <c r="E65235" s="41"/>
    </row>
    <row r="65236" spans="4:5" x14ac:dyDescent="0.2">
      <c r="D65236" s="1"/>
      <c r="E65236" s="41"/>
    </row>
    <row r="65237" spans="4:5" x14ac:dyDescent="0.2">
      <c r="D65237" s="1"/>
      <c r="E65237" s="41"/>
    </row>
    <row r="65238" spans="4:5" x14ac:dyDescent="0.2">
      <c r="D65238" s="1"/>
      <c r="E65238" s="41"/>
    </row>
    <row r="65239" spans="4:5" x14ac:dyDescent="0.2">
      <c r="D65239" s="1"/>
      <c r="E65239" s="41"/>
    </row>
    <row r="65240" spans="4:5" x14ac:dyDescent="0.2">
      <c r="D65240" s="1"/>
      <c r="E65240" s="41"/>
    </row>
    <row r="65241" spans="4:5" x14ac:dyDescent="0.2">
      <c r="D65241" s="1"/>
      <c r="E65241" s="41"/>
    </row>
    <row r="65242" spans="4:5" x14ac:dyDescent="0.2">
      <c r="D65242" s="1"/>
      <c r="E65242" s="41"/>
    </row>
    <row r="65243" spans="4:5" x14ac:dyDescent="0.2">
      <c r="D65243" s="1"/>
      <c r="E65243" s="41"/>
    </row>
    <row r="65244" spans="4:5" x14ac:dyDescent="0.2">
      <c r="D65244" s="1"/>
      <c r="E65244" s="41"/>
    </row>
    <row r="65245" spans="4:5" x14ac:dyDescent="0.2">
      <c r="D65245" s="1"/>
      <c r="E65245" s="41"/>
    </row>
    <row r="65246" spans="4:5" x14ac:dyDescent="0.2">
      <c r="D65246" s="1"/>
      <c r="E65246" s="41"/>
    </row>
    <row r="65247" spans="4:5" x14ac:dyDescent="0.2">
      <c r="D65247" s="1"/>
      <c r="E65247" s="41"/>
    </row>
    <row r="65248" spans="4:5" x14ac:dyDescent="0.2">
      <c r="D65248" s="1"/>
      <c r="E65248" s="41"/>
    </row>
    <row r="65249" spans="4:5" x14ac:dyDescent="0.2">
      <c r="D65249" s="1"/>
      <c r="E65249" s="41"/>
    </row>
    <row r="65250" spans="4:5" x14ac:dyDescent="0.2">
      <c r="D65250" s="1"/>
      <c r="E65250" s="41"/>
    </row>
    <row r="65251" spans="4:5" x14ac:dyDescent="0.2">
      <c r="D65251" s="1"/>
      <c r="E65251" s="41"/>
    </row>
    <row r="65252" spans="4:5" x14ac:dyDescent="0.2">
      <c r="D65252" s="1"/>
      <c r="E65252" s="41"/>
    </row>
    <row r="65253" spans="4:5" x14ac:dyDescent="0.2">
      <c r="D65253" s="1"/>
      <c r="E65253" s="41"/>
    </row>
    <row r="65254" spans="4:5" x14ac:dyDescent="0.2">
      <c r="D65254" s="1"/>
      <c r="E65254" s="41"/>
    </row>
    <row r="65255" spans="4:5" x14ac:dyDescent="0.2">
      <c r="D65255" s="1"/>
      <c r="E65255" s="41"/>
    </row>
    <row r="65256" spans="4:5" x14ac:dyDescent="0.2">
      <c r="D65256" s="1"/>
      <c r="E65256" s="41"/>
    </row>
    <row r="65257" spans="4:5" x14ac:dyDescent="0.2">
      <c r="D65257" s="1"/>
      <c r="E65257" s="41"/>
    </row>
    <row r="65258" spans="4:5" x14ac:dyDescent="0.2">
      <c r="D65258" s="1"/>
      <c r="E65258" s="41"/>
    </row>
    <row r="65259" spans="4:5" x14ac:dyDescent="0.2">
      <c r="D65259" s="1"/>
      <c r="E65259" s="41"/>
    </row>
    <row r="65260" spans="4:5" x14ac:dyDescent="0.2">
      <c r="D65260" s="1"/>
      <c r="E65260" s="41"/>
    </row>
    <row r="65261" spans="4:5" x14ac:dyDescent="0.2">
      <c r="D65261" s="1"/>
      <c r="E65261" s="41"/>
    </row>
    <row r="65262" spans="4:5" x14ac:dyDescent="0.2">
      <c r="D65262" s="1"/>
      <c r="E65262" s="41"/>
    </row>
    <row r="65263" spans="4:5" x14ac:dyDescent="0.2">
      <c r="D65263" s="1"/>
      <c r="E65263" s="41"/>
    </row>
    <row r="65264" spans="4:5" x14ac:dyDescent="0.2">
      <c r="D65264" s="1"/>
      <c r="E65264" s="41"/>
    </row>
    <row r="65265" spans="4:5" x14ac:dyDescent="0.2">
      <c r="D65265" s="1"/>
      <c r="E65265" s="41"/>
    </row>
    <row r="65266" spans="4:5" x14ac:dyDescent="0.2">
      <c r="D65266" s="1"/>
      <c r="E65266" s="41"/>
    </row>
    <row r="65267" spans="4:5" x14ac:dyDescent="0.2">
      <c r="D65267" s="1"/>
      <c r="E65267" s="41"/>
    </row>
    <row r="65268" spans="4:5" x14ac:dyDescent="0.2">
      <c r="D65268" s="1"/>
      <c r="E65268" s="41"/>
    </row>
    <row r="65269" spans="4:5" x14ac:dyDescent="0.2">
      <c r="D65269" s="1"/>
      <c r="E65269" s="41"/>
    </row>
    <row r="65270" spans="4:5" x14ac:dyDescent="0.2">
      <c r="D65270" s="1"/>
      <c r="E65270" s="41"/>
    </row>
    <row r="65271" spans="4:5" x14ac:dyDescent="0.2">
      <c r="D65271" s="1"/>
      <c r="E65271" s="41"/>
    </row>
    <row r="65272" spans="4:5" x14ac:dyDescent="0.2">
      <c r="D65272" s="1"/>
      <c r="E65272" s="41"/>
    </row>
    <row r="65273" spans="4:5" x14ac:dyDescent="0.2">
      <c r="D65273" s="1"/>
      <c r="E65273" s="41"/>
    </row>
    <row r="65274" spans="4:5" x14ac:dyDescent="0.2">
      <c r="D65274" s="1"/>
      <c r="E65274" s="41"/>
    </row>
    <row r="65275" spans="4:5" x14ac:dyDescent="0.2">
      <c r="D65275" s="1"/>
      <c r="E65275" s="41"/>
    </row>
    <row r="65276" spans="4:5" x14ac:dyDescent="0.2">
      <c r="D65276" s="1"/>
      <c r="E65276" s="41"/>
    </row>
    <row r="65277" spans="4:5" x14ac:dyDescent="0.2">
      <c r="D65277" s="1"/>
      <c r="E65277" s="41"/>
    </row>
    <row r="65278" spans="4:5" x14ac:dyDescent="0.2">
      <c r="D65278" s="1"/>
      <c r="E65278" s="41"/>
    </row>
    <row r="65279" spans="4:5" x14ac:dyDescent="0.2">
      <c r="D65279" s="1"/>
      <c r="E65279" s="41"/>
    </row>
    <row r="65280" spans="4:5" x14ac:dyDescent="0.2">
      <c r="D65280" s="1"/>
      <c r="E65280" s="41"/>
    </row>
    <row r="65281" spans="4:5" x14ac:dyDescent="0.2">
      <c r="D65281" s="1"/>
      <c r="E65281" s="41"/>
    </row>
    <row r="65282" spans="4:5" x14ac:dyDescent="0.2">
      <c r="D65282" s="1"/>
      <c r="E65282" s="41"/>
    </row>
    <row r="65283" spans="4:5" x14ac:dyDescent="0.2">
      <c r="D65283" s="1"/>
      <c r="E65283" s="41"/>
    </row>
    <row r="65284" spans="4:5" x14ac:dyDescent="0.2">
      <c r="D65284" s="1"/>
      <c r="E65284" s="41"/>
    </row>
    <row r="65285" spans="4:5" x14ac:dyDescent="0.2">
      <c r="D65285" s="1"/>
      <c r="E65285" s="41"/>
    </row>
    <row r="65286" spans="4:5" x14ac:dyDescent="0.2">
      <c r="D65286" s="1"/>
      <c r="E65286" s="41"/>
    </row>
    <row r="65287" spans="4:5" x14ac:dyDescent="0.2">
      <c r="D65287" s="1"/>
      <c r="E65287" s="41"/>
    </row>
    <row r="65288" spans="4:5" x14ac:dyDescent="0.2">
      <c r="D65288" s="1"/>
      <c r="E65288" s="41"/>
    </row>
    <row r="65289" spans="4:5" x14ac:dyDescent="0.2">
      <c r="D65289" s="1"/>
      <c r="E65289" s="41"/>
    </row>
    <row r="65290" spans="4:5" x14ac:dyDescent="0.2">
      <c r="D65290" s="1"/>
      <c r="E65290" s="41"/>
    </row>
    <row r="65291" spans="4:5" x14ac:dyDescent="0.2">
      <c r="D65291" s="1"/>
      <c r="E65291" s="41"/>
    </row>
    <row r="65292" spans="4:5" x14ac:dyDescent="0.2">
      <c r="D65292" s="1"/>
      <c r="E65292" s="41"/>
    </row>
    <row r="65293" spans="4:5" x14ac:dyDescent="0.2">
      <c r="D65293" s="1"/>
      <c r="E65293" s="41"/>
    </row>
    <row r="65294" spans="4:5" x14ac:dyDescent="0.2">
      <c r="D65294" s="1"/>
      <c r="E65294" s="41"/>
    </row>
    <row r="65295" spans="4:5" x14ac:dyDescent="0.2">
      <c r="D65295" s="1"/>
      <c r="E65295" s="41"/>
    </row>
    <row r="65296" spans="4:5" x14ac:dyDescent="0.2">
      <c r="D65296" s="1"/>
      <c r="E65296" s="41"/>
    </row>
    <row r="65297" spans="4:5" x14ac:dyDescent="0.2">
      <c r="D65297" s="1"/>
      <c r="E65297" s="41"/>
    </row>
    <row r="65298" spans="4:5" x14ac:dyDescent="0.2">
      <c r="D65298" s="1"/>
      <c r="E65298" s="41"/>
    </row>
    <row r="65299" spans="4:5" x14ac:dyDescent="0.2">
      <c r="D65299" s="1"/>
      <c r="E65299" s="41"/>
    </row>
    <row r="65300" spans="4:5" x14ac:dyDescent="0.2">
      <c r="D65300" s="1"/>
      <c r="E65300" s="41"/>
    </row>
    <row r="65301" spans="4:5" x14ac:dyDescent="0.2">
      <c r="D65301" s="1"/>
      <c r="E65301" s="41"/>
    </row>
    <row r="65302" spans="4:5" x14ac:dyDescent="0.2">
      <c r="D65302" s="1"/>
      <c r="E65302" s="41"/>
    </row>
    <row r="65303" spans="4:5" x14ac:dyDescent="0.2">
      <c r="D65303" s="1"/>
      <c r="E65303" s="41"/>
    </row>
    <row r="65304" spans="4:5" x14ac:dyDescent="0.2">
      <c r="D65304" s="1"/>
      <c r="E65304" s="41"/>
    </row>
    <row r="65305" spans="4:5" x14ac:dyDescent="0.2">
      <c r="D65305" s="1"/>
      <c r="E65305" s="41"/>
    </row>
    <row r="65306" spans="4:5" x14ac:dyDescent="0.2">
      <c r="D65306" s="1"/>
      <c r="E65306" s="41"/>
    </row>
    <row r="65307" spans="4:5" x14ac:dyDescent="0.2">
      <c r="D65307" s="1"/>
      <c r="E65307" s="41"/>
    </row>
    <row r="65308" spans="4:5" x14ac:dyDescent="0.2">
      <c r="D65308" s="1"/>
      <c r="E65308" s="41"/>
    </row>
    <row r="65309" spans="4:5" x14ac:dyDescent="0.2">
      <c r="D65309" s="1"/>
      <c r="E65309" s="41"/>
    </row>
    <row r="65310" spans="4:5" x14ac:dyDescent="0.2">
      <c r="D65310" s="1"/>
      <c r="E65310" s="41"/>
    </row>
    <row r="65311" spans="4:5" x14ac:dyDescent="0.2">
      <c r="D65311" s="1"/>
      <c r="E65311" s="41"/>
    </row>
    <row r="65312" spans="4:5" x14ac:dyDescent="0.2">
      <c r="D65312" s="1"/>
      <c r="E65312" s="41"/>
    </row>
    <row r="65313" spans="4:5" x14ac:dyDescent="0.2">
      <c r="D65313" s="1"/>
      <c r="E65313" s="41"/>
    </row>
    <row r="65314" spans="4:5" x14ac:dyDescent="0.2">
      <c r="D65314" s="1"/>
      <c r="E65314" s="41"/>
    </row>
    <row r="65315" spans="4:5" x14ac:dyDescent="0.2">
      <c r="D65315" s="1"/>
      <c r="E65315" s="41"/>
    </row>
    <row r="65316" spans="4:5" x14ac:dyDescent="0.2">
      <c r="D65316" s="1"/>
      <c r="E65316" s="41"/>
    </row>
    <row r="65317" spans="4:5" x14ac:dyDescent="0.2">
      <c r="D65317" s="1"/>
      <c r="E65317" s="41"/>
    </row>
    <row r="65318" spans="4:5" x14ac:dyDescent="0.2">
      <c r="D65318" s="1"/>
      <c r="E65318" s="41"/>
    </row>
    <row r="65319" spans="4:5" x14ac:dyDescent="0.2">
      <c r="D65319" s="1"/>
      <c r="E65319" s="41"/>
    </row>
    <row r="65320" spans="4:5" x14ac:dyDescent="0.2">
      <c r="D65320" s="1"/>
      <c r="E65320" s="41"/>
    </row>
    <row r="65321" spans="4:5" x14ac:dyDescent="0.2">
      <c r="D65321" s="1"/>
      <c r="E65321" s="41"/>
    </row>
    <row r="65322" spans="4:5" x14ac:dyDescent="0.2">
      <c r="D65322" s="1"/>
      <c r="E65322" s="41"/>
    </row>
    <row r="65323" spans="4:5" x14ac:dyDescent="0.2">
      <c r="D65323" s="1"/>
      <c r="E65323" s="41"/>
    </row>
    <row r="65324" spans="4:5" x14ac:dyDescent="0.2">
      <c r="D65324" s="1"/>
      <c r="E65324" s="41"/>
    </row>
    <row r="65325" spans="4:5" x14ac:dyDescent="0.2">
      <c r="D65325" s="1"/>
      <c r="E65325" s="41"/>
    </row>
    <row r="65326" spans="4:5" x14ac:dyDescent="0.2">
      <c r="D65326" s="1"/>
      <c r="E65326" s="41"/>
    </row>
    <row r="65327" spans="4:5" x14ac:dyDescent="0.2">
      <c r="D65327" s="1"/>
      <c r="E65327" s="41"/>
    </row>
    <row r="65328" spans="4:5" x14ac:dyDescent="0.2">
      <c r="D65328" s="1"/>
      <c r="E65328" s="41"/>
    </row>
    <row r="65329" spans="4:5" x14ac:dyDescent="0.2">
      <c r="D65329" s="1"/>
      <c r="E65329" s="41"/>
    </row>
    <row r="65330" spans="4:5" x14ac:dyDescent="0.2">
      <c r="D65330" s="1"/>
      <c r="E65330" s="41"/>
    </row>
    <row r="65331" spans="4:5" x14ac:dyDescent="0.2">
      <c r="D65331" s="1"/>
      <c r="E65331" s="41"/>
    </row>
    <row r="65332" spans="4:5" x14ac:dyDescent="0.2">
      <c r="D65332" s="1"/>
      <c r="E65332" s="41"/>
    </row>
    <row r="65333" spans="4:5" x14ac:dyDescent="0.2">
      <c r="D65333" s="1"/>
      <c r="E65333" s="41"/>
    </row>
    <row r="65334" spans="4:5" x14ac:dyDescent="0.2">
      <c r="D65334" s="1"/>
      <c r="E65334" s="41"/>
    </row>
    <row r="65335" spans="4:5" x14ac:dyDescent="0.2">
      <c r="D65335" s="1"/>
      <c r="E65335" s="41"/>
    </row>
    <row r="65336" spans="4:5" x14ac:dyDescent="0.2">
      <c r="D65336" s="1"/>
      <c r="E65336" s="41"/>
    </row>
    <row r="65337" spans="4:5" x14ac:dyDescent="0.2">
      <c r="D65337" s="1"/>
      <c r="E65337" s="41"/>
    </row>
    <row r="65338" spans="4:5" x14ac:dyDescent="0.2">
      <c r="D65338" s="1"/>
      <c r="E65338" s="41"/>
    </row>
    <row r="65339" spans="4:5" x14ac:dyDescent="0.2">
      <c r="D65339" s="1"/>
      <c r="E65339" s="41"/>
    </row>
    <row r="65340" spans="4:5" x14ac:dyDescent="0.2">
      <c r="D65340" s="1"/>
      <c r="E65340" s="41"/>
    </row>
    <row r="65341" spans="4:5" x14ac:dyDescent="0.2">
      <c r="D65341" s="1"/>
      <c r="E65341" s="41"/>
    </row>
    <row r="65342" spans="4:5" x14ac:dyDescent="0.2">
      <c r="D65342" s="1"/>
      <c r="E65342" s="41"/>
    </row>
    <row r="65343" spans="4:5" x14ac:dyDescent="0.2">
      <c r="D65343" s="1"/>
      <c r="E65343" s="41"/>
    </row>
    <row r="65344" spans="4:5" x14ac:dyDescent="0.2">
      <c r="D65344" s="1"/>
      <c r="E65344" s="41"/>
    </row>
    <row r="65345" spans="4:5" x14ac:dyDescent="0.2">
      <c r="D65345" s="1"/>
      <c r="E65345" s="41"/>
    </row>
    <row r="65346" spans="4:5" x14ac:dyDescent="0.2">
      <c r="D65346" s="1"/>
      <c r="E65346" s="41"/>
    </row>
    <row r="65347" spans="4:5" x14ac:dyDescent="0.2">
      <c r="D65347" s="1"/>
      <c r="E65347" s="41"/>
    </row>
    <row r="65348" spans="4:5" x14ac:dyDescent="0.2">
      <c r="D65348" s="1"/>
      <c r="E65348" s="41"/>
    </row>
    <row r="65349" spans="4:5" x14ac:dyDescent="0.2">
      <c r="D65349" s="1"/>
      <c r="E65349" s="41"/>
    </row>
    <row r="65350" spans="4:5" x14ac:dyDescent="0.2">
      <c r="D65350" s="1"/>
      <c r="E65350" s="41"/>
    </row>
    <row r="65351" spans="4:5" x14ac:dyDescent="0.2">
      <c r="D65351" s="1"/>
      <c r="E65351" s="41"/>
    </row>
    <row r="65352" spans="4:5" x14ac:dyDescent="0.2">
      <c r="D65352" s="1"/>
      <c r="E65352" s="41"/>
    </row>
    <row r="65353" spans="4:5" x14ac:dyDescent="0.2">
      <c r="D65353" s="1"/>
      <c r="E65353" s="41"/>
    </row>
    <row r="65354" spans="4:5" x14ac:dyDescent="0.2">
      <c r="D65354" s="1"/>
      <c r="E65354" s="41"/>
    </row>
    <row r="65355" spans="4:5" x14ac:dyDescent="0.2">
      <c r="D65355" s="1"/>
      <c r="E65355" s="41"/>
    </row>
    <row r="65356" spans="4:5" x14ac:dyDescent="0.2">
      <c r="D65356" s="1"/>
      <c r="E65356" s="41"/>
    </row>
    <row r="65357" spans="4:5" x14ac:dyDescent="0.2">
      <c r="D65357" s="1"/>
      <c r="E65357" s="41"/>
    </row>
    <row r="65358" spans="4:5" x14ac:dyDescent="0.2">
      <c r="D65358" s="1"/>
      <c r="E65358" s="41"/>
    </row>
    <row r="65359" spans="4:5" x14ac:dyDescent="0.2">
      <c r="D65359" s="1"/>
      <c r="E65359" s="41"/>
    </row>
    <row r="65360" spans="4:5" x14ac:dyDescent="0.2">
      <c r="D65360" s="1"/>
      <c r="E65360" s="41"/>
    </row>
    <row r="65361" spans="4:5" x14ac:dyDescent="0.2">
      <c r="D65361" s="1"/>
      <c r="E65361" s="41"/>
    </row>
    <row r="65362" spans="4:5" x14ac:dyDescent="0.2">
      <c r="D65362" s="1"/>
      <c r="E65362" s="41"/>
    </row>
    <row r="65363" spans="4:5" x14ac:dyDescent="0.2">
      <c r="D65363" s="1"/>
      <c r="E65363" s="41"/>
    </row>
    <row r="65364" spans="4:5" x14ac:dyDescent="0.2">
      <c r="D65364" s="1"/>
      <c r="E65364" s="41"/>
    </row>
    <row r="65365" spans="4:5" x14ac:dyDescent="0.2">
      <c r="D65365" s="1"/>
      <c r="E65365" s="41"/>
    </row>
    <row r="65366" spans="4:5" x14ac:dyDescent="0.2">
      <c r="D65366" s="1"/>
      <c r="E65366" s="41"/>
    </row>
    <row r="65367" spans="4:5" x14ac:dyDescent="0.2">
      <c r="D65367" s="1"/>
      <c r="E65367" s="41"/>
    </row>
    <row r="65368" spans="4:5" x14ac:dyDescent="0.2">
      <c r="D65368" s="1"/>
      <c r="E65368" s="41"/>
    </row>
    <row r="65369" spans="4:5" x14ac:dyDescent="0.2">
      <c r="D65369" s="1"/>
      <c r="E65369" s="41"/>
    </row>
    <row r="65370" spans="4:5" x14ac:dyDescent="0.2">
      <c r="D65370" s="1"/>
      <c r="E65370" s="41"/>
    </row>
    <row r="65371" spans="4:5" x14ac:dyDescent="0.2">
      <c r="D65371" s="1"/>
      <c r="E65371" s="41"/>
    </row>
    <row r="65372" spans="4:5" x14ac:dyDescent="0.2">
      <c r="D65372" s="1"/>
      <c r="E65372" s="41"/>
    </row>
    <row r="65373" spans="4:5" x14ac:dyDescent="0.2">
      <c r="D65373" s="1"/>
      <c r="E65373" s="41"/>
    </row>
    <row r="65374" spans="4:5" x14ac:dyDescent="0.2">
      <c r="D65374" s="1"/>
      <c r="E65374" s="41"/>
    </row>
    <row r="65375" spans="4:5" x14ac:dyDescent="0.2">
      <c r="D65375" s="1"/>
      <c r="E65375" s="41"/>
    </row>
    <row r="65376" spans="4:5" x14ac:dyDescent="0.2">
      <c r="D65376" s="1"/>
      <c r="E65376" s="41"/>
    </row>
    <row r="65377" spans="4:5" x14ac:dyDescent="0.2">
      <c r="D65377" s="1"/>
      <c r="E65377" s="41"/>
    </row>
    <row r="65378" spans="4:5" x14ac:dyDescent="0.2">
      <c r="D65378" s="1"/>
      <c r="E65378" s="41"/>
    </row>
    <row r="65379" spans="4:5" x14ac:dyDescent="0.2">
      <c r="D65379" s="1"/>
      <c r="E65379" s="41"/>
    </row>
    <row r="65380" spans="4:5" x14ac:dyDescent="0.2">
      <c r="D65380" s="1"/>
      <c r="E65380" s="41"/>
    </row>
    <row r="65381" spans="4:5" x14ac:dyDescent="0.2">
      <c r="D65381" s="1"/>
      <c r="E65381" s="41"/>
    </row>
    <row r="65382" spans="4:5" x14ac:dyDescent="0.2">
      <c r="D65382" s="1"/>
      <c r="E65382" s="41"/>
    </row>
    <row r="65383" spans="4:5" x14ac:dyDescent="0.2">
      <c r="D65383" s="1"/>
      <c r="E65383" s="41"/>
    </row>
    <row r="65384" spans="4:5" x14ac:dyDescent="0.2">
      <c r="D65384" s="1"/>
      <c r="E65384" s="41"/>
    </row>
    <row r="65385" spans="4:5" x14ac:dyDescent="0.2">
      <c r="D65385" s="1"/>
      <c r="E65385" s="41"/>
    </row>
    <row r="65386" spans="4:5" x14ac:dyDescent="0.2">
      <c r="D65386" s="1"/>
      <c r="E65386" s="41"/>
    </row>
    <row r="65387" spans="4:5" x14ac:dyDescent="0.2">
      <c r="D65387" s="1"/>
      <c r="E65387" s="41"/>
    </row>
    <row r="65388" spans="4:5" x14ac:dyDescent="0.2">
      <c r="D65388" s="1"/>
      <c r="E65388" s="41"/>
    </row>
    <row r="65389" spans="4:5" x14ac:dyDescent="0.2">
      <c r="D65389" s="1"/>
      <c r="E65389" s="41"/>
    </row>
    <row r="65390" spans="4:5" x14ac:dyDescent="0.2">
      <c r="D65390" s="1"/>
      <c r="E65390" s="41"/>
    </row>
    <row r="65391" spans="4:5" x14ac:dyDescent="0.2">
      <c r="D65391" s="1"/>
      <c r="E65391" s="41"/>
    </row>
    <row r="65392" spans="4:5" x14ac:dyDescent="0.2">
      <c r="D65392" s="1"/>
      <c r="E65392" s="41"/>
    </row>
    <row r="65393" spans="4:5" x14ac:dyDescent="0.2">
      <c r="D65393" s="1"/>
      <c r="E65393" s="41"/>
    </row>
    <row r="65394" spans="4:5" x14ac:dyDescent="0.2">
      <c r="D65394" s="1"/>
      <c r="E65394" s="41"/>
    </row>
    <row r="65395" spans="4:5" x14ac:dyDescent="0.2">
      <c r="D65395" s="1"/>
      <c r="E65395" s="41"/>
    </row>
    <row r="65396" spans="4:5" x14ac:dyDescent="0.2">
      <c r="D65396" s="1"/>
      <c r="E65396" s="41"/>
    </row>
    <row r="65397" spans="4:5" x14ac:dyDescent="0.2">
      <c r="D65397" s="1"/>
      <c r="E65397" s="41"/>
    </row>
    <row r="65398" spans="4:5" x14ac:dyDescent="0.2">
      <c r="D65398" s="1"/>
      <c r="E65398" s="41"/>
    </row>
    <row r="65399" spans="4:5" x14ac:dyDescent="0.2">
      <c r="D65399" s="1"/>
      <c r="E65399" s="41"/>
    </row>
    <row r="65400" spans="4:5" x14ac:dyDescent="0.2">
      <c r="D65400" s="1"/>
      <c r="E65400" s="41"/>
    </row>
    <row r="65401" spans="4:5" x14ac:dyDescent="0.2">
      <c r="D65401" s="1"/>
      <c r="E65401" s="41"/>
    </row>
    <row r="65402" spans="4:5" x14ac:dyDescent="0.2">
      <c r="D65402" s="1"/>
      <c r="E65402" s="41"/>
    </row>
    <row r="65403" spans="4:5" x14ac:dyDescent="0.2">
      <c r="D65403" s="1"/>
      <c r="E65403" s="41"/>
    </row>
    <row r="65404" spans="4:5" x14ac:dyDescent="0.2">
      <c r="D65404" s="1"/>
      <c r="E65404" s="41"/>
    </row>
    <row r="65405" spans="4:5" x14ac:dyDescent="0.2">
      <c r="D65405" s="1"/>
      <c r="E65405" s="41"/>
    </row>
    <row r="65406" spans="4:5" x14ac:dyDescent="0.2">
      <c r="D65406" s="1"/>
      <c r="E65406" s="41"/>
    </row>
    <row r="65407" spans="4:5" x14ac:dyDescent="0.2">
      <c r="D65407" s="1"/>
      <c r="E65407" s="41"/>
    </row>
    <row r="65408" spans="4:5" x14ac:dyDescent="0.2">
      <c r="D65408" s="1"/>
      <c r="E65408" s="41"/>
    </row>
    <row r="65409" spans="4:5" x14ac:dyDescent="0.2">
      <c r="D65409" s="1"/>
      <c r="E65409" s="41"/>
    </row>
    <row r="65410" spans="4:5" x14ac:dyDescent="0.2">
      <c r="D65410" s="1"/>
      <c r="E65410" s="41"/>
    </row>
    <row r="65411" spans="4:5" x14ac:dyDescent="0.2">
      <c r="D65411" s="1"/>
      <c r="E65411" s="41"/>
    </row>
    <row r="65412" spans="4:5" x14ac:dyDescent="0.2">
      <c r="D65412" s="1"/>
      <c r="E65412" s="41"/>
    </row>
    <row r="65413" spans="4:5" x14ac:dyDescent="0.2">
      <c r="D65413" s="1"/>
      <c r="E65413" s="41"/>
    </row>
    <row r="65414" spans="4:5" x14ac:dyDescent="0.2">
      <c r="D65414" s="1"/>
      <c r="E65414" s="41"/>
    </row>
    <row r="65415" spans="4:5" x14ac:dyDescent="0.2">
      <c r="D65415" s="1"/>
      <c r="E65415" s="41"/>
    </row>
    <row r="65416" spans="4:5" x14ac:dyDescent="0.2">
      <c r="D65416" s="1"/>
      <c r="E65416" s="41"/>
    </row>
  </sheetData>
  <phoneticPr fontId="5" type="noConversion"/>
  <pageMargins left="0.75" right="0.75" top="1" bottom="1" header="0.5" footer="0.5"/>
  <pageSetup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92D050"/>
  </sheetPr>
  <dimension ref="A1:P691"/>
  <sheetViews>
    <sheetView zoomScale="90" zoomScaleNormal="90" workbookViewId="0">
      <pane xSplit="2" ySplit="1" topLeftCell="I2" activePane="bottomRight" state="frozen"/>
      <selection pane="topRight" activeCell="C1" sqref="C1"/>
      <selection pane="bottomLeft" activeCell="A2" sqref="A2"/>
      <selection pane="bottomRight" activeCell="N1" sqref="N1"/>
    </sheetView>
  </sheetViews>
  <sheetFormatPr defaultRowHeight="12.75" x14ac:dyDescent="0.2"/>
  <cols>
    <col min="1" max="2" width="9.140625" style="2"/>
    <col min="3" max="3" width="17.42578125" style="44" bestFit="1" customWidth="1"/>
    <col min="4" max="4" width="17.42578125" style="44" customWidth="1"/>
    <col min="5" max="5" width="17.42578125" style="44" bestFit="1" customWidth="1"/>
    <col min="6" max="6" width="9.140625" style="34"/>
    <col min="7" max="7" width="17.42578125" style="44" bestFit="1" customWidth="1"/>
    <col min="8" max="8" width="9.140625" style="34"/>
    <col min="9" max="9" width="17.42578125" style="44" bestFit="1" customWidth="1"/>
    <col min="10" max="10" width="15.7109375" customWidth="1"/>
    <col min="11" max="11" width="16" customWidth="1"/>
    <col min="12" max="12" width="16.140625" customWidth="1"/>
    <col min="13" max="13" width="9.42578125" bestFit="1" customWidth="1"/>
    <col min="14" max="14" width="12.5703125" customWidth="1"/>
    <col min="16" max="16" width="9.42578125" bestFit="1" customWidth="1"/>
  </cols>
  <sheetData>
    <row r="1" spans="1:15" ht="39" thickBot="1" x14ac:dyDescent="0.25">
      <c r="A1" s="51" t="s">
        <v>3</v>
      </c>
      <c r="B1" s="51" t="s">
        <v>4</v>
      </c>
      <c r="C1" s="392" t="s">
        <v>116</v>
      </c>
      <c r="D1" s="180" t="s">
        <v>127</v>
      </c>
      <c r="E1" s="392" t="s">
        <v>126</v>
      </c>
      <c r="G1" s="180" t="s">
        <v>114</v>
      </c>
      <c r="I1" s="397" t="s">
        <v>236</v>
      </c>
      <c r="J1" s="127" t="s">
        <v>128</v>
      </c>
      <c r="K1" s="394" t="s">
        <v>235</v>
      </c>
      <c r="N1" s="430" t="s">
        <v>270</v>
      </c>
    </row>
    <row r="2" spans="1:15" x14ac:dyDescent="0.2">
      <c r="A2" s="10">
        <v>2010</v>
      </c>
      <c r="B2" s="3">
        <v>1</v>
      </c>
      <c r="C2" s="44">
        <v>356190.87199999997</v>
      </c>
      <c r="D2" s="179">
        <v>320.762</v>
      </c>
      <c r="E2" s="44">
        <v>1130.8399999999999</v>
      </c>
      <c r="G2" s="179"/>
      <c r="I2" s="179">
        <f>+C2</f>
        <v>356190.87199999997</v>
      </c>
      <c r="J2" s="129">
        <f t="shared" ref="J2:J15" si="0">+D2/E2</f>
        <v>0.28364932262742742</v>
      </c>
      <c r="K2" s="393">
        <v>0.9423887369738605</v>
      </c>
    </row>
    <row r="3" spans="1:15" x14ac:dyDescent="0.2">
      <c r="A3" s="10">
        <v>2010</v>
      </c>
      <c r="B3" s="3">
        <v>2</v>
      </c>
      <c r="C3" s="44">
        <v>279087.163</v>
      </c>
      <c r="D3" s="179">
        <v>197.95099999999999</v>
      </c>
      <c r="E3" s="44">
        <v>740.48</v>
      </c>
      <c r="G3" s="179">
        <f t="shared" ref="G3:G14" si="1">C2</f>
        <v>356190.87199999997</v>
      </c>
      <c r="I3" s="179">
        <f t="shared" ref="I3:I66" si="2">+C3</f>
        <v>279087.163</v>
      </c>
      <c r="J3" s="129">
        <f t="shared" si="0"/>
        <v>0.26732794943820221</v>
      </c>
      <c r="K3" s="393">
        <v>0.91046769077885481</v>
      </c>
      <c r="L3" s="302"/>
      <c r="M3" s="72"/>
      <c r="N3" s="71"/>
    </row>
    <row r="4" spans="1:15" x14ac:dyDescent="0.2">
      <c r="A4" s="10">
        <v>2010</v>
      </c>
      <c r="B4" s="3">
        <v>3</v>
      </c>
      <c r="C4" s="44">
        <v>277552.57500000001</v>
      </c>
      <c r="D4" s="179">
        <v>218.88800000000001</v>
      </c>
      <c r="E4" s="44">
        <v>761.08</v>
      </c>
      <c r="G4" s="179">
        <f t="shared" si="1"/>
        <v>279087.163</v>
      </c>
      <c r="I4" s="179">
        <f t="shared" si="2"/>
        <v>277552.57500000001</v>
      </c>
      <c r="J4" s="129">
        <f t="shared" si="0"/>
        <v>0.28760182897987069</v>
      </c>
      <c r="K4" s="393">
        <v>0.97589448190119388</v>
      </c>
      <c r="L4" s="17"/>
      <c r="M4" s="17"/>
    </row>
    <row r="5" spans="1:15" x14ac:dyDescent="0.2">
      <c r="A5" s="10">
        <v>2010</v>
      </c>
      <c r="B5" s="3">
        <v>4</v>
      </c>
      <c r="C5" s="44">
        <v>259045.82</v>
      </c>
      <c r="D5" s="179">
        <v>172.84100000000001</v>
      </c>
      <c r="E5" s="44">
        <v>569.16999999999996</v>
      </c>
      <c r="G5" s="179">
        <f t="shared" si="1"/>
        <v>277552.57500000001</v>
      </c>
      <c r="I5" s="179">
        <f t="shared" si="2"/>
        <v>259045.82</v>
      </c>
      <c r="J5" s="129">
        <f t="shared" si="0"/>
        <v>0.30367201363388796</v>
      </c>
      <c r="K5" s="393">
        <v>0.97164707571899867</v>
      </c>
      <c r="L5" s="301"/>
      <c r="M5" s="72"/>
      <c r="N5" s="70"/>
    </row>
    <row r="6" spans="1:15" x14ac:dyDescent="0.2">
      <c r="A6" s="10">
        <v>2010</v>
      </c>
      <c r="B6" s="3">
        <v>5</v>
      </c>
      <c r="C6" s="44">
        <v>348772.37099999998</v>
      </c>
      <c r="D6" s="179">
        <v>209.88399999999999</v>
      </c>
      <c r="E6" s="44">
        <v>712.93000000000006</v>
      </c>
      <c r="G6" s="179">
        <f t="shared" si="1"/>
        <v>259045.82</v>
      </c>
      <c r="I6" s="179">
        <f t="shared" si="2"/>
        <v>348772.37099999998</v>
      </c>
      <c r="J6" s="129">
        <f t="shared" si="0"/>
        <v>0.29439636429944027</v>
      </c>
      <c r="K6" s="393">
        <v>0.98311762533441749</v>
      </c>
      <c r="L6" s="301"/>
      <c r="M6" s="72"/>
      <c r="N6" s="70"/>
    </row>
    <row r="7" spans="1:15" x14ac:dyDescent="0.2">
      <c r="A7" s="10">
        <v>2010</v>
      </c>
      <c r="B7" s="3">
        <v>6</v>
      </c>
      <c r="C7" s="44">
        <v>374770.853</v>
      </c>
      <c r="D7" s="179">
        <v>233.482</v>
      </c>
      <c r="E7" s="44">
        <v>797.42000000000007</v>
      </c>
      <c r="G7" s="179">
        <f t="shared" si="1"/>
        <v>348772.37099999998</v>
      </c>
      <c r="I7" s="179">
        <f t="shared" si="2"/>
        <v>374770.853</v>
      </c>
      <c r="J7" s="129">
        <f t="shared" si="0"/>
        <v>0.29279676958190159</v>
      </c>
      <c r="K7" s="393">
        <v>0.98559827501746833</v>
      </c>
    </row>
    <row r="8" spans="1:15" x14ac:dyDescent="0.2">
      <c r="A8" s="10">
        <v>2010</v>
      </c>
      <c r="B8" s="3">
        <v>7</v>
      </c>
      <c r="C8" s="44">
        <v>366580.64500000002</v>
      </c>
      <c r="D8" s="179">
        <v>219.078</v>
      </c>
      <c r="E8" s="44">
        <v>765.29</v>
      </c>
      <c r="G8" s="179">
        <f t="shared" si="1"/>
        <v>374770.853</v>
      </c>
      <c r="I8" s="179">
        <f t="shared" si="2"/>
        <v>366580.64500000002</v>
      </c>
      <c r="J8" s="129">
        <f t="shared" si="0"/>
        <v>0.28626795071149502</v>
      </c>
      <c r="K8" s="393">
        <v>0.99022309737294611</v>
      </c>
      <c r="L8" s="301"/>
    </row>
    <row r="9" spans="1:15" x14ac:dyDescent="0.2">
      <c r="A9" s="10">
        <v>2010</v>
      </c>
      <c r="B9" s="3">
        <v>8</v>
      </c>
      <c r="C9" s="44">
        <v>366051.24699999997</v>
      </c>
      <c r="D9" s="179">
        <v>232.25</v>
      </c>
      <c r="E9" s="44">
        <v>793.6</v>
      </c>
      <c r="G9" s="179">
        <f t="shared" si="1"/>
        <v>366580.64500000002</v>
      </c>
      <c r="I9" s="179">
        <f t="shared" si="2"/>
        <v>366051.24699999997</v>
      </c>
      <c r="J9" s="129">
        <f t="shared" si="0"/>
        <v>0.29265372983870969</v>
      </c>
      <c r="K9" s="393">
        <v>0.99374857548483186</v>
      </c>
      <c r="L9" s="301"/>
    </row>
    <row r="10" spans="1:15" x14ac:dyDescent="0.2">
      <c r="A10" s="10">
        <v>2010</v>
      </c>
      <c r="B10" s="3">
        <v>9</v>
      </c>
      <c r="C10" s="44">
        <v>341190.85100000002</v>
      </c>
      <c r="D10" s="179">
        <v>221.089</v>
      </c>
      <c r="E10" s="44">
        <v>732.59</v>
      </c>
      <c r="G10" s="179">
        <f t="shared" si="1"/>
        <v>366051.24699999997</v>
      </c>
      <c r="I10" s="179">
        <f t="shared" si="2"/>
        <v>341190.85100000002</v>
      </c>
      <c r="J10" s="129">
        <f t="shared" si="0"/>
        <v>0.30179090623677635</v>
      </c>
      <c r="K10" s="393">
        <v>0.99711471706201615</v>
      </c>
    </row>
    <row r="11" spans="1:15" x14ac:dyDescent="0.2">
      <c r="A11" s="10">
        <v>2010</v>
      </c>
      <c r="B11" s="3">
        <v>10</v>
      </c>
      <c r="C11" s="44">
        <v>293449.73700000002</v>
      </c>
      <c r="D11" s="179">
        <v>203.81299999999999</v>
      </c>
      <c r="E11" s="44">
        <v>679.54</v>
      </c>
      <c r="G11" s="179">
        <f t="shared" si="1"/>
        <v>341190.85100000002</v>
      </c>
      <c r="I11" s="179">
        <f t="shared" si="2"/>
        <v>293449.73700000002</v>
      </c>
      <c r="J11" s="129">
        <f t="shared" si="0"/>
        <v>0.29992789239779849</v>
      </c>
      <c r="K11" s="393">
        <v>0.99592777026059998</v>
      </c>
    </row>
    <row r="12" spans="1:15" x14ac:dyDescent="0.2">
      <c r="A12" s="10">
        <v>2010</v>
      </c>
      <c r="B12" s="3">
        <v>11</v>
      </c>
      <c r="C12" s="44">
        <v>251386.29399999999</v>
      </c>
      <c r="D12" s="179">
        <v>191.816</v>
      </c>
      <c r="E12" s="44">
        <v>595.83000000000004</v>
      </c>
      <c r="G12" s="179">
        <f t="shared" si="1"/>
        <v>293449.73700000002</v>
      </c>
      <c r="I12" s="179">
        <f t="shared" si="2"/>
        <v>251386.29399999999</v>
      </c>
      <c r="J12" s="129">
        <f t="shared" si="0"/>
        <v>0.32193075206015137</v>
      </c>
      <c r="K12" s="393">
        <v>0.99811061162269077</v>
      </c>
    </row>
    <row r="13" spans="1:15" x14ac:dyDescent="0.2">
      <c r="A13" s="10">
        <v>2010</v>
      </c>
      <c r="B13" s="3">
        <v>12</v>
      </c>
      <c r="C13" s="44">
        <v>325126.25900000002</v>
      </c>
      <c r="D13" s="179">
        <v>255.75399999999999</v>
      </c>
      <c r="E13" s="44">
        <v>880.98</v>
      </c>
      <c r="F13" s="34">
        <f>SUM(C2:C13)</f>
        <v>3839204.6870000004</v>
      </c>
      <c r="G13" s="179">
        <f>C12</f>
        <v>251386.29399999999</v>
      </c>
      <c r="H13" s="34">
        <f>SUM(G2:G13)</f>
        <v>3514078.4280000003</v>
      </c>
      <c r="I13" s="179">
        <f t="shared" si="2"/>
        <v>325126.25900000002</v>
      </c>
      <c r="J13" s="129">
        <f t="shared" si="0"/>
        <v>0.29030624985811254</v>
      </c>
      <c r="K13" s="393">
        <v>0.95119134148647533</v>
      </c>
    </row>
    <row r="14" spans="1:15" x14ac:dyDescent="0.2">
      <c r="A14" s="3">
        <v>2011</v>
      </c>
      <c r="B14" s="3">
        <v>1</v>
      </c>
      <c r="C14" s="44">
        <v>278354.89399999997</v>
      </c>
      <c r="D14" s="179">
        <v>235.322</v>
      </c>
      <c r="E14" s="44">
        <v>835.56</v>
      </c>
      <c r="G14" s="179">
        <f t="shared" si="1"/>
        <v>325126.25900000002</v>
      </c>
      <c r="I14" s="179">
        <f t="shared" si="2"/>
        <v>278354.89399999997</v>
      </c>
      <c r="J14" s="128">
        <f t="shared" si="0"/>
        <v>0.28163387428790276</v>
      </c>
      <c r="K14" s="128"/>
    </row>
    <row r="15" spans="1:15" x14ac:dyDescent="0.2">
      <c r="A15" s="3">
        <v>2011</v>
      </c>
      <c r="B15" s="3">
        <v>2</v>
      </c>
      <c r="C15" s="44">
        <v>241660.003</v>
      </c>
      <c r="D15" s="179">
        <v>159.958</v>
      </c>
      <c r="E15" s="44">
        <v>588.01</v>
      </c>
      <c r="G15" s="179">
        <f t="shared" ref="G15:G21" si="3">C14</f>
        <v>278354.89399999997</v>
      </c>
      <c r="I15" s="179">
        <f t="shared" si="2"/>
        <v>241660.003</v>
      </c>
      <c r="J15" s="128">
        <f t="shared" si="0"/>
        <v>0.27203278855801771</v>
      </c>
      <c r="O15" s="71"/>
    </row>
    <row r="16" spans="1:15" x14ac:dyDescent="0.2">
      <c r="A16" s="3">
        <v>2011</v>
      </c>
      <c r="B16" s="3">
        <v>3</v>
      </c>
      <c r="C16" s="44">
        <v>273316.79399999999</v>
      </c>
      <c r="D16" s="179">
        <v>183.48099999999999</v>
      </c>
      <c r="E16" s="44">
        <v>571.61</v>
      </c>
      <c r="G16" s="179">
        <f t="shared" si="3"/>
        <v>241660.003</v>
      </c>
      <c r="I16" s="179">
        <f t="shared" si="2"/>
        <v>273316.79399999999</v>
      </c>
      <c r="J16" s="128">
        <f t="shared" ref="J16:J79" si="4">+D16/E16</f>
        <v>0.32098983572715661</v>
      </c>
    </row>
    <row r="17" spans="1:16" x14ac:dyDescent="0.2">
      <c r="A17" s="3">
        <v>2011</v>
      </c>
      <c r="B17" s="3">
        <v>4</v>
      </c>
      <c r="C17" s="44">
        <v>314878.19300000003</v>
      </c>
      <c r="D17" s="179">
        <v>220.28300000000002</v>
      </c>
      <c r="E17" s="44">
        <v>709.58</v>
      </c>
      <c r="G17" s="179">
        <f t="shared" si="3"/>
        <v>273316.79399999999</v>
      </c>
      <c r="I17" s="179">
        <f t="shared" si="2"/>
        <v>314878.19300000003</v>
      </c>
      <c r="J17" s="128"/>
      <c r="O17" s="70"/>
    </row>
    <row r="18" spans="1:16" x14ac:dyDescent="0.2">
      <c r="A18" s="3">
        <v>2011</v>
      </c>
      <c r="B18" s="3">
        <v>5</v>
      </c>
      <c r="C18" s="44">
        <v>335810.05200000003</v>
      </c>
      <c r="D18" s="179">
        <v>217.24799999999999</v>
      </c>
      <c r="E18" s="44">
        <v>710.69</v>
      </c>
      <c r="F18" s="179"/>
      <c r="G18" s="179">
        <f t="shared" si="3"/>
        <v>314878.19300000003</v>
      </c>
      <c r="I18" s="179">
        <f t="shared" si="2"/>
        <v>335810.05200000003</v>
      </c>
      <c r="J18" s="128"/>
      <c r="O18" s="70"/>
    </row>
    <row r="19" spans="1:16" x14ac:dyDescent="0.2">
      <c r="A19" s="131">
        <v>2011</v>
      </c>
      <c r="B19" s="131">
        <v>6</v>
      </c>
      <c r="C19" s="44">
        <v>350670.76500000001</v>
      </c>
      <c r="D19" s="179">
        <v>221.02100000000002</v>
      </c>
      <c r="E19" s="44">
        <v>746.2</v>
      </c>
      <c r="F19" s="179"/>
      <c r="G19" s="179">
        <f t="shared" si="3"/>
        <v>335810.05200000003</v>
      </c>
      <c r="H19" s="179"/>
      <c r="I19" s="179">
        <f t="shared" si="2"/>
        <v>350670.76500000001</v>
      </c>
      <c r="J19" s="128"/>
      <c r="M19" s="70"/>
      <c r="N19" s="70"/>
      <c r="O19" s="70"/>
    </row>
    <row r="20" spans="1:16" s="168" customFormat="1" x14ac:dyDescent="0.2">
      <c r="A20" s="178">
        <v>2011</v>
      </c>
      <c r="B20" s="178">
        <v>7</v>
      </c>
      <c r="C20" s="44">
        <v>363658.77799999999</v>
      </c>
      <c r="D20" s="179">
        <v>224.38800000000001</v>
      </c>
      <c r="E20" s="44">
        <v>763.14</v>
      </c>
      <c r="F20" s="179"/>
      <c r="G20" s="179">
        <f t="shared" si="3"/>
        <v>350670.76500000001</v>
      </c>
      <c r="H20" s="179"/>
      <c r="I20" s="179">
        <f t="shared" si="2"/>
        <v>363658.77799999999</v>
      </c>
      <c r="J20" s="128"/>
      <c r="M20" s="169"/>
      <c r="O20" s="169"/>
      <c r="P20"/>
    </row>
    <row r="21" spans="1:16" s="168" customFormat="1" x14ac:dyDescent="0.2">
      <c r="A21" s="45">
        <v>2011</v>
      </c>
      <c r="B21" s="45">
        <v>8</v>
      </c>
      <c r="C21" s="44">
        <v>370053.86</v>
      </c>
      <c r="D21" s="179">
        <v>234.47900000000001</v>
      </c>
      <c r="E21" s="44">
        <v>782.39</v>
      </c>
      <c r="F21" s="179"/>
      <c r="G21" s="179">
        <f t="shared" si="3"/>
        <v>363658.77799999999</v>
      </c>
      <c r="H21" s="179"/>
      <c r="I21" s="179">
        <f t="shared" si="2"/>
        <v>370053.86</v>
      </c>
      <c r="J21" s="128"/>
      <c r="M21" s="169"/>
      <c r="N21" s="170"/>
      <c r="O21" s="169"/>
      <c r="P21"/>
    </row>
    <row r="22" spans="1:16" s="168" customFormat="1" x14ac:dyDescent="0.2">
      <c r="A22" s="45">
        <v>2011</v>
      </c>
      <c r="B22" s="45">
        <v>9</v>
      </c>
      <c r="C22" s="44">
        <v>341490.54200000002</v>
      </c>
      <c r="D22" s="179">
        <v>218.94300000000001</v>
      </c>
      <c r="E22" s="44">
        <v>750.42</v>
      </c>
      <c r="F22" s="179"/>
      <c r="G22" s="179">
        <f t="shared" ref="G22:G80" si="5">C21</f>
        <v>370053.86</v>
      </c>
      <c r="H22" s="179"/>
      <c r="I22" s="179">
        <f t="shared" si="2"/>
        <v>341490.54200000002</v>
      </c>
      <c r="J22" s="128"/>
      <c r="P22"/>
    </row>
    <row r="23" spans="1:16" s="168" customFormat="1" ht="12.75" customHeight="1" x14ac:dyDescent="0.25">
      <c r="A23" s="45">
        <v>2011</v>
      </c>
      <c r="B23" s="45">
        <v>10</v>
      </c>
      <c r="C23" s="44">
        <v>280285.79800000001</v>
      </c>
      <c r="D23" s="179">
        <v>199.83</v>
      </c>
      <c r="E23" s="44">
        <v>646.01</v>
      </c>
      <c r="F23" s="179"/>
      <c r="G23" s="179">
        <f t="shared" si="5"/>
        <v>341490.54200000002</v>
      </c>
      <c r="H23" s="179"/>
      <c r="I23" s="179">
        <f t="shared" si="2"/>
        <v>280285.79800000001</v>
      </c>
      <c r="J23" s="128"/>
      <c r="L23" s="171"/>
      <c r="O23" s="169"/>
      <c r="P23"/>
    </row>
    <row r="24" spans="1:16" s="168" customFormat="1" ht="12.75" customHeight="1" x14ac:dyDescent="0.25">
      <c r="A24" s="45">
        <v>2011</v>
      </c>
      <c r="B24" s="45">
        <v>11</v>
      </c>
      <c r="C24" s="44">
        <v>251891.47</v>
      </c>
      <c r="D24" s="179">
        <v>183.04</v>
      </c>
      <c r="E24" s="44">
        <v>571.76</v>
      </c>
      <c r="F24" s="179"/>
      <c r="G24" s="179">
        <f t="shared" si="5"/>
        <v>280285.79800000001</v>
      </c>
      <c r="H24" s="179"/>
      <c r="I24" s="179">
        <f t="shared" si="2"/>
        <v>251891.47</v>
      </c>
      <c r="J24" s="128"/>
      <c r="L24" s="171"/>
      <c r="O24" s="169"/>
      <c r="P24"/>
    </row>
    <row r="25" spans="1:16" s="168" customFormat="1" ht="12.75" customHeight="1" x14ac:dyDescent="0.2">
      <c r="A25" s="45">
        <v>2011</v>
      </c>
      <c r="B25" s="45">
        <v>12</v>
      </c>
      <c r="C25" s="44">
        <v>256646.924</v>
      </c>
      <c r="D25" s="179">
        <v>157.739</v>
      </c>
      <c r="E25" s="44">
        <v>521.91999999999996</v>
      </c>
      <c r="F25" s="179">
        <f>SUM(C14:C25)</f>
        <v>3658718.0730000003</v>
      </c>
      <c r="G25" s="179">
        <f t="shared" ref="G25:G30" si="6">C24</f>
        <v>251891.47</v>
      </c>
      <c r="H25" s="179">
        <f>SUM(G14:G25)</f>
        <v>3727197.4079999998</v>
      </c>
      <c r="I25" s="179">
        <f t="shared" si="2"/>
        <v>256646.924</v>
      </c>
      <c r="J25" s="128"/>
      <c r="M25" s="169"/>
      <c r="N25" s="169"/>
      <c r="O25" s="169"/>
      <c r="P25"/>
    </row>
    <row r="26" spans="1:16" x14ac:dyDescent="0.2">
      <c r="A26" s="3">
        <f>+A14+1</f>
        <v>2012</v>
      </c>
      <c r="B26" s="3">
        <v>1</v>
      </c>
      <c r="C26" s="44">
        <v>271973.90000000002</v>
      </c>
      <c r="D26" s="179">
        <v>224.965</v>
      </c>
      <c r="E26" s="44">
        <v>744.95</v>
      </c>
      <c r="F26" s="179"/>
      <c r="G26" s="179">
        <f t="shared" si="6"/>
        <v>256646.924</v>
      </c>
      <c r="H26" s="179"/>
      <c r="I26" s="179">
        <f t="shared" si="2"/>
        <v>271973.90000000002</v>
      </c>
      <c r="J26" s="128"/>
      <c r="K26" s="201"/>
      <c r="L26" s="234"/>
      <c r="M26" s="70"/>
      <c r="N26" s="70"/>
      <c r="O26" s="70"/>
    </row>
    <row r="27" spans="1:16" x14ac:dyDescent="0.2">
      <c r="A27" s="3">
        <f t="shared" ref="A27:A90" si="7">+A15+1</f>
        <v>2012</v>
      </c>
      <c r="B27" s="3">
        <v>2</v>
      </c>
      <c r="C27" s="44">
        <v>258518.84400000001</v>
      </c>
      <c r="D27" s="179">
        <v>178.631</v>
      </c>
      <c r="E27" s="44">
        <v>714.35</v>
      </c>
      <c r="F27" s="179"/>
      <c r="G27" s="179">
        <f t="shared" si="6"/>
        <v>271973.90000000002</v>
      </c>
      <c r="I27" s="179">
        <f t="shared" si="2"/>
        <v>258518.84400000001</v>
      </c>
      <c r="J27" s="128"/>
      <c r="K27" s="201"/>
      <c r="L27" s="234"/>
      <c r="M27" s="70"/>
      <c r="N27" s="70"/>
      <c r="O27" s="70"/>
    </row>
    <row r="28" spans="1:16" x14ac:dyDescent="0.2">
      <c r="A28" s="3">
        <f t="shared" si="7"/>
        <v>2012</v>
      </c>
      <c r="B28" s="3">
        <v>3</v>
      </c>
      <c r="C28" s="44">
        <v>293510.663</v>
      </c>
      <c r="D28" s="179">
        <v>189.024</v>
      </c>
      <c r="E28" s="44">
        <v>583.42999999999995</v>
      </c>
      <c r="G28" s="179">
        <f t="shared" si="6"/>
        <v>258518.84400000001</v>
      </c>
      <c r="I28" s="179">
        <f t="shared" si="2"/>
        <v>293510.663</v>
      </c>
      <c r="J28" s="128"/>
      <c r="K28" s="201"/>
      <c r="L28" s="234"/>
      <c r="M28" s="70"/>
      <c r="N28" s="70"/>
      <c r="O28" s="70"/>
    </row>
    <row r="29" spans="1:16" x14ac:dyDescent="0.2">
      <c r="A29" s="3">
        <f t="shared" si="7"/>
        <v>2012</v>
      </c>
      <c r="B29" s="3">
        <v>4</v>
      </c>
      <c r="C29" s="44">
        <v>284706.55599999998</v>
      </c>
      <c r="D29" s="179">
        <v>205.48599999999999</v>
      </c>
      <c r="E29" s="44">
        <v>641.09</v>
      </c>
      <c r="G29" s="179">
        <f t="shared" si="6"/>
        <v>293510.663</v>
      </c>
      <c r="I29" s="179">
        <f t="shared" si="2"/>
        <v>284706.55599999998</v>
      </c>
      <c r="J29" s="128"/>
      <c r="K29" s="201"/>
      <c r="L29" s="234"/>
      <c r="M29" s="70"/>
    </row>
    <row r="30" spans="1:16" x14ac:dyDescent="0.2">
      <c r="A30" s="3">
        <f t="shared" si="7"/>
        <v>2012</v>
      </c>
      <c r="B30" s="3">
        <v>5</v>
      </c>
      <c r="C30" s="44">
        <v>338407.875</v>
      </c>
      <c r="D30" s="179">
        <v>215.85499999999999</v>
      </c>
      <c r="E30" s="44">
        <v>731.04</v>
      </c>
      <c r="G30" s="179">
        <f t="shared" si="6"/>
        <v>284706.55599999998</v>
      </c>
      <c r="I30" s="179">
        <f t="shared" si="2"/>
        <v>338407.875</v>
      </c>
      <c r="J30" s="128"/>
      <c r="K30" s="201"/>
      <c r="L30" s="234"/>
      <c r="M30" s="70"/>
    </row>
    <row r="31" spans="1:16" x14ac:dyDescent="0.2">
      <c r="A31" s="3">
        <f t="shared" si="7"/>
        <v>2012</v>
      </c>
      <c r="B31" s="3">
        <v>6</v>
      </c>
      <c r="C31" s="44">
        <v>331937.67599999998</v>
      </c>
      <c r="D31" s="179">
        <v>206.01900000000001</v>
      </c>
      <c r="E31" s="44">
        <v>744.99</v>
      </c>
      <c r="G31" s="179">
        <f t="shared" si="5"/>
        <v>338407.875</v>
      </c>
      <c r="I31" s="179">
        <f t="shared" si="2"/>
        <v>331937.67599999998</v>
      </c>
      <c r="J31" s="128"/>
      <c r="K31" s="201"/>
      <c r="L31" s="234"/>
      <c r="M31" s="70"/>
    </row>
    <row r="32" spans="1:16" x14ac:dyDescent="0.2">
      <c r="A32" s="3">
        <f t="shared" si="7"/>
        <v>2012</v>
      </c>
      <c r="B32" s="3">
        <v>7</v>
      </c>
      <c r="C32" s="44">
        <v>360756.272</v>
      </c>
      <c r="D32" s="179">
        <v>226.667</v>
      </c>
      <c r="E32" s="44">
        <v>769.73</v>
      </c>
      <c r="G32" s="179">
        <f t="shared" si="5"/>
        <v>331937.67599999998</v>
      </c>
      <c r="I32" s="179">
        <f t="shared" si="2"/>
        <v>360756.272</v>
      </c>
      <c r="J32" s="128"/>
      <c r="K32" s="201"/>
      <c r="L32" s="234"/>
      <c r="M32" s="70"/>
    </row>
    <row r="33" spans="1:13" x14ac:dyDescent="0.2">
      <c r="A33" s="3">
        <f t="shared" si="7"/>
        <v>2012</v>
      </c>
      <c r="B33" s="3">
        <v>8</v>
      </c>
      <c r="C33" s="44">
        <v>368576.47499999998</v>
      </c>
      <c r="D33" s="179">
        <v>223.40299999999999</v>
      </c>
      <c r="E33" s="44">
        <v>794.07</v>
      </c>
      <c r="G33" s="179">
        <f>C32</f>
        <v>360756.272</v>
      </c>
      <c r="I33" s="179">
        <f t="shared" si="2"/>
        <v>368576.47499999998</v>
      </c>
      <c r="J33" s="128"/>
      <c r="K33" s="201"/>
      <c r="L33" s="234"/>
      <c r="M33" s="70"/>
    </row>
    <row r="34" spans="1:13" x14ac:dyDescent="0.2">
      <c r="A34" s="3">
        <f t="shared" si="7"/>
        <v>2012</v>
      </c>
      <c r="B34" s="3">
        <v>9</v>
      </c>
      <c r="C34" s="44">
        <v>333902.40500000003</v>
      </c>
      <c r="D34" s="179">
        <v>215.81700000000001</v>
      </c>
      <c r="E34" s="44">
        <v>728.17</v>
      </c>
      <c r="G34" s="179">
        <f>C33</f>
        <v>368576.47499999998</v>
      </c>
      <c r="I34" s="179">
        <f t="shared" si="2"/>
        <v>333902.40500000003</v>
      </c>
      <c r="J34" s="128"/>
      <c r="K34" s="201"/>
      <c r="L34" s="234"/>
      <c r="M34" s="70"/>
    </row>
    <row r="35" spans="1:13" x14ac:dyDescent="0.2">
      <c r="A35" s="3">
        <f t="shared" si="7"/>
        <v>2012</v>
      </c>
      <c r="B35" s="3">
        <v>10</v>
      </c>
      <c r="C35" s="44">
        <v>310953.02</v>
      </c>
      <c r="D35" s="179">
        <v>211.904</v>
      </c>
      <c r="E35" s="44">
        <v>703.91</v>
      </c>
      <c r="G35" s="44">
        <f>C34</f>
        <v>333902.40500000003</v>
      </c>
      <c r="I35" s="179">
        <f t="shared" si="2"/>
        <v>310953.02</v>
      </c>
      <c r="J35" s="128"/>
      <c r="K35" s="201"/>
      <c r="L35" s="234"/>
      <c r="M35" s="70"/>
    </row>
    <row r="36" spans="1:13" x14ac:dyDescent="0.2">
      <c r="A36" s="3">
        <f t="shared" si="7"/>
        <v>2012</v>
      </c>
      <c r="B36" s="3">
        <v>11</v>
      </c>
      <c r="C36" s="44">
        <v>235280.79500000001</v>
      </c>
      <c r="D36" s="179">
        <v>147.77199999999999</v>
      </c>
      <c r="E36" s="44">
        <v>461.63</v>
      </c>
      <c r="G36" s="44">
        <f t="shared" si="5"/>
        <v>310953.02</v>
      </c>
      <c r="I36" s="179">
        <f t="shared" si="2"/>
        <v>235280.79500000001</v>
      </c>
      <c r="J36" s="128"/>
      <c r="K36" s="201"/>
      <c r="L36" s="234"/>
      <c r="M36" s="70"/>
    </row>
    <row r="37" spans="1:13" ht="13.5" thickBot="1" x14ac:dyDescent="0.25">
      <c r="A37" s="3">
        <f t="shared" si="7"/>
        <v>2012</v>
      </c>
      <c r="B37" s="3">
        <v>12</v>
      </c>
      <c r="C37" s="44">
        <v>262826.84600000002</v>
      </c>
      <c r="D37" s="395">
        <v>174.495</v>
      </c>
      <c r="E37" s="44">
        <v>552.99</v>
      </c>
      <c r="F37" s="34">
        <f>SUM(C26:C37)</f>
        <v>3651351.327</v>
      </c>
      <c r="G37" s="44">
        <f t="shared" si="5"/>
        <v>235280.79500000001</v>
      </c>
      <c r="H37" s="34">
        <f>SUM(G26:G37)</f>
        <v>3645171.4049999998</v>
      </c>
      <c r="I37" s="179">
        <f t="shared" si="2"/>
        <v>262826.84600000002</v>
      </c>
      <c r="J37" s="128"/>
      <c r="K37" s="201"/>
      <c r="L37" s="234"/>
      <c r="M37" s="70"/>
    </row>
    <row r="38" spans="1:13" x14ac:dyDescent="0.2">
      <c r="A38" s="3">
        <f t="shared" si="7"/>
        <v>2013</v>
      </c>
      <c r="B38" s="3">
        <v>1</v>
      </c>
      <c r="C38" s="44">
        <v>264921.56599999999</v>
      </c>
      <c r="D38" s="44">
        <f>+E38*K38</f>
        <v>486.55530489960415</v>
      </c>
      <c r="E38" s="44">
        <v>516.29999999999995</v>
      </c>
      <c r="G38" s="44">
        <f t="shared" si="5"/>
        <v>262826.84600000002</v>
      </c>
      <c r="I38" s="179">
        <f t="shared" si="2"/>
        <v>264921.56599999999</v>
      </c>
      <c r="J38" s="128">
        <f t="shared" si="4"/>
        <v>0.9423887369738605</v>
      </c>
      <c r="K38" s="201">
        <f>+K2</f>
        <v>0.9423887369738605</v>
      </c>
      <c r="L38" s="129"/>
      <c r="M38" s="71"/>
    </row>
    <row r="39" spans="1:13" x14ac:dyDescent="0.2">
      <c r="A39" s="3">
        <f t="shared" si="7"/>
        <v>2013</v>
      </c>
      <c r="B39" s="3">
        <v>2</v>
      </c>
      <c r="C39" s="44">
        <v>253823.40599999999</v>
      </c>
      <c r="D39" s="44">
        <f t="shared" ref="D39:D97" si="8">+E39*K39</f>
        <v>598.05891204190641</v>
      </c>
      <c r="E39" s="44">
        <v>656.87</v>
      </c>
      <c r="G39" s="44">
        <f t="shared" si="5"/>
        <v>264921.56599999999</v>
      </c>
      <c r="I39" s="179">
        <f t="shared" si="2"/>
        <v>253823.40599999999</v>
      </c>
      <c r="J39" s="128">
        <f t="shared" si="4"/>
        <v>0.91046769077885492</v>
      </c>
      <c r="K39" s="201">
        <f t="shared" ref="K39:K47" si="9">+K3</f>
        <v>0.91046769077885481</v>
      </c>
      <c r="L39" s="129"/>
      <c r="M39" s="71"/>
    </row>
    <row r="40" spans="1:13" x14ac:dyDescent="0.2">
      <c r="A40" s="3">
        <f t="shared" si="7"/>
        <v>2013</v>
      </c>
      <c r="B40" s="3">
        <v>3</v>
      </c>
      <c r="C40" s="44">
        <v>279207.196</v>
      </c>
      <c r="D40" s="44">
        <f t="shared" si="8"/>
        <v>622.81585834934197</v>
      </c>
      <c r="E40" s="44">
        <v>638.20000000000005</v>
      </c>
      <c r="G40" s="44">
        <f t="shared" si="5"/>
        <v>253823.40599999999</v>
      </c>
      <c r="I40" s="179">
        <f t="shared" si="2"/>
        <v>279207.196</v>
      </c>
      <c r="J40" s="128">
        <f t="shared" si="4"/>
        <v>0.97589448190119388</v>
      </c>
      <c r="K40" s="201">
        <f t="shared" si="9"/>
        <v>0.97589448190119388</v>
      </c>
      <c r="L40" s="129"/>
      <c r="M40" s="71"/>
    </row>
    <row r="41" spans="1:13" x14ac:dyDescent="0.2">
      <c r="A41" s="3">
        <f t="shared" si="7"/>
        <v>2013</v>
      </c>
      <c r="B41" s="3">
        <v>4</v>
      </c>
      <c r="C41" s="44">
        <v>303275.59499999997</v>
      </c>
      <c r="D41" s="44">
        <f t="shared" si="8"/>
        <v>591.6067549930267</v>
      </c>
      <c r="E41" s="44">
        <v>608.87</v>
      </c>
      <c r="G41" s="44">
        <f>C40</f>
        <v>279207.196</v>
      </c>
      <c r="I41" s="179">
        <f t="shared" si="2"/>
        <v>303275.59499999997</v>
      </c>
      <c r="J41" s="128">
        <f t="shared" si="4"/>
        <v>0.97164707571899867</v>
      </c>
      <c r="K41" s="201">
        <f t="shared" si="9"/>
        <v>0.97164707571899867</v>
      </c>
      <c r="L41" s="129"/>
      <c r="M41" s="71"/>
    </row>
    <row r="42" spans="1:13" x14ac:dyDescent="0.2">
      <c r="A42" s="3">
        <f t="shared" si="7"/>
        <v>2013</v>
      </c>
      <c r="B42" s="3">
        <v>5</v>
      </c>
      <c r="C42" s="44">
        <v>312588.462</v>
      </c>
      <c r="D42" s="44">
        <f t="shared" si="8"/>
        <v>702.33923153890782</v>
      </c>
      <c r="E42" s="44">
        <v>714.4</v>
      </c>
      <c r="G42" s="44">
        <f>C41</f>
        <v>303275.59499999997</v>
      </c>
      <c r="I42" s="179">
        <f t="shared" si="2"/>
        <v>312588.462</v>
      </c>
      <c r="J42" s="128">
        <f t="shared" si="4"/>
        <v>0.98311762533441749</v>
      </c>
      <c r="K42" s="201">
        <f t="shared" si="9"/>
        <v>0.98311762533441749</v>
      </c>
      <c r="L42" s="129"/>
      <c r="M42" s="71"/>
    </row>
    <row r="43" spans="1:13" x14ac:dyDescent="0.2">
      <c r="A43" s="3">
        <f t="shared" si="7"/>
        <v>2013</v>
      </c>
      <c r="B43" s="3">
        <v>6</v>
      </c>
      <c r="C43" s="44">
        <v>339208.98300000001</v>
      </c>
      <c r="D43" s="44">
        <f t="shared" si="8"/>
        <v>750.90761377030879</v>
      </c>
      <c r="E43" s="44">
        <v>761.88</v>
      </c>
      <c r="G43" s="44">
        <f>C42</f>
        <v>312588.462</v>
      </c>
      <c r="I43" s="179">
        <f t="shared" si="2"/>
        <v>339208.98300000001</v>
      </c>
      <c r="J43" s="128">
        <f t="shared" si="4"/>
        <v>0.98559827501746833</v>
      </c>
      <c r="K43" s="201">
        <f t="shared" si="9"/>
        <v>0.98559827501746833</v>
      </c>
      <c r="L43" s="129"/>
      <c r="M43" s="71"/>
    </row>
    <row r="44" spans="1:13" x14ac:dyDescent="0.2">
      <c r="A44" s="3">
        <f t="shared" si="7"/>
        <v>2013</v>
      </c>
      <c r="B44" s="3">
        <v>7</v>
      </c>
      <c r="C44" s="44">
        <v>343956.25099999999</v>
      </c>
      <c r="D44" s="44">
        <f t="shared" si="8"/>
        <v>757.56027841419871</v>
      </c>
      <c r="E44" s="44">
        <v>765.04</v>
      </c>
      <c r="G44" s="44">
        <f>C43</f>
        <v>339208.98300000001</v>
      </c>
      <c r="I44" s="179">
        <f t="shared" si="2"/>
        <v>343956.25099999999</v>
      </c>
      <c r="J44" s="128">
        <f t="shared" si="4"/>
        <v>0.99022309737294623</v>
      </c>
      <c r="K44" s="201">
        <f t="shared" si="9"/>
        <v>0.99022309737294611</v>
      </c>
      <c r="L44" s="129"/>
      <c r="M44" s="71"/>
    </row>
    <row r="45" spans="1:13" x14ac:dyDescent="0.2">
      <c r="A45" s="3">
        <f t="shared" si="7"/>
        <v>2013</v>
      </c>
      <c r="B45" s="3">
        <v>8</v>
      </c>
      <c r="C45" s="44">
        <v>366324.56199999998</v>
      </c>
      <c r="D45" s="44">
        <f t="shared" si="8"/>
        <v>771.53645652066859</v>
      </c>
      <c r="E45" s="44">
        <v>776.39</v>
      </c>
      <c r="G45" s="44">
        <f>C44</f>
        <v>343956.25099999999</v>
      </c>
      <c r="I45" s="179">
        <f t="shared" si="2"/>
        <v>366324.56199999998</v>
      </c>
      <c r="J45" s="128">
        <f t="shared" si="4"/>
        <v>0.99374857548483186</v>
      </c>
      <c r="K45" s="201">
        <f t="shared" si="9"/>
        <v>0.99374857548483186</v>
      </c>
      <c r="L45" s="129"/>
      <c r="M45" s="71"/>
    </row>
    <row r="46" spans="1:13" x14ac:dyDescent="0.2">
      <c r="A46" s="3">
        <f t="shared" si="7"/>
        <v>2013</v>
      </c>
      <c r="B46" s="3">
        <v>9</v>
      </c>
      <c r="C46" s="44">
        <v>328855.84100000001</v>
      </c>
      <c r="D46" s="44">
        <f t="shared" si="8"/>
        <v>758.01657905771538</v>
      </c>
      <c r="E46" s="44">
        <v>760.21</v>
      </c>
      <c r="G46" s="44">
        <f t="shared" si="5"/>
        <v>366324.56199999998</v>
      </c>
      <c r="I46" s="179">
        <f t="shared" si="2"/>
        <v>328855.84100000001</v>
      </c>
      <c r="J46" s="128">
        <f t="shared" si="4"/>
        <v>0.99711471706201615</v>
      </c>
      <c r="K46" s="201">
        <f t="shared" si="9"/>
        <v>0.99711471706201615</v>
      </c>
      <c r="L46" s="129"/>
      <c r="M46" s="71"/>
    </row>
    <row r="47" spans="1:13" x14ac:dyDescent="0.2">
      <c r="A47" s="3">
        <f t="shared" si="7"/>
        <v>2013</v>
      </c>
      <c r="B47" s="3">
        <v>10</v>
      </c>
      <c r="C47" s="44">
        <v>323482.283</v>
      </c>
      <c r="D47" s="44">
        <f t="shared" si="8"/>
        <v>711.17210218768923</v>
      </c>
      <c r="E47" s="44">
        <v>714.08</v>
      </c>
      <c r="G47" s="44">
        <f t="shared" si="5"/>
        <v>328855.84100000001</v>
      </c>
      <c r="I47" s="179">
        <f t="shared" si="2"/>
        <v>323482.283</v>
      </c>
      <c r="J47" s="128">
        <f t="shared" si="4"/>
        <v>0.99592777026059998</v>
      </c>
      <c r="K47" s="201">
        <f t="shared" si="9"/>
        <v>0.99592777026059998</v>
      </c>
      <c r="L47" s="129"/>
      <c r="M47" s="71"/>
    </row>
    <row r="48" spans="1:13" x14ac:dyDescent="0.2">
      <c r="A48" s="3">
        <f t="shared" si="7"/>
        <v>2013</v>
      </c>
      <c r="B48" s="3">
        <v>11</v>
      </c>
      <c r="C48" s="44">
        <v>275260.64799999999</v>
      </c>
      <c r="D48" s="44">
        <f t="shared" si="8"/>
        <v>618.13988288404857</v>
      </c>
      <c r="E48" s="44">
        <v>619.30999999999995</v>
      </c>
      <c r="G48" s="44">
        <f t="shared" si="5"/>
        <v>323482.283</v>
      </c>
      <c r="I48" s="179">
        <f t="shared" si="2"/>
        <v>275260.64799999999</v>
      </c>
      <c r="J48" s="128">
        <f t="shared" si="4"/>
        <v>0.99811061162269077</v>
      </c>
      <c r="K48" s="201">
        <f>+K12</f>
        <v>0.99811061162269077</v>
      </c>
      <c r="L48" s="129"/>
      <c r="M48" s="71"/>
    </row>
    <row r="49" spans="1:13" x14ac:dyDescent="0.2">
      <c r="A49" s="3">
        <f t="shared" si="7"/>
        <v>2013</v>
      </c>
      <c r="B49" s="3">
        <v>12</v>
      </c>
      <c r="C49" s="44">
        <v>274570.495</v>
      </c>
      <c r="D49" s="44">
        <f t="shared" si="8"/>
        <v>543.91023288879637</v>
      </c>
      <c r="E49" s="44">
        <v>571.82000000000005</v>
      </c>
      <c r="F49" s="34">
        <f>SUM(C38:C49)</f>
        <v>3665475.2879999997</v>
      </c>
      <c r="G49" s="44">
        <f t="shared" si="5"/>
        <v>275260.64799999999</v>
      </c>
      <c r="H49" s="34">
        <f>SUM(G38:G49)</f>
        <v>3653731.639</v>
      </c>
      <c r="I49" s="179">
        <f t="shared" si="2"/>
        <v>274570.495</v>
      </c>
      <c r="J49" s="128">
        <f t="shared" si="4"/>
        <v>0.95119134148647533</v>
      </c>
      <c r="K49" s="201">
        <f>+K13</f>
        <v>0.95119134148647533</v>
      </c>
      <c r="L49" s="129"/>
      <c r="M49" s="71"/>
    </row>
    <row r="50" spans="1:13" x14ac:dyDescent="0.2">
      <c r="A50" s="3">
        <f t="shared" si="7"/>
        <v>2014</v>
      </c>
      <c r="B50" s="3">
        <v>1</v>
      </c>
      <c r="C50" s="44">
        <v>302663.98175208498</v>
      </c>
      <c r="D50" s="44">
        <f t="shared" si="8"/>
        <v>718.90595994419436</v>
      </c>
      <c r="E50" s="44">
        <v>762.85500000000002</v>
      </c>
      <c r="G50" s="44">
        <f t="shared" si="5"/>
        <v>274570.495</v>
      </c>
      <c r="I50" s="179">
        <f t="shared" si="2"/>
        <v>302663.98175208498</v>
      </c>
      <c r="J50" s="128">
        <f t="shared" si="4"/>
        <v>0.9423887369738605</v>
      </c>
      <c r="K50" s="201">
        <f>+K38</f>
        <v>0.9423887369738605</v>
      </c>
      <c r="L50" s="71"/>
      <c r="M50" s="71"/>
    </row>
    <row r="51" spans="1:13" x14ac:dyDescent="0.2">
      <c r="A51" s="3">
        <f t="shared" si="7"/>
        <v>2014</v>
      </c>
      <c r="B51" s="3">
        <v>2</v>
      </c>
      <c r="C51" s="44">
        <v>247855.38629166124</v>
      </c>
      <c r="D51" s="44">
        <f t="shared" si="8"/>
        <v>555.75585172524848</v>
      </c>
      <c r="E51" s="44">
        <v>610.40700000000004</v>
      </c>
      <c r="G51" s="44">
        <f t="shared" si="5"/>
        <v>302663.98175208498</v>
      </c>
      <c r="I51" s="179">
        <f t="shared" si="2"/>
        <v>247855.38629166124</v>
      </c>
      <c r="J51" s="128">
        <f t="shared" si="4"/>
        <v>0.91046769077885481</v>
      </c>
      <c r="K51" s="201">
        <f t="shared" ref="K51:K114" si="10">+K39</f>
        <v>0.91046769077885481</v>
      </c>
      <c r="L51" s="71"/>
      <c r="M51" s="71"/>
    </row>
    <row r="52" spans="1:13" x14ac:dyDescent="0.2">
      <c r="A52" s="3">
        <f t="shared" si="7"/>
        <v>2014</v>
      </c>
      <c r="B52" s="3">
        <v>3</v>
      </c>
      <c r="C52" s="44">
        <v>277647.81523986027</v>
      </c>
      <c r="D52" s="44">
        <f t="shared" si="8"/>
        <v>575.88509271471355</v>
      </c>
      <c r="E52" s="44">
        <v>590.11</v>
      </c>
      <c r="G52" s="44">
        <f t="shared" si="5"/>
        <v>247855.38629166124</v>
      </c>
      <c r="I52" s="179">
        <f t="shared" si="2"/>
        <v>277647.81523986027</v>
      </c>
      <c r="J52" s="128">
        <f t="shared" si="4"/>
        <v>0.97589448190119388</v>
      </c>
      <c r="K52" s="201">
        <f t="shared" si="10"/>
        <v>0.97589448190119388</v>
      </c>
      <c r="L52" s="71"/>
      <c r="M52" s="71"/>
    </row>
    <row r="53" spans="1:13" x14ac:dyDescent="0.2">
      <c r="A53" s="3">
        <f t="shared" si="7"/>
        <v>2014</v>
      </c>
      <c r="B53" s="3">
        <v>4</v>
      </c>
      <c r="C53" s="44">
        <v>311518.40575135191</v>
      </c>
      <c r="D53" s="44">
        <f t="shared" si="8"/>
        <v>703.19362010982366</v>
      </c>
      <c r="E53" s="44">
        <v>723.71299999999997</v>
      </c>
      <c r="G53" s="44">
        <f t="shared" si="5"/>
        <v>277647.81523986027</v>
      </c>
      <c r="I53" s="179">
        <f t="shared" si="2"/>
        <v>311518.40575135191</v>
      </c>
      <c r="J53" s="128">
        <f t="shared" si="4"/>
        <v>0.97164707571899867</v>
      </c>
      <c r="K53" s="201">
        <f t="shared" si="10"/>
        <v>0.97164707571899867</v>
      </c>
      <c r="L53" s="71"/>
      <c r="M53" s="71"/>
    </row>
    <row r="54" spans="1:13" x14ac:dyDescent="0.2">
      <c r="A54" s="3">
        <f t="shared" si="7"/>
        <v>2014</v>
      </c>
      <c r="B54" s="3">
        <v>5</v>
      </c>
      <c r="C54" s="44">
        <v>346316.90070568124</v>
      </c>
      <c r="D54" s="44">
        <f t="shared" si="8"/>
        <v>745.21004182686579</v>
      </c>
      <c r="E54" s="44">
        <v>758.00699999999995</v>
      </c>
      <c r="G54" s="44">
        <f t="shared" si="5"/>
        <v>311518.40575135191</v>
      </c>
      <c r="I54" s="179">
        <f t="shared" si="2"/>
        <v>346316.90070568124</v>
      </c>
      <c r="J54" s="128">
        <f t="shared" si="4"/>
        <v>0.9831176253344176</v>
      </c>
      <c r="K54" s="201">
        <f t="shared" si="10"/>
        <v>0.98311762533441749</v>
      </c>
      <c r="L54" s="71"/>
      <c r="M54" s="71"/>
    </row>
    <row r="55" spans="1:13" x14ac:dyDescent="0.2">
      <c r="A55" s="3">
        <f t="shared" si="7"/>
        <v>2014</v>
      </c>
      <c r="B55" s="3">
        <v>6</v>
      </c>
      <c r="C55" s="44">
        <v>361951.71226013481</v>
      </c>
      <c r="D55" s="44">
        <f t="shared" si="8"/>
        <v>824.09321368173084</v>
      </c>
      <c r="E55" s="44">
        <v>836.13499999999999</v>
      </c>
      <c r="G55" s="44">
        <f t="shared" si="5"/>
        <v>346316.90070568124</v>
      </c>
      <c r="I55" s="179">
        <f t="shared" si="2"/>
        <v>361951.71226013481</v>
      </c>
      <c r="J55" s="128">
        <f>+D55/E55</f>
        <v>0.98559827501746833</v>
      </c>
      <c r="K55" s="201">
        <f t="shared" si="10"/>
        <v>0.98559827501746833</v>
      </c>
      <c r="L55" s="71"/>
      <c r="M55" s="71"/>
    </row>
    <row r="56" spans="1:13" x14ac:dyDescent="0.2">
      <c r="A56" s="3">
        <f t="shared" si="7"/>
        <v>2014</v>
      </c>
      <c r="B56" s="3">
        <v>7</v>
      </c>
      <c r="C56" s="44">
        <v>342204.55535516626</v>
      </c>
      <c r="D56" s="300">
        <f t="shared" si="8"/>
        <v>731.67787363199034</v>
      </c>
      <c r="E56" s="300">
        <v>738.90204699640503</v>
      </c>
      <c r="G56" s="44">
        <f>C55</f>
        <v>361951.71226013481</v>
      </c>
      <c r="I56" s="179">
        <f t="shared" si="2"/>
        <v>342204.55535516626</v>
      </c>
      <c r="J56" s="128">
        <f>+D56/E56</f>
        <v>0.990223097372946</v>
      </c>
      <c r="K56" s="201">
        <f t="shared" si="10"/>
        <v>0.99022309737294611</v>
      </c>
      <c r="L56" s="71"/>
      <c r="M56" s="71"/>
    </row>
    <row r="57" spans="1:13" x14ac:dyDescent="0.2">
      <c r="A57" s="3">
        <f t="shared" si="7"/>
        <v>2014</v>
      </c>
      <c r="B57" s="3">
        <v>8</v>
      </c>
      <c r="C57" s="300">
        <v>364790.11742237484</v>
      </c>
      <c r="D57" s="300">
        <f t="shared" si="8"/>
        <v>786.56551434777725</v>
      </c>
      <c r="E57" s="300">
        <v>791.51360188267563</v>
      </c>
      <c r="G57" s="44">
        <f>C56</f>
        <v>342204.55535516626</v>
      </c>
      <c r="I57" s="179">
        <f t="shared" si="2"/>
        <v>364790.11742237484</v>
      </c>
      <c r="J57" s="128">
        <f t="shared" si="4"/>
        <v>0.99374857548483186</v>
      </c>
      <c r="K57" s="201">
        <f t="shared" si="10"/>
        <v>0.99374857548483186</v>
      </c>
      <c r="L57" s="71"/>
      <c r="M57" s="71"/>
    </row>
    <row r="58" spans="1:13" x14ac:dyDescent="0.2">
      <c r="A58" s="3">
        <f t="shared" si="7"/>
        <v>2014</v>
      </c>
      <c r="B58" s="3">
        <v>9</v>
      </c>
      <c r="C58" s="300">
        <v>343543.47498690285</v>
      </c>
      <c r="D58" s="300">
        <f t="shared" si="8"/>
        <v>738.25752327662929</v>
      </c>
      <c r="E58" s="300">
        <v>740.39376878509449</v>
      </c>
      <c r="G58" s="300">
        <f t="shared" si="5"/>
        <v>364790.11742237484</v>
      </c>
      <c r="I58" s="179">
        <f t="shared" si="2"/>
        <v>343543.47498690285</v>
      </c>
      <c r="J58" s="128">
        <f t="shared" si="4"/>
        <v>0.99711471706201615</v>
      </c>
      <c r="K58" s="201">
        <f t="shared" si="10"/>
        <v>0.99711471706201615</v>
      </c>
      <c r="L58" s="71"/>
      <c r="M58" s="71"/>
    </row>
    <row r="59" spans="1:13" x14ac:dyDescent="0.2">
      <c r="A59" s="3">
        <f t="shared" si="7"/>
        <v>2014</v>
      </c>
      <c r="B59" s="3">
        <v>10</v>
      </c>
      <c r="C59" s="300">
        <v>310293.86952213506</v>
      </c>
      <c r="D59" s="300">
        <f t="shared" si="8"/>
        <v>676.19537439213423</v>
      </c>
      <c r="E59" s="300">
        <v>678.9602565406899</v>
      </c>
      <c r="G59" s="300">
        <f t="shared" si="5"/>
        <v>343543.47498690285</v>
      </c>
      <c r="I59" s="179">
        <f t="shared" si="2"/>
        <v>310293.86952213506</v>
      </c>
      <c r="J59" s="128">
        <f t="shared" si="4"/>
        <v>0.99592777026059998</v>
      </c>
      <c r="K59" s="201">
        <f t="shared" si="10"/>
        <v>0.99592777026059998</v>
      </c>
      <c r="L59" s="71"/>
      <c r="M59" s="71"/>
    </row>
    <row r="60" spans="1:13" x14ac:dyDescent="0.2">
      <c r="A60" s="3">
        <f t="shared" si="7"/>
        <v>2014</v>
      </c>
      <c r="B60" s="3">
        <v>11</v>
      </c>
      <c r="C60" s="300">
        <v>269140.01409555157</v>
      </c>
      <c r="D60" s="300">
        <f t="shared" si="8"/>
        <v>601.42517476702585</v>
      </c>
      <c r="E60" s="300">
        <v>602.56365152680962</v>
      </c>
      <c r="G60" s="300">
        <f t="shared" si="5"/>
        <v>310293.86952213506</v>
      </c>
      <c r="I60" s="179">
        <f t="shared" si="2"/>
        <v>269140.01409555157</v>
      </c>
      <c r="J60" s="128">
        <f t="shared" si="4"/>
        <v>0.99811061162269077</v>
      </c>
      <c r="K60" s="201">
        <f t="shared" si="10"/>
        <v>0.99811061162269077</v>
      </c>
      <c r="L60" s="71"/>
      <c r="M60" s="71"/>
    </row>
    <row r="61" spans="1:13" x14ac:dyDescent="0.2">
      <c r="A61" s="3">
        <f t="shared" si="7"/>
        <v>2014</v>
      </c>
      <c r="B61" s="3">
        <v>12</v>
      </c>
      <c r="C61" s="300">
        <v>273410.84327402711</v>
      </c>
      <c r="D61" s="300">
        <f t="shared" si="8"/>
        <v>583.91772534434176</v>
      </c>
      <c r="E61" s="300">
        <v>613.88040436934978</v>
      </c>
      <c r="F61" s="34">
        <f>SUM(C50:C61)</f>
        <v>3751337.076656932</v>
      </c>
      <c r="G61" s="300">
        <f t="shared" si="5"/>
        <v>269140.01409555157</v>
      </c>
      <c r="H61" s="34">
        <f>SUM(G50:G61)</f>
        <v>3752496.728382905</v>
      </c>
      <c r="I61" s="179">
        <f t="shared" si="2"/>
        <v>273410.84327402711</v>
      </c>
      <c r="J61" s="128">
        <f t="shared" si="4"/>
        <v>0.95119134148647533</v>
      </c>
      <c r="K61" s="201">
        <f t="shared" si="10"/>
        <v>0.95119134148647533</v>
      </c>
      <c r="L61" s="71"/>
      <c r="M61" s="71"/>
    </row>
    <row r="62" spans="1:13" x14ac:dyDescent="0.2">
      <c r="A62" s="3">
        <f t="shared" si="7"/>
        <v>2015</v>
      </c>
      <c r="B62" s="3">
        <v>1</v>
      </c>
      <c r="C62" s="300">
        <v>298869.21862051863</v>
      </c>
      <c r="D62" s="300">
        <f t="shared" si="8"/>
        <v>771.76821531649682</v>
      </c>
      <c r="E62" s="300">
        <v>818.94889554256599</v>
      </c>
      <c r="G62" s="300">
        <f t="shared" si="5"/>
        <v>273410.84327402711</v>
      </c>
      <c r="I62" s="179">
        <f t="shared" si="2"/>
        <v>298869.21862051863</v>
      </c>
      <c r="J62" s="128">
        <f t="shared" si="4"/>
        <v>0.9423887369738605</v>
      </c>
      <c r="K62" s="201">
        <f t="shared" si="10"/>
        <v>0.9423887369738605</v>
      </c>
      <c r="L62" s="71"/>
      <c r="M62" s="71">
        <f>I61/I50-1</f>
        <v>-9.6652195972295796E-2</v>
      </c>
    </row>
    <row r="63" spans="1:13" x14ac:dyDescent="0.2">
      <c r="A63" s="3">
        <f t="shared" si="7"/>
        <v>2015</v>
      </c>
      <c r="B63" s="3">
        <v>2</v>
      </c>
      <c r="C63" s="300">
        <v>272034.9385597916</v>
      </c>
      <c r="D63" s="300">
        <f t="shared" si="8"/>
        <v>654.04282551654046</v>
      </c>
      <c r="E63" s="300">
        <v>718.3591819244491</v>
      </c>
      <c r="G63" s="300">
        <f t="shared" si="5"/>
        <v>298869.21862051863</v>
      </c>
      <c r="I63" s="179">
        <f t="shared" si="2"/>
        <v>272034.9385597916</v>
      </c>
      <c r="J63" s="128">
        <f t="shared" si="4"/>
        <v>0.91046769077885481</v>
      </c>
      <c r="K63" s="201">
        <f t="shared" si="10"/>
        <v>0.91046769077885481</v>
      </c>
      <c r="L63" s="71"/>
      <c r="M63" s="71">
        <f t="shared" ref="M63:M72" si="11">I62/I51-1</f>
        <v>0.20582095508236153</v>
      </c>
    </row>
    <row r="64" spans="1:13" x14ac:dyDescent="0.2">
      <c r="A64" s="3">
        <f t="shared" si="7"/>
        <v>2015</v>
      </c>
      <c r="B64" s="3">
        <v>3</v>
      </c>
      <c r="C64" s="300">
        <v>277865.48694819206</v>
      </c>
      <c r="D64" s="300">
        <f t="shared" si="8"/>
        <v>594.28789829036464</v>
      </c>
      <c r="E64" s="300">
        <v>608.9673723050463</v>
      </c>
      <c r="G64" s="300">
        <f t="shared" si="5"/>
        <v>272034.9385597916</v>
      </c>
      <c r="I64" s="179">
        <f t="shared" si="2"/>
        <v>277865.48694819206</v>
      </c>
      <c r="J64" s="128">
        <f t="shared" si="4"/>
        <v>0.97589448190119399</v>
      </c>
      <c r="K64" s="201">
        <f t="shared" si="10"/>
        <v>0.97589448190119388</v>
      </c>
      <c r="L64" s="71"/>
      <c r="M64" s="71">
        <f t="shared" si="11"/>
        <v>-2.0215814322974923E-2</v>
      </c>
    </row>
    <row r="65" spans="1:13" x14ac:dyDescent="0.2">
      <c r="A65" s="3">
        <f t="shared" si="7"/>
        <v>2015</v>
      </c>
      <c r="B65" s="3">
        <v>4</v>
      </c>
      <c r="C65" s="300">
        <v>287454.35837904463</v>
      </c>
      <c r="D65" s="300">
        <f t="shared" si="8"/>
        <v>605.72960625322139</v>
      </c>
      <c r="E65" s="300">
        <v>623.40495987701502</v>
      </c>
      <c r="G65" s="300">
        <f t="shared" si="5"/>
        <v>277865.48694819206</v>
      </c>
      <c r="I65" s="179">
        <f t="shared" si="2"/>
        <v>287454.35837904463</v>
      </c>
      <c r="J65" s="128">
        <f t="shared" si="4"/>
        <v>0.97164707571899878</v>
      </c>
      <c r="K65" s="201">
        <f t="shared" si="10"/>
        <v>0.97164707571899867</v>
      </c>
      <c r="L65" s="71"/>
      <c r="M65" s="71">
        <f t="shared" si="11"/>
        <v>-0.10802866919529941</v>
      </c>
    </row>
    <row r="66" spans="1:13" x14ac:dyDescent="0.2">
      <c r="A66" s="3">
        <f t="shared" si="7"/>
        <v>2015</v>
      </c>
      <c r="B66" s="3">
        <v>5</v>
      </c>
      <c r="C66" s="300">
        <v>329884.8110839845</v>
      </c>
      <c r="D66" s="300">
        <f t="shared" si="8"/>
        <v>700.34569899784731</v>
      </c>
      <c r="E66" s="300">
        <v>712.37223395279636</v>
      </c>
      <c r="G66" s="300">
        <f t="shared" si="5"/>
        <v>287454.35837904463</v>
      </c>
      <c r="I66" s="179">
        <f t="shared" si="2"/>
        <v>329884.8110839845</v>
      </c>
      <c r="J66" s="128">
        <f t="shared" si="4"/>
        <v>0.9831176253344176</v>
      </c>
      <c r="K66" s="201">
        <f t="shared" si="10"/>
        <v>0.98311762533441749</v>
      </c>
      <c r="L66" s="71"/>
      <c r="M66" s="71">
        <f t="shared" si="11"/>
        <v>-0.16996728200874367</v>
      </c>
    </row>
    <row r="67" spans="1:13" x14ac:dyDescent="0.2">
      <c r="A67" s="3">
        <f t="shared" si="7"/>
        <v>2015</v>
      </c>
      <c r="B67" s="3">
        <v>6</v>
      </c>
      <c r="C67" s="300">
        <v>350588.16549112671</v>
      </c>
      <c r="D67" s="300">
        <f t="shared" si="8"/>
        <v>739.56227141645832</v>
      </c>
      <c r="E67" s="300">
        <v>750.36887762750052</v>
      </c>
      <c r="G67" s="300">
        <f t="shared" si="5"/>
        <v>329884.8110839845</v>
      </c>
      <c r="I67" s="179">
        <f t="shared" ref="I67:I130" si="12">+C67</f>
        <v>350588.16549112671</v>
      </c>
      <c r="J67" s="128">
        <f t="shared" si="4"/>
        <v>0.98559827501746833</v>
      </c>
      <c r="K67" s="201">
        <f t="shared" si="10"/>
        <v>0.98559827501746833</v>
      </c>
      <c r="L67" s="71"/>
      <c r="M67" s="71">
        <f t="shared" si="11"/>
        <v>-8.8594417680510462E-2</v>
      </c>
    </row>
    <row r="68" spans="1:13" x14ac:dyDescent="0.2">
      <c r="A68" s="3">
        <f t="shared" si="7"/>
        <v>2015</v>
      </c>
      <c r="B68" s="3">
        <v>7</v>
      </c>
      <c r="C68" s="300">
        <v>366102.76289301418</v>
      </c>
      <c r="D68" s="300">
        <f t="shared" si="8"/>
        <v>771.9762743646246</v>
      </c>
      <c r="E68" s="300">
        <v>779.5983313383332</v>
      </c>
      <c r="G68" s="300">
        <f t="shared" si="5"/>
        <v>350588.16549112671</v>
      </c>
      <c r="I68" s="179">
        <f t="shared" si="12"/>
        <v>366102.76289301418</v>
      </c>
      <c r="J68" s="128">
        <f t="shared" si="4"/>
        <v>0.99022309737294611</v>
      </c>
      <c r="K68" s="201">
        <f t="shared" si="10"/>
        <v>0.99022309737294611</v>
      </c>
      <c r="L68" s="71"/>
      <c r="M68" s="71">
        <f t="shared" si="11"/>
        <v>2.4498826812107355E-2</v>
      </c>
    </row>
    <row r="69" spans="1:13" x14ac:dyDescent="0.2">
      <c r="A69" s="3">
        <f t="shared" si="7"/>
        <v>2015</v>
      </c>
      <c r="B69" s="3">
        <v>8</v>
      </c>
      <c r="C69" s="300">
        <v>366364.25569662271</v>
      </c>
      <c r="D69" s="300">
        <f t="shared" si="8"/>
        <v>775.09408485955328</v>
      </c>
      <c r="E69" s="300">
        <v>779.97000849173446</v>
      </c>
      <c r="G69" s="300">
        <f t="shared" si="5"/>
        <v>366102.76289301418</v>
      </c>
      <c r="I69" s="179">
        <f t="shared" si="12"/>
        <v>366364.25569662271</v>
      </c>
      <c r="J69" s="128">
        <f t="shared" si="4"/>
        <v>0.99374857548483175</v>
      </c>
      <c r="K69" s="201">
        <f t="shared" si="10"/>
        <v>0.99374857548483186</v>
      </c>
      <c r="L69" s="71"/>
      <c r="M69" s="71">
        <f t="shared" si="11"/>
        <v>3.5983580912624102E-3</v>
      </c>
    </row>
    <row r="70" spans="1:13" x14ac:dyDescent="0.2">
      <c r="A70" s="3">
        <f t="shared" si="7"/>
        <v>2015</v>
      </c>
      <c r="B70" s="3">
        <v>9</v>
      </c>
      <c r="C70" s="300">
        <v>345994.38642515155</v>
      </c>
      <c r="D70" s="300">
        <f t="shared" si="8"/>
        <v>742.86171005433982</v>
      </c>
      <c r="E70" s="300">
        <v>745.01127838446803</v>
      </c>
      <c r="G70" s="300">
        <f t="shared" si="5"/>
        <v>366364.25569662271</v>
      </c>
      <c r="I70" s="179">
        <f t="shared" si="12"/>
        <v>345994.38642515155</v>
      </c>
      <c r="J70" s="128">
        <f t="shared" si="4"/>
        <v>0.99711471706201615</v>
      </c>
      <c r="K70" s="201">
        <f t="shared" si="10"/>
        <v>0.99711471706201615</v>
      </c>
      <c r="L70" s="71"/>
      <c r="M70" s="71">
        <f t="shared" si="11"/>
        <v>6.6427635426898668E-2</v>
      </c>
    </row>
    <row r="71" spans="1:13" x14ac:dyDescent="0.2">
      <c r="A71" s="3">
        <f t="shared" si="7"/>
        <v>2015</v>
      </c>
      <c r="B71" s="3">
        <v>10</v>
      </c>
      <c r="C71" s="300">
        <v>313843.15266004909</v>
      </c>
      <c r="D71" s="300">
        <f t="shared" si="8"/>
        <v>682.85498254743777</v>
      </c>
      <c r="E71" s="300">
        <v>685.64709503858717</v>
      </c>
      <c r="G71" s="300">
        <f t="shared" si="5"/>
        <v>345994.38642515155</v>
      </c>
      <c r="I71" s="179">
        <f t="shared" si="12"/>
        <v>313843.15266004909</v>
      </c>
      <c r="J71" s="128">
        <f t="shared" si="4"/>
        <v>0.99592777026059998</v>
      </c>
      <c r="K71" s="201">
        <f t="shared" si="10"/>
        <v>0.99592777026059998</v>
      </c>
      <c r="L71" s="71"/>
      <c r="M71" s="71">
        <f t="shared" si="11"/>
        <v>0.11505389055219406</v>
      </c>
    </row>
    <row r="72" spans="1:13" x14ac:dyDescent="0.2">
      <c r="A72" s="3">
        <f t="shared" si="7"/>
        <v>2015</v>
      </c>
      <c r="B72" s="3">
        <v>11</v>
      </c>
      <c r="C72" s="300">
        <v>273964.67858190584</v>
      </c>
      <c r="D72" s="300">
        <f t="shared" si="8"/>
        <v>610.4976539116517</v>
      </c>
      <c r="E72" s="300">
        <v>611.65330455622302</v>
      </c>
      <c r="G72" s="300">
        <f t="shared" si="5"/>
        <v>313843.15266004909</v>
      </c>
      <c r="I72" s="179">
        <f t="shared" si="12"/>
        <v>273964.67858190584</v>
      </c>
      <c r="J72" s="128">
        <f t="shared" si="4"/>
        <v>0.99811061162269077</v>
      </c>
      <c r="K72" s="201">
        <f t="shared" si="10"/>
        <v>0.99811061162269077</v>
      </c>
      <c r="L72" s="71"/>
      <c r="M72" s="71">
        <f t="shared" si="11"/>
        <v>0.16609621841153199</v>
      </c>
    </row>
    <row r="73" spans="1:13" x14ac:dyDescent="0.2">
      <c r="A73" s="3">
        <f t="shared" si="7"/>
        <v>2015</v>
      </c>
      <c r="B73" s="3">
        <v>12</v>
      </c>
      <c r="C73" s="300">
        <v>278690.86105160962</v>
      </c>
      <c r="D73" s="300">
        <f t="shared" si="8"/>
        <v>593.37973662408558</v>
      </c>
      <c r="E73" s="300">
        <v>623.82794159667264</v>
      </c>
      <c r="F73" s="34">
        <f>SUM(C62:C73)</f>
        <v>3761657.0763910115</v>
      </c>
      <c r="G73" s="300">
        <f t="shared" si="5"/>
        <v>273964.67858190584</v>
      </c>
      <c r="H73" s="34">
        <f>SUM(G62:G73)</f>
        <v>3756377.0586134288</v>
      </c>
      <c r="I73" s="179">
        <f t="shared" si="12"/>
        <v>278690.86105160962</v>
      </c>
      <c r="J73" s="128">
        <f t="shared" si="4"/>
        <v>0.95119134148647522</v>
      </c>
      <c r="K73" s="201">
        <f t="shared" si="10"/>
        <v>0.95119134148647533</v>
      </c>
      <c r="L73" s="71"/>
      <c r="M73" s="71">
        <f>I72/I61-1</f>
        <v>2.0256523159312145E-3</v>
      </c>
    </row>
    <row r="74" spans="1:13" x14ac:dyDescent="0.2">
      <c r="A74" s="3">
        <f t="shared" si="7"/>
        <v>2016</v>
      </c>
      <c r="B74" s="3">
        <v>1</v>
      </c>
      <c r="C74" s="300">
        <v>304375.05448970315</v>
      </c>
      <c r="D74" s="300">
        <f t="shared" si="8"/>
        <v>781.54359277940534</v>
      </c>
      <c r="E74" s="300">
        <v>829.32187335881054</v>
      </c>
      <c r="G74" s="300">
        <f t="shared" si="5"/>
        <v>278690.86105160962</v>
      </c>
      <c r="I74" s="179">
        <f t="shared" si="12"/>
        <v>304375.05448970315</v>
      </c>
      <c r="J74" s="128">
        <f t="shared" si="4"/>
        <v>0.9423887369738605</v>
      </c>
      <c r="K74" s="201">
        <f t="shared" si="10"/>
        <v>0.9423887369738605</v>
      </c>
      <c r="L74" s="71"/>
      <c r="M74" s="71"/>
    </row>
    <row r="75" spans="1:13" x14ac:dyDescent="0.2">
      <c r="A75" s="3">
        <f t="shared" si="7"/>
        <v>2016</v>
      </c>
      <c r="B75" s="3">
        <v>2</v>
      </c>
      <c r="C75" s="300">
        <v>277840.62753983529</v>
      </c>
      <c r="D75" s="300">
        <f t="shared" si="8"/>
        <v>664.00143021115582</v>
      </c>
      <c r="E75" s="300">
        <v>729.29708207782676</v>
      </c>
      <c r="G75" s="300">
        <f t="shared" si="5"/>
        <v>304375.05448970315</v>
      </c>
      <c r="I75" s="179">
        <f t="shared" si="12"/>
        <v>277840.62753983529</v>
      </c>
      <c r="J75" s="128">
        <f t="shared" si="4"/>
        <v>0.9104676907788547</v>
      </c>
      <c r="K75" s="201">
        <f t="shared" si="10"/>
        <v>0.91046769077885481</v>
      </c>
      <c r="L75" s="71"/>
      <c r="M75" s="71"/>
    </row>
    <row r="76" spans="1:13" x14ac:dyDescent="0.2">
      <c r="A76" s="3">
        <f t="shared" si="7"/>
        <v>2016</v>
      </c>
      <c r="B76" s="3">
        <v>3</v>
      </c>
      <c r="C76" s="300">
        <v>283524.71848541038</v>
      </c>
      <c r="D76" s="300">
        <f t="shared" si="8"/>
        <v>604.69286064655296</v>
      </c>
      <c r="E76" s="300">
        <v>619.62934708731768</v>
      </c>
      <c r="G76" s="300">
        <f t="shared" si="5"/>
        <v>277840.62753983529</v>
      </c>
      <c r="I76" s="179">
        <f t="shared" si="12"/>
        <v>283524.71848541038</v>
      </c>
      <c r="J76" s="128">
        <f t="shared" si="4"/>
        <v>0.97589448190119388</v>
      </c>
      <c r="K76" s="201">
        <f t="shared" si="10"/>
        <v>0.97589448190119388</v>
      </c>
      <c r="L76" s="71"/>
      <c r="M76" s="71"/>
    </row>
    <row r="77" spans="1:13" x14ac:dyDescent="0.2">
      <c r="A77" s="3">
        <f t="shared" si="7"/>
        <v>2016</v>
      </c>
      <c r="B77" s="3">
        <v>4</v>
      </c>
      <c r="C77" s="300">
        <v>292925.24595850543</v>
      </c>
      <c r="D77" s="300">
        <f t="shared" si="8"/>
        <v>615.74450417126866</v>
      </c>
      <c r="E77" s="300">
        <v>633.71209522308345</v>
      </c>
      <c r="G77" s="300">
        <f t="shared" si="5"/>
        <v>283524.71848541038</v>
      </c>
      <c r="I77" s="179">
        <f t="shared" si="12"/>
        <v>292925.24595850543</v>
      </c>
      <c r="J77" s="128">
        <f t="shared" si="4"/>
        <v>0.97164707571899867</v>
      </c>
      <c r="K77" s="201">
        <f t="shared" si="10"/>
        <v>0.97164707571899867</v>
      </c>
      <c r="L77" s="71"/>
      <c r="M77" s="71"/>
    </row>
    <row r="78" spans="1:13" x14ac:dyDescent="0.2">
      <c r="A78" s="3">
        <f t="shared" si="7"/>
        <v>2016</v>
      </c>
      <c r="B78" s="3">
        <v>5</v>
      </c>
      <c r="C78" s="300">
        <v>334505.33182554052</v>
      </c>
      <c r="D78" s="300">
        <f t="shared" si="8"/>
        <v>708.90378397865993</v>
      </c>
      <c r="E78" s="300">
        <v>721.07728079589572</v>
      </c>
      <c r="G78" s="300">
        <f t="shared" si="5"/>
        <v>292925.24595850543</v>
      </c>
      <c r="I78" s="179">
        <f t="shared" si="12"/>
        <v>334505.33182554052</v>
      </c>
      <c r="J78" s="128">
        <f t="shared" si="4"/>
        <v>0.98311762533441749</v>
      </c>
      <c r="K78" s="201">
        <f t="shared" si="10"/>
        <v>0.98311762533441749</v>
      </c>
      <c r="L78" s="71"/>
      <c r="M78" s="71"/>
    </row>
    <row r="79" spans="1:13" x14ac:dyDescent="0.2">
      <c r="A79" s="3">
        <f t="shared" si="7"/>
        <v>2016</v>
      </c>
      <c r="B79" s="3">
        <v>6</v>
      </c>
      <c r="C79" s="300">
        <v>354674.51235045446</v>
      </c>
      <c r="D79" s="300">
        <f t="shared" si="8"/>
        <v>747.15006225647369</v>
      </c>
      <c r="E79" s="300">
        <v>758.06754252206008</v>
      </c>
      <c r="G79" s="300">
        <f t="shared" si="5"/>
        <v>334505.33182554052</v>
      </c>
      <c r="I79" s="179">
        <f t="shared" si="12"/>
        <v>354674.51235045446</v>
      </c>
      <c r="J79" s="128">
        <f t="shared" si="4"/>
        <v>0.98559827501746822</v>
      </c>
      <c r="K79" s="201">
        <f t="shared" si="10"/>
        <v>0.98559827501746833</v>
      </c>
      <c r="L79" s="71"/>
      <c r="M79" s="71"/>
    </row>
    <row r="80" spans="1:13" x14ac:dyDescent="0.2">
      <c r="A80" s="3">
        <f t="shared" si="7"/>
        <v>2016</v>
      </c>
      <c r="B80" s="3">
        <v>7</v>
      </c>
      <c r="C80" s="300">
        <v>369945.907308013</v>
      </c>
      <c r="D80" s="300">
        <f t="shared" si="8"/>
        <v>779.1459572112268</v>
      </c>
      <c r="E80" s="300">
        <v>786.83880357698661</v>
      </c>
      <c r="G80" s="300">
        <f t="shared" si="5"/>
        <v>354674.51235045446</v>
      </c>
      <c r="I80" s="179">
        <f t="shared" si="12"/>
        <v>369945.907308013</v>
      </c>
      <c r="J80" s="128">
        <f t="shared" ref="J80:J143" si="13">+D80/E80</f>
        <v>0.99022309737294611</v>
      </c>
      <c r="K80" s="201">
        <f t="shared" si="10"/>
        <v>0.99022309737294611</v>
      </c>
      <c r="L80" s="71"/>
      <c r="M80" s="71"/>
    </row>
    <row r="81" spans="1:13" x14ac:dyDescent="0.2">
      <c r="A81" s="3">
        <f t="shared" si="7"/>
        <v>2016</v>
      </c>
      <c r="B81" s="3">
        <v>8</v>
      </c>
      <c r="C81" s="300">
        <v>370495.00714725</v>
      </c>
      <c r="D81" s="300">
        <f t="shared" si="8"/>
        <v>782.82775726249213</v>
      </c>
      <c r="E81" s="300">
        <v>787.75233149950907</v>
      </c>
      <c r="G81" s="300">
        <f t="shared" ref="G81:G144" si="14">C80</f>
        <v>369945.907308013</v>
      </c>
      <c r="I81" s="179">
        <f t="shared" si="12"/>
        <v>370495.00714725</v>
      </c>
      <c r="J81" s="128">
        <f t="shared" si="13"/>
        <v>0.99374857548483175</v>
      </c>
      <c r="K81" s="201">
        <f t="shared" si="10"/>
        <v>0.99374857548483186</v>
      </c>
      <c r="L81" s="71"/>
      <c r="M81" s="71"/>
    </row>
    <row r="82" spans="1:13" x14ac:dyDescent="0.2">
      <c r="A82" s="3">
        <f t="shared" si="7"/>
        <v>2016</v>
      </c>
      <c r="B82" s="3">
        <v>9</v>
      </c>
      <c r="C82" s="300">
        <v>350921.11485651275</v>
      </c>
      <c r="D82" s="300">
        <f t="shared" si="8"/>
        <v>752.11687021518753</v>
      </c>
      <c r="E82" s="300">
        <v>754.29321957185516</v>
      </c>
      <c r="G82" s="300">
        <f t="shared" si="14"/>
        <v>370495.00714725</v>
      </c>
      <c r="I82" s="179">
        <f t="shared" si="12"/>
        <v>350921.11485651275</v>
      </c>
      <c r="J82" s="128">
        <f t="shared" si="13"/>
        <v>0.99711471706201604</v>
      </c>
      <c r="K82" s="201">
        <f t="shared" si="10"/>
        <v>0.99711471706201615</v>
      </c>
      <c r="L82" s="71"/>
      <c r="M82" s="71"/>
    </row>
    <row r="83" spans="1:13" x14ac:dyDescent="0.2">
      <c r="A83" s="3">
        <f t="shared" si="7"/>
        <v>2016</v>
      </c>
      <c r="B83" s="3">
        <v>10</v>
      </c>
      <c r="C83" s="300">
        <v>319936.09009814868</v>
      </c>
      <c r="D83" s="300">
        <f t="shared" si="8"/>
        <v>694.28731247881774</v>
      </c>
      <c r="E83" s="300">
        <v>697.12617040204293</v>
      </c>
      <c r="G83" s="300">
        <f t="shared" si="14"/>
        <v>350921.11485651275</v>
      </c>
      <c r="I83" s="179">
        <f t="shared" si="12"/>
        <v>319936.09009814868</v>
      </c>
      <c r="J83" s="128">
        <f t="shared" si="13"/>
        <v>0.99592777026060009</v>
      </c>
      <c r="K83" s="201">
        <f t="shared" si="10"/>
        <v>0.99592777026059998</v>
      </c>
      <c r="L83" s="71"/>
      <c r="M83" s="71"/>
    </row>
    <row r="84" spans="1:13" x14ac:dyDescent="0.2">
      <c r="A84" s="3">
        <f t="shared" si="7"/>
        <v>2016</v>
      </c>
      <c r="B84" s="3">
        <v>11</v>
      </c>
      <c r="C84" s="300">
        <v>281385.93112805649</v>
      </c>
      <c r="D84" s="300">
        <f t="shared" si="8"/>
        <v>624.45285414212992</v>
      </c>
      <c r="E84" s="300">
        <v>625.63492149123419</v>
      </c>
      <c r="G84" s="300">
        <f t="shared" si="14"/>
        <v>319936.09009814868</v>
      </c>
      <c r="I84" s="179">
        <f t="shared" si="12"/>
        <v>281385.93112805649</v>
      </c>
      <c r="J84" s="128">
        <f t="shared" si="13"/>
        <v>0.99811061162269088</v>
      </c>
      <c r="K84" s="201">
        <f t="shared" si="10"/>
        <v>0.99811061162269077</v>
      </c>
      <c r="L84" s="71"/>
      <c r="M84" s="71"/>
    </row>
    <row r="85" spans="1:13" x14ac:dyDescent="0.2">
      <c r="A85" s="3">
        <f t="shared" si="7"/>
        <v>2016</v>
      </c>
      <c r="B85" s="3">
        <v>12</v>
      </c>
      <c r="C85" s="300">
        <v>286475.03394298058</v>
      </c>
      <c r="D85" s="300">
        <f t="shared" si="8"/>
        <v>607.32929793320693</v>
      </c>
      <c r="E85" s="300">
        <v>638.49329934406512</v>
      </c>
      <c r="F85" s="34">
        <f>SUM(C74:C85)</f>
        <v>3827004.5751304114</v>
      </c>
      <c r="G85" s="300">
        <f t="shared" si="14"/>
        <v>281385.93112805649</v>
      </c>
      <c r="H85" s="34">
        <f>SUM(G74:G85)</f>
        <v>3819220.4022390405</v>
      </c>
      <c r="I85" s="179">
        <f t="shared" si="12"/>
        <v>286475.03394298058</v>
      </c>
      <c r="J85" s="128">
        <f t="shared" si="13"/>
        <v>0.95119134148647533</v>
      </c>
      <c r="K85" s="201">
        <f t="shared" si="10"/>
        <v>0.95119134148647533</v>
      </c>
      <c r="L85" s="71"/>
      <c r="M85" s="71"/>
    </row>
    <row r="86" spans="1:13" x14ac:dyDescent="0.2">
      <c r="A86" s="3">
        <f t="shared" si="7"/>
        <v>2017</v>
      </c>
      <c r="B86" s="3">
        <v>1</v>
      </c>
      <c r="C86" s="300">
        <v>312033.67015046364</v>
      </c>
      <c r="D86" s="300">
        <f t="shared" si="8"/>
        <v>795.14113922032186</v>
      </c>
      <c r="E86" s="300">
        <v>843.75068167052711</v>
      </c>
      <c r="G86" s="300">
        <f t="shared" si="14"/>
        <v>286475.03394298058</v>
      </c>
      <c r="I86" s="179">
        <f t="shared" si="12"/>
        <v>312033.67015046364</v>
      </c>
      <c r="J86" s="128">
        <f t="shared" si="13"/>
        <v>0.9423887369738605</v>
      </c>
      <c r="K86" s="201">
        <f t="shared" si="10"/>
        <v>0.9423887369738605</v>
      </c>
      <c r="L86" s="71"/>
      <c r="M86" s="71"/>
    </row>
    <row r="87" spans="1:13" x14ac:dyDescent="0.2">
      <c r="A87" s="3">
        <f t="shared" si="7"/>
        <v>2017</v>
      </c>
      <c r="B87" s="3">
        <v>2</v>
      </c>
      <c r="C87" s="300">
        <v>285310.71104912838</v>
      </c>
      <c r="D87" s="300">
        <f t="shared" si="8"/>
        <v>676.81500134121711</v>
      </c>
      <c r="E87" s="300">
        <v>743.37069639696858</v>
      </c>
      <c r="G87" s="300">
        <f t="shared" si="14"/>
        <v>312033.67015046364</v>
      </c>
      <c r="I87" s="179">
        <f t="shared" si="12"/>
        <v>285310.71104912838</v>
      </c>
      <c r="J87" s="128">
        <f t="shared" si="13"/>
        <v>0.91046769077885481</v>
      </c>
      <c r="K87" s="201">
        <f t="shared" si="10"/>
        <v>0.91046769077885481</v>
      </c>
      <c r="L87" s="71"/>
      <c r="M87" s="71"/>
    </row>
    <row r="88" spans="1:13" x14ac:dyDescent="0.2">
      <c r="A88" s="3">
        <f t="shared" si="7"/>
        <v>2017</v>
      </c>
      <c r="B88" s="3">
        <v>3</v>
      </c>
      <c r="C88" s="300">
        <v>290635.25927753031</v>
      </c>
      <c r="D88" s="300">
        <f t="shared" si="8"/>
        <v>617.76617436195249</v>
      </c>
      <c r="E88" s="300">
        <v>633.02558403491344</v>
      </c>
      <c r="G88" s="300">
        <f t="shared" si="14"/>
        <v>285310.71104912838</v>
      </c>
      <c r="I88" s="179">
        <f t="shared" si="12"/>
        <v>290635.25927753031</v>
      </c>
      <c r="J88" s="128">
        <f t="shared" si="13"/>
        <v>0.97589448190119388</v>
      </c>
      <c r="K88" s="201">
        <f t="shared" si="10"/>
        <v>0.97589448190119388</v>
      </c>
      <c r="L88" s="71"/>
      <c r="M88" s="71"/>
    </row>
    <row r="89" spans="1:13" x14ac:dyDescent="0.2">
      <c r="A89" s="3">
        <f t="shared" si="7"/>
        <v>2017</v>
      </c>
      <c r="B89" s="3">
        <v>4</v>
      </c>
      <c r="C89" s="300">
        <v>299313.33551216347</v>
      </c>
      <c r="D89" s="300">
        <f t="shared" si="8"/>
        <v>627.43841376857245</v>
      </c>
      <c r="E89" s="300">
        <v>645.74723626300329</v>
      </c>
      <c r="G89" s="300">
        <f t="shared" si="14"/>
        <v>290635.25927753031</v>
      </c>
      <c r="I89" s="179">
        <f t="shared" si="12"/>
        <v>299313.33551216347</v>
      </c>
      <c r="J89" s="128">
        <f t="shared" si="13"/>
        <v>0.97164707571899867</v>
      </c>
      <c r="K89" s="201">
        <f t="shared" si="10"/>
        <v>0.97164707571899867</v>
      </c>
      <c r="L89" s="71"/>
      <c r="M89" s="71"/>
    </row>
    <row r="90" spans="1:13" x14ac:dyDescent="0.2">
      <c r="A90" s="3">
        <f t="shared" si="7"/>
        <v>2017</v>
      </c>
      <c r="B90" s="3">
        <v>5</v>
      </c>
      <c r="C90" s="300">
        <v>339081.85286703083</v>
      </c>
      <c r="D90" s="300">
        <f t="shared" si="8"/>
        <v>717.38037312959671</v>
      </c>
      <c r="E90" s="300">
        <v>729.69943233961703</v>
      </c>
      <c r="G90" s="300">
        <f t="shared" si="14"/>
        <v>299313.33551216347</v>
      </c>
      <c r="I90" s="179">
        <f t="shared" si="12"/>
        <v>339081.85286703083</v>
      </c>
      <c r="J90" s="128">
        <f t="shared" si="13"/>
        <v>0.98311762533441749</v>
      </c>
      <c r="K90" s="201">
        <f t="shared" si="10"/>
        <v>0.98311762533441749</v>
      </c>
      <c r="L90" s="71"/>
      <c r="M90" s="71"/>
    </row>
    <row r="91" spans="1:13" x14ac:dyDescent="0.2">
      <c r="A91" s="3">
        <f t="shared" ref="A91:A154" si="15">+A79+1</f>
        <v>2017</v>
      </c>
      <c r="B91" s="3">
        <v>6</v>
      </c>
      <c r="C91" s="300">
        <v>357944.66742071247</v>
      </c>
      <c r="D91" s="300">
        <f t="shared" si="8"/>
        <v>753.22229585330945</v>
      </c>
      <c r="E91" s="300">
        <v>764.22850460037546</v>
      </c>
      <c r="G91" s="300">
        <f t="shared" si="14"/>
        <v>339081.85286703083</v>
      </c>
      <c r="I91" s="179">
        <f t="shared" si="12"/>
        <v>357944.66742071247</v>
      </c>
      <c r="J91" s="128">
        <f t="shared" si="13"/>
        <v>0.98559827501746833</v>
      </c>
      <c r="K91" s="201">
        <f t="shared" si="10"/>
        <v>0.98559827501746833</v>
      </c>
      <c r="L91" s="71"/>
      <c r="M91" s="71"/>
    </row>
    <row r="92" spans="1:13" x14ac:dyDescent="0.2">
      <c r="A92" s="3">
        <f t="shared" si="15"/>
        <v>2017</v>
      </c>
      <c r="B92" s="3">
        <v>7</v>
      </c>
      <c r="C92" s="300">
        <v>372330.79537285131</v>
      </c>
      <c r="D92" s="300">
        <f t="shared" si="8"/>
        <v>783.59515016447835</v>
      </c>
      <c r="E92" s="300">
        <v>791.33192534424813</v>
      </c>
      <c r="G92" s="300">
        <f t="shared" si="14"/>
        <v>357944.66742071247</v>
      </c>
      <c r="I92" s="179">
        <f t="shared" si="12"/>
        <v>372330.79537285131</v>
      </c>
      <c r="J92" s="128">
        <f t="shared" si="13"/>
        <v>0.99022309737294611</v>
      </c>
      <c r="K92" s="201">
        <f t="shared" si="10"/>
        <v>0.99022309737294611</v>
      </c>
      <c r="L92" s="71"/>
      <c r="M92" s="71"/>
    </row>
    <row r="93" spans="1:13" x14ac:dyDescent="0.2">
      <c r="A93" s="3">
        <f t="shared" si="15"/>
        <v>2017</v>
      </c>
      <c r="B93" s="3">
        <v>8</v>
      </c>
      <c r="C93" s="300">
        <v>372696.1469136207</v>
      </c>
      <c r="D93" s="300">
        <f t="shared" si="8"/>
        <v>786.94877351574735</v>
      </c>
      <c r="E93" s="300">
        <v>791.89927203851266</v>
      </c>
      <c r="G93" s="300">
        <f t="shared" si="14"/>
        <v>372330.79537285131</v>
      </c>
      <c r="I93" s="179">
        <f t="shared" si="12"/>
        <v>372696.1469136207</v>
      </c>
      <c r="J93" s="128">
        <f t="shared" si="13"/>
        <v>0.99374857548483186</v>
      </c>
      <c r="K93" s="201">
        <f t="shared" si="10"/>
        <v>0.99374857548483186</v>
      </c>
      <c r="L93" s="71"/>
      <c r="M93" s="71"/>
    </row>
    <row r="94" spans="1:13" x14ac:dyDescent="0.2">
      <c r="A94" s="3">
        <f t="shared" si="15"/>
        <v>2017</v>
      </c>
      <c r="B94" s="3">
        <v>9</v>
      </c>
      <c r="C94" s="300">
        <v>353786.32785544277</v>
      </c>
      <c r="D94" s="300">
        <f t="shared" si="8"/>
        <v>757.49934776991586</v>
      </c>
      <c r="E94" s="300">
        <v>759.69127203525443</v>
      </c>
      <c r="G94" s="300">
        <f t="shared" si="14"/>
        <v>372696.1469136207</v>
      </c>
      <c r="I94" s="179">
        <f t="shared" si="12"/>
        <v>353786.32785544277</v>
      </c>
      <c r="J94" s="128">
        <f t="shared" si="13"/>
        <v>0.99711471706201615</v>
      </c>
      <c r="K94" s="201">
        <f t="shared" si="10"/>
        <v>0.99711471706201615</v>
      </c>
      <c r="L94" s="71"/>
      <c r="M94" s="71"/>
    </row>
    <row r="95" spans="1:13" x14ac:dyDescent="0.2">
      <c r="A95" s="3">
        <f t="shared" si="15"/>
        <v>2017</v>
      </c>
      <c r="B95" s="3">
        <v>10</v>
      </c>
      <c r="C95" s="300">
        <v>324350.39881073282</v>
      </c>
      <c r="D95" s="300">
        <f t="shared" si="8"/>
        <v>702.56998961672093</v>
      </c>
      <c r="E95" s="300">
        <v>705.44271441781621</v>
      </c>
      <c r="G95" s="300">
        <f t="shared" si="14"/>
        <v>353786.32785544277</v>
      </c>
      <c r="I95" s="179">
        <f t="shared" si="12"/>
        <v>324350.39881073282</v>
      </c>
      <c r="J95" s="128">
        <f t="shared" si="13"/>
        <v>0.99592777026059998</v>
      </c>
      <c r="K95" s="201">
        <f t="shared" si="10"/>
        <v>0.99592777026059998</v>
      </c>
      <c r="L95" s="71"/>
      <c r="M95" s="71"/>
    </row>
    <row r="96" spans="1:13" x14ac:dyDescent="0.2">
      <c r="A96" s="3">
        <f t="shared" si="15"/>
        <v>2017</v>
      </c>
      <c r="B96" s="3">
        <v>11</v>
      </c>
      <c r="C96" s="300">
        <v>287834.96451135422</v>
      </c>
      <c r="D96" s="300">
        <f t="shared" si="8"/>
        <v>636.57985717797726</v>
      </c>
      <c r="E96" s="300">
        <v>637.78488051845238</v>
      </c>
      <c r="G96" s="300">
        <f t="shared" si="14"/>
        <v>324350.39881073282</v>
      </c>
      <c r="I96" s="179">
        <f t="shared" si="12"/>
        <v>287834.96451135422</v>
      </c>
      <c r="J96" s="128">
        <f t="shared" si="13"/>
        <v>0.99811061162269077</v>
      </c>
      <c r="K96" s="201">
        <f t="shared" si="10"/>
        <v>0.99811061162269077</v>
      </c>
      <c r="L96" s="71"/>
      <c r="M96" s="71"/>
    </row>
    <row r="97" spans="1:13" x14ac:dyDescent="0.2">
      <c r="A97" s="3">
        <f t="shared" si="15"/>
        <v>2017</v>
      </c>
      <c r="B97" s="3">
        <v>12</v>
      </c>
      <c r="C97" s="300">
        <v>293515.97926556342</v>
      </c>
      <c r="D97" s="300">
        <f t="shared" si="8"/>
        <v>619.94696455266524</v>
      </c>
      <c r="E97" s="300">
        <v>651.7584186414507</v>
      </c>
      <c r="F97" s="34">
        <f>SUM(C86:C97)</f>
        <v>3888834.1090065939</v>
      </c>
      <c r="G97" s="300">
        <f t="shared" si="14"/>
        <v>287834.96451135422</v>
      </c>
      <c r="H97" s="34">
        <f>SUM(G86:G97)</f>
        <v>3881793.1636840105</v>
      </c>
      <c r="I97" s="179">
        <f t="shared" si="12"/>
        <v>293515.97926556342</v>
      </c>
      <c r="J97" s="128">
        <f t="shared" si="13"/>
        <v>0.95119134148647522</v>
      </c>
      <c r="K97" s="201">
        <f t="shared" si="10"/>
        <v>0.95119134148647533</v>
      </c>
      <c r="L97" s="71"/>
      <c r="M97" s="71"/>
    </row>
    <row r="98" spans="1:13" x14ac:dyDescent="0.2">
      <c r="A98" s="3">
        <f t="shared" si="15"/>
        <v>2018</v>
      </c>
      <c r="B98" s="3">
        <v>1</v>
      </c>
      <c r="C98" s="300">
        <v>319300.73541368492</v>
      </c>
      <c r="D98" s="300">
        <f t="shared" ref="D98:D161" si="16">+E98*K98</f>
        <v>808.04350458017154</v>
      </c>
      <c r="E98" s="300">
        <v>857.44181023948784</v>
      </c>
      <c r="G98" s="300">
        <f t="shared" si="14"/>
        <v>293515.97926556342</v>
      </c>
      <c r="I98" s="179">
        <f t="shared" si="12"/>
        <v>319300.73541368492</v>
      </c>
      <c r="J98" s="128">
        <f t="shared" si="13"/>
        <v>0.9423887369738605</v>
      </c>
      <c r="K98" s="201">
        <f t="shared" si="10"/>
        <v>0.9423887369738605</v>
      </c>
      <c r="L98" s="71"/>
      <c r="M98" s="71"/>
    </row>
    <row r="99" spans="1:13" x14ac:dyDescent="0.2">
      <c r="A99" s="3">
        <f t="shared" si="15"/>
        <v>2018</v>
      </c>
      <c r="B99" s="3">
        <v>2</v>
      </c>
      <c r="C99" s="300">
        <v>292265.9154988635</v>
      </c>
      <c r="D99" s="300">
        <f t="shared" si="16"/>
        <v>688.74539098544756</v>
      </c>
      <c r="E99" s="300">
        <v>756.4742801540425</v>
      </c>
      <c r="G99" s="300">
        <f t="shared" si="14"/>
        <v>319300.73541368492</v>
      </c>
      <c r="I99" s="179">
        <f t="shared" si="12"/>
        <v>292265.9154988635</v>
      </c>
      <c r="J99" s="128">
        <f t="shared" si="13"/>
        <v>0.91046769077885481</v>
      </c>
      <c r="K99" s="201">
        <f t="shared" si="10"/>
        <v>0.91046769077885481</v>
      </c>
      <c r="L99" s="71"/>
      <c r="M99" s="71"/>
    </row>
    <row r="100" spans="1:13" x14ac:dyDescent="0.2">
      <c r="A100" s="3">
        <f t="shared" si="15"/>
        <v>2018</v>
      </c>
      <c r="B100" s="3">
        <v>3</v>
      </c>
      <c r="C100" s="300">
        <v>296979.18039248406</v>
      </c>
      <c r="D100" s="300">
        <f t="shared" si="16"/>
        <v>629.42999478661875</v>
      </c>
      <c r="E100" s="300">
        <v>644.97751187238134</v>
      </c>
      <c r="G100" s="300">
        <f t="shared" si="14"/>
        <v>292265.9154988635</v>
      </c>
      <c r="I100" s="179">
        <f t="shared" si="12"/>
        <v>296979.18039248406</v>
      </c>
      <c r="J100" s="128">
        <f t="shared" si="13"/>
        <v>0.97589448190119399</v>
      </c>
      <c r="K100" s="201">
        <f t="shared" si="10"/>
        <v>0.97589448190119388</v>
      </c>
      <c r="L100" s="71"/>
      <c r="M100" s="71"/>
    </row>
    <row r="101" spans="1:13" x14ac:dyDescent="0.2">
      <c r="A101" s="3">
        <f t="shared" si="15"/>
        <v>2018</v>
      </c>
      <c r="B101" s="3">
        <v>4</v>
      </c>
      <c r="C101" s="300">
        <v>304862.57148808759</v>
      </c>
      <c r="D101" s="300">
        <f t="shared" si="16"/>
        <v>637.59673470184896</v>
      </c>
      <c r="E101" s="300">
        <v>656.20197974664882</v>
      </c>
      <c r="G101" s="300">
        <f t="shared" si="14"/>
        <v>296979.18039248406</v>
      </c>
      <c r="I101" s="179">
        <f t="shared" si="12"/>
        <v>304862.57148808759</v>
      </c>
      <c r="J101" s="128">
        <f t="shared" si="13"/>
        <v>0.97164707571899878</v>
      </c>
      <c r="K101" s="201">
        <f t="shared" si="10"/>
        <v>0.97164707571899867</v>
      </c>
      <c r="L101" s="71"/>
      <c r="M101" s="71"/>
    </row>
    <row r="102" spans="1:13" x14ac:dyDescent="0.2">
      <c r="A102" s="3">
        <f t="shared" si="15"/>
        <v>2018</v>
      </c>
      <c r="B102" s="3">
        <v>5</v>
      </c>
      <c r="C102" s="300">
        <v>343128.54294904711</v>
      </c>
      <c r="D102" s="300">
        <f t="shared" si="16"/>
        <v>724.8756143697085</v>
      </c>
      <c r="E102" s="300">
        <v>737.32338398788715</v>
      </c>
      <c r="G102" s="300">
        <f t="shared" si="14"/>
        <v>304862.57148808759</v>
      </c>
      <c r="I102" s="179">
        <f t="shared" si="12"/>
        <v>343128.54294904711</v>
      </c>
      <c r="J102" s="128">
        <f t="shared" si="13"/>
        <v>0.98311762533441749</v>
      </c>
      <c r="K102" s="201">
        <f t="shared" si="10"/>
        <v>0.98311762533441749</v>
      </c>
      <c r="L102" s="71"/>
      <c r="M102" s="71"/>
    </row>
    <row r="103" spans="1:13" x14ac:dyDescent="0.2">
      <c r="A103" s="3">
        <f t="shared" si="15"/>
        <v>2018</v>
      </c>
      <c r="B103" s="3">
        <v>6</v>
      </c>
      <c r="C103" s="300">
        <v>360845.97944771522</v>
      </c>
      <c r="D103" s="300">
        <f t="shared" si="16"/>
        <v>758.60963803946436</v>
      </c>
      <c r="E103" s="300">
        <v>769.69456752145709</v>
      </c>
      <c r="G103" s="300">
        <f t="shared" si="14"/>
        <v>343128.54294904711</v>
      </c>
      <c r="I103" s="179">
        <f t="shared" si="12"/>
        <v>360845.97944771522</v>
      </c>
      <c r="J103" s="128">
        <f t="shared" si="13"/>
        <v>0.98559827501746822</v>
      </c>
      <c r="K103" s="201">
        <f t="shared" si="10"/>
        <v>0.98559827501746833</v>
      </c>
      <c r="L103" s="71"/>
      <c r="M103" s="71"/>
    </row>
    <row r="104" spans="1:13" x14ac:dyDescent="0.2">
      <c r="A104" s="3">
        <f t="shared" si="15"/>
        <v>2018</v>
      </c>
      <c r="B104" s="3">
        <v>7</v>
      </c>
      <c r="C104" s="300">
        <v>374441.12471648789</v>
      </c>
      <c r="D104" s="300">
        <f t="shared" si="16"/>
        <v>787.53213260955624</v>
      </c>
      <c r="E104" s="300">
        <v>795.30777932657054</v>
      </c>
      <c r="G104" s="300">
        <f t="shared" si="14"/>
        <v>360845.97944771522</v>
      </c>
      <c r="I104" s="179">
        <f t="shared" si="12"/>
        <v>374441.12471648789</v>
      </c>
      <c r="J104" s="128">
        <f t="shared" si="13"/>
        <v>0.99022309737294611</v>
      </c>
      <c r="K104" s="201">
        <f t="shared" si="10"/>
        <v>0.99022309737294611</v>
      </c>
      <c r="L104" s="71"/>
      <c r="M104" s="71"/>
    </row>
    <row r="105" spans="1:13" x14ac:dyDescent="0.2">
      <c r="A105" s="3">
        <f t="shared" si="15"/>
        <v>2018</v>
      </c>
      <c r="B105" s="3">
        <v>8</v>
      </c>
      <c r="C105" s="300">
        <v>374453.25430873939</v>
      </c>
      <c r="D105" s="300">
        <f t="shared" si="16"/>
        <v>790.23846381375824</v>
      </c>
      <c r="E105" s="300">
        <v>795.20965695796372</v>
      </c>
      <c r="G105" s="300">
        <f t="shared" si="14"/>
        <v>374441.12471648789</v>
      </c>
      <c r="I105" s="179">
        <f t="shared" si="12"/>
        <v>374453.25430873939</v>
      </c>
      <c r="J105" s="128">
        <f t="shared" si="13"/>
        <v>0.99374857548483186</v>
      </c>
      <c r="K105" s="201">
        <f t="shared" si="10"/>
        <v>0.99374857548483186</v>
      </c>
      <c r="L105" s="71"/>
      <c r="M105" s="71"/>
    </row>
    <row r="106" spans="1:13" x14ac:dyDescent="0.2">
      <c r="A106" s="3">
        <f t="shared" si="15"/>
        <v>2018</v>
      </c>
      <c r="B106" s="3">
        <v>9</v>
      </c>
      <c r="C106" s="300">
        <v>355859.25415451813</v>
      </c>
      <c r="D106" s="300">
        <f t="shared" si="16"/>
        <v>761.39346638571965</v>
      </c>
      <c r="E106" s="300">
        <v>763.59665879684769</v>
      </c>
      <c r="G106" s="300">
        <f t="shared" si="14"/>
        <v>374453.25430873939</v>
      </c>
      <c r="I106" s="179">
        <f t="shared" si="12"/>
        <v>355859.25415451813</v>
      </c>
      <c r="J106" s="128">
        <f t="shared" si="13"/>
        <v>0.99711471706201615</v>
      </c>
      <c r="K106" s="201">
        <f t="shared" si="10"/>
        <v>0.99711471706201615</v>
      </c>
      <c r="L106" s="71"/>
      <c r="M106" s="71"/>
    </row>
    <row r="107" spans="1:13" x14ac:dyDescent="0.2">
      <c r="A107" s="3">
        <f t="shared" si="15"/>
        <v>2018</v>
      </c>
      <c r="B107" s="3">
        <v>10</v>
      </c>
      <c r="C107" s="300">
        <v>327480.15732555458</v>
      </c>
      <c r="D107" s="300">
        <f t="shared" si="16"/>
        <v>708.44243329606161</v>
      </c>
      <c r="E107" s="300">
        <v>711.33916981819539</v>
      </c>
      <c r="G107" s="300">
        <f t="shared" si="14"/>
        <v>355859.25415451813</v>
      </c>
      <c r="I107" s="179">
        <f t="shared" si="12"/>
        <v>327480.15732555458</v>
      </c>
      <c r="J107" s="128">
        <f t="shared" si="13"/>
        <v>0.99592777026059998</v>
      </c>
      <c r="K107" s="201">
        <f t="shared" si="10"/>
        <v>0.99592777026059998</v>
      </c>
      <c r="L107" s="71"/>
      <c r="M107" s="71"/>
    </row>
    <row r="108" spans="1:13" x14ac:dyDescent="0.2">
      <c r="A108" s="3">
        <f t="shared" si="15"/>
        <v>2018</v>
      </c>
      <c r="B108" s="3">
        <v>11</v>
      </c>
      <c r="C108" s="300">
        <v>292567.13118651998</v>
      </c>
      <c r="D108" s="300">
        <f t="shared" si="16"/>
        <v>645.47839998665597</v>
      </c>
      <c r="E108" s="300">
        <v>646.70026795653587</v>
      </c>
      <c r="G108" s="300">
        <f t="shared" si="14"/>
        <v>327480.15732555458</v>
      </c>
      <c r="I108" s="179">
        <f t="shared" si="12"/>
        <v>292567.13118651998</v>
      </c>
      <c r="J108" s="128">
        <f t="shared" si="13"/>
        <v>0.99811061162269066</v>
      </c>
      <c r="K108" s="201">
        <f t="shared" si="10"/>
        <v>0.99811061162269077</v>
      </c>
      <c r="L108" s="71"/>
      <c r="M108" s="71"/>
    </row>
    <row r="109" spans="1:13" x14ac:dyDescent="0.2">
      <c r="A109" s="3">
        <f t="shared" si="15"/>
        <v>2018</v>
      </c>
      <c r="B109" s="3">
        <v>12</v>
      </c>
      <c r="C109" s="300">
        <v>298957.56165238033</v>
      </c>
      <c r="D109" s="300">
        <f t="shared" si="16"/>
        <v>629.69850632631631</v>
      </c>
      <c r="E109" s="300">
        <v>662.01034309485431</v>
      </c>
      <c r="F109" s="34">
        <f>SUM(C98:C109)</f>
        <v>3941141.408534083</v>
      </c>
      <c r="G109" s="300">
        <f t="shared" si="14"/>
        <v>292567.13118651998</v>
      </c>
      <c r="H109" s="34">
        <f>SUM(G98:G109)</f>
        <v>3935699.8261472657</v>
      </c>
      <c r="I109" s="179">
        <f t="shared" si="12"/>
        <v>298957.56165238033</v>
      </c>
      <c r="J109" s="128">
        <f t="shared" si="13"/>
        <v>0.95119134148647544</v>
      </c>
      <c r="K109" s="201">
        <f t="shared" si="10"/>
        <v>0.95119134148647533</v>
      </c>
      <c r="L109" s="71"/>
      <c r="M109" s="71"/>
    </row>
    <row r="110" spans="1:13" x14ac:dyDescent="0.2">
      <c r="A110" s="3">
        <f t="shared" si="15"/>
        <v>2019</v>
      </c>
      <c r="B110" s="3">
        <v>1</v>
      </c>
      <c r="C110" s="300">
        <v>325075.07727632538</v>
      </c>
      <c r="D110" s="300">
        <f t="shared" si="16"/>
        <v>818.29560301687195</v>
      </c>
      <c r="E110" s="300">
        <v>868.32065252024483</v>
      </c>
      <c r="G110" s="300">
        <f t="shared" si="14"/>
        <v>298957.56165238033</v>
      </c>
      <c r="I110" s="179">
        <f t="shared" si="12"/>
        <v>325075.07727632538</v>
      </c>
      <c r="J110" s="128">
        <f t="shared" si="13"/>
        <v>0.9423887369738605</v>
      </c>
      <c r="K110" s="201">
        <f t="shared" si="10"/>
        <v>0.9423887369738605</v>
      </c>
      <c r="L110" s="71"/>
      <c r="M110" s="71"/>
    </row>
    <row r="111" spans="1:13" x14ac:dyDescent="0.2">
      <c r="A111" s="3">
        <f t="shared" si="15"/>
        <v>2019</v>
      </c>
      <c r="B111" s="3">
        <v>2</v>
      </c>
      <c r="C111" s="300">
        <v>297965.45193978498</v>
      </c>
      <c r="D111" s="300">
        <f t="shared" si="16"/>
        <v>698.52191028449806</v>
      </c>
      <c r="E111" s="300">
        <v>767.21218925072583</v>
      </c>
      <c r="G111" s="300">
        <f t="shared" si="14"/>
        <v>325075.07727632538</v>
      </c>
      <c r="I111" s="179">
        <f t="shared" si="12"/>
        <v>297965.45193978498</v>
      </c>
      <c r="J111" s="128">
        <f t="shared" si="13"/>
        <v>0.91046769077885481</v>
      </c>
      <c r="K111" s="201">
        <f t="shared" si="10"/>
        <v>0.91046769077885481</v>
      </c>
      <c r="L111" s="71"/>
      <c r="M111" s="71"/>
    </row>
    <row r="112" spans="1:13" x14ac:dyDescent="0.2">
      <c r="A112" s="3">
        <f t="shared" si="15"/>
        <v>2019</v>
      </c>
      <c r="B112" s="3">
        <v>3</v>
      </c>
      <c r="C112" s="300">
        <v>302195.18102771434</v>
      </c>
      <c r="D112" s="300">
        <f t="shared" si="16"/>
        <v>639.02004069700399</v>
      </c>
      <c r="E112" s="300">
        <v>654.80444100072566</v>
      </c>
      <c r="G112" s="300">
        <f t="shared" si="14"/>
        <v>297965.45193978498</v>
      </c>
      <c r="I112" s="179">
        <f t="shared" si="12"/>
        <v>302195.18102771434</v>
      </c>
      <c r="J112" s="128">
        <f t="shared" si="13"/>
        <v>0.97589448190119377</v>
      </c>
      <c r="K112" s="201">
        <f t="shared" si="10"/>
        <v>0.97589448190119388</v>
      </c>
      <c r="L112" s="71"/>
      <c r="M112" s="71"/>
    </row>
    <row r="113" spans="1:13" x14ac:dyDescent="0.2">
      <c r="A113" s="3">
        <f t="shared" si="15"/>
        <v>2019</v>
      </c>
      <c r="B113" s="3">
        <v>4</v>
      </c>
      <c r="C113" s="300">
        <v>309398.65724670142</v>
      </c>
      <c r="D113" s="300">
        <f t="shared" si="16"/>
        <v>645.90040301164584</v>
      </c>
      <c r="E113" s="300">
        <v>664.74795134199621</v>
      </c>
      <c r="G113" s="300">
        <f t="shared" si="14"/>
        <v>302195.18102771434</v>
      </c>
      <c r="I113" s="179">
        <f t="shared" si="12"/>
        <v>309398.65724670142</v>
      </c>
      <c r="J113" s="128">
        <f t="shared" si="13"/>
        <v>0.97164707571899867</v>
      </c>
      <c r="K113" s="201">
        <f t="shared" si="10"/>
        <v>0.97164707571899867</v>
      </c>
      <c r="L113" s="71"/>
      <c r="M113" s="71"/>
    </row>
    <row r="114" spans="1:13" x14ac:dyDescent="0.2">
      <c r="A114" s="3">
        <f t="shared" si="15"/>
        <v>2019</v>
      </c>
      <c r="B114" s="3">
        <v>5</v>
      </c>
      <c r="C114" s="300">
        <v>346308.51082338556</v>
      </c>
      <c r="D114" s="300">
        <f t="shared" si="16"/>
        <v>730.76552090341988</v>
      </c>
      <c r="E114" s="300">
        <v>743.31443366692008</v>
      </c>
      <c r="G114" s="300">
        <f t="shared" si="14"/>
        <v>309398.65724670142</v>
      </c>
      <c r="I114" s="179">
        <f t="shared" si="12"/>
        <v>346308.51082338556</v>
      </c>
      <c r="J114" s="128">
        <f t="shared" si="13"/>
        <v>0.98311762533441749</v>
      </c>
      <c r="K114" s="201">
        <f t="shared" si="10"/>
        <v>0.98311762533441749</v>
      </c>
      <c r="L114" s="71"/>
      <c r="M114" s="71"/>
    </row>
    <row r="115" spans="1:13" x14ac:dyDescent="0.2">
      <c r="A115" s="3">
        <f t="shared" si="15"/>
        <v>2019</v>
      </c>
      <c r="B115" s="3">
        <v>6</v>
      </c>
      <c r="C115" s="300">
        <v>363110.09930648707</v>
      </c>
      <c r="D115" s="300">
        <f t="shared" si="16"/>
        <v>762.81380095477505</v>
      </c>
      <c r="E115" s="300">
        <v>773.96016236052697</v>
      </c>
      <c r="G115" s="300">
        <f t="shared" si="14"/>
        <v>346308.51082338556</v>
      </c>
      <c r="I115" s="179">
        <f t="shared" si="12"/>
        <v>363110.09930648707</v>
      </c>
      <c r="J115" s="128">
        <f t="shared" si="13"/>
        <v>0.98559827501746822</v>
      </c>
      <c r="K115" s="201">
        <f t="shared" ref="K115:K178" si="17">+K103</f>
        <v>0.98559827501746833</v>
      </c>
      <c r="L115" s="71"/>
      <c r="M115" s="71"/>
    </row>
    <row r="116" spans="1:13" x14ac:dyDescent="0.2">
      <c r="A116" s="3">
        <f t="shared" si="15"/>
        <v>2019</v>
      </c>
      <c r="B116" s="3">
        <v>7</v>
      </c>
      <c r="C116" s="300">
        <v>376188.66749024688</v>
      </c>
      <c r="D116" s="300">
        <f t="shared" si="16"/>
        <v>790.79230867783701</v>
      </c>
      <c r="E116" s="300">
        <v>798.60014452884673</v>
      </c>
      <c r="G116" s="300">
        <f t="shared" si="14"/>
        <v>363110.09930648707</v>
      </c>
      <c r="I116" s="179">
        <f t="shared" si="12"/>
        <v>376188.66749024688</v>
      </c>
      <c r="J116" s="128">
        <f t="shared" si="13"/>
        <v>0.99022309737294611</v>
      </c>
      <c r="K116" s="201">
        <f t="shared" si="17"/>
        <v>0.99022309737294611</v>
      </c>
      <c r="L116" s="71"/>
      <c r="M116" s="71"/>
    </row>
    <row r="117" spans="1:13" x14ac:dyDescent="0.2">
      <c r="A117" s="3">
        <f t="shared" si="15"/>
        <v>2019</v>
      </c>
      <c r="B117" s="3">
        <v>8</v>
      </c>
      <c r="C117" s="300">
        <v>376161.04239775328</v>
      </c>
      <c r="D117" s="300">
        <f t="shared" si="16"/>
        <v>793.43581755724472</v>
      </c>
      <c r="E117" s="300">
        <v>798.42712445664824</v>
      </c>
      <c r="G117" s="300">
        <f t="shared" si="14"/>
        <v>376188.66749024688</v>
      </c>
      <c r="I117" s="179">
        <f t="shared" si="12"/>
        <v>376161.04239775328</v>
      </c>
      <c r="J117" s="128">
        <f t="shared" si="13"/>
        <v>0.99374857548483186</v>
      </c>
      <c r="K117" s="201">
        <f t="shared" si="17"/>
        <v>0.99374857548483186</v>
      </c>
      <c r="L117" s="71"/>
      <c r="M117" s="71"/>
    </row>
    <row r="118" spans="1:13" x14ac:dyDescent="0.2">
      <c r="A118" s="3">
        <f t="shared" si="15"/>
        <v>2019</v>
      </c>
      <c r="B118" s="3">
        <v>9</v>
      </c>
      <c r="C118" s="300">
        <v>358108.49009720446</v>
      </c>
      <c r="D118" s="300">
        <f t="shared" si="16"/>
        <v>765.61879343167425</v>
      </c>
      <c r="E118" s="300">
        <v>767.83421238386563</v>
      </c>
      <c r="G118" s="300">
        <f t="shared" si="14"/>
        <v>376161.04239775328</v>
      </c>
      <c r="I118" s="179">
        <f t="shared" si="12"/>
        <v>358108.49009720446</v>
      </c>
      <c r="J118" s="128">
        <f t="shared" si="13"/>
        <v>0.99711471706201626</v>
      </c>
      <c r="K118" s="201">
        <f t="shared" si="17"/>
        <v>0.99711471706201615</v>
      </c>
      <c r="L118" s="71"/>
      <c r="M118" s="71"/>
    </row>
    <row r="119" spans="1:13" x14ac:dyDescent="0.2">
      <c r="A119" s="3">
        <f t="shared" si="15"/>
        <v>2019</v>
      </c>
      <c r="B119" s="3">
        <v>10</v>
      </c>
      <c r="C119" s="300">
        <v>330680.60629514413</v>
      </c>
      <c r="D119" s="300">
        <f t="shared" si="16"/>
        <v>714.44751523241757</v>
      </c>
      <c r="E119" s="300">
        <v>717.36880581758578</v>
      </c>
      <c r="G119" s="300">
        <f t="shared" si="14"/>
        <v>358108.49009720446</v>
      </c>
      <c r="I119" s="179">
        <f t="shared" si="12"/>
        <v>330680.60629514413</v>
      </c>
      <c r="J119" s="128">
        <f t="shared" si="13"/>
        <v>0.99592777026060009</v>
      </c>
      <c r="K119" s="201">
        <f t="shared" si="17"/>
        <v>0.99592777026059998</v>
      </c>
      <c r="L119" s="71"/>
      <c r="M119" s="71"/>
    </row>
    <row r="120" spans="1:13" x14ac:dyDescent="0.2">
      <c r="A120" s="3">
        <f t="shared" si="15"/>
        <v>2019</v>
      </c>
      <c r="B120" s="3">
        <v>11</v>
      </c>
      <c r="C120" s="300">
        <v>296895.88283433369</v>
      </c>
      <c r="D120" s="300">
        <f t="shared" si="16"/>
        <v>653.61834612345456</v>
      </c>
      <c r="E120" s="300">
        <v>654.85562272584832</v>
      </c>
      <c r="G120" s="300">
        <f t="shared" si="14"/>
        <v>330680.60629514413</v>
      </c>
      <c r="I120" s="179">
        <f t="shared" si="12"/>
        <v>296895.88283433369</v>
      </c>
      <c r="J120" s="128">
        <f t="shared" si="13"/>
        <v>0.99811061162269088</v>
      </c>
      <c r="K120" s="201">
        <f t="shared" si="17"/>
        <v>0.99811061162269077</v>
      </c>
      <c r="L120" s="71"/>
      <c r="M120" s="71"/>
    </row>
    <row r="121" spans="1:13" x14ac:dyDescent="0.2">
      <c r="A121" s="3">
        <f t="shared" si="15"/>
        <v>2019</v>
      </c>
      <c r="B121" s="3">
        <v>12</v>
      </c>
      <c r="C121" s="300">
        <v>303374.36397022527</v>
      </c>
      <c r="D121" s="300">
        <f t="shared" si="16"/>
        <v>637.61359962946688</v>
      </c>
      <c r="E121" s="300">
        <v>670.33158505525876</v>
      </c>
      <c r="F121" s="34">
        <f>SUM(C110:C121)</f>
        <v>3985462.0307053062</v>
      </c>
      <c r="G121" s="300">
        <f t="shared" si="14"/>
        <v>296895.88283433369</v>
      </c>
      <c r="H121" s="34">
        <f>SUM(G110:G121)</f>
        <v>3981045.228387462</v>
      </c>
      <c r="I121" s="179">
        <f t="shared" si="12"/>
        <v>303374.36397022527</v>
      </c>
      <c r="J121" s="128">
        <f t="shared" si="13"/>
        <v>0.95119134148647522</v>
      </c>
      <c r="K121" s="201">
        <f t="shared" si="17"/>
        <v>0.95119134148647533</v>
      </c>
      <c r="L121" s="71"/>
      <c r="M121" s="71"/>
    </row>
    <row r="122" spans="1:13" x14ac:dyDescent="0.2">
      <c r="A122" s="3">
        <f t="shared" si="15"/>
        <v>2020</v>
      </c>
      <c r="B122" s="3">
        <v>1</v>
      </c>
      <c r="C122" s="300">
        <v>329308.63466252957</v>
      </c>
      <c r="D122" s="300">
        <f t="shared" si="16"/>
        <v>825.812104133925</v>
      </c>
      <c r="E122" s="300">
        <v>876.29666159394151</v>
      </c>
      <c r="G122" s="300">
        <f t="shared" si="14"/>
        <v>303374.36397022527</v>
      </c>
      <c r="I122" s="179">
        <f t="shared" si="12"/>
        <v>329308.63466252957</v>
      </c>
      <c r="J122" s="128">
        <f t="shared" si="13"/>
        <v>0.9423887369738605</v>
      </c>
      <c r="K122" s="201">
        <f t="shared" si="17"/>
        <v>0.9423887369738605</v>
      </c>
      <c r="L122" s="71"/>
      <c r="M122" s="71"/>
    </row>
    <row r="123" spans="1:13" x14ac:dyDescent="0.2">
      <c r="A123" s="3">
        <f t="shared" si="15"/>
        <v>2020</v>
      </c>
      <c r="B123" s="3">
        <v>2</v>
      </c>
      <c r="C123" s="300">
        <v>302148.95858348726</v>
      </c>
      <c r="D123" s="300">
        <f t="shared" si="16"/>
        <v>705.6979558916837</v>
      </c>
      <c r="E123" s="300">
        <v>775.09390287973656</v>
      </c>
      <c r="G123" s="300">
        <f t="shared" si="14"/>
        <v>329308.63466252957</v>
      </c>
      <c r="I123" s="179">
        <f t="shared" si="12"/>
        <v>302148.95858348726</v>
      </c>
      <c r="J123" s="128">
        <f t="shared" si="13"/>
        <v>0.91046769077885481</v>
      </c>
      <c r="K123" s="201">
        <f t="shared" si="17"/>
        <v>0.91046769077885481</v>
      </c>
      <c r="L123" s="71"/>
      <c r="M123" s="71"/>
    </row>
    <row r="124" spans="1:13" x14ac:dyDescent="0.2">
      <c r="A124" s="3">
        <f t="shared" si="15"/>
        <v>2020</v>
      </c>
      <c r="B124" s="3">
        <v>3</v>
      </c>
      <c r="C124" s="300">
        <v>305786.6938632449</v>
      </c>
      <c r="D124" s="300">
        <f t="shared" si="16"/>
        <v>645.62333225870998</v>
      </c>
      <c r="E124" s="300">
        <v>661.57084011883694</v>
      </c>
      <c r="G124" s="300">
        <f t="shared" si="14"/>
        <v>302148.95858348726</v>
      </c>
      <c r="I124" s="179">
        <f t="shared" si="12"/>
        <v>305786.6938632449</v>
      </c>
      <c r="J124" s="128">
        <f t="shared" si="13"/>
        <v>0.97589448190119388</v>
      </c>
      <c r="K124" s="201">
        <f t="shared" si="17"/>
        <v>0.97589448190119388</v>
      </c>
      <c r="L124" s="71"/>
      <c r="M124" s="71"/>
    </row>
    <row r="125" spans="1:13" x14ac:dyDescent="0.2">
      <c r="A125" s="3">
        <f t="shared" si="15"/>
        <v>2020</v>
      </c>
      <c r="B125" s="3">
        <v>4</v>
      </c>
      <c r="C125" s="300">
        <v>312423.5932352338</v>
      </c>
      <c r="D125" s="300">
        <f t="shared" si="16"/>
        <v>651.43779062814724</v>
      </c>
      <c r="E125" s="300">
        <v>670.4469214257623</v>
      </c>
      <c r="G125" s="300">
        <f t="shared" si="14"/>
        <v>305786.6938632449</v>
      </c>
      <c r="I125" s="179">
        <f t="shared" si="12"/>
        <v>312423.5932352338</v>
      </c>
      <c r="J125" s="128">
        <f t="shared" si="13"/>
        <v>0.97164707571899867</v>
      </c>
      <c r="K125" s="201">
        <f t="shared" si="17"/>
        <v>0.97164707571899867</v>
      </c>
      <c r="L125" s="71"/>
      <c r="M125" s="71"/>
    </row>
    <row r="126" spans="1:13" x14ac:dyDescent="0.2">
      <c r="A126" s="3">
        <f t="shared" si="15"/>
        <v>2020</v>
      </c>
      <c r="B126" s="3">
        <v>5</v>
      </c>
      <c r="C126" s="300">
        <v>348016.45106118626</v>
      </c>
      <c r="D126" s="300">
        <f t="shared" si="16"/>
        <v>733.92895171886823</v>
      </c>
      <c r="E126" s="300">
        <v>746.53218781345197</v>
      </c>
      <c r="G126" s="300">
        <f t="shared" si="14"/>
        <v>312423.5932352338</v>
      </c>
      <c r="I126" s="179">
        <f t="shared" si="12"/>
        <v>348016.45106118626</v>
      </c>
      <c r="J126" s="128">
        <f t="shared" si="13"/>
        <v>0.98311762533441749</v>
      </c>
      <c r="K126" s="201">
        <f t="shared" si="17"/>
        <v>0.98311762533441749</v>
      </c>
      <c r="L126" s="71"/>
      <c r="M126" s="71"/>
    </row>
    <row r="127" spans="1:13" x14ac:dyDescent="0.2">
      <c r="A127" s="3">
        <f t="shared" si="15"/>
        <v>2020</v>
      </c>
      <c r="B127" s="3">
        <v>6</v>
      </c>
      <c r="C127" s="300">
        <v>363884.44848469429</v>
      </c>
      <c r="D127" s="300">
        <f t="shared" si="16"/>
        <v>764.25166215541265</v>
      </c>
      <c r="E127" s="300">
        <v>775.41903382680675</v>
      </c>
      <c r="G127" s="300">
        <f t="shared" si="14"/>
        <v>348016.45106118626</v>
      </c>
      <c r="I127" s="179">
        <f t="shared" si="12"/>
        <v>363884.44848469429</v>
      </c>
      <c r="J127" s="128">
        <f t="shared" si="13"/>
        <v>0.98559827501746833</v>
      </c>
      <c r="K127" s="201">
        <f t="shared" si="17"/>
        <v>0.98559827501746833</v>
      </c>
      <c r="L127" s="71"/>
      <c r="M127" s="71"/>
    </row>
    <row r="128" spans="1:13" x14ac:dyDescent="0.2">
      <c r="A128" s="3">
        <f t="shared" si="15"/>
        <v>2020</v>
      </c>
      <c r="B128" s="3">
        <v>7</v>
      </c>
      <c r="C128" s="300">
        <v>376295.41663624212</v>
      </c>
      <c r="D128" s="300">
        <f t="shared" si="16"/>
        <v>790.99145745766111</v>
      </c>
      <c r="E128" s="300">
        <v>798.80125959105078</v>
      </c>
      <c r="G128" s="300">
        <f t="shared" si="14"/>
        <v>363884.44848469429</v>
      </c>
      <c r="I128" s="179">
        <f t="shared" si="12"/>
        <v>376295.41663624212</v>
      </c>
      <c r="J128" s="128">
        <f t="shared" si="13"/>
        <v>0.99022309737294611</v>
      </c>
      <c r="K128" s="201">
        <f t="shared" si="17"/>
        <v>0.99022309737294611</v>
      </c>
      <c r="L128" s="71"/>
      <c r="M128" s="71"/>
    </row>
    <row r="129" spans="1:13" x14ac:dyDescent="0.2">
      <c r="A129" s="3">
        <f t="shared" si="15"/>
        <v>2020</v>
      </c>
      <c r="B129" s="3">
        <v>8</v>
      </c>
      <c r="C129" s="300">
        <v>376147.04669237061</v>
      </c>
      <c r="D129" s="300">
        <f t="shared" si="16"/>
        <v>793.40961452814201</v>
      </c>
      <c r="E129" s="300">
        <v>798.40075659082265</v>
      </c>
      <c r="G129" s="300">
        <f t="shared" si="14"/>
        <v>376295.41663624212</v>
      </c>
      <c r="I129" s="179">
        <f t="shared" si="12"/>
        <v>376147.04669237061</v>
      </c>
      <c r="J129" s="128">
        <f t="shared" si="13"/>
        <v>0.99374857548483186</v>
      </c>
      <c r="K129" s="201">
        <f t="shared" si="17"/>
        <v>0.99374857548483186</v>
      </c>
      <c r="L129" s="71"/>
      <c r="M129" s="71"/>
    </row>
    <row r="130" spans="1:13" x14ac:dyDescent="0.2">
      <c r="A130" s="3">
        <f t="shared" si="15"/>
        <v>2020</v>
      </c>
      <c r="B130" s="3">
        <v>9</v>
      </c>
      <c r="C130" s="300">
        <v>358631.48614568188</v>
      </c>
      <c r="D130" s="300">
        <f t="shared" si="16"/>
        <v>766.60127344038335</v>
      </c>
      <c r="E130" s="300">
        <v>768.81953532805403</v>
      </c>
      <c r="G130" s="300">
        <f t="shared" si="14"/>
        <v>376147.04669237061</v>
      </c>
      <c r="I130" s="179">
        <f t="shared" si="12"/>
        <v>358631.48614568188</v>
      </c>
      <c r="J130" s="128">
        <f t="shared" si="13"/>
        <v>0.99711471706201615</v>
      </c>
      <c r="K130" s="201">
        <f t="shared" si="17"/>
        <v>0.99711471706201615</v>
      </c>
      <c r="L130" s="71"/>
      <c r="M130" s="71"/>
    </row>
    <row r="131" spans="1:13" x14ac:dyDescent="0.2">
      <c r="A131" s="3">
        <f t="shared" si="15"/>
        <v>2020</v>
      </c>
      <c r="B131" s="3">
        <v>10</v>
      </c>
      <c r="C131" s="300">
        <v>332335.66047073749</v>
      </c>
      <c r="D131" s="300">
        <f t="shared" si="16"/>
        <v>717.55293451202101</v>
      </c>
      <c r="E131" s="300">
        <v>720.48692278583826</v>
      </c>
      <c r="G131" s="300">
        <f t="shared" si="14"/>
        <v>358631.48614568188</v>
      </c>
      <c r="I131" s="179">
        <f t="shared" ref="I131:I194" si="18">+C131</f>
        <v>332335.66047073749</v>
      </c>
      <c r="J131" s="128">
        <f t="shared" si="13"/>
        <v>0.99592777026060009</v>
      </c>
      <c r="K131" s="201">
        <f t="shared" si="17"/>
        <v>0.99592777026059998</v>
      </c>
      <c r="L131" s="71"/>
      <c r="M131" s="71"/>
    </row>
    <row r="132" spans="1:13" x14ac:dyDescent="0.2">
      <c r="A132" s="3">
        <f t="shared" si="15"/>
        <v>2020</v>
      </c>
      <c r="B132" s="3">
        <v>11</v>
      </c>
      <c r="C132" s="300">
        <v>300143.06644961867</v>
      </c>
      <c r="D132" s="300">
        <f t="shared" si="16"/>
        <v>659.72447137045685</v>
      </c>
      <c r="E132" s="300">
        <v>660.97330665376012</v>
      </c>
      <c r="G132" s="300">
        <f t="shared" si="14"/>
        <v>332335.66047073749</v>
      </c>
      <c r="I132" s="179">
        <f t="shared" si="18"/>
        <v>300143.06644961867</v>
      </c>
      <c r="J132" s="128">
        <f t="shared" si="13"/>
        <v>0.99811061162269077</v>
      </c>
      <c r="K132" s="201">
        <f t="shared" si="17"/>
        <v>0.99811061162269077</v>
      </c>
      <c r="L132" s="71"/>
      <c r="M132" s="71"/>
    </row>
    <row r="133" spans="1:13" x14ac:dyDescent="0.2">
      <c r="A133" s="3">
        <f t="shared" si="15"/>
        <v>2020</v>
      </c>
      <c r="B133" s="3">
        <v>12</v>
      </c>
      <c r="C133" s="300">
        <v>307254.77068160381</v>
      </c>
      <c r="D133" s="300">
        <f t="shared" si="16"/>
        <v>644.5674497147744</v>
      </c>
      <c r="E133" s="300">
        <v>677.64225934550234</v>
      </c>
      <c r="F133" s="34">
        <f>SUM(C122:C133)</f>
        <v>4012376.2269666307</v>
      </c>
      <c r="G133" s="300">
        <f t="shared" si="14"/>
        <v>300143.06644961867</v>
      </c>
      <c r="H133" s="34">
        <f>SUM(G122:G133)</f>
        <v>4008495.8202552516</v>
      </c>
      <c r="I133" s="179">
        <f t="shared" si="18"/>
        <v>307254.77068160381</v>
      </c>
      <c r="J133" s="128">
        <f t="shared" si="13"/>
        <v>0.95119134148647533</v>
      </c>
      <c r="K133" s="201">
        <f t="shared" si="17"/>
        <v>0.95119134148647533</v>
      </c>
      <c r="L133" s="71"/>
      <c r="M133" s="71"/>
    </row>
    <row r="134" spans="1:13" x14ac:dyDescent="0.2">
      <c r="A134" s="3">
        <f t="shared" si="15"/>
        <v>2021</v>
      </c>
      <c r="B134" s="3">
        <v>1</v>
      </c>
      <c r="C134" s="300">
        <v>333530.68681193335</v>
      </c>
      <c r="D134" s="300">
        <f t="shared" si="16"/>
        <v>833.30817819227275</v>
      </c>
      <c r="E134" s="300">
        <v>884.25099483694976</v>
      </c>
      <c r="G134" s="300">
        <f t="shared" si="14"/>
        <v>307254.77068160381</v>
      </c>
      <c r="I134" s="179">
        <f t="shared" si="18"/>
        <v>333530.68681193335</v>
      </c>
      <c r="J134" s="128">
        <f t="shared" si="13"/>
        <v>0.9423887369738605</v>
      </c>
      <c r="K134" s="201">
        <f t="shared" si="17"/>
        <v>0.9423887369738605</v>
      </c>
      <c r="L134" s="71"/>
      <c r="M134" s="71"/>
    </row>
    <row r="135" spans="1:13" x14ac:dyDescent="0.2">
      <c r="A135" s="3">
        <f t="shared" si="15"/>
        <v>2021</v>
      </c>
      <c r="B135" s="3">
        <v>2</v>
      </c>
      <c r="C135" s="300">
        <v>306019.56924241624</v>
      </c>
      <c r="D135" s="300">
        <f t="shared" si="16"/>
        <v>712.33728528248162</v>
      </c>
      <c r="E135" s="300">
        <v>782.38612143734224</v>
      </c>
      <c r="G135" s="300">
        <f t="shared" si="14"/>
        <v>333530.68681193335</v>
      </c>
      <c r="I135" s="179">
        <f t="shared" si="18"/>
        <v>306019.56924241624</v>
      </c>
      <c r="J135" s="128">
        <f t="shared" si="13"/>
        <v>0.9104676907788547</v>
      </c>
      <c r="K135" s="201">
        <f t="shared" si="17"/>
        <v>0.91046769077885481</v>
      </c>
      <c r="L135" s="71"/>
      <c r="M135" s="71"/>
    </row>
    <row r="136" spans="1:13" x14ac:dyDescent="0.2">
      <c r="A136" s="3">
        <f t="shared" si="15"/>
        <v>2021</v>
      </c>
      <c r="B136" s="3">
        <v>3</v>
      </c>
      <c r="C136" s="300">
        <v>309440.9848857976</v>
      </c>
      <c r="D136" s="300">
        <f t="shared" si="16"/>
        <v>652.34204667747144</v>
      </c>
      <c r="E136" s="300">
        <v>668.45551314790498</v>
      </c>
      <c r="G136" s="300">
        <f t="shared" si="14"/>
        <v>306019.56924241624</v>
      </c>
      <c r="I136" s="179">
        <f t="shared" si="18"/>
        <v>309440.9848857976</v>
      </c>
      <c r="J136" s="128">
        <f t="shared" si="13"/>
        <v>0.97589448190119388</v>
      </c>
      <c r="K136" s="201">
        <f t="shared" si="17"/>
        <v>0.97589448190119388</v>
      </c>
      <c r="L136" s="71"/>
      <c r="M136" s="71"/>
    </row>
    <row r="137" spans="1:13" x14ac:dyDescent="0.2">
      <c r="A137" s="3">
        <f t="shared" si="15"/>
        <v>2021</v>
      </c>
      <c r="B137" s="3">
        <v>4</v>
      </c>
      <c r="C137" s="300">
        <v>315564.36067206663</v>
      </c>
      <c r="D137" s="300">
        <f t="shared" si="16"/>
        <v>657.18721698856018</v>
      </c>
      <c r="E137" s="300">
        <v>676.36411760129602</v>
      </c>
      <c r="G137" s="300">
        <f t="shared" si="14"/>
        <v>309440.9848857976</v>
      </c>
      <c r="I137" s="179">
        <f t="shared" si="18"/>
        <v>315564.36067206663</v>
      </c>
      <c r="J137" s="128">
        <f t="shared" si="13"/>
        <v>0.97164707571899867</v>
      </c>
      <c r="K137" s="201">
        <f t="shared" si="17"/>
        <v>0.97164707571899867</v>
      </c>
      <c r="L137" s="71"/>
      <c r="M137" s="71"/>
    </row>
    <row r="138" spans="1:13" x14ac:dyDescent="0.2">
      <c r="A138" s="3">
        <f t="shared" si="15"/>
        <v>2021</v>
      </c>
      <c r="B138" s="3">
        <v>5</v>
      </c>
      <c r="C138" s="300">
        <v>350313.96261271759</v>
      </c>
      <c r="D138" s="300">
        <f t="shared" si="16"/>
        <v>738.18438096639159</v>
      </c>
      <c r="E138" s="300">
        <v>750.8606924988153</v>
      </c>
      <c r="G138" s="300">
        <f t="shared" si="14"/>
        <v>315564.36067206663</v>
      </c>
      <c r="I138" s="179">
        <f t="shared" si="18"/>
        <v>350313.96261271759</v>
      </c>
      <c r="J138" s="128">
        <f t="shared" si="13"/>
        <v>0.98311762533441749</v>
      </c>
      <c r="K138" s="201">
        <f t="shared" si="17"/>
        <v>0.98311762533441749</v>
      </c>
      <c r="L138" s="71"/>
      <c r="M138" s="71"/>
    </row>
    <row r="139" spans="1:13" x14ac:dyDescent="0.2">
      <c r="A139" s="3">
        <f t="shared" si="15"/>
        <v>2021</v>
      </c>
      <c r="B139" s="3">
        <v>6</v>
      </c>
      <c r="C139" s="300">
        <v>365389.85953187157</v>
      </c>
      <c r="D139" s="300">
        <f t="shared" si="16"/>
        <v>767.04700590557616</v>
      </c>
      <c r="E139" s="300">
        <v>778.25522360211244</v>
      </c>
      <c r="G139" s="300">
        <f t="shared" si="14"/>
        <v>350313.96261271759</v>
      </c>
      <c r="I139" s="179">
        <f t="shared" si="18"/>
        <v>365389.85953187157</v>
      </c>
      <c r="J139" s="128">
        <f t="shared" si="13"/>
        <v>0.98559827501746833</v>
      </c>
      <c r="K139" s="201">
        <f t="shared" si="17"/>
        <v>0.98559827501746833</v>
      </c>
      <c r="L139" s="71"/>
      <c r="M139" s="71"/>
    </row>
    <row r="140" spans="1:13" x14ac:dyDescent="0.2">
      <c r="A140" s="3">
        <f t="shared" si="15"/>
        <v>2021</v>
      </c>
      <c r="B140" s="3">
        <v>7</v>
      </c>
      <c r="C140" s="300">
        <v>377429.99663191818</v>
      </c>
      <c r="D140" s="300">
        <f t="shared" si="16"/>
        <v>793.108104102879</v>
      </c>
      <c r="E140" s="300">
        <v>800.93880480771293</v>
      </c>
      <c r="G140" s="300">
        <f t="shared" si="14"/>
        <v>365389.85953187157</v>
      </c>
      <c r="I140" s="179">
        <f t="shared" si="18"/>
        <v>377429.99663191818</v>
      </c>
      <c r="J140" s="128">
        <f t="shared" si="13"/>
        <v>0.99022309737294611</v>
      </c>
      <c r="K140" s="201">
        <f t="shared" si="17"/>
        <v>0.99022309737294611</v>
      </c>
      <c r="L140" s="71"/>
      <c r="M140" s="71"/>
    </row>
    <row r="141" spans="1:13" x14ac:dyDescent="0.2">
      <c r="A141" s="3">
        <f t="shared" si="15"/>
        <v>2021</v>
      </c>
      <c r="B141" s="3">
        <v>8</v>
      </c>
      <c r="C141" s="300">
        <v>377221.54336433526</v>
      </c>
      <c r="D141" s="300">
        <f t="shared" si="16"/>
        <v>795.42130788668703</v>
      </c>
      <c r="E141" s="300">
        <v>800.42510501070694</v>
      </c>
      <c r="G141" s="300">
        <f t="shared" si="14"/>
        <v>377429.99663191818</v>
      </c>
      <c r="I141" s="179">
        <f t="shared" si="18"/>
        <v>377221.54336433526</v>
      </c>
      <c r="J141" s="128">
        <f t="shared" si="13"/>
        <v>0.99374857548483198</v>
      </c>
      <c r="K141" s="201">
        <f t="shared" si="17"/>
        <v>0.99374857548483186</v>
      </c>
      <c r="L141" s="71"/>
      <c r="M141" s="71"/>
    </row>
    <row r="142" spans="1:13" x14ac:dyDescent="0.2">
      <c r="A142" s="3">
        <f t="shared" si="15"/>
        <v>2021</v>
      </c>
      <c r="B142" s="3">
        <v>9</v>
      </c>
      <c r="C142" s="300">
        <v>359971.66100105381</v>
      </c>
      <c r="D142" s="300">
        <f t="shared" si="16"/>
        <v>769.11887373088234</v>
      </c>
      <c r="E142" s="300">
        <v>771.34442062702658</v>
      </c>
      <c r="G142" s="300">
        <f t="shared" si="14"/>
        <v>377221.54336433526</v>
      </c>
      <c r="I142" s="179">
        <f t="shared" si="18"/>
        <v>359971.66100105381</v>
      </c>
      <c r="J142" s="128">
        <f t="shared" si="13"/>
        <v>0.99711471706201615</v>
      </c>
      <c r="K142" s="201">
        <f t="shared" si="17"/>
        <v>0.99711471706201615</v>
      </c>
      <c r="L142" s="71"/>
      <c r="M142" s="71"/>
    </row>
    <row r="143" spans="1:13" x14ac:dyDescent="0.2">
      <c r="A143" s="3">
        <f t="shared" si="15"/>
        <v>2021</v>
      </c>
      <c r="B143" s="3">
        <v>10</v>
      </c>
      <c r="C143" s="300">
        <v>334409.49884387909</v>
      </c>
      <c r="D143" s="300">
        <f t="shared" si="16"/>
        <v>721.4441289887377</v>
      </c>
      <c r="E143" s="300">
        <v>724.39402789216399</v>
      </c>
      <c r="G143" s="300">
        <f t="shared" si="14"/>
        <v>359971.66100105381</v>
      </c>
      <c r="I143" s="179">
        <f t="shared" si="18"/>
        <v>334409.49884387909</v>
      </c>
      <c r="J143" s="128">
        <f t="shared" si="13"/>
        <v>0.99592777026059987</v>
      </c>
      <c r="K143" s="201">
        <f t="shared" si="17"/>
        <v>0.99592777026059998</v>
      </c>
      <c r="L143" s="71"/>
      <c r="M143" s="71"/>
    </row>
    <row r="144" spans="1:13" x14ac:dyDescent="0.2">
      <c r="A144" s="3">
        <f t="shared" si="15"/>
        <v>2021</v>
      </c>
      <c r="B144" s="3">
        <v>11</v>
      </c>
      <c r="C144" s="300">
        <v>303314.40413967392</v>
      </c>
      <c r="D144" s="300">
        <f t="shared" si="16"/>
        <v>665.68797310927596</v>
      </c>
      <c r="E144" s="300">
        <v>666.94809709219044</v>
      </c>
      <c r="G144" s="300">
        <f t="shared" si="14"/>
        <v>334409.49884387909</v>
      </c>
      <c r="I144" s="179">
        <f t="shared" si="18"/>
        <v>303314.40413967392</v>
      </c>
      <c r="J144" s="128">
        <f t="shared" ref="J144:J207" si="19">+D144/E144</f>
        <v>0.99811061162269077</v>
      </c>
      <c r="K144" s="201">
        <f t="shared" si="17"/>
        <v>0.99811061162269077</v>
      </c>
      <c r="L144" s="71"/>
      <c r="M144" s="71"/>
    </row>
    <row r="145" spans="1:13" x14ac:dyDescent="0.2">
      <c r="A145" s="3">
        <f t="shared" si="15"/>
        <v>2021</v>
      </c>
      <c r="B145" s="3">
        <v>12</v>
      </c>
      <c r="C145" s="300">
        <v>310911.99445801799</v>
      </c>
      <c r="D145" s="300">
        <f t="shared" si="16"/>
        <v>651.12134670578439</v>
      </c>
      <c r="E145" s="300">
        <v>684.53245767380906</v>
      </c>
      <c r="F145" s="34">
        <f>SUM(C134:C145)</f>
        <v>4043518.5221956805</v>
      </c>
      <c r="G145" s="300">
        <f t="shared" ref="G145:G208" si="20">C144</f>
        <v>303314.40413967392</v>
      </c>
      <c r="H145" s="34">
        <f>SUM(G134:G145)</f>
        <v>4039861.2984192665</v>
      </c>
      <c r="I145" s="179">
        <f t="shared" si="18"/>
        <v>310911.99445801799</v>
      </c>
      <c r="J145" s="128">
        <f t="shared" si="19"/>
        <v>0.95119134148647544</v>
      </c>
      <c r="K145" s="201">
        <f t="shared" si="17"/>
        <v>0.95119134148647533</v>
      </c>
      <c r="L145" s="71"/>
      <c r="M145" s="71"/>
    </row>
    <row r="146" spans="1:13" x14ac:dyDescent="0.2">
      <c r="A146" s="3">
        <f t="shared" si="15"/>
        <v>2022</v>
      </c>
      <c r="B146" s="3">
        <v>1</v>
      </c>
      <c r="C146" s="300">
        <v>337431.88689207943</v>
      </c>
      <c r="D146" s="300">
        <f t="shared" si="16"/>
        <v>840.23459304513824</v>
      </c>
      <c r="E146" s="300">
        <v>891.60084376989346</v>
      </c>
      <c r="G146" s="300">
        <f t="shared" si="20"/>
        <v>310911.99445801799</v>
      </c>
      <c r="I146" s="179">
        <f t="shared" si="18"/>
        <v>337431.88689207943</v>
      </c>
      <c r="J146" s="128">
        <f t="shared" si="19"/>
        <v>0.9423887369738605</v>
      </c>
      <c r="K146" s="201">
        <f t="shared" si="17"/>
        <v>0.9423887369738605</v>
      </c>
      <c r="L146" s="71"/>
      <c r="M146" s="71"/>
    </row>
    <row r="147" spans="1:13" x14ac:dyDescent="0.2">
      <c r="A147" s="3">
        <f t="shared" si="15"/>
        <v>2022</v>
      </c>
      <c r="B147" s="3">
        <v>2</v>
      </c>
      <c r="C147" s="300">
        <v>309879.52578310098</v>
      </c>
      <c r="D147" s="300">
        <f t="shared" si="16"/>
        <v>718.95833946902178</v>
      </c>
      <c r="E147" s="300">
        <v>789.65826766899613</v>
      </c>
      <c r="G147" s="300">
        <f t="shared" si="20"/>
        <v>337431.88689207943</v>
      </c>
      <c r="I147" s="179">
        <f t="shared" si="18"/>
        <v>309879.52578310098</v>
      </c>
      <c r="J147" s="128">
        <f t="shared" si="19"/>
        <v>0.91046769077885492</v>
      </c>
      <c r="K147" s="201">
        <f t="shared" si="17"/>
        <v>0.91046769077885481</v>
      </c>
      <c r="L147" s="71"/>
      <c r="M147" s="71"/>
    </row>
    <row r="148" spans="1:13" x14ac:dyDescent="0.2">
      <c r="A148" s="3">
        <f t="shared" si="15"/>
        <v>2022</v>
      </c>
      <c r="B148" s="3">
        <v>3</v>
      </c>
      <c r="C148" s="300">
        <v>313024.47824005131</v>
      </c>
      <c r="D148" s="300">
        <f t="shared" si="16"/>
        <v>658.93059376367046</v>
      </c>
      <c r="E148" s="300">
        <v>675.20680358799802</v>
      </c>
      <c r="G148" s="300">
        <f t="shared" si="20"/>
        <v>309879.52578310098</v>
      </c>
      <c r="I148" s="179">
        <f t="shared" si="18"/>
        <v>313024.47824005131</v>
      </c>
      <c r="J148" s="128">
        <f t="shared" si="19"/>
        <v>0.97589448190119377</v>
      </c>
      <c r="K148" s="201">
        <f t="shared" si="17"/>
        <v>0.97589448190119388</v>
      </c>
      <c r="L148" s="71"/>
      <c r="M148" s="71"/>
    </row>
    <row r="149" spans="1:13" x14ac:dyDescent="0.2">
      <c r="A149" s="3">
        <f t="shared" si="15"/>
        <v>2022</v>
      </c>
      <c r="B149" s="3">
        <v>4</v>
      </c>
      <c r="C149" s="300">
        <v>318790.07097744866</v>
      </c>
      <c r="D149" s="300">
        <f t="shared" si="16"/>
        <v>663.09213807355525</v>
      </c>
      <c r="E149" s="300">
        <v>682.44134587950134</v>
      </c>
      <c r="G149" s="300">
        <f t="shared" si="20"/>
        <v>313024.47824005131</v>
      </c>
      <c r="I149" s="179">
        <f t="shared" si="18"/>
        <v>318790.07097744866</v>
      </c>
      <c r="J149" s="128">
        <f t="shared" si="19"/>
        <v>0.97164707571899878</v>
      </c>
      <c r="K149" s="201">
        <f t="shared" si="17"/>
        <v>0.97164707571899867</v>
      </c>
      <c r="L149" s="71"/>
      <c r="M149" s="71"/>
    </row>
    <row r="150" spans="1:13" x14ac:dyDescent="0.2">
      <c r="A150" s="3">
        <f t="shared" si="15"/>
        <v>2022</v>
      </c>
      <c r="B150" s="3">
        <v>5</v>
      </c>
      <c r="C150" s="300">
        <v>352844.22626392549</v>
      </c>
      <c r="D150" s="300">
        <f t="shared" si="16"/>
        <v>742.87091145983538</v>
      </c>
      <c r="E150" s="300">
        <v>755.62770142295051</v>
      </c>
      <c r="G150" s="300">
        <f t="shared" si="20"/>
        <v>318790.07097744866</v>
      </c>
      <c r="I150" s="179">
        <f t="shared" si="18"/>
        <v>352844.22626392549</v>
      </c>
      <c r="J150" s="128">
        <f t="shared" si="19"/>
        <v>0.98311762533441749</v>
      </c>
      <c r="K150" s="201">
        <f t="shared" si="17"/>
        <v>0.98311762533441749</v>
      </c>
      <c r="L150" s="71"/>
      <c r="M150" s="71"/>
    </row>
    <row r="151" spans="1:13" x14ac:dyDescent="0.2">
      <c r="A151" s="3">
        <f t="shared" si="15"/>
        <v>2022</v>
      </c>
      <c r="B151" s="3">
        <v>6</v>
      </c>
      <c r="C151" s="300">
        <v>367741.64521838102</v>
      </c>
      <c r="D151" s="300">
        <f t="shared" si="16"/>
        <v>771.41395235042887</v>
      </c>
      <c r="E151" s="300">
        <v>782.68598059057751</v>
      </c>
      <c r="G151" s="300">
        <f t="shared" si="20"/>
        <v>352844.22626392549</v>
      </c>
      <c r="I151" s="179">
        <f t="shared" si="18"/>
        <v>367741.64521838102</v>
      </c>
      <c r="J151" s="128">
        <f t="shared" si="19"/>
        <v>0.98559827501746833</v>
      </c>
      <c r="K151" s="201">
        <f t="shared" si="17"/>
        <v>0.98559827501746833</v>
      </c>
      <c r="L151" s="71"/>
      <c r="M151" s="71"/>
    </row>
    <row r="152" spans="1:13" x14ac:dyDescent="0.2">
      <c r="A152" s="3">
        <f t="shared" si="15"/>
        <v>2022</v>
      </c>
      <c r="B152" s="3">
        <v>7</v>
      </c>
      <c r="C152" s="300">
        <v>379557.33491047821</v>
      </c>
      <c r="D152" s="300">
        <f t="shared" si="16"/>
        <v>797.07681803025309</v>
      </c>
      <c r="E152" s="300">
        <v>804.94670357103507</v>
      </c>
      <c r="G152" s="300">
        <f t="shared" si="20"/>
        <v>367741.64521838102</v>
      </c>
      <c r="I152" s="179">
        <f t="shared" si="18"/>
        <v>379557.33491047821</v>
      </c>
      <c r="J152" s="128">
        <f t="shared" si="19"/>
        <v>0.99022309737294611</v>
      </c>
      <c r="K152" s="201">
        <f t="shared" si="17"/>
        <v>0.99022309737294611</v>
      </c>
      <c r="L152" s="71"/>
      <c r="M152" s="71"/>
    </row>
    <row r="153" spans="1:13" x14ac:dyDescent="0.2">
      <c r="A153" s="3">
        <f t="shared" si="15"/>
        <v>2022</v>
      </c>
      <c r="B153" s="3">
        <v>8</v>
      </c>
      <c r="C153" s="300">
        <v>379336.47182281176</v>
      </c>
      <c r="D153" s="300">
        <f t="shared" si="16"/>
        <v>799.38091766931416</v>
      </c>
      <c r="E153" s="300">
        <v>804.40962371121964</v>
      </c>
      <c r="G153" s="300">
        <f t="shared" si="20"/>
        <v>379557.33491047821</v>
      </c>
      <c r="I153" s="179">
        <f t="shared" si="18"/>
        <v>379336.47182281176</v>
      </c>
      <c r="J153" s="128">
        <f t="shared" si="19"/>
        <v>0.99374857548483186</v>
      </c>
      <c r="K153" s="201">
        <f t="shared" si="17"/>
        <v>0.99374857548483186</v>
      </c>
      <c r="L153" s="71"/>
      <c r="M153" s="71"/>
    </row>
    <row r="154" spans="1:13" x14ac:dyDescent="0.2">
      <c r="A154" s="3">
        <f t="shared" si="15"/>
        <v>2022</v>
      </c>
      <c r="B154" s="3">
        <v>9</v>
      </c>
      <c r="C154" s="300">
        <v>362366.01497889834</v>
      </c>
      <c r="D154" s="300">
        <f t="shared" si="16"/>
        <v>773.61681386609632</v>
      </c>
      <c r="E154" s="300">
        <v>775.85537614523116</v>
      </c>
      <c r="G154" s="300">
        <f t="shared" si="20"/>
        <v>379336.47182281176</v>
      </c>
      <c r="I154" s="179">
        <f t="shared" si="18"/>
        <v>362366.01497889834</v>
      </c>
      <c r="J154" s="128">
        <f t="shared" si="19"/>
        <v>0.99711471706201615</v>
      </c>
      <c r="K154" s="201">
        <f t="shared" si="17"/>
        <v>0.99711471706201615</v>
      </c>
      <c r="L154" s="71"/>
      <c r="M154" s="71"/>
    </row>
    <row r="155" spans="1:13" x14ac:dyDescent="0.2">
      <c r="A155" s="3">
        <f t="shared" ref="A155:A218" si="21">+A143+1</f>
        <v>2022</v>
      </c>
      <c r="B155" s="3">
        <v>10</v>
      </c>
      <c r="C155" s="300">
        <v>337389.05003105197</v>
      </c>
      <c r="D155" s="300">
        <f t="shared" si="16"/>
        <v>727.03473492639159</v>
      </c>
      <c r="E155" s="300">
        <v>730.00749314998177</v>
      </c>
      <c r="G155" s="300">
        <f t="shared" si="20"/>
        <v>362366.01497889834</v>
      </c>
      <c r="I155" s="179">
        <f t="shared" si="18"/>
        <v>337389.05003105197</v>
      </c>
      <c r="J155" s="128">
        <f t="shared" si="19"/>
        <v>0.99592777026059998</v>
      </c>
      <c r="K155" s="201">
        <f t="shared" si="17"/>
        <v>0.99592777026059998</v>
      </c>
      <c r="L155" s="71"/>
      <c r="M155" s="71"/>
    </row>
    <row r="156" spans="1:13" x14ac:dyDescent="0.2">
      <c r="A156" s="3">
        <f t="shared" si="21"/>
        <v>2022</v>
      </c>
      <c r="B156" s="3">
        <v>11</v>
      </c>
      <c r="C156" s="300">
        <v>307125.36215884419</v>
      </c>
      <c r="D156" s="300">
        <f t="shared" si="16"/>
        <v>672.85424078400376</v>
      </c>
      <c r="E156" s="300">
        <v>674.12793026025702</v>
      </c>
      <c r="G156" s="300">
        <f t="shared" si="20"/>
        <v>337389.05003105197</v>
      </c>
      <c r="I156" s="179">
        <f t="shared" si="18"/>
        <v>307125.36215884419</v>
      </c>
      <c r="J156" s="128">
        <f t="shared" si="19"/>
        <v>0.99811061162269077</v>
      </c>
      <c r="K156" s="201">
        <f t="shared" si="17"/>
        <v>0.99811061162269077</v>
      </c>
      <c r="L156" s="71"/>
      <c r="M156" s="71"/>
    </row>
    <row r="157" spans="1:13" x14ac:dyDescent="0.2">
      <c r="A157" s="3">
        <f t="shared" si="21"/>
        <v>2022</v>
      </c>
      <c r="B157" s="3">
        <v>12</v>
      </c>
      <c r="C157" s="300">
        <v>315045.16663238552</v>
      </c>
      <c r="D157" s="300">
        <f t="shared" si="16"/>
        <v>658.52816300497091</v>
      </c>
      <c r="E157" s="300">
        <v>692.31934131765252</v>
      </c>
      <c r="F157" s="34">
        <f>SUM(C146:C157)</f>
        <v>4080531.2339094565</v>
      </c>
      <c r="G157" s="300">
        <f t="shared" si="20"/>
        <v>307125.36215884419</v>
      </c>
      <c r="H157" s="34">
        <f>SUM(G146:G157)</f>
        <v>4076398.0617350889</v>
      </c>
      <c r="I157" s="179">
        <f t="shared" si="18"/>
        <v>315045.16663238552</v>
      </c>
      <c r="J157" s="128">
        <f t="shared" si="19"/>
        <v>0.95119134148647533</v>
      </c>
      <c r="K157" s="201">
        <f t="shared" si="17"/>
        <v>0.95119134148647533</v>
      </c>
      <c r="L157" s="71"/>
      <c r="M157" s="71"/>
    </row>
    <row r="158" spans="1:13" x14ac:dyDescent="0.2">
      <c r="A158" s="3">
        <f t="shared" si="21"/>
        <v>2023</v>
      </c>
      <c r="B158" s="3">
        <v>1</v>
      </c>
      <c r="C158" s="300">
        <v>341801.99186742632</v>
      </c>
      <c r="D158" s="300">
        <f t="shared" si="16"/>
        <v>847.9935286003481</v>
      </c>
      <c r="E158" s="300">
        <v>899.83410808088775</v>
      </c>
      <c r="G158" s="300">
        <f t="shared" si="20"/>
        <v>315045.16663238552</v>
      </c>
      <c r="I158" s="179">
        <f t="shared" si="18"/>
        <v>341801.99186742632</v>
      </c>
      <c r="J158" s="128">
        <f t="shared" si="19"/>
        <v>0.9423887369738605</v>
      </c>
      <c r="K158" s="201">
        <f t="shared" si="17"/>
        <v>0.9423887369738605</v>
      </c>
      <c r="L158" s="71"/>
      <c r="M158" s="71"/>
    </row>
    <row r="159" spans="1:13" x14ac:dyDescent="0.2">
      <c r="A159" s="3">
        <f t="shared" si="21"/>
        <v>2023</v>
      </c>
      <c r="B159" s="3">
        <v>2</v>
      </c>
      <c r="C159" s="300">
        <v>314249.56445232854</v>
      </c>
      <c r="D159" s="300">
        <f t="shared" si="16"/>
        <v>726.45434687772183</v>
      </c>
      <c r="E159" s="300">
        <v>797.89140705946443</v>
      </c>
      <c r="G159" s="300">
        <f t="shared" si="20"/>
        <v>341801.99186742632</v>
      </c>
      <c r="I159" s="179">
        <f t="shared" si="18"/>
        <v>314249.56445232854</v>
      </c>
      <c r="J159" s="128">
        <f t="shared" si="19"/>
        <v>0.91046769077885481</v>
      </c>
      <c r="K159" s="201">
        <f t="shared" si="17"/>
        <v>0.91046769077885481</v>
      </c>
      <c r="L159" s="71"/>
      <c r="M159" s="71"/>
    </row>
    <row r="160" spans="1:13" x14ac:dyDescent="0.2">
      <c r="A160" s="3">
        <f t="shared" si="21"/>
        <v>2023</v>
      </c>
      <c r="B160" s="3">
        <v>3</v>
      </c>
      <c r="C160" s="300">
        <v>317300.77607362467</v>
      </c>
      <c r="D160" s="300">
        <f t="shared" si="16"/>
        <v>666.79291883193196</v>
      </c>
      <c r="E160" s="300">
        <v>683.2633355328702</v>
      </c>
      <c r="G160" s="300">
        <f t="shared" si="20"/>
        <v>314249.56445232854</v>
      </c>
      <c r="I160" s="179">
        <f t="shared" si="18"/>
        <v>317300.77607362467</v>
      </c>
      <c r="J160" s="128">
        <f t="shared" si="19"/>
        <v>0.97589448190119388</v>
      </c>
      <c r="K160" s="201">
        <f t="shared" si="17"/>
        <v>0.97589448190119388</v>
      </c>
      <c r="L160" s="71"/>
      <c r="M160" s="71"/>
    </row>
    <row r="161" spans="1:13" x14ac:dyDescent="0.2">
      <c r="A161" s="3">
        <f t="shared" si="21"/>
        <v>2023</v>
      </c>
      <c r="B161" s="3">
        <v>4</v>
      </c>
      <c r="C161" s="300">
        <v>322925.96421528724</v>
      </c>
      <c r="D161" s="300">
        <f t="shared" si="16"/>
        <v>670.66322191969391</v>
      </c>
      <c r="E161" s="300">
        <v>690.23335599854204</v>
      </c>
      <c r="G161" s="300">
        <f t="shared" si="20"/>
        <v>317300.77607362467</v>
      </c>
      <c r="I161" s="179">
        <f t="shared" si="18"/>
        <v>322925.96421528724</v>
      </c>
      <c r="J161" s="128">
        <f t="shared" si="19"/>
        <v>0.97164707571899867</v>
      </c>
      <c r="K161" s="201">
        <f t="shared" si="17"/>
        <v>0.97164707571899867</v>
      </c>
      <c r="L161" s="71"/>
      <c r="M161" s="71"/>
    </row>
    <row r="162" spans="1:13" x14ac:dyDescent="0.2">
      <c r="A162" s="3">
        <f t="shared" si="21"/>
        <v>2023</v>
      </c>
      <c r="B162" s="3">
        <v>5</v>
      </c>
      <c r="C162" s="300">
        <v>356666.31845019909</v>
      </c>
      <c r="D162" s="300">
        <f t="shared" ref="D162:D225" si="22">+E162*K162</f>
        <v>749.95015459371984</v>
      </c>
      <c r="E162" s="300">
        <v>762.8285113275399</v>
      </c>
      <c r="G162" s="300">
        <f t="shared" si="20"/>
        <v>322925.96421528724</v>
      </c>
      <c r="I162" s="179">
        <f t="shared" si="18"/>
        <v>356666.31845019909</v>
      </c>
      <c r="J162" s="128">
        <f t="shared" si="19"/>
        <v>0.98311762533441749</v>
      </c>
      <c r="K162" s="201">
        <f t="shared" si="17"/>
        <v>0.98311762533441749</v>
      </c>
      <c r="L162" s="71"/>
      <c r="M162" s="71"/>
    </row>
    <row r="163" spans="1:13" x14ac:dyDescent="0.2">
      <c r="A163" s="3">
        <f t="shared" si="21"/>
        <v>2023</v>
      </c>
      <c r="B163" s="3">
        <v>6</v>
      </c>
      <c r="C163" s="300">
        <v>371370.54198179935</v>
      </c>
      <c r="D163" s="300">
        <f t="shared" si="22"/>
        <v>778.15232052345254</v>
      </c>
      <c r="E163" s="300">
        <v>789.52281091366649</v>
      </c>
      <c r="G163" s="300">
        <f t="shared" si="20"/>
        <v>356666.31845019909</v>
      </c>
      <c r="I163" s="179">
        <f t="shared" si="18"/>
        <v>371370.54198179935</v>
      </c>
      <c r="J163" s="128">
        <f t="shared" si="19"/>
        <v>0.98559827501746833</v>
      </c>
      <c r="K163" s="201">
        <f t="shared" si="17"/>
        <v>0.98559827501746833</v>
      </c>
      <c r="L163" s="71"/>
      <c r="M163" s="71"/>
    </row>
    <row r="164" spans="1:13" x14ac:dyDescent="0.2">
      <c r="A164" s="3">
        <f t="shared" si="21"/>
        <v>2023</v>
      </c>
      <c r="B164" s="3">
        <v>7</v>
      </c>
      <c r="C164" s="300">
        <v>383041.96442872746</v>
      </c>
      <c r="D164" s="300">
        <f t="shared" si="22"/>
        <v>803.57766363632618</v>
      </c>
      <c r="E164" s="300">
        <v>811.51173484865308</v>
      </c>
      <c r="G164" s="300">
        <f t="shared" si="20"/>
        <v>371370.54198179935</v>
      </c>
      <c r="I164" s="179">
        <f t="shared" si="18"/>
        <v>383041.96442872746</v>
      </c>
      <c r="J164" s="128">
        <f t="shared" si="19"/>
        <v>0.990223097372946</v>
      </c>
      <c r="K164" s="201">
        <f t="shared" si="17"/>
        <v>0.99022309737294611</v>
      </c>
      <c r="L164" s="71"/>
      <c r="M164" s="71"/>
    </row>
    <row r="165" spans="1:13" x14ac:dyDescent="0.2">
      <c r="A165" s="3">
        <f t="shared" si="21"/>
        <v>2023</v>
      </c>
      <c r="B165" s="3">
        <v>8</v>
      </c>
      <c r="C165" s="300">
        <v>382771.20712108439</v>
      </c>
      <c r="D165" s="300">
        <f t="shared" si="22"/>
        <v>805.8114952301155</v>
      </c>
      <c r="E165" s="300">
        <v>810.88065443210792</v>
      </c>
      <c r="G165" s="300">
        <f t="shared" si="20"/>
        <v>383041.96442872746</v>
      </c>
      <c r="I165" s="179">
        <f t="shared" si="18"/>
        <v>382771.20712108439</v>
      </c>
      <c r="J165" s="128">
        <f t="shared" si="19"/>
        <v>0.99374857548483186</v>
      </c>
      <c r="K165" s="201">
        <f t="shared" si="17"/>
        <v>0.99374857548483186</v>
      </c>
      <c r="L165" s="71"/>
      <c r="M165" s="71"/>
    </row>
    <row r="166" spans="1:13" x14ac:dyDescent="0.2">
      <c r="A166" s="3">
        <f t="shared" si="21"/>
        <v>2023</v>
      </c>
      <c r="B166" s="3">
        <v>9</v>
      </c>
      <c r="C166" s="300">
        <v>365927.77063096402</v>
      </c>
      <c r="D166" s="300">
        <f t="shared" si="22"/>
        <v>780.30778932231078</v>
      </c>
      <c r="E166" s="300">
        <v>782.56571282136542</v>
      </c>
      <c r="G166" s="300">
        <f t="shared" si="20"/>
        <v>382771.20712108439</v>
      </c>
      <c r="I166" s="179">
        <f t="shared" si="18"/>
        <v>365927.77063096402</v>
      </c>
      <c r="J166" s="128">
        <f t="shared" si="19"/>
        <v>0.99711471706201615</v>
      </c>
      <c r="K166" s="201">
        <f t="shared" si="17"/>
        <v>0.99711471706201615</v>
      </c>
      <c r="L166" s="71"/>
      <c r="M166" s="71"/>
    </row>
    <row r="167" spans="1:13" x14ac:dyDescent="0.2">
      <c r="A167" s="3">
        <f t="shared" si="21"/>
        <v>2023</v>
      </c>
      <c r="B167" s="3">
        <v>10</v>
      </c>
      <c r="C167" s="300">
        <v>341241.38653420832</v>
      </c>
      <c r="D167" s="300">
        <f t="shared" si="22"/>
        <v>734.26296964211167</v>
      </c>
      <c r="E167" s="300">
        <v>737.26528325440745</v>
      </c>
      <c r="G167" s="300">
        <f t="shared" si="20"/>
        <v>365927.77063096402</v>
      </c>
      <c r="I167" s="179">
        <f t="shared" si="18"/>
        <v>341241.38653420832</v>
      </c>
      <c r="J167" s="128">
        <f t="shared" si="19"/>
        <v>0.99592777026059998</v>
      </c>
      <c r="K167" s="201">
        <f t="shared" si="17"/>
        <v>0.99592777026059998</v>
      </c>
      <c r="L167" s="71"/>
      <c r="M167" s="71"/>
    </row>
    <row r="168" spans="1:13" x14ac:dyDescent="0.2">
      <c r="A168" s="3">
        <f t="shared" si="21"/>
        <v>2023</v>
      </c>
      <c r="B168" s="3">
        <v>11</v>
      </c>
      <c r="C168" s="300">
        <v>311434.25729536964</v>
      </c>
      <c r="D168" s="300">
        <f t="shared" si="22"/>
        <v>680.95684799598109</v>
      </c>
      <c r="E168" s="300">
        <v>682.24587542347342</v>
      </c>
      <c r="G168" s="300">
        <f t="shared" si="20"/>
        <v>341241.38653420832</v>
      </c>
      <c r="I168" s="179">
        <f t="shared" si="18"/>
        <v>311434.25729536964</v>
      </c>
      <c r="J168" s="128">
        <f t="shared" si="19"/>
        <v>0.99811061162269066</v>
      </c>
      <c r="K168" s="201">
        <f t="shared" si="17"/>
        <v>0.99811061162269077</v>
      </c>
      <c r="L168" s="71"/>
      <c r="M168" s="71"/>
    </row>
    <row r="169" spans="1:13" x14ac:dyDescent="0.2">
      <c r="A169" s="3">
        <f t="shared" si="21"/>
        <v>2023</v>
      </c>
      <c r="B169" s="3">
        <v>12</v>
      </c>
      <c r="C169" s="300">
        <v>319546.47305283783</v>
      </c>
      <c r="D169" s="300">
        <f t="shared" si="22"/>
        <v>666.59469117173944</v>
      </c>
      <c r="E169" s="300">
        <v>700.79978874704409</v>
      </c>
      <c r="F169" s="34">
        <f>SUM(C158:C169)</f>
        <v>4128278.2161038569</v>
      </c>
      <c r="G169" s="300">
        <f t="shared" si="20"/>
        <v>311434.25729536964</v>
      </c>
      <c r="H169" s="34">
        <f>SUM(G158:G169)</f>
        <v>4123776.909683405</v>
      </c>
      <c r="I169" s="179">
        <f t="shared" si="18"/>
        <v>319546.47305283783</v>
      </c>
      <c r="J169" s="128">
        <f t="shared" si="19"/>
        <v>0.95119134148647544</v>
      </c>
      <c r="K169" s="201">
        <f t="shared" si="17"/>
        <v>0.95119134148647533</v>
      </c>
      <c r="L169" s="71"/>
      <c r="M169" s="71"/>
    </row>
    <row r="170" spans="1:13" x14ac:dyDescent="0.2">
      <c r="A170" s="3">
        <f t="shared" si="21"/>
        <v>2024</v>
      </c>
      <c r="B170" s="3">
        <v>1</v>
      </c>
      <c r="C170" s="300">
        <v>346426.18614113238</v>
      </c>
      <c r="D170" s="300">
        <f t="shared" si="22"/>
        <v>856.20358890023772</v>
      </c>
      <c r="E170" s="300">
        <v>908.54607584723999</v>
      </c>
      <c r="G170" s="300">
        <f t="shared" si="20"/>
        <v>319546.47305283783</v>
      </c>
      <c r="I170" s="179">
        <f t="shared" si="18"/>
        <v>346426.18614113238</v>
      </c>
      <c r="J170" s="128">
        <f t="shared" si="19"/>
        <v>0.9423887369738605</v>
      </c>
      <c r="K170" s="201">
        <f t="shared" si="17"/>
        <v>0.9423887369738605</v>
      </c>
      <c r="L170" s="71"/>
      <c r="M170" s="71"/>
    </row>
    <row r="171" spans="1:13" x14ac:dyDescent="0.2">
      <c r="A171" s="3">
        <f t="shared" si="21"/>
        <v>2024</v>
      </c>
      <c r="B171" s="3">
        <v>2</v>
      </c>
      <c r="C171" s="300">
        <v>318996.54702343472</v>
      </c>
      <c r="D171" s="300">
        <f t="shared" si="22"/>
        <v>734.59693306867439</v>
      </c>
      <c r="E171" s="300">
        <v>806.8347075998571</v>
      </c>
      <c r="G171" s="300">
        <f t="shared" si="20"/>
        <v>346426.18614113238</v>
      </c>
      <c r="I171" s="179">
        <f t="shared" si="18"/>
        <v>318996.54702343472</v>
      </c>
      <c r="J171" s="128">
        <f t="shared" si="19"/>
        <v>0.91046769077885481</v>
      </c>
      <c r="K171" s="201">
        <f t="shared" si="17"/>
        <v>0.91046769077885481</v>
      </c>
      <c r="L171" s="71"/>
      <c r="M171" s="71"/>
    </row>
    <row r="172" spans="1:13" x14ac:dyDescent="0.2">
      <c r="A172" s="3">
        <f t="shared" si="21"/>
        <v>2024</v>
      </c>
      <c r="B172" s="3">
        <v>3</v>
      </c>
      <c r="C172" s="300">
        <v>321658.22743129719</v>
      </c>
      <c r="D172" s="300">
        <f t="shared" si="22"/>
        <v>674.8044513248733</v>
      </c>
      <c r="E172" s="300">
        <v>691.47276046714546</v>
      </c>
      <c r="G172" s="300">
        <f t="shared" si="20"/>
        <v>318996.54702343472</v>
      </c>
      <c r="I172" s="179">
        <f t="shared" si="18"/>
        <v>321658.22743129719</v>
      </c>
      <c r="J172" s="128">
        <f t="shared" si="19"/>
        <v>0.97589448190119399</v>
      </c>
      <c r="K172" s="201">
        <f t="shared" si="17"/>
        <v>0.97589448190119388</v>
      </c>
      <c r="L172" s="71"/>
      <c r="M172" s="71"/>
    </row>
    <row r="173" spans="1:13" x14ac:dyDescent="0.2">
      <c r="A173" s="3">
        <f t="shared" si="21"/>
        <v>2024</v>
      </c>
      <c r="B173" s="3">
        <v>4</v>
      </c>
      <c r="C173" s="300">
        <v>327086.64245250227</v>
      </c>
      <c r="D173" s="300">
        <f t="shared" si="22"/>
        <v>678.27967669240525</v>
      </c>
      <c r="E173" s="300">
        <v>698.07206098005531</v>
      </c>
      <c r="G173" s="300">
        <f t="shared" si="20"/>
        <v>321658.22743129719</v>
      </c>
      <c r="I173" s="179">
        <f t="shared" si="18"/>
        <v>327086.64245250227</v>
      </c>
      <c r="J173" s="128">
        <f t="shared" si="19"/>
        <v>0.97164707571899867</v>
      </c>
      <c r="K173" s="201">
        <f t="shared" si="17"/>
        <v>0.97164707571899867</v>
      </c>
      <c r="L173" s="71"/>
      <c r="M173" s="71"/>
    </row>
    <row r="174" spans="1:13" x14ac:dyDescent="0.2">
      <c r="A174" s="3">
        <f t="shared" si="21"/>
        <v>2024</v>
      </c>
      <c r="B174" s="3">
        <v>5</v>
      </c>
      <c r="C174" s="300">
        <v>360639.97233433131</v>
      </c>
      <c r="D174" s="300">
        <f t="shared" si="22"/>
        <v>757.31011887629165</v>
      </c>
      <c r="E174" s="300">
        <v>770.31486300399195</v>
      </c>
      <c r="G174" s="300">
        <f t="shared" si="20"/>
        <v>327086.64245250227</v>
      </c>
      <c r="I174" s="179">
        <f t="shared" si="18"/>
        <v>360639.97233433131</v>
      </c>
      <c r="J174" s="128">
        <f t="shared" si="19"/>
        <v>0.98311762533441749</v>
      </c>
      <c r="K174" s="201">
        <f t="shared" si="17"/>
        <v>0.98311762533441749</v>
      </c>
      <c r="L174" s="71"/>
      <c r="M174" s="71"/>
    </row>
    <row r="175" spans="1:13" x14ac:dyDescent="0.2">
      <c r="A175" s="3">
        <f t="shared" si="21"/>
        <v>2024</v>
      </c>
      <c r="B175" s="3">
        <v>6</v>
      </c>
      <c r="C175" s="300">
        <v>375221.73383650399</v>
      </c>
      <c r="D175" s="300">
        <f t="shared" si="22"/>
        <v>785.30346047418027</v>
      </c>
      <c r="E175" s="300">
        <v>796.77844450393536</v>
      </c>
      <c r="G175" s="300">
        <f t="shared" si="20"/>
        <v>360639.97233433131</v>
      </c>
      <c r="I175" s="179">
        <f t="shared" si="18"/>
        <v>375221.73383650399</v>
      </c>
      <c r="J175" s="128">
        <f t="shared" si="19"/>
        <v>0.98559827501746833</v>
      </c>
      <c r="K175" s="201">
        <f t="shared" si="17"/>
        <v>0.98559827501746833</v>
      </c>
      <c r="L175" s="71"/>
      <c r="M175" s="71"/>
    </row>
    <row r="176" spans="1:13" x14ac:dyDescent="0.2">
      <c r="A176" s="3">
        <f t="shared" si="21"/>
        <v>2024</v>
      </c>
      <c r="B176" s="3">
        <v>7</v>
      </c>
      <c r="C176" s="300">
        <v>386792.08129394462</v>
      </c>
      <c r="D176" s="300">
        <f t="shared" si="22"/>
        <v>810.57379640104</v>
      </c>
      <c r="E176" s="300">
        <v>818.57694347009851</v>
      </c>
      <c r="G176" s="300">
        <f t="shared" si="20"/>
        <v>375221.73383650399</v>
      </c>
      <c r="I176" s="179">
        <f t="shared" si="18"/>
        <v>386792.08129394462</v>
      </c>
      <c r="J176" s="128">
        <f t="shared" si="19"/>
        <v>0.99022309737294611</v>
      </c>
      <c r="K176" s="201">
        <f t="shared" si="17"/>
        <v>0.99022309737294611</v>
      </c>
      <c r="L176" s="71"/>
      <c r="M176" s="71"/>
    </row>
    <row r="177" spans="1:13" x14ac:dyDescent="0.2">
      <c r="A177" s="3">
        <f t="shared" si="21"/>
        <v>2024</v>
      </c>
      <c r="B177" s="3">
        <v>8</v>
      </c>
      <c r="C177" s="300">
        <v>386428.48755522637</v>
      </c>
      <c r="D177" s="300">
        <f t="shared" si="22"/>
        <v>812.65872607936865</v>
      </c>
      <c r="E177" s="300">
        <v>817.77095950340083</v>
      </c>
      <c r="G177" s="300">
        <f t="shared" si="20"/>
        <v>386792.08129394462</v>
      </c>
      <c r="I177" s="179">
        <f t="shared" si="18"/>
        <v>386428.48755522637</v>
      </c>
      <c r="J177" s="128">
        <f t="shared" si="19"/>
        <v>0.99374857548483175</v>
      </c>
      <c r="K177" s="201">
        <f t="shared" si="17"/>
        <v>0.99374857548483186</v>
      </c>
      <c r="L177" s="71"/>
      <c r="M177" s="71"/>
    </row>
    <row r="178" spans="1:13" x14ac:dyDescent="0.2">
      <c r="A178" s="3">
        <f t="shared" si="21"/>
        <v>2024</v>
      </c>
      <c r="B178" s="3">
        <v>9</v>
      </c>
      <c r="C178" s="300">
        <v>369588.59801356349</v>
      </c>
      <c r="D178" s="300">
        <f t="shared" si="22"/>
        <v>787.1848770731799</v>
      </c>
      <c r="E178" s="300">
        <v>789.46270033262431</v>
      </c>
      <c r="G178" s="300">
        <f t="shared" si="20"/>
        <v>386428.48755522637</v>
      </c>
      <c r="I178" s="179">
        <f t="shared" si="18"/>
        <v>369588.59801356349</v>
      </c>
      <c r="J178" s="128">
        <f t="shared" si="19"/>
        <v>0.99711471706201615</v>
      </c>
      <c r="K178" s="201">
        <f t="shared" si="17"/>
        <v>0.99711471706201615</v>
      </c>
      <c r="L178" s="71"/>
      <c r="M178" s="71"/>
    </row>
    <row r="179" spans="1:13" x14ac:dyDescent="0.2">
      <c r="A179" s="3">
        <f t="shared" si="21"/>
        <v>2024</v>
      </c>
      <c r="B179" s="3">
        <v>10</v>
      </c>
      <c r="C179" s="300">
        <v>345005.0920682638</v>
      </c>
      <c r="D179" s="300">
        <f t="shared" si="22"/>
        <v>741.32490386792824</v>
      </c>
      <c r="E179" s="300">
        <v>744.35609288608259</v>
      </c>
      <c r="G179" s="300">
        <f t="shared" si="20"/>
        <v>369588.59801356349</v>
      </c>
      <c r="I179" s="179">
        <f t="shared" si="18"/>
        <v>345005.0920682638</v>
      </c>
      <c r="J179" s="128">
        <f t="shared" si="19"/>
        <v>0.99592777026059998</v>
      </c>
      <c r="K179" s="201">
        <f t="shared" ref="K179:K242" si="23">+K167</f>
        <v>0.99592777026059998</v>
      </c>
      <c r="L179" s="71"/>
      <c r="M179" s="71"/>
    </row>
    <row r="180" spans="1:13" x14ac:dyDescent="0.2">
      <c r="A180" s="3">
        <f t="shared" si="21"/>
        <v>2024</v>
      </c>
      <c r="B180" s="3">
        <v>11</v>
      </c>
      <c r="C180" s="300">
        <v>315448.85463555664</v>
      </c>
      <c r="D180" s="300">
        <f t="shared" si="22"/>
        <v>688.50604664926152</v>
      </c>
      <c r="E180" s="300">
        <v>689.80936444500298</v>
      </c>
      <c r="G180" s="300">
        <f t="shared" si="20"/>
        <v>345005.0920682638</v>
      </c>
      <c r="I180" s="179">
        <f t="shared" si="18"/>
        <v>315448.85463555664</v>
      </c>
      <c r="J180" s="128">
        <f t="shared" si="19"/>
        <v>0.99811061162269077</v>
      </c>
      <c r="K180" s="201">
        <f t="shared" si="23"/>
        <v>0.99811061162269077</v>
      </c>
      <c r="L180" s="71"/>
      <c r="M180" s="71"/>
    </row>
    <row r="181" spans="1:13" x14ac:dyDescent="0.2">
      <c r="A181" s="3">
        <f t="shared" si="21"/>
        <v>2024</v>
      </c>
      <c r="B181" s="3">
        <v>12</v>
      </c>
      <c r="C181" s="300">
        <v>323785.75798266759</v>
      </c>
      <c r="D181" s="300">
        <f t="shared" si="22"/>
        <v>674.19166593845455</v>
      </c>
      <c r="E181" s="300">
        <v>708.78658849528711</v>
      </c>
      <c r="F181" s="34">
        <f>SUM(C170:C181)</f>
        <v>4177078.1807684242</v>
      </c>
      <c r="G181" s="300">
        <f t="shared" si="20"/>
        <v>315448.85463555664</v>
      </c>
      <c r="H181" s="34">
        <f>SUM(G170:G181)</f>
        <v>4172838.895838595</v>
      </c>
      <c r="I181" s="179">
        <f t="shared" si="18"/>
        <v>323785.75798266759</v>
      </c>
      <c r="J181" s="128">
        <f t="shared" si="19"/>
        <v>0.95119134148647544</v>
      </c>
      <c r="K181" s="201">
        <f t="shared" si="23"/>
        <v>0.95119134148647533</v>
      </c>
      <c r="L181" s="71"/>
      <c r="M181" s="71"/>
    </row>
    <row r="182" spans="1:13" x14ac:dyDescent="0.2">
      <c r="A182" s="3">
        <f t="shared" si="21"/>
        <v>2025</v>
      </c>
      <c r="B182" s="3">
        <v>1</v>
      </c>
      <c r="C182" s="300">
        <v>350823.15282947751</v>
      </c>
      <c r="D182" s="300">
        <f t="shared" si="22"/>
        <v>864.01021628464241</v>
      </c>
      <c r="E182" s="300">
        <v>916.8299475427707</v>
      </c>
      <c r="G182" s="300">
        <f t="shared" si="20"/>
        <v>323785.75798266759</v>
      </c>
      <c r="I182" s="179">
        <f t="shared" si="18"/>
        <v>350823.15282947751</v>
      </c>
      <c r="J182" s="128">
        <f t="shared" si="19"/>
        <v>0.9423887369738605</v>
      </c>
      <c r="K182" s="201">
        <f t="shared" si="23"/>
        <v>0.9423887369738605</v>
      </c>
      <c r="L182" s="71"/>
      <c r="M182" s="71"/>
    </row>
    <row r="183" spans="1:13" x14ac:dyDescent="0.2">
      <c r="A183" s="3">
        <f t="shared" si="21"/>
        <v>2025</v>
      </c>
      <c r="B183" s="3">
        <v>2</v>
      </c>
      <c r="C183" s="300">
        <v>323172.59918825544</v>
      </c>
      <c r="D183" s="300">
        <f t="shared" si="22"/>
        <v>741.76019187163342</v>
      </c>
      <c r="E183" s="300">
        <v>814.70237701361873</v>
      </c>
      <c r="G183" s="300">
        <f t="shared" si="20"/>
        <v>350823.15282947751</v>
      </c>
      <c r="I183" s="179">
        <f t="shared" si="18"/>
        <v>323172.59918825544</v>
      </c>
      <c r="J183" s="128">
        <f t="shared" si="19"/>
        <v>0.91046769077885481</v>
      </c>
      <c r="K183" s="201">
        <f t="shared" si="23"/>
        <v>0.91046769077885481</v>
      </c>
      <c r="L183" s="71"/>
      <c r="M183" s="71"/>
    </row>
    <row r="184" spans="1:13" x14ac:dyDescent="0.2">
      <c r="A184" s="3">
        <f t="shared" si="21"/>
        <v>2025</v>
      </c>
      <c r="B184" s="3">
        <v>3</v>
      </c>
      <c r="C184" s="300">
        <v>325985.35012432403</v>
      </c>
      <c r="D184" s="300">
        <f t="shared" si="22"/>
        <v>682.76022207492201</v>
      </c>
      <c r="E184" s="300">
        <v>699.62504629065961</v>
      </c>
      <c r="G184" s="300">
        <f t="shared" si="20"/>
        <v>323172.59918825544</v>
      </c>
      <c r="I184" s="179">
        <f t="shared" si="18"/>
        <v>325985.35012432403</v>
      </c>
      <c r="J184" s="128">
        <f t="shared" si="19"/>
        <v>0.97589448190119388</v>
      </c>
      <c r="K184" s="201">
        <f t="shared" si="23"/>
        <v>0.97589448190119388</v>
      </c>
      <c r="L184" s="71"/>
      <c r="M184" s="71"/>
    </row>
    <row r="185" spans="1:13" x14ac:dyDescent="0.2">
      <c r="A185" s="3">
        <f t="shared" si="21"/>
        <v>2025</v>
      </c>
      <c r="B185" s="3">
        <v>4</v>
      </c>
      <c r="C185" s="300">
        <v>331313.25904360221</v>
      </c>
      <c r="D185" s="300">
        <f t="shared" si="22"/>
        <v>686.01683690339291</v>
      </c>
      <c r="E185" s="300">
        <v>706.0349936171574</v>
      </c>
      <c r="G185" s="300">
        <f t="shared" si="20"/>
        <v>325985.35012432403</v>
      </c>
      <c r="I185" s="179">
        <f t="shared" si="18"/>
        <v>331313.25904360221</v>
      </c>
      <c r="J185" s="128">
        <f t="shared" si="19"/>
        <v>0.97164707571899878</v>
      </c>
      <c r="K185" s="201">
        <f t="shared" si="23"/>
        <v>0.97164707571899867</v>
      </c>
      <c r="L185" s="71"/>
      <c r="M185" s="71"/>
    </row>
    <row r="186" spans="1:13" x14ac:dyDescent="0.2">
      <c r="A186" s="3">
        <f t="shared" si="21"/>
        <v>2025</v>
      </c>
      <c r="B186" s="3">
        <v>5</v>
      </c>
      <c r="C186" s="300">
        <v>364779.65352750779</v>
      </c>
      <c r="D186" s="300">
        <f t="shared" si="22"/>
        <v>764.97759737628883</v>
      </c>
      <c r="E186" s="300">
        <v>778.11400961921913</v>
      </c>
      <c r="G186" s="300">
        <f t="shared" si="20"/>
        <v>331313.25904360221</v>
      </c>
      <c r="I186" s="179">
        <f t="shared" si="18"/>
        <v>364779.65352750779</v>
      </c>
      <c r="J186" s="128">
        <f t="shared" si="19"/>
        <v>0.98311762533441749</v>
      </c>
      <c r="K186" s="201">
        <f t="shared" si="23"/>
        <v>0.98311762533441749</v>
      </c>
      <c r="L186" s="71"/>
      <c r="M186" s="71"/>
    </row>
    <row r="187" spans="1:13" x14ac:dyDescent="0.2">
      <c r="A187" s="3">
        <f t="shared" si="21"/>
        <v>2025</v>
      </c>
      <c r="B187" s="3">
        <v>6</v>
      </c>
      <c r="C187" s="300">
        <v>379341.53442008648</v>
      </c>
      <c r="D187" s="300">
        <f t="shared" si="22"/>
        <v>792.95337033424016</v>
      </c>
      <c r="E187" s="300">
        <v>804.54013611193284</v>
      </c>
      <c r="G187" s="300">
        <f t="shared" si="20"/>
        <v>364779.65352750779</v>
      </c>
      <c r="I187" s="179">
        <f t="shared" si="18"/>
        <v>379341.53442008648</v>
      </c>
      <c r="J187" s="128">
        <f t="shared" si="19"/>
        <v>0.98559827501746833</v>
      </c>
      <c r="K187" s="201">
        <f t="shared" si="23"/>
        <v>0.98559827501746833</v>
      </c>
      <c r="L187" s="71"/>
      <c r="M187" s="71"/>
    </row>
    <row r="188" spans="1:13" x14ac:dyDescent="0.2">
      <c r="A188" s="3">
        <f t="shared" si="21"/>
        <v>2025</v>
      </c>
      <c r="B188" s="3">
        <v>7</v>
      </c>
      <c r="C188" s="300">
        <v>390901.08797439956</v>
      </c>
      <c r="D188" s="300">
        <f t="shared" si="22"/>
        <v>818.23946584569103</v>
      </c>
      <c r="E188" s="300">
        <v>826.31829939785666</v>
      </c>
      <c r="G188" s="300">
        <f t="shared" si="20"/>
        <v>379341.53442008648</v>
      </c>
      <c r="I188" s="179">
        <f t="shared" si="18"/>
        <v>390901.08797439956</v>
      </c>
      <c r="J188" s="128">
        <f t="shared" si="19"/>
        <v>0.99022309737294611</v>
      </c>
      <c r="K188" s="201">
        <f t="shared" si="23"/>
        <v>0.99022309737294611</v>
      </c>
      <c r="L188" s="71"/>
      <c r="M188" s="71"/>
    </row>
    <row r="189" spans="1:13" x14ac:dyDescent="0.2">
      <c r="A189" s="3">
        <f t="shared" si="21"/>
        <v>2025</v>
      </c>
      <c r="B189" s="3">
        <v>8</v>
      </c>
      <c r="C189" s="300">
        <v>390520.88789920672</v>
      </c>
      <c r="D189" s="300">
        <f t="shared" si="22"/>
        <v>820.32059680199666</v>
      </c>
      <c r="E189" s="300">
        <v>825.48102914439619</v>
      </c>
      <c r="G189" s="300">
        <f t="shared" si="20"/>
        <v>390901.08797439956</v>
      </c>
      <c r="I189" s="179">
        <f t="shared" si="18"/>
        <v>390520.88789920672</v>
      </c>
      <c r="J189" s="128">
        <f t="shared" si="19"/>
        <v>0.99374857548483186</v>
      </c>
      <c r="K189" s="201">
        <f t="shared" si="23"/>
        <v>0.99374857548483186</v>
      </c>
      <c r="L189" s="71"/>
      <c r="M189" s="71"/>
    </row>
    <row r="190" spans="1:13" x14ac:dyDescent="0.2">
      <c r="A190" s="3">
        <f t="shared" si="21"/>
        <v>2025</v>
      </c>
      <c r="B190" s="3">
        <v>9</v>
      </c>
      <c r="C190" s="300">
        <v>373699.31804773968</v>
      </c>
      <c r="D190" s="300">
        <f t="shared" si="22"/>
        <v>794.90711563833645</v>
      </c>
      <c r="E190" s="300">
        <v>797.20728421351419</v>
      </c>
      <c r="G190" s="300">
        <f t="shared" si="20"/>
        <v>390520.88789920672</v>
      </c>
      <c r="I190" s="179">
        <f t="shared" si="18"/>
        <v>373699.31804773968</v>
      </c>
      <c r="J190" s="128">
        <f t="shared" si="19"/>
        <v>0.99711471706201604</v>
      </c>
      <c r="K190" s="201">
        <f t="shared" si="23"/>
        <v>0.99711471706201615</v>
      </c>
      <c r="L190" s="71"/>
      <c r="M190" s="71"/>
    </row>
    <row r="191" spans="1:13" x14ac:dyDescent="0.2">
      <c r="A191" s="3">
        <f t="shared" si="21"/>
        <v>2025</v>
      </c>
      <c r="B191" s="3">
        <v>10</v>
      </c>
      <c r="C191" s="300">
        <v>349111.10513429274</v>
      </c>
      <c r="D191" s="300">
        <f t="shared" si="22"/>
        <v>749.02911822270994</v>
      </c>
      <c r="E191" s="300">
        <v>752.09180885348223</v>
      </c>
      <c r="G191" s="300">
        <f t="shared" si="20"/>
        <v>373699.31804773968</v>
      </c>
      <c r="I191" s="179">
        <f t="shared" si="18"/>
        <v>349111.10513429274</v>
      </c>
      <c r="J191" s="128">
        <f t="shared" si="19"/>
        <v>0.99592777026059998</v>
      </c>
      <c r="K191" s="201">
        <f t="shared" si="23"/>
        <v>0.99592777026059998</v>
      </c>
      <c r="L191" s="71"/>
      <c r="M191" s="71"/>
    </row>
    <row r="192" spans="1:13" x14ac:dyDescent="0.2">
      <c r="A192" s="3">
        <f t="shared" si="21"/>
        <v>2025</v>
      </c>
      <c r="B192" s="3">
        <v>11</v>
      </c>
      <c r="C192" s="300">
        <v>319545.84400737152</v>
      </c>
      <c r="D192" s="300">
        <f t="shared" si="22"/>
        <v>696.21017835347971</v>
      </c>
      <c r="E192" s="300">
        <v>697.52807980030127</v>
      </c>
      <c r="G192" s="300">
        <f t="shared" si="20"/>
        <v>349111.10513429274</v>
      </c>
      <c r="I192" s="179">
        <f t="shared" si="18"/>
        <v>319545.84400737152</v>
      </c>
      <c r="J192" s="128">
        <f t="shared" si="19"/>
        <v>0.99811061162269066</v>
      </c>
      <c r="K192" s="201">
        <f t="shared" si="23"/>
        <v>0.99811061162269077</v>
      </c>
      <c r="L192" s="71"/>
      <c r="M192" s="71"/>
    </row>
    <row r="193" spans="1:13" x14ac:dyDescent="0.2">
      <c r="A193" s="3">
        <f t="shared" si="21"/>
        <v>2025</v>
      </c>
      <c r="B193" s="3">
        <v>12</v>
      </c>
      <c r="C193" s="300">
        <v>327816.41306752368</v>
      </c>
      <c r="D193" s="300">
        <f t="shared" si="22"/>
        <v>681.41476735292269</v>
      </c>
      <c r="E193" s="300">
        <v>716.38033025830634</v>
      </c>
      <c r="F193" s="34">
        <f>SUM(C182:C193)</f>
        <v>4227010.2052637869</v>
      </c>
      <c r="G193" s="300">
        <f t="shared" si="20"/>
        <v>319545.84400737152</v>
      </c>
      <c r="H193" s="34">
        <f>SUM(G182:G193)</f>
        <v>4222979.5501789311</v>
      </c>
      <c r="I193" s="179">
        <f t="shared" si="18"/>
        <v>327816.41306752368</v>
      </c>
      <c r="J193" s="128">
        <f t="shared" si="19"/>
        <v>0.95119134148647544</v>
      </c>
      <c r="K193" s="201">
        <f t="shared" si="23"/>
        <v>0.95119134148647533</v>
      </c>
      <c r="L193" s="71"/>
      <c r="M193" s="71"/>
    </row>
    <row r="194" spans="1:13" x14ac:dyDescent="0.2">
      <c r="A194" s="3">
        <f t="shared" si="21"/>
        <v>2026</v>
      </c>
      <c r="B194" s="3">
        <v>1</v>
      </c>
      <c r="C194" s="300">
        <v>354827.78378740634</v>
      </c>
      <c r="D194" s="300">
        <f t="shared" si="22"/>
        <v>871.12026826285637</v>
      </c>
      <c r="E194" s="300">
        <v>924.37465993082969</v>
      </c>
      <c r="G194" s="300">
        <f t="shared" si="20"/>
        <v>327816.41306752368</v>
      </c>
      <c r="I194" s="179">
        <f t="shared" si="18"/>
        <v>354827.78378740634</v>
      </c>
      <c r="J194" s="128">
        <f t="shared" si="19"/>
        <v>0.9423887369738605</v>
      </c>
      <c r="K194" s="201">
        <f t="shared" si="23"/>
        <v>0.9423887369738605</v>
      </c>
      <c r="L194" s="71"/>
      <c r="M194" s="71"/>
    </row>
    <row r="195" spans="1:13" x14ac:dyDescent="0.2">
      <c r="A195" s="3">
        <f t="shared" si="21"/>
        <v>2026</v>
      </c>
      <c r="B195" s="3">
        <v>2</v>
      </c>
      <c r="C195" s="300">
        <v>327235.15795509308</v>
      </c>
      <c r="D195" s="300">
        <f t="shared" si="22"/>
        <v>748.72877336930674</v>
      </c>
      <c r="E195" s="300">
        <v>822.3562252152085</v>
      </c>
      <c r="G195" s="300">
        <f t="shared" si="20"/>
        <v>354827.78378740634</v>
      </c>
      <c r="I195" s="179">
        <f t="shared" ref="I195:I258" si="24">+C195</f>
        <v>327235.15795509308</v>
      </c>
      <c r="J195" s="128">
        <f t="shared" si="19"/>
        <v>0.91046769077885481</v>
      </c>
      <c r="K195" s="201">
        <f t="shared" si="23"/>
        <v>0.91046769077885481</v>
      </c>
      <c r="L195" s="71"/>
      <c r="M195" s="71"/>
    </row>
    <row r="196" spans="1:13" x14ac:dyDescent="0.2">
      <c r="A196" s="3">
        <f t="shared" si="21"/>
        <v>2026</v>
      </c>
      <c r="B196" s="3">
        <v>3</v>
      </c>
      <c r="C196" s="300">
        <v>330150.34014172188</v>
      </c>
      <c r="D196" s="300">
        <f t="shared" si="22"/>
        <v>690.41789857391609</v>
      </c>
      <c r="E196" s="300">
        <v>707.47187465275431</v>
      </c>
      <c r="G196" s="300">
        <f t="shared" si="20"/>
        <v>327235.15795509308</v>
      </c>
      <c r="I196" s="179">
        <f t="shared" si="24"/>
        <v>330150.34014172188</v>
      </c>
      <c r="J196" s="128">
        <f t="shared" si="19"/>
        <v>0.97589448190119399</v>
      </c>
      <c r="K196" s="201">
        <f t="shared" si="23"/>
        <v>0.97589448190119388</v>
      </c>
      <c r="L196" s="71"/>
      <c r="M196" s="71"/>
    </row>
    <row r="197" spans="1:13" x14ac:dyDescent="0.2">
      <c r="A197" s="3">
        <f t="shared" si="21"/>
        <v>2026</v>
      </c>
      <c r="B197" s="3">
        <v>4</v>
      </c>
      <c r="C197" s="300">
        <v>335598.02562424866</v>
      </c>
      <c r="D197" s="300">
        <f t="shared" si="22"/>
        <v>693.86044532790754</v>
      </c>
      <c r="E197" s="300">
        <v>714.10748065542748</v>
      </c>
      <c r="G197" s="300">
        <f t="shared" si="20"/>
        <v>330150.34014172188</v>
      </c>
      <c r="I197" s="179">
        <f t="shared" si="24"/>
        <v>335598.02562424866</v>
      </c>
      <c r="J197" s="128">
        <f t="shared" si="19"/>
        <v>0.97164707571899867</v>
      </c>
      <c r="K197" s="201">
        <f t="shared" si="23"/>
        <v>0.97164707571899867</v>
      </c>
      <c r="L197" s="71"/>
      <c r="M197" s="71"/>
    </row>
    <row r="198" spans="1:13" x14ac:dyDescent="0.2">
      <c r="A198" s="3">
        <f t="shared" si="21"/>
        <v>2026</v>
      </c>
      <c r="B198" s="3">
        <v>5</v>
      </c>
      <c r="C198" s="300">
        <v>369129.12735976529</v>
      </c>
      <c r="D198" s="300">
        <f t="shared" si="22"/>
        <v>773.03365182563039</v>
      </c>
      <c r="E198" s="300">
        <v>786.30840492018956</v>
      </c>
      <c r="G198" s="300">
        <f t="shared" si="20"/>
        <v>335598.02562424866</v>
      </c>
      <c r="I198" s="179">
        <f t="shared" si="24"/>
        <v>369129.12735976529</v>
      </c>
      <c r="J198" s="128">
        <f t="shared" si="19"/>
        <v>0.98311762533441749</v>
      </c>
      <c r="K198" s="201">
        <f t="shared" si="23"/>
        <v>0.98311762533441749</v>
      </c>
      <c r="L198" s="71"/>
      <c r="M198" s="71"/>
    </row>
    <row r="199" spans="1:13" x14ac:dyDescent="0.2">
      <c r="A199" s="3">
        <f t="shared" si="21"/>
        <v>2026</v>
      </c>
      <c r="B199" s="3">
        <v>6</v>
      </c>
      <c r="C199" s="300">
        <v>383751.8036755338</v>
      </c>
      <c r="D199" s="300">
        <f t="shared" si="22"/>
        <v>801.14264104729466</v>
      </c>
      <c r="E199" s="300">
        <v>812.8490698029027</v>
      </c>
      <c r="G199" s="300">
        <f t="shared" si="20"/>
        <v>369129.12735976529</v>
      </c>
      <c r="I199" s="179">
        <f t="shared" si="24"/>
        <v>383751.8036755338</v>
      </c>
      <c r="J199" s="128">
        <f t="shared" si="19"/>
        <v>0.98559827501746844</v>
      </c>
      <c r="K199" s="201">
        <f t="shared" si="23"/>
        <v>0.98559827501746833</v>
      </c>
      <c r="L199" s="71"/>
      <c r="M199" s="71"/>
    </row>
    <row r="200" spans="1:13" x14ac:dyDescent="0.2">
      <c r="A200" s="3">
        <f t="shared" si="21"/>
        <v>2026</v>
      </c>
      <c r="B200" s="3">
        <v>7</v>
      </c>
      <c r="C200" s="300">
        <v>395316.66276975413</v>
      </c>
      <c r="D200" s="300">
        <f t="shared" si="22"/>
        <v>826.47706179566057</v>
      </c>
      <c r="E200" s="300">
        <v>834.6372287096691</v>
      </c>
      <c r="G200" s="300">
        <f t="shared" si="20"/>
        <v>383751.8036755338</v>
      </c>
      <c r="I200" s="179">
        <f t="shared" si="24"/>
        <v>395316.66276975413</v>
      </c>
      <c r="J200" s="128">
        <f t="shared" si="19"/>
        <v>0.99022309737294611</v>
      </c>
      <c r="K200" s="201">
        <f t="shared" si="23"/>
        <v>0.99022309737294611</v>
      </c>
      <c r="L200" s="71"/>
      <c r="M200" s="71"/>
    </row>
    <row r="201" spans="1:13" x14ac:dyDescent="0.2">
      <c r="A201" s="3">
        <f t="shared" si="21"/>
        <v>2026</v>
      </c>
      <c r="B201" s="3">
        <v>8</v>
      </c>
      <c r="C201" s="300">
        <v>394906.21233419486</v>
      </c>
      <c r="D201" s="300">
        <f t="shared" si="22"/>
        <v>828.53088564802522</v>
      </c>
      <c r="E201" s="300">
        <v>833.74296687046831</v>
      </c>
      <c r="G201" s="300">
        <f t="shared" si="20"/>
        <v>395316.66276975413</v>
      </c>
      <c r="I201" s="179">
        <f t="shared" si="24"/>
        <v>394906.21233419486</v>
      </c>
      <c r="J201" s="128">
        <f t="shared" si="19"/>
        <v>0.99374857548483186</v>
      </c>
      <c r="K201" s="201">
        <f t="shared" si="23"/>
        <v>0.99374857548483186</v>
      </c>
      <c r="L201" s="71"/>
      <c r="M201" s="71"/>
    </row>
    <row r="202" spans="1:13" x14ac:dyDescent="0.2">
      <c r="A202" s="3">
        <f t="shared" si="21"/>
        <v>2026</v>
      </c>
      <c r="B202" s="3">
        <v>9</v>
      </c>
      <c r="C202" s="300">
        <v>378135.1392227998</v>
      </c>
      <c r="D202" s="300">
        <f t="shared" si="22"/>
        <v>803.24007654576758</v>
      </c>
      <c r="E202" s="300">
        <v>805.56435764232083</v>
      </c>
      <c r="G202" s="300">
        <f t="shared" si="20"/>
        <v>394906.21233419486</v>
      </c>
      <c r="I202" s="179">
        <f t="shared" si="24"/>
        <v>378135.1392227998</v>
      </c>
      <c r="J202" s="128">
        <f t="shared" si="19"/>
        <v>0.99711471706201626</v>
      </c>
      <c r="K202" s="201">
        <f t="shared" si="23"/>
        <v>0.99711471706201615</v>
      </c>
      <c r="L202" s="71"/>
      <c r="M202" s="71"/>
    </row>
    <row r="203" spans="1:13" x14ac:dyDescent="0.2">
      <c r="A203" s="3">
        <f t="shared" si="21"/>
        <v>2026</v>
      </c>
      <c r="B203" s="3">
        <v>10</v>
      </c>
      <c r="C203" s="300">
        <v>353679.474893593</v>
      </c>
      <c r="D203" s="300">
        <f t="shared" si="22"/>
        <v>757.60086393115694</v>
      </c>
      <c r="E203" s="300">
        <v>760.69860340666969</v>
      </c>
      <c r="G203" s="300">
        <f t="shared" si="20"/>
        <v>378135.1392227998</v>
      </c>
      <c r="I203" s="179">
        <f t="shared" si="24"/>
        <v>353679.474893593</v>
      </c>
      <c r="J203" s="128">
        <f t="shared" si="19"/>
        <v>0.99592777026059987</v>
      </c>
      <c r="K203" s="201">
        <f t="shared" si="23"/>
        <v>0.99592777026059998</v>
      </c>
      <c r="L203" s="71"/>
      <c r="M203" s="71"/>
    </row>
    <row r="204" spans="1:13" x14ac:dyDescent="0.2">
      <c r="A204" s="3">
        <f t="shared" si="21"/>
        <v>2026</v>
      </c>
      <c r="B204" s="3">
        <v>11</v>
      </c>
      <c r="C204" s="300">
        <v>324411.96482235362</v>
      </c>
      <c r="D204" s="300">
        <f t="shared" si="22"/>
        <v>705.36061352550496</v>
      </c>
      <c r="E204" s="300">
        <v>706.69583642513942</v>
      </c>
      <c r="G204" s="300">
        <f t="shared" si="20"/>
        <v>353679.474893593</v>
      </c>
      <c r="I204" s="179">
        <f t="shared" si="24"/>
        <v>324411.96482235362</v>
      </c>
      <c r="J204" s="128">
        <f t="shared" si="19"/>
        <v>0.99811061162269077</v>
      </c>
      <c r="K204" s="201">
        <f t="shared" si="23"/>
        <v>0.99811061162269077</v>
      </c>
      <c r="L204" s="71"/>
      <c r="M204" s="71"/>
    </row>
    <row r="205" spans="1:13" x14ac:dyDescent="0.2">
      <c r="A205" s="3">
        <f t="shared" si="21"/>
        <v>2026</v>
      </c>
      <c r="B205" s="3">
        <v>12</v>
      </c>
      <c r="C205" s="300">
        <v>332958.81229191989</v>
      </c>
      <c r="D205" s="300">
        <f t="shared" si="22"/>
        <v>690.63016046632663</v>
      </c>
      <c r="E205" s="300">
        <v>726.06859455537472</v>
      </c>
      <c r="F205" s="34">
        <f>SUM(C194:C205)</f>
        <v>4280100.504878385</v>
      </c>
      <c r="G205" s="300">
        <f t="shared" si="20"/>
        <v>324411.96482235362</v>
      </c>
      <c r="H205" s="34">
        <f>SUM(G194:G205)</f>
        <v>4274958.1056539882</v>
      </c>
      <c r="I205" s="179">
        <f t="shared" si="24"/>
        <v>332958.81229191989</v>
      </c>
      <c r="J205" s="128">
        <f t="shared" si="19"/>
        <v>0.95119134148647533</v>
      </c>
      <c r="K205" s="201">
        <f t="shared" si="23"/>
        <v>0.95119134148647533</v>
      </c>
      <c r="L205" s="71"/>
      <c r="M205" s="71"/>
    </row>
    <row r="206" spans="1:13" x14ac:dyDescent="0.2">
      <c r="A206" s="3">
        <f t="shared" si="21"/>
        <v>2027</v>
      </c>
      <c r="B206" s="3">
        <v>1</v>
      </c>
      <c r="C206" s="300">
        <v>360155.40973983315</v>
      </c>
      <c r="D206" s="300">
        <f t="shared" si="22"/>
        <v>880.57924159652305</v>
      </c>
      <c r="E206" s="300">
        <v>934.41189081289724</v>
      </c>
      <c r="G206" s="300">
        <f t="shared" si="20"/>
        <v>332958.81229191989</v>
      </c>
      <c r="I206" s="179">
        <f t="shared" si="24"/>
        <v>360155.40973983315</v>
      </c>
      <c r="J206" s="128">
        <f t="shared" si="19"/>
        <v>0.9423887369738605</v>
      </c>
      <c r="K206" s="201">
        <f t="shared" si="23"/>
        <v>0.9423887369738605</v>
      </c>
      <c r="L206" s="71"/>
      <c r="M206" s="71"/>
    </row>
    <row r="207" spans="1:13" x14ac:dyDescent="0.2">
      <c r="A207" s="3">
        <f t="shared" si="21"/>
        <v>2027</v>
      </c>
      <c r="B207" s="3">
        <v>2</v>
      </c>
      <c r="C207" s="300">
        <v>332557.82673232898</v>
      </c>
      <c r="D207" s="300">
        <f t="shared" si="22"/>
        <v>757.85884465887352</v>
      </c>
      <c r="E207" s="300">
        <v>832.38411679448745</v>
      </c>
      <c r="G207" s="300">
        <f t="shared" si="20"/>
        <v>360155.40973983315</v>
      </c>
      <c r="I207" s="179">
        <f t="shared" si="24"/>
        <v>332557.82673232898</v>
      </c>
      <c r="J207" s="128">
        <f t="shared" si="19"/>
        <v>0.9104676907788547</v>
      </c>
      <c r="K207" s="201">
        <f t="shared" si="23"/>
        <v>0.91046769077885481</v>
      </c>
      <c r="L207" s="71"/>
      <c r="M207" s="71"/>
    </row>
    <row r="208" spans="1:13" x14ac:dyDescent="0.2">
      <c r="A208" s="3">
        <f t="shared" si="21"/>
        <v>2027</v>
      </c>
      <c r="B208" s="3">
        <v>3</v>
      </c>
      <c r="C208" s="300">
        <v>335349.45135735662</v>
      </c>
      <c r="D208" s="300">
        <f t="shared" si="22"/>
        <v>699.97689189810512</v>
      </c>
      <c r="E208" s="300">
        <v>717.2669841666094</v>
      </c>
      <c r="G208" s="300">
        <f t="shared" si="20"/>
        <v>332557.82673232898</v>
      </c>
      <c r="I208" s="179">
        <f t="shared" si="24"/>
        <v>335349.45135735662</v>
      </c>
      <c r="J208" s="128">
        <f t="shared" ref="J208:J271" si="25">+D208/E208</f>
        <v>0.97589448190119388</v>
      </c>
      <c r="K208" s="201">
        <f t="shared" si="23"/>
        <v>0.97589448190119388</v>
      </c>
      <c r="L208" s="71"/>
      <c r="M208" s="71"/>
    </row>
    <row r="209" spans="1:13" x14ac:dyDescent="0.2">
      <c r="A209" s="3">
        <f t="shared" si="21"/>
        <v>2027</v>
      </c>
      <c r="B209" s="3">
        <v>4</v>
      </c>
      <c r="C209" s="300">
        <v>340621.12466186885</v>
      </c>
      <c r="D209" s="300">
        <f t="shared" si="22"/>
        <v>703.05563045342103</v>
      </c>
      <c r="E209" s="300">
        <v>723.57098376812837</v>
      </c>
      <c r="G209" s="300">
        <f t="shared" ref="G209:G251" si="26">C208</f>
        <v>335349.45135735662</v>
      </c>
      <c r="I209" s="179">
        <f t="shared" si="24"/>
        <v>340621.12466186885</v>
      </c>
      <c r="J209" s="128">
        <f t="shared" si="25"/>
        <v>0.97164707571899878</v>
      </c>
      <c r="K209" s="201">
        <f t="shared" si="23"/>
        <v>0.97164707571899867</v>
      </c>
      <c r="L209" s="71"/>
      <c r="M209" s="71"/>
    </row>
    <row r="210" spans="1:13" x14ac:dyDescent="0.2">
      <c r="A210" s="3">
        <f t="shared" si="21"/>
        <v>2027</v>
      </c>
      <c r="B210" s="3">
        <v>5</v>
      </c>
      <c r="C210" s="300">
        <v>373994.55450592563</v>
      </c>
      <c r="D210" s="300">
        <f t="shared" si="22"/>
        <v>782.04535014142823</v>
      </c>
      <c r="E210" s="300">
        <v>795.47485467510307</v>
      </c>
      <c r="G210" s="300">
        <f t="shared" si="26"/>
        <v>340621.12466186885</v>
      </c>
      <c r="I210" s="179">
        <f t="shared" si="24"/>
        <v>373994.55450592563</v>
      </c>
      <c r="J210" s="128">
        <f t="shared" si="25"/>
        <v>0.9831176253344176</v>
      </c>
      <c r="K210" s="201">
        <f t="shared" si="23"/>
        <v>0.98311762533441749</v>
      </c>
      <c r="L210" s="71"/>
      <c r="M210" s="71"/>
    </row>
    <row r="211" spans="1:13" x14ac:dyDescent="0.2">
      <c r="A211" s="3">
        <f t="shared" si="21"/>
        <v>2027</v>
      </c>
      <c r="B211" s="3">
        <v>6</v>
      </c>
      <c r="C211" s="300">
        <v>388520.35774603765</v>
      </c>
      <c r="D211" s="300">
        <f t="shared" si="22"/>
        <v>809.99719797598243</v>
      </c>
      <c r="E211" s="300">
        <v>821.83301098170693</v>
      </c>
      <c r="G211" s="300">
        <f t="shared" si="26"/>
        <v>373994.55450592563</v>
      </c>
      <c r="I211" s="179">
        <f t="shared" si="24"/>
        <v>388520.35774603765</v>
      </c>
      <c r="J211" s="128">
        <f t="shared" si="25"/>
        <v>0.98559827501746833</v>
      </c>
      <c r="K211" s="201">
        <f t="shared" si="23"/>
        <v>0.98559827501746833</v>
      </c>
      <c r="L211" s="71"/>
      <c r="M211" s="71"/>
    </row>
    <row r="212" spans="1:13" x14ac:dyDescent="0.2">
      <c r="A212" s="3">
        <f t="shared" si="21"/>
        <v>2027</v>
      </c>
      <c r="B212" s="3">
        <v>7</v>
      </c>
      <c r="C212" s="300">
        <v>399984.41869243694</v>
      </c>
      <c r="D212" s="300">
        <f t="shared" si="22"/>
        <v>835.1851211234266</v>
      </c>
      <c r="E212" s="300">
        <v>843.43126648849739</v>
      </c>
      <c r="G212" s="300">
        <f t="shared" si="26"/>
        <v>388520.35774603765</v>
      </c>
      <c r="I212" s="179">
        <f t="shared" si="24"/>
        <v>399984.41869243694</v>
      </c>
      <c r="J212" s="128">
        <f t="shared" si="25"/>
        <v>0.99022309737294611</v>
      </c>
      <c r="K212" s="201">
        <f t="shared" si="23"/>
        <v>0.99022309737294611</v>
      </c>
      <c r="L212" s="71"/>
      <c r="M212" s="71"/>
    </row>
    <row r="213" spans="1:13" x14ac:dyDescent="0.2">
      <c r="A213" s="3">
        <f t="shared" si="21"/>
        <v>2027</v>
      </c>
      <c r="B213" s="3">
        <v>8</v>
      </c>
      <c r="C213" s="300">
        <v>399451.35474809783</v>
      </c>
      <c r="D213" s="300">
        <f t="shared" si="22"/>
        <v>837.04038879145151</v>
      </c>
      <c r="E213" s="300">
        <v>842.30600117647941</v>
      </c>
      <c r="G213" s="300">
        <f t="shared" si="26"/>
        <v>399984.41869243694</v>
      </c>
      <c r="I213" s="179">
        <f t="shared" si="24"/>
        <v>399451.35474809783</v>
      </c>
      <c r="J213" s="128">
        <f t="shared" si="25"/>
        <v>0.99374857548483186</v>
      </c>
      <c r="K213" s="201">
        <f t="shared" si="23"/>
        <v>0.99374857548483186</v>
      </c>
      <c r="L213" s="71"/>
      <c r="M213" s="71"/>
    </row>
    <row r="214" spans="1:13" x14ac:dyDescent="0.2">
      <c r="A214" s="3">
        <f t="shared" si="21"/>
        <v>2027</v>
      </c>
      <c r="B214" s="3">
        <v>9</v>
      </c>
      <c r="C214" s="300">
        <v>382605.70267449296</v>
      </c>
      <c r="D214" s="300">
        <f t="shared" si="22"/>
        <v>811.63830294105128</v>
      </c>
      <c r="E214" s="300">
        <v>813.98688541327681</v>
      </c>
      <c r="G214" s="300">
        <f t="shared" si="26"/>
        <v>399451.35474809783</v>
      </c>
      <c r="I214" s="179">
        <f t="shared" si="24"/>
        <v>382605.70267449296</v>
      </c>
      <c r="J214" s="128">
        <f t="shared" si="25"/>
        <v>0.99711471706201615</v>
      </c>
      <c r="K214" s="201">
        <f t="shared" si="23"/>
        <v>0.99711471706201615</v>
      </c>
      <c r="L214" s="71"/>
      <c r="M214" s="71"/>
    </row>
    <row r="215" spans="1:13" x14ac:dyDescent="0.2">
      <c r="A215" s="3">
        <f t="shared" si="21"/>
        <v>2027</v>
      </c>
      <c r="B215" s="3">
        <v>10</v>
      </c>
      <c r="C215" s="300">
        <v>358068.04809182353</v>
      </c>
      <c r="D215" s="300">
        <f t="shared" si="22"/>
        <v>765.83525288392275</v>
      </c>
      <c r="E215" s="300">
        <v>768.96666179268209</v>
      </c>
      <c r="G215" s="300">
        <f t="shared" si="26"/>
        <v>382605.70267449296</v>
      </c>
      <c r="I215" s="179">
        <f t="shared" si="24"/>
        <v>358068.04809182353</v>
      </c>
      <c r="J215" s="128">
        <f t="shared" si="25"/>
        <v>0.99592777026059998</v>
      </c>
      <c r="K215" s="201">
        <f t="shared" si="23"/>
        <v>0.99592777026059998</v>
      </c>
      <c r="L215" s="71"/>
      <c r="M215" s="71"/>
    </row>
    <row r="216" spans="1:13" x14ac:dyDescent="0.2">
      <c r="A216" s="3">
        <f t="shared" si="21"/>
        <v>2027</v>
      </c>
      <c r="B216" s="3">
        <v>11</v>
      </c>
      <c r="C216" s="300">
        <v>328743.39508152427</v>
      </c>
      <c r="D216" s="300">
        <f t="shared" si="22"/>
        <v>713.50559662305807</v>
      </c>
      <c r="E216" s="300">
        <v>714.85623768999653</v>
      </c>
      <c r="G216" s="300">
        <f t="shared" si="26"/>
        <v>358068.04809182353</v>
      </c>
      <c r="I216" s="179">
        <f t="shared" si="24"/>
        <v>328743.39508152427</v>
      </c>
      <c r="J216" s="128">
        <f t="shared" si="25"/>
        <v>0.99811061162269077</v>
      </c>
      <c r="K216" s="201">
        <f t="shared" si="23"/>
        <v>0.99811061162269077</v>
      </c>
      <c r="L216" s="71"/>
      <c r="M216" s="71"/>
    </row>
    <row r="217" spans="1:13" x14ac:dyDescent="0.2">
      <c r="A217" s="3">
        <f t="shared" si="21"/>
        <v>2027</v>
      </c>
      <c r="B217" s="3">
        <v>12</v>
      </c>
      <c r="C217" s="300">
        <v>337202.47126862482</v>
      </c>
      <c r="D217" s="300">
        <f t="shared" si="22"/>
        <v>698.23497370681559</v>
      </c>
      <c r="E217" s="300">
        <v>734.06363499445661</v>
      </c>
      <c r="F217" s="34">
        <f>SUM(C206:C217)</f>
        <v>4337254.1153003518</v>
      </c>
      <c r="G217" s="300">
        <f t="shared" si="26"/>
        <v>328743.39508152427</v>
      </c>
      <c r="H217" s="34">
        <f>SUM(G206:G217)</f>
        <v>4333010.456323646</v>
      </c>
      <c r="I217" s="179">
        <f t="shared" si="24"/>
        <v>337202.47126862482</v>
      </c>
      <c r="J217" s="128">
        <f t="shared" si="25"/>
        <v>0.95119134148647533</v>
      </c>
      <c r="K217" s="201">
        <f t="shared" si="23"/>
        <v>0.95119134148647533</v>
      </c>
      <c r="L217" s="71"/>
      <c r="M217" s="71"/>
    </row>
    <row r="218" spans="1:13" x14ac:dyDescent="0.2">
      <c r="A218" s="3">
        <f t="shared" si="21"/>
        <v>2028</v>
      </c>
      <c r="B218" s="3">
        <v>1</v>
      </c>
      <c r="C218" s="300">
        <v>364339.30220557592</v>
      </c>
      <c r="D218" s="300">
        <f t="shared" si="22"/>
        <v>888.00756475918297</v>
      </c>
      <c r="E218" s="300">
        <v>942.29433132944382</v>
      </c>
      <c r="G218" s="300">
        <f t="shared" si="26"/>
        <v>337202.47126862482</v>
      </c>
      <c r="I218" s="179">
        <f t="shared" si="24"/>
        <v>364339.30220557592</v>
      </c>
      <c r="J218" s="128">
        <f t="shared" si="25"/>
        <v>0.9423887369738605</v>
      </c>
      <c r="K218" s="201">
        <f t="shared" si="23"/>
        <v>0.9423887369738605</v>
      </c>
      <c r="L218" s="71"/>
      <c r="M218" s="71"/>
    </row>
    <row r="219" spans="1:13" x14ac:dyDescent="0.2">
      <c r="A219" s="3">
        <f t="shared" ref="A219:A282" si="27">+A207+1</f>
        <v>2028</v>
      </c>
      <c r="B219" s="3">
        <v>2</v>
      </c>
      <c r="C219" s="300">
        <v>336965.03765128559</v>
      </c>
      <c r="D219" s="300">
        <f t="shared" si="22"/>
        <v>765.41861430870199</v>
      </c>
      <c r="E219" s="300">
        <v>840.68728858893246</v>
      </c>
      <c r="G219" s="300">
        <f t="shared" si="26"/>
        <v>364339.30220557592</v>
      </c>
      <c r="I219" s="179">
        <f t="shared" si="24"/>
        <v>336965.03765128559</v>
      </c>
      <c r="J219" s="128">
        <f t="shared" si="25"/>
        <v>0.91046769077885481</v>
      </c>
      <c r="K219" s="201">
        <f t="shared" si="23"/>
        <v>0.91046769077885481</v>
      </c>
      <c r="L219" s="71"/>
      <c r="M219" s="71"/>
    </row>
    <row r="220" spans="1:13" x14ac:dyDescent="0.2">
      <c r="A220" s="3">
        <f t="shared" si="27"/>
        <v>2028</v>
      </c>
      <c r="B220" s="3">
        <v>3</v>
      </c>
      <c r="C220" s="300">
        <v>339537.94284559699</v>
      </c>
      <c r="D220" s="300">
        <f t="shared" si="22"/>
        <v>707.67777778300638</v>
      </c>
      <c r="E220" s="300">
        <v>725.15808922737244</v>
      </c>
      <c r="G220" s="300">
        <f t="shared" si="26"/>
        <v>336965.03765128559</v>
      </c>
      <c r="I220" s="179">
        <f t="shared" si="24"/>
        <v>339537.94284559699</v>
      </c>
      <c r="J220" s="128">
        <f t="shared" si="25"/>
        <v>0.97589448190119388</v>
      </c>
      <c r="K220" s="201">
        <f t="shared" si="23"/>
        <v>0.97589448190119388</v>
      </c>
      <c r="L220" s="71"/>
      <c r="M220" s="71"/>
    </row>
    <row r="221" spans="1:13" x14ac:dyDescent="0.2">
      <c r="A221" s="3">
        <f t="shared" si="27"/>
        <v>2028</v>
      </c>
      <c r="B221" s="3">
        <v>4</v>
      </c>
      <c r="C221" s="300">
        <v>344821.62243275793</v>
      </c>
      <c r="D221" s="300">
        <f t="shared" si="22"/>
        <v>710.74497807196326</v>
      </c>
      <c r="E221" s="300">
        <v>731.48470862841509</v>
      </c>
      <c r="G221" s="300">
        <f t="shared" si="26"/>
        <v>339537.94284559699</v>
      </c>
      <c r="I221" s="179">
        <f t="shared" si="24"/>
        <v>344821.62243275793</v>
      </c>
      <c r="J221" s="128">
        <f t="shared" si="25"/>
        <v>0.97164707571899855</v>
      </c>
      <c r="K221" s="201">
        <f t="shared" si="23"/>
        <v>0.97164707571899867</v>
      </c>
      <c r="L221" s="71"/>
      <c r="M221" s="71"/>
    </row>
    <row r="222" spans="1:13" x14ac:dyDescent="0.2">
      <c r="A222" s="3">
        <f t="shared" si="27"/>
        <v>2028</v>
      </c>
      <c r="B222" s="3">
        <v>5</v>
      </c>
      <c r="C222" s="300">
        <v>378177.28123691439</v>
      </c>
      <c r="D222" s="300">
        <f t="shared" si="22"/>
        <v>789.79255718096749</v>
      </c>
      <c r="E222" s="300">
        <v>803.35509895096379</v>
      </c>
      <c r="G222" s="300">
        <f t="shared" si="26"/>
        <v>344821.62243275793</v>
      </c>
      <c r="I222" s="179">
        <f t="shared" si="24"/>
        <v>378177.28123691439</v>
      </c>
      <c r="J222" s="128">
        <f t="shared" si="25"/>
        <v>0.98311762533441749</v>
      </c>
      <c r="K222" s="201">
        <f t="shared" si="23"/>
        <v>0.98311762533441749</v>
      </c>
      <c r="L222" s="71"/>
      <c r="M222" s="71"/>
    </row>
    <row r="223" spans="1:13" x14ac:dyDescent="0.2">
      <c r="A223" s="3">
        <f t="shared" si="27"/>
        <v>2028</v>
      </c>
      <c r="B223" s="3">
        <v>6</v>
      </c>
      <c r="C223" s="300">
        <v>392700.56836252299</v>
      </c>
      <c r="D223" s="300">
        <f t="shared" si="22"/>
        <v>817.75928105826063</v>
      </c>
      <c r="E223" s="300">
        <v>829.70851490559585</v>
      </c>
      <c r="G223" s="300">
        <f t="shared" si="26"/>
        <v>378177.28123691439</v>
      </c>
      <c r="I223" s="179">
        <f t="shared" si="24"/>
        <v>392700.56836252299</v>
      </c>
      <c r="J223" s="128">
        <f t="shared" si="25"/>
        <v>0.98559827501746822</v>
      </c>
      <c r="K223" s="201">
        <f t="shared" si="23"/>
        <v>0.98559827501746833</v>
      </c>
      <c r="L223" s="71"/>
      <c r="M223" s="71"/>
    </row>
    <row r="224" spans="1:13" x14ac:dyDescent="0.2">
      <c r="A224" s="3">
        <f t="shared" si="27"/>
        <v>2028</v>
      </c>
      <c r="B224" s="3">
        <v>7</v>
      </c>
      <c r="C224" s="300">
        <v>404148.17790849396</v>
      </c>
      <c r="D224" s="300">
        <f t="shared" si="22"/>
        <v>842.95293565369536</v>
      </c>
      <c r="E224" s="300">
        <v>851.27577602465817</v>
      </c>
      <c r="F224" s="428"/>
      <c r="G224" s="300">
        <f t="shared" si="26"/>
        <v>392700.56836252299</v>
      </c>
      <c r="I224" s="179">
        <f t="shared" si="24"/>
        <v>404148.17790849396</v>
      </c>
      <c r="J224" s="128">
        <f t="shared" si="25"/>
        <v>0.99022309737294611</v>
      </c>
      <c r="K224" s="201">
        <f t="shared" si="23"/>
        <v>0.99022309737294611</v>
      </c>
      <c r="L224" s="71"/>
      <c r="M224" s="71"/>
    </row>
    <row r="225" spans="1:13" x14ac:dyDescent="0.2">
      <c r="A225" s="3">
        <f t="shared" si="27"/>
        <v>2028</v>
      </c>
      <c r="B225" s="3">
        <v>8</v>
      </c>
      <c r="C225" s="300">
        <v>403605.8707288421</v>
      </c>
      <c r="D225" s="300">
        <f t="shared" si="22"/>
        <v>844.81855360525719</v>
      </c>
      <c r="E225" s="300">
        <v>850.13309648578422</v>
      </c>
      <c r="F225" s="428"/>
      <c r="G225" s="300">
        <f t="shared" si="26"/>
        <v>404148.17790849396</v>
      </c>
      <c r="I225" s="179">
        <f t="shared" si="24"/>
        <v>403605.8707288421</v>
      </c>
      <c r="J225" s="128">
        <f t="shared" si="25"/>
        <v>0.99374857548483186</v>
      </c>
      <c r="K225" s="201">
        <f t="shared" si="23"/>
        <v>0.99374857548483186</v>
      </c>
      <c r="L225" s="71"/>
      <c r="M225" s="71"/>
    </row>
    <row r="226" spans="1:13" x14ac:dyDescent="0.2">
      <c r="A226" s="3">
        <f t="shared" si="27"/>
        <v>2028</v>
      </c>
      <c r="B226" s="3">
        <v>9</v>
      </c>
      <c r="C226" s="300">
        <v>386803.13745351363</v>
      </c>
      <c r="D226" s="300">
        <f t="shared" ref="D226:D289" si="28">+E226*K226</f>
        <v>819.523440448786</v>
      </c>
      <c r="E226" s="300">
        <v>821.89483960631912</v>
      </c>
      <c r="G226" s="300">
        <f t="shared" si="26"/>
        <v>403605.8707288421</v>
      </c>
      <c r="I226" s="179">
        <f t="shared" si="24"/>
        <v>386803.13745351363</v>
      </c>
      <c r="J226" s="128">
        <f t="shared" si="25"/>
        <v>0.99711471706201615</v>
      </c>
      <c r="K226" s="201">
        <f t="shared" si="23"/>
        <v>0.99711471706201615</v>
      </c>
      <c r="L226" s="71"/>
      <c r="M226" s="71"/>
    </row>
    <row r="227" spans="1:13" x14ac:dyDescent="0.2">
      <c r="A227" s="3">
        <f t="shared" si="27"/>
        <v>2028</v>
      </c>
      <c r="B227" s="3">
        <v>10</v>
      </c>
      <c r="C227" s="300">
        <v>362270.40081259661</v>
      </c>
      <c r="D227" s="300">
        <f t="shared" si="28"/>
        <v>773.7202317270478</v>
      </c>
      <c r="E227" s="300">
        <v>776.88388137283482</v>
      </c>
      <c r="G227" s="300">
        <f t="shared" si="26"/>
        <v>386803.13745351363</v>
      </c>
      <c r="I227" s="179">
        <f t="shared" si="24"/>
        <v>362270.40081259661</v>
      </c>
      <c r="J227" s="128">
        <f t="shared" si="25"/>
        <v>0.99592777026059998</v>
      </c>
      <c r="K227" s="201">
        <f t="shared" si="23"/>
        <v>0.99592777026059998</v>
      </c>
      <c r="L227" s="71"/>
      <c r="M227" s="71"/>
    </row>
    <row r="228" spans="1:13" x14ac:dyDescent="0.2">
      <c r="A228" s="3">
        <f t="shared" si="27"/>
        <v>2028</v>
      </c>
      <c r="B228" s="3">
        <v>11</v>
      </c>
      <c r="C228" s="300">
        <v>332932.38321105321</v>
      </c>
      <c r="D228" s="300">
        <f t="shared" si="28"/>
        <v>721.38272622444947</v>
      </c>
      <c r="E228" s="300">
        <v>722.74827842141917</v>
      </c>
      <c r="G228" s="300">
        <f t="shared" si="26"/>
        <v>362270.40081259661</v>
      </c>
      <c r="I228" s="179">
        <f t="shared" si="24"/>
        <v>332932.38321105321</v>
      </c>
      <c r="J228" s="128">
        <f t="shared" si="25"/>
        <v>0.99811061162269077</v>
      </c>
      <c r="K228" s="201">
        <f t="shared" si="23"/>
        <v>0.99811061162269077</v>
      </c>
      <c r="L228" s="71"/>
      <c r="M228" s="71"/>
    </row>
    <row r="229" spans="1:13" x14ac:dyDescent="0.2">
      <c r="A229" s="3">
        <f t="shared" si="27"/>
        <v>2028</v>
      </c>
      <c r="B229" s="3">
        <v>12</v>
      </c>
      <c r="C229" s="300">
        <v>341325.16956283851</v>
      </c>
      <c r="D229" s="300">
        <f t="shared" si="28"/>
        <v>705.62302037750248</v>
      </c>
      <c r="E229" s="300">
        <v>741.83078588035642</v>
      </c>
      <c r="F229" s="34">
        <f>SUM(C218:C229)</f>
        <v>4387626.8944119923</v>
      </c>
      <c r="G229" s="300">
        <f t="shared" si="26"/>
        <v>332932.38321105321</v>
      </c>
      <c r="H229" s="34">
        <f>SUM(G218:G229)</f>
        <v>4383504.1961177783</v>
      </c>
      <c r="I229" s="179">
        <f t="shared" si="24"/>
        <v>341325.16956283851</v>
      </c>
      <c r="J229" s="128">
        <f t="shared" si="25"/>
        <v>0.95119134148647533</v>
      </c>
      <c r="K229" s="201">
        <f t="shared" si="23"/>
        <v>0.95119134148647533</v>
      </c>
      <c r="L229" s="71"/>
      <c r="M229" s="71"/>
    </row>
    <row r="230" spans="1:13" x14ac:dyDescent="0.2">
      <c r="A230" s="3">
        <f t="shared" si="27"/>
        <v>2029</v>
      </c>
      <c r="B230" s="3">
        <v>1</v>
      </c>
      <c r="C230" s="300">
        <v>368408.06917892583</v>
      </c>
      <c r="D230" s="300">
        <f t="shared" si="28"/>
        <v>895.23148750554139</v>
      </c>
      <c r="E230" s="300">
        <v>949.95987577297717</v>
      </c>
      <c r="G230" s="300">
        <f t="shared" si="26"/>
        <v>341325.16956283851</v>
      </c>
      <c r="I230" s="179">
        <f t="shared" si="24"/>
        <v>368408.06917892583</v>
      </c>
      <c r="J230" s="128">
        <f t="shared" si="25"/>
        <v>0.9423887369738605</v>
      </c>
      <c r="K230" s="201">
        <f t="shared" si="23"/>
        <v>0.9423887369738605</v>
      </c>
      <c r="L230" s="71"/>
      <c r="M230" s="71"/>
    </row>
    <row r="231" spans="1:13" x14ac:dyDescent="0.2">
      <c r="A231" s="3">
        <f t="shared" si="27"/>
        <v>2029</v>
      </c>
      <c r="B231" s="3">
        <v>2</v>
      </c>
      <c r="C231" s="300">
        <v>340772.21278134658</v>
      </c>
      <c r="D231" s="300">
        <f t="shared" si="28"/>
        <v>771.94913157439919</v>
      </c>
      <c r="E231" s="300">
        <v>847.85999480557007</v>
      </c>
      <c r="G231" s="300">
        <f t="shared" si="26"/>
        <v>368408.06917892583</v>
      </c>
      <c r="I231" s="179">
        <f t="shared" si="24"/>
        <v>340772.21278134658</v>
      </c>
      <c r="J231" s="128">
        <f t="shared" si="25"/>
        <v>0.91046769077885481</v>
      </c>
      <c r="K231" s="201">
        <f t="shared" si="23"/>
        <v>0.91046769077885481</v>
      </c>
      <c r="L231" s="71"/>
      <c r="M231" s="71"/>
    </row>
    <row r="232" spans="1:13" x14ac:dyDescent="0.2">
      <c r="A232" s="3">
        <f t="shared" si="27"/>
        <v>2029</v>
      </c>
      <c r="B232" s="3">
        <v>3</v>
      </c>
      <c r="C232" s="300">
        <v>343567.16132133437</v>
      </c>
      <c r="D232" s="300">
        <f t="shared" si="28"/>
        <v>715.08582714256841</v>
      </c>
      <c r="E232" s="300">
        <v>732.74912442323705</v>
      </c>
      <c r="G232" s="300">
        <f t="shared" si="26"/>
        <v>340772.21278134658</v>
      </c>
      <c r="I232" s="179">
        <f t="shared" si="24"/>
        <v>343567.16132133437</v>
      </c>
      <c r="J232" s="128">
        <f t="shared" si="25"/>
        <v>0.97589448190119388</v>
      </c>
      <c r="K232" s="201">
        <f t="shared" si="23"/>
        <v>0.97589448190119388</v>
      </c>
      <c r="L232" s="71"/>
      <c r="M232" s="71"/>
    </row>
    <row r="233" spans="1:13" x14ac:dyDescent="0.2">
      <c r="A233" s="3">
        <f t="shared" si="27"/>
        <v>2029</v>
      </c>
      <c r="B233" s="3">
        <v>4</v>
      </c>
      <c r="C233" s="300">
        <v>348823.32255652134</v>
      </c>
      <c r="D233" s="300">
        <f t="shared" si="28"/>
        <v>718.07041067426826</v>
      </c>
      <c r="E233" s="300">
        <v>739.02389933393363</v>
      </c>
      <c r="G233" s="300">
        <f t="shared" si="26"/>
        <v>343567.16132133437</v>
      </c>
      <c r="I233" s="179">
        <f t="shared" si="24"/>
        <v>348823.32255652134</v>
      </c>
      <c r="J233" s="128">
        <f t="shared" si="25"/>
        <v>0.97164707571899867</v>
      </c>
      <c r="K233" s="201">
        <f t="shared" si="23"/>
        <v>0.97164707571899867</v>
      </c>
      <c r="L233" s="71"/>
      <c r="M233" s="71"/>
    </row>
    <row r="234" spans="1:13" x14ac:dyDescent="0.2">
      <c r="A234" s="3">
        <f t="shared" si="27"/>
        <v>2029</v>
      </c>
      <c r="B234" s="3">
        <v>5</v>
      </c>
      <c r="C234" s="300">
        <v>382109.10361629078</v>
      </c>
      <c r="D234" s="300">
        <f t="shared" si="28"/>
        <v>797.07504154458684</v>
      </c>
      <c r="E234" s="300">
        <v>810.76264020132248</v>
      </c>
      <c r="G234" s="300">
        <f t="shared" si="26"/>
        <v>348823.32255652134</v>
      </c>
      <c r="I234" s="179">
        <f t="shared" si="24"/>
        <v>382109.10361629078</v>
      </c>
      <c r="J234" s="128">
        <f t="shared" si="25"/>
        <v>0.98311762533441738</v>
      </c>
      <c r="K234" s="201">
        <f t="shared" si="23"/>
        <v>0.98311762533441749</v>
      </c>
      <c r="L234" s="71"/>
      <c r="M234" s="71"/>
    </row>
    <row r="235" spans="1:13" x14ac:dyDescent="0.2">
      <c r="A235" s="3">
        <f t="shared" si="27"/>
        <v>2029</v>
      </c>
      <c r="B235" s="3">
        <v>6</v>
      </c>
      <c r="C235" s="300">
        <v>396568.32162922726</v>
      </c>
      <c r="D235" s="300">
        <f t="shared" si="28"/>
        <v>824.94117330060499</v>
      </c>
      <c r="E235" s="300">
        <v>836.99535014505182</v>
      </c>
      <c r="G235" s="300">
        <f t="shared" si="26"/>
        <v>382109.10361629078</v>
      </c>
      <c r="I235" s="179">
        <f t="shared" si="24"/>
        <v>396568.32162922726</v>
      </c>
      <c r="J235" s="128">
        <f t="shared" si="25"/>
        <v>0.98559827501746833</v>
      </c>
      <c r="K235" s="201">
        <f t="shared" si="23"/>
        <v>0.98559827501746833</v>
      </c>
      <c r="L235" s="71"/>
      <c r="M235" s="71"/>
    </row>
    <row r="236" spans="1:13" x14ac:dyDescent="0.2">
      <c r="A236" s="3">
        <f t="shared" si="27"/>
        <v>2029</v>
      </c>
      <c r="B236" s="3">
        <v>7</v>
      </c>
      <c r="C236" s="300">
        <v>407956.59211037913</v>
      </c>
      <c r="D236" s="300">
        <f t="shared" si="28"/>
        <v>850.05782660430486</v>
      </c>
      <c r="E236" s="300">
        <v>858.45081664879501</v>
      </c>
      <c r="G236" s="300">
        <f t="shared" si="26"/>
        <v>396568.32162922726</v>
      </c>
      <c r="I236" s="179">
        <f t="shared" si="24"/>
        <v>407956.59211037913</v>
      </c>
      <c r="J236" s="128">
        <f t="shared" si="25"/>
        <v>0.99022309737294611</v>
      </c>
      <c r="K236" s="201">
        <f t="shared" si="23"/>
        <v>0.99022309737294611</v>
      </c>
      <c r="L236" s="71"/>
      <c r="M236" s="71"/>
    </row>
    <row r="237" spans="1:13" x14ac:dyDescent="0.2">
      <c r="A237" s="3">
        <f t="shared" si="27"/>
        <v>2029</v>
      </c>
      <c r="B237" s="3">
        <v>8</v>
      </c>
      <c r="C237" s="300">
        <v>407399.01469499397</v>
      </c>
      <c r="D237" s="300">
        <f t="shared" si="28"/>
        <v>851.92015077517465</v>
      </c>
      <c r="E237" s="300">
        <v>857.27936803284297</v>
      </c>
      <c r="G237" s="300">
        <f t="shared" si="26"/>
        <v>407956.59211037913</v>
      </c>
      <c r="I237" s="179">
        <f t="shared" si="24"/>
        <v>407399.01469499397</v>
      </c>
      <c r="J237" s="128">
        <f t="shared" si="25"/>
        <v>0.99374857548483186</v>
      </c>
      <c r="K237" s="201">
        <f t="shared" si="23"/>
        <v>0.99374857548483186</v>
      </c>
      <c r="L237" s="71"/>
      <c r="M237" s="71"/>
    </row>
    <row r="238" spans="1:13" x14ac:dyDescent="0.2">
      <c r="A238" s="3">
        <f t="shared" si="27"/>
        <v>2029</v>
      </c>
      <c r="B238" s="3">
        <v>9</v>
      </c>
      <c r="C238" s="300">
        <v>390645.10965876724</v>
      </c>
      <c r="D238" s="300">
        <f t="shared" si="28"/>
        <v>826.74081980885103</v>
      </c>
      <c r="E238" s="300">
        <v>829.13310340542432</v>
      </c>
      <c r="G238" s="300">
        <f t="shared" si="26"/>
        <v>407399.01469499397</v>
      </c>
      <c r="I238" s="179">
        <f t="shared" si="24"/>
        <v>390645.10965876724</v>
      </c>
      <c r="J238" s="128">
        <f t="shared" si="25"/>
        <v>0.99711471706201615</v>
      </c>
      <c r="K238" s="201">
        <f t="shared" si="23"/>
        <v>0.99711471706201615</v>
      </c>
      <c r="L238" s="71"/>
      <c r="M238" s="71"/>
    </row>
    <row r="239" spans="1:13" x14ac:dyDescent="0.2">
      <c r="A239" s="3">
        <f t="shared" si="27"/>
        <v>2029</v>
      </c>
      <c r="B239" s="3">
        <v>10</v>
      </c>
      <c r="C239" s="300">
        <v>366109.87416149536</v>
      </c>
      <c r="D239" s="300">
        <f t="shared" si="28"/>
        <v>780.92433098677157</v>
      </c>
      <c r="E239" s="300">
        <v>784.11743733426636</v>
      </c>
      <c r="G239" s="300">
        <f t="shared" si="26"/>
        <v>390645.10965876724</v>
      </c>
      <c r="I239" s="179">
        <f t="shared" si="24"/>
        <v>366109.87416149536</v>
      </c>
      <c r="J239" s="128">
        <f t="shared" si="25"/>
        <v>0.99592777026059987</v>
      </c>
      <c r="K239" s="201">
        <f t="shared" si="23"/>
        <v>0.99592777026059998</v>
      </c>
      <c r="L239" s="71"/>
      <c r="M239" s="71"/>
    </row>
    <row r="240" spans="1:13" x14ac:dyDescent="0.2">
      <c r="A240" s="3">
        <f t="shared" si="27"/>
        <v>2029</v>
      </c>
      <c r="B240" s="3">
        <v>11</v>
      </c>
      <c r="C240" s="300">
        <v>336725.16789474216</v>
      </c>
      <c r="D240" s="300">
        <f t="shared" si="28"/>
        <v>728.51482008095275</v>
      </c>
      <c r="E240" s="300">
        <v>729.89387308142204</v>
      </c>
      <c r="G240" s="300">
        <f t="shared" si="26"/>
        <v>366109.87416149536</v>
      </c>
      <c r="I240" s="179">
        <f t="shared" si="24"/>
        <v>336725.16789474216</v>
      </c>
      <c r="J240" s="128">
        <f t="shared" si="25"/>
        <v>0.99811061162269077</v>
      </c>
      <c r="K240" s="201">
        <f t="shared" si="23"/>
        <v>0.99811061162269077</v>
      </c>
      <c r="L240" s="71"/>
      <c r="M240" s="71"/>
    </row>
    <row r="241" spans="1:13" x14ac:dyDescent="0.2">
      <c r="A241" s="3">
        <f t="shared" si="27"/>
        <v>2029</v>
      </c>
      <c r="B241" s="3">
        <v>12</v>
      </c>
      <c r="C241" s="300">
        <v>345022.5837491143</v>
      </c>
      <c r="D241" s="300">
        <f t="shared" si="28"/>
        <v>712.24894025318315</v>
      </c>
      <c r="E241" s="300">
        <v>748.79670281703295</v>
      </c>
      <c r="F241" s="34">
        <f>SUM(C230:C241)</f>
        <v>4434106.5333531378</v>
      </c>
      <c r="G241" s="300">
        <f t="shared" si="26"/>
        <v>336725.16789474216</v>
      </c>
      <c r="H241" s="34">
        <f>SUM(G230:G241)</f>
        <v>4430409.1191668622</v>
      </c>
      <c r="I241" s="179">
        <f t="shared" si="24"/>
        <v>345022.5837491143</v>
      </c>
      <c r="J241" s="128">
        <f t="shared" si="25"/>
        <v>0.95119134148647533</v>
      </c>
      <c r="K241" s="201">
        <f t="shared" si="23"/>
        <v>0.95119134148647533</v>
      </c>
      <c r="L241" s="71"/>
      <c r="M241" s="71"/>
    </row>
    <row r="242" spans="1:13" x14ac:dyDescent="0.2">
      <c r="A242" s="3">
        <f t="shared" si="27"/>
        <v>2030</v>
      </c>
      <c r="B242" s="3">
        <v>1</v>
      </c>
      <c r="C242" s="300">
        <v>372044.59141976031</v>
      </c>
      <c r="D242" s="300">
        <f t="shared" si="28"/>
        <v>901.68797810951799</v>
      </c>
      <c r="E242" s="300">
        <v>956.81107247202658</v>
      </c>
      <c r="F242" s="428">
        <f>F241/F229-1</f>
        <v>1.0593343522518062E-2</v>
      </c>
      <c r="G242" s="300">
        <f t="shared" si="26"/>
        <v>345022.5837491143</v>
      </c>
      <c r="I242" s="179">
        <f t="shared" si="24"/>
        <v>372044.59141976031</v>
      </c>
      <c r="J242" s="128">
        <f t="shared" si="25"/>
        <v>0.9423887369738605</v>
      </c>
      <c r="K242" s="201">
        <f t="shared" si="23"/>
        <v>0.9423887369738605</v>
      </c>
      <c r="L242" s="71"/>
      <c r="M242" s="71"/>
    </row>
    <row r="243" spans="1:13" x14ac:dyDescent="0.2">
      <c r="A243" s="3">
        <f t="shared" si="27"/>
        <v>2030</v>
      </c>
      <c r="B243" s="3">
        <v>2</v>
      </c>
      <c r="C243" s="300">
        <v>344421.70666320669</v>
      </c>
      <c r="D243" s="300">
        <f t="shared" si="28"/>
        <v>778.53536692032117</v>
      </c>
      <c r="E243" s="300">
        <f>E231*E231/E219</f>
        <v>855.09389822974072</v>
      </c>
      <c r="G243" s="300">
        <f t="shared" si="26"/>
        <v>372044.59141976031</v>
      </c>
      <c r="I243" s="179">
        <f t="shared" si="24"/>
        <v>344421.70666320669</v>
      </c>
      <c r="J243" s="128">
        <f t="shared" si="25"/>
        <v>0.91046769077885492</v>
      </c>
      <c r="K243" s="201">
        <f t="shared" ref="K243:K306" si="29">+K231</f>
        <v>0.91046769077885481</v>
      </c>
      <c r="L243" s="71"/>
      <c r="M243" s="71"/>
    </row>
    <row r="244" spans="1:13" x14ac:dyDescent="0.2">
      <c r="A244" s="3">
        <f t="shared" si="27"/>
        <v>2030</v>
      </c>
      <c r="B244" s="3">
        <v>3</v>
      </c>
      <c r="C244" s="300">
        <v>347286.50247359503</v>
      </c>
      <c r="D244" s="300">
        <f t="shared" si="28"/>
        <v>722.57142478333492</v>
      </c>
      <c r="E244" s="300">
        <f>E232*E232/E220</f>
        <v>740.4196234163079</v>
      </c>
      <c r="G244" s="300">
        <f t="shared" si="26"/>
        <v>344421.70666320669</v>
      </c>
      <c r="I244" s="179">
        <f t="shared" si="24"/>
        <v>347286.50247359503</v>
      </c>
      <c r="J244" s="128">
        <f t="shared" si="25"/>
        <v>0.97589448190119399</v>
      </c>
      <c r="K244" s="201">
        <f t="shared" si="29"/>
        <v>0.97589448190119388</v>
      </c>
      <c r="L244" s="71"/>
      <c r="M244" s="71"/>
    </row>
    <row r="245" spans="1:13" x14ac:dyDescent="0.2">
      <c r="A245" s="3">
        <f t="shared" si="27"/>
        <v>2030</v>
      </c>
      <c r="B245" s="3">
        <v>4</v>
      </c>
      <c r="C245" s="300">
        <v>352651.95494530938</v>
      </c>
      <c r="D245" s="300">
        <f t="shared" si="28"/>
        <v>725.47134428532661</v>
      </c>
      <c r="E245" s="300">
        <f t="shared" ref="E245:E308" si="30">E233*E233/E221</f>
        <v>746.64079418804704</v>
      </c>
      <c r="G245" s="300">
        <f t="shared" si="26"/>
        <v>347286.50247359503</v>
      </c>
      <c r="I245" s="179">
        <f t="shared" si="24"/>
        <v>352651.95494530938</v>
      </c>
      <c r="J245" s="128">
        <f t="shared" si="25"/>
        <v>0.97164707571899867</v>
      </c>
      <c r="K245" s="201">
        <f t="shared" si="29"/>
        <v>0.97164707571899867</v>
      </c>
      <c r="L245" s="71"/>
      <c r="M245" s="71"/>
    </row>
    <row r="246" spans="1:13" x14ac:dyDescent="0.2">
      <c r="A246" s="3">
        <f t="shared" si="27"/>
        <v>2030</v>
      </c>
      <c r="B246" s="3">
        <v>5</v>
      </c>
      <c r="C246" s="300">
        <v>386048.33293838357</v>
      </c>
      <c r="D246" s="300">
        <f t="shared" si="28"/>
        <v>804.42467591870491</v>
      </c>
      <c r="E246" s="300">
        <f t="shared" si="30"/>
        <v>818.23848458120324</v>
      </c>
      <c r="G246" s="300">
        <f t="shared" si="26"/>
        <v>352651.95494530938</v>
      </c>
      <c r="I246" s="179">
        <f t="shared" si="24"/>
        <v>386048.33293838357</v>
      </c>
      <c r="J246" s="128">
        <f t="shared" si="25"/>
        <v>0.98311762533441749</v>
      </c>
      <c r="K246" s="201">
        <f t="shared" si="29"/>
        <v>0.98311762533441749</v>
      </c>
      <c r="L246" s="71"/>
      <c r="M246" s="71"/>
    </row>
    <row r="247" spans="1:13" x14ac:dyDescent="0.2">
      <c r="A247" s="3">
        <f t="shared" si="27"/>
        <v>2030</v>
      </c>
      <c r="B247" s="3">
        <v>6</v>
      </c>
      <c r="C247" s="300">
        <v>400615.33492092654</v>
      </c>
      <c r="D247" s="300">
        <f t="shared" si="28"/>
        <v>832.18613982088834</v>
      </c>
      <c r="E247" s="300">
        <f t="shared" si="30"/>
        <v>844.34618131422667</v>
      </c>
      <c r="G247" s="300">
        <f t="shared" si="26"/>
        <v>386048.33293838357</v>
      </c>
      <c r="I247" s="179">
        <f t="shared" si="24"/>
        <v>400615.33492092654</v>
      </c>
      <c r="J247" s="128">
        <f t="shared" si="25"/>
        <v>0.98559827501746833</v>
      </c>
      <c r="K247" s="201">
        <f t="shared" si="29"/>
        <v>0.98559827501746833</v>
      </c>
      <c r="L247" s="71"/>
      <c r="M247" s="71"/>
    </row>
    <row r="248" spans="1:13" x14ac:dyDescent="0.2">
      <c r="A248" s="3">
        <f t="shared" si="27"/>
        <v>2030</v>
      </c>
      <c r="B248" s="3">
        <v>7</v>
      </c>
      <c r="C248" s="300">
        <v>412031.10215695627</v>
      </c>
      <c r="D248" s="300">
        <f t="shared" si="28"/>
        <v>857.22260165197952</v>
      </c>
      <c r="E248" s="300">
        <f t="shared" si="30"/>
        <v>865.6863326316909</v>
      </c>
      <c r="F248" s="428"/>
      <c r="G248" s="300">
        <f t="shared" si="26"/>
        <v>400615.33492092654</v>
      </c>
      <c r="I248" s="179">
        <f t="shared" si="24"/>
        <v>412031.10215695627</v>
      </c>
      <c r="J248" s="128">
        <f t="shared" si="25"/>
        <v>0.99022309737294611</v>
      </c>
      <c r="K248" s="201">
        <f t="shared" si="29"/>
        <v>0.99022309737294611</v>
      </c>
      <c r="L248" s="71"/>
      <c r="M248" s="71"/>
    </row>
    <row r="249" spans="1:13" x14ac:dyDescent="0.2">
      <c r="A249" s="3">
        <f t="shared" si="27"/>
        <v>2030</v>
      </c>
      <c r="B249" s="3">
        <v>8</v>
      </c>
      <c r="C249" s="300">
        <v>411436.64483620948</v>
      </c>
      <c r="D249" s="300">
        <f t="shared" si="28"/>
        <v>859.08144441144987</v>
      </c>
      <c r="E249" s="300">
        <f t="shared" si="30"/>
        <v>864.48571158184518</v>
      </c>
      <c r="F249" s="428"/>
      <c r="G249" s="300">
        <f t="shared" si="26"/>
        <v>412031.10215695627</v>
      </c>
      <c r="I249" s="179">
        <f t="shared" si="24"/>
        <v>411436.64483620948</v>
      </c>
      <c r="J249" s="128">
        <f t="shared" si="25"/>
        <v>0.99374857548483186</v>
      </c>
      <c r="K249" s="201">
        <f t="shared" si="29"/>
        <v>0.99374857548483186</v>
      </c>
      <c r="L249" s="71"/>
      <c r="M249" s="71"/>
    </row>
    <row r="250" spans="1:13" x14ac:dyDescent="0.2">
      <c r="A250" s="3">
        <f t="shared" si="27"/>
        <v>2030</v>
      </c>
      <c r="B250" s="3">
        <v>9</v>
      </c>
      <c r="C250" s="300">
        <v>394674.05085102504</v>
      </c>
      <c r="D250" s="300">
        <f t="shared" si="28"/>
        <v>834.02176118832404</v>
      </c>
      <c r="E250" s="300">
        <f t="shared" si="30"/>
        <v>836.43511314902355</v>
      </c>
      <c r="G250" s="300">
        <f t="shared" si="26"/>
        <v>411436.64483620948</v>
      </c>
      <c r="I250" s="179">
        <f t="shared" si="24"/>
        <v>394674.05085102504</v>
      </c>
      <c r="J250" s="128">
        <f t="shared" si="25"/>
        <v>0.99711471706201604</v>
      </c>
      <c r="K250" s="201">
        <f t="shared" si="29"/>
        <v>0.99711471706201615</v>
      </c>
      <c r="L250" s="71"/>
      <c r="M250" s="71"/>
    </row>
    <row r="251" spans="1:13" x14ac:dyDescent="0.2">
      <c r="A251" s="3">
        <f t="shared" si="27"/>
        <v>2030</v>
      </c>
      <c r="B251" s="3">
        <v>10</v>
      </c>
      <c r="C251" s="300">
        <v>370127.38084837073</v>
      </c>
      <c r="D251" s="300">
        <f t="shared" si="28"/>
        <v>788.19550752328848</v>
      </c>
      <c r="E251" s="300">
        <f t="shared" si="30"/>
        <v>791.4183448434668</v>
      </c>
      <c r="G251" s="300">
        <f t="shared" si="26"/>
        <v>394674.05085102504</v>
      </c>
      <c r="I251" s="179">
        <f t="shared" si="24"/>
        <v>370127.38084837073</v>
      </c>
      <c r="J251" s="128">
        <f t="shared" si="25"/>
        <v>0.99592777026059998</v>
      </c>
      <c r="K251" s="201">
        <f t="shared" si="29"/>
        <v>0.99592777026059998</v>
      </c>
      <c r="L251" s="71"/>
      <c r="M251" s="71"/>
    </row>
    <row r="252" spans="1:13" x14ac:dyDescent="0.2">
      <c r="A252" s="3">
        <f t="shared" si="27"/>
        <v>2030</v>
      </c>
      <c r="B252" s="3">
        <v>11</v>
      </c>
      <c r="C252" s="300">
        <v>340802.9123489483</v>
      </c>
      <c r="D252" s="300">
        <f t="shared" si="28"/>
        <v>735.71742680244267</v>
      </c>
      <c r="E252" s="300">
        <f t="shared" si="30"/>
        <v>737.11011408479158</v>
      </c>
      <c r="G252" s="300">
        <f>C251</f>
        <v>370127.38084837073</v>
      </c>
      <c r="I252" s="179">
        <f t="shared" si="24"/>
        <v>340802.9123489483</v>
      </c>
      <c r="J252" s="128">
        <f t="shared" si="25"/>
        <v>0.99811061162269077</v>
      </c>
      <c r="K252" s="201">
        <f t="shared" si="29"/>
        <v>0.99811061162269077</v>
      </c>
      <c r="L252" s="71"/>
      <c r="M252" s="71"/>
    </row>
    <row r="253" spans="1:13" x14ac:dyDescent="0.2">
      <c r="A253" s="3">
        <f t="shared" si="27"/>
        <v>2030</v>
      </c>
      <c r="B253" s="3">
        <v>12</v>
      </c>
      <c r="C253" s="300">
        <v>349171.94502166699</v>
      </c>
      <c r="D253" s="300">
        <f t="shared" si="28"/>
        <v>718.93707864063435</v>
      </c>
      <c r="E253" s="300">
        <f t="shared" si="30"/>
        <v>755.8280308955658</v>
      </c>
      <c r="F253" s="34">
        <f>SUM(C242:C253)</f>
        <v>4481312.4594243588</v>
      </c>
      <c r="G253" s="300">
        <f>C252</f>
        <v>340802.9123489483</v>
      </c>
      <c r="H253" s="34">
        <f>SUM(G242:G253)</f>
        <v>4477163.0981518058</v>
      </c>
      <c r="I253" s="179">
        <f t="shared" si="24"/>
        <v>349171.94502166699</v>
      </c>
      <c r="J253" s="128">
        <f t="shared" si="25"/>
        <v>0.95119134148647533</v>
      </c>
      <c r="K253" s="201">
        <f t="shared" si="29"/>
        <v>0.95119134148647533</v>
      </c>
      <c r="L253" s="71"/>
      <c r="M253" s="71"/>
    </row>
    <row r="254" spans="1:13" x14ac:dyDescent="0.2">
      <c r="A254" s="3">
        <f t="shared" si="27"/>
        <v>2031</v>
      </c>
      <c r="B254" s="3">
        <v>1</v>
      </c>
      <c r="C254" s="300">
        <v>376263.25259751821</v>
      </c>
      <c r="D254" s="300">
        <f t="shared" si="28"/>
        <v>908.19103350874718</v>
      </c>
      <c r="E254" s="300">
        <f t="shared" si="30"/>
        <v>963.7116806224501</v>
      </c>
      <c r="F254" s="428">
        <f>F253/F241-1</f>
        <v>1.0646096505832814E-2</v>
      </c>
      <c r="G254" s="300">
        <f t="shared" ref="G254:G317" si="31">C253</f>
        <v>349171.94502166699</v>
      </c>
      <c r="I254" s="179">
        <f t="shared" si="24"/>
        <v>376263.25259751821</v>
      </c>
      <c r="J254" s="128">
        <f t="shared" si="25"/>
        <v>0.9423887369738605</v>
      </c>
      <c r="K254" s="201">
        <f t="shared" si="29"/>
        <v>0.9423887369738605</v>
      </c>
      <c r="L254" s="71"/>
      <c r="M254" s="71"/>
    </row>
    <row r="255" spans="1:13" x14ac:dyDescent="0.2">
      <c r="A255" s="3">
        <f t="shared" si="27"/>
        <v>2031</v>
      </c>
      <c r="B255" s="3">
        <v>2</v>
      </c>
      <c r="C255" s="300">
        <v>348696.23235708592</v>
      </c>
      <c r="D255" s="300">
        <f t="shared" si="28"/>
        <v>785.17779573062762</v>
      </c>
      <c r="E255" s="300">
        <f t="shared" si="30"/>
        <v>862.38952099327264</v>
      </c>
      <c r="G255" s="300">
        <f t="shared" si="31"/>
        <v>376263.25259751821</v>
      </c>
      <c r="I255" s="179">
        <f t="shared" si="24"/>
        <v>348696.23235708592</v>
      </c>
      <c r="J255" s="128">
        <f t="shared" si="25"/>
        <v>0.9104676907788547</v>
      </c>
      <c r="K255" s="201">
        <f t="shared" si="29"/>
        <v>0.91046769077885481</v>
      </c>
      <c r="L255" s="71"/>
      <c r="M255" s="71"/>
    </row>
    <row r="256" spans="1:13" x14ac:dyDescent="0.2">
      <c r="A256" s="3">
        <f t="shared" si="27"/>
        <v>2031</v>
      </c>
      <c r="B256" s="3">
        <v>3</v>
      </c>
      <c r="C256" s="300">
        <v>351578.03124571039</v>
      </c>
      <c r="D256" s="300">
        <f t="shared" si="28"/>
        <v>730.13538248930263</v>
      </c>
      <c r="E256" s="300">
        <f t="shared" si="30"/>
        <v>748.17041804241546</v>
      </c>
      <c r="F256" s="428"/>
      <c r="G256" s="300">
        <f t="shared" si="31"/>
        <v>348696.23235708592</v>
      </c>
      <c r="I256" s="179">
        <f t="shared" si="24"/>
        <v>351578.03124571039</v>
      </c>
      <c r="J256" s="128">
        <f t="shared" si="25"/>
        <v>0.97589448190119377</v>
      </c>
      <c r="K256" s="201">
        <f t="shared" si="29"/>
        <v>0.97589448190119388</v>
      </c>
      <c r="L256" s="71"/>
      <c r="M256" s="71"/>
    </row>
    <row r="257" spans="1:13" x14ac:dyDescent="0.2">
      <c r="A257" s="3">
        <f t="shared" si="27"/>
        <v>2031</v>
      </c>
      <c r="B257" s="3">
        <v>4</v>
      </c>
      <c r="C257" s="300">
        <v>356936.66149043536</v>
      </c>
      <c r="D257" s="300">
        <f t="shared" si="28"/>
        <v>732.94855707110253</v>
      </c>
      <c r="E257" s="300">
        <f t="shared" si="30"/>
        <v>754.33619406381251</v>
      </c>
      <c r="F257" s="428"/>
      <c r="G257" s="300">
        <f t="shared" si="31"/>
        <v>351578.03124571039</v>
      </c>
      <c r="I257" s="179">
        <f t="shared" si="24"/>
        <v>356936.66149043536</v>
      </c>
      <c r="J257" s="128">
        <f t="shared" si="25"/>
        <v>0.97164707571899867</v>
      </c>
      <c r="K257" s="201">
        <f t="shared" si="29"/>
        <v>0.97164707571899867</v>
      </c>
      <c r="L257" s="71"/>
      <c r="M257" s="71"/>
    </row>
    <row r="258" spans="1:13" x14ac:dyDescent="0.2">
      <c r="A258" s="3">
        <f t="shared" si="27"/>
        <v>2031</v>
      </c>
      <c r="B258" s="3">
        <v>5</v>
      </c>
      <c r="C258" s="300">
        <v>390301.55937298981</v>
      </c>
      <c r="D258" s="300">
        <f t="shared" si="28"/>
        <v>811.8420794771755</v>
      </c>
      <c r="E258" s="300">
        <f t="shared" si="30"/>
        <v>825.78326189708901</v>
      </c>
      <c r="F258" s="428"/>
      <c r="G258" s="300">
        <f t="shared" si="31"/>
        <v>356936.66149043536</v>
      </c>
      <c r="I258" s="179">
        <f t="shared" si="24"/>
        <v>390301.55937298981</v>
      </c>
      <c r="J258" s="128">
        <f t="shared" si="25"/>
        <v>0.98311762533441749</v>
      </c>
      <c r="K258" s="201">
        <f t="shared" si="29"/>
        <v>0.98311762533441749</v>
      </c>
      <c r="L258" s="71"/>
      <c r="M258" s="71"/>
    </row>
    <row r="259" spans="1:13" x14ac:dyDescent="0.2">
      <c r="A259" s="3">
        <f t="shared" si="27"/>
        <v>2031</v>
      </c>
      <c r="B259" s="3">
        <v>6</v>
      </c>
      <c r="C259" s="300">
        <v>404858.85695486242</v>
      </c>
      <c r="D259" s="300">
        <f t="shared" si="28"/>
        <v>839.49473456289093</v>
      </c>
      <c r="E259" s="300">
        <f t="shared" si="30"/>
        <v>851.76157045121863</v>
      </c>
      <c r="F259" s="428"/>
      <c r="G259" s="300">
        <f t="shared" si="31"/>
        <v>390301.55937298981</v>
      </c>
      <c r="I259" s="179">
        <f t="shared" ref="I259:I322" si="32">+C259</f>
        <v>404858.85695486242</v>
      </c>
      <c r="J259" s="128">
        <f t="shared" si="25"/>
        <v>0.98559827501746833</v>
      </c>
      <c r="K259" s="201">
        <f t="shared" si="29"/>
        <v>0.98559827501746833</v>
      </c>
      <c r="L259" s="71"/>
      <c r="M259" s="71"/>
    </row>
    <row r="260" spans="1:13" x14ac:dyDescent="0.2">
      <c r="A260" s="3">
        <f t="shared" si="27"/>
        <v>2031</v>
      </c>
      <c r="B260" s="3">
        <v>7</v>
      </c>
      <c r="C260" s="300">
        <v>416260.27303558396</v>
      </c>
      <c r="D260" s="300">
        <f t="shared" si="28"/>
        <v>864.44776553424538</v>
      </c>
      <c r="E260" s="300">
        <f t="shared" si="30"/>
        <v>872.98283369436479</v>
      </c>
      <c r="F260" s="428"/>
      <c r="G260" s="300">
        <f t="shared" si="31"/>
        <v>404858.85695486242</v>
      </c>
      <c r="I260" s="179">
        <f t="shared" si="32"/>
        <v>416260.27303558396</v>
      </c>
      <c r="J260" s="128">
        <f t="shared" si="25"/>
        <v>0.99022309737294611</v>
      </c>
      <c r="K260" s="201">
        <f t="shared" si="29"/>
        <v>0.99022309737294611</v>
      </c>
      <c r="L260" s="71"/>
      <c r="M260" s="71"/>
    </row>
    <row r="261" spans="1:13" x14ac:dyDescent="0.2">
      <c r="A261" s="3">
        <f t="shared" si="27"/>
        <v>2031</v>
      </c>
      <c r="B261" s="3">
        <v>8</v>
      </c>
      <c r="C261" s="300">
        <v>415655.22816321079</v>
      </c>
      <c r="D261" s="300">
        <f t="shared" si="28"/>
        <v>866.30293632628252</v>
      </c>
      <c r="E261" s="300">
        <f t="shared" si="30"/>
        <v>871.75263210176581</v>
      </c>
      <c r="F261" s="428"/>
      <c r="G261" s="300">
        <f t="shared" si="31"/>
        <v>416260.27303558396</v>
      </c>
      <c r="I261" s="179">
        <f t="shared" si="32"/>
        <v>415655.22816321079</v>
      </c>
      <c r="J261" s="128">
        <f t="shared" si="25"/>
        <v>0.99374857548483186</v>
      </c>
      <c r="K261" s="201">
        <f t="shared" si="29"/>
        <v>0.99374857548483186</v>
      </c>
      <c r="L261" s="71"/>
      <c r="M261" s="71"/>
    </row>
    <row r="262" spans="1:13" x14ac:dyDescent="0.2">
      <c r="A262" s="3">
        <f t="shared" si="27"/>
        <v>2031</v>
      </c>
      <c r="B262" s="3">
        <v>9</v>
      </c>
      <c r="C262" s="300">
        <v>398970.95495108754</v>
      </c>
      <c r="D262" s="300">
        <f t="shared" si="28"/>
        <v>841.36682436522278</v>
      </c>
      <c r="E262" s="300">
        <f t="shared" si="30"/>
        <v>843.80143023492599</v>
      </c>
      <c r="G262" s="300">
        <f t="shared" si="31"/>
        <v>415655.22816321079</v>
      </c>
      <c r="I262" s="179">
        <f t="shared" si="32"/>
        <v>398970.95495108754</v>
      </c>
      <c r="J262" s="128">
        <f t="shared" si="25"/>
        <v>0.99711471706201615</v>
      </c>
      <c r="K262" s="201">
        <f t="shared" si="29"/>
        <v>0.99711471706201615</v>
      </c>
      <c r="L262" s="71"/>
      <c r="M262" s="71"/>
    </row>
    <row r="263" spans="1:13" x14ac:dyDescent="0.2">
      <c r="A263" s="3">
        <f t="shared" si="27"/>
        <v>2031</v>
      </c>
      <c r="B263" s="3">
        <v>10</v>
      </c>
      <c r="C263" s="300">
        <v>374539.97031830723</v>
      </c>
      <c r="D263" s="300">
        <f t="shared" si="28"/>
        <v>795.53438589227142</v>
      </c>
      <c r="E263" s="300">
        <f t="shared" si="30"/>
        <v>798.78723100984269</v>
      </c>
      <c r="G263" s="300">
        <f t="shared" si="31"/>
        <v>398970.95495108754</v>
      </c>
      <c r="I263" s="179">
        <f t="shared" si="32"/>
        <v>374539.97031830723</v>
      </c>
      <c r="J263" s="128">
        <f t="shared" si="25"/>
        <v>0.99592777026059998</v>
      </c>
      <c r="K263" s="201">
        <f t="shared" si="29"/>
        <v>0.99592777026059998</v>
      </c>
      <c r="L263" s="71"/>
      <c r="M263" s="71"/>
    </row>
    <row r="264" spans="1:13" x14ac:dyDescent="0.2">
      <c r="A264" s="3">
        <f t="shared" si="27"/>
        <v>2031</v>
      </c>
      <c r="B264" s="3">
        <v>11</v>
      </c>
      <c r="C264" s="300">
        <v>345412.51937231002</v>
      </c>
      <c r="D264" s="300">
        <f t="shared" si="28"/>
        <v>742.99124352838885</v>
      </c>
      <c r="E264" s="300">
        <f t="shared" si="30"/>
        <v>744.39769989065803</v>
      </c>
      <c r="G264" s="300">
        <f t="shared" si="31"/>
        <v>374539.97031830723</v>
      </c>
      <c r="I264" s="179">
        <f t="shared" si="32"/>
        <v>345412.51937231002</v>
      </c>
      <c r="J264" s="128">
        <f t="shared" si="25"/>
        <v>0.99811061162269066</v>
      </c>
      <c r="K264" s="201">
        <f t="shared" si="29"/>
        <v>0.99811061162269077</v>
      </c>
      <c r="L264" s="71"/>
      <c r="M264" s="71"/>
    </row>
    <row r="265" spans="1:13" x14ac:dyDescent="0.2">
      <c r="A265" s="3">
        <f t="shared" si="27"/>
        <v>2031</v>
      </c>
      <c r="B265" s="3">
        <v>12</v>
      </c>
      <c r="C265" s="300">
        <v>353950.97986993543</v>
      </c>
      <c r="D265" s="300">
        <f t="shared" si="28"/>
        <v>725.68801978223757</v>
      </c>
      <c r="E265" s="300">
        <f t="shared" si="30"/>
        <v>762.9253843376747</v>
      </c>
      <c r="F265" s="34">
        <f>SUM(C254:C265)</f>
        <v>4533424.5197290368</v>
      </c>
      <c r="G265" s="300">
        <f t="shared" si="31"/>
        <v>345412.51937231002</v>
      </c>
      <c r="H265" s="34">
        <f>SUM(G254:G265)</f>
        <v>4528645.4848807678</v>
      </c>
      <c r="I265" s="179">
        <f t="shared" si="32"/>
        <v>353950.97986993543</v>
      </c>
      <c r="J265" s="128">
        <f t="shared" si="25"/>
        <v>0.95119134148647533</v>
      </c>
      <c r="K265" s="201">
        <f t="shared" si="29"/>
        <v>0.95119134148647533</v>
      </c>
      <c r="L265" s="71"/>
      <c r="M265" s="71"/>
    </row>
    <row r="266" spans="1:13" x14ac:dyDescent="0.2">
      <c r="A266" s="3">
        <f t="shared" si="27"/>
        <v>2032</v>
      </c>
      <c r="B266" s="3">
        <v>1</v>
      </c>
      <c r="C266" s="300">
        <v>381181.40410414163</v>
      </c>
      <c r="D266" s="300">
        <f t="shared" si="28"/>
        <v>914.74098953275131</v>
      </c>
      <c r="E266" s="300">
        <f t="shared" si="30"/>
        <v>970.66205658411207</v>
      </c>
      <c r="F266" s="428">
        <f>F265/F253-1</f>
        <v>1.1628749563107332E-2</v>
      </c>
      <c r="G266" s="300">
        <f t="shared" si="31"/>
        <v>353950.97986993543</v>
      </c>
      <c r="I266" s="179">
        <f t="shared" si="32"/>
        <v>381181.40410414163</v>
      </c>
      <c r="J266" s="128">
        <f t="shared" si="25"/>
        <v>0.9423887369738605</v>
      </c>
      <c r="K266" s="201">
        <f t="shared" si="29"/>
        <v>0.9423887369738605</v>
      </c>
      <c r="L266" s="71"/>
      <c r="M266" s="71"/>
    </row>
    <row r="267" spans="1:13" x14ac:dyDescent="0.2">
      <c r="A267" s="3">
        <f t="shared" si="27"/>
        <v>2032</v>
      </c>
      <c r="B267" s="3">
        <v>2</v>
      </c>
      <c r="C267" s="300">
        <v>353919.32407280774</v>
      </c>
      <c r="D267" s="300">
        <f t="shared" si="28"/>
        <v>791.87689744543502</v>
      </c>
      <c r="E267" s="300">
        <f t="shared" si="30"/>
        <v>869.74738968279928</v>
      </c>
      <c r="G267" s="300">
        <f t="shared" si="31"/>
        <v>381181.40410414163</v>
      </c>
      <c r="I267" s="179">
        <f t="shared" si="32"/>
        <v>353919.32407280774</v>
      </c>
      <c r="J267" s="128">
        <f t="shared" si="25"/>
        <v>0.91046769077885481</v>
      </c>
      <c r="K267" s="201">
        <f t="shared" si="29"/>
        <v>0.91046769077885481</v>
      </c>
      <c r="L267" s="71"/>
      <c r="M267" s="71"/>
    </row>
    <row r="268" spans="1:13" x14ac:dyDescent="0.2">
      <c r="A268" s="3">
        <f t="shared" si="27"/>
        <v>2032</v>
      </c>
      <c r="B268" s="3">
        <v>3</v>
      </c>
      <c r="C268" s="300">
        <v>356584.07177360693</v>
      </c>
      <c r="D268" s="300">
        <f t="shared" si="28"/>
        <v>737.77852054231346</v>
      </c>
      <c r="E268" s="300">
        <f t="shared" si="30"/>
        <v>756.00234884513986</v>
      </c>
      <c r="G268" s="300">
        <f t="shared" si="31"/>
        <v>353919.32407280774</v>
      </c>
      <c r="I268" s="179">
        <f t="shared" si="32"/>
        <v>356584.07177360693</v>
      </c>
      <c r="J268" s="128">
        <f t="shared" si="25"/>
        <v>0.97589448190119399</v>
      </c>
      <c r="K268" s="201">
        <f t="shared" si="29"/>
        <v>0.97589448190119388</v>
      </c>
      <c r="L268" s="71"/>
      <c r="M268" s="71"/>
    </row>
    <row r="269" spans="1:13" x14ac:dyDescent="0.2">
      <c r="A269" s="3">
        <f t="shared" si="27"/>
        <v>2032</v>
      </c>
      <c r="B269" s="3">
        <v>4</v>
      </c>
      <c r="C269" s="300">
        <v>361922.73583974841</v>
      </c>
      <c r="D269" s="300">
        <f t="shared" si="28"/>
        <v>740.50283521788003</v>
      </c>
      <c r="E269" s="300">
        <f t="shared" si="30"/>
        <v>762.11090808864253</v>
      </c>
      <c r="G269" s="300">
        <f t="shared" si="31"/>
        <v>356584.07177360693</v>
      </c>
      <c r="I269" s="179">
        <f t="shared" si="32"/>
        <v>361922.73583974841</v>
      </c>
      <c r="J269" s="128">
        <f t="shared" si="25"/>
        <v>0.97164707571899855</v>
      </c>
      <c r="K269" s="201">
        <f t="shared" si="29"/>
        <v>0.97164707571899867</v>
      </c>
      <c r="L269" s="71"/>
      <c r="M269" s="71"/>
    </row>
    <row r="270" spans="1:13" x14ac:dyDescent="0.2">
      <c r="A270" s="3">
        <f t="shared" si="27"/>
        <v>2032</v>
      </c>
      <c r="B270" s="3">
        <v>5</v>
      </c>
      <c r="C270" s="300">
        <v>395253.36349782068</v>
      </c>
      <c r="D270" s="300">
        <f t="shared" si="28"/>
        <v>819.32787710310356</v>
      </c>
      <c r="E270" s="300">
        <f t="shared" si="30"/>
        <v>833.39760776275455</v>
      </c>
      <c r="G270" s="300">
        <f t="shared" si="31"/>
        <v>361922.73583974841</v>
      </c>
      <c r="I270" s="179">
        <f t="shared" si="32"/>
        <v>395253.36349782068</v>
      </c>
      <c r="J270" s="128">
        <f t="shared" si="25"/>
        <v>0.98311762533441749</v>
      </c>
      <c r="K270" s="201">
        <f t="shared" si="29"/>
        <v>0.98311762533441749</v>
      </c>
      <c r="L270" s="71"/>
      <c r="M270" s="71"/>
    </row>
    <row r="271" spans="1:13" x14ac:dyDescent="0.2">
      <c r="A271" s="3">
        <f t="shared" si="27"/>
        <v>2032</v>
      </c>
      <c r="B271" s="3">
        <v>6</v>
      </c>
      <c r="C271" s="300">
        <v>409799.35185423237</v>
      </c>
      <c r="D271" s="300">
        <f t="shared" si="28"/>
        <v>846.86751633535073</v>
      </c>
      <c r="E271" s="300">
        <f t="shared" si="30"/>
        <v>859.2420845301715</v>
      </c>
      <c r="G271" s="300">
        <f t="shared" si="31"/>
        <v>395253.36349782068</v>
      </c>
      <c r="I271" s="179">
        <f t="shared" si="32"/>
        <v>409799.35185423237</v>
      </c>
      <c r="J271" s="128">
        <f t="shared" si="25"/>
        <v>0.98559827501746833</v>
      </c>
      <c r="K271" s="201">
        <f t="shared" si="29"/>
        <v>0.98559827501746833</v>
      </c>
      <c r="L271" s="71"/>
      <c r="M271" s="71"/>
    </row>
    <row r="272" spans="1:13" x14ac:dyDescent="0.2">
      <c r="A272" s="3">
        <f t="shared" si="27"/>
        <v>2032</v>
      </c>
      <c r="B272" s="3">
        <v>7</v>
      </c>
      <c r="C272" s="300">
        <v>421170.49846745795</v>
      </c>
      <c r="D272" s="300">
        <f t="shared" si="28"/>
        <v>871.73382724284613</v>
      </c>
      <c r="E272" s="300">
        <f t="shared" si="30"/>
        <v>880.34083385405665</v>
      </c>
      <c r="G272" s="300">
        <f t="shared" si="31"/>
        <v>409799.35185423237</v>
      </c>
      <c r="I272" s="179">
        <f t="shared" si="32"/>
        <v>421170.49846745795</v>
      </c>
      <c r="J272" s="128">
        <f t="shared" ref="J272:J335" si="33">+D272/E272</f>
        <v>0.99022309737294611</v>
      </c>
      <c r="K272" s="201">
        <f t="shared" si="29"/>
        <v>0.99022309737294611</v>
      </c>
      <c r="L272" s="71"/>
      <c r="M272" s="71"/>
    </row>
    <row r="273" spans="1:13" x14ac:dyDescent="0.2">
      <c r="A273" s="3">
        <f t="shared" si="27"/>
        <v>2032</v>
      </c>
      <c r="B273" s="3">
        <v>8</v>
      </c>
      <c r="C273" s="300">
        <v>420516.0909168935</v>
      </c>
      <c r="D273" s="300">
        <f t="shared" si="28"/>
        <v>873.58513255013634</v>
      </c>
      <c r="E273" s="300">
        <f t="shared" si="30"/>
        <v>879.08063880638019</v>
      </c>
      <c r="G273" s="300">
        <f t="shared" si="31"/>
        <v>421170.49846745795</v>
      </c>
      <c r="I273" s="179">
        <f t="shared" si="32"/>
        <v>420516.0909168935</v>
      </c>
      <c r="J273" s="128">
        <f t="shared" si="33"/>
        <v>0.99374857548483186</v>
      </c>
      <c r="K273" s="201">
        <f t="shared" si="29"/>
        <v>0.99374857548483186</v>
      </c>
      <c r="L273" s="71"/>
      <c r="M273" s="71"/>
    </row>
    <row r="274" spans="1:13" x14ac:dyDescent="0.2">
      <c r="A274" s="3">
        <f t="shared" si="27"/>
        <v>2032</v>
      </c>
      <c r="B274" s="3">
        <v>9</v>
      </c>
      <c r="C274" s="300">
        <v>403844.47234009649</v>
      </c>
      <c r="D274" s="300">
        <f t="shared" si="28"/>
        <v>848.77657404741819</v>
      </c>
      <c r="E274" s="300">
        <f t="shared" si="30"/>
        <v>851.2326210050594</v>
      </c>
      <c r="G274" s="300">
        <f t="shared" si="31"/>
        <v>420516.0909168935</v>
      </c>
      <c r="I274" s="179">
        <f t="shared" si="32"/>
        <v>403844.47234009649</v>
      </c>
      <c r="J274" s="128">
        <f t="shared" si="33"/>
        <v>0.99711471706201615</v>
      </c>
      <c r="K274" s="201">
        <f t="shared" si="29"/>
        <v>0.99711471706201615</v>
      </c>
      <c r="L274" s="71"/>
      <c r="M274" s="71"/>
    </row>
    <row r="275" spans="1:13" x14ac:dyDescent="0.2">
      <c r="A275" s="3">
        <f t="shared" si="27"/>
        <v>2032</v>
      </c>
      <c r="B275" s="3">
        <v>10</v>
      </c>
      <c r="C275" s="300">
        <v>379412.858106728</v>
      </c>
      <c r="D275" s="300">
        <f t="shared" si="28"/>
        <v>802.94159646462344</v>
      </c>
      <c r="E275" s="300">
        <f t="shared" si="30"/>
        <v>806.22472878180849</v>
      </c>
      <c r="G275" s="300">
        <f t="shared" si="31"/>
        <v>403844.47234009649</v>
      </c>
      <c r="I275" s="179">
        <f t="shared" si="32"/>
        <v>379412.858106728</v>
      </c>
      <c r="J275" s="128">
        <f t="shared" si="33"/>
        <v>0.99592777026059987</v>
      </c>
      <c r="K275" s="201">
        <f t="shared" si="29"/>
        <v>0.99592777026059998</v>
      </c>
      <c r="L275" s="71"/>
      <c r="M275" s="71"/>
    </row>
    <row r="276" spans="1:13" x14ac:dyDescent="0.2">
      <c r="A276" s="3">
        <f t="shared" si="27"/>
        <v>2032</v>
      </c>
      <c r="B276" s="3">
        <v>11</v>
      </c>
      <c r="C276" s="300">
        <v>350308.60112395574</v>
      </c>
      <c r="D276" s="300">
        <f t="shared" si="28"/>
        <v>750.33697429066922</v>
      </c>
      <c r="E276" s="300">
        <f t="shared" si="30"/>
        <v>751.75733586360684</v>
      </c>
      <c r="G276" s="300">
        <f t="shared" si="31"/>
        <v>379412.858106728</v>
      </c>
      <c r="I276" s="179">
        <f t="shared" si="32"/>
        <v>350308.60112395574</v>
      </c>
      <c r="J276" s="128">
        <f t="shared" si="33"/>
        <v>0.99811061162269077</v>
      </c>
      <c r="K276" s="201">
        <f t="shared" si="29"/>
        <v>0.99811061162269077</v>
      </c>
      <c r="L276" s="71"/>
      <c r="M276" s="71"/>
    </row>
    <row r="277" spans="1:13" x14ac:dyDescent="0.2">
      <c r="A277" s="3">
        <f t="shared" si="27"/>
        <v>2032</v>
      </c>
      <c r="B277" s="3">
        <v>12</v>
      </c>
      <c r="C277" s="300">
        <v>358822.69723491685</v>
      </c>
      <c r="D277" s="300">
        <f t="shared" si="28"/>
        <v>732.50235340650909</v>
      </c>
      <c r="E277" s="300">
        <f t="shared" si="30"/>
        <v>770.08938313272517</v>
      </c>
      <c r="F277" s="34">
        <f>SUM(C266:C277)</f>
        <v>4592735.4693324054</v>
      </c>
      <c r="G277" s="300">
        <f t="shared" si="31"/>
        <v>350308.60112395574</v>
      </c>
      <c r="H277" s="34">
        <f>SUM(G266:G277)</f>
        <v>4587863.7519674245</v>
      </c>
      <c r="I277" s="179">
        <f t="shared" si="32"/>
        <v>358822.69723491685</v>
      </c>
      <c r="J277" s="128">
        <f t="shared" si="33"/>
        <v>0.95119134148647533</v>
      </c>
      <c r="K277" s="201">
        <f t="shared" si="29"/>
        <v>0.95119134148647533</v>
      </c>
      <c r="L277" s="71"/>
      <c r="M277" s="71"/>
    </row>
    <row r="278" spans="1:13" x14ac:dyDescent="0.2">
      <c r="A278" s="3">
        <f t="shared" si="27"/>
        <v>2033</v>
      </c>
      <c r="B278" s="3">
        <v>1</v>
      </c>
      <c r="C278" s="300">
        <v>385978.62855882052</v>
      </c>
      <c r="D278" s="300">
        <f t="shared" si="28"/>
        <v>921.33818443308587</v>
      </c>
      <c r="E278" s="300">
        <f t="shared" si="30"/>
        <v>977.6625592869766</v>
      </c>
      <c r="F278" s="428">
        <f>F277/F265-1</f>
        <v>1.3083034546015559E-2</v>
      </c>
      <c r="G278" s="300">
        <f t="shared" si="31"/>
        <v>358822.69723491685</v>
      </c>
      <c r="I278" s="179">
        <f t="shared" si="32"/>
        <v>385978.62855882052</v>
      </c>
      <c r="J278" s="128">
        <f t="shared" si="33"/>
        <v>0.9423887369738605</v>
      </c>
      <c r="K278" s="201">
        <f t="shared" si="29"/>
        <v>0.9423887369738605</v>
      </c>
      <c r="L278" s="71"/>
      <c r="M278" s="71"/>
    </row>
    <row r="279" spans="1:13" x14ac:dyDescent="0.2">
      <c r="A279" s="3">
        <f t="shared" si="27"/>
        <v>2033</v>
      </c>
      <c r="B279" s="3">
        <v>2</v>
      </c>
      <c r="C279" s="300">
        <v>358632.53860106331</v>
      </c>
      <c r="D279" s="300">
        <f t="shared" si="28"/>
        <v>798.63315559542093</v>
      </c>
      <c r="E279" s="300">
        <f t="shared" si="30"/>
        <v>877.16803537776764</v>
      </c>
      <c r="G279" s="300">
        <f t="shared" si="31"/>
        <v>385978.62855882052</v>
      </c>
      <c r="I279" s="179">
        <f t="shared" si="32"/>
        <v>358632.53860106331</v>
      </c>
      <c r="J279" s="128">
        <f t="shared" si="33"/>
        <v>0.91046769077885481</v>
      </c>
      <c r="K279" s="201">
        <f t="shared" si="29"/>
        <v>0.91046769077885481</v>
      </c>
      <c r="L279" s="71"/>
      <c r="M279" s="71"/>
    </row>
    <row r="280" spans="1:13" x14ac:dyDescent="0.2">
      <c r="A280" s="3">
        <f t="shared" si="27"/>
        <v>2033</v>
      </c>
      <c r="B280" s="3">
        <v>3</v>
      </c>
      <c r="C280" s="300">
        <v>361170.73889069649</v>
      </c>
      <c r="D280" s="300">
        <f t="shared" si="28"/>
        <v>745.50166781100984</v>
      </c>
      <c r="E280" s="300">
        <f t="shared" si="30"/>
        <v>763.91626516696454</v>
      </c>
      <c r="G280" s="300">
        <f t="shared" si="31"/>
        <v>358632.53860106331</v>
      </c>
      <c r="I280" s="179">
        <f t="shared" si="32"/>
        <v>361170.73889069649</v>
      </c>
      <c r="J280" s="128">
        <f t="shared" si="33"/>
        <v>0.97589448190119377</v>
      </c>
      <c r="K280" s="201">
        <f t="shared" si="29"/>
        <v>0.97589448190119388</v>
      </c>
      <c r="L280" s="71"/>
      <c r="M280" s="71"/>
    </row>
    <row r="281" spans="1:13" x14ac:dyDescent="0.2">
      <c r="A281" s="3">
        <f t="shared" si="27"/>
        <v>2033</v>
      </c>
      <c r="B281" s="3">
        <v>4</v>
      </c>
      <c r="C281" s="300">
        <v>366381.93898139178</v>
      </c>
      <c r="D281" s="300">
        <f t="shared" si="28"/>
        <v>748.1349730149268</v>
      </c>
      <c r="E281" s="300">
        <f t="shared" si="30"/>
        <v>769.96575372938003</v>
      </c>
      <c r="G281" s="300">
        <f t="shared" si="31"/>
        <v>361170.73889069649</v>
      </c>
      <c r="I281" s="179">
        <f t="shared" si="32"/>
        <v>366381.93898139178</v>
      </c>
      <c r="J281" s="128">
        <f t="shared" si="33"/>
        <v>0.97164707571899867</v>
      </c>
      <c r="K281" s="201">
        <f t="shared" si="29"/>
        <v>0.97164707571899867</v>
      </c>
      <c r="L281" s="71"/>
      <c r="M281" s="71"/>
    </row>
    <row r="282" spans="1:13" x14ac:dyDescent="0.2">
      <c r="A282" s="3">
        <f t="shared" si="27"/>
        <v>2033</v>
      </c>
      <c r="B282" s="3">
        <v>5</v>
      </c>
      <c r="C282" s="300">
        <v>399568.34454465838</v>
      </c>
      <c r="D282" s="300">
        <f t="shared" si="28"/>
        <v>826.88269944148863</v>
      </c>
      <c r="E282" s="300">
        <f t="shared" si="30"/>
        <v>841.08216365281419</v>
      </c>
      <c r="G282" s="300">
        <f t="shared" si="31"/>
        <v>366381.93898139178</v>
      </c>
      <c r="I282" s="179">
        <f t="shared" si="32"/>
        <v>399568.34454465838</v>
      </c>
      <c r="J282" s="128">
        <f t="shared" si="33"/>
        <v>0.98311762533441749</v>
      </c>
      <c r="K282" s="201">
        <f t="shared" si="29"/>
        <v>0.98311762533441749</v>
      </c>
      <c r="L282" s="71"/>
      <c r="M282" s="71"/>
    </row>
    <row r="283" spans="1:13" x14ac:dyDescent="0.2">
      <c r="A283" s="3">
        <f t="shared" ref="A283:A346" si="34">+A271+1</f>
        <v>2033</v>
      </c>
      <c r="B283" s="3">
        <v>6</v>
      </c>
      <c r="C283" s="300">
        <v>414022.68613210903</v>
      </c>
      <c r="D283" s="300">
        <f t="shared" si="28"/>
        <v>854.30504885468997</v>
      </c>
      <c r="E283" s="300">
        <f t="shared" si="30"/>
        <v>866.78829550462501</v>
      </c>
      <c r="G283" s="300">
        <f t="shared" si="31"/>
        <v>399568.34454465838</v>
      </c>
      <c r="I283" s="179">
        <f t="shared" si="32"/>
        <v>414022.68613210903</v>
      </c>
      <c r="J283" s="128">
        <f t="shared" si="33"/>
        <v>0.98559827501746833</v>
      </c>
      <c r="K283" s="201">
        <f t="shared" si="29"/>
        <v>0.98559827501746833</v>
      </c>
      <c r="L283" s="71"/>
      <c r="M283" s="71"/>
    </row>
    <row r="284" spans="1:13" x14ac:dyDescent="0.2">
      <c r="A284" s="3">
        <f t="shared" si="34"/>
        <v>2033</v>
      </c>
      <c r="B284" s="3">
        <v>7</v>
      </c>
      <c r="C284" s="300">
        <v>425321.05339994899</v>
      </c>
      <c r="D284" s="300">
        <f t="shared" si="28"/>
        <v>879.08130005959947</v>
      </c>
      <c r="E284" s="300">
        <f t="shared" si="30"/>
        <v>887.76085146043863</v>
      </c>
      <c r="G284" s="300">
        <f t="shared" si="31"/>
        <v>414022.68613210903</v>
      </c>
      <c r="I284" s="179">
        <f t="shared" si="32"/>
        <v>425321.05339994899</v>
      </c>
      <c r="J284" s="128">
        <f t="shared" si="33"/>
        <v>0.99022309737294611</v>
      </c>
      <c r="K284" s="201">
        <f t="shared" si="29"/>
        <v>0.99022309737294611</v>
      </c>
      <c r="L284" s="71"/>
      <c r="M284" s="71"/>
    </row>
    <row r="285" spans="1:13" x14ac:dyDescent="0.2">
      <c r="A285" s="3">
        <f t="shared" si="34"/>
        <v>2033</v>
      </c>
      <c r="B285" s="3">
        <v>8</v>
      </c>
      <c r="C285" s="300">
        <v>424592.62496826769</v>
      </c>
      <c r="D285" s="300">
        <f t="shared" si="28"/>
        <v>880.92854336719893</v>
      </c>
      <c r="E285" s="300">
        <f t="shared" si="30"/>
        <v>886.47024518994647</v>
      </c>
      <c r="G285" s="300">
        <f t="shared" si="31"/>
        <v>425321.05339994899</v>
      </c>
      <c r="I285" s="179">
        <f t="shared" si="32"/>
        <v>424592.62496826769</v>
      </c>
      <c r="J285" s="128">
        <f t="shared" si="33"/>
        <v>0.99374857548483186</v>
      </c>
      <c r="K285" s="201">
        <f t="shared" si="29"/>
        <v>0.99374857548483186</v>
      </c>
      <c r="L285" s="71"/>
      <c r="M285" s="71"/>
    </row>
    <row r="286" spans="1:13" x14ac:dyDescent="0.2">
      <c r="A286" s="3">
        <f t="shared" si="34"/>
        <v>2033</v>
      </c>
      <c r="B286" s="3">
        <v>9</v>
      </c>
      <c r="C286" s="300">
        <v>407910.07391801995</v>
      </c>
      <c r="D286" s="300">
        <f t="shared" si="28"/>
        <v>856.25157991605079</v>
      </c>
      <c r="E286" s="300">
        <f t="shared" si="30"/>
        <v>858.72925678901163</v>
      </c>
      <c r="G286" s="300">
        <f t="shared" si="31"/>
        <v>424592.62496826769</v>
      </c>
      <c r="I286" s="179">
        <f t="shared" si="32"/>
        <v>407910.07391801995</v>
      </c>
      <c r="J286" s="128">
        <f t="shared" si="33"/>
        <v>0.99711471706201615</v>
      </c>
      <c r="K286" s="201">
        <f t="shared" si="29"/>
        <v>0.99711471706201615</v>
      </c>
      <c r="L286" s="71"/>
      <c r="M286" s="71"/>
    </row>
    <row r="287" spans="1:13" x14ac:dyDescent="0.2">
      <c r="A287" s="3">
        <f t="shared" si="34"/>
        <v>2033</v>
      </c>
      <c r="B287" s="3">
        <v>10</v>
      </c>
      <c r="C287" s="300">
        <v>383497.25233850401</v>
      </c>
      <c r="D287" s="300">
        <f t="shared" si="28"/>
        <v>810.41777548062316</v>
      </c>
      <c r="E287" s="300">
        <f t="shared" si="30"/>
        <v>813.73147700115317</v>
      </c>
      <c r="G287" s="300">
        <f t="shared" si="31"/>
        <v>407910.07391801995</v>
      </c>
      <c r="I287" s="179">
        <f t="shared" si="32"/>
        <v>383497.25233850401</v>
      </c>
      <c r="J287" s="128">
        <f t="shared" si="33"/>
        <v>0.99592777026059998</v>
      </c>
      <c r="K287" s="201">
        <f t="shared" si="29"/>
        <v>0.99592777026059998</v>
      </c>
      <c r="L287" s="71"/>
      <c r="M287" s="71"/>
    </row>
    <row r="288" spans="1:13" x14ac:dyDescent="0.2">
      <c r="A288" s="3">
        <f t="shared" si="34"/>
        <v>2033</v>
      </c>
      <c r="B288" s="3">
        <v>11</v>
      </c>
      <c r="C288" s="300">
        <v>354453.43111551553</v>
      </c>
      <c r="D288" s="300">
        <f t="shared" si="28"/>
        <v>757.75533008171249</v>
      </c>
      <c r="E288" s="300">
        <f t="shared" si="30"/>
        <v>759.18973434195061</v>
      </c>
      <c r="G288" s="300">
        <f t="shared" si="31"/>
        <v>383497.25233850401</v>
      </c>
      <c r="I288" s="179">
        <f t="shared" si="32"/>
        <v>354453.43111551553</v>
      </c>
      <c r="J288" s="128">
        <f t="shared" si="33"/>
        <v>0.99811061162269077</v>
      </c>
      <c r="K288" s="201">
        <f t="shared" si="29"/>
        <v>0.99811061162269077</v>
      </c>
      <c r="L288" s="71"/>
      <c r="M288" s="71"/>
    </row>
    <row r="289" spans="1:13" x14ac:dyDescent="0.2">
      <c r="A289" s="3">
        <f t="shared" si="34"/>
        <v>2033</v>
      </c>
      <c r="B289" s="3">
        <v>12</v>
      </c>
      <c r="C289" s="300">
        <v>362955.07183290919</v>
      </c>
      <c r="D289" s="300">
        <f t="shared" si="28"/>
        <v>739.38067477961636</v>
      </c>
      <c r="E289" s="300">
        <f t="shared" si="30"/>
        <v>777.32065309188829</v>
      </c>
      <c r="F289" s="34">
        <f>SUM(C278:C289)</f>
        <v>4644484.3832819043</v>
      </c>
      <c r="G289" s="300">
        <f t="shared" si="31"/>
        <v>354453.43111551553</v>
      </c>
      <c r="H289" s="34">
        <f>SUM(G278:G289)</f>
        <v>4640352.0086839125</v>
      </c>
      <c r="I289" s="179">
        <f t="shared" si="32"/>
        <v>362955.07183290919</v>
      </c>
      <c r="J289" s="128">
        <f t="shared" si="33"/>
        <v>0.95119134148647533</v>
      </c>
      <c r="K289" s="201">
        <f t="shared" si="29"/>
        <v>0.95119134148647533</v>
      </c>
      <c r="L289" s="71"/>
      <c r="M289" s="71"/>
    </row>
    <row r="290" spans="1:13" x14ac:dyDescent="0.2">
      <c r="A290" s="3">
        <f t="shared" si="34"/>
        <v>2034</v>
      </c>
      <c r="B290" s="3">
        <v>1</v>
      </c>
      <c r="C290" s="300">
        <v>390064.91089841438</v>
      </c>
      <c r="D290" s="300">
        <f t="shared" ref="D290:D353" si="35">+E290*K290</f>
        <v>927.98295890080749</v>
      </c>
      <c r="E290" s="300">
        <f t="shared" si="30"/>
        <v>984.71355024964328</v>
      </c>
      <c r="G290" s="300">
        <f t="shared" si="31"/>
        <v>362955.07183290919</v>
      </c>
      <c r="I290" s="179">
        <f t="shared" si="32"/>
        <v>390064.91089841438</v>
      </c>
      <c r="J290" s="128">
        <f t="shared" si="33"/>
        <v>0.9423887369738605</v>
      </c>
      <c r="K290" s="201">
        <f t="shared" si="29"/>
        <v>0.9423887369738605</v>
      </c>
      <c r="L290" s="71"/>
      <c r="M290" s="71"/>
    </row>
    <row r="291" spans="1:13" x14ac:dyDescent="0.2">
      <c r="A291" s="3">
        <f t="shared" si="34"/>
        <v>2034</v>
      </c>
      <c r="B291" s="3">
        <v>2</v>
      </c>
      <c r="C291" s="300">
        <v>362650.18368160009</v>
      </c>
      <c r="D291" s="300">
        <f t="shared" si="35"/>
        <v>805.44705783672521</v>
      </c>
      <c r="E291" s="300">
        <f t="shared" si="30"/>
        <v>884.65199368877086</v>
      </c>
      <c r="G291" s="300">
        <f t="shared" si="31"/>
        <v>390064.91089841438</v>
      </c>
      <c r="I291" s="179">
        <f t="shared" si="32"/>
        <v>362650.18368160009</v>
      </c>
      <c r="J291" s="128">
        <f t="shared" si="33"/>
        <v>0.91046769077885481</v>
      </c>
      <c r="K291" s="201">
        <f t="shared" si="29"/>
        <v>0.91046769077885481</v>
      </c>
      <c r="L291" s="71"/>
      <c r="M291" s="71"/>
    </row>
    <row r="292" spans="1:13" x14ac:dyDescent="0.2">
      <c r="A292" s="3">
        <f t="shared" si="34"/>
        <v>2034</v>
      </c>
      <c r="B292" s="3">
        <v>3</v>
      </c>
      <c r="C292" s="300">
        <v>365103.06285675842</v>
      </c>
      <c r="D292" s="300">
        <f t="shared" si="35"/>
        <v>753.3056618407237</v>
      </c>
      <c r="E292" s="300">
        <f t="shared" si="30"/>
        <v>771.91302524138405</v>
      </c>
      <c r="G292" s="300">
        <f t="shared" si="31"/>
        <v>362650.18368160009</v>
      </c>
      <c r="I292" s="179">
        <f t="shared" si="32"/>
        <v>365103.06285675842</v>
      </c>
      <c r="J292" s="128">
        <f t="shared" si="33"/>
        <v>0.97589448190119388</v>
      </c>
      <c r="K292" s="201">
        <f t="shared" si="29"/>
        <v>0.97589448190119388</v>
      </c>
      <c r="L292" s="71"/>
      <c r="M292" s="71"/>
    </row>
    <row r="293" spans="1:13" x14ac:dyDescent="0.2">
      <c r="A293" s="3">
        <f t="shared" si="34"/>
        <v>2034</v>
      </c>
      <c r="B293" s="3">
        <v>4</v>
      </c>
      <c r="C293" s="300">
        <v>370216.74355104472</v>
      </c>
      <c r="D293" s="300">
        <f t="shared" si="35"/>
        <v>755.84577293800839</v>
      </c>
      <c r="E293" s="300">
        <f t="shared" si="30"/>
        <v>777.90155687825052</v>
      </c>
      <c r="G293" s="300">
        <f t="shared" si="31"/>
        <v>365103.06285675842</v>
      </c>
      <c r="I293" s="179">
        <f t="shared" si="32"/>
        <v>370216.74355104472</v>
      </c>
      <c r="J293" s="128">
        <f t="shared" si="33"/>
        <v>0.97164707571899867</v>
      </c>
      <c r="K293" s="201">
        <f t="shared" si="29"/>
        <v>0.97164707571899867</v>
      </c>
      <c r="L293" s="71"/>
      <c r="M293" s="71"/>
    </row>
    <row r="294" spans="1:13" x14ac:dyDescent="0.2">
      <c r="A294" s="3">
        <f t="shared" si="34"/>
        <v>2034</v>
      </c>
      <c r="B294" s="3">
        <v>5</v>
      </c>
      <c r="C294" s="300">
        <v>403282.64849150943</v>
      </c>
      <c r="D294" s="300">
        <f t="shared" si="35"/>
        <v>834.50718295235367</v>
      </c>
      <c r="E294" s="300">
        <f t="shared" si="30"/>
        <v>848.83757695676297</v>
      </c>
      <c r="G294" s="300">
        <f t="shared" si="31"/>
        <v>370216.74355104472</v>
      </c>
      <c r="I294" s="179">
        <f t="shared" si="32"/>
        <v>403282.64849150943</v>
      </c>
      <c r="J294" s="128">
        <f t="shared" si="33"/>
        <v>0.98311762533441749</v>
      </c>
      <c r="K294" s="201">
        <f t="shared" si="29"/>
        <v>0.98311762533441749</v>
      </c>
      <c r="L294" s="71"/>
      <c r="M294" s="71"/>
    </row>
    <row r="295" spans="1:13" x14ac:dyDescent="0.2">
      <c r="A295" s="3">
        <f t="shared" si="34"/>
        <v>2034</v>
      </c>
      <c r="B295" s="3">
        <v>6</v>
      </c>
      <c r="C295" s="300">
        <v>417663.30357091932</v>
      </c>
      <c r="D295" s="300">
        <f t="shared" si="35"/>
        <v>861.80790078811617</v>
      </c>
      <c r="E295" s="300">
        <f t="shared" si="30"/>
        <v>874.40078035124588</v>
      </c>
      <c r="G295" s="300">
        <f t="shared" si="31"/>
        <v>403282.64849150943</v>
      </c>
      <c r="I295" s="179">
        <f t="shared" si="32"/>
        <v>417663.30357091932</v>
      </c>
      <c r="J295" s="128">
        <f t="shared" si="33"/>
        <v>0.98559827501746833</v>
      </c>
      <c r="K295" s="201">
        <f t="shared" si="29"/>
        <v>0.98559827501746833</v>
      </c>
      <c r="L295" s="71"/>
      <c r="M295" s="71"/>
    </row>
    <row r="296" spans="1:13" x14ac:dyDescent="0.2">
      <c r="A296" s="3">
        <f t="shared" si="34"/>
        <v>2034</v>
      </c>
      <c r="B296" s="3">
        <v>7</v>
      </c>
      <c r="C296" s="300">
        <v>428918.71996336349</v>
      </c>
      <c r="D296" s="300">
        <f t="shared" si="35"/>
        <v>886.49070159255712</v>
      </c>
      <c r="E296" s="300">
        <f t="shared" si="30"/>
        <v>895.2434092321314</v>
      </c>
      <c r="G296" s="300">
        <f t="shared" si="31"/>
        <v>417663.30357091932</v>
      </c>
      <c r="I296" s="179">
        <f t="shared" si="32"/>
        <v>428918.71996336349</v>
      </c>
      <c r="J296" s="128">
        <f t="shared" si="33"/>
        <v>0.99022309737294611</v>
      </c>
      <c r="K296" s="201">
        <f t="shared" si="29"/>
        <v>0.99022309737294611</v>
      </c>
      <c r="L296" s="71"/>
      <c r="M296" s="71"/>
    </row>
    <row r="297" spans="1:13" x14ac:dyDescent="0.2">
      <c r="A297" s="3">
        <f t="shared" si="34"/>
        <v>2034</v>
      </c>
      <c r="B297" s="3">
        <v>8</v>
      </c>
      <c r="C297" s="300">
        <v>428169.84604816383</v>
      </c>
      <c r="D297" s="300">
        <f t="shared" si="35"/>
        <v>888.33368335113812</v>
      </c>
      <c r="E297" s="300">
        <f t="shared" si="30"/>
        <v>893.92196906318713</v>
      </c>
      <c r="G297" s="300">
        <f t="shared" si="31"/>
        <v>428918.71996336349</v>
      </c>
      <c r="I297" s="179">
        <f t="shared" si="32"/>
        <v>428169.84604816383</v>
      </c>
      <c r="J297" s="128">
        <f t="shared" si="33"/>
        <v>0.99374857548483186</v>
      </c>
      <c r="K297" s="201">
        <f t="shared" si="29"/>
        <v>0.99374857548483186</v>
      </c>
      <c r="L297" s="71"/>
      <c r="M297" s="71"/>
    </row>
    <row r="298" spans="1:13" x14ac:dyDescent="0.2">
      <c r="A298" s="3">
        <f t="shared" si="34"/>
        <v>2034</v>
      </c>
      <c r="B298" s="3">
        <v>9</v>
      </c>
      <c r="C298" s="300">
        <v>411532.30531772872</v>
      </c>
      <c r="D298" s="300">
        <f t="shared" si="35"/>
        <v>863.7924166693291</v>
      </c>
      <c r="E298" s="300">
        <f t="shared" si="30"/>
        <v>866.29191394795646</v>
      </c>
      <c r="G298" s="300">
        <f t="shared" si="31"/>
        <v>428169.84604816383</v>
      </c>
      <c r="I298" s="179">
        <f t="shared" si="32"/>
        <v>411532.30531772872</v>
      </c>
      <c r="J298" s="128">
        <f t="shared" si="33"/>
        <v>0.99711471706201626</v>
      </c>
      <c r="K298" s="201">
        <f t="shared" si="29"/>
        <v>0.99711471706201615</v>
      </c>
      <c r="L298" s="71"/>
      <c r="M298" s="71"/>
    </row>
    <row r="299" spans="1:13" x14ac:dyDescent="0.2">
      <c r="A299" s="3">
        <f t="shared" si="34"/>
        <v>2034</v>
      </c>
      <c r="B299" s="3">
        <v>10</v>
      </c>
      <c r="C299" s="300">
        <v>387182.06037779152</v>
      </c>
      <c r="D299" s="300">
        <f t="shared" si="35"/>
        <v>817.96356510457406</v>
      </c>
      <c r="E299" s="300">
        <f t="shared" si="30"/>
        <v>821.30812045791356</v>
      </c>
      <c r="G299" s="300">
        <f t="shared" si="31"/>
        <v>411532.30531772872</v>
      </c>
      <c r="I299" s="179">
        <f t="shared" si="32"/>
        <v>387182.06037779152</v>
      </c>
      <c r="J299" s="128">
        <f t="shared" si="33"/>
        <v>0.99592777026059987</v>
      </c>
      <c r="K299" s="201">
        <f t="shared" si="29"/>
        <v>0.99592777026059998</v>
      </c>
      <c r="L299" s="71"/>
      <c r="M299" s="71"/>
    </row>
    <row r="300" spans="1:13" x14ac:dyDescent="0.2">
      <c r="A300" s="3">
        <f t="shared" si="34"/>
        <v>2034</v>
      </c>
      <c r="B300" s="3">
        <v>11</v>
      </c>
      <c r="C300" s="300">
        <v>358220.47542848322</v>
      </c>
      <c r="D300" s="300">
        <f t="shared" si="35"/>
        <v>765.24702892331572</v>
      </c>
      <c r="E300" s="300">
        <f t="shared" si="30"/>
        <v>766.69561470667645</v>
      </c>
      <c r="G300" s="300">
        <f t="shared" si="31"/>
        <v>387182.06037779152</v>
      </c>
      <c r="I300" s="179">
        <f t="shared" si="32"/>
        <v>358220.47542848322</v>
      </c>
      <c r="J300" s="128">
        <f t="shared" si="33"/>
        <v>0.99811061162269077</v>
      </c>
      <c r="K300" s="201">
        <f t="shared" si="29"/>
        <v>0.99811061162269077</v>
      </c>
      <c r="L300" s="71"/>
      <c r="M300" s="71"/>
    </row>
    <row r="301" spans="1:13" x14ac:dyDescent="0.2">
      <c r="A301" s="3">
        <f t="shared" si="34"/>
        <v>2034</v>
      </c>
      <c r="B301" s="3">
        <v>12</v>
      </c>
      <c r="C301" s="300">
        <v>366730.18872397346</v>
      </c>
      <c r="D301" s="300">
        <f t="shared" si="35"/>
        <v>746.32358475737669</v>
      </c>
      <c r="E301" s="300">
        <f t="shared" si="30"/>
        <v>784.61982590280809</v>
      </c>
      <c r="G301" s="300">
        <f t="shared" si="31"/>
        <v>358220.47542848322</v>
      </c>
      <c r="H301" s="34">
        <f>SUM(G290:G301)</f>
        <v>4685959.3320186865</v>
      </c>
      <c r="I301" s="179">
        <f t="shared" si="32"/>
        <v>366730.18872397346</v>
      </c>
      <c r="J301" s="128">
        <f t="shared" si="33"/>
        <v>0.95119134148647522</v>
      </c>
      <c r="K301" s="201">
        <f t="shared" si="29"/>
        <v>0.95119134148647533</v>
      </c>
      <c r="L301" s="71"/>
      <c r="M301" s="71"/>
    </row>
    <row r="302" spans="1:13" x14ac:dyDescent="0.2">
      <c r="A302" s="3">
        <f t="shared" si="34"/>
        <v>2035</v>
      </c>
      <c r="B302" s="3">
        <v>1</v>
      </c>
      <c r="C302" s="300">
        <v>393829.94883994665</v>
      </c>
      <c r="D302" s="300">
        <f t="shared" si="35"/>
        <v>934.67565608406699</v>
      </c>
      <c r="E302" s="300">
        <f t="shared" si="30"/>
        <v>991.81539359801639</v>
      </c>
      <c r="G302" s="300">
        <f t="shared" si="31"/>
        <v>366730.18872397346</v>
      </c>
      <c r="I302" s="179">
        <f t="shared" si="32"/>
        <v>393829.94883994665</v>
      </c>
      <c r="J302" s="128">
        <f t="shared" si="33"/>
        <v>0.9423887369738605</v>
      </c>
      <c r="K302" s="201">
        <f t="shared" si="29"/>
        <v>0.9423887369738605</v>
      </c>
      <c r="L302" s="71"/>
      <c r="M302" s="71"/>
    </row>
    <row r="303" spans="1:13" x14ac:dyDescent="0.2">
      <c r="A303" s="3">
        <f t="shared" si="34"/>
        <v>2035</v>
      </c>
      <c r="B303" s="3">
        <v>2</v>
      </c>
      <c r="C303" s="300">
        <v>366410.35169208102</v>
      </c>
      <c r="D303" s="300">
        <f t="shared" si="35"/>
        <v>812.31909598614811</v>
      </c>
      <c r="E303" s="300">
        <f t="shared" si="30"/>
        <v>892.19980479620756</v>
      </c>
      <c r="G303" s="300">
        <f t="shared" si="31"/>
        <v>393829.94883994665</v>
      </c>
      <c r="I303" s="179">
        <f t="shared" si="32"/>
        <v>366410.35169208102</v>
      </c>
      <c r="J303" s="128">
        <f t="shared" si="33"/>
        <v>0.91046769077885481</v>
      </c>
      <c r="K303" s="201">
        <f t="shared" si="29"/>
        <v>0.91046769077885481</v>
      </c>
      <c r="L303" s="71"/>
      <c r="M303" s="71"/>
    </row>
    <row r="304" spans="1:13" x14ac:dyDescent="0.2">
      <c r="A304" s="3">
        <f t="shared" si="34"/>
        <v>2035</v>
      </c>
      <c r="B304" s="3">
        <v>3</v>
      </c>
      <c r="C304" s="300">
        <v>368850.57926323963</v>
      </c>
      <c r="D304" s="300">
        <f t="shared" si="35"/>
        <v>761.19134894430351</v>
      </c>
      <c r="E304" s="300">
        <f t="shared" si="30"/>
        <v>779.99349628597622</v>
      </c>
      <c r="G304" s="300">
        <f t="shared" si="31"/>
        <v>366410.35169208102</v>
      </c>
      <c r="I304" s="179">
        <f t="shared" si="32"/>
        <v>368850.57926323963</v>
      </c>
      <c r="J304" s="128">
        <f t="shared" si="33"/>
        <v>0.97589448190119388</v>
      </c>
      <c r="K304" s="201">
        <f t="shared" si="29"/>
        <v>0.97589448190119388</v>
      </c>
      <c r="L304" s="71"/>
      <c r="M304" s="71"/>
    </row>
    <row r="305" spans="1:13" x14ac:dyDescent="0.2">
      <c r="A305" s="3">
        <f t="shared" si="34"/>
        <v>2035</v>
      </c>
      <c r="B305" s="3">
        <v>4</v>
      </c>
      <c r="C305" s="300">
        <v>373947.21004063927</v>
      </c>
      <c r="D305" s="300">
        <f t="shared" si="35"/>
        <v>763.63604573376472</v>
      </c>
      <c r="E305" s="300">
        <f t="shared" si="30"/>
        <v>785.91915193969976</v>
      </c>
      <c r="G305" s="300">
        <f t="shared" si="31"/>
        <v>368850.57926323963</v>
      </c>
      <c r="I305" s="179">
        <f t="shared" si="32"/>
        <v>373947.21004063927</v>
      </c>
      <c r="J305" s="128">
        <f t="shared" si="33"/>
        <v>0.97164707571899878</v>
      </c>
      <c r="K305" s="201">
        <f t="shared" si="29"/>
        <v>0.97164707571899867</v>
      </c>
      <c r="L305" s="71"/>
      <c r="M305" s="71"/>
    </row>
    <row r="306" spans="1:13" x14ac:dyDescent="0.2">
      <c r="A306" s="3">
        <f t="shared" si="34"/>
        <v>2035</v>
      </c>
      <c r="B306" s="3">
        <v>5</v>
      </c>
      <c r="C306" s="300">
        <v>406957.33450793358</v>
      </c>
      <c r="D306" s="300">
        <f t="shared" si="35"/>
        <v>842.20196996436448</v>
      </c>
      <c r="E306" s="300">
        <f t="shared" si="30"/>
        <v>856.66450103351656</v>
      </c>
      <c r="G306" s="300">
        <f t="shared" si="31"/>
        <v>373947.21004063927</v>
      </c>
      <c r="I306" s="179">
        <f t="shared" si="32"/>
        <v>406957.33450793358</v>
      </c>
      <c r="J306" s="128">
        <f t="shared" si="33"/>
        <v>0.98311762533441749</v>
      </c>
      <c r="K306" s="201">
        <f t="shared" si="29"/>
        <v>0.98311762533441749</v>
      </c>
      <c r="L306" s="71"/>
      <c r="M306" s="71"/>
    </row>
    <row r="307" spans="1:13" x14ac:dyDescent="0.2">
      <c r="A307" s="3">
        <f t="shared" si="34"/>
        <v>2035</v>
      </c>
      <c r="B307" s="3">
        <v>6</v>
      </c>
      <c r="C307" s="300">
        <v>421305.17460751208</v>
      </c>
      <c r="D307" s="300">
        <f t="shared" si="35"/>
        <v>869.37664579710156</v>
      </c>
      <c r="E307" s="300">
        <f t="shared" si="30"/>
        <v>882.08012111394282</v>
      </c>
      <c r="G307" s="300">
        <f t="shared" si="31"/>
        <v>406957.33450793358</v>
      </c>
      <c r="I307" s="179">
        <f t="shared" si="32"/>
        <v>421305.17460751208</v>
      </c>
      <c r="J307" s="128">
        <f t="shared" si="33"/>
        <v>0.98559827501746833</v>
      </c>
      <c r="K307" s="201">
        <f t="shared" ref="K307:K370" si="36">+K295</f>
        <v>0.98559827501746833</v>
      </c>
      <c r="L307" s="71"/>
      <c r="M307" s="71"/>
    </row>
    <row r="308" spans="1:13" x14ac:dyDescent="0.2">
      <c r="A308" s="3">
        <f t="shared" si="34"/>
        <v>2035</v>
      </c>
      <c r="B308" s="3">
        <v>7</v>
      </c>
      <c r="C308" s="300">
        <v>432523.14834027574</v>
      </c>
      <c r="D308" s="300">
        <f t="shared" si="35"/>
        <v>893.96255381246806</v>
      </c>
      <c r="E308" s="300">
        <f t="shared" si="30"/>
        <v>902.78903429352795</v>
      </c>
      <c r="G308" s="300">
        <f t="shared" si="31"/>
        <v>421305.17460751208</v>
      </c>
      <c r="I308" s="179">
        <f t="shared" si="32"/>
        <v>432523.14834027574</v>
      </c>
      <c r="J308" s="128">
        <f t="shared" si="33"/>
        <v>0.990223097372946</v>
      </c>
      <c r="K308" s="201">
        <f t="shared" si="36"/>
        <v>0.99022309737294611</v>
      </c>
      <c r="L308" s="71"/>
      <c r="M308" s="71"/>
    </row>
    <row r="309" spans="1:13" x14ac:dyDescent="0.2">
      <c r="A309" s="3">
        <f t="shared" si="34"/>
        <v>2035</v>
      </c>
      <c r="B309" s="3">
        <v>8</v>
      </c>
      <c r="C309" s="300">
        <v>431724.53205401613</v>
      </c>
      <c r="D309" s="300">
        <f t="shared" si="35"/>
        <v>895.80107140116024</v>
      </c>
      <c r="E309" s="300">
        <f t="shared" ref="E309:E372" si="37">E297*E297/E285</f>
        <v>901.43633258957391</v>
      </c>
      <c r="G309" s="300">
        <f t="shared" si="31"/>
        <v>432523.14834027574</v>
      </c>
      <c r="I309" s="179">
        <f t="shared" si="32"/>
        <v>431724.53205401613</v>
      </c>
      <c r="J309" s="128">
        <f t="shared" si="33"/>
        <v>0.99374857548483198</v>
      </c>
      <c r="K309" s="201">
        <f t="shared" si="36"/>
        <v>0.99374857548483186</v>
      </c>
      <c r="L309" s="71"/>
      <c r="M309" s="71"/>
    </row>
    <row r="310" spans="1:13" x14ac:dyDescent="0.2">
      <c r="A310" s="3">
        <f t="shared" si="34"/>
        <v>2035</v>
      </c>
      <c r="B310" s="3">
        <v>9</v>
      </c>
      <c r="C310" s="300">
        <v>415106.78781576233</v>
      </c>
      <c r="D310" s="300">
        <f t="shared" si="35"/>
        <v>871.39966406671397</v>
      </c>
      <c r="E310" s="300">
        <f t="shared" si="37"/>
        <v>873.92117391896522</v>
      </c>
      <c r="G310" s="300">
        <f t="shared" si="31"/>
        <v>431724.53205401613</v>
      </c>
      <c r="I310" s="179">
        <f t="shared" si="32"/>
        <v>415106.78781576233</v>
      </c>
      <c r="J310" s="128">
        <f t="shared" si="33"/>
        <v>0.99711471706201604</v>
      </c>
      <c r="K310" s="201">
        <f t="shared" si="36"/>
        <v>0.99711471706201615</v>
      </c>
      <c r="L310" s="71"/>
      <c r="M310" s="71"/>
    </row>
    <row r="311" spans="1:13" x14ac:dyDescent="0.2">
      <c r="A311" s="3">
        <f t="shared" si="34"/>
        <v>2035</v>
      </c>
      <c r="B311" s="3">
        <v>10</v>
      </c>
      <c r="C311" s="300">
        <v>390846.32001223403</v>
      </c>
      <c r="D311" s="300">
        <f t="shared" si="35"/>
        <v>825.57961347996354</v>
      </c>
      <c r="E311" s="300">
        <f t="shared" si="37"/>
        <v>828.95530994575824</v>
      </c>
      <c r="G311" s="300">
        <f t="shared" si="31"/>
        <v>415106.78781576233</v>
      </c>
      <c r="I311" s="179">
        <f t="shared" si="32"/>
        <v>390846.32001223403</v>
      </c>
      <c r="J311" s="128">
        <f t="shared" si="33"/>
        <v>0.99592777026059998</v>
      </c>
      <c r="K311" s="201">
        <f t="shared" si="36"/>
        <v>0.99592777026059998</v>
      </c>
      <c r="L311" s="71"/>
      <c r="M311" s="71"/>
    </row>
    <row r="312" spans="1:13" x14ac:dyDescent="0.2">
      <c r="A312" s="3">
        <f t="shared" si="34"/>
        <v>2035</v>
      </c>
      <c r="B312" s="3">
        <v>11</v>
      </c>
      <c r="C312" s="300">
        <v>362081.35339534818</v>
      </c>
      <c r="D312" s="300">
        <f t="shared" si="35"/>
        <v>772.81279593614147</v>
      </c>
      <c r="E312" s="300">
        <f t="shared" si="37"/>
        <v>774.27570345107483</v>
      </c>
      <c r="G312" s="300">
        <f t="shared" si="31"/>
        <v>390846.32001223403</v>
      </c>
      <c r="I312" s="179">
        <f t="shared" si="32"/>
        <v>362081.35339534818</v>
      </c>
      <c r="J312" s="128">
        <f t="shared" si="33"/>
        <v>0.99811061162269077</v>
      </c>
      <c r="K312" s="201">
        <f t="shared" si="36"/>
        <v>0.99811061162269077</v>
      </c>
      <c r="L312" s="71"/>
      <c r="M312" s="71"/>
    </row>
    <row r="313" spans="1:13" x14ac:dyDescent="0.2">
      <c r="A313" s="3">
        <f t="shared" si="34"/>
        <v>2035</v>
      </c>
      <c r="B313" s="3">
        <v>12</v>
      </c>
      <c r="C313" s="300">
        <v>370740.59043775243</v>
      </c>
      <c r="D313" s="300">
        <f t="shared" si="35"/>
        <v>753.33168983774613</v>
      </c>
      <c r="E313" s="300">
        <f t="shared" si="37"/>
        <v>791.98753918478292</v>
      </c>
      <c r="G313" s="300">
        <f t="shared" si="31"/>
        <v>362081.35339534818</v>
      </c>
      <c r="I313" s="179">
        <f t="shared" si="32"/>
        <v>370740.59043775243</v>
      </c>
      <c r="J313" s="128">
        <f t="shared" si="33"/>
        <v>0.95119134148647533</v>
      </c>
      <c r="K313" s="201">
        <f t="shared" si="36"/>
        <v>0.95119134148647533</v>
      </c>
      <c r="L313" s="71"/>
      <c r="M313" s="71"/>
    </row>
    <row r="314" spans="1:13" x14ac:dyDescent="0.2">
      <c r="A314" s="3">
        <f t="shared" si="34"/>
        <v>2036</v>
      </c>
      <c r="B314" s="3">
        <v>1</v>
      </c>
      <c r="C314" s="300">
        <v>397925.25374478131</v>
      </c>
      <c r="D314" s="300">
        <f t="shared" si="35"/>
        <v>941.41662160583121</v>
      </c>
      <c r="E314" s="300">
        <f t="shared" si="37"/>
        <v>998.96845608410933</v>
      </c>
      <c r="G314" s="300">
        <f t="shared" si="31"/>
        <v>370740.59043775243</v>
      </c>
      <c r="I314" s="179">
        <f t="shared" si="32"/>
        <v>397925.25374478131</v>
      </c>
      <c r="J314" s="128">
        <f t="shared" si="33"/>
        <v>0.9423887369738605</v>
      </c>
      <c r="K314" s="201">
        <f t="shared" si="36"/>
        <v>0.9423887369738605</v>
      </c>
      <c r="L314" s="71"/>
      <c r="M314" s="71"/>
    </row>
    <row r="315" spans="1:13" x14ac:dyDescent="0.2">
      <c r="A315" s="3">
        <f t="shared" si="34"/>
        <v>2036</v>
      </c>
      <c r="B315" s="3">
        <v>2</v>
      </c>
      <c r="C315" s="300">
        <v>370484.06210974517</v>
      </c>
      <c r="D315" s="300">
        <f t="shared" si="35"/>
        <v>819.24976605664847</v>
      </c>
      <c r="E315" s="300">
        <f t="shared" si="37"/>
        <v>899.81201348927118</v>
      </c>
      <c r="G315" s="300">
        <f t="shared" si="31"/>
        <v>397925.25374478131</v>
      </c>
      <c r="I315" s="179">
        <f t="shared" si="32"/>
        <v>370484.06210974517</v>
      </c>
      <c r="J315" s="128">
        <f t="shared" si="33"/>
        <v>0.91046769077885481</v>
      </c>
      <c r="K315" s="201">
        <f t="shared" si="36"/>
        <v>0.91046769077885481</v>
      </c>
      <c r="L315" s="71"/>
      <c r="M315" s="71"/>
    </row>
    <row r="316" spans="1:13" x14ac:dyDescent="0.2">
      <c r="A316" s="3">
        <f t="shared" si="34"/>
        <v>2036</v>
      </c>
      <c r="B316" s="3">
        <v>3</v>
      </c>
      <c r="C316" s="300">
        <v>372840.56869501609</v>
      </c>
      <c r="D316" s="300">
        <f t="shared" si="35"/>
        <v>769.15958429389502</v>
      </c>
      <c r="E316" s="300">
        <f t="shared" si="37"/>
        <v>788.15855459644854</v>
      </c>
      <c r="G316" s="300">
        <f t="shared" si="31"/>
        <v>370484.06210974517</v>
      </c>
      <c r="I316" s="179">
        <f t="shared" si="32"/>
        <v>372840.56869501609</v>
      </c>
      <c r="J316" s="128">
        <f t="shared" si="33"/>
        <v>0.97589448190119399</v>
      </c>
      <c r="K316" s="201">
        <f t="shared" si="36"/>
        <v>0.97589448190119388</v>
      </c>
      <c r="L316" s="71"/>
      <c r="M316" s="71"/>
    </row>
    <row r="317" spans="1:13" x14ac:dyDescent="0.2">
      <c r="A317" s="3">
        <f t="shared" si="34"/>
        <v>2036</v>
      </c>
      <c r="B317" s="3">
        <v>4</v>
      </c>
      <c r="C317" s="300">
        <v>377826.14463572652</v>
      </c>
      <c r="D317" s="300">
        <f t="shared" si="35"/>
        <v>771.50661050495444</v>
      </c>
      <c r="E317" s="300">
        <f t="shared" si="37"/>
        <v>794.01938191812656</v>
      </c>
      <c r="G317" s="300">
        <f t="shared" si="31"/>
        <v>372840.56869501609</v>
      </c>
      <c r="I317" s="179">
        <f t="shared" si="32"/>
        <v>377826.14463572652</v>
      </c>
      <c r="J317" s="128">
        <f t="shared" si="33"/>
        <v>0.97164707571899867</v>
      </c>
      <c r="K317" s="201">
        <f t="shared" si="36"/>
        <v>0.97164707571899867</v>
      </c>
      <c r="L317" s="71"/>
      <c r="M317" s="71"/>
    </row>
    <row r="318" spans="1:13" x14ac:dyDescent="0.2">
      <c r="A318" s="3">
        <f t="shared" si="34"/>
        <v>2036</v>
      </c>
      <c r="B318" s="3">
        <v>5</v>
      </c>
      <c r="C318" s="300">
        <v>410730.08960576844</v>
      </c>
      <c r="D318" s="300">
        <f t="shared" si="35"/>
        <v>849.96770872894206</v>
      </c>
      <c r="E318" s="300">
        <f t="shared" si="37"/>
        <v>864.56359526645338</v>
      </c>
      <c r="G318" s="300">
        <f t="shared" ref="G318:G381" si="38">C317</f>
        <v>377826.14463572652</v>
      </c>
      <c r="I318" s="179">
        <f t="shared" si="32"/>
        <v>410730.08960576844</v>
      </c>
      <c r="J318" s="128">
        <f t="shared" si="33"/>
        <v>0.98311762533441749</v>
      </c>
      <c r="K318" s="201">
        <f t="shared" si="36"/>
        <v>0.98311762533441749</v>
      </c>
      <c r="L318" s="71"/>
      <c r="M318" s="71"/>
    </row>
    <row r="319" spans="1:13" x14ac:dyDescent="0.2">
      <c r="A319" s="3">
        <f t="shared" si="34"/>
        <v>2036</v>
      </c>
      <c r="B319" s="3">
        <v>6</v>
      </c>
      <c r="C319" s="300">
        <v>425040.43921007786</v>
      </c>
      <c r="D319" s="300">
        <f t="shared" si="35"/>
        <v>877.01186258124551</v>
      </c>
      <c r="E319" s="300">
        <f t="shared" si="37"/>
        <v>889.82690494836925</v>
      </c>
      <c r="G319" s="300">
        <f t="shared" si="38"/>
        <v>410730.08960576844</v>
      </c>
      <c r="I319" s="179">
        <f t="shared" si="32"/>
        <v>425040.43921007786</v>
      </c>
      <c r="J319" s="128">
        <f t="shared" si="33"/>
        <v>0.98559827501746833</v>
      </c>
      <c r="K319" s="201">
        <f t="shared" si="36"/>
        <v>0.98559827501746833</v>
      </c>
      <c r="L319" s="71"/>
      <c r="M319" s="71"/>
    </row>
    <row r="320" spans="1:13" x14ac:dyDescent="0.2">
      <c r="A320" s="3">
        <f t="shared" si="34"/>
        <v>2036</v>
      </c>
      <c r="B320" s="3">
        <v>7</v>
      </c>
      <c r="C320" s="300">
        <v>436254.24818120757</v>
      </c>
      <c r="D320" s="300">
        <f t="shared" si="35"/>
        <v>901.49738308955068</v>
      </c>
      <c r="E320" s="300">
        <f t="shared" si="37"/>
        <v>910.39825821192812</v>
      </c>
      <c r="G320" s="300">
        <f t="shared" si="38"/>
        <v>425040.43921007786</v>
      </c>
      <c r="I320" s="179">
        <f t="shared" si="32"/>
        <v>436254.24818120757</v>
      </c>
      <c r="J320" s="128">
        <f t="shared" si="33"/>
        <v>0.99022309737294611</v>
      </c>
      <c r="K320" s="201">
        <f t="shared" si="36"/>
        <v>0.99022309737294611</v>
      </c>
      <c r="L320" s="71"/>
      <c r="M320" s="71"/>
    </row>
    <row r="321" spans="1:13" x14ac:dyDescent="0.2">
      <c r="A321" s="3">
        <f t="shared" si="34"/>
        <v>2036</v>
      </c>
      <c r="B321" s="3">
        <v>8</v>
      </c>
      <c r="C321" s="300">
        <v>435461.20540382608</v>
      </c>
      <c r="D321" s="300">
        <f t="shared" si="35"/>
        <v>903.33123077837013</v>
      </c>
      <c r="E321" s="300">
        <f t="shared" si="37"/>
        <v>909.01386232191703</v>
      </c>
      <c r="G321" s="300">
        <f t="shared" si="38"/>
        <v>436254.24818120757</v>
      </c>
      <c r="I321" s="179">
        <f t="shared" si="32"/>
        <v>435461.20540382608</v>
      </c>
      <c r="J321" s="128">
        <f t="shared" si="33"/>
        <v>0.99374857548483186</v>
      </c>
      <c r="K321" s="201">
        <f t="shared" si="36"/>
        <v>0.99374857548483186</v>
      </c>
      <c r="L321" s="71"/>
      <c r="M321" s="71"/>
    </row>
    <row r="322" spans="1:13" x14ac:dyDescent="0.2">
      <c r="A322" s="3">
        <f t="shared" si="34"/>
        <v>2036</v>
      </c>
      <c r="B322" s="3">
        <v>9</v>
      </c>
      <c r="C322" s="300">
        <v>418880.90735610918</v>
      </c>
      <c r="D322" s="300">
        <f t="shared" si="35"/>
        <v>879.07390697349251</v>
      </c>
      <c r="E322" s="300">
        <f t="shared" si="37"/>
        <v>881.6176232597096</v>
      </c>
      <c r="G322" s="300">
        <f t="shared" si="38"/>
        <v>435461.20540382608</v>
      </c>
      <c r="I322" s="179">
        <f t="shared" si="32"/>
        <v>418880.90735610918</v>
      </c>
      <c r="J322" s="128">
        <f t="shared" si="33"/>
        <v>0.99711471706201615</v>
      </c>
      <c r="K322" s="201">
        <f t="shared" si="36"/>
        <v>0.99711471706201615</v>
      </c>
      <c r="L322" s="71"/>
      <c r="M322" s="71"/>
    </row>
    <row r="323" spans="1:13" x14ac:dyDescent="0.2">
      <c r="A323" s="3">
        <f t="shared" si="34"/>
        <v>2036</v>
      </c>
      <c r="B323" s="3">
        <v>10</v>
      </c>
      <c r="C323" s="300">
        <v>394619.04762461485</v>
      </c>
      <c r="D323" s="300">
        <f t="shared" si="35"/>
        <v>833.26657478513471</v>
      </c>
      <c r="E323" s="300">
        <f t="shared" si="37"/>
        <v>836.67370231788755</v>
      </c>
      <c r="G323" s="300">
        <f t="shared" si="38"/>
        <v>418880.90735610918</v>
      </c>
      <c r="I323" s="179">
        <f t="shared" ref="I323:I386" si="39">+C323</f>
        <v>394619.04762461485</v>
      </c>
      <c r="J323" s="128">
        <f t="shared" si="33"/>
        <v>0.99592777026059998</v>
      </c>
      <c r="K323" s="201">
        <f t="shared" si="36"/>
        <v>0.99592777026059998</v>
      </c>
      <c r="L323" s="71"/>
      <c r="M323" s="71"/>
    </row>
    <row r="324" spans="1:13" x14ac:dyDescent="0.2">
      <c r="A324" s="3">
        <f t="shared" si="34"/>
        <v>2036</v>
      </c>
      <c r="B324" s="3">
        <v>11</v>
      </c>
      <c r="C324" s="300">
        <v>365797.68172309251</v>
      </c>
      <c r="D324" s="300">
        <f t="shared" si="35"/>
        <v>780.45336340990195</v>
      </c>
      <c r="E324" s="300">
        <f t="shared" si="37"/>
        <v>781.93073425105672</v>
      </c>
      <c r="G324" s="300">
        <f t="shared" si="38"/>
        <v>394619.04762461485</v>
      </c>
      <c r="I324" s="179">
        <f t="shared" si="39"/>
        <v>365797.68172309251</v>
      </c>
      <c r="J324" s="128">
        <f t="shared" si="33"/>
        <v>0.99811061162269088</v>
      </c>
      <c r="K324" s="201">
        <f t="shared" si="36"/>
        <v>0.99811061162269077</v>
      </c>
      <c r="L324" s="71"/>
      <c r="M324" s="71"/>
    </row>
    <row r="325" spans="1:13" x14ac:dyDescent="0.2">
      <c r="A325" s="3">
        <f t="shared" si="34"/>
        <v>2036</v>
      </c>
      <c r="B325" s="3">
        <v>12</v>
      </c>
      <c r="C325" s="300">
        <v>374306.43529245758</v>
      </c>
      <c r="D325" s="300">
        <f t="shared" si="35"/>
        <v>760.40560221379872</v>
      </c>
      <c r="E325" s="300">
        <f t="shared" si="37"/>
        <v>799.42443654446436</v>
      </c>
      <c r="G325" s="300">
        <f t="shared" si="38"/>
        <v>365797.68172309251</v>
      </c>
      <c r="I325" s="179">
        <f t="shared" si="39"/>
        <v>374306.43529245758</v>
      </c>
      <c r="J325" s="128">
        <f t="shared" si="33"/>
        <v>0.95119134148647533</v>
      </c>
      <c r="K325" s="201">
        <f t="shared" si="36"/>
        <v>0.95119134148647533</v>
      </c>
      <c r="L325" s="71"/>
      <c r="M325" s="71"/>
    </row>
    <row r="326" spans="1:13" x14ac:dyDescent="0.2">
      <c r="A326" s="3">
        <f t="shared" si="34"/>
        <v>2037</v>
      </c>
      <c r="B326" s="3">
        <v>1</v>
      </c>
      <c r="C326" s="300">
        <v>401362.96707312617</v>
      </c>
      <c r="D326" s="300">
        <f t="shared" si="35"/>
        <v>948.20620358173096</v>
      </c>
      <c r="E326" s="300">
        <f t="shared" si="37"/>
        <v>1006.1731071049843</v>
      </c>
      <c r="G326" s="300">
        <f t="shared" si="38"/>
        <v>374306.43529245758</v>
      </c>
      <c r="I326" s="179">
        <f t="shared" si="39"/>
        <v>401362.96707312617</v>
      </c>
      <c r="J326" s="128">
        <f t="shared" si="33"/>
        <v>0.9423887369738605</v>
      </c>
      <c r="K326" s="201">
        <f t="shared" si="36"/>
        <v>0.9423887369738605</v>
      </c>
      <c r="L326" s="71"/>
      <c r="M326" s="71"/>
    </row>
    <row r="327" spans="1:13" x14ac:dyDescent="0.2">
      <c r="A327" s="3">
        <f t="shared" si="34"/>
        <v>2037</v>
      </c>
      <c r="B327" s="3">
        <v>2</v>
      </c>
      <c r="C327" s="300">
        <v>373895.93718897674</v>
      </c>
      <c r="D327" s="300">
        <f t="shared" si="35"/>
        <v>826.23956829314557</v>
      </c>
      <c r="E327" s="300">
        <f t="shared" si="37"/>
        <v>907.48916920527211</v>
      </c>
      <c r="G327" s="300">
        <f t="shared" si="38"/>
        <v>401362.96707312617</v>
      </c>
      <c r="I327" s="179">
        <f t="shared" si="39"/>
        <v>373895.93718897674</v>
      </c>
      <c r="J327" s="128">
        <f t="shared" si="33"/>
        <v>0.91046769077885481</v>
      </c>
      <c r="K327" s="201">
        <f t="shared" si="36"/>
        <v>0.91046769077885481</v>
      </c>
      <c r="L327" s="71"/>
      <c r="M327" s="71"/>
    </row>
    <row r="328" spans="1:13" x14ac:dyDescent="0.2">
      <c r="A328" s="3">
        <f t="shared" si="34"/>
        <v>2037</v>
      </c>
      <c r="B328" s="3">
        <v>3</v>
      </c>
      <c r="C328" s="300">
        <v>376269.48769275437</v>
      </c>
      <c r="D328" s="300">
        <f t="shared" si="35"/>
        <v>777.21123201368027</v>
      </c>
      <c r="E328" s="300">
        <f t="shared" si="37"/>
        <v>796.40908564166921</v>
      </c>
      <c r="G328" s="300">
        <f t="shared" si="38"/>
        <v>373895.93718897674</v>
      </c>
      <c r="I328" s="179">
        <f t="shared" si="39"/>
        <v>376269.48769275437</v>
      </c>
      <c r="J328" s="128">
        <f t="shared" si="33"/>
        <v>0.97589448190119388</v>
      </c>
      <c r="K328" s="201">
        <f t="shared" si="36"/>
        <v>0.97589448190119388</v>
      </c>
      <c r="L328" s="71"/>
      <c r="M328" s="71"/>
    </row>
    <row r="329" spans="1:13" x14ac:dyDescent="0.2">
      <c r="A329" s="3">
        <f t="shared" si="34"/>
        <v>2037</v>
      </c>
      <c r="B329" s="3">
        <v>4</v>
      </c>
      <c r="C329" s="300">
        <v>381286.95436462859</v>
      </c>
      <c r="D329" s="300">
        <f t="shared" si="35"/>
        <v>779.45829479658016</v>
      </c>
      <c r="E329" s="300">
        <f t="shared" si="37"/>
        <v>802.20309850652018</v>
      </c>
      <c r="G329" s="300">
        <f t="shared" si="38"/>
        <v>376269.48769275437</v>
      </c>
      <c r="I329" s="179">
        <f t="shared" si="39"/>
        <v>381286.95436462859</v>
      </c>
      <c r="J329" s="128">
        <f t="shared" si="33"/>
        <v>0.97164707571899867</v>
      </c>
      <c r="K329" s="201">
        <f t="shared" si="36"/>
        <v>0.97164707571899867</v>
      </c>
      <c r="L329" s="71"/>
      <c r="M329" s="71"/>
    </row>
    <row r="330" spans="1:13" x14ac:dyDescent="0.2">
      <c r="A330" s="3">
        <f t="shared" si="34"/>
        <v>2037</v>
      </c>
      <c r="B330" s="3">
        <v>5</v>
      </c>
      <c r="C330" s="300">
        <v>414154.44167020416</v>
      </c>
      <c r="D330" s="300">
        <f t="shared" si="35"/>
        <v>857.80505347487633</v>
      </c>
      <c r="E330" s="300">
        <f t="shared" si="37"/>
        <v>872.53552511896544</v>
      </c>
      <c r="G330" s="300">
        <f t="shared" si="38"/>
        <v>381286.95436462859</v>
      </c>
      <c r="I330" s="179">
        <f t="shared" si="39"/>
        <v>414154.44167020416</v>
      </c>
      <c r="J330" s="128">
        <f t="shared" si="33"/>
        <v>0.98311762533441749</v>
      </c>
      <c r="K330" s="201">
        <f t="shared" si="36"/>
        <v>0.98311762533441749</v>
      </c>
      <c r="L330" s="71"/>
      <c r="M330" s="71"/>
    </row>
    <row r="331" spans="1:13" x14ac:dyDescent="0.2">
      <c r="A331" s="3">
        <f t="shared" si="34"/>
        <v>2037</v>
      </c>
      <c r="B331" s="3">
        <v>6</v>
      </c>
      <c r="C331" s="300">
        <v>428436.08978613763</v>
      </c>
      <c r="D331" s="300">
        <f t="shared" si="35"/>
        <v>884.71413492252066</v>
      </c>
      <c r="E331" s="300">
        <f t="shared" si="37"/>
        <v>897.64172416681674</v>
      </c>
      <c r="G331" s="300">
        <f t="shared" si="38"/>
        <v>414154.44167020416</v>
      </c>
      <c r="I331" s="179">
        <f t="shared" si="39"/>
        <v>428436.08978613763</v>
      </c>
      <c r="J331" s="128">
        <f t="shared" si="33"/>
        <v>0.98559827501746833</v>
      </c>
      <c r="K331" s="201">
        <f t="shared" si="36"/>
        <v>0.98559827501746833</v>
      </c>
      <c r="L331" s="71"/>
      <c r="M331" s="71"/>
    </row>
    <row r="332" spans="1:13" x14ac:dyDescent="0.2">
      <c r="A332" s="3">
        <f t="shared" si="34"/>
        <v>2037</v>
      </c>
      <c r="B332" s="3">
        <v>7</v>
      </c>
      <c r="C332" s="300">
        <v>439632.1700231029</v>
      </c>
      <c r="D332" s="300">
        <f t="shared" si="35"/>
        <v>909.09572023057285</v>
      </c>
      <c r="E332" s="300">
        <f t="shared" si="37"/>
        <v>918.07161703498582</v>
      </c>
      <c r="G332" s="300">
        <f t="shared" si="38"/>
        <v>428436.08978613763</v>
      </c>
      <c r="I332" s="179">
        <f t="shared" si="39"/>
        <v>439632.1700231029</v>
      </c>
      <c r="J332" s="128">
        <f t="shared" si="33"/>
        <v>0.99022309737294611</v>
      </c>
      <c r="K332" s="201">
        <f t="shared" si="36"/>
        <v>0.99022309737294611</v>
      </c>
      <c r="L332" s="71"/>
      <c r="M332" s="71"/>
    </row>
    <row r="333" spans="1:13" x14ac:dyDescent="0.2">
      <c r="A333" s="3">
        <f t="shared" si="34"/>
        <v>2037</v>
      </c>
      <c r="B333" s="3">
        <v>8</v>
      </c>
      <c r="C333" s="300">
        <v>438846.00999772514</v>
      </c>
      <c r="D333" s="300">
        <f t="shared" si="35"/>
        <v>910.9246891424383</v>
      </c>
      <c r="E333" s="300">
        <f t="shared" si="37"/>
        <v>916.65508923926222</v>
      </c>
      <c r="G333" s="300">
        <f t="shared" si="38"/>
        <v>439632.1700231029</v>
      </c>
      <c r="I333" s="179">
        <f t="shared" si="39"/>
        <v>438846.00999772514</v>
      </c>
      <c r="J333" s="128">
        <f t="shared" si="33"/>
        <v>0.99374857548483186</v>
      </c>
      <c r="K333" s="201">
        <f t="shared" si="36"/>
        <v>0.99374857548483186</v>
      </c>
      <c r="L333" s="71"/>
      <c r="M333" s="71"/>
    </row>
    <row r="334" spans="1:13" x14ac:dyDescent="0.2">
      <c r="A334" s="3">
        <f t="shared" si="34"/>
        <v>2037</v>
      </c>
      <c r="B334" s="3">
        <v>9</v>
      </c>
      <c r="C334" s="300">
        <v>422358.62305164017</v>
      </c>
      <c r="D334" s="300">
        <f t="shared" si="35"/>
        <v>886.81573540574311</v>
      </c>
      <c r="E334" s="300">
        <f t="shared" si="37"/>
        <v>889.38185369355756</v>
      </c>
      <c r="G334" s="300">
        <f t="shared" si="38"/>
        <v>438846.00999772514</v>
      </c>
      <c r="I334" s="179">
        <f t="shared" si="39"/>
        <v>422358.62305164017</v>
      </c>
      <c r="J334" s="128">
        <f t="shared" si="33"/>
        <v>0.99711471706201615</v>
      </c>
      <c r="K334" s="201">
        <f t="shared" si="36"/>
        <v>0.99711471706201615</v>
      </c>
      <c r="L334" s="71"/>
      <c r="M334" s="71"/>
    </row>
    <row r="335" spans="1:13" x14ac:dyDescent="0.2">
      <c r="A335" s="3">
        <f t="shared" si="34"/>
        <v>2037</v>
      </c>
      <c r="B335" s="3">
        <v>10</v>
      </c>
      <c r="C335" s="300">
        <v>398250.43626533612</v>
      </c>
      <c r="D335" s="300">
        <f t="shared" si="35"/>
        <v>841.02510928947697</v>
      </c>
      <c r="E335" s="300">
        <f t="shared" si="37"/>
        <v>844.4639605434536</v>
      </c>
      <c r="G335" s="300">
        <f t="shared" si="38"/>
        <v>422358.62305164017</v>
      </c>
      <c r="I335" s="179">
        <f t="shared" si="39"/>
        <v>398250.43626533612</v>
      </c>
      <c r="J335" s="128">
        <f t="shared" si="33"/>
        <v>0.99592777026059998</v>
      </c>
      <c r="K335" s="201">
        <f t="shared" si="36"/>
        <v>0.99592777026059998</v>
      </c>
      <c r="L335" s="71"/>
      <c r="M335" s="71"/>
    </row>
    <row r="336" spans="1:13" x14ac:dyDescent="0.2">
      <c r="A336" s="3">
        <f t="shared" si="34"/>
        <v>2037</v>
      </c>
      <c r="B336" s="3">
        <v>11</v>
      </c>
      <c r="C336" s="300">
        <v>369665.07986240718</v>
      </c>
      <c r="D336" s="300">
        <f t="shared" si="35"/>
        <v>788.16947087423716</v>
      </c>
      <c r="E336" s="300">
        <f t="shared" si="37"/>
        <v>789.66144803616589</v>
      </c>
      <c r="G336" s="300">
        <f t="shared" si="38"/>
        <v>398250.43626533612</v>
      </c>
      <c r="I336" s="179">
        <f t="shared" si="39"/>
        <v>369665.07986240718</v>
      </c>
      <c r="J336" s="128">
        <f t="shared" ref="J336:J399" si="40">+D336/E336</f>
        <v>0.99811061162269077</v>
      </c>
      <c r="K336" s="201">
        <f t="shared" si="36"/>
        <v>0.99811061162269077</v>
      </c>
      <c r="L336" s="71"/>
      <c r="M336" s="71"/>
    </row>
    <row r="337" spans="1:13" x14ac:dyDescent="0.2">
      <c r="A337" s="3">
        <f t="shared" si="34"/>
        <v>2037</v>
      </c>
      <c r="B337" s="3">
        <v>12</v>
      </c>
      <c r="C337" s="300">
        <v>378340.16071995371</v>
      </c>
      <c r="D337" s="300">
        <f t="shared" si="35"/>
        <v>767.54593982720576</v>
      </c>
      <c r="E337" s="300">
        <f t="shared" si="37"/>
        <v>806.93116763207968</v>
      </c>
      <c r="G337" s="300">
        <f t="shared" si="38"/>
        <v>369665.07986240718</v>
      </c>
      <c r="I337" s="179">
        <f t="shared" si="39"/>
        <v>378340.16071995371</v>
      </c>
      <c r="J337" s="128">
        <f t="shared" si="40"/>
        <v>0.95119134148647533</v>
      </c>
      <c r="K337" s="201">
        <f t="shared" si="36"/>
        <v>0.95119134148647533</v>
      </c>
      <c r="L337" s="71"/>
      <c r="M337" s="71"/>
    </row>
    <row r="338" spans="1:13" x14ac:dyDescent="0.2">
      <c r="A338" s="3">
        <f t="shared" si="34"/>
        <v>2038</v>
      </c>
      <c r="B338" s="3">
        <v>1</v>
      </c>
      <c r="C338" s="300">
        <v>405488.21935363283</v>
      </c>
      <c r="D338" s="300">
        <f t="shared" si="35"/>
        <v>955.04475263803863</v>
      </c>
      <c r="E338" s="300">
        <f t="shared" si="37"/>
        <v>1013.4297187218284</v>
      </c>
      <c r="G338" s="300">
        <f t="shared" si="38"/>
        <v>378340.16071995371</v>
      </c>
      <c r="I338" s="179">
        <f t="shared" si="39"/>
        <v>405488.21935363283</v>
      </c>
      <c r="J338" s="128">
        <f t="shared" si="40"/>
        <v>0.9423887369738605</v>
      </c>
      <c r="K338" s="201">
        <f t="shared" si="36"/>
        <v>0.9423887369738605</v>
      </c>
      <c r="L338" s="71"/>
      <c r="M338" s="71"/>
    </row>
    <row r="339" spans="1:13" x14ac:dyDescent="0.2">
      <c r="A339" s="3">
        <f t="shared" si="34"/>
        <v>2038</v>
      </c>
      <c r="B339" s="3">
        <v>2</v>
      </c>
      <c r="C339" s="300">
        <v>378007.10531836591</v>
      </c>
      <c r="D339" s="300">
        <f t="shared" si="35"/>
        <v>833.28900720862578</v>
      </c>
      <c r="E339" s="300">
        <f t="shared" si="37"/>
        <v>915.23182606929527</v>
      </c>
      <c r="G339" s="300">
        <f t="shared" si="38"/>
        <v>405488.21935363283</v>
      </c>
      <c r="I339" s="179">
        <f t="shared" si="39"/>
        <v>378007.10531836591</v>
      </c>
      <c r="J339" s="128">
        <f t="shared" si="40"/>
        <v>0.91046769077885481</v>
      </c>
      <c r="K339" s="201">
        <f t="shared" si="36"/>
        <v>0.91046769077885481</v>
      </c>
      <c r="L339" s="71"/>
      <c r="M339" s="71"/>
    </row>
    <row r="340" spans="1:13" x14ac:dyDescent="0.2">
      <c r="A340" s="3">
        <f t="shared" si="34"/>
        <v>2038</v>
      </c>
      <c r="B340" s="3">
        <v>3</v>
      </c>
      <c r="C340" s="300">
        <v>380304.05234929529</v>
      </c>
      <c r="D340" s="300">
        <f t="shared" si="35"/>
        <v>785.34716527358933</v>
      </c>
      <c r="E340" s="300">
        <f t="shared" si="37"/>
        <v>804.74598415969228</v>
      </c>
      <c r="G340" s="300">
        <f t="shared" si="38"/>
        <v>378007.10531836591</v>
      </c>
      <c r="I340" s="179">
        <f t="shared" si="39"/>
        <v>380304.05234929529</v>
      </c>
      <c r="J340" s="128">
        <f t="shared" si="40"/>
        <v>0.97589448190119399</v>
      </c>
      <c r="K340" s="201">
        <f t="shared" si="36"/>
        <v>0.97589448190119388</v>
      </c>
      <c r="L340" s="71"/>
      <c r="M340" s="71"/>
    </row>
    <row r="341" spans="1:13" x14ac:dyDescent="0.2">
      <c r="A341" s="3">
        <f t="shared" si="34"/>
        <v>2038</v>
      </c>
      <c r="B341" s="3">
        <v>4</v>
      </c>
      <c r="C341" s="300">
        <v>385240.95536335476</v>
      </c>
      <c r="D341" s="300">
        <f t="shared" si="35"/>
        <v>787.49193468289911</v>
      </c>
      <c r="E341" s="300">
        <f t="shared" si="37"/>
        <v>810.47116217601069</v>
      </c>
      <c r="G341" s="300">
        <f t="shared" si="38"/>
        <v>380304.05234929529</v>
      </c>
      <c r="I341" s="179">
        <f t="shared" si="39"/>
        <v>385240.95536335476</v>
      </c>
      <c r="J341" s="128">
        <f t="shared" si="40"/>
        <v>0.97164707571899867</v>
      </c>
      <c r="K341" s="201">
        <f t="shared" si="36"/>
        <v>0.97164707571899867</v>
      </c>
      <c r="L341" s="71"/>
      <c r="M341" s="71"/>
    </row>
    <row r="342" spans="1:13" x14ac:dyDescent="0.2">
      <c r="A342" s="3">
        <f t="shared" si="34"/>
        <v>2038</v>
      </c>
      <c r="B342" s="3">
        <v>5</v>
      </c>
      <c r="C342" s="300">
        <v>418044.11240722454</v>
      </c>
      <c r="D342" s="300">
        <f t="shared" si="35"/>
        <v>865.71466446344039</v>
      </c>
      <c r="E342" s="300">
        <f t="shared" si="37"/>
        <v>880.58096219051993</v>
      </c>
      <c r="G342" s="300">
        <f t="shared" si="38"/>
        <v>385240.95536335476</v>
      </c>
      <c r="I342" s="179">
        <f t="shared" si="39"/>
        <v>418044.11240722454</v>
      </c>
      <c r="J342" s="128">
        <f t="shared" si="40"/>
        <v>0.98311762533441749</v>
      </c>
      <c r="K342" s="201">
        <f t="shared" si="36"/>
        <v>0.98311762533441749</v>
      </c>
      <c r="L342" s="71"/>
      <c r="M342" s="71"/>
    </row>
    <row r="343" spans="1:13" x14ac:dyDescent="0.2">
      <c r="A343" s="3">
        <f t="shared" si="34"/>
        <v>2038</v>
      </c>
      <c r="B343" s="3">
        <v>6</v>
      </c>
      <c r="C343" s="300">
        <v>432323.96308874042</v>
      </c>
      <c r="D343" s="300">
        <f t="shared" si="35"/>
        <v>892.48405172990908</v>
      </c>
      <c r="E343" s="300">
        <f t="shared" si="37"/>
        <v>905.52517628350256</v>
      </c>
      <c r="G343" s="300">
        <f t="shared" si="38"/>
        <v>418044.11240722454</v>
      </c>
      <c r="I343" s="179">
        <f t="shared" si="39"/>
        <v>432323.96308874042</v>
      </c>
      <c r="J343" s="128">
        <f t="shared" si="40"/>
        <v>0.98559827501746833</v>
      </c>
      <c r="K343" s="201">
        <f t="shared" si="36"/>
        <v>0.98559827501746833</v>
      </c>
      <c r="L343" s="71"/>
      <c r="M343" s="71"/>
    </row>
    <row r="344" spans="1:13" x14ac:dyDescent="0.2">
      <c r="A344" s="3">
        <f t="shared" si="34"/>
        <v>2038</v>
      </c>
      <c r="B344" s="3">
        <v>7</v>
      </c>
      <c r="C344" s="300">
        <v>443517.09408411861</v>
      </c>
      <c r="D344" s="300">
        <f t="shared" si="35"/>
        <v>916.75810051624705</v>
      </c>
      <c r="E344" s="300">
        <f t="shared" si="37"/>
        <v>925.80965132847223</v>
      </c>
      <c r="G344" s="300">
        <f t="shared" si="38"/>
        <v>432323.96308874042</v>
      </c>
      <c r="I344" s="179">
        <f t="shared" si="39"/>
        <v>443517.09408411861</v>
      </c>
      <c r="J344" s="128">
        <f t="shared" si="40"/>
        <v>0.99022309737294611</v>
      </c>
      <c r="K344" s="201">
        <f t="shared" si="36"/>
        <v>0.99022309737294611</v>
      </c>
      <c r="L344" s="71"/>
      <c r="M344" s="71"/>
    </row>
    <row r="345" spans="1:13" x14ac:dyDescent="0.2">
      <c r="A345" s="3">
        <f t="shared" si="34"/>
        <v>2038</v>
      </c>
      <c r="B345" s="3">
        <v>8</v>
      </c>
      <c r="C345" s="300">
        <v>442692.77070210141</v>
      </c>
      <c r="D345" s="300">
        <f t="shared" si="35"/>
        <v>918.58197858857488</v>
      </c>
      <c r="E345" s="300">
        <f t="shared" si="37"/>
        <v>924.36054878409811</v>
      </c>
      <c r="G345" s="300">
        <f t="shared" si="38"/>
        <v>443517.09408411861</v>
      </c>
      <c r="I345" s="179">
        <f t="shared" si="39"/>
        <v>442692.77070210141</v>
      </c>
      <c r="J345" s="128">
        <f t="shared" si="40"/>
        <v>0.99374857548483186</v>
      </c>
      <c r="K345" s="201">
        <f t="shared" si="36"/>
        <v>0.99374857548483186</v>
      </c>
      <c r="L345" s="71"/>
      <c r="M345" s="71"/>
    </row>
    <row r="346" spans="1:13" x14ac:dyDescent="0.2">
      <c r="A346" s="3">
        <f t="shared" si="34"/>
        <v>2038</v>
      </c>
      <c r="B346" s="3">
        <v>9</v>
      </c>
      <c r="C346" s="300">
        <v>426205.7934992892</v>
      </c>
      <c r="D346" s="300">
        <f t="shared" si="35"/>
        <v>894.62574457569849</v>
      </c>
      <c r="E346" s="300">
        <f t="shared" si="37"/>
        <v>897.21446215506683</v>
      </c>
      <c r="G346" s="300">
        <f t="shared" si="38"/>
        <v>442692.77070210141</v>
      </c>
      <c r="I346" s="179">
        <f t="shared" si="39"/>
        <v>426205.7934992892</v>
      </c>
      <c r="J346" s="128">
        <f t="shared" si="40"/>
        <v>0.99711471706201615</v>
      </c>
      <c r="K346" s="201">
        <f t="shared" si="36"/>
        <v>0.99711471706201615</v>
      </c>
      <c r="L346" s="71"/>
      <c r="M346" s="71"/>
    </row>
    <row r="347" spans="1:13" x14ac:dyDescent="0.2">
      <c r="A347" s="3">
        <f t="shared" ref="A347:A410" si="41">+A335+1</f>
        <v>2038</v>
      </c>
      <c r="B347" s="3">
        <v>10</v>
      </c>
      <c r="C347" s="300">
        <v>402128.53283284931</v>
      </c>
      <c r="D347" s="300">
        <f t="shared" si="35"/>
        <v>848.85588341013965</v>
      </c>
      <c r="E347" s="300">
        <f t="shared" si="37"/>
        <v>852.32675376450572</v>
      </c>
      <c r="G347" s="300">
        <f t="shared" si="38"/>
        <v>426205.7934992892</v>
      </c>
      <c r="I347" s="179">
        <f t="shared" si="39"/>
        <v>402128.53283284931</v>
      </c>
      <c r="J347" s="128">
        <f t="shared" si="40"/>
        <v>0.99592777026059998</v>
      </c>
      <c r="K347" s="201">
        <f t="shared" si="36"/>
        <v>0.99592777026059998</v>
      </c>
      <c r="L347" s="71"/>
      <c r="M347" s="71"/>
    </row>
    <row r="348" spans="1:13" x14ac:dyDescent="0.2">
      <c r="A348" s="3">
        <f t="shared" si="41"/>
        <v>2038</v>
      </c>
      <c r="B348" s="3">
        <v>11</v>
      </c>
      <c r="C348" s="300">
        <v>373638.00250563194</v>
      </c>
      <c r="D348" s="300">
        <f t="shared" si="35"/>
        <v>795.96186517029423</v>
      </c>
      <c r="E348" s="300">
        <f t="shared" si="37"/>
        <v>797.4685930612934</v>
      </c>
      <c r="G348" s="300">
        <f t="shared" si="38"/>
        <v>402128.53283284931</v>
      </c>
      <c r="I348" s="179">
        <f t="shared" si="39"/>
        <v>373638.00250563194</v>
      </c>
      <c r="J348" s="128">
        <f t="shared" si="40"/>
        <v>0.99811061162269077</v>
      </c>
      <c r="K348" s="201">
        <f t="shared" si="36"/>
        <v>0.99811061162269077</v>
      </c>
      <c r="L348" s="71"/>
      <c r="M348" s="71"/>
    </row>
    <row r="349" spans="1:13" x14ac:dyDescent="0.2">
      <c r="A349" s="3">
        <f t="shared" si="41"/>
        <v>2038</v>
      </c>
      <c r="B349" s="3">
        <v>12</v>
      </c>
      <c r="C349" s="300">
        <v>382368.01430120179</v>
      </c>
      <c r="D349" s="300">
        <f t="shared" si="35"/>
        <v>774.75332642221554</v>
      </c>
      <c r="E349" s="300">
        <f t="shared" si="37"/>
        <v>814.50838819818205</v>
      </c>
      <c r="G349" s="300">
        <f t="shared" si="38"/>
        <v>373638.00250563194</v>
      </c>
      <c r="I349" s="179">
        <f t="shared" si="39"/>
        <v>382368.01430120179</v>
      </c>
      <c r="J349" s="128">
        <f t="shared" si="40"/>
        <v>0.95119134148647522</v>
      </c>
      <c r="K349" s="201">
        <f t="shared" si="36"/>
        <v>0.95119134148647533</v>
      </c>
      <c r="L349" s="71"/>
      <c r="M349" s="71"/>
    </row>
    <row r="350" spans="1:13" x14ac:dyDescent="0.2">
      <c r="A350" s="3">
        <f t="shared" si="41"/>
        <v>2039</v>
      </c>
      <c r="B350" s="3">
        <v>1</v>
      </c>
      <c r="C350" s="300">
        <v>409576.11287336308</v>
      </c>
      <c r="D350" s="300">
        <f t="shared" si="35"/>
        <v>961.93262192977477</v>
      </c>
      <c r="E350" s="300">
        <f t="shared" si="37"/>
        <v>1020.738665679168</v>
      </c>
      <c r="G350" s="300">
        <f t="shared" si="38"/>
        <v>382368.01430120179</v>
      </c>
      <c r="I350" s="179">
        <f t="shared" si="39"/>
        <v>409576.11287336308</v>
      </c>
      <c r="J350" s="128">
        <f t="shared" si="40"/>
        <v>0.9423887369738605</v>
      </c>
      <c r="K350" s="201">
        <f t="shared" si="36"/>
        <v>0.9423887369738605</v>
      </c>
      <c r="L350" s="71"/>
      <c r="M350" s="71"/>
    </row>
    <row r="351" spans="1:13" x14ac:dyDescent="0.2">
      <c r="A351" s="3">
        <f t="shared" si="41"/>
        <v>2039</v>
      </c>
      <c r="B351" s="3">
        <v>2</v>
      </c>
      <c r="C351" s="300">
        <v>382160.77768781054</v>
      </c>
      <c r="D351" s="300">
        <f t="shared" si="35"/>
        <v>840.3985916205578</v>
      </c>
      <c r="E351" s="300">
        <f t="shared" si="37"/>
        <v>923.04054293419597</v>
      </c>
      <c r="G351" s="300">
        <f t="shared" si="38"/>
        <v>409576.11287336308</v>
      </c>
      <c r="I351" s="179">
        <f t="shared" si="39"/>
        <v>382160.77768781054</v>
      </c>
      <c r="J351" s="128">
        <f t="shared" si="40"/>
        <v>0.91046769077885481</v>
      </c>
      <c r="K351" s="201">
        <f t="shared" si="36"/>
        <v>0.91046769077885481</v>
      </c>
      <c r="L351" s="71"/>
      <c r="M351" s="71"/>
    </row>
    <row r="352" spans="1:13" x14ac:dyDescent="0.2">
      <c r="A352" s="3">
        <f t="shared" si="41"/>
        <v>2039</v>
      </c>
      <c r="B352" s="3">
        <v>3</v>
      </c>
      <c r="C352" s="300">
        <v>384476.14412560238</v>
      </c>
      <c r="D352" s="300">
        <f t="shared" si="35"/>
        <v>793.56826638399127</v>
      </c>
      <c r="E352" s="300">
        <f t="shared" si="37"/>
        <v>813.17015425478905</v>
      </c>
      <c r="G352" s="300">
        <f t="shared" si="38"/>
        <v>382160.77768781054</v>
      </c>
      <c r="I352" s="179">
        <f t="shared" si="39"/>
        <v>384476.14412560238</v>
      </c>
      <c r="J352" s="128">
        <f t="shared" si="40"/>
        <v>0.97589448190119388</v>
      </c>
      <c r="K352" s="201">
        <f t="shared" si="36"/>
        <v>0.97589448190119388</v>
      </c>
      <c r="L352" s="71"/>
      <c r="M352" s="71"/>
    </row>
    <row r="353" spans="1:13" x14ac:dyDescent="0.2">
      <c r="A353" s="3">
        <f t="shared" si="41"/>
        <v>2039</v>
      </c>
      <c r="B353" s="3">
        <v>4</v>
      </c>
      <c r="C353" s="300">
        <v>389358.6930037273</v>
      </c>
      <c r="D353" s="300">
        <f t="shared" si="35"/>
        <v>795.60837485533204</v>
      </c>
      <c r="E353" s="300">
        <f t="shared" si="37"/>
        <v>818.82444226634277</v>
      </c>
      <c r="G353" s="300">
        <f t="shared" si="38"/>
        <v>384476.14412560238</v>
      </c>
      <c r="I353" s="179">
        <f t="shared" si="39"/>
        <v>389358.6930037273</v>
      </c>
      <c r="J353" s="128">
        <f t="shared" si="40"/>
        <v>0.97164707571899867</v>
      </c>
      <c r="K353" s="201">
        <f t="shared" si="36"/>
        <v>0.97164707571899867</v>
      </c>
      <c r="L353" s="71"/>
      <c r="M353" s="71"/>
    </row>
    <row r="354" spans="1:13" x14ac:dyDescent="0.2">
      <c r="A354" s="3">
        <f t="shared" si="41"/>
        <v>2039</v>
      </c>
      <c r="B354" s="3">
        <v>5</v>
      </c>
      <c r="C354" s="300">
        <v>421980.47862214636</v>
      </c>
      <c r="D354" s="300">
        <f t="shared" ref="D354:D417" si="42">+E354*K354</f>
        <v>873.69720804401595</v>
      </c>
      <c r="E354" s="300">
        <f t="shared" si="37"/>
        <v>888.70058427323886</v>
      </c>
      <c r="G354" s="300">
        <f t="shared" si="38"/>
        <v>389358.6930037273</v>
      </c>
      <c r="I354" s="179">
        <f t="shared" si="39"/>
        <v>421980.47862214636</v>
      </c>
      <c r="J354" s="128">
        <f t="shared" si="40"/>
        <v>0.98311762533441749</v>
      </c>
      <c r="K354" s="201">
        <f t="shared" si="36"/>
        <v>0.98311762533441749</v>
      </c>
      <c r="L354" s="71"/>
      <c r="M354" s="71"/>
    </row>
    <row r="355" spans="1:13" x14ac:dyDescent="0.2">
      <c r="A355" s="3">
        <f t="shared" si="41"/>
        <v>2039</v>
      </c>
      <c r="B355" s="3">
        <v>6</v>
      </c>
      <c r="C355" s="300">
        <v>436070.96710716927</v>
      </c>
      <c r="D355" s="300">
        <f t="shared" si="42"/>
        <v>900.32220708442878</v>
      </c>
      <c r="E355" s="300">
        <f t="shared" si="37"/>
        <v>913.477864060255</v>
      </c>
      <c r="G355" s="300">
        <f t="shared" si="38"/>
        <v>421980.47862214636</v>
      </c>
      <c r="I355" s="179">
        <f t="shared" si="39"/>
        <v>436070.96710716927</v>
      </c>
      <c r="J355" s="128">
        <f t="shared" si="40"/>
        <v>0.98559827501746833</v>
      </c>
      <c r="K355" s="201">
        <f t="shared" si="36"/>
        <v>0.98559827501746833</v>
      </c>
      <c r="L355" s="71"/>
      <c r="M355" s="71"/>
    </row>
    <row r="356" spans="1:13" x14ac:dyDescent="0.2">
      <c r="A356" s="3">
        <f t="shared" si="41"/>
        <v>2039</v>
      </c>
      <c r="B356" s="3">
        <v>7</v>
      </c>
      <c r="C356" s="300">
        <v>447117.41422783246</v>
      </c>
      <c r="D356" s="300">
        <f t="shared" si="42"/>
        <v>924.48506373893849</v>
      </c>
      <c r="E356" s="300">
        <f t="shared" si="37"/>
        <v>933.61290621435705</v>
      </c>
      <c r="G356" s="300">
        <f t="shared" si="38"/>
        <v>436070.96710716927</v>
      </c>
      <c r="I356" s="179">
        <f t="shared" si="39"/>
        <v>447117.41422783246</v>
      </c>
      <c r="J356" s="128">
        <f t="shared" si="40"/>
        <v>0.99022309737294611</v>
      </c>
      <c r="K356" s="201">
        <f t="shared" si="36"/>
        <v>0.99022309737294611</v>
      </c>
      <c r="L356" s="71"/>
      <c r="M356" s="71"/>
    </row>
    <row r="357" spans="1:13" x14ac:dyDescent="0.2">
      <c r="A357" s="3">
        <f t="shared" si="41"/>
        <v>2039</v>
      </c>
      <c r="B357" s="3">
        <v>8</v>
      </c>
      <c r="C357" s="300">
        <v>446223.03562390798</v>
      </c>
      <c r="D357" s="300">
        <f t="shared" si="42"/>
        <v>926.30363568481573</v>
      </c>
      <c r="E357" s="300">
        <f t="shared" si="37"/>
        <v>932.13078089987607</v>
      </c>
      <c r="G357" s="300">
        <f t="shared" si="38"/>
        <v>447117.41422783246</v>
      </c>
      <c r="I357" s="179">
        <f t="shared" si="39"/>
        <v>446223.03562390798</v>
      </c>
      <c r="J357" s="128">
        <f t="shared" si="40"/>
        <v>0.99374857548483186</v>
      </c>
      <c r="K357" s="201">
        <f t="shared" si="36"/>
        <v>0.99374857548483186</v>
      </c>
      <c r="L357" s="71"/>
      <c r="M357" s="71"/>
    </row>
    <row r="358" spans="1:13" x14ac:dyDescent="0.2">
      <c r="A358" s="3">
        <f t="shared" si="41"/>
        <v>2039</v>
      </c>
      <c r="B358" s="3">
        <v>9</v>
      </c>
      <c r="C358" s="300">
        <v>429789.42417142267</v>
      </c>
      <c r="D358" s="300">
        <f t="shared" si="42"/>
        <v>902.50453493750638</v>
      </c>
      <c r="E358" s="300">
        <f t="shared" si="37"/>
        <v>905.11605083587847</v>
      </c>
      <c r="G358" s="300">
        <f t="shared" si="38"/>
        <v>446223.03562390798</v>
      </c>
      <c r="I358" s="179">
        <f t="shared" si="39"/>
        <v>429789.42417142267</v>
      </c>
      <c r="J358" s="128">
        <f t="shared" si="40"/>
        <v>0.99711471706201615</v>
      </c>
      <c r="K358" s="201">
        <f t="shared" si="36"/>
        <v>0.99711471706201615</v>
      </c>
      <c r="L358" s="71"/>
      <c r="M358" s="71"/>
    </row>
    <row r="359" spans="1:13" x14ac:dyDescent="0.2">
      <c r="A359" s="3">
        <f t="shared" si="41"/>
        <v>2039</v>
      </c>
      <c r="B359" s="3">
        <v>10</v>
      </c>
      <c r="C359" s="300">
        <v>405829.70914617996</v>
      </c>
      <c r="D359" s="300">
        <f t="shared" si="42"/>
        <v>856.75956976927353</v>
      </c>
      <c r="E359" s="300">
        <f t="shared" si="37"/>
        <v>860.26275735346655</v>
      </c>
      <c r="G359" s="300">
        <f t="shared" si="38"/>
        <v>429789.42417142267</v>
      </c>
      <c r="I359" s="179">
        <f t="shared" si="39"/>
        <v>405829.70914617996</v>
      </c>
      <c r="J359" s="128">
        <f t="shared" si="40"/>
        <v>0.99592777026059998</v>
      </c>
      <c r="K359" s="201">
        <f t="shared" si="36"/>
        <v>0.99592777026059998</v>
      </c>
      <c r="L359" s="71"/>
      <c r="M359" s="71"/>
    </row>
    <row r="360" spans="1:13" x14ac:dyDescent="0.2">
      <c r="A360" s="3">
        <f t="shared" si="41"/>
        <v>2039</v>
      </c>
      <c r="B360" s="3">
        <v>11</v>
      </c>
      <c r="C360" s="300">
        <v>377515.31489210902</v>
      </c>
      <c r="D360" s="300">
        <f t="shared" si="42"/>
        <v>803.83130052301374</v>
      </c>
      <c r="E360" s="300">
        <f t="shared" si="37"/>
        <v>805.3529249791012</v>
      </c>
      <c r="G360" s="300">
        <f t="shared" si="38"/>
        <v>405829.70914617996</v>
      </c>
      <c r="I360" s="179">
        <f t="shared" si="39"/>
        <v>377515.31489210902</v>
      </c>
      <c r="J360" s="128">
        <f t="shared" si="40"/>
        <v>0.99811061162269077</v>
      </c>
      <c r="K360" s="201">
        <f t="shared" si="36"/>
        <v>0.99811061162269077</v>
      </c>
      <c r="L360" s="71"/>
      <c r="M360" s="71"/>
    </row>
    <row r="361" spans="1:13" x14ac:dyDescent="0.2">
      <c r="A361" s="3">
        <f t="shared" si="41"/>
        <v>2039</v>
      </c>
      <c r="B361" s="3">
        <v>12</v>
      </c>
      <c r="C361" s="300">
        <v>386343.5955864836</v>
      </c>
      <c r="D361" s="300">
        <f t="shared" si="42"/>
        <v>782.02839160014082</v>
      </c>
      <c r="E361" s="300">
        <f t="shared" si="37"/>
        <v>822.15676015093356</v>
      </c>
      <c r="G361" s="300">
        <f t="shared" si="38"/>
        <v>377515.31489210902</v>
      </c>
      <c r="I361" s="179">
        <f t="shared" si="39"/>
        <v>386343.5955864836</v>
      </c>
      <c r="J361" s="128">
        <f t="shared" si="40"/>
        <v>0.95119134148647533</v>
      </c>
      <c r="K361" s="201">
        <f t="shared" si="36"/>
        <v>0.95119134148647533</v>
      </c>
      <c r="L361" s="71"/>
      <c r="M361" s="71"/>
    </row>
    <row r="362" spans="1:13" x14ac:dyDescent="0.2">
      <c r="A362" s="3">
        <f t="shared" si="41"/>
        <v>2040</v>
      </c>
      <c r="B362" s="3">
        <v>1</v>
      </c>
      <c r="C362" s="300">
        <v>413588.22110150743</v>
      </c>
      <c r="D362" s="300">
        <f t="shared" si="42"/>
        <v>968.87016715894629</v>
      </c>
      <c r="E362" s="300">
        <f t="shared" si="37"/>
        <v>1028.1003254242207</v>
      </c>
      <c r="G362" s="300">
        <f t="shared" si="38"/>
        <v>386343.5955864836</v>
      </c>
      <c r="I362" s="179">
        <f t="shared" si="39"/>
        <v>413588.22110150743</v>
      </c>
      <c r="J362" s="128">
        <f t="shared" si="40"/>
        <v>0.9423887369738605</v>
      </c>
      <c r="K362" s="201">
        <f t="shared" si="36"/>
        <v>0.9423887369738605</v>
      </c>
      <c r="L362" s="71"/>
      <c r="M362" s="71"/>
    </row>
    <row r="363" spans="1:13" x14ac:dyDescent="0.2">
      <c r="A363" s="3">
        <f t="shared" si="41"/>
        <v>2040</v>
      </c>
      <c r="B363" s="3">
        <v>2</v>
      </c>
      <c r="C363" s="300">
        <v>386139.30011132971</v>
      </c>
      <c r="D363" s="300">
        <f t="shared" si="42"/>
        <v>847.56883468761805</v>
      </c>
      <c r="E363" s="300">
        <f t="shared" si="37"/>
        <v>930.91588342093689</v>
      </c>
      <c r="G363" s="300">
        <f t="shared" si="38"/>
        <v>413588.22110150743</v>
      </c>
      <c r="I363" s="179">
        <f t="shared" si="39"/>
        <v>386139.30011132971</v>
      </c>
      <c r="J363" s="128">
        <f t="shared" si="40"/>
        <v>0.91046769077885481</v>
      </c>
      <c r="K363" s="201">
        <f t="shared" si="36"/>
        <v>0.91046769077885481</v>
      </c>
      <c r="L363" s="71"/>
      <c r="M363" s="71"/>
    </row>
    <row r="364" spans="1:13" x14ac:dyDescent="0.2">
      <c r="A364" s="3">
        <f t="shared" si="41"/>
        <v>2040</v>
      </c>
      <c r="B364" s="3">
        <v>3</v>
      </c>
      <c r="C364" s="300">
        <v>388398.02980213839</v>
      </c>
      <c r="D364" s="300">
        <f t="shared" si="42"/>
        <v>801.87542689137842</v>
      </c>
      <c r="E364" s="300">
        <f t="shared" si="37"/>
        <v>821.68250949549451</v>
      </c>
      <c r="G364" s="300">
        <f t="shared" si="38"/>
        <v>386139.30011132971</v>
      </c>
      <c r="I364" s="179">
        <f t="shared" si="39"/>
        <v>388398.02980213839</v>
      </c>
      <c r="J364" s="128">
        <f t="shared" si="40"/>
        <v>0.97589448190119388</v>
      </c>
      <c r="K364" s="201">
        <f t="shared" si="36"/>
        <v>0.97589448190119388</v>
      </c>
      <c r="L364" s="71"/>
      <c r="M364" s="71"/>
    </row>
    <row r="365" spans="1:13" x14ac:dyDescent="0.2">
      <c r="A365" s="3">
        <f t="shared" si="41"/>
        <v>2040</v>
      </c>
      <c r="B365" s="3">
        <v>4</v>
      </c>
      <c r="C365" s="300">
        <v>393233.06796299713</v>
      </c>
      <c r="D365" s="300">
        <f t="shared" si="42"/>
        <v>803.80846871127756</v>
      </c>
      <c r="E365" s="300">
        <f t="shared" si="37"/>
        <v>827.26381707728183</v>
      </c>
      <c r="G365" s="300">
        <f t="shared" si="38"/>
        <v>388398.02980213839</v>
      </c>
      <c r="I365" s="179">
        <f t="shared" si="39"/>
        <v>393233.06796299713</v>
      </c>
      <c r="J365" s="128">
        <f t="shared" si="40"/>
        <v>0.97164707571899867</v>
      </c>
      <c r="K365" s="201">
        <f t="shared" si="36"/>
        <v>0.97164707571899867</v>
      </c>
      <c r="L365" s="71"/>
      <c r="M365" s="71"/>
    </row>
    <row r="366" spans="1:13" x14ac:dyDescent="0.2">
      <c r="A366" s="3">
        <f t="shared" si="41"/>
        <v>2040</v>
      </c>
      <c r="B366" s="3">
        <v>5</v>
      </c>
      <c r="C366" s="300">
        <v>425836.54725941963</v>
      </c>
      <c r="D366" s="300">
        <f t="shared" si="42"/>
        <v>881.75335671022935</v>
      </c>
      <c r="E366" s="300">
        <f t="shared" si="37"/>
        <v>896.89507540900001</v>
      </c>
      <c r="G366" s="300">
        <f t="shared" si="38"/>
        <v>393233.06796299713</v>
      </c>
      <c r="I366" s="179">
        <f t="shared" si="39"/>
        <v>425836.54725941963</v>
      </c>
      <c r="J366" s="128">
        <f t="shared" si="40"/>
        <v>0.98311762533441749</v>
      </c>
      <c r="K366" s="201">
        <f t="shared" si="36"/>
        <v>0.98311762533441749</v>
      </c>
      <c r="L366" s="71"/>
      <c r="M366" s="71"/>
    </row>
    <row r="367" spans="1:13" x14ac:dyDescent="0.2">
      <c r="A367" s="3">
        <f t="shared" si="41"/>
        <v>2040</v>
      </c>
      <c r="B367" s="3">
        <v>6</v>
      </c>
      <c r="C367" s="300">
        <v>439975.54670972674</v>
      </c>
      <c r="D367" s="300">
        <f t="shared" si="42"/>
        <v>908.22920028455758</v>
      </c>
      <c r="E367" s="300">
        <f t="shared" si="37"/>
        <v>921.50039555260025</v>
      </c>
      <c r="G367" s="300">
        <f t="shared" si="38"/>
        <v>425836.54725941963</v>
      </c>
      <c r="I367" s="179">
        <f t="shared" si="39"/>
        <v>439975.54670972674</v>
      </c>
      <c r="J367" s="128">
        <f t="shared" si="40"/>
        <v>0.98559827501746833</v>
      </c>
      <c r="K367" s="201">
        <f t="shared" si="36"/>
        <v>0.98559827501746833</v>
      </c>
      <c r="L367" s="71"/>
      <c r="M367" s="71"/>
    </row>
    <row r="368" spans="1:13" x14ac:dyDescent="0.2">
      <c r="A368" s="3">
        <f t="shared" si="41"/>
        <v>2040</v>
      </c>
      <c r="B368" s="3">
        <v>7</v>
      </c>
      <c r="C368" s="300">
        <v>451061.19703244109</v>
      </c>
      <c r="D368" s="300">
        <f t="shared" si="42"/>
        <v>932.27715424069208</v>
      </c>
      <c r="E368" s="300">
        <f t="shared" si="37"/>
        <v>941.48193140921057</v>
      </c>
      <c r="G368" s="300">
        <f t="shared" si="38"/>
        <v>439975.54670972674</v>
      </c>
      <c r="I368" s="179">
        <f t="shared" si="39"/>
        <v>451061.19703244109</v>
      </c>
      <c r="J368" s="128">
        <f t="shared" si="40"/>
        <v>0.99022309737294611</v>
      </c>
      <c r="K368" s="201">
        <f t="shared" si="36"/>
        <v>0.99022309737294611</v>
      </c>
      <c r="L368" s="71"/>
      <c r="M368" s="71"/>
    </row>
    <row r="369" spans="1:13" x14ac:dyDescent="0.2">
      <c r="A369" s="3">
        <f t="shared" si="41"/>
        <v>2040</v>
      </c>
      <c r="B369" s="3">
        <v>8</v>
      </c>
      <c r="C369" s="300">
        <v>450159.8741692715</v>
      </c>
      <c r="D369" s="300">
        <f t="shared" si="42"/>
        <v>934.09020150962056</v>
      </c>
      <c r="E369" s="300">
        <f t="shared" si="37"/>
        <v>939.96633006884554</v>
      </c>
      <c r="G369" s="300">
        <f t="shared" si="38"/>
        <v>451061.19703244109</v>
      </c>
      <c r="I369" s="179">
        <f t="shared" si="39"/>
        <v>450159.8741692715</v>
      </c>
      <c r="J369" s="128">
        <f t="shared" si="40"/>
        <v>0.99374857548483186</v>
      </c>
      <c r="K369" s="201">
        <f t="shared" si="36"/>
        <v>0.99374857548483186</v>
      </c>
      <c r="L369" s="71"/>
      <c r="M369" s="71"/>
    </row>
    <row r="370" spans="1:13" x14ac:dyDescent="0.2">
      <c r="A370" s="3">
        <f t="shared" si="41"/>
        <v>2040</v>
      </c>
      <c r="B370" s="3">
        <v>9</v>
      </c>
      <c r="C370" s="300">
        <v>433759.41422882071</v>
      </c>
      <c r="D370" s="300">
        <f t="shared" si="42"/>
        <v>910.45271223339455</v>
      </c>
      <c r="E370" s="300">
        <f t="shared" si="37"/>
        <v>913.08722723101516</v>
      </c>
      <c r="G370" s="300">
        <f t="shared" si="38"/>
        <v>450159.8741692715</v>
      </c>
      <c r="I370" s="179">
        <f t="shared" si="39"/>
        <v>433759.41422882071</v>
      </c>
      <c r="J370" s="128">
        <f t="shared" si="40"/>
        <v>0.99711471706201615</v>
      </c>
      <c r="K370" s="201">
        <f t="shared" si="36"/>
        <v>0.99711471706201615</v>
      </c>
      <c r="L370" s="71"/>
      <c r="M370" s="71"/>
    </row>
    <row r="371" spans="1:13" x14ac:dyDescent="0.2">
      <c r="A371" s="3">
        <f t="shared" si="41"/>
        <v>2040</v>
      </c>
      <c r="B371" s="3">
        <v>10</v>
      </c>
      <c r="C371" s="300">
        <v>409880.00576265313</v>
      </c>
      <c r="D371" s="300">
        <f t="shared" si="42"/>
        <v>864.73684725180578</v>
      </c>
      <c r="E371" s="300">
        <f t="shared" si="37"/>
        <v>868.27265297114263</v>
      </c>
      <c r="G371" s="300">
        <f t="shared" si="38"/>
        <v>433759.41422882071</v>
      </c>
      <c r="I371" s="179">
        <f t="shared" si="39"/>
        <v>409880.00576265313</v>
      </c>
      <c r="J371" s="128">
        <f t="shared" si="40"/>
        <v>0.99592777026059998</v>
      </c>
      <c r="K371" s="201">
        <f t="shared" ref="K371:K434" si="43">+K359</f>
        <v>0.99592777026059998</v>
      </c>
      <c r="L371" s="71"/>
      <c r="M371" s="71"/>
    </row>
    <row r="372" spans="1:13" x14ac:dyDescent="0.2">
      <c r="A372" s="3">
        <f t="shared" si="41"/>
        <v>2040</v>
      </c>
      <c r="B372" s="3">
        <v>11</v>
      </c>
      <c r="C372" s="300">
        <v>381739.42828250653</v>
      </c>
      <c r="D372" s="300">
        <f t="shared" si="42"/>
        <v>811.77853861413109</v>
      </c>
      <c r="E372" s="300">
        <f t="shared" si="37"/>
        <v>813.31520691316166</v>
      </c>
      <c r="G372" s="300">
        <f t="shared" si="38"/>
        <v>409880.00576265313</v>
      </c>
      <c r="I372" s="179">
        <f t="shared" si="39"/>
        <v>381739.42828250653</v>
      </c>
      <c r="J372" s="128">
        <f t="shared" si="40"/>
        <v>0.99811061162269077</v>
      </c>
      <c r="K372" s="201">
        <f t="shared" si="43"/>
        <v>0.99811061162269077</v>
      </c>
      <c r="L372" s="71"/>
      <c r="M372" s="71"/>
    </row>
    <row r="373" spans="1:13" ht="13.5" thickBot="1" x14ac:dyDescent="0.25">
      <c r="A373" s="3">
        <f t="shared" si="41"/>
        <v>2040</v>
      </c>
      <c r="B373" s="3">
        <v>12</v>
      </c>
      <c r="C373" s="396">
        <v>390689.28897007601</v>
      </c>
      <c r="D373" s="396">
        <f t="shared" si="42"/>
        <v>789.37177087435714</v>
      </c>
      <c r="E373" s="300">
        <f t="shared" ref="E373:E436" si="44">E361*E361/E349</f>
        <v>829.87695161392605</v>
      </c>
      <c r="G373" s="396">
        <f t="shared" si="38"/>
        <v>381739.42828250653</v>
      </c>
      <c r="I373" s="179">
        <f t="shared" si="39"/>
        <v>390689.28897007601</v>
      </c>
      <c r="J373" s="128">
        <f t="shared" si="40"/>
        <v>0.95119134148647533</v>
      </c>
      <c r="K373" s="201">
        <f t="shared" si="43"/>
        <v>0.95119134148647533</v>
      </c>
      <c r="L373" s="71"/>
      <c r="M373" s="71"/>
    </row>
    <row r="374" spans="1:13" x14ac:dyDescent="0.2">
      <c r="A374" s="3">
        <f t="shared" si="41"/>
        <v>2041</v>
      </c>
      <c r="B374" s="3">
        <v>1</v>
      </c>
      <c r="C374" s="300">
        <f>+C362*C362/C350</f>
        <v>417639.63096841535</v>
      </c>
      <c r="D374" s="300">
        <f t="shared" si="42"/>
        <v>975.85774659291508</v>
      </c>
      <c r="E374" s="300">
        <f t="shared" si="44"/>
        <v>1035.5150781263878</v>
      </c>
      <c r="G374" s="300">
        <f t="shared" si="38"/>
        <v>390689.28897007601</v>
      </c>
      <c r="I374" s="179">
        <f t="shared" si="39"/>
        <v>417639.63096841535</v>
      </c>
      <c r="J374" s="128">
        <f t="shared" si="40"/>
        <v>0.9423887369738605</v>
      </c>
      <c r="K374" s="201">
        <f t="shared" si="43"/>
        <v>0.9423887369738605</v>
      </c>
      <c r="L374" s="71"/>
      <c r="M374" s="71"/>
    </row>
    <row r="375" spans="1:13" x14ac:dyDescent="0.2">
      <c r="A375" s="3">
        <f t="shared" si="41"/>
        <v>2041</v>
      </c>
      <c r="B375" s="3">
        <v>2</v>
      </c>
      <c r="C375" s="300">
        <f t="shared" ref="C375:C438" si="45">+C363*C363/C351</f>
        <v>390159.24133447092</v>
      </c>
      <c r="D375" s="300">
        <f t="shared" si="42"/>
        <v>854.80025394672964</v>
      </c>
      <c r="E375" s="300">
        <f t="shared" si="44"/>
        <v>938.85841595926956</v>
      </c>
      <c r="G375" s="300">
        <f t="shared" si="38"/>
        <v>417639.63096841535</v>
      </c>
      <c r="I375" s="179">
        <f t="shared" si="39"/>
        <v>390159.24133447092</v>
      </c>
      <c r="J375" s="128">
        <f t="shared" si="40"/>
        <v>0.91046769077885481</v>
      </c>
      <c r="K375" s="201">
        <f t="shared" si="43"/>
        <v>0.91046769077885481</v>
      </c>
      <c r="L375" s="71"/>
      <c r="M375" s="71"/>
    </row>
    <row r="376" spans="1:13" x14ac:dyDescent="0.2">
      <c r="A376" s="3">
        <f t="shared" si="41"/>
        <v>2041</v>
      </c>
      <c r="B376" s="3">
        <v>3</v>
      </c>
      <c r="C376" s="300">
        <f t="shared" si="45"/>
        <v>392359.92104857729</v>
      </c>
      <c r="D376" s="300">
        <f t="shared" si="42"/>
        <v>810.26954767505026</v>
      </c>
      <c r="E376" s="300">
        <f t="shared" si="44"/>
        <v>830.28397301368022</v>
      </c>
      <c r="G376" s="300">
        <f t="shared" si="38"/>
        <v>390159.24133447092</v>
      </c>
      <c r="I376" s="179">
        <f t="shared" si="39"/>
        <v>392359.92104857729</v>
      </c>
      <c r="J376" s="128">
        <f t="shared" si="40"/>
        <v>0.97589448190119388</v>
      </c>
      <c r="K376" s="201">
        <f t="shared" si="43"/>
        <v>0.97589448190119388</v>
      </c>
      <c r="L376" s="71"/>
      <c r="M376" s="71"/>
    </row>
    <row r="377" spans="1:13" x14ac:dyDescent="0.2">
      <c r="A377" s="3">
        <f t="shared" si="41"/>
        <v>2041</v>
      </c>
      <c r="B377" s="3">
        <v>4</v>
      </c>
      <c r="C377" s="300">
        <f t="shared" si="45"/>
        <v>397145.99550012063</v>
      </c>
      <c r="D377" s="300">
        <f t="shared" si="42"/>
        <v>812.09307844384205</v>
      </c>
      <c r="E377" s="300">
        <f t="shared" si="44"/>
        <v>835.79017396096219</v>
      </c>
      <c r="G377" s="300">
        <f t="shared" si="38"/>
        <v>392359.92104857729</v>
      </c>
      <c r="I377" s="179">
        <f t="shared" si="39"/>
        <v>397145.99550012063</v>
      </c>
      <c r="J377" s="128">
        <f t="shared" si="40"/>
        <v>0.97164707571899855</v>
      </c>
      <c r="K377" s="201">
        <f t="shared" si="43"/>
        <v>0.97164707571899867</v>
      </c>
      <c r="L377" s="71"/>
      <c r="M377" s="71"/>
    </row>
    <row r="378" spans="1:13" x14ac:dyDescent="0.2">
      <c r="A378" s="3">
        <f t="shared" si="41"/>
        <v>2041</v>
      </c>
      <c r="B378" s="3">
        <v>5</v>
      </c>
      <c r="C378" s="300">
        <f t="shared" si="45"/>
        <v>429727.8527526345</v>
      </c>
      <c r="D378" s="300">
        <f t="shared" si="42"/>
        <v>889.88378915660667</v>
      </c>
      <c r="E378" s="300">
        <f t="shared" si="44"/>
        <v>905.16512594706421</v>
      </c>
      <c r="G378" s="300">
        <f t="shared" si="38"/>
        <v>397145.99550012063</v>
      </c>
      <c r="I378" s="179">
        <f t="shared" si="39"/>
        <v>429727.8527526345</v>
      </c>
      <c r="J378" s="128">
        <f t="shared" si="40"/>
        <v>0.98311762533441749</v>
      </c>
      <c r="K378" s="201">
        <f t="shared" si="43"/>
        <v>0.98311762533441749</v>
      </c>
      <c r="L378" s="71"/>
      <c r="M378" s="71"/>
    </row>
    <row r="379" spans="1:13" x14ac:dyDescent="0.2">
      <c r="A379" s="3">
        <f t="shared" si="41"/>
        <v>2041</v>
      </c>
      <c r="B379" s="3">
        <v>6</v>
      </c>
      <c r="C379" s="300">
        <f t="shared" si="45"/>
        <v>443915.08791950578</v>
      </c>
      <c r="D379" s="300">
        <f>+E379*K379</f>
        <v>916.20563589205437</v>
      </c>
      <c r="E379" s="300">
        <f t="shared" si="44"/>
        <v>929.59338415625371</v>
      </c>
      <c r="G379" s="300">
        <f t="shared" si="38"/>
        <v>429727.8527526345</v>
      </c>
      <c r="I379" s="179">
        <f t="shared" si="39"/>
        <v>443915.08791950578</v>
      </c>
      <c r="J379" s="128">
        <f t="shared" si="40"/>
        <v>0.98559827501746833</v>
      </c>
      <c r="K379" s="201">
        <f t="shared" si="43"/>
        <v>0.98559827501746833</v>
      </c>
      <c r="L379" s="71"/>
      <c r="M379" s="71"/>
    </row>
    <row r="380" spans="1:13" x14ac:dyDescent="0.2">
      <c r="A380" s="3">
        <f t="shared" si="41"/>
        <v>2041</v>
      </c>
      <c r="B380" s="3">
        <v>7</v>
      </c>
      <c r="C380" s="300">
        <f t="shared" si="45"/>
        <v>455039.7658290845</v>
      </c>
      <c r="D380" s="300">
        <f t="shared" si="42"/>
        <v>940.13492095157983</v>
      </c>
      <c r="E380" s="300">
        <f t="shared" si="44"/>
        <v>949.41728126292969</v>
      </c>
      <c r="G380" s="300">
        <f t="shared" si="38"/>
        <v>443915.08791950578</v>
      </c>
      <c r="I380" s="179">
        <f t="shared" si="39"/>
        <v>455039.7658290845</v>
      </c>
      <c r="J380" s="128">
        <f t="shared" si="40"/>
        <v>0.99022309737294611</v>
      </c>
      <c r="K380" s="201">
        <f t="shared" si="43"/>
        <v>0.99022309737294611</v>
      </c>
      <c r="L380" s="71"/>
      <c r="M380" s="71"/>
    </row>
    <row r="381" spans="1:13" x14ac:dyDescent="0.2">
      <c r="A381" s="3">
        <f t="shared" si="41"/>
        <v>2041</v>
      </c>
      <c r="B381" s="3">
        <v>8</v>
      </c>
      <c r="C381" s="300">
        <f t="shared" si="45"/>
        <v>454131.44578866963</v>
      </c>
      <c r="D381" s="300">
        <f t="shared" si="42"/>
        <v>941.94222168978808</v>
      </c>
      <c r="E381" s="300">
        <f t="shared" si="44"/>
        <v>947.86774535020754</v>
      </c>
      <c r="G381" s="300">
        <f t="shared" si="38"/>
        <v>455039.7658290845</v>
      </c>
      <c r="I381" s="179">
        <f t="shared" si="39"/>
        <v>454131.44578866963</v>
      </c>
      <c r="J381" s="128">
        <f t="shared" si="40"/>
        <v>0.99374857548483186</v>
      </c>
      <c r="K381" s="201">
        <f t="shared" si="43"/>
        <v>0.99374857548483186</v>
      </c>
      <c r="L381" s="71"/>
      <c r="M381" s="71"/>
    </row>
    <row r="382" spans="1:13" x14ac:dyDescent="0.2">
      <c r="A382" s="3">
        <f t="shared" si="41"/>
        <v>2041</v>
      </c>
      <c r="B382" s="3">
        <v>9</v>
      </c>
      <c r="C382" s="300">
        <f t="shared" si="45"/>
        <v>437766.07531665702</v>
      </c>
      <c r="D382" s="300">
        <f t="shared" si="42"/>
        <v>918.47088754024139</v>
      </c>
      <c r="E382" s="300">
        <f t="shared" si="44"/>
        <v>921.12860418558694</v>
      </c>
      <c r="G382" s="300">
        <f t="shared" ref="G382:G445" si="46">C381</f>
        <v>454131.44578866963</v>
      </c>
      <c r="I382" s="179">
        <f t="shared" si="39"/>
        <v>437766.07531665702</v>
      </c>
      <c r="J382" s="128">
        <f t="shared" si="40"/>
        <v>0.99711471706201615</v>
      </c>
      <c r="K382" s="201">
        <f t="shared" si="43"/>
        <v>0.99711471706201615</v>
      </c>
      <c r="L382" s="71"/>
      <c r="M382" s="71"/>
    </row>
    <row r="383" spans="1:13" x14ac:dyDescent="0.2">
      <c r="A383" s="3">
        <f t="shared" si="41"/>
        <v>2041</v>
      </c>
      <c r="B383" s="3">
        <v>10</v>
      </c>
      <c r="C383" s="300">
        <f t="shared" si="45"/>
        <v>413970.72549826145</v>
      </c>
      <c r="D383" s="300">
        <f t="shared" si="42"/>
        <v>872.78840106375276</v>
      </c>
      <c r="E383" s="300">
        <f t="shared" si="44"/>
        <v>876.35712862527578</v>
      </c>
      <c r="G383" s="300">
        <f t="shared" si="46"/>
        <v>437766.07531665702</v>
      </c>
      <c r="I383" s="179">
        <f t="shared" si="39"/>
        <v>413970.72549826145</v>
      </c>
      <c r="J383" s="128">
        <f t="shared" si="40"/>
        <v>0.99592777026059998</v>
      </c>
      <c r="K383" s="201">
        <f t="shared" si="43"/>
        <v>0.99592777026059998</v>
      </c>
      <c r="L383" s="71"/>
      <c r="M383" s="71"/>
    </row>
    <row r="384" spans="1:13" x14ac:dyDescent="0.2">
      <c r="A384" s="3">
        <f t="shared" si="41"/>
        <v>2041</v>
      </c>
      <c r="B384" s="3">
        <v>11</v>
      </c>
      <c r="C384" s="300">
        <f t="shared" si="45"/>
        <v>386010.80633537221</v>
      </c>
      <c r="D384" s="300">
        <f t="shared" si="42"/>
        <v>819.80434865590007</v>
      </c>
      <c r="E384" s="300">
        <f t="shared" si="44"/>
        <v>821.35620953182024</v>
      </c>
      <c r="G384" s="300">
        <f t="shared" si="46"/>
        <v>413970.72549826145</v>
      </c>
      <c r="I384" s="179">
        <f t="shared" si="39"/>
        <v>386010.80633537221</v>
      </c>
      <c r="J384" s="128">
        <f t="shared" si="40"/>
        <v>0.99811061162269077</v>
      </c>
      <c r="K384" s="201">
        <f t="shared" si="43"/>
        <v>0.99811061162269077</v>
      </c>
      <c r="L384" s="71"/>
      <c r="M384" s="71"/>
    </row>
    <row r="385" spans="1:13" x14ac:dyDescent="0.2">
      <c r="A385" s="3">
        <f t="shared" si="41"/>
        <v>2041</v>
      </c>
      <c r="B385" s="3">
        <v>12</v>
      </c>
      <c r="C385" s="300">
        <f t="shared" si="45"/>
        <v>395083.86384465196</v>
      </c>
      <c r="D385" s="300">
        <f t="shared" si="42"/>
        <v>796.78410572581879</v>
      </c>
      <c r="E385" s="300">
        <f t="shared" si="44"/>
        <v>837.6696369845456</v>
      </c>
      <c r="G385" s="300">
        <f t="shared" si="46"/>
        <v>386010.80633537221</v>
      </c>
      <c r="I385" s="179">
        <f t="shared" si="39"/>
        <v>395083.86384465196</v>
      </c>
      <c r="J385" s="128">
        <f t="shared" si="40"/>
        <v>0.95119134148647544</v>
      </c>
      <c r="K385" s="201">
        <f t="shared" si="43"/>
        <v>0.95119134148647533</v>
      </c>
      <c r="L385" s="71"/>
      <c r="M385" s="71"/>
    </row>
    <row r="386" spans="1:13" x14ac:dyDescent="0.2">
      <c r="A386" s="3">
        <f t="shared" si="41"/>
        <v>2042</v>
      </c>
      <c r="B386" s="3">
        <f>+B374</f>
        <v>1</v>
      </c>
      <c r="C386" s="300">
        <f t="shared" si="45"/>
        <v>421730.72746340465</v>
      </c>
      <c r="D386" s="300">
        <f t="shared" si="42"/>
        <v>982.89572108289974</v>
      </c>
      <c r="E386" s="300">
        <f t="shared" si="44"/>
        <v>1042.9833066968868</v>
      </c>
      <c r="G386" s="300">
        <f t="shared" si="46"/>
        <v>395083.86384465196</v>
      </c>
      <c r="I386" s="179">
        <f t="shared" si="39"/>
        <v>421730.72746340465</v>
      </c>
      <c r="J386" s="128">
        <f t="shared" si="40"/>
        <v>0.9423887369738605</v>
      </c>
      <c r="K386" s="201">
        <f t="shared" si="43"/>
        <v>0.9423887369738605</v>
      </c>
      <c r="L386" s="71"/>
      <c r="M386" s="71"/>
    </row>
    <row r="387" spans="1:13" x14ac:dyDescent="0.2">
      <c r="A387" s="3">
        <f t="shared" si="41"/>
        <v>2042</v>
      </c>
      <c r="B387" s="3">
        <f t="shared" ref="B387:B450" si="47">+B375</f>
        <v>2</v>
      </c>
      <c r="C387" s="300">
        <f t="shared" si="45"/>
        <v>394221.03255172784</v>
      </c>
      <c r="D387" s="300">
        <f t="shared" si="42"/>
        <v>862.09337135041778</v>
      </c>
      <c r="E387" s="300">
        <f t="shared" si="44"/>
        <v>946.86871382876257</v>
      </c>
      <c r="G387" s="300">
        <f t="shared" si="46"/>
        <v>421730.72746340465</v>
      </c>
      <c r="I387" s="179">
        <f t="shared" ref="I387:I450" si="48">+C387</f>
        <v>394221.03255172784</v>
      </c>
      <c r="J387" s="128">
        <f t="shared" si="40"/>
        <v>0.91046769077885481</v>
      </c>
      <c r="K387" s="201">
        <f t="shared" si="43"/>
        <v>0.91046769077885481</v>
      </c>
      <c r="L387" s="71"/>
      <c r="M387" s="71"/>
    </row>
    <row r="388" spans="1:13" x14ac:dyDescent="0.2">
      <c r="A388" s="3">
        <f t="shared" si="41"/>
        <v>2042</v>
      </c>
      <c r="B388" s="3">
        <f t="shared" si="47"/>
        <v>3</v>
      </c>
      <c r="C388" s="300">
        <f t="shared" si="45"/>
        <v>396362.22594556079</v>
      </c>
      <c r="D388" s="300">
        <f t="shared" si="42"/>
        <v>818.75153904481067</v>
      </c>
      <c r="E388" s="300">
        <f t="shared" si="44"/>
        <v>838.97547760466443</v>
      </c>
      <c r="G388" s="300">
        <f t="shared" si="46"/>
        <v>394221.03255172784</v>
      </c>
      <c r="I388" s="179">
        <f t="shared" si="48"/>
        <v>396362.22594556079</v>
      </c>
      <c r="J388" s="128">
        <f t="shared" si="40"/>
        <v>0.97589448190119388</v>
      </c>
      <c r="K388" s="201">
        <f t="shared" si="43"/>
        <v>0.97589448190119388</v>
      </c>
      <c r="L388" s="71"/>
      <c r="M388" s="71"/>
    </row>
    <row r="389" spans="1:13" x14ac:dyDescent="0.2">
      <c r="A389" s="3">
        <f t="shared" si="41"/>
        <v>2042</v>
      </c>
      <c r="B389" s="3">
        <f t="shared" si="47"/>
        <v>4</v>
      </c>
      <c r="C389" s="300">
        <f t="shared" si="45"/>
        <v>401097.8592385918</v>
      </c>
      <c r="D389" s="300">
        <f t="shared" si="42"/>
        <v>820.46307513249451</v>
      </c>
      <c r="E389" s="300">
        <f t="shared" si="44"/>
        <v>844.40440941518693</v>
      </c>
      <c r="G389" s="300">
        <f t="shared" si="46"/>
        <v>396362.22594556079</v>
      </c>
      <c r="I389" s="179">
        <f t="shared" si="48"/>
        <v>401097.8592385918</v>
      </c>
      <c r="J389" s="128">
        <f t="shared" si="40"/>
        <v>0.97164707571899867</v>
      </c>
      <c r="K389" s="201">
        <f t="shared" si="43"/>
        <v>0.97164707571899867</v>
      </c>
      <c r="L389" s="71"/>
      <c r="M389" s="71"/>
    </row>
    <row r="390" spans="1:13" x14ac:dyDescent="0.2">
      <c r="A390" s="3">
        <f t="shared" si="41"/>
        <v>2042</v>
      </c>
      <c r="B390" s="3">
        <f t="shared" si="47"/>
        <v>5</v>
      </c>
      <c r="C390" s="300">
        <f t="shared" si="45"/>
        <v>433654.71709710103</v>
      </c>
      <c r="D390" s="300">
        <f t="shared" si="42"/>
        <v>898.08919033575046</v>
      </c>
      <c r="E390" s="300">
        <f t="shared" si="44"/>
        <v>913.51143260223444</v>
      </c>
      <c r="G390" s="300">
        <f t="shared" si="46"/>
        <v>401097.8592385918</v>
      </c>
      <c r="I390" s="179">
        <f t="shared" si="48"/>
        <v>433654.71709710103</v>
      </c>
      <c r="J390" s="128">
        <f t="shared" si="40"/>
        <v>0.98311762533441749</v>
      </c>
      <c r="K390" s="201">
        <f t="shared" si="43"/>
        <v>0.98311762533441749</v>
      </c>
      <c r="L390" s="71"/>
      <c r="M390" s="71"/>
    </row>
    <row r="391" spans="1:13" x14ac:dyDescent="0.2">
      <c r="A391" s="3">
        <f t="shared" si="41"/>
        <v>2042</v>
      </c>
      <c r="B391" s="3">
        <f t="shared" si="47"/>
        <v>6</v>
      </c>
      <c r="C391" s="300">
        <f t="shared" si="45"/>
        <v>447889.90378275048</v>
      </c>
      <c r="D391" s="300">
        <f t="shared" si="42"/>
        <v>924.25212377818389</v>
      </c>
      <c r="E391" s="300">
        <f t="shared" si="44"/>
        <v>937.75744865401964</v>
      </c>
      <c r="G391" s="300">
        <f t="shared" si="46"/>
        <v>433654.71709710103</v>
      </c>
      <c r="I391" s="179">
        <f t="shared" si="48"/>
        <v>447889.90378275048</v>
      </c>
      <c r="J391" s="128">
        <f t="shared" si="40"/>
        <v>0.98559827501746833</v>
      </c>
      <c r="K391" s="201">
        <f t="shared" si="43"/>
        <v>0.98559827501746833</v>
      </c>
      <c r="L391" s="71"/>
      <c r="M391" s="71"/>
    </row>
    <row r="392" spans="1:13" x14ac:dyDescent="0.2">
      <c r="A392" s="3">
        <f t="shared" si="41"/>
        <v>2042</v>
      </c>
      <c r="B392" s="3">
        <f t="shared" si="47"/>
        <v>7</v>
      </c>
      <c r="C392" s="300">
        <f t="shared" si="45"/>
        <v>459053.42744633352</v>
      </c>
      <c r="D392" s="300">
        <f t="shared" si="42"/>
        <v>948.05891742837116</v>
      </c>
      <c r="E392" s="300">
        <f t="shared" si="44"/>
        <v>957.41951479779038</v>
      </c>
      <c r="G392" s="300">
        <f t="shared" si="46"/>
        <v>447889.90378275048</v>
      </c>
      <c r="I392" s="179">
        <f t="shared" si="48"/>
        <v>459053.42744633352</v>
      </c>
      <c r="J392" s="128">
        <f t="shared" si="40"/>
        <v>0.99022309737294611</v>
      </c>
      <c r="K392" s="201">
        <f t="shared" si="43"/>
        <v>0.99022309737294611</v>
      </c>
      <c r="L392" s="71"/>
      <c r="M392" s="71"/>
    </row>
    <row r="393" spans="1:13" x14ac:dyDescent="0.2">
      <c r="A393" s="3">
        <f t="shared" si="41"/>
        <v>2042</v>
      </c>
      <c r="B393" s="3">
        <f t="shared" si="47"/>
        <v>8</v>
      </c>
      <c r="C393" s="300">
        <f t="shared" si="45"/>
        <v>458138.05691743566</v>
      </c>
      <c r="D393" s="300">
        <f t="shared" si="42"/>
        <v>949.86024643869018</v>
      </c>
      <c r="E393" s="300">
        <f t="shared" si="44"/>
        <v>955.83558041858896</v>
      </c>
      <c r="G393" s="300">
        <f t="shared" si="46"/>
        <v>459053.42744633352</v>
      </c>
      <c r="I393" s="179">
        <f t="shared" si="48"/>
        <v>458138.05691743566</v>
      </c>
      <c r="J393" s="128">
        <f t="shared" si="40"/>
        <v>0.99374857548483186</v>
      </c>
      <c r="K393" s="201">
        <f t="shared" si="43"/>
        <v>0.99374857548483186</v>
      </c>
      <c r="L393" s="71"/>
      <c r="M393" s="71"/>
    </row>
    <row r="394" spans="1:13" x14ac:dyDescent="0.2">
      <c r="A394" s="3">
        <f t="shared" si="41"/>
        <v>2042</v>
      </c>
      <c r="B394" s="3">
        <f t="shared" si="47"/>
        <v>9</v>
      </c>
      <c r="C394" s="300">
        <f t="shared" si="45"/>
        <v>441809.74616738531</v>
      </c>
      <c r="D394" s="300">
        <f t="shared" si="42"/>
        <v>926.55967731655767</v>
      </c>
      <c r="E394" s="300">
        <f t="shared" si="44"/>
        <v>929.24079994190856</v>
      </c>
      <c r="G394" s="300">
        <f t="shared" si="46"/>
        <v>458138.05691743566</v>
      </c>
      <c r="I394" s="179">
        <f t="shared" si="48"/>
        <v>441809.74616738531</v>
      </c>
      <c r="J394" s="128">
        <f t="shared" si="40"/>
        <v>0.99711471706201615</v>
      </c>
      <c r="K394" s="201">
        <f t="shared" si="43"/>
        <v>0.99711471706201615</v>
      </c>
      <c r="L394" s="71"/>
      <c r="M394" s="71"/>
    </row>
    <row r="395" spans="1:13" x14ac:dyDescent="0.2">
      <c r="A395" s="3">
        <f t="shared" si="41"/>
        <v>2042</v>
      </c>
      <c r="B395" s="3">
        <f t="shared" si="47"/>
        <v>10</v>
      </c>
      <c r="C395" s="300">
        <f t="shared" si="45"/>
        <v>418102.27178730012</v>
      </c>
      <c r="D395" s="300">
        <f t="shared" si="42"/>
        <v>880.91492279107479</v>
      </c>
      <c r="E395" s="300">
        <f t="shared" si="44"/>
        <v>884.51687872963896</v>
      </c>
      <c r="G395" s="300">
        <f t="shared" si="46"/>
        <v>441809.74616738531</v>
      </c>
      <c r="I395" s="179">
        <f t="shared" si="48"/>
        <v>418102.27178730012</v>
      </c>
      <c r="J395" s="128">
        <f t="shared" si="40"/>
        <v>0.99592777026059987</v>
      </c>
      <c r="K395" s="201">
        <f t="shared" si="43"/>
        <v>0.99592777026059998</v>
      </c>
      <c r="L395" s="71"/>
      <c r="M395" s="71"/>
    </row>
    <row r="396" spans="1:13" x14ac:dyDescent="0.2">
      <c r="A396" s="3">
        <f t="shared" si="41"/>
        <v>2042</v>
      </c>
      <c r="B396" s="3">
        <f t="shared" si="47"/>
        <v>11</v>
      </c>
      <c r="C396" s="300">
        <f t="shared" si="45"/>
        <v>390329.97790684976</v>
      </c>
      <c r="D396" s="300">
        <f t="shared" si="42"/>
        <v>827.90950746554415</v>
      </c>
      <c r="E396" s="300">
        <f t="shared" si="44"/>
        <v>829.47671112278829</v>
      </c>
      <c r="G396" s="300">
        <f t="shared" si="46"/>
        <v>418102.27178730012</v>
      </c>
      <c r="I396" s="179">
        <f t="shared" si="48"/>
        <v>390329.97790684976</v>
      </c>
      <c r="J396" s="128">
        <f t="shared" si="40"/>
        <v>0.99811061162269066</v>
      </c>
      <c r="K396" s="201">
        <f t="shared" si="43"/>
        <v>0.99811061162269077</v>
      </c>
      <c r="L396" s="71"/>
      <c r="M396" s="71"/>
    </row>
    <row r="397" spans="1:13" x14ac:dyDescent="0.2">
      <c r="A397" s="3">
        <f t="shared" si="41"/>
        <v>2042</v>
      </c>
      <c r="B397" s="3">
        <f t="shared" si="47"/>
        <v>12</v>
      </c>
      <c r="C397" s="300">
        <f t="shared" si="45"/>
        <v>399527.87004195288</v>
      </c>
      <c r="D397" s="300">
        <f t="shared" si="42"/>
        <v>804.26604365909498</v>
      </c>
      <c r="E397" s="300">
        <f t="shared" si="44"/>
        <v>845.53549699288396</v>
      </c>
      <c r="G397" s="300">
        <f t="shared" si="46"/>
        <v>390329.97790684976</v>
      </c>
      <c r="I397" s="179">
        <f t="shared" si="48"/>
        <v>399527.87004195288</v>
      </c>
      <c r="J397" s="128">
        <f t="shared" si="40"/>
        <v>0.95119134148647544</v>
      </c>
      <c r="K397" s="201">
        <f t="shared" si="43"/>
        <v>0.95119134148647533</v>
      </c>
      <c r="L397" s="71"/>
      <c r="M397" s="71"/>
    </row>
    <row r="398" spans="1:13" x14ac:dyDescent="0.2">
      <c r="A398" s="3">
        <f t="shared" si="41"/>
        <v>2043</v>
      </c>
      <c r="B398" s="3">
        <f t="shared" si="47"/>
        <v>1</v>
      </c>
      <c r="C398" s="300">
        <f t="shared" si="45"/>
        <v>425861.899347055</v>
      </c>
      <c r="D398" s="300">
        <f t="shared" si="42"/>
        <v>989.98445408261011</v>
      </c>
      <c r="E398" s="300">
        <f t="shared" si="44"/>
        <v>1050.5053968085251</v>
      </c>
      <c r="G398" s="300">
        <f t="shared" si="46"/>
        <v>399527.87004195288</v>
      </c>
      <c r="I398" s="179">
        <f t="shared" si="48"/>
        <v>425861.899347055</v>
      </c>
      <c r="J398" s="128">
        <f t="shared" si="40"/>
        <v>0.9423887369738605</v>
      </c>
      <c r="K398" s="201">
        <f t="shared" si="43"/>
        <v>0.9423887369738605</v>
      </c>
      <c r="L398" s="71"/>
      <c r="M398" s="71"/>
    </row>
    <row r="399" spans="1:13" x14ac:dyDescent="0.2">
      <c r="A399" s="3">
        <f t="shared" si="41"/>
        <v>2043</v>
      </c>
      <c r="B399" s="3">
        <f t="shared" si="47"/>
        <v>2</v>
      </c>
      <c r="C399" s="300">
        <f t="shared" si="45"/>
        <v>398325.10944658692</v>
      </c>
      <c r="D399" s="300">
        <f t="shared" si="42"/>
        <v>869.44871330448279</v>
      </c>
      <c r="E399" s="300">
        <f t="shared" si="44"/>
        <v>954.94735520018014</v>
      </c>
      <c r="G399" s="300">
        <f t="shared" si="46"/>
        <v>425861.899347055</v>
      </c>
      <c r="I399" s="179">
        <f t="shared" si="48"/>
        <v>398325.10944658692</v>
      </c>
      <c r="J399" s="128">
        <f t="shared" si="40"/>
        <v>0.91046769077885481</v>
      </c>
      <c r="K399" s="201">
        <f t="shared" si="43"/>
        <v>0.91046769077885481</v>
      </c>
      <c r="L399" s="71"/>
      <c r="M399" s="71"/>
    </row>
    <row r="400" spans="1:13" x14ac:dyDescent="0.2">
      <c r="A400" s="3">
        <f t="shared" si="41"/>
        <v>2043</v>
      </c>
      <c r="B400" s="3">
        <f t="shared" si="47"/>
        <v>3</v>
      </c>
      <c r="C400" s="300">
        <f t="shared" si="45"/>
        <v>400405.35673639603</v>
      </c>
      <c r="D400" s="300">
        <f t="shared" si="42"/>
        <v>827.32232083968711</v>
      </c>
      <c r="E400" s="300">
        <f t="shared" si="44"/>
        <v>847.75796582836995</v>
      </c>
      <c r="G400" s="300">
        <f t="shared" si="46"/>
        <v>398325.10944658692</v>
      </c>
      <c r="I400" s="179">
        <f t="shared" si="48"/>
        <v>400405.35673639603</v>
      </c>
      <c r="J400" s="128">
        <f t="shared" ref="J400:J463" si="49">+D400/E400</f>
        <v>0.97589448190119388</v>
      </c>
      <c r="K400" s="201">
        <f t="shared" si="43"/>
        <v>0.97589448190119388</v>
      </c>
      <c r="L400" s="71"/>
      <c r="M400" s="71"/>
    </row>
    <row r="401" spans="1:13" x14ac:dyDescent="0.2">
      <c r="A401" s="3">
        <f t="shared" si="41"/>
        <v>2043</v>
      </c>
      <c r="B401" s="3">
        <f t="shared" si="47"/>
        <v>4</v>
      </c>
      <c r="C401" s="300">
        <f t="shared" si="45"/>
        <v>405089.04661921068</v>
      </c>
      <c r="D401" s="300">
        <f t="shared" si="42"/>
        <v>828.91933883465515</v>
      </c>
      <c r="E401" s="300">
        <f t="shared" si="44"/>
        <v>853.10742917768994</v>
      </c>
      <c r="G401" s="300">
        <f t="shared" si="46"/>
        <v>400405.35673639603</v>
      </c>
      <c r="I401" s="179">
        <f t="shared" si="48"/>
        <v>405089.04661921068</v>
      </c>
      <c r="J401" s="128">
        <f t="shared" si="49"/>
        <v>0.97164707571899867</v>
      </c>
      <c r="K401" s="201">
        <f t="shared" si="43"/>
        <v>0.97164707571899867</v>
      </c>
      <c r="L401" s="71"/>
      <c r="M401" s="71"/>
    </row>
    <row r="402" spans="1:13" x14ac:dyDescent="0.2">
      <c r="A402" s="3">
        <f t="shared" si="41"/>
        <v>2043</v>
      </c>
      <c r="B402" s="3">
        <f t="shared" si="47"/>
        <v>5</v>
      </c>
      <c r="C402" s="300">
        <f t="shared" si="45"/>
        <v>437617.46523053094</v>
      </c>
      <c r="D402" s="300">
        <f t="shared" si="42"/>
        <v>906.37025151604405</v>
      </c>
      <c r="E402" s="300">
        <f t="shared" si="44"/>
        <v>921.93469851355064</v>
      </c>
      <c r="G402" s="300">
        <f t="shared" si="46"/>
        <v>405089.04661921068</v>
      </c>
      <c r="I402" s="179">
        <f t="shared" si="48"/>
        <v>437617.46523053094</v>
      </c>
      <c r="J402" s="128">
        <f t="shared" si="49"/>
        <v>0.98311762533441749</v>
      </c>
      <c r="K402" s="201">
        <f t="shared" si="43"/>
        <v>0.98311762533441749</v>
      </c>
      <c r="L402" s="71"/>
      <c r="M402" s="71"/>
    </row>
    <row r="403" spans="1:13" x14ac:dyDescent="0.2">
      <c r="A403" s="3">
        <f t="shared" si="41"/>
        <v>2043</v>
      </c>
      <c r="B403" s="3">
        <f t="shared" si="47"/>
        <v>6</v>
      </c>
      <c r="C403" s="300">
        <f t="shared" si="45"/>
        <v>451900.31014872115</v>
      </c>
      <c r="D403" s="300">
        <f t="shared" si="42"/>
        <v>932.36927917034609</v>
      </c>
      <c r="E403" s="300">
        <f t="shared" si="44"/>
        <v>945.99321326310269</v>
      </c>
      <c r="G403" s="300">
        <f t="shared" si="46"/>
        <v>437617.46523053094</v>
      </c>
      <c r="I403" s="179">
        <f t="shared" si="48"/>
        <v>451900.31014872115</v>
      </c>
      <c r="J403" s="128">
        <f t="shared" si="49"/>
        <v>0.98559827501746833</v>
      </c>
      <c r="K403" s="201">
        <f t="shared" si="43"/>
        <v>0.98559827501746833</v>
      </c>
      <c r="L403" s="71"/>
      <c r="M403" s="71"/>
    </row>
    <row r="404" spans="1:13" x14ac:dyDescent="0.2">
      <c r="A404" s="3">
        <f t="shared" si="41"/>
        <v>2043</v>
      </c>
      <c r="B404" s="3">
        <f t="shared" si="47"/>
        <v>7</v>
      </c>
      <c r="C404" s="300">
        <f t="shared" si="45"/>
        <v>463102.49141912925</v>
      </c>
      <c r="D404" s="300">
        <f t="shared" si="42"/>
        <v>956.04970189352991</v>
      </c>
      <c r="E404" s="300">
        <f t="shared" si="44"/>
        <v>965.48919574782906</v>
      </c>
      <c r="G404" s="300">
        <f t="shared" si="46"/>
        <v>451900.31014872115</v>
      </c>
      <c r="I404" s="179">
        <f t="shared" si="48"/>
        <v>463102.49141912925</v>
      </c>
      <c r="J404" s="128">
        <f t="shared" si="49"/>
        <v>0.99022309737294611</v>
      </c>
      <c r="K404" s="201">
        <f t="shared" si="43"/>
        <v>0.99022309737294611</v>
      </c>
      <c r="L404" s="71"/>
      <c r="M404" s="71"/>
    </row>
    <row r="405" spans="1:13" x14ac:dyDescent="0.2">
      <c r="A405" s="3">
        <f t="shared" si="41"/>
        <v>2043</v>
      </c>
      <c r="B405" s="3">
        <f t="shared" si="47"/>
        <v>8</v>
      </c>
      <c r="C405" s="300">
        <f t="shared" si="45"/>
        <v>462180.01669445325</v>
      </c>
      <c r="D405" s="300">
        <f t="shared" si="42"/>
        <v>957.84483059482613</v>
      </c>
      <c r="E405" s="300">
        <f t="shared" si="44"/>
        <v>963.87039360283973</v>
      </c>
      <c r="G405" s="300">
        <f t="shared" si="46"/>
        <v>463102.49141912925</v>
      </c>
      <c r="I405" s="179">
        <f t="shared" si="48"/>
        <v>462180.01669445325</v>
      </c>
      <c r="J405" s="128">
        <f t="shared" si="49"/>
        <v>0.99374857548483186</v>
      </c>
      <c r="K405" s="201">
        <f t="shared" si="43"/>
        <v>0.99374857548483186</v>
      </c>
      <c r="L405" s="71"/>
      <c r="M405" s="71"/>
    </row>
    <row r="406" spans="1:13" x14ac:dyDescent="0.2">
      <c r="A406" s="3">
        <f t="shared" si="41"/>
        <v>2043</v>
      </c>
      <c r="B406" s="3">
        <f t="shared" si="47"/>
        <v>9</v>
      </c>
      <c r="C406" s="300">
        <f t="shared" si="45"/>
        <v>445890.7686423508</v>
      </c>
      <c r="D406" s="300">
        <f t="shared" si="42"/>
        <v>934.71970344988119</v>
      </c>
      <c r="E406" s="300">
        <f t="shared" si="44"/>
        <v>937.42443818703134</v>
      </c>
      <c r="G406" s="300">
        <f t="shared" si="46"/>
        <v>462180.01669445325</v>
      </c>
      <c r="I406" s="179">
        <f t="shared" si="48"/>
        <v>445890.7686423508</v>
      </c>
      <c r="J406" s="128">
        <f t="shared" si="49"/>
        <v>0.99711471706201615</v>
      </c>
      <c r="K406" s="201">
        <f t="shared" si="43"/>
        <v>0.99711471706201615</v>
      </c>
      <c r="L406" s="71"/>
      <c r="M406" s="71"/>
    </row>
    <row r="407" spans="1:13" x14ac:dyDescent="0.2">
      <c r="A407" s="3">
        <f t="shared" si="41"/>
        <v>2043</v>
      </c>
      <c r="B407" s="3">
        <f t="shared" si="47"/>
        <v>10</v>
      </c>
      <c r="C407" s="300">
        <f t="shared" si="45"/>
        <v>422275.05209045397</v>
      </c>
      <c r="D407" s="300">
        <f t="shared" si="42"/>
        <v>889.11711045908112</v>
      </c>
      <c r="E407" s="300">
        <f t="shared" si="44"/>
        <v>892.75260416368326</v>
      </c>
      <c r="G407" s="300">
        <f t="shared" si="46"/>
        <v>445890.7686423508</v>
      </c>
      <c r="I407" s="179">
        <f t="shared" si="48"/>
        <v>422275.05209045397</v>
      </c>
      <c r="J407" s="128">
        <f t="shared" si="49"/>
        <v>0.99592777026059998</v>
      </c>
      <c r="K407" s="201">
        <f t="shared" si="43"/>
        <v>0.99592777026059998</v>
      </c>
      <c r="L407" s="71"/>
      <c r="M407" s="71"/>
    </row>
    <row r="408" spans="1:13" x14ac:dyDescent="0.2">
      <c r="A408" s="3">
        <f t="shared" si="41"/>
        <v>2043</v>
      </c>
      <c r="B408" s="3">
        <f t="shared" si="47"/>
        <v>11</v>
      </c>
      <c r="C408" s="300">
        <f t="shared" si="45"/>
        <v>394697.47777058667</v>
      </c>
      <c r="D408" s="300">
        <f t="shared" si="42"/>
        <v>836.09479954044525</v>
      </c>
      <c r="E408" s="300">
        <f t="shared" si="44"/>
        <v>837.67749766847351</v>
      </c>
      <c r="G408" s="300">
        <f t="shared" si="46"/>
        <v>422275.05209045397</v>
      </c>
      <c r="I408" s="179">
        <f t="shared" si="48"/>
        <v>394697.47777058667</v>
      </c>
      <c r="J408" s="128">
        <f t="shared" si="49"/>
        <v>0.99811061162269077</v>
      </c>
      <c r="K408" s="201">
        <f t="shared" si="43"/>
        <v>0.99811061162269077</v>
      </c>
      <c r="L408" s="71"/>
      <c r="M408" s="71"/>
    </row>
    <row r="409" spans="1:13" x14ac:dyDescent="0.2">
      <c r="A409" s="3">
        <f t="shared" si="41"/>
        <v>2043</v>
      </c>
      <c r="B409" s="3">
        <f t="shared" si="47"/>
        <v>12</v>
      </c>
      <c r="C409" s="300">
        <f t="shared" si="45"/>
        <v>404021.86357837077</v>
      </c>
      <c r="D409" s="300">
        <f t="shared" si="42"/>
        <v>811.81823825893241</v>
      </c>
      <c r="E409" s="300">
        <f t="shared" si="44"/>
        <v>853.47521876120379</v>
      </c>
      <c r="G409" s="300">
        <f t="shared" si="46"/>
        <v>394697.47777058667</v>
      </c>
      <c r="I409" s="179">
        <f t="shared" si="48"/>
        <v>404021.86357837077</v>
      </c>
      <c r="J409" s="128">
        <f t="shared" si="49"/>
        <v>0.95119134148647533</v>
      </c>
      <c r="K409" s="201">
        <f t="shared" si="43"/>
        <v>0.95119134148647533</v>
      </c>
      <c r="L409" s="71"/>
      <c r="M409" s="71"/>
    </row>
    <row r="410" spans="1:13" x14ac:dyDescent="0.2">
      <c r="A410" s="3">
        <f t="shared" si="41"/>
        <v>2044</v>
      </c>
      <c r="B410" s="3">
        <f t="shared" si="47"/>
        <v>1</v>
      </c>
      <c r="C410" s="300">
        <f t="shared" si="45"/>
        <v>430033.53918815043</v>
      </c>
      <c r="D410" s="300">
        <f t="shared" si="42"/>
        <v>997.12431166701799</v>
      </c>
      <c r="E410" s="300">
        <f t="shared" si="44"/>
        <v>1058.0817369156182</v>
      </c>
      <c r="G410" s="300">
        <f t="shared" si="46"/>
        <v>404021.86357837077</v>
      </c>
      <c r="I410" s="179">
        <f t="shared" si="48"/>
        <v>430033.53918815043</v>
      </c>
      <c r="J410" s="128">
        <f t="shared" si="49"/>
        <v>0.9423887369738605</v>
      </c>
      <c r="K410" s="201">
        <f t="shared" si="43"/>
        <v>0.9423887369738605</v>
      </c>
      <c r="L410" s="71"/>
      <c r="M410" s="71"/>
    </row>
    <row r="411" spans="1:13" x14ac:dyDescent="0.2">
      <c r="A411" s="3">
        <f t="shared" ref="A411:A474" si="50">+A399+1</f>
        <v>2044</v>
      </c>
      <c r="B411" s="3">
        <f t="shared" si="47"/>
        <v>2</v>
      </c>
      <c r="C411" s="300">
        <f t="shared" si="45"/>
        <v>402471.9122382605</v>
      </c>
      <c r="D411" s="300">
        <f t="shared" si="42"/>
        <v>876.86681070599604</v>
      </c>
      <c r="E411" s="300">
        <f t="shared" si="44"/>
        <v>963.09492317721345</v>
      </c>
      <c r="G411" s="300">
        <f t="shared" si="46"/>
        <v>430033.53918815043</v>
      </c>
      <c r="I411" s="179">
        <f t="shared" si="48"/>
        <v>402471.9122382605</v>
      </c>
      <c r="J411" s="128">
        <f t="shared" si="49"/>
        <v>0.9104676907788547</v>
      </c>
      <c r="K411" s="201">
        <f t="shared" si="43"/>
        <v>0.91046769077885481</v>
      </c>
      <c r="L411" s="71"/>
      <c r="M411" s="71"/>
    </row>
    <row r="412" spans="1:13" x14ac:dyDescent="0.2">
      <c r="A412" s="3">
        <f t="shared" si="50"/>
        <v>2044</v>
      </c>
      <c r="B412" s="3">
        <f t="shared" si="47"/>
        <v>3</v>
      </c>
      <c r="C412" s="300">
        <f t="shared" si="45"/>
        <v>404489.72986951756</v>
      </c>
      <c r="D412" s="300">
        <f t="shared" si="42"/>
        <v>835.98282252768411</v>
      </c>
      <c r="E412" s="300">
        <f t="shared" si="44"/>
        <v>856.63239011154144</v>
      </c>
      <c r="G412" s="300">
        <f t="shared" si="46"/>
        <v>402471.9122382605</v>
      </c>
      <c r="I412" s="179">
        <f t="shared" si="48"/>
        <v>404489.72986951756</v>
      </c>
      <c r="J412" s="128">
        <f t="shared" si="49"/>
        <v>0.97589448190119388</v>
      </c>
      <c r="K412" s="201">
        <f t="shared" si="43"/>
        <v>0.97589448190119388</v>
      </c>
      <c r="L412" s="71"/>
      <c r="M412" s="71"/>
    </row>
    <row r="413" spans="1:13" x14ac:dyDescent="0.2">
      <c r="A413" s="3">
        <f t="shared" si="50"/>
        <v>2044</v>
      </c>
      <c r="B413" s="3">
        <f t="shared" si="47"/>
        <v>4</v>
      </c>
      <c r="C413" s="300">
        <f t="shared" si="45"/>
        <v>409119.94893806794</v>
      </c>
      <c r="D413" s="300">
        <f t="shared" si="42"/>
        <v>837.46275867822897</v>
      </c>
      <c r="E413" s="300">
        <f t="shared" si="44"/>
        <v>861.90014832136853</v>
      </c>
      <c r="G413" s="300">
        <f t="shared" si="46"/>
        <v>404489.72986951756</v>
      </c>
      <c r="I413" s="179">
        <f t="shared" si="48"/>
        <v>409119.94893806794</v>
      </c>
      <c r="J413" s="128">
        <f t="shared" si="49"/>
        <v>0.97164707571899867</v>
      </c>
      <c r="K413" s="201">
        <f t="shared" si="43"/>
        <v>0.97164707571899867</v>
      </c>
      <c r="L413" s="71"/>
      <c r="M413" s="71"/>
    </row>
    <row r="414" spans="1:13" x14ac:dyDescent="0.2">
      <c r="A414" s="3">
        <f t="shared" si="50"/>
        <v>2044</v>
      </c>
      <c r="B414" s="3">
        <f t="shared" si="47"/>
        <v>5</v>
      </c>
      <c r="C414" s="300">
        <f t="shared" si="45"/>
        <v>441616.42505992512</v>
      </c>
      <c r="D414" s="300">
        <f t="shared" si="42"/>
        <v>914.72767033988748</v>
      </c>
      <c r="E414" s="300">
        <f t="shared" si="44"/>
        <v>930.43563330352617</v>
      </c>
      <c r="G414" s="300">
        <f t="shared" si="46"/>
        <v>409119.94893806794</v>
      </c>
      <c r="I414" s="179">
        <f t="shared" si="48"/>
        <v>441616.42505992512</v>
      </c>
      <c r="J414" s="128">
        <f t="shared" si="49"/>
        <v>0.98311762533441749</v>
      </c>
      <c r="K414" s="201">
        <f t="shared" si="43"/>
        <v>0.98311762533441749</v>
      </c>
      <c r="L414" s="71"/>
      <c r="M414" s="71"/>
    </row>
    <row r="415" spans="1:13" x14ac:dyDescent="0.2">
      <c r="A415" s="3">
        <f t="shared" si="50"/>
        <v>2044</v>
      </c>
      <c r="B415" s="3">
        <f t="shared" si="47"/>
        <v>6</v>
      </c>
      <c r="C415" s="300">
        <f t="shared" si="45"/>
        <v>455946.62569479254</v>
      </c>
      <c r="D415" s="300">
        <f t="shared" si="42"/>
        <v>940.55772269911665</v>
      </c>
      <c r="E415" s="300">
        <f t="shared" si="44"/>
        <v>954.30130768283516</v>
      </c>
      <c r="G415" s="300">
        <f t="shared" si="46"/>
        <v>441616.42505992512</v>
      </c>
      <c r="I415" s="179">
        <f t="shared" si="48"/>
        <v>455946.62569479254</v>
      </c>
      <c r="J415" s="128">
        <f t="shared" si="49"/>
        <v>0.98559827501746833</v>
      </c>
      <c r="K415" s="201">
        <f t="shared" si="43"/>
        <v>0.98559827501746833</v>
      </c>
      <c r="L415" s="71"/>
      <c r="M415" s="71"/>
    </row>
    <row r="416" spans="1:13" x14ac:dyDescent="0.2">
      <c r="A416" s="3">
        <f t="shared" si="50"/>
        <v>2044</v>
      </c>
      <c r="B416" s="3">
        <f t="shared" si="47"/>
        <v>7</v>
      </c>
      <c r="C416" s="300">
        <f t="shared" si="45"/>
        <v>467187.27001265442</v>
      </c>
      <c r="D416" s="300">
        <f t="shared" si="42"/>
        <v>964.10783727453872</v>
      </c>
      <c r="E416" s="300">
        <f t="shared" si="44"/>
        <v>973.62689259855586</v>
      </c>
      <c r="G416" s="300">
        <f t="shared" si="46"/>
        <v>455946.62569479254</v>
      </c>
      <c r="I416" s="179">
        <f t="shared" si="48"/>
        <v>467187.27001265442</v>
      </c>
      <c r="J416" s="128">
        <f t="shared" si="49"/>
        <v>0.99022309737294611</v>
      </c>
      <c r="K416" s="201">
        <f t="shared" si="43"/>
        <v>0.99022309737294611</v>
      </c>
      <c r="L416" s="71"/>
      <c r="M416" s="71"/>
    </row>
    <row r="417" spans="1:13" x14ac:dyDescent="0.2">
      <c r="A417" s="3">
        <f t="shared" si="50"/>
        <v>2044</v>
      </c>
      <c r="B417" s="3">
        <f t="shared" si="47"/>
        <v>8</v>
      </c>
      <c r="C417" s="300">
        <f t="shared" si="45"/>
        <v>466257.63698600867</v>
      </c>
      <c r="D417" s="300">
        <f t="shared" si="42"/>
        <v>965.89653366070229</v>
      </c>
      <c r="E417" s="300">
        <f t="shared" si="44"/>
        <v>971.97274792515691</v>
      </c>
      <c r="G417" s="300">
        <f t="shared" si="46"/>
        <v>467187.27001265442</v>
      </c>
      <c r="I417" s="179">
        <f t="shared" si="48"/>
        <v>466257.63698600867</v>
      </c>
      <c r="J417" s="128">
        <f t="shared" si="49"/>
        <v>0.99374857548483186</v>
      </c>
      <c r="K417" s="201">
        <f t="shared" si="43"/>
        <v>0.99374857548483186</v>
      </c>
      <c r="L417" s="71"/>
      <c r="M417" s="71"/>
    </row>
    <row r="418" spans="1:13" x14ac:dyDescent="0.2">
      <c r="A418" s="3">
        <f t="shared" si="50"/>
        <v>2044</v>
      </c>
      <c r="B418" s="3">
        <f t="shared" si="47"/>
        <v>9</v>
      </c>
      <c r="C418" s="300">
        <f t="shared" si="45"/>
        <v>450009.48776069196</v>
      </c>
      <c r="D418" s="300">
        <f t="shared" ref="D418:D481" si="51">+E418*K418</f>
        <v>942.95159330458887</v>
      </c>
      <c r="E418" s="300">
        <f t="shared" si="44"/>
        <v>945.68014810069383</v>
      </c>
      <c r="G418" s="300">
        <f t="shared" si="46"/>
        <v>466257.63698600867</v>
      </c>
      <c r="I418" s="179">
        <f t="shared" si="48"/>
        <v>450009.48776069196</v>
      </c>
      <c r="J418" s="128">
        <f t="shared" si="49"/>
        <v>0.99711471706201615</v>
      </c>
      <c r="K418" s="201">
        <f t="shared" si="43"/>
        <v>0.99711471706201615</v>
      </c>
      <c r="L418" s="71"/>
      <c r="M418" s="71"/>
    </row>
    <row r="419" spans="1:13" x14ac:dyDescent="0.2">
      <c r="A419" s="3">
        <f t="shared" si="50"/>
        <v>2044</v>
      </c>
      <c r="B419" s="3">
        <f t="shared" si="47"/>
        <v>10</v>
      </c>
      <c r="C419" s="300">
        <f t="shared" si="45"/>
        <v>426489.47793498205</v>
      </c>
      <c r="D419" s="300">
        <f t="shared" si="51"/>
        <v>897.39566859238505</v>
      </c>
      <c r="E419" s="300">
        <f t="shared" si="44"/>
        <v>901.06501233273923</v>
      </c>
      <c r="G419" s="300">
        <f t="shared" si="46"/>
        <v>450009.48776069196</v>
      </c>
      <c r="I419" s="179">
        <f t="shared" si="48"/>
        <v>426489.47793498205</v>
      </c>
      <c r="J419" s="128">
        <f t="shared" si="49"/>
        <v>0.99592777026060009</v>
      </c>
      <c r="K419" s="201">
        <f t="shared" si="43"/>
        <v>0.99592777026059998</v>
      </c>
      <c r="L419" s="71"/>
      <c r="M419" s="71"/>
    </row>
    <row r="420" spans="1:13" x14ac:dyDescent="0.2">
      <c r="A420" s="3">
        <f t="shared" si="50"/>
        <v>2044</v>
      </c>
      <c r="B420" s="3">
        <f t="shared" si="47"/>
        <v>11</v>
      </c>
      <c r="C420" s="300">
        <f t="shared" si="45"/>
        <v>399113.84668394679</v>
      </c>
      <c r="D420" s="300">
        <f t="shared" si="51"/>
        <v>844.36101713407413</v>
      </c>
      <c r="E420" s="300">
        <f t="shared" si="44"/>
        <v>845.95936292205499</v>
      </c>
      <c r="G420" s="300">
        <f t="shared" si="46"/>
        <v>426489.47793498205</v>
      </c>
      <c r="I420" s="179">
        <f t="shared" si="48"/>
        <v>399113.84668394679</v>
      </c>
      <c r="J420" s="128">
        <f t="shared" si="49"/>
        <v>0.99811061162269077</v>
      </c>
      <c r="K420" s="201">
        <f t="shared" si="43"/>
        <v>0.99811061162269077</v>
      </c>
      <c r="L420" s="71"/>
      <c r="M420" s="71"/>
    </row>
    <row r="421" spans="1:13" x14ac:dyDescent="0.2">
      <c r="A421" s="3">
        <f t="shared" si="50"/>
        <v>2044</v>
      </c>
      <c r="B421" s="3">
        <f t="shared" si="47"/>
        <v>12</v>
      </c>
      <c r="C421" s="300">
        <f t="shared" si="45"/>
        <v>408566.40672451485</v>
      </c>
      <c r="D421" s="300">
        <f t="shared" si="51"/>
        <v>819.44134924734999</v>
      </c>
      <c r="E421" s="300">
        <f t="shared" si="44"/>
        <v>861.4894958639627</v>
      </c>
      <c r="G421" s="300">
        <f t="shared" si="46"/>
        <v>399113.84668394679</v>
      </c>
      <c r="I421" s="179">
        <f t="shared" si="48"/>
        <v>408566.40672451485</v>
      </c>
      <c r="J421" s="128">
        <f t="shared" si="49"/>
        <v>0.95119134148647533</v>
      </c>
      <c r="K421" s="201">
        <f t="shared" si="43"/>
        <v>0.95119134148647533</v>
      </c>
      <c r="L421" s="71"/>
      <c r="M421" s="71"/>
    </row>
    <row r="422" spans="1:13" x14ac:dyDescent="0.2">
      <c r="A422" s="3">
        <f t="shared" si="50"/>
        <v>2045</v>
      </c>
      <c r="B422" s="3">
        <f t="shared" si="47"/>
        <v>1</v>
      </c>
      <c r="C422" s="300">
        <f t="shared" si="45"/>
        <v>434246.0434009835</v>
      </c>
      <c r="D422" s="300">
        <f t="shared" si="51"/>
        <v>1004.3156625512604</v>
      </c>
      <c r="E422" s="300">
        <f t="shared" si="44"/>
        <v>1065.7127182740487</v>
      </c>
      <c r="G422" s="300">
        <f t="shared" si="46"/>
        <v>408566.40672451485</v>
      </c>
      <c r="I422" s="179">
        <f t="shared" si="48"/>
        <v>434246.0434009835</v>
      </c>
      <c r="J422" s="128">
        <f t="shared" si="49"/>
        <v>0.9423887369738605</v>
      </c>
      <c r="K422" s="201">
        <f t="shared" si="43"/>
        <v>0.9423887369738605</v>
      </c>
      <c r="L422" s="71"/>
      <c r="M422" s="71"/>
    </row>
    <row r="423" spans="1:13" x14ac:dyDescent="0.2">
      <c r="A423" s="3">
        <f t="shared" si="50"/>
        <v>2045</v>
      </c>
      <c r="B423" s="3">
        <f t="shared" si="47"/>
        <v>2</v>
      </c>
      <c r="C423" s="300">
        <f t="shared" si="45"/>
        <v>406661.88572890637</v>
      </c>
      <c r="D423" s="300">
        <f t="shared" si="51"/>
        <v>884.34819898161879</v>
      </c>
      <c r="E423" s="300">
        <f t="shared" si="44"/>
        <v>971.31200583856821</v>
      </c>
      <c r="G423" s="300">
        <f t="shared" si="46"/>
        <v>434246.0434009835</v>
      </c>
      <c r="I423" s="179">
        <f t="shared" si="48"/>
        <v>406661.88572890637</v>
      </c>
      <c r="J423" s="128">
        <f t="shared" si="49"/>
        <v>0.91046769077885481</v>
      </c>
      <c r="K423" s="201">
        <f t="shared" si="43"/>
        <v>0.91046769077885481</v>
      </c>
      <c r="L423" s="71"/>
      <c r="M423" s="71"/>
    </row>
    <row r="424" spans="1:13" x14ac:dyDescent="0.2">
      <c r="A424" s="3">
        <f t="shared" si="50"/>
        <v>2045</v>
      </c>
      <c r="B424" s="3">
        <f t="shared" si="47"/>
        <v>3</v>
      </c>
      <c r="C424" s="300">
        <f t="shared" si="45"/>
        <v>408615.76604138198</v>
      </c>
      <c r="D424" s="300">
        <f t="shared" si="51"/>
        <v>844.73398330658017</v>
      </c>
      <c r="E424" s="300">
        <f t="shared" si="44"/>
        <v>865.59971285103211</v>
      </c>
      <c r="G424" s="300">
        <f t="shared" si="46"/>
        <v>406661.88572890637</v>
      </c>
      <c r="I424" s="179">
        <f t="shared" si="48"/>
        <v>408615.76604138198</v>
      </c>
      <c r="J424" s="128">
        <f t="shared" si="49"/>
        <v>0.97589448190119388</v>
      </c>
      <c r="K424" s="201">
        <f t="shared" si="43"/>
        <v>0.97589448190119388</v>
      </c>
      <c r="L424" s="71"/>
      <c r="M424" s="71"/>
    </row>
    <row r="425" spans="1:13" x14ac:dyDescent="0.2">
      <c r="A425" s="3">
        <f t="shared" si="50"/>
        <v>2045</v>
      </c>
      <c r="B425" s="3">
        <f t="shared" si="47"/>
        <v>4</v>
      </c>
      <c r="C425" s="300">
        <f t="shared" si="45"/>
        <v>413190.9613849076</v>
      </c>
      <c r="D425" s="300">
        <f t="shared" si="51"/>
        <v>846.09423295509202</v>
      </c>
      <c r="E425" s="300">
        <f t="shared" si="44"/>
        <v>870.78349135049871</v>
      </c>
      <c r="G425" s="300">
        <f t="shared" si="46"/>
        <v>408615.76604138198</v>
      </c>
      <c r="I425" s="179">
        <f t="shared" si="48"/>
        <v>413190.9613849076</v>
      </c>
      <c r="J425" s="128">
        <f t="shared" si="49"/>
        <v>0.97164707571899867</v>
      </c>
      <c r="K425" s="201">
        <f t="shared" si="43"/>
        <v>0.97164707571899867</v>
      </c>
      <c r="L425" s="71"/>
      <c r="M425" s="71"/>
    </row>
    <row r="426" spans="1:13" x14ac:dyDescent="0.2">
      <c r="A426" s="3">
        <f t="shared" si="50"/>
        <v>2045</v>
      </c>
      <c r="B426" s="3">
        <f t="shared" si="47"/>
        <v>5</v>
      </c>
      <c r="C426" s="300">
        <f t="shared" si="45"/>
        <v>445651.9274887073</v>
      </c>
      <c r="D426" s="300">
        <f t="shared" si="51"/>
        <v>923.16215088247156</v>
      </c>
      <c r="E426" s="300">
        <f t="shared" si="44"/>
        <v>939.01495313793055</v>
      </c>
      <c r="G426" s="300">
        <f t="shared" si="46"/>
        <v>413190.9613849076</v>
      </c>
      <c r="I426" s="179">
        <f t="shared" si="48"/>
        <v>445651.9274887073</v>
      </c>
      <c r="J426" s="128">
        <f t="shared" si="49"/>
        <v>0.98311762533441749</v>
      </c>
      <c r="K426" s="201">
        <f t="shared" si="43"/>
        <v>0.98311762533441749</v>
      </c>
      <c r="L426" s="71"/>
      <c r="M426" s="71"/>
    </row>
    <row r="427" spans="1:13" x14ac:dyDescent="0.2">
      <c r="A427" s="3">
        <f t="shared" si="50"/>
        <v>2045</v>
      </c>
      <c r="B427" s="3">
        <f t="shared" si="47"/>
        <v>6</v>
      </c>
      <c r="C427" s="300">
        <f t="shared" si="45"/>
        <v>460029.17195177666</v>
      </c>
      <c r="D427" s="300">
        <f t="shared" si="51"/>
        <v>948.81808044569959</v>
      </c>
      <c r="E427" s="300">
        <f t="shared" si="44"/>
        <v>962.68236714282307</v>
      </c>
      <c r="G427" s="300">
        <f t="shared" si="46"/>
        <v>445651.9274887073</v>
      </c>
      <c r="I427" s="179">
        <f t="shared" si="48"/>
        <v>460029.17195177666</v>
      </c>
      <c r="J427" s="128">
        <f t="shared" si="49"/>
        <v>0.98559827501746833</v>
      </c>
      <c r="K427" s="201">
        <f t="shared" si="43"/>
        <v>0.98559827501746833</v>
      </c>
      <c r="L427" s="71"/>
      <c r="M427" s="71"/>
    </row>
    <row r="428" spans="1:13" x14ac:dyDescent="0.2">
      <c r="A428" s="3">
        <f t="shared" si="50"/>
        <v>2045</v>
      </c>
      <c r="B428" s="3">
        <f t="shared" si="47"/>
        <v>7</v>
      </c>
      <c r="C428" s="300">
        <f t="shared" si="45"/>
        <v>471308.07824641536</v>
      </c>
      <c r="D428" s="300">
        <f t="shared" si="51"/>
        <v>972.23389124355606</v>
      </c>
      <c r="E428" s="300">
        <f t="shared" si="44"/>
        <v>981.83317862700312</v>
      </c>
      <c r="G428" s="300">
        <f t="shared" si="46"/>
        <v>460029.17195177666</v>
      </c>
      <c r="I428" s="179">
        <f t="shared" si="48"/>
        <v>471308.07824641536</v>
      </c>
      <c r="J428" s="128">
        <f t="shared" si="49"/>
        <v>0.99022309737294611</v>
      </c>
      <c r="K428" s="201">
        <f t="shared" si="43"/>
        <v>0.99022309737294611</v>
      </c>
      <c r="L428" s="71"/>
      <c r="M428" s="71"/>
    </row>
    <row r="429" spans="1:13" x14ac:dyDescent="0.2">
      <c r="A429" s="3">
        <f t="shared" si="50"/>
        <v>2045</v>
      </c>
      <c r="B429" s="3">
        <f t="shared" si="47"/>
        <v>8</v>
      </c>
      <c r="C429" s="300">
        <f t="shared" si="45"/>
        <v>470371.23240985349</v>
      </c>
      <c r="D429" s="300">
        <f t="shared" si="51"/>
        <v>974.01591984203742</v>
      </c>
      <c r="E429" s="300">
        <f t="shared" si="44"/>
        <v>980.14321114053701</v>
      </c>
      <c r="G429" s="300">
        <f t="shared" si="46"/>
        <v>471308.07824641536</v>
      </c>
      <c r="I429" s="179">
        <f t="shared" si="48"/>
        <v>470371.23240985349</v>
      </c>
      <c r="J429" s="128">
        <f t="shared" si="49"/>
        <v>0.99374857548483186</v>
      </c>
      <c r="K429" s="201">
        <f t="shared" si="43"/>
        <v>0.99374857548483186</v>
      </c>
      <c r="L429" s="71"/>
      <c r="M429" s="71"/>
    </row>
    <row r="430" spans="1:13" x14ac:dyDescent="0.2">
      <c r="A430" s="3">
        <f t="shared" si="50"/>
        <v>2045</v>
      </c>
      <c r="B430" s="3">
        <f t="shared" si="47"/>
        <v>9</v>
      </c>
      <c r="C430" s="300">
        <f t="shared" si="45"/>
        <v>454166.25172850926</v>
      </c>
      <c r="D430" s="300">
        <f t="shared" si="51"/>
        <v>951.25597977013081</v>
      </c>
      <c r="E430" s="300">
        <f t="shared" si="44"/>
        <v>954.00856440369523</v>
      </c>
      <c r="G430" s="300">
        <f t="shared" si="46"/>
        <v>470371.23240985349</v>
      </c>
      <c r="I430" s="179">
        <f t="shared" si="48"/>
        <v>454166.25172850926</v>
      </c>
      <c r="J430" s="128">
        <f t="shared" si="49"/>
        <v>0.99711471706201615</v>
      </c>
      <c r="K430" s="201">
        <f t="shared" si="43"/>
        <v>0.99711471706201615</v>
      </c>
      <c r="L430" s="71"/>
      <c r="M430" s="71"/>
    </row>
    <row r="431" spans="1:13" x14ac:dyDescent="0.2">
      <c r="A431" s="3">
        <f t="shared" si="50"/>
        <v>2045</v>
      </c>
      <c r="B431" s="3">
        <f t="shared" si="47"/>
        <v>10</v>
      </c>
      <c r="C431" s="300">
        <f t="shared" si="45"/>
        <v>430745.96495530324</v>
      </c>
      <c r="D431" s="300">
        <f>+E431*K431</f>
        <v>905.75130827541989</v>
      </c>
      <c r="E431" s="300">
        <f t="shared" si="44"/>
        <v>909.45481722877958</v>
      </c>
      <c r="G431" s="300">
        <f t="shared" si="46"/>
        <v>454166.25172850926</v>
      </c>
      <c r="I431" s="179">
        <f t="shared" si="48"/>
        <v>430745.96495530324</v>
      </c>
      <c r="J431" s="128">
        <f t="shared" si="49"/>
        <v>0.99592777026059998</v>
      </c>
      <c r="K431" s="201">
        <f t="shared" si="43"/>
        <v>0.99592777026059998</v>
      </c>
      <c r="L431" s="71"/>
      <c r="M431" s="71"/>
    </row>
    <row r="432" spans="1:13" x14ac:dyDescent="0.2">
      <c r="A432" s="3">
        <f t="shared" si="50"/>
        <v>2045</v>
      </c>
      <c r="B432" s="3">
        <f t="shared" si="47"/>
        <v>11</v>
      </c>
      <c r="C432" s="300">
        <f t="shared" si="45"/>
        <v>403579.63145496347</v>
      </c>
      <c r="D432" s="300">
        <f t="shared" si="51"/>
        <v>852.70896033267366</v>
      </c>
      <c r="E432" s="300">
        <f t="shared" si="44"/>
        <v>854.32310848431064</v>
      </c>
      <c r="G432" s="300">
        <f t="shared" si="46"/>
        <v>430745.96495530324</v>
      </c>
      <c r="I432" s="179">
        <f t="shared" si="48"/>
        <v>403579.63145496347</v>
      </c>
      <c r="J432" s="128">
        <f t="shared" si="49"/>
        <v>0.99811061162269077</v>
      </c>
      <c r="K432" s="201">
        <f t="shared" si="43"/>
        <v>0.99811061162269077</v>
      </c>
      <c r="L432" s="71"/>
      <c r="M432" s="71"/>
    </row>
    <row r="433" spans="1:13" x14ac:dyDescent="0.2">
      <c r="A433" s="3">
        <f t="shared" si="50"/>
        <v>2045</v>
      </c>
      <c r="B433" s="3">
        <f t="shared" si="47"/>
        <v>12</v>
      </c>
      <c r="C433" s="300">
        <f t="shared" si="45"/>
        <v>413162.06807556062</v>
      </c>
      <c r="D433" s="300">
        <f t="shared" si="51"/>
        <v>827.13604254126778</v>
      </c>
      <c r="E433" s="300">
        <f t="shared" si="44"/>
        <v>869.57902838839982</v>
      </c>
      <c r="G433" s="300">
        <f t="shared" si="46"/>
        <v>403579.63145496347</v>
      </c>
      <c r="I433" s="179">
        <f t="shared" si="48"/>
        <v>413162.06807556062</v>
      </c>
      <c r="J433" s="128">
        <f t="shared" si="49"/>
        <v>0.95119134148647522</v>
      </c>
      <c r="K433" s="201">
        <f t="shared" si="43"/>
        <v>0.95119134148647533</v>
      </c>
      <c r="L433" s="71"/>
      <c r="M433" s="71"/>
    </row>
    <row r="434" spans="1:13" x14ac:dyDescent="0.2">
      <c r="A434" s="3">
        <f t="shared" si="50"/>
        <v>2046</v>
      </c>
      <c r="B434" s="3">
        <f t="shared" si="47"/>
        <v>1</v>
      </c>
      <c r="C434" s="300">
        <f t="shared" si="45"/>
        <v>438499.81228302501</v>
      </c>
      <c r="D434" s="300">
        <f t="shared" si="51"/>
        <v>1011.5588781096816</v>
      </c>
      <c r="E434" s="300">
        <f t="shared" si="44"/>
        <v>1073.3987349614724</v>
      </c>
      <c r="G434" s="300">
        <f t="shared" si="46"/>
        <v>413162.06807556062</v>
      </c>
      <c r="I434" s="179">
        <f t="shared" si="48"/>
        <v>438499.81228302501</v>
      </c>
      <c r="J434" s="128">
        <f t="shared" si="49"/>
        <v>0.9423887369738605</v>
      </c>
      <c r="K434" s="201">
        <f t="shared" si="43"/>
        <v>0.9423887369738605</v>
      </c>
      <c r="L434" s="71"/>
      <c r="M434" s="71"/>
    </row>
    <row r="435" spans="1:13" x14ac:dyDescent="0.2">
      <c r="A435" s="3">
        <f t="shared" si="50"/>
        <v>2046</v>
      </c>
      <c r="B435" s="3">
        <f t="shared" si="47"/>
        <v>2</v>
      </c>
      <c r="C435" s="300">
        <f t="shared" si="45"/>
        <v>410895.47935133905</v>
      </c>
      <c r="D435" s="300">
        <f t="shared" si="51"/>
        <v>891.89341812624821</v>
      </c>
      <c r="E435" s="300">
        <f t="shared" si="44"/>
        <v>979.59919628041132</v>
      </c>
      <c r="G435" s="300">
        <f t="shared" si="46"/>
        <v>438499.81228302501</v>
      </c>
      <c r="I435" s="179">
        <f t="shared" si="48"/>
        <v>410895.47935133905</v>
      </c>
      <c r="J435" s="128">
        <f t="shared" si="49"/>
        <v>0.91046769077885481</v>
      </c>
      <c r="K435" s="201">
        <f t="shared" ref="K435:K498" si="52">+K423</f>
        <v>0.91046769077885481</v>
      </c>
      <c r="L435" s="71"/>
      <c r="M435" s="71"/>
    </row>
    <row r="436" spans="1:13" x14ac:dyDescent="0.2">
      <c r="A436" s="3">
        <f t="shared" si="50"/>
        <v>2046</v>
      </c>
      <c r="B436" s="3">
        <f t="shared" si="47"/>
        <v>3</v>
      </c>
      <c r="C436" s="300">
        <f t="shared" si="45"/>
        <v>412783.89023980033</v>
      </c>
      <c r="D436" s="300">
        <f t="shared" si="51"/>
        <v>853.57675220578005</v>
      </c>
      <c r="E436" s="300">
        <f t="shared" si="44"/>
        <v>874.66090651817206</v>
      </c>
      <c r="G436" s="300">
        <f t="shared" si="46"/>
        <v>410895.47935133905</v>
      </c>
      <c r="I436" s="179">
        <f t="shared" si="48"/>
        <v>412783.89023980033</v>
      </c>
      <c r="J436" s="128">
        <f t="shared" si="49"/>
        <v>0.97589448190119388</v>
      </c>
      <c r="K436" s="201">
        <f t="shared" si="52"/>
        <v>0.97589448190119388</v>
      </c>
      <c r="L436" s="71"/>
      <c r="M436" s="71"/>
    </row>
    <row r="437" spans="1:13" x14ac:dyDescent="0.2">
      <c r="A437" s="3">
        <f t="shared" si="50"/>
        <v>2046</v>
      </c>
      <c r="B437" s="3">
        <f t="shared" si="47"/>
        <v>4</v>
      </c>
      <c r="C437" s="300">
        <f t="shared" si="45"/>
        <v>417302.48308187141</v>
      </c>
      <c r="D437" s="300">
        <f t="shared" si="51"/>
        <v>854.81466921554204</v>
      </c>
      <c r="E437" s="300">
        <f t="shared" ref="E437:E500" si="53">E425*E425/E413</f>
        <v>879.75839229794099</v>
      </c>
      <c r="G437" s="300">
        <f t="shared" si="46"/>
        <v>412783.89023980033</v>
      </c>
      <c r="I437" s="179">
        <f t="shared" si="48"/>
        <v>417302.48308187141</v>
      </c>
      <c r="J437" s="128">
        <f t="shared" si="49"/>
        <v>0.97164707571899867</v>
      </c>
      <c r="K437" s="201">
        <f t="shared" si="52"/>
        <v>0.97164707571899867</v>
      </c>
      <c r="L437" s="71"/>
      <c r="M437" s="71"/>
    </row>
    <row r="438" spans="1:13" x14ac:dyDescent="0.2">
      <c r="A438" s="3">
        <f t="shared" si="50"/>
        <v>2046</v>
      </c>
      <c r="B438" s="3">
        <f t="shared" si="47"/>
        <v>5</v>
      </c>
      <c r="C438" s="300">
        <f t="shared" si="45"/>
        <v>449724.30644410528</v>
      </c>
      <c r="D438" s="300">
        <f t="shared" si="51"/>
        <v>931.67440371109228</v>
      </c>
      <c r="E438" s="300">
        <f t="shared" si="53"/>
        <v>947.67338078612283</v>
      </c>
      <c r="G438" s="300">
        <f t="shared" si="46"/>
        <v>417302.48308187141</v>
      </c>
      <c r="I438" s="179">
        <f t="shared" si="48"/>
        <v>449724.30644410528</v>
      </c>
      <c r="J438" s="128">
        <f t="shared" si="49"/>
        <v>0.98311762533441749</v>
      </c>
      <c r="K438" s="201">
        <f t="shared" si="52"/>
        <v>0.98311762533441749</v>
      </c>
      <c r="L438" s="71"/>
      <c r="M438" s="71"/>
    </row>
    <row r="439" spans="1:13" x14ac:dyDescent="0.2">
      <c r="A439" s="3">
        <f t="shared" si="50"/>
        <v>2046</v>
      </c>
      <c r="B439" s="3">
        <f t="shared" si="47"/>
        <v>6</v>
      </c>
      <c r="C439" s="300">
        <f t="shared" ref="C439:C502" si="54">+C427*C427/C415</f>
        <v>464148.27332947258</v>
      </c>
      <c r="D439" s="300">
        <f t="shared" si="51"/>
        <v>957.15098398979694</v>
      </c>
      <c r="E439" s="300">
        <f t="shared" si="53"/>
        <v>971.13703245151555</v>
      </c>
      <c r="G439" s="300">
        <f t="shared" si="46"/>
        <v>449724.30644410528</v>
      </c>
      <c r="I439" s="179">
        <f t="shared" si="48"/>
        <v>464148.27332947258</v>
      </c>
      <c r="J439" s="128">
        <f t="shared" si="49"/>
        <v>0.98559827501746833</v>
      </c>
      <c r="K439" s="201">
        <f t="shared" si="52"/>
        <v>0.98559827501746833</v>
      </c>
      <c r="L439" s="71"/>
      <c r="M439" s="71"/>
    </row>
    <row r="440" spans="1:13" x14ac:dyDescent="0.2">
      <c r="A440" s="3">
        <f t="shared" si="50"/>
        <v>2046</v>
      </c>
      <c r="B440" s="3">
        <f t="shared" si="47"/>
        <v>7</v>
      </c>
      <c r="C440" s="300">
        <f t="shared" si="54"/>
        <v>475465.23391853645</v>
      </c>
      <c r="D440" s="300">
        <f t="shared" si="51"/>
        <v>980.42843625740727</v>
      </c>
      <c r="E440" s="300">
        <f t="shared" si="53"/>
        <v>990.10863194211083</v>
      </c>
      <c r="G440" s="300">
        <f t="shared" si="46"/>
        <v>464148.27332947258</v>
      </c>
      <c r="I440" s="179">
        <f t="shared" si="48"/>
        <v>475465.23391853645</v>
      </c>
      <c r="J440" s="128">
        <f t="shared" si="49"/>
        <v>0.99022309737294611</v>
      </c>
      <c r="K440" s="201">
        <f t="shared" si="52"/>
        <v>0.99022309737294611</v>
      </c>
      <c r="L440" s="71"/>
      <c r="M440" s="71"/>
    </row>
    <row r="441" spans="1:13" x14ac:dyDescent="0.2">
      <c r="A441" s="3">
        <f t="shared" si="50"/>
        <v>2046</v>
      </c>
      <c r="B441" s="3">
        <f t="shared" si="47"/>
        <v>8</v>
      </c>
      <c r="C441" s="300">
        <f t="shared" si="54"/>
        <v>474521.12035947968</v>
      </c>
      <c r="D441" s="300">
        <f t="shared" si="51"/>
        <v>982.20355808729892</v>
      </c>
      <c r="E441" s="300">
        <f t="shared" si="53"/>
        <v>988.38235577656019</v>
      </c>
      <c r="G441" s="300">
        <f t="shared" si="46"/>
        <v>475465.23391853645</v>
      </c>
      <c r="I441" s="179">
        <f t="shared" si="48"/>
        <v>474521.12035947968</v>
      </c>
      <c r="J441" s="128">
        <f t="shared" si="49"/>
        <v>0.99374857548483186</v>
      </c>
      <c r="K441" s="201">
        <f t="shared" si="52"/>
        <v>0.99374857548483186</v>
      </c>
      <c r="L441" s="71"/>
      <c r="M441" s="71"/>
    </row>
    <row r="442" spans="1:13" x14ac:dyDescent="0.2">
      <c r="A442" s="3">
        <f t="shared" si="50"/>
        <v>2046</v>
      </c>
      <c r="B442" s="3">
        <f t="shared" si="47"/>
        <v>9</v>
      </c>
      <c r="C442" s="300">
        <f t="shared" si="54"/>
        <v>458361.41196830326</v>
      </c>
      <c r="D442" s="300">
        <f t="shared" si="51"/>
        <v>959.63350130968797</v>
      </c>
      <c r="E442" s="300">
        <f t="shared" si="53"/>
        <v>962.41032740669391</v>
      </c>
      <c r="G442" s="300">
        <f t="shared" si="46"/>
        <v>474521.12035947968</v>
      </c>
      <c r="I442" s="179">
        <f t="shared" si="48"/>
        <v>458361.41196830326</v>
      </c>
      <c r="J442" s="128">
        <f t="shared" si="49"/>
        <v>0.99711471706201615</v>
      </c>
      <c r="K442" s="201">
        <f t="shared" si="52"/>
        <v>0.99711471706201615</v>
      </c>
      <c r="L442" s="71"/>
      <c r="M442" s="71"/>
    </row>
    <row r="443" spans="1:13" x14ac:dyDescent="0.2">
      <c r="A443" s="3">
        <f t="shared" si="50"/>
        <v>2046</v>
      </c>
      <c r="B443" s="3">
        <f t="shared" si="47"/>
        <v>10</v>
      </c>
      <c r="C443" s="300">
        <f t="shared" si="54"/>
        <v>435044.93293398683</v>
      </c>
      <c r="D443" s="300">
        <f t="shared" si="51"/>
        <v>914.1847472135172</v>
      </c>
      <c r="E443" s="300">
        <f t="shared" si="53"/>
        <v>917.92273949174705</v>
      </c>
      <c r="G443" s="300">
        <f t="shared" si="46"/>
        <v>458361.41196830326</v>
      </c>
      <c r="I443" s="179">
        <f t="shared" si="48"/>
        <v>435044.93293398683</v>
      </c>
      <c r="J443" s="128">
        <f t="shared" si="49"/>
        <v>0.99592777026059998</v>
      </c>
      <c r="K443" s="201">
        <f t="shared" si="52"/>
        <v>0.99592777026059998</v>
      </c>
      <c r="L443" s="71"/>
      <c r="M443" s="71"/>
    </row>
    <row r="444" spans="1:13" x14ac:dyDescent="0.2">
      <c r="A444" s="3">
        <f t="shared" si="50"/>
        <v>2046</v>
      </c>
      <c r="B444" s="3">
        <f t="shared" si="47"/>
        <v>11</v>
      </c>
      <c r="C444" s="300">
        <f t="shared" si="54"/>
        <v>408095.38501004199</v>
      </c>
      <c r="D444" s="300">
        <f t="shared" si="51"/>
        <v>861.13943713269839</v>
      </c>
      <c r="E444" s="300">
        <f t="shared" si="53"/>
        <v>862.76954388120396</v>
      </c>
      <c r="G444" s="300">
        <f t="shared" si="46"/>
        <v>435044.93293398683</v>
      </c>
      <c r="I444" s="179">
        <f t="shared" si="48"/>
        <v>408095.38501004199</v>
      </c>
      <c r="J444" s="128">
        <f t="shared" si="49"/>
        <v>0.99811061162269077</v>
      </c>
      <c r="K444" s="201">
        <f t="shared" si="52"/>
        <v>0.99811061162269077</v>
      </c>
      <c r="L444" s="71"/>
      <c r="M444" s="71"/>
    </row>
    <row r="445" spans="1:13" x14ac:dyDescent="0.2">
      <c r="A445" s="3">
        <f t="shared" si="50"/>
        <v>2046</v>
      </c>
      <c r="B445" s="3">
        <f t="shared" si="47"/>
        <v>12</v>
      </c>
      <c r="C445" s="300">
        <f t="shared" si="54"/>
        <v>417809.42262239021</v>
      </c>
      <c r="D445" s="300">
        <f t="shared" si="51"/>
        <v>834.90299031067912</v>
      </c>
      <c r="E445" s="300">
        <f t="shared" si="53"/>
        <v>877.74452299569248</v>
      </c>
      <c r="G445" s="300">
        <f t="shared" si="46"/>
        <v>408095.38501004199</v>
      </c>
      <c r="I445" s="179">
        <f t="shared" si="48"/>
        <v>417809.42262239021</v>
      </c>
      <c r="J445" s="128">
        <f t="shared" si="49"/>
        <v>0.95119134148647533</v>
      </c>
      <c r="K445" s="201">
        <f t="shared" si="52"/>
        <v>0.95119134148647533</v>
      </c>
      <c r="L445" s="71"/>
      <c r="M445" s="71"/>
    </row>
    <row r="446" spans="1:13" x14ac:dyDescent="0.2">
      <c r="A446" s="3">
        <f t="shared" si="50"/>
        <v>2047</v>
      </c>
      <c r="B446" s="3">
        <f t="shared" si="47"/>
        <v>1</v>
      </c>
      <c r="C446" s="300">
        <f t="shared" si="54"/>
        <v>442795.25005296269</v>
      </c>
      <c r="D446" s="300">
        <f t="shared" si="51"/>
        <v>1018.8543323950111</v>
      </c>
      <c r="E446" s="300">
        <f t="shared" si="53"/>
        <v>1081.1401838976685</v>
      </c>
      <c r="G446" s="300">
        <f t="shared" ref="G446:G492" si="55">C445</f>
        <v>417809.42262239021</v>
      </c>
      <c r="I446" s="179">
        <f t="shared" si="48"/>
        <v>442795.25005296269</v>
      </c>
      <c r="J446" s="128">
        <f t="shared" si="49"/>
        <v>0.9423887369738605</v>
      </c>
      <c r="K446" s="201">
        <f t="shared" si="52"/>
        <v>0.9423887369738605</v>
      </c>
      <c r="L446" s="71"/>
      <c r="M446" s="71"/>
    </row>
    <row r="447" spans="1:13" x14ac:dyDescent="0.2">
      <c r="A447" s="3">
        <f t="shared" si="50"/>
        <v>2047</v>
      </c>
      <c r="B447" s="3">
        <f t="shared" si="47"/>
        <v>2</v>
      </c>
      <c r="C447" s="300">
        <f t="shared" si="54"/>
        <v>415173.14721723762</v>
      </c>
      <c r="D447" s="300">
        <f t="shared" si="51"/>
        <v>899.50301274199421</v>
      </c>
      <c r="E447" s="300">
        <f t="shared" si="53"/>
        <v>987.95709265917947</v>
      </c>
      <c r="G447" s="300">
        <f t="shared" si="55"/>
        <v>442795.25005296269</v>
      </c>
      <c r="I447" s="179">
        <f t="shared" si="48"/>
        <v>415173.14721723762</v>
      </c>
      <c r="J447" s="128">
        <f t="shared" si="49"/>
        <v>0.91046769077885481</v>
      </c>
      <c r="K447" s="201">
        <f t="shared" si="52"/>
        <v>0.91046769077885481</v>
      </c>
      <c r="L447" s="71"/>
      <c r="M447" s="71"/>
    </row>
    <row r="448" spans="1:13" x14ac:dyDescent="0.2">
      <c r="A448" s="3">
        <f t="shared" si="50"/>
        <v>2047</v>
      </c>
      <c r="B448" s="3">
        <f t="shared" si="47"/>
        <v>3</v>
      </c>
      <c r="C448" s="300">
        <f t="shared" si="54"/>
        <v>416994.53178771242</v>
      </c>
      <c r="D448" s="300">
        <f t="shared" si="51"/>
        <v>862.51208818923362</v>
      </c>
      <c r="E448" s="300">
        <f t="shared" si="53"/>
        <v>883.81695376422897</v>
      </c>
      <c r="G448" s="300">
        <f t="shared" si="55"/>
        <v>415173.14721723762</v>
      </c>
      <c r="I448" s="179">
        <f t="shared" si="48"/>
        <v>416994.53178771242</v>
      </c>
      <c r="J448" s="128">
        <f t="shared" si="49"/>
        <v>0.97589448190119388</v>
      </c>
      <c r="K448" s="201">
        <f t="shared" si="52"/>
        <v>0.97589448190119388</v>
      </c>
      <c r="L448" s="71"/>
      <c r="M448" s="71"/>
    </row>
    <row r="449" spans="1:13" x14ac:dyDescent="0.2">
      <c r="A449" s="3">
        <f t="shared" si="50"/>
        <v>2047</v>
      </c>
      <c r="B449" s="3">
        <f t="shared" si="47"/>
        <v>4</v>
      </c>
      <c r="C449" s="300">
        <f t="shared" si="54"/>
        <v>421454.91712262883</v>
      </c>
      <c r="D449" s="300">
        <f t="shared" si="51"/>
        <v>863.62498436372164</v>
      </c>
      <c r="E449" s="300">
        <f t="shared" si="53"/>
        <v>888.82579482334893</v>
      </c>
      <c r="G449" s="300">
        <f t="shared" si="55"/>
        <v>416994.53178771242</v>
      </c>
      <c r="I449" s="179">
        <f t="shared" si="48"/>
        <v>421454.91712262883</v>
      </c>
      <c r="J449" s="128">
        <f t="shared" si="49"/>
        <v>0.97164707571899855</v>
      </c>
      <c r="K449" s="201">
        <f t="shared" si="52"/>
        <v>0.97164707571899867</v>
      </c>
      <c r="L449" s="71"/>
      <c r="M449" s="71"/>
    </row>
    <row r="450" spans="1:13" x14ac:dyDescent="0.2">
      <c r="A450" s="3">
        <f t="shared" si="50"/>
        <v>2047</v>
      </c>
      <c r="B450" s="3">
        <f t="shared" si="47"/>
        <v>5</v>
      </c>
      <c r="C450" s="300">
        <f t="shared" si="54"/>
        <v>453833.89890478266</v>
      </c>
      <c r="D450" s="300">
        <f t="shared" si="51"/>
        <v>940.26514594501293</v>
      </c>
      <c r="E450" s="300">
        <f t="shared" si="53"/>
        <v>956.41164568194188</v>
      </c>
      <c r="G450" s="300">
        <f t="shared" si="55"/>
        <v>421454.91712262883</v>
      </c>
      <c r="I450" s="179">
        <f t="shared" si="48"/>
        <v>453833.89890478266</v>
      </c>
      <c r="J450" s="128">
        <f t="shared" si="49"/>
        <v>0.98311762533441749</v>
      </c>
      <c r="K450" s="201">
        <f t="shared" si="52"/>
        <v>0.98311762533441749</v>
      </c>
      <c r="L450" s="71"/>
      <c r="M450" s="71"/>
    </row>
    <row r="451" spans="1:13" x14ac:dyDescent="0.2">
      <c r="A451" s="3">
        <f t="shared" si="50"/>
        <v>2047</v>
      </c>
      <c r="B451" s="3">
        <f t="shared" ref="B451:B514" si="56">+B439</f>
        <v>6</v>
      </c>
      <c r="C451" s="300">
        <f t="shared" si="54"/>
        <v>468304.25714244478</v>
      </c>
      <c r="D451" s="300">
        <f t="shared" si="51"/>
        <v>965.5570704578987</v>
      </c>
      <c r="E451" s="300">
        <f t="shared" si="53"/>
        <v>979.66595004520025</v>
      </c>
      <c r="G451" s="300">
        <f t="shared" si="55"/>
        <v>453833.89890478266</v>
      </c>
      <c r="I451" s="179">
        <f t="shared" ref="I451:I514" si="57">+C451</f>
        <v>468304.25714244478</v>
      </c>
      <c r="J451" s="128">
        <f t="shared" si="49"/>
        <v>0.98559827501746833</v>
      </c>
      <c r="K451" s="201">
        <f t="shared" si="52"/>
        <v>0.98559827501746833</v>
      </c>
      <c r="L451" s="71"/>
      <c r="M451" s="71"/>
    </row>
    <row r="452" spans="1:13" x14ac:dyDescent="0.2">
      <c r="A452" s="3">
        <f t="shared" si="50"/>
        <v>2047</v>
      </c>
      <c r="B452" s="3">
        <f t="shared" si="56"/>
        <v>7</v>
      </c>
      <c r="C452" s="300">
        <f t="shared" si="54"/>
        <v>479659.0576302688</v>
      </c>
      <c r="D452" s="300">
        <f t="shared" si="51"/>
        <v>988.69204959791205</v>
      </c>
      <c r="E452" s="300">
        <f t="shared" si="53"/>
        <v>998.45383552545286</v>
      </c>
      <c r="G452" s="300">
        <f t="shared" si="55"/>
        <v>468304.25714244478</v>
      </c>
      <c r="I452" s="179">
        <f t="shared" si="57"/>
        <v>479659.0576302688</v>
      </c>
      <c r="J452" s="128">
        <f t="shared" si="49"/>
        <v>0.99022309737294611</v>
      </c>
      <c r="K452" s="201">
        <f t="shared" si="52"/>
        <v>0.99022309737294611</v>
      </c>
      <c r="L452" s="71"/>
      <c r="M452" s="71"/>
    </row>
    <row r="453" spans="1:13" x14ac:dyDescent="0.2">
      <c r="A453" s="3">
        <f t="shared" si="50"/>
        <v>2047</v>
      </c>
      <c r="B453" s="3">
        <f t="shared" si="56"/>
        <v>8</v>
      </c>
      <c r="C453" s="300">
        <f t="shared" si="54"/>
        <v>478707.62102860876</v>
      </c>
      <c r="D453" s="300">
        <f t="shared" si="51"/>
        <v>990.46002212757026</v>
      </c>
      <c r="E453" s="300">
        <f t="shared" si="53"/>
        <v>996.69075917350904</v>
      </c>
      <c r="G453" s="300">
        <f t="shared" si="55"/>
        <v>479659.0576302688</v>
      </c>
      <c r="I453" s="179">
        <f t="shared" si="57"/>
        <v>478707.62102860876</v>
      </c>
      <c r="J453" s="128">
        <f t="shared" si="49"/>
        <v>0.99374857548483186</v>
      </c>
      <c r="K453" s="201">
        <f t="shared" si="52"/>
        <v>0.99374857548483186</v>
      </c>
      <c r="L453" s="71"/>
      <c r="M453" s="71"/>
    </row>
    <row r="454" spans="1:13" x14ac:dyDescent="0.2">
      <c r="A454" s="3">
        <f t="shared" si="50"/>
        <v>2047</v>
      </c>
      <c r="B454" s="3">
        <f t="shared" si="56"/>
        <v>9</v>
      </c>
      <c r="C454" s="300">
        <f t="shared" si="54"/>
        <v>462595.32314868469</v>
      </c>
      <c r="D454" s="300">
        <f t="shared" si="51"/>
        <v>968.08480200925908</v>
      </c>
      <c r="E454" s="300">
        <f t="shared" si="53"/>
        <v>970.88608305943649</v>
      </c>
      <c r="G454" s="300">
        <f t="shared" si="55"/>
        <v>478707.62102860876</v>
      </c>
      <c r="I454" s="179">
        <f t="shared" si="57"/>
        <v>462595.32314868469</v>
      </c>
      <c r="J454" s="128">
        <f t="shared" si="49"/>
        <v>0.99711471706201615</v>
      </c>
      <c r="K454" s="201">
        <f t="shared" si="52"/>
        <v>0.99711471706201615</v>
      </c>
      <c r="L454" s="71"/>
      <c r="M454" s="71"/>
    </row>
    <row r="455" spans="1:13" x14ac:dyDescent="0.2">
      <c r="A455" s="3">
        <f t="shared" si="50"/>
        <v>2047</v>
      </c>
      <c r="B455" s="3">
        <f t="shared" si="56"/>
        <v>10</v>
      </c>
      <c r="C455" s="300">
        <f t="shared" si="54"/>
        <v>439386.80584315228</v>
      </c>
      <c r="D455" s="300">
        <f t="shared" si="51"/>
        <v>922.69670979455361</v>
      </c>
      <c r="E455" s="300">
        <f t="shared" si="53"/>
        <v>926.46950647145388</v>
      </c>
      <c r="G455" s="300">
        <f t="shared" si="55"/>
        <v>462595.32314868469</v>
      </c>
      <c r="I455" s="179">
        <f t="shared" si="57"/>
        <v>439386.80584315228</v>
      </c>
      <c r="J455" s="128">
        <f t="shared" si="49"/>
        <v>0.99592777026059998</v>
      </c>
      <c r="K455" s="201">
        <f t="shared" si="52"/>
        <v>0.99592777026059998</v>
      </c>
      <c r="L455" s="71"/>
      <c r="M455" s="71"/>
    </row>
    <row r="456" spans="1:13" x14ac:dyDescent="0.2">
      <c r="A456" s="3">
        <f t="shared" si="50"/>
        <v>2047</v>
      </c>
      <c r="B456" s="3">
        <f t="shared" si="56"/>
        <v>11</v>
      </c>
      <c r="C456" s="300">
        <f t="shared" si="54"/>
        <v>412661.66646241973</v>
      </c>
      <c r="D456" s="300">
        <f t="shared" si="51"/>
        <v>869.65326351902047</v>
      </c>
      <c r="E456" s="300">
        <f t="shared" si="53"/>
        <v>871.29948664223787</v>
      </c>
      <c r="G456" s="300">
        <f t="shared" si="55"/>
        <v>439386.80584315228</v>
      </c>
      <c r="I456" s="179">
        <f t="shared" si="57"/>
        <v>412661.66646241973</v>
      </c>
      <c r="J456" s="128">
        <f t="shared" si="49"/>
        <v>0.99811061162269066</v>
      </c>
      <c r="K456" s="201">
        <f t="shared" si="52"/>
        <v>0.99811061162269077</v>
      </c>
      <c r="L456" s="71"/>
      <c r="M456" s="71"/>
    </row>
    <row r="457" spans="1:13" x14ac:dyDescent="0.2">
      <c r="A457" s="3">
        <f t="shared" si="50"/>
        <v>2047</v>
      </c>
      <c r="B457" s="3">
        <f t="shared" si="56"/>
        <v>12</v>
      </c>
      <c r="C457" s="300">
        <f t="shared" si="54"/>
        <v>422509.05182353297</v>
      </c>
      <c r="D457" s="300">
        <f t="shared" si="51"/>
        <v>842.74287103736719</v>
      </c>
      <c r="E457" s="300">
        <f t="shared" si="53"/>
        <v>885.98669298268612</v>
      </c>
      <c r="G457" s="300">
        <f t="shared" si="55"/>
        <v>412661.66646241973</v>
      </c>
      <c r="I457" s="179">
        <f t="shared" si="57"/>
        <v>422509.05182353297</v>
      </c>
      <c r="J457" s="128">
        <f t="shared" si="49"/>
        <v>0.95119134148647533</v>
      </c>
      <c r="K457" s="201">
        <f t="shared" si="52"/>
        <v>0.95119134148647533</v>
      </c>
      <c r="L457" s="71"/>
      <c r="M457" s="71"/>
    </row>
    <row r="458" spans="1:13" x14ac:dyDescent="0.2">
      <c r="A458" s="3">
        <f t="shared" si="50"/>
        <v>2048</v>
      </c>
      <c r="B458" s="3">
        <f t="shared" si="56"/>
        <v>1</v>
      </c>
      <c r="C458" s="300">
        <f t="shared" si="54"/>
        <v>447132.76488911244</v>
      </c>
      <c r="D458" s="300">
        <f t="shared" si="51"/>
        <v>1026.2024021576808</v>
      </c>
      <c r="E458" s="300">
        <f t="shared" si="53"/>
        <v>1088.937464865038</v>
      </c>
      <c r="G458" s="300">
        <f t="shared" si="55"/>
        <v>422509.05182353297</v>
      </c>
      <c r="I458" s="179">
        <f t="shared" si="57"/>
        <v>447132.76488911244</v>
      </c>
      <c r="J458" s="128">
        <f t="shared" si="49"/>
        <v>0.9423887369738605</v>
      </c>
      <c r="K458" s="201">
        <f t="shared" si="52"/>
        <v>0.9423887369738605</v>
      </c>
      <c r="L458" s="71"/>
      <c r="M458" s="71"/>
    </row>
    <row r="459" spans="1:13" x14ac:dyDescent="0.2">
      <c r="A459" s="3">
        <f t="shared" si="50"/>
        <v>2048</v>
      </c>
      <c r="B459" s="3">
        <f t="shared" si="56"/>
        <v>2</v>
      </c>
      <c r="C459" s="300">
        <f t="shared" si="54"/>
        <v>419495.34816585545</v>
      </c>
      <c r="D459" s="300">
        <f t="shared" si="51"/>
        <v>907.17753207748706</v>
      </c>
      <c r="E459" s="300">
        <f t="shared" si="53"/>
        <v>996.38629823475321</v>
      </c>
      <c r="G459" s="300">
        <f t="shared" si="55"/>
        <v>447132.76488911244</v>
      </c>
      <c r="I459" s="179">
        <f t="shared" si="57"/>
        <v>419495.34816585545</v>
      </c>
      <c r="J459" s="128">
        <f t="shared" si="49"/>
        <v>0.91046769077885481</v>
      </c>
      <c r="K459" s="201">
        <f t="shared" si="52"/>
        <v>0.91046769077885481</v>
      </c>
      <c r="L459" s="71"/>
      <c r="M459" s="71"/>
    </row>
    <row r="460" spans="1:13" x14ac:dyDescent="0.2">
      <c r="A460" s="3">
        <f t="shared" si="50"/>
        <v>2048</v>
      </c>
      <c r="B460" s="3">
        <f t="shared" si="56"/>
        <v>3</v>
      </c>
      <c r="C460" s="300">
        <f t="shared" si="54"/>
        <v>421248.12438740785</v>
      </c>
      <c r="D460" s="300">
        <f t="shared" si="51"/>
        <v>871.54096025943147</v>
      </c>
      <c r="E460" s="300">
        <f t="shared" si="53"/>
        <v>893.06884752697283</v>
      </c>
      <c r="G460" s="300">
        <f t="shared" si="55"/>
        <v>419495.34816585545</v>
      </c>
      <c r="I460" s="179">
        <f t="shared" si="57"/>
        <v>421248.12438740785</v>
      </c>
      <c r="J460" s="128">
        <f t="shared" si="49"/>
        <v>0.97589448190119388</v>
      </c>
      <c r="K460" s="201">
        <f t="shared" si="52"/>
        <v>0.97589448190119388</v>
      </c>
      <c r="L460" s="71"/>
      <c r="M460" s="71"/>
    </row>
    <row r="461" spans="1:13" x14ac:dyDescent="0.2">
      <c r="A461" s="3">
        <f t="shared" si="50"/>
        <v>2048</v>
      </c>
      <c r="B461" s="3">
        <f t="shared" si="56"/>
        <v>4</v>
      </c>
      <c r="C461" s="300">
        <f t="shared" si="54"/>
        <v>425648.67061189638</v>
      </c>
      <c r="D461" s="300">
        <f t="shared" si="51"/>
        <v>872.52610475402662</v>
      </c>
      <c r="E461" s="300">
        <f t="shared" si="53"/>
        <v>897.98665231238965</v>
      </c>
      <c r="G461" s="300">
        <f t="shared" si="55"/>
        <v>421248.12438740785</v>
      </c>
      <c r="I461" s="179">
        <f t="shared" si="57"/>
        <v>425648.67061189638</v>
      </c>
      <c r="J461" s="128">
        <f t="shared" si="49"/>
        <v>0.97164707571899867</v>
      </c>
      <c r="K461" s="201">
        <f t="shared" si="52"/>
        <v>0.97164707571899867</v>
      </c>
      <c r="L461" s="71"/>
      <c r="M461" s="71"/>
    </row>
    <row r="462" spans="1:13" x14ac:dyDescent="0.2">
      <c r="A462" s="3">
        <f t="shared" si="50"/>
        <v>2048</v>
      </c>
      <c r="B462" s="3">
        <f t="shared" si="56"/>
        <v>5</v>
      </c>
      <c r="C462" s="300">
        <f t="shared" si="54"/>
        <v>457981.04492872278</v>
      </c>
      <c r="D462" s="300">
        <f t="shared" si="51"/>
        <v>948.93510131587902</v>
      </c>
      <c r="E462" s="300">
        <f t="shared" si="53"/>
        <v>965.230483985158</v>
      </c>
      <c r="G462" s="300">
        <f t="shared" si="55"/>
        <v>425648.67061189638</v>
      </c>
      <c r="I462" s="179">
        <f t="shared" si="57"/>
        <v>457981.04492872278</v>
      </c>
      <c r="J462" s="128">
        <f t="shared" si="49"/>
        <v>0.98311762533441749</v>
      </c>
      <c r="K462" s="201">
        <f t="shared" si="52"/>
        <v>0.98311762533441749</v>
      </c>
      <c r="L462" s="71"/>
      <c r="M462" s="71"/>
    </row>
    <row r="463" spans="1:13" x14ac:dyDescent="0.2">
      <c r="A463" s="3">
        <f t="shared" si="50"/>
        <v>2048</v>
      </c>
      <c r="B463" s="3">
        <f t="shared" si="56"/>
        <v>6</v>
      </c>
      <c r="C463" s="300">
        <f t="shared" si="54"/>
        <v>472497.45363603253</v>
      </c>
      <c r="D463" s="300">
        <f t="shared" si="51"/>
        <v>974.03698257199687</v>
      </c>
      <c r="E463" s="300">
        <f t="shared" si="53"/>
        <v>988.26977203742922</v>
      </c>
      <c r="G463" s="300">
        <f t="shared" si="55"/>
        <v>457981.04492872278</v>
      </c>
      <c r="I463" s="179">
        <f t="shared" si="57"/>
        <v>472497.45363603253</v>
      </c>
      <c r="J463" s="128">
        <f t="shared" si="49"/>
        <v>0.98559827501746833</v>
      </c>
      <c r="K463" s="201">
        <f t="shared" si="52"/>
        <v>0.98559827501746833</v>
      </c>
      <c r="L463" s="71"/>
      <c r="M463" s="71"/>
    </row>
    <row r="464" spans="1:13" x14ac:dyDescent="0.2">
      <c r="A464" s="3">
        <f t="shared" si="50"/>
        <v>2048</v>
      </c>
      <c r="B464" s="3">
        <f t="shared" si="56"/>
        <v>7</v>
      </c>
      <c r="C464" s="300">
        <f t="shared" si="54"/>
        <v>483889.87281071517</v>
      </c>
      <c r="D464" s="300">
        <f t="shared" si="51"/>
        <v>997.02531341255235</v>
      </c>
      <c r="E464" s="300">
        <f t="shared" si="53"/>
        <v>1006.8693772723061</v>
      </c>
      <c r="G464" s="300">
        <f t="shared" si="55"/>
        <v>472497.45363603253</v>
      </c>
      <c r="I464" s="179">
        <f t="shared" si="57"/>
        <v>483889.87281071517</v>
      </c>
      <c r="J464" s="128">
        <f t="shared" ref="J464:J493" si="58">+D464/E464</f>
        <v>0.99022309737294611</v>
      </c>
      <c r="K464" s="201">
        <f t="shared" si="52"/>
        <v>0.99022309737294611</v>
      </c>
      <c r="L464" s="71"/>
      <c r="M464" s="71"/>
    </row>
    <row r="465" spans="1:13" x14ac:dyDescent="0.2">
      <c r="A465" s="3">
        <f t="shared" si="50"/>
        <v>2048</v>
      </c>
      <c r="B465" s="3">
        <f t="shared" si="56"/>
        <v>8</v>
      </c>
      <c r="C465" s="300">
        <f t="shared" si="54"/>
        <v>482931.05743589706</v>
      </c>
      <c r="D465" s="300">
        <f t="shared" si="51"/>
        <v>998.78589051675362</v>
      </c>
      <c r="E465" s="300">
        <f t="shared" si="53"/>
        <v>1005.0690035248243</v>
      </c>
      <c r="G465" s="300">
        <f t="shared" si="55"/>
        <v>483889.87281071517</v>
      </c>
      <c r="I465" s="179">
        <f t="shared" si="57"/>
        <v>482931.05743589706</v>
      </c>
      <c r="J465" s="128">
        <f t="shared" si="58"/>
        <v>0.99374857548483186</v>
      </c>
      <c r="K465" s="201">
        <f t="shared" si="52"/>
        <v>0.99374857548483186</v>
      </c>
      <c r="L465" s="71"/>
      <c r="M465" s="71"/>
    </row>
    <row r="466" spans="1:13" x14ac:dyDescent="0.2">
      <c r="A466" s="3">
        <f t="shared" si="50"/>
        <v>2048</v>
      </c>
      <c r="B466" s="3">
        <f t="shared" si="56"/>
        <v>9</v>
      </c>
      <c r="C466" s="300">
        <f t="shared" si="54"/>
        <v>466868.34321435902</v>
      </c>
      <c r="D466" s="300">
        <f t="shared" si="51"/>
        <v>976.61053162717997</v>
      </c>
      <c r="E466" s="300">
        <f t="shared" si="53"/>
        <v>979.43648300042003</v>
      </c>
      <c r="G466" s="300">
        <f t="shared" si="55"/>
        <v>482931.05743589706</v>
      </c>
      <c r="I466" s="179">
        <f t="shared" si="57"/>
        <v>466868.34321435902</v>
      </c>
      <c r="J466" s="128">
        <f t="shared" si="58"/>
        <v>0.99711471706201615</v>
      </c>
      <c r="K466" s="201">
        <f t="shared" si="52"/>
        <v>0.99711471706201615</v>
      </c>
      <c r="L466" s="71"/>
      <c r="M466" s="71"/>
    </row>
    <row r="467" spans="1:13" x14ac:dyDescent="0.2">
      <c r="A467" s="3">
        <f t="shared" si="50"/>
        <v>2048</v>
      </c>
      <c r="B467" s="3">
        <f t="shared" si="56"/>
        <v>10</v>
      </c>
      <c r="C467" s="300">
        <f t="shared" si="54"/>
        <v>443772.01188628213</v>
      </c>
      <c r="D467" s="300">
        <f t="shared" si="51"/>
        <v>931.28792715117208</v>
      </c>
      <c r="E467" s="300">
        <f t="shared" si="53"/>
        <v>935.09585229005722</v>
      </c>
      <c r="G467" s="300">
        <f t="shared" si="55"/>
        <v>466868.34321435902</v>
      </c>
      <c r="I467" s="179">
        <f t="shared" si="57"/>
        <v>443772.01188628213</v>
      </c>
      <c r="J467" s="128">
        <f t="shared" si="58"/>
        <v>0.99592777026059998</v>
      </c>
      <c r="K467" s="201">
        <f t="shared" si="52"/>
        <v>0.99592777026059998</v>
      </c>
      <c r="L467" s="71"/>
      <c r="M467" s="71"/>
    </row>
    <row r="468" spans="1:13" x14ac:dyDescent="0.2">
      <c r="A468" s="3">
        <f t="shared" si="50"/>
        <v>2048</v>
      </c>
      <c r="B468" s="3">
        <f t="shared" si="56"/>
        <v>11</v>
      </c>
      <c r="C468" s="300">
        <f t="shared" si="54"/>
        <v>417279.04118139204</v>
      </c>
      <c r="D468" s="300">
        <f t="shared" si="51"/>
        <v>878.25126354390898</v>
      </c>
      <c r="E468" s="300">
        <f t="shared" si="53"/>
        <v>879.91376237958343</v>
      </c>
      <c r="G468" s="300">
        <f t="shared" si="55"/>
        <v>443772.01188628213</v>
      </c>
      <c r="I468" s="179">
        <f t="shared" si="57"/>
        <v>417279.04118139204</v>
      </c>
      <c r="J468" s="128">
        <f t="shared" si="58"/>
        <v>0.99811061162269077</v>
      </c>
      <c r="K468" s="201">
        <f t="shared" si="52"/>
        <v>0.99811061162269077</v>
      </c>
      <c r="L468" s="71"/>
      <c r="M468" s="71"/>
    </row>
    <row r="469" spans="1:13" x14ac:dyDescent="0.2">
      <c r="A469" s="3">
        <f t="shared" si="50"/>
        <v>2048</v>
      </c>
      <c r="B469" s="3">
        <f t="shared" si="56"/>
        <v>12</v>
      </c>
      <c r="C469" s="300">
        <f t="shared" si="54"/>
        <v>427261.54367791512</v>
      </c>
      <c r="D469" s="300">
        <f t="shared" si="51"/>
        <v>850.65636957417439</v>
      </c>
      <c r="E469" s="300">
        <f t="shared" si="53"/>
        <v>894.30625834420471</v>
      </c>
      <c r="G469" s="300">
        <f t="shared" si="55"/>
        <v>417279.04118139204</v>
      </c>
      <c r="I469" s="179">
        <f t="shared" si="57"/>
        <v>427261.54367791512</v>
      </c>
      <c r="J469" s="128">
        <f t="shared" si="58"/>
        <v>0.95119134148647522</v>
      </c>
      <c r="K469" s="201">
        <f t="shared" si="52"/>
        <v>0.95119134148647533</v>
      </c>
      <c r="L469" s="71"/>
      <c r="M469" s="71"/>
    </row>
    <row r="470" spans="1:13" x14ac:dyDescent="0.2">
      <c r="A470" s="3">
        <f t="shared" si="50"/>
        <v>2049</v>
      </c>
      <c r="B470" s="3">
        <f t="shared" si="56"/>
        <v>1</v>
      </c>
      <c r="C470" s="300">
        <f t="shared" si="54"/>
        <v>451512.7689682059</v>
      </c>
      <c r="D470" s="300">
        <f t="shared" si="51"/>
        <v>1033.6034668652806</v>
      </c>
      <c r="E470" s="300">
        <f t="shared" si="53"/>
        <v>1096.7909805292486</v>
      </c>
      <c r="G470" s="300">
        <f t="shared" si="55"/>
        <v>427261.54367791512</v>
      </c>
      <c r="I470" s="179">
        <f t="shared" si="57"/>
        <v>451512.7689682059</v>
      </c>
      <c r="J470" s="128">
        <f t="shared" si="58"/>
        <v>0.9423887369738605</v>
      </c>
      <c r="K470" s="201">
        <f t="shared" si="52"/>
        <v>0.9423887369738605</v>
      </c>
      <c r="L470" s="71"/>
      <c r="M470" s="71"/>
    </row>
    <row r="471" spans="1:13" x14ac:dyDescent="0.2">
      <c r="A471" s="3">
        <f t="shared" si="50"/>
        <v>2049</v>
      </c>
      <c r="B471" s="3">
        <f t="shared" si="56"/>
        <v>2</v>
      </c>
      <c r="C471" s="300">
        <f t="shared" si="54"/>
        <v>423862.54581323732</v>
      </c>
      <c r="D471" s="300">
        <f t="shared" si="51"/>
        <v>914.91753006752197</v>
      </c>
      <c r="E471" s="300">
        <f t="shared" si="53"/>
        <v>1004.8874214139994</v>
      </c>
      <c r="G471" s="300">
        <f t="shared" si="55"/>
        <v>451512.7689682059</v>
      </c>
      <c r="I471" s="179">
        <f t="shared" si="57"/>
        <v>423862.54581323732</v>
      </c>
      <c r="J471" s="128">
        <f t="shared" si="58"/>
        <v>0.91046769077885481</v>
      </c>
      <c r="K471" s="201">
        <f t="shared" si="52"/>
        <v>0.91046769077885481</v>
      </c>
      <c r="L471" s="71"/>
      <c r="M471" s="71"/>
    </row>
    <row r="472" spans="1:13" x14ac:dyDescent="0.2">
      <c r="A472" s="3">
        <f t="shared" si="50"/>
        <v>2049</v>
      </c>
      <c r="B472" s="3">
        <f t="shared" si="56"/>
        <v>3</v>
      </c>
      <c r="C472" s="300">
        <f t="shared" si="54"/>
        <v>425545.10616519779</v>
      </c>
      <c r="D472" s="300">
        <f t="shared" si="51"/>
        <v>880.66434756248941</v>
      </c>
      <c r="E472" s="300">
        <f t="shared" si="53"/>
        <v>902.4175911383561</v>
      </c>
      <c r="G472" s="300">
        <f t="shared" si="55"/>
        <v>423862.54581323732</v>
      </c>
      <c r="I472" s="179">
        <f t="shared" si="57"/>
        <v>425545.10616519779</v>
      </c>
      <c r="J472" s="128">
        <f t="shared" si="58"/>
        <v>0.97589448190119388</v>
      </c>
      <c r="K472" s="201">
        <f t="shared" si="52"/>
        <v>0.97589448190119388</v>
      </c>
      <c r="L472" s="71"/>
      <c r="M472" s="71"/>
    </row>
    <row r="473" spans="1:13" x14ac:dyDescent="0.2">
      <c r="A473" s="3">
        <f t="shared" si="50"/>
        <v>2049</v>
      </c>
      <c r="B473" s="3">
        <f t="shared" si="56"/>
        <v>4</v>
      </c>
      <c r="C473" s="300">
        <f t="shared" si="54"/>
        <v>429884.15470535005</v>
      </c>
      <c r="D473" s="300">
        <f t="shared" si="51"/>
        <v>881.51896628850534</v>
      </c>
      <c r="E473" s="300">
        <f t="shared" si="53"/>
        <v>907.24192797698652</v>
      </c>
      <c r="G473" s="300">
        <f t="shared" si="55"/>
        <v>425545.10616519779</v>
      </c>
      <c r="I473" s="179">
        <f t="shared" si="57"/>
        <v>429884.15470535005</v>
      </c>
      <c r="J473" s="128">
        <f t="shared" si="58"/>
        <v>0.97164707571899867</v>
      </c>
      <c r="K473" s="201">
        <f t="shared" si="52"/>
        <v>0.97164707571899867</v>
      </c>
      <c r="L473" s="71"/>
      <c r="M473" s="71"/>
    </row>
    <row r="474" spans="1:13" x14ac:dyDescent="0.2">
      <c r="A474" s="3">
        <f t="shared" si="50"/>
        <v>2049</v>
      </c>
      <c r="B474" s="3">
        <f t="shared" si="56"/>
        <v>5</v>
      </c>
      <c r="C474" s="300">
        <f t="shared" si="54"/>
        <v>462166.08768136782</v>
      </c>
      <c r="D474" s="300">
        <f t="shared" si="51"/>
        <v>957.68500022868852</v>
      </c>
      <c r="E474" s="300">
        <f t="shared" si="53"/>
        <v>974.13063864349112</v>
      </c>
      <c r="G474" s="300">
        <f t="shared" si="55"/>
        <v>429884.15470535005</v>
      </c>
      <c r="I474" s="179">
        <f t="shared" si="57"/>
        <v>462166.08768136782</v>
      </c>
      <c r="J474" s="128">
        <f t="shared" si="58"/>
        <v>0.98311762533441749</v>
      </c>
      <c r="K474" s="201">
        <f t="shared" si="52"/>
        <v>0.98311762533441749</v>
      </c>
      <c r="L474" s="71"/>
      <c r="M474" s="71"/>
    </row>
    <row r="475" spans="1:13" x14ac:dyDescent="0.2">
      <c r="A475" s="3">
        <f t="shared" ref="A475:A538" si="59">+A463+1</f>
        <v>2049</v>
      </c>
      <c r="B475" s="3">
        <f t="shared" si="56"/>
        <v>6</v>
      </c>
      <c r="C475" s="300">
        <f t="shared" si="54"/>
        <v>476728.196012592</v>
      </c>
      <c r="D475" s="300">
        <f t="shared" si="51"/>
        <v>982.59136869872782</v>
      </c>
      <c r="E475" s="300">
        <f t="shared" si="53"/>
        <v>996.94915626887916</v>
      </c>
      <c r="G475" s="300">
        <f t="shared" si="55"/>
        <v>462166.08768136782</v>
      </c>
      <c r="I475" s="179">
        <f t="shared" si="57"/>
        <v>476728.196012592</v>
      </c>
      <c r="J475" s="128">
        <f t="shared" si="58"/>
        <v>0.98559827501746833</v>
      </c>
      <c r="K475" s="201">
        <f t="shared" si="52"/>
        <v>0.98559827501746833</v>
      </c>
      <c r="L475" s="71"/>
      <c r="M475" s="71"/>
    </row>
    <row r="476" spans="1:13" x14ac:dyDescent="0.2">
      <c r="A476" s="3">
        <f t="shared" si="59"/>
        <v>2049</v>
      </c>
      <c r="B476" s="3">
        <f t="shared" si="56"/>
        <v>7</v>
      </c>
      <c r="C476" s="300">
        <f t="shared" si="54"/>
        <v>488158.00574177282</v>
      </c>
      <c r="D476" s="300">
        <f t="shared" si="51"/>
        <v>1005.4288147554834</v>
      </c>
      <c r="E476" s="300">
        <f t="shared" si="53"/>
        <v>1015.3558500330662</v>
      </c>
      <c r="G476" s="300">
        <f t="shared" si="55"/>
        <v>476728.196012592</v>
      </c>
      <c r="I476" s="179">
        <f t="shared" si="57"/>
        <v>488158.00574177282</v>
      </c>
      <c r="J476" s="128">
        <f t="shared" si="58"/>
        <v>0.99022309737294611</v>
      </c>
      <c r="K476" s="201">
        <f t="shared" si="52"/>
        <v>0.99022309737294611</v>
      </c>
      <c r="L476" s="71"/>
      <c r="M476" s="71"/>
    </row>
    <row r="477" spans="1:13" x14ac:dyDescent="0.2">
      <c r="A477" s="3">
        <f t="shared" si="59"/>
        <v>2049</v>
      </c>
      <c r="B477" s="3">
        <f t="shared" si="56"/>
        <v>8</v>
      </c>
      <c r="C477" s="300">
        <f t="shared" si="54"/>
        <v>487191.75544985896</v>
      </c>
      <c r="D477" s="300">
        <f t="shared" si="51"/>
        <v>1007.1817466721116</v>
      </c>
      <c r="E477" s="300">
        <f t="shared" si="53"/>
        <v>1013.517675917901</v>
      </c>
      <c r="G477" s="300">
        <f t="shared" si="55"/>
        <v>488158.00574177282</v>
      </c>
      <c r="I477" s="179">
        <f t="shared" si="57"/>
        <v>487191.75544985896</v>
      </c>
      <c r="J477" s="128">
        <f t="shared" si="58"/>
        <v>0.99374857548483186</v>
      </c>
      <c r="K477" s="201">
        <f t="shared" si="52"/>
        <v>0.99374857548483186</v>
      </c>
      <c r="L477" s="71"/>
      <c r="M477" s="71"/>
    </row>
    <row r="478" spans="1:13" x14ac:dyDescent="0.2">
      <c r="A478" s="3">
        <f t="shared" si="59"/>
        <v>2049</v>
      </c>
      <c r="B478" s="3">
        <f t="shared" si="56"/>
        <v>9</v>
      </c>
      <c r="C478" s="300">
        <f t="shared" si="54"/>
        <v>471180.83341638785</v>
      </c>
      <c r="D478" s="300">
        <f t="shared" si="51"/>
        <v>985.21134564407816</v>
      </c>
      <c r="E478" s="300">
        <f t="shared" si="53"/>
        <v>988.06218460699176</v>
      </c>
      <c r="G478" s="300">
        <f t="shared" si="55"/>
        <v>487191.75544985896</v>
      </c>
      <c r="I478" s="179">
        <f t="shared" si="57"/>
        <v>471180.83341638785</v>
      </c>
      <c r="J478" s="128">
        <f t="shared" si="58"/>
        <v>0.99711471706201615</v>
      </c>
      <c r="K478" s="201">
        <f t="shared" si="52"/>
        <v>0.99711471706201615</v>
      </c>
      <c r="L478" s="71"/>
      <c r="M478" s="71"/>
    </row>
    <row r="479" spans="1:13" x14ac:dyDescent="0.2">
      <c r="A479" s="3">
        <f t="shared" si="59"/>
        <v>2049</v>
      </c>
      <c r="B479" s="3">
        <f t="shared" si="56"/>
        <v>10</v>
      </c>
      <c r="C479" s="300">
        <f t="shared" si="54"/>
        <v>448200.98354045209</v>
      </c>
      <c r="D479" s="300">
        <f t="shared" si="51"/>
        <v>939.95913722358227</v>
      </c>
      <c r="E479" s="300">
        <f t="shared" si="53"/>
        <v>943.80251790511613</v>
      </c>
      <c r="G479" s="300">
        <f t="shared" si="55"/>
        <v>471180.83341638785</v>
      </c>
      <c r="I479" s="179">
        <f t="shared" si="57"/>
        <v>448200.98354045209</v>
      </c>
      <c r="J479" s="128">
        <f t="shared" si="58"/>
        <v>0.99592777026059998</v>
      </c>
      <c r="K479" s="201">
        <f t="shared" si="52"/>
        <v>0.99592777026059998</v>
      </c>
      <c r="L479" s="71"/>
      <c r="M479" s="71"/>
    </row>
    <row r="480" spans="1:13" x14ac:dyDescent="0.2">
      <c r="A480" s="3">
        <f t="shared" si="59"/>
        <v>2049</v>
      </c>
      <c r="B480" s="3">
        <f t="shared" si="56"/>
        <v>11</v>
      </c>
      <c r="C480" s="300">
        <f t="shared" si="54"/>
        <v>421948.08086231287</v>
      </c>
      <c r="D480" s="300">
        <f t="shared" si="51"/>
        <v>886.93426940678955</v>
      </c>
      <c r="E480" s="300">
        <f t="shared" si="53"/>
        <v>888.61320486799059</v>
      </c>
      <c r="G480" s="300">
        <f t="shared" si="55"/>
        <v>448200.98354045209</v>
      </c>
      <c r="I480" s="179">
        <f t="shared" si="57"/>
        <v>421948.08086231287</v>
      </c>
      <c r="J480" s="128">
        <f t="shared" si="58"/>
        <v>0.99811061162269088</v>
      </c>
      <c r="K480" s="201">
        <f t="shared" si="52"/>
        <v>0.99811061162269077</v>
      </c>
      <c r="L480" s="71"/>
      <c r="M480" s="71"/>
    </row>
    <row r="481" spans="1:13" x14ac:dyDescent="0.2">
      <c r="A481" s="3">
        <f t="shared" si="59"/>
        <v>2049</v>
      </c>
      <c r="B481" s="3">
        <f t="shared" si="56"/>
        <v>12</v>
      </c>
      <c r="C481" s="300">
        <f t="shared" si="54"/>
        <v>432067.49279842799</v>
      </c>
      <c r="D481" s="300">
        <f t="shared" si="51"/>
        <v>858.64417720482777</v>
      </c>
      <c r="E481" s="300">
        <f t="shared" si="53"/>
        <v>902.70394583594577</v>
      </c>
      <c r="G481" s="300">
        <f t="shared" si="55"/>
        <v>421948.08086231287</v>
      </c>
      <c r="I481" s="179">
        <f t="shared" si="57"/>
        <v>432067.49279842799</v>
      </c>
      <c r="J481" s="128">
        <f t="shared" si="58"/>
        <v>0.95119134148647522</v>
      </c>
      <c r="K481" s="201">
        <f t="shared" si="52"/>
        <v>0.95119134148647533</v>
      </c>
      <c r="L481" s="71"/>
      <c r="M481" s="71"/>
    </row>
    <row r="482" spans="1:13" x14ac:dyDescent="0.2">
      <c r="A482" s="3">
        <f t="shared" si="59"/>
        <v>2050</v>
      </c>
      <c r="B482" s="3">
        <f t="shared" si="56"/>
        <v>1</v>
      </c>
      <c r="C482" s="300">
        <f t="shared" si="54"/>
        <v>455935.67850455799</v>
      </c>
      <c r="D482" s="300">
        <f t="shared" ref="D482:D545" si="60">+E482*K482</f>
        <v>1041.0579087221554</v>
      </c>
      <c r="E482" s="300">
        <f t="shared" si="53"/>
        <v>1104.7011364600294</v>
      </c>
      <c r="G482" s="300">
        <f t="shared" si="55"/>
        <v>432067.49279842799</v>
      </c>
      <c r="I482" s="179">
        <f t="shared" si="57"/>
        <v>455935.67850455799</v>
      </c>
      <c r="J482" s="128">
        <f t="shared" si="58"/>
        <v>0.9423887369738605</v>
      </c>
      <c r="K482" s="201">
        <f t="shared" si="52"/>
        <v>0.9423887369738605</v>
      </c>
      <c r="L482" s="71"/>
      <c r="M482" s="71"/>
    </row>
    <row r="483" spans="1:13" x14ac:dyDescent="0.2">
      <c r="A483" s="3">
        <f t="shared" si="59"/>
        <v>2050</v>
      </c>
      <c r="B483" s="3">
        <f t="shared" si="56"/>
        <v>2</v>
      </c>
      <c r="C483" s="300">
        <f t="shared" si="54"/>
        <v>428275.2086019484</v>
      </c>
      <c r="D483" s="300">
        <f t="shared" si="60"/>
        <v>922.72356537304074</v>
      </c>
      <c r="E483" s="300">
        <f t="shared" si="53"/>
        <v>1013.4610757946849</v>
      </c>
      <c r="G483" s="300">
        <f t="shared" si="55"/>
        <v>455935.67850455799</v>
      </c>
      <c r="I483" s="179">
        <f t="shared" si="57"/>
        <v>428275.2086019484</v>
      </c>
      <c r="J483" s="128">
        <f t="shared" si="58"/>
        <v>0.91046769077885481</v>
      </c>
      <c r="K483" s="201">
        <f t="shared" si="52"/>
        <v>0.91046769077885481</v>
      </c>
      <c r="L483" s="71"/>
      <c r="M483" s="71"/>
    </row>
    <row r="484" spans="1:13" x14ac:dyDescent="0.2">
      <c r="A484" s="3">
        <f t="shared" si="59"/>
        <v>2050</v>
      </c>
      <c r="B484" s="3">
        <f t="shared" si="56"/>
        <v>3</v>
      </c>
      <c r="C484" s="300">
        <f t="shared" si="54"/>
        <v>429885.91971654288</v>
      </c>
      <c r="D484" s="300">
        <f t="shared" si="60"/>
        <v>889.88323949433368</v>
      </c>
      <c r="E484" s="300">
        <f t="shared" si="53"/>
        <v>911.86419843332146</v>
      </c>
      <c r="G484" s="300">
        <f t="shared" si="55"/>
        <v>428275.2086019484</v>
      </c>
      <c r="I484" s="179">
        <f t="shared" si="57"/>
        <v>429885.91971654288</v>
      </c>
      <c r="J484" s="128">
        <f t="shared" si="58"/>
        <v>0.97589448190119388</v>
      </c>
      <c r="K484" s="201">
        <f t="shared" si="52"/>
        <v>0.97589448190119388</v>
      </c>
      <c r="L484" s="71"/>
      <c r="M484" s="71"/>
    </row>
    <row r="485" spans="1:13" x14ac:dyDescent="0.2">
      <c r="A485" s="3">
        <f t="shared" si="59"/>
        <v>2050</v>
      </c>
      <c r="B485" s="3">
        <f t="shared" si="56"/>
        <v>4</v>
      </c>
      <c r="C485" s="300">
        <f t="shared" si="54"/>
        <v>434161.78464993514</v>
      </c>
      <c r="D485" s="300">
        <f t="shared" si="60"/>
        <v>890.6045145152649</v>
      </c>
      <c r="E485" s="300">
        <f t="shared" si="53"/>
        <v>916.5925949565958</v>
      </c>
      <c r="G485" s="300">
        <f t="shared" si="55"/>
        <v>429885.91971654288</v>
      </c>
      <c r="I485" s="179">
        <f t="shared" si="57"/>
        <v>434161.78464993514</v>
      </c>
      <c r="J485" s="128">
        <f t="shared" si="58"/>
        <v>0.97164707571899867</v>
      </c>
      <c r="K485" s="201">
        <f t="shared" si="52"/>
        <v>0.97164707571899867</v>
      </c>
      <c r="L485" s="71"/>
      <c r="M485" s="71"/>
    </row>
    <row r="486" spans="1:13" x14ac:dyDescent="0.2">
      <c r="A486" s="3">
        <f t="shared" si="59"/>
        <v>2050</v>
      </c>
      <c r="B486" s="3">
        <f t="shared" si="56"/>
        <v>5</v>
      </c>
      <c r="C486" s="300">
        <f t="shared" si="54"/>
        <v>466389.37346401461</v>
      </c>
      <c r="D486" s="300">
        <f t="shared" si="60"/>
        <v>966.51557982332577</v>
      </c>
      <c r="E486" s="300">
        <f t="shared" si="53"/>
        <v>983.11285945520058</v>
      </c>
      <c r="G486" s="300">
        <f t="shared" si="55"/>
        <v>434161.78464993514</v>
      </c>
      <c r="I486" s="179">
        <f t="shared" si="57"/>
        <v>466389.37346401461</v>
      </c>
      <c r="J486" s="128">
        <f t="shared" si="58"/>
        <v>0.98311762533441749</v>
      </c>
      <c r="K486" s="201">
        <f t="shared" si="52"/>
        <v>0.98311762533441749</v>
      </c>
      <c r="L486" s="71"/>
      <c r="M486" s="71"/>
    </row>
    <row r="487" spans="1:13" x14ac:dyDescent="0.2">
      <c r="A487" s="3">
        <f t="shared" si="59"/>
        <v>2050</v>
      </c>
      <c r="B487" s="3">
        <f t="shared" si="56"/>
        <v>6</v>
      </c>
      <c r="C487" s="300">
        <f t="shared" si="54"/>
        <v>480996.8204579734</v>
      </c>
      <c r="D487" s="300">
        <f t="shared" si="60"/>
        <v>991.22088289894521</v>
      </c>
      <c r="E487" s="300">
        <f t="shared" si="53"/>
        <v>1005.7047663576493</v>
      </c>
      <c r="G487" s="300">
        <f t="shared" si="55"/>
        <v>466389.37346401461</v>
      </c>
      <c r="I487" s="179">
        <f t="shared" si="57"/>
        <v>480996.8204579734</v>
      </c>
      <c r="J487" s="128">
        <f t="shared" si="58"/>
        <v>0.98559827501746833</v>
      </c>
      <c r="K487" s="201">
        <f t="shared" si="52"/>
        <v>0.98559827501746833</v>
      </c>
      <c r="L487" s="71"/>
      <c r="M487" s="71"/>
    </row>
    <row r="488" spans="1:13" x14ac:dyDescent="0.2">
      <c r="A488" s="3">
        <f t="shared" si="59"/>
        <v>2050</v>
      </c>
      <c r="B488" s="3">
        <f t="shared" si="56"/>
        <v>7</v>
      </c>
      <c r="C488" s="300">
        <f t="shared" si="54"/>
        <v>492463.78558329662</v>
      </c>
      <c r="D488" s="300">
        <f t="shared" si="60"/>
        <v>1013.9031456288893</v>
      </c>
      <c r="E488" s="300">
        <f t="shared" si="53"/>
        <v>1023.9138516550121</v>
      </c>
      <c r="G488" s="300">
        <f t="shared" si="55"/>
        <v>480996.8204579734</v>
      </c>
      <c r="I488" s="179">
        <f t="shared" si="57"/>
        <v>492463.78558329662</v>
      </c>
      <c r="J488" s="128">
        <f t="shared" si="58"/>
        <v>0.99022309737294611</v>
      </c>
      <c r="K488" s="201">
        <f t="shared" si="52"/>
        <v>0.99022309737294611</v>
      </c>
      <c r="L488" s="71"/>
      <c r="M488" s="71"/>
    </row>
    <row r="489" spans="1:13" x14ac:dyDescent="0.2">
      <c r="A489" s="3">
        <f t="shared" si="59"/>
        <v>2050</v>
      </c>
      <c r="B489" s="3">
        <f t="shared" si="56"/>
        <v>8</v>
      </c>
      <c r="C489" s="300">
        <f t="shared" si="54"/>
        <v>491490.04381400993</v>
      </c>
      <c r="D489" s="300">
        <f t="shared" si="60"/>
        <v>1015.6481789151484</v>
      </c>
      <c r="E489" s="300">
        <f t="shared" si="53"/>
        <v>1022.0373683752272</v>
      </c>
      <c r="G489" s="300">
        <f t="shared" si="55"/>
        <v>492463.78558329662</v>
      </c>
      <c r="I489" s="179">
        <f t="shared" si="57"/>
        <v>491490.04381400993</v>
      </c>
      <c r="J489" s="128">
        <f t="shared" si="58"/>
        <v>0.99374857548483186</v>
      </c>
      <c r="K489" s="201">
        <f t="shared" si="52"/>
        <v>0.99374857548483186</v>
      </c>
      <c r="L489" s="71"/>
      <c r="M489" s="71"/>
    </row>
    <row r="490" spans="1:13" x14ac:dyDescent="0.2">
      <c r="A490" s="3">
        <f t="shared" si="59"/>
        <v>2050</v>
      </c>
      <c r="B490" s="3">
        <f t="shared" si="56"/>
        <v>9</v>
      </c>
      <c r="C490" s="300">
        <f t="shared" si="54"/>
        <v>475533.15834273002</v>
      </c>
      <c r="D490" s="300">
        <f t="shared" si="60"/>
        <v>993.88790531326822</v>
      </c>
      <c r="E490" s="300">
        <f t="shared" si="53"/>
        <v>996.76385104588996</v>
      </c>
      <c r="G490" s="300">
        <f t="shared" si="55"/>
        <v>491490.04381400993</v>
      </c>
      <c r="I490" s="179">
        <f t="shared" si="57"/>
        <v>475533.15834273002</v>
      </c>
      <c r="J490" s="128">
        <f t="shared" si="58"/>
        <v>0.99711471706201615</v>
      </c>
      <c r="K490" s="201">
        <f t="shared" si="52"/>
        <v>0.99711471706201615</v>
      </c>
      <c r="L490" s="71"/>
      <c r="M490" s="71"/>
    </row>
    <row r="491" spans="1:13" x14ac:dyDescent="0.2">
      <c r="A491" s="3">
        <f t="shared" si="59"/>
        <v>2050</v>
      </c>
      <c r="B491" s="3">
        <f t="shared" si="56"/>
        <v>10</v>
      </c>
      <c r="C491" s="300">
        <f t="shared" si="54"/>
        <v>452674.15759898291</v>
      </c>
      <c r="D491" s="300">
        <f t="shared" si="60"/>
        <v>948.71108482294596</v>
      </c>
      <c r="E491" s="300">
        <f t="shared" si="53"/>
        <v>952.5902511732362</v>
      </c>
      <c r="G491" s="300">
        <f t="shared" si="55"/>
        <v>475533.15834273002</v>
      </c>
      <c r="I491" s="179">
        <f t="shared" si="57"/>
        <v>452674.15759898291</v>
      </c>
      <c r="J491" s="128">
        <f t="shared" si="58"/>
        <v>0.99592777026059998</v>
      </c>
      <c r="K491" s="201">
        <f t="shared" si="52"/>
        <v>0.99592777026059998</v>
      </c>
      <c r="L491" s="71"/>
      <c r="M491" s="71"/>
    </row>
    <row r="492" spans="1:13" x14ac:dyDescent="0.2">
      <c r="A492" s="3">
        <f t="shared" si="59"/>
        <v>2050</v>
      </c>
      <c r="B492" s="3">
        <f t="shared" si="56"/>
        <v>11</v>
      </c>
      <c r="C492" s="300">
        <f t="shared" si="54"/>
        <v>426669.36359737872</v>
      </c>
      <c r="D492" s="300">
        <f t="shared" si="60"/>
        <v>895.70312153479301</v>
      </c>
      <c r="E492" s="300">
        <f t="shared" si="53"/>
        <v>897.39865612548942</v>
      </c>
      <c r="G492" s="300">
        <f t="shared" si="55"/>
        <v>452674.15759898291</v>
      </c>
      <c r="I492" s="179">
        <f t="shared" si="57"/>
        <v>426669.36359737872</v>
      </c>
      <c r="J492" s="128">
        <f t="shared" si="58"/>
        <v>0.99811061162269077</v>
      </c>
      <c r="K492" s="201">
        <f t="shared" si="52"/>
        <v>0.99811061162269077</v>
      </c>
      <c r="L492" s="71"/>
      <c r="M492" s="71"/>
    </row>
    <row r="493" spans="1:13" x14ac:dyDescent="0.2">
      <c r="A493" s="3">
        <f t="shared" si="59"/>
        <v>2050</v>
      </c>
      <c r="B493" s="3">
        <f t="shared" si="56"/>
        <v>12</v>
      </c>
      <c r="C493" s="300">
        <f t="shared" si="54"/>
        <v>436927.50048632361</v>
      </c>
      <c r="D493" s="300">
        <f t="shared" si="60"/>
        <v>866.70699170432567</v>
      </c>
      <c r="E493" s="300">
        <f t="shared" si="53"/>
        <v>911.18048903796614</v>
      </c>
      <c r="G493" s="300">
        <f>C492</f>
        <v>426669.36359737872</v>
      </c>
      <c r="I493" s="179">
        <f t="shared" si="57"/>
        <v>436927.50048632361</v>
      </c>
      <c r="J493" s="128">
        <f t="shared" si="58"/>
        <v>0.95119134148647533</v>
      </c>
      <c r="K493" s="201">
        <f t="shared" si="52"/>
        <v>0.95119134148647533</v>
      </c>
      <c r="L493" s="71"/>
      <c r="M493" s="71"/>
    </row>
    <row r="494" spans="1:13" x14ac:dyDescent="0.2">
      <c r="A494" s="293">
        <f t="shared" si="59"/>
        <v>2051</v>
      </c>
      <c r="B494" s="293">
        <f t="shared" si="56"/>
        <v>1</v>
      </c>
      <c r="C494" s="300">
        <f t="shared" si="54"/>
        <v>460401.913789618</v>
      </c>
      <c r="D494" s="300">
        <f t="shared" si="60"/>
        <v>1048.5661126891421</v>
      </c>
      <c r="E494" s="300">
        <f t="shared" si="53"/>
        <v>1112.6683411521149</v>
      </c>
      <c r="G494" s="300">
        <f t="shared" ref="G494:G557" si="61">C493</f>
        <v>436927.50048632361</v>
      </c>
      <c r="I494" s="179">
        <f t="shared" si="57"/>
        <v>460401.913789618</v>
      </c>
      <c r="J494" s="128">
        <f t="shared" ref="J494:J516" si="62">+D494/E494</f>
        <v>0.9423887369738605</v>
      </c>
      <c r="K494" s="201">
        <f t="shared" si="52"/>
        <v>0.9423887369738605</v>
      </c>
      <c r="L494" s="71"/>
      <c r="M494" s="71"/>
    </row>
    <row r="495" spans="1:13" x14ac:dyDescent="0.2">
      <c r="A495" s="293">
        <f t="shared" si="59"/>
        <v>2051</v>
      </c>
      <c r="B495" s="293">
        <f t="shared" si="56"/>
        <v>2</v>
      </c>
      <c r="C495" s="300">
        <f t="shared" si="54"/>
        <v>432733.80985132133</v>
      </c>
      <c r="D495" s="300">
        <f t="shared" si="60"/>
        <v>930.59620142145536</v>
      </c>
      <c r="E495" s="300">
        <f t="shared" si="53"/>
        <v>1022.1078802097653</v>
      </c>
      <c r="G495" s="300">
        <f t="shared" si="61"/>
        <v>460401.913789618</v>
      </c>
      <c r="I495" s="179">
        <f t="shared" si="57"/>
        <v>432733.80985132133</v>
      </c>
      <c r="J495" s="128">
        <f t="shared" si="62"/>
        <v>0.91046769077885481</v>
      </c>
      <c r="K495" s="201">
        <f t="shared" si="52"/>
        <v>0.91046769077885481</v>
      </c>
      <c r="L495" s="71"/>
      <c r="M495" s="71"/>
    </row>
    <row r="496" spans="1:13" x14ac:dyDescent="0.2">
      <c r="A496" s="293">
        <f t="shared" si="59"/>
        <v>2051</v>
      </c>
      <c r="B496" s="293">
        <f t="shared" si="56"/>
        <v>3</v>
      </c>
      <c r="C496" s="300">
        <f t="shared" si="54"/>
        <v>434271.0121516409</v>
      </c>
      <c r="D496" s="300">
        <f t="shared" si="60"/>
        <v>899.19863580799631</v>
      </c>
      <c r="E496" s="300">
        <f t="shared" si="53"/>
        <v>921.4096938597479</v>
      </c>
      <c r="G496" s="300">
        <f t="shared" si="61"/>
        <v>432733.80985132133</v>
      </c>
      <c r="I496" s="179">
        <f t="shared" si="57"/>
        <v>434271.0121516409</v>
      </c>
      <c r="J496" s="128">
        <f t="shared" si="62"/>
        <v>0.97589448190119388</v>
      </c>
      <c r="K496" s="201">
        <f t="shared" si="52"/>
        <v>0.97589448190119388</v>
      </c>
      <c r="L496" s="71"/>
      <c r="M496" s="71"/>
    </row>
    <row r="497" spans="1:13" x14ac:dyDescent="0.2">
      <c r="A497" s="293">
        <f t="shared" si="59"/>
        <v>2051</v>
      </c>
      <c r="B497" s="293">
        <f t="shared" si="56"/>
        <v>4</v>
      </c>
      <c r="C497" s="300">
        <f t="shared" si="54"/>
        <v>438481.97982457705</v>
      </c>
      <c r="D497" s="300">
        <f t="shared" si="60"/>
        <v>899.78370472788924</v>
      </c>
      <c r="E497" s="300">
        <f t="shared" si="53"/>
        <v>926.03963642052645</v>
      </c>
      <c r="G497" s="300">
        <f t="shared" si="61"/>
        <v>434271.0121516409</v>
      </c>
      <c r="I497" s="179">
        <f t="shared" si="57"/>
        <v>438481.97982457705</v>
      </c>
      <c r="J497" s="128">
        <f t="shared" si="62"/>
        <v>0.97164707571899867</v>
      </c>
      <c r="K497" s="201">
        <f t="shared" si="52"/>
        <v>0.97164707571899867</v>
      </c>
      <c r="L497" s="71"/>
      <c r="M497" s="71"/>
    </row>
    <row r="498" spans="1:13" x14ac:dyDescent="0.2">
      <c r="A498" s="293">
        <f t="shared" si="59"/>
        <v>2051</v>
      </c>
      <c r="B498" s="293">
        <f t="shared" si="56"/>
        <v>5</v>
      </c>
      <c r="C498" s="300">
        <f t="shared" si="54"/>
        <v>470651.25174247043</v>
      </c>
      <c r="D498" s="300">
        <f t="shared" si="60"/>
        <v>975.42758403666176</v>
      </c>
      <c r="E498" s="300">
        <f t="shared" si="53"/>
        <v>992.17790313225248</v>
      </c>
      <c r="G498" s="300">
        <f t="shared" si="61"/>
        <v>438481.97982457705</v>
      </c>
      <c r="I498" s="179">
        <f t="shared" si="57"/>
        <v>470651.25174247043</v>
      </c>
      <c r="J498" s="128">
        <f t="shared" si="62"/>
        <v>0.98311762533441749</v>
      </c>
      <c r="K498" s="201">
        <f t="shared" si="52"/>
        <v>0.98311762533441749</v>
      </c>
      <c r="L498" s="71"/>
      <c r="M498" s="71"/>
    </row>
    <row r="499" spans="1:13" x14ac:dyDescent="0.2">
      <c r="A499" s="293">
        <f t="shared" si="59"/>
        <v>2051</v>
      </c>
      <c r="B499" s="293">
        <f t="shared" si="56"/>
        <v>6</v>
      </c>
      <c r="C499" s="300">
        <f t="shared" si="54"/>
        <v>485303.66616823513</v>
      </c>
      <c r="D499" s="300">
        <f t="shared" si="60"/>
        <v>999.92618497772935</v>
      </c>
      <c r="E499" s="300">
        <f t="shared" si="53"/>
        <v>1014.5372717500009</v>
      </c>
      <c r="G499" s="300">
        <f t="shared" si="61"/>
        <v>470651.25174247043</v>
      </c>
      <c r="I499" s="179">
        <f t="shared" si="57"/>
        <v>485303.66616823513</v>
      </c>
      <c r="J499" s="128">
        <f t="shared" si="62"/>
        <v>0.98559827501746833</v>
      </c>
      <c r="K499" s="201">
        <f t="shared" ref="K499:K516" si="63">+K487</f>
        <v>0.98559827501746833</v>
      </c>
      <c r="L499" s="71"/>
      <c r="M499" s="71"/>
    </row>
    <row r="500" spans="1:13" x14ac:dyDescent="0.2">
      <c r="A500" s="293">
        <f t="shared" si="59"/>
        <v>2051</v>
      </c>
      <c r="B500" s="293">
        <f t="shared" si="56"/>
        <v>7</v>
      </c>
      <c r="C500" s="300">
        <f t="shared" si="54"/>
        <v>496807.54439848388</v>
      </c>
      <c r="D500" s="300">
        <f t="shared" si="60"/>
        <v>1022.4489030246885</v>
      </c>
      <c r="E500" s="300">
        <f t="shared" si="53"/>
        <v>1032.5439850244225</v>
      </c>
      <c r="G500" s="300">
        <f t="shared" si="61"/>
        <v>485303.66616823513</v>
      </c>
      <c r="I500" s="179">
        <f t="shared" si="57"/>
        <v>496807.54439848388</v>
      </c>
      <c r="J500" s="128">
        <f t="shared" si="62"/>
        <v>0.99022309737294611</v>
      </c>
      <c r="K500" s="201">
        <f t="shared" si="63"/>
        <v>0.99022309737294611</v>
      </c>
      <c r="L500" s="71"/>
      <c r="M500" s="71"/>
    </row>
    <row r="501" spans="1:13" x14ac:dyDescent="0.2">
      <c r="A501" s="293">
        <f t="shared" si="59"/>
        <v>2051</v>
      </c>
      <c r="B501" s="293">
        <f t="shared" si="56"/>
        <v>8</v>
      </c>
      <c r="C501" s="300">
        <f t="shared" si="54"/>
        <v>495826.25417223142</v>
      </c>
      <c r="D501" s="300">
        <f t="shared" si="60"/>
        <v>1024.1857805128352</v>
      </c>
      <c r="E501" s="300">
        <f t="shared" ref="E501:E564" si="64">E489*E489/E477</f>
        <v>1030.6286778958688</v>
      </c>
      <c r="G501" s="300">
        <f t="shared" si="61"/>
        <v>496807.54439848388</v>
      </c>
      <c r="I501" s="179">
        <f t="shared" si="57"/>
        <v>495826.25417223142</v>
      </c>
      <c r="J501" s="128">
        <f t="shared" si="62"/>
        <v>0.99374857548483186</v>
      </c>
      <c r="K501" s="201">
        <f t="shared" si="63"/>
        <v>0.99374857548483186</v>
      </c>
      <c r="L501" s="71"/>
      <c r="M501" s="71"/>
    </row>
    <row r="502" spans="1:13" x14ac:dyDescent="0.2">
      <c r="A502" s="293">
        <f t="shared" si="59"/>
        <v>2051</v>
      </c>
      <c r="B502" s="293">
        <f t="shared" si="56"/>
        <v>9</v>
      </c>
      <c r="C502" s="300">
        <f t="shared" si="54"/>
        <v>479925.68594906479</v>
      </c>
      <c r="D502" s="300">
        <f t="shared" si="60"/>
        <v>1002.6408777115907</v>
      </c>
      <c r="E502" s="300">
        <f t="shared" si="64"/>
        <v>1005.5421513242301</v>
      </c>
      <c r="G502" s="300">
        <f>C501</f>
        <v>495826.25417223142</v>
      </c>
      <c r="I502" s="179">
        <f t="shared" si="57"/>
        <v>479925.68594906479</v>
      </c>
      <c r="J502" s="128">
        <f t="shared" si="62"/>
        <v>0.99711471706201615</v>
      </c>
      <c r="K502" s="201">
        <f t="shared" si="63"/>
        <v>0.99711471706201615</v>
      </c>
      <c r="L502" s="71"/>
      <c r="M502" s="71"/>
    </row>
    <row r="503" spans="1:13" x14ac:dyDescent="0.2">
      <c r="A503" s="293">
        <f t="shared" si="59"/>
        <v>2051</v>
      </c>
      <c r="B503" s="293">
        <f t="shared" si="56"/>
        <v>10</v>
      </c>
      <c r="C503" s="300">
        <f t="shared" ref="C503:C566" si="65">+C491*C491/C479</f>
        <v>457191.97521451768</v>
      </c>
      <c r="D503" s="300">
        <f t="shared" si="60"/>
        <v>957.54452169535216</v>
      </c>
      <c r="E503" s="300">
        <f t="shared" si="64"/>
        <v>961.45980691430645</v>
      </c>
      <c r="G503" s="300">
        <f t="shared" si="61"/>
        <v>479925.68594906479</v>
      </c>
      <c r="I503" s="179">
        <f t="shared" si="57"/>
        <v>457191.97521451768</v>
      </c>
      <c r="J503" s="128">
        <f t="shared" si="62"/>
        <v>0.99592777026059998</v>
      </c>
      <c r="K503" s="201">
        <f t="shared" si="63"/>
        <v>0.99592777026059998</v>
      </c>
      <c r="L503" s="71"/>
      <c r="M503" s="71"/>
    </row>
    <row r="504" spans="1:13" x14ac:dyDescent="0.2">
      <c r="A504" s="293">
        <f t="shared" si="59"/>
        <v>2051</v>
      </c>
      <c r="B504" s="293">
        <f t="shared" si="56"/>
        <v>11</v>
      </c>
      <c r="C504" s="300">
        <f t="shared" si="65"/>
        <v>431443.47394720436</v>
      </c>
      <c r="D504" s="300">
        <f t="shared" si="60"/>
        <v>904.55866866410065</v>
      </c>
      <c r="E504" s="300">
        <f t="shared" si="64"/>
        <v>906.27096649488885</v>
      </c>
      <c r="G504" s="300">
        <f t="shared" si="61"/>
        <v>457191.97521451768</v>
      </c>
      <c r="I504" s="179">
        <f t="shared" si="57"/>
        <v>431443.47394720436</v>
      </c>
      <c r="J504" s="128">
        <f t="shared" si="62"/>
        <v>0.99811061162269077</v>
      </c>
      <c r="K504" s="201">
        <f t="shared" si="63"/>
        <v>0.99811061162269077</v>
      </c>
      <c r="L504" s="71"/>
      <c r="M504" s="71"/>
    </row>
    <row r="505" spans="1:13" x14ac:dyDescent="0.2">
      <c r="A505" s="293">
        <f t="shared" si="59"/>
        <v>2051</v>
      </c>
      <c r="B505" s="293">
        <f t="shared" si="56"/>
        <v>12</v>
      </c>
      <c r="C505" s="300">
        <f t="shared" si="65"/>
        <v>441842.17480644706</v>
      </c>
      <c r="D505" s="300">
        <f t="shared" si="60"/>
        <v>874.84551739989183</v>
      </c>
      <c r="E505" s="300">
        <f t="shared" si="64"/>
        <v>919.73662841876376</v>
      </c>
      <c r="G505" s="300">
        <f t="shared" si="61"/>
        <v>431443.47394720436</v>
      </c>
      <c r="I505" s="179">
        <f t="shared" si="57"/>
        <v>441842.17480644706</v>
      </c>
      <c r="J505" s="128">
        <f t="shared" si="62"/>
        <v>0.95119134148647533</v>
      </c>
      <c r="K505" s="201">
        <f t="shared" si="63"/>
        <v>0.95119134148647533</v>
      </c>
      <c r="L505" s="71"/>
      <c r="M505" s="71"/>
    </row>
    <row r="506" spans="1:13" x14ac:dyDescent="0.2">
      <c r="A506" s="293">
        <f t="shared" si="59"/>
        <v>2052</v>
      </c>
      <c r="B506" s="293">
        <f t="shared" si="56"/>
        <v>1</v>
      </c>
      <c r="C506" s="300">
        <f t="shared" si="65"/>
        <v>464911.89923190844</v>
      </c>
      <c r="D506" s="300">
        <f t="shared" si="60"/>
        <v>1056.12846650345</v>
      </c>
      <c r="E506" s="300">
        <f t="shared" si="64"/>
        <v>1120.6930060463408</v>
      </c>
      <c r="G506" s="300">
        <f t="shared" si="61"/>
        <v>441842.17480644706</v>
      </c>
      <c r="I506" s="179">
        <f t="shared" si="57"/>
        <v>464911.89923190844</v>
      </c>
      <c r="J506" s="128">
        <f t="shared" si="62"/>
        <v>0.94238873697386039</v>
      </c>
      <c r="K506" s="201">
        <f t="shared" si="63"/>
        <v>0.9423887369738605</v>
      </c>
      <c r="L506" s="71"/>
      <c r="M506" s="71"/>
    </row>
    <row r="507" spans="1:13" x14ac:dyDescent="0.2">
      <c r="A507" s="293">
        <f t="shared" si="59"/>
        <v>2052</v>
      </c>
      <c r="B507" s="293">
        <f t="shared" si="56"/>
        <v>2</v>
      </c>
      <c r="C507" s="300">
        <f t="shared" si="65"/>
        <v>437238.82780822628</v>
      </c>
      <c r="D507" s="300">
        <f t="shared" si="60"/>
        <v>938.53600644731534</v>
      </c>
      <c r="E507" s="300">
        <f t="shared" si="64"/>
        <v>1030.8284587720511</v>
      </c>
      <c r="G507" s="300">
        <f t="shared" si="61"/>
        <v>464911.89923190844</v>
      </c>
      <c r="I507" s="179">
        <f t="shared" si="57"/>
        <v>437238.82780822628</v>
      </c>
      <c r="J507" s="128">
        <f t="shared" si="62"/>
        <v>0.91046769077885481</v>
      </c>
      <c r="K507" s="201">
        <f t="shared" si="63"/>
        <v>0.91046769077885481</v>
      </c>
      <c r="L507" s="71"/>
      <c r="M507" s="71"/>
    </row>
    <row r="508" spans="1:13" x14ac:dyDescent="0.2">
      <c r="A508" s="293">
        <f t="shared" si="59"/>
        <v>2052</v>
      </c>
      <c r="B508" s="293">
        <f t="shared" si="56"/>
        <v>3</v>
      </c>
      <c r="C508" s="300">
        <f t="shared" si="65"/>
        <v>438700.83514148009</v>
      </c>
      <c r="D508" s="300">
        <f t="shared" si="60"/>
        <v>908.61154672203497</v>
      </c>
      <c r="E508" s="300">
        <f t="shared" si="64"/>
        <v>931.05511258954834</v>
      </c>
      <c r="G508" s="300">
        <f t="shared" si="61"/>
        <v>437238.82780822628</v>
      </c>
      <c r="I508" s="179">
        <f t="shared" si="57"/>
        <v>438700.83514148009</v>
      </c>
      <c r="J508" s="128">
        <f t="shared" si="62"/>
        <v>0.97589448190119388</v>
      </c>
      <c r="K508" s="201">
        <f t="shared" si="63"/>
        <v>0.97589448190119388</v>
      </c>
      <c r="L508" s="71"/>
      <c r="M508" s="71"/>
    </row>
    <row r="509" spans="1:13" x14ac:dyDescent="0.2">
      <c r="A509" s="293">
        <f t="shared" si="59"/>
        <v>2052</v>
      </c>
      <c r="B509" s="293">
        <f t="shared" si="56"/>
        <v>4</v>
      </c>
      <c r="C509" s="300">
        <f t="shared" si="65"/>
        <v>442845.16378129716</v>
      </c>
      <c r="D509" s="300">
        <f t="shared" si="60"/>
        <v>909.05750206588323</v>
      </c>
      <c r="E509" s="300">
        <f t="shared" si="64"/>
        <v>935.58404567131493</v>
      </c>
      <c r="G509" s="300">
        <f t="shared" si="61"/>
        <v>438700.83514148009</v>
      </c>
      <c r="I509" s="179">
        <f t="shared" si="57"/>
        <v>442845.16378129716</v>
      </c>
      <c r="J509" s="128">
        <f t="shared" si="62"/>
        <v>0.97164707571899867</v>
      </c>
      <c r="K509" s="201">
        <f t="shared" si="63"/>
        <v>0.97164707571899867</v>
      </c>
      <c r="L509" s="71"/>
      <c r="M509" s="71"/>
    </row>
    <row r="510" spans="1:13" x14ac:dyDescent="0.2">
      <c r="A510" s="293">
        <f t="shared" si="59"/>
        <v>2052</v>
      </c>
      <c r="B510" s="293">
        <f t="shared" si="56"/>
        <v>5</v>
      </c>
      <c r="C510" s="300">
        <f t="shared" si="65"/>
        <v>474952.07517597009</v>
      </c>
      <c r="D510" s="300">
        <f t="shared" si="60"/>
        <v>984.42176366522801</v>
      </c>
      <c r="E510" s="300">
        <f t="shared" si="64"/>
        <v>1001.3265333640692</v>
      </c>
      <c r="G510" s="300">
        <f t="shared" si="61"/>
        <v>442845.16378129716</v>
      </c>
      <c r="I510" s="179">
        <f t="shared" si="57"/>
        <v>474952.07517597009</v>
      </c>
      <c r="J510" s="128">
        <f t="shared" si="62"/>
        <v>0.98311762533441749</v>
      </c>
      <c r="K510" s="201">
        <f t="shared" si="63"/>
        <v>0.98311762533441749</v>
      </c>
      <c r="L510" s="71"/>
      <c r="M510" s="71"/>
    </row>
    <row r="511" spans="1:13" x14ac:dyDescent="0.2">
      <c r="A511" s="293">
        <f t="shared" si="59"/>
        <v>2052</v>
      </c>
      <c r="B511" s="293">
        <f t="shared" si="56"/>
        <v>6</v>
      </c>
      <c r="C511" s="300">
        <f t="shared" si="65"/>
        <v>489649.07537659717</v>
      </c>
      <c r="D511" s="300">
        <f t="shared" si="60"/>
        <v>1008.7079405348354</v>
      </c>
      <c r="E511" s="300">
        <f t="shared" si="64"/>
        <v>1023.4473477715426</v>
      </c>
      <c r="G511" s="300">
        <f t="shared" si="61"/>
        <v>474952.07517597009</v>
      </c>
      <c r="I511" s="179">
        <f t="shared" si="57"/>
        <v>489649.07537659717</v>
      </c>
      <c r="J511" s="128">
        <f t="shared" si="62"/>
        <v>0.98559827501746833</v>
      </c>
      <c r="K511" s="201">
        <f t="shared" si="63"/>
        <v>0.98559827501746833</v>
      </c>
      <c r="L511" s="71"/>
      <c r="M511" s="71"/>
    </row>
    <row r="512" spans="1:13" x14ac:dyDescent="0.2">
      <c r="A512" s="293">
        <f t="shared" si="59"/>
        <v>2052</v>
      </c>
      <c r="B512" s="293">
        <f t="shared" si="56"/>
        <v>7</v>
      </c>
      <c r="C512" s="300">
        <f t="shared" si="65"/>
        <v>501189.61717948318</v>
      </c>
      <c r="D512" s="300">
        <f t="shared" si="60"/>
        <v>1031.0666889665895</v>
      </c>
      <c r="E512" s="300">
        <f t="shared" si="64"/>
        <v>1041.2468581090475</v>
      </c>
      <c r="G512" s="300">
        <f t="shared" si="61"/>
        <v>489649.07537659717</v>
      </c>
      <c r="I512" s="179">
        <f t="shared" si="57"/>
        <v>501189.61717948318</v>
      </c>
      <c r="J512" s="128">
        <f t="shared" si="62"/>
        <v>0.99022309737294611</v>
      </c>
      <c r="K512" s="201">
        <f t="shared" si="63"/>
        <v>0.99022309737294611</v>
      </c>
      <c r="L512" s="71"/>
      <c r="M512" s="71"/>
    </row>
    <row r="513" spans="1:13" x14ac:dyDescent="0.2">
      <c r="A513" s="293">
        <f t="shared" si="59"/>
        <v>2052</v>
      </c>
      <c r="B513" s="293">
        <f t="shared" si="56"/>
        <v>8</v>
      </c>
      <c r="C513" s="300">
        <f t="shared" si="65"/>
        <v>500200.72109435976</v>
      </c>
      <c r="D513" s="300">
        <f t="shared" si="60"/>
        <v>1032.7951497191823</v>
      </c>
      <c r="E513" s="300">
        <f t="shared" si="64"/>
        <v>1039.2922064973027</v>
      </c>
      <c r="G513" s="300">
        <f t="shared" si="61"/>
        <v>501189.61717948318</v>
      </c>
      <c r="I513" s="179">
        <f t="shared" si="57"/>
        <v>500200.72109435976</v>
      </c>
      <c r="J513" s="128">
        <f t="shared" si="62"/>
        <v>0.99374857548483186</v>
      </c>
      <c r="K513" s="201">
        <f t="shared" si="63"/>
        <v>0.99374857548483186</v>
      </c>
      <c r="L513" s="71"/>
      <c r="M513" s="71"/>
    </row>
    <row r="514" spans="1:13" x14ac:dyDescent="0.2">
      <c r="A514" s="293">
        <f t="shared" si="59"/>
        <v>2052</v>
      </c>
      <c r="B514" s="293">
        <f t="shared" si="56"/>
        <v>9</v>
      </c>
      <c r="C514" s="300">
        <f t="shared" si="65"/>
        <v>484358.78758989938</v>
      </c>
      <c r="D514" s="300">
        <f t="shared" si="60"/>
        <v>1011.4709357906989</v>
      </c>
      <c r="E514" s="300">
        <f t="shared" si="64"/>
        <v>1014.3977603409397</v>
      </c>
      <c r="G514" s="300">
        <f t="shared" si="61"/>
        <v>500200.72109435976</v>
      </c>
      <c r="I514" s="179">
        <f t="shared" si="57"/>
        <v>484358.78758989938</v>
      </c>
      <c r="J514" s="128">
        <f t="shared" si="62"/>
        <v>0.99711471706201615</v>
      </c>
      <c r="K514" s="201">
        <f t="shared" si="63"/>
        <v>0.99711471706201615</v>
      </c>
      <c r="L514" s="71"/>
      <c r="M514" s="71"/>
    </row>
    <row r="515" spans="1:13" x14ac:dyDescent="0.2">
      <c r="A515" s="293">
        <f t="shared" si="59"/>
        <v>2052</v>
      </c>
      <c r="B515" s="293">
        <f t="shared" ref="B515:B578" si="66">+B503</f>
        <v>10</v>
      </c>
      <c r="C515" s="300">
        <f t="shared" si="65"/>
        <v>461754.88194252906</v>
      </c>
      <c r="D515" s="300">
        <f t="shared" si="60"/>
        <v>966.46020658638827</v>
      </c>
      <c r="E515" s="300">
        <f t="shared" si="64"/>
        <v>970.41194697633432</v>
      </c>
      <c r="G515" s="300">
        <f t="shared" si="61"/>
        <v>484358.78758989938</v>
      </c>
      <c r="I515" s="179">
        <f t="shared" ref="I515:I578" si="67">+C515</f>
        <v>461754.88194252906</v>
      </c>
      <c r="J515" s="128">
        <f t="shared" si="62"/>
        <v>0.99592777026060009</v>
      </c>
      <c r="K515" s="201">
        <f t="shared" si="63"/>
        <v>0.99592777026059998</v>
      </c>
      <c r="L515" s="71"/>
      <c r="M515" s="71"/>
    </row>
    <row r="516" spans="1:13" x14ac:dyDescent="0.2">
      <c r="A516" s="293">
        <f t="shared" si="59"/>
        <v>2052</v>
      </c>
      <c r="B516" s="293">
        <f t="shared" si="66"/>
        <v>11</v>
      </c>
      <c r="C516" s="300">
        <f t="shared" si="65"/>
        <v>436271.00301319972</v>
      </c>
      <c r="D516" s="300">
        <f t="shared" si="60"/>
        <v>913.50176792209231</v>
      </c>
      <c r="E516" s="300">
        <f t="shared" si="64"/>
        <v>915.23099472608089</v>
      </c>
      <c r="G516" s="300">
        <f t="shared" si="61"/>
        <v>461754.88194252906</v>
      </c>
      <c r="I516" s="179">
        <f t="shared" si="67"/>
        <v>436271.00301319972</v>
      </c>
      <c r="J516" s="128">
        <f t="shared" si="62"/>
        <v>0.99811061162269077</v>
      </c>
      <c r="K516" s="201">
        <f t="shared" si="63"/>
        <v>0.99811061162269077</v>
      </c>
      <c r="L516" s="71"/>
      <c r="M516" s="71"/>
    </row>
    <row r="517" spans="1:13" x14ac:dyDescent="0.2">
      <c r="A517" s="293">
        <f t="shared" si="59"/>
        <v>2052</v>
      </c>
      <c r="B517" s="293">
        <f t="shared" si="66"/>
        <v>12</v>
      </c>
      <c r="C517" s="300">
        <f t="shared" si="65"/>
        <v>446812.13066331513</v>
      </c>
      <c r="D517" s="300">
        <f t="shared" si="60"/>
        <v>883.06046523250234</v>
      </c>
      <c r="E517" s="300">
        <f t="shared" si="64"/>
        <v>928.37311139996143</v>
      </c>
      <c r="G517" s="300">
        <f t="shared" si="61"/>
        <v>436271.00301319972</v>
      </c>
      <c r="I517" s="179">
        <f t="shared" si="67"/>
        <v>446812.13066331513</v>
      </c>
      <c r="J517" s="128">
        <f>+D517/E517</f>
        <v>0.95119134148647533</v>
      </c>
      <c r="K517" s="201">
        <f>+K505</f>
        <v>0.95119134148647533</v>
      </c>
      <c r="L517" s="71"/>
      <c r="M517" s="71"/>
    </row>
    <row r="518" spans="1:13" x14ac:dyDescent="0.2">
      <c r="A518" s="304">
        <f t="shared" si="59"/>
        <v>2053</v>
      </c>
      <c r="B518" s="304">
        <f t="shared" si="66"/>
        <v>1</v>
      </c>
      <c r="C518" s="300">
        <f t="shared" si="65"/>
        <v>469466.06339735462</v>
      </c>
      <c r="D518" s="300">
        <f t="shared" si="60"/>
        <v>1063.7453606986846</v>
      </c>
      <c r="E518" s="300">
        <f t="shared" si="64"/>
        <v>1128.7755455508911</v>
      </c>
      <c r="G518" s="300">
        <f t="shared" si="61"/>
        <v>446812.13066331513</v>
      </c>
      <c r="I518" s="179">
        <f t="shared" si="67"/>
        <v>469466.06339735462</v>
      </c>
      <c r="J518" s="128">
        <f>+D518/E518</f>
        <v>0.9423887369738605</v>
      </c>
      <c r="K518" s="201">
        <f t="shared" ref="K518:K581" si="68">+K506</f>
        <v>0.9423887369738605</v>
      </c>
      <c r="L518" s="71"/>
      <c r="M518" s="71"/>
    </row>
    <row r="519" spans="1:13" x14ac:dyDescent="0.2">
      <c r="A519" s="304">
        <f t="shared" si="59"/>
        <v>2053</v>
      </c>
      <c r="B519" s="304">
        <f t="shared" si="66"/>
        <v>2</v>
      </c>
      <c r="C519" s="300">
        <f t="shared" si="65"/>
        <v>441790.74569836969</v>
      </c>
      <c r="D519" s="300">
        <f t="shared" si="60"/>
        <v>946.54355353332176</v>
      </c>
      <c r="E519" s="300">
        <f t="shared" si="64"/>
        <v>1039.6234409192555</v>
      </c>
      <c r="G519" s="300">
        <f t="shared" si="61"/>
        <v>469466.06339735462</v>
      </c>
      <c r="I519" s="179">
        <f t="shared" si="67"/>
        <v>441790.74569836969</v>
      </c>
      <c r="J519" s="128">
        <f t="shared" ref="J519:J581" si="69">+D519/E519</f>
        <v>0.91046769077885481</v>
      </c>
      <c r="K519" s="201">
        <f t="shared" si="68"/>
        <v>0.91046769077885481</v>
      </c>
      <c r="L519" s="71"/>
      <c r="M519" s="71"/>
    </row>
    <row r="520" spans="1:13" x14ac:dyDescent="0.2">
      <c r="A520" s="304">
        <f t="shared" si="59"/>
        <v>2053</v>
      </c>
      <c r="B520" s="304">
        <f t="shared" si="66"/>
        <v>3</v>
      </c>
      <c r="C520" s="300">
        <f t="shared" si="65"/>
        <v>443175.84496436181</v>
      </c>
      <c r="D520" s="300">
        <f t="shared" si="60"/>
        <v>918.12299303008706</v>
      </c>
      <c r="E520" s="300">
        <f t="shared" si="64"/>
        <v>940.80150063092992</v>
      </c>
      <c r="G520" s="300">
        <f t="shared" si="61"/>
        <v>441790.74569836969</v>
      </c>
      <c r="I520" s="179">
        <f t="shared" si="67"/>
        <v>443175.84496436181</v>
      </c>
      <c r="J520" s="128">
        <f t="shared" si="69"/>
        <v>0.97589448190119388</v>
      </c>
      <c r="K520" s="201">
        <f t="shared" si="68"/>
        <v>0.97589448190119388</v>
      </c>
      <c r="L520" s="71"/>
      <c r="M520" s="71"/>
    </row>
    <row r="521" spans="1:13" x14ac:dyDescent="0.2">
      <c r="A521" s="304">
        <f t="shared" si="59"/>
        <v>2053</v>
      </c>
      <c r="B521" s="304">
        <f t="shared" si="66"/>
        <v>4</v>
      </c>
      <c r="C521" s="300">
        <f t="shared" si="65"/>
        <v>447251.76428673795</v>
      </c>
      <c r="D521" s="300">
        <f t="shared" si="60"/>
        <v>918.42688161615149</v>
      </c>
      <c r="E521" s="300">
        <f t="shared" si="64"/>
        <v>945.22682624916524</v>
      </c>
      <c r="G521" s="300">
        <f t="shared" si="61"/>
        <v>443175.84496436181</v>
      </c>
      <c r="I521" s="179">
        <f t="shared" si="67"/>
        <v>447251.76428673795</v>
      </c>
      <c r="J521" s="128">
        <f t="shared" si="69"/>
        <v>0.97164707571899867</v>
      </c>
      <c r="K521" s="201">
        <f t="shared" si="68"/>
        <v>0.97164707571899867</v>
      </c>
      <c r="L521" s="71"/>
      <c r="M521" s="71"/>
    </row>
    <row r="522" spans="1:13" x14ac:dyDescent="0.2">
      <c r="A522" s="304">
        <f t="shared" si="59"/>
        <v>2053</v>
      </c>
      <c r="B522" s="304">
        <f t="shared" si="66"/>
        <v>5</v>
      </c>
      <c r="C522" s="300">
        <f t="shared" si="65"/>
        <v>479292.19964635785</v>
      </c>
      <c r="D522" s="300">
        <f t="shared" si="60"/>
        <v>993.49887642846761</v>
      </c>
      <c r="E522" s="300">
        <f t="shared" si="64"/>
        <v>1010.5595208818669</v>
      </c>
      <c r="G522" s="300">
        <f t="shared" si="61"/>
        <v>447251.76428673795</v>
      </c>
      <c r="I522" s="179">
        <f t="shared" si="67"/>
        <v>479292.19964635785</v>
      </c>
      <c r="J522" s="128">
        <f t="shared" si="69"/>
        <v>0.98311762533441749</v>
      </c>
      <c r="K522" s="201">
        <f t="shared" si="68"/>
        <v>0.98311762533441749</v>
      </c>
      <c r="L522" s="71"/>
      <c r="M522" s="71"/>
    </row>
    <row r="523" spans="1:13" x14ac:dyDescent="0.2">
      <c r="A523" s="304">
        <f t="shared" si="59"/>
        <v>2053</v>
      </c>
      <c r="B523" s="304">
        <f t="shared" si="66"/>
        <v>6</v>
      </c>
      <c r="C523" s="300">
        <f t="shared" si="65"/>
        <v>494033.393380636</v>
      </c>
      <c r="D523" s="300">
        <f t="shared" si="60"/>
        <v>1017.5668210155842</v>
      </c>
      <c r="E523" s="300">
        <f t="shared" si="64"/>
        <v>1032.4356756788654</v>
      </c>
      <c r="G523" s="300">
        <f t="shared" si="61"/>
        <v>479292.19964635785</v>
      </c>
      <c r="I523" s="179">
        <f t="shared" si="67"/>
        <v>494033.393380636</v>
      </c>
      <c r="J523" s="128">
        <f t="shared" si="69"/>
        <v>0.98559827501746833</v>
      </c>
      <c r="K523" s="201">
        <f t="shared" si="68"/>
        <v>0.98559827501746833</v>
      </c>
      <c r="L523" s="71"/>
      <c r="M523" s="71"/>
    </row>
    <row r="524" spans="1:13" x14ac:dyDescent="0.2">
      <c r="A524" s="304">
        <f t="shared" si="59"/>
        <v>2053</v>
      </c>
      <c r="B524" s="304">
        <f t="shared" si="66"/>
        <v>7</v>
      </c>
      <c r="C524" s="300">
        <f t="shared" si="65"/>
        <v>505610.34187322913</v>
      </c>
      <c r="D524" s="300">
        <f t="shared" si="60"/>
        <v>1039.7571105525026</v>
      </c>
      <c r="E524" s="300">
        <f t="shared" si="64"/>
        <v>1050.0230840009385</v>
      </c>
      <c r="G524" s="300">
        <f t="shared" si="61"/>
        <v>494033.393380636</v>
      </c>
      <c r="I524" s="179">
        <f t="shared" si="67"/>
        <v>505610.34187322913</v>
      </c>
      <c r="J524" s="128">
        <f t="shared" si="69"/>
        <v>0.99022309737294611</v>
      </c>
      <c r="K524" s="201">
        <f t="shared" si="68"/>
        <v>0.99022309737294611</v>
      </c>
      <c r="L524" s="71"/>
      <c r="M524" s="71"/>
    </row>
    <row r="525" spans="1:13" x14ac:dyDescent="0.2">
      <c r="A525" s="304">
        <f t="shared" si="59"/>
        <v>2053</v>
      </c>
      <c r="B525" s="304">
        <f t="shared" si="66"/>
        <v>8</v>
      </c>
      <c r="C525" s="300">
        <f t="shared" si="65"/>
        <v>504613.78210200043</v>
      </c>
      <c r="D525" s="300">
        <f t="shared" si="60"/>
        <v>1041.4768898171601</v>
      </c>
      <c r="E525" s="300">
        <f t="shared" si="64"/>
        <v>1048.0285612576022</v>
      </c>
      <c r="G525" s="300">
        <f t="shared" si="61"/>
        <v>505610.34187322913</v>
      </c>
      <c r="I525" s="179">
        <f t="shared" si="67"/>
        <v>504613.78210200043</v>
      </c>
      <c r="J525" s="128">
        <f t="shared" si="69"/>
        <v>0.99374857548483198</v>
      </c>
      <c r="K525" s="201">
        <f t="shared" si="68"/>
        <v>0.99374857548483186</v>
      </c>
      <c r="L525" s="71"/>
      <c r="M525" s="71"/>
    </row>
    <row r="526" spans="1:13" x14ac:dyDescent="0.2">
      <c r="A526" s="304">
        <f t="shared" si="59"/>
        <v>2053</v>
      </c>
      <c r="B526" s="304">
        <f t="shared" si="66"/>
        <v>9</v>
      </c>
      <c r="C526" s="300">
        <f t="shared" si="65"/>
        <v>488832.83804996446</v>
      </c>
      <c r="D526" s="300">
        <f t="shared" si="60"/>
        <v>1020.378758428797</v>
      </c>
      <c r="E526" s="300">
        <f t="shared" si="64"/>
        <v>1023.3313589386465</v>
      </c>
      <c r="G526" s="300">
        <f t="shared" si="61"/>
        <v>504613.78210200043</v>
      </c>
      <c r="I526" s="179">
        <f t="shared" si="67"/>
        <v>488832.83804996446</v>
      </c>
      <c r="J526" s="128">
        <f t="shared" si="69"/>
        <v>0.99711471706201615</v>
      </c>
      <c r="K526" s="201">
        <f t="shared" si="68"/>
        <v>0.99711471706201615</v>
      </c>
      <c r="L526" s="71"/>
      <c r="M526" s="71"/>
    </row>
    <row r="527" spans="1:13" x14ac:dyDescent="0.2">
      <c r="A527" s="304">
        <f t="shared" si="59"/>
        <v>2053</v>
      </c>
      <c r="B527" s="304">
        <f t="shared" si="66"/>
        <v>10</v>
      </c>
      <c r="C527" s="300">
        <f t="shared" si="65"/>
        <v>466363.3277852608</v>
      </c>
      <c r="D527" s="300">
        <f t="shared" si="60"/>
        <v>975.45890530631164</v>
      </c>
      <c r="E527" s="300">
        <f t="shared" si="64"/>
        <v>979.44744030088418</v>
      </c>
      <c r="G527" s="300">
        <f t="shared" si="61"/>
        <v>488832.83804996446</v>
      </c>
      <c r="I527" s="179">
        <f t="shared" si="67"/>
        <v>466363.3277852608</v>
      </c>
      <c r="J527" s="128">
        <f t="shared" si="69"/>
        <v>0.99592777026059987</v>
      </c>
      <c r="K527" s="201">
        <f t="shared" si="68"/>
        <v>0.99592777026059998</v>
      </c>
      <c r="L527" s="71"/>
      <c r="M527" s="71"/>
    </row>
    <row r="528" spans="1:13" x14ac:dyDescent="0.2">
      <c r="A528" s="304">
        <f t="shared" si="59"/>
        <v>2053</v>
      </c>
      <c r="B528" s="304">
        <f t="shared" si="66"/>
        <v>11</v>
      </c>
      <c r="C528" s="300">
        <f t="shared" si="65"/>
        <v>441152.54851075634</v>
      </c>
      <c r="D528" s="300">
        <f t="shared" si="60"/>
        <v>922.53328491030845</v>
      </c>
      <c r="E528" s="300">
        <f t="shared" si="64"/>
        <v>924.27960805915939</v>
      </c>
      <c r="G528" s="300">
        <f t="shared" si="61"/>
        <v>466363.3277852608</v>
      </c>
      <c r="I528" s="179">
        <f t="shared" si="67"/>
        <v>441152.54851075634</v>
      </c>
      <c r="J528" s="128">
        <f t="shared" si="69"/>
        <v>0.99811061162269077</v>
      </c>
      <c r="K528" s="201">
        <f t="shared" si="68"/>
        <v>0.99811061162269077</v>
      </c>
      <c r="L528" s="71"/>
      <c r="M528" s="71"/>
    </row>
    <row r="529" spans="1:13" x14ac:dyDescent="0.2">
      <c r="A529" s="304">
        <f t="shared" si="59"/>
        <v>2053</v>
      </c>
      <c r="B529" s="304">
        <f t="shared" si="66"/>
        <v>12</v>
      </c>
      <c r="C529" s="300">
        <f t="shared" si="65"/>
        <v>451837.98987805081</v>
      </c>
      <c r="D529" s="300">
        <f t="shared" si="60"/>
        <v>891.35255281898981</v>
      </c>
      <c r="E529" s="300">
        <f t="shared" si="64"/>
        <v>937.09069242159796</v>
      </c>
      <c r="G529" s="300">
        <f t="shared" si="61"/>
        <v>441152.54851075634</v>
      </c>
      <c r="I529" s="179">
        <f t="shared" si="67"/>
        <v>451837.98987805081</v>
      </c>
      <c r="J529" s="128">
        <f t="shared" si="69"/>
        <v>0.95119134148647533</v>
      </c>
      <c r="K529" s="201">
        <f t="shared" si="68"/>
        <v>0.95119134148647533</v>
      </c>
      <c r="L529" s="71"/>
      <c r="M529" s="71"/>
    </row>
    <row r="530" spans="1:13" x14ac:dyDescent="0.2">
      <c r="A530" s="304">
        <f t="shared" si="59"/>
        <v>2054</v>
      </c>
      <c r="B530" s="304">
        <f t="shared" si="66"/>
        <v>1</v>
      </c>
      <c r="C530" s="300">
        <f t="shared" si="65"/>
        <v>474064.83905000967</v>
      </c>
      <c r="D530" s="300">
        <f t="shared" si="60"/>
        <v>1071.4171886250149</v>
      </c>
      <c r="E530" s="300">
        <f t="shared" si="64"/>
        <v>1136.9163770626997</v>
      </c>
      <c r="G530" s="300">
        <f t="shared" si="61"/>
        <v>451837.98987805081</v>
      </c>
      <c r="I530" s="179">
        <f t="shared" si="67"/>
        <v>474064.83905000967</v>
      </c>
      <c r="J530" s="128">
        <f t="shared" si="69"/>
        <v>0.9423887369738605</v>
      </c>
      <c r="K530" s="201">
        <f t="shared" si="68"/>
        <v>0.9423887369738605</v>
      </c>
      <c r="L530" s="71"/>
      <c r="M530" s="71"/>
    </row>
    <row r="531" spans="1:13" x14ac:dyDescent="0.2">
      <c r="A531" s="304">
        <f t="shared" si="59"/>
        <v>2054</v>
      </c>
      <c r="B531" s="304">
        <f t="shared" si="66"/>
        <v>2</v>
      </c>
      <c r="C531" s="300">
        <f t="shared" si="65"/>
        <v>446390.05177812668</v>
      </c>
      <c r="D531" s="300">
        <f t="shared" si="60"/>
        <v>954.61942065169137</v>
      </c>
      <c r="E531" s="300">
        <f t="shared" si="64"/>
        <v>1048.4934614594256</v>
      </c>
      <c r="G531" s="300">
        <f t="shared" si="61"/>
        <v>474064.83905000967</v>
      </c>
      <c r="I531" s="179">
        <f t="shared" si="67"/>
        <v>446390.05177812668</v>
      </c>
      <c r="J531" s="128">
        <f t="shared" si="69"/>
        <v>0.91046769077885481</v>
      </c>
      <c r="K531" s="201">
        <f t="shared" si="68"/>
        <v>0.91046769077885481</v>
      </c>
      <c r="L531" s="71"/>
      <c r="M531" s="71"/>
    </row>
    <row r="532" spans="1:13" x14ac:dyDescent="0.2">
      <c r="A532" s="304">
        <f t="shared" si="59"/>
        <v>2054</v>
      </c>
      <c r="B532" s="304">
        <f t="shared" si="66"/>
        <v>3</v>
      </c>
      <c r="C532" s="300">
        <f t="shared" si="65"/>
        <v>447696.5025528979</v>
      </c>
      <c r="D532" s="300">
        <f t="shared" si="60"/>
        <v>927.73400621157066</v>
      </c>
      <c r="E532" s="300">
        <f t="shared" si="64"/>
        <v>950.64991494182948</v>
      </c>
      <c r="G532" s="300">
        <f t="shared" si="61"/>
        <v>446390.05177812668</v>
      </c>
      <c r="I532" s="179">
        <f t="shared" si="67"/>
        <v>447696.5025528979</v>
      </c>
      <c r="J532" s="128">
        <f t="shared" si="69"/>
        <v>0.97589448190119388</v>
      </c>
      <c r="K532" s="201">
        <f t="shared" si="68"/>
        <v>0.97589448190119388</v>
      </c>
      <c r="L532" s="71"/>
      <c r="M532" s="71"/>
    </row>
    <row r="533" spans="1:13" x14ac:dyDescent="0.2">
      <c r="A533" s="304">
        <f t="shared" si="59"/>
        <v>2054</v>
      </c>
      <c r="B533" s="304">
        <f t="shared" si="66"/>
        <v>4</v>
      </c>
      <c r="C533" s="300">
        <f t="shared" si="65"/>
        <v>451702.21336410113</v>
      </c>
      <c r="D533" s="300">
        <f t="shared" si="60"/>
        <v>927.89282851552298</v>
      </c>
      <c r="E533" s="300">
        <f t="shared" si="64"/>
        <v>954.96899203746545</v>
      </c>
      <c r="G533" s="300">
        <f t="shared" si="61"/>
        <v>447696.5025528979</v>
      </c>
      <c r="I533" s="179">
        <f t="shared" si="67"/>
        <v>451702.21336410113</v>
      </c>
      <c r="J533" s="128">
        <f t="shared" si="69"/>
        <v>0.97164707571899867</v>
      </c>
      <c r="K533" s="201">
        <f t="shared" si="68"/>
        <v>0.97164707571899867</v>
      </c>
      <c r="L533" s="71"/>
      <c r="M533" s="71"/>
    </row>
    <row r="534" spans="1:13" x14ac:dyDescent="0.2">
      <c r="A534" s="304">
        <f t="shared" si="59"/>
        <v>2054</v>
      </c>
      <c r="B534" s="304">
        <f t="shared" si="66"/>
        <v>5</v>
      </c>
      <c r="C534" s="300">
        <f t="shared" si="65"/>
        <v>483671.98428753542</v>
      </c>
      <c r="D534" s="300">
        <f t="shared" si="60"/>
        <v>1002.6596870325695</v>
      </c>
      <c r="E534" s="300">
        <f t="shared" si="64"/>
        <v>1019.8776435235861</v>
      </c>
      <c r="G534" s="300">
        <f t="shared" si="61"/>
        <v>451702.21336410113</v>
      </c>
      <c r="I534" s="179">
        <f t="shared" si="67"/>
        <v>483671.98428753542</v>
      </c>
      <c r="J534" s="128">
        <f t="shared" si="69"/>
        <v>0.98311762533441749</v>
      </c>
      <c r="K534" s="201">
        <f t="shared" si="68"/>
        <v>0.98311762533441749</v>
      </c>
      <c r="L534" s="71"/>
      <c r="M534" s="71"/>
    </row>
    <row r="535" spans="1:13" x14ac:dyDescent="0.2">
      <c r="A535" s="304">
        <f t="shared" si="59"/>
        <v>2054</v>
      </c>
      <c r="B535" s="304">
        <f t="shared" si="66"/>
        <v>6</v>
      </c>
      <c r="C535" s="300">
        <f t="shared" si="65"/>
        <v>498456.96856972267</v>
      </c>
      <c r="D535" s="300">
        <f t="shared" si="60"/>
        <v>1026.5035037622004</v>
      </c>
      <c r="E535" s="300">
        <f t="shared" si="64"/>
        <v>1041.5029427116308</v>
      </c>
      <c r="G535" s="300">
        <f t="shared" si="61"/>
        <v>483671.98428753542</v>
      </c>
      <c r="I535" s="179">
        <f t="shared" si="67"/>
        <v>498456.96856972267</v>
      </c>
      <c r="J535" s="128">
        <f t="shared" si="69"/>
        <v>0.98559827501746822</v>
      </c>
      <c r="K535" s="201">
        <f t="shared" si="68"/>
        <v>0.98559827501746833</v>
      </c>
      <c r="L535" s="71"/>
      <c r="M535" s="71"/>
    </row>
    <row r="536" spans="1:13" x14ac:dyDescent="0.2">
      <c r="A536" s="304">
        <f t="shared" si="59"/>
        <v>2054</v>
      </c>
      <c r="B536" s="304">
        <f t="shared" si="66"/>
        <v>7</v>
      </c>
      <c r="C536" s="300">
        <f t="shared" si="65"/>
        <v>510070.05940750492</v>
      </c>
      <c r="D536" s="300">
        <f t="shared" si="60"/>
        <v>1048.5207799973068</v>
      </c>
      <c r="E536" s="300">
        <f t="shared" si="64"/>
        <v>1058.8732809596384</v>
      </c>
      <c r="G536" s="300">
        <f t="shared" si="61"/>
        <v>498456.96856972267</v>
      </c>
      <c r="I536" s="179">
        <f t="shared" si="67"/>
        <v>510070.05940750492</v>
      </c>
      <c r="J536" s="128">
        <f t="shared" si="69"/>
        <v>0.990223097372946</v>
      </c>
      <c r="K536" s="201">
        <f t="shared" si="68"/>
        <v>0.99022309737294611</v>
      </c>
      <c r="L536" s="71"/>
      <c r="M536" s="71"/>
    </row>
    <row r="537" spans="1:13" x14ac:dyDescent="0.2">
      <c r="A537" s="304">
        <f t="shared" si="59"/>
        <v>2054</v>
      </c>
      <c r="B537" s="304">
        <f t="shared" si="66"/>
        <v>8</v>
      </c>
      <c r="C537" s="300">
        <f t="shared" si="65"/>
        <v>509065.77769457048</v>
      </c>
      <c r="D537" s="300">
        <f t="shared" si="60"/>
        <v>1050.231609160973</v>
      </c>
      <c r="E537" s="300">
        <f t="shared" si="64"/>
        <v>1056.8383543579764</v>
      </c>
      <c r="G537" s="300">
        <f t="shared" si="61"/>
        <v>510070.05940750492</v>
      </c>
      <c r="I537" s="179">
        <f t="shared" si="67"/>
        <v>509065.77769457048</v>
      </c>
      <c r="J537" s="128">
        <f t="shared" si="69"/>
        <v>0.99374857548483186</v>
      </c>
      <c r="K537" s="201">
        <f t="shared" si="68"/>
        <v>0.99374857548483186</v>
      </c>
      <c r="L537" s="71"/>
      <c r="M537" s="71"/>
    </row>
    <row r="538" spans="1:13" x14ac:dyDescent="0.2">
      <c r="A538" s="304">
        <f t="shared" si="59"/>
        <v>2054</v>
      </c>
      <c r="B538" s="304">
        <f t="shared" si="66"/>
        <v>9</v>
      </c>
      <c r="C538" s="300">
        <f t="shared" si="65"/>
        <v>493348.21557589906</v>
      </c>
      <c r="D538" s="300">
        <f t="shared" si="60"/>
        <v>1029.3650304828336</v>
      </c>
      <c r="E538" s="300">
        <f t="shared" si="64"/>
        <v>1032.3436339560233</v>
      </c>
      <c r="G538" s="300">
        <f t="shared" si="61"/>
        <v>509065.77769457048</v>
      </c>
      <c r="I538" s="179">
        <f t="shared" si="67"/>
        <v>493348.21557589906</v>
      </c>
      <c r="J538" s="128">
        <f t="shared" si="69"/>
        <v>0.99711471706201604</v>
      </c>
      <c r="K538" s="201">
        <f t="shared" si="68"/>
        <v>0.99711471706201615</v>
      </c>
      <c r="L538" s="71"/>
      <c r="M538" s="71"/>
    </row>
    <row r="539" spans="1:13" x14ac:dyDescent="0.2">
      <c r="A539" s="304">
        <f t="shared" ref="A539:A602" si="70">+A527+1</f>
        <v>2054</v>
      </c>
      <c r="B539" s="304">
        <f t="shared" si="66"/>
        <v>10</v>
      </c>
      <c r="C539" s="300">
        <f t="shared" si="65"/>
        <v>471017.76723610784</v>
      </c>
      <c r="D539" s="300">
        <f t="shared" si="60"/>
        <v>984.54139079583013</v>
      </c>
      <c r="E539" s="300">
        <f t="shared" si="64"/>
        <v>988.56706298912582</v>
      </c>
      <c r="G539" s="300">
        <f t="shared" si="61"/>
        <v>493348.21557589906</v>
      </c>
      <c r="I539" s="179">
        <f t="shared" si="67"/>
        <v>471017.76723610784</v>
      </c>
      <c r="J539" s="128">
        <f t="shared" si="69"/>
        <v>0.99592777026059998</v>
      </c>
      <c r="K539" s="201">
        <f t="shared" si="68"/>
        <v>0.99592777026059998</v>
      </c>
      <c r="L539" s="71"/>
      <c r="M539" s="71"/>
    </row>
    <row r="540" spans="1:13" x14ac:dyDescent="0.2">
      <c r="A540" s="304">
        <f t="shared" si="70"/>
        <v>2054</v>
      </c>
      <c r="B540" s="304">
        <f t="shared" si="66"/>
        <v>11</v>
      </c>
      <c r="C540" s="300">
        <f t="shared" si="65"/>
        <v>446088.71484325302</v>
      </c>
      <c r="D540" s="300">
        <f t="shared" si="60"/>
        <v>931.65409378823176</v>
      </c>
      <c r="E540" s="300">
        <f t="shared" si="64"/>
        <v>933.4176823083601</v>
      </c>
      <c r="G540" s="300">
        <f t="shared" si="61"/>
        <v>471017.76723610784</v>
      </c>
      <c r="I540" s="179">
        <f t="shared" si="67"/>
        <v>446088.71484325302</v>
      </c>
      <c r="J540" s="128">
        <f t="shared" si="69"/>
        <v>0.99811061162269077</v>
      </c>
      <c r="K540" s="201">
        <f t="shared" si="68"/>
        <v>0.99811061162269077</v>
      </c>
      <c r="L540" s="71"/>
      <c r="M540" s="71"/>
    </row>
    <row r="541" spans="1:13" x14ac:dyDescent="0.2">
      <c r="A541" s="304">
        <f t="shared" si="70"/>
        <v>2054</v>
      </c>
      <c r="B541" s="304">
        <f t="shared" si="66"/>
        <v>12</v>
      </c>
      <c r="C541" s="300">
        <f t="shared" si="65"/>
        <v>456920.38126618305</v>
      </c>
      <c r="D541" s="300">
        <f t="shared" si="60"/>
        <v>899.72250451473042</v>
      </c>
      <c r="E541" s="300">
        <f t="shared" si="64"/>
        <v>945.89013300803185</v>
      </c>
      <c r="G541" s="300">
        <f t="shared" si="61"/>
        <v>446088.71484325302</v>
      </c>
      <c r="I541" s="179">
        <f t="shared" si="67"/>
        <v>456920.38126618305</v>
      </c>
      <c r="J541" s="128">
        <f t="shared" si="69"/>
        <v>0.95119134148647533</v>
      </c>
      <c r="K541" s="201">
        <f t="shared" si="68"/>
        <v>0.95119134148647533</v>
      </c>
      <c r="L541" s="71"/>
      <c r="M541" s="71"/>
    </row>
    <row r="542" spans="1:13" x14ac:dyDescent="0.2">
      <c r="A542" s="304">
        <f t="shared" si="70"/>
        <v>2055</v>
      </c>
      <c r="B542" s="304">
        <f t="shared" si="66"/>
        <v>1</v>
      </c>
      <c r="C542" s="300">
        <f t="shared" si="65"/>
        <v>478708.66319317836</v>
      </c>
      <c r="D542" s="300">
        <f t="shared" si="60"/>
        <v>1079.1443464694869</v>
      </c>
      <c r="E542" s="300">
        <f t="shared" si="64"/>
        <v>1145.1159209890045</v>
      </c>
      <c r="G542" s="300">
        <f t="shared" si="61"/>
        <v>456920.38126618305</v>
      </c>
      <c r="I542" s="179">
        <f t="shared" si="67"/>
        <v>478708.66319317836</v>
      </c>
      <c r="J542" s="128">
        <f t="shared" si="69"/>
        <v>0.94238873697386039</v>
      </c>
      <c r="K542" s="201">
        <f t="shared" si="68"/>
        <v>0.9423887369738605</v>
      </c>
      <c r="L542" s="71"/>
      <c r="M542" s="71"/>
    </row>
    <row r="543" spans="1:13" x14ac:dyDescent="0.2">
      <c r="A543" s="304">
        <f t="shared" si="70"/>
        <v>2055</v>
      </c>
      <c r="B543" s="304">
        <f t="shared" si="66"/>
        <v>2</v>
      </c>
      <c r="C543" s="300">
        <f t="shared" si="65"/>
        <v>451037.23938691354</v>
      </c>
      <c r="D543" s="300">
        <f t="shared" si="60"/>
        <v>962.7641907058744</v>
      </c>
      <c r="E543" s="300">
        <f t="shared" si="64"/>
        <v>1057.4391606167626</v>
      </c>
      <c r="G543" s="300">
        <f t="shared" si="61"/>
        <v>478708.66319317836</v>
      </c>
      <c r="I543" s="179">
        <f t="shared" si="67"/>
        <v>451037.23938691354</v>
      </c>
      <c r="J543" s="128">
        <f t="shared" si="69"/>
        <v>0.91046769077885481</v>
      </c>
      <c r="K543" s="201">
        <f t="shared" si="68"/>
        <v>0.91046769077885481</v>
      </c>
      <c r="L543" s="71"/>
      <c r="M543" s="71"/>
    </row>
    <row r="544" spans="1:13" x14ac:dyDescent="0.2">
      <c r="A544" s="304">
        <f t="shared" si="70"/>
        <v>2055</v>
      </c>
      <c r="B544" s="304">
        <f t="shared" si="66"/>
        <v>3</v>
      </c>
      <c r="C544" s="300">
        <f t="shared" si="65"/>
        <v>452263.27354148729</v>
      </c>
      <c r="D544" s="300">
        <f t="shared" si="60"/>
        <v>937.4456285435449</v>
      </c>
      <c r="E544" s="300">
        <f t="shared" si="64"/>
        <v>960.6014235445366</v>
      </c>
      <c r="G544" s="300">
        <f t="shared" si="61"/>
        <v>451037.23938691354</v>
      </c>
      <c r="I544" s="179">
        <f t="shared" si="67"/>
        <v>452263.27354148729</v>
      </c>
      <c r="J544" s="128">
        <f t="shared" si="69"/>
        <v>0.97589448190119388</v>
      </c>
      <c r="K544" s="201">
        <f t="shared" si="68"/>
        <v>0.97589448190119388</v>
      </c>
      <c r="L544" s="71"/>
      <c r="M544" s="71"/>
    </row>
    <row r="545" spans="1:13" x14ac:dyDescent="0.2">
      <c r="A545" s="304">
        <f t="shared" si="70"/>
        <v>2055</v>
      </c>
      <c r="B545" s="304">
        <f t="shared" si="66"/>
        <v>4</v>
      </c>
      <c r="C545" s="300">
        <f t="shared" si="65"/>
        <v>456196.94733550336</v>
      </c>
      <c r="D545" s="300">
        <f t="shared" si="60"/>
        <v>937.45633805433306</v>
      </c>
      <c r="E545" s="300">
        <f t="shared" si="64"/>
        <v>964.8115673693917</v>
      </c>
      <c r="G545" s="300">
        <f t="shared" si="61"/>
        <v>452263.27354148729</v>
      </c>
      <c r="I545" s="179">
        <f t="shared" si="67"/>
        <v>456196.94733550336</v>
      </c>
      <c r="J545" s="128">
        <f t="shared" si="69"/>
        <v>0.97164707571899855</v>
      </c>
      <c r="K545" s="201">
        <f t="shared" si="68"/>
        <v>0.97164707571899867</v>
      </c>
      <c r="L545" s="71"/>
      <c r="M545" s="71"/>
    </row>
    <row r="546" spans="1:13" x14ac:dyDescent="0.2">
      <c r="A546" s="304">
        <f t="shared" si="70"/>
        <v>2055</v>
      </c>
      <c r="B546" s="304">
        <f t="shared" si="66"/>
        <v>5</v>
      </c>
      <c r="C546" s="300">
        <f t="shared" si="65"/>
        <v>488091.79151517956</v>
      </c>
      <c r="D546" s="300">
        <f t="shared" ref="D546:D609" si="71">+E546*K546</f>
        <v>1011.9049672348917</v>
      </c>
      <c r="E546" s="300">
        <f t="shared" si="64"/>
        <v>1029.2816862994212</v>
      </c>
      <c r="G546" s="300">
        <f t="shared" si="61"/>
        <v>456196.94733550336</v>
      </c>
      <c r="I546" s="179">
        <f t="shared" si="67"/>
        <v>488091.79151517956</v>
      </c>
      <c r="J546" s="128">
        <f t="shared" si="69"/>
        <v>0.98311762533441749</v>
      </c>
      <c r="K546" s="201">
        <f t="shared" si="68"/>
        <v>0.98311762533441749</v>
      </c>
      <c r="L546" s="71"/>
      <c r="M546" s="71"/>
    </row>
    <row r="547" spans="1:13" x14ac:dyDescent="0.2">
      <c r="A547" s="304">
        <f t="shared" si="70"/>
        <v>2055</v>
      </c>
      <c r="B547" s="304">
        <f t="shared" si="66"/>
        <v>6</v>
      </c>
      <c r="C547" s="300">
        <f t="shared" si="65"/>
        <v>502920.15245270677</v>
      </c>
      <c r="D547" s="300">
        <f t="shared" si="71"/>
        <v>1035.518672065602</v>
      </c>
      <c r="E547" s="300">
        <f t="shared" si="64"/>
        <v>1050.6498421451163</v>
      </c>
      <c r="G547" s="300">
        <f t="shared" si="61"/>
        <v>488091.79151517956</v>
      </c>
      <c r="I547" s="179">
        <f t="shared" si="67"/>
        <v>502920.15245270677</v>
      </c>
      <c r="J547" s="128">
        <f t="shared" si="69"/>
        <v>0.98559827501746833</v>
      </c>
      <c r="K547" s="201">
        <f t="shared" si="68"/>
        <v>0.98559827501746833</v>
      </c>
      <c r="L547" s="71"/>
      <c r="M547" s="71"/>
    </row>
    <row r="548" spans="1:13" x14ac:dyDescent="0.2">
      <c r="A548" s="304">
        <f t="shared" si="70"/>
        <v>2055</v>
      </c>
      <c r="B548" s="304">
        <f t="shared" si="66"/>
        <v>7</v>
      </c>
      <c r="C548" s="300">
        <f t="shared" si="65"/>
        <v>514569.11371723475</v>
      </c>
      <c r="D548" s="300">
        <f t="shared" si="71"/>
        <v>1057.35831467598</v>
      </c>
      <c r="E548" s="300">
        <f t="shared" si="64"/>
        <v>1067.7980724557356</v>
      </c>
      <c r="G548" s="300">
        <f t="shared" si="61"/>
        <v>502920.15245270677</v>
      </c>
      <c r="I548" s="179">
        <f t="shared" si="67"/>
        <v>514569.11371723475</v>
      </c>
      <c r="J548" s="128">
        <f t="shared" si="69"/>
        <v>0.99022309737294611</v>
      </c>
      <c r="K548" s="201">
        <f t="shared" si="68"/>
        <v>0.99022309737294611</v>
      </c>
      <c r="L548" s="71"/>
      <c r="M548" s="71"/>
    </row>
    <row r="549" spans="1:13" x14ac:dyDescent="0.2">
      <c r="A549" s="304">
        <f t="shared" si="70"/>
        <v>2055</v>
      </c>
      <c r="B549" s="304">
        <f t="shared" si="66"/>
        <v>8</v>
      </c>
      <c r="C549" s="300">
        <f t="shared" si="65"/>
        <v>513557.0513755703</v>
      </c>
      <c r="D549" s="300">
        <f t="shared" si="71"/>
        <v>1059.0599212186892</v>
      </c>
      <c r="E549" s="300">
        <f t="shared" si="64"/>
        <v>1065.7222031256679</v>
      </c>
      <c r="G549" s="300">
        <f t="shared" si="61"/>
        <v>514569.11371723475</v>
      </c>
      <c r="I549" s="179">
        <f t="shared" si="67"/>
        <v>513557.0513755703</v>
      </c>
      <c r="J549" s="128">
        <f t="shared" si="69"/>
        <v>0.99374857548483198</v>
      </c>
      <c r="K549" s="201">
        <f t="shared" si="68"/>
        <v>0.99374857548483186</v>
      </c>
      <c r="L549" s="71"/>
      <c r="M549" s="71"/>
    </row>
    <row r="550" spans="1:13" x14ac:dyDescent="0.2">
      <c r="A550" s="304">
        <f t="shared" si="70"/>
        <v>2055</v>
      </c>
      <c r="B550" s="304">
        <f t="shared" si="66"/>
        <v>9</v>
      </c>
      <c r="C550" s="300">
        <f t="shared" si="65"/>
        <v>497905.3019082286</v>
      </c>
      <c r="D550" s="300">
        <f t="shared" si="71"/>
        <v>1038.4304428411565</v>
      </c>
      <c r="E550" s="300">
        <f t="shared" si="64"/>
        <v>1041.435278280594</v>
      </c>
      <c r="G550" s="300">
        <f t="shared" si="61"/>
        <v>513557.0513755703</v>
      </c>
      <c r="I550" s="179">
        <f t="shared" si="67"/>
        <v>497905.3019082286</v>
      </c>
      <c r="J550" s="128">
        <f t="shared" si="69"/>
        <v>0.99711471706201604</v>
      </c>
      <c r="K550" s="201">
        <f t="shared" si="68"/>
        <v>0.99711471706201615</v>
      </c>
      <c r="L550" s="71"/>
      <c r="M550" s="71"/>
    </row>
    <row r="551" spans="1:13" x14ac:dyDescent="0.2">
      <c r="A551" s="304">
        <f t="shared" si="70"/>
        <v>2055</v>
      </c>
      <c r="B551" s="304">
        <f t="shared" si="66"/>
        <v>10</v>
      </c>
      <c r="C551" s="300">
        <f t="shared" si="65"/>
        <v>475718.65932443918</v>
      </c>
      <c r="D551" s="300">
        <f t="shared" si="71"/>
        <v>993.70844319249215</v>
      </c>
      <c r="E551" s="300">
        <f t="shared" si="64"/>
        <v>997.77159836849705</v>
      </c>
      <c r="G551" s="300">
        <f t="shared" si="61"/>
        <v>497905.3019082286</v>
      </c>
      <c r="I551" s="179">
        <f t="shared" si="67"/>
        <v>475718.65932443918</v>
      </c>
      <c r="J551" s="128">
        <f t="shared" si="69"/>
        <v>0.99592777026059998</v>
      </c>
      <c r="K551" s="201">
        <f t="shared" si="68"/>
        <v>0.99592777026059998</v>
      </c>
      <c r="L551" s="71"/>
      <c r="M551" s="71"/>
    </row>
    <row r="552" spans="1:13" x14ac:dyDescent="0.2">
      <c r="A552" s="304">
        <f t="shared" si="70"/>
        <v>2055</v>
      </c>
      <c r="B552" s="304">
        <f t="shared" si="66"/>
        <v>11</v>
      </c>
      <c r="C552" s="300">
        <f t="shared" si="65"/>
        <v>451080.11317688925</v>
      </c>
      <c r="D552" s="300">
        <f t="shared" si="71"/>
        <v>940.86507735789598</v>
      </c>
      <c r="E552" s="300">
        <f t="shared" si="64"/>
        <v>942.64610194683019</v>
      </c>
      <c r="G552" s="300">
        <f t="shared" si="61"/>
        <v>475718.65932443918</v>
      </c>
      <c r="I552" s="179">
        <f t="shared" si="67"/>
        <v>451080.11317688925</v>
      </c>
      <c r="J552" s="128">
        <f t="shared" si="69"/>
        <v>0.99811061162269077</v>
      </c>
      <c r="K552" s="201">
        <f t="shared" si="68"/>
        <v>0.99811061162269077</v>
      </c>
      <c r="L552" s="71"/>
      <c r="M552" s="71"/>
    </row>
    <row r="553" spans="1:13" x14ac:dyDescent="0.2">
      <c r="A553" s="304">
        <f t="shared" si="70"/>
        <v>2055</v>
      </c>
      <c r="B553" s="304">
        <f t="shared" si="66"/>
        <v>12</v>
      </c>
      <c r="C553" s="300">
        <f t="shared" si="65"/>
        <v>462059.94071632164</v>
      </c>
      <c r="D553" s="300">
        <f t="shared" si="71"/>
        <v>908.17105147692018</v>
      </c>
      <c r="E553" s="300">
        <f t="shared" si="64"/>
        <v>954.77220183446468</v>
      </c>
      <c r="G553" s="300">
        <f t="shared" si="61"/>
        <v>451080.11317688925</v>
      </c>
      <c r="I553" s="179">
        <f t="shared" si="67"/>
        <v>462059.94071632164</v>
      </c>
      <c r="J553" s="128">
        <f t="shared" si="69"/>
        <v>0.95119134148647522</v>
      </c>
      <c r="K553" s="201">
        <f t="shared" si="68"/>
        <v>0.95119134148647533</v>
      </c>
      <c r="L553" s="71"/>
      <c r="M553" s="71"/>
    </row>
    <row r="554" spans="1:13" x14ac:dyDescent="0.2">
      <c r="A554" s="304">
        <f t="shared" si="70"/>
        <v>2056</v>
      </c>
      <c r="B554" s="304">
        <f t="shared" si="66"/>
        <v>1</v>
      </c>
      <c r="C554" s="300">
        <f t="shared" si="65"/>
        <v>483397.97711094393</v>
      </c>
      <c r="D554" s="300">
        <f t="shared" si="71"/>
        <v>1086.927233276484</v>
      </c>
      <c r="E554" s="300">
        <f t="shared" si="64"/>
        <v>1153.3746007690588</v>
      </c>
      <c r="G554" s="300">
        <f t="shared" si="61"/>
        <v>462059.94071632164</v>
      </c>
      <c r="I554" s="179">
        <f t="shared" si="67"/>
        <v>483397.97711094393</v>
      </c>
      <c r="J554" s="128">
        <f t="shared" si="69"/>
        <v>0.94238873697386061</v>
      </c>
      <c r="K554" s="201">
        <f t="shared" si="68"/>
        <v>0.9423887369738605</v>
      </c>
      <c r="L554" s="71"/>
      <c r="M554" s="71"/>
    </row>
    <row r="555" spans="1:13" x14ac:dyDescent="0.2">
      <c r="A555" s="304">
        <f t="shared" si="70"/>
        <v>2056</v>
      </c>
      <c r="B555" s="304">
        <f t="shared" si="66"/>
        <v>2</v>
      </c>
      <c r="C555" s="300">
        <f t="shared" si="65"/>
        <v>455732.80700010515</v>
      </c>
      <c r="D555" s="300">
        <f t="shared" si="71"/>
        <v>970.97845157262657</v>
      </c>
      <c r="E555" s="300">
        <f t="shared" si="64"/>
        <v>1066.4611840778316</v>
      </c>
      <c r="G555" s="300">
        <f t="shared" si="61"/>
        <v>483397.97711094393</v>
      </c>
      <c r="I555" s="179">
        <f t="shared" si="67"/>
        <v>455732.80700010515</v>
      </c>
      <c r="J555" s="128">
        <f t="shared" si="69"/>
        <v>0.91046769077885481</v>
      </c>
      <c r="K555" s="201">
        <f t="shared" si="68"/>
        <v>0.91046769077885481</v>
      </c>
      <c r="L555" s="71"/>
      <c r="M555" s="71"/>
    </row>
    <row r="556" spans="1:13" x14ac:dyDescent="0.2">
      <c r="A556" s="304">
        <f t="shared" si="70"/>
        <v>2056</v>
      </c>
      <c r="B556" s="304">
        <f t="shared" si="66"/>
        <v>3</v>
      </c>
      <c r="C556" s="300">
        <f t="shared" si="65"/>
        <v>456876.62831427716</v>
      </c>
      <c r="D556" s="300">
        <f t="shared" si="71"/>
        <v>947.25891321374036</v>
      </c>
      <c r="E556" s="300">
        <f t="shared" si="64"/>
        <v>970.65710564151675</v>
      </c>
      <c r="G556" s="300">
        <f t="shared" si="61"/>
        <v>455732.80700010515</v>
      </c>
      <c r="I556" s="179">
        <f t="shared" si="67"/>
        <v>456876.62831427716</v>
      </c>
      <c r="J556" s="128">
        <f t="shared" si="69"/>
        <v>0.97589448190119388</v>
      </c>
      <c r="K556" s="201">
        <f t="shared" si="68"/>
        <v>0.97589448190119388</v>
      </c>
      <c r="L556" s="71"/>
      <c r="M556" s="71"/>
    </row>
    <row r="557" spans="1:13" x14ac:dyDescent="0.2">
      <c r="A557" s="304">
        <f t="shared" si="70"/>
        <v>2056</v>
      </c>
      <c r="B557" s="304">
        <f t="shared" si="66"/>
        <v>4</v>
      </c>
      <c r="C557" s="300">
        <f t="shared" si="65"/>
        <v>460736.40686475311</v>
      </c>
      <c r="D557" s="300">
        <f t="shared" si="71"/>
        <v>947.11841578107203</v>
      </c>
      <c r="E557" s="300">
        <f t="shared" si="64"/>
        <v>974.75558713561099</v>
      </c>
      <c r="G557" s="300">
        <f t="shared" si="61"/>
        <v>456876.62831427716</v>
      </c>
      <c r="I557" s="179">
        <f t="shared" si="67"/>
        <v>460736.40686475311</v>
      </c>
      <c r="J557" s="128">
        <f t="shared" si="69"/>
        <v>0.97164707571899867</v>
      </c>
      <c r="K557" s="201">
        <f t="shared" si="68"/>
        <v>0.97164707571899867</v>
      </c>
      <c r="L557" s="71"/>
      <c r="M557" s="71"/>
    </row>
    <row r="558" spans="1:13" x14ac:dyDescent="0.2">
      <c r="A558" s="304">
        <f t="shared" si="70"/>
        <v>2056</v>
      </c>
      <c r="B558" s="304">
        <f t="shared" si="66"/>
        <v>5</v>
      </c>
      <c r="C558" s="300">
        <f t="shared" si="65"/>
        <v>492551.9870567309</v>
      </c>
      <c r="D558" s="300">
        <f t="shared" si="71"/>
        <v>1021.2354959089786</v>
      </c>
      <c r="E558" s="300">
        <f t="shared" si="64"/>
        <v>1038.7724414579536</v>
      </c>
      <c r="G558" s="300">
        <f t="shared" ref="G558:G621" si="72">C557</f>
        <v>460736.40686475311</v>
      </c>
      <c r="I558" s="179">
        <f t="shared" si="67"/>
        <v>492551.9870567309</v>
      </c>
      <c r="J558" s="128">
        <f t="shared" si="69"/>
        <v>0.98311762533441749</v>
      </c>
      <c r="K558" s="201">
        <f t="shared" si="68"/>
        <v>0.98311762533441749</v>
      </c>
      <c r="L558" s="71"/>
      <c r="M558" s="71"/>
    </row>
    <row r="559" spans="1:13" x14ac:dyDescent="0.2">
      <c r="A559" s="304">
        <f t="shared" si="70"/>
        <v>2056</v>
      </c>
      <c r="B559" s="304">
        <f t="shared" si="66"/>
        <v>6</v>
      </c>
      <c r="C559" s="300">
        <f t="shared" si="65"/>
        <v>507423.29968584818</v>
      </c>
      <c r="D559" s="300">
        <f t="shared" si="71"/>
        <v>1044.6130152176434</v>
      </c>
      <c r="E559" s="300">
        <f t="shared" si="64"/>
        <v>1059.8770733432229</v>
      </c>
      <c r="G559" s="300">
        <f t="shared" si="72"/>
        <v>492551.9870567309</v>
      </c>
      <c r="I559" s="179">
        <f t="shared" si="67"/>
        <v>507423.29968584818</v>
      </c>
      <c r="J559" s="128">
        <f t="shared" si="69"/>
        <v>0.98559827501746833</v>
      </c>
      <c r="K559" s="201">
        <f t="shared" si="68"/>
        <v>0.98559827501746833</v>
      </c>
      <c r="L559" s="71"/>
      <c r="M559" s="71"/>
    </row>
    <row r="560" spans="1:13" x14ac:dyDescent="0.2">
      <c r="A560" s="304">
        <f t="shared" si="70"/>
        <v>2056</v>
      </c>
      <c r="B560" s="304">
        <f t="shared" si="66"/>
        <v>7</v>
      </c>
      <c r="C560" s="300">
        <f t="shared" si="65"/>
        <v>519107.85177100834</v>
      </c>
      <c r="D560" s="300">
        <f t="shared" si="71"/>
        <v>1066.2703371670902</v>
      </c>
      <c r="E560" s="300">
        <f t="shared" si="64"/>
        <v>1076.7980872147871</v>
      </c>
      <c r="G560" s="300">
        <f t="shared" si="72"/>
        <v>507423.29968584818</v>
      </c>
      <c r="I560" s="179">
        <f t="shared" si="67"/>
        <v>519107.85177100834</v>
      </c>
      <c r="J560" s="128">
        <f t="shared" si="69"/>
        <v>0.99022309737294611</v>
      </c>
      <c r="K560" s="201">
        <f t="shared" si="68"/>
        <v>0.99022309737294611</v>
      </c>
      <c r="L560" s="71"/>
      <c r="M560" s="71"/>
    </row>
    <row r="561" spans="1:13" x14ac:dyDescent="0.2">
      <c r="A561" s="304">
        <f t="shared" si="70"/>
        <v>2056</v>
      </c>
      <c r="B561" s="304">
        <f t="shared" si="66"/>
        <v>8</v>
      </c>
      <c r="C561" s="300">
        <f t="shared" si="65"/>
        <v>518087.94967908744</v>
      </c>
      <c r="D561" s="300">
        <f t="shared" si="71"/>
        <v>1067.9624446152268</v>
      </c>
      <c r="E561" s="300">
        <f t="shared" si="64"/>
        <v>1074.6807300772102</v>
      </c>
      <c r="G561" s="300">
        <f t="shared" si="72"/>
        <v>519107.85177100834</v>
      </c>
      <c r="I561" s="179">
        <f t="shared" si="67"/>
        <v>518087.94967908744</v>
      </c>
      <c r="J561" s="128">
        <f t="shared" si="69"/>
        <v>0.99374857548483186</v>
      </c>
      <c r="K561" s="201">
        <f t="shared" si="68"/>
        <v>0.99374857548483186</v>
      </c>
      <c r="L561" s="71"/>
      <c r="M561" s="71"/>
    </row>
    <row r="562" spans="1:13" x14ac:dyDescent="0.2">
      <c r="A562" s="304">
        <f t="shared" si="70"/>
        <v>2056</v>
      </c>
      <c r="B562" s="304">
        <f t="shared" si="66"/>
        <v>9</v>
      </c>
      <c r="C562" s="300">
        <f t="shared" si="65"/>
        <v>502504.48231363809</v>
      </c>
      <c r="D562" s="300">
        <f t="shared" si="71"/>
        <v>1047.5756924766288</v>
      </c>
      <c r="E562" s="300">
        <f t="shared" si="64"/>
        <v>1050.6069909020048</v>
      </c>
      <c r="G562" s="300">
        <f t="shared" si="72"/>
        <v>518087.94967908744</v>
      </c>
      <c r="I562" s="179">
        <f t="shared" si="67"/>
        <v>502504.48231363809</v>
      </c>
      <c r="J562" s="128">
        <f t="shared" si="69"/>
        <v>0.99711471706201626</v>
      </c>
      <c r="K562" s="201">
        <f t="shared" si="68"/>
        <v>0.99711471706201615</v>
      </c>
      <c r="L562" s="71"/>
      <c r="M562" s="71"/>
    </row>
    <row r="563" spans="1:13" x14ac:dyDescent="0.2">
      <c r="A563" s="304">
        <f t="shared" si="70"/>
        <v>2056</v>
      </c>
      <c r="B563" s="304">
        <f t="shared" si="66"/>
        <v>10</v>
      </c>
      <c r="C563" s="300">
        <f t="shared" si="65"/>
        <v>480466.46766086837</v>
      </c>
      <c r="D563" s="300">
        <f t="shared" si="71"/>
        <v>1002.960849897697</v>
      </c>
      <c r="E563" s="300">
        <f t="shared" si="64"/>
        <v>1007.0618370599875</v>
      </c>
      <c r="G563" s="300">
        <f t="shared" si="72"/>
        <v>502504.48231363809</v>
      </c>
      <c r="I563" s="179">
        <f t="shared" si="67"/>
        <v>480466.46766086837</v>
      </c>
      <c r="J563" s="128">
        <f t="shared" si="69"/>
        <v>0.99592777026059998</v>
      </c>
      <c r="K563" s="201">
        <f t="shared" si="68"/>
        <v>0.99592777026059998</v>
      </c>
      <c r="L563" s="71"/>
      <c r="M563" s="71"/>
    </row>
    <row r="564" spans="1:13" x14ac:dyDescent="0.2">
      <c r="A564" s="304">
        <f t="shared" si="70"/>
        <v>2056</v>
      </c>
      <c r="B564" s="304">
        <f t="shared" si="66"/>
        <v>11</v>
      </c>
      <c r="C564" s="300">
        <f t="shared" si="65"/>
        <v>456127.36151635618</v>
      </c>
      <c r="D564" s="300">
        <f t="shared" si="71"/>
        <v>950.16712714933328</v>
      </c>
      <c r="E564" s="300">
        <f t="shared" si="64"/>
        <v>951.96576019223687</v>
      </c>
      <c r="G564" s="300">
        <f t="shared" si="72"/>
        <v>480466.46766086837</v>
      </c>
      <c r="I564" s="179">
        <f t="shared" si="67"/>
        <v>456127.36151635618</v>
      </c>
      <c r="J564" s="128">
        <f t="shared" si="69"/>
        <v>0.99811061162269077</v>
      </c>
      <c r="K564" s="201">
        <f t="shared" si="68"/>
        <v>0.99811061162269077</v>
      </c>
      <c r="L564" s="71"/>
      <c r="M564" s="71"/>
    </row>
    <row r="565" spans="1:13" x14ac:dyDescent="0.2">
      <c r="A565" s="304">
        <f t="shared" si="70"/>
        <v>2056</v>
      </c>
      <c r="B565" s="304">
        <f t="shared" si="66"/>
        <v>12</v>
      </c>
      <c r="C565" s="300">
        <f t="shared" si="65"/>
        <v>467257.311269717</v>
      </c>
      <c r="D565" s="300">
        <f t="shared" si="71"/>
        <v>916.69893172844547</v>
      </c>
      <c r="E565" s="300">
        <f t="shared" ref="E565:E628" si="73">E553*E553/E541</f>
        <v>963.73767479408843</v>
      </c>
      <c r="G565" s="300">
        <f t="shared" si="72"/>
        <v>456127.36151635618</v>
      </c>
      <c r="I565" s="179">
        <f t="shared" si="67"/>
        <v>467257.311269717</v>
      </c>
      <c r="J565" s="128">
        <f t="shared" si="69"/>
        <v>0.95119134148647533</v>
      </c>
      <c r="K565" s="201">
        <f t="shared" si="68"/>
        <v>0.95119134148647533</v>
      </c>
      <c r="L565" s="71"/>
      <c r="M565" s="71"/>
    </row>
    <row r="566" spans="1:13" x14ac:dyDescent="0.2">
      <c r="A566" s="304">
        <f t="shared" si="70"/>
        <v>2057</v>
      </c>
      <c r="B566" s="304">
        <f t="shared" si="66"/>
        <v>1</v>
      </c>
      <c r="C566" s="300">
        <f t="shared" si="65"/>
        <v>488133.22641010134</v>
      </c>
      <c r="D566" s="300">
        <f t="shared" si="71"/>
        <v>1094.766250968333</v>
      </c>
      <c r="E566" s="300">
        <f t="shared" si="73"/>
        <v>1161.6928428959982</v>
      </c>
      <c r="G566" s="300">
        <f t="shared" si="72"/>
        <v>467257.311269717</v>
      </c>
      <c r="I566" s="179">
        <f t="shared" si="67"/>
        <v>488133.22641010134</v>
      </c>
      <c r="J566" s="128">
        <f t="shared" si="69"/>
        <v>0.94238873697386039</v>
      </c>
      <c r="K566" s="201">
        <f t="shared" si="68"/>
        <v>0.9423887369738605</v>
      </c>
      <c r="L566" s="71"/>
      <c r="M566" s="71"/>
    </row>
    <row r="567" spans="1:13" x14ac:dyDescent="0.2">
      <c r="A567" s="304">
        <f t="shared" si="70"/>
        <v>2057</v>
      </c>
      <c r="B567" s="304">
        <f t="shared" si="66"/>
        <v>2</v>
      </c>
      <c r="C567" s="300">
        <f t="shared" ref="C567:C630" si="74">+C555*C555/C543</f>
        <v>460477.2582825034</v>
      </c>
      <c r="D567" s="300">
        <f t="shared" si="71"/>
        <v>979.26279614444206</v>
      </c>
      <c r="E567" s="300">
        <f t="shared" si="73"/>
        <v>1075.5601830381668</v>
      </c>
      <c r="G567" s="300">
        <f t="shared" si="72"/>
        <v>488133.22641010134</v>
      </c>
      <c r="I567" s="179">
        <f t="shared" si="67"/>
        <v>460477.2582825034</v>
      </c>
      <c r="J567" s="128">
        <f t="shared" si="69"/>
        <v>0.91046769077885481</v>
      </c>
      <c r="K567" s="201">
        <f t="shared" si="68"/>
        <v>0.91046769077885481</v>
      </c>
      <c r="L567" s="71"/>
      <c r="M567" s="71"/>
    </row>
    <row r="568" spans="1:13" x14ac:dyDescent="0.2">
      <c r="A568" s="304">
        <f t="shared" si="70"/>
        <v>2057</v>
      </c>
      <c r="B568" s="304">
        <f t="shared" si="66"/>
        <v>3</v>
      </c>
      <c r="C568" s="300">
        <f t="shared" si="74"/>
        <v>461537.04205361317</v>
      </c>
      <c r="D568" s="300">
        <f t="shared" si="71"/>
        <v>957.17492443477386</v>
      </c>
      <c r="E568" s="300">
        <f t="shared" si="73"/>
        <v>980.81805173244607</v>
      </c>
      <c r="G568" s="300">
        <f t="shared" si="72"/>
        <v>460477.2582825034</v>
      </c>
      <c r="I568" s="179">
        <f t="shared" si="67"/>
        <v>461537.04205361317</v>
      </c>
      <c r="J568" s="128">
        <f t="shared" si="69"/>
        <v>0.97589448190119388</v>
      </c>
      <c r="K568" s="201">
        <f t="shared" si="68"/>
        <v>0.97589448190119388</v>
      </c>
      <c r="L568" s="71"/>
      <c r="M568" s="71"/>
    </row>
    <row r="569" spans="1:13" x14ac:dyDescent="0.2">
      <c r="A569" s="304">
        <f t="shared" si="70"/>
        <v>2057</v>
      </c>
      <c r="B569" s="304">
        <f t="shared" si="66"/>
        <v>4</v>
      </c>
      <c r="C569" s="300">
        <f t="shared" si="74"/>
        <v>465321.03700055351</v>
      </c>
      <c r="D569" s="300">
        <f t="shared" si="71"/>
        <v>956.88007760811286</v>
      </c>
      <c r="E569" s="300">
        <f t="shared" si="73"/>
        <v>984.80209689309413</v>
      </c>
      <c r="G569" s="300">
        <f t="shared" si="72"/>
        <v>461537.04205361317</v>
      </c>
      <c r="I569" s="179">
        <f t="shared" si="67"/>
        <v>465321.03700055351</v>
      </c>
      <c r="J569" s="128">
        <f t="shared" si="69"/>
        <v>0.97164707571899867</v>
      </c>
      <c r="K569" s="201">
        <f t="shared" si="68"/>
        <v>0.97164707571899867</v>
      </c>
      <c r="L569" s="71"/>
      <c r="M569" s="71"/>
    </row>
    <row r="570" spans="1:13" x14ac:dyDescent="0.2">
      <c r="A570" s="304">
        <f t="shared" si="70"/>
        <v>2057</v>
      </c>
      <c r="B570" s="304">
        <f t="shared" si="66"/>
        <v>5</v>
      </c>
      <c r="C570" s="300">
        <f t="shared" si="74"/>
        <v>497052.93998165702</v>
      </c>
      <c r="D570" s="300">
        <f t="shared" si="71"/>
        <v>1030.6520591101769</v>
      </c>
      <c r="E570" s="300">
        <f t="shared" si="73"/>
        <v>1048.3507085528959</v>
      </c>
      <c r="G570" s="300">
        <f t="shared" si="72"/>
        <v>465321.03700055351</v>
      </c>
      <c r="I570" s="179">
        <f t="shared" si="67"/>
        <v>497052.93998165702</v>
      </c>
      <c r="J570" s="128">
        <f t="shared" si="69"/>
        <v>0.98311762533441738</v>
      </c>
      <c r="K570" s="201">
        <f t="shared" si="68"/>
        <v>0.98311762533441749</v>
      </c>
      <c r="L570" s="71"/>
      <c r="M570" s="71"/>
    </row>
    <row r="571" spans="1:13" x14ac:dyDescent="0.2">
      <c r="A571" s="304">
        <f t="shared" si="70"/>
        <v>2057</v>
      </c>
      <c r="B571" s="304">
        <f t="shared" si="66"/>
        <v>6</v>
      </c>
      <c r="C571" s="300">
        <f t="shared" si="74"/>
        <v>511966.76810099924</v>
      </c>
      <c r="D571" s="300">
        <f t="shared" si="71"/>
        <v>1053.7872285638184</v>
      </c>
      <c r="E571" s="300">
        <f t="shared" si="73"/>
        <v>1069.1853418119483</v>
      </c>
      <c r="G571" s="300">
        <f t="shared" si="72"/>
        <v>497052.93998165702</v>
      </c>
      <c r="I571" s="179">
        <f t="shared" si="67"/>
        <v>511966.76810099924</v>
      </c>
      <c r="J571" s="128">
        <f t="shared" si="69"/>
        <v>0.98559827501746822</v>
      </c>
      <c r="K571" s="201">
        <f t="shared" si="68"/>
        <v>0.98559827501746833</v>
      </c>
      <c r="L571" s="71"/>
      <c r="M571" s="71"/>
    </row>
    <row r="572" spans="1:13" x14ac:dyDescent="0.2">
      <c r="A572" s="304">
        <f t="shared" si="70"/>
        <v>2057</v>
      </c>
      <c r="B572" s="304">
        <f t="shared" si="66"/>
        <v>7</v>
      </c>
      <c r="C572" s="300">
        <f t="shared" si="74"/>
        <v>523686.62359783903</v>
      </c>
      <c r="D572" s="300">
        <f t="shared" si="71"/>
        <v>1075.2574752966548</v>
      </c>
      <c r="E572" s="300">
        <f t="shared" si="73"/>
        <v>1085.8739592616091</v>
      </c>
      <c r="G572" s="300">
        <f t="shared" si="72"/>
        <v>511966.76810099924</v>
      </c>
      <c r="I572" s="179">
        <f t="shared" si="67"/>
        <v>523686.62359783903</v>
      </c>
      <c r="J572" s="128">
        <f t="shared" si="69"/>
        <v>0.990223097372946</v>
      </c>
      <c r="K572" s="201">
        <f t="shared" si="68"/>
        <v>0.99022309737294611</v>
      </c>
      <c r="L572" s="71"/>
      <c r="M572" s="71"/>
    </row>
    <row r="573" spans="1:13" x14ac:dyDescent="0.2">
      <c r="A573" s="304">
        <f t="shared" si="70"/>
        <v>2057</v>
      </c>
      <c r="B573" s="304">
        <f t="shared" si="66"/>
        <v>8</v>
      </c>
      <c r="C573" s="300">
        <f t="shared" si="74"/>
        <v>522658.82219653431</v>
      </c>
      <c r="D573" s="300">
        <f t="shared" si="71"/>
        <v>1076.9398031757039</v>
      </c>
      <c r="E573" s="300">
        <f t="shared" si="73"/>
        <v>1083.7145629620495</v>
      </c>
      <c r="G573" s="300">
        <f t="shared" si="72"/>
        <v>523686.62359783903</v>
      </c>
      <c r="I573" s="179">
        <f t="shared" si="67"/>
        <v>522658.82219653431</v>
      </c>
      <c r="J573" s="128">
        <f t="shared" si="69"/>
        <v>0.99374857548483198</v>
      </c>
      <c r="K573" s="201">
        <f t="shared" si="68"/>
        <v>0.99374857548483186</v>
      </c>
      <c r="L573" s="71"/>
      <c r="M573" s="71"/>
    </row>
    <row r="574" spans="1:13" x14ac:dyDescent="0.2">
      <c r="A574" s="304">
        <f t="shared" si="70"/>
        <v>2057</v>
      </c>
      <c r="B574" s="304">
        <f t="shared" si="66"/>
        <v>9</v>
      </c>
      <c r="C574" s="300">
        <f t="shared" si="74"/>
        <v>507146.14561754343</v>
      </c>
      <c r="D574" s="300">
        <f t="shared" si="71"/>
        <v>1056.801482500214</v>
      </c>
      <c r="E574" s="300">
        <f t="shared" si="73"/>
        <v>1059.8594769657639</v>
      </c>
      <c r="G574" s="300">
        <f t="shared" si="72"/>
        <v>522658.82219653431</v>
      </c>
      <c r="I574" s="179">
        <f t="shared" si="67"/>
        <v>507146.14561754343</v>
      </c>
      <c r="J574" s="128">
        <f t="shared" si="69"/>
        <v>0.99711471706201604</v>
      </c>
      <c r="K574" s="201">
        <f t="shared" si="68"/>
        <v>0.99711471706201615</v>
      </c>
      <c r="L574" s="71"/>
      <c r="M574" s="71"/>
    </row>
    <row r="575" spans="1:13" x14ac:dyDescent="0.2">
      <c r="A575" s="304">
        <f t="shared" si="70"/>
        <v>2057</v>
      </c>
      <c r="B575" s="304">
        <f t="shared" si="66"/>
        <v>10</v>
      </c>
      <c r="C575" s="300">
        <f t="shared" si="74"/>
        <v>485261.66048297542</v>
      </c>
      <c r="D575" s="300">
        <f t="shared" si="71"/>
        <v>1012.2994056443285</v>
      </c>
      <c r="E575" s="300">
        <f t="shared" si="73"/>
        <v>1016.4385770460489</v>
      </c>
      <c r="G575" s="300">
        <f t="shared" si="72"/>
        <v>507146.14561754343</v>
      </c>
      <c r="I575" s="179">
        <f t="shared" si="67"/>
        <v>485261.66048297542</v>
      </c>
      <c r="J575" s="128">
        <f t="shared" si="69"/>
        <v>0.99592777026059998</v>
      </c>
      <c r="K575" s="201">
        <f t="shared" si="68"/>
        <v>0.99592777026059998</v>
      </c>
      <c r="L575" s="71"/>
      <c r="M575" s="71"/>
    </row>
    <row r="576" spans="1:13" x14ac:dyDescent="0.2">
      <c r="A576" s="304">
        <f t="shared" si="70"/>
        <v>2057</v>
      </c>
      <c r="B576" s="304">
        <f t="shared" si="66"/>
        <v>11</v>
      </c>
      <c r="C576" s="300">
        <f t="shared" si="74"/>
        <v>461231.08478135424</v>
      </c>
      <c r="D576" s="300">
        <f t="shared" si="71"/>
        <v>959.5611435068646</v>
      </c>
      <c r="E576" s="300">
        <f t="shared" si="73"/>
        <v>961.37755909322129</v>
      </c>
      <c r="G576" s="300">
        <f t="shared" si="72"/>
        <v>485261.66048297542</v>
      </c>
      <c r="I576" s="179">
        <f t="shared" si="67"/>
        <v>461231.08478135424</v>
      </c>
      <c r="J576" s="128">
        <f t="shared" si="69"/>
        <v>0.99811061162269077</v>
      </c>
      <c r="K576" s="201">
        <f t="shared" si="68"/>
        <v>0.99811061162269077</v>
      </c>
      <c r="L576" s="71"/>
      <c r="M576" s="71"/>
    </row>
    <row r="577" spans="1:13" x14ac:dyDescent="0.2">
      <c r="A577" s="304">
        <f t="shared" si="70"/>
        <v>2057</v>
      </c>
      <c r="B577" s="304">
        <f t="shared" si="66"/>
        <v>12</v>
      </c>
      <c r="C577" s="300">
        <f t="shared" si="74"/>
        <v>472513.14320071501</v>
      </c>
      <c r="D577" s="300">
        <f t="shared" si="71"/>
        <v>925.30689022235254</v>
      </c>
      <c r="E577" s="300">
        <f t="shared" si="73"/>
        <v>972.787335065864</v>
      </c>
      <c r="G577" s="300">
        <f t="shared" si="72"/>
        <v>461231.08478135424</v>
      </c>
      <c r="I577" s="179">
        <f t="shared" si="67"/>
        <v>472513.14320071501</v>
      </c>
      <c r="J577" s="128">
        <f t="shared" si="69"/>
        <v>0.95119134148647533</v>
      </c>
      <c r="K577" s="201">
        <f t="shared" si="68"/>
        <v>0.95119134148647533</v>
      </c>
      <c r="L577" s="71"/>
      <c r="M577" s="71"/>
    </row>
    <row r="578" spans="1:13" x14ac:dyDescent="0.2">
      <c r="A578" s="304">
        <f t="shared" si="70"/>
        <v>2058</v>
      </c>
      <c r="B578" s="304">
        <f t="shared" si="66"/>
        <v>1</v>
      </c>
      <c r="C578" s="300">
        <f t="shared" si="74"/>
        <v>492914.86106250156</v>
      </c>
      <c r="D578" s="300">
        <f t="shared" si="71"/>
        <v>1102.6618043660619</v>
      </c>
      <c r="E578" s="300">
        <f t="shared" si="73"/>
        <v>1170.0710769388652</v>
      </c>
      <c r="G578" s="300">
        <f t="shared" si="72"/>
        <v>472513.14320071501</v>
      </c>
      <c r="I578" s="179">
        <f t="shared" si="67"/>
        <v>492914.86106250156</v>
      </c>
      <c r="J578" s="128">
        <f t="shared" si="69"/>
        <v>0.9423887369738605</v>
      </c>
      <c r="K578" s="201">
        <f t="shared" si="68"/>
        <v>0.9423887369738605</v>
      </c>
      <c r="L578" s="71"/>
      <c r="M578" s="71"/>
    </row>
    <row r="579" spans="1:13" x14ac:dyDescent="0.2">
      <c r="A579" s="304">
        <f t="shared" si="70"/>
        <v>2058</v>
      </c>
      <c r="B579" s="304">
        <f t="shared" ref="B579:B642" si="75">+B567</f>
        <v>2</v>
      </c>
      <c r="C579" s="300">
        <f t="shared" si="74"/>
        <v>465271.10214236216</v>
      </c>
      <c r="D579" s="300">
        <f t="shared" si="71"/>
        <v>987.61782237234718</v>
      </c>
      <c r="E579" s="300">
        <f t="shared" si="73"/>
        <v>1084.736814249273</v>
      </c>
      <c r="G579" s="300">
        <f t="shared" si="72"/>
        <v>492914.86106250156</v>
      </c>
      <c r="I579" s="179">
        <f t="shared" ref="I579:I642" si="76">+C579</f>
        <v>465271.10214236216</v>
      </c>
      <c r="J579" s="128">
        <f t="shared" si="69"/>
        <v>0.91046769077885481</v>
      </c>
      <c r="K579" s="201">
        <f t="shared" si="68"/>
        <v>0.91046769077885481</v>
      </c>
      <c r="L579" s="71"/>
      <c r="M579" s="71"/>
    </row>
    <row r="580" spans="1:13" x14ac:dyDescent="0.2">
      <c r="A580" s="304">
        <f t="shared" si="70"/>
        <v>2058</v>
      </c>
      <c r="B580" s="304">
        <f t="shared" si="75"/>
        <v>3</v>
      </c>
      <c r="C580" s="300">
        <f t="shared" si="74"/>
        <v>466244.99478898389</v>
      </c>
      <c r="D580" s="300">
        <f t="shared" si="71"/>
        <v>967.1947375595571</v>
      </c>
      <c r="E580" s="300">
        <f t="shared" si="73"/>
        <v>991.08536373247205</v>
      </c>
      <c r="G580" s="300">
        <f t="shared" si="72"/>
        <v>465271.10214236216</v>
      </c>
      <c r="H580"/>
      <c r="I580" s="179">
        <f t="shared" si="76"/>
        <v>466244.99478898389</v>
      </c>
      <c r="J580" s="128">
        <f t="shared" si="69"/>
        <v>0.97589448190119388</v>
      </c>
      <c r="K580" s="201">
        <f t="shared" si="68"/>
        <v>0.97589448190119388</v>
      </c>
      <c r="L580" s="71"/>
    </row>
    <row r="581" spans="1:13" x14ac:dyDescent="0.2">
      <c r="A581" s="304">
        <f t="shared" si="70"/>
        <v>2058</v>
      </c>
      <c r="B581" s="304">
        <f t="shared" si="75"/>
        <v>4</v>
      </c>
      <c r="C581" s="300">
        <f t="shared" si="74"/>
        <v>469951.28722013481</v>
      </c>
      <c r="D581" s="300">
        <f t="shared" si="71"/>
        <v>966.74234991852927</v>
      </c>
      <c r="E581" s="300">
        <f t="shared" si="73"/>
        <v>994.95215297505013</v>
      </c>
      <c r="G581" s="300">
        <f t="shared" si="72"/>
        <v>466244.99478898389</v>
      </c>
      <c r="H581"/>
      <c r="I581" s="179">
        <f t="shared" si="76"/>
        <v>469951.28722013481</v>
      </c>
      <c r="J581" s="128">
        <f t="shared" si="69"/>
        <v>0.97164707571899867</v>
      </c>
      <c r="K581" s="201">
        <f t="shared" si="68"/>
        <v>0.97164707571899867</v>
      </c>
      <c r="L581" s="71"/>
    </row>
    <row r="582" spans="1:13" x14ac:dyDescent="0.2">
      <c r="A582" s="304">
        <f t="shared" si="70"/>
        <v>2058</v>
      </c>
      <c r="B582" s="304">
        <f t="shared" si="75"/>
        <v>5</v>
      </c>
      <c r="C582" s="300">
        <f t="shared" si="74"/>
        <v>501595.02273199195</v>
      </c>
      <c r="D582" s="300">
        <f t="shared" si="71"/>
        <v>1040.1554501418586</v>
      </c>
      <c r="E582" s="300">
        <f t="shared" si="73"/>
        <v>1058.01729451045</v>
      </c>
      <c r="G582" s="300">
        <f t="shared" si="72"/>
        <v>469951.28722013481</v>
      </c>
      <c r="H582"/>
      <c r="I582" s="179">
        <f t="shared" si="76"/>
        <v>501595.02273199195</v>
      </c>
      <c r="J582" s="128">
        <f t="shared" ref="J582:J609" si="77">+D582/E582</f>
        <v>0.98311762533441749</v>
      </c>
      <c r="K582" s="201">
        <f t="shared" ref="K582:K609" si="78">+K570</f>
        <v>0.98311762533441749</v>
      </c>
      <c r="L582" s="71"/>
    </row>
    <row r="583" spans="1:13" x14ac:dyDescent="0.2">
      <c r="A583" s="304">
        <f t="shared" si="70"/>
        <v>2058</v>
      </c>
      <c r="B583" s="304">
        <f t="shared" si="75"/>
        <v>6</v>
      </c>
      <c r="C583" s="300">
        <f t="shared" si="74"/>
        <v>516550.91873403866</v>
      </c>
      <c r="D583" s="300">
        <f t="shared" si="71"/>
        <v>1063.0420135564266</v>
      </c>
      <c r="E583" s="300">
        <f t="shared" si="73"/>
        <v>1078.5753592533283</v>
      </c>
      <c r="G583" s="300">
        <f t="shared" si="72"/>
        <v>501595.02273199195</v>
      </c>
      <c r="H583"/>
      <c r="I583" s="179">
        <f t="shared" si="76"/>
        <v>516550.91873403866</v>
      </c>
      <c r="J583" s="128">
        <f t="shared" si="77"/>
        <v>0.98559827501746833</v>
      </c>
      <c r="K583" s="201">
        <f t="shared" si="78"/>
        <v>0.98559827501746833</v>
      </c>
      <c r="L583" s="71"/>
    </row>
    <row r="584" spans="1:13" x14ac:dyDescent="0.2">
      <c r="A584" s="304">
        <f t="shared" si="70"/>
        <v>2058</v>
      </c>
      <c r="B584" s="304">
        <f t="shared" si="75"/>
        <v>7</v>
      </c>
      <c r="C584" s="300">
        <f t="shared" si="74"/>
        <v>528305.78231415839</v>
      </c>
      <c r="D584" s="300">
        <f t="shared" si="71"/>
        <v>1084.3203621823693</v>
      </c>
      <c r="E584" s="300">
        <f t="shared" si="73"/>
        <v>1095.026327964943</v>
      </c>
      <c r="G584" s="300">
        <f t="shared" si="72"/>
        <v>516550.91873403866</v>
      </c>
      <c r="H584"/>
      <c r="I584" s="179">
        <f t="shared" si="76"/>
        <v>528305.78231415839</v>
      </c>
      <c r="J584" s="128">
        <f t="shared" si="77"/>
        <v>0.990223097372946</v>
      </c>
      <c r="K584" s="201">
        <f t="shared" si="78"/>
        <v>0.99022309737294611</v>
      </c>
      <c r="L584" s="71"/>
    </row>
    <row r="585" spans="1:13" x14ac:dyDescent="0.2">
      <c r="A585" s="304">
        <f t="shared" si="70"/>
        <v>2058</v>
      </c>
      <c r="B585" s="304">
        <f t="shared" si="75"/>
        <v>8</v>
      </c>
      <c r="C585" s="300">
        <f t="shared" si="74"/>
        <v>527270.02160362166</v>
      </c>
      <c r="D585" s="300">
        <f t="shared" si="71"/>
        <v>1085.9926259691506</v>
      </c>
      <c r="E585" s="300">
        <f t="shared" si="73"/>
        <v>1092.8243348065325</v>
      </c>
      <c r="G585" s="300">
        <f t="shared" si="72"/>
        <v>528305.78231415839</v>
      </c>
      <c r="H585"/>
      <c r="I585" s="179">
        <f t="shared" si="76"/>
        <v>527270.02160362166</v>
      </c>
      <c r="J585" s="128">
        <f t="shared" si="77"/>
        <v>0.99374857548483175</v>
      </c>
      <c r="K585" s="201">
        <f t="shared" si="78"/>
        <v>0.99374857548483186</v>
      </c>
      <c r="L585" s="71"/>
    </row>
    <row r="586" spans="1:13" x14ac:dyDescent="0.2">
      <c r="A586" s="304">
        <f t="shared" si="70"/>
        <v>2058</v>
      </c>
      <c r="B586" s="304">
        <f t="shared" si="75"/>
        <v>9</v>
      </c>
      <c r="C586" s="300">
        <f t="shared" si="74"/>
        <v>511830.68423696363</v>
      </c>
      <c r="D586" s="300">
        <f t="shared" si="71"/>
        <v>1066.1085222150348</v>
      </c>
      <c r="E586" s="300">
        <f t="shared" si="73"/>
        <v>1069.1934478274554</v>
      </c>
      <c r="G586" s="300">
        <f t="shared" si="72"/>
        <v>527270.02160362166</v>
      </c>
      <c r="H586"/>
      <c r="I586" s="179">
        <f t="shared" si="76"/>
        <v>511830.68423696363</v>
      </c>
      <c r="J586" s="128">
        <f t="shared" si="77"/>
        <v>0.99711471706201615</v>
      </c>
      <c r="K586" s="201">
        <f t="shared" si="78"/>
        <v>0.99711471706201615</v>
      </c>
      <c r="L586" s="71"/>
    </row>
    <row r="587" spans="1:13" x14ac:dyDescent="0.2">
      <c r="A587" s="304">
        <f t="shared" si="70"/>
        <v>2058</v>
      </c>
      <c r="B587" s="304">
        <f t="shared" si="75"/>
        <v>10</v>
      </c>
      <c r="C587" s="300">
        <f t="shared" si="74"/>
        <v>490104.71070148546</v>
      </c>
      <c r="D587" s="300">
        <f t="shared" si="71"/>
        <v>1021.7249125650181</v>
      </c>
      <c r="E587" s="300">
        <f t="shared" si="73"/>
        <v>1025.9026237391372</v>
      </c>
      <c r="G587" s="300">
        <f t="shared" si="72"/>
        <v>511830.68423696363</v>
      </c>
      <c r="H587"/>
      <c r="I587" s="179">
        <f t="shared" si="76"/>
        <v>490104.71070148546</v>
      </c>
      <c r="J587" s="128">
        <f t="shared" si="77"/>
        <v>0.99592777026059998</v>
      </c>
      <c r="K587" s="201">
        <f t="shared" si="78"/>
        <v>0.99592777026059998</v>
      </c>
      <c r="L587" s="71"/>
    </row>
    <row r="588" spans="1:13" x14ac:dyDescent="0.2">
      <c r="A588" s="304">
        <f t="shared" si="70"/>
        <v>2058</v>
      </c>
      <c r="B588" s="304">
        <f t="shared" si="75"/>
        <v>11</v>
      </c>
      <c r="C588" s="300">
        <f t="shared" si="74"/>
        <v>466391.91488396685</v>
      </c>
      <c r="D588" s="300">
        <f t="shared" si="71"/>
        <v>969.04803567624424</v>
      </c>
      <c r="E588" s="300">
        <f t="shared" si="73"/>
        <v>970.88240961670806</v>
      </c>
      <c r="G588" s="300">
        <f t="shared" si="72"/>
        <v>490104.71070148546</v>
      </c>
      <c r="H588"/>
      <c r="I588" s="179">
        <f t="shared" si="76"/>
        <v>466391.91488396685</v>
      </c>
      <c r="J588" s="128">
        <f t="shared" si="77"/>
        <v>0.99811061162269077</v>
      </c>
      <c r="K588" s="201">
        <f t="shared" si="78"/>
        <v>0.99811061162269077</v>
      </c>
      <c r="L588" s="71"/>
    </row>
    <row r="589" spans="1:13" x14ac:dyDescent="0.2">
      <c r="A589" s="304">
        <f t="shared" si="70"/>
        <v>2058</v>
      </c>
      <c r="B589" s="304">
        <f t="shared" si="75"/>
        <v>12</v>
      </c>
      <c r="C589" s="300">
        <f t="shared" si="74"/>
        <v>477828.09409811685</v>
      </c>
      <c r="D589" s="300">
        <f t="shared" si="71"/>
        <v>933.99567890692333</v>
      </c>
      <c r="E589" s="300">
        <f t="shared" si="73"/>
        <v>981.92197318293552</v>
      </c>
      <c r="G589" s="300">
        <f t="shared" si="72"/>
        <v>466391.91488396685</v>
      </c>
      <c r="H589"/>
      <c r="I589" s="179">
        <f t="shared" si="76"/>
        <v>477828.09409811685</v>
      </c>
      <c r="J589" s="128">
        <f t="shared" si="77"/>
        <v>0.95119134148647533</v>
      </c>
      <c r="K589" s="201">
        <f t="shared" si="78"/>
        <v>0.95119134148647533</v>
      </c>
      <c r="L589" s="71"/>
    </row>
    <row r="590" spans="1:13" x14ac:dyDescent="0.2">
      <c r="A590" s="304">
        <f t="shared" si="70"/>
        <v>2059</v>
      </c>
      <c r="B590" s="304">
        <f t="shared" si="75"/>
        <v>1</v>
      </c>
      <c r="C590" s="300">
        <f t="shared" si="74"/>
        <v>497743.33544781076</v>
      </c>
      <c r="D590" s="300">
        <f t="shared" si="71"/>
        <v>1110.6143012103039</v>
      </c>
      <c r="E590" s="300">
        <f t="shared" si="73"/>
        <v>1178.5097355647933</v>
      </c>
      <c r="G590" s="300">
        <f t="shared" si="72"/>
        <v>477828.09409811685</v>
      </c>
      <c r="H590"/>
      <c r="I590" s="179">
        <f t="shared" si="76"/>
        <v>497743.33544781076</v>
      </c>
      <c r="J590" s="128">
        <f t="shared" si="77"/>
        <v>0.9423887369738605</v>
      </c>
      <c r="K590" s="201">
        <f t="shared" si="78"/>
        <v>0.9423887369738605</v>
      </c>
      <c r="L590" s="71"/>
    </row>
    <row r="591" spans="1:13" x14ac:dyDescent="0.2">
      <c r="A591" s="304">
        <f t="shared" si="70"/>
        <v>2059</v>
      </c>
      <c r="B591" s="304">
        <f t="shared" si="75"/>
        <v>2</v>
      </c>
      <c r="C591" s="300">
        <f t="shared" si="74"/>
        <v>470114.85278597486</v>
      </c>
      <c r="D591" s="300">
        <f t="shared" si="71"/>
        <v>996.0441333090597</v>
      </c>
      <c r="E591" s="300">
        <f t="shared" si="73"/>
        <v>1093.9917400660302</v>
      </c>
      <c r="G591" s="300">
        <f t="shared" si="72"/>
        <v>497743.33544781076</v>
      </c>
      <c r="H591"/>
      <c r="I591" s="179">
        <f t="shared" si="76"/>
        <v>470114.85278597486</v>
      </c>
      <c r="J591" s="128">
        <f t="shared" si="77"/>
        <v>0.91046769077885481</v>
      </c>
      <c r="K591" s="201">
        <f t="shared" si="78"/>
        <v>0.91046769077885481</v>
      </c>
      <c r="L591" s="71"/>
    </row>
    <row r="592" spans="1:13" x14ac:dyDescent="0.2">
      <c r="A592" s="304">
        <f t="shared" si="70"/>
        <v>2059</v>
      </c>
      <c r="B592" s="304">
        <f t="shared" si="75"/>
        <v>3</v>
      </c>
      <c r="C592" s="300">
        <f t="shared" si="74"/>
        <v>471000.97144646471</v>
      </c>
      <c r="D592" s="300">
        <f t="shared" si="71"/>
        <v>977.3194391979157</v>
      </c>
      <c r="E592" s="300">
        <f t="shared" si="73"/>
        <v>1001.4601550917122</v>
      </c>
      <c r="G592" s="300">
        <f t="shared" si="72"/>
        <v>470114.85278597486</v>
      </c>
      <c r="H592"/>
      <c r="I592" s="179">
        <f t="shared" si="76"/>
        <v>471000.97144646471</v>
      </c>
      <c r="J592" s="128">
        <f t="shared" si="77"/>
        <v>0.97589448190119388</v>
      </c>
      <c r="K592" s="201">
        <f t="shared" si="78"/>
        <v>0.97589448190119388</v>
      </c>
      <c r="L592" s="71"/>
    </row>
    <row r="593" spans="1:12" x14ac:dyDescent="0.2">
      <c r="A593" s="304">
        <f t="shared" si="70"/>
        <v>2059</v>
      </c>
      <c r="B593" s="304">
        <f t="shared" si="75"/>
        <v>4</v>
      </c>
      <c r="C593" s="300">
        <f t="shared" si="74"/>
        <v>474627.61147332122</v>
      </c>
      <c r="D593" s="300">
        <f t="shared" si="71"/>
        <v>976.70626967401313</v>
      </c>
      <c r="E593" s="300">
        <f t="shared" si="73"/>
        <v>1005.2068226019934</v>
      </c>
      <c r="G593" s="300">
        <f t="shared" si="72"/>
        <v>471000.97144646471</v>
      </c>
      <c r="H593"/>
      <c r="I593" s="179">
        <f t="shared" si="76"/>
        <v>474627.61147332122</v>
      </c>
      <c r="J593" s="128">
        <f t="shared" si="77"/>
        <v>0.97164707571899867</v>
      </c>
      <c r="K593" s="201">
        <f t="shared" si="78"/>
        <v>0.97164707571899867</v>
      </c>
      <c r="L593" s="71"/>
    </row>
    <row r="594" spans="1:12" x14ac:dyDescent="0.2">
      <c r="A594" s="304">
        <f t="shared" si="70"/>
        <v>2059</v>
      </c>
      <c r="B594" s="304">
        <f t="shared" si="75"/>
        <v>5</v>
      </c>
      <c r="C594" s="300">
        <f t="shared" si="74"/>
        <v>506178.61115315469</v>
      </c>
      <c r="D594" s="300">
        <f t="shared" si="71"/>
        <v>1049.7464696222517</v>
      </c>
      <c r="E594" s="300">
        <f t="shared" si="73"/>
        <v>1067.7730136972875</v>
      </c>
      <c r="G594" s="300">
        <f t="shared" si="72"/>
        <v>474627.61147332122</v>
      </c>
      <c r="H594"/>
      <c r="I594" s="179">
        <f t="shared" si="76"/>
        <v>506178.61115315469</v>
      </c>
      <c r="J594" s="128">
        <f t="shared" si="77"/>
        <v>0.98311762533441738</v>
      </c>
      <c r="K594" s="201">
        <f t="shared" si="78"/>
        <v>0.98311762533441749</v>
      </c>
      <c r="L594" s="71"/>
    </row>
    <row r="595" spans="1:12" x14ac:dyDescent="0.2">
      <c r="A595" s="304">
        <f t="shared" si="70"/>
        <v>2059</v>
      </c>
      <c r="B595" s="304">
        <f t="shared" si="75"/>
        <v>6</v>
      </c>
      <c r="C595" s="300">
        <f t="shared" si="74"/>
        <v>521176.11585356068</v>
      </c>
      <c r="D595" s="300">
        <f t="shared" si="71"/>
        <v>1072.3780778082037</v>
      </c>
      <c r="E595" s="300">
        <f t="shared" si="73"/>
        <v>1088.0478436198534</v>
      </c>
      <c r="G595" s="300">
        <f t="shared" si="72"/>
        <v>506178.61115315469</v>
      </c>
      <c r="H595"/>
      <c r="I595" s="179">
        <f t="shared" si="76"/>
        <v>521176.11585356068</v>
      </c>
      <c r="J595" s="128">
        <f t="shared" si="77"/>
        <v>0.98559827501746833</v>
      </c>
      <c r="K595" s="201">
        <f t="shared" si="78"/>
        <v>0.98559827501746833</v>
      </c>
      <c r="L595" s="71"/>
    </row>
    <row r="596" spans="1:12" x14ac:dyDescent="0.2">
      <c r="A596" s="304">
        <f t="shared" si="70"/>
        <v>2059</v>
      </c>
      <c r="B596" s="304">
        <f t="shared" si="75"/>
        <v>7</v>
      </c>
      <c r="C596" s="300">
        <f t="shared" si="74"/>
        <v>532965.68415104854</v>
      </c>
      <c r="D596" s="300">
        <f t="shared" si="71"/>
        <v>1093.4596362782083</v>
      </c>
      <c r="E596" s="300">
        <f t="shared" si="73"/>
        <v>1104.2558380824967</v>
      </c>
      <c r="G596" s="300">
        <f t="shared" si="72"/>
        <v>521176.11585356068</v>
      </c>
      <c r="H596"/>
      <c r="I596" s="179">
        <f t="shared" si="76"/>
        <v>532965.68415104854</v>
      </c>
      <c r="J596" s="128">
        <f t="shared" si="77"/>
        <v>0.99022309737294611</v>
      </c>
      <c r="K596" s="201">
        <f t="shared" si="78"/>
        <v>0.99022309737294611</v>
      </c>
      <c r="L596" s="71"/>
    </row>
    <row r="597" spans="1:12" x14ac:dyDescent="0.2">
      <c r="A597" s="304">
        <f t="shared" si="70"/>
        <v>2059</v>
      </c>
      <c r="B597" s="304">
        <f t="shared" si="75"/>
        <v>8</v>
      </c>
      <c r="C597" s="300">
        <f t="shared" si="74"/>
        <v>531921.90368756989</v>
      </c>
      <c r="D597" s="300">
        <f t="shared" si="71"/>
        <v>1095.1215473525911</v>
      </c>
      <c r="E597" s="300">
        <f t="shared" si="73"/>
        <v>1102.010683958265</v>
      </c>
      <c r="G597" s="300">
        <f t="shared" si="72"/>
        <v>532965.68415104854</v>
      </c>
      <c r="H597"/>
      <c r="I597" s="179">
        <f t="shared" si="76"/>
        <v>531921.90368756989</v>
      </c>
      <c r="J597" s="128">
        <f t="shared" si="77"/>
        <v>0.99374857548483186</v>
      </c>
      <c r="K597" s="201">
        <f t="shared" si="78"/>
        <v>0.99374857548483186</v>
      </c>
      <c r="L597" s="71"/>
    </row>
    <row r="598" spans="1:12" x14ac:dyDescent="0.2">
      <c r="A598" s="304">
        <f t="shared" si="70"/>
        <v>2059</v>
      </c>
      <c r="B598" s="304">
        <f t="shared" si="75"/>
        <v>9</v>
      </c>
      <c r="C598" s="300">
        <f t="shared" si="74"/>
        <v>516558.49421369663</v>
      </c>
      <c r="D598" s="300">
        <f t="shared" si="71"/>
        <v>1075.4975271709038</v>
      </c>
      <c r="E598" s="300">
        <f t="shared" si="73"/>
        <v>1078.6096211074303</v>
      </c>
      <c r="G598" s="300">
        <f t="shared" si="72"/>
        <v>531921.90368756989</v>
      </c>
      <c r="H598"/>
      <c r="I598" s="179">
        <f t="shared" si="76"/>
        <v>516558.49421369663</v>
      </c>
      <c r="J598" s="128">
        <f t="shared" si="77"/>
        <v>0.99711471706201615</v>
      </c>
      <c r="K598" s="201">
        <f t="shared" si="78"/>
        <v>0.99711471706201615</v>
      </c>
      <c r="L598" s="71"/>
    </row>
    <row r="599" spans="1:12" x14ac:dyDescent="0.2">
      <c r="A599" s="304">
        <f t="shared" si="70"/>
        <v>2059</v>
      </c>
      <c r="B599" s="304">
        <f t="shared" si="75"/>
        <v>10</v>
      </c>
      <c r="C599" s="300">
        <f t="shared" si="74"/>
        <v>494996.09594690788</v>
      </c>
      <c r="D599" s="300">
        <f t="shared" si="71"/>
        <v>1031.2381802610446</v>
      </c>
      <c r="E599" s="300">
        <f t="shared" si="73"/>
        <v>1035.454790050894</v>
      </c>
      <c r="G599" s="300">
        <f t="shared" si="72"/>
        <v>516558.49421369663</v>
      </c>
      <c r="H599"/>
      <c r="I599" s="179">
        <f t="shared" si="76"/>
        <v>494996.09594690788</v>
      </c>
      <c r="J599" s="128">
        <f t="shared" si="77"/>
        <v>0.99592777026060009</v>
      </c>
      <c r="K599" s="201">
        <f t="shared" si="78"/>
        <v>0.99592777026059998</v>
      </c>
      <c r="L599" s="71"/>
    </row>
    <row r="600" spans="1:12" x14ac:dyDescent="0.2">
      <c r="A600" s="304">
        <f t="shared" si="70"/>
        <v>2059</v>
      </c>
      <c r="B600" s="304">
        <f t="shared" si="75"/>
        <v>11</v>
      </c>
      <c r="C600" s="300">
        <f t="shared" si="74"/>
        <v>471610.49080690002</v>
      </c>
      <c r="D600" s="300">
        <f t="shared" si="71"/>
        <v>978.62872189266557</v>
      </c>
      <c r="E600" s="300">
        <f t="shared" si="73"/>
        <v>980.48123173607758</v>
      </c>
      <c r="G600" s="300">
        <f t="shared" si="72"/>
        <v>494996.09594690788</v>
      </c>
      <c r="H600"/>
      <c r="I600" s="179">
        <f t="shared" si="76"/>
        <v>471610.49080690002</v>
      </c>
      <c r="J600" s="128">
        <f t="shared" si="77"/>
        <v>0.99811061162269077</v>
      </c>
      <c r="K600" s="201">
        <f t="shared" si="78"/>
        <v>0.99811061162269077</v>
      </c>
      <c r="L600" s="71"/>
    </row>
    <row r="601" spans="1:12" x14ac:dyDescent="0.2">
      <c r="A601" s="304">
        <f t="shared" si="70"/>
        <v>2059</v>
      </c>
      <c r="B601" s="304">
        <f t="shared" si="75"/>
        <v>12</v>
      </c>
      <c r="C601" s="300">
        <f t="shared" si="74"/>
        <v>483202.82894745376</v>
      </c>
      <c r="D601" s="300">
        <f t="shared" si="71"/>
        <v>942.76605679136151</v>
      </c>
      <c r="E601" s="300">
        <f t="shared" si="73"/>
        <v>991.1423871016874</v>
      </c>
      <c r="G601" s="300">
        <f t="shared" si="72"/>
        <v>471610.49080690002</v>
      </c>
      <c r="H601"/>
      <c r="I601" s="179">
        <f t="shared" si="76"/>
        <v>483202.82894745376</v>
      </c>
      <c r="J601" s="128">
        <f t="shared" si="77"/>
        <v>0.95119134148647533</v>
      </c>
      <c r="K601" s="201">
        <f t="shared" si="78"/>
        <v>0.95119134148647533</v>
      </c>
      <c r="L601" s="71"/>
    </row>
    <row r="602" spans="1:12" x14ac:dyDescent="0.2">
      <c r="A602" s="304">
        <f t="shared" si="70"/>
        <v>2060</v>
      </c>
      <c r="B602" s="304">
        <f t="shared" si="75"/>
        <v>1</v>
      </c>
      <c r="C602" s="300">
        <f t="shared" si="74"/>
        <v>502619.10839668801</v>
      </c>
      <c r="D602" s="300">
        <f t="shared" si="71"/>
        <v>1118.6241521823549</v>
      </c>
      <c r="E602" s="300">
        <f t="shared" si="73"/>
        <v>1187.0092545613506</v>
      </c>
      <c r="G602" s="300">
        <f t="shared" si="72"/>
        <v>483202.82894745376</v>
      </c>
      <c r="H602"/>
      <c r="I602" s="179">
        <f t="shared" si="76"/>
        <v>502619.10839668801</v>
      </c>
      <c r="J602" s="128">
        <f t="shared" si="77"/>
        <v>0.9423887369738605</v>
      </c>
      <c r="K602" s="201">
        <f t="shared" si="78"/>
        <v>0.9423887369738605</v>
      </c>
      <c r="L602" s="71"/>
    </row>
    <row r="603" spans="1:12" x14ac:dyDescent="0.2">
      <c r="A603" s="304">
        <f t="shared" ref="A603:A649" si="79">+A591+1</f>
        <v>2060</v>
      </c>
      <c r="B603" s="304">
        <f t="shared" si="75"/>
        <v>2</v>
      </c>
      <c r="C603" s="300">
        <f t="shared" si="74"/>
        <v>475009.0297728302</v>
      </c>
      <c r="D603" s="300">
        <f t="shared" si="71"/>
        <v>1004.5423371525156</v>
      </c>
      <c r="E603" s="300">
        <f t="shared" si="73"/>
        <v>1103.3256284944996</v>
      </c>
      <c r="G603" s="300">
        <f t="shared" si="72"/>
        <v>502619.10839668801</v>
      </c>
      <c r="H603"/>
      <c r="I603" s="179">
        <f t="shared" si="76"/>
        <v>475009.0297728302</v>
      </c>
      <c r="J603" s="128">
        <f t="shared" si="77"/>
        <v>0.91046769077885481</v>
      </c>
      <c r="K603" s="201">
        <f t="shared" si="78"/>
        <v>0.91046769077885481</v>
      </c>
      <c r="L603" s="71"/>
    </row>
    <row r="604" spans="1:12" x14ac:dyDescent="0.2">
      <c r="A604" s="304">
        <f t="shared" si="79"/>
        <v>2060</v>
      </c>
      <c r="B604" s="304">
        <f t="shared" si="75"/>
        <v>3</v>
      </c>
      <c r="C604" s="300">
        <f t="shared" si="74"/>
        <v>475805.4618986657</v>
      </c>
      <c r="D604" s="300">
        <f t="shared" si="71"/>
        <v>987.5501273344272</v>
      </c>
      <c r="E604" s="300">
        <f t="shared" si="73"/>
        <v>1011.943550916003</v>
      </c>
      <c r="G604" s="300">
        <f t="shared" si="72"/>
        <v>475009.0297728302</v>
      </c>
      <c r="H604"/>
      <c r="I604" s="179">
        <f t="shared" si="76"/>
        <v>475805.4618986657</v>
      </c>
      <c r="J604" s="128">
        <f t="shared" si="77"/>
        <v>0.97589448190119388</v>
      </c>
      <c r="K604" s="201">
        <f t="shared" si="78"/>
        <v>0.97589448190119388</v>
      </c>
      <c r="L604" s="71"/>
    </row>
    <row r="605" spans="1:12" x14ac:dyDescent="0.2">
      <c r="A605" s="304">
        <f t="shared" si="79"/>
        <v>2060</v>
      </c>
      <c r="B605" s="304">
        <f t="shared" si="75"/>
        <v>4</v>
      </c>
      <c r="C605" s="300">
        <f t="shared" si="74"/>
        <v>479350.46822703612</v>
      </c>
      <c r="D605" s="300">
        <f t="shared" si="71"/>
        <v>986.77288452390565</v>
      </c>
      <c r="E605" s="300">
        <f t="shared" si="73"/>
        <v>1015.5671839939561</v>
      </c>
      <c r="G605" s="300">
        <f t="shared" si="72"/>
        <v>475805.4618986657</v>
      </c>
      <c r="H605"/>
      <c r="I605" s="179">
        <f t="shared" si="76"/>
        <v>479350.46822703612</v>
      </c>
      <c r="J605" s="128">
        <f t="shared" si="77"/>
        <v>0.97164707571899867</v>
      </c>
      <c r="K605" s="201">
        <f t="shared" si="78"/>
        <v>0.97164707571899867</v>
      </c>
      <c r="L605" s="71"/>
    </row>
    <row r="606" spans="1:12" x14ac:dyDescent="0.2">
      <c r="A606" s="304">
        <f t="shared" si="79"/>
        <v>2060</v>
      </c>
      <c r="B606" s="304">
        <f t="shared" si="75"/>
        <v>5</v>
      </c>
      <c r="C606" s="300">
        <f t="shared" si="74"/>
        <v>510804.08452504961</v>
      </c>
      <c r="D606" s="300">
        <f t="shared" si="71"/>
        <v>1059.42592555189</v>
      </c>
      <c r="E606" s="300">
        <f t="shared" si="73"/>
        <v>1077.6186879891563</v>
      </c>
      <c r="G606" s="300">
        <f t="shared" si="72"/>
        <v>479350.46822703612</v>
      </c>
      <c r="H606"/>
      <c r="I606" s="179">
        <f t="shared" si="76"/>
        <v>510804.08452504961</v>
      </c>
      <c r="J606" s="128">
        <f t="shared" si="77"/>
        <v>0.9831176253344176</v>
      </c>
      <c r="K606" s="201">
        <f t="shared" si="78"/>
        <v>0.98311762533441749</v>
      </c>
      <c r="L606" s="71"/>
    </row>
    <row r="607" spans="1:12" x14ac:dyDescent="0.2">
      <c r="A607" s="304">
        <f t="shared" si="79"/>
        <v>2060</v>
      </c>
      <c r="B607" s="304">
        <f t="shared" si="75"/>
        <v>6</v>
      </c>
      <c r="C607" s="300">
        <f t="shared" si="74"/>
        <v>525842.7269898206</v>
      </c>
      <c r="D607" s="300">
        <f t="shared" si="71"/>
        <v>1081.7961351464269</v>
      </c>
      <c r="E607" s="300">
        <f t="shared" si="73"/>
        <v>1097.6035191693629</v>
      </c>
      <c r="G607" s="300">
        <f t="shared" si="72"/>
        <v>510804.08452504961</v>
      </c>
      <c r="H607"/>
      <c r="I607" s="179">
        <f t="shared" si="76"/>
        <v>525842.7269898206</v>
      </c>
      <c r="J607" s="128">
        <f t="shared" si="77"/>
        <v>0.98559827501746833</v>
      </c>
      <c r="K607" s="201">
        <f t="shared" si="78"/>
        <v>0.98559827501746833</v>
      </c>
      <c r="L607" s="71"/>
    </row>
    <row r="608" spans="1:12" x14ac:dyDescent="0.2">
      <c r="A608" s="304">
        <f t="shared" si="79"/>
        <v>2060</v>
      </c>
      <c r="B608" s="304">
        <f t="shared" si="75"/>
        <v>7</v>
      </c>
      <c r="C608" s="300">
        <f t="shared" si="74"/>
        <v>537666.68848171481</v>
      </c>
      <c r="D608" s="300">
        <f t="shared" si="71"/>
        <v>1102.6759414194023</v>
      </c>
      <c r="E608" s="300">
        <f t="shared" si="73"/>
        <v>1113.5631398063656</v>
      </c>
      <c r="G608" s="300">
        <f t="shared" si="72"/>
        <v>525842.7269898206</v>
      </c>
      <c r="H608"/>
      <c r="I608" s="179">
        <f t="shared" si="76"/>
        <v>537666.68848171481</v>
      </c>
      <c r="J608" s="128">
        <f t="shared" si="77"/>
        <v>0.990223097372946</v>
      </c>
      <c r="K608" s="201">
        <f t="shared" si="78"/>
        <v>0.99022309737294611</v>
      </c>
      <c r="L608" s="71"/>
    </row>
    <row r="609" spans="1:12" x14ac:dyDescent="0.2">
      <c r="A609" s="304">
        <f t="shared" si="79"/>
        <v>2060</v>
      </c>
      <c r="B609" s="304">
        <f t="shared" si="75"/>
        <v>8</v>
      </c>
      <c r="C609" s="300">
        <f t="shared" si="74"/>
        <v>536614.82737456087</v>
      </c>
      <c r="D609" s="300">
        <f t="shared" si="71"/>
        <v>1104.3272070154931</v>
      </c>
      <c r="E609" s="300">
        <f t="shared" si="73"/>
        <v>1111.2742541308419</v>
      </c>
      <c r="G609" s="300">
        <f t="shared" si="72"/>
        <v>537666.68848171481</v>
      </c>
      <c r="H609"/>
      <c r="I609" s="179">
        <f t="shared" si="76"/>
        <v>536614.82737456087</v>
      </c>
      <c r="J609" s="128">
        <f t="shared" si="77"/>
        <v>0.99374857548483175</v>
      </c>
      <c r="K609" s="201">
        <f t="shared" si="78"/>
        <v>0.99374857548483186</v>
      </c>
      <c r="L609" s="71"/>
    </row>
    <row r="610" spans="1:12" x14ac:dyDescent="0.2">
      <c r="A610" s="304">
        <f t="shared" si="79"/>
        <v>2060</v>
      </c>
      <c r="B610" s="304">
        <f t="shared" si="75"/>
        <v>9</v>
      </c>
      <c r="C610" s="300">
        <f t="shared" si="74"/>
        <v>521329.97524780169</v>
      </c>
      <c r="D610" s="300">
        <f t="shared" ref="D610:D649" si="80">+E610*K610</f>
        <v>1084.9692192193384</v>
      </c>
      <c r="E610" s="300">
        <f t="shared" si="73"/>
        <v>1088.1087207459782</v>
      </c>
      <c r="G610" s="300">
        <f t="shared" si="72"/>
        <v>536614.82737456087</v>
      </c>
      <c r="H610"/>
      <c r="I610" s="179">
        <f t="shared" si="76"/>
        <v>521329.97524780169</v>
      </c>
      <c r="J610" s="128">
        <f>+D610/E610</f>
        <v>0.99711471706201615</v>
      </c>
      <c r="K610" s="201">
        <f>+K598</f>
        <v>0.99711471706201615</v>
      </c>
      <c r="L610" s="71"/>
    </row>
    <row r="611" spans="1:12" x14ac:dyDescent="0.2">
      <c r="A611" s="304">
        <f t="shared" si="79"/>
        <v>2060</v>
      </c>
      <c r="B611" s="304">
        <f t="shared" si="75"/>
        <v>10</v>
      </c>
      <c r="C611" s="300">
        <f t="shared" si="74"/>
        <v>499936.29861664126</v>
      </c>
      <c r="D611" s="300">
        <f t="shared" si="80"/>
        <v>1040.8400258718727</v>
      </c>
      <c r="E611" s="300">
        <f t="shared" si="73"/>
        <v>1045.0958964619701</v>
      </c>
      <c r="G611" s="300">
        <f t="shared" si="72"/>
        <v>521329.97524780169</v>
      </c>
      <c r="H611"/>
      <c r="I611" s="179">
        <f t="shared" si="76"/>
        <v>499936.29861664126</v>
      </c>
      <c r="J611" s="128">
        <f t="shared" ref="J611:J649" si="81">+D611/E611</f>
        <v>0.99592777026059998</v>
      </c>
      <c r="K611" s="201">
        <f t="shared" ref="K611:K649" si="82">+K599</f>
        <v>0.99592777026059998</v>
      </c>
      <c r="L611" s="71"/>
    </row>
    <row r="612" spans="1:12" x14ac:dyDescent="0.2">
      <c r="A612" s="304">
        <f t="shared" si="79"/>
        <v>2060</v>
      </c>
      <c r="B612" s="304">
        <f t="shared" si="75"/>
        <v>11</v>
      </c>
      <c r="C612" s="300">
        <f t="shared" si="74"/>
        <v>476887.45868259721</v>
      </c>
      <c r="D612" s="300">
        <f t="shared" si="80"/>
        <v>988.30412946963679</v>
      </c>
      <c r="E612" s="300">
        <f t="shared" si="73"/>
        <v>990.17495452021001</v>
      </c>
      <c r="G612" s="300">
        <f t="shared" si="72"/>
        <v>499936.29861664126</v>
      </c>
      <c r="H612"/>
      <c r="I612" s="179">
        <f t="shared" si="76"/>
        <v>476887.45868259721</v>
      </c>
      <c r="J612" s="128">
        <f t="shared" si="81"/>
        <v>0.99811061162269077</v>
      </c>
      <c r="K612" s="201">
        <f t="shared" si="82"/>
        <v>0.99811061162269077</v>
      </c>
      <c r="L612" s="71"/>
    </row>
    <row r="613" spans="1:12" x14ac:dyDescent="0.2">
      <c r="A613" s="304">
        <f t="shared" si="79"/>
        <v>2060</v>
      </c>
      <c r="B613" s="304">
        <f t="shared" si="75"/>
        <v>12</v>
      </c>
      <c r="C613" s="300">
        <f t="shared" si="74"/>
        <v>488638.02021418739</v>
      </c>
      <c r="D613" s="300">
        <f t="shared" si="80"/>
        <v>951.61879001209616</v>
      </c>
      <c r="E613" s="300">
        <f t="shared" si="73"/>
        <v>1000.4493822714501</v>
      </c>
      <c r="G613" s="300">
        <f t="shared" si="72"/>
        <v>476887.45868259721</v>
      </c>
      <c r="H613"/>
      <c r="I613" s="179">
        <f t="shared" si="76"/>
        <v>488638.02021418739</v>
      </c>
      <c r="J613" s="128">
        <f t="shared" si="81"/>
        <v>0.95119134148647533</v>
      </c>
      <c r="K613" s="201">
        <f t="shared" si="82"/>
        <v>0.95119134148647533</v>
      </c>
      <c r="L613" s="71"/>
    </row>
    <row r="614" spans="1:12" x14ac:dyDescent="0.2">
      <c r="A614" s="304">
        <f t="shared" si="79"/>
        <v>2061</v>
      </c>
      <c r="B614" s="304">
        <f t="shared" si="75"/>
        <v>1</v>
      </c>
      <c r="C614" s="300">
        <f t="shared" si="74"/>
        <v>507542.64323438611</v>
      </c>
      <c r="D614" s="300">
        <f t="shared" si="80"/>
        <v>1126.6917709253814</v>
      </c>
      <c r="E614" s="300">
        <f t="shared" si="73"/>
        <v>1195.5700728590446</v>
      </c>
      <c r="G614" s="300">
        <f t="shared" si="72"/>
        <v>488638.02021418739</v>
      </c>
      <c r="H614"/>
      <c r="I614" s="179">
        <f t="shared" si="76"/>
        <v>507542.64323438611</v>
      </c>
      <c r="J614" s="128">
        <f t="shared" si="81"/>
        <v>0.9423887369738605</v>
      </c>
      <c r="K614" s="201">
        <f t="shared" si="82"/>
        <v>0.9423887369738605</v>
      </c>
      <c r="L614" s="71"/>
    </row>
    <row r="615" spans="1:12" x14ac:dyDescent="0.2">
      <c r="A615" s="304">
        <f t="shared" si="79"/>
        <v>2061</v>
      </c>
      <c r="B615" s="304">
        <f t="shared" si="75"/>
        <v>2</v>
      </c>
      <c r="C615" s="300">
        <f t="shared" si="74"/>
        <v>479954.1580713421</v>
      </c>
      <c r="D615" s="300">
        <f t="shared" si="80"/>
        <v>1013.1130472897692</v>
      </c>
      <c r="E615" s="300">
        <f t="shared" si="73"/>
        <v>1112.7391532401407</v>
      </c>
      <c r="G615" s="300">
        <f t="shared" si="72"/>
        <v>507542.64323438611</v>
      </c>
      <c r="H615"/>
      <c r="I615" s="179">
        <f t="shared" si="76"/>
        <v>479954.1580713421</v>
      </c>
      <c r="J615" s="128">
        <f t="shared" si="81"/>
        <v>0.91046769077885481</v>
      </c>
      <c r="K615" s="201">
        <f t="shared" si="82"/>
        <v>0.91046769077885481</v>
      </c>
      <c r="L615" s="71"/>
    </row>
    <row r="616" spans="1:12" x14ac:dyDescent="0.2">
      <c r="A616" s="304">
        <f t="shared" si="79"/>
        <v>2061</v>
      </c>
      <c r="B616" s="304">
        <f t="shared" si="75"/>
        <v>3</v>
      </c>
      <c r="C616" s="300">
        <f t="shared" si="74"/>
        <v>480658.96101518942</v>
      </c>
      <c r="D616" s="300">
        <f t="shared" si="80"/>
        <v>997.88791144749302</v>
      </c>
      <c r="E616" s="300">
        <f t="shared" si="73"/>
        <v>1022.5366880889136</v>
      </c>
      <c r="G616" s="300">
        <f t="shared" si="72"/>
        <v>479954.1580713421</v>
      </c>
      <c r="H616"/>
      <c r="I616" s="179">
        <f t="shared" si="76"/>
        <v>480658.96101518942</v>
      </c>
      <c r="J616" s="128">
        <f t="shared" si="81"/>
        <v>0.97589448190119388</v>
      </c>
      <c r="K616" s="201">
        <f t="shared" si="82"/>
        <v>0.97589448190119388</v>
      </c>
      <c r="L616" s="71"/>
    </row>
    <row r="617" spans="1:12" x14ac:dyDescent="0.2">
      <c r="A617" s="304">
        <f t="shared" si="79"/>
        <v>2061</v>
      </c>
      <c r="B617" s="304">
        <f t="shared" si="75"/>
        <v>4</v>
      </c>
      <c r="C617" s="300">
        <f t="shared" si="74"/>
        <v>484120.32051025017</v>
      </c>
      <c r="D617" s="300">
        <f t="shared" si="80"/>
        <v>996.94325291535165</v>
      </c>
      <c r="E617" s="300">
        <f t="shared" si="73"/>
        <v>1026.0343264838566</v>
      </c>
      <c r="G617" s="300">
        <f t="shared" si="72"/>
        <v>480658.96101518942</v>
      </c>
      <c r="H617"/>
      <c r="I617" s="179">
        <f t="shared" si="76"/>
        <v>484120.32051025017</v>
      </c>
      <c r="J617" s="128">
        <f t="shared" si="81"/>
        <v>0.97164707571899867</v>
      </c>
      <c r="K617" s="201">
        <f t="shared" si="82"/>
        <v>0.97164707571899867</v>
      </c>
      <c r="L617" s="71"/>
    </row>
    <row r="618" spans="1:12" x14ac:dyDescent="0.2">
      <c r="A618" s="304">
        <f t="shared" si="79"/>
        <v>2061</v>
      </c>
      <c r="B618" s="304">
        <f t="shared" si="75"/>
        <v>5</v>
      </c>
      <c r="C618" s="300">
        <f t="shared" si="74"/>
        <v>515471.82559345063</v>
      </c>
      <c r="D618" s="300">
        <f t="shared" si="80"/>
        <v>1069.1946333816823</v>
      </c>
      <c r="E618" s="300">
        <f t="shared" si="73"/>
        <v>1087.5551468401197</v>
      </c>
      <c r="G618" s="300">
        <f t="shared" si="72"/>
        <v>484120.32051025017</v>
      </c>
      <c r="H618"/>
      <c r="I618" s="179">
        <f t="shared" si="76"/>
        <v>515471.82559345063</v>
      </c>
      <c r="J618" s="128">
        <f t="shared" si="81"/>
        <v>0.98311762533441749</v>
      </c>
      <c r="K618" s="201">
        <f t="shared" si="82"/>
        <v>0.98311762533441749</v>
      </c>
      <c r="L618" s="71"/>
    </row>
    <row r="619" spans="1:12" x14ac:dyDescent="0.2">
      <c r="A619" s="304">
        <f t="shared" si="79"/>
        <v>2061</v>
      </c>
      <c r="B619" s="304">
        <f t="shared" si="75"/>
        <v>6</v>
      </c>
      <c r="C619" s="300">
        <f t="shared" si="74"/>
        <v>530551.12296393979</v>
      </c>
      <c r="D619" s="300">
        <f t="shared" si="80"/>
        <v>1091.2969056674924</v>
      </c>
      <c r="E619" s="300">
        <f t="shared" si="73"/>
        <v>1107.2431165204207</v>
      </c>
      <c r="G619" s="300">
        <f t="shared" si="72"/>
        <v>515471.82559345063</v>
      </c>
      <c r="H619"/>
      <c r="I619" s="179">
        <f t="shared" si="76"/>
        <v>530551.12296393979</v>
      </c>
      <c r="J619" s="128">
        <f t="shared" si="81"/>
        <v>0.98559827501746844</v>
      </c>
      <c r="K619" s="201">
        <f t="shared" si="82"/>
        <v>0.98559827501746833</v>
      </c>
      <c r="L619" s="71"/>
    </row>
    <row r="620" spans="1:12" x14ac:dyDescent="0.2">
      <c r="A620" s="304">
        <f t="shared" si="79"/>
        <v>2061</v>
      </c>
      <c r="B620" s="304">
        <f t="shared" si="75"/>
        <v>7</v>
      </c>
      <c r="C620" s="300">
        <f t="shared" si="74"/>
        <v>542409.15784920077</v>
      </c>
      <c r="D620" s="300">
        <f t="shared" si="80"/>
        <v>1111.9699268677953</v>
      </c>
      <c r="E620" s="300">
        <f t="shared" si="73"/>
        <v>1122.9488888088376</v>
      </c>
      <c r="G620" s="300">
        <f t="shared" si="72"/>
        <v>530551.12296393979</v>
      </c>
      <c r="H620"/>
      <c r="I620" s="179">
        <f t="shared" si="76"/>
        <v>542409.15784920077</v>
      </c>
      <c r="J620" s="128">
        <f t="shared" si="81"/>
        <v>0.99022309737294611</v>
      </c>
      <c r="K620" s="201">
        <f t="shared" si="82"/>
        <v>0.99022309737294611</v>
      </c>
      <c r="L620" s="71"/>
    </row>
    <row r="621" spans="1:12" x14ac:dyDescent="0.2">
      <c r="A621" s="304">
        <f t="shared" si="79"/>
        <v>2061</v>
      </c>
      <c r="B621" s="304">
        <f t="shared" si="75"/>
        <v>8</v>
      </c>
      <c r="C621" s="300">
        <f t="shared" si="74"/>
        <v>541349.15475743136</v>
      </c>
      <c r="D621" s="300">
        <f t="shared" si="80"/>
        <v>1113.6102500245945</v>
      </c>
      <c r="E621" s="300">
        <f t="shared" si="73"/>
        <v>1120.6156944489549</v>
      </c>
      <c r="G621" s="300">
        <f t="shared" si="72"/>
        <v>542409.15784920077</v>
      </c>
      <c r="H621"/>
      <c r="I621" s="179">
        <f t="shared" si="76"/>
        <v>541349.15475743136</v>
      </c>
      <c r="J621" s="128">
        <f t="shared" si="81"/>
        <v>0.99374857548483186</v>
      </c>
      <c r="K621" s="201">
        <f t="shared" si="82"/>
        <v>0.99374857548483186</v>
      </c>
      <c r="L621" s="71"/>
    </row>
    <row r="622" spans="1:12" x14ac:dyDescent="0.2">
      <c r="A622" s="304">
        <f t="shared" si="79"/>
        <v>2061</v>
      </c>
      <c r="B622" s="304">
        <f t="shared" si="75"/>
        <v>9</v>
      </c>
      <c r="C622" s="300">
        <f t="shared" si="74"/>
        <v>526145.53073139093</v>
      </c>
      <c r="D622" s="300">
        <f t="shared" si="80"/>
        <v>1094.5243265690581</v>
      </c>
      <c r="E622" s="300">
        <f t="shared" si="73"/>
        <v>1097.6914770589867</v>
      </c>
      <c r="G622" s="300">
        <f t="shared" ref="G622:G649" si="83">C621</f>
        <v>541349.15475743136</v>
      </c>
      <c r="H622"/>
      <c r="I622" s="179">
        <f t="shared" si="76"/>
        <v>526145.53073139093</v>
      </c>
      <c r="J622" s="128">
        <f t="shared" si="81"/>
        <v>0.99711471706201604</v>
      </c>
      <c r="K622" s="201">
        <f t="shared" si="82"/>
        <v>0.99711471706201615</v>
      </c>
      <c r="L622" s="71"/>
    </row>
    <row r="623" spans="1:12" x14ac:dyDescent="0.2">
      <c r="A623" s="304">
        <f t="shared" si="79"/>
        <v>2061</v>
      </c>
      <c r="B623" s="304">
        <f t="shared" si="75"/>
        <v>10</v>
      </c>
      <c r="C623" s="300">
        <f t="shared" si="74"/>
        <v>504925.80592254829</v>
      </c>
      <c r="D623" s="300">
        <f t="shared" si="80"/>
        <v>1050.5312741453438</v>
      </c>
      <c r="E623" s="300">
        <f t="shared" si="73"/>
        <v>1054.826771092502</v>
      </c>
      <c r="G623" s="300">
        <f t="shared" si="83"/>
        <v>526145.53073139093</v>
      </c>
      <c r="H623"/>
      <c r="I623" s="179">
        <f t="shared" si="76"/>
        <v>504925.80592254829</v>
      </c>
      <c r="J623" s="128">
        <f t="shared" si="81"/>
        <v>0.99592777026059998</v>
      </c>
      <c r="K623" s="201">
        <f t="shared" si="82"/>
        <v>0.99592777026059998</v>
      </c>
      <c r="L623" s="71"/>
    </row>
    <row r="624" spans="1:12" x14ac:dyDescent="0.2">
      <c r="A624" s="304">
        <f t="shared" si="79"/>
        <v>2061</v>
      </c>
      <c r="B624" s="304">
        <f t="shared" si="75"/>
        <v>11</v>
      </c>
      <c r="C624" s="300">
        <f t="shared" si="74"/>
        <v>482223.47187323956</v>
      </c>
      <c r="D624" s="300">
        <f t="shared" si="80"/>
        <v>998.07519488873595</v>
      </c>
      <c r="E624" s="300">
        <f t="shared" si="73"/>
        <v>999.9645162234101</v>
      </c>
      <c r="G624" s="300">
        <f t="shared" si="83"/>
        <v>504925.80592254829</v>
      </c>
      <c r="H624"/>
      <c r="I624" s="179">
        <f t="shared" si="76"/>
        <v>482223.47187323956</v>
      </c>
      <c r="J624" s="128">
        <f t="shared" si="81"/>
        <v>0.99811061162269077</v>
      </c>
      <c r="K624" s="201">
        <f t="shared" si="82"/>
        <v>0.99811061162269077</v>
      </c>
      <c r="L624" s="71"/>
    </row>
    <row r="625" spans="1:12" x14ac:dyDescent="0.2">
      <c r="A625" s="304">
        <f t="shared" si="79"/>
        <v>2061</v>
      </c>
      <c r="B625" s="304">
        <f t="shared" si="75"/>
        <v>12</v>
      </c>
      <c r="C625" s="300">
        <f t="shared" si="74"/>
        <v>494134.34792784607</v>
      </c>
      <c r="D625" s="300">
        <f t="shared" si="80"/>
        <v>960.55465189970744</v>
      </c>
      <c r="E625" s="300">
        <f t="shared" si="73"/>
        <v>1009.8437717048597</v>
      </c>
      <c r="G625" s="300">
        <f t="shared" si="83"/>
        <v>482223.47187323956</v>
      </c>
      <c r="H625"/>
      <c r="I625" s="179">
        <f t="shared" si="76"/>
        <v>494134.34792784607</v>
      </c>
      <c r="J625" s="128">
        <f t="shared" si="81"/>
        <v>0.95119134148647533</v>
      </c>
      <c r="K625" s="201">
        <f t="shared" si="82"/>
        <v>0.95119134148647533</v>
      </c>
      <c r="L625" s="71"/>
    </row>
    <row r="626" spans="1:12" x14ac:dyDescent="0.2">
      <c r="A626" s="304">
        <f t="shared" si="79"/>
        <v>2062</v>
      </c>
      <c r="B626" s="304">
        <f t="shared" si="75"/>
        <v>1</v>
      </c>
      <c r="C626" s="300">
        <f t="shared" si="74"/>
        <v>512514.4078247798</v>
      </c>
      <c r="D626" s="300">
        <f t="shared" si="80"/>
        <v>1134.8175740657819</v>
      </c>
      <c r="E626" s="300">
        <f t="shared" si="73"/>
        <v>1204.1926325539891</v>
      </c>
      <c r="G626" s="300">
        <f t="shared" si="83"/>
        <v>494134.34792784607</v>
      </c>
      <c r="H626"/>
      <c r="I626" s="179">
        <f t="shared" si="76"/>
        <v>512514.4078247798</v>
      </c>
      <c r="J626" s="128">
        <f t="shared" si="81"/>
        <v>0.9423887369738605</v>
      </c>
      <c r="K626" s="201">
        <f t="shared" si="82"/>
        <v>0.9423887369738605</v>
      </c>
      <c r="L626" s="71"/>
    </row>
    <row r="627" spans="1:12" x14ac:dyDescent="0.2">
      <c r="A627" s="304">
        <f t="shared" si="79"/>
        <v>2062</v>
      </c>
      <c r="B627" s="304">
        <f t="shared" si="75"/>
        <v>2</v>
      </c>
      <c r="C627" s="300">
        <f t="shared" si="74"/>
        <v>484950.76811515982</v>
      </c>
      <c r="D627" s="300">
        <f t="shared" si="80"/>
        <v>1021.7568823412646</v>
      </c>
      <c r="E627" s="300">
        <f t="shared" si="73"/>
        <v>1122.2329937564375</v>
      </c>
      <c r="G627" s="300">
        <f t="shared" si="83"/>
        <v>512514.4078247798</v>
      </c>
      <c r="H627"/>
      <c r="I627" s="179">
        <f t="shared" si="76"/>
        <v>484950.76811515982</v>
      </c>
      <c r="J627" s="128">
        <f t="shared" si="81"/>
        <v>0.91046769077885481</v>
      </c>
      <c r="K627" s="201">
        <f t="shared" si="82"/>
        <v>0.91046769077885481</v>
      </c>
      <c r="L627" s="71"/>
    </row>
    <row r="628" spans="1:12" x14ac:dyDescent="0.2">
      <c r="A628" s="304">
        <f t="shared" si="79"/>
        <v>2062</v>
      </c>
      <c r="B628" s="304">
        <f t="shared" si="75"/>
        <v>3</v>
      </c>
      <c r="C628" s="300">
        <f t="shared" si="74"/>
        <v>485561.9687136031</v>
      </c>
      <c r="D628" s="300">
        <f t="shared" si="80"/>
        <v>1008.3339126296578</v>
      </c>
      <c r="E628" s="300">
        <f t="shared" si="73"/>
        <v>1033.2407153950362</v>
      </c>
      <c r="G628" s="300">
        <f t="shared" si="83"/>
        <v>484950.76811515982</v>
      </c>
      <c r="H628"/>
      <c r="I628" s="179">
        <f t="shared" si="76"/>
        <v>485561.9687136031</v>
      </c>
      <c r="J628" s="128">
        <f t="shared" si="81"/>
        <v>0.97589448190119388</v>
      </c>
      <c r="K628" s="201">
        <f t="shared" si="82"/>
        <v>0.97589448190119388</v>
      </c>
      <c r="L628" s="71"/>
    </row>
    <row r="629" spans="1:12" x14ac:dyDescent="0.2">
      <c r="A629" s="304">
        <f t="shared" si="79"/>
        <v>2062</v>
      </c>
      <c r="B629" s="304">
        <f t="shared" si="75"/>
        <v>4</v>
      </c>
      <c r="C629" s="300">
        <f t="shared" si="74"/>
        <v>488937.6359593767</v>
      </c>
      <c r="D629" s="300">
        <f t="shared" si="80"/>
        <v>1007.2184442045888</v>
      </c>
      <c r="E629" s="300">
        <f t="shared" ref="E629:E649" si="84">E617*E617/E605</f>
        <v>1036.6093506320369</v>
      </c>
      <c r="G629" s="300">
        <f t="shared" si="83"/>
        <v>485561.9687136031</v>
      </c>
      <c r="H629"/>
      <c r="I629" s="179">
        <f t="shared" si="76"/>
        <v>488937.6359593767</v>
      </c>
      <c r="J629" s="128">
        <f t="shared" si="81"/>
        <v>0.97164707571899867</v>
      </c>
      <c r="K629" s="201">
        <f t="shared" si="82"/>
        <v>0.97164707571899867</v>
      </c>
      <c r="L629" s="71"/>
    </row>
    <row r="630" spans="1:12" x14ac:dyDescent="0.2">
      <c r="A630" s="304">
        <f t="shared" si="79"/>
        <v>2062</v>
      </c>
      <c r="B630" s="304">
        <f t="shared" si="75"/>
        <v>5</v>
      </c>
      <c r="C630" s="300">
        <f t="shared" si="74"/>
        <v>520182.2206016726</v>
      </c>
      <c r="D630" s="300">
        <f t="shared" si="80"/>
        <v>1079.0534160816114</v>
      </c>
      <c r="E630" s="300">
        <f t="shared" si="84"/>
        <v>1097.5832273524345</v>
      </c>
      <c r="G630" s="300">
        <f t="shared" si="83"/>
        <v>488937.6359593767</v>
      </c>
      <c r="H630"/>
      <c r="I630" s="179">
        <f t="shared" si="76"/>
        <v>520182.2206016726</v>
      </c>
      <c r="J630" s="128">
        <f t="shared" si="81"/>
        <v>0.98311762533441749</v>
      </c>
      <c r="K630" s="201">
        <f t="shared" si="82"/>
        <v>0.98311762533441749</v>
      </c>
      <c r="L630" s="71"/>
    </row>
    <row r="631" spans="1:12" x14ac:dyDescent="0.2">
      <c r="A631" s="304">
        <f t="shared" si="79"/>
        <v>2062</v>
      </c>
      <c r="B631" s="304">
        <f t="shared" si="75"/>
        <v>6</v>
      </c>
      <c r="C631" s="300">
        <f t="shared" ref="C631:C649" si="85">+C619*C619/C607</f>
        <v>535301.67791737209</v>
      </c>
      <c r="D631" s="300">
        <f t="shared" si="80"/>
        <v>1100.881115791974</v>
      </c>
      <c r="E631" s="300">
        <f t="shared" si="84"/>
        <v>1116.9673727081781</v>
      </c>
      <c r="G631" s="300">
        <f t="shared" si="83"/>
        <v>520182.2206016726</v>
      </c>
      <c r="H631"/>
      <c r="I631" s="179">
        <f t="shared" si="76"/>
        <v>535301.67791737209</v>
      </c>
      <c r="J631" s="128">
        <f t="shared" si="81"/>
        <v>0.98559827501746833</v>
      </c>
      <c r="K631" s="201">
        <f t="shared" si="82"/>
        <v>0.98559827501746833</v>
      </c>
      <c r="L631" s="71"/>
    </row>
    <row r="632" spans="1:12" x14ac:dyDescent="0.2">
      <c r="A632" s="304">
        <f t="shared" si="79"/>
        <v>2062</v>
      </c>
      <c r="B632" s="304">
        <f t="shared" si="75"/>
        <v>7</v>
      </c>
      <c r="C632" s="300">
        <f t="shared" si="85"/>
        <v>547193.45799434767</v>
      </c>
      <c r="D632" s="300">
        <f t="shared" si="80"/>
        <v>1121.3422473575818</v>
      </c>
      <c r="E632" s="300">
        <f t="shared" si="84"/>
        <v>1132.4137462885826</v>
      </c>
      <c r="G632" s="300">
        <f t="shared" si="83"/>
        <v>535301.67791737209</v>
      </c>
      <c r="H632"/>
      <c r="I632" s="179">
        <f t="shared" si="76"/>
        <v>547193.45799434767</v>
      </c>
      <c r="J632" s="128">
        <f t="shared" si="81"/>
        <v>0.990223097372946</v>
      </c>
      <c r="K632" s="201">
        <f t="shared" si="82"/>
        <v>0.99022309737294611</v>
      </c>
      <c r="L632" s="71"/>
    </row>
    <row r="633" spans="1:12" x14ac:dyDescent="0.2">
      <c r="A633" s="304">
        <f t="shared" si="79"/>
        <v>2062</v>
      </c>
      <c r="B633" s="304">
        <f t="shared" si="75"/>
        <v>8</v>
      </c>
      <c r="C633" s="300">
        <f t="shared" si="85"/>
        <v>546125.25112361135</v>
      </c>
      <c r="D633" s="300">
        <f t="shared" si="80"/>
        <v>1122.9713268691039</v>
      </c>
      <c r="E633" s="300">
        <f t="shared" si="84"/>
        <v>1130.035659493878</v>
      </c>
      <c r="G633" s="300">
        <f t="shared" si="83"/>
        <v>547193.45799434767</v>
      </c>
      <c r="H633"/>
      <c r="I633" s="179">
        <f t="shared" si="76"/>
        <v>546125.25112361135</v>
      </c>
      <c r="J633" s="128">
        <f t="shared" si="81"/>
        <v>0.99374857548483198</v>
      </c>
      <c r="K633" s="201">
        <f t="shared" si="82"/>
        <v>0.99374857548483186</v>
      </c>
      <c r="L633" s="71"/>
    </row>
    <row r="634" spans="1:12" x14ac:dyDescent="0.2">
      <c r="A634" s="304">
        <f t="shared" si="79"/>
        <v>2062</v>
      </c>
      <c r="B634" s="304">
        <f t="shared" si="75"/>
        <v>9</v>
      </c>
      <c r="C634" s="300">
        <f t="shared" si="85"/>
        <v>531005.56778273301</v>
      </c>
      <c r="D634" s="300">
        <f t="shared" si="80"/>
        <v>1104.1635838419716</v>
      </c>
      <c r="E634" s="300">
        <f t="shared" si="84"/>
        <v>1107.3586267940898</v>
      </c>
      <c r="G634" s="300">
        <f t="shared" si="83"/>
        <v>546125.25112361135</v>
      </c>
      <c r="H634"/>
      <c r="I634" s="179">
        <f t="shared" si="76"/>
        <v>531005.56778273301</v>
      </c>
      <c r="J634" s="128">
        <f t="shared" si="81"/>
        <v>0.99711471706201615</v>
      </c>
      <c r="K634" s="201">
        <f t="shared" si="82"/>
        <v>0.99711471706201615</v>
      </c>
      <c r="L634" s="71"/>
    </row>
    <row r="635" spans="1:12" x14ac:dyDescent="0.2">
      <c r="A635" s="304">
        <f t="shared" si="79"/>
        <v>2062</v>
      </c>
      <c r="B635" s="304">
        <f t="shared" si="75"/>
        <v>10</v>
      </c>
      <c r="C635" s="300">
        <f t="shared" si="85"/>
        <v>509965.10993900546</v>
      </c>
      <c r="D635" s="300">
        <f t="shared" si="80"/>
        <v>1060.312757508515</v>
      </c>
      <c r="E635" s="300">
        <f t="shared" si="84"/>
        <v>1064.6482497732418</v>
      </c>
      <c r="G635" s="300">
        <f t="shared" si="83"/>
        <v>531005.56778273301</v>
      </c>
      <c r="H635"/>
      <c r="I635" s="179">
        <f t="shared" si="76"/>
        <v>509965.10993900546</v>
      </c>
      <c r="J635" s="128">
        <f t="shared" si="81"/>
        <v>0.99592777026059998</v>
      </c>
      <c r="K635" s="201">
        <f t="shared" si="82"/>
        <v>0.99592777026059998</v>
      </c>
      <c r="L635" s="71"/>
    </row>
    <row r="636" spans="1:12" x14ac:dyDescent="0.2">
      <c r="A636" s="304">
        <f t="shared" si="79"/>
        <v>2062</v>
      </c>
      <c r="B636" s="304">
        <f t="shared" si="75"/>
        <v>11</v>
      </c>
      <c r="C636" s="300">
        <f t="shared" si="85"/>
        <v>487619.19105164125</v>
      </c>
      <c r="D636" s="300">
        <f t="shared" si="80"/>
        <v>1007.9428638902521</v>
      </c>
      <c r="E636" s="300">
        <f t="shared" si="84"/>
        <v>1009.8508643762202</v>
      </c>
      <c r="G636" s="300">
        <f t="shared" si="83"/>
        <v>509965.10993900546</v>
      </c>
      <c r="H636"/>
      <c r="I636" s="179">
        <f t="shared" si="76"/>
        <v>487619.19105164125</v>
      </c>
      <c r="J636" s="128">
        <f t="shared" si="81"/>
        <v>0.99811061162269077</v>
      </c>
      <c r="K636" s="201">
        <f t="shared" si="82"/>
        <v>0.99811061162269077</v>
      </c>
      <c r="L636" s="71"/>
    </row>
    <row r="637" spans="1:12" x14ac:dyDescent="0.2">
      <c r="A637" s="304">
        <f t="shared" si="79"/>
        <v>2062</v>
      </c>
      <c r="B637" s="304">
        <f t="shared" si="75"/>
        <v>12</v>
      </c>
      <c r="C637" s="300">
        <f t="shared" si="85"/>
        <v>499692.49976710737</v>
      </c>
      <c r="D637" s="300">
        <f t="shared" si="80"/>
        <v>969.57442304648055</v>
      </c>
      <c r="E637" s="300">
        <f t="shared" si="84"/>
        <v>1019.326376048879</v>
      </c>
      <c r="G637" s="300">
        <f t="shared" si="83"/>
        <v>487619.19105164125</v>
      </c>
      <c r="H637"/>
      <c r="I637" s="179">
        <f t="shared" si="76"/>
        <v>499692.49976710737</v>
      </c>
      <c r="J637" s="128">
        <f t="shared" si="81"/>
        <v>0.95119134148647533</v>
      </c>
      <c r="K637" s="201">
        <f t="shared" si="82"/>
        <v>0.95119134148647533</v>
      </c>
      <c r="L637" s="71"/>
    </row>
    <row r="638" spans="1:12" x14ac:dyDescent="0.2">
      <c r="A638" s="304">
        <f t="shared" si="79"/>
        <v>2063</v>
      </c>
      <c r="B638" s="304">
        <f t="shared" si="75"/>
        <v>1</v>
      </c>
      <c r="C638" s="300">
        <f t="shared" si="85"/>
        <v>517534.87461482466</v>
      </c>
      <c r="D638" s="300">
        <f t="shared" si="80"/>
        <v>1143.0019812347025</v>
      </c>
      <c r="E638" s="300">
        <f t="shared" si="84"/>
        <v>1212.8773789307359</v>
      </c>
      <c r="G638" s="300">
        <f t="shared" si="83"/>
        <v>499692.49976710737</v>
      </c>
      <c r="H638"/>
      <c r="I638" s="179">
        <f t="shared" si="76"/>
        <v>517534.87461482466</v>
      </c>
      <c r="J638" s="128">
        <f t="shared" si="81"/>
        <v>0.9423887369738605</v>
      </c>
      <c r="K638" s="201">
        <f t="shared" si="82"/>
        <v>0.9423887369738605</v>
      </c>
      <c r="L638" s="71"/>
    </row>
    <row r="639" spans="1:12" x14ac:dyDescent="0.2">
      <c r="A639" s="304">
        <f t="shared" si="79"/>
        <v>2063</v>
      </c>
      <c r="B639" s="304">
        <f t="shared" si="75"/>
        <v>2</v>
      </c>
      <c r="C639" s="300">
        <f t="shared" si="85"/>
        <v>489999.39586006448</v>
      </c>
      <c r="D639" s="300">
        <f t="shared" si="80"/>
        <v>1030.4744662054886</v>
      </c>
      <c r="E639" s="300">
        <f t="shared" si="84"/>
        <v>1131.8078352939408</v>
      </c>
      <c r="G639" s="300">
        <f t="shared" si="83"/>
        <v>517534.87461482466</v>
      </c>
      <c r="H639"/>
      <c r="I639" s="179">
        <f t="shared" si="76"/>
        <v>489999.39586006448</v>
      </c>
      <c r="J639" s="128">
        <f t="shared" si="81"/>
        <v>0.9104676907788547</v>
      </c>
      <c r="K639" s="201">
        <f t="shared" si="82"/>
        <v>0.91046769077885481</v>
      </c>
      <c r="L639" s="71"/>
    </row>
    <row r="640" spans="1:12" x14ac:dyDescent="0.2">
      <c r="A640" s="304">
        <f t="shared" si="79"/>
        <v>2063</v>
      </c>
      <c r="B640" s="304">
        <f t="shared" si="75"/>
        <v>3</v>
      </c>
      <c r="C640" s="300">
        <f t="shared" si="85"/>
        <v>490514.99001093092</v>
      </c>
      <c r="D640" s="300">
        <f t="shared" si="80"/>
        <v>1018.8892637091867</v>
      </c>
      <c r="E640" s="300">
        <f t="shared" si="84"/>
        <v>1044.0567936445673</v>
      </c>
      <c r="G640" s="300">
        <f t="shared" si="83"/>
        <v>489999.39586006448</v>
      </c>
      <c r="H640"/>
      <c r="I640" s="179">
        <f t="shared" si="76"/>
        <v>490514.99001093092</v>
      </c>
      <c r="J640" s="128">
        <f>+D640/E640</f>
        <v>0.97589448190119388</v>
      </c>
      <c r="K640" s="201">
        <f t="shared" si="82"/>
        <v>0.97589448190119388</v>
      </c>
      <c r="L640" s="71"/>
    </row>
    <row r="641" spans="1:12" x14ac:dyDescent="0.2">
      <c r="A641" s="304">
        <f t="shared" si="79"/>
        <v>2063</v>
      </c>
      <c r="B641" s="304">
        <f t="shared" si="75"/>
        <v>4</v>
      </c>
      <c r="C641" s="300">
        <f t="shared" si="85"/>
        <v>493802.88686411874</v>
      </c>
      <c r="D641" s="300">
        <f t="shared" si="80"/>
        <v>1017.5995387693852</v>
      </c>
      <c r="E641" s="300">
        <f t="shared" si="84"/>
        <v>1047.2933683419801</v>
      </c>
      <c r="G641" s="300">
        <f t="shared" si="83"/>
        <v>490514.99001093092</v>
      </c>
      <c r="H641"/>
      <c r="I641" s="179">
        <f t="shared" si="76"/>
        <v>493802.88686411874</v>
      </c>
      <c r="J641" s="128">
        <f t="shared" si="81"/>
        <v>0.97164707571899867</v>
      </c>
      <c r="K641" s="201">
        <f t="shared" si="82"/>
        <v>0.97164707571899867</v>
      </c>
      <c r="L641" s="71"/>
    </row>
    <row r="642" spans="1:12" x14ac:dyDescent="0.2">
      <c r="A642" s="304">
        <f t="shared" si="79"/>
        <v>2063</v>
      </c>
      <c r="B642" s="304">
        <f t="shared" si="75"/>
        <v>5</v>
      </c>
      <c r="C642" s="300">
        <f t="shared" si="85"/>
        <v>524935.65932253189</v>
      </c>
      <c r="D642" s="300">
        <f t="shared" si="80"/>
        <v>1089.0031042100659</v>
      </c>
      <c r="E642" s="300">
        <f t="shared" si="84"/>
        <v>1107.703774347073</v>
      </c>
      <c r="G642" s="300">
        <f t="shared" si="83"/>
        <v>493802.88686411874</v>
      </c>
      <c r="H642"/>
      <c r="I642" s="179">
        <f t="shared" si="76"/>
        <v>524935.65932253189</v>
      </c>
      <c r="J642" s="128">
        <f t="shared" si="81"/>
        <v>0.98311762533441749</v>
      </c>
      <c r="K642" s="201">
        <f t="shared" si="82"/>
        <v>0.98311762533441749</v>
      </c>
      <c r="L642" s="71"/>
    </row>
    <row r="643" spans="1:12" x14ac:dyDescent="0.2">
      <c r="A643" s="304">
        <f t="shared" si="79"/>
        <v>2063</v>
      </c>
      <c r="B643" s="304">
        <f t="shared" ref="B643:B649" si="86">+B631</f>
        <v>6</v>
      </c>
      <c r="C643" s="300">
        <f t="shared" si="85"/>
        <v>540094.769341634</v>
      </c>
      <c r="D643" s="300">
        <f t="shared" si="80"/>
        <v>1110.5494983201645</v>
      </c>
      <c r="E643" s="300">
        <f t="shared" si="84"/>
        <v>1126.777031240727</v>
      </c>
      <c r="G643" s="300">
        <f t="shared" si="83"/>
        <v>524935.65932253189</v>
      </c>
      <c r="H643"/>
      <c r="I643" s="179">
        <f t="shared" ref="I643:I649" si="87">+C643</f>
        <v>540094.769341634</v>
      </c>
      <c r="J643" s="128">
        <f t="shared" si="81"/>
        <v>0.98559827501746833</v>
      </c>
      <c r="K643" s="201">
        <f t="shared" si="82"/>
        <v>0.98559827501746833</v>
      </c>
      <c r="L643" s="71"/>
    </row>
    <row r="644" spans="1:12" x14ac:dyDescent="0.2">
      <c r="A644" s="304">
        <f t="shared" si="79"/>
        <v>2063</v>
      </c>
      <c r="B644" s="304">
        <f t="shared" si="86"/>
        <v>7</v>
      </c>
      <c r="C644" s="300">
        <f t="shared" si="85"/>
        <v>552019.95788400038</v>
      </c>
      <c r="D644" s="300">
        <f t="shared" si="80"/>
        <v>1130.7935631414325</v>
      </c>
      <c r="E644" s="300">
        <f t="shared" si="84"/>
        <v>1141.9583790172323</v>
      </c>
      <c r="G644" s="300">
        <f t="shared" si="83"/>
        <v>540094.769341634</v>
      </c>
      <c r="H644"/>
      <c r="I644" s="179">
        <f t="shared" si="87"/>
        <v>552019.95788400038</v>
      </c>
      <c r="J644" s="128">
        <f t="shared" si="81"/>
        <v>0.99022309737294611</v>
      </c>
      <c r="K644" s="201">
        <f t="shared" si="82"/>
        <v>0.99022309737294611</v>
      </c>
      <c r="L644" s="71"/>
    </row>
    <row r="645" spans="1:12" x14ac:dyDescent="0.2">
      <c r="A645" s="304">
        <f t="shared" si="79"/>
        <v>2063</v>
      </c>
      <c r="B645" s="304">
        <f t="shared" si="86"/>
        <v>8</v>
      </c>
      <c r="C645" s="300">
        <f t="shared" si="85"/>
        <v>550943.48498330836</v>
      </c>
      <c r="D645" s="300">
        <f t="shared" si="80"/>
        <v>1132.4110935062824</v>
      </c>
      <c r="E645" s="300">
        <f t="shared" si="84"/>
        <v>1139.5348093493362</v>
      </c>
      <c r="G645" s="300">
        <f t="shared" si="83"/>
        <v>552019.95788400038</v>
      </c>
      <c r="H645"/>
      <c r="I645" s="179">
        <f t="shared" si="87"/>
        <v>550943.48498330836</v>
      </c>
      <c r="J645" s="128">
        <f t="shared" si="81"/>
        <v>0.99374857548483198</v>
      </c>
      <c r="K645" s="201">
        <f t="shared" si="82"/>
        <v>0.99374857548483186</v>
      </c>
      <c r="L645" s="71"/>
    </row>
    <row r="646" spans="1:12" x14ac:dyDescent="0.2">
      <c r="A646" s="304">
        <f t="shared" si="79"/>
        <v>2063</v>
      </c>
      <c r="B646" s="304">
        <f t="shared" si="86"/>
        <v>9</v>
      </c>
      <c r="C646" s="300">
        <f t="shared" si="85"/>
        <v>535910.49728067173</v>
      </c>
      <c r="D646" s="300">
        <f t="shared" si="80"/>
        <v>1113.8877321296554</v>
      </c>
      <c r="E646" s="300">
        <f t="shared" si="84"/>
        <v>1117.1109131873104</v>
      </c>
      <c r="G646" s="300">
        <f t="shared" si="83"/>
        <v>550943.48498330836</v>
      </c>
      <c r="H646"/>
      <c r="I646" s="179">
        <f t="shared" si="87"/>
        <v>535910.49728067173</v>
      </c>
      <c r="J646" s="128">
        <f t="shared" si="81"/>
        <v>0.99711471706201604</v>
      </c>
      <c r="K646" s="201">
        <f t="shared" si="82"/>
        <v>0.99711471706201615</v>
      </c>
      <c r="L646" s="71"/>
    </row>
    <row r="647" spans="1:12" x14ac:dyDescent="0.2">
      <c r="A647" s="304">
        <f t="shared" si="79"/>
        <v>2063</v>
      </c>
      <c r="B647" s="304">
        <f t="shared" si="86"/>
        <v>10</v>
      </c>
      <c r="C647" s="300">
        <f t="shared" si="85"/>
        <v>515054.70765143225</v>
      </c>
      <c r="D647" s="300">
        <f t="shared" si="80"/>
        <v>1070.1853161391616</v>
      </c>
      <c r="E647" s="300">
        <f t="shared" si="84"/>
        <v>1074.5611761173514</v>
      </c>
      <c r="G647" s="300">
        <f t="shared" si="83"/>
        <v>535910.49728067173</v>
      </c>
      <c r="H647"/>
      <c r="I647" s="179">
        <f t="shared" si="87"/>
        <v>515054.70765143225</v>
      </c>
      <c r="J647" s="128">
        <f t="shared" si="81"/>
        <v>0.99592777026059998</v>
      </c>
      <c r="K647" s="201">
        <f t="shared" si="82"/>
        <v>0.99592777026059998</v>
      </c>
      <c r="L647" s="71"/>
    </row>
    <row r="648" spans="1:12" x14ac:dyDescent="0.2">
      <c r="A648" s="304">
        <f t="shared" si="79"/>
        <v>2063</v>
      </c>
      <c r="B648" s="304">
        <f t="shared" si="86"/>
        <v>11</v>
      </c>
      <c r="C648" s="300">
        <f t="shared" si="85"/>
        <v>493075.28428305004</v>
      </c>
      <c r="D648" s="300">
        <f t="shared" si="80"/>
        <v>1017.9080915647241</v>
      </c>
      <c r="E648" s="300">
        <f t="shared" si="84"/>
        <v>1019.8349558771321</v>
      </c>
      <c r="G648" s="300">
        <f t="shared" si="83"/>
        <v>515054.70765143225</v>
      </c>
      <c r="H648"/>
      <c r="I648" s="179">
        <f t="shared" si="87"/>
        <v>493075.28428305004</v>
      </c>
      <c r="J648" s="128">
        <f t="shared" si="81"/>
        <v>0.99811061162269077</v>
      </c>
      <c r="K648" s="201">
        <f t="shared" si="82"/>
        <v>0.99811061162269077</v>
      </c>
      <c r="L648" s="71"/>
    </row>
    <row r="649" spans="1:12" x14ac:dyDescent="0.2">
      <c r="A649" s="304">
        <f t="shared" si="79"/>
        <v>2063</v>
      </c>
      <c r="B649" s="304">
        <f t="shared" si="86"/>
        <v>12</v>
      </c>
      <c r="C649" s="300">
        <f t="shared" si="85"/>
        <v>505313.1711458377</v>
      </c>
      <c r="D649" s="300">
        <f t="shared" si="80"/>
        <v>978.67889137459508</v>
      </c>
      <c r="E649" s="300">
        <f t="shared" si="84"/>
        <v>1028.8980236564848</v>
      </c>
      <c r="G649" s="300">
        <f t="shared" si="83"/>
        <v>493075.28428305004</v>
      </c>
      <c r="H649"/>
      <c r="I649" s="179">
        <f t="shared" si="87"/>
        <v>505313.1711458377</v>
      </c>
      <c r="J649" s="128">
        <f t="shared" si="81"/>
        <v>0.95119134148647533</v>
      </c>
      <c r="K649" s="201">
        <f t="shared" si="82"/>
        <v>0.95119134148647533</v>
      </c>
      <c r="L649" s="71"/>
    </row>
    <row r="650" spans="1:12" x14ac:dyDescent="0.2">
      <c r="A650" s="304"/>
      <c r="B650" s="304"/>
      <c r="D650"/>
      <c r="H650"/>
      <c r="I650"/>
    </row>
    <row r="651" spans="1:12" x14ac:dyDescent="0.2">
      <c r="A651" s="3"/>
      <c r="B651" s="3"/>
      <c r="D651"/>
    </row>
    <row r="652" spans="1:12" x14ac:dyDescent="0.2">
      <c r="A652" s="2">
        <v>2011</v>
      </c>
      <c r="C652" s="44">
        <f>SUM(C14:C25)</f>
        <v>3658718.0730000003</v>
      </c>
      <c r="D652"/>
      <c r="G652" s="44">
        <f>SUM(G14:G25)</f>
        <v>3727197.4079999998</v>
      </c>
      <c r="I652" s="44">
        <f>SUM(I14:I25)</f>
        <v>3658718.0730000003</v>
      </c>
    </row>
    <row r="653" spans="1:12" x14ac:dyDescent="0.2">
      <c r="A653" s="2">
        <v>2012</v>
      </c>
      <c r="C653" s="44">
        <f>SUM(C26:C37)</f>
        <v>3651351.327</v>
      </c>
      <c r="D653"/>
      <c r="G653" s="44">
        <f>SUM(G26:G37)</f>
        <v>3645171.4049999998</v>
      </c>
      <c r="I653" s="44">
        <f>SUM(I26:I37)</f>
        <v>3651351.327</v>
      </c>
      <c r="J653" s="354">
        <f>I653/I652-1</f>
        <v>-2.0134773581939047E-3</v>
      </c>
    </row>
    <row r="654" spans="1:12" x14ac:dyDescent="0.2">
      <c r="A654" s="2">
        <v>2013</v>
      </c>
      <c r="C654" s="44">
        <f>SUM(C38:C49)</f>
        <v>3665475.2879999997</v>
      </c>
      <c r="D654"/>
      <c r="G654" s="44">
        <f>SUM(G38:G49)</f>
        <v>3653731.639</v>
      </c>
      <c r="I654" s="44">
        <f>SUM(I38:I49)</f>
        <v>3665475.2879999997</v>
      </c>
      <c r="J654" s="354">
        <f t="shared" ref="J654:J670" si="88">I654/I653-1</f>
        <v>3.8681462656193766E-3</v>
      </c>
    </row>
    <row r="655" spans="1:12" x14ac:dyDescent="0.2">
      <c r="A655" s="2">
        <v>2014</v>
      </c>
      <c r="C655" s="44">
        <f>SUM(C50:C61)</f>
        <v>3751337.076656932</v>
      </c>
      <c r="D655"/>
      <c r="G655" s="44">
        <f>SUM(G50:G61)</f>
        <v>3752496.728382905</v>
      </c>
      <c r="I655" s="44">
        <f>SUM(I50:I61)</f>
        <v>3751337.076656932</v>
      </c>
      <c r="J655" s="354">
        <f t="shared" si="88"/>
        <v>2.3424462562338322E-2</v>
      </c>
    </row>
    <row r="656" spans="1:12" x14ac:dyDescent="0.2">
      <c r="A656" s="2">
        <v>2015</v>
      </c>
      <c r="C656" s="44">
        <f>SUM(C62:C73)</f>
        <v>3761657.0763910115</v>
      </c>
      <c r="G656" s="44">
        <f>SUM(G62:G73)</f>
        <v>3756377.0586134288</v>
      </c>
      <c r="I656" s="44">
        <f>SUM(I62:I73)</f>
        <v>3761657.0763910115</v>
      </c>
      <c r="J656" s="354">
        <f t="shared" si="88"/>
        <v>2.751019042862568E-3</v>
      </c>
    </row>
    <row r="657" spans="1:10" x14ac:dyDescent="0.2">
      <c r="A657" s="2">
        <v>2016</v>
      </c>
      <c r="C657" s="44">
        <f>SUM(C74:C85)</f>
        <v>3827004.5751304114</v>
      </c>
      <c r="G657" s="44">
        <f>SUM(G74:G85)</f>
        <v>3819220.4022390405</v>
      </c>
      <c r="I657" s="44">
        <f>SUM(I74:I85)</f>
        <v>3827004.5751304114</v>
      </c>
      <c r="J657" s="354">
        <f t="shared" si="88"/>
        <v>1.7371997875493594E-2</v>
      </c>
    </row>
    <row r="658" spans="1:10" x14ac:dyDescent="0.2">
      <c r="A658" s="2">
        <v>2017</v>
      </c>
      <c r="C658" s="44">
        <f>SUM(C86:C97)</f>
        <v>3888834.1090065939</v>
      </c>
      <c r="G658" s="44">
        <f>SUM(G86:G97)</f>
        <v>3881793.1636840105</v>
      </c>
      <c r="I658" s="44">
        <f>SUM(I86:I97)</f>
        <v>3888834.1090065939</v>
      </c>
      <c r="J658" s="354">
        <f t="shared" si="88"/>
        <v>1.6156117052479768E-2</v>
      </c>
    </row>
    <row r="659" spans="1:10" x14ac:dyDescent="0.2">
      <c r="A659" s="2">
        <v>2018</v>
      </c>
      <c r="C659" s="44">
        <f>SUM(C98:C109)</f>
        <v>3941141.408534083</v>
      </c>
      <c r="G659" s="44">
        <f>SUM(G98:G109)</f>
        <v>3935699.8261472657</v>
      </c>
      <c r="I659" s="44">
        <f>SUM(I98:I109)</f>
        <v>3941141.408534083</v>
      </c>
      <c r="J659" s="354">
        <f t="shared" si="88"/>
        <v>1.3450637919047326E-2</v>
      </c>
    </row>
    <row r="660" spans="1:10" x14ac:dyDescent="0.2">
      <c r="A660" s="2">
        <v>2019</v>
      </c>
      <c r="C660" s="44">
        <f>SUM(C110:C121)</f>
        <v>3985462.0307053062</v>
      </c>
      <c r="G660" s="44">
        <f>SUM(G110:G121)</f>
        <v>3981045.228387462</v>
      </c>
      <c r="I660" s="44">
        <f>SUM(I110:I121)</f>
        <v>3985462.0307053062</v>
      </c>
      <c r="J660" s="354">
        <f t="shared" si="88"/>
        <v>1.1245631043649507E-2</v>
      </c>
    </row>
    <row r="661" spans="1:10" x14ac:dyDescent="0.2">
      <c r="A661" s="2">
        <v>2020</v>
      </c>
      <c r="C661" s="44">
        <f>SUM(C122:C133)</f>
        <v>4012376.2269666307</v>
      </c>
      <c r="G661" s="44">
        <f>SUM(G122:G133)</f>
        <v>4008495.8202552516</v>
      </c>
      <c r="I661" s="44">
        <f>SUM(I122:I133)</f>
        <v>4012376.2269666307</v>
      </c>
      <c r="J661" s="354">
        <f t="shared" si="88"/>
        <v>6.7530931304748965E-3</v>
      </c>
    </row>
    <row r="662" spans="1:10" x14ac:dyDescent="0.2">
      <c r="A662" s="2">
        <v>2021</v>
      </c>
      <c r="C662" s="44">
        <f>SUM(C134:C145)</f>
        <v>4043518.5221956805</v>
      </c>
      <c r="G662" s="44">
        <f>SUM(G134:G145)</f>
        <v>4039861.2984192665</v>
      </c>
      <c r="I662" s="44">
        <f>SUM(I134:I145)</f>
        <v>4043518.5221956805</v>
      </c>
      <c r="J662" s="354">
        <f t="shared" si="88"/>
        <v>7.7615591029940312E-3</v>
      </c>
    </row>
    <row r="663" spans="1:10" x14ac:dyDescent="0.2">
      <c r="A663" s="2">
        <v>2022</v>
      </c>
      <c r="C663" s="44">
        <f>SUM(C146:C157)</f>
        <v>4080531.2339094565</v>
      </c>
      <c r="G663" s="44">
        <f>SUM(G146:G157)</f>
        <v>4076398.0617350889</v>
      </c>
      <c r="I663" s="44">
        <f>SUM(I146:I157)</f>
        <v>4080531.2339094565</v>
      </c>
      <c r="J663" s="354">
        <f t="shared" si="88"/>
        <v>9.1535902483457221E-3</v>
      </c>
    </row>
    <row r="664" spans="1:10" x14ac:dyDescent="0.2">
      <c r="A664" s="2">
        <v>2023</v>
      </c>
      <c r="C664" s="44">
        <f>SUM(C158:C169)</f>
        <v>4128278.2161038569</v>
      </c>
      <c r="G664" s="44">
        <f>SUM(G158:G169)</f>
        <v>4123776.909683405</v>
      </c>
      <c r="I664" s="44">
        <f>SUM(I158:I169)</f>
        <v>4128278.2161038569</v>
      </c>
      <c r="J664" s="354">
        <f t="shared" si="88"/>
        <v>1.1701168170854759E-2</v>
      </c>
    </row>
    <row r="665" spans="1:10" x14ac:dyDescent="0.2">
      <c r="A665" s="2">
        <v>2024</v>
      </c>
      <c r="C665" s="44">
        <f>SUM(C170:C181)</f>
        <v>4177078.1807684242</v>
      </c>
      <c r="G665" s="44">
        <f>SUM(G170:G181)</f>
        <v>4172838.895838595</v>
      </c>
      <c r="I665" s="44">
        <f>SUM(I170:I181)</f>
        <v>4177078.1807684242</v>
      </c>
      <c r="J665" s="354">
        <f t="shared" si="88"/>
        <v>1.1820900169519977E-2</v>
      </c>
    </row>
    <row r="666" spans="1:10" x14ac:dyDescent="0.2">
      <c r="A666" s="2">
        <v>2025</v>
      </c>
      <c r="C666" s="44">
        <f>SUM(C182:C193)</f>
        <v>4227010.2052637869</v>
      </c>
      <c r="G666" s="44">
        <f>SUM(G182:G193)</f>
        <v>4222979.5501789311</v>
      </c>
      <c r="I666" s="44">
        <f>SUM(I182:I193)</f>
        <v>4227010.2052637869</v>
      </c>
      <c r="J666" s="354">
        <f t="shared" si="88"/>
        <v>1.1953816120860106E-2</v>
      </c>
    </row>
    <row r="667" spans="1:10" x14ac:dyDescent="0.2">
      <c r="A667" s="2">
        <v>2026</v>
      </c>
      <c r="C667" s="44">
        <f>SUM(C194:C205)</f>
        <v>4280100.504878385</v>
      </c>
      <c r="G667" s="44">
        <f>SUM(G194:G205)</f>
        <v>4274958.1056539882</v>
      </c>
      <c r="I667" s="44">
        <f>SUM(I194:I205)</f>
        <v>4280100.504878385</v>
      </c>
      <c r="J667" s="354">
        <f t="shared" si="88"/>
        <v>1.25597755946949E-2</v>
      </c>
    </row>
    <row r="668" spans="1:10" x14ac:dyDescent="0.2">
      <c r="A668" s="2">
        <v>2027</v>
      </c>
      <c r="C668" s="44">
        <f>SUM(C206:C217)</f>
        <v>4337254.1153003518</v>
      </c>
      <c r="G668" s="44">
        <f>SUM(G206:G217)</f>
        <v>4333010.456323646</v>
      </c>
      <c r="I668" s="44">
        <f>SUM(I206:I217)</f>
        <v>4337254.1153003518</v>
      </c>
      <c r="J668" s="354">
        <f t="shared" si="88"/>
        <v>1.3353333725884209E-2</v>
      </c>
    </row>
    <row r="669" spans="1:10" x14ac:dyDescent="0.2">
      <c r="A669" s="2">
        <v>2028</v>
      </c>
      <c r="C669" s="44">
        <f>SUM(C218:C229)</f>
        <v>4387626.8944119923</v>
      </c>
      <c r="G669" s="44">
        <f>SUM(G218:G229)</f>
        <v>4383504.1961177783</v>
      </c>
      <c r="I669" s="44">
        <f>SUM(I218:I229)</f>
        <v>4387626.8944119923</v>
      </c>
      <c r="J669" s="354">
        <f t="shared" si="88"/>
        <v>1.161397920724605E-2</v>
      </c>
    </row>
    <row r="670" spans="1:10" x14ac:dyDescent="0.2">
      <c r="A670" s="2">
        <v>2029</v>
      </c>
      <c r="C670" s="44">
        <f>SUM(C230:C241)</f>
        <v>4434106.5333531378</v>
      </c>
      <c r="G670" s="44">
        <f>SUM(G230:G241)</f>
        <v>4430409.1191668622</v>
      </c>
      <c r="I670" s="44">
        <f>SUM(I230:I241)</f>
        <v>4434106.5333531378</v>
      </c>
      <c r="J670" s="354">
        <f t="shared" si="88"/>
        <v>1.0593343522518062E-2</v>
      </c>
    </row>
    <row r="671" spans="1:10" x14ac:dyDescent="0.2">
      <c r="A671" s="2">
        <v>2030</v>
      </c>
      <c r="C671" s="44">
        <f>SUM(C242:C253)</f>
        <v>4481312.4594243588</v>
      </c>
      <c r="G671" s="44">
        <f>SUM(G242:G253)</f>
        <v>4477163.0981518058</v>
      </c>
      <c r="I671" s="44">
        <f>SUM(I242:I253)</f>
        <v>4481312.4594243588</v>
      </c>
    </row>
    <row r="672" spans="1:10" x14ac:dyDescent="0.2">
      <c r="A672" s="2">
        <v>2031</v>
      </c>
      <c r="C672" s="44">
        <f>SUM(C254:C265)</f>
        <v>4533424.5197290368</v>
      </c>
      <c r="G672" s="44">
        <f>SUM(G254:G265)</f>
        <v>4528645.4848807678</v>
      </c>
      <c r="I672" s="44">
        <f>SUM(I254:I265)</f>
        <v>4533424.5197290368</v>
      </c>
    </row>
    <row r="673" spans="1:9" x14ac:dyDescent="0.2">
      <c r="A673" s="2">
        <v>2032</v>
      </c>
      <c r="C673" s="44">
        <f>SUM(C266:C277)</f>
        <v>4592735.4693324054</v>
      </c>
      <c r="G673" s="44">
        <f>SUM(G266:G277)</f>
        <v>4587863.7519674245</v>
      </c>
      <c r="I673" s="44">
        <f>SUM(I266:I277)</f>
        <v>4592735.4693324054</v>
      </c>
    </row>
    <row r="674" spans="1:9" x14ac:dyDescent="0.2">
      <c r="A674" s="2">
        <v>2033</v>
      </c>
      <c r="C674" s="44">
        <f>SUM(C278:C289)</f>
        <v>4644484.3832819043</v>
      </c>
      <c r="G674" s="44">
        <f>SUM(G278:G289)</f>
        <v>4640352.0086839125</v>
      </c>
      <c r="I674" s="44">
        <f>SUM(I278:I289)</f>
        <v>4644484.3832819043</v>
      </c>
    </row>
    <row r="675" spans="1:9" x14ac:dyDescent="0.2">
      <c r="A675" s="2">
        <v>2034</v>
      </c>
      <c r="C675" s="44">
        <f>SUM(C290:C301)</f>
        <v>4689734.4489097502</v>
      </c>
      <c r="E675" s="1"/>
      <c r="G675" s="44">
        <f>SUM(G290:G301)</f>
        <v>4685959.3320186865</v>
      </c>
      <c r="I675" s="44">
        <f>SUM(I290:I301)</f>
        <v>4689734.4489097502</v>
      </c>
    </row>
    <row r="676" spans="1:9" x14ac:dyDescent="0.2">
      <c r="A676" s="2">
        <v>2035</v>
      </c>
      <c r="C676" s="44">
        <f>SUM(C302:C313)</f>
        <v>4734323.3310067402</v>
      </c>
      <c r="E676" s="1"/>
      <c r="G676" s="44">
        <f>SUM(G302:G313)</f>
        <v>4730312.929292962</v>
      </c>
      <c r="I676" s="44">
        <f>SUM(I302:I313)</f>
        <v>4734323.3310067402</v>
      </c>
    </row>
    <row r="677" spans="1:9" x14ac:dyDescent="0.2">
      <c r="A677" s="2">
        <v>2036</v>
      </c>
      <c r="C677" s="44">
        <f>SUM(C314:C325)</f>
        <v>4780166.0835824227</v>
      </c>
      <c r="E677" s="1"/>
      <c r="G677" s="44">
        <f>SUM(G314:G325)</f>
        <v>4776600.2387277177</v>
      </c>
      <c r="I677" s="44">
        <f>SUM(I314:I325)</f>
        <v>4780166.0835824227</v>
      </c>
    </row>
    <row r="678" spans="1:9" x14ac:dyDescent="0.2">
      <c r="A678" s="2">
        <v>2037</v>
      </c>
      <c r="C678" s="44">
        <f>SUM(C326:C337)</f>
        <v>4822498.3576959921</v>
      </c>
      <c r="E678" s="1"/>
      <c r="G678" s="44">
        <f>SUM(G326:G337)</f>
        <v>4818464.6322684959</v>
      </c>
      <c r="I678" s="44">
        <f>SUM(I326:I337)</f>
        <v>4822498.3576959921</v>
      </c>
    </row>
    <row r="679" spans="1:9" x14ac:dyDescent="0.2">
      <c r="A679" s="2">
        <v>2038</v>
      </c>
      <c r="C679" s="44">
        <f>SUM(C338:C349)</f>
        <v>4869958.6158058047</v>
      </c>
      <c r="E679" s="1"/>
      <c r="G679" s="44">
        <f>SUM(G338:G349)</f>
        <v>4865930.7622245578</v>
      </c>
      <c r="I679" s="44">
        <f>SUM(I338:I349)</f>
        <v>4869958.6158058047</v>
      </c>
    </row>
    <row r="680" spans="1:9" x14ac:dyDescent="0.2">
      <c r="A680" s="2">
        <v>2039</v>
      </c>
      <c r="C680" s="44">
        <f>SUM(C350:C361)</f>
        <v>4916441.6670677541</v>
      </c>
      <c r="E680" s="1"/>
      <c r="G680" s="44">
        <f>SUM(G350:G361)</f>
        <v>4912466.0857824739</v>
      </c>
      <c r="I680" s="44">
        <f>SUM(I350:I361)</f>
        <v>4916441.6670677541</v>
      </c>
    </row>
    <row r="681" spans="1:9" x14ac:dyDescent="0.2">
      <c r="A681" s="2">
        <v>2040</v>
      </c>
      <c r="C681" s="44">
        <f>SUM(C362:C373)</f>
        <v>4964459.9213928878</v>
      </c>
      <c r="E681" s="1"/>
      <c r="G681" s="44">
        <f>SUM(G362:G373)</f>
        <v>4960114.2280092956</v>
      </c>
      <c r="I681" s="44">
        <f>SUM(I362:I373)</f>
        <v>4964459.9213928878</v>
      </c>
    </row>
    <row r="682" spans="1:9" x14ac:dyDescent="0.2">
      <c r="A682" s="2">
        <v>2041</v>
      </c>
      <c r="C682" s="44">
        <f>SUM(C374:C385)</f>
        <v>5012950.4121364206</v>
      </c>
      <c r="E682" s="1"/>
      <c r="G682" s="44">
        <f>SUM(G374:G385)</f>
        <v>5008555.8372618454</v>
      </c>
      <c r="I682" s="44">
        <f>SUM(I374:I385)</f>
        <v>5012950.4121364206</v>
      </c>
    </row>
    <row r="683" spans="1:9" x14ac:dyDescent="0.2">
      <c r="A683" s="2">
        <v>2042</v>
      </c>
      <c r="C683" s="44">
        <f>SUM(C386:C397)</f>
        <v>5061917.8163463939</v>
      </c>
      <c r="G683" s="44">
        <f>SUM(G386:G397)</f>
        <v>5057473.8101490932</v>
      </c>
      <c r="I683" s="44">
        <f>SUM(I386:I397)</f>
        <v>5061917.8163463939</v>
      </c>
    </row>
    <row r="684" spans="1:9" x14ac:dyDescent="0.2">
      <c r="A684" s="2">
        <v>2043</v>
      </c>
      <c r="C684" s="44">
        <f>SUM(C398:C409)</f>
        <v>5111366.8577238452</v>
      </c>
      <c r="G684" s="44">
        <f>SUM(G398:G409)</f>
        <v>5106872.8641874269</v>
      </c>
      <c r="I684" s="44">
        <f>SUM(I398:I409)</f>
        <v>5111366.8577238452</v>
      </c>
    </row>
    <row r="685" spans="1:9" x14ac:dyDescent="0.2">
      <c r="A685" s="2">
        <v>2044</v>
      </c>
      <c r="C685" s="44">
        <f>SUM(C410:C421)</f>
        <v>5161302.3070915118</v>
      </c>
      <c r="G685" s="44">
        <f>SUM(G410:G421)</f>
        <v>5156757.763945369</v>
      </c>
      <c r="I685" s="44">
        <f>SUM(I410:I421)</f>
        <v>5161302.3070915118</v>
      </c>
    </row>
    <row r="686" spans="1:9" x14ac:dyDescent="0.2">
      <c r="A686" s="2">
        <v>2045</v>
      </c>
      <c r="C686" s="44">
        <f>SUM(C422:C433)</f>
        <v>5211728.9828672688</v>
      </c>
      <c r="G686" s="44">
        <f>SUM(G422:G433)</f>
        <v>5207133.3215162233</v>
      </c>
      <c r="I686" s="44">
        <f>SUM(I422:I433)</f>
        <v>5211728.9828672688</v>
      </c>
    </row>
    <row r="687" spans="1:9" x14ac:dyDescent="0.2">
      <c r="A687" s="2">
        <v>2046</v>
      </c>
      <c r="C687" s="44">
        <f>SUM(C434:C445)</f>
        <v>5262651.7515423521</v>
      </c>
      <c r="G687" s="44">
        <f>SUM(G434:G445)</f>
        <v>5258004.396995523</v>
      </c>
      <c r="I687" s="44">
        <f>SUM(I434:I445)</f>
        <v>5262651.7515423521</v>
      </c>
    </row>
    <row r="688" spans="1:9" x14ac:dyDescent="0.2">
      <c r="A688" s="2">
        <v>2047</v>
      </c>
      <c r="C688" s="44">
        <f>SUM(C446:C457)</f>
        <v>5314075.5281644361</v>
      </c>
      <c r="G688" s="44">
        <f>SUM(G446:G457)</f>
        <v>5309375.8989632931</v>
      </c>
      <c r="I688" s="44">
        <f>SUM(I446:I457)</f>
        <v>5314075.5281644361</v>
      </c>
    </row>
    <row r="689" spans="1:9" x14ac:dyDescent="0.2">
      <c r="A689" s="2">
        <v>2048</v>
      </c>
      <c r="C689" s="44">
        <f>SUM(C458:C469)</f>
        <v>5366005.2768255882</v>
      </c>
      <c r="G689" s="44">
        <f>SUM(G458:G469)</f>
        <v>5361252.7849712055</v>
      </c>
      <c r="I689" s="44">
        <f>SUM(I458:I469)</f>
        <v>5366005.2768255882</v>
      </c>
    </row>
    <row r="690" spans="1:9" x14ac:dyDescent="0.2">
      <c r="A690" s="2">
        <v>2049</v>
      </c>
      <c r="C690" s="44">
        <f>SUM(C470:C481)</f>
        <v>5418446.0111551629</v>
      </c>
      <c r="G690" s="44">
        <f>SUM(G470:G481)</f>
        <v>5413640.0620346498</v>
      </c>
      <c r="I690" s="44">
        <f>SUM(I470:I481)</f>
        <v>5418446.0111551629</v>
      </c>
    </row>
    <row r="691" spans="1:9" x14ac:dyDescent="0.2">
      <c r="A691" s="2">
        <v>2050</v>
      </c>
      <c r="C691" s="44">
        <f>SUM(C482:C493)</f>
        <v>5471402.7948176945</v>
      </c>
      <c r="G691" s="44">
        <f>SUM(G482:G493)</f>
        <v>5466542.7871297989</v>
      </c>
      <c r="I691" s="44">
        <f>SUM(I482:I493)</f>
        <v>5471402.7948176945</v>
      </c>
    </row>
  </sheetData>
  <phoneticPr fontId="5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K77"/>
  <sheetViews>
    <sheetView zoomScaleNormal="100" workbookViewId="0"/>
  </sheetViews>
  <sheetFormatPr defaultColWidth="9.140625" defaultRowHeight="14.25" x14ac:dyDescent="0.2"/>
  <cols>
    <col min="1" max="1" width="22.85546875" style="60" customWidth="1"/>
    <col min="2" max="2" width="9.140625" style="60"/>
    <col min="3" max="3" width="14" style="60" customWidth="1"/>
    <col min="4" max="4" width="13.5703125" style="60" customWidth="1"/>
    <col min="5" max="5" width="12.140625" style="60" bestFit="1" customWidth="1"/>
    <col min="6" max="6" width="12.7109375" style="60" bestFit="1" customWidth="1"/>
    <col min="7" max="9" width="9.140625" style="60"/>
    <col min="10" max="10" width="15.7109375" style="60" bestFit="1" customWidth="1"/>
    <col min="11" max="11" width="15.5703125" style="60" customWidth="1"/>
    <col min="12" max="16384" width="9.140625" style="60"/>
  </cols>
  <sheetData>
    <row r="1" spans="1:11" ht="25.5" x14ac:dyDescent="0.2">
      <c r="A1" s="430" t="s">
        <v>280</v>
      </c>
    </row>
    <row r="2" spans="1:11" ht="15" x14ac:dyDescent="0.25">
      <c r="A2" s="116" t="s">
        <v>40</v>
      </c>
    </row>
    <row r="4" spans="1:11" x14ac:dyDescent="0.2">
      <c r="A4" s="61" t="s">
        <v>43</v>
      </c>
    </row>
    <row r="5" spans="1:11" x14ac:dyDescent="0.2">
      <c r="A5" s="90" t="s">
        <v>76</v>
      </c>
      <c r="B5" s="115" t="s">
        <v>130</v>
      </c>
    </row>
    <row r="6" spans="1:11" x14ac:dyDescent="0.2">
      <c r="A6" s="90"/>
      <c r="B6" s="90" t="s">
        <v>161</v>
      </c>
    </row>
    <row r="7" spans="1:11" x14ac:dyDescent="0.2">
      <c r="A7" s="90"/>
      <c r="B7" s="90" t="s">
        <v>162</v>
      </c>
      <c r="J7" s="130"/>
      <c r="K7" s="130"/>
    </row>
    <row r="8" spans="1:11" x14ac:dyDescent="0.2">
      <c r="A8" s="90"/>
      <c r="B8" s="90" t="s">
        <v>163</v>
      </c>
      <c r="J8" s="130"/>
      <c r="K8" s="130"/>
    </row>
    <row r="9" spans="1:11" x14ac:dyDescent="0.2">
      <c r="A9" s="90"/>
      <c r="B9" s="115" t="s">
        <v>164</v>
      </c>
      <c r="F9" s="380" t="s">
        <v>226</v>
      </c>
    </row>
    <row r="10" spans="1:11" x14ac:dyDescent="0.2">
      <c r="A10" s="90"/>
      <c r="B10" s="115" t="s">
        <v>85</v>
      </c>
    </row>
    <row r="11" spans="1:11" x14ac:dyDescent="0.2">
      <c r="A11" s="90"/>
      <c r="B11" s="115" t="s">
        <v>174</v>
      </c>
    </row>
    <row r="12" spans="1:11" x14ac:dyDescent="0.2">
      <c r="A12" s="90"/>
      <c r="B12" s="115"/>
    </row>
    <row r="13" spans="1:11" ht="15" x14ac:dyDescent="0.25">
      <c r="A13" s="90" t="s">
        <v>78</v>
      </c>
      <c r="B13" s="117" t="s">
        <v>175</v>
      </c>
    </row>
    <row r="14" spans="1:11" x14ac:dyDescent="0.2">
      <c r="B14" s="90" t="s">
        <v>131</v>
      </c>
    </row>
    <row r="15" spans="1:11" x14ac:dyDescent="0.2">
      <c r="B15" s="90" t="s">
        <v>83</v>
      </c>
    </row>
    <row r="16" spans="1:11" x14ac:dyDescent="0.2">
      <c r="B16" s="115" t="s">
        <v>86</v>
      </c>
    </row>
    <row r="18" spans="1:9" x14ac:dyDescent="0.2">
      <c r="A18" s="60" t="s">
        <v>41</v>
      </c>
      <c r="B18" s="90" t="s">
        <v>79</v>
      </c>
    </row>
    <row r="19" spans="1:9" x14ac:dyDescent="0.2">
      <c r="B19" s="90" t="s">
        <v>132</v>
      </c>
    </row>
    <row r="20" spans="1:9" x14ac:dyDescent="0.2">
      <c r="B20" s="115" t="s">
        <v>86</v>
      </c>
    </row>
    <row r="21" spans="1:9" ht="15" x14ac:dyDescent="0.25">
      <c r="B21" s="117" t="s">
        <v>223</v>
      </c>
    </row>
    <row r="23" spans="1:9" x14ac:dyDescent="0.2">
      <c r="A23" s="90" t="s">
        <v>80</v>
      </c>
      <c r="B23" s="115"/>
    </row>
    <row r="24" spans="1:9" x14ac:dyDescent="0.2">
      <c r="B24" s="90" t="s">
        <v>82</v>
      </c>
      <c r="H24" s="380" t="s">
        <v>226</v>
      </c>
    </row>
    <row r="25" spans="1:9" x14ac:dyDescent="0.2">
      <c r="B25" s="115" t="s">
        <v>84</v>
      </c>
    </row>
    <row r="26" spans="1:9" x14ac:dyDescent="0.2">
      <c r="A26" s="90"/>
      <c r="B26" s="115" t="s">
        <v>171</v>
      </c>
    </row>
    <row r="27" spans="1:9" x14ac:dyDescent="0.2">
      <c r="A27" s="90"/>
      <c r="B27" s="120"/>
    </row>
    <row r="28" spans="1:9" x14ac:dyDescent="0.2">
      <c r="A28" s="188" t="s">
        <v>54</v>
      </c>
      <c r="B28" s="189" t="s">
        <v>172</v>
      </c>
      <c r="C28" s="190"/>
      <c r="D28" s="190"/>
      <c r="E28" s="190"/>
      <c r="F28" s="190"/>
      <c r="G28" s="190"/>
      <c r="H28" s="190"/>
      <c r="I28" s="190"/>
    </row>
    <row r="29" spans="1:9" x14ac:dyDescent="0.2">
      <c r="B29" s="91" t="s">
        <v>57</v>
      </c>
    </row>
    <row r="30" spans="1:9" x14ac:dyDescent="0.2">
      <c r="B30" s="90" t="s">
        <v>81</v>
      </c>
    </row>
    <row r="31" spans="1:9" x14ac:dyDescent="0.2">
      <c r="A31" s="61"/>
      <c r="B31" s="115" t="s">
        <v>86</v>
      </c>
    </row>
    <row r="32" spans="1:9" x14ac:dyDescent="0.2">
      <c r="A32" s="61"/>
      <c r="B32" s="115"/>
    </row>
    <row r="33" spans="1:2" x14ac:dyDescent="0.2">
      <c r="A33" s="60" t="s">
        <v>133</v>
      </c>
      <c r="B33" s="90" t="s">
        <v>173</v>
      </c>
    </row>
    <row r="34" spans="1:2" x14ac:dyDescent="0.2">
      <c r="A34" s="61"/>
      <c r="B34" s="90" t="s">
        <v>227</v>
      </c>
    </row>
    <row r="35" spans="1:2" x14ac:dyDescent="0.2">
      <c r="A35" s="61"/>
      <c r="B35" s="90" t="s">
        <v>228</v>
      </c>
    </row>
    <row r="36" spans="1:2" x14ac:dyDescent="0.2">
      <c r="A36" s="91"/>
      <c r="B36" s="60" t="s">
        <v>229</v>
      </c>
    </row>
    <row r="37" spans="1:2" x14ac:dyDescent="0.2">
      <c r="A37" s="91"/>
      <c r="B37" s="60" t="s">
        <v>181</v>
      </c>
    </row>
    <row r="38" spans="1:2" x14ac:dyDescent="0.2">
      <c r="A38" s="91"/>
      <c r="B38" s="90" t="s">
        <v>134</v>
      </c>
    </row>
    <row r="39" spans="1:2" x14ac:dyDescent="0.2">
      <c r="A39" s="91"/>
      <c r="B39" s="380" t="s">
        <v>230</v>
      </c>
    </row>
    <row r="40" spans="1:2" x14ac:dyDescent="0.2">
      <c r="A40" s="91"/>
    </row>
    <row r="41" spans="1:2" x14ac:dyDescent="0.2">
      <c r="A41" s="60" t="s">
        <v>158</v>
      </c>
      <c r="B41" s="90" t="s">
        <v>177</v>
      </c>
    </row>
    <row r="42" spans="1:2" x14ac:dyDescent="0.2">
      <c r="A42" s="61"/>
      <c r="B42" s="90" t="s">
        <v>178</v>
      </c>
    </row>
    <row r="43" spans="1:2" x14ac:dyDescent="0.2">
      <c r="A43" s="61"/>
      <c r="B43" s="90" t="s">
        <v>179</v>
      </c>
    </row>
    <row r="44" spans="1:2" x14ac:dyDescent="0.2">
      <c r="A44" s="91"/>
      <c r="B44" s="60" t="s">
        <v>180</v>
      </c>
    </row>
    <row r="45" spans="1:2" x14ac:dyDescent="0.2">
      <c r="A45" s="91"/>
      <c r="B45" s="90" t="s">
        <v>160</v>
      </c>
    </row>
    <row r="46" spans="1:2" x14ac:dyDescent="0.2">
      <c r="A46" s="91"/>
      <c r="B46" s="90" t="s">
        <v>134</v>
      </c>
    </row>
    <row r="47" spans="1:2" x14ac:dyDescent="0.2">
      <c r="A47" s="91"/>
      <c r="B47" s="380" t="s">
        <v>230</v>
      </c>
    </row>
    <row r="48" spans="1:2" x14ac:dyDescent="0.2">
      <c r="A48" s="91"/>
      <c r="B48" s="90"/>
    </row>
    <row r="49" spans="1:5" x14ac:dyDescent="0.2">
      <c r="A49" s="91" t="s">
        <v>183</v>
      </c>
      <c r="B49" s="90" t="s">
        <v>184</v>
      </c>
    </row>
    <row r="50" spans="1:5" x14ac:dyDescent="0.2">
      <c r="A50" s="91"/>
      <c r="B50" s="90" t="s">
        <v>185</v>
      </c>
    </row>
    <row r="51" spans="1:5" x14ac:dyDescent="0.2">
      <c r="A51" s="91"/>
      <c r="B51" s="380" t="s">
        <v>231</v>
      </c>
    </row>
    <row r="52" spans="1:5" x14ac:dyDescent="0.2">
      <c r="A52" s="91"/>
    </row>
    <row r="53" spans="1:5" x14ac:dyDescent="0.2">
      <c r="A53" s="91" t="s">
        <v>232</v>
      </c>
      <c r="B53" s="60" t="s">
        <v>233</v>
      </c>
    </row>
    <row r="54" spans="1:5" x14ac:dyDescent="0.2">
      <c r="A54" s="91"/>
      <c r="B54" s="380" t="s">
        <v>234</v>
      </c>
    </row>
    <row r="55" spans="1:5" x14ac:dyDescent="0.2">
      <c r="A55" s="91"/>
    </row>
    <row r="56" spans="1:5" x14ac:dyDescent="0.2">
      <c r="A56" s="91"/>
    </row>
    <row r="57" spans="1:5" ht="15" x14ac:dyDescent="0.25">
      <c r="A57" s="118" t="s">
        <v>92</v>
      </c>
    </row>
    <row r="58" spans="1:5" ht="15" x14ac:dyDescent="0.25">
      <c r="A58" s="60" t="s">
        <v>78</v>
      </c>
      <c r="B58" s="117" t="s">
        <v>91</v>
      </c>
      <c r="E58" s="116" t="s">
        <v>88</v>
      </c>
    </row>
    <row r="59" spans="1:5" ht="15" x14ac:dyDescent="0.25">
      <c r="A59" s="90" t="s">
        <v>87</v>
      </c>
      <c r="B59" s="117" t="s">
        <v>91</v>
      </c>
      <c r="E59" s="116" t="s">
        <v>88</v>
      </c>
    </row>
    <row r="60" spans="1:5" ht="15" x14ac:dyDescent="0.25">
      <c r="A60" s="60" t="s">
        <v>54</v>
      </c>
      <c r="B60" s="117" t="s">
        <v>91</v>
      </c>
      <c r="E60" s="116" t="s">
        <v>88</v>
      </c>
    </row>
    <row r="61" spans="1:5" ht="15" x14ac:dyDescent="0.25">
      <c r="A61" s="60" t="s">
        <v>80</v>
      </c>
      <c r="B61" s="117" t="s">
        <v>89</v>
      </c>
      <c r="E61" s="116" t="s">
        <v>88</v>
      </c>
    </row>
    <row r="62" spans="1:5" ht="15" x14ac:dyDescent="0.25">
      <c r="A62" s="60" t="s">
        <v>76</v>
      </c>
      <c r="B62" s="117" t="s">
        <v>89</v>
      </c>
      <c r="E62" s="117" t="s">
        <v>90</v>
      </c>
    </row>
    <row r="63" spans="1:5" ht="15" x14ac:dyDescent="0.25">
      <c r="A63" s="60" t="s">
        <v>133</v>
      </c>
      <c r="B63" s="117" t="s">
        <v>89</v>
      </c>
      <c r="E63" s="116" t="s">
        <v>88</v>
      </c>
    </row>
    <row r="66" spans="1:4" ht="15" x14ac:dyDescent="0.25">
      <c r="A66" s="117" t="s">
        <v>196</v>
      </c>
    </row>
    <row r="67" spans="1:4" x14ac:dyDescent="0.2">
      <c r="B67" s="60" t="s">
        <v>186</v>
      </c>
    </row>
    <row r="68" spans="1:4" x14ac:dyDescent="0.2">
      <c r="C68" s="90" t="s">
        <v>193</v>
      </c>
      <c r="D68" s="60" t="s">
        <v>187</v>
      </c>
    </row>
    <row r="69" spans="1:4" x14ac:dyDescent="0.2">
      <c r="A69" s="90"/>
      <c r="C69" s="90" t="s">
        <v>194</v>
      </c>
      <c r="D69" s="60" t="s">
        <v>188</v>
      </c>
    </row>
    <row r="70" spans="1:4" x14ac:dyDescent="0.2">
      <c r="C70" s="90" t="s">
        <v>189</v>
      </c>
    </row>
    <row r="71" spans="1:4" x14ac:dyDescent="0.2">
      <c r="C71" s="60" t="s">
        <v>190</v>
      </c>
    </row>
    <row r="72" spans="1:4" x14ac:dyDescent="0.2">
      <c r="C72" s="60" t="s">
        <v>191</v>
      </c>
    </row>
    <row r="73" spans="1:4" x14ac:dyDescent="0.2">
      <c r="C73" s="90" t="s">
        <v>192</v>
      </c>
    </row>
    <row r="74" spans="1:4" x14ac:dyDescent="0.2">
      <c r="B74" s="60" t="s">
        <v>195</v>
      </c>
    </row>
    <row r="77" spans="1:4" x14ac:dyDescent="0.2">
      <c r="A77" s="60" t="s">
        <v>42</v>
      </c>
    </row>
  </sheetData>
  <phoneticPr fontId="5" type="noConversion"/>
  <pageMargins left="0.75" right="0.75" top="1" bottom="1" header="0.5" footer="0.5"/>
  <pageSetup scale="77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4" tint="0.59999389629810485"/>
  </sheetPr>
  <dimension ref="A1:AA495"/>
  <sheetViews>
    <sheetView zoomScale="90" zoomScaleNormal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O1" sqref="O1"/>
    </sheetView>
  </sheetViews>
  <sheetFormatPr defaultColWidth="9.140625" defaultRowHeight="12.75" x14ac:dyDescent="0.2"/>
  <cols>
    <col min="1" max="1" width="11" style="212" customWidth="1"/>
    <col min="2" max="2" width="9.140625" style="216"/>
    <col min="3" max="3" width="9.140625" style="212"/>
    <col min="4" max="4" width="25.42578125" style="216" customWidth="1"/>
    <col min="5" max="5" width="9.140625" style="212"/>
    <col min="6" max="6" width="13.140625" style="212" customWidth="1"/>
    <col min="7" max="7" width="8.85546875" style="212" customWidth="1"/>
    <col min="8" max="8" width="17.5703125" style="212" bestFit="1" customWidth="1"/>
    <col min="9" max="9" width="8.140625" style="212" customWidth="1"/>
    <col min="10" max="14" width="9.140625" style="212"/>
    <col min="15" max="15" width="12.140625" style="212" customWidth="1"/>
    <col min="16" max="24" width="9.140625" style="212"/>
    <col min="25" max="25" width="11" style="212" bestFit="1" customWidth="1"/>
    <col min="26" max="16384" width="9.140625" style="212"/>
  </cols>
  <sheetData>
    <row r="1" spans="1:15" s="204" customFormat="1" ht="25.5" x14ac:dyDescent="0.2">
      <c r="B1" s="205" t="s">
        <v>3</v>
      </c>
      <c r="C1" s="205" t="s">
        <v>4</v>
      </c>
      <c r="D1" s="206" t="s">
        <v>35</v>
      </c>
      <c r="E1" s="207"/>
      <c r="F1" s="207" t="s">
        <v>1</v>
      </c>
      <c r="G1" s="207"/>
      <c r="H1" s="204" t="s">
        <v>55</v>
      </c>
      <c r="I1" s="207" t="s">
        <v>27</v>
      </c>
      <c r="J1" s="207" t="s">
        <v>2</v>
      </c>
      <c r="K1" s="207" t="s">
        <v>165</v>
      </c>
      <c r="L1" s="207" t="s">
        <v>166</v>
      </c>
      <c r="M1" s="207"/>
      <c r="O1" s="430" t="s">
        <v>271</v>
      </c>
    </row>
    <row r="2" spans="1:15" s="204" customFormat="1" x14ac:dyDescent="0.2">
      <c r="A2" s="208">
        <v>36495</v>
      </c>
      <c r="B2" s="205">
        <v>1999</v>
      </c>
      <c r="C2" s="205">
        <v>12</v>
      </c>
      <c r="D2" s="209">
        <v>528971</v>
      </c>
      <c r="E2" s="209"/>
      <c r="F2" s="209"/>
      <c r="G2" s="209"/>
      <c r="H2" s="209"/>
    </row>
    <row r="3" spans="1:15" x14ac:dyDescent="0.2">
      <c r="A3" s="208">
        <v>36526</v>
      </c>
      <c r="B3" s="210">
        <v>2000</v>
      </c>
      <c r="C3" s="210">
        <v>1</v>
      </c>
      <c r="D3" s="211">
        <v>729525</v>
      </c>
      <c r="E3" s="211"/>
      <c r="F3" s="211">
        <f>+D2</f>
        <v>528971</v>
      </c>
      <c r="G3" s="211"/>
      <c r="H3" s="211"/>
    </row>
    <row r="4" spans="1:15" x14ac:dyDescent="0.2">
      <c r="A4" s="208">
        <v>36557</v>
      </c>
      <c r="B4" s="210">
        <v>2000</v>
      </c>
      <c r="C4" s="210">
        <v>2</v>
      </c>
      <c r="D4" s="211">
        <v>422718</v>
      </c>
      <c r="E4" s="211"/>
      <c r="F4" s="211">
        <f t="shared" ref="F4:F67" si="0">+D3</f>
        <v>729525</v>
      </c>
      <c r="G4" s="211"/>
      <c r="H4" s="211"/>
    </row>
    <row r="5" spans="1:15" x14ac:dyDescent="0.2">
      <c r="A5" s="208">
        <v>36586</v>
      </c>
      <c r="B5" s="210">
        <v>2000</v>
      </c>
      <c r="C5" s="210">
        <v>3</v>
      </c>
      <c r="D5" s="211">
        <v>676003</v>
      </c>
      <c r="E5" s="211"/>
      <c r="F5" s="211">
        <f t="shared" si="0"/>
        <v>422718</v>
      </c>
      <c r="G5" s="211"/>
      <c r="H5" s="211"/>
    </row>
    <row r="6" spans="1:15" x14ac:dyDescent="0.2">
      <c r="A6" s="208">
        <v>36617</v>
      </c>
      <c r="B6" s="210">
        <v>2000</v>
      </c>
      <c r="C6" s="210">
        <v>4</v>
      </c>
      <c r="D6" s="211">
        <v>584008</v>
      </c>
      <c r="E6" s="211"/>
      <c r="F6" s="211">
        <f t="shared" si="0"/>
        <v>676003</v>
      </c>
      <c r="G6" s="211"/>
      <c r="H6" s="211"/>
    </row>
    <row r="7" spans="1:15" x14ac:dyDescent="0.2">
      <c r="A7" s="208">
        <v>36647</v>
      </c>
      <c r="B7" s="210">
        <v>2000</v>
      </c>
      <c r="C7" s="210">
        <v>5</v>
      </c>
      <c r="D7" s="211">
        <v>654258</v>
      </c>
      <c r="E7" s="211"/>
      <c r="F7" s="211">
        <f t="shared" si="0"/>
        <v>584008</v>
      </c>
      <c r="G7" s="211"/>
      <c r="H7" s="211"/>
    </row>
    <row r="8" spans="1:15" x14ac:dyDescent="0.2">
      <c r="A8" s="208">
        <v>36678</v>
      </c>
      <c r="B8" s="210">
        <v>2000</v>
      </c>
      <c r="C8" s="210">
        <v>6</v>
      </c>
      <c r="D8" s="211">
        <v>328806</v>
      </c>
      <c r="E8" s="211"/>
      <c r="F8" s="211">
        <f t="shared" si="0"/>
        <v>654258</v>
      </c>
      <c r="G8" s="211"/>
      <c r="H8" s="211"/>
    </row>
    <row r="9" spans="1:15" x14ac:dyDescent="0.2">
      <c r="A9" s="208">
        <v>36708</v>
      </c>
      <c r="B9" s="210">
        <v>2000</v>
      </c>
      <c r="C9" s="210">
        <v>7</v>
      </c>
      <c r="D9" s="211">
        <v>152716</v>
      </c>
      <c r="E9" s="211"/>
      <c r="F9" s="211">
        <f t="shared" si="0"/>
        <v>328806</v>
      </c>
      <c r="G9" s="211"/>
      <c r="H9" s="211"/>
    </row>
    <row r="10" spans="1:15" x14ac:dyDescent="0.2">
      <c r="A10" s="208">
        <v>36739</v>
      </c>
      <c r="B10" s="210">
        <v>2000</v>
      </c>
      <c r="C10" s="210">
        <v>8</v>
      </c>
      <c r="D10" s="211">
        <v>502199</v>
      </c>
      <c r="E10" s="211"/>
      <c r="F10" s="211">
        <f t="shared" si="0"/>
        <v>152716</v>
      </c>
      <c r="G10" s="211"/>
      <c r="H10" s="211"/>
    </row>
    <row r="11" spans="1:15" x14ac:dyDescent="0.2">
      <c r="A11" s="208">
        <v>36770</v>
      </c>
      <c r="B11" s="210">
        <v>2000</v>
      </c>
      <c r="C11" s="210">
        <v>9</v>
      </c>
      <c r="D11" s="211">
        <v>553362</v>
      </c>
      <c r="E11" s="211"/>
      <c r="F11" s="211">
        <f t="shared" si="0"/>
        <v>502199</v>
      </c>
      <c r="G11" s="211"/>
      <c r="H11" s="211"/>
    </row>
    <row r="12" spans="1:15" x14ac:dyDescent="0.2">
      <c r="A12" s="208">
        <v>36800</v>
      </c>
      <c r="B12" s="210">
        <v>2000</v>
      </c>
      <c r="C12" s="210">
        <v>10</v>
      </c>
      <c r="D12" s="211">
        <v>528362</v>
      </c>
      <c r="E12" s="211"/>
      <c r="F12" s="211">
        <f t="shared" si="0"/>
        <v>553362</v>
      </c>
      <c r="G12" s="211"/>
      <c r="H12" s="211"/>
    </row>
    <row r="13" spans="1:15" x14ac:dyDescent="0.2">
      <c r="A13" s="208">
        <v>36831</v>
      </c>
      <c r="B13" s="210">
        <v>2000</v>
      </c>
      <c r="C13" s="210">
        <v>11</v>
      </c>
      <c r="D13" s="211">
        <v>569607</v>
      </c>
      <c r="E13" s="211"/>
      <c r="F13" s="211">
        <f t="shared" si="0"/>
        <v>528362</v>
      </c>
      <c r="G13" s="211"/>
      <c r="H13" s="211"/>
    </row>
    <row r="14" spans="1:15" x14ac:dyDescent="0.2">
      <c r="A14" s="208">
        <v>36861</v>
      </c>
      <c r="B14" s="210">
        <v>2000</v>
      </c>
      <c r="C14" s="210">
        <v>12</v>
      </c>
      <c r="D14" s="211">
        <v>549963</v>
      </c>
      <c r="E14" s="211">
        <f>SUM(D3:D14)/1000</f>
        <v>6251.527</v>
      </c>
      <c r="F14" s="211">
        <f t="shared" si="0"/>
        <v>569607</v>
      </c>
      <c r="G14" s="211">
        <f>SUM(F3:F14)/1000</f>
        <v>6230.5349999999999</v>
      </c>
      <c r="H14" s="211"/>
    </row>
    <row r="15" spans="1:15" x14ac:dyDescent="0.2">
      <c r="A15" s="208">
        <v>36892</v>
      </c>
      <c r="B15" s="210">
        <v>2001</v>
      </c>
      <c r="C15" s="210">
        <v>1</v>
      </c>
      <c r="D15" s="211">
        <v>440917</v>
      </c>
      <c r="E15" s="211"/>
      <c r="F15" s="211">
        <f t="shared" si="0"/>
        <v>549963</v>
      </c>
      <c r="G15" s="211"/>
      <c r="H15" s="211"/>
    </row>
    <row r="16" spans="1:15" x14ac:dyDescent="0.2">
      <c r="A16" s="208">
        <v>36923</v>
      </c>
      <c r="B16" s="210">
        <v>2001</v>
      </c>
      <c r="C16" s="210">
        <v>2</v>
      </c>
      <c r="D16" s="211">
        <v>463088</v>
      </c>
      <c r="E16" s="211"/>
      <c r="F16" s="211">
        <f t="shared" si="0"/>
        <v>440917</v>
      </c>
      <c r="G16" s="211"/>
      <c r="H16" s="211"/>
    </row>
    <row r="17" spans="1:8" x14ac:dyDescent="0.2">
      <c r="A17" s="208">
        <v>36951</v>
      </c>
      <c r="B17" s="210">
        <v>2001</v>
      </c>
      <c r="C17" s="210">
        <v>3</v>
      </c>
      <c r="D17" s="211">
        <v>597708</v>
      </c>
      <c r="E17" s="211"/>
      <c r="F17" s="211">
        <f t="shared" si="0"/>
        <v>463088</v>
      </c>
      <c r="G17" s="211"/>
      <c r="H17" s="211"/>
    </row>
    <row r="18" spans="1:8" x14ac:dyDescent="0.2">
      <c r="A18" s="208">
        <v>36982</v>
      </c>
      <c r="B18" s="210">
        <v>2001</v>
      </c>
      <c r="C18" s="210">
        <v>4</v>
      </c>
      <c r="D18" s="211">
        <v>538692</v>
      </c>
      <c r="E18" s="211"/>
      <c r="F18" s="211">
        <f t="shared" si="0"/>
        <v>597708</v>
      </c>
      <c r="G18" s="211"/>
      <c r="H18" s="211"/>
    </row>
    <row r="19" spans="1:8" x14ac:dyDescent="0.2">
      <c r="A19" s="208">
        <v>37012</v>
      </c>
      <c r="B19" s="210">
        <v>2001</v>
      </c>
      <c r="C19" s="210">
        <v>5</v>
      </c>
      <c r="D19" s="211">
        <v>518879</v>
      </c>
      <c r="E19" s="211"/>
      <c r="F19" s="211">
        <f t="shared" si="0"/>
        <v>538692</v>
      </c>
      <c r="G19" s="211"/>
      <c r="H19" s="211"/>
    </row>
    <row r="20" spans="1:8" x14ac:dyDescent="0.2">
      <c r="A20" s="208">
        <v>37043</v>
      </c>
      <c r="B20" s="210">
        <v>2001</v>
      </c>
      <c r="C20" s="210">
        <v>6</v>
      </c>
      <c r="D20" s="211">
        <v>422743</v>
      </c>
      <c r="E20" s="211"/>
      <c r="F20" s="211">
        <f t="shared" si="0"/>
        <v>518879</v>
      </c>
      <c r="G20" s="211"/>
      <c r="H20" s="211"/>
    </row>
    <row r="21" spans="1:8" x14ac:dyDescent="0.2">
      <c r="A21" s="208">
        <v>37073</v>
      </c>
      <c r="B21" s="210">
        <v>2001</v>
      </c>
      <c r="C21" s="210">
        <v>7</v>
      </c>
      <c r="D21" s="211">
        <v>579895</v>
      </c>
      <c r="E21" s="211"/>
      <c r="F21" s="211">
        <f t="shared" si="0"/>
        <v>422743</v>
      </c>
      <c r="G21" s="211"/>
      <c r="H21" s="211"/>
    </row>
    <row r="22" spans="1:8" x14ac:dyDescent="0.2">
      <c r="A22" s="208">
        <v>37104</v>
      </c>
      <c r="B22" s="210">
        <v>2001</v>
      </c>
      <c r="C22" s="210">
        <v>8</v>
      </c>
      <c r="D22" s="211">
        <v>603684</v>
      </c>
      <c r="E22" s="211"/>
      <c r="F22" s="211">
        <f t="shared" si="0"/>
        <v>579895</v>
      </c>
      <c r="G22" s="211"/>
      <c r="H22" s="211"/>
    </row>
    <row r="23" spans="1:8" x14ac:dyDescent="0.2">
      <c r="A23" s="208">
        <v>37135</v>
      </c>
      <c r="B23" s="210">
        <v>2001</v>
      </c>
      <c r="C23" s="210">
        <v>9</v>
      </c>
      <c r="D23" s="211">
        <v>513788</v>
      </c>
      <c r="E23" s="211"/>
      <c r="F23" s="211">
        <f t="shared" si="0"/>
        <v>603684</v>
      </c>
      <c r="G23" s="211"/>
      <c r="H23" s="211"/>
    </row>
    <row r="24" spans="1:8" x14ac:dyDescent="0.2">
      <c r="A24" s="208">
        <v>37165</v>
      </c>
      <c r="B24" s="210">
        <v>2001</v>
      </c>
      <c r="C24" s="210">
        <v>10</v>
      </c>
      <c r="D24" s="211">
        <v>503019</v>
      </c>
      <c r="E24" s="211"/>
      <c r="F24" s="211">
        <f t="shared" si="0"/>
        <v>513788</v>
      </c>
      <c r="G24" s="211"/>
      <c r="H24" s="211"/>
    </row>
    <row r="25" spans="1:8" x14ac:dyDescent="0.2">
      <c r="A25" s="208">
        <v>37196</v>
      </c>
      <c r="B25" s="210">
        <v>2001</v>
      </c>
      <c r="C25" s="210">
        <v>11</v>
      </c>
      <c r="D25" s="211">
        <v>500687</v>
      </c>
      <c r="E25" s="211"/>
      <c r="F25" s="211">
        <f t="shared" si="0"/>
        <v>503019</v>
      </c>
      <c r="G25" s="211"/>
      <c r="H25" s="211"/>
    </row>
    <row r="26" spans="1:8" x14ac:dyDescent="0.2">
      <c r="A26" s="208">
        <v>37226</v>
      </c>
      <c r="B26" s="210">
        <v>2001</v>
      </c>
      <c r="C26" s="210">
        <v>12</v>
      </c>
      <c r="D26" s="211">
        <v>595255</v>
      </c>
      <c r="E26" s="211">
        <f>SUM(D15:D26)/1000</f>
        <v>6278.3549999999996</v>
      </c>
      <c r="F26" s="211">
        <f t="shared" si="0"/>
        <v>500687</v>
      </c>
      <c r="G26" s="211">
        <f>SUM(F15:F26)/1000</f>
        <v>6233.0630000000001</v>
      </c>
      <c r="H26" s="211"/>
    </row>
    <row r="27" spans="1:8" x14ac:dyDescent="0.2">
      <c r="A27" s="208">
        <v>37257</v>
      </c>
      <c r="B27" s="210">
        <v>2002</v>
      </c>
      <c r="C27" s="210">
        <v>1</v>
      </c>
      <c r="D27" s="211">
        <v>603523</v>
      </c>
      <c r="E27" s="213">
        <f>(E26/E14)-1</f>
        <v>4.2914315174515938E-3</v>
      </c>
      <c r="F27" s="211">
        <f t="shared" si="0"/>
        <v>595255</v>
      </c>
      <c r="G27" s="213">
        <f>(G26/G14)-1</f>
        <v>4.0574364801737595E-4</v>
      </c>
    </row>
    <row r="28" spans="1:8" x14ac:dyDescent="0.2">
      <c r="A28" s="208">
        <v>37288</v>
      </c>
      <c r="B28" s="210">
        <v>2002</v>
      </c>
      <c r="C28" s="210">
        <v>2</v>
      </c>
      <c r="D28" s="211">
        <v>454158</v>
      </c>
      <c r="F28" s="211">
        <f t="shared" si="0"/>
        <v>603523</v>
      </c>
    </row>
    <row r="29" spans="1:8" x14ac:dyDescent="0.2">
      <c r="A29" s="208">
        <v>37316</v>
      </c>
      <c r="B29" s="210">
        <v>2002</v>
      </c>
      <c r="C29" s="210">
        <v>3</v>
      </c>
      <c r="D29" s="211">
        <v>422978</v>
      </c>
      <c r="F29" s="211">
        <f t="shared" si="0"/>
        <v>454158</v>
      </c>
    </row>
    <row r="30" spans="1:8" x14ac:dyDescent="0.2">
      <c r="A30" s="208">
        <v>37347</v>
      </c>
      <c r="B30" s="210">
        <v>2002</v>
      </c>
      <c r="C30" s="210">
        <v>4</v>
      </c>
      <c r="D30" s="211">
        <v>507980</v>
      </c>
      <c r="F30" s="211">
        <f t="shared" si="0"/>
        <v>422978</v>
      </c>
    </row>
    <row r="31" spans="1:8" x14ac:dyDescent="0.2">
      <c r="A31" s="208">
        <v>37377</v>
      </c>
      <c r="B31" s="210">
        <v>2002</v>
      </c>
      <c r="C31" s="210">
        <v>5</v>
      </c>
      <c r="D31" s="211">
        <v>453295</v>
      </c>
      <c r="F31" s="211">
        <f t="shared" si="0"/>
        <v>507980</v>
      </c>
    </row>
    <row r="32" spans="1:8" x14ac:dyDescent="0.2">
      <c r="A32" s="208">
        <v>37408</v>
      </c>
      <c r="B32" s="210">
        <v>2002</v>
      </c>
      <c r="C32" s="210">
        <v>6</v>
      </c>
      <c r="D32" s="211">
        <v>397470</v>
      </c>
      <c r="F32" s="211">
        <f t="shared" si="0"/>
        <v>453295</v>
      </c>
    </row>
    <row r="33" spans="1:8" x14ac:dyDescent="0.2">
      <c r="A33" s="208">
        <v>37438</v>
      </c>
      <c r="B33" s="210">
        <v>2002</v>
      </c>
      <c r="C33" s="210">
        <v>7</v>
      </c>
      <c r="D33" s="211">
        <v>505970</v>
      </c>
      <c r="F33" s="211">
        <f t="shared" si="0"/>
        <v>397470</v>
      </c>
    </row>
    <row r="34" spans="1:8" x14ac:dyDescent="0.2">
      <c r="A34" s="208">
        <v>37469</v>
      </c>
      <c r="B34" s="210">
        <v>2002</v>
      </c>
      <c r="C34" s="210">
        <v>8</v>
      </c>
      <c r="D34" s="211">
        <v>575235</v>
      </c>
      <c r="F34" s="211">
        <f t="shared" si="0"/>
        <v>505970</v>
      </c>
    </row>
    <row r="35" spans="1:8" x14ac:dyDescent="0.2">
      <c r="A35" s="208">
        <v>37500</v>
      </c>
      <c r="B35" s="210">
        <v>2002</v>
      </c>
      <c r="C35" s="210">
        <v>9</v>
      </c>
      <c r="D35" s="211">
        <v>566847</v>
      </c>
      <c r="F35" s="211">
        <f t="shared" si="0"/>
        <v>575235</v>
      </c>
    </row>
    <row r="36" spans="1:8" x14ac:dyDescent="0.2">
      <c r="A36" s="208">
        <v>37530</v>
      </c>
      <c r="B36" s="210">
        <v>2002</v>
      </c>
      <c r="C36" s="210">
        <v>10</v>
      </c>
      <c r="D36" s="211">
        <v>518221</v>
      </c>
      <c r="F36" s="211">
        <f t="shared" si="0"/>
        <v>566847</v>
      </c>
    </row>
    <row r="37" spans="1:8" x14ac:dyDescent="0.2">
      <c r="A37" s="208">
        <v>37561</v>
      </c>
      <c r="B37" s="210">
        <v>2002</v>
      </c>
      <c r="C37" s="210">
        <v>11</v>
      </c>
      <c r="D37" s="211">
        <v>603225</v>
      </c>
      <c r="F37" s="211">
        <f t="shared" si="0"/>
        <v>518221</v>
      </c>
    </row>
    <row r="38" spans="1:8" x14ac:dyDescent="0.2">
      <c r="A38" s="208">
        <v>37591</v>
      </c>
      <c r="B38" s="210">
        <v>2002</v>
      </c>
      <c r="C38" s="210">
        <v>12</v>
      </c>
      <c r="D38" s="211">
        <v>637711</v>
      </c>
      <c r="E38" s="214">
        <f>SUM(D27:D38)/1000</f>
        <v>6246.6130000000003</v>
      </c>
      <c r="F38" s="211">
        <f t="shared" si="0"/>
        <v>603225</v>
      </c>
      <c r="G38" s="214">
        <f>SUM(F27:F38)/1000</f>
        <v>6204.1570000000002</v>
      </c>
    </row>
    <row r="39" spans="1:8" x14ac:dyDescent="0.2">
      <c r="A39" s="208">
        <v>37622</v>
      </c>
      <c r="B39" s="210">
        <v>2003</v>
      </c>
      <c r="C39" s="210">
        <v>1</v>
      </c>
      <c r="D39" s="211">
        <v>622223</v>
      </c>
      <c r="E39" s="213">
        <f>(E38/E26)-1</f>
        <v>-5.0557829240301944E-3</v>
      </c>
      <c r="F39" s="211">
        <f t="shared" si="0"/>
        <v>637711</v>
      </c>
      <c r="G39" s="213">
        <f>(G38/G26)-1</f>
        <v>-4.6375273280568896E-3</v>
      </c>
    </row>
    <row r="40" spans="1:8" x14ac:dyDescent="0.2">
      <c r="A40" s="208">
        <v>37653</v>
      </c>
      <c r="B40" s="210">
        <v>2003</v>
      </c>
      <c r="C40" s="210">
        <v>2</v>
      </c>
      <c r="D40" s="211">
        <v>332175</v>
      </c>
      <c r="F40" s="211">
        <f t="shared" si="0"/>
        <v>622223</v>
      </c>
      <c r="H40" s="215"/>
    </row>
    <row r="41" spans="1:8" x14ac:dyDescent="0.2">
      <c r="A41" s="208">
        <v>37681</v>
      </c>
      <c r="B41" s="210">
        <v>2003</v>
      </c>
      <c r="C41" s="210">
        <v>3</v>
      </c>
      <c r="D41" s="211">
        <v>481820</v>
      </c>
      <c r="F41" s="211">
        <f t="shared" si="0"/>
        <v>332175</v>
      </c>
      <c r="H41" s="215"/>
    </row>
    <row r="42" spans="1:8" x14ac:dyDescent="0.2">
      <c r="A42" s="208">
        <v>37712</v>
      </c>
      <c r="B42" s="210">
        <v>2003</v>
      </c>
      <c r="C42" s="210">
        <v>4</v>
      </c>
      <c r="D42" s="211">
        <v>622096</v>
      </c>
      <c r="F42" s="211">
        <f t="shared" si="0"/>
        <v>481820</v>
      </c>
      <c r="H42" s="215"/>
    </row>
    <row r="43" spans="1:8" x14ac:dyDescent="0.2">
      <c r="A43" s="208">
        <v>37742</v>
      </c>
      <c r="B43" s="210">
        <v>2003</v>
      </c>
      <c r="C43" s="210">
        <v>5</v>
      </c>
      <c r="D43" s="211">
        <v>551013</v>
      </c>
      <c r="F43" s="211">
        <f t="shared" si="0"/>
        <v>622096</v>
      </c>
      <c r="H43" s="215"/>
    </row>
    <row r="44" spans="1:8" x14ac:dyDescent="0.2">
      <c r="A44" s="208">
        <v>37773</v>
      </c>
      <c r="B44" s="210">
        <v>2003</v>
      </c>
      <c r="C44" s="210">
        <v>6</v>
      </c>
      <c r="D44" s="211">
        <v>559282</v>
      </c>
      <c r="F44" s="211">
        <f t="shared" si="0"/>
        <v>551013</v>
      </c>
      <c r="H44" s="215"/>
    </row>
    <row r="45" spans="1:8" x14ac:dyDescent="0.2">
      <c r="A45" s="208">
        <v>37803</v>
      </c>
      <c r="B45" s="210">
        <v>2003</v>
      </c>
      <c r="C45" s="210">
        <v>7</v>
      </c>
      <c r="D45" s="211">
        <v>564072</v>
      </c>
      <c r="F45" s="211">
        <f t="shared" si="0"/>
        <v>559282</v>
      </c>
      <c r="H45" s="215"/>
    </row>
    <row r="46" spans="1:8" x14ac:dyDescent="0.2">
      <c r="A46" s="208">
        <v>37834</v>
      </c>
      <c r="B46" s="210">
        <v>2003</v>
      </c>
      <c r="C46" s="210">
        <v>8</v>
      </c>
      <c r="D46" s="211">
        <v>544892</v>
      </c>
      <c r="F46" s="211">
        <f t="shared" si="0"/>
        <v>564072</v>
      </c>
      <c r="H46" s="215"/>
    </row>
    <row r="47" spans="1:8" x14ac:dyDescent="0.2">
      <c r="A47" s="208">
        <v>37865</v>
      </c>
      <c r="B47" s="210">
        <v>2003</v>
      </c>
      <c r="C47" s="210">
        <v>9</v>
      </c>
      <c r="D47" s="211">
        <v>468044</v>
      </c>
      <c r="F47" s="211">
        <f t="shared" si="0"/>
        <v>544892</v>
      </c>
      <c r="H47" s="215"/>
    </row>
    <row r="48" spans="1:8" x14ac:dyDescent="0.2">
      <c r="A48" s="208">
        <v>37895</v>
      </c>
      <c r="B48" s="210">
        <v>2003</v>
      </c>
      <c r="C48" s="210">
        <v>10</v>
      </c>
      <c r="D48" s="211">
        <v>496734</v>
      </c>
      <c r="F48" s="211">
        <f t="shared" si="0"/>
        <v>468044</v>
      </c>
      <c r="H48" s="215"/>
    </row>
    <row r="49" spans="1:8" x14ac:dyDescent="0.2">
      <c r="A49" s="208">
        <v>37926</v>
      </c>
      <c r="B49" s="210">
        <v>2003</v>
      </c>
      <c r="C49" s="210">
        <v>11</v>
      </c>
      <c r="D49" s="211">
        <v>411657</v>
      </c>
      <c r="F49" s="211">
        <f t="shared" si="0"/>
        <v>496734</v>
      </c>
      <c r="H49" s="211"/>
    </row>
    <row r="50" spans="1:8" x14ac:dyDescent="0.2">
      <c r="A50" s="208">
        <v>37956</v>
      </c>
      <c r="B50" s="210">
        <v>2003</v>
      </c>
      <c r="C50" s="210">
        <v>12</v>
      </c>
      <c r="D50" s="211">
        <v>478074</v>
      </c>
      <c r="E50" s="214">
        <f>SUM(D39:D50)/1000</f>
        <v>6132.0820000000003</v>
      </c>
      <c r="F50" s="211">
        <f t="shared" si="0"/>
        <v>411657</v>
      </c>
      <c r="G50" s="214">
        <f>SUM(F39:F50)/1000</f>
        <v>6291.7190000000001</v>
      </c>
      <c r="H50" s="211">
        <f>(D50+D38+D26+D14+D2)/5</f>
        <v>557994.80000000005</v>
      </c>
    </row>
    <row r="51" spans="1:8" x14ac:dyDescent="0.2">
      <c r="A51" s="208">
        <v>37987</v>
      </c>
      <c r="B51" s="216">
        <v>2004</v>
      </c>
      <c r="C51" s="210">
        <v>1</v>
      </c>
      <c r="D51" s="211">
        <v>461710</v>
      </c>
      <c r="E51" s="213">
        <f>(E50/E38)-1</f>
        <v>-1.8334896046865667E-2</v>
      </c>
      <c r="F51" s="211">
        <f t="shared" si="0"/>
        <v>478074</v>
      </c>
      <c r="G51" s="213">
        <f>(G50/G38)-1</f>
        <v>1.411344039166007E-2</v>
      </c>
      <c r="H51" s="211">
        <f t="shared" ref="H51:H64" si="1">(D51+D39+D27+D15+D3)/5</f>
        <v>571579.6</v>
      </c>
    </row>
    <row r="52" spans="1:8" x14ac:dyDescent="0.2">
      <c r="A52" s="208">
        <v>38018</v>
      </c>
      <c r="B52" s="216">
        <v>2004</v>
      </c>
      <c r="C52" s="210">
        <v>2</v>
      </c>
      <c r="D52" s="211">
        <v>446146</v>
      </c>
      <c r="F52" s="211">
        <f t="shared" si="0"/>
        <v>461710</v>
      </c>
      <c r="H52" s="211">
        <f t="shared" si="1"/>
        <v>423657</v>
      </c>
    </row>
    <row r="53" spans="1:8" x14ac:dyDescent="0.2">
      <c r="A53" s="208">
        <v>38047</v>
      </c>
      <c r="B53" s="216">
        <v>2004</v>
      </c>
      <c r="C53" s="210">
        <v>3</v>
      </c>
      <c r="D53" s="211">
        <v>416707</v>
      </c>
      <c r="F53" s="211">
        <f t="shared" si="0"/>
        <v>446146</v>
      </c>
      <c r="H53" s="211">
        <f t="shared" si="1"/>
        <v>519043.2</v>
      </c>
    </row>
    <row r="54" spans="1:8" x14ac:dyDescent="0.2">
      <c r="A54" s="208">
        <v>38078</v>
      </c>
      <c r="B54" s="216">
        <v>2004</v>
      </c>
      <c r="C54" s="210">
        <v>4</v>
      </c>
      <c r="D54" s="211">
        <v>455919</v>
      </c>
      <c r="F54" s="211">
        <f t="shared" si="0"/>
        <v>416707</v>
      </c>
      <c r="H54" s="211">
        <f t="shared" si="1"/>
        <v>541739</v>
      </c>
    </row>
    <row r="55" spans="1:8" x14ac:dyDescent="0.2">
      <c r="A55" s="208">
        <v>38108</v>
      </c>
      <c r="B55" s="216">
        <v>2004</v>
      </c>
      <c r="C55" s="210">
        <v>5</v>
      </c>
      <c r="D55" s="211">
        <v>516036</v>
      </c>
      <c r="F55" s="211">
        <f t="shared" si="0"/>
        <v>455919</v>
      </c>
      <c r="H55" s="211">
        <f t="shared" si="1"/>
        <v>538696.19999999995</v>
      </c>
    </row>
    <row r="56" spans="1:8" x14ac:dyDescent="0.2">
      <c r="A56" s="208">
        <v>38139</v>
      </c>
      <c r="B56" s="216">
        <v>2004</v>
      </c>
      <c r="C56" s="210">
        <v>6</v>
      </c>
      <c r="D56" s="211">
        <v>467486</v>
      </c>
      <c r="F56" s="211">
        <f t="shared" si="0"/>
        <v>516036</v>
      </c>
      <c r="H56" s="211">
        <f t="shared" si="1"/>
        <v>435157.4</v>
      </c>
    </row>
    <row r="57" spans="1:8" x14ac:dyDescent="0.2">
      <c r="A57" s="208">
        <v>38169</v>
      </c>
      <c r="B57" s="216">
        <v>2004</v>
      </c>
      <c r="C57" s="210">
        <v>7</v>
      </c>
      <c r="D57" s="211">
        <v>477485</v>
      </c>
      <c r="F57" s="211">
        <f t="shared" si="0"/>
        <v>467486</v>
      </c>
      <c r="H57" s="211">
        <f t="shared" si="1"/>
        <v>456027.6</v>
      </c>
    </row>
    <row r="58" spans="1:8" x14ac:dyDescent="0.2">
      <c r="A58" s="208">
        <v>38200</v>
      </c>
      <c r="B58" s="216">
        <v>2004</v>
      </c>
      <c r="C58" s="210">
        <v>8</v>
      </c>
      <c r="D58" s="211">
        <v>473696.43</v>
      </c>
      <c r="F58" s="211">
        <f t="shared" si="0"/>
        <v>477485</v>
      </c>
      <c r="H58" s="211">
        <f t="shared" si="1"/>
        <v>539941.28599999996</v>
      </c>
    </row>
    <row r="59" spans="1:8" x14ac:dyDescent="0.2">
      <c r="A59" s="208">
        <v>38231</v>
      </c>
      <c r="B59" s="216">
        <v>2004</v>
      </c>
      <c r="C59" s="210">
        <v>9</v>
      </c>
      <c r="D59" s="211">
        <v>381702</v>
      </c>
      <c r="F59" s="211">
        <f t="shared" si="0"/>
        <v>473696.43</v>
      </c>
      <c r="H59" s="211">
        <f t="shared" si="1"/>
        <v>496748.6</v>
      </c>
    </row>
    <row r="60" spans="1:8" x14ac:dyDescent="0.2">
      <c r="A60" s="208">
        <v>38261</v>
      </c>
      <c r="B60" s="216">
        <v>2004</v>
      </c>
      <c r="C60" s="210">
        <v>10</v>
      </c>
      <c r="D60" s="211">
        <v>421319</v>
      </c>
      <c r="F60" s="211">
        <f t="shared" si="0"/>
        <v>381702</v>
      </c>
      <c r="H60" s="211">
        <f t="shared" si="1"/>
        <v>493531</v>
      </c>
    </row>
    <row r="61" spans="1:8" x14ac:dyDescent="0.2">
      <c r="A61" s="208">
        <v>38292</v>
      </c>
      <c r="B61" s="216">
        <v>2004</v>
      </c>
      <c r="C61" s="210">
        <v>11</v>
      </c>
      <c r="D61" s="211">
        <v>487908</v>
      </c>
      <c r="F61" s="211">
        <f t="shared" si="0"/>
        <v>421319</v>
      </c>
      <c r="H61" s="211">
        <f t="shared" si="1"/>
        <v>514616.8</v>
      </c>
    </row>
    <row r="62" spans="1:8" x14ac:dyDescent="0.2">
      <c r="A62" s="208">
        <v>38322</v>
      </c>
      <c r="B62" s="216">
        <v>2004</v>
      </c>
      <c r="C62" s="210">
        <v>12</v>
      </c>
      <c r="D62" s="211">
        <v>517536</v>
      </c>
      <c r="E62" s="214">
        <f>SUM(D51:D62)/1000</f>
        <v>5523.6504299999997</v>
      </c>
      <c r="F62" s="211">
        <f t="shared" si="0"/>
        <v>487908</v>
      </c>
      <c r="G62" s="214">
        <f>SUM(F51:F62)/1000</f>
        <v>5484.1884300000002</v>
      </c>
      <c r="H62" s="211">
        <f t="shared" si="1"/>
        <v>555707.80000000005</v>
      </c>
    </row>
    <row r="63" spans="1:8" x14ac:dyDescent="0.2">
      <c r="A63" s="208">
        <v>38353</v>
      </c>
      <c r="B63" s="216">
        <v>2005</v>
      </c>
      <c r="C63" s="210">
        <v>1</v>
      </c>
      <c r="D63" s="211">
        <v>447934</v>
      </c>
      <c r="E63" s="213">
        <f>(E62/E50)-1</f>
        <v>-9.9221042706213125E-2</v>
      </c>
      <c r="F63" s="211">
        <f t="shared" si="0"/>
        <v>517536</v>
      </c>
      <c r="G63" s="213">
        <f>(G62/G50)-1</f>
        <v>-0.12834816208416167</v>
      </c>
      <c r="H63" s="211">
        <f t="shared" si="1"/>
        <v>515261.4</v>
      </c>
    </row>
    <row r="64" spans="1:8" x14ac:dyDescent="0.2">
      <c r="A64" s="208">
        <v>38384</v>
      </c>
      <c r="B64" s="216">
        <v>2005</v>
      </c>
      <c r="C64" s="210">
        <v>2</v>
      </c>
      <c r="D64" s="211">
        <v>228422</v>
      </c>
      <c r="F64" s="211">
        <f t="shared" si="0"/>
        <v>447934</v>
      </c>
      <c r="H64" s="211">
        <f t="shared" si="1"/>
        <v>384797.8</v>
      </c>
    </row>
    <row r="65" spans="1:8" x14ac:dyDescent="0.2">
      <c r="A65" s="208">
        <v>38412</v>
      </c>
      <c r="B65" s="216">
        <v>2005</v>
      </c>
      <c r="C65" s="210">
        <v>3</v>
      </c>
      <c r="D65" s="211">
        <v>348858</v>
      </c>
      <c r="F65" s="211">
        <f t="shared" si="0"/>
        <v>228422</v>
      </c>
      <c r="H65" s="211">
        <f>(D65+D53+D41+D29+D17)/5</f>
        <v>453614.2</v>
      </c>
    </row>
    <row r="66" spans="1:8" x14ac:dyDescent="0.2">
      <c r="A66" s="208">
        <v>38443</v>
      </c>
      <c r="B66" s="216">
        <v>2005</v>
      </c>
      <c r="C66" s="210">
        <v>4</v>
      </c>
      <c r="D66" s="211">
        <v>346896</v>
      </c>
      <c r="F66" s="211">
        <f t="shared" si="0"/>
        <v>348858</v>
      </c>
      <c r="H66" s="211">
        <f t="shared" ref="H66:H86" si="2">(D66+D54+D42+D30+D18)/5</f>
        <v>494316.6</v>
      </c>
    </row>
    <row r="67" spans="1:8" x14ac:dyDescent="0.2">
      <c r="A67" s="208">
        <v>38473</v>
      </c>
      <c r="B67" s="216">
        <v>2005</v>
      </c>
      <c r="C67" s="210">
        <v>5</v>
      </c>
      <c r="D67" s="211">
        <v>473720</v>
      </c>
      <c r="F67" s="211">
        <f t="shared" si="0"/>
        <v>346896</v>
      </c>
      <c r="H67" s="211">
        <f t="shared" si="2"/>
        <v>502588.6</v>
      </c>
    </row>
    <row r="68" spans="1:8" x14ac:dyDescent="0.2">
      <c r="A68" s="208">
        <v>38504</v>
      </c>
      <c r="B68" s="216">
        <v>2005</v>
      </c>
      <c r="C68" s="210">
        <v>6</v>
      </c>
      <c r="D68" s="211">
        <v>379104</v>
      </c>
      <c r="F68" s="211">
        <f>+D67</f>
        <v>473720</v>
      </c>
      <c r="H68" s="211">
        <f t="shared" si="2"/>
        <v>445217</v>
      </c>
    </row>
    <row r="69" spans="1:8" x14ac:dyDescent="0.2">
      <c r="A69" s="208">
        <v>38534</v>
      </c>
      <c r="B69" s="216">
        <v>2005</v>
      </c>
      <c r="C69" s="210">
        <v>7</v>
      </c>
      <c r="D69" s="211">
        <v>476968</v>
      </c>
      <c r="F69" s="211">
        <f>+D68</f>
        <v>379104</v>
      </c>
      <c r="H69" s="211">
        <f t="shared" si="2"/>
        <v>520878</v>
      </c>
    </row>
    <row r="70" spans="1:8" x14ac:dyDescent="0.2">
      <c r="A70" s="208">
        <v>38565</v>
      </c>
      <c r="B70" s="216">
        <v>2005</v>
      </c>
      <c r="C70" s="210">
        <v>8</v>
      </c>
      <c r="D70" s="211">
        <v>488070</v>
      </c>
      <c r="F70" s="211">
        <f t="shared" ref="F70:F130" si="3">+D69</f>
        <v>476968</v>
      </c>
      <c r="H70" s="211">
        <f t="shared" si="2"/>
        <v>537115.48599999992</v>
      </c>
    </row>
    <row r="71" spans="1:8" x14ac:dyDescent="0.2">
      <c r="A71" s="208">
        <v>38596</v>
      </c>
      <c r="B71" s="216">
        <v>2005</v>
      </c>
      <c r="C71" s="210">
        <v>9</v>
      </c>
      <c r="D71" s="211">
        <v>489980</v>
      </c>
      <c r="F71" s="211">
        <f t="shared" si="3"/>
        <v>488070</v>
      </c>
      <c r="H71" s="211">
        <f t="shared" si="2"/>
        <v>484072.2</v>
      </c>
    </row>
    <row r="72" spans="1:8" x14ac:dyDescent="0.2">
      <c r="A72" s="208">
        <v>38626</v>
      </c>
      <c r="B72" s="216">
        <v>2005</v>
      </c>
      <c r="C72" s="210">
        <v>10</v>
      </c>
      <c r="D72" s="211">
        <v>353070</v>
      </c>
      <c r="F72" s="211">
        <f t="shared" si="3"/>
        <v>489980</v>
      </c>
      <c r="H72" s="211">
        <f t="shared" si="2"/>
        <v>458472.6</v>
      </c>
    </row>
    <row r="73" spans="1:8" x14ac:dyDescent="0.2">
      <c r="A73" s="208">
        <v>38657</v>
      </c>
      <c r="B73" s="216">
        <v>2005</v>
      </c>
      <c r="C73" s="210">
        <v>11</v>
      </c>
      <c r="D73" s="211">
        <v>545309</v>
      </c>
      <c r="F73" s="211">
        <f t="shared" si="3"/>
        <v>353070</v>
      </c>
      <c r="H73" s="211">
        <f t="shared" si="2"/>
        <v>509757.2</v>
      </c>
    </row>
    <row r="74" spans="1:8" x14ac:dyDescent="0.2">
      <c r="A74" s="208">
        <v>38687</v>
      </c>
      <c r="B74" s="216">
        <v>2005</v>
      </c>
      <c r="C74" s="210">
        <v>12</v>
      </c>
      <c r="D74" s="211">
        <v>519701</v>
      </c>
      <c r="E74" s="214">
        <f>SUM(D63:D74)/1000</f>
        <v>5098.0320000000002</v>
      </c>
      <c r="F74" s="211">
        <f t="shared" si="3"/>
        <v>545309</v>
      </c>
      <c r="G74" s="214">
        <f>SUM(F63:F74)/1000</f>
        <v>5095.8670000000002</v>
      </c>
      <c r="H74" s="211">
        <f t="shared" si="2"/>
        <v>549655.4</v>
      </c>
    </row>
    <row r="75" spans="1:8" x14ac:dyDescent="0.2">
      <c r="A75" s="208">
        <v>38718</v>
      </c>
      <c r="B75" s="216">
        <v>2006</v>
      </c>
      <c r="C75" s="210">
        <v>1</v>
      </c>
      <c r="D75" s="211">
        <v>426924</v>
      </c>
      <c r="E75" s="213">
        <f>(E74/E62)-1</f>
        <v>-7.7053831590859656E-2</v>
      </c>
      <c r="F75" s="211">
        <f t="shared" si="3"/>
        <v>519701</v>
      </c>
      <c r="G75" s="213">
        <f>(G74/G62)-1</f>
        <v>-7.0807455826239707E-2</v>
      </c>
      <c r="H75" s="211">
        <f t="shared" si="2"/>
        <v>512462.8</v>
      </c>
    </row>
    <row r="76" spans="1:8" x14ac:dyDescent="0.2">
      <c r="A76" s="208">
        <v>38749</v>
      </c>
      <c r="B76" s="216">
        <v>2006</v>
      </c>
      <c r="C76" s="210">
        <v>2</v>
      </c>
      <c r="D76" s="211">
        <v>565521</v>
      </c>
      <c r="F76" s="211">
        <f t="shared" si="3"/>
        <v>426924</v>
      </c>
      <c r="H76" s="211">
        <f t="shared" si="2"/>
        <v>405284.4</v>
      </c>
    </row>
    <row r="77" spans="1:8" x14ac:dyDescent="0.2">
      <c r="A77" s="208">
        <v>38777</v>
      </c>
      <c r="B77" s="216">
        <v>2006</v>
      </c>
      <c r="C77" s="210">
        <v>3</v>
      </c>
      <c r="D77" s="211">
        <v>411219</v>
      </c>
      <c r="F77" s="211">
        <f t="shared" si="3"/>
        <v>565521</v>
      </c>
      <c r="H77" s="211">
        <f t="shared" si="2"/>
        <v>416316.4</v>
      </c>
    </row>
    <row r="78" spans="1:8" x14ac:dyDescent="0.2">
      <c r="A78" s="208">
        <v>38808</v>
      </c>
      <c r="B78" s="216">
        <v>2006</v>
      </c>
      <c r="C78" s="210">
        <v>4</v>
      </c>
      <c r="D78" s="211">
        <v>678639</v>
      </c>
      <c r="F78" s="211">
        <f t="shared" si="3"/>
        <v>411219</v>
      </c>
      <c r="H78" s="211">
        <f t="shared" si="2"/>
        <v>522306</v>
      </c>
    </row>
    <row r="79" spans="1:8" x14ac:dyDescent="0.2">
      <c r="A79" s="208">
        <v>38838</v>
      </c>
      <c r="B79" s="216">
        <v>2006</v>
      </c>
      <c r="C79" s="210">
        <v>5</v>
      </c>
      <c r="D79" s="211">
        <v>622882</v>
      </c>
      <c r="F79" s="211">
        <f t="shared" si="3"/>
        <v>678639</v>
      </c>
      <c r="H79" s="211">
        <f t="shared" si="2"/>
        <v>523389.2</v>
      </c>
    </row>
    <row r="80" spans="1:8" x14ac:dyDescent="0.2">
      <c r="A80" s="208">
        <v>38869</v>
      </c>
      <c r="B80" s="216">
        <v>2006</v>
      </c>
      <c r="C80" s="210">
        <v>6</v>
      </c>
      <c r="D80" s="211">
        <v>576365</v>
      </c>
      <c r="F80" s="211">
        <f t="shared" si="3"/>
        <v>622882</v>
      </c>
      <c r="H80" s="211">
        <f t="shared" si="2"/>
        <v>475941.4</v>
      </c>
    </row>
    <row r="81" spans="1:8" x14ac:dyDescent="0.2">
      <c r="A81" s="208">
        <v>38899</v>
      </c>
      <c r="B81" s="216">
        <v>2006</v>
      </c>
      <c r="C81" s="210">
        <v>7</v>
      </c>
      <c r="D81" s="211">
        <v>554047</v>
      </c>
      <c r="F81" s="211">
        <f t="shared" si="3"/>
        <v>576365</v>
      </c>
      <c r="H81" s="211">
        <f t="shared" si="2"/>
        <v>515708.4</v>
      </c>
    </row>
    <row r="82" spans="1:8" x14ac:dyDescent="0.2">
      <c r="A82" s="208">
        <v>38930</v>
      </c>
      <c r="B82" s="216">
        <v>2006</v>
      </c>
      <c r="C82" s="210">
        <v>8</v>
      </c>
      <c r="D82" s="211">
        <v>608027</v>
      </c>
      <c r="F82" s="211">
        <f t="shared" si="3"/>
        <v>554047</v>
      </c>
      <c r="H82" s="211">
        <f t="shared" si="2"/>
        <v>537984.08599999989</v>
      </c>
    </row>
    <row r="83" spans="1:8" x14ac:dyDescent="0.2">
      <c r="A83" s="208">
        <v>38961</v>
      </c>
      <c r="B83" s="216">
        <v>2006</v>
      </c>
      <c r="C83" s="210">
        <v>9</v>
      </c>
      <c r="D83" s="211">
        <v>566237</v>
      </c>
      <c r="F83" s="211">
        <f t="shared" si="3"/>
        <v>608027</v>
      </c>
      <c r="H83" s="211">
        <f t="shared" si="2"/>
        <v>494562</v>
      </c>
    </row>
    <row r="84" spans="1:8" x14ac:dyDescent="0.2">
      <c r="A84" s="208">
        <v>38991</v>
      </c>
      <c r="B84" s="216">
        <v>2006</v>
      </c>
      <c r="C84" s="210">
        <v>10</v>
      </c>
      <c r="D84" s="211">
        <v>459079</v>
      </c>
      <c r="F84" s="211">
        <f t="shared" si="3"/>
        <v>566237</v>
      </c>
      <c r="H84" s="211">
        <f t="shared" si="2"/>
        <v>449684.6</v>
      </c>
    </row>
    <row r="85" spans="1:8" x14ac:dyDescent="0.2">
      <c r="A85" s="208">
        <v>39022</v>
      </c>
      <c r="B85" s="216">
        <v>2006</v>
      </c>
      <c r="C85" s="210">
        <v>11</v>
      </c>
      <c r="D85" s="211">
        <v>621749</v>
      </c>
      <c r="F85" s="211">
        <f t="shared" si="3"/>
        <v>459079</v>
      </c>
      <c r="H85" s="211">
        <f t="shared" si="2"/>
        <v>533969.6</v>
      </c>
    </row>
    <row r="86" spans="1:8" x14ac:dyDescent="0.2">
      <c r="A86" s="208">
        <v>39052</v>
      </c>
      <c r="B86" s="216">
        <v>2006</v>
      </c>
      <c r="C86" s="210">
        <v>12</v>
      </c>
      <c r="D86" s="211">
        <v>580619</v>
      </c>
      <c r="E86" s="214">
        <f>SUM(D75:D86)/1000</f>
        <v>6671.308</v>
      </c>
      <c r="F86" s="211">
        <f t="shared" si="3"/>
        <v>621749</v>
      </c>
      <c r="G86" s="214">
        <f>SUM(F75:F86)/1000</f>
        <v>6610.39</v>
      </c>
      <c r="H86" s="211">
        <f t="shared" si="2"/>
        <v>546728.19999999995</v>
      </c>
    </row>
    <row r="87" spans="1:8" x14ac:dyDescent="0.2">
      <c r="A87" s="208">
        <v>39083</v>
      </c>
      <c r="B87" s="216">
        <v>2007</v>
      </c>
      <c r="C87" s="210">
        <v>1</v>
      </c>
      <c r="D87" s="211">
        <v>652806</v>
      </c>
      <c r="E87" s="213">
        <f>(E86/E74)-1</f>
        <v>0.3086045752557065</v>
      </c>
      <c r="F87" s="211">
        <f t="shared" si="3"/>
        <v>580619</v>
      </c>
      <c r="G87" s="213">
        <f>(G86/G74)-1</f>
        <v>0.29720614764867292</v>
      </c>
      <c r="H87" s="211">
        <f>(D87+D75+D63+D51+D39)/5</f>
        <v>522319.4</v>
      </c>
    </row>
    <row r="88" spans="1:8" x14ac:dyDescent="0.2">
      <c r="A88" s="208">
        <v>39114</v>
      </c>
      <c r="B88" s="216">
        <v>2007</v>
      </c>
      <c r="C88" s="210">
        <v>2</v>
      </c>
      <c r="D88" s="211">
        <v>513200</v>
      </c>
      <c r="F88" s="211">
        <f t="shared" si="3"/>
        <v>652806</v>
      </c>
      <c r="H88" s="211">
        <f t="shared" ref="H88:H128" si="4">(D88+D76+D64+D52+D40)/5</f>
        <v>417092.8</v>
      </c>
    </row>
    <row r="89" spans="1:8" x14ac:dyDescent="0.2">
      <c r="A89" s="208">
        <v>39142</v>
      </c>
      <c r="B89" s="216">
        <v>2007</v>
      </c>
      <c r="C89" s="210">
        <v>3</v>
      </c>
      <c r="D89" s="211">
        <v>355962</v>
      </c>
      <c r="F89" s="211">
        <f t="shared" si="3"/>
        <v>513200</v>
      </c>
      <c r="H89" s="211">
        <f t="shared" si="4"/>
        <v>402913.2</v>
      </c>
    </row>
    <row r="90" spans="1:8" x14ac:dyDescent="0.2">
      <c r="A90" s="208">
        <v>39173</v>
      </c>
      <c r="B90" s="216">
        <v>2007</v>
      </c>
      <c r="C90" s="210">
        <v>4</v>
      </c>
      <c r="D90" s="211">
        <v>591597</v>
      </c>
      <c r="F90" s="211">
        <f t="shared" si="3"/>
        <v>355962</v>
      </c>
      <c r="H90" s="211">
        <f t="shared" si="4"/>
        <v>539029.4</v>
      </c>
    </row>
    <row r="91" spans="1:8" x14ac:dyDescent="0.2">
      <c r="A91" s="208">
        <v>39203</v>
      </c>
      <c r="B91" s="216">
        <v>2007</v>
      </c>
      <c r="C91" s="210">
        <v>5</v>
      </c>
      <c r="D91" s="211">
        <v>536520</v>
      </c>
      <c r="F91" s="211">
        <f t="shared" si="3"/>
        <v>591597</v>
      </c>
      <c r="H91" s="211">
        <f t="shared" si="4"/>
        <v>540034.19999999995</v>
      </c>
    </row>
    <row r="92" spans="1:8" x14ac:dyDescent="0.2">
      <c r="A92" s="208">
        <v>39234</v>
      </c>
      <c r="B92" s="216">
        <v>2007</v>
      </c>
      <c r="C92" s="210">
        <v>6</v>
      </c>
      <c r="D92" s="211">
        <v>499746</v>
      </c>
      <c r="F92" s="211">
        <f t="shared" si="3"/>
        <v>536520</v>
      </c>
      <c r="H92" s="211">
        <f t="shared" si="4"/>
        <v>496396.6</v>
      </c>
    </row>
    <row r="93" spans="1:8" x14ac:dyDescent="0.2">
      <c r="A93" s="208">
        <v>39264</v>
      </c>
      <c r="B93" s="216">
        <v>2007</v>
      </c>
      <c r="C93" s="210">
        <v>7</v>
      </c>
      <c r="D93" s="211">
        <v>528948</v>
      </c>
      <c r="F93" s="211">
        <f t="shared" si="3"/>
        <v>499746</v>
      </c>
      <c r="H93" s="211">
        <f t="shared" si="4"/>
        <v>520304</v>
      </c>
    </row>
    <row r="94" spans="1:8" x14ac:dyDescent="0.2">
      <c r="A94" s="208">
        <v>39295</v>
      </c>
      <c r="B94" s="216">
        <v>2007</v>
      </c>
      <c r="C94" s="210">
        <v>8</v>
      </c>
      <c r="D94" s="211">
        <v>512922</v>
      </c>
      <c r="F94" s="211">
        <f t="shared" si="3"/>
        <v>528948</v>
      </c>
      <c r="H94" s="211">
        <f t="shared" si="4"/>
        <v>525521.48599999992</v>
      </c>
    </row>
    <row r="95" spans="1:8" x14ac:dyDescent="0.2">
      <c r="A95" s="208">
        <v>39326</v>
      </c>
      <c r="B95" s="216">
        <v>2007</v>
      </c>
      <c r="C95" s="210">
        <v>9</v>
      </c>
      <c r="D95" s="211">
        <v>536904</v>
      </c>
      <c r="F95" s="211">
        <f t="shared" si="3"/>
        <v>512922</v>
      </c>
      <c r="H95" s="211">
        <f t="shared" si="4"/>
        <v>488573.4</v>
      </c>
    </row>
    <row r="96" spans="1:8" x14ac:dyDescent="0.2">
      <c r="A96" s="208">
        <v>39356</v>
      </c>
      <c r="B96" s="216">
        <v>2007</v>
      </c>
      <c r="C96" s="210">
        <v>10</v>
      </c>
      <c r="D96" s="211">
        <v>402708</v>
      </c>
      <c r="F96" s="211">
        <f t="shared" si="3"/>
        <v>536904</v>
      </c>
      <c r="H96" s="211">
        <f t="shared" si="4"/>
        <v>426582</v>
      </c>
    </row>
    <row r="97" spans="1:9" x14ac:dyDescent="0.2">
      <c r="A97" s="208">
        <v>39387</v>
      </c>
      <c r="B97" s="216">
        <v>2007</v>
      </c>
      <c r="C97" s="210">
        <v>11</v>
      </c>
      <c r="D97" s="211">
        <v>518693</v>
      </c>
      <c r="F97" s="211">
        <f t="shared" si="3"/>
        <v>402708</v>
      </c>
      <c r="H97" s="211">
        <f t="shared" si="4"/>
        <v>517063.2</v>
      </c>
    </row>
    <row r="98" spans="1:9" x14ac:dyDescent="0.2">
      <c r="A98" s="208">
        <v>39417</v>
      </c>
      <c r="B98" s="216">
        <v>2007</v>
      </c>
      <c r="C98" s="210">
        <v>12</v>
      </c>
      <c r="D98" s="211">
        <v>655962</v>
      </c>
      <c r="E98" s="214">
        <f>SUM(D87:D98)/1000</f>
        <v>6305.9679999999998</v>
      </c>
      <c r="F98" s="211">
        <f t="shared" si="3"/>
        <v>518693</v>
      </c>
      <c r="G98" s="214">
        <f>SUM(F87:F98)/1000</f>
        <v>6230.625</v>
      </c>
      <c r="H98" s="211">
        <f t="shared" si="4"/>
        <v>550378.4</v>
      </c>
    </row>
    <row r="99" spans="1:9" x14ac:dyDescent="0.2">
      <c r="A99" s="208">
        <v>39448</v>
      </c>
      <c r="B99" s="216">
        <v>2008</v>
      </c>
      <c r="C99" s="210">
        <v>1</v>
      </c>
      <c r="D99" s="211">
        <v>619117</v>
      </c>
      <c r="E99" s="213">
        <f>(E98/E86)-1</f>
        <v>-5.4762874087060598E-2</v>
      </c>
      <c r="F99" s="211">
        <f t="shared" si="3"/>
        <v>655962</v>
      </c>
      <c r="G99" s="213">
        <f>(G98/G86)-1</f>
        <v>-5.7449711741667353E-2</v>
      </c>
      <c r="H99" s="211">
        <f>(D99+D87+D75+D63+D51)/5</f>
        <v>521698.2</v>
      </c>
      <c r="I99" s="212">
        <f>60*0.0219</f>
        <v>1.3140000000000001</v>
      </c>
    </row>
    <row r="100" spans="1:9" x14ac:dyDescent="0.2">
      <c r="A100" s="208">
        <v>39479</v>
      </c>
      <c r="B100" s="216">
        <v>2008</v>
      </c>
      <c r="C100" s="210">
        <v>2</v>
      </c>
      <c r="D100" s="211">
        <v>295189</v>
      </c>
      <c r="F100" s="211">
        <f t="shared" si="3"/>
        <v>619117</v>
      </c>
      <c r="H100" s="211">
        <f t="shared" si="4"/>
        <v>409695.6</v>
      </c>
      <c r="I100" s="212">
        <f t="shared" ref="I100:I110" si="5">60*0.0219</f>
        <v>1.3140000000000001</v>
      </c>
    </row>
    <row r="101" spans="1:9" x14ac:dyDescent="0.2">
      <c r="A101" s="208">
        <v>39508</v>
      </c>
      <c r="B101" s="216">
        <v>2008</v>
      </c>
      <c r="C101" s="210">
        <v>3</v>
      </c>
      <c r="D101" s="211">
        <v>659911</v>
      </c>
      <c r="F101" s="211">
        <f t="shared" si="3"/>
        <v>295189</v>
      </c>
      <c r="H101" s="211">
        <f t="shared" si="4"/>
        <v>438531.4</v>
      </c>
      <c r="I101" s="212">
        <f t="shared" si="5"/>
        <v>1.3140000000000001</v>
      </c>
    </row>
    <row r="102" spans="1:9" x14ac:dyDescent="0.2">
      <c r="A102" s="208">
        <v>39539</v>
      </c>
      <c r="B102" s="216">
        <v>2008</v>
      </c>
      <c r="C102" s="210">
        <v>4</v>
      </c>
      <c r="D102" s="211">
        <v>642321</v>
      </c>
      <c r="F102" s="211">
        <f t="shared" si="3"/>
        <v>659911</v>
      </c>
      <c r="H102" s="211">
        <f t="shared" si="4"/>
        <v>543074.4</v>
      </c>
      <c r="I102" s="212">
        <f t="shared" si="5"/>
        <v>1.3140000000000001</v>
      </c>
    </row>
    <row r="103" spans="1:9" x14ac:dyDescent="0.2">
      <c r="A103" s="208">
        <v>39569</v>
      </c>
      <c r="B103" s="216">
        <v>2008</v>
      </c>
      <c r="C103" s="210">
        <v>5</v>
      </c>
      <c r="D103" s="211">
        <v>601435</v>
      </c>
      <c r="F103" s="211">
        <f t="shared" si="3"/>
        <v>642321</v>
      </c>
      <c r="H103" s="211">
        <f t="shared" si="4"/>
        <v>550118.6</v>
      </c>
      <c r="I103" s="212">
        <f t="shared" si="5"/>
        <v>1.3140000000000001</v>
      </c>
    </row>
    <row r="104" spans="1:9" x14ac:dyDescent="0.2">
      <c r="A104" s="208">
        <v>39600</v>
      </c>
      <c r="B104" s="216">
        <v>2008</v>
      </c>
      <c r="C104" s="210">
        <v>6</v>
      </c>
      <c r="D104" s="211">
        <v>615667</v>
      </c>
      <c r="F104" s="211">
        <f t="shared" si="3"/>
        <v>601435</v>
      </c>
      <c r="H104" s="211">
        <f t="shared" si="4"/>
        <v>507673.59999999998</v>
      </c>
      <c r="I104" s="212">
        <f t="shared" si="5"/>
        <v>1.3140000000000001</v>
      </c>
    </row>
    <row r="105" spans="1:9" x14ac:dyDescent="0.2">
      <c r="A105" s="208">
        <v>39630</v>
      </c>
      <c r="B105" s="216">
        <v>2008</v>
      </c>
      <c r="C105" s="210">
        <v>7</v>
      </c>
      <c r="D105" s="211">
        <v>643124</v>
      </c>
      <c r="F105" s="211">
        <f t="shared" si="3"/>
        <v>615667</v>
      </c>
      <c r="H105" s="211">
        <f t="shared" si="4"/>
        <v>536114.4</v>
      </c>
      <c r="I105" s="212">
        <f t="shared" si="5"/>
        <v>1.3140000000000001</v>
      </c>
    </row>
    <row r="106" spans="1:9" x14ac:dyDescent="0.2">
      <c r="A106" s="208">
        <v>39661</v>
      </c>
      <c r="B106" s="216">
        <v>2008</v>
      </c>
      <c r="C106" s="210">
        <v>8</v>
      </c>
      <c r="D106" s="211">
        <v>597289</v>
      </c>
      <c r="F106" s="211">
        <f t="shared" si="3"/>
        <v>643124</v>
      </c>
      <c r="H106" s="211">
        <f t="shared" si="4"/>
        <v>536000.88600000006</v>
      </c>
      <c r="I106" s="212">
        <f t="shared" si="5"/>
        <v>1.3140000000000001</v>
      </c>
    </row>
    <row r="107" spans="1:9" x14ac:dyDescent="0.2">
      <c r="A107" s="208">
        <v>39692</v>
      </c>
      <c r="B107" s="216">
        <v>2008</v>
      </c>
      <c r="C107" s="210">
        <v>9</v>
      </c>
      <c r="D107" s="211">
        <v>589969</v>
      </c>
      <c r="F107" s="211">
        <f t="shared" si="3"/>
        <v>597289</v>
      </c>
      <c r="H107" s="211">
        <f t="shared" si="4"/>
        <v>512958.4</v>
      </c>
      <c r="I107" s="212">
        <f t="shared" si="5"/>
        <v>1.3140000000000001</v>
      </c>
    </row>
    <row r="108" spans="1:9" x14ac:dyDescent="0.2">
      <c r="A108" s="208">
        <v>39722</v>
      </c>
      <c r="B108" s="216">
        <v>2008</v>
      </c>
      <c r="C108" s="210">
        <v>10</v>
      </c>
      <c r="D108" s="211">
        <v>506467</v>
      </c>
      <c r="F108" s="211">
        <f t="shared" si="3"/>
        <v>589969</v>
      </c>
      <c r="H108" s="211">
        <f>(D108+D96+D84+D72+D60)/5</f>
        <v>428528.6</v>
      </c>
      <c r="I108" s="212">
        <f t="shared" si="5"/>
        <v>1.3140000000000001</v>
      </c>
    </row>
    <row r="109" spans="1:9" x14ac:dyDescent="0.2">
      <c r="A109" s="208">
        <v>39753</v>
      </c>
      <c r="B109" s="216">
        <v>2008</v>
      </c>
      <c r="C109" s="210">
        <v>11</v>
      </c>
      <c r="D109" s="211">
        <v>531902</v>
      </c>
      <c r="F109" s="211">
        <f t="shared" si="3"/>
        <v>506467</v>
      </c>
      <c r="H109" s="211">
        <f>(D109+D97+D85+D73+D61)/5</f>
        <v>541112.19999999995</v>
      </c>
      <c r="I109" s="212">
        <f t="shared" si="5"/>
        <v>1.3140000000000001</v>
      </c>
    </row>
    <row r="110" spans="1:9" x14ac:dyDescent="0.2">
      <c r="A110" s="208">
        <v>39783</v>
      </c>
      <c r="B110" s="216">
        <v>2008</v>
      </c>
      <c r="C110" s="210">
        <v>12</v>
      </c>
      <c r="D110" s="211">
        <v>656681</v>
      </c>
      <c r="E110" s="214">
        <f>SUM(D99:D110)/1000</f>
        <v>6959.0720000000001</v>
      </c>
      <c r="F110" s="211">
        <f>+D109</f>
        <v>531902</v>
      </c>
      <c r="G110" s="214">
        <f>SUM(F99:F110)/1000</f>
        <v>6958.3530000000001</v>
      </c>
      <c r="H110" s="211">
        <f>(D110+D98+D86+D74+D62)/5</f>
        <v>586099.80000000005</v>
      </c>
      <c r="I110" s="212">
        <f t="shared" si="5"/>
        <v>1.3140000000000001</v>
      </c>
    </row>
    <row r="111" spans="1:9" x14ac:dyDescent="0.2">
      <c r="A111" s="208">
        <v>39814</v>
      </c>
      <c r="B111" s="216">
        <v>2009</v>
      </c>
      <c r="C111" s="210">
        <v>1</v>
      </c>
      <c r="D111" s="211">
        <v>611020</v>
      </c>
      <c r="E111" s="213">
        <f>(E110/E98)-1</f>
        <v>0.10356919032890755</v>
      </c>
      <c r="F111" s="211">
        <f t="shared" si="3"/>
        <v>656681</v>
      </c>
      <c r="G111" s="213">
        <f>(G110/G98)-1</f>
        <v>0.11679855552211849</v>
      </c>
      <c r="H111" s="211">
        <f>(D111+D99+D87+D75+D63)/5</f>
        <v>551560.19999999995</v>
      </c>
      <c r="I111" s="212">
        <f t="shared" ref="I111:I122" si="6">60*0.0219</f>
        <v>1.3140000000000001</v>
      </c>
    </row>
    <row r="112" spans="1:9" x14ac:dyDescent="0.2">
      <c r="A112" s="208">
        <v>39845</v>
      </c>
      <c r="B112" s="216">
        <v>2009</v>
      </c>
      <c r="C112" s="210">
        <v>2</v>
      </c>
      <c r="D112" s="211">
        <v>417039</v>
      </c>
      <c r="F112" s="211">
        <f t="shared" si="3"/>
        <v>611020</v>
      </c>
      <c r="H112" s="211">
        <f t="shared" si="4"/>
        <v>403874.2</v>
      </c>
      <c r="I112" s="212">
        <f t="shared" si="6"/>
        <v>1.3140000000000001</v>
      </c>
    </row>
    <row r="113" spans="1:13" x14ac:dyDescent="0.2">
      <c r="A113" s="208">
        <v>39873</v>
      </c>
      <c r="B113" s="216">
        <v>2009</v>
      </c>
      <c r="C113" s="210">
        <v>3</v>
      </c>
      <c r="D113" s="211">
        <v>611953</v>
      </c>
      <c r="F113" s="211">
        <f t="shared" si="3"/>
        <v>417039</v>
      </c>
      <c r="H113" s="211">
        <f t="shared" si="4"/>
        <v>477580.6</v>
      </c>
      <c r="I113" s="212">
        <f t="shared" si="6"/>
        <v>1.3140000000000001</v>
      </c>
    </row>
    <row r="114" spans="1:13" x14ac:dyDescent="0.2">
      <c r="A114" s="208">
        <v>39904</v>
      </c>
      <c r="B114" s="216">
        <v>2009</v>
      </c>
      <c r="C114" s="210">
        <v>4</v>
      </c>
      <c r="D114" s="211">
        <v>553962</v>
      </c>
      <c r="F114" s="211">
        <f t="shared" si="3"/>
        <v>611953</v>
      </c>
      <c r="H114" s="211">
        <f t="shared" si="4"/>
        <v>562683</v>
      </c>
      <c r="I114" s="212">
        <f t="shared" si="6"/>
        <v>1.3140000000000001</v>
      </c>
    </row>
    <row r="115" spans="1:13" x14ac:dyDescent="0.2">
      <c r="A115" s="208">
        <v>39934</v>
      </c>
      <c r="B115" s="216">
        <v>2009</v>
      </c>
      <c r="C115" s="210">
        <v>5</v>
      </c>
      <c r="D115" s="211">
        <v>608645</v>
      </c>
      <c r="F115" s="211">
        <f t="shared" si="3"/>
        <v>553962</v>
      </c>
      <c r="H115" s="211">
        <f t="shared" si="4"/>
        <v>568640.4</v>
      </c>
      <c r="I115" s="212">
        <f t="shared" si="6"/>
        <v>1.3140000000000001</v>
      </c>
    </row>
    <row r="116" spans="1:13" x14ac:dyDescent="0.2">
      <c r="A116" s="208">
        <v>39965</v>
      </c>
      <c r="B116" s="216">
        <v>2009</v>
      </c>
      <c r="C116" s="210">
        <v>6</v>
      </c>
      <c r="D116" s="211">
        <v>503778</v>
      </c>
      <c r="F116" s="211">
        <f t="shared" si="3"/>
        <v>608645</v>
      </c>
      <c r="H116" s="211">
        <f t="shared" si="4"/>
        <v>514932</v>
      </c>
      <c r="I116" s="212">
        <f t="shared" si="6"/>
        <v>1.3140000000000001</v>
      </c>
    </row>
    <row r="117" spans="1:13" x14ac:dyDescent="0.2">
      <c r="A117" s="208">
        <v>39995</v>
      </c>
      <c r="B117" s="216">
        <v>2009</v>
      </c>
      <c r="C117" s="210">
        <v>7</v>
      </c>
      <c r="D117" s="211">
        <v>593649</v>
      </c>
      <c r="F117" s="211">
        <f t="shared" si="3"/>
        <v>503778</v>
      </c>
      <c r="H117" s="211">
        <f>(D117+D105+D93+D81+D69)/5</f>
        <v>559347.19999999995</v>
      </c>
      <c r="I117" s="212">
        <f t="shared" si="6"/>
        <v>1.3140000000000001</v>
      </c>
    </row>
    <row r="118" spans="1:13" x14ac:dyDescent="0.2">
      <c r="A118" s="208">
        <v>40026</v>
      </c>
      <c r="B118" s="216">
        <v>2009</v>
      </c>
      <c r="C118" s="210">
        <v>8</v>
      </c>
      <c r="D118" s="211">
        <v>525669</v>
      </c>
      <c r="F118" s="211">
        <f t="shared" si="3"/>
        <v>593649</v>
      </c>
      <c r="H118" s="211">
        <f t="shared" si="4"/>
        <v>546395.4</v>
      </c>
      <c r="I118" s="212">
        <f t="shared" si="6"/>
        <v>1.3140000000000001</v>
      </c>
    </row>
    <row r="119" spans="1:13" x14ac:dyDescent="0.2">
      <c r="A119" s="208">
        <v>40057</v>
      </c>
      <c r="B119" s="216">
        <v>2009</v>
      </c>
      <c r="C119" s="210">
        <v>9</v>
      </c>
      <c r="D119" s="211">
        <v>539790</v>
      </c>
      <c r="F119" s="211">
        <f t="shared" si="3"/>
        <v>525669</v>
      </c>
      <c r="H119" s="211">
        <f>(D119+D107+D95+D83+D71)/5</f>
        <v>544576</v>
      </c>
      <c r="I119" s="212">
        <f t="shared" si="6"/>
        <v>1.3140000000000001</v>
      </c>
    </row>
    <row r="120" spans="1:13" x14ac:dyDescent="0.2">
      <c r="A120" s="208">
        <v>40087</v>
      </c>
      <c r="B120" s="216">
        <v>2009</v>
      </c>
      <c r="C120" s="210">
        <v>10</v>
      </c>
      <c r="D120" s="211">
        <v>500001</v>
      </c>
      <c r="F120" s="211">
        <f t="shared" si="3"/>
        <v>539790</v>
      </c>
      <c r="H120" s="211">
        <f>(D120+D108+D96+D84+D72)/5</f>
        <v>444265</v>
      </c>
      <c r="I120" s="212">
        <f t="shared" si="6"/>
        <v>1.3140000000000001</v>
      </c>
    </row>
    <row r="121" spans="1:13" x14ac:dyDescent="0.2">
      <c r="A121" s="208">
        <v>40118</v>
      </c>
      <c r="B121" s="216">
        <v>2009</v>
      </c>
      <c r="C121" s="210">
        <v>11</v>
      </c>
      <c r="D121" s="211">
        <v>347554</v>
      </c>
      <c r="F121" s="211">
        <f>+D120</f>
        <v>500001</v>
      </c>
      <c r="H121" s="211">
        <f t="shared" si="4"/>
        <v>513041.4</v>
      </c>
      <c r="I121" s="212">
        <f t="shared" si="6"/>
        <v>1.3140000000000001</v>
      </c>
    </row>
    <row r="122" spans="1:13" x14ac:dyDescent="0.2">
      <c r="A122" s="208">
        <v>40148</v>
      </c>
      <c r="B122" s="216">
        <v>2009</v>
      </c>
      <c r="C122" s="210">
        <v>12</v>
      </c>
      <c r="D122" s="211">
        <v>430147</v>
      </c>
      <c r="E122" s="214">
        <f>SUM(D111:D122)/1000</f>
        <v>6243.2070000000003</v>
      </c>
      <c r="F122" s="211">
        <f t="shared" si="3"/>
        <v>347554</v>
      </c>
      <c r="G122" s="214">
        <f>SUM(F111:F122)/1000</f>
        <v>6469.741</v>
      </c>
      <c r="H122" s="211">
        <f t="shared" si="4"/>
        <v>568622</v>
      </c>
      <c r="I122" s="212">
        <f t="shared" si="6"/>
        <v>1.3140000000000001</v>
      </c>
      <c r="L122" s="212" t="s">
        <v>166</v>
      </c>
    </row>
    <row r="123" spans="1:13" x14ac:dyDescent="0.2">
      <c r="A123" s="208">
        <v>40179</v>
      </c>
      <c r="B123" s="216">
        <v>2010</v>
      </c>
      <c r="C123" s="210">
        <v>1</v>
      </c>
      <c r="D123" s="211">
        <v>436297</v>
      </c>
      <c r="E123" s="213">
        <f>(E122/E110)-1</f>
        <v>-0.10286788238431788</v>
      </c>
      <c r="F123" s="211">
        <f t="shared" si="3"/>
        <v>430147</v>
      </c>
      <c r="G123" s="213">
        <f>(G122/G110)-1</f>
        <v>-7.0219490158087705E-2</v>
      </c>
      <c r="H123" s="211">
        <f>(D123+D111+D99+D87+D75)/5</f>
        <v>549232.80000000005</v>
      </c>
      <c r="I123" s="217">
        <v>0.68500000000000005</v>
      </c>
      <c r="J123" s="217">
        <v>0.61099999999999999</v>
      </c>
      <c r="K123" s="217">
        <f>+J123/I123</f>
        <v>0.89197080291970798</v>
      </c>
      <c r="L123" s="217"/>
      <c r="M123" s="217"/>
    </row>
    <row r="124" spans="1:13" x14ac:dyDescent="0.2">
      <c r="A124" s="208">
        <v>40210</v>
      </c>
      <c r="B124" s="216">
        <v>2010</v>
      </c>
      <c r="C124" s="210">
        <v>2</v>
      </c>
      <c r="D124" s="211">
        <v>253868</v>
      </c>
      <c r="F124" s="211">
        <f t="shared" si="3"/>
        <v>436297</v>
      </c>
      <c r="H124" s="211">
        <f t="shared" si="4"/>
        <v>408963.4</v>
      </c>
      <c r="I124" s="217">
        <v>0.72</v>
      </c>
      <c r="J124" s="217">
        <v>0</v>
      </c>
      <c r="K124" s="217">
        <f t="shared" ref="K124:K167" si="7">+J124/I124</f>
        <v>0</v>
      </c>
      <c r="L124" s="217"/>
      <c r="M124" s="217"/>
    </row>
    <row r="125" spans="1:13" x14ac:dyDescent="0.2">
      <c r="A125" s="208">
        <v>40238</v>
      </c>
      <c r="B125" s="216">
        <v>2010</v>
      </c>
      <c r="C125" s="210">
        <v>3</v>
      </c>
      <c r="D125" s="211">
        <v>615590</v>
      </c>
      <c r="F125" s="211">
        <f t="shared" si="3"/>
        <v>253868</v>
      </c>
      <c r="H125" s="211">
        <f t="shared" si="4"/>
        <v>530927</v>
      </c>
      <c r="I125" s="217">
        <v>1.1679999999999999</v>
      </c>
      <c r="J125" s="217">
        <v>1.1020000000000001</v>
      </c>
      <c r="K125" s="217">
        <f t="shared" si="7"/>
        <v>0.94349315068493167</v>
      </c>
      <c r="L125" s="217"/>
      <c r="M125" s="217"/>
    </row>
    <row r="126" spans="1:13" x14ac:dyDescent="0.2">
      <c r="A126" s="208">
        <v>40269</v>
      </c>
      <c r="B126" s="216">
        <v>2010</v>
      </c>
      <c r="C126" s="210">
        <v>4</v>
      </c>
      <c r="D126" s="211">
        <v>593885</v>
      </c>
      <c r="F126" s="211">
        <f t="shared" si="3"/>
        <v>615590</v>
      </c>
      <c r="H126" s="211">
        <f t="shared" si="4"/>
        <v>612080.80000000005</v>
      </c>
      <c r="I126" s="217">
        <v>1.141</v>
      </c>
      <c r="J126" s="217">
        <v>0.63400000000000001</v>
      </c>
      <c r="K126" s="217">
        <f t="shared" si="7"/>
        <v>0.55565293602103416</v>
      </c>
      <c r="L126" s="217"/>
      <c r="M126" s="217"/>
    </row>
    <row r="127" spans="1:13" x14ac:dyDescent="0.2">
      <c r="A127" s="208">
        <v>40299</v>
      </c>
      <c r="B127" s="216">
        <v>2010</v>
      </c>
      <c r="C127" s="210">
        <v>5</v>
      </c>
      <c r="D127" s="211">
        <v>668799</v>
      </c>
      <c r="F127" s="211">
        <f t="shared" si="3"/>
        <v>593885</v>
      </c>
      <c r="H127" s="211">
        <f t="shared" si="4"/>
        <v>607656.19999999995</v>
      </c>
      <c r="I127" s="217">
        <v>1.1299999999999999</v>
      </c>
      <c r="J127" s="217">
        <v>1.0169999999999999</v>
      </c>
      <c r="K127" s="217">
        <f t="shared" si="7"/>
        <v>0.9</v>
      </c>
      <c r="L127" s="217"/>
      <c r="M127" s="217"/>
    </row>
    <row r="128" spans="1:13" x14ac:dyDescent="0.2">
      <c r="A128" s="208">
        <v>40330</v>
      </c>
      <c r="B128" s="216">
        <v>2010</v>
      </c>
      <c r="C128" s="210">
        <v>6</v>
      </c>
      <c r="D128" s="211">
        <v>467716</v>
      </c>
      <c r="F128" s="211">
        <f t="shared" si="3"/>
        <v>668799</v>
      </c>
      <c r="H128" s="211">
        <f t="shared" si="4"/>
        <v>532654.4</v>
      </c>
      <c r="I128" s="217">
        <v>1.1379999999999999</v>
      </c>
      <c r="J128" s="217">
        <v>0.40300000000000002</v>
      </c>
      <c r="K128" s="217">
        <f t="shared" si="7"/>
        <v>0.35413005272407738</v>
      </c>
      <c r="L128" s="217"/>
      <c r="M128" s="217"/>
    </row>
    <row r="129" spans="1:26" x14ac:dyDescent="0.2">
      <c r="A129" s="208">
        <v>40360</v>
      </c>
      <c r="B129" s="216">
        <v>2010</v>
      </c>
      <c r="C129" s="210">
        <v>7</v>
      </c>
      <c r="D129" s="211">
        <v>593039</v>
      </c>
      <c r="F129" s="211">
        <f t="shared" si="3"/>
        <v>467716</v>
      </c>
      <c r="H129" s="211">
        <f t="shared" ref="H129:H141" si="8">(D129+D117+D105+D93+D81)/5</f>
        <v>582561.4</v>
      </c>
      <c r="I129" s="217">
        <v>1.1459999999999999</v>
      </c>
      <c r="J129" s="217">
        <v>0.34899999999999998</v>
      </c>
      <c r="K129" s="217">
        <f t="shared" si="7"/>
        <v>0.3045375218150087</v>
      </c>
      <c r="L129" s="217"/>
      <c r="M129" s="217"/>
    </row>
    <row r="130" spans="1:26" x14ac:dyDescent="0.2">
      <c r="A130" s="208">
        <v>40391</v>
      </c>
      <c r="B130" s="216">
        <v>2010</v>
      </c>
      <c r="C130" s="210">
        <v>8</v>
      </c>
      <c r="D130" s="211">
        <v>586661</v>
      </c>
      <c r="F130" s="211">
        <f t="shared" si="3"/>
        <v>593039</v>
      </c>
      <c r="H130" s="211">
        <f t="shared" si="8"/>
        <v>566113.6</v>
      </c>
      <c r="I130" s="217">
        <v>1.155</v>
      </c>
      <c r="J130" s="217">
        <v>0.626</v>
      </c>
      <c r="K130" s="217">
        <f t="shared" si="7"/>
        <v>0.54199134199134202</v>
      </c>
      <c r="L130" s="217"/>
      <c r="M130" s="217"/>
    </row>
    <row r="131" spans="1:26" x14ac:dyDescent="0.2">
      <c r="A131" s="208">
        <v>40422</v>
      </c>
      <c r="B131" s="216">
        <v>2010</v>
      </c>
      <c r="C131" s="210">
        <v>9</v>
      </c>
      <c r="D131" s="211">
        <v>556120</v>
      </c>
      <c r="F131" s="211">
        <f t="shared" ref="F131:F143" si="9">+D130</f>
        <v>586661</v>
      </c>
      <c r="H131" s="211">
        <f t="shared" si="8"/>
        <v>557804</v>
      </c>
      <c r="I131" s="217">
        <v>1.083</v>
      </c>
      <c r="J131" s="217">
        <v>0.85599999999999998</v>
      </c>
      <c r="K131" s="217">
        <f t="shared" si="7"/>
        <v>0.79039704524469068</v>
      </c>
      <c r="L131" s="217"/>
      <c r="M131" s="217"/>
      <c r="W131" s="214"/>
    </row>
    <row r="132" spans="1:26" x14ac:dyDescent="0.2">
      <c r="A132" s="208">
        <v>40452</v>
      </c>
      <c r="B132" s="216">
        <v>2010</v>
      </c>
      <c r="C132" s="210">
        <v>10</v>
      </c>
      <c r="D132" s="211">
        <v>597324</v>
      </c>
      <c r="F132" s="211">
        <f t="shared" si="9"/>
        <v>556120</v>
      </c>
      <c r="H132" s="211">
        <f t="shared" si="8"/>
        <v>493115.8</v>
      </c>
      <c r="I132" s="217">
        <v>1.099</v>
      </c>
      <c r="J132" s="218">
        <v>0.114</v>
      </c>
      <c r="K132" s="217">
        <f t="shared" si="7"/>
        <v>0.10373066424021839</v>
      </c>
      <c r="L132" s="217"/>
      <c r="M132" s="217"/>
      <c r="W132" s="214"/>
      <c r="Y132" s="219"/>
      <c r="Z132" s="220"/>
    </row>
    <row r="133" spans="1:26" x14ac:dyDescent="0.2">
      <c r="A133" s="208">
        <v>40483</v>
      </c>
      <c r="B133" s="216">
        <v>2010</v>
      </c>
      <c r="C133" s="210">
        <v>11</v>
      </c>
      <c r="D133" s="211">
        <v>530991</v>
      </c>
      <c r="F133" s="211">
        <f t="shared" si="9"/>
        <v>597324</v>
      </c>
      <c r="H133" s="211">
        <f t="shared" si="8"/>
        <v>510177.8</v>
      </c>
      <c r="I133" s="217">
        <v>1.196</v>
      </c>
      <c r="J133" s="217">
        <v>0.57799999999999996</v>
      </c>
      <c r="K133" s="217">
        <f t="shared" si="7"/>
        <v>0.48327759197324416</v>
      </c>
      <c r="L133" s="217"/>
      <c r="M133" s="217"/>
      <c r="W133" s="214"/>
      <c r="Y133" s="219"/>
      <c r="Z133" s="220"/>
    </row>
    <row r="134" spans="1:26" x14ac:dyDescent="0.2">
      <c r="A134" s="208">
        <v>40513</v>
      </c>
      <c r="B134" s="216">
        <v>2010</v>
      </c>
      <c r="C134" s="210">
        <v>12</v>
      </c>
      <c r="D134" s="211">
        <v>692068</v>
      </c>
      <c r="E134" s="214">
        <f>SUM(D123:D134)/1000</f>
        <v>6592.3580000000002</v>
      </c>
      <c r="F134" s="211">
        <f t="shared" si="9"/>
        <v>530991</v>
      </c>
      <c r="G134" s="214">
        <f>SUM(F123:F134)/1000</f>
        <v>6330.4369999999999</v>
      </c>
      <c r="H134" s="211">
        <f t="shared" si="8"/>
        <v>603095.4</v>
      </c>
      <c r="I134" s="217">
        <v>1.2</v>
      </c>
      <c r="J134" s="217">
        <v>1.0089999999999999</v>
      </c>
      <c r="K134" s="217">
        <f t="shared" si="7"/>
        <v>0.84083333333333332</v>
      </c>
      <c r="L134" s="217"/>
      <c r="M134" s="217"/>
      <c r="W134" s="214"/>
      <c r="Y134" s="219"/>
      <c r="Z134" s="220"/>
    </row>
    <row r="135" spans="1:26" x14ac:dyDescent="0.2">
      <c r="A135" s="208">
        <v>40544</v>
      </c>
      <c r="B135" s="216">
        <v>2011</v>
      </c>
      <c r="C135" s="210">
        <v>1</v>
      </c>
      <c r="D135" s="211">
        <v>618849</v>
      </c>
      <c r="E135" s="213">
        <f>(E134/E122)-1</f>
        <v>5.5924943702811758E-2</v>
      </c>
      <c r="F135" s="211">
        <f t="shared" si="9"/>
        <v>692068</v>
      </c>
      <c r="G135" s="213">
        <f>(G134/G122)-1</f>
        <v>-2.1531619271930702E-2</v>
      </c>
      <c r="H135" s="211">
        <f t="shared" si="8"/>
        <v>587617.80000000005</v>
      </c>
      <c r="I135" s="217">
        <v>1.1919999999999999</v>
      </c>
      <c r="J135" s="212">
        <v>0.318</v>
      </c>
      <c r="K135" s="217">
        <f t="shared" si="7"/>
        <v>0.26677852348993292</v>
      </c>
      <c r="L135" s="217"/>
      <c r="M135" s="221">
        <f t="shared" ref="M135:M152" si="10">D135/D123-1</f>
        <v>0.41841222836737368</v>
      </c>
      <c r="W135" s="214"/>
    </row>
    <row r="136" spans="1:26" x14ac:dyDescent="0.2">
      <c r="A136" s="208">
        <v>40575</v>
      </c>
      <c r="B136" s="216">
        <v>2011</v>
      </c>
      <c r="C136" s="210">
        <v>2</v>
      </c>
      <c r="D136" s="211">
        <v>355997</v>
      </c>
      <c r="F136" s="211">
        <f t="shared" si="9"/>
        <v>618849</v>
      </c>
      <c r="H136" s="211">
        <f t="shared" si="8"/>
        <v>367058.6</v>
      </c>
      <c r="I136" s="217">
        <v>1.1060000000000001</v>
      </c>
      <c r="J136" s="212">
        <v>0.70499999999999996</v>
      </c>
      <c r="K136" s="217">
        <f t="shared" si="7"/>
        <v>0.63743218806509938</v>
      </c>
      <c r="L136" s="217"/>
      <c r="M136" s="221">
        <f t="shared" si="10"/>
        <v>0.40229174216521968</v>
      </c>
      <c r="W136" s="214"/>
    </row>
    <row r="137" spans="1:26" x14ac:dyDescent="0.2">
      <c r="A137" s="208">
        <v>40603</v>
      </c>
      <c r="B137" s="216">
        <v>2011</v>
      </c>
      <c r="C137" s="210">
        <v>3</v>
      </c>
      <c r="D137" s="211">
        <v>723969</v>
      </c>
      <c r="F137" s="211">
        <f>+D136</f>
        <v>355997</v>
      </c>
      <c r="H137" s="211">
        <f t="shared" si="8"/>
        <v>593477</v>
      </c>
      <c r="I137" s="217">
        <v>1.2</v>
      </c>
      <c r="J137" s="212">
        <v>1.159</v>
      </c>
      <c r="K137" s="217">
        <f t="shared" si="7"/>
        <v>0.96583333333333343</v>
      </c>
      <c r="L137" s="217"/>
      <c r="M137" s="221">
        <f t="shared" si="10"/>
        <v>0.17605711593755591</v>
      </c>
      <c r="W137" s="214"/>
    </row>
    <row r="138" spans="1:26" x14ac:dyDescent="0.2">
      <c r="A138" s="208">
        <v>40634</v>
      </c>
      <c r="B138" s="216">
        <v>2011</v>
      </c>
      <c r="C138" s="210">
        <v>4</v>
      </c>
      <c r="D138" s="211">
        <v>688893</v>
      </c>
      <c r="F138" s="211">
        <f>+D137</f>
        <v>723969</v>
      </c>
      <c r="H138" s="211">
        <f>(D138+D126+D114+D102+D90)/5</f>
        <v>614131.6</v>
      </c>
      <c r="I138" s="217">
        <v>1.204</v>
      </c>
      <c r="J138" s="212">
        <v>1.032</v>
      </c>
      <c r="K138" s="217">
        <f t="shared" si="7"/>
        <v>0.85714285714285721</v>
      </c>
      <c r="L138" s="217"/>
      <c r="M138" s="221">
        <f t="shared" si="10"/>
        <v>0.15997709994359188</v>
      </c>
      <c r="W138" s="214"/>
    </row>
    <row r="139" spans="1:26" x14ac:dyDescent="0.2">
      <c r="A139" s="208">
        <v>40664</v>
      </c>
      <c r="B139" s="216">
        <v>2011</v>
      </c>
      <c r="C139" s="210">
        <v>5</v>
      </c>
      <c r="D139" s="211">
        <v>765342</v>
      </c>
      <c r="F139" s="211">
        <f>+D138</f>
        <v>688893</v>
      </c>
      <c r="H139" s="211">
        <f>(D139+D127+D115+D103+D91)/5</f>
        <v>636148.19999999995</v>
      </c>
      <c r="I139" s="217">
        <v>1.22</v>
      </c>
      <c r="J139" s="212">
        <v>0.36299999999999999</v>
      </c>
      <c r="K139" s="217">
        <f t="shared" si="7"/>
        <v>0.2975409836065574</v>
      </c>
      <c r="L139" s="217"/>
      <c r="M139" s="221">
        <f t="shared" si="10"/>
        <v>0.14435278760883308</v>
      </c>
      <c r="W139" s="214"/>
    </row>
    <row r="140" spans="1:26" x14ac:dyDescent="0.2">
      <c r="A140" s="208">
        <v>40695</v>
      </c>
      <c r="B140" s="207">
        <v>2011</v>
      </c>
      <c r="C140" s="222">
        <v>6</v>
      </c>
      <c r="D140" s="209">
        <v>633727</v>
      </c>
      <c r="E140" s="204"/>
      <c r="F140" s="209">
        <f t="shared" si="9"/>
        <v>765342</v>
      </c>
      <c r="G140" s="204"/>
      <c r="H140" s="209">
        <f t="shared" si="8"/>
        <v>544126.80000000005</v>
      </c>
      <c r="I140" s="217">
        <v>1.1679999999999999</v>
      </c>
      <c r="J140" s="212">
        <v>0.54700000000000004</v>
      </c>
      <c r="K140" s="217">
        <f t="shared" si="7"/>
        <v>0.46832191780821925</v>
      </c>
      <c r="L140" s="217"/>
      <c r="M140" s="221">
        <f t="shared" si="10"/>
        <v>0.3549397497626765</v>
      </c>
      <c r="W140" s="214"/>
    </row>
    <row r="141" spans="1:26" x14ac:dyDescent="0.2">
      <c r="A141" s="208">
        <v>40725</v>
      </c>
      <c r="B141" s="207">
        <v>2011</v>
      </c>
      <c r="C141" s="222">
        <v>7</v>
      </c>
      <c r="D141" s="209">
        <v>622540</v>
      </c>
      <c r="E141" s="204"/>
      <c r="F141" s="209">
        <f>+D140</f>
        <v>633727</v>
      </c>
      <c r="G141" s="204"/>
      <c r="H141" s="209">
        <f t="shared" si="8"/>
        <v>596260</v>
      </c>
      <c r="I141" s="217">
        <v>1.155</v>
      </c>
      <c r="J141" s="212">
        <v>0.81500000000000006</v>
      </c>
      <c r="K141" s="217">
        <f t="shared" si="7"/>
        <v>0.70562770562770571</v>
      </c>
      <c r="L141" s="217"/>
      <c r="M141" s="221">
        <f t="shared" si="10"/>
        <v>4.9745463620436414E-2</v>
      </c>
      <c r="W141" s="214"/>
    </row>
    <row r="142" spans="1:26" x14ac:dyDescent="0.2">
      <c r="A142" s="208">
        <v>40756</v>
      </c>
      <c r="B142" s="216">
        <v>2011</v>
      </c>
      <c r="C142" s="210">
        <v>8</v>
      </c>
      <c r="D142" s="209">
        <v>581344</v>
      </c>
      <c r="E142" s="204"/>
      <c r="F142" s="209">
        <f t="shared" si="9"/>
        <v>622540</v>
      </c>
      <c r="H142" s="223">
        <f t="shared" ref="H142:H167" si="11">((D142+D130+D118+D106+D94)/5)*0.9</f>
        <v>504699.3</v>
      </c>
      <c r="I142" s="217">
        <v>1.107</v>
      </c>
      <c r="J142" s="212">
        <v>0.997</v>
      </c>
      <c r="K142" s="217">
        <f t="shared" si="7"/>
        <v>0.90063233965672995</v>
      </c>
      <c r="L142" s="217"/>
      <c r="M142" s="221">
        <f t="shared" si="10"/>
        <v>-9.0631557236632299E-3</v>
      </c>
      <c r="W142" s="214"/>
    </row>
    <row r="143" spans="1:26" x14ac:dyDescent="0.2">
      <c r="A143" s="208">
        <v>40787</v>
      </c>
      <c r="B143" s="216">
        <v>2011</v>
      </c>
      <c r="C143" s="210">
        <v>9</v>
      </c>
      <c r="D143" s="209">
        <v>614328</v>
      </c>
      <c r="F143" s="211">
        <f t="shared" si="9"/>
        <v>581344</v>
      </c>
      <c r="H143" s="223">
        <f t="shared" si="11"/>
        <v>510679.98</v>
      </c>
      <c r="I143" s="217">
        <v>1.1480000000000001</v>
      </c>
      <c r="J143" s="212">
        <v>0.97599999999999998</v>
      </c>
      <c r="K143" s="217">
        <f t="shared" si="7"/>
        <v>0.85017421602787446</v>
      </c>
      <c r="L143" s="217"/>
      <c r="M143" s="221">
        <f t="shared" si="10"/>
        <v>0.1046680572538301</v>
      </c>
      <c r="W143" s="214"/>
    </row>
    <row r="144" spans="1:26" x14ac:dyDescent="0.2">
      <c r="A144" s="208">
        <v>40817</v>
      </c>
      <c r="B144" s="216">
        <v>2011</v>
      </c>
      <c r="C144" s="210">
        <v>10</v>
      </c>
      <c r="D144" s="209">
        <v>488707</v>
      </c>
      <c r="F144" s="211">
        <f t="shared" ref="F144:F169" si="12">+D143</f>
        <v>614328</v>
      </c>
      <c r="H144" s="223">
        <f t="shared" si="11"/>
        <v>449137.26</v>
      </c>
      <c r="I144" s="217">
        <v>0.99399999999999999</v>
      </c>
      <c r="J144" s="224">
        <v>0.77800000000000002</v>
      </c>
      <c r="K144" s="217">
        <f t="shared" si="7"/>
        <v>0.78269617706237427</v>
      </c>
      <c r="L144" s="217"/>
      <c r="M144" s="221">
        <f t="shared" si="10"/>
        <v>-0.18183933677535136</v>
      </c>
      <c r="W144" s="214"/>
    </row>
    <row r="145" spans="1:27" x14ac:dyDescent="0.2">
      <c r="A145" s="208">
        <v>40848</v>
      </c>
      <c r="B145" s="216">
        <v>2011</v>
      </c>
      <c r="C145" s="210">
        <v>11</v>
      </c>
      <c r="D145" s="209">
        <v>622828</v>
      </c>
      <c r="F145" s="211">
        <f t="shared" si="12"/>
        <v>488707</v>
      </c>
      <c r="H145" s="223">
        <f t="shared" si="11"/>
        <v>459354.24</v>
      </c>
      <c r="I145" s="217">
        <v>1.0030000000000001</v>
      </c>
      <c r="J145" s="212">
        <v>0.95600000000000007</v>
      </c>
      <c r="K145" s="217">
        <f t="shared" si="7"/>
        <v>0.95314057826520437</v>
      </c>
      <c r="L145" s="217"/>
      <c r="M145" s="221">
        <f t="shared" si="10"/>
        <v>0.17295396720471712</v>
      </c>
      <c r="W145" s="214"/>
    </row>
    <row r="146" spans="1:27" x14ac:dyDescent="0.2">
      <c r="A146" s="208">
        <v>40878</v>
      </c>
      <c r="B146" s="216">
        <v>2011</v>
      </c>
      <c r="C146" s="210">
        <v>12</v>
      </c>
      <c r="D146" s="209">
        <v>442481</v>
      </c>
      <c r="E146" s="214">
        <f>SUM(D135:D146)/1000</f>
        <v>7159.0050000000001</v>
      </c>
      <c r="F146" s="211">
        <f t="shared" si="12"/>
        <v>622828</v>
      </c>
      <c r="G146" s="214">
        <f>SUM(F135:F146)/1000</f>
        <v>7408.5919999999996</v>
      </c>
      <c r="H146" s="223">
        <f t="shared" si="11"/>
        <v>517921.02000000008</v>
      </c>
      <c r="I146" s="217">
        <v>1.036</v>
      </c>
      <c r="J146" s="212">
        <v>0.90600000000000003</v>
      </c>
      <c r="K146" s="217">
        <f t="shared" si="7"/>
        <v>0.87451737451737455</v>
      </c>
      <c r="L146" s="217"/>
      <c r="M146" s="221">
        <f t="shared" si="10"/>
        <v>-0.36063941693590806</v>
      </c>
      <c r="W146" s="214"/>
    </row>
    <row r="147" spans="1:27" x14ac:dyDescent="0.2">
      <c r="A147" s="208">
        <v>40909</v>
      </c>
      <c r="B147" s="216">
        <v>2012</v>
      </c>
      <c r="C147" s="210">
        <v>1</v>
      </c>
      <c r="D147" s="209">
        <v>573010</v>
      </c>
      <c r="E147" s="213">
        <f>(E146/E134)-1</f>
        <v>8.5955131684292585E-2</v>
      </c>
      <c r="F147" s="211">
        <f t="shared" si="12"/>
        <v>442481</v>
      </c>
      <c r="G147" s="213">
        <f>(G146/G134)-1</f>
        <v>0.17031288677227185</v>
      </c>
      <c r="H147" s="223">
        <f t="shared" si="11"/>
        <v>514492.74</v>
      </c>
      <c r="I147" s="225">
        <v>1.0580000000000001</v>
      </c>
      <c r="J147" s="225">
        <v>0.97799999999999998</v>
      </c>
      <c r="K147" s="217">
        <f t="shared" si="7"/>
        <v>0.92438563327032131</v>
      </c>
      <c r="L147" s="218">
        <f>AVERAGE(K147,K135,K123)</f>
        <v>0.69437831989332077</v>
      </c>
      <c r="M147" s="221">
        <f t="shared" si="10"/>
        <v>-7.4071380902287931E-2</v>
      </c>
      <c r="W147" s="214"/>
      <c r="X147" s="226"/>
      <c r="Y147" s="227"/>
      <c r="Z147" s="228"/>
      <c r="AA147" s="214"/>
    </row>
    <row r="148" spans="1:27" x14ac:dyDescent="0.2">
      <c r="A148" s="208">
        <v>40940</v>
      </c>
      <c r="B148" s="216">
        <v>2012</v>
      </c>
      <c r="C148" s="210">
        <v>2</v>
      </c>
      <c r="D148" s="209">
        <v>365380</v>
      </c>
      <c r="F148" s="211">
        <f t="shared" si="12"/>
        <v>573010</v>
      </c>
      <c r="H148" s="223">
        <f t="shared" si="11"/>
        <v>303745.14</v>
      </c>
      <c r="I148" s="225">
        <v>1.0069999999999999</v>
      </c>
      <c r="J148" s="225">
        <v>0.92</v>
      </c>
      <c r="K148" s="217">
        <f t="shared" si="7"/>
        <v>0.91360476663356516</v>
      </c>
      <c r="L148" s="218">
        <f>AVERAGE(K148,K136,K124)</f>
        <v>0.51701231823288818</v>
      </c>
      <c r="M148" s="221">
        <f t="shared" si="10"/>
        <v>2.6356963682278245E-2</v>
      </c>
      <c r="W148" s="214"/>
      <c r="X148" s="226"/>
      <c r="Y148" s="227"/>
      <c r="Z148" s="228"/>
      <c r="AA148" s="214"/>
    </row>
    <row r="149" spans="1:27" x14ac:dyDescent="0.2">
      <c r="A149" s="208">
        <v>40969</v>
      </c>
      <c r="B149" s="216">
        <v>2012</v>
      </c>
      <c r="C149" s="210">
        <v>3</v>
      </c>
      <c r="D149" s="209">
        <v>568669</v>
      </c>
      <c r="F149" s="211">
        <f t="shared" si="12"/>
        <v>365380</v>
      </c>
      <c r="H149" s="223">
        <f t="shared" si="11"/>
        <v>572416.56000000006</v>
      </c>
      <c r="I149" s="225">
        <v>0.99</v>
      </c>
      <c r="J149" s="225">
        <v>0.35</v>
      </c>
      <c r="K149" s="217">
        <f t="shared" si="7"/>
        <v>0.35353535353535354</v>
      </c>
      <c r="L149" s="218">
        <f t="shared" ref="L149:L153" si="13">AVERAGE(K149,K137,K125)</f>
        <v>0.75428727918453953</v>
      </c>
      <c r="M149" s="221">
        <f t="shared" si="10"/>
        <v>-0.21451194733476153</v>
      </c>
      <c r="W149" s="214"/>
      <c r="X149" s="226"/>
      <c r="Y149" s="227"/>
      <c r="Z149" s="228"/>
      <c r="AA149" s="214"/>
    </row>
    <row r="150" spans="1:27" x14ac:dyDescent="0.2">
      <c r="A150" s="208">
        <v>41000</v>
      </c>
      <c r="B150" s="216">
        <v>2012</v>
      </c>
      <c r="C150" s="210">
        <v>4</v>
      </c>
      <c r="D150" s="209">
        <v>500344</v>
      </c>
      <c r="F150" s="211">
        <f t="shared" si="12"/>
        <v>568669</v>
      </c>
      <c r="H150" s="223">
        <f t="shared" si="11"/>
        <v>536292.9</v>
      </c>
      <c r="I150" s="225">
        <v>0.97299999999999998</v>
      </c>
      <c r="J150" s="225">
        <v>0.56999999999999995</v>
      </c>
      <c r="K150" s="217">
        <f t="shared" si="7"/>
        <v>0.58581706063720451</v>
      </c>
      <c r="L150" s="218">
        <f t="shared" si="13"/>
        <v>0.6662042846003654</v>
      </c>
      <c r="M150" s="221">
        <f t="shared" si="10"/>
        <v>-0.27369852792813976</v>
      </c>
      <c r="W150" s="214"/>
      <c r="X150" s="226"/>
      <c r="Y150" s="227"/>
      <c r="Z150" s="228"/>
      <c r="AA150" s="214"/>
    </row>
    <row r="151" spans="1:27" x14ac:dyDescent="0.2">
      <c r="A151" s="208">
        <v>41030</v>
      </c>
      <c r="B151" s="216">
        <v>2012</v>
      </c>
      <c r="C151" s="210">
        <v>5</v>
      </c>
      <c r="D151" s="209">
        <v>520575.00000000006</v>
      </c>
      <c r="F151" s="211">
        <f t="shared" si="12"/>
        <v>500344</v>
      </c>
      <c r="H151" s="223">
        <f t="shared" si="11"/>
        <v>569663.28</v>
      </c>
      <c r="I151" s="225">
        <v>0.97499999999999998</v>
      </c>
      <c r="J151" s="225">
        <v>0.89600000000000002</v>
      </c>
      <c r="K151" s="217">
        <f t="shared" si="7"/>
        <v>0.91897435897435897</v>
      </c>
      <c r="L151" s="218">
        <f t="shared" si="13"/>
        <v>0.7055051141936387</v>
      </c>
      <c r="M151" s="221">
        <f t="shared" si="10"/>
        <v>-0.3198138871249715</v>
      </c>
      <c r="W151" s="214"/>
      <c r="X151" s="226"/>
      <c r="Y151" s="227"/>
      <c r="Z151" s="228"/>
      <c r="AA151" s="214"/>
    </row>
    <row r="152" spans="1:27" x14ac:dyDescent="0.2">
      <c r="A152" s="208">
        <v>41061</v>
      </c>
      <c r="B152" s="216">
        <v>2012</v>
      </c>
      <c r="C152" s="210">
        <v>6</v>
      </c>
      <c r="D152" s="209">
        <v>532691</v>
      </c>
      <c r="F152" s="211">
        <f>+D151</f>
        <v>520575.00000000006</v>
      </c>
      <c r="H152" s="223">
        <f t="shared" si="11"/>
        <v>495644.22000000003</v>
      </c>
      <c r="I152" s="225">
        <v>0.97199999999999998</v>
      </c>
      <c r="J152" s="225">
        <v>0.89800000000000002</v>
      </c>
      <c r="K152" s="217">
        <f t="shared" si="7"/>
        <v>0.92386831275720172</v>
      </c>
      <c r="L152" s="218">
        <f t="shared" si="13"/>
        <v>0.5821067610964995</v>
      </c>
      <c r="M152" s="221">
        <f t="shared" si="10"/>
        <v>-0.15943142709715696</v>
      </c>
      <c r="W152" s="214"/>
      <c r="X152" s="226"/>
      <c r="Y152" s="227"/>
      <c r="Z152" s="228"/>
      <c r="AA152" s="214"/>
    </row>
    <row r="153" spans="1:27" x14ac:dyDescent="0.2">
      <c r="A153" s="208">
        <v>41091</v>
      </c>
      <c r="B153" s="207">
        <v>2012</v>
      </c>
      <c r="C153" s="222">
        <v>7</v>
      </c>
      <c r="D153" s="209">
        <v>551085</v>
      </c>
      <c r="F153" s="211">
        <f>+D152</f>
        <v>532691</v>
      </c>
      <c r="H153" s="223">
        <f t="shared" si="11"/>
        <v>540618.66</v>
      </c>
      <c r="I153" s="225">
        <v>0.98599999999999999</v>
      </c>
      <c r="J153" s="225">
        <v>0.60099999999999998</v>
      </c>
      <c r="K153" s="217">
        <f t="shared" si="7"/>
        <v>0.6095334685598377</v>
      </c>
      <c r="L153" s="218">
        <f t="shared" si="13"/>
        <v>0.53989956533418404</v>
      </c>
      <c r="M153" s="221">
        <f>D153/D141-1</f>
        <v>-0.11477977318726507</v>
      </c>
      <c r="W153" s="214"/>
      <c r="X153" s="226"/>
      <c r="Y153" s="227"/>
      <c r="Z153" s="228"/>
      <c r="AA153" s="214"/>
    </row>
    <row r="154" spans="1:27" x14ac:dyDescent="0.2">
      <c r="A154" s="208">
        <v>41122</v>
      </c>
      <c r="B154" s="216">
        <v>2012</v>
      </c>
      <c r="C154" s="210">
        <v>8</v>
      </c>
      <c r="D154" s="211">
        <v>497992</v>
      </c>
      <c r="F154" s="211">
        <f>+D153</f>
        <v>551085</v>
      </c>
      <c r="H154" s="223">
        <f t="shared" si="11"/>
        <v>502011.9</v>
      </c>
      <c r="I154" s="225">
        <v>0.95</v>
      </c>
      <c r="J154" s="225">
        <v>0.36299999999999999</v>
      </c>
      <c r="K154" s="217">
        <f t="shared" si="7"/>
        <v>0.38210526315789473</v>
      </c>
      <c r="L154" s="218">
        <f>AVERAGE(K142,K130)</f>
        <v>0.72131184082403599</v>
      </c>
      <c r="M154" s="221">
        <f t="shared" ref="M154:M167" si="14">D154/D142-1</f>
        <v>-0.14337810315407051</v>
      </c>
      <c r="W154" s="214"/>
      <c r="X154" s="226"/>
      <c r="Y154" s="227"/>
      <c r="Z154" s="228"/>
      <c r="AA154" s="214"/>
    </row>
    <row r="155" spans="1:27" x14ac:dyDescent="0.2">
      <c r="A155" s="208">
        <v>41153</v>
      </c>
      <c r="B155" s="216">
        <v>2012</v>
      </c>
      <c r="C155" s="210">
        <v>9</v>
      </c>
      <c r="D155" s="211">
        <v>479164</v>
      </c>
      <c r="F155" s="223">
        <f t="shared" si="12"/>
        <v>497992</v>
      </c>
      <c r="H155" s="223">
        <f t="shared" si="11"/>
        <v>500286.77999999997</v>
      </c>
      <c r="I155" s="225">
        <v>0.94899999999999995</v>
      </c>
      <c r="J155" s="225">
        <v>0.68200000000000005</v>
      </c>
      <c r="K155" s="217">
        <f t="shared" si="7"/>
        <v>0.71865121180189684</v>
      </c>
      <c r="L155" s="218">
        <f t="shared" ref="L155:L157" si="15">AVERAGE(K143,K131)</f>
        <v>0.82028563063628257</v>
      </c>
      <c r="M155" s="221">
        <f t="shared" si="14"/>
        <v>-0.22001927309189884</v>
      </c>
      <c r="W155" s="214"/>
      <c r="X155" s="226"/>
      <c r="Y155" s="227"/>
      <c r="Z155" s="228"/>
      <c r="AA155" s="214"/>
    </row>
    <row r="156" spans="1:27" x14ac:dyDescent="0.2">
      <c r="A156" s="208">
        <v>41183</v>
      </c>
      <c r="B156" s="216">
        <v>2012</v>
      </c>
      <c r="C156" s="210">
        <v>10</v>
      </c>
      <c r="D156" s="211">
        <v>437069</v>
      </c>
      <c r="F156" s="223">
        <f t="shared" si="12"/>
        <v>479164</v>
      </c>
      <c r="H156" s="223">
        <f t="shared" si="11"/>
        <v>455322.24</v>
      </c>
      <c r="I156" s="225">
        <v>0.879</v>
      </c>
      <c r="J156" s="225">
        <v>0.30099999999999999</v>
      </c>
      <c r="K156" s="217">
        <f t="shared" si="7"/>
        <v>0.34243458475540384</v>
      </c>
      <c r="L156" s="218">
        <f>AVERAGE(K144)</f>
        <v>0.78269617706237427</v>
      </c>
      <c r="M156" s="221">
        <f t="shared" si="14"/>
        <v>-0.10566249306844389</v>
      </c>
      <c r="W156" s="214"/>
      <c r="X156" s="226"/>
      <c r="Y156" s="227"/>
      <c r="Z156" s="228"/>
      <c r="AA156" s="214"/>
    </row>
    <row r="157" spans="1:27" x14ac:dyDescent="0.2">
      <c r="A157" s="208">
        <v>41214</v>
      </c>
      <c r="B157" s="216">
        <v>2012</v>
      </c>
      <c r="C157" s="210">
        <v>11</v>
      </c>
      <c r="D157" s="211">
        <v>487799</v>
      </c>
      <c r="F157" s="223">
        <f t="shared" si="12"/>
        <v>437069</v>
      </c>
      <c r="H157" s="223">
        <f t="shared" si="11"/>
        <v>453793.32</v>
      </c>
      <c r="I157" s="225">
        <v>1.01</v>
      </c>
      <c r="J157" s="225">
        <v>0.57299999999999995</v>
      </c>
      <c r="K157" s="217">
        <f t="shared" si="7"/>
        <v>0.56732673267326728</v>
      </c>
      <c r="L157" s="218">
        <f t="shared" si="15"/>
        <v>0.71820908511922421</v>
      </c>
      <c r="M157" s="221">
        <f>D157/D145-1</f>
        <v>-0.216799822744</v>
      </c>
      <c r="W157" s="214"/>
      <c r="X157" s="226"/>
      <c r="Y157" s="227"/>
      <c r="Z157" s="228"/>
      <c r="AA157" s="214"/>
    </row>
    <row r="158" spans="1:27" x14ac:dyDescent="0.2">
      <c r="A158" s="208">
        <v>41244</v>
      </c>
      <c r="B158" s="216">
        <v>2012</v>
      </c>
      <c r="C158" s="210">
        <v>12</v>
      </c>
      <c r="D158" s="211">
        <v>594618</v>
      </c>
      <c r="E158" s="214">
        <f>SUM(D147:D158)/1000</f>
        <v>6108.3959999999997</v>
      </c>
      <c r="F158" s="223">
        <f t="shared" si="12"/>
        <v>487799</v>
      </c>
      <c r="G158" s="214">
        <f>SUM(F147:F158)/1000</f>
        <v>5956.259</v>
      </c>
      <c r="H158" s="223">
        <f t="shared" si="11"/>
        <v>506879.10000000003</v>
      </c>
      <c r="I158" s="225">
        <v>1.0149999999999999</v>
      </c>
      <c r="J158" s="225">
        <v>0.66</v>
      </c>
      <c r="K158" s="217">
        <f>+J158/I158</f>
        <v>0.65024630541871931</v>
      </c>
      <c r="L158" s="218">
        <f>AVERAGE(K146,K134)</f>
        <v>0.85767535392535388</v>
      </c>
      <c r="M158" s="221">
        <f t="shared" si="14"/>
        <v>0.34382719258002048</v>
      </c>
      <c r="W158" s="214"/>
      <c r="X158" s="226"/>
      <c r="Y158" s="227"/>
      <c r="Z158" s="228"/>
      <c r="AA158" s="214"/>
    </row>
    <row r="159" spans="1:27" x14ac:dyDescent="0.2">
      <c r="A159" s="208">
        <v>41275</v>
      </c>
      <c r="B159" s="216">
        <v>2013</v>
      </c>
      <c r="C159" s="210">
        <v>1</v>
      </c>
      <c r="D159" s="211">
        <v>495657</v>
      </c>
      <c r="E159" s="213">
        <f>(E158/E146)-1</f>
        <v>-0.14675349437526586</v>
      </c>
      <c r="F159" s="223">
        <f t="shared" si="12"/>
        <v>594618</v>
      </c>
      <c r="G159" s="213">
        <f>(G158/G146)-1</f>
        <v>-0.19603360530583946</v>
      </c>
      <c r="H159" s="223">
        <f t="shared" si="11"/>
        <v>492269.94</v>
      </c>
      <c r="I159" s="229">
        <v>1.1100000000000001</v>
      </c>
      <c r="J159" s="233">
        <f t="shared" ref="J159:J169" si="16">+I159*L147</f>
        <v>0.77075993508158613</v>
      </c>
      <c r="K159" s="230">
        <f>+J159/I159</f>
        <v>0.69437831989332077</v>
      </c>
      <c r="L159" s="218">
        <f t="shared" ref="L159:L163" si="17">AVERAGE(K147,K135)</f>
        <v>0.59558207838012711</v>
      </c>
      <c r="M159" s="221">
        <f t="shared" si="14"/>
        <v>-0.13499415367969148</v>
      </c>
      <c r="W159" s="214"/>
      <c r="Y159" s="227"/>
      <c r="Z159" s="228"/>
      <c r="AA159" s="214"/>
    </row>
    <row r="160" spans="1:27" x14ac:dyDescent="0.2">
      <c r="A160" s="208">
        <v>41306</v>
      </c>
      <c r="B160" s="216">
        <v>2013</v>
      </c>
      <c r="C160" s="210">
        <v>2</v>
      </c>
      <c r="D160" s="211">
        <v>262108</v>
      </c>
      <c r="F160" s="223">
        <f t="shared" si="12"/>
        <v>495657</v>
      </c>
      <c r="H160" s="223">
        <f t="shared" si="11"/>
        <v>297790.56000000006</v>
      </c>
      <c r="I160" s="229">
        <v>1.1100000000000001</v>
      </c>
      <c r="J160" s="233">
        <f t="shared" si="16"/>
        <v>0.57388367323850598</v>
      </c>
      <c r="K160" s="230">
        <f t="shared" si="7"/>
        <v>0.51701231823288818</v>
      </c>
      <c r="L160" s="218">
        <f t="shared" si="17"/>
        <v>0.77551847734933221</v>
      </c>
      <c r="M160" s="221">
        <f t="shared" si="14"/>
        <v>-0.28264272811867097</v>
      </c>
      <c r="W160" s="214"/>
      <c r="Z160" s="228"/>
      <c r="AA160" s="214"/>
    </row>
    <row r="161" spans="1:27" x14ac:dyDescent="0.2">
      <c r="A161" s="208">
        <v>41334</v>
      </c>
      <c r="B161" s="216">
        <v>2013</v>
      </c>
      <c r="C161" s="210">
        <v>3</v>
      </c>
      <c r="D161" s="211">
        <v>399068</v>
      </c>
      <c r="F161" s="223">
        <f t="shared" si="12"/>
        <v>262108</v>
      </c>
      <c r="H161" s="223">
        <f t="shared" si="11"/>
        <v>525464.82000000007</v>
      </c>
      <c r="I161" s="229">
        <v>1.1100000000000001</v>
      </c>
      <c r="J161" s="233">
        <f t="shared" si="16"/>
        <v>0.83725887989483894</v>
      </c>
      <c r="K161" s="230">
        <f t="shared" si="7"/>
        <v>0.75428727918453953</v>
      </c>
      <c r="L161" s="218">
        <f t="shared" si="17"/>
        <v>0.65968434343434346</v>
      </c>
      <c r="M161" s="221">
        <f t="shared" si="14"/>
        <v>-0.29824203534921012</v>
      </c>
      <c r="W161" s="214"/>
      <c r="Z161" s="228"/>
      <c r="AA161" s="214"/>
    </row>
    <row r="162" spans="1:27" x14ac:dyDescent="0.2">
      <c r="A162" s="208">
        <v>41365</v>
      </c>
      <c r="B162" s="216">
        <v>2013</v>
      </c>
      <c r="C162" s="210">
        <v>4</v>
      </c>
      <c r="D162" s="211">
        <v>563317</v>
      </c>
      <c r="F162" s="223">
        <f t="shared" si="12"/>
        <v>399068</v>
      </c>
      <c r="H162" s="223">
        <f t="shared" si="11"/>
        <v>522072.18</v>
      </c>
      <c r="I162" s="229">
        <v>1.1100000000000001</v>
      </c>
      <c r="J162" s="233">
        <f t="shared" si="16"/>
        <v>0.73948675590640567</v>
      </c>
      <c r="K162" s="230">
        <f t="shared" si="7"/>
        <v>0.6662042846003654</v>
      </c>
      <c r="L162" s="218">
        <f t="shared" si="17"/>
        <v>0.72147995889003091</v>
      </c>
      <c r="M162" s="221">
        <f t="shared" si="14"/>
        <v>0.12585940872679591</v>
      </c>
      <c r="Z162" s="228"/>
      <c r="AA162" s="214"/>
    </row>
    <row r="163" spans="1:27" x14ac:dyDescent="0.2">
      <c r="A163" s="208">
        <v>41395</v>
      </c>
      <c r="B163" s="216">
        <v>2013</v>
      </c>
      <c r="C163" s="210">
        <v>5</v>
      </c>
      <c r="D163" s="211">
        <v>547913</v>
      </c>
      <c r="F163" s="223">
        <f t="shared" si="12"/>
        <v>563317</v>
      </c>
      <c r="H163" s="223">
        <f>((D163+D151+D139+D127+D115)/5)*0.9</f>
        <v>560029.32000000007</v>
      </c>
      <c r="I163" s="229">
        <v>1.1100000000000001</v>
      </c>
      <c r="J163" s="233">
        <f t="shared" si="16"/>
        <v>0.78311067675493906</v>
      </c>
      <c r="K163" s="230">
        <f t="shared" si="7"/>
        <v>0.7055051141936387</v>
      </c>
      <c r="L163" s="218">
        <f t="shared" si="17"/>
        <v>0.60825767129045816</v>
      </c>
      <c r="M163" s="221">
        <f t="shared" si="14"/>
        <v>5.2515007443691974E-2</v>
      </c>
      <c r="Z163" s="228"/>
    </row>
    <row r="164" spans="1:27" x14ac:dyDescent="0.2">
      <c r="A164" s="208">
        <v>41426</v>
      </c>
      <c r="B164" s="216">
        <v>2013</v>
      </c>
      <c r="C164" s="210">
        <v>6</v>
      </c>
      <c r="D164" s="211">
        <v>531087</v>
      </c>
      <c r="F164" s="223">
        <f t="shared" si="12"/>
        <v>547913</v>
      </c>
      <c r="H164" s="223">
        <f>((D164+D152+D140+D128+D116)/5)*0.9</f>
        <v>480419.82000000007</v>
      </c>
      <c r="I164" s="229">
        <v>1.1100000000000001</v>
      </c>
      <c r="J164" s="233">
        <f t="shared" si="16"/>
        <v>0.64613850481711455</v>
      </c>
      <c r="K164" s="230">
        <f t="shared" si="7"/>
        <v>0.5821067610964995</v>
      </c>
      <c r="L164" s="218">
        <f>AVERAGE(K152,K140)</f>
        <v>0.69609511528271051</v>
      </c>
      <c r="M164" s="221">
        <f>D164/D152-1</f>
        <v>-3.0111265255091668E-3</v>
      </c>
      <c r="Z164" s="228"/>
    </row>
    <row r="165" spans="1:27" x14ac:dyDescent="0.2">
      <c r="A165" s="208">
        <v>41456</v>
      </c>
      <c r="B165" s="216">
        <v>2013</v>
      </c>
      <c r="C165" s="210">
        <v>7</v>
      </c>
      <c r="D165" s="231">
        <f t="shared" ref="D165" si="18">+H153</f>
        <v>540618.66</v>
      </c>
      <c r="F165" s="223">
        <f>+D164</f>
        <v>531087</v>
      </c>
      <c r="H165" s="231">
        <f>((D165+D153+D141+D129+D117)/5)*0.9</f>
        <v>522167.69880000007</v>
      </c>
      <c r="I165" s="229">
        <v>1.1100000000000001</v>
      </c>
      <c r="J165" s="233">
        <f t="shared" si="16"/>
        <v>0.59928851752094436</v>
      </c>
      <c r="K165" s="230">
        <f t="shared" si="7"/>
        <v>0.53989956533418404</v>
      </c>
      <c r="L165" s="218">
        <f t="shared" ref="L165:L167" si="19">AVERAGE(K153,K141)</f>
        <v>0.65758058709377165</v>
      </c>
      <c r="M165" s="232">
        <f>D165/D153-1</f>
        <v>-1.8992242576009066E-2</v>
      </c>
    </row>
    <row r="166" spans="1:27" x14ac:dyDescent="0.2">
      <c r="A166" s="208">
        <v>41487</v>
      </c>
      <c r="B166" s="216">
        <v>2013</v>
      </c>
      <c r="C166" s="210">
        <v>8</v>
      </c>
      <c r="D166" s="231">
        <f>+H154</f>
        <v>502011.9</v>
      </c>
      <c r="F166" s="231">
        <f t="shared" si="12"/>
        <v>540618.66</v>
      </c>
      <c r="H166" s="231">
        <f t="shared" si="11"/>
        <v>484862.022</v>
      </c>
      <c r="I166" s="229">
        <v>1.1100000000000001</v>
      </c>
      <c r="J166" s="233">
        <f t="shared" si="16"/>
        <v>0.80065614331468005</v>
      </c>
      <c r="K166" s="230">
        <f t="shared" si="7"/>
        <v>0.72131184082403599</v>
      </c>
      <c r="L166" s="218">
        <f t="shared" si="19"/>
        <v>0.64136880140731234</v>
      </c>
      <c r="M166" s="232">
        <f t="shared" si="14"/>
        <v>8.072218027598943E-3</v>
      </c>
    </row>
    <row r="167" spans="1:27" x14ac:dyDescent="0.2">
      <c r="A167" s="208">
        <v>41518</v>
      </c>
      <c r="B167" s="216">
        <v>2013</v>
      </c>
      <c r="C167" s="210">
        <v>9</v>
      </c>
      <c r="D167" s="231">
        <f>+H155</f>
        <v>500286.77999999997</v>
      </c>
      <c r="F167" s="231">
        <f t="shared" si="12"/>
        <v>502011.9</v>
      </c>
      <c r="H167" s="231">
        <f t="shared" si="11"/>
        <v>484143.98040000006</v>
      </c>
      <c r="I167" s="229">
        <v>1.1100000000000001</v>
      </c>
      <c r="J167" s="233">
        <f t="shared" si="16"/>
        <v>0.9105170500062737</v>
      </c>
      <c r="K167" s="230">
        <f t="shared" si="7"/>
        <v>0.82028563063628257</v>
      </c>
      <c r="L167" s="218">
        <f t="shared" si="19"/>
        <v>0.78441271391488565</v>
      </c>
      <c r="M167" s="232">
        <f t="shared" si="14"/>
        <v>4.4082568807339406E-2</v>
      </c>
    </row>
    <row r="168" spans="1:27" x14ac:dyDescent="0.2">
      <c r="A168" s="208">
        <v>41548</v>
      </c>
      <c r="B168" s="216">
        <v>2013</v>
      </c>
      <c r="C168" s="210">
        <v>10</v>
      </c>
      <c r="D168" s="231">
        <f>+H156</f>
        <v>455322.24</v>
      </c>
      <c r="F168" s="231">
        <f t="shared" si="12"/>
        <v>500286.77999999997</v>
      </c>
      <c r="H168" s="231">
        <f>((D168+D156+D144+D132+D120)/5)*0.9</f>
        <v>446116.18320000003</v>
      </c>
      <c r="I168" s="229">
        <v>1.1100000000000001</v>
      </c>
      <c r="J168" s="233">
        <f t="shared" si="16"/>
        <v>0.86879275653923549</v>
      </c>
      <c r="K168" s="230">
        <f>+J168/I168</f>
        <v>0.78269617706237427</v>
      </c>
      <c r="L168" s="218">
        <f>AVERAGE(K156,K144)</f>
        <v>0.56256538090888908</v>
      </c>
      <c r="M168" s="232">
        <f>D168/D156-1</f>
        <v>4.1762833785969677E-2</v>
      </c>
    </row>
    <row r="169" spans="1:27" x14ac:dyDescent="0.2">
      <c r="A169" s="208">
        <v>41579</v>
      </c>
      <c r="B169" s="216">
        <v>2013</v>
      </c>
      <c r="C169" s="210">
        <v>11</v>
      </c>
      <c r="D169" s="231">
        <f>+H157</f>
        <v>453793.32</v>
      </c>
      <c r="F169" s="231">
        <f t="shared" si="12"/>
        <v>455322.24</v>
      </c>
      <c r="H169" s="231">
        <f>((D169+D157+D145+D133+D121)/5)*0.9</f>
        <v>439733.75760000007</v>
      </c>
      <c r="I169" s="229">
        <v>1.1100000000000001</v>
      </c>
      <c r="J169" s="233">
        <f t="shared" si="16"/>
        <v>0.79721208448233893</v>
      </c>
      <c r="K169" s="230">
        <f>+J169/I169</f>
        <v>0.71820908511922421</v>
      </c>
      <c r="L169" s="218">
        <f>AVERAGE(K157,K145)</f>
        <v>0.76023365546923583</v>
      </c>
      <c r="M169" s="232">
        <f>D169/D157-1</f>
        <v>-6.971248403543262E-2</v>
      </c>
    </row>
    <row r="170" spans="1:27" x14ac:dyDescent="0.2">
      <c r="A170" s="208">
        <v>41609</v>
      </c>
      <c r="B170" s="216">
        <v>2013</v>
      </c>
      <c r="C170" s="210">
        <v>12</v>
      </c>
      <c r="D170" s="211"/>
      <c r="E170" s="214">
        <f>SUM(D159:D170)/1000</f>
        <v>5251.1829000000007</v>
      </c>
      <c r="F170" s="231">
        <f>+D169</f>
        <v>453793.32</v>
      </c>
      <c r="G170" s="214">
        <f>SUM(F159:F170)/1000</f>
        <v>5845.8009000000011</v>
      </c>
      <c r="H170" s="211"/>
      <c r="I170" s="212">
        <v>0</v>
      </c>
      <c r="L170" s="218">
        <f>AVERAGE(K158,K146)</f>
        <v>0.76238183996804687</v>
      </c>
    </row>
    <row r="171" spans="1:27" x14ac:dyDescent="0.2">
      <c r="A171" s="208">
        <v>41640</v>
      </c>
      <c r="B171" s="216">
        <v>2014</v>
      </c>
      <c r="C171" s="216">
        <v>1</v>
      </c>
      <c r="D171" s="211"/>
      <c r="E171" s="213">
        <f>(E170/E158)-1</f>
        <v>-0.14033358348083513</v>
      </c>
      <c r="F171" s="211">
        <f t="shared" ref="F171:F181" si="20">+D170</f>
        <v>0</v>
      </c>
      <c r="G171" s="213">
        <f>(G170/G158)-1</f>
        <v>-1.8544878589060509E-2</v>
      </c>
      <c r="H171" s="211"/>
      <c r="I171" s="212">
        <v>0</v>
      </c>
    </row>
    <row r="172" spans="1:27" x14ac:dyDescent="0.2">
      <c r="A172" s="208">
        <v>41671</v>
      </c>
      <c r="B172" s="216">
        <v>2014</v>
      </c>
      <c r="C172" s="216">
        <v>2</v>
      </c>
      <c r="D172" s="211"/>
      <c r="F172" s="211">
        <f t="shared" si="20"/>
        <v>0</v>
      </c>
      <c r="H172" s="211"/>
      <c r="I172" s="212">
        <v>0</v>
      </c>
    </row>
    <row r="173" spans="1:27" x14ac:dyDescent="0.2">
      <c r="A173" s="208">
        <v>41699</v>
      </c>
      <c r="B173" s="216">
        <v>2014</v>
      </c>
      <c r="C173" s="216">
        <v>3</v>
      </c>
      <c r="D173" s="211"/>
      <c r="F173" s="211">
        <f t="shared" si="20"/>
        <v>0</v>
      </c>
      <c r="H173" s="211"/>
      <c r="I173" s="212">
        <v>0</v>
      </c>
    </row>
    <row r="174" spans="1:27" x14ac:dyDescent="0.2">
      <c r="A174" s="208">
        <v>41730</v>
      </c>
      <c r="B174" s="216">
        <v>2014</v>
      </c>
      <c r="C174" s="216">
        <v>4</v>
      </c>
      <c r="D174" s="211"/>
      <c r="F174" s="211">
        <f t="shared" si="20"/>
        <v>0</v>
      </c>
      <c r="H174" s="211"/>
      <c r="I174" s="212">
        <v>0</v>
      </c>
    </row>
    <row r="175" spans="1:27" x14ac:dyDescent="0.2">
      <c r="A175" s="208">
        <v>41760</v>
      </c>
      <c r="B175" s="216">
        <v>2014</v>
      </c>
      <c r="C175" s="216">
        <v>5</v>
      </c>
      <c r="D175" s="211"/>
      <c r="F175" s="211">
        <f t="shared" si="20"/>
        <v>0</v>
      </c>
      <c r="H175" s="211"/>
      <c r="I175" s="212">
        <v>0</v>
      </c>
    </row>
    <row r="176" spans="1:27" x14ac:dyDescent="0.2">
      <c r="A176" s="208">
        <v>41791</v>
      </c>
      <c r="B176" s="216">
        <v>2014</v>
      </c>
      <c r="C176" s="216">
        <v>6</v>
      </c>
      <c r="D176" s="211"/>
      <c r="F176" s="211">
        <f t="shared" si="20"/>
        <v>0</v>
      </c>
      <c r="H176" s="211"/>
      <c r="I176" s="212">
        <v>0</v>
      </c>
    </row>
    <row r="177" spans="1:9" x14ac:dyDescent="0.2">
      <c r="A177" s="208">
        <v>41821</v>
      </c>
      <c r="B177" s="216">
        <v>2014</v>
      </c>
      <c r="C177" s="216">
        <v>7</v>
      </c>
      <c r="D177" s="211"/>
      <c r="F177" s="211">
        <f t="shared" si="20"/>
        <v>0</v>
      </c>
      <c r="H177" s="211"/>
      <c r="I177" s="212">
        <v>0</v>
      </c>
    </row>
    <row r="178" spans="1:9" x14ac:dyDescent="0.2">
      <c r="A178" s="208">
        <v>41852</v>
      </c>
      <c r="B178" s="216">
        <v>2014</v>
      </c>
      <c r="C178" s="216">
        <v>8</v>
      </c>
      <c r="D178" s="211"/>
      <c r="F178" s="211">
        <f t="shared" si="20"/>
        <v>0</v>
      </c>
      <c r="H178" s="211"/>
      <c r="I178" s="212">
        <v>0</v>
      </c>
    </row>
    <row r="179" spans="1:9" x14ac:dyDescent="0.2">
      <c r="A179" s="208">
        <v>41883</v>
      </c>
      <c r="B179" s="216">
        <v>2014</v>
      </c>
      <c r="C179" s="216">
        <v>9</v>
      </c>
      <c r="D179" s="211"/>
      <c r="F179" s="211">
        <f t="shared" si="20"/>
        <v>0</v>
      </c>
      <c r="H179" s="211"/>
      <c r="I179" s="212">
        <v>0</v>
      </c>
    </row>
    <row r="180" spans="1:9" x14ac:dyDescent="0.2">
      <c r="A180" s="208">
        <v>41913</v>
      </c>
      <c r="B180" s="216">
        <v>2014</v>
      </c>
      <c r="C180" s="216">
        <v>10</v>
      </c>
      <c r="D180" s="211"/>
      <c r="F180" s="211">
        <f t="shared" si="20"/>
        <v>0</v>
      </c>
      <c r="H180" s="211"/>
      <c r="I180" s="212">
        <v>0</v>
      </c>
    </row>
    <row r="181" spans="1:9" x14ac:dyDescent="0.2">
      <c r="A181" s="208">
        <v>41944</v>
      </c>
      <c r="B181" s="216">
        <v>2014</v>
      </c>
      <c r="C181" s="216">
        <v>11</v>
      </c>
      <c r="D181" s="211"/>
      <c r="F181" s="211">
        <f t="shared" si="20"/>
        <v>0</v>
      </c>
      <c r="H181" s="211"/>
      <c r="I181" s="212">
        <v>0</v>
      </c>
    </row>
    <row r="182" spans="1:9" x14ac:dyDescent="0.2">
      <c r="A182" s="208">
        <v>41974</v>
      </c>
      <c r="B182" s="216">
        <v>2014</v>
      </c>
      <c r="C182" s="216">
        <v>12</v>
      </c>
      <c r="D182" s="211"/>
      <c r="E182" s="214">
        <f>SUM(D171:D182)/1000</f>
        <v>0</v>
      </c>
      <c r="F182" s="211">
        <f>+D181</f>
        <v>0</v>
      </c>
      <c r="G182" s="214">
        <f>SUM(F171:F182)/1000</f>
        <v>0</v>
      </c>
      <c r="H182" s="211"/>
      <c r="I182" s="212">
        <v>0</v>
      </c>
    </row>
    <row r="183" spans="1:9" x14ac:dyDescent="0.2">
      <c r="A183" s="208">
        <v>42005</v>
      </c>
      <c r="B183" s="216">
        <v>2015</v>
      </c>
      <c r="C183" s="216">
        <v>1</v>
      </c>
      <c r="D183" s="211"/>
      <c r="E183" s="213">
        <f>(E182/E170)-1</f>
        <v>-1</v>
      </c>
      <c r="F183" s="211">
        <f t="shared" ref="F183:F205" si="21">+D182</f>
        <v>0</v>
      </c>
      <c r="G183" s="213">
        <f>(G182/G170)-1</f>
        <v>-1</v>
      </c>
      <c r="H183" s="211"/>
      <c r="I183" s="212">
        <v>0</v>
      </c>
    </row>
    <row r="184" spans="1:9" x14ac:dyDescent="0.2">
      <c r="A184" s="208">
        <v>42036</v>
      </c>
      <c r="B184" s="216">
        <v>2015</v>
      </c>
      <c r="C184" s="216">
        <v>2</v>
      </c>
      <c r="D184" s="211"/>
      <c r="F184" s="211">
        <f t="shared" si="21"/>
        <v>0</v>
      </c>
      <c r="H184" s="211"/>
      <c r="I184" s="212">
        <v>0</v>
      </c>
    </row>
    <row r="185" spans="1:9" x14ac:dyDescent="0.2">
      <c r="A185" s="208">
        <v>42064</v>
      </c>
      <c r="B185" s="216">
        <v>2015</v>
      </c>
      <c r="C185" s="216">
        <v>3</v>
      </c>
      <c r="D185" s="211"/>
      <c r="F185" s="211">
        <f t="shared" si="21"/>
        <v>0</v>
      </c>
      <c r="H185" s="211"/>
      <c r="I185" s="212">
        <v>0</v>
      </c>
    </row>
    <row r="186" spans="1:9" x14ac:dyDescent="0.2">
      <c r="A186" s="208">
        <v>42095</v>
      </c>
      <c r="B186" s="216">
        <v>2015</v>
      </c>
      <c r="C186" s="216">
        <v>4</v>
      </c>
      <c r="D186" s="211"/>
      <c r="F186" s="211">
        <f t="shared" si="21"/>
        <v>0</v>
      </c>
      <c r="H186" s="211"/>
      <c r="I186" s="212">
        <v>0</v>
      </c>
    </row>
    <row r="187" spans="1:9" x14ac:dyDescent="0.2">
      <c r="A187" s="208">
        <v>42125</v>
      </c>
      <c r="B187" s="216">
        <v>2015</v>
      </c>
      <c r="C187" s="216">
        <v>5</v>
      </c>
      <c r="D187" s="211"/>
      <c r="F187" s="211">
        <f t="shared" si="21"/>
        <v>0</v>
      </c>
      <c r="H187" s="211"/>
      <c r="I187" s="212">
        <v>0</v>
      </c>
    </row>
    <row r="188" spans="1:9" x14ac:dyDescent="0.2">
      <c r="A188" s="208">
        <v>42156</v>
      </c>
      <c r="B188" s="216">
        <v>2015</v>
      </c>
      <c r="C188" s="216">
        <v>6</v>
      </c>
      <c r="D188" s="211"/>
      <c r="F188" s="211">
        <f t="shared" si="21"/>
        <v>0</v>
      </c>
      <c r="H188" s="211"/>
      <c r="I188" s="212">
        <v>0</v>
      </c>
    </row>
    <row r="189" spans="1:9" x14ac:dyDescent="0.2">
      <c r="A189" s="208">
        <v>42186</v>
      </c>
      <c r="B189" s="216">
        <v>2015</v>
      </c>
      <c r="C189" s="216">
        <v>7</v>
      </c>
      <c r="D189" s="211"/>
      <c r="F189" s="211">
        <f t="shared" si="21"/>
        <v>0</v>
      </c>
      <c r="H189" s="211"/>
      <c r="I189" s="212">
        <v>0</v>
      </c>
    </row>
    <row r="190" spans="1:9" x14ac:dyDescent="0.2">
      <c r="A190" s="208">
        <v>42217</v>
      </c>
      <c r="B190" s="216">
        <v>2015</v>
      </c>
      <c r="C190" s="216">
        <v>8</v>
      </c>
      <c r="D190" s="211"/>
      <c r="F190" s="211">
        <f t="shared" si="21"/>
        <v>0</v>
      </c>
      <c r="H190" s="211"/>
      <c r="I190" s="212">
        <v>0</v>
      </c>
    </row>
    <row r="191" spans="1:9" x14ac:dyDescent="0.2">
      <c r="A191" s="208">
        <v>42248</v>
      </c>
      <c r="B191" s="216">
        <v>2015</v>
      </c>
      <c r="C191" s="216">
        <v>9</v>
      </c>
      <c r="D191" s="211"/>
      <c r="F191" s="211">
        <f t="shared" si="21"/>
        <v>0</v>
      </c>
      <c r="H191" s="211"/>
      <c r="I191" s="212">
        <v>0</v>
      </c>
    </row>
    <row r="192" spans="1:9" x14ac:dyDescent="0.2">
      <c r="A192" s="208">
        <v>42278</v>
      </c>
      <c r="B192" s="216">
        <v>2015</v>
      </c>
      <c r="C192" s="216">
        <v>10</v>
      </c>
      <c r="D192" s="211"/>
      <c r="F192" s="211">
        <f t="shared" si="21"/>
        <v>0</v>
      </c>
      <c r="H192" s="211"/>
      <c r="I192" s="212">
        <v>0</v>
      </c>
    </row>
    <row r="193" spans="1:9" x14ac:dyDescent="0.2">
      <c r="A193" s="208">
        <v>42309</v>
      </c>
      <c r="B193" s="216">
        <v>2015</v>
      </c>
      <c r="C193" s="216">
        <v>11</v>
      </c>
      <c r="D193" s="211"/>
      <c r="F193" s="211">
        <f t="shared" si="21"/>
        <v>0</v>
      </c>
      <c r="H193" s="211"/>
      <c r="I193" s="212">
        <v>0</v>
      </c>
    </row>
    <row r="194" spans="1:9" x14ac:dyDescent="0.2">
      <c r="A194" s="208">
        <v>42339</v>
      </c>
      <c r="B194" s="216">
        <v>2015</v>
      </c>
      <c r="C194" s="216">
        <v>12</v>
      </c>
      <c r="D194" s="211"/>
      <c r="E194" s="214">
        <f>SUM(D183:D194)/1000</f>
        <v>0</v>
      </c>
      <c r="F194" s="211">
        <f t="shared" si="21"/>
        <v>0</v>
      </c>
      <c r="G194" s="214">
        <f>SUM(F183:F194)/1000</f>
        <v>0</v>
      </c>
      <c r="H194" s="211"/>
      <c r="I194" s="212">
        <v>0</v>
      </c>
    </row>
    <row r="195" spans="1:9" x14ac:dyDescent="0.2">
      <c r="A195" s="208">
        <v>42370</v>
      </c>
      <c r="B195" s="216">
        <v>2016</v>
      </c>
      <c r="C195" s="216">
        <v>1</v>
      </c>
      <c r="D195" s="211"/>
      <c r="E195" s="213" t="e">
        <f>(E194/E182)-1</f>
        <v>#DIV/0!</v>
      </c>
      <c r="F195" s="211">
        <f t="shared" si="21"/>
        <v>0</v>
      </c>
      <c r="G195" s="213" t="e">
        <f>(G194/G182)-1</f>
        <v>#DIV/0!</v>
      </c>
      <c r="H195" s="211"/>
      <c r="I195" s="212">
        <v>0</v>
      </c>
    </row>
    <row r="196" spans="1:9" x14ac:dyDescent="0.2">
      <c r="A196" s="208">
        <v>42401</v>
      </c>
      <c r="B196" s="216">
        <v>2016</v>
      </c>
      <c r="C196" s="216">
        <v>2</v>
      </c>
      <c r="D196" s="211"/>
      <c r="F196" s="211">
        <f t="shared" si="21"/>
        <v>0</v>
      </c>
      <c r="H196" s="211"/>
      <c r="I196" s="212">
        <v>0</v>
      </c>
    </row>
    <row r="197" spans="1:9" x14ac:dyDescent="0.2">
      <c r="A197" s="208">
        <v>42430</v>
      </c>
      <c r="B197" s="216">
        <v>2016</v>
      </c>
      <c r="C197" s="216">
        <v>3</v>
      </c>
      <c r="D197" s="211"/>
      <c r="F197" s="211">
        <f t="shared" si="21"/>
        <v>0</v>
      </c>
      <c r="H197" s="211"/>
      <c r="I197" s="212">
        <v>0</v>
      </c>
    </row>
    <row r="198" spans="1:9" x14ac:dyDescent="0.2">
      <c r="A198" s="208">
        <v>42461</v>
      </c>
      <c r="B198" s="216">
        <v>2016</v>
      </c>
      <c r="C198" s="216">
        <v>4</v>
      </c>
      <c r="D198" s="211"/>
      <c r="F198" s="211">
        <f t="shared" si="21"/>
        <v>0</v>
      </c>
      <c r="H198" s="211"/>
      <c r="I198" s="212">
        <v>0</v>
      </c>
    </row>
    <row r="199" spans="1:9" x14ac:dyDescent="0.2">
      <c r="A199" s="208">
        <v>42491</v>
      </c>
      <c r="B199" s="216">
        <v>2016</v>
      </c>
      <c r="C199" s="216">
        <v>5</v>
      </c>
      <c r="D199" s="211"/>
      <c r="F199" s="211">
        <f t="shared" si="21"/>
        <v>0</v>
      </c>
      <c r="H199" s="211"/>
      <c r="I199" s="212">
        <v>0</v>
      </c>
    </row>
    <row r="200" spans="1:9" x14ac:dyDescent="0.2">
      <c r="A200" s="208">
        <v>42522</v>
      </c>
      <c r="B200" s="216">
        <v>2016</v>
      </c>
      <c r="C200" s="216">
        <v>6</v>
      </c>
      <c r="D200" s="211"/>
      <c r="F200" s="211">
        <f t="shared" si="21"/>
        <v>0</v>
      </c>
      <c r="H200" s="211"/>
      <c r="I200" s="212">
        <v>0</v>
      </c>
    </row>
    <row r="201" spans="1:9" x14ac:dyDescent="0.2">
      <c r="A201" s="208">
        <v>42552</v>
      </c>
      <c r="B201" s="216">
        <v>2016</v>
      </c>
      <c r="C201" s="216">
        <v>7</v>
      </c>
      <c r="D201" s="211"/>
      <c r="F201" s="211">
        <f t="shared" si="21"/>
        <v>0</v>
      </c>
      <c r="H201" s="211"/>
      <c r="I201" s="212">
        <v>0</v>
      </c>
    </row>
    <row r="202" spans="1:9" x14ac:dyDescent="0.2">
      <c r="A202" s="208">
        <v>42583</v>
      </c>
      <c r="B202" s="216">
        <v>2016</v>
      </c>
      <c r="C202" s="216">
        <v>8</v>
      </c>
      <c r="D202" s="211"/>
      <c r="F202" s="211">
        <f t="shared" si="21"/>
        <v>0</v>
      </c>
      <c r="H202" s="211"/>
      <c r="I202" s="212">
        <v>0</v>
      </c>
    </row>
    <row r="203" spans="1:9" x14ac:dyDescent="0.2">
      <c r="A203" s="208">
        <v>42614</v>
      </c>
      <c r="B203" s="216">
        <v>2016</v>
      </c>
      <c r="C203" s="216">
        <v>9</v>
      </c>
      <c r="D203" s="211"/>
      <c r="F203" s="211">
        <f t="shared" si="21"/>
        <v>0</v>
      </c>
      <c r="H203" s="211"/>
      <c r="I203" s="212">
        <v>0</v>
      </c>
    </row>
    <row r="204" spans="1:9" x14ac:dyDescent="0.2">
      <c r="A204" s="208">
        <v>42644</v>
      </c>
      <c r="B204" s="216">
        <v>2016</v>
      </c>
      <c r="C204" s="216">
        <v>10</v>
      </c>
      <c r="D204" s="211"/>
      <c r="F204" s="211">
        <f t="shared" si="21"/>
        <v>0</v>
      </c>
      <c r="H204" s="211"/>
      <c r="I204" s="212">
        <v>0</v>
      </c>
    </row>
    <row r="205" spans="1:9" x14ac:dyDescent="0.2">
      <c r="A205" s="208">
        <v>42675</v>
      </c>
      <c r="B205" s="216">
        <v>2016</v>
      </c>
      <c r="C205" s="216">
        <v>11</v>
      </c>
      <c r="D205" s="211"/>
      <c r="F205" s="211">
        <f t="shared" si="21"/>
        <v>0</v>
      </c>
      <c r="H205" s="211"/>
      <c r="I205" s="212">
        <v>0</v>
      </c>
    </row>
    <row r="206" spans="1:9" x14ac:dyDescent="0.2">
      <c r="A206" s="208">
        <v>42705</v>
      </c>
      <c r="B206" s="216">
        <v>2016</v>
      </c>
      <c r="C206" s="216">
        <v>12</v>
      </c>
      <c r="D206" s="211"/>
      <c r="E206" s="214">
        <f>SUM(D195:D206)/1000</f>
        <v>0</v>
      </c>
      <c r="F206" s="211">
        <f>+D205</f>
        <v>0</v>
      </c>
      <c r="G206" s="214">
        <f>SUM(F195:F206)/1000</f>
        <v>0</v>
      </c>
      <c r="H206" s="211"/>
      <c r="I206" s="212">
        <v>0</v>
      </c>
    </row>
    <row r="207" spans="1:9" x14ac:dyDescent="0.2">
      <c r="A207" s="208">
        <v>42736</v>
      </c>
      <c r="B207" s="216">
        <v>2017</v>
      </c>
      <c r="C207" s="216">
        <v>1</v>
      </c>
      <c r="D207" s="211"/>
      <c r="E207" s="213" t="e">
        <f>(E206/E194)-1</f>
        <v>#DIV/0!</v>
      </c>
      <c r="F207" s="211">
        <f t="shared" ref="F207:F229" si="22">+D206</f>
        <v>0</v>
      </c>
      <c r="G207" s="213" t="e">
        <f>(G206/G194)-1</f>
        <v>#DIV/0!</v>
      </c>
      <c r="H207" s="211"/>
      <c r="I207" s="212">
        <v>0</v>
      </c>
    </row>
    <row r="208" spans="1:9" x14ac:dyDescent="0.2">
      <c r="A208" s="208">
        <v>42767</v>
      </c>
      <c r="B208" s="216">
        <v>2017</v>
      </c>
      <c r="C208" s="216">
        <v>2</v>
      </c>
      <c r="D208" s="211"/>
      <c r="F208" s="211">
        <f t="shared" si="22"/>
        <v>0</v>
      </c>
      <c r="H208" s="211"/>
      <c r="I208" s="212">
        <v>0</v>
      </c>
    </row>
    <row r="209" spans="1:9" x14ac:dyDescent="0.2">
      <c r="A209" s="208">
        <v>42795</v>
      </c>
      <c r="B209" s="216">
        <v>2017</v>
      </c>
      <c r="C209" s="216">
        <v>3</v>
      </c>
      <c r="D209" s="211"/>
      <c r="F209" s="211">
        <f t="shared" si="22"/>
        <v>0</v>
      </c>
      <c r="H209" s="211"/>
      <c r="I209" s="212">
        <v>0</v>
      </c>
    </row>
    <row r="210" spans="1:9" x14ac:dyDescent="0.2">
      <c r="A210" s="208">
        <v>42826</v>
      </c>
      <c r="B210" s="216">
        <v>2017</v>
      </c>
      <c r="C210" s="216">
        <v>4</v>
      </c>
      <c r="D210" s="211"/>
      <c r="F210" s="211">
        <f t="shared" si="22"/>
        <v>0</v>
      </c>
      <c r="H210" s="211"/>
      <c r="I210" s="212">
        <v>0</v>
      </c>
    </row>
    <row r="211" spans="1:9" x14ac:dyDescent="0.2">
      <c r="A211" s="208">
        <v>42856</v>
      </c>
      <c r="B211" s="216">
        <v>2017</v>
      </c>
      <c r="C211" s="216">
        <v>5</v>
      </c>
      <c r="D211" s="211"/>
      <c r="F211" s="211">
        <f t="shared" si="22"/>
        <v>0</v>
      </c>
      <c r="H211" s="211"/>
      <c r="I211" s="212">
        <v>0</v>
      </c>
    </row>
    <row r="212" spans="1:9" x14ac:dyDescent="0.2">
      <c r="A212" s="208">
        <v>42887</v>
      </c>
      <c r="B212" s="216">
        <v>2017</v>
      </c>
      <c r="C212" s="216">
        <v>6</v>
      </c>
      <c r="D212" s="211"/>
      <c r="F212" s="211">
        <f t="shared" si="22"/>
        <v>0</v>
      </c>
      <c r="H212" s="211"/>
      <c r="I212" s="212">
        <v>0</v>
      </c>
    </row>
    <row r="213" spans="1:9" x14ac:dyDescent="0.2">
      <c r="A213" s="208">
        <v>42917</v>
      </c>
      <c r="B213" s="216">
        <v>2017</v>
      </c>
      <c r="C213" s="216">
        <v>7</v>
      </c>
      <c r="D213" s="211"/>
      <c r="F213" s="211">
        <f t="shared" si="22"/>
        <v>0</v>
      </c>
      <c r="H213" s="211"/>
      <c r="I213" s="212">
        <v>0</v>
      </c>
    </row>
    <row r="214" spans="1:9" x14ac:dyDescent="0.2">
      <c r="A214" s="208">
        <v>42948</v>
      </c>
      <c r="B214" s="216">
        <v>2017</v>
      </c>
      <c r="C214" s="216">
        <v>8</v>
      </c>
      <c r="D214" s="211"/>
      <c r="F214" s="211">
        <f t="shared" si="22"/>
        <v>0</v>
      </c>
      <c r="H214" s="211"/>
      <c r="I214" s="212">
        <v>0</v>
      </c>
    </row>
    <row r="215" spans="1:9" x14ac:dyDescent="0.2">
      <c r="A215" s="208">
        <v>42979</v>
      </c>
      <c r="B215" s="216">
        <v>2017</v>
      </c>
      <c r="C215" s="216">
        <v>9</v>
      </c>
      <c r="D215" s="211"/>
      <c r="F215" s="211">
        <f t="shared" si="22"/>
        <v>0</v>
      </c>
      <c r="H215" s="211"/>
      <c r="I215" s="212">
        <v>0</v>
      </c>
    </row>
    <row r="216" spans="1:9" x14ac:dyDescent="0.2">
      <c r="A216" s="208">
        <v>43009</v>
      </c>
      <c r="B216" s="216">
        <v>2017</v>
      </c>
      <c r="C216" s="216">
        <v>10</v>
      </c>
      <c r="D216" s="211"/>
      <c r="F216" s="211">
        <f t="shared" si="22"/>
        <v>0</v>
      </c>
      <c r="H216" s="211"/>
      <c r="I216" s="212">
        <v>0</v>
      </c>
    </row>
    <row r="217" spans="1:9" x14ac:dyDescent="0.2">
      <c r="A217" s="208">
        <v>43040</v>
      </c>
      <c r="B217" s="216">
        <v>2017</v>
      </c>
      <c r="C217" s="216">
        <v>11</v>
      </c>
      <c r="D217" s="211"/>
      <c r="F217" s="211">
        <f t="shared" si="22"/>
        <v>0</v>
      </c>
      <c r="H217" s="211"/>
      <c r="I217" s="212">
        <v>0</v>
      </c>
    </row>
    <row r="218" spans="1:9" x14ac:dyDescent="0.2">
      <c r="A218" s="208">
        <v>43070</v>
      </c>
      <c r="B218" s="216">
        <v>2017</v>
      </c>
      <c r="C218" s="216">
        <v>12</v>
      </c>
      <c r="D218" s="211"/>
      <c r="E218" s="214">
        <f>SUM(D207:D218)/1000</f>
        <v>0</v>
      </c>
      <c r="F218" s="211">
        <f t="shared" si="22"/>
        <v>0</v>
      </c>
      <c r="G218" s="214">
        <f>SUM(F207:F218)/1000</f>
        <v>0</v>
      </c>
      <c r="H218" s="211"/>
      <c r="I218" s="212">
        <v>0</v>
      </c>
    </row>
    <row r="219" spans="1:9" x14ac:dyDescent="0.2">
      <c r="A219" s="208">
        <v>43101</v>
      </c>
      <c r="B219" s="216">
        <v>2018</v>
      </c>
      <c r="C219" s="216">
        <v>1</v>
      </c>
      <c r="D219" s="211"/>
      <c r="E219" s="213" t="e">
        <f>(E218/E206)-1</f>
        <v>#DIV/0!</v>
      </c>
      <c r="F219" s="211">
        <f t="shared" si="22"/>
        <v>0</v>
      </c>
      <c r="G219" s="213" t="e">
        <f>(G218/G206)-1</f>
        <v>#DIV/0!</v>
      </c>
      <c r="H219" s="211"/>
      <c r="I219" s="212">
        <v>0</v>
      </c>
    </row>
    <row r="220" spans="1:9" x14ac:dyDescent="0.2">
      <c r="A220" s="208">
        <v>43132</v>
      </c>
      <c r="B220" s="216">
        <v>2018</v>
      </c>
      <c r="C220" s="216">
        <v>2</v>
      </c>
      <c r="D220" s="211"/>
      <c r="F220" s="211">
        <f t="shared" si="22"/>
        <v>0</v>
      </c>
      <c r="H220" s="211"/>
      <c r="I220" s="212">
        <v>0</v>
      </c>
    </row>
    <row r="221" spans="1:9" x14ac:dyDescent="0.2">
      <c r="A221" s="208">
        <v>43160</v>
      </c>
      <c r="B221" s="216">
        <v>2018</v>
      </c>
      <c r="C221" s="216">
        <v>3</v>
      </c>
      <c r="D221" s="211"/>
      <c r="F221" s="211">
        <f t="shared" si="22"/>
        <v>0</v>
      </c>
      <c r="H221" s="211"/>
      <c r="I221" s="212">
        <v>0</v>
      </c>
    </row>
    <row r="222" spans="1:9" x14ac:dyDescent="0.2">
      <c r="A222" s="208">
        <v>43191</v>
      </c>
      <c r="B222" s="216">
        <v>2018</v>
      </c>
      <c r="C222" s="216">
        <v>4</v>
      </c>
      <c r="D222" s="211"/>
      <c r="F222" s="211">
        <f t="shared" si="22"/>
        <v>0</v>
      </c>
      <c r="H222" s="211"/>
      <c r="I222" s="212">
        <v>0</v>
      </c>
    </row>
    <row r="223" spans="1:9" x14ac:dyDescent="0.2">
      <c r="A223" s="208">
        <v>43221</v>
      </c>
      <c r="B223" s="216">
        <v>2018</v>
      </c>
      <c r="C223" s="216">
        <v>5</v>
      </c>
      <c r="D223" s="211"/>
      <c r="F223" s="211">
        <f t="shared" si="22"/>
        <v>0</v>
      </c>
      <c r="H223" s="211"/>
      <c r="I223" s="212">
        <v>0</v>
      </c>
    </row>
    <row r="224" spans="1:9" x14ac:dyDescent="0.2">
      <c r="A224" s="208">
        <v>43252</v>
      </c>
      <c r="B224" s="216">
        <v>2018</v>
      </c>
      <c r="C224" s="216">
        <v>6</v>
      </c>
      <c r="D224" s="211"/>
      <c r="F224" s="211">
        <f t="shared" si="22"/>
        <v>0</v>
      </c>
      <c r="H224" s="211"/>
      <c r="I224" s="212">
        <v>0</v>
      </c>
    </row>
    <row r="225" spans="1:9" x14ac:dyDescent="0.2">
      <c r="A225" s="208">
        <v>43282</v>
      </c>
      <c r="B225" s="216">
        <v>2018</v>
      </c>
      <c r="C225" s="216">
        <v>7</v>
      </c>
      <c r="D225" s="211"/>
      <c r="F225" s="211">
        <f t="shared" si="22"/>
        <v>0</v>
      </c>
      <c r="H225" s="211"/>
      <c r="I225" s="212">
        <v>0</v>
      </c>
    </row>
    <row r="226" spans="1:9" x14ac:dyDescent="0.2">
      <c r="A226" s="208">
        <v>43313</v>
      </c>
      <c r="B226" s="216">
        <v>2018</v>
      </c>
      <c r="C226" s="216">
        <v>8</v>
      </c>
      <c r="D226" s="211"/>
      <c r="F226" s="211">
        <f t="shared" si="22"/>
        <v>0</v>
      </c>
      <c r="H226" s="211"/>
      <c r="I226" s="212">
        <v>0</v>
      </c>
    </row>
    <row r="227" spans="1:9" x14ac:dyDescent="0.2">
      <c r="A227" s="208">
        <v>43344</v>
      </c>
      <c r="B227" s="216">
        <v>2018</v>
      </c>
      <c r="C227" s="216">
        <v>9</v>
      </c>
      <c r="D227" s="211"/>
      <c r="F227" s="211">
        <f t="shared" si="22"/>
        <v>0</v>
      </c>
      <c r="H227" s="211"/>
      <c r="I227" s="212">
        <v>0</v>
      </c>
    </row>
    <row r="228" spans="1:9" x14ac:dyDescent="0.2">
      <c r="A228" s="208">
        <v>43374</v>
      </c>
      <c r="B228" s="216">
        <v>2018</v>
      </c>
      <c r="C228" s="216">
        <v>10</v>
      </c>
      <c r="D228" s="211"/>
      <c r="F228" s="211">
        <f t="shared" si="22"/>
        <v>0</v>
      </c>
      <c r="H228" s="211"/>
      <c r="I228" s="212">
        <v>0</v>
      </c>
    </row>
    <row r="229" spans="1:9" x14ac:dyDescent="0.2">
      <c r="A229" s="208">
        <v>43405</v>
      </c>
      <c r="B229" s="216">
        <v>2018</v>
      </c>
      <c r="C229" s="216">
        <v>11</v>
      </c>
      <c r="D229" s="211"/>
      <c r="F229" s="211">
        <f t="shared" si="22"/>
        <v>0</v>
      </c>
      <c r="H229" s="211"/>
      <c r="I229" s="212">
        <v>0</v>
      </c>
    </row>
    <row r="230" spans="1:9" x14ac:dyDescent="0.2">
      <c r="A230" s="208">
        <v>43435</v>
      </c>
      <c r="B230" s="216">
        <v>2018</v>
      </c>
      <c r="C230" s="216">
        <v>12</v>
      </c>
      <c r="D230" s="211"/>
      <c r="E230" s="214">
        <f>SUM(D219:D230)/1000</f>
        <v>0</v>
      </c>
      <c r="F230" s="211">
        <f>+D229</f>
        <v>0</v>
      </c>
      <c r="G230" s="214">
        <f>SUM(F219:F230)/1000</f>
        <v>0</v>
      </c>
      <c r="H230" s="211"/>
      <c r="I230" s="212">
        <v>0</v>
      </c>
    </row>
    <row r="231" spans="1:9" x14ac:dyDescent="0.2">
      <c r="A231" s="208">
        <v>43466</v>
      </c>
      <c r="B231" s="216">
        <v>2019</v>
      </c>
      <c r="C231" s="216">
        <v>1</v>
      </c>
      <c r="D231" s="211"/>
      <c r="E231" s="213" t="e">
        <f>(E230/E218)-1</f>
        <v>#DIV/0!</v>
      </c>
      <c r="F231" s="211">
        <f t="shared" ref="F231:F253" si="23">+D230</f>
        <v>0</v>
      </c>
      <c r="G231" s="213" t="e">
        <f>(G230/G218)-1</f>
        <v>#DIV/0!</v>
      </c>
      <c r="H231" s="211"/>
      <c r="I231" s="212">
        <v>0</v>
      </c>
    </row>
    <row r="232" spans="1:9" x14ac:dyDescent="0.2">
      <c r="A232" s="208">
        <v>43497</v>
      </c>
      <c r="B232" s="216">
        <v>2019</v>
      </c>
      <c r="C232" s="216">
        <v>2</v>
      </c>
      <c r="D232" s="211"/>
      <c r="F232" s="211">
        <f t="shared" si="23"/>
        <v>0</v>
      </c>
      <c r="H232" s="211"/>
      <c r="I232" s="212">
        <v>0</v>
      </c>
    </row>
    <row r="233" spans="1:9" x14ac:dyDescent="0.2">
      <c r="A233" s="208">
        <v>43525</v>
      </c>
      <c r="B233" s="216">
        <v>2019</v>
      </c>
      <c r="C233" s="216">
        <v>3</v>
      </c>
      <c r="D233" s="211"/>
      <c r="F233" s="211">
        <f t="shared" si="23"/>
        <v>0</v>
      </c>
      <c r="H233" s="211"/>
      <c r="I233" s="212">
        <v>0</v>
      </c>
    </row>
    <row r="234" spans="1:9" x14ac:dyDescent="0.2">
      <c r="A234" s="208">
        <v>43556</v>
      </c>
      <c r="B234" s="216">
        <v>2019</v>
      </c>
      <c r="C234" s="216">
        <v>4</v>
      </c>
      <c r="D234" s="211"/>
      <c r="F234" s="211">
        <f t="shared" si="23"/>
        <v>0</v>
      </c>
      <c r="H234" s="211"/>
      <c r="I234" s="212">
        <v>0</v>
      </c>
    </row>
    <row r="235" spans="1:9" x14ac:dyDescent="0.2">
      <c r="A235" s="208">
        <v>43586</v>
      </c>
      <c r="B235" s="216">
        <v>2019</v>
      </c>
      <c r="C235" s="216">
        <v>5</v>
      </c>
      <c r="D235" s="211"/>
      <c r="F235" s="211">
        <f t="shared" si="23"/>
        <v>0</v>
      </c>
      <c r="H235" s="211"/>
      <c r="I235" s="212">
        <v>0</v>
      </c>
    </row>
    <row r="236" spans="1:9" x14ac:dyDescent="0.2">
      <c r="A236" s="208">
        <v>43617</v>
      </c>
      <c r="B236" s="216">
        <v>2019</v>
      </c>
      <c r="C236" s="216">
        <v>6</v>
      </c>
      <c r="D236" s="211"/>
      <c r="F236" s="211">
        <f t="shared" si="23"/>
        <v>0</v>
      </c>
      <c r="H236" s="211"/>
      <c r="I236" s="212">
        <v>0</v>
      </c>
    </row>
    <row r="237" spans="1:9" x14ac:dyDescent="0.2">
      <c r="A237" s="208">
        <v>43647</v>
      </c>
      <c r="B237" s="216">
        <v>2019</v>
      </c>
      <c r="C237" s="216">
        <v>7</v>
      </c>
      <c r="D237" s="211"/>
      <c r="F237" s="211">
        <f t="shared" si="23"/>
        <v>0</v>
      </c>
      <c r="H237" s="211"/>
      <c r="I237" s="212">
        <v>0</v>
      </c>
    </row>
    <row r="238" spans="1:9" x14ac:dyDescent="0.2">
      <c r="A238" s="208">
        <v>43678</v>
      </c>
      <c r="B238" s="216">
        <v>2019</v>
      </c>
      <c r="C238" s="216">
        <v>8</v>
      </c>
      <c r="D238" s="211"/>
      <c r="F238" s="211">
        <f t="shared" si="23"/>
        <v>0</v>
      </c>
      <c r="H238" s="211"/>
      <c r="I238" s="212">
        <v>0</v>
      </c>
    </row>
    <row r="239" spans="1:9" x14ac:dyDescent="0.2">
      <c r="A239" s="208">
        <v>43709</v>
      </c>
      <c r="B239" s="216">
        <v>2019</v>
      </c>
      <c r="C239" s="216">
        <v>9</v>
      </c>
      <c r="D239" s="211"/>
      <c r="F239" s="211">
        <f t="shared" si="23"/>
        <v>0</v>
      </c>
      <c r="H239" s="211"/>
      <c r="I239" s="212">
        <v>0</v>
      </c>
    </row>
    <row r="240" spans="1:9" x14ac:dyDescent="0.2">
      <c r="A240" s="208">
        <v>43739</v>
      </c>
      <c r="B240" s="216">
        <v>2019</v>
      </c>
      <c r="C240" s="216">
        <v>10</v>
      </c>
      <c r="D240" s="211"/>
      <c r="F240" s="211">
        <f t="shared" si="23"/>
        <v>0</v>
      </c>
      <c r="H240" s="211"/>
      <c r="I240" s="212">
        <v>0</v>
      </c>
    </row>
    <row r="241" spans="1:9" x14ac:dyDescent="0.2">
      <c r="A241" s="208">
        <v>43770</v>
      </c>
      <c r="B241" s="216">
        <v>2019</v>
      </c>
      <c r="C241" s="216">
        <v>11</v>
      </c>
      <c r="D241" s="211"/>
      <c r="F241" s="211">
        <f t="shared" si="23"/>
        <v>0</v>
      </c>
      <c r="H241" s="211"/>
      <c r="I241" s="212">
        <v>0</v>
      </c>
    </row>
    <row r="242" spans="1:9" x14ac:dyDescent="0.2">
      <c r="A242" s="208">
        <v>43800</v>
      </c>
      <c r="B242" s="216">
        <v>2019</v>
      </c>
      <c r="C242" s="216">
        <v>12</v>
      </c>
      <c r="D242" s="211"/>
      <c r="E242" s="214">
        <f>SUM(D231:D242)/1000</f>
        <v>0</v>
      </c>
      <c r="F242" s="211">
        <f t="shared" si="23"/>
        <v>0</v>
      </c>
      <c r="G242" s="214">
        <f>SUM(F231:F242)/1000</f>
        <v>0</v>
      </c>
      <c r="H242" s="211"/>
      <c r="I242" s="212">
        <v>0</v>
      </c>
    </row>
    <row r="243" spans="1:9" x14ac:dyDescent="0.2">
      <c r="A243" s="208">
        <v>43831</v>
      </c>
      <c r="B243" s="216">
        <v>2020</v>
      </c>
      <c r="C243" s="216">
        <v>1</v>
      </c>
      <c r="D243" s="211"/>
      <c r="E243" s="213" t="e">
        <f>(E242/E230)-1</f>
        <v>#DIV/0!</v>
      </c>
      <c r="F243" s="211">
        <f t="shared" si="23"/>
        <v>0</v>
      </c>
      <c r="G243" s="213" t="e">
        <f>(G242/G230)-1</f>
        <v>#DIV/0!</v>
      </c>
      <c r="H243" s="211"/>
      <c r="I243" s="212">
        <v>0</v>
      </c>
    </row>
    <row r="244" spans="1:9" x14ac:dyDescent="0.2">
      <c r="A244" s="208">
        <v>43862</v>
      </c>
      <c r="B244" s="216">
        <v>2020</v>
      </c>
      <c r="C244" s="216">
        <v>2</v>
      </c>
      <c r="D244" s="211"/>
      <c r="F244" s="211">
        <f t="shared" si="23"/>
        <v>0</v>
      </c>
      <c r="H244" s="211"/>
      <c r="I244" s="212">
        <v>0</v>
      </c>
    </row>
    <row r="245" spans="1:9" x14ac:dyDescent="0.2">
      <c r="A245" s="208">
        <v>43891</v>
      </c>
      <c r="B245" s="216">
        <v>2020</v>
      </c>
      <c r="C245" s="216">
        <v>3</v>
      </c>
      <c r="D245" s="211"/>
      <c r="F245" s="211">
        <f t="shared" si="23"/>
        <v>0</v>
      </c>
      <c r="H245" s="211"/>
      <c r="I245" s="212">
        <v>0</v>
      </c>
    </row>
    <row r="246" spans="1:9" x14ac:dyDescent="0.2">
      <c r="A246" s="208">
        <v>43922</v>
      </c>
      <c r="B246" s="216">
        <v>2020</v>
      </c>
      <c r="C246" s="216">
        <v>4</v>
      </c>
      <c r="D246" s="211"/>
      <c r="F246" s="211">
        <f t="shared" si="23"/>
        <v>0</v>
      </c>
      <c r="H246" s="211"/>
      <c r="I246" s="212">
        <v>0</v>
      </c>
    </row>
    <row r="247" spans="1:9" x14ac:dyDescent="0.2">
      <c r="A247" s="208">
        <v>43952</v>
      </c>
      <c r="B247" s="216">
        <v>2020</v>
      </c>
      <c r="C247" s="216">
        <v>5</v>
      </c>
      <c r="D247" s="211"/>
      <c r="F247" s="211">
        <f t="shared" si="23"/>
        <v>0</v>
      </c>
      <c r="H247" s="211"/>
      <c r="I247" s="212">
        <v>0</v>
      </c>
    </row>
    <row r="248" spans="1:9" x14ac:dyDescent="0.2">
      <c r="A248" s="208">
        <v>43983</v>
      </c>
      <c r="B248" s="216">
        <v>2020</v>
      </c>
      <c r="C248" s="216">
        <v>6</v>
      </c>
      <c r="D248" s="211"/>
      <c r="F248" s="211">
        <f t="shared" si="23"/>
        <v>0</v>
      </c>
      <c r="H248" s="211"/>
      <c r="I248" s="212">
        <v>0</v>
      </c>
    </row>
    <row r="249" spans="1:9" x14ac:dyDescent="0.2">
      <c r="A249" s="208">
        <v>44013</v>
      </c>
      <c r="B249" s="216">
        <v>2020</v>
      </c>
      <c r="C249" s="216">
        <v>7</v>
      </c>
      <c r="D249" s="211"/>
      <c r="F249" s="211">
        <f t="shared" si="23"/>
        <v>0</v>
      </c>
      <c r="H249" s="211"/>
      <c r="I249" s="212">
        <v>0</v>
      </c>
    </row>
    <row r="250" spans="1:9" x14ac:dyDescent="0.2">
      <c r="A250" s="208">
        <v>44044</v>
      </c>
      <c r="B250" s="216">
        <v>2020</v>
      </c>
      <c r="C250" s="216">
        <v>8</v>
      </c>
      <c r="D250" s="211"/>
      <c r="F250" s="211">
        <f t="shared" si="23"/>
        <v>0</v>
      </c>
      <c r="H250" s="211"/>
      <c r="I250" s="212">
        <v>0</v>
      </c>
    </row>
    <row r="251" spans="1:9" x14ac:dyDescent="0.2">
      <c r="A251" s="208">
        <v>44075</v>
      </c>
      <c r="B251" s="216">
        <v>2020</v>
      </c>
      <c r="C251" s="216">
        <v>9</v>
      </c>
      <c r="D251" s="211"/>
      <c r="F251" s="211">
        <f t="shared" si="23"/>
        <v>0</v>
      </c>
      <c r="H251" s="211"/>
      <c r="I251" s="212">
        <v>0</v>
      </c>
    </row>
    <row r="252" spans="1:9" x14ac:dyDescent="0.2">
      <c r="A252" s="208">
        <v>44105</v>
      </c>
      <c r="B252" s="216">
        <v>2020</v>
      </c>
      <c r="C252" s="216">
        <v>10</v>
      </c>
      <c r="D252" s="211"/>
      <c r="F252" s="211">
        <f t="shared" si="23"/>
        <v>0</v>
      </c>
      <c r="H252" s="211"/>
      <c r="I252" s="212">
        <v>0</v>
      </c>
    </row>
    <row r="253" spans="1:9" x14ac:dyDescent="0.2">
      <c r="A253" s="208">
        <v>44136</v>
      </c>
      <c r="B253" s="216">
        <v>2020</v>
      </c>
      <c r="C253" s="216">
        <v>11</v>
      </c>
      <c r="D253" s="211"/>
      <c r="F253" s="211">
        <f t="shared" si="23"/>
        <v>0</v>
      </c>
      <c r="H253" s="211"/>
      <c r="I253" s="212">
        <v>0</v>
      </c>
    </row>
    <row r="254" spans="1:9" x14ac:dyDescent="0.2">
      <c r="A254" s="208">
        <v>44166</v>
      </c>
      <c r="B254" s="216">
        <v>2020</v>
      </c>
      <c r="C254" s="216">
        <v>12</v>
      </c>
      <c r="D254" s="211"/>
      <c r="E254" s="214">
        <f>SUM(D243:D254)/1000</f>
        <v>0</v>
      </c>
      <c r="F254" s="211">
        <f t="shared" ref="F254:F278" si="24">+D253</f>
        <v>0</v>
      </c>
      <c r="G254" s="214">
        <f>SUM(F243:F254)/1000</f>
        <v>0</v>
      </c>
      <c r="H254" s="211"/>
      <c r="I254" s="212">
        <v>0</v>
      </c>
    </row>
    <row r="255" spans="1:9" x14ac:dyDescent="0.2">
      <c r="A255" s="208">
        <v>44197</v>
      </c>
      <c r="B255" s="216">
        <v>2021</v>
      </c>
      <c r="C255" s="216">
        <v>1</v>
      </c>
      <c r="D255" s="211"/>
      <c r="E255" s="213" t="e">
        <f>(E254/E242)-1</f>
        <v>#DIV/0!</v>
      </c>
      <c r="F255" s="211">
        <f t="shared" si="24"/>
        <v>0</v>
      </c>
      <c r="G255" s="213" t="e">
        <f>(G254/G242)-1</f>
        <v>#DIV/0!</v>
      </c>
      <c r="H255" s="211"/>
      <c r="I255" s="212">
        <v>0</v>
      </c>
    </row>
    <row r="256" spans="1:9" x14ac:dyDescent="0.2">
      <c r="A256" s="208">
        <v>44228</v>
      </c>
      <c r="B256" s="216">
        <v>2021</v>
      </c>
      <c r="C256" s="216">
        <v>2</v>
      </c>
      <c r="D256" s="211"/>
      <c r="F256" s="211">
        <f t="shared" si="24"/>
        <v>0</v>
      </c>
      <c r="H256" s="211"/>
      <c r="I256" s="212">
        <v>0</v>
      </c>
    </row>
    <row r="257" spans="1:9" x14ac:dyDescent="0.2">
      <c r="A257" s="208">
        <v>44256</v>
      </c>
      <c r="B257" s="216">
        <v>2021</v>
      </c>
      <c r="C257" s="216">
        <v>3</v>
      </c>
      <c r="D257" s="211"/>
      <c r="F257" s="211">
        <f t="shared" si="24"/>
        <v>0</v>
      </c>
      <c r="H257" s="211"/>
      <c r="I257" s="212">
        <v>0</v>
      </c>
    </row>
    <row r="258" spans="1:9" x14ac:dyDescent="0.2">
      <c r="A258" s="208">
        <v>44287</v>
      </c>
      <c r="B258" s="216">
        <v>2021</v>
      </c>
      <c r="C258" s="216">
        <v>4</v>
      </c>
      <c r="D258" s="211"/>
      <c r="F258" s="211">
        <f t="shared" si="24"/>
        <v>0</v>
      </c>
      <c r="H258" s="211"/>
      <c r="I258" s="212">
        <v>0</v>
      </c>
    </row>
    <row r="259" spans="1:9" x14ac:dyDescent="0.2">
      <c r="A259" s="208">
        <v>44317</v>
      </c>
      <c r="B259" s="216">
        <v>2021</v>
      </c>
      <c r="C259" s="216">
        <v>5</v>
      </c>
      <c r="D259" s="211"/>
      <c r="F259" s="211">
        <f t="shared" si="24"/>
        <v>0</v>
      </c>
      <c r="H259" s="211"/>
      <c r="I259" s="212">
        <v>0</v>
      </c>
    </row>
    <row r="260" spans="1:9" x14ac:dyDescent="0.2">
      <c r="A260" s="208">
        <v>44348</v>
      </c>
      <c r="B260" s="216">
        <v>2021</v>
      </c>
      <c r="C260" s="216">
        <v>6</v>
      </c>
      <c r="D260" s="211"/>
      <c r="F260" s="211">
        <f t="shared" si="24"/>
        <v>0</v>
      </c>
      <c r="H260" s="211"/>
      <c r="I260" s="212">
        <v>0</v>
      </c>
    </row>
    <row r="261" spans="1:9" x14ac:dyDescent="0.2">
      <c r="A261" s="208">
        <v>44378</v>
      </c>
      <c r="B261" s="216">
        <v>2021</v>
      </c>
      <c r="C261" s="216">
        <v>7</v>
      </c>
      <c r="D261" s="211"/>
      <c r="F261" s="211">
        <f t="shared" si="24"/>
        <v>0</v>
      </c>
      <c r="H261" s="211"/>
      <c r="I261" s="212">
        <v>0</v>
      </c>
    </row>
    <row r="262" spans="1:9" x14ac:dyDescent="0.2">
      <c r="A262" s="208">
        <v>44409</v>
      </c>
      <c r="B262" s="216">
        <v>2021</v>
      </c>
      <c r="C262" s="216">
        <v>8</v>
      </c>
      <c r="D262" s="211"/>
      <c r="F262" s="211">
        <f t="shared" si="24"/>
        <v>0</v>
      </c>
      <c r="H262" s="211"/>
      <c r="I262" s="212">
        <v>0</v>
      </c>
    </row>
    <row r="263" spans="1:9" x14ac:dyDescent="0.2">
      <c r="A263" s="208">
        <v>44440</v>
      </c>
      <c r="B263" s="216">
        <v>2021</v>
      </c>
      <c r="C263" s="216">
        <v>9</v>
      </c>
      <c r="D263" s="211"/>
      <c r="F263" s="211">
        <f t="shared" si="24"/>
        <v>0</v>
      </c>
      <c r="H263" s="211"/>
      <c r="I263" s="212">
        <v>0</v>
      </c>
    </row>
    <row r="264" spans="1:9" x14ac:dyDescent="0.2">
      <c r="A264" s="208">
        <v>44470</v>
      </c>
      <c r="B264" s="216">
        <v>2021</v>
      </c>
      <c r="C264" s="216">
        <v>10</v>
      </c>
      <c r="D264" s="211"/>
      <c r="F264" s="211">
        <f t="shared" si="24"/>
        <v>0</v>
      </c>
      <c r="H264" s="211"/>
      <c r="I264" s="212">
        <v>0</v>
      </c>
    </row>
    <row r="265" spans="1:9" x14ac:dyDescent="0.2">
      <c r="A265" s="208">
        <v>44501</v>
      </c>
      <c r="B265" s="216">
        <v>2021</v>
      </c>
      <c r="C265" s="216">
        <v>11</v>
      </c>
      <c r="D265" s="211"/>
      <c r="F265" s="211">
        <f t="shared" si="24"/>
        <v>0</v>
      </c>
      <c r="H265" s="211"/>
      <c r="I265" s="212">
        <v>0</v>
      </c>
    </row>
    <row r="266" spans="1:9" x14ac:dyDescent="0.2">
      <c r="A266" s="208">
        <v>44531</v>
      </c>
      <c r="B266" s="216">
        <v>2021</v>
      </c>
      <c r="C266" s="216">
        <v>12</v>
      </c>
      <c r="D266" s="211"/>
      <c r="E266" s="214">
        <f>SUM(D255:D266)/1000</f>
        <v>0</v>
      </c>
      <c r="F266" s="211">
        <f t="shared" si="24"/>
        <v>0</v>
      </c>
      <c r="G266" s="214">
        <f>SUM(F255:F266)/1000</f>
        <v>0</v>
      </c>
      <c r="H266" s="211"/>
      <c r="I266" s="212">
        <v>0</v>
      </c>
    </row>
    <row r="267" spans="1:9" x14ac:dyDescent="0.2">
      <c r="A267" s="208">
        <v>44562</v>
      </c>
      <c r="B267" s="216">
        <v>2022</v>
      </c>
      <c r="C267" s="216">
        <v>1</v>
      </c>
      <c r="D267" s="211"/>
      <c r="E267" s="213" t="e">
        <f>(E266/E254)-1</f>
        <v>#DIV/0!</v>
      </c>
      <c r="F267" s="211">
        <f t="shared" si="24"/>
        <v>0</v>
      </c>
      <c r="G267" s="213" t="e">
        <f>(G266/G254)-1</f>
        <v>#DIV/0!</v>
      </c>
      <c r="H267" s="211"/>
      <c r="I267" s="212">
        <v>0</v>
      </c>
    </row>
    <row r="268" spans="1:9" x14ac:dyDescent="0.2">
      <c r="A268" s="208">
        <v>44593</v>
      </c>
      <c r="B268" s="216">
        <v>2022</v>
      </c>
      <c r="C268" s="216">
        <v>2</v>
      </c>
      <c r="D268" s="211"/>
      <c r="F268" s="211">
        <f t="shared" si="24"/>
        <v>0</v>
      </c>
      <c r="H268" s="211"/>
      <c r="I268" s="212">
        <v>0</v>
      </c>
    </row>
    <row r="269" spans="1:9" x14ac:dyDescent="0.2">
      <c r="A269" s="208">
        <v>44621</v>
      </c>
      <c r="B269" s="216">
        <v>2022</v>
      </c>
      <c r="C269" s="216">
        <v>3</v>
      </c>
      <c r="D269" s="211"/>
      <c r="F269" s="211">
        <f t="shared" si="24"/>
        <v>0</v>
      </c>
      <c r="H269" s="211"/>
      <c r="I269" s="212">
        <v>0</v>
      </c>
    </row>
    <row r="270" spans="1:9" x14ac:dyDescent="0.2">
      <c r="A270" s="208">
        <v>44652</v>
      </c>
      <c r="B270" s="216">
        <v>2022</v>
      </c>
      <c r="C270" s="216">
        <v>4</v>
      </c>
      <c r="D270" s="211"/>
      <c r="F270" s="211">
        <f t="shared" si="24"/>
        <v>0</v>
      </c>
      <c r="H270" s="211"/>
      <c r="I270" s="212">
        <v>0</v>
      </c>
    </row>
    <row r="271" spans="1:9" x14ac:dyDescent="0.2">
      <c r="A271" s="208">
        <v>44682</v>
      </c>
      <c r="B271" s="216">
        <v>2022</v>
      </c>
      <c r="C271" s="216">
        <v>5</v>
      </c>
      <c r="D271" s="211"/>
      <c r="F271" s="211">
        <f t="shared" si="24"/>
        <v>0</v>
      </c>
      <c r="H271" s="211"/>
      <c r="I271" s="212">
        <v>0</v>
      </c>
    </row>
    <row r="272" spans="1:9" x14ac:dyDescent="0.2">
      <c r="A272" s="208">
        <v>44713</v>
      </c>
      <c r="B272" s="216">
        <v>2022</v>
      </c>
      <c r="C272" s="216">
        <v>6</v>
      </c>
      <c r="D272" s="211"/>
      <c r="F272" s="211">
        <f t="shared" si="24"/>
        <v>0</v>
      </c>
      <c r="H272" s="211"/>
      <c r="I272" s="212">
        <v>0</v>
      </c>
    </row>
    <row r="273" spans="1:9" x14ac:dyDescent="0.2">
      <c r="A273" s="208">
        <v>44743</v>
      </c>
      <c r="B273" s="216">
        <v>2022</v>
      </c>
      <c r="C273" s="216">
        <v>7</v>
      </c>
      <c r="D273" s="211"/>
      <c r="F273" s="211">
        <f t="shared" si="24"/>
        <v>0</v>
      </c>
      <c r="H273" s="211"/>
      <c r="I273" s="212">
        <v>0</v>
      </c>
    </row>
    <row r="274" spans="1:9" x14ac:dyDescent="0.2">
      <c r="A274" s="208">
        <v>44774</v>
      </c>
      <c r="B274" s="216">
        <v>2022</v>
      </c>
      <c r="C274" s="216">
        <v>8</v>
      </c>
      <c r="D274" s="211"/>
      <c r="F274" s="211">
        <f t="shared" si="24"/>
        <v>0</v>
      </c>
      <c r="H274" s="211"/>
      <c r="I274" s="212">
        <v>0</v>
      </c>
    </row>
    <row r="275" spans="1:9" x14ac:dyDescent="0.2">
      <c r="A275" s="208">
        <v>44805</v>
      </c>
      <c r="B275" s="216">
        <v>2022</v>
      </c>
      <c r="C275" s="216">
        <v>9</v>
      </c>
      <c r="D275" s="211"/>
      <c r="F275" s="211">
        <f t="shared" si="24"/>
        <v>0</v>
      </c>
      <c r="H275" s="211"/>
      <c r="I275" s="212">
        <v>0</v>
      </c>
    </row>
    <row r="276" spans="1:9" x14ac:dyDescent="0.2">
      <c r="A276" s="208">
        <v>44835</v>
      </c>
      <c r="B276" s="216">
        <v>2022</v>
      </c>
      <c r="C276" s="216">
        <v>10</v>
      </c>
      <c r="D276" s="211"/>
      <c r="F276" s="211">
        <f t="shared" si="24"/>
        <v>0</v>
      </c>
      <c r="H276" s="211"/>
      <c r="I276" s="212">
        <v>0</v>
      </c>
    </row>
    <row r="277" spans="1:9" x14ac:dyDescent="0.2">
      <c r="A277" s="208">
        <v>44866</v>
      </c>
      <c r="B277" s="216">
        <v>2022</v>
      </c>
      <c r="C277" s="216">
        <v>11</v>
      </c>
      <c r="D277" s="211"/>
      <c r="F277" s="211">
        <f t="shared" si="24"/>
        <v>0</v>
      </c>
      <c r="H277" s="211"/>
      <c r="I277" s="212">
        <v>0</v>
      </c>
    </row>
    <row r="278" spans="1:9" x14ac:dyDescent="0.2">
      <c r="A278" s="208">
        <v>44896</v>
      </c>
      <c r="B278" s="216">
        <v>2022</v>
      </c>
      <c r="C278" s="216">
        <v>12</v>
      </c>
      <c r="D278" s="211"/>
      <c r="E278" s="214">
        <f>SUM(D267:D278)/1000</f>
        <v>0</v>
      </c>
      <c r="F278" s="211">
        <f t="shared" si="24"/>
        <v>0</v>
      </c>
      <c r="G278" s="214">
        <f>SUM(F267:F278)/1000</f>
        <v>0</v>
      </c>
      <c r="H278" s="211"/>
      <c r="I278" s="212">
        <v>0</v>
      </c>
    </row>
    <row r="279" spans="1:9" x14ac:dyDescent="0.2">
      <c r="A279" s="208">
        <v>44927</v>
      </c>
      <c r="B279" s="216">
        <v>2023</v>
      </c>
      <c r="C279" s="216">
        <v>1</v>
      </c>
      <c r="D279" s="211"/>
      <c r="E279" s="213" t="e">
        <f>(E278/E266)-1</f>
        <v>#DIV/0!</v>
      </c>
      <c r="F279" s="211">
        <f t="shared" ref="F279:F301" si="25">+D278</f>
        <v>0</v>
      </c>
      <c r="G279" s="213" t="e">
        <f>(G278/G266)-1</f>
        <v>#DIV/0!</v>
      </c>
      <c r="H279" s="211"/>
      <c r="I279" s="212">
        <v>0</v>
      </c>
    </row>
    <row r="280" spans="1:9" x14ac:dyDescent="0.2">
      <c r="A280" s="208">
        <v>44958</v>
      </c>
      <c r="B280" s="216">
        <v>2023</v>
      </c>
      <c r="C280" s="216">
        <v>2</v>
      </c>
      <c r="D280" s="211"/>
      <c r="F280" s="211">
        <f t="shared" si="25"/>
        <v>0</v>
      </c>
      <c r="H280" s="211"/>
      <c r="I280" s="212">
        <v>0</v>
      </c>
    </row>
    <row r="281" spans="1:9" x14ac:dyDescent="0.2">
      <c r="A281" s="208">
        <v>44986</v>
      </c>
      <c r="B281" s="216">
        <v>2023</v>
      </c>
      <c r="C281" s="216">
        <v>3</v>
      </c>
      <c r="D281" s="211"/>
      <c r="F281" s="211">
        <f t="shared" si="25"/>
        <v>0</v>
      </c>
      <c r="H281" s="211"/>
      <c r="I281" s="212">
        <v>0</v>
      </c>
    </row>
    <row r="282" spans="1:9" x14ac:dyDescent="0.2">
      <c r="A282" s="208">
        <v>45017</v>
      </c>
      <c r="B282" s="216">
        <v>2023</v>
      </c>
      <c r="C282" s="216">
        <v>4</v>
      </c>
      <c r="D282" s="211"/>
      <c r="F282" s="211">
        <f t="shared" si="25"/>
        <v>0</v>
      </c>
      <c r="H282" s="211"/>
      <c r="I282" s="212">
        <v>0</v>
      </c>
    </row>
    <row r="283" spans="1:9" x14ac:dyDescent="0.2">
      <c r="A283" s="208">
        <v>45047</v>
      </c>
      <c r="B283" s="216">
        <v>2023</v>
      </c>
      <c r="C283" s="216">
        <v>5</v>
      </c>
      <c r="D283" s="211"/>
      <c r="F283" s="211">
        <f t="shared" si="25"/>
        <v>0</v>
      </c>
      <c r="H283" s="211"/>
      <c r="I283" s="212">
        <v>0</v>
      </c>
    </row>
    <row r="284" spans="1:9" x14ac:dyDescent="0.2">
      <c r="A284" s="208">
        <v>45078</v>
      </c>
      <c r="B284" s="216">
        <v>2023</v>
      </c>
      <c r="C284" s="216">
        <v>6</v>
      </c>
      <c r="D284" s="211"/>
      <c r="F284" s="211">
        <f t="shared" si="25"/>
        <v>0</v>
      </c>
      <c r="H284" s="211"/>
      <c r="I284" s="212">
        <v>0</v>
      </c>
    </row>
    <row r="285" spans="1:9" x14ac:dyDescent="0.2">
      <c r="A285" s="208">
        <v>45108</v>
      </c>
      <c r="B285" s="216">
        <v>2023</v>
      </c>
      <c r="C285" s="216">
        <v>7</v>
      </c>
      <c r="D285" s="211"/>
      <c r="F285" s="211">
        <f t="shared" si="25"/>
        <v>0</v>
      </c>
      <c r="H285" s="211"/>
      <c r="I285" s="212">
        <v>0</v>
      </c>
    </row>
    <row r="286" spans="1:9" x14ac:dyDescent="0.2">
      <c r="A286" s="208">
        <v>45139</v>
      </c>
      <c r="B286" s="216">
        <v>2023</v>
      </c>
      <c r="C286" s="216">
        <v>8</v>
      </c>
      <c r="D286" s="211"/>
      <c r="F286" s="211">
        <f t="shared" si="25"/>
        <v>0</v>
      </c>
      <c r="H286" s="211"/>
      <c r="I286" s="212">
        <v>0</v>
      </c>
    </row>
    <row r="287" spans="1:9" x14ac:dyDescent="0.2">
      <c r="A287" s="208">
        <v>45170</v>
      </c>
      <c r="B287" s="216">
        <v>2023</v>
      </c>
      <c r="C287" s="216">
        <v>9</v>
      </c>
      <c r="D287" s="211"/>
      <c r="F287" s="211">
        <f t="shared" si="25"/>
        <v>0</v>
      </c>
      <c r="H287" s="211"/>
      <c r="I287" s="212">
        <v>0</v>
      </c>
    </row>
    <row r="288" spans="1:9" x14ac:dyDescent="0.2">
      <c r="A288" s="208">
        <v>45200</v>
      </c>
      <c r="B288" s="216">
        <v>2023</v>
      </c>
      <c r="C288" s="216">
        <v>10</v>
      </c>
      <c r="D288" s="211"/>
      <c r="F288" s="211">
        <f t="shared" si="25"/>
        <v>0</v>
      </c>
      <c r="H288" s="211"/>
      <c r="I288" s="212">
        <v>0</v>
      </c>
    </row>
    <row r="289" spans="1:9" x14ac:dyDescent="0.2">
      <c r="A289" s="208">
        <v>45231</v>
      </c>
      <c r="B289" s="216">
        <v>2023</v>
      </c>
      <c r="C289" s="216">
        <v>11</v>
      </c>
      <c r="D289" s="211"/>
      <c r="F289" s="211">
        <f t="shared" si="25"/>
        <v>0</v>
      </c>
      <c r="H289" s="211"/>
      <c r="I289" s="212">
        <v>0</v>
      </c>
    </row>
    <row r="290" spans="1:9" x14ac:dyDescent="0.2">
      <c r="A290" s="208">
        <v>45261</v>
      </c>
      <c r="B290" s="216">
        <v>2023</v>
      </c>
      <c r="C290" s="216">
        <v>12</v>
      </c>
      <c r="D290" s="211"/>
      <c r="E290" s="214">
        <f>SUM(D279:D290)/1000</f>
        <v>0</v>
      </c>
      <c r="F290" s="211">
        <f t="shared" si="25"/>
        <v>0</v>
      </c>
      <c r="G290" s="214">
        <f>SUM(F279:F290)/1000</f>
        <v>0</v>
      </c>
      <c r="H290" s="211"/>
      <c r="I290" s="212">
        <v>0</v>
      </c>
    </row>
    <row r="291" spans="1:9" x14ac:dyDescent="0.2">
      <c r="A291" s="208">
        <v>45292</v>
      </c>
      <c r="B291" s="216">
        <v>2024</v>
      </c>
      <c r="C291" s="216">
        <v>1</v>
      </c>
      <c r="D291" s="211"/>
      <c r="E291" s="213" t="e">
        <f>(E290/E278)-1</f>
        <v>#DIV/0!</v>
      </c>
      <c r="F291" s="211">
        <f t="shared" si="25"/>
        <v>0</v>
      </c>
      <c r="G291" s="213" t="e">
        <f>(G290/G278)-1</f>
        <v>#DIV/0!</v>
      </c>
      <c r="H291" s="211"/>
      <c r="I291" s="212">
        <v>0</v>
      </c>
    </row>
    <row r="292" spans="1:9" x14ac:dyDescent="0.2">
      <c r="A292" s="208">
        <v>45323</v>
      </c>
      <c r="B292" s="216">
        <v>2024</v>
      </c>
      <c r="C292" s="216">
        <v>2</v>
      </c>
      <c r="D292" s="211"/>
      <c r="F292" s="211">
        <f t="shared" si="25"/>
        <v>0</v>
      </c>
      <c r="H292" s="211"/>
      <c r="I292" s="212">
        <v>0</v>
      </c>
    </row>
    <row r="293" spans="1:9" x14ac:dyDescent="0.2">
      <c r="A293" s="208">
        <v>45352</v>
      </c>
      <c r="B293" s="216">
        <v>2024</v>
      </c>
      <c r="C293" s="216">
        <v>3</v>
      </c>
      <c r="D293" s="211"/>
      <c r="F293" s="211">
        <f t="shared" si="25"/>
        <v>0</v>
      </c>
      <c r="H293" s="211"/>
      <c r="I293" s="212">
        <v>0</v>
      </c>
    </row>
    <row r="294" spans="1:9" x14ac:dyDescent="0.2">
      <c r="A294" s="208">
        <v>45383</v>
      </c>
      <c r="B294" s="216">
        <v>2024</v>
      </c>
      <c r="C294" s="216">
        <v>4</v>
      </c>
      <c r="D294" s="211"/>
      <c r="F294" s="211">
        <f t="shared" si="25"/>
        <v>0</v>
      </c>
      <c r="H294" s="211"/>
      <c r="I294" s="212">
        <v>0</v>
      </c>
    </row>
    <row r="295" spans="1:9" x14ac:dyDescent="0.2">
      <c r="A295" s="208">
        <v>45413</v>
      </c>
      <c r="B295" s="216">
        <v>2024</v>
      </c>
      <c r="C295" s="216">
        <v>5</v>
      </c>
      <c r="D295" s="211"/>
      <c r="F295" s="211">
        <f t="shared" si="25"/>
        <v>0</v>
      </c>
      <c r="H295" s="211"/>
      <c r="I295" s="212">
        <v>0</v>
      </c>
    </row>
    <row r="296" spans="1:9" x14ac:dyDescent="0.2">
      <c r="A296" s="208">
        <v>45444</v>
      </c>
      <c r="B296" s="216">
        <v>2024</v>
      </c>
      <c r="C296" s="216">
        <v>6</v>
      </c>
      <c r="D296" s="211"/>
      <c r="F296" s="211">
        <f t="shared" si="25"/>
        <v>0</v>
      </c>
      <c r="H296" s="211"/>
      <c r="I296" s="212">
        <v>0</v>
      </c>
    </row>
    <row r="297" spans="1:9" x14ac:dyDescent="0.2">
      <c r="A297" s="208">
        <v>45474</v>
      </c>
      <c r="B297" s="216">
        <v>2024</v>
      </c>
      <c r="C297" s="216">
        <v>7</v>
      </c>
      <c r="D297" s="211"/>
      <c r="F297" s="211">
        <f t="shared" si="25"/>
        <v>0</v>
      </c>
      <c r="H297" s="211"/>
      <c r="I297" s="212">
        <v>0</v>
      </c>
    </row>
    <row r="298" spans="1:9" x14ac:dyDescent="0.2">
      <c r="A298" s="208">
        <v>45505</v>
      </c>
      <c r="B298" s="216">
        <v>2024</v>
      </c>
      <c r="C298" s="216">
        <v>8</v>
      </c>
      <c r="D298" s="211"/>
      <c r="F298" s="211">
        <f t="shared" si="25"/>
        <v>0</v>
      </c>
      <c r="H298" s="211"/>
      <c r="I298" s="212">
        <v>0</v>
      </c>
    </row>
    <row r="299" spans="1:9" x14ac:dyDescent="0.2">
      <c r="A299" s="208">
        <v>45536</v>
      </c>
      <c r="B299" s="216">
        <v>2024</v>
      </c>
      <c r="C299" s="216">
        <v>9</v>
      </c>
      <c r="D299" s="211"/>
      <c r="F299" s="211">
        <f t="shared" si="25"/>
        <v>0</v>
      </c>
      <c r="H299" s="211"/>
      <c r="I299" s="212">
        <v>0</v>
      </c>
    </row>
    <row r="300" spans="1:9" x14ac:dyDescent="0.2">
      <c r="A300" s="208">
        <v>45566</v>
      </c>
      <c r="B300" s="216">
        <v>2024</v>
      </c>
      <c r="C300" s="216">
        <v>10</v>
      </c>
      <c r="D300" s="211"/>
      <c r="F300" s="211">
        <f t="shared" si="25"/>
        <v>0</v>
      </c>
      <c r="H300" s="211"/>
      <c r="I300" s="212">
        <v>0</v>
      </c>
    </row>
    <row r="301" spans="1:9" x14ac:dyDescent="0.2">
      <c r="A301" s="208">
        <v>45597</v>
      </c>
      <c r="B301" s="216">
        <v>2024</v>
      </c>
      <c r="C301" s="216">
        <v>11</v>
      </c>
      <c r="D301" s="211"/>
      <c r="F301" s="211">
        <f t="shared" si="25"/>
        <v>0</v>
      </c>
      <c r="H301" s="211"/>
      <c r="I301" s="212">
        <v>0</v>
      </c>
    </row>
    <row r="302" spans="1:9" x14ac:dyDescent="0.2">
      <c r="A302" s="208">
        <v>45627</v>
      </c>
      <c r="B302" s="216">
        <v>2024</v>
      </c>
      <c r="C302" s="216">
        <v>12</v>
      </c>
      <c r="D302" s="211"/>
      <c r="E302" s="214">
        <f>SUM(D291:D302)/1000</f>
        <v>0</v>
      </c>
      <c r="F302" s="211">
        <f t="shared" ref="F302:F326" si="26">+D301</f>
        <v>0</v>
      </c>
      <c r="G302" s="214">
        <f>SUM(F291:F302)/1000</f>
        <v>0</v>
      </c>
      <c r="H302" s="211"/>
      <c r="I302" s="212">
        <v>0</v>
      </c>
    </row>
    <row r="303" spans="1:9" x14ac:dyDescent="0.2">
      <c r="A303" s="208">
        <v>45658</v>
      </c>
      <c r="B303" s="216">
        <v>2025</v>
      </c>
      <c r="C303" s="216">
        <v>1</v>
      </c>
      <c r="D303" s="211"/>
      <c r="E303" s="213" t="e">
        <f>(E302/E290)-1</f>
        <v>#DIV/0!</v>
      </c>
      <c r="F303" s="211">
        <f t="shared" si="26"/>
        <v>0</v>
      </c>
      <c r="G303" s="213" t="e">
        <f>(G302/G290)-1</f>
        <v>#DIV/0!</v>
      </c>
      <c r="H303" s="211"/>
      <c r="I303" s="212">
        <v>0</v>
      </c>
    </row>
    <row r="304" spans="1:9" x14ac:dyDescent="0.2">
      <c r="A304" s="208">
        <v>45689</v>
      </c>
      <c r="B304" s="216">
        <v>2025</v>
      </c>
      <c r="C304" s="216">
        <v>2</v>
      </c>
      <c r="D304" s="211"/>
      <c r="F304" s="211">
        <f t="shared" si="26"/>
        <v>0</v>
      </c>
      <c r="H304" s="211"/>
      <c r="I304" s="212">
        <v>0</v>
      </c>
    </row>
    <row r="305" spans="1:9" x14ac:dyDescent="0.2">
      <c r="A305" s="208">
        <v>45717</v>
      </c>
      <c r="B305" s="216">
        <v>2025</v>
      </c>
      <c r="C305" s="216">
        <v>3</v>
      </c>
      <c r="D305" s="211"/>
      <c r="F305" s="211">
        <f t="shared" si="26"/>
        <v>0</v>
      </c>
      <c r="H305" s="211"/>
      <c r="I305" s="212">
        <v>0</v>
      </c>
    </row>
    <row r="306" spans="1:9" x14ac:dyDescent="0.2">
      <c r="A306" s="208">
        <v>45748</v>
      </c>
      <c r="B306" s="216">
        <v>2025</v>
      </c>
      <c r="C306" s="216">
        <v>4</v>
      </c>
      <c r="D306" s="211"/>
      <c r="F306" s="211">
        <f t="shared" si="26"/>
        <v>0</v>
      </c>
      <c r="H306" s="211"/>
      <c r="I306" s="212">
        <v>0</v>
      </c>
    </row>
    <row r="307" spans="1:9" x14ac:dyDescent="0.2">
      <c r="A307" s="208">
        <v>45778</v>
      </c>
      <c r="B307" s="216">
        <v>2025</v>
      </c>
      <c r="C307" s="216">
        <v>5</v>
      </c>
      <c r="D307" s="211"/>
      <c r="F307" s="211">
        <f t="shared" si="26"/>
        <v>0</v>
      </c>
      <c r="H307" s="211"/>
      <c r="I307" s="212">
        <v>0</v>
      </c>
    </row>
    <row r="308" spans="1:9" x14ac:dyDescent="0.2">
      <c r="A308" s="208">
        <v>45809</v>
      </c>
      <c r="B308" s="216">
        <v>2025</v>
      </c>
      <c r="C308" s="216">
        <v>6</v>
      </c>
      <c r="D308" s="211"/>
      <c r="F308" s="211">
        <f t="shared" si="26"/>
        <v>0</v>
      </c>
      <c r="H308" s="211"/>
      <c r="I308" s="212">
        <v>0</v>
      </c>
    </row>
    <row r="309" spans="1:9" x14ac:dyDescent="0.2">
      <c r="A309" s="208">
        <v>45839</v>
      </c>
      <c r="B309" s="216">
        <v>2025</v>
      </c>
      <c r="C309" s="216">
        <v>7</v>
      </c>
      <c r="D309" s="211"/>
      <c r="F309" s="211">
        <f t="shared" si="26"/>
        <v>0</v>
      </c>
      <c r="H309" s="211"/>
      <c r="I309" s="212">
        <v>0</v>
      </c>
    </row>
    <row r="310" spans="1:9" x14ac:dyDescent="0.2">
      <c r="A310" s="208">
        <v>45870</v>
      </c>
      <c r="B310" s="216">
        <v>2025</v>
      </c>
      <c r="C310" s="216">
        <v>8</v>
      </c>
      <c r="D310" s="211"/>
      <c r="F310" s="211">
        <f t="shared" si="26"/>
        <v>0</v>
      </c>
      <c r="H310" s="211"/>
      <c r="I310" s="212">
        <v>0</v>
      </c>
    </row>
    <row r="311" spans="1:9" x14ac:dyDescent="0.2">
      <c r="A311" s="208">
        <v>45901</v>
      </c>
      <c r="B311" s="216">
        <v>2025</v>
      </c>
      <c r="C311" s="216">
        <v>9</v>
      </c>
      <c r="D311" s="211"/>
      <c r="F311" s="211">
        <f t="shared" si="26"/>
        <v>0</v>
      </c>
      <c r="H311" s="211"/>
      <c r="I311" s="212">
        <v>0</v>
      </c>
    </row>
    <row r="312" spans="1:9" x14ac:dyDescent="0.2">
      <c r="A312" s="208">
        <v>45931</v>
      </c>
      <c r="B312" s="216">
        <v>2025</v>
      </c>
      <c r="C312" s="216">
        <v>10</v>
      </c>
      <c r="D312" s="211"/>
      <c r="F312" s="211">
        <f t="shared" si="26"/>
        <v>0</v>
      </c>
      <c r="H312" s="211"/>
      <c r="I312" s="212">
        <v>0</v>
      </c>
    </row>
    <row r="313" spans="1:9" x14ac:dyDescent="0.2">
      <c r="A313" s="208">
        <v>45962</v>
      </c>
      <c r="B313" s="216">
        <v>2025</v>
      </c>
      <c r="C313" s="216">
        <v>11</v>
      </c>
      <c r="D313" s="211"/>
      <c r="F313" s="211">
        <f t="shared" si="26"/>
        <v>0</v>
      </c>
      <c r="H313" s="211"/>
      <c r="I313" s="212">
        <v>0</v>
      </c>
    </row>
    <row r="314" spans="1:9" x14ac:dyDescent="0.2">
      <c r="A314" s="208">
        <v>45992</v>
      </c>
      <c r="B314" s="216">
        <v>2025</v>
      </c>
      <c r="C314" s="216">
        <v>12</v>
      </c>
      <c r="D314" s="211"/>
      <c r="E314" s="214">
        <f>SUM(D303:D314)/1000</f>
        <v>0</v>
      </c>
      <c r="F314" s="211">
        <f t="shared" si="26"/>
        <v>0</v>
      </c>
      <c r="G314" s="214">
        <f>SUM(F303:F314)/1000</f>
        <v>0</v>
      </c>
      <c r="H314" s="211"/>
      <c r="I314" s="212">
        <v>0</v>
      </c>
    </row>
    <row r="315" spans="1:9" x14ac:dyDescent="0.2">
      <c r="A315" s="208">
        <v>46023</v>
      </c>
      <c r="B315" s="216">
        <v>2026</v>
      </c>
      <c r="C315" s="216">
        <v>1</v>
      </c>
      <c r="D315" s="211"/>
      <c r="E315" s="213" t="e">
        <f>(E314/E302)-1</f>
        <v>#DIV/0!</v>
      </c>
      <c r="F315" s="211">
        <f t="shared" si="26"/>
        <v>0</v>
      </c>
      <c r="G315" s="213" t="e">
        <f>(G314/G302)-1</f>
        <v>#DIV/0!</v>
      </c>
      <c r="H315" s="211"/>
      <c r="I315" s="212">
        <v>0</v>
      </c>
    </row>
    <row r="316" spans="1:9" x14ac:dyDescent="0.2">
      <c r="A316" s="208">
        <v>46054</v>
      </c>
      <c r="B316" s="216">
        <v>2026</v>
      </c>
      <c r="C316" s="216">
        <v>2</v>
      </c>
      <c r="D316" s="211"/>
      <c r="F316" s="211">
        <f t="shared" si="26"/>
        <v>0</v>
      </c>
      <c r="H316" s="211"/>
      <c r="I316" s="212">
        <v>0</v>
      </c>
    </row>
    <row r="317" spans="1:9" x14ac:dyDescent="0.2">
      <c r="A317" s="208">
        <v>46082</v>
      </c>
      <c r="B317" s="216">
        <v>2026</v>
      </c>
      <c r="C317" s="216">
        <v>3</v>
      </c>
      <c r="D317" s="211"/>
      <c r="F317" s="211">
        <f t="shared" si="26"/>
        <v>0</v>
      </c>
      <c r="H317" s="211"/>
      <c r="I317" s="212">
        <v>0</v>
      </c>
    </row>
    <row r="318" spans="1:9" x14ac:dyDescent="0.2">
      <c r="A318" s="208">
        <v>46113</v>
      </c>
      <c r="B318" s="216">
        <v>2026</v>
      </c>
      <c r="C318" s="216">
        <v>4</v>
      </c>
      <c r="D318" s="211"/>
      <c r="F318" s="211">
        <f t="shared" si="26"/>
        <v>0</v>
      </c>
      <c r="H318" s="211"/>
      <c r="I318" s="212">
        <v>0</v>
      </c>
    </row>
    <row r="319" spans="1:9" x14ac:dyDescent="0.2">
      <c r="A319" s="208">
        <v>46143</v>
      </c>
      <c r="B319" s="216">
        <v>2026</v>
      </c>
      <c r="C319" s="216">
        <v>5</v>
      </c>
      <c r="D319" s="211"/>
      <c r="F319" s="211">
        <f t="shared" si="26"/>
        <v>0</v>
      </c>
      <c r="H319" s="211"/>
      <c r="I319" s="212">
        <v>0</v>
      </c>
    </row>
    <row r="320" spans="1:9" x14ac:dyDescent="0.2">
      <c r="A320" s="208">
        <v>46174</v>
      </c>
      <c r="B320" s="216">
        <v>2026</v>
      </c>
      <c r="C320" s="216">
        <v>6</v>
      </c>
      <c r="D320" s="211"/>
      <c r="F320" s="211">
        <f t="shared" si="26"/>
        <v>0</v>
      </c>
      <c r="H320" s="211"/>
      <c r="I320" s="212">
        <v>0</v>
      </c>
    </row>
    <row r="321" spans="1:9" x14ac:dyDescent="0.2">
      <c r="A321" s="208">
        <v>46204</v>
      </c>
      <c r="B321" s="216">
        <v>2026</v>
      </c>
      <c r="C321" s="216">
        <v>7</v>
      </c>
      <c r="D321" s="211"/>
      <c r="F321" s="211">
        <f t="shared" si="26"/>
        <v>0</v>
      </c>
      <c r="H321" s="211"/>
      <c r="I321" s="212">
        <v>0</v>
      </c>
    </row>
    <row r="322" spans="1:9" x14ac:dyDescent="0.2">
      <c r="A322" s="208">
        <v>46235</v>
      </c>
      <c r="B322" s="216">
        <v>2026</v>
      </c>
      <c r="C322" s="216">
        <v>8</v>
      </c>
      <c r="D322" s="211"/>
      <c r="F322" s="211">
        <f t="shared" si="26"/>
        <v>0</v>
      </c>
      <c r="H322" s="211"/>
      <c r="I322" s="212">
        <v>0</v>
      </c>
    </row>
    <row r="323" spans="1:9" x14ac:dyDescent="0.2">
      <c r="A323" s="208">
        <v>46266</v>
      </c>
      <c r="B323" s="216">
        <v>2026</v>
      </c>
      <c r="C323" s="216">
        <v>9</v>
      </c>
      <c r="D323" s="211"/>
      <c r="F323" s="211">
        <f t="shared" si="26"/>
        <v>0</v>
      </c>
      <c r="H323" s="211"/>
      <c r="I323" s="212">
        <v>0</v>
      </c>
    </row>
    <row r="324" spans="1:9" x14ac:dyDescent="0.2">
      <c r="A324" s="208">
        <v>46296</v>
      </c>
      <c r="B324" s="216">
        <v>2026</v>
      </c>
      <c r="C324" s="216">
        <v>10</v>
      </c>
      <c r="D324" s="211"/>
      <c r="F324" s="211">
        <f t="shared" si="26"/>
        <v>0</v>
      </c>
      <c r="H324" s="211"/>
      <c r="I324" s="212">
        <v>0</v>
      </c>
    </row>
    <row r="325" spans="1:9" x14ac:dyDescent="0.2">
      <c r="A325" s="208">
        <v>46327</v>
      </c>
      <c r="B325" s="216">
        <v>2026</v>
      </c>
      <c r="C325" s="216">
        <v>11</v>
      </c>
      <c r="D325" s="211"/>
      <c r="F325" s="211">
        <f t="shared" si="26"/>
        <v>0</v>
      </c>
      <c r="H325" s="211"/>
      <c r="I325" s="212">
        <v>0</v>
      </c>
    </row>
    <row r="326" spans="1:9" x14ac:dyDescent="0.2">
      <c r="A326" s="208">
        <v>46357</v>
      </c>
      <c r="B326" s="216">
        <v>2026</v>
      </c>
      <c r="C326" s="216">
        <v>12</v>
      </c>
      <c r="D326" s="211"/>
      <c r="E326" s="214">
        <f>SUM(D315:D326)/1000</f>
        <v>0</v>
      </c>
      <c r="F326" s="211">
        <f t="shared" si="26"/>
        <v>0</v>
      </c>
      <c r="G326" s="214">
        <f>SUM(F315:F326)/1000</f>
        <v>0</v>
      </c>
      <c r="H326" s="211"/>
      <c r="I326" s="212">
        <v>0</v>
      </c>
    </row>
    <row r="327" spans="1:9" x14ac:dyDescent="0.2">
      <c r="A327" s="208">
        <v>46388</v>
      </c>
      <c r="B327" s="216">
        <v>2027</v>
      </c>
      <c r="C327" s="216">
        <v>1</v>
      </c>
      <c r="D327" s="211"/>
      <c r="E327" s="213" t="e">
        <f>(E326/E314)-1</f>
        <v>#DIV/0!</v>
      </c>
      <c r="F327" s="211">
        <f t="shared" ref="F327:F349" si="27">+D326</f>
        <v>0</v>
      </c>
      <c r="G327" s="213" t="e">
        <f>(G326/G314)-1</f>
        <v>#DIV/0!</v>
      </c>
      <c r="H327" s="211"/>
      <c r="I327" s="212">
        <v>0</v>
      </c>
    </row>
    <row r="328" spans="1:9" x14ac:dyDescent="0.2">
      <c r="A328" s="208">
        <v>46419</v>
      </c>
      <c r="B328" s="216">
        <v>2027</v>
      </c>
      <c r="C328" s="216">
        <v>2</v>
      </c>
      <c r="D328" s="211"/>
      <c r="F328" s="211">
        <f t="shared" si="27"/>
        <v>0</v>
      </c>
      <c r="H328" s="211"/>
      <c r="I328" s="212">
        <v>0</v>
      </c>
    </row>
    <row r="329" spans="1:9" x14ac:dyDescent="0.2">
      <c r="A329" s="208">
        <v>46447</v>
      </c>
      <c r="B329" s="216">
        <v>2027</v>
      </c>
      <c r="C329" s="216">
        <v>3</v>
      </c>
      <c r="D329" s="211"/>
      <c r="F329" s="211">
        <f t="shared" si="27"/>
        <v>0</v>
      </c>
      <c r="H329" s="211"/>
      <c r="I329" s="212">
        <v>0</v>
      </c>
    </row>
    <row r="330" spans="1:9" x14ac:dyDescent="0.2">
      <c r="A330" s="208">
        <v>46478</v>
      </c>
      <c r="B330" s="216">
        <v>2027</v>
      </c>
      <c r="C330" s="216">
        <v>4</v>
      </c>
      <c r="D330" s="211"/>
      <c r="F330" s="211">
        <f t="shared" si="27"/>
        <v>0</v>
      </c>
      <c r="H330" s="211"/>
      <c r="I330" s="212">
        <v>0</v>
      </c>
    </row>
    <row r="331" spans="1:9" x14ac:dyDescent="0.2">
      <c r="A331" s="208">
        <v>46508</v>
      </c>
      <c r="B331" s="216">
        <v>2027</v>
      </c>
      <c r="C331" s="216">
        <v>5</v>
      </c>
      <c r="D331" s="211"/>
      <c r="F331" s="211">
        <f t="shared" si="27"/>
        <v>0</v>
      </c>
      <c r="H331" s="211"/>
      <c r="I331" s="212">
        <v>0</v>
      </c>
    </row>
    <row r="332" spans="1:9" x14ac:dyDescent="0.2">
      <c r="A332" s="208">
        <v>46539</v>
      </c>
      <c r="B332" s="216">
        <v>2027</v>
      </c>
      <c r="C332" s="216">
        <v>6</v>
      </c>
      <c r="D332" s="211"/>
      <c r="F332" s="211">
        <f t="shared" si="27"/>
        <v>0</v>
      </c>
      <c r="H332" s="211"/>
      <c r="I332" s="212">
        <v>0</v>
      </c>
    </row>
    <row r="333" spans="1:9" x14ac:dyDescent="0.2">
      <c r="A333" s="208">
        <v>46569</v>
      </c>
      <c r="B333" s="216">
        <v>2027</v>
      </c>
      <c r="C333" s="216">
        <v>7</v>
      </c>
      <c r="D333" s="211"/>
      <c r="F333" s="211">
        <f t="shared" si="27"/>
        <v>0</v>
      </c>
      <c r="H333" s="211"/>
      <c r="I333" s="212">
        <v>0</v>
      </c>
    </row>
    <row r="334" spans="1:9" x14ac:dyDescent="0.2">
      <c r="A334" s="208">
        <v>46600</v>
      </c>
      <c r="B334" s="216">
        <v>2027</v>
      </c>
      <c r="C334" s="216">
        <v>8</v>
      </c>
      <c r="D334" s="211"/>
      <c r="F334" s="211">
        <f t="shared" si="27"/>
        <v>0</v>
      </c>
      <c r="H334" s="211"/>
      <c r="I334" s="212">
        <v>0</v>
      </c>
    </row>
    <row r="335" spans="1:9" x14ac:dyDescent="0.2">
      <c r="A335" s="208">
        <v>46631</v>
      </c>
      <c r="B335" s="216">
        <v>2027</v>
      </c>
      <c r="C335" s="216">
        <v>9</v>
      </c>
      <c r="D335" s="211"/>
      <c r="F335" s="211">
        <f t="shared" si="27"/>
        <v>0</v>
      </c>
      <c r="H335" s="211"/>
      <c r="I335" s="212">
        <v>0</v>
      </c>
    </row>
    <row r="336" spans="1:9" x14ac:dyDescent="0.2">
      <c r="A336" s="208">
        <v>46661</v>
      </c>
      <c r="B336" s="216">
        <v>2027</v>
      </c>
      <c r="C336" s="216">
        <v>10</v>
      </c>
      <c r="D336" s="211"/>
      <c r="F336" s="211">
        <f t="shared" si="27"/>
        <v>0</v>
      </c>
      <c r="H336" s="211"/>
      <c r="I336" s="212">
        <v>0</v>
      </c>
    </row>
    <row r="337" spans="1:9" x14ac:dyDescent="0.2">
      <c r="A337" s="208">
        <v>46692</v>
      </c>
      <c r="B337" s="216">
        <v>2027</v>
      </c>
      <c r="C337" s="216">
        <v>11</v>
      </c>
      <c r="D337" s="211"/>
      <c r="F337" s="211">
        <f t="shared" si="27"/>
        <v>0</v>
      </c>
      <c r="H337" s="211"/>
      <c r="I337" s="212">
        <v>0</v>
      </c>
    </row>
    <row r="338" spans="1:9" x14ac:dyDescent="0.2">
      <c r="A338" s="208">
        <v>46722</v>
      </c>
      <c r="B338" s="216">
        <v>2027</v>
      </c>
      <c r="C338" s="216">
        <v>12</v>
      </c>
      <c r="D338" s="211"/>
      <c r="E338" s="214">
        <f>SUM(D327:D338)/1000</f>
        <v>0</v>
      </c>
      <c r="F338" s="211">
        <f t="shared" si="27"/>
        <v>0</v>
      </c>
      <c r="G338" s="214">
        <f>SUM(F327:F338)/1000</f>
        <v>0</v>
      </c>
      <c r="H338" s="211"/>
      <c r="I338" s="212">
        <v>0</v>
      </c>
    </row>
    <row r="339" spans="1:9" x14ac:dyDescent="0.2">
      <c r="A339" s="208">
        <v>46753</v>
      </c>
      <c r="B339" s="216">
        <v>2028</v>
      </c>
      <c r="C339" s="216">
        <v>1</v>
      </c>
      <c r="D339" s="211"/>
      <c r="E339" s="213" t="e">
        <f>(E338/E326)-1</f>
        <v>#DIV/0!</v>
      </c>
      <c r="F339" s="211">
        <f t="shared" si="27"/>
        <v>0</v>
      </c>
      <c r="G339" s="213" t="e">
        <f>(G338/G326)-1</f>
        <v>#DIV/0!</v>
      </c>
      <c r="H339" s="211"/>
      <c r="I339" s="212">
        <v>0</v>
      </c>
    </row>
    <row r="340" spans="1:9" x14ac:dyDescent="0.2">
      <c r="A340" s="208">
        <v>46784</v>
      </c>
      <c r="B340" s="216">
        <v>2028</v>
      </c>
      <c r="C340" s="216">
        <v>2</v>
      </c>
      <c r="D340" s="211"/>
      <c r="F340" s="211">
        <f t="shared" si="27"/>
        <v>0</v>
      </c>
      <c r="H340" s="211"/>
      <c r="I340" s="212">
        <v>0</v>
      </c>
    </row>
    <row r="341" spans="1:9" x14ac:dyDescent="0.2">
      <c r="A341" s="208">
        <v>46813</v>
      </c>
      <c r="B341" s="216">
        <v>2028</v>
      </c>
      <c r="C341" s="216">
        <v>3</v>
      </c>
      <c r="D341" s="211"/>
      <c r="F341" s="211">
        <f t="shared" si="27"/>
        <v>0</v>
      </c>
      <c r="H341" s="211"/>
      <c r="I341" s="212">
        <v>0</v>
      </c>
    </row>
    <row r="342" spans="1:9" x14ac:dyDescent="0.2">
      <c r="A342" s="208">
        <v>46844</v>
      </c>
      <c r="B342" s="216">
        <v>2028</v>
      </c>
      <c r="C342" s="216">
        <v>4</v>
      </c>
      <c r="D342" s="211"/>
      <c r="F342" s="211">
        <f t="shared" si="27"/>
        <v>0</v>
      </c>
      <c r="H342" s="211"/>
      <c r="I342" s="212">
        <v>0</v>
      </c>
    </row>
    <row r="343" spans="1:9" x14ac:dyDescent="0.2">
      <c r="A343" s="208">
        <v>46874</v>
      </c>
      <c r="B343" s="216">
        <v>2028</v>
      </c>
      <c r="C343" s="216">
        <v>5</v>
      </c>
      <c r="D343" s="211"/>
      <c r="F343" s="211">
        <f t="shared" si="27"/>
        <v>0</v>
      </c>
      <c r="H343" s="211"/>
      <c r="I343" s="212">
        <v>0</v>
      </c>
    </row>
    <row r="344" spans="1:9" x14ac:dyDescent="0.2">
      <c r="A344" s="208">
        <v>46905</v>
      </c>
      <c r="B344" s="216">
        <v>2028</v>
      </c>
      <c r="C344" s="216">
        <v>6</v>
      </c>
      <c r="D344" s="211"/>
      <c r="F344" s="211">
        <f t="shared" si="27"/>
        <v>0</v>
      </c>
      <c r="H344" s="211"/>
      <c r="I344" s="212">
        <v>0</v>
      </c>
    </row>
    <row r="345" spans="1:9" x14ac:dyDescent="0.2">
      <c r="A345" s="208">
        <v>46935</v>
      </c>
      <c r="B345" s="216">
        <v>2028</v>
      </c>
      <c r="C345" s="216">
        <v>7</v>
      </c>
      <c r="D345" s="211"/>
      <c r="F345" s="211">
        <f t="shared" si="27"/>
        <v>0</v>
      </c>
      <c r="H345" s="211"/>
      <c r="I345" s="212">
        <v>0</v>
      </c>
    </row>
    <row r="346" spans="1:9" x14ac:dyDescent="0.2">
      <c r="A346" s="208">
        <v>46966</v>
      </c>
      <c r="B346" s="216">
        <v>2028</v>
      </c>
      <c r="C346" s="216">
        <v>8</v>
      </c>
      <c r="D346" s="211"/>
      <c r="F346" s="211">
        <f t="shared" si="27"/>
        <v>0</v>
      </c>
      <c r="H346" s="211"/>
      <c r="I346" s="212">
        <v>0</v>
      </c>
    </row>
    <row r="347" spans="1:9" x14ac:dyDescent="0.2">
      <c r="A347" s="208">
        <v>46997</v>
      </c>
      <c r="B347" s="216">
        <v>2028</v>
      </c>
      <c r="C347" s="216">
        <v>9</v>
      </c>
      <c r="D347" s="211"/>
      <c r="F347" s="211">
        <f t="shared" si="27"/>
        <v>0</v>
      </c>
      <c r="H347" s="211"/>
      <c r="I347" s="212">
        <v>0</v>
      </c>
    </row>
    <row r="348" spans="1:9" x14ac:dyDescent="0.2">
      <c r="A348" s="208">
        <v>47027</v>
      </c>
      <c r="B348" s="216">
        <v>2028</v>
      </c>
      <c r="C348" s="216">
        <v>10</v>
      </c>
      <c r="D348" s="211"/>
      <c r="F348" s="211">
        <f t="shared" si="27"/>
        <v>0</v>
      </c>
      <c r="H348" s="211"/>
      <c r="I348" s="212">
        <v>0</v>
      </c>
    </row>
    <row r="349" spans="1:9" x14ac:dyDescent="0.2">
      <c r="A349" s="208">
        <v>47058</v>
      </c>
      <c r="B349" s="216">
        <v>2028</v>
      </c>
      <c r="C349" s="216">
        <v>11</v>
      </c>
      <c r="D349" s="211"/>
      <c r="F349" s="211">
        <f t="shared" si="27"/>
        <v>0</v>
      </c>
      <c r="H349" s="211"/>
      <c r="I349" s="212">
        <v>0</v>
      </c>
    </row>
    <row r="350" spans="1:9" x14ac:dyDescent="0.2">
      <c r="A350" s="208">
        <v>47088</v>
      </c>
      <c r="B350" s="216">
        <v>2028</v>
      </c>
      <c r="C350" s="216">
        <v>12</v>
      </c>
      <c r="D350" s="211"/>
      <c r="E350" s="214">
        <f>SUM(D339:D350)/1000</f>
        <v>0</v>
      </c>
      <c r="F350" s="211">
        <f t="shared" ref="F350:F374" si="28">+D349</f>
        <v>0</v>
      </c>
      <c r="G350" s="214">
        <f>SUM(F339:F350)/1000</f>
        <v>0</v>
      </c>
      <c r="H350" s="211"/>
      <c r="I350" s="212">
        <v>0</v>
      </c>
    </row>
    <row r="351" spans="1:9" x14ac:dyDescent="0.2">
      <c r="A351" s="208">
        <v>47119</v>
      </c>
      <c r="B351" s="216">
        <v>2029</v>
      </c>
      <c r="C351" s="216">
        <v>1</v>
      </c>
      <c r="D351" s="211"/>
      <c r="E351" s="213" t="e">
        <f>(E350/E338)-1</f>
        <v>#DIV/0!</v>
      </c>
      <c r="F351" s="211">
        <f t="shared" si="28"/>
        <v>0</v>
      </c>
      <c r="G351" s="213" t="e">
        <f>(G350/G338)-1</f>
        <v>#DIV/0!</v>
      </c>
      <c r="H351" s="211"/>
      <c r="I351" s="212">
        <v>0</v>
      </c>
    </row>
    <row r="352" spans="1:9" x14ac:dyDescent="0.2">
      <c r="A352" s="208">
        <v>47150</v>
      </c>
      <c r="B352" s="216">
        <v>2029</v>
      </c>
      <c r="C352" s="216">
        <v>2</v>
      </c>
      <c r="D352" s="211"/>
      <c r="F352" s="211">
        <f t="shared" si="28"/>
        <v>0</v>
      </c>
      <c r="H352" s="211"/>
      <c r="I352" s="212">
        <v>0</v>
      </c>
    </row>
    <row r="353" spans="1:9" x14ac:dyDescent="0.2">
      <c r="A353" s="208">
        <v>47178</v>
      </c>
      <c r="B353" s="216">
        <v>2029</v>
      </c>
      <c r="C353" s="216">
        <v>3</v>
      </c>
      <c r="D353" s="211"/>
      <c r="F353" s="211">
        <f t="shared" si="28"/>
        <v>0</v>
      </c>
      <c r="H353" s="211"/>
      <c r="I353" s="212">
        <v>0</v>
      </c>
    </row>
    <row r="354" spans="1:9" x14ac:dyDescent="0.2">
      <c r="A354" s="208">
        <v>47209</v>
      </c>
      <c r="B354" s="216">
        <v>2029</v>
      </c>
      <c r="C354" s="216">
        <v>4</v>
      </c>
      <c r="D354" s="211"/>
      <c r="F354" s="211">
        <f t="shared" si="28"/>
        <v>0</v>
      </c>
      <c r="H354" s="211"/>
      <c r="I354" s="212">
        <v>0</v>
      </c>
    </row>
    <row r="355" spans="1:9" x14ac:dyDescent="0.2">
      <c r="A355" s="208">
        <v>47239</v>
      </c>
      <c r="B355" s="216">
        <v>2029</v>
      </c>
      <c r="C355" s="216">
        <v>5</v>
      </c>
      <c r="D355" s="211"/>
      <c r="F355" s="211">
        <f t="shared" si="28"/>
        <v>0</v>
      </c>
      <c r="H355" s="211"/>
      <c r="I355" s="212">
        <v>0</v>
      </c>
    </row>
    <row r="356" spans="1:9" x14ac:dyDescent="0.2">
      <c r="A356" s="208">
        <v>47270</v>
      </c>
      <c r="B356" s="216">
        <v>2029</v>
      </c>
      <c r="C356" s="216">
        <v>6</v>
      </c>
      <c r="D356" s="211"/>
      <c r="F356" s="211">
        <f t="shared" si="28"/>
        <v>0</v>
      </c>
      <c r="H356" s="211"/>
      <c r="I356" s="212">
        <v>0</v>
      </c>
    </row>
    <row r="357" spans="1:9" x14ac:dyDescent="0.2">
      <c r="A357" s="208">
        <v>47300</v>
      </c>
      <c r="B357" s="216">
        <v>2029</v>
      </c>
      <c r="C357" s="216">
        <v>7</v>
      </c>
      <c r="D357" s="211"/>
      <c r="F357" s="211">
        <f t="shared" si="28"/>
        <v>0</v>
      </c>
      <c r="H357" s="211"/>
      <c r="I357" s="212">
        <v>0</v>
      </c>
    </row>
    <row r="358" spans="1:9" x14ac:dyDescent="0.2">
      <c r="A358" s="208">
        <v>47331</v>
      </c>
      <c r="B358" s="216">
        <v>2029</v>
      </c>
      <c r="C358" s="216">
        <v>8</v>
      </c>
      <c r="D358" s="211"/>
      <c r="F358" s="211">
        <f t="shared" si="28"/>
        <v>0</v>
      </c>
      <c r="H358" s="211"/>
      <c r="I358" s="212">
        <v>0</v>
      </c>
    </row>
    <row r="359" spans="1:9" x14ac:dyDescent="0.2">
      <c r="A359" s="208">
        <v>47362</v>
      </c>
      <c r="B359" s="216">
        <v>2029</v>
      </c>
      <c r="C359" s="216">
        <v>9</v>
      </c>
      <c r="D359" s="211"/>
      <c r="F359" s="211">
        <f t="shared" si="28"/>
        <v>0</v>
      </c>
      <c r="H359" s="211"/>
      <c r="I359" s="212">
        <v>0</v>
      </c>
    </row>
    <row r="360" spans="1:9" x14ac:dyDescent="0.2">
      <c r="A360" s="208">
        <v>47392</v>
      </c>
      <c r="B360" s="216">
        <v>2029</v>
      </c>
      <c r="C360" s="216">
        <v>10</v>
      </c>
      <c r="D360" s="211"/>
      <c r="F360" s="211">
        <f t="shared" si="28"/>
        <v>0</v>
      </c>
      <c r="H360" s="211"/>
      <c r="I360" s="212">
        <v>0</v>
      </c>
    </row>
    <row r="361" spans="1:9" x14ac:dyDescent="0.2">
      <c r="A361" s="208">
        <v>47423</v>
      </c>
      <c r="B361" s="216">
        <v>2029</v>
      </c>
      <c r="C361" s="216">
        <v>11</v>
      </c>
      <c r="D361" s="211"/>
      <c r="F361" s="211">
        <f t="shared" si="28"/>
        <v>0</v>
      </c>
      <c r="H361" s="211"/>
      <c r="I361" s="212">
        <v>0</v>
      </c>
    </row>
    <row r="362" spans="1:9" x14ac:dyDescent="0.2">
      <c r="A362" s="208">
        <v>47453</v>
      </c>
      <c r="B362" s="216">
        <v>2029</v>
      </c>
      <c r="C362" s="216">
        <v>12</v>
      </c>
      <c r="D362" s="211"/>
      <c r="E362" s="214">
        <f>SUM(D351:D362)/1000</f>
        <v>0</v>
      </c>
      <c r="F362" s="211">
        <f t="shared" si="28"/>
        <v>0</v>
      </c>
      <c r="G362" s="214">
        <f>SUM(F351:F362)/1000</f>
        <v>0</v>
      </c>
      <c r="H362" s="211"/>
      <c r="I362" s="212">
        <v>0</v>
      </c>
    </row>
    <row r="363" spans="1:9" x14ac:dyDescent="0.2">
      <c r="A363" s="208">
        <v>47484</v>
      </c>
      <c r="B363" s="216">
        <v>2030</v>
      </c>
      <c r="C363" s="216">
        <v>1</v>
      </c>
      <c r="D363" s="211"/>
      <c r="E363" s="213" t="e">
        <f>(E362/E350)-1</f>
        <v>#DIV/0!</v>
      </c>
      <c r="F363" s="211">
        <f t="shared" si="28"/>
        <v>0</v>
      </c>
      <c r="G363" s="213" t="e">
        <f>(G362/G350)-1</f>
        <v>#DIV/0!</v>
      </c>
      <c r="H363" s="211"/>
      <c r="I363" s="212">
        <v>0</v>
      </c>
    </row>
    <row r="364" spans="1:9" x14ac:dyDescent="0.2">
      <c r="A364" s="208">
        <v>47515</v>
      </c>
      <c r="B364" s="216">
        <v>2030</v>
      </c>
      <c r="C364" s="216">
        <v>2</v>
      </c>
      <c r="D364" s="211"/>
      <c r="F364" s="211">
        <f t="shared" si="28"/>
        <v>0</v>
      </c>
      <c r="H364" s="211"/>
      <c r="I364" s="212">
        <v>0</v>
      </c>
    </row>
    <row r="365" spans="1:9" x14ac:dyDescent="0.2">
      <c r="A365" s="208">
        <v>47543</v>
      </c>
      <c r="B365" s="216">
        <v>2030</v>
      </c>
      <c r="C365" s="216">
        <v>3</v>
      </c>
      <c r="D365" s="211"/>
      <c r="F365" s="211">
        <f t="shared" si="28"/>
        <v>0</v>
      </c>
      <c r="H365" s="211"/>
      <c r="I365" s="212">
        <v>0</v>
      </c>
    </row>
    <row r="366" spans="1:9" x14ac:dyDescent="0.2">
      <c r="A366" s="208">
        <v>47574</v>
      </c>
      <c r="B366" s="216">
        <v>2030</v>
      </c>
      <c r="C366" s="216">
        <v>4</v>
      </c>
      <c r="D366" s="211"/>
      <c r="F366" s="211">
        <f t="shared" si="28"/>
        <v>0</v>
      </c>
      <c r="H366" s="211"/>
      <c r="I366" s="212">
        <v>0</v>
      </c>
    </row>
    <row r="367" spans="1:9" x14ac:dyDescent="0.2">
      <c r="A367" s="208">
        <v>47604</v>
      </c>
      <c r="B367" s="216">
        <v>2030</v>
      </c>
      <c r="C367" s="216">
        <v>5</v>
      </c>
      <c r="D367" s="211"/>
      <c r="F367" s="211">
        <f t="shared" si="28"/>
        <v>0</v>
      </c>
      <c r="H367" s="211"/>
      <c r="I367" s="212">
        <v>0</v>
      </c>
    </row>
    <row r="368" spans="1:9" x14ac:dyDescent="0.2">
      <c r="A368" s="208">
        <v>47635</v>
      </c>
      <c r="B368" s="216">
        <v>2030</v>
      </c>
      <c r="C368" s="216">
        <v>6</v>
      </c>
      <c r="D368" s="211"/>
      <c r="F368" s="211">
        <f t="shared" si="28"/>
        <v>0</v>
      </c>
      <c r="H368" s="211"/>
      <c r="I368" s="212">
        <v>0</v>
      </c>
    </row>
    <row r="369" spans="1:9" x14ac:dyDescent="0.2">
      <c r="A369" s="208">
        <v>47665</v>
      </c>
      <c r="B369" s="216">
        <v>2030</v>
      </c>
      <c r="C369" s="216">
        <v>7</v>
      </c>
      <c r="D369" s="211"/>
      <c r="F369" s="211">
        <f t="shared" si="28"/>
        <v>0</v>
      </c>
      <c r="H369" s="211"/>
      <c r="I369" s="212">
        <v>0</v>
      </c>
    </row>
    <row r="370" spans="1:9" x14ac:dyDescent="0.2">
      <c r="A370" s="208">
        <v>47696</v>
      </c>
      <c r="B370" s="216">
        <v>2030</v>
      </c>
      <c r="C370" s="216">
        <v>8</v>
      </c>
      <c r="D370" s="211"/>
      <c r="F370" s="211">
        <f t="shared" si="28"/>
        <v>0</v>
      </c>
      <c r="H370" s="211"/>
      <c r="I370" s="212">
        <v>0</v>
      </c>
    </row>
    <row r="371" spans="1:9" x14ac:dyDescent="0.2">
      <c r="A371" s="208">
        <v>47727</v>
      </c>
      <c r="B371" s="216">
        <v>2030</v>
      </c>
      <c r="C371" s="216">
        <v>9</v>
      </c>
      <c r="D371" s="211"/>
      <c r="F371" s="211">
        <f t="shared" si="28"/>
        <v>0</v>
      </c>
      <c r="H371" s="211"/>
      <c r="I371" s="212">
        <v>0</v>
      </c>
    </row>
    <row r="372" spans="1:9" x14ac:dyDescent="0.2">
      <c r="A372" s="208">
        <v>47757</v>
      </c>
      <c r="B372" s="216">
        <v>2030</v>
      </c>
      <c r="C372" s="216">
        <v>10</v>
      </c>
      <c r="D372" s="211"/>
      <c r="F372" s="211">
        <f t="shared" si="28"/>
        <v>0</v>
      </c>
      <c r="H372" s="211"/>
      <c r="I372" s="212">
        <v>0</v>
      </c>
    </row>
    <row r="373" spans="1:9" x14ac:dyDescent="0.2">
      <c r="A373" s="208">
        <v>47788</v>
      </c>
      <c r="B373" s="216">
        <v>2030</v>
      </c>
      <c r="C373" s="216">
        <v>11</v>
      </c>
      <c r="D373" s="211"/>
      <c r="F373" s="211">
        <f t="shared" si="28"/>
        <v>0</v>
      </c>
      <c r="H373" s="211"/>
      <c r="I373" s="212">
        <v>0</v>
      </c>
    </row>
    <row r="374" spans="1:9" x14ac:dyDescent="0.2">
      <c r="A374" s="208">
        <v>47818</v>
      </c>
      <c r="B374" s="216">
        <v>2030</v>
      </c>
      <c r="C374" s="216">
        <v>12</v>
      </c>
      <c r="D374" s="211"/>
      <c r="E374" s="214">
        <f>SUM(D363:D374)/1000</f>
        <v>0</v>
      </c>
      <c r="F374" s="211">
        <f t="shared" si="28"/>
        <v>0</v>
      </c>
      <c r="G374" s="214">
        <f>SUM(F363:F374)/1000</f>
        <v>0</v>
      </c>
      <c r="H374" s="211"/>
      <c r="I374" s="212">
        <v>0</v>
      </c>
    </row>
    <row r="375" spans="1:9" x14ac:dyDescent="0.2">
      <c r="A375" s="208">
        <v>47849</v>
      </c>
      <c r="B375" s="216">
        <v>2031</v>
      </c>
      <c r="C375" s="216">
        <v>1</v>
      </c>
      <c r="D375" s="211"/>
      <c r="E375" s="213" t="e">
        <f>(E374/E362)-1</f>
        <v>#DIV/0!</v>
      </c>
      <c r="F375" s="211">
        <f t="shared" ref="F375:F397" si="29">+D374</f>
        <v>0</v>
      </c>
      <c r="G375" s="213" t="e">
        <f>(G374/G362)-1</f>
        <v>#DIV/0!</v>
      </c>
      <c r="H375" s="211"/>
      <c r="I375" s="212">
        <v>0</v>
      </c>
    </row>
    <row r="376" spans="1:9" x14ac:dyDescent="0.2">
      <c r="A376" s="208">
        <v>47880</v>
      </c>
      <c r="B376" s="216">
        <v>2031</v>
      </c>
      <c r="C376" s="216">
        <v>2</v>
      </c>
      <c r="D376" s="211"/>
      <c r="F376" s="211">
        <f t="shared" si="29"/>
        <v>0</v>
      </c>
      <c r="H376" s="211"/>
      <c r="I376" s="212">
        <v>0</v>
      </c>
    </row>
    <row r="377" spans="1:9" x14ac:dyDescent="0.2">
      <c r="A377" s="208">
        <v>47908</v>
      </c>
      <c r="B377" s="216">
        <v>2031</v>
      </c>
      <c r="C377" s="216">
        <v>3</v>
      </c>
      <c r="D377" s="211"/>
      <c r="F377" s="211">
        <f t="shared" si="29"/>
        <v>0</v>
      </c>
      <c r="H377" s="211"/>
      <c r="I377" s="212">
        <v>0</v>
      </c>
    </row>
    <row r="378" spans="1:9" x14ac:dyDescent="0.2">
      <c r="A378" s="208">
        <v>47939</v>
      </c>
      <c r="B378" s="216">
        <v>2031</v>
      </c>
      <c r="C378" s="216">
        <v>4</v>
      </c>
      <c r="D378" s="211"/>
      <c r="F378" s="211">
        <f t="shared" si="29"/>
        <v>0</v>
      </c>
      <c r="H378" s="211"/>
      <c r="I378" s="212">
        <v>0</v>
      </c>
    </row>
    <row r="379" spans="1:9" x14ac:dyDescent="0.2">
      <c r="A379" s="208">
        <v>47969</v>
      </c>
      <c r="B379" s="216">
        <v>2031</v>
      </c>
      <c r="C379" s="216">
        <v>5</v>
      </c>
      <c r="D379" s="211"/>
      <c r="F379" s="211">
        <f t="shared" si="29"/>
        <v>0</v>
      </c>
      <c r="H379" s="211"/>
      <c r="I379" s="212">
        <v>0</v>
      </c>
    </row>
    <row r="380" spans="1:9" x14ac:dyDescent="0.2">
      <c r="A380" s="208">
        <v>48000</v>
      </c>
      <c r="B380" s="216">
        <v>2031</v>
      </c>
      <c r="C380" s="216">
        <v>6</v>
      </c>
      <c r="D380" s="211"/>
      <c r="F380" s="211">
        <f t="shared" si="29"/>
        <v>0</v>
      </c>
      <c r="H380" s="211"/>
      <c r="I380" s="212">
        <v>0</v>
      </c>
    </row>
    <row r="381" spans="1:9" x14ac:dyDescent="0.2">
      <c r="A381" s="208">
        <v>48030</v>
      </c>
      <c r="B381" s="216">
        <v>2031</v>
      </c>
      <c r="C381" s="216">
        <v>7</v>
      </c>
      <c r="D381" s="211"/>
      <c r="F381" s="211">
        <f t="shared" si="29"/>
        <v>0</v>
      </c>
      <c r="H381" s="211"/>
      <c r="I381" s="212">
        <v>0</v>
      </c>
    </row>
    <row r="382" spans="1:9" x14ac:dyDescent="0.2">
      <c r="A382" s="208">
        <v>48061</v>
      </c>
      <c r="B382" s="216">
        <v>2031</v>
      </c>
      <c r="C382" s="216">
        <v>8</v>
      </c>
      <c r="D382" s="211"/>
      <c r="F382" s="211">
        <f t="shared" si="29"/>
        <v>0</v>
      </c>
      <c r="H382" s="211"/>
      <c r="I382" s="212">
        <v>0</v>
      </c>
    </row>
    <row r="383" spans="1:9" x14ac:dyDescent="0.2">
      <c r="A383" s="208">
        <v>48092</v>
      </c>
      <c r="B383" s="216">
        <v>2031</v>
      </c>
      <c r="C383" s="216">
        <v>9</v>
      </c>
      <c r="D383" s="211"/>
      <c r="F383" s="211">
        <f t="shared" si="29"/>
        <v>0</v>
      </c>
      <c r="H383" s="211"/>
      <c r="I383" s="212">
        <v>0</v>
      </c>
    </row>
    <row r="384" spans="1:9" x14ac:dyDescent="0.2">
      <c r="A384" s="208">
        <v>48122</v>
      </c>
      <c r="B384" s="216">
        <v>2031</v>
      </c>
      <c r="C384" s="216">
        <v>10</v>
      </c>
      <c r="D384" s="211"/>
      <c r="F384" s="211">
        <f t="shared" si="29"/>
        <v>0</v>
      </c>
      <c r="H384" s="211"/>
      <c r="I384" s="212">
        <v>0</v>
      </c>
    </row>
    <row r="385" spans="1:9" x14ac:dyDescent="0.2">
      <c r="A385" s="208">
        <v>48153</v>
      </c>
      <c r="B385" s="216">
        <v>2031</v>
      </c>
      <c r="C385" s="216">
        <v>11</v>
      </c>
      <c r="D385" s="211"/>
      <c r="F385" s="211">
        <f t="shared" si="29"/>
        <v>0</v>
      </c>
      <c r="H385" s="211"/>
      <c r="I385" s="212">
        <v>0</v>
      </c>
    </row>
    <row r="386" spans="1:9" x14ac:dyDescent="0.2">
      <c r="A386" s="208">
        <v>48183</v>
      </c>
      <c r="B386" s="216">
        <v>2031</v>
      </c>
      <c r="C386" s="216">
        <v>12</v>
      </c>
      <c r="D386" s="211"/>
      <c r="E386" s="214">
        <f>SUM(D375:D386)/1000</f>
        <v>0</v>
      </c>
      <c r="F386" s="211">
        <f t="shared" si="29"/>
        <v>0</v>
      </c>
      <c r="G386" s="214">
        <f>SUM(F375:F386)/1000</f>
        <v>0</v>
      </c>
      <c r="H386" s="211"/>
      <c r="I386" s="212">
        <v>0</v>
      </c>
    </row>
    <row r="387" spans="1:9" x14ac:dyDescent="0.2">
      <c r="A387" s="208">
        <v>48214</v>
      </c>
      <c r="B387" s="216">
        <v>2032</v>
      </c>
      <c r="C387" s="216">
        <v>1</v>
      </c>
      <c r="D387" s="211"/>
      <c r="E387" s="213" t="e">
        <f>(E386/E374)-1</f>
        <v>#DIV/0!</v>
      </c>
      <c r="F387" s="211">
        <f t="shared" si="29"/>
        <v>0</v>
      </c>
      <c r="G387" s="213" t="e">
        <f>(G386/G374)-1</f>
        <v>#DIV/0!</v>
      </c>
      <c r="H387" s="211"/>
      <c r="I387" s="212">
        <v>0</v>
      </c>
    </row>
    <row r="388" spans="1:9" x14ac:dyDescent="0.2">
      <c r="A388" s="208">
        <v>48245</v>
      </c>
      <c r="B388" s="216">
        <v>2032</v>
      </c>
      <c r="C388" s="216">
        <v>2</v>
      </c>
      <c r="D388" s="211"/>
      <c r="F388" s="211">
        <f t="shared" si="29"/>
        <v>0</v>
      </c>
      <c r="H388" s="211"/>
      <c r="I388" s="212">
        <v>0</v>
      </c>
    </row>
    <row r="389" spans="1:9" x14ac:dyDescent="0.2">
      <c r="A389" s="208">
        <v>48274</v>
      </c>
      <c r="B389" s="216">
        <v>2032</v>
      </c>
      <c r="C389" s="216">
        <v>3</v>
      </c>
      <c r="D389" s="211"/>
      <c r="F389" s="211">
        <f t="shared" si="29"/>
        <v>0</v>
      </c>
      <c r="H389" s="211"/>
      <c r="I389" s="212">
        <v>0</v>
      </c>
    </row>
    <row r="390" spans="1:9" x14ac:dyDescent="0.2">
      <c r="A390" s="208">
        <v>48305</v>
      </c>
      <c r="B390" s="216">
        <v>2032</v>
      </c>
      <c r="C390" s="216">
        <v>4</v>
      </c>
      <c r="D390" s="211"/>
      <c r="F390" s="211">
        <f t="shared" si="29"/>
        <v>0</v>
      </c>
      <c r="H390" s="211"/>
      <c r="I390" s="212">
        <v>0</v>
      </c>
    </row>
    <row r="391" spans="1:9" x14ac:dyDescent="0.2">
      <c r="A391" s="208">
        <v>48335</v>
      </c>
      <c r="B391" s="216">
        <v>2032</v>
      </c>
      <c r="C391" s="216">
        <v>5</v>
      </c>
      <c r="D391" s="211"/>
      <c r="F391" s="211">
        <f t="shared" si="29"/>
        <v>0</v>
      </c>
      <c r="H391" s="211"/>
      <c r="I391" s="212">
        <v>0</v>
      </c>
    </row>
    <row r="392" spans="1:9" x14ac:dyDescent="0.2">
      <c r="A392" s="208">
        <v>48366</v>
      </c>
      <c r="B392" s="216">
        <v>2032</v>
      </c>
      <c r="C392" s="216">
        <v>6</v>
      </c>
      <c r="D392" s="211"/>
      <c r="F392" s="211">
        <f t="shared" si="29"/>
        <v>0</v>
      </c>
      <c r="H392" s="211"/>
      <c r="I392" s="212">
        <v>0</v>
      </c>
    </row>
    <row r="393" spans="1:9" x14ac:dyDescent="0.2">
      <c r="A393" s="208">
        <v>48396</v>
      </c>
      <c r="B393" s="216">
        <v>2032</v>
      </c>
      <c r="C393" s="216">
        <v>7</v>
      </c>
      <c r="D393" s="211"/>
      <c r="F393" s="211">
        <f t="shared" si="29"/>
        <v>0</v>
      </c>
      <c r="H393" s="211"/>
      <c r="I393" s="212">
        <v>0</v>
      </c>
    </row>
    <row r="394" spans="1:9" x14ac:dyDescent="0.2">
      <c r="A394" s="208">
        <v>48427</v>
      </c>
      <c r="B394" s="216">
        <v>2032</v>
      </c>
      <c r="C394" s="216">
        <v>8</v>
      </c>
      <c r="D394" s="211"/>
      <c r="F394" s="211">
        <f t="shared" si="29"/>
        <v>0</v>
      </c>
      <c r="H394" s="211"/>
      <c r="I394" s="212">
        <v>0</v>
      </c>
    </row>
    <row r="395" spans="1:9" x14ac:dyDescent="0.2">
      <c r="A395" s="208">
        <v>48458</v>
      </c>
      <c r="B395" s="216">
        <v>2032</v>
      </c>
      <c r="C395" s="216">
        <v>9</v>
      </c>
      <c r="D395" s="211"/>
      <c r="F395" s="211">
        <f t="shared" si="29"/>
        <v>0</v>
      </c>
      <c r="H395" s="211"/>
      <c r="I395" s="212">
        <v>0</v>
      </c>
    </row>
    <row r="396" spans="1:9" x14ac:dyDescent="0.2">
      <c r="A396" s="208">
        <v>48488</v>
      </c>
      <c r="B396" s="216">
        <v>2032</v>
      </c>
      <c r="C396" s="216">
        <v>10</v>
      </c>
      <c r="D396" s="211"/>
      <c r="F396" s="211">
        <f t="shared" si="29"/>
        <v>0</v>
      </c>
      <c r="H396" s="211"/>
      <c r="I396" s="212">
        <v>0</v>
      </c>
    </row>
    <row r="397" spans="1:9" x14ac:dyDescent="0.2">
      <c r="A397" s="208">
        <v>48519</v>
      </c>
      <c r="B397" s="216">
        <v>2032</v>
      </c>
      <c r="C397" s="216">
        <v>11</v>
      </c>
      <c r="D397" s="211"/>
      <c r="F397" s="211">
        <f t="shared" si="29"/>
        <v>0</v>
      </c>
      <c r="H397" s="211"/>
      <c r="I397" s="212">
        <v>0</v>
      </c>
    </row>
    <row r="398" spans="1:9" x14ac:dyDescent="0.2">
      <c r="A398" s="208">
        <v>48549</v>
      </c>
      <c r="B398" s="216">
        <v>2032</v>
      </c>
      <c r="C398" s="216">
        <v>12</v>
      </c>
      <c r="D398" s="211"/>
      <c r="E398" s="214">
        <f>SUM(D387:D398)/1000</f>
        <v>0</v>
      </c>
      <c r="F398" s="211">
        <f>+D397</f>
        <v>0</v>
      </c>
      <c r="G398" s="214">
        <f>SUM(F387:F398)/1000</f>
        <v>0</v>
      </c>
      <c r="H398" s="211"/>
      <c r="I398" s="212">
        <v>0</v>
      </c>
    </row>
    <row r="399" spans="1:9" x14ac:dyDescent="0.2">
      <c r="A399" s="208">
        <v>48580</v>
      </c>
      <c r="B399" s="216">
        <v>2033</v>
      </c>
      <c r="C399" s="216">
        <v>1</v>
      </c>
      <c r="D399" s="211"/>
      <c r="E399" s="213" t="e">
        <f>(E398/E386)-1</f>
        <v>#DIV/0!</v>
      </c>
      <c r="F399" s="211">
        <f t="shared" ref="F399:F409" si="30">+D398</f>
        <v>0</v>
      </c>
      <c r="G399" s="213" t="e">
        <f>(G398/G386)-1</f>
        <v>#DIV/0!</v>
      </c>
      <c r="H399" s="211"/>
      <c r="I399" s="212">
        <v>0</v>
      </c>
    </row>
    <row r="400" spans="1:9" x14ac:dyDescent="0.2">
      <c r="A400" s="208">
        <v>48611</v>
      </c>
      <c r="B400" s="216">
        <v>2033</v>
      </c>
      <c r="C400" s="216">
        <v>2</v>
      </c>
      <c r="D400" s="211"/>
      <c r="F400" s="211">
        <f t="shared" si="30"/>
        <v>0</v>
      </c>
      <c r="H400" s="211"/>
      <c r="I400" s="212">
        <v>0</v>
      </c>
    </row>
    <row r="401" spans="1:9" x14ac:dyDescent="0.2">
      <c r="A401" s="208">
        <v>48639</v>
      </c>
      <c r="B401" s="216">
        <v>2033</v>
      </c>
      <c r="C401" s="216">
        <v>3</v>
      </c>
      <c r="D401" s="211"/>
      <c r="F401" s="211">
        <f t="shared" si="30"/>
        <v>0</v>
      </c>
      <c r="H401" s="211"/>
      <c r="I401" s="212">
        <v>0</v>
      </c>
    </row>
    <row r="402" spans="1:9" x14ac:dyDescent="0.2">
      <c r="A402" s="208">
        <v>48670</v>
      </c>
      <c r="B402" s="216">
        <v>2033</v>
      </c>
      <c r="C402" s="216">
        <v>4</v>
      </c>
      <c r="D402" s="211"/>
      <c r="F402" s="211">
        <f t="shared" si="30"/>
        <v>0</v>
      </c>
      <c r="H402" s="211"/>
      <c r="I402" s="212">
        <v>0</v>
      </c>
    </row>
    <row r="403" spans="1:9" x14ac:dyDescent="0.2">
      <c r="A403" s="208">
        <v>48700</v>
      </c>
      <c r="B403" s="216">
        <v>2033</v>
      </c>
      <c r="C403" s="216">
        <v>5</v>
      </c>
      <c r="D403" s="211"/>
      <c r="F403" s="211">
        <f t="shared" si="30"/>
        <v>0</v>
      </c>
      <c r="H403" s="211"/>
      <c r="I403" s="212">
        <v>0</v>
      </c>
    </row>
    <row r="404" spans="1:9" x14ac:dyDescent="0.2">
      <c r="A404" s="208">
        <v>48731</v>
      </c>
      <c r="B404" s="216">
        <v>2033</v>
      </c>
      <c r="C404" s="216">
        <v>6</v>
      </c>
      <c r="D404" s="211"/>
      <c r="F404" s="211">
        <f t="shared" si="30"/>
        <v>0</v>
      </c>
      <c r="H404" s="211"/>
      <c r="I404" s="212">
        <v>0</v>
      </c>
    </row>
    <row r="405" spans="1:9" x14ac:dyDescent="0.2">
      <c r="A405" s="208">
        <v>48761</v>
      </c>
      <c r="B405" s="216">
        <v>2033</v>
      </c>
      <c r="C405" s="216">
        <v>7</v>
      </c>
      <c r="D405" s="211"/>
      <c r="F405" s="211">
        <f t="shared" si="30"/>
        <v>0</v>
      </c>
      <c r="H405" s="211"/>
      <c r="I405" s="212">
        <v>0</v>
      </c>
    </row>
    <row r="406" spans="1:9" x14ac:dyDescent="0.2">
      <c r="A406" s="208">
        <v>48792</v>
      </c>
      <c r="B406" s="216">
        <v>2033</v>
      </c>
      <c r="C406" s="216">
        <v>8</v>
      </c>
      <c r="D406" s="211"/>
      <c r="F406" s="211">
        <f t="shared" si="30"/>
        <v>0</v>
      </c>
      <c r="H406" s="211"/>
      <c r="I406" s="212">
        <v>0</v>
      </c>
    </row>
    <row r="407" spans="1:9" x14ac:dyDescent="0.2">
      <c r="A407" s="208">
        <v>48823</v>
      </c>
      <c r="B407" s="216">
        <v>2033</v>
      </c>
      <c r="C407" s="216">
        <v>9</v>
      </c>
      <c r="D407" s="211"/>
      <c r="F407" s="211">
        <f t="shared" si="30"/>
        <v>0</v>
      </c>
      <c r="H407" s="211"/>
      <c r="I407" s="212">
        <v>0</v>
      </c>
    </row>
    <row r="408" spans="1:9" x14ac:dyDescent="0.2">
      <c r="A408" s="208">
        <v>48853</v>
      </c>
      <c r="B408" s="216">
        <v>2033</v>
      </c>
      <c r="C408" s="216">
        <v>10</v>
      </c>
      <c r="D408" s="211"/>
      <c r="F408" s="211">
        <f t="shared" si="30"/>
        <v>0</v>
      </c>
      <c r="H408" s="211"/>
      <c r="I408" s="212">
        <v>0</v>
      </c>
    </row>
    <row r="409" spans="1:9" x14ac:dyDescent="0.2">
      <c r="A409" s="208">
        <v>48884</v>
      </c>
      <c r="B409" s="216">
        <v>2033</v>
      </c>
      <c r="C409" s="216">
        <v>11</v>
      </c>
      <c r="D409" s="211"/>
      <c r="F409" s="211">
        <f t="shared" si="30"/>
        <v>0</v>
      </c>
      <c r="H409" s="211"/>
      <c r="I409" s="212">
        <v>0</v>
      </c>
    </row>
    <row r="410" spans="1:9" x14ac:dyDescent="0.2">
      <c r="A410" s="208">
        <v>48914</v>
      </c>
      <c r="B410" s="216">
        <v>2033</v>
      </c>
      <c r="C410" s="216">
        <v>12</v>
      </c>
      <c r="D410" s="211"/>
      <c r="E410" s="214">
        <f>SUM(D399:D410)/1000</f>
        <v>0</v>
      </c>
      <c r="F410" s="211">
        <f>+D409</f>
        <v>0</v>
      </c>
      <c r="G410" s="214">
        <f>SUM(F399:F410)/1000</f>
        <v>0</v>
      </c>
      <c r="H410" s="211"/>
      <c r="I410" s="212">
        <v>0</v>
      </c>
    </row>
    <row r="411" spans="1:9" x14ac:dyDescent="0.2">
      <c r="A411" s="208">
        <v>48945</v>
      </c>
      <c r="B411" s="216">
        <v>2034</v>
      </c>
      <c r="C411" s="216">
        <v>1</v>
      </c>
      <c r="D411" s="211"/>
      <c r="E411" s="213" t="e">
        <f>(E410/E398)-1</f>
        <v>#DIV/0!</v>
      </c>
      <c r="F411" s="211">
        <f t="shared" ref="F411:F431" si="31">+D410</f>
        <v>0</v>
      </c>
      <c r="G411" s="213" t="e">
        <f>(G410/G398)-1</f>
        <v>#DIV/0!</v>
      </c>
      <c r="H411" s="211"/>
      <c r="I411" s="212">
        <v>0</v>
      </c>
    </row>
    <row r="412" spans="1:9" x14ac:dyDescent="0.2">
      <c r="A412" s="208">
        <v>48976</v>
      </c>
      <c r="B412" s="216">
        <v>2034</v>
      </c>
      <c r="C412" s="216">
        <v>2</v>
      </c>
      <c r="D412" s="211"/>
      <c r="F412" s="211">
        <f t="shared" si="31"/>
        <v>0</v>
      </c>
      <c r="H412" s="211"/>
      <c r="I412" s="212">
        <v>0</v>
      </c>
    </row>
    <row r="413" spans="1:9" x14ac:dyDescent="0.2">
      <c r="A413" s="208">
        <v>49004</v>
      </c>
      <c r="B413" s="216">
        <v>2034</v>
      </c>
      <c r="C413" s="216">
        <v>3</v>
      </c>
      <c r="D413" s="211"/>
      <c r="F413" s="211">
        <f t="shared" si="31"/>
        <v>0</v>
      </c>
      <c r="H413" s="211"/>
      <c r="I413" s="212">
        <v>0</v>
      </c>
    </row>
    <row r="414" spans="1:9" x14ac:dyDescent="0.2">
      <c r="A414" s="208">
        <v>49035</v>
      </c>
      <c r="B414" s="216">
        <v>2034</v>
      </c>
      <c r="C414" s="216">
        <v>4</v>
      </c>
      <c r="D414" s="211"/>
      <c r="F414" s="211">
        <f t="shared" si="31"/>
        <v>0</v>
      </c>
      <c r="H414" s="211"/>
      <c r="I414" s="212">
        <v>0</v>
      </c>
    </row>
    <row r="415" spans="1:9" x14ac:dyDescent="0.2">
      <c r="A415" s="208">
        <v>49065</v>
      </c>
      <c r="B415" s="216">
        <v>2034</v>
      </c>
      <c r="C415" s="216">
        <v>5</v>
      </c>
      <c r="D415" s="211"/>
      <c r="F415" s="211">
        <f t="shared" si="31"/>
        <v>0</v>
      </c>
      <c r="H415" s="211"/>
      <c r="I415" s="212">
        <v>0</v>
      </c>
    </row>
    <row r="416" spans="1:9" x14ac:dyDescent="0.2">
      <c r="A416" s="208">
        <v>49096</v>
      </c>
      <c r="B416" s="216">
        <v>2034</v>
      </c>
      <c r="C416" s="216">
        <v>6</v>
      </c>
      <c r="D416" s="211"/>
      <c r="F416" s="211">
        <f t="shared" si="31"/>
        <v>0</v>
      </c>
      <c r="H416" s="211"/>
      <c r="I416" s="212">
        <v>0</v>
      </c>
    </row>
    <row r="417" spans="1:9" x14ac:dyDescent="0.2">
      <c r="A417" s="208">
        <v>49126</v>
      </c>
      <c r="B417" s="216">
        <v>2034</v>
      </c>
      <c r="C417" s="216">
        <v>7</v>
      </c>
      <c r="D417" s="211"/>
      <c r="F417" s="211">
        <f t="shared" si="31"/>
        <v>0</v>
      </c>
      <c r="H417" s="211"/>
      <c r="I417" s="212">
        <v>0</v>
      </c>
    </row>
    <row r="418" spans="1:9" x14ac:dyDescent="0.2">
      <c r="A418" s="208">
        <v>49157</v>
      </c>
      <c r="B418" s="216">
        <v>2034</v>
      </c>
      <c r="C418" s="216">
        <v>8</v>
      </c>
      <c r="D418" s="211"/>
      <c r="F418" s="211">
        <f t="shared" si="31"/>
        <v>0</v>
      </c>
      <c r="H418" s="211"/>
      <c r="I418" s="212">
        <v>0</v>
      </c>
    </row>
    <row r="419" spans="1:9" x14ac:dyDescent="0.2">
      <c r="A419" s="208">
        <v>49188</v>
      </c>
      <c r="B419" s="216">
        <v>2034</v>
      </c>
      <c r="C419" s="216">
        <v>9</v>
      </c>
      <c r="D419" s="211"/>
      <c r="F419" s="211">
        <f t="shared" si="31"/>
        <v>0</v>
      </c>
      <c r="H419" s="211"/>
      <c r="I419" s="212">
        <v>0</v>
      </c>
    </row>
    <row r="420" spans="1:9" x14ac:dyDescent="0.2">
      <c r="A420" s="208">
        <v>49218</v>
      </c>
      <c r="B420" s="216">
        <v>2034</v>
      </c>
      <c r="C420" s="216">
        <v>10</v>
      </c>
      <c r="D420" s="211"/>
      <c r="F420" s="211">
        <f t="shared" si="31"/>
        <v>0</v>
      </c>
      <c r="H420" s="211"/>
      <c r="I420" s="212">
        <v>0</v>
      </c>
    </row>
    <row r="421" spans="1:9" x14ac:dyDescent="0.2">
      <c r="A421" s="208">
        <v>49249</v>
      </c>
      <c r="B421" s="216">
        <v>2034</v>
      </c>
      <c r="C421" s="216">
        <v>11</v>
      </c>
      <c r="D421" s="211"/>
      <c r="F421" s="211">
        <f t="shared" si="31"/>
        <v>0</v>
      </c>
      <c r="H421" s="211"/>
      <c r="I421" s="212">
        <v>0</v>
      </c>
    </row>
    <row r="422" spans="1:9" x14ac:dyDescent="0.2">
      <c r="A422" s="208">
        <v>49279</v>
      </c>
      <c r="B422" s="216">
        <v>2034</v>
      </c>
      <c r="C422" s="216">
        <v>12</v>
      </c>
      <c r="D422" s="211"/>
      <c r="E422" s="214">
        <f>SUM(D411:D422)/1000</f>
        <v>0</v>
      </c>
      <c r="F422" s="211">
        <f t="shared" si="31"/>
        <v>0</v>
      </c>
      <c r="G422" s="214">
        <f>SUM(F411:F422)/1000</f>
        <v>0</v>
      </c>
      <c r="H422" s="211"/>
      <c r="I422" s="212">
        <v>0</v>
      </c>
    </row>
    <row r="423" spans="1:9" x14ac:dyDescent="0.2">
      <c r="A423" s="208">
        <v>49310</v>
      </c>
      <c r="B423" s="216">
        <v>2035</v>
      </c>
      <c r="C423" s="216">
        <v>1</v>
      </c>
      <c r="D423" s="211"/>
      <c r="E423" s="213" t="e">
        <f>(E422/E410)-1</f>
        <v>#DIV/0!</v>
      </c>
      <c r="F423" s="211">
        <f t="shared" si="31"/>
        <v>0</v>
      </c>
      <c r="G423" s="213" t="e">
        <f>(G422/G410)-1</f>
        <v>#DIV/0!</v>
      </c>
      <c r="H423" s="211"/>
      <c r="I423" s="212">
        <v>0</v>
      </c>
    </row>
    <row r="424" spans="1:9" x14ac:dyDescent="0.2">
      <c r="A424" s="208">
        <v>49341</v>
      </c>
      <c r="B424" s="216">
        <v>2035</v>
      </c>
      <c r="C424" s="216">
        <v>2</v>
      </c>
      <c r="D424" s="211"/>
      <c r="F424" s="211">
        <f t="shared" si="31"/>
        <v>0</v>
      </c>
      <c r="H424" s="211"/>
      <c r="I424" s="212">
        <v>0</v>
      </c>
    </row>
    <row r="425" spans="1:9" x14ac:dyDescent="0.2">
      <c r="A425" s="208">
        <v>49369</v>
      </c>
      <c r="B425" s="216">
        <v>2035</v>
      </c>
      <c r="C425" s="216">
        <v>3</v>
      </c>
      <c r="D425" s="211"/>
      <c r="F425" s="211">
        <f t="shared" si="31"/>
        <v>0</v>
      </c>
      <c r="H425" s="211"/>
      <c r="I425" s="212">
        <v>0</v>
      </c>
    </row>
    <row r="426" spans="1:9" x14ac:dyDescent="0.2">
      <c r="A426" s="208">
        <v>49400</v>
      </c>
      <c r="B426" s="216">
        <v>2035</v>
      </c>
      <c r="C426" s="216">
        <v>4</v>
      </c>
      <c r="D426" s="211"/>
      <c r="F426" s="211">
        <f t="shared" si="31"/>
        <v>0</v>
      </c>
      <c r="H426" s="211"/>
      <c r="I426" s="212">
        <v>0</v>
      </c>
    </row>
    <row r="427" spans="1:9" x14ac:dyDescent="0.2">
      <c r="A427" s="208">
        <v>49430</v>
      </c>
      <c r="B427" s="216">
        <v>2035</v>
      </c>
      <c r="C427" s="216">
        <v>5</v>
      </c>
      <c r="D427" s="211"/>
      <c r="F427" s="211">
        <f t="shared" si="31"/>
        <v>0</v>
      </c>
      <c r="H427" s="211"/>
      <c r="I427" s="212">
        <v>0</v>
      </c>
    </row>
    <row r="428" spans="1:9" x14ac:dyDescent="0.2">
      <c r="A428" s="208">
        <v>49461</v>
      </c>
      <c r="B428" s="216">
        <v>2035</v>
      </c>
      <c r="C428" s="216">
        <v>6</v>
      </c>
      <c r="D428" s="211"/>
      <c r="F428" s="211">
        <f t="shared" si="31"/>
        <v>0</v>
      </c>
      <c r="H428" s="211"/>
      <c r="I428" s="212">
        <v>0</v>
      </c>
    </row>
    <row r="429" spans="1:9" x14ac:dyDescent="0.2">
      <c r="A429" s="208">
        <v>49491</v>
      </c>
      <c r="B429" s="216">
        <v>2035</v>
      </c>
      <c r="C429" s="216">
        <v>7</v>
      </c>
      <c r="D429" s="211"/>
      <c r="F429" s="211">
        <f t="shared" si="31"/>
        <v>0</v>
      </c>
      <c r="H429" s="211"/>
      <c r="I429" s="212">
        <v>0</v>
      </c>
    </row>
    <row r="430" spans="1:9" x14ac:dyDescent="0.2">
      <c r="A430" s="208">
        <v>49522</v>
      </c>
      <c r="B430" s="216">
        <v>2035</v>
      </c>
      <c r="C430" s="216">
        <v>8</v>
      </c>
      <c r="D430" s="211"/>
      <c r="F430" s="211">
        <f t="shared" si="31"/>
        <v>0</v>
      </c>
      <c r="H430" s="211"/>
      <c r="I430" s="212">
        <v>0</v>
      </c>
    </row>
    <row r="431" spans="1:9" x14ac:dyDescent="0.2">
      <c r="A431" s="208">
        <v>49553</v>
      </c>
      <c r="B431" s="216">
        <v>2035</v>
      </c>
      <c r="C431" s="216">
        <v>9</v>
      </c>
      <c r="D431" s="211"/>
      <c r="F431" s="211">
        <f t="shared" si="31"/>
        <v>0</v>
      </c>
      <c r="H431" s="211"/>
      <c r="I431" s="212">
        <v>0</v>
      </c>
    </row>
    <row r="432" spans="1:9" x14ac:dyDescent="0.2">
      <c r="A432" s="208">
        <v>49583</v>
      </c>
      <c r="B432" s="216">
        <v>2035</v>
      </c>
      <c r="C432" s="216">
        <v>10</v>
      </c>
      <c r="D432" s="211"/>
      <c r="F432" s="211">
        <f t="shared" ref="F432:F481" si="32">+D431</f>
        <v>0</v>
      </c>
      <c r="H432" s="211"/>
      <c r="I432" s="212">
        <v>0</v>
      </c>
    </row>
    <row r="433" spans="1:9" x14ac:dyDescent="0.2">
      <c r="A433" s="208">
        <v>49614</v>
      </c>
      <c r="B433" s="216">
        <v>2035</v>
      </c>
      <c r="C433" s="216">
        <v>11</v>
      </c>
      <c r="D433" s="211"/>
      <c r="F433" s="211">
        <f t="shared" si="32"/>
        <v>0</v>
      </c>
      <c r="H433" s="211"/>
      <c r="I433" s="212">
        <v>0</v>
      </c>
    </row>
    <row r="434" spans="1:9" x14ac:dyDescent="0.2">
      <c r="A434" s="208">
        <v>49644</v>
      </c>
      <c r="B434" s="216">
        <v>2035</v>
      </c>
      <c r="C434" s="216">
        <v>12</v>
      </c>
      <c r="D434" s="211"/>
      <c r="E434" s="214">
        <f>SUM(D423:D434)/1000</f>
        <v>0</v>
      </c>
      <c r="F434" s="211">
        <f t="shared" si="32"/>
        <v>0</v>
      </c>
      <c r="G434" s="214">
        <f>SUM(F423:F434)/1000</f>
        <v>0</v>
      </c>
      <c r="H434" s="211"/>
      <c r="I434" s="212">
        <v>0</v>
      </c>
    </row>
    <row r="435" spans="1:9" x14ac:dyDescent="0.2">
      <c r="A435" s="208">
        <v>49675</v>
      </c>
      <c r="B435" s="216">
        <v>2036</v>
      </c>
      <c r="C435" s="216">
        <v>1</v>
      </c>
      <c r="D435" s="211"/>
      <c r="E435" s="213" t="e">
        <f>(E434/E422)-1</f>
        <v>#DIV/0!</v>
      </c>
      <c r="F435" s="211">
        <f t="shared" si="32"/>
        <v>0</v>
      </c>
      <c r="G435" s="213" t="e">
        <f>(G434/G422)-1</f>
        <v>#DIV/0!</v>
      </c>
      <c r="H435" s="211"/>
      <c r="I435" s="212">
        <v>0</v>
      </c>
    </row>
    <row r="436" spans="1:9" x14ac:dyDescent="0.2">
      <c r="A436" s="208">
        <v>49706</v>
      </c>
      <c r="B436" s="216">
        <v>2036</v>
      </c>
      <c r="C436" s="216">
        <v>2</v>
      </c>
      <c r="D436" s="211"/>
      <c r="F436" s="211">
        <f t="shared" si="32"/>
        <v>0</v>
      </c>
      <c r="H436" s="211"/>
      <c r="I436" s="212">
        <v>0</v>
      </c>
    </row>
    <row r="437" spans="1:9" x14ac:dyDescent="0.2">
      <c r="A437" s="208">
        <v>49735</v>
      </c>
      <c r="B437" s="216">
        <v>2036</v>
      </c>
      <c r="C437" s="216">
        <v>3</v>
      </c>
      <c r="D437" s="211"/>
      <c r="F437" s="211">
        <f t="shared" si="32"/>
        <v>0</v>
      </c>
      <c r="H437" s="211"/>
      <c r="I437" s="212">
        <v>0</v>
      </c>
    </row>
    <row r="438" spans="1:9" x14ac:dyDescent="0.2">
      <c r="A438" s="208">
        <v>49766</v>
      </c>
      <c r="B438" s="216">
        <v>2036</v>
      </c>
      <c r="C438" s="216">
        <v>4</v>
      </c>
      <c r="D438" s="211"/>
      <c r="F438" s="211">
        <f t="shared" si="32"/>
        <v>0</v>
      </c>
      <c r="H438" s="211"/>
      <c r="I438" s="212">
        <v>0</v>
      </c>
    </row>
    <row r="439" spans="1:9" x14ac:dyDescent="0.2">
      <c r="A439" s="208">
        <v>49796</v>
      </c>
      <c r="B439" s="216">
        <v>2036</v>
      </c>
      <c r="C439" s="216">
        <v>5</v>
      </c>
      <c r="D439" s="211"/>
      <c r="F439" s="211">
        <f t="shared" si="32"/>
        <v>0</v>
      </c>
      <c r="H439" s="211"/>
      <c r="I439" s="212">
        <v>0</v>
      </c>
    </row>
    <row r="440" spans="1:9" x14ac:dyDescent="0.2">
      <c r="A440" s="208">
        <v>49827</v>
      </c>
      <c r="B440" s="216">
        <v>2036</v>
      </c>
      <c r="C440" s="216">
        <v>6</v>
      </c>
      <c r="D440" s="211"/>
      <c r="F440" s="211">
        <f t="shared" si="32"/>
        <v>0</v>
      </c>
      <c r="H440" s="211"/>
      <c r="I440" s="212">
        <v>0</v>
      </c>
    </row>
    <row r="441" spans="1:9" x14ac:dyDescent="0.2">
      <c r="A441" s="208">
        <v>49857</v>
      </c>
      <c r="B441" s="216">
        <v>2036</v>
      </c>
      <c r="C441" s="216">
        <v>7</v>
      </c>
      <c r="D441" s="211"/>
      <c r="F441" s="211">
        <f t="shared" si="32"/>
        <v>0</v>
      </c>
      <c r="H441" s="211"/>
      <c r="I441" s="212">
        <v>0</v>
      </c>
    </row>
    <row r="442" spans="1:9" x14ac:dyDescent="0.2">
      <c r="A442" s="208">
        <v>49888</v>
      </c>
      <c r="B442" s="216">
        <v>2036</v>
      </c>
      <c r="C442" s="216">
        <v>8</v>
      </c>
      <c r="D442" s="211"/>
      <c r="F442" s="211">
        <f t="shared" si="32"/>
        <v>0</v>
      </c>
      <c r="H442" s="211"/>
      <c r="I442" s="212">
        <v>0</v>
      </c>
    </row>
    <row r="443" spans="1:9" x14ac:dyDescent="0.2">
      <c r="A443" s="208">
        <v>49919</v>
      </c>
      <c r="B443" s="216">
        <v>2036</v>
      </c>
      <c r="C443" s="216">
        <v>9</v>
      </c>
      <c r="D443" s="211"/>
      <c r="F443" s="211">
        <f t="shared" si="32"/>
        <v>0</v>
      </c>
      <c r="H443" s="211"/>
      <c r="I443" s="212">
        <v>0</v>
      </c>
    </row>
    <row r="444" spans="1:9" x14ac:dyDescent="0.2">
      <c r="A444" s="208">
        <v>49949</v>
      </c>
      <c r="B444" s="216">
        <v>2036</v>
      </c>
      <c r="C444" s="216">
        <v>10</v>
      </c>
      <c r="D444" s="211"/>
      <c r="F444" s="211">
        <f t="shared" si="32"/>
        <v>0</v>
      </c>
      <c r="H444" s="211"/>
      <c r="I444" s="212">
        <v>0</v>
      </c>
    </row>
    <row r="445" spans="1:9" x14ac:dyDescent="0.2">
      <c r="A445" s="208">
        <v>49980</v>
      </c>
      <c r="B445" s="216">
        <v>2036</v>
      </c>
      <c r="C445" s="216">
        <v>11</v>
      </c>
      <c r="D445" s="211"/>
      <c r="F445" s="211">
        <f t="shared" si="32"/>
        <v>0</v>
      </c>
      <c r="H445" s="211"/>
      <c r="I445" s="212">
        <v>0</v>
      </c>
    </row>
    <row r="446" spans="1:9" x14ac:dyDescent="0.2">
      <c r="A446" s="208">
        <v>50010</v>
      </c>
      <c r="B446" s="216">
        <v>2036</v>
      </c>
      <c r="C446" s="216">
        <v>12</v>
      </c>
      <c r="D446" s="211"/>
      <c r="E446" s="214">
        <f>SUM(D435:D446)/1000</f>
        <v>0</v>
      </c>
      <c r="F446" s="211">
        <f t="shared" si="32"/>
        <v>0</v>
      </c>
      <c r="G446" s="214">
        <f>SUM(F435:F446)/1000</f>
        <v>0</v>
      </c>
      <c r="H446" s="211"/>
      <c r="I446" s="212">
        <v>0</v>
      </c>
    </row>
    <row r="447" spans="1:9" x14ac:dyDescent="0.2">
      <c r="A447" s="208">
        <v>50041</v>
      </c>
      <c r="B447" s="216">
        <v>2037</v>
      </c>
      <c r="C447" s="216">
        <v>1</v>
      </c>
      <c r="D447" s="211"/>
      <c r="E447" s="213" t="e">
        <f>(E446/E434)-1</f>
        <v>#DIV/0!</v>
      </c>
      <c r="F447" s="211">
        <f t="shared" si="32"/>
        <v>0</v>
      </c>
      <c r="G447" s="213" t="e">
        <f>(G446/G434)-1</f>
        <v>#DIV/0!</v>
      </c>
      <c r="H447" s="211"/>
      <c r="I447" s="212">
        <v>0</v>
      </c>
    </row>
    <row r="448" spans="1:9" x14ac:dyDescent="0.2">
      <c r="A448" s="208">
        <v>50072</v>
      </c>
      <c r="B448" s="216">
        <v>2037</v>
      </c>
      <c r="C448" s="216">
        <v>2</v>
      </c>
      <c r="D448" s="211"/>
      <c r="F448" s="211">
        <f t="shared" si="32"/>
        <v>0</v>
      </c>
      <c r="H448" s="211"/>
      <c r="I448" s="212">
        <v>0</v>
      </c>
    </row>
    <row r="449" spans="1:9" x14ac:dyDescent="0.2">
      <c r="A449" s="208">
        <v>50100</v>
      </c>
      <c r="B449" s="216">
        <v>2037</v>
      </c>
      <c r="C449" s="216">
        <v>3</v>
      </c>
      <c r="D449" s="211"/>
      <c r="F449" s="211">
        <f t="shared" si="32"/>
        <v>0</v>
      </c>
      <c r="H449" s="211"/>
      <c r="I449" s="212">
        <v>0</v>
      </c>
    </row>
    <row r="450" spans="1:9" x14ac:dyDescent="0.2">
      <c r="A450" s="208">
        <v>50131</v>
      </c>
      <c r="B450" s="216">
        <v>2037</v>
      </c>
      <c r="C450" s="216">
        <v>4</v>
      </c>
      <c r="D450" s="211"/>
      <c r="F450" s="211">
        <f t="shared" si="32"/>
        <v>0</v>
      </c>
      <c r="H450" s="211"/>
      <c r="I450" s="212">
        <v>0</v>
      </c>
    </row>
    <row r="451" spans="1:9" x14ac:dyDescent="0.2">
      <c r="A451" s="208">
        <v>50161</v>
      </c>
      <c r="B451" s="216">
        <v>2037</v>
      </c>
      <c r="C451" s="216">
        <v>5</v>
      </c>
      <c r="D451" s="211"/>
      <c r="F451" s="211">
        <f t="shared" si="32"/>
        <v>0</v>
      </c>
      <c r="H451" s="211"/>
      <c r="I451" s="212">
        <v>0</v>
      </c>
    </row>
    <row r="452" spans="1:9" x14ac:dyDescent="0.2">
      <c r="A452" s="208">
        <v>50192</v>
      </c>
      <c r="B452" s="216">
        <v>2037</v>
      </c>
      <c r="C452" s="216">
        <v>6</v>
      </c>
      <c r="D452" s="211"/>
      <c r="F452" s="211">
        <f t="shared" si="32"/>
        <v>0</v>
      </c>
      <c r="H452" s="211"/>
      <c r="I452" s="212">
        <v>0</v>
      </c>
    </row>
    <row r="453" spans="1:9" x14ac:dyDescent="0.2">
      <c r="A453" s="208">
        <v>50222</v>
      </c>
      <c r="B453" s="216">
        <v>2037</v>
      </c>
      <c r="C453" s="216">
        <v>7</v>
      </c>
      <c r="D453" s="211"/>
      <c r="F453" s="211">
        <f t="shared" si="32"/>
        <v>0</v>
      </c>
      <c r="H453" s="211"/>
      <c r="I453" s="212">
        <v>0</v>
      </c>
    </row>
    <row r="454" spans="1:9" x14ac:dyDescent="0.2">
      <c r="A454" s="208">
        <v>50253</v>
      </c>
      <c r="B454" s="216">
        <v>2037</v>
      </c>
      <c r="C454" s="216">
        <v>8</v>
      </c>
      <c r="D454" s="211"/>
      <c r="F454" s="211">
        <f t="shared" si="32"/>
        <v>0</v>
      </c>
      <c r="H454" s="211"/>
      <c r="I454" s="212">
        <v>0</v>
      </c>
    </row>
    <row r="455" spans="1:9" x14ac:dyDescent="0.2">
      <c r="A455" s="208">
        <v>50284</v>
      </c>
      <c r="B455" s="216">
        <v>2037</v>
      </c>
      <c r="C455" s="216">
        <v>9</v>
      </c>
      <c r="D455" s="211"/>
      <c r="F455" s="211">
        <f t="shared" si="32"/>
        <v>0</v>
      </c>
      <c r="H455" s="211"/>
      <c r="I455" s="212">
        <v>0</v>
      </c>
    </row>
    <row r="456" spans="1:9" x14ac:dyDescent="0.2">
      <c r="A456" s="208">
        <v>50314</v>
      </c>
      <c r="B456" s="216">
        <v>2037</v>
      </c>
      <c r="C456" s="216">
        <v>10</v>
      </c>
      <c r="D456" s="211"/>
      <c r="F456" s="211">
        <f t="shared" si="32"/>
        <v>0</v>
      </c>
      <c r="H456" s="211"/>
      <c r="I456" s="212">
        <v>0</v>
      </c>
    </row>
    <row r="457" spans="1:9" x14ac:dyDescent="0.2">
      <c r="A457" s="208">
        <v>50345</v>
      </c>
      <c r="B457" s="216">
        <v>2037</v>
      </c>
      <c r="C457" s="216">
        <v>11</v>
      </c>
      <c r="D457" s="211"/>
      <c r="F457" s="211">
        <f t="shared" si="32"/>
        <v>0</v>
      </c>
      <c r="H457" s="211"/>
      <c r="I457" s="212">
        <v>0</v>
      </c>
    </row>
    <row r="458" spans="1:9" x14ac:dyDescent="0.2">
      <c r="A458" s="208">
        <v>50375</v>
      </c>
      <c r="B458" s="216">
        <v>2037</v>
      </c>
      <c r="C458" s="216">
        <v>12</v>
      </c>
      <c r="D458" s="211"/>
      <c r="E458" s="214">
        <f>SUM(D447:D458)/1000</f>
        <v>0</v>
      </c>
      <c r="F458" s="211">
        <f t="shared" si="32"/>
        <v>0</v>
      </c>
      <c r="G458" s="214">
        <f>SUM(F447:F458)/1000</f>
        <v>0</v>
      </c>
      <c r="H458" s="211"/>
      <c r="I458" s="212">
        <v>0</v>
      </c>
    </row>
    <row r="459" spans="1:9" x14ac:dyDescent="0.2">
      <c r="A459" s="208">
        <v>50406</v>
      </c>
      <c r="B459" s="216">
        <v>2038</v>
      </c>
      <c r="C459" s="216">
        <v>1</v>
      </c>
      <c r="D459" s="211"/>
      <c r="E459" s="213" t="e">
        <f>(E458/E446)-1</f>
        <v>#DIV/0!</v>
      </c>
      <c r="F459" s="211">
        <f t="shared" si="32"/>
        <v>0</v>
      </c>
      <c r="G459" s="213" t="e">
        <f>(G458/G446)-1</f>
        <v>#DIV/0!</v>
      </c>
      <c r="H459" s="211"/>
      <c r="I459" s="212">
        <v>0</v>
      </c>
    </row>
    <row r="460" spans="1:9" x14ac:dyDescent="0.2">
      <c r="A460" s="208">
        <v>50437</v>
      </c>
      <c r="B460" s="216">
        <v>2038</v>
      </c>
      <c r="C460" s="216">
        <v>2</v>
      </c>
      <c r="D460" s="211"/>
      <c r="F460" s="211">
        <f t="shared" si="32"/>
        <v>0</v>
      </c>
      <c r="H460" s="211"/>
      <c r="I460" s="212">
        <v>0</v>
      </c>
    </row>
    <row r="461" spans="1:9" x14ac:dyDescent="0.2">
      <c r="A461" s="208">
        <v>50465</v>
      </c>
      <c r="B461" s="216">
        <v>2038</v>
      </c>
      <c r="C461" s="216">
        <v>3</v>
      </c>
      <c r="D461" s="211"/>
      <c r="F461" s="211">
        <f t="shared" si="32"/>
        <v>0</v>
      </c>
      <c r="H461" s="211"/>
      <c r="I461" s="212">
        <v>0</v>
      </c>
    </row>
    <row r="462" spans="1:9" x14ac:dyDescent="0.2">
      <c r="A462" s="208">
        <v>50496</v>
      </c>
      <c r="B462" s="216">
        <v>2038</v>
      </c>
      <c r="C462" s="216">
        <v>4</v>
      </c>
      <c r="D462" s="211"/>
      <c r="F462" s="211">
        <f t="shared" si="32"/>
        <v>0</v>
      </c>
      <c r="H462" s="211"/>
      <c r="I462" s="212">
        <v>0</v>
      </c>
    </row>
    <row r="463" spans="1:9" x14ac:dyDescent="0.2">
      <c r="A463" s="208">
        <v>50526</v>
      </c>
      <c r="B463" s="216">
        <v>2038</v>
      </c>
      <c r="C463" s="216">
        <v>5</v>
      </c>
      <c r="D463" s="211"/>
      <c r="F463" s="211">
        <f t="shared" si="32"/>
        <v>0</v>
      </c>
      <c r="H463" s="211"/>
      <c r="I463" s="212">
        <v>0</v>
      </c>
    </row>
    <row r="464" spans="1:9" x14ac:dyDescent="0.2">
      <c r="A464" s="208">
        <v>50557</v>
      </c>
      <c r="B464" s="216">
        <v>2038</v>
      </c>
      <c r="C464" s="216">
        <v>6</v>
      </c>
      <c r="D464" s="211"/>
      <c r="F464" s="211">
        <f t="shared" si="32"/>
        <v>0</v>
      </c>
      <c r="H464" s="211"/>
      <c r="I464" s="212">
        <v>0</v>
      </c>
    </row>
    <row r="465" spans="1:9" x14ac:dyDescent="0.2">
      <c r="A465" s="208">
        <v>50587</v>
      </c>
      <c r="B465" s="216">
        <v>2038</v>
      </c>
      <c r="C465" s="216">
        <v>7</v>
      </c>
      <c r="D465" s="211"/>
      <c r="F465" s="211">
        <f t="shared" si="32"/>
        <v>0</v>
      </c>
      <c r="H465" s="211"/>
      <c r="I465" s="212">
        <v>0</v>
      </c>
    </row>
    <row r="466" spans="1:9" x14ac:dyDescent="0.2">
      <c r="A466" s="208">
        <v>50618</v>
      </c>
      <c r="B466" s="216">
        <v>2038</v>
      </c>
      <c r="C466" s="216">
        <v>8</v>
      </c>
      <c r="D466" s="211"/>
      <c r="F466" s="211">
        <f t="shared" si="32"/>
        <v>0</v>
      </c>
      <c r="H466" s="211"/>
      <c r="I466" s="212">
        <v>0</v>
      </c>
    </row>
    <row r="467" spans="1:9" x14ac:dyDescent="0.2">
      <c r="A467" s="208">
        <v>50649</v>
      </c>
      <c r="B467" s="216">
        <v>2038</v>
      </c>
      <c r="C467" s="216">
        <v>9</v>
      </c>
      <c r="D467" s="211"/>
      <c r="F467" s="211">
        <f t="shared" si="32"/>
        <v>0</v>
      </c>
      <c r="H467" s="211"/>
      <c r="I467" s="212">
        <v>0</v>
      </c>
    </row>
    <row r="468" spans="1:9" x14ac:dyDescent="0.2">
      <c r="A468" s="208">
        <v>50679</v>
      </c>
      <c r="B468" s="216">
        <v>2038</v>
      </c>
      <c r="C468" s="216">
        <v>10</v>
      </c>
      <c r="D468" s="211"/>
      <c r="F468" s="211">
        <f t="shared" si="32"/>
        <v>0</v>
      </c>
      <c r="H468" s="211"/>
      <c r="I468" s="212">
        <v>0</v>
      </c>
    </row>
    <row r="469" spans="1:9" x14ac:dyDescent="0.2">
      <c r="A469" s="208">
        <v>50710</v>
      </c>
      <c r="B469" s="216">
        <v>2038</v>
      </c>
      <c r="C469" s="216">
        <v>11</v>
      </c>
      <c r="D469" s="211"/>
      <c r="F469" s="211">
        <f t="shared" si="32"/>
        <v>0</v>
      </c>
      <c r="H469" s="211"/>
      <c r="I469" s="212">
        <v>0</v>
      </c>
    </row>
    <row r="470" spans="1:9" x14ac:dyDescent="0.2">
      <c r="A470" s="208">
        <v>50740</v>
      </c>
      <c r="B470" s="216">
        <v>2038</v>
      </c>
      <c r="C470" s="216">
        <v>12</v>
      </c>
      <c r="D470" s="211"/>
      <c r="E470" s="214">
        <f>SUM(D459:D470)/1000</f>
        <v>0</v>
      </c>
      <c r="F470" s="211">
        <f t="shared" si="32"/>
        <v>0</v>
      </c>
      <c r="G470" s="214">
        <f>SUM(F459:F470)/1000</f>
        <v>0</v>
      </c>
      <c r="H470" s="211"/>
      <c r="I470" s="212">
        <v>0</v>
      </c>
    </row>
    <row r="471" spans="1:9" x14ac:dyDescent="0.2">
      <c r="A471" s="208">
        <v>50771</v>
      </c>
      <c r="B471" s="216">
        <v>2039</v>
      </c>
      <c r="C471" s="216">
        <v>1</v>
      </c>
      <c r="D471" s="211"/>
      <c r="E471" s="213" t="e">
        <f>(E470/E458)-1</f>
        <v>#DIV/0!</v>
      </c>
      <c r="F471" s="211">
        <f t="shared" si="32"/>
        <v>0</v>
      </c>
      <c r="G471" s="213" t="e">
        <f>(G470/G458)-1</f>
        <v>#DIV/0!</v>
      </c>
      <c r="H471" s="211"/>
      <c r="I471" s="212">
        <v>0</v>
      </c>
    </row>
    <row r="472" spans="1:9" x14ac:dyDescent="0.2">
      <c r="A472" s="208">
        <v>50802</v>
      </c>
      <c r="B472" s="216">
        <v>2039</v>
      </c>
      <c r="C472" s="216">
        <v>2</v>
      </c>
      <c r="D472" s="211"/>
      <c r="F472" s="211">
        <f t="shared" si="32"/>
        <v>0</v>
      </c>
      <c r="H472" s="211"/>
      <c r="I472" s="212">
        <v>0</v>
      </c>
    </row>
    <row r="473" spans="1:9" x14ac:dyDescent="0.2">
      <c r="A473" s="208">
        <v>50830</v>
      </c>
      <c r="B473" s="216">
        <v>2039</v>
      </c>
      <c r="C473" s="216">
        <v>3</v>
      </c>
      <c r="D473" s="211"/>
      <c r="F473" s="211">
        <f t="shared" si="32"/>
        <v>0</v>
      </c>
      <c r="H473" s="211"/>
      <c r="I473" s="212">
        <v>0</v>
      </c>
    </row>
    <row r="474" spans="1:9" x14ac:dyDescent="0.2">
      <c r="A474" s="208">
        <v>50861</v>
      </c>
      <c r="B474" s="216">
        <v>2039</v>
      </c>
      <c r="C474" s="216">
        <v>4</v>
      </c>
      <c r="D474" s="211"/>
      <c r="F474" s="211">
        <f t="shared" si="32"/>
        <v>0</v>
      </c>
      <c r="H474" s="211"/>
      <c r="I474" s="212">
        <v>0</v>
      </c>
    </row>
    <row r="475" spans="1:9" x14ac:dyDescent="0.2">
      <c r="A475" s="208">
        <v>50891</v>
      </c>
      <c r="B475" s="216">
        <v>2039</v>
      </c>
      <c r="C475" s="216">
        <v>5</v>
      </c>
      <c r="D475" s="211"/>
      <c r="F475" s="211">
        <f t="shared" si="32"/>
        <v>0</v>
      </c>
      <c r="H475" s="211"/>
      <c r="I475" s="212">
        <v>0</v>
      </c>
    </row>
    <row r="476" spans="1:9" x14ac:dyDescent="0.2">
      <c r="A476" s="208">
        <v>50922</v>
      </c>
      <c r="B476" s="216">
        <v>2039</v>
      </c>
      <c r="C476" s="216">
        <v>6</v>
      </c>
      <c r="D476" s="211"/>
      <c r="F476" s="211">
        <f t="shared" si="32"/>
        <v>0</v>
      </c>
      <c r="H476" s="211"/>
      <c r="I476" s="212">
        <v>0</v>
      </c>
    </row>
    <row r="477" spans="1:9" x14ac:dyDescent="0.2">
      <c r="A477" s="208">
        <v>50952</v>
      </c>
      <c r="B477" s="216">
        <v>2039</v>
      </c>
      <c r="C477" s="216">
        <v>7</v>
      </c>
      <c r="D477" s="211"/>
      <c r="F477" s="211">
        <f t="shared" si="32"/>
        <v>0</v>
      </c>
      <c r="H477" s="211"/>
      <c r="I477" s="212">
        <v>0</v>
      </c>
    </row>
    <row r="478" spans="1:9" x14ac:dyDescent="0.2">
      <c r="A478" s="208">
        <v>50983</v>
      </c>
      <c r="B478" s="216">
        <v>2039</v>
      </c>
      <c r="C478" s="216">
        <v>8</v>
      </c>
      <c r="D478" s="211"/>
      <c r="F478" s="211">
        <f t="shared" si="32"/>
        <v>0</v>
      </c>
      <c r="H478" s="211"/>
      <c r="I478" s="212">
        <v>0</v>
      </c>
    </row>
    <row r="479" spans="1:9" x14ac:dyDescent="0.2">
      <c r="A479" s="208">
        <v>51014</v>
      </c>
      <c r="B479" s="216">
        <v>2039</v>
      </c>
      <c r="C479" s="216">
        <v>9</v>
      </c>
      <c r="D479" s="211"/>
      <c r="F479" s="211">
        <f t="shared" si="32"/>
        <v>0</v>
      </c>
      <c r="H479" s="211"/>
      <c r="I479" s="212">
        <v>0</v>
      </c>
    </row>
    <row r="480" spans="1:9" x14ac:dyDescent="0.2">
      <c r="A480" s="208">
        <v>51044</v>
      </c>
      <c r="B480" s="216">
        <v>2039</v>
      </c>
      <c r="C480" s="216">
        <v>10</v>
      </c>
      <c r="D480" s="211"/>
      <c r="F480" s="211">
        <f t="shared" si="32"/>
        <v>0</v>
      </c>
      <c r="H480" s="211"/>
      <c r="I480" s="212">
        <v>0</v>
      </c>
    </row>
    <row r="481" spans="1:9" x14ac:dyDescent="0.2">
      <c r="A481" s="208">
        <v>51075</v>
      </c>
      <c r="B481" s="216">
        <v>2039</v>
      </c>
      <c r="C481" s="216">
        <v>11</v>
      </c>
      <c r="D481" s="211"/>
      <c r="F481" s="211">
        <f t="shared" si="32"/>
        <v>0</v>
      </c>
      <c r="H481" s="211"/>
      <c r="I481" s="212">
        <v>0</v>
      </c>
    </row>
    <row r="482" spans="1:9" x14ac:dyDescent="0.2">
      <c r="A482" s="208">
        <v>51105</v>
      </c>
      <c r="B482" s="216">
        <v>2039</v>
      </c>
      <c r="C482" s="216">
        <v>12</v>
      </c>
      <c r="D482" s="211"/>
      <c r="E482" s="214">
        <f>SUM(D471:D482)/1000</f>
        <v>0</v>
      </c>
      <c r="F482" s="211">
        <f>+D481</f>
        <v>0</v>
      </c>
      <c r="G482" s="214">
        <f>SUM(F471:F482)/1000</f>
        <v>0</v>
      </c>
      <c r="H482" s="211"/>
      <c r="I482" s="212">
        <v>0</v>
      </c>
    </row>
    <row r="483" spans="1:9" x14ac:dyDescent="0.2">
      <c r="A483" s="208">
        <v>51136</v>
      </c>
      <c r="B483" s="216">
        <v>2040</v>
      </c>
      <c r="C483" s="216">
        <v>1</v>
      </c>
      <c r="D483" s="211"/>
      <c r="E483" s="213" t="e">
        <f>(E482/E470)-1</f>
        <v>#DIV/0!</v>
      </c>
      <c r="F483" s="211">
        <f t="shared" ref="F483:F493" si="33">+D482</f>
        <v>0</v>
      </c>
      <c r="G483" s="213" t="e">
        <f>(G482/G470)-1</f>
        <v>#DIV/0!</v>
      </c>
      <c r="H483" s="211"/>
      <c r="I483" s="212">
        <v>0</v>
      </c>
    </row>
    <row r="484" spans="1:9" x14ac:dyDescent="0.2">
      <c r="A484" s="208">
        <v>51167</v>
      </c>
      <c r="B484" s="216">
        <v>2040</v>
      </c>
      <c r="C484" s="216">
        <v>2</v>
      </c>
      <c r="D484" s="211"/>
      <c r="F484" s="211">
        <f t="shared" si="33"/>
        <v>0</v>
      </c>
      <c r="H484" s="211"/>
      <c r="I484" s="212">
        <v>0</v>
      </c>
    </row>
    <row r="485" spans="1:9" x14ac:dyDescent="0.2">
      <c r="A485" s="208">
        <v>51196</v>
      </c>
      <c r="B485" s="216">
        <v>2040</v>
      </c>
      <c r="C485" s="216">
        <v>3</v>
      </c>
      <c r="D485" s="211"/>
      <c r="F485" s="211">
        <f t="shared" si="33"/>
        <v>0</v>
      </c>
      <c r="H485" s="211"/>
      <c r="I485" s="212">
        <v>0</v>
      </c>
    </row>
    <row r="486" spans="1:9" x14ac:dyDescent="0.2">
      <c r="A486" s="208">
        <v>51227</v>
      </c>
      <c r="B486" s="216">
        <v>2040</v>
      </c>
      <c r="C486" s="216">
        <v>4</v>
      </c>
      <c r="D486" s="211"/>
      <c r="F486" s="211">
        <f t="shared" si="33"/>
        <v>0</v>
      </c>
      <c r="H486" s="211"/>
      <c r="I486" s="212">
        <v>0</v>
      </c>
    </row>
    <row r="487" spans="1:9" x14ac:dyDescent="0.2">
      <c r="A487" s="208">
        <v>51257</v>
      </c>
      <c r="B487" s="216">
        <v>2040</v>
      </c>
      <c r="C487" s="216">
        <v>5</v>
      </c>
      <c r="D487" s="211"/>
      <c r="F487" s="211">
        <f t="shared" si="33"/>
        <v>0</v>
      </c>
      <c r="H487" s="211"/>
      <c r="I487" s="212">
        <v>0</v>
      </c>
    </row>
    <row r="488" spans="1:9" x14ac:dyDescent="0.2">
      <c r="A488" s="208">
        <v>51288</v>
      </c>
      <c r="B488" s="216">
        <v>2040</v>
      </c>
      <c r="C488" s="216">
        <v>6</v>
      </c>
      <c r="D488" s="211"/>
      <c r="F488" s="211">
        <f t="shared" si="33"/>
        <v>0</v>
      </c>
      <c r="H488" s="211"/>
      <c r="I488" s="212">
        <v>0</v>
      </c>
    </row>
    <row r="489" spans="1:9" x14ac:dyDescent="0.2">
      <c r="A489" s="208">
        <v>51318</v>
      </c>
      <c r="B489" s="216">
        <v>2040</v>
      </c>
      <c r="C489" s="216">
        <v>7</v>
      </c>
      <c r="D489" s="211"/>
      <c r="F489" s="211">
        <f t="shared" si="33"/>
        <v>0</v>
      </c>
      <c r="H489" s="211"/>
      <c r="I489" s="212">
        <v>0</v>
      </c>
    </row>
    <row r="490" spans="1:9" x14ac:dyDescent="0.2">
      <c r="A490" s="208">
        <v>51349</v>
      </c>
      <c r="B490" s="216">
        <v>2040</v>
      </c>
      <c r="C490" s="216">
        <v>8</v>
      </c>
      <c r="D490" s="211"/>
      <c r="F490" s="211">
        <f t="shared" si="33"/>
        <v>0</v>
      </c>
      <c r="H490" s="211"/>
      <c r="I490" s="212">
        <v>0</v>
      </c>
    </row>
    <row r="491" spans="1:9" x14ac:dyDescent="0.2">
      <c r="A491" s="208">
        <v>51380</v>
      </c>
      <c r="B491" s="216">
        <v>2040</v>
      </c>
      <c r="C491" s="216">
        <v>9</v>
      </c>
      <c r="D491" s="211"/>
      <c r="F491" s="211">
        <f t="shared" si="33"/>
        <v>0</v>
      </c>
      <c r="H491" s="211"/>
      <c r="I491" s="212">
        <v>0</v>
      </c>
    </row>
    <row r="492" spans="1:9" x14ac:dyDescent="0.2">
      <c r="A492" s="208">
        <v>51410</v>
      </c>
      <c r="B492" s="216">
        <v>2040</v>
      </c>
      <c r="C492" s="216">
        <v>10</v>
      </c>
      <c r="D492" s="211"/>
      <c r="F492" s="211">
        <f t="shared" si="33"/>
        <v>0</v>
      </c>
      <c r="H492" s="211"/>
      <c r="I492" s="212">
        <v>0</v>
      </c>
    </row>
    <row r="493" spans="1:9" x14ac:dyDescent="0.2">
      <c r="A493" s="208">
        <v>51441</v>
      </c>
      <c r="B493" s="216">
        <v>2040</v>
      </c>
      <c r="C493" s="216">
        <v>11</v>
      </c>
      <c r="D493" s="211"/>
      <c r="F493" s="211">
        <f t="shared" si="33"/>
        <v>0</v>
      </c>
      <c r="H493" s="211"/>
      <c r="I493" s="212">
        <v>0</v>
      </c>
    </row>
    <row r="494" spans="1:9" x14ac:dyDescent="0.2">
      <c r="A494" s="208">
        <v>51471</v>
      </c>
      <c r="B494" s="216">
        <v>2040</v>
      </c>
      <c r="C494" s="216">
        <v>12</v>
      </c>
      <c r="D494" s="211"/>
      <c r="E494" s="214">
        <f>SUM(D483:D494)/1000</f>
        <v>0</v>
      </c>
      <c r="F494" s="211">
        <f>+D493</f>
        <v>0</v>
      </c>
      <c r="G494" s="214">
        <f>SUM(F483:F494)/1000</f>
        <v>0</v>
      </c>
      <c r="H494" s="211"/>
      <c r="I494" s="212">
        <v>0</v>
      </c>
    </row>
    <row r="495" spans="1:9" x14ac:dyDescent="0.2">
      <c r="E495" s="213" t="e">
        <f>(E494/E482)-1</f>
        <v>#DIV/0!</v>
      </c>
      <c r="F495" s="211">
        <f>+D494</f>
        <v>0</v>
      </c>
      <c r="G495" s="213" t="e">
        <f>(G494/G482)-1</f>
        <v>#DIV/0!</v>
      </c>
    </row>
  </sheetData>
  <autoFilter ref="A1:M495"/>
  <phoneticPr fontId="5" type="noConversion"/>
  <pageMargins left="0.75" right="0.75" top="1" bottom="1" header="0.5" footer="0.5"/>
  <headerFooter alignWithMargins="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4">
    <tabColor theme="3" tint="0.79998168889431442"/>
  </sheetPr>
  <dimension ref="A1:O16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2.75" x14ac:dyDescent="0.2"/>
  <cols>
    <col min="1" max="1" width="12.140625" customWidth="1"/>
    <col min="3" max="3" width="10.28515625" bestFit="1" customWidth="1"/>
    <col min="5" max="5" width="10.7109375" customWidth="1"/>
  </cols>
  <sheetData>
    <row r="1" spans="1:9" ht="36" x14ac:dyDescent="0.2">
      <c r="A1" s="430" t="s">
        <v>272</v>
      </c>
      <c r="B1" s="353" t="s">
        <v>1</v>
      </c>
      <c r="C1" s="353" t="s">
        <v>137</v>
      </c>
      <c r="D1" s="353" t="s">
        <v>138</v>
      </c>
      <c r="E1" s="236" t="s">
        <v>135</v>
      </c>
      <c r="F1" s="235" t="s">
        <v>136</v>
      </c>
      <c r="G1" s="353" t="s">
        <v>9</v>
      </c>
      <c r="I1" s="197" t="s">
        <v>222</v>
      </c>
    </row>
    <row r="3" spans="1:9" x14ac:dyDescent="0.2">
      <c r="A3" s="352">
        <v>41640</v>
      </c>
      <c r="B3" s="176">
        <v>0</v>
      </c>
      <c r="C3" s="176">
        <v>0</v>
      </c>
      <c r="D3" s="176">
        <v>0</v>
      </c>
      <c r="E3">
        <v>0</v>
      </c>
      <c r="F3">
        <f>E3</f>
        <v>0</v>
      </c>
      <c r="G3" s="121">
        <f>'Florida_Keys PR'!I206</f>
        <v>744</v>
      </c>
      <c r="H3" t="e">
        <f>C3/(E3*G3)</f>
        <v>#DIV/0!</v>
      </c>
    </row>
    <row r="4" spans="1:9" x14ac:dyDescent="0.2">
      <c r="A4" s="352">
        <v>41671</v>
      </c>
      <c r="B4" s="176">
        <v>0</v>
      </c>
      <c r="C4" s="176">
        <v>18635</v>
      </c>
      <c r="D4" s="176">
        <v>18635</v>
      </c>
      <c r="E4">
        <f t="shared" ref="E4:E6" si="0">I4/1000</f>
        <v>35</v>
      </c>
      <c r="F4">
        <v>30</v>
      </c>
      <c r="G4" s="121">
        <f>'Florida_Keys PR'!I207</f>
        <v>672</v>
      </c>
      <c r="H4" s="354">
        <f>C4/(E4*G4)</f>
        <v>0.79230442176870752</v>
      </c>
      <c r="I4" s="355">
        <v>35000</v>
      </c>
    </row>
    <row r="5" spans="1:9" x14ac:dyDescent="0.2">
      <c r="A5" s="352">
        <v>41699</v>
      </c>
      <c r="B5" s="176">
        <v>18643</v>
      </c>
      <c r="C5" s="176">
        <v>14868</v>
      </c>
      <c r="D5" s="176">
        <v>14868</v>
      </c>
      <c r="E5">
        <f t="shared" si="0"/>
        <v>20</v>
      </c>
      <c r="F5">
        <v>20</v>
      </c>
      <c r="G5" s="121">
        <f>'Florida_Keys PR'!I208</f>
        <v>744</v>
      </c>
      <c r="H5" s="354">
        <f>C5/(E5*G5)</f>
        <v>0.99919354838709673</v>
      </c>
      <c r="I5" s="355">
        <v>20000</v>
      </c>
    </row>
    <row r="6" spans="1:9" x14ac:dyDescent="0.2">
      <c r="A6" s="352">
        <v>41730</v>
      </c>
      <c r="B6" s="176">
        <v>14860</v>
      </c>
      <c r="C6" s="176">
        <v>7200</v>
      </c>
      <c r="D6" s="176">
        <v>7200</v>
      </c>
      <c r="E6">
        <f t="shared" si="0"/>
        <v>10</v>
      </c>
      <c r="F6">
        <v>10</v>
      </c>
      <c r="G6" s="121">
        <f>'Florida_Keys PR'!I209</f>
        <v>720</v>
      </c>
      <c r="H6" s="354">
        <f t="shared" ref="H6:H8" si="1">C6/(E6*G6)</f>
        <v>1</v>
      </c>
      <c r="I6" s="355">
        <v>10000</v>
      </c>
    </row>
    <row r="7" spans="1:9" x14ac:dyDescent="0.2">
      <c r="A7" s="352">
        <v>41760</v>
      </c>
      <c r="B7" s="176">
        <v>7200</v>
      </c>
      <c r="C7" s="176">
        <v>14775</v>
      </c>
      <c r="D7" s="176">
        <v>14775</v>
      </c>
      <c r="E7">
        <f>I7/1000</f>
        <v>20</v>
      </c>
      <c r="F7">
        <v>30</v>
      </c>
      <c r="G7" s="121">
        <f>'Florida_Keys PR'!I210</f>
        <v>744</v>
      </c>
      <c r="H7" s="354">
        <f t="shared" si="1"/>
        <v>0.99294354838709675</v>
      </c>
      <c r="I7" s="355">
        <v>20000</v>
      </c>
    </row>
    <row r="8" spans="1:9" x14ac:dyDescent="0.2">
      <c r="A8" s="352">
        <v>41791</v>
      </c>
      <c r="B8" s="176">
        <v>14775</v>
      </c>
      <c r="C8" s="176">
        <v>23090</v>
      </c>
      <c r="D8" s="176">
        <v>23090</v>
      </c>
      <c r="E8">
        <v>35</v>
      </c>
      <c r="F8">
        <v>35</v>
      </c>
      <c r="G8" s="121">
        <f>'Florida_Keys PR'!I211</f>
        <v>720</v>
      </c>
      <c r="H8" s="354">
        <f t="shared" si="1"/>
        <v>0.91626984126984123</v>
      </c>
    </row>
    <row r="9" spans="1:9" x14ac:dyDescent="0.2">
      <c r="A9" s="352">
        <v>41821</v>
      </c>
      <c r="B9" s="176">
        <v>23090</v>
      </c>
      <c r="C9" s="176">
        <v>24575</v>
      </c>
      <c r="D9" s="176">
        <v>24575</v>
      </c>
      <c r="E9" s="360">
        <v>35</v>
      </c>
      <c r="F9" s="360">
        <f t="shared" ref="F9:F50" si="2">E9</f>
        <v>35</v>
      </c>
      <c r="G9" s="361">
        <f>'Florida_Keys PR'!I212</f>
        <v>744</v>
      </c>
      <c r="H9" s="356">
        <f>AVERAGE(H4:H8)</f>
        <v>0.94014227196254851</v>
      </c>
    </row>
    <row r="10" spans="1:9" x14ac:dyDescent="0.2">
      <c r="A10" s="352">
        <v>41852</v>
      </c>
      <c r="B10" s="357">
        <f t="shared" ref="B10:B49" si="3">D9</f>
        <v>24575</v>
      </c>
      <c r="C10" s="358">
        <f>E10*G10</f>
        <v>26040</v>
      </c>
      <c r="D10" s="359">
        <f t="shared" ref="D10:D12" si="4">C10</f>
        <v>26040</v>
      </c>
      <c r="E10" s="360">
        <v>35</v>
      </c>
      <c r="F10" s="360">
        <f t="shared" si="2"/>
        <v>35</v>
      </c>
      <c r="G10" s="361">
        <f>'Florida_Keys PR'!I213</f>
        <v>744</v>
      </c>
      <c r="H10" s="356">
        <f>H9</f>
        <v>0.94014227196254851</v>
      </c>
    </row>
    <row r="11" spans="1:9" x14ac:dyDescent="0.2">
      <c r="A11" s="352">
        <v>41883</v>
      </c>
      <c r="B11" s="357">
        <f t="shared" si="3"/>
        <v>26040</v>
      </c>
      <c r="C11" s="358">
        <f t="shared" ref="C11" si="5">E11*G11</f>
        <v>18000</v>
      </c>
      <c r="D11" s="359">
        <f t="shared" si="4"/>
        <v>18000</v>
      </c>
      <c r="E11" s="360">
        <v>25</v>
      </c>
      <c r="F11" s="360">
        <f t="shared" si="2"/>
        <v>25</v>
      </c>
      <c r="G11" s="361">
        <f>'Florida_Keys PR'!I214</f>
        <v>720</v>
      </c>
      <c r="H11" s="356">
        <f t="shared" ref="H11:H50" si="6">H10</f>
        <v>0.94014227196254851</v>
      </c>
    </row>
    <row r="12" spans="1:9" x14ac:dyDescent="0.2">
      <c r="A12" s="352">
        <v>41913</v>
      </c>
      <c r="B12" s="357">
        <f t="shared" si="3"/>
        <v>18000</v>
      </c>
      <c r="C12" s="358">
        <f>E12*G12</f>
        <v>14880</v>
      </c>
      <c r="D12" s="359">
        <f t="shared" si="4"/>
        <v>14880</v>
      </c>
      <c r="E12" s="360">
        <v>20</v>
      </c>
      <c r="F12" s="360">
        <f t="shared" si="2"/>
        <v>20</v>
      </c>
      <c r="G12" s="361">
        <f>'Florida_Keys PR'!I215</f>
        <v>744</v>
      </c>
      <c r="H12" s="356">
        <f t="shared" si="6"/>
        <v>0.94014227196254851</v>
      </c>
    </row>
    <row r="13" spans="1:9" x14ac:dyDescent="0.2">
      <c r="A13" s="352">
        <v>41944</v>
      </c>
      <c r="B13" s="357">
        <f t="shared" si="3"/>
        <v>14880</v>
      </c>
      <c r="C13" s="358">
        <f>E13*G13</f>
        <v>7200</v>
      </c>
      <c r="D13" s="359">
        <f>C13</f>
        <v>7200</v>
      </c>
      <c r="E13" s="360">
        <v>10</v>
      </c>
      <c r="F13" s="360">
        <f t="shared" si="2"/>
        <v>10</v>
      </c>
      <c r="G13" s="361">
        <f>'Florida_Keys PR'!I216</f>
        <v>720</v>
      </c>
      <c r="H13" s="356">
        <f t="shared" si="6"/>
        <v>0.94014227196254851</v>
      </c>
    </row>
    <row r="14" spans="1:9" x14ac:dyDescent="0.2">
      <c r="A14" s="352">
        <v>41974</v>
      </c>
      <c r="B14" s="357">
        <f t="shared" si="3"/>
        <v>7200</v>
      </c>
      <c r="C14" s="358">
        <f t="shared" ref="C14:C50" si="7">E14*G14</f>
        <v>14880</v>
      </c>
      <c r="D14" s="359">
        <f>C14</f>
        <v>14880</v>
      </c>
      <c r="E14" s="360">
        <v>20</v>
      </c>
      <c r="F14" s="360">
        <f t="shared" si="2"/>
        <v>20</v>
      </c>
      <c r="G14" s="361">
        <f>'Florida_Keys PR'!I217</f>
        <v>744</v>
      </c>
      <c r="H14" s="356">
        <f t="shared" si="6"/>
        <v>0.94014227196254851</v>
      </c>
    </row>
    <row r="15" spans="1:9" x14ac:dyDescent="0.2">
      <c r="A15" s="352">
        <v>42005</v>
      </c>
      <c r="B15" s="357">
        <f t="shared" si="3"/>
        <v>14880</v>
      </c>
      <c r="C15" s="358">
        <f t="shared" si="7"/>
        <v>29760</v>
      </c>
      <c r="D15" s="359">
        <f>C15</f>
        <v>29760</v>
      </c>
      <c r="E15" s="360">
        <v>40</v>
      </c>
      <c r="F15" s="360">
        <f t="shared" si="2"/>
        <v>40</v>
      </c>
      <c r="G15" s="361">
        <f>'Florida_Keys PR'!I218</f>
        <v>744</v>
      </c>
      <c r="H15" s="356">
        <f t="shared" si="6"/>
        <v>0.94014227196254851</v>
      </c>
    </row>
    <row r="16" spans="1:9" x14ac:dyDescent="0.2">
      <c r="A16" s="352">
        <v>42036</v>
      </c>
      <c r="B16" s="357">
        <f t="shared" si="3"/>
        <v>29760</v>
      </c>
      <c r="C16" s="358">
        <f t="shared" si="7"/>
        <v>26880</v>
      </c>
      <c r="D16" s="359">
        <f t="shared" ref="D16:D50" si="8">C16</f>
        <v>26880</v>
      </c>
      <c r="E16" s="360">
        <v>40</v>
      </c>
      <c r="F16" s="360">
        <f t="shared" si="2"/>
        <v>40</v>
      </c>
      <c r="G16" s="361">
        <f>'Florida_Keys PR'!I219</f>
        <v>672</v>
      </c>
      <c r="H16" s="356">
        <f t="shared" si="6"/>
        <v>0.94014227196254851</v>
      </c>
    </row>
    <row r="17" spans="1:15" x14ac:dyDescent="0.2">
      <c r="A17" s="352">
        <v>42064</v>
      </c>
      <c r="B17" s="357">
        <f t="shared" si="3"/>
        <v>26880</v>
      </c>
      <c r="C17" s="358">
        <f t="shared" si="7"/>
        <v>14880</v>
      </c>
      <c r="D17" s="359">
        <f t="shared" si="8"/>
        <v>14880</v>
      </c>
      <c r="E17" s="360">
        <v>20</v>
      </c>
      <c r="F17" s="360">
        <f t="shared" si="2"/>
        <v>20</v>
      </c>
      <c r="G17" s="361">
        <f>'Florida_Keys PR'!I220</f>
        <v>744</v>
      </c>
      <c r="H17" s="356">
        <f t="shared" si="6"/>
        <v>0.94014227196254851</v>
      </c>
    </row>
    <row r="18" spans="1:15" x14ac:dyDescent="0.2">
      <c r="A18" s="352">
        <v>42095</v>
      </c>
      <c r="B18" s="357">
        <f t="shared" si="3"/>
        <v>14880</v>
      </c>
      <c r="C18" s="358">
        <f t="shared" si="7"/>
        <v>14400</v>
      </c>
      <c r="D18" s="359">
        <f t="shared" si="8"/>
        <v>14400</v>
      </c>
      <c r="E18" s="360">
        <v>20</v>
      </c>
      <c r="F18" s="360">
        <f t="shared" si="2"/>
        <v>20</v>
      </c>
      <c r="G18" s="361">
        <f>'Florida_Keys PR'!I221</f>
        <v>720</v>
      </c>
      <c r="H18" s="356">
        <f t="shared" si="6"/>
        <v>0.94014227196254851</v>
      </c>
    </row>
    <row r="19" spans="1:15" x14ac:dyDescent="0.2">
      <c r="A19" s="352">
        <v>42125</v>
      </c>
      <c r="B19" s="357">
        <f t="shared" si="3"/>
        <v>14400</v>
      </c>
      <c r="C19" s="358">
        <f t="shared" si="7"/>
        <v>18600</v>
      </c>
      <c r="D19" s="359">
        <f t="shared" si="8"/>
        <v>18600</v>
      </c>
      <c r="E19" s="360">
        <v>25</v>
      </c>
      <c r="F19" s="360">
        <f t="shared" si="2"/>
        <v>25</v>
      </c>
      <c r="G19" s="361">
        <f>'Florida_Keys PR'!I222</f>
        <v>744</v>
      </c>
      <c r="H19" s="356">
        <f t="shared" si="6"/>
        <v>0.94014227196254851</v>
      </c>
    </row>
    <row r="20" spans="1:15" x14ac:dyDescent="0.2">
      <c r="A20" s="352">
        <v>42156</v>
      </c>
      <c r="B20" s="357">
        <f t="shared" si="3"/>
        <v>18600</v>
      </c>
      <c r="C20" s="358">
        <f t="shared" si="7"/>
        <v>28800</v>
      </c>
      <c r="D20" s="359">
        <f t="shared" si="8"/>
        <v>28800</v>
      </c>
      <c r="E20" s="360">
        <v>40</v>
      </c>
      <c r="F20" s="360">
        <f t="shared" si="2"/>
        <v>40</v>
      </c>
      <c r="G20" s="361">
        <f>'Florida_Keys PR'!I223</f>
        <v>720</v>
      </c>
      <c r="H20" s="356">
        <f t="shared" si="6"/>
        <v>0.94014227196254851</v>
      </c>
    </row>
    <row r="21" spans="1:15" x14ac:dyDescent="0.2">
      <c r="A21" s="352">
        <v>42186</v>
      </c>
      <c r="B21" s="357">
        <f t="shared" si="3"/>
        <v>28800</v>
      </c>
      <c r="C21" s="358">
        <f t="shared" si="7"/>
        <v>33480</v>
      </c>
      <c r="D21" s="359">
        <f t="shared" si="8"/>
        <v>33480</v>
      </c>
      <c r="E21" s="360">
        <v>45</v>
      </c>
      <c r="F21" s="360">
        <f t="shared" si="2"/>
        <v>45</v>
      </c>
      <c r="G21" s="361">
        <f>'Florida_Keys PR'!I224</f>
        <v>744</v>
      </c>
      <c r="H21" s="356">
        <f t="shared" si="6"/>
        <v>0.94014227196254851</v>
      </c>
    </row>
    <row r="22" spans="1:15" x14ac:dyDescent="0.2">
      <c r="A22" s="352">
        <v>42217</v>
      </c>
      <c r="B22" s="357">
        <f t="shared" si="3"/>
        <v>33480</v>
      </c>
      <c r="C22" s="358">
        <f t="shared" si="7"/>
        <v>33480</v>
      </c>
      <c r="D22" s="359">
        <f t="shared" si="8"/>
        <v>33480</v>
      </c>
      <c r="E22" s="360">
        <v>45</v>
      </c>
      <c r="F22" s="360">
        <f t="shared" si="2"/>
        <v>45</v>
      </c>
      <c r="G22" s="361">
        <f>'Florida_Keys PR'!I225</f>
        <v>744</v>
      </c>
      <c r="H22" s="356">
        <f t="shared" si="6"/>
        <v>0.94014227196254851</v>
      </c>
    </row>
    <row r="23" spans="1:15" x14ac:dyDescent="0.2">
      <c r="A23" s="352">
        <v>42248</v>
      </c>
      <c r="B23" s="357">
        <f t="shared" si="3"/>
        <v>33480</v>
      </c>
      <c r="C23" s="358">
        <f t="shared" si="7"/>
        <v>21600</v>
      </c>
      <c r="D23" s="359">
        <f t="shared" si="8"/>
        <v>21600</v>
      </c>
      <c r="E23" s="360">
        <v>30</v>
      </c>
      <c r="F23" s="360">
        <f t="shared" si="2"/>
        <v>30</v>
      </c>
      <c r="G23" s="361">
        <f>'Florida_Keys PR'!I226</f>
        <v>720</v>
      </c>
      <c r="H23" s="356">
        <f t="shared" si="6"/>
        <v>0.94014227196254851</v>
      </c>
    </row>
    <row r="24" spans="1:15" x14ac:dyDescent="0.2">
      <c r="A24" s="352">
        <v>42278</v>
      </c>
      <c r="B24" s="357">
        <f t="shared" si="3"/>
        <v>21600</v>
      </c>
      <c r="C24" s="358">
        <f t="shared" si="7"/>
        <v>14880</v>
      </c>
      <c r="D24" s="359">
        <f t="shared" si="8"/>
        <v>14880</v>
      </c>
      <c r="E24" s="360">
        <v>20</v>
      </c>
      <c r="F24" s="360">
        <f t="shared" si="2"/>
        <v>20</v>
      </c>
      <c r="G24" s="361">
        <f>'Florida_Keys PR'!I227</f>
        <v>744</v>
      </c>
      <c r="H24" s="356">
        <f t="shared" si="6"/>
        <v>0.94014227196254851</v>
      </c>
      <c r="O24" s="197" t="s">
        <v>220</v>
      </c>
    </row>
    <row r="25" spans="1:15" x14ac:dyDescent="0.2">
      <c r="A25" s="352">
        <v>42309</v>
      </c>
      <c r="B25" s="357">
        <f t="shared" si="3"/>
        <v>14880</v>
      </c>
      <c r="C25" s="358">
        <f t="shared" si="7"/>
        <v>10800</v>
      </c>
      <c r="D25" s="359">
        <f t="shared" si="8"/>
        <v>10800</v>
      </c>
      <c r="E25" s="360">
        <v>15</v>
      </c>
      <c r="F25" s="360">
        <f t="shared" si="2"/>
        <v>15</v>
      </c>
      <c r="G25" s="361">
        <f>'Florida_Keys PR'!I228</f>
        <v>720</v>
      </c>
      <c r="H25" s="356">
        <f t="shared" si="6"/>
        <v>0.94014227196254851</v>
      </c>
    </row>
    <row r="26" spans="1:15" x14ac:dyDescent="0.2">
      <c r="A26" s="352">
        <v>42339</v>
      </c>
      <c r="B26" s="357">
        <f t="shared" si="3"/>
        <v>10800</v>
      </c>
      <c r="C26" s="358">
        <f t="shared" si="7"/>
        <v>14880</v>
      </c>
      <c r="D26" s="359">
        <f t="shared" si="8"/>
        <v>14880</v>
      </c>
      <c r="E26" s="360">
        <v>20</v>
      </c>
      <c r="F26" s="360">
        <f t="shared" si="2"/>
        <v>20</v>
      </c>
      <c r="G26" s="361">
        <f>'Florida_Keys PR'!I229</f>
        <v>744</v>
      </c>
      <c r="H26" s="356">
        <f t="shared" si="6"/>
        <v>0.94014227196254851</v>
      </c>
    </row>
    <row r="27" spans="1:15" x14ac:dyDescent="0.2">
      <c r="A27" s="352">
        <v>42370</v>
      </c>
      <c r="B27" s="357">
        <f t="shared" si="3"/>
        <v>14880</v>
      </c>
      <c r="C27" s="358">
        <f t="shared" si="7"/>
        <v>29760</v>
      </c>
      <c r="D27" s="359">
        <f t="shared" si="8"/>
        <v>29760</v>
      </c>
      <c r="E27" s="360">
        <v>40</v>
      </c>
      <c r="F27" s="360">
        <f t="shared" si="2"/>
        <v>40</v>
      </c>
      <c r="G27" s="361">
        <f>'Florida_Keys PR'!I230</f>
        <v>744</v>
      </c>
      <c r="H27" s="356">
        <f t="shared" si="6"/>
        <v>0.94014227196254851</v>
      </c>
    </row>
    <row r="28" spans="1:15" x14ac:dyDescent="0.2">
      <c r="A28" s="352">
        <v>42401</v>
      </c>
      <c r="B28" s="357">
        <f t="shared" si="3"/>
        <v>29760</v>
      </c>
      <c r="C28" s="358">
        <f t="shared" si="7"/>
        <v>27840</v>
      </c>
      <c r="D28" s="359">
        <f t="shared" si="8"/>
        <v>27840</v>
      </c>
      <c r="E28" s="360">
        <v>40</v>
      </c>
      <c r="F28" s="360">
        <f t="shared" si="2"/>
        <v>40</v>
      </c>
      <c r="G28" s="361">
        <f>'Florida_Keys PR'!I231</f>
        <v>696</v>
      </c>
      <c r="H28" s="356">
        <f t="shared" si="6"/>
        <v>0.94014227196254851</v>
      </c>
    </row>
    <row r="29" spans="1:15" x14ac:dyDescent="0.2">
      <c r="A29" s="352">
        <v>42430</v>
      </c>
      <c r="B29" s="357">
        <f t="shared" si="3"/>
        <v>27840</v>
      </c>
      <c r="C29" s="358">
        <f t="shared" si="7"/>
        <v>18600</v>
      </c>
      <c r="D29" s="359">
        <f t="shared" si="8"/>
        <v>18600</v>
      </c>
      <c r="E29" s="360">
        <v>25</v>
      </c>
      <c r="F29" s="360">
        <f t="shared" si="2"/>
        <v>25</v>
      </c>
      <c r="G29" s="361">
        <f>'Florida_Keys PR'!I232</f>
        <v>744</v>
      </c>
      <c r="H29" s="356">
        <f t="shared" si="6"/>
        <v>0.94014227196254851</v>
      </c>
    </row>
    <row r="30" spans="1:15" x14ac:dyDescent="0.2">
      <c r="A30" s="352">
        <v>42461</v>
      </c>
      <c r="B30" s="357">
        <f t="shared" si="3"/>
        <v>18600</v>
      </c>
      <c r="C30" s="358">
        <f t="shared" si="7"/>
        <v>14400</v>
      </c>
      <c r="D30" s="359">
        <f t="shared" si="8"/>
        <v>14400</v>
      </c>
      <c r="E30" s="360">
        <v>20</v>
      </c>
      <c r="F30" s="360">
        <f t="shared" si="2"/>
        <v>20</v>
      </c>
      <c r="G30" s="361">
        <f>'Florida_Keys PR'!I233</f>
        <v>720</v>
      </c>
      <c r="H30" s="356">
        <f t="shared" si="6"/>
        <v>0.94014227196254851</v>
      </c>
    </row>
    <row r="31" spans="1:15" x14ac:dyDescent="0.2">
      <c r="A31" s="352">
        <v>42491</v>
      </c>
      <c r="B31" s="357">
        <f t="shared" si="3"/>
        <v>14400</v>
      </c>
      <c r="C31" s="358">
        <f t="shared" si="7"/>
        <v>22320</v>
      </c>
      <c r="D31" s="359">
        <f t="shared" si="8"/>
        <v>22320</v>
      </c>
      <c r="E31" s="360">
        <v>30</v>
      </c>
      <c r="F31" s="360">
        <f t="shared" si="2"/>
        <v>30</v>
      </c>
      <c r="G31" s="361">
        <f>'Florida_Keys PR'!I234</f>
        <v>744</v>
      </c>
      <c r="H31" s="356">
        <f t="shared" si="6"/>
        <v>0.94014227196254851</v>
      </c>
    </row>
    <row r="32" spans="1:15" x14ac:dyDescent="0.2">
      <c r="A32" s="352">
        <v>42522</v>
      </c>
      <c r="B32" s="357">
        <f t="shared" si="3"/>
        <v>22320</v>
      </c>
      <c r="C32" s="358">
        <f t="shared" si="7"/>
        <v>28800</v>
      </c>
      <c r="D32" s="359">
        <f t="shared" si="8"/>
        <v>28800</v>
      </c>
      <c r="E32" s="360">
        <v>40</v>
      </c>
      <c r="F32" s="360">
        <f t="shared" si="2"/>
        <v>40</v>
      </c>
      <c r="G32" s="361">
        <f>'Florida_Keys PR'!I235</f>
        <v>720</v>
      </c>
      <c r="H32" s="356">
        <f t="shared" si="6"/>
        <v>0.94014227196254851</v>
      </c>
    </row>
    <row r="33" spans="1:8" x14ac:dyDescent="0.2">
      <c r="A33" s="352">
        <v>42552</v>
      </c>
      <c r="B33" s="357">
        <f t="shared" si="3"/>
        <v>28800</v>
      </c>
      <c r="C33" s="358">
        <f t="shared" si="7"/>
        <v>33480</v>
      </c>
      <c r="D33" s="359">
        <f t="shared" si="8"/>
        <v>33480</v>
      </c>
      <c r="E33" s="360">
        <v>45</v>
      </c>
      <c r="F33" s="360">
        <f t="shared" si="2"/>
        <v>45</v>
      </c>
      <c r="G33" s="361">
        <f>'Florida_Keys PR'!I236</f>
        <v>744</v>
      </c>
      <c r="H33" s="356">
        <f t="shared" si="6"/>
        <v>0.94014227196254851</v>
      </c>
    </row>
    <row r="34" spans="1:8" x14ac:dyDescent="0.2">
      <c r="A34" s="352">
        <v>42583</v>
      </c>
      <c r="B34" s="357">
        <f t="shared" si="3"/>
        <v>33480</v>
      </c>
      <c r="C34" s="358">
        <f t="shared" si="7"/>
        <v>33480</v>
      </c>
      <c r="D34" s="359">
        <f t="shared" si="8"/>
        <v>33480</v>
      </c>
      <c r="E34" s="360">
        <v>45</v>
      </c>
      <c r="F34" s="360">
        <f t="shared" si="2"/>
        <v>45</v>
      </c>
      <c r="G34" s="361">
        <f>'Florida_Keys PR'!I237</f>
        <v>744</v>
      </c>
      <c r="H34" s="356">
        <f t="shared" si="6"/>
        <v>0.94014227196254851</v>
      </c>
    </row>
    <row r="35" spans="1:8" x14ac:dyDescent="0.2">
      <c r="A35" s="352">
        <v>42614</v>
      </c>
      <c r="B35" s="357">
        <f t="shared" si="3"/>
        <v>33480</v>
      </c>
      <c r="C35" s="358">
        <f t="shared" si="7"/>
        <v>25200</v>
      </c>
      <c r="D35" s="359">
        <f t="shared" si="8"/>
        <v>25200</v>
      </c>
      <c r="E35" s="360">
        <v>35</v>
      </c>
      <c r="F35" s="360">
        <f t="shared" si="2"/>
        <v>35</v>
      </c>
      <c r="G35" s="361">
        <f>'Florida_Keys PR'!I238</f>
        <v>720</v>
      </c>
      <c r="H35" s="356">
        <f t="shared" si="6"/>
        <v>0.94014227196254851</v>
      </c>
    </row>
    <row r="36" spans="1:8" x14ac:dyDescent="0.2">
      <c r="A36" s="352">
        <v>42644</v>
      </c>
      <c r="B36" s="357">
        <f t="shared" si="3"/>
        <v>25200</v>
      </c>
      <c r="C36" s="358">
        <f t="shared" si="7"/>
        <v>18600</v>
      </c>
      <c r="D36" s="359">
        <f t="shared" si="8"/>
        <v>18600</v>
      </c>
      <c r="E36" s="360">
        <v>25</v>
      </c>
      <c r="F36" s="360">
        <f t="shared" si="2"/>
        <v>25</v>
      </c>
      <c r="G36" s="361">
        <f>'Florida_Keys PR'!I239</f>
        <v>744</v>
      </c>
      <c r="H36" s="356">
        <f t="shared" si="6"/>
        <v>0.94014227196254851</v>
      </c>
    </row>
    <row r="37" spans="1:8" x14ac:dyDescent="0.2">
      <c r="A37" s="352">
        <v>42675</v>
      </c>
      <c r="B37" s="357">
        <f t="shared" si="3"/>
        <v>18600</v>
      </c>
      <c r="C37" s="358">
        <f t="shared" si="7"/>
        <v>14400</v>
      </c>
      <c r="D37" s="359">
        <f t="shared" si="8"/>
        <v>14400</v>
      </c>
      <c r="E37" s="360">
        <v>20</v>
      </c>
      <c r="F37" s="360">
        <f t="shared" si="2"/>
        <v>20</v>
      </c>
      <c r="G37" s="361">
        <f>'Florida_Keys PR'!I240</f>
        <v>720</v>
      </c>
      <c r="H37" s="356">
        <f t="shared" si="6"/>
        <v>0.94014227196254851</v>
      </c>
    </row>
    <row r="38" spans="1:8" x14ac:dyDescent="0.2">
      <c r="A38" s="352">
        <v>42705</v>
      </c>
      <c r="B38" s="357">
        <f t="shared" si="3"/>
        <v>14400</v>
      </c>
      <c r="C38" s="358">
        <f t="shared" si="7"/>
        <v>18600</v>
      </c>
      <c r="D38" s="359">
        <f t="shared" si="8"/>
        <v>18600</v>
      </c>
      <c r="E38" s="360">
        <v>25</v>
      </c>
      <c r="F38" s="360">
        <f t="shared" si="2"/>
        <v>25</v>
      </c>
      <c r="G38" s="361">
        <f>'Florida_Keys PR'!I241</f>
        <v>744</v>
      </c>
      <c r="H38" s="356">
        <f t="shared" si="6"/>
        <v>0.94014227196254851</v>
      </c>
    </row>
    <row r="39" spans="1:8" x14ac:dyDescent="0.2">
      <c r="A39" s="352">
        <v>42736</v>
      </c>
      <c r="B39" s="357">
        <f t="shared" si="3"/>
        <v>18600</v>
      </c>
      <c r="C39" s="358">
        <f t="shared" si="7"/>
        <v>33480</v>
      </c>
      <c r="D39" s="359">
        <f t="shared" si="8"/>
        <v>33480</v>
      </c>
      <c r="E39" s="360">
        <v>45</v>
      </c>
      <c r="F39" s="360">
        <f t="shared" si="2"/>
        <v>45</v>
      </c>
      <c r="G39" s="361">
        <f>'Florida_Keys PR'!I242</f>
        <v>744</v>
      </c>
      <c r="H39" s="356">
        <f t="shared" si="6"/>
        <v>0.94014227196254851</v>
      </c>
    </row>
    <row r="40" spans="1:8" x14ac:dyDescent="0.2">
      <c r="A40" s="352">
        <v>42767</v>
      </c>
      <c r="B40" s="357">
        <f t="shared" si="3"/>
        <v>33480</v>
      </c>
      <c r="C40" s="358">
        <f t="shared" si="7"/>
        <v>30240</v>
      </c>
      <c r="D40" s="359">
        <f t="shared" si="8"/>
        <v>30240</v>
      </c>
      <c r="E40" s="360">
        <v>45</v>
      </c>
      <c r="F40" s="360">
        <f t="shared" si="2"/>
        <v>45</v>
      </c>
      <c r="G40" s="361">
        <f>'Florida_Keys PR'!I243</f>
        <v>672</v>
      </c>
      <c r="H40" s="356">
        <f t="shared" si="6"/>
        <v>0.94014227196254851</v>
      </c>
    </row>
    <row r="41" spans="1:8" x14ac:dyDescent="0.2">
      <c r="A41" s="352">
        <v>42795</v>
      </c>
      <c r="B41" s="357">
        <f t="shared" si="3"/>
        <v>30240</v>
      </c>
      <c r="C41" s="358">
        <f t="shared" si="7"/>
        <v>22320</v>
      </c>
      <c r="D41" s="359">
        <f t="shared" si="8"/>
        <v>22320</v>
      </c>
      <c r="E41" s="360">
        <v>30</v>
      </c>
      <c r="F41" s="360">
        <f t="shared" si="2"/>
        <v>30</v>
      </c>
      <c r="G41" s="361">
        <f>'Florida_Keys PR'!I244</f>
        <v>744</v>
      </c>
      <c r="H41" s="356">
        <f t="shared" si="6"/>
        <v>0.94014227196254851</v>
      </c>
    </row>
    <row r="42" spans="1:8" x14ac:dyDescent="0.2">
      <c r="A42" s="352">
        <v>42826</v>
      </c>
      <c r="B42" s="357">
        <f t="shared" si="3"/>
        <v>22320</v>
      </c>
      <c r="C42" s="358">
        <f t="shared" si="7"/>
        <v>14400</v>
      </c>
      <c r="D42" s="359">
        <f t="shared" si="8"/>
        <v>14400</v>
      </c>
      <c r="E42" s="360">
        <v>20</v>
      </c>
      <c r="F42" s="360">
        <f t="shared" si="2"/>
        <v>20</v>
      </c>
      <c r="G42" s="361">
        <f>'Florida_Keys PR'!I245</f>
        <v>720</v>
      </c>
      <c r="H42" s="356">
        <f t="shared" si="6"/>
        <v>0.94014227196254851</v>
      </c>
    </row>
    <row r="43" spans="1:8" x14ac:dyDescent="0.2">
      <c r="A43" s="352">
        <v>42856</v>
      </c>
      <c r="B43" s="357">
        <f t="shared" si="3"/>
        <v>14400</v>
      </c>
      <c r="C43" s="358">
        <f t="shared" si="7"/>
        <v>22320</v>
      </c>
      <c r="D43" s="359">
        <f t="shared" si="8"/>
        <v>22320</v>
      </c>
      <c r="E43" s="360">
        <v>30</v>
      </c>
      <c r="F43" s="360">
        <f t="shared" si="2"/>
        <v>30</v>
      </c>
      <c r="G43" s="361">
        <f>'Florida_Keys PR'!I246</f>
        <v>744</v>
      </c>
      <c r="H43" s="356">
        <f t="shared" si="6"/>
        <v>0.94014227196254851</v>
      </c>
    </row>
    <row r="44" spans="1:8" x14ac:dyDescent="0.2">
      <c r="A44" s="352">
        <v>42887</v>
      </c>
      <c r="B44" s="357">
        <f t="shared" si="3"/>
        <v>22320</v>
      </c>
      <c r="C44" s="358">
        <f t="shared" si="7"/>
        <v>32400</v>
      </c>
      <c r="D44" s="359">
        <f t="shared" si="8"/>
        <v>32400</v>
      </c>
      <c r="E44" s="360">
        <v>45</v>
      </c>
      <c r="F44" s="360">
        <f t="shared" si="2"/>
        <v>45</v>
      </c>
      <c r="G44" s="361">
        <f>'Florida_Keys PR'!I247</f>
        <v>720</v>
      </c>
      <c r="H44" s="356">
        <f t="shared" si="6"/>
        <v>0.94014227196254851</v>
      </c>
    </row>
    <row r="45" spans="1:8" x14ac:dyDescent="0.2">
      <c r="A45" s="352">
        <v>42917</v>
      </c>
      <c r="B45" s="357">
        <f t="shared" si="3"/>
        <v>32400</v>
      </c>
      <c r="C45" s="358">
        <f t="shared" si="7"/>
        <v>33480</v>
      </c>
      <c r="D45" s="359">
        <f t="shared" si="8"/>
        <v>33480</v>
      </c>
      <c r="E45" s="360">
        <v>45</v>
      </c>
      <c r="F45" s="360">
        <f t="shared" si="2"/>
        <v>45</v>
      </c>
      <c r="G45" s="361">
        <f>'Florida_Keys PR'!I248</f>
        <v>744</v>
      </c>
      <c r="H45" s="356">
        <f t="shared" si="6"/>
        <v>0.94014227196254851</v>
      </c>
    </row>
    <row r="46" spans="1:8" x14ac:dyDescent="0.2">
      <c r="A46" s="352">
        <v>42948</v>
      </c>
      <c r="B46" s="357">
        <f t="shared" si="3"/>
        <v>33480</v>
      </c>
      <c r="C46" s="358">
        <f t="shared" si="7"/>
        <v>33480</v>
      </c>
      <c r="D46" s="359">
        <f t="shared" si="8"/>
        <v>33480</v>
      </c>
      <c r="E46" s="360">
        <v>45</v>
      </c>
      <c r="F46" s="360">
        <f t="shared" si="2"/>
        <v>45</v>
      </c>
      <c r="G46" s="361">
        <f>'Florida_Keys PR'!I249</f>
        <v>744</v>
      </c>
      <c r="H46" s="356">
        <f t="shared" si="6"/>
        <v>0.94014227196254851</v>
      </c>
    </row>
    <row r="47" spans="1:8" x14ac:dyDescent="0.2">
      <c r="A47" s="352">
        <v>42979</v>
      </c>
      <c r="B47" s="357">
        <f t="shared" si="3"/>
        <v>33480</v>
      </c>
      <c r="C47" s="358">
        <f t="shared" si="7"/>
        <v>25200</v>
      </c>
      <c r="D47" s="359">
        <f t="shared" si="8"/>
        <v>25200</v>
      </c>
      <c r="E47" s="360">
        <v>35</v>
      </c>
      <c r="F47" s="360">
        <f t="shared" si="2"/>
        <v>35</v>
      </c>
      <c r="G47" s="361">
        <f>'Florida_Keys PR'!I250</f>
        <v>720</v>
      </c>
      <c r="H47" s="356">
        <f t="shared" si="6"/>
        <v>0.94014227196254851</v>
      </c>
    </row>
    <row r="48" spans="1:8" x14ac:dyDescent="0.2">
      <c r="A48" s="352">
        <v>43009</v>
      </c>
      <c r="B48" s="357">
        <f t="shared" si="3"/>
        <v>25200</v>
      </c>
      <c r="C48" s="358">
        <f t="shared" si="7"/>
        <v>22320</v>
      </c>
      <c r="D48" s="359">
        <f t="shared" si="8"/>
        <v>22320</v>
      </c>
      <c r="E48" s="360">
        <v>30</v>
      </c>
      <c r="F48" s="360">
        <f t="shared" si="2"/>
        <v>30</v>
      </c>
      <c r="G48" s="361">
        <f>'Florida_Keys PR'!I251</f>
        <v>744</v>
      </c>
      <c r="H48" s="356">
        <f t="shared" si="6"/>
        <v>0.94014227196254851</v>
      </c>
    </row>
    <row r="49" spans="1:8" x14ac:dyDescent="0.2">
      <c r="A49" s="352">
        <v>43040</v>
      </c>
      <c r="B49" s="357">
        <f t="shared" si="3"/>
        <v>22320</v>
      </c>
      <c r="C49" s="358">
        <f t="shared" si="7"/>
        <v>14400</v>
      </c>
      <c r="D49" s="359">
        <f t="shared" si="8"/>
        <v>14400</v>
      </c>
      <c r="E49" s="360">
        <v>20</v>
      </c>
      <c r="F49" s="360">
        <f t="shared" si="2"/>
        <v>20</v>
      </c>
      <c r="G49" s="361">
        <f>'Florida_Keys PR'!I252</f>
        <v>720</v>
      </c>
      <c r="H49" s="356">
        <f t="shared" si="6"/>
        <v>0.94014227196254851</v>
      </c>
    </row>
    <row r="50" spans="1:8" x14ac:dyDescent="0.2">
      <c r="A50" s="352">
        <v>43070</v>
      </c>
      <c r="B50" s="357">
        <f>D49</f>
        <v>14400</v>
      </c>
      <c r="C50" s="358">
        <f t="shared" si="7"/>
        <v>22320</v>
      </c>
      <c r="D50" s="359">
        <f t="shared" si="8"/>
        <v>22320</v>
      </c>
      <c r="E50" s="360">
        <v>30</v>
      </c>
      <c r="F50" s="360">
        <f t="shared" si="2"/>
        <v>30</v>
      </c>
      <c r="G50" s="361">
        <f>'Florida_Keys PR'!I253</f>
        <v>744</v>
      </c>
      <c r="H50" s="356">
        <f t="shared" si="6"/>
        <v>0.94014227196254851</v>
      </c>
    </row>
    <row r="51" spans="1:8" x14ac:dyDescent="0.2">
      <c r="A51" s="352">
        <v>43101</v>
      </c>
      <c r="B51" s="357">
        <f>D50</f>
        <v>22320</v>
      </c>
    </row>
    <row r="52" spans="1:8" x14ac:dyDescent="0.2">
      <c r="A52" s="352"/>
    </row>
    <row r="53" spans="1:8" x14ac:dyDescent="0.2">
      <c r="A53" s="352"/>
    </row>
    <row r="54" spans="1:8" x14ac:dyDescent="0.2">
      <c r="A54" s="352"/>
    </row>
    <row r="55" spans="1:8" x14ac:dyDescent="0.2">
      <c r="A55" s="352"/>
    </row>
    <row r="56" spans="1:8" x14ac:dyDescent="0.2">
      <c r="A56" s="352"/>
    </row>
    <row r="57" spans="1:8" x14ac:dyDescent="0.2">
      <c r="A57" s="352"/>
    </row>
    <row r="58" spans="1:8" x14ac:dyDescent="0.2">
      <c r="A58" s="352"/>
    </row>
    <row r="59" spans="1:8" x14ac:dyDescent="0.2">
      <c r="A59" s="352"/>
    </row>
    <row r="60" spans="1:8" x14ac:dyDescent="0.2">
      <c r="A60" s="352"/>
    </row>
    <row r="61" spans="1:8" x14ac:dyDescent="0.2">
      <c r="A61" s="352"/>
    </row>
    <row r="62" spans="1:8" x14ac:dyDescent="0.2">
      <c r="A62" s="352"/>
    </row>
    <row r="63" spans="1:8" x14ac:dyDescent="0.2">
      <c r="A63" s="352"/>
    </row>
    <row r="64" spans="1:8" x14ac:dyDescent="0.2">
      <c r="A64" s="352"/>
    </row>
    <row r="65" spans="1:1" x14ac:dyDescent="0.2">
      <c r="A65" s="352"/>
    </row>
    <row r="66" spans="1:1" x14ac:dyDescent="0.2">
      <c r="A66" s="352"/>
    </row>
    <row r="67" spans="1:1" x14ac:dyDescent="0.2">
      <c r="A67" s="352"/>
    </row>
    <row r="68" spans="1:1" x14ac:dyDescent="0.2">
      <c r="A68" s="352"/>
    </row>
    <row r="69" spans="1:1" x14ac:dyDescent="0.2">
      <c r="A69" s="352"/>
    </row>
    <row r="70" spans="1:1" x14ac:dyDescent="0.2">
      <c r="A70" s="352"/>
    </row>
    <row r="71" spans="1:1" x14ac:dyDescent="0.2">
      <c r="A71" s="352"/>
    </row>
    <row r="72" spans="1:1" x14ac:dyDescent="0.2">
      <c r="A72" s="352"/>
    </row>
    <row r="73" spans="1:1" x14ac:dyDescent="0.2">
      <c r="A73" s="352"/>
    </row>
    <row r="74" spans="1:1" x14ac:dyDescent="0.2">
      <c r="A74" s="352"/>
    </row>
    <row r="75" spans="1:1" x14ac:dyDescent="0.2">
      <c r="A75" s="352"/>
    </row>
    <row r="76" spans="1:1" x14ac:dyDescent="0.2">
      <c r="A76" s="352"/>
    </row>
    <row r="77" spans="1:1" x14ac:dyDescent="0.2">
      <c r="A77" s="352"/>
    </row>
    <row r="78" spans="1:1" x14ac:dyDescent="0.2">
      <c r="A78" s="352"/>
    </row>
    <row r="79" spans="1:1" x14ac:dyDescent="0.2">
      <c r="A79" s="352"/>
    </row>
    <row r="80" spans="1:1" x14ac:dyDescent="0.2">
      <c r="A80" s="352"/>
    </row>
    <row r="81" spans="1:1" x14ac:dyDescent="0.2">
      <c r="A81" s="352"/>
    </row>
    <row r="82" spans="1:1" x14ac:dyDescent="0.2">
      <c r="A82" s="352"/>
    </row>
    <row r="83" spans="1:1" x14ac:dyDescent="0.2">
      <c r="A83" s="352"/>
    </row>
    <row r="84" spans="1:1" x14ac:dyDescent="0.2">
      <c r="A84" s="352"/>
    </row>
    <row r="85" spans="1:1" x14ac:dyDescent="0.2">
      <c r="A85" s="352"/>
    </row>
    <row r="86" spans="1:1" x14ac:dyDescent="0.2">
      <c r="A86" s="352"/>
    </row>
    <row r="87" spans="1:1" x14ac:dyDescent="0.2">
      <c r="A87" s="352"/>
    </row>
    <row r="88" spans="1:1" x14ac:dyDescent="0.2">
      <c r="A88" s="352"/>
    </row>
    <row r="89" spans="1:1" x14ac:dyDescent="0.2">
      <c r="A89" s="352"/>
    </row>
    <row r="90" spans="1:1" x14ac:dyDescent="0.2">
      <c r="A90" s="352"/>
    </row>
    <row r="91" spans="1:1" x14ac:dyDescent="0.2">
      <c r="A91" s="352"/>
    </row>
    <row r="92" spans="1:1" x14ac:dyDescent="0.2">
      <c r="A92" s="352"/>
    </row>
    <row r="93" spans="1:1" x14ac:dyDescent="0.2">
      <c r="A93" s="352"/>
    </row>
    <row r="94" spans="1:1" x14ac:dyDescent="0.2">
      <c r="A94" s="352"/>
    </row>
    <row r="95" spans="1:1" x14ac:dyDescent="0.2">
      <c r="A95" s="352"/>
    </row>
    <row r="96" spans="1:1" x14ac:dyDescent="0.2">
      <c r="A96" s="352"/>
    </row>
    <row r="97" spans="1:1" x14ac:dyDescent="0.2">
      <c r="A97" s="352"/>
    </row>
    <row r="98" spans="1:1" x14ac:dyDescent="0.2">
      <c r="A98" s="352"/>
    </row>
    <row r="99" spans="1:1" x14ac:dyDescent="0.2">
      <c r="A99" s="352"/>
    </row>
    <row r="100" spans="1:1" x14ac:dyDescent="0.2">
      <c r="A100" s="352"/>
    </row>
    <row r="101" spans="1:1" x14ac:dyDescent="0.2">
      <c r="A101" s="352"/>
    </row>
    <row r="102" spans="1:1" x14ac:dyDescent="0.2">
      <c r="A102" s="352"/>
    </row>
    <row r="103" spans="1:1" x14ac:dyDescent="0.2">
      <c r="A103" s="352"/>
    </row>
    <row r="104" spans="1:1" x14ac:dyDescent="0.2">
      <c r="A104" s="352"/>
    </row>
    <row r="105" spans="1:1" x14ac:dyDescent="0.2">
      <c r="A105" s="352"/>
    </row>
    <row r="106" spans="1:1" x14ac:dyDescent="0.2">
      <c r="A106" s="352"/>
    </row>
    <row r="107" spans="1:1" x14ac:dyDescent="0.2">
      <c r="A107" s="352"/>
    </row>
    <row r="108" spans="1:1" x14ac:dyDescent="0.2">
      <c r="A108" s="352"/>
    </row>
    <row r="109" spans="1:1" x14ac:dyDescent="0.2">
      <c r="A109" s="352"/>
    </row>
    <row r="110" spans="1:1" x14ac:dyDescent="0.2">
      <c r="A110" s="352"/>
    </row>
    <row r="111" spans="1:1" x14ac:dyDescent="0.2">
      <c r="A111" s="352"/>
    </row>
    <row r="112" spans="1:1" x14ac:dyDescent="0.2">
      <c r="A112" s="352"/>
    </row>
    <row r="113" spans="1:1" x14ac:dyDescent="0.2">
      <c r="A113" s="352"/>
    </row>
    <row r="114" spans="1:1" x14ac:dyDescent="0.2">
      <c r="A114" s="352"/>
    </row>
    <row r="115" spans="1:1" x14ac:dyDescent="0.2">
      <c r="A115" s="352"/>
    </row>
    <row r="116" spans="1:1" x14ac:dyDescent="0.2">
      <c r="A116" s="352"/>
    </row>
    <row r="117" spans="1:1" x14ac:dyDescent="0.2">
      <c r="A117" s="352"/>
    </row>
    <row r="118" spans="1:1" x14ac:dyDescent="0.2">
      <c r="A118" s="352"/>
    </row>
    <row r="119" spans="1:1" x14ac:dyDescent="0.2">
      <c r="A119" s="352"/>
    </row>
    <row r="120" spans="1:1" x14ac:dyDescent="0.2">
      <c r="A120" s="352"/>
    </row>
    <row r="121" spans="1:1" x14ac:dyDescent="0.2">
      <c r="A121" s="352"/>
    </row>
    <row r="122" spans="1:1" x14ac:dyDescent="0.2">
      <c r="A122" s="352"/>
    </row>
    <row r="123" spans="1:1" x14ac:dyDescent="0.2">
      <c r="A123" s="352"/>
    </row>
    <row r="124" spans="1:1" x14ac:dyDescent="0.2">
      <c r="A124" s="352"/>
    </row>
    <row r="125" spans="1:1" x14ac:dyDescent="0.2">
      <c r="A125" s="352"/>
    </row>
    <row r="126" spans="1:1" x14ac:dyDescent="0.2">
      <c r="A126" s="352"/>
    </row>
    <row r="127" spans="1:1" x14ac:dyDescent="0.2">
      <c r="A127" s="352"/>
    </row>
    <row r="128" spans="1:1" x14ac:dyDescent="0.2">
      <c r="A128" s="352"/>
    </row>
    <row r="129" spans="1:1" x14ac:dyDescent="0.2">
      <c r="A129" s="352"/>
    </row>
    <row r="130" spans="1:1" x14ac:dyDescent="0.2">
      <c r="A130" s="352"/>
    </row>
    <row r="131" spans="1:1" x14ac:dyDescent="0.2">
      <c r="A131" s="352"/>
    </row>
    <row r="132" spans="1:1" x14ac:dyDescent="0.2">
      <c r="A132" s="352"/>
    </row>
    <row r="133" spans="1:1" x14ac:dyDescent="0.2">
      <c r="A133" s="352"/>
    </row>
    <row r="134" spans="1:1" x14ac:dyDescent="0.2">
      <c r="A134" s="352"/>
    </row>
    <row r="135" spans="1:1" x14ac:dyDescent="0.2">
      <c r="A135" s="352"/>
    </row>
    <row r="136" spans="1:1" x14ac:dyDescent="0.2">
      <c r="A136" s="352"/>
    </row>
    <row r="137" spans="1:1" x14ac:dyDescent="0.2">
      <c r="A137" s="352"/>
    </row>
    <row r="138" spans="1:1" x14ac:dyDescent="0.2">
      <c r="A138" s="352"/>
    </row>
    <row r="139" spans="1:1" x14ac:dyDescent="0.2">
      <c r="A139" s="352"/>
    </row>
    <row r="140" spans="1:1" x14ac:dyDescent="0.2">
      <c r="A140" s="352"/>
    </row>
    <row r="141" spans="1:1" x14ac:dyDescent="0.2">
      <c r="A141" s="352"/>
    </row>
    <row r="142" spans="1:1" x14ac:dyDescent="0.2">
      <c r="A142" s="352"/>
    </row>
    <row r="143" spans="1:1" x14ac:dyDescent="0.2">
      <c r="A143" s="352"/>
    </row>
    <row r="144" spans="1:1" x14ac:dyDescent="0.2">
      <c r="A144" s="352"/>
    </row>
    <row r="145" spans="1:1" x14ac:dyDescent="0.2">
      <c r="A145" s="352"/>
    </row>
    <row r="146" spans="1:1" x14ac:dyDescent="0.2">
      <c r="A146" s="352"/>
    </row>
    <row r="147" spans="1:1" x14ac:dyDescent="0.2">
      <c r="A147" s="352"/>
    </row>
    <row r="148" spans="1:1" x14ac:dyDescent="0.2">
      <c r="A148" s="352"/>
    </row>
    <row r="149" spans="1:1" x14ac:dyDescent="0.2">
      <c r="A149" s="352"/>
    </row>
    <row r="150" spans="1:1" x14ac:dyDescent="0.2">
      <c r="A150" s="352"/>
    </row>
    <row r="151" spans="1:1" x14ac:dyDescent="0.2">
      <c r="A151" s="352"/>
    </row>
    <row r="152" spans="1:1" x14ac:dyDescent="0.2">
      <c r="A152" s="352"/>
    </row>
    <row r="153" spans="1:1" x14ac:dyDescent="0.2">
      <c r="A153" s="352"/>
    </row>
    <row r="154" spans="1:1" x14ac:dyDescent="0.2">
      <c r="A154" s="352"/>
    </row>
    <row r="155" spans="1:1" x14ac:dyDescent="0.2">
      <c r="A155" s="352"/>
    </row>
    <row r="156" spans="1:1" x14ac:dyDescent="0.2">
      <c r="A156" s="352"/>
    </row>
    <row r="157" spans="1:1" x14ac:dyDescent="0.2">
      <c r="A157" s="352"/>
    </row>
    <row r="158" spans="1:1" x14ac:dyDescent="0.2">
      <c r="A158" s="352"/>
    </row>
    <row r="159" spans="1:1" x14ac:dyDescent="0.2">
      <c r="A159" s="352"/>
    </row>
    <row r="160" spans="1:1" x14ac:dyDescent="0.2">
      <c r="A160" s="352"/>
    </row>
    <row r="161" spans="1:1" x14ac:dyDescent="0.2">
      <c r="A161" s="352"/>
    </row>
    <row r="162" spans="1:1" x14ac:dyDescent="0.2">
      <c r="A162" s="352"/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64865" r:id="rId4">
          <objectPr defaultSize="0" autoPict="0" r:id="rId5">
            <anchor moveWithCells="1">
              <from>
                <xdr:col>10</xdr:col>
                <xdr:colOff>133350</xdr:colOff>
                <xdr:row>2</xdr:row>
                <xdr:rowOff>47625</xdr:rowOff>
              </from>
              <to>
                <xdr:col>18</xdr:col>
                <xdr:colOff>76200</xdr:colOff>
                <xdr:row>22</xdr:row>
                <xdr:rowOff>95250</xdr:rowOff>
              </to>
            </anchor>
          </objectPr>
        </oleObject>
      </mc:Choice>
      <mc:Fallback>
        <oleObject progId="Word.Document.12" shapeId="164865" r:id="rId4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theme="3" tint="0.59999389629810485"/>
  </sheetPr>
  <dimension ref="A1:T87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G2" sqref="G2"/>
    </sheetView>
  </sheetViews>
  <sheetFormatPr defaultColWidth="9.140625" defaultRowHeight="12.75" x14ac:dyDescent="0.2"/>
  <cols>
    <col min="1" max="1" width="9.140625" style="272"/>
    <col min="2" max="2" width="11.5703125" style="197" bestFit="1" customWidth="1"/>
    <col min="3" max="6" width="9.140625" style="197"/>
    <col min="7" max="7" width="13.5703125" style="197" customWidth="1"/>
    <col min="8" max="9" width="9.140625" style="197"/>
    <col min="10" max="10" width="12" style="197" bestFit="1" customWidth="1"/>
    <col min="11" max="11" width="13.42578125" style="197" customWidth="1"/>
    <col min="12" max="12" width="9.140625" style="197"/>
    <col min="13" max="14" width="3.42578125" style="197" customWidth="1"/>
    <col min="15" max="16384" width="9.140625" style="197"/>
  </cols>
  <sheetData>
    <row r="1" spans="1:20" s="255" customFormat="1" x14ac:dyDescent="0.2">
      <c r="A1" s="443" t="s">
        <v>157</v>
      </c>
      <c r="B1" s="443"/>
      <c r="C1" s="443"/>
      <c r="D1" s="443"/>
      <c r="E1" s="443"/>
      <c r="F1" s="443"/>
      <c r="J1" s="442" t="s">
        <v>139</v>
      </c>
      <c r="K1" s="442"/>
      <c r="L1" s="442"/>
    </row>
    <row r="2" spans="1:20" ht="25.5" x14ac:dyDescent="0.2">
      <c r="A2" s="444" t="s">
        <v>221</v>
      </c>
      <c r="B2" s="444"/>
      <c r="C2" s="444"/>
      <c r="D2" s="444"/>
      <c r="E2" s="444"/>
      <c r="F2" s="444"/>
      <c r="G2" s="430" t="s">
        <v>273</v>
      </c>
      <c r="J2" s="442" t="s">
        <v>159</v>
      </c>
      <c r="K2" s="442"/>
      <c r="L2" s="442"/>
    </row>
    <row r="3" spans="1:20" ht="25.5" x14ac:dyDescent="0.2">
      <c r="A3" s="273" t="s">
        <v>6</v>
      </c>
      <c r="B3" s="248" t="s">
        <v>1</v>
      </c>
      <c r="C3" s="248" t="s">
        <v>137</v>
      </c>
      <c r="D3" s="248" t="s">
        <v>138</v>
      </c>
      <c r="E3" s="248" t="s">
        <v>27</v>
      </c>
      <c r="F3" s="248" t="s">
        <v>2</v>
      </c>
      <c r="J3" s="283" t="s">
        <v>140</v>
      </c>
      <c r="K3" s="284" t="s">
        <v>141</v>
      </c>
      <c r="L3" s="250"/>
    </row>
    <row r="4" spans="1:20" x14ac:dyDescent="0.2">
      <c r="J4" s="249"/>
      <c r="K4" s="251"/>
      <c r="L4" s="252"/>
    </row>
    <row r="5" spans="1:20" x14ac:dyDescent="0.2">
      <c r="A5" s="274">
        <v>41030</v>
      </c>
      <c r="B5" s="280" t="s">
        <v>219</v>
      </c>
      <c r="C5" s="282">
        <v>3589.85</v>
      </c>
      <c r="D5" s="281">
        <v>3589.85</v>
      </c>
      <c r="E5" s="384">
        <v>8.3130000000000006</v>
      </c>
      <c r="F5" s="385">
        <v>8</v>
      </c>
      <c r="G5" s="226">
        <f t="shared" ref="G5:G12" si="0">F5/E5</f>
        <v>0.96234812943582337</v>
      </c>
      <c r="H5" s="226"/>
      <c r="I5" s="226"/>
      <c r="J5" s="254" t="s">
        <v>176</v>
      </c>
      <c r="K5" s="246"/>
      <c r="O5" s="275"/>
      <c r="P5" s="211"/>
      <c r="Q5" s="211"/>
      <c r="R5" s="254"/>
      <c r="S5" s="254"/>
      <c r="T5" s="276"/>
    </row>
    <row r="6" spans="1:20" x14ac:dyDescent="0.2">
      <c r="A6" s="274">
        <v>41061</v>
      </c>
      <c r="B6" s="228">
        <v>3589.85</v>
      </c>
      <c r="C6" s="282">
        <v>3674.2170000000001</v>
      </c>
      <c r="D6" s="281">
        <v>3674.2170000000001</v>
      </c>
      <c r="E6" s="384">
        <v>8.1050000000000004</v>
      </c>
      <c r="F6" s="385">
        <v>8</v>
      </c>
      <c r="G6" s="226">
        <f t="shared" si="0"/>
        <v>0.98704503392967302</v>
      </c>
      <c r="H6" s="226"/>
      <c r="I6" s="226"/>
      <c r="J6" s="247"/>
      <c r="K6" s="246"/>
      <c r="O6" s="275"/>
      <c r="P6" s="211"/>
      <c r="Q6" s="211"/>
      <c r="R6" s="254"/>
      <c r="S6" s="254"/>
      <c r="T6" s="276"/>
    </row>
    <row r="7" spans="1:20" x14ac:dyDescent="0.2">
      <c r="A7" s="274">
        <v>41091</v>
      </c>
      <c r="B7" s="228">
        <v>3674.2170000000001</v>
      </c>
      <c r="C7" s="282">
        <v>4116.0389621796339</v>
      </c>
      <c r="D7" s="281">
        <v>4116.0389621796339</v>
      </c>
      <c r="E7" s="384">
        <v>8.5709999999999997</v>
      </c>
      <c r="F7" s="385">
        <v>8</v>
      </c>
      <c r="G7" s="226">
        <f t="shared" si="0"/>
        <v>0.93338000233345009</v>
      </c>
      <c r="H7" s="226"/>
      <c r="I7" s="226"/>
      <c r="J7" s="247" t="s">
        <v>224</v>
      </c>
      <c r="K7" s="246"/>
      <c r="O7" s="275"/>
      <c r="P7" s="211"/>
      <c r="Q7" s="211"/>
      <c r="R7" s="254"/>
      <c r="S7" s="254"/>
      <c r="T7" s="276"/>
    </row>
    <row r="8" spans="1:20" x14ac:dyDescent="0.2">
      <c r="A8" s="274">
        <v>41122</v>
      </c>
      <c r="B8" s="228">
        <v>4116.0389621796339</v>
      </c>
      <c r="C8" s="282">
        <v>3897.069</v>
      </c>
      <c r="D8" s="281">
        <v>3897.069</v>
      </c>
      <c r="E8" s="384">
        <v>8.4550000000000001</v>
      </c>
      <c r="F8" s="385">
        <v>6</v>
      </c>
      <c r="G8" s="226">
        <f t="shared" si="0"/>
        <v>0.70963926670609101</v>
      </c>
      <c r="H8" s="226"/>
      <c r="I8" s="226"/>
      <c r="J8" s="247"/>
      <c r="K8" s="246"/>
      <c r="O8" s="275"/>
      <c r="P8" s="211"/>
      <c r="Q8" s="211"/>
      <c r="R8" s="254"/>
      <c r="S8" s="254"/>
      <c r="T8" s="276"/>
    </row>
    <row r="9" spans="1:20" x14ac:dyDescent="0.2">
      <c r="A9" s="274">
        <v>41153</v>
      </c>
      <c r="B9" s="228">
        <v>3897.069</v>
      </c>
      <c r="C9" s="282">
        <v>3490.9690000000001</v>
      </c>
      <c r="D9" s="281">
        <v>3490.9690000000001</v>
      </c>
      <c r="E9" s="384">
        <v>7.681</v>
      </c>
      <c r="F9" s="385">
        <v>7</v>
      </c>
      <c r="G9" s="226">
        <f t="shared" si="0"/>
        <v>0.91133966931389143</v>
      </c>
      <c r="H9" s="226"/>
      <c r="I9" s="226"/>
      <c r="J9" s="247"/>
      <c r="K9" s="246"/>
      <c r="O9" s="275"/>
      <c r="P9" s="211"/>
      <c r="Q9" s="211"/>
      <c r="R9" s="254"/>
      <c r="S9" s="254"/>
      <c r="T9" s="276"/>
    </row>
    <row r="10" spans="1:20" x14ac:dyDescent="0.2">
      <c r="A10" s="274">
        <v>41183</v>
      </c>
      <c r="B10" s="228">
        <v>3490.9690000000001</v>
      </c>
      <c r="C10" s="282">
        <v>3039.8842042482142</v>
      </c>
      <c r="D10" s="281">
        <v>3039.8842042482142</v>
      </c>
      <c r="E10" s="384">
        <v>6.4420000000000002</v>
      </c>
      <c r="F10" s="385">
        <v>6</v>
      </c>
      <c r="G10" s="226">
        <f t="shared" si="0"/>
        <v>0.93138776777398324</v>
      </c>
      <c r="H10" s="226"/>
      <c r="I10" s="226"/>
      <c r="J10" s="247"/>
      <c r="K10" s="246"/>
      <c r="O10" s="275"/>
      <c r="P10" s="211"/>
      <c r="Q10" s="211"/>
      <c r="R10" s="254"/>
      <c r="S10" s="254"/>
      <c r="T10" s="276"/>
    </row>
    <row r="11" spans="1:20" s="256" customFormat="1" x14ac:dyDescent="0.2">
      <c r="A11" s="274">
        <v>41214</v>
      </c>
      <c r="B11" s="228">
        <v>3039.8842042482142</v>
      </c>
      <c r="C11" s="282">
        <v>2761.0590672933672</v>
      </c>
      <c r="D11" s="281">
        <v>2761.0590672933672</v>
      </c>
      <c r="E11" s="384">
        <v>6.02</v>
      </c>
      <c r="F11" s="385">
        <v>4</v>
      </c>
      <c r="G11" s="226">
        <f t="shared" si="0"/>
        <v>0.66445182724252494</v>
      </c>
      <c r="H11" s="226"/>
      <c r="I11" s="226"/>
      <c r="J11" s="247"/>
      <c r="K11" s="246"/>
      <c r="O11" s="277"/>
      <c r="P11" s="278"/>
      <c r="Q11" s="278"/>
      <c r="R11" s="278"/>
      <c r="S11" s="278"/>
      <c r="T11" s="279"/>
    </row>
    <row r="12" spans="1:20" s="256" customFormat="1" x14ac:dyDescent="0.2">
      <c r="A12" s="274">
        <v>41244</v>
      </c>
      <c r="B12" s="228">
        <v>2761.0590672933672</v>
      </c>
      <c r="C12" s="282">
        <v>3043.755076468025</v>
      </c>
      <c r="D12" s="281">
        <v>3043.755076468025</v>
      </c>
      <c r="E12" s="386">
        <v>5.7069999999999999</v>
      </c>
      <c r="F12" s="385">
        <v>5</v>
      </c>
      <c r="G12" s="226">
        <f t="shared" si="0"/>
        <v>0.87611704923777822</v>
      </c>
      <c r="H12" s="226"/>
      <c r="I12" s="226"/>
      <c r="J12" s="247"/>
      <c r="K12" s="246"/>
      <c r="L12" s="197"/>
      <c r="M12" s="197"/>
      <c r="O12" s="277"/>
      <c r="P12" s="278"/>
      <c r="Q12" s="278"/>
      <c r="R12" s="278"/>
      <c r="S12" s="278"/>
      <c r="T12" s="279"/>
    </row>
    <row r="13" spans="1:20" x14ac:dyDescent="0.2">
      <c r="A13" s="274">
        <v>41275</v>
      </c>
      <c r="B13" s="228">
        <v>3043.755076468025</v>
      </c>
      <c r="C13" s="282">
        <v>2945.2308177473742</v>
      </c>
      <c r="D13" s="281">
        <v>2945.2308177473742</v>
      </c>
      <c r="E13" s="387">
        <v>6.5279999999999996</v>
      </c>
      <c r="F13" s="388">
        <v>4</v>
      </c>
      <c r="G13" s="226">
        <f t="shared" ref="G13:G24" si="1">F13/E13</f>
        <v>0.61274509803921573</v>
      </c>
      <c r="H13" s="226"/>
      <c r="I13" s="226"/>
      <c r="J13" s="226"/>
      <c r="K13" s="246"/>
      <c r="O13" s="275"/>
      <c r="P13" s="254"/>
      <c r="Q13" s="254"/>
      <c r="R13" s="254"/>
      <c r="S13" s="254"/>
      <c r="T13" s="254"/>
    </row>
    <row r="14" spans="1:20" x14ac:dyDescent="0.2">
      <c r="A14" s="274">
        <v>41306</v>
      </c>
      <c r="B14" s="228">
        <v>2945.2308177473742</v>
      </c>
      <c r="C14" s="282">
        <v>2657.6967411061955</v>
      </c>
      <c r="D14" s="281">
        <v>2657.6967411061955</v>
      </c>
      <c r="E14" s="387">
        <v>6.7270000000000003</v>
      </c>
      <c r="F14" s="388">
        <v>4</v>
      </c>
      <c r="G14" s="226">
        <f t="shared" si="1"/>
        <v>0.59461870075813883</v>
      </c>
      <c r="H14" s="226"/>
      <c r="I14" s="226"/>
      <c r="J14" s="226"/>
      <c r="K14" s="246"/>
      <c r="O14" s="275"/>
      <c r="P14" s="254"/>
      <c r="Q14" s="254"/>
      <c r="R14" s="254"/>
      <c r="S14" s="254"/>
      <c r="T14" s="254"/>
    </row>
    <row r="15" spans="1:20" x14ac:dyDescent="0.2">
      <c r="A15" s="274">
        <v>41334</v>
      </c>
      <c r="B15" s="228">
        <v>2657.6967411061955</v>
      </c>
      <c r="C15" s="282">
        <v>2948.5339202169525</v>
      </c>
      <c r="D15" s="281">
        <v>2948.5339202169525</v>
      </c>
      <c r="E15" s="389">
        <v>6.742</v>
      </c>
      <c r="F15" s="390">
        <v>7</v>
      </c>
      <c r="G15" s="226">
        <f t="shared" si="1"/>
        <v>1.0382675763868288</v>
      </c>
      <c r="H15" s="226"/>
      <c r="I15" s="226"/>
      <c r="J15" s="226"/>
      <c r="K15" s="246"/>
      <c r="O15" s="275"/>
      <c r="P15" s="254"/>
      <c r="Q15" s="254"/>
      <c r="R15" s="254"/>
      <c r="S15" s="254"/>
      <c r="T15" s="254"/>
    </row>
    <row r="16" spans="1:20" x14ac:dyDescent="0.2">
      <c r="A16" s="274">
        <v>41365</v>
      </c>
      <c r="B16" s="228">
        <v>2948.5339202169525</v>
      </c>
      <c r="C16" s="282">
        <v>2772.4259640793093</v>
      </c>
      <c r="D16" s="281">
        <v>2772.4259640793093</v>
      </c>
      <c r="E16" s="387">
        <v>6.3239999999999998</v>
      </c>
      <c r="F16" s="388">
        <v>4</v>
      </c>
      <c r="G16" s="226">
        <f t="shared" si="1"/>
        <v>0.63251106894370657</v>
      </c>
      <c r="H16" s="226"/>
      <c r="I16" s="226"/>
      <c r="J16" s="226"/>
      <c r="O16" s="275"/>
      <c r="P16" s="254"/>
      <c r="Q16" s="254"/>
      <c r="R16" s="254"/>
      <c r="S16" s="254"/>
      <c r="T16" s="254"/>
    </row>
    <row r="17" spans="1:20" x14ac:dyDescent="0.2">
      <c r="A17" s="274">
        <v>41395</v>
      </c>
      <c r="B17" s="228">
        <v>2772.4259640793093</v>
      </c>
      <c r="C17" s="282">
        <v>3201.016648104046</v>
      </c>
      <c r="D17" s="281">
        <v>3201.016648104046</v>
      </c>
      <c r="E17" s="387">
        <v>7.5549999999999997</v>
      </c>
      <c r="F17" s="388">
        <v>7</v>
      </c>
      <c r="G17" s="226">
        <f t="shared" si="1"/>
        <v>0.92653871608206484</v>
      </c>
      <c r="H17" s="226"/>
      <c r="I17" s="226"/>
      <c r="J17" s="226"/>
      <c r="O17" s="275"/>
      <c r="P17" s="254"/>
      <c r="Q17" s="254"/>
      <c r="R17" s="254"/>
      <c r="S17" s="254"/>
      <c r="T17" s="254"/>
    </row>
    <row r="18" spans="1:20" x14ac:dyDescent="0.2">
      <c r="A18" s="274">
        <v>41426</v>
      </c>
      <c r="B18" s="228">
        <v>3201.016648104046</v>
      </c>
      <c r="C18" s="282">
        <v>3746.2911983350436</v>
      </c>
      <c r="D18" s="281">
        <v>3746.2911983350436</v>
      </c>
      <c r="E18" s="387">
        <v>7.9880000000000004</v>
      </c>
      <c r="F18" s="388">
        <v>8</v>
      </c>
      <c r="G18" s="226">
        <f t="shared" si="1"/>
        <v>1.0015022533800702</v>
      </c>
      <c r="H18" s="226"/>
      <c r="I18" s="226"/>
      <c r="J18" s="226"/>
      <c r="O18" s="275"/>
      <c r="P18" s="254"/>
      <c r="Q18" s="254"/>
      <c r="R18" s="254"/>
      <c r="S18" s="254"/>
      <c r="T18" s="254"/>
    </row>
    <row r="19" spans="1:20" x14ac:dyDescent="0.2">
      <c r="A19" s="274">
        <v>41456</v>
      </c>
      <c r="B19" s="228">
        <v>3746.2911983350436</v>
      </c>
      <c r="C19" s="282">
        <v>3766.6253020786016</v>
      </c>
      <c r="D19" s="281">
        <v>3766.6253020786016</v>
      </c>
      <c r="E19" s="387">
        <v>8.2550000000000008</v>
      </c>
      <c r="F19" s="388">
        <v>8</v>
      </c>
      <c r="G19" s="226">
        <f t="shared" si="1"/>
        <v>0.96910963052695331</v>
      </c>
      <c r="H19" s="226"/>
      <c r="I19" s="226"/>
      <c r="J19" s="226"/>
      <c r="O19" s="275"/>
      <c r="P19" s="254"/>
      <c r="Q19" s="254"/>
      <c r="R19" s="254"/>
      <c r="S19" s="254"/>
      <c r="T19" s="254"/>
    </row>
    <row r="20" spans="1:20" x14ac:dyDescent="0.2">
      <c r="A20" s="274">
        <v>41487</v>
      </c>
      <c r="B20" s="228">
        <v>3766.6253020786016</v>
      </c>
      <c r="C20" s="282">
        <v>3922.965878606436</v>
      </c>
      <c r="D20" s="281">
        <v>3922.965878606436</v>
      </c>
      <c r="E20" s="387">
        <v>8.3889999999999993</v>
      </c>
      <c r="F20" s="388">
        <v>6</v>
      </c>
      <c r="G20" s="226">
        <f t="shared" si="1"/>
        <v>0.71522231493622601</v>
      </c>
      <c r="H20" s="226"/>
      <c r="I20" s="226"/>
      <c r="J20" s="226"/>
      <c r="O20" s="275"/>
      <c r="P20" s="254"/>
      <c r="Q20" s="254"/>
      <c r="R20" s="254"/>
      <c r="S20" s="254"/>
      <c r="T20" s="254"/>
    </row>
    <row r="21" spans="1:20" x14ac:dyDescent="0.2">
      <c r="A21" s="274">
        <v>41518</v>
      </c>
      <c r="B21" s="228">
        <v>3922.965878606436</v>
      </c>
      <c r="C21" s="282">
        <v>3620.5108547538325</v>
      </c>
      <c r="D21" s="281">
        <v>3620.5108547538325</v>
      </c>
      <c r="E21" s="387">
        <v>8.1630000000000003</v>
      </c>
      <c r="F21" s="388">
        <v>8</v>
      </c>
      <c r="G21" s="226">
        <f t="shared" si="1"/>
        <v>0.98003185103515866</v>
      </c>
      <c r="H21" s="226"/>
      <c r="I21" s="226"/>
      <c r="J21" s="226"/>
      <c r="O21" s="275"/>
      <c r="P21" s="254"/>
      <c r="Q21" s="254"/>
      <c r="R21" s="254"/>
      <c r="S21" s="254"/>
      <c r="T21" s="254"/>
    </row>
    <row r="22" spans="1:20" x14ac:dyDescent="0.2">
      <c r="A22" s="274">
        <v>41548</v>
      </c>
      <c r="B22" s="228">
        <v>3620.5108547538325</v>
      </c>
      <c r="C22" s="282">
        <v>2964.0968759488965</v>
      </c>
      <c r="D22" s="281">
        <v>2964.0968759488965</v>
      </c>
      <c r="E22" s="387">
        <v>7.22</v>
      </c>
      <c r="F22" s="388">
        <v>5</v>
      </c>
      <c r="G22" s="226">
        <f t="shared" si="1"/>
        <v>0.69252077562326875</v>
      </c>
      <c r="H22" s="226"/>
      <c r="I22" s="226"/>
      <c r="J22" s="226"/>
      <c r="O22" s="275"/>
      <c r="P22" s="254"/>
      <c r="Q22" s="254"/>
      <c r="R22" s="254"/>
      <c r="S22" s="254"/>
      <c r="T22" s="254"/>
    </row>
    <row r="23" spans="1:20" x14ac:dyDescent="0.2">
      <c r="A23" s="274">
        <v>41579</v>
      </c>
      <c r="B23" s="228">
        <v>2964.0968759488965</v>
      </c>
      <c r="C23" s="282">
        <v>2661.8907088192309</v>
      </c>
      <c r="D23" s="281">
        <v>2661.8907088192309</v>
      </c>
      <c r="E23" s="387">
        <v>5.7069999999999999</v>
      </c>
      <c r="F23" s="388">
        <v>5</v>
      </c>
      <c r="G23" s="226">
        <f t="shared" si="1"/>
        <v>0.87611704923777822</v>
      </c>
      <c r="H23" s="226"/>
      <c r="I23" s="226"/>
      <c r="J23" s="226"/>
      <c r="O23" s="275"/>
      <c r="P23" s="254"/>
      <c r="Q23" s="254"/>
      <c r="R23" s="254"/>
      <c r="S23" s="254"/>
      <c r="T23" s="254"/>
    </row>
    <row r="24" spans="1:20" x14ac:dyDescent="0.2">
      <c r="A24" s="274">
        <v>41609</v>
      </c>
      <c r="B24" s="228">
        <v>2661.8907088192309</v>
      </c>
      <c r="C24" s="282">
        <v>2936.5061938137978</v>
      </c>
      <c r="D24" s="281">
        <v>2936.5061938137978</v>
      </c>
      <c r="E24" s="387">
        <v>6.4009999999999998</v>
      </c>
      <c r="F24" s="388">
        <v>4</v>
      </c>
      <c r="G24" s="226">
        <f t="shared" si="1"/>
        <v>0.62490235900640523</v>
      </c>
      <c r="H24" s="226"/>
      <c r="I24" s="226"/>
      <c r="J24" s="226"/>
      <c r="O24" s="275"/>
      <c r="P24" s="254"/>
      <c r="Q24" s="254"/>
      <c r="R24" s="254"/>
      <c r="S24" s="254"/>
      <c r="T24" s="254"/>
    </row>
    <row r="25" spans="1:20" x14ac:dyDescent="0.2">
      <c r="A25" s="274">
        <v>41640</v>
      </c>
      <c r="B25" s="228">
        <v>2936.5061938137978</v>
      </c>
      <c r="C25" s="282">
        <v>3598.7401938137978</v>
      </c>
      <c r="D25" s="281">
        <v>3598.7401938137978</v>
      </c>
      <c r="E25" s="388">
        <v>8.5050000000000008</v>
      </c>
      <c r="F25" s="387">
        <v>7</v>
      </c>
      <c r="G25" s="226">
        <f>F25/E25</f>
        <v>0.82304526748971185</v>
      </c>
      <c r="H25" s="226"/>
      <c r="I25" s="226"/>
      <c r="J25" s="226"/>
      <c r="O25" s="275"/>
      <c r="P25" s="254"/>
      <c r="Q25" s="254"/>
      <c r="R25" s="254"/>
      <c r="S25" s="254"/>
      <c r="T25" s="254"/>
    </row>
    <row r="26" spans="1:20" x14ac:dyDescent="0.2">
      <c r="A26" s="274">
        <v>41671</v>
      </c>
      <c r="B26" s="228">
        <v>3644.006902741773</v>
      </c>
      <c r="C26" s="282">
        <v>2923.0439027417733</v>
      </c>
      <c r="D26" s="281">
        <v>2923.0439027417733</v>
      </c>
      <c r="E26" s="388">
        <v>6.8609999999999998</v>
      </c>
      <c r="F26" s="387">
        <v>4</v>
      </c>
      <c r="G26" s="226">
        <f t="shared" ref="G26:G72" si="2">F26/E26</f>
        <v>0.58300539279988339</v>
      </c>
      <c r="H26" s="226"/>
      <c r="I26" s="226"/>
      <c r="J26" s="226"/>
      <c r="O26" s="275"/>
      <c r="P26" s="254"/>
      <c r="Q26" s="254"/>
      <c r="R26" s="254"/>
      <c r="S26" s="254"/>
      <c r="T26" s="254"/>
    </row>
    <row r="27" spans="1:20" x14ac:dyDescent="0.2">
      <c r="A27" s="274">
        <v>41699</v>
      </c>
      <c r="B27" s="228">
        <v>2606.7177094808972</v>
      </c>
      <c r="C27" s="282">
        <v>2594.3847094808966</v>
      </c>
      <c r="D27" s="281">
        <v>2594.3847094808966</v>
      </c>
      <c r="E27" s="388">
        <v>5.883</v>
      </c>
      <c r="F27" s="387">
        <v>3</v>
      </c>
      <c r="G27" s="226">
        <f t="shared" si="2"/>
        <v>0.50994390617032126</v>
      </c>
      <c r="H27" s="226"/>
      <c r="I27" s="226"/>
      <c r="J27" s="226"/>
      <c r="O27" s="275"/>
      <c r="P27" s="254"/>
      <c r="Q27" s="254"/>
      <c r="R27" s="254"/>
      <c r="S27" s="254"/>
      <c r="T27" s="254"/>
    </row>
    <row r="28" spans="1:20" x14ac:dyDescent="0.2">
      <c r="A28" s="274">
        <v>41730</v>
      </c>
      <c r="B28" s="228">
        <v>2685.4212621511092</v>
      </c>
      <c r="C28" s="282">
        <v>2558.409262151109</v>
      </c>
      <c r="D28" s="281">
        <v>2558.409262151109</v>
      </c>
      <c r="E28" s="388">
        <v>6.516</v>
      </c>
      <c r="F28" s="387">
        <v>7</v>
      </c>
      <c r="G28" s="226">
        <f t="shared" si="2"/>
        <v>1.0742786985880908</v>
      </c>
      <c r="H28" s="226"/>
      <c r="I28" s="226"/>
      <c r="J28" s="226"/>
      <c r="O28" s="275"/>
      <c r="P28" s="254"/>
      <c r="Q28" s="254"/>
      <c r="R28" s="254"/>
      <c r="S28" s="254"/>
      <c r="T28" s="254"/>
    </row>
    <row r="29" spans="1:20" x14ac:dyDescent="0.2">
      <c r="A29" s="274">
        <v>41760</v>
      </c>
      <c r="B29" s="228">
        <v>2650.125432153292</v>
      </c>
      <c r="C29" s="282">
        <v>2856.3084321532915</v>
      </c>
      <c r="D29" s="281">
        <v>2856.3084321532915</v>
      </c>
      <c r="E29" s="388">
        <v>7.2969999999999997</v>
      </c>
      <c r="F29" s="387">
        <v>7</v>
      </c>
      <c r="G29" s="226">
        <f t="shared" si="2"/>
        <v>0.95929834178429496</v>
      </c>
      <c r="H29" s="226"/>
      <c r="I29" s="226"/>
      <c r="J29" s="226"/>
      <c r="O29" s="275"/>
      <c r="P29" s="254"/>
      <c r="Q29" s="254"/>
      <c r="R29" s="254"/>
      <c r="S29" s="254"/>
      <c r="T29" s="254"/>
    </row>
    <row r="30" spans="1:20" x14ac:dyDescent="0.2">
      <c r="A30" s="274">
        <v>41791</v>
      </c>
      <c r="B30" s="228">
        <v>3184.9289859109444</v>
      </c>
      <c r="C30" s="282">
        <v>4003.3649859109446</v>
      </c>
      <c r="D30" s="281">
        <v>4003.3649859109446</v>
      </c>
      <c r="E30" s="388">
        <v>7</v>
      </c>
      <c r="F30" s="387">
        <v>7</v>
      </c>
      <c r="G30" s="226">
        <f t="shared" si="2"/>
        <v>1</v>
      </c>
      <c r="H30" s="226"/>
      <c r="I30" s="226"/>
      <c r="J30" s="226"/>
      <c r="O30" s="275"/>
      <c r="P30" s="254"/>
      <c r="Q30" s="254"/>
      <c r="R30" s="254"/>
      <c r="S30" s="254"/>
      <c r="T30" s="254"/>
    </row>
    <row r="31" spans="1:20" x14ac:dyDescent="0.2">
      <c r="A31" s="274">
        <v>41821</v>
      </c>
      <c r="B31" s="228">
        <v>3664.6651475950393</v>
      </c>
      <c r="C31" s="282">
        <v>3991.8651475950396</v>
      </c>
      <c r="D31" s="281">
        <v>3991.8651475950396</v>
      </c>
      <c r="E31" s="391">
        <f>AVERAGE(E19,E7)</f>
        <v>8.4130000000000003</v>
      </c>
      <c r="F31" s="391">
        <f>AVERAGE(F19,F7)</f>
        <v>8</v>
      </c>
      <c r="G31" s="226">
        <f t="shared" si="2"/>
        <v>0.95090930702484244</v>
      </c>
      <c r="H31" s="226"/>
      <c r="I31" s="226"/>
      <c r="J31" s="226"/>
      <c r="O31" s="275"/>
      <c r="P31" s="254"/>
      <c r="Q31" s="254"/>
      <c r="R31" s="254"/>
      <c r="S31" s="254"/>
      <c r="T31" s="254"/>
    </row>
    <row r="32" spans="1:20" x14ac:dyDescent="0.2">
      <c r="A32" s="274">
        <v>41852</v>
      </c>
      <c r="B32" s="228">
        <f t="shared" ref="B32:B65" si="3">C31</f>
        <v>3991.8651475950396</v>
      </c>
      <c r="C32" s="253">
        <f t="shared" ref="C32:F64" si="4">AVERAGE(C20,C8)</f>
        <v>3910.017439303218</v>
      </c>
      <c r="D32" s="253">
        <f t="shared" si="4"/>
        <v>3910.017439303218</v>
      </c>
      <c r="E32" s="391">
        <f t="shared" si="4"/>
        <v>8.4220000000000006</v>
      </c>
      <c r="F32" s="391">
        <f t="shared" si="4"/>
        <v>6</v>
      </c>
      <c r="G32" s="226">
        <f t="shared" si="2"/>
        <v>0.71241985276656372</v>
      </c>
      <c r="H32" s="226"/>
      <c r="I32" s="226"/>
      <c r="J32" s="226"/>
      <c r="O32" s="275"/>
      <c r="P32" s="254"/>
      <c r="Q32" s="254"/>
      <c r="R32" s="254"/>
      <c r="S32" s="254"/>
      <c r="T32" s="254"/>
    </row>
    <row r="33" spans="1:20" x14ac:dyDescent="0.2">
      <c r="A33" s="274">
        <v>41883</v>
      </c>
      <c r="B33" s="228">
        <f t="shared" si="3"/>
        <v>3910.017439303218</v>
      </c>
      <c r="C33" s="253">
        <f t="shared" si="4"/>
        <v>3555.7399273769161</v>
      </c>
      <c r="D33" s="253">
        <f t="shared" si="4"/>
        <v>3555.7399273769161</v>
      </c>
      <c r="E33" s="391">
        <f t="shared" si="4"/>
        <v>7.9220000000000006</v>
      </c>
      <c r="F33" s="391">
        <f t="shared" si="4"/>
        <v>7.5</v>
      </c>
      <c r="G33" s="226">
        <f t="shared" si="2"/>
        <v>0.94673062357990401</v>
      </c>
      <c r="H33" s="226"/>
      <c r="I33" s="226"/>
      <c r="J33" s="226"/>
      <c r="O33" s="275"/>
      <c r="P33" s="254"/>
      <c r="Q33" s="254"/>
      <c r="R33" s="254"/>
      <c r="S33" s="254"/>
      <c r="T33" s="254"/>
    </row>
    <row r="34" spans="1:20" x14ac:dyDescent="0.2">
      <c r="A34" s="274">
        <v>41913</v>
      </c>
      <c r="B34" s="228">
        <f t="shared" si="3"/>
        <v>3555.7399273769161</v>
      </c>
      <c r="C34" s="253">
        <f t="shared" si="4"/>
        <v>3001.9905400985554</v>
      </c>
      <c r="D34" s="253">
        <f t="shared" si="4"/>
        <v>3001.9905400985554</v>
      </c>
      <c r="E34" s="391">
        <f t="shared" si="4"/>
        <v>6.8309999999999995</v>
      </c>
      <c r="F34" s="391">
        <f t="shared" si="4"/>
        <v>5.5</v>
      </c>
      <c r="G34" s="226">
        <f t="shared" si="2"/>
        <v>0.80515297906602257</v>
      </c>
      <c r="H34" s="226"/>
      <c r="I34" s="226"/>
      <c r="J34" s="226"/>
      <c r="O34" s="275"/>
      <c r="P34" s="254"/>
      <c r="Q34" s="254"/>
      <c r="R34" s="254"/>
      <c r="S34" s="254"/>
      <c r="T34" s="254"/>
    </row>
    <row r="35" spans="1:20" x14ac:dyDescent="0.2">
      <c r="A35" s="274">
        <v>41944</v>
      </c>
      <c r="B35" s="228">
        <f t="shared" si="3"/>
        <v>3001.9905400985554</v>
      </c>
      <c r="C35" s="253">
        <f t="shared" si="4"/>
        <v>2711.4748880562993</v>
      </c>
      <c r="D35" s="253">
        <f t="shared" si="4"/>
        <v>2711.4748880562993</v>
      </c>
      <c r="E35" s="391">
        <f t="shared" si="4"/>
        <v>5.8635000000000002</v>
      </c>
      <c r="F35" s="391">
        <f t="shared" si="4"/>
        <v>4.5</v>
      </c>
      <c r="G35" s="226">
        <f t="shared" si="2"/>
        <v>0.76745970836531086</v>
      </c>
      <c r="H35" s="226"/>
      <c r="I35" s="226"/>
      <c r="J35" s="226"/>
      <c r="O35" s="275"/>
      <c r="P35" s="254"/>
      <c r="Q35" s="254"/>
      <c r="R35" s="254"/>
      <c r="S35" s="254"/>
      <c r="T35" s="254"/>
    </row>
    <row r="36" spans="1:20" x14ac:dyDescent="0.2">
      <c r="A36" s="274">
        <v>41974</v>
      </c>
      <c r="B36" s="228">
        <f t="shared" si="3"/>
        <v>2711.4748880562993</v>
      </c>
      <c r="C36" s="253">
        <f t="shared" si="4"/>
        <v>2990.1306351409112</v>
      </c>
      <c r="D36" s="253">
        <f t="shared" si="4"/>
        <v>2990.1306351409112</v>
      </c>
      <c r="E36" s="391">
        <f t="shared" si="4"/>
        <v>6.0540000000000003</v>
      </c>
      <c r="F36" s="391">
        <f t="shared" si="4"/>
        <v>4.5</v>
      </c>
      <c r="G36" s="226">
        <f t="shared" si="2"/>
        <v>0.74331020812685822</v>
      </c>
      <c r="H36" s="226"/>
      <c r="I36" s="226"/>
      <c r="J36" s="226"/>
      <c r="O36" s="275"/>
      <c r="P36" s="254"/>
      <c r="Q36" s="254"/>
      <c r="R36" s="254"/>
      <c r="S36" s="254"/>
      <c r="T36" s="254"/>
    </row>
    <row r="37" spans="1:20" x14ac:dyDescent="0.2">
      <c r="A37" s="274">
        <v>42005</v>
      </c>
      <c r="B37" s="228">
        <f t="shared" si="3"/>
        <v>2990.1306351409112</v>
      </c>
      <c r="C37" s="253">
        <f t="shared" si="4"/>
        <v>3271.9855057805862</v>
      </c>
      <c r="D37" s="253">
        <f t="shared" si="4"/>
        <v>3271.9855057805862</v>
      </c>
      <c r="E37" s="391">
        <f t="shared" si="4"/>
        <v>7.5165000000000006</v>
      </c>
      <c r="F37" s="391">
        <f t="shared" si="4"/>
        <v>5.5</v>
      </c>
      <c r="G37" s="226">
        <f t="shared" si="2"/>
        <v>0.73172354154194097</v>
      </c>
      <c r="H37" s="226"/>
      <c r="I37" s="226"/>
      <c r="J37" s="226"/>
      <c r="O37" s="275"/>
      <c r="P37" s="254"/>
      <c r="Q37" s="254"/>
      <c r="R37" s="254"/>
      <c r="S37" s="254"/>
      <c r="T37" s="254"/>
    </row>
    <row r="38" spans="1:20" x14ac:dyDescent="0.2">
      <c r="A38" s="274">
        <v>42036</v>
      </c>
      <c r="B38" s="228">
        <f t="shared" si="3"/>
        <v>3271.9855057805862</v>
      </c>
      <c r="C38" s="253">
        <f t="shared" si="4"/>
        <v>2790.3703219239842</v>
      </c>
      <c r="D38" s="253">
        <f t="shared" si="4"/>
        <v>2790.3703219239842</v>
      </c>
      <c r="E38" s="391">
        <f t="shared" si="4"/>
        <v>6.7940000000000005</v>
      </c>
      <c r="F38" s="391">
        <f t="shared" si="4"/>
        <v>4</v>
      </c>
      <c r="G38" s="226">
        <f t="shared" si="2"/>
        <v>0.58875478363261702</v>
      </c>
      <c r="H38" s="226"/>
      <c r="I38" s="226"/>
      <c r="J38" s="226"/>
      <c r="O38" s="275"/>
      <c r="P38" s="254"/>
      <c r="Q38" s="254"/>
      <c r="R38" s="254"/>
      <c r="S38" s="254"/>
      <c r="T38" s="254"/>
    </row>
    <row r="39" spans="1:20" x14ac:dyDescent="0.2">
      <c r="A39" s="274">
        <v>42064</v>
      </c>
      <c r="B39" s="228">
        <f t="shared" si="3"/>
        <v>2790.3703219239842</v>
      </c>
      <c r="C39" s="253">
        <f t="shared" si="4"/>
        <v>2771.4593148489248</v>
      </c>
      <c r="D39" s="253">
        <f t="shared" si="4"/>
        <v>2771.4593148489248</v>
      </c>
      <c r="E39" s="391">
        <f t="shared" si="4"/>
        <v>6.3125</v>
      </c>
      <c r="F39" s="391">
        <f t="shared" si="4"/>
        <v>5</v>
      </c>
      <c r="G39" s="226">
        <f t="shared" si="2"/>
        <v>0.79207920792079212</v>
      </c>
      <c r="H39" s="226"/>
      <c r="I39" s="226"/>
      <c r="J39" s="226"/>
      <c r="O39" s="275"/>
      <c r="P39" s="254"/>
      <c r="Q39" s="254"/>
      <c r="R39" s="254"/>
      <c r="S39" s="254"/>
      <c r="T39" s="254"/>
    </row>
    <row r="40" spans="1:20" x14ac:dyDescent="0.2">
      <c r="A40" s="274">
        <v>42095</v>
      </c>
      <c r="B40" s="228">
        <f t="shared" si="3"/>
        <v>2771.4593148489248</v>
      </c>
      <c r="C40" s="253">
        <f t="shared" si="4"/>
        <v>2665.417613115209</v>
      </c>
      <c r="D40" s="253">
        <f t="shared" si="4"/>
        <v>2665.417613115209</v>
      </c>
      <c r="E40" s="391">
        <f t="shared" si="4"/>
        <v>6.42</v>
      </c>
      <c r="F40" s="391">
        <f t="shared" si="4"/>
        <v>5.5</v>
      </c>
      <c r="G40" s="226">
        <f t="shared" si="2"/>
        <v>0.85669781931464173</v>
      </c>
      <c r="H40" s="226"/>
      <c r="I40" s="226"/>
      <c r="J40" s="226"/>
      <c r="O40" s="275"/>
      <c r="P40" s="254"/>
      <c r="Q40" s="254"/>
      <c r="R40" s="254"/>
      <c r="S40" s="254"/>
      <c r="T40" s="254"/>
    </row>
    <row r="41" spans="1:20" x14ac:dyDescent="0.2">
      <c r="A41" s="274">
        <v>42125</v>
      </c>
      <c r="B41" s="228">
        <f t="shared" si="3"/>
        <v>2665.417613115209</v>
      </c>
      <c r="C41" s="253">
        <f t="shared" si="4"/>
        <v>3028.6625401286688</v>
      </c>
      <c r="D41" s="253">
        <f t="shared" si="4"/>
        <v>3028.6625401286688</v>
      </c>
      <c r="E41" s="391">
        <f t="shared" si="4"/>
        <v>7.4260000000000002</v>
      </c>
      <c r="F41" s="391">
        <f t="shared" si="4"/>
        <v>7</v>
      </c>
      <c r="G41" s="226">
        <f t="shared" si="2"/>
        <v>0.9426339886883921</v>
      </c>
      <c r="H41" s="226"/>
      <c r="I41" s="226"/>
      <c r="J41" s="226"/>
      <c r="O41" s="275"/>
      <c r="P41" s="254"/>
      <c r="Q41" s="254"/>
      <c r="R41" s="254"/>
      <c r="S41" s="254"/>
      <c r="T41" s="254"/>
    </row>
    <row r="42" spans="1:20" x14ac:dyDescent="0.2">
      <c r="A42" s="274">
        <v>42156</v>
      </c>
      <c r="B42" s="228">
        <f t="shared" si="3"/>
        <v>3028.6625401286688</v>
      </c>
      <c r="C42" s="253">
        <f t="shared" si="4"/>
        <v>3874.8280921229943</v>
      </c>
      <c r="D42" s="253">
        <f t="shared" si="4"/>
        <v>3874.8280921229943</v>
      </c>
      <c r="E42" s="391">
        <f t="shared" si="4"/>
        <v>7.4939999999999998</v>
      </c>
      <c r="F42" s="391">
        <f t="shared" si="4"/>
        <v>7.5</v>
      </c>
      <c r="G42" s="226">
        <f t="shared" si="2"/>
        <v>1.0008006405124099</v>
      </c>
      <c r="H42" s="226"/>
      <c r="I42" s="226"/>
      <c r="J42" s="226"/>
      <c r="O42" s="275"/>
      <c r="P42" s="254"/>
      <c r="Q42" s="254"/>
      <c r="R42" s="254"/>
      <c r="S42" s="254"/>
      <c r="T42" s="254"/>
    </row>
    <row r="43" spans="1:20" x14ac:dyDescent="0.2">
      <c r="A43" s="274">
        <v>42186</v>
      </c>
      <c r="B43" s="228">
        <f t="shared" si="3"/>
        <v>3874.8280921229943</v>
      </c>
      <c r="C43" s="253">
        <f t="shared" si="4"/>
        <v>3879.2452248368209</v>
      </c>
      <c r="D43" s="253">
        <f t="shared" si="4"/>
        <v>3879.2452248368209</v>
      </c>
      <c r="E43" s="391">
        <f t="shared" si="4"/>
        <v>8.3339999999999996</v>
      </c>
      <c r="F43" s="391">
        <f t="shared" si="4"/>
        <v>8</v>
      </c>
      <c r="G43" s="226">
        <f t="shared" si="2"/>
        <v>0.95992320614350857</v>
      </c>
      <c r="H43" s="226"/>
      <c r="I43" s="226"/>
      <c r="J43" s="226"/>
      <c r="O43" s="275"/>
      <c r="P43" s="254"/>
      <c r="Q43" s="254"/>
      <c r="R43" s="254"/>
      <c r="S43" s="254"/>
      <c r="T43" s="254"/>
    </row>
    <row r="44" spans="1:20" x14ac:dyDescent="0.2">
      <c r="A44" s="274">
        <v>42217</v>
      </c>
      <c r="B44" s="228">
        <f t="shared" si="3"/>
        <v>3879.2452248368209</v>
      </c>
      <c r="C44" s="253">
        <f t="shared" si="4"/>
        <v>3916.491658954827</v>
      </c>
      <c r="D44" s="253">
        <f t="shared" si="4"/>
        <v>3916.491658954827</v>
      </c>
      <c r="E44" s="391">
        <f t="shared" si="4"/>
        <v>8.4055</v>
      </c>
      <c r="F44" s="391">
        <f t="shared" si="4"/>
        <v>6</v>
      </c>
      <c r="G44" s="226">
        <f t="shared" si="2"/>
        <v>0.71381833323419186</v>
      </c>
      <c r="H44" s="226"/>
      <c r="I44" s="226"/>
      <c r="J44" s="226"/>
      <c r="O44" s="275"/>
      <c r="P44" s="254"/>
      <c r="Q44" s="254"/>
      <c r="R44" s="254"/>
      <c r="S44" s="254"/>
      <c r="T44" s="254"/>
    </row>
    <row r="45" spans="1:20" x14ac:dyDescent="0.2">
      <c r="A45" s="274">
        <v>42248</v>
      </c>
      <c r="B45" s="228">
        <f t="shared" si="3"/>
        <v>3916.491658954827</v>
      </c>
      <c r="C45" s="253">
        <f t="shared" si="4"/>
        <v>3588.1253910653741</v>
      </c>
      <c r="D45" s="253">
        <f t="shared" si="4"/>
        <v>3588.1253910653741</v>
      </c>
      <c r="E45" s="391">
        <f t="shared" si="4"/>
        <v>8.0425000000000004</v>
      </c>
      <c r="F45" s="391">
        <f t="shared" si="4"/>
        <v>7.75</v>
      </c>
      <c r="G45" s="226">
        <f t="shared" si="2"/>
        <v>0.96363071184333227</v>
      </c>
      <c r="H45" s="226"/>
      <c r="I45" s="226"/>
      <c r="J45" s="226"/>
      <c r="O45" s="275"/>
      <c r="P45" s="254"/>
      <c r="Q45" s="254"/>
      <c r="R45" s="254"/>
      <c r="S45" s="254"/>
      <c r="T45" s="254"/>
    </row>
    <row r="46" spans="1:20" x14ac:dyDescent="0.2">
      <c r="A46" s="274">
        <v>42278</v>
      </c>
      <c r="B46" s="228">
        <f t="shared" si="3"/>
        <v>3588.1253910653741</v>
      </c>
      <c r="C46" s="253">
        <f t="shared" si="4"/>
        <v>2983.0437080237261</v>
      </c>
      <c r="D46" s="253">
        <f t="shared" si="4"/>
        <v>2983.0437080237261</v>
      </c>
      <c r="E46" s="391">
        <f t="shared" si="4"/>
        <v>7.0254999999999992</v>
      </c>
      <c r="F46" s="391">
        <f t="shared" si="4"/>
        <v>5.25</v>
      </c>
      <c r="G46" s="226">
        <f t="shared" si="2"/>
        <v>0.74727777382392724</v>
      </c>
      <c r="H46" s="226"/>
      <c r="I46" s="226"/>
      <c r="J46" s="226"/>
      <c r="O46" s="275"/>
      <c r="P46" s="254"/>
      <c r="Q46" s="254"/>
      <c r="R46" s="254"/>
      <c r="S46" s="254"/>
      <c r="T46" s="254"/>
    </row>
    <row r="47" spans="1:20" x14ac:dyDescent="0.2">
      <c r="A47" s="274">
        <v>42309</v>
      </c>
      <c r="B47" s="228">
        <f t="shared" si="3"/>
        <v>2983.0437080237261</v>
      </c>
      <c r="C47" s="253">
        <f t="shared" si="4"/>
        <v>2686.6827984377651</v>
      </c>
      <c r="D47" s="253">
        <f t="shared" si="4"/>
        <v>2686.6827984377651</v>
      </c>
      <c r="E47" s="391">
        <f t="shared" si="4"/>
        <v>5.7852499999999996</v>
      </c>
      <c r="F47" s="391">
        <f t="shared" si="4"/>
        <v>4.75</v>
      </c>
      <c r="G47" s="226">
        <f t="shared" si="2"/>
        <v>0.8210535413335639</v>
      </c>
      <c r="H47" s="226"/>
      <c r="I47" s="226"/>
      <c r="J47" s="226"/>
      <c r="O47" s="275"/>
      <c r="P47" s="254"/>
      <c r="Q47" s="254"/>
      <c r="R47" s="254"/>
      <c r="S47" s="254"/>
      <c r="T47" s="254"/>
    </row>
    <row r="48" spans="1:20" x14ac:dyDescent="0.2">
      <c r="A48" s="274">
        <v>42339</v>
      </c>
      <c r="B48" s="228">
        <f t="shared" si="3"/>
        <v>2686.6827984377651</v>
      </c>
      <c r="C48" s="253">
        <f t="shared" si="4"/>
        <v>2963.3184144773545</v>
      </c>
      <c r="D48" s="253">
        <f t="shared" si="4"/>
        <v>2963.3184144773545</v>
      </c>
      <c r="E48" s="391">
        <f t="shared" si="4"/>
        <v>6.2275</v>
      </c>
      <c r="F48" s="391">
        <f t="shared" si="4"/>
        <v>4.25</v>
      </c>
      <c r="G48" s="226">
        <f t="shared" si="2"/>
        <v>0.68245684464070655</v>
      </c>
      <c r="H48" s="226"/>
      <c r="I48" s="226"/>
      <c r="J48" s="226"/>
      <c r="O48" s="275"/>
      <c r="P48" s="254"/>
      <c r="Q48" s="254"/>
      <c r="R48" s="254"/>
      <c r="S48" s="254"/>
      <c r="T48" s="254"/>
    </row>
    <row r="49" spans="1:20" x14ac:dyDescent="0.2">
      <c r="A49" s="274">
        <v>42370</v>
      </c>
      <c r="B49" s="228">
        <f t="shared" si="3"/>
        <v>2963.3184144773545</v>
      </c>
      <c r="C49" s="253">
        <f t="shared" si="4"/>
        <v>3435.3628497971922</v>
      </c>
      <c r="D49" s="253">
        <f t="shared" si="4"/>
        <v>3435.3628497971922</v>
      </c>
      <c r="E49" s="391">
        <f t="shared" si="4"/>
        <v>8.0107500000000016</v>
      </c>
      <c r="F49" s="391">
        <f t="shared" si="4"/>
        <v>6.25</v>
      </c>
      <c r="G49" s="226">
        <f t="shared" si="2"/>
        <v>0.7802016040944979</v>
      </c>
      <c r="H49" s="226"/>
      <c r="I49" s="226"/>
      <c r="J49" s="226"/>
      <c r="O49" s="275"/>
      <c r="P49" s="254"/>
      <c r="Q49" s="254"/>
      <c r="R49" s="254"/>
      <c r="S49" s="254"/>
      <c r="T49" s="254"/>
    </row>
    <row r="50" spans="1:20" x14ac:dyDescent="0.2">
      <c r="A50" s="274">
        <v>42401</v>
      </c>
      <c r="B50" s="228">
        <f t="shared" si="3"/>
        <v>3435.3628497971922</v>
      </c>
      <c r="C50" s="253">
        <f t="shared" si="4"/>
        <v>2856.7071123328788</v>
      </c>
      <c r="D50" s="253">
        <f t="shared" si="4"/>
        <v>2856.7071123328788</v>
      </c>
      <c r="E50" s="391">
        <f t="shared" si="4"/>
        <v>6.8275000000000006</v>
      </c>
      <c r="F50" s="391">
        <f t="shared" si="4"/>
        <v>4</v>
      </c>
      <c r="G50" s="226">
        <f t="shared" si="2"/>
        <v>0.58586598315635297</v>
      </c>
      <c r="H50" s="226"/>
      <c r="I50" s="226"/>
      <c r="J50" s="226"/>
      <c r="O50" s="275"/>
      <c r="P50" s="254"/>
      <c r="Q50" s="254"/>
      <c r="R50" s="254"/>
      <c r="S50" s="254"/>
      <c r="T50" s="254"/>
    </row>
    <row r="51" spans="1:20" x14ac:dyDescent="0.2">
      <c r="A51" s="274">
        <v>42430</v>
      </c>
      <c r="B51" s="228">
        <f t="shared" si="3"/>
        <v>2856.7071123328788</v>
      </c>
      <c r="C51" s="253">
        <f t="shared" si="4"/>
        <v>2682.9220121649105</v>
      </c>
      <c r="D51" s="253">
        <f t="shared" si="4"/>
        <v>2682.9220121649105</v>
      </c>
      <c r="E51" s="391">
        <f t="shared" si="4"/>
        <v>6.0977499999999996</v>
      </c>
      <c r="F51" s="391">
        <f t="shared" si="4"/>
        <v>4</v>
      </c>
      <c r="G51" s="226">
        <f t="shared" si="2"/>
        <v>0.65597966463039648</v>
      </c>
      <c r="H51" s="226"/>
      <c r="I51" s="226"/>
      <c r="J51" s="226"/>
      <c r="O51" s="275"/>
      <c r="P51" s="254"/>
      <c r="Q51" s="254"/>
      <c r="R51" s="254"/>
      <c r="S51" s="254"/>
      <c r="T51" s="254"/>
    </row>
    <row r="52" spans="1:20" x14ac:dyDescent="0.2">
      <c r="A52" s="274">
        <v>42461</v>
      </c>
      <c r="B52" s="228">
        <f t="shared" si="3"/>
        <v>2682.9220121649105</v>
      </c>
      <c r="C52" s="253">
        <f t="shared" si="4"/>
        <v>2611.913437633159</v>
      </c>
      <c r="D52" s="253">
        <f t="shared" si="4"/>
        <v>2611.913437633159</v>
      </c>
      <c r="E52" s="391">
        <f t="shared" si="4"/>
        <v>6.468</v>
      </c>
      <c r="F52" s="391">
        <f t="shared" si="4"/>
        <v>6.25</v>
      </c>
      <c r="G52" s="226">
        <f t="shared" si="2"/>
        <v>0.96629560915275203</v>
      </c>
      <c r="H52" s="226"/>
      <c r="I52" s="226"/>
      <c r="J52" s="226"/>
      <c r="O52" s="275"/>
      <c r="P52" s="254"/>
      <c r="Q52" s="254"/>
      <c r="R52" s="254"/>
      <c r="S52" s="254"/>
      <c r="T52" s="254"/>
    </row>
    <row r="53" spans="1:20" x14ac:dyDescent="0.2">
      <c r="A53" s="274">
        <v>42491</v>
      </c>
      <c r="B53" s="228">
        <f t="shared" si="3"/>
        <v>2611.913437633159</v>
      </c>
      <c r="C53" s="253">
        <f t="shared" si="4"/>
        <v>2942.4854861409804</v>
      </c>
      <c r="D53" s="253">
        <f t="shared" si="4"/>
        <v>2942.4854861409804</v>
      </c>
      <c r="E53" s="391">
        <f t="shared" si="4"/>
        <v>7.3614999999999995</v>
      </c>
      <c r="F53" s="391">
        <f t="shared" si="4"/>
        <v>7</v>
      </c>
      <c r="G53" s="226">
        <f t="shared" si="2"/>
        <v>0.95089316036133942</v>
      </c>
      <c r="H53" s="226"/>
      <c r="I53" s="226"/>
      <c r="J53" s="226"/>
      <c r="O53" s="275"/>
      <c r="P53" s="254"/>
      <c r="Q53" s="254"/>
      <c r="R53" s="254"/>
      <c r="S53" s="254"/>
      <c r="T53" s="254"/>
    </row>
    <row r="54" spans="1:20" x14ac:dyDescent="0.2">
      <c r="A54" s="274">
        <v>42522</v>
      </c>
      <c r="B54" s="228">
        <f t="shared" si="3"/>
        <v>2942.4854861409804</v>
      </c>
      <c r="C54" s="253">
        <f t="shared" si="4"/>
        <v>3939.0965390169695</v>
      </c>
      <c r="D54" s="253">
        <f t="shared" si="4"/>
        <v>3939.0965390169695</v>
      </c>
      <c r="E54" s="391">
        <f t="shared" si="4"/>
        <v>7.2469999999999999</v>
      </c>
      <c r="F54" s="391">
        <f t="shared" si="4"/>
        <v>7.25</v>
      </c>
      <c r="G54" s="226">
        <f t="shared" si="2"/>
        <v>1.0004139643990617</v>
      </c>
      <c r="H54" s="226"/>
      <c r="I54" s="226"/>
      <c r="J54" s="226"/>
      <c r="O54" s="275"/>
      <c r="P54" s="254"/>
      <c r="Q54" s="254"/>
      <c r="R54" s="254"/>
      <c r="S54" s="254"/>
      <c r="T54" s="254"/>
    </row>
    <row r="55" spans="1:20" x14ac:dyDescent="0.2">
      <c r="A55" s="274">
        <v>42552</v>
      </c>
      <c r="B55" s="228">
        <f t="shared" si="3"/>
        <v>3939.0965390169695</v>
      </c>
      <c r="C55" s="253">
        <f t="shared" si="4"/>
        <v>3935.55518621593</v>
      </c>
      <c r="D55" s="253">
        <f t="shared" si="4"/>
        <v>3935.55518621593</v>
      </c>
      <c r="E55" s="391">
        <f t="shared" si="4"/>
        <v>8.3734999999999999</v>
      </c>
      <c r="F55" s="391">
        <f t="shared" si="4"/>
        <v>8</v>
      </c>
      <c r="G55" s="226">
        <f t="shared" si="2"/>
        <v>0.95539499611870782</v>
      </c>
      <c r="H55" s="226"/>
      <c r="I55" s="226"/>
      <c r="J55" s="226"/>
      <c r="O55" s="275"/>
      <c r="P55" s="254"/>
      <c r="Q55" s="254"/>
      <c r="R55" s="254"/>
      <c r="S55" s="254"/>
      <c r="T55" s="254"/>
    </row>
    <row r="56" spans="1:20" x14ac:dyDescent="0.2">
      <c r="A56" s="274">
        <v>42583</v>
      </c>
      <c r="B56" s="228">
        <f t="shared" si="3"/>
        <v>3935.55518621593</v>
      </c>
      <c r="C56" s="253">
        <f t="shared" si="4"/>
        <v>3913.2545491290225</v>
      </c>
      <c r="D56" s="253">
        <f t="shared" si="4"/>
        <v>3913.2545491290225</v>
      </c>
      <c r="E56" s="391">
        <f t="shared" si="4"/>
        <v>8.4137500000000003</v>
      </c>
      <c r="F56" s="391">
        <f t="shared" si="4"/>
        <v>6</v>
      </c>
      <c r="G56" s="226">
        <f t="shared" si="2"/>
        <v>0.71311840736889021</v>
      </c>
      <c r="H56" s="226"/>
      <c r="I56" s="226"/>
      <c r="J56" s="226"/>
      <c r="O56" s="275"/>
      <c r="P56" s="254"/>
      <c r="Q56" s="254"/>
      <c r="R56" s="254"/>
      <c r="S56" s="254"/>
      <c r="T56" s="254"/>
    </row>
    <row r="57" spans="1:20" x14ac:dyDescent="0.2">
      <c r="A57" s="274">
        <v>42614</v>
      </c>
      <c r="B57" s="228">
        <f t="shared" si="3"/>
        <v>3913.2545491290225</v>
      </c>
      <c r="C57" s="253">
        <f t="shared" si="4"/>
        <v>3571.9326592211451</v>
      </c>
      <c r="D57" s="253">
        <f t="shared" si="4"/>
        <v>3571.9326592211451</v>
      </c>
      <c r="E57" s="391">
        <f t="shared" si="4"/>
        <v>7.9822500000000005</v>
      </c>
      <c r="F57" s="391">
        <f t="shared" si="4"/>
        <v>7.625</v>
      </c>
      <c r="G57" s="226">
        <f t="shared" si="2"/>
        <v>0.95524444862037639</v>
      </c>
      <c r="H57" s="226"/>
      <c r="I57" s="226"/>
      <c r="J57" s="226"/>
      <c r="O57" s="275"/>
      <c r="P57" s="254"/>
      <c r="Q57" s="254"/>
      <c r="R57" s="254"/>
      <c r="S57" s="254"/>
      <c r="T57" s="254"/>
    </row>
    <row r="58" spans="1:20" x14ac:dyDescent="0.2">
      <c r="A58" s="274">
        <v>42644</v>
      </c>
      <c r="B58" s="228">
        <f t="shared" si="3"/>
        <v>3571.9326592211451</v>
      </c>
      <c r="C58" s="253">
        <f t="shared" si="4"/>
        <v>2992.5171240611407</v>
      </c>
      <c r="D58" s="253">
        <f t="shared" si="4"/>
        <v>2992.5171240611407</v>
      </c>
      <c r="E58" s="391">
        <f t="shared" si="4"/>
        <v>6.9282499999999994</v>
      </c>
      <c r="F58" s="391">
        <f t="shared" si="4"/>
        <v>5.375</v>
      </c>
      <c r="G58" s="226">
        <f t="shared" si="2"/>
        <v>0.77580918702414037</v>
      </c>
      <c r="H58" s="226"/>
      <c r="I58" s="226"/>
      <c r="J58" s="226"/>
      <c r="O58" s="275"/>
      <c r="P58" s="254"/>
      <c r="Q58" s="254"/>
      <c r="R58" s="254"/>
      <c r="S58" s="254"/>
      <c r="T58" s="254"/>
    </row>
    <row r="59" spans="1:20" x14ac:dyDescent="0.2">
      <c r="A59" s="274">
        <v>42675</v>
      </c>
      <c r="B59" s="228">
        <f t="shared" si="3"/>
        <v>2992.5171240611407</v>
      </c>
      <c r="C59" s="253">
        <f t="shared" si="4"/>
        <v>2699.0788432470322</v>
      </c>
      <c r="D59" s="253">
        <f t="shared" si="4"/>
        <v>2699.0788432470322</v>
      </c>
      <c r="E59" s="391">
        <f t="shared" si="4"/>
        <v>5.8243749999999999</v>
      </c>
      <c r="F59" s="391">
        <f t="shared" si="4"/>
        <v>4.625</v>
      </c>
      <c r="G59" s="226">
        <f t="shared" si="2"/>
        <v>0.79407661766283943</v>
      </c>
      <c r="H59" s="226"/>
      <c r="I59" s="226"/>
      <c r="J59" s="226"/>
      <c r="O59" s="275"/>
      <c r="P59" s="254"/>
      <c r="Q59" s="254"/>
      <c r="R59" s="254"/>
      <c r="S59" s="254"/>
      <c r="T59" s="254"/>
    </row>
    <row r="60" spans="1:20" x14ac:dyDescent="0.2">
      <c r="A60" s="274">
        <v>42705</v>
      </c>
      <c r="B60" s="228">
        <f t="shared" si="3"/>
        <v>2699.0788432470322</v>
      </c>
      <c r="C60" s="253">
        <f t="shared" si="4"/>
        <v>2976.7245248091331</v>
      </c>
      <c r="D60" s="253">
        <f t="shared" si="4"/>
        <v>2976.7245248091331</v>
      </c>
      <c r="E60" s="391">
        <f t="shared" si="4"/>
        <v>6.1407500000000006</v>
      </c>
      <c r="F60" s="391">
        <f t="shared" si="4"/>
        <v>4.375</v>
      </c>
      <c r="G60" s="226">
        <f t="shared" si="2"/>
        <v>0.71245369051011675</v>
      </c>
      <c r="H60" s="226"/>
      <c r="I60" s="226"/>
      <c r="J60" s="226"/>
      <c r="O60" s="275"/>
      <c r="P60" s="254"/>
      <c r="Q60" s="254"/>
      <c r="R60" s="254"/>
      <c r="S60" s="254"/>
      <c r="T60" s="254"/>
    </row>
    <row r="61" spans="1:20" x14ac:dyDescent="0.2">
      <c r="A61" s="274">
        <v>42736</v>
      </c>
      <c r="B61" s="228">
        <f t="shared" si="3"/>
        <v>2976.7245248091331</v>
      </c>
      <c r="C61" s="253">
        <f t="shared" si="4"/>
        <v>3353.6741777888892</v>
      </c>
      <c r="D61" s="253">
        <f t="shared" si="4"/>
        <v>3353.6741777888892</v>
      </c>
      <c r="E61" s="391">
        <f t="shared" si="4"/>
        <v>7.7636250000000011</v>
      </c>
      <c r="F61" s="391">
        <f t="shared" si="4"/>
        <v>5.875</v>
      </c>
      <c r="G61" s="226">
        <f t="shared" si="2"/>
        <v>0.75673412870920465</v>
      </c>
      <c r="H61" s="226"/>
      <c r="I61" s="226"/>
      <c r="J61" s="226"/>
      <c r="O61" s="275"/>
      <c r="P61" s="254"/>
      <c r="Q61" s="254"/>
      <c r="R61" s="254"/>
      <c r="S61" s="254"/>
      <c r="T61" s="254"/>
    </row>
    <row r="62" spans="1:20" x14ac:dyDescent="0.2">
      <c r="A62" s="274">
        <v>42767</v>
      </c>
      <c r="B62" s="228">
        <f t="shared" si="3"/>
        <v>3353.6741777888892</v>
      </c>
      <c r="C62" s="253">
        <f t="shared" si="4"/>
        <v>2823.5387171284315</v>
      </c>
      <c r="D62" s="253">
        <f t="shared" si="4"/>
        <v>2823.5387171284315</v>
      </c>
      <c r="E62" s="391">
        <f t="shared" si="4"/>
        <v>6.8107500000000005</v>
      </c>
      <c r="F62" s="391">
        <f t="shared" si="4"/>
        <v>4</v>
      </c>
      <c r="G62" s="226">
        <f t="shared" si="2"/>
        <v>0.58730683111257931</v>
      </c>
      <c r="H62" s="226"/>
      <c r="I62" s="226"/>
      <c r="J62" s="226"/>
      <c r="O62" s="275"/>
      <c r="P62" s="254"/>
      <c r="Q62" s="254"/>
      <c r="R62" s="254"/>
      <c r="S62" s="254"/>
      <c r="T62" s="254"/>
    </row>
    <row r="63" spans="1:20" x14ac:dyDescent="0.2">
      <c r="A63" s="274">
        <v>42795</v>
      </c>
      <c r="B63" s="228">
        <f t="shared" si="3"/>
        <v>2823.5387171284315</v>
      </c>
      <c r="C63" s="253">
        <f t="shared" si="4"/>
        <v>2727.1906635069176</v>
      </c>
      <c r="D63" s="253">
        <f t="shared" si="4"/>
        <v>2727.1906635069176</v>
      </c>
      <c r="E63" s="391">
        <f t="shared" si="4"/>
        <v>6.2051249999999998</v>
      </c>
      <c r="F63" s="391">
        <f t="shared" si="4"/>
        <v>4.5</v>
      </c>
      <c r="G63" s="226">
        <f t="shared" si="2"/>
        <v>0.72520698616063339</v>
      </c>
      <c r="H63" s="226"/>
      <c r="I63" s="226"/>
      <c r="J63" s="226"/>
      <c r="O63" s="275"/>
      <c r="P63" s="254"/>
      <c r="Q63" s="254"/>
      <c r="R63" s="254"/>
      <c r="S63" s="254"/>
      <c r="T63" s="254"/>
    </row>
    <row r="64" spans="1:20" x14ac:dyDescent="0.2">
      <c r="A64" s="274">
        <v>42826</v>
      </c>
      <c r="B64" s="228">
        <f t="shared" si="3"/>
        <v>2727.1906635069176</v>
      </c>
      <c r="C64" s="253">
        <f t="shared" si="4"/>
        <v>2638.6655253741837</v>
      </c>
      <c r="D64" s="253">
        <f t="shared" si="4"/>
        <v>2638.6655253741837</v>
      </c>
      <c r="E64" s="391">
        <f t="shared" si="4"/>
        <v>6.444</v>
      </c>
      <c r="F64" s="391">
        <f t="shared" si="4"/>
        <v>5.875</v>
      </c>
      <c r="G64" s="226">
        <f t="shared" si="2"/>
        <v>0.91170080695220357</v>
      </c>
      <c r="H64" s="226"/>
      <c r="I64" s="226"/>
      <c r="J64" s="226"/>
      <c r="O64" s="275"/>
      <c r="P64" s="254"/>
      <c r="Q64" s="254"/>
      <c r="R64" s="254"/>
      <c r="S64" s="254"/>
      <c r="T64" s="254"/>
    </row>
    <row r="65" spans="1:20" x14ac:dyDescent="0.2">
      <c r="A65" s="274">
        <v>42856</v>
      </c>
      <c r="B65" s="228">
        <f t="shared" si="3"/>
        <v>2638.6655253741837</v>
      </c>
      <c r="C65" s="228"/>
      <c r="D65" s="228"/>
      <c r="E65" s="254"/>
      <c r="F65" s="254"/>
      <c r="G65" s="226" t="e">
        <f t="shared" si="2"/>
        <v>#DIV/0!</v>
      </c>
      <c r="H65" s="226"/>
      <c r="I65" s="226"/>
      <c r="J65" s="226"/>
      <c r="O65" s="275"/>
      <c r="P65" s="254"/>
      <c r="Q65" s="254"/>
      <c r="R65" s="254"/>
      <c r="S65" s="254"/>
      <c r="T65" s="254"/>
    </row>
    <row r="66" spans="1:20" x14ac:dyDescent="0.2">
      <c r="A66" s="274">
        <v>42887</v>
      </c>
      <c r="B66" s="228"/>
      <c r="C66" s="228"/>
      <c r="D66" s="228"/>
      <c r="E66" s="254"/>
      <c r="F66" s="254"/>
      <c r="G66" s="226" t="e">
        <f t="shared" si="2"/>
        <v>#DIV/0!</v>
      </c>
      <c r="H66" s="226"/>
      <c r="I66" s="226"/>
      <c r="J66" s="226"/>
      <c r="O66" s="275"/>
      <c r="P66" s="254"/>
      <c r="Q66" s="254"/>
      <c r="R66" s="254"/>
      <c r="S66" s="254"/>
      <c r="T66" s="254"/>
    </row>
    <row r="67" spans="1:20" x14ac:dyDescent="0.2">
      <c r="A67" s="274">
        <v>42917</v>
      </c>
      <c r="B67" s="228"/>
      <c r="C67" s="228"/>
      <c r="D67" s="228"/>
      <c r="E67" s="254"/>
      <c r="F67" s="254"/>
      <c r="G67" s="226" t="e">
        <f t="shared" si="2"/>
        <v>#DIV/0!</v>
      </c>
      <c r="H67" s="226"/>
      <c r="I67" s="226"/>
      <c r="J67" s="226"/>
      <c r="O67" s="275"/>
      <c r="P67" s="254"/>
      <c r="Q67" s="254"/>
      <c r="R67" s="254"/>
      <c r="S67" s="254"/>
      <c r="T67" s="254"/>
    </row>
    <row r="68" spans="1:20" x14ac:dyDescent="0.2">
      <c r="A68" s="274">
        <v>42948</v>
      </c>
      <c r="B68" s="257"/>
      <c r="C68" s="257"/>
      <c r="D68" s="257"/>
      <c r="G68" s="226" t="e">
        <f t="shared" si="2"/>
        <v>#DIV/0!</v>
      </c>
      <c r="H68" s="226"/>
      <c r="I68" s="226"/>
      <c r="J68" s="226"/>
      <c r="O68" s="275"/>
    </row>
    <row r="69" spans="1:20" x14ac:dyDescent="0.2">
      <c r="A69" s="274">
        <v>42979</v>
      </c>
      <c r="B69" s="257"/>
      <c r="C69" s="257"/>
      <c r="D69" s="257"/>
      <c r="G69" s="226" t="e">
        <f t="shared" si="2"/>
        <v>#DIV/0!</v>
      </c>
      <c r="H69" s="226"/>
      <c r="I69" s="226"/>
      <c r="J69" s="226"/>
      <c r="O69" s="275"/>
    </row>
    <row r="70" spans="1:20" x14ac:dyDescent="0.2">
      <c r="A70" s="274">
        <v>43009</v>
      </c>
      <c r="B70" s="257"/>
      <c r="C70" s="257"/>
      <c r="D70" s="257"/>
      <c r="G70" s="226" t="e">
        <f t="shared" si="2"/>
        <v>#DIV/0!</v>
      </c>
      <c r="H70" s="226"/>
      <c r="I70" s="226"/>
      <c r="J70" s="226"/>
      <c r="O70" s="275"/>
    </row>
    <row r="71" spans="1:20" x14ac:dyDescent="0.2">
      <c r="A71" s="274">
        <v>43040</v>
      </c>
      <c r="B71" s="257"/>
      <c r="C71" s="257"/>
      <c r="D71" s="257"/>
      <c r="G71" s="226" t="e">
        <f t="shared" si="2"/>
        <v>#DIV/0!</v>
      </c>
      <c r="H71" s="226"/>
      <c r="I71" s="226"/>
      <c r="J71" s="226"/>
      <c r="O71" s="275"/>
    </row>
    <row r="72" spans="1:20" x14ac:dyDescent="0.2">
      <c r="A72" s="274">
        <v>43070</v>
      </c>
      <c r="B72" s="257"/>
      <c r="C72" s="257"/>
      <c r="D72" s="257"/>
      <c r="G72" s="226" t="e">
        <f t="shared" si="2"/>
        <v>#DIV/0!</v>
      </c>
      <c r="H72" s="226"/>
      <c r="I72" s="226"/>
      <c r="J72" s="226"/>
      <c r="O72" s="275"/>
    </row>
    <row r="73" spans="1:20" x14ac:dyDescent="0.2">
      <c r="A73" s="274"/>
      <c r="B73" s="257"/>
      <c r="C73" s="257"/>
      <c r="D73" s="257"/>
    </row>
    <row r="74" spans="1:20" x14ac:dyDescent="0.2">
      <c r="A74" s="274"/>
      <c r="B74" s="257"/>
      <c r="C74" s="257"/>
      <c r="D74" s="257"/>
    </row>
    <row r="75" spans="1:20" x14ac:dyDescent="0.2">
      <c r="A75" s="274"/>
      <c r="B75" s="257"/>
      <c r="C75" s="257"/>
      <c r="D75" s="257"/>
    </row>
    <row r="76" spans="1:20" x14ac:dyDescent="0.2">
      <c r="A76" s="274"/>
      <c r="B76" s="257"/>
      <c r="C76" s="257"/>
      <c r="D76" s="257"/>
    </row>
    <row r="77" spans="1:20" x14ac:dyDescent="0.2">
      <c r="A77" s="274"/>
      <c r="B77" s="257"/>
      <c r="C77" s="257"/>
      <c r="D77" s="257"/>
    </row>
    <row r="78" spans="1:20" x14ac:dyDescent="0.2">
      <c r="B78" s="257"/>
      <c r="C78" s="257"/>
      <c r="D78" s="257"/>
    </row>
    <row r="79" spans="1:20" x14ac:dyDescent="0.2">
      <c r="B79" s="257"/>
      <c r="C79" s="257"/>
      <c r="D79" s="257"/>
    </row>
    <row r="80" spans="1:20" x14ac:dyDescent="0.2">
      <c r="B80" s="257"/>
      <c r="C80" s="257"/>
      <c r="D80" s="257"/>
    </row>
    <row r="81" spans="2:4" x14ac:dyDescent="0.2">
      <c r="B81" s="257"/>
      <c r="C81" s="257"/>
      <c r="D81" s="257"/>
    </row>
    <row r="82" spans="2:4" x14ac:dyDescent="0.2">
      <c r="B82" s="257"/>
      <c r="C82" s="257"/>
      <c r="D82" s="257"/>
    </row>
    <row r="83" spans="2:4" x14ac:dyDescent="0.2">
      <c r="B83" s="257"/>
      <c r="C83" s="257"/>
      <c r="D83" s="257"/>
    </row>
    <row r="84" spans="2:4" x14ac:dyDescent="0.2">
      <c r="B84" s="257"/>
      <c r="C84" s="257"/>
      <c r="D84" s="257"/>
    </row>
    <row r="85" spans="2:4" x14ac:dyDescent="0.2">
      <c r="B85" s="257"/>
      <c r="C85" s="257"/>
      <c r="D85" s="257"/>
    </row>
    <row r="86" spans="2:4" x14ac:dyDescent="0.2">
      <c r="B86" s="257"/>
      <c r="C86" s="257"/>
      <c r="D86" s="257"/>
    </row>
    <row r="87" spans="2:4" x14ac:dyDescent="0.2">
      <c r="B87" s="257"/>
      <c r="C87" s="257"/>
      <c r="D87" s="257"/>
    </row>
  </sheetData>
  <mergeCells count="4">
    <mergeCell ref="J1:L1"/>
    <mergeCell ref="J2:L2"/>
    <mergeCell ref="A1:F1"/>
    <mergeCell ref="A2:F2"/>
  </mergeCells>
  <printOptions headings="1" gridLines="1"/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theme="3" tint="0.59999389629810485"/>
  </sheetPr>
  <dimension ref="A1:Z1240"/>
  <sheetViews>
    <sheetView zoomScale="115" zoomScaleNormal="115"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ColWidth="9.140625" defaultRowHeight="12" x14ac:dyDescent="0.2"/>
  <cols>
    <col min="1" max="1" width="13.140625" style="136" customWidth="1"/>
    <col min="2" max="4" width="10.5703125" style="137" customWidth="1"/>
    <col min="5" max="5" width="14.85546875" style="136" customWidth="1"/>
    <col min="6" max="6" width="13.28515625" style="136" customWidth="1"/>
    <col min="7" max="7" width="7.5703125" style="136" customWidth="1"/>
    <col min="8" max="8" width="12" style="137" bestFit="1" customWidth="1"/>
    <col min="9" max="9" width="20.7109375" style="137" bestFit="1" customWidth="1"/>
    <col min="10" max="10" width="22.28515625" style="137" bestFit="1" customWidth="1"/>
    <col min="11" max="15" width="9.140625" style="137"/>
    <col min="16" max="16" width="13.42578125" style="137" bestFit="1" customWidth="1"/>
    <col min="17" max="146" width="9.140625" style="137"/>
    <col min="147" max="147" width="11.5703125" style="137" customWidth="1"/>
    <col min="148" max="163" width="6.7109375" style="137" customWidth="1"/>
    <col min="164" max="164" width="6.7109375" style="137" bestFit="1" customWidth="1"/>
    <col min="165" max="171" width="6.7109375" style="137" customWidth="1"/>
    <col min="172" max="172" width="12" style="137" customWidth="1"/>
    <col min="173" max="173" width="10.28515625" style="137" bestFit="1" customWidth="1"/>
    <col min="174" max="16384" width="9.140625" style="137"/>
  </cols>
  <sheetData>
    <row r="1" spans="1:26" ht="25.5" x14ac:dyDescent="0.2">
      <c r="A1" s="430" t="s">
        <v>274</v>
      </c>
      <c r="E1" s="446"/>
      <c r="F1" s="446"/>
      <c r="H1" s="445" t="s">
        <v>139</v>
      </c>
      <c r="I1" s="445"/>
      <c r="J1" s="445"/>
    </row>
    <row r="2" spans="1:26" s="239" customFormat="1" ht="24" x14ac:dyDescent="0.2">
      <c r="A2" s="235"/>
      <c r="B2" s="353" t="s">
        <v>1</v>
      </c>
      <c r="C2" s="353" t="s">
        <v>137</v>
      </c>
      <c r="D2" s="353" t="s">
        <v>138</v>
      </c>
      <c r="E2" s="236" t="s">
        <v>135</v>
      </c>
      <c r="F2" s="235" t="s">
        <v>136</v>
      </c>
      <c r="G2" s="235"/>
      <c r="H2" s="445"/>
      <c r="I2" s="445"/>
      <c r="J2" s="445"/>
      <c r="K2" s="271"/>
      <c r="L2" s="271"/>
      <c r="M2" s="286"/>
      <c r="N2" s="286"/>
      <c r="O2" s="286"/>
      <c r="P2" s="286"/>
      <c r="Q2" s="286"/>
      <c r="R2" s="271"/>
      <c r="S2" s="271"/>
      <c r="T2" s="271"/>
      <c r="U2" s="271"/>
      <c r="V2" s="271"/>
      <c r="W2" s="271"/>
      <c r="X2" s="271"/>
      <c r="Y2" s="271"/>
      <c r="Z2" s="271"/>
    </row>
    <row r="3" spans="1:26" s="138" customFormat="1" x14ac:dyDescent="0.2">
      <c r="A3" s="237"/>
      <c r="B3" s="139"/>
      <c r="C3" s="139"/>
      <c r="D3" s="139"/>
      <c r="E3" s="144"/>
      <c r="F3" s="144"/>
      <c r="G3" s="144"/>
      <c r="H3" s="142"/>
      <c r="I3" s="153"/>
      <c r="J3" s="151"/>
      <c r="K3" s="141"/>
      <c r="L3" s="285"/>
      <c r="M3" s="142"/>
      <c r="N3" s="142"/>
      <c r="O3" s="142"/>
      <c r="P3" s="245"/>
      <c r="Q3" s="245"/>
      <c r="R3" s="141"/>
      <c r="S3" s="137"/>
      <c r="T3" s="137"/>
      <c r="U3" s="137"/>
      <c r="V3" s="137"/>
      <c r="W3" s="137"/>
      <c r="X3" s="137"/>
      <c r="Y3" s="137"/>
      <c r="Z3" s="137"/>
    </row>
    <row r="4" spans="1:26" s="138" customFormat="1" x14ac:dyDescent="0.2">
      <c r="A4" s="237"/>
      <c r="B4" s="139"/>
      <c r="C4" s="139"/>
      <c r="D4" s="139"/>
      <c r="E4" s="144"/>
      <c r="F4" s="144"/>
      <c r="G4" s="144"/>
      <c r="H4" s="142"/>
      <c r="I4" s="154"/>
      <c r="J4" s="141"/>
      <c r="K4" s="141"/>
      <c r="L4" s="285"/>
      <c r="M4" s="142"/>
      <c r="N4" s="142"/>
      <c r="O4" s="142"/>
      <c r="P4" s="245"/>
      <c r="Q4" s="245"/>
      <c r="R4" s="141"/>
      <c r="S4" s="137"/>
      <c r="T4" s="137"/>
      <c r="U4" s="137"/>
      <c r="V4" s="137"/>
      <c r="W4" s="137"/>
      <c r="X4" s="137"/>
      <c r="Y4" s="137"/>
      <c r="Z4" s="137"/>
    </row>
    <row r="5" spans="1:26" s="138" customFormat="1" x14ac:dyDescent="0.2">
      <c r="A5" s="237"/>
      <c r="B5" s="139"/>
      <c r="C5" s="139"/>
      <c r="D5" s="139"/>
      <c r="E5" s="144"/>
      <c r="F5" s="144"/>
      <c r="G5" s="144"/>
      <c r="H5" s="142"/>
      <c r="I5" s="152"/>
      <c r="J5" s="152"/>
      <c r="K5" s="141"/>
      <c r="L5" s="285"/>
      <c r="M5" s="142"/>
      <c r="N5" s="142"/>
      <c r="O5" s="142"/>
      <c r="P5" s="245"/>
      <c r="Q5" s="245"/>
      <c r="R5" s="141"/>
      <c r="S5" s="137"/>
      <c r="T5" s="137"/>
      <c r="U5" s="143"/>
      <c r="V5" s="143"/>
      <c r="W5" s="137"/>
      <c r="X5" s="137"/>
      <c r="Y5" s="137"/>
      <c r="Z5" s="137"/>
    </row>
    <row r="6" spans="1:26" s="138" customFormat="1" x14ac:dyDescent="0.2">
      <c r="A6" s="237">
        <v>40830.899999999921</v>
      </c>
      <c r="B6" s="139"/>
      <c r="C6" s="159">
        <v>4846.848</v>
      </c>
      <c r="D6" s="139">
        <v>4846.848</v>
      </c>
      <c r="E6" s="382">
        <v>11.157</v>
      </c>
      <c r="F6" s="244">
        <v>11.157</v>
      </c>
      <c r="G6" s="144">
        <f>F6/E6</f>
        <v>1</v>
      </c>
      <c r="H6" s="191"/>
      <c r="I6" s="137"/>
      <c r="J6" s="137"/>
      <c r="K6" s="137"/>
      <c r="L6" s="285"/>
      <c r="M6" s="142"/>
      <c r="N6" s="142"/>
      <c r="O6" s="142"/>
      <c r="P6" s="245"/>
      <c r="Q6" s="245"/>
      <c r="R6" s="137"/>
      <c r="S6" s="137"/>
      <c r="T6" s="137"/>
      <c r="U6" s="137"/>
      <c r="V6" s="137"/>
      <c r="W6" s="137"/>
      <c r="X6" s="137"/>
      <c r="Y6" s="137"/>
      <c r="Z6" s="137"/>
    </row>
    <row r="7" spans="1:26" s="138" customFormat="1" x14ac:dyDescent="0.2">
      <c r="A7" s="237">
        <v>40861.31999999992</v>
      </c>
      <c r="B7" s="139">
        <v>4846.848</v>
      </c>
      <c r="C7" s="159">
        <v>4334.5439999999999</v>
      </c>
      <c r="D7" s="139">
        <v>4334.5439999999999</v>
      </c>
      <c r="E7" s="382">
        <v>10.145</v>
      </c>
      <c r="F7" s="244">
        <v>10.145</v>
      </c>
      <c r="G7" s="144">
        <f t="shared" ref="G7:G68" si="0">F7/E7</f>
        <v>1</v>
      </c>
      <c r="H7" s="191" t="s">
        <v>225</v>
      </c>
      <c r="I7" s="137"/>
      <c r="J7" s="137"/>
      <c r="K7" s="137"/>
      <c r="L7" s="285"/>
      <c r="M7" s="142"/>
      <c r="N7" s="142"/>
      <c r="O7" s="142"/>
      <c r="P7" s="245"/>
      <c r="Q7" s="245"/>
      <c r="R7" s="137"/>
      <c r="S7" s="137"/>
      <c r="T7" s="137"/>
      <c r="U7" s="137"/>
      <c r="V7" s="137"/>
      <c r="W7" s="137"/>
      <c r="X7" s="137"/>
      <c r="Y7" s="137"/>
      <c r="Z7" s="137"/>
    </row>
    <row r="8" spans="1:26" s="138" customFormat="1" x14ac:dyDescent="0.2">
      <c r="A8" s="237">
        <v>40891.739999999918</v>
      </c>
      <c r="B8" s="139">
        <v>4334.5439999999999</v>
      </c>
      <c r="C8" s="159">
        <v>4447.3829999999998</v>
      </c>
      <c r="D8" s="139">
        <v>4447.3829999999998</v>
      </c>
      <c r="E8" s="382">
        <v>8.484</v>
      </c>
      <c r="F8" s="244">
        <v>8.484</v>
      </c>
      <c r="G8" s="144">
        <f t="shared" si="0"/>
        <v>1</v>
      </c>
      <c r="H8" s="191"/>
      <c r="I8" s="137"/>
      <c r="J8" s="137"/>
      <c r="K8" s="137"/>
      <c r="L8" s="285"/>
      <c r="M8" s="142"/>
      <c r="N8" s="142"/>
      <c r="O8" s="142"/>
      <c r="P8" s="245"/>
      <c r="Q8" s="245"/>
      <c r="R8" s="137"/>
      <c r="S8" s="137"/>
      <c r="T8" s="137"/>
      <c r="U8" s="137"/>
      <c r="V8" s="137"/>
      <c r="W8" s="137"/>
      <c r="X8" s="137"/>
      <c r="Y8" s="137"/>
      <c r="Z8" s="137"/>
    </row>
    <row r="9" spans="1:26" s="138" customFormat="1" x14ac:dyDescent="0.2">
      <c r="A9" s="237">
        <v>40922.159999999916</v>
      </c>
      <c r="B9" s="139">
        <v>4447.3829999999998</v>
      </c>
      <c r="C9" s="159">
        <v>4696.8019999999997</v>
      </c>
      <c r="D9" s="139">
        <v>4696.8019999999997</v>
      </c>
      <c r="E9" s="382">
        <v>13.129</v>
      </c>
      <c r="F9" s="244">
        <v>13</v>
      </c>
      <c r="G9" s="144">
        <f t="shared" si="0"/>
        <v>0.99017442303298042</v>
      </c>
      <c r="H9" s="191"/>
      <c r="I9" s="137"/>
      <c r="J9" s="245"/>
      <c r="K9" s="137"/>
      <c r="L9" s="285"/>
      <c r="M9" s="142"/>
      <c r="N9" s="142"/>
      <c r="O9" s="142"/>
      <c r="P9" s="245"/>
      <c r="Q9" s="245"/>
      <c r="R9" s="137"/>
      <c r="S9" s="137"/>
      <c r="T9" s="137"/>
      <c r="U9" s="137"/>
      <c r="V9" s="137"/>
      <c r="W9" s="137"/>
      <c r="X9" s="137"/>
      <c r="Y9" s="137"/>
      <c r="Z9" s="137"/>
    </row>
    <row r="10" spans="1:26" s="138" customFormat="1" x14ac:dyDescent="0.2">
      <c r="A10" s="237">
        <v>40952.579999999914</v>
      </c>
      <c r="B10" s="139">
        <v>4696.8019999999997</v>
      </c>
      <c r="C10" s="159">
        <v>4387.8370000000004</v>
      </c>
      <c r="D10" s="139">
        <v>4387.8370000000004</v>
      </c>
      <c r="E10" s="382">
        <v>11.882999999999999</v>
      </c>
      <c r="F10" s="244">
        <v>10</v>
      </c>
      <c r="G10" s="144">
        <f t="shared" si="0"/>
        <v>0.84153833207102591</v>
      </c>
      <c r="H10" s="191"/>
      <c r="I10" s="137"/>
      <c r="J10" s="245"/>
      <c r="K10" s="137"/>
      <c r="L10" s="285"/>
      <c r="M10" s="142"/>
      <c r="N10" s="142"/>
      <c r="O10" s="142"/>
      <c r="P10" s="245"/>
      <c r="Q10" s="245"/>
      <c r="R10" s="137"/>
      <c r="S10" s="137"/>
      <c r="T10" s="137"/>
      <c r="U10" s="137"/>
      <c r="V10" s="137"/>
      <c r="W10" s="137"/>
      <c r="X10" s="137"/>
      <c r="Y10" s="137"/>
      <c r="Z10" s="137"/>
    </row>
    <row r="11" spans="1:26" s="138" customFormat="1" x14ac:dyDescent="0.2">
      <c r="A11" s="237">
        <v>40982.999999999913</v>
      </c>
      <c r="B11" s="139">
        <v>4387.8370000000004</v>
      </c>
      <c r="C11" s="159">
        <v>4923.1809999999996</v>
      </c>
      <c r="D11" s="139">
        <v>4923.1809999999996</v>
      </c>
      <c r="E11" s="382">
        <v>10.638</v>
      </c>
      <c r="F11" s="244">
        <v>11</v>
      </c>
      <c r="G11" s="144">
        <f t="shared" si="0"/>
        <v>1.0340289528106787</v>
      </c>
      <c r="H11" s="191"/>
      <c r="I11" s="137"/>
      <c r="J11" s="245"/>
      <c r="K11" s="137"/>
      <c r="L11" s="285"/>
      <c r="M11" s="142"/>
      <c r="N11" s="142"/>
      <c r="O11" s="142"/>
      <c r="P11" s="245"/>
      <c r="Q11" s="245"/>
      <c r="R11" s="137"/>
      <c r="S11" s="137"/>
      <c r="T11" s="137"/>
      <c r="U11" s="137"/>
      <c r="V11" s="137"/>
      <c r="W11" s="137"/>
      <c r="X11" s="137"/>
      <c r="Y11" s="137"/>
      <c r="Z11" s="137"/>
    </row>
    <row r="12" spans="1:26" s="138" customFormat="1" x14ac:dyDescent="0.2">
      <c r="A12" s="237">
        <v>41013.419999999911</v>
      </c>
      <c r="B12" s="139">
        <v>4923.1809999999996</v>
      </c>
      <c r="C12" s="159">
        <v>4983.3242271417157</v>
      </c>
      <c r="D12" s="139">
        <v>4983.3242271417157</v>
      </c>
      <c r="E12" s="382">
        <v>11.65</v>
      </c>
      <c r="F12" s="244">
        <v>11</v>
      </c>
      <c r="G12" s="144">
        <f t="shared" si="0"/>
        <v>0.94420600858369097</v>
      </c>
      <c r="H12" s="191"/>
      <c r="I12" s="137"/>
      <c r="J12" s="245"/>
      <c r="K12" s="137"/>
      <c r="L12" s="285"/>
      <c r="M12" s="142"/>
      <c r="N12" s="142"/>
      <c r="O12" s="142"/>
      <c r="P12" s="245"/>
      <c r="Q12" s="245"/>
      <c r="R12" s="137"/>
      <c r="S12" s="137"/>
      <c r="T12" s="137"/>
      <c r="U12" s="137"/>
      <c r="V12" s="137"/>
      <c r="W12" s="137"/>
      <c r="X12" s="137"/>
      <c r="Y12" s="137"/>
      <c r="Z12" s="137"/>
    </row>
    <row r="13" spans="1:26" s="138" customFormat="1" x14ac:dyDescent="0.2">
      <c r="A13" s="240">
        <v>41043.839999999909</v>
      </c>
      <c r="B13" s="139">
        <v>4983.3242271417157</v>
      </c>
      <c r="C13" s="159">
        <v>6121.0438671659167</v>
      </c>
      <c r="D13" s="139">
        <v>6121.0438671659167</v>
      </c>
      <c r="E13" s="382">
        <v>13.132</v>
      </c>
      <c r="F13" s="244">
        <v>13</v>
      </c>
      <c r="G13" s="144">
        <f t="shared" si="0"/>
        <v>0.98994821809320743</v>
      </c>
      <c r="H13" s="191"/>
      <c r="I13" s="137"/>
      <c r="J13" s="245"/>
      <c r="K13" s="137"/>
      <c r="L13" s="285"/>
      <c r="M13" s="142"/>
      <c r="N13" s="142"/>
      <c r="O13" s="142"/>
      <c r="P13" s="245"/>
      <c r="Q13" s="245"/>
      <c r="R13" s="137"/>
      <c r="S13" s="137"/>
      <c r="T13" s="137"/>
      <c r="U13" s="137"/>
      <c r="V13" s="137"/>
      <c r="W13" s="137"/>
      <c r="X13" s="137"/>
      <c r="Y13" s="137"/>
      <c r="Z13" s="137"/>
    </row>
    <row r="14" spans="1:26" s="138" customFormat="1" x14ac:dyDescent="0.2">
      <c r="A14" s="240">
        <v>41074.259999999907</v>
      </c>
      <c r="B14" s="139">
        <v>6121.0438671659167</v>
      </c>
      <c r="C14" s="159">
        <v>5728.7449999999999</v>
      </c>
      <c r="D14" s="139">
        <v>5728.7449999999999</v>
      </c>
      <c r="E14" s="382">
        <v>13.054</v>
      </c>
      <c r="F14" s="244">
        <v>12</v>
      </c>
      <c r="G14" s="144">
        <f t="shared" si="0"/>
        <v>0.91925846483836371</v>
      </c>
      <c r="H14" s="191"/>
      <c r="I14" s="137"/>
      <c r="J14" s="245"/>
      <c r="K14" s="137"/>
      <c r="L14" s="285"/>
      <c r="M14" s="142"/>
      <c r="N14" s="142"/>
      <c r="O14" s="142"/>
      <c r="P14" s="245"/>
      <c r="Q14" s="245"/>
      <c r="R14" s="137"/>
      <c r="S14" s="137"/>
      <c r="T14" s="137"/>
      <c r="U14" s="137"/>
      <c r="V14" s="137"/>
      <c r="W14" s="137"/>
      <c r="X14" s="137"/>
      <c r="Y14" s="137"/>
      <c r="Z14" s="137"/>
    </row>
    <row r="15" spans="1:26" s="138" customFormat="1" x14ac:dyDescent="0.2">
      <c r="A15" s="240">
        <v>41104.679999999906</v>
      </c>
      <c r="B15" s="139">
        <v>5728.7449999999999</v>
      </c>
      <c r="C15" s="159">
        <v>6238.9201239816821</v>
      </c>
      <c r="D15" s="139">
        <v>6238.9201239816821</v>
      </c>
      <c r="E15" s="382">
        <v>13.417</v>
      </c>
      <c r="F15" s="244">
        <v>13</v>
      </c>
      <c r="G15" s="144">
        <f t="shared" si="0"/>
        <v>0.96892002683163148</v>
      </c>
      <c r="H15" s="191"/>
      <c r="I15" s="137"/>
      <c r="J15" s="245"/>
      <c r="K15" s="137"/>
      <c r="L15" s="285"/>
      <c r="M15" s="142"/>
      <c r="N15" s="142"/>
      <c r="O15" s="142"/>
      <c r="P15" s="245"/>
      <c r="Q15" s="245"/>
      <c r="R15" s="137"/>
      <c r="S15" s="137"/>
      <c r="T15" s="137"/>
      <c r="U15" s="137"/>
      <c r="V15" s="137"/>
      <c r="W15" s="137"/>
      <c r="X15" s="137"/>
      <c r="Y15" s="137"/>
      <c r="Z15" s="137"/>
    </row>
    <row r="16" spans="1:26" x14ac:dyDescent="0.2">
      <c r="A16" s="240">
        <v>41135.099999999904</v>
      </c>
      <c r="B16" s="139">
        <v>6238.9201239816821</v>
      </c>
      <c r="C16" s="159">
        <v>6415.799</v>
      </c>
      <c r="D16" s="139">
        <v>6415.799</v>
      </c>
      <c r="E16" s="382">
        <v>13.65</v>
      </c>
      <c r="F16" s="244">
        <v>13</v>
      </c>
      <c r="G16" s="144">
        <f t="shared" si="0"/>
        <v>0.95238095238095233</v>
      </c>
      <c r="H16" s="191"/>
      <c r="J16" s="245"/>
      <c r="L16" s="285"/>
      <c r="M16" s="142"/>
      <c r="N16" s="142"/>
      <c r="O16" s="142"/>
      <c r="P16" s="245"/>
      <c r="Q16" s="245"/>
    </row>
    <row r="17" spans="1:26" x14ac:dyDescent="0.2">
      <c r="A17" s="240">
        <v>41165.519999999902</v>
      </c>
      <c r="B17" s="139">
        <v>6415.799</v>
      </c>
      <c r="C17" s="159">
        <v>5749.07</v>
      </c>
      <c r="D17" s="139">
        <v>5749.07</v>
      </c>
      <c r="E17" s="382">
        <v>12.872999999999999</v>
      </c>
      <c r="F17" s="244">
        <v>11</v>
      </c>
      <c r="G17" s="144">
        <f t="shared" si="0"/>
        <v>0.85450167016235534</v>
      </c>
      <c r="H17" s="191"/>
      <c r="J17" s="245"/>
      <c r="L17" s="285"/>
      <c r="M17" s="142"/>
      <c r="N17" s="142"/>
      <c r="O17" s="142"/>
      <c r="P17" s="245"/>
      <c r="Q17" s="245"/>
    </row>
    <row r="18" spans="1:26" s="138" customFormat="1" x14ac:dyDescent="0.2">
      <c r="A18" s="240">
        <v>41195.9399999999</v>
      </c>
      <c r="B18" s="139">
        <v>5749.07</v>
      </c>
      <c r="C18" s="159">
        <v>5337.9445716882938</v>
      </c>
      <c r="D18" s="139">
        <v>5337.9445716882938</v>
      </c>
      <c r="E18" s="382">
        <v>12.111390394869659</v>
      </c>
      <c r="F18" s="244">
        <v>11</v>
      </c>
      <c r="G18" s="144">
        <f t="shared" si="0"/>
        <v>0.9082359366980326</v>
      </c>
      <c r="H18" s="191"/>
      <c r="I18" s="137"/>
      <c r="J18" s="245"/>
      <c r="K18" s="137"/>
      <c r="L18" s="285"/>
      <c r="M18" s="142"/>
      <c r="N18" s="142"/>
      <c r="O18" s="142"/>
      <c r="P18" s="245"/>
      <c r="Q18" s="245"/>
      <c r="R18" s="137"/>
      <c r="S18" s="137"/>
      <c r="T18" s="137"/>
      <c r="U18" s="137"/>
      <c r="V18" s="137"/>
      <c r="W18" s="137"/>
      <c r="X18" s="137"/>
      <c r="Y18" s="137"/>
      <c r="Z18" s="137"/>
    </row>
    <row r="19" spans="1:26" s="138" customFormat="1" x14ac:dyDescent="0.2">
      <c r="A19" s="240">
        <v>41226.359999999899</v>
      </c>
      <c r="B19" s="139">
        <v>5337.9445716882938</v>
      </c>
      <c r="C19" s="159">
        <v>4122.5100809971245</v>
      </c>
      <c r="D19" s="139">
        <v>4122.5100809971245</v>
      </c>
      <c r="E19" s="382">
        <v>8.1557626337394318</v>
      </c>
      <c r="F19" s="244">
        <v>8</v>
      </c>
      <c r="G19" s="144">
        <f t="shared" si="0"/>
        <v>0.98090152439024403</v>
      </c>
      <c r="H19" s="191"/>
      <c r="I19" s="137"/>
      <c r="J19" s="245"/>
      <c r="K19" s="137"/>
      <c r="L19" s="285"/>
      <c r="M19" s="142"/>
      <c r="N19" s="142"/>
      <c r="O19" s="142"/>
      <c r="P19" s="245"/>
      <c r="Q19" s="245"/>
      <c r="R19" s="137"/>
      <c r="S19" s="137"/>
      <c r="T19" s="137"/>
      <c r="U19" s="137"/>
      <c r="V19" s="137"/>
      <c r="W19" s="137"/>
      <c r="X19" s="137"/>
      <c r="Y19" s="137"/>
      <c r="Z19" s="137"/>
    </row>
    <row r="20" spans="1:26" s="138" customFormat="1" x14ac:dyDescent="0.2">
      <c r="A20" s="240">
        <v>41256.779999999897</v>
      </c>
      <c r="B20" s="139">
        <v>4122.5100809971245</v>
      </c>
      <c r="C20" s="159">
        <v>4579.3830153135004</v>
      </c>
      <c r="D20" s="139">
        <v>4579.3830153135004</v>
      </c>
      <c r="E20" s="382">
        <v>10.032043900215818</v>
      </c>
      <c r="F20" s="244">
        <v>9</v>
      </c>
      <c r="G20" s="144">
        <f t="shared" si="0"/>
        <v>0.89712526076629151</v>
      </c>
      <c r="H20" s="191"/>
      <c r="I20" s="137"/>
      <c r="J20" s="245"/>
      <c r="K20" s="137"/>
      <c r="L20" s="285"/>
      <c r="M20" s="142"/>
      <c r="N20" s="142"/>
      <c r="O20" s="142"/>
      <c r="P20" s="245"/>
      <c r="Q20" s="245"/>
      <c r="R20" s="137"/>
      <c r="S20" s="137"/>
      <c r="T20" s="137"/>
      <c r="U20" s="137"/>
      <c r="V20" s="137"/>
      <c r="W20" s="137"/>
      <c r="X20" s="137"/>
      <c r="Y20" s="137"/>
      <c r="Z20" s="137"/>
    </row>
    <row r="21" spans="1:26" s="138" customFormat="1" x14ac:dyDescent="0.2">
      <c r="A21" s="240">
        <v>41287.199999999895</v>
      </c>
      <c r="B21" s="139">
        <v>4579.3830153135004</v>
      </c>
      <c r="C21" s="159">
        <v>4430.5299867769299</v>
      </c>
      <c r="D21" s="139">
        <v>4430.5299867769299</v>
      </c>
      <c r="E21" s="382">
        <v>8.9628433110365648</v>
      </c>
      <c r="F21" s="350">
        <v>9</v>
      </c>
      <c r="G21" s="144">
        <f t="shared" si="0"/>
        <v>1.0041456363426193</v>
      </c>
      <c r="H21" s="191"/>
      <c r="I21" s="137"/>
      <c r="J21" s="137"/>
      <c r="K21" s="137"/>
      <c r="L21" s="285"/>
      <c r="M21" s="142"/>
      <c r="N21" s="142"/>
      <c r="O21" s="142"/>
      <c r="P21" s="245"/>
      <c r="Q21" s="245"/>
      <c r="R21" s="137"/>
      <c r="S21" s="137"/>
      <c r="T21" s="137"/>
      <c r="U21" s="137"/>
      <c r="V21" s="137"/>
      <c r="W21" s="137"/>
      <c r="X21" s="137"/>
      <c r="Y21" s="137"/>
      <c r="Z21" s="137"/>
    </row>
    <row r="22" spans="1:26" s="138" customFormat="1" x14ac:dyDescent="0.2">
      <c r="A22" s="240">
        <v>41317.619999999893</v>
      </c>
      <c r="B22" s="139">
        <v>4430.5299867769299</v>
      </c>
      <c r="C22" s="159">
        <v>4216.1531965523254</v>
      </c>
      <c r="D22" s="139">
        <v>4216.1531965523254</v>
      </c>
      <c r="E22" s="382">
        <v>10.852593189585942</v>
      </c>
      <c r="F22" s="350">
        <v>10</v>
      </c>
      <c r="G22" s="144">
        <f t="shared" si="0"/>
        <v>0.92143875894988092</v>
      </c>
      <c r="H22" s="191"/>
      <c r="I22" s="137"/>
      <c r="J22" s="137"/>
      <c r="K22" s="137"/>
      <c r="L22" s="285"/>
      <c r="M22" s="142"/>
      <c r="N22" s="142"/>
      <c r="O22" s="142"/>
      <c r="P22" s="245"/>
      <c r="Q22" s="245"/>
      <c r="R22" s="137"/>
      <c r="S22" s="137"/>
      <c r="T22" s="137"/>
      <c r="U22" s="137"/>
      <c r="V22" s="137"/>
      <c r="W22" s="137"/>
      <c r="X22" s="137"/>
      <c r="Y22" s="137"/>
      <c r="Z22" s="137"/>
    </row>
    <row r="23" spans="1:26" s="138" customFormat="1" x14ac:dyDescent="0.2">
      <c r="A23" s="240">
        <v>41348.039999999892</v>
      </c>
      <c r="B23" s="139">
        <v>4216.1531965523254</v>
      </c>
      <c r="C23" s="159">
        <v>4511.5509407255704</v>
      </c>
      <c r="D23" s="139">
        <v>4511.5509407255704</v>
      </c>
      <c r="E23" s="382">
        <v>11.364400448359735</v>
      </c>
      <c r="F23" s="350">
        <v>11</v>
      </c>
      <c r="G23" s="144">
        <f t="shared" si="0"/>
        <v>0.96793491658309783</v>
      </c>
      <c r="H23" s="191"/>
      <c r="I23" s="137"/>
      <c r="J23" s="137"/>
      <c r="K23" s="137"/>
      <c r="L23" s="285"/>
      <c r="M23" s="142"/>
      <c r="N23" s="142"/>
      <c r="O23" s="142"/>
      <c r="P23" s="245"/>
      <c r="Q23" s="245"/>
      <c r="R23" s="137"/>
      <c r="S23" s="137"/>
      <c r="T23" s="137"/>
      <c r="U23" s="137"/>
      <c r="V23" s="137"/>
      <c r="W23" s="137"/>
      <c r="X23" s="137"/>
      <c r="Y23" s="137"/>
      <c r="Z23" s="137"/>
    </row>
    <row r="24" spans="1:26" s="138" customFormat="1" x14ac:dyDescent="0.2">
      <c r="A24" s="240">
        <v>41378.45999999989</v>
      </c>
      <c r="B24" s="139">
        <v>4511.5509407255704</v>
      </c>
      <c r="C24" s="159">
        <v>5015.6158196515544</v>
      </c>
      <c r="D24" s="139">
        <v>5015.6158196515544</v>
      </c>
      <c r="E24" s="382">
        <v>11.578862194445108</v>
      </c>
      <c r="F24" s="350">
        <v>10</v>
      </c>
      <c r="G24" s="144">
        <f t="shared" si="0"/>
        <v>0.86364271653543312</v>
      </c>
      <c r="H24" s="191"/>
      <c r="I24" s="137"/>
      <c r="J24" s="137"/>
      <c r="K24" s="137"/>
      <c r="L24" s="285"/>
      <c r="M24" s="142"/>
      <c r="N24" s="142"/>
      <c r="O24" s="142"/>
      <c r="P24" s="245"/>
      <c r="Q24" s="245"/>
      <c r="R24" s="137"/>
      <c r="S24" s="137"/>
      <c r="T24" s="137"/>
      <c r="U24" s="137"/>
      <c r="V24" s="137"/>
      <c r="W24" s="137"/>
      <c r="X24" s="137"/>
      <c r="Y24" s="137"/>
      <c r="Z24" s="137"/>
    </row>
    <row r="25" spans="1:26" s="138" customFormat="1" x14ac:dyDescent="0.2">
      <c r="A25" s="240">
        <v>41408.879999999888</v>
      </c>
      <c r="B25" s="139">
        <v>5015.6158196515544</v>
      </c>
      <c r="C25" s="159">
        <v>5416.7007267145045</v>
      </c>
      <c r="D25" s="139">
        <v>5416.7007267145045</v>
      </c>
      <c r="E25" s="382">
        <v>12.366257977174017</v>
      </c>
      <c r="F25" s="350">
        <v>12</v>
      </c>
      <c r="G25" s="144">
        <f t="shared" si="0"/>
        <v>0.97038247319034854</v>
      </c>
      <c r="H25" s="191"/>
      <c r="I25" s="137"/>
      <c r="J25" s="137"/>
      <c r="K25" s="137"/>
      <c r="L25" s="285"/>
      <c r="M25" s="142"/>
      <c r="N25" s="142"/>
      <c r="O25" s="142"/>
      <c r="P25" s="245"/>
      <c r="Q25" s="245"/>
      <c r="R25" s="137"/>
      <c r="S25" s="137"/>
      <c r="T25" s="137"/>
      <c r="U25" s="137"/>
      <c r="V25" s="137"/>
      <c r="W25" s="137"/>
      <c r="X25" s="137"/>
      <c r="Y25" s="137"/>
      <c r="Z25" s="137"/>
    </row>
    <row r="26" spans="1:26" s="138" customFormat="1" x14ac:dyDescent="0.2">
      <c r="A26" s="240">
        <v>41439.299999999886</v>
      </c>
      <c r="B26" s="139">
        <v>5416.7007267145045</v>
      </c>
      <c r="C26" s="159">
        <v>5723.4525108652842</v>
      </c>
      <c r="D26" s="139">
        <v>5723.4525108652842</v>
      </c>
      <c r="E26" s="382">
        <v>13.184735172379067</v>
      </c>
      <c r="F26" s="350">
        <v>12</v>
      </c>
      <c r="G26" s="144">
        <f t="shared" si="0"/>
        <v>0.91014342291371997</v>
      </c>
      <c r="H26" s="191"/>
      <c r="I26" s="137"/>
      <c r="J26" s="137"/>
      <c r="K26" s="137"/>
      <c r="L26" s="285"/>
      <c r="M26" s="142"/>
      <c r="N26" s="142"/>
      <c r="O26" s="142"/>
      <c r="P26" s="245"/>
      <c r="Q26" s="245"/>
      <c r="R26" s="137"/>
      <c r="S26" s="137"/>
      <c r="T26" s="137"/>
      <c r="U26" s="137"/>
      <c r="V26" s="137"/>
      <c r="W26" s="137"/>
      <c r="X26" s="137"/>
      <c r="Y26" s="137"/>
      <c r="Z26" s="137"/>
    </row>
    <row r="27" spans="1:26" s="138" customFormat="1" x14ac:dyDescent="0.2">
      <c r="A27" s="240">
        <v>41469.719999999885</v>
      </c>
      <c r="B27" s="139">
        <v>5723.4525108652842</v>
      </c>
      <c r="C27" s="159">
        <v>5654.0406598902682</v>
      </c>
      <c r="D27" s="139">
        <v>5654.0406598902682</v>
      </c>
      <c r="E27" s="382">
        <v>12.499821608403455</v>
      </c>
      <c r="F27" s="350">
        <v>11</v>
      </c>
      <c r="G27" s="144">
        <f t="shared" si="0"/>
        <v>0.88001255894762964</v>
      </c>
      <c r="H27" s="191"/>
      <c r="I27" s="137"/>
      <c r="J27" s="137"/>
      <c r="K27" s="137"/>
      <c r="L27" s="285"/>
      <c r="M27" s="142"/>
      <c r="N27" s="142"/>
      <c r="O27" s="142"/>
      <c r="P27" s="245"/>
      <c r="Q27" s="245"/>
      <c r="R27" s="137"/>
      <c r="S27" s="137"/>
      <c r="T27" s="137"/>
      <c r="U27" s="137"/>
      <c r="V27" s="137"/>
      <c r="W27" s="137"/>
      <c r="X27" s="137"/>
      <c r="Y27" s="137"/>
      <c r="Z27" s="137"/>
    </row>
    <row r="28" spans="1:26" s="138" customFormat="1" x14ac:dyDescent="0.2">
      <c r="A28" s="240">
        <v>41500.139999999883</v>
      </c>
      <c r="B28" s="139">
        <v>5654.0406598902682</v>
      </c>
      <c r="C28" s="159">
        <v>6416.3103488429579</v>
      </c>
      <c r="D28" s="139">
        <v>6416.3103488429579</v>
      </c>
      <c r="E28" s="382">
        <v>13.555693029118267</v>
      </c>
      <c r="F28" s="350">
        <v>13</v>
      </c>
      <c r="G28" s="144">
        <f t="shared" si="0"/>
        <v>0.95900666768385712</v>
      </c>
      <c r="H28" s="191"/>
      <c r="I28" s="137"/>
      <c r="J28" s="137"/>
      <c r="K28" s="137"/>
      <c r="L28" s="285"/>
      <c r="M28" s="142"/>
      <c r="N28" s="142"/>
      <c r="O28" s="142"/>
      <c r="P28" s="245"/>
      <c r="Q28" s="245"/>
      <c r="R28" s="137"/>
      <c r="S28" s="137"/>
      <c r="T28" s="137"/>
      <c r="U28" s="137"/>
      <c r="V28" s="137"/>
      <c r="W28" s="137"/>
      <c r="X28" s="137"/>
      <c r="Y28" s="137"/>
      <c r="Z28" s="137"/>
    </row>
    <row r="29" spans="1:26" s="138" customFormat="1" x14ac:dyDescent="0.2">
      <c r="A29" s="240">
        <v>41530.559999999881</v>
      </c>
      <c r="B29" s="139">
        <v>6416.3103488429579</v>
      </c>
      <c r="C29" s="159">
        <v>5734.3011775500026</v>
      </c>
      <c r="D29" s="139">
        <v>5734.3011775500026</v>
      </c>
      <c r="E29" s="382">
        <v>13.022069470755053</v>
      </c>
      <c r="F29" s="350">
        <v>13</v>
      </c>
      <c r="G29" s="144">
        <f t="shared" si="0"/>
        <v>0.99830522554002521</v>
      </c>
      <c r="H29" s="191"/>
      <c r="I29" s="137"/>
      <c r="J29" s="137"/>
      <c r="K29" s="137"/>
      <c r="L29" s="285"/>
      <c r="M29" s="142"/>
      <c r="N29" s="142"/>
      <c r="O29" s="142"/>
      <c r="P29" s="245"/>
      <c r="Q29" s="245"/>
      <c r="R29" s="137"/>
      <c r="S29" s="137"/>
      <c r="T29" s="137"/>
      <c r="U29" s="137"/>
      <c r="V29" s="137"/>
      <c r="W29" s="137"/>
      <c r="X29" s="137"/>
      <c r="Y29" s="137"/>
      <c r="Z29" s="137"/>
    </row>
    <row r="30" spans="1:26" s="138" customFormat="1" x14ac:dyDescent="0.2">
      <c r="A30" s="240">
        <v>41560.97999999988</v>
      </c>
      <c r="B30" s="139">
        <v>5734.3011775500026</v>
      </c>
      <c r="C30" s="159">
        <v>5499.3547912053045</v>
      </c>
      <c r="D30" s="139">
        <v>5499.3547912053045</v>
      </c>
      <c r="E30" s="382">
        <v>11.904148799067773</v>
      </c>
      <c r="F30" s="350">
        <v>11</v>
      </c>
      <c r="G30" s="144">
        <f t="shared" si="0"/>
        <v>0.92404758926244457</v>
      </c>
      <c r="H30" s="191"/>
      <c r="I30" s="137"/>
      <c r="J30" s="137"/>
      <c r="K30" s="137"/>
      <c r="L30" s="285"/>
      <c r="M30" s="142"/>
      <c r="N30" s="142"/>
      <c r="O30" s="142"/>
      <c r="P30" s="245"/>
      <c r="Q30" s="245"/>
      <c r="R30" s="137"/>
      <c r="S30" s="137"/>
      <c r="T30" s="137"/>
      <c r="U30" s="137"/>
      <c r="V30" s="137"/>
      <c r="W30" s="137"/>
      <c r="X30" s="137"/>
      <c r="Y30" s="137"/>
      <c r="Z30" s="137"/>
    </row>
    <row r="31" spans="1:26" s="138" customFormat="1" x14ac:dyDescent="0.2">
      <c r="A31" s="240">
        <v>41591.399999999878</v>
      </c>
      <c r="B31" s="139">
        <v>5499.3547912053045</v>
      </c>
      <c r="C31" s="159">
        <v>4493.9387189187546</v>
      </c>
      <c r="D31" s="139">
        <v>4493.9387189187546</v>
      </c>
      <c r="E31" s="382">
        <v>10.309483049075373</v>
      </c>
      <c r="F31" s="350">
        <v>10</v>
      </c>
      <c r="G31" s="144">
        <f t="shared" si="0"/>
        <v>0.96998074029491421</v>
      </c>
      <c r="H31" s="191"/>
      <c r="I31" s="137"/>
      <c r="J31" s="137"/>
      <c r="K31" s="137"/>
      <c r="L31" s="285"/>
      <c r="M31" s="142"/>
      <c r="N31" s="142"/>
      <c r="O31" s="142"/>
      <c r="P31" s="245"/>
      <c r="Q31" s="245"/>
      <c r="R31" s="137"/>
      <c r="S31" s="137"/>
      <c r="T31" s="137"/>
      <c r="U31" s="137"/>
      <c r="V31" s="137"/>
      <c r="W31" s="137"/>
      <c r="X31" s="137"/>
      <c r="Y31" s="137"/>
      <c r="Z31" s="137"/>
    </row>
    <row r="32" spans="1:26" s="138" customFormat="1" x14ac:dyDescent="0.2">
      <c r="A32" s="240">
        <v>41621.819999999876</v>
      </c>
      <c r="B32" s="139">
        <v>4493.9387189187546</v>
      </c>
      <c r="C32" s="159">
        <v>4642.2964096855567</v>
      </c>
      <c r="D32" s="139">
        <v>4642.2964096855567</v>
      </c>
      <c r="E32" s="382">
        <v>10.032043900215818</v>
      </c>
      <c r="F32" s="350">
        <v>9</v>
      </c>
      <c r="G32" s="144">
        <f t="shared" si="0"/>
        <v>0.89712526076629151</v>
      </c>
      <c r="H32" s="191"/>
      <c r="I32" s="137"/>
      <c r="J32" s="137"/>
      <c r="K32" s="137"/>
      <c r="L32" s="285"/>
      <c r="M32" s="142"/>
      <c r="N32" s="142"/>
      <c r="O32" s="142"/>
      <c r="P32" s="245"/>
      <c r="Q32" s="245"/>
      <c r="R32" s="137"/>
      <c r="S32" s="137"/>
      <c r="T32" s="137"/>
      <c r="U32" s="137"/>
      <c r="V32" s="137"/>
      <c r="W32" s="137"/>
      <c r="X32" s="137"/>
      <c r="Y32" s="137"/>
      <c r="Z32" s="137"/>
    </row>
    <row r="33" spans="1:26" s="138" customFormat="1" x14ac:dyDescent="0.2">
      <c r="A33" s="240">
        <v>41652.239999999874</v>
      </c>
      <c r="B33" s="139">
        <v>4642.2964096855567</v>
      </c>
      <c r="C33" s="159">
        <v>5124.569409685555</v>
      </c>
      <c r="D33" s="139">
        <v>5124.569409685555</v>
      </c>
      <c r="E33" s="383">
        <v>12.442943128345359</v>
      </c>
      <c r="F33" s="350">
        <v>12</v>
      </c>
      <c r="G33" s="144">
        <f t="shared" si="0"/>
        <v>0.96440206117021277</v>
      </c>
      <c r="H33" s="191"/>
      <c r="I33" s="137"/>
      <c r="J33" s="137"/>
      <c r="K33" s="137"/>
      <c r="L33" s="285"/>
      <c r="M33" s="142"/>
      <c r="N33" s="142"/>
      <c r="O33" s="142"/>
      <c r="P33" s="245"/>
      <c r="Q33" s="245"/>
      <c r="R33" s="137"/>
      <c r="S33" s="137"/>
      <c r="T33" s="137"/>
      <c r="U33" s="137"/>
      <c r="V33" s="137"/>
      <c r="W33" s="137"/>
      <c r="X33" s="137"/>
      <c r="Y33" s="137"/>
      <c r="Z33" s="137"/>
    </row>
    <row r="34" spans="1:26" s="138" customFormat="1" x14ac:dyDescent="0.2">
      <c r="A34" s="240">
        <v>41682.659999999873</v>
      </c>
      <c r="B34" s="139">
        <v>5095.5527440350506</v>
      </c>
      <c r="C34" s="159">
        <v>4132.2357440350515</v>
      </c>
      <c r="D34" s="139">
        <v>4132.2357440350515</v>
      </c>
      <c r="E34" s="383">
        <v>9.4077006016088536</v>
      </c>
      <c r="F34" s="350">
        <v>9</v>
      </c>
      <c r="G34" s="144">
        <f t="shared" si="0"/>
        <v>0.95666309772452462</v>
      </c>
      <c r="H34" s="191"/>
      <c r="I34" s="137"/>
      <c r="J34" s="137"/>
      <c r="K34" s="137"/>
      <c r="L34" s="285"/>
      <c r="M34" s="142"/>
      <c r="N34" s="142"/>
      <c r="O34" s="142"/>
      <c r="P34" s="245"/>
      <c r="Q34" s="245"/>
      <c r="R34" s="137"/>
      <c r="S34" s="137"/>
      <c r="T34" s="137"/>
      <c r="U34" s="137"/>
      <c r="V34" s="137"/>
      <c r="W34" s="137"/>
      <c r="X34" s="137"/>
      <c r="Y34" s="137"/>
      <c r="Z34" s="137"/>
    </row>
    <row r="35" spans="1:26" s="138" customFormat="1" x14ac:dyDescent="0.2">
      <c r="A35" s="240">
        <v>41713.079999999871</v>
      </c>
      <c r="B35" s="139">
        <v>4168.5845055988075</v>
      </c>
      <c r="C35" s="159">
        <v>4021.6145055988081</v>
      </c>
      <c r="D35" s="139">
        <v>4021.6145055988081</v>
      </c>
      <c r="E35" s="383">
        <v>9.016790320482313</v>
      </c>
      <c r="F35" s="350">
        <v>8</v>
      </c>
      <c r="G35" s="144">
        <f t="shared" si="0"/>
        <v>0.88723367358642047</v>
      </c>
      <c r="H35" s="191"/>
      <c r="I35" s="137"/>
      <c r="J35" s="137"/>
      <c r="K35" s="137"/>
      <c r="L35" s="285"/>
      <c r="M35" s="142"/>
      <c r="N35" s="142"/>
      <c r="O35" s="142"/>
      <c r="P35" s="245"/>
      <c r="Q35" s="245"/>
      <c r="R35" s="137"/>
      <c r="S35" s="137"/>
      <c r="T35" s="137"/>
      <c r="U35" s="137"/>
      <c r="V35" s="137"/>
      <c r="W35" s="137"/>
      <c r="X35" s="137"/>
      <c r="Y35" s="137"/>
      <c r="Z35" s="137"/>
    </row>
    <row r="36" spans="1:26" s="138" customFormat="1" x14ac:dyDescent="0.2">
      <c r="A36" s="240">
        <v>41743.499999999869</v>
      </c>
      <c r="B36" s="139">
        <v>4477.9103632383831</v>
      </c>
      <c r="C36" s="159">
        <v>5396.7403632383848</v>
      </c>
      <c r="D36" s="139">
        <v>5396.7403632383848</v>
      </c>
      <c r="E36" s="383">
        <v>12.472933599648719</v>
      </c>
      <c r="F36" s="350">
        <v>12</v>
      </c>
      <c r="G36" s="144">
        <f t="shared" si="0"/>
        <v>0.96208321034740063</v>
      </c>
      <c r="H36" s="191"/>
      <c r="I36" s="137"/>
      <c r="J36" s="137"/>
      <c r="K36" s="137"/>
      <c r="L36" s="285"/>
      <c r="M36" s="142"/>
      <c r="N36" s="142"/>
      <c r="O36" s="142"/>
      <c r="P36" s="245"/>
      <c r="Q36" s="245"/>
      <c r="R36" s="137"/>
      <c r="S36" s="137"/>
      <c r="T36" s="137"/>
      <c r="U36" s="137"/>
      <c r="V36" s="137"/>
      <c r="W36" s="137"/>
      <c r="X36" s="137"/>
      <c r="Y36" s="137"/>
      <c r="Z36" s="137"/>
    </row>
    <row r="37" spans="1:26" s="138" customFormat="1" x14ac:dyDescent="0.2">
      <c r="A37" s="240">
        <v>41773.919999999867</v>
      </c>
      <c r="B37" s="139">
        <v>4975.8194068960292</v>
      </c>
      <c r="C37" s="159">
        <v>5912.6414068960285</v>
      </c>
      <c r="D37" s="139">
        <v>5912.6414068960285</v>
      </c>
      <c r="E37" s="383">
        <v>12.657327203017461</v>
      </c>
      <c r="F37" s="350">
        <v>13</v>
      </c>
      <c r="G37" s="144">
        <f t="shared" si="0"/>
        <v>1.0270730772371</v>
      </c>
      <c r="H37" s="191"/>
      <c r="I37" s="137"/>
      <c r="J37" s="137"/>
      <c r="K37" s="137"/>
      <c r="L37" s="285"/>
      <c r="M37" s="142"/>
      <c r="N37" s="142"/>
      <c r="O37" s="142"/>
      <c r="P37" s="245"/>
      <c r="Q37" s="245"/>
      <c r="R37" s="137"/>
      <c r="S37" s="137"/>
      <c r="T37" s="137"/>
      <c r="U37" s="137"/>
      <c r="V37" s="137"/>
      <c r="W37" s="137"/>
      <c r="X37" s="137"/>
      <c r="Y37" s="137"/>
      <c r="Z37" s="137"/>
    </row>
    <row r="38" spans="1:26" s="138" customFormat="1" x14ac:dyDescent="0.2">
      <c r="A38" s="240">
        <v>41804.339999999866</v>
      </c>
      <c r="B38" s="139">
        <v>5840.8780307687348</v>
      </c>
      <c r="C38" s="159">
        <v>5789.2380307687336</v>
      </c>
      <c r="D38" s="139">
        <v>5789.2380307687336</v>
      </c>
      <c r="E38" s="382">
        <f>F38</f>
        <v>13</v>
      </c>
      <c r="F38" s="350">
        <v>13</v>
      </c>
      <c r="G38" s="144">
        <f t="shared" si="0"/>
        <v>1</v>
      </c>
      <c r="H38" s="191"/>
      <c r="I38" s="137"/>
      <c r="J38" s="137"/>
      <c r="K38" s="137"/>
      <c r="L38" s="285"/>
      <c r="M38" s="142"/>
      <c r="N38" s="142"/>
      <c r="O38" s="142"/>
      <c r="P38" s="245"/>
      <c r="Q38" s="245"/>
      <c r="R38" s="137"/>
      <c r="S38" s="137"/>
      <c r="T38" s="137"/>
      <c r="U38" s="137"/>
      <c r="V38" s="137"/>
      <c r="W38" s="137"/>
      <c r="X38" s="137"/>
      <c r="Y38" s="137"/>
      <c r="Z38" s="137"/>
    </row>
    <row r="39" spans="1:26" s="138" customFormat="1" x14ac:dyDescent="0.2">
      <c r="A39" s="240">
        <v>41834.759999999864</v>
      </c>
      <c r="B39" s="139">
        <v>6004.2162499392216</v>
      </c>
      <c r="C39" s="159">
        <v>6401.7082499392218</v>
      </c>
      <c r="D39" s="139">
        <v>6401.7082499392218</v>
      </c>
      <c r="E39" s="381">
        <f>AVERAGE(E15,E27)</f>
        <v>12.958410804201726</v>
      </c>
      <c r="F39" s="238">
        <f>AVERAGE(F15,F27)</f>
        <v>12</v>
      </c>
      <c r="G39" s="144">
        <f t="shared" si="0"/>
        <v>0.92603947978783285</v>
      </c>
      <c r="H39" s="191"/>
      <c r="I39" s="137"/>
      <c r="J39" s="137"/>
      <c r="K39" s="137"/>
      <c r="L39" s="285"/>
      <c r="M39" s="142"/>
      <c r="N39" s="142"/>
      <c r="O39" s="142"/>
      <c r="P39" s="245"/>
      <c r="Q39" s="245"/>
      <c r="R39" s="137"/>
      <c r="S39" s="137"/>
      <c r="T39" s="137"/>
      <c r="U39" s="137"/>
      <c r="V39" s="137"/>
      <c r="W39" s="137"/>
      <c r="X39" s="137"/>
      <c r="Y39" s="137"/>
      <c r="Z39" s="137"/>
    </row>
    <row r="40" spans="1:26" s="138" customFormat="1" x14ac:dyDescent="0.2">
      <c r="A40" s="240">
        <v>41865.179999999862</v>
      </c>
      <c r="B40" s="139">
        <f t="shared" ref="B40:B69" si="1">+C39</f>
        <v>6401.7082499392218</v>
      </c>
      <c r="C40" s="351">
        <f t="shared" ref="C40:D50" si="2">AVERAGE(C16,C28)</f>
        <v>6416.0546744214789</v>
      </c>
      <c r="D40" s="351">
        <f t="shared" si="2"/>
        <v>6416.0546744214789</v>
      </c>
      <c r="E40" s="381">
        <f t="shared" ref="E40:F50" si="3">AVERAGE(E16,E28)</f>
        <v>13.602846514559133</v>
      </c>
      <c r="F40" s="238">
        <f t="shared" si="3"/>
        <v>13</v>
      </c>
      <c r="G40" s="144">
        <f t="shared" si="0"/>
        <v>0.95568232620180593</v>
      </c>
      <c r="H40" s="191"/>
      <c r="I40" s="137"/>
      <c r="J40" s="137"/>
      <c r="K40" s="137"/>
      <c r="L40" s="285"/>
      <c r="M40" s="142"/>
      <c r="N40" s="142"/>
      <c r="O40" s="142"/>
      <c r="P40" s="245"/>
      <c r="Q40" s="245"/>
      <c r="R40" s="137"/>
      <c r="S40" s="137"/>
      <c r="T40" s="137"/>
      <c r="U40" s="137"/>
      <c r="V40" s="137"/>
      <c r="W40" s="137"/>
      <c r="X40" s="137"/>
      <c r="Y40" s="137"/>
      <c r="Z40" s="137"/>
    </row>
    <row r="41" spans="1:26" s="138" customFormat="1" x14ac:dyDescent="0.2">
      <c r="A41" s="240">
        <v>41895.59999999986</v>
      </c>
      <c r="B41" s="139">
        <f t="shared" si="1"/>
        <v>6416.0546744214789</v>
      </c>
      <c r="C41" s="351">
        <f t="shared" si="2"/>
        <v>5741.6855887750007</v>
      </c>
      <c r="D41" s="351">
        <f t="shared" si="2"/>
        <v>5741.6855887750007</v>
      </c>
      <c r="E41" s="381">
        <f t="shared" si="3"/>
        <v>12.947534735377527</v>
      </c>
      <c r="F41" s="238">
        <f t="shared" si="3"/>
        <v>12</v>
      </c>
      <c r="G41" s="144">
        <f t="shared" si="0"/>
        <v>0.92681736293871397</v>
      </c>
      <c r="H41" s="191"/>
      <c r="I41" s="137"/>
      <c r="J41" s="137"/>
      <c r="K41" s="137"/>
      <c r="L41" s="285"/>
      <c r="M41" s="142"/>
      <c r="N41" s="142"/>
      <c r="O41" s="142"/>
      <c r="P41" s="245"/>
      <c r="Q41" s="245"/>
      <c r="R41" s="137"/>
      <c r="S41" s="137"/>
      <c r="T41" s="137"/>
      <c r="U41" s="137"/>
      <c r="V41" s="137"/>
      <c r="W41" s="137"/>
      <c r="X41" s="137"/>
      <c r="Y41" s="137"/>
      <c r="Z41" s="137"/>
    </row>
    <row r="42" spans="1:26" s="138" customFormat="1" x14ac:dyDescent="0.2">
      <c r="A42" s="240">
        <v>41926.019999999859</v>
      </c>
      <c r="B42" s="139">
        <f t="shared" si="1"/>
        <v>5741.6855887750007</v>
      </c>
      <c r="C42" s="351">
        <f t="shared" si="2"/>
        <v>5418.6496814467991</v>
      </c>
      <c r="D42" s="351">
        <f t="shared" si="2"/>
        <v>5418.6496814467991</v>
      </c>
      <c r="E42" s="381">
        <f t="shared" si="3"/>
        <v>12.007769596968716</v>
      </c>
      <c r="F42" s="238">
        <f t="shared" si="3"/>
        <v>11</v>
      </c>
      <c r="G42" s="144">
        <f t="shared" si="0"/>
        <v>0.91607353981682649</v>
      </c>
      <c r="H42" s="191"/>
      <c r="I42" s="137"/>
      <c r="J42" s="137"/>
      <c r="K42" s="137"/>
      <c r="L42" s="285"/>
      <c r="M42" s="142"/>
      <c r="N42" s="142"/>
      <c r="O42" s="142"/>
      <c r="P42" s="245"/>
      <c r="Q42" s="245"/>
      <c r="R42" s="137"/>
      <c r="S42" s="137"/>
      <c r="T42" s="137"/>
      <c r="U42" s="137"/>
      <c r="V42" s="137"/>
      <c r="W42" s="137"/>
      <c r="X42" s="137"/>
      <c r="Y42" s="137"/>
      <c r="Z42" s="137"/>
    </row>
    <row r="43" spans="1:26" s="138" customFormat="1" x14ac:dyDescent="0.2">
      <c r="A43" s="240">
        <v>41956.439999999857</v>
      </c>
      <c r="B43" s="139">
        <f t="shared" si="1"/>
        <v>5418.6496814467991</v>
      </c>
      <c r="C43" s="351">
        <f t="shared" si="2"/>
        <v>4308.2243999579396</v>
      </c>
      <c r="D43" s="351">
        <f t="shared" si="2"/>
        <v>4308.2243999579396</v>
      </c>
      <c r="E43" s="381">
        <f t="shared" si="3"/>
        <v>9.2326228414074016</v>
      </c>
      <c r="F43" s="238">
        <f t="shared" si="3"/>
        <v>9</v>
      </c>
      <c r="G43" s="144">
        <f t="shared" si="0"/>
        <v>0.97480425168413565</v>
      </c>
      <c r="H43" s="191"/>
      <c r="I43" s="137"/>
      <c r="J43" s="137"/>
      <c r="K43" s="137"/>
      <c r="L43" s="285"/>
      <c r="M43" s="142"/>
      <c r="N43" s="142"/>
      <c r="O43" s="142"/>
      <c r="P43" s="245"/>
      <c r="Q43" s="245"/>
      <c r="R43" s="137"/>
      <c r="S43" s="137"/>
      <c r="T43" s="137"/>
      <c r="U43" s="137"/>
      <c r="V43" s="137"/>
      <c r="W43" s="137"/>
      <c r="X43" s="137"/>
      <c r="Y43" s="137"/>
      <c r="Z43" s="137"/>
    </row>
    <row r="44" spans="1:26" s="138" customFormat="1" x14ac:dyDescent="0.2">
      <c r="A44" s="240">
        <v>41986.859999999855</v>
      </c>
      <c r="B44" s="139">
        <f t="shared" si="1"/>
        <v>4308.2243999579396</v>
      </c>
      <c r="C44" s="351">
        <f t="shared" si="2"/>
        <v>4610.8397124995281</v>
      </c>
      <c r="D44" s="351">
        <f t="shared" si="2"/>
        <v>4610.8397124995281</v>
      </c>
      <c r="E44" s="381">
        <f t="shared" si="3"/>
        <v>10.032043900215818</v>
      </c>
      <c r="F44" s="238">
        <f t="shared" si="3"/>
        <v>9</v>
      </c>
      <c r="G44" s="144">
        <f t="shared" si="0"/>
        <v>0.89712526076629151</v>
      </c>
      <c r="H44" s="191"/>
      <c r="I44" s="137"/>
      <c r="J44" s="137"/>
      <c r="K44" s="137"/>
      <c r="L44" s="285"/>
      <c r="M44" s="142"/>
      <c r="N44" s="142"/>
      <c r="O44" s="142"/>
      <c r="P44" s="245"/>
      <c r="Q44" s="245"/>
      <c r="R44" s="137"/>
      <c r="S44" s="137"/>
      <c r="T44" s="137"/>
      <c r="U44" s="137"/>
      <c r="V44" s="137"/>
      <c r="W44" s="137"/>
      <c r="X44" s="137"/>
      <c r="Y44" s="137"/>
      <c r="Z44" s="137"/>
    </row>
    <row r="45" spans="1:26" s="138" customFormat="1" x14ac:dyDescent="0.2">
      <c r="A45" s="240">
        <v>42017.279999999853</v>
      </c>
      <c r="B45" s="139">
        <f t="shared" si="1"/>
        <v>4610.8397124995281</v>
      </c>
      <c r="C45" s="351">
        <f t="shared" si="2"/>
        <v>4777.5496982312425</v>
      </c>
      <c r="D45" s="351">
        <f t="shared" si="2"/>
        <v>4777.5496982312425</v>
      </c>
      <c r="E45" s="381">
        <f t="shared" si="3"/>
        <v>10.702893219690962</v>
      </c>
      <c r="F45" s="238">
        <f t="shared" si="3"/>
        <v>10.5</v>
      </c>
      <c r="G45" s="144">
        <f t="shared" si="0"/>
        <v>0.98104314267868398</v>
      </c>
      <c r="H45" s="191"/>
      <c r="I45" s="137"/>
      <c r="J45" s="137"/>
      <c r="K45" s="137"/>
      <c r="L45" s="285"/>
      <c r="M45" s="142"/>
      <c r="N45" s="142"/>
      <c r="O45" s="142"/>
      <c r="P45" s="245"/>
      <c r="Q45" s="245"/>
      <c r="R45" s="137"/>
      <c r="S45" s="137"/>
      <c r="T45" s="137"/>
      <c r="U45" s="137"/>
      <c r="V45" s="137"/>
      <c r="W45" s="137"/>
      <c r="X45" s="137"/>
      <c r="Y45" s="137"/>
      <c r="Z45" s="137"/>
    </row>
    <row r="46" spans="1:26" s="138" customFormat="1" x14ac:dyDescent="0.2">
      <c r="A46" s="240">
        <v>42047.699999999852</v>
      </c>
      <c r="B46" s="139">
        <f t="shared" si="1"/>
        <v>4777.5496982312425</v>
      </c>
      <c r="C46" s="351">
        <f t="shared" si="2"/>
        <v>4174.1944702936889</v>
      </c>
      <c r="D46" s="351">
        <f t="shared" si="2"/>
        <v>4174.1944702936889</v>
      </c>
      <c r="E46" s="381">
        <f t="shared" si="3"/>
        <v>10.130146895597399</v>
      </c>
      <c r="F46" s="238">
        <f t="shared" si="3"/>
        <v>9.5</v>
      </c>
      <c r="G46" s="144">
        <f t="shared" si="0"/>
        <v>0.93779489062776933</v>
      </c>
      <c r="H46" s="191"/>
      <c r="I46" s="137"/>
      <c r="J46" s="137"/>
      <c r="K46" s="137"/>
      <c r="L46" s="285"/>
      <c r="M46" s="142"/>
      <c r="N46" s="142"/>
      <c r="O46" s="142"/>
      <c r="P46" s="245"/>
      <c r="Q46" s="245"/>
      <c r="R46" s="137"/>
      <c r="S46" s="137"/>
      <c r="T46" s="137"/>
      <c r="U46" s="137"/>
      <c r="V46" s="137"/>
      <c r="W46" s="137"/>
      <c r="X46" s="137"/>
      <c r="Y46" s="137"/>
      <c r="Z46" s="137"/>
    </row>
    <row r="47" spans="1:26" s="138" customFormat="1" x14ac:dyDescent="0.2">
      <c r="A47" s="240">
        <v>42078.11999999985</v>
      </c>
      <c r="B47" s="139">
        <f t="shared" si="1"/>
        <v>4174.1944702936889</v>
      </c>
      <c r="C47" s="351">
        <f t="shared" si="2"/>
        <v>4266.5827231621897</v>
      </c>
      <c r="D47" s="351">
        <f t="shared" si="2"/>
        <v>4266.5827231621897</v>
      </c>
      <c r="E47" s="381">
        <f t="shared" si="3"/>
        <v>10.190595384421023</v>
      </c>
      <c r="F47" s="238">
        <f t="shared" si="3"/>
        <v>9.5</v>
      </c>
      <c r="G47" s="144">
        <f t="shared" si="0"/>
        <v>0.93223208670645707</v>
      </c>
      <c r="H47" s="191"/>
      <c r="I47" s="137"/>
      <c r="J47" s="137"/>
      <c r="K47" s="137"/>
      <c r="L47" s="285"/>
      <c r="M47" s="142"/>
      <c r="N47" s="142"/>
      <c r="O47" s="142"/>
      <c r="P47" s="245"/>
      <c r="Q47" s="245"/>
      <c r="R47" s="137"/>
      <c r="S47" s="137"/>
      <c r="T47" s="137"/>
      <c r="U47" s="137"/>
      <c r="V47" s="137"/>
      <c r="W47" s="137"/>
      <c r="X47" s="137"/>
      <c r="Y47" s="137"/>
      <c r="Z47" s="137"/>
    </row>
    <row r="48" spans="1:26" s="138" customFormat="1" x14ac:dyDescent="0.2">
      <c r="A48" s="240">
        <v>42108.539999999848</v>
      </c>
      <c r="B48" s="139">
        <f t="shared" si="1"/>
        <v>4266.5827231621897</v>
      </c>
      <c r="C48" s="351">
        <f t="shared" si="2"/>
        <v>5206.1780914449701</v>
      </c>
      <c r="D48" s="351">
        <f t="shared" si="2"/>
        <v>5206.1780914449701</v>
      </c>
      <c r="E48" s="381">
        <f t="shared" si="3"/>
        <v>12.025897897046914</v>
      </c>
      <c r="F48" s="238">
        <f t="shared" si="3"/>
        <v>11</v>
      </c>
      <c r="G48" s="144">
        <f t="shared" si="0"/>
        <v>0.9146926154013969</v>
      </c>
      <c r="H48" s="191"/>
      <c r="I48" s="137"/>
      <c r="J48" s="137"/>
      <c r="K48" s="137"/>
      <c r="L48" s="285"/>
      <c r="M48" s="142"/>
      <c r="N48" s="142"/>
      <c r="O48" s="142"/>
      <c r="P48" s="245"/>
      <c r="Q48" s="245"/>
      <c r="R48" s="137"/>
      <c r="S48" s="137"/>
      <c r="T48" s="137"/>
      <c r="U48" s="137"/>
      <c r="V48" s="137"/>
      <c r="W48" s="137"/>
      <c r="X48" s="137"/>
      <c r="Y48" s="137"/>
      <c r="Z48" s="137"/>
    </row>
    <row r="49" spans="1:26" s="138" customFormat="1" x14ac:dyDescent="0.2">
      <c r="A49" s="240">
        <v>42138.959999999846</v>
      </c>
      <c r="B49" s="139">
        <f t="shared" si="1"/>
        <v>5206.1780914449701</v>
      </c>
      <c r="C49" s="351">
        <f t="shared" si="2"/>
        <v>5664.6710668052665</v>
      </c>
      <c r="D49" s="351">
        <f t="shared" si="2"/>
        <v>5664.6710668052665</v>
      </c>
      <c r="E49" s="381">
        <f t="shared" si="3"/>
        <v>12.511792590095739</v>
      </c>
      <c r="F49" s="238">
        <f t="shared" si="3"/>
        <v>12.5</v>
      </c>
      <c r="G49" s="144">
        <f t="shared" si="0"/>
        <v>0.99905748197064315</v>
      </c>
      <c r="H49" s="191"/>
      <c r="I49" s="137"/>
      <c r="J49" s="137"/>
      <c r="K49" s="137"/>
      <c r="L49" s="285"/>
      <c r="M49" s="142"/>
      <c r="N49" s="142"/>
      <c r="O49" s="142"/>
      <c r="P49" s="245"/>
      <c r="Q49" s="245"/>
      <c r="R49" s="137"/>
      <c r="S49" s="137"/>
      <c r="T49" s="137"/>
      <c r="U49" s="137"/>
      <c r="V49" s="137"/>
      <c r="W49" s="137"/>
      <c r="X49" s="137"/>
      <c r="Y49" s="137"/>
      <c r="Z49" s="137"/>
    </row>
    <row r="50" spans="1:26" s="138" customFormat="1" x14ac:dyDescent="0.2">
      <c r="A50" s="240">
        <v>42169.379999999845</v>
      </c>
      <c r="B50" s="139">
        <f t="shared" si="1"/>
        <v>5664.6710668052665</v>
      </c>
      <c r="C50" s="351">
        <f t="shared" si="2"/>
        <v>5756.3452708170089</v>
      </c>
      <c r="D50" s="351">
        <f t="shared" si="2"/>
        <v>5756.3452708170089</v>
      </c>
      <c r="E50" s="381">
        <f t="shared" si="3"/>
        <v>13.092367586189534</v>
      </c>
      <c r="F50" s="238">
        <f t="shared" si="3"/>
        <v>12.5</v>
      </c>
      <c r="G50" s="144">
        <f t="shared" si="0"/>
        <v>0.95475473917991793</v>
      </c>
      <c r="H50" s="191"/>
      <c r="I50" s="137"/>
      <c r="J50" s="137"/>
      <c r="K50" s="137"/>
      <c r="L50" s="285"/>
      <c r="M50" s="142"/>
      <c r="N50" s="142"/>
      <c r="O50" s="142"/>
      <c r="P50" s="245"/>
      <c r="Q50" s="245"/>
      <c r="R50" s="137"/>
      <c r="S50" s="137"/>
      <c r="T50" s="137"/>
      <c r="U50" s="137"/>
      <c r="V50" s="137"/>
      <c r="W50" s="137"/>
      <c r="X50" s="137"/>
      <c r="Y50" s="137"/>
      <c r="Z50" s="137"/>
    </row>
    <row r="51" spans="1:26" s="138" customFormat="1" x14ac:dyDescent="0.2">
      <c r="A51" s="240">
        <v>42199.799999999843</v>
      </c>
      <c r="B51" s="139">
        <f t="shared" si="1"/>
        <v>5756.3452708170089</v>
      </c>
      <c r="C51" s="242">
        <f t="shared" ref="C51:D68" si="4">C39</f>
        <v>6401.7082499392218</v>
      </c>
      <c r="D51" s="242">
        <f t="shared" si="4"/>
        <v>6401.7082499392218</v>
      </c>
      <c r="E51" s="381">
        <f t="shared" ref="E51:E68" si="5">E39</f>
        <v>12.958410804201726</v>
      </c>
      <c r="F51" s="238">
        <f t="shared" ref="F51" si="6">F39</f>
        <v>12</v>
      </c>
      <c r="G51" s="144">
        <f t="shared" si="0"/>
        <v>0.92603947978783285</v>
      </c>
      <c r="H51" s="191"/>
      <c r="I51" s="137"/>
      <c r="J51" s="137"/>
      <c r="K51" s="137"/>
      <c r="L51" s="285"/>
      <c r="M51" s="142"/>
      <c r="N51" s="142"/>
      <c r="O51" s="142"/>
      <c r="P51" s="245"/>
      <c r="Q51" s="245"/>
      <c r="R51" s="137"/>
      <c r="S51" s="137"/>
      <c r="T51" s="137"/>
      <c r="U51" s="137"/>
      <c r="V51" s="137"/>
      <c r="W51" s="137"/>
      <c r="X51" s="137"/>
      <c r="Y51" s="137"/>
      <c r="Z51" s="137"/>
    </row>
    <row r="52" spans="1:26" s="138" customFormat="1" x14ac:dyDescent="0.2">
      <c r="A52" s="240">
        <v>42230.219999999841</v>
      </c>
      <c r="B52" s="139">
        <f t="shared" si="1"/>
        <v>6401.7082499392218</v>
      </c>
      <c r="C52" s="242">
        <f t="shared" si="4"/>
        <v>6416.0546744214789</v>
      </c>
      <c r="D52" s="242">
        <f t="shared" si="4"/>
        <v>6416.0546744214789</v>
      </c>
      <c r="E52" s="381">
        <f t="shared" si="5"/>
        <v>13.602846514559133</v>
      </c>
      <c r="F52" s="238">
        <f t="shared" ref="F52" si="7">F40</f>
        <v>13</v>
      </c>
      <c r="G52" s="144">
        <f t="shared" si="0"/>
        <v>0.95568232620180593</v>
      </c>
      <c r="H52" s="191"/>
      <c r="I52" s="137"/>
      <c r="J52" s="137"/>
      <c r="K52" s="137"/>
      <c r="L52" s="285"/>
      <c r="M52" s="142"/>
      <c r="N52" s="142"/>
      <c r="O52" s="142"/>
      <c r="P52" s="245"/>
      <c r="Q52" s="245"/>
      <c r="R52" s="137"/>
      <c r="S52" s="137"/>
      <c r="T52" s="137"/>
      <c r="U52" s="137"/>
      <c r="V52" s="137"/>
      <c r="W52" s="137"/>
      <c r="X52" s="137"/>
      <c r="Y52" s="137"/>
      <c r="Z52" s="137"/>
    </row>
    <row r="53" spans="1:26" s="138" customFormat="1" x14ac:dyDescent="0.2">
      <c r="A53" s="240">
        <v>42260.639999999839</v>
      </c>
      <c r="B53" s="139">
        <f t="shared" si="1"/>
        <v>6416.0546744214789</v>
      </c>
      <c r="C53" s="242">
        <f t="shared" si="4"/>
        <v>5741.6855887750007</v>
      </c>
      <c r="D53" s="242">
        <f t="shared" si="4"/>
        <v>5741.6855887750007</v>
      </c>
      <c r="E53" s="381">
        <f t="shared" si="5"/>
        <v>12.947534735377527</v>
      </c>
      <c r="F53" s="238">
        <f t="shared" ref="F53" si="8">F41</f>
        <v>12</v>
      </c>
      <c r="G53" s="144">
        <f t="shared" si="0"/>
        <v>0.92681736293871397</v>
      </c>
      <c r="H53" s="191"/>
      <c r="I53" s="137"/>
      <c r="J53" s="137"/>
      <c r="K53" s="137"/>
      <c r="L53" s="285"/>
      <c r="M53" s="142"/>
      <c r="N53" s="142"/>
      <c r="O53" s="142"/>
      <c r="P53" s="245"/>
      <c r="Q53" s="245"/>
      <c r="R53" s="137"/>
      <c r="S53" s="137"/>
      <c r="T53" s="137"/>
      <c r="U53" s="137"/>
      <c r="V53" s="137"/>
      <c r="W53" s="137"/>
      <c r="X53" s="137"/>
      <c r="Y53" s="137"/>
      <c r="Z53" s="137"/>
    </row>
    <row r="54" spans="1:26" s="138" customFormat="1" x14ac:dyDescent="0.2">
      <c r="A54" s="240">
        <v>42291.059999999838</v>
      </c>
      <c r="B54" s="139">
        <f t="shared" si="1"/>
        <v>5741.6855887750007</v>
      </c>
      <c r="C54" s="242">
        <f t="shared" si="4"/>
        <v>5418.6496814467991</v>
      </c>
      <c r="D54" s="242">
        <f t="shared" si="4"/>
        <v>5418.6496814467991</v>
      </c>
      <c r="E54" s="381">
        <f t="shared" si="5"/>
        <v>12.007769596968716</v>
      </c>
      <c r="F54" s="238">
        <f t="shared" ref="F54" si="9">F42</f>
        <v>11</v>
      </c>
      <c r="G54" s="144">
        <f t="shared" si="0"/>
        <v>0.91607353981682649</v>
      </c>
      <c r="H54" s="191"/>
      <c r="I54" s="137"/>
      <c r="J54" s="137"/>
      <c r="K54" s="137"/>
      <c r="L54" s="285"/>
      <c r="M54" s="142"/>
      <c r="N54" s="142"/>
      <c r="O54" s="142"/>
      <c r="P54" s="245"/>
      <c r="Q54" s="245"/>
      <c r="R54" s="137"/>
      <c r="S54" s="137"/>
      <c r="T54" s="137"/>
      <c r="U54" s="137"/>
      <c r="V54" s="137"/>
      <c r="W54" s="137"/>
      <c r="X54" s="137"/>
      <c r="Y54" s="137"/>
      <c r="Z54" s="137"/>
    </row>
    <row r="55" spans="1:26" s="138" customFormat="1" x14ac:dyDescent="0.2">
      <c r="A55" s="240">
        <v>42321.479999999836</v>
      </c>
      <c r="B55" s="139">
        <f t="shared" si="1"/>
        <v>5418.6496814467991</v>
      </c>
      <c r="C55" s="242">
        <f t="shared" si="4"/>
        <v>4308.2243999579396</v>
      </c>
      <c r="D55" s="242">
        <f t="shared" si="4"/>
        <v>4308.2243999579396</v>
      </c>
      <c r="E55" s="381">
        <f t="shared" si="5"/>
        <v>9.2326228414074016</v>
      </c>
      <c r="F55" s="238">
        <f t="shared" ref="F55" si="10">F43</f>
        <v>9</v>
      </c>
      <c r="G55" s="144">
        <f t="shared" si="0"/>
        <v>0.97480425168413565</v>
      </c>
      <c r="H55" s="191"/>
      <c r="I55" s="137"/>
      <c r="J55" s="137"/>
      <c r="K55" s="137"/>
      <c r="L55" s="285"/>
      <c r="M55" s="142"/>
      <c r="N55" s="142"/>
      <c r="O55" s="142"/>
      <c r="P55" s="245"/>
      <c r="Q55" s="245"/>
      <c r="R55" s="137"/>
      <c r="S55" s="137"/>
      <c r="T55" s="137"/>
      <c r="U55" s="137"/>
      <c r="V55" s="137"/>
      <c r="W55" s="137"/>
      <c r="X55" s="137"/>
      <c r="Y55" s="137"/>
      <c r="Z55" s="137"/>
    </row>
    <row r="56" spans="1:26" s="138" customFormat="1" x14ac:dyDescent="0.2">
      <c r="A56" s="240">
        <v>42351.899999999834</v>
      </c>
      <c r="B56" s="139">
        <f t="shared" si="1"/>
        <v>4308.2243999579396</v>
      </c>
      <c r="C56" s="242">
        <f t="shared" si="4"/>
        <v>4610.8397124995281</v>
      </c>
      <c r="D56" s="242">
        <f t="shared" si="4"/>
        <v>4610.8397124995281</v>
      </c>
      <c r="E56" s="381">
        <f t="shared" si="5"/>
        <v>10.032043900215818</v>
      </c>
      <c r="F56" s="238">
        <f t="shared" ref="F56" si="11">F44</f>
        <v>9</v>
      </c>
      <c r="G56" s="144">
        <f t="shared" si="0"/>
        <v>0.89712526076629151</v>
      </c>
      <c r="H56" s="191"/>
      <c r="I56" s="137"/>
      <c r="J56" s="137"/>
      <c r="K56" s="137"/>
      <c r="L56" s="285"/>
      <c r="M56" s="142"/>
      <c r="N56" s="142"/>
      <c r="O56" s="142"/>
      <c r="P56" s="245"/>
      <c r="Q56" s="245"/>
      <c r="R56" s="137"/>
      <c r="S56" s="137"/>
      <c r="T56" s="137"/>
      <c r="U56" s="137"/>
      <c r="V56" s="137"/>
      <c r="W56" s="137"/>
      <c r="X56" s="137"/>
      <c r="Y56" s="137"/>
      <c r="Z56" s="137"/>
    </row>
    <row r="57" spans="1:26" s="138" customFormat="1" x14ac:dyDescent="0.2">
      <c r="A57" s="240">
        <v>42382.319999999832</v>
      </c>
      <c r="B57" s="139">
        <f t="shared" si="1"/>
        <v>4610.8397124995281</v>
      </c>
      <c r="C57" s="242">
        <f t="shared" si="4"/>
        <v>4777.5496982312425</v>
      </c>
      <c r="D57" s="242">
        <f t="shared" si="4"/>
        <v>4777.5496982312425</v>
      </c>
      <c r="E57" s="381">
        <f t="shared" si="5"/>
        <v>10.702893219690962</v>
      </c>
      <c r="F57" s="238">
        <f t="shared" ref="F57" si="12">F45</f>
        <v>10.5</v>
      </c>
      <c r="G57" s="144">
        <f t="shared" si="0"/>
        <v>0.98104314267868398</v>
      </c>
      <c r="H57" s="191"/>
      <c r="I57" s="137"/>
      <c r="J57" s="137"/>
      <c r="K57" s="137"/>
      <c r="L57" s="285"/>
      <c r="M57" s="142"/>
      <c r="N57" s="142"/>
      <c r="O57" s="142"/>
      <c r="P57" s="245"/>
      <c r="Q57" s="245"/>
      <c r="R57" s="137"/>
      <c r="S57" s="137"/>
      <c r="T57" s="137"/>
      <c r="U57" s="137"/>
      <c r="V57" s="137"/>
      <c r="W57" s="137"/>
      <c r="X57" s="137"/>
      <c r="Y57" s="137"/>
      <c r="Z57" s="137"/>
    </row>
    <row r="58" spans="1:26" s="138" customFormat="1" x14ac:dyDescent="0.2">
      <c r="A58" s="240">
        <v>42412.739999999831</v>
      </c>
      <c r="B58" s="139">
        <f t="shared" si="1"/>
        <v>4777.5496982312425</v>
      </c>
      <c r="C58" s="242">
        <f t="shared" si="4"/>
        <v>4174.1944702936889</v>
      </c>
      <c r="D58" s="242">
        <f t="shared" si="4"/>
        <v>4174.1944702936889</v>
      </c>
      <c r="E58" s="381">
        <f t="shared" si="5"/>
        <v>10.130146895597399</v>
      </c>
      <c r="F58" s="238">
        <f t="shared" ref="F58" si="13">F46</f>
        <v>9.5</v>
      </c>
      <c r="G58" s="144">
        <f t="shared" si="0"/>
        <v>0.93779489062776933</v>
      </c>
      <c r="H58" s="191"/>
      <c r="I58" s="137"/>
      <c r="J58" s="137"/>
      <c r="K58" s="137"/>
      <c r="L58" s="285"/>
      <c r="M58" s="142"/>
      <c r="N58" s="142"/>
      <c r="O58" s="142"/>
      <c r="P58" s="245"/>
      <c r="Q58" s="245"/>
      <c r="R58" s="137"/>
      <c r="S58" s="137"/>
      <c r="T58" s="137"/>
      <c r="U58" s="137"/>
      <c r="V58" s="137"/>
      <c r="W58" s="137"/>
      <c r="X58" s="137"/>
      <c r="Y58" s="137"/>
      <c r="Z58" s="137"/>
    </row>
    <row r="59" spans="1:26" s="138" customFormat="1" x14ac:dyDescent="0.2">
      <c r="A59" s="240">
        <v>42443.159999999829</v>
      </c>
      <c r="B59" s="139">
        <f t="shared" si="1"/>
        <v>4174.1944702936889</v>
      </c>
      <c r="C59" s="242">
        <f t="shared" si="4"/>
        <v>4266.5827231621897</v>
      </c>
      <c r="D59" s="242">
        <f t="shared" si="4"/>
        <v>4266.5827231621897</v>
      </c>
      <c r="E59" s="381">
        <f t="shared" si="5"/>
        <v>10.190595384421023</v>
      </c>
      <c r="F59" s="238">
        <f t="shared" ref="F59" si="14">F47</f>
        <v>9.5</v>
      </c>
      <c r="G59" s="144">
        <f t="shared" si="0"/>
        <v>0.93223208670645707</v>
      </c>
      <c r="H59" s="191"/>
      <c r="I59" s="137"/>
      <c r="J59" s="137"/>
      <c r="K59" s="137"/>
      <c r="L59" s="285"/>
      <c r="M59" s="142"/>
      <c r="N59" s="142"/>
      <c r="O59" s="142"/>
      <c r="P59" s="245"/>
      <c r="Q59" s="245"/>
      <c r="R59" s="137"/>
      <c r="S59" s="137"/>
      <c r="T59" s="137"/>
      <c r="U59" s="137"/>
      <c r="V59" s="137"/>
      <c r="W59" s="137"/>
      <c r="X59" s="137"/>
      <c r="Y59" s="137"/>
      <c r="Z59" s="137"/>
    </row>
    <row r="60" spans="1:26" s="138" customFormat="1" x14ac:dyDescent="0.2">
      <c r="A60" s="240">
        <v>42473.579999999827</v>
      </c>
      <c r="B60" s="139">
        <f t="shared" si="1"/>
        <v>4266.5827231621897</v>
      </c>
      <c r="C60" s="242">
        <f t="shared" si="4"/>
        <v>5206.1780914449701</v>
      </c>
      <c r="D60" s="242">
        <f t="shared" si="4"/>
        <v>5206.1780914449701</v>
      </c>
      <c r="E60" s="381">
        <f t="shared" si="5"/>
        <v>12.025897897046914</v>
      </c>
      <c r="F60" s="238">
        <f t="shared" ref="F60" si="15">F48</f>
        <v>11</v>
      </c>
      <c r="G60" s="144">
        <f t="shared" si="0"/>
        <v>0.9146926154013969</v>
      </c>
      <c r="H60" s="191"/>
      <c r="I60" s="137"/>
      <c r="J60" s="137"/>
      <c r="K60" s="137"/>
      <c r="L60" s="285"/>
      <c r="M60" s="142"/>
      <c r="N60" s="142"/>
      <c r="O60" s="142"/>
      <c r="P60" s="245"/>
      <c r="Q60" s="245"/>
      <c r="R60" s="137"/>
      <c r="S60" s="137"/>
      <c r="T60" s="137"/>
      <c r="U60" s="137"/>
      <c r="V60" s="137"/>
      <c r="W60" s="137"/>
      <c r="X60" s="137"/>
      <c r="Y60" s="137"/>
      <c r="Z60" s="137"/>
    </row>
    <row r="61" spans="1:26" s="138" customFormat="1" x14ac:dyDescent="0.2">
      <c r="A61" s="240">
        <v>42503.999999999825</v>
      </c>
      <c r="B61" s="139">
        <f t="shared" si="1"/>
        <v>5206.1780914449701</v>
      </c>
      <c r="C61" s="242">
        <f t="shared" si="4"/>
        <v>5664.6710668052665</v>
      </c>
      <c r="D61" s="242">
        <f t="shared" si="4"/>
        <v>5664.6710668052665</v>
      </c>
      <c r="E61" s="381">
        <f t="shared" si="5"/>
        <v>12.511792590095739</v>
      </c>
      <c r="F61" s="238">
        <f t="shared" ref="F61" si="16">F49</f>
        <v>12.5</v>
      </c>
      <c r="G61" s="144">
        <f t="shared" si="0"/>
        <v>0.99905748197064315</v>
      </c>
      <c r="H61" s="191"/>
      <c r="I61" s="137"/>
      <c r="J61" s="137"/>
      <c r="K61" s="137"/>
      <c r="L61" s="285"/>
      <c r="M61" s="142"/>
      <c r="N61" s="142"/>
      <c r="O61" s="142"/>
      <c r="P61" s="245"/>
      <c r="Q61" s="245"/>
      <c r="R61" s="137"/>
      <c r="S61" s="137"/>
      <c r="T61" s="137"/>
      <c r="U61" s="137"/>
      <c r="V61" s="137"/>
      <c r="W61" s="137"/>
      <c r="X61" s="137"/>
      <c r="Y61" s="137"/>
      <c r="Z61" s="137"/>
    </row>
    <row r="62" spans="1:26" s="138" customFormat="1" x14ac:dyDescent="0.2">
      <c r="A62" s="240">
        <v>42534.419999999824</v>
      </c>
      <c r="B62" s="139">
        <f t="shared" si="1"/>
        <v>5664.6710668052665</v>
      </c>
      <c r="C62" s="242">
        <f t="shared" si="4"/>
        <v>5756.3452708170089</v>
      </c>
      <c r="D62" s="242">
        <f t="shared" si="4"/>
        <v>5756.3452708170089</v>
      </c>
      <c r="E62" s="381">
        <f t="shared" si="5"/>
        <v>13.092367586189534</v>
      </c>
      <c r="F62" s="238">
        <f t="shared" ref="F62" si="17">F50</f>
        <v>12.5</v>
      </c>
      <c r="G62" s="144">
        <f t="shared" si="0"/>
        <v>0.95475473917991793</v>
      </c>
      <c r="H62" s="191"/>
      <c r="I62" s="137"/>
      <c r="J62" s="137"/>
      <c r="K62" s="137"/>
      <c r="L62" s="285"/>
      <c r="M62" s="142"/>
      <c r="N62" s="142"/>
      <c r="O62" s="142"/>
      <c r="P62" s="245"/>
      <c r="Q62" s="245"/>
      <c r="R62" s="137"/>
      <c r="S62" s="137"/>
      <c r="T62" s="137"/>
      <c r="U62" s="137"/>
      <c r="V62" s="137"/>
      <c r="W62" s="137"/>
      <c r="X62" s="137"/>
      <c r="Y62" s="137"/>
      <c r="Z62" s="137"/>
    </row>
    <row r="63" spans="1:26" s="138" customFormat="1" x14ac:dyDescent="0.2">
      <c r="A63" s="240">
        <v>42564.839999999822</v>
      </c>
      <c r="B63" s="139">
        <f t="shared" si="1"/>
        <v>5756.3452708170089</v>
      </c>
      <c r="C63" s="242">
        <f t="shared" si="4"/>
        <v>6401.7082499392218</v>
      </c>
      <c r="D63" s="242">
        <f t="shared" si="4"/>
        <v>6401.7082499392218</v>
      </c>
      <c r="E63" s="381">
        <f t="shared" si="5"/>
        <v>12.958410804201726</v>
      </c>
      <c r="F63" s="238">
        <f t="shared" ref="F63" si="18">F51</f>
        <v>12</v>
      </c>
      <c r="G63" s="144">
        <f t="shared" si="0"/>
        <v>0.92603947978783285</v>
      </c>
      <c r="H63" s="191"/>
      <c r="I63" s="137"/>
      <c r="J63" s="137"/>
      <c r="K63" s="137"/>
      <c r="L63" s="285"/>
      <c r="M63" s="142"/>
      <c r="N63" s="142"/>
      <c r="O63" s="142"/>
      <c r="P63" s="245"/>
      <c r="Q63" s="245"/>
      <c r="R63" s="137"/>
      <c r="S63" s="137"/>
      <c r="T63" s="137"/>
      <c r="U63" s="137"/>
      <c r="V63" s="137"/>
      <c r="W63" s="137"/>
      <c r="X63" s="137"/>
      <c r="Y63" s="137"/>
      <c r="Z63" s="137"/>
    </row>
    <row r="64" spans="1:26" s="138" customFormat="1" x14ac:dyDescent="0.2">
      <c r="A64" s="240">
        <v>42595.25999999982</v>
      </c>
      <c r="B64" s="139">
        <f t="shared" si="1"/>
        <v>6401.7082499392218</v>
      </c>
      <c r="C64" s="242">
        <f t="shared" si="4"/>
        <v>6416.0546744214789</v>
      </c>
      <c r="D64" s="242">
        <f t="shared" si="4"/>
        <v>6416.0546744214789</v>
      </c>
      <c r="E64" s="381">
        <f t="shared" si="5"/>
        <v>13.602846514559133</v>
      </c>
      <c r="F64" s="238">
        <f t="shared" ref="F64" si="19">F52</f>
        <v>13</v>
      </c>
      <c r="G64" s="144">
        <f t="shared" si="0"/>
        <v>0.95568232620180593</v>
      </c>
      <c r="H64" s="191"/>
      <c r="I64" s="137"/>
      <c r="J64" s="137"/>
      <c r="K64" s="137"/>
      <c r="L64" s="285"/>
      <c r="M64" s="142"/>
      <c r="N64" s="142"/>
      <c r="O64" s="142"/>
      <c r="P64" s="245"/>
      <c r="Q64" s="245"/>
      <c r="R64" s="137"/>
      <c r="S64" s="137"/>
      <c r="T64" s="137"/>
      <c r="U64" s="137"/>
      <c r="V64" s="137"/>
      <c r="W64" s="137"/>
      <c r="X64" s="137"/>
      <c r="Y64" s="137"/>
      <c r="Z64" s="137"/>
    </row>
    <row r="65" spans="1:26" s="138" customFormat="1" x14ac:dyDescent="0.2">
      <c r="A65" s="240">
        <v>42625.679999999818</v>
      </c>
      <c r="B65" s="139">
        <f t="shared" si="1"/>
        <v>6416.0546744214789</v>
      </c>
      <c r="C65" s="242">
        <f t="shared" si="4"/>
        <v>5741.6855887750007</v>
      </c>
      <c r="D65" s="242">
        <f t="shared" si="4"/>
        <v>5741.6855887750007</v>
      </c>
      <c r="E65" s="381">
        <f t="shared" si="5"/>
        <v>12.947534735377527</v>
      </c>
      <c r="F65" s="238">
        <f t="shared" ref="F65" si="20">F53</f>
        <v>12</v>
      </c>
      <c r="G65" s="144">
        <f t="shared" si="0"/>
        <v>0.92681736293871397</v>
      </c>
      <c r="H65" s="191"/>
      <c r="I65" s="137"/>
      <c r="J65" s="137"/>
      <c r="K65" s="137"/>
      <c r="L65" s="285"/>
      <c r="M65" s="142"/>
      <c r="N65" s="142"/>
      <c r="O65" s="142"/>
      <c r="P65" s="245"/>
      <c r="Q65" s="245"/>
      <c r="R65" s="137"/>
      <c r="S65" s="137"/>
      <c r="T65" s="137"/>
      <c r="U65" s="137"/>
      <c r="V65" s="137"/>
      <c r="W65" s="137"/>
      <c r="X65" s="137"/>
      <c r="Y65" s="137"/>
      <c r="Z65" s="137"/>
    </row>
    <row r="66" spans="1:26" s="138" customFormat="1" x14ac:dyDescent="0.2">
      <c r="A66" s="240">
        <v>42656.099999999817</v>
      </c>
      <c r="B66" s="139">
        <f t="shared" si="1"/>
        <v>5741.6855887750007</v>
      </c>
      <c r="C66" s="242">
        <f t="shared" si="4"/>
        <v>5418.6496814467991</v>
      </c>
      <c r="D66" s="242">
        <f t="shared" si="4"/>
        <v>5418.6496814467991</v>
      </c>
      <c r="E66" s="381">
        <f t="shared" si="5"/>
        <v>12.007769596968716</v>
      </c>
      <c r="F66" s="238">
        <f t="shared" ref="F66" si="21">F54</f>
        <v>11</v>
      </c>
      <c r="G66" s="144">
        <f t="shared" si="0"/>
        <v>0.91607353981682649</v>
      </c>
      <c r="H66" s="191"/>
      <c r="I66" s="137"/>
      <c r="J66" s="137"/>
      <c r="K66" s="137"/>
      <c r="L66" s="285"/>
      <c r="M66" s="142"/>
      <c r="N66" s="142"/>
      <c r="O66" s="142"/>
      <c r="P66" s="245"/>
      <c r="Q66" s="245"/>
      <c r="R66" s="137"/>
      <c r="S66" s="137"/>
      <c r="T66" s="137"/>
      <c r="U66" s="137"/>
      <c r="V66" s="137"/>
      <c r="W66" s="137"/>
      <c r="X66" s="137"/>
      <c r="Y66" s="137"/>
      <c r="Z66" s="137"/>
    </row>
    <row r="67" spans="1:26" s="138" customFormat="1" x14ac:dyDescent="0.2">
      <c r="A67" s="240">
        <v>42686.519999999815</v>
      </c>
      <c r="B67" s="139">
        <f t="shared" si="1"/>
        <v>5418.6496814467991</v>
      </c>
      <c r="C67" s="242">
        <f t="shared" si="4"/>
        <v>4308.2243999579396</v>
      </c>
      <c r="D67" s="242">
        <f t="shared" si="4"/>
        <v>4308.2243999579396</v>
      </c>
      <c r="E67" s="381">
        <f t="shared" si="5"/>
        <v>9.2326228414074016</v>
      </c>
      <c r="F67" s="238">
        <f t="shared" ref="F67" si="22">F55</f>
        <v>9</v>
      </c>
      <c r="G67" s="144">
        <f t="shared" si="0"/>
        <v>0.97480425168413565</v>
      </c>
      <c r="H67" s="191"/>
      <c r="I67" s="137"/>
      <c r="J67" s="137"/>
      <c r="K67" s="137"/>
      <c r="L67" s="285"/>
      <c r="M67" s="142"/>
      <c r="N67" s="142"/>
      <c r="O67" s="142"/>
      <c r="P67" s="245"/>
      <c r="Q67" s="245"/>
      <c r="R67" s="137"/>
      <c r="S67" s="137"/>
      <c r="T67" s="137"/>
      <c r="U67" s="137"/>
      <c r="V67" s="137"/>
      <c r="W67" s="137"/>
      <c r="X67" s="137"/>
      <c r="Y67" s="137"/>
      <c r="Z67" s="137"/>
    </row>
    <row r="68" spans="1:26" s="138" customFormat="1" x14ac:dyDescent="0.2">
      <c r="A68" s="240">
        <v>42716.939999999813</v>
      </c>
      <c r="B68" s="139">
        <f t="shared" si="1"/>
        <v>4308.2243999579396</v>
      </c>
      <c r="C68" s="242">
        <f t="shared" si="4"/>
        <v>4610.8397124995281</v>
      </c>
      <c r="D68" s="242">
        <f t="shared" si="4"/>
        <v>4610.8397124995281</v>
      </c>
      <c r="E68" s="381">
        <f t="shared" si="5"/>
        <v>10.032043900215818</v>
      </c>
      <c r="F68" s="238">
        <f t="shared" ref="F68" si="23">F56</f>
        <v>9</v>
      </c>
      <c r="G68" s="144">
        <f t="shared" si="0"/>
        <v>0.89712526076629151</v>
      </c>
      <c r="H68" s="191"/>
      <c r="I68" s="137"/>
      <c r="J68" s="137"/>
      <c r="K68" s="137"/>
      <c r="L68" s="285"/>
      <c r="M68" s="142"/>
      <c r="N68" s="142"/>
      <c r="O68" s="142"/>
      <c r="P68" s="245"/>
      <c r="Q68" s="245"/>
      <c r="R68" s="137"/>
      <c r="S68" s="137"/>
      <c r="T68" s="137"/>
      <c r="U68" s="137"/>
      <c r="V68" s="137"/>
      <c r="W68" s="137"/>
      <c r="X68" s="137"/>
      <c r="Y68" s="137"/>
      <c r="Z68" s="137"/>
    </row>
    <row r="69" spans="1:26" s="138" customFormat="1" x14ac:dyDescent="0.2">
      <c r="A69" s="240">
        <v>42747</v>
      </c>
      <c r="B69" s="139">
        <f t="shared" si="1"/>
        <v>4610.8397124995281</v>
      </c>
      <c r="C69" s="241"/>
      <c r="D69" s="241"/>
      <c r="E69" s="144"/>
      <c r="F69" s="144"/>
      <c r="G69" s="144"/>
      <c r="H69" s="137"/>
      <c r="I69" s="137"/>
      <c r="J69" s="137"/>
      <c r="K69" s="137"/>
      <c r="L69" s="285"/>
      <c r="M69" s="142"/>
      <c r="N69" s="142"/>
      <c r="O69" s="142"/>
      <c r="P69" s="245"/>
      <c r="Q69" s="245"/>
      <c r="R69" s="137"/>
      <c r="S69" s="137"/>
      <c r="T69" s="137"/>
      <c r="U69" s="137"/>
      <c r="V69" s="137"/>
      <c r="W69" s="137"/>
      <c r="X69" s="137"/>
      <c r="Y69" s="137"/>
      <c r="Z69" s="137"/>
    </row>
    <row r="70" spans="1:26" s="138" customFormat="1" x14ac:dyDescent="0.2">
      <c r="A70" s="243"/>
      <c r="B70" s="241"/>
      <c r="C70" s="241"/>
      <c r="D70" s="241"/>
      <c r="E70" s="144"/>
      <c r="F70" s="144"/>
      <c r="G70" s="144"/>
      <c r="H70" s="137"/>
      <c r="I70" s="137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  <c r="Y70" s="137"/>
      <c r="Z70" s="137"/>
    </row>
    <row r="71" spans="1:26" s="138" customFormat="1" x14ac:dyDescent="0.2">
      <c r="A71" s="239"/>
      <c r="B71" s="145"/>
      <c r="C71" s="145"/>
      <c r="D71" s="145"/>
      <c r="E71" s="145"/>
      <c r="F71" s="145"/>
      <c r="G71" s="145"/>
      <c r="H71" s="137"/>
      <c r="I71" s="137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  <c r="Y71" s="137"/>
      <c r="Z71" s="137"/>
    </row>
    <row r="72" spans="1:26" s="138" customFormat="1" x14ac:dyDescent="0.2">
      <c r="A72" s="239"/>
      <c r="B72" s="145"/>
      <c r="C72" s="145"/>
      <c r="D72" s="145"/>
      <c r="E72" s="146"/>
      <c r="F72" s="146"/>
      <c r="G72" s="146"/>
      <c r="H72" s="146"/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  <c r="Y72" s="137"/>
      <c r="Z72" s="137"/>
    </row>
    <row r="73" spans="1:26" s="138" customFormat="1" x14ac:dyDescent="0.2">
      <c r="A73" s="239" t="s">
        <v>167</v>
      </c>
      <c r="B73" s="145"/>
      <c r="C73" s="145"/>
      <c r="D73" s="145"/>
      <c r="E73" s="146"/>
      <c r="F73" s="146"/>
      <c r="G73" s="146"/>
      <c r="H73" s="146"/>
      <c r="I73" s="137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  <c r="Y73" s="137"/>
      <c r="Z73" s="137"/>
    </row>
    <row r="74" spans="1:26" s="138" customFormat="1" x14ac:dyDescent="0.2">
      <c r="A74" s="239"/>
      <c r="B74" s="145"/>
      <c r="C74" s="145"/>
      <c r="D74" s="145"/>
      <c r="E74" s="146"/>
      <c r="F74" s="146"/>
      <c r="G74" s="146"/>
      <c r="H74" s="146"/>
      <c r="I74" s="137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  <c r="Y74" s="137"/>
      <c r="Z74" s="137"/>
    </row>
    <row r="75" spans="1:26" s="138" customFormat="1" x14ac:dyDescent="0.2">
      <c r="A75" s="239">
        <v>2011</v>
      </c>
      <c r="B75" s="145">
        <f>SUM(B6:B8)</f>
        <v>9181.3919999999998</v>
      </c>
      <c r="C75" s="145">
        <f>SUM(C6:C8)</f>
        <v>13628.775</v>
      </c>
      <c r="D75" s="145">
        <f>SUM(D6:D8)</f>
        <v>13628.775</v>
      </c>
      <c r="E75" s="145">
        <f>SUM(F6:F8)</f>
        <v>29.786000000000001</v>
      </c>
      <c r="F75" s="145" t="e">
        <f>SUM(#REF!)</f>
        <v>#REF!</v>
      </c>
      <c r="G75" s="146"/>
      <c r="H75" s="146"/>
      <c r="I75" s="137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  <c r="Y75" s="137"/>
      <c r="Z75" s="137"/>
    </row>
    <row r="76" spans="1:26" s="138" customFormat="1" x14ac:dyDescent="0.2">
      <c r="A76" s="239">
        <v>2012</v>
      </c>
      <c r="B76" s="145">
        <f>SUM(B9:B20)</f>
        <v>63152.559870974736</v>
      </c>
      <c r="C76" s="145">
        <f>SUM(C9:C20)</f>
        <v>63284.559886288225</v>
      </c>
      <c r="D76" s="145">
        <f>SUM(D9:D20)</f>
        <v>63284.559886288225</v>
      </c>
      <c r="E76" s="145">
        <f>SUM(F9:F20)</f>
        <v>135</v>
      </c>
      <c r="F76" s="145" t="e">
        <f>SUM(#REF!)</f>
        <v>#REF!</v>
      </c>
      <c r="G76" s="146"/>
      <c r="H76" s="146"/>
      <c r="I76" s="137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  <c r="Y76" s="137"/>
      <c r="Z76" s="137"/>
    </row>
    <row r="77" spans="1:26" s="138" customFormat="1" x14ac:dyDescent="0.2">
      <c r="A77" s="239">
        <v>2013</v>
      </c>
      <c r="B77" s="145">
        <f>SUM(B21:B32)</f>
        <v>61691.331893006958</v>
      </c>
      <c r="C77" s="145">
        <f>SUM(C21:C32)</f>
        <v>61754.245287379017</v>
      </c>
      <c r="D77" s="145">
        <f>SUM(D21:D32)</f>
        <v>61754.245287379017</v>
      </c>
      <c r="E77" s="145">
        <f>SUM(F21:F32)</f>
        <v>131</v>
      </c>
      <c r="F77" s="145" t="e">
        <f>SUM(#REF!)</f>
        <v>#REF!</v>
      </c>
      <c r="G77" s="146"/>
      <c r="H77" s="146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</row>
    <row r="78" spans="1:26" s="138" customFormat="1" ht="13.5" customHeight="1" x14ac:dyDescent="0.2">
      <c r="A78" s="239">
        <v>2014</v>
      </c>
      <c r="B78" s="145">
        <f>SUM(B33:B44)</f>
        <v>63491.580304702213</v>
      </c>
      <c r="C78" s="145">
        <f>SUM(C33:C44)</f>
        <v>63274.201767262522</v>
      </c>
      <c r="D78" s="145">
        <f>SUM(D33:D44)</f>
        <v>63274.201767262522</v>
      </c>
      <c r="E78" s="145">
        <f t="shared" ref="E78" si="24">SUM(E33:E44)</f>
        <v>139.77892324583303</v>
      </c>
      <c r="F78" s="145">
        <f>SUM(F33:F44)</f>
        <v>133</v>
      </c>
      <c r="G78" s="146"/>
      <c r="H78" s="146"/>
      <c r="I78" s="137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7"/>
      <c r="X78" s="137"/>
      <c r="Y78" s="137"/>
      <c r="Z78" s="137"/>
    </row>
    <row r="79" spans="1:26" s="138" customFormat="1" ht="13.5" customHeight="1" x14ac:dyDescent="0.2">
      <c r="A79" s="239">
        <v>2015</v>
      </c>
      <c r="B79" s="145">
        <f>SUM(B45:B56)</f>
        <v>62742.683627794329</v>
      </c>
      <c r="C79" s="145">
        <f>SUM(C45:C56)</f>
        <v>62742.683627794337</v>
      </c>
      <c r="D79" s="145">
        <f>SUM(D45:D56)</f>
        <v>62742.683627794337</v>
      </c>
      <c r="E79" s="145">
        <f t="shared" ref="E79:F79" si="25">SUM(E45:E56)</f>
        <v>139.43492196577191</v>
      </c>
      <c r="F79" s="145">
        <f t="shared" si="25"/>
        <v>131.5</v>
      </c>
      <c r="G79" s="146"/>
      <c r="H79" s="146"/>
      <c r="I79" s="137"/>
      <c r="J79" s="137"/>
      <c r="K79" s="137"/>
      <c r="L79" s="137"/>
      <c r="M79" s="137"/>
      <c r="N79" s="137"/>
      <c r="O79" s="137"/>
      <c r="P79" s="137"/>
      <c r="Q79" s="137"/>
      <c r="R79" s="137"/>
      <c r="S79" s="137"/>
      <c r="T79" s="137"/>
      <c r="U79" s="137"/>
      <c r="V79" s="137"/>
      <c r="W79" s="137"/>
      <c r="X79" s="137"/>
      <c r="Y79" s="137"/>
      <c r="Z79" s="137"/>
    </row>
    <row r="80" spans="1:26" s="138" customFormat="1" x14ac:dyDescent="0.2">
      <c r="A80" s="239">
        <v>2016</v>
      </c>
      <c r="B80" s="145">
        <f>SUM(B57:B68)</f>
        <v>62742.683627794329</v>
      </c>
      <c r="C80" s="145">
        <f>SUM(C57:C68)</f>
        <v>62742.683627794337</v>
      </c>
      <c r="D80" s="145">
        <f>SUM(D57:D68)</f>
        <v>62742.683627794337</v>
      </c>
      <c r="E80" s="145">
        <f t="shared" ref="E80:F80" si="26">SUM(E57:E68)</f>
        <v>139.43492196577191</v>
      </c>
      <c r="F80" s="145">
        <f t="shared" si="26"/>
        <v>131.5</v>
      </c>
      <c r="G80" s="144"/>
      <c r="H80" s="137"/>
      <c r="I80" s="137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  <c r="Y80" s="137"/>
      <c r="Z80" s="137"/>
    </row>
    <row r="81" spans="1:26" s="138" customFormat="1" x14ac:dyDescent="0.2">
      <c r="A81" s="235"/>
      <c r="B81" s="139"/>
      <c r="C81" s="139"/>
      <c r="D81" s="139"/>
      <c r="E81" s="144"/>
      <c r="F81" s="144"/>
      <c r="G81" s="144"/>
      <c r="H81" s="137"/>
      <c r="I81" s="137"/>
      <c r="J81" s="137"/>
      <c r="K81" s="137"/>
      <c r="L81" s="137"/>
      <c r="M81" s="137"/>
      <c r="N81" s="137"/>
      <c r="O81" s="137"/>
      <c r="P81" s="137"/>
      <c r="Q81" s="137"/>
      <c r="R81" s="137"/>
      <c r="S81" s="137"/>
      <c r="T81" s="137"/>
      <c r="U81" s="137"/>
      <c r="V81" s="137"/>
      <c r="W81" s="137"/>
      <c r="X81" s="137"/>
      <c r="Y81" s="137"/>
      <c r="Z81" s="137"/>
    </row>
    <row r="82" spans="1:26" s="138" customFormat="1" x14ac:dyDescent="0.2">
      <c r="A82" s="235"/>
      <c r="B82" s="140"/>
      <c r="C82" s="139"/>
      <c r="D82" s="139"/>
      <c r="E82" s="136"/>
      <c r="F82" s="136"/>
      <c r="G82" s="136"/>
      <c r="H82" s="137"/>
      <c r="I82" s="137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7"/>
      <c r="X82" s="137"/>
      <c r="Y82" s="137"/>
      <c r="Z82" s="137"/>
    </row>
    <row r="83" spans="1:26" s="138" customFormat="1" x14ac:dyDescent="0.2">
      <c r="A83" s="235"/>
      <c r="B83" s="192"/>
      <c r="C83" s="192"/>
      <c r="D83" s="192"/>
      <c r="E83" s="192"/>
      <c r="F83" s="192"/>
      <c r="G83" s="136"/>
      <c r="H83" s="137"/>
      <c r="I83" s="137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7"/>
      <c r="U83" s="137"/>
      <c r="V83" s="137"/>
      <c r="W83" s="137"/>
      <c r="X83" s="137"/>
      <c r="Y83" s="137"/>
      <c r="Z83" s="137"/>
    </row>
    <row r="84" spans="1:26" s="138" customFormat="1" x14ac:dyDescent="0.2">
      <c r="A84" s="235"/>
      <c r="B84" s="192"/>
      <c r="C84" s="192"/>
      <c r="D84" s="192"/>
      <c r="E84" s="192"/>
      <c r="F84" s="192"/>
      <c r="G84" s="136"/>
      <c r="H84" s="137"/>
      <c r="I84" s="137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7"/>
      <c r="U84" s="137"/>
      <c r="V84" s="137"/>
      <c r="W84" s="137"/>
      <c r="X84" s="137"/>
      <c r="Y84" s="137"/>
      <c r="Z84" s="137"/>
    </row>
    <row r="85" spans="1:26" s="138" customFormat="1" x14ac:dyDescent="0.2">
      <c r="A85" s="235"/>
      <c r="B85" s="192"/>
      <c r="C85" s="192"/>
      <c r="D85" s="192"/>
      <c r="E85" s="192"/>
      <c r="F85" s="192"/>
      <c r="G85" s="136"/>
      <c r="H85" s="137"/>
      <c r="I85" s="137"/>
      <c r="J85" s="137"/>
      <c r="K85" s="137"/>
      <c r="L85" s="137"/>
      <c r="M85" s="137"/>
      <c r="N85" s="137"/>
      <c r="O85" s="137"/>
      <c r="P85" s="137"/>
      <c r="Q85" s="137"/>
      <c r="R85" s="137"/>
      <c r="S85" s="137"/>
      <c r="T85" s="137"/>
      <c r="U85" s="137"/>
      <c r="V85" s="137"/>
      <c r="W85" s="137"/>
      <c r="X85" s="137"/>
      <c r="Y85" s="137"/>
      <c r="Z85" s="137"/>
    </row>
    <row r="86" spans="1:26" s="138" customFormat="1" x14ac:dyDescent="0.2">
      <c r="A86" s="235"/>
      <c r="B86" s="192"/>
      <c r="C86" s="192"/>
      <c r="D86" s="192"/>
      <c r="E86" s="192"/>
      <c r="F86" s="192"/>
      <c r="G86" s="136"/>
      <c r="H86" s="137"/>
      <c r="I86" s="137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137"/>
      <c r="V86" s="137"/>
      <c r="W86" s="137"/>
      <c r="X86" s="137"/>
      <c r="Y86" s="137"/>
      <c r="Z86" s="137"/>
    </row>
    <row r="87" spans="1:26" s="138" customFormat="1" x14ac:dyDescent="0.2">
      <c r="A87" s="235"/>
      <c r="B87" s="192"/>
      <c r="C87" s="192"/>
      <c r="D87" s="192"/>
      <c r="E87" s="192"/>
      <c r="F87" s="192"/>
      <c r="G87" s="136"/>
      <c r="H87" s="137"/>
      <c r="I87" s="137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7"/>
      <c r="U87" s="137"/>
      <c r="V87" s="137"/>
      <c r="W87" s="137"/>
      <c r="X87" s="137"/>
      <c r="Y87" s="137"/>
      <c r="Z87" s="137"/>
    </row>
    <row r="88" spans="1:26" s="138" customFormat="1" x14ac:dyDescent="0.2">
      <c r="A88" s="235"/>
      <c r="B88" s="139"/>
      <c r="C88" s="139"/>
      <c r="D88" s="139"/>
      <c r="E88" s="136"/>
      <c r="F88" s="136"/>
      <c r="G88" s="136"/>
      <c r="H88" s="137"/>
      <c r="I88" s="137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7"/>
      <c r="U88" s="137"/>
      <c r="V88" s="137"/>
      <c r="W88" s="137"/>
      <c r="X88" s="137"/>
      <c r="Y88" s="137"/>
      <c r="Z88" s="137"/>
    </row>
    <row r="89" spans="1:26" s="138" customFormat="1" x14ac:dyDescent="0.2">
      <c r="A89" s="235"/>
      <c r="B89" s="139"/>
      <c r="C89" s="139"/>
      <c r="D89" s="139"/>
      <c r="E89" s="136"/>
      <c r="F89" s="136"/>
      <c r="G89" s="136"/>
      <c r="H89" s="137"/>
      <c r="I89" s="137"/>
      <c r="J89" s="137"/>
      <c r="K89" s="137"/>
      <c r="L89" s="137"/>
      <c r="M89" s="137"/>
      <c r="N89" s="137"/>
      <c r="O89" s="137"/>
      <c r="P89" s="137"/>
      <c r="Q89" s="137"/>
      <c r="R89" s="137"/>
      <c r="S89" s="137"/>
      <c r="T89" s="137"/>
      <c r="U89" s="137"/>
      <c r="V89" s="137"/>
      <c r="W89" s="137"/>
      <c r="X89" s="137"/>
      <c r="Y89" s="137"/>
      <c r="Z89" s="137"/>
    </row>
    <row r="90" spans="1:26" s="138" customFormat="1" x14ac:dyDescent="0.2">
      <c r="A90" s="235"/>
      <c r="B90" s="139"/>
      <c r="C90" s="139"/>
      <c r="D90" s="139"/>
      <c r="E90" s="136"/>
      <c r="F90" s="136"/>
      <c r="G90" s="136"/>
      <c r="H90" s="137"/>
      <c r="I90" s="137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37"/>
      <c r="U90" s="137"/>
      <c r="V90" s="137"/>
      <c r="W90" s="137"/>
      <c r="X90" s="137"/>
      <c r="Y90" s="137"/>
      <c r="Z90" s="137"/>
    </row>
    <row r="91" spans="1:26" s="138" customFormat="1" x14ac:dyDescent="0.2">
      <c r="A91" s="235"/>
      <c r="B91" s="139"/>
      <c r="C91" s="139"/>
      <c r="D91" s="139"/>
      <c r="E91" s="136"/>
      <c r="F91" s="136"/>
      <c r="G91" s="136"/>
      <c r="H91" s="137"/>
      <c r="I91" s="137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7"/>
      <c r="U91" s="137"/>
      <c r="V91" s="137"/>
      <c r="W91" s="137"/>
      <c r="X91" s="137"/>
      <c r="Y91" s="137"/>
      <c r="Z91" s="137"/>
    </row>
    <row r="92" spans="1:26" s="138" customFormat="1" x14ac:dyDescent="0.2">
      <c r="A92" s="235"/>
      <c r="B92" s="139"/>
      <c r="C92" s="139"/>
      <c r="D92" s="139"/>
      <c r="E92" s="136"/>
      <c r="F92" s="136"/>
      <c r="G92" s="136"/>
      <c r="H92" s="137"/>
      <c r="I92" s="137"/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37"/>
      <c r="U92" s="137"/>
      <c r="V92" s="137"/>
      <c r="W92" s="137"/>
      <c r="X92" s="137"/>
      <c r="Y92" s="137"/>
      <c r="Z92" s="137"/>
    </row>
    <row r="93" spans="1:26" s="138" customFormat="1" x14ac:dyDescent="0.2">
      <c r="A93" s="235"/>
      <c r="B93" s="139"/>
      <c r="C93" s="139"/>
      <c r="D93" s="139"/>
      <c r="E93" s="136"/>
      <c r="F93" s="136"/>
      <c r="G93" s="136"/>
      <c r="H93" s="137"/>
      <c r="I93" s="137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7"/>
      <c r="Y93" s="137"/>
      <c r="Z93" s="137"/>
    </row>
    <row r="94" spans="1:26" s="138" customFormat="1" x14ac:dyDescent="0.2">
      <c r="A94" s="235"/>
      <c r="B94" s="139"/>
      <c r="C94" s="139"/>
      <c r="D94" s="139"/>
      <c r="E94" s="136"/>
      <c r="F94" s="136"/>
      <c r="G94" s="136"/>
      <c r="H94" s="137"/>
      <c r="I94" s="137"/>
      <c r="J94" s="137"/>
      <c r="K94" s="137"/>
      <c r="L94" s="137"/>
      <c r="M94" s="137"/>
      <c r="N94" s="137"/>
      <c r="O94" s="137"/>
      <c r="P94" s="137"/>
      <c r="Q94" s="137"/>
      <c r="R94" s="137"/>
      <c r="S94" s="137"/>
      <c r="T94" s="137"/>
      <c r="U94" s="137"/>
      <c r="V94" s="137"/>
      <c r="W94" s="137"/>
      <c r="X94" s="137"/>
      <c r="Y94" s="137"/>
      <c r="Z94" s="137"/>
    </row>
    <row r="95" spans="1:26" s="138" customFormat="1" x14ac:dyDescent="0.2">
      <c r="A95" s="235"/>
      <c r="B95" s="139"/>
      <c r="C95" s="139"/>
      <c r="D95" s="139"/>
      <c r="E95" s="136"/>
      <c r="F95" s="136"/>
      <c r="G95" s="136"/>
      <c r="H95" s="137"/>
      <c r="I95" s="137"/>
      <c r="J95" s="137"/>
      <c r="K95" s="137"/>
      <c r="L95" s="137"/>
      <c r="M95" s="137"/>
      <c r="N95" s="137"/>
      <c r="O95" s="137"/>
      <c r="P95" s="137"/>
      <c r="Q95" s="137"/>
      <c r="R95" s="137"/>
      <c r="S95" s="137"/>
      <c r="T95" s="137"/>
      <c r="U95" s="137"/>
      <c r="V95" s="137"/>
      <c r="W95" s="137"/>
      <c r="X95" s="137"/>
      <c r="Y95" s="137"/>
      <c r="Z95" s="137"/>
    </row>
    <row r="96" spans="1:26" s="138" customFormat="1" x14ac:dyDescent="0.2">
      <c r="A96" s="235"/>
      <c r="B96" s="139"/>
      <c r="C96" s="139"/>
      <c r="D96" s="139"/>
      <c r="E96" s="136"/>
      <c r="F96" s="136"/>
      <c r="G96" s="136"/>
      <c r="H96" s="137"/>
      <c r="I96" s="137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7"/>
      <c r="U96" s="137"/>
      <c r="V96" s="137"/>
      <c r="W96" s="137"/>
      <c r="X96" s="137"/>
      <c r="Y96" s="137"/>
      <c r="Z96" s="137"/>
    </row>
    <row r="97" spans="1:26" s="138" customFormat="1" x14ac:dyDescent="0.2">
      <c r="A97" s="235"/>
      <c r="B97" s="139"/>
      <c r="C97" s="139"/>
      <c r="D97" s="139"/>
      <c r="E97" s="136"/>
      <c r="F97" s="136"/>
      <c r="G97" s="136"/>
      <c r="H97" s="137"/>
      <c r="I97" s="137"/>
      <c r="J97" s="137"/>
      <c r="K97" s="137"/>
      <c r="L97" s="137"/>
      <c r="M97" s="137"/>
      <c r="N97" s="137"/>
      <c r="O97" s="137"/>
      <c r="P97" s="137"/>
      <c r="Q97" s="137"/>
      <c r="R97" s="137"/>
      <c r="S97" s="137"/>
      <c r="T97" s="137"/>
      <c r="U97" s="137"/>
      <c r="V97" s="137"/>
      <c r="W97" s="137"/>
      <c r="X97" s="137"/>
      <c r="Y97" s="137"/>
      <c r="Z97" s="137"/>
    </row>
    <row r="98" spans="1:26" s="138" customFormat="1" x14ac:dyDescent="0.2">
      <c r="A98" s="235"/>
      <c r="B98" s="139"/>
      <c r="C98" s="139"/>
      <c r="D98" s="139"/>
      <c r="E98" s="136"/>
      <c r="F98" s="136"/>
      <c r="G98" s="136"/>
      <c r="H98" s="137"/>
      <c r="I98" s="137"/>
      <c r="J98" s="137"/>
      <c r="K98" s="137"/>
      <c r="L98" s="137"/>
      <c r="M98" s="137"/>
      <c r="N98" s="137"/>
      <c r="O98" s="137"/>
      <c r="P98" s="137"/>
      <c r="Q98" s="137"/>
      <c r="R98" s="137"/>
      <c r="S98" s="137"/>
      <c r="T98" s="137"/>
      <c r="U98" s="137"/>
      <c r="V98" s="137"/>
      <c r="W98" s="137"/>
      <c r="X98" s="137"/>
      <c r="Y98" s="137"/>
      <c r="Z98" s="137"/>
    </row>
    <row r="99" spans="1:26" s="138" customFormat="1" x14ac:dyDescent="0.2">
      <c r="A99" s="235"/>
      <c r="B99" s="139"/>
      <c r="C99" s="139"/>
      <c r="D99" s="139"/>
      <c r="E99" s="136"/>
      <c r="F99" s="136"/>
      <c r="G99" s="136"/>
      <c r="H99" s="137"/>
      <c r="I99" s="137"/>
      <c r="J99" s="137"/>
      <c r="K99" s="137"/>
      <c r="L99" s="137"/>
      <c r="M99" s="137"/>
      <c r="N99" s="137"/>
      <c r="O99" s="137"/>
      <c r="P99" s="137"/>
      <c r="Q99" s="137"/>
      <c r="R99" s="137"/>
      <c r="S99" s="137"/>
      <c r="T99" s="137"/>
      <c r="U99" s="137"/>
      <c r="V99" s="137"/>
      <c r="W99" s="137"/>
      <c r="X99" s="137"/>
      <c r="Y99" s="137"/>
      <c r="Z99" s="137"/>
    </row>
    <row r="100" spans="1:26" s="138" customFormat="1" x14ac:dyDescent="0.2">
      <c r="A100" s="235"/>
      <c r="B100" s="139"/>
      <c r="C100" s="139"/>
      <c r="D100" s="139"/>
      <c r="E100" s="136"/>
      <c r="F100" s="136"/>
      <c r="G100" s="136"/>
      <c r="H100" s="137"/>
      <c r="I100" s="137"/>
      <c r="J100" s="137"/>
      <c r="K100" s="137"/>
      <c r="L100" s="137"/>
      <c r="M100" s="137"/>
      <c r="N100" s="137"/>
      <c r="O100" s="137"/>
      <c r="P100" s="137"/>
      <c r="Q100" s="137"/>
      <c r="R100" s="137"/>
      <c r="S100" s="137"/>
      <c r="T100" s="137"/>
      <c r="U100" s="137"/>
      <c r="V100" s="137"/>
      <c r="W100" s="137"/>
      <c r="X100" s="137"/>
      <c r="Y100" s="137"/>
      <c r="Z100" s="137"/>
    </row>
    <row r="101" spans="1:26" s="138" customFormat="1" x14ac:dyDescent="0.2">
      <c r="A101" s="235"/>
      <c r="B101" s="139"/>
      <c r="C101" s="139"/>
      <c r="D101" s="139"/>
      <c r="E101" s="136"/>
      <c r="F101" s="136"/>
      <c r="G101" s="136"/>
      <c r="H101" s="137"/>
      <c r="I101" s="137"/>
      <c r="J101" s="137"/>
      <c r="K101" s="137"/>
      <c r="L101" s="137"/>
      <c r="M101" s="137"/>
      <c r="N101" s="137"/>
      <c r="O101" s="137"/>
      <c r="P101" s="137"/>
      <c r="Q101" s="137"/>
      <c r="R101" s="137"/>
      <c r="S101" s="137"/>
      <c r="T101" s="137"/>
      <c r="U101" s="137"/>
      <c r="V101" s="137"/>
      <c r="W101" s="137"/>
      <c r="X101" s="137"/>
      <c r="Y101" s="137"/>
      <c r="Z101" s="137"/>
    </row>
    <row r="102" spans="1:26" s="138" customFormat="1" x14ac:dyDescent="0.2">
      <c r="A102" s="235"/>
      <c r="B102" s="139"/>
      <c r="C102" s="139"/>
      <c r="D102" s="139"/>
      <c r="E102" s="136"/>
      <c r="F102" s="136"/>
      <c r="G102" s="136"/>
      <c r="H102" s="137"/>
      <c r="I102" s="137"/>
      <c r="J102" s="137"/>
      <c r="K102" s="137"/>
      <c r="L102" s="137"/>
      <c r="M102" s="137"/>
      <c r="N102" s="137"/>
      <c r="O102" s="137"/>
      <c r="P102" s="137"/>
      <c r="Q102" s="137"/>
      <c r="R102" s="137"/>
      <c r="S102" s="137"/>
      <c r="T102" s="137"/>
      <c r="U102" s="137"/>
      <c r="V102" s="137"/>
      <c r="W102" s="137"/>
      <c r="X102" s="137"/>
      <c r="Y102" s="137"/>
      <c r="Z102" s="137"/>
    </row>
    <row r="103" spans="1:26" s="138" customFormat="1" x14ac:dyDescent="0.2">
      <c r="A103" s="235"/>
      <c r="B103" s="139"/>
      <c r="C103" s="139"/>
      <c r="D103" s="139"/>
      <c r="E103" s="136"/>
      <c r="F103" s="136"/>
      <c r="G103" s="136"/>
      <c r="H103" s="137"/>
      <c r="I103" s="137"/>
      <c r="J103" s="137"/>
      <c r="K103" s="137"/>
      <c r="L103" s="137"/>
      <c r="M103" s="137"/>
      <c r="N103" s="137"/>
      <c r="O103" s="137"/>
      <c r="P103" s="137"/>
      <c r="Q103" s="137"/>
      <c r="R103" s="137"/>
      <c r="S103" s="137"/>
      <c r="T103" s="137"/>
      <c r="U103" s="137"/>
      <c r="V103" s="137"/>
      <c r="W103" s="137"/>
      <c r="X103" s="137"/>
      <c r="Y103" s="137"/>
      <c r="Z103" s="137"/>
    </row>
    <row r="104" spans="1:26" s="138" customFormat="1" x14ac:dyDescent="0.2">
      <c r="A104" s="235"/>
      <c r="B104" s="139"/>
      <c r="C104" s="139"/>
      <c r="D104" s="139"/>
      <c r="E104" s="136"/>
      <c r="F104" s="136"/>
      <c r="G104" s="136"/>
      <c r="H104" s="137"/>
      <c r="I104" s="137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7"/>
      <c r="U104" s="137"/>
      <c r="V104" s="137"/>
      <c r="W104" s="137"/>
      <c r="X104" s="137"/>
      <c r="Y104" s="137"/>
      <c r="Z104" s="137"/>
    </row>
    <row r="105" spans="1:26" s="138" customFormat="1" x14ac:dyDescent="0.2">
      <c r="A105" s="235"/>
      <c r="B105" s="139"/>
      <c r="C105" s="139"/>
      <c r="D105" s="139"/>
      <c r="E105" s="136"/>
      <c r="F105" s="136"/>
      <c r="G105" s="136"/>
      <c r="H105" s="137"/>
      <c r="I105" s="137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7"/>
      <c r="U105" s="137"/>
      <c r="V105" s="137"/>
      <c r="W105" s="137"/>
      <c r="X105" s="137"/>
      <c r="Y105" s="137"/>
      <c r="Z105" s="137"/>
    </row>
    <row r="106" spans="1:26" s="138" customFormat="1" x14ac:dyDescent="0.2">
      <c r="A106" s="235"/>
      <c r="B106" s="139"/>
      <c r="C106" s="139"/>
      <c r="D106" s="139"/>
      <c r="E106" s="136"/>
      <c r="F106" s="136"/>
      <c r="G106" s="136"/>
      <c r="H106" s="137"/>
      <c r="I106" s="137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7"/>
      <c r="U106" s="137"/>
      <c r="V106" s="137"/>
      <c r="W106" s="137"/>
      <c r="X106" s="137"/>
      <c r="Y106" s="137"/>
      <c r="Z106" s="137"/>
    </row>
    <row r="107" spans="1:26" s="138" customFormat="1" x14ac:dyDescent="0.2">
      <c r="A107" s="235"/>
      <c r="B107" s="139"/>
      <c r="C107" s="139"/>
      <c r="D107" s="139"/>
      <c r="E107" s="136"/>
      <c r="F107" s="136"/>
      <c r="G107" s="136"/>
      <c r="H107" s="137"/>
      <c r="I107" s="137"/>
      <c r="J107" s="137"/>
      <c r="K107" s="137"/>
      <c r="L107" s="137"/>
      <c r="M107" s="137"/>
      <c r="N107" s="137"/>
      <c r="O107" s="137"/>
      <c r="P107" s="137"/>
      <c r="Q107" s="137"/>
      <c r="R107" s="137"/>
      <c r="S107" s="137"/>
      <c r="T107" s="137"/>
      <c r="U107" s="137"/>
      <c r="V107" s="137"/>
      <c r="W107" s="137"/>
      <c r="X107" s="137"/>
      <c r="Y107" s="137"/>
      <c r="Z107" s="137"/>
    </row>
    <row r="108" spans="1:26" s="138" customFormat="1" x14ac:dyDescent="0.2">
      <c r="A108" s="235"/>
      <c r="E108" s="136"/>
      <c r="F108" s="136"/>
      <c r="G108" s="136"/>
      <c r="H108" s="137"/>
      <c r="I108" s="137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7"/>
      <c r="U108" s="137"/>
      <c r="V108" s="137"/>
      <c r="W108" s="137"/>
      <c r="X108" s="137"/>
      <c r="Y108" s="137"/>
      <c r="Z108" s="137"/>
    </row>
    <row r="109" spans="1:26" s="138" customFormat="1" x14ac:dyDescent="0.2">
      <c r="A109" s="235"/>
      <c r="B109" s="139"/>
      <c r="C109" s="139"/>
      <c r="D109" s="139"/>
      <c r="E109" s="136"/>
      <c r="F109" s="136"/>
      <c r="G109" s="136"/>
      <c r="H109" s="137"/>
      <c r="I109" s="137"/>
      <c r="J109" s="137"/>
      <c r="K109" s="137"/>
      <c r="L109" s="137"/>
      <c r="M109" s="137"/>
      <c r="N109" s="137"/>
      <c r="O109" s="137"/>
      <c r="P109" s="137"/>
      <c r="Q109" s="137"/>
      <c r="R109" s="137"/>
      <c r="S109" s="137"/>
      <c r="T109" s="137"/>
      <c r="U109" s="137"/>
      <c r="V109" s="137"/>
      <c r="W109" s="137"/>
      <c r="X109" s="137"/>
      <c r="Y109" s="137"/>
      <c r="Z109" s="137"/>
    </row>
    <row r="110" spans="1:26" s="138" customFormat="1" x14ac:dyDescent="0.2">
      <c r="A110" s="235"/>
      <c r="B110" s="139"/>
      <c r="C110" s="139"/>
      <c r="D110" s="139"/>
      <c r="E110" s="136"/>
      <c r="F110" s="136"/>
      <c r="G110" s="136"/>
      <c r="H110" s="137"/>
      <c r="I110" s="137"/>
      <c r="J110" s="137"/>
      <c r="K110" s="137"/>
      <c r="L110" s="137"/>
      <c r="M110" s="137"/>
      <c r="N110" s="137"/>
      <c r="O110" s="137"/>
      <c r="P110" s="137"/>
      <c r="Q110" s="137"/>
      <c r="R110" s="137"/>
      <c r="S110" s="137"/>
      <c r="T110" s="137"/>
      <c r="U110" s="137"/>
      <c r="V110" s="137"/>
      <c r="W110" s="137"/>
      <c r="X110" s="137"/>
      <c r="Y110" s="137"/>
      <c r="Z110" s="137"/>
    </row>
    <row r="111" spans="1:26" s="138" customFormat="1" x14ac:dyDescent="0.2">
      <c r="A111" s="235"/>
      <c r="B111" s="139"/>
      <c r="C111" s="139"/>
      <c r="D111" s="139"/>
      <c r="E111" s="136"/>
      <c r="F111" s="136"/>
      <c r="G111" s="136"/>
      <c r="H111" s="137"/>
      <c r="I111" s="137"/>
      <c r="J111" s="137"/>
      <c r="K111" s="137"/>
      <c r="L111" s="137"/>
      <c r="M111" s="137"/>
      <c r="N111" s="137"/>
      <c r="O111" s="137"/>
      <c r="P111" s="137"/>
      <c r="Q111" s="137"/>
      <c r="R111" s="137"/>
      <c r="S111" s="137"/>
      <c r="T111" s="137"/>
      <c r="U111" s="137"/>
      <c r="V111" s="137"/>
      <c r="W111" s="137"/>
      <c r="X111" s="137"/>
      <c r="Y111" s="137"/>
      <c r="Z111" s="137"/>
    </row>
    <row r="112" spans="1:26" s="138" customFormat="1" x14ac:dyDescent="0.2">
      <c r="A112" s="235"/>
      <c r="B112" s="139"/>
      <c r="C112" s="139"/>
      <c r="D112" s="139"/>
      <c r="E112" s="136"/>
      <c r="F112" s="136"/>
      <c r="G112" s="136"/>
      <c r="H112" s="137"/>
      <c r="I112" s="137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  <c r="V112" s="137"/>
      <c r="W112" s="137"/>
      <c r="X112" s="137"/>
      <c r="Y112" s="137"/>
      <c r="Z112" s="137"/>
    </row>
    <row r="113" spans="1:26" s="138" customFormat="1" x14ac:dyDescent="0.2">
      <c r="A113" s="235"/>
      <c r="B113" s="139"/>
      <c r="C113" s="139"/>
      <c r="D113" s="139"/>
      <c r="E113" s="136"/>
      <c r="F113" s="136"/>
      <c r="G113" s="136"/>
      <c r="H113" s="137"/>
      <c r="I113" s="137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7"/>
      <c r="Y113" s="137"/>
      <c r="Z113" s="137"/>
    </row>
    <row r="114" spans="1:26" s="138" customFormat="1" x14ac:dyDescent="0.2">
      <c r="A114" s="235"/>
      <c r="B114" s="139"/>
      <c r="C114" s="139"/>
      <c r="D114" s="139"/>
      <c r="E114" s="136"/>
      <c r="F114" s="136"/>
      <c r="G114" s="136"/>
      <c r="H114" s="137"/>
      <c r="I114" s="137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7"/>
      <c r="Y114" s="137"/>
      <c r="Z114" s="137"/>
    </row>
    <row r="115" spans="1:26" s="138" customFormat="1" x14ac:dyDescent="0.2">
      <c r="A115" s="235"/>
      <c r="B115" s="139"/>
      <c r="C115" s="139"/>
      <c r="D115" s="139"/>
      <c r="E115" s="136"/>
      <c r="F115" s="136"/>
      <c r="G115" s="136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  <c r="Y115" s="137"/>
      <c r="Z115" s="137"/>
    </row>
    <row r="116" spans="1:26" s="138" customFormat="1" x14ac:dyDescent="0.2">
      <c r="A116" s="235"/>
      <c r="B116" s="139"/>
      <c r="C116" s="139"/>
      <c r="D116" s="139"/>
      <c r="E116" s="136"/>
      <c r="F116" s="136"/>
      <c r="G116" s="136"/>
      <c r="H116" s="137"/>
      <c r="I116" s="137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  <c r="V116" s="137"/>
      <c r="W116" s="137"/>
      <c r="X116" s="137"/>
      <c r="Y116" s="137"/>
      <c r="Z116" s="137"/>
    </row>
    <row r="117" spans="1:26" s="138" customFormat="1" x14ac:dyDescent="0.2">
      <c r="A117" s="235"/>
      <c r="B117" s="139"/>
      <c r="C117" s="139"/>
      <c r="D117" s="139"/>
      <c r="E117" s="136"/>
      <c r="F117" s="136"/>
      <c r="G117" s="136"/>
      <c r="H117" s="137"/>
      <c r="I117" s="137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37"/>
      <c r="X117" s="137"/>
      <c r="Y117" s="137"/>
      <c r="Z117" s="137"/>
    </row>
    <row r="118" spans="1:26" s="138" customFormat="1" x14ac:dyDescent="0.2">
      <c r="A118" s="235"/>
      <c r="B118" s="139"/>
      <c r="C118" s="139"/>
      <c r="D118" s="139"/>
      <c r="E118" s="136"/>
      <c r="F118" s="136"/>
      <c r="G118" s="136"/>
      <c r="H118" s="137"/>
      <c r="I118" s="137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  <c r="V118" s="137"/>
      <c r="W118" s="137"/>
      <c r="X118" s="137"/>
      <c r="Y118" s="137"/>
      <c r="Z118" s="137"/>
    </row>
    <row r="119" spans="1:26" s="138" customFormat="1" x14ac:dyDescent="0.2">
      <c r="A119" s="235"/>
      <c r="B119" s="139"/>
      <c r="C119" s="139"/>
      <c r="D119" s="139"/>
      <c r="E119" s="136"/>
      <c r="F119" s="136"/>
      <c r="G119" s="136"/>
      <c r="H119" s="137"/>
      <c r="I119" s="137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137"/>
      <c r="V119" s="137"/>
      <c r="W119" s="137"/>
      <c r="X119" s="137"/>
      <c r="Y119" s="137"/>
      <c r="Z119" s="137"/>
    </row>
    <row r="120" spans="1:26" s="138" customFormat="1" x14ac:dyDescent="0.2">
      <c r="A120" s="235"/>
      <c r="B120" s="139"/>
      <c r="C120" s="139"/>
      <c r="D120" s="139"/>
      <c r="E120" s="136"/>
      <c r="F120" s="136"/>
      <c r="G120" s="136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</row>
    <row r="121" spans="1:26" s="138" customFormat="1" x14ac:dyDescent="0.2">
      <c r="A121" s="235"/>
      <c r="B121" s="139"/>
      <c r="C121" s="139"/>
      <c r="D121" s="139"/>
      <c r="E121" s="136"/>
      <c r="F121" s="136"/>
      <c r="G121" s="136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</row>
    <row r="122" spans="1:26" s="138" customFormat="1" x14ac:dyDescent="0.2">
      <c r="A122" s="235"/>
      <c r="B122" s="139"/>
      <c r="C122" s="139"/>
      <c r="D122" s="139"/>
      <c r="E122" s="136"/>
      <c r="F122" s="136"/>
      <c r="G122" s="136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</row>
    <row r="123" spans="1:26" s="138" customFormat="1" x14ac:dyDescent="0.2">
      <c r="A123" s="235"/>
      <c r="B123" s="139"/>
      <c r="C123" s="139"/>
      <c r="D123" s="139"/>
      <c r="E123" s="136"/>
      <c r="F123" s="136"/>
      <c r="G123" s="136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</row>
    <row r="124" spans="1:26" s="138" customFormat="1" x14ac:dyDescent="0.2">
      <c r="A124" s="235"/>
      <c r="B124" s="139"/>
      <c r="C124" s="139"/>
      <c r="D124" s="139"/>
      <c r="E124" s="136"/>
      <c r="F124" s="136"/>
      <c r="G124" s="136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</row>
    <row r="125" spans="1:26" s="138" customFormat="1" x14ac:dyDescent="0.2">
      <c r="A125" s="235"/>
      <c r="B125" s="139"/>
      <c r="C125" s="139"/>
      <c r="D125" s="139"/>
      <c r="E125" s="136"/>
      <c r="F125" s="136"/>
      <c r="G125" s="136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</row>
    <row r="126" spans="1:26" s="138" customFormat="1" x14ac:dyDescent="0.2">
      <c r="A126" s="235"/>
      <c r="B126" s="139"/>
      <c r="C126" s="139"/>
      <c r="D126" s="139"/>
      <c r="E126" s="136"/>
      <c r="F126" s="136"/>
      <c r="G126" s="136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</row>
    <row r="127" spans="1:26" s="138" customFormat="1" x14ac:dyDescent="0.2">
      <c r="A127" s="235"/>
      <c r="B127" s="139"/>
      <c r="C127" s="139"/>
      <c r="D127" s="139"/>
      <c r="E127" s="136"/>
      <c r="F127" s="136"/>
      <c r="G127" s="136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</row>
    <row r="128" spans="1:26" s="138" customFormat="1" x14ac:dyDescent="0.2">
      <c r="A128" s="235"/>
      <c r="B128" s="139"/>
      <c r="C128" s="139"/>
      <c r="D128" s="139"/>
      <c r="E128" s="136"/>
      <c r="F128" s="136"/>
      <c r="G128" s="136"/>
      <c r="H128" s="137"/>
      <c r="I128" s="137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137"/>
      <c r="V128" s="137"/>
      <c r="W128" s="137"/>
      <c r="X128" s="137"/>
      <c r="Y128" s="137"/>
      <c r="Z128" s="137"/>
    </row>
    <row r="129" spans="1:26" s="138" customFormat="1" x14ac:dyDescent="0.2">
      <c r="A129" s="235"/>
      <c r="B129" s="139"/>
      <c r="C129" s="139"/>
      <c r="D129" s="139"/>
      <c r="E129" s="136"/>
      <c r="F129" s="136"/>
      <c r="G129" s="136"/>
      <c r="H129" s="137"/>
      <c r="I129" s="137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</row>
    <row r="130" spans="1:26" s="138" customFormat="1" x14ac:dyDescent="0.2">
      <c r="A130" s="235"/>
      <c r="B130" s="139"/>
      <c r="C130" s="139"/>
      <c r="D130" s="139"/>
      <c r="E130" s="136"/>
      <c r="F130" s="136"/>
      <c r="G130" s="136"/>
      <c r="H130" s="137"/>
      <c r="I130" s="137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</row>
    <row r="131" spans="1:26" s="138" customFormat="1" x14ac:dyDescent="0.2">
      <c r="A131" s="235"/>
      <c r="B131" s="139"/>
      <c r="C131" s="139"/>
      <c r="D131" s="139"/>
      <c r="E131" s="136"/>
      <c r="F131" s="136"/>
      <c r="G131" s="136"/>
      <c r="H131" s="137"/>
      <c r="I131" s="137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7"/>
      <c r="W131" s="137"/>
      <c r="X131" s="137"/>
      <c r="Y131" s="137"/>
      <c r="Z131" s="137"/>
    </row>
    <row r="132" spans="1:26" s="138" customFormat="1" x14ac:dyDescent="0.2">
      <c r="A132" s="235"/>
      <c r="B132" s="139"/>
      <c r="C132" s="139"/>
      <c r="D132" s="139"/>
      <c r="E132" s="136"/>
      <c r="F132" s="136"/>
      <c r="G132" s="136"/>
      <c r="H132" s="137"/>
      <c r="I132" s="137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7"/>
      <c r="X132" s="137"/>
      <c r="Y132" s="137"/>
      <c r="Z132" s="137"/>
    </row>
    <row r="133" spans="1:26" s="138" customFormat="1" x14ac:dyDescent="0.2">
      <c r="A133" s="235"/>
      <c r="B133" s="139"/>
      <c r="C133" s="139"/>
      <c r="D133" s="139"/>
      <c r="E133" s="136"/>
      <c r="F133" s="136"/>
      <c r="G133" s="136"/>
      <c r="H133" s="137"/>
      <c r="I133" s="137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7"/>
      <c r="W133" s="137"/>
      <c r="X133" s="137"/>
      <c r="Y133" s="137"/>
      <c r="Z133" s="137"/>
    </row>
    <row r="134" spans="1:26" s="138" customFormat="1" x14ac:dyDescent="0.2">
      <c r="A134" s="235"/>
      <c r="B134" s="139"/>
      <c r="C134" s="139"/>
      <c r="D134" s="139"/>
      <c r="E134" s="136"/>
      <c r="F134" s="136"/>
      <c r="G134" s="136"/>
      <c r="H134" s="137"/>
      <c r="I134" s="137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  <c r="V134" s="137"/>
      <c r="W134" s="137"/>
      <c r="X134" s="137"/>
      <c r="Y134" s="137"/>
      <c r="Z134" s="137"/>
    </row>
    <row r="135" spans="1:26" s="138" customFormat="1" x14ac:dyDescent="0.2">
      <c r="A135" s="235"/>
      <c r="B135" s="139"/>
      <c r="C135" s="139"/>
      <c r="D135" s="139"/>
      <c r="E135" s="136"/>
      <c r="F135" s="136"/>
      <c r="G135" s="136"/>
      <c r="H135" s="137"/>
      <c r="I135" s="137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7"/>
      <c r="X135" s="137"/>
      <c r="Y135" s="137"/>
      <c r="Z135" s="137"/>
    </row>
    <row r="136" spans="1:26" s="138" customFormat="1" x14ac:dyDescent="0.2">
      <c r="A136" s="235"/>
      <c r="B136" s="139"/>
      <c r="C136" s="139"/>
      <c r="D136" s="139"/>
      <c r="E136" s="136"/>
      <c r="F136" s="136"/>
      <c r="G136" s="136"/>
      <c r="H136" s="137"/>
      <c r="I136" s="137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</row>
    <row r="137" spans="1:26" s="138" customFormat="1" x14ac:dyDescent="0.2">
      <c r="A137" s="235"/>
      <c r="B137" s="139"/>
      <c r="C137" s="139"/>
      <c r="D137" s="139"/>
      <c r="E137" s="136"/>
      <c r="F137" s="136"/>
      <c r="G137" s="136"/>
      <c r="H137" s="137"/>
      <c r="I137" s="137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</row>
    <row r="138" spans="1:26" s="138" customFormat="1" x14ac:dyDescent="0.2">
      <c r="A138" s="235"/>
      <c r="E138" s="136"/>
      <c r="F138" s="136"/>
      <c r="G138" s="136"/>
      <c r="H138" s="137"/>
      <c r="I138" s="137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</row>
    <row r="139" spans="1:26" s="138" customFormat="1" x14ac:dyDescent="0.2">
      <c r="A139" s="235"/>
      <c r="B139" s="139"/>
      <c r="C139" s="139"/>
      <c r="D139" s="139"/>
      <c r="E139" s="136"/>
      <c r="F139" s="136"/>
      <c r="G139" s="136"/>
      <c r="H139" s="137"/>
      <c r="I139" s="137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</row>
    <row r="140" spans="1:26" s="138" customFormat="1" x14ac:dyDescent="0.2">
      <c r="A140" s="235"/>
      <c r="B140" s="139"/>
      <c r="C140" s="139"/>
      <c r="D140" s="139"/>
      <c r="E140" s="136"/>
      <c r="F140" s="136"/>
      <c r="G140" s="136"/>
      <c r="H140" s="137"/>
      <c r="I140" s="137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</row>
    <row r="141" spans="1:26" s="138" customFormat="1" x14ac:dyDescent="0.2">
      <c r="A141" s="235"/>
      <c r="B141" s="139"/>
      <c r="C141" s="139"/>
      <c r="D141" s="139"/>
      <c r="E141" s="136"/>
      <c r="F141" s="136"/>
      <c r="G141" s="136"/>
      <c r="H141" s="137"/>
      <c r="I141" s="137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</row>
    <row r="142" spans="1:26" s="138" customFormat="1" x14ac:dyDescent="0.2">
      <c r="A142" s="235"/>
      <c r="B142" s="139"/>
      <c r="C142" s="139"/>
      <c r="D142" s="139"/>
      <c r="E142" s="136"/>
      <c r="F142" s="136"/>
      <c r="G142" s="136"/>
      <c r="H142" s="137"/>
      <c r="I142" s="137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7"/>
    </row>
    <row r="143" spans="1:26" s="138" customFormat="1" x14ac:dyDescent="0.2">
      <c r="A143" s="235"/>
      <c r="B143" s="139"/>
      <c r="C143" s="139"/>
      <c r="D143" s="139"/>
      <c r="E143" s="136"/>
      <c r="F143" s="136"/>
      <c r="G143" s="136"/>
      <c r="H143" s="137"/>
      <c r="I143" s="137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  <c r="Z143" s="137"/>
    </row>
    <row r="144" spans="1:26" s="138" customFormat="1" x14ac:dyDescent="0.2">
      <c r="A144" s="235"/>
      <c r="B144" s="139"/>
      <c r="C144" s="139"/>
      <c r="D144" s="139"/>
      <c r="E144" s="136"/>
      <c r="F144" s="136"/>
      <c r="G144" s="136"/>
      <c r="H144" s="137"/>
      <c r="I144" s="137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7"/>
      <c r="X144" s="137"/>
      <c r="Y144" s="137"/>
      <c r="Z144" s="137"/>
    </row>
    <row r="145" spans="1:26" s="138" customFormat="1" x14ac:dyDescent="0.2">
      <c r="A145" s="235"/>
      <c r="B145" s="139"/>
      <c r="C145" s="139"/>
      <c r="D145" s="139"/>
      <c r="E145" s="136"/>
      <c r="F145" s="136"/>
      <c r="G145" s="136"/>
      <c r="H145" s="137"/>
      <c r="I145" s="137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37"/>
      <c r="X145" s="137"/>
      <c r="Y145" s="137"/>
      <c r="Z145" s="137"/>
    </row>
    <row r="146" spans="1:26" s="138" customFormat="1" x14ac:dyDescent="0.2">
      <c r="A146" s="235"/>
      <c r="B146" s="139"/>
      <c r="C146" s="139"/>
      <c r="D146" s="139"/>
      <c r="E146" s="136"/>
      <c r="F146" s="136"/>
      <c r="G146" s="136"/>
      <c r="H146" s="137"/>
      <c r="I146" s="137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</row>
    <row r="147" spans="1:26" s="138" customFormat="1" x14ac:dyDescent="0.2">
      <c r="A147" s="235"/>
      <c r="B147" s="139"/>
      <c r="C147" s="139"/>
      <c r="D147" s="139"/>
      <c r="E147" s="136"/>
      <c r="F147" s="136"/>
      <c r="G147" s="136"/>
      <c r="H147" s="137"/>
      <c r="I147" s="137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7"/>
      <c r="X147" s="137"/>
      <c r="Y147" s="137"/>
      <c r="Z147" s="137"/>
    </row>
    <row r="148" spans="1:26" s="138" customFormat="1" x14ac:dyDescent="0.2">
      <c r="A148" s="235"/>
      <c r="B148" s="139"/>
      <c r="C148" s="139"/>
      <c r="D148" s="139"/>
      <c r="E148" s="136"/>
      <c r="F148" s="136"/>
      <c r="G148" s="136"/>
      <c r="H148" s="137"/>
      <c r="I148" s="137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7"/>
      <c r="W148" s="137"/>
      <c r="X148" s="137"/>
      <c r="Y148" s="137"/>
      <c r="Z148" s="137"/>
    </row>
    <row r="149" spans="1:26" s="138" customFormat="1" x14ac:dyDescent="0.2">
      <c r="A149" s="235"/>
      <c r="B149" s="139"/>
      <c r="C149" s="139"/>
      <c r="D149" s="139"/>
      <c r="E149" s="136"/>
      <c r="F149" s="136"/>
      <c r="G149" s="136"/>
      <c r="H149" s="137"/>
      <c r="I149" s="137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7"/>
      <c r="W149" s="137"/>
      <c r="X149" s="137"/>
      <c r="Y149" s="137"/>
      <c r="Z149" s="137"/>
    </row>
    <row r="150" spans="1:26" s="138" customFormat="1" x14ac:dyDescent="0.2">
      <c r="A150" s="235"/>
      <c r="B150" s="139"/>
      <c r="C150" s="139"/>
      <c r="D150" s="139"/>
      <c r="E150" s="136"/>
      <c r="F150" s="136"/>
      <c r="G150" s="136"/>
      <c r="H150" s="137"/>
      <c r="I150" s="137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7"/>
      <c r="X150" s="137"/>
      <c r="Y150" s="137"/>
      <c r="Z150" s="137"/>
    </row>
    <row r="151" spans="1:26" s="138" customFormat="1" x14ac:dyDescent="0.2">
      <c r="A151" s="235"/>
      <c r="B151" s="139"/>
      <c r="C151" s="139"/>
      <c r="D151" s="139"/>
      <c r="E151" s="136"/>
      <c r="F151" s="136"/>
      <c r="G151" s="136"/>
      <c r="H151" s="137"/>
      <c r="I151" s="137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</row>
    <row r="152" spans="1:26" s="138" customFormat="1" x14ac:dyDescent="0.2">
      <c r="A152" s="235"/>
      <c r="B152" s="139"/>
      <c r="C152" s="139"/>
      <c r="D152" s="139"/>
      <c r="E152" s="136"/>
      <c r="F152" s="136"/>
      <c r="G152" s="136"/>
      <c r="H152" s="137"/>
      <c r="I152" s="137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  <c r="Z152" s="137"/>
    </row>
    <row r="153" spans="1:26" s="138" customFormat="1" x14ac:dyDescent="0.2">
      <c r="A153" s="235"/>
      <c r="B153" s="139"/>
      <c r="C153" s="139"/>
      <c r="D153" s="139"/>
      <c r="E153" s="136"/>
      <c r="F153" s="136"/>
      <c r="G153" s="136"/>
      <c r="H153" s="137"/>
      <c r="I153" s="137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  <c r="Z153" s="137"/>
    </row>
    <row r="154" spans="1:26" s="138" customFormat="1" x14ac:dyDescent="0.2">
      <c r="A154" s="235"/>
      <c r="B154" s="139"/>
      <c r="C154" s="139"/>
      <c r="D154" s="139"/>
      <c r="E154" s="136"/>
      <c r="F154" s="136"/>
      <c r="G154" s="136"/>
      <c r="H154" s="137"/>
      <c r="I154" s="137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  <c r="Z154" s="137"/>
    </row>
    <row r="155" spans="1:26" s="138" customFormat="1" x14ac:dyDescent="0.2">
      <c r="A155" s="235"/>
      <c r="B155" s="139"/>
      <c r="C155" s="139"/>
      <c r="D155" s="139"/>
      <c r="E155" s="136"/>
      <c r="F155" s="136"/>
      <c r="G155" s="136"/>
      <c r="H155" s="137"/>
      <c r="I155" s="137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</row>
    <row r="156" spans="1:26" s="138" customFormat="1" x14ac:dyDescent="0.2">
      <c r="A156" s="235"/>
      <c r="B156" s="139"/>
      <c r="C156" s="139"/>
      <c r="D156" s="139"/>
      <c r="E156" s="136"/>
      <c r="F156" s="136"/>
      <c r="G156" s="136"/>
      <c r="H156" s="137"/>
      <c r="I156" s="137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37"/>
      <c r="X156" s="137"/>
      <c r="Y156" s="137"/>
      <c r="Z156" s="137"/>
    </row>
    <row r="157" spans="1:26" s="138" customFormat="1" x14ac:dyDescent="0.2">
      <c r="A157" s="235"/>
      <c r="B157" s="139"/>
      <c r="C157" s="139"/>
      <c r="D157" s="139"/>
      <c r="E157" s="136"/>
      <c r="F157" s="136"/>
      <c r="G157" s="136"/>
      <c r="H157" s="137"/>
      <c r="I157" s="137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</row>
    <row r="158" spans="1:26" s="138" customFormat="1" x14ac:dyDescent="0.2">
      <c r="A158" s="235"/>
      <c r="B158" s="139"/>
      <c r="C158" s="139"/>
      <c r="D158" s="139"/>
      <c r="E158" s="136"/>
      <c r="F158" s="136"/>
      <c r="G158" s="136"/>
      <c r="H158" s="137"/>
      <c r="I158" s="137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</row>
    <row r="159" spans="1:26" s="138" customFormat="1" x14ac:dyDescent="0.2">
      <c r="A159" s="235"/>
      <c r="B159" s="139"/>
      <c r="C159" s="139"/>
      <c r="D159" s="139"/>
      <c r="E159" s="136"/>
      <c r="F159" s="136"/>
      <c r="G159" s="136"/>
      <c r="H159" s="137"/>
      <c r="I159" s="137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</row>
    <row r="160" spans="1:26" s="138" customFormat="1" x14ac:dyDescent="0.2">
      <c r="A160" s="235"/>
      <c r="B160" s="139"/>
      <c r="C160" s="139"/>
      <c r="D160" s="139"/>
      <c r="E160" s="136"/>
      <c r="F160" s="136"/>
      <c r="G160" s="136"/>
      <c r="H160" s="137"/>
      <c r="I160" s="137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  <c r="Z160" s="137"/>
    </row>
    <row r="161" spans="1:26" s="138" customFormat="1" x14ac:dyDescent="0.2">
      <c r="A161" s="235"/>
      <c r="B161" s="139"/>
      <c r="C161" s="139"/>
      <c r="D161" s="139"/>
      <c r="E161" s="136"/>
      <c r="F161" s="136"/>
      <c r="G161" s="136"/>
      <c r="H161" s="137"/>
      <c r="I161" s="137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  <c r="Z161" s="137"/>
    </row>
    <row r="162" spans="1:26" s="138" customFormat="1" x14ac:dyDescent="0.2">
      <c r="A162" s="235"/>
      <c r="B162" s="139"/>
      <c r="C162" s="139"/>
      <c r="D162" s="139"/>
      <c r="E162" s="136"/>
      <c r="F162" s="136"/>
      <c r="G162" s="136"/>
      <c r="H162" s="137"/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7"/>
      <c r="T162" s="137"/>
      <c r="U162" s="137"/>
      <c r="V162" s="137"/>
      <c r="W162" s="137"/>
      <c r="X162" s="137"/>
      <c r="Y162" s="137"/>
      <c r="Z162" s="137"/>
    </row>
    <row r="163" spans="1:26" s="138" customFormat="1" x14ac:dyDescent="0.2">
      <c r="A163" s="235"/>
      <c r="B163" s="139"/>
      <c r="C163" s="139"/>
      <c r="D163" s="139"/>
      <c r="E163" s="136"/>
      <c r="F163" s="136"/>
      <c r="G163" s="136"/>
      <c r="H163" s="137"/>
      <c r="I163" s="137"/>
      <c r="J163" s="137"/>
      <c r="K163" s="137"/>
      <c r="L163" s="137"/>
      <c r="M163" s="137"/>
      <c r="N163" s="137"/>
      <c r="O163" s="137"/>
      <c r="P163" s="137"/>
      <c r="Q163" s="137"/>
      <c r="R163" s="137"/>
      <c r="S163" s="137"/>
      <c r="T163" s="137"/>
      <c r="U163" s="137"/>
      <c r="V163" s="137"/>
      <c r="W163" s="137"/>
      <c r="X163" s="137"/>
      <c r="Y163" s="137"/>
      <c r="Z163" s="137"/>
    </row>
    <row r="164" spans="1:26" s="138" customFormat="1" x14ac:dyDescent="0.2">
      <c r="A164" s="235"/>
      <c r="B164" s="139"/>
      <c r="C164" s="139"/>
      <c r="D164" s="139"/>
      <c r="E164" s="136"/>
      <c r="F164" s="136"/>
      <c r="G164" s="136"/>
      <c r="H164" s="137"/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7"/>
      <c r="T164" s="137"/>
      <c r="U164" s="137"/>
      <c r="V164" s="137"/>
      <c r="W164" s="137"/>
      <c r="X164" s="137"/>
      <c r="Y164" s="137"/>
      <c r="Z164" s="137"/>
    </row>
    <row r="165" spans="1:26" s="138" customFormat="1" x14ac:dyDescent="0.2">
      <c r="A165" s="235"/>
      <c r="B165" s="139"/>
      <c r="C165" s="139"/>
      <c r="D165" s="139"/>
      <c r="E165" s="136"/>
      <c r="F165" s="136"/>
      <c r="G165" s="136"/>
      <c r="H165" s="137"/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7"/>
      <c r="T165" s="137"/>
      <c r="U165" s="137"/>
      <c r="V165" s="137"/>
      <c r="W165" s="137"/>
      <c r="X165" s="137"/>
      <c r="Y165" s="137"/>
      <c r="Z165" s="137"/>
    </row>
    <row r="166" spans="1:26" s="138" customFormat="1" x14ac:dyDescent="0.2">
      <c r="A166" s="235"/>
      <c r="B166" s="139"/>
      <c r="C166" s="139"/>
      <c r="D166" s="139"/>
      <c r="E166" s="136"/>
      <c r="F166" s="136"/>
      <c r="G166" s="136"/>
      <c r="H166" s="137"/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7"/>
      <c r="T166" s="137"/>
      <c r="U166" s="137"/>
      <c r="V166" s="137"/>
      <c r="W166" s="137"/>
      <c r="X166" s="137"/>
      <c r="Y166" s="137"/>
      <c r="Z166" s="137"/>
    </row>
    <row r="167" spans="1:26" s="138" customFormat="1" x14ac:dyDescent="0.2">
      <c r="A167" s="235"/>
      <c r="B167" s="139"/>
      <c r="C167" s="139"/>
      <c r="D167" s="139"/>
      <c r="E167" s="136"/>
      <c r="F167" s="136"/>
      <c r="G167" s="136"/>
      <c r="H167" s="137"/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137"/>
      <c r="T167" s="137"/>
      <c r="U167" s="137"/>
      <c r="V167" s="137"/>
      <c r="W167" s="137"/>
      <c r="X167" s="137"/>
      <c r="Y167" s="137"/>
      <c r="Z167" s="137"/>
    </row>
    <row r="168" spans="1:26" s="138" customFormat="1" x14ac:dyDescent="0.2">
      <c r="A168" s="235"/>
      <c r="B168" s="139"/>
      <c r="C168" s="139"/>
      <c r="D168" s="139"/>
      <c r="E168" s="136"/>
      <c r="F168" s="136"/>
      <c r="G168" s="136"/>
      <c r="H168" s="137"/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7"/>
      <c r="T168" s="137"/>
      <c r="U168" s="137"/>
      <c r="V168" s="137"/>
      <c r="W168" s="137"/>
      <c r="X168" s="137"/>
      <c r="Y168" s="137"/>
      <c r="Z168" s="137"/>
    </row>
    <row r="169" spans="1:26" s="138" customFormat="1" x14ac:dyDescent="0.2">
      <c r="A169" s="235"/>
      <c r="E169" s="136"/>
      <c r="F169" s="136"/>
      <c r="G169" s="136"/>
      <c r="H169" s="137"/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37"/>
      <c r="T169" s="137"/>
      <c r="U169" s="137"/>
      <c r="V169" s="137"/>
      <c r="W169" s="137"/>
      <c r="X169" s="137"/>
      <c r="Y169" s="137"/>
      <c r="Z169" s="137"/>
    </row>
    <row r="170" spans="1:26" s="138" customFormat="1" x14ac:dyDescent="0.2">
      <c r="A170" s="235"/>
      <c r="B170" s="139"/>
      <c r="C170" s="139"/>
      <c r="D170" s="139"/>
      <c r="E170" s="136"/>
      <c r="F170" s="136"/>
      <c r="G170" s="136"/>
      <c r="H170" s="137"/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137"/>
      <c r="T170" s="137"/>
      <c r="U170" s="137"/>
      <c r="V170" s="137"/>
      <c r="W170" s="137"/>
      <c r="X170" s="137"/>
      <c r="Y170" s="137"/>
      <c r="Z170" s="137"/>
    </row>
    <row r="171" spans="1:26" s="138" customFormat="1" x14ac:dyDescent="0.2">
      <c r="A171" s="235"/>
      <c r="B171" s="139"/>
      <c r="C171" s="139"/>
      <c r="D171" s="139"/>
      <c r="E171" s="136"/>
      <c r="F171" s="136"/>
      <c r="G171" s="136"/>
      <c r="H171" s="137"/>
      <c r="I171" s="137"/>
      <c r="J171" s="137"/>
      <c r="K171" s="137"/>
      <c r="L171" s="137"/>
      <c r="M171" s="137"/>
      <c r="N171" s="137"/>
      <c r="O171" s="137"/>
      <c r="P171" s="137"/>
      <c r="Q171" s="137"/>
      <c r="R171" s="137"/>
      <c r="S171" s="137"/>
      <c r="T171" s="137"/>
      <c r="U171" s="137"/>
      <c r="V171" s="137"/>
      <c r="W171" s="137"/>
      <c r="X171" s="137"/>
      <c r="Y171" s="137"/>
      <c r="Z171" s="137"/>
    </row>
    <row r="172" spans="1:26" s="138" customFormat="1" x14ac:dyDescent="0.2">
      <c r="A172" s="235"/>
      <c r="B172" s="139"/>
      <c r="C172" s="139"/>
      <c r="D172" s="139"/>
      <c r="E172" s="136"/>
      <c r="F172" s="136"/>
      <c r="G172" s="136"/>
      <c r="H172" s="137"/>
      <c r="I172" s="137"/>
      <c r="J172" s="137"/>
      <c r="K172" s="137"/>
      <c r="L172" s="137"/>
      <c r="M172" s="137"/>
      <c r="N172" s="137"/>
      <c r="O172" s="137"/>
      <c r="P172" s="137"/>
      <c r="Q172" s="137"/>
      <c r="R172" s="137"/>
      <c r="S172" s="137"/>
      <c r="T172" s="137"/>
      <c r="U172" s="137"/>
      <c r="V172" s="137"/>
      <c r="W172" s="137"/>
      <c r="X172" s="137"/>
      <c r="Y172" s="137"/>
      <c r="Z172" s="137"/>
    </row>
    <row r="173" spans="1:26" s="138" customFormat="1" x14ac:dyDescent="0.2">
      <c r="A173" s="235"/>
      <c r="B173" s="139"/>
      <c r="C173" s="139"/>
      <c r="D173" s="139"/>
      <c r="E173" s="136"/>
      <c r="F173" s="136"/>
      <c r="G173" s="136"/>
      <c r="H173" s="137"/>
      <c r="I173" s="137"/>
      <c r="J173" s="137"/>
      <c r="K173" s="137"/>
      <c r="L173" s="137"/>
      <c r="M173" s="137"/>
      <c r="N173" s="137"/>
      <c r="O173" s="137"/>
      <c r="P173" s="137"/>
      <c r="Q173" s="137"/>
      <c r="R173" s="137"/>
      <c r="S173" s="137"/>
      <c r="T173" s="137"/>
      <c r="U173" s="137"/>
      <c r="V173" s="137"/>
      <c r="W173" s="137"/>
      <c r="X173" s="137"/>
      <c r="Y173" s="137"/>
      <c r="Z173" s="137"/>
    </row>
    <row r="174" spans="1:26" s="138" customFormat="1" x14ac:dyDescent="0.2">
      <c r="A174" s="235"/>
      <c r="B174" s="139"/>
      <c r="C174" s="139"/>
      <c r="D174" s="139"/>
      <c r="E174" s="136"/>
      <c r="F174" s="136"/>
      <c r="G174" s="136"/>
      <c r="H174" s="137"/>
      <c r="I174" s="137"/>
      <c r="J174" s="137"/>
      <c r="K174" s="137"/>
      <c r="L174" s="137"/>
      <c r="M174" s="137"/>
      <c r="N174" s="137"/>
      <c r="O174" s="137"/>
      <c r="P174" s="137"/>
      <c r="Q174" s="137"/>
      <c r="R174" s="137"/>
      <c r="S174" s="137"/>
      <c r="T174" s="137"/>
      <c r="U174" s="137"/>
      <c r="V174" s="137"/>
      <c r="W174" s="137"/>
      <c r="X174" s="137"/>
      <c r="Y174" s="137"/>
      <c r="Z174" s="137"/>
    </row>
    <row r="175" spans="1:26" s="138" customFormat="1" x14ac:dyDescent="0.2">
      <c r="A175" s="235"/>
      <c r="B175" s="139"/>
      <c r="C175" s="139"/>
      <c r="D175" s="139"/>
      <c r="E175" s="136"/>
      <c r="F175" s="136"/>
      <c r="G175" s="136"/>
      <c r="H175" s="137"/>
      <c r="I175" s="137"/>
      <c r="J175" s="137"/>
      <c r="K175" s="137"/>
      <c r="L175" s="137"/>
      <c r="M175" s="137"/>
      <c r="N175" s="137"/>
      <c r="O175" s="137"/>
      <c r="P175" s="137"/>
      <c r="Q175" s="137"/>
      <c r="R175" s="137"/>
      <c r="S175" s="137"/>
      <c r="T175" s="137"/>
      <c r="U175" s="137"/>
      <c r="V175" s="137"/>
      <c r="W175" s="137"/>
      <c r="X175" s="137"/>
      <c r="Y175" s="137"/>
      <c r="Z175" s="137"/>
    </row>
    <row r="176" spans="1:26" s="138" customFormat="1" x14ac:dyDescent="0.2">
      <c r="A176" s="235"/>
      <c r="B176" s="139"/>
      <c r="C176" s="139"/>
      <c r="D176" s="139"/>
      <c r="E176" s="136"/>
      <c r="F176" s="136"/>
      <c r="G176" s="136"/>
      <c r="H176" s="137"/>
      <c r="I176" s="137"/>
      <c r="J176" s="137"/>
      <c r="K176" s="137"/>
      <c r="L176" s="137"/>
      <c r="M176" s="137"/>
      <c r="N176" s="137"/>
      <c r="O176" s="137"/>
      <c r="P176" s="137"/>
      <c r="Q176" s="137"/>
      <c r="R176" s="137"/>
      <c r="S176" s="137"/>
      <c r="T176" s="137"/>
      <c r="U176" s="137"/>
      <c r="V176" s="137"/>
      <c r="W176" s="137"/>
      <c r="X176" s="137"/>
      <c r="Y176" s="137"/>
      <c r="Z176" s="137"/>
    </row>
    <row r="177" spans="1:26" s="138" customFormat="1" x14ac:dyDescent="0.2">
      <c r="A177" s="235"/>
      <c r="B177" s="139"/>
      <c r="C177" s="139"/>
      <c r="D177" s="139"/>
      <c r="E177" s="136"/>
      <c r="F177" s="136"/>
      <c r="G177" s="136"/>
      <c r="H177" s="137"/>
      <c r="I177" s="137"/>
      <c r="J177" s="137"/>
      <c r="K177" s="137"/>
      <c r="L177" s="137"/>
      <c r="M177" s="137"/>
      <c r="N177" s="137"/>
      <c r="O177" s="137"/>
      <c r="P177" s="137"/>
      <c r="Q177" s="137"/>
      <c r="R177" s="137"/>
      <c r="S177" s="137"/>
      <c r="T177" s="137"/>
      <c r="U177" s="137"/>
      <c r="V177" s="137"/>
      <c r="W177" s="137"/>
      <c r="X177" s="137"/>
      <c r="Y177" s="137"/>
      <c r="Z177" s="137"/>
    </row>
    <row r="178" spans="1:26" s="138" customFormat="1" x14ac:dyDescent="0.2">
      <c r="A178" s="235"/>
      <c r="B178" s="139"/>
      <c r="C178" s="139"/>
      <c r="D178" s="139"/>
      <c r="E178" s="136"/>
      <c r="F178" s="136"/>
      <c r="G178" s="136"/>
      <c r="H178" s="137"/>
      <c r="I178" s="137"/>
      <c r="J178" s="137"/>
      <c r="K178" s="137"/>
      <c r="L178" s="137"/>
      <c r="M178" s="137"/>
      <c r="N178" s="137"/>
      <c r="O178" s="137"/>
      <c r="P178" s="137"/>
      <c r="Q178" s="137"/>
      <c r="R178" s="137"/>
      <c r="S178" s="137"/>
      <c r="T178" s="137"/>
      <c r="U178" s="137"/>
      <c r="V178" s="137"/>
      <c r="W178" s="137"/>
      <c r="X178" s="137"/>
      <c r="Y178" s="137"/>
      <c r="Z178" s="137"/>
    </row>
    <row r="179" spans="1:26" s="138" customFormat="1" x14ac:dyDescent="0.2">
      <c r="A179" s="235"/>
      <c r="B179" s="139"/>
      <c r="C179" s="139"/>
      <c r="D179" s="139"/>
      <c r="E179" s="136"/>
      <c r="F179" s="136"/>
      <c r="G179" s="136"/>
      <c r="H179" s="137"/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137"/>
      <c r="V179" s="137"/>
      <c r="W179" s="137"/>
      <c r="X179" s="137"/>
      <c r="Y179" s="137"/>
      <c r="Z179" s="137"/>
    </row>
    <row r="180" spans="1:26" s="138" customFormat="1" x14ac:dyDescent="0.2">
      <c r="A180" s="235"/>
      <c r="B180" s="139"/>
      <c r="C180" s="139"/>
      <c r="D180" s="139"/>
      <c r="E180" s="136"/>
      <c r="F180" s="136"/>
      <c r="G180" s="136"/>
      <c r="H180" s="137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37"/>
      <c r="V180" s="137"/>
      <c r="W180" s="137"/>
      <c r="X180" s="137"/>
      <c r="Y180" s="137"/>
      <c r="Z180" s="137"/>
    </row>
    <row r="181" spans="1:26" s="138" customFormat="1" x14ac:dyDescent="0.2">
      <c r="A181" s="235"/>
      <c r="B181" s="139"/>
      <c r="C181" s="139"/>
      <c r="D181" s="139"/>
      <c r="E181" s="136"/>
      <c r="F181" s="136"/>
      <c r="G181" s="136"/>
      <c r="H181" s="137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7"/>
      <c r="T181" s="137"/>
      <c r="U181" s="137"/>
      <c r="V181" s="137"/>
      <c r="W181" s="137"/>
      <c r="X181" s="137"/>
      <c r="Y181" s="137"/>
      <c r="Z181" s="137"/>
    </row>
    <row r="182" spans="1:26" s="138" customFormat="1" x14ac:dyDescent="0.2">
      <c r="A182" s="235"/>
      <c r="B182" s="139"/>
      <c r="C182" s="139"/>
      <c r="D182" s="139"/>
      <c r="E182" s="136"/>
      <c r="F182" s="136"/>
      <c r="G182" s="136"/>
      <c r="H182" s="137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37"/>
      <c r="U182" s="137"/>
      <c r="V182" s="137"/>
      <c r="W182" s="137"/>
      <c r="X182" s="137"/>
      <c r="Y182" s="137"/>
      <c r="Z182" s="137"/>
    </row>
    <row r="183" spans="1:26" s="138" customFormat="1" x14ac:dyDescent="0.2">
      <c r="A183" s="235"/>
      <c r="B183" s="139"/>
      <c r="C183" s="139"/>
      <c r="D183" s="139"/>
      <c r="E183" s="136"/>
      <c r="F183" s="136"/>
      <c r="G183" s="136"/>
      <c r="H183" s="137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  <c r="V183" s="137"/>
      <c r="W183" s="137"/>
      <c r="X183" s="137"/>
      <c r="Y183" s="137"/>
      <c r="Z183" s="137"/>
    </row>
    <row r="184" spans="1:26" s="138" customFormat="1" x14ac:dyDescent="0.2">
      <c r="A184" s="235"/>
      <c r="B184" s="139"/>
      <c r="C184" s="139"/>
      <c r="D184" s="139"/>
      <c r="E184" s="136"/>
      <c r="F184" s="136"/>
      <c r="G184" s="136"/>
      <c r="H184" s="137"/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137"/>
      <c r="T184" s="137"/>
      <c r="U184" s="137"/>
      <c r="V184" s="137"/>
      <c r="W184" s="137"/>
      <c r="X184" s="137"/>
      <c r="Y184" s="137"/>
      <c r="Z184" s="137"/>
    </row>
    <row r="185" spans="1:26" s="138" customFormat="1" x14ac:dyDescent="0.2">
      <c r="A185" s="235"/>
      <c r="B185" s="139"/>
      <c r="C185" s="139"/>
      <c r="D185" s="139"/>
      <c r="E185" s="136"/>
      <c r="F185" s="136"/>
      <c r="G185" s="136"/>
      <c r="H185" s="137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37"/>
      <c r="U185" s="137"/>
      <c r="V185" s="137"/>
      <c r="W185" s="137"/>
      <c r="X185" s="137"/>
      <c r="Y185" s="137"/>
      <c r="Z185" s="137"/>
    </row>
    <row r="186" spans="1:26" s="138" customFormat="1" x14ac:dyDescent="0.2">
      <c r="A186" s="235"/>
      <c r="B186" s="139"/>
      <c r="C186" s="139"/>
      <c r="D186" s="139"/>
      <c r="E186" s="136"/>
      <c r="F186" s="136"/>
      <c r="G186" s="136"/>
      <c r="H186" s="137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37"/>
      <c r="T186" s="137"/>
      <c r="U186" s="137"/>
      <c r="V186" s="137"/>
      <c r="W186" s="137"/>
      <c r="X186" s="137"/>
      <c r="Y186" s="137"/>
      <c r="Z186" s="137"/>
    </row>
    <row r="187" spans="1:26" s="138" customFormat="1" x14ac:dyDescent="0.2">
      <c r="A187" s="235"/>
      <c r="B187" s="139"/>
      <c r="C187" s="139"/>
      <c r="D187" s="139"/>
      <c r="E187" s="136"/>
      <c r="F187" s="136"/>
      <c r="G187" s="136"/>
      <c r="H187" s="137"/>
      <c r="I187" s="137"/>
      <c r="J187" s="137"/>
      <c r="K187" s="137"/>
      <c r="L187" s="137"/>
      <c r="M187" s="137"/>
      <c r="N187" s="137"/>
      <c r="O187" s="137"/>
      <c r="P187" s="137"/>
      <c r="Q187" s="137"/>
      <c r="R187" s="137"/>
      <c r="S187" s="137"/>
      <c r="T187" s="137"/>
      <c r="U187" s="137"/>
      <c r="V187" s="137"/>
      <c r="W187" s="137"/>
      <c r="X187" s="137"/>
      <c r="Y187" s="137"/>
      <c r="Z187" s="137"/>
    </row>
    <row r="188" spans="1:26" s="138" customFormat="1" x14ac:dyDescent="0.2">
      <c r="A188" s="235"/>
      <c r="B188" s="139"/>
      <c r="C188" s="139"/>
      <c r="D188" s="139"/>
      <c r="E188" s="136"/>
      <c r="F188" s="136"/>
      <c r="G188" s="136"/>
      <c r="H188" s="137"/>
      <c r="I188" s="137"/>
      <c r="J188" s="137"/>
      <c r="K188" s="137"/>
      <c r="L188" s="137"/>
      <c r="M188" s="137"/>
      <c r="N188" s="137"/>
      <c r="O188" s="137"/>
      <c r="P188" s="137"/>
      <c r="Q188" s="137"/>
      <c r="R188" s="137"/>
      <c r="S188" s="137"/>
      <c r="T188" s="137"/>
      <c r="U188" s="137"/>
      <c r="V188" s="137"/>
      <c r="W188" s="137"/>
      <c r="X188" s="137"/>
      <c r="Y188" s="137"/>
      <c r="Z188" s="137"/>
    </row>
    <row r="189" spans="1:26" s="138" customFormat="1" x14ac:dyDescent="0.2">
      <c r="A189" s="235"/>
      <c r="B189" s="139"/>
      <c r="C189" s="139"/>
      <c r="D189" s="139"/>
      <c r="E189" s="136"/>
      <c r="F189" s="136"/>
      <c r="G189" s="136"/>
      <c r="H189" s="137"/>
      <c r="I189" s="137"/>
      <c r="J189" s="137"/>
      <c r="K189" s="137"/>
      <c r="L189" s="137"/>
      <c r="M189" s="137"/>
      <c r="N189" s="137"/>
      <c r="O189" s="137"/>
      <c r="P189" s="137"/>
      <c r="Q189" s="137"/>
      <c r="R189" s="137"/>
      <c r="S189" s="137"/>
      <c r="T189" s="137"/>
      <c r="U189" s="137"/>
      <c r="V189" s="137"/>
      <c r="W189" s="137"/>
      <c r="X189" s="137"/>
      <c r="Y189" s="137"/>
      <c r="Z189" s="137"/>
    </row>
    <row r="190" spans="1:26" s="138" customFormat="1" x14ac:dyDescent="0.2">
      <c r="A190" s="235"/>
      <c r="B190" s="139"/>
      <c r="C190" s="139"/>
      <c r="D190" s="139"/>
      <c r="E190" s="136"/>
      <c r="F190" s="136"/>
      <c r="G190" s="136"/>
      <c r="H190" s="137"/>
      <c r="I190" s="137"/>
      <c r="J190" s="137"/>
      <c r="K190" s="137"/>
      <c r="L190" s="137"/>
      <c r="M190" s="137"/>
      <c r="N190" s="137"/>
      <c r="O190" s="137"/>
      <c r="P190" s="137"/>
      <c r="Q190" s="137"/>
      <c r="R190" s="137"/>
      <c r="S190" s="137"/>
      <c r="T190" s="137"/>
      <c r="U190" s="137"/>
      <c r="V190" s="137"/>
      <c r="W190" s="137"/>
      <c r="X190" s="137"/>
      <c r="Y190" s="137"/>
      <c r="Z190" s="137"/>
    </row>
    <row r="191" spans="1:26" s="138" customFormat="1" x14ac:dyDescent="0.2">
      <c r="A191" s="235"/>
      <c r="B191" s="139"/>
      <c r="C191" s="139"/>
      <c r="D191" s="139"/>
      <c r="E191" s="136"/>
      <c r="F191" s="136"/>
      <c r="G191" s="136"/>
      <c r="H191" s="137"/>
      <c r="I191" s="137"/>
      <c r="J191" s="137"/>
      <c r="K191" s="137"/>
      <c r="L191" s="137"/>
      <c r="M191" s="137"/>
      <c r="N191" s="137"/>
      <c r="O191" s="137"/>
      <c r="P191" s="137"/>
      <c r="Q191" s="137"/>
      <c r="R191" s="137"/>
      <c r="S191" s="137"/>
      <c r="T191" s="137"/>
      <c r="U191" s="137"/>
      <c r="V191" s="137"/>
      <c r="W191" s="137"/>
      <c r="X191" s="137"/>
      <c r="Y191" s="137"/>
      <c r="Z191" s="137"/>
    </row>
    <row r="192" spans="1:26" s="138" customFormat="1" x14ac:dyDescent="0.2">
      <c r="A192" s="235"/>
      <c r="B192" s="139"/>
      <c r="C192" s="139"/>
      <c r="D192" s="139"/>
      <c r="E192" s="136"/>
      <c r="F192" s="136"/>
      <c r="G192" s="136"/>
      <c r="H192" s="137"/>
      <c r="I192" s="137"/>
      <c r="J192" s="137"/>
      <c r="K192" s="137"/>
      <c r="L192" s="137"/>
      <c r="M192" s="137"/>
      <c r="N192" s="137"/>
      <c r="O192" s="137"/>
      <c r="P192" s="137"/>
      <c r="Q192" s="137"/>
      <c r="R192" s="137"/>
      <c r="S192" s="137"/>
      <c r="T192" s="137"/>
      <c r="U192" s="137"/>
      <c r="V192" s="137"/>
      <c r="W192" s="137"/>
      <c r="X192" s="137"/>
      <c r="Y192" s="137"/>
      <c r="Z192" s="137"/>
    </row>
    <row r="193" spans="1:26" s="138" customFormat="1" x14ac:dyDescent="0.2">
      <c r="A193" s="235"/>
      <c r="B193" s="139"/>
      <c r="C193" s="139"/>
      <c r="D193" s="139"/>
      <c r="E193" s="136"/>
      <c r="F193" s="136"/>
      <c r="G193" s="136"/>
      <c r="H193" s="137"/>
      <c r="I193" s="137"/>
      <c r="J193" s="137"/>
      <c r="K193" s="137"/>
      <c r="L193" s="137"/>
      <c r="M193" s="137"/>
      <c r="N193" s="137"/>
      <c r="O193" s="137"/>
      <c r="P193" s="137"/>
      <c r="Q193" s="137"/>
      <c r="R193" s="137"/>
      <c r="S193" s="137"/>
      <c r="T193" s="137"/>
      <c r="U193" s="137"/>
      <c r="V193" s="137"/>
      <c r="W193" s="137"/>
      <c r="X193" s="137"/>
      <c r="Y193" s="137"/>
      <c r="Z193" s="137"/>
    </row>
    <row r="194" spans="1:26" s="138" customFormat="1" x14ac:dyDescent="0.2">
      <c r="A194" s="235"/>
      <c r="B194" s="139"/>
      <c r="C194" s="139"/>
      <c r="D194" s="139"/>
      <c r="E194" s="136"/>
      <c r="F194" s="136"/>
      <c r="G194" s="136"/>
      <c r="H194" s="137"/>
      <c r="I194" s="137"/>
      <c r="J194" s="137"/>
      <c r="K194" s="137"/>
      <c r="L194" s="137"/>
      <c r="M194" s="137"/>
      <c r="N194" s="137"/>
      <c r="O194" s="137"/>
      <c r="P194" s="137"/>
      <c r="Q194" s="137"/>
      <c r="R194" s="137"/>
      <c r="S194" s="137"/>
      <c r="T194" s="137"/>
      <c r="U194" s="137"/>
      <c r="V194" s="137"/>
      <c r="W194" s="137"/>
      <c r="X194" s="137"/>
      <c r="Y194" s="137"/>
      <c r="Z194" s="137"/>
    </row>
    <row r="195" spans="1:26" s="138" customFormat="1" x14ac:dyDescent="0.2">
      <c r="A195" s="235"/>
      <c r="B195" s="139"/>
      <c r="C195" s="139"/>
      <c r="D195" s="139"/>
      <c r="E195" s="136"/>
      <c r="F195" s="136"/>
      <c r="G195" s="136"/>
      <c r="H195" s="137"/>
      <c r="I195" s="137"/>
      <c r="J195" s="137"/>
      <c r="K195" s="137"/>
      <c r="L195" s="137"/>
      <c r="M195" s="137"/>
      <c r="N195" s="137"/>
      <c r="O195" s="137"/>
      <c r="P195" s="137"/>
      <c r="Q195" s="137"/>
      <c r="R195" s="137"/>
      <c r="S195" s="137"/>
      <c r="T195" s="137"/>
      <c r="U195" s="137"/>
      <c r="V195" s="137"/>
      <c r="W195" s="137"/>
      <c r="X195" s="137"/>
      <c r="Y195" s="137"/>
      <c r="Z195" s="137"/>
    </row>
    <row r="196" spans="1:26" s="138" customFormat="1" x14ac:dyDescent="0.2">
      <c r="A196" s="235"/>
      <c r="B196" s="139"/>
      <c r="C196" s="139"/>
      <c r="D196" s="139"/>
      <c r="E196" s="136"/>
      <c r="F196" s="136"/>
      <c r="G196" s="136"/>
      <c r="H196" s="137"/>
      <c r="I196" s="137"/>
      <c r="J196" s="137"/>
      <c r="K196" s="137"/>
      <c r="L196" s="137"/>
      <c r="M196" s="137"/>
      <c r="N196" s="137"/>
      <c r="O196" s="137"/>
      <c r="P196" s="137"/>
      <c r="Q196" s="137"/>
      <c r="R196" s="137"/>
      <c r="S196" s="137"/>
      <c r="T196" s="137"/>
      <c r="U196" s="137"/>
      <c r="V196" s="137"/>
      <c r="W196" s="137"/>
      <c r="X196" s="137"/>
      <c r="Y196" s="137"/>
      <c r="Z196" s="137"/>
    </row>
    <row r="197" spans="1:26" s="138" customFormat="1" x14ac:dyDescent="0.2">
      <c r="A197" s="235"/>
      <c r="B197" s="139"/>
      <c r="C197" s="139"/>
      <c r="D197" s="139"/>
      <c r="E197" s="136"/>
      <c r="F197" s="136"/>
      <c r="G197" s="136"/>
      <c r="H197" s="137"/>
      <c r="I197" s="137"/>
      <c r="J197" s="137"/>
      <c r="K197" s="137"/>
      <c r="L197" s="137"/>
      <c r="M197" s="137"/>
      <c r="N197" s="137"/>
      <c r="O197" s="137"/>
      <c r="P197" s="137"/>
      <c r="Q197" s="137"/>
      <c r="R197" s="137"/>
      <c r="S197" s="137"/>
      <c r="T197" s="137"/>
      <c r="U197" s="137"/>
      <c r="V197" s="137"/>
      <c r="W197" s="137"/>
      <c r="X197" s="137"/>
      <c r="Y197" s="137"/>
      <c r="Z197" s="137"/>
    </row>
    <row r="198" spans="1:26" s="138" customFormat="1" x14ac:dyDescent="0.2">
      <c r="A198" s="235"/>
      <c r="B198" s="139"/>
      <c r="C198" s="139"/>
      <c r="D198" s="139"/>
      <c r="E198" s="136"/>
      <c r="F198" s="136"/>
      <c r="G198" s="136"/>
      <c r="H198" s="137"/>
      <c r="I198" s="137"/>
      <c r="J198" s="137"/>
      <c r="K198" s="137"/>
      <c r="L198" s="137"/>
      <c r="M198" s="137"/>
      <c r="N198" s="137"/>
      <c r="O198" s="137"/>
      <c r="P198" s="137"/>
      <c r="Q198" s="137"/>
      <c r="R198" s="137"/>
      <c r="S198" s="137"/>
      <c r="T198" s="137"/>
      <c r="U198" s="137"/>
      <c r="V198" s="137"/>
      <c r="W198" s="137"/>
      <c r="X198" s="137"/>
      <c r="Y198" s="137"/>
      <c r="Z198" s="137"/>
    </row>
    <row r="199" spans="1:26" s="138" customFormat="1" x14ac:dyDescent="0.2">
      <c r="A199" s="235"/>
      <c r="B199" s="139"/>
      <c r="C199" s="139"/>
      <c r="D199" s="139"/>
      <c r="E199" s="136"/>
      <c r="F199" s="136"/>
      <c r="G199" s="136"/>
      <c r="H199" s="137"/>
      <c r="I199" s="137"/>
      <c r="J199" s="137"/>
      <c r="K199" s="137"/>
      <c r="L199" s="137"/>
      <c r="M199" s="137"/>
      <c r="N199" s="137"/>
      <c r="O199" s="137"/>
      <c r="P199" s="137"/>
      <c r="Q199" s="137"/>
      <c r="R199" s="137"/>
      <c r="S199" s="137"/>
      <c r="T199" s="137"/>
      <c r="U199" s="137"/>
      <c r="V199" s="137"/>
      <c r="W199" s="137"/>
      <c r="X199" s="137"/>
      <c r="Y199" s="137"/>
      <c r="Z199" s="137"/>
    </row>
    <row r="200" spans="1:26" s="138" customFormat="1" x14ac:dyDescent="0.2">
      <c r="A200" s="235"/>
      <c r="E200" s="136"/>
      <c r="F200" s="136"/>
      <c r="G200" s="136"/>
      <c r="H200" s="137"/>
      <c r="I200" s="137"/>
      <c r="J200" s="137"/>
      <c r="K200" s="137"/>
      <c r="L200" s="137"/>
      <c r="M200" s="137"/>
      <c r="N200" s="137"/>
      <c r="O200" s="137"/>
      <c r="P200" s="137"/>
      <c r="Q200" s="137"/>
      <c r="R200" s="137"/>
      <c r="S200" s="137"/>
      <c r="T200" s="137"/>
      <c r="U200" s="137"/>
      <c r="V200" s="137"/>
      <c r="W200" s="137"/>
      <c r="X200" s="137"/>
      <c r="Y200" s="137"/>
      <c r="Z200" s="137"/>
    </row>
    <row r="201" spans="1:26" s="138" customFormat="1" x14ac:dyDescent="0.2">
      <c r="A201" s="235"/>
      <c r="B201" s="139"/>
      <c r="C201" s="139"/>
      <c r="D201" s="139"/>
      <c r="E201" s="136"/>
      <c r="F201" s="136"/>
      <c r="G201" s="136"/>
      <c r="H201" s="137"/>
      <c r="I201" s="137"/>
      <c r="J201" s="137"/>
      <c r="K201" s="137"/>
      <c r="L201" s="137"/>
      <c r="M201" s="137"/>
      <c r="N201" s="137"/>
      <c r="O201" s="137"/>
      <c r="P201" s="137"/>
      <c r="Q201" s="137"/>
      <c r="R201" s="137"/>
      <c r="S201" s="137"/>
      <c r="T201" s="137"/>
      <c r="U201" s="137"/>
      <c r="V201" s="137"/>
      <c r="W201" s="137"/>
      <c r="X201" s="137"/>
      <c r="Y201" s="137"/>
      <c r="Z201" s="137"/>
    </row>
    <row r="202" spans="1:26" s="138" customFormat="1" x14ac:dyDescent="0.2">
      <c r="A202" s="235"/>
      <c r="B202" s="139"/>
      <c r="C202" s="139"/>
      <c r="D202" s="139"/>
      <c r="E202" s="136"/>
      <c r="F202" s="136"/>
      <c r="G202" s="136"/>
      <c r="H202" s="137"/>
      <c r="I202" s="137"/>
      <c r="J202" s="137"/>
      <c r="K202" s="137"/>
      <c r="L202" s="137"/>
      <c r="M202" s="137"/>
      <c r="N202" s="137"/>
      <c r="O202" s="137"/>
      <c r="P202" s="137"/>
      <c r="Q202" s="137"/>
      <c r="R202" s="137"/>
      <c r="S202" s="137"/>
      <c r="T202" s="137"/>
      <c r="U202" s="137"/>
      <c r="V202" s="137"/>
      <c r="W202" s="137"/>
      <c r="X202" s="137"/>
      <c r="Y202" s="137"/>
      <c r="Z202" s="137"/>
    </row>
    <row r="203" spans="1:26" s="138" customFormat="1" x14ac:dyDescent="0.2">
      <c r="A203" s="235"/>
      <c r="B203" s="139"/>
      <c r="C203" s="139"/>
      <c r="D203" s="139"/>
      <c r="E203" s="136"/>
      <c r="F203" s="136"/>
      <c r="G203" s="136"/>
      <c r="H203" s="137"/>
      <c r="I203" s="137"/>
      <c r="J203" s="137"/>
      <c r="K203" s="137"/>
      <c r="L203" s="137"/>
      <c r="M203" s="137"/>
      <c r="N203" s="137"/>
      <c r="O203" s="137"/>
      <c r="P203" s="137"/>
      <c r="Q203" s="137"/>
      <c r="R203" s="137"/>
      <c r="S203" s="137"/>
      <c r="T203" s="137"/>
      <c r="U203" s="137"/>
      <c r="V203" s="137"/>
      <c r="W203" s="137"/>
      <c r="X203" s="137"/>
      <c r="Y203" s="137"/>
      <c r="Z203" s="137"/>
    </row>
    <row r="204" spans="1:26" s="138" customFormat="1" x14ac:dyDescent="0.2">
      <c r="A204" s="235"/>
      <c r="B204" s="139"/>
      <c r="C204" s="139"/>
      <c r="D204" s="139"/>
      <c r="E204" s="136"/>
      <c r="F204" s="136"/>
      <c r="G204" s="136"/>
      <c r="H204" s="137"/>
      <c r="I204" s="137"/>
      <c r="J204" s="137"/>
      <c r="K204" s="137"/>
      <c r="L204" s="137"/>
      <c r="M204" s="137"/>
      <c r="N204" s="137"/>
      <c r="O204" s="137"/>
      <c r="P204" s="137"/>
      <c r="Q204" s="137"/>
      <c r="R204" s="137"/>
      <c r="S204" s="137"/>
      <c r="T204" s="137"/>
      <c r="U204" s="137"/>
      <c r="V204" s="137"/>
      <c r="W204" s="137"/>
      <c r="X204" s="137"/>
      <c r="Y204" s="137"/>
      <c r="Z204" s="137"/>
    </row>
    <row r="205" spans="1:26" s="138" customFormat="1" x14ac:dyDescent="0.2">
      <c r="A205" s="235"/>
      <c r="B205" s="139"/>
      <c r="C205" s="139"/>
      <c r="D205" s="139"/>
      <c r="E205" s="136"/>
      <c r="F205" s="136"/>
      <c r="G205" s="136"/>
      <c r="H205" s="137"/>
      <c r="I205" s="137"/>
      <c r="J205" s="137"/>
      <c r="K205" s="137"/>
      <c r="L205" s="137"/>
      <c r="M205" s="137"/>
      <c r="N205" s="137"/>
      <c r="O205" s="137"/>
      <c r="P205" s="137"/>
      <c r="Q205" s="137"/>
      <c r="R205" s="137"/>
      <c r="S205" s="137"/>
      <c r="T205" s="137"/>
      <c r="U205" s="137"/>
      <c r="V205" s="137"/>
      <c r="W205" s="137"/>
      <c r="X205" s="137"/>
      <c r="Y205" s="137"/>
      <c r="Z205" s="137"/>
    </row>
    <row r="206" spans="1:26" s="138" customFormat="1" x14ac:dyDescent="0.2">
      <c r="A206" s="235"/>
      <c r="B206" s="139"/>
      <c r="C206" s="139"/>
      <c r="D206" s="139"/>
      <c r="E206" s="136"/>
      <c r="F206" s="136"/>
      <c r="G206" s="136"/>
      <c r="H206" s="137"/>
      <c r="I206" s="137"/>
      <c r="J206" s="137"/>
      <c r="K206" s="137"/>
      <c r="L206" s="137"/>
      <c r="M206" s="137"/>
      <c r="N206" s="137"/>
      <c r="O206" s="137"/>
      <c r="P206" s="137"/>
      <c r="Q206" s="137"/>
      <c r="R206" s="137"/>
      <c r="S206" s="137"/>
      <c r="T206" s="137"/>
      <c r="U206" s="137"/>
      <c r="V206" s="137"/>
      <c r="W206" s="137"/>
      <c r="X206" s="137"/>
      <c r="Y206" s="137"/>
      <c r="Z206" s="137"/>
    </row>
    <row r="207" spans="1:26" s="138" customFormat="1" x14ac:dyDescent="0.2">
      <c r="A207" s="235"/>
      <c r="B207" s="139"/>
      <c r="C207" s="139"/>
      <c r="D207" s="139"/>
      <c r="E207" s="136"/>
      <c r="F207" s="136"/>
      <c r="G207" s="136"/>
      <c r="H207" s="137"/>
      <c r="I207" s="137"/>
      <c r="J207" s="137"/>
      <c r="K207" s="137"/>
      <c r="L207" s="137"/>
      <c r="M207" s="137"/>
      <c r="N207" s="137"/>
      <c r="O207" s="137"/>
      <c r="P207" s="137"/>
      <c r="Q207" s="137"/>
      <c r="R207" s="137"/>
      <c r="S207" s="137"/>
      <c r="T207" s="137"/>
      <c r="U207" s="137"/>
      <c r="V207" s="137"/>
      <c r="W207" s="137"/>
      <c r="X207" s="137"/>
      <c r="Y207" s="137"/>
      <c r="Z207" s="137"/>
    </row>
    <row r="208" spans="1:26" s="138" customFormat="1" x14ac:dyDescent="0.2">
      <c r="A208" s="235"/>
      <c r="B208" s="139"/>
      <c r="C208" s="139"/>
      <c r="D208" s="139"/>
      <c r="E208" s="136"/>
      <c r="F208" s="136"/>
      <c r="G208" s="136"/>
      <c r="H208" s="137"/>
      <c r="I208" s="137"/>
      <c r="J208" s="137"/>
      <c r="K208" s="137"/>
      <c r="L208" s="137"/>
      <c r="M208" s="137"/>
      <c r="N208" s="137"/>
      <c r="O208" s="137"/>
      <c r="P208" s="137"/>
      <c r="Q208" s="137"/>
      <c r="R208" s="137"/>
      <c r="S208" s="137"/>
      <c r="T208" s="137"/>
      <c r="U208" s="137"/>
      <c r="V208" s="137"/>
      <c r="W208" s="137"/>
      <c r="X208" s="137"/>
      <c r="Y208" s="137"/>
      <c r="Z208" s="137"/>
    </row>
    <row r="209" spans="1:26" s="138" customFormat="1" x14ac:dyDescent="0.2">
      <c r="A209" s="235"/>
      <c r="B209" s="139"/>
      <c r="C209" s="139"/>
      <c r="D209" s="139"/>
      <c r="E209" s="136"/>
      <c r="F209" s="136"/>
      <c r="G209" s="136"/>
      <c r="H209" s="137"/>
      <c r="I209" s="137"/>
      <c r="J209" s="137"/>
      <c r="K209" s="137"/>
      <c r="L209" s="137"/>
      <c r="M209" s="137"/>
      <c r="N209" s="137"/>
      <c r="O209" s="137"/>
      <c r="P209" s="137"/>
      <c r="Q209" s="137"/>
      <c r="R209" s="137"/>
      <c r="S209" s="137"/>
      <c r="T209" s="137"/>
      <c r="U209" s="137"/>
      <c r="V209" s="137"/>
      <c r="W209" s="137"/>
      <c r="X209" s="137"/>
      <c r="Y209" s="137"/>
      <c r="Z209" s="137"/>
    </row>
    <row r="210" spans="1:26" s="138" customFormat="1" x14ac:dyDescent="0.2">
      <c r="A210" s="235"/>
      <c r="B210" s="139"/>
      <c r="C210" s="139"/>
      <c r="D210" s="139"/>
      <c r="E210" s="136"/>
      <c r="F210" s="136"/>
      <c r="G210" s="136"/>
      <c r="H210" s="137"/>
      <c r="I210" s="137"/>
      <c r="J210" s="137"/>
      <c r="K210" s="137"/>
      <c r="L210" s="137"/>
      <c r="M210" s="137"/>
      <c r="N210" s="137"/>
      <c r="O210" s="137"/>
      <c r="P210" s="137"/>
      <c r="Q210" s="137"/>
      <c r="R210" s="137"/>
      <c r="S210" s="137"/>
      <c r="T210" s="137"/>
      <c r="U210" s="137"/>
      <c r="V210" s="137"/>
      <c r="W210" s="137"/>
      <c r="X210" s="137"/>
      <c r="Y210" s="137"/>
      <c r="Z210" s="137"/>
    </row>
    <row r="211" spans="1:26" s="138" customFormat="1" x14ac:dyDescent="0.2">
      <c r="A211" s="235"/>
      <c r="B211" s="139"/>
      <c r="C211" s="139"/>
      <c r="D211" s="139"/>
      <c r="E211" s="136"/>
      <c r="F211" s="136"/>
      <c r="G211" s="136"/>
      <c r="H211" s="137"/>
      <c r="I211" s="137"/>
      <c r="J211" s="137"/>
      <c r="K211" s="137"/>
      <c r="L211" s="137"/>
      <c r="M211" s="137"/>
      <c r="N211" s="137"/>
      <c r="O211" s="137"/>
      <c r="P211" s="137"/>
      <c r="Q211" s="137"/>
      <c r="R211" s="137"/>
      <c r="S211" s="137"/>
      <c r="T211" s="137"/>
      <c r="U211" s="137"/>
      <c r="V211" s="137"/>
      <c r="W211" s="137"/>
      <c r="X211" s="137"/>
      <c r="Y211" s="137"/>
      <c r="Z211" s="137"/>
    </row>
    <row r="212" spans="1:26" s="138" customFormat="1" x14ac:dyDescent="0.2">
      <c r="A212" s="235"/>
      <c r="B212" s="139"/>
      <c r="C212" s="139"/>
      <c r="D212" s="139"/>
      <c r="E212" s="136"/>
      <c r="F212" s="136"/>
      <c r="G212" s="136"/>
      <c r="H212" s="137"/>
      <c r="I212" s="137"/>
      <c r="J212" s="137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37"/>
      <c r="Y212" s="137"/>
      <c r="Z212" s="137"/>
    </row>
    <row r="213" spans="1:26" s="138" customFormat="1" x14ac:dyDescent="0.2">
      <c r="A213" s="235"/>
      <c r="B213" s="139"/>
      <c r="C213" s="139"/>
      <c r="D213" s="139"/>
      <c r="E213" s="136"/>
      <c r="F213" s="136"/>
      <c r="G213" s="136"/>
      <c r="H213" s="137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37"/>
      <c r="Y213" s="137"/>
      <c r="Z213" s="137"/>
    </row>
    <row r="214" spans="1:26" s="138" customFormat="1" x14ac:dyDescent="0.2">
      <c r="A214" s="235"/>
      <c r="B214" s="139"/>
      <c r="C214" s="139"/>
      <c r="D214" s="139"/>
      <c r="E214" s="136"/>
      <c r="F214" s="136"/>
      <c r="G214" s="136"/>
      <c r="H214" s="137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37"/>
      <c r="Y214" s="137"/>
      <c r="Z214" s="137"/>
    </row>
    <row r="215" spans="1:26" s="138" customFormat="1" x14ac:dyDescent="0.2">
      <c r="A215" s="235"/>
      <c r="B215" s="139"/>
      <c r="C215" s="139"/>
      <c r="D215" s="139"/>
      <c r="E215" s="136"/>
      <c r="F215" s="136"/>
      <c r="G215" s="136"/>
      <c r="H215" s="137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37"/>
      <c r="Y215" s="137"/>
      <c r="Z215" s="137"/>
    </row>
    <row r="216" spans="1:26" s="138" customFormat="1" x14ac:dyDescent="0.2">
      <c r="A216" s="235"/>
      <c r="B216" s="139"/>
      <c r="C216" s="139"/>
      <c r="D216" s="139"/>
      <c r="E216" s="136"/>
      <c r="F216" s="136"/>
      <c r="G216" s="136"/>
      <c r="H216" s="137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37"/>
      <c r="Y216" s="137"/>
      <c r="Z216" s="137"/>
    </row>
    <row r="217" spans="1:26" s="138" customFormat="1" x14ac:dyDescent="0.2">
      <c r="A217" s="235"/>
      <c r="B217" s="139"/>
      <c r="C217" s="139"/>
      <c r="D217" s="139"/>
      <c r="E217" s="136"/>
      <c r="F217" s="136"/>
      <c r="G217" s="136"/>
      <c r="H217" s="137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37"/>
      <c r="Y217" s="137"/>
      <c r="Z217" s="137"/>
    </row>
    <row r="218" spans="1:26" s="138" customFormat="1" x14ac:dyDescent="0.2">
      <c r="A218" s="235"/>
      <c r="B218" s="139"/>
      <c r="C218" s="139"/>
      <c r="D218" s="139"/>
      <c r="E218" s="136"/>
      <c r="F218" s="136"/>
      <c r="G218" s="136"/>
      <c r="H218" s="137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37"/>
      <c r="Y218" s="137"/>
      <c r="Z218" s="137"/>
    </row>
    <row r="219" spans="1:26" s="138" customFormat="1" x14ac:dyDescent="0.2">
      <c r="A219" s="235"/>
      <c r="B219" s="139"/>
      <c r="C219" s="139"/>
      <c r="D219" s="139"/>
      <c r="E219" s="136"/>
      <c r="F219" s="136"/>
      <c r="G219" s="136"/>
      <c r="H219" s="137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37"/>
      <c r="Y219" s="137"/>
      <c r="Z219" s="137"/>
    </row>
    <row r="220" spans="1:26" s="138" customFormat="1" x14ac:dyDescent="0.2">
      <c r="A220" s="235"/>
      <c r="B220" s="139"/>
      <c r="C220" s="139"/>
      <c r="D220" s="139"/>
      <c r="E220" s="136"/>
      <c r="F220" s="136"/>
      <c r="G220" s="136"/>
      <c r="H220" s="137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37"/>
      <c r="Y220" s="137"/>
      <c r="Z220" s="137"/>
    </row>
    <row r="221" spans="1:26" s="138" customFormat="1" x14ac:dyDescent="0.2">
      <c r="A221" s="235"/>
      <c r="B221" s="139"/>
      <c r="C221" s="139"/>
      <c r="D221" s="139"/>
      <c r="E221" s="136"/>
      <c r="F221" s="136"/>
      <c r="G221" s="136"/>
      <c r="H221" s="137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37"/>
      <c r="Y221" s="137"/>
      <c r="Z221" s="137"/>
    </row>
    <row r="222" spans="1:26" s="138" customFormat="1" x14ac:dyDescent="0.2">
      <c r="A222" s="235"/>
      <c r="B222" s="139"/>
      <c r="C222" s="139"/>
      <c r="D222" s="139"/>
      <c r="E222" s="136"/>
      <c r="F222" s="136"/>
      <c r="G222" s="136"/>
      <c r="H222" s="137"/>
      <c r="I222" s="137"/>
      <c r="J222" s="137"/>
      <c r="K222" s="137"/>
      <c r="L222" s="137"/>
      <c r="M222" s="137"/>
      <c r="N222" s="137"/>
      <c r="O222" s="137"/>
      <c r="P222" s="137"/>
      <c r="Q222" s="137"/>
      <c r="R222" s="137"/>
      <c r="S222" s="137"/>
      <c r="T222" s="137"/>
      <c r="U222" s="137"/>
      <c r="V222" s="137"/>
      <c r="W222" s="137"/>
      <c r="X222" s="137"/>
      <c r="Y222" s="137"/>
      <c r="Z222" s="137"/>
    </row>
    <row r="223" spans="1:26" s="138" customFormat="1" x14ac:dyDescent="0.2">
      <c r="A223" s="235"/>
      <c r="B223" s="139"/>
      <c r="C223" s="139"/>
      <c r="D223" s="139"/>
      <c r="E223" s="136"/>
      <c r="F223" s="136"/>
      <c r="G223" s="136"/>
      <c r="H223" s="137"/>
      <c r="I223" s="137"/>
      <c r="J223" s="137"/>
      <c r="K223" s="137"/>
      <c r="L223" s="137"/>
      <c r="M223" s="137"/>
      <c r="N223" s="137"/>
      <c r="O223" s="137"/>
      <c r="P223" s="137"/>
      <c r="Q223" s="137"/>
      <c r="R223" s="137"/>
      <c r="S223" s="137"/>
      <c r="T223" s="137"/>
      <c r="U223" s="137"/>
      <c r="V223" s="137"/>
      <c r="W223" s="137"/>
      <c r="X223" s="137"/>
      <c r="Y223" s="137"/>
      <c r="Z223" s="137"/>
    </row>
    <row r="224" spans="1:26" s="138" customFormat="1" x14ac:dyDescent="0.2">
      <c r="A224" s="235"/>
      <c r="B224" s="139"/>
      <c r="C224" s="139"/>
      <c r="D224" s="139"/>
      <c r="E224" s="136"/>
      <c r="F224" s="136"/>
      <c r="G224" s="136"/>
      <c r="H224" s="137"/>
      <c r="I224" s="137"/>
      <c r="J224" s="137"/>
      <c r="K224" s="137"/>
      <c r="L224" s="137"/>
      <c r="M224" s="137"/>
      <c r="N224" s="137"/>
      <c r="O224" s="137"/>
      <c r="P224" s="137"/>
      <c r="Q224" s="137"/>
      <c r="R224" s="137"/>
      <c r="S224" s="137"/>
      <c r="T224" s="137"/>
      <c r="U224" s="137"/>
      <c r="V224" s="137"/>
      <c r="W224" s="137"/>
      <c r="X224" s="137"/>
      <c r="Y224" s="137"/>
      <c r="Z224" s="137"/>
    </row>
    <row r="225" spans="1:26" s="138" customFormat="1" x14ac:dyDescent="0.2">
      <c r="A225" s="235"/>
      <c r="B225" s="139"/>
      <c r="C225" s="139"/>
      <c r="D225" s="139"/>
      <c r="E225" s="136"/>
      <c r="F225" s="136"/>
      <c r="G225" s="136"/>
      <c r="H225" s="137"/>
      <c r="I225" s="137"/>
      <c r="J225" s="137"/>
      <c r="K225" s="137"/>
      <c r="L225" s="137"/>
      <c r="M225" s="137"/>
      <c r="N225" s="137"/>
      <c r="O225" s="137"/>
      <c r="P225" s="137"/>
      <c r="Q225" s="137"/>
      <c r="R225" s="137"/>
      <c r="S225" s="137"/>
      <c r="T225" s="137"/>
      <c r="U225" s="137"/>
      <c r="V225" s="137"/>
      <c r="W225" s="137"/>
      <c r="X225" s="137"/>
      <c r="Y225" s="137"/>
      <c r="Z225" s="137"/>
    </row>
    <row r="226" spans="1:26" s="138" customFormat="1" x14ac:dyDescent="0.2">
      <c r="A226" s="235"/>
      <c r="B226" s="139"/>
      <c r="C226" s="139"/>
      <c r="D226" s="139"/>
      <c r="E226" s="136"/>
      <c r="F226" s="136"/>
      <c r="G226" s="136"/>
      <c r="H226" s="137"/>
      <c r="I226" s="137"/>
      <c r="J226" s="137"/>
      <c r="K226" s="137"/>
      <c r="L226" s="137"/>
      <c r="M226" s="137"/>
      <c r="N226" s="137"/>
      <c r="O226" s="137"/>
      <c r="P226" s="137"/>
      <c r="Q226" s="137"/>
      <c r="R226" s="137"/>
      <c r="S226" s="137"/>
      <c r="T226" s="137"/>
      <c r="U226" s="137"/>
      <c r="V226" s="137"/>
      <c r="W226" s="137"/>
      <c r="X226" s="137"/>
      <c r="Y226" s="137"/>
      <c r="Z226" s="137"/>
    </row>
    <row r="227" spans="1:26" s="138" customFormat="1" x14ac:dyDescent="0.2">
      <c r="A227" s="235"/>
      <c r="B227" s="139"/>
      <c r="C227" s="139"/>
      <c r="D227" s="139"/>
      <c r="E227" s="136"/>
      <c r="F227" s="136"/>
      <c r="G227" s="136"/>
      <c r="H227" s="137"/>
      <c r="I227" s="137"/>
      <c r="J227" s="137"/>
      <c r="K227" s="137"/>
      <c r="L227" s="137"/>
      <c r="M227" s="137"/>
      <c r="N227" s="137"/>
      <c r="O227" s="137"/>
      <c r="P227" s="137"/>
      <c r="Q227" s="137"/>
      <c r="R227" s="137"/>
      <c r="S227" s="137"/>
      <c r="T227" s="137"/>
      <c r="U227" s="137"/>
      <c r="V227" s="137"/>
      <c r="W227" s="137"/>
      <c r="X227" s="137"/>
      <c r="Y227" s="137"/>
      <c r="Z227" s="137"/>
    </row>
    <row r="228" spans="1:26" s="138" customFormat="1" x14ac:dyDescent="0.2">
      <c r="A228" s="235"/>
      <c r="B228" s="139"/>
      <c r="C228" s="139"/>
      <c r="D228" s="139"/>
      <c r="E228" s="136"/>
      <c r="F228" s="136"/>
      <c r="G228" s="136"/>
      <c r="H228" s="137"/>
      <c r="I228" s="137"/>
      <c r="J228" s="137"/>
      <c r="K228" s="137"/>
      <c r="L228" s="137"/>
      <c r="M228" s="137"/>
      <c r="N228" s="137"/>
      <c r="O228" s="137"/>
      <c r="P228" s="137"/>
      <c r="Q228" s="137"/>
      <c r="R228" s="137"/>
      <c r="S228" s="137"/>
      <c r="T228" s="137"/>
      <c r="U228" s="137"/>
      <c r="V228" s="137"/>
      <c r="W228" s="137"/>
      <c r="X228" s="137"/>
      <c r="Y228" s="137"/>
      <c r="Z228" s="137"/>
    </row>
    <row r="229" spans="1:26" s="138" customFormat="1" x14ac:dyDescent="0.2">
      <c r="A229" s="235"/>
      <c r="B229" s="139"/>
      <c r="C229" s="139"/>
      <c r="D229" s="139"/>
      <c r="E229" s="136"/>
      <c r="F229" s="136"/>
      <c r="G229" s="136"/>
      <c r="H229" s="137"/>
      <c r="I229" s="137"/>
      <c r="J229" s="137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37"/>
      <c r="Y229" s="137"/>
      <c r="Z229" s="137"/>
    </row>
    <row r="230" spans="1:26" s="138" customFormat="1" x14ac:dyDescent="0.2">
      <c r="A230" s="235"/>
      <c r="E230" s="136"/>
      <c r="F230" s="136"/>
      <c r="G230" s="136"/>
      <c r="H230" s="137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37"/>
      <c r="Y230" s="137"/>
      <c r="Z230" s="137"/>
    </row>
    <row r="231" spans="1:26" s="138" customFormat="1" x14ac:dyDescent="0.2">
      <c r="A231" s="235"/>
      <c r="B231" s="139"/>
      <c r="C231" s="139"/>
      <c r="D231" s="139"/>
      <c r="E231" s="136"/>
      <c r="F231" s="136"/>
      <c r="G231" s="136"/>
      <c r="H231" s="137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37"/>
      <c r="Y231" s="137"/>
      <c r="Z231" s="137"/>
    </row>
    <row r="232" spans="1:26" s="138" customFormat="1" x14ac:dyDescent="0.2">
      <c r="A232" s="235"/>
      <c r="B232" s="139"/>
      <c r="C232" s="139"/>
      <c r="D232" s="139"/>
      <c r="E232" s="136"/>
      <c r="F232" s="136"/>
      <c r="G232" s="136"/>
      <c r="H232" s="137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37"/>
      <c r="Y232" s="137"/>
      <c r="Z232" s="137"/>
    </row>
    <row r="233" spans="1:26" s="138" customFormat="1" x14ac:dyDescent="0.2">
      <c r="A233" s="235"/>
      <c r="B233" s="139"/>
      <c r="C233" s="139"/>
      <c r="D233" s="139"/>
      <c r="E233" s="136"/>
      <c r="F233" s="136"/>
      <c r="G233" s="136"/>
      <c r="H233" s="137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37"/>
      <c r="Y233" s="137"/>
      <c r="Z233" s="137"/>
    </row>
    <row r="234" spans="1:26" s="138" customFormat="1" x14ac:dyDescent="0.2">
      <c r="A234" s="235"/>
      <c r="B234" s="139"/>
      <c r="C234" s="139"/>
      <c r="D234" s="139"/>
      <c r="E234" s="136"/>
      <c r="F234" s="136"/>
      <c r="G234" s="136"/>
      <c r="H234" s="137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37"/>
      <c r="Y234" s="137"/>
      <c r="Z234" s="137"/>
    </row>
    <row r="235" spans="1:26" s="138" customFormat="1" x14ac:dyDescent="0.2">
      <c r="A235" s="235"/>
      <c r="B235" s="139"/>
      <c r="C235" s="139"/>
      <c r="D235" s="139"/>
      <c r="E235" s="136"/>
      <c r="F235" s="136"/>
      <c r="G235" s="136"/>
      <c r="H235" s="137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37"/>
      <c r="Y235" s="137"/>
      <c r="Z235" s="137"/>
    </row>
    <row r="236" spans="1:26" s="138" customFormat="1" x14ac:dyDescent="0.2">
      <c r="A236" s="235"/>
      <c r="B236" s="139"/>
      <c r="C236" s="139"/>
      <c r="D236" s="139"/>
      <c r="E236" s="136"/>
      <c r="F236" s="136"/>
      <c r="G236" s="136"/>
      <c r="H236" s="137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37"/>
      <c r="Y236" s="137"/>
      <c r="Z236" s="137"/>
    </row>
    <row r="237" spans="1:26" s="138" customFormat="1" x14ac:dyDescent="0.2">
      <c r="A237" s="235"/>
      <c r="B237" s="139"/>
      <c r="C237" s="139"/>
      <c r="D237" s="139"/>
      <c r="E237" s="136"/>
      <c r="F237" s="136"/>
      <c r="G237" s="136"/>
      <c r="H237" s="137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37"/>
      <c r="Y237" s="137"/>
      <c r="Z237" s="137"/>
    </row>
    <row r="238" spans="1:26" s="138" customFormat="1" x14ac:dyDescent="0.2">
      <c r="A238" s="235"/>
      <c r="B238" s="139"/>
      <c r="C238" s="139"/>
      <c r="D238" s="139"/>
      <c r="E238" s="136"/>
      <c r="F238" s="136"/>
      <c r="G238" s="136"/>
      <c r="H238" s="137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37"/>
      <c r="Y238" s="137"/>
      <c r="Z238" s="137"/>
    </row>
    <row r="239" spans="1:26" s="138" customFormat="1" x14ac:dyDescent="0.2">
      <c r="A239" s="235"/>
      <c r="B239" s="139"/>
      <c r="C239" s="139"/>
      <c r="D239" s="139"/>
      <c r="E239" s="136"/>
      <c r="F239" s="136"/>
      <c r="G239" s="136"/>
      <c r="H239" s="137"/>
      <c r="I239" s="137"/>
      <c r="J239" s="137"/>
      <c r="K239" s="137"/>
      <c r="L239" s="137"/>
      <c r="M239" s="137"/>
      <c r="N239" s="137"/>
      <c r="O239" s="137"/>
      <c r="P239" s="137"/>
      <c r="Q239" s="137"/>
      <c r="R239" s="137"/>
      <c r="S239" s="137"/>
      <c r="T239" s="137"/>
      <c r="U239" s="137"/>
      <c r="V239" s="137"/>
      <c r="W239" s="137"/>
      <c r="X239" s="137"/>
      <c r="Y239" s="137"/>
      <c r="Z239" s="137"/>
    </row>
    <row r="240" spans="1:26" s="138" customFormat="1" x14ac:dyDescent="0.2">
      <c r="A240" s="235"/>
      <c r="B240" s="139"/>
      <c r="C240" s="139"/>
      <c r="D240" s="139"/>
      <c r="E240" s="136"/>
      <c r="F240" s="136"/>
      <c r="G240" s="136"/>
      <c r="H240" s="137"/>
      <c r="I240" s="137"/>
      <c r="J240" s="137"/>
      <c r="K240" s="137"/>
      <c r="L240" s="137"/>
      <c r="M240" s="137"/>
      <c r="N240" s="137"/>
      <c r="O240" s="137"/>
      <c r="P240" s="137"/>
      <c r="Q240" s="137"/>
      <c r="R240" s="137"/>
      <c r="S240" s="137"/>
      <c r="T240" s="137"/>
      <c r="U240" s="137"/>
      <c r="V240" s="137"/>
      <c r="W240" s="137"/>
      <c r="X240" s="137"/>
      <c r="Y240" s="137"/>
      <c r="Z240" s="137"/>
    </row>
    <row r="241" spans="1:26" s="138" customFormat="1" x14ac:dyDescent="0.2">
      <c r="A241" s="235"/>
      <c r="B241" s="139"/>
      <c r="C241" s="139"/>
      <c r="D241" s="139"/>
      <c r="E241" s="136"/>
      <c r="F241" s="136"/>
      <c r="G241" s="136"/>
      <c r="H241" s="137"/>
      <c r="I241" s="137"/>
      <c r="J241" s="137"/>
      <c r="K241" s="137"/>
      <c r="L241" s="137"/>
      <c r="M241" s="137"/>
      <c r="N241" s="137"/>
      <c r="O241" s="137"/>
      <c r="P241" s="137"/>
      <c r="Q241" s="137"/>
      <c r="R241" s="137"/>
      <c r="S241" s="137"/>
      <c r="T241" s="137"/>
      <c r="U241" s="137"/>
      <c r="V241" s="137"/>
      <c r="W241" s="137"/>
      <c r="X241" s="137"/>
      <c r="Y241" s="137"/>
      <c r="Z241" s="137"/>
    </row>
    <row r="242" spans="1:26" s="138" customFormat="1" x14ac:dyDescent="0.2">
      <c r="A242" s="235"/>
      <c r="B242" s="139"/>
      <c r="C242" s="139"/>
      <c r="D242" s="139"/>
      <c r="E242" s="136"/>
      <c r="F242" s="136"/>
      <c r="G242" s="136"/>
      <c r="H242" s="137"/>
      <c r="I242" s="137"/>
      <c r="J242" s="137"/>
      <c r="K242" s="137"/>
      <c r="L242" s="137"/>
      <c r="M242" s="137"/>
      <c r="N242" s="137"/>
      <c r="O242" s="137"/>
      <c r="P242" s="137"/>
      <c r="Q242" s="137"/>
      <c r="R242" s="137"/>
      <c r="S242" s="137"/>
      <c r="T242" s="137"/>
      <c r="U242" s="137"/>
      <c r="V242" s="137"/>
      <c r="W242" s="137"/>
      <c r="X242" s="137"/>
      <c r="Y242" s="137"/>
      <c r="Z242" s="137"/>
    </row>
    <row r="243" spans="1:26" s="138" customFormat="1" x14ac:dyDescent="0.2">
      <c r="A243" s="235"/>
      <c r="B243" s="139"/>
      <c r="C243" s="139"/>
      <c r="D243" s="139"/>
      <c r="E243" s="136"/>
      <c r="F243" s="136"/>
      <c r="G243" s="136"/>
      <c r="H243" s="137"/>
      <c r="I243" s="137"/>
      <c r="J243" s="137"/>
      <c r="K243" s="137"/>
      <c r="L243" s="137"/>
      <c r="M243" s="137"/>
      <c r="N243" s="137"/>
      <c r="O243" s="137"/>
      <c r="P243" s="137"/>
      <c r="Q243" s="137"/>
      <c r="R243" s="137"/>
      <c r="S243" s="137"/>
      <c r="T243" s="137"/>
      <c r="U243" s="137"/>
      <c r="V243" s="137"/>
      <c r="W243" s="137"/>
      <c r="X243" s="137"/>
      <c r="Y243" s="137"/>
      <c r="Z243" s="137"/>
    </row>
    <row r="244" spans="1:26" s="138" customFormat="1" x14ac:dyDescent="0.2">
      <c r="A244" s="235"/>
      <c r="B244" s="139"/>
      <c r="C244" s="139"/>
      <c r="D244" s="139"/>
      <c r="E244" s="136"/>
      <c r="F244" s="136"/>
      <c r="G244" s="136"/>
      <c r="H244" s="137"/>
      <c r="I244" s="137"/>
      <c r="J244" s="137"/>
      <c r="K244" s="137"/>
      <c r="L244" s="137"/>
      <c r="M244" s="137"/>
      <c r="N244" s="137"/>
      <c r="O244" s="137"/>
      <c r="P244" s="137"/>
      <c r="Q244" s="137"/>
      <c r="R244" s="137"/>
      <c r="S244" s="137"/>
      <c r="T244" s="137"/>
      <c r="U244" s="137"/>
      <c r="V244" s="137"/>
      <c r="W244" s="137"/>
      <c r="X244" s="137"/>
      <c r="Y244" s="137"/>
      <c r="Z244" s="137"/>
    </row>
    <row r="245" spans="1:26" s="138" customFormat="1" x14ac:dyDescent="0.2">
      <c r="A245" s="235"/>
      <c r="B245" s="139"/>
      <c r="C245" s="139"/>
      <c r="D245" s="139"/>
      <c r="E245" s="136"/>
      <c r="F245" s="136"/>
      <c r="G245" s="136"/>
      <c r="H245" s="137"/>
      <c r="I245" s="137"/>
      <c r="J245" s="137"/>
      <c r="K245" s="137"/>
      <c r="L245" s="137"/>
      <c r="M245" s="137"/>
      <c r="N245" s="137"/>
      <c r="O245" s="137"/>
      <c r="P245" s="137"/>
      <c r="Q245" s="137"/>
      <c r="R245" s="137"/>
      <c r="S245" s="137"/>
      <c r="T245" s="137"/>
      <c r="U245" s="137"/>
      <c r="V245" s="137"/>
      <c r="W245" s="137"/>
      <c r="X245" s="137"/>
      <c r="Y245" s="137"/>
      <c r="Z245" s="137"/>
    </row>
    <row r="246" spans="1:26" s="138" customFormat="1" x14ac:dyDescent="0.2">
      <c r="A246" s="235"/>
      <c r="B246" s="139"/>
      <c r="C246" s="139"/>
      <c r="D246" s="139"/>
      <c r="E246" s="136"/>
      <c r="F246" s="136"/>
      <c r="G246" s="136"/>
      <c r="H246" s="137"/>
      <c r="I246" s="137"/>
      <c r="J246" s="137"/>
      <c r="K246" s="137"/>
      <c r="L246" s="137"/>
      <c r="M246" s="137"/>
      <c r="N246" s="137"/>
      <c r="O246" s="137"/>
      <c r="P246" s="137"/>
      <c r="Q246" s="137"/>
      <c r="R246" s="137"/>
      <c r="S246" s="137"/>
      <c r="T246" s="137"/>
      <c r="U246" s="137"/>
      <c r="V246" s="137"/>
      <c r="W246" s="137"/>
      <c r="X246" s="137"/>
      <c r="Y246" s="137"/>
      <c r="Z246" s="137"/>
    </row>
    <row r="247" spans="1:26" s="138" customFormat="1" x14ac:dyDescent="0.2">
      <c r="A247" s="235"/>
      <c r="B247" s="139"/>
      <c r="C247" s="139"/>
      <c r="D247" s="139"/>
      <c r="E247" s="136"/>
      <c r="F247" s="136"/>
      <c r="G247" s="136"/>
      <c r="H247" s="137"/>
      <c r="I247" s="137"/>
      <c r="J247" s="137"/>
      <c r="K247" s="137"/>
      <c r="L247" s="137"/>
      <c r="M247" s="137"/>
      <c r="N247" s="137"/>
      <c r="O247" s="137"/>
      <c r="P247" s="137"/>
      <c r="Q247" s="137"/>
      <c r="R247" s="137"/>
      <c r="S247" s="137"/>
      <c r="T247" s="137"/>
      <c r="U247" s="137"/>
      <c r="V247" s="137"/>
      <c r="W247" s="137"/>
      <c r="X247" s="137"/>
      <c r="Y247" s="137"/>
      <c r="Z247" s="137"/>
    </row>
    <row r="248" spans="1:26" s="138" customFormat="1" x14ac:dyDescent="0.2">
      <c r="A248" s="235"/>
      <c r="B248" s="139"/>
      <c r="C248" s="139"/>
      <c r="D248" s="139"/>
      <c r="E248" s="136"/>
      <c r="F248" s="136"/>
      <c r="G248" s="136"/>
      <c r="H248" s="137"/>
      <c r="I248" s="137"/>
      <c r="J248" s="137"/>
      <c r="K248" s="137"/>
      <c r="L248" s="137"/>
      <c r="M248" s="137"/>
      <c r="N248" s="137"/>
      <c r="O248" s="137"/>
      <c r="P248" s="137"/>
      <c r="Q248" s="137"/>
      <c r="R248" s="137"/>
      <c r="S248" s="137"/>
      <c r="T248" s="137"/>
      <c r="U248" s="137"/>
      <c r="V248" s="137"/>
      <c r="W248" s="137"/>
      <c r="X248" s="137"/>
      <c r="Y248" s="137"/>
      <c r="Z248" s="137"/>
    </row>
    <row r="249" spans="1:26" s="138" customFormat="1" x14ac:dyDescent="0.2">
      <c r="A249" s="235"/>
      <c r="B249" s="139"/>
      <c r="C249" s="139"/>
      <c r="D249" s="139"/>
      <c r="E249" s="136"/>
      <c r="F249" s="136"/>
      <c r="G249" s="136"/>
      <c r="H249" s="137"/>
      <c r="I249" s="137"/>
      <c r="J249" s="137"/>
      <c r="K249" s="137"/>
      <c r="L249" s="137"/>
      <c r="M249" s="137"/>
      <c r="N249" s="137"/>
      <c r="O249" s="137"/>
      <c r="P249" s="137"/>
      <c r="Q249" s="137"/>
      <c r="R249" s="137"/>
      <c r="S249" s="137"/>
      <c r="T249" s="137"/>
      <c r="U249" s="137"/>
      <c r="V249" s="137"/>
      <c r="W249" s="137"/>
      <c r="X249" s="137"/>
      <c r="Y249" s="137"/>
      <c r="Z249" s="137"/>
    </row>
    <row r="250" spans="1:26" s="138" customFormat="1" x14ac:dyDescent="0.2">
      <c r="A250" s="235"/>
      <c r="B250" s="139"/>
      <c r="C250" s="139"/>
      <c r="D250" s="139"/>
      <c r="E250" s="136"/>
      <c r="F250" s="136"/>
      <c r="G250" s="136"/>
      <c r="H250" s="137"/>
      <c r="I250" s="137"/>
      <c r="J250" s="137"/>
      <c r="K250" s="137"/>
      <c r="L250" s="137"/>
      <c r="M250" s="137"/>
      <c r="N250" s="137"/>
      <c r="O250" s="137"/>
      <c r="P250" s="137"/>
      <c r="Q250" s="137"/>
      <c r="R250" s="137"/>
      <c r="S250" s="137"/>
      <c r="T250" s="137"/>
      <c r="U250" s="137"/>
      <c r="V250" s="137"/>
      <c r="W250" s="137"/>
      <c r="X250" s="137"/>
      <c r="Y250" s="137"/>
      <c r="Z250" s="137"/>
    </row>
    <row r="251" spans="1:26" s="138" customFormat="1" x14ac:dyDescent="0.2">
      <c r="A251" s="235"/>
      <c r="B251" s="139"/>
      <c r="C251" s="139"/>
      <c r="D251" s="139"/>
      <c r="E251" s="136"/>
      <c r="F251" s="136"/>
      <c r="G251" s="136"/>
      <c r="H251" s="137"/>
      <c r="I251" s="137"/>
      <c r="J251" s="137"/>
      <c r="K251" s="137"/>
      <c r="L251" s="137"/>
      <c r="M251" s="137"/>
      <c r="N251" s="137"/>
      <c r="O251" s="137"/>
      <c r="P251" s="137"/>
      <c r="Q251" s="137"/>
      <c r="R251" s="137"/>
      <c r="S251" s="137"/>
      <c r="T251" s="137"/>
      <c r="U251" s="137"/>
      <c r="V251" s="137"/>
      <c r="W251" s="137"/>
      <c r="X251" s="137"/>
      <c r="Y251" s="137"/>
      <c r="Z251" s="137"/>
    </row>
    <row r="252" spans="1:26" s="138" customFormat="1" x14ac:dyDescent="0.2">
      <c r="A252" s="235"/>
      <c r="B252" s="139"/>
      <c r="C252" s="139"/>
      <c r="D252" s="139"/>
      <c r="E252" s="136"/>
      <c r="F252" s="136"/>
      <c r="G252" s="136"/>
      <c r="H252" s="137"/>
      <c r="I252" s="137"/>
      <c r="J252" s="137"/>
      <c r="K252" s="137"/>
      <c r="L252" s="137"/>
      <c r="M252" s="137"/>
      <c r="N252" s="137"/>
      <c r="O252" s="137"/>
      <c r="P252" s="137"/>
      <c r="Q252" s="137"/>
      <c r="R252" s="137"/>
      <c r="S252" s="137"/>
      <c r="T252" s="137"/>
      <c r="U252" s="137"/>
      <c r="V252" s="137"/>
      <c r="W252" s="137"/>
      <c r="X252" s="137"/>
      <c r="Y252" s="137"/>
      <c r="Z252" s="137"/>
    </row>
    <row r="253" spans="1:26" s="138" customFormat="1" x14ac:dyDescent="0.2">
      <c r="A253" s="235"/>
      <c r="B253" s="139"/>
      <c r="C253" s="139"/>
      <c r="D253" s="139"/>
      <c r="E253" s="136"/>
      <c r="F253" s="136"/>
      <c r="G253" s="136"/>
      <c r="H253" s="137"/>
      <c r="I253" s="137"/>
      <c r="J253" s="137"/>
      <c r="K253" s="137"/>
      <c r="L253" s="137"/>
      <c r="M253" s="137"/>
      <c r="N253" s="137"/>
      <c r="O253" s="137"/>
      <c r="P253" s="137"/>
      <c r="Q253" s="137"/>
      <c r="R253" s="137"/>
      <c r="S253" s="137"/>
      <c r="T253" s="137"/>
      <c r="U253" s="137"/>
      <c r="V253" s="137"/>
      <c r="W253" s="137"/>
      <c r="X253" s="137"/>
      <c r="Y253" s="137"/>
      <c r="Z253" s="137"/>
    </row>
    <row r="254" spans="1:26" s="138" customFormat="1" x14ac:dyDescent="0.2">
      <c r="A254" s="235"/>
      <c r="B254" s="139"/>
      <c r="C254" s="139"/>
      <c r="D254" s="139"/>
      <c r="E254" s="136"/>
      <c r="F254" s="136"/>
      <c r="G254" s="136"/>
      <c r="H254" s="137"/>
      <c r="I254" s="137"/>
      <c r="J254" s="137"/>
      <c r="K254" s="137"/>
      <c r="L254" s="137"/>
      <c r="M254" s="137"/>
      <c r="N254" s="137"/>
      <c r="O254" s="137"/>
      <c r="P254" s="137"/>
      <c r="Q254" s="137"/>
      <c r="R254" s="137"/>
      <c r="S254" s="137"/>
      <c r="T254" s="137"/>
      <c r="U254" s="137"/>
      <c r="V254" s="137"/>
      <c r="W254" s="137"/>
      <c r="X254" s="137"/>
      <c r="Y254" s="137"/>
      <c r="Z254" s="137"/>
    </row>
    <row r="255" spans="1:26" s="138" customFormat="1" x14ac:dyDescent="0.2">
      <c r="A255" s="235"/>
      <c r="B255" s="139"/>
      <c r="C255" s="139"/>
      <c r="D255" s="139"/>
      <c r="E255" s="136"/>
      <c r="F255" s="136"/>
      <c r="G255" s="136"/>
      <c r="H255" s="137"/>
      <c r="I255" s="137"/>
      <c r="J255" s="137"/>
      <c r="K255" s="137"/>
      <c r="L255" s="137"/>
      <c r="M255" s="137"/>
      <c r="N255" s="137"/>
      <c r="O255" s="137"/>
      <c r="P255" s="137"/>
      <c r="Q255" s="137"/>
      <c r="R255" s="137"/>
      <c r="S255" s="137"/>
      <c r="T255" s="137"/>
      <c r="U255" s="137"/>
      <c r="V255" s="137"/>
      <c r="W255" s="137"/>
      <c r="X255" s="137"/>
      <c r="Y255" s="137"/>
      <c r="Z255" s="137"/>
    </row>
    <row r="256" spans="1:26" s="138" customFormat="1" x14ac:dyDescent="0.2">
      <c r="A256" s="235"/>
      <c r="B256" s="139"/>
      <c r="C256" s="139"/>
      <c r="D256" s="139"/>
      <c r="E256" s="136"/>
      <c r="F256" s="136"/>
      <c r="G256" s="136"/>
      <c r="H256" s="137"/>
      <c r="I256" s="137"/>
      <c r="J256" s="137"/>
      <c r="K256" s="137"/>
      <c r="L256" s="137"/>
      <c r="M256" s="137"/>
      <c r="N256" s="137"/>
      <c r="O256" s="137"/>
      <c r="P256" s="137"/>
      <c r="Q256" s="137"/>
      <c r="R256" s="137"/>
      <c r="S256" s="137"/>
      <c r="T256" s="137"/>
      <c r="U256" s="137"/>
      <c r="V256" s="137"/>
      <c r="W256" s="137"/>
      <c r="X256" s="137"/>
      <c r="Y256" s="137"/>
      <c r="Z256" s="137"/>
    </row>
    <row r="257" spans="1:26" s="138" customFormat="1" x14ac:dyDescent="0.2">
      <c r="A257" s="235"/>
      <c r="B257" s="139"/>
      <c r="C257" s="139"/>
      <c r="D257" s="139"/>
      <c r="E257" s="136"/>
      <c r="F257" s="136"/>
      <c r="G257" s="136"/>
      <c r="H257" s="137"/>
      <c r="I257" s="137"/>
      <c r="J257" s="137"/>
      <c r="K257" s="137"/>
      <c r="L257" s="137"/>
      <c r="M257" s="137"/>
      <c r="N257" s="137"/>
      <c r="O257" s="137"/>
      <c r="P257" s="137"/>
      <c r="Q257" s="137"/>
      <c r="R257" s="137"/>
      <c r="S257" s="137"/>
      <c r="T257" s="137"/>
      <c r="U257" s="137"/>
      <c r="V257" s="137"/>
      <c r="W257" s="137"/>
      <c r="X257" s="137"/>
      <c r="Y257" s="137"/>
      <c r="Z257" s="137"/>
    </row>
    <row r="258" spans="1:26" s="138" customFormat="1" x14ac:dyDescent="0.2">
      <c r="A258" s="235"/>
      <c r="B258" s="139"/>
      <c r="C258" s="139"/>
      <c r="D258" s="139"/>
      <c r="E258" s="136"/>
      <c r="F258" s="136"/>
      <c r="G258" s="136"/>
      <c r="H258" s="137"/>
      <c r="I258" s="137"/>
      <c r="J258" s="137"/>
      <c r="K258" s="137"/>
      <c r="L258" s="137"/>
      <c r="M258" s="137"/>
      <c r="N258" s="137"/>
      <c r="O258" s="137"/>
      <c r="P258" s="137"/>
      <c r="Q258" s="137"/>
      <c r="R258" s="137"/>
      <c r="S258" s="137"/>
      <c r="T258" s="137"/>
      <c r="U258" s="137"/>
      <c r="V258" s="137"/>
      <c r="W258" s="137"/>
      <c r="X258" s="137"/>
      <c r="Y258" s="137"/>
      <c r="Z258" s="137"/>
    </row>
    <row r="259" spans="1:26" s="138" customFormat="1" x14ac:dyDescent="0.2">
      <c r="A259" s="235"/>
      <c r="B259" s="139"/>
      <c r="C259" s="139"/>
      <c r="D259" s="139"/>
      <c r="E259" s="136"/>
      <c r="F259" s="136"/>
      <c r="G259" s="136"/>
      <c r="H259" s="137"/>
      <c r="I259" s="137"/>
      <c r="J259" s="137"/>
      <c r="K259" s="137"/>
      <c r="L259" s="137"/>
      <c r="M259" s="137"/>
      <c r="N259" s="137"/>
      <c r="O259" s="137"/>
      <c r="P259" s="137"/>
      <c r="Q259" s="137"/>
      <c r="R259" s="137"/>
      <c r="S259" s="137"/>
      <c r="T259" s="137"/>
      <c r="U259" s="137"/>
      <c r="V259" s="137"/>
      <c r="W259" s="137"/>
      <c r="X259" s="137"/>
      <c r="Y259" s="137"/>
      <c r="Z259" s="137"/>
    </row>
    <row r="260" spans="1:26" s="138" customFormat="1" x14ac:dyDescent="0.2">
      <c r="A260" s="235"/>
      <c r="B260" s="139"/>
      <c r="C260" s="139"/>
      <c r="D260" s="139"/>
      <c r="E260" s="136"/>
      <c r="F260" s="136"/>
      <c r="G260" s="136"/>
      <c r="H260" s="137"/>
      <c r="I260" s="137"/>
      <c r="J260" s="137"/>
      <c r="K260" s="137"/>
      <c r="L260" s="137"/>
      <c r="M260" s="137"/>
      <c r="N260" s="137"/>
      <c r="O260" s="137"/>
      <c r="P260" s="137"/>
      <c r="Q260" s="137"/>
      <c r="R260" s="137"/>
      <c r="S260" s="137"/>
      <c r="T260" s="137"/>
      <c r="U260" s="137"/>
      <c r="V260" s="137"/>
      <c r="W260" s="137"/>
      <c r="X260" s="137"/>
      <c r="Y260" s="137"/>
      <c r="Z260" s="137"/>
    </row>
    <row r="261" spans="1:26" s="138" customFormat="1" x14ac:dyDescent="0.2">
      <c r="A261" s="235"/>
      <c r="E261" s="136"/>
      <c r="F261" s="136"/>
      <c r="G261" s="136"/>
      <c r="H261" s="137"/>
      <c r="I261" s="137"/>
      <c r="J261" s="137"/>
      <c r="K261" s="137"/>
      <c r="L261" s="137"/>
      <c r="M261" s="137"/>
      <c r="N261" s="137"/>
      <c r="O261" s="137"/>
      <c r="P261" s="137"/>
      <c r="Q261" s="137"/>
      <c r="R261" s="137"/>
      <c r="S261" s="137"/>
      <c r="T261" s="137"/>
      <c r="U261" s="137"/>
      <c r="V261" s="137"/>
      <c r="W261" s="137"/>
      <c r="X261" s="137"/>
      <c r="Y261" s="137"/>
      <c r="Z261" s="137"/>
    </row>
    <row r="262" spans="1:26" s="138" customFormat="1" x14ac:dyDescent="0.2">
      <c r="A262" s="235"/>
      <c r="B262" s="139"/>
      <c r="C262" s="139"/>
      <c r="D262" s="139"/>
      <c r="E262" s="136"/>
      <c r="F262" s="136"/>
      <c r="G262" s="136"/>
      <c r="H262" s="137"/>
      <c r="I262" s="137"/>
      <c r="J262" s="137"/>
      <c r="K262" s="137"/>
      <c r="L262" s="137"/>
      <c r="M262" s="137"/>
      <c r="N262" s="137"/>
      <c r="O262" s="137"/>
      <c r="P262" s="137"/>
      <c r="Q262" s="137"/>
      <c r="R262" s="137"/>
      <c r="S262" s="137"/>
      <c r="T262" s="137"/>
      <c r="U262" s="137"/>
      <c r="V262" s="137"/>
      <c r="W262" s="137"/>
      <c r="X262" s="137"/>
      <c r="Y262" s="137"/>
      <c r="Z262" s="137"/>
    </row>
    <row r="263" spans="1:26" s="138" customFormat="1" x14ac:dyDescent="0.2">
      <c r="A263" s="235"/>
      <c r="B263" s="139"/>
      <c r="C263" s="139"/>
      <c r="D263" s="139"/>
      <c r="E263" s="136"/>
      <c r="F263" s="136"/>
      <c r="G263" s="136"/>
      <c r="H263" s="137"/>
      <c r="I263" s="137"/>
      <c r="J263" s="137"/>
      <c r="K263" s="137"/>
      <c r="L263" s="137"/>
      <c r="M263" s="137"/>
      <c r="N263" s="137"/>
      <c r="O263" s="137"/>
      <c r="P263" s="137"/>
      <c r="Q263" s="137"/>
      <c r="R263" s="137"/>
      <c r="S263" s="137"/>
      <c r="T263" s="137"/>
      <c r="U263" s="137"/>
      <c r="V263" s="137"/>
      <c r="W263" s="137"/>
      <c r="X263" s="137"/>
      <c r="Y263" s="137"/>
      <c r="Z263" s="137"/>
    </row>
    <row r="264" spans="1:26" s="138" customFormat="1" x14ac:dyDescent="0.2">
      <c r="A264" s="235"/>
      <c r="B264" s="139"/>
      <c r="C264" s="139"/>
      <c r="D264" s="139"/>
      <c r="E264" s="136"/>
      <c r="F264" s="136"/>
      <c r="G264" s="136"/>
      <c r="H264" s="137"/>
      <c r="I264" s="137"/>
      <c r="J264" s="137"/>
      <c r="K264" s="137"/>
      <c r="L264" s="137"/>
      <c r="M264" s="137"/>
      <c r="N264" s="137"/>
      <c r="O264" s="137"/>
      <c r="P264" s="137"/>
      <c r="Q264" s="137"/>
      <c r="R264" s="137"/>
      <c r="S264" s="137"/>
      <c r="T264" s="137"/>
      <c r="U264" s="137"/>
      <c r="V264" s="137"/>
      <c r="W264" s="137"/>
      <c r="X264" s="137"/>
      <c r="Y264" s="137"/>
      <c r="Z264" s="137"/>
    </row>
    <row r="265" spans="1:26" s="138" customFormat="1" x14ac:dyDescent="0.2">
      <c r="A265" s="235"/>
      <c r="B265" s="139"/>
      <c r="C265" s="139"/>
      <c r="D265" s="139"/>
      <c r="E265" s="136"/>
      <c r="F265" s="136"/>
      <c r="G265" s="136"/>
      <c r="H265" s="137"/>
      <c r="I265" s="137"/>
      <c r="J265" s="137"/>
      <c r="K265" s="137"/>
      <c r="L265" s="137"/>
      <c r="M265" s="137"/>
      <c r="N265" s="137"/>
      <c r="O265" s="137"/>
      <c r="P265" s="137"/>
      <c r="Q265" s="137"/>
      <c r="R265" s="137"/>
      <c r="S265" s="137"/>
      <c r="T265" s="137"/>
      <c r="U265" s="137"/>
      <c r="V265" s="137"/>
      <c r="W265" s="137"/>
      <c r="X265" s="137"/>
      <c r="Y265" s="137"/>
      <c r="Z265" s="137"/>
    </row>
    <row r="266" spans="1:26" s="138" customFormat="1" x14ac:dyDescent="0.2">
      <c r="A266" s="235"/>
      <c r="B266" s="139"/>
      <c r="C266" s="139"/>
      <c r="D266" s="139"/>
      <c r="E266" s="136"/>
      <c r="F266" s="136"/>
      <c r="G266" s="136"/>
      <c r="H266" s="137"/>
      <c r="I266" s="137"/>
      <c r="J266" s="137"/>
      <c r="K266" s="137"/>
      <c r="L266" s="137"/>
      <c r="M266" s="137"/>
      <c r="N266" s="137"/>
      <c r="O266" s="137"/>
      <c r="P266" s="137"/>
      <c r="Q266" s="137"/>
      <c r="R266" s="137"/>
      <c r="S266" s="137"/>
      <c r="T266" s="137"/>
      <c r="U266" s="137"/>
      <c r="V266" s="137"/>
      <c r="W266" s="137"/>
      <c r="X266" s="137"/>
      <c r="Y266" s="137"/>
      <c r="Z266" s="137"/>
    </row>
    <row r="267" spans="1:26" s="138" customFormat="1" x14ac:dyDescent="0.2">
      <c r="A267" s="235"/>
      <c r="B267" s="139"/>
      <c r="C267" s="139"/>
      <c r="D267" s="139"/>
      <c r="E267" s="136"/>
      <c r="F267" s="136"/>
      <c r="G267" s="136"/>
      <c r="H267" s="137"/>
      <c r="I267" s="137"/>
      <c r="J267" s="137"/>
      <c r="K267" s="137"/>
      <c r="L267" s="137"/>
      <c r="M267" s="137"/>
      <c r="N267" s="137"/>
      <c r="O267" s="137"/>
      <c r="P267" s="137"/>
      <c r="Q267" s="137"/>
      <c r="R267" s="137"/>
      <c r="S267" s="137"/>
      <c r="T267" s="137"/>
      <c r="U267" s="137"/>
      <c r="V267" s="137"/>
      <c r="W267" s="137"/>
      <c r="X267" s="137"/>
      <c r="Y267" s="137"/>
      <c r="Z267" s="137"/>
    </row>
    <row r="268" spans="1:26" s="138" customFormat="1" x14ac:dyDescent="0.2">
      <c r="A268" s="235"/>
      <c r="B268" s="139"/>
      <c r="C268" s="139"/>
      <c r="D268" s="139"/>
      <c r="E268" s="136"/>
      <c r="F268" s="136"/>
      <c r="G268" s="136"/>
      <c r="H268" s="137"/>
      <c r="I268" s="137"/>
      <c r="J268" s="137"/>
      <c r="K268" s="137"/>
      <c r="L268" s="137"/>
      <c r="M268" s="137"/>
      <c r="N268" s="137"/>
      <c r="O268" s="137"/>
      <c r="P268" s="137"/>
      <c r="Q268" s="137"/>
      <c r="R268" s="137"/>
      <c r="S268" s="137"/>
      <c r="T268" s="137"/>
      <c r="U268" s="137"/>
      <c r="V268" s="137"/>
      <c r="W268" s="137"/>
      <c r="X268" s="137"/>
      <c r="Y268" s="137"/>
      <c r="Z268" s="137"/>
    </row>
    <row r="269" spans="1:26" s="138" customFormat="1" x14ac:dyDescent="0.2">
      <c r="A269" s="235"/>
      <c r="B269" s="139"/>
      <c r="C269" s="139"/>
      <c r="D269" s="139"/>
      <c r="E269" s="136"/>
      <c r="F269" s="136"/>
      <c r="G269" s="136"/>
      <c r="H269" s="137"/>
      <c r="I269" s="137"/>
      <c r="J269" s="137"/>
      <c r="K269" s="137"/>
      <c r="L269" s="137"/>
      <c r="M269" s="137"/>
      <c r="N269" s="137"/>
      <c r="O269" s="137"/>
      <c r="P269" s="137"/>
      <c r="Q269" s="137"/>
      <c r="R269" s="137"/>
      <c r="S269" s="137"/>
      <c r="T269" s="137"/>
      <c r="U269" s="137"/>
      <c r="V269" s="137"/>
      <c r="W269" s="137"/>
      <c r="X269" s="137"/>
      <c r="Y269" s="137"/>
      <c r="Z269" s="137"/>
    </row>
    <row r="270" spans="1:26" s="138" customFormat="1" x14ac:dyDescent="0.2">
      <c r="A270" s="235"/>
      <c r="B270" s="139"/>
      <c r="C270" s="139"/>
      <c r="D270" s="139"/>
      <c r="E270" s="136"/>
      <c r="F270" s="136"/>
      <c r="G270" s="136"/>
      <c r="H270" s="137"/>
      <c r="I270" s="137"/>
      <c r="J270" s="137"/>
      <c r="K270" s="137"/>
      <c r="L270" s="137"/>
      <c r="M270" s="137"/>
      <c r="N270" s="137"/>
      <c r="O270" s="137"/>
      <c r="P270" s="137"/>
      <c r="Q270" s="137"/>
      <c r="R270" s="137"/>
      <c r="S270" s="137"/>
      <c r="T270" s="137"/>
      <c r="U270" s="137"/>
      <c r="V270" s="137"/>
      <c r="W270" s="137"/>
      <c r="X270" s="137"/>
      <c r="Y270" s="137"/>
      <c r="Z270" s="137"/>
    </row>
    <row r="271" spans="1:26" s="138" customFormat="1" x14ac:dyDescent="0.2">
      <c r="A271" s="235"/>
      <c r="B271" s="139"/>
      <c r="C271" s="139"/>
      <c r="D271" s="139"/>
      <c r="E271" s="136"/>
      <c r="F271" s="136"/>
      <c r="G271" s="136"/>
      <c r="H271" s="137"/>
      <c r="I271" s="137"/>
      <c r="J271" s="137"/>
      <c r="K271" s="137"/>
      <c r="L271" s="137"/>
      <c r="M271" s="137"/>
      <c r="N271" s="137"/>
      <c r="O271" s="137"/>
      <c r="P271" s="137"/>
      <c r="Q271" s="137"/>
      <c r="R271" s="137"/>
      <c r="S271" s="137"/>
      <c r="T271" s="137"/>
      <c r="U271" s="137"/>
      <c r="V271" s="137"/>
      <c r="W271" s="137"/>
      <c r="X271" s="137"/>
      <c r="Y271" s="137"/>
      <c r="Z271" s="137"/>
    </row>
    <row r="272" spans="1:26" s="138" customFormat="1" x14ac:dyDescent="0.2">
      <c r="A272" s="235"/>
      <c r="B272" s="139"/>
      <c r="C272" s="139"/>
      <c r="D272" s="139"/>
      <c r="E272" s="136"/>
      <c r="F272" s="136"/>
      <c r="G272" s="136"/>
      <c r="H272" s="137"/>
      <c r="I272" s="137"/>
      <c r="J272" s="137"/>
      <c r="K272" s="137"/>
      <c r="L272" s="137"/>
      <c r="M272" s="137"/>
      <c r="N272" s="137"/>
      <c r="O272" s="137"/>
      <c r="P272" s="137"/>
      <c r="Q272" s="137"/>
      <c r="R272" s="137"/>
      <c r="S272" s="137"/>
      <c r="T272" s="137"/>
      <c r="U272" s="137"/>
      <c r="V272" s="137"/>
      <c r="W272" s="137"/>
      <c r="X272" s="137"/>
      <c r="Y272" s="137"/>
      <c r="Z272" s="137"/>
    </row>
    <row r="273" spans="1:26" s="138" customFormat="1" x14ac:dyDescent="0.2">
      <c r="A273" s="235"/>
      <c r="B273" s="139"/>
      <c r="C273" s="139"/>
      <c r="D273" s="139"/>
      <c r="E273" s="136"/>
      <c r="F273" s="136"/>
      <c r="G273" s="136"/>
      <c r="H273" s="137"/>
      <c r="I273" s="137"/>
      <c r="J273" s="137"/>
      <c r="K273" s="137"/>
      <c r="L273" s="137"/>
      <c r="M273" s="137"/>
      <c r="N273" s="137"/>
      <c r="O273" s="137"/>
      <c r="P273" s="137"/>
      <c r="Q273" s="137"/>
      <c r="R273" s="137"/>
      <c r="S273" s="137"/>
      <c r="T273" s="137"/>
      <c r="U273" s="137"/>
      <c r="V273" s="137"/>
      <c r="W273" s="137"/>
      <c r="X273" s="137"/>
      <c r="Y273" s="137"/>
      <c r="Z273" s="137"/>
    </row>
    <row r="274" spans="1:26" s="138" customFormat="1" x14ac:dyDescent="0.2">
      <c r="A274" s="235"/>
      <c r="B274" s="139"/>
      <c r="C274" s="139"/>
      <c r="D274" s="139"/>
      <c r="E274" s="136"/>
      <c r="F274" s="136"/>
      <c r="G274" s="136"/>
      <c r="H274" s="137"/>
      <c r="I274" s="137"/>
      <c r="J274" s="137"/>
      <c r="K274" s="137"/>
      <c r="L274" s="137"/>
      <c r="M274" s="137"/>
      <c r="N274" s="137"/>
      <c r="O274" s="137"/>
      <c r="P274" s="137"/>
      <c r="Q274" s="137"/>
      <c r="R274" s="137"/>
      <c r="S274" s="137"/>
      <c r="T274" s="137"/>
      <c r="U274" s="137"/>
      <c r="V274" s="137"/>
      <c r="W274" s="137"/>
      <c r="X274" s="137"/>
      <c r="Y274" s="137"/>
      <c r="Z274" s="137"/>
    </row>
    <row r="275" spans="1:26" s="138" customFormat="1" x14ac:dyDescent="0.2">
      <c r="A275" s="235"/>
      <c r="B275" s="139"/>
      <c r="C275" s="139"/>
      <c r="D275" s="139"/>
      <c r="E275" s="136"/>
      <c r="F275" s="136"/>
      <c r="G275" s="136"/>
      <c r="H275" s="137"/>
      <c r="I275" s="137"/>
      <c r="J275" s="137"/>
      <c r="K275" s="137"/>
      <c r="L275" s="137"/>
      <c r="M275" s="137"/>
      <c r="N275" s="137"/>
      <c r="O275" s="137"/>
      <c r="P275" s="137"/>
      <c r="Q275" s="137"/>
      <c r="R275" s="137"/>
      <c r="S275" s="137"/>
      <c r="T275" s="137"/>
      <c r="U275" s="137"/>
      <c r="V275" s="137"/>
      <c r="W275" s="137"/>
      <c r="X275" s="137"/>
      <c r="Y275" s="137"/>
      <c r="Z275" s="137"/>
    </row>
    <row r="276" spans="1:26" s="138" customFormat="1" x14ac:dyDescent="0.2">
      <c r="A276" s="235"/>
      <c r="B276" s="139"/>
      <c r="C276" s="139"/>
      <c r="D276" s="139"/>
      <c r="E276" s="136"/>
      <c r="F276" s="136"/>
      <c r="G276" s="136"/>
      <c r="H276" s="137"/>
      <c r="I276" s="137"/>
      <c r="J276" s="137"/>
      <c r="K276" s="137"/>
      <c r="L276" s="137"/>
      <c r="M276" s="137"/>
      <c r="N276" s="137"/>
      <c r="O276" s="137"/>
      <c r="P276" s="137"/>
      <c r="Q276" s="137"/>
      <c r="R276" s="137"/>
      <c r="S276" s="137"/>
      <c r="T276" s="137"/>
      <c r="U276" s="137"/>
      <c r="V276" s="137"/>
      <c r="W276" s="137"/>
      <c r="X276" s="137"/>
      <c r="Y276" s="137"/>
      <c r="Z276" s="137"/>
    </row>
    <row r="277" spans="1:26" s="138" customFormat="1" x14ac:dyDescent="0.2">
      <c r="A277" s="235"/>
      <c r="B277" s="139"/>
      <c r="C277" s="139"/>
      <c r="D277" s="139"/>
      <c r="E277" s="136"/>
      <c r="F277" s="136"/>
      <c r="G277" s="136"/>
      <c r="H277" s="137"/>
      <c r="I277" s="137"/>
      <c r="J277" s="137"/>
      <c r="K277" s="137"/>
      <c r="L277" s="137"/>
      <c r="M277" s="137"/>
      <c r="N277" s="137"/>
      <c r="O277" s="137"/>
      <c r="P277" s="137"/>
      <c r="Q277" s="137"/>
      <c r="R277" s="137"/>
      <c r="S277" s="137"/>
      <c r="T277" s="137"/>
      <c r="U277" s="137"/>
      <c r="V277" s="137"/>
      <c r="W277" s="137"/>
      <c r="X277" s="137"/>
      <c r="Y277" s="137"/>
      <c r="Z277" s="137"/>
    </row>
    <row r="278" spans="1:26" s="138" customFormat="1" x14ac:dyDescent="0.2">
      <c r="A278" s="235"/>
      <c r="B278" s="139"/>
      <c r="C278" s="139"/>
      <c r="D278" s="139"/>
      <c r="E278" s="136"/>
      <c r="F278" s="136"/>
      <c r="G278" s="136"/>
      <c r="H278" s="137"/>
      <c r="I278" s="137"/>
      <c r="J278" s="137"/>
      <c r="K278" s="137"/>
      <c r="L278" s="137"/>
      <c r="M278" s="137"/>
      <c r="N278" s="137"/>
      <c r="O278" s="137"/>
      <c r="P278" s="137"/>
      <c r="Q278" s="137"/>
      <c r="R278" s="137"/>
      <c r="S278" s="137"/>
      <c r="T278" s="137"/>
      <c r="U278" s="137"/>
      <c r="V278" s="137"/>
      <c r="W278" s="137"/>
      <c r="X278" s="137"/>
      <c r="Y278" s="137"/>
      <c r="Z278" s="137"/>
    </row>
    <row r="279" spans="1:26" s="138" customFormat="1" x14ac:dyDescent="0.2">
      <c r="A279" s="235"/>
      <c r="B279" s="139"/>
      <c r="C279" s="139"/>
      <c r="D279" s="139"/>
      <c r="E279" s="136"/>
      <c r="F279" s="136"/>
      <c r="G279" s="136"/>
      <c r="H279" s="137"/>
      <c r="I279" s="137"/>
      <c r="J279" s="137"/>
      <c r="K279" s="137"/>
      <c r="L279" s="137"/>
      <c r="M279" s="137"/>
      <c r="N279" s="137"/>
      <c r="O279" s="137"/>
      <c r="P279" s="137"/>
      <c r="Q279" s="137"/>
      <c r="R279" s="137"/>
      <c r="S279" s="137"/>
      <c r="T279" s="137"/>
      <c r="U279" s="137"/>
      <c r="V279" s="137"/>
      <c r="W279" s="137"/>
      <c r="X279" s="137"/>
      <c r="Y279" s="137"/>
      <c r="Z279" s="137"/>
    </row>
    <row r="280" spans="1:26" s="138" customFormat="1" x14ac:dyDescent="0.2">
      <c r="A280" s="235"/>
      <c r="B280" s="139"/>
      <c r="C280" s="139"/>
      <c r="D280" s="139"/>
      <c r="E280" s="136"/>
      <c r="F280" s="136"/>
      <c r="G280" s="136"/>
      <c r="H280" s="137"/>
      <c r="I280" s="137"/>
      <c r="J280" s="137"/>
      <c r="K280" s="137"/>
      <c r="L280" s="137"/>
      <c r="M280" s="137"/>
      <c r="N280" s="137"/>
      <c r="O280" s="137"/>
      <c r="P280" s="137"/>
      <c r="Q280" s="137"/>
      <c r="R280" s="137"/>
      <c r="S280" s="137"/>
      <c r="T280" s="137"/>
      <c r="U280" s="137"/>
      <c r="V280" s="137"/>
      <c r="W280" s="137"/>
      <c r="X280" s="137"/>
      <c r="Y280" s="137"/>
      <c r="Z280" s="137"/>
    </row>
    <row r="281" spans="1:26" s="138" customFormat="1" x14ac:dyDescent="0.2">
      <c r="A281" s="235"/>
      <c r="B281" s="139"/>
      <c r="C281" s="139"/>
      <c r="D281" s="139"/>
      <c r="E281" s="136"/>
      <c r="F281" s="136"/>
      <c r="G281" s="136"/>
      <c r="H281" s="137"/>
      <c r="I281" s="137"/>
      <c r="J281" s="137"/>
      <c r="K281" s="137"/>
      <c r="L281" s="137"/>
      <c r="M281" s="137"/>
      <c r="N281" s="137"/>
      <c r="O281" s="137"/>
      <c r="P281" s="137"/>
      <c r="Q281" s="137"/>
      <c r="R281" s="137"/>
      <c r="S281" s="137"/>
      <c r="T281" s="137"/>
      <c r="U281" s="137"/>
      <c r="V281" s="137"/>
      <c r="W281" s="137"/>
      <c r="X281" s="137"/>
      <c r="Y281" s="137"/>
      <c r="Z281" s="137"/>
    </row>
    <row r="282" spans="1:26" s="138" customFormat="1" x14ac:dyDescent="0.2">
      <c r="A282" s="235"/>
      <c r="B282" s="139"/>
      <c r="C282" s="139"/>
      <c r="D282" s="139"/>
      <c r="E282" s="136"/>
      <c r="F282" s="136"/>
      <c r="G282" s="136"/>
      <c r="H282" s="137"/>
      <c r="I282" s="137"/>
      <c r="J282" s="137"/>
      <c r="K282" s="137"/>
      <c r="L282" s="137"/>
      <c r="M282" s="137"/>
      <c r="N282" s="137"/>
      <c r="O282" s="137"/>
      <c r="P282" s="137"/>
      <c r="Q282" s="137"/>
      <c r="R282" s="137"/>
      <c r="S282" s="137"/>
      <c r="T282" s="137"/>
      <c r="U282" s="137"/>
      <c r="V282" s="137"/>
      <c r="W282" s="137"/>
      <c r="X282" s="137"/>
      <c r="Y282" s="137"/>
      <c r="Z282" s="137"/>
    </row>
    <row r="283" spans="1:26" s="138" customFormat="1" x14ac:dyDescent="0.2">
      <c r="A283" s="235"/>
      <c r="B283" s="139"/>
      <c r="C283" s="139"/>
      <c r="D283" s="139"/>
      <c r="E283" s="136"/>
      <c r="F283" s="136"/>
      <c r="G283" s="136"/>
      <c r="H283" s="137"/>
      <c r="I283" s="137"/>
      <c r="J283" s="137"/>
      <c r="K283" s="137"/>
      <c r="L283" s="137"/>
      <c r="M283" s="137"/>
      <c r="N283" s="137"/>
      <c r="O283" s="137"/>
      <c r="P283" s="137"/>
      <c r="Q283" s="137"/>
      <c r="R283" s="137"/>
      <c r="S283" s="137"/>
      <c r="T283" s="137"/>
      <c r="U283" s="137"/>
      <c r="V283" s="137"/>
      <c r="W283" s="137"/>
      <c r="X283" s="137"/>
      <c r="Y283" s="137"/>
      <c r="Z283" s="137"/>
    </row>
    <row r="284" spans="1:26" s="138" customFormat="1" x14ac:dyDescent="0.2">
      <c r="A284" s="235"/>
      <c r="B284" s="139"/>
      <c r="C284" s="139"/>
      <c r="D284" s="139"/>
      <c r="E284" s="136"/>
      <c r="F284" s="136"/>
      <c r="G284" s="136"/>
      <c r="H284" s="137"/>
      <c r="I284" s="137"/>
      <c r="J284" s="137"/>
      <c r="K284" s="137"/>
      <c r="L284" s="137"/>
      <c r="M284" s="137"/>
      <c r="N284" s="137"/>
      <c r="O284" s="137"/>
      <c r="P284" s="137"/>
      <c r="Q284" s="137"/>
      <c r="R284" s="137"/>
      <c r="S284" s="137"/>
      <c r="T284" s="137"/>
      <c r="U284" s="137"/>
      <c r="V284" s="137"/>
      <c r="W284" s="137"/>
      <c r="X284" s="137"/>
      <c r="Y284" s="137"/>
      <c r="Z284" s="137"/>
    </row>
    <row r="285" spans="1:26" s="138" customFormat="1" x14ac:dyDescent="0.2">
      <c r="A285" s="235"/>
      <c r="B285" s="139"/>
      <c r="C285" s="139"/>
      <c r="D285" s="139"/>
      <c r="E285" s="136"/>
      <c r="F285" s="136"/>
      <c r="G285" s="136"/>
      <c r="H285" s="137"/>
      <c r="I285" s="137"/>
      <c r="J285" s="137"/>
      <c r="K285" s="137"/>
      <c r="L285" s="137"/>
      <c r="M285" s="137"/>
      <c r="N285" s="137"/>
      <c r="O285" s="137"/>
      <c r="P285" s="137"/>
      <c r="Q285" s="137"/>
      <c r="R285" s="137"/>
      <c r="S285" s="137"/>
      <c r="T285" s="137"/>
      <c r="U285" s="137"/>
      <c r="V285" s="137"/>
      <c r="W285" s="137"/>
      <c r="X285" s="137"/>
      <c r="Y285" s="137"/>
      <c r="Z285" s="137"/>
    </row>
    <row r="286" spans="1:26" s="138" customFormat="1" x14ac:dyDescent="0.2">
      <c r="A286" s="235"/>
      <c r="B286" s="139"/>
      <c r="C286" s="139"/>
      <c r="D286" s="139"/>
      <c r="E286" s="136"/>
      <c r="F286" s="136"/>
      <c r="G286" s="136"/>
      <c r="H286" s="137"/>
      <c r="I286" s="137"/>
      <c r="J286" s="137"/>
      <c r="K286" s="137"/>
      <c r="L286" s="137"/>
      <c r="M286" s="137"/>
      <c r="N286" s="137"/>
      <c r="O286" s="137"/>
      <c r="P286" s="137"/>
      <c r="Q286" s="137"/>
      <c r="R286" s="137"/>
      <c r="S286" s="137"/>
      <c r="T286" s="137"/>
      <c r="U286" s="137"/>
      <c r="V286" s="137"/>
      <c r="W286" s="137"/>
      <c r="X286" s="137"/>
      <c r="Y286" s="137"/>
      <c r="Z286" s="137"/>
    </row>
    <row r="287" spans="1:26" s="138" customFormat="1" x14ac:dyDescent="0.2">
      <c r="A287" s="235"/>
      <c r="B287" s="139"/>
      <c r="C287" s="139"/>
      <c r="D287" s="139"/>
      <c r="E287" s="136"/>
      <c r="F287" s="136"/>
      <c r="G287" s="136"/>
      <c r="H287" s="137"/>
      <c r="I287" s="137"/>
      <c r="J287" s="137"/>
      <c r="K287" s="137"/>
      <c r="L287" s="137"/>
      <c r="M287" s="137"/>
      <c r="N287" s="137"/>
      <c r="O287" s="137"/>
      <c r="P287" s="137"/>
      <c r="Q287" s="137"/>
      <c r="R287" s="137"/>
      <c r="S287" s="137"/>
      <c r="T287" s="137"/>
      <c r="U287" s="137"/>
      <c r="V287" s="137"/>
      <c r="W287" s="137"/>
      <c r="X287" s="137"/>
      <c r="Y287" s="137"/>
      <c r="Z287" s="137"/>
    </row>
    <row r="288" spans="1:26" s="138" customFormat="1" x14ac:dyDescent="0.2">
      <c r="A288" s="235"/>
      <c r="B288" s="139"/>
      <c r="C288" s="139"/>
      <c r="D288" s="139"/>
      <c r="E288" s="136"/>
      <c r="F288" s="136"/>
      <c r="G288" s="136"/>
      <c r="H288" s="137"/>
      <c r="I288" s="137"/>
      <c r="J288" s="137"/>
      <c r="K288" s="137"/>
      <c r="L288" s="137"/>
      <c r="M288" s="137"/>
      <c r="N288" s="137"/>
      <c r="O288" s="137"/>
      <c r="P288" s="137"/>
      <c r="Q288" s="137"/>
      <c r="R288" s="137"/>
      <c r="S288" s="137"/>
      <c r="T288" s="137"/>
      <c r="U288" s="137"/>
      <c r="V288" s="137"/>
      <c r="W288" s="137"/>
      <c r="X288" s="137"/>
      <c r="Y288" s="137"/>
      <c r="Z288" s="137"/>
    </row>
    <row r="289" spans="1:26" s="138" customFormat="1" x14ac:dyDescent="0.2">
      <c r="A289" s="235"/>
      <c r="B289" s="139"/>
      <c r="C289" s="139"/>
      <c r="D289" s="139"/>
      <c r="E289" s="136"/>
      <c r="F289" s="136"/>
      <c r="G289" s="136"/>
      <c r="H289" s="137"/>
      <c r="I289" s="137"/>
      <c r="J289" s="137"/>
      <c r="K289" s="137"/>
      <c r="L289" s="137"/>
      <c r="M289" s="137"/>
      <c r="N289" s="137"/>
      <c r="O289" s="137"/>
      <c r="P289" s="137"/>
      <c r="Q289" s="137"/>
      <c r="R289" s="137"/>
      <c r="S289" s="137"/>
      <c r="T289" s="137"/>
      <c r="U289" s="137"/>
      <c r="V289" s="137"/>
      <c r="W289" s="137"/>
      <c r="X289" s="137"/>
      <c r="Y289" s="137"/>
      <c r="Z289" s="137"/>
    </row>
    <row r="290" spans="1:26" s="138" customFormat="1" x14ac:dyDescent="0.2">
      <c r="A290" s="235"/>
      <c r="B290" s="139"/>
      <c r="C290" s="139"/>
      <c r="D290" s="139"/>
      <c r="E290" s="136"/>
      <c r="F290" s="136"/>
      <c r="G290" s="136"/>
      <c r="H290" s="137"/>
      <c r="I290" s="137"/>
      <c r="J290" s="137"/>
      <c r="K290" s="137"/>
      <c r="L290" s="137"/>
      <c r="M290" s="137"/>
      <c r="N290" s="137"/>
      <c r="O290" s="137"/>
      <c r="P290" s="137"/>
      <c r="Q290" s="137"/>
      <c r="R290" s="137"/>
      <c r="S290" s="137"/>
      <c r="T290" s="137"/>
      <c r="U290" s="137"/>
      <c r="V290" s="137"/>
      <c r="W290" s="137"/>
      <c r="X290" s="137"/>
      <c r="Y290" s="137"/>
      <c r="Z290" s="137"/>
    </row>
    <row r="291" spans="1:26" s="138" customFormat="1" x14ac:dyDescent="0.2">
      <c r="A291" s="235"/>
      <c r="E291" s="136"/>
      <c r="F291" s="136"/>
      <c r="G291" s="136"/>
      <c r="H291" s="137"/>
      <c r="I291" s="137"/>
      <c r="J291" s="137"/>
      <c r="K291" s="137"/>
      <c r="L291" s="137"/>
      <c r="M291" s="137"/>
      <c r="N291" s="137"/>
      <c r="O291" s="137"/>
      <c r="P291" s="137"/>
      <c r="Q291" s="137"/>
      <c r="R291" s="137"/>
      <c r="S291" s="137"/>
      <c r="T291" s="137"/>
      <c r="U291" s="137"/>
      <c r="V291" s="137"/>
      <c r="W291" s="137"/>
      <c r="X291" s="137"/>
      <c r="Y291" s="137"/>
      <c r="Z291" s="137"/>
    </row>
    <row r="292" spans="1:26" s="138" customFormat="1" x14ac:dyDescent="0.2">
      <c r="A292" s="235"/>
      <c r="B292" s="139"/>
      <c r="C292" s="139"/>
      <c r="D292" s="139"/>
      <c r="E292" s="136"/>
      <c r="F292" s="136"/>
      <c r="G292" s="136"/>
      <c r="H292" s="137"/>
      <c r="I292" s="137"/>
      <c r="J292" s="137"/>
      <c r="K292" s="137"/>
      <c r="L292" s="137"/>
      <c r="M292" s="137"/>
      <c r="N292" s="137"/>
      <c r="O292" s="137"/>
      <c r="P292" s="137"/>
      <c r="Q292" s="137"/>
      <c r="R292" s="137"/>
      <c r="S292" s="137"/>
      <c r="T292" s="137"/>
      <c r="U292" s="137"/>
      <c r="V292" s="137"/>
      <c r="W292" s="137"/>
      <c r="X292" s="137"/>
      <c r="Y292" s="137"/>
      <c r="Z292" s="137"/>
    </row>
    <row r="293" spans="1:26" s="138" customFormat="1" x14ac:dyDescent="0.2">
      <c r="A293" s="235"/>
      <c r="B293" s="139"/>
      <c r="C293" s="139"/>
      <c r="D293" s="139"/>
      <c r="E293" s="136"/>
      <c r="F293" s="136"/>
      <c r="G293" s="136"/>
      <c r="H293" s="137"/>
      <c r="I293" s="137"/>
      <c r="J293" s="137"/>
      <c r="K293" s="137"/>
      <c r="L293" s="137"/>
      <c r="M293" s="137"/>
      <c r="N293" s="137"/>
      <c r="O293" s="137"/>
      <c r="P293" s="137"/>
      <c r="Q293" s="137"/>
      <c r="R293" s="137"/>
      <c r="S293" s="137"/>
      <c r="T293" s="137"/>
      <c r="U293" s="137"/>
      <c r="V293" s="137"/>
      <c r="W293" s="137"/>
      <c r="X293" s="137"/>
      <c r="Y293" s="137"/>
      <c r="Z293" s="137"/>
    </row>
    <row r="294" spans="1:26" s="138" customFormat="1" x14ac:dyDescent="0.2">
      <c r="A294" s="235"/>
      <c r="B294" s="139"/>
      <c r="C294" s="139"/>
      <c r="D294" s="139"/>
      <c r="E294" s="136"/>
      <c r="F294" s="136"/>
      <c r="G294" s="136"/>
      <c r="H294" s="137"/>
      <c r="I294" s="137"/>
      <c r="J294" s="137"/>
      <c r="K294" s="137"/>
      <c r="L294" s="137"/>
      <c r="M294" s="137"/>
      <c r="N294" s="137"/>
      <c r="O294" s="137"/>
      <c r="P294" s="137"/>
      <c r="Q294" s="137"/>
      <c r="R294" s="137"/>
      <c r="S294" s="137"/>
      <c r="T294" s="137"/>
      <c r="U294" s="137"/>
      <c r="V294" s="137"/>
      <c r="W294" s="137"/>
      <c r="X294" s="137"/>
      <c r="Y294" s="137"/>
      <c r="Z294" s="137"/>
    </row>
    <row r="295" spans="1:26" s="138" customFormat="1" x14ac:dyDescent="0.2">
      <c r="A295" s="235"/>
      <c r="B295" s="139"/>
      <c r="C295" s="139"/>
      <c r="D295" s="139"/>
      <c r="E295" s="136"/>
      <c r="F295" s="136"/>
      <c r="G295" s="136"/>
      <c r="H295" s="137"/>
      <c r="I295" s="137"/>
      <c r="J295" s="137"/>
      <c r="K295" s="137"/>
      <c r="L295" s="137"/>
      <c r="M295" s="137"/>
      <c r="N295" s="137"/>
      <c r="O295" s="137"/>
      <c r="P295" s="137"/>
      <c r="Q295" s="137"/>
      <c r="R295" s="137"/>
      <c r="S295" s="137"/>
      <c r="T295" s="137"/>
      <c r="U295" s="137"/>
      <c r="V295" s="137"/>
      <c r="W295" s="137"/>
      <c r="X295" s="137"/>
      <c r="Y295" s="137"/>
      <c r="Z295" s="137"/>
    </row>
    <row r="296" spans="1:26" s="138" customFormat="1" x14ac:dyDescent="0.2">
      <c r="A296" s="235"/>
      <c r="B296" s="139"/>
      <c r="C296" s="139"/>
      <c r="D296" s="139"/>
      <c r="E296" s="136"/>
      <c r="F296" s="136"/>
      <c r="G296" s="136"/>
      <c r="H296" s="137"/>
      <c r="I296" s="137"/>
      <c r="J296" s="137"/>
      <c r="K296" s="137"/>
      <c r="L296" s="137"/>
      <c r="M296" s="137"/>
      <c r="N296" s="137"/>
      <c r="O296" s="137"/>
      <c r="P296" s="137"/>
      <c r="Q296" s="137"/>
      <c r="R296" s="137"/>
      <c r="S296" s="137"/>
      <c r="T296" s="137"/>
      <c r="U296" s="137"/>
      <c r="V296" s="137"/>
      <c r="W296" s="137"/>
      <c r="X296" s="137"/>
      <c r="Y296" s="137"/>
      <c r="Z296" s="137"/>
    </row>
    <row r="297" spans="1:26" s="138" customFormat="1" x14ac:dyDescent="0.2">
      <c r="A297" s="235"/>
      <c r="B297" s="139"/>
      <c r="C297" s="139"/>
      <c r="D297" s="139"/>
      <c r="E297" s="136"/>
      <c r="F297" s="136"/>
      <c r="G297" s="136"/>
      <c r="H297" s="137"/>
      <c r="I297" s="137"/>
      <c r="J297" s="137"/>
      <c r="K297" s="137"/>
      <c r="L297" s="137"/>
      <c r="M297" s="137"/>
      <c r="N297" s="137"/>
      <c r="O297" s="137"/>
      <c r="P297" s="137"/>
      <c r="Q297" s="137"/>
      <c r="R297" s="137"/>
      <c r="S297" s="137"/>
      <c r="T297" s="137"/>
      <c r="U297" s="137"/>
      <c r="V297" s="137"/>
      <c r="W297" s="137"/>
      <c r="X297" s="137"/>
      <c r="Y297" s="137"/>
      <c r="Z297" s="137"/>
    </row>
    <row r="298" spans="1:26" s="138" customFormat="1" x14ac:dyDescent="0.2">
      <c r="A298" s="235"/>
      <c r="B298" s="139"/>
      <c r="C298" s="139"/>
      <c r="D298" s="139"/>
      <c r="E298" s="136"/>
      <c r="F298" s="136"/>
      <c r="G298" s="136"/>
      <c r="H298" s="137"/>
      <c r="I298" s="137"/>
      <c r="J298" s="137"/>
      <c r="K298" s="137"/>
      <c r="L298" s="137"/>
      <c r="M298" s="137"/>
      <c r="N298" s="137"/>
      <c r="O298" s="137"/>
      <c r="P298" s="137"/>
      <c r="Q298" s="137"/>
      <c r="R298" s="137"/>
      <c r="S298" s="137"/>
      <c r="T298" s="137"/>
      <c r="U298" s="137"/>
      <c r="V298" s="137"/>
      <c r="W298" s="137"/>
      <c r="X298" s="137"/>
      <c r="Y298" s="137"/>
      <c r="Z298" s="137"/>
    </row>
    <row r="299" spans="1:26" s="138" customFormat="1" x14ac:dyDescent="0.2">
      <c r="A299" s="235"/>
      <c r="B299" s="139"/>
      <c r="C299" s="139"/>
      <c r="D299" s="139"/>
      <c r="E299" s="136"/>
      <c r="F299" s="136"/>
      <c r="G299" s="136"/>
      <c r="H299" s="137"/>
      <c r="I299" s="137"/>
      <c r="J299" s="137"/>
      <c r="K299" s="137"/>
      <c r="L299" s="137"/>
      <c r="M299" s="137"/>
      <c r="N299" s="137"/>
      <c r="O299" s="137"/>
      <c r="P299" s="137"/>
      <c r="Q299" s="137"/>
      <c r="R299" s="137"/>
      <c r="S299" s="137"/>
      <c r="T299" s="137"/>
      <c r="U299" s="137"/>
      <c r="V299" s="137"/>
      <c r="W299" s="137"/>
      <c r="X299" s="137"/>
      <c r="Y299" s="137"/>
      <c r="Z299" s="137"/>
    </row>
    <row r="300" spans="1:26" s="138" customFormat="1" x14ac:dyDescent="0.2">
      <c r="A300" s="235"/>
      <c r="B300" s="139"/>
      <c r="C300" s="139"/>
      <c r="D300" s="139"/>
      <c r="E300" s="136"/>
      <c r="F300" s="136"/>
      <c r="G300" s="136"/>
      <c r="H300" s="137"/>
      <c r="I300" s="137"/>
      <c r="J300" s="137"/>
      <c r="K300" s="137"/>
      <c r="L300" s="137"/>
      <c r="M300" s="137"/>
      <c r="N300" s="137"/>
      <c r="O300" s="137"/>
      <c r="P300" s="137"/>
      <c r="Q300" s="137"/>
      <c r="R300" s="137"/>
      <c r="S300" s="137"/>
      <c r="T300" s="137"/>
      <c r="U300" s="137"/>
      <c r="V300" s="137"/>
      <c r="W300" s="137"/>
      <c r="X300" s="137"/>
      <c r="Y300" s="137"/>
      <c r="Z300" s="137"/>
    </row>
    <row r="301" spans="1:26" s="138" customFormat="1" x14ac:dyDescent="0.2">
      <c r="A301" s="235"/>
      <c r="B301" s="139"/>
      <c r="C301" s="139"/>
      <c r="D301" s="139"/>
      <c r="E301" s="136"/>
      <c r="F301" s="136"/>
      <c r="G301" s="136"/>
      <c r="H301" s="137"/>
      <c r="I301" s="137"/>
      <c r="J301" s="137"/>
      <c r="K301" s="137"/>
      <c r="L301" s="137"/>
      <c r="M301" s="137"/>
      <c r="N301" s="137"/>
      <c r="O301" s="137"/>
      <c r="P301" s="137"/>
      <c r="Q301" s="137"/>
      <c r="R301" s="137"/>
      <c r="S301" s="137"/>
      <c r="T301" s="137"/>
      <c r="U301" s="137"/>
      <c r="V301" s="137"/>
      <c r="W301" s="137"/>
      <c r="X301" s="137"/>
      <c r="Y301" s="137"/>
      <c r="Z301" s="137"/>
    </row>
    <row r="302" spans="1:26" s="138" customFormat="1" x14ac:dyDescent="0.2">
      <c r="A302" s="235"/>
      <c r="B302" s="139"/>
      <c r="C302" s="139"/>
      <c r="D302" s="139"/>
      <c r="E302" s="136"/>
      <c r="F302" s="136"/>
      <c r="G302" s="136"/>
      <c r="H302" s="137"/>
      <c r="I302" s="137"/>
      <c r="J302" s="137"/>
      <c r="K302" s="137"/>
      <c r="L302" s="137"/>
      <c r="M302" s="137"/>
      <c r="N302" s="137"/>
      <c r="O302" s="137"/>
      <c r="P302" s="137"/>
      <c r="Q302" s="137"/>
      <c r="R302" s="137"/>
      <c r="S302" s="137"/>
      <c r="T302" s="137"/>
      <c r="U302" s="137"/>
      <c r="V302" s="137"/>
      <c r="W302" s="137"/>
      <c r="X302" s="137"/>
      <c r="Y302" s="137"/>
      <c r="Z302" s="137"/>
    </row>
    <row r="303" spans="1:26" s="138" customFormat="1" x14ac:dyDescent="0.2">
      <c r="A303" s="235"/>
      <c r="B303" s="139"/>
      <c r="C303" s="139"/>
      <c r="D303" s="139"/>
      <c r="E303" s="136"/>
      <c r="F303" s="136"/>
      <c r="G303" s="136"/>
      <c r="H303" s="137"/>
      <c r="I303" s="137"/>
      <c r="J303" s="137"/>
      <c r="K303" s="137"/>
      <c r="L303" s="137"/>
      <c r="M303" s="137"/>
      <c r="N303" s="137"/>
      <c r="O303" s="137"/>
      <c r="P303" s="137"/>
      <c r="Q303" s="137"/>
      <c r="R303" s="137"/>
      <c r="S303" s="137"/>
      <c r="T303" s="137"/>
      <c r="U303" s="137"/>
      <c r="V303" s="137"/>
      <c r="W303" s="137"/>
      <c r="X303" s="137"/>
      <c r="Y303" s="137"/>
      <c r="Z303" s="137"/>
    </row>
    <row r="304" spans="1:26" s="138" customFormat="1" x14ac:dyDescent="0.2">
      <c r="A304" s="235"/>
      <c r="B304" s="139"/>
      <c r="C304" s="139"/>
      <c r="D304" s="139"/>
      <c r="E304" s="136"/>
      <c r="F304" s="136"/>
      <c r="G304" s="136"/>
      <c r="H304" s="137"/>
      <c r="I304" s="137"/>
      <c r="J304" s="137"/>
      <c r="K304" s="137"/>
      <c r="L304" s="137"/>
      <c r="M304" s="137"/>
      <c r="N304" s="137"/>
      <c r="O304" s="137"/>
      <c r="P304" s="137"/>
      <c r="Q304" s="137"/>
      <c r="R304" s="137"/>
      <c r="S304" s="137"/>
      <c r="T304" s="137"/>
      <c r="U304" s="137"/>
      <c r="V304" s="137"/>
      <c r="W304" s="137"/>
      <c r="X304" s="137"/>
      <c r="Y304" s="137"/>
      <c r="Z304" s="137"/>
    </row>
    <row r="305" spans="1:26" s="138" customFormat="1" x14ac:dyDescent="0.2">
      <c r="A305" s="235"/>
      <c r="B305" s="139"/>
      <c r="C305" s="139"/>
      <c r="D305" s="139"/>
      <c r="E305" s="136"/>
      <c r="F305" s="136"/>
      <c r="G305" s="136"/>
      <c r="H305" s="137"/>
      <c r="I305" s="137"/>
      <c r="J305" s="137"/>
      <c r="K305" s="137"/>
      <c r="L305" s="137"/>
      <c r="M305" s="137"/>
      <c r="N305" s="137"/>
      <c r="O305" s="137"/>
      <c r="P305" s="137"/>
      <c r="Q305" s="137"/>
      <c r="R305" s="137"/>
      <c r="S305" s="137"/>
      <c r="T305" s="137"/>
      <c r="U305" s="137"/>
      <c r="V305" s="137"/>
      <c r="W305" s="137"/>
      <c r="X305" s="137"/>
      <c r="Y305" s="137"/>
      <c r="Z305" s="137"/>
    </row>
    <row r="306" spans="1:26" s="138" customFormat="1" x14ac:dyDescent="0.2">
      <c r="A306" s="235"/>
      <c r="B306" s="139"/>
      <c r="C306" s="139"/>
      <c r="D306" s="139"/>
      <c r="E306" s="136"/>
      <c r="F306" s="136"/>
      <c r="G306" s="136"/>
      <c r="H306" s="137"/>
      <c r="I306" s="137"/>
      <c r="J306" s="137"/>
      <c r="K306" s="137"/>
      <c r="L306" s="137"/>
      <c r="M306" s="137"/>
      <c r="N306" s="137"/>
      <c r="O306" s="137"/>
      <c r="P306" s="137"/>
      <c r="Q306" s="137"/>
      <c r="R306" s="137"/>
      <c r="S306" s="137"/>
      <c r="T306" s="137"/>
      <c r="U306" s="137"/>
      <c r="V306" s="137"/>
      <c r="W306" s="137"/>
      <c r="X306" s="137"/>
      <c r="Y306" s="137"/>
      <c r="Z306" s="137"/>
    </row>
    <row r="307" spans="1:26" s="138" customFormat="1" x14ac:dyDescent="0.2">
      <c r="A307" s="235"/>
      <c r="B307" s="139"/>
      <c r="C307" s="139"/>
      <c r="D307" s="139"/>
      <c r="E307" s="136"/>
      <c r="F307" s="136"/>
      <c r="G307" s="136"/>
      <c r="H307" s="137"/>
      <c r="I307" s="137"/>
      <c r="J307" s="137"/>
      <c r="K307" s="137"/>
      <c r="L307" s="137"/>
      <c r="M307" s="137"/>
      <c r="N307" s="137"/>
      <c r="O307" s="137"/>
      <c r="P307" s="137"/>
      <c r="Q307" s="137"/>
      <c r="R307" s="137"/>
      <c r="S307" s="137"/>
      <c r="T307" s="137"/>
      <c r="U307" s="137"/>
      <c r="V307" s="137"/>
      <c r="W307" s="137"/>
      <c r="X307" s="137"/>
      <c r="Y307" s="137"/>
      <c r="Z307" s="137"/>
    </row>
    <row r="308" spans="1:26" s="138" customFormat="1" x14ac:dyDescent="0.2">
      <c r="A308" s="235"/>
      <c r="B308" s="139"/>
      <c r="C308" s="139"/>
      <c r="D308" s="139"/>
      <c r="E308" s="136"/>
      <c r="F308" s="136"/>
      <c r="G308" s="136"/>
      <c r="H308" s="137"/>
      <c r="I308" s="137"/>
      <c r="J308" s="137"/>
      <c r="K308" s="137"/>
      <c r="L308" s="137"/>
      <c r="M308" s="137"/>
      <c r="N308" s="137"/>
      <c r="O308" s="137"/>
      <c r="P308" s="137"/>
      <c r="Q308" s="137"/>
      <c r="R308" s="137"/>
      <c r="S308" s="137"/>
      <c r="T308" s="137"/>
      <c r="U308" s="137"/>
      <c r="V308" s="137"/>
      <c r="W308" s="137"/>
      <c r="X308" s="137"/>
      <c r="Y308" s="137"/>
      <c r="Z308" s="137"/>
    </row>
    <row r="309" spans="1:26" s="138" customFormat="1" x14ac:dyDescent="0.2">
      <c r="A309" s="235"/>
      <c r="B309" s="139"/>
      <c r="C309" s="139"/>
      <c r="D309" s="139"/>
      <c r="E309" s="136"/>
      <c r="F309" s="136"/>
      <c r="G309" s="136"/>
      <c r="H309" s="137"/>
      <c r="I309" s="137"/>
      <c r="J309" s="137"/>
      <c r="K309" s="137"/>
      <c r="L309" s="137"/>
      <c r="M309" s="137"/>
      <c r="N309" s="137"/>
      <c r="O309" s="137"/>
      <c r="P309" s="137"/>
      <c r="Q309" s="137"/>
      <c r="R309" s="137"/>
      <c r="S309" s="137"/>
      <c r="T309" s="137"/>
      <c r="U309" s="137"/>
      <c r="V309" s="137"/>
      <c r="W309" s="137"/>
      <c r="X309" s="137"/>
      <c r="Y309" s="137"/>
      <c r="Z309" s="137"/>
    </row>
    <row r="310" spans="1:26" s="138" customFormat="1" x14ac:dyDescent="0.2">
      <c r="A310" s="235"/>
      <c r="B310" s="139"/>
      <c r="C310" s="139"/>
      <c r="D310" s="139"/>
      <c r="E310" s="136"/>
      <c r="F310" s="136"/>
      <c r="G310" s="136"/>
      <c r="H310" s="137"/>
      <c r="I310" s="137"/>
      <c r="J310" s="137"/>
      <c r="K310" s="137"/>
      <c r="L310" s="137"/>
      <c r="M310" s="137"/>
      <c r="N310" s="137"/>
      <c r="O310" s="137"/>
      <c r="P310" s="137"/>
      <c r="Q310" s="137"/>
      <c r="R310" s="137"/>
      <c r="S310" s="137"/>
      <c r="T310" s="137"/>
      <c r="U310" s="137"/>
      <c r="V310" s="137"/>
      <c r="W310" s="137"/>
      <c r="X310" s="137"/>
      <c r="Y310" s="137"/>
      <c r="Z310" s="137"/>
    </row>
    <row r="311" spans="1:26" s="138" customFormat="1" x14ac:dyDescent="0.2">
      <c r="A311" s="235"/>
      <c r="B311" s="139"/>
      <c r="C311" s="139"/>
      <c r="D311" s="139"/>
      <c r="E311" s="136"/>
      <c r="F311" s="136"/>
      <c r="G311" s="136"/>
      <c r="H311" s="137"/>
      <c r="I311" s="137"/>
      <c r="J311" s="137"/>
      <c r="K311" s="137"/>
      <c r="L311" s="137"/>
      <c r="M311" s="137"/>
      <c r="N311" s="137"/>
      <c r="O311" s="137"/>
      <c r="P311" s="137"/>
      <c r="Q311" s="137"/>
      <c r="R311" s="137"/>
      <c r="S311" s="137"/>
      <c r="T311" s="137"/>
      <c r="U311" s="137"/>
      <c r="V311" s="137"/>
      <c r="W311" s="137"/>
      <c r="X311" s="137"/>
      <c r="Y311" s="137"/>
      <c r="Z311" s="137"/>
    </row>
    <row r="312" spans="1:26" s="138" customFormat="1" x14ac:dyDescent="0.2">
      <c r="A312" s="235"/>
      <c r="B312" s="139"/>
      <c r="C312" s="139"/>
      <c r="D312" s="139"/>
      <c r="E312" s="136"/>
      <c r="F312" s="136"/>
      <c r="G312" s="136"/>
      <c r="H312" s="137"/>
      <c r="I312" s="137"/>
      <c r="J312" s="137"/>
      <c r="K312" s="137"/>
      <c r="L312" s="137"/>
      <c r="M312" s="137"/>
      <c r="N312" s="137"/>
      <c r="O312" s="137"/>
      <c r="P312" s="137"/>
      <c r="Q312" s="137"/>
      <c r="R312" s="137"/>
      <c r="S312" s="137"/>
      <c r="T312" s="137"/>
      <c r="U312" s="137"/>
      <c r="V312" s="137"/>
      <c r="W312" s="137"/>
      <c r="X312" s="137"/>
      <c r="Y312" s="137"/>
      <c r="Z312" s="137"/>
    </row>
    <row r="313" spans="1:26" s="138" customFormat="1" x14ac:dyDescent="0.2">
      <c r="A313" s="235"/>
      <c r="B313" s="139"/>
      <c r="C313" s="139"/>
      <c r="D313" s="139"/>
      <c r="E313" s="136"/>
      <c r="F313" s="136"/>
      <c r="G313" s="136"/>
      <c r="H313" s="137"/>
      <c r="I313" s="137"/>
      <c r="J313" s="137"/>
      <c r="K313" s="137"/>
      <c r="L313" s="137"/>
      <c r="M313" s="137"/>
      <c r="N313" s="137"/>
      <c r="O313" s="137"/>
      <c r="P313" s="137"/>
      <c r="Q313" s="137"/>
      <c r="R313" s="137"/>
      <c r="S313" s="137"/>
      <c r="T313" s="137"/>
      <c r="U313" s="137"/>
      <c r="V313" s="137"/>
      <c r="W313" s="137"/>
      <c r="X313" s="137"/>
      <c r="Y313" s="137"/>
      <c r="Z313" s="137"/>
    </row>
    <row r="314" spans="1:26" s="138" customFormat="1" x14ac:dyDescent="0.2">
      <c r="A314" s="235"/>
      <c r="B314" s="139"/>
      <c r="C314" s="139"/>
      <c r="D314" s="139"/>
      <c r="E314" s="136"/>
      <c r="F314" s="136"/>
      <c r="G314" s="136"/>
      <c r="H314" s="137"/>
      <c r="I314" s="137"/>
      <c r="J314" s="137"/>
      <c r="K314" s="137"/>
      <c r="L314" s="137"/>
      <c r="M314" s="137"/>
      <c r="N314" s="137"/>
      <c r="O314" s="137"/>
      <c r="P314" s="137"/>
      <c r="Q314" s="137"/>
      <c r="R314" s="137"/>
      <c r="S314" s="137"/>
      <c r="T314" s="137"/>
      <c r="U314" s="137"/>
      <c r="V314" s="137"/>
      <c r="W314" s="137"/>
      <c r="X314" s="137"/>
      <c r="Y314" s="137"/>
      <c r="Z314" s="137"/>
    </row>
    <row r="315" spans="1:26" s="138" customFormat="1" x14ac:dyDescent="0.2">
      <c r="A315" s="235"/>
      <c r="B315" s="139"/>
      <c r="C315" s="139"/>
      <c r="D315" s="139"/>
      <c r="E315" s="136"/>
      <c r="F315" s="136"/>
      <c r="G315" s="136"/>
      <c r="H315" s="137"/>
      <c r="I315" s="137"/>
      <c r="J315" s="137"/>
      <c r="K315" s="137"/>
      <c r="L315" s="137"/>
      <c r="M315" s="137"/>
      <c r="N315" s="137"/>
      <c r="O315" s="137"/>
      <c r="P315" s="137"/>
      <c r="Q315" s="137"/>
      <c r="R315" s="137"/>
      <c r="S315" s="137"/>
      <c r="T315" s="137"/>
      <c r="U315" s="137"/>
      <c r="V315" s="137"/>
      <c r="W315" s="137"/>
      <c r="X315" s="137"/>
      <c r="Y315" s="137"/>
      <c r="Z315" s="137"/>
    </row>
    <row r="316" spans="1:26" s="138" customFormat="1" x14ac:dyDescent="0.2">
      <c r="A316" s="235"/>
      <c r="B316" s="139"/>
      <c r="C316" s="139"/>
      <c r="D316" s="139"/>
      <c r="E316" s="136"/>
      <c r="F316" s="136"/>
      <c r="G316" s="136"/>
      <c r="H316" s="137"/>
      <c r="I316" s="137"/>
      <c r="J316" s="137"/>
      <c r="K316" s="137"/>
      <c r="L316" s="137"/>
      <c r="M316" s="137"/>
      <c r="N316" s="137"/>
      <c r="O316" s="137"/>
      <c r="P316" s="137"/>
      <c r="Q316" s="137"/>
      <c r="R316" s="137"/>
      <c r="S316" s="137"/>
      <c r="T316" s="137"/>
      <c r="U316" s="137"/>
      <c r="V316" s="137"/>
      <c r="W316" s="137"/>
      <c r="X316" s="137"/>
      <c r="Y316" s="137"/>
      <c r="Z316" s="137"/>
    </row>
    <row r="317" spans="1:26" s="138" customFormat="1" x14ac:dyDescent="0.2">
      <c r="A317" s="235"/>
      <c r="B317" s="139"/>
      <c r="C317" s="139"/>
      <c r="D317" s="139"/>
      <c r="E317" s="136"/>
      <c r="F317" s="136"/>
      <c r="G317" s="136"/>
      <c r="H317" s="137"/>
      <c r="I317" s="137"/>
      <c r="J317" s="137"/>
      <c r="K317" s="137"/>
      <c r="L317" s="137"/>
      <c r="M317" s="137"/>
      <c r="N317" s="137"/>
      <c r="O317" s="137"/>
      <c r="P317" s="137"/>
      <c r="Q317" s="137"/>
      <c r="R317" s="137"/>
      <c r="S317" s="137"/>
      <c r="T317" s="137"/>
      <c r="U317" s="137"/>
      <c r="V317" s="137"/>
      <c r="W317" s="137"/>
      <c r="X317" s="137"/>
      <c r="Y317" s="137"/>
      <c r="Z317" s="137"/>
    </row>
    <row r="318" spans="1:26" s="138" customFormat="1" x14ac:dyDescent="0.2">
      <c r="A318" s="235"/>
      <c r="B318" s="139"/>
      <c r="C318" s="139"/>
      <c r="D318" s="139"/>
      <c r="E318" s="136"/>
      <c r="F318" s="136"/>
      <c r="G318" s="136"/>
      <c r="H318" s="137"/>
      <c r="I318" s="137"/>
      <c r="J318" s="137"/>
      <c r="K318" s="137"/>
      <c r="L318" s="137"/>
      <c r="M318" s="137"/>
      <c r="N318" s="137"/>
      <c r="O318" s="137"/>
      <c r="P318" s="137"/>
      <c r="Q318" s="137"/>
      <c r="R318" s="137"/>
      <c r="S318" s="137"/>
      <c r="T318" s="137"/>
      <c r="U318" s="137"/>
      <c r="V318" s="137"/>
      <c r="W318" s="137"/>
      <c r="X318" s="137"/>
      <c r="Y318" s="137"/>
      <c r="Z318" s="137"/>
    </row>
    <row r="319" spans="1:26" s="138" customFormat="1" x14ac:dyDescent="0.2">
      <c r="A319" s="235"/>
      <c r="B319" s="139"/>
      <c r="C319" s="139"/>
      <c r="D319" s="139"/>
      <c r="E319" s="136"/>
      <c r="F319" s="136"/>
      <c r="G319" s="136"/>
      <c r="H319" s="137"/>
      <c r="I319" s="137"/>
      <c r="J319" s="137"/>
      <c r="K319" s="137"/>
      <c r="L319" s="137"/>
      <c r="M319" s="137"/>
      <c r="N319" s="137"/>
      <c r="O319" s="137"/>
      <c r="P319" s="137"/>
      <c r="Q319" s="137"/>
      <c r="R319" s="137"/>
      <c r="S319" s="137"/>
      <c r="T319" s="137"/>
      <c r="U319" s="137"/>
      <c r="V319" s="137"/>
      <c r="W319" s="137"/>
      <c r="X319" s="137"/>
      <c r="Y319" s="137"/>
      <c r="Z319" s="137"/>
    </row>
    <row r="320" spans="1:26" s="138" customFormat="1" x14ac:dyDescent="0.2">
      <c r="A320" s="235"/>
      <c r="B320" s="139"/>
      <c r="C320" s="139"/>
      <c r="D320" s="139"/>
      <c r="E320" s="136"/>
      <c r="F320" s="136"/>
      <c r="G320" s="136"/>
      <c r="H320" s="137"/>
      <c r="I320" s="137"/>
      <c r="J320" s="137"/>
      <c r="K320" s="137"/>
      <c r="L320" s="137"/>
      <c r="M320" s="137"/>
      <c r="N320" s="137"/>
      <c r="O320" s="137"/>
      <c r="P320" s="137"/>
      <c r="Q320" s="137"/>
      <c r="R320" s="137"/>
      <c r="S320" s="137"/>
      <c r="T320" s="137"/>
      <c r="U320" s="137"/>
      <c r="V320" s="137"/>
      <c r="W320" s="137"/>
      <c r="X320" s="137"/>
      <c r="Y320" s="137"/>
      <c r="Z320" s="137"/>
    </row>
    <row r="321" spans="1:26" s="138" customFormat="1" x14ac:dyDescent="0.2">
      <c r="A321" s="235"/>
      <c r="B321" s="139"/>
      <c r="C321" s="139"/>
      <c r="D321" s="139"/>
      <c r="E321" s="136"/>
      <c r="F321" s="136"/>
      <c r="G321" s="136"/>
      <c r="H321" s="137"/>
      <c r="I321" s="137"/>
      <c r="J321" s="137"/>
      <c r="K321" s="137"/>
      <c r="L321" s="137"/>
      <c r="M321" s="137"/>
      <c r="N321" s="137"/>
      <c r="O321" s="137"/>
      <c r="P321" s="137"/>
      <c r="Q321" s="137"/>
      <c r="R321" s="137"/>
      <c r="S321" s="137"/>
      <c r="T321" s="137"/>
      <c r="U321" s="137"/>
      <c r="V321" s="137"/>
      <c r="W321" s="137"/>
      <c r="X321" s="137"/>
      <c r="Y321" s="137"/>
      <c r="Z321" s="137"/>
    </row>
    <row r="322" spans="1:26" s="138" customFormat="1" x14ac:dyDescent="0.2">
      <c r="A322" s="235"/>
      <c r="E322" s="136"/>
      <c r="F322" s="136"/>
      <c r="G322" s="136"/>
      <c r="H322" s="137"/>
      <c r="I322" s="137"/>
      <c r="J322" s="137"/>
      <c r="K322" s="137"/>
      <c r="L322" s="137"/>
      <c r="M322" s="137"/>
      <c r="N322" s="137"/>
      <c r="O322" s="137"/>
      <c r="P322" s="137"/>
      <c r="Q322" s="137"/>
      <c r="R322" s="137"/>
      <c r="S322" s="137"/>
      <c r="T322" s="137"/>
      <c r="U322" s="137"/>
      <c r="V322" s="137"/>
      <c r="W322" s="137"/>
      <c r="X322" s="137"/>
      <c r="Y322" s="137"/>
      <c r="Z322" s="137"/>
    </row>
    <row r="323" spans="1:26" s="138" customFormat="1" x14ac:dyDescent="0.2">
      <c r="A323" s="235"/>
      <c r="B323" s="139"/>
      <c r="C323" s="139"/>
      <c r="D323" s="139"/>
      <c r="E323" s="136"/>
      <c r="F323" s="136"/>
      <c r="G323" s="136"/>
      <c r="H323" s="137"/>
      <c r="I323" s="137"/>
      <c r="J323" s="137"/>
      <c r="K323" s="137"/>
      <c r="L323" s="141"/>
      <c r="M323" s="141"/>
      <c r="N323" s="141"/>
      <c r="O323" s="141"/>
      <c r="P323" s="141"/>
      <c r="Q323" s="141"/>
      <c r="R323" s="137"/>
      <c r="S323" s="137"/>
      <c r="T323" s="137"/>
      <c r="U323" s="137"/>
      <c r="V323" s="137"/>
      <c r="W323" s="137"/>
      <c r="X323" s="137"/>
      <c r="Y323" s="137"/>
      <c r="Z323" s="137"/>
    </row>
    <row r="324" spans="1:26" s="138" customFormat="1" x14ac:dyDescent="0.2">
      <c r="A324" s="235"/>
      <c r="B324" s="139"/>
      <c r="C324" s="139"/>
      <c r="D324" s="139"/>
      <c r="E324" s="147"/>
      <c r="F324" s="147"/>
      <c r="G324" s="147"/>
      <c r="H324" s="141"/>
      <c r="I324" s="141"/>
      <c r="J324" s="141"/>
      <c r="K324" s="141"/>
      <c r="L324" s="141"/>
      <c r="M324" s="141"/>
      <c r="N324" s="141"/>
      <c r="O324" s="141"/>
      <c r="P324" s="141"/>
      <c r="Q324" s="141"/>
      <c r="R324" s="141"/>
      <c r="S324" s="137"/>
      <c r="T324" s="137"/>
      <c r="U324" s="137"/>
      <c r="V324" s="137"/>
      <c r="W324" s="137"/>
      <c r="X324" s="137"/>
      <c r="Y324" s="137"/>
      <c r="Z324" s="137"/>
    </row>
    <row r="325" spans="1:26" s="138" customFormat="1" x14ac:dyDescent="0.2">
      <c r="A325" s="235"/>
      <c r="B325" s="139"/>
      <c r="C325" s="139"/>
      <c r="D325" s="139"/>
      <c r="E325" s="147"/>
      <c r="F325" s="147"/>
      <c r="G325" s="147"/>
      <c r="H325" s="141"/>
      <c r="I325" s="141"/>
      <c r="J325" s="141"/>
      <c r="K325" s="141"/>
      <c r="L325" s="141"/>
      <c r="M325" s="141"/>
      <c r="N325" s="141"/>
      <c r="O325" s="141"/>
      <c r="P325" s="141"/>
      <c r="Q325" s="141"/>
      <c r="R325" s="141"/>
      <c r="S325" s="137"/>
      <c r="T325" s="137"/>
      <c r="U325" s="137"/>
      <c r="V325" s="137"/>
      <c r="W325" s="137"/>
      <c r="X325" s="137"/>
      <c r="Y325" s="137"/>
      <c r="Z325" s="137"/>
    </row>
    <row r="326" spans="1:26" s="138" customFormat="1" x14ac:dyDescent="0.2">
      <c r="A326" s="235"/>
      <c r="B326" s="139"/>
      <c r="C326" s="139"/>
      <c r="D326" s="139"/>
      <c r="E326" s="147"/>
      <c r="F326" s="147"/>
      <c r="G326" s="147"/>
      <c r="H326" s="141"/>
      <c r="I326" s="141"/>
      <c r="J326" s="141"/>
      <c r="K326" s="141"/>
      <c r="L326" s="141"/>
      <c r="M326" s="141"/>
      <c r="N326" s="141"/>
      <c r="O326" s="141"/>
      <c r="P326" s="141"/>
      <c r="Q326" s="141"/>
      <c r="R326" s="141"/>
      <c r="S326" s="137"/>
      <c r="T326" s="137"/>
      <c r="U326" s="143"/>
      <c r="V326" s="143"/>
      <c r="W326" s="137"/>
      <c r="X326" s="137"/>
      <c r="Y326" s="137"/>
      <c r="Z326" s="137"/>
    </row>
    <row r="327" spans="1:26" s="138" customFormat="1" x14ac:dyDescent="0.2">
      <c r="A327" s="235"/>
      <c r="B327" s="139"/>
      <c r="C327" s="139"/>
      <c r="D327" s="139"/>
      <c r="E327" s="147"/>
      <c r="F327" s="147"/>
      <c r="G327" s="147"/>
      <c r="H327" s="141"/>
      <c r="I327" s="141"/>
      <c r="J327" s="141"/>
      <c r="K327" s="141"/>
      <c r="L327" s="141"/>
      <c r="M327" s="141"/>
      <c r="N327" s="141"/>
      <c r="O327" s="141"/>
      <c r="P327" s="141"/>
      <c r="Q327" s="141"/>
      <c r="R327" s="141"/>
      <c r="S327" s="137"/>
      <c r="T327" s="137"/>
      <c r="U327" s="143"/>
      <c r="V327" s="143"/>
      <c r="W327" s="137"/>
      <c r="X327" s="137"/>
      <c r="Y327" s="137"/>
      <c r="Z327" s="137"/>
    </row>
    <row r="328" spans="1:26" s="138" customFormat="1" x14ac:dyDescent="0.2">
      <c r="A328" s="235"/>
      <c r="B328" s="139"/>
      <c r="C328" s="139"/>
      <c r="D328" s="139"/>
      <c r="E328" s="147"/>
      <c r="F328" s="147"/>
      <c r="G328" s="147"/>
      <c r="H328" s="141"/>
      <c r="I328" s="141"/>
      <c r="J328" s="141"/>
      <c r="K328" s="141"/>
      <c r="L328" s="141"/>
      <c r="M328" s="141"/>
      <c r="N328" s="141"/>
      <c r="O328" s="141"/>
      <c r="P328" s="141"/>
      <c r="Q328" s="141"/>
      <c r="R328" s="141"/>
      <c r="S328" s="137"/>
      <c r="T328" s="137"/>
      <c r="U328" s="143"/>
      <c r="V328" s="143"/>
      <c r="W328" s="137"/>
      <c r="X328" s="137"/>
      <c r="Y328" s="137"/>
      <c r="Z328" s="137"/>
    </row>
    <row r="329" spans="1:26" s="138" customFormat="1" x14ac:dyDescent="0.2">
      <c r="A329" s="235"/>
      <c r="B329" s="139"/>
      <c r="C329" s="139"/>
      <c r="D329" s="139"/>
      <c r="E329" s="147"/>
      <c r="F329" s="147"/>
      <c r="G329" s="147"/>
      <c r="H329" s="141"/>
      <c r="I329" s="141"/>
      <c r="J329" s="141"/>
      <c r="K329" s="141"/>
      <c r="L329" s="141"/>
      <c r="M329" s="141"/>
      <c r="N329" s="141"/>
      <c r="O329" s="141"/>
      <c r="P329" s="141"/>
      <c r="Q329" s="141"/>
      <c r="R329" s="141"/>
      <c r="S329" s="137"/>
      <c r="T329" s="137"/>
      <c r="U329" s="143"/>
      <c r="V329" s="143"/>
      <c r="W329" s="137"/>
      <c r="X329" s="137"/>
      <c r="Y329" s="137"/>
      <c r="Z329" s="137"/>
    </row>
    <row r="330" spans="1:26" s="138" customFormat="1" x14ac:dyDescent="0.2">
      <c r="A330" s="235"/>
      <c r="B330" s="139"/>
      <c r="C330" s="139"/>
      <c r="D330" s="139"/>
      <c r="E330" s="147"/>
      <c r="F330" s="147"/>
      <c r="G330" s="147"/>
      <c r="H330" s="141"/>
      <c r="I330" s="141"/>
      <c r="J330" s="141"/>
      <c r="K330" s="141"/>
      <c r="L330" s="141"/>
      <c r="M330" s="141"/>
      <c r="N330" s="141"/>
      <c r="O330" s="141"/>
      <c r="P330" s="141"/>
      <c r="Q330" s="141"/>
      <c r="R330" s="141"/>
      <c r="S330" s="137"/>
      <c r="T330" s="137"/>
      <c r="U330" s="143"/>
      <c r="V330" s="143"/>
      <c r="W330" s="137"/>
      <c r="X330" s="137"/>
      <c r="Y330" s="137"/>
      <c r="Z330" s="137"/>
    </row>
    <row r="331" spans="1:26" s="138" customFormat="1" x14ac:dyDescent="0.2">
      <c r="A331" s="235"/>
      <c r="B331" s="139"/>
      <c r="C331" s="139"/>
      <c r="D331" s="139"/>
      <c r="E331" s="147"/>
      <c r="F331" s="147"/>
      <c r="G331" s="147"/>
      <c r="H331" s="141"/>
      <c r="I331" s="141"/>
      <c r="J331" s="141"/>
      <c r="K331" s="141"/>
      <c r="L331" s="141"/>
      <c r="M331" s="141"/>
      <c r="N331" s="141"/>
      <c r="O331" s="141"/>
      <c r="P331" s="141"/>
      <c r="Q331" s="141"/>
      <c r="R331" s="141"/>
      <c r="S331" s="137"/>
      <c r="T331" s="137"/>
      <c r="U331" s="143"/>
      <c r="V331" s="143"/>
      <c r="W331" s="137"/>
      <c r="X331" s="137"/>
      <c r="Y331" s="137"/>
      <c r="Z331" s="137"/>
    </row>
    <row r="332" spans="1:26" s="138" customFormat="1" x14ac:dyDescent="0.2">
      <c r="A332" s="235"/>
      <c r="B332" s="139"/>
      <c r="C332" s="139"/>
      <c r="D332" s="139"/>
      <c r="E332" s="147"/>
      <c r="F332" s="147"/>
      <c r="G332" s="147"/>
      <c r="H332" s="141"/>
      <c r="I332" s="141"/>
      <c r="J332" s="141"/>
      <c r="K332" s="141"/>
      <c r="L332" s="141"/>
      <c r="M332" s="141"/>
      <c r="N332" s="141"/>
      <c r="O332" s="141"/>
      <c r="P332" s="141"/>
      <c r="Q332" s="141"/>
      <c r="R332" s="141"/>
      <c r="S332" s="137"/>
      <c r="T332" s="137"/>
      <c r="U332" s="143"/>
      <c r="V332" s="143"/>
      <c r="W332" s="137"/>
      <c r="X332" s="137"/>
      <c r="Y332" s="137"/>
      <c r="Z332" s="137"/>
    </row>
    <row r="333" spans="1:26" s="138" customFormat="1" x14ac:dyDescent="0.2">
      <c r="A333" s="235"/>
      <c r="B333" s="139"/>
      <c r="C333" s="139"/>
      <c r="D333" s="139"/>
      <c r="E333" s="147"/>
      <c r="F333" s="147"/>
      <c r="G333" s="147"/>
      <c r="H333" s="141"/>
      <c r="I333" s="141"/>
      <c r="J333" s="141"/>
      <c r="K333" s="141"/>
      <c r="L333" s="141"/>
      <c r="M333" s="141"/>
      <c r="N333" s="141"/>
      <c r="O333" s="141"/>
      <c r="P333" s="141"/>
      <c r="Q333" s="141"/>
      <c r="R333" s="141"/>
      <c r="S333" s="137"/>
      <c r="T333" s="137"/>
      <c r="U333" s="137"/>
      <c r="V333" s="137"/>
      <c r="W333" s="137"/>
      <c r="X333" s="137"/>
      <c r="Y333" s="137"/>
      <c r="Z333" s="137"/>
    </row>
    <row r="334" spans="1:26" s="138" customFormat="1" x14ac:dyDescent="0.2">
      <c r="A334" s="235"/>
      <c r="B334" s="139"/>
      <c r="C334" s="139"/>
      <c r="D334" s="139"/>
      <c r="E334" s="147"/>
      <c r="F334" s="147"/>
      <c r="G334" s="147"/>
      <c r="H334" s="141"/>
      <c r="I334" s="141"/>
      <c r="J334" s="141"/>
      <c r="K334" s="141"/>
      <c r="L334" s="141"/>
      <c r="M334" s="141"/>
      <c r="N334" s="141"/>
      <c r="O334" s="141"/>
      <c r="P334" s="141"/>
      <c r="Q334" s="141"/>
      <c r="R334" s="141"/>
      <c r="S334" s="137"/>
      <c r="T334" s="137"/>
      <c r="U334" s="137"/>
      <c r="V334" s="137"/>
      <c r="W334" s="137"/>
      <c r="X334" s="137"/>
      <c r="Y334" s="137"/>
      <c r="Z334" s="137"/>
    </row>
    <row r="335" spans="1:26" s="138" customFormat="1" x14ac:dyDescent="0.2">
      <c r="A335" s="235"/>
      <c r="B335" s="139"/>
      <c r="C335" s="139"/>
      <c r="D335" s="139"/>
      <c r="E335" s="147"/>
      <c r="F335" s="147"/>
      <c r="G335" s="147"/>
      <c r="H335" s="141"/>
      <c r="I335" s="141"/>
      <c r="J335" s="141"/>
      <c r="K335" s="141"/>
      <c r="L335" s="141"/>
      <c r="M335" s="141"/>
      <c r="N335" s="141"/>
      <c r="O335" s="141"/>
      <c r="P335" s="141"/>
      <c r="Q335" s="141"/>
      <c r="R335" s="141"/>
      <c r="S335" s="137"/>
      <c r="T335" s="137"/>
      <c r="U335" s="137"/>
      <c r="V335" s="137"/>
      <c r="W335" s="137"/>
      <c r="X335" s="137"/>
      <c r="Y335" s="137"/>
      <c r="Z335" s="137"/>
    </row>
    <row r="336" spans="1:26" s="138" customFormat="1" x14ac:dyDescent="0.2">
      <c r="A336" s="235"/>
      <c r="B336" s="139"/>
      <c r="C336" s="139"/>
      <c r="D336" s="139"/>
      <c r="E336" s="147"/>
      <c r="F336" s="147"/>
      <c r="G336" s="147"/>
      <c r="H336" s="141"/>
      <c r="I336" s="141"/>
      <c r="J336" s="141"/>
      <c r="K336" s="141"/>
      <c r="L336" s="141"/>
      <c r="M336" s="141"/>
      <c r="N336" s="141"/>
      <c r="O336" s="141"/>
      <c r="P336" s="141"/>
      <c r="Q336" s="141"/>
      <c r="R336" s="141"/>
      <c r="S336" s="137"/>
      <c r="T336" s="137"/>
      <c r="U336" s="137"/>
      <c r="V336" s="137"/>
      <c r="W336" s="137"/>
      <c r="X336" s="137"/>
      <c r="Y336" s="137"/>
      <c r="Z336" s="137"/>
    </row>
    <row r="337" spans="1:26" s="138" customFormat="1" x14ac:dyDescent="0.2">
      <c r="A337" s="235"/>
      <c r="B337" s="139"/>
      <c r="C337" s="139"/>
      <c r="D337" s="139"/>
      <c r="E337" s="147"/>
      <c r="F337" s="147"/>
      <c r="G337" s="147"/>
      <c r="H337" s="141"/>
      <c r="I337" s="141"/>
      <c r="J337" s="141"/>
      <c r="K337" s="141"/>
      <c r="L337" s="141"/>
      <c r="M337" s="141"/>
      <c r="N337" s="141"/>
      <c r="O337" s="141"/>
      <c r="P337" s="141"/>
      <c r="Q337" s="141"/>
      <c r="R337" s="141"/>
      <c r="S337" s="137"/>
      <c r="T337" s="137"/>
      <c r="U337" s="137"/>
      <c r="V337" s="137"/>
      <c r="W337" s="137"/>
      <c r="X337" s="137"/>
      <c r="Y337" s="137"/>
      <c r="Z337" s="137"/>
    </row>
    <row r="338" spans="1:26" s="138" customFormat="1" x14ac:dyDescent="0.2">
      <c r="A338" s="235"/>
      <c r="B338" s="139"/>
      <c r="C338" s="139"/>
      <c r="D338" s="139"/>
      <c r="E338" s="147"/>
      <c r="F338" s="147"/>
      <c r="G338" s="147"/>
      <c r="H338" s="141"/>
      <c r="I338" s="141"/>
      <c r="J338" s="141"/>
      <c r="K338" s="141"/>
      <c r="L338" s="141"/>
      <c r="M338" s="141"/>
      <c r="N338" s="141"/>
      <c r="O338" s="141"/>
      <c r="P338" s="141"/>
      <c r="Q338" s="141"/>
      <c r="R338" s="141"/>
      <c r="S338" s="137"/>
      <c r="T338" s="137"/>
      <c r="U338" s="137"/>
      <c r="V338" s="137"/>
      <c r="W338" s="137"/>
      <c r="X338" s="137"/>
      <c r="Y338" s="137"/>
      <c r="Z338" s="137"/>
    </row>
    <row r="339" spans="1:26" s="138" customFormat="1" x14ac:dyDescent="0.2">
      <c r="A339" s="235"/>
      <c r="B339" s="139"/>
      <c r="C339" s="139"/>
      <c r="D339" s="139"/>
      <c r="E339" s="147"/>
      <c r="F339" s="147"/>
      <c r="G339" s="147"/>
      <c r="H339" s="141"/>
      <c r="I339" s="141"/>
      <c r="J339" s="141"/>
      <c r="K339" s="141"/>
      <c r="L339" s="141"/>
      <c r="M339" s="141"/>
      <c r="N339" s="141"/>
      <c r="O339" s="141"/>
      <c r="P339" s="141"/>
      <c r="Q339" s="141"/>
      <c r="R339" s="141"/>
      <c r="S339" s="137"/>
      <c r="T339" s="137"/>
      <c r="U339" s="137"/>
      <c r="V339" s="137"/>
      <c r="W339" s="137"/>
      <c r="X339" s="137"/>
      <c r="Y339" s="137"/>
      <c r="Z339" s="137"/>
    </row>
    <row r="340" spans="1:26" s="138" customFormat="1" x14ac:dyDescent="0.2">
      <c r="A340" s="235"/>
      <c r="B340" s="139"/>
      <c r="C340" s="139"/>
      <c r="D340" s="139"/>
      <c r="E340" s="147"/>
      <c r="F340" s="147"/>
      <c r="G340" s="147"/>
      <c r="H340" s="141"/>
      <c r="I340" s="141"/>
      <c r="J340" s="141"/>
      <c r="K340" s="141"/>
      <c r="L340" s="141"/>
      <c r="M340" s="141"/>
      <c r="N340" s="141"/>
      <c r="O340" s="141"/>
      <c r="P340" s="141"/>
      <c r="Q340" s="141"/>
      <c r="R340" s="141"/>
      <c r="S340" s="137"/>
      <c r="T340" s="137"/>
      <c r="U340" s="137"/>
      <c r="V340" s="137"/>
      <c r="W340" s="137"/>
      <c r="X340" s="137"/>
      <c r="Y340" s="137"/>
      <c r="Z340" s="137"/>
    </row>
    <row r="341" spans="1:26" s="138" customFormat="1" x14ac:dyDescent="0.2">
      <c r="A341" s="235"/>
      <c r="B341" s="139"/>
      <c r="C341" s="139"/>
      <c r="D341" s="139"/>
      <c r="E341" s="147"/>
      <c r="F341" s="147"/>
      <c r="G341" s="147"/>
      <c r="H341" s="141"/>
      <c r="I341" s="141"/>
      <c r="J341" s="141"/>
      <c r="K341" s="141"/>
      <c r="L341" s="141"/>
      <c r="M341" s="141"/>
      <c r="N341" s="141"/>
      <c r="O341" s="141"/>
      <c r="P341" s="141"/>
      <c r="Q341" s="141"/>
      <c r="R341" s="141"/>
      <c r="S341" s="137"/>
      <c r="T341" s="137"/>
      <c r="U341" s="137"/>
      <c r="V341" s="137"/>
      <c r="W341" s="137"/>
      <c r="X341" s="137"/>
      <c r="Y341" s="137"/>
      <c r="Z341" s="137"/>
    </row>
    <row r="342" spans="1:26" s="138" customFormat="1" x14ac:dyDescent="0.2">
      <c r="A342" s="235"/>
      <c r="B342" s="139"/>
      <c r="C342" s="139"/>
      <c r="D342" s="139"/>
      <c r="E342" s="147"/>
      <c r="F342" s="147"/>
      <c r="G342" s="147"/>
      <c r="H342" s="141"/>
      <c r="I342" s="141"/>
      <c r="J342" s="141"/>
      <c r="K342" s="141"/>
      <c r="L342" s="141"/>
      <c r="M342" s="141"/>
      <c r="N342" s="141"/>
      <c r="O342" s="141"/>
      <c r="P342" s="141"/>
      <c r="Q342" s="141"/>
      <c r="R342" s="141"/>
      <c r="S342" s="137"/>
      <c r="T342" s="137"/>
      <c r="U342" s="137"/>
      <c r="V342" s="137"/>
      <c r="W342" s="137"/>
      <c r="X342" s="137"/>
      <c r="Y342" s="137"/>
      <c r="Z342" s="137"/>
    </row>
    <row r="343" spans="1:26" s="138" customFormat="1" x14ac:dyDescent="0.2">
      <c r="A343" s="235"/>
      <c r="B343" s="139"/>
      <c r="C343" s="139"/>
      <c r="D343" s="139"/>
      <c r="E343" s="147"/>
      <c r="F343" s="147"/>
      <c r="G343" s="147"/>
      <c r="H343" s="141"/>
      <c r="I343" s="141"/>
      <c r="J343" s="141"/>
      <c r="K343" s="141"/>
      <c r="L343" s="141"/>
      <c r="M343" s="141"/>
      <c r="N343" s="141"/>
      <c r="O343" s="141"/>
      <c r="P343" s="141"/>
      <c r="Q343" s="141"/>
      <c r="R343" s="141"/>
      <c r="S343" s="137"/>
      <c r="T343" s="137"/>
      <c r="U343" s="137"/>
      <c r="V343" s="137"/>
      <c r="W343" s="137"/>
      <c r="X343" s="137"/>
      <c r="Y343" s="137"/>
      <c r="Z343" s="137"/>
    </row>
    <row r="344" spans="1:26" s="138" customFormat="1" x14ac:dyDescent="0.2">
      <c r="A344" s="235"/>
      <c r="B344" s="139"/>
      <c r="C344" s="139"/>
      <c r="D344" s="139"/>
      <c r="E344" s="147"/>
      <c r="F344" s="147"/>
      <c r="G344" s="147"/>
      <c r="H344" s="141"/>
      <c r="I344" s="141"/>
      <c r="J344" s="141"/>
      <c r="K344" s="141"/>
      <c r="L344" s="141"/>
      <c r="M344" s="141"/>
      <c r="N344" s="141"/>
      <c r="O344" s="141"/>
      <c r="P344" s="141"/>
      <c r="Q344" s="141"/>
      <c r="R344" s="141"/>
      <c r="S344" s="137"/>
      <c r="T344" s="137"/>
      <c r="U344" s="137"/>
      <c r="V344" s="137"/>
      <c r="W344" s="137"/>
      <c r="X344" s="137"/>
      <c r="Y344" s="137"/>
      <c r="Z344" s="137"/>
    </row>
    <row r="345" spans="1:26" s="138" customFormat="1" x14ac:dyDescent="0.2">
      <c r="A345" s="235"/>
      <c r="B345" s="139"/>
      <c r="C345" s="139"/>
      <c r="D345" s="139"/>
      <c r="E345" s="147"/>
      <c r="F345" s="147"/>
      <c r="G345" s="147"/>
      <c r="H345" s="141"/>
      <c r="I345" s="141"/>
      <c r="J345" s="141"/>
      <c r="K345" s="141"/>
      <c r="L345" s="141"/>
      <c r="M345" s="141"/>
      <c r="N345" s="141"/>
      <c r="O345" s="141"/>
      <c r="P345" s="141"/>
      <c r="Q345" s="141"/>
      <c r="R345" s="141"/>
      <c r="S345" s="137"/>
      <c r="T345" s="137"/>
      <c r="U345" s="137"/>
      <c r="V345" s="137"/>
      <c r="W345" s="137"/>
      <c r="X345" s="137"/>
      <c r="Y345" s="137"/>
      <c r="Z345" s="137"/>
    </row>
    <row r="346" spans="1:26" s="138" customFormat="1" x14ac:dyDescent="0.2">
      <c r="A346" s="235"/>
      <c r="B346" s="139"/>
      <c r="C346" s="139"/>
      <c r="D346" s="139"/>
      <c r="E346" s="147"/>
      <c r="F346" s="147"/>
      <c r="G346" s="147"/>
      <c r="H346" s="141"/>
      <c r="I346" s="141"/>
      <c r="J346" s="141"/>
      <c r="K346" s="141"/>
      <c r="L346" s="141"/>
      <c r="M346" s="141"/>
      <c r="N346" s="141"/>
      <c r="O346" s="141"/>
      <c r="P346" s="141"/>
      <c r="Q346" s="141"/>
      <c r="R346" s="141"/>
      <c r="S346" s="137"/>
      <c r="T346" s="137"/>
      <c r="U346" s="137"/>
      <c r="V346" s="137"/>
      <c r="W346" s="137"/>
      <c r="X346" s="137"/>
      <c r="Y346" s="137"/>
      <c r="Z346" s="137"/>
    </row>
    <row r="347" spans="1:26" s="138" customFormat="1" x14ac:dyDescent="0.2">
      <c r="A347" s="235"/>
      <c r="B347" s="139"/>
      <c r="C347" s="139"/>
      <c r="D347" s="139"/>
      <c r="E347" s="147"/>
      <c r="F347" s="147"/>
      <c r="G347" s="147"/>
      <c r="H347" s="141"/>
      <c r="I347" s="141"/>
      <c r="J347" s="141"/>
      <c r="K347" s="141"/>
      <c r="L347" s="141"/>
      <c r="M347" s="141"/>
      <c r="N347" s="141"/>
      <c r="O347" s="141"/>
      <c r="P347" s="141"/>
      <c r="Q347" s="141"/>
      <c r="R347" s="141"/>
      <c r="S347" s="137"/>
      <c r="T347" s="137"/>
      <c r="U347" s="137"/>
      <c r="V347" s="137"/>
      <c r="W347" s="137"/>
      <c r="X347" s="137"/>
      <c r="Y347" s="137"/>
      <c r="Z347" s="137"/>
    </row>
    <row r="348" spans="1:26" s="138" customFormat="1" x14ac:dyDescent="0.2">
      <c r="A348" s="235"/>
      <c r="B348" s="139"/>
      <c r="C348" s="139"/>
      <c r="D348" s="139"/>
      <c r="E348" s="147"/>
      <c r="F348" s="147"/>
      <c r="G348" s="147"/>
      <c r="H348" s="141"/>
      <c r="I348" s="141"/>
      <c r="J348" s="141"/>
      <c r="K348" s="141"/>
      <c r="L348" s="141"/>
      <c r="M348" s="141"/>
      <c r="N348" s="141"/>
      <c r="O348" s="141"/>
      <c r="P348" s="141"/>
      <c r="Q348" s="141"/>
      <c r="R348" s="141"/>
      <c r="S348" s="137"/>
      <c r="T348" s="137"/>
      <c r="U348" s="137"/>
      <c r="V348" s="137"/>
      <c r="W348" s="137"/>
      <c r="X348" s="137"/>
      <c r="Y348" s="137"/>
      <c r="Z348" s="137"/>
    </row>
    <row r="349" spans="1:26" s="138" customFormat="1" x14ac:dyDescent="0.2">
      <c r="A349" s="235"/>
      <c r="B349" s="139"/>
      <c r="C349" s="139"/>
      <c r="D349" s="139"/>
      <c r="E349" s="147"/>
      <c r="F349" s="147"/>
      <c r="G349" s="147"/>
      <c r="H349" s="141"/>
      <c r="I349" s="141"/>
      <c r="J349" s="141"/>
      <c r="K349" s="141"/>
      <c r="L349" s="141"/>
      <c r="M349" s="141"/>
      <c r="N349" s="141"/>
      <c r="O349" s="141"/>
      <c r="P349" s="141"/>
      <c r="Q349" s="141"/>
      <c r="R349" s="141"/>
      <c r="S349" s="137"/>
      <c r="T349" s="137"/>
      <c r="U349" s="137"/>
      <c r="V349" s="137"/>
      <c r="W349" s="137"/>
      <c r="X349" s="137"/>
      <c r="Y349" s="137"/>
      <c r="Z349" s="137"/>
    </row>
    <row r="350" spans="1:26" s="138" customFormat="1" x14ac:dyDescent="0.2">
      <c r="A350" s="235"/>
      <c r="B350" s="139"/>
      <c r="C350" s="139"/>
      <c r="D350" s="139"/>
      <c r="E350" s="147"/>
      <c r="F350" s="147"/>
      <c r="G350" s="147"/>
      <c r="H350" s="141"/>
      <c r="I350" s="141"/>
      <c r="J350" s="141"/>
      <c r="K350" s="141"/>
      <c r="L350" s="141"/>
      <c r="M350" s="141"/>
      <c r="N350" s="141"/>
      <c r="O350" s="141"/>
      <c r="P350" s="141"/>
      <c r="Q350" s="141"/>
      <c r="R350" s="141"/>
      <c r="S350" s="137"/>
      <c r="T350" s="137"/>
      <c r="U350" s="137"/>
      <c r="V350" s="137"/>
      <c r="W350" s="137"/>
      <c r="X350" s="137"/>
      <c r="Y350" s="137"/>
      <c r="Z350" s="137"/>
    </row>
    <row r="351" spans="1:26" s="138" customFormat="1" x14ac:dyDescent="0.2">
      <c r="A351" s="235"/>
      <c r="B351" s="139"/>
      <c r="C351" s="139"/>
      <c r="D351" s="139"/>
      <c r="E351" s="147"/>
      <c r="F351" s="147"/>
      <c r="G351" s="147"/>
      <c r="H351" s="141"/>
      <c r="I351" s="141"/>
      <c r="J351" s="141"/>
      <c r="K351" s="141"/>
      <c r="L351" s="141"/>
      <c r="M351" s="141"/>
      <c r="N351" s="141"/>
      <c r="O351" s="141"/>
      <c r="P351" s="141"/>
      <c r="Q351" s="141"/>
      <c r="R351" s="141"/>
      <c r="S351" s="137"/>
      <c r="T351" s="137"/>
      <c r="U351" s="137"/>
      <c r="V351" s="137"/>
      <c r="W351" s="137"/>
      <c r="X351" s="137"/>
      <c r="Y351" s="137"/>
      <c r="Z351" s="137"/>
    </row>
    <row r="352" spans="1:26" s="138" customFormat="1" x14ac:dyDescent="0.2">
      <c r="A352" s="235"/>
      <c r="B352" s="139"/>
      <c r="C352" s="139"/>
      <c r="D352" s="139"/>
      <c r="E352" s="147"/>
      <c r="F352" s="147"/>
      <c r="G352" s="147"/>
      <c r="H352" s="141"/>
      <c r="I352" s="141"/>
      <c r="J352" s="141"/>
      <c r="K352" s="141"/>
      <c r="L352" s="141"/>
      <c r="M352" s="141"/>
      <c r="N352" s="141"/>
      <c r="O352" s="141"/>
      <c r="P352" s="141"/>
      <c r="Q352" s="141"/>
      <c r="R352" s="141"/>
      <c r="S352" s="137"/>
      <c r="T352" s="137"/>
      <c r="U352" s="137"/>
      <c r="V352" s="137"/>
      <c r="W352" s="137"/>
      <c r="X352" s="137"/>
      <c r="Y352" s="137"/>
      <c r="Z352" s="137"/>
    </row>
    <row r="353" spans="1:26" s="138" customFormat="1" x14ac:dyDescent="0.2">
      <c r="A353" s="235"/>
      <c r="E353" s="147"/>
      <c r="F353" s="147"/>
      <c r="G353" s="147"/>
      <c r="H353" s="141"/>
      <c r="I353" s="141"/>
      <c r="J353" s="141"/>
      <c r="K353" s="141"/>
      <c r="L353" s="141"/>
      <c r="M353" s="141"/>
      <c r="N353" s="141"/>
      <c r="O353" s="141"/>
      <c r="P353" s="141"/>
      <c r="Q353" s="141"/>
      <c r="R353" s="141"/>
      <c r="S353" s="137"/>
      <c r="T353" s="137"/>
      <c r="U353" s="137"/>
      <c r="V353" s="137"/>
      <c r="W353" s="137"/>
      <c r="X353" s="137"/>
      <c r="Y353" s="137"/>
      <c r="Z353" s="137"/>
    </row>
    <row r="354" spans="1:26" s="138" customFormat="1" x14ac:dyDescent="0.2">
      <c r="A354" s="235"/>
      <c r="B354" s="139"/>
      <c r="C354" s="139"/>
      <c r="D354" s="139"/>
      <c r="E354" s="147"/>
      <c r="F354" s="147"/>
      <c r="G354" s="147"/>
      <c r="H354" s="141"/>
      <c r="I354" s="141"/>
      <c r="J354" s="141"/>
      <c r="K354" s="141"/>
      <c r="L354" s="137"/>
      <c r="M354" s="137"/>
      <c r="N354" s="137"/>
      <c r="O354" s="137"/>
      <c r="P354" s="137"/>
      <c r="Q354" s="137"/>
      <c r="R354" s="141"/>
      <c r="S354" s="137"/>
      <c r="T354" s="137"/>
      <c r="U354" s="137"/>
      <c r="V354" s="137"/>
      <c r="W354" s="137"/>
      <c r="X354" s="137"/>
      <c r="Y354" s="137"/>
      <c r="Z354" s="137"/>
    </row>
    <row r="355" spans="1:26" s="138" customFormat="1" x14ac:dyDescent="0.2">
      <c r="A355" s="235"/>
      <c r="B355" s="139"/>
      <c r="C355" s="139"/>
      <c r="D355" s="139"/>
      <c r="E355" s="136"/>
      <c r="F355" s="136"/>
      <c r="G355" s="136"/>
      <c r="H355" s="137"/>
      <c r="I355" s="137"/>
      <c r="J355" s="137"/>
      <c r="K355" s="137"/>
      <c r="L355" s="137"/>
      <c r="M355" s="137"/>
      <c r="N355" s="137"/>
      <c r="O355" s="137"/>
      <c r="P355" s="137"/>
      <c r="Q355" s="137"/>
      <c r="R355" s="137"/>
      <c r="S355" s="137"/>
      <c r="T355" s="137"/>
      <c r="U355" s="137"/>
      <c r="V355" s="137"/>
      <c r="W355" s="137"/>
      <c r="X355" s="137"/>
      <c r="Y355" s="137"/>
      <c r="Z355" s="137"/>
    </row>
    <row r="356" spans="1:26" s="138" customFormat="1" x14ac:dyDescent="0.2">
      <c r="A356" s="235"/>
      <c r="B356" s="139"/>
      <c r="C356" s="139"/>
      <c r="D356" s="139"/>
      <c r="E356" s="136"/>
      <c r="F356" s="136"/>
      <c r="G356" s="136"/>
      <c r="H356" s="137"/>
      <c r="I356" s="137"/>
      <c r="J356" s="137"/>
      <c r="K356" s="137"/>
      <c r="L356" s="137"/>
      <c r="M356" s="137"/>
      <c r="N356" s="137"/>
      <c r="O356" s="137"/>
      <c r="P356" s="137"/>
      <c r="Q356" s="137"/>
      <c r="R356" s="137"/>
      <c r="S356" s="137"/>
      <c r="T356" s="137"/>
      <c r="U356" s="137"/>
      <c r="V356" s="137"/>
      <c r="W356" s="137"/>
      <c r="X356" s="137"/>
      <c r="Y356" s="137"/>
      <c r="Z356" s="137"/>
    </row>
    <row r="357" spans="1:26" s="138" customFormat="1" x14ac:dyDescent="0.2">
      <c r="A357" s="235"/>
      <c r="B357" s="139"/>
      <c r="C357" s="139"/>
      <c r="D357" s="139"/>
      <c r="E357" s="136"/>
      <c r="F357" s="136"/>
      <c r="G357" s="136"/>
      <c r="H357" s="137"/>
      <c r="I357" s="137"/>
      <c r="J357" s="137"/>
      <c r="K357" s="137"/>
      <c r="L357" s="137"/>
      <c r="M357" s="137"/>
      <c r="N357" s="137"/>
      <c r="O357" s="137"/>
      <c r="P357" s="137"/>
      <c r="Q357" s="137"/>
      <c r="R357" s="137"/>
      <c r="S357" s="137"/>
      <c r="T357" s="137"/>
      <c r="U357" s="137"/>
      <c r="V357" s="137"/>
      <c r="W357" s="137"/>
      <c r="X357" s="137"/>
      <c r="Y357" s="137"/>
      <c r="Z357" s="137"/>
    </row>
    <row r="358" spans="1:26" s="138" customFormat="1" x14ac:dyDescent="0.2">
      <c r="A358" s="235"/>
      <c r="B358" s="139"/>
      <c r="C358" s="139"/>
      <c r="D358" s="139"/>
      <c r="E358" s="136"/>
      <c r="F358" s="136"/>
      <c r="G358" s="136"/>
      <c r="H358" s="137"/>
      <c r="I358" s="137"/>
      <c r="J358" s="137"/>
      <c r="K358" s="137"/>
      <c r="L358" s="137"/>
      <c r="M358" s="137"/>
      <c r="N358" s="137"/>
      <c r="O358" s="137"/>
      <c r="P358" s="137"/>
      <c r="Q358" s="137"/>
      <c r="R358" s="137"/>
      <c r="S358" s="137"/>
      <c r="T358" s="137"/>
      <c r="U358" s="137"/>
      <c r="V358" s="137"/>
      <c r="W358" s="137"/>
      <c r="X358" s="137"/>
      <c r="Y358" s="137"/>
      <c r="Z358" s="137"/>
    </row>
    <row r="359" spans="1:26" s="138" customFormat="1" x14ac:dyDescent="0.2">
      <c r="A359" s="235"/>
      <c r="B359" s="139"/>
      <c r="C359" s="139"/>
      <c r="D359" s="139"/>
      <c r="E359" s="136"/>
      <c r="F359" s="136"/>
      <c r="G359" s="136"/>
      <c r="H359" s="137"/>
      <c r="I359" s="137"/>
      <c r="J359" s="137"/>
      <c r="K359" s="137"/>
      <c r="L359" s="137"/>
      <c r="M359" s="137"/>
      <c r="N359" s="137"/>
      <c r="O359" s="137"/>
      <c r="P359" s="137"/>
      <c r="Q359" s="137"/>
      <c r="R359" s="137"/>
      <c r="S359" s="137"/>
      <c r="T359" s="137"/>
      <c r="U359" s="137"/>
      <c r="V359" s="137"/>
      <c r="W359" s="137"/>
      <c r="X359" s="137"/>
      <c r="Y359" s="137"/>
      <c r="Z359" s="137"/>
    </row>
    <row r="360" spans="1:26" s="138" customFormat="1" x14ac:dyDescent="0.2">
      <c r="A360" s="235"/>
      <c r="B360" s="139"/>
      <c r="C360" s="139"/>
      <c r="D360" s="139"/>
      <c r="E360" s="136"/>
      <c r="F360" s="136"/>
      <c r="G360" s="136"/>
      <c r="H360" s="137"/>
      <c r="I360" s="137"/>
      <c r="J360" s="137"/>
      <c r="K360" s="137"/>
      <c r="L360" s="137"/>
      <c r="M360" s="137"/>
      <c r="N360" s="137"/>
      <c r="O360" s="137"/>
      <c r="P360" s="137"/>
      <c r="Q360" s="137"/>
      <c r="R360" s="137"/>
      <c r="S360" s="137"/>
      <c r="T360" s="137"/>
      <c r="U360" s="137"/>
      <c r="V360" s="137"/>
      <c r="W360" s="137"/>
      <c r="X360" s="137"/>
      <c r="Y360" s="137"/>
      <c r="Z360" s="137"/>
    </row>
    <row r="361" spans="1:26" s="138" customFormat="1" x14ac:dyDescent="0.2">
      <c r="A361" s="235"/>
      <c r="B361" s="139"/>
      <c r="C361" s="139"/>
      <c r="D361" s="139"/>
      <c r="E361" s="136"/>
      <c r="F361" s="136"/>
      <c r="G361" s="136"/>
      <c r="H361" s="137"/>
      <c r="I361" s="137"/>
      <c r="J361" s="137"/>
      <c r="K361" s="137"/>
      <c r="L361" s="137"/>
      <c r="M361" s="137"/>
      <c r="N361" s="137"/>
      <c r="O361" s="137"/>
      <c r="P361" s="137"/>
      <c r="Q361" s="137"/>
      <c r="R361" s="137"/>
      <c r="S361" s="137"/>
      <c r="T361" s="137"/>
      <c r="U361" s="137"/>
      <c r="V361" s="137"/>
      <c r="W361" s="137"/>
      <c r="X361" s="137"/>
      <c r="Y361" s="137"/>
      <c r="Z361" s="137"/>
    </row>
    <row r="362" spans="1:26" s="138" customFormat="1" x14ac:dyDescent="0.2">
      <c r="A362" s="235"/>
      <c r="B362" s="139"/>
      <c r="C362" s="139"/>
      <c r="D362" s="139"/>
      <c r="E362" s="136"/>
      <c r="F362" s="136"/>
      <c r="G362" s="136"/>
      <c r="H362" s="137"/>
      <c r="I362" s="137"/>
      <c r="J362" s="137"/>
      <c r="K362" s="137"/>
      <c r="L362" s="137"/>
      <c r="M362" s="137"/>
      <c r="N362" s="137"/>
      <c r="O362" s="137"/>
      <c r="P362" s="137"/>
      <c r="Q362" s="137"/>
      <c r="R362" s="137"/>
      <c r="S362" s="137"/>
      <c r="T362" s="137"/>
      <c r="U362" s="137"/>
      <c r="V362" s="137"/>
      <c r="W362" s="137"/>
      <c r="X362" s="137"/>
      <c r="Y362" s="137"/>
      <c r="Z362" s="137"/>
    </row>
    <row r="363" spans="1:26" s="138" customFormat="1" x14ac:dyDescent="0.2">
      <c r="A363" s="235"/>
      <c r="B363" s="139"/>
      <c r="C363" s="139"/>
      <c r="D363" s="139"/>
      <c r="E363" s="136"/>
      <c r="F363" s="136"/>
      <c r="G363" s="136"/>
      <c r="H363" s="137"/>
      <c r="I363" s="137"/>
      <c r="J363" s="137"/>
      <c r="K363" s="137"/>
      <c r="L363" s="137"/>
      <c r="M363" s="137"/>
      <c r="N363" s="137"/>
      <c r="O363" s="137"/>
      <c r="P363" s="137"/>
      <c r="Q363" s="137"/>
      <c r="R363" s="137"/>
      <c r="S363" s="137"/>
      <c r="T363" s="137"/>
      <c r="U363" s="137"/>
      <c r="V363" s="137"/>
      <c r="W363" s="137"/>
      <c r="X363" s="137"/>
      <c r="Y363" s="137"/>
      <c r="Z363" s="137"/>
    </row>
    <row r="364" spans="1:26" s="138" customFormat="1" x14ac:dyDescent="0.2">
      <c r="A364" s="235"/>
      <c r="B364" s="139"/>
      <c r="C364" s="139"/>
      <c r="D364" s="139"/>
      <c r="E364" s="136"/>
      <c r="F364" s="136"/>
      <c r="G364" s="136"/>
      <c r="H364" s="137"/>
      <c r="I364" s="137"/>
      <c r="J364" s="137"/>
      <c r="K364" s="137"/>
      <c r="L364" s="137"/>
      <c r="M364" s="137"/>
      <c r="N364" s="137"/>
      <c r="O364" s="137"/>
      <c r="P364" s="137"/>
      <c r="Q364" s="137"/>
      <c r="R364" s="137"/>
      <c r="S364" s="137"/>
      <c r="T364" s="137"/>
      <c r="U364" s="137"/>
      <c r="V364" s="137"/>
      <c r="W364" s="137"/>
      <c r="X364" s="137"/>
      <c r="Y364" s="137"/>
      <c r="Z364" s="137"/>
    </row>
    <row r="365" spans="1:26" s="138" customFormat="1" x14ac:dyDescent="0.2">
      <c r="A365" s="235"/>
      <c r="B365" s="139"/>
      <c r="C365" s="139"/>
      <c r="D365" s="139"/>
      <c r="E365" s="136"/>
      <c r="F365" s="136"/>
      <c r="G365" s="136"/>
      <c r="H365" s="137"/>
      <c r="I365" s="137"/>
      <c r="J365" s="137"/>
      <c r="K365" s="137"/>
      <c r="L365" s="137"/>
      <c r="M365" s="137"/>
      <c r="N365" s="137"/>
      <c r="O365" s="137"/>
      <c r="P365" s="137"/>
      <c r="Q365" s="137"/>
      <c r="R365" s="137"/>
      <c r="S365" s="137"/>
      <c r="T365" s="137"/>
      <c r="U365" s="137"/>
      <c r="V365" s="137"/>
      <c r="W365" s="137"/>
      <c r="X365" s="137"/>
      <c r="Y365" s="137"/>
      <c r="Z365" s="137"/>
    </row>
    <row r="366" spans="1:26" s="138" customFormat="1" x14ac:dyDescent="0.2">
      <c r="A366" s="235"/>
      <c r="B366" s="139"/>
      <c r="C366" s="139"/>
      <c r="D366" s="139"/>
      <c r="E366" s="136"/>
      <c r="F366" s="136"/>
      <c r="G366" s="136"/>
      <c r="H366" s="137"/>
      <c r="I366" s="137"/>
      <c r="J366" s="137"/>
      <c r="K366" s="137"/>
      <c r="L366" s="137"/>
      <c r="M366" s="137"/>
      <c r="N366" s="137"/>
      <c r="O366" s="137"/>
      <c r="P366" s="137"/>
      <c r="Q366" s="137"/>
      <c r="R366" s="137"/>
      <c r="S366" s="137"/>
      <c r="T366" s="137"/>
      <c r="U366" s="137"/>
      <c r="V366" s="137"/>
      <c r="W366" s="137"/>
      <c r="X366" s="137"/>
      <c r="Y366" s="137"/>
      <c r="Z366" s="137"/>
    </row>
    <row r="367" spans="1:26" s="138" customFormat="1" x14ac:dyDescent="0.2">
      <c r="A367" s="235"/>
      <c r="B367" s="139"/>
      <c r="C367" s="139"/>
      <c r="D367" s="139"/>
      <c r="E367" s="136"/>
      <c r="F367" s="136"/>
      <c r="G367" s="136"/>
      <c r="H367" s="137"/>
      <c r="I367" s="137"/>
      <c r="J367" s="137"/>
      <c r="K367" s="137"/>
      <c r="L367" s="137"/>
      <c r="M367" s="137"/>
      <c r="N367" s="137"/>
      <c r="O367" s="137"/>
      <c r="P367" s="137"/>
      <c r="Q367" s="137"/>
      <c r="R367" s="137"/>
      <c r="S367" s="137"/>
      <c r="T367" s="137"/>
      <c r="U367" s="137"/>
      <c r="V367" s="137"/>
      <c r="W367" s="137"/>
      <c r="X367" s="137"/>
      <c r="Y367" s="137"/>
      <c r="Z367" s="137"/>
    </row>
    <row r="368" spans="1:26" s="138" customFormat="1" x14ac:dyDescent="0.2">
      <c r="A368" s="235"/>
      <c r="B368" s="139"/>
      <c r="C368" s="139"/>
      <c r="D368" s="139"/>
      <c r="E368" s="136"/>
      <c r="F368" s="136"/>
      <c r="G368" s="136"/>
      <c r="H368" s="137"/>
      <c r="I368" s="137"/>
      <c r="J368" s="137"/>
      <c r="K368" s="137"/>
      <c r="L368" s="137"/>
      <c r="M368" s="137"/>
      <c r="N368" s="137"/>
      <c r="O368" s="137"/>
      <c r="P368" s="137"/>
      <c r="Q368" s="137"/>
      <c r="R368" s="137"/>
      <c r="S368" s="137"/>
      <c r="T368" s="137"/>
      <c r="U368" s="137"/>
      <c r="V368" s="137"/>
      <c r="W368" s="137"/>
      <c r="X368" s="137"/>
      <c r="Y368" s="137"/>
      <c r="Z368" s="137"/>
    </row>
    <row r="369" spans="1:26" s="138" customFormat="1" x14ac:dyDescent="0.2">
      <c r="A369" s="235"/>
      <c r="B369" s="139"/>
      <c r="C369" s="139"/>
      <c r="D369" s="139"/>
      <c r="E369" s="136"/>
      <c r="F369" s="136"/>
      <c r="G369" s="136"/>
      <c r="H369" s="137"/>
      <c r="I369" s="137"/>
      <c r="J369" s="137"/>
      <c r="K369" s="137"/>
      <c r="L369" s="137"/>
      <c r="M369" s="137"/>
      <c r="N369" s="137"/>
      <c r="O369" s="137"/>
      <c r="P369" s="137"/>
      <c r="Q369" s="137"/>
      <c r="R369" s="137"/>
      <c r="S369" s="137"/>
      <c r="T369" s="137"/>
      <c r="U369" s="137"/>
      <c r="V369" s="137"/>
      <c r="W369" s="137"/>
      <c r="X369" s="137"/>
      <c r="Y369" s="137"/>
      <c r="Z369" s="137"/>
    </row>
    <row r="370" spans="1:26" s="138" customFormat="1" x14ac:dyDescent="0.2">
      <c r="A370" s="235"/>
      <c r="B370" s="139"/>
      <c r="C370" s="139"/>
      <c r="D370" s="139"/>
      <c r="E370" s="136"/>
      <c r="F370" s="136"/>
      <c r="G370" s="136"/>
      <c r="H370" s="137"/>
      <c r="I370" s="137"/>
      <c r="J370" s="137"/>
      <c r="K370" s="137"/>
      <c r="L370" s="137"/>
      <c r="M370" s="137"/>
      <c r="N370" s="137"/>
      <c r="O370" s="137"/>
      <c r="P370" s="137"/>
      <c r="Q370" s="137"/>
      <c r="R370" s="137"/>
      <c r="S370" s="137"/>
      <c r="T370" s="137"/>
      <c r="U370" s="137"/>
      <c r="V370" s="137"/>
      <c r="W370" s="137"/>
      <c r="X370" s="137"/>
      <c r="Y370" s="137"/>
      <c r="Z370" s="137"/>
    </row>
    <row r="371" spans="1:26" s="138" customFormat="1" x14ac:dyDescent="0.2">
      <c r="A371" s="235"/>
      <c r="B371" s="139"/>
      <c r="C371" s="139"/>
      <c r="D371" s="139"/>
      <c r="E371" s="136"/>
      <c r="F371" s="136"/>
      <c r="G371" s="136"/>
      <c r="H371" s="137"/>
      <c r="I371" s="137"/>
      <c r="J371" s="137"/>
      <c r="K371" s="137"/>
      <c r="L371" s="137"/>
      <c r="M371" s="137"/>
      <c r="N371" s="137"/>
      <c r="O371" s="137"/>
      <c r="P371" s="137"/>
      <c r="Q371" s="137"/>
      <c r="R371" s="137"/>
      <c r="S371" s="137"/>
      <c r="T371" s="137"/>
      <c r="U371" s="137"/>
      <c r="V371" s="137"/>
      <c r="W371" s="137"/>
      <c r="X371" s="137"/>
      <c r="Y371" s="137"/>
      <c r="Z371" s="137"/>
    </row>
    <row r="372" spans="1:26" s="138" customFormat="1" x14ac:dyDescent="0.2">
      <c r="A372" s="235"/>
      <c r="B372" s="139"/>
      <c r="C372" s="139"/>
      <c r="D372" s="139"/>
      <c r="E372" s="136"/>
      <c r="F372" s="136"/>
      <c r="G372" s="136"/>
      <c r="H372" s="137"/>
      <c r="I372" s="137"/>
      <c r="J372" s="137"/>
      <c r="K372" s="137"/>
      <c r="L372" s="137"/>
      <c r="M372" s="137"/>
      <c r="N372" s="137"/>
      <c r="O372" s="137"/>
      <c r="P372" s="137"/>
      <c r="Q372" s="137"/>
      <c r="R372" s="137"/>
      <c r="S372" s="137"/>
      <c r="T372" s="137"/>
      <c r="U372" s="137"/>
      <c r="V372" s="137"/>
      <c r="W372" s="137"/>
      <c r="X372" s="137"/>
      <c r="Y372" s="137"/>
      <c r="Z372" s="137"/>
    </row>
    <row r="373" spans="1:26" s="138" customFormat="1" x14ac:dyDescent="0.2">
      <c r="A373" s="235"/>
      <c r="B373" s="139"/>
      <c r="C373" s="139"/>
      <c r="D373" s="139"/>
      <c r="E373" s="136"/>
      <c r="F373" s="136"/>
      <c r="G373" s="136"/>
      <c r="H373" s="137"/>
      <c r="I373" s="137"/>
      <c r="J373" s="137"/>
      <c r="K373" s="137"/>
      <c r="L373" s="137"/>
      <c r="M373" s="137"/>
      <c r="N373" s="137"/>
      <c r="O373" s="137"/>
      <c r="P373" s="137"/>
      <c r="Q373" s="137"/>
      <c r="R373" s="137"/>
      <c r="S373" s="137"/>
      <c r="T373" s="137"/>
      <c r="U373" s="137"/>
      <c r="V373" s="137"/>
      <c r="W373" s="137"/>
      <c r="X373" s="137"/>
      <c r="Y373" s="137"/>
      <c r="Z373" s="137"/>
    </row>
    <row r="374" spans="1:26" s="138" customFormat="1" x14ac:dyDescent="0.2">
      <c r="A374" s="235"/>
      <c r="B374" s="139"/>
      <c r="C374" s="139"/>
      <c r="D374" s="139"/>
      <c r="E374" s="136"/>
      <c r="F374" s="136"/>
      <c r="G374" s="136"/>
      <c r="H374" s="137"/>
      <c r="I374" s="137"/>
      <c r="J374" s="137"/>
      <c r="K374" s="137"/>
      <c r="L374" s="137"/>
      <c r="M374" s="137"/>
      <c r="N374" s="137"/>
      <c r="O374" s="137"/>
      <c r="P374" s="137"/>
      <c r="Q374" s="137"/>
      <c r="R374" s="137"/>
      <c r="S374" s="137"/>
      <c r="T374" s="137"/>
      <c r="U374" s="137"/>
      <c r="V374" s="137"/>
      <c r="W374" s="137"/>
      <c r="X374" s="137"/>
      <c r="Y374" s="137"/>
      <c r="Z374" s="137"/>
    </row>
    <row r="375" spans="1:26" s="138" customFormat="1" x14ac:dyDescent="0.2">
      <c r="A375" s="235"/>
      <c r="B375" s="139"/>
      <c r="C375" s="139"/>
      <c r="D375" s="139"/>
      <c r="E375" s="136"/>
      <c r="F375" s="136"/>
      <c r="G375" s="136"/>
      <c r="H375" s="137"/>
      <c r="I375" s="137"/>
      <c r="J375" s="137"/>
      <c r="K375" s="137"/>
      <c r="L375" s="137"/>
      <c r="M375" s="137"/>
      <c r="N375" s="137"/>
      <c r="O375" s="137"/>
      <c r="P375" s="137"/>
      <c r="Q375" s="137"/>
      <c r="R375" s="137"/>
      <c r="S375" s="137"/>
      <c r="T375" s="137"/>
      <c r="U375" s="137"/>
      <c r="V375" s="137"/>
      <c r="W375" s="137"/>
      <c r="X375" s="137"/>
      <c r="Y375" s="137"/>
      <c r="Z375" s="137"/>
    </row>
    <row r="376" spans="1:26" s="138" customFormat="1" x14ac:dyDescent="0.2">
      <c r="A376" s="235"/>
      <c r="B376" s="139"/>
      <c r="C376" s="139"/>
      <c r="D376" s="139"/>
      <c r="E376" s="136"/>
      <c r="F376" s="136"/>
      <c r="G376" s="136"/>
      <c r="H376" s="137"/>
      <c r="I376" s="137"/>
      <c r="J376" s="137"/>
      <c r="K376" s="137"/>
      <c r="L376" s="137"/>
      <c r="M376" s="137"/>
      <c r="N376" s="137"/>
      <c r="O376" s="137"/>
      <c r="P376" s="137"/>
      <c r="Q376" s="137"/>
      <c r="R376" s="137"/>
      <c r="S376" s="137"/>
      <c r="T376" s="137"/>
      <c r="U376" s="137"/>
      <c r="V376" s="137"/>
      <c r="W376" s="137"/>
      <c r="X376" s="137"/>
      <c r="Y376" s="137"/>
      <c r="Z376" s="137"/>
    </row>
    <row r="377" spans="1:26" s="138" customFormat="1" x14ac:dyDescent="0.2">
      <c r="A377" s="235"/>
      <c r="B377" s="139"/>
      <c r="C377" s="139"/>
      <c r="D377" s="139"/>
      <c r="E377" s="136"/>
      <c r="F377" s="136"/>
      <c r="G377" s="136"/>
      <c r="H377" s="137"/>
      <c r="I377" s="137"/>
      <c r="J377" s="137"/>
      <c r="K377" s="137"/>
      <c r="L377" s="137"/>
      <c r="M377" s="137"/>
      <c r="N377" s="137"/>
      <c r="O377" s="137"/>
      <c r="P377" s="137"/>
      <c r="Q377" s="137"/>
      <c r="R377" s="137"/>
      <c r="S377" s="137"/>
      <c r="T377" s="137"/>
      <c r="U377" s="137"/>
      <c r="V377" s="137"/>
      <c r="W377" s="137"/>
      <c r="X377" s="137"/>
      <c r="Y377" s="137"/>
      <c r="Z377" s="137"/>
    </row>
    <row r="378" spans="1:26" s="138" customFormat="1" x14ac:dyDescent="0.2">
      <c r="A378" s="235"/>
      <c r="B378" s="139"/>
      <c r="C378" s="139"/>
      <c r="D378" s="139"/>
      <c r="E378" s="136"/>
      <c r="F378" s="136"/>
      <c r="G378" s="136"/>
      <c r="H378" s="137"/>
      <c r="I378" s="137"/>
      <c r="J378" s="137"/>
      <c r="K378" s="137"/>
      <c r="L378" s="137"/>
      <c r="M378" s="137"/>
      <c r="N378" s="137"/>
      <c r="O378" s="137"/>
      <c r="P378" s="137"/>
      <c r="Q378" s="137"/>
      <c r="R378" s="137"/>
      <c r="S378" s="137"/>
      <c r="T378" s="137"/>
      <c r="U378" s="137"/>
      <c r="V378" s="137"/>
      <c r="W378" s="137"/>
      <c r="X378" s="137"/>
      <c r="Y378" s="137"/>
      <c r="Z378" s="137"/>
    </row>
    <row r="379" spans="1:26" s="138" customFormat="1" x14ac:dyDescent="0.2">
      <c r="A379" s="235"/>
      <c r="B379" s="139"/>
      <c r="C379" s="139"/>
      <c r="D379" s="139"/>
      <c r="E379" s="136"/>
      <c r="F379" s="136"/>
      <c r="G379" s="136"/>
      <c r="H379" s="137"/>
      <c r="I379" s="137"/>
      <c r="J379" s="137"/>
      <c r="K379" s="137"/>
      <c r="L379" s="137"/>
      <c r="M379" s="137"/>
      <c r="N379" s="137"/>
      <c r="O379" s="137"/>
      <c r="P379" s="137"/>
      <c r="Q379" s="137"/>
      <c r="R379" s="137"/>
      <c r="S379" s="137"/>
      <c r="T379" s="137"/>
      <c r="U379" s="137"/>
      <c r="V379" s="137"/>
      <c r="W379" s="137"/>
      <c r="X379" s="137"/>
      <c r="Y379" s="137"/>
      <c r="Z379" s="137"/>
    </row>
    <row r="380" spans="1:26" s="138" customFormat="1" x14ac:dyDescent="0.2">
      <c r="A380" s="235"/>
      <c r="B380" s="139"/>
      <c r="C380" s="139"/>
      <c r="D380" s="139"/>
      <c r="E380" s="136"/>
      <c r="F380" s="136"/>
      <c r="G380" s="136"/>
      <c r="H380" s="137"/>
      <c r="I380" s="137"/>
      <c r="J380" s="137"/>
      <c r="K380" s="137"/>
      <c r="L380" s="137"/>
      <c r="M380" s="137"/>
      <c r="N380" s="137"/>
      <c r="O380" s="137"/>
      <c r="P380" s="137"/>
      <c r="Q380" s="137"/>
      <c r="R380" s="137"/>
      <c r="S380" s="137"/>
      <c r="T380" s="137"/>
      <c r="U380" s="137"/>
      <c r="V380" s="137"/>
      <c r="W380" s="137"/>
      <c r="X380" s="137"/>
      <c r="Y380" s="137"/>
      <c r="Z380" s="137"/>
    </row>
    <row r="381" spans="1:26" s="138" customFormat="1" x14ac:dyDescent="0.2">
      <c r="A381" s="235"/>
      <c r="E381" s="136"/>
      <c r="F381" s="136"/>
      <c r="G381" s="136"/>
      <c r="H381" s="137"/>
      <c r="I381" s="137"/>
      <c r="J381" s="137"/>
      <c r="K381" s="137"/>
      <c r="L381" s="137"/>
      <c r="M381" s="137"/>
      <c r="N381" s="137"/>
      <c r="O381" s="137"/>
      <c r="P381" s="137"/>
      <c r="Q381" s="137"/>
      <c r="R381" s="137"/>
      <c r="S381" s="137"/>
      <c r="T381" s="137"/>
      <c r="U381" s="137"/>
      <c r="V381" s="137"/>
      <c r="W381" s="137"/>
      <c r="X381" s="137"/>
      <c r="Y381" s="137"/>
      <c r="Z381" s="137"/>
    </row>
    <row r="382" spans="1:26" s="138" customFormat="1" x14ac:dyDescent="0.2">
      <c r="A382" s="235"/>
      <c r="B382" s="139"/>
      <c r="C382" s="139"/>
      <c r="D382" s="139"/>
      <c r="E382" s="136"/>
      <c r="F382" s="136"/>
      <c r="G382" s="136"/>
      <c r="H382" s="137"/>
      <c r="I382" s="137"/>
      <c r="J382" s="137"/>
      <c r="K382" s="137"/>
      <c r="L382" s="137"/>
      <c r="M382" s="137"/>
      <c r="N382" s="137"/>
      <c r="O382" s="137"/>
      <c r="P382" s="137"/>
      <c r="Q382" s="137"/>
      <c r="R382" s="137"/>
      <c r="S382" s="137"/>
      <c r="T382" s="137"/>
      <c r="U382" s="137"/>
      <c r="V382" s="137"/>
      <c r="W382" s="137"/>
      <c r="X382" s="137"/>
      <c r="Y382" s="137"/>
      <c r="Z382" s="137"/>
    </row>
    <row r="383" spans="1:26" s="138" customFormat="1" x14ac:dyDescent="0.2">
      <c r="A383" s="235"/>
      <c r="B383" s="139"/>
      <c r="C383" s="139"/>
      <c r="D383" s="139"/>
      <c r="E383" s="136"/>
      <c r="F383" s="136"/>
      <c r="G383" s="136"/>
      <c r="H383" s="137"/>
      <c r="I383" s="137"/>
      <c r="J383" s="137"/>
      <c r="K383" s="137"/>
      <c r="L383" s="137"/>
      <c r="M383" s="137"/>
      <c r="N383" s="137"/>
      <c r="O383" s="137"/>
      <c r="P383" s="137"/>
      <c r="Q383" s="137"/>
      <c r="R383" s="137"/>
      <c r="S383" s="137"/>
      <c r="T383" s="137"/>
      <c r="U383" s="137"/>
      <c r="V383" s="137"/>
      <c r="W383" s="137"/>
      <c r="X383" s="137"/>
      <c r="Y383" s="137"/>
      <c r="Z383" s="137"/>
    </row>
    <row r="384" spans="1:26" s="138" customFormat="1" x14ac:dyDescent="0.2">
      <c r="A384" s="235"/>
      <c r="B384" s="139"/>
      <c r="C384" s="139"/>
      <c r="D384" s="139"/>
      <c r="E384" s="136"/>
      <c r="F384" s="136"/>
      <c r="G384" s="136"/>
      <c r="H384" s="137"/>
      <c r="I384" s="137"/>
      <c r="J384" s="137"/>
      <c r="K384" s="137"/>
      <c r="L384" s="137"/>
      <c r="M384" s="137"/>
      <c r="N384" s="137"/>
      <c r="O384" s="137"/>
      <c r="P384" s="137"/>
      <c r="Q384" s="137"/>
      <c r="R384" s="137"/>
      <c r="S384" s="137"/>
      <c r="T384" s="137"/>
      <c r="U384" s="137"/>
      <c r="V384" s="137"/>
      <c r="W384" s="137"/>
      <c r="X384" s="137"/>
      <c r="Y384" s="137"/>
      <c r="Z384" s="137"/>
    </row>
    <row r="385" spans="1:26" s="138" customFormat="1" x14ac:dyDescent="0.2">
      <c r="A385" s="235"/>
      <c r="B385" s="139"/>
      <c r="C385" s="139"/>
      <c r="D385" s="139"/>
      <c r="E385" s="136"/>
      <c r="F385" s="136"/>
      <c r="G385" s="136"/>
      <c r="H385" s="137"/>
      <c r="I385" s="137"/>
      <c r="J385" s="137"/>
      <c r="K385" s="137"/>
      <c r="L385" s="137"/>
      <c r="M385" s="137"/>
      <c r="N385" s="137"/>
      <c r="O385" s="137"/>
      <c r="P385" s="137"/>
      <c r="Q385" s="137"/>
      <c r="R385" s="137"/>
      <c r="S385" s="137"/>
      <c r="T385" s="137"/>
      <c r="U385" s="137"/>
      <c r="V385" s="137"/>
      <c r="W385" s="137"/>
      <c r="X385" s="137"/>
      <c r="Y385" s="137"/>
      <c r="Z385" s="137"/>
    </row>
    <row r="386" spans="1:26" s="138" customFormat="1" x14ac:dyDescent="0.2">
      <c r="A386" s="235"/>
      <c r="B386" s="139"/>
      <c r="C386" s="139"/>
      <c r="D386" s="139"/>
      <c r="E386" s="136"/>
      <c r="F386" s="136"/>
      <c r="G386" s="136"/>
      <c r="H386" s="137"/>
      <c r="I386" s="137"/>
      <c r="J386" s="137"/>
      <c r="K386" s="137"/>
      <c r="L386" s="137"/>
      <c r="M386" s="137"/>
      <c r="N386" s="137"/>
      <c r="O386" s="137"/>
      <c r="P386" s="137"/>
      <c r="Q386" s="137"/>
      <c r="R386" s="137"/>
      <c r="S386" s="137"/>
      <c r="T386" s="137"/>
      <c r="U386" s="137"/>
      <c r="V386" s="137"/>
      <c r="W386" s="137"/>
      <c r="X386" s="137"/>
      <c r="Y386" s="137"/>
      <c r="Z386" s="137"/>
    </row>
    <row r="387" spans="1:26" s="138" customFormat="1" x14ac:dyDescent="0.2">
      <c r="A387" s="235"/>
      <c r="B387" s="139"/>
      <c r="C387" s="139"/>
      <c r="D387" s="139"/>
      <c r="E387" s="136"/>
      <c r="F387" s="136"/>
      <c r="G387" s="136"/>
      <c r="H387" s="137"/>
      <c r="I387" s="137"/>
      <c r="J387" s="137"/>
      <c r="K387" s="137"/>
      <c r="L387" s="137"/>
      <c r="M387" s="137"/>
      <c r="N387" s="137"/>
      <c r="O387" s="137"/>
      <c r="P387" s="137"/>
      <c r="Q387" s="137"/>
      <c r="R387" s="137"/>
      <c r="S387" s="137"/>
      <c r="T387" s="137"/>
      <c r="U387" s="137"/>
      <c r="V387" s="137"/>
      <c r="W387" s="137"/>
      <c r="X387" s="137"/>
      <c r="Y387" s="137"/>
      <c r="Z387" s="137"/>
    </row>
    <row r="388" spans="1:26" s="138" customFormat="1" x14ac:dyDescent="0.2">
      <c r="A388" s="235"/>
      <c r="B388" s="139"/>
      <c r="C388" s="139"/>
      <c r="D388" s="139"/>
      <c r="E388" s="136"/>
      <c r="F388" s="136"/>
      <c r="G388" s="136"/>
      <c r="H388" s="137"/>
      <c r="I388" s="137"/>
      <c r="J388" s="137"/>
      <c r="K388" s="137"/>
      <c r="L388" s="137"/>
      <c r="M388" s="137"/>
      <c r="N388" s="137"/>
      <c r="O388" s="137"/>
      <c r="P388" s="137"/>
      <c r="Q388" s="137"/>
      <c r="R388" s="137"/>
      <c r="S388" s="137"/>
      <c r="T388" s="137"/>
      <c r="U388" s="137"/>
      <c r="V388" s="137"/>
      <c r="W388" s="137"/>
      <c r="X388" s="137"/>
      <c r="Y388" s="137"/>
      <c r="Z388" s="137"/>
    </row>
    <row r="389" spans="1:26" s="138" customFormat="1" x14ac:dyDescent="0.2">
      <c r="A389" s="235"/>
      <c r="B389" s="139"/>
      <c r="C389" s="139"/>
      <c r="D389" s="139"/>
      <c r="E389" s="136"/>
      <c r="F389" s="136"/>
      <c r="G389" s="136"/>
      <c r="H389" s="137"/>
      <c r="I389" s="137"/>
      <c r="J389" s="137"/>
      <c r="K389" s="137"/>
      <c r="L389" s="137"/>
      <c r="M389" s="137"/>
      <c r="N389" s="137"/>
      <c r="O389" s="137"/>
      <c r="P389" s="137"/>
      <c r="Q389" s="137"/>
      <c r="R389" s="137"/>
      <c r="S389" s="137"/>
      <c r="T389" s="137"/>
      <c r="U389" s="137"/>
      <c r="V389" s="137"/>
      <c r="W389" s="137"/>
      <c r="X389" s="137"/>
      <c r="Y389" s="137"/>
      <c r="Z389" s="137"/>
    </row>
    <row r="390" spans="1:26" s="138" customFormat="1" x14ac:dyDescent="0.2">
      <c r="A390" s="235"/>
      <c r="B390" s="139"/>
      <c r="C390" s="139"/>
      <c r="D390" s="139"/>
      <c r="E390" s="136"/>
      <c r="F390" s="136"/>
      <c r="G390" s="136"/>
      <c r="H390" s="137"/>
      <c r="I390" s="137"/>
      <c r="J390" s="137"/>
      <c r="K390" s="137"/>
      <c r="L390" s="137"/>
      <c r="M390" s="137"/>
      <c r="N390" s="137"/>
      <c r="O390" s="137"/>
      <c r="P390" s="137"/>
      <c r="Q390" s="137"/>
      <c r="R390" s="137"/>
      <c r="S390" s="137"/>
      <c r="T390" s="137"/>
      <c r="U390" s="137"/>
      <c r="V390" s="137"/>
      <c r="W390" s="137"/>
      <c r="X390" s="137"/>
      <c r="Y390" s="137"/>
      <c r="Z390" s="137"/>
    </row>
    <row r="391" spans="1:26" s="138" customFormat="1" x14ac:dyDescent="0.2">
      <c r="A391" s="235"/>
      <c r="B391" s="139"/>
      <c r="C391" s="139"/>
      <c r="D391" s="139"/>
      <c r="E391" s="136"/>
      <c r="F391" s="136"/>
      <c r="G391" s="136"/>
      <c r="H391" s="137"/>
      <c r="I391" s="137"/>
      <c r="J391" s="137"/>
      <c r="K391" s="137"/>
      <c r="L391" s="137"/>
      <c r="M391" s="137"/>
      <c r="N391" s="137"/>
      <c r="O391" s="137"/>
      <c r="P391" s="137"/>
      <c r="Q391" s="137"/>
      <c r="R391" s="137"/>
      <c r="S391" s="137"/>
      <c r="T391" s="137"/>
      <c r="U391" s="137"/>
      <c r="V391" s="137"/>
      <c r="W391" s="137"/>
      <c r="X391" s="137"/>
      <c r="Y391" s="137"/>
      <c r="Z391" s="137"/>
    </row>
    <row r="392" spans="1:26" s="138" customFormat="1" x14ac:dyDescent="0.2">
      <c r="A392" s="235"/>
      <c r="B392" s="139"/>
      <c r="C392" s="139"/>
      <c r="D392" s="139"/>
      <c r="E392" s="136"/>
      <c r="F392" s="136"/>
      <c r="G392" s="136"/>
      <c r="H392" s="137"/>
      <c r="I392" s="137"/>
      <c r="J392" s="137"/>
      <c r="K392" s="137"/>
      <c r="L392" s="137"/>
      <c r="M392" s="137"/>
      <c r="N392" s="137"/>
      <c r="O392" s="137"/>
      <c r="P392" s="137"/>
      <c r="Q392" s="137"/>
      <c r="R392" s="137"/>
      <c r="S392" s="137"/>
      <c r="T392" s="137"/>
      <c r="U392" s="137"/>
      <c r="V392" s="137"/>
      <c r="W392" s="137"/>
      <c r="X392" s="137"/>
      <c r="Y392" s="137"/>
      <c r="Z392" s="137"/>
    </row>
    <row r="393" spans="1:26" s="138" customFormat="1" x14ac:dyDescent="0.2">
      <c r="A393" s="235"/>
      <c r="B393" s="139"/>
      <c r="C393" s="139"/>
      <c r="D393" s="139"/>
      <c r="E393" s="136"/>
      <c r="F393" s="136"/>
      <c r="G393" s="136"/>
      <c r="H393" s="137"/>
      <c r="I393" s="137"/>
      <c r="J393" s="137"/>
      <c r="K393" s="137"/>
      <c r="L393" s="137"/>
      <c r="M393" s="137"/>
      <c r="N393" s="137"/>
      <c r="O393" s="137"/>
      <c r="P393" s="137"/>
      <c r="Q393" s="137"/>
      <c r="R393" s="137"/>
      <c r="S393" s="137"/>
      <c r="T393" s="137"/>
      <c r="U393" s="137"/>
      <c r="V393" s="137"/>
      <c r="W393" s="137"/>
      <c r="X393" s="137"/>
      <c r="Y393" s="137"/>
      <c r="Z393" s="137"/>
    </row>
    <row r="394" spans="1:26" s="138" customFormat="1" x14ac:dyDescent="0.2">
      <c r="A394" s="235"/>
      <c r="B394" s="139"/>
      <c r="C394" s="139"/>
      <c r="D394" s="139"/>
      <c r="E394" s="136"/>
      <c r="F394" s="136"/>
      <c r="G394" s="136"/>
      <c r="H394" s="137"/>
      <c r="I394" s="137"/>
      <c r="J394" s="137"/>
      <c r="K394" s="137"/>
      <c r="L394" s="137"/>
      <c r="M394" s="137"/>
      <c r="N394" s="137"/>
      <c r="O394" s="137"/>
      <c r="P394" s="137"/>
      <c r="Q394" s="137"/>
      <c r="R394" s="137"/>
      <c r="S394" s="137"/>
      <c r="T394" s="137"/>
      <c r="U394" s="137"/>
      <c r="V394" s="137"/>
      <c r="W394" s="137"/>
      <c r="X394" s="137"/>
      <c r="Y394" s="137"/>
      <c r="Z394" s="137"/>
    </row>
    <row r="395" spans="1:26" s="138" customFormat="1" x14ac:dyDescent="0.2">
      <c r="A395" s="235"/>
      <c r="B395" s="139"/>
      <c r="C395" s="139"/>
      <c r="D395" s="139"/>
      <c r="E395" s="136"/>
      <c r="F395" s="136"/>
      <c r="G395" s="136"/>
      <c r="H395" s="137"/>
      <c r="I395" s="137"/>
      <c r="J395" s="137"/>
      <c r="K395" s="137"/>
      <c r="L395" s="137"/>
      <c r="M395" s="137"/>
      <c r="N395" s="137"/>
      <c r="O395" s="137"/>
      <c r="P395" s="137"/>
      <c r="Q395" s="137"/>
      <c r="R395" s="137"/>
      <c r="S395" s="137"/>
      <c r="T395" s="137"/>
      <c r="U395" s="137"/>
      <c r="V395" s="137"/>
      <c r="W395" s="137"/>
      <c r="X395" s="137"/>
      <c r="Y395" s="137"/>
      <c r="Z395" s="137"/>
    </row>
    <row r="396" spans="1:26" s="138" customFormat="1" x14ac:dyDescent="0.2">
      <c r="A396" s="235"/>
      <c r="B396" s="139"/>
      <c r="C396" s="139"/>
      <c r="D396" s="139"/>
      <c r="E396" s="136"/>
      <c r="F396" s="136"/>
      <c r="G396" s="136"/>
      <c r="H396" s="137"/>
      <c r="I396" s="137"/>
      <c r="J396" s="137"/>
      <c r="K396" s="137"/>
      <c r="L396" s="137"/>
      <c r="M396" s="137"/>
      <c r="N396" s="137"/>
      <c r="O396" s="137"/>
      <c r="P396" s="137"/>
      <c r="Q396" s="137"/>
      <c r="R396" s="137"/>
      <c r="S396" s="137"/>
      <c r="T396" s="137"/>
      <c r="U396" s="137"/>
      <c r="V396" s="137"/>
      <c r="W396" s="137"/>
      <c r="X396" s="137"/>
      <c r="Y396" s="137"/>
      <c r="Z396" s="137"/>
    </row>
    <row r="397" spans="1:26" s="138" customFormat="1" x14ac:dyDescent="0.2">
      <c r="A397" s="235"/>
      <c r="B397" s="139"/>
      <c r="C397" s="139"/>
      <c r="D397" s="139"/>
      <c r="E397" s="136"/>
      <c r="F397" s="136"/>
      <c r="G397" s="136"/>
      <c r="H397" s="137"/>
      <c r="I397" s="137"/>
      <c r="J397" s="137"/>
      <c r="K397" s="137"/>
      <c r="L397" s="137"/>
      <c r="M397" s="137"/>
      <c r="N397" s="137"/>
      <c r="O397" s="137"/>
      <c r="P397" s="137"/>
      <c r="Q397" s="137"/>
      <c r="R397" s="137"/>
      <c r="S397" s="137"/>
      <c r="T397" s="137"/>
      <c r="U397" s="137"/>
      <c r="V397" s="137"/>
      <c r="W397" s="137"/>
      <c r="X397" s="137"/>
      <c r="Y397" s="137"/>
      <c r="Z397" s="137"/>
    </row>
    <row r="398" spans="1:26" s="138" customFormat="1" x14ac:dyDescent="0.2">
      <c r="A398" s="235"/>
      <c r="B398" s="139"/>
      <c r="C398" s="139"/>
      <c r="D398" s="139"/>
      <c r="E398" s="136"/>
      <c r="F398" s="136"/>
      <c r="G398" s="136"/>
      <c r="H398" s="137"/>
      <c r="I398" s="137"/>
      <c r="J398" s="137"/>
      <c r="K398" s="137"/>
      <c r="L398" s="137"/>
      <c r="M398" s="137"/>
      <c r="N398" s="137"/>
      <c r="O398" s="137"/>
      <c r="P398" s="137"/>
      <c r="Q398" s="137"/>
      <c r="R398" s="137"/>
      <c r="S398" s="137"/>
      <c r="T398" s="137"/>
      <c r="U398" s="137"/>
      <c r="V398" s="137"/>
      <c r="W398" s="137"/>
      <c r="X398" s="137"/>
      <c r="Y398" s="137"/>
      <c r="Z398" s="137"/>
    </row>
    <row r="399" spans="1:26" s="138" customFormat="1" x14ac:dyDescent="0.2">
      <c r="A399" s="235"/>
      <c r="B399" s="139"/>
      <c r="C399" s="139"/>
      <c r="D399" s="139"/>
      <c r="E399" s="136"/>
      <c r="F399" s="136"/>
      <c r="G399" s="136"/>
      <c r="H399" s="137"/>
      <c r="I399" s="137"/>
      <c r="J399" s="137"/>
      <c r="K399" s="137"/>
      <c r="L399" s="137"/>
      <c r="M399" s="137"/>
      <c r="N399" s="137"/>
      <c r="O399" s="137"/>
      <c r="P399" s="137"/>
      <c r="Q399" s="137"/>
      <c r="R399" s="137"/>
      <c r="S399" s="137"/>
      <c r="T399" s="137"/>
      <c r="U399" s="137"/>
      <c r="V399" s="137"/>
      <c r="W399" s="137"/>
      <c r="X399" s="137"/>
      <c r="Y399" s="137"/>
      <c r="Z399" s="137"/>
    </row>
    <row r="400" spans="1:26" s="138" customFormat="1" x14ac:dyDescent="0.2">
      <c r="A400" s="235"/>
      <c r="B400" s="139"/>
      <c r="C400" s="139"/>
      <c r="D400" s="139"/>
      <c r="E400" s="136"/>
      <c r="F400" s="136"/>
      <c r="G400" s="136"/>
      <c r="H400" s="137"/>
      <c r="I400" s="137"/>
      <c r="J400" s="137"/>
      <c r="K400" s="137"/>
      <c r="L400" s="137"/>
      <c r="M400" s="137"/>
      <c r="N400" s="137"/>
      <c r="O400" s="137"/>
      <c r="P400" s="137"/>
      <c r="Q400" s="137"/>
      <c r="R400" s="137"/>
      <c r="S400" s="137"/>
      <c r="T400" s="137"/>
      <c r="U400" s="137"/>
      <c r="V400" s="137"/>
      <c r="W400" s="137"/>
      <c r="X400" s="137"/>
      <c r="Y400" s="137"/>
      <c r="Z400" s="137"/>
    </row>
    <row r="401" spans="1:26" s="138" customFormat="1" x14ac:dyDescent="0.2">
      <c r="A401" s="235"/>
      <c r="B401" s="139"/>
      <c r="C401" s="139"/>
      <c r="D401" s="139"/>
      <c r="E401" s="136"/>
      <c r="F401" s="136"/>
      <c r="G401" s="136"/>
      <c r="H401" s="137"/>
      <c r="I401" s="137"/>
      <c r="J401" s="137"/>
      <c r="K401" s="137"/>
      <c r="L401" s="137"/>
      <c r="M401" s="137"/>
      <c r="N401" s="137"/>
      <c r="O401" s="137"/>
      <c r="P401" s="137"/>
      <c r="Q401" s="137"/>
      <c r="R401" s="137"/>
      <c r="S401" s="137"/>
      <c r="T401" s="137"/>
      <c r="U401" s="137"/>
      <c r="V401" s="137"/>
      <c r="W401" s="137"/>
      <c r="X401" s="137"/>
      <c r="Y401" s="137"/>
      <c r="Z401" s="137"/>
    </row>
    <row r="402" spans="1:26" s="138" customFormat="1" x14ac:dyDescent="0.2">
      <c r="A402" s="235"/>
      <c r="B402" s="139"/>
      <c r="C402" s="139"/>
      <c r="D402" s="139"/>
      <c r="E402" s="136"/>
      <c r="F402" s="136"/>
      <c r="G402" s="136"/>
      <c r="H402" s="137"/>
      <c r="I402" s="137"/>
      <c r="J402" s="137"/>
      <c r="K402" s="137"/>
      <c r="L402" s="137"/>
      <c r="M402" s="137"/>
      <c r="N402" s="137"/>
      <c r="O402" s="137"/>
      <c r="P402" s="137"/>
      <c r="Q402" s="137"/>
      <c r="R402" s="137"/>
      <c r="S402" s="137"/>
      <c r="T402" s="137"/>
      <c r="U402" s="137"/>
      <c r="V402" s="137"/>
      <c r="W402" s="137"/>
      <c r="X402" s="137"/>
      <c r="Y402" s="137"/>
      <c r="Z402" s="137"/>
    </row>
    <row r="403" spans="1:26" s="138" customFormat="1" x14ac:dyDescent="0.2">
      <c r="A403" s="235"/>
      <c r="B403" s="139"/>
      <c r="C403" s="139"/>
      <c r="D403" s="139"/>
      <c r="E403" s="136"/>
      <c r="F403" s="136"/>
      <c r="G403" s="136"/>
      <c r="H403" s="137"/>
      <c r="I403" s="137"/>
      <c r="J403" s="137"/>
      <c r="K403" s="137"/>
      <c r="L403" s="137"/>
      <c r="M403" s="137"/>
      <c r="N403" s="137"/>
      <c r="O403" s="137"/>
      <c r="P403" s="137"/>
      <c r="Q403" s="137"/>
      <c r="R403" s="137"/>
      <c r="S403" s="137"/>
      <c r="T403" s="137"/>
      <c r="U403" s="137"/>
      <c r="V403" s="137"/>
      <c r="W403" s="137"/>
      <c r="X403" s="137"/>
      <c r="Y403" s="137"/>
      <c r="Z403" s="137"/>
    </row>
    <row r="404" spans="1:26" s="138" customFormat="1" x14ac:dyDescent="0.2">
      <c r="A404" s="235"/>
      <c r="B404" s="139"/>
      <c r="C404" s="139"/>
      <c r="D404" s="139"/>
      <c r="E404" s="136"/>
      <c r="F404" s="136"/>
      <c r="G404" s="136"/>
      <c r="H404" s="137"/>
      <c r="I404" s="137"/>
      <c r="J404" s="137"/>
      <c r="K404" s="137"/>
      <c r="L404" s="137"/>
      <c r="M404" s="137"/>
      <c r="N404" s="137"/>
      <c r="O404" s="137"/>
      <c r="P404" s="137"/>
      <c r="Q404" s="137"/>
      <c r="R404" s="137"/>
      <c r="S404" s="137"/>
      <c r="T404" s="137"/>
      <c r="U404" s="137"/>
      <c r="V404" s="137"/>
      <c r="W404" s="137"/>
      <c r="X404" s="137"/>
      <c r="Y404" s="137"/>
      <c r="Z404" s="137"/>
    </row>
    <row r="405" spans="1:26" s="138" customFormat="1" x14ac:dyDescent="0.2">
      <c r="A405" s="235"/>
      <c r="B405" s="139"/>
      <c r="C405" s="139"/>
      <c r="D405" s="139"/>
      <c r="E405" s="136"/>
      <c r="F405" s="136"/>
      <c r="G405" s="136"/>
      <c r="H405" s="137"/>
      <c r="I405" s="137"/>
      <c r="J405" s="137"/>
      <c r="K405" s="137"/>
      <c r="L405" s="137"/>
      <c r="M405" s="137"/>
      <c r="N405" s="137"/>
      <c r="O405" s="137"/>
      <c r="P405" s="137"/>
      <c r="Q405" s="137"/>
      <c r="R405" s="137"/>
      <c r="S405" s="137"/>
      <c r="T405" s="137"/>
      <c r="U405" s="137"/>
      <c r="V405" s="137"/>
      <c r="W405" s="137"/>
      <c r="X405" s="137"/>
      <c r="Y405" s="137"/>
      <c r="Z405" s="137"/>
    </row>
    <row r="406" spans="1:26" s="138" customFormat="1" x14ac:dyDescent="0.2">
      <c r="A406" s="235"/>
      <c r="B406" s="139"/>
      <c r="C406" s="139"/>
      <c r="D406" s="139"/>
      <c r="E406" s="136"/>
      <c r="F406" s="136"/>
      <c r="G406" s="136"/>
      <c r="H406" s="137"/>
      <c r="I406" s="137"/>
      <c r="J406" s="137"/>
      <c r="K406" s="137"/>
      <c r="L406" s="137"/>
      <c r="M406" s="137"/>
      <c r="N406" s="137"/>
      <c r="O406" s="137"/>
      <c r="P406" s="137"/>
      <c r="Q406" s="137"/>
      <c r="R406" s="137"/>
      <c r="S406" s="137"/>
      <c r="T406" s="137"/>
      <c r="U406" s="137"/>
      <c r="V406" s="137"/>
      <c r="W406" s="137"/>
      <c r="X406" s="137"/>
      <c r="Y406" s="137"/>
      <c r="Z406" s="137"/>
    </row>
    <row r="407" spans="1:26" s="138" customFormat="1" x14ac:dyDescent="0.2">
      <c r="A407" s="235"/>
      <c r="B407" s="139"/>
      <c r="C407" s="139"/>
      <c r="D407" s="139"/>
      <c r="E407" s="136"/>
      <c r="F407" s="136"/>
      <c r="G407" s="136"/>
      <c r="H407" s="137"/>
      <c r="I407" s="137"/>
      <c r="J407" s="137"/>
      <c r="K407" s="137"/>
      <c r="L407" s="137"/>
      <c r="M407" s="137"/>
      <c r="N407" s="137"/>
      <c r="O407" s="137"/>
      <c r="P407" s="137"/>
      <c r="Q407" s="137"/>
      <c r="R407" s="137"/>
      <c r="S407" s="137"/>
      <c r="T407" s="137"/>
      <c r="U407" s="137"/>
      <c r="V407" s="137"/>
      <c r="W407" s="137"/>
      <c r="X407" s="137"/>
      <c r="Y407" s="137"/>
      <c r="Z407" s="137"/>
    </row>
    <row r="408" spans="1:26" s="138" customFormat="1" x14ac:dyDescent="0.2">
      <c r="A408" s="235"/>
      <c r="B408" s="139"/>
      <c r="C408" s="139"/>
      <c r="D408" s="139"/>
      <c r="E408" s="136"/>
      <c r="F408" s="136"/>
      <c r="G408" s="136"/>
      <c r="H408" s="137"/>
      <c r="I408" s="137"/>
      <c r="J408" s="137"/>
      <c r="K408" s="137"/>
      <c r="L408" s="137"/>
      <c r="M408" s="137"/>
      <c r="N408" s="137"/>
      <c r="O408" s="137"/>
      <c r="P408" s="137"/>
      <c r="Q408" s="137"/>
      <c r="R408" s="137"/>
      <c r="S408" s="137"/>
      <c r="T408" s="137"/>
      <c r="U408" s="137"/>
      <c r="V408" s="137"/>
      <c r="W408" s="137"/>
      <c r="X408" s="137"/>
      <c r="Y408" s="137"/>
      <c r="Z408" s="137"/>
    </row>
    <row r="409" spans="1:26" s="138" customFormat="1" x14ac:dyDescent="0.2">
      <c r="A409" s="235"/>
      <c r="B409" s="139"/>
      <c r="C409" s="139"/>
      <c r="D409" s="139"/>
      <c r="E409" s="136"/>
      <c r="F409" s="136"/>
      <c r="G409" s="136"/>
      <c r="H409" s="137"/>
      <c r="I409" s="137"/>
      <c r="J409" s="137"/>
      <c r="K409" s="137"/>
      <c r="L409" s="137"/>
      <c r="M409" s="137"/>
      <c r="N409" s="137"/>
      <c r="O409" s="137"/>
      <c r="P409" s="137"/>
      <c r="Q409" s="137"/>
      <c r="R409" s="137"/>
      <c r="S409" s="137"/>
      <c r="T409" s="137"/>
      <c r="U409" s="137"/>
      <c r="V409" s="137"/>
      <c r="W409" s="137"/>
      <c r="X409" s="137"/>
      <c r="Y409" s="137"/>
      <c r="Z409" s="137"/>
    </row>
    <row r="410" spans="1:26" s="138" customFormat="1" x14ac:dyDescent="0.2">
      <c r="A410" s="235"/>
      <c r="B410" s="139"/>
      <c r="C410" s="139"/>
      <c r="D410" s="139"/>
      <c r="E410" s="136"/>
      <c r="F410" s="136"/>
      <c r="G410" s="136"/>
      <c r="H410" s="137"/>
      <c r="I410" s="137"/>
      <c r="J410" s="137"/>
      <c r="K410" s="137"/>
      <c r="L410" s="137"/>
      <c r="M410" s="137"/>
      <c r="N410" s="137"/>
      <c r="O410" s="137"/>
      <c r="P410" s="137"/>
      <c r="Q410" s="137"/>
      <c r="R410" s="137"/>
      <c r="S410" s="137"/>
      <c r="T410" s="137"/>
      <c r="U410" s="137"/>
      <c r="V410" s="137"/>
      <c r="W410" s="137"/>
      <c r="X410" s="137"/>
      <c r="Y410" s="137"/>
      <c r="Z410" s="137"/>
    </row>
    <row r="411" spans="1:26" s="138" customFormat="1" x14ac:dyDescent="0.2">
      <c r="A411" s="235"/>
      <c r="B411" s="139"/>
      <c r="C411" s="139"/>
      <c r="D411" s="139"/>
      <c r="E411" s="136"/>
      <c r="F411" s="136"/>
      <c r="G411" s="136"/>
      <c r="H411" s="137"/>
      <c r="I411" s="137"/>
      <c r="J411" s="137"/>
      <c r="K411" s="137"/>
      <c r="L411" s="137"/>
      <c r="M411" s="137"/>
      <c r="N411" s="137"/>
      <c r="O411" s="137"/>
      <c r="P411" s="137"/>
      <c r="Q411" s="137"/>
      <c r="R411" s="137"/>
      <c r="S411" s="137"/>
      <c r="T411" s="137"/>
      <c r="U411" s="137"/>
      <c r="V411" s="137"/>
      <c r="W411" s="137"/>
      <c r="X411" s="137"/>
      <c r="Y411" s="137"/>
      <c r="Z411" s="137"/>
    </row>
    <row r="412" spans="1:26" s="138" customFormat="1" x14ac:dyDescent="0.2">
      <c r="A412" s="235"/>
      <c r="E412" s="136"/>
      <c r="F412" s="136"/>
      <c r="G412" s="136"/>
      <c r="H412" s="137"/>
      <c r="I412" s="137"/>
      <c r="J412" s="137"/>
      <c r="K412" s="137"/>
      <c r="L412" s="137"/>
      <c r="M412" s="137"/>
      <c r="N412" s="137"/>
      <c r="O412" s="137"/>
      <c r="P412" s="137"/>
      <c r="Q412" s="137"/>
      <c r="R412" s="137"/>
      <c r="S412" s="137"/>
      <c r="T412" s="137"/>
      <c r="U412" s="137"/>
      <c r="V412" s="137"/>
      <c r="W412" s="137"/>
      <c r="X412" s="137"/>
      <c r="Y412" s="137"/>
      <c r="Z412" s="137"/>
    </row>
    <row r="413" spans="1:26" s="138" customFormat="1" x14ac:dyDescent="0.2">
      <c r="A413" s="235"/>
      <c r="B413" s="139"/>
      <c r="C413" s="139"/>
      <c r="D413" s="139"/>
      <c r="E413" s="136"/>
      <c r="F413" s="136"/>
      <c r="G413" s="136"/>
      <c r="H413" s="137"/>
      <c r="I413" s="137"/>
      <c r="J413" s="137"/>
      <c r="K413" s="137"/>
      <c r="L413" s="137"/>
      <c r="M413" s="137"/>
      <c r="N413" s="137"/>
      <c r="O413" s="137"/>
      <c r="P413" s="137"/>
      <c r="Q413" s="137"/>
      <c r="R413" s="137"/>
      <c r="S413" s="137"/>
      <c r="T413" s="137"/>
      <c r="U413" s="137"/>
      <c r="V413" s="137"/>
      <c r="W413" s="137"/>
      <c r="X413" s="137"/>
      <c r="Y413" s="137"/>
      <c r="Z413" s="137"/>
    </row>
    <row r="414" spans="1:26" s="138" customFormat="1" x14ac:dyDescent="0.2">
      <c r="A414" s="235"/>
      <c r="B414" s="139"/>
      <c r="C414" s="139"/>
      <c r="D414" s="139"/>
      <c r="E414" s="136"/>
      <c r="F414" s="136"/>
      <c r="G414" s="136"/>
      <c r="H414" s="137"/>
      <c r="I414" s="137"/>
      <c r="J414" s="137"/>
      <c r="K414" s="137"/>
      <c r="L414" s="137"/>
      <c r="M414" s="137"/>
      <c r="N414" s="137"/>
      <c r="O414" s="137"/>
      <c r="P414" s="137"/>
      <c r="Q414" s="137"/>
      <c r="R414" s="137"/>
      <c r="S414" s="137"/>
      <c r="T414" s="137"/>
      <c r="U414" s="137"/>
      <c r="V414" s="137"/>
      <c r="W414" s="137"/>
      <c r="X414" s="137"/>
      <c r="Y414" s="137"/>
      <c r="Z414" s="137"/>
    </row>
    <row r="415" spans="1:26" s="138" customFormat="1" x14ac:dyDescent="0.2">
      <c r="A415" s="235"/>
      <c r="B415" s="139"/>
      <c r="C415" s="139"/>
      <c r="D415" s="139"/>
      <c r="E415" s="136"/>
      <c r="F415" s="136"/>
      <c r="G415" s="136"/>
      <c r="H415" s="137"/>
      <c r="I415" s="137"/>
      <c r="J415" s="137"/>
      <c r="K415" s="137"/>
      <c r="L415" s="137"/>
      <c r="M415" s="137"/>
      <c r="N415" s="137"/>
      <c r="O415" s="137"/>
      <c r="P415" s="137"/>
      <c r="Q415" s="137"/>
      <c r="R415" s="137"/>
      <c r="S415" s="137"/>
      <c r="T415" s="137"/>
      <c r="U415" s="137"/>
      <c r="V415" s="137"/>
      <c r="W415" s="137"/>
      <c r="X415" s="137"/>
      <c r="Y415" s="137"/>
      <c r="Z415" s="137"/>
    </row>
    <row r="416" spans="1:26" s="138" customFormat="1" x14ac:dyDescent="0.2">
      <c r="A416" s="235"/>
      <c r="B416" s="139"/>
      <c r="C416" s="139"/>
      <c r="D416" s="139"/>
      <c r="E416" s="136"/>
      <c r="F416" s="136"/>
      <c r="G416" s="136"/>
      <c r="H416" s="137"/>
      <c r="I416" s="137"/>
      <c r="J416" s="137"/>
      <c r="K416" s="137"/>
      <c r="L416" s="137"/>
      <c r="M416" s="137"/>
      <c r="N416" s="137"/>
      <c r="O416" s="137"/>
      <c r="P416" s="137"/>
      <c r="Q416" s="137"/>
      <c r="R416" s="137"/>
      <c r="S416" s="137"/>
      <c r="T416" s="137"/>
      <c r="U416" s="137"/>
      <c r="V416" s="137"/>
      <c r="W416" s="137"/>
      <c r="X416" s="137"/>
      <c r="Y416" s="137"/>
      <c r="Z416" s="137"/>
    </row>
    <row r="417" spans="1:26" s="138" customFormat="1" x14ac:dyDescent="0.2">
      <c r="A417" s="235"/>
      <c r="B417" s="139"/>
      <c r="C417" s="139"/>
      <c r="D417" s="139"/>
      <c r="E417" s="136"/>
      <c r="F417" s="136"/>
      <c r="G417" s="136"/>
      <c r="H417" s="137"/>
      <c r="I417" s="137"/>
      <c r="J417" s="137"/>
      <c r="K417" s="137"/>
      <c r="L417" s="137"/>
      <c r="M417" s="137"/>
      <c r="N417" s="137"/>
      <c r="O417" s="137"/>
      <c r="P417" s="137"/>
      <c r="Q417" s="137"/>
      <c r="R417" s="137"/>
      <c r="S417" s="137"/>
      <c r="T417" s="137"/>
      <c r="U417" s="137"/>
      <c r="V417" s="137"/>
      <c r="W417" s="137"/>
      <c r="X417" s="137"/>
      <c r="Y417" s="137"/>
      <c r="Z417" s="137"/>
    </row>
    <row r="418" spans="1:26" s="138" customFormat="1" x14ac:dyDescent="0.2">
      <c r="A418" s="235"/>
      <c r="B418" s="139"/>
      <c r="C418" s="139"/>
      <c r="D418" s="139"/>
      <c r="E418" s="136"/>
      <c r="F418" s="136"/>
      <c r="G418" s="136"/>
      <c r="H418" s="137"/>
      <c r="I418" s="137"/>
      <c r="J418" s="137"/>
      <c r="K418" s="137"/>
      <c r="L418" s="137"/>
      <c r="M418" s="137"/>
      <c r="N418" s="137"/>
      <c r="O418" s="137"/>
      <c r="P418" s="137"/>
      <c r="Q418" s="137"/>
      <c r="R418" s="137"/>
      <c r="S418" s="137"/>
      <c r="T418" s="137"/>
      <c r="U418" s="137"/>
      <c r="V418" s="137"/>
      <c r="W418" s="137"/>
      <c r="X418" s="137"/>
      <c r="Y418" s="137"/>
      <c r="Z418" s="137"/>
    </row>
    <row r="419" spans="1:26" s="138" customFormat="1" x14ac:dyDescent="0.2">
      <c r="A419" s="235"/>
      <c r="B419" s="139"/>
      <c r="C419" s="139"/>
      <c r="D419" s="139"/>
      <c r="E419" s="136"/>
      <c r="F419" s="136"/>
      <c r="G419" s="136"/>
      <c r="H419" s="137"/>
      <c r="I419" s="137"/>
      <c r="J419" s="137"/>
      <c r="K419" s="137"/>
      <c r="L419" s="137"/>
      <c r="M419" s="137"/>
      <c r="N419" s="137"/>
      <c r="O419" s="137"/>
      <c r="P419" s="137"/>
      <c r="Q419" s="137"/>
      <c r="R419" s="137"/>
      <c r="S419" s="137"/>
      <c r="T419" s="137"/>
      <c r="U419" s="137"/>
      <c r="V419" s="137"/>
      <c r="W419" s="137"/>
      <c r="X419" s="137"/>
      <c r="Y419" s="137"/>
      <c r="Z419" s="137"/>
    </row>
    <row r="420" spans="1:26" s="138" customFormat="1" x14ac:dyDescent="0.2">
      <c r="A420" s="235"/>
      <c r="B420" s="139"/>
      <c r="C420" s="139"/>
      <c r="D420" s="139"/>
      <c r="E420" s="136"/>
      <c r="F420" s="136"/>
      <c r="G420" s="136"/>
      <c r="H420" s="137"/>
      <c r="I420" s="137"/>
      <c r="J420" s="137"/>
      <c r="K420" s="137"/>
      <c r="L420" s="137"/>
      <c r="M420" s="137"/>
      <c r="N420" s="137"/>
      <c r="O420" s="137"/>
      <c r="P420" s="137"/>
      <c r="Q420" s="137"/>
      <c r="R420" s="137"/>
      <c r="S420" s="137"/>
      <c r="T420" s="137"/>
      <c r="U420" s="137"/>
      <c r="V420" s="137"/>
      <c r="W420" s="137"/>
      <c r="X420" s="137"/>
      <c r="Y420" s="137"/>
      <c r="Z420" s="137"/>
    </row>
    <row r="421" spans="1:26" s="138" customFormat="1" x14ac:dyDescent="0.2">
      <c r="A421" s="235"/>
      <c r="B421" s="139"/>
      <c r="C421" s="139"/>
      <c r="D421" s="139"/>
      <c r="E421" s="136"/>
      <c r="F421" s="136"/>
      <c r="G421" s="136"/>
      <c r="H421" s="137"/>
      <c r="I421" s="137"/>
      <c r="J421" s="137"/>
      <c r="K421" s="137"/>
      <c r="L421" s="137"/>
      <c r="M421" s="137"/>
      <c r="N421" s="137"/>
      <c r="O421" s="137"/>
      <c r="P421" s="137"/>
      <c r="Q421" s="137"/>
      <c r="R421" s="137"/>
      <c r="S421" s="137"/>
      <c r="T421" s="137"/>
      <c r="U421" s="137"/>
      <c r="V421" s="137"/>
      <c r="W421" s="137"/>
      <c r="X421" s="137"/>
      <c r="Y421" s="137"/>
      <c r="Z421" s="137"/>
    </row>
    <row r="422" spans="1:26" s="138" customFormat="1" x14ac:dyDescent="0.2">
      <c r="A422" s="235"/>
      <c r="B422" s="139"/>
      <c r="C422" s="139"/>
      <c r="D422" s="139"/>
      <c r="E422" s="136"/>
      <c r="F422" s="136"/>
      <c r="G422" s="136"/>
      <c r="H422" s="137"/>
      <c r="I422" s="137"/>
      <c r="J422" s="137"/>
      <c r="K422" s="137"/>
      <c r="L422" s="137"/>
      <c r="M422" s="137"/>
      <c r="N422" s="137"/>
      <c r="O422" s="137"/>
      <c r="P422" s="137"/>
      <c r="Q422" s="137"/>
      <c r="R422" s="137"/>
      <c r="S422" s="137"/>
      <c r="T422" s="137"/>
      <c r="U422" s="137"/>
      <c r="V422" s="137"/>
      <c r="W422" s="137"/>
      <c r="X422" s="137"/>
      <c r="Y422" s="137"/>
      <c r="Z422" s="137"/>
    </row>
    <row r="423" spans="1:26" s="138" customFormat="1" x14ac:dyDescent="0.2">
      <c r="A423" s="235"/>
      <c r="B423" s="139"/>
      <c r="C423" s="139"/>
      <c r="D423" s="139"/>
      <c r="E423" s="136"/>
      <c r="F423" s="136"/>
      <c r="G423" s="136"/>
      <c r="H423" s="137"/>
      <c r="I423" s="137"/>
      <c r="J423" s="137"/>
      <c r="K423" s="137"/>
      <c r="L423" s="137"/>
      <c r="M423" s="137"/>
      <c r="N423" s="137"/>
      <c r="O423" s="137"/>
      <c r="P423" s="137"/>
      <c r="Q423" s="137"/>
      <c r="R423" s="137"/>
      <c r="S423" s="137"/>
      <c r="T423" s="137"/>
      <c r="U423" s="137"/>
      <c r="V423" s="137"/>
      <c r="W423" s="137"/>
      <c r="X423" s="137"/>
      <c r="Y423" s="137"/>
      <c r="Z423" s="137"/>
    </row>
    <row r="424" spans="1:26" s="138" customFormat="1" x14ac:dyDescent="0.2">
      <c r="A424" s="235"/>
      <c r="B424" s="139"/>
      <c r="C424" s="139"/>
      <c r="D424" s="139"/>
      <c r="E424" s="136"/>
      <c r="F424" s="136"/>
      <c r="G424" s="136"/>
      <c r="H424" s="137"/>
      <c r="I424" s="137"/>
      <c r="J424" s="137"/>
      <c r="K424" s="137"/>
      <c r="L424" s="137"/>
      <c r="M424" s="137"/>
      <c r="N424" s="137"/>
      <c r="O424" s="137"/>
      <c r="P424" s="137"/>
      <c r="Q424" s="137"/>
      <c r="R424" s="137"/>
      <c r="S424" s="137"/>
      <c r="T424" s="137"/>
      <c r="U424" s="137"/>
      <c r="V424" s="137"/>
      <c r="W424" s="137"/>
      <c r="X424" s="137"/>
      <c r="Y424" s="137"/>
      <c r="Z424" s="137"/>
    </row>
    <row r="425" spans="1:26" s="138" customFormat="1" x14ac:dyDescent="0.2">
      <c r="A425" s="235"/>
      <c r="B425" s="139"/>
      <c r="C425" s="139"/>
      <c r="D425" s="139"/>
      <c r="E425" s="136"/>
      <c r="F425" s="136"/>
      <c r="G425" s="136"/>
      <c r="H425" s="137"/>
      <c r="I425" s="137"/>
      <c r="J425" s="137"/>
      <c r="K425" s="137"/>
      <c r="L425" s="137"/>
      <c r="M425" s="137"/>
      <c r="N425" s="137"/>
      <c r="O425" s="137"/>
      <c r="P425" s="137"/>
      <c r="Q425" s="137"/>
      <c r="R425" s="137"/>
      <c r="S425" s="137"/>
      <c r="T425" s="137"/>
      <c r="U425" s="137"/>
      <c r="V425" s="137"/>
      <c r="W425" s="137"/>
      <c r="X425" s="137"/>
      <c r="Y425" s="137"/>
      <c r="Z425" s="137"/>
    </row>
    <row r="426" spans="1:26" s="138" customFormat="1" x14ac:dyDescent="0.2">
      <c r="A426" s="235"/>
      <c r="B426" s="139"/>
      <c r="C426" s="139"/>
      <c r="D426" s="139"/>
      <c r="E426" s="136"/>
      <c r="F426" s="136"/>
      <c r="G426" s="136"/>
      <c r="H426" s="137"/>
      <c r="I426" s="137"/>
      <c r="J426" s="137"/>
      <c r="K426" s="137"/>
      <c r="L426" s="137"/>
      <c r="M426" s="137"/>
      <c r="N426" s="137"/>
      <c r="O426" s="137"/>
      <c r="P426" s="137"/>
      <c r="Q426" s="137"/>
      <c r="R426" s="137"/>
      <c r="S426" s="137"/>
      <c r="T426" s="137"/>
      <c r="U426" s="137"/>
      <c r="V426" s="137"/>
      <c r="W426" s="137"/>
      <c r="X426" s="137"/>
      <c r="Y426" s="137"/>
      <c r="Z426" s="137"/>
    </row>
    <row r="427" spans="1:26" s="138" customFormat="1" x14ac:dyDescent="0.2">
      <c r="A427" s="235"/>
      <c r="B427" s="139"/>
      <c r="C427" s="139"/>
      <c r="D427" s="139"/>
      <c r="E427" s="136"/>
      <c r="F427" s="136"/>
      <c r="G427" s="136"/>
      <c r="H427" s="137"/>
      <c r="I427" s="137"/>
      <c r="J427" s="137"/>
      <c r="K427" s="137"/>
      <c r="L427" s="137"/>
      <c r="M427" s="137"/>
      <c r="N427" s="137"/>
      <c r="O427" s="137"/>
      <c r="P427" s="137"/>
      <c r="Q427" s="137"/>
      <c r="R427" s="137"/>
      <c r="S427" s="137"/>
      <c r="T427" s="137"/>
      <c r="U427" s="137"/>
      <c r="V427" s="137"/>
      <c r="W427" s="137"/>
      <c r="X427" s="137"/>
      <c r="Y427" s="137"/>
      <c r="Z427" s="137"/>
    </row>
    <row r="428" spans="1:26" s="138" customFormat="1" x14ac:dyDescent="0.2">
      <c r="A428" s="235"/>
      <c r="B428" s="139"/>
      <c r="C428" s="139"/>
      <c r="D428" s="139"/>
      <c r="E428" s="136"/>
      <c r="F428" s="136"/>
      <c r="G428" s="136"/>
      <c r="H428" s="137"/>
      <c r="I428" s="137"/>
      <c r="J428" s="137"/>
      <c r="K428" s="137"/>
      <c r="L428" s="137"/>
      <c r="M428" s="137"/>
      <c r="N428" s="137"/>
      <c r="O428" s="137"/>
      <c r="P428" s="137"/>
      <c r="Q428" s="137"/>
      <c r="R428" s="137"/>
      <c r="S428" s="137"/>
      <c r="T428" s="137"/>
      <c r="U428" s="137"/>
      <c r="V428" s="137"/>
      <c r="W428" s="137"/>
      <c r="X428" s="137"/>
      <c r="Y428" s="137"/>
      <c r="Z428" s="137"/>
    </row>
    <row r="429" spans="1:26" s="138" customFormat="1" x14ac:dyDescent="0.2">
      <c r="A429" s="235"/>
      <c r="B429" s="139"/>
      <c r="C429" s="139"/>
      <c r="D429" s="139"/>
      <c r="E429" s="136"/>
      <c r="F429" s="136"/>
      <c r="G429" s="136"/>
      <c r="H429" s="137"/>
      <c r="I429" s="137"/>
      <c r="J429" s="137"/>
      <c r="K429" s="137"/>
      <c r="L429" s="137"/>
      <c r="M429" s="137"/>
      <c r="N429" s="137"/>
      <c r="O429" s="137"/>
      <c r="P429" s="137"/>
      <c r="Q429" s="137"/>
      <c r="R429" s="137"/>
      <c r="S429" s="137"/>
      <c r="T429" s="137"/>
      <c r="U429" s="137"/>
      <c r="V429" s="137"/>
      <c r="W429" s="137"/>
      <c r="X429" s="137"/>
      <c r="Y429" s="137"/>
      <c r="Z429" s="137"/>
    </row>
    <row r="430" spans="1:26" s="138" customFormat="1" x14ac:dyDescent="0.2">
      <c r="A430" s="235"/>
      <c r="B430" s="139"/>
      <c r="C430" s="139"/>
      <c r="D430" s="139"/>
      <c r="E430" s="136"/>
      <c r="F430" s="136"/>
      <c r="G430" s="136"/>
      <c r="H430" s="137"/>
      <c r="I430" s="137"/>
      <c r="J430" s="137"/>
      <c r="K430" s="137"/>
      <c r="L430" s="137"/>
      <c r="M430" s="137"/>
      <c r="N430" s="137"/>
      <c r="O430" s="137"/>
      <c r="P430" s="137"/>
      <c r="Q430" s="137"/>
      <c r="R430" s="137"/>
      <c r="S430" s="137"/>
      <c r="T430" s="137"/>
      <c r="U430" s="137"/>
      <c r="V430" s="137"/>
      <c r="W430" s="137"/>
      <c r="X430" s="137"/>
      <c r="Y430" s="137"/>
      <c r="Z430" s="137"/>
    </row>
    <row r="431" spans="1:26" s="138" customFormat="1" x14ac:dyDescent="0.2">
      <c r="A431" s="235"/>
      <c r="B431" s="139"/>
      <c r="C431" s="139"/>
      <c r="D431" s="139"/>
      <c r="E431" s="136"/>
      <c r="F431" s="136"/>
      <c r="G431" s="136"/>
      <c r="H431" s="137"/>
      <c r="I431" s="137"/>
      <c r="J431" s="137"/>
      <c r="K431" s="137"/>
      <c r="L431" s="137"/>
      <c r="M431" s="137"/>
      <c r="N431" s="137"/>
      <c r="O431" s="137"/>
      <c r="P431" s="137"/>
      <c r="Q431" s="137"/>
      <c r="R431" s="137"/>
      <c r="S431" s="137"/>
      <c r="T431" s="137"/>
      <c r="U431" s="137"/>
      <c r="V431" s="137"/>
      <c r="W431" s="137"/>
      <c r="X431" s="137"/>
      <c r="Y431" s="137"/>
      <c r="Z431" s="137"/>
    </row>
    <row r="432" spans="1:26" s="138" customFormat="1" x14ac:dyDescent="0.2">
      <c r="A432" s="235"/>
      <c r="B432" s="139"/>
      <c r="C432" s="139"/>
      <c r="D432" s="139"/>
      <c r="E432" s="136"/>
      <c r="F432" s="136"/>
      <c r="G432" s="136"/>
      <c r="H432" s="137"/>
      <c r="I432" s="137"/>
      <c r="J432" s="137"/>
      <c r="K432" s="137"/>
      <c r="L432" s="137"/>
      <c r="M432" s="137"/>
      <c r="N432" s="137"/>
      <c r="O432" s="137"/>
      <c r="P432" s="137"/>
      <c r="Q432" s="137"/>
      <c r="R432" s="137"/>
      <c r="S432" s="137"/>
      <c r="T432" s="137"/>
      <c r="U432" s="137"/>
      <c r="V432" s="137"/>
      <c r="W432" s="137"/>
      <c r="X432" s="137"/>
      <c r="Y432" s="137"/>
      <c r="Z432" s="137"/>
    </row>
    <row r="433" spans="1:26" s="138" customFormat="1" x14ac:dyDescent="0.2">
      <c r="A433" s="235"/>
      <c r="B433" s="139"/>
      <c r="C433" s="139"/>
      <c r="D433" s="139"/>
      <c r="E433" s="136"/>
      <c r="F433" s="136"/>
      <c r="G433" s="136"/>
      <c r="H433" s="137"/>
      <c r="I433" s="137"/>
      <c r="J433" s="137"/>
      <c r="K433" s="137"/>
      <c r="L433" s="137"/>
      <c r="M433" s="137"/>
      <c r="N433" s="137"/>
      <c r="O433" s="137"/>
      <c r="P433" s="137"/>
      <c r="Q433" s="137"/>
      <c r="R433" s="137"/>
      <c r="S433" s="137"/>
      <c r="T433" s="137"/>
      <c r="U433" s="137"/>
      <c r="V433" s="137"/>
      <c r="W433" s="137"/>
      <c r="X433" s="137"/>
      <c r="Y433" s="137"/>
      <c r="Z433" s="137"/>
    </row>
    <row r="434" spans="1:26" s="138" customFormat="1" x14ac:dyDescent="0.2">
      <c r="A434" s="235"/>
      <c r="B434" s="139"/>
      <c r="C434" s="139"/>
      <c r="D434" s="139"/>
      <c r="E434" s="136"/>
      <c r="F434" s="136"/>
      <c r="G434" s="136"/>
      <c r="H434" s="137"/>
      <c r="I434" s="137"/>
      <c r="J434" s="137"/>
      <c r="K434" s="137"/>
      <c r="L434" s="137"/>
      <c r="M434" s="137"/>
      <c r="N434" s="137"/>
      <c r="O434" s="137"/>
      <c r="P434" s="137"/>
      <c r="Q434" s="137"/>
      <c r="R434" s="137"/>
      <c r="S434" s="137"/>
      <c r="T434" s="137"/>
      <c r="U434" s="137"/>
      <c r="V434" s="137"/>
      <c r="W434" s="137"/>
      <c r="X434" s="137"/>
      <c r="Y434" s="137"/>
      <c r="Z434" s="137"/>
    </row>
    <row r="435" spans="1:26" s="138" customFormat="1" x14ac:dyDescent="0.2">
      <c r="A435" s="235"/>
      <c r="B435" s="139"/>
      <c r="C435" s="139"/>
      <c r="D435" s="139"/>
      <c r="E435" s="136"/>
      <c r="F435" s="136"/>
      <c r="G435" s="136"/>
      <c r="H435" s="137"/>
      <c r="I435" s="137"/>
      <c r="J435" s="137"/>
      <c r="K435" s="137"/>
      <c r="L435" s="137"/>
      <c r="M435" s="137"/>
      <c r="N435" s="137"/>
      <c r="O435" s="137"/>
      <c r="P435" s="137"/>
      <c r="Q435" s="137"/>
      <c r="R435" s="137"/>
      <c r="S435" s="137"/>
      <c r="T435" s="137"/>
      <c r="U435" s="137"/>
      <c r="V435" s="137"/>
      <c r="W435" s="137"/>
      <c r="X435" s="137"/>
      <c r="Y435" s="137"/>
      <c r="Z435" s="137"/>
    </row>
    <row r="436" spans="1:26" s="138" customFormat="1" x14ac:dyDescent="0.2">
      <c r="A436" s="235"/>
      <c r="B436" s="139"/>
      <c r="C436" s="139"/>
      <c r="D436" s="139"/>
      <c r="E436" s="136"/>
      <c r="F436" s="136"/>
      <c r="G436" s="136"/>
      <c r="H436" s="137"/>
      <c r="I436" s="137"/>
      <c r="J436" s="137"/>
      <c r="K436" s="137"/>
      <c r="L436" s="137"/>
      <c r="M436" s="137"/>
      <c r="N436" s="137"/>
      <c r="O436" s="137"/>
      <c r="P436" s="137"/>
      <c r="Q436" s="137"/>
      <c r="R436" s="137"/>
      <c r="S436" s="137"/>
      <c r="T436" s="137"/>
      <c r="U436" s="137"/>
      <c r="V436" s="137"/>
      <c r="W436" s="137"/>
      <c r="X436" s="137"/>
      <c r="Y436" s="137"/>
      <c r="Z436" s="137"/>
    </row>
    <row r="437" spans="1:26" s="138" customFormat="1" x14ac:dyDescent="0.2">
      <c r="A437" s="235"/>
      <c r="B437" s="139"/>
      <c r="C437" s="139"/>
      <c r="D437" s="139"/>
      <c r="E437" s="136"/>
      <c r="F437" s="136"/>
      <c r="G437" s="136"/>
      <c r="H437" s="137"/>
      <c r="I437" s="137"/>
      <c r="J437" s="137"/>
      <c r="K437" s="137"/>
      <c r="L437" s="137"/>
      <c r="M437" s="137"/>
      <c r="N437" s="137"/>
      <c r="O437" s="137"/>
      <c r="P437" s="137"/>
      <c r="Q437" s="137"/>
      <c r="R437" s="137"/>
      <c r="S437" s="137"/>
      <c r="T437" s="137"/>
      <c r="U437" s="137"/>
      <c r="V437" s="137"/>
      <c r="W437" s="137"/>
      <c r="X437" s="137"/>
      <c r="Y437" s="137"/>
      <c r="Z437" s="137"/>
    </row>
    <row r="438" spans="1:26" s="138" customFormat="1" x14ac:dyDescent="0.2">
      <c r="A438" s="235"/>
      <c r="B438" s="139"/>
      <c r="C438" s="139"/>
      <c r="D438" s="139"/>
      <c r="E438" s="136"/>
      <c r="F438" s="136"/>
      <c r="G438" s="136"/>
      <c r="H438" s="137"/>
      <c r="I438" s="137"/>
      <c r="J438" s="137"/>
      <c r="K438" s="137"/>
      <c r="L438" s="137"/>
      <c r="M438" s="137"/>
      <c r="N438" s="137"/>
      <c r="O438" s="137"/>
      <c r="P438" s="137"/>
      <c r="Q438" s="137"/>
      <c r="R438" s="137"/>
      <c r="S438" s="137"/>
      <c r="T438" s="137"/>
      <c r="U438" s="137"/>
      <c r="V438" s="137"/>
      <c r="W438" s="137"/>
      <c r="X438" s="137"/>
      <c r="Y438" s="137"/>
      <c r="Z438" s="137"/>
    </row>
    <row r="439" spans="1:26" s="138" customFormat="1" x14ac:dyDescent="0.2">
      <c r="A439" s="235"/>
      <c r="B439" s="139"/>
      <c r="C439" s="139"/>
      <c r="D439" s="139"/>
      <c r="E439" s="136"/>
      <c r="F439" s="136"/>
      <c r="G439" s="136"/>
      <c r="H439" s="137"/>
      <c r="I439" s="137"/>
      <c r="J439" s="137"/>
      <c r="K439" s="137"/>
      <c r="L439" s="137"/>
      <c r="M439" s="137"/>
      <c r="N439" s="137"/>
      <c r="O439" s="137"/>
      <c r="P439" s="137"/>
      <c r="Q439" s="137"/>
      <c r="R439" s="137"/>
      <c r="S439" s="137"/>
      <c r="T439" s="137"/>
      <c r="U439" s="137"/>
      <c r="V439" s="137"/>
      <c r="W439" s="137"/>
      <c r="X439" s="137"/>
      <c r="Y439" s="137"/>
      <c r="Z439" s="137"/>
    </row>
    <row r="440" spans="1:26" s="138" customFormat="1" x14ac:dyDescent="0.2">
      <c r="A440" s="235"/>
      <c r="B440" s="139"/>
      <c r="C440" s="139"/>
      <c r="D440" s="139"/>
      <c r="E440" s="136"/>
      <c r="F440" s="136"/>
      <c r="G440" s="136"/>
      <c r="H440" s="137"/>
      <c r="I440" s="137"/>
      <c r="J440" s="137"/>
      <c r="K440" s="137"/>
      <c r="L440" s="137"/>
      <c r="M440" s="137"/>
      <c r="N440" s="137"/>
      <c r="O440" s="137"/>
      <c r="P440" s="137"/>
      <c r="Q440" s="137"/>
      <c r="R440" s="137"/>
      <c r="S440" s="137"/>
      <c r="T440" s="137"/>
      <c r="U440" s="137"/>
      <c r="V440" s="137"/>
      <c r="W440" s="137"/>
      <c r="X440" s="137"/>
      <c r="Y440" s="137"/>
      <c r="Z440" s="137"/>
    </row>
    <row r="441" spans="1:26" s="138" customFormat="1" x14ac:dyDescent="0.2">
      <c r="A441" s="235"/>
      <c r="B441" s="139"/>
      <c r="C441" s="139"/>
      <c r="D441" s="139"/>
      <c r="E441" s="136"/>
      <c r="F441" s="136"/>
      <c r="G441" s="136"/>
      <c r="H441" s="137"/>
      <c r="I441" s="137"/>
      <c r="J441" s="137"/>
      <c r="K441" s="137"/>
      <c r="L441" s="137"/>
      <c r="M441" s="137"/>
      <c r="N441" s="137"/>
      <c r="O441" s="137"/>
      <c r="P441" s="137"/>
      <c r="Q441" s="137"/>
      <c r="R441" s="137"/>
      <c r="S441" s="137"/>
      <c r="T441" s="137"/>
      <c r="U441" s="137"/>
      <c r="V441" s="137"/>
      <c r="W441" s="137"/>
      <c r="X441" s="137"/>
      <c r="Y441" s="137"/>
      <c r="Z441" s="137"/>
    </row>
    <row r="442" spans="1:26" s="138" customFormat="1" x14ac:dyDescent="0.2">
      <c r="A442" s="235"/>
      <c r="E442" s="136"/>
      <c r="F442" s="136"/>
      <c r="G442" s="136"/>
      <c r="H442" s="137"/>
      <c r="I442" s="137"/>
      <c r="J442" s="137"/>
      <c r="K442" s="137"/>
      <c r="L442" s="137"/>
      <c r="M442" s="137"/>
      <c r="N442" s="137"/>
      <c r="O442" s="137"/>
      <c r="P442" s="137"/>
      <c r="Q442" s="137"/>
      <c r="R442" s="137"/>
      <c r="S442" s="137"/>
      <c r="T442" s="137"/>
      <c r="U442" s="137"/>
      <c r="V442" s="137"/>
      <c r="W442" s="137"/>
      <c r="X442" s="137"/>
      <c r="Y442" s="137"/>
      <c r="Z442" s="137"/>
    </row>
    <row r="443" spans="1:26" s="138" customFormat="1" x14ac:dyDescent="0.2">
      <c r="A443" s="235"/>
      <c r="B443" s="139"/>
      <c r="C443" s="139"/>
      <c r="D443" s="139"/>
      <c r="E443" s="136"/>
      <c r="F443" s="136"/>
      <c r="G443" s="136"/>
      <c r="H443" s="137"/>
      <c r="I443" s="137"/>
      <c r="J443" s="137"/>
      <c r="K443" s="137"/>
      <c r="L443" s="137"/>
      <c r="M443" s="137"/>
      <c r="N443" s="137"/>
      <c r="O443" s="137"/>
      <c r="P443" s="137"/>
      <c r="Q443" s="137"/>
      <c r="R443" s="137"/>
      <c r="S443" s="137"/>
      <c r="T443" s="137"/>
      <c r="U443" s="137"/>
      <c r="V443" s="137"/>
      <c r="W443" s="137"/>
      <c r="X443" s="137"/>
      <c r="Y443" s="137"/>
      <c r="Z443" s="137"/>
    </row>
    <row r="444" spans="1:26" s="138" customFormat="1" ht="13.5" customHeight="1" x14ac:dyDescent="0.2">
      <c r="A444" s="235"/>
      <c r="B444" s="139"/>
      <c r="C444" s="139"/>
      <c r="D444" s="139"/>
      <c r="E444" s="136"/>
      <c r="F444" s="136"/>
      <c r="G444" s="136"/>
      <c r="H444" s="137"/>
      <c r="I444" s="137"/>
      <c r="J444" s="137"/>
      <c r="K444" s="137"/>
      <c r="L444" s="137"/>
      <c r="M444" s="137"/>
      <c r="N444" s="137"/>
      <c r="O444" s="137"/>
      <c r="P444" s="137"/>
      <c r="Q444" s="137"/>
      <c r="R444" s="137"/>
      <c r="S444" s="137"/>
      <c r="T444" s="137"/>
      <c r="U444" s="137"/>
      <c r="V444" s="137"/>
      <c r="W444" s="137"/>
      <c r="X444" s="137"/>
      <c r="Y444" s="137"/>
      <c r="Z444" s="137"/>
    </row>
    <row r="445" spans="1:26" s="138" customFormat="1" ht="13.5" customHeight="1" x14ac:dyDescent="0.2">
      <c r="A445" s="235"/>
      <c r="B445" s="139"/>
      <c r="C445" s="139"/>
      <c r="D445" s="139"/>
      <c r="E445" s="136"/>
      <c r="F445" s="136"/>
      <c r="G445" s="136"/>
      <c r="H445" s="137"/>
      <c r="I445" s="137"/>
      <c r="J445" s="137"/>
      <c r="K445" s="137"/>
      <c r="L445" s="137"/>
      <c r="M445" s="137"/>
      <c r="N445" s="137"/>
      <c r="O445" s="137"/>
      <c r="P445" s="137"/>
      <c r="Q445" s="137"/>
      <c r="R445" s="137"/>
      <c r="S445" s="137"/>
      <c r="T445" s="137"/>
      <c r="U445" s="137"/>
      <c r="V445" s="137"/>
      <c r="W445" s="137"/>
      <c r="X445" s="137"/>
      <c r="Y445" s="137"/>
      <c r="Z445" s="137"/>
    </row>
    <row r="446" spans="1:26" s="138" customFormat="1" x14ac:dyDescent="0.2">
      <c r="A446" s="235"/>
      <c r="B446" s="139"/>
      <c r="C446" s="139"/>
      <c r="D446" s="139"/>
      <c r="E446" s="136"/>
      <c r="F446" s="136"/>
      <c r="G446" s="136"/>
      <c r="H446" s="137"/>
      <c r="I446" s="137"/>
      <c r="J446" s="137"/>
      <c r="K446" s="137"/>
      <c r="L446" s="137"/>
      <c r="M446" s="137"/>
      <c r="N446" s="137"/>
      <c r="O446" s="137"/>
      <c r="P446" s="137"/>
      <c r="Q446" s="137"/>
      <c r="R446" s="137"/>
      <c r="S446" s="137"/>
      <c r="T446" s="137"/>
      <c r="U446" s="137"/>
      <c r="V446" s="137"/>
      <c r="W446" s="137"/>
      <c r="X446" s="137"/>
      <c r="Y446" s="137"/>
      <c r="Z446" s="137"/>
    </row>
    <row r="447" spans="1:26" s="138" customFormat="1" x14ac:dyDescent="0.2">
      <c r="A447" s="235"/>
      <c r="B447" s="139"/>
      <c r="C447" s="139"/>
      <c r="D447" s="139"/>
      <c r="E447" s="136"/>
      <c r="F447" s="136"/>
      <c r="G447" s="136"/>
      <c r="H447" s="137"/>
      <c r="I447" s="137"/>
      <c r="J447" s="137"/>
      <c r="K447" s="137"/>
      <c r="L447" s="137"/>
      <c r="M447" s="137"/>
      <c r="N447" s="137"/>
      <c r="O447" s="137"/>
      <c r="P447" s="137"/>
      <c r="Q447" s="137"/>
      <c r="R447" s="137"/>
      <c r="S447" s="137"/>
      <c r="T447" s="137"/>
      <c r="U447" s="137"/>
      <c r="V447" s="137"/>
      <c r="W447" s="137"/>
      <c r="X447" s="137"/>
      <c r="Y447" s="137"/>
      <c r="Z447" s="137"/>
    </row>
    <row r="448" spans="1:26" s="138" customFormat="1" x14ac:dyDescent="0.2">
      <c r="A448" s="235"/>
      <c r="B448" s="139"/>
      <c r="C448" s="139"/>
      <c r="D448" s="139"/>
      <c r="E448" s="136"/>
      <c r="F448" s="136"/>
      <c r="G448" s="136"/>
      <c r="H448" s="137"/>
      <c r="I448" s="137"/>
      <c r="J448" s="137"/>
      <c r="K448" s="137"/>
      <c r="L448" s="137"/>
      <c r="M448" s="137"/>
      <c r="N448" s="137"/>
      <c r="O448" s="137"/>
      <c r="P448" s="137"/>
      <c r="Q448" s="137"/>
      <c r="R448" s="137"/>
      <c r="S448" s="137"/>
      <c r="T448" s="137"/>
      <c r="U448" s="137"/>
      <c r="V448" s="137"/>
      <c r="W448" s="137"/>
      <c r="X448" s="137"/>
      <c r="Y448" s="137"/>
      <c r="Z448" s="137"/>
    </row>
    <row r="449" spans="1:26" s="138" customFormat="1" x14ac:dyDescent="0.2">
      <c r="A449" s="235"/>
      <c r="B449" s="139"/>
      <c r="C449" s="139"/>
      <c r="D449" s="139"/>
      <c r="E449" s="136"/>
      <c r="F449" s="136"/>
      <c r="G449" s="136"/>
      <c r="H449" s="137"/>
      <c r="I449" s="137"/>
      <c r="J449" s="137"/>
      <c r="K449" s="137"/>
      <c r="L449" s="137"/>
      <c r="M449" s="137"/>
      <c r="N449" s="137"/>
      <c r="O449" s="137"/>
      <c r="P449" s="137"/>
      <c r="Q449" s="137"/>
      <c r="R449" s="137"/>
      <c r="S449" s="137"/>
      <c r="T449" s="137"/>
      <c r="U449" s="137"/>
      <c r="V449" s="137"/>
      <c r="W449" s="137"/>
      <c r="X449" s="137"/>
      <c r="Y449" s="137"/>
      <c r="Z449" s="137"/>
    </row>
    <row r="450" spans="1:26" s="138" customFormat="1" x14ac:dyDescent="0.2">
      <c r="A450" s="235"/>
      <c r="B450" s="139"/>
      <c r="C450" s="139"/>
      <c r="D450" s="139"/>
      <c r="E450" s="136"/>
      <c r="F450" s="136"/>
      <c r="G450" s="136"/>
      <c r="H450" s="137"/>
      <c r="I450" s="137"/>
      <c r="J450" s="137"/>
      <c r="K450" s="137"/>
      <c r="L450" s="137"/>
      <c r="M450" s="137"/>
      <c r="N450" s="137"/>
      <c r="O450" s="137"/>
      <c r="P450" s="137"/>
      <c r="Q450" s="137"/>
      <c r="R450" s="137"/>
      <c r="S450" s="137"/>
      <c r="T450" s="137"/>
      <c r="U450" s="137"/>
      <c r="V450" s="137"/>
      <c r="W450" s="137"/>
      <c r="X450" s="137"/>
      <c r="Y450" s="137"/>
      <c r="Z450" s="137"/>
    </row>
    <row r="451" spans="1:26" s="138" customFormat="1" x14ac:dyDescent="0.2">
      <c r="A451" s="235"/>
      <c r="B451" s="139"/>
      <c r="C451" s="139"/>
      <c r="D451" s="139"/>
      <c r="E451" s="136"/>
      <c r="F451" s="136"/>
      <c r="G451" s="136"/>
      <c r="H451" s="137"/>
      <c r="I451" s="137"/>
      <c r="J451" s="137"/>
      <c r="K451" s="137"/>
      <c r="L451" s="137"/>
      <c r="M451" s="137"/>
      <c r="N451" s="137"/>
      <c r="O451" s="137"/>
      <c r="P451" s="137"/>
      <c r="Q451" s="137"/>
      <c r="R451" s="137"/>
      <c r="S451" s="137"/>
      <c r="T451" s="137"/>
      <c r="U451" s="137"/>
      <c r="V451" s="137"/>
      <c r="W451" s="137"/>
      <c r="X451" s="137"/>
      <c r="Y451" s="137"/>
      <c r="Z451" s="137"/>
    </row>
    <row r="452" spans="1:26" s="138" customFormat="1" x14ac:dyDescent="0.2">
      <c r="A452" s="235"/>
      <c r="B452" s="139"/>
      <c r="C452" s="139"/>
      <c r="D452" s="139"/>
      <c r="E452" s="136"/>
      <c r="F452" s="136"/>
      <c r="G452" s="136"/>
      <c r="H452" s="137"/>
      <c r="I452" s="137"/>
      <c r="J452" s="137"/>
      <c r="K452" s="137"/>
      <c r="L452" s="137"/>
      <c r="M452" s="137"/>
      <c r="N452" s="137"/>
      <c r="O452" s="137"/>
      <c r="P452" s="137"/>
      <c r="Q452" s="137"/>
      <c r="R452" s="137"/>
      <c r="S452" s="137"/>
      <c r="T452" s="137"/>
      <c r="U452" s="137"/>
      <c r="V452" s="137"/>
      <c r="W452" s="137"/>
      <c r="X452" s="137"/>
      <c r="Y452" s="137"/>
      <c r="Z452" s="137"/>
    </row>
    <row r="453" spans="1:26" s="138" customFormat="1" x14ac:dyDescent="0.2">
      <c r="A453" s="235"/>
      <c r="B453" s="139"/>
      <c r="C453" s="139"/>
      <c r="D453" s="139"/>
      <c r="E453" s="136"/>
      <c r="F453" s="136"/>
      <c r="G453" s="136"/>
      <c r="H453" s="137"/>
      <c r="I453" s="137"/>
      <c r="J453" s="137"/>
      <c r="K453" s="137"/>
      <c r="L453" s="137"/>
      <c r="M453" s="137"/>
      <c r="N453" s="137"/>
      <c r="O453" s="137"/>
      <c r="P453" s="137"/>
      <c r="Q453" s="137"/>
      <c r="R453" s="137"/>
      <c r="S453" s="137"/>
      <c r="T453" s="137"/>
      <c r="U453" s="137"/>
      <c r="V453" s="137"/>
      <c r="W453" s="137"/>
      <c r="X453" s="137"/>
      <c r="Y453" s="137"/>
      <c r="Z453" s="137"/>
    </row>
    <row r="454" spans="1:26" s="138" customFormat="1" x14ac:dyDescent="0.2">
      <c r="A454" s="235"/>
      <c r="B454" s="139"/>
      <c r="C454" s="139"/>
      <c r="D454" s="139"/>
      <c r="E454" s="136"/>
      <c r="F454" s="136"/>
      <c r="G454" s="136"/>
      <c r="H454" s="137"/>
      <c r="I454" s="137"/>
      <c r="J454" s="137"/>
      <c r="K454" s="137"/>
      <c r="L454" s="137"/>
      <c r="M454" s="137"/>
      <c r="N454" s="137"/>
      <c r="O454" s="137"/>
      <c r="P454" s="137"/>
      <c r="Q454" s="137"/>
      <c r="R454" s="137"/>
      <c r="S454" s="137"/>
      <c r="T454" s="137"/>
      <c r="U454" s="137"/>
      <c r="V454" s="137"/>
      <c r="W454" s="137"/>
      <c r="X454" s="137"/>
      <c r="Y454" s="137"/>
      <c r="Z454" s="137"/>
    </row>
    <row r="455" spans="1:26" s="138" customFormat="1" x14ac:dyDescent="0.2">
      <c r="A455" s="235"/>
      <c r="B455" s="139"/>
      <c r="C455" s="139"/>
      <c r="D455" s="139"/>
      <c r="E455" s="136"/>
      <c r="F455" s="136"/>
      <c r="G455" s="136"/>
      <c r="H455" s="137"/>
      <c r="I455" s="137"/>
      <c r="J455" s="137"/>
      <c r="K455" s="137"/>
      <c r="L455" s="137"/>
      <c r="M455" s="137"/>
      <c r="N455" s="137"/>
      <c r="O455" s="137"/>
      <c r="P455" s="137"/>
      <c r="Q455" s="137"/>
      <c r="R455" s="137"/>
      <c r="S455" s="137"/>
      <c r="T455" s="137"/>
      <c r="U455" s="137"/>
      <c r="V455" s="137"/>
      <c r="W455" s="137"/>
      <c r="X455" s="137"/>
      <c r="Y455" s="137"/>
      <c r="Z455" s="137"/>
    </row>
    <row r="456" spans="1:26" s="138" customFormat="1" x14ac:dyDescent="0.2">
      <c r="A456" s="235"/>
      <c r="B456" s="139"/>
      <c r="C456" s="139"/>
      <c r="D456" s="139"/>
      <c r="E456" s="136"/>
      <c r="F456" s="136"/>
      <c r="G456" s="136"/>
      <c r="H456" s="137"/>
      <c r="I456" s="137"/>
      <c r="J456" s="137"/>
      <c r="K456" s="137"/>
      <c r="L456" s="137"/>
      <c r="M456" s="137"/>
      <c r="N456" s="137"/>
      <c r="O456" s="137"/>
      <c r="P456" s="137"/>
      <c r="Q456" s="137"/>
      <c r="R456" s="137"/>
      <c r="S456" s="137"/>
      <c r="T456" s="137"/>
      <c r="U456" s="137"/>
      <c r="V456" s="137"/>
      <c r="W456" s="137"/>
      <c r="X456" s="137"/>
      <c r="Y456" s="137"/>
      <c r="Z456" s="137"/>
    </row>
    <row r="457" spans="1:26" s="138" customFormat="1" x14ac:dyDescent="0.2">
      <c r="A457" s="235"/>
      <c r="B457" s="139"/>
      <c r="C457" s="139"/>
      <c r="D457" s="139"/>
      <c r="E457" s="136"/>
      <c r="F457" s="136"/>
      <c r="G457" s="136"/>
      <c r="H457" s="137"/>
      <c r="I457" s="137"/>
      <c r="J457" s="137"/>
      <c r="K457" s="137"/>
      <c r="L457" s="137"/>
      <c r="M457" s="137"/>
      <c r="N457" s="137"/>
      <c r="O457" s="137"/>
      <c r="P457" s="137"/>
      <c r="Q457" s="137"/>
      <c r="R457" s="137"/>
      <c r="S457" s="137"/>
      <c r="T457" s="137"/>
      <c r="U457" s="137"/>
      <c r="V457" s="137"/>
      <c r="W457" s="137"/>
      <c r="X457" s="137"/>
      <c r="Y457" s="137"/>
      <c r="Z457" s="137"/>
    </row>
    <row r="458" spans="1:26" s="138" customFormat="1" x14ac:dyDescent="0.2">
      <c r="A458" s="235"/>
      <c r="B458" s="139"/>
      <c r="C458" s="139"/>
      <c r="D458" s="139"/>
      <c r="E458" s="136"/>
      <c r="F458" s="136"/>
      <c r="G458" s="136"/>
      <c r="H458" s="137"/>
      <c r="I458" s="137"/>
      <c r="J458" s="137"/>
      <c r="K458" s="137"/>
      <c r="L458" s="137"/>
      <c r="M458" s="137"/>
      <c r="N458" s="137"/>
      <c r="O458" s="137"/>
      <c r="P458" s="137"/>
      <c r="Q458" s="137"/>
      <c r="R458" s="137"/>
      <c r="S458" s="137"/>
      <c r="T458" s="137"/>
      <c r="U458" s="137"/>
      <c r="V458" s="137"/>
      <c r="W458" s="137"/>
      <c r="X458" s="137"/>
      <c r="Y458" s="137"/>
      <c r="Z458" s="137"/>
    </row>
    <row r="459" spans="1:26" s="138" customFormat="1" x14ac:dyDescent="0.2">
      <c r="A459" s="235"/>
      <c r="B459" s="139"/>
      <c r="C459" s="139"/>
      <c r="D459" s="139"/>
      <c r="E459" s="136"/>
      <c r="F459" s="136"/>
      <c r="G459" s="136"/>
      <c r="H459" s="137"/>
      <c r="I459" s="137"/>
      <c r="J459" s="137"/>
      <c r="K459" s="137"/>
      <c r="L459" s="137"/>
      <c r="M459" s="137"/>
      <c r="N459" s="137"/>
      <c r="O459" s="137"/>
      <c r="P459" s="137"/>
      <c r="Q459" s="137"/>
      <c r="R459" s="137"/>
      <c r="S459" s="137"/>
      <c r="T459" s="137"/>
      <c r="U459" s="137"/>
      <c r="V459" s="137"/>
      <c r="W459" s="137"/>
      <c r="X459" s="137"/>
      <c r="Y459" s="137"/>
      <c r="Z459" s="137"/>
    </row>
    <row r="460" spans="1:26" s="138" customFormat="1" x14ac:dyDescent="0.2">
      <c r="A460" s="235"/>
      <c r="B460" s="139"/>
      <c r="C460" s="139"/>
      <c r="D460" s="139"/>
      <c r="E460" s="136"/>
      <c r="F460" s="136"/>
      <c r="G460" s="136"/>
      <c r="H460" s="137"/>
      <c r="I460" s="137"/>
      <c r="J460" s="137"/>
      <c r="K460" s="137"/>
      <c r="L460" s="137"/>
      <c r="M460" s="137"/>
      <c r="N460" s="137"/>
      <c r="O460" s="137"/>
      <c r="P460" s="137"/>
      <c r="Q460" s="137"/>
      <c r="R460" s="137"/>
      <c r="S460" s="137"/>
      <c r="T460" s="137"/>
      <c r="U460" s="137"/>
      <c r="V460" s="137"/>
      <c r="W460" s="137"/>
      <c r="X460" s="137"/>
      <c r="Y460" s="137"/>
      <c r="Z460" s="137"/>
    </row>
    <row r="461" spans="1:26" s="138" customFormat="1" x14ac:dyDescent="0.2">
      <c r="A461" s="235"/>
      <c r="B461" s="139"/>
      <c r="C461" s="139"/>
      <c r="D461" s="139"/>
      <c r="E461" s="136"/>
      <c r="F461" s="136"/>
      <c r="G461" s="136"/>
      <c r="H461" s="137"/>
      <c r="I461" s="137"/>
      <c r="J461" s="137"/>
      <c r="K461" s="137"/>
      <c r="L461" s="137"/>
      <c r="M461" s="137"/>
      <c r="N461" s="137"/>
      <c r="O461" s="137"/>
      <c r="P461" s="137"/>
      <c r="Q461" s="137"/>
      <c r="R461" s="137"/>
      <c r="S461" s="137"/>
      <c r="T461" s="137"/>
      <c r="U461" s="137"/>
      <c r="V461" s="137"/>
      <c r="W461" s="137"/>
      <c r="X461" s="137"/>
      <c r="Y461" s="137"/>
      <c r="Z461" s="137"/>
    </row>
    <row r="462" spans="1:26" s="138" customFormat="1" x14ac:dyDescent="0.2">
      <c r="A462" s="235"/>
      <c r="B462" s="139"/>
      <c r="C462" s="139"/>
      <c r="D462" s="139"/>
      <c r="E462" s="136"/>
      <c r="F462" s="136"/>
      <c r="G462" s="136"/>
      <c r="H462" s="137"/>
      <c r="I462" s="137"/>
      <c r="J462" s="137"/>
      <c r="K462" s="137"/>
      <c r="L462" s="137"/>
      <c r="M462" s="137"/>
      <c r="N462" s="137"/>
      <c r="O462" s="137"/>
      <c r="P462" s="137"/>
      <c r="Q462" s="137"/>
      <c r="R462" s="137"/>
      <c r="S462" s="137"/>
      <c r="T462" s="137"/>
      <c r="U462" s="137"/>
      <c r="V462" s="137"/>
      <c r="W462" s="137"/>
      <c r="X462" s="137"/>
      <c r="Y462" s="137"/>
      <c r="Z462" s="137"/>
    </row>
    <row r="463" spans="1:26" s="138" customFormat="1" x14ac:dyDescent="0.2">
      <c r="A463" s="235"/>
      <c r="B463" s="139"/>
      <c r="C463" s="139"/>
      <c r="D463" s="139"/>
      <c r="E463" s="136"/>
      <c r="F463" s="136"/>
      <c r="G463" s="136"/>
      <c r="H463" s="137"/>
      <c r="I463" s="137"/>
      <c r="J463" s="137"/>
      <c r="K463" s="137"/>
      <c r="L463" s="137"/>
      <c r="M463" s="137"/>
      <c r="N463" s="137"/>
      <c r="O463" s="137"/>
      <c r="P463" s="137"/>
      <c r="Q463" s="137"/>
      <c r="R463" s="137"/>
      <c r="S463" s="137"/>
      <c r="T463" s="137"/>
      <c r="U463" s="137"/>
      <c r="V463" s="137"/>
      <c r="W463" s="137"/>
      <c r="X463" s="137"/>
      <c r="Y463" s="137"/>
      <c r="Z463" s="137"/>
    </row>
    <row r="464" spans="1:26" s="138" customFormat="1" x14ac:dyDescent="0.2">
      <c r="A464" s="235"/>
      <c r="B464" s="139"/>
      <c r="C464" s="139"/>
      <c r="D464" s="139"/>
      <c r="E464" s="136"/>
      <c r="F464" s="136"/>
      <c r="G464" s="136"/>
      <c r="H464" s="137"/>
      <c r="I464" s="137"/>
      <c r="J464" s="137"/>
      <c r="K464" s="137"/>
      <c r="L464" s="137"/>
      <c r="M464" s="137"/>
      <c r="N464" s="137"/>
      <c r="O464" s="137"/>
      <c r="P464" s="137"/>
      <c r="Q464" s="137"/>
      <c r="R464" s="137"/>
      <c r="S464" s="137"/>
      <c r="T464" s="137"/>
      <c r="U464" s="137"/>
      <c r="V464" s="137"/>
      <c r="W464" s="137"/>
      <c r="X464" s="137"/>
      <c r="Y464" s="137"/>
      <c r="Z464" s="137"/>
    </row>
    <row r="465" spans="1:26" s="138" customFormat="1" x14ac:dyDescent="0.2">
      <c r="A465" s="235"/>
      <c r="B465" s="139"/>
      <c r="C465" s="139"/>
      <c r="D465" s="139"/>
      <c r="E465" s="136"/>
      <c r="F465" s="136"/>
      <c r="G465" s="136"/>
      <c r="H465" s="137"/>
      <c r="I465" s="137"/>
      <c r="J465" s="137"/>
      <c r="K465" s="137"/>
      <c r="L465" s="137"/>
      <c r="M465" s="137"/>
      <c r="N465" s="137"/>
      <c r="O465" s="137"/>
      <c r="P465" s="137"/>
      <c r="Q465" s="137"/>
      <c r="R465" s="137"/>
      <c r="S465" s="137"/>
      <c r="T465" s="137"/>
      <c r="U465" s="137"/>
      <c r="V465" s="137"/>
      <c r="W465" s="137"/>
      <c r="X465" s="137"/>
      <c r="Y465" s="137"/>
      <c r="Z465" s="137"/>
    </row>
    <row r="466" spans="1:26" s="138" customFormat="1" x14ac:dyDescent="0.2">
      <c r="A466" s="235"/>
      <c r="B466" s="139"/>
      <c r="C466" s="139"/>
      <c r="D466" s="139"/>
      <c r="E466" s="136"/>
      <c r="F466" s="136"/>
      <c r="G466" s="136"/>
      <c r="H466" s="137"/>
      <c r="I466" s="137"/>
      <c r="J466" s="137"/>
      <c r="K466" s="137"/>
      <c r="L466" s="137"/>
      <c r="M466" s="137"/>
      <c r="N466" s="137"/>
      <c r="O466" s="137"/>
      <c r="P466" s="137"/>
      <c r="Q466" s="137"/>
      <c r="R466" s="137"/>
      <c r="S466" s="137"/>
      <c r="T466" s="137"/>
      <c r="U466" s="137"/>
      <c r="V466" s="137"/>
      <c r="W466" s="137"/>
      <c r="X466" s="137"/>
      <c r="Y466" s="137"/>
      <c r="Z466" s="137"/>
    </row>
    <row r="467" spans="1:26" s="138" customFormat="1" x14ac:dyDescent="0.2">
      <c r="A467" s="235"/>
      <c r="B467" s="139"/>
      <c r="C467" s="139"/>
      <c r="D467" s="139"/>
      <c r="E467" s="136"/>
      <c r="F467" s="136"/>
      <c r="G467" s="136"/>
      <c r="H467" s="137"/>
      <c r="I467" s="137"/>
      <c r="J467" s="137"/>
      <c r="K467" s="137"/>
      <c r="L467" s="137"/>
      <c r="M467" s="137"/>
      <c r="N467" s="137"/>
      <c r="O467" s="137"/>
      <c r="P467" s="137"/>
      <c r="Q467" s="137"/>
      <c r="R467" s="137"/>
      <c r="S467" s="137"/>
      <c r="T467" s="137"/>
      <c r="U467" s="137"/>
      <c r="V467" s="137"/>
      <c r="W467" s="137"/>
      <c r="X467" s="137"/>
      <c r="Y467" s="137"/>
      <c r="Z467" s="137"/>
    </row>
    <row r="468" spans="1:26" s="138" customFormat="1" x14ac:dyDescent="0.2">
      <c r="A468" s="235"/>
      <c r="B468" s="139"/>
      <c r="C468" s="139"/>
      <c r="D468" s="139"/>
      <c r="E468" s="136"/>
      <c r="F468" s="136"/>
      <c r="G468" s="136"/>
      <c r="H468" s="137"/>
      <c r="I468" s="137"/>
      <c r="J468" s="137"/>
      <c r="K468" s="137"/>
      <c r="L468" s="137"/>
      <c r="M468" s="137"/>
      <c r="N468" s="137"/>
      <c r="O468" s="137"/>
      <c r="P468" s="137"/>
      <c r="Q468" s="137"/>
      <c r="R468" s="137"/>
      <c r="S468" s="137"/>
      <c r="T468" s="137"/>
      <c r="U468" s="137"/>
      <c r="V468" s="137"/>
      <c r="W468" s="137"/>
      <c r="X468" s="137"/>
      <c r="Y468" s="137"/>
      <c r="Z468" s="137"/>
    </row>
    <row r="469" spans="1:26" s="138" customFormat="1" x14ac:dyDescent="0.2">
      <c r="A469" s="235"/>
      <c r="B469" s="139"/>
      <c r="C469" s="139"/>
      <c r="D469" s="139"/>
      <c r="E469" s="136"/>
      <c r="F469" s="136"/>
      <c r="G469" s="136"/>
      <c r="H469" s="137"/>
      <c r="I469" s="137"/>
      <c r="J469" s="137"/>
      <c r="K469" s="137"/>
      <c r="L469" s="137"/>
      <c r="M469" s="137"/>
      <c r="N469" s="137"/>
      <c r="O469" s="137"/>
      <c r="P469" s="137"/>
      <c r="Q469" s="137"/>
      <c r="R469" s="137"/>
      <c r="S469" s="137"/>
      <c r="T469" s="137"/>
      <c r="U469" s="137"/>
      <c r="V469" s="137"/>
      <c r="W469" s="137"/>
      <c r="X469" s="137"/>
      <c r="Y469" s="137"/>
      <c r="Z469" s="137"/>
    </row>
    <row r="470" spans="1:26" s="138" customFormat="1" x14ac:dyDescent="0.2">
      <c r="A470" s="235"/>
      <c r="B470" s="139"/>
      <c r="C470" s="139"/>
      <c r="D470" s="139"/>
      <c r="E470" s="136"/>
      <c r="F470" s="136"/>
      <c r="G470" s="136"/>
      <c r="H470" s="137"/>
      <c r="I470" s="137"/>
      <c r="J470" s="137"/>
      <c r="K470" s="137"/>
      <c r="L470" s="137"/>
      <c r="M470" s="137"/>
      <c r="N470" s="137"/>
      <c r="O470" s="137"/>
      <c r="P470" s="137"/>
      <c r="Q470" s="137"/>
      <c r="R470" s="137"/>
      <c r="S470" s="137"/>
      <c r="T470" s="137"/>
      <c r="U470" s="137"/>
      <c r="V470" s="137"/>
      <c r="W470" s="137"/>
      <c r="X470" s="137"/>
      <c r="Y470" s="137"/>
      <c r="Z470" s="137"/>
    </row>
    <row r="471" spans="1:26" s="138" customFormat="1" x14ac:dyDescent="0.2">
      <c r="A471" s="235"/>
      <c r="B471" s="139"/>
      <c r="C471" s="139"/>
      <c r="D471" s="139"/>
      <c r="E471" s="136"/>
      <c r="F471" s="136"/>
      <c r="G471" s="136"/>
      <c r="H471" s="137"/>
      <c r="I471" s="137"/>
      <c r="J471" s="137"/>
      <c r="K471" s="137"/>
      <c r="L471" s="137"/>
      <c r="M471" s="137"/>
      <c r="N471" s="137"/>
      <c r="O471" s="137"/>
      <c r="P471" s="137"/>
      <c r="Q471" s="137"/>
      <c r="R471" s="137"/>
      <c r="S471" s="137"/>
      <c r="T471" s="137"/>
      <c r="U471" s="137"/>
      <c r="V471" s="137"/>
      <c r="W471" s="137"/>
      <c r="X471" s="137"/>
      <c r="Y471" s="137"/>
      <c r="Z471" s="137"/>
    </row>
    <row r="472" spans="1:26" s="138" customFormat="1" x14ac:dyDescent="0.2">
      <c r="A472" s="235"/>
      <c r="B472" s="139"/>
      <c r="C472" s="139"/>
      <c r="D472" s="139"/>
      <c r="E472" s="136"/>
      <c r="F472" s="136"/>
      <c r="G472" s="136"/>
      <c r="H472" s="137"/>
      <c r="I472" s="137"/>
      <c r="J472" s="137"/>
      <c r="K472" s="137"/>
      <c r="L472" s="137"/>
      <c r="M472" s="137"/>
      <c r="N472" s="137"/>
      <c r="O472" s="137"/>
      <c r="P472" s="137"/>
      <c r="Q472" s="137"/>
      <c r="R472" s="137"/>
      <c r="S472" s="137"/>
      <c r="T472" s="137"/>
      <c r="U472" s="137"/>
      <c r="V472" s="137"/>
      <c r="W472" s="137"/>
      <c r="X472" s="137"/>
      <c r="Y472" s="137"/>
      <c r="Z472" s="137"/>
    </row>
    <row r="473" spans="1:26" s="138" customFormat="1" x14ac:dyDescent="0.2">
      <c r="A473" s="235"/>
      <c r="E473" s="136"/>
      <c r="F473" s="136"/>
      <c r="G473" s="136"/>
      <c r="H473" s="137"/>
      <c r="I473" s="137"/>
      <c r="J473" s="137"/>
      <c r="K473" s="137"/>
      <c r="L473" s="137"/>
      <c r="M473" s="137"/>
      <c r="N473" s="137"/>
      <c r="O473" s="137"/>
      <c r="P473" s="137"/>
      <c r="Q473" s="137"/>
      <c r="R473" s="137"/>
      <c r="S473" s="137"/>
      <c r="T473" s="137"/>
      <c r="U473" s="137"/>
      <c r="V473" s="137"/>
      <c r="W473" s="137"/>
      <c r="X473" s="137"/>
      <c r="Y473" s="137"/>
      <c r="Z473" s="137"/>
    </row>
    <row r="474" spans="1:26" s="138" customFormat="1" x14ac:dyDescent="0.2">
      <c r="A474" s="235"/>
      <c r="B474" s="139"/>
      <c r="C474" s="139"/>
      <c r="D474" s="139"/>
      <c r="E474" s="136"/>
      <c r="F474" s="136"/>
      <c r="G474" s="136"/>
      <c r="H474" s="137"/>
      <c r="I474" s="137"/>
      <c r="J474" s="137"/>
      <c r="K474" s="137"/>
      <c r="L474" s="137"/>
      <c r="M474" s="137"/>
      <c r="N474" s="137"/>
      <c r="O474" s="137"/>
      <c r="P474" s="137"/>
      <c r="Q474" s="137"/>
      <c r="R474" s="137"/>
      <c r="S474" s="137"/>
      <c r="T474" s="137"/>
      <c r="U474" s="137"/>
      <c r="V474" s="137"/>
      <c r="W474" s="137"/>
      <c r="X474" s="137"/>
      <c r="Y474" s="137"/>
      <c r="Z474" s="137"/>
    </row>
    <row r="475" spans="1:26" s="138" customFormat="1" x14ac:dyDescent="0.2">
      <c r="A475" s="235"/>
      <c r="B475" s="139"/>
      <c r="C475" s="139"/>
      <c r="D475" s="139"/>
      <c r="E475" s="136"/>
      <c r="F475" s="136"/>
      <c r="G475" s="136"/>
      <c r="H475" s="137"/>
      <c r="I475" s="137"/>
      <c r="J475" s="137"/>
      <c r="K475" s="137"/>
      <c r="L475" s="137"/>
      <c r="M475" s="137"/>
      <c r="N475" s="137"/>
      <c r="O475" s="137"/>
      <c r="P475" s="137"/>
      <c r="Q475" s="137"/>
      <c r="R475" s="137"/>
      <c r="S475" s="137"/>
      <c r="T475" s="137"/>
      <c r="U475" s="137"/>
      <c r="V475" s="137"/>
      <c r="W475" s="137"/>
      <c r="X475" s="137"/>
      <c r="Y475" s="137"/>
      <c r="Z475" s="137"/>
    </row>
    <row r="476" spans="1:26" s="138" customFormat="1" x14ac:dyDescent="0.2">
      <c r="A476" s="235"/>
      <c r="B476" s="139"/>
      <c r="C476" s="139"/>
      <c r="D476" s="139"/>
      <c r="E476" s="136"/>
      <c r="F476" s="136"/>
      <c r="G476" s="136"/>
      <c r="H476" s="137"/>
      <c r="I476" s="137"/>
      <c r="J476" s="137"/>
      <c r="K476" s="137"/>
      <c r="L476" s="137"/>
      <c r="M476" s="137"/>
      <c r="N476" s="137"/>
      <c r="O476" s="137"/>
      <c r="P476" s="137"/>
      <c r="Q476" s="137"/>
      <c r="R476" s="137"/>
      <c r="S476" s="137"/>
      <c r="T476" s="137"/>
      <c r="U476" s="137"/>
      <c r="V476" s="137"/>
      <c r="W476" s="137"/>
      <c r="X476" s="137"/>
      <c r="Y476" s="137"/>
      <c r="Z476" s="137"/>
    </row>
    <row r="477" spans="1:26" s="138" customFormat="1" x14ac:dyDescent="0.2">
      <c r="A477" s="235"/>
      <c r="B477" s="139"/>
      <c r="C477" s="139"/>
      <c r="D477" s="139"/>
      <c r="E477" s="136"/>
      <c r="F477" s="136"/>
      <c r="G477" s="136"/>
      <c r="H477" s="137"/>
      <c r="I477" s="137"/>
      <c r="J477" s="137"/>
      <c r="K477" s="137"/>
      <c r="L477" s="137"/>
      <c r="M477" s="137"/>
      <c r="N477" s="137"/>
      <c r="O477" s="137"/>
      <c r="P477" s="137"/>
      <c r="Q477" s="137"/>
      <c r="R477" s="137"/>
      <c r="S477" s="137"/>
      <c r="T477" s="137"/>
      <c r="U477" s="137"/>
      <c r="V477" s="137"/>
      <c r="W477" s="137"/>
      <c r="X477" s="137"/>
      <c r="Y477" s="137"/>
      <c r="Z477" s="137"/>
    </row>
    <row r="478" spans="1:26" s="138" customFormat="1" x14ac:dyDescent="0.2">
      <c r="A478" s="235"/>
      <c r="B478" s="139"/>
      <c r="C478" s="139"/>
      <c r="D478" s="139"/>
      <c r="E478" s="136"/>
      <c r="F478" s="136"/>
      <c r="G478" s="136"/>
      <c r="H478" s="137"/>
      <c r="I478" s="137"/>
      <c r="J478" s="137"/>
      <c r="K478" s="137"/>
      <c r="L478" s="137"/>
      <c r="M478" s="137"/>
      <c r="N478" s="137"/>
      <c r="O478" s="137"/>
      <c r="P478" s="137"/>
      <c r="Q478" s="137"/>
      <c r="R478" s="137"/>
      <c r="S478" s="137"/>
      <c r="T478" s="137"/>
      <c r="U478" s="137"/>
      <c r="V478" s="137"/>
      <c r="W478" s="137"/>
      <c r="X478" s="137"/>
      <c r="Y478" s="137"/>
      <c r="Z478" s="137"/>
    </row>
    <row r="479" spans="1:26" s="138" customFormat="1" x14ac:dyDescent="0.2">
      <c r="A479" s="235"/>
      <c r="B479" s="139"/>
      <c r="C479" s="139"/>
      <c r="D479" s="139"/>
      <c r="E479" s="136"/>
      <c r="F479" s="136"/>
      <c r="G479" s="136"/>
      <c r="H479" s="137"/>
      <c r="I479" s="137"/>
      <c r="J479" s="137"/>
      <c r="K479" s="137"/>
      <c r="L479" s="137"/>
      <c r="M479" s="137"/>
      <c r="N479" s="137"/>
      <c r="O479" s="137"/>
      <c r="P479" s="137"/>
      <c r="Q479" s="137"/>
      <c r="R479" s="137"/>
      <c r="S479" s="137"/>
      <c r="T479" s="137"/>
      <c r="U479" s="137"/>
      <c r="V479" s="137"/>
      <c r="W479" s="137"/>
      <c r="X479" s="137"/>
      <c r="Y479" s="137"/>
      <c r="Z479" s="137"/>
    </row>
    <row r="480" spans="1:26" s="138" customFormat="1" x14ac:dyDescent="0.2">
      <c r="A480" s="235"/>
      <c r="B480" s="139"/>
      <c r="C480" s="139"/>
      <c r="D480" s="139"/>
      <c r="E480" s="136"/>
      <c r="F480" s="136"/>
      <c r="G480" s="136"/>
      <c r="H480" s="137"/>
      <c r="I480" s="137"/>
      <c r="J480" s="137"/>
      <c r="K480" s="137"/>
      <c r="L480" s="137"/>
      <c r="M480" s="137"/>
      <c r="N480" s="137"/>
      <c r="O480" s="137"/>
      <c r="P480" s="137"/>
      <c r="Q480" s="137"/>
      <c r="R480" s="137"/>
      <c r="S480" s="137"/>
      <c r="T480" s="137"/>
      <c r="U480" s="137"/>
      <c r="V480" s="137"/>
      <c r="W480" s="137"/>
      <c r="X480" s="137"/>
      <c r="Y480" s="137"/>
      <c r="Z480" s="137"/>
    </row>
    <row r="481" spans="1:26" s="138" customFormat="1" x14ac:dyDescent="0.2">
      <c r="A481" s="235"/>
      <c r="B481" s="139"/>
      <c r="C481" s="139"/>
      <c r="D481" s="139"/>
      <c r="E481" s="136"/>
      <c r="F481" s="136"/>
      <c r="G481" s="136"/>
      <c r="H481" s="137"/>
      <c r="I481" s="137"/>
      <c r="J481" s="137"/>
      <c r="K481" s="137"/>
      <c r="L481" s="137"/>
      <c r="M481" s="137"/>
      <c r="N481" s="137"/>
      <c r="O481" s="137"/>
      <c r="P481" s="137"/>
      <c r="Q481" s="137"/>
      <c r="R481" s="137"/>
      <c r="S481" s="137"/>
      <c r="T481" s="137"/>
      <c r="U481" s="137"/>
      <c r="V481" s="137"/>
      <c r="W481" s="137"/>
      <c r="X481" s="137"/>
      <c r="Y481" s="137"/>
      <c r="Z481" s="137"/>
    </row>
    <row r="482" spans="1:26" s="138" customFormat="1" x14ac:dyDescent="0.2">
      <c r="A482" s="235"/>
      <c r="B482" s="139"/>
      <c r="C482" s="139"/>
      <c r="D482" s="139"/>
      <c r="E482" s="136"/>
      <c r="F482" s="136"/>
      <c r="G482" s="136"/>
      <c r="H482" s="137"/>
      <c r="I482" s="137"/>
      <c r="J482" s="137"/>
      <c r="K482" s="137"/>
      <c r="L482" s="137"/>
      <c r="M482" s="137"/>
      <c r="N482" s="137"/>
      <c r="O482" s="137"/>
      <c r="P482" s="137"/>
      <c r="Q482" s="137"/>
      <c r="R482" s="137"/>
      <c r="S482" s="137"/>
      <c r="T482" s="137"/>
      <c r="U482" s="137"/>
      <c r="V482" s="137"/>
      <c r="W482" s="137"/>
      <c r="X482" s="137"/>
      <c r="Y482" s="137"/>
      <c r="Z482" s="137"/>
    </row>
    <row r="483" spans="1:26" s="138" customFormat="1" x14ac:dyDescent="0.2">
      <c r="A483" s="235"/>
      <c r="B483" s="139"/>
      <c r="C483" s="139"/>
      <c r="D483" s="139"/>
      <c r="E483" s="136"/>
      <c r="F483" s="136"/>
      <c r="G483" s="136"/>
      <c r="H483" s="137"/>
      <c r="I483" s="137"/>
      <c r="J483" s="137"/>
      <c r="K483" s="137"/>
      <c r="L483" s="137"/>
      <c r="M483" s="137"/>
      <c r="N483" s="137"/>
      <c r="O483" s="137"/>
      <c r="P483" s="137"/>
      <c r="Q483" s="137"/>
      <c r="R483" s="137"/>
      <c r="S483" s="137"/>
      <c r="T483" s="137"/>
      <c r="U483" s="137"/>
      <c r="V483" s="137"/>
      <c r="W483" s="137"/>
      <c r="X483" s="137"/>
      <c r="Y483" s="137"/>
      <c r="Z483" s="137"/>
    </row>
    <row r="484" spans="1:26" s="138" customFormat="1" x14ac:dyDescent="0.2">
      <c r="A484" s="235"/>
      <c r="B484" s="139"/>
      <c r="C484" s="139"/>
      <c r="D484" s="139"/>
      <c r="E484" s="136"/>
      <c r="F484" s="136"/>
      <c r="G484" s="136"/>
      <c r="H484" s="137"/>
      <c r="I484" s="137"/>
      <c r="J484" s="137"/>
      <c r="K484" s="137"/>
      <c r="L484" s="137"/>
      <c r="M484" s="137"/>
      <c r="N484" s="137"/>
      <c r="O484" s="137"/>
      <c r="P484" s="137"/>
      <c r="Q484" s="137"/>
      <c r="R484" s="137"/>
      <c r="S484" s="137"/>
      <c r="T484" s="137"/>
      <c r="U484" s="137"/>
      <c r="V484" s="137"/>
      <c r="W484" s="137"/>
      <c r="X484" s="137"/>
      <c r="Y484" s="137"/>
      <c r="Z484" s="137"/>
    </row>
    <row r="485" spans="1:26" s="138" customFormat="1" x14ac:dyDescent="0.2">
      <c r="A485" s="235"/>
      <c r="B485" s="139"/>
      <c r="C485" s="139"/>
      <c r="D485" s="139"/>
      <c r="E485" s="136"/>
      <c r="F485" s="136"/>
      <c r="G485" s="136"/>
      <c r="H485" s="137"/>
      <c r="I485" s="137"/>
      <c r="J485" s="137"/>
      <c r="K485" s="137"/>
      <c r="L485" s="137"/>
      <c r="M485" s="137"/>
      <c r="N485" s="137"/>
      <c r="O485" s="137"/>
      <c r="P485" s="137"/>
      <c r="Q485" s="137"/>
      <c r="R485" s="137"/>
      <c r="S485" s="137"/>
      <c r="T485" s="137"/>
      <c r="U485" s="137"/>
      <c r="V485" s="137"/>
      <c r="W485" s="137"/>
      <c r="X485" s="137"/>
      <c r="Y485" s="137"/>
      <c r="Z485" s="137"/>
    </row>
    <row r="486" spans="1:26" s="138" customFormat="1" x14ac:dyDescent="0.2">
      <c r="A486" s="235"/>
      <c r="B486" s="139"/>
      <c r="C486" s="139"/>
      <c r="D486" s="139"/>
      <c r="E486" s="136"/>
      <c r="F486" s="136"/>
      <c r="G486" s="136"/>
      <c r="H486" s="137"/>
      <c r="I486" s="137"/>
      <c r="J486" s="137"/>
      <c r="K486" s="137"/>
      <c r="L486" s="137"/>
      <c r="M486" s="137"/>
      <c r="N486" s="137"/>
      <c r="O486" s="137"/>
      <c r="P486" s="137"/>
      <c r="Q486" s="137"/>
      <c r="R486" s="137"/>
      <c r="S486" s="137"/>
      <c r="T486" s="137"/>
      <c r="U486" s="137"/>
      <c r="V486" s="137"/>
      <c r="W486" s="137"/>
      <c r="X486" s="137"/>
      <c r="Y486" s="137"/>
      <c r="Z486" s="137"/>
    </row>
    <row r="487" spans="1:26" s="138" customFormat="1" x14ac:dyDescent="0.2">
      <c r="A487" s="235"/>
      <c r="B487" s="139"/>
      <c r="C487" s="139"/>
      <c r="D487" s="139"/>
      <c r="E487" s="136"/>
      <c r="F487" s="136"/>
      <c r="G487" s="136"/>
      <c r="H487" s="137"/>
      <c r="I487" s="137"/>
      <c r="J487" s="137"/>
      <c r="K487" s="137"/>
      <c r="L487" s="137"/>
      <c r="M487" s="137"/>
      <c r="N487" s="137"/>
      <c r="O487" s="137"/>
      <c r="P487" s="137"/>
      <c r="Q487" s="137"/>
      <c r="R487" s="137"/>
      <c r="S487" s="137"/>
      <c r="T487" s="137"/>
      <c r="U487" s="137"/>
      <c r="V487" s="137"/>
      <c r="W487" s="137"/>
      <c r="X487" s="137"/>
      <c r="Y487" s="137"/>
      <c r="Z487" s="137"/>
    </row>
    <row r="488" spans="1:26" s="138" customFormat="1" x14ac:dyDescent="0.2">
      <c r="A488" s="235"/>
      <c r="B488" s="139"/>
      <c r="C488" s="139"/>
      <c r="D488" s="139"/>
      <c r="E488" s="136"/>
      <c r="F488" s="136"/>
      <c r="G488" s="136"/>
      <c r="H488" s="137"/>
      <c r="I488" s="137"/>
      <c r="J488" s="137"/>
      <c r="K488" s="137"/>
      <c r="L488" s="137"/>
      <c r="M488" s="137"/>
      <c r="N488" s="137"/>
      <c r="O488" s="137"/>
      <c r="P488" s="137"/>
      <c r="Q488" s="137"/>
      <c r="R488" s="137"/>
      <c r="S488" s="137"/>
      <c r="T488" s="137"/>
      <c r="U488" s="137"/>
      <c r="V488" s="137"/>
      <c r="W488" s="137"/>
      <c r="X488" s="137"/>
      <c r="Y488" s="137"/>
      <c r="Z488" s="137"/>
    </row>
    <row r="489" spans="1:26" s="138" customFormat="1" x14ac:dyDescent="0.2">
      <c r="A489" s="235"/>
      <c r="B489" s="139"/>
      <c r="C489" s="139"/>
      <c r="D489" s="139"/>
      <c r="E489" s="136"/>
      <c r="F489" s="136"/>
      <c r="G489" s="136"/>
      <c r="H489" s="137"/>
      <c r="I489" s="137"/>
      <c r="J489" s="137"/>
      <c r="K489" s="137"/>
      <c r="L489" s="137"/>
      <c r="M489" s="137"/>
      <c r="N489" s="137"/>
      <c r="O489" s="137"/>
      <c r="P489" s="137"/>
      <c r="Q489" s="137"/>
      <c r="R489" s="137"/>
      <c r="S489" s="137"/>
      <c r="T489" s="137"/>
      <c r="U489" s="137"/>
      <c r="V489" s="137"/>
      <c r="W489" s="137"/>
      <c r="X489" s="137"/>
      <c r="Y489" s="137"/>
      <c r="Z489" s="137"/>
    </row>
    <row r="490" spans="1:26" s="138" customFormat="1" x14ac:dyDescent="0.2">
      <c r="A490" s="235"/>
      <c r="B490" s="139"/>
      <c r="C490" s="139"/>
      <c r="D490" s="139"/>
      <c r="E490" s="136"/>
      <c r="F490" s="136"/>
      <c r="G490" s="136"/>
      <c r="H490" s="137"/>
      <c r="I490" s="137"/>
      <c r="J490" s="137"/>
      <c r="K490" s="137"/>
      <c r="L490" s="137"/>
      <c r="M490" s="137"/>
      <c r="N490" s="137"/>
      <c r="O490" s="137"/>
      <c r="P490" s="137"/>
      <c r="Q490" s="137"/>
      <c r="R490" s="137"/>
      <c r="S490" s="137"/>
      <c r="T490" s="137"/>
      <c r="U490" s="137"/>
      <c r="V490" s="137"/>
      <c r="W490" s="137"/>
      <c r="X490" s="137"/>
      <c r="Y490" s="137"/>
      <c r="Z490" s="137"/>
    </row>
    <row r="491" spans="1:26" s="138" customFormat="1" x14ac:dyDescent="0.2">
      <c r="A491" s="235"/>
      <c r="B491" s="139"/>
      <c r="C491" s="139"/>
      <c r="D491" s="139"/>
      <c r="E491" s="136"/>
      <c r="F491" s="136"/>
      <c r="G491" s="136"/>
      <c r="H491" s="137"/>
      <c r="I491" s="137"/>
      <c r="J491" s="137"/>
      <c r="K491" s="137"/>
      <c r="L491" s="137"/>
      <c r="M491" s="137"/>
      <c r="N491" s="137"/>
      <c r="O491" s="137"/>
      <c r="P491" s="137"/>
      <c r="Q491" s="137"/>
      <c r="R491" s="137"/>
      <c r="S491" s="137"/>
      <c r="T491" s="137"/>
      <c r="U491" s="137"/>
      <c r="V491" s="137"/>
      <c r="W491" s="137"/>
      <c r="X491" s="137"/>
      <c r="Y491" s="137"/>
      <c r="Z491" s="137"/>
    </row>
    <row r="492" spans="1:26" s="138" customFormat="1" x14ac:dyDescent="0.2">
      <c r="A492" s="235"/>
      <c r="B492" s="139"/>
      <c r="C492" s="139"/>
      <c r="D492" s="139"/>
      <c r="E492" s="136"/>
      <c r="F492" s="136"/>
      <c r="G492" s="136"/>
      <c r="H492" s="137"/>
      <c r="I492" s="137"/>
      <c r="J492" s="137"/>
      <c r="K492" s="137"/>
      <c r="L492" s="137"/>
      <c r="M492" s="137"/>
      <c r="N492" s="137"/>
      <c r="O492" s="137"/>
      <c r="P492" s="137"/>
      <c r="Q492" s="137"/>
      <c r="R492" s="137"/>
      <c r="S492" s="137"/>
      <c r="T492" s="137"/>
      <c r="U492" s="137"/>
      <c r="V492" s="137"/>
      <c r="W492" s="137"/>
      <c r="X492" s="137"/>
      <c r="Y492" s="137"/>
      <c r="Z492" s="137"/>
    </row>
    <row r="493" spans="1:26" s="138" customFormat="1" x14ac:dyDescent="0.2">
      <c r="A493" s="235"/>
      <c r="B493" s="139"/>
      <c r="C493" s="139"/>
      <c r="D493" s="139"/>
      <c r="E493" s="136"/>
      <c r="F493" s="136"/>
      <c r="G493" s="136"/>
      <c r="H493" s="137"/>
      <c r="I493" s="137"/>
      <c r="J493" s="137"/>
      <c r="K493" s="137"/>
      <c r="L493" s="137"/>
      <c r="M493" s="137"/>
      <c r="N493" s="137"/>
      <c r="O493" s="137"/>
      <c r="P493" s="137"/>
      <c r="Q493" s="137"/>
      <c r="R493" s="137"/>
      <c r="S493" s="137"/>
      <c r="T493" s="137"/>
      <c r="U493" s="137"/>
      <c r="V493" s="137"/>
      <c r="W493" s="137"/>
      <c r="X493" s="137"/>
      <c r="Y493" s="137"/>
      <c r="Z493" s="137"/>
    </row>
    <row r="494" spans="1:26" s="138" customFormat="1" x14ac:dyDescent="0.2">
      <c r="A494" s="235"/>
      <c r="B494" s="139"/>
      <c r="C494" s="139"/>
      <c r="D494" s="139"/>
      <c r="E494" s="136"/>
      <c r="F494" s="136"/>
      <c r="G494" s="136"/>
      <c r="H494" s="137"/>
      <c r="I494" s="137"/>
      <c r="J494" s="137"/>
      <c r="K494" s="137"/>
      <c r="L494" s="137"/>
      <c r="M494" s="137"/>
      <c r="N494" s="137"/>
      <c r="O494" s="137"/>
      <c r="P494" s="137"/>
      <c r="Q494" s="137"/>
      <c r="R494" s="137"/>
      <c r="S494" s="137"/>
      <c r="T494" s="137"/>
      <c r="U494" s="137"/>
      <c r="V494" s="137"/>
      <c r="W494" s="137"/>
      <c r="X494" s="137"/>
      <c r="Y494" s="137"/>
      <c r="Z494" s="137"/>
    </row>
    <row r="495" spans="1:26" s="138" customFormat="1" x14ac:dyDescent="0.2">
      <c r="A495" s="235"/>
      <c r="B495" s="139"/>
      <c r="C495" s="139"/>
      <c r="D495" s="139"/>
      <c r="E495" s="136"/>
      <c r="F495" s="136"/>
      <c r="G495" s="136"/>
      <c r="H495" s="137"/>
      <c r="I495" s="137"/>
      <c r="J495" s="137"/>
      <c r="K495" s="137"/>
      <c r="L495" s="137"/>
      <c r="M495" s="137"/>
      <c r="N495" s="137"/>
      <c r="O495" s="137"/>
      <c r="P495" s="137"/>
      <c r="Q495" s="137"/>
      <c r="R495" s="137"/>
      <c r="S495" s="137"/>
      <c r="T495" s="137"/>
      <c r="U495" s="137"/>
      <c r="V495" s="137"/>
      <c r="W495" s="137"/>
      <c r="X495" s="137"/>
      <c r="Y495" s="137"/>
      <c r="Z495" s="137"/>
    </row>
    <row r="496" spans="1:26" s="138" customFormat="1" x14ac:dyDescent="0.2">
      <c r="A496" s="235"/>
      <c r="B496" s="139"/>
      <c r="C496" s="139"/>
      <c r="D496" s="139"/>
      <c r="E496" s="136"/>
      <c r="F496" s="136"/>
      <c r="G496" s="136"/>
      <c r="H496" s="137"/>
      <c r="I496" s="137"/>
      <c r="J496" s="137"/>
      <c r="K496" s="137"/>
      <c r="L496" s="137"/>
      <c r="M496" s="137"/>
      <c r="N496" s="137"/>
      <c r="O496" s="137"/>
      <c r="P496" s="137"/>
      <c r="Q496" s="137"/>
      <c r="R496" s="137"/>
      <c r="S496" s="137"/>
      <c r="T496" s="137"/>
      <c r="U496" s="137"/>
      <c r="V496" s="137"/>
      <c r="W496" s="137"/>
      <c r="X496" s="137"/>
      <c r="Y496" s="137"/>
      <c r="Z496" s="137"/>
    </row>
    <row r="497" spans="1:26" s="138" customFormat="1" x14ac:dyDescent="0.2">
      <c r="A497" s="235"/>
      <c r="B497" s="139"/>
      <c r="C497" s="139"/>
      <c r="D497" s="139"/>
      <c r="E497" s="136"/>
      <c r="F497" s="136"/>
      <c r="G497" s="136"/>
      <c r="H497" s="137"/>
      <c r="I497" s="137"/>
      <c r="J497" s="137"/>
      <c r="K497" s="137"/>
      <c r="L497" s="137"/>
      <c r="M497" s="137"/>
      <c r="N497" s="137"/>
      <c r="O497" s="137"/>
      <c r="P497" s="137"/>
      <c r="Q497" s="137"/>
      <c r="R497" s="137"/>
      <c r="S497" s="137"/>
      <c r="T497" s="137"/>
      <c r="U497" s="137"/>
      <c r="V497" s="137"/>
      <c r="W497" s="137"/>
      <c r="X497" s="137"/>
      <c r="Y497" s="137"/>
      <c r="Z497" s="137"/>
    </row>
    <row r="498" spans="1:26" s="138" customFormat="1" x14ac:dyDescent="0.2">
      <c r="A498" s="235"/>
      <c r="B498" s="139"/>
      <c r="C498" s="139"/>
      <c r="D498" s="139"/>
      <c r="E498" s="136"/>
      <c r="F498" s="136"/>
      <c r="G498" s="136"/>
      <c r="H498" s="137"/>
      <c r="I498" s="137"/>
      <c r="J498" s="137"/>
      <c r="K498" s="137"/>
      <c r="L498" s="137"/>
      <c r="M498" s="137"/>
      <c r="N498" s="137"/>
      <c r="O498" s="137"/>
      <c r="P498" s="137"/>
      <c r="Q498" s="137"/>
      <c r="R498" s="137"/>
      <c r="S498" s="137"/>
      <c r="T498" s="137"/>
      <c r="U498" s="137"/>
      <c r="V498" s="137"/>
      <c r="W498" s="137"/>
      <c r="X498" s="137"/>
      <c r="Y498" s="137"/>
      <c r="Z498" s="137"/>
    </row>
    <row r="499" spans="1:26" s="138" customFormat="1" x14ac:dyDescent="0.2">
      <c r="A499" s="235"/>
      <c r="B499" s="139"/>
      <c r="C499" s="139"/>
      <c r="D499" s="139"/>
      <c r="E499" s="136"/>
      <c r="F499" s="136"/>
      <c r="G499" s="136"/>
      <c r="H499" s="137"/>
      <c r="I499" s="137"/>
      <c r="J499" s="137"/>
      <c r="K499" s="137"/>
      <c r="L499" s="137"/>
      <c r="M499" s="137"/>
      <c r="N499" s="137"/>
      <c r="O499" s="137"/>
      <c r="P499" s="137"/>
      <c r="Q499" s="137"/>
      <c r="R499" s="137"/>
      <c r="S499" s="137"/>
      <c r="T499" s="137"/>
      <c r="U499" s="137"/>
      <c r="V499" s="137"/>
      <c r="W499" s="137"/>
      <c r="X499" s="137"/>
      <c r="Y499" s="137"/>
      <c r="Z499" s="137"/>
    </row>
    <row r="500" spans="1:26" s="138" customFormat="1" x14ac:dyDescent="0.2">
      <c r="A500" s="235"/>
      <c r="B500" s="139"/>
      <c r="C500" s="139"/>
      <c r="D500" s="139"/>
      <c r="E500" s="136"/>
      <c r="F500" s="136"/>
      <c r="G500" s="136"/>
      <c r="H500" s="137"/>
      <c r="I500" s="137"/>
      <c r="J500" s="137"/>
      <c r="K500" s="137"/>
      <c r="L500" s="137"/>
      <c r="M500" s="137"/>
      <c r="N500" s="137"/>
      <c r="O500" s="137"/>
      <c r="P500" s="137"/>
      <c r="Q500" s="137"/>
      <c r="R500" s="137"/>
      <c r="S500" s="137"/>
      <c r="T500" s="137"/>
      <c r="U500" s="137"/>
      <c r="V500" s="137"/>
      <c r="W500" s="137"/>
      <c r="X500" s="137"/>
      <c r="Y500" s="137"/>
      <c r="Z500" s="137"/>
    </row>
    <row r="501" spans="1:26" s="138" customFormat="1" x14ac:dyDescent="0.2">
      <c r="A501" s="235"/>
      <c r="B501" s="139"/>
      <c r="C501" s="139"/>
      <c r="D501" s="139"/>
      <c r="E501" s="136"/>
      <c r="F501" s="136"/>
      <c r="G501" s="136"/>
      <c r="H501" s="137"/>
      <c r="I501" s="137"/>
      <c r="J501" s="137"/>
      <c r="K501" s="137"/>
      <c r="L501" s="137"/>
      <c r="M501" s="137"/>
      <c r="N501" s="137"/>
      <c r="O501" s="137"/>
      <c r="P501" s="137"/>
      <c r="Q501" s="137"/>
      <c r="R501" s="137"/>
      <c r="S501" s="137"/>
      <c r="T501" s="137"/>
      <c r="U501" s="137"/>
      <c r="V501" s="137"/>
      <c r="W501" s="137"/>
      <c r="X501" s="137"/>
      <c r="Y501" s="137"/>
      <c r="Z501" s="137"/>
    </row>
    <row r="502" spans="1:26" s="138" customFormat="1" x14ac:dyDescent="0.2">
      <c r="A502" s="235"/>
      <c r="B502" s="139"/>
      <c r="C502" s="139"/>
      <c r="D502" s="139"/>
      <c r="E502" s="136"/>
      <c r="F502" s="136"/>
      <c r="G502" s="136"/>
      <c r="H502" s="137"/>
      <c r="I502" s="137"/>
      <c r="J502" s="137"/>
      <c r="K502" s="137"/>
      <c r="L502" s="137"/>
      <c r="M502" s="137"/>
      <c r="N502" s="137"/>
      <c r="O502" s="137"/>
      <c r="P502" s="137"/>
      <c r="Q502" s="137"/>
      <c r="R502" s="137"/>
      <c r="S502" s="137"/>
      <c r="T502" s="137"/>
      <c r="U502" s="137"/>
      <c r="V502" s="137"/>
      <c r="W502" s="137"/>
      <c r="X502" s="137"/>
      <c r="Y502" s="137"/>
      <c r="Z502" s="137"/>
    </row>
    <row r="503" spans="1:26" s="138" customFormat="1" x14ac:dyDescent="0.2">
      <c r="A503" s="235"/>
      <c r="E503" s="136"/>
      <c r="F503" s="136"/>
      <c r="G503" s="136"/>
      <c r="H503" s="137"/>
      <c r="I503" s="137"/>
      <c r="J503" s="137"/>
      <c r="K503" s="137"/>
      <c r="L503" s="137"/>
      <c r="M503" s="137"/>
      <c r="N503" s="137"/>
      <c r="O503" s="137"/>
      <c r="P503" s="137"/>
      <c r="Q503" s="137"/>
      <c r="R503" s="137"/>
      <c r="S503" s="137"/>
      <c r="T503" s="137"/>
      <c r="U503" s="137"/>
      <c r="V503" s="137"/>
      <c r="W503" s="137"/>
      <c r="X503" s="137"/>
      <c r="Y503" s="137"/>
      <c r="Z503" s="137"/>
    </row>
    <row r="504" spans="1:26" s="138" customFormat="1" x14ac:dyDescent="0.2">
      <c r="A504" s="235"/>
      <c r="B504" s="139"/>
      <c r="C504" s="139"/>
      <c r="D504" s="139"/>
      <c r="E504" s="136"/>
      <c r="F504" s="136"/>
      <c r="G504" s="136"/>
      <c r="H504" s="137"/>
      <c r="I504" s="137"/>
      <c r="J504" s="137"/>
      <c r="K504" s="137"/>
      <c r="L504" s="137"/>
      <c r="M504" s="137"/>
      <c r="N504" s="137"/>
      <c r="O504" s="137"/>
      <c r="P504" s="137"/>
      <c r="Q504" s="137"/>
      <c r="R504" s="137"/>
      <c r="S504" s="137"/>
      <c r="T504" s="137"/>
      <c r="U504" s="137"/>
      <c r="V504" s="137"/>
      <c r="W504" s="137"/>
      <c r="X504" s="137"/>
      <c r="Y504" s="137"/>
      <c r="Z504" s="137"/>
    </row>
    <row r="505" spans="1:26" s="138" customFormat="1" x14ac:dyDescent="0.2">
      <c r="A505" s="235"/>
      <c r="B505" s="139"/>
      <c r="C505" s="139"/>
      <c r="D505" s="139"/>
      <c r="E505" s="136"/>
      <c r="F505" s="136"/>
      <c r="G505" s="136"/>
      <c r="H505" s="137"/>
      <c r="I505" s="137"/>
      <c r="J505" s="137"/>
      <c r="K505" s="137"/>
      <c r="L505" s="137"/>
      <c r="M505" s="137"/>
      <c r="N505" s="137"/>
      <c r="O505" s="137"/>
      <c r="P505" s="137"/>
      <c r="Q505" s="137"/>
      <c r="R505" s="137"/>
      <c r="S505" s="137"/>
      <c r="T505" s="137"/>
      <c r="U505" s="137"/>
      <c r="V505" s="137"/>
      <c r="W505" s="137"/>
      <c r="X505" s="137"/>
      <c r="Y505" s="137"/>
      <c r="Z505" s="137"/>
    </row>
    <row r="506" spans="1:26" s="138" customFormat="1" x14ac:dyDescent="0.2">
      <c r="A506" s="235"/>
      <c r="B506" s="139"/>
      <c r="C506" s="139"/>
      <c r="D506" s="139"/>
      <c r="E506" s="136"/>
      <c r="F506" s="136"/>
      <c r="G506" s="136"/>
      <c r="H506" s="137"/>
      <c r="I506" s="137"/>
      <c r="J506" s="137"/>
      <c r="K506" s="137"/>
      <c r="L506" s="137"/>
      <c r="M506" s="137"/>
      <c r="N506" s="137"/>
      <c r="O506" s="137"/>
      <c r="P506" s="137"/>
      <c r="Q506" s="137"/>
      <c r="R506" s="137"/>
      <c r="S506" s="137"/>
      <c r="T506" s="137"/>
      <c r="U506" s="137"/>
      <c r="V506" s="137"/>
      <c r="W506" s="137"/>
      <c r="X506" s="137"/>
      <c r="Y506" s="137"/>
      <c r="Z506" s="137"/>
    </row>
    <row r="507" spans="1:26" s="138" customFormat="1" x14ac:dyDescent="0.2">
      <c r="A507" s="235"/>
      <c r="B507" s="139"/>
      <c r="C507" s="139"/>
      <c r="D507" s="139"/>
      <c r="E507" s="136"/>
      <c r="F507" s="136"/>
      <c r="G507" s="136"/>
      <c r="H507" s="137"/>
      <c r="I507" s="137"/>
      <c r="J507" s="137"/>
      <c r="K507" s="137"/>
      <c r="L507" s="137"/>
      <c r="M507" s="137"/>
      <c r="N507" s="137"/>
      <c r="O507" s="137"/>
      <c r="P507" s="137"/>
      <c r="Q507" s="137"/>
      <c r="R507" s="137"/>
      <c r="S507" s="137"/>
      <c r="T507" s="137"/>
      <c r="U507" s="137"/>
      <c r="V507" s="137"/>
      <c r="W507" s="137"/>
      <c r="X507" s="137"/>
      <c r="Y507" s="137"/>
      <c r="Z507" s="137"/>
    </row>
    <row r="508" spans="1:26" s="138" customFormat="1" x14ac:dyDescent="0.2">
      <c r="A508" s="235"/>
      <c r="B508" s="139"/>
      <c r="C508" s="139"/>
      <c r="D508" s="139"/>
      <c r="E508" s="136"/>
      <c r="F508" s="136"/>
      <c r="G508" s="136"/>
      <c r="H508" s="137"/>
      <c r="I508" s="137"/>
      <c r="J508" s="137"/>
      <c r="K508" s="137"/>
      <c r="L508" s="137"/>
      <c r="M508" s="137"/>
      <c r="N508" s="137"/>
      <c r="O508" s="137"/>
      <c r="P508" s="137"/>
      <c r="Q508" s="137"/>
      <c r="R508" s="137"/>
      <c r="S508" s="137"/>
      <c r="T508" s="137"/>
      <c r="U508" s="137"/>
      <c r="V508" s="137"/>
      <c r="W508" s="137"/>
      <c r="X508" s="137"/>
      <c r="Y508" s="137"/>
      <c r="Z508" s="137"/>
    </row>
    <row r="509" spans="1:26" s="138" customFormat="1" x14ac:dyDescent="0.2">
      <c r="A509" s="235"/>
      <c r="B509" s="139"/>
      <c r="C509" s="139"/>
      <c r="D509" s="139"/>
      <c r="E509" s="136"/>
      <c r="F509" s="136"/>
      <c r="G509" s="136"/>
      <c r="H509" s="137"/>
      <c r="I509" s="137"/>
      <c r="J509" s="137"/>
      <c r="K509" s="137"/>
      <c r="L509" s="137"/>
      <c r="M509" s="137"/>
      <c r="N509" s="137"/>
      <c r="O509" s="137"/>
      <c r="P509" s="137"/>
      <c r="Q509" s="137"/>
      <c r="R509" s="137"/>
      <c r="S509" s="137"/>
      <c r="T509" s="137"/>
      <c r="U509" s="137"/>
      <c r="V509" s="137"/>
      <c r="W509" s="137"/>
      <c r="X509" s="137"/>
      <c r="Y509" s="137"/>
      <c r="Z509" s="137"/>
    </row>
    <row r="510" spans="1:26" s="138" customFormat="1" x14ac:dyDescent="0.2">
      <c r="A510" s="235"/>
      <c r="B510" s="139"/>
      <c r="C510" s="139"/>
      <c r="D510" s="139"/>
      <c r="E510" s="136"/>
      <c r="F510" s="136"/>
      <c r="G510" s="136"/>
      <c r="H510" s="137"/>
      <c r="I510" s="137"/>
      <c r="J510" s="137"/>
      <c r="K510" s="137"/>
      <c r="L510" s="137"/>
      <c r="M510" s="137"/>
      <c r="N510" s="137"/>
      <c r="O510" s="137"/>
      <c r="P510" s="137"/>
      <c r="Q510" s="137"/>
      <c r="R510" s="137"/>
      <c r="S510" s="137"/>
      <c r="T510" s="137"/>
      <c r="U510" s="137"/>
      <c r="V510" s="137"/>
      <c r="W510" s="137"/>
      <c r="X510" s="137"/>
      <c r="Y510" s="137"/>
      <c r="Z510" s="137"/>
    </row>
    <row r="511" spans="1:26" s="138" customFormat="1" x14ac:dyDescent="0.2">
      <c r="A511" s="235"/>
      <c r="B511" s="139"/>
      <c r="C511" s="139"/>
      <c r="D511" s="139"/>
      <c r="E511" s="136"/>
      <c r="F511" s="136"/>
      <c r="G511" s="136"/>
      <c r="H511" s="137"/>
      <c r="I511" s="137"/>
      <c r="J511" s="137"/>
      <c r="K511" s="137"/>
      <c r="L511" s="137"/>
      <c r="M511" s="137"/>
      <c r="N511" s="137"/>
      <c r="O511" s="137"/>
      <c r="P511" s="137"/>
      <c r="Q511" s="137"/>
      <c r="R511" s="137"/>
      <c r="S511" s="137"/>
      <c r="T511" s="137"/>
      <c r="U511" s="137"/>
      <c r="V511" s="137"/>
      <c r="W511" s="137"/>
      <c r="X511" s="137"/>
      <c r="Y511" s="137"/>
      <c r="Z511" s="137"/>
    </row>
    <row r="512" spans="1:26" s="138" customFormat="1" x14ac:dyDescent="0.2">
      <c r="A512" s="235"/>
      <c r="B512" s="139"/>
      <c r="C512" s="139"/>
      <c r="D512" s="139"/>
      <c r="E512" s="136"/>
      <c r="F512" s="136"/>
      <c r="G512" s="136"/>
      <c r="H512" s="137"/>
      <c r="I512" s="137"/>
      <c r="J512" s="137"/>
      <c r="K512" s="137"/>
      <c r="L512" s="137"/>
      <c r="M512" s="137"/>
      <c r="N512" s="137"/>
      <c r="O512" s="137"/>
      <c r="P512" s="137"/>
      <c r="Q512" s="137"/>
      <c r="R512" s="137"/>
      <c r="S512" s="137"/>
      <c r="T512" s="137"/>
      <c r="U512" s="137"/>
      <c r="V512" s="137"/>
      <c r="W512" s="137"/>
      <c r="X512" s="137"/>
      <c r="Y512" s="137"/>
      <c r="Z512" s="137"/>
    </row>
    <row r="513" spans="1:26" s="138" customFormat="1" x14ac:dyDescent="0.2">
      <c r="A513" s="235"/>
      <c r="B513" s="139"/>
      <c r="C513" s="139"/>
      <c r="D513" s="139"/>
      <c r="E513" s="136"/>
      <c r="F513" s="136"/>
      <c r="G513" s="136"/>
      <c r="H513" s="137"/>
      <c r="I513" s="137"/>
      <c r="J513" s="137"/>
      <c r="K513" s="137"/>
      <c r="L513" s="137"/>
      <c r="M513" s="137"/>
      <c r="N513" s="137"/>
      <c r="O513" s="137"/>
      <c r="P513" s="137"/>
      <c r="Q513" s="137"/>
      <c r="R513" s="137"/>
      <c r="S513" s="137"/>
      <c r="T513" s="137"/>
      <c r="U513" s="137"/>
      <c r="V513" s="137"/>
      <c r="W513" s="137"/>
      <c r="X513" s="137"/>
      <c r="Y513" s="137"/>
      <c r="Z513" s="137"/>
    </row>
    <row r="514" spans="1:26" s="138" customFormat="1" x14ac:dyDescent="0.2">
      <c r="A514" s="235"/>
      <c r="B514" s="139"/>
      <c r="C514" s="139"/>
      <c r="D514" s="139"/>
      <c r="E514" s="136"/>
      <c r="F514" s="136"/>
      <c r="G514" s="136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7"/>
      <c r="V514" s="137"/>
      <c r="W514" s="137"/>
      <c r="X514" s="137"/>
      <c r="Y514" s="137"/>
      <c r="Z514" s="137"/>
    </row>
    <row r="515" spans="1:26" s="138" customFormat="1" x14ac:dyDescent="0.2">
      <c r="A515" s="235"/>
      <c r="B515" s="139"/>
      <c r="C515" s="139"/>
      <c r="D515" s="139"/>
      <c r="E515" s="136"/>
      <c r="F515" s="136"/>
      <c r="G515" s="136"/>
      <c r="H515" s="137"/>
      <c r="I515" s="137"/>
      <c r="J515" s="137"/>
      <c r="K515" s="137"/>
      <c r="L515" s="137"/>
      <c r="M515" s="137"/>
      <c r="N515" s="137"/>
      <c r="O515" s="137"/>
      <c r="P515" s="137"/>
      <c r="Q515" s="137"/>
      <c r="R515" s="137"/>
      <c r="S515" s="137"/>
      <c r="T515" s="137"/>
      <c r="U515" s="137"/>
      <c r="V515" s="137"/>
      <c r="W515" s="137"/>
      <c r="X515" s="137"/>
      <c r="Y515" s="137"/>
      <c r="Z515" s="137"/>
    </row>
    <row r="516" spans="1:26" s="138" customFormat="1" x14ac:dyDescent="0.2">
      <c r="A516" s="235"/>
      <c r="B516" s="139"/>
      <c r="C516" s="139"/>
      <c r="D516" s="139"/>
      <c r="E516" s="136"/>
      <c r="F516" s="136"/>
      <c r="G516" s="136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7"/>
      <c r="V516" s="137"/>
      <c r="W516" s="137"/>
      <c r="X516" s="137"/>
      <c r="Y516" s="137"/>
      <c r="Z516" s="137"/>
    </row>
    <row r="517" spans="1:26" s="138" customFormat="1" x14ac:dyDescent="0.2">
      <c r="A517" s="235"/>
      <c r="B517" s="139"/>
      <c r="C517" s="139"/>
      <c r="D517" s="139"/>
      <c r="E517" s="136"/>
      <c r="F517" s="136"/>
      <c r="G517" s="136"/>
      <c r="H517" s="137"/>
      <c r="I517" s="137"/>
      <c r="J517" s="137"/>
      <c r="K517" s="137"/>
      <c r="L517" s="137"/>
      <c r="M517" s="137"/>
      <c r="N517" s="137"/>
      <c r="O517" s="137"/>
      <c r="P517" s="137"/>
      <c r="Q517" s="137"/>
      <c r="R517" s="137"/>
      <c r="S517" s="137"/>
      <c r="T517" s="137"/>
      <c r="U517" s="137"/>
      <c r="V517" s="137"/>
      <c r="W517" s="137"/>
      <c r="X517" s="137"/>
      <c r="Y517" s="137"/>
      <c r="Z517" s="137"/>
    </row>
    <row r="518" spans="1:26" s="138" customFormat="1" x14ac:dyDescent="0.2">
      <c r="A518" s="235"/>
      <c r="B518" s="139"/>
      <c r="C518" s="139"/>
      <c r="D518" s="139"/>
      <c r="E518" s="136"/>
      <c r="F518" s="136"/>
      <c r="G518" s="136"/>
      <c r="H518" s="137"/>
      <c r="I518" s="137"/>
      <c r="J518" s="137"/>
      <c r="K518" s="137"/>
      <c r="L518" s="137"/>
      <c r="M518" s="137"/>
      <c r="N518" s="137"/>
      <c r="O518" s="137"/>
      <c r="P518" s="137"/>
      <c r="Q518" s="137"/>
      <c r="R518" s="137"/>
      <c r="S518" s="137"/>
      <c r="T518" s="137"/>
      <c r="U518" s="137"/>
      <c r="V518" s="137"/>
      <c r="W518" s="137"/>
      <c r="X518" s="137"/>
      <c r="Y518" s="137"/>
      <c r="Z518" s="137"/>
    </row>
    <row r="519" spans="1:26" s="138" customFormat="1" x14ac:dyDescent="0.2">
      <c r="A519" s="235"/>
      <c r="B519" s="139"/>
      <c r="C519" s="139"/>
      <c r="D519" s="139"/>
      <c r="E519" s="136"/>
      <c r="F519" s="136"/>
      <c r="G519" s="136"/>
      <c r="H519" s="137"/>
      <c r="I519" s="137"/>
      <c r="J519" s="137"/>
      <c r="K519" s="137"/>
      <c r="L519" s="137"/>
      <c r="M519" s="137"/>
      <c r="N519" s="137"/>
      <c r="O519" s="137"/>
      <c r="P519" s="137"/>
      <c r="Q519" s="137"/>
      <c r="R519" s="137"/>
      <c r="S519" s="137"/>
      <c r="T519" s="137"/>
      <c r="U519" s="137"/>
      <c r="V519" s="137"/>
      <c r="W519" s="137"/>
      <c r="X519" s="137"/>
      <c r="Y519" s="137"/>
      <c r="Z519" s="137"/>
    </row>
    <row r="520" spans="1:26" s="138" customFormat="1" x14ac:dyDescent="0.2">
      <c r="A520" s="235"/>
      <c r="B520" s="139"/>
      <c r="C520" s="139"/>
      <c r="D520" s="139"/>
      <c r="E520" s="136"/>
      <c r="F520" s="136"/>
      <c r="G520" s="136"/>
      <c r="H520" s="137"/>
      <c r="I520" s="137"/>
      <c r="J520" s="137"/>
      <c r="K520" s="137"/>
      <c r="L520" s="137"/>
      <c r="M520" s="137"/>
      <c r="N520" s="137"/>
      <c r="O520" s="137"/>
      <c r="P520" s="137"/>
      <c r="Q520" s="137"/>
      <c r="R520" s="137"/>
      <c r="S520" s="137"/>
      <c r="T520" s="137"/>
      <c r="U520" s="137"/>
      <c r="V520" s="137"/>
      <c r="W520" s="137"/>
      <c r="X520" s="137"/>
      <c r="Y520" s="137"/>
      <c r="Z520" s="137"/>
    </row>
    <row r="521" spans="1:26" s="138" customFormat="1" x14ac:dyDescent="0.2">
      <c r="A521" s="235"/>
      <c r="B521" s="139"/>
      <c r="C521" s="139"/>
      <c r="D521" s="139"/>
      <c r="E521" s="136"/>
      <c r="F521" s="136"/>
      <c r="G521" s="136"/>
      <c r="H521" s="137"/>
      <c r="I521" s="137"/>
      <c r="J521" s="137"/>
      <c r="K521" s="137"/>
      <c r="L521" s="137"/>
      <c r="M521" s="137"/>
      <c r="N521" s="137"/>
      <c r="O521" s="137"/>
      <c r="P521" s="137"/>
      <c r="Q521" s="137"/>
      <c r="R521" s="137"/>
      <c r="S521" s="137"/>
      <c r="T521" s="137"/>
      <c r="U521" s="137"/>
      <c r="V521" s="137"/>
      <c r="W521" s="137"/>
      <c r="X521" s="137"/>
      <c r="Y521" s="137"/>
      <c r="Z521" s="137"/>
    </row>
    <row r="522" spans="1:26" s="138" customFormat="1" x14ac:dyDescent="0.2">
      <c r="A522" s="235"/>
      <c r="B522" s="139"/>
      <c r="C522" s="139"/>
      <c r="D522" s="139"/>
      <c r="E522" s="136"/>
      <c r="F522" s="136"/>
      <c r="G522" s="136"/>
      <c r="H522" s="137"/>
      <c r="I522" s="137"/>
      <c r="J522" s="137"/>
      <c r="K522" s="137"/>
      <c r="L522" s="137"/>
      <c r="M522" s="137"/>
      <c r="N522" s="137"/>
      <c r="O522" s="137"/>
      <c r="P522" s="137"/>
      <c r="Q522" s="137"/>
      <c r="R522" s="137"/>
      <c r="S522" s="137"/>
      <c r="T522" s="137"/>
      <c r="U522" s="137"/>
      <c r="V522" s="137"/>
      <c r="W522" s="137"/>
      <c r="X522" s="137"/>
      <c r="Y522" s="137"/>
      <c r="Z522" s="137"/>
    </row>
    <row r="523" spans="1:26" s="138" customFormat="1" x14ac:dyDescent="0.2">
      <c r="A523" s="235"/>
      <c r="B523" s="139"/>
      <c r="C523" s="139"/>
      <c r="D523" s="139"/>
      <c r="E523" s="136"/>
      <c r="F523" s="136"/>
      <c r="G523" s="136"/>
      <c r="H523" s="137"/>
      <c r="I523" s="137"/>
      <c r="J523" s="137"/>
      <c r="K523" s="137"/>
      <c r="L523" s="137"/>
      <c r="M523" s="137"/>
      <c r="N523" s="137"/>
      <c r="O523" s="137"/>
      <c r="P523" s="137"/>
      <c r="Q523" s="137"/>
      <c r="R523" s="137"/>
      <c r="S523" s="137"/>
      <c r="T523" s="137"/>
      <c r="U523" s="137"/>
      <c r="V523" s="137"/>
      <c r="W523" s="137"/>
      <c r="X523" s="137"/>
      <c r="Y523" s="137"/>
      <c r="Z523" s="137"/>
    </row>
    <row r="524" spans="1:26" s="138" customFormat="1" x14ac:dyDescent="0.2">
      <c r="A524" s="235"/>
      <c r="B524" s="139"/>
      <c r="C524" s="139"/>
      <c r="D524" s="139"/>
      <c r="E524" s="136"/>
      <c r="F524" s="136"/>
      <c r="G524" s="136"/>
      <c r="H524" s="137"/>
      <c r="I524" s="137"/>
      <c r="J524" s="137"/>
      <c r="K524" s="137"/>
      <c r="L524" s="137"/>
      <c r="M524" s="137"/>
      <c r="N524" s="137"/>
      <c r="O524" s="137"/>
      <c r="P524" s="137"/>
      <c r="Q524" s="137"/>
      <c r="R524" s="137"/>
      <c r="S524" s="137"/>
      <c r="T524" s="137"/>
      <c r="U524" s="137"/>
      <c r="V524" s="137"/>
      <c r="W524" s="137"/>
      <c r="X524" s="137"/>
      <c r="Y524" s="137"/>
      <c r="Z524" s="137"/>
    </row>
    <row r="525" spans="1:26" s="138" customFormat="1" x14ac:dyDescent="0.2">
      <c r="A525" s="235"/>
      <c r="B525" s="139"/>
      <c r="C525" s="139"/>
      <c r="D525" s="139"/>
      <c r="E525" s="136"/>
      <c r="F525" s="136"/>
      <c r="G525" s="136"/>
      <c r="H525" s="137"/>
      <c r="I525" s="137"/>
      <c r="J525" s="137"/>
      <c r="K525" s="137"/>
      <c r="L525" s="137"/>
      <c r="M525" s="137"/>
      <c r="N525" s="137"/>
      <c r="O525" s="137"/>
      <c r="P525" s="137"/>
      <c r="Q525" s="137"/>
      <c r="R525" s="137"/>
      <c r="S525" s="137"/>
      <c r="T525" s="137"/>
      <c r="U525" s="137"/>
      <c r="V525" s="137"/>
      <c r="W525" s="137"/>
      <c r="X525" s="137"/>
      <c r="Y525" s="137"/>
      <c r="Z525" s="137"/>
    </row>
    <row r="526" spans="1:26" s="138" customFormat="1" x14ac:dyDescent="0.2">
      <c r="A526" s="235"/>
      <c r="B526" s="139"/>
      <c r="C526" s="139"/>
      <c r="D526" s="139"/>
      <c r="E526" s="136"/>
      <c r="F526" s="136"/>
      <c r="G526" s="136"/>
      <c r="H526" s="137"/>
      <c r="I526" s="137"/>
      <c r="J526" s="137"/>
      <c r="K526" s="137"/>
      <c r="L526" s="137"/>
      <c r="M526" s="137"/>
      <c r="N526" s="137"/>
      <c r="O526" s="137"/>
      <c r="P526" s="137"/>
      <c r="Q526" s="137"/>
      <c r="R526" s="137"/>
      <c r="S526" s="137"/>
      <c r="T526" s="137"/>
      <c r="U526" s="137"/>
      <c r="V526" s="137"/>
      <c r="W526" s="137"/>
      <c r="X526" s="137"/>
      <c r="Y526" s="137"/>
      <c r="Z526" s="137"/>
    </row>
    <row r="527" spans="1:26" s="138" customFormat="1" x14ac:dyDescent="0.2">
      <c r="A527" s="235"/>
      <c r="B527" s="139"/>
      <c r="C527" s="139"/>
      <c r="D527" s="139"/>
      <c r="E527" s="136"/>
      <c r="F527" s="136"/>
      <c r="G527" s="136"/>
      <c r="H527" s="137"/>
      <c r="I527" s="137"/>
      <c r="J527" s="137"/>
      <c r="K527" s="137"/>
      <c r="L527" s="137"/>
      <c r="M527" s="137"/>
      <c r="N527" s="137"/>
      <c r="O527" s="137"/>
      <c r="P527" s="137"/>
      <c r="Q527" s="137"/>
      <c r="R527" s="137"/>
      <c r="S527" s="137"/>
      <c r="T527" s="137"/>
      <c r="U527" s="137"/>
      <c r="V527" s="137"/>
      <c r="W527" s="137"/>
      <c r="X527" s="137"/>
      <c r="Y527" s="137"/>
      <c r="Z527" s="137"/>
    </row>
    <row r="528" spans="1:26" s="138" customFormat="1" x14ac:dyDescent="0.2">
      <c r="A528" s="235"/>
      <c r="B528" s="139"/>
      <c r="C528" s="139"/>
      <c r="D528" s="139"/>
      <c r="E528" s="136"/>
      <c r="F528" s="136"/>
      <c r="G528" s="136"/>
      <c r="H528" s="137"/>
      <c r="I528" s="137"/>
      <c r="J528" s="137"/>
      <c r="K528" s="137"/>
      <c r="L528" s="137"/>
      <c r="M528" s="137"/>
      <c r="N528" s="137"/>
      <c r="O528" s="137"/>
      <c r="P528" s="137"/>
      <c r="Q528" s="137"/>
      <c r="R528" s="137"/>
      <c r="S528" s="137"/>
      <c r="T528" s="137"/>
      <c r="U528" s="137"/>
      <c r="V528" s="137"/>
      <c r="W528" s="137"/>
      <c r="X528" s="137"/>
      <c r="Y528" s="137"/>
      <c r="Z528" s="137"/>
    </row>
    <row r="529" spans="1:26" s="138" customFormat="1" x14ac:dyDescent="0.2">
      <c r="A529" s="235"/>
      <c r="B529" s="139"/>
      <c r="C529" s="139"/>
      <c r="D529" s="139"/>
      <c r="E529" s="136"/>
      <c r="F529" s="136"/>
      <c r="G529" s="136"/>
      <c r="H529" s="137"/>
      <c r="I529" s="137"/>
      <c r="J529" s="137"/>
      <c r="K529" s="137"/>
      <c r="L529" s="137"/>
      <c r="M529" s="137"/>
      <c r="N529" s="137"/>
      <c r="O529" s="137"/>
      <c r="P529" s="137"/>
      <c r="Q529" s="137"/>
      <c r="R529" s="137"/>
      <c r="S529" s="137"/>
      <c r="T529" s="137"/>
      <c r="U529" s="137"/>
      <c r="V529" s="137"/>
      <c r="W529" s="137"/>
      <c r="X529" s="137"/>
      <c r="Y529" s="137"/>
      <c r="Z529" s="137"/>
    </row>
    <row r="530" spans="1:26" s="138" customFormat="1" x14ac:dyDescent="0.2">
      <c r="A530" s="235"/>
      <c r="B530" s="139"/>
      <c r="C530" s="139"/>
      <c r="D530" s="139"/>
      <c r="E530" s="136"/>
      <c r="F530" s="136"/>
      <c r="G530" s="136"/>
      <c r="H530" s="137"/>
      <c r="I530" s="137"/>
      <c r="J530" s="137"/>
      <c r="K530" s="137"/>
      <c r="L530" s="137"/>
      <c r="M530" s="137"/>
      <c r="N530" s="137"/>
      <c r="O530" s="137"/>
      <c r="P530" s="137"/>
      <c r="Q530" s="137"/>
      <c r="R530" s="137"/>
      <c r="S530" s="137"/>
      <c r="T530" s="137"/>
      <c r="U530" s="137"/>
      <c r="V530" s="137"/>
      <c r="W530" s="137"/>
      <c r="X530" s="137"/>
      <c r="Y530" s="137"/>
      <c r="Z530" s="137"/>
    </row>
    <row r="531" spans="1:26" s="138" customFormat="1" x14ac:dyDescent="0.2">
      <c r="A531" s="235"/>
      <c r="B531" s="139"/>
      <c r="C531" s="139"/>
      <c r="D531" s="139"/>
      <c r="E531" s="136"/>
      <c r="F531" s="136"/>
      <c r="G531" s="136"/>
      <c r="H531" s="137"/>
      <c r="I531" s="137"/>
      <c r="J531" s="137"/>
      <c r="K531" s="137"/>
      <c r="L531" s="137"/>
      <c r="M531" s="137"/>
      <c r="N531" s="137"/>
      <c r="O531" s="137"/>
      <c r="P531" s="137"/>
      <c r="Q531" s="137"/>
      <c r="R531" s="137"/>
      <c r="S531" s="137"/>
      <c r="T531" s="137"/>
      <c r="U531" s="137"/>
      <c r="V531" s="137"/>
      <c r="W531" s="137"/>
      <c r="X531" s="137"/>
      <c r="Y531" s="137"/>
      <c r="Z531" s="137"/>
    </row>
    <row r="532" spans="1:26" s="138" customFormat="1" x14ac:dyDescent="0.2">
      <c r="A532" s="235"/>
      <c r="B532" s="139"/>
      <c r="C532" s="139"/>
      <c r="D532" s="139"/>
      <c r="E532" s="136"/>
      <c r="F532" s="136"/>
      <c r="G532" s="136"/>
      <c r="H532" s="137"/>
      <c r="I532" s="137"/>
      <c r="J532" s="137"/>
      <c r="K532" s="137"/>
      <c r="L532" s="137"/>
      <c r="M532" s="137"/>
      <c r="N532" s="137"/>
      <c r="O532" s="137"/>
      <c r="P532" s="137"/>
      <c r="Q532" s="137"/>
      <c r="R532" s="137"/>
      <c r="S532" s="137"/>
      <c r="T532" s="137"/>
      <c r="U532" s="137"/>
      <c r="V532" s="137"/>
      <c r="W532" s="137"/>
      <c r="X532" s="137"/>
      <c r="Y532" s="137"/>
      <c r="Z532" s="137"/>
    </row>
    <row r="533" spans="1:26" s="138" customFormat="1" x14ac:dyDescent="0.2">
      <c r="A533" s="235"/>
      <c r="B533" s="139"/>
      <c r="C533" s="139"/>
      <c r="D533" s="139"/>
      <c r="E533" s="136"/>
      <c r="F533" s="136"/>
      <c r="G533" s="136"/>
      <c r="H533" s="137"/>
      <c r="I533" s="137"/>
      <c r="J533" s="137"/>
      <c r="K533" s="137"/>
      <c r="L533" s="137"/>
      <c r="M533" s="137"/>
      <c r="N533" s="137"/>
      <c r="O533" s="137"/>
      <c r="P533" s="137"/>
      <c r="Q533" s="137"/>
      <c r="R533" s="137"/>
      <c r="S533" s="137"/>
      <c r="T533" s="137"/>
      <c r="U533" s="137"/>
      <c r="V533" s="137"/>
      <c r="W533" s="137"/>
      <c r="X533" s="137"/>
      <c r="Y533" s="137"/>
      <c r="Z533" s="137"/>
    </row>
    <row r="534" spans="1:26" s="138" customFormat="1" x14ac:dyDescent="0.2">
      <c r="A534" s="235"/>
      <c r="E534" s="136"/>
      <c r="F534" s="136"/>
      <c r="G534" s="136"/>
      <c r="H534" s="137"/>
      <c r="I534" s="137"/>
      <c r="J534" s="137"/>
      <c r="K534" s="137"/>
      <c r="L534" s="137"/>
      <c r="M534" s="137"/>
      <c r="N534" s="137"/>
      <c r="O534" s="137"/>
      <c r="P534" s="137"/>
      <c r="Q534" s="137"/>
      <c r="R534" s="137"/>
      <c r="S534" s="137"/>
      <c r="T534" s="137"/>
      <c r="U534" s="137"/>
      <c r="V534" s="137"/>
      <c r="W534" s="137"/>
      <c r="X534" s="137"/>
      <c r="Y534" s="137"/>
      <c r="Z534" s="137"/>
    </row>
    <row r="535" spans="1:26" s="138" customFormat="1" x14ac:dyDescent="0.2">
      <c r="A535" s="235"/>
      <c r="B535" s="139"/>
      <c r="C535" s="139"/>
      <c r="D535" s="139"/>
      <c r="E535" s="136"/>
      <c r="F535" s="136"/>
      <c r="G535" s="136"/>
      <c r="H535" s="137"/>
      <c r="I535" s="137"/>
      <c r="J535" s="137"/>
      <c r="K535" s="137"/>
      <c r="L535" s="137"/>
      <c r="M535" s="137"/>
      <c r="N535" s="137"/>
      <c r="O535" s="137"/>
      <c r="P535" s="137"/>
      <c r="Q535" s="137"/>
      <c r="R535" s="137"/>
      <c r="S535" s="137"/>
      <c r="T535" s="137"/>
      <c r="U535" s="137"/>
      <c r="V535" s="137"/>
      <c r="W535" s="137"/>
      <c r="X535" s="137"/>
      <c r="Y535" s="137"/>
      <c r="Z535" s="137"/>
    </row>
    <row r="536" spans="1:26" s="138" customFormat="1" x14ac:dyDescent="0.2">
      <c r="A536" s="235"/>
      <c r="B536" s="139"/>
      <c r="C536" s="139"/>
      <c r="D536" s="139"/>
      <c r="E536" s="136"/>
      <c r="F536" s="136"/>
      <c r="G536" s="136"/>
      <c r="H536" s="137"/>
      <c r="I536" s="137"/>
      <c r="J536" s="137"/>
      <c r="K536" s="137"/>
      <c r="L536" s="137"/>
      <c r="M536" s="137"/>
      <c r="N536" s="137"/>
      <c r="O536" s="137"/>
      <c r="P536" s="137"/>
      <c r="Q536" s="137"/>
      <c r="R536" s="137"/>
      <c r="S536" s="137"/>
      <c r="T536" s="137"/>
      <c r="U536" s="137"/>
      <c r="V536" s="137"/>
      <c r="W536" s="137"/>
      <c r="X536" s="137"/>
      <c r="Y536" s="137"/>
      <c r="Z536" s="137"/>
    </row>
    <row r="537" spans="1:26" s="138" customFormat="1" x14ac:dyDescent="0.2">
      <c r="A537" s="235"/>
      <c r="B537" s="139"/>
      <c r="C537" s="139"/>
      <c r="D537" s="139"/>
      <c r="E537" s="136"/>
      <c r="F537" s="136"/>
      <c r="G537" s="136"/>
      <c r="H537" s="137"/>
      <c r="I537" s="137"/>
      <c r="J537" s="137"/>
      <c r="K537" s="137"/>
      <c r="L537" s="137"/>
      <c r="M537" s="137"/>
      <c r="N537" s="137"/>
      <c r="O537" s="137"/>
      <c r="P537" s="137"/>
      <c r="Q537" s="137"/>
      <c r="R537" s="137"/>
      <c r="S537" s="137"/>
      <c r="T537" s="137"/>
      <c r="U537" s="137"/>
      <c r="V537" s="137"/>
      <c r="W537" s="137"/>
      <c r="X537" s="137"/>
      <c r="Y537" s="137"/>
      <c r="Z537" s="137"/>
    </row>
    <row r="538" spans="1:26" s="138" customFormat="1" x14ac:dyDescent="0.2">
      <c r="A538" s="235"/>
      <c r="B538" s="139"/>
      <c r="C538" s="139"/>
      <c r="D538" s="139"/>
      <c r="E538" s="136"/>
      <c r="F538" s="136"/>
      <c r="G538" s="136"/>
      <c r="H538" s="137"/>
      <c r="I538" s="137"/>
      <c r="J538" s="137"/>
      <c r="K538" s="137"/>
      <c r="L538" s="137"/>
      <c r="M538" s="137"/>
      <c r="N538" s="137"/>
      <c r="O538" s="137"/>
      <c r="P538" s="137"/>
      <c r="Q538" s="137"/>
      <c r="R538" s="137"/>
      <c r="S538" s="137"/>
      <c r="T538" s="137"/>
      <c r="U538" s="137"/>
      <c r="V538" s="137"/>
      <c r="W538" s="137"/>
      <c r="X538" s="137"/>
      <c r="Y538" s="137"/>
      <c r="Z538" s="137"/>
    </row>
    <row r="539" spans="1:26" s="138" customFormat="1" x14ac:dyDescent="0.2">
      <c r="A539" s="235"/>
      <c r="B539" s="139"/>
      <c r="C539" s="139"/>
      <c r="D539" s="139"/>
      <c r="E539" s="136"/>
      <c r="F539" s="136"/>
      <c r="G539" s="136"/>
      <c r="H539" s="137"/>
      <c r="I539" s="137"/>
      <c r="J539" s="137"/>
      <c r="K539" s="137"/>
      <c r="L539" s="137"/>
      <c r="M539" s="137"/>
      <c r="N539" s="137"/>
      <c r="O539" s="137"/>
      <c r="P539" s="137"/>
      <c r="Q539" s="137"/>
      <c r="R539" s="137"/>
      <c r="S539" s="137"/>
      <c r="T539" s="137"/>
      <c r="U539" s="137"/>
      <c r="V539" s="137"/>
      <c r="W539" s="137"/>
      <c r="X539" s="137"/>
      <c r="Y539" s="137"/>
      <c r="Z539" s="137"/>
    </row>
    <row r="540" spans="1:26" s="138" customFormat="1" x14ac:dyDescent="0.2">
      <c r="A540" s="235"/>
      <c r="B540" s="139"/>
      <c r="C540" s="139"/>
      <c r="D540" s="139"/>
      <c r="E540" s="136"/>
      <c r="F540" s="136"/>
      <c r="G540" s="136"/>
      <c r="H540" s="137"/>
      <c r="I540" s="137"/>
      <c r="J540" s="137"/>
      <c r="K540" s="137"/>
      <c r="L540" s="137"/>
      <c r="M540" s="137"/>
      <c r="N540" s="137"/>
      <c r="O540" s="137"/>
      <c r="P540" s="137"/>
      <c r="Q540" s="137"/>
      <c r="R540" s="137"/>
      <c r="S540" s="137"/>
      <c r="T540" s="137"/>
      <c r="U540" s="137"/>
      <c r="V540" s="137"/>
      <c r="W540" s="137"/>
      <c r="X540" s="137"/>
      <c r="Y540" s="137"/>
      <c r="Z540" s="137"/>
    </row>
    <row r="541" spans="1:26" s="138" customFormat="1" x14ac:dyDescent="0.2">
      <c r="A541" s="235"/>
      <c r="B541" s="139"/>
      <c r="C541" s="139"/>
      <c r="D541" s="139"/>
      <c r="E541" s="136"/>
      <c r="F541" s="136"/>
      <c r="G541" s="136"/>
      <c r="H541" s="137"/>
      <c r="I541" s="137"/>
      <c r="J541" s="137"/>
      <c r="K541" s="137"/>
      <c r="L541" s="137"/>
      <c r="M541" s="137"/>
      <c r="N541" s="137"/>
      <c r="O541" s="137"/>
      <c r="P541" s="137"/>
      <c r="Q541" s="137"/>
      <c r="R541" s="137"/>
      <c r="S541" s="137"/>
      <c r="T541" s="137"/>
      <c r="U541" s="137"/>
      <c r="V541" s="137"/>
      <c r="W541" s="137"/>
      <c r="X541" s="137"/>
      <c r="Y541" s="137"/>
      <c r="Z541" s="137"/>
    </row>
    <row r="542" spans="1:26" s="138" customFormat="1" x14ac:dyDescent="0.2">
      <c r="A542" s="235"/>
      <c r="B542" s="139"/>
      <c r="C542" s="139"/>
      <c r="D542" s="139"/>
      <c r="E542" s="136"/>
      <c r="F542" s="136"/>
      <c r="G542" s="136"/>
      <c r="H542" s="137"/>
      <c r="I542" s="137"/>
      <c r="J542" s="137"/>
      <c r="K542" s="137"/>
      <c r="L542" s="137"/>
      <c r="M542" s="137"/>
      <c r="N542" s="137"/>
      <c r="O542" s="137"/>
      <c r="P542" s="137"/>
      <c r="Q542" s="137"/>
      <c r="R542" s="137"/>
      <c r="S542" s="137"/>
      <c r="T542" s="137"/>
      <c r="U542" s="137"/>
      <c r="V542" s="137"/>
      <c r="W542" s="137"/>
      <c r="X542" s="137"/>
      <c r="Y542" s="137"/>
      <c r="Z542" s="137"/>
    </row>
    <row r="543" spans="1:26" s="138" customFormat="1" x14ac:dyDescent="0.2">
      <c r="A543" s="235"/>
      <c r="B543" s="139"/>
      <c r="C543" s="139"/>
      <c r="D543" s="139"/>
      <c r="E543" s="136"/>
      <c r="F543" s="136"/>
      <c r="G543" s="136"/>
      <c r="H543" s="137"/>
      <c r="I543" s="137"/>
      <c r="J543" s="137"/>
      <c r="K543" s="137"/>
      <c r="L543" s="137"/>
      <c r="M543" s="137"/>
      <c r="N543" s="137"/>
      <c r="O543" s="137"/>
      <c r="P543" s="137"/>
      <c r="Q543" s="137"/>
      <c r="R543" s="137"/>
      <c r="S543" s="137"/>
      <c r="T543" s="137"/>
      <c r="U543" s="137"/>
      <c r="V543" s="137"/>
      <c r="W543" s="137"/>
      <c r="X543" s="137"/>
      <c r="Y543" s="137"/>
      <c r="Z543" s="137"/>
    </row>
    <row r="544" spans="1:26" s="138" customFormat="1" x14ac:dyDescent="0.2">
      <c r="A544" s="235"/>
      <c r="B544" s="139"/>
      <c r="C544" s="139"/>
      <c r="D544" s="139"/>
      <c r="E544" s="136"/>
      <c r="F544" s="136"/>
      <c r="G544" s="136"/>
      <c r="H544" s="137"/>
      <c r="I544" s="137"/>
      <c r="J544" s="137"/>
      <c r="K544" s="137"/>
      <c r="L544" s="137"/>
      <c r="M544" s="137"/>
      <c r="N544" s="137"/>
      <c r="O544" s="137"/>
      <c r="P544" s="137"/>
      <c r="Q544" s="137"/>
      <c r="R544" s="137"/>
      <c r="S544" s="137"/>
      <c r="T544" s="137"/>
      <c r="U544" s="137"/>
      <c r="V544" s="137"/>
      <c r="W544" s="137"/>
      <c r="X544" s="137"/>
      <c r="Y544" s="137"/>
      <c r="Z544" s="137"/>
    </row>
    <row r="545" spans="1:26" s="138" customFormat="1" x14ac:dyDescent="0.2">
      <c r="A545" s="235"/>
      <c r="B545" s="139"/>
      <c r="C545" s="139"/>
      <c r="D545" s="139"/>
      <c r="E545" s="136"/>
      <c r="F545" s="136"/>
      <c r="G545" s="136"/>
      <c r="H545" s="137"/>
      <c r="I545" s="137"/>
      <c r="J545" s="137"/>
      <c r="K545" s="137"/>
      <c r="L545" s="137"/>
      <c r="M545" s="137"/>
      <c r="N545" s="137"/>
      <c r="O545" s="137"/>
      <c r="P545" s="137"/>
      <c r="Q545" s="137"/>
      <c r="R545" s="137"/>
      <c r="S545" s="137"/>
      <c r="T545" s="137"/>
      <c r="U545" s="137"/>
      <c r="V545" s="137"/>
      <c r="W545" s="137"/>
      <c r="X545" s="137"/>
      <c r="Y545" s="137"/>
      <c r="Z545" s="137"/>
    </row>
    <row r="546" spans="1:26" s="138" customFormat="1" x14ac:dyDescent="0.2">
      <c r="A546" s="235"/>
      <c r="B546" s="139"/>
      <c r="C546" s="139"/>
      <c r="D546" s="139"/>
      <c r="E546" s="136"/>
      <c r="F546" s="136"/>
      <c r="G546" s="136"/>
      <c r="H546" s="137"/>
      <c r="I546" s="137"/>
      <c r="J546" s="137"/>
      <c r="K546" s="137"/>
      <c r="L546" s="137"/>
      <c r="M546" s="137"/>
      <c r="N546" s="137"/>
      <c r="O546" s="137"/>
      <c r="P546" s="137"/>
      <c r="Q546" s="137"/>
      <c r="R546" s="137"/>
      <c r="S546" s="137"/>
      <c r="T546" s="137"/>
      <c r="U546" s="137"/>
      <c r="V546" s="137"/>
      <c r="W546" s="137"/>
      <c r="X546" s="137"/>
      <c r="Y546" s="137"/>
      <c r="Z546" s="137"/>
    </row>
    <row r="547" spans="1:26" s="138" customFormat="1" x14ac:dyDescent="0.2">
      <c r="A547" s="235"/>
      <c r="B547" s="139"/>
      <c r="C547" s="139"/>
      <c r="D547" s="139"/>
      <c r="E547" s="136"/>
      <c r="F547" s="136"/>
      <c r="G547" s="136"/>
      <c r="H547" s="137"/>
      <c r="I547" s="137"/>
      <c r="J547" s="137"/>
      <c r="K547" s="137"/>
      <c r="L547" s="137"/>
      <c r="M547" s="137"/>
      <c r="N547" s="137"/>
      <c r="O547" s="137"/>
      <c r="P547" s="137"/>
      <c r="Q547" s="137"/>
      <c r="R547" s="137"/>
      <c r="S547" s="137"/>
      <c r="T547" s="137"/>
      <c r="U547" s="137"/>
      <c r="V547" s="137"/>
      <c r="W547" s="137"/>
      <c r="X547" s="137"/>
      <c r="Y547" s="137"/>
      <c r="Z547" s="137"/>
    </row>
    <row r="548" spans="1:26" s="138" customFormat="1" x14ac:dyDescent="0.2">
      <c r="A548" s="235"/>
      <c r="B548" s="139"/>
      <c r="C548" s="139"/>
      <c r="D548" s="139"/>
      <c r="E548" s="136"/>
      <c r="F548" s="136"/>
      <c r="G548" s="136"/>
      <c r="H548" s="137"/>
      <c r="I548" s="137"/>
      <c r="J548" s="137"/>
      <c r="K548" s="137"/>
      <c r="L548" s="137"/>
      <c r="M548" s="137"/>
      <c r="N548" s="137"/>
      <c r="O548" s="137"/>
      <c r="P548" s="137"/>
      <c r="Q548" s="137"/>
      <c r="R548" s="137"/>
      <c r="S548" s="137"/>
      <c r="T548" s="137"/>
      <c r="U548" s="137"/>
      <c r="V548" s="137"/>
      <c r="W548" s="137"/>
      <c r="X548" s="137"/>
      <c r="Y548" s="137"/>
      <c r="Z548" s="137"/>
    </row>
    <row r="549" spans="1:26" s="138" customFormat="1" x14ac:dyDescent="0.2">
      <c r="A549" s="235"/>
      <c r="B549" s="139"/>
      <c r="C549" s="139"/>
      <c r="D549" s="139"/>
      <c r="E549" s="136"/>
      <c r="F549" s="136"/>
      <c r="G549" s="136"/>
      <c r="H549" s="137"/>
      <c r="I549" s="137"/>
      <c r="J549" s="137"/>
      <c r="K549" s="137"/>
      <c r="L549" s="137"/>
      <c r="M549" s="137"/>
      <c r="N549" s="137"/>
      <c r="O549" s="137"/>
      <c r="P549" s="137"/>
      <c r="Q549" s="137"/>
      <c r="R549" s="137"/>
      <c r="S549" s="137"/>
      <c r="T549" s="137"/>
      <c r="U549" s="137"/>
      <c r="V549" s="137"/>
      <c r="W549" s="137"/>
      <c r="X549" s="137"/>
      <c r="Y549" s="137"/>
      <c r="Z549" s="137"/>
    </row>
    <row r="550" spans="1:26" s="138" customFormat="1" x14ac:dyDescent="0.2">
      <c r="A550" s="235"/>
      <c r="B550" s="139"/>
      <c r="C550" s="139"/>
      <c r="D550" s="139"/>
      <c r="E550" s="136"/>
      <c r="F550" s="136"/>
      <c r="G550" s="136"/>
      <c r="H550" s="137"/>
      <c r="I550" s="137"/>
      <c r="J550" s="137"/>
      <c r="K550" s="137"/>
      <c r="L550" s="137"/>
      <c r="M550" s="137"/>
      <c r="N550" s="137"/>
      <c r="O550" s="137"/>
      <c r="P550" s="137"/>
      <c r="Q550" s="137"/>
      <c r="R550" s="137"/>
      <c r="S550" s="137"/>
      <c r="T550" s="137"/>
      <c r="U550" s="137"/>
      <c r="V550" s="137"/>
      <c r="W550" s="137"/>
      <c r="X550" s="137"/>
      <c r="Y550" s="137"/>
      <c r="Z550" s="137"/>
    </row>
    <row r="551" spans="1:26" s="138" customFormat="1" x14ac:dyDescent="0.2">
      <c r="A551" s="235"/>
      <c r="B551" s="139"/>
      <c r="C551" s="139"/>
      <c r="D551" s="139"/>
      <c r="E551" s="136"/>
      <c r="F551" s="136"/>
      <c r="G551" s="136"/>
      <c r="H551" s="137"/>
      <c r="I551" s="137"/>
      <c r="J551" s="137"/>
      <c r="K551" s="137"/>
      <c r="L551" s="137"/>
      <c r="M551" s="137"/>
      <c r="N551" s="137"/>
      <c r="O551" s="137"/>
      <c r="P551" s="137"/>
      <c r="Q551" s="137"/>
      <c r="R551" s="137"/>
      <c r="S551" s="137"/>
      <c r="T551" s="137"/>
      <c r="U551" s="137"/>
      <c r="V551" s="137"/>
      <c r="W551" s="137"/>
      <c r="X551" s="137"/>
      <c r="Y551" s="137"/>
      <c r="Z551" s="137"/>
    </row>
    <row r="552" spans="1:26" s="138" customFormat="1" x14ac:dyDescent="0.2">
      <c r="A552" s="235"/>
      <c r="B552" s="139"/>
      <c r="C552" s="139"/>
      <c r="D552" s="139"/>
      <c r="E552" s="136"/>
      <c r="F552" s="136"/>
      <c r="G552" s="136"/>
      <c r="H552" s="137"/>
      <c r="I552" s="137"/>
      <c r="J552" s="137"/>
      <c r="K552" s="137"/>
      <c r="L552" s="137"/>
      <c r="M552" s="137"/>
      <c r="N552" s="137"/>
      <c r="O552" s="137"/>
      <c r="P552" s="137"/>
      <c r="Q552" s="137"/>
      <c r="R552" s="137"/>
      <c r="S552" s="137"/>
      <c r="T552" s="137"/>
      <c r="U552" s="137"/>
      <c r="V552" s="137"/>
      <c r="W552" s="137"/>
      <c r="X552" s="137"/>
      <c r="Y552" s="137"/>
      <c r="Z552" s="137"/>
    </row>
    <row r="553" spans="1:26" s="138" customFormat="1" x14ac:dyDescent="0.2">
      <c r="A553" s="235"/>
      <c r="B553" s="139"/>
      <c r="C553" s="139"/>
      <c r="D553" s="139"/>
      <c r="E553" s="136"/>
      <c r="F553" s="136"/>
      <c r="G553" s="136"/>
      <c r="H553" s="137"/>
      <c r="I553" s="137"/>
      <c r="J553" s="137"/>
      <c r="K553" s="137"/>
      <c r="L553" s="137"/>
      <c r="M553" s="137"/>
      <c r="N553" s="137"/>
      <c r="O553" s="137"/>
      <c r="P553" s="137"/>
      <c r="Q553" s="137"/>
      <c r="R553" s="137"/>
      <c r="S553" s="137"/>
      <c r="T553" s="137"/>
      <c r="U553" s="137"/>
      <c r="V553" s="137"/>
      <c r="W553" s="137"/>
      <c r="X553" s="137"/>
      <c r="Y553" s="137"/>
      <c r="Z553" s="137"/>
    </row>
    <row r="554" spans="1:26" s="138" customFormat="1" x14ac:dyDescent="0.2">
      <c r="A554" s="235"/>
      <c r="B554" s="139"/>
      <c r="C554" s="139"/>
      <c r="D554" s="139"/>
      <c r="E554" s="136"/>
      <c r="F554" s="136"/>
      <c r="G554" s="136"/>
      <c r="H554" s="137"/>
      <c r="I554" s="137"/>
      <c r="J554" s="137"/>
      <c r="K554" s="137"/>
      <c r="L554" s="137"/>
      <c r="M554" s="137"/>
      <c r="N554" s="137"/>
      <c r="O554" s="137"/>
      <c r="P554" s="137"/>
      <c r="Q554" s="137"/>
      <c r="R554" s="137"/>
      <c r="S554" s="137"/>
      <c r="T554" s="137"/>
      <c r="U554" s="137"/>
      <c r="V554" s="137"/>
      <c r="W554" s="137"/>
      <c r="X554" s="137"/>
      <c r="Y554" s="137"/>
      <c r="Z554" s="137"/>
    </row>
    <row r="555" spans="1:26" s="138" customFormat="1" x14ac:dyDescent="0.2">
      <c r="A555" s="235"/>
      <c r="B555" s="139"/>
      <c r="C555" s="139"/>
      <c r="D555" s="139"/>
      <c r="E555" s="136"/>
      <c r="F555" s="136"/>
      <c r="G555" s="136"/>
      <c r="H555" s="137"/>
      <c r="I555" s="137"/>
      <c r="J555" s="137"/>
      <c r="K555" s="137"/>
      <c r="L555" s="137"/>
      <c r="M555" s="137"/>
      <c r="N555" s="137"/>
      <c r="O555" s="137"/>
      <c r="P555" s="137"/>
      <c r="Q555" s="137"/>
      <c r="R555" s="137"/>
      <c r="S555" s="137"/>
      <c r="T555" s="137"/>
      <c r="U555" s="137"/>
      <c r="V555" s="137"/>
      <c r="W555" s="137"/>
      <c r="X555" s="137"/>
      <c r="Y555" s="137"/>
      <c r="Z555" s="137"/>
    </row>
    <row r="556" spans="1:26" s="138" customFormat="1" x14ac:dyDescent="0.2">
      <c r="A556" s="235"/>
      <c r="B556" s="139"/>
      <c r="C556" s="139"/>
      <c r="D556" s="139"/>
      <c r="E556" s="136"/>
      <c r="F556" s="136"/>
      <c r="G556" s="136"/>
      <c r="H556" s="137"/>
      <c r="I556" s="137"/>
      <c r="J556" s="137"/>
      <c r="K556" s="137"/>
      <c r="L556" s="137"/>
      <c r="M556" s="137"/>
      <c r="N556" s="137"/>
      <c r="O556" s="137"/>
      <c r="P556" s="137"/>
      <c r="Q556" s="137"/>
      <c r="R556" s="137"/>
      <c r="S556" s="137"/>
      <c r="T556" s="137"/>
      <c r="U556" s="137"/>
      <c r="V556" s="137"/>
      <c r="W556" s="137"/>
      <c r="X556" s="137"/>
      <c r="Y556" s="137"/>
      <c r="Z556" s="137"/>
    </row>
    <row r="557" spans="1:26" s="138" customFormat="1" x14ac:dyDescent="0.2">
      <c r="A557" s="235"/>
      <c r="B557" s="139"/>
      <c r="C557" s="139"/>
      <c r="D557" s="139"/>
      <c r="E557" s="136"/>
      <c r="F557" s="136"/>
      <c r="G557" s="136"/>
      <c r="H557" s="137"/>
      <c r="I557" s="137"/>
      <c r="J557" s="137"/>
      <c r="K557" s="137"/>
      <c r="L557" s="137"/>
      <c r="M557" s="137"/>
      <c r="N557" s="137"/>
      <c r="O557" s="137"/>
      <c r="P557" s="137"/>
      <c r="Q557" s="137"/>
      <c r="R557" s="137"/>
      <c r="S557" s="137"/>
      <c r="T557" s="137"/>
      <c r="U557" s="137"/>
      <c r="V557" s="137"/>
      <c r="W557" s="137"/>
      <c r="X557" s="137"/>
      <c r="Y557" s="137"/>
      <c r="Z557" s="137"/>
    </row>
    <row r="558" spans="1:26" s="138" customFormat="1" x14ac:dyDescent="0.2">
      <c r="A558" s="235"/>
      <c r="B558" s="139"/>
      <c r="C558" s="139"/>
      <c r="D558" s="139"/>
      <c r="E558" s="136"/>
      <c r="F558" s="136"/>
      <c r="G558" s="136"/>
      <c r="H558" s="137"/>
      <c r="I558" s="137"/>
      <c r="J558" s="137"/>
      <c r="K558" s="137"/>
      <c r="L558" s="137"/>
      <c r="M558" s="137"/>
      <c r="N558" s="137"/>
      <c r="O558" s="137"/>
      <c r="P558" s="137"/>
      <c r="Q558" s="137"/>
      <c r="R558" s="137"/>
      <c r="S558" s="137"/>
      <c r="T558" s="137"/>
      <c r="U558" s="137"/>
      <c r="V558" s="137"/>
      <c r="W558" s="137"/>
      <c r="X558" s="137"/>
      <c r="Y558" s="137"/>
      <c r="Z558" s="137"/>
    </row>
    <row r="559" spans="1:26" s="138" customFormat="1" x14ac:dyDescent="0.2">
      <c r="A559" s="235"/>
      <c r="B559" s="139"/>
      <c r="C559" s="139"/>
      <c r="D559" s="139"/>
      <c r="E559" s="136"/>
      <c r="F559" s="136"/>
      <c r="G559" s="136"/>
      <c r="H559" s="137"/>
      <c r="I559" s="137"/>
      <c r="J559" s="137"/>
      <c r="K559" s="137"/>
      <c r="L559" s="137"/>
      <c r="M559" s="137"/>
      <c r="N559" s="137"/>
      <c r="O559" s="137"/>
      <c r="P559" s="137"/>
      <c r="Q559" s="137"/>
      <c r="R559" s="137"/>
      <c r="S559" s="137"/>
      <c r="T559" s="137"/>
      <c r="U559" s="137"/>
      <c r="V559" s="137"/>
      <c r="W559" s="137"/>
      <c r="X559" s="137"/>
      <c r="Y559" s="137"/>
      <c r="Z559" s="137"/>
    </row>
    <row r="560" spans="1:26" s="138" customFormat="1" x14ac:dyDescent="0.2">
      <c r="A560" s="235"/>
      <c r="B560" s="139"/>
      <c r="C560" s="139"/>
      <c r="D560" s="139"/>
      <c r="E560" s="136"/>
      <c r="F560" s="136"/>
      <c r="G560" s="136"/>
      <c r="H560" s="137"/>
      <c r="I560" s="137"/>
      <c r="J560" s="137"/>
      <c r="K560" s="137"/>
      <c r="L560" s="137"/>
      <c r="M560" s="137"/>
      <c r="N560" s="137"/>
      <c r="O560" s="137"/>
      <c r="P560" s="137"/>
      <c r="Q560" s="137"/>
      <c r="R560" s="137"/>
      <c r="S560" s="137"/>
      <c r="T560" s="137"/>
      <c r="U560" s="137"/>
      <c r="V560" s="137"/>
      <c r="W560" s="137"/>
      <c r="X560" s="137"/>
      <c r="Y560" s="137"/>
      <c r="Z560" s="137"/>
    </row>
    <row r="561" spans="1:26" s="138" customFormat="1" x14ac:dyDescent="0.2">
      <c r="A561" s="235"/>
      <c r="B561" s="139"/>
      <c r="C561" s="139"/>
      <c r="D561" s="139"/>
      <c r="E561" s="136"/>
      <c r="F561" s="136"/>
      <c r="G561" s="136"/>
      <c r="H561" s="137"/>
      <c r="I561" s="137"/>
      <c r="J561" s="137"/>
      <c r="K561" s="137"/>
      <c r="L561" s="137"/>
      <c r="M561" s="137"/>
      <c r="N561" s="137"/>
      <c r="O561" s="137"/>
      <c r="P561" s="137"/>
      <c r="Q561" s="137"/>
      <c r="R561" s="137"/>
      <c r="S561" s="137"/>
      <c r="T561" s="137"/>
      <c r="U561" s="137"/>
      <c r="V561" s="137"/>
      <c r="W561" s="137"/>
      <c r="X561" s="137"/>
      <c r="Y561" s="137"/>
      <c r="Z561" s="137"/>
    </row>
    <row r="562" spans="1:26" s="138" customFormat="1" x14ac:dyDescent="0.2">
      <c r="A562" s="235"/>
      <c r="B562" s="139"/>
      <c r="C562" s="139"/>
      <c r="D562" s="139"/>
      <c r="E562" s="136"/>
      <c r="F562" s="136"/>
      <c r="G562" s="136"/>
      <c r="H562" s="137"/>
      <c r="I562" s="137"/>
      <c r="J562" s="137"/>
      <c r="K562" s="137"/>
      <c r="L562" s="137"/>
      <c r="M562" s="137"/>
      <c r="N562" s="137"/>
      <c r="O562" s="137"/>
      <c r="P562" s="137"/>
      <c r="Q562" s="137"/>
      <c r="R562" s="137"/>
      <c r="S562" s="137"/>
      <c r="T562" s="137"/>
      <c r="U562" s="137"/>
      <c r="V562" s="137"/>
      <c r="W562" s="137"/>
      <c r="X562" s="137"/>
      <c r="Y562" s="137"/>
      <c r="Z562" s="137"/>
    </row>
    <row r="563" spans="1:26" s="138" customFormat="1" x14ac:dyDescent="0.2">
      <c r="A563" s="235"/>
      <c r="B563" s="139"/>
      <c r="C563" s="139"/>
      <c r="D563" s="139"/>
      <c r="E563" s="136"/>
      <c r="F563" s="136"/>
      <c r="G563" s="136"/>
      <c r="H563" s="137"/>
      <c r="I563" s="137"/>
      <c r="J563" s="137"/>
      <c r="K563" s="137"/>
      <c r="L563" s="137"/>
      <c r="M563" s="137"/>
      <c r="N563" s="137"/>
      <c r="O563" s="137"/>
      <c r="P563" s="137"/>
      <c r="Q563" s="137"/>
      <c r="R563" s="137"/>
      <c r="S563" s="137"/>
      <c r="T563" s="137"/>
      <c r="U563" s="137"/>
      <c r="V563" s="137"/>
      <c r="W563" s="137"/>
      <c r="X563" s="137"/>
      <c r="Y563" s="137"/>
      <c r="Z563" s="137"/>
    </row>
    <row r="564" spans="1:26" s="138" customFormat="1" x14ac:dyDescent="0.2">
      <c r="A564" s="235"/>
      <c r="B564" s="139"/>
      <c r="C564" s="139"/>
      <c r="D564" s="139"/>
      <c r="E564" s="136"/>
      <c r="F564" s="136"/>
      <c r="G564" s="136"/>
      <c r="H564" s="137"/>
      <c r="I564" s="137"/>
      <c r="J564" s="137"/>
      <c r="K564" s="137"/>
      <c r="L564" s="137"/>
      <c r="M564" s="137"/>
      <c r="N564" s="137"/>
      <c r="O564" s="137"/>
      <c r="P564" s="137"/>
      <c r="Q564" s="137"/>
      <c r="R564" s="137"/>
      <c r="S564" s="137"/>
      <c r="T564" s="137"/>
      <c r="U564" s="137"/>
      <c r="V564" s="137"/>
      <c r="W564" s="137"/>
      <c r="X564" s="137"/>
      <c r="Y564" s="137"/>
      <c r="Z564" s="137"/>
    </row>
    <row r="565" spans="1:26" s="138" customFormat="1" x14ac:dyDescent="0.2">
      <c r="A565" s="235"/>
      <c r="E565" s="136"/>
      <c r="F565" s="136"/>
      <c r="G565" s="136"/>
      <c r="H565" s="137"/>
      <c r="I565" s="137"/>
      <c r="J565" s="137"/>
      <c r="K565" s="137"/>
      <c r="L565" s="137"/>
      <c r="M565" s="137"/>
      <c r="N565" s="137"/>
      <c r="O565" s="137"/>
      <c r="P565" s="137"/>
      <c r="Q565" s="137"/>
      <c r="R565" s="137"/>
      <c r="S565" s="137"/>
      <c r="T565" s="137"/>
      <c r="U565" s="137"/>
      <c r="V565" s="137"/>
      <c r="W565" s="137"/>
      <c r="X565" s="137"/>
      <c r="Y565" s="137"/>
      <c r="Z565" s="137"/>
    </row>
    <row r="566" spans="1:26" s="138" customFormat="1" x14ac:dyDescent="0.2">
      <c r="A566" s="235"/>
      <c r="B566" s="139"/>
      <c r="C566" s="139"/>
      <c r="D566" s="139"/>
      <c r="E566" s="136"/>
      <c r="F566" s="136"/>
      <c r="G566" s="136"/>
      <c r="H566" s="137"/>
      <c r="I566" s="137"/>
      <c r="J566" s="137"/>
      <c r="K566" s="137"/>
      <c r="L566" s="137"/>
      <c r="M566" s="137"/>
      <c r="N566" s="137"/>
      <c r="O566" s="137"/>
      <c r="P566" s="137"/>
      <c r="Q566" s="137"/>
      <c r="R566" s="137"/>
      <c r="S566" s="137"/>
      <c r="T566" s="137"/>
      <c r="U566" s="137"/>
      <c r="V566" s="137"/>
      <c r="W566" s="137"/>
      <c r="X566" s="137"/>
      <c r="Y566" s="137"/>
      <c r="Z566" s="137"/>
    </row>
    <row r="567" spans="1:26" s="138" customFormat="1" x14ac:dyDescent="0.2">
      <c r="A567" s="235"/>
      <c r="B567" s="139"/>
      <c r="C567" s="139"/>
      <c r="D567" s="139"/>
      <c r="E567" s="136"/>
      <c r="F567" s="136"/>
      <c r="G567" s="136"/>
      <c r="H567" s="137"/>
      <c r="I567" s="137"/>
      <c r="J567" s="137"/>
      <c r="K567" s="137"/>
      <c r="L567" s="137"/>
      <c r="M567" s="137"/>
      <c r="N567" s="137"/>
      <c r="O567" s="137"/>
      <c r="P567" s="137"/>
      <c r="Q567" s="137"/>
      <c r="R567" s="137"/>
      <c r="S567" s="137"/>
      <c r="T567" s="137"/>
      <c r="U567" s="137"/>
      <c r="V567" s="137"/>
      <c r="W567" s="137"/>
      <c r="X567" s="137"/>
      <c r="Y567" s="137"/>
      <c r="Z567" s="137"/>
    </row>
    <row r="568" spans="1:26" s="138" customFormat="1" x14ac:dyDescent="0.2">
      <c r="A568" s="235"/>
      <c r="B568" s="139"/>
      <c r="C568" s="139"/>
      <c r="D568" s="139"/>
      <c r="E568" s="136"/>
      <c r="F568" s="136"/>
      <c r="G568" s="136"/>
      <c r="H568" s="137"/>
      <c r="I568" s="137"/>
      <c r="J568" s="137"/>
      <c r="K568" s="137"/>
      <c r="L568" s="137"/>
      <c r="M568" s="137"/>
      <c r="N568" s="137"/>
      <c r="O568" s="137"/>
      <c r="P568" s="137"/>
      <c r="Q568" s="137"/>
      <c r="R568" s="137"/>
      <c r="S568" s="137"/>
      <c r="T568" s="137"/>
      <c r="U568" s="137"/>
      <c r="V568" s="137"/>
      <c r="W568" s="137"/>
      <c r="X568" s="137"/>
      <c r="Y568" s="137"/>
      <c r="Z568" s="137"/>
    </row>
    <row r="569" spans="1:26" s="138" customFormat="1" x14ac:dyDescent="0.2">
      <c r="A569" s="235"/>
      <c r="B569" s="139"/>
      <c r="C569" s="139"/>
      <c r="D569" s="139"/>
      <c r="E569" s="136"/>
      <c r="F569" s="136"/>
      <c r="G569" s="136"/>
      <c r="H569" s="137"/>
      <c r="I569" s="137"/>
      <c r="J569" s="137"/>
      <c r="K569" s="137"/>
      <c r="L569" s="137"/>
      <c r="M569" s="137"/>
      <c r="N569" s="137"/>
      <c r="O569" s="137"/>
      <c r="P569" s="137"/>
      <c r="Q569" s="137"/>
      <c r="R569" s="137"/>
      <c r="S569" s="137"/>
      <c r="T569" s="137"/>
      <c r="U569" s="137"/>
      <c r="V569" s="137"/>
      <c r="W569" s="137"/>
      <c r="X569" s="137"/>
      <c r="Y569" s="137"/>
      <c r="Z569" s="137"/>
    </row>
    <row r="570" spans="1:26" s="138" customFormat="1" x14ac:dyDescent="0.2">
      <c r="A570" s="235"/>
      <c r="B570" s="139"/>
      <c r="C570" s="139"/>
      <c r="D570" s="139"/>
      <c r="E570" s="136"/>
      <c r="F570" s="136"/>
      <c r="G570" s="136"/>
      <c r="H570" s="137"/>
      <c r="I570" s="137"/>
      <c r="J570" s="137"/>
      <c r="K570" s="137"/>
      <c r="L570" s="137"/>
      <c r="M570" s="137"/>
      <c r="N570" s="137"/>
      <c r="O570" s="137"/>
      <c r="P570" s="137"/>
      <c r="Q570" s="137"/>
      <c r="R570" s="137"/>
      <c r="S570" s="137"/>
      <c r="T570" s="137"/>
      <c r="U570" s="137"/>
      <c r="V570" s="137"/>
      <c r="W570" s="137"/>
      <c r="X570" s="137"/>
      <c r="Y570" s="137"/>
      <c r="Z570" s="137"/>
    </row>
    <row r="571" spans="1:26" s="138" customFormat="1" x14ac:dyDescent="0.2">
      <c r="A571" s="235"/>
      <c r="B571" s="139"/>
      <c r="C571" s="139"/>
      <c r="D571" s="139"/>
      <c r="E571" s="136"/>
      <c r="F571" s="136"/>
      <c r="G571" s="136"/>
      <c r="H571" s="137"/>
      <c r="I571" s="137"/>
      <c r="J571" s="137"/>
      <c r="K571" s="137"/>
      <c r="L571" s="137"/>
      <c r="M571" s="137"/>
      <c r="N571" s="137"/>
      <c r="O571" s="137"/>
      <c r="P571" s="137"/>
      <c r="Q571" s="137"/>
      <c r="R571" s="137"/>
      <c r="S571" s="137"/>
      <c r="T571" s="137"/>
      <c r="U571" s="137"/>
      <c r="V571" s="137"/>
      <c r="W571" s="137"/>
      <c r="X571" s="137"/>
      <c r="Y571" s="137"/>
      <c r="Z571" s="137"/>
    </row>
    <row r="572" spans="1:26" s="138" customFormat="1" x14ac:dyDescent="0.2">
      <c r="A572" s="235"/>
      <c r="B572" s="139"/>
      <c r="C572" s="139"/>
      <c r="D572" s="139"/>
      <c r="E572" s="136"/>
      <c r="F572" s="136"/>
      <c r="G572" s="136"/>
      <c r="H572" s="137"/>
      <c r="I572" s="137"/>
      <c r="J572" s="137"/>
      <c r="K572" s="137"/>
      <c r="L572" s="137"/>
      <c r="M572" s="137"/>
      <c r="N572" s="137"/>
      <c r="O572" s="137"/>
      <c r="P572" s="137"/>
      <c r="Q572" s="137"/>
      <c r="R572" s="137"/>
      <c r="S572" s="137"/>
      <c r="T572" s="137"/>
      <c r="U572" s="137"/>
      <c r="V572" s="137"/>
      <c r="W572" s="137"/>
      <c r="X572" s="137"/>
      <c r="Y572" s="137"/>
      <c r="Z572" s="137"/>
    </row>
    <row r="573" spans="1:26" s="138" customFormat="1" x14ac:dyDescent="0.2">
      <c r="A573" s="235"/>
      <c r="B573" s="139"/>
      <c r="C573" s="139"/>
      <c r="D573" s="139"/>
      <c r="E573" s="136"/>
      <c r="F573" s="136"/>
      <c r="G573" s="136"/>
      <c r="H573" s="137"/>
      <c r="I573" s="137"/>
      <c r="J573" s="137"/>
      <c r="K573" s="137"/>
      <c r="L573" s="137"/>
      <c r="M573" s="137"/>
      <c r="N573" s="137"/>
      <c r="O573" s="137"/>
      <c r="P573" s="137"/>
      <c r="Q573" s="137"/>
      <c r="R573" s="137"/>
      <c r="S573" s="137"/>
      <c r="T573" s="137"/>
      <c r="U573" s="137"/>
      <c r="V573" s="137"/>
      <c r="W573" s="137"/>
      <c r="X573" s="137"/>
      <c r="Y573" s="137"/>
      <c r="Z573" s="137"/>
    </row>
    <row r="574" spans="1:26" s="138" customFormat="1" x14ac:dyDescent="0.2">
      <c r="A574" s="235"/>
      <c r="B574" s="139"/>
      <c r="C574" s="139"/>
      <c r="D574" s="139"/>
      <c r="E574" s="136"/>
      <c r="F574" s="136"/>
      <c r="G574" s="136"/>
      <c r="H574" s="137"/>
      <c r="I574" s="137"/>
      <c r="J574" s="137"/>
      <c r="K574" s="137"/>
      <c r="L574" s="137"/>
      <c r="M574" s="137"/>
      <c r="N574" s="137"/>
      <c r="O574" s="137"/>
      <c r="P574" s="137"/>
      <c r="Q574" s="137"/>
      <c r="R574" s="137"/>
      <c r="S574" s="137"/>
      <c r="T574" s="137"/>
      <c r="U574" s="137"/>
      <c r="V574" s="137"/>
      <c r="W574" s="137"/>
      <c r="X574" s="137"/>
      <c r="Y574" s="137"/>
      <c r="Z574" s="137"/>
    </row>
    <row r="575" spans="1:26" s="138" customFormat="1" x14ac:dyDescent="0.2">
      <c r="A575" s="235"/>
      <c r="B575" s="139"/>
      <c r="C575" s="139"/>
      <c r="D575" s="139"/>
      <c r="E575" s="136"/>
      <c r="F575" s="136"/>
      <c r="G575" s="136"/>
      <c r="H575" s="137"/>
      <c r="I575" s="137"/>
      <c r="J575" s="137"/>
      <c r="K575" s="137"/>
      <c r="L575" s="137"/>
      <c r="M575" s="137"/>
      <c r="N575" s="137"/>
      <c r="O575" s="137"/>
      <c r="P575" s="137"/>
      <c r="Q575" s="137"/>
      <c r="R575" s="137"/>
      <c r="S575" s="137"/>
      <c r="T575" s="137"/>
      <c r="U575" s="137"/>
      <c r="V575" s="137"/>
      <c r="W575" s="137"/>
      <c r="X575" s="137"/>
      <c r="Y575" s="137"/>
      <c r="Z575" s="137"/>
    </row>
    <row r="576" spans="1:26" s="138" customFormat="1" x14ac:dyDescent="0.2">
      <c r="A576" s="235"/>
      <c r="B576" s="139"/>
      <c r="C576" s="139"/>
      <c r="D576" s="139"/>
      <c r="E576" s="136"/>
      <c r="F576" s="136"/>
      <c r="G576" s="136"/>
      <c r="H576" s="137"/>
      <c r="I576" s="137"/>
      <c r="J576" s="137"/>
      <c r="K576" s="137"/>
      <c r="L576" s="137"/>
      <c r="M576" s="137"/>
      <c r="N576" s="137"/>
      <c r="O576" s="137"/>
      <c r="P576" s="137"/>
      <c r="Q576" s="137"/>
      <c r="R576" s="137"/>
      <c r="S576" s="137"/>
      <c r="T576" s="137"/>
      <c r="U576" s="137"/>
      <c r="V576" s="137"/>
      <c r="W576" s="137"/>
      <c r="X576" s="137"/>
      <c r="Y576" s="137"/>
      <c r="Z576" s="137"/>
    </row>
    <row r="577" spans="1:26" s="138" customFormat="1" x14ac:dyDescent="0.2">
      <c r="A577" s="235"/>
      <c r="B577" s="139"/>
      <c r="C577" s="139"/>
      <c r="D577" s="139"/>
      <c r="E577" s="136"/>
      <c r="F577" s="136"/>
      <c r="G577" s="136"/>
      <c r="H577" s="137"/>
      <c r="I577" s="137"/>
      <c r="J577" s="137"/>
      <c r="K577" s="137"/>
      <c r="L577" s="137"/>
      <c r="M577" s="137"/>
      <c r="N577" s="137"/>
      <c r="O577" s="137"/>
      <c r="P577" s="137"/>
      <c r="Q577" s="137"/>
      <c r="R577" s="137"/>
      <c r="S577" s="137"/>
      <c r="T577" s="137"/>
      <c r="U577" s="137"/>
      <c r="V577" s="137"/>
      <c r="W577" s="137"/>
      <c r="X577" s="137"/>
      <c r="Y577" s="137"/>
      <c r="Z577" s="137"/>
    </row>
    <row r="578" spans="1:26" s="138" customFormat="1" x14ac:dyDescent="0.2">
      <c r="A578" s="235"/>
      <c r="B578" s="139"/>
      <c r="C578" s="139"/>
      <c r="D578" s="139"/>
      <c r="E578" s="136"/>
      <c r="F578" s="136"/>
      <c r="G578" s="136"/>
      <c r="H578" s="137"/>
      <c r="I578" s="137"/>
      <c r="J578" s="137"/>
      <c r="K578" s="137"/>
      <c r="L578" s="137"/>
      <c r="M578" s="137"/>
      <c r="N578" s="137"/>
      <c r="O578" s="137"/>
      <c r="P578" s="137"/>
      <c r="Q578" s="137"/>
      <c r="R578" s="137"/>
      <c r="S578" s="137"/>
      <c r="T578" s="137"/>
      <c r="U578" s="137"/>
      <c r="V578" s="137"/>
      <c r="W578" s="137"/>
      <c r="X578" s="137"/>
      <c r="Y578" s="137"/>
      <c r="Z578" s="137"/>
    </row>
    <row r="579" spans="1:26" s="138" customFormat="1" x14ac:dyDescent="0.2">
      <c r="A579" s="235"/>
      <c r="B579" s="139"/>
      <c r="C579" s="139"/>
      <c r="D579" s="139"/>
      <c r="E579" s="136"/>
      <c r="F579" s="136"/>
      <c r="G579" s="136"/>
      <c r="H579" s="137"/>
      <c r="I579" s="137"/>
      <c r="J579" s="137"/>
      <c r="K579" s="137"/>
      <c r="L579" s="137"/>
      <c r="M579" s="137"/>
      <c r="N579" s="137"/>
      <c r="O579" s="137"/>
      <c r="P579" s="137"/>
      <c r="Q579" s="137"/>
      <c r="R579" s="137"/>
      <c r="S579" s="137"/>
      <c r="T579" s="137"/>
      <c r="U579" s="137"/>
      <c r="V579" s="137"/>
      <c r="W579" s="137"/>
      <c r="X579" s="137"/>
      <c r="Y579" s="137"/>
      <c r="Z579" s="137"/>
    </row>
    <row r="580" spans="1:26" s="138" customFormat="1" x14ac:dyDescent="0.2">
      <c r="A580" s="235"/>
      <c r="B580" s="139"/>
      <c r="C580" s="139"/>
      <c r="D580" s="139"/>
      <c r="E580" s="136"/>
      <c r="F580" s="136"/>
      <c r="G580" s="136"/>
      <c r="H580" s="137"/>
      <c r="I580" s="137"/>
      <c r="J580" s="137"/>
      <c r="K580" s="137"/>
      <c r="L580" s="137"/>
      <c r="M580" s="137"/>
      <c r="N580" s="137"/>
      <c r="O580" s="137"/>
      <c r="P580" s="137"/>
      <c r="Q580" s="137"/>
      <c r="R580" s="137"/>
      <c r="S580" s="137"/>
      <c r="T580" s="137"/>
      <c r="U580" s="137"/>
      <c r="V580" s="137"/>
      <c r="W580" s="137"/>
      <c r="X580" s="137"/>
      <c r="Y580" s="137"/>
      <c r="Z580" s="137"/>
    </row>
    <row r="581" spans="1:26" s="138" customFormat="1" x14ac:dyDescent="0.2">
      <c r="A581" s="235"/>
      <c r="B581" s="139"/>
      <c r="C581" s="139"/>
      <c r="D581" s="139"/>
      <c r="E581" s="136"/>
      <c r="F581" s="136"/>
      <c r="G581" s="136"/>
      <c r="H581" s="137"/>
      <c r="I581" s="137"/>
      <c r="J581" s="137"/>
      <c r="K581" s="137"/>
      <c r="L581" s="137"/>
      <c r="M581" s="137"/>
      <c r="N581" s="137"/>
      <c r="O581" s="137"/>
      <c r="P581" s="137"/>
      <c r="Q581" s="137"/>
      <c r="R581" s="137"/>
      <c r="S581" s="137"/>
      <c r="T581" s="137"/>
      <c r="U581" s="137"/>
      <c r="V581" s="137"/>
      <c r="W581" s="137"/>
      <c r="X581" s="137"/>
      <c r="Y581" s="137"/>
      <c r="Z581" s="137"/>
    </row>
    <row r="582" spans="1:26" s="138" customFormat="1" x14ac:dyDescent="0.2">
      <c r="A582" s="235"/>
      <c r="B582" s="139"/>
      <c r="C582" s="139"/>
      <c r="D582" s="139"/>
      <c r="E582" s="136"/>
      <c r="F582" s="136"/>
      <c r="G582" s="136"/>
      <c r="H582" s="137"/>
      <c r="I582" s="137"/>
      <c r="J582" s="137"/>
      <c r="K582" s="137"/>
      <c r="L582" s="137"/>
      <c r="M582" s="137"/>
      <c r="N582" s="137"/>
      <c r="O582" s="137"/>
      <c r="P582" s="137"/>
      <c r="Q582" s="137"/>
      <c r="R582" s="137"/>
      <c r="S582" s="137"/>
      <c r="T582" s="137"/>
      <c r="U582" s="137"/>
      <c r="V582" s="137"/>
      <c r="W582" s="137"/>
      <c r="X582" s="137"/>
      <c r="Y582" s="137"/>
      <c r="Z582" s="137"/>
    </row>
    <row r="583" spans="1:26" s="138" customFormat="1" x14ac:dyDescent="0.2">
      <c r="A583" s="235"/>
      <c r="B583" s="139"/>
      <c r="C583" s="139"/>
      <c r="D583" s="139"/>
      <c r="E583" s="136"/>
      <c r="F583" s="136"/>
      <c r="G583" s="136"/>
      <c r="H583" s="137"/>
      <c r="I583" s="137"/>
      <c r="J583" s="137"/>
      <c r="K583" s="137"/>
      <c r="L583" s="137"/>
      <c r="M583" s="137"/>
      <c r="N583" s="137"/>
      <c r="O583" s="137"/>
      <c r="P583" s="137"/>
      <c r="Q583" s="137"/>
      <c r="R583" s="137"/>
      <c r="S583" s="137"/>
      <c r="T583" s="137"/>
      <c r="U583" s="137"/>
      <c r="V583" s="137"/>
      <c r="W583" s="137"/>
      <c r="X583" s="137"/>
      <c r="Y583" s="137"/>
      <c r="Z583" s="137"/>
    </row>
    <row r="584" spans="1:26" s="138" customFormat="1" x14ac:dyDescent="0.2">
      <c r="A584" s="235"/>
      <c r="B584" s="139"/>
      <c r="C584" s="139"/>
      <c r="D584" s="139"/>
      <c r="E584" s="136"/>
      <c r="F584" s="136"/>
      <c r="G584" s="136"/>
      <c r="H584" s="137"/>
      <c r="I584" s="137"/>
      <c r="J584" s="137"/>
      <c r="K584" s="137"/>
      <c r="L584" s="137"/>
      <c r="M584" s="137"/>
      <c r="N584" s="137"/>
      <c r="O584" s="137"/>
      <c r="P584" s="137"/>
      <c r="Q584" s="137"/>
      <c r="R584" s="137"/>
      <c r="S584" s="137"/>
      <c r="T584" s="137"/>
      <c r="U584" s="137"/>
      <c r="V584" s="137"/>
      <c r="W584" s="137"/>
      <c r="X584" s="137"/>
      <c r="Y584" s="137"/>
      <c r="Z584" s="137"/>
    </row>
    <row r="585" spans="1:26" s="138" customFormat="1" x14ac:dyDescent="0.2">
      <c r="A585" s="235"/>
      <c r="B585" s="139"/>
      <c r="C585" s="139"/>
      <c r="D585" s="139"/>
      <c r="E585" s="136"/>
      <c r="F585" s="136"/>
      <c r="G585" s="136"/>
      <c r="H585" s="137"/>
      <c r="I585" s="137"/>
      <c r="J585" s="137"/>
      <c r="K585" s="137"/>
      <c r="L585" s="137"/>
      <c r="M585" s="137"/>
      <c r="N585" s="137"/>
      <c r="O585" s="137"/>
      <c r="P585" s="137"/>
      <c r="Q585" s="137"/>
      <c r="R585" s="137"/>
      <c r="S585" s="137"/>
      <c r="T585" s="137"/>
      <c r="U585" s="137"/>
      <c r="V585" s="137"/>
      <c r="W585" s="137"/>
      <c r="X585" s="137"/>
      <c r="Y585" s="137"/>
      <c r="Z585" s="137"/>
    </row>
    <row r="586" spans="1:26" s="138" customFormat="1" x14ac:dyDescent="0.2">
      <c r="A586" s="235"/>
      <c r="B586" s="139"/>
      <c r="C586" s="139"/>
      <c r="D586" s="139"/>
      <c r="E586" s="136"/>
      <c r="F586" s="136"/>
      <c r="G586" s="136"/>
      <c r="H586" s="137"/>
      <c r="I586" s="137"/>
      <c r="J586" s="137"/>
      <c r="K586" s="137"/>
      <c r="L586" s="137"/>
      <c r="M586" s="137"/>
      <c r="N586" s="137"/>
      <c r="O586" s="137"/>
      <c r="P586" s="137"/>
      <c r="Q586" s="137"/>
      <c r="R586" s="137"/>
      <c r="S586" s="137"/>
      <c r="T586" s="137"/>
      <c r="U586" s="137"/>
      <c r="V586" s="137"/>
      <c r="W586" s="137"/>
      <c r="X586" s="137"/>
      <c r="Y586" s="137"/>
      <c r="Z586" s="137"/>
    </row>
    <row r="587" spans="1:26" s="138" customFormat="1" x14ac:dyDescent="0.2">
      <c r="A587" s="235"/>
      <c r="B587" s="139"/>
      <c r="C587" s="139"/>
      <c r="D587" s="139"/>
      <c r="E587" s="136"/>
      <c r="F587" s="136"/>
      <c r="G587" s="136"/>
      <c r="H587" s="137"/>
      <c r="I587" s="137"/>
      <c r="J587" s="137"/>
      <c r="K587" s="137"/>
      <c r="L587" s="137"/>
      <c r="M587" s="137"/>
      <c r="N587" s="137"/>
      <c r="O587" s="137"/>
      <c r="P587" s="137"/>
      <c r="Q587" s="137"/>
      <c r="R587" s="137"/>
      <c r="S587" s="137"/>
      <c r="T587" s="137"/>
      <c r="U587" s="137"/>
      <c r="V587" s="137"/>
      <c r="W587" s="137"/>
      <c r="X587" s="137"/>
      <c r="Y587" s="137"/>
      <c r="Z587" s="137"/>
    </row>
    <row r="588" spans="1:26" s="138" customFormat="1" x14ac:dyDescent="0.2">
      <c r="A588" s="235"/>
      <c r="B588" s="139"/>
      <c r="C588" s="139"/>
      <c r="D588" s="139"/>
      <c r="E588" s="136"/>
      <c r="F588" s="136"/>
      <c r="G588" s="136"/>
      <c r="H588" s="137"/>
      <c r="I588" s="137"/>
      <c r="J588" s="137"/>
      <c r="K588" s="137"/>
      <c r="L588" s="137"/>
      <c r="M588" s="137"/>
      <c r="N588" s="137"/>
      <c r="O588" s="137"/>
      <c r="P588" s="137"/>
      <c r="Q588" s="137"/>
      <c r="R588" s="137"/>
      <c r="S588" s="137"/>
      <c r="T588" s="137"/>
      <c r="U588" s="137"/>
      <c r="V588" s="137"/>
      <c r="W588" s="137"/>
      <c r="X588" s="137"/>
      <c r="Y588" s="137"/>
      <c r="Z588" s="137"/>
    </row>
    <row r="589" spans="1:26" s="138" customFormat="1" x14ac:dyDescent="0.2">
      <c r="A589" s="235"/>
      <c r="B589" s="139"/>
      <c r="C589" s="139"/>
      <c r="D589" s="139"/>
      <c r="E589" s="136"/>
      <c r="F589" s="136"/>
      <c r="G589" s="136"/>
      <c r="H589" s="137"/>
      <c r="I589" s="137"/>
      <c r="J589" s="137"/>
      <c r="K589" s="137"/>
      <c r="L589" s="137"/>
      <c r="M589" s="137"/>
      <c r="N589" s="137"/>
      <c r="O589" s="137"/>
      <c r="P589" s="137"/>
      <c r="Q589" s="137"/>
      <c r="R589" s="137"/>
      <c r="S589" s="137"/>
      <c r="T589" s="137"/>
      <c r="U589" s="137"/>
      <c r="V589" s="137"/>
      <c r="W589" s="137"/>
      <c r="X589" s="137"/>
      <c r="Y589" s="137"/>
      <c r="Z589" s="137"/>
    </row>
    <row r="590" spans="1:26" s="138" customFormat="1" x14ac:dyDescent="0.2">
      <c r="A590" s="235"/>
      <c r="B590" s="139"/>
      <c r="C590" s="139"/>
      <c r="D590" s="139"/>
      <c r="E590" s="136"/>
      <c r="F590" s="136"/>
      <c r="G590" s="136"/>
      <c r="H590" s="137"/>
      <c r="I590" s="137"/>
      <c r="J590" s="137"/>
      <c r="K590" s="137"/>
      <c r="L590" s="137"/>
      <c r="M590" s="137"/>
      <c r="N590" s="137"/>
      <c r="O590" s="137"/>
      <c r="P590" s="137"/>
      <c r="Q590" s="137"/>
      <c r="R590" s="137"/>
      <c r="S590" s="137"/>
      <c r="T590" s="137"/>
      <c r="U590" s="137"/>
      <c r="V590" s="137"/>
      <c r="W590" s="137"/>
      <c r="X590" s="137"/>
      <c r="Y590" s="137"/>
      <c r="Z590" s="137"/>
    </row>
    <row r="591" spans="1:26" s="138" customFormat="1" x14ac:dyDescent="0.2">
      <c r="A591" s="235"/>
      <c r="B591" s="139"/>
      <c r="C591" s="139"/>
      <c r="D591" s="139"/>
      <c r="E591" s="136"/>
      <c r="F591" s="136"/>
      <c r="G591" s="136"/>
      <c r="H591" s="137"/>
      <c r="I591" s="137"/>
      <c r="J591" s="137"/>
      <c r="K591" s="137"/>
      <c r="L591" s="137"/>
      <c r="M591" s="137"/>
      <c r="N591" s="137"/>
      <c r="O591" s="137"/>
      <c r="P591" s="137"/>
      <c r="Q591" s="137"/>
      <c r="R591" s="137"/>
      <c r="S591" s="137"/>
      <c r="T591" s="137"/>
      <c r="U591" s="137"/>
      <c r="V591" s="137"/>
      <c r="W591" s="137"/>
      <c r="X591" s="137"/>
      <c r="Y591" s="137"/>
      <c r="Z591" s="137"/>
    </row>
    <row r="592" spans="1:26" s="138" customFormat="1" x14ac:dyDescent="0.2">
      <c r="A592" s="235"/>
      <c r="B592" s="139"/>
      <c r="C592" s="139"/>
      <c r="D592" s="139"/>
      <c r="E592" s="136"/>
      <c r="F592" s="136"/>
      <c r="G592" s="136"/>
      <c r="H592" s="137"/>
      <c r="I592" s="137"/>
      <c r="J592" s="137"/>
      <c r="K592" s="137"/>
      <c r="L592" s="137"/>
      <c r="M592" s="137"/>
      <c r="N592" s="137"/>
      <c r="O592" s="137"/>
      <c r="P592" s="137"/>
      <c r="Q592" s="137"/>
      <c r="R592" s="137"/>
      <c r="S592" s="137"/>
      <c r="T592" s="137"/>
      <c r="U592" s="137"/>
      <c r="V592" s="137"/>
      <c r="W592" s="137"/>
      <c r="X592" s="137"/>
      <c r="Y592" s="137"/>
      <c r="Z592" s="137"/>
    </row>
    <row r="593" spans="1:26" s="138" customFormat="1" x14ac:dyDescent="0.2">
      <c r="A593" s="235"/>
      <c r="B593" s="139"/>
      <c r="C593" s="139"/>
      <c r="D593" s="139"/>
      <c r="E593" s="136"/>
      <c r="F593" s="136"/>
      <c r="G593" s="136"/>
      <c r="H593" s="137"/>
      <c r="I593" s="137"/>
      <c r="J593" s="137"/>
      <c r="K593" s="137"/>
      <c r="L593" s="137"/>
      <c r="M593" s="137"/>
      <c r="N593" s="137"/>
      <c r="O593" s="137"/>
      <c r="P593" s="137"/>
      <c r="Q593" s="137"/>
      <c r="R593" s="137"/>
      <c r="S593" s="137"/>
      <c r="T593" s="137"/>
      <c r="U593" s="137"/>
      <c r="V593" s="137"/>
      <c r="W593" s="137"/>
      <c r="X593" s="137"/>
      <c r="Y593" s="137"/>
      <c r="Z593" s="137"/>
    </row>
    <row r="594" spans="1:26" s="138" customFormat="1" x14ac:dyDescent="0.2">
      <c r="A594" s="235"/>
      <c r="B594" s="139"/>
      <c r="C594" s="139"/>
      <c r="D594" s="139"/>
      <c r="E594" s="136"/>
      <c r="F594" s="136"/>
      <c r="G594" s="136"/>
      <c r="H594" s="137"/>
      <c r="I594" s="137"/>
      <c r="J594" s="137"/>
      <c r="K594" s="137"/>
      <c r="L594" s="137"/>
      <c r="M594" s="137"/>
      <c r="N594" s="137"/>
      <c r="O594" s="137"/>
      <c r="P594" s="137"/>
      <c r="Q594" s="137"/>
      <c r="R594" s="137"/>
      <c r="S594" s="137"/>
      <c r="T594" s="137"/>
      <c r="U594" s="137"/>
      <c r="V594" s="137"/>
      <c r="W594" s="137"/>
      <c r="X594" s="137"/>
      <c r="Y594" s="137"/>
      <c r="Z594" s="137"/>
    </row>
    <row r="595" spans="1:26" s="138" customFormat="1" x14ac:dyDescent="0.2">
      <c r="A595" s="235"/>
      <c r="E595" s="136"/>
      <c r="F595" s="136"/>
      <c r="G595" s="136"/>
      <c r="H595" s="137"/>
      <c r="I595" s="137"/>
      <c r="J595" s="137"/>
      <c r="K595" s="137"/>
      <c r="L595" s="137"/>
      <c r="M595" s="137"/>
      <c r="N595" s="137"/>
      <c r="O595" s="137"/>
      <c r="P595" s="137"/>
      <c r="Q595" s="137"/>
      <c r="R595" s="137"/>
      <c r="S595" s="137"/>
      <c r="T595" s="137"/>
      <c r="U595" s="137"/>
      <c r="V595" s="137"/>
      <c r="W595" s="137"/>
      <c r="X595" s="137"/>
      <c r="Y595" s="137"/>
      <c r="Z595" s="137"/>
    </row>
    <row r="596" spans="1:26" s="138" customFormat="1" x14ac:dyDescent="0.2">
      <c r="A596" s="235"/>
      <c r="B596" s="139"/>
      <c r="C596" s="139"/>
      <c r="D596" s="139"/>
      <c r="E596" s="136"/>
      <c r="F596" s="136"/>
      <c r="G596" s="136"/>
      <c r="H596" s="137"/>
      <c r="I596" s="137"/>
      <c r="J596" s="137"/>
      <c r="K596" s="137"/>
      <c r="L596" s="137"/>
      <c r="M596" s="137"/>
      <c r="N596" s="137"/>
      <c r="O596" s="137"/>
      <c r="P596" s="137"/>
      <c r="Q596" s="137"/>
      <c r="R596" s="137"/>
      <c r="S596" s="137"/>
      <c r="T596" s="137"/>
      <c r="U596" s="137"/>
      <c r="V596" s="137"/>
      <c r="W596" s="137"/>
      <c r="X596" s="137"/>
      <c r="Y596" s="137"/>
      <c r="Z596" s="137"/>
    </row>
    <row r="597" spans="1:26" s="138" customFormat="1" x14ac:dyDescent="0.2">
      <c r="A597" s="235"/>
      <c r="B597" s="139"/>
      <c r="C597" s="139"/>
      <c r="D597" s="139"/>
      <c r="E597" s="136"/>
      <c r="F597" s="136"/>
      <c r="G597" s="136"/>
      <c r="H597" s="137"/>
      <c r="I597" s="137"/>
      <c r="J597" s="137"/>
      <c r="K597" s="137"/>
      <c r="L597" s="137"/>
      <c r="M597" s="137"/>
      <c r="N597" s="137"/>
      <c r="O597" s="137"/>
      <c r="P597" s="137"/>
      <c r="Q597" s="137"/>
      <c r="R597" s="137"/>
      <c r="S597" s="137"/>
      <c r="T597" s="137"/>
      <c r="U597" s="137"/>
      <c r="V597" s="137"/>
      <c r="W597" s="137"/>
      <c r="X597" s="137"/>
      <c r="Y597" s="137"/>
      <c r="Z597" s="137"/>
    </row>
    <row r="598" spans="1:26" s="138" customFormat="1" x14ac:dyDescent="0.2">
      <c r="A598" s="235"/>
      <c r="B598" s="139"/>
      <c r="C598" s="139"/>
      <c r="D598" s="139"/>
      <c r="E598" s="136"/>
      <c r="F598" s="136"/>
      <c r="G598" s="136"/>
      <c r="H598" s="137"/>
      <c r="I598" s="137"/>
      <c r="J598" s="137"/>
      <c r="K598" s="137"/>
      <c r="L598" s="137"/>
      <c r="M598" s="137"/>
      <c r="N598" s="137"/>
      <c r="O598" s="137"/>
      <c r="P598" s="137"/>
      <c r="Q598" s="137"/>
      <c r="R598" s="137"/>
      <c r="S598" s="137"/>
      <c r="T598" s="137"/>
      <c r="U598" s="137"/>
      <c r="V598" s="137"/>
      <c r="W598" s="137"/>
      <c r="X598" s="137"/>
      <c r="Y598" s="137"/>
      <c r="Z598" s="137"/>
    </row>
    <row r="599" spans="1:26" s="138" customFormat="1" x14ac:dyDescent="0.2">
      <c r="A599" s="235"/>
      <c r="B599" s="139"/>
      <c r="C599" s="139"/>
      <c r="D599" s="139"/>
      <c r="E599" s="136"/>
      <c r="F599" s="136"/>
      <c r="G599" s="136"/>
      <c r="H599" s="137"/>
      <c r="I599" s="137"/>
      <c r="J599" s="137"/>
      <c r="K599" s="137"/>
      <c r="L599" s="137"/>
      <c r="M599" s="137"/>
      <c r="N599" s="137"/>
      <c r="O599" s="137"/>
      <c r="P599" s="137"/>
      <c r="Q599" s="137"/>
      <c r="R599" s="137"/>
      <c r="S599" s="137"/>
      <c r="T599" s="137"/>
      <c r="U599" s="137"/>
      <c r="V599" s="137"/>
      <c r="W599" s="137"/>
      <c r="X599" s="137"/>
      <c r="Y599" s="137"/>
      <c r="Z599" s="137"/>
    </row>
    <row r="600" spans="1:26" s="138" customFormat="1" x14ac:dyDescent="0.2">
      <c r="A600" s="235"/>
      <c r="B600" s="139"/>
      <c r="C600" s="139"/>
      <c r="D600" s="139"/>
      <c r="E600" s="136"/>
      <c r="F600" s="136"/>
      <c r="G600" s="136"/>
      <c r="H600" s="137"/>
      <c r="I600" s="137"/>
      <c r="J600" s="137"/>
      <c r="K600" s="137"/>
      <c r="L600" s="137"/>
      <c r="M600" s="137"/>
      <c r="N600" s="137"/>
      <c r="O600" s="137"/>
      <c r="P600" s="137"/>
      <c r="Q600" s="137"/>
      <c r="R600" s="137"/>
      <c r="S600" s="137"/>
      <c r="T600" s="137"/>
      <c r="U600" s="137"/>
      <c r="V600" s="137"/>
      <c r="W600" s="137"/>
      <c r="X600" s="137"/>
      <c r="Y600" s="137"/>
      <c r="Z600" s="137"/>
    </row>
    <row r="601" spans="1:26" s="138" customFormat="1" x14ac:dyDescent="0.2">
      <c r="A601" s="235"/>
      <c r="B601" s="139"/>
      <c r="C601" s="139"/>
      <c r="D601" s="139"/>
      <c r="E601" s="136"/>
      <c r="F601" s="136"/>
      <c r="G601" s="136"/>
      <c r="H601" s="137"/>
      <c r="I601" s="137"/>
      <c r="J601" s="137"/>
      <c r="K601" s="137"/>
      <c r="L601" s="137"/>
      <c r="M601" s="137"/>
      <c r="N601" s="137"/>
      <c r="O601" s="137"/>
      <c r="P601" s="137"/>
      <c r="Q601" s="137"/>
      <c r="R601" s="137"/>
      <c r="S601" s="137"/>
      <c r="T601" s="137"/>
      <c r="U601" s="137"/>
      <c r="V601" s="137"/>
      <c r="W601" s="137"/>
      <c r="X601" s="137"/>
      <c r="Y601" s="137"/>
      <c r="Z601" s="137"/>
    </row>
    <row r="602" spans="1:26" s="138" customFormat="1" x14ac:dyDescent="0.2">
      <c r="A602" s="235"/>
      <c r="B602" s="139"/>
      <c r="C602" s="139"/>
      <c r="D602" s="139"/>
      <c r="E602" s="136"/>
      <c r="F602" s="136"/>
      <c r="G602" s="136"/>
      <c r="H602" s="137"/>
      <c r="I602" s="137"/>
      <c r="J602" s="137"/>
      <c r="K602" s="137"/>
      <c r="L602" s="137"/>
      <c r="M602" s="137"/>
      <c r="N602" s="137"/>
      <c r="O602" s="137"/>
      <c r="P602" s="137"/>
      <c r="Q602" s="137"/>
      <c r="R602" s="137"/>
      <c r="S602" s="137"/>
      <c r="T602" s="137"/>
      <c r="U602" s="137"/>
      <c r="V602" s="137"/>
      <c r="W602" s="137"/>
      <c r="X602" s="137"/>
      <c r="Y602" s="137"/>
      <c r="Z602" s="137"/>
    </row>
    <row r="603" spans="1:26" s="138" customFormat="1" x14ac:dyDescent="0.2">
      <c r="A603" s="235"/>
      <c r="B603" s="139"/>
      <c r="C603" s="139"/>
      <c r="D603" s="139"/>
      <c r="E603" s="136"/>
      <c r="F603" s="136"/>
      <c r="G603" s="136"/>
      <c r="H603" s="137"/>
      <c r="I603" s="137"/>
      <c r="J603" s="137"/>
      <c r="K603" s="137"/>
      <c r="L603" s="137"/>
      <c r="M603" s="137"/>
      <c r="N603" s="137"/>
      <c r="O603" s="137"/>
      <c r="P603" s="137"/>
      <c r="Q603" s="137"/>
      <c r="R603" s="137"/>
      <c r="S603" s="137"/>
      <c r="T603" s="137"/>
      <c r="U603" s="137"/>
      <c r="V603" s="137"/>
      <c r="W603" s="137"/>
      <c r="X603" s="137"/>
      <c r="Y603" s="137"/>
      <c r="Z603" s="137"/>
    </row>
    <row r="604" spans="1:26" s="138" customFormat="1" x14ac:dyDescent="0.2">
      <c r="A604" s="235"/>
      <c r="B604" s="139"/>
      <c r="C604" s="139"/>
      <c r="D604" s="139"/>
      <c r="E604" s="136"/>
      <c r="F604" s="136"/>
      <c r="G604" s="136"/>
      <c r="H604" s="137"/>
      <c r="I604" s="137"/>
      <c r="J604" s="137"/>
      <c r="K604" s="137"/>
      <c r="L604" s="137"/>
      <c r="M604" s="137"/>
      <c r="N604" s="137"/>
      <c r="O604" s="137"/>
      <c r="P604" s="137"/>
      <c r="Q604" s="137"/>
      <c r="R604" s="137"/>
      <c r="S604" s="137"/>
      <c r="T604" s="137"/>
      <c r="U604" s="137"/>
      <c r="V604" s="137"/>
      <c r="W604" s="137"/>
      <c r="X604" s="137"/>
      <c r="Y604" s="137"/>
      <c r="Z604" s="137"/>
    </row>
    <row r="605" spans="1:26" s="138" customFormat="1" x14ac:dyDescent="0.2">
      <c r="A605" s="235"/>
      <c r="B605" s="139"/>
      <c r="C605" s="139"/>
      <c r="D605" s="139"/>
      <c r="E605" s="136"/>
      <c r="F605" s="136"/>
      <c r="G605" s="136"/>
      <c r="H605" s="137"/>
      <c r="I605" s="137"/>
      <c r="J605" s="137"/>
      <c r="K605" s="137"/>
      <c r="L605" s="137"/>
      <c r="M605" s="137"/>
      <c r="N605" s="137"/>
      <c r="O605" s="137"/>
      <c r="P605" s="137"/>
      <c r="Q605" s="137"/>
      <c r="R605" s="137"/>
      <c r="S605" s="137"/>
      <c r="T605" s="137"/>
      <c r="U605" s="137"/>
      <c r="V605" s="137"/>
      <c r="W605" s="137"/>
      <c r="X605" s="137"/>
      <c r="Y605" s="137"/>
      <c r="Z605" s="137"/>
    </row>
    <row r="606" spans="1:26" s="138" customFormat="1" x14ac:dyDescent="0.2">
      <c r="A606" s="235"/>
      <c r="B606" s="139"/>
      <c r="C606" s="139"/>
      <c r="D606" s="139"/>
      <c r="E606" s="136"/>
      <c r="F606" s="136"/>
      <c r="G606" s="136"/>
      <c r="H606" s="137"/>
      <c r="I606" s="137"/>
      <c r="J606" s="137"/>
      <c r="K606" s="137"/>
      <c r="L606" s="137"/>
      <c r="M606" s="137"/>
      <c r="N606" s="137"/>
      <c r="O606" s="137"/>
      <c r="P606" s="137"/>
      <c r="Q606" s="137"/>
      <c r="R606" s="137"/>
      <c r="S606" s="137"/>
      <c r="T606" s="137"/>
      <c r="U606" s="137"/>
      <c r="V606" s="137"/>
      <c r="W606" s="137"/>
      <c r="X606" s="137"/>
      <c r="Y606" s="137"/>
      <c r="Z606" s="137"/>
    </row>
    <row r="607" spans="1:26" s="138" customFormat="1" x14ac:dyDescent="0.2">
      <c r="A607" s="235"/>
      <c r="B607" s="139"/>
      <c r="C607" s="139"/>
      <c r="D607" s="139"/>
      <c r="E607" s="136"/>
      <c r="F607" s="136"/>
      <c r="G607" s="136"/>
      <c r="H607" s="137"/>
      <c r="I607" s="137"/>
      <c r="J607" s="137"/>
      <c r="K607" s="137"/>
      <c r="L607" s="137"/>
      <c r="M607" s="137"/>
      <c r="N607" s="137"/>
      <c r="O607" s="137"/>
      <c r="P607" s="137"/>
      <c r="Q607" s="137"/>
      <c r="R607" s="137"/>
      <c r="S607" s="137"/>
      <c r="T607" s="137"/>
      <c r="U607" s="137"/>
      <c r="V607" s="137"/>
      <c r="W607" s="137"/>
      <c r="X607" s="137"/>
      <c r="Y607" s="137"/>
      <c r="Z607" s="137"/>
    </row>
    <row r="608" spans="1:26" s="138" customFormat="1" x14ac:dyDescent="0.2">
      <c r="A608" s="235"/>
      <c r="B608" s="139"/>
      <c r="C608" s="139"/>
      <c r="D608" s="139"/>
      <c r="E608" s="136"/>
      <c r="F608" s="136"/>
      <c r="G608" s="136"/>
      <c r="H608" s="137"/>
      <c r="I608" s="137"/>
      <c r="J608" s="137"/>
      <c r="K608" s="137"/>
      <c r="L608" s="137"/>
      <c r="M608" s="137"/>
      <c r="N608" s="137"/>
      <c r="O608" s="137"/>
      <c r="P608" s="137"/>
      <c r="Q608" s="137"/>
      <c r="R608" s="137"/>
      <c r="S608" s="137"/>
      <c r="T608" s="137"/>
      <c r="U608" s="137"/>
      <c r="V608" s="137"/>
      <c r="W608" s="137"/>
      <c r="X608" s="137"/>
      <c r="Y608" s="137"/>
      <c r="Z608" s="137"/>
    </row>
    <row r="609" spans="1:26" s="138" customFormat="1" x14ac:dyDescent="0.2">
      <c r="A609" s="235"/>
      <c r="B609" s="139"/>
      <c r="C609" s="139"/>
      <c r="D609" s="139"/>
      <c r="E609" s="136"/>
      <c r="F609" s="136"/>
      <c r="G609" s="136"/>
      <c r="H609" s="137"/>
      <c r="I609" s="137"/>
      <c r="J609" s="137"/>
      <c r="K609" s="137"/>
      <c r="L609" s="137"/>
      <c r="M609" s="137"/>
      <c r="N609" s="137"/>
      <c r="O609" s="137"/>
      <c r="P609" s="137"/>
      <c r="Q609" s="137"/>
      <c r="R609" s="137"/>
      <c r="S609" s="137"/>
      <c r="T609" s="137"/>
      <c r="U609" s="137"/>
      <c r="V609" s="137"/>
      <c r="W609" s="137"/>
      <c r="X609" s="137"/>
      <c r="Y609" s="137"/>
      <c r="Z609" s="137"/>
    </row>
    <row r="610" spans="1:26" s="138" customFormat="1" x14ac:dyDescent="0.2">
      <c r="A610" s="235"/>
      <c r="B610" s="139"/>
      <c r="C610" s="139"/>
      <c r="D610" s="139"/>
      <c r="E610" s="136"/>
      <c r="F610" s="136"/>
      <c r="G610" s="136"/>
      <c r="H610" s="137"/>
      <c r="I610" s="137"/>
      <c r="J610" s="137"/>
      <c r="K610" s="137"/>
      <c r="L610" s="137"/>
      <c r="M610" s="137"/>
      <c r="N610" s="137"/>
      <c r="O610" s="137"/>
      <c r="P610" s="137"/>
      <c r="Q610" s="137"/>
      <c r="R610" s="137"/>
      <c r="S610" s="137"/>
      <c r="T610" s="137"/>
      <c r="U610" s="137"/>
      <c r="V610" s="137"/>
      <c r="W610" s="137"/>
      <c r="X610" s="137"/>
      <c r="Y610" s="137"/>
      <c r="Z610" s="137"/>
    </row>
    <row r="611" spans="1:26" s="138" customFormat="1" x14ac:dyDescent="0.2">
      <c r="A611" s="235"/>
      <c r="B611" s="139"/>
      <c r="C611" s="139"/>
      <c r="D611" s="139"/>
      <c r="E611" s="136"/>
      <c r="F611" s="136"/>
      <c r="G611" s="136"/>
      <c r="H611" s="137"/>
      <c r="I611" s="137"/>
      <c r="J611" s="137"/>
      <c r="K611" s="137"/>
      <c r="L611" s="137"/>
      <c r="M611" s="137"/>
      <c r="N611" s="137"/>
      <c r="O611" s="137"/>
      <c r="P611" s="137"/>
      <c r="Q611" s="137"/>
      <c r="R611" s="137"/>
      <c r="S611" s="137"/>
      <c r="T611" s="137"/>
      <c r="U611" s="137"/>
      <c r="V611" s="137"/>
      <c r="W611" s="137"/>
      <c r="X611" s="137"/>
      <c r="Y611" s="137"/>
      <c r="Z611" s="137"/>
    </row>
    <row r="612" spans="1:26" s="138" customFormat="1" x14ac:dyDescent="0.2">
      <c r="A612" s="235"/>
      <c r="B612" s="139"/>
      <c r="C612" s="139"/>
      <c r="D612" s="139"/>
      <c r="E612" s="136"/>
      <c r="F612" s="136"/>
      <c r="G612" s="136"/>
      <c r="H612" s="137"/>
      <c r="I612" s="137"/>
      <c r="J612" s="137"/>
      <c r="K612" s="137"/>
      <c r="L612" s="137"/>
      <c r="M612" s="137"/>
      <c r="N612" s="137"/>
      <c r="O612" s="137"/>
      <c r="P612" s="137"/>
      <c r="Q612" s="137"/>
      <c r="R612" s="137"/>
      <c r="S612" s="137"/>
      <c r="T612" s="137"/>
      <c r="U612" s="137"/>
      <c r="V612" s="137"/>
      <c r="W612" s="137"/>
      <c r="X612" s="137"/>
      <c r="Y612" s="137"/>
      <c r="Z612" s="137"/>
    </row>
    <row r="613" spans="1:26" s="138" customFormat="1" x14ac:dyDescent="0.2">
      <c r="A613" s="235"/>
      <c r="B613" s="139"/>
      <c r="C613" s="139"/>
      <c r="D613" s="139"/>
      <c r="E613" s="136"/>
      <c r="F613" s="136"/>
      <c r="G613" s="136"/>
      <c r="H613" s="137"/>
      <c r="I613" s="137"/>
      <c r="J613" s="137"/>
      <c r="K613" s="137"/>
      <c r="L613" s="137"/>
      <c r="M613" s="137"/>
      <c r="N613" s="137"/>
      <c r="O613" s="137"/>
      <c r="P613" s="137"/>
      <c r="Q613" s="137"/>
      <c r="R613" s="137"/>
      <c r="S613" s="137"/>
      <c r="T613" s="137"/>
      <c r="U613" s="137"/>
      <c r="V613" s="137"/>
      <c r="W613" s="137"/>
      <c r="X613" s="137"/>
      <c r="Y613" s="137"/>
      <c r="Z613" s="137"/>
    </row>
    <row r="614" spans="1:26" s="138" customFormat="1" x14ac:dyDescent="0.2">
      <c r="A614" s="235"/>
      <c r="B614" s="139"/>
      <c r="C614" s="139"/>
      <c r="D614" s="139"/>
      <c r="E614" s="136"/>
      <c r="F614" s="136"/>
      <c r="G614" s="136"/>
      <c r="H614" s="137"/>
      <c r="I614" s="137"/>
      <c r="J614" s="137"/>
      <c r="K614" s="137"/>
      <c r="L614" s="137"/>
      <c r="M614" s="137"/>
      <c r="N614" s="137"/>
      <c r="O614" s="137"/>
      <c r="P614" s="137"/>
      <c r="Q614" s="137"/>
      <c r="R614" s="137"/>
      <c r="S614" s="137"/>
      <c r="T614" s="137"/>
      <c r="U614" s="137"/>
      <c r="V614" s="137"/>
      <c r="W614" s="137"/>
      <c r="X614" s="137"/>
      <c r="Y614" s="137"/>
      <c r="Z614" s="137"/>
    </row>
    <row r="615" spans="1:26" s="138" customFormat="1" x14ac:dyDescent="0.2">
      <c r="A615" s="235"/>
      <c r="B615" s="139"/>
      <c r="C615" s="139"/>
      <c r="D615" s="139"/>
      <c r="E615" s="136"/>
      <c r="F615" s="136"/>
      <c r="G615" s="136"/>
      <c r="H615" s="137"/>
      <c r="I615" s="137"/>
      <c r="J615" s="137"/>
      <c r="K615" s="137"/>
      <c r="L615" s="137"/>
      <c r="M615" s="137"/>
      <c r="N615" s="137"/>
      <c r="O615" s="137"/>
      <c r="P615" s="137"/>
      <c r="Q615" s="137"/>
      <c r="R615" s="137"/>
      <c r="S615" s="137"/>
      <c r="T615" s="137"/>
      <c r="U615" s="137"/>
      <c r="V615" s="137"/>
      <c r="W615" s="137"/>
      <c r="X615" s="137"/>
      <c r="Y615" s="137"/>
      <c r="Z615" s="137"/>
    </row>
    <row r="616" spans="1:26" s="138" customFormat="1" x14ac:dyDescent="0.2">
      <c r="A616" s="235"/>
      <c r="B616" s="139"/>
      <c r="C616" s="139"/>
      <c r="D616" s="139"/>
      <c r="E616" s="136"/>
      <c r="F616" s="136"/>
      <c r="G616" s="136"/>
      <c r="H616" s="137"/>
      <c r="I616" s="137"/>
      <c r="J616" s="137"/>
      <c r="K616" s="137"/>
      <c r="L616" s="137"/>
      <c r="M616" s="137"/>
      <c r="N616" s="137"/>
      <c r="O616" s="137"/>
      <c r="P616" s="137"/>
      <c r="Q616" s="137"/>
      <c r="R616" s="137"/>
      <c r="S616" s="137"/>
      <c r="T616" s="137"/>
      <c r="U616" s="137"/>
      <c r="V616" s="137"/>
      <c r="W616" s="137"/>
      <c r="X616" s="137"/>
      <c r="Y616" s="137"/>
      <c r="Z616" s="137"/>
    </row>
    <row r="617" spans="1:26" s="138" customFormat="1" x14ac:dyDescent="0.2">
      <c r="A617" s="235"/>
      <c r="B617" s="139"/>
      <c r="C617" s="139"/>
      <c r="D617" s="139"/>
      <c r="E617" s="136"/>
      <c r="F617" s="136"/>
      <c r="G617" s="136"/>
      <c r="H617" s="137"/>
      <c r="I617" s="137"/>
      <c r="J617" s="137"/>
      <c r="K617" s="137"/>
      <c r="L617" s="137"/>
      <c r="M617" s="137"/>
      <c r="N617" s="137"/>
      <c r="O617" s="137"/>
      <c r="P617" s="137"/>
      <c r="Q617" s="137"/>
      <c r="R617" s="137"/>
      <c r="S617" s="137"/>
      <c r="T617" s="137"/>
      <c r="U617" s="137"/>
      <c r="V617" s="137"/>
      <c r="W617" s="137"/>
      <c r="X617" s="137"/>
      <c r="Y617" s="137"/>
      <c r="Z617" s="137"/>
    </row>
    <row r="618" spans="1:26" s="138" customFormat="1" x14ac:dyDescent="0.2">
      <c r="A618" s="235"/>
      <c r="B618" s="139"/>
      <c r="C618" s="139"/>
      <c r="D618" s="139"/>
      <c r="E618" s="136"/>
      <c r="F618" s="136"/>
      <c r="G618" s="136"/>
      <c r="H618" s="137"/>
      <c r="I618" s="137"/>
      <c r="J618" s="137"/>
      <c r="K618" s="137"/>
      <c r="L618" s="137"/>
      <c r="M618" s="137"/>
      <c r="N618" s="137"/>
      <c r="O618" s="137"/>
      <c r="P618" s="137"/>
      <c r="Q618" s="137"/>
      <c r="R618" s="137"/>
      <c r="S618" s="137"/>
      <c r="T618" s="137"/>
      <c r="U618" s="137"/>
      <c r="V618" s="137"/>
      <c r="W618" s="137"/>
      <c r="X618" s="137"/>
      <c r="Y618" s="137"/>
      <c r="Z618" s="137"/>
    </row>
    <row r="619" spans="1:26" s="138" customFormat="1" x14ac:dyDescent="0.2">
      <c r="A619" s="235"/>
      <c r="B619" s="139"/>
      <c r="C619" s="139"/>
      <c r="D619" s="139"/>
      <c r="E619" s="136"/>
      <c r="F619" s="136"/>
      <c r="G619" s="136"/>
      <c r="H619" s="137"/>
      <c r="I619" s="137"/>
      <c r="J619" s="137"/>
      <c r="K619" s="137"/>
      <c r="L619" s="137"/>
      <c r="M619" s="137"/>
      <c r="N619" s="137"/>
      <c r="O619" s="137"/>
      <c r="P619" s="137"/>
      <c r="Q619" s="137"/>
      <c r="R619" s="137"/>
      <c r="S619" s="137"/>
      <c r="T619" s="137"/>
      <c r="U619" s="137"/>
      <c r="V619" s="137"/>
      <c r="W619" s="137"/>
      <c r="X619" s="137"/>
      <c r="Y619" s="137"/>
      <c r="Z619" s="137"/>
    </row>
    <row r="620" spans="1:26" s="138" customFormat="1" x14ac:dyDescent="0.2">
      <c r="A620" s="235"/>
      <c r="B620" s="139"/>
      <c r="C620" s="139"/>
      <c r="D620" s="139"/>
      <c r="E620" s="136"/>
      <c r="F620" s="136"/>
      <c r="G620" s="136"/>
      <c r="H620" s="137"/>
      <c r="I620" s="137"/>
      <c r="J620" s="137"/>
      <c r="K620" s="137"/>
      <c r="L620" s="137"/>
      <c r="M620" s="137"/>
      <c r="N620" s="137"/>
      <c r="O620" s="137"/>
      <c r="P620" s="137"/>
      <c r="Q620" s="137"/>
      <c r="R620" s="137"/>
      <c r="S620" s="137"/>
      <c r="T620" s="137"/>
      <c r="U620" s="137"/>
      <c r="V620" s="137"/>
      <c r="W620" s="137"/>
      <c r="X620" s="137"/>
      <c r="Y620" s="137"/>
      <c r="Z620" s="137"/>
    </row>
    <row r="621" spans="1:26" s="138" customFormat="1" x14ac:dyDescent="0.2">
      <c r="A621" s="235"/>
      <c r="B621" s="139"/>
      <c r="C621" s="139"/>
      <c r="D621" s="139"/>
      <c r="E621" s="136"/>
      <c r="F621" s="136"/>
      <c r="G621" s="136"/>
      <c r="H621" s="137"/>
      <c r="I621" s="137"/>
      <c r="J621" s="137"/>
      <c r="K621" s="137"/>
      <c r="L621" s="137"/>
      <c r="M621" s="137"/>
      <c r="N621" s="137"/>
      <c r="O621" s="137"/>
      <c r="P621" s="137"/>
      <c r="Q621" s="137"/>
      <c r="R621" s="137"/>
      <c r="S621" s="137"/>
      <c r="T621" s="137"/>
      <c r="U621" s="137"/>
      <c r="V621" s="137"/>
      <c r="W621" s="137"/>
      <c r="X621" s="137"/>
      <c r="Y621" s="137"/>
      <c r="Z621" s="137"/>
    </row>
    <row r="622" spans="1:26" s="138" customFormat="1" x14ac:dyDescent="0.2">
      <c r="A622" s="235"/>
      <c r="B622" s="139"/>
      <c r="C622" s="139"/>
      <c r="D622" s="139"/>
      <c r="E622" s="136"/>
      <c r="F622" s="136"/>
      <c r="G622" s="136"/>
      <c r="H622" s="137"/>
      <c r="I622" s="137"/>
      <c r="J622" s="137"/>
      <c r="K622" s="137"/>
      <c r="L622" s="137"/>
      <c r="M622" s="137"/>
      <c r="N622" s="137"/>
      <c r="O622" s="137"/>
      <c r="P622" s="137"/>
      <c r="Q622" s="137"/>
      <c r="R622" s="137"/>
      <c r="S622" s="137"/>
      <c r="T622" s="137"/>
      <c r="U622" s="137"/>
      <c r="V622" s="137"/>
      <c r="W622" s="137"/>
      <c r="X622" s="137"/>
      <c r="Y622" s="137"/>
      <c r="Z622" s="137"/>
    </row>
    <row r="623" spans="1:26" s="138" customFormat="1" x14ac:dyDescent="0.2">
      <c r="A623" s="235"/>
      <c r="B623" s="139"/>
      <c r="C623" s="139"/>
      <c r="D623" s="139"/>
      <c r="E623" s="136"/>
      <c r="F623" s="136"/>
      <c r="G623" s="136"/>
      <c r="H623" s="137"/>
      <c r="I623" s="137"/>
      <c r="J623" s="137"/>
      <c r="K623" s="137"/>
      <c r="L623" s="137"/>
      <c r="M623" s="137"/>
      <c r="N623" s="137"/>
      <c r="O623" s="137"/>
      <c r="P623" s="137"/>
      <c r="Q623" s="137"/>
      <c r="R623" s="137"/>
      <c r="S623" s="137"/>
      <c r="T623" s="137"/>
      <c r="U623" s="137"/>
      <c r="V623" s="137"/>
      <c r="W623" s="137"/>
      <c r="X623" s="137"/>
      <c r="Y623" s="137"/>
      <c r="Z623" s="137"/>
    </row>
    <row r="624" spans="1:26" s="138" customFormat="1" x14ac:dyDescent="0.2">
      <c r="A624" s="235"/>
      <c r="B624" s="139"/>
      <c r="C624" s="139"/>
      <c r="D624" s="139"/>
      <c r="E624" s="136"/>
      <c r="F624" s="136"/>
      <c r="G624" s="136"/>
      <c r="H624" s="137"/>
      <c r="I624" s="137"/>
      <c r="J624" s="137"/>
      <c r="K624" s="137"/>
      <c r="L624" s="137"/>
      <c r="M624" s="137"/>
      <c r="N624" s="137"/>
      <c r="O624" s="137"/>
      <c r="P624" s="137"/>
      <c r="Q624" s="137"/>
      <c r="R624" s="137"/>
      <c r="S624" s="137"/>
      <c r="T624" s="137"/>
      <c r="U624" s="137"/>
      <c r="V624" s="137"/>
      <c r="W624" s="137"/>
      <c r="X624" s="137"/>
      <c r="Y624" s="137"/>
      <c r="Z624" s="137"/>
    </row>
    <row r="625" spans="1:26" s="138" customFormat="1" x14ac:dyDescent="0.2">
      <c r="A625" s="235"/>
      <c r="B625" s="139"/>
      <c r="C625" s="139"/>
      <c r="D625" s="139"/>
      <c r="E625" s="136"/>
      <c r="F625" s="136"/>
      <c r="G625" s="136"/>
      <c r="H625" s="137"/>
      <c r="I625" s="137"/>
      <c r="J625" s="137"/>
      <c r="K625" s="137"/>
      <c r="L625" s="137"/>
      <c r="M625" s="137"/>
      <c r="N625" s="137"/>
      <c r="O625" s="137"/>
      <c r="P625" s="137"/>
      <c r="Q625" s="137"/>
      <c r="R625" s="137"/>
      <c r="S625" s="137"/>
      <c r="T625" s="137"/>
      <c r="U625" s="137"/>
      <c r="V625" s="137"/>
      <c r="W625" s="137"/>
      <c r="X625" s="137"/>
      <c r="Y625" s="137"/>
      <c r="Z625" s="137"/>
    </row>
    <row r="626" spans="1:26" s="138" customFormat="1" x14ac:dyDescent="0.2">
      <c r="A626" s="235"/>
      <c r="E626" s="136"/>
      <c r="F626" s="136"/>
      <c r="G626" s="136"/>
      <c r="H626" s="137"/>
      <c r="I626" s="137"/>
      <c r="J626" s="137"/>
      <c r="K626" s="137"/>
      <c r="L626" s="137"/>
      <c r="M626" s="137"/>
      <c r="N626" s="137"/>
      <c r="O626" s="137"/>
      <c r="P626" s="137"/>
      <c r="Q626" s="137"/>
      <c r="R626" s="137"/>
      <c r="S626" s="137"/>
      <c r="T626" s="137"/>
      <c r="U626" s="137"/>
      <c r="V626" s="137"/>
      <c r="W626" s="137"/>
      <c r="X626" s="137"/>
      <c r="Y626" s="137"/>
      <c r="Z626" s="137"/>
    </row>
    <row r="627" spans="1:26" s="138" customFormat="1" x14ac:dyDescent="0.2">
      <c r="A627" s="235"/>
      <c r="B627" s="139"/>
      <c r="C627" s="139"/>
      <c r="D627" s="139"/>
      <c r="E627" s="136"/>
      <c r="F627" s="136"/>
      <c r="G627" s="136"/>
      <c r="H627" s="137"/>
      <c r="I627" s="137"/>
      <c r="J627" s="137"/>
      <c r="K627" s="137"/>
      <c r="L627" s="137"/>
      <c r="M627" s="137"/>
      <c r="N627" s="137"/>
      <c r="O627" s="137"/>
      <c r="P627" s="137"/>
      <c r="Q627" s="137"/>
      <c r="R627" s="137"/>
      <c r="S627" s="137"/>
      <c r="T627" s="137"/>
      <c r="U627" s="137"/>
      <c r="V627" s="137"/>
      <c r="W627" s="137"/>
      <c r="X627" s="137"/>
      <c r="Y627" s="137"/>
      <c r="Z627" s="137"/>
    </row>
    <row r="628" spans="1:26" s="138" customFormat="1" x14ac:dyDescent="0.2">
      <c r="A628" s="235"/>
      <c r="B628" s="139"/>
      <c r="C628" s="139"/>
      <c r="D628" s="139"/>
      <c r="E628" s="136"/>
      <c r="F628" s="136"/>
      <c r="G628" s="136"/>
      <c r="H628" s="137"/>
      <c r="I628" s="137"/>
      <c r="J628" s="137"/>
      <c r="K628" s="137"/>
      <c r="L628" s="137"/>
      <c r="M628" s="137"/>
      <c r="N628" s="137"/>
      <c r="O628" s="137"/>
      <c r="P628" s="137"/>
      <c r="Q628" s="137"/>
      <c r="R628" s="137"/>
      <c r="S628" s="137"/>
      <c r="T628" s="137"/>
      <c r="U628" s="137"/>
      <c r="V628" s="137"/>
      <c r="W628" s="137"/>
      <c r="X628" s="137"/>
      <c r="Y628" s="137"/>
      <c r="Z628" s="137"/>
    </row>
    <row r="629" spans="1:26" s="138" customFormat="1" x14ac:dyDescent="0.2">
      <c r="A629" s="235"/>
      <c r="B629" s="139"/>
      <c r="C629" s="139"/>
      <c r="D629" s="139"/>
      <c r="E629" s="136"/>
      <c r="F629" s="136"/>
      <c r="G629" s="136"/>
      <c r="H629" s="137"/>
      <c r="I629" s="137"/>
      <c r="J629" s="137"/>
      <c r="K629" s="137"/>
      <c r="L629" s="137"/>
      <c r="M629" s="137"/>
      <c r="N629" s="137"/>
      <c r="O629" s="137"/>
      <c r="P629" s="137"/>
      <c r="Q629" s="137"/>
      <c r="R629" s="137"/>
      <c r="S629" s="137"/>
      <c r="T629" s="137"/>
      <c r="U629" s="137"/>
      <c r="V629" s="137"/>
      <c r="W629" s="137"/>
      <c r="X629" s="137"/>
      <c r="Y629" s="137"/>
      <c r="Z629" s="137"/>
    </row>
    <row r="630" spans="1:26" s="138" customFormat="1" x14ac:dyDescent="0.2">
      <c r="A630" s="235"/>
      <c r="B630" s="139"/>
      <c r="C630" s="139"/>
      <c r="D630" s="139"/>
      <c r="E630" s="136"/>
      <c r="F630" s="136"/>
      <c r="G630" s="136"/>
      <c r="H630" s="137"/>
      <c r="I630" s="137"/>
      <c r="J630" s="137"/>
      <c r="K630" s="137"/>
      <c r="L630" s="137"/>
      <c r="M630" s="137"/>
      <c r="N630" s="137"/>
      <c r="O630" s="137"/>
      <c r="P630" s="137"/>
      <c r="Q630" s="137"/>
      <c r="R630" s="137"/>
      <c r="S630" s="137"/>
      <c r="T630" s="137"/>
      <c r="U630" s="137"/>
      <c r="V630" s="137"/>
      <c r="W630" s="137"/>
      <c r="X630" s="137"/>
      <c r="Y630" s="137"/>
      <c r="Z630" s="137"/>
    </row>
    <row r="631" spans="1:26" s="138" customFormat="1" x14ac:dyDescent="0.2">
      <c r="A631" s="235"/>
      <c r="B631" s="139"/>
      <c r="C631" s="139"/>
      <c r="D631" s="139"/>
      <c r="E631" s="136"/>
      <c r="F631" s="136"/>
      <c r="G631" s="136"/>
      <c r="H631" s="137"/>
      <c r="I631" s="137"/>
      <c r="J631" s="137"/>
      <c r="K631" s="137"/>
      <c r="L631" s="137"/>
      <c r="M631" s="137"/>
      <c r="N631" s="137"/>
      <c r="O631" s="137"/>
      <c r="P631" s="137"/>
      <c r="Q631" s="137"/>
      <c r="R631" s="137"/>
      <c r="S631" s="137"/>
      <c r="T631" s="137"/>
      <c r="U631" s="137"/>
      <c r="V631" s="137"/>
      <c r="W631" s="137"/>
      <c r="X631" s="137"/>
      <c r="Y631" s="137"/>
      <c r="Z631" s="137"/>
    </row>
    <row r="632" spans="1:26" s="138" customFormat="1" x14ac:dyDescent="0.2">
      <c r="A632" s="235"/>
      <c r="B632" s="139"/>
      <c r="C632" s="139"/>
      <c r="D632" s="139"/>
      <c r="E632" s="136"/>
      <c r="F632" s="136"/>
      <c r="G632" s="136"/>
      <c r="H632" s="137"/>
      <c r="I632" s="137"/>
      <c r="J632" s="137"/>
      <c r="K632" s="137"/>
      <c r="L632" s="137"/>
      <c r="M632" s="137"/>
      <c r="N632" s="137"/>
      <c r="O632" s="137"/>
      <c r="P632" s="137"/>
      <c r="Q632" s="137"/>
      <c r="R632" s="137"/>
      <c r="S632" s="137"/>
      <c r="T632" s="137"/>
      <c r="U632" s="137"/>
      <c r="V632" s="137"/>
      <c r="W632" s="137"/>
      <c r="X632" s="137"/>
      <c r="Y632" s="137"/>
      <c r="Z632" s="137"/>
    </row>
    <row r="633" spans="1:26" s="138" customFormat="1" x14ac:dyDescent="0.2">
      <c r="A633" s="235"/>
      <c r="B633" s="139"/>
      <c r="C633" s="139"/>
      <c r="D633" s="139"/>
      <c r="E633" s="136"/>
      <c r="F633" s="136"/>
      <c r="G633" s="136"/>
      <c r="H633" s="137"/>
      <c r="I633" s="137"/>
      <c r="J633" s="137"/>
      <c r="K633" s="137"/>
      <c r="L633" s="137"/>
      <c r="M633" s="137"/>
      <c r="N633" s="137"/>
      <c r="O633" s="137"/>
      <c r="P633" s="137"/>
      <c r="Q633" s="137"/>
      <c r="R633" s="137"/>
      <c r="S633" s="137"/>
      <c r="T633" s="137"/>
      <c r="U633" s="137"/>
      <c r="V633" s="137"/>
      <c r="W633" s="137"/>
      <c r="X633" s="137"/>
      <c r="Y633" s="137"/>
      <c r="Z633" s="137"/>
    </row>
    <row r="634" spans="1:26" s="138" customFormat="1" x14ac:dyDescent="0.2">
      <c r="A634" s="235"/>
      <c r="B634" s="139"/>
      <c r="C634" s="139"/>
      <c r="D634" s="139"/>
      <c r="E634" s="136"/>
      <c r="F634" s="136"/>
      <c r="G634" s="136"/>
      <c r="H634" s="137"/>
      <c r="I634" s="137"/>
      <c r="J634" s="137"/>
      <c r="K634" s="137"/>
      <c r="L634" s="137"/>
      <c r="M634" s="137"/>
      <c r="N634" s="137"/>
      <c r="O634" s="137"/>
      <c r="P634" s="137"/>
      <c r="Q634" s="137"/>
      <c r="R634" s="137"/>
      <c r="S634" s="137"/>
      <c r="T634" s="137"/>
      <c r="U634" s="137"/>
      <c r="V634" s="137"/>
      <c r="W634" s="137"/>
      <c r="X634" s="137"/>
      <c r="Y634" s="137"/>
      <c r="Z634" s="137"/>
    </row>
    <row r="635" spans="1:26" s="138" customFormat="1" x14ac:dyDescent="0.2">
      <c r="A635" s="235"/>
      <c r="B635" s="139"/>
      <c r="C635" s="139"/>
      <c r="D635" s="139"/>
      <c r="E635" s="136"/>
      <c r="F635" s="136"/>
      <c r="G635" s="136"/>
      <c r="H635" s="137"/>
      <c r="I635" s="137"/>
      <c r="J635" s="137"/>
      <c r="K635" s="137"/>
      <c r="L635" s="137"/>
      <c r="M635" s="137"/>
      <c r="N635" s="137"/>
      <c r="O635" s="137"/>
      <c r="P635" s="137"/>
      <c r="Q635" s="137"/>
      <c r="R635" s="137"/>
      <c r="S635" s="137"/>
      <c r="T635" s="137"/>
      <c r="U635" s="137"/>
      <c r="V635" s="137"/>
      <c r="W635" s="137"/>
      <c r="X635" s="137"/>
      <c r="Y635" s="137"/>
      <c r="Z635" s="137"/>
    </row>
    <row r="636" spans="1:26" s="138" customFormat="1" x14ac:dyDescent="0.2">
      <c r="A636" s="235"/>
      <c r="B636" s="139"/>
      <c r="C636" s="139"/>
      <c r="D636" s="139"/>
      <c r="E636" s="136"/>
      <c r="F636" s="136"/>
      <c r="G636" s="136"/>
      <c r="H636" s="137"/>
      <c r="I636" s="137"/>
      <c r="J636" s="137"/>
      <c r="K636" s="137"/>
      <c r="L636" s="137"/>
      <c r="M636" s="137"/>
      <c r="N636" s="137"/>
      <c r="O636" s="137"/>
      <c r="P636" s="137"/>
      <c r="Q636" s="137"/>
      <c r="R636" s="137"/>
      <c r="S636" s="137"/>
      <c r="T636" s="137"/>
      <c r="U636" s="137"/>
      <c r="V636" s="137"/>
      <c r="W636" s="137"/>
      <c r="X636" s="137"/>
      <c r="Y636" s="137"/>
      <c r="Z636" s="137"/>
    </row>
    <row r="637" spans="1:26" s="138" customFormat="1" x14ac:dyDescent="0.2">
      <c r="A637" s="235"/>
      <c r="B637" s="139"/>
      <c r="C637" s="139"/>
      <c r="D637" s="139"/>
      <c r="E637" s="136"/>
      <c r="F637" s="136"/>
      <c r="G637" s="136"/>
      <c r="H637" s="137"/>
      <c r="I637" s="137"/>
      <c r="J637" s="137"/>
      <c r="K637" s="137"/>
      <c r="L637" s="137"/>
      <c r="M637" s="137"/>
      <c r="N637" s="137"/>
      <c r="O637" s="137"/>
      <c r="P637" s="137"/>
      <c r="Q637" s="137"/>
      <c r="R637" s="137"/>
      <c r="S637" s="137"/>
      <c r="T637" s="137"/>
      <c r="U637" s="137"/>
      <c r="V637" s="137"/>
      <c r="W637" s="137"/>
      <c r="X637" s="137"/>
      <c r="Y637" s="137"/>
      <c r="Z637" s="137"/>
    </row>
    <row r="638" spans="1:26" s="138" customFormat="1" x14ac:dyDescent="0.2">
      <c r="A638" s="235"/>
      <c r="B638" s="139"/>
      <c r="C638" s="139"/>
      <c r="D638" s="139"/>
      <c r="E638" s="136"/>
      <c r="F638" s="136"/>
      <c r="G638" s="136"/>
      <c r="H638" s="137"/>
      <c r="I638" s="137"/>
      <c r="J638" s="137"/>
      <c r="K638" s="137"/>
      <c r="L638" s="137"/>
      <c r="M638" s="137"/>
      <c r="N638" s="137"/>
      <c r="O638" s="137"/>
      <c r="P638" s="137"/>
      <c r="Q638" s="137"/>
      <c r="R638" s="137"/>
      <c r="S638" s="137"/>
      <c r="T638" s="137"/>
      <c r="U638" s="137"/>
      <c r="V638" s="137"/>
      <c r="W638" s="137"/>
      <c r="X638" s="137"/>
      <c r="Y638" s="137"/>
      <c r="Z638" s="137"/>
    </row>
    <row r="639" spans="1:26" s="138" customFormat="1" x14ac:dyDescent="0.2">
      <c r="A639" s="235"/>
      <c r="B639" s="139"/>
      <c r="C639" s="139"/>
      <c r="D639" s="139"/>
      <c r="E639" s="136"/>
      <c r="F639" s="136"/>
      <c r="G639" s="136"/>
      <c r="H639" s="137"/>
      <c r="I639" s="137"/>
      <c r="J639" s="137"/>
      <c r="K639" s="137"/>
      <c r="L639" s="137"/>
      <c r="M639" s="137"/>
      <c r="N639" s="137"/>
      <c r="O639" s="137"/>
      <c r="P639" s="137"/>
      <c r="Q639" s="137"/>
      <c r="R639" s="137"/>
      <c r="S639" s="137"/>
      <c r="T639" s="137"/>
      <c r="U639" s="137"/>
      <c r="V639" s="137"/>
      <c r="W639" s="137"/>
      <c r="X639" s="137"/>
      <c r="Y639" s="137"/>
      <c r="Z639" s="137"/>
    </row>
    <row r="640" spans="1:26" s="138" customFormat="1" x14ac:dyDescent="0.2">
      <c r="A640" s="235"/>
      <c r="B640" s="139"/>
      <c r="C640" s="139"/>
      <c r="D640" s="139"/>
      <c r="E640" s="136"/>
      <c r="F640" s="136"/>
      <c r="G640" s="136"/>
      <c r="H640" s="137"/>
      <c r="I640" s="137"/>
      <c r="J640" s="137"/>
      <c r="K640" s="137"/>
      <c r="L640" s="137"/>
      <c r="M640" s="137"/>
      <c r="N640" s="137"/>
      <c r="O640" s="137"/>
      <c r="P640" s="137"/>
      <c r="Q640" s="137"/>
      <c r="R640" s="137"/>
      <c r="S640" s="137"/>
      <c r="T640" s="137"/>
      <c r="U640" s="137"/>
      <c r="V640" s="137"/>
      <c r="W640" s="137"/>
      <c r="X640" s="137"/>
      <c r="Y640" s="137"/>
      <c r="Z640" s="137"/>
    </row>
    <row r="641" spans="1:26" s="138" customFormat="1" x14ac:dyDescent="0.2">
      <c r="A641" s="235"/>
      <c r="B641" s="139"/>
      <c r="C641" s="139"/>
      <c r="D641" s="139"/>
      <c r="E641" s="136"/>
      <c r="F641" s="136"/>
      <c r="G641" s="136"/>
      <c r="H641" s="137"/>
      <c r="I641" s="137"/>
      <c r="J641" s="137"/>
      <c r="K641" s="137"/>
      <c r="L641" s="137"/>
      <c r="M641" s="137"/>
      <c r="N641" s="137"/>
      <c r="O641" s="137"/>
      <c r="P641" s="137"/>
      <c r="Q641" s="137"/>
      <c r="R641" s="137"/>
      <c r="S641" s="137"/>
      <c r="T641" s="137"/>
      <c r="U641" s="137"/>
      <c r="V641" s="137"/>
      <c r="W641" s="137"/>
      <c r="X641" s="137"/>
      <c r="Y641" s="137"/>
      <c r="Z641" s="137"/>
    </row>
    <row r="642" spans="1:26" s="138" customFormat="1" x14ac:dyDescent="0.2">
      <c r="A642" s="235"/>
      <c r="B642" s="139"/>
      <c r="C642" s="139"/>
      <c r="D642" s="139"/>
      <c r="E642" s="136"/>
      <c r="F642" s="136"/>
      <c r="G642" s="136"/>
      <c r="H642" s="137"/>
      <c r="I642" s="137"/>
      <c r="J642" s="137"/>
      <c r="K642" s="137"/>
      <c r="L642" s="137"/>
      <c r="M642" s="137"/>
      <c r="N642" s="137"/>
      <c r="O642" s="137"/>
      <c r="P642" s="137"/>
      <c r="Q642" s="137"/>
      <c r="R642" s="137"/>
      <c r="S642" s="137"/>
      <c r="T642" s="137"/>
      <c r="U642" s="137"/>
      <c r="V642" s="137"/>
      <c r="W642" s="137"/>
      <c r="X642" s="137"/>
      <c r="Y642" s="137"/>
      <c r="Z642" s="137"/>
    </row>
    <row r="643" spans="1:26" s="138" customFormat="1" x14ac:dyDescent="0.2">
      <c r="A643" s="235"/>
      <c r="B643" s="139"/>
      <c r="C643" s="139"/>
      <c r="D643" s="139"/>
      <c r="E643" s="136"/>
      <c r="F643" s="136"/>
      <c r="G643" s="136"/>
      <c r="H643" s="137"/>
      <c r="I643" s="137"/>
      <c r="J643" s="137"/>
      <c r="K643" s="137"/>
      <c r="L643" s="137"/>
      <c r="M643" s="137"/>
      <c r="N643" s="137"/>
      <c r="O643" s="137"/>
      <c r="P643" s="137"/>
      <c r="Q643" s="137"/>
      <c r="R643" s="137"/>
      <c r="S643" s="137"/>
      <c r="T643" s="137"/>
      <c r="U643" s="137"/>
      <c r="V643" s="137"/>
      <c r="W643" s="137"/>
      <c r="X643" s="137"/>
      <c r="Y643" s="137"/>
      <c r="Z643" s="137"/>
    </row>
    <row r="644" spans="1:26" s="138" customFormat="1" x14ac:dyDescent="0.2">
      <c r="A644" s="235"/>
      <c r="B644" s="139"/>
      <c r="C644" s="139"/>
      <c r="D644" s="139"/>
      <c r="E644" s="136"/>
      <c r="F644" s="136"/>
      <c r="G644" s="136"/>
      <c r="H644" s="137"/>
      <c r="I644" s="137"/>
      <c r="J644" s="137"/>
      <c r="K644" s="137"/>
      <c r="L644" s="137"/>
      <c r="M644" s="137"/>
      <c r="N644" s="137"/>
      <c r="O644" s="137"/>
      <c r="P644" s="137"/>
      <c r="Q644" s="137"/>
      <c r="R644" s="137"/>
      <c r="S644" s="137"/>
      <c r="T644" s="137"/>
      <c r="U644" s="137"/>
      <c r="V644" s="137"/>
      <c r="W644" s="137"/>
      <c r="X644" s="137"/>
      <c r="Y644" s="137"/>
      <c r="Z644" s="137"/>
    </row>
    <row r="645" spans="1:26" s="138" customFormat="1" x14ac:dyDescent="0.2">
      <c r="A645" s="235"/>
      <c r="B645" s="139"/>
      <c r="C645" s="139"/>
      <c r="D645" s="139"/>
      <c r="E645" s="136"/>
      <c r="F645" s="136"/>
      <c r="G645" s="136"/>
      <c r="H645" s="137"/>
      <c r="I645" s="137"/>
      <c r="J645" s="137"/>
      <c r="K645" s="137"/>
      <c r="L645" s="137"/>
      <c r="M645" s="137"/>
      <c r="N645" s="137"/>
      <c r="O645" s="137"/>
      <c r="P645" s="137"/>
      <c r="Q645" s="137"/>
      <c r="R645" s="137"/>
      <c r="S645" s="137"/>
      <c r="T645" s="137"/>
      <c r="U645" s="137"/>
      <c r="V645" s="137"/>
      <c r="W645" s="137"/>
      <c r="X645" s="137"/>
      <c r="Y645" s="137"/>
      <c r="Z645" s="137"/>
    </row>
    <row r="646" spans="1:26" s="138" customFormat="1" x14ac:dyDescent="0.2">
      <c r="A646" s="235"/>
      <c r="B646" s="139"/>
      <c r="C646" s="139"/>
      <c r="D646" s="139"/>
      <c r="E646" s="136"/>
      <c r="F646" s="136"/>
      <c r="G646" s="136"/>
      <c r="H646" s="137"/>
      <c r="I646" s="137"/>
      <c r="J646" s="137"/>
      <c r="K646" s="137"/>
      <c r="L646" s="137"/>
      <c r="M646" s="137"/>
      <c r="N646" s="137"/>
      <c r="O646" s="137"/>
      <c r="P646" s="137"/>
      <c r="Q646" s="137"/>
      <c r="R646" s="137"/>
      <c r="S646" s="137"/>
      <c r="T646" s="137"/>
      <c r="U646" s="137"/>
      <c r="V646" s="137"/>
      <c r="W646" s="137"/>
      <c r="X646" s="137"/>
      <c r="Y646" s="137"/>
      <c r="Z646" s="137"/>
    </row>
    <row r="647" spans="1:26" s="138" customFormat="1" x14ac:dyDescent="0.2">
      <c r="A647" s="235"/>
      <c r="B647" s="139"/>
      <c r="C647" s="139"/>
      <c r="D647" s="139"/>
      <c r="E647" s="136"/>
      <c r="F647" s="136"/>
      <c r="G647" s="136"/>
      <c r="H647" s="137"/>
      <c r="I647" s="137"/>
      <c r="J647" s="137"/>
      <c r="K647" s="137"/>
      <c r="L647" s="137"/>
      <c r="M647" s="137"/>
      <c r="N647" s="137"/>
      <c r="O647" s="137"/>
      <c r="P647" s="137"/>
      <c r="Q647" s="137"/>
      <c r="R647" s="137"/>
      <c r="S647" s="137"/>
      <c r="T647" s="137"/>
      <c r="U647" s="137"/>
      <c r="V647" s="137"/>
      <c r="W647" s="137"/>
      <c r="X647" s="137"/>
      <c r="Y647" s="137"/>
      <c r="Z647" s="137"/>
    </row>
    <row r="648" spans="1:26" s="138" customFormat="1" x14ac:dyDescent="0.2">
      <c r="A648" s="235"/>
      <c r="B648" s="139"/>
      <c r="C648" s="139"/>
      <c r="D648" s="139"/>
      <c r="E648" s="136"/>
      <c r="F648" s="136"/>
      <c r="G648" s="136"/>
      <c r="H648" s="137"/>
      <c r="I648" s="137"/>
      <c r="J648" s="137"/>
      <c r="K648" s="137"/>
      <c r="L648" s="137"/>
      <c r="M648" s="137"/>
      <c r="N648" s="137"/>
      <c r="O648" s="137"/>
      <c r="P648" s="137"/>
      <c r="Q648" s="137"/>
      <c r="R648" s="137"/>
      <c r="S648" s="137"/>
      <c r="T648" s="137"/>
      <c r="U648" s="137"/>
      <c r="V648" s="137"/>
      <c r="W648" s="137"/>
      <c r="X648" s="137"/>
      <c r="Y648" s="137"/>
      <c r="Z648" s="137"/>
    </row>
    <row r="649" spans="1:26" s="138" customFormat="1" x14ac:dyDescent="0.2">
      <c r="A649" s="235"/>
      <c r="B649" s="139"/>
      <c r="C649" s="139"/>
      <c r="D649" s="139"/>
      <c r="E649" s="136"/>
      <c r="F649" s="136"/>
      <c r="G649" s="136"/>
      <c r="H649" s="137"/>
      <c r="I649" s="137"/>
      <c r="J649" s="137"/>
      <c r="K649" s="137"/>
      <c r="L649" s="137"/>
      <c r="M649" s="137"/>
      <c r="N649" s="137"/>
      <c r="O649" s="137"/>
      <c r="P649" s="137"/>
      <c r="Q649" s="137"/>
      <c r="R649" s="137"/>
      <c r="S649" s="137"/>
      <c r="T649" s="137"/>
      <c r="U649" s="137"/>
      <c r="V649" s="137"/>
      <c r="W649" s="137"/>
      <c r="X649" s="137"/>
      <c r="Y649" s="137"/>
      <c r="Z649" s="137"/>
    </row>
    <row r="650" spans="1:26" s="138" customFormat="1" x14ac:dyDescent="0.2">
      <c r="A650" s="235"/>
      <c r="B650" s="139"/>
      <c r="C650" s="139"/>
      <c r="D650" s="139"/>
      <c r="E650" s="136"/>
      <c r="F650" s="136"/>
      <c r="G650" s="136"/>
      <c r="H650" s="137"/>
      <c r="I650" s="137"/>
      <c r="J650" s="137"/>
      <c r="K650" s="137"/>
      <c r="L650" s="137"/>
      <c r="M650" s="137"/>
      <c r="N650" s="137"/>
      <c r="O650" s="137"/>
      <c r="P650" s="137"/>
      <c r="Q650" s="137"/>
      <c r="R650" s="137"/>
      <c r="S650" s="137"/>
      <c r="T650" s="137"/>
      <c r="U650" s="137"/>
      <c r="V650" s="137"/>
      <c r="W650" s="137"/>
      <c r="X650" s="137"/>
      <c r="Y650" s="137"/>
      <c r="Z650" s="137"/>
    </row>
    <row r="651" spans="1:26" s="138" customFormat="1" x14ac:dyDescent="0.2">
      <c r="A651" s="235"/>
      <c r="B651" s="139"/>
      <c r="C651" s="139"/>
      <c r="D651" s="139"/>
      <c r="E651" s="136"/>
      <c r="F651" s="136"/>
      <c r="G651" s="136"/>
      <c r="H651" s="137"/>
      <c r="I651" s="137"/>
      <c r="J651" s="137"/>
      <c r="K651" s="137"/>
      <c r="L651" s="137"/>
      <c r="M651" s="137"/>
      <c r="N651" s="137"/>
      <c r="O651" s="137"/>
      <c r="P651" s="137"/>
      <c r="Q651" s="137"/>
      <c r="R651" s="137"/>
      <c r="S651" s="137"/>
      <c r="T651" s="137"/>
      <c r="U651" s="137"/>
      <c r="V651" s="137"/>
      <c r="W651" s="137"/>
      <c r="X651" s="137"/>
      <c r="Y651" s="137"/>
      <c r="Z651" s="137"/>
    </row>
    <row r="652" spans="1:26" s="138" customFormat="1" x14ac:dyDescent="0.2">
      <c r="A652" s="235"/>
      <c r="B652" s="139"/>
      <c r="C652" s="139"/>
      <c r="D652" s="139"/>
      <c r="E652" s="136"/>
      <c r="F652" s="136"/>
      <c r="G652" s="136"/>
      <c r="H652" s="137"/>
      <c r="I652" s="137"/>
      <c r="J652" s="137"/>
      <c r="K652" s="137"/>
      <c r="L652" s="137"/>
      <c r="M652" s="137"/>
      <c r="N652" s="137"/>
      <c r="O652" s="137"/>
      <c r="P652" s="137"/>
      <c r="Q652" s="137"/>
      <c r="R652" s="137"/>
      <c r="S652" s="137"/>
      <c r="T652" s="137"/>
      <c r="U652" s="137"/>
      <c r="V652" s="137"/>
      <c r="W652" s="137"/>
      <c r="X652" s="137"/>
      <c r="Y652" s="137"/>
      <c r="Z652" s="137"/>
    </row>
    <row r="653" spans="1:26" s="138" customFormat="1" x14ac:dyDescent="0.2">
      <c r="A653" s="235"/>
      <c r="B653" s="139"/>
      <c r="C653" s="139"/>
      <c r="D653" s="139"/>
      <c r="E653" s="136"/>
      <c r="F653" s="136"/>
      <c r="G653" s="136"/>
      <c r="H653" s="137"/>
      <c r="I653" s="137"/>
      <c r="J653" s="137"/>
      <c r="K653" s="137"/>
      <c r="L653" s="137"/>
      <c r="M653" s="137"/>
      <c r="N653" s="137"/>
      <c r="O653" s="137"/>
      <c r="P653" s="137"/>
      <c r="Q653" s="137"/>
      <c r="R653" s="137"/>
      <c r="S653" s="137"/>
      <c r="T653" s="137"/>
      <c r="U653" s="137"/>
      <c r="V653" s="137"/>
      <c r="W653" s="137"/>
      <c r="X653" s="137"/>
      <c r="Y653" s="137"/>
      <c r="Z653" s="137"/>
    </row>
    <row r="654" spans="1:26" s="138" customFormat="1" x14ac:dyDescent="0.2">
      <c r="A654" s="235"/>
      <c r="B654" s="139"/>
      <c r="C654" s="139"/>
      <c r="D654" s="139"/>
      <c r="E654" s="136"/>
      <c r="F654" s="136"/>
      <c r="G654" s="136"/>
      <c r="H654" s="137"/>
      <c r="I654" s="137"/>
      <c r="J654" s="137"/>
      <c r="K654" s="137"/>
      <c r="L654" s="137"/>
      <c r="M654" s="137"/>
      <c r="N654" s="137"/>
      <c r="O654" s="137"/>
      <c r="P654" s="137"/>
      <c r="Q654" s="137"/>
      <c r="R654" s="137"/>
      <c r="S654" s="137"/>
      <c r="T654" s="137"/>
      <c r="U654" s="137"/>
      <c r="V654" s="137"/>
      <c r="W654" s="137"/>
      <c r="X654" s="137"/>
      <c r="Y654" s="137"/>
      <c r="Z654" s="137"/>
    </row>
    <row r="655" spans="1:26" s="138" customFormat="1" x14ac:dyDescent="0.2">
      <c r="A655" s="235"/>
      <c r="B655" s="139"/>
      <c r="C655" s="139"/>
      <c r="D655" s="139"/>
      <c r="E655" s="136"/>
      <c r="F655" s="136"/>
      <c r="G655" s="136"/>
      <c r="H655" s="137"/>
      <c r="I655" s="137"/>
      <c r="J655" s="137"/>
      <c r="K655" s="137"/>
      <c r="L655" s="137"/>
      <c r="M655" s="137"/>
      <c r="N655" s="137"/>
      <c r="O655" s="137"/>
      <c r="P655" s="137"/>
      <c r="Q655" s="137"/>
      <c r="R655" s="137"/>
      <c r="S655" s="137"/>
      <c r="T655" s="137"/>
      <c r="U655" s="137"/>
      <c r="V655" s="137"/>
      <c r="W655" s="137"/>
      <c r="X655" s="137"/>
      <c r="Y655" s="137"/>
      <c r="Z655" s="137"/>
    </row>
    <row r="656" spans="1:26" s="138" customFormat="1" x14ac:dyDescent="0.2">
      <c r="A656" s="235"/>
      <c r="E656" s="136"/>
      <c r="F656" s="136"/>
      <c r="G656" s="136"/>
      <c r="H656" s="137"/>
      <c r="I656" s="137"/>
      <c r="J656" s="137"/>
      <c r="K656" s="137"/>
      <c r="L656" s="137"/>
      <c r="M656" s="137"/>
      <c r="N656" s="137"/>
      <c r="O656" s="137"/>
      <c r="P656" s="137"/>
      <c r="Q656" s="137"/>
      <c r="R656" s="137"/>
      <c r="S656" s="137"/>
      <c r="T656" s="137"/>
      <c r="U656" s="137"/>
      <c r="V656" s="137"/>
      <c r="W656" s="137"/>
      <c r="X656" s="137"/>
      <c r="Y656" s="137"/>
      <c r="Z656" s="137"/>
    </row>
    <row r="657" spans="1:26" s="138" customFormat="1" x14ac:dyDescent="0.2">
      <c r="A657" s="235"/>
      <c r="B657" s="139"/>
      <c r="C657" s="139"/>
      <c r="D657" s="139"/>
      <c r="E657" s="136"/>
      <c r="F657" s="136"/>
      <c r="G657" s="136"/>
      <c r="H657" s="137"/>
      <c r="I657" s="137"/>
      <c r="J657" s="137"/>
      <c r="K657" s="137"/>
      <c r="L657" s="137"/>
      <c r="M657" s="137"/>
      <c r="N657" s="137"/>
      <c r="O657" s="137"/>
      <c r="P657" s="137"/>
      <c r="Q657" s="137"/>
      <c r="R657" s="137"/>
      <c r="S657" s="137"/>
      <c r="T657" s="137"/>
      <c r="U657" s="137"/>
      <c r="V657" s="137"/>
      <c r="W657" s="137"/>
      <c r="X657" s="137"/>
      <c r="Y657" s="137"/>
      <c r="Z657" s="137"/>
    </row>
    <row r="658" spans="1:26" s="138" customFormat="1" x14ac:dyDescent="0.2">
      <c r="A658" s="235"/>
      <c r="B658" s="139"/>
      <c r="C658" s="139"/>
      <c r="D658" s="139"/>
      <c r="E658" s="136"/>
      <c r="F658" s="136"/>
      <c r="G658" s="136"/>
      <c r="H658" s="137"/>
      <c r="I658" s="137"/>
      <c r="J658" s="137"/>
      <c r="K658" s="137"/>
      <c r="L658" s="137"/>
      <c r="M658" s="137"/>
      <c r="N658" s="137"/>
      <c r="O658" s="137"/>
      <c r="P658" s="137"/>
      <c r="Q658" s="137"/>
      <c r="R658" s="137"/>
      <c r="S658" s="137"/>
      <c r="T658" s="137"/>
      <c r="U658" s="137"/>
      <c r="V658" s="137"/>
      <c r="W658" s="137"/>
      <c r="X658" s="137"/>
      <c r="Y658" s="137"/>
      <c r="Z658" s="137"/>
    </row>
    <row r="659" spans="1:26" s="138" customFormat="1" x14ac:dyDescent="0.2">
      <c r="A659" s="235"/>
      <c r="B659" s="139"/>
      <c r="C659" s="139"/>
      <c r="D659" s="139"/>
      <c r="E659" s="136"/>
      <c r="F659" s="136"/>
      <c r="G659" s="136"/>
      <c r="H659" s="137"/>
      <c r="I659" s="137"/>
      <c r="J659" s="137"/>
      <c r="K659" s="137"/>
      <c r="L659" s="137"/>
      <c r="M659" s="137"/>
      <c r="N659" s="137"/>
      <c r="O659" s="137"/>
      <c r="P659" s="137"/>
      <c r="Q659" s="137"/>
      <c r="R659" s="137"/>
      <c r="S659" s="137"/>
      <c r="T659" s="137"/>
      <c r="U659" s="137"/>
      <c r="V659" s="137"/>
      <c r="W659" s="137"/>
      <c r="X659" s="137"/>
      <c r="Y659" s="137"/>
      <c r="Z659" s="137"/>
    </row>
    <row r="660" spans="1:26" s="138" customFormat="1" x14ac:dyDescent="0.2">
      <c r="A660" s="235"/>
      <c r="B660" s="139"/>
      <c r="C660" s="139"/>
      <c r="D660" s="139"/>
      <c r="E660" s="136"/>
      <c r="F660" s="136"/>
      <c r="G660" s="136"/>
      <c r="H660" s="137"/>
      <c r="I660" s="137"/>
      <c r="J660" s="137"/>
      <c r="K660" s="137"/>
      <c r="L660" s="137"/>
      <c r="M660" s="137"/>
      <c r="N660" s="137"/>
      <c r="O660" s="137"/>
      <c r="P660" s="137"/>
      <c r="Q660" s="137"/>
      <c r="R660" s="137"/>
      <c r="S660" s="137"/>
      <c r="T660" s="137"/>
      <c r="U660" s="137"/>
      <c r="V660" s="137"/>
      <c r="W660" s="137"/>
      <c r="X660" s="137"/>
      <c r="Y660" s="137"/>
      <c r="Z660" s="137"/>
    </row>
    <row r="661" spans="1:26" s="138" customFormat="1" x14ac:dyDescent="0.2">
      <c r="A661" s="235"/>
      <c r="B661" s="139"/>
      <c r="C661" s="139"/>
      <c r="D661" s="139"/>
      <c r="E661" s="136"/>
      <c r="F661" s="136"/>
      <c r="G661" s="136"/>
      <c r="H661" s="137"/>
      <c r="I661" s="137"/>
      <c r="J661" s="137"/>
      <c r="K661" s="137"/>
      <c r="L661" s="137"/>
      <c r="M661" s="137"/>
      <c r="N661" s="137"/>
      <c r="O661" s="137"/>
      <c r="P661" s="137"/>
      <c r="Q661" s="137"/>
      <c r="R661" s="137"/>
      <c r="S661" s="137"/>
      <c r="T661" s="137"/>
      <c r="U661" s="137"/>
      <c r="V661" s="137"/>
      <c r="W661" s="137"/>
      <c r="X661" s="137"/>
      <c r="Y661" s="137"/>
      <c r="Z661" s="137"/>
    </row>
    <row r="662" spans="1:26" s="138" customFormat="1" x14ac:dyDescent="0.2">
      <c r="A662" s="235"/>
      <c r="B662" s="139"/>
      <c r="C662" s="139"/>
      <c r="D662" s="139"/>
      <c r="E662" s="136"/>
      <c r="F662" s="136"/>
      <c r="G662" s="136"/>
      <c r="H662" s="137"/>
      <c r="I662" s="137"/>
      <c r="J662" s="137"/>
      <c r="K662" s="137"/>
      <c r="L662" s="137"/>
      <c r="M662" s="137"/>
      <c r="N662" s="137"/>
      <c r="O662" s="137"/>
      <c r="P662" s="137"/>
      <c r="Q662" s="137"/>
      <c r="R662" s="137"/>
      <c r="S662" s="137"/>
      <c r="T662" s="137"/>
      <c r="U662" s="137"/>
      <c r="V662" s="137"/>
      <c r="W662" s="137"/>
      <c r="X662" s="137"/>
      <c r="Y662" s="137"/>
      <c r="Z662" s="137"/>
    </row>
    <row r="663" spans="1:26" s="138" customFormat="1" x14ac:dyDescent="0.2">
      <c r="A663" s="235"/>
      <c r="B663" s="139"/>
      <c r="C663" s="139"/>
      <c r="D663" s="139"/>
      <c r="E663" s="136"/>
      <c r="F663" s="136"/>
      <c r="G663" s="136"/>
      <c r="H663" s="137"/>
      <c r="I663" s="137"/>
      <c r="J663" s="137"/>
      <c r="K663" s="137"/>
      <c r="L663" s="137"/>
      <c r="M663" s="137"/>
      <c r="N663" s="137"/>
      <c r="O663" s="137"/>
      <c r="P663" s="137"/>
      <c r="Q663" s="137"/>
      <c r="R663" s="137"/>
      <c r="S663" s="137"/>
      <c r="T663" s="137"/>
      <c r="U663" s="137"/>
      <c r="V663" s="137"/>
      <c r="W663" s="137"/>
      <c r="X663" s="137"/>
      <c r="Y663" s="137"/>
      <c r="Z663" s="137"/>
    </row>
    <row r="664" spans="1:26" s="138" customFormat="1" x14ac:dyDescent="0.2">
      <c r="A664" s="235"/>
      <c r="B664" s="139"/>
      <c r="C664" s="139"/>
      <c r="D664" s="139"/>
      <c r="E664" s="136"/>
      <c r="F664" s="136"/>
      <c r="G664" s="136"/>
      <c r="H664" s="137"/>
      <c r="I664" s="137"/>
      <c r="J664" s="137"/>
      <c r="K664" s="137"/>
      <c r="L664" s="137"/>
      <c r="M664" s="137"/>
      <c r="N664" s="137"/>
      <c r="O664" s="137"/>
      <c r="P664" s="137"/>
      <c r="Q664" s="137"/>
      <c r="R664" s="137"/>
      <c r="S664" s="137"/>
      <c r="T664" s="137"/>
      <c r="U664" s="137"/>
      <c r="V664" s="137"/>
      <c r="W664" s="137"/>
      <c r="X664" s="137"/>
      <c r="Y664" s="137"/>
      <c r="Z664" s="137"/>
    </row>
    <row r="665" spans="1:26" s="138" customFormat="1" x14ac:dyDescent="0.2">
      <c r="A665" s="235"/>
      <c r="B665" s="139"/>
      <c r="C665" s="139"/>
      <c r="D665" s="139"/>
      <c r="E665" s="136"/>
      <c r="F665" s="136"/>
      <c r="G665" s="136"/>
      <c r="H665" s="137"/>
      <c r="I665" s="137"/>
      <c r="J665" s="137"/>
      <c r="K665" s="137"/>
      <c r="L665" s="137"/>
      <c r="M665" s="137"/>
      <c r="N665" s="137"/>
      <c r="O665" s="137"/>
      <c r="P665" s="137"/>
      <c r="Q665" s="137"/>
      <c r="R665" s="137"/>
      <c r="S665" s="137"/>
      <c r="T665" s="137"/>
      <c r="U665" s="137"/>
      <c r="V665" s="137"/>
      <c r="W665" s="137"/>
      <c r="X665" s="137"/>
      <c r="Y665" s="137"/>
      <c r="Z665" s="137"/>
    </row>
    <row r="666" spans="1:26" s="138" customFormat="1" x14ac:dyDescent="0.2">
      <c r="A666" s="235"/>
      <c r="B666" s="139"/>
      <c r="C666" s="139"/>
      <c r="D666" s="139"/>
      <c r="E666" s="136"/>
      <c r="F666" s="136"/>
      <c r="G666" s="136"/>
      <c r="H666" s="137"/>
      <c r="I666" s="137"/>
      <c r="J666" s="137"/>
      <c r="K666" s="137"/>
      <c r="L666" s="137"/>
      <c r="M666" s="137"/>
      <c r="N666" s="137"/>
      <c r="O666" s="137"/>
      <c r="P666" s="137"/>
      <c r="Q666" s="137"/>
      <c r="R666" s="137"/>
      <c r="S666" s="137"/>
      <c r="T666" s="137"/>
      <c r="U666" s="137"/>
      <c r="V666" s="137"/>
      <c r="W666" s="137"/>
      <c r="X666" s="137"/>
      <c r="Y666" s="137"/>
      <c r="Z666" s="137"/>
    </row>
    <row r="667" spans="1:26" s="138" customFormat="1" x14ac:dyDescent="0.2">
      <c r="A667" s="235"/>
      <c r="B667" s="139"/>
      <c r="C667" s="139"/>
      <c r="D667" s="139"/>
      <c r="E667" s="136"/>
      <c r="F667" s="136"/>
      <c r="G667" s="136"/>
      <c r="H667" s="137"/>
      <c r="I667" s="137"/>
      <c r="J667" s="137"/>
      <c r="K667" s="137"/>
      <c r="L667" s="137"/>
      <c r="M667" s="137"/>
      <c r="N667" s="137"/>
      <c r="O667" s="137"/>
      <c r="P667" s="137"/>
      <c r="Q667" s="137"/>
      <c r="R667" s="137"/>
      <c r="S667" s="137"/>
      <c r="T667" s="137"/>
      <c r="U667" s="137"/>
      <c r="V667" s="137"/>
      <c r="W667" s="137"/>
      <c r="X667" s="137"/>
      <c r="Y667" s="137"/>
      <c r="Z667" s="137"/>
    </row>
    <row r="668" spans="1:26" s="138" customFormat="1" x14ac:dyDescent="0.2">
      <c r="A668" s="235"/>
      <c r="B668" s="139"/>
      <c r="C668" s="139"/>
      <c r="D668" s="139"/>
      <c r="E668" s="136"/>
      <c r="F668" s="136"/>
      <c r="G668" s="136"/>
      <c r="H668" s="137"/>
      <c r="I668" s="137"/>
      <c r="J668" s="137"/>
      <c r="K668" s="137"/>
      <c r="L668" s="137"/>
      <c r="M668" s="137"/>
      <c r="N668" s="137"/>
      <c r="O668" s="137"/>
      <c r="P668" s="137"/>
      <c r="Q668" s="137"/>
      <c r="R668" s="137"/>
      <c r="S668" s="137"/>
      <c r="T668" s="137"/>
      <c r="U668" s="137"/>
      <c r="V668" s="137"/>
      <c r="W668" s="137"/>
      <c r="X668" s="137"/>
      <c r="Y668" s="137"/>
      <c r="Z668" s="137"/>
    </row>
    <row r="669" spans="1:26" s="138" customFormat="1" x14ac:dyDescent="0.2">
      <c r="A669" s="235"/>
      <c r="B669" s="139"/>
      <c r="C669" s="139"/>
      <c r="D669" s="139"/>
      <c r="E669" s="136"/>
      <c r="F669" s="136"/>
      <c r="G669" s="136"/>
      <c r="H669" s="137"/>
      <c r="I669" s="137"/>
      <c r="J669" s="137"/>
      <c r="K669" s="137"/>
      <c r="L669" s="137"/>
      <c r="M669" s="137"/>
      <c r="N669" s="137"/>
      <c r="O669" s="137"/>
      <c r="P669" s="137"/>
      <c r="Q669" s="137"/>
      <c r="R669" s="137"/>
      <c r="S669" s="137"/>
      <c r="T669" s="137"/>
      <c r="U669" s="137"/>
      <c r="V669" s="137"/>
      <c r="W669" s="137"/>
      <c r="X669" s="137"/>
      <c r="Y669" s="137"/>
      <c r="Z669" s="137"/>
    </row>
    <row r="670" spans="1:26" s="138" customFormat="1" x14ac:dyDescent="0.2">
      <c r="A670" s="235"/>
      <c r="B670" s="139"/>
      <c r="C670" s="139"/>
      <c r="D670" s="139"/>
      <c r="E670" s="136"/>
      <c r="F670" s="136"/>
      <c r="G670" s="136"/>
      <c r="H670" s="137"/>
      <c r="I670" s="137"/>
      <c r="J670" s="137"/>
      <c r="K670" s="137"/>
      <c r="L670" s="137"/>
      <c r="M670" s="137"/>
      <c r="N670" s="137"/>
      <c r="O670" s="137"/>
      <c r="P670" s="137"/>
      <c r="Q670" s="137"/>
      <c r="R670" s="137"/>
      <c r="S670" s="137"/>
      <c r="T670" s="137"/>
      <c r="U670" s="137"/>
      <c r="V670" s="137"/>
      <c r="W670" s="137"/>
      <c r="X670" s="137"/>
      <c r="Y670" s="137"/>
      <c r="Z670" s="137"/>
    </row>
    <row r="671" spans="1:26" s="138" customFormat="1" x14ac:dyDescent="0.2">
      <c r="A671" s="235"/>
      <c r="B671" s="139"/>
      <c r="C671" s="139"/>
      <c r="D671" s="139"/>
      <c r="E671" s="136"/>
      <c r="F671" s="136"/>
      <c r="G671" s="136"/>
      <c r="H671" s="137"/>
      <c r="I671" s="137"/>
      <c r="J671" s="137"/>
      <c r="K671" s="137"/>
      <c r="L671" s="137"/>
      <c r="M671" s="137"/>
      <c r="N671" s="137"/>
      <c r="O671" s="137"/>
      <c r="P671" s="137"/>
      <c r="Q671" s="137"/>
      <c r="R671" s="137"/>
      <c r="S671" s="137"/>
      <c r="T671" s="137"/>
      <c r="U671" s="137"/>
      <c r="V671" s="137"/>
      <c r="W671" s="137"/>
      <c r="X671" s="137"/>
      <c r="Y671" s="137"/>
      <c r="Z671" s="137"/>
    </row>
    <row r="672" spans="1:26" s="138" customFormat="1" x14ac:dyDescent="0.2">
      <c r="A672" s="235"/>
      <c r="B672" s="139"/>
      <c r="C672" s="139"/>
      <c r="D672" s="139"/>
      <c r="E672" s="136"/>
      <c r="F672" s="136"/>
      <c r="G672" s="136"/>
      <c r="H672" s="137"/>
      <c r="I672" s="137"/>
      <c r="J672" s="137"/>
      <c r="K672" s="137"/>
      <c r="L672" s="137"/>
      <c r="M672" s="137"/>
      <c r="N672" s="137"/>
      <c r="O672" s="137"/>
      <c r="P672" s="137"/>
      <c r="Q672" s="137"/>
      <c r="R672" s="137"/>
      <c r="S672" s="137"/>
      <c r="T672" s="137"/>
      <c r="U672" s="137"/>
      <c r="V672" s="137"/>
      <c r="W672" s="137"/>
      <c r="X672" s="137"/>
      <c r="Y672" s="137"/>
      <c r="Z672" s="137"/>
    </row>
    <row r="673" spans="1:26" s="138" customFormat="1" x14ac:dyDescent="0.2">
      <c r="A673" s="235"/>
      <c r="B673" s="139"/>
      <c r="C673" s="139"/>
      <c r="D673" s="139"/>
      <c r="E673" s="136"/>
      <c r="F673" s="136"/>
      <c r="G673" s="136"/>
      <c r="H673" s="137"/>
      <c r="I673" s="137"/>
      <c r="J673" s="137"/>
      <c r="K673" s="137"/>
      <c r="L673" s="137"/>
      <c r="M673" s="137"/>
      <c r="N673" s="137"/>
      <c r="O673" s="137"/>
      <c r="P673" s="137"/>
      <c r="Q673" s="137"/>
      <c r="R673" s="137"/>
      <c r="S673" s="137"/>
      <c r="T673" s="137"/>
      <c r="U673" s="137"/>
      <c r="V673" s="137"/>
      <c r="W673" s="137"/>
      <c r="X673" s="137"/>
      <c r="Y673" s="137"/>
      <c r="Z673" s="137"/>
    </row>
    <row r="674" spans="1:26" s="138" customFormat="1" x14ac:dyDescent="0.2">
      <c r="A674" s="235"/>
      <c r="B674" s="139"/>
      <c r="C674" s="139"/>
      <c r="D674" s="139"/>
      <c r="E674" s="136"/>
      <c r="F674" s="136"/>
      <c r="G674" s="136"/>
      <c r="H674" s="137"/>
      <c r="I674" s="137"/>
      <c r="J674" s="137"/>
      <c r="K674" s="137"/>
      <c r="L674" s="137"/>
      <c r="M674" s="137"/>
      <c r="N674" s="137"/>
      <c r="O674" s="137"/>
      <c r="P674" s="137"/>
      <c r="Q674" s="137"/>
      <c r="R674" s="137"/>
      <c r="S674" s="137"/>
      <c r="T674" s="137"/>
      <c r="U674" s="137"/>
      <c r="V674" s="137"/>
      <c r="W674" s="137"/>
      <c r="X674" s="137"/>
      <c r="Y674" s="137"/>
      <c r="Z674" s="137"/>
    </row>
    <row r="675" spans="1:26" s="138" customFormat="1" x14ac:dyDescent="0.2">
      <c r="A675" s="235"/>
      <c r="B675" s="139"/>
      <c r="C675" s="139"/>
      <c r="D675" s="139"/>
      <c r="E675" s="136"/>
      <c r="F675" s="136"/>
      <c r="G675" s="136"/>
      <c r="H675" s="137"/>
      <c r="I675" s="137"/>
      <c r="J675" s="137"/>
      <c r="K675" s="137"/>
      <c r="L675" s="137"/>
      <c r="M675" s="137"/>
      <c r="N675" s="137"/>
      <c r="O675" s="137"/>
      <c r="P675" s="137"/>
      <c r="Q675" s="137"/>
      <c r="R675" s="137"/>
      <c r="S675" s="137"/>
      <c r="T675" s="137"/>
      <c r="U675" s="137"/>
      <c r="V675" s="137"/>
      <c r="W675" s="137"/>
      <c r="X675" s="137"/>
      <c r="Y675" s="137"/>
      <c r="Z675" s="137"/>
    </row>
    <row r="676" spans="1:26" s="138" customFormat="1" x14ac:dyDescent="0.2">
      <c r="A676" s="235"/>
      <c r="B676" s="139"/>
      <c r="C676" s="139"/>
      <c r="D676" s="139"/>
      <c r="E676" s="136"/>
      <c r="F676" s="136"/>
      <c r="G676" s="136"/>
      <c r="H676" s="137"/>
      <c r="I676" s="137"/>
      <c r="J676" s="137"/>
      <c r="K676" s="137"/>
      <c r="L676" s="137"/>
      <c r="M676" s="137"/>
      <c r="N676" s="137"/>
      <c r="O676" s="137"/>
      <c r="P676" s="137"/>
      <c r="Q676" s="137"/>
      <c r="R676" s="137"/>
      <c r="S676" s="137"/>
      <c r="T676" s="137"/>
      <c r="U676" s="137"/>
      <c r="V676" s="137"/>
      <c r="W676" s="137"/>
      <c r="X676" s="137"/>
      <c r="Y676" s="137"/>
      <c r="Z676" s="137"/>
    </row>
    <row r="677" spans="1:26" s="138" customFormat="1" x14ac:dyDescent="0.2">
      <c r="A677" s="235"/>
      <c r="B677" s="139"/>
      <c r="C677" s="139"/>
      <c r="D677" s="139"/>
      <c r="E677" s="136"/>
      <c r="F677" s="136"/>
      <c r="G677" s="136"/>
      <c r="H677" s="137"/>
      <c r="I677" s="137"/>
      <c r="J677" s="137"/>
      <c r="K677" s="137"/>
      <c r="L677" s="137"/>
      <c r="M677" s="137"/>
      <c r="N677" s="137"/>
      <c r="O677" s="137"/>
      <c r="P677" s="137"/>
      <c r="Q677" s="137"/>
      <c r="R677" s="137"/>
      <c r="S677" s="137"/>
      <c r="T677" s="137"/>
      <c r="U677" s="137"/>
      <c r="V677" s="137"/>
      <c r="W677" s="137"/>
      <c r="X677" s="137"/>
      <c r="Y677" s="137"/>
      <c r="Z677" s="137"/>
    </row>
    <row r="678" spans="1:26" s="138" customFormat="1" x14ac:dyDescent="0.2">
      <c r="A678" s="235"/>
      <c r="B678" s="139"/>
      <c r="C678" s="139"/>
      <c r="D678" s="139"/>
      <c r="E678" s="136"/>
      <c r="F678" s="136"/>
      <c r="G678" s="136"/>
      <c r="H678" s="137"/>
      <c r="I678" s="137"/>
      <c r="J678" s="137"/>
      <c r="K678" s="137"/>
      <c r="L678" s="137"/>
      <c r="M678" s="137"/>
      <c r="N678" s="137"/>
      <c r="O678" s="137"/>
      <c r="P678" s="137"/>
      <c r="Q678" s="137"/>
      <c r="R678" s="137"/>
      <c r="S678" s="137"/>
      <c r="T678" s="137"/>
      <c r="U678" s="137"/>
      <c r="V678" s="137"/>
      <c r="W678" s="137"/>
      <c r="X678" s="137"/>
      <c r="Y678" s="137"/>
      <c r="Z678" s="137"/>
    </row>
    <row r="679" spans="1:26" s="138" customFormat="1" x14ac:dyDescent="0.2">
      <c r="A679" s="235"/>
      <c r="B679" s="139"/>
      <c r="C679" s="139"/>
      <c r="D679" s="139"/>
      <c r="E679" s="136"/>
      <c r="F679" s="136"/>
      <c r="G679" s="136"/>
      <c r="H679" s="137"/>
      <c r="I679" s="137"/>
      <c r="J679" s="137"/>
      <c r="K679" s="137"/>
      <c r="L679" s="137"/>
      <c r="M679" s="137"/>
      <c r="N679" s="137"/>
      <c r="O679" s="137"/>
      <c r="P679" s="137"/>
      <c r="Q679" s="137"/>
      <c r="R679" s="137"/>
      <c r="S679" s="137"/>
      <c r="T679" s="137"/>
      <c r="U679" s="137"/>
      <c r="V679" s="137"/>
      <c r="W679" s="137"/>
      <c r="X679" s="137"/>
      <c r="Y679" s="137"/>
      <c r="Z679" s="137"/>
    </row>
    <row r="680" spans="1:26" s="138" customFormat="1" x14ac:dyDescent="0.2">
      <c r="A680" s="235"/>
      <c r="B680" s="139"/>
      <c r="C680" s="139"/>
      <c r="D680" s="139"/>
      <c r="E680" s="136"/>
      <c r="F680" s="136"/>
      <c r="G680" s="136"/>
      <c r="H680" s="137"/>
      <c r="I680" s="137"/>
      <c r="J680" s="137"/>
      <c r="K680" s="137"/>
      <c r="L680" s="137"/>
      <c r="M680" s="137"/>
      <c r="N680" s="137"/>
      <c r="O680" s="137"/>
      <c r="P680" s="137"/>
      <c r="Q680" s="137"/>
      <c r="R680" s="137"/>
      <c r="S680" s="137"/>
      <c r="T680" s="137"/>
      <c r="U680" s="137"/>
      <c r="V680" s="137"/>
      <c r="W680" s="137"/>
      <c r="X680" s="137"/>
      <c r="Y680" s="137"/>
      <c r="Z680" s="137"/>
    </row>
    <row r="681" spans="1:26" s="138" customFormat="1" x14ac:dyDescent="0.2">
      <c r="A681" s="235"/>
      <c r="B681" s="139"/>
      <c r="C681" s="139"/>
      <c r="D681" s="139"/>
      <c r="E681" s="136"/>
      <c r="F681" s="136"/>
      <c r="G681" s="136"/>
      <c r="H681" s="137"/>
      <c r="I681" s="137"/>
      <c r="J681" s="137"/>
      <c r="K681" s="137"/>
      <c r="L681" s="137"/>
      <c r="M681" s="137"/>
      <c r="N681" s="137"/>
      <c r="O681" s="137"/>
      <c r="P681" s="137"/>
      <c r="Q681" s="137"/>
      <c r="R681" s="137"/>
      <c r="S681" s="137"/>
      <c r="T681" s="137"/>
      <c r="U681" s="137"/>
      <c r="V681" s="137"/>
      <c r="W681" s="137"/>
      <c r="X681" s="137"/>
      <c r="Y681" s="137"/>
      <c r="Z681" s="137"/>
    </row>
    <row r="682" spans="1:26" s="138" customFormat="1" x14ac:dyDescent="0.2">
      <c r="A682" s="235"/>
      <c r="B682" s="139"/>
      <c r="C682" s="139"/>
      <c r="D682" s="139"/>
      <c r="E682" s="136"/>
      <c r="F682" s="136"/>
      <c r="G682" s="136"/>
      <c r="H682" s="137"/>
      <c r="I682" s="137"/>
      <c r="J682" s="137"/>
      <c r="K682" s="137"/>
      <c r="L682" s="137"/>
      <c r="M682" s="137"/>
      <c r="N682" s="137"/>
      <c r="O682" s="137"/>
      <c r="P682" s="137"/>
      <c r="Q682" s="137"/>
      <c r="R682" s="137"/>
      <c r="S682" s="137"/>
      <c r="T682" s="137"/>
      <c r="U682" s="137"/>
      <c r="V682" s="137"/>
      <c r="W682" s="137"/>
      <c r="X682" s="137"/>
      <c r="Y682" s="137"/>
      <c r="Z682" s="137"/>
    </row>
    <row r="683" spans="1:26" s="138" customFormat="1" x14ac:dyDescent="0.2">
      <c r="A683" s="235"/>
      <c r="B683" s="139"/>
      <c r="C683" s="139"/>
      <c r="D683" s="139"/>
      <c r="E683" s="136"/>
      <c r="F683" s="136"/>
      <c r="G683" s="136"/>
      <c r="H683" s="137"/>
      <c r="I683" s="137"/>
      <c r="J683" s="137"/>
      <c r="K683" s="137"/>
      <c r="L683" s="137"/>
      <c r="M683" s="137"/>
      <c r="N683" s="137"/>
      <c r="O683" s="137"/>
      <c r="P683" s="137"/>
      <c r="Q683" s="137"/>
      <c r="R683" s="137"/>
      <c r="S683" s="137"/>
      <c r="T683" s="137"/>
      <c r="U683" s="137"/>
      <c r="V683" s="137"/>
      <c r="W683" s="137"/>
      <c r="X683" s="137"/>
      <c r="Y683" s="137"/>
      <c r="Z683" s="137"/>
    </row>
    <row r="684" spans="1:26" s="138" customFormat="1" x14ac:dyDescent="0.2">
      <c r="A684" s="235"/>
      <c r="B684" s="139"/>
      <c r="C684" s="139"/>
      <c r="D684" s="139"/>
      <c r="E684" s="136"/>
      <c r="F684" s="136"/>
      <c r="G684" s="136"/>
      <c r="H684" s="137"/>
      <c r="I684" s="137"/>
      <c r="J684" s="137"/>
      <c r="K684" s="137"/>
      <c r="L684" s="137"/>
      <c r="M684" s="137"/>
      <c r="N684" s="137"/>
      <c r="O684" s="137"/>
      <c r="P684" s="137"/>
      <c r="Q684" s="137"/>
      <c r="R684" s="137"/>
      <c r="S684" s="137"/>
      <c r="T684" s="137"/>
      <c r="U684" s="137"/>
      <c r="V684" s="137"/>
      <c r="W684" s="137"/>
      <c r="X684" s="137"/>
      <c r="Y684" s="137"/>
      <c r="Z684" s="137"/>
    </row>
    <row r="685" spans="1:26" s="138" customFormat="1" x14ac:dyDescent="0.2">
      <c r="A685" s="235"/>
      <c r="B685" s="139"/>
      <c r="C685" s="139"/>
      <c r="D685" s="139"/>
      <c r="E685" s="136"/>
      <c r="F685" s="136"/>
      <c r="G685" s="136"/>
      <c r="H685" s="137"/>
      <c r="I685" s="137"/>
      <c r="J685" s="137"/>
      <c r="K685" s="137"/>
      <c r="L685" s="137"/>
      <c r="M685" s="137"/>
      <c r="N685" s="137"/>
      <c r="O685" s="137"/>
      <c r="P685" s="137"/>
      <c r="Q685" s="137"/>
      <c r="R685" s="137"/>
      <c r="S685" s="137"/>
      <c r="T685" s="137"/>
      <c r="U685" s="137"/>
      <c r="V685" s="137"/>
      <c r="W685" s="137"/>
      <c r="X685" s="137"/>
      <c r="Y685" s="137"/>
      <c r="Z685" s="137"/>
    </row>
    <row r="686" spans="1:26" s="138" customFormat="1" x14ac:dyDescent="0.2">
      <c r="A686" s="235"/>
      <c r="B686" s="139"/>
      <c r="C686" s="139"/>
      <c r="D686" s="139"/>
      <c r="E686" s="136"/>
      <c r="F686" s="136"/>
      <c r="G686" s="136"/>
      <c r="H686" s="137"/>
      <c r="I686" s="137"/>
      <c r="J686" s="137"/>
      <c r="K686" s="137"/>
      <c r="L686" s="137"/>
      <c r="M686" s="137"/>
      <c r="N686" s="137"/>
      <c r="O686" s="137"/>
      <c r="P686" s="137"/>
      <c r="Q686" s="137"/>
      <c r="R686" s="137"/>
      <c r="S686" s="137"/>
      <c r="T686" s="137"/>
      <c r="U686" s="137"/>
      <c r="V686" s="137"/>
      <c r="W686" s="137"/>
      <c r="X686" s="137"/>
      <c r="Y686" s="137"/>
      <c r="Z686" s="137"/>
    </row>
    <row r="687" spans="1:26" s="138" customFormat="1" x14ac:dyDescent="0.2">
      <c r="A687" s="235"/>
      <c r="E687" s="136"/>
      <c r="F687" s="136"/>
      <c r="G687" s="136"/>
      <c r="H687" s="137"/>
      <c r="I687" s="137"/>
      <c r="J687" s="137"/>
      <c r="K687" s="137"/>
      <c r="L687" s="137"/>
      <c r="M687" s="137"/>
      <c r="N687" s="137"/>
      <c r="O687" s="137"/>
      <c r="P687" s="137"/>
      <c r="Q687" s="137"/>
      <c r="R687" s="137"/>
      <c r="S687" s="137"/>
      <c r="T687" s="137"/>
      <c r="U687" s="137"/>
      <c r="V687" s="137"/>
      <c r="W687" s="137"/>
      <c r="X687" s="137"/>
      <c r="Y687" s="137"/>
      <c r="Z687" s="137"/>
    </row>
    <row r="688" spans="1:26" s="138" customFormat="1" x14ac:dyDescent="0.2">
      <c r="A688" s="235"/>
      <c r="B688" s="139"/>
      <c r="C688" s="139"/>
      <c r="D688" s="139"/>
      <c r="E688" s="136"/>
      <c r="F688" s="136"/>
      <c r="G688" s="136"/>
      <c r="H688" s="137"/>
      <c r="I688" s="137"/>
      <c r="J688" s="137"/>
      <c r="K688" s="137"/>
      <c r="L688" s="141"/>
      <c r="M688" s="141"/>
      <c r="N688" s="141"/>
      <c r="O688" s="141"/>
      <c r="P688" s="141"/>
      <c r="Q688" s="141"/>
      <c r="R688" s="137"/>
      <c r="S688" s="137"/>
      <c r="T688" s="137"/>
      <c r="U688" s="137"/>
      <c r="V688" s="137"/>
      <c r="W688" s="137"/>
      <c r="X688" s="137"/>
      <c r="Y688" s="137"/>
      <c r="Z688" s="137"/>
    </row>
    <row r="689" spans="1:26" s="138" customFormat="1" x14ac:dyDescent="0.2">
      <c r="A689" s="235"/>
      <c r="B689" s="139"/>
      <c r="C689" s="139"/>
      <c r="D689" s="139"/>
      <c r="E689" s="147"/>
      <c r="F689" s="147"/>
      <c r="G689" s="147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37"/>
      <c r="T689" s="137"/>
      <c r="U689" s="137"/>
      <c r="V689" s="137"/>
      <c r="W689" s="137"/>
      <c r="X689" s="137"/>
      <c r="Y689" s="137"/>
      <c r="Z689" s="137"/>
    </row>
    <row r="690" spans="1:26" s="138" customFormat="1" x14ac:dyDescent="0.2">
      <c r="A690" s="235"/>
      <c r="B690" s="139"/>
      <c r="C690" s="139"/>
      <c r="D690" s="139"/>
      <c r="E690" s="147"/>
      <c r="F690" s="147"/>
      <c r="G690" s="147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37"/>
      <c r="T690" s="137"/>
      <c r="U690" s="137"/>
      <c r="V690" s="137"/>
      <c r="W690" s="137"/>
      <c r="X690" s="137"/>
      <c r="Y690" s="137"/>
      <c r="Z690" s="137"/>
    </row>
    <row r="691" spans="1:26" s="138" customFormat="1" x14ac:dyDescent="0.2">
      <c r="A691" s="235"/>
      <c r="B691" s="139"/>
      <c r="C691" s="139"/>
      <c r="D691" s="139"/>
      <c r="E691" s="147"/>
      <c r="F691" s="147"/>
      <c r="G691" s="147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37"/>
      <c r="T691" s="137"/>
      <c r="U691" s="143"/>
      <c r="V691" s="143"/>
      <c r="W691" s="137"/>
      <c r="X691" s="137"/>
      <c r="Y691" s="137"/>
      <c r="Z691" s="137"/>
    </row>
    <row r="692" spans="1:26" s="138" customFormat="1" x14ac:dyDescent="0.2">
      <c r="A692" s="235"/>
      <c r="B692" s="139"/>
      <c r="C692" s="139"/>
      <c r="D692" s="139"/>
      <c r="E692" s="147"/>
      <c r="F692" s="147"/>
      <c r="G692" s="147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37"/>
      <c r="T692" s="137"/>
      <c r="U692" s="143"/>
      <c r="V692" s="143"/>
      <c r="W692" s="137"/>
      <c r="X692" s="137"/>
      <c r="Y692" s="137"/>
      <c r="Z692" s="137"/>
    </row>
    <row r="693" spans="1:26" s="138" customFormat="1" x14ac:dyDescent="0.2">
      <c r="A693" s="235"/>
      <c r="B693" s="139"/>
      <c r="C693" s="139"/>
      <c r="D693" s="139"/>
      <c r="E693" s="147"/>
      <c r="F693" s="147"/>
      <c r="G693" s="147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37"/>
      <c r="T693" s="137"/>
      <c r="U693" s="143"/>
      <c r="V693" s="143"/>
      <c r="W693" s="137"/>
      <c r="X693" s="137"/>
      <c r="Y693" s="137"/>
      <c r="Z693" s="137"/>
    </row>
    <row r="694" spans="1:26" s="138" customFormat="1" x14ac:dyDescent="0.2">
      <c r="A694" s="235"/>
      <c r="B694" s="139"/>
      <c r="C694" s="139"/>
      <c r="D694" s="139"/>
      <c r="E694" s="147"/>
      <c r="F694" s="147"/>
      <c r="G694" s="147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37"/>
      <c r="T694" s="137"/>
      <c r="U694" s="143"/>
      <c r="V694" s="143"/>
      <c r="W694" s="137"/>
      <c r="X694" s="137"/>
      <c r="Y694" s="137"/>
      <c r="Z694" s="137"/>
    </row>
    <row r="695" spans="1:26" s="138" customFormat="1" x14ac:dyDescent="0.2">
      <c r="A695" s="235"/>
      <c r="B695" s="139"/>
      <c r="C695" s="139"/>
      <c r="D695" s="139"/>
      <c r="E695" s="147"/>
      <c r="F695" s="147"/>
      <c r="G695" s="147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37"/>
      <c r="T695" s="137"/>
      <c r="U695" s="143"/>
      <c r="V695" s="143"/>
      <c r="W695" s="137"/>
      <c r="X695" s="137"/>
      <c r="Y695" s="137"/>
      <c r="Z695" s="137"/>
    </row>
    <row r="696" spans="1:26" s="138" customFormat="1" x14ac:dyDescent="0.2">
      <c r="A696" s="235"/>
      <c r="B696" s="139"/>
      <c r="C696" s="139"/>
      <c r="D696" s="139"/>
      <c r="E696" s="147"/>
      <c r="F696" s="147"/>
      <c r="G696" s="147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37"/>
      <c r="T696" s="137"/>
      <c r="U696" s="143"/>
      <c r="V696" s="143"/>
      <c r="W696" s="137"/>
      <c r="X696" s="137"/>
      <c r="Y696" s="137"/>
      <c r="Z696" s="137"/>
    </row>
    <row r="697" spans="1:26" s="138" customFormat="1" x14ac:dyDescent="0.2">
      <c r="A697" s="235"/>
      <c r="B697" s="139"/>
      <c r="C697" s="139"/>
      <c r="D697" s="139"/>
      <c r="E697" s="147"/>
      <c r="F697" s="147"/>
      <c r="G697" s="147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37"/>
      <c r="T697" s="137"/>
      <c r="U697" s="143"/>
      <c r="V697" s="143"/>
      <c r="W697" s="137"/>
      <c r="X697" s="137"/>
      <c r="Y697" s="137"/>
      <c r="Z697" s="137"/>
    </row>
    <row r="698" spans="1:26" s="138" customFormat="1" x14ac:dyDescent="0.2">
      <c r="A698" s="235"/>
      <c r="B698" s="139"/>
      <c r="C698" s="139"/>
      <c r="D698" s="139"/>
      <c r="E698" s="147"/>
      <c r="F698" s="147"/>
      <c r="G698" s="147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37"/>
      <c r="T698" s="137"/>
      <c r="U698" s="137"/>
      <c r="V698" s="137"/>
      <c r="W698" s="137"/>
      <c r="X698" s="137"/>
      <c r="Y698" s="137"/>
      <c r="Z698" s="137"/>
    </row>
    <row r="699" spans="1:26" s="138" customFormat="1" x14ac:dyDescent="0.2">
      <c r="A699" s="235"/>
      <c r="B699" s="139"/>
      <c r="C699" s="139"/>
      <c r="D699" s="139"/>
      <c r="E699" s="147"/>
      <c r="F699" s="147"/>
      <c r="G699" s="147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37"/>
      <c r="T699" s="137"/>
      <c r="U699" s="137"/>
      <c r="V699" s="137"/>
      <c r="W699" s="137"/>
      <c r="X699" s="137"/>
      <c r="Y699" s="137"/>
      <c r="Z699" s="137"/>
    </row>
    <row r="700" spans="1:26" s="138" customFormat="1" x14ac:dyDescent="0.2">
      <c r="A700" s="235"/>
      <c r="B700" s="139"/>
      <c r="C700" s="139"/>
      <c r="D700" s="139"/>
      <c r="E700" s="147"/>
      <c r="F700" s="147"/>
      <c r="G700" s="147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37"/>
      <c r="T700" s="137"/>
      <c r="U700" s="137"/>
      <c r="V700" s="137"/>
      <c r="W700" s="137"/>
      <c r="X700" s="137"/>
      <c r="Y700" s="137"/>
      <c r="Z700" s="137"/>
    </row>
    <row r="701" spans="1:26" s="138" customFormat="1" x14ac:dyDescent="0.2">
      <c r="A701" s="235"/>
      <c r="B701" s="139"/>
      <c r="C701" s="139"/>
      <c r="D701" s="139"/>
      <c r="E701" s="147"/>
      <c r="F701" s="147"/>
      <c r="G701" s="147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37"/>
      <c r="T701" s="137"/>
      <c r="U701" s="137"/>
      <c r="V701" s="137"/>
      <c r="W701" s="137"/>
      <c r="X701" s="137"/>
      <c r="Y701" s="137"/>
      <c r="Z701" s="137"/>
    </row>
    <row r="702" spans="1:26" s="138" customFormat="1" x14ac:dyDescent="0.2">
      <c r="A702" s="235"/>
      <c r="B702" s="139"/>
      <c r="C702" s="139"/>
      <c r="D702" s="139"/>
      <c r="E702" s="147"/>
      <c r="F702" s="147"/>
      <c r="G702" s="147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37"/>
      <c r="T702" s="137"/>
      <c r="U702" s="137"/>
      <c r="V702" s="137"/>
      <c r="W702" s="137"/>
      <c r="X702" s="137"/>
      <c r="Y702" s="137"/>
      <c r="Z702" s="137"/>
    </row>
    <row r="703" spans="1:26" s="138" customFormat="1" x14ac:dyDescent="0.2">
      <c r="A703" s="235"/>
      <c r="B703" s="139"/>
      <c r="C703" s="139"/>
      <c r="D703" s="139"/>
      <c r="E703" s="147"/>
      <c r="F703" s="147"/>
      <c r="G703" s="147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37"/>
      <c r="T703" s="137"/>
      <c r="U703" s="137"/>
      <c r="V703" s="137"/>
      <c r="W703" s="137"/>
      <c r="X703" s="137"/>
      <c r="Y703" s="137"/>
      <c r="Z703" s="137"/>
    </row>
    <row r="704" spans="1:26" s="138" customFormat="1" x14ac:dyDescent="0.2">
      <c r="A704" s="235"/>
      <c r="B704" s="139"/>
      <c r="C704" s="139"/>
      <c r="D704" s="139"/>
      <c r="E704" s="147"/>
      <c r="F704" s="147"/>
      <c r="G704" s="147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37"/>
      <c r="T704" s="137"/>
      <c r="U704" s="137"/>
      <c r="V704" s="137"/>
      <c r="W704" s="137"/>
      <c r="X704" s="137"/>
      <c r="Y704" s="137"/>
      <c r="Z704" s="137"/>
    </row>
    <row r="705" spans="1:26" s="138" customFormat="1" x14ac:dyDescent="0.2">
      <c r="A705" s="235"/>
      <c r="B705" s="139"/>
      <c r="C705" s="139"/>
      <c r="D705" s="139"/>
      <c r="E705" s="147"/>
      <c r="F705" s="147"/>
      <c r="G705" s="147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37"/>
      <c r="T705" s="137"/>
      <c r="U705" s="137"/>
      <c r="V705" s="137"/>
      <c r="W705" s="137"/>
      <c r="X705" s="137"/>
      <c r="Y705" s="137"/>
      <c r="Z705" s="137"/>
    </row>
    <row r="706" spans="1:26" s="138" customFormat="1" x14ac:dyDescent="0.2">
      <c r="A706" s="235"/>
      <c r="B706" s="139"/>
      <c r="C706" s="139"/>
      <c r="D706" s="139"/>
      <c r="E706" s="147"/>
      <c r="F706" s="147"/>
      <c r="G706" s="147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37"/>
      <c r="T706" s="137"/>
      <c r="U706" s="137"/>
      <c r="V706" s="137"/>
      <c r="W706" s="137"/>
      <c r="X706" s="137"/>
      <c r="Y706" s="137"/>
      <c r="Z706" s="137"/>
    </row>
    <row r="707" spans="1:26" s="138" customFormat="1" x14ac:dyDescent="0.2">
      <c r="A707" s="235"/>
      <c r="B707" s="139"/>
      <c r="C707" s="139"/>
      <c r="D707" s="139"/>
      <c r="E707" s="147"/>
      <c r="F707" s="147"/>
      <c r="G707" s="147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37"/>
      <c r="T707" s="137"/>
      <c r="U707" s="137"/>
      <c r="V707" s="137"/>
      <c r="W707" s="137"/>
      <c r="X707" s="137"/>
      <c r="Y707" s="137"/>
      <c r="Z707" s="137"/>
    </row>
    <row r="708" spans="1:26" s="138" customFormat="1" x14ac:dyDescent="0.2">
      <c r="A708" s="235"/>
      <c r="B708" s="139"/>
      <c r="C708" s="139"/>
      <c r="D708" s="139"/>
      <c r="E708" s="147"/>
      <c r="F708" s="147"/>
      <c r="G708" s="147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37"/>
      <c r="T708" s="137"/>
      <c r="U708" s="137"/>
      <c r="V708" s="137"/>
      <c r="W708" s="137"/>
      <c r="X708" s="137"/>
      <c r="Y708" s="137"/>
      <c r="Z708" s="137"/>
    </row>
    <row r="709" spans="1:26" s="138" customFormat="1" x14ac:dyDescent="0.2">
      <c r="A709" s="235"/>
      <c r="B709" s="139"/>
      <c r="C709" s="139"/>
      <c r="D709" s="139"/>
      <c r="E709" s="147"/>
      <c r="F709" s="147"/>
      <c r="G709" s="147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37"/>
      <c r="T709" s="137"/>
      <c r="U709" s="137"/>
      <c r="V709" s="137"/>
      <c r="W709" s="137"/>
      <c r="X709" s="137"/>
      <c r="Y709" s="137"/>
      <c r="Z709" s="137"/>
    </row>
    <row r="710" spans="1:26" s="138" customFormat="1" x14ac:dyDescent="0.2">
      <c r="A710" s="235"/>
      <c r="B710" s="139"/>
      <c r="C710" s="139"/>
      <c r="D710" s="139"/>
      <c r="E710" s="147"/>
      <c r="F710" s="147"/>
      <c r="G710" s="147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37"/>
      <c r="T710" s="137"/>
      <c r="U710" s="137"/>
      <c r="V710" s="137"/>
      <c r="W710" s="137"/>
      <c r="X710" s="137"/>
      <c r="Y710" s="137"/>
      <c r="Z710" s="137"/>
    </row>
    <row r="711" spans="1:26" s="138" customFormat="1" x14ac:dyDescent="0.2">
      <c r="A711" s="235"/>
      <c r="B711" s="139"/>
      <c r="C711" s="139"/>
      <c r="D711" s="139"/>
      <c r="E711" s="147"/>
      <c r="F711" s="147"/>
      <c r="G711" s="147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37"/>
      <c r="T711" s="137"/>
      <c r="U711" s="137"/>
      <c r="V711" s="137"/>
      <c r="W711" s="137"/>
      <c r="X711" s="137"/>
      <c r="Y711" s="137"/>
      <c r="Z711" s="137"/>
    </row>
    <row r="712" spans="1:26" s="138" customFormat="1" x14ac:dyDescent="0.2">
      <c r="A712" s="235"/>
      <c r="B712" s="139"/>
      <c r="C712" s="139"/>
      <c r="D712" s="139"/>
      <c r="E712" s="147"/>
      <c r="F712" s="147"/>
      <c r="G712" s="147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37"/>
      <c r="T712" s="137"/>
      <c r="U712" s="137"/>
      <c r="V712" s="137"/>
      <c r="W712" s="137"/>
      <c r="X712" s="137"/>
      <c r="Y712" s="137"/>
      <c r="Z712" s="137"/>
    </row>
    <row r="713" spans="1:26" s="138" customFormat="1" x14ac:dyDescent="0.2">
      <c r="A713" s="235"/>
      <c r="B713" s="139"/>
      <c r="C713" s="139"/>
      <c r="D713" s="139"/>
      <c r="E713" s="147"/>
      <c r="F713" s="147"/>
      <c r="G713" s="147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37"/>
      <c r="T713" s="137"/>
      <c r="U713" s="137"/>
      <c r="V713" s="137"/>
      <c r="W713" s="137"/>
      <c r="X713" s="137"/>
      <c r="Y713" s="137"/>
      <c r="Z713" s="137"/>
    </row>
    <row r="714" spans="1:26" s="138" customFormat="1" x14ac:dyDescent="0.2">
      <c r="A714" s="235"/>
      <c r="B714" s="139"/>
      <c r="C714" s="139"/>
      <c r="D714" s="139"/>
      <c r="E714" s="147"/>
      <c r="F714" s="147"/>
      <c r="G714" s="147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37"/>
      <c r="T714" s="137"/>
      <c r="U714" s="137"/>
      <c r="V714" s="137"/>
      <c r="W714" s="137"/>
      <c r="X714" s="137"/>
      <c r="Y714" s="137"/>
      <c r="Z714" s="137"/>
    </row>
    <row r="715" spans="1:26" s="138" customFormat="1" x14ac:dyDescent="0.2">
      <c r="A715" s="235"/>
      <c r="B715" s="139"/>
      <c r="C715" s="139"/>
      <c r="D715" s="139"/>
      <c r="E715" s="147"/>
      <c r="F715" s="147"/>
      <c r="G715" s="147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37"/>
      <c r="T715" s="137"/>
      <c r="U715" s="137"/>
      <c r="V715" s="137"/>
      <c r="W715" s="137"/>
      <c r="X715" s="137"/>
      <c r="Y715" s="137"/>
      <c r="Z715" s="137"/>
    </row>
    <row r="716" spans="1:26" s="138" customFormat="1" x14ac:dyDescent="0.2">
      <c r="A716" s="235"/>
      <c r="B716" s="139"/>
      <c r="C716" s="139"/>
      <c r="D716" s="139"/>
      <c r="E716" s="147"/>
      <c r="F716" s="147"/>
      <c r="G716" s="147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37"/>
      <c r="T716" s="137"/>
      <c r="U716" s="137"/>
      <c r="V716" s="137"/>
      <c r="W716" s="137"/>
      <c r="X716" s="137"/>
      <c r="Y716" s="137"/>
      <c r="Z716" s="137"/>
    </row>
    <row r="717" spans="1:26" s="138" customFormat="1" x14ac:dyDescent="0.2">
      <c r="A717" s="235"/>
      <c r="B717" s="139"/>
      <c r="C717" s="139"/>
      <c r="D717" s="139"/>
      <c r="E717" s="147"/>
      <c r="F717" s="147"/>
      <c r="G717" s="147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37"/>
      <c r="T717" s="137"/>
      <c r="U717" s="137"/>
      <c r="V717" s="137"/>
      <c r="W717" s="137"/>
      <c r="X717" s="137"/>
      <c r="Y717" s="137"/>
      <c r="Z717" s="137"/>
    </row>
    <row r="718" spans="1:26" s="138" customFormat="1" x14ac:dyDescent="0.2">
      <c r="A718" s="235"/>
      <c r="E718" s="147"/>
      <c r="F718" s="147"/>
      <c r="G718" s="147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37"/>
      <c r="T718" s="137"/>
      <c r="U718" s="137"/>
      <c r="V718" s="137"/>
      <c r="W718" s="137"/>
      <c r="X718" s="137"/>
      <c r="Y718" s="137"/>
      <c r="Z718" s="137"/>
    </row>
    <row r="719" spans="1:26" s="138" customFormat="1" x14ac:dyDescent="0.2">
      <c r="A719" s="235"/>
      <c r="B719" s="139"/>
      <c r="C719" s="139"/>
      <c r="D719" s="139"/>
      <c r="E719" s="147"/>
      <c r="F719" s="147"/>
      <c r="G719" s="147"/>
      <c r="H719" s="141"/>
      <c r="I719" s="141"/>
      <c r="J719" s="141"/>
      <c r="K719" s="141"/>
      <c r="L719" s="137"/>
      <c r="M719" s="137"/>
      <c r="N719" s="137"/>
      <c r="O719" s="137"/>
      <c r="P719" s="137"/>
      <c r="Q719" s="137"/>
      <c r="R719" s="141"/>
      <c r="S719" s="137"/>
      <c r="T719" s="137"/>
      <c r="U719" s="137"/>
      <c r="V719" s="137"/>
      <c r="W719" s="137"/>
      <c r="X719" s="137"/>
      <c r="Y719" s="137"/>
      <c r="Z719" s="137"/>
    </row>
    <row r="720" spans="1:26" s="138" customFormat="1" x14ac:dyDescent="0.2">
      <c r="A720" s="235"/>
      <c r="B720" s="139"/>
      <c r="C720" s="139"/>
      <c r="D720" s="139"/>
      <c r="E720" s="136"/>
      <c r="F720" s="136"/>
      <c r="G720" s="136"/>
      <c r="H720" s="137"/>
      <c r="I720" s="137"/>
      <c r="J720" s="137"/>
      <c r="K720" s="137"/>
      <c r="L720" s="137"/>
      <c r="M720" s="137"/>
      <c r="N720" s="137"/>
      <c r="O720" s="137"/>
      <c r="P720" s="137"/>
      <c r="Q720" s="137"/>
      <c r="R720" s="137"/>
      <c r="S720" s="137"/>
      <c r="T720" s="137"/>
      <c r="U720" s="137"/>
      <c r="V720" s="137"/>
      <c r="W720" s="137"/>
      <c r="X720" s="137"/>
      <c r="Y720" s="137"/>
      <c r="Z720" s="137"/>
    </row>
    <row r="721" spans="1:26" s="138" customFormat="1" x14ac:dyDescent="0.2">
      <c r="A721" s="235"/>
      <c r="B721" s="139"/>
      <c r="C721" s="139"/>
      <c r="D721" s="139"/>
      <c r="E721" s="136"/>
      <c r="F721" s="136"/>
      <c r="G721" s="136"/>
      <c r="H721" s="137"/>
      <c r="I721" s="137"/>
      <c r="J721" s="137"/>
      <c r="K721" s="137"/>
      <c r="L721" s="137"/>
      <c r="M721" s="137"/>
      <c r="N721" s="137"/>
      <c r="O721" s="137"/>
      <c r="P721" s="137"/>
      <c r="Q721" s="137"/>
      <c r="R721" s="137"/>
      <c r="S721" s="137"/>
      <c r="T721" s="137"/>
      <c r="U721" s="137"/>
      <c r="V721" s="137"/>
      <c r="W721" s="137"/>
      <c r="X721" s="137"/>
      <c r="Y721" s="137"/>
      <c r="Z721" s="137"/>
    </row>
    <row r="722" spans="1:26" s="138" customFormat="1" x14ac:dyDescent="0.2">
      <c r="A722" s="235"/>
      <c r="B722" s="139"/>
      <c r="C722" s="139"/>
      <c r="D722" s="139"/>
      <c r="E722" s="136"/>
      <c r="F722" s="136"/>
      <c r="G722" s="136"/>
      <c r="H722" s="137"/>
      <c r="I722" s="137"/>
      <c r="J722" s="137"/>
      <c r="K722" s="137"/>
      <c r="L722" s="137"/>
      <c r="M722" s="137"/>
      <c r="N722" s="137"/>
      <c r="O722" s="137"/>
      <c r="P722" s="137"/>
      <c r="Q722" s="137"/>
      <c r="R722" s="137"/>
      <c r="S722" s="137"/>
      <c r="T722" s="137"/>
      <c r="U722" s="137"/>
      <c r="V722" s="137"/>
      <c r="W722" s="137"/>
      <c r="X722" s="137"/>
      <c r="Y722" s="137"/>
      <c r="Z722" s="137"/>
    </row>
    <row r="723" spans="1:26" s="138" customFormat="1" x14ac:dyDescent="0.2">
      <c r="A723" s="235"/>
      <c r="B723" s="139"/>
      <c r="C723" s="139"/>
      <c r="D723" s="139"/>
      <c r="E723" s="136"/>
      <c r="F723" s="136"/>
      <c r="G723" s="136"/>
      <c r="H723" s="137"/>
      <c r="I723" s="137"/>
      <c r="J723" s="137"/>
      <c r="K723" s="137"/>
      <c r="L723" s="137"/>
      <c r="M723" s="137"/>
      <c r="N723" s="137"/>
      <c r="O723" s="137"/>
      <c r="P723" s="137"/>
      <c r="Q723" s="137"/>
      <c r="R723" s="137"/>
      <c r="S723" s="137"/>
      <c r="T723" s="137"/>
      <c r="U723" s="137"/>
      <c r="V723" s="137"/>
      <c r="W723" s="137"/>
      <c r="X723" s="137"/>
      <c r="Y723" s="137"/>
      <c r="Z723" s="137"/>
    </row>
    <row r="724" spans="1:26" s="138" customFormat="1" x14ac:dyDescent="0.2">
      <c r="A724" s="235"/>
      <c r="B724" s="139"/>
      <c r="C724" s="139"/>
      <c r="D724" s="139"/>
      <c r="E724" s="136"/>
      <c r="F724" s="136"/>
      <c r="G724" s="136"/>
      <c r="H724" s="137"/>
      <c r="I724" s="137"/>
      <c r="J724" s="137"/>
      <c r="K724" s="137"/>
      <c r="L724" s="137"/>
      <c r="M724" s="137"/>
      <c r="N724" s="137"/>
      <c r="O724" s="137"/>
      <c r="P724" s="137"/>
      <c r="Q724" s="137"/>
      <c r="R724" s="137"/>
      <c r="S724" s="137"/>
      <c r="T724" s="137"/>
      <c r="U724" s="137"/>
      <c r="V724" s="137"/>
      <c r="W724" s="137"/>
      <c r="X724" s="137"/>
      <c r="Y724" s="137"/>
      <c r="Z724" s="137"/>
    </row>
    <row r="725" spans="1:26" s="138" customFormat="1" x14ac:dyDescent="0.2">
      <c r="A725" s="235"/>
      <c r="B725" s="139"/>
      <c r="C725" s="139"/>
      <c r="D725" s="139"/>
      <c r="E725" s="136"/>
      <c r="F725" s="136"/>
      <c r="G725" s="136"/>
      <c r="H725" s="137"/>
      <c r="I725" s="137"/>
      <c r="J725" s="137"/>
      <c r="K725" s="137"/>
      <c r="L725" s="137"/>
      <c r="M725" s="137"/>
      <c r="N725" s="137"/>
      <c r="O725" s="137"/>
      <c r="P725" s="137"/>
      <c r="Q725" s="137"/>
      <c r="R725" s="137"/>
      <c r="S725" s="137"/>
      <c r="T725" s="137"/>
      <c r="U725" s="137"/>
      <c r="V725" s="137"/>
      <c r="W725" s="137"/>
      <c r="X725" s="137"/>
      <c r="Y725" s="137"/>
      <c r="Z725" s="137"/>
    </row>
    <row r="726" spans="1:26" s="138" customFormat="1" x14ac:dyDescent="0.2">
      <c r="A726" s="235"/>
      <c r="B726" s="139"/>
      <c r="C726" s="139"/>
      <c r="D726" s="139"/>
      <c r="E726" s="136"/>
      <c r="F726" s="136"/>
      <c r="G726" s="136"/>
      <c r="H726" s="137"/>
      <c r="I726" s="137"/>
      <c r="J726" s="137"/>
      <c r="K726" s="137"/>
      <c r="L726" s="137"/>
      <c r="M726" s="137"/>
      <c r="N726" s="137"/>
      <c r="O726" s="137"/>
      <c r="P726" s="137"/>
      <c r="Q726" s="137"/>
      <c r="R726" s="137"/>
      <c r="S726" s="137"/>
      <c r="T726" s="137"/>
      <c r="U726" s="137"/>
      <c r="V726" s="137"/>
      <c r="W726" s="137"/>
      <c r="X726" s="137"/>
      <c r="Y726" s="137"/>
      <c r="Z726" s="137"/>
    </row>
    <row r="727" spans="1:26" s="138" customFormat="1" x14ac:dyDescent="0.2">
      <c r="A727" s="235"/>
      <c r="B727" s="139"/>
      <c r="C727" s="139"/>
      <c r="D727" s="139"/>
      <c r="E727" s="136"/>
      <c r="F727" s="136"/>
      <c r="G727" s="136"/>
      <c r="H727" s="137"/>
      <c r="I727" s="137"/>
      <c r="J727" s="137"/>
      <c r="K727" s="137"/>
      <c r="L727" s="137"/>
      <c r="M727" s="137"/>
      <c r="N727" s="137"/>
      <c r="O727" s="137"/>
      <c r="P727" s="137"/>
      <c r="Q727" s="137"/>
      <c r="R727" s="137"/>
      <c r="S727" s="137"/>
      <c r="T727" s="137"/>
      <c r="U727" s="137"/>
      <c r="V727" s="137"/>
      <c r="W727" s="137"/>
      <c r="X727" s="137"/>
      <c r="Y727" s="137"/>
      <c r="Z727" s="137"/>
    </row>
    <row r="728" spans="1:26" s="138" customFormat="1" x14ac:dyDescent="0.2">
      <c r="A728" s="235"/>
      <c r="B728" s="139"/>
      <c r="C728" s="139"/>
      <c r="D728" s="139"/>
      <c r="E728" s="136"/>
      <c r="F728" s="136"/>
      <c r="G728" s="136"/>
      <c r="H728" s="137"/>
      <c r="I728" s="137"/>
      <c r="J728" s="137"/>
      <c r="K728" s="137"/>
      <c r="L728" s="137"/>
      <c r="M728" s="137"/>
      <c r="N728" s="137"/>
      <c r="O728" s="137"/>
      <c r="P728" s="137"/>
      <c r="Q728" s="137"/>
      <c r="R728" s="137"/>
      <c r="S728" s="137"/>
      <c r="T728" s="137"/>
      <c r="U728" s="137"/>
      <c r="V728" s="137"/>
      <c r="W728" s="137"/>
      <c r="X728" s="137"/>
      <c r="Y728" s="137"/>
      <c r="Z728" s="137"/>
    </row>
    <row r="729" spans="1:26" s="138" customFormat="1" x14ac:dyDescent="0.2">
      <c r="A729" s="235"/>
      <c r="B729" s="139"/>
      <c r="C729" s="139"/>
      <c r="D729" s="139"/>
      <c r="E729" s="136"/>
      <c r="F729" s="136"/>
      <c r="G729" s="136"/>
      <c r="H729" s="137"/>
      <c r="I729" s="137"/>
      <c r="J729" s="137"/>
      <c r="K729" s="137"/>
      <c r="L729" s="137"/>
      <c r="M729" s="137"/>
      <c r="N729" s="137"/>
      <c r="O729" s="137"/>
      <c r="P729" s="137"/>
      <c r="Q729" s="137"/>
      <c r="R729" s="137"/>
      <c r="S729" s="137"/>
      <c r="T729" s="137"/>
      <c r="U729" s="137"/>
      <c r="V729" s="137"/>
      <c r="W729" s="137"/>
      <c r="X729" s="137"/>
      <c r="Y729" s="137"/>
      <c r="Z729" s="137"/>
    </row>
    <row r="730" spans="1:26" s="138" customFormat="1" x14ac:dyDescent="0.2">
      <c r="A730" s="235"/>
      <c r="B730" s="139"/>
      <c r="C730" s="139"/>
      <c r="D730" s="139"/>
      <c r="E730" s="136"/>
      <c r="F730" s="136"/>
      <c r="G730" s="136"/>
      <c r="H730" s="137"/>
      <c r="I730" s="137"/>
      <c r="J730" s="137"/>
      <c r="K730" s="137"/>
      <c r="L730" s="137"/>
      <c r="M730" s="137"/>
      <c r="N730" s="137"/>
      <c r="O730" s="137"/>
      <c r="P730" s="137"/>
      <c r="Q730" s="137"/>
      <c r="R730" s="137"/>
      <c r="S730" s="137"/>
      <c r="T730" s="137"/>
      <c r="U730" s="137"/>
      <c r="V730" s="137"/>
      <c r="W730" s="137"/>
      <c r="X730" s="137"/>
      <c r="Y730" s="137"/>
      <c r="Z730" s="137"/>
    </row>
    <row r="731" spans="1:26" s="138" customFormat="1" x14ac:dyDescent="0.2">
      <c r="A731" s="235"/>
      <c r="B731" s="139"/>
      <c r="C731" s="139"/>
      <c r="D731" s="139"/>
      <c r="E731" s="136"/>
      <c r="F731" s="136"/>
      <c r="G731" s="136"/>
      <c r="H731" s="137"/>
      <c r="I731" s="137"/>
      <c r="J731" s="137"/>
      <c r="K731" s="137"/>
      <c r="L731" s="137"/>
      <c r="M731" s="137"/>
      <c r="N731" s="137"/>
      <c r="O731" s="137"/>
      <c r="P731" s="137"/>
      <c r="Q731" s="137"/>
      <c r="R731" s="137"/>
      <c r="S731" s="137"/>
      <c r="T731" s="137"/>
      <c r="U731" s="137"/>
      <c r="V731" s="137"/>
      <c r="W731" s="137"/>
      <c r="X731" s="137"/>
      <c r="Y731" s="137"/>
      <c r="Z731" s="137"/>
    </row>
    <row r="732" spans="1:26" s="138" customFormat="1" x14ac:dyDescent="0.2">
      <c r="A732" s="235"/>
      <c r="B732" s="139"/>
      <c r="C732" s="139"/>
      <c r="D732" s="139"/>
      <c r="E732" s="136"/>
      <c r="F732" s="136"/>
      <c r="G732" s="136"/>
      <c r="H732" s="137"/>
      <c r="I732" s="137"/>
      <c r="J732" s="137"/>
      <c r="K732" s="137"/>
      <c r="L732" s="137"/>
      <c r="M732" s="137"/>
      <c r="N732" s="137"/>
      <c r="O732" s="137"/>
      <c r="P732" s="137"/>
      <c r="Q732" s="137"/>
      <c r="R732" s="137"/>
      <c r="S732" s="137"/>
      <c r="T732" s="137"/>
      <c r="U732" s="137"/>
      <c r="V732" s="137"/>
      <c r="W732" s="137"/>
      <c r="X732" s="137"/>
      <c r="Y732" s="137"/>
      <c r="Z732" s="137"/>
    </row>
    <row r="733" spans="1:26" s="138" customFormat="1" x14ac:dyDescent="0.2">
      <c r="A733" s="235"/>
      <c r="B733" s="139"/>
      <c r="C733" s="139"/>
      <c r="D733" s="139"/>
      <c r="E733" s="136"/>
      <c r="F733" s="136"/>
      <c r="G733" s="136"/>
      <c r="H733" s="137"/>
      <c r="I733" s="137"/>
      <c r="J733" s="137"/>
      <c r="K733" s="137"/>
      <c r="L733" s="137"/>
      <c r="M733" s="137"/>
      <c r="N733" s="137"/>
      <c r="O733" s="137"/>
      <c r="P733" s="137"/>
      <c r="Q733" s="137"/>
      <c r="R733" s="137"/>
      <c r="S733" s="137"/>
      <c r="T733" s="137"/>
      <c r="U733" s="137"/>
      <c r="V733" s="137"/>
      <c r="W733" s="137"/>
      <c r="X733" s="137"/>
      <c r="Y733" s="137"/>
      <c r="Z733" s="137"/>
    </row>
    <row r="734" spans="1:26" s="138" customFormat="1" x14ac:dyDescent="0.2">
      <c r="A734" s="235"/>
      <c r="B734" s="139"/>
      <c r="C734" s="139"/>
      <c r="D734" s="139"/>
      <c r="E734" s="136"/>
      <c r="F734" s="136"/>
      <c r="G734" s="136"/>
      <c r="H734" s="137"/>
      <c r="I734" s="137"/>
      <c r="J734" s="137"/>
      <c r="K734" s="137"/>
      <c r="L734" s="137"/>
      <c r="M734" s="137"/>
      <c r="N734" s="137"/>
      <c r="O734" s="137"/>
      <c r="P734" s="137"/>
      <c r="Q734" s="137"/>
      <c r="R734" s="137"/>
      <c r="S734" s="137"/>
      <c r="T734" s="137"/>
      <c r="U734" s="137"/>
      <c r="V734" s="137"/>
      <c r="W734" s="137"/>
      <c r="X734" s="137"/>
      <c r="Y734" s="137"/>
      <c r="Z734" s="137"/>
    </row>
    <row r="735" spans="1:26" s="138" customFormat="1" x14ac:dyDescent="0.2">
      <c r="A735" s="235"/>
      <c r="B735" s="139"/>
      <c r="C735" s="139"/>
      <c r="D735" s="139"/>
      <c r="E735" s="136"/>
      <c r="F735" s="136"/>
      <c r="G735" s="136"/>
      <c r="H735" s="137"/>
      <c r="I735" s="137"/>
      <c r="J735" s="137"/>
      <c r="K735" s="137"/>
      <c r="L735" s="137"/>
      <c r="M735" s="137"/>
      <c r="N735" s="137"/>
      <c r="O735" s="137"/>
      <c r="P735" s="137"/>
      <c r="Q735" s="137"/>
      <c r="R735" s="137"/>
      <c r="S735" s="137"/>
      <c r="T735" s="137"/>
      <c r="U735" s="137"/>
      <c r="V735" s="137"/>
      <c r="W735" s="137"/>
      <c r="X735" s="137"/>
      <c r="Y735" s="137"/>
      <c r="Z735" s="137"/>
    </row>
    <row r="736" spans="1:26" s="138" customFormat="1" x14ac:dyDescent="0.2">
      <c r="A736" s="235"/>
      <c r="B736" s="139"/>
      <c r="C736" s="139"/>
      <c r="D736" s="139"/>
      <c r="E736" s="136"/>
      <c r="F736" s="136"/>
      <c r="G736" s="136"/>
      <c r="H736" s="137"/>
      <c r="I736" s="137"/>
      <c r="J736" s="137"/>
      <c r="K736" s="137"/>
      <c r="L736" s="137"/>
      <c r="M736" s="137"/>
      <c r="N736" s="137"/>
      <c r="O736" s="137"/>
      <c r="P736" s="137"/>
      <c r="Q736" s="137"/>
      <c r="R736" s="137"/>
      <c r="S736" s="137"/>
      <c r="T736" s="137"/>
      <c r="U736" s="137"/>
      <c r="V736" s="137"/>
      <c r="W736" s="137"/>
      <c r="X736" s="137"/>
      <c r="Y736" s="137"/>
      <c r="Z736" s="137"/>
    </row>
    <row r="737" spans="1:26" s="138" customFormat="1" x14ac:dyDescent="0.2">
      <c r="A737" s="235"/>
      <c r="B737" s="139"/>
      <c r="C737" s="139"/>
      <c r="D737" s="139"/>
      <c r="E737" s="136"/>
      <c r="F737" s="136"/>
      <c r="G737" s="136"/>
      <c r="H737" s="137"/>
      <c r="I737" s="137"/>
      <c r="J737" s="137"/>
      <c r="K737" s="137"/>
      <c r="L737" s="137"/>
      <c r="M737" s="137"/>
      <c r="N737" s="137"/>
      <c r="O737" s="137"/>
      <c r="P737" s="137"/>
      <c r="Q737" s="137"/>
      <c r="R737" s="137"/>
      <c r="S737" s="137"/>
      <c r="T737" s="137"/>
      <c r="U737" s="137"/>
      <c r="V737" s="137"/>
      <c r="W737" s="137"/>
      <c r="X737" s="137"/>
      <c r="Y737" s="137"/>
      <c r="Z737" s="137"/>
    </row>
    <row r="738" spans="1:26" s="138" customFormat="1" x14ac:dyDescent="0.2">
      <c r="A738" s="235"/>
      <c r="B738" s="139"/>
      <c r="C738" s="139"/>
      <c r="D738" s="139"/>
      <c r="E738" s="136"/>
      <c r="F738" s="136"/>
      <c r="G738" s="136"/>
      <c r="H738" s="137"/>
      <c r="I738" s="137"/>
      <c r="J738" s="137"/>
      <c r="K738" s="137"/>
      <c r="L738" s="137"/>
      <c r="M738" s="137"/>
      <c r="N738" s="137"/>
      <c r="O738" s="137"/>
      <c r="P738" s="137"/>
      <c r="Q738" s="137"/>
      <c r="R738" s="137"/>
      <c r="S738" s="137"/>
      <c r="T738" s="137"/>
      <c r="U738" s="137"/>
      <c r="V738" s="137"/>
      <c r="W738" s="137"/>
      <c r="X738" s="137"/>
      <c r="Y738" s="137"/>
      <c r="Z738" s="137"/>
    </row>
    <row r="739" spans="1:26" s="138" customFormat="1" x14ac:dyDescent="0.2">
      <c r="A739" s="235"/>
      <c r="B739" s="139"/>
      <c r="C739" s="139"/>
      <c r="D739" s="139"/>
      <c r="E739" s="136"/>
      <c r="F739" s="136"/>
      <c r="G739" s="136"/>
      <c r="H739" s="137"/>
      <c r="I739" s="137"/>
      <c r="J739" s="137"/>
      <c r="K739" s="137"/>
      <c r="L739" s="137"/>
      <c r="M739" s="137"/>
      <c r="N739" s="137"/>
      <c r="O739" s="137"/>
      <c r="P739" s="137"/>
      <c r="Q739" s="137"/>
      <c r="R739" s="137"/>
      <c r="S739" s="137"/>
      <c r="T739" s="137"/>
      <c r="U739" s="137"/>
      <c r="V739" s="137"/>
      <c r="W739" s="137"/>
      <c r="X739" s="137"/>
      <c r="Y739" s="137"/>
      <c r="Z739" s="137"/>
    </row>
    <row r="740" spans="1:26" s="138" customFormat="1" x14ac:dyDescent="0.2">
      <c r="A740" s="235"/>
      <c r="B740" s="139"/>
      <c r="C740" s="139"/>
      <c r="D740" s="139"/>
      <c r="E740" s="136"/>
      <c r="F740" s="136"/>
      <c r="G740" s="136"/>
      <c r="H740" s="137"/>
      <c r="I740" s="137"/>
      <c r="J740" s="137"/>
      <c r="K740" s="137"/>
      <c r="L740" s="137"/>
      <c r="M740" s="137"/>
      <c r="N740" s="137"/>
      <c r="O740" s="137"/>
      <c r="P740" s="137"/>
      <c r="Q740" s="137"/>
      <c r="R740" s="137"/>
      <c r="S740" s="137"/>
      <c r="T740" s="137"/>
      <c r="U740" s="137"/>
      <c r="V740" s="137"/>
      <c r="W740" s="137"/>
      <c r="X740" s="137"/>
      <c r="Y740" s="137"/>
      <c r="Z740" s="137"/>
    </row>
    <row r="741" spans="1:26" s="138" customFormat="1" x14ac:dyDescent="0.2">
      <c r="A741" s="235"/>
      <c r="B741" s="139"/>
      <c r="C741" s="139"/>
      <c r="D741" s="139"/>
      <c r="E741" s="136"/>
      <c r="F741" s="136"/>
      <c r="G741" s="136"/>
      <c r="H741" s="137"/>
      <c r="I741" s="137"/>
      <c r="J741" s="137"/>
      <c r="K741" s="137"/>
      <c r="L741" s="137"/>
      <c r="M741" s="137"/>
      <c r="N741" s="137"/>
      <c r="O741" s="137"/>
      <c r="P741" s="137"/>
      <c r="Q741" s="137"/>
      <c r="R741" s="137"/>
      <c r="S741" s="137"/>
      <c r="T741" s="137"/>
      <c r="U741" s="137"/>
      <c r="V741" s="137"/>
      <c r="W741" s="137"/>
      <c r="X741" s="137"/>
      <c r="Y741" s="137"/>
      <c r="Z741" s="137"/>
    </row>
    <row r="742" spans="1:26" s="138" customFormat="1" x14ac:dyDescent="0.2">
      <c r="A742" s="235"/>
      <c r="B742" s="139"/>
      <c r="C742" s="139"/>
      <c r="D742" s="139"/>
      <c r="E742" s="136"/>
      <c r="F742" s="136"/>
      <c r="G742" s="136"/>
      <c r="H742" s="137"/>
      <c r="I742" s="137"/>
      <c r="J742" s="137"/>
      <c r="K742" s="137"/>
      <c r="L742" s="137"/>
      <c r="M742" s="137"/>
      <c r="N742" s="137"/>
      <c r="O742" s="137"/>
      <c r="P742" s="137"/>
      <c r="Q742" s="137"/>
      <c r="R742" s="137"/>
      <c r="S742" s="137"/>
      <c r="T742" s="137"/>
      <c r="U742" s="137"/>
      <c r="V742" s="137"/>
      <c r="W742" s="137"/>
      <c r="X742" s="137"/>
      <c r="Y742" s="137"/>
      <c r="Z742" s="137"/>
    </row>
    <row r="743" spans="1:26" s="138" customFormat="1" x14ac:dyDescent="0.2">
      <c r="A743" s="235"/>
      <c r="B743" s="139"/>
      <c r="C743" s="139"/>
      <c r="D743" s="139"/>
      <c r="E743" s="136"/>
      <c r="F743" s="136"/>
      <c r="G743" s="136"/>
      <c r="H743" s="137"/>
      <c r="I743" s="137"/>
      <c r="J743" s="137"/>
      <c r="K743" s="137"/>
      <c r="L743" s="137"/>
      <c r="M743" s="137"/>
      <c r="N743" s="137"/>
      <c r="O743" s="137"/>
      <c r="P743" s="137"/>
      <c r="Q743" s="137"/>
      <c r="R743" s="137"/>
      <c r="S743" s="137"/>
      <c r="T743" s="137"/>
      <c r="U743" s="137"/>
      <c r="V743" s="137"/>
      <c r="W743" s="137"/>
      <c r="X743" s="137"/>
      <c r="Y743" s="137"/>
      <c r="Z743" s="137"/>
    </row>
    <row r="744" spans="1:26" s="138" customFormat="1" x14ac:dyDescent="0.2">
      <c r="A744" s="235"/>
      <c r="B744" s="139"/>
      <c r="C744" s="139"/>
      <c r="D744" s="139"/>
      <c r="E744" s="136"/>
      <c r="F744" s="136"/>
      <c r="G744" s="136"/>
      <c r="H744" s="137"/>
      <c r="I744" s="137"/>
      <c r="J744" s="137"/>
      <c r="K744" s="137"/>
      <c r="L744" s="137"/>
      <c r="M744" s="137"/>
      <c r="N744" s="137"/>
      <c r="O744" s="137"/>
      <c r="P744" s="137"/>
      <c r="Q744" s="137"/>
      <c r="R744" s="137"/>
      <c r="S744" s="137"/>
      <c r="T744" s="137"/>
      <c r="U744" s="137"/>
      <c r="V744" s="137"/>
      <c r="W744" s="137"/>
      <c r="X744" s="137"/>
      <c r="Y744" s="137"/>
      <c r="Z744" s="137"/>
    </row>
    <row r="745" spans="1:26" s="138" customFormat="1" x14ac:dyDescent="0.2">
      <c r="A745" s="235"/>
      <c r="B745" s="139"/>
      <c r="C745" s="139"/>
      <c r="D745" s="139"/>
      <c r="E745" s="136"/>
      <c r="F745" s="136"/>
      <c r="G745" s="136"/>
      <c r="H745" s="137"/>
      <c r="I745" s="137"/>
      <c r="J745" s="137"/>
      <c r="K745" s="137"/>
      <c r="L745" s="137"/>
      <c r="M745" s="137"/>
      <c r="N745" s="137"/>
      <c r="O745" s="137"/>
      <c r="P745" s="137"/>
      <c r="Q745" s="137"/>
      <c r="R745" s="137"/>
      <c r="S745" s="137"/>
      <c r="T745" s="137"/>
      <c r="U745" s="137"/>
      <c r="V745" s="137"/>
      <c r="W745" s="137"/>
      <c r="X745" s="137"/>
      <c r="Y745" s="137"/>
      <c r="Z745" s="137"/>
    </row>
    <row r="746" spans="1:26" s="138" customFormat="1" x14ac:dyDescent="0.2">
      <c r="A746" s="235"/>
      <c r="E746" s="136"/>
      <c r="F746" s="136"/>
      <c r="G746" s="136"/>
      <c r="H746" s="137"/>
      <c r="I746" s="137"/>
      <c r="J746" s="137"/>
      <c r="K746" s="137"/>
      <c r="L746" s="137"/>
      <c r="M746" s="137"/>
      <c r="N746" s="137"/>
      <c r="O746" s="137"/>
      <c r="P746" s="137"/>
      <c r="Q746" s="137"/>
      <c r="R746" s="137"/>
      <c r="S746" s="137"/>
      <c r="T746" s="137"/>
      <c r="U746" s="137"/>
      <c r="V746" s="137"/>
      <c r="W746" s="137"/>
      <c r="X746" s="137"/>
      <c r="Y746" s="137"/>
      <c r="Z746" s="137"/>
    </row>
    <row r="747" spans="1:26" s="138" customFormat="1" x14ac:dyDescent="0.2">
      <c r="A747" s="235"/>
      <c r="B747" s="139"/>
      <c r="C747" s="139"/>
      <c r="D747" s="139"/>
      <c r="E747" s="136"/>
      <c r="F747" s="136"/>
      <c r="G747" s="136"/>
      <c r="H747" s="137"/>
      <c r="I747" s="137"/>
      <c r="J747" s="137"/>
      <c r="K747" s="137"/>
      <c r="L747" s="137"/>
      <c r="M747" s="137"/>
      <c r="N747" s="137"/>
      <c r="O747" s="137"/>
      <c r="P747" s="137"/>
      <c r="Q747" s="137"/>
      <c r="R747" s="137"/>
      <c r="S747" s="137"/>
      <c r="T747" s="137"/>
      <c r="U747" s="137"/>
      <c r="V747" s="137"/>
      <c r="W747" s="137"/>
      <c r="X747" s="137"/>
      <c r="Y747" s="137"/>
      <c r="Z747" s="137"/>
    </row>
    <row r="748" spans="1:26" s="138" customFormat="1" x14ac:dyDescent="0.2">
      <c r="A748" s="235"/>
      <c r="B748" s="139"/>
      <c r="C748" s="139"/>
      <c r="D748" s="139"/>
      <c r="E748" s="136"/>
      <c r="F748" s="136"/>
      <c r="G748" s="136"/>
      <c r="H748" s="137"/>
      <c r="I748" s="137"/>
      <c r="J748" s="137"/>
      <c r="K748" s="137"/>
      <c r="L748" s="137"/>
      <c r="M748" s="137"/>
      <c r="N748" s="137"/>
      <c r="O748" s="137"/>
      <c r="P748" s="137"/>
      <c r="Q748" s="137"/>
      <c r="R748" s="137"/>
      <c r="S748" s="137"/>
      <c r="T748" s="137"/>
      <c r="U748" s="137"/>
      <c r="V748" s="137"/>
      <c r="W748" s="137"/>
      <c r="X748" s="137"/>
      <c r="Y748" s="137"/>
      <c r="Z748" s="137"/>
    </row>
    <row r="749" spans="1:26" s="138" customFormat="1" x14ac:dyDescent="0.2">
      <c r="A749" s="235"/>
      <c r="B749" s="139"/>
      <c r="C749" s="139"/>
      <c r="D749" s="139"/>
      <c r="E749" s="136"/>
      <c r="F749" s="136"/>
      <c r="G749" s="136"/>
      <c r="H749" s="137"/>
      <c r="I749" s="137"/>
      <c r="J749" s="137"/>
      <c r="K749" s="137"/>
      <c r="L749" s="137"/>
      <c r="M749" s="137"/>
      <c r="N749" s="137"/>
      <c r="O749" s="137"/>
      <c r="P749" s="137"/>
      <c r="Q749" s="137"/>
      <c r="R749" s="137"/>
      <c r="S749" s="137"/>
      <c r="T749" s="137"/>
      <c r="U749" s="137"/>
      <c r="V749" s="137"/>
      <c r="W749" s="137"/>
      <c r="X749" s="137"/>
      <c r="Y749" s="137"/>
      <c r="Z749" s="137"/>
    </row>
    <row r="750" spans="1:26" s="138" customFormat="1" x14ac:dyDescent="0.2">
      <c r="A750" s="235"/>
      <c r="B750" s="139"/>
      <c r="C750" s="139"/>
      <c r="D750" s="139"/>
      <c r="E750" s="136"/>
      <c r="F750" s="136"/>
      <c r="G750" s="136"/>
      <c r="H750" s="137"/>
      <c r="I750" s="137"/>
      <c r="J750" s="137"/>
      <c r="K750" s="137"/>
      <c r="L750" s="137"/>
      <c r="M750" s="137"/>
      <c r="N750" s="137"/>
      <c r="O750" s="137"/>
      <c r="P750" s="137"/>
      <c r="Q750" s="137"/>
      <c r="R750" s="137"/>
      <c r="S750" s="137"/>
      <c r="T750" s="137"/>
      <c r="U750" s="137"/>
      <c r="V750" s="137"/>
      <c r="W750" s="137"/>
      <c r="X750" s="137"/>
      <c r="Y750" s="137"/>
      <c r="Z750" s="137"/>
    </row>
    <row r="751" spans="1:26" s="138" customFormat="1" x14ac:dyDescent="0.2">
      <c r="A751" s="235"/>
      <c r="B751" s="139"/>
      <c r="C751" s="139"/>
      <c r="D751" s="139"/>
      <c r="E751" s="136"/>
      <c r="F751" s="136"/>
      <c r="G751" s="136"/>
      <c r="H751" s="137"/>
      <c r="I751" s="137"/>
      <c r="J751" s="137"/>
      <c r="K751" s="137"/>
      <c r="L751" s="137"/>
      <c r="M751" s="137"/>
      <c r="N751" s="137"/>
      <c r="O751" s="137"/>
      <c r="P751" s="137"/>
      <c r="Q751" s="137"/>
      <c r="R751" s="137"/>
      <c r="S751" s="137"/>
      <c r="T751" s="137"/>
      <c r="U751" s="137"/>
      <c r="V751" s="137"/>
      <c r="W751" s="137"/>
      <c r="X751" s="137"/>
      <c r="Y751" s="137"/>
      <c r="Z751" s="137"/>
    </row>
    <row r="752" spans="1:26" s="138" customFormat="1" x14ac:dyDescent="0.2">
      <c r="A752" s="235"/>
      <c r="B752" s="139"/>
      <c r="C752" s="139"/>
      <c r="D752" s="139"/>
      <c r="E752" s="136"/>
      <c r="F752" s="136"/>
      <c r="G752" s="136"/>
      <c r="H752" s="137"/>
      <c r="I752" s="137"/>
      <c r="J752" s="137"/>
      <c r="K752" s="137"/>
      <c r="L752" s="137"/>
      <c r="M752" s="137"/>
      <c r="N752" s="137"/>
      <c r="O752" s="137"/>
      <c r="P752" s="137"/>
      <c r="Q752" s="137"/>
      <c r="R752" s="137"/>
      <c r="S752" s="137"/>
      <c r="T752" s="137"/>
      <c r="U752" s="137"/>
      <c r="V752" s="137"/>
      <c r="W752" s="137"/>
      <c r="X752" s="137"/>
      <c r="Y752" s="137"/>
      <c r="Z752" s="137"/>
    </row>
    <row r="753" spans="1:26" s="138" customFormat="1" x14ac:dyDescent="0.2">
      <c r="A753" s="235"/>
      <c r="B753" s="139"/>
      <c r="C753" s="139"/>
      <c r="D753" s="139"/>
      <c r="E753" s="136"/>
      <c r="F753" s="136"/>
      <c r="G753" s="136"/>
      <c r="H753" s="137"/>
      <c r="I753" s="137"/>
      <c r="J753" s="137"/>
      <c r="K753" s="137"/>
      <c r="L753" s="137"/>
      <c r="M753" s="137"/>
      <c r="N753" s="137"/>
      <c r="O753" s="137"/>
      <c r="P753" s="137"/>
      <c r="Q753" s="137"/>
      <c r="R753" s="137"/>
      <c r="S753" s="137"/>
      <c r="T753" s="137"/>
      <c r="U753" s="137"/>
      <c r="V753" s="137"/>
      <c r="W753" s="137"/>
      <c r="X753" s="137"/>
      <c r="Y753" s="137"/>
      <c r="Z753" s="137"/>
    </row>
    <row r="754" spans="1:26" s="138" customFormat="1" x14ac:dyDescent="0.2">
      <c r="A754" s="235"/>
      <c r="B754" s="139"/>
      <c r="C754" s="139"/>
      <c r="D754" s="139"/>
      <c r="E754" s="136"/>
      <c r="F754" s="136"/>
      <c r="G754" s="136"/>
      <c r="H754" s="137"/>
      <c r="I754" s="137"/>
      <c r="J754" s="137"/>
      <c r="K754" s="137"/>
      <c r="L754" s="137"/>
      <c r="M754" s="137"/>
      <c r="N754" s="137"/>
      <c r="O754" s="137"/>
      <c r="P754" s="137"/>
      <c r="Q754" s="137"/>
      <c r="R754" s="137"/>
      <c r="S754" s="137"/>
      <c r="T754" s="137"/>
      <c r="U754" s="137"/>
      <c r="V754" s="137"/>
      <c r="W754" s="137"/>
      <c r="X754" s="137"/>
      <c r="Y754" s="137"/>
      <c r="Z754" s="137"/>
    </row>
    <row r="755" spans="1:26" s="138" customFormat="1" x14ac:dyDescent="0.2">
      <c r="A755" s="235"/>
      <c r="B755" s="139"/>
      <c r="C755" s="139"/>
      <c r="D755" s="139"/>
      <c r="E755" s="136"/>
      <c r="F755" s="136"/>
      <c r="G755" s="136"/>
      <c r="H755" s="137"/>
      <c r="I755" s="137"/>
      <c r="J755" s="137"/>
      <c r="K755" s="137"/>
      <c r="L755" s="137"/>
      <c r="M755" s="137"/>
      <c r="N755" s="137"/>
      <c r="O755" s="137"/>
      <c r="P755" s="137"/>
      <c r="Q755" s="137"/>
      <c r="R755" s="137"/>
      <c r="S755" s="137"/>
      <c r="T755" s="137"/>
      <c r="U755" s="137"/>
      <c r="V755" s="137"/>
      <c r="W755" s="137"/>
      <c r="X755" s="137"/>
      <c r="Y755" s="137"/>
      <c r="Z755" s="137"/>
    </row>
    <row r="756" spans="1:26" s="138" customFormat="1" x14ac:dyDescent="0.2">
      <c r="A756" s="235"/>
      <c r="B756" s="139"/>
      <c r="C756" s="139"/>
      <c r="D756" s="139"/>
      <c r="E756" s="136"/>
      <c r="F756" s="136"/>
      <c r="G756" s="136"/>
      <c r="H756" s="137"/>
      <c r="I756" s="137"/>
      <c r="J756" s="137"/>
      <c r="K756" s="137"/>
      <c r="L756" s="137"/>
      <c r="M756" s="137"/>
      <c r="N756" s="137"/>
      <c r="O756" s="137"/>
      <c r="P756" s="137"/>
      <c r="Q756" s="137"/>
      <c r="R756" s="137"/>
      <c r="S756" s="137"/>
      <c r="T756" s="137"/>
      <c r="U756" s="137"/>
      <c r="V756" s="137"/>
      <c r="W756" s="137"/>
      <c r="X756" s="137"/>
      <c r="Y756" s="137"/>
      <c r="Z756" s="137"/>
    </row>
    <row r="757" spans="1:26" s="138" customFormat="1" x14ac:dyDescent="0.2">
      <c r="A757" s="235"/>
      <c r="B757" s="139"/>
      <c r="C757" s="139"/>
      <c r="D757" s="139"/>
      <c r="E757" s="136"/>
      <c r="F757" s="136"/>
      <c r="G757" s="136"/>
      <c r="H757" s="137"/>
      <c r="I757" s="137"/>
      <c r="J757" s="137"/>
      <c r="K757" s="137"/>
      <c r="L757" s="137"/>
      <c r="M757" s="137"/>
      <c r="N757" s="137"/>
      <c r="O757" s="137"/>
      <c r="P757" s="137"/>
      <c r="Q757" s="137"/>
      <c r="R757" s="137"/>
      <c r="S757" s="137"/>
      <c r="T757" s="137"/>
      <c r="U757" s="137"/>
      <c r="V757" s="137"/>
      <c r="W757" s="137"/>
      <c r="X757" s="137"/>
      <c r="Y757" s="137"/>
      <c r="Z757" s="137"/>
    </row>
    <row r="758" spans="1:26" s="138" customFormat="1" x14ac:dyDescent="0.2">
      <c r="A758" s="235"/>
      <c r="B758" s="139"/>
      <c r="C758" s="139"/>
      <c r="D758" s="139"/>
      <c r="E758" s="136"/>
      <c r="F758" s="136"/>
      <c r="G758" s="136"/>
      <c r="H758" s="137"/>
      <c r="I758" s="137"/>
      <c r="J758" s="137"/>
      <c r="K758" s="137"/>
      <c r="L758" s="137"/>
      <c r="M758" s="137"/>
      <c r="N758" s="137"/>
      <c r="O758" s="137"/>
      <c r="P758" s="137"/>
      <c r="Q758" s="137"/>
      <c r="R758" s="137"/>
      <c r="S758" s="137"/>
      <c r="T758" s="137"/>
      <c r="U758" s="137"/>
      <c r="V758" s="137"/>
      <c r="W758" s="137"/>
      <c r="X758" s="137"/>
      <c r="Y758" s="137"/>
      <c r="Z758" s="137"/>
    </row>
    <row r="759" spans="1:26" s="138" customFormat="1" x14ac:dyDescent="0.2">
      <c r="A759" s="235"/>
      <c r="B759" s="139"/>
      <c r="C759" s="139"/>
      <c r="D759" s="139"/>
      <c r="E759" s="136"/>
      <c r="F759" s="136"/>
      <c r="G759" s="136"/>
      <c r="H759" s="137"/>
      <c r="I759" s="137"/>
      <c r="J759" s="137"/>
      <c r="K759" s="137"/>
      <c r="L759" s="137"/>
      <c r="M759" s="137"/>
      <c r="N759" s="137"/>
      <c r="O759" s="137"/>
      <c r="P759" s="137"/>
      <c r="Q759" s="137"/>
      <c r="R759" s="137"/>
      <c r="S759" s="137"/>
      <c r="T759" s="137"/>
      <c r="U759" s="137"/>
      <c r="V759" s="137"/>
      <c r="W759" s="137"/>
      <c r="X759" s="137"/>
      <c r="Y759" s="137"/>
      <c r="Z759" s="137"/>
    </row>
    <row r="760" spans="1:26" s="138" customFormat="1" x14ac:dyDescent="0.2">
      <c r="A760" s="235"/>
      <c r="B760" s="139"/>
      <c r="C760" s="139"/>
      <c r="D760" s="139"/>
      <c r="E760" s="136"/>
      <c r="F760" s="136"/>
      <c r="G760" s="136"/>
      <c r="H760" s="137"/>
      <c r="I760" s="137"/>
      <c r="J760" s="137"/>
      <c r="K760" s="137"/>
      <c r="L760" s="137"/>
      <c r="M760" s="137"/>
      <c r="N760" s="137"/>
      <c r="O760" s="137"/>
      <c r="P760" s="137"/>
      <c r="Q760" s="137"/>
      <c r="R760" s="137"/>
      <c r="S760" s="137"/>
      <c r="T760" s="137"/>
      <c r="U760" s="137"/>
      <c r="V760" s="137"/>
      <c r="W760" s="137"/>
      <c r="X760" s="137"/>
      <c r="Y760" s="137"/>
      <c r="Z760" s="137"/>
    </row>
    <row r="761" spans="1:26" s="138" customFormat="1" x14ac:dyDescent="0.2">
      <c r="A761" s="235"/>
      <c r="B761" s="139"/>
      <c r="C761" s="139"/>
      <c r="D761" s="139"/>
      <c r="E761" s="136"/>
      <c r="F761" s="136"/>
      <c r="G761" s="136"/>
      <c r="H761" s="137"/>
      <c r="I761" s="137"/>
      <c r="J761" s="137"/>
      <c r="K761" s="137"/>
      <c r="L761" s="137"/>
      <c r="M761" s="137"/>
      <c r="N761" s="137"/>
      <c r="O761" s="137"/>
      <c r="P761" s="137"/>
      <c r="Q761" s="137"/>
      <c r="R761" s="137"/>
      <c r="S761" s="137"/>
      <c r="T761" s="137"/>
      <c r="U761" s="137"/>
      <c r="V761" s="137"/>
      <c r="W761" s="137"/>
      <c r="X761" s="137"/>
      <c r="Y761" s="137"/>
      <c r="Z761" s="137"/>
    </row>
    <row r="762" spans="1:26" s="138" customFormat="1" x14ac:dyDescent="0.2">
      <c r="A762" s="235"/>
      <c r="B762" s="139"/>
      <c r="C762" s="139"/>
      <c r="D762" s="139"/>
      <c r="E762" s="136"/>
      <c r="F762" s="136"/>
      <c r="G762" s="136"/>
      <c r="H762" s="137"/>
      <c r="I762" s="137"/>
      <c r="J762" s="137"/>
      <c r="K762" s="137"/>
      <c r="L762" s="137"/>
      <c r="M762" s="137"/>
      <c r="N762" s="137"/>
      <c r="O762" s="137"/>
      <c r="P762" s="137"/>
      <c r="Q762" s="137"/>
      <c r="R762" s="137"/>
      <c r="S762" s="137"/>
      <c r="T762" s="137"/>
      <c r="U762" s="137"/>
      <c r="V762" s="137"/>
      <c r="W762" s="137"/>
      <c r="X762" s="137"/>
      <c r="Y762" s="137"/>
      <c r="Z762" s="137"/>
    </row>
    <row r="763" spans="1:26" s="138" customFormat="1" x14ac:dyDescent="0.2">
      <c r="A763" s="235"/>
      <c r="B763" s="139"/>
      <c r="C763" s="139"/>
      <c r="D763" s="139"/>
      <c r="E763" s="136"/>
      <c r="F763" s="136"/>
      <c r="G763" s="136"/>
      <c r="H763" s="137"/>
      <c r="I763" s="137"/>
      <c r="J763" s="137"/>
      <c r="K763" s="137"/>
      <c r="L763" s="137"/>
      <c r="M763" s="137"/>
      <c r="N763" s="137"/>
      <c r="O763" s="137"/>
      <c r="P763" s="137"/>
      <c r="Q763" s="137"/>
      <c r="R763" s="137"/>
      <c r="S763" s="137"/>
      <c r="T763" s="137"/>
      <c r="U763" s="137"/>
      <c r="V763" s="137"/>
      <c r="W763" s="137"/>
      <c r="X763" s="137"/>
      <c r="Y763" s="137"/>
      <c r="Z763" s="137"/>
    </row>
    <row r="764" spans="1:26" s="138" customFormat="1" x14ac:dyDescent="0.2">
      <c r="A764" s="235"/>
      <c r="B764" s="139"/>
      <c r="C764" s="139"/>
      <c r="D764" s="139"/>
      <c r="E764" s="136"/>
      <c r="F764" s="136"/>
      <c r="G764" s="136"/>
      <c r="H764" s="137"/>
      <c r="I764" s="137"/>
      <c r="J764" s="137"/>
      <c r="K764" s="137"/>
      <c r="L764" s="137"/>
      <c r="M764" s="137"/>
      <c r="N764" s="137"/>
      <c r="O764" s="137"/>
      <c r="P764" s="137"/>
      <c r="Q764" s="137"/>
      <c r="R764" s="137"/>
      <c r="S764" s="137"/>
      <c r="T764" s="137"/>
      <c r="U764" s="137"/>
      <c r="V764" s="137"/>
      <c r="W764" s="137"/>
      <c r="X764" s="137"/>
      <c r="Y764" s="137"/>
      <c r="Z764" s="137"/>
    </row>
    <row r="765" spans="1:26" s="138" customFormat="1" x14ac:dyDescent="0.2">
      <c r="A765" s="235"/>
      <c r="B765" s="139"/>
      <c r="C765" s="139"/>
      <c r="D765" s="139"/>
      <c r="E765" s="136"/>
      <c r="F765" s="136"/>
      <c r="G765" s="136"/>
      <c r="H765" s="137"/>
      <c r="I765" s="137"/>
      <c r="J765" s="137"/>
      <c r="K765" s="137"/>
      <c r="L765" s="137"/>
      <c r="M765" s="137"/>
      <c r="N765" s="137"/>
      <c r="O765" s="137"/>
      <c r="P765" s="137"/>
      <c r="Q765" s="137"/>
      <c r="R765" s="137"/>
      <c r="S765" s="137"/>
      <c r="T765" s="137"/>
      <c r="U765" s="137"/>
      <c r="V765" s="137"/>
      <c r="W765" s="137"/>
      <c r="X765" s="137"/>
      <c r="Y765" s="137"/>
      <c r="Z765" s="137"/>
    </row>
    <row r="766" spans="1:26" s="138" customFormat="1" x14ac:dyDescent="0.2">
      <c r="A766" s="235"/>
      <c r="B766" s="139"/>
      <c r="C766" s="139"/>
      <c r="D766" s="139"/>
      <c r="E766" s="136"/>
      <c r="F766" s="136"/>
      <c r="G766" s="136"/>
      <c r="H766" s="137"/>
      <c r="I766" s="137"/>
      <c r="J766" s="137"/>
      <c r="K766" s="137"/>
      <c r="L766" s="137"/>
      <c r="M766" s="137"/>
      <c r="N766" s="137"/>
      <c r="O766" s="137"/>
      <c r="P766" s="137"/>
      <c r="Q766" s="137"/>
      <c r="R766" s="137"/>
      <c r="S766" s="137"/>
      <c r="T766" s="137"/>
      <c r="U766" s="137"/>
      <c r="V766" s="137"/>
      <c r="W766" s="137"/>
      <c r="X766" s="137"/>
      <c r="Y766" s="137"/>
      <c r="Z766" s="137"/>
    </row>
    <row r="767" spans="1:26" s="138" customFormat="1" x14ac:dyDescent="0.2">
      <c r="A767" s="235"/>
      <c r="B767" s="139"/>
      <c r="C767" s="139"/>
      <c r="D767" s="139"/>
      <c r="E767" s="136"/>
      <c r="F767" s="136"/>
      <c r="G767" s="136"/>
      <c r="H767" s="137"/>
      <c r="I767" s="137"/>
      <c r="J767" s="137"/>
      <c r="K767" s="137"/>
      <c r="L767" s="137"/>
      <c r="M767" s="137"/>
      <c r="N767" s="137"/>
      <c r="O767" s="137"/>
      <c r="P767" s="137"/>
      <c r="Q767" s="137"/>
      <c r="R767" s="137"/>
      <c r="S767" s="137"/>
      <c r="T767" s="137"/>
      <c r="U767" s="137"/>
      <c r="V767" s="137"/>
      <c r="W767" s="137"/>
      <c r="X767" s="137"/>
      <c r="Y767" s="137"/>
      <c r="Z767" s="137"/>
    </row>
    <row r="768" spans="1:26" s="138" customFormat="1" x14ac:dyDescent="0.2">
      <c r="A768" s="235"/>
      <c r="B768" s="139"/>
      <c r="C768" s="139"/>
      <c r="D768" s="139"/>
      <c r="E768" s="136"/>
      <c r="F768" s="136"/>
      <c r="G768" s="136"/>
      <c r="H768" s="137"/>
      <c r="I768" s="137"/>
      <c r="J768" s="137"/>
      <c r="K768" s="137"/>
      <c r="L768" s="137"/>
      <c r="M768" s="137"/>
      <c r="N768" s="137"/>
      <c r="O768" s="137"/>
      <c r="P768" s="137"/>
      <c r="Q768" s="137"/>
      <c r="R768" s="137"/>
      <c r="S768" s="137"/>
      <c r="T768" s="137"/>
      <c r="U768" s="137"/>
      <c r="V768" s="137"/>
      <c r="W768" s="137"/>
      <c r="X768" s="137"/>
      <c r="Y768" s="137"/>
      <c r="Z768" s="137"/>
    </row>
    <row r="769" spans="1:26" s="138" customFormat="1" x14ac:dyDescent="0.2">
      <c r="A769" s="235"/>
      <c r="B769" s="139"/>
      <c r="C769" s="139"/>
      <c r="D769" s="139"/>
      <c r="E769" s="136"/>
      <c r="F769" s="136"/>
      <c r="G769" s="136"/>
      <c r="H769" s="137"/>
      <c r="I769" s="137"/>
      <c r="J769" s="137"/>
      <c r="K769" s="137"/>
      <c r="L769" s="137"/>
      <c r="M769" s="137"/>
      <c r="N769" s="137"/>
      <c r="O769" s="137"/>
      <c r="P769" s="137"/>
      <c r="Q769" s="137"/>
      <c r="R769" s="137"/>
      <c r="S769" s="137"/>
      <c r="T769" s="137"/>
      <c r="U769" s="137"/>
      <c r="V769" s="137"/>
      <c r="W769" s="137"/>
      <c r="X769" s="137"/>
      <c r="Y769" s="137"/>
      <c r="Z769" s="137"/>
    </row>
    <row r="770" spans="1:26" s="138" customFormat="1" x14ac:dyDescent="0.2">
      <c r="A770" s="235"/>
      <c r="B770" s="139"/>
      <c r="C770" s="139"/>
      <c r="D770" s="139"/>
      <c r="E770" s="136"/>
      <c r="F770" s="136"/>
      <c r="G770" s="136"/>
      <c r="H770" s="137"/>
      <c r="I770" s="137"/>
      <c r="J770" s="137"/>
      <c r="K770" s="137"/>
      <c r="L770" s="137"/>
      <c r="M770" s="137"/>
      <c r="N770" s="137"/>
      <c r="O770" s="137"/>
      <c r="P770" s="137"/>
      <c r="Q770" s="137"/>
      <c r="R770" s="137"/>
      <c r="S770" s="137"/>
      <c r="T770" s="137"/>
      <c r="U770" s="137"/>
      <c r="V770" s="137"/>
      <c r="W770" s="137"/>
      <c r="X770" s="137"/>
      <c r="Y770" s="137"/>
      <c r="Z770" s="137"/>
    </row>
    <row r="771" spans="1:26" s="138" customFormat="1" x14ac:dyDescent="0.2">
      <c r="A771" s="235"/>
      <c r="B771" s="139"/>
      <c r="C771" s="139"/>
      <c r="D771" s="139"/>
      <c r="E771" s="136"/>
      <c r="F771" s="136"/>
      <c r="G771" s="136"/>
      <c r="H771" s="137"/>
      <c r="I771" s="137"/>
      <c r="J771" s="137"/>
      <c r="K771" s="137"/>
      <c r="L771" s="137"/>
      <c r="M771" s="137"/>
      <c r="N771" s="137"/>
      <c r="O771" s="137"/>
      <c r="P771" s="137"/>
      <c r="Q771" s="137"/>
      <c r="R771" s="137"/>
      <c r="S771" s="137"/>
      <c r="T771" s="137"/>
      <c r="U771" s="137"/>
      <c r="V771" s="137"/>
      <c r="W771" s="137"/>
      <c r="X771" s="137"/>
      <c r="Y771" s="137"/>
      <c r="Z771" s="137"/>
    </row>
    <row r="772" spans="1:26" s="138" customFormat="1" x14ac:dyDescent="0.2">
      <c r="A772" s="235"/>
      <c r="B772" s="139"/>
      <c r="C772" s="139"/>
      <c r="D772" s="139"/>
      <c r="E772" s="136"/>
      <c r="F772" s="136"/>
      <c r="G772" s="136"/>
      <c r="H772" s="137"/>
      <c r="I772" s="137"/>
      <c r="J772" s="137"/>
      <c r="K772" s="137"/>
      <c r="L772" s="137"/>
      <c r="M772" s="137"/>
      <c r="N772" s="137"/>
      <c r="O772" s="137"/>
      <c r="P772" s="137"/>
      <c r="Q772" s="137"/>
      <c r="R772" s="137"/>
      <c r="S772" s="137"/>
      <c r="T772" s="137"/>
      <c r="U772" s="137"/>
      <c r="V772" s="137"/>
      <c r="W772" s="137"/>
      <c r="X772" s="137"/>
      <c r="Y772" s="137"/>
      <c r="Z772" s="137"/>
    </row>
    <row r="773" spans="1:26" s="138" customFormat="1" x14ac:dyDescent="0.2">
      <c r="A773" s="235"/>
      <c r="B773" s="139"/>
      <c r="C773" s="139"/>
      <c r="D773" s="139"/>
      <c r="E773" s="136"/>
      <c r="F773" s="136"/>
      <c r="G773" s="136"/>
      <c r="H773" s="137"/>
      <c r="I773" s="137"/>
      <c r="J773" s="137"/>
      <c r="K773" s="137"/>
      <c r="L773" s="137"/>
      <c r="M773" s="137"/>
      <c r="N773" s="137"/>
      <c r="O773" s="137"/>
      <c r="P773" s="137"/>
      <c r="Q773" s="137"/>
      <c r="R773" s="137"/>
      <c r="S773" s="137"/>
      <c r="T773" s="137"/>
      <c r="U773" s="137"/>
      <c r="V773" s="137"/>
      <c r="W773" s="137"/>
      <c r="X773" s="137"/>
      <c r="Y773" s="137"/>
      <c r="Z773" s="137"/>
    </row>
    <row r="774" spans="1:26" s="138" customFormat="1" x14ac:dyDescent="0.2">
      <c r="A774" s="235"/>
      <c r="B774" s="139"/>
      <c r="C774" s="139"/>
      <c r="D774" s="139"/>
      <c r="E774" s="136"/>
      <c r="F774" s="136"/>
      <c r="G774" s="136"/>
      <c r="H774" s="137"/>
      <c r="I774" s="137"/>
      <c r="J774" s="137"/>
      <c r="K774" s="137"/>
      <c r="L774" s="137"/>
      <c r="M774" s="137"/>
      <c r="N774" s="137"/>
      <c r="O774" s="137"/>
      <c r="P774" s="137"/>
      <c r="Q774" s="137"/>
      <c r="R774" s="137"/>
      <c r="S774" s="137"/>
      <c r="T774" s="137"/>
      <c r="U774" s="137"/>
      <c r="V774" s="137"/>
      <c r="W774" s="137"/>
      <c r="X774" s="137"/>
      <c r="Y774" s="137"/>
      <c r="Z774" s="137"/>
    </row>
    <row r="775" spans="1:26" s="138" customFormat="1" x14ac:dyDescent="0.2">
      <c r="A775" s="235"/>
      <c r="B775" s="139"/>
      <c r="C775" s="139"/>
      <c r="D775" s="139"/>
      <c r="E775" s="136"/>
      <c r="F775" s="136"/>
      <c r="G775" s="136"/>
      <c r="H775" s="137"/>
      <c r="I775" s="137"/>
      <c r="J775" s="137"/>
      <c r="K775" s="137"/>
      <c r="L775" s="137"/>
      <c r="M775" s="137"/>
      <c r="N775" s="137"/>
      <c r="O775" s="137"/>
      <c r="P775" s="137"/>
      <c r="Q775" s="137"/>
      <c r="R775" s="137"/>
      <c r="S775" s="137"/>
      <c r="T775" s="137"/>
      <c r="U775" s="137"/>
      <c r="V775" s="137"/>
      <c r="W775" s="137"/>
      <c r="X775" s="137"/>
      <c r="Y775" s="137"/>
      <c r="Z775" s="137"/>
    </row>
    <row r="776" spans="1:26" s="138" customFormat="1" x14ac:dyDescent="0.2">
      <c r="A776" s="235"/>
      <c r="B776" s="139"/>
      <c r="C776" s="139"/>
      <c r="D776" s="139"/>
      <c r="E776" s="136"/>
      <c r="F776" s="136"/>
      <c r="G776" s="136"/>
      <c r="H776" s="137"/>
      <c r="I776" s="137"/>
      <c r="J776" s="137"/>
      <c r="K776" s="137"/>
      <c r="L776" s="137"/>
      <c r="M776" s="137"/>
      <c r="N776" s="137"/>
      <c r="O776" s="137"/>
      <c r="P776" s="137"/>
      <c r="Q776" s="137"/>
      <c r="R776" s="137"/>
      <c r="S776" s="137"/>
      <c r="T776" s="137"/>
      <c r="U776" s="137"/>
      <c r="V776" s="137"/>
      <c r="W776" s="137"/>
      <c r="X776" s="137"/>
      <c r="Y776" s="137"/>
      <c r="Z776" s="137"/>
    </row>
    <row r="777" spans="1:26" s="138" customFormat="1" x14ac:dyDescent="0.2">
      <c r="A777" s="235"/>
      <c r="E777" s="136"/>
      <c r="F777" s="136"/>
      <c r="G777" s="136"/>
      <c r="H777" s="137"/>
      <c r="I777" s="137"/>
      <c r="J777" s="137"/>
      <c r="K777" s="137"/>
      <c r="L777" s="137"/>
      <c r="M777" s="137"/>
      <c r="N777" s="137"/>
      <c r="O777" s="137"/>
      <c r="P777" s="137"/>
      <c r="Q777" s="137"/>
      <c r="R777" s="137"/>
      <c r="S777" s="137"/>
      <c r="T777" s="137"/>
      <c r="U777" s="137"/>
      <c r="V777" s="137"/>
      <c r="W777" s="137"/>
      <c r="X777" s="137"/>
      <c r="Y777" s="137"/>
      <c r="Z777" s="137"/>
    </row>
    <row r="778" spans="1:26" s="138" customFormat="1" x14ac:dyDescent="0.2">
      <c r="A778" s="235"/>
      <c r="B778" s="139"/>
      <c r="C778" s="139"/>
      <c r="D778" s="139"/>
      <c r="E778" s="136"/>
      <c r="F778" s="136"/>
      <c r="G778" s="136"/>
      <c r="H778" s="137"/>
      <c r="I778" s="137"/>
      <c r="J778" s="137"/>
      <c r="K778" s="137"/>
      <c r="L778" s="137"/>
      <c r="M778" s="137"/>
      <c r="N778" s="137"/>
      <c r="O778" s="137"/>
      <c r="P778" s="137"/>
      <c r="Q778" s="137"/>
      <c r="R778" s="137"/>
      <c r="S778" s="137"/>
      <c r="T778" s="137"/>
      <c r="U778" s="137"/>
      <c r="V778" s="137"/>
      <c r="W778" s="137"/>
      <c r="X778" s="137"/>
      <c r="Y778" s="137"/>
      <c r="Z778" s="137"/>
    </row>
    <row r="779" spans="1:26" s="138" customFormat="1" x14ac:dyDescent="0.2">
      <c r="A779" s="235"/>
      <c r="B779" s="139"/>
      <c r="C779" s="139"/>
      <c r="D779" s="139"/>
      <c r="E779" s="136"/>
      <c r="F779" s="136"/>
      <c r="G779" s="136"/>
      <c r="H779" s="137"/>
      <c r="I779" s="137"/>
      <c r="J779" s="137"/>
      <c r="K779" s="137"/>
      <c r="L779" s="137"/>
      <c r="M779" s="137"/>
      <c r="N779" s="137"/>
      <c r="O779" s="137"/>
      <c r="P779" s="137"/>
      <c r="Q779" s="137"/>
      <c r="R779" s="137"/>
      <c r="S779" s="137"/>
      <c r="T779" s="137"/>
      <c r="U779" s="137"/>
      <c r="V779" s="137"/>
      <c r="W779" s="137"/>
      <c r="X779" s="137"/>
      <c r="Y779" s="137"/>
      <c r="Z779" s="137"/>
    </row>
    <row r="780" spans="1:26" s="138" customFormat="1" x14ac:dyDescent="0.2">
      <c r="A780" s="235"/>
      <c r="B780" s="139"/>
      <c r="C780" s="139"/>
      <c r="D780" s="139"/>
      <c r="E780" s="136"/>
      <c r="F780" s="136"/>
      <c r="G780" s="136"/>
      <c r="H780" s="137"/>
      <c r="I780" s="137"/>
      <c r="J780" s="137"/>
      <c r="K780" s="137"/>
      <c r="L780" s="137"/>
      <c r="M780" s="137"/>
      <c r="N780" s="137"/>
      <c r="O780" s="137"/>
      <c r="P780" s="137"/>
      <c r="Q780" s="137"/>
      <c r="R780" s="137"/>
      <c r="S780" s="137"/>
      <c r="T780" s="137"/>
      <c r="U780" s="137"/>
      <c r="V780" s="137"/>
      <c r="W780" s="137"/>
      <c r="X780" s="137"/>
      <c r="Y780" s="137"/>
      <c r="Z780" s="137"/>
    </row>
    <row r="781" spans="1:26" s="138" customFormat="1" x14ac:dyDescent="0.2">
      <c r="A781" s="235"/>
      <c r="B781" s="139"/>
      <c r="C781" s="139"/>
      <c r="D781" s="139"/>
      <c r="E781" s="136"/>
      <c r="F781" s="136"/>
      <c r="G781" s="136"/>
      <c r="H781" s="137"/>
      <c r="I781" s="137"/>
      <c r="J781" s="137"/>
      <c r="K781" s="137"/>
      <c r="L781" s="137"/>
      <c r="M781" s="137"/>
      <c r="N781" s="137"/>
      <c r="O781" s="137"/>
      <c r="P781" s="137"/>
      <c r="Q781" s="137"/>
      <c r="R781" s="137"/>
      <c r="S781" s="137"/>
      <c r="T781" s="137"/>
      <c r="U781" s="137"/>
      <c r="V781" s="137"/>
      <c r="W781" s="137"/>
      <c r="X781" s="137"/>
      <c r="Y781" s="137"/>
      <c r="Z781" s="137"/>
    </row>
    <row r="782" spans="1:26" s="138" customFormat="1" x14ac:dyDescent="0.2">
      <c r="A782" s="235"/>
      <c r="B782" s="139"/>
      <c r="C782" s="139"/>
      <c r="D782" s="139"/>
      <c r="E782" s="136"/>
      <c r="F782" s="136"/>
      <c r="G782" s="136"/>
      <c r="H782" s="137"/>
      <c r="I782" s="137"/>
      <c r="J782" s="137"/>
      <c r="K782" s="137"/>
      <c r="L782" s="137"/>
      <c r="M782" s="137"/>
      <c r="N782" s="137"/>
      <c r="O782" s="137"/>
      <c r="P782" s="137"/>
      <c r="Q782" s="137"/>
      <c r="R782" s="137"/>
      <c r="S782" s="137"/>
      <c r="T782" s="137"/>
      <c r="U782" s="137"/>
      <c r="V782" s="137"/>
      <c r="W782" s="137"/>
      <c r="X782" s="137"/>
      <c r="Y782" s="137"/>
      <c r="Z782" s="137"/>
    </row>
    <row r="783" spans="1:26" s="138" customFormat="1" x14ac:dyDescent="0.2">
      <c r="A783" s="235"/>
      <c r="B783" s="139"/>
      <c r="C783" s="139"/>
      <c r="D783" s="139"/>
      <c r="E783" s="136"/>
      <c r="F783" s="136"/>
      <c r="G783" s="136"/>
      <c r="H783" s="137"/>
      <c r="I783" s="137"/>
      <c r="J783" s="137"/>
      <c r="K783" s="137"/>
      <c r="L783" s="137"/>
      <c r="M783" s="137"/>
      <c r="N783" s="137"/>
      <c r="O783" s="137"/>
      <c r="P783" s="137"/>
      <c r="Q783" s="137"/>
      <c r="R783" s="137"/>
      <c r="S783" s="137"/>
      <c r="T783" s="137"/>
      <c r="U783" s="137"/>
      <c r="V783" s="137"/>
      <c r="W783" s="137"/>
      <c r="X783" s="137"/>
      <c r="Y783" s="137"/>
      <c r="Z783" s="137"/>
    </row>
    <row r="784" spans="1:26" s="138" customFormat="1" x14ac:dyDescent="0.2">
      <c r="A784" s="235"/>
      <c r="B784" s="139"/>
      <c r="C784" s="139"/>
      <c r="D784" s="139"/>
      <c r="E784" s="136"/>
      <c r="F784" s="136"/>
      <c r="G784" s="136"/>
      <c r="H784" s="137"/>
      <c r="I784" s="137"/>
      <c r="J784" s="137"/>
      <c r="K784" s="137"/>
      <c r="L784" s="137"/>
      <c r="M784" s="137"/>
      <c r="N784" s="137"/>
      <c r="O784" s="137"/>
      <c r="P784" s="137"/>
      <c r="Q784" s="137"/>
      <c r="R784" s="137"/>
      <c r="S784" s="137"/>
      <c r="T784" s="137"/>
      <c r="U784" s="137"/>
      <c r="V784" s="137"/>
      <c r="W784" s="137"/>
      <c r="X784" s="137"/>
      <c r="Y784" s="137"/>
      <c r="Z784" s="137"/>
    </row>
    <row r="785" spans="1:26" s="138" customFormat="1" x14ac:dyDescent="0.2">
      <c r="A785" s="235"/>
      <c r="B785" s="139"/>
      <c r="C785" s="139"/>
      <c r="D785" s="139"/>
      <c r="E785" s="136"/>
      <c r="F785" s="136"/>
      <c r="G785" s="136"/>
      <c r="H785" s="137"/>
      <c r="I785" s="137"/>
      <c r="J785" s="137"/>
      <c r="K785" s="137"/>
      <c r="L785" s="137"/>
      <c r="M785" s="137"/>
      <c r="N785" s="137"/>
      <c r="O785" s="137"/>
      <c r="P785" s="137"/>
      <c r="Q785" s="137"/>
      <c r="R785" s="137"/>
      <c r="S785" s="137"/>
      <c r="T785" s="137"/>
      <c r="U785" s="137"/>
      <c r="V785" s="137"/>
      <c r="W785" s="137"/>
      <c r="X785" s="137"/>
      <c r="Y785" s="137"/>
      <c r="Z785" s="137"/>
    </row>
    <row r="786" spans="1:26" s="138" customFormat="1" x14ac:dyDescent="0.2">
      <c r="A786" s="235"/>
      <c r="B786" s="139"/>
      <c r="C786" s="139"/>
      <c r="D786" s="139"/>
      <c r="E786" s="136"/>
      <c r="F786" s="136"/>
      <c r="G786" s="136"/>
      <c r="H786" s="137"/>
      <c r="I786" s="137"/>
      <c r="J786" s="137"/>
      <c r="K786" s="137"/>
      <c r="L786" s="137"/>
      <c r="M786" s="137"/>
      <c r="N786" s="137"/>
      <c r="O786" s="137"/>
      <c r="P786" s="137"/>
      <c r="Q786" s="137"/>
      <c r="R786" s="137"/>
      <c r="S786" s="137"/>
      <c r="T786" s="137"/>
      <c r="U786" s="137"/>
      <c r="V786" s="137"/>
      <c r="W786" s="137"/>
      <c r="X786" s="137"/>
      <c r="Y786" s="137"/>
      <c r="Z786" s="137"/>
    </row>
    <row r="787" spans="1:26" s="138" customFormat="1" x14ac:dyDescent="0.2">
      <c r="A787" s="235"/>
      <c r="B787" s="139"/>
      <c r="C787" s="139"/>
      <c r="D787" s="139"/>
      <c r="E787" s="136"/>
      <c r="F787" s="136"/>
      <c r="G787" s="136"/>
      <c r="H787" s="137"/>
      <c r="I787" s="137"/>
      <c r="J787" s="137"/>
      <c r="K787" s="137"/>
      <c r="L787" s="137"/>
      <c r="M787" s="137"/>
      <c r="N787" s="137"/>
      <c r="O787" s="137"/>
      <c r="P787" s="137"/>
      <c r="Q787" s="137"/>
      <c r="R787" s="137"/>
      <c r="S787" s="137"/>
      <c r="T787" s="137"/>
      <c r="U787" s="137"/>
      <c r="V787" s="137"/>
      <c r="W787" s="137"/>
      <c r="X787" s="137"/>
      <c r="Y787" s="137"/>
      <c r="Z787" s="137"/>
    </row>
    <row r="788" spans="1:26" s="138" customFormat="1" x14ac:dyDescent="0.2">
      <c r="A788" s="235"/>
      <c r="B788" s="139"/>
      <c r="C788" s="139"/>
      <c r="D788" s="139"/>
      <c r="E788" s="136"/>
      <c r="F788" s="136"/>
      <c r="G788" s="136"/>
      <c r="H788" s="137"/>
      <c r="I788" s="137"/>
      <c r="J788" s="137"/>
      <c r="K788" s="137"/>
      <c r="L788" s="137"/>
      <c r="M788" s="137"/>
      <c r="N788" s="137"/>
      <c r="O788" s="137"/>
      <c r="P788" s="137"/>
      <c r="Q788" s="137"/>
      <c r="R788" s="137"/>
      <c r="S788" s="137"/>
      <c r="T788" s="137"/>
      <c r="U788" s="137"/>
      <c r="V788" s="137"/>
      <c r="W788" s="137"/>
      <c r="X788" s="137"/>
      <c r="Y788" s="137"/>
      <c r="Z788" s="137"/>
    </row>
    <row r="789" spans="1:26" s="138" customFormat="1" x14ac:dyDescent="0.2">
      <c r="A789" s="235"/>
      <c r="B789" s="139"/>
      <c r="C789" s="139"/>
      <c r="D789" s="139"/>
      <c r="E789" s="136"/>
      <c r="F789" s="136"/>
      <c r="G789" s="136"/>
      <c r="H789" s="137"/>
      <c r="I789" s="137"/>
      <c r="J789" s="137"/>
      <c r="K789" s="137"/>
      <c r="L789" s="137"/>
      <c r="M789" s="137"/>
      <c r="N789" s="137"/>
      <c r="O789" s="137"/>
      <c r="P789" s="137"/>
      <c r="Q789" s="137"/>
      <c r="R789" s="137"/>
      <c r="S789" s="137"/>
      <c r="T789" s="137"/>
      <c r="U789" s="137"/>
      <c r="V789" s="137"/>
      <c r="W789" s="137"/>
      <c r="X789" s="137"/>
      <c r="Y789" s="137"/>
      <c r="Z789" s="137"/>
    </row>
    <row r="790" spans="1:26" s="138" customFormat="1" x14ac:dyDescent="0.2">
      <c r="A790" s="235"/>
      <c r="B790" s="139"/>
      <c r="C790" s="139"/>
      <c r="D790" s="139"/>
      <c r="E790" s="136"/>
      <c r="F790" s="136"/>
      <c r="G790" s="136"/>
      <c r="H790" s="137"/>
      <c r="I790" s="137"/>
      <c r="J790" s="137"/>
      <c r="K790" s="137"/>
      <c r="L790" s="137"/>
      <c r="M790" s="137"/>
      <c r="N790" s="137"/>
      <c r="O790" s="137"/>
      <c r="P790" s="137"/>
      <c r="Q790" s="137"/>
      <c r="R790" s="137"/>
      <c r="S790" s="137"/>
      <c r="T790" s="137"/>
      <c r="U790" s="137"/>
      <c r="V790" s="137"/>
      <c r="W790" s="137"/>
      <c r="X790" s="137"/>
      <c r="Y790" s="137"/>
      <c r="Z790" s="137"/>
    </row>
    <row r="791" spans="1:26" s="138" customFormat="1" x14ac:dyDescent="0.2">
      <c r="A791" s="235"/>
      <c r="B791" s="139"/>
      <c r="C791" s="139"/>
      <c r="D791" s="139"/>
      <c r="E791" s="136"/>
      <c r="F791" s="136"/>
      <c r="G791" s="136"/>
      <c r="H791" s="137"/>
      <c r="I791" s="137"/>
      <c r="J791" s="137"/>
      <c r="K791" s="137"/>
      <c r="L791" s="137"/>
      <c r="M791" s="137"/>
      <c r="N791" s="137"/>
      <c r="O791" s="137"/>
      <c r="P791" s="137"/>
      <c r="Q791" s="137"/>
      <c r="R791" s="137"/>
      <c r="S791" s="137"/>
      <c r="T791" s="137"/>
      <c r="U791" s="137"/>
      <c r="V791" s="137"/>
      <c r="W791" s="137"/>
      <c r="X791" s="137"/>
      <c r="Y791" s="137"/>
      <c r="Z791" s="137"/>
    </row>
    <row r="792" spans="1:26" s="138" customFormat="1" x14ac:dyDescent="0.2">
      <c r="A792" s="235"/>
      <c r="B792" s="139"/>
      <c r="C792" s="139"/>
      <c r="D792" s="139"/>
      <c r="E792" s="136"/>
      <c r="F792" s="136"/>
      <c r="G792" s="136"/>
      <c r="H792" s="137"/>
      <c r="I792" s="137"/>
      <c r="J792" s="137"/>
      <c r="K792" s="137"/>
      <c r="L792" s="137"/>
      <c r="M792" s="137"/>
      <c r="N792" s="137"/>
      <c r="O792" s="137"/>
      <c r="P792" s="137"/>
      <c r="Q792" s="137"/>
      <c r="R792" s="137"/>
      <c r="S792" s="137"/>
      <c r="T792" s="137"/>
      <c r="U792" s="137"/>
      <c r="V792" s="137"/>
      <c r="W792" s="137"/>
      <c r="X792" s="137"/>
      <c r="Y792" s="137"/>
      <c r="Z792" s="137"/>
    </row>
    <row r="793" spans="1:26" s="138" customFormat="1" x14ac:dyDescent="0.2">
      <c r="A793" s="235"/>
      <c r="B793" s="139"/>
      <c r="C793" s="139"/>
      <c r="D793" s="139"/>
      <c r="E793" s="136"/>
      <c r="F793" s="136"/>
      <c r="G793" s="136"/>
      <c r="H793" s="137"/>
      <c r="I793" s="137"/>
      <c r="J793" s="137"/>
      <c r="K793" s="137"/>
      <c r="L793" s="137"/>
      <c r="M793" s="137"/>
      <c r="N793" s="137"/>
      <c r="O793" s="137"/>
      <c r="P793" s="137"/>
      <c r="Q793" s="137"/>
      <c r="R793" s="137"/>
      <c r="S793" s="137"/>
      <c r="T793" s="137"/>
      <c r="U793" s="137"/>
      <c r="V793" s="137"/>
      <c r="W793" s="137"/>
      <c r="X793" s="137"/>
      <c r="Y793" s="137"/>
      <c r="Z793" s="137"/>
    </row>
    <row r="794" spans="1:26" s="138" customFormat="1" x14ac:dyDescent="0.2">
      <c r="A794" s="235"/>
      <c r="B794" s="139"/>
      <c r="C794" s="139"/>
      <c r="D794" s="139"/>
      <c r="E794" s="136"/>
      <c r="F794" s="136"/>
      <c r="G794" s="136"/>
      <c r="H794" s="137"/>
      <c r="I794" s="137"/>
      <c r="J794" s="137"/>
      <c r="K794" s="137"/>
      <c r="L794" s="137"/>
      <c r="M794" s="137"/>
      <c r="N794" s="137"/>
      <c r="O794" s="137"/>
      <c r="P794" s="137"/>
      <c r="Q794" s="137"/>
      <c r="R794" s="137"/>
      <c r="S794" s="137"/>
      <c r="T794" s="137"/>
      <c r="U794" s="137"/>
      <c r="V794" s="137"/>
      <c r="W794" s="137"/>
      <c r="X794" s="137"/>
      <c r="Y794" s="137"/>
      <c r="Z794" s="137"/>
    </row>
    <row r="795" spans="1:26" s="138" customFormat="1" x14ac:dyDescent="0.2">
      <c r="A795" s="235"/>
      <c r="B795" s="139"/>
      <c r="C795" s="139"/>
      <c r="D795" s="139"/>
      <c r="E795" s="136"/>
      <c r="F795" s="136"/>
      <c r="G795" s="136"/>
      <c r="H795" s="137"/>
      <c r="I795" s="137"/>
      <c r="J795" s="137"/>
      <c r="K795" s="137"/>
      <c r="L795" s="137"/>
      <c r="M795" s="137"/>
      <c r="N795" s="137"/>
      <c r="O795" s="137"/>
      <c r="P795" s="137"/>
      <c r="Q795" s="137"/>
      <c r="R795" s="137"/>
      <c r="S795" s="137"/>
      <c r="T795" s="137"/>
      <c r="U795" s="137"/>
      <c r="V795" s="137"/>
      <c r="W795" s="137"/>
      <c r="X795" s="137"/>
      <c r="Y795" s="137"/>
      <c r="Z795" s="137"/>
    </row>
    <row r="796" spans="1:26" s="138" customFormat="1" x14ac:dyDescent="0.2">
      <c r="A796" s="235"/>
      <c r="B796" s="139"/>
      <c r="C796" s="139"/>
      <c r="D796" s="139"/>
      <c r="E796" s="136"/>
      <c r="F796" s="136"/>
      <c r="G796" s="136"/>
      <c r="H796" s="137"/>
      <c r="I796" s="137"/>
      <c r="J796" s="137"/>
      <c r="K796" s="137"/>
      <c r="L796" s="137"/>
      <c r="M796" s="137"/>
      <c r="N796" s="137"/>
      <c r="O796" s="137"/>
      <c r="P796" s="137"/>
      <c r="Q796" s="137"/>
      <c r="R796" s="137"/>
      <c r="S796" s="137"/>
      <c r="T796" s="137"/>
      <c r="U796" s="137"/>
      <c r="V796" s="137"/>
      <c r="W796" s="137"/>
      <c r="X796" s="137"/>
      <c r="Y796" s="137"/>
      <c r="Z796" s="137"/>
    </row>
    <row r="797" spans="1:26" s="138" customFormat="1" x14ac:dyDescent="0.2">
      <c r="A797" s="235"/>
      <c r="B797" s="139"/>
      <c r="C797" s="139"/>
      <c r="D797" s="139"/>
      <c r="E797" s="136"/>
      <c r="F797" s="136"/>
      <c r="G797" s="136"/>
      <c r="H797" s="137"/>
      <c r="I797" s="137"/>
      <c r="J797" s="137"/>
      <c r="K797" s="137"/>
      <c r="L797" s="137"/>
      <c r="M797" s="137"/>
      <c r="N797" s="137"/>
      <c r="O797" s="137"/>
      <c r="P797" s="137"/>
      <c r="Q797" s="137"/>
      <c r="R797" s="137"/>
      <c r="S797" s="137"/>
      <c r="T797" s="137"/>
      <c r="U797" s="137"/>
      <c r="V797" s="137"/>
      <c r="W797" s="137"/>
      <c r="X797" s="137"/>
      <c r="Y797" s="137"/>
      <c r="Z797" s="137"/>
    </row>
    <row r="798" spans="1:26" s="138" customFormat="1" x14ac:dyDescent="0.2">
      <c r="A798" s="235"/>
      <c r="B798" s="139"/>
      <c r="C798" s="139"/>
      <c r="D798" s="139"/>
      <c r="E798" s="136"/>
      <c r="F798" s="136"/>
      <c r="G798" s="136"/>
      <c r="H798" s="137"/>
      <c r="I798" s="137"/>
      <c r="J798" s="137"/>
      <c r="K798" s="137"/>
      <c r="L798" s="137"/>
      <c r="M798" s="137"/>
      <c r="N798" s="137"/>
      <c r="O798" s="137"/>
      <c r="P798" s="137"/>
      <c r="Q798" s="137"/>
      <c r="R798" s="137"/>
      <c r="S798" s="137"/>
      <c r="T798" s="137"/>
      <c r="U798" s="137"/>
      <c r="V798" s="137"/>
      <c r="W798" s="137"/>
      <c r="X798" s="137"/>
      <c r="Y798" s="137"/>
      <c r="Z798" s="137"/>
    </row>
    <row r="799" spans="1:26" s="138" customFormat="1" x14ac:dyDescent="0.2">
      <c r="A799" s="235"/>
      <c r="B799" s="139"/>
      <c r="C799" s="139"/>
      <c r="D799" s="139"/>
      <c r="E799" s="136"/>
      <c r="F799" s="136"/>
      <c r="G799" s="136"/>
      <c r="H799" s="137"/>
      <c r="I799" s="137"/>
      <c r="J799" s="137"/>
      <c r="K799" s="137"/>
      <c r="L799" s="137"/>
      <c r="M799" s="137"/>
      <c r="N799" s="137"/>
      <c r="O799" s="137"/>
      <c r="P799" s="137"/>
      <c r="Q799" s="137"/>
      <c r="R799" s="137"/>
      <c r="S799" s="137"/>
      <c r="T799" s="137"/>
      <c r="U799" s="137"/>
      <c r="V799" s="137"/>
      <c r="W799" s="137"/>
      <c r="X799" s="137"/>
      <c r="Y799" s="137"/>
      <c r="Z799" s="137"/>
    </row>
    <row r="800" spans="1:26" s="138" customFormat="1" x14ac:dyDescent="0.2">
      <c r="A800" s="235"/>
      <c r="B800" s="139"/>
      <c r="C800" s="139"/>
      <c r="D800" s="139"/>
      <c r="E800" s="136"/>
      <c r="F800" s="136"/>
      <c r="G800" s="136"/>
      <c r="H800" s="137"/>
      <c r="I800" s="137"/>
      <c r="J800" s="137"/>
      <c r="K800" s="137"/>
      <c r="L800" s="137"/>
      <c r="M800" s="137"/>
      <c r="N800" s="137"/>
      <c r="O800" s="137"/>
      <c r="P800" s="137"/>
      <c r="Q800" s="137"/>
      <c r="R800" s="137"/>
      <c r="S800" s="137"/>
      <c r="T800" s="137"/>
      <c r="U800" s="137"/>
      <c r="V800" s="137"/>
      <c r="W800" s="137"/>
      <c r="X800" s="137"/>
      <c r="Y800" s="137"/>
      <c r="Z800" s="137"/>
    </row>
    <row r="801" spans="1:26" s="138" customFormat="1" x14ac:dyDescent="0.2">
      <c r="A801" s="235"/>
      <c r="B801" s="139"/>
      <c r="C801" s="139"/>
      <c r="D801" s="139"/>
      <c r="E801" s="136"/>
      <c r="F801" s="136"/>
      <c r="G801" s="136"/>
      <c r="H801" s="137"/>
      <c r="I801" s="137"/>
      <c r="J801" s="137"/>
      <c r="K801" s="137"/>
      <c r="L801" s="137"/>
      <c r="M801" s="137"/>
      <c r="N801" s="137"/>
      <c r="O801" s="137"/>
      <c r="P801" s="137"/>
      <c r="Q801" s="137"/>
      <c r="R801" s="137"/>
      <c r="S801" s="137"/>
      <c r="T801" s="137"/>
      <c r="U801" s="137"/>
      <c r="V801" s="137"/>
      <c r="W801" s="137"/>
      <c r="X801" s="137"/>
      <c r="Y801" s="137"/>
      <c r="Z801" s="137"/>
    </row>
    <row r="802" spans="1:26" s="138" customFormat="1" x14ac:dyDescent="0.2">
      <c r="A802" s="235"/>
      <c r="B802" s="139"/>
      <c r="C802" s="139"/>
      <c r="D802" s="139"/>
      <c r="E802" s="136"/>
      <c r="F802" s="136"/>
      <c r="G802" s="136"/>
      <c r="H802" s="137"/>
      <c r="I802" s="137"/>
      <c r="J802" s="137"/>
      <c r="K802" s="137"/>
      <c r="L802" s="137"/>
      <c r="M802" s="137"/>
      <c r="N802" s="137"/>
      <c r="O802" s="137"/>
      <c r="P802" s="137"/>
      <c r="Q802" s="137"/>
      <c r="R802" s="137"/>
      <c r="S802" s="137"/>
      <c r="T802" s="137"/>
      <c r="U802" s="137"/>
      <c r="V802" s="137"/>
      <c r="W802" s="137"/>
      <c r="X802" s="137"/>
      <c r="Y802" s="137"/>
      <c r="Z802" s="137"/>
    </row>
    <row r="803" spans="1:26" s="138" customFormat="1" x14ac:dyDescent="0.2">
      <c r="A803" s="235"/>
      <c r="B803" s="139"/>
      <c r="C803" s="139"/>
      <c r="D803" s="139"/>
      <c r="E803" s="136"/>
      <c r="F803" s="136"/>
      <c r="G803" s="136"/>
      <c r="H803" s="137"/>
      <c r="I803" s="137"/>
      <c r="J803" s="137"/>
      <c r="K803" s="137"/>
      <c r="L803" s="137"/>
      <c r="M803" s="137"/>
      <c r="N803" s="137"/>
      <c r="O803" s="137"/>
      <c r="P803" s="137"/>
      <c r="Q803" s="137"/>
      <c r="R803" s="137"/>
      <c r="S803" s="137"/>
      <c r="T803" s="137"/>
      <c r="U803" s="137"/>
      <c r="V803" s="137"/>
      <c r="W803" s="137"/>
      <c r="X803" s="137"/>
      <c r="Y803" s="137"/>
      <c r="Z803" s="137"/>
    </row>
    <row r="804" spans="1:26" s="138" customFormat="1" x14ac:dyDescent="0.2">
      <c r="A804" s="235"/>
      <c r="B804" s="139"/>
      <c r="C804" s="139"/>
      <c r="D804" s="139"/>
      <c r="E804" s="136"/>
      <c r="F804" s="136"/>
      <c r="G804" s="136"/>
      <c r="H804" s="137"/>
      <c r="I804" s="137"/>
      <c r="J804" s="137"/>
      <c r="K804" s="137"/>
      <c r="L804" s="137"/>
      <c r="M804" s="137"/>
      <c r="N804" s="137"/>
      <c r="O804" s="137"/>
      <c r="P804" s="137"/>
      <c r="Q804" s="137"/>
      <c r="R804" s="137"/>
      <c r="S804" s="137"/>
      <c r="T804" s="137"/>
      <c r="U804" s="137"/>
      <c r="V804" s="137"/>
      <c r="W804" s="137"/>
      <c r="X804" s="137"/>
      <c r="Y804" s="137"/>
      <c r="Z804" s="137"/>
    </row>
    <row r="805" spans="1:26" s="138" customFormat="1" x14ac:dyDescent="0.2">
      <c r="A805" s="235"/>
      <c r="B805" s="139"/>
      <c r="C805" s="139"/>
      <c r="D805" s="139"/>
      <c r="E805" s="136"/>
      <c r="F805" s="136"/>
      <c r="G805" s="136"/>
      <c r="H805" s="137"/>
      <c r="I805" s="137"/>
      <c r="J805" s="137"/>
      <c r="K805" s="137"/>
      <c r="L805" s="137"/>
      <c r="M805" s="137"/>
      <c r="N805" s="137"/>
      <c r="O805" s="137"/>
      <c r="P805" s="137"/>
      <c r="Q805" s="137"/>
      <c r="R805" s="137"/>
      <c r="S805" s="137"/>
      <c r="T805" s="137"/>
      <c r="U805" s="137"/>
      <c r="V805" s="137"/>
      <c r="W805" s="137"/>
      <c r="X805" s="137"/>
      <c r="Y805" s="137"/>
      <c r="Z805" s="137"/>
    </row>
    <row r="806" spans="1:26" s="138" customFormat="1" x14ac:dyDescent="0.2">
      <c r="A806" s="235"/>
      <c r="B806" s="139"/>
      <c r="C806" s="139"/>
      <c r="D806" s="139"/>
      <c r="E806" s="136"/>
      <c r="F806" s="136"/>
      <c r="G806" s="136"/>
      <c r="H806" s="137"/>
      <c r="I806" s="137"/>
      <c r="J806" s="137"/>
      <c r="K806" s="137"/>
      <c r="L806" s="137"/>
      <c r="M806" s="137"/>
      <c r="N806" s="137"/>
      <c r="O806" s="137"/>
      <c r="P806" s="137"/>
      <c r="Q806" s="137"/>
      <c r="R806" s="137"/>
      <c r="S806" s="137"/>
      <c r="T806" s="137"/>
      <c r="U806" s="137"/>
      <c r="V806" s="137"/>
      <c r="W806" s="137"/>
      <c r="X806" s="137"/>
      <c r="Y806" s="137"/>
      <c r="Z806" s="137"/>
    </row>
    <row r="807" spans="1:26" s="138" customFormat="1" x14ac:dyDescent="0.2">
      <c r="A807" s="235"/>
      <c r="E807" s="136"/>
      <c r="F807" s="136"/>
      <c r="G807" s="136"/>
      <c r="H807" s="137"/>
      <c r="I807" s="137"/>
      <c r="J807" s="137"/>
      <c r="K807" s="137"/>
      <c r="L807" s="137"/>
      <c r="M807" s="137"/>
      <c r="N807" s="137"/>
      <c r="O807" s="137"/>
      <c r="P807" s="137"/>
      <c r="Q807" s="137"/>
      <c r="R807" s="137"/>
      <c r="S807" s="137"/>
      <c r="T807" s="137"/>
      <c r="U807" s="137"/>
      <c r="V807" s="137"/>
      <c r="W807" s="137"/>
      <c r="X807" s="137"/>
      <c r="Y807" s="137"/>
      <c r="Z807" s="137"/>
    </row>
    <row r="808" spans="1:26" s="138" customFormat="1" x14ac:dyDescent="0.2">
      <c r="A808" s="235"/>
      <c r="B808" s="139"/>
      <c r="C808" s="139"/>
      <c r="D808" s="139"/>
      <c r="E808" s="136"/>
      <c r="F808" s="136"/>
      <c r="G808" s="136"/>
      <c r="H808" s="137"/>
      <c r="I808" s="137"/>
      <c r="J808" s="137"/>
      <c r="K808" s="137"/>
      <c r="L808" s="137"/>
      <c r="M808" s="137"/>
      <c r="N808" s="137"/>
      <c r="O808" s="137"/>
      <c r="P808" s="137"/>
      <c r="Q808" s="137"/>
      <c r="R808" s="137"/>
      <c r="S808" s="137"/>
      <c r="T808" s="137"/>
      <c r="U808" s="137"/>
      <c r="V808" s="137"/>
      <c r="W808" s="137"/>
      <c r="X808" s="137"/>
      <c r="Y808" s="137"/>
      <c r="Z808" s="137"/>
    </row>
    <row r="809" spans="1:26" s="138" customFormat="1" ht="13.5" customHeight="1" x14ac:dyDescent="0.2">
      <c r="A809" s="235"/>
      <c r="B809" s="139"/>
      <c r="C809" s="139"/>
      <c r="D809" s="139"/>
      <c r="E809" s="136"/>
      <c r="F809" s="136"/>
      <c r="G809" s="136"/>
      <c r="H809" s="137"/>
      <c r="I809" s="137"/>
      <c r="J809" s="137"/>
      <c r="K809" s="137"/>
      <c r="L809" s="137"/>
      <c r="M809" s="137"/>
      <c r="N809" s="137"/>
      <c r="O809" s="137"/>
      <c r="P809" s="137"/>
      <c r="Q809" s="137"/>
      <c r="R809" s="137"/>
      <c r="S809" s="137"/>
      <c r="T809" s="137"/>
      <c r="U809" s="137"/>
      <c r="V809" s="137"/>
      <c r="W809" s="137"/>
      <c r="X809" s="137"/>
      <c r="Y809" s="137"/>
      <c r="Z809" s="137"/>
    </row>
    <row r="810" spans="1:26" s="138" customFormat="1" ht="13.5" customHeight="1" x14ac:dyDescent="0.2">
      <c r="A810" s="235"/>
      <c r="B810" s="139"/>
      <c r="C810" s="139"/>
      <c r="D810" s="139"/>
      <c r="E810" s="136"/>
      <c r="F810" s="136"/>
      <c r="G810" s="136"/>
      <c r="H810" s="137"/>
      <c r="I810" s="137"/>
      <c r="J810" s="137"/>
      <c r="K810" s="137"/>
      <c r="L810" s="137"/>
      <c r="M810" s="137"/>
      <c r="N810" s="137"/>
      <c r="O810" s="137"/>
      <c r="P810" s="137"/>
      <c r="Q810" s="137"/>
      <c r="R810" s="137"/>
      <c r="S810" s="137"/>
      <c r="T810" s="137"/>
      <c r="U810" s="137"/>
      <c r="V810" s="137"/>
      <c r="W810" s="137"/>
      <c r="X810" s="137"/>
      <c r="Y810" s="137"/>
      <c r="Z810" s="137"/>
    </row>
    <row r="811" spans="1:26" s="138" customFormat="1" x14ac:dyDescent="0.2">
      <c r="A811" s="235"/>
      <c r="B811" s="139"/>
      <c r="C811" s="139"/>
      <c r="D811" s="139"/>
      <c r="E811" s="136"/>
      <c r="F811" s="136"/>
      <c r="G811" s="136"/>
      <c r="H811" s="137"/>
      <c r="I811" s="137"/>
      <c r="J811" s="137"/>
      <c r="K811" s="137"/>
      <c r="L811" s="137"/>
      <c r="M811" s="137"/>
      <c r="N811" s="137"/>
      <c r="O811" s="137"/>
      <c r="P811" s="137"/>
      <c r="Q811" s="137"/>
      <c r="R811" s="137"/>
      <c r="S811" s="137"/>
      <c r="T811" s="137"/>
      <c r="U811" s="137"/>
      <c r="V811" s="137"/>
      <c r="W811" s="137"/>
      <c r="X811" s="137"/>
      <c r="Y811" s="137"/>
      <c r="Z811" s="137"/>
    </row>
    <row r="812" spans="1:26" s="138" customFormat="1" x14ac:dyDescent="0.2">
      <c r="A812" s="235"/>
      <c r="B812" s="139"/>
      <c r="C812" s="139"/>
      <c r="D812" s="139"/>
      <c r="E812" s="136"/>
      <c r="F812" s="136"/>
      <c r="G812" s="136"/>
      <c r="H812" s="137"/>
      <c r="I812" s="137"/>
      <c r="J812" s="137"/>
      <c r="K812" s="137"/>
      <c r="L812" s="137"/>
      <c r="M812" s="137"/>
      <c r="N812" s="137"/>
      <c r="O812" s="137"/>
      <c r="P812" s="137"/>
      <c r="Q812" s="137"/>
      <c r="R812" s="137"/>
      <c r="S812" s="137"/>
      <c r="T812" s="137"/>
      <c r="U812" s="137"/>
      <c r="V812" s="137"/>
      <c r="W812" s="137"/>
      <c r="X812" s="137"/>
      <c r="Y812" s="137"/>
      <c r="Z812" s="137"/>
    </row>
    <row r="813" spans="1:26" s="138" customFormat="1" x14ac:dyDescent="0.2">
      <c r="A813" s="235"/>
      <c r="B813" s="139"/>
      <c r="C813" s="139"/>
      <c r="D813" s="139"/>
      <c r="E813" s="136"/>
      <c r="F813" s="136"/>
      <c r="G813" s="136"/>
      <c r="H813" s="137"/>
      <c r="I813" s="137"/>
      <c r="J813" s="137"/>
      <c r="K813" s="137"/>
      <c r="L813" s="137"/>
      <c r="M813" s="137"/>
      <c r="N813" s="137"/>
      <c r="O813" s="137"/>
      <c r="P813" s="137"/>
      <c r="Q813" s="137"/>
      <c r="R813" s="137"/>
      <c r="S813" s="137"/>
      <c r="T813" s="137"/>
      <c r="U813" s="137"/>
      <c r="V813" s="137"/>
      <c r="W813" s="137"/>
      <c r="X813" s="137"/>
      <c r="Y813" s="137"/>
      <c r="Z813" s="137"/>
    </row>
    <row r="814" spans="1:26" s="138" customFormat="1" x14ac:dyDescent="0.2">
      <c r="A814" s="235"/>
      <c r="B814" s="139"/>
      <c r="C814" s="139"/>
      <c r="D814" s="139"/>
      <c r="E814" s="136"/>
      <c r="F814" s="136"/>
      <c r="G814" s="136"/>
      <c r="H814" s="137"/>
      <c r="I814" s="137"/>
      <c r="J814" s="137"/>
      <c r="K814" s="137"/>
      <c r="L814" s="137"/>
      <c r="M814" s="137"/>
      <c r="N814" s="137"/>
      <c r="O814" s="137"/>
      <c r="P814" s="137"/>
      <c r="Q814" s="137"/>
      <c r="R814" s="137"/>
      <c r="S814" s="137"/>
      <c r="T814" s="137"/>
      <c r="U814" s="137"/>
      <c r="V814" s="137"/>
      <c r="W814" s="137"/>
      <c r="X814" s="137"/>
      <c r="Y814" s="137"/>
      <c r="Z814" s="137"/>
    </row>
    <row r="815" spans="1:26" s="138" customFormat="1" x14ac:dyDescent="0.2">
      <c r="A815" s="235"/>
      <c r="B815" s="139"/>
      <c r="C815" s="139"/>
      <c r="D815" s="139"/>
      <c r="E815" s="136"/>
      <c r="F815" s="136"/>
      <c r="G815" s="136"/>
      <c r="H815" s="137"/>
      <c r="I815" s="137"/>
      <c r="J815" s="137"/>
      <c r="K815" s="137"/>
      <c r="L815" s="137"/>
      <c r="M815" s="137"/>
      <c r="N815" s="137"/>
      <c r="O815" s="137"/>
      <c r="P815" s="137"/>
      <c r="Q815" s="137"/>
      <c r="R815" s="137"/>
      <c r="S815" s="137"/>
      <c r="T815" s="137"/>
      <c r="U815" s="137"/>
      <c r="V815" s="137"/>
      <c r="W815" s="137"/>
      <c r="X815" s="137"/>
      <c r="Y815" s="137"/>
      <c r="Z815" s="137"/>
    </row>
    <row r="816" spans="1:26" s="138" customFormat="1" x14ac:dyDescent="0.2">
      <c r="A816" s="235"/>
      <c r="B816" s="139"/>
      <c r="C816" s="139"/>
      <c r="D816" s="139"/>
      <c r="E816" s="136"/>
      <c r="F816" s="136"/>
      <c r="G816" s="136"/>
      <c r="H816" s="137"/>
      <c r="I816" s="137"/>
      <c r="J816" s="137"/>
      <c r="K816" s="137"/>
      <c r="L816" s="137"/>
      <c r="M816" s="137"/>
      <c r="N816" s="137"/>
      <c r="O816" s="137"/>
      <c r="P816" s="137"/>
      <c r="Q816" s="137"/>
      <c r="R816" s="137"/>
      <c r="S816" s="137"/>
      <c r="T816" s="137"/>
      <c r="U816" s="137"/>
      <c r="V816" s="137"/>
      <c r="W816" s="137"/>
      <c r="X816" s="137"/>
      <c r="Y816" s="137"/>
      <c r="Z816" s="137"/>
    </row>
    <row r="817" spans="1:26" s="138" customFormat="1" x14ac:dyDescent="0.2">
      <c r="A817" s="235"/>
      <c r="B817" s="139"/>
      <c r="C817" s="139"/>
      <c r="D817" s="139"/>
      <c r="E817" s="136"/>
      <c r="F817" s="136"/>
      <c r="G817" s="136"/>
      <c r="H817" s="137"/>
      <c r="I817" s="137"/>
      <c r="J817" s="137"/>
      <c r="K817" s="137"/>
      <c r="L817" s="137"/>
      <c r="M817" s="137"/>
      <c r="N817" s="137"/>
      <c r="O817" s="137"/>
      <c r="P817" s="137"/>
      <c r="Q817" s="137"/>
      <c r="R817" s="137"/>
      <c r="S817" s="137"/>
      <c r="T817" s="137"/>
      <c r="U817" s="137"/>
      <c r="V817" s="137"/>
      <c r="W817" s="137"/>
      <c r="X817" s="137"/>
      <c r="Y817" s="137"/>
      <c r="Z817" s="137"/>
    </row>
    <row r="818" spans="1:26" s="138" customFormat="1" x14ac:dyDescent="0.2">
      <c r="A818" s="235"/>
      <c r="B818" s="139"/>
      <c r="C818" s="139"/>
      <c r="D818" s="139"/>
      <c r="E818" s="136"/>
      <c r="F818" s="136"/>
      <c r="G818" s="136"/>
      <c r="H818" s="137"/>
      <c r="I818" s="137"/>
      <c r="J818" s="137"/>
      <c r="K818" s="137"/>
      <c r="L818" s="137"/>
      <c r="M818" s="137"/>
      <c r="N818" s="137"/>
      <c r="O818" s="137"/>
      <c r="P818" s="137"/>
      <c r="Q818" s="137"/>
      <c r="R818" s="137"/>
      <c r="S818" s="137"/>
      <c r="T818" s="137"/>
      <c r="U818" s="137"/>
      <c r="V818" s="137"/>
      <c r="W818" s="137"/>
      <c r="X818" s="137"/>
      <c r="Y818" s="137"/>
      <c r="Z818" s="137"/>
    </row>
    <row r="819" spans="1:26" s="138" customFormat="1" x14ac:dyDescent="0.2">
      <c r="A819" s="235"/>
      <c r="B819" s="139"/>
      <c r="C819" s="139"/>
      <c r="D819" s="139"/>
      <c r="E819" s="136"/>
      <c r="F819" s="136"/>
      <c r="G819" s="136"/>
      <c r="H819" s="137"/>
      <c r="I819" s="137"/>
      <c r="J819" s="137"/>
      <c r="K819" s="137"/>
      <c r="L819" s="137"/>
      <c r="M819" s="137"/>
      <c r="N819" s="137"/>
      <c r="O819" s="137"/>
      <c r="P819" s="137"/>
      <c r="Q819" s="137"/>
      <c r="R819" s="137"/>
      <c r="S819" s="137"/>
      <c r="T819" s="137"/>
      <c r="U819" s="137"/>
      <c r="V819" s="137"/>
      <c r="W819" s="137"/>
      <c r="X819" s="137"/>
      <c r="Y819" s="137"/>
      <c r="Z819" s="137"/>
    </row>
    <row r="820" spans="1:26" s="138" customFormat="1" x14ac:dyDescent="0.2">
      <c r="A820" s="235"/>
      <c r="B820" s="139"/>
      <c r="C820" s="139"/>
      <c r="D820" s="139"/>
      <c r="E820" s="136"/>
      <c r="F820" s="136"/>
      <c r="G820" s="136"/>
      <c r="H820" s="137"/>
      <c r="I820" s="137"/>
      <c r="J820" s="137"/>
      <c r="K820" s="137"/>
      <c r="L820" s="137"/>
      <c r="M820" s="137"/>
      <c r="N820" s="137"/>
      <c r="O820" s="137"/>
      <c r="P820" s="137"/>
      <c r="Q820" s="137"/>
      <c r="R820" s="137"/>
      <c r="S820" s="137"/>
      <c r="T820" s="137"/>
      <c r="U820" s="137"/>
      <c r="V820" s="137"/>
      <c r="W820" s="137"/>
      <c r="X820" s="137"/>
      <c r="Y820" s="137"/>
      <c r="Z820" s="137"/>
    </row>
    <row r="821" spans="1:26" s="138" customFormat="1" x14ac:dyDescent="0.2">
      <c r="A821" s="235"/>
      <c r="B821" s="139"/>
      <c r="C821" s="139"/>
      <c r="D821" s="139"/>
      <c r="E821" s="136"/>
      <c r="F821" s="136"/>
      <c r="G821" s="136"/>
      <c r="H821" s="137"/>
      <c r="I821" s="137"/>
      <c r="J821" s="137"/>
      <c r="K821" s="137"/>
      <c r="L821" s="137"/>
      <c r="M821" s="137"/>
      <c r="N821" s="137"/>
      <c r="O821" s="137"/>
      <c r="P821" s="137"/>
      <c r="Q821" s="137"/>
      <c r="R821" s="137"/>
      <c r="S821" s="137"/>
      <c r="T821" s="137"/>
      <c r="U821" s="137"/>
      <c r="V821" s="137"/>
      <c r="W821" s="137"/>
      <c r="X821" s="137"/>
      <c r="Y821" s="137"/>
      <c r="Z821" s="137"/>
    </row>
    <row r="822" spans="1:26" s="138" customFormat="1" x14ac:dyDescent="0.2">
      <c r="A822" s="235"/>
      <c r="B822" s="139"/>
      <c r="C822" s="139"/>
      <c r="D822" s="139"/>
      <c r="E822" s="136"/>
      <c r="F822" s="136"/>
      <c r="G822" s="136"/>
      <c r="H822" s="137"/>
      <c r="I822" s="137"/>
      <c r="J822" s="137"/>
      <c r="K822" s="137"/>
      <c r="L822" s="137"/>
      <c r="M822" s="137"/>
      <c r="N822" s="137"/>
      <c r="O822" s="137"/>
      <c r="P822" s="137"/>
      <c r="Q822" s="137"/>
      <c r="R822" s="137"/>
      <c r="S822" s="137"/>
      <c r="T822" s="137"/>
      <c r="U822" s="137"/>
      <c r="V822" s="137"/>
      <c r="W822" s="137"/>
      <c r="X822" s="137"/>
      <c r="Y822" s="137"/>
      <c r="Z822" s="137"/>
    </row>
    <row r="823" spans="1:26" s="138" customFormat="1" x14ac:dyDescent="0.2">
      <c r="A823" s="235"/>
      <c r="B823" s="139"/>
      <c r="C823" s="139"/>
      <c r="D823" s="139"/>
      <c r="E823" s="136"/>
      <c r="F823" s="136"/>
      <c r="G823" s="136"/>
      <c r="H823" s="137"/>
      <c r="I823" s="137"/>
      <c r="J823" s="137"/>
      <c r="K823" s="137"/>
      <c r="L823" s="137"/>
      <c r="M823" s="137"/>
      <c r="N823" s="137"/>
      <c r="O823" s="137"/>
      <c r="P823" s="137"/>
      <c r="Q823" s="137"/>
      <c r="R823" s="137"/>
      <c r="S823" s="137"/>
      <c r="T823" s="137"/>
      <c r="U823" s="137"/>
      <c r="V823" s="137"/>
      <c r="W823" s="137"/>
      <c r="X823" s="137"/>
      <c r="Y823" s="137"/>
      <c r="Z823" s="137"/>
    </row>
    <row r="824" spans="1:26" s="138" customFormat="1" x14ac:dyDescent="0.2">
      <c r="A824" s="235"/>
      <c r="B824" s="139"/>
      <c r="C824" s="139"/>
      <c r="D824" s="139"/>
      <c r="E824" s="136"/>
      <c r="F824" s="136"/>
      <c r="G824" s="136"/>
      <c r="H824" s="137"/>
      <c r="I824" s="137"/>
      <c r="J824" s="137"/>
      <c r="K824" s="137"/>
      <c r="L824" s="137"/>
      <c r="M824" s="137"/>
      <c r="N824" s="137"/>
      <c r="O824" s="137"/>
      <c r="P824" s="137"/>
      <c r="Q824" s="137"/>
      <c r="R824" s="137"/>
      <c r="S824" s="137"/>
      <c r="T824" s="137"/>
      <c r="U824" s="137"/>
      <c r="V824" s="137"/>
      <c r="W824" s="137"/>
      <c r="X824" s="137"/>
      <c r="Y824" s="137"/>
      <c r="Z824" s="137"/>
    </row>
    <row r="825" spans="1:26" s="138" customFormat="1" x14ac:dyDescent="0.2">
      <c r="A825" s="235"/>
      <c r="B825" s="139"/>
      <c r="C825" s="139"/>
      <c r="D825" s="139"/>
      <c r="E825" s="136"/>
      <c r="F825" s="136"/>
      <c r="G825" s="136"/>
      <c r="H825" s="137"/>
      <c r="I825" s="137"/>
      <c r="J825" s="137"/>
      <c r="K825" s="137"/>
      <c r="L825" s="137"/>
      <c r="M825" s="137"/>
      <c r="N825" s="137"/>
      <c r="O825" s="137"/>
      <c r="P825" s="137"/>
      <c r="Q825" s="137"/>
      <c r="R825" s="137"/>
      <c r="S825" s="137"/>
      <c r="T825" s="137"/>
      <c r="U825" s="137"/>
      <c r="V825" s="137"/>
      <c r="W825" s="137"/>
      <c r="X825" s="137"/>
      <c r="Y825" s="137"/>
      <c r="Z825" s="137"/>
    </row>
    <row r="826" spans="1:26" s="138" customFormat="1" x14ac:dyDescent="0.2">
      <c r="A826" s="235"/>
      <c r="B826" s="139"/>
      <c r="C826" s="139"/>
      <c r="D826" s="139"/>
      <c r="E826" s="136"/>
      <c r="F826" s="136"/>
      <c r="G826" s="136"/>
      <c r="H826" s="137"/>
      <c r="I826" s="137"/>
      <c r="J826" s="137"/>
      <c r="K826" s="137"/>
      <c r="L826" s="137"/>
      <c r="M826" s="137"/>
      <c r="N826" s="137"/>
      <c r="O826" s="137"/>
      <c r="P826" s="137"/>
      <c r="Q826" s="137"/>
      <c r="R826" s="137"/>
      <c r="S826" s="137"/>
      <c r="T826" s="137"/>
      <c r="U826" s="137"/>
      <c r="V826" s="137"/>
      <c r="W826" s="137"/>
      <c r="X826" s="137"/>
      <c r="Y826" s="137"/>
      <c r="Z826" s="137"/>
    </row>
    <row r="827" spans="1:26" s="138" customFormat="1" x14ac:dyDescent="0.2">
      <c r="A827" s="235"/>
      <c r="B827" s="139"/>
      <c r="C827" s="139"/>
      <c r="D827" s="139"/>
      <c r="E827" s="136"/>
      <c r="F827" s="136"/>
      <c r="G827" s="136"/>
      <c r="H827" s="137"/>
      <c r="I827" s="137"/>
      <c r="J827" s="137"/>
      <c r="K827" s="137"/>
      <c r="L827" s="137"/>
      <c r="M827" s="137"/>
      <c r="N827" s="137"/>
      <c r="O827" s="137"/>
      <c r="P827" s="137"/>
      <c r="Q827" s="137"/>
      <c r="R827" s="137"/>
      <c r="S827" s="137"/>
      <c r="T827" s="137"/>
      <c r="U827" s="137"/>
      <c r="V827" s="137"/>
      <c r="W827" s="137"/>
      <c r="X827" s="137"/>
      <c r="Y827" s="137"/>
      <c r="Z827" s="137"/>
    </row>
    <row r="828" spans="1:26" s="138" customFormat="1" x14ac:dyDescent="0.2">
      <c r="A828" s="235"/>
      <c r="B828" s="139"/>
      <c r="C828" s="139"/>
      <c r="D828" s="139"/>
      <c r="E828" s="136"/>
      <c r="F828" s="136"/>
      <c r="G828" s="136"/>
      <c r="H828" s="137"/>
      <c r="I828" s="137"/>
      <c r="J828" s="137"/>
      <c r="K828" s="137"/>
      <c r="L828" s="137"/>
      <c r="M828" s="137"/>
      <c r="N828" s="137"/>
      <c r="O828" s="137"/>
      <c r="P828" s="137"/>
      <c r="Q828" s="137"/>
      <c r="R828" s="137"/>
      <c r="S828" s="137"/>
      <c r="T828" s="137"/>
      <c r="U828" s="137"/>
      <c r="V828" s="137"/>
      <c r="W828" s="137"/>
      <c r="X828" s="137"/>
      <c r="Y828" s="137"/>
      <c r="Z828" s="137"/>
    </row>
    <row r="829" spans="1:26" s="138" customFormat="1" x14ac:dyDescent="0.2">
      <c r="A829" s="235"/>
      <c r="B829" s="139"/>
      <c r="C829" s="139"/>
      <c r="D829" s="139"/>
      <c r="E829" s="136"/>
      <c r="F829" s="136"/>
      <c r="G829" s="136"/>
      <c r="H829" s="137"/>
      <c r="I829" s="137"/>
      <c r="J829" s="137"/>
      <c r="K829" s="137"/>
      <c r="L829" s="137"/>
      <c r="M829" s="137"/>
      <c r="N829" s="137"/>
      <c r="O829" s="137"/>
      <c r="P829" s="137"/>
      <c r="Q829" s="137"/>
      <c r="R829" s="137"/>
      <c r="S829" s="137"/>
      <c r="T829" s="137"/>
      <c r="U829" s="137"/>
      <c r="V829" s="137"/>
      <c r="W829" s="137"/>
      <c r="X829" s="137"/>
      <c r="Y829" s="137"/>
      <c r="Z829" s="137"/>
    </row>
    <row r="830" spans="1:26" s="138" customFormat="1" x14ac:dyDescent="0.2">
      <c r="A830" s="235"/>
      <c r="B830" s="139"/>
      <c r="C830" s="139"/>
      <c r="D830" s="139"/>
      <c r="E830" s="136"/>
      <c r="F830" s="136"/>
      <c r="G830" s="136"/>
      <c r="H830" s="137"/>
      <c r="I830" s="137"/>
      <c r="J830" s="137"/>
      <c r="K830" s="137"/>
      <c r="L830" s="137"/>
      <c r="M830" s="137"/>
      <c r="N830" s="137"/>
      <c r="O830" s="137"/>
      <c r="P830" s="137"/>
      <c r="Q830" s="137"/>
      <c r="R830" s="137"/>
      <c r="S830" s="137"/>
      <c r="T830" s="137"/>
      <c r="U830" s="137"/>
      <c r="V830" s="137"/>
      <c r="W830" s="137"/>
      <c r="X830" s="137"/>
      <c r="Y830" s="137"/>
      <c r="Z830" s="137"/>
    </row>
    <row r="831" spans="1:26" s="138" customFormat="1" x14ac:dyDescent="0.2">
      <c r="A831" s="235"/>
      <c r="B831" s="139"/>
      <c r="C831" s="139"/>
      <c r="D831" s="139"/>
      <c r="E831" s="136"/>
      <c r="F831" s="136"/>
      <c r="G831" s="136"/>
      <c r="H831" s="137"/>
      <c r="I831" s="137"/>
      <c r="J831" s="137"/>
      <c r="K831" s="137"/>
      <c r="L831" s="137"/>
      <c r="M831" s="137"/>
      <c r="N831" s="137"/>
      <c r="O831" s="137"/>
      <c r="P831" s="137"/>
      <c r="Q831" s="137"/>
      <c r="R831" s="137"/>
      <c r="S831" s="137"/>
      <c r="T831" s="137"/>
      <c r="U831" s="137"/>
      <c r="V831" s="137"/>
      <c r="W831" s="137"/>
      <c r="X831" s="137"/>
      <c r="Y831" s="137"/>
      <c r="Z831" s="137"/>
    </row>
    <row r="832" spans="1:26" s="138" customFormat="1" x14ac:dyDescent="0.2">
      <c r="A832" s="235"/>
      <c r="B832" s="139"/>
      <c r="C832" s="139"/>
      <c r="D832" s="139"/>
      <c r="E832" s="136"/>
      <c r="F832" s="136"/>
      <c r="G832" s="136"/>
      <c r="H832" s="137"/>
      <c r="I832" s="137"/>
      <c r="J832" s="137"/>
      <c r="K832" s="137"/>
      <c r="L832" s="137"/>
      <c r="M832" s="137"/>
      <c r="N832" s="137"/>
      <c r="O832" s="137"/>
      <c r="P832" s="137"/>
      <c r="Q832" s="137"/>
      <c r="R832" s="137"/>
      <c r="S832" s="137"/>
      <c r="T832" s="137"/>
      <c r="U832" s="137"/>
      <c r="V832" s="137"/>
      <c r="W832" s="137"/>
      <c r="X832" s="137"/>
      <c r="Y832" s="137"/>
      <c r="Z832" s="137"/>
    </row>
    <row r="833" spans="1:26" s="138" customFormat="1" x14ac:dyDescent="0.2">
      <c r="A833" s="235"/>
      <c r="B833" s="139"/>
      <c r="C833" s="139"/>
      <c r="D833" s="139"/>
      <c r="E833" s="136"/>
      <c r="F833" s="136"/>
      <c r="G833" s="136"/>
      <c r="H833" s="137"/>
      <c r="I833" s="137"/>
      <c r="J833" s="137"/>
      <c r="K833" s="137"/>
      <c r="L833" s="137"/>
      <c r="M833" s="137"/>
      <c r="N833" s="137"/>
      <c r="O833" s="137"/>
      <c r="P833" s="137"/>
      <c r="Q833" s="137"/>
      <c r="R833" s="137"/>
      <c r="S833" s="137"/>
      <c r="T833" s="137"/>
      <c r="U833" s="137"/>
      <c r="V833" s="137"/>
      <c r="W833" s="137"/>
      <c r="X833" s="137"/>
      <c r="Y833" s="137"/>
      <c r="Z833" s="137"/>
    </row>
    <row r="834" spans="1:26" s="138" customFormat="1" x14ac:dyDescent="0.2">
      <c r="A834" s="235"/>
      <c r="B834" s="139"/>
      <c r="C834" s="139"/>
      <c r="D834" s="139"/>
      <c r="E834" s="136"/>
      <c r="F834" s="136"/>
      <c r="G834" s="136"/>
      <c r="H834" s="137"/>
      <c r="I834" s="137"/>
      <c r="J834" s="137"/>
      <c r="K834" s="137"/>
      <c r="L834" s="137"/>
      <c r="M834" s="137"/>
      <c r="N834" s="137"/>
      <c r="O834" s="137"/>
      <c r="P834" s="137"/>
      <c r="Q834" s="137"/>
      <c r="R834" s="137"/>
      <c r="S834" s="137"/>
      <c r="T834" s="137"/>
      <c r="U834" s="137"/>
      <c r="V834" s="137"/>
      <c r="W834" s="137"/>
      <c r="X834" s="137"/>
      <c r="Y834" s="137"/>
      <c r="Z834" s="137"/>
    </row>
    <row r="835" spans="1:26" s="138" customFormat="1" x14ac:dyDescent="0.2">
      <c r="A835" s="235"/>
      <c r="B835" s="139"/>
      <c r="C835" s="139"/>
      <c r="D835" s="139"/>
      <c r="E835" s="136"/>
      <c r="F835" s="136"/>
      <c r="G835" s="136"/>
      <c r="H835" s="137"/>
      <c r="I835" s="137"/>
      <c r="J835" s="137"/>
      <c r="K835" s="137"/>
      <c r="L835" s="137"/>
      <c r="M835" s="137"/>
      <c r="N835" s="137"/>
      <c r="O835" s="137"/>
      <c r="P835" s="137"/>
      <c r="Q835" s="137"/>
      <c r="R835" s="137"/>
      <c r="S835" s="137"/>
      <c r="T835" s="137"/>
      <c r="U835" s="137"/>
      <c r="V835" s="137"/>
      <c r="W835" s="137"/>
      <c r="X835" s="137"/>
      <c r="Y835" s="137"/>
      <c r="Z835" s="137"/>
    </row>
    <row r="836" spans="1:26" s="138" customFormat="1" x14ac:dyDescent="0.2">
      <c r="A836" s="235"/>
      <c r="B836" s="139"/>
      <c r="C836" s="139"/>
      <c r="D836" s="139"/>
      <c r="E836" s="136"/>
      <c r="F836" s="136"/>
      <c r="G836" s="136"/>
      <c r="H836" s="137"/>
      <c r="I836" s="137"/>
      <c r="J836" s="137"/>
      <c r="K836" s="137"/>
      <c r="L836" s="137"/>
      <c r="M836" s="137"/>
      <c r="N836" s="137"/>
      <c r="O836" s="137"/>
      <c r="P836" s="137"/>
      <c r="Q836" s="137"/>
      <c r="R836" s="137"/>
      <c r="S836" s="137"/>
      <c r="T836" s="137"/>
      <c r="U836" s="137"/>
      <c r="V836" s="137"/>
      <c r="W836" s="137"/>
      <c r="X836" s="137"/>
      <c r="Y836" s="137"/>
      <c r="Z836" s="137"/>
    </row>
    <row r="837" spans="1:26" s="138" customFormat="1" x14ac:dyDescent="0.2">
      <c r="A837" s="235"/>
      <c r="B837" s="139"/>
      <c r="C837" s="139"/>
      <c r="D837" s="139"/>
      <c r="E837" s="136"/>
      <c r="F837" s="136"/>
      <c r="G837" s="136"/>
      <c r="H837" s="137"/>
      <c r="I837" s="137"/>
      <c r="J837" s="137"/>
      <c r="K837" s="137"/>
      <c r="L837" s="137"/>
      <c r="M837" s="137"/>
      <c r="N837" s="137"/>
      <c r="O837" s="137"/>
      <c r="P837" s="137"/>
      <c r="Q837" s="137"/>
      <c r="R837" s="137"/>
      <c r="S837" s="137"/>
      <c r="T837" s="137"/>
      <c r="U837" s="137"/>
      <c r="V837" s="137"/>
      <c r="W837" s="137"/>
      <c r="X837" s="137"/>
      <c r="Y837" s="137"/>
      <c r="Z837" s="137"/>
    </row>
    <row r="838" spans="1:26" s="138" customFormat="1" x14ac:dyDescent="0.2">
      <c r="A838" s="235"/>
      <c r="E838" s="136"/>
      <c r="F838" s="136"/>
      <c r="G838" s="136"/>
      <c r="H838" s="137"/>
      <c r="I838" s="137"/>
      <c r="J838" s="137"/>
      <c r="K838" s="137"/>
      <c r="L838" s="137"/>
      <c r="M838" s="137"/>
      <c r="N838" s="137"/>
      <c r="O838" s="137"/>
      <c r="P838" s="137"/>
      <c r="Q838" s="137"/>
      <c r="R838" s="137"/>
      <c r="S838" s="137"/>
      <c r="T838" s="137"/>
      <c r="U838" s="137"/>
      <c r="V838" s="137"/>
      <c r="W838" s="137"/>
      <c r="X838" s="137"/>
      <c r="Y838" s="137"/>
      <c r="Z838" s="137"/>
    </row>
    <row r="839" spans="1:26" s="138" customFormat="1" x14ac:dyDescent="0.2">
      <c r="A839" s="235"/>
      <c r="B839" s="139"/>
      <c r="C839" s="139"/>
      <c r="D839" s="139"/>
      <c r="E839" s="136"/>
      <c r="F839" s="136"/>
      <c r="G839" s="136"/>
      <c r="H839" s="137"/>
      <c r="I839" s="137"/>
      <c r="J839" s="137"/>
      <c r="K839" s="137"/>
      <c r="L839" s="137"/>
      <c r="M839" s="137"/>
      <c r="N839" s="137"/>
      <c r="O839" s="137"/>
      <c r="P839" s="137"/>
      <c r="Q839" s="137"/>
      <c r="R839" s="137"/>
      <c r="S839" s="137"/>
      <c r="T839" s="137"/>
      <c r="U839" s="137"/>
      <c r="V839" s="137"/>
      <c r="W839" s="137"/>
      <c r="X839" s="137"/>
      <c r="Y839" s="137"/>
      <c r="Z839" s="137"/>
    </row>
    <row r="840" spans="1:26" s="138" customFormat="1" x14ac:dyDescent="0.2">
      <c r="A840" s="235"/>
      <c r="B840" s="139"/>
      <c r="C840" s="139"/>
      <c r="D840" s="139"/>
      <c r="E840" s="136"/>
      <c r="F840" s="136"/>
      <c r="G840" s="136"/>
      <c r="H840" s="137"/>
      <c r="I840" s="137"/>
      <c r="J840" s="137"/>
      <c r="K840" s="137"/>
      <c r="L840" s="137"/>
      <c r="M840" s="137"/>
      <c r="N840" s="137"/>
      <c r="O840" s="137"/>
      <c r="P840" s="137"/>
      <c r="Q840" s="137"/>
      <c r="R840" s="137"/>
      <c r="S840" s="137"/>
      <c r="T840" s="137"/>
      <c r="U840" s="137"/>
      <c r="V840" s="137"/>
      <c r="W840" s="137"/>
      <c r="X840" s="137"/>
      <c r="Y840" s="137"/>
      <c r="Z840" s="137"/>
    </row>
    <row r="841" spans="1:26" s="138" customFormat="1" x14ac:dyDescent="0.2">
      <c r="A841" s="235"/>
      <c r="B841" s="139"/>
      <c r="C841" s="139"/>
      <c r="D841" s="139"/>
      <c r="E841" s="136"/>
      <c r="F841" s="136"/>
      <c r="G841" s="136"/>
      <c r="H841" s="137"/>
      <c r="I841" s="137"/>
      <c r="J841" s="137"/>
      <c r="K841" s="137"/>
      <c r="L841" s="137"/>
      <c r="M841" s="137"/>
      <c r="N841" s="137"/>
      <c r="O841" s="137"/>
      <c r="P841" s="137"/>
      <c r="Q841" s="137"/>
      <c r="R841" s="137"/>
      <c r="S841" s="137"/>
      <c r="T841" s="137"/>
      <c r="U841" s="137"/>
      <c r="V841" s="137"/>
      <c r="W841" s="137"/>
      <c r="X841" s="137"/>
      <c r="Y841" s="137"/>
      <c r="Z841" s="137"/>
    </row>
    <row r="842" spans="1:26" s="138" customFormat="1" x14ac:dyDescent="0.2">
      <c r="A842" s="235"/>
      <c r="B842" s="139"/>
      <c r="C842" s="139"/>
      <c r="D842" s="139"/>
      <c r="E842" s="136"/>
      <c r="F842" s="136"/>
      <c r="G842" s="136"/>
      <c r="H842" s="137"/>
      <c r="I842" s="137"/>
      <c r="J842" s="137"/>
      <c r="K842" s="137"/>
      <c r="L842" s="137"/>
      <c r="M842" s="137"/>
      <c r="N842" s="137"/>
      <c r="O842" s="137"/>
      <c r="P842" s="137"/>
      <c r="Q842" s="137"/>
      <c r="R842" s="137"/>
      <c r="S842" s="137"/>
      <c r="T842" s="137"/>
      <c r="U842" s="137"/>
      <c r="V842" s="137"/>
      <c r="W842" s="137"/>
      <c r="X842" s="137"/>
      <c r="Y842" s="137"/>
      <c r="Z842" s="137"/>
    </row>
    <row r="843" spans="1:26" s="138" customFormat="1" x14ac:dyDescent="0.2">
      <c r="A843" s="235"/>
      <c r="B843" s="139"/>
      <c r="C843" s="139"/>
      <c r="D843" s="139"/>
      <c r="E843" s="136"/>
      <c r="F843" s="136"/>
      <c r="G843" s="136"/>
      <c r="H843" s="137"/>
      <c r="I843" s="137"/>
      <c r="J843" s="137"/>
      <c r="K843" s="137"/>
      <c r="L843" s="137"/>
      <c r="M843" s="137"/>
      <c r="N843" s="137"/>
      <c r="O843" s="137"/>
      <c r="P843" s="137"/>
      <c r="Q843" s="137"/>
      <c r="R843" s="137"/>
      <c r="S843" s="137"/>
      <c r="T843" s="137"/>
      <c r="U843" s="137"/>
      <c r="V843" s="137"/>
      <c r="W843" s="137"/>
      <c r="X843" s="137"/>
      <c r="Y843" s="137"/>
      <c r="Z843" s="137"/>
    </row>
    <row r="844" spans="1:26" s="138" customFormat="1" x14ac:dyDescent="0.2">
      <c r="A844" s="235"/>
      <c r="B844" s="139"/>
      <c r="C844" s="139"/>
      <c r="D844" s="139"/>
      <c r="E844" s="136"/>
      <c r="F844" s="136"/>
      <c r="G844" s="136"/>
      <c r="H844" s="137"/>
      <c r="I844" s="137"/>
      <c r="J844" s="137"/>
      <c r="K844" s="137"/>
      <c r="L844" s="137"/>
      <c r="M844" s="137"/>
      <c r="N844" s="137"/>
      <c r="O844" s="137"/>
      <c r="P844" s="137"/>
      <c r="Q844" s="137"/>
      <c r="R844" s="137"/>
      <c r="S844" s="137"/>
      <c r="T844" s="137"/>
      <c r="U844" s="137"/>
      <c r="V844" s="137"/>
      <c r="W844" s="137"/>
      <c r="X844" s="137"/>
      <c r="Y844" s="137"/>
      <c r="Z844" s="137"/>
    </row>
    <row r="845" spans="1:26" s="138" customFormat="1" x14ac:dyDescent="0.2">
      <c r="A845" s="235"/>
      <c r="B845" s="139"/>
      <c r="C845" s="139"/>
      <c r="D845" s="139"/>
      <c r="E845" s="136"/>
      <c r="F845" s="136"/>
      <c r="G845" s="136"/>
      <c r="H845" s="137"/>
      <c r="I845" s="137"/>
      <c r="J845" s="137"/>
      <c r="K845" s="137"/>
      <c r="L845" s="137"/>
      <c r="M845" s="137"/>
      <c r="N845" s="137"/>
      <c r="O845" s="137"/>
      <c r="P845" s="137"/>
      <c r="Q845" s="137"/>
      <c r="R845" s="137"/>
      <c r="S845" s="137"/>
      <c r="T845" s="137"/>
      <c r="U845" s="137"/>
      <c r="V845" s="137"/>
      <c r="W845" s="137"/>
      <c r="X845" s="137"/>
      <c r="Y845" s="137"/>
      <c r="Z845" s="137"/>
    </row>
    <row r="846" spans="1:26" s="138" customFormat="1" x14ac:dyDescent="0.2">
      <c r="A846" s="235"/>
      <c r="B846" s="139"/>
      <c r="C846" s="139"/>
      <c r="D846" s="139"/>
      <c r="E846" s="136"/>
      <c r="F846" s="136"/>
      <c r="G846" s="136"/>
      <c r="H846" s="137"/>
      <c r="I846" s="137"/>
      <c r="J846" s="137"/>
      <c r="K846" s="137"/>
      <c r="L846" s="137"/>
      <c r="M846" s="137"/>
      <c r="N846" s="137"/>
      <c r="O846" s="137"/>
      <c r="P846" s="137"/>
      <c r="Q846" s="137"/>
      <c r="R846" s="137"/>
      <c r="S846" s="137"/>
      <c r="T846" s="137"/>
      <c r="U846" s="137"/>
      <c r="V846" s="137"/>
      <c r="W846" s="137"/>
      <c r="X846" s="137"/>
      <c r="Y846" s="137"/>
      <c r="Z846" s="137"/>
    </row>
    <row r="847" spans="1:26" s="138" customFormat="1" x14ac:dyDescent="0.2">
      <c r="A847" s="235"/>
      <c r="B847" s="139"/>
      <c r="C847" s="139"/>
      <c r="D847" s="139"/>
      <c r="E847" s="136"/>
      <c r="F847" s="136"/>
      <c r="G847" s="136"/>
      <c r="H847" s="137"/>
      <c r="I847" s="137"/>
      <c r="J847" s="137"/>
      <c r="K847" s="137"/>
      <c r="L847" s="137"/>
      <c r="M847" s="137"/>
      <c r="N847" s="137"/>
      <c r="O847" s="137"/>
      <c r="P847" s="137"/>
      <c r="Q847" s="137"/>
      <c r="R847" s="137"/>
      <c r="S847" s="137"/>
      <c r="T847" s="137"/>
      <c r="U847" s="137"/>
      <c r="V847" s="137"/>
      <c r="W847" s="137"/>
      <c r="X847" s="137"/>
      <c r="Y847" s="137"/>
      <c r="Z847" s="137"/>
    </row>
    <row r="848" spans="1:26" s="138" customFormat="1" x14ac:dyDescent="0.2">
      <c r="A848" s="235"/>
      <c r="B848" s="139"/>
      <c r="C848" s="139"/>
      <c r="D848" s="139"/>
      <c r="E848" s="136"/>
      <c r="F848" s="136"/>
      <c r="G848" s="136"/>
      <c r="H848" s="137"/>
      <c r="I848" s="137"/>
      <c r="J848" s="137"/>
      <c r="K848" s="137"/>
      <c r="L848" s="137"/>
      <c r="M848" s="137"/>
      <c r="N848" s="137"/>
      <c r="O848" s="137"/>
      <c r="P848" s="137"/>
      <c r="Q848" s="137"/>
      <c r="R848" s="137"/>
      <c r="S848" s="137"/>
      <c r="T848" s="137"/>
      <c r="U848" s="137"/>
      <c r="V848" s="137"/>
      <c r="W848" s="137"/>
      <c r="X848" s="137"/>
      <c r="Y848" s="137"/>
      <c r="Z848" s="137"/>
    </row>
    <row r="849" spans="1:26" s="138" customFormat="1" x14ac:dyDescent="0.2">
      <c r="A849" s="235"/>
      <c r="B849" s="139"/>
      <c r="C849" s="139"/>
      <c r="D849" s="139"/>
      <c r="E849" s="136"/>
      <c r="F849" s="136"/>
      <c r="G849" s="136"/>
      <c r="H849" s="137"/>
      <c r="I849" s="137"/>
      <c r="J849" s="137"/>
      <c r="K849" s="137"/>
      <c r="L849" s="137"/>
      <c r="M849" s="137"/>
      <c r="N849" s="137"/>
      <c r="O849" s="137"/>
      <c r="P849" s="137"/>
      <c r="Q849" s="137"/>
      <c r="R849" s="137"/>
      <c r="S849" s="137"/>
      <c r="T849" s="137"/>
      <c r="U849" s="137"/>
      <c r="V849" s="137"/>
      <c r="W849" s="137"/>
      <c r="X849" s="137"/>
      <c r="Y849" s="137"/>
      <c r="Z849" s="137"/>
    </row>
    <row r="850" spans="1:26" s="138" customFormat="1" x14ac:dyDescent="0.2">
      <c r="A850" s="235"/>
      <c r="B850" s="139"/>
      <c r="C850" s="139"/>
      <c r="D850" s="139"/>
      <c r="E850" s="136"/>
      <c r="F850" s="136"/>
      <c r="G850" s="136"/>
      <c r="H850" s="137"/>
      <c r="I850" s="137"/>
      <c r="J850" s="137"/>
      <c r="K850" s="137"/>
      <c r="L850" s="137"/>
      <c r="M850" s="137"/>
      <c r="N850" s="137"/>
      <c r="O850" s="137"/>
      <c r="P850" s="137"/>
      <c r="Q850" s="137"/>
      <c r="R850" s="137"/>
      <c r="S850" s="137"/>
      <c r="T850" s="137"/>
      <c r="U850" s="137"/>
      <c r="V850" s="137"/>
      <c r="W850" s="137"/>
      <c r="X850" s="137"/>
      <c r="Y850" s="137"/>
      <c r="Z850" s="137"/>
    </row>
    <row r="851" spans="1:26" s="138" customFormat="1" x14ac:dyDescent="0.2">
      <c r="A851" s="235"/>
      <c r="B851" s="139"/>
      <c r="C851" s="139"/>
      <c r="D851" s="139"/>
      <c r="E851" s="136"/>
      <c r="F851" s="136"/>
      <c r="G851" s="136"/>
      <c r="H851" s="137"/>
      <c r="I851" s="137"/>
      <c r="J851" s="137"/>
      <c r="K851" s="137"/>
      <c r="L851" s="137"/>
      <c r="M851" s="137"/>
      <c r="N851" s="137"/>
      <c r="O851" s="137"/>
      <c r="P851" s="137"/>
      <c r="Q851" s="137"/>
      <c r="R851" s="137"/>
      <c r="S851" s="137"/>
      <c r="T851" s="137"/>
      <c r="U851" s="137"/>
      <c r="V851" s="137"/>
      <c r="W851" s="137"/>
      <c r="X851" s="137"/>
      <c r="Y851" s="137"/>
      <c r="Z851" s="137"/>
    </row>
    <row r="852" spans="1:26" s="138" customFormat="1" x14ac:dyDescent="0.2">
      <c r="A852" s="235"/>
      <c r="B852" s="139"/>
      <c r="C852" s="139"/>
      <c r="D852" s="139"/>
      <c r="E852" s="136"/>
      <c r="F852" s="136"/>
      <c r="G852" s="136"/>
      <c r="H852" s="137"/>
      <c r="I852" s="137"/>
      <c r="J852" s="137"/>
      <c r="K852" s="137"/>
      <c r="L852" s="137"/>
      <c r="M852" s="137"/>
      <c r="N852" s="137"/>
      <c r="O852" s="137"/>
      <c r="P852" s="137"/>
      <c r="Q852" s="137"/>
      <c r="R852" s="137"/>
      <c r="S852" s="137"/>
      <c r="T852" s="137"/>
      <c r="U852" s="137"/>
      <c r="V852" s="137"/>
      <c r="W852" s="137"/>
      <c r="X852" s="137"/>
      <c r="Y852" s="137"/>
      <c r="Z852" s="137"/>
    </row>
    <row r="853" spans="1:26" s="138" customFormat="1" x14ac:dyDescent="0.2">
      <c r="A853" s="235"/>
      <c r="B853" s="139"/>
      <c r="C853" s="139"/>
      <c r="D853" s="139"/>
      <c r="E853" s="136"/>
      <c r="F853" s="136"/>
      <c r="G853" s="136"/>
      <c r="H853" s="137"/>
      <c r="I853" s="137"/>
      <c r="J853" s="137"/>
      <c r="K853" s="137"/>
      <c r="L853" s="137"/>
      <c r="M853" s="137"/>
      <c r="N853" s="137"/>
      <c r="O853" s="137"/>
      <c r="P853" s="137"/>
      <c r="Q853" s="137"/>
      <c r="R853" s="137"/>
      <c r="S853" s="137"/>
      <c r="T853" s="137"/>
      <c r="U853" s="137"/>
      <c r="V853" s="137"/>
      <c r="W853" s="137"/>
      <c r="X853" s="137"/>
      <c r="Y853" s="137"/>
      <c r="Z853" s="137"/>
    </row>
    <row r="854" spans="1:26" s="138" customFormat="1" x14ac:dyDescent="0.2">
      <c r="A854" s="235"/>
      <c r="B854" s="139"/>
      <c r="C854" s="139"/>
      <c r="D854" s="139"/>
      <c r="E854" s="136"/>
      <c r="F854" s="136"/>
      <c r="G854" s="136"/>
      <c r="H854" s="137"/>
      <c r="I854" s="137"/>
      <c r="J854" s="137"/>
      <c r="K854" s="137"/>
      <c r="L854" s="137"/>
      <c r="M854" s="137"/>
      <c r="N854" s="137"/>
      <c r="O854" s="137"/>
      <c r="P854" s="137"/>
      <c r="Q854" s="137"/>
      <c r="R854" s="137"/>
      <c r="S854" s="137"/>
      <c r="T854" s="137"/>
      <c r="U854" s="137"/>
      <c r="V854" s="137"/>
      <c r="W854" s="137"/>
      <c r="X854" s="137"/>
      <c r="Y854" s="137"/>
      <c r="Z854" s="137"/>
    </row>
    <row r="855" spans="1:26" s="138" customFormat="1" x14ac:dyDescent="0.2">
      <c r="A855" s="235"/>
      <c r="B855" s="139"/>
      <c r="C855" s="139"/>
      <c r="D855" s="139"/>
      <c r="E855" s="136"/>
      <c r="F855" s="136"/>
      <c r="G855" s="136"/>
      <c r="H855" s="137"/>
      <c r="I855" s="137"/>
      <c r="J855" s="137"/>
      <c r="K855" s="137"/>
      <c r="L855" s="137"/>
      <c r="M855" s="137"/>
      <c r="N855" s="137"/>
      <c r="O855" s="137"/>
      <c r="P855" s="137"/>
      <c r="Q855" s="137"/>
      <c r="R855" s="137"/>
      <c r="S855" s="137"/>
      <c r="T855" s="137"/>
      <c r="U855" s="137"/>
      <c r="V855" s="137"/>
      <c r="W855" s="137"/>
      <c r="X855" s="137"/>
      <c r="Y855" s="137"/>
      <c r="Z855" s="137"/>
    </row>
    <row r="856" spans="1:26" s="138" customFormat="1" x14ac:dyDescent="0.2">
      <c r="A856" s="235"/>
      <c r="B856" s="139"/>
      <c r="C856" s="139"/>
      <c r="D856" s="139"/>
      <c r="E856" s="136"/>
      <c r="F856" s="136"/>
      <c r="G856" s="136"/>
      <c r="H856" s="137"/>
      <c r="I856" s="137"/>
      <c r="J856" s="137"/>
      <c r="K856" s="137"/>
      <c r="L856" s="137"/>
      <c r="M856" s="137"/>
      <c r="N856" s="137"/>
      <c r="O856" s="137"/>
      <c r="P856" s="137"/>
      <c r="Q856" s="137"/>
      <c r="R856" s="137"/>
      <c r="S856" s="137"/>
      <c r="T856" s="137"/>
      <c r="U856" s="137"/>
      <c r="V856" s="137"/>
      <c r="W856" s="137"/>
      <c r="X856" s="137"/>
      <c r="Y856" s="137"/>
      <c r="Z856" s="137"/>
    </row>
    <row r="857" spans="1:26" s="138" customFormat="1" x14ac:dyDescent="0.2">
      <c r="A857" s="235"/>
      <c r="B857" s="139"/>
      <c r="C857" s="139"/>
      <c r="D857" s="139"/>
      <c r="E857" s="136"/>
      <c r="F857" s="136"/>
      <c r="G857" s="136"/>
      <c r="H857" s="137"/>
      <c r="I857" s="137"/>
      <c r="J857" s="137"/>
      <c r="K857" s="137"/>
      <c r="L857" s="137"/>
      <c r="M857" s="137"/>
      <c r="N857" s="137"/>
      <c r="O857" s="137"/>
      <c r="P857" s="137"/>
      <c r="Q857" s="137"/>
      <c r="R857" s="137"/>
      <c r="S857" s="137"/>
      <c r="T857" s="137"/>
      <c r="U857" s="137"/>
      <c r="V857" s="137"/>
      <c r="W857" s="137"/>
      <c r="X857" s="137"/>
      <c r="Y857" s="137"/>
      <c r="Z857" s="137"/>
    </row>
    <row r="858" spans="1:26" s="138" customFormat="1" x14ac:dyDescent="0.2">
      <c r="A858" s="235"/>
      <c r="B858" s="139"/>
      <c r="C858" s="139"/>
      <c r="D858" s="139"/>
      <c r="E858" s="136"/>
      <c r="F858" s="136"/>
      <c r="G858" s="136"/>
      <c r="H858" s="137"/>
      <c r="I858" s="137"/>
      <c r="J858" s="137"/>
      <c r="K858" s="137"/>
      <c r="L858" s="137"/>
      <c r="M858" s="137"/>
      <c r="N858" s="137"/>
      <c r="O858" s="137"/>
      <c r="P858" s="137"/>
      <c r="Q858" s="137"/>
      <c r="R858" s="137"/>
      <c r="S858" s="137"/>
      <c r="T858" s="137"/>
      <c r="U858" s="137"/>
      <c r="V858" s="137"/>
      <c r="W858" s="137"/>
      <c r="X858" s="137"/>
      <c r="Y858" s="137"/>
      <c r="Z858" s="137"/>
    </row>
    <row r="859" spans="1:26" s="138" customFormat="1" x14ac:dyDescent="0.2">
      <c r="A859" s="235"/>
      <c r="B859" s="139"/>
      <c r="C859" s="139"/>
      <c r="D859" s="139"/>
      <c r="E859" s="136"/>
      <c r="F859" s="136"/>
      <c r="G859" s="136"/>
      <c r="H859" s="137"/>
      <c r="I859" s="137"/>
      <c r="J859" s="137"/>
      <c r="K859" s="137"/>
      <c r="L859" s="137"/>
      <c r="M859" s="137"/>
      <c r="N859" s="137"/>
      <c r="O859" s="137"/>
      <c r="P859" s="137"/>
      <c r="Q859" s="137"/>
      <c r="R859" s="137"/>
      <c r="S859" s="137"/>
      <c r="T859" s="137"/>
      <c r="U859" s="137"/>
      <c r="V859" s="137"/>
      <c r="W859" s="137"/>
      <c r="X859" s="137"/>
      <c r="Y859" s="137"/>
      <c r="Z859" s="137"/>
    </row>
    <row r="860" spans="1:26" s="138" customFormat="1" x14ac:dyDescent="0.2">
      <c r="A860" s="235"/>
      <c r="B860" s="139"/>
      <c r="C860" s="139"/>
      <c r="D860" s="139"/>
      <c r="E860" s="136"/>
      <c r="F860" s="136"/>
      <c r="G860" s="136"/>
      <c r="H860" s="137"/>
      <c r="I860" s="137"/>
      <c r="J860" s="137"/>
      <c r="K860" s="137"/>
      <c r="L860" s="137"/>
      <c r="M860" s="137"/>
      <c r="N860" s="137"/>
      <c r="O860" s="137"/>
      <c r="P860" s="137"/>
      <c r="Q860" s="137"/>
      <c r="R860" s="137"/>
      <c r="S860" s="137"/>
      <c r="T860" s="137"/>
      <c r="U860" s="137"/>
      <c r="V860" s="137"/>
      <c r="W860" s="137"/>
      <c r="X860" s="137"/>
      <c r="Y860" s="137"/>
      <c r="Z860" s="137"/>
    </row>
    <row r="861" spans="1:26" s="138" customFormat="1" x14ac:dyDescent="0.2">
      <c r="A861" s="235"/>
      <c r="B861" s="139"/>
      <c r="C861" s="139"/>
      <c r="D861" s="139"/>
      <c r="E861" s="136"/>
      <c r="F861" s="136"/>
      <c r="G861" s="136"/>
      <c r="H861" s="137"/>
      <c r="I861" s="137"/>
      <c r="J861" s="137"/>
      <c r="K861" s="137"/>
      <c r="L861" s="137"/>
      <c r="M861" s="137"/>
      <c r="N861" s="137"/>
      <c r="O861" s="137"/>
      <c r="P861" s="137"/>
      <c r="Q861" s="137"/>
      <c r="R861" s="137"/>
      <c r="S861" s="137"/>
      <c r="T861" s="137"/>
      <c r="U861" s="137"/>
      <c r="V861" s="137"/>
      <c r="W861" s="137"/>
      <c r="X861" s="137"/>
      <c r="Y861" s="137"/>
      <c r="Z861" s="137"/>
    </row>
    <row r="862" spans="1:26" s="138" customFormat="1" x14ac:dyDescent="0.2">
      <c r="A862" s="235"/>
      <c r="B862" s="139"/>
      <c r="C862" s="139"/>
      <c r="D862" s="139"/>
      <c r="E862" s="136"/>
      <c r="F862" s="136"/>
      <c r="G862" s="136"/>
      <c r="H862" s="137"/>
      <c r="I862" s="137"/>
      <c r="J862" s="137"/>
      <c r="K862" s="137"/>
      <c r="L862" s="137"/>
      <c r="M862" s="137"/>
      <c r="N862" s="137"/>
      <c r="O862" s="137"/>
      <c r="P862" s="137"/>
      <c r="Q862" s="137"/>
      <c r="R862" s="137"/>
      <c r="S862" s="137"/>
      <c r="T862" s="137"/>
      <c r="U862" s="137"/>
      <c r="V862" s="137"/>
      <c r="W862" s="137"/>
      <c r="X862" s="137"/>
      <c r="Y862" s="137"/>
      <c r="Z862" s="137"/>
    </row>
    <row r="863" spans="1:26" s="138" customFormat="1" x14ac:dyDescent="0.2">
      <c r="A863" s="235"/>
      <c r="B863" s="139"/>
      <c r="C863" s="139"/>
      <c r="D863" s="139"/>
      <c r="E863" s="136"/>
      <c r="F863" s="136"/>
      <c r="G863" s="136"/>
      <c r="H863" s="137"/>
      <c r="I863" s="137"/>
      <c r="J863" s="137"/>
      <c r="K863" s="137"/>
      <c r="L863" s="137"/>
      <c r="M863" s="137"/>
      <c r="N863" s="137"/>
      <c r="O863" s="137"/>
      <c r="P863" s="137"/>
      <c r="Q863" s="137"/>
      <c r="R863" s="137"/>
      <c r="S863" s="137"/>
      <c r="T863" s="137"/>
      <c r="U863" s="137"/>
      <c r="V863" s="137"/>
      <c r="W863" s="137"/>
      <c r="X863" s="137"/>
      <c r="Y863" s="137"/>
      <c r="Z863" s="137"/>
    </row>
    <row r="864" spans="1:26" s="138" customFormat="1" x14ac:dyDescent="0.2">
      <c r="A864" s="235"/>
      <c r="B864" s="139"/>
      <c r="C864" s="139"/>
      <c r="D864" s="139"/>
      <c r="E864" s="136"/>
      <c r="F864" s="136"/>
      <c r="G864" s="136"/>
      <c r="H864" s="137"/>
      <c r="I864" s="137"/>
      <c r="J864" s="137"/>
      <c r="K864" s="137"/>
      <c r="L864" s="137"/>
      <c r="M864" s="137"/>
      <c r="N864" s="137"/>
      <c r="O864" s="137"/>
      <c r="P864" s="137"/>
      <c r="Q864" s="137"/>
      <c r="R864" s="137"/>
      <c r="S864" s="137"/>
      <c r="T864" s="137"/>
      <c r="U864" s="137"/>
      <c r="V864" s="137"/>
      <c r="W864" s="137"/>
      <c r="X864" s="137"/>
      <c r="Y864" s="137"/>
      <c r="Z864" s="137"/>
    </row>
    <row r="865" spans="1:26" s="138" customFormat="1" x14ac:dyDescent="0.2">
      <c r="A865" s="235"/>
      <c r="B865" s="139"/>
      <c r="C865" s="139"/>
      <c r="D865" s="139"/>
      <c r="E865" s="136"/>
      <c r="F865" s="136"/>
      <c r="G865" s="136"/>
      <c r="H865" s="137"/>
      <c r="I865" s="137"/>
      <c r="J865" s="137"/>
      <c r="K865" s="137"/>
      <c r="L865" s="137"/>
      <c r="M865" s="137"/>
      <c r="N865" s="137"/>
      <c r="O865" s="137"/>
      <c r="P865" s="137"/>
      <c r="Q865" s="137"/>
      <c r="R865" s="137"/>
      <c r="S865" s="137"/>
      <c r="T865" s="137"/>
      <c r="U865" s="137"/>
      <c r="V865" s="137"/>
      <c r="W865" s="137"/>
      <c r="X865" s="137"/>
      <c r="Y865" s="137"/>
      <c r="Z865" s="137"/>
    </row>
    <row r="866" spans="1:26" s="138" customFormat="1" x14ac:dyDescent="0.2">
      <c r="A866" s="235"/>
      <c r="B866" s="139"/>
      <c r="C866" s="139"/>
      <c r="D866" s="139"/>
      <c r="E866" s="136"/>
      <c r="F866" s="136"/>
      <c r="G866" s="136"/>
      <c r="H866" s="137"/>
      <c r="I866" s="137"/>
      <c r="J866" s="137"/>
      <c r="K866" s="137"/>
      <c r="L866" s="137"/>
      <c r="M866" s="137"/>
      <c r="N866" s="137"/>
      <c r="O866" s="137"/>
      <c r="P866" s="137"/>
      <c r="Q866" s="137"/>
      <c r="R866" s="137"/>
      <c r="S866" s="137"/>
      <c r="T866" s="137"/>
      <c r="U866" s="137"/>
      <c r="V866" s="137"/>
      <c r="W866" s="137"/>
      <c r="X866" s="137"/>
      <c r="Y866" s="137"/>
      <c r="Z866" s="137"/>
    </row>
    <row r="867" spans="1:26" s="138" customFormat="1" x14ac:dyDescent="0.2">
      <c r="A867" s="235"/>
      <c r="B867" s="139"/>
      <c r="C867" s="139"/>
      <c r="D867" s="139"/>
      <c r="E867" s="136"/>
      <c r="F867" s="136"/>
      <c r="G867" s="136"/>
      <c r="H867" s="137"/>
      <c r="I867" s="137"/>
      <c r="J867" s="137"/>
      <c r="K867" s="137"/>
      <c r="L867" s="137"/>
      <c r="M867" s="137"/>
      <c r="N867" s="137"/>
      <c r="O867" s="137"/>
      <c r="P867" s="137"/>
      <c r="Q867" s="137"/>
      <c r="R867" s="137"/>
      <c r="S867" s="137"/>
      <c r="T867" s="137"/>
      <c r="U867" s="137"/>
      <c r="V867" s="137"/>
      <c r="W867" s="137"/>
      <c r="X867" s="137"/>
      <c r="Y867" s="137"/>
      <c r="Z867" s="137"/>
    </row>
    <row r="868" spans="1:26" s="138" customFormat="1" x14ac:dyDescent="0.2">
      <c r="A868" s="235"/>
      <c r="E868" s="136"/>
      <c r="F868" s="136"/>
      <c r="G868" s="136"/>
      <c r="H868" s="137"/>
      <c r="I868" s="137"/>
      <c r="J868" s="137"/>
      <c r="K868" s="137"/>
      <c r="L868" s="137"/>
      <c r="M868" s="137"/>
      <c r="N868" s="137"/>
      <c r="O868" s="137"/>
      <c r="P868" s="137"/>
      <c r="Q868" s="137"/>
      <c r="R868" s="137"/>
      <c r="S868" s="137"/>
      <c r="T868" s="137"/>
      <c r="U868" s="137"/>
      <c r="V868" s="137"/>
      <c r="W868" s="137"/>
      <c r="X868" s="137"/>
      <c r="Y868" s="137"/>
      <c r="Z868" s="137"/>
    </row>
    <row r="869" spans="1:26" s="138" customFormat="1" x14ac:dyDescent="0.2">
      <c r="A869" s="235"/>
      <c r="B869" s="139"/>
      <c r="C869" s="139"/>
      <c r="D869" s="139"/>
      <c r="E869" s="136"/>
      <c r="F869" s="136"/>
      <c r="G869" s="136"/>
      <c r="H869" s="137"/>
      <c r="I869" s="137"/>
      <c r="J869" s="137"/>
      <c r="K869" s="137"/>
      <c r="L869" s="137"/>
      <c r="M869" s="137"/>
      <c r="N869" s="137"/>
      <c r="O869" s="137"/>
      <c r="P869" s="137"/>
      <c r="Q869" s="137"/>
      <c r="R869" s="137"/>
      <c r="S869" s="137"/>
      <c r="T869" s="137"/>
      <c r="U869" s="137"/>
      <c r="V869" s="137"/>
      <c r="W869" s="137"/>
      <c r="X869" s="137"/>
      <c r="Y869" s="137"/>
      <c r="Z869" s="137"/>
    </row>
    <row r="870" spans="1:26" x14ac:dyDescent="0.2">
      <c r="A870" s="235"/>
      <c r="B870" s="139"/>
      <c r="C870" s="139"/>
      <c r="D870" s="139"/>
    </row>
    <row r="871" spans="1:26" x14ac:dyDescent="0.2">
      <c r="A871" s="235"/>
      <c r="B871" s="139"/>
      <c r="C871" s="139"/>
      <c r="D871" s="139"/>
    </row>
    <row r="872" spans="1:26" x14ac:dyDescent="0.2">
      <c r="A872" s="235"/>
      <c r="B872" s="139"/>
      <c r="C872" s="139"/>
      <c r="D872" s="139"/>
    </row>
    <row r="873" spans="1:26" x14ac:dyDescent="0.2">
      <c r="A873" s="235"/>
      <c r="B873" s="139"/>
      <c r="C873" s="139"/>
      <c r="D873" s="139"/>
    </row>
    <row r="874" spans="1:26" x14ac:dyDescent="0.2">
      <c r="A874" s="235"/>
      <c r="B874" s="139"/>
      <c r="C874" s="139"/>
      <c r="D874" s="139"/>
    </row>
    <row r="875" spans="1:26" x14ac:dyDescent="0.2">
      <c r="A875" s="235"/>
      <c r="B875" s="139"/>
      <c r="C875" s="139"/>
      <c r="D875" s="139"/>
    </row>
    <row r="876" spans="1:26" x14ac:dyDescent="0.2">
      <c r="A876" s="235"/>
      <c r="B876" s="139"/>
      <c r="C876" s="139"/>
      <c r="D876" s="139"/>
    </row>
    <row r="877" spans="1:26" x14ac:dyDescent="0.2">
      <c r="A877" s="235"/>
      <c r="B877" s="139"/>
      <c r="C877" s="139"/>
      <c r="D877" s="139"/>
    </row>
    <row r="878" spans="1:26" x14ac:dyDescent="0.2">
      <c r="A878" s="235"/>
      <c r="B878" s="139"/>
      <c r="C878" s="139"/>
      <c r="D878" s="139"/>
    </row>
    <row r="879" spans="1:26" x14ac:dyDescent="0.2">
      <c r="A879" s="235"/>
      <c r="B879" s="139"/>
      <c r="C879" s="139"/>
      <c r="D879" s="139"/>
    </row>
    <row r="880" spans="1:26" x14ac:dyDescent="0.2">
      <c r="A880" s="235"/>
      <c r="B880" s="139"/>
      <c r="C880" s="139"/>
      <c r="D880" s="139"/>
    </row>
    <row r="881" spans="1:4" x14ac:dyDescent="0.2">
      <c r="A881" s="235"/>
      <c r="B881" s="139"/>
      <c r="C881" s="139"/>
      <c r="D881" s="139"/>
    </row>
    <row r="882" spans="1:4" x14ac:dyDescent="0.2">
      <c r="A882" s="235"/>
      <c r="B882" s="139"/>
      <c r="C882" s="139"/>
      <c r="D882" s="139"/>
    </row>
    <row r="883" spans="1:4" x14ac:dyDescent="0.2">
      <c r="A883" s="235"/>
      <c r="B883" s="139"/>
      <c r="C883" s="139"/>
      <c r="D883" s="139"/>
    </row>
    <row r="884" spans="1:4" x14ac:dyDescent="0.2">
      <c r="A884" s="235"/>
      <c r="B884" s="139"/>
      <c r="C884" s="139"/>
      <c r="D884" s="139"/>
    </row>
    <row r="885" spans="1:4" x14ac:dyDescent="0.2">
      <c r="A885" s="235"/>
      <c r="B885" s="139"/>
      <c r="C885" s="139"/>
      <c r="D885" s="139"/>
    </row>
    <row r="886" spans="1:4" x14ac:dyDescent="0.2">
      <c r="A886" s="235"/>
      <c r="B886" s="139"/>
      <c r="C886" s="139"/>
      <c r="D886" s="139"/>
    </row>
    <row r="887" spans="1:4" x14ac:dyDescent="0.2">
      <c r="A887" s="235"/>
      <c r="B887" s="139"/>
      <c r="C887" s="139"/>
      <c r="D887" s="139"/>
    </row>
    <row r="888" spans="1:4" x14ac:dyDescent="0.2">
      <c r="A888" s="235"/>
      <c r="B888" s="139"/>
      <c r="C888" s="139"/>
      <c r="D888" s="139"/>
    </row>
    <row r="889" spans="1:4" x14ac:dyDescent="0.2">
      <c r="A889" s="235"/>
      <c r="B889" s="139"/>
      <c r="C889" s="139"/>
      <c r="D889" s="139"/>
    </row>
    <row r="890" spans="1:4" x14ac:dyDescent="0.2">
      <c r="A890" s="235"/>
      <c r="B890" s="139"/>
      <c r="C890" s="139"/>
      <c r="D890" s="139"/>
    </row>
    <row r="891" spans="1:4" x14ac:dyDescent="0.2">
      <c r="A891" s="235"/>
      <c r="B891" s="139"/>
      <c r="C891" s="139"/>
      <c r="D891" s="139"/>
    </row>
    <row r="892" spans="1:4" x14ac:dyDescent="0.2">
      <c r="A892" s="235"/>
      <c r="B892" s="139"/>
      <c r="C892" s="139"/>
      <c r="D892" s="139"/>
    </row>
    <row r="893" spans="1:4" x14ac:dyDescent="0.2">
      <c r="A893" s="235"/>
      <c r="B893" s="139"/>
      <c r="C893" s="139"/>
      <c r="D893" s="139"/>
    </row>
    <row r="894" spans="1:4" x14ac:dyDescent="0.2">
      <c r="A894" s="235"/>
      <c r="B894" s="139"/>
      <c r="C894" s="139"/>
      <c r="D894" s="139"/>
    </row>
    <row r="895" spans="1:4" x14ac:dyDescent="0.2">
      <c r="A895" s="235"/>
      <c r="B895" s="139"/>
      <c r="C895" s="139"/>
      <c r="D895" s="139"/>
    </row>
    <row r="896" spans="1:4" x14ac:dyDescent="0.2">
      <c r="A896" s="235"/>
      <c r="B896" s="139"/>
      <c r="C896" s="139"/>
      <c r="D896" s="139"/>
    </row>
    <row r="897" spans="1:4" x14ac:dyDescent="0.2">
      <c r="A897" s="235"/>
      <c r="B897" s="139"/>
      <c r="C897" s="139"/>
      <c r="D897" s="139"/>
    </row>
    <row r="898" spans="1:4" x14ac:dyDescent="0.2">
      <c r="A898" s="235"/>
      <c r="B898" s="139"/>
      <c r="C898" s="139"/>
      <c r="D898" s="139"/>
    </row>
    <row r="899" spans="1:4" x14ac:dyDescent="0.2">
      <c r="A899" s="235"/>
    </row>
    <row r="900" spans="1:4" x14ac:dyDescent="0.2">
      <c r="A900" s="235"/>
      <c r="B900" s="139"/>
      <c r="C900" s="139"/>
      <c r="D900" s="139"/>
    </row>
    <row r="901" spans="1:4" x14ac:dyDescent="0.2">
      <c r="A901" s="235"/>
      <c r="B901" s="139"/>
      <c r="C901" s="139"/>
      <c r="D901" s="139"/>
    </row>
    <row r="902" spans="1:4" x14ac:dyDescent="0.2">
      <c r="A902" s="235"/>
      <c r="B902" s="139"/>
      <c r="C902" s="139"/>
      <c r="D902" s="139"/>
    </row>
    <row r="903" spans="1:4" x14ac:dyDescent="0.2">
      <c r="A903" s="235"/>
      <c r="B903" s="139"/>
      <c r="C903" s="139"/>
      <c r="D903" s="139"/>
    </row>
    <row r="904" spans="1:4" x14ac:dyDescent="0.2">
      <c r="A904" s="235"/>
      <c r="B904" s="139"/>
      <c r="C904" s="139"/>
      <c r="D904" s="139"/>
    </row>
    <row r="905" spans="1:4" x14ac:dyDescent="0.2">
      <c r="A905" s="235"/>
      <c r="B905" s="139"/>
      <c r="C905" s="139"/>
      <c r="D905" s="139"/>
    </row>
    <row r="906" spans="1:4" x14ac:dyDescent="0.2">
      <c r="A906" s="235"/>
      <c r="B906" s="139"/>
      <c r="C906" s="139"/>
      <c r="D906" s="139"/>
    </row>
    <row r="907" spans="1:4" x14ac:dyDescent="0.2">
      <c r="A907" s="235"/>
      <c r="B907" s="139"/>
      <c r="C907" s="139"/>
      <c r="D907" s="139"/>
    </row>
    <row r="908" spans="1:4" x14ac:dyDescent="0.2">
      <c r="A908" s="235"/>
      <c r="B908" s="139"/>
      <c r="C908" s="139"/>
      <c r="D908" s="139"/>
    </row>
    <row r="909" spans="1:4" x14ac:dyDescent="0.2">
      <c r="A909" s="235"/>
      <c r="B909" s="139"/>
      <c r="C909" s="139"/>
      <c r="D909" s="139"/>
    </row>
    <row r="910" spans="1:4" x14ac:dyDescent="0.2">
      <c r="A910" s="235"/>
      <c r="B910" s="139"/>
      <c r="C910" s="139"/>
      <c r="D910" s="139"/>
    </row>
    <row r="911" spans="1:4" x14ac:dyDescent="0.2">
      <c r="A911" s="235"/>
      <c r="B911" s="139"/>
      <c r="C911" s="139"/>
      <c r="D911" s="139"/>
    </row>
    <row r="912" spans="1:4" x14ac:dyDescent="0.2">
      <c r="A912" s="235"/>
      <c r="B912" s="139"/>
      <c r="C912" s="139"/>
      <c r="D912" s="139"/>
    </row>
    <row r="913" spans="1:4" x14ac:dyDescent="0.2">
      <c r="A913" s="235"/>
      <c r="B913" s="139"/>
      <c r="C913" s="139"/>
      <c r="D913" s="139"/>
    </row>
    <row r="914" spans="1:4" x14ac:dyDescent="0.2">
      <c r="A914" s="235"/>
      <c r="B914" s="139"/>
      <c r="C914" s="139"/>
      <c r="D914" s="139"/>
    </row>
    <row r="915" spans="1:4" x14ac:dyDescent="0.2">
      <c r="A915" s="235"/>
      <c r="B915" s="139"/>
      <c r="C915" s="139"/>
      <c r="D915" s="139"/>
    </row>
    <row r="916" spans="1:4" x14ac:dyDescent="0.2">
      <c r="A916" s="235"/>
      <c r="B916" s="139"/>
      <c r="C916" s="139"/>
      <c r="D916" s="139"/>
    </row>
    <row r="917" spans="1:4" x14ac:dyDescent="0.2">
      <c r="A917" s="235"/>
      <c r="B917" s="139"/>
      <c r="C917" s="139"/>
      <c r="D917" s="139"/>
    </row>
    <row r="918" spans="1:4" x14ac:dyDescent="0.2">
      <c r="A918" s="235"/>
      <c r="B918" s="139"/>
      <c r="C918" s="139"/>
      <c r="D918" s="139"/>
    </row>
    <row r="919" spans="1:4" x14ac:dyDescent="0.2">
      <c r="A919" s="235"/>
      <c r="B919" s="139"/>
      <c r="C919" s="139"/>
      <c r="D919" s="139"/>
    </row>
    <row r="920" spans="1:4" x14ac:dyDescent="0.2">
      <c r="A920" s="235"/>
      <c r="B920" s="139"/>
      <c r="C920" s="139"/>
      <c r="D920" s="139"/>
    </row>
    <row r="921" spans="1:4" x14ac:dyDescent="0.2">
      <c r="A921" s="235"/>
      <c r="B921" s="139"/>
      <c r="C921" s="139"/>
      <c r="D921" s="139"/>
    </row>
    <row r="922" spans="1:4" x14ac:dyDescent="0.2">
      <c r="A922" s="235"/>
      <c r="B922" s="139"/>
      <c r="C922" s="139"/>
      <c r="D922" s="139"/>
    </row>
    <row r="923" spans="1:4" x14ac:dyDescent="0.2">
      <c r="A923" s="235"/>
      <c r="B923" s="139"/>
      <c r="C923" s="139"/>
      <c r="D923" s="139"/>
    </row>
    <row r="924" spans="1:4" x14ac:dyDescent="0.2">
      <c r="A924" s="235"/>
      <c r="B924" s="139"/>
      <c r="C924" s="139"/>
      <c r="D924" s="139"/>
    </row>
    <row r="925" spans="1:4" x14ac:dyDescent="0.2">
      <c r="A925" s="235"/>
      <c r="B925" s="139"/>
      <c r="C925" s="139"/>
      <c r="D925" s="139"/>
    </row>
    <row r="926" spans="1:4" x14ac:dyDescent="0.2">
      <c r="A926" s="235"/>
      <c r="B926" s="139"/>
      <c r="C926" s="139"/>
      <c r="D926" s="139"/>
    </row>
    <row r="927" spans="1:4" x14ac:dyDescent="0.2">
      <c r="A927" s="235"/>
      <c r="B927" s="139"/>
      <c r="C927" s="139"/>
      <c r="D927" s="139"/>
    </row>
    <row r="928" spans="1:4" x14ac:dyDescent="0.2">
      <c r="A928" s="235"/>
      <c r="B928" s="139"/>
      <c r="C928" s="139"/>
      <c r="D928" s="139"/>
    </row>
    <row r="929" spans="1:4" x14ac:dyDescent="0.2">
      <c r="A929" s="235"/>
      <c r="B929" s="139"/>
      <c r="C929" s="139"/>
      <c r="D929" s="139"/>
    </row>
    <row r="930" spans="1:4" x14ac:dyDescent="0.2">
      <c r="A930" s="235"/>
    </row>
    <row r="931" spans="1:4" x14ac:dyDescent="0.2">
      <c r="A931" s="235"/>
      <c r="B931" s="139"/>
      <c r="C931" s="139"/>
      <c r="D931" s="139"/>
    </row>
    <row r="932" spans="1:4" x14ac:dyDescent="0.2">
      <c r="A932" s="235"/>
      <c r="B932" s="139"/>
      <c r="C932" s="139"/>
      <c r="D932" s="139"/>
    </row>
    <row r="933" spans="1:4" x14ac:dyDescent="0.2">
      <c r="A933" s="235"/>
      <c r="B933" s="139"/>
      <c r="C933" s="139"/>
      <c r="D933" s="139"/>
    </row>
    <row r="934" spans="1:4" x14ac:dyDescent="0.2">
      <c r="A934" s="235"/>
      <c r="B934" s="139"/>
      <c r="C934" s="139"/>
      <c r="D934" s="139"/>
    </row>
    <row r="935" spans="1:4" x14ac:dyDescent="0.2">
      <c r="A935" s="235"/>
      <c r="B935" s="139"/>
      <c r="C935" s="139"/>
      <c r="D935" s="139"/>
    </row>
    <row r="936" spans="1:4" x14ac:dyDescent="0.2">
      <c r="A936" s="235"/>
      <c r="B936" s="139"/>
      <c r="C936" s="139"/>
      <c r="D936" s="139"/>
    </row>
    <row r="937" spans="1:4" x14ac:dyDescent="0.2">
      <c r="A937" s="235"/>
      <c r="B937" s="139"/>
      <c r="C937" s="139"/>
      <c r="D937" s="139"/>
    </row>
    <row r="938" spans="1:4" x14ac:dyDescent="0.2">
      <c r="A938" s="235"/>
      <c r="B938" s="139"/>
      <c r="C938" s="139"/>
      <c r="D938" s="139"/>
    </row>
    <row r="939" spans="1:4" x14ac:dyDescent="0.2">
      <c r="A939" s="235"/>
      <c r="B939" s="139"/>
      <c r="C939" s="139"/>
      <c r="D939" s="139"/>
    </row>
    <row r="940" spans="1:4" x14ac:dyDescent="0.2">
      <c r="A940" s="235"/>
      <c r="B940" s="139"/>
      <c r="C940" s="139"/>
      <c r="D940" s="139"/>
    </row>
    <row r="941" spans="1:4" x14ac:dyDescent="0.2">
      <c r="A941" s="235"/>
      <c r="B941" s="139"/>
      <c r="C941" s="139"/>
      <c r="D941" s="139"/>
    </row>
    <row r="942" spans="1:4" x14ac:dyDescent="0.2">
      <c r="A942" s="235"/>
      <c r="B942" s="139"/>
      <c r="C942" s="139"/>
      <c r="D942" s="139"/>
    </row>
    <row r="943" spans="1:4" x14ac:dyDescent="0.2">
      <c r="A943" s="235"/>
      <c r="B943" s="139"/>
      <c r="C943" s="139"/>
      <c r="D943" s="139"/>
    </row>
    <row r="944" spans="1:4" x14ac:dyDescent="0.2">
      <c r="A944" s="235"/>
      <c r="B944" s="139"/>
      <c r="C944" s="139"/>
      <c r="D944" s="139"/>
    </row>
    <row r="945" spans="1:4" x14ac:dyDescent="0.2">
      <c r="A945" s="235"/>
      <c r="B945" s="139"/>
      <c r="C945" s="139"/>
      <c r="D945" s="139"/>
    </row>
    <row r="946" spans="1:4" x14ac:dyDescent="0.2">
      <c r="A946" s="235"/>
      <c r="B946" s="139"/>
      <c r="C946" s="139"/>
      <c r="D946" s="139"/>
    </row>
    <row r="947" spans="1:4" x14ac:dyDescent="0.2">
      <c r="A947" s="235"/>
      <c r="B947" s="139"/>
      <c r="C947" s="139"/>
      <c r="D947" s="139"/>
    </row>
    <row r="948" spans="1:4" x14ac:dyDescent="0.2">
      <c r="A948" s="235"/>
      <c r="B948" s="139"/>
      <c r="C948" s="139"/>
      <c r="D948" s="139"/>
    </row>
    <row r="949" spans="1:4" x14ac:dyDescent="0.2">
      <c r="A949" s="235"/>
      <c r="B949" s="139"/>
      <c r="C949" s="139"/>
      <c r="D949" s="139"/>
    </row>
    <row r="950" spans="1:4" x14ac:dyDescent="0.2">
      <c r="A950" s="235"/>
      <c r="B950" s="139"/>
      <c r="C950" s="139"/>
      <c r="D950" s="139"/>
    </row>
    <row r="951" spans="1:4" x14ac:dyDescent="0.2">
      <c r="A951" s="235"/>
      <c r="B951" s="139"/>
      <c r="C951" s="139"/>
      <c r="D951" s="139"/>
    </row>
    <row r="952" spans="1:4" x14ac:dyDescent="0.2">
      <c r="A952" s="235"/>
      <c r="B952" s="139"/>
      <c r="C952" s="139"/>
      <c r="D952" s="139"/>
    </row>
    <row r="953" spans="1:4" x14ac:dyDescent="0.2">
      <c r="A953" s="235"/>
      <c r="B953" s="139"/>
      <c r="C953" s="139"/>
      <c r="D953" s="139"/>
    </row>
    <row r="954" spans="1:4" x14ac:dyDescent="0.2">
      <c r="A954" s="235"/>
      <c r="B954" s="139"/>
      <c r="C954" s="139"/>
      <c r="D954" s="139"/>
    </row>
    <row r="955" spans="1:4" x14ac:dyDescent="0.2">
      <c r="A955" s="235"/>
      <c r="B955" s="139"/>
      <c r="C955" s="139"/>
      <c r="D955" s="139"/>
    </row>
    <row r="956" spans="1:4" x14ac:dyDescent="0.2">
      <c r="A956" s="235"/>
      <c r="B956" s="139"/>
      <c r="C956" s="139"/>
      <c r="D956" s="139"/>
    </row>
    <row r="957" spans="1:4" x14ac:dyDescent="0.2">
      <c r="A957" s="235"/>
      <c r="B957" s="139"/>
      <c r="C957" s="139"/>
      <c r="D957" s="139"/>
    </row>
    <row r="958" spans="1:4" x14ac:dyDescent="0.2">
      <c r="A958" s="235"/>
      <c r="B958" s="139"/>
      <c r="C958" s="139"/>
      <c r="D958" s="139"/>
    </row>
    <row r="959" spans="1:4" x14ac:dyDescent="0.2">
      <c r="A959" s="235"/>
      <c r="B959" s="139"/>
      <c r="C959" s="139"/>
      <c r="D959" s="139"/>
    </row>
    <row r="960" spans="1:4" x14ac:dyDescent="0.2">
      <c r="A960" s="235"/>
    </row>
    <row r="961" spans="1:4" x14ac:dyDescent="0.2">
      <c r="A961" s="235"/>
      <c r="B961" s="139"/>
      <c r="C961" s="139"/>
      <c r="D961" s="139"/>
    </row>
    <row r="962" spans="1:4" x14ac:dyDescent="0.2">
      <c r="A962" s="235"/>
      <c r="B962" s="139"/>
      <c r="C962" s="139"/>
      <c r="D962" s="139"/>
    </row>
    <row r="963" spans="1:4" x14ac:dyDescent="0.2">
      <c r="A963" s="235"/>
      <c r="B963" s="139"/>
      <c r="C963" s="139"/>
      <c r="D963" s="139"/>
    </row>
    <row r="964" spans="1:4" x14ac:dyDescent="0.2">
      <c r="A964" s="235"/>
      <c r="B964" s="139"/>
      <c r="C964" s="139"/>
      <c r="D964" s="139"/>
    </row>
    <row r="965" spans="1:4" x14ac:dyDescent="0.2">
      <c r="A965" s="235"/>
      <c r="B965" s="139"/>
      <c r="C965" s="139"/>
      <c r="D965" s="139"/>
    </row>
    <row r="966" spans="1:4" x14ac:dyDescent="0.2">
      <c r="A966" s="235"/>
      <c r="B966" s="139"/>
      <c r="C966" s="139"/>
      <c r="D966" s="139"/>
    </row>
    <row r="967" spans="1:4" x14ac:dyDescent="0.2">
      <c r="A967" s="235"/>
      <c r="B967" s="139"/>
      <c r="C967" s="139"/>
      <c r="D967" s="139"/>
    </row>
    <row r="968" spans="1:4" x14ac:dyDescent="0.2">
      <c r="A968" s="235"/>
      <c r="B968" s="139"/>
      <c r="C968" s="139"/>
      <c r="D968" s="139"/>
    </row>
    <row r="969" spans="1:4" x14ac:dyDescent="0.2">
      <c r="A969" s="235"/>
      <c r="B969" s="139"/>
      <c r="C969" s="139"/>
      <c r="D969" s="139"/>
    </row>
    <row r="970" spans="1:4" x14ac:dyDescent="0.2">
      <c r="A970" s="235"/>
      <c r="B970" s="139"/>
      <c r="C970" s="139"/>
      <c r="D970" s="139"/>
    </row>
    <row r="971" spans="1:4" x14ac:dyDescent="0.2">
      <c r="A971" s="235"/>
      <c r="B971" s="139"/>
      <c r="C971" s="139"/>
      <c r="D971" s="139"/>
    </row>
    <row r="972" spans="1:4" x14ac:dyDescent="0.2">
      <c r="A972" s="235"/>
      <c r="B972" s="139"/>
      <c r="C972" s="139"/>
      <c r="D972" s="139"/>
    </row>
    <row r="973" spans="1:4" x14ac:dyDescent="0.2">
      <c r="A973" s="235"/>
      <c r="B973" s="139"/>
      <c r="C973" s="139"/>
      <c r="D973" s="139"/>
    </row>
    <row r="974" spans="1:4" x14ac:dyDescent="0.2">
      <c r="A974" s="235"/>
      <c r="B974" s="139"/>
      <c r="C974" s="139"/>
      <c r="D974" s="139"/>
    </row>
    <row r="975" spans="1:4" x14ac:dyDescent="0.2">
      <c r="A975" s="235"/>
      <c r="B975" s="139"/>
      <c r="C975" s="139"/>
      <c r="D975" s="139"/>
    </row>
    <row r="976" spans="1:4" x14ac:dyDescent="0.2">
      <c r="A976" s="235"/>
      <c r="B976" s="139"/>
      <c r="C976" s="139"/>
      <c r="D976" s="139"/>
    </row>
    <row r="977" spans="1:4" x14ac:dyDescent="0.2">
      <c r="A977" s="235"/>
      <c r="B977" s="139"/>
      <c r="C977" s="139"/>
      <c r="D977" s="139"/>
    </row>
    <row r="978" spans="1:4" x14ac:dyDescent="0.2">
      <c r="A978" s="235"/>
      <c r="B978" s="139"/>
      <c r="C978" s="139"/>
      <c r="D978" s="139"/>
    </row>
    <row r="979" spans="1:4" x14ac:dyDescent="0.2">
      <c r="A979" s="235"/>
      <c r="B979" s="139"/>
      <c r="C979" s="139"/>
      <c r="D979" s="139"/>
    </row>
    <row r="980" spans="1:4" x14ac:dyDescent="0.2">
      <c r="A980" s="235"/>
      <c r="B980" s="139"/>
      <c r="C980" s="139"/>
      <c r="D980" s="139"/>
    </row>
    <row r="981" spans="1:4" x14ac:dyDescent="0.2">
      <c r="A981" s="235"/>
      <c r="B981" s="139"/>
      <c r="C981" s="139"/>
      <c r="D981" s="139"/>
    </row>
    <row r="982" spans="1:4" x14ac:dyDescent="0.2">
      <c r="A982" s="235"/>
      <c r="B982" s="139"/>
      <c r="C982" s="139"/>
      <c r="D982" s="139"/>
    </row>
    <row r="983" spans="1:4" x14ac:dyDescent="0.2">
      <c r="A983" s="235"/>
      <c r="B983" s="139"/>
      <c r="C983" s="139"/>
      <c r="D983" s="139"/>
    </row>
    <row r="984" spans="1:4" x14ac:dyDescent="0.2">
      <c r="A984" s="235"/>
      <c r="B984" s="139"/>
      <c r="C984" s="139"/>
      <c r="D984" s="139"/>
    </row>
    <row r="985" spans="1:4" x14ac:dyDescent="0.2">
      <c r="A985" s="235"/>
      <c r="B985" s="139"/>
      <c r="C985" s="139"/>
      <c r="D985" s="139"/>
    </row>
    <row r="986" spans="1:4" x14ac:dyDescent="0.2">
      <c r="A986" s="235"/>
      <c r="B986" s="139"/>
      <c r="C986" s="139"/>
      <c r="D986" s="139"/>
    </row>
    <row r="987" spans="1:4" x14ac:dyDescent="0.2">
      <c r="A987" s="235"/>
      <c r="B987" s="139"/>
      <c r="C987" s="139"/>
      <c r="D987" s="139"/>
    </row>
    <row r="988" spans="1:4" x14ac:dyDescent="0.2">
      <c r="A988" s="235"/>
      <c r="B988" s="139"/>
      <c r="C988" s="139"/>
      <c r="D988" s="139"/>
    </row>
    <row r="989" spans="1:4" x14ac:dyDescent="0.2">
      <c r="A989" s="235"/>
      <c r="B989" s="139"/>
      <c r="C989" s="139"/>
      <c r="D989" s="139"/>
    </row>
    <row r="990" spans="1:4" x14ac:dyDescent="0.2">
      <c r="A990" s="235"/>
      <c r="B990" s="139"/>
      <c r="C990" s="139"/>
      <c r="D990" s="139"/>
    </row>
    <row r="991" spans="1:4" x14ac:dyDescent="0.2">
      <c r="A991" s="235"/>
    </row>
    <row r="992" spans="1:4" x14ac:dyDescent="0.2">
      <c r="A992" s="235"/>
      <c r="B992" s="139"/>
      <c r="C992" s="139"/>
      <c r="D992" s="139"/>
    </row>
    <row r="993" spans="1:4" x14ac:dyDescent="0.2">
      <c r="A993" s="235"/>
      <c r="B993" s="139"/>
      <c r="C993" s="139"/>
      <c r="D993" s="139"/>
    </row>
    <row r="994" spans="1:4" x14ac:dyDescent="0.2">
      <c r="A994" s="235"/>
      <c r="B994" s="139"/>
      <c r="C994" s="139"/>
      <c r="D994" s="139"/>
    </row>
    <row r="995" spans="1:4" x14ac:dyDescent="0.2">
      <c r="A995" s="235"/>
      <c r="B995" s="139"/>
      <c r="C995" s="139"/>
      <c r="D995" s="139"/>
    </row>
    <row r="996" spans="1:4" x14ac:dyDescent="0.2">
      <c r="A996" s="235"/>
      <c r="B996" s="139"/>
      <c r="C996" s="139"/>
      <c r="D996" s="139"/>
    </row>
    <row r="997" spans="1:4" x14ac:dyDescent="0.2">
      <c r="A997" s="235"/>
      <c r="B997" s="139"/>
      <c r="C997" s="139"/>
      <c r="D997" s="139"/>
    </row>
    <row r="998" spans="1:4" x14ac:dyDescent="0.2">
      <c r="A998" s="235"/>
      <c r="B998" s="139"/>
      <c r="C998" s="139"/>
      <c r="D998" s="139"/>
    </row>
    <row r="999" spans="1:4" x14ac:dyDescent="0.2">
      <c r="A999" s="235"/>
      <c r="B999" s="139"/>
      <c r="C999" s="139"/>
      <c r="D999" s="139"/>
    </row>
    <row r="1000" spans="1:4" x14ac:dyDescent="0.2">
      <c r="A1000" s="235"/>
      <c r="B1000" s="139"/>
      <c r="C1000" s="139"/>
      <c r="D1000" s="139"/>
    </row>
    <row r="1001" spans="1:4" x14ac:dyDescent="0.2">
      <c r="A1001" s="235"/>
      <c r="B1001" s="139"/>
      <c r="C1001" s="139"/>
      <c r="D1001" s="139"/>
    </row>
    <row r="1002" spans="1:4" x14ac:dyDescent="0.2">
      <c r="A1002" s="235"/>
      <c r="B1002" s="139"/>
      <c r="C1002" s="139"/>
      <c r="D1002" s="139"/>
    </row>
    <row r="1003" spans="1:4" x14ac:dyDescent="0.2">
      <c r="A1003" s="235"/>
      <c r="B1003" s="139"/>
      <c r="C1003" s="139"/>
      <c r="D1003" s="139"/>
    </row>
    <row r="1004" spans="1:4" x14ac:dyDescent="0.2">
      <c r="A1004" s="235"/>
      <c r="B1004" s="139"/>
      <c r="C1004" s="139"/>
      <c r="D1004" s="139"/>
    </row>
    <row r="1005" spans="1:4" x14ac:dyDescent="0.2">
      <c r="A1005" s="235"/>
      <c r="B1005" s="139"/>
      <c r="C1005" s="139"/>
      <c r="D1005" s="139"/>
    </row>
    <row r="1006" spans="1:4" x14ac:dyDescent="0.2">
      <c r="A1006" s="235"/>
      <c r="B1006" s="139"/>
      <c r="C1006" s="139"/>
      <c r="D1006" s="139"/>
    </row>
    <row r="1007" spans="1:4" x14ac:dyDescent="0.2">
      <c r="A1007" s="235"/>
      <c r="B1007" s="139"/>
      <c r="C1007" s="139"/>
      <c r="D1007" s="139"/>
    </row>
    <row r="1008" spans="1:4" x14ac:dyDescent="0.2">
      <c r="A1008" s="235"/>
      <c r="B1008" s="139"/>
      <c r="C1008" s="139"/>
      <c r="D1008" s="139"/>
    </row>
    <row r="1009" spans="1:4" x14ac:dyDescent="0.2">
      <c r="A1009" s="235"/>
      <c r="B1009" s="139"/>
      <c r="C1009" s="139"/>
      <c r="D1009" s="139"/>
    </row>
    <row r="1010" spans="1:4" x14ac:dyDescent="0.2">
      <c r="A1010" s="235"/>
      <c r="B1010" s="139"/>
      <c r="C1010" s="139"/>
      <c r="D1010" s="139"/>
    </row>
    <row r="1011" spans="1:4" x14ac:dyDescent="0.2">
      <c r="A1011" s="235"/>
      <c r="B1011" s="139"/>
      <c r="C1011" s="139"/>
      <c r="D1011" s="139"/>
    </row>
    <row r="1012" spans="1:4" x14ac:dyDescent="0.2">
      <c r="A1012" s="235"/>
      <c r="B1012" s="139"/>
      <c r="C1012" s="139"/>
      <c r="D1012" s="139"/>
    </row>
    <row r="1013" spans="1:4" x14ac:dyDescent="0.2">
      <c r="A1013" s="235"/>
      <c r="B1013" s="139"/>
      <c r="C1013" s="139"/>
      <c r="D1013" s="139"/>
    </row>
    <row r="1014" spans="1:4" x14ac:dyDescent="0.2">
      <c r="A1014" s="235"/>
      <c r="B1014" s="139"/>
      <c r="C1014" s="139"/>
      <c r="D1014" s="139"/>
    </row>
    <row r="1015" spans="1:4" x14ac:dyDescent="0.2">
      <c r="A1015" s="235"/>
      <c r="B1015" s="139"/>
      <c r="C1015" s="139"/>
      <c r="D1015" s="139"/>
    </row>
    <row r="1016" spans="1:4" x14ac:dyDescent="0.2">
      <c r="A1016" s="235"/>
      <c r="B1016" s="139"/>
      <c r="C1016" s="139"/>
      <c r="D1016" s="139"/>
    </row>
    <row r="1017" spans="1:4" x14ac:dyDescent="0.2">
      <c r="A1017" s="235"/>
      <c r="B1017" s="139"/>
      <c r="C1017" s="139"/>
      <c r="D1017" s="139"/>
    </row>
    <row r="1018" spans="1:4" x14ac:dyDescent="0.2">
      <c r="A1018" s="235"/>
      <c r="B1018" s="139"/>
      <c r="C1018" s="139"/>
      <c r="D1018" s="139"/>
    </row>
    <row r="1019" spans="1:4" x14ac:dyDescent="0.2">
      <c r="A1019" s="235"/>
      <c r="B1019" s="139"/>
      <c r="C1019" s="139"/>
      <c r="D1019" s="139"/>
    </row>
    <row r="1020" spans="1:4" x14ac:dyDescent="0.2">
      <c r="A1020" s="235"/>
      <c r="B1020" s="139"/>
      <c r="C1020" s="139"/>
      <c r="D1020" s="139"/>
    </row>
    <row r="1021" spans="1:4" x14ac:dyDescent="0.2">
      <c r="A1021" s="235"/>
    </row>
    <row r="1022" spans="1:4" x14ac:dyDescent="0.2">
      <c r="A1022" s="148"/>
      <c r="B1022" s="149"/>
      <c r="C1022" s="149"/>
      <c r="D1022" s="149"/>
    </row>
    <row r="1023" spans="1:4" x14ac:dyDescent="0.2">
      <c r="A1023" s="148"/>
      <c r="B1023" s="149"/>
      <c r="C1023" s="149"/>
      <c r="D1023" s="149"/>
    </row>
    <row r="1024" spans="1:4" x14ac:dyDescent="0.2">
      <c r="A1024" s="148"/>
      <c r="B1024" s="149"/>
      <c r="C1024" s="149"/>
      <c r="D1024" s="149"/>
    </row>
    <row r="1025" spans="1:4" x14ac:dyDescent="0.2">
      <c r="A1025" s="148"/>
      <c r="B1025" s="149"/>
      <c r="C1025" s="149"/>
      <c r="D1025" s="149"/>
    </row>
    <row r="1026" spans="1:4" x14ac:dyDescent="0.2">
      <c r="A1026" s="148"/>
      <c r="B1026" s="149"/>
      <c r="C1026" s="149"/>
      <c r="D1026" s="149"/>
    </row>
    <row r="1027" spans="1:4" x14ac:dyDescent="0.2">
      <c r="A1027" s="148"/>
      <c r="B1027" s="149"/>
      <c r="C1027" s="149"/>
      <c r="D1027" s="149"/>
    </row>
    <row r="1028" spans="1:4" x14ac:dyDescent="0.2">
      <c r="A1028" s="148"/>
      <c r="B1028" s="149"/>
      <c r="C1028" s="149"/>
      <c r="D1028" s="149"/>
    </row>
    <row r="1029" spans="1:4" x14ac:dyDescent="0.2">
      <c r="A1029" s="148"/>
      <c r="B1029" s="149"/>
      <c r="C1029" s="149"/>
      <c r="D1029" s="149"/>
    </row>
    <row r="1030" spans="1:4" x14ac:dyDescent="0.2">
      <c r="A1030" s="148"/>
      <c r="B1030" s="149"/>
      <c r="C1030" s="149"/>
      <c r="D1030" s="149"/>
    </row>
    <row r="1031" spans="1:4" x14ac:dyDescent="0.2">
      <c r="A1031" s="148"/>
      <c r="B1031" s="149"/>
      <c r="C1031" s="149"/>
      <c r="D1031" s="149"/>
    </row>
    <row r="1032" spans="1:4" x14ac:dyDescent="0.2">
      <c r="A1032" s="148"/>
      <c r="B1032" s="149"/>
      <c r="C1032" s="149"/>
      <c r="D1032" s="149"/>
    </row>
    <row r="1033" spans="1:4" x14ac:dyDescent="0.2">
      <c r="A1033" s="148"/>
      <c r="B1033" s="149"/>
      <c r="C1033" s="149"/>
      <c r="D1033" s="149"/>
    </row>
    <row r="1034" spans="1:4" x14ac:dyDescent="0.2">
      <c r="A1034" s="148"/>
      <c r="B1034" s="149"/>
      <c r="C1034" s="149"/>
      <c r="D1034" s="149"/>
    </row>
    <row r="1035" spans="1:4" x14ac:dyDescent="0.2">
      <c r="A1035" s="148"/>
      <c r="B1035" s="149"/>
      <c r="C1035" s="149"/>
      <c r="D1035" s="149"/>
    </row>
    <row r="1036" spans="1:4" x14ac:dyDescent="0.2">
      <c r="A1036" s="148"/>
      <c r="B1036" s="149"/>
      <c r="C1036" s="149"/>
      <c r="D1036" s="149"/>
    </row>
    <row r="1037" spans="1:4" x14ac:dyDescent="0.2">
      <c r="A1037" s="148"/>
      <c r="B1037" s="149"/>
      <c r="C1037" s="149"/>
      <c r="D1037" s="149"/>
    </row>
    <row r="1038" spans="1:4" x14ac:dyDescent="0.2">
      <c r="A1038" s="148"/>
      <c r="B1038" s="149"/>
      <c r="C1038" s="149"/>
      <c r="D1038" s="149"/>
    </row>
    <row r="1039" spans="1:4" x14ac:dyDescent="0.2">
      <c r="A1039" s="148"/>
      <c r="B1039" s="149"/>
      <c r="C1039" s="149"/>
      <c r="D1039" s="149"/>
    </row>
    <row r="1040" spans="1:4" x14ac:dyDescent="0.2">
      <c r="A1040" s="148"/>
      <c r="B1040" s="149"/>
      <c r="C1040" s="149"/>
      <c r="D1040" s="149"/>
    </row>
    <row r="1041" spans="1:4" x14ac:dyDescent="0.2">
      <c r="A1041" s="148"/>
      <c r="B1041" s="149"/>
      <c r="C1041" s="149"/>
      <c r="D1041" s="149"/>
    </row>
    <row r="1042" spans="1:4" x14ac:dyDescent="0.2">
      <c r="A1042" s="148"/>
      <c r="B1042" s="149"/>
      <c r="C1042" s="149"/>
      <c r="D1042" s="149"/>
    </row>
    <row r="1043" spans="1:4" x14ac:dyDescent="0.2">
      <c r="A1043" s="148"/>
      <c r="B1043" s="149"/>
      <c r="C1043" s="149"/>
      <c r="D1043" s="149"/>
    </row>
    <row r="1044" spans="1:4" x14ac:dyDescent="0.2">
      <c r="A1044" s="148"/>
      <c r="B1044" s="149"/>
      <c r="C1044" s="149"/>
      <c r="D1044" s="149"/>
    </row>
    <row r="1045" spans="1:4" x14ac:dyDescent="0.2">
      <c r="A1045" s="148"/>
      <c r="B1045" s="149"/>
      <c r="C1045" s="149"/>
      <c r="D1045" s="149"/>
    </row>
    <row r="1046" spans="1:4" x14ac:dyDescent="0.2">
      <c r="A1046" s="148"/>
      <c r="B1046" s="149"/>
      <c r="C1046" s="149"/>
      <c r="D1046" s="149"/>
    </row>
    <row r="1047" spans="1:4" x14ac:dyDescent="0.2">
      <c r="A1047" s="148"/>
      <c r="B1047" s="149"/>
      <c r="C1047" s="149"/>
      <c r="D1047" s="149"/>
    </row>
    <row r="1048" spans="1:4" x14ac:dyDescent="0.2">
      <c r="A1048" s="148"/>
      <c r="B1048" s="149"/>
      <c r="C1048" s="149"/>
      <c r="D1048" s="149"/>
    </row>
    <row r="1049" spans="1:4" x14ac:dyDescent="0.2">
      <c r="A1049" s="148"/>
      <c r="B1049" s="149"/>
      <c r="C1049" s="149"/>
      <c r="D1049" s="149"/>
    </row>
    <row r="1050" spans="1:4" x14ac:dyDescent="0.2">
      <c r="A1050" s="148"/>
      <c r="B1050" s="149"/>
      <c r="C1050" s="149"/>
      <c r="D1050" s="149"/>
    </row>
    <row r="1051" spans="1:4" x14ac:dyDescent="0.2">
      <c r="A1051" s="148"/>
      <c r="B1051" s="149"/>
      <c r="C1051" s="149"/>
      <c r="D1051" s="149"/>
    </row>
    <row r="1052" spans="1:4" x14ac:dyDescent="0.2">
      <c r="A1052" s="148"/>
      <c r="B1052" s="149"/>
      <c r="C1052" s="149"/>
      <c r="D1052" s="149"/>
    </row>
    <row r="1053" spans="1:4" x14ac:dyDescent="0.2">
      <c r="A1053" s="148"/>
      <c r="B1053" s="150"/>
      <c r="C1053" s="150"/>
      <c r="D1053" s="150"/>
    </row>
    <row r="1054" spans="1:4" x14ac:dyDescent="0.2">
      <c r="B1054" s="142"/>
      <c r="C1054" s="142"/>
      <c r="D1054" s="142"/>
    </row>
    <row r="1055" spans="1:4" x14ac:dyDescent="0.2">
      <c r="B1055" s="142"/>
      <c r="C1055" s="142"/>
      <c r="D1055" s="142"/>
    </row>
    <row r="1056" spans="1:4" x14ac:dyDescent="0.2">
      <c r="B1056" s="142"/>
      <c r="C1056" s="142"/>
      <c r="D1056" s="142"/>
    </row>
    <row r="1057" spans="2:4" x14ac:dyDescent="0.2">
      <c r="B1057" s="142"/>
      <c r="C1057" s="142"/>
      <c r="D1057" s="142"/>
    </row>
    <row r="1058" spans="2:4" x14ac:dyDescent="0.2">
      <c r="B1058" s="142"/>
      <c r="C1058" s="142"/>
      <c r="D1058" s="142"/>
    </row>
    <row r="1059" spans="2:4" x14ac:dyDescent="0.2">
      <c r="B1059" s="142"/>
      <c r="C1059" s="142"/>
      <c r="D1059" s="142"/>
    </row>
    <row r="1060" spans="2:4" x14ac:dyDescent="0.2">
      <c r="B1060" s="142"/>
      <c r="C1060" s="142"/>
      <c r="D1060" s="142"/>
    </row>
    <row r="1061" spans="2:4" x14ac:dyDescent="0.2">
      <c r="B1061" s="142"/>
      <c r="C1061" s="142"/>
      <c r="D1061" s="142"/>
    </row>
    <row r="1062" spans="2:4" x14ac:dyDescent="0.2">
      <c r="B1062" s="142"/>
      <c r="C1062" s="142"/>
      <c r="D1062" s="142"/>
    </row>
    <row r="1063" spans="2:4" x14ac:dyDescent="0.2">
      <c r="B1063" s="142"/>
      <c r="C1063" s="142"/>
      <c r="D1063" s="142"/>
    </row>
    <row r="1064" spans="2:4" x14ac:dyDescent="0.2">
      <c r="B1064" s="142"/>
      <c r="C1064" s="142"/>
      <c r="D1064" s="142"/>
    </row>
    <row r="1065" spans="2:4" x14ac:dyDescent="0.2">
      <c r="B1065" s="142"/>
      <c r="C1065" s="142"/>
      <c r="D1065" s="142"/>
    </row>
    <row r="1066" spans="2:4" x14ac:dyDescent="0.2">
      <c r="B1066" s="142"/>
      <c r="C1066" s="142"/>
      <c r="D1066" s="142"/>
    </row>
    <row r="1067" spans="2:4" x14ac:dyDescent="0.2">
      <c r="B1067" s="142"/>
      <c r="C1067" s="142"/>
      <c r="D1067" s="142"/>
    </row>
    <row r="1068" spans="2:4" x14ac:dyDescent="0.2">
      <c r="B1068" s="142"/>
      <c r="C1068" s="142"/>
      <c r="D1068" s="142"/>
    </row>
    <row r="1069" spans="2:4" x14ac:dyDescent="0.2">
      <c r="B1069" s="142"/>
      <c r="C1069" s="142"/>
      <c r="D1069" s="142"/>
    </row>
    <row r="1070" spans="2:4" x14ac:dyDescent="0.2">
      <c r="B1070" s="142"/>
      <c r="C1070" s="142"/>
      <c r="D1070" s="142"/>
    </row>
    <row r="1071" spans="2:4" x14ac:dyDescent="0.2">
      <c r="B1071" s="142"/>
      <c r="C1071" s="142"/>
      <c r="D1071" s="142"/>
    </row>
    <row r="1072" spans="2:4" x14ac:dyDescent="0.2">
      <c r="B1072" s="142"/>
      <c r="C1072" s="142"/>
      <c r="D1072" s="142"/>
    </row>
    <row r="1073" spans="2:4" x14ac:dyDescent="0.2">
      <c r="B1073" s="142"/>
      <c r="C1073" s="142"/>
      <c r="D1073" s="142"/>
    </row>
    <row r="1074" spans="2:4" x14ac:dyDescent="0.2">
      <c r="B1074" s="142"/>
      <c r="C1074" s="142"/>
      <c r="D1074" s="142"/>
    </row>
    <row r="1075" spans="2:4" x14ac:dyDescent="0.2">
      <c r="B1075" s="142"/>
      <c r="C1075" s="142"/>
      <c r="D1075" s="142"/>
    </row>
    <row r="1076" spans="2:4" x14ac:dyDescent="0.2">
      <c r="B1076" s="142"/>
      <c r="C1076" s="142"/>
      <c r="D1076" s="142"/>
    </row>
    <row r="1077" spans="2:4" x14ac:dyDescent="0.2">
      <c r="B1077" s="142"/>
      <c r="C1077" s="142"/>
      <c r="D1077" s="142"/>
    </row>
    <row r="1078" spans="2:4" x14ac:dyDescent="0.2">
      <c r="B1078" s="142"/>
      <c r="C1078" s="142"/>
      <c r="D1078" s="142"/>
    </row>
    <row r="1079" spans="2:4" x14ac:dyDescent="0.2">
      <c r="B1079" s="142"/>
      <c r="C1079" s="142"/>
      <c r="D1079" s="142"/>
    </row>
    <row r="1080" spans="2:4" x14ac:dyDescent="0.2">
      <c r="B1080" s="142"/>
      <c r="C1080" s="142"/>
      <c r="D1080" s="142"/>
    </row>
    <row r="1081" spans="2:4" x14ac:dyDescent="0.2">
      <c r="B1081" s="142"/>
      <c r="C1081" s="142"/>
      <c r="D1081" s="142"/>
    </row>
    <row r="1082" spans="2:4" x14ac:dyDescent="0.2">
      <c r="B1082" s="142"/>
      <c r="C1082" s="142"/>
      <c r="D1082" s="142"/>
    </row>
    <row r="1083" spans="2:4" x14ac:dyDescent="0.2">
      <c r="B1083" s="142"/>
      <c r="C1083" s="142"/>
      <c r="D1083" s="142"/>
    </row>
    <row r="1084" spans="2:4" x14ac:dyDescent="0.2">
      <c r="B1084" s="142"/>
      <c r="C1084" s="142"/>
      <c r="D1084" s="142"/>
    </row>
    <row r="1085" spans="2:4" x14ac:dyDescent="0.2">
      <c r="B1085" s="142"/>
      <c r="C1085" s="142"/>
      <c r="D1085" s="142"/>
    </row>
    <row r="1086" spans="2:4" x14ac:dyDescent="0.2">
      <c r="B1086" s="142"/>
      <c r="C1086" s="142"/>
      <c r="D1086" s="142"/>
    </row>
    <row r="1087" spans="2:4" x14ac:dyDescent="0.2">
      <c r="B1087" s="142"/>
      <c r="C1087" s="142"/>
      <c r="D1087" s="142"/>
    </row>
    <row r="1088" spans="2:4" x14ac:dyDescent="0.2">
      <c r="B1088" s="142"/>
      <c r="C1088" s="142"/>
      <c r="D1088" s="142"/>
    </row>
    <row r="1089" spans="2:4" x14ac:dyDescent="0.2">
      <c r="B1089" s="142"/>
      <c r="C1089" s="142"/>
      <c r="D1089" s="142"/>
    </row>
    <row r="1090" spans="2:4" x14ac:dyDescent="0.2">
      <c r="B1090" s="142"/>
      <c r="C1090" s="142"/>
      <c r="D1090" s="142"/>
    </row>
    <row r="1091" spans="2:4" x14ac:dyDescent="0.2">
      <c r="B1091" s="142"/>
      <c r="C1091" s="142"/>
      <c r="D1091" s="142"/>
    </row>
    <row r="1092" spans="2:4" x14ac:dyDescent="0.2">
      <c r="B1092" s="142"/>
      <c r="C1092" s="142"/>
      <c r="D1092" s="142"/>
    </row>
    <row r="1093" spans="2:4" x14ac:dyDescent="0.2">
      <c r="B1093" s="142"/>
      <c r="C1093" s="142"/>
      <c r="D1093" s="142"/>
    </row>
    <row r="1094" spans="2:4" x14ac:dyDescent="0.2">
      <c r="B1094" s="142"/>
      <c r="C1094" s="142"/>
      <c r="D1094" s="142"/>
    </row>
    <row r="1095" spans="2:4" x14ac:dyDescent="0.2">
      <c r="B1095" s="142"/>
      <c r="C1095" s="142"/>
      <c r="D1095" s="142"/>
    </row>
    <row r="1096" spans="2:4" x14ac:dyDescent="0.2">
      <c r="B1096" s="142"/>
      <c r="C1096" s="142"/>
      <c r="D1096" s="142"/>
    </row>
    <row r="1097" spans="2:4" x14ac:dyDescent="0.2">
      <c r="B1097" s="142"/>
      <c r="C1097" s="142"/>
      <c r="D1097" s="142"/>
    </row>
    <row r="1098" spans="2:4" x14ac:dyDescent="0.2">
      <c r="B1098" s="142"/>
      <c r="C1098" s="142"/>
      <c r="D1098" s="142"/>
    </row>
    <row r="1099" spans="2:4" x14ac:dyDescent="0.2">
      <c r="B1099" s="142"/>
      <c r="C1099" s="142"/>
      <c r="D1099" s="142"/>
    </row>
    <row r="1100" spans="2:4" x14ac:dyDescent="0.2">
      <c r="B1100" s="142"/>
      <c r="C1100" s="142"/>
      <c r="D1100" s="142"/>
    </row>
    <row r="1101" spans="2:4" x14ac:dyDescent="0.2">
      <c r="B1101" s="142"/>
      <c r="C1101" s="142"/>
      <c r="D1101" s="142"/>
    </row>
    <row r="1102" spans="2:4" x14ac:dyDescent="0.2">
      <c r="B1102" s="142"/>
      <c r="C1102" s="142"/>
      <c r="D1102" s="142"/>
    </row>
    <row r="1103" spans="2:4" x14ac:dyDescent="0.2">
      <c r="B1103" s="142"/>
      <c r="C1103" s="142"/>
      <c r="D1103" s="142"/>
    </row>
    <row r="1104" spans="2:4" x14ac:dyDescent="0.2">
      <c r="B1104" s="142"/>
      <c r="C1104" s="142"/>
      <c r="D1104" s="142"/>
    </row>
    <row r="1105" spans="2:4" x14ac:dyDescent="0.2">
      <c r="B1105" s="142"/>
      <c r="C1105" s="142"/>
      <c r="D1105" s="142"/>
    </row>
    <row r="1106" spans="2:4" x14ac:dyDescent="0.2">
      <c r="B1106" s="142"/>
      <c r="C1106" s="142"/>
      <c r="D1106" s="142"/>
    </row>
    <row r="1107" spans="2:4" x14ac:dyDescent="0.2">
      <c r="B1107" s="142"/>
      <c r="C1107" s="142"/>
      <c r="D1107" s="142"/>
    </row>
    <row r="1108" spans="2:4" x14ac:dyDescent="0.2">
      <c r="B1108" s="142"/>
      <c r="C1108" s="142"/>
      <c r="D1108" s="142"/>
    </row>
    <row r="1109" spans="2:4" x14ac:dyDescent="0.2">
      <c r="B1109" s="142"/>
      <c r="C1109" s="142"/>
      <c r="D1109" s="142"/>
    </row>
    <row r="1110" spans="2:4" x14ac:dyDescent="0.2">
      <c r="B1110" s="142"/>
      <c r="C1110" s="142"/>
      <c r="D1110" s="142"/>
    </row>
    <row r="1111" spans="2:4" x14ac:dyDescent="0.2">
      <c r="B1111" s="142"/>
      <c r="C1111" s="142"/>
      <c r="D1111" s="142"/>
    </row>
    <row r="1112" spans="2:4" x14ac:dyDescent="0.2">
      <c r="B1112" s="142"/>
      <c r="C1112" s="142"/>
      <c r="D1112" s="142"/>
    </row>
    <row r="1113" spans="2:4" x14ac:dyDescent="0.2">
      <c r="B1113" s="142"/>
      <c r="C1113" s="142"/>
      <c r="D1113" s="142"/>
    </row>
    <row r="1114" spans="2:4" x14ac:dyDescent="0.2">
      <c r="B1114" s="142"/>
      <c r="C1114" s="142"/>
      <c r="D1114" s="142"/>
    </row>
    <row r="1115" spans="2:4" x14ac:dyDescent="0.2">
      <c r="B1115" s="142"/>
      <c r="C1115" s="142"/>
      <c r="D1115" s="142"/>
    </row>
    <row r="1116" spans="2:4" x14ac:dyDescent="0.2">
      <c r="B1116" s="142"/>
      <c r="C1116" s="142"/>
      <c r="D1116" s="142"/>
    </row>
    <row r="1117" spans="2:4" x14ac:dyDescent="0.2">
      <c r="B1117" s="142"/>
      <c r="C1117" s="142"/>
      <c r="D1117" s="142"/>
    </row>
    <row r="1118" spans="2:4" x14ac:dyDescent="0.2">
      <c r="B1118" s="142"/>
      <c r="C1118" s="142"/>
      <c r="D1118" s="142"/>
    </row>
    <row r="1119" spans="2:4" x14ac:dyDescent="0.2">
      <c r="B1119" s="142"/>
      <c r="C1119" s="142"/>
      <c r="D1119" s="142"/>
    </row>
    <row r="1120" spans="2:4" x14ac:dyDescent="0.2">
      <c r="B1120" s="142"/>
      <c r="C1120" s="142"/>
      <c r="D1120" s="142"/>
    </row>
    <row r="1121" spans="2:4" x14ac:dyDescent="0.2">
      <c r="B1121" s="142"/>
      <c r="C1121" s="142"/>
      <c r="D1121" s="142"/>
    </row>
    <row r="1122" spans="2:4" x14ac:dyDescent="0.2">
      <c r="B1122" s="142"/>
      <c r="C1122" s="142"/>
      <c r="D1122" s="142"/>
    </row>
    <row r="1123" spans="2:4" x14ac:dyDescent="0.2">
      <c r="B1123" s="142"/>
      <c r="C1123" s="142"/>
      <c r="D1123" s="142"/>
    </row>
    <row r="1124" spans="2:4" x14ac:dyDescent="0.2">
      <c r="B1124" s="142"/>
      <c r="C1124" s="142"/>
      <c r="D1124" s="142"/>
    </row>
    <row r="1125" spans="2:4" x14ac:dyDescent="0.2">
      <c r="B1125" s="142"/>
      <c r="C1125" s="142"/>
      <c r="D1125" s="142"/>
    </row>
    <row r="1126" spans="2:4" x14ac:dyDescent="0.2">
      <c r="B1126" s="142"/>
      <c r="C1126" s="142"/>
      <c r="D1126" s="142"/>
    </row>
    <row r="1127" spans="2:4" x14ac:dyDescent="0.2">
      <c r="B1127" s="142"/>
      <c r="C1127" s="142"/>
      <c r="D1127" s="142"/>
    </row>
    <row r="1128" spans="2:4" x14ac:dyDescent="0.2">
      <c r="B1128" s="142"/>
      <c r="C1128" s="142"/>
      <c r="D1128" s="142"/>
    </row>
    <row r="1129" spans="2:4" x14ac:dyDescent="0.2">
      <c r="B1129" s="142"/>
      <c r="C1129" s="142"/>
      <c r="D1129" s="142"/>
    </row>
    <row r="1130" spans="2:4" x14ac:dyDescent="0.2">
      <c r="B1130" s="142"/>
      <c r="C1130" s="142"/>
      <c r="D1130" s="142"/>
    </row>
    <row r="1131" spans="2:4" x14ac:dyDescent="0.2">
      <c r="B1131" s="142"/>
      <c r="C1131" s="142"/>
      <c r="D1131" s="142"/>
    </row>
    <row r="1132" spans="2:4" x14ac:dyDescent="0.2">
      <c r="B1132" s="142"/>
      <c r="C1132" s="142"/>
      <c r="D1132" s="142"/>
    </row>
    <row r="1133" spans="2:4" x14ac:dyDescent="0.2">
      <c r="B1133" s="142"/>
      <c r="C1133" s="142"/>
      <c r="D1133" s="142"/>
    </row>
    <row r="1134" spans="2:4" x14ac:dyDescent="0.2">
      <c r="B1134" s="142"/>
      <c r="C1134" s="142"/>
      <c r="D1134" s="142"/>
    </row>
    <row r="1135" spans="2:4" x14ac:dyDescent="0.2">
      <c r="B1135" s="142"/>
      <c r="C1135" s="142"/>
      <c r="D1135" s="142"/>
    </row>
    <row r="1136" spans="2:4" x14ac:dyDescent="0.2">
      <c r="B1136" s="142"/>
      <c r="C1136" s="142"/>
      <c r="D1136" s="142"/>
    </row>
    <row r="1137" spans="2:4" x14ac:dyDescent="0.2">
      <c r="B1137" s="142"/>
      <c r="C1137" s="142"/>
      <c r="D1137" s="142"/>
    </row>
    <row r="1138" spans="2:4" x14ac:dyDescent="0.2">
      <c r="B1138" s="142"/>
      <c r="C1138" s="142"/>
      <c r="D1138" s="142"/>
    </row>
    <row r="1139" spans="2:4" x14ac:dyDescent="0.2">
      <c r="B1139" s="142"/>
      <c r="C1139" s="142"/>
      <c r="D1139" s="142"/>
    </row>
    <row r="1140" spans="2:4" x14ac:dyDescent="0.2">
      <c r="B1140" s="142"/>
      <c r="C1140" s="142"/>
      <c r="D1140" s="142"/>
    </row>
    <row r="1141" spans="2:4" x14ac:dyDescent="0.2">
      <c r="B1141" s="142"/>
      <c r="C1141" s="142"/>
      <c r="D1141" s="142"/>
    </row>
    <row r="1142" spans="2:4" x14ac:dyDescent="0.2">
      <c r="B1142" s="142"/>
      <c r="C1142" s="142"/>
      <c r="D1142" s="142"/>
    </row>
    <row r="1143" spans="2:4" x14ac:dyDescent="0.2">
      <c r="B1143" s="142"/>
      <c r="C1143" s="142"/>
      <c r="D1143" s="142"/>
    </row>
    <row r="1144" spans="2:4" x14ac:dyDescent="0.2">
      <c r="B1144" s="142"/>
      <c r="C1144" s="142"/>
      <c r="D1144" s="142"/>
    </row>
    <row r="1145" spans="2:4" x14ac:dyDescent="0.2">
      <c r="B1145" s="142"/>
      <c r="C1145" s="142"/>
      <c r="D1145" s="142"/>
    </row>
    <row r="1146" spans="2:4" x14ac:dyDescent="0.2">
      <c r="B1146" s="142"/>
      <c r="C1146" s="142"/>
      <c r="D1146" s="142"/>
    </row>
    <row r="1147" spans="2:4" x14ac:dyDescent="0.2">
      <c r="B1147" s="142"/>
      <c r="C1147" s="142"/>
      <c r="D1147" s="142"/>
    </row>
    <row r="1148" spans="2:4" x14ac:dyDescent="0.2">
      <c r="B1148" s="142"/>
      <c r="C1148" s="142"/>
      <c r="D1148" s="142"/>
    </row>
    <row r="1149" spans="2:4" x14ac:dyDescent="0.2">
      <c r="B1149" s="142"/>
      <c r="C1149" s="142"/>
      <c r="D1149" s="142"/>
    </row>
    <row r="1150" spans="2:4" x14ac:dyDescent="0.2">
      <c r="B1150" s="142"/>
      <c r="C1150" s="142"/>
      <c r="D1150" s="142"/>
    </row>
    <row r="1151" spans="2:4" x14ac:dyDescent="0.2">
      <c r="B1151" s="142"/>
      <c r="C1151" s="142"/>
      <c r="D1151" s="142"/>
    </row>
    <row r="1152" spans="2:4" x14ac:dyDescent="0.2">
      <c r="B1152" s="142"/>
      <c r="C1152" s="142"/>
      <c r="D1152" s="142"/>
    </row>
    <row r="1153" spans="2:4" x14ac:dyDescent="0.2">
      <c r="B1153" s="142"/>
      <c r="C1153" s="142"/>
      <c r="D1153" s="142"/>
    </row>
    <row r="1154" spans="2:4" x14ac:dyDescent="0.2">
      <c r="B1154" s="142"/>
      <c r="C1154" s="142"/>
      <c r="D1154" s="142"/>
    </row>
    <row r="1155" spans="2:4" x14ac:dyDescent="0.2">
      <c r="B1155" s="142"/>
      <c r="C1155" s="142"/>
      <c r="D1155" s="142"/>
    </row>
    <row r="1156" spans="2:4" x14ac:dyDescent="0.2">
      <c r="B1156" s="142"/>
      <c r="C1156" s="142"/>
      <c r="D1156" s="142"/>
    </row>
    <row r="1157" spans="2:4" x14ac:dyDescent="0.2">
      <c r="B1157" s="142"/>
      <c r="C1157" s="142"/>
      <c r="D1157" s="142"/>
    </row>
    <row r="1158" spans="2:4" x14ac:dyDescent="0.2">
      <c r="B1158" s="142"/>
      <c r="C1158" s="142"/>
      <c r="D1158" s="142"/>
    </row>
    <row r="1159" spans="2:4" x14ac:dyDescent="0.2">
      <c r="B1159" s="142"/>
      <c r="C1159" s="142"/>
      <c r="D1159" s="142"/>
    </row>
    <row r="1160" spans="2:4" x14ac:dyDescent="0.2">
      <c r="B1160" s="142"/>
      <c r="C1160" s="142"/>
      <c r="D1160" s="142"/>
    </row>
    <row r="1161" spans="2:4" x14ac:dyDescent="0.2">
      <c r="B1161" s="142"/>
      <c r="C1161" s="142"/>
      <c r="D1161" s="142"/>
    </row>
    <row r="1162" spans="2:4" x14ac:dyDescent="0.2">
      <c r="B1162" s="142"/>
      <c r="C1162" s="142"/>
      <c r="D1162" s="142"/>
    </row>
    <row r="1163" spans="2:4" x14ac:dyDescent="0.2">
      <c r="B1163" s="142"/>
      <c r="C1163" s="142"/>
      <c r="D1163" s="142"/>
    </row>
    <row r="1164" spans="2:4" x14ac:dyDescent="0.2">
      <c r="B1164" s="142"/>
      <c r="C1164" s="142"/>
      <c r="D1164" s="142"/>
    </row>
    <row r="1165" spans="2:4" x14ac:dyDescent="0.2">
      <c r="B1165" s="142"/>
      <c r="C1165" s="142"/>
      <c r="D1165" s="142"/>
    </row>
    <row r="1166" spans="2:4" x14ac:dyDescent="0.2">
      <c r="B1166" s="142"/>
      <c r="C1166" s="142"/>
      <c r="D1166" s="142"/>
    </row>
    <row r="1167" spans="2:4" x14ac:dyDescent="0.2">
      <c r="B1167" s="142"/>
      <c r="C1167" s="142"/>
      <c r="D1167" s="142"/>
    </row>
    <row r="1168" spans="2:4" x14ac:dyDescent="0.2">
      <c r="B1168" s="142"/>
      <c r="C1168" s="142"/>
      <c r="D1168" s="142"/>
    </row>
    <row r="1169" spans="2:4" x14ac:dyDescent="0.2">
      <c r="B1169" s="142"/>
      <c r="C1169" s="142"/>
      <c r="D1169" s="142"/>
    </row>
    <row r="1170" spans="2:4" x14ac:dyDescent="0.2">
      <c r="B1170" s="142"/>
      <c r="C1170" s="142"/>
      <c r="D1170" s="142"/>
    </row>
    <row r="1171" spans="2:4" x14ac:dyDescent="0.2">
      <c r="B1171" s="142"/>
      <c r="C1171" s="142"/>
      <c r="D1171" s="142"/>
    </row>
    <row r="1172" spans="2:4" x14ac:dyDescent="0.2">
      <c r="B1172" s="142"/>
      <c r="C1172" s="142"/>
      <c r="D1172" s="142"/>
    </row>
    <row r="1173" spans="2:4" x14ac:dyDescent="0.2">
      <c r="B1173" s="142"/>
      <c r="C1173" s="142"/>
      <c r="D1173" s="142"/>
    </row>
    <row r="1174" spans="2:4" x14ac:dyDescent="0.2">
      <c r="B1174" s="142"/>
      <c r="C1174" s="142"/>
      <c r="D1174" s="142"/>
    </row>
    <row r="1175" spans="2:4" x14ac:dyDescent="0.2">
      <c r="B1175" s="142"/>
      <c r="C1175" s="142"/>
      <c r="D1175" s="142"/>
    </row>
    <row r="1176" spans="2:4" x14ac:dyDescent="0.2">
      <c r="B1176" s="142"/>
      <c r="C1176" s="142"/>
      <c r="D1176" s="142"/>
    </row>
    <row r="1177" spans="2:4" x14ac:dyDescent="0.2">
      <c r="B1177" s="142"/>
      <c r="C1177" s="142"/>
      <c r="D1177" s="142"/>
    </row>
    <row r="1178" spans="2:4" x14ac:dyDescent="0.2">
      <c r="B1178" s="142"/>
      <c r="C1178" s="142"/>
      <c r="D1178" s="142"/>
    </row>
    <row r="1179" spans="2:4" x14ac:dyDescent="0.2">
      <c r="B1179" s="142"/>
      <c r="C1179" s="142"/>
      <c r="D1179" s="142"/>
    </row>
    <row r="1180" spans="2:4" x14ac:dyDescent="0.2">
      <c r="B1180" s="142"/>
      <c r="C1180" s="142"/>
      <c r="D1180" s="142"/>
    </row>
    <row r="1181" spans="2:4" x14ac:dyDescent="0.2">
      <c r="B1181" s="142"/>
      <c r="C1181" s="142"/>
      <c r="D1181" s="142"/>
    </row>
    <row r="1182" spans="2:4" x14ac:dyDescent="0.2">
      <c r="B1182" s="142"/>
      <c r="C1182" s="142"/>
      <c r="D1182" s="142"/>
    </row>
    <row r="1183" spans="2:4" x14ac:dyDescent="0.2">
      <c r="B1183" s="142"/>
      <c r="C1183" s="142"/>
      <c r="D1183" s="142"/>
    </row>
    <row r="1184" spans="2:4" x14ac:dyDescent="0.2">
      <c r="B1184" s="142"/>
      <c r="C1184" s="142"/>
      <c r="D1184" s="142"/>
    </row>
    <row r="1185" spans="2:4" x14ac:dyDescent="0.2">
      <c r="B1185" s="142"/>
      <c r="C1185" s="142"/>
      <c r="D1185" s="142"/>
    </row>
    <row r="1186" spans="2:4" x14ac:dyDescent="0.2">
      <c r="B1186" s="142"/>
      <c r="C1186" s="142"/>
      <c r="D1186" s="142"/>
    </row>
    <row r="1187" spans="2:4" x14ac:dyDescent="0.2">
      <c r="B1187" s="142"/>
      <c r="C1187" s="142"/>
      <c r="D1187" s="142"/>
    </row>
    <row r="1188" spans="2:4" x14ac:dyDescent="0.2">
      <c r="B1188" s="142"/>
      <c r="C1188" s="142"/>
      <c r="D1188" s="142"/>
    </row>
    <row r="1189" spans="2:4" x14ac:dyDescent="0.2">
      <c r="B1189" s="142"/>
      <c r="C1189" s="142"/>
      <c r="D1189" s="142"/>
    </row>
    <row r="1190" spans="2:4" x14ac:dyDescent="0.2">
      <c r="B1190" s="142"/>
      <c r="C1190" s="142"/>
      <c r="D1190" s="142"/>
    </row>
    <row r="1191" spans="2:4" x14ac:dyDescent="0.2">
      <c r="B1191" s="142"/>
      <c r="C1191" s="142"/>
      <c r="D1191" s="142"/>
    </row>
    <row r="1192" spans="2:4" x14ac:dyDescent="0.2">
      <c r="B1192" s="142"/>
      <c r="C1192" s="142"/>
      <c r="D1192" s="142"/>
    </row>
    <row r="1193" spans="2:4" x14ac:dyDescent="0.2">
      <c r="B1193" s="142"/>
      <c r="C1193" s="142"/>
      <c r="D1193" s="142"/>
    </row>
    <row r="1194" spans="2:4" x14ac:dyDescent="0.2">
      <c r="B1194" s="142"/>
      <c r="C1194" s="142"/>
      <c r="D1194" s="142"/>
    </row>
    <row r="1195" spans="2:4" x14ac:dyDescent="0.2">
      <c r="B1195" s="142"/>
      <c r="C1195" s="142"/>
      <c r="D1195" s="142"/>
    </row>
    <row r="1196" spans="2:4" x14ac:dyDescent="0.2">
      <c r="B1196" s="142"/>
      <c r="C1196" s="142"/>
      <c r="D1196" s="142"/>
    </row>
    <row r="1197" spans="2:4" x14ac:dyDescent="0.2">
      <c r="B1197" s="142"/>
      <c r="C1197" s="142"/>
      <c r="D1197" s="142"/>
    </row>
    <row r="1198" spans="2:4" x14ac:dyDescent="0.2">
      <c r="B1198" s="142"/>
      <c r="C1198" s="142"/>
      <c r="D1198" s="142"/>
    </row>
    <row r="1199" spans="2:4" x14ac:dyDescent="0.2">
      <c r="B1199" s="142"/>
      <c r="C1199" s="142"/>
      <c r="D1199" s="142"/>
    </row>
    <row r="1200" spans="2:4" x14ac:dyDescent="0.2">
      <c r="B1200" s="142"/>
      <c r="C1200" s="142"/>
      <c r="D1200" s="142"/>
    </row>
    <row r="1201" spans="2:4" x14ac:dyDescent="0.2">
      <c r="B1201" s="142"/>
      <c r="C1201" s="142"/>
      <c r="D1201" s="142"/>
    </row>
    <row r="1202" spans="2:4" x14ac:dyDescent="0.2">
      <c r="B1202" s="142"/>
      <c r="C1202" s="142"/>
      <c r="D1202" s="142"/>
    </row>
    <row r="1203" spans="2:4" x14ac:dyDescent="0.2">
      <c r="B1203" s="142"/>
      <c r="C1203" s="142"/>
      <c r="D1203" s="142"/>
    </row>
    <row r="1204" spans="2:4" x14ac:dyDescent="0.2">
      <c r="B1204" s="142"/>
      <c r="C1204" s="142"/>
      <c r="D1204" s="142"/>
    </row>
    <row r="1205" spans="2:4" x14ac:dyDescent="0.2">
      <c r="B1205" s="142"/>
      <c r="C1205" s="142"/>
      <c r="D1205" s="142"/>
    </row>
    <row r="1206" spans="2:4" x14ac:dyDescent="0.2">
      <c r="B1206" s="142"/>
      <c r="C1206" s="142"/>
      <c r="D1206" s="142"/>
    </row>
    <row r="1207" spans="2:4" x14ac:dyDescent="0.2">
      <c r="B1207" s="142"/>
      <c r="C1207" s="142"/>
      <c r="D1207" s="142"/>
    </row>
    <row r="1208" spans="2:4" x14ac:dyDescent="0.2">
      <c r="B1208" s="142"/>
      <c r="C1208" s="142"/>
      <c r="D1208" s="142"/>
    </row>
    <row r="1209" spans="2:4" x14ac:dyDescent="0.2">
      <c r="B1209" s="142"/>
      <c r="C1209" s="142"/>
      <c r="D1209" s="142"/>
    </row>
    <row r="1210" spans="2:4" x14ac:dyDescent="0.2">
      <c r="B1210" s="142"/>
      <c r="C1210" s="142"/>
      <c r="D1210" s="142"/>
    </row>
    <row r="1211" spans="2:4" x14ac:dyDescent="0.2">
      <c r="B1211" s="142"/>
      <c r="C1211" s="142"/>
      <c r="D1211" s="142"/>
    </row>
    <row r="1212" spans="2:4" x14ac:dyDescent="0.2">
      <c r="B1212" s="142"/>
      <c r="C1212" s="142"/>
      <c r="D1212" s="142"/>
    </row>
    <row r="1213" spans="2:4" x14ac:dyDescent="0.2">
      <c r="B1213" s="142"/>
      <c r="C1213" s="142"/>
      <c r="D1213" s="142"/>
    </row>
    <row r="1214" spans="2:4" x14ac:dyDescent="0.2">
      <c r="B1214" s="142"/>
      <c r="C1214" s="142"/>
      <c r="D1214" s="142"/>
    </row>
    <row r="1215" spans="2:4" x14ac:dyDescent="0.2">
      <c r="B1215" s="142"/>
      <c r="C1215" s="142"/>
      <c r="D1215" s="142"/>
    </row>
    <row r="1216" spans="2:4" x14ac:dyDescent="0.2">
      <c r="B1216" s="142"/>
      <c r="C1216" s="142"/>
      <c r="D1216" s="142"/>
    </row>
    <row r="1217" spans="2:4" x14ac:dyDescent="0.2">
      <c r="B1217" s="142"/>
      <c r="C1217" s="142"/>
      <c r="D1217" s="142"/>
    </row>
    <row r="1218" spans="2:4" x14ac:dyDescent="0.2">
      <c r="B1218" s="142"/>
      <c r="C1218" s="142"/>
      <c r="D1218" s="142"/>
    </row>
    <row r="1219" spans="2:4" x14ac:dyDescent="0.2">
      <c r="B1219" s="142"/>
      <c r="C1219" s="142"/>
      <c r="D1219" s="142"/>
    </row>
    <row r="1220" spans="2:4" x14ac:dyDescent="0.2">
      <c r="B1220" s="142"/>
      <c r="C1220" s="142"/>
      <c r="D1220" s="142"/>
    </row>
    <row r="1221" spans="2:4" x14ac:dyDescent="0.2">
      <c r="B1221" s="142"/>
      <c r="C1221" s="142"/>
      <c r="D1221" s="142"/>
    </row>
    <row r="1222" spans="2:4" x14ac:dyDescent="0.2">
      <c r="B1222" s="142"/>
      <c r="C1222" s="142"/>
      <c r="D1222" s="142"/>
    </row>
    <row r="1223" spans="2:4" x14ac:dyDescent="0.2">
      <c r="B1223" s="142"/>
      <c r="C1223" s="142"/>
      <c r="D1223" s="142"/>
    </row>
    <row r="1224" spans="2:4" x14ac:dyDescent="0.2">
      <c r="B1224" s="142"/>
      <c r="C1224" s="142"/>
      <c r="D1224" s="142"/>
    </row>
    <row r="1225" spans="2:4" x14ac:dyDescent="0.2">
      <c r="B1225" s="142"/>
      <c r="C1225" s="142"/>
      <c r="D1225" s="142"/>
    </row>
    <row r="1226" spans="2:4" x14ac:dyDescent="0.2">
      <c r="B1226" s="142"/>
      <c r="C1226" s="142"/>
      <c r="D1226" s="142"/>
    </row>
    <row r="1227" spans="2:4" x14ac:dyDescent="0.2">
      <c r="B1227" s="142"/>
      <c r="C1227" s="142"/>
      <c r="D1227" s="142"/>
    </row>
    <row r="1228" spans="2:4" x14ac:dyDescent="0.2">
      <c r="B1228" s="142"/>
      <c r="C1228" s="142"/>
      <c r="D1228" s="142"/>
    </row>
    <row r="1229" spans="2:4" x14ac:dyDescent="0.2">
      <c r="B1229" s="142"/>
      <c r="C1229" s="142"/>
      <c r="D1229" s="142"/>
    </row>
    <row r="1230" spans="2:4" x14ac:dyDescent="0.2">
      <c r="B1230" s="142"/>
      <c r="C1230" s="142"/>
      <c r="D1230" s="142"/>
    </row>
    <row r="1231" spans="2:4" x14ac:dyDescent="0.2">
      <c r="B1231" s="142"/>
      <c r="C1231" s="142"/>
      <c r="D1231" s="142"/>
    </row>
    <row r="1232" spans="2:4" x14ac:dyDescent="0.2">
      <c r="B1232" s="142"/>
      <c r="C1232" s="142"/>
      <c r="D1232" s="142"/>
    </row>
    <row r="1233" spans="2:4" x14ac:dyDescent="0.2">
      <c r="B1233" s="142"/>
      <c r="C1233" s="142"/>
      <c r="D1233" s="142"/>
    </row>
    <row r="1234" spans="2:4" x14ac:dyDescent="0.2">
      <c r="B1234" s="142"/>
      <c r="C1234" s="142"/>
      <c r="D1234" s="142"/>
    </row>
    <row r="1235" spans="2:4" x14ac:dyDescent="0.2">
      <c r="B1235" s="142"/>
      <c r="C1235" s="142"/>
      <c r="D1235" s="142"/>
    </row>
    <row r="1236" spans="2:4" x14ac:dyDescent="0.2">
      <c r="B1236" s="142"/>
      <c r="C1236" s="142"/>
      <c r="D1236" s="142"/>
    </row>
    <row r="1237" spans="2:4" x14ac:dyDescent="0.2">
      <c r="B1237" s="142"/>
      <c r="C1237" s="142"/>
      <c r="D1237" s="142"/>
    </row>
    <row r="1238" spans="2:4" x14ac:dyDescent="0.2">
      <c r="B1238" s="142"/>
      <c r="C1238" s="142"/>
      <c r="D1238" s="142"/>
    </row>
    <row r="1239" spans="2:4" x14ac:dyDescent="0.2">
      <c r="B1239" s="142"/>
      <c r="C1239" s="142"/>
      <c r="D1239" s="142"/>
    </row>
    <row r="1240" spans="2:4" x14ac:dyDescent="0.2">
      <c r="B1240" s="142"/>
      <c r="C1240" s="142"/>
      <c r="D1240" s="142"/>
    </row>
  </sheetData>
  <mergeCells count="3">
    <mergeCell ref="H2:J2"/>
    <mergeCell ref="H1:J1"/>
    <mergeCell ref="E1:F1"/>
  </mergeCells>
  <phoneticPr fontId="5" type="noConversion"/>
  <printOptions horizontalCentered="1"/>
  <pageMargins left="0.25" right="0.25" top="1" bottom="1" header="0.5" footer="0.5"/>
  <pageSetup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3" tint="0.59999389629810485"/>
  </sheetPr>
  <dimension ref="A1:R11083"/>
  <sheetViews>
    <sheetView workbookViewId="0">
      <pane xSplit="2" ySplit="1" topLeftCell="F2" activePane="bottomRight" state="frozen"/>
      <selection pane="topRight" activeCell="C1" sqref="C1"/>
      <selection pane="bottomLeft" activeCell="A2" sqref="A2"/>
      <selection pane="bottomRight" activeCell="R1" sqref="R1"/>
    </sheetView>
  </sheetViews>
  <sheetFormatPr defaultColWidth="9.140625" defaultRowHeight="12" x14ac:dyDescent="0.2"/>
  <cols>
    <col min="1" max="1" width="5" style="3" bestFit="1" customWidth="1"/>
    <col min="2" max="2" width="6.140625" style="2" bestFit="1" customWidth="1"/>
    <col min="3" max="3" width="18.42578125" style="3" bestFit="1" customWidth="1"/>
    <col min="4" max="4" width="7.42578125" style="2" bestFit="1" customWidth="1"/>
    <col min="5" max="5" width="10.42578125" style="48" customWidth="1"/>
    <col min="6" max="6" width="7.42578125" style="48" bestFit="1" customWidth="1"/>
    <col min="7" max="7" width="7.42578125" style="48" customWidth="1"/>
    <col min="8" max="8" width="15.140625" style="3" customWidth="1"/>
    <col min="9" max="9" width="17.42578125" style="2" customWidth="1"/>
    <col min="10" max="10" width="11" style="2" customWidth="1"/>
    <col min="11" max="11" width="9.140625" style="2"/>
    <col min="12" max="12" width="12" style="2" customWidth="1"/>
    <col min="13" max="16" width="9.140625" style="2"/>
    <col min="17" max="17" width="9.28515625" style="2" customWidth="1"/>
    <col min="18" max="18" width="13.28515625" style="2" customWidth="1"/>
    <col min="19" max="16384" width="9.140625" style="2"/>
  </cols>
  <sheetData>
    <row r="1" spans="1:18" ht="26.25" thickBot="1" x14ac:dyDescent="0.25">
      <c r="A1" s="4" t="s">
        <v>3</v>
      </c>
      <c r="B1" s="4" t="s">
        <v>4</v>
      </c>
      <c r="C1" s="5" t="s">
        <v>36</v>
      </c>
      <c r="D1" s="3"/>
      <c r="E1" s="48" t="s">
        <v>1</v>
      </c>
      <c r="G1" s="48" t="s">
        <v>11</v>
      </c>
      <c r="H1" s="3" t="s">
        <v>58</v>
      </c>
      <c r="I1" s="2" t="s">
        <v>59</v>
      </c>
      <c r="L1" s="2" t="s">
        <v>63</v>
      </c>
      <c r="M1" s="2" t="s">
        <v>6</v>
      </c>
      <c r="N1" s="2" t="s">
        <v>3</v>
      </c>
      <c r="O1" s="2" t="s">
        <v>60</v>
      </c>
      <c r="P1" s="2" t="s">
        <v>64</v>
      </c>
      <c r="R1" s="430" t="s">
        <v>275</v>
      </c>
    </row>
    <row r="2" spans="1:18" x14ac:dyDescent="0.2">
      <c r="A2" s="10">
        <v>2008</v>
      </c>
      <c r="B2" s="10">
        <v>12</v>
      </c>
      <c r="C2" s="41">
        <v>4500</v>
      </c>
      <c r="D2" s="46">
        <f>SUM(C2)</f>
        <v>4500</v>
      </c>
      <c r="E2" s="3"/>
      <c r="L2" s="99">
        <v>41791</v>
      </c>
      <c r="M2" s="3">
        <f>MONTH(L2)</f>
        <v>6</v>
      </c>
      <c r="N2" s="3">
        <f>YEAR(L2)</f>
        <v>2014</v>
      </c>
      <c r="O2" s="3">
        <f>WEEKDAY(L2)</f>
        <v>1</v>
      </c>
      <c r="P2" s="2" t="str">
        <f>IF(O2=1,"WE",IF(O2=7,"WE","WD"))</f>
        <v>WE</v>
      </c>
      <c r="R2" s="2" t="s">
        <v>61</v>
      </c>
    </row>
    <row r="3" spans="1:18" x14ac:dyDescent="0.2">
      <c r="A3" s="6">
        <v>2009</v>
      </c>
      <c r="B3" s="6">
        <v>1</v>
      </c>
      <c r="C3" s="41">
        <v>4650</v>
      </c>
      <c r="E3" s="1">
        <f>+C2</f>
        <v>4500</v>
      </c>
      <c r="G3" s="48">
        <v>75</v>
      </c>
      <c r="L3" s="99">
        <f>+L2+1</f>
        <v>41792</v>
      </c>
      <c r="M3" s="3">
        <f t="shared" ref="M3:M66" si="0">MONTH(L3)</f>
        <v>6</v>
      </c>
      <c r="N3" s="3">
        <f t="shared" ref="N3:N66" si="1">YEAR(L3)</f>
        <v>2014</v>
      </c>
      <c r="O3" s="3">
        <f t="shared" ref="O3:O66" si="2">WEEKDAY(L3)</f>
        <v>2</v>
      </c>
      <c r="P3" s="2" t="str">
        <f t="shared" ref="P3:P66" si="3">IF(O3=1,"WE",IF(O3=7,"WE","WD"))</f>
        <v>WD</v>
      </c>
      <c r="R3" s="2" t="s">
        <v>62</v>
      </c>
    </row>
    <row r="4" spans="1:18" x14ac:dyDescent="0.2">
      <c r="A4" s="6">
        <v>2009</v>
      </c>
      <c r="B4" s="6">
        <v>2</v>
      </c>
      <c r="C4" s="41">
        <v>4200</v>
      </c>
      <c r="E4" s="1">
        <f>+C3</f>
        <v>4650</v>
      </c>
      <c r="G4" s="48">
        <v>75</v>
      </c>
      <c r="L4" s="99">
        <f t="shared" ref="L4:L67" si="4">+L3+1</f>
        <v>41793</v>
      </c>
      <c r="M4" s="3">
        <f t="shared" si="0"/>
        <v>6</v>
      </c>
      <c r="N4" s="3">
        <f t="shared" si="1"/>
        <v>2014</v>
      </c>
      <c r="O4" s="3">
        <f t="shared" si="2"/>
        <v>3</v>
      </c>
      <c r="P4" s="2" t="str">
        <f t="shared" si="3"/>
        <v>WD</v>
      </c>
    </row>
    <row r="5" spans="1:18" x14ac:dyDescent="0.2">
      <c r="A5" s="6">
        <v>2009</v>
      </c>
      <c r="B5" s="6">
        <v>3</v>
      </c>
      <c r="C5" s="41">
        <v>4650</v>
      </c>
      <c r="E5" s="1">
        <f t="shared" ref="E5:E68" si="5">+C4</f>
        <v>4200</v>
      </c>
      <c r="G5" s="48">
        <v>75</v>
      </c>
      <c r="L5" s="99">
        <f t="shared" si="4"/>
        <v>41794</v>
      </c>
      <c r="M5" s="3">
        <f t="shared" si="0"/>
        <v>6</v>
      </c>
      <c r="N5" s="3">
        <f t="shared" si="1"/>
        <v>2014</v>
      </c>
      <c r="O5" s="3">
        <f t="shared" si="2"/>
        <v>4</v>
      </c>
      <c r="P5" s="2" t="str">
        <f t="shared" si="3"/>
        <v>WD</v>
      </c>
    </row>
    <row r="6" spans="1:18" x14ac:dyDescent="0.2">
      <c r="A6" s="6">
        <v>2009</v>
      </c>
      <c r="B6" s="6">
        <v>4</v>
      </c>
      <c r="C6" s="41">
        <v>4650</v>
      </c>
      <c r="E6" s="1">
        <f t="shared" si="5"/>
        <v>4650</v>
      </c>
      <c r="G6" s="48">
        <v>75</v>
      </c>
      <c r="L6" s="99">
        <f t="shared" si="4"/>
        <v>41795</v>
      </c>
      <c r="M6" s="3">
        <f t="shared" si="0"/>
        <v>6</v>
      </c>
      <c r="N6" s="3">
        <f t="shared" si="1"/>
        <v>2014</v>
      </c>
      <c r="O6" s="3">
        <f>WEEKDAY(L6)</f>
        <v>5</v>
      </c>
      <c r="P6" s="2" t="str">
        <f t="shared" si="3"/>
        <v>WD</v>
      </c>
    </row>
    <row r="7" spans="1:18" x14ac:dyDescent="0.2">
      <c r="A7" s="6">
        <v>2009</v>
      </c>
      <c r="B7" s="6">
        <v>5</v>
      </c>
      <c r="C7" s="41">
        <v>13500</v>
      </c>
      <c r="E7" s="1">
        <f t="shared" si="5"/>
        <v>4650</v>
      </c>
      <c r="G7" s="48">
        <v>75</v>
      </c>
      <c r="L7" s="99">
        <f t="shared" si="4"/>
        <v>41796</v>
      </c>
      <c r="M7" s="3">
        <f t="shared" si="0"/>
        <v>6</v>
      </c>
      <c r="N7" s="3">
        <f t="shared" si="1"/>
        <v>2014</v>
      </c>
      <c r="O7" s="3">
        <f t="shared" si="2"/>
        <v>6</v>
      </c>
      <c r="P7" s="2" t="str">
        <f t="shared" si="3"/>
        <v>WD</v>
      </c>
    </row>
    <row r="8" spans="1:18" x14ac:dyDescent="0.2">
      <c r="A8" s="6">
        <v>2009</v>
      </c>
      <c r="B8" s="6">
        <v>6</v>
      </c>
      <c r="C8" s="41">
        <v>20925</v>
      </c>
      <c r="E8" s="1">
        <f t="shared" si="5"/>
        <v>13500</v>
      </c>
      <c r="G8" s="48">
        <v>75</v>
      </c>
      <c r="L8" s="99">
        <f t="shared" si="4"/>
        <v>41797</v>
      </c>
      <c r="M8" s="3">
        <f t="shared" si="0"/>
        <v>6</v>
      </c>
      <c r="N8" s="3">
        <f t="shared" si="1"/>
        <v>2014</v>
      </c>
      <c r="O8" s="3">
        <f t="shared" si="2"/>
        <v>7</v>
      </c>
      <c r="P8" s="2" t="str">
        <f t="shared" si="3"/>
        <v>WE</v>
      </c>
    </row>
    <row r="9" spans="1:18" ht="12.75" x14ac:dyDescent="0.2">
      <c r="A9" s="6">
        <v>2009</v>
      </c>
      <c r="B9" s="6">
        <v>7</v>
      </c>
      <c r="C9" s="41">
        <v>20250</v>
      </c>
      <c r="E9" s="1">
        <f t="shared" si="5"/>
        <v>20925</v>
      </c>
      <c r="G9" s="48">
        <v>75</v>
      </c>
      <c r="L9" s="99">
        <f t="shared" si="4"/>
        <v>41798</v>
      </c>
      <c r="M9" s="3">
        <f t="shared" si="0"/>
        <v>6</v>
      </c>
      <c r="N9" s="3">
        <f t="shared" si="1"/>
        <v>2014</v>
      </c>
      <c r="O9" s="3">
        <f t="shared" si="2"/>
        <v>1</v>
      </c>
      <c r="P9" s="2" t="str">
        <f t="shared" si="3"/>
        <v>WE</v>
      </c>
      <c r="Q9" s="17"/>
    </row>
    <row r="10" spans="1:18" x14ac:dyDescent="0.2">
      <c r="A10" s="6">
        <v>2009</v>
      </c>
      <c r="B10" s="6">
        <v>8</v>
      </c>
      <c r="C10" s="41">
        <v>20925</v>
      </c>
      <c r="E10" s="1">
        <f t="shared" si="5"/>
        <v>20250</v>
      </c>
      <c r="G10" s="48">
        <v>75</v>
      </c>
      <c r="L10" s="99">
        <f t="shared" si="4"/>
        <v>41799</v>
      </c>
      <c r="M10" s="3">
        <f t="shared" si="0"/>
        <v>6</v>
      </c>
      <c r="N10" s="3">
        <f t="shared" si="1"/>
        <v>2014</v>
      </c>
      <c r="O10" s="3">
        <f t="shared" si="2"/>
        <v>2</v>
      </c>
      <c r="P10" s="2" t="str">
        <f t="shared" si="3"/>
        <v>WD</v>
      </c>
    </row>
    <row r="11" spans="1:18" x14ac:dyDescent="0.2">
      <c r="A11" s="6">
        <v>2009</v>
      </c>
      <c r="B11" s="6">
        <v>9</v>
      </c>
      <c r="C11" s="41">
        <v>20925</v>
      </c>
      <c r="E11" s="1">
        <f t="shared" si="5"/>
        <v>20925</v>
      </c>
      <c r="G11" s="48">
        <v>75</v>
      </c>
      <c r="L11" s="99">
        <f t="shared" si="4"/>
        <v>41800</v>
      </c>
      <c r="M11" s="3">
        <f t="shared" si="0"/>
        <v>6</v>
      </c>
      <c r="N11" s="3">
        <f t="shared" si="1"/>
        <v>2014</v>
      </c>
      <c r="O11" s="3">
        <f t="shared" si="2"/>
        <v>3</v>
      </c>
      <c r="P11" s="2" t="str">
        <f t="shared" si="3"/>
        <v>WD</v>
      </c>
    </row>
    <row r="12" spans="1:18" x14ac:dyDescent="0.2">
      <c r="A12" s="6">
        <v>2009</v>
      </c>
      <c r="B12" s="6">
        <v>10</v>
      </c>
      <c r="C12" s="41">
        <v>6750</v>
      </c>
      <c r="E12" s="1">
        <f t="shared" si="5"/>
        <v>20925</v>
      </c>
      <c r="G12" s="48">
        <v>75</v>
      </c>
      <c r="L12" s="99">
        <f t="shared" si="4"/>
        <v>41801</v>
      </c>
      <c r="M12" s="3">
        <f t="shared" si="0"/>
        <v>6</v>
      </c>
      <c r="N12" s="3">
        <f t="shared" si="1"/>
        <v>2014</v>
      </c>
      <c r="O12" s="3">
        <f t="shared" si="2"/>
        <v>4</v>
      </c>
      <c r="P12" s="2" t="str">
        <f t="shared" si="3"/>
        <v>WD</v>
      </c>
    </row>
    <row r="13" spans="1:18" x14ac:dyDescent="0.2">
      <c r="A13" s="6">
        <v>2009</v>
      </c>
      <c r="B13" s="6">
        <v>11</v>
      </c>
      <c r="C13" s="41">
        <v>4650</v>
      </c>
      <c r="E13" s="1">
        <f t="shared" si="5"/>
        <v>6750</v>
      </c>
      <c r="G13" s="48">
        <v>75</v>
      </c>
      <c r="L13" s="99">
        <f t="shared" si="4"/>
        <v>41802</v>
      </c>
      <c r="M13" s="3">
        <f t="shared" si="0"/>
        <v>6</v>
      </c>
      <c r="N13" s="3">
        <f t="shared" si="1"/>
        <v>2014</v>
      </c>
      <c r="O13" s="3">
        <f t="shared" si="2"/>
        <v>5</v>
      </c>
      <c r="P13" s="2" t="str">
        <f t="shared" si="3"/>
        <v>WD</v>
      </c>
    </row>
    <row r="14" spans="1:18" x14ac:dyDescent="0.2">
      <c r="A14" s="6">
        <v>2009</v>
      </c>
      <c r="B14" s="6">
        <v>12</v>
      </c>
      <c r="C14" s="41">
        <v>4500</v>
      </c>
      <c r="D14" s="46">
        <f>SUM(C3:C14)</f>
        <v>130575</v>
      </c>
      <c r="E14" s="1">
        <f t="shared" si="5"/>
        <v>4650</v>
      </c>
      <c r="F14" s="49">
        <f>SUM(E3:E14)</f>
        <v>130575</v>
      </c>
      <c r="G14" s="48">
        <v>75</v>
      </c>
      <c r="L14" s="99">
        <f t="shared" si="4"/>
        <v>41803</v>
      </c>
      <c r="M14" s="3">
        <f t="shared" si="0"/>
        <v>6</v>
      </c>
      <c r="N14" s="3">
        <f t="shared" si="1"/>
        <v>2014</v>
      </c>
      <c r="O14" s="3">
        <f t="shared" si="2"/>
        <v>6</v>
      </c>
      <c r="P14" s="2" t="str">
        <f t="shared" si="3"/>
        <v>WD</v>
      </c>
    </row>
    <row r="15" spans="1:18" x14ac:dyDescent="0.2">
      <c r="A15" s="6">
        <v>2010</v>
      </c>
      <c r="B15" s="6">
        <v>1</v>
      </c>
      <c r="C15" s="3">
        <v>0</v>
      </c>
      <c r="D15" s="13"/>
      <c r="E15" s="1">
        <f t="shared" si="5"/>
        <v>4500</v>
      </c>
      <c r="F15" s="49">
        <f>+E15</f>
        <v>4500</v>
      </c>
      <c r="G15" s="48">
        <v>0</v>
      </c>
      <c r="L15" s="99">
        <f t="shared" si="4"/>
        <v>41804</v>
      </c>
      <c r="M15" s="3">
        <f t="shared" si="0"/>
        <v>6</v>
      </c>
      <c r="N15" s="3">
        <f t="shared" si="1"/>
        <v>2014</v>
      </c>
      <c r="O15" s="3">
        <f t="shared" si="2"/>
        <v>7</v>
      </c>
      <c r="P15" s="2" t="str">
        <f t="shared" si="3"/>
        <v>WE</v>
      </c>
    </row>
    <row r="16" spans="1:18" x14ac:dyDescent="0.2">
      <c r="A16" s="3">
        <v>2010</v>
      </c>
      <c r="B16" s="6">
        <v>2</v>
      </c>
      <c r="C16" s="1">
        <f t="shared" ref="C16:C67" si="6">G16*(I16*16)</f>
        <v>0</v>
      </c>
      <c r="E16" s="1">
        <f t="shared" si="5"/>
        <v>0</v>
      </c>
      <c r="G16" s="48">
        <v>0</v>
      </c>
      <c r="L16" s="99">
        <f t="shared" si="4"/>
        <v>41805</v>
      </c>
      <c r="M16" s="3">
        <f t="shared" si="0"/>
        <v>6</v>
      </c>
      <c r="N16" s="3">
        <f t="shared" si="1"/>
        <v>2014</v>
      </c>
      <c r="O16" s="3">
        <f t="shared" si="2"/>
        <v>1</v>
      </c>
      <c r="P16" s="2" t="str">
        <f t="shared" si="3"/>
        <v>WE</v>
      </c>
    </row>
    <row r="17" spans="1:16" x14ac:dyDescent="0.2">
      <c r="A17" s="3">
        <v>2010</v>
      </c>
      <c r="B17" s="6">
        <v>3</v>
      </c>
      <c r="C17" s="1">
        <f t="shared" si="6"/>
        <v>0</v>
      </c>
      <c r="E17" s="1">
        <f t="shared" si="5"/>
        <v>0</v>
      </c>
      <c r="G17" s="48">
        <v>0</v>
      </c>
      <c r="L17" s="99">
        <f t="shared" si="4"/>
        <v>41806</v>
      </c>
      <c r="M17" s="3">
        <f t="shared" si="0"/>
        <v>6</v>
      </c>
      <c r="N17" s="3">
        <f t="shared" si="1"/>
        <v>2014</v>
      </c>
      <c r="O17" s="3">
        <f t="shared" si="2"/>
        <v>2</v>
      </c>
      <c r="P17" s="2" t="str">
        <f t="shared" si="3"/>
        <v>WD</v>
      </c>
    </row>
    <row r="18" spans="1:16" x14ac:dyDescent="0.2">
      <c r="A18" s="3">
        <v>2010</v>
      </c>
      <c r="B18" s="6">
        <v>4</v>
      </c>
      <c r="C18" s="1">
        <f t="shared" si="6"/>
        <v>0</v>
      </c>
      <c r="E18" s="1">
        <f t="shared" si="5"/>
        <v>0</v>
      </c>
      <c r="G18" s="48">
        <v>0</v>
      </c>
      <c r="L18" s="99">
        <f t="shared" si="4"/>
        <v>41807</v>
      </c>
      <c r="M18" s="3">
        <f t="shared" si="0"/>
        <v>6</v>
      </c>
      <c r="N18" s="3">
        <f t="shared" si="1"/>
        <v>2014</v>
      </c>
      <c r="O18" s="3">
        <f t="shared" si="2"/>
        <v>3</v>
      </c>
      <c r="P18" s="2" t="str">
        <f t="shared" si="3"/>
        <v>WD</v>
      </c>
    </row>
    <row r="19" spans="1:16" x14ac:dyDescent="0.2">
      <c r="A19" s="3">
        <v>2010</v>
      </c>
      <c r="B19" s="6">
        <v>5</v>
      </c>
      <c r="C19" s="1">
        <f t="shared" si="6"/>
        <v>0</v>
      </c>
      <c r="E19" s="1">
        <f t="shared" si="5"/>
        <v>0</v>
      </c>
      <c r="G19" s="48">
        <v>0</v>
      </c>
      <c r="L19" s="99">
        <f t="shared" si="4"/>
        <v>41808</v>
      </c>
      <c r="M19" s="3">
        <f t="shared" si="0"/>
        <v>6</v>
      </c>
      <c r="N19" s="3">
        <f t="shared" si="1"/>
        <v>2014</v>
      </c>
      <c r="O19" s="3">
        <f t="shared" si="2"/>
        <v>4</v>
      </c>
      <c r="P19" s="2" t="str">
        <f t="shared" si="3"/>
        <v>WD</v>
      </c>
    </row>
    <row r="20" spans="1:16" x14ac:dyDescent="0.2">
      <c r="A20" s="3">
        <v>2010</v>
      </c>
      <c r="B20" s="6">
        <v>6</v>
      </c>
      <c r="C20" s="1">
        <f t="shared" si="6"/>
        <v>0</v>
      </c>
      <c r="E20" s="1">
        <f t="shared" si="5"/>
        <v>0</v>
      </c>
      <c r="G20" s="48">
        <v>0</v>
      </c>
      <c r="L20" s="99">
        <f t="shared" si="4"/>
        <v>41809</v>
      </c>
      <c r="M20" s="3">
        <f t="shared" si="0"/>
        <v>6</v>
      </c>
      <c r="N20" s="3">
        <f t="shared" si="1"/>
        <v>2014</v>
      </c>
      <c r="O20" s="3">
        <f t="shared" si="2"/>
        <v>5</v>
      </c>
      <c r="P20" s="2" t="str">
        <f t="shared" si="3"/>
        <v>WD</v>
      </c>
    </row>
    <row r="21" spans="1:16" x14ac:dyDescent="0.2">
      <c r="A21" s="3">
        <v>2010</v>
      </c>
      <c r="B21" s="6">
        <v>7</v>
      </c>
      <c r="C21" s="1">
        <f t="shared" si="6"/>
        <v>0</v>
      </c>
      <c r="E21" s="1">
        <f t="shared" si="5"/>
        <v>0</v>
      </c>
      <c r="G21" s="48">
        <v>0</v>
      </c>
      <c r="L21" s="99">
        <f t="shared" si="4"/>
        <v>41810</v>
      </c>
      <c r="M21" s="3">
        <f t="shared" si="0"/>
        <v>6</v>
      </c>
      <c r="N21" s="3">
        <f t="shared" si="1"/>
        <v>2014</v>
      </c>
      <c r="O21" s="3">
        <f t="shared" si="2"/>
        <v>6</v>
      </c>
      <c r="P21" s="2" t="str">
        <f t="shared" si="3"/>
        <v>WD</v>
      </c>
    </row>
    <row r="22" spans="1:16" x14ac:dyDescent="0.2">
      <c r="A22" s="3">
        <v>2010</v>
      </c>
      <c r="B22" s="6">
        <v>8</v>
      </c>
      <c r="C22" s="1">
        <f t="shared" si="6"/>
        <v>0</v>
      </c>
      <c r="E22" s="1">
        <f t="shared" si="5"/>
        <v>0</v>
      </c>
      <c r="G22" s="48">
        <v>0</v>
      </c>
      <c r="L22" s="99">
        <f t="shared" si="4"/>
        <v>41811</v>
      </c>
      <c r="M22" s="3">
        <f t="shared" si="0"/>
        <v>6</v>
      </c>
      <c r="N22" s="3">
        <f t="shared" si="1"/>
        <v>2014</v>
      </c>
      <c r="O22" s="3">
        <f t="shared" si="2"/>
        <v>7</v>
      </c>
      <c r="P22" s="2" t="str">
        <f t="shared" si="3"/>
        <v>WE</v>
      </c>
    </row>
    <row r="23" spans="1:16" x14ac:dyDescent="0.2">
      <c r="A23" s="3">
        <v>2010</v>
      </c>
      <c r="B23" s="6">
        <v>9</v>
      </c>
      <c r="C23" s="1">
        <f t="shared" si="6"/>
        <v>0</v>
      </c>
      <c r="E23" s="1">
        <f t="shared" si="5"/>
        <v>0</v>
      </c>
      <c r="G23" s="48">
        <v>0</v>
      </c>
      <c r="L23" s="99">
        <f t="shared" si="4"/>
        <v>41812</v>
      </c>
      <c r="M23" s="3">
        <f t="shared" si="0"/>
        <v>6</v>
      </c>
      <c r="N23" s="3">
        <f t="shared" si="1"/>
        <v>2014</v>
      </c>
      <c r="O23" s="3">
        <f t="shared" si="2"/>
        <v>1</v>
      </c>
      <c r="P23" s="2" t="str">
        <f t="shared" si="3"/>
        <v>WE</v>
      </c>
    </row>
    <row r="24" spans="1:16" x14ac:dyDescent="0.2">
      <c r="A24" s="3">
        <v>2010</v>
      </c>
      <c r="B24" s="6">
        <v>10</v>
      </c>
      <c r="C24" s="1">
        <f t="shared" si="6"/>
        <v>0</v>
      </c>
      <c r="E24" s="1">
        <f t="shared" si="5"/>
        <v>0</v>
      </c>
      <c r="G24" s="48">
        <v>0</v>
      </c>
      <c r="L24" s="99">
        <f t="shared" si="4"/>
        <v>41813</v>
      </c>
      <c r="M24" s="3">
        <f t="shared" si="0"/>
        <v>6</v>
      </c>
      <c r="N24" s="3">
        <f t="shared" si="1"/>
        <v>2014</v>
      </c>
      <c r="O24" s="3">
        <f t="shared" si="2"/>
        <v>2</v>
      </c>
      <c r="P24" s="2" t="str">
        <f t="shared" si="3"/>
        <v>WD</v>
      </c>
    </row>
    <row r="25" spans="1:16" x14ac:dyDescent="0.2">
      <c r="A25" s="3">
        <v>2010</v>
      </c>
      <c r="B25" s="6">
        <v>11</v>
      </c>
      <c r="C25" s="1">
        <f t="shared" si="6"/>
        <v>0</v>
      </c>
      <c r="D25" s="46"/>
      <c r="E25" s="1">
        <f t="shared" si="5"/>
        <v>0</v>
      </c>
      <c r="F25" s="49"/>
      <c r="G25" s="48">
        <v>0</v>
      </c>
      <c r="L25" s="99">
        <f t="shared" si="4"/>
        <v>41814</v>
      </c>
      <c r="M25" s="3">
        <f t="shared" si="0"/>
        <v>6</v>
      </c>
      <c r="N25" s="3">
        <f t="shared" si="1"/>
        <v>2014</v>
      </c>
      <c r="O25" s="3">
        <f t="shared" si="2"/>
        <v>3</v>
      </c>
      <c r="P25" s="2" t="str">
        <f t="shared" si="3"/>
        <v>WD</v>
      </c>
    </row>
    <row r="26" spans="1:16" x14ac:dyDescent="0.2">
      <c r="A26" s="3">
        <v>2010</v>
      </c>
      <c r="B26" s="6">
        <v>12</v>
      </c>
      <c r="C26" s="1">
        <f t="shared" si="6"/>
        <v>0</v>
      </c>
      <c r="D26" s="13"/>
      <c r="E26" s="1">
        <f t="shared" si="5"/>
        <v>0</v>
      </c>
      <c r="F26" s="50"/>
      <c r="G26" s="48">
        <v>0</v>
      </c>
      <c r="L26" s="99">
        <f t="shared" si="4"/>
        <v>41815</v>
      </c>
      <c r="M26" s="3">
        <f t="shared" si="0"/>
        <v>6</v>
      </c>
      <c r="N26" s="3">
        <f t="shared" si="1"/>
        <v>2014</v>
      </c>
      <c r="O26" s="3">
        <f t="shared" si="2"/>
        <v>4</v>
      </c>
      <c r="P26" s="2" t="str">
        <f t="shared" si="3"/>
        <v>WD</v>
      </c>
    </row>
    <row r="27" spans="1:16" x14ac:dyDescent="0.2">
      <c r="A27" s="3">
        <v>2011</v>
      </c>
      <c r="B27" s="6">
        <v>1</v>
      </c>
      <c r="C27" s="1">
        <f t="shared" si="6"/>
        <v>0</v>
      </c>
      <c r="E27" s="1">
        <f t="shared" si="5"/>
        <v>0</v>
      </c>
      <c r="G27" s="48">
        <v>0</v>
      </c>
      <c r="L27" s="99">
        <f t="shared" si="4"/>
        <v>41816</v>
      </c>
      <c r="M27" s="3">
        <f t="shared" si="0"/>
        <v>6</v>
      </c>
      <c r="N27" s="3">
        <f t="shared" si="1"/>
        <v>2014</v>
      </c>
      <c r="O27" s="3">
        <f t="shared" si="2"/>
        <v>5</v>
      </c>
      <c r="P27" s="2" t="str">
        <f t="shared" si="3"/>
        <v>WD</v>
      </c>
    </row>
    <row r="28" spans="1:16" x14ac:dyDescent="0.2">
      <c r="A28" s="3">
        <v>2011</v>
      </c>
      <c r="B28" s="6">
        <v>2</v>
      </c>
      <c r="C28" s="1">
        <f t="shared" si="6"/>
        <v>0</v>
      </c>
      <c r="E28" s="1">
        <f t="shared" si="5"/>
        <v>0</v>
      </c>
      <c r="G28" s="48">
        <v>0</v>
      </c>
      <c r="L28" s="99">
        <f t="shared" si="4"/>
        <v>41817</v>
      </c>
      <c r="M28" s="3">
        <f t="shared" si="0"/>
        <v>6</v>
      </c>
      <c r="N28" s="3">
        <f t="shared" si="1"/>
        <v>2014</v>
      </c>
      <c r="O28" s="3">
        <f t="shared" si="2"/>
        <v>6</v>
      </c>
      <c r="P28" s="2" t="str">
        <f t="shared" si="3"/>
        <v>WD</v>
      </c>
    </row>
    <row r="29" spans="1:16" x14ac:dyDescent="0.2">
      <c r="A29" s="3">
        <v>2011</v>
      </c>
      <c r="B29" s="6">
        <v>3</v>
      </c>
      <c r="C29" s="1">
        <f t="shared" si="6"/>
        <v>0</v>
      </c>
      <c r="E29" s="1">
        <f t="shared" si="5"/>
        <v>0</v>
      </c>
      <c r="G29" s="48">
        <v>0</v>
      </c>
      <c r="L29" s="99">
        <f t="shared" si="4"/>
        <v>41818</v>
      </c>
      <c r="M29" s="3">
        <f t="shared" si="0"/>
        <v>6</v>
      </c>
      <c r="N29" s="3">
        <f t="shared" si="1"/>
        <v>2014</v>
      </c>
      <c r="O29" s="3">
        <f t="shared" si="2"/>
        <v>7</v>
      </c>
      <c r="P29" s="2" t="str">
        <f t="shared" si="3"/>
        <v>WE</v>
      </c>
    </row>
    <row r="30" spans="1:16" x14ac:dyDescent="0.2">
      <c r="A30" s="3">
        <v>2011</v>
      </c>
      <c r="B30" s="6">
        <v>4</v>
      </c>
      <c r="C30" s="1">
        <f t="shared" si="6"/>
        <v>0</v>
      </c>
      <c r="E30" s="1">
        <f t="shared" si="5"/>
        <v>0</v>
      </c>
      <c r="G30" s="48">
        <v>0</v>
      </c>
      <c r="L30" s="99">
        <f t="shared" si="4"/>
        <v>41819</v>
      </c>
      <c r="M30" s="3">
        <f t="shared" si="0"/>
        <v>6</v>
      </c>
      <c r="N30" s="3">
        <f t="shared" si="1"/>
        <v>2014</v>
      </c>
      <c r="O30" s="3">
        <f t="shared" si="2"/>
        <v>1</v>
      </c>
      <c r="P30" s="2" t="str">
        <f t="shared" si="3"/>
        <v>WE</v>
      </c>
    </row>
    <row r="31" spans="1:16" x14ac:dyDescent="0.2">
      <c r="A31" s="3">
        <v>2011</v>
      </c>
      <c r="B31" s="6">
        <v>5</v>
      </c>
      <c r="C31" s="1">
        <f t="shared" si="6"/>
        <v>0</v>
      </c>
      <c r="E31" s="1">
        <f t="shared" si="5"/>
        <v>0</v>
      </c>
      <c r="G31" s="48">
        <v>0</v>
      </c>
      <c r="L31" s="99">
        <f t="shared" si="4"/>
        <v>41820</v>
      </c>
      <c r="M31" s="3">
        <f t="shared" si="0"/>
        <v>6</v>
      </c>
      <c r="N31" s="3">
        <f t="shared" si="1"/>
        <v>2014</v>
      </c>
      <c r="O31" s="3">
        <f t="shared" si="2"/>
        <v>2</v>
      </c>
      <c r="P31" s="2" t="str">
        <f t="shared" si="3"/>
        <v>WD</v>
      </c>
    </row>
    <row r="32" spans="1:16" x14ac:dyDescent="0.2">
      <c r="A32" s="3">
        <v>2011</v>
      </c>
      <c r="B32" s="6">
        <v>6</v>
      </c>
      <c r="C32" s="1">
        <f t="shared" si="6"/>
        <v>0</v>
      </c>
      <c r="E32" s="1">
        <f t="shared" si="5"/>
        <v>0</v>
      </c>
      <c r="G32" s="48">
        <v>0</v>
      </c>
      <c r="L32" s="99">
        <f t="shared" si="4"/>
        <v>41821</v>
      </c>
      <c r="M32" s="3">
        <f t="shared" si="0"/>
        <v>7</v>
      </c>
      <c r="N32" s="3">
        <f t="shared" si="1"/>
        <v>2014</v>
      </c>
      <c r="O32" s="3">
        <f t="shared" si="2"/>
        <v>3</v>
      </c>
      <c r="P32" s="2" t="str">
        <f t="shared" si="3"/>
        <v>WD</v>
      </c>
    </row>
    <row r="33" spans="1:16" x14ac:dyDescent="0.2">
      <c r="A33" s="3">
        <v>2011</v>
      </c>
      <c r="B33" s="6">
        <v>7</v>
      </c>
      <c r="C33" s="1">
        <f t="shared" si="6"/>
        <v>0</v>
      </c>
      <c r="E33" s="1">
        <f t="shared" si="5"/>
        <v>0</v>
      </c>
      <c r="G33" s="48">
        <v>0</v>
      </c>
      <c r="L33" s="99">
        <f t="shared" si="4"/>
        <v>41822</v>
      </c>
      <c r="M33" s="3">
        <f t="shared" si="0"/>
        <v>7</v>
      </c>
      <c r="N33" s="3">
        <f t="shared" si="1"/>
        <v>2014</v>
      </c>
      <c r="O33" s="3">
        <f t="shared" si="2"/>
        <v>4</v>
      </c>
      <c r="P33" s="2" t="str">
        <f t="shared" si="3"/>
        <v>WD</v>
      </c>
    </row>
    <row r="34" spans="1:16" x14ac:dyDescent="0.2">
      <c r="A34" s="3">
        <v>2011</v>
      </c>
      <c r="B34" s="6">
        <v>8</v>
      </c>
      <c r="C34" s="1">
        <f t="shared" si="6"/>
        <v>0</v>
      </c>
      <c r="E34" s="1">
        <f t="shared" si="5"/>
        <v>0</v>
      </c>
      <c r="G34" s="48">
        <v>0</v>
      </c>
      <c r="L34" s="99">
        <f t="shared" si="4"/>
        <v>41823</v>
      </c>
      <c r="M34" s="3">
        <f t="shared" si="0"/>
        <v>7</v>
      </c>
      <c r="N34" s="3">
        <f t="shared" si="1"/>
        <v>2014</v>
      </c>
      <c r="O34" s="3">
        <f t="shared" si="2"/>
        <v>5</v>
      </c>
      <c r="P34" s="2" t="str">
        <f t="shared" si="3"/>
        <v>WD</v>
      </c>
    </row>
    <row r="35" spans="1:16" x14ac:dyDescent="0.2">
      <c r="A35" s="3">
        <v>2011</v>
      </c>
      <c r="B35" s="6">
        <v>9</v>
      </c>
      <c r="C35" s="1">
        <f t="shared" si="6"/>
        <v>0</v>
      </c>
      <c r="E35" s="1">
        <f t="shared" si="5"/>
        <v>0</v>
      </c>
      <c r="G35" s="48">
        <v>0</v>
      </c>
      <c r="L35" s="99">
        <f t="shared" si="4"/>
        <v>41824</v>
      </c>
      <c r="M35" s="3">
        <f t="shared" si="0"/>
        <v>7</v>
      </c>
      <c r="N35" s="3">
        <f t="shared" si="1"/>
        <v>2014</v>
      </c>
      <c r="O35" s="3">
        <f t="shared" si="2"/>
        <v>6</v>
      </c>
      <c r="P35" s="2" t="str">
        <f t="shared" si="3"/>
        <v>WD</v>
      </c>
    </row>
    <row r="36" spans="1:16" x14ac:dyDescent="0.2">
      <c r="A36" s="3">
        <v>2011</v>
      </c>
      <c r="B36" s="6">
        <v>10</v>
      </c>
      <c r="C36" s="1">
        <f t="shared" si="6"/>
        <v>0</v>
      </c>
      <c r="E36" s="1">
        <f t="shared" si="5"/>
        <v>0</v>
      </c>
      <c r="G36" s="48">
        <v>0</v>
      </c>
      <c r="L36" s="99">
        <f t="shared" si="4"/>
        <v>41825</v>
      </c>
      <c r="M36" s="3">
        <f t="shared" si="0"/>
        <v>7</v>
      </c>
      <c r="N36" s="3">
        <f t="shared" si="1"/>
        <v>2014</v>
      </c>
      <c r="O36" s="3">
        <f t="shared" si="2"/>
        <v>7</v>
      </c>
      <c r="P36" s="2" t="str">
        <f t="shared" si="3"/>
        <v>WE</v>
      </c>
    </row>
    <row r="37" spans="1:16" x14ac:dyDescent="0.2">
      <c r="A37" s="3">
        <v>2011</v>
      </c>
      <c r="B37" s="6">
        <v>11</v>
      </c>
      <c r="C37" s="1">
        <f t="shared" si="6"/>
        <v>0</v>
      </c>
      <c r="D37" s="46"/>
      <c r="E37" s="1">
        <f t="shared" si="5"/>
        <v>0</v>
      </c>
      <c r="F37" s="49"/>
      <c r="G37" s="48">
        <v>0</v>
      </c>
      <c r="L37" s="99">
        <f t="shared" si="4"/>
        <v>41826</v>
      </c>
      <c r="M37" s="3">
        <f t="shared" si="0"/>
        <v>7</v>
      </c>
      <c r="N37" s="3">
        <f t="shared" si="1"/>
        <v>2014</v>
      </c>
      <c r="O37" s="3">
        <f t="shared" si="2"/>
        <v>1</v>
      </c>
      <c r="P37" s="2" t="str">
        <f t="shared" si="3"/>
        <v>WE</v>
      </c>
    </row>
    <row r="38" spans="1:16" x14ac:dyDescent="0.2">
      <c r="A38" s="3">
        <v>2011</v>
      </c>
      <c r="B38" s="6">
        <v>12</v>
      </c>
      <c r="C38" s="1">
        <f t="shared" si="6"/>
        <v>0</v>
      </c>
      <c r="D38" s="13"/>
      <c r="E38" s="1">
        <f t="shared" si="5"/>
        <v>0</v>
      </c>
      <c r="F38" s="50"/>
      <c r="G38" s="48">
        <v>0</v>
      </c>
      <c r="L38" s="99">
        <f t="shared" si="4"/>
        <v>41827</v>
      </c>
      <c r="M38" s="3">
        <f t="shared" si="0"/>
        <v>7</v>
      </c>
      <c r="N38" s="3">
        <f t="shared" si="1"/>
        <v>2014</v>
      </c>
      <c r="O38" s="3">
        <f t="shared" si="2"/>
        <v>2</v>
      </c>
      <c r="P38" s="2" t="str">
        <f t="shared" si="3"/>
        <v>WD</v>
      </c>
    </row>
    <row r="39" spans="1:16" x14ac:dyDescent="0.2">
      <c r="A39" s="3">
        <v>2012</v>
      </c>
      <c r="B39" s="6">
        <v>1</v>
      </c>
      <c r="C39" s="1">
        <f t="shared" si="6"/>
        <v>0</v>
      </c>
      <c r="E39" s="1">
        <f t="shared" si="5"/>
        <v>0</v>
      </c>
      <c r="G39" s="48">
        <v>0</v>
      </c>
      <c r="L39" s="99">
        <f t="shared" si="4"/>
        <v>41828</v>
      </c>
      <c r="M39" s="3">
        <f t="shared" si="0"/>
        <v>7</v>
      </c>
      <c r="N39" s="3">
        <f t="shared" si="1"/>
        <v>2014</v>
      </c>
      <c r="O39" s="3">
        <f t="shared" si="2"/>
        <v>3</v>
      </c>
      <c r="P39" s="2" t="str">
        <f t="shared" si="3"/>
        <v>WD</v>
      </c>
    </row>
    <row r="40" spans="1:16" x14ac:dyDescent="0.2">
      <c r="A40" s="3">
        <v>2012</v>
      </c>
      <c r="B40" s="6">
        <v>2</v>
      </c>
      <c r="C40" s="1">
        <f t="shared" si="6"/>
        <v>0</v>
      </c>
      <c r="E40" s="1">
        <f t="shared" si="5"/>
        <v>0</v>
      </c>
      <c r="G40" s="48">
        <v>0</v>
      </c>
      <c r="L40" s="99">
        <f t="shared" si="4"/>
        <v>41829</v>
      </c>
      <c r="M40" s="3">
        <f t="shared" si="0"/>
        <v>7</v>
      </c>
      <c r="N40" s="3">
        <f t="shared" si="1"/>
        <v>2014</v>
      </c>
      <c r="O40" s="3">
        <f t="shared" si="2"/>
        <v>4</v>
      </c>
      <c r="P40" s="2" t="str">
        <f t="shared" si="3"/>
        <v>WD</v>
      </c>
    </row>
    <row r="41" spans="1:16" x14ac:dyDescent="0.2">
      <c r="A41" s="3">
        <v>2012</v>
      </c>
      <c r="B41" s="6">
        <v>3</v>
      </c>
      <c r="C41" s="1">
        <f t="shared" si="6"/>
        <v>0</v>
      </c>
      <c r="E41" s="1">
        <f t="shared" si="5"/>
        <v>0</v>
      </c>
      <c r="G41" s="48">
        <v>0</v>
      </c>
      <c r="L41" s="99">
        <f t="shared" si="4"/>
        <v>41830</v>
      </c>
      <c r="M41" s="3">
        <f t="shared" si="0"/>
        <v>7</v>
      </c>
      <c r="N41" s="3">
        <f t="shared" si="1"/>
        <v>2014</v>
      </c>
      <c r="O41" s="3">
        <f t="shared" si="2"/>
        <v>5</v>
      </c>
      <c r="P41" s="2" t="str">
        <f t="shared" si="3"/>
        <v>WD</v>
      </c>
    </row>
    <row r="42" spans="1:16" x14ac:dyDescent="0.2">
      <c r="A42" s="3">
        <v>2012</v>
      </c>
      <c r="B42" s="6">
        <v>4</v>
      </c>
      <c r="C42" s="1">
        <f t="shared" si="6"/>
        <v>0</v>
      </c>
      <c r="E42" s="1">
        <f t="shared" si="5"/>
        <v>0</v>
      </c>
      <c r="G42" s="48">
        <v>0</v>
      </c>
      <c r="L42" s="99">
        <f t="shared" si="4"/>
        <v>41831</v>
      </c>
      <c r="M42" s="3">
        <f t="shared" si="0"/>
        <v>7</v>
      </c>
      <c r="N42" s="3">
        <f t="shared" si="1"/>
        <v>2014</v>
      </c>
      <c r="O42" s="3">
        <f t="shared" si="2"/>
        <v>6</v>
      </c>
      <c r="P42" s="2" t="str">
        <f t="shared" si="3"/>
        <v>WD</v>
      </c>
    </row>
    <row r="43" spans="1:16" x14ac:dyDescent="0.2">
      <c r="A43" s="3">
        <v>2012</v>
      </c>
      <c r="B43" s="6">
        <v>5</v>
      </c>
      <c r="C43" s="1">
        <f t="shared" si="6"/>
        <v>0</v>
      </c>
      <c r="E43" s="1">
        <f t="shared" si="5"/>
        <v>0</v>
      </c>
      <c r="G43" s="48">
        <v>0</v>
      </c>
      <c r="L43" s="99">
        <f t="shared" si="4"/>
        <v>41832</v>
      </c>
      <c r="M43" s="3">
        <f t="shared" si="0"/>
        <v>7</v>
      </c>
      <c r="N43" s="3">
        <f t="shared" si="1"/>
        <v>2014</v>
      </c>
      <c r="O43" s="3">
        <f t="shared" si="2"/>
        <v>7</v>
      </c>
      <c r="P43" s="2" t="str">
        <f t="shared" si="3"/>
        <v>WE</v>
      </c>
    </row>
    <row r="44" spans="1:16" x14ac:dyDescent="0.2">
      <c r="A44" s="3">
        <v>2012</v>
      </c>
      <c r="B44" s="6">
        <v>6</v>
      </c>
      <c r="C44" s="1">
        <f t="shared" si="6"/>
        <v>0</v>
      </c>
      <c r="E44" s="1">
        <f t="shared" si="5"/>
        <v>0</v>
      </c>
      <c r="G44" s="48">
        <v>0</v>
      </c>
      <c r="L44" s="99">
        <f t="shared" si="4"/>
        <v>41833</v>
      </c>
      <c r="M44" s="3">
        <f t="shared" si="0"/>
        <v>7</v>
      </c>
      <c r="N44" s="3">
        <f t="shared" si="1"/>
        <v>2014</v>
      </c>
      <c r="O44" s="3">
        <f t="shared" si="2"/>
        <v>1</v>
      </c>
      <c r="P44" s="2" t="str">
        <f t="shared" si="3"/>
        <v>WE</v>
      </c>
    </row>
    <row r="45" spans="1:16" x14ac:dyDescent="0.2">
      <c r="A45" s="3">
        <v>2012</v>
      </c>
      <c r="B45" s="6">
        <v>7</v>
      </c>
      <c r="C45" s="1">
        <f t="shared" si="6"/>
        <v>0</v>
      </c>
      <c r="E45" s="1">
        <f t="shared" si="5"/>
        <v>0</v>
      </c>
      <c r="G45" s="48">
        <v>0</v>
      </c>
      <c r="L45" s="99">
        <f t="shared" si="4"/>
        <v>41834</v>
      </c>
      <c r="M45" s="3">
        <f t="shared" si="0"/>
        <v>7</v>
      </c>
      <c r="N45" s="3">
        <f t="shared" si="1"/>
        <v>2014</v>
      </c>
      <c r="O45" s="3">
        <f t="shared" si="2"/>
        <v>2</v>
      </c>
      <c r="P45" s="2" t="str">
        <f t="shared" si="3"/>
        <v>WD</v>
      </c>
    </row>
    <row r="46" spans="1:16" x14ac:dyDescent="0.2">
      <c r="A46" s="3">
        <v>2012</v>
      </c>
      <c r="B46" s="6">
        <v>8</v>
      </c>
      <c r="C46" s="1">
        <f t="shared" si="6"/>
        <v>0</v>
      </c>
      <c r="E46" s="1">
        <f t="shared" si="5"/>
        <v>0</v>
      </c>
      <c r="G46" s="48">
        <v>0</v>
      </c>
      <c r="L46" s="99">
        <f t="shared" si="4"/>
        <v>41835</v>
      </c>
      <c r="M46" s="3">
        <f t="shared" si="0"/>
        <v>7</v>
      </c>
      <c r="N46" s="3">
        <f t="shared" si="1"/>
        <v>2014</v>
      </c>
      <c r="O46" s="3">
        <f t="shared" si="2"/>
        <v>3</v>
      </c>
      <c r="P46" s="2" t="str">
        <f t="shared" si="3"/>
        <v>WD</v>
      </c>
    </row>
    <row r="47" spans="1:16" x14ac:dyDescent="0.2">
      <c r="A47" s="3">
        <v>2012</v>
      </c>
      <c r="B47" s="6">
        <v>9</v>
      </c>
      <c r="C47" s="1">
        <f t="shared" si="6"/>
        <v>0</v>
      </c>
      <c r="E47" s="1">
        <f t="shared" si="5"/>
        <v>0</v>
      </c>
      <c r="G47" s="48">
        <v>0</v>
      </c>
      <c r="L47" s="99">
        <f t="shared" si="4"/>
        <v>41836</v>
      </c>
      <c r="M47" s="3">
        <f t="shared" si="0"/>
        <v>7</v>
      </c>
      <c r="N47" s="3">
        <f t="shared" si="1"/>
        <v>2014</v>
      </c>
      <c r="O47" s="3">
        <f t="shared" si="2"/>
        <v>4</v>
      </c>
      <c r="P47" s="2" t="str">
        <f t="shared" si="3"/>
        <v>WD</v>
      </c>
    </row>
    <row r="48" spans="1:16" x14ac:dyDescent="0.2">
      <c r="A48" s="3">
        <v>2012</v>
      </c>
      <c r="B48" s="6">
        <v>10</v>
      </c>
      <c r="C48" s="1">
        <f t="shared" si="6"/>
        <v>0</v>
      </c>
      <c r="E48" s="1">
        <f t="shared" si="5"/>
        <v>0</v>
      </c>
      <c r="G48" s="48">
        <v>0</v>
      </c>
      <c r="L48" s="99">
        <f t="shared" si="4"/>
        <v>41837</v>
      </c>
      <c r="M48" s="3">
        <f t="shared" si="0"/>
        <v>7</v>
      </c>
      <c r="N48" s="3">
        <f t="shared" si="1"/>
        <v>2014</v>
      </c>
      <c r="O48" s="3">
        <f t="shared" si="2"/>
        <v>5</v>
      </c>
      <c r="P48" s="2" t="str">
        <f t="shared" si="3"/>
        <v>WD</v>
      </c>
    </row>
    <row r="49" spans="1:16" x14ac:dyDescent="0.2">
      <c r="A49" s="3">
        <v>2012</v>
      </c>
      <c r="B49" s="6">
        <v>11</v>
      </c>
      <c r="C49" s="1">
        <f t="shared" si="6"/>
        <v>0</v>
      </c>
      <c r="D49" s="46"/>
      <c r="E49" s="1">
        <f t="shared" si="5"/>
        <v>0</v>
      </c>
      <c r="F49" s="49"/>
      <c r="G49" s="48">
        <v>0</v>
      </c>
      <c r="L49" s="99">
        <f t="shared" si="4"/>
        <v>41838</v>
      </c>
      <c r="M49" s="3">
        <f t="shared" si="0"/>
        <v>7</v>
      </c>
      <c r="N49" s="3">
        <f t="shared" si="1"/>
        <v>2014</v>
      </c>
      <c r="O49" s="3">
        <f t="shared" si="2"/>
        <v>6</v>
      </c>
      <c r="P49" s="2" t="str">
        <f t="shared" si="3"/>
        <v>WD</v>
      </c>
    </row>
    <row r="50" spans="1:16" x14ac:dyDescent="0.2">
      <c r="A50" s="3">
        <v>2012</v>
      </c>
      <c r="B50" s="6">
        <v>12</v>
      </c>
      <c r="C50" s="1">
        <f t="shared" si="6"/>
        <v>0</v>
      </c>
      <c r="D50" s="13"/>
      <c r="E50" s="1">
        <f t="shared" si="5"/>
        <v>0</v>
      </c>
      <c r="F50" s="50"/>
      <c r="G50" s="48">
        <v>0</v>
      </c>
      <c r="L50" s="99">
        <f t="shared" si="4"/>
        <v>41839</v>
      </c>
      <c r="M50" s="3">
        <f t="shared" si="0"/>
        <v>7</v>
      </c>
      <c r="N50" s="3">
        <f t="shared" si="1"/>
        <v>2014</v>
      </c>
      <c r="O50" s="3">
        <f t="shared" si="2"/>
        <v>7</v>
      </c>
      <c r="P50" s="2" t="str">
        <f t="shared" si="3"/>
        <v>WE</v>
      </c>
    </row>
    <row r="51" spans="1:16" x14ac:dyDescent="0.2">
      <c r="A51" s="3">
        <v>2013</v>
      </c>
      <c r="B51" s="6">
        <v>1</v>
      </c>
      <c r="C51" s="1">
        <f t="shared" si="6"/>
        <v>0</v>
      </c>
      <c r="E51" s="1">
        <f t="shared" si="5"/>
        <v>0</v>
      </c>
      <c r="G51" s="48">
        <v>0</v>
      </c>
      <c r="L51" s="99">
        <f t="shared" si="4"/>
        <v>41840</v>
      </c>
      <c r="M51" s="3">
        <f t="shared" si="0"/>
        <v>7</v>
      </c>
      <c r="N51" s="3">
        <f t="shared" si="1"/>
        <v>2014</v>
      </c>
      <c r="O51" s="3">
        <f t="shared" si="2"/>
        <v>1</v>
      </c>
      <c r="P51" s="2" t="str">
        <f t="shared" si="3"/>
        <v>WE</v>
      </c>
    </row>
    <row r="52" spans="1:16" x14ac:dyDescent="0.2">
      <c r="A52" s="3">
        <v>2013</v>
      </c>
      <c r="B52" s="6">
        <v>2</v>
      </c>
      <c r="C52" s="1">
        <f t="shared" si="6"/>
        <v>0</v>
      </c>
      <c r="E52" s="1">
        <f t="shared" si="5"/>
        <v>0</v>
      </c>
      <c r="G52" s="48">
        <v>0</v>
      </c>
      <c r="L52" s="99">
        <f t="shared" si="4"/>
        <v>41841</v>
      </c>
      <c r="M52" s="3">
        <f t="shared" si="0"/>
        <v>7</v>
      </c>
      <c r="N52" s="3">
        <f t="shared" si="1"/>
        <v>2014</v>
      </c>
      <c r="O52" s="3">
        <f t="shared" si="2"/>
        <v>2</v>
      </c>
      <c r="P52" s="2" t="str">
        <f t="shared" si="3"/>
        <v>WD</v>
      </c>
    </row>
    <row r="53" spans="1:16" x14ac:dyDescent="0.2">
      <c r="A53" s="3">
        <v>2013</v>
      </c>
      <c r="B53" s="6">
        <v>3</v>
      </c>
      <c r="C53" s="1">
        <f t="shared" si="6"/>
        <v>0</v>
      </c>
      <c r="E53" s="1">
        <f t="shared" si="5"/>
        <v>0</v>
      </c>
      <c r="G53" s="48">
        <v>0</v>
      </c>
      <c r="L53" s="99">
        <f t="shared" si="4"/>
        <v>41842</v>
      </c>
      <c r="M53" s="3">
        <f t="shared" si="0"/>
        <v>7</v>
      </c>
      <c r="N53" s="3">
        <f t="shared" si="1"/>
        <v>2014</v>
      </c>
      <c r="O53" s="3">
        <f t="shared" si="2"/>
        <v>3</v>
      </c>
      <c r="P53" s="2" t="str">
        <f t="shared" si="3"/>
        <v>WD</v>
      </c>
    </row>
    <row r="54" spans="1:16" x14ac:dyDescent="0.2">
      <c r="A54" s="3">
        <v>2013</v>
      </c>
      <c r="B54" s="6">
        <v>4</v>
      </c>
      <c r="C54" s="1">
        <f t="shared" si="6"/>
        <v>0</v>
      </c>
      <c r="E54" s="1">
        <f t="shared" si="5"/>
        <v>0</v>
      </c>
      <c r="G54" s="48">
        <v>0</v>
      </c>
      <c r="L54" s="99">
        <f t="shared" si="4"/>
        <v>41843</v>
      </c>
      <c r="M54" s="3">
        <f t="shared" si="0"/>
        <v>7</v>
      </c>
      <c r="N54" s="3">
        <f t="shared" si="1"/>
        <v>2014</v>
      </c>
      <c r="O54" s="3">
        <f t="shared" si="2"/>
        <v>4</v>
      </c>
      <c r="P54" s="2" t="str">
        <f t="shared" si="3"/>
        <v>WD</v>
      </c>
    </row>
    <row r="55" spans="1:16" x14ac:dyDescent="0.2">
      <c r="A55" s="3">
        <v>2013</v>
      </c>
      <c r="B55" s="6">
        <v>5</v>
      </c>
      <c r="C55" s="1">
        <f t="shared" si="6"/>
        <v>0</v>
      </c>
      <c r="E55" s="1">
        <f t="shared" si="5"/>
        <v>0</v>
      </c>
      <c r="G55" s="48">
        <v>0</v>
      </c>
      <c r="L55" s="99">
        <f t="shared" si="4"/>
        <v>41844</v>
      </c>
      <c r="M55" s="3">
        <f t="shared" si="0"/>
        <v>7</v>
      </c>
      <c r="N55" s="3">
        <f t="shared" si="1"/>
        <v>2014</v>
      </c>
      <c r="O55" s="3">
        <f t="shared" si="2"/>
        <v>5</v>
      </c>
      <c r="P55" s="2" t="str">
        <f t="shared" si="3"/>
        <v>WD</v>
      </c>
    </row>
    <row r="56" spans="1:16" x14ac:dyDescent="0.2">
      <c r="A56" s="3">
        <v>2013</v>
      </c>
      <c r="B56" s="6">
        <v>6</v>
      </c>
      <c r="C56" s="1">
        <f t="shared" si="6"/>
        <v>0</v>
      </c>
      <c r="E56" s="1">
        <f t="shared" si="5"/>
        <v>0</v>
      </c>
      <c r="G56" s="48">
        <v>0</v>
      </c>
      <c r="L56" s="99">
        <f t="shared" si="4"/>
        <v>41845</v>
      </c>
      <c r="M56" s="3">
        <f t="shared" si="0"/>
        <v>7</v>
      </c>
      <c r="N56" s="3">
        <f t="shared" si="1"/>
        <v>2014</v>
      </c>
      <c r="O56" s="3">
        <f t="shared" si="2"/>
        <v>6</v>
      </c>
      <c r="P56" s="2" t="str">
        <f t="shared" si="3"/>
        <v>WD</v>
      </c>
    </row>
    <row r="57" spans="1:16" x14ac:dyDescent="0.2">
      <c r="A57" s="3">
        <v>2013</v>
      </c>
      <c r="B57" s="6">
        <v>7</v>
      </c>
      <c r="C57" s="1">
        <f t="shared" si="6"/>
        <v>0</v>
      </c>
      <c r="E57" s="1">
        <f t="shared" si="5"/>
        <v>0</v>
      </c>
      <c r="G57" s="48">
        <v>0</v>
      </c>
      <c r="L57" s="99">
        <f t="shared" si="4"/>
        <v>41846</v>
      </c>
      <c r="M57" s="3">
        <f t="shared" si="0"/>
        <v>7</v>
      </c>
      <c r="N57" s="3">
        <f t="shared" si="1"/>
        <v>2014</v>
      </c>
      <c r="O57" s="3">
        <f t="shared" si="2"/>
        <v>7</v>
      </c>
      <c r="P57" s="2" t="str">
        <f t="shared" si="3"/>
        <v>WE</v>
      </c>
    </row>
    <row r="58" spans="1:16" x14ac:dyDescent="0.2">
      <c r="A58" s="3">
        <v>2013</v>
      </c>
      <c r="B58" s="6">
        <v>8</v>
      </c>
      <c r="C58" s="1">
        <f t="shared" si="6"/>
        <v>0</v>
      </c>
      <c r="E58" s="1">
        <f t="shared" si="5"/>
        <v>0</v>
      </c>
      <c r="G58" s="48">
        <v>0</v>
      </c>
      <c r="L58" s="99">
        <f t="shared" si="4"/>
        <v>41847</v>
      </c>
      <c r="M58" s="3">
        <f t="shared" si="0"/>
        <v>7</v>
      </c>
      <c r="N58" s="3">
        <f t="shared" si="1"/>
        <v>2014</v>
      </c>
      <c r="O58" s="3">
        <f t="shared" si="2"/>
        <v>1</v>
      </c>
      <c r="P58" s="2" t="str">
        <f t="shared" si="3"/>
        <v>WE</v>
      </c>
    </row>
    <row r="59" spans="1:16" x14ac:dyDescent="0.2">
      <c r="A59" s="3">
        <v>2013</v>
      </c>
      <c r="B59" s="6">
        <v>9</v>
      </c>
      <c r="C59" s="1">
        <f t="shared" si="6"/>
        <v>0</v>
      </c>
      <c r="E59" s="1">
        <f t="shared" si="5"/>
        <v>0</v>
      </c>
      <c r="G59" s="48">
        <v>0</v>
      </c>
      <c r="L59" s="99">
        <f t="shared" si="4"/>
        <v>41848</v>
      </c>
      <c r="M59" s="3">
        <f t="shared" si="0"/>
        <v>7</v>
      </c>
      <c r="N59" s="3">
        <f t="shared" si="1"/>
        <v>2014</v>
      </c>
      <c r="O59" s="3">
        <f t="shared" si="2"/>
        <v>2</v>
      </c>
      <c r="P59" s="2" t="str">
        <f t="shared" si="3"/>
        <v>WD</v>
      </c>
    </row>
    <row r="60" spans="1:16" x14ac:dyDescent="0.2">
      <c r="A60" s="3">
        <v>2013</v>
      </c>
      <c r="B60" s="6">
        <v>10</v>
      </c>
      <c r="C60" s="1">
        <f t="shared" si="6"/>
        <v>0</v>
      </c>
      <c r="E60" s="1">
        <f t="shared" si="5"/>
        <v>0</v>
      </c>
      <c r="G60" s="48">
        <v>0</v>
      </c>
      <c r="L60" s="99">
        <f t="shared" si="4"/>
        <v>41849</v>
      </c>
      <c r="M60" s="3">
        <f t="shared" si="0"/>
        <v>7</v>
      </c>
      <c r="N60" s="3">
        <f t="shared" si="1"/>
        <v>2014</v>
      </c>
      <c r="O60" s="3">
        <f t="shared" si="2"/>
        <v>3</v>
      </c>
      <c r="P60" s="2" t="str">
        <f t="shared" si="3"/>
        <v>WD</v>
      </c>
    </row>
    <row r="61" spans="1:16" x14ac:dyDescent="0.2">
      <c r="A61" s="3">
        <v>2013</v>
      </c>
      <c r="B61" s="6">
        <v>11</v>
      </c>
      <c r="C61" s="1">
        <f t="shared" si="6"/>
        <v>0</v>
      </c>
      <c r="D61" s="46"/>
      <c r="E61" s="1">
        <f t="shared" si="5"/>
        <v>0</v>
      </c>
      <c r="F61" s="49"/>
      <c r="G61" s="48">
        <v>0</v>
      </c>
      <c r="L61" s="99">
        <f t="shared" si="4"/>
        <v>41850</v>
      </c>
      <c r="M61" s="3">
        <f t="shared" si="0"/>
        <v>7</v>
      </c>
      <c r="N61" s="3">
        <f t="shared" si="1"/>
        <v>2014</v>
      </c>
      <c r="O61" s="3">
        <f t="shared" si="2"/>
        <v>4</v>
      </c>
      <c r="P61" s="2" t="str">
        <f t="shared" si="3"/>
        <v>WD</v>
      </c>
    </row>
    <row r="62" spans="1:16" x14ac:dyDescent="0.2">
      <c r="A62" s="3">
        <v>2013</v>
      </c>
      <c r="B62" s="6">
        <v>12</v>
      </c>
      <c r="C62" s="1">
        <f t="shared" si="6"/>
        <v>0</v>
      </c>
      <c r="D62" s="13"/>
      <c r="E62" s="1">
        <f t="shared" si="5"/>
        <v>0</v>
      </c>
      <c r="F62" s="50"/>
      <c r="G62" s="48">
        <v>0</v>
      </c>
      <c r="L62" s="99">
        <f t="shared" si="4"/>
        <v>41851</v>
      </c>
      <c r="M62" s="3">
        <f t="shared" si="0"/>
        <v>7</v>
      </c>
      <c r="N62" s="3">
        <f t="shared" si="1"/>
        <v>2014</v>
      </c>
      <c r="O62" s="3">
        <f t="shared" si="2"/>
        <v>5</v>
      </c>
      <c r="P62" s="2" t="str">
        <f t="shared" si="3"/>
        <v>WD</v>
      </c>
    </row>
    <row r="63" spans="1:16" x14ac:dyDescent="0.2">
      <c r="A63" s="3">
        <v>2014</v>
      </c>
      <c r="B63" s="3">
        <v>1</v>
      </c>
      <c r="C63" s="1">
        <f t="shared" si="6"/>
        <v>0</v>
      </c>
      <c r="E63" s="1">
        <f t="shared" si="5"/>
        <v>0</v>
      </c>
      <c r="G63" s="48">
        <v>0</v>
      </c>
      <c r="L63" s="99">
        <f t="shared" si="4"/>
        <v>41852</v>
      </c>
      <c r="M63" s="3">
        <f t="shared" si="0"/>
        <v>8</v>
      </c>
      <c r="N63" s="3">
        <f t="shared" si="1"/>
        <v>2014</v>
      </c>
      <c r="O63" s="3">
        <f t="shared" si="2"/>
        <v>6</v>
      </c>
      <c r="P63" s="2" t="str">
        <f t="shared" si="3"/>
        <v>WD</v>
      </c>
    </row>
    <row r="64" spans="1:16" x14ac:dyDescent="0.2">
      <c r="A64" s="3">
        <v>2014</v>
      </c>
      <c r="B64" s="3">
        <v>2</v>
      </c>
      <c r="C64" s="1">
        <f t="shared" si="6"/>
        <v>0</v>
      </c>
      <c r="E64" s="1">
        <f t="shared" si="5"/>
        <v>0</v>
      </c>
      <c r="G64" s="48">
        <v>0</v>
      </c>
      <c r="L64" s="99">
        <f t="shared" si="4"/>
        <v>41853</v>
      </c>
      <c r="M64" s="3">
        <f t="shared" si="0"/>
        <v>8</v>
      </c>
      <c r="N64" s="3">
        <f t="shared" si="1"/>
        <v>2014</v>
      </c>
      <c r="O64" s="3">
        <f t="shared" si="2"/>
        <v>7</v>
      </c>
      <c r="P64" s="2" t="str">
        <f t="shared" si="3"/>
        <v>WE</v>
      </c>
    </row>
    <row r="65" spans="1:16" x14ac:dyDescent="0.2">
      <c r="A65" s="3">
        <v>2014</v>
      </c>
      <c r="B65" s="3">
        <v>3</v>
      </c>
      <c r="C65" s="1">
        <f t="shared" si="6"/>
        <v>0</v>
      </c>
      <c r="E65" s="1">
        <f t="shared" si="5"/>
        <v>0</v>
      </c>
      <c r="G65" s="48">
        <v>0</v>
      </c>
      <c r="L65" s="99">
        <f t="shared" si="4"/>
        <v>41854</v>
      </c>
      <c r="M65" s="3">
        <f t="shared" si="0"/>
        <v>8</v>
      </c>
      <c r="N65" s="3">
        <f t="shared" si="1"/>
        <v>2014</v>
      </c>
      <c r="O65" s="3">
        <f t="shared" si="2"/>
        <v>1</v>
      </c>
      <c r="P65" s="2" t="str">
        <f t="shared" si="3"/>
        <v>WE</v>
      </c>
    </row>
    <row r="66" spans="1:16" x14ac:dyDescent="0.2">
      <c r="A66" s="3">
        <v>2014</v>
      </c>
      <c r="B66" s="3">
        <v>4</v>
      </c>
      <c r="C66" s="1">
        <f t="shared" si="6"/>
        <v>0</v>
      </c>
      <c r="E66" s="1">
        <f t="shared" si="5"/>
        <v>0</v>
      </c>
      <c r="G66" s="48">
        <v>0</v>
      </c>
      <c r="L66" s="99">
        <f t="shared" si="4"/>
        <v>41855</v>
      </c>
      <c r="M66" s="3">
        <f t="shared" si="0"/>
        <v>8</v>
      </c>
      <c r="N66" s="3">
        <f t="shared" si="1"/>
        <v>2014</v>
      </c>
      <c r="O66" s="3">
        <f t="shared" si="2"/>
        <v>2</v>
      </c>
      <c r="P66" s="2" t="str">
        <f t="shared" si="3"/>
        <v>WD</v>
      </c>
    </row>
    <row r="67" spans="1:16" x14ac:dyDescent="0.2">
      <c r="A67" s="3">
        <v>2014</v>
      </c>
      <c r="B67" s="3">
        <v>5</v>
      </c>
      <c r="C67" s="1">
        <f t="shared" si="6"/>
        <v>0</v>
      </c>
      <c r="E67" s="1">
        <f t="shared" si="5"/>
        <v>0</v>
      </c>
      <c r="G67" s="48">
        <v>0</v>
      </c>
      <c r="L67" s="99">
        <f t="shared" si="4"/>
        <v>41856</v>
      </c>
      <c r="M67" s="3">
        <f t="shared" ref="M67:M130" si="7">MONTH(L67)</f>
        <v>8</v>
      </c>
      <c r="N67" s="3">
        <f t="shared" ref="N67:N130" si="8">YEAR(L67)</f>
        <v>2014</v>
      </c>
      <c r="O67" s="3">
        <f t="shared" ref="O67:O130" si="9">WEEKDAY(L67)</f>
        <v>3</v>
      </c>
      <c r="P67" s="2" t="str">
        <f t="shared" ref="P67:P130" si="10">IF(O67=1,"WE",IF(O67=7,"WE","WD"))</f>
        <v>WD</v>
      </c>
    </row>
    <row r="68" spans="1:16" ht="12.75" x14ac:dyDescent="0.2">
      <c r="A68" s="3">
        <v>2014</v>
      </c>
      <c r="B68" s="3">
        <v>6</v>
      </c>
      <c r="C68" s="1">
        <v>81900</v>
      </c>
      <c r="E68" s="1">
        <f t="shared" si="5"/>
        <v>0</v>
      </c>
      <c r="G68" s="48">
        <v>200</v>
      </c>
      <c r="H68" s="3">
        <v>30</v>
      </c>
      <c r="I68" s="17">
        <v>21</v>
      </c>
      <c r="J68" s="17"/>
      <c r="L68" s="99">
        <f t="shared" ref="L68:L131" si="11">+L67+1</f>
        <v>41857</v>
      </c>
      <c r="M68" s="3">
        <f t="shared" si="7"/>
        <v>8</v>
      </c>
      <c r="N68" s="3">
        <f t="shared" si="8"/>
        <v>2014</v>
      </c>
      <c r="O68" s="3">
        <f t="shared" si="9"/>
        <v>4</v>
      </c>
      <c r="P68" s="2" t="str">
        <f t="shared" si="10"/>
        <v>WD</v>
      </c>
    </row>
    <row r="69" spans="1:16" ht="12.75" x14ac:dyDescent="0.2">
      <c r="A69" s="3">
        <v>2014</v>
      </c>
      <c r="B69" s="3">
        <v>7</v>
      </c>
      <c r="C69" s="1">
        <v>90850</v>
      </c>
      <c r="E69" s="1">
        <f>+C68</f>
        <v>81900</v>
      </c>
      <c r="G69" s="48">
        <v>200</v>
      </c>
      <c r="H69" s="3">
        <v>31</v>
      </c>
      <c r="I69" s="17">
        <v>23</v>
      </c>
      <c r="J69" s="17"/>
      <c r="L69" s="99">
        <f t="shared" si="11"/>
        <v>41858</v>
      </c>
      <c r="M69" s="3">
        <f t="shared" si="7"/>
        <v>8</v>
      </c>
      <c r="N69" s="3">
        <f t="shared" si="8"/>
        <v>2014</v>
      </c>
      <c r="O69" s="3">
        <f t="shared" si="9"/>
        <v>5</v>
      </c>
      <c r="P69" s="2" t="str">
        <f t="shared" si="10"/>
        <v>WD</v>
      </c>
    </row>
    <row r="70" spans="1:16" ht="12.75" x14ac:dyDescent="0.2">
      <c r="A70" s="3">
        <v>2014</v>
      </c>
      <c r="B70" s="3">
        <v>8</v>
      </c>
      <c r="C70" s="1">
        <f>G70*(I70*16)</f>
        <v>67200</v>
      </c>
      <c r="E70" s="1">
        <f t="shared" ref="E70:E133" si="12">+C69</f>
        <v>90850</v>
      </c>
      <c r="G70" s="48">
        <v>200</v>
      </c>
      <c r="H70" s="3">
        <v>31</v>
      </c>
      <c r="I70" s="17">
        <v>21</v>
      </c>
      <c r="J70" s="17"/>
      <c r="L70" s="99">
        <f t="shared" si="11"/>
        <v>41859</v>
      </c>
      <c r="M70" s="3">
        <f t="shared" si="7"/>
        <v>8</v>
      </c>
      <c r="N70" s="3">
        <f t="shared" si="8"/>
        <v>2014</v>
      </c>
      <c r="O70" s="3">
        <f t="shared" si="9"/>
        <v>6</v>
      </c>
      <c r="P70" s="2" t="str">
        <f t="shared" si="10"/>
        <v>WD</v>
      </c>
    </row>
    <row r="71" spans="1:16" ht="12.75" x14ac:dyDescent="0.2">
      <c r="A71" s="3">
        <v>2014</v>
      </c>
      <c r="B71" s="3">
        <v>9</v>
      </c>
      <c r="C71" s="1">
        <f t="shared" ref="C71:C132" si="13">G71*(I71*16)</f>
        <v>70400</v>
      </c>
      <c r="E71" s="1">
        <f t="shared" si="12"/>
        <v>67200</v>
      </c>
      <c r="G71" s="48">
        <v>200</v>
      </c>
      <c r="H71" s="3">
        <v>30</v>
      </c>
      <c r="I71" s="17">
        <v>22</v>
      </c>
      <c r="J71" s="17"/>
      <c r="L71" s="99">
        <f t="shared" si="11"/>
        <v>41860</v>
      </c>
      <c r="M71" s="3">
        <f t="shared" si="7"/>
        <v>8</v>
      </c>
      <c r="N71" s="3">
        <f t="shared" si="8"/>
        <v>2014</v>
      </c>
      <c r="O71" s="3">
        <f t="shared" si="9"/>
        <v>7</v>
      </c>
      <c r="P71" s="2" t="str">
        <f t="shared" si="10"/>
        <v>WE</v>
      </c>
    </row>
    <row r="72" spans="1:16" ht="12.75" x14ac:dyDescent="0.2">
      <c r="A72" s="3">
        <v>2014</v>
      </c>
      <c r="B72" s="3">
        <v>10</v>
      </c>
      <c r="C72" s="1">
        <f t="shared" si="13"/>
        <v>73600</v>
      </c>
      <c r="E72" s="1">
        <f t="shared" si="12"/>
        <v>70400</v>
      </c>
      <c r="G72" s="48">
        <v>200</v>
      </c>
      <c r="H72" s="3">
        <v>31</v>
      </c>
      <c r="I72" s="17">
        <v>23</v>
      </c>
      <c r="J72" s="17"/>
      <c r="L72" s="99">
        <f t="shared" si="11"/>
        <v>41861</v>
      </c>
      <c r="M72" s="3">
        <f t="shared" si="7"/>
        <v>8</v>
      </c>
      <c r="N72" s="3">
        <f t="shared" si="8"/>
        <v>2014</v>
      </c>
      <c r="O72" s="3">
        <f t="shared" si="9"/>
        <v>1</v>
      </c>
      <c r="P72" s="2" t="str">
        <f t="shared" si="10"/>
        <v>WE</v>
      </c>
    </row>
    <row r="73" spans="1:16" ht="12.75" x14ac:dyDescent="0.2">
      <c r="A73" s="3">
        <v>2014</v>
      </c>
      <c r="B73" s="3">
        <v>11</v>
      </c>
      <c r="C73" s="1">
        <f t="shared" si="13"/>
        <v>64000</v>
      </c>
      <c r="D73" s="46"/>
      <c r="E73" s="1">
        <f t="shared" si="12"/>
        <v>73600</v>
      </c>
      <c r="F73" s="49"/>
      <c r="G73" s="48">
        <v>200</v>
      </c>
      <c r="H73" s="3">
        <v>30</v>
      </c>
      <c r="I73" s="17">
        <v>20</v>
      </c>
      <c r="J73" s="17"/>
      <c r="L73" s="99">
        <f t="shared" si="11"/>
        <v>41862</v>
      </c>
      <c r="M73" s="3">
        <f t="shared" si="7"/>
        <v>8</v>
      </c>
      <c r="N73" s="3">
        <f t="shared" si="8"/>
        <v>2014</v>
      </c>
      <c r="O73" s="3">
        <f t="shared" si="9"/>
        <v>2</v>
      </c>
      <c r="P73" s="2" t="str">
        <f t="shared" si="10"/>
        <v>WD</v>
      </c>
    </row>
    <row r="74" spans="1:16" ht="12.75" x14ac:dyDescent="0.2">
      <c r="A74" s="3">
        <v>2014</v>
      </c>
      <c r="B74" s="3">
        <v>12</v>
      </c>
      <c r="C74" s="1">
        <f t="shared" si="13"/>
        <v>73600</v>
      </c>
      <c r="D74" s="13"/>
      <c r="E74" s="1">
        <f t="shared" si="12"/>
        <v>64000</v>
      </c>
      <c r="F74" s="50"/>
      <c r="G74" s="48">
        <v>200</v>
      </c>
      <c r="H74" s="3">
        <v>31</v>
      </c>
      <c r="I74" s="17">
        <v>23</v>
      </c>
      <c r="J74" s="17"/>
      <c r="L74" s="99">
        <f t="shared" si="11"/>
        <v>41863</v>
      </c>
      <c r="M74" s="3">
        <f t="shared" si="7"/>
        <v>8</v>
      </c>
      <c r="N74" s="3">
        <f t="shared" si="8"/>
        <v>2014</v>
      </c>
      <c r="O74" s="3">
        <f t="shared" si="9"/>
        <v>3</v>
      </c>
      <c r="P74" s="2" t="str">
        <f t="shared" si="10"/>
        <v>WD</v>
      </c>
    </row>
    <row r="75" spans="1:16" ht="12.75" x14ac:dyDescent="0.2">
      <c r="A75" s="3">
        <v>2015</v>
      </c>
      <c r="B75" s="3">
        <v>1</v>
      </c>
      <c r="C75" s="1">
        <f t="shared" si="13"/>
        <v>70400</v>
      </c>
      <c r="E75" s="1">
        <f t="shared" si="12"/>
        <v>73600</v>
      </c>
      <c r="G75" s="48">
        <v>200</v>
      </c>
      <c r="H75" s="3">
        <v>31</v>
      </c>
      <c r="I75" s="17">
        <v>22</v>
      </c>
      <c r="J75" s="17"/>
      <c r="L75" s="99">
        <f t="shared" si="11"/>
        <v>41864</v>
      </c>
      <c r="M75" s="3">
        <f t="shared" si="7"/>
        <v>8</v>
      </c>
      <c r="N75" s="3">
        <f t="shared" si="8"/>
        <v>2014</v>
      </c>
      <c r="O75" s="3">
        <f t="shared" si="9"/>
        <v>4</v>
      </c>
      <c r="P75" s="2" t="str">
        <f t="shared" si="10"/>
        <v>WD</v>
      </c>
    </row>
    <row r="76" spans="1:16" ht="12.75" x14ac:dyDescent="0.2">
      <c r="A76" s="3">
        <v>2015</v>
      </c>
      <c r="B76" s="3">
        <v>2</v>
      </c>
      <c r="C76" s="1">
        <f t="shared" si="13"/>
        <v>64000</v>
      </c>
      <c r="E76" s="1">
        <f t="shared" si="12"/>
        <v>70400</v>
      </c>
      <c r="G76" s="48">
        <v>200</v>
      </c>
      <c r="H76" s="3">
        <v>28</v>
      </c>
      <c r="I76" s="17">
        <v>20</v>
      </c>
      <c r="J76" s="17"/>
      <c r="L76" s="99">
        <f t="shared" si="11"/>
        <v>41865</v>
      </c>
      <c r="M76" s="3">
        <f t="shared" si="7"/>
        <v>8</v>
      </c>
      <c r="N76" s="3">
        <f t="shared" si="8"/>
        <v>2014</v>
      </c>
      <c r="O76" s="3">
        <f t="shared" si="9"/>
        <v>5</v>
      </c>
      <c r="P76" s="2" t="str">
        <f t="shared" si="10"/>
        <v>WD</v>
      </c>
    </row>
    <row r="77" spans="1:16" ht="12.75" x14ac:dyDescent="0.2">
      <c r="A77" s="3">
        <v>2015</v>
      </c>
      <c r="B77" s="3">
        <v>3</v>
      </c>
      <c r="C77" s="1">
        <f t="shared" si="13"/>
        <v>70400</v>
      </c>
      <c r="E77" s="1">
        <f t="shared" si="12"/>
        <v>64000</v>
      </c>
      <c r="G77" s="48">
        <v>200</v>
      </c>
      <c r="H77" s="3">
        <v>31</v>
      </c>
      <c r="I77" s="17">
        <v>22</v>
      </c>
      <c r="J77" s="17"/>
      <c r="L77" s="99">
        <f t="shared" si="11"/>
        <v>41866</v>
      </c>
      <c r="M77" s="3">
        <f t="shared" si="7"/>
        <v>8</v>
      </c>
      <c r="N77" s="3">
        <f t="shared" si="8"/>
        <v>2014</v>
      </c>
      <c r="O77" s="3">
        <f t="shared" si="9"/>
        <v>6</v>
      </c>
      <c r="P77" s="2" t="str">
        <f t="shared" si="10"/>
        <v>WD</v>
      </c>
    </row>
    <row r="78" spans="1:16" ht="12.75" x14ac:dyDescent="0.2">
      <c r="A78" s="3">
        <v>2015</v>
      </c>
      <c r="B78" s="3">
        <v>4</v>
      </c>
      <c r="C78" s="1">
        <f t="shared" si="13"/>
        <v>70400</v>
      </c>
      <c r="E78" s="1">
        <f t="shared" si="12"/>
        <v>70400</v>
      </c>
      <c r="G78" s="48">
        <v>200</v>
      </c>
      <c r="H78" s="3">
        <v>30</v>
      </c>
      <c r="I78" s="17">
        <v>22</v>
      </c>
      <c r="J78" s="17"/>
      <c r="L78" s="99">
        <f t="shared" si="11"/>
        <v>41867</v>
      </c>
      <c r="M78" s="3">
        <f t="shared" si="7"/>
        <v>8</v>
      </c>
      <c r="N78" s="3">
        <f t="shared" si="8"/>
        <v>2014</v>
      </c>
      <c r="O78" s="3">
        <f t="shared" si="9"/>
        <v>7</v>
      </c>
      <c r="P78" s="2" t="str">
        <f t="shared" si="10"/>
        <v>WE</v>
      </c>
    </row>
    <row r="79" spans="1:16" ht="12.75" x14ac:dyDescent="0.2">
      <c r="A79" s="3">
        <v>2015</v>
      </c>
      <c r="B79" s="3">
        <v>5</v>
      </c>
      <c r="C79" s="1">
        <f t="shared" si="13"/>
        <v>67200</v>
      </c>
      <c r="E79" s="1">
        <f t="shared" si="12"/>
        <v>70400</v>
      </c>
      <c r="G79" s="48">
        <v>200</v>
      </c>
      <c r="H79" s="3">
        <v>31</v>
      </c>
      <c r="I79" s="17">
        <v>21</v>
      </c>
      <c r="J79" s="17"/>
      <c r="L79" s="99">
        <f t="shared" si="11"/>
        <v>41868</v>
      </c>
      <c r="M79" s="3">
        <f t="shared" si="7"/>
        <v>8</v>
      </c>
      <c r="N79" s="3">
        <f t="shared" si="8"/>
        <v>2014</v>
      </c>
      <c r="O79" s="3">
        <f t="shared" si="9"/>
        <v>1</v>
      </c>
      <c r="P79" s="2" t="str">
        <f t="shared" si="10"/>
        <v>WE</v>
      </c>
    </row>
    <row r="80" spans="1:16" ht="12.75" x14ac:dyDescent="0.2">
      <c r="A80" s="3">
        <v>2015</v>
      </c>
      <c r="B80" s="3">
        <v>6</v>
      </c>
      <c r="C80" s="1">
        <f t="shared" si="13"/>
        <v>70400</v>
      </c>
      <c r="E80" s="1">
        <f t="shared" si="12"/>
        <v>67200</v>
      </c>
      <c r="G80" s="48">
        <v>200</v>
      </c>
      <c r="H80" s="3">
        <v>30</v>
      </c>
      <c r="I80" s="17">
        <v>22</v>
      </c>
      <c r="J80" s="17"/>
      <c r="L80" s="99">
        <f t="shared" si="11"/>
        <v>41869</v>
      </c>
      <c r="M80" s="3">
        <f t="shared" si="7"/>
        <v>8</v>
      </c>
      <c r="N80" s="3">
        <f t="shared" si="8"/>
        <v>2014</v>
      </c>
      <c r="O80" s="3">
        <f t="shared" si="9"/>
        <v>2</v>
      </c>
      <c r="P80" s="2" t="str">
        <f t="shared" si="10"/>
        <v>WD</v>
      </c>
    </row>
    <row r="81" spans="1:16" ht="12.75" x14ac:dyDescent="0.2">
      <c r="A81" s="3">
        <v>2015</v>
      </c>
      <c r="B81" s="3">
        <v>7</v>
      </c>
      <c r="C81" s="1">
        <f t="shared" si="13"/>
        <v>73600</v>
      </c>
      <c r="E81" s="1">
        <f t="shared" si="12"/>
        <v>70400</v>
      </c>
      <c r="G81" s="48">
        <v>200</v>
      </c>
      <c r="H81" s="3">
        <v>31</v>
      </c>
      <c r="I81" s="17">
        <v>23</v>
      </c>
      <c r="J81" s="17"/>
      <c r="L81" s="99">
        <f t="shared" si="11"/>
        <v>41870</v>
      </c>
      <c r="M81" s="3">
        <f t="shared" si="7"/>
        <v>8</v>
      </c>
      <c r="N81" s="3">
        <f t="shared" si="8"/>
        <v>2014</v>
      </c>
      <c r="O81" s="3">
        <f t="shared" si="9"/>
        <v>3</v>
      </c>
      <c r="P81" s="2" t="str">
        <f t="shared" si="10"/>
        <v>WD</v>
      </c>
    </row>
    <row r="82" spans="1:16" ht="12.75" x14ac:dyDescent="0.2">
      <c r="A82" s="3">
        <v>2015</v>
      </c>
      <c r="B82" s="3">
        <v>8</v>
      </c>
      <c r="C82" s="1">
        <f t="shared" si="13"/>
        <v>67200</v>
      </c>
      <c r="E82" s="1">
        <f t="shared" si="12"/>
        <v>73600</v>
      </c>
      <c r="G82" s="48">
        <v>200</v>
      </c>
      <c r="H82" s="3">
        <v>31</v>
      </c>
      <c r="I82" s="17">
        <v>21</v>
      </c>
      <c r="J82" s="17"/>
      <c r="L82" s="99">
        <f t="shared" si="11"/>
        <v>41871</v>
      </c>
      <c r="M82" s="3">
        <f t="shared" si="7"/>
        <v>8</v>
      </c>
      <c r="N82" s="3">
        <f t="shared" si="8"/>
        <v>2014</v>
      </c>
      <c r="O82" s="3">
        <f t="shared" si="9"/>
        <v>4</v>
      </c>
      <c r="P82" s="2" t="str">
        <f t="shared" si="10"/>
        <v>WD</v>
      </c>
    </row>
    <row r="83" spans="1:16" ht="12.75" x14ac:dyDescent="0.2">
      <c r="A83" s="3">
        <v>2015</v>
      </c>
      <c r="B83" s="3">
        <v>9</v>
      </c>
      <c r="C83" s="1">
        <f t="shared" si="13"/>
        <v>70400</v>
      </c>
      <c r="E83" s="1">
        <f t="shared" si="12"/>
        <v>67200</v>
      </c>
      <c r="G83" s="48">
        <v>200</v>
      </c>
      <c r="H83" s="3">
        <v>30</v>
      </c>
      <c r="I83" s="17">
        <v>22</v>
      </c>
      <c r="J83" s="17"/>
      <c r="L83" s="99">
        <f t="shared" si="11"/>
        <v>41872</v>
      </c>
      <c r="M83" s="3">
        <f t="shared" si="7"/>
        <v>8</v>
      </c>
      <c r="N83" s="3">
        <f t="shared" si="8"/>
        <v>2014</v>
      </c>
      <c r="O83" s="3">
        <f t="shared" si="9"/>
        <v>5</v>
      </c>
      <c r="P83" s="2" t="str">
        <f t="shared" si="10"/>
        <v>WD</v>
      </c>
    </row>
    <row r="84" spans="1:16" ht="12.75" x14ac:dyDescent="0.2">
      <c r="A84" s="3">
        <v>2015</v>
      </c>
      <c r="B84" s="3">
        <v>10</v>
      </c>
      <c r="C84" s="1">
        <f t="shared" si="13"/>
        <v>70400</v>
      </c>
      <c r="E84" s="1">
        <f t="shared" si="12"/>
        <v>70400</v>
      </c>
      <c r="G84" s="48">
        <v>200</v>
      </c>
      <c r="H84" s="3">
        <v>31</v>
      </c>
      <c r="I84" s="17">
        <v>22</v>
      </c>
      <c r="J84" s="17"/>
      <c r="L84" s="99">
        <f t="shared" si="11"/>
        <v>41873</v>
      </c>
      <c r="M84" s="3">
        <f t="shared" si="7"/>
        <v>8</v>
      </c>
      <c r="N84" s="3">
        <f t="shared" si="8"/>
        <v>2014</v>
      </c>
      <c r="O84" s="3">
        <f t="shared" si="9"/>
        <v>6</v>
      </c>
      <c r="P84" s="2" t="str">
        <f t="shared" si="10"/>
        <v>WD</v>
      </c>
    </row>
    <row r="85" spans="1:16" ht="12.75" x14ac:dyDescent="0.2">
      <c r="A85" s="3">
        <v>2015</v>
      </c>
      <c r="B85" s="3">
        <v>11</v>
      </c>
      <c r="C85" s="1">
        <f t="shared" si="13"/>
        <v>67200</v>
      </c>
      <c r="D85" s="46"/>
      <c r="E85" s="1">
        <f t="shared" si="12"/>
        <v>70400</v>
      </c>
      <c r="F85" s="49"/>
      <c r="G85" s="48">
        <v>200</v>
      </c>
      <c r="H85" s="3">
        <v>30</v>
      </c>
      <c r="I85" s="17">
        <v>21</v>
      </c>
      <c r="J85" s="17"/>
      <c r="L85" s="99">
        <f t="shared" si="11"/>
        <v>41874</v>
      </c>
      <c r="M85" s="3">
        <f t="shared" si="7"/>
        <v>8</v>
      </c>
      <c r="N85" s="3">
        <f t="shared" si="8"/>
        <v>2014</v>
      </c>
      <c r="O85" s="3">
        <f t="shared" si="9"/>
        <v>7</v>
      </c>
      <c r="P85" s="2" t="str">
        <f t="shared" si="10"/>
        <v>WE</v>
      </c>
    </row>
    <row r="86" spans="1:16" ht="12.75" x14ac:dyDescent="0.2">
      <c r="A86" s="3">
        <v>2015</v>
      </c>
      <c r="B86" s="3">
        <v>12</v>
      </c>
      <c r="C86" s="1">
        <f t="shared" si="13"/>
        <v>73600</v>
      </c>
      <c r="D86" s="13"/>
      <c r="E86" s="1">
        <f t="shared" si="12"/>
        <v>67200</v>
      </c>
      <c r="F86" s="50"/>
      <c r="G86" s="48">
        <v>200</v>
      </c>
      <c r="H86" s="3">
        <v>31</v>
      </c>
      <c r="I86" s="17">
        <v>23</v>
      </c>
      <c r="J86" s="17"/>
      <c r="L86" s="99">
        <f t="shared" si="11"/>
        <v>41875</v>
      </c>
      <c r="M86" s="3">
        <f t="shared" si="7"/>
        <v>8</v>
      </c>
      <c r="N86" s="3">
        <f t="shared" si="8"/>
        <v>2014</v>
      </c>
      <c r="O86" s="3">
        <f t="shared" si="9"/>
        <v>1</v>
      </c>
      <c r="P86" s="2" t="str">
        <f t="shared" si="10"/>
        <v>WE</v>
      </c>
    </row>
    <row r="87" spans="1:16" ht="12.75" x14ac:dyDescent="0.2">
      <c r="A87" s="3">
        <v>2016</v>
      </c>
      <c r="B87" s="3">
        <v>1</v>
      </c>
      <c r="C87" s="1">
        <f>G87*(I87*16)</f>
        <v>67200</v>
      </c>
      <c r="E87" s="1">
        <f>+C86</f>
        <v>73600</v>
      </c>
      <c r="G87" s="48">
        <v>200</v>
      </c>
      <c r="H87" s="3">
        <v>31</v>
      </c>
      <c r="I87" s="17">
        <v>21</v>
      </c>
      <c r="J87" s="17"/>
      <c r="L87" s="99">
        <f t="shared" si="11"/>
        <v>41876</v>
      </c>
      <c r="M87" s="3">
        <f t="shared" si="7"/>
        <v>8</v>
      </c>
      <c r="N87" s="3">
        <f t="shared" si="8"/>
        <v>2014</v>
      </c>
      <c r="O87" s="3">
        <f t="shared" si="9"/>
        <v>2</v>
      </c>
      <c r="P87" s="2" t="str">
        <f t="shared" si="10"/>
        <v>WD</v>
      </c>
    </row>
    <row r="88" spans="1:16" ht="12.75" x14ac:dyDescent="0.2">
      <c r="A88" s="3">
        <v>2016</v>
      </c>
      <c r="B88" s="3">
        <v>2</v>
      </c>
      <c r="C88" s="1">
        <f t="shared" si="13"/>
        <v>67200</v>
      </c>
      <c r="E88" s="1">
        <f t="shared" si="12"/>
        <v>67200</v>
      </c>
      <c r="G88" s="48">
        <v>200</v>
      </c>
      <c r="H88" s="3">
        <v>29</v>
      </c>
      <c r="I88" s="17">
        <v>21</v>
      </c>
      <c r="J88" s="17"/>
      <c r="L88" s="99">
        <f t="shared" si="11"/>
        <v>41877</v>
      </c>
      <c r="M88" s="3">
        <f t="shared" si="7"/>
        <v>8</v>
      </c>
      <c r="N88" s="3">
        <f t="shared" si="8"/>
        <v>2014</v>
      </c>
      <c r="O88" s="3">
        <f t="shared" si="9"/>
        <v>3</v>
      </c>
      <c r="P88" s="2" t="str">
        <f t="shared" si="10"/>
        <v>WD</v>
      </c>
    </row>
    <row r="89" spans="1:16" ht="12.75" x14ac:dyDescent="0.2">
      <c r="A89" s="3">
        <v>2016</v>
      </c>
      <c r="B89" s="3">
        <v>3</v>
      </c>
      <c r="C89" s="1">
        <f t="shared" si="13"/>
        <v>73600</v>
      </c>
      <c r="E89" s="1">
        <f t="shared" si="12"/>
        <v>67200</v>
      </c>
      <c r="G89" s="48">
        <v>200</v>
      </c>
      <c r="H89" s="3">
        <v>31</v>
      </c>
      <c r="I89" s="17">
        <v>23</v>
      </c>
      <c r="J89" s="17"/>
      <c r="L89" s="99">
        <f t="shared" si="11"/>
        <v>41878</v>
      </c>
      <c r="M89" s="3">
        <f t="shared" si="7"/>
        <v>8</v>
      </c>
      <c r="N89" s="3">
        <f t="shared" si="8"/>
        <v>2014</v>
      </c>
      <c r="O89" s="3">
        <f t="shared" si="9"/>
        <v>4</v>
      </c>
      <c r="P89" s="2" t="str">
        <f t="shared" si="10"/>
        <v>WD</v>
      </c>
    </row>
    <row r="90" spans="1:16" ht="12.75" x14ac:dyDescent="0.2">
      <c r="A90" s="3">
        <v>2016</v>
      </c>
      <c r="B90" s="3">
        <v>4</v>
      </c>
      <c r="C90" s="1">
        <f t="shared" si="13"/>
        <v>67200</v>
      </c>
      <c r="E90" s="1">
        <f t="shared" si="12"/>
        <v>73600</v>
      </c>
      <c r="G90" s="48">
        <v>200</v>
      </c>
      <c r="H90" s="3">
        <v>30</v>
      </c>
      <c r="I90" s="17">
        <v>21</v>
      </c>
      <c r="J90" s="17"/>
      <c r="L90" s="99">
        <f t="shared" si="11"/>
        <v>41879</v>
      </c>
      <c r="M90" s="3">
        <f t="shared" si="7"/>
        <v>8</v>
      </c>
      <c r="N90" s="3">
        <f t="shared" si="8"/>
        <v>2014</v>
      </c>
      <c r="O90" s="3">
        <f t="shared" si="9"/>
        <v>5</v>
      </c>
      <c r="P90" s="2" t="str">
        <f t="shared" si="10"/>
        <v>WD</v>
      </c>
    </row>
    <row r="91" spans="1:16" ht="12.75" x14ac:dyDescent="0.2">
      <c r="A91" s="3">
        <v>2016</v>
      </c>
      <c r="B91" s="3">
        <v>5</v>
      </c>
      <c r="C91" s="1">
        <f t="shared" si="13"/>
        <v>70400</v>
      </c>
      <c r="E91" s="1">
        <f t="shared" si="12"/>
        <v>67200</v>
      </c>
      <c r="G91" s="48">
        <v>200</v>
      </c>
      <c r="H91" s="3">
        <v>31</v>
      </c>
      <c r="I91" s="17">
        <v>22</v>
      </c>
      <c r="J91" s="17"/>
      <c r="L91" s="99">
        <f t="shared" si="11"/>
        <v>41880</v>
      </c>
      <c r="M91" s="3">
        <f t="shared" si="7"/>
        <v>8</v>
      </c>
      <c r="N91" s="3">
        <f t="shared" si="8"/>
        <v>2014</v>
      </c>
      <c r="O91" s="3">
        <f t="shared" si="9"/>
        <v>6</v>
      </c>
      <c r="P91" s="2" t="str">
        <f t="shared" si="10"/>
        <v>WD</v>
      </c>
    </row>
    <row r="92" spans="1:16" ht="12.75" x14ac:dyDescent="0.2">
      <c r="A92" s="3">
        <v>2016</v>
      </c>
      <c r="B92" s="3">
        <v>6</v>
      </c>
      <c r="C92" s="1">
        <f t="shared" si="13"/>
        <v>70400</v>
      </c>
      <c r="E92" s="1">
        <f t="shared" si="12"/>
        <v>70400</v>
      </c>
      <c r="G92" s="48">
        <v>200</v>
      </c>
      <c r="H92" s="3">
        <v>30</v>
      </c>
      <c r="I92" s="17">
        <v>22</v>
      </c>
      <c r="J92" s="17"/>
      <c r="L92" s="99">
        <f t="shared" si="11"/>
        <v>41881</v>
      </c>
      <c r="M92" s="3">
        <f t="shared" si="7"/>
        <v>8</v>
      </c>
      <c r="N92" s="3">
        <f t="shared" si="8"/>
        <v>2014</v>
      </c>
      <c r="O92" s="3">
        <f t="shared" si="9"/>
        <v>7</v>
      </c>
      <c r="P92" s="2" t="str">
        <f t="shared" si="10"/>
        <v>WE</v>
      </c>
    </row>
    <row r="93" spans="1:16" ht="12.75" x14ac:dyDescent="0.2">
      <c r="A93" s="3">
        <v>2016</v>
      </c>
      <c r="B93" s="3">
        <v>7</v>
      </c>
      <c r="C93" s="1">
        <f t="shared" si="13"/>
        <v>67200</v>
      </c>
      <c r="E93" s="1">
        <f t="shared" si="12"/>
        <v>70400</v>
      </c>
      <c r="G93" s="48">
        <v>200</v>
      </c>
      <c r="H93" s="3">
        <v>31</v>
      </c>
      <c r="I93" s="17">
        <v>21</v>
      </c>
      <c r="J93" s="17"/>
      <c r="L93" s="99">
        <f t="shared" si="11"/>
        <v>41882</v>
      </c>
      <c r="M93" s="3">
        <f t="shared" si="7"/>
        <v>8</v>
      </c>
      <c r="N93" s="3">
        <f t="shared" si="8"/>
        <v>2014</v>
      </c>
      <c r="O93" s="3">
        <f t="shared" si="9"/>
        <v>1</v>
      </c>
      <c r="P93" s="2" t="str">
        <f t="shared" si="10"/>
        <v>WE</v>
      </c>
    </row>
    <row r="94" spans="1:16" ht="12.75" x14ac:dyDescent="0.2">
      <c r="A94" s="3">
        <v>2016</v>
      </c>
      <c r="B94" s="3">
        <v>8</v>
      </c>
      <c r="C94" s="1">
        <f t="shared" si="13"/>
        <v>73600</v>
      </c>
      <c r="E94" s="1">
        <f t="shared" si="12"/>
        <v>67200</v>
      </c>
      <c r="G94" s="48">
        <v>200</v>
      </c>
      <c r="H94" s="3">
        <v>31</v>
      </c>
      <c r="I94" s="17">
        <v>23</v>
      </c>
      <c r="J94" s="17"/>
      <c r="L94" s="99">
        <f t="shared" si="11"/>
        <v>41883</v>
      </c>
      <c r="M94" s="3">
        <f t="shared" si="7"/>
        <v>9</v>
      </c>
      <c r="N94" s="3">
        <f t="shared" si="8"/>
        <v>2014</v>
      </c>
      <c r="O94" s="3">
        <f t="shared" si="9"/>
        <v>2</v>
      </c>
      <c r="P94" s="2" t="str">
        <f t="shared" si="10"/>
        <v>WD</v>
      </c>
    </row>
    <row r="95" spans="1:16" ht="12.75" x14ac:dyDescent="0.2">
      <c r="A95" s="3">
        <v>2016</v>
      </c>
      <c r="B95" s="3">
        <v>9</v>
      </c>
      <c r="C95" s="1">
        <f t="shared" si="13"/>
        <v>70400</v>
      </c>
      <c r="E95" s="1">
        <f t="shared" si="12"/>
        <v>73600</v>
      </c>
      <c r="G95" s="48">
        <v>200</v>
      </c>
      <c r="H95" s="3">
        <v>30</v>
      </c>
      <c r="I95" s="17">
        <v>22</v>
      </c>
      <c r="J95" s="17"/>
      <c r="L95" s="99">
        <f t="shared" si="11"/>
        <v>41884</v>
      </c>
      <c r="M95" s="3">
        <f t="shared" si="7"/>
        <v>9</v>
      </c>
      <c r="N95" s="3">
        <f t="shared" si="8"/>
        <v>2014</v>
      </c>
      <c r="O95" s="3">
        <f t="shared" si="9"/>
        <v>3</v>
      </c>
      <c r="P95" s="2" t="str">
        <f t="shared" si="10"/>
        <v>WD</v>
      </c>
    </row>
    <row r="96" spans="1:16" ht="12.75" x14ac:dyDescent="0.2">
      <c r="A96" s="3">
        <v>2016</v>
      </c>
      <c r="B96" s="3">
        <v>10</v>
      </c>
      <c r="C96" s="1">
        <f t="shared" si="13"/>
        <v>67200</v>
      </c>
      <c r="E96" s="1">
        <f t="shared" si="12"/>
        <v>70400</v>
      </c>
      <c r="G96" s="48">
        <v>200</v>
      </c>
      <c r="H96" s="3">
        <v>31</v>
      </c>
      <c r="I96" s="17">
        <v>21</v>
      </c>
      <c r="J96" s="17"/>
      <c r="L96" s="99">
        <f t="shared" si="11"/>
        <v>41885</v>
      </c>
      <c r="M96" s="3">
        <f t="shared" si="7"/>
        <v>9</v>
      </c>
      <c r="N96" s="3">
        <f t="shared" si="8"/>
        <v>2014</v>
      </c>
      <c r="O96" s="3">
        <f t="shared" si="9"/>
        <v>4</v>
      </c>
      <c r="P96" s="2" t="str">
        <f t="shared" si="10"/>
        <v>WD</v>
      </c>
    </row>
    <row r="97" spans="1:16" ht="12.75" x14ac:dyDescent="0.2">
      <c r="A97" s="3">
        <v>2016</v>
      </c>
      <c r="B97" s="3">
        <v>11</v>
      </c>
      <c r="C97" s="1">
        <f t="shared" si="13"/>
        <v>70400</v>
      </c>
      <c r="D97" s="46"/>
      <c r="E97" s="1">
        <f t="shared" si="12"/>
        <v>67200</v>
      </c>
      <c r="F97" s="49"/>
      <c r="G97" s="48">
        <v>200</v>
      </c>
      <c r="H97" s="3">
        <v>30</v>
      </c>
      <c r="I97" s="17">
        <v>22</v>
      </c>
      <c r="J97" s="17"/>
      <c r="L97" s="99">
        <f t="shared" si="11"/>
        <v>41886</v>
      </c>
      <c r="M97" s="3">
        <f t="shared" si="7"/>
        <v>9</v>
      </c>
      <c r="N97" s="3">
        <f t="shared" si="8"/>
        <v>2014</v>
      </c>
      <c r="O97" s="3">
        <f t="shared" si="9"/>
        <v>5</v>
      </c>
      <c r="P97" s="2" t="str">
        <f t="shared" si="10"/>
        <v>WD</v>
      </c>
    </row>
    <row r="98" spans="1:16" ht="12.75" x14ac:dyDescent="0.2">
      <c r="A98" s="3">
        <v>2016</v>
      </c>
      <c r="B98" s="3">
        <v>12</v>
      </c>
      <c r="C98" s="1">
        <f t="shared" si="13"/>
        <v>70400</v>
      </c>
      <c r="D98" s="13"/>
      <c r="E98" s="1">
        <f t="shared" si="12"/>
        <v>70400</v>
      </c>
      <c r="F98" s="50"/>
      <c r="G98" s="48">
        <v>200</v>
      </c>
      <c r="H98" s="3">
        <v>31</v>
      </c>
      <c r="I98" s="17">
        <v>22</v>
      </c>
      <c r="J98" s="17"/>
      <c r="L98" s="99">
        <f t="shared" si="11"/>
        <v>41887</v>
      </c>
      <c r="M98" s="3">
        <f t="shared" si="7"/>
        <v>9</v>
      </c>
      <c r="N98" s="3">
        <f t="shared" si="8"/>
        <v>2014</v>
      </c>
      <c r="O98" s="3">
        <f t="shared" si="9"/>
        <v>6</v>
      </c>
      <c r="P98" s="2" t="str">
        <f t="shared" si="10"/>
        <v>WD</v>
      </c>
    </row>
    <row r="99" spans="1:16" ht="12.75" x14ac:dyDescent="0.2">
      <c r="A99" s="3">
        <v>2017</v>
      </c>
      <c r="B99" s="3">
        <v>1</v>
      </c>
      <c r="C99" s="1">
        <f t="shared" si="13"/>
        <v>70400</v>
      </c>
      <c r="E99" s="1">
        <f t="shared" si="12"/>
        <v>70400</v>
      </c>
      <c r="G99" s="48">
        <v>200</v>
      </c>
      <c r="H99" s="3">
        <v>31</v>
      </c>
      <c r="I99" s="17">
        <v>22</v>
      </c>
      <c r="J99" s="17"/>
      <c r="L99" s="99">
        <f t="shared" si="11"/>
        <v>41888</v>
      </c>
      <c r="M99" s="3">
        <f t="shared" si="7"/>
        <v>9</v>
      </c>
      <c r="N99" s="3">
        <f t="shared" si="8"/>
        <v>2014</v>
      </c>
      <c r="O99" s="3">
        <f t="shared" si="9"/>
        <v>7</v>
      </c>
      <c r="P99" s="2" t="str">
        <f t="shared" si="10"/>
        <v>WE</v>
      </c>
    </row>
    <row r="100" spans="1:16" ht="12.75" x14ac:dyDescent="0.2">
      <c r="A100" s="3">
        <v>2017</v>
      </c>
      <c r="B100" s="3">
        <v>2</v>
      </c>
      <c r="C100" s="1">
        <f t="shared" si="13"/>
        <v>64000</v>
      </c>
      <c r="E100" s="1">
        <f t="shared" si="12"/>
        <v>70400</v>
      </c>
      <c r="G100" s="48">
        <v>200</v>
      </c>
      <c r="H100" s="3">
        <v>28</v>
      </c>
      <c r="I100" s="17">
        <v>20</v>
      </c>
      <c r="J100" s="17"/>
      <c r="L100" s="99">
        <f t="shared" si="11"/>
        <v>41889</v>
      </c>
      <c r="M100" s="3">
        <f t="shared" si="7"/>
        <v>9</v>
      </c>
      <c r="N100" s="3">
        <f t="shared" si="8"/>
        <v>2014</v>
      </c>
      <c r="O100" s="3">
        <f t="shared" si="9"/>
        <v>1</v>
      </c>
      <c r="P100" s="2" t="str">
        <f t="shared" si="10"/>
        <v>WE</v>
      </c>
    </row>
    <row r="101" spans="1:16" ht="12.75" x14ac:dyDescent="0.2">
      <c r="A101" s="3">
        <v>2017</v>
      </c>
      <c r="B101" s="3">
        <v>3</v>
      </c>
      <c r="C101" s="1">
        <f t="shared" si="13"/>
        <v>73600</v>
      </c>
      <c r="E101" s="1">
        <f t="shared" si="12"/>
        <v>64000</v>
      </c>
      <c r="G101" s="48">
        <v>200</v>
      </c>
      <c r="H101" s="3">
        <v>31</v>
      </c>
      <c r="I101" s="17">
        <v>23</v>
      </c>
      <c r="J101" s="17"/>
      <c r="L101" s="99">
        <f t="shared" si="11"/>
        <v>41890</v>
      </c>
      <c r="M101" s="3">
        <f t="shared" si="7"/>
        <v>9</v>
      </c>
      <c r="N101" s="3">
        <f t="shared" si="8"/>
        <v>2014</v>
      </c>
      <c r="O101" s="3">
        <f t="shared" si="9"/>
        <v>2</v>
      </c>
      <c r="P101" s="2" t="str">
        <f t="shared" si="10"/>
        <v>WD</v>
      </c>
    </row>
    <row r="102" spans="1:16" ht="12.75" x14ac:dyDescent="0.2">
      <c r="A102" s="3">
        <v>2017</v>
      </c>
      <c r="B102" s="3">
        <v>4</v>
      </c>
      <c r="C102" s="1">
        <f t="shared" si="13"/>
        <v>64000</v>
      </c>
      <c r="E102" s="1">
        <f t="shared" si="12"/>
        <v>73600</v>
      </c>
      <c r="G102" s="48">
        <v>200</v>
      </c>
      <c r="H102" s="3">
        <v>30</v>
      </c>
      <c r="I102" s="17">
        <v>20</v>
      </c>
      <c r="J102" s="17"/>
      <c r="L102" s="99">
        <f t="shared" si="11"/>
        <v>41891</v>
      </c>
      <c r="M102" s="3">
        <f t="shared" si="7"/>
        <v>9</v>
      </c>
      <c r="N102" s="3">
        <f t="shared" si="8"/>
        <v>2014</v>
      </c>
      <c r="O102" s="3">
        <f t="shared" si="9"/>
        <v>3</v>
      </c>
      <c r="P102" s="2" t="str">
        <f t="shared" si="10"/>
        <v>WD</v>
      </c>
    </row>
    <row r="103" spans="1:16" ht="12.75" x14ac:dyDescent="0.2">
      <c r="A103" s="3">
        <v>2017</v>
      </c>
      <c r="B103" s="3">
        <v>5</v>
      </c>
      <c r="C103" s="1">
        <f t="shared" si="13"/>
        <v>73600</v>
      </c>
      <c r="E103" s="1">
        <f t="shared" si="12"/>
        <v>64000</v>
      </c>
      <c r="G103" s="48">
        <v>200</v>
      </c>
      <c r="H103" s="3">
        <v>31</v>
      </c>
      <c r="I103" s="17">
        <v>23</v>
      </c>
      <c r="J103" s="17"/>
      <c r="L103" s="99">
        <f t="shared" si="11"/>
        <v>41892</v>
      </c>
      <c r="M103" s="3">
        <f t="shared" si="7"/>
        <v>9</v>
      </c>
      <c r="N103" s="3">
        <f t="shared" si="8"/>
        <v>2014</v>
      </c>
      <c r="O103" s="3">
        <f t="shared" si="9"/>
        <v>4</v>
      </c>
      <c r="P103" s="2" t="str">
        <f t="shared" si="10"/>
        <v>WD</v>
      </c>
    </row>
    <row r="104" spans="1:16" ht="12.75" x14ac:dyDescent="0.2">
      <c r="A104" s="3">
        <v>2017</v>
      </c>
      <c r="B104" s="3">
        <v>6</v>
      </c>
      <c r="C104" s="1">
        <f t="shared" si="13"/>
        <v>70400</v>
      </c>
      <c r="E104" s="1">
        <f t="shared" si="12"/>
        <v>73600</v>
      </c>
      <c r="G104" s="48">
        <v>200</v>
      </c>
      <c r="H104" s="3">
        <v>30</v>
      </c>
      <c r="I104" s="17">
        <v>22</v>
      </c>
      <c r="J104" s="17"/>
      <c r="L104" s="99">
        <f t="shared" si="11"/>
        <v>41893</v>
      </c>
      <c r="M104" s="3">
        <f t="shared" si="7"/>
        <v>9</v>
      </c>
      <c r="N104" s="3">
        <f t="shared" si="8"/>
        <v>2014</v>
      </c>
      <c r="O104" s="3">
        <f t="shared" si="9"/>
        <v>5</v>
      </c>
      <c r="P104" s="2" t="str">
        <f t="shared" si="10"/>
        <v>WD</v>
      </c>
    </row>
    <row r="105" spans="1:16" ht="12.75" x14ac:dyDescent="0.2">
      <c r="A105" s="3">
        <v>2017</v>
      </c>
      <c r="B105" s="3">
        <v>7</v>
      </c>
      <c r="C105" s="1">
        <f t="shared" si="13"/>
        <v>67200</v>
      </c>
      <c r="E105" s="1">
        <f t="shared" si="12"/>
        <v>70400</v>
      </c>
      <c r="G105" s="48">
        <v>200</v>
      </c>
      <c r="H105" s="3">
        <v>31</v>
      </c>
      <c r="I105" s="17">
        <v>21</v>
      </c>
      <c r="J105" s="17"/>
      <c r="L105" s="99">
        <f t="shared" si="11"/>
        <v>41894</v>
      </c>
      <c r="M105" s="3">
        <f t="shared" si="7"/>
        <v>9</v>
      </c>
      <c r="N105" s="3">
        <f t="shared" si="8"/>
        <v>2014</v>
      </c>
      <c r="O105" s="3">
        <f t="shared" si="9"/>
        <v>6</v>
      </c>
      <c r="P105" s="2" t="str">
        <f t="shared" si="10"/>
        <v>WD</v>
      </c>
    </row>
    <row r="106" spans="1:16" ht="12.75" x14ac:dyDescent="0.2">
      <c r="A106" s="3">
        <v>2017</v>
      </c>
      <c r="B106" s="3">
        <v>8</v>
      </c>
      <c r="C106" s="1">
        <f t="shared" si="13"/>
        <v>73600</v>
      </c>
      <c r="E106" s="1">
        <f t="shared" si="12"/>
        <v>67200</v>
      </c>
      <c r="G106" s="48">
        <v>200</v>
      </c>
      <c r="H106" s="3">
        <v>31</v>
      </c>
      <c r="I106" s="17">
        <v>23</v>
      </c>
      <c r="J106" s="17"/>
      <c r="L106" s="99">
        <f t="shared" si="11"/>
        <v>41895</v>
      </c>
      <c r="M106" s="3">
        <f t="shared" si="7"/>
        <v>9</v>
      </c>
      <c r="N106" s="3">
        <f t="shared" si="8"/>
        <v>2014</v>
      </c>
      <c r="O106" s="3">
        <f t="shared" si="9"/>
        <v>7</v>
      </c>
      <c r="P106" s="2" t="str">
        <f t="shared" si="10"/>
        <v>WE</v>
      </c>
    </row>
    <row r="107" spans="1:16" ht="12.75" x14ac:dyDescent="0.2">
      <c r="A107" s="3">
        <v>2017</v>
      </c>
      <c r="B107" s="3">
        <v>9</v>
      </c>
      <c r="C107" s="1">
        <f t="shared" si="13"/>
        <v>67200</v>
      </c>
      <c r="E107" s="1">
        <f t="shared" si="12"/>
        <v>73600</v>
      </c>
      <c r="G107" s="48">
        <v>200</v>
      </c>
      <c r="H107" s="3">
        <v>30</v>
      </c>
      <c r="I107" s="17">
        <v>21</v>
      </c>
      <c r="J107" s="17"/>
      <c r="L107" s="99">
        <f t="shared" si="11"/>
        <v>41896</v>
      </c>
      <c r="M107" s="3">
        <f t="shared" si="7"/>
        <v>9</v>
      </c>
      <c r="N107" s="3">
        <f t="shared" si="8"/>
        <v>2014</v>
      </c>
      <c r="O107" s="3">
        <f t="shared" si="9"/>
        <v>1</v>
      </c>
      <c r="P107" s="2" t="str">
        <f t="shared" si="10"/>
        <v>WE</v>
      </c>
    </row>
    <row r="108" spans="1:16" ht="12.75" x14ac:dyDescent="0.2">
      <c r="A108" s="3">
        <v>2017</v>
      </c>
      <c r="B108" s="3">
        <v>10</v>
      </c>
      <c r="C108" s="1">
        <f t="shared" si="13"/>
        <v>70400</v>
      </c>
      <c r="E108" s="1">
        <f t="shared" si="12"/>
        <v>67200</v>
      </c>
      <c r="G108" s="48">
        <v>200</v>
      </c>
      <c r="H108" s="3">
        <v>31</v>
      </c>
      <c r="I108" s="17">
        <v>22</v>
      </c>
      <c r="J108" s="17"/>
      <c r="L108" s="99">
        <f t="shared" si="11"/>
        <v>41897</v>
      </c>
      <c r="M108" s="3">
        <f t="shared" si="7"/>
        <v>9</v>
      </c>
      <c r="N108" s="3">
        <f t="shared" si="8"/>
        <v>2014</v>
      </c>
      <c r="O108" s="3">
        <f t="shared" si="9"/>
        <v>2</v>
      </c>
      <c r="P108" s="2" t="str">
        <f t="shared" si="10"/>
        <v>WD</v>
      </c>
    </row>
    <row r="109" spans="1:16" ht="12.75" x14ac:dyDescent="0.2">
      <c r="A109" s="3">
        <v>2017</v>
      </c>
      <c r="B109" s="3">
        <v>11</v>
      </c>
      <c r="C109" s="1">
        <f t="shared" si="13"/>
        <v>70400</v>
      </c>
      <c r="D109" s="46"/>
      <c r="E109" s="1">
        <f t="shared" si="12"/>
        <v>70400</v>
      </c>
      <c r="F109" s="49"/>
      <c r="G109" s="48">
        <v>200</v>
      </c>
      <c r="H109" s="3">
        <v>30</v>
      </c>
      <c r="I109" s="17">
        <v>22</v>
      </c>
      <c r="J109" s="17"/>
      <c r="L109" s="99">
        <f t="shared" si="11"/>
        <v>41898</v>
      </c>
      <c r="M109" s="3">
        <f t="shared" si="7"/>
        <v>9</v>
      </c>
      <c r="N109" s="3">
        <f t="shared" si="8"/>
        <v>2014</v>
      </c>
      <c r="O109" s="3">
        <f t="shared" si="9"/>
        <v>3</v>
      </c>
      <c r="P109" s="2" t="str">
        <f t="shared" si="10"/>
        <v>WD</v>
      </c>
    </row>
    <row r="110" spans="1:16" ht="12.75" x14ac:dyDescent="0.2">
      <c r="A110" s="3">
        <v>2017</v>
      </c>
      <c r="B110" s="3">
        <v>12</v>
      </c>
      <c r="C110" s="1">
        <f t="shared" si="13"/>
        <v>67200</v>
      </c>
      <c r="D110" s="13"/>
      <c r="E110" s="1">
        <f t="shared" si="12"/>
        <v>70400</v>
      </c>
      <c r="F110" s="50"/>
      <c r="G110" s="48">
        <v>200</v>
      </c>
      <c r="H110" s="3">
        <v>31</v>
      </c>
      <c r="I110" s="17">
        <v>21</v>
      </c>
      <c r="J110" s="17"/>
      <c r="L110" s="99">
        <f t="shared" si="11"/>
        <v>41899</v>
      </c>
      <c r="M110" s="3">
        <f t="shared" si="7"/>
        <v>9</v>
      </c>
      <c r="N110" s="3">
        <f t="shared" si="8"/>
        <v>2014</v>
      </c>
      <c r="O110" s="3">
        <f t="shared" si="9"/>
        <v>4</v>
      </c>
      <c r="P110" s="2" t="str">
        <f t="shared" si="10"/>
        <v>WD</v>
      </c>
    </row>
    <row r="111" spans="1:16" ht="12.75" x14ac:dyDescent="0.2">
      <c r="A111" s="3">
        <v>2018</v>
      </c>
      <c r="B111" s="3">
        <v>1</v>
      </c>
      <c r="C111" s="1">
        <f t="shared" si="13"/>
        <v>73600</v>
      </c>
      <c r="E111" s="1">
        <f t="shared" si="12"/>
        <v>67200</v>
      </c>
      <c r="G111" s="48">
        <v>200</v>
      </c>
      <c r="H111" s="3">
        <v>31</v>
      </c>
      <c r="I111" s="17">
        <v>23</v>
      </c>
      <c r="J111" s="17"/>
      <c r="L111" s="99">
        <f t="shared" si="11"/>
        <v>41900</v>
      </c>
      <c r="M111" s="3">
        <f t="shared" si="7"/>
        <v>9</v>
      </c>
      <c r="N111" s="3">
        <f t="shared" si="8"/>
        <v>2014</v>
      </c>
      <c r="O111" s="3">
        <f t="shared" si="9"/>
        <v>5</v>
      </c>
      <c r="P111" s="2" t="str">
        <f t="shared" si="10"/>
        <v>WD</v>
      </c>
    </row>
    <row r="112" spans="1:16" ht="12.75" x14ac:dyDescent="0.2">
      <c r="A112" s="3">
        <v>2018</v>
      </c>
      <c r="B112" s="3">
        <v>2</v>
      </c>
      <c r="C112" s="1">
        <f t="shared" si="13"/>
        <v>64000</v>
      </c>
      <c r="E112" s="1">
        <f t="shared" si="12"/>
        <v>73600</v>
      </c>
      <c r="G112" s="48">
        <v>200</v>
      </c>
      <c r="H112" s="3">
        <v>28</v>
      </c>
      <c r="I112" s="17">
        <v>20</v>
      </c>
      <c r="J112" s="17"/>
      <c r="L112" s="99">
        <f t="shared" si="11"/>
        <v>41901</v>
      </c>
      <c r="M112" s="3">
        <f t="shared" si="7"/>
        <v>9</v>
      </c>
      <c r="N112" s="3">
        <f t="shared" si="8"/>
        <v>2014</v>
      </c>
      <c r="O112" s="3">
        <f t="shared" si="9"/>
        <v>6</v>
      </c>
      <c r="P112" s="2" t="str">
        <f t="shared" si="10"/>
        <v>WD</v>
      </c>
    </row>
    <row r="113" spans="1:16" ht="12.75" x14ac:dyDescent="0.2">
      <c r="A113" s="3">
        <v>2018</v>
      </c>
      <c r="B113" s="3">
        <v>3</v>
      </c>
      <c r="C113" s="1">
        <f t="shared" si="13"/>
        <v>70400</v>
      </c>
      <c r="E113" s="1">
        <f t="shared" si="12"/>
        <v>64000</v>
      </c>
      <c r="G113" s="48">
        <v>200</v>
      </c>
      <c r="H113" s="3">
        <v>31</v>
      </c>
      <c r="I113" s="17">
        <v>22</v>
      </c>
      <c r="J113" s="17"/>
      <c r="L113" s="99">
        <f t="shared" si="11"/>
        <v>41902</v>
      </c>
      <c r="M113" s="3">
        <f t="shared" si="7"/>
        <v>9</v>
      </c>
      <c r="N113" s="3">
        <f t="shared" si="8"/>
        <v>2014</v>
      </c>
      <c r="O113" s="3">
        <f t="shared" si="9"/>
        <v>7</v>
      </c>
      <c r="P113" s="2" t="str">
        <f t="shared" si="10"/>
        <v>WE</v>
      </c>
    </row>
    <row r="114" spans="1:16" ht="12.75" x14ac:dyDescent="0.2">
      <c r="A114" s="3">
        <v>2018</v>
      </c>
      <c r="B114" s="3">
        <v>4</v>
      </c>
      <c r="C114" s="1">
        <f t="shared" si="13"/>
        <v>67200</v>
      </c>
      <c r="E114" s="1">
        <f t="shared" si="12"/>
        <v>70400</v>
      </c>
      <c r="G114" s="48">
        <v>200</v>
      </c>
      <c r="H114" s="3">
        <v>30</v>
      </c>
      <c r="I114" s="17">
        <v>21</v>
      </c>
      <c r="J114" s="17"/>
      <c r="L114" s="99">
        <f t="shared" si="11"/>
        <v>41903</v>
      </c>
      <c r="M114" s="3">
        <f t="shared" si="7"/>
        <v>9</v>
      </c>
      <c r="N114" s="3">
        <f t="shared" si="8"/>
        <v>2014</v>
      </c>
      <c r="O114" s="3">
        <f t="shared" si="9"/>
        <v>1</v>
      </c>
      <c r="P114" s="2" t="str">
        <f t="shared" si="10"/>
        <v>WE</v>
      </c>
    </row>
    <row r="115" spans="1:16" ht="12.75" x14ac:dyDescent="0.2">
      <c r="A115" s="3">
        <v>2018</v>
      </c>
      <c r="B115" s="3">
        <v>5</v>
      </c>
      <c r="C115" s="1">
        <f t="shared" si="13"/>
        <v>73600</v>
      </c>
      <c r="E115" s="1">
        <f t="shared" si="12"/>
        <v>67200</v>
      </c>
      <c r="G115" s="48">
        <v>200</v>
      </c>
      <c r="H115" s="3">
        <v>31</v>
      </c>
      <c r="I115" s="17">
        <v>23</v>
      </c>
      <c r="J115" s="17"/>
      <c r="L115" s="99">
        <f t="shared" si="11"/>
        <v>41904</v>
      </c>
      <c r="M115" s="3">
        <f t="shared" si="7"/>
        <v>9</v>
      </c>
      <c r="N115" s="3">
        <f t="shared" si="8"/>
        <v>2014</v>
      </c>
      <c r="O115" s="3">
        <f t="shared" si="9"/>
        <v>2</v>
      </c>
      <c r="P115" s="2" t="str">
        <f t="shared" si="10"/>
        <v>WD</v>
      </c>
    </row>
    <row r="116" spans="1:16" ht="12.75" x14ac:dyDescent="0.2">
      <c r="A116" s="3">
        <v>2018</v>
      </c>
      <c r="B116" s="3">
        <v>6</v>
      </c>
      <c r="C116" s="1">
        <f t="shared" si="13"/>
        <v>67200</v>
      </c>
      <c r="E116" s="1">
        <f t="shared" si="12"/>
        <v>73600</v>
      </c>
      <c r="G116" s="48">
        <v>200</v>
      </c>
      <c r="H116" s="3">
        <v>30</v>
      </c>
      <c r="I116" s="17">
        <v>21</v>
      </c>
      <c r="J116" s="17"/>
      <c r="L116" s="99">
        <f t="shared" si="11"/>
        <v>41905</v>
      </c>
      <c r="M116" s="3">
        <f t="shared" si="7"/>
        <v>9</v>
      </c>
      <c r="N116" s="3">
        <f t="shared" si="8"/>
        <v>2014</v>
      </c>
      <c r="O116" s="3">
        <f t="shared" si="9"/>
        <v>3</v>
      </c>
      <c r="P116" s="2" t="str">
        <f t="shared" si="10"/>
        <v>WD</v>
      </c>
    </row>
    <row r="117" spans="1:16" ht="12.75" x14ac:dyDescent="0.2">
      <c r="A117" s="3">
        <v>2018</v>
      </c>
      <c r="B117" s="3">
        <v>7</v>
      </c>
      <c r="C117" s="1">
        <f t="shared" si="13"/>
        <v>70400</v>
      </c>
      <c r="E117" s="1">
        <f t="shared" si="12"/>
        <v>67200</v>
      </c>
      <c r="G117" s="48">
        <v>200</v>
      </c>
      <c r="H117" s="3">
        <v>31</v>
      </c>
      <c r="I117" s="17">
        <v>22</v>
      </c>
      <c r="J117" s="17"/>
      <c r="L117" s="99">
        <f t="shared" si="11"/>
        <v>41906</v>
      </c>
      <c r="M117" s="3">
        <f t="shared" si="7"/>
        <v>9</v>
      </c>
      <c r="N117" s="3">
        <f t="shared" si="8"/>
        <v>2014</v>
      </c>
      <c r="O117" s="3">
        <f t="shared" si="9"/>
        <v>4</v>
      </c>
      <c r="P117" s="2" t="str">
        <f t="shared" si="10"/>
        <v>WD</v>
      </c>
    </row>
    <row r="118" spans="1:16" ht="12.75" x14ac:dyDescent="0.2">
      <c r="A118" s="3">
        <v>2018</v>
      </c>
      <c r="B118" s="3">
        <v>8</v>
      </c>
      <c r="C118" s="1">
        <f t="shared" si="13"/>
        <v>73600</v>
      </c>
      <c r="E118" s="1">
        <f t="shared" si="12"/>
        <v>70400</v>
      </c>
      <c r="G118" s="48">
        <v>200</v>
      </c>
      <c r="H118" s="3">
        <v>31</v>
      </c>
      <c r="I118" s="17">
        <v>23</v>
      </c>
      <c r="J118" s="17"/>
      <c r="L118" s="99">
        <f t="shared" si="11"/>
        <v>41907</v>
      </c>
      <c r="M118" s="3">
        <f t="shared" si="7"/>
        <v>9</v>
      </c>
      <c r="N118" s="3">
        <f t="shared" si="8"/>
        <v>2014</v>
      </c>
      <c r="O118" s="3">
        <f t="shared" si="9"/>
        <v>5</v>
      </c>
      <c r="P118" s="2" t="str">
        <f t="shared" si="10"/>
        <v>WD</v>
      </c>
    </row>
    <row r="119" spans="1:16" ht="12.75" x14ac:dyDescent="0.2">
      <c r="A119" s="3">
        <v>2018</v>
      </c>
      <c r="B119" s="3">
        <v>9</v>
      </c>
      <c r="C119" s="1">
        <f t="shared" si="13"/>
        <v>64000</v>
      </c>
      <c r="E119" s="1">
        <f t="shared" si="12"/>
        <v>73600</v>
      </c>
      <c r="G119" s="48">
        <v>200</v>
      </c>
      <c r="H119" s="3">
        <v>30</v>
      </c>
      <c r="I119" s="17">
        <v>20</v>
      </c>
      <c r="J119" s="17"/>
      <c r="L119" s="99">
        <f t="shared" si="11"/>
        <v>41908</v>
      </c>
      <c r="M119" s="3">
        <f t="shared" si="7"/>
        <v>9</v>
      </c>
      <c r="N119" s="3">
        <f t="shared" si="8"/>
        <v>2014</v>
      </c>
      <c r="O119" s="3">
        <f t="shared" si="9"/>
        <v>6</v>
      </c>
      <c r="P119" s="2" t="str">
        <f t="shared" si="10"/>
        <v>WD</v>
      </c>
    </row>
    <row r="120" spans="1:16" ht="12.75" x14ac:dyDescent="0.2">
      <c r="A120" s="3">
        <v>2018</v>
      </c>
      <c r="B120" s="3">
        <v>10</v>
      </c>
      <c r="C120" s="1">
        <f t="shared" si="13"/>
        <v>73600</v>
      </c>
      <c r="E120" s="1">
        <f t="shared" si="12"/>
        <v>64000</v>
      </c>
      <c r="G120" s="48">
        <v>200</v>
      </c>
      <c r="H120" s="3">
        <v>31</v>
      </c>
      <c r="I120" s="17">
        <v>23</v>
      </c>
      <c r="J120" s="17"/>
      <c r="L120" s="99">
        <f t="shared" si="11"/>
        <v>41909</v>
      </c>
      <c r="M120" s="3">
        <f t="shared" si="7"/>
        <v>9</v>
      </c>
      <c r="N120" s="3">
        <f t="shared" si="8"/>
        <v>2014</v>
      </c>
      <c r="O120" s="3">
        <f t="shared" si="9"/>
        <v>7</v>
      </c>
      <c r="P120" s="2" t="str">
        <f t="shared" si="10"/>
        <v>WE</v>
      </c>
    </row>
    <row r="121" spans="1:16" ht="12.75" x14ac:dyDescent="0.2">
      <c r="A121" s="3">
        <v>2018</v>
      </c>
      <c r="B121" s="3">
        <v>11</v>
      </c>
      <c r="C121" s="1">
        <f t="shared" si="13"/>
        <v>70400</v>
      </c>
      <c r="D121" s="46"/>
      <c r="E121" s="1">
        <f t="shared" si="12"/>
        <v>73600</v>
      </c>
      <c r="F121" s="49"/>
      <c r="G121" s="48">
        <v>200</v>
      </c>
      <c r="H121" s="3">
        <v>30</v>
      </c>
      <c r="I121" s="17">
        <v>22</v>
      </c>
      <c r="J121" s="17"/>
      <c r="L121" s="99">
        <f t="shared" si="11"/>
        <v>41910</v>
      </c>
      <c r="M121" s="3">
        <f t="shared" si="7"/>
        <v>9</v>
      </c>
      <c r="N121" s="3">
        <f t="shared" si="8"/>
        <v>2014</v>
      </c>
      <c r="O121" s="3">
        <f t="shared" si="9"/>
        <v>1</v>
      </c>
      <c r="P121" s="2" t="str">
        <f t="shared" si="10"/>
        <v>WE</v>
      </c>
    </row>
    <row r="122" spans="1:16" ht="12.75" x14ac:dyDescent="0.2">
      <c r="A122" s="3">
        <v>2018</v>
      </c>
      <c r="B122" s="3">
        <v>12</v>
      </c>
      <c r="C122" s="1">
        <f t="shared" si="13"/>
        <v>67200</v>
      </c>
      <c r="D122" s="13"/>
      <c r="E122" s="1">
        <f t="shared" si="12"/>
        <v>70400</v>
      </c>
      <c r="F122" s="50"/>
      <c r="G122" s="48">
        <v>200</v>
      </c>
      <c r="H122" s="3">
        <v>31</v>
      </c>
      <c r="I122" s="17">
        <v>21</v>
      </c>
      <c r="J122" s="17"/>
      <c r="L122" s="99">
        <f t="shared" si="11"/>
        <v>41911</v>
      </c>
      <c r="M122" s="3">
        <f t="shared" si="7"/>
        <v>9</v>
      </c>
      <c r="N122" s="3">
        <f t="shared" si="8"/>
        <v>2014</v>
      </c>
      <c r="O122" s="3">
        <f t="shared" si="9"/>
        <v>2</v>
      </c>
      <c r="P122" s="2" t="str">
        <f t="shared" si="10"/>
        <v>WD</v>
      </c>
    </row>
    <row r="123" spans="1:16" ht="12.75" x14ac:dyDescent="0.2">
      <c r="A123" s="3">
        <v>2019</v>
      </c>
      <c r="B123" s="3">
        <v>1</v>
      </c>
      <c r="C123" s="1">
        <f t="shared" si="13"/>
        <v>73600</v>
      </c>
      <c r="E123" s="1">
        <f t="shared" si="12"/>
        <v>67200</v>
      </c>
      <c r="G123" s="48">
        <v>200</v>
      </c>
      <c r="H123" s="3">
        <v>31</v>
      </c>
      <c r="I123" s="17">
        <v>23</v>
      </c>
      <c r="J123" s="17"/>
      <c r="L123" s="99">
        <f t="shared" si="11"/>
        <v>41912</v>
      </c>
      <c r="M123" s="3">
        <f t="shared" si="7"/>
        <v>9</v>
      </c>
      <c r="N123" s="3">
        <f t="shared" si="8"/>
        <v>2014</v>
      </c>
      <c r="O123" s="3">
        <f t="shared" si="9"/>
        <v>3</v>
      </c>
      <c r="P123" s="2" t="str">
        <f t="shared" si="10"/>
        <v>WD</v>
      </c>
    </row>
    <row r="124" spans="1:16" ht="12.75" x14ac:dyDescent="0.2">
      <c r="A124" s="3">
        <v>2019</v>
      </c>
      <c r="B124" s="3">
        <v>2</v>
      </c>
      <c r="C124" s="1">
        <f t="shared" si="13"/>
        <v>64000</v>
      </c>
      <c r="E124" s="1">
        <f t="shared" si="12"/>
        <v>73600</v>
      </c>
      <c r="G124" s="48">
        <v>200</v>
      </c>
      <c r="H124" s="3">
        <v>28</v>
      </c>
      <c r="I124" s="17">
        <v>20</v>
      </c>
      <c r="J124" s="17"/>
      <c r="L124" s="99">
        <f t="shared" si="11"/>
        <v>41913</v>
      </c>
      <c r="M124" s="3">
        <f t="shared" si="7"/>
        <v>10</v>
      </c>
      <c r="N124" s="3">
        <f t="shared" si="8"/>
        <v>2014</v>
      </c>
      <c r="O124" s="3">
        <f t="shared" si="9"/>
        <v>4</v>
      </c>
      <c r="P124" s="2" t="str">
        <f t="shared" si="10"/>
        <v>WD</v>
      </c>
    </row>
    <row r="125" spans="1:16" ht="12.75" x14ac:dyDescent="0.2">
      <c r="A125" s="3">
        <v>2019</v>
      </c>
      <c r="B125" s="3">
        <v>3</v>
      </c>
      <c r="C125" s="1">
        <f t="shared" si="13"/>
        <v>67200</v>
      </c>
      <c r="E125" s="1">
        <f t="shared" si="12"/>
        <v>64000</v>
      </c>
      <c r="G125" s="48">
        <v>200</v>
      </c>
      <c r="H125" s="3">
        <v>31</v>
      </c>
      <c r="I125" s="17">
        <v>21</v>
      </c>
      <c r="J125" s="17"/>
      <c r="L125" s="99">
        <f t="shared" si="11"/>
        <v>41914</v>
      </c>
      <c r="M125" s="3">
        <f t="shared" si="7"/>
        <v>10</v>
      </c>
      <c r="N125" s="3">
        <f t="shared" si="8"/>
        <v>2014</v>
      </c>
      <c r="O125" s="3">
        <f t="shared" si="9"/>
        <v>5</v>
      </c>
      <c r="P125" s="2" t="str">
        <f t="shared" si="10"/>
        <v>WD</v>
      </c>
    </row>
    <row r="126" spans="1:16" ht="12.75" x14ac:dyDescent="0.2">
      <c r="A126" s="3">
        <v>2019</v>
      </c>
      <c r="B126" s="3">
        <v>4</v>
      </c>
      <c r="C126" s="1">
        <f t="shared" si="13"/>
        <v>70400</v>
      </c>
      <c r="E126" s="1">
        <f t="shared" si="12"/>
        <v>67200</v>
      </c>
      <c r="G126" s="48">
        <v>200</v>
      </c>
      <c r="H126" s="3">
        <v>30</v>
      </c>
      <c r="I126" s="17">
        <v>22</v>
      </c>
      <c r="J126" s="17"/>
      <c r="L126" s="99">
        <f t="shared" si="11"/>
        <v>41915</v>
      </c>
      <c r="M126" s="3">
        <f t="shared" si="7"/>
        <v>10</v>
      </c>
      <c r="N126" s="3">
        <f t="shared" si="8"/>
        <v>2014</v>
      </c>
      <c r="O126" s="3">
        <f t="shared" si="9"/>
        <v>6</v>
      </c>
      <c r="P126" s="2" t="str">
        <f t="shared" si="10"/>
        <v>WD</v>
      </c>
    </row>
    <row r="127" spans="1:16" ht="12.75" x14ac:dyDescent="0.2">
      <c r="A127" s="3">
        <v>2019</v>
      </c>
      <c r="B127" s="3">
        <v>5</v>
      </c>
      <c r="C127" s="1">
        <f t="shared" si="13"/>
        <v>73600</v>
      </c>
      <c r="E127" s="1">
        <f t="shared" si="12"/>
        <v>70400</v>
      </c>
      <c r="G127" s="48">
        <v>200</v>
      </c>
      <c r="H127" s="3">
        <v>31</v>
      </c>
      <c r="I127" s="17">
        <v>23</v>
      </c>
      <c r="J127" s="17"/>
      <c r="L127" s="99">
        <f t="shared" si="11"/>
        <v>41916</v>
      </c>
      <c r="M127" s="3">
        <f t="shared" si="7"/>
        <v>10</v>
      </c>
      <c r="N127" s="3">
        <f t="shared" si="8"/>
        <v>2014</v>
      </c>
      <c r="O127" s="3">
        <f t="shared" si="9"/>
        <v>7</v>
      </c>
      <c r="P127" s="2" t="str">
        <f t="shared" si="10"/>
        <v>WE</v>
      </c>
    </row>
    <row r="128" spans="1:16" ht="12.75" x14ac:dyDescent="0.2">
      <c r="A128" s="3">
        <v>2019</v>
      </c>
      <c r="B128" s="3">
        <v>6</v>
      </c>
      <c r="C128" s="1">
        <f t="shared" si="13"/>
        <v>64000</v>
      </c>
      <c r="E128" s="1">
        <f t="shared" si="12"/>
        <v>73600</v>
      </c>
      <c r="G128" s="48">
        <v>200</v>
      </c>
      <c r="H128" s="3">
        <v>30</v>
      </c>
      <c r="I128" s="17">
        <v>20</v>
      </c>
      <c r="J128" s="17"/>
      <c r="L128" s="99">
        <f t="shared" si="11"/>
        <v>41917</v>
      </c>
      <c r="M128" s="3">
        <f t="shared" si="7"/>
        <v>10</v>
      </c>
      <c r="N128" s="3">
        <f t="shared" si="8"/>
        <v>2014</v>
      </c>
      <c r="O128" s="3">
        <f t="shared" si="9"/>
        <v>1</v>
      </c>
      <c r="P128" s="2" t="str">
        <f t="shared" si="10"/>
        <v>WE</v>
      </c>
    </row>
    <row r="129" spans="1:16" ht="12.75" x14ac:dyDescent="0.2">
      <c r="A129" s="3">
        <v>2019</v>
      </c>
      <c r="B129" s="3">
        <v>7</v>
      </c>
      <c r="C129" s="1">
        <f t="shared" si="13"/>
        <v>73600</v>
      </c>
      <c r="E129" s="1">
        <f t="shared" si="12"/>
        <v>64000</v>
      </c>
      <c r="G129" s="48">
        <v>200</v>
      </c>
      <c r="H129" s="3">
        <v>31</v>
      </c>
      <c r="I129" s="17">
        <v>23</v>
      </c>
      <c r="J129" s="17"/>
      <c r="L129" s="99">
        <f t="shared" si="11"/>
        <v>41918</v>
      </c>
      <c r="M129" s="3">
        <f t="shared" si="7"/>
        <v>10</v>
      </c>
      <c r="N129" s="3">
        <f t="shared" si="8"/>
        <v>2014</v>
      </c>
      <c r="O129" s="3">
        <f t="shared" si="9"/>
        <v>2</v>
      </c>
      <c r="P129" s="2" t="str">
        <f t="shared" si="10"/>
        <v>WD</v>
      </c>
    </row>
    <row r="130" spans="1:16" ht="12.75" x14ac:dyDescent="0.2">
      <c r="A130" s="3">
        <v>2019</v>
      </c>
      <c r="B130" s="3">
        <v>8</v>
      </c>
      <c r="C130" s="1">
        <f t="shared" si="13"/>
        <v>70400</v>
      </c>
      <c r="E130" s="1">
        <f t="shared" si="12"/>
        <v>73600</v>
      </c>
      <c r="G130" s="48">
        <v>200</v>
      </c>
      <c r="H130" s="3">
        <v>31</v>
      </c>
      <c r="I130" s="17">
        <v>22</v>
      </c>
      <c r="J130" s="17"/>
      <c r="L130" s="99">
        <f t="shared" si="11"/>
        <v>41919</v>
      </c>
      <c r="M130" s="3">
        <f t="shared" si="7"/>
        <v>10</v>
      </c>
      <c r="N130" s="3">
        <f t="shared" si="8"/>
        <v>2014</v>
      </c>
      <c r="O130" s="3">
        <f t="shared" si="9"/>
        <v>3</v>
      </c>
      <c r="P130" s="2" t="str">
        <f t="shared" si="10"/>
        <v>WD</v>
      </c>
    </row>
    <row r="131" spans="1:16" ht="12.75" x14ac:dyDescent="0.2">
      <c r="A131" s="3">
        <v>2019</v>
      </c>
      <c r="B131" s="3">
        <v>9</v>
      </c>
      <c r="C131" s="1">
        <f t="shared" si="13"/>
        <v>67200</v>
      </c>
      <c r="E131" s="1">
        <f t="shared" si="12"/>
        <v>70400</v>
      </c>
      <c r="G131" s="48">
        <v>200</v>
      </c>
      <c r="H131" s="3">
        <v>30</v>
      </c>
      <c r="I131" s="17">
        <v>21</v>
      </c>
      <c r="J131" s="17"/>
      <c r="L131" s="99">
        <f t="shared" si="11"/>
        <v>41920</v>
      </c>
      <c r="M131" s="3">
        <f t="shared" ref="M131:M194" si="14">MONTH(L131)</f>
        <v>10</v>
      </c>
      <c r="N131" s="3">
        <f t="shared" ref="N131:N194" si="15">YEAR(L131)</f>
        <v>2014</v>
      </c>
      <c r="O131" s="3">
        <f t="shared" ref="O131:O194" si="16">WEEKDAY(L131)</f>
        <v>4</v>
      </c>
      <c r="P131" s="2" t="str">
        <f t="shared" ref="P131:P194" si="17">IF(O131=1,"WE",IF(O131=7,"WE","WD"))</f>
        <v>WD</v>
      </c>
    </row>
    <row r="132" spans="1:16" ht="12.75" x14ac:dyDescent="0.2">
      <c r="A132" s="3">
        <v>2019</v>
      </c>
      <c r="B132" s="3">
        <v>10</v>
      </c>
      <c r="C132" s="1">
        <f t="shared" si="13"/>
        <v>73600</v>
      </c>
      <c r="E132" s="1">
        <f t="shared" si="12"/>
        <v>67200</v>
      </c>
      <c r="G132" s="48">
        <v>200</v>
      </c>
      <c r="H132" s="3">
        <v>31</v>
      </c>
      <c r="I132" s="17">
        <v>23</v>
      </c>
      <c r="J132" s="17"/>
      <c r="L132" s="99">
        <f t="shared" ref="L132:L195" si="18">+L131+1</f>
        <v>41921</v>
      </c>
      <c r="M132" s="3">
        <f t="shared" si="14"/>
        <v>10</v>
      </c>
      <c r="N132" s="3">
        <f t="shared" si="15"/>
        <v>2014</v>
      </c>
      <c r="O132" s="3">
        <f t="shared" si="16"/>
        <v>5</v>
      </c>
      <c r="P132" s="2" t="str">
        <f t="shared" si="17"/>
        <v>WD</v>
      </c>
    </row>
    <row r="133" spans="1:16" ht="12.75" x14ac:dyDescent="0.2">
      <c r="A133" s="3">
        <v>2019</v>
      </c>
      <c r="B133" s="3">
        <v>11</v>
      </c>
      <c r="C133" s="1">
        <f t="shared" ref="C133:C150" si="19">G133*(I133*16)</f>
        <v>67200</v>
      </c>
      <c r="D133" s="46"/>
      <c r="E133" s="1">
        <f t="shared" si="12"/>
        <v>73600</v>
      </c>
      <c r="F133" s="49"/>
      <c r="G133" s="48">
        <v>200</v>
      </c>
      <c r="H133" s="3">
        <v>30</v>
      </c>
      <c r="I133" s="17">
        <v>21</v>
      </c>
      <c r="J133" s="17"/>
      <c r="L133" s="99">
        <f t="shared" si="18"/>
        <v>41922</v>
      </c>
      <c r="M133" s="3">
        <f t="shared" si="14"/>
        <v>10</v>
      </c>
      <c r="N133" s="3">
        <f t="shared" si="15"/>
        <v>2014</v>
      </c>
      <c r="O133" s="3">
        <f t="shared" si="16"/>
        <v>6</v>
      </c>
      <c r="P133" s="2" t="str">
        <f t="shared" si="17"/>
        <v>WD</v>
      </c>
    </row>
    <row r="134" spans="1:16" ht="12.75" x14ac:dyDescent="0.2">
      <c r="A134" s="3">
        <v>2019</v>
      </c>
      <c r="B134" s="3">
        <v>12</v>
      </c>
      <c r="C134" s="1">
        <f t="shared" si="19"/>
        <v>70400</v>
      </c>
      <c r="D134" s="13"/>
      <c r="E134" s="1">
        <f t="shared" ref="E134:E150" si="20">+C133</f>
        <v>67200</v>
      </c>
      <c r="F134" s="50"/>
      <c r="G134" s="48">
        <v>200</v>
      </c>
      <c r="H134" s="3">
        <v>31</v>
      </c>
      <c r="I134" s="17">
        <v>22</v>
      </c>
      <c r="J134" s="17"/>
      <c r="L134" s="99">
        <f t="shared" si="18"/>
        <v>41923</v>
      </c>
      <c r="M134" s="3">
        <f t="shared" si="14"/>
        <v>10</v>
      </c>
      <c r="N134" s="3">
        <f t="shared" si="15"/>
        <v>2014</v>
      </c>
      <c r="O134" s="3">
        <f t="shared" si="16"/>
        <v>7</v>
      </c>
      <c r="P134" s="2" t="str">
        <f t="shared" si="17"/>
        <v>WE</v>
      </c>
    </row>
    <row r="135" spans="1:16" ht="12.75" x14ac:dyDescent="0.2">
      <c r="A135" s="3">
        <v>2020</v>
      </c>
      <c r="B135" s="3">
        <v>1</v>
      </c>
      <c r="C135" s="1">
        <f t="shared" si="19"/>
        <v>73600</v>
      </c>
      <c r="E135" s="1">
        <f t="shared" si="20"/>
        <v>70400</v>
      </c>
      <c r="G135" s="48">
        <v>200</v>
      </c>
      <c r="H135" s="3">
        <v>31</v>
      </c>
      <c r="I135" s="17">
        <v>23</v>
      </c>
      <c r="J135" s="17"/>
      <c r="L135" s="99">
        <f t="shared" si="18"/>
        <v>41924</v>
      </c>
      <c r="M135" s="3">
        <f t="shared" si="14"/>
        <v>10</v>
      </c>
      <c r="N135" s="3">
        <f t="shared" si="15"/>
        <v>2014</v>
      </c>
      <c r="O135" s="3">
        <f t="shared" si="16"/>
        <v>1</v>
      </c>
      <c r="P135" s="2" t="str">
        <f t="shared" si="17"/>
        <v>WE</v>
      </c>
    </row>
    <row r="136" spans="1:16" ht="12.75" x14ac:dyDescent="0.2">
      <c r="A136" s="3">
        <v>2020</v>
      </c>
      <c r="B136" s="3">
        <v>2</v>
      </c>
      <c r="C136" s="1">
        <f t="shared" si="19"/>
        <v>64000</v>
      </c>
      <c r="E136" s="1">
        <f t="shared" si="20"/>
        <v>73600</v>
      </c>
      <c r="G136" s="48">
        <v>200</v>
      </c>
      <c r="H136" s="3">
        <v>29</v>
      </c>
      <c r="I136" s="17">
        <v>20</v>
      </c>
      <c r="J136" s="17"/>
      <c r="L136" s="99">
        <f t="shared" si="18"/>
        <v>41925</v>
      </c>
      <c r="M136" s="3">
        <f t="shared" si="14"/>
        <v>10</v>
      </c>
      <c r="N136" s="3">
        <f t="shared" si="15"/>
        <v>2014</v>
      </c>
      <c r="O136" s="3">
        <f t="shared" si="16"/>
        <v>2</v>
      </c>
      <c r="P136" s="2" t="str">
        <f t="shared" si="17"/>
        <v>WD</v>
      </c>
    </row>
    <row r="137" spans="1:16" ht="12.75" x14ac:dyDescent="0.2">
      <c r="A137" s="3">
        <v>2020</v>
      </c>
      <c r="B137" s="3">
        <v>3</v>
      </c>
      <c r="C137" s="1">
        <f t="shared" si="19"/>
        <v>70400</v>
      </c>
      <c r="E137" s="1">
        <f t="shared" si="20"/>
        <v>64000</v>
      </c>
      <c r="G137" s="48">
        <v>200</v>
      </c>
      <c r="H137" s="3">
        <v>31</v>
      </c>
      <c r="I137" s="17">
        <v>22</v>
      </c>
      <c r="J137" s="17"/>
      <c r="L137" s="99">
        <f t="shared" si="18"/>
        <v>41926</v>
      </c>
      <c r="M137" s="3">
        <f t="shared" si="14"/>
        <v>10</v>
      </c>
      <c r="N137" s="3">
        <f t="shared" si="15"/>
        <v>2014</v>
      </c>
      <c r="O137" s="3">
        <f t="shared" si="16"/>
        <v>3</v>
      </c>
      <c r="P137" s="2" t="str">
        <f t="shared" si="17"/>
        <v>WD</v>
      </c>
    </row>
    <row r="138" spans="1:16" ht="12.75" x14ac:dyDescent="0.2">
      <c r="A138" s="3">
        <v>2020</v>
      </c>
      <c r="B138" s="3">
        <v>4</v>
      </c>
      <c r="C138" s="1">
        <f t="shared" si="19"/>
        <v>70400</v>
      </c>
      <c r="E138" s="1">
        <f t="shared" si="20"/>
        <v>70400</v>
      </c>
      <c r="G138" s="48">
        <v>200</v>
      </c>
      <c r="H138" s="3">
        <v>30</v>
      </c>
      <c r="I138" s="17">
        <v>22</v>
      </c>
      <c r="J138" s="17"/>
      <c r="L138" s="99">
        <f t="shared" si="18"/>
        <v>41927</v>
      </c>
      <c r="M138" s="3">
        <f t="shared" si="14"/>
        <v>10</v>
      </c>
      <c r="N138" s="3">
        <f t="shared" si="15"/>
        <v>2014</v>
      </c>
      <c r="O138" s="3">
        <f t="shared" si="16"/>
        <v>4</v>
      </c>
      <c r="P138" s="2" t="str">
        <f t="shared" si="17"/>
        <v>WD</v>
      </c>
    </row>
    <row r="139" spans="1:16" ht="12.75" x14ac:dyDescent="0.2">
      <c r="A139" s="3">
        <v>2020</v>
      </c>
      <c r="B139" s="3">
        <v>5</v>
      </c>
      <c r="C139" s="1">
        <f t="shared" si="19"/>
        <v>67200</v>
      </c>
      <c r="E139" s="1">
        <f t="shared" si="20"/>
        <v>70400</v>
      </c>
      <c r="G139" s="48">
        <v>200</v>
      </c>
      <c r="H139" s="3">
        <v>31</v>
      </c>
      <c r="I139" s="17">
        <v>21</v>
      </c>
      <c r="J139" s="17"/>
      <c r="L139" s="99">
        <f t="shared" si="18"/>
        <v>41928</v>
      </c>
      <c r="M139" s="3">
        <f t="shared" si="14"/>
        <v>10</v>
      </c>
      <c r="N139" s="3">
        <f t="shared" si="15"/>
        <v>2014</v>
      </c>
      <c r="O139" s="3">
        <f t="shared" si="16"/>
        <v>5</v>
      </c>
      <c r="P139" s="2" t="str">
        <f t="shared" si="17"/>
        <v>WD</v>
      </c>
    </row>
    <row r="140" spans="1:16" ht="12.75" x14ac:dyDescent="0.2">
      <c r="A140" s="3">
        <v>2020</v>
      </c>
      <c r="B140" s="3">
        <v>6</v>
      </c>
      <c r="C140" s="1">
        <f t="shared" si="19"/>
        <v>70400</v>
      </c>
      <c r="E140" s="1">
        <f t="shared" si="20"/>
        <v>67200</v>
      </c>
      <c r="G140" s="48">
        <v>200</v>
      </c>
      <c r="H140" s="3">
        <v>30</v>
      </c>
      <c r="I140" s="17">
        <v>22</v>
      </c>
      <c r="J140" s="17"/>
      <c r="L140" s="99">
        <f t="shared" si="18"/>
        <v>41929</v>
      </c>
      <c r="M140" s="3">
        <f t="shared" si="14"/>
        <v>10</v>
      </c>
      <c r="N140" s="3">
        <f t="shared" si="15"/>
        <v>2014</v>
      </c>
      <c r="O140" s="3">
        <f t="shared" si="16"/>
        <v>6</v>
      </c>
      <c r="P140" s="2" t="str">
        <f t="shared" si="17"/>
        <v>WD</v>
      </c>
    </row>
    <row r="141" spans="1:16" ht="12.75" x14ac:dyDescent="0.2">
      <c r="A141" s="3">
        <v>2020</v>
      </c>
      <c r="B141" s="3">
        <v>7</v>
      </c>
      <c r="C141" s="1">
        <f t="shared" si="19"/>
        <v>73600</v>
      </c>
      <c r="E141" s="1">
        <f t="shared" si="20"/>
        <v>70400</v>
      </c>
      <c r="G141" s="48">
        <v>200</v>
      </c>
      <c r="H141" s="3">
        <v>31</v>
      </c>
      <c r="I141" s="17">
        <v>23</v>
      </c>
      <c r="J141" s="17"/>
      <c r="L141" s="99">
        <f t="shared" si="18"/>
        <v>41930</v>
      </c>
      <c r="M141" s="3">
        <f t="shared" si="14"/>
        <v>10</v>
      </c>
      <c r="N141" s="3">
        <f t="shared" si="15"/>
        <v>2014</v>
      </c>
      <c r="O141" s="3">
        <f t="shared" si="16"/>
        <v>7</v>
      </c>
      <c r="P141" s="2" t="str">
        <f t="shared" si="17"/>
        <v>WE</v>
      </c>
    </row>
    <row r="142" spans="1:16" ht="12.75" x14ac:dyDescent="0.2">
      <c r="A142" s="3">
        <v>2020</v>
      </c>
      <c r="B142" s="3">
        <v>8</v>
      </c>
      <c r="C142" s="1">
        <f t="shared" si="19"/>
        <v>67200</v>
      </c>
      <c r="E142" s="1">
        <f t="shared" si="20"/>
        <v>73600</v>
      </c>
      <c r="G142" s="48">
        <v>200</v>
      </c>
      <c r="H142" s="3">
        <v>31</v>
      </c>
      <c r="I142" s="17">
        <v>21</v>
      </c>
      <c r="J142" s="17"/>
      <c r="L142" s="99">
        <f t="shared" si="18"/>
        <v>41931</v>
      </c>
      <c r="M142" s="3">
        <f t="shared" si="14"/>
        <v>10</v>
      </c>
      <c r="N142" s="3">
        <f t="shared" si="15"/>
        <v>2014</v>
      </c>
      <c r="O142" s="3">
        <f t="shared" si="16"/>
        <v>1</v>
      </c>
      <c r="P142" s="2" t="str">
        <f t="shared" si="17"/>
        <v>WE</v>
      </c>
    </row>
    <row r="143" spans="1:16" ht="12.75" x14ac:dyDescent="0.2">
      <c r="A143" s="3">
        <v>2020</v>
      </c>
      <c r="B143" s="3">
        <v>9</v>
      </c>
      <c r="C143" s="1">
        <f t="shared" si="19"/>
        <v>70400</v>
      </c>
      <c r="E143" s="1">
        <f t="shared" si="20"/>
        <v>67200</v>
      </c>
      <c r="G143" s="48">
        <v>200</v>
      </c>
      <c r="H143" s="3">
        <v>30</v>
      </c>
      <c r="I143" s="17">
        <v>22</v>
      </c>
      <c r="J143" s="17"/>
      <c r="L143" s="99">
        <f t="shared" si="18"/>
        <v>41932</v>
      </c>
      <c r="M143" s="3">
        <f t="shared" si="14"/>
        <v>10</v>
      </c>
      <c r="N143" s="3">
        <f t="shared" si="15"/>
        <v>2014</v>
      </c>
      <c r="O143" s="3">
        <f t="shared" si="16"/>
        <v>2</v>
      </c>
      <c r="P143" s="2" t="str">
        <f t="shared" si="17"/>
        <v>WD</v>
      </c>
    </row>
    <row r="144" spans="1:16" ht="12.75" x14ac:dyDescent="0.2">
      <c r="A144" s="3">
        <v>2020</v>
      </c>
      <c r="B144" s="3">
        <v>10</v>
      </c>
      <c r="C144" s="1">
        <f t="shared" si="19"/>
        <v>70400</v>
      </c>
      <c r="E144" s="1">
        <f t="shared" si="20"/>
        <v>70400</v>
      </c>
      <c r="G144" s="48">
        <v>200</v>
      </c>
      <c r="H144" s="3">
        <v>31</v>
      </c>
      <c r="I144" s="17">
        <v>22</v>
      </c>
      <c r="J144" s="17"/>
      <c r="L144" s="99">
        <f t="shared" si="18"/>
        <v>41933</v>
      </c>
      <c r="M144" s="3">
        <f t="shared" si="14"/>
        <v>10</v>
      </c>
      <c r="N144" s="3">
        <f t="shared" si="15"/>
        <v>2014</v>
      </c>
      <c r="O144" s="3">
        <f t="shared" si="16"/>
        <v>3</v>
      </c>
      <c r="P144" s="2" t="str">
        <f t="shared" si="17"/>
        <v>WD</v>
      </c>
    </row>
    <row r="145" spans="1:16" ht="12.75" x14ac:dyDescent="0.2">
      <c r="A145" s="3">
        <v>2020</v>
      </c>
      <c r="B145" s="3">
        <v>11</v>
      </c>
      <c r="C145" s="1">
        <f t="shared" si="19"/>
        <v>67200</v>
      </c>
      <c r="D145" s="46"/>
      <c r="E145" s="1">
        <f t="shared" si="20"/>
        <v>70400</v>
      </c>
      <c r="F145" s="49"/>
      <c r="G145" s="48">
        <v>200</v>
      </c>
      <c r="H145" s="3">
        <v>30</v>
      </c>
      <c r="I145" s="17">
        <v>21</v>
      </c>
      <c r="J145" s="17"/>
      <c r="L145" s="99">
        <f t="shared" si="18"/>
        <v>41934</v>
      </c>
      <c r="M145" s="3">
        <f t="shared" si="14"/>
        <v>10</v>
      </c>
      <c r="N145" s="3">
        <f t="shared" si="15"/>
        <v>2014</v>
      </c>
      <c r="O145" s="3">
        <f t="shared" si="16"/>
        <v>4</v>
      </c>
      <c r="P145" s="2" t="str">
        <f t="shared" si="17"/>
        <v>WD</v>
      </c>
    </row>
    <row r="146" spans="1:16" ht="12.75" x14ac:dyDescent="0.2">
      <c r="A146" s="3">
        <v>2020</v>
      </c>
      <c r="B146" s="3">
        <v>12</v>
      </c>
      <c r="C146" s="1">
        <f t="shared" si="19"/>
        <v>73600</v>
      </c>
      <c r="D146" s="13"/>
      <c r="E146" s="1">
        <f t="shared" si="20"/>
        <v>67200</v>
      </c>
      <c r="F146" s="50"/>
      <c r="G146" s="48">
        <v>200</v>
      </c>
      <c r="H146" s="3">
        <v>31</v>
      </c>
      <c r="I146" s="17">
        <v>23</v>
      </c>
      <c r="J146" s="17"/>
      <c r="L146" s="99">
        <f t="shared" si="18"/>
        <v>41935</v>
      </c>
      <c r="M146" s="3">
        <f t="shared" si="14"/>
        <v>10</v>
      </c>
      <c r="N146" s="3">
        <f t="shared" si="15"/>
        <v>2014</v>
      </c>
      <c r="O146" s="3">
        <f t="shared" si="16"/>
        <v>5</v>
      </c>
      <c r="P146" s="2" t="str">
        <f t="shared" si="17"/>
        <v>WD</v>
      </c>
    </row>
    <row r="147" spans="1:16" ht="12.75" x14ac:dyDescent="0.2">
      <c r="A147" s="3">
        <v>2021</v>
      </c>
      <c r="B147" s="3">
        <v>1</v>
      </c>
      <c r="C147" s="1">
        <f t="shared" si="19"/>
        <v>67200</v>
      </c>
      <c r="E147" s="1">
        <f t="shared" si="20"/>
        <v>73600</v>
      </c>
      <c r="G147" s="48">
        <v>200</v>
      </c>
      <c r="H147" s="3">
        <v>31</v>
      </c>
      <c r="I147" s="17">
        <v>21</v>
      </c>
      <c r="J147" s="17"/>
      <c r="L147" s="99">
        <f t="shared" si="18"/>
        <v>41936</v>
      </c>
      <c r="M147" s="3">
        <f t="shared" si="14"/>
        <v>10</v>
      </c>
      <c r="N147" s="3">
        <f t="shared" si="15"/>
        <v>2014</v>
      </c>
      <c r="O147" s="3">
        <f t="shared" si="16"/>
        <v>6</v>
      </c>
      <c r="P147" s="2" t="str">
        <f t="shared" si="17"/>
        <v>WD</v>
      </c>
    </row>
    <row r="148" spans="1:16" ht="12.75" x14ac:dyDescent="0.2">
      <c r="A148" s="3">
        <v>2021</v>
      </c>
      <c r="B148" s="3">
        <v>2</v>
      </c>
      <c r="C148" s="1">
        <f t="shared" si="19"/>
        <v>64000</v>
      </c>
      <c r="E148" s="1">
        <f t="shared" si="20"/>
        <v>67200</v>
      </c>
      <c r="G148" s="48">
        <v>200</v>
      </c>
      <c r="H148" s="3">
        <v>28</v>
      </c>
      <c r="I148" s="17">
        <v>20</v>
      </c>
      <c r="J148" s="17"/>
      <c r="L148" s="99">
        <f t="shared" si="18"/>
        <v>41937</v>
      </c>
      <c r="M148" s="3">
        <f t="shared" si="14"/>
        <v>10</v>
      </c>
      <c r="N148" s="3">
        <f t="shared" si="15"/>
        <v>2014</v>
      </c>
      <c r="O148" s="3">
        <f t="shared" si="16"/>
        <v>7</v>
      </c>
      <c r="P148" s="2" t="str">
        <f t="shared" si="17"/>
        <v>WE</v>
      </c>
    </row>
    <row r="149" spans="1:16" ht="12.75" x14ac:dyDescent="0.2">
      <c r="A149" s="3">
        <v>2021</v>
      </c>
      <c r="B149" s="3">
        <v>3</v>
      </c>
      <c r="C149" s="1">
        <f t="shared" si="19"/>
        <v>73600</v>
      </c>
      <c r="E149" s="1">
        <f t="shared" si="20"/>
        <v>64000</v>
      </c>
      <c r="G149" s="48">
        <v>200</v>
      </c>
      <c r="H149" s="3">
        <v>31</v>
      </c>
      <c r="I149" s="17">
        <v>23</v>
      </c>
      <c r="J149" s="17"/>
      <c r="L149" s="99">
        <f t="shared" si="18"/>
        <v>41938</v>
      </c>
      <c r="M149" s="3">
        <f t="shared" si="14"/>
        <v>10</v>
      </c>
      <c r="N149" s="3">
        <f t="shared" si="15"/>
        <v>2014</v>
      </c>
      <c r="O149" s="3">
        <f t="shared" si="16"/>
        <v>1</v>
      </c>
      <c r="P149" s="2" t="str">
        <f t="shared" si="17"/>
        <v>WE</v>
      </c>
    </row>
    <row r="150" spans="1:16" ht="12.75" x14ac:dyDescent="0.2">
      <c r="A150" s="3">
        <v>2021</v>
      </c>
      <c r="B150" s="3">
        <v>4</v>
      </c>
      <c r="C150" s="1">
        <f t="shared" si="19"/>
        <v>70400</v>
      </c>
      <c r="E150" s="1">
        <f t="shared" si="20"/>
        <v>73600</v>
      </c>
      <c r="G150" s="48">
        <v>200</v>
      </c>
      <c r="H150" s="3">
        <v>30</v>
      </c>
      <c r="I150" s="17">
        <v>22</v>
      </c>
      <c r="J150" s="17"/>
      <c r="L150" s="99">
        <f t="shared" si="18"/>
        <v>41939</v>
      </c>
      <c r="M150" s="3">
        <f t="shared" si="14"/>
        <v>10</v>
      </c>
      <c r="N150" s="3">
        <f t="shared" si="15"/>
        <v>2014</v>
      </c>
      <c r="O150" s="3">
        <f t="shared" si="16"/>
        <v>2</v>
      </c>
      <c r="P150" s="2" t="str">
        <f t="shared" si="17"/>
        <v>WD</v>
      </c>
    </row>
    <row r="151" spans="1:16" ht="12.75" x14ac:dyDescent="0.2">
      <c r="A151" s="3">
        <v>2021</v>
      </c>
      <c r="B151" s="3">
        <v>5</v>
      </c>
      <c r="C151" s="1">
        <f>G151*(I151*16)</f>
        <v>67200</v>
      </c>
      <c r="E151" s="1">
        <f>+C150</f>
        <v>70400</v>
      </c>
      <c r="G151" s="48">
        <v>200</v>
      </c>
      <c r="H151" s="3">
        <v>31</v>
      </c>
      <c r="I151" s="17">
        <v>21</v>
      </c>
      <c r="J151" s="17"/>
      <c r="L151" s="99">
        <f t="shared" si="18"/>
        <v>41940</v>
      </c>
      <c r="M151" s="3">
        <f t="shared" si="14"/>
        <v>10</v>
      </c>
      <c r="N151" s="3">
        <f t="shared" si="15"/>
        <v>2014</v>
      </c>
      <c r="O151" s="3">
        <f t="shared" si="16"/>
        <v>3</v>
      </c>
      <c r="P151" s="2" t="str">
        <f t="shared" si="17"/>
        <v>WD</v>
      </c>
    </row>
    <row r="152" spans="1:16" ht="12.75" x14ac:dyDescent="0.2">
      <c r="A152" s="3">
        <v>2021</v>
      </c>
      <c r="B152" s="3">
        <v>6</v>
      </c>
      <c r="C152" s="1"/>
      <c r="E152" s="1"/>
      <c r="H152" s="3">
        <v>30</v>
      </c>
      <c r="I152" s="17">
        <v>22</v>
      </c>
      <c r="L152" s="99">
        <f t="shared" si="18"/>
        <v>41941</v>
      </c>
      <c r="M152" s="3">
        <f t="shared" si="14"/>
        <v>10</v>
      </c>
      <c r="N152" s="3">
        <f t="shared" si="15"/>
        <v>2014</v>
      </c>
      <c r="O152" s="3">
        <f t="shared" si="16"/>
        <v>4</v>
      </c>
      <c r="P152" s="2" t="str">
        <f t="shared" si="17"/>
        <v>WD</v>
      </c>
    </row>
    <row r="153" spans="1:16" ht="12.75" x14ac:dyDescent="0.2">
      <c r="A153" s="3">
        <v>2021</v>
      </c>
      <c r="B153" s="3">
        <v>7</v>
      </c>
      <c r="C153" s="1"/>
      <c r="E153" s="1"/>
      <c r="H153" s="3">
        <v>31</v>
      </c>
      <c r="I153" s="17">
        <v>22</v>
      </c>
      <c r="L153" s="99">
        <f t="shared" si="18"/>
        <v>41942</v>
      </c>
      <c r="M153" s="3">
        <f t="shared" si="14"/>
        <v>10</v>
      </c>
      <c r="N153" s="3">
        <f t="shared" si="15"/>
        <v>2014</v>
      </c>
      <c r="O153" s="3">
        <f t="shared" si="16"/>
        <v>5</v>
      </c>
      <c r="P153" s="2" t="str">
        <f t="shared" si="17"/>
        <v>WD</v>
      </c>
    </row>
    <row r="154" spans="1:16" ht="12.75" x14ac:dyDescent="0.2">
      <c r="A154" s="3">
        <v>2021</v>
      </c>
      <c r="B154" s="3">
        <v>8</v>
      </c>
      <c r="C154" s="1"/>
      <c r="E154" s="1"/>
      <c r="H154" s="3">
        <v>31</v>
      </c>
      <c r="I154" s="17">
        <v>22</v>
      </c>
      <c r="L154" s="99">
        <f t="shared" si="18"/>
        <v>41943</v>
      </c>
      <c r="M154" s="3">
        <f t="shared" si="14"/>
        <v>10</v>
      </c>
      <c r="N154" s="3">
        <f t="shared" si="15"/>
        <v>2014</v>
      </c>
      <c r="O154" s="3">
        <f t="shared" si="16"/>
        <v>6</v>
      </c>
      <c r="P154" s="2" t="str">
        <f t="shared" si="17"/>
        <v>WD</v>
      </c>
    </row>
    <row r="155" spans="1:16" ht="12.75" x14ac:dyDescent="0.2">
      <c r="A155" s="3">
        <v>2021</v>
      </c>
      <c r="B155" s="3">
        <v>9</v>
      </c>
      <c r="C155" s="1"/>
      <c r="E155" s="1"/>
      <c r="H155" s="3">
        <v>30</v>
      </c>
      <c r="I155" s="17">
        <v>22</v>
      </c>
      <c r="L155" s="99">
        <f t="shared" si="18"/>
        <v>41944</v>
      </c>
      <c r="M155" s="3">
        <f t="shared" si="14"/>
        <v>11</v>
      </c>
      <c r="N155" s="3">
        <f t="shared" si="15"/>
        <v>2014</v>
      </c>
      <c r="O155" s="3">
        <f t="shared" si="16"/>
        <v>7</v>
      </c>
      <c r="P155" s="2" t="str">
        <f t="shared" si="17"/>
        <v>WE</v>
      </c>
    </row>
    <row r="156" spans="1:16" ht="12.75" x14ac:dyDescent="0.2">
      <c r="A156" s="3">
        <v>2021</v>
      </c>
      <c r="B156" s="3">
        <v>10</v>
      </c>
      <c r="C156" s="1"/>
      <c r="E156" s="1"/>
      <c r="H156" s="3">
        <v>31</v>
      </c>
      <c r="I156" s="17">
        <v>21</v>
      </c>
      <c r="L156" s="99">
        <f t="shared" si="18"/>
        <v>41945</v>
      </c>
      <c r="M156" s="3">
        <f t="shared" si="14"/>
        <v>11</v>
      </c>
      <c r="N156" s="3">
        <f t="shared" si="15"/>
        <v>2014</v>
      </c>
      <c r="O156" s="3">
        <f t="shared" si="16"/>
        <v>1</v>
      </c>
      <c r="P156" s="2" t="str">
        <f t="shared" si="17"/>
        <v>WE</v>
      </c>
    </row>
    <row r="157" spans="1:16" ht="12.75" x14ac:dyDescent="0.2">
      <c r="A157" s="3">
        <v>2021</v>
      </c>
      <c r="B157" s="3">
        <v>11</v>
      </c>
      <c r="C157" s="1"/>
      <c r="D157" s="46"/>
      <c r="E157" s="1"/>
      <c r="F157" s="49"/>
      <c r="H157" s="3">
        <v>30</v>
      </c>
      <c r="I157" s="17">
        <v>22</v>
      </c>
      <c r="L157" s="99">
        <f t="shared" si="18"/>
        <v>41946</v>
      </c>
      <c r="M157" s="3">
        <f t="shared" si="14"/>
        <v>11</v>
      </c>
      <c r="N157" s="3">
        <f t="shared" si="15"/>
        <v>2014</v>
      </c>
      <c r="O157" s="3">
        <f t="shared" si="16"/>
        <v>2</v>
      </c>
      <c r="P157" s="2" t="str">
        <f t="shared" si="17"/>
        <v>WD</v>
      </c>
    </row>
    <row r="158" spans="1:16" ht="12.75" x14ac:dyDescent="0.2">
      <c r="A158" s="3">
        <v>2021</v>
      </c>
      <c r="B158" s="3">
        <v>12</v>
      </c>
      <c r="C158" s="1"/>
      <c r="D158" s="13"/>
      <c r="E158" s="1"/>
      <c r="F158" s="50"/>
      <c r="H158" s="3">
        <v>31</v>
      </c>
      <c r="I158" s="17">
        <v>23</v>
      </c>
      <c r="L158" s="99">
        <f t="shared" si="18"/>
        <v>41947</v>
      </c>
      <c r="M158" s="3">
        <f t="shared" si="14"/>
        <v>11</v>
      </c>
      <c r="N158" s="3">
        <f t="shared" si="15"/>
        <v>2014</v>
      </c>
      <c r="O158" s="3">
        <f t="shared" si="16"/>
        <v>3</v>
      </c>
      <c r="P158" s="2" t="str">
        <f t="shared" si="17"/>
        <v>WD</v>
      </c>
    </row>
    <row r="159" spans="1:16" ht="12.75" x14ac:dyDescent="0.2">
      <c r="A159" s="3">
        <v>2022</v>
      </c>
      <c r="B159" s="3">
        <v>1</v>
      </c>
      <c r="C159" s="1"/>
      <c r="E159" s="1"/>
      <c r="H159" s="3">
        <v>31</v>
      </c>
      <c r="I159" s="17">
        <v>21</v>
      </c>
      <c r="L159" s="99">
        <f t="shared" si="18"/>
        <v>41948</v>
      </c>
      <c r="M159" s="3">
        <f t="shared" si="14"/>
        <v>11</v>
      </c>
      <c r="N159" s="3">
        <f t="shared" si="15"/>
        <v>2014</v>
      </c>
      <c r="O159" s="3">
        <f t="shared" si="16"/>
        <v>4</v>
      </c>
      <c r="P159" s="2" t="str">
        <f t="shared" si="17"/>
        <v>WD</v>
      </c>
    </row>
    <row r="160" spans="1:16" ht="12.75" x14ac:dyDescent="0.2">
      <c r="A160" s="3">
        <v>2022</v>
      </c>
      <c r="B160" s="3">
        <v>2</v>
      </c>
      <c r="C160" s="1"/>
      <c r="E160" s="1"/>
      <c r="H160" s="3">
        <v>28</v>
      </c>
      <c r="I160" s="17">
        <v>20</v>
      </c>
      <c r="L160" s="99">
        <f t="shared" si="18"/>
        <v>41949</v>
      </c>
      <c r="M160" s="3">
        <f t="shared" si="14"/>
        <v>11</v>
      </c>
      <c r="N160" s="3">
        <f t="shared" si="15"/>
        <v>2014</v>
      </c>
      <c r="O160" s="3">
        <f t="shared" si="16"/>
        <v>5</v>
      </c>
      <c r="P160" s="2" t="str">
        <f t="shared" si="17"/>
        <v>WD</v>
      </c>
    </row>
    <row r="161" spans="1:16" ht="12.75" x14ac:dyDescent="0.2">
      <c r="A161" s="3">
        <v>2022</v>
      </c>
      <c r="B161" s="3">
        <v>3</v>
      </c>
      <c r="C161" s="1"/>
      <c r="E161" s="1"/>
      <c r="H161" s="3">
        <v>31</v>
      </c>
      <c r="I161" s="17">
        <v>23</v>
      </c>
      <c r="L161" s="99">
        <f t="shared" si="18"/>
        <v>41950</v>
      </c>
      <c r="M161" s="3">
        <f t="shared" si="14"/>
        <v>11</v>
      </c>
      <c r="N161" s="3">
        <f t="shared" si="15"/>
        <v>2014</v>
      </c>
      <c r="O161" s="3">
        <f t="shared" si="16"/>
        <v>6</v>
      </c>
      <c r="P161" s="2" t="str">
        <f t="shared" si="17"/>
        <v>WD</v>
      </c>
    </row>
    <row r="162" spans="1:16" ht="12.75" x14ac:dyDescent="0.2">
      <c r="A162" s="3">
        <v>2022</v>
      </c>
      <c r="B162" s="3">
        <v>4</v>
      </c>
      <c r="C162" s="1"/>
      <c r="E162" s="1"/>
      <c r="H162" s="3">
        <v>30</v>
      </c>
      <c r="I162" s="17">
        <v>21</v>
      </c>
      <c r="L162" s="99">
        <f t="shared" si="18"/>
        <v>41951</v>
      </c>
      <c r="M162" s="3">
        <f t="shared" si="14"/>
        <v>11</v>
      </c>
      <c r="N162" s="3">
        <f t="shared" si="15"/>
        <v>2014</v>
      </c>
      <c r="O162" s="3">
        <f t="shared" si="16"/>
        <v>7</v>
      </c>
      <c r="P162" s="2" t="str">
        <f t="shared" si="17"/>
        <v>WE</v>
      </c>
    </row>
    <row r="163" spans="1:16" ht="12.75" x14ac:dyDescent="0.2">
      <c r="A163" s="3">
        <v>2022</v>
      </c>
      <c r="B163" s="3">
        <v>5</v>
      </c>
      <c r="C163" s="1"/>
      <c r="E163" s="1"/>
      <c r="H163" s="3">
        <v>31</v>
      </c>
      <c r="I163" s="17">
        <v>22</v>
      </c>
      <c r="L163" s="99">
        <f t="shared" si="18"/>
        <v>41952</v>
      </c>
      <c r="M163" s="3">
        <f t="shared" si="14"/>
        <v>11</v>
      </c>
      <c r="N163" s="3">
        <f t="shared" si="15"/>
        <v>2014</v>
      </c>
      <c r="O163" s="3">
        <f t="shared" si="16"/>
        <v>1</v>
      </c>
      <c r="P163" s="2" t="str">
        <f t="shared" si="17"/>
        <v>WE</v>
      </c>
    </row>
    <row r="164" spans="1:16" ht="12.75" x14ac:dyDescent="0.2">
      <c r="A164" s="3">
        <v>2022</v>
      </c>
      <c r="B164" s="3">
        <v>6</v>
      </c>
      <c r="C164" s="1"/>
      <c r="E164" s="1"/>
      <c r="H164" s="3">
        <v>30</v>
      </c>
      <c r="I164" s="17">
        <v>22</v>
      </c>
      <c r="L164" s="99">
        <f t="shared" si="18"/>
        <v>41953</v>
      </c>
      <c r="M164" s="3">
        <f t="shared" si="14"/>
        <v>11</v>
      </c>
      <c r="N164" s="3">
        <f t="shared" si="15"/>
        <v>2014</v>
      </c>
      <c r="O164" s="3">
        <f t="shared" si="16"/>
        <v>2</v>
      </c>
      <c r="P164" s="2" t="str">
        <f t="shared" si="17"/>
        <v>WD</v>
      </c>
    </row>
    <row r="165" spans="1:16" ht="12.75" x14ac:dyDescent="0.2">
      <c r="A165" s="3">
        <v>2022</v>
      </c>
      <c r="B165" s="3">
        <v>7</v>
      </c>
      <c r="C165" s="1"/>
      <c r="E165" s="1"/>
      <c r="H165" s="3">
        <v>31</v>
      </c>
      <c r="I165" s="17">
        <v>21</v>
      </c>
      <c r="L165" s="99">
        <f t="shared" si="18"/>
        <v>41954</v>
      </c>
      <c r="M165" s="3">
        <f t="shared" si="14"/>
        <v>11</v>
      </c>
      <c r="N165" s="3">
        <f t="shared" si="15"/>
        <v>2014</v>
      </c>
      <c r="O165" s="3">
        <f t="shared" si="16"/>
        <v>3</v>
      </c>
      <c r="P165" s="2" t="str">
        <f t="shared" si="17"/>
        <v>WD</v>
      </c>
    </row>
    <row r="166" spans="1:16" ht="12.75" x14ac:dyDescent="0.2">
      <c r="A166" s="3">
        <v>2022</v>
      </c>
      <c r="B166" s="3">
        <v>8</v>
      </c>
      <c r="C166" s="1"/>
      <c r="E166" s="1"/>
      <c r="H166" s="3">
        <v>31</v>
      </c>
      <c r="I166" s="17">
        <v>23</v>
      </c>
      <c r="L166" s="99">
        <f t="shared" si="18"/>
        <v>41955</v>
      </c>
      <c r="M166" s="3">
        <f t="shared" si="14"/>
        <v>11</v>
      </c>
      <c r="N166" s="3">
        <f t="shared" si="15"/>
        <v>2014</v>
      </c>
      <c r="O166" s="3">
        <f t="shared" si="16"/>
        <v>4</v>
      </c>
      <c r="P166" s="2" t="str">
        <f t="shared" si="17"/>
        <v>WD</v>
      </c>
    </row>
    <row r="167" spans="1:16" ht="12.75" x14ac:dyDescent="0.2">
      <c r="A167" s="3">
        <v>2022</v>
      </c>
      <c r="B167" s="3">
        <v>9</v>
      </c>
      <c r="C167" s="1"/>
      <c r="E167" s="1"/>
      <c r="H167" s="3">
        <v>30</v>
      </c>
      <c r="I167" s="17">
        <v>22</v>
      </c>
      <c r="L167" s="99">
        <f t="shared" si="18"/>
        <v>41956</v>
      </c>
      <c r="M167" s="3">
        <f t="shared" si="14"/>
        <v>11</v>
      </c>
      <c r="N167" s="3">
        <f t="shared" si="15"/>
        <v>2014</v>
      </c>
      <c r="O167" s="3">
        <f t="shared" si="16"/>
        <v>5</v>
      </c>
      <c r="P167" s="2" t="str">
        <f t="shared" si="17"/>
        <v>WD</v>
      </c>
    </row>
    <row r="168" spans="1:16" ht="12.75" x14ac:dyDescent="0.2">
      <c r="A168" s="3">
        <v>2022</v>
      </c>
      <c r="B168" s="3">
        <v>10</v>
      </c>
      <c r="C168" s="1"/>
      <c r="E168" s="1"/>
      <c r="H168" s="3">
        <v>31</v>
      </c>
      <c r="I168" s="17">
        <v>21</v>
      </c>
      <c r="L168" s="99">
        <f t="shared" si="18"/>
        <v>41957</v>
      </c>
      <c r="M168" s="3">
        <f t="shared" si="14"/>
        <v>11</v>
      </c>
      <c r="N168" s="3">
        <f t="shared" si="15"/>
        <v>2014</v>
      </c>
      <c r="O168" s="3">
        <f t="shared" si="16"/>
        <v>6</v>
      </c>
      <c r="P168" s="2" t="str">
        <f t="shared" si="17"/>
        <v>WD</v>
      </c>
    </row>
    <row r="169" spans="1:16" ht="12.75" x14ac:dyDescent="0.2">
      <c r="A169" s="3">
        <v>2022</v>
      </c>
      <c r="B169" s="3">
        <v>11</v>
      </c>
      <c r="C169" s="1"/>
      <c r="D169" s="46"/>
      <c r="E169" s="1"/>
      <c r="F169" s="49"/>
      <c r="H169" s="3">
        <v>30</v>
      </c>
      <c r="I169" s="17">
        <v>22</v>
      </c>
      <c r="L169" s="99">
        <f t="shared" si="18"/>
        <v>41958</v>
      </c>
      <c r="M169" s="3">
        <f t="shared" si="14"/>
        <v>11</v>
      </c>
      <c r="N169" s="3">
        <f t="shared" si="15"/>
        <v>2014</v>
      </c>
      <c r="O169" s="3">
        <f t="shared" si="16"/>
        <v>7</v>
      </c>
      <c r="P169" s="2" t="str">
        <f t="shared" si="17"/>
        <v>WE</v>
      </c>
    </row>
    <row r="170" spans="1:16" ht="12.75" x14ac:dyDescent="0.2">
      <c r="A170" s="3">
        <v>2022</v>
      </c>
      <c r="B170" s="3">
        <v>12</v>
      </c>
      <c r="C170" s="1"/>
      <c r="D170" s="13"/>
      <c r="E170" s="1"/>
      <c r="F170" s="50"/>
      <c r="H170" s="3">
        <v>31</v>
      </c>
      <c r="I170" s="17">
        <v>22</v>
      </c>
      <c r="L170" s="99">
        <f t="shared" si="18"/>
        <v>41959</v>
      </c>
      <c r="M170" s="3">
        <f t="shared" si="14"/>
        <v>11</v>
      </c>
      <c r="N170" s="3">
        <f t="shared" si="15"/>
        <v>2014</v>
      </c>
      <c r="O170" s="3">
        <f t="shared" si="16"/>
        <v>1</v>
      </c>
      <c r="P170" s="2" t="str">
        <f t="shared" si="17"/>
        <v>WE</v>
      </c>
    </row>
    <row r="171" spans="1:16" ht="12.75" x14ac:dyDescent="0.2">
      <c r="A171" s="3">
        <v>2023</v>
      </c>
      <c r="B171" s="3">
        <v>1</v>
      </c>
      <c r="C171" s="1"/>
      <c r="E171" s="1"/>
      <c r="H171" s="3">
        <v>31</v>
      </c>
      <c r="I171" s="17">
        <v>22</v>
      </c>
      <c r="L171" s="99">
        <f t="shared" si="18"/>
        <v>41960</v>
      </c>
      <c r="M171" s="3">
        <f t="shared" si="14"/>
        <v>11</v>
      </c>
      <c r="N171" s="3">
        <f t="shared" si="15"/>
        <v>2014</v>
      </c>
      <c r="O171" s="3">
        <f t="shared" si="16"/>
        <v>2</v>
      </c>
      <c r="P171" s="2" t="str">
        <f t="shared" si="17"/>
        <v>WD</v>
      </c>
    </row>
    <row r="172" spans="1:16" ht="12.75" x14ac:dyDescent="0.2">
      <c r="A172" s="3">
        <v>2023</v>
      </c>
      <c r="B172" s="3">
        <v>2</v>
      </c>
      <c r="C172" s="1"/>
      <c r="E172" s="1"/>
      <c r="H172" s="3">
        <v>28</v>
      </c>
      <c r="I172" s="17">
        <v>20</v>
      </c>
      <c r="L172" s="99">
        <f t="shared" si="18"/>
        <v>41961</v>
      </c>
      <c r="M172" s="3">
        <f t="shared" si="14"/>
        <v>11</v>
      </c>
      <c r="N172" s="3">
        <f t="shared" si="15"/>
        <v>2014</v>
      </c>
      <c r="O172" s="3">
        <f t="shared" si="16"/>
        <v>3</v>
      </c>
      <c r="P172" s="2" t="str">
        <f t="shared" si="17"/>
        <v>WD</v>
      </c>
    </row>
    <row r="173" spans="1:16" ht="12.75" x14ac:dyDescent="0.2">
      <c r="A173" s="3">
        <v>2023</v>
      </c>
      <c r="B173" s="3">
        <v>3</v>
      </c>
      <c r="C173" s="1"/>
      <c r="E173" s="1"/>
      <c r="H173" s="3">
        <v>31</v>
      </c>
      <c r="I173" s="17">
        <v>23</v>
      </c>
      <c r="L173" s="99">
        <f t="shared" si="18"/>
        <v>41962</v>
      </c>
      <c r="M173" s="3">
        <f t="shared" si="14"/>
        <v>11</v>
      </c>
      <c r="N173" s="3">
        <f t="shared" si="15"/>
        <v>2014</v>
      </c>
      <c r="O173" s="3">
        <f t="shared" si="16"/>
        <v>4</v>
      </c>
      <c r="P173" s="2" t="str">
        <f t="shared" si="17"/>
        <v>WD</v>
      </c>
    </row>
    <row r="174" spans="1:16" ht="12.75" x14ac:dyDescent="0.2">
      <c r="A174" s="3">
        <v>2023</v>
      </c>
      <c r="B174" s="3">
        <v>4</v>
      </c>
      <c r="C174" s="1"/>
      <c r="E174" s="1"/>
      <c r="H174" s="3">
        <v>30</v>
      </c>
      <c r="I174" s="17">
        <v>20</v>
      </c>
      <c r="L174" s="99">
        <f t="shared" si="18"/>
        <v>41963</v>
      </c>
      <c r="M174" s="3">
        <f t="shared" si="14"/>
        <v>11</v>
      </c>
      <c r="N174" s="3">
        <f t="shared" si="15"/>
        <v>2014</v>
      </c>
      <c r="O174" s="3">
        <f t="shared" si="16"/>
        <v>5</v>
      </c>
      <c r="P174" s="2" t="str">
        <f t="shared" si="17"/>
        <v>WD</v>
      </c>
    </row>
    <row r="175" spans="1:16" ht="12.75" x14ac:dyDescent="0.2">
      <c r="A175" s="3">
        <v>2023</v>
      </c>
      <c r="B175" s="3">
        <v>5</v>
      </c>
      <c r="C175" s="1"/>
      <c r="E175" s="1"/>
      <c r="H175" s="3">
        <v>31</v>
      </c>
      <c r="I175" s="17">
        <v>23</v>
      </c>
      <c r="L175" s="99">
        <f t="shared" si="18"/>
        <v>41964</v>
      </c>
      <c r="M175" s="3">
        <f t="shared" si="14"/>
        <v>11</v>
      </c>
      <c r="N175" s="3">
        <f t="shared" si="15"/>
        <v>2014</v>
      </c>
      <c r="O175" s="3">
        <f t="shared" si="16"/>
        <v>6</v>
      </c>
      <c r="P175" s="2" t="str">
        <f t="shared" si="17"/>
        <v>WD</v>
      </c>
    </row>
    <row r="176" spans="1:16" ht="12.75" x14ac:dyDescent="0.2">
      <c r="A176" s="3">
        <v>2023</v>
      </c>
      <c r="B176" s="3">
        <v>6</v>
      </c>
      <c r="C176" s="1"/>
      <c r="E176" s="1"/>
      <c r="H176" s="3">
        <v>30</v>
      </c>
      <c r="I176" s="17">
        <v>22</v>
      </c>
      <c r="L176" s="99">
        <f t="shared" si="18"/>
        <v>41965</v>
      </c>
      <c r="M176" s="3">
        <f t="shared" si="14"/>
        <v>11</v>
      </c>
      <c r="N176" s="3">
        <f t="shared" si="15"/>
        <v>2014</v>
      </c>
      <c r="O176" s="3">
        <f t="shared" si="16"/>
        <v>7</v>
      </c>
      <c r="P176" s="2" t="str">
        <f t="shared" si="17"/>
        <v>WE</v>
      </c>
    </row>
    <row r="177" spans="1:16" ht="12.75" x14ac:dyDescent="0.2">
      <c r="A177" s="3">
        <v>2023</v>
      </c>
      <c r="B177" s="3">
        <v>7</v>
      </c>
      <c r="C177" s="1"/>
      <c r="E177" s="1"/>
      <c r="H177" s="3">
        <v>31</v>
      </c>
      <c r="I177" s="17">
        <v>21</v>
      </c>
      <c r="L177" s="99">
        <f t="shared" si="18"/>
        <v>41966</v>
      </c>
      <c r="M177" s="3">
        <f t="shared" si="14"/>
        <v>11</v>
      </c>
      <c r="N177" s="3">
        <f t="shared" si="15"/>
        <v>2014</v>
      </c>
      <c r="O177" s="3">
        <f t="shared" si="16"/>
        <v>1</v>
      </c>
      <c r="P177" s="2" t="str">
        <f t="shared" si="17"/>
        <v>WE</v>
      </c>
    </row>
    <row r="178" spans="1:16" ht="12.75" x14ac:dyDescent="0.2">
      <c r="A178" s="3">
        <v>2023</v>
      </c>
      <c r="B178" s="3">
        <v>8</v>
      </c>
      <c r="C178" s="1"/>
      <c r="E178" s="1"/>
      <c r="H178" s="3">
        <v>31</v>
      </c>
      <c r="I178" s="17">
        <v>23</v>
      </c>
      <c r="L178" s="99">
        <f t="shared" si="18"/>
        <v>41967</v>
      </c>
      <c r="M178" s="3">
        <f t="shared" si="14"/>
        <v>11</v>
      </c>
      <c r="N178" s="3">
        <f t="shared" si="15"/>
        <v>2014</v>
      </c>
      <c r="O178" s="3">
        <f t="shared" si="16"/>
        <v>2</v>
      </c>
      <c r="P178" s="2" t="str">
        <f t="shared" si="17"/>
        <v>WD</v>
      </c>
    </row>
    <row r="179" spans="1:16" ht="12.75" x14ac:dyDescent="0.2">
      <c r="A179" s="3">
        <v>2023</v>
      </c>
      <c r="B179" s="3">
        <v>9</v>
      </c>
      <c r="C179" s="1"/>
      <c r="E179" s="1"/>
      <c r="H179" s="3">
        <v>30</v>
      </c>
      <c r="I179" s="17">
        <v>21</v>
      </c>
      <c r="L179" s="99">
        <f t="shared" si="18"/>
        <v>41968</v>
      </c>
      <c r="M179" s="3">
        <f t="shared" si="14"/>
        <v>11</v>
      </c>
      <c r="N179" s="3">
        <f t="shared" si="15"/>
        <v>2014</v>
      </c>
      <c r="O179" s="3">
        <f t="shared" si="16"/>
        <v>3</v>
      </c>
      <c r="P179" s="2" t="str">
        <f t="shared" si="17"/>
        <v>WD</v>
      </c>
    </row>
    <row r="180" spans="1:16" ht="12.75" x14ac:dyDescent="0.2">
      <c r="A180" s="3">
        <v>2023</v>
      </c>
      <c r="B180" s="3">
        <v>10</v>
      </c>
      <c r="C180" s="1"/>
      <c r="E180" s="1"/>
      <c r="H180" s="3">
        <v>31</v>
      </c>
      <c r="I180" s="17">
        <v>22</v>
      </c>
      <c r="L180" s="99">
        <f t="shared" si="18"/>
        <v>41969</v>
      </c>
      <c r="M180" s="3">
        <f t="shared" si="14"/>
        <v>11</v>
      </c>
      <c r="N180" s="3">
        <f t="shared" si="15"/>
        <v>2014</v>
      </c>
      <c r="O180" s="3">
        <f t="shared" si="16"/>
        <v>4</v>
      </c>
      <c r="P180" s="2" t="str">
        <f t="shared" si="17"/>
        <v>WD</v>
      </c>
    </row>
    <row r="181" spans="1:16" ht="12.75" x14ac:dyDescent="0.2">
      <c r="A181" s="3">
        <v>2023</v>
      </c>
      <c r="B181" s="3">
        <v>11</v>
      </c>
      <c r="C181" s="1"/>
      <c r="E181" s="1"/>
      <c r="H181" s="3">
        <v>30</v>
      </c>
      <c r="I181" s="17">
        <v>22</v>
      </c>
      <c r="L181" s="99">
        <f t="shared" si="18"/>
        <v>41970</v>
      </c>
      <c r="M181" s="3">
        <f t="shared" si="14"/>
        <v>11</v>
      </c>
      <c r="N181" s="3">
        <f t="shared" si="15"/>
        <v>2014</v>
      </c>
      <c r="O181" s="3">
        <f t="shared" si="16"/>
        <v>5</v>
      </c>
      <c r="P181" s="2" t="str">
        <f t="shared" si="17"/>
        <v>WD</v>
      </c>
    </row>
    <row r="182" spans="1:16" ht="12.75" x14ac:dyDescent="0.2">
      <c r="A182" s="3">
        <v>2023</v>
      </c>
      <c r="B182" s="3">
        <v>12</v>
      </c>
      <c r="C182" s="1"/>
      <c r="E182" s="1"/>
      <c r="H182" s="3">
        <v>31</v>
      </c>
      <c r="I182" s="17">
        <v>21</v>
      </c>
      <c r="L182" s="99">
        <f t="shared" si="18"/>
        <v>41971</v>
      </c>
      <c r="M182" s="3">
        <f t="shared" si="14"/>
        <v>11</v>
      </c>
      <c r="N182" s="3">
        <f t="shared" si="15"/>
        <v>2014</v>
      </c>
      <c r="O182" s="3">
        <f t="shared" si="16"/>
        <v>6</v>
      </c>
      <c r="P182" s="2" t="str">
        <f t="shared" si="17"/>
        <v>WD</v>
      </c>
    </row>
    <row r="183" spans="1:16" ht="12.75" x14ac:dyDescent="0.2">
      <c r="A183" s="3">
        <v>2024</v>
      </c>
      <c r="B183" s="3">
        <v>1</v>
      </c>
      <c r="C183" s="1"/>
      <c r="E183" s="1"/>
      <c r="H183" s="3">
        <v>31</v>
      </c>
      <c r="I183" s="17">
        <v>23</v>
      </c>
      <c r="L183" s="99">
        <f t="shared" si="18"/>
        <v>41972</v>
      </c>
      <c r="M183" s="3">
        <f t="shared" si="14"/>
        <v>11</v>
      </c>
      <c r="N183" s="3">
        <f t="shared" si="15"/>
        <v>2014</v>
      </c>
      <c r="O183" s="3">
        <f t="shared" si="16"/>
        <v>7</v>
      </c>
      <c r="P183" s="2" t="str">
        <f t="shared" si="17"/>
        <v>WE</v>
      </c>
    </row>
    <row r="184" spans="1:16" ht="12.75" x14ac:dyDescent="0.2">
      <c r="A184" s="3">
        <v>2024</v>
      </c>
      <c r="B184" s="3">
        <v>2</v>
      </c>
      <c r="C184" s="1"/>
      <c r="E184" s="1"/>
      <c r="H184" s="3">
        <v>29</v>
      </c>
      <c r="I184" s="17">
        <v>21</v>
      </c>
      <c r="L184" s="99">
        <f t="shared" si="18"/>
        <v>41973</v>
      </c>
      <c r="M184" s="3">
        <f t="shared" si="14"/>
        <v>11</v>
      </c>
      <c r="N184" s="3">
        <f t="shared" si="15"/>
        <v>2014</v>
      </c>
      <c r="O184" s="3">
        <f t="shared" si="16"/>
        <v>1</v>
      </c>
      <c r="P184" s="2" t="str">
        <f t="shared" si="17"/>
        <v>WE</v>
      </c>
    </row>
    <row r="185" spans="1:16" ht="12.75" x14ac:dyDescent="0.2">
      <c r="A185" s="3">
        <v>2024</v>
      </c>
      <c r="B185" s="3">
        <v>3</v>
      </c>
      <c r="C185" s="1"/>
      <c r="E185" s="1"/>
      <c r="H185" s="3">
        <v>31</v>
      </c>
      <c r="I185" s="17">
        <v>21</v>
      </c>
      <c r="L185" s="99">
        <f t="shared" si="18"/>
        <v>41974</v>
      </c>
      <c r="M185" s="3">
        <f t="shared" si="14"/>
        <v>12</v>
      </c>
      <c r="N185" s="3">
        <f t="shared" si="15"/>
        <v>2014</v>
      </c>
      <c r="O185" s="3">
        <f t="shared" si="16"/>
        <v>2</v>
      </c>
      <c r="P185" s="2" t="str">
        <f t="shared" si="17"/>
        <v>WD</v>
      </c>
    </row>
    <row r="186" spans="1:16" ht="12.75" x14ac:dyDescent="0.2">
      <c r="A186" s="3">
        <v>2024</v>
      </c>
      <c r="B186" s="3">
        <v>4</v>
      </c>
      <c r="C186" s="1"/>
      <c r="E186" s="1"/>
      <c r="H186" s="3">
        <v>30</v>
      </c>
      <c r="I186" s="17">
        <v>22</v>
      </c>
      <c r="L186" s="99">
        <f t="shared" si="18"/>
        <v>41975</v>
      </c>
      <c r="M186" s="3">
        <f t="shared" si="14"/>
        <v>12</v>
      </c>
      <c r="N186" s="3">
        <f t="shared" si="15"/>
        <v>2014</v>
      </c>
      <c r="O186" s="3">
        <f t="shared" si="16"/>
        <v>3</v>
      </c>
      <c r="P186" s="2" t="str">
        <f t="shared" si="17"/>
        <v>WD</v>
      </c>
    </row>
    <row r="187" spans="1:16" ht="12.75" x14ac:dyDescent="0.2">
      <c r="A187" s="3">
        <v>2024</v>
      </c>
      <c r="B187" s="3">
        <v>5</v>
      </c>
      <c r="C187" s="1"/>
      <c r="E187" s="1"/>
      <c r="H187" s="3">
        <v>31</v>
      </c>
      <c r="I187" s="17">
        <v>23</v>
      </c>
      <c r="L187" s="99">
        <f t="shared" si="18"/>
        <v>41976</v>
      </c>
      <c r="M187" s="3">
        <f t="shared" si="14"/>
        <v>12</v>
      </c>
      <c r="N187" s="3">
        <f t="shared" si="15"/>
        <v>2014</v>
      </c>
      <c r="O187" s="3">
        <f t="shared" si="16"/>
        <v>4</v>
      </c>
      <c r="P187" s="2" t="str">
        <f t="shared" si="17"/>
        <v>WD</v>
      </c>
    </row>
    <row r="188" spans="1:16" ht="12.75" x14ac:dyDescent="0.2">
      <c r="A188" s="3">
        <v>2024</v>
      </c>
      <c r="B188" s="3">
        <v>6</v>
      </c>
      <c r="C188" s="1"/>
      <c r="E188" s="1"/>
      <c r="H188" s="3">
        <v>30</v>
      </c>
      <c r="I188" s="17">
        <v>20</v>
      </c>
      <c r="L188" s="99">
        <f t="shared" si="18"/>
        <v>41977</v>
      </c>
      <c r="M188" s="3">
        <f t="shared" si="14"/>
        <v>12</v>
      </c>
      <c r="N188" s="3">
        <f t="shared" si="15"/>
        <v>2014</v>
      </c>
      <c r="O188" s="3">
        <f t="shared" si="16"/>
        <v>5</v>
      </c>
      <c r="P188" s="2" t="str">
        <f t="shared" si="17"/>
        <v>WD</v>
      </c>
    </row>
    <row r="189" spans="1:16" ht="12.75" x14ac:dyDescent="0.2">
      <c r="A189" s="3">
        <v>2024</v>
      </c>
      <c r="B189" s="3">
        <v>7</v>
      </c>
      <c r="C189" s="1"/>
      <c r="E189" s="1"/>
      <c r="H189" s="3">
        <v>31</v>
      </c>
      <c r="I189" s="17">
        <v>23</v>
      </c>
      <c r="L189" s="99">
        <f t="shared" si="18"/>
        <v>41978</v>
      </c>
      <c r="M189" s="3">
        <f t="shared" si="14"/>
        <v>12</v>
      </c>
      <c r="N189" s="3">
        <f t="shared" si="15"/>
        <v>2014</v>
      </c>
      <c r="O189" s="3">
        <f t="shared" si="16"/>
        <v>6</v>
      </c>
      <c r="P189" s="2" t="str">
        <f t="shared" si="17"/>
        <v>WD</v>
      </c>
    </row>
    <row r="190" spans="1:16" ht="12.75" x14ac:dyDescent="0.2">
      <c r="A190" s="3">
        <v>2024</v>
      </c>
      <c r="B190" s="3">
        <v>8</v>
      </c>
      <c r="C190" s="1"/>
      <c r="E190" s="1"/>
      <c r="H190" s="3">
        <v>31</v>
      </c>
      <c r="I190" s="17">
        <v>22</v>
      </c>
      <c r="L190" s="99">
        <f t="shared" si="18"/>
        <v>41979</v>
      </c>
      <c r="M190" s="3">
        <f t="shared" si="14"/>
        <v>12</v>
      </c>
      <c r="N190" s="3">
        <f t="shared" si="15"/>
        <v>2014</v>
      </c>
      <c r="O190" s="3">
        <f t="shared" si="16"/>
        <v>7</v>
      </c>
      <c r="P190" s="2" t="str">
        <f t="shared" si="17"/>
        <v>WE</v>
      </c>
    </row>
    <row r="191" spans="1:16" ht="12.75" x14ac:dyDescent="0.2">
      <c r="A191" s="3">
        <v>2024</v>
      </c>
      <c r="B191" s="3">
        <v>9</v>
      </c>
      <c r="C191" s="1"/>
      <c r="E191" s="1"/>
      <c r="H191" s="3">
        <v>30</v>
      </c>
      <c r="I191" s="17">
        <v>21</v>
      </c>
      <c r="L191" s="99">
        <f t="shared" si="18"/>
        <v>41980</v>
      </c>
      <c r="M191" s="3">
        <f t="shared" si="14"/>
        <v>12</v>
      </c>
      <c r="N191" s="3">
        <f t="shared" si="15"/>
        <v>2014</v>
      </c>
      <c r="O191" s="3">
        <f t="shared" si="16"/>
        <v>1</v>
      </c>
      <c r="P191" s="2" t="str">
        <f t="shared" si="17"/>
        <v>WE</v>
      </c>
    </row>
    <row r="192" spans="1:16" ht="12.75" x14ac:dyDescent="0.2">
      <c r="A192" s="3">
        <v>2024</v>
      </c>
      <c r="B192" s="3">
        <v>10</v>
      </c>
      <c r="C192" s="1"/>
      <c r="E192" s="1"/>
      <c r="H192" s="3">
        <v>31</v>
      </c>
      <c r="I192" s="17">
        <v>23</v>
      </c>
      <c r="L192" s="99">
        <f t="shared" si="18"/>
        <v>41981</v>
      </c>
      <c r="M192" s="3">
        <f t="shared" si="14"/>
        <v>12</v>
      </c>
      <c r="N192" s="3">
        <f t="shared" si="15"/>
        <v>2014</v>
      </c>
      <c r="O192" s="3">
        <f t="shared" si="16"/>
        <v>2</v>
      </c>
      <c r="P192" s="2" t="str">
        <f t="shared" si="17"/>
        <v>WD</v>
      </c>
    </row>
    <row r="193" spans="1:16" ht="12.75" x14ac:dyDescent="0.2">
      <c r="A193" s="3">
        <v>2024</v>
      </c>
      <c r="B193" s="3">
        <v>11</v>
      </c>
      <c r="C193" s="1"/>
      <c r="E193" s="1"/>
      <c r="H193" s="3">
        <v>30</v>
      </c>
      <c r="I193" s="17">
        <v>21</v>
      </c>
      <c r="L193" s="99">
        <f t="shared" si="18"/>
        <v>41982</v>
      </c>
      <c r="M193" s="3">
        <f t="shared" si="14"/>
        <v>12</v>
      </c>
      <c r="N193" s="3">
        <f t="shared" si="15"/>
        <v>2014</v>
      </c>
      <c r="O193" s="3">
        <f t="shared" si="16"/>
        <v>3</v>
      </c>
      <c r="P193" s="2" t="str">
        <f t="shared" si="17"/>
        <v>WD</v>
      </c>
    </row>
    <row r="194" spans="1:16" ht="12.75" x14ac:dyDescent="0.2">
      <c r="A194" s="3">
        <v>2024</v>
      </c>
      <c r="B194" s="3">
        <v>12</v>
      </c>
      <c r="C194" s="1"/>
      <c r="E194" s="1"/>
      <c r="H194" s="3">
        <v>31</v>
      </c>
      <c r="I194" s="17">
        <v>22</v>
      </c>
      <c r="L194" s="99">
        <f t="shared" si="18"/>
        <v>41983</v>
      </c>
      <c r="M194" s="3">
        <f t="shared" si="14"/>
        <v>12</v>
      </c>
      <c r="N194" s="3">
        <f t="shared" si="15"/>
        <v>2014</v>
      </c>
      <c r="O194" s="3">
        <f t="shared" si="16"/>
        <v>4</v>
      </c>
      <c r="P194" s="2" t="str">
        <f t="shared" si="17"/>
        <v>WD</v>
      </c>
    </row>
    <row r="195" spans="1:16" ht="12.75" x14ac:dyDescent="0.2">
      <c r="A195" s="3">
        <v>2025</v>
      </c>
      <c r="B195" s="3">
        <v>1</v>
      </c>
      <c r="C195" s="1"/>
      <c r="E195" s="1"/>
      <c r="H195" s="3">
        <v>31</v>
      </c>
      <c r="I195" s="17">
        <v>23</v>
      </c>
      <c r="L195" s="99">
        <f t="shared" si="18"/>
        <v>41984</v>
      </c>
      <c r="M195" s="3">
        <f t="shared" ref="M195:M258" si="21">MONTH(L195)</f>
        <v>12</v>
      </c>
      <c r="N195" s="3">
        <f t="shared" ref="N195:N258" si="22">YEAR(L195)</f>
        <v>2014</v>
      </c>
      <c r="O195" s="3">
        <f t="shared" ref="O195:O258" si="23">WEEKDAY(L195)</f>
        <v>5</v>
      </c>
      <c r="P195" s="2" t="str">
        <f t="shared" ref="P195:P258" si="24">IF(O195=1,"WE",IF(O195=7,"WE","WD"))</f>
        <v>WD</v>
      </c>
    </row>
    <row r="196" spans="1:16" ht="12.75" x14ac:dyDescent="0.2">
      <c r="A196" s="3">
        <v>2025</v>
      </c>
      <c r="B196" s="3">
        <v>2</v>
      </c>
      <c r="C196" s="1"/>
      <c r="E196" s="1"/>
      <c r="H196" s="3">
        <v>28</v>
      </c>
      <c r="I196" s="17">
        <v>20</v>
      </c>
      <c r="L196" s="99">
        <f t="shared" ref="L196:L259" si="25">+L195+1</f>
        <v>41985</v>
      </c>
      <c r="M196" s="3">
        <f t="shared" si="21"/>
        <v>12</v>
      </c>
      <c r="N196" s="3">
        <f t="shared" si="22"/>
        <v>2014</v>
      </c>
      <c r="O196" s="3">
        <f t="shared" si="23"/>
        <v>6</v>
      </c>
      <c r="P196" s="2" t="str">
        <f t="shared" si="24"/>
        <v>WD</v>
      </c>
    </row>
    <row r="197" spans="1:16" ht="12.75" x14ac:dyDescent="0.2">
      <c r="A197" s="3">
        <v>2025</v>
      </c>
      <c r="B197" s="3">
        <v>3</v>
      </c>
      <c r="C197" s="1"/>
      <c r="E197" s="1"/>
      <c r="H197" s="3">
        <v>31</v>
      </c>
      <c r="I197" s="17">
        <v>21</v>
      </c>
      <c r="L197" s="99">
        <f t="shared" si="25"/>
        <v>41986</v>
      </c>
      <c r="M197" s="3">
        <f t="shared" si="21"/>
        <v>12</v>
      </c>
      <c r="N197" s="3">
        <f t="shared" si="22"/>
        <v>2014</v>
      </c>
      <c r="O197" s="3">
        <f t="shared" si="23"/>
        <v>7</v>
      </c>
      <c r="P197" s="2" t="str">
        <f t="shared" si="24"/>
        <v>WE</v>
      </c>
    </row>
    <row r="198" spans="1:16" ht="12.75" x14ac:dyDescent="0.2">
      <c r="A198" s="3">
        <v>2025</v>
      </c>
      <c r="B198" s="3">
        <v>4</v>
      </c>
      <c r="C198" s="1"/>
      <c r="E198" s="1"/>
      <c r="H198" s="3">
        <v>30</v>
      </c>
      <c r="I198" s="17">
        <v>22</v>
      </c>
      <c r="L198" s="99">
        <f t="shared" si="25"/>
        <v>41987</v>
      </c>
      <c r="M198" s="3">
        <f t="shared" si="21"/>
        <v>12</v>
      </c>
      <c r="N198" s="3">
        <f t="shared" si="22"/>
        <v>2014</v>
      </c>
      <c r="O198" s="3">
        <f t="shared" si="23"/>
        <v>1</v>
      </c>
      <c r="P198" s="2" t="str">
        <f t="shared" si="24"/>
        <v>WE</v>
      </c>
    </row>
    <row r="199" spans="1:16" ht="12.75" x14ac:dyDescent="0.2">
      <c r="A199" s="3">
        <v>2025</v>
      </c>
      <c r="B199" s="3">
        <v>5</v>
      </c>
      <c r="C199" s="1"/>
      <c r="E199" s="1"/>
      <c r="H199" s="3">
        <v>31</v>
      </c>
      <c r="I199" s="17">
        <v>22</v>
      </c>
      <c r="L199" s="99">
        <f t="shared" si="25"/>
        <v>41988</v>
      </c>
      <c r="M199" s="3">
        <f t="shared" si="21"/>
        <v>12</v>
      </c>
      <c r="N199" s="3">
        <f t="shared" si="22"/>
        <v>2014</v>
      </c>
      <c r="O199" s="3">
        <f t="shared" si="23"/>
        <v>2</v>
      </c>
      <c r="P199" s="2" t="str">
        <f t="shared" si="24"/>
        <v>WD</v>
      </c>
    </row>
    <row r="200" spans="1:16" ht="12.75" x14ac:dyDescent="0.2">
      <c r="A200" s="3">
        <v>2025</v>
      </c>
      <c r="B200" s="3">
        <v>6</v>
      </c>
      <c r="C200" s="1"/>
      <c r="E200" s="1"/>
      <c r="H200" s="3">
        <v>30</v>
      </c>
      <c r="I200" s="17">
        <v>21</v>
      </c>
      <c r="L200" s="99">
        <f t="shared" si="25"/>
        <v>41989</v>
      </c>
      <c r="M200" s="3">
        <f t="shared" si="21"/>
        <v>12</v>
      </c>
      <c r="N200" s="3">
        <f t="shared" si="22"/>
        <v>2014</v>
      </c>
      <c r="O200" s="3">
        <f t="shared" si="23"/>
        <v>3</v>
      </c>
      <c r="P200" s="2" t="str">
        <f t="shared" si="24"/>
        <v>WD</v>
      </c>
    </row>
    <row r="201" spans="1:16" ht="12.75" x14ac:dyDescent="0.2">
      <c r="A201" s="3">
        <v>2025</v>
      </c>
      <c r="B201" s="3">
        <v>7</v>
      </c>
      <c r="C201" s="1"/>
      <c r="E201" s="1"/>
      <c r="H201" s="3">
        <v>31</v>
      </c>
      <c r="I201" s="17">
        <v>23</v>
      </c>
      <c r="L201" s="99">
        <f t="shared" si="25"/>
        <v>41990</v>
      </c>
      <c r="M201" s="3">
        <f t="shared" si="21"/>
        <v>12</v>
      </c>
      <c r="N201" s="3">
        <f t="shared" si="22"/>
        <v>2014</v>
      </c>
      <c r="O201" s="3">
        <f t="shared" si="23"/>
        <v>4</v>
      </c>
      <c r="P201" s="2" t="str">
        <f t="shared" si="24"/>
        <v>WD</v>
      </c>
    </row>
    <row r="202" spans="1:16" ht="12.75" x14ac:dyDescent="0.2">
      <c r="A202" s="3">
        <v>2025</v>
      </c>
      <c r="B202" s="3">
        <v>8</v>
      </c>
      <c r="C202" s="1"/>
      <c r="E202" s="1"/>
      <c r="H202" s="3">
        <v>31</v>
      </c>
      <c r="I202" s="17">
        <v>21</v>
      </c>
      <c r="L202" s="99">
        <f t="shared" si="25"/>
        <v>41991</v>
      </c>
      <c r="M202" s="3">
        <f t="shared" si="21"/>
        <v>12</v>
      </c>
      <c r="N202" s="3">
        <f t="shared" si="22"/>
        <v>2014</v>
      </c>
      <c r="O202" s="3">
        <f t="shared" si="23"/>
        <v>5</v>
      </c>
      <c r="P202" s="2" t="str">
        <f t="shared" si="24"/>
        <v>WD</v>
      </c>
    </row>
    <row r="203" spans="1:16" ht="12.75" x14ac:dyDescent="0.2">
      <c r="A203" s="3">
        <v>2025</v>
      </c>
      <c r="B203" s="3">
        <v>9</v>
      </c>
      <c r="C203" s="1"/>
      <c r="E203" s="1"/>
      <c r="H203" s="3">
        <v>30</v>
      </c>
      <c r="I203" s="17">
        <v>22</v>
      </c>
      <c r="L203" s="99">
        <f t="shared" si="25"/>
        <v>41992</v>
      </c>
      <c r="M203" s="3">
        <f t="shared" si="21"/>
        <v>12</v>
      </c>
      <c r="N203" s="3">
        <f t="shared" si="22"/>
        <v>2014</v>
      </c>
      <c r="O203" s="3">
        <f t="shared" si="23"/>
        <v>6</v>
      </c>
      <c r="P203" s="2" t="str">
        <f t="shared" si="24"/>
        <v>WD</v>
      </c>
    </row>
    <row r="204" spans="1:16" ht="12.75" x14ac:dyDescent="0.2">
      <c r="A204" s="3">
        <v>2025</v>
      </c>
      <c r="B204" s="3">
        <v>10</v>
      </c>
      <c r="C204" s="1"/>
      <c r="E204" s="1"/>
      <c r="H204" s="3">
        <v>31</v>
      </c>
      <c r="I204" s="17">
        <v>23</v>
      </c>
      <c r="L204" s="99">
        <f t="shared" si="25"/>
        <v>41993</v>
      </c>
      <c r="M204" s="3">
        <f t="shared" si="21"/>
        <v>12</v>
      </c>
      <c r="N204" s="3">
        <f t="shared" si="22"/>
        <v>2014</v>
      </c>
      <c r="O204" s="3">
        <f t="shared" si="23"/>
        <v>7</v>
      </c>
      <c r="P204" s="2" t="str">
        <f t="shared" si="24"/>
        <v>WE</v>
      </c>
    </row>
    <row r="205" spans="1:16" ht="12.75" x14ac:dyDescent="0.2">
      <c r="A205" s="3">
        <v>2025</v>
      </c>
      <c r="B205" s="3">
        <v>11</v>
      </c>
      <c r="C205" s="1"/>
      <c r="E205" s="1"/>
      <c r="H205" s="3">
        <v>30</v>
      </c>
      <c r="I205" s="17">
        <v>20</v>
      </c>
      <c r="L205" s="99">
        <f t="shared" si="25"/>
        <v>41994</v>
      </c>
      <c r="M205" s="3">
        <f t="shared" si="21"/>
        <v>12</v>
      </c>
      <c r="N205" s="3">
        <f t="shared" si="22"/>
        <v>2014</v>
      </c>
      <c r="O205" s="3">
        <f t="shared" si="23"/>
        <v>1</v>
      </c>
      <c r="P205" s="2" t="str">
        <f t="shared" si="24"/>
        <v>WE</v>
      </c>
    </row>
    <row r="206" spans="1:16" ht="12.75" x14ac:dyDescent="0.2">
      <c r="A206" s="3">
        <v>2025</v>
      </c>
      <c r="B206" s="3">
        <v>12</v>
      </c>
      <c r="C206" s="1"/>
      <c r="E206" s="1"/>
      <c r="H206" s="3">
        <v>31</v>
      </c>
      <c r="I206" s="17">
        <v>23</v>
      </c>
      <c r="L206" s="99">
        <f t="shared" si="25"/>
        <v>41995</v>
      </c>
      <c r="M206" s="3">
        <f t="shared" si="21"/>
        <v>12</v>
      </c>
      <c r="N206" s="3">
        <f t="shared" si="22"/>
        <v>2014</v>
      </c>
      <c r="O206" s="3">
        <f t="shared" si="23"/>
        <v>2</v>
      </c>
      <c r="P206" s="2" t="str">
        <f t="shared" si="24"/>
        <v>WD</v>
      </c>
    </row>
    <row r="207" spans="1:16" ht="12.75" x14ac:dyDescent="0.2">
      <c r="A207" s="3">
        <v>2026</v>
      </c>
      <c r="B207" s="3">
        <v>1</v>
      </c>
      <c r="C207" s="1"/>
      <c r="E207" s="1"/>
      <c r="H207" s="3">
        <v>31</v>
      </c>
      <c r="I207" s="17">
        <v>22</v>
      </c>
      <c r="L207" s="99">
        <f t="shared" si="25"/>
        <v>41996</v>
      </c>
      <c r="M207" s="3">
        <f t="shared" si="21"/>
        <v>12</v>
      </c>
      <c r="N207" s="3">
        <f t="shared" si="22"/>
        <v>2014</v>
      </c>
      <c r="O207" s="3">
        <f t="shared" si="23"/>
        <v>3</v>
      </c>
      <c r="P207" s="2" t="str">
        <f t="shared" si="24"/>
        <v>WD</v>
      </c>
    </row>
    <row r="208" spans="1:16" ht="12.75" x14ac:dyDescent="0.2">
      <c r="A208" s="3">
        <v>2026</v>
      </c>
      <c r="B208" s="3">
        <v>2</v>
      </c>
      <c r="C208" s="1"/>
      <c r="E208" s="1"/>
      <c r="H208" s="3">
        <v>28</v>
      </c>
      <c r="I208" s="17">
        <v>20</v>
      </c>
      <c r="L208" s="99">
        <f t="shared" si="25"/>
        <v>41997</v>
      </c>
      <c r="M208" s="3">
        <f t="shared" si="21"/>
        <v>12</v>
      </c>
      <c r="N208" s="3">
        <f t="shared" si="22"/>
        <v>2014</v>
      </c>
      <c r="O208" s="3">
        <f t="shared" si="23"/>
        <v>4</v>
      </c>
      <c r="P208" s="2" t="str">
        <f t="shared" si="24"/>
        <v>WD</v>
      </c>
    </row>
    <row r="209" spans="1:16" ht="12.75" x14ac:dyDescent="0.2">
      <c r="A209" s="3">
        <v>2026</v>
      </c>
      <c r="B209" s="3">
        <v>3</v>
      </c>
      <c r="C209" s="1"/>
      <c r="E209" s="1"/>
      <c r="H209" s="3">
        <v>31</v>
      </c>
      <c r="I209" s="17">
        <v>22</v>
      </c>
      <c r="L209" s="99">
        <f t="shared" si="25"/>
        <v>41998</v>
      </c>
      <c r="M209" s="3">
        <f t="shared" si="21"/>
        <v>12</v>
      </c>
      <c r="N209" s="3">
        <f t="shared" si="22"/>
        <v>2014</v>
      </c>
      <c r="O209" s="3">
        <f t="shared" si="23"/>
        <v>5</v>
      </c>
      <c r="P209" s="2" t="str">
        <f t="shared" si="24"/>
        <v>WD</v>
      </c>
    </row>
    <row r="210" spans="1:16" ht="12.75" x14ac:dyDescent="0.2">
      <c r="A210" s="3">
        <v>2026</v>
      </c>
      <c r="B210" s="3">
        <v>4</v>
      </c>
      <c r="C210" s="1"/>
      <c r="E210" s="1"/>
      <c r="H210" s="3">
        <v>30</v>
      </c>
      <c r="I210" s="17">
        <v>22</v>
      </c>
      <c r="L210" s="99">
        <f t="shared" si="25"/>
        <v>41999</v>
      </c>
      <c r="M210" s="3">
        <f t="shared" si="21"/>
        <v>12</v>
      </c>
      <c r="N210" s="3">
        <f t="shared" si="22"/>
        <v>2014</v>
      </c>
      <c r="O210" s="3">
        <f t="shared" si="23"/>
        <v>6</v>
      </c>
      <c r="P210" s="2" t="str">
        <f t="shared" si="24"/>
        <v>WD</v>
      </c>
    </row>
    <row r="211" spans="1:16" ht="12.75" x14ac:dyDescent="0.2">
      <c r="A211" s="3">
        <v>2026</v>
      </c>
      <c r="B211" s="3">
        <v>5</v>
      </c>
      <c r="C211" s="1"/>
      <c r="E211" s="1"/>
      <c r="H211" s="3">
        <v>31</v>
      </c>
      <c r="I211" s="17">
        <v>21</v>
      </c>
      <c r="L211" s="99">
        <f t="shared" si="25"/>
        <v>42000</v>
      </c>
      <c r="M211" s="3">
        <f t="shared" si="21"/>
        <v>12</v>
      </c>
      <c r="N211" s="3">
        <f t="shared" si="22"/>
        <v>2014</v>
      </c>
      <c r="O211" s="3">
        <f t="shared" si="23"/>
        <v>7</v>
      </c>
      <c r="P211" s="2" t="str">
        <f t="shared" si="24"/>
        <v>WE</v>
      </c>
    </row>
    <row r="212" spans="1:16" ht="12.75" x14ac:dyDescent="0.2">
      <c r="A212" s="3">
        <v>2026</v>
      </c>
      <c r="B212" s="3">
        <v>6</v>
      </c>
      <c r="C212" s="1"/>
      <c r="E212" s="1"/>
      <c r="H212" s="3">
        <v>30</v>
      </c>
      <c r="I212" s="17">
        <v>22</v>
      </c>
      <c r="L212" s="99">
        <f t="shared" si="25"/>
        <v>42001</v>
      </c>
      <c r="M212" s="3">
        <f t="shared" si="21"/>
        <v>12</v>
      </c>
      <c r="N212" s="3">
        <f t="shared" si="22"/>
        <v>2014</v>
      </c>
      <c r="O212" s="3">
        <f t="shared" si="23"/>
        <v>1</v>
      </c>
      <c r="P212" s="2" t="str">
        <f t="shared" si="24"/>
        <v>WE</v>
      </c>
    </row>
    <row r="213" spans="1:16" ht="12.75" x14ac:dyDescent="0.2">
      <c r="A213" s="3">
        <v>2026</v>
      </c>
      <c r="B213" s="3">
        <v>7</v>
      </c>
      <c r="C213" s="1"/>
      <c r="E213" s="1"/>
      <c r="H213" s="3">
        <v>31</v>
      </c>
      <c r="I213" s="17">
        <v>23</v>
      </c>
      <c r="L213" s="99">
        <f t="shared" si="25"/>
        <v>42002</v>
      </c>
      <c r="M213" s="3">
        <f t="shared" si="21"/>
        <v>12</v>
      </c>
      <c r="N213" s="3">
        <f t="shared" si="22"/>
        <v>2014</v>
      </c>
      <c r="O213" s="3">
        <f t="shared" si="23"/>
        <v>2</v>
      </c>
      <c r="P213" s="2" t="str">
        <f t="shared" si="24"/>
        <v>WD</v>
      </c>
    </row>
    <row r="214" spans="1:16" ht="12.75" x14ac:dyDescent="0.2">
      <c r="A214" s="3">
        <v>2026</v>
      </c>
      <c r="B214" s="3">
        <v>8</v>
      </c>
      <c r="C214" s="1"/>
      <c r="E214" s="1"/>
      <c r="H214" s="3">
        <v>31</v>
      </c>
      <c r="I214" s="17">
        <v>21</v>
      </c>
      <c r="L214" s="99">
        <f t="shared" si="25"/>
        <v>42003</v>
      </c>
      <c r="M214" s="3">
        <f t="shared" si="21"/>
        <v>12</v>
      </c>
      <c r="N214" s="3">
        <f t="shared" si="22"/>
        <v>2014</v>
      </c>
      <c r="O214" s="3">
        <f t="shared" si="23"/>
        <v>3</v>
      </c>
      <c r="P214" s="2" t="str">
        <f t="shared" si="24"/>
        <v>WD</v>
      </c>
    </row>
    <row r="215" spans="1:16" ht="12.75" x14ac:dyDescent="0.2">
      <c r="A215" s="3">
        <v>2026</v>
      </c>
      <c r="B215" s="3">
        <v>9</v>
      </c>
      <c r="C215" s="1"/>
      <c r="E215" s="1"/>
      <c r="H215" s="3">
        <v>30</v>
      </c>
      <c r="I215" s="17">
        <v>22</v>
      </c>
      <c r="L215" s="99">
        <f t="shared" si="25"/>
        <v>42004</v>
      </c>
      <c r="M215" s="3">
        <f t="shared" si="21"/>
        <v>12</v>
      </c>
      <c r="N215" s="3">
        <f t="shared" si="22"/>
        <v>2014</v>
      </c>
      <c r="O215" s="3">
        <f t="shared" si="23"/>
        <v>4</v>
      </c>
      <c r="P215" s="2" t="str">
        <f t="shared" si="24"/>
        <v>WD</v>
      </c>
    </row>
    <row r="216" spans="1:16" ht="12.75" x14ac:dyDescent="0.2">
      <c r="A216" s="3">
        <v>2026</v>
      </c>
      <c r="B216" s="3">
        <v>10</v>
      </c>
      <c r="C216" s="1"/>
      <c r="E216" s="1"/>
      <c r="H216" s="3">
        <v>31</v>
      </c>
      <c r="I216" s="17">
        <v>22</v>
      </c>
      <c r="L216" s="99">
        <f t="shared" si="25"/>
        <v>42005</v>
      </c>
      <c r="M216" s="3">
        <f t="shared" si="21"/>
        <v>1</v>
      </c>
      <c r="N216" s="3">
        <f t="shared" si="22"/>
        <v>2015</v>
      </c>
      <c r="O216" s="3">
        <f t="shared" si="23"/>
        <v>5</v>
      </c>
      <c r="P216" s="2" t="str">
        <f t="shared" si="24"/>
        <v>WD</v>
      </c>
    </row>
    <row r="217" spans="1:16" ht="12.75" x14ac:dyDescent="0.2">
      <c r="A217" s="3">
        <v>2026</v>
      </c>
      <c r="B217" s="3">
        <v>11</v>
      </c>
      <c r="C217" s="1"/>
      <c r="E217" s="1"/>
      <c r="H217" s="3">
        <v>30</v>
      </c>
      <c r="I217" s="17">
        <v>21</v>
      </c>
      <c r="L217" s="99">
        <f t="shared" si="25"/>
        <v>42006</v>
      </c>
      <c r="M217" s="3">
        <f t="shared" si="21"/>
        <v>1</v>
      </c>
      <c r="N217" s="3">
        <f t="shared" si="22"/>
        <v>2015</v>
      </c>
      <c r="O217" s="3">
        <f t="shared" si="23"/>
        <v>6</v>
      </c>
      <c r="P217" s="2" t="str">
        <f t="shared" si="24"/>
        <v>WD</v>
      </c>
    </row>
    <row r="218" spans="1:16" ht="12.75" x14ac:dyDescent="0.2">
      <c r="A218" s="3">
        <v>2026</v>
      </c>
      <c r="B218" s="3">
        <v>12</v>
      </c>
      <c r="C218" s="1"/>
      <c r="E218" s="1"/>
      <c r="H218" s="3">
        <v>31</v>
      </c>
      <c r="I218" s="17">
        <v>23</v>
      </c>
      <c r="L218" s="99">
        <f t="shared" si="25"/>
        <v>42007</v>
      </c>
      <c r="M218" s="3">
        <f t="shared" si="21"/>
        <v>1</v>
      </c>
      <c r="N218" s="3">
        <f t="shared" si="22"/>
        <v>2015</v>
      </c>
      <c r="O218" s="3">
        <f t="shared" si="23"/>
        <v>7</v>
      </c>
      <c r="P218" s="2" t="str">
        <f t="shared" si="24"/>
        <v>WE</v>
      </c>
    </row>
    <row r="219" spans="1:16" ht="12.75" x14ac:dyDescent="0.2">
      <c r="A219" s="3">
        <v>2027</v>
      </c>
      <c r="B219" s="3">
        <v>1</v>
      </c>
      <c r="C219" s="1"/>
      <c r="D219" s="46"/>
      <c r="E219" s="1"/>
      <c r="H219" s="3">
        <v>31</v>
      </c>
      <c r="I219" s="17">
        <v>21</v>
      </c>
      <c r="L219" s="99">
        <f t="shared" si="25"/>
        <v>42008</v>
      </c>
      <c r="M219" s="3">
        <f t="shared" si="21"/>
        <v>1</v>
      </c>
      <c r="N219" s="3">
        <f t="shared" si="22"/>
        <v>2015</v>
      </c>
      <c r="O219" s="3">
        <f t="shared" si="23"/>
        <v>1</v>
      </c>
      <c r="P219" s="2" t="str">
        <f t="shared" si="24"/>
        <v>WE</v>
      </c>
    </row>
    <row r="220" spans="1:16" ht="12.75" x14ac:dyDescent="0.2">
      <c r="A220" s="3">
        <v>2027</v>
      </c>
      <c r="B220" s="3">
        <v>2</v>
      </c>
      <c r="C220" s="1"/>
      <c r="D220" s="46"/>
      <c r="E220" s="1"/>
      <c r="H220" s="3">
        <v>28</v>
      </c>
      <c r="I220" s="17">
        <v>20</v>
      </c>
      <c r="L220" s="99">
        <f t="shared" si="25"/>
        <v>42009</v>
      </c>
      <c r="M220" s="3">
        <f t="shared" si="21"/>
        <v>1</v>
      </c>
      <c r="N220" s="3">
        <f t="shared" si="22"/>
        <v>2015</v>
      </c>
      <c r="O220" s="3">
        <f t="shared" si="23"/>
        <v>2</v>
      </c>
      <c r="P220" s="2" t="str">
        <f t="shared" si="24"/>
        <v>WD</v>
      </c>
    </row>
    <row r="221" spans="1:16" ht="12.75" x14ac:dyDescent="0.2">
      <c r="A221" s="3">
        <v>2027</v>
      </c>
      <c r="B221" s="3">
        <v>3</v>
      </c>
      <c r="C221" s="1"/>
      <c r="D221" s="46"/>
      <c r="E221" s="1"/>
      <c r="H221" s="3">
        <v>31</v>
      </c>
      <c r="I221" s="17">
        <v>23</v>
      </c>
      <c r="L221" s="99">
        <f t="shared" si="25"/>
        <v>42010</v>
      </c>
      <c r="M221" s="3">
        <f t="shared" si="21"/>
        <v>1</v>
      </c>
      <c r="N221" s="3">
        <f t="shared" si="22"/>
        <v>2015</v>
      </c>
      <c r="O221" s="3">
        <f t="shared" si="23"/>
        <v>3</v>
      </c>
      <c r="P221" s="2" t="str">
        <f t="shared" si="24"/>
        <v>WD</v>
      </c>
    </row>
    <row r="222" spans="1:16" ht="12.75" x14ac:dyDescent="0.2">
      <c r="A222" s="3">
        <v>2027</v>
      </c>
      <c r="B222" s="3">
        <v>4</v>
      </c>
      <c r="C222" s="1"/>
      <c r="D222" s="46"/>
      <c r="E222" s="1"/>
      <c r="H222" s="3">
        <v>30</v>
      </c>
      <c r="I222" s="17">
        <v>22</v>
      </c>
      <c r="L222" s="99">
        <f t="shared" si="25"/>
        <v>42011</v>
      </c>
      <c r="M222" s="3">
        <f t="shared" si="21"/>
        <v>1</v>
      </c>
      <c r="N222" s="3">
        <f t="shared" si="22"/>
        <v>2015</v>
      </c>
      <c r="O222" s="3">
        <f t="shared" si="23"/>
        <v>4</v>
      </c>
      <c r="P222" s="2" t="str">
        <f t="shared" si="24"/>
        <v>WD</v>
      </c>
    </row>
    <row r="223" spans="1:16" ht="12.75" x14ac:dyDescent="0.2">
      <c r="A223" s="3">
        <v>2027</v>
      </c>
      <c r="B223" s="3">
        <v>5</v>
      </c>
      <c r="C223" s="1"/>
      <c r="D223" s="46"/>
      <c r="E223" s="1"/>
      <c r="H223" s="3">
        <v>31</v>
      </c>
      <c r="I223" s="17">
        <v>21</v>
      </c>
      <c r="L223" s="99">
        <f t="shared" si="25"/>
        <v>42012</v>
      </c>
      <c r="M223" s="3">
        <f t="shared" si="21"/>
        <v>1</v>
      </c>
      <c r="N223" s="3">
        <f t="shared" si="22"/>
        <v>2015</v>
      </c>
      <c r="O223" s="3">
        <f t="shared" si="23"/>
        <v>5</v>
      </c>
      <c r="P223" s="2" t="str">
        <f t="shared" si="24"/>
        <v>WD</v>
      </c>
    </row>
    <row r="224" spans="1:16" ht="12.75" x14ac:dyDescent="0.2">
      <c r="A224" s="3">
        <v>2027</v>
      </c>
      <c r="B224" s="3">
        <v>6</v>
      </c>
      <c r="C224" s="1"/>
      <c r="D224" s="46"/>
      <c r="E224" s="1"/>
      <c r="H224" s="3">
        <v>30</v>
      </c>
      <c r="I224" s="17">
        <v>22</v>
      </c>
      <c r="L224" s="99">
        <f t="shared" si="25"/>
        <v>42013</v>
      </c>
      <c r="M224" s="3">
        <f t="shared" si="21"/>
        <v>1</v>
      </c>
      <c r="N224" s="3">
        <f t="shared" si="22"/>
        <v>2015</v>
      </c>
      <c r="O224" s="3">
        <f t="shared" si="23"/>
        <v>6</v>
      </c>
      <c r="P224" s="2" t="str">
        <f t="shared" si="24"/>
        <v>WD</v>
      </c>
    </row>
    <row r="225" spans="1:16" ht="12.75" x14ac:dyDescent="0.2">
      <c r="A225" s="3">
        <v>2027</v>
      </c>
      <c r="B225" s="3">
        <v>7</v>
      </c>
      <c r="C225" s="1"/>
      <c r="D225" s="46"/>
      <c r="E225" s="1"/>
      <c r="H225" s="3">
        <v>31</v>
      </c>
      <c r="I225" s="17">
        <v>22</v>
      </c>
      <c r="L225" s="99">
        <f t="shared" si="25"/>
        <v>42014</v>
      </c>
      <c r="M225" s="3">
        <f t="shared" si="21"/>
        <v>1</v>
      </c>
      <c r="N225" s="3">
        <f t="shared" si="22"/>
        <v>2015</v>
      </c>
      <c r="O225" s="3">
        <f t="shared" si="23"/>
        <v>7</v>
      </c>
      <c r="P225" s="2" t="str">
        <f t="shared" si="24"/>
        <v>WE</v>
      </c>
    </row>
    <row r="226" spans="1:16" ht="12.75" x14ac:dyDescent="0.2">
      <c r="A226" s="3">
        <v>2027</v>
      </c>
      <c r="B226" s="3">
        <v>8</v>
      </c>
      <c r="C226" s="1"/>
      <c r="D226" s="46"/>
      <c r="E226" s="1"/>
      <c r="H226" s="3">
        <v>31</v>
      </c>
      <c r="I226" s="17">
        <v>22</v>
      </c>
      <c r="L226" s="99">
        <f t="shared" si="25"/>
        <v>42015</v>
      </c>
      <c r="M226" s="3">
        <f t="shared" si="21"/>
        <v>1</v>
      </c>
      <c r="N226" s="3">
        <f t="shared" si="22"/>
        <v>2015</v>
      </c>
      <c r="O226" s="3">
        <f t="shared" si="23"/>
        <v>1</v>
      </c>
      <c r="P226" s="2" t="str">
        <f t="shared" si="24"/>
        <v>WE</v>
      </c>
    </row>
    <row r="227" spans="1:16" ht="12.75" x14ac:dyDescent="0.2">
      <c r="A227" s="3">
        <v>2027</v>
      </c>
      <c r="B227" s="3">
        <v>9</v>
      </c>
      <c r="C227" s="1"/>
      <c r="D227" s="46"/>
      <c r="E227" s="1"/>
      <c r="H227" s="3">
        <v>30</v>
      </c>
      <c r="I227" s="17">
        <v>22</v>
      </c>
      <c r="L227" s="99">
        <f t="shared" si="25"/>
        <v>42016</v>
      </c>
      <c r="M227" s="3">
        <f t="shared" si="21"/>
        <v>1</v>
      </c>
      <c r="N227" s="3">
        <f t="shared" si="22"/>
        <v>2015</v>
      </c>
      <c r="O227" s="3">
        <f t="shared" si="23"/>
        <v>2</v>
      </c>
      <c r="P227" s="2" t="str">
        <f t="shared" si="24"/>
        <v>WD</v>
      </c>
    </row>
    <row r="228" spans="1:16" ht="12.75" x14ac:dyDescent="0.2">
      <c r="A228" s="3">
        <v>2027</v>
      </c>
      <c r="B228" s="3">
        <v>10</v>
      </c>
      <c r="C228" s="1"/>
      <c r="D228" s="46"/>
      <c r="E228" s="1"/>
      <c r="H228" s="3">
        <v>31</v>
      </c>
      <c r="I228" s="17">
        <v>21</v>
      </c>
      <c r="L228" s="99">
        <f t="shared" si="25"/>
        <v>42017</v>
      </c>
      <c r="M228" s="3">
        <f t="shared" si="21"/>
        <v>1</v>
      </c>
      <c r="N228" s="3">
        <f t="shared" si="22"/>
        <v>2015</v>
      </c>
      <c r="O228" s="3">
        <f t="shared" si="23"/>
        <v>3</v>
      </c>
      <c r="P228" s="2" t="str">
        <f t="shared" si="24"/>
        <v>WD</v>
      </c>
    </row>
    <row r="229" spans="1:16" ht="12.75" x14ac:dyDescent="0.2">
      <c r="A229" s="3">
        <v>2027</v>
      </c>
      <c r="B229" s="3">
        <v>11</v>
      </c>
      <c r="C229" s="1"/>
      <c r="D229" s="46"/>
      <c r="E229" s="1"/>
      <c r="H229" s="3">
        <v>30</v>
      </c>
      <c r="I229" s="17">
        <v>22</v>
      </c>
      <c r="L229" s="99">
        <f t="shared" si="25"/>
        <v>42018</v>
      </c>
      <c r="M229" s="3">
        <f t="shared" si="21"/>
        <v>1</v>
      </c>
      <c r="N229" s="3">
        <f t="shared" si="22"/>
        <v>2015</v>
      </c>
      <c r="O229" s="3">
        <f t="shared" si="23"/>
        <v>4</v>
      </c>
      <c r="P229" s="2" t="str">
        <f t="shared" si="24"/>
        <v>WD</v>
      </c>
    </row>
    <row r="230" spans="1:16" ht="12.75" x14ac:dyDescent="0.2">
      <c r="A230" s="3">
        <v>2027</v>
      </c>
      <c r="B230" s="3">
        <v>12</v>
      </c>
      <c r="C230" s="1"/>
      <c r="D230" s="46"/>
      <c r="E230" s="1"/>
      <c r="H230" s="3">
        <v>31</v>
      </c>
      <c r="I230" s="17">
        <v>23</v>
      </c>
      <c r="L230" s="99">
        <f t="shared" si="25"/>
        <v>42019</v>
      </c>
      <c r="M230" s="3">
        <f t="shared" si="21"/>
        <v>1</v>
      </c>
      <c r="N230" s="3">
        <f t="shared" si="22"/>
        <v>2015</v>
      </c>
      <c r="O230" s="3">
        <f t="shared" si="23"/>
        <v>5</v>
      </c>
      <c r="P230" s="2" t="str">
        <f t="shared" si="24"/>
        <v>WD</v>
      </c>
    </row>
    <row r="231" spans="1:16" ht="12.75" x14ac:dyDescent="0.2">
      <c r="A231" s="3">
        <v>2028</v>
      </c>
      <c r="B231" s="3">
        <v>1</v>
      </c>
      <c r="C231" s="1"/>
      <c r="D231" s="46"/>
      <c r="E231" s="1"/>
      <c r="H231" s="3">
        <v>31</v>
      </c>
      <c r="I231" s="17">
        <v>21</v>
      </c>
      <c r="L231" s="99">
        <f t="shared" si="25"/>
        <v>42020</v>
      </c>
      <c r="M231" s="3">
        <f t="shared" si="21"/>
        <v>1</v>
      </c>
      <c r="N231" s="3">
        <f t="shared" si="22"/>
        <v>2015</v>
      </c>
      <c r="O231" s="3">
        <f t="shared" si="23"/>
        <v>6</v>
      </c>
      <c r="P231" s="2" t="str">
        <f t="shared" si="24"/>
        <v>WD</v>
      </c>
    </row>
    <row r="232" spans="1:16" ht="12.75" x14ac:dyDescent="0.2">
      <c r="A232" s="3">
        <v>2028</v>
      </c>
      <c r="B232" s="3">
        <v>2</v>
      </c>
      <c r="C232" s="1"/>
      <c r="D232" s="46"/>
      <c r="E232" s="1"/>
      <c r="H232" s="3">
        <v>29</v>
      </c>
      <c r="I232" s="17">
        <v>21</v>
      </c>
      <c r="L232" s="99">
        <f t="shared" si="25"/>
        <v>42021</v>
      </c>
      <c r="M232" s="3">
        <f t="shared" si="21"/>
        <v>1</v>
      </c>
      <c r="N232" s="3">
        <f t="shared" si="22"/>
        <v>2015</v>
      </c>
      <c r="O232" s="3">
        <f t="shared" si="23"/>
        <v>7</v>
      </c>
      <c r="P232" s="2" t="str">
        <f t="shared" si="24"/>
        <v>WE</v>
      </c>
    </row>
    <row r="233" spans="1:16" ht="12.75" x14ac:dyDescent="0.2">
      <c r="A233" s="3">
        <v>2028</v>
      </c>
      <c r="B233" s="3">
        <v>3</v>
      </c>
      <c r="C233" s="1"/>
      <c r="D233" s="46"/>
      <c r="E233" s="1"/>
      <c r="H233" s="3">
        <v>31</v>
      </c>
      <c r="I233" s="17">
        <v>23</v>
      </c>
      <c r="L233" s="99">
        <f t="shared" si="25"/>
        <v>42022</v>
      </c>
      <c r="M233" s="3">
        <f t="shared" si="21"/>
        <v>1</v>
      </c>
      <c r="N233" s="3">
        <f t="shared" si="22"/>
        <v>2015</v>
      </c>
      <c r="O233" s="3">
        <f t="shared" si="23"/>
        <v>1</v>
      </c>
      <c r="P233" s="2" t="str">
        <f t="shared" si="24"/>
        <v>WE</v>
      </c>
    </row>
    <row r="234" spans="1:16" ht="12.75" x14ac:dyDescent="0.2">
      <c r="A234" s="3">
        <v>2028</v>
      </c>
      <c r="B234" s="3">
        <v>4</v>
      </c>
      <c r="C234" s="1"/>
      <c r="D234" s="46"/>
      <c r="E234" s="1"/>
      <c r="H234" s="3">
        <v>30</v>
      </c>
      <c r="I234" s="17">
        <v>20</v>
      </c>
      <c r="L234" s="99">
        <f t="shared" si="25"/>
        <v>42023</v>
      </c>
      <c r="M234" s="3">
        <f t="shared" si="21"/>
        <v>1</v>
      </c>
      <c r="N234" s="3">
        <f t="shared" si="22"/>
        <v>2015</v>
      </c>
      <c r="O234" s="3">
        <f t="shared" si="23"/>
        <v>2</v>
      </c>
      <c r="P234" s="2" t="str">
        <f t="shared" si="24"/>
        <v>WD</v>
      </c>
    </row>
    <row r="235" spans="1:16" ht="12.75" x14ac:dyDescent="0.2">
      <c r="A235" s="3">
        <v>2028</v>
      </c>
      <c r="B235" s="3">
        <v>5</v>
      </c>
      <c r="C235" s="1"/>
      <c r="D235" s="46"/>
      <c r="E235" s="1"/>
      <c r="H235" s="3">
        <v>31</v>
      </c>
      <c r="I235" s="17">
        <v>23</v>
      </c>
      <c r="L235" s="99">
        <f t="shared" si="25"/>
        <v>42024</v>
      </c>
      <c r="M235" s="3">
        <f t="shared" si="21"/>
        <v>1</v>
      </c>
      <c r="N235" s="3">
        <f t="shared" si="22"/>
        <v>2015</v>
      </c>
      <c r="O235" s="3">
        <f t="shared" si="23"/>
        <v>3</v>
      </c>
      <c r="P235" s="2" t="str">
        <f t="shared" si="24"/>
        <v>WD</v>
      </c>
    </row>
    <row r="236" spans="1:16" ht="12.75" x14ac:dyDescent="0.2">
      <c r="A236" s="3">
        <v>2028</v>
      </c>
      <c r="B236" s="3">
        <v>6</v>
      </c>
      <c r="C236" s="1"/>
      <c r="D236" s="46"/>
      <c r="E236" s="1"/>
      <c r="H236" s="3">
        <v>30</v>
      </c>
      <c r="I236" s="17">
        <v>22</v>
      </c>
      <c r="L236" s="99">
        <f t="shared" si="25"/>
        <v>42025</v>
      </c>
      <c r="M236" s="3">
        <f t="shared" si="21"/>
        <v>1</v>
      </c>
      <c r="N236" s="3">
        <f t="shared" si="22"/>
        <v>2015</v>
      </c>
      <c r="O236" s="3">
        <f t="shared" si="23"/>
        <v>4</v>
      </c>
      <c r="P236" s="2" t="str">
        <f t="shared" si="24"/>
        <v>WD</v>
      </c>
    </row>
    <row r="237" spans="1:16" ht="12.75" x14ac:dyDescent="0.2">
      <c r="A237" s="3">
        <v>2028</v>
      </c>
      <c r="B237" s="3">
        <v>7</v>
      </c>
      <c r="C237" s="1"/>
      <c r="D237" s="46"/>
      <c r="E237" s="1"/>
      <c r="H237" s="3">
        <v>31</v>
      </c>
      <c r="I237" s="17">
        <v>21</v>
      </c>
      <c r="L237" s="99">
        <f t="shared" si="25"/>
        <v>42026</v>
      </c>
      <c r="M237" s="3">
        <f t="shared" si="21"/>
        <v>1</v>
      </c>
      <c r="N237" s="3">
        <f t="shared" si="22"/>
        <v>2015</v>
      </c>
      <c r="O237" s="3">
        <f t="shared" si="23"/>
        <v>5</v>
      </c>
      <c r="P237" s="2" t="str">
        <f t="shared" si="24"/>
        <v>WD</v>
      </c>
    </row>
    <row r="238" spans="1:16" ht="12.75" x14ac:dyDescent="0.2">
      <c r="A238" s="3">
        <v>2028</v>
      </c>
      <c r="B238" s="3">
        <v>8</v>
      </c>
      <c r="C238" s="1"/>
      <c r="D238" s="46"/>
      <c r="E238" s="1"/>
      <c r="H238" s="3">
        <v>31</v>
      </c>
      <c r="I238" s="17">
        <v>23</v>
      </c>
      <c r="L238" s="99">
        <f t="shared" si="25"/>
        <v>42027</v>
      </c>
      <c r="M238" s="3">
        <f t="shared" si="21"/>
        <v>1</v>
      </c>
      <c r="N238" s="3">
        <f t="shared" si="22"/>
        <v>2015</v>
      </c>
      <c r="O238" s="3">
        <f t="shared" si="23"/>
        <v>6</v>
      </c>
      <c r="P238" s="2" t="str">
        <f t="shared" si="24"/>
        <v>WD</v>
      </c>
    </row>
    <row r="239" spans="1:16" ht="12.75" x14ac:dyDescent="0.2">
      <c r="A239" s="3">
        <v>2028</v>
      </c>
      <c r="B239" s="3">
        <v>9</v>
      </c>
      <c r="C239" s="1"/>
      <c r="D239" s="46"/>
      <c r="E239" s="1"/>
      <c r="H239" s="3">
        <v>30</v>
      </c>
      <c r="I239" s="17">
        <v>21</v>
      </c>
      <c r="L239" s="99">
        <f t="shared" si="25"/>
        <v>42028</v>
      </c>
      <c r="M239" s="3">
        <f t="shared" si="21"/>
        <v>1</v>
      </c>
      <c r="N239" s="3">
        <f t="shared" si="22"/>
        <v>2015</v>
      </c>
      <c r="O239" s="3">
        <f t="shared" si="23"/>
        <v>7</v>
      </c>
      <c r="P239" s="2" t="str">
        <f t="shared" si="24"/>
        <v>WE</v>
      </c>
    </row>
    <row r="240" spans="1:16" ht="12.75" x14ac:dyDescent="0.2">
      <c r="A240" s="3">
        <v>2028</v>
      </c>
      <c r="B240" s="3">
        <v>10</v>
      </c>
      <c r="C240" s="1"/>
      <c r="D240" s="46"/>
      <c r="E240" s="1"/>
      <c r="H240" s="3">
        <v>31</v>
      </c>
      <c r="I240" s="17">
        <v>22</v>
      </c>
      <c r="L240" s="99">
        <f t="shared" si="25"/>
        <v>42029</v>
      </c>
      <c r="M240" s="3">
        <f t="shared" si="21"/>
        <v>1</v>
      </c>
      <c r="N240" s="3">
        <f t="shared" si="22"/>
        <v>2015</v>
      </c>
      <c r="O240" s="3">
        <f t="shared" si="23"/>
        <v>1</v>
      </c>
      <c r="P240" s="2" t="str">
        <f t="shared" si="24"/>
        <v>WE</v>
      </c>
    </row>
    <row r="241" spans="1:16" ht="12.75" x14ac:dyDescent="0.2">
      <c r="A241" s="3">
        <v>2028</v>
      </c>
      <c r="B241" s="3">
        <v>11</v>
      </c>
      <c r="C241" s="1"/>
      <c r="D241" s="46"/>
      <c r="E241" s="1"/>
      <c r="H241" s="3">
        <v>30</v>
      </c>
      <c r="I241" s="17">
        <v>22</v>
      </c>
      <c r="L241" s="99">
        <f t="shared" si="25"/>
        <v>42030</v>
      </c>
      <c r="M241" s="3">
        <f t="shared" si="21"/>
        <v>1</v>
      </c>
      <c r="N241" s="3">
        <f t="shared" si="22"/>
        <v>2015</v>
      </c>
      <c r="O241" s="3">
        <f t="shared" si="23"/>
        <v>2</v>
      </c>
      <c r="P241" s="2" t="str">
        <f t="shared" si="24"/>
        <v>WD</v>
      </c>
    </row>
    <row r="242" spans="1:16" ht="12.75" x14ac:dyDescent="0.2">
      <c r="A242" s="3">
        <v>2028</v>
      </c>
      <c r="B242" s="3">
        <v>12</v>
      </c>
      <c r="C242" s="1"/>
      <c r="D242" s="46"/>
      <c r="E242" s="1"/>
      <c r="H242" s="3">
        <v>31</v>
      </c>
      <c r="I242" s="17">
        <v>21</v>
      </c>
      <c r="L242" s="99">
        <f t="shared" si="25"/>
        <v>42031</v>
      </c>
      <c r="M242" s="3">
        <f t="shared" si="21"/>
        <v>1</v>
      </c>
      <c r="N242" s="3">
        <f t="shared" si="22"/>
        <v>2015</v>
      </c>
      <c r="O242" s="3">
        <f t="shared" si="23"/>
        <v>3</v>
      </c>
      <c r="P242" s="2" t="str">
        <f t="shared" si="24"/>
        <v>WD</v>
      </c>
    </row>
    <row r="243" spans="1:16" ht="12.75" x14ac:dyDescent="0.2">
      <c r="A243" s="3">
        <v>2029</v>
      </c>
      <c r="B243" s="3">
        <v>1</v>
      </c>
      <c r="C243" s="1"/>
      <c r="D243" s="46"/>
      <c r="E243" s="1"/>
      <c r="H243" s="3">
        <v>31</v>
      </c>
      <c r="I243" s="17">
        <v>23</v>
      </c>
      <c r="L243" s="99">
        <f t="shared" si="25"/>
        <v>42032</v>
      </c>
      <c r="M243" s="3">
        <f t="shared" si="21"/>
        <v>1</v>
      </c>
      <c r="N243" s="3">
        <f t="shared" si="22"/>
        <v>2015</v>
      </c>
      <c r="O243" s="3">
        <f t="shared" si="23"/>
        <v>4</v>
      </c>
      <c r="P243" s="2" t="str">
        <f t="shared" si="24"/>
        <v>WD</v>
      </c>
    </row>
    <row r="244" spans="1:16" ht="12.75" x14ac:dyDescent="0.2">
      <c r="A244" s="3">
        <v>2029</v>
      </c>
      <c r="B244" s="3">
        <v>2</v>
      </c>
      <c r="C244" s="1"/>
      <c r="D244" s="46"/>
      <c r="E244" s="1"/>
      <c r="H244" s="3">
        <v>28</v>
      </c>
      <c r="I244" s="17">
        <v>20</v>
      </c>
      <c r="L244" s="99">
        <f t="shared" si="25"/>
        <v>42033</v>
      </c>
      <c r="M244" s="3">
        <f t="shared" si="21"/>
        <v>1</v>
      </c>
      <c r="N244" s="3">
        <f t="shared" si="22"/>
        <v>2015</v>
      </c>
      <c r="O244" s="3">
        <f t="shared" si="23"/>
        <v>5</v>
      </c>
      <c r="P244" s="2" t="str">
        <f t="shared" si="24"/>
        <v>WD</v>
      </c>
    </row>
    <row r="245" spans="1:16" ht="12.75" x14ac:dyDescent="0.2">
      <c r="A245" s="3">
        <v>2029</v>
      </c>
      <c r="B245" s="3">
        <v>3</v>
      </c>
      <c r="C245" s="1"/>
      <c r="D245" s="46"/>
      <c r="E245" s="1"/>
      <c r="H245" s="3">
        <v>31</v>
      </c>
      <c r="I245" s="17">
        <v>22</v>
      </c>
      <c r="L245" s="99">
        <f t="shared" si="25"/>
        <v>42034</v>
      </c>
      <c r="M245" s="3">
        <f t="shared" si="21"/>
        <v>1</v>
      </c>
      <c r="N245" s="3">
        <f t="shared" si="22"/>
        <v>2015</v>
      </c>
      <c r="O245" s="3">
        <f t="shared" si="23"/>
        <v>6</v>
      </c>
      <c r="P245" s="2" t="str">
        <f t="shared" si="24"/>
        <v>WD</v>
      </c>
    </row>
    <row r="246" spans="1:16" ht="12.75" x14ac:dyDescent="0.2">
      <c r="A246" s="3">
        <v>2029</v>
      </c>
      <c r="B246" s="3">
        <v>4</v>
      </c>
      <c r="C246" s="1"/>
      <c r="D246" s="46"/>
      <c r="E246" s="1"/>
      <c r="H246" s="3">
        <v>30</v>
      </c>
      <c r="I246" s="17">
        <v>21</v>
      </c>
      <c r="L246" s="99">
        <f t="shared" si="25"/>
        <v>42035</v>
      </c>
      <c r="M246" s="3">
        <f t="shared" si="21"/>
        <v>1</v>
      </c>
      <c r="N246" s="3">
        <f t="shared" si="22"/>
        <v>2015</v>
      </c>
      <c r="O246" s="3">
        <f t="shared" si="23"/>
        <v>7</v>
      </c>
      <c r="P246" s="2" t="str">
        <f t="shared" si="24"/>
        <v>WE</v>
      </c>
    </row>
    <row r="247" spans="1:16" ht="12.75" x14ac:dyDescent="0.2">
      <c r="A247" s="3">
        <v>2029</v>
      </c>
      <c r="B247" s="3">
        <v>5</v>
      </c>
      <c r="C247" s="1"/>
      <c r="D247" s="46"/>
      <c r="E247" s="1"/>
      <c r="H247" s="3">
        <v>31</v>
      </c>
      <c r="I247" s="17">
        <v>23</v>
      </c>
      <c r="L247" s="99">
        <f t="shared" si="25"/>
        <v>42036</v>
      </c>
      <c r="M247" s="3">
        <f t="shared" si="21"/>
        <v>2</v>
      </c>
      <c r="N247" s="3">
        <f t="shared" si="22"/>
        <v>2015</v>
      </c>
      <c r="O247" s="3">
        <f t="shared" si="23"/>
        <v>1</v>
      </c>
      <c r="P247" s="2" t="str">
        <f t="shared" si="24"/>
        <v>WE</v>
      </c>
    </row>
    <row r="248" spans="1:16" ht="12.75" x14ac:dyDescent="0.2">
      <c r="A248" s="3">
        <v>2029</v>
      </c>
      <c r="B248" s="3">
        <v>6</v>
      </c>
      <c r="C248" s="1"/>
      <c r="D248" s="46"/>
      <c r="E248" s="1"/>
      <c r="H248" s="3">
        <v>30</v>
      </c>
      <c r="I248" s="17">
        <v>21</v>
      </c>
      <c r="L248" s="99">
        <f t="shared" si="25"/>
        <v>42037</v>
      </c>
      <c r="M248" s="3">
        <f t="shared" si="21"/>
        <v>2</v>
      </c>
      <c r="N248" s="3">
        <f t="shared" si="22"/>
        <v>2015</v>
      </c>
      <c r="O248" s="3">
        <f t="shared" si="23"/>
        <v>2</v>
      </c>
      <c r="P248" s="2" t="str">
        <f t="shared" si="24"/>
        <v>WD</v>
      </c>
    </row>
    <row r="249" spans="1:16" ht="12.75" x14ac:dyDescent="0.2">
      <c r="A249" s="3">
        <v>2029</v>
      </c>
      <c r="B249" s="3">
        <v>7</v>
      </c>
      <c r="C249" s="1"/>
      <c r="D249" s="46"/>
      <c r="E249" s="1"/>
      <c r="H249" s="3">
        <v>31</v>
      </c>
      <c r="I249" s="17">
        <v>22</v>
      </c>
      <c r="L249" s="99">
        <f t="shared" si="25"/>
        <v>42038</v>
      </c>
      <c r="M249" s="3">
        <f t="shared" si="21"/>
        <v>2</v>
      </c>
      <c r="N249" s="3">
        <f t="shared" si="22"/>
        <v>2015</v>
      </c>
      <c r="O249" s="3">
        <f t="shared" si="23"/>
        <v>3</v>
      </c>
      <c r="P249" s="2" t="str">
        <f t="shared" si="24"/>
        <v>WD</v>
      </c>
    </row>
    <row r="250" spans="1:16" ht="12.75" x14ac:dyDescent="0.2">
      <c r="A250" s="3">
        <v>2029</v>
      </c>
      <c r="B250" s="3">
        <v>8</v>
      </c>
      <c r="C250" s="1"/>
      <c r="D250" s="46"/>
      <c r="E250" s="1"/>
      <c r="H250" s="3">
        <v>31</v>
      </c>
      <c r="I250" s="17">
        <v>23</v>
      </c>
      <c r="L250" s="99">
        <f t="shared" si="25"/>
        <v>42039</v>
      </c>
      <c r="M250" s="3">
        <f t="shared" si="21"/>
        <v>2</v>
      </c>
      <c r="N250" s="3">
        <f t="shared" si="22"/>
        <v>2015</v>
      </c>
      <c r="O250" s="3">
        <f t="shared" si="23"/>
        <v>4</v>
      </c>
      <c r="P250" s="2" t="str">
        <f t="shared" si="24"/>
        <v>WD</v>
      </c>
    </row>
    <row r="251" spans="1:16" ht="12.75" x14ac:dyDescent="0.2">
      <c r="A251" s="3">
        <v>2029</v>
      </c>
      <c r="B251" s="3">
        <v>9</v>
      </c>
      <c r="C251" s="1"/>
      <c r="D251" s="46"/>
      <c r="E251" s="1"/>
      <c r="H251" s="3">
        <v>30</v>
      </c>
      <c r="I251" s="17">
        <v>20</v>
      </c>
      <c r="L251" s="99">
        <f t="shared" si="25"/>
        <v>42040</v>
      </c>
      <c r="M251" s="3">
        <f t="shared" si="21"/>
        <v>2</v>
      </c>
      <c r="N251" s="3">
        <f t="shared" si="22"/>
        <v>2015</v>
      </c>
      <c r="O251" s="3">
        <f t="shared" si="23"/>
        <v>5</v>
      </c>
      <c r="P251" s="2" t="str">
        <f t="shared" si="24"/>
        <v>WD</v>
      </c>
    </row>
    <row r="252" spans="1:16" ht="12.75" x14ac:dyDescent="0.2">
      <c r="A252" s="3">
        <v>2029</v>
      </c>
      <c r="B252" s="3">
        <v>10</v>
      </c>
      <c r="C252" s="1"/>
      <c r="D252" s="46"/>
      <c r="E252" s="1"/>
      <c r="H252" s="3">
        <v>31</v>
      </c>
      <c r="I252" s="17">
        <v>23</v>
      </c>
      <c r="L252" s="99">
        <f t="shared" si="25"/>
        <v>42041</v>
      </c>
      <c r="M252" s="3">
        <f t="shared" si="21"/>
        <v>2</v>
      </c>
      <c r="N252" s="3">
        <f t="shared" si="22"/>
        <v>2015</v>
      </c>
      <c r="O252" s="3">
        <f t="shared" si="23"/>
        <v>6</v>
      </c>
      <c r="P252" s="2" t="str">
        <f t="shared" si="24"/>
        <v>WD</v>
      </c>
    </row>
    <row r="253" spans="1:16" ht="12.75" x14ac:dyDescent="0.2">
      <c r="A253" s="3">
        <v>2029</v>
      </c>
      <c r="B253" s="3">
        <v>11</v>
      </c>
      <c r="C253" s="1"/>
      <c r="D253" s="46"/>
      <c r="E253" s="1"/>
      <c r="H253" s="3">
        <v>30</v>
      </c>
      <c r="I253" s="17">
        <v>22</v>
      </c>
      <c r="L253" s="99">
        <f t="shared" si="25"/>
        <v>42042</v>
      </c>
      <c r="M253" s="3">
        <f t="shared" si="21"/>
        <v>2</v>
      </c>
      <c r="N253" s="3">
        <f t="shared" si="22"/>
        <v>2015</v>
      </c>
      <c r="O253" s="3">
        <f t="shared" si="23"/>
        <v>7</v>
      </c>
      <c r="P253" s="2" t="str">
        <f t="shared" si="24"/>
        <v>WE</v>
      </c>
    </row>
    <row r="254" spans="1:16" ht="12.75" x14ac:dyDescent="0.2">
      <c r="A254" s="3">
        <v>2029</v>
      </c>
      <c r="B254" s="3">
        <v>12</v>
      </c>
      <c r="C254" s="1"/>
      <c r="D254" s="46"/>
      <c r="E254" s="1"/>
      <c r="H254" s="3">
        <v>31</v>
      </c>
      <c r="I254" s="17">
        <v>21</v>
      </c>
      <c r="L254" s="99">
        <f t="shared" si="25"/>
        <v>42043</v>
      </c>
      <c r="M254" s="3">
        <f t="shared" si="21"/>
        <v>2</v>
      </c>
      <c r="N254" s="3">
        <f t="shared" si="22"/>
        <v>2015</v>
      </c>
      <c r="O254" s="3">
        <f t="shared" si="23"/>
        <v>1</v>
      </c>
      <c r="P254" s="2" t="str">
        <f t="shared" si="24"/>
        <v>WE</v>
      </c>
    </row>
    <row r="255" spans="1:16" ht="12.75" x14ac:dyDescent="0.2">
      <c r="A255" s="3">
        <v>2030</v>
      </c>
      <c r="B255" s="3">
        <v>1</v>
      </c>
      <c r="C255" s="1"/>
      <c r="D255" s="46"/>
      <c r="E255" s="1"/>
      <c r="H255" s="3">
        <v>31</v>
      </c>
      <c r="I255" s="17">
        <v>23</v>
      </c>
      <c r="L255" s="99">
        <f t="shared" si="25"/>
        <v>42044</v>
      </c>
      <c r="M255" s="3">
        <f t="shared" si="21"/>
        <v>2</v>
      </c>
      <c r="N255" s="3">
        <f t="shared" si="22"/>
        <v>2015</v>
      </c>
      <c r="O255" s="3">
        <f t="shared" si="23"/>
        <v>2</v>
      </c>
      <c r="P255" s="2" t="str">
        <f t="shared" si="24"/>
        <v>WD</v>
      </c>
    </row>
    <row r="256" spans="1:16" ht="12.75" x14ac:dyDescent="0.2">
      <c r="A256" s="3">
        <v>2030</v>
      </c>
      <c r="B256" s="3">
        <v>2</v>
      </c>
      <c r="C256" s="1"/>
      <c r="D256" s="46"/>
      <c r="E256" s="1"/>
      <c r="H256" s="3">
        <v>28</v>
      </c>
      <c r="I256" s="17">
        <v>20</v>
      </c>
      <c r="L256" s="99">
        <f t="shared" si="25"/>
        <v>42045</v>
      </c>
      <c r="M256" s="3">
        <f t="shared" si="21"/>
        <v>2</v>
      </c>
      <c r="N256" s="3">
        <f t="shared" si="22"/>
        <v>2015</v>
      </c>
      <c r="O256" s="3">
        <f t="shared" si="23"/>
        <v>3</v>
      </c>
      <c r="P256" s="2" t="str">
        <f t="shared" si="24"/>
        <v>WD</v>
      </c>
    </row>
    <row r="257" spans="1:16" ht="12.75" x14ac:dyDescent="0.2">
      <c r="A257" s="3">
        <v>2030</v>
      </c>
      <c r="B257" s="3">
        <v>3</v>
      </c>
      <c r="C257" s="1"/>
      <c r="D257" s="46"/>
      <c r="E257" s="1"/>
      <c r="H257" s="3">
        <v>31</v>
      </c>
      <c r="I257" s="17">
        <v>21</v>
      </c>
      <c r="L257" s="99">
        <f t="shared" si="25"/>
        <v>42046</v>
      </c>
      <c r="M257" s="3">
        <f t="shared" si="21"/>
        <v>2</v>
      </c>
      <c r="N257" s="3">
        <f t="shared" si="22"/>
        <v>2015</v>
      </c>
      <c r="O257" s="3">
        <f t="shared" si="23"/>
        <v>4</v>
      </c>
      <c r="P257" s="2" t="str">
        <f t="shared" si="24"/>
        <v>WD</v>
      </c>
    </row>
    <row r="258" spans="1:16" ht="12.75" x14ac:dyDescent="0.2">
      <c r="A258" s="3">
        <v>2030</v>
      </c>
      <c r="B258" s="3">
        <v>4</v>
      </c>
      <c r="C258" s="1"/>
      <c r="D258" s="46"/>
      <c r="E258" s="1"/>
      <c r="H258" s="3">
        <v>30</v>
      </c>
      <c r="I258" s="17">
        <v>22</v>
      </c>
      <c r="L258" s="99">
        <f t="shared" si="25"/>
        <v>42047</v>
      </c>
      <c r="M258" s="3">
        <f t="shared" si="21"/>
        <v>2</v>
      </c>
      <c r="N258" s="3">
        <f t="shared" si="22"/>
        <v>2015</v>
      </c>
      <c r="O258" s="3">
        <f t="shared" si="23"/>
        <v>5</v>
      </c>
      <c r="P258" s="2" t="str">
        <f t="shared" si="24"/>
        <v>WD</v>
      </c>
    </row>
    <row r="259" spans="1:16" ht="12.75" x14ac:dyDescent="0.2">
      <c r="A259" s="3">
        <v>2030</v>
      </c>
      <c r="B259" s="3">
        <v>5</v>
      </c>
      <c r="C259" s="1"/>
      <c r="D259" s="46"/>
      <c r="E259" s="1"/>
      <c r="H259" s="3">
        <v>31</v>
      </c>
      <c r="I259" s="17">
        <v>23</v>
      </c>
      <c r="L259" s="99">
        <f t="shared" si="25"/>
        <v>42048</v>
      </c>
      <c r="M259" s="3">
        <f t="shared" ref="M259:M322" si="26">MONTH(L259)</f>
        <v>2</v>
      </c>
      <c r="N259" s="3">
        <f t="shared" ref="N259:N322" si="27">YEAR(L259)</f>
        <v>2015</v>
      </c>
      <c r="O259" s="3">
        <f t="shared" ref="O259:O322" si="28">WEEKDAY(L259)</f>
        <v>6</v>
      </c>
      <c r="P259" s="2" t="str">
        <f t="shared" ref="P259:P322" si="29">IF(O259=1,"WE",IF(O259=7,"WE","WD"))</f>
        <v>WD</v>
      </c>
    </row>
    <row r="260" spans="1:16" ht="12.75" x14ac:dyDescent="0.2">
      <c r="A260" s="3">
        <v>2030</v>
      </c>
      <c r="B260" s="3">
        <v>6</v>
      </c>
      <c r="C260" s="1"/>
      <c r="D260" s="46"/>
      <c r="E260" s="1"/>
      <c r="H260" s="3">
        <v>30</v>
      </c>
      <c r="I260" s="17">
        <v>20</v>
      </c>
      <c r="L260" s="99">
        <f t="shared" ref="L260:L323" si="30">+L259+1</f>
        <v>42049</v>
      </c>
      <c r="M260" s="3">
        <f t="shared" si="26"/>
        <v>2</v>
      </c>
      <c r="N260" s="3">
        <f t="shared" si="27"/>
        <v>2015</v>
      </c>
      <c r="O260" s="3">
        <f t="shared" si="28"/>
        <v>7</v>
      </c>
      <c r="P260" s="2" t="str">
        <f t="shared" si="29"/>
        <v>WE</v>
      </c>
    </row>
    <row r="261" spans="1:16" ht="12.75" x14ac:dyDescent="0.2">
      <c r="A261" s="3">
        <v>2030</v>
      </c>
      <c r="B261" s="3">
        <v>7</v>
      </c>
      <c r="C261" s="1"/>
      <c r="D261" s="46"/>
      <c r="E261" s="1"/>
      <c r="H261" s="3">
        <v>31</v>
      </c>
      <c r="I261" s="17">
        <v>23</v>
      </c>
      <c r="L261" s="99">
        <f t="shared" si="30"/>
        <v>42050</v>
      </c>
      <c r="M261" s="3">
        <f t="shared" si="26"/>
        <v>2</v>
      </c>
      <c r="N261" s="3">
        <f t="shared" si="27"/>
        <v>2015</v>
      </c>
      <c r="O261" s="3">
        <f t="shared" si="28"/>
        <v>1</v>
      </c>
      <c r="P261" s="2" t="str">
        <f t="shared" si="29"/>
        <v>WE</v>
      </c>
    </row>
    <row r="262" spans="1:16" ht="12.75" x14ac:dyDescent="0.2">
      <c r="A262" s="3">
        <v>2030</v>
      </c>
      <c r="B262" s="3">
        <v>8</v>
      </c>
      <c r="C262" s="1"/>
      <c r="D262" s="46"/>
      <c r="E262" s="1"/>
      <c r="H262" s="3">
        <v>31</v>
      </c>
      <c r="I262" s="17">
        <v>22</v>
      </c>
      <c r="L262" s="99">
        <f t="shared" si="30"/>
        <v>42051</v>
      </c>
      <c r="M262" s="3">
        <f t="shared" si="26"/>
        <v>2</v>
      </c>
      <c r="N262" s="3">
        <f t="shared" si="27"/>
        <v>2015</v>
      </c>
      <c r="O262" s="3">
        <f t="shared" si="28"/>
        <v>2</v>
      </c>
      <c r="P262" s="2" t="str">
        <f t="shared" si="29"/>
        <v>WD</v>
      </c>
    </row>
    <row r="263" spans="1:16" ht="12.75" x14ac:dyDescent="0.2">
      <c r="A263" s="3">
        <v>2030</v>
      </c>
      <c r="B263" s="3">
        <v>9</v>
      </c>
      <c r="C263" s="1"/>
      <c r="D263" s="46"/>
      <c r="E263" s="1"/>
      <c r="H263" s="3">
        <v>30</v>
      </c>
      <c r="I263" s="17">
        <v>21</v>
      </c>
      <c r="L263" s="99">
        <f t="shared" si="30"/>
        <v>42052</v>
      </c>
      <c r="M263" s="3">
        <f t="shared" si="26"/>
        <v>2</v>
      </c>
      <c r="N263" s="3">
        <f t="shared" si="27"/>
        <v>2015</v>
      </c>
      <c r="O263" s="3">
        <f t="shared" si="28"/>
        <v>3</v>
      </c>
      <c r="P263" s="2" t="str">
        <f t="shared" si="29"/>
        <v>WD</v>
      </c>
    </row>
    <row r="264" spans="1:16" ht="12.75" x14ac:dyDescent="0.2">
      <c r="A264" s="3">
        <v>2030</v>
      </c>
      <c r="B264" s="3">
        <v>10</v>
      </c>
      <c r="C264" s="1"/>
      <c r="D264" s="46"/>
      <c r="E264" s="1"/>
      <c r="H264" s="3">
        <v>31</v>
      </c>
      <c r="I264" s="17">
        <v>23</v>
      </c>
      <c r="L264" s="99">
        <f t="shared" si="30"/>
        <v>42053</v>
      </c>
      <c r="M264" s="3">
        <f t="shared" si="26"/>
        <v>2</v>
      </c>
      <c r="N264" s="3">
        <f t="shared" si="27"/>
        <v>2015</v>
      </c>
      <c r="O264" s="3">
        <f t="shared" si="28"/>
        <v>4</v>
      </c>
      <c r="P264" s="2" t="str">
        <f t="shared" si="29"/>
        <v>WD</v>
      </c>
    </row>
    <row r="265" spans="1:16" ht="12.75" x14ac:dyDescent="0.2">
      <c r="A265" s="3">
        <v>2030</v>
      </c>
      <c r="B265" s="3">
        <v>11</v>
      </c>
      <c r="C265" s="1"/>
      <c r="D265" s="46"/>
      <c r="E265" s="1"/>
      <c r="H265" s="3">
        <v>30</v>
      </c>
      <c r="I265" s="17">
        <v>21</v>
      </c>
      <c r="L265" s="99">
        <f t="shared" si="30"/>
        <v>42054</v>
      </c>
      <c r="M265" s="3">
        <f t="shared" si="26"/>
        <v>2</v>
      </c>
      <c r="N265" s="3">
        <f t="shared" si="27"/>
        <v>2015</v>
      </c>
      <c r="O265" s="3">
        <f t="shared" si="28"/>
        <v>5</v>
      </c>
      <c r="P265" s="2" t="str">
        <f t="shared" si="29"/>
        <v>WD</v>
      </c>
    </row>
    <row r="266" spans="1:16" ht="12.75" x14ac:dyDescent="0.2">
      <c r="A266" s="3">
        <v>2030</v>
      </c>
      <c r="B266" s="3">
        <v>12</v>
      </c>
      <c r="C266" s="1"/>
      <c r="D266" s="46"/>
      <c r="E266" s="1"/>
      <c r="H266" s="3">
        <v>31</v>
      </c>
      <c r="I266" s="17">
        <v>22</v>
      </c>
      <c r="L266" s="99">
        <f t="shared" si="30"/>
        <v>42055</v>
      </c>
      <c r="M266" s="3">
        <f t="shared" si="26"/>
        <v>2</v>
      </c>
      <c r="N266" s="3">
        <f t="shared" si="27"/>
        <v>2015</v>
      </c>
      <c r="O266" s="3">
        <f t="shared" si="28"/>
        <v>6</v>
      </c>
      <c r="P266" s="2" t="str">
        <f t="shared" si="29"/>
        <v>WD</v>
      </c>
    </row>
    <row r="267" spans="1:16" ht="12.75" x14ac:dyDescent="0.2">
      <c r="A267" s="3">
        <v>2031</v>
      </c>
      <c r="B267" s="3">
        <v>1</v>
      </c>
      <c r="C267" s="1"/>
      <c r="D267" s="46"/>
      <c r="E267" s="1"/>
      <c r="H267" s="3">
        <v>31</v>
      </c>
      <c r="I267" s="17">
        <v>23</v>
      </c>
      <c r="L267" s="99">
        <f t="shared" si="30"/>
        <v>42056</v>
      </c>
      <c r="M267" s="3">
        <f t="shared" si="26"/>
        <v>2</v>
      </c>
      <c r="N267" s="3">
        <f t="shared" si="27"/>
        <v>2015</v>
      </c>
      <c r="O267" s="3">
        <f t="shared" si="28"/>
        <v>7</v>
      </c>
      <c r="P267" s="2" t="str">
        <f t="shared" si="29"/>
        <v>WE</v>
      </c>
    </row>
    <row r="268" spans="1:16" ht="12.75" x14ac:dyDescent="0.2">
      <c r="A268" s="3">
        <v>2031</v>
      </c>
      <c r="B268" s="3">
        <v>2</v>
      </c>
      <c r="C268" s="1"/>
      <c r="D268" s="46"/>
      <c r="E268" s="1"/>
      <c r="H268" s="3">
        <v>28</v>
      </c>
      <c r="I268" s="17">
        <v>20</v>
      </c>
      <c r="L268" s="99">
        <f t="shared" si="30"/>
        <v>42057</v>
      </c>
      <c r="M268" s="3">
        <f t="shared" si="26"/>
        <v>2</v>
      </c>
      <c r="N268" s="3">
        <f t="shared" si="27"/>
        <v>2015</v>
      </c>
      <c r="O268" s="3">
        <f t="shared" si="28"/>
        <v>1</v>
      </c>
      <c r="P268" s="2" t="str">
        <f t="shared" si="29"/>
        <v>WE</v>
      </c>
    </row>
    <row r="269" spans="1:16" ht="12.75" x14ac:dyDescent="0.2">
      <c r="A269" s="3">
        <v>2031</v>
      </c>
      <c r="B269" s="3">
        <v>3</v>
      </c>
      <c r="C269" s="1"/>
      <c r="D269" s="46"/>
      <c r="E269" s="1"/>
      <c r="H269" s="3">
        <v>31</v>
      </c>
      <c r="I269" s="17">
        <v>21</v>
      </c>
      <c r="L269" s="99">
        <f t="shared" si="30"/>
        <v>42058</v>
      </c>
      <c r="M269" s="3">
        <f t="shared" si="26"/>
        <v>2</v>
      </c>
      <c r="N269" s="3">
        <f t="shared" si="27"/>
        <v>2015</v>
      </c>
      <c r="O269" s="3">
        <f t="shared" si="28"/>
        <v>2</v>
      </c>
      <c r="P269" s="2" t="str">
        <f t="shared" si="29"/>
        <v>WD</v>
      </c>
    </row>
    <row r="270" spans="1:16" ht="12.75" x14ac:dyDescent="0.2">
      <c r="A270" s="3">
        <v>2031</v>
      </c>
      <c r="B270" s="3">
        <v>4</v>
      </c>
      <c r="C270" s="1"/>
      <c r="D270" s="46"/>
      <c r="E270" s="1"/>
      <c r="H270" s="3">
        <v>30</v>
      </c>
      <c r="I270" s="17">
        <v>22</v>
      </c>
      <c r="L270" s="99">
        <f t="shared" si="30"/>
        <v>42059</v>
      </c>
      <c r="M270" s="3">
        <f t="shared" si="26"/>
        <v>2</v>
      </c>
      <c r="N270" s="3">
        <f t="shared" si="27"/>
        <v>2015</v>
      </c>
      <c r="O270" s="3">
        <f t="shared" si="28"/>
        <v>3</v>
      </c>
      <c r="P270" s="2" t="str">
        <f t="shared" si="29"/>
        <v>WD</v>
      </c>
    </row>
    <row r="271" spans="1:16" ht="12.75" x14ac:dyDescent="0.2">
      <c r="A271" s="3">
        <v>2031</v>
      </c>
      <c r="B271" s="3">
        <v>5</v>
      </c>
      <c r="C271" s="1"/>
      <c r="D271" s="46"/>
      <c r="E271" s="1"/>
      <c r="H271" s="3">
        <v>31</v>
      </c>
      <c r="I271" s="17">
        <v>22</v>
      </c>
      <c r="L271" s="99">
        <f t="shared" si="30"/>
        <v>42060</v>
      </c>
      <c r="M271" s="3">
        <f t="shared" si="26"/>
        <v>2</v>
      </c>
      <c r="N271" s="3">
        <f t="shared" si="27"/>
        <v>2015</v>
      </c>
      <c r="O271" s="3">
        <f t="shared" si="28"/>
        <v>4</v>
      </c>
      <c r="P271" s="2" t="str">
        <f t="shared" si="29"/>
        <v>WD</v>
      </c>
    </row>
    <row r="272" spans="1:16" ht="12.75" x14ac:dyDescent="0.2">
      <c r="A272" s="3">
        <v>2031</v>
      </c>
      <c r="B272" s="3">
        <v>6</v>
      </c>
      <c r="C272" s="1"/>
      <c r="D272" s="46"/>
      <c r="E272" s="1"/>
      <c r="H272" s="3">
        <v>30</v>
      </c>
      <c r="I272" s="17">
        <v>21</v>
      </c>
      <c r="L272" s="99">
        <f t="shared" si="30"/>
        <v>42061</v>
      </c>
      <c r="M272" s="3">
        <f t="shared" si="26"/>
        <v>2</v>
      </c>
      <c r="N272" s="3">
        <f t="shared" si="27"/>
        <v>2015</v>
      </c>
      <c r="O272" s="3">
        <f t="shared" si="28"/>
        <v>5</v>
      </c>
      <c r="P272" s="2" t="str">
        <f t="shared" si="29"/>
        <v>WD</v>
      </c>
    </row>
    <row r="273" spans="1:16" ht="12.75" x14ac:dyDescent="0.2">
      <c r="A273" s="3">
        <v>2031</v>
      </c>
      <c r="B273" s="3">
        <v>7</v>
      </c>
      <c r="C273" s="1"/>
      <c r="D273" s="46"/>
      <c r="E273" s="1"/>
      <c r="H273" s="3">
        <v>31</v>
      </c>
      <c r="I273" s="17">
        <v>23</v>
      </c>
      <c r="L273" s="99">
        <f t="shared" si="30"/>
        <v>42062</v>
      </c>
      <c r="M273" s="3">
        <f t="shared" si="26"/>
        <v>2</v>
      </c>
      <c r="N273" s="3">
        <f t="shared" si="27"/>
        <v>2015</v>
      </c>
      <c r="O273" s="3">
        <f t="shared" si="28"/>
        <v>6</v>
      </c>
      <c r="P273" s="2" t="str">
        <f t="shared" si="29"/>
        <v>WD</v>
      </c>
    </row>
    <row r="274" spans="1:16" ht="12.75" x14ac:dyDescent="0.2">
      <c r="A274" s="3">
        <v>2031</v>
      </c>
      <c r="B274" s="3">
        <v>8</v>
      </c>
      <c r="C274" s="1"/>
      <c r="D274" s="46"/>
      <c r="E274" s="1"/>
      <c r="H274" s="3">
        <v>31</v>
      </c>
      <c r="I274" s="17">
        <v>21</v>
      </c>
      <c r="L274" s="99">
        <f t="shared" si="30"/>
        <v>42063</v>
      </c>
      <c r="M274" s="3">
        <f t="shared" si="26"/>
        <v>2</v>
      </c>
      <c r="N274" s="3">
        <f t="shared" si="27"/>
        <v>2015</v>
      </c>
      <c r="O274" s="3">
        <f t="shared" si="28"/>
        <v>7</v>
      </c>
      <c r="P274" s="2" t="str">
        <f t="shared" si="29"/>
        <v>WE</v>
      </c>
    </row>
    <row r="275" spans="1:16" ht="12.75" x14ac:dyDescent="0.2">
      <c r="A275" s="3">
        <v>2031</v>
      </c>
      <c r="B275" s="3">
        <v>9</v>
      </c>
      <c r="C275" s="1"/>
      <c r="D275" s="46"/>
      <c r="E275" s="1"/>
      <c r="H275" s="3">
        <v>30</v>
      </c>
      <c r="I275" s="17">
        <v>22</v>
      </c>
      <c r="L275" s="99">
        <f t="shared" si="30"/>
        <v>42064</v>
      </c>
      <c r="M275" s="3">
        <f t="shared" si="26"/>
        <v>3</v>
      </c>
      <c r="N275" s="3">
        <f t="shared" si="27"/>
        <v>2015</v>
      </c>
      <c r="O275" s="3">
        <f t="shared" si="28"/>
        <v>1</v>
      </c>
      <c r="P275" s="2" t="str">
        <f t="shared" si="29"/>
        <v>WE</v>
      </c>
    </row>
    <row r="276" spans="1:16" ht="12.75" x14ac:dyDescent="0.2">
      <c r="A276" s="3">
        <v>2031</v>
      </c>
      <c r="B276" s="3">
        <v>10</v>
      </c>
      <c r="C276" s="1"/>
      <c r="D276" s="46"/>
      <c r="E276" s="1"/>
      <c r="H276" s="3">
        <v>31</v>
      </c>
      <c r="I276" s="17">
        <v>23</v>
      </c>
      <c r="L276" s="99">
        <f t="shared" si="30"/>
        <v>42065</v>
      </c>
      <c r="M276" s="3">
        <f t="shared" si="26"/>
        <v>3</v>
      </c>
      <c r="N276" s="3">
        <f t="shared" si="27"/>
        <v>2015</v>
      </c>
      <c r="O276" s="3">
        <f t="shared" si="28"/>
        <v>2</v>
      </c>
      <c r="P276" s="2" t="str">
        <f t="shared" si="29"/>
        <v>WD</v>
      </c>
    </row>
    <row r="277" spans="1:16" ht="12.75" x14ac:dyDescent="0.2">
      <c r="A277" s="3">
        <v>2031</v>
      </c>
      <c r="B277" s="3">
        <v>11</v>
      </c>
      <c r="C277" s="1"/>
      <c r="D277" s="46"/>
      <c r="E277" s="1"/>
      <c r="H277" s="3">
        <v>30</v>
      </c>
      <c r="I277" s="17">
        <v>20</v>
      </c>
      <c r="L277" s="99">
        <f t="shared" si="30"/>
        <v>42066</v>
      </c>
      <c r="M277" s="3">
        <f t="shared" si="26"/>
        <v>3</v>
      </c>
      <c r="N277" s="3">
        <f t="shared" si="27"/>
        <v>2015</v>
      </c>
      <c r="O277" s="3">
        <f t="shared" si="28"/>
        <v>3</v>
      </c>
      <c r="P277" s="2" t="str">
        <f t="shared" si="29"/>
        <v>WD</v>
      </c>
    </row>
    <row r="278" spans="1:16" ht="12.75" x14ac:dyDescent="0.2">
      <c r="A278" s="3">
        <v>2031</v>
      </c>
      <c r="B278" s="3">
        <v>12</v>
      </c>
      <c r="C278" s="1"/>
      <c r="D278" s="46"/>
      <c r="E278" s="1"/>
      <c r="H278" s="3">
        <v>31</v>
      </c>
      <c r="I278" s="17">
        <v>23</v>
      </c>
      <c r="L278" s="99">
        <f t="shared" si="30"/>
        <v>42067</v>
      </c>
      <c r="M278" s="3">
        <f t="shared" si="26"/>
        <v>3</v>
      </c>
      <c r="N278" s="3">
        <f t="shared" si="27"/>
        <v>2015</v>
      </c>
      <c r="O278" s="3">
        <f t="shared" si="28"/>
        <v>4</v>
      </c>
      <c r="P278" s="2" t="str">
        <f t="shared" si="29"/>
        <v>WD</v>
      </c>
    </row>
    <row r="279" spans="1:16" ht="12.75" x14ac:dyDescent="0.2">
      <c r="A279" s="3">
        <v>2032</v>
      </c>
      <c r="B279" s="3">
        <v>1</v>
      </c>
      <c r="C279" s="1"/>
      <c r="D279" s="46"/>
      <c r="E279" s="1"/>
      <c r="H279" s="3">
        <v>31</v>
      </c>
      <c r="I279" s="17">
        <v>22</v>
      </c>
      <c r="L279" s="99">
        <f t="shared" si="30"/>
        <v>42068</v>
      </c>
      <c r="M279" s="3">
        <f t="shared" si="26"/>
        <v>3</v>
      </c>
      <c r="N279" s="3">
        <f t="shared" si="27"/>
        <v>2015</v>
      </c>
      <c r="O279" s="3">
        <f t="shared" si="28"/>
        <v>5</v>
      </c>
      <c r="P279" s="2" t="str">
        <f t="shared" si="29"/>
        <v>WD</v>
      </c>
    </row>
    <row r="280" spans="1:16" ht="12.75" x14ac:dyDescent="0.2">
      <c r="A280" s="3">
        <v>2032</v>
      </c>
      <c r="B280" s="3">
        <v>2</v>
      </c>
      <c r="C280" s="1"/>
      <c r="D280" s="46"/>
      <c r="E280" s="1"/>
      <c r="H280" s="3">
        <v>29</v>
      </c>
      <c r="I280" s="17">
        <v>20</v>
      </c>
      <c r="L280" s="99">
        <f t="shared" si="30"/>
        <v>42069</v>
      </c>
      <c r="M280" s="3">
        <f t="shared" si="26"/>
        <v>3</v>
      </c>
      <c r="N280" s="3">
        <f t="shared" si="27"/>
        <v>2015</v>
      </c>
      <c r="O280" s="3">
        <f t="shared" si="28"/>
        <v>6</v>
      </c>
      <c r="P280" s="2" t="str">
        <f t="shared" si="29"/>
        <v>WD</v>
      </c>
    </row>
    <row r="281" spans="1:16" ht="12.75" x14ac:dyDescent="0.2">
      <c r="A281" s="3">
        <v>2032</v>
      </c>
      <c r="B281" s="3">
        <v>3</v>
      </c>
      <c r="C281" s="1"/>
      <c r="D281" s="46"/>
      <c r="E281" s="1"/>
      <c r="H281" s="3">
        <v>31</v>
      </c>
      <c r="I281" s="17">
        <v>23</v>
      </c>
      <c r="L281" s="99">
        <f t="shared" si="30"/>
        <v>42070</v>
      </c>
      <c r="M281" s="3">
        <f t="shared" si="26"/>
        <v>3</v>
      </c>
      <c r="N281" s="3">
        <f t="shared" si="27"/>
        <v>2015</v>
      </c>
      <c r="O281" s="3">
        <f t="shared" si="28"/>
        <v>7</v>
      </c>
      <c r="P281" s="2" t="str">
        <f t="shared" si="29"/>
        <v>WE</v>
      </c>
    </row>
    <row r="282" spans="1:16" ht="12.75" x14ac:dyDescent="0.2">
      <c r="A282" s="3">
        <v>2032</v>
      </c>
      <c r="B282" s="3">
        <v>4</v>
      </c>
      <c r="C282" s="1"/>
      <c r="D282" s="46"/>
      <c r="E282" s="1"/>
      <c r="H282" s="3">
        <v>30</v>
      </c>
      <c r="I282" s="17">
        <v>22</v>
      </c>
      <c r="L282" s="99">
        <f t="shared" si="30"/>
        <v>42071</v>
      </c>
      <c r="M282" s="3">
        <f t="shared" si="26"/>
        <v>3</v>
      </c>
      <c r="N282" s="3">
        <f t="shared" si="27"/>
        <v>2015</v>
      </c>
      <c r="O282" s="3">
        <f t="shared" si="28"/>
        <v>1</v>
      </c>
      <c r="P282" s="2" t="str">
        <f t="shared" si="29"/>
        <v>WE</v>
      </c>
    </row>
    <row r="283" spans="1:16" ht="12.75" x14ac:dyDescent="0.2">
      <c r="A283" s="3">
        <v>2032</v>
      </c>
      <c r="B283" s="3">
        <v>5</v>
      </c>
      <c r="C283" s="1"/>
      <c r="D283" s="46"/>
      <c r="E283" s="1"/>
      <c r="H283" s="3">
        <v>31</v>
      </c>
      <c r="I283" s="17">
        <v>21</v>
      </c>
      <c r="L283" s="99">
        <f t="shared" si="30"/>
        <v>42072</v>
      </c>
      <c r="M283" s="3">
        <f t="shared" si="26"/>
        <v>3</v>
      </c>
      <c r="N283" s="3">
        <f t="shared" si="27"/>
        <v>2015</v>
      </c>
      <c r="O283" s="3">
        <f t="shared" si="28"/>
        <v>2</v>
      </c>
      <c r="P283" s="2" t="str">
        <f t="shared" si="29"/>
        <v>WD</v>
      </c>
    </row>
    <row r="284" spans="1:16" ht="12.75" x14ac:dyDescent="0.2">
      <c r="A284" s="3">
        <v>2032</v>
      </c>
      <c r="B284" s="3">
        <v>6</v>
      </c>
      <c r="C284" s="1"/>
      <c r="D284" s="46"/>
      <c r="E284" s="1"/>
      <c r="H284" s="3">
        <v>30</v>
      </c>
      <c r="I284" s="17">
        <v>22</v>
      </c>
      <c r="L284" s="99">
        <f t="shared" si="30"/>
        <v>42073</v>
      </c>
      <c r="M284" s="3">
        <f t="shared" si="26"/>
        <v>3</v>
      </c>
      <c r="N284" s="3">
        <f t="shared" si="27"/>
        <v>2015</v>
      </c>
      <c r="O284" s="3">
        <f t="shared" si="28"/>
        <v>3</v>
      </c>
      <c r="P284" s="2" t="str">
        <f t="shared" si="29"/>
        <v>WD</v>
      </c>
    </row>
    <row r="285" spans="1:16" ht="12.75" x14ac:dyDescent="0.2">
      <c r="A285" s="3">
        <v>2032</v>
      </c>
      <c r="B285" s="3">
        <v>7</v>
      </c>
      <c r="C285" s="1"/>
      <c r="D285" s="46"/>
      <c r="E285" s="1"/>
      <c r="H285" s="3">
        <v>31</v>
      </c>
      <c r="I285" s="17">
        <v>22</v>
      </c>
      <c r="L285" s="99">
        <f t="shared" si="30"/>
        <v>42074</v>
      </c>
      <c r="M285" s="3">
        <f t="shared" si="26"/>
        <v>3</v>
      </c>
      <c r="N285" s="3">
        <f t="shared" si="27"/>
        <v>2015</v>
      </c>
      <c r="O285" s="3">
        <f t="shared" si="28"/>
        <v>4</v>
      </c>
      <c r="P285" s="2" t="str">
        <f t="shared" si="29"/>
        <v>WD</v>
      </c>
    </row>
    <row r="286" spans="1:16" ht="12.75" x14ac:dyDescent="0.2">
      <c r="A286" s="3">
        <v>2032</v>
      </c>
      <c r="B286" s="3">
        <v>8</v>
      </c>
      <c r="C286" s="1"/>
      <c r="D286" s="46"/>
      <c r="E286" s="1"/>
      <c r="H286" s="3">
        <v>31</v>
      </c>
      <c r="I286" s="17">
        <v>22</v>
      </c>
      <c r="L286" s="99">
        <f t="shared" si="30"/>
        <v>42075</v>
      </c>
      <c r="M286" s="3">
        <f t="shared" si="26"/>
        <v>3</v>
      </c>
      <c r="N286" s="3">
        <f t="shared" si="27"/>
        <v>2015</v>
      </c>
      <c r="O286" s="3">
        <f t="shared" si="28"/>
        <v>5</v>
      </c>
      <c r="P286" s="2" t="str">
        <f t="shared" si="29"/>
        <v>WD</v>
      </c>
    </row>
    <row r="287" spans="1:16" ht="12.75" x14ac:dyDescent="0.2">
      <c r="A287" s="3">
        <v>2032</v>
      </c>
      <c r="B287" s="3">
        <v>9</v>
      </c>
      <c r="C287" s="1"/>
      <c r="D287" s="46"/>
      <c r="E287" s="1"/>
      <c r="H287" s="3">
        <v>30</v>
      </c>
      <c r="I287" s="17">
        <v>22</v>
      </c>
      <c r="L287" s="99">
        <f t="shared" si="30"/>
        <v>42076</v>
      </c>
      <c r="M287" s="3">
        <f t="shared" si="26"/>
        <v>3</v>
      </c>
      <c r="N287" s="3">
        <f t="shared" si="27"/>
        <v>2015</v>
      </c>
      <c r="O287" s="3">
        <f t="shared" si="28"/>
        <v>6</v>
      </c>
      <c r="P287" s="2" t="str">
        <f t="shared" si="29"/>
        <v>WD</v>
      </c>
    </row>
    <row r="288" spans="1:16" ht="12.75" x14ac:dyDescent="0.2">
      <c r="A288" s="3">
        <v>2032</v>
      </c>
      <c r="B288" s="3">
        <v>10</v>
      </c>
      <c r="C288" s="1"/>
      <c r="D288" s="46"/>
      <c r="E288" s="1"/>
      <c r="H288" s="3">
        <v>31</v>
      </c>
      <c r="I288" s="17">
        <v>21</v>
      </c>
      <c r="L288" s="99">
        <f t="shared" si="30"/>
        <v>42077</v>
      </c>
      <c r="M288" s="3">
        <f t="shared" si="26"/>
        <v>3</v>
      </c>
      <c r="N288" s="3">
        <f t="shared" si="27"/>
        <v>2015</v>
      </c>
      <c r="O288" s="3">
        <f t="shared" si="28"/>
        <v>7</v>
      </c>
      <c r="P288" s="2" t="str">
        <f t="shared" si="29"/>
        <v>WE</v>
      </c>
    </row>
    <row r="289" spans="1:16" ht="12.75" x14ac:dyDescent="0.2">
      <c r="A289" s="3">
        <v>2032</v>
      </c>
      <c r="B289" s="3">
        <v>11</v>
      </c>
      <c r="C289" s="1"/>
      <c r="D289" s="46"/>
      <c r="E289" s="1"/>
      <c r="H289" s="3">
        <v>30</v>
      </c>
      <c r="I289" s="17">
        <v>22</v>
      </c>
      <c r="L289" s="99">
        <f t="shared" si="30"/>
        <v>42078</v>
      </c>
      <c r="M289" s="3">
        <f t="shared" si="26"/>
        <v>3</v>
      </c>
      <c r="N289" s="3">
        <f t="shared" si="27"/>
        <v>2015</v>
      </c>
      <c r="O289" s="3">
        <f t="shared" si="28"/>
        <v>1</v>
      </c>
      <c r="P289" s="2" t="str">
        <f t="shared" si="29"/>
        <v>WE</v>
      </c>
    </row>
    <row r="290" spans="1:16" ht="12.75" x14ac:dyDescent="0.2">
      <c r="A290" s="3">
        <v>2032</v>
      </c>
      <c r="B290" s="3">
        <v>12</v>
      </c>
      <c r="C290" s="1"/>
      <c r="D290" s="46"/>
      <c r="E290" s="1"/>
      <c r="H290" s="3">
        <v>31</v>
      </c>
      <c r="I290" s="17">
        <v>23</v>
      </c>
      <c r="L290" s="99">
        <f t="shared" si="30"/>
        <v>42079</v>
      </c>
      <c r="M290" s="3">
        <f t="shared" si="26"/>
        <v>3</v>
      </c>
      <c r="N290" s="3">
        <f t="shared" si="27"/>
        <v>2015</v>
      </c>
      <c r="O290" s="3">
        <f t="shared" si="28"/>
        <v>2</v>
      </c>
      <c r="P290" s="2" t="str">
        <f t="shared" si="29"/>
        <v>WD</v>
      </c>
    </row>
    <row r="291" spans="1:16" ht="12.75" x14ac:dyDescent="0.2">
      <c r="A291" s="3">
        <v>2033</v>
      </c>
      <c r="B291" s="3">
        <v>1</v>
      </c>
      <c r="C291" s="1"/>
      <c r="D291" s="46"/>
      <c r="E291" s="1"/>
      <c r="H291" s="3">
        <v>31</v>
      </c>
      <c r="I291" s="17">
        <v>21</v>
      </c>
      <c r="L291" s="99">
        <f t="shared" si="30"/>
        <v>42080</v>
      </c>
      <c r="M291" s="3">
        <f t="shared" si="26"/>
        <v>3</v>
      </c>
      <c r="N291" s="3">
        <f t="shared" si="27"/>
        <v>2015</v>
      </c>
      <c r="O291" s="3">
        <f t="shared" si="28"/>
        <v>3</v>
      </c>
      <c r="P291" s="2" t="str">
        <f t="shared" si="29"/>
        <v>WD</v>
      </c>
    </row>
    <row r="292" spans="1:16" ht="12.75" x14ac:dyDescent="0.2">
      <c r="A292" s="3">
        <v>2033</v>
      </c>
      <c r="B292" s="3">
        <v>2</v>
      </c>
      <c r="C292" s="1"/>
      <c r="D292" s="46"/>
      <c r="E292" s="1"/>
      <c r="H292" s="3">
        <v>28</v>
      </c>
      <c r="I292" s="17">
        <v>20</v>
      </c>
      <c r="L292" s="99">
        <f t="shared" si="30"/>
        <v>42081</v>
      </c>
      <c r="M292" s="3">
        <f t="shared" si="26"/>
        <v>3</v>
      </c>
      <c r="N292" s="3">
        <f t="shared" si="27"/>
        <v>2015</v>
      </c>
      <c r="O292" s="3">
        <f t="shared" si="28"/>
        <v>4</v>
      </c>
      <c r="P292" s="2" t="str">
        <f t="shared" si="29"/>
        <v>WD</v>
      </c>
    </row>
    <row r="293" spans="1:16" ht="12.75" x14ac:dyDescent="0.2">
      <c r="A293" s="3">
        <v>2033</v>
      </c>
      <c r="B293" s="3">
        <v>3</v>
      </c>
      <c r="C293" s="1"/>
      <c r="D293" s="46"/>
      <c r="E293" s="1"/>
      <c r="H293" s="3">
        <v>31</v>
      </c>
      <c r="I293" s="17">
        <v>23</v>
      </c>
      <c r="L293" s="99">
        <f t="shared" si="30"/>
        <v>42082</v>
      </c>
      <c r="M293" s="3">
        <f t="shared" si="26"/>
        <v>3</v>
      </c>
      <c r="N293" s="3">
        <f t="shared" si="27"/>
        <v>2015</v>
      </c>
      <c r="O293" s="3">
        <f t="shared" si="28"/>
        <v>5</v>
      </c>
      <c r="P293" s="2" t="str">
        <f t="shared" si="29"/>
        <v>WD</v>
      </c>
    </row>
    <row r="294" spans="1:16" ht="12.75" x14ac:dyDescent="0.2">
      <c r="A294" s="3">
        <v>2033</v>
      </c>
      <c r="B294" s="3">
        <v>4</v>
      </c>
      <c r="C294" s="1"/>
      <c r="D294" s="46"/>
      <c r="E294" s="1"/>
      <c r="H294" s="3">
        <v>30</v>
      </c>
      <c r="I294" s="17">
        <v>21</v>
      </c>
      <c r="L294" s="99">
        <f t="shared" si="30"/>
        <v>42083</v>
      </c>
      <c r="M294" s="3">
        <f t="shared" si="26"/>
        <v>3</v>
      </c>
      <c r="N294" s="3">
        <f t="shared" si="27"/>
        <v>2015</v>
      </c>
      <c r="O294" s="3">
        <f t="shared" si="28"/>
        <v>6</v>
      </c>
      <c r="P294" s="2" t="str">
        <f t="shared" si="29"/>
        <v>WD</v>
      </c>
    </row>
    <row r="295" spans="1:16" ht="12.75" x14ac:dyDescent="0.2">
      <c r="A295" s="3">
        <v>2033</v>
      </c>
      <c r="B295" s="3">
        <v>5</v>
      </c>
      <c r="C295" s="1"/>
      <c r="D295" s="46"/>
      <c r="E295" s="1"/>
      <c r="H295" s="3">
        <v>31</v>
      </c>
      <c r="I295" s="17">
        <v>22</v>
      </c>
      <c r="L295" s="99">
        <f t="shared" si="30"/>
        <v>42084</v>
      </c>
      <c r="M295" s="3">
        <f t="shared" si="26"/>
        <v>3</v>
      </c>
      <c r="N295" s="3">
        <f t="shared" si="27"/>
        <v>2015</v>
      </c>
      <c r="O295" s="3">
        <f t="shared" si="28"/>
        <v>7</v>
      </c>
      <c r="P295" s="2" t="str">
        <f t="shared" si="29"/>
        <v>WE</v>
      </c>
    </row>
    <row r="296" spans="1:16" ht="12.75" x14ac:dyDescent="0.2">
      <c r="A296" s="3">
        <v>2033</v>
      </c>
      <c r="B296" s="3">
        <v>6</v>
      </c>
      <c r="C296" s="1"/>
      <c r="D296" s="46"/>
      <c r="E296" s="1"/>
      <c r="H296" s="3">
        <v>30</v>
      </c>
      <c r="I296" s="17">
        <v>22</v>
      </c>
      <c r="L296" s="99">
        <f t="shared" si="30"/>
        <v>42085</v>
      </c>
      <c r="M296" s="3">
        <f t="shared" si="26"/>
        <v>3</v>
      </c>
      <c r="N296" s="3">
        <f t="shared" si="27"/>
        <v>2015</v>
      </c>
      <c r="O296" s="3">
        <f t="shared" si="28"/>
        <v>1</v>
      </c>
      <c r="P296" s="2" t="str">
        <f t="shared" si="29"/>
        <v>WE</v>
      </c>
    </row>
    <row r="297" spans="1:16" ht="12.75" x14ac:dyDescent="0.2">
      <c r="A297" s="3">
        <v>2033</v>
      </c>
      <c r="B297" s="3">
        <v>7</v>
      </c>
      <c r="C297" s="1"/>
      <c r="D297" s="46"/>
      <c r="E297" s="1"/>
      <c r="H297" s="3">
        <v>31</v>
      </c>
      <c r="I297" s="17">
        <v>21</v>
      </c>
      <c r="L297" s="99">
        <f t="shared" si="30"/>
        <v>42086</v>
      </c>
      <c r="M297" s="3">
        <f t="shared" si="26"/>
        <v>3</v>
      </c>
      <c r="N297" s="3">
        <f t="shared" si="27"/>
        <v>2015</v>
      </c>
      <c r="O297" s="3">
        <f t="shared" si="28"/>
        <v>2</v>
      </c>
      <c r="P297" s="2" t="str">
        <f t="shared" si="29"/>
        <v>WD</v>
      </c>
    </row>
    <row r="298" spans="1:16" ht="12.75" x14ac:dyDescent="0.2">
      <c r="A298" s="3">
        <v>2033</v>
      </c>
      <c r="B298" s="3">
        <v>8</v>
      </c>
      <c r="C298" s="1"/>
      <c r="D298" s="46"/>
      <c r="E298" s="1"/>
      <c r="H298" s="3">
        <v>31</v>
      </c>
      <c r="I298" s="17">
        <v>23</v>
      </c>
      <c r="L298" s="99">
        <f t="shared" si="30"/>
        <v>42087</v>
      </c>
      <c r="M298" s="3">
        <f t="shared" si="26"/>
        <v>3</v>
      </c>
      <c r="N298" s="3">
        <f t="shared" si="27"/>
        <v>2015</v>
      </c>
      <c r="O298" s="3">
        <f t="shared" si="28"/>
        <v>3</v>
      </c>
      <c r="P298" s="2" t="str">
        <f t="shared" si="29"/>
        <v>WD</v>
      </c>
    </row>
    <row r="299" spans="1:16" ht="12.75" x14ac:dyDescent="0.2">
      <c r="A299" s="3">
        <v>2033</v>
      </c>
      <c r="B299" s="3">
        <v>9</v>
      </c>
      <c r="C299" s="1"/>
      <c r="D299" s="46"/>
      <c r="E299" s="1"/>
      <c r="H299" s="3">
        <v>30</v>
      </c>
      <c r="I299" s="17">
        <v>22</v>
      </c>
      <c r="L299" s="99">
        <f t="shared" si="30"/>
        <v>42088</v>
      </c>
      <c r="M299" s="3">
        <f t="shared" si="26"/>
        <v>3</v>
      </c>
      <c r="N299" s="3">
        <f t="shared" si="27"/>
        <v>2015</v>
      </c>
      <c r="O299" s="3">
        <f t="shared" si="28"/>
        <v>4</v>
      </c>
      <c r="P299" s="2" t="str">
        <f t="shared" si="29"/>
        <v>WD</v>
      </c>
    </row>
    <row r="300" spans="1:16" ht="12.75" x14ac:dyDescent="0.2">
      <c r="A300" s="3">
        <v>2033</v>
      </c>
      <c r="B300" s="3">
        <v>10</v>
      </c>
      <c r="C300" s="1"/>
      <c r="D300" s="46"/>
      <c r="E300" s="1"/>
      <c r="H300" s="3">
        <v>31</v>
      </c>
      <c r="I300" s="17">
        <v>21</v>
      </c>
      <c r="L300" s="99">
        <f t="shared" si="30"/>
        <v>42089</v>
      </c>
      <c r="M300" s="3">
        <f t="shared" si="26"/>
        <v>3</v>
      </c>
      <c r="N300" s="3">
        <f t="shared" si="27"/>
        <v>2015</v>
      </c>
      <c r="O300" s="3">
        <f t="shared" si="28"/>
        <v>5</v>
      </c>
      <c r="P300" s="2" t="str">
        <f t="shared" si="29"/>
        <v>WD</v>
      </c>
    </row>
    <row r="301" spans="1:16" ht="12.75" x14ac:dyDescent="0.2">
      <c r="A301" s="3">
        <v>2033</v>
      </c>
      <c r="B301" s="3">
        <v>11</v>
      </c>
      <c r="C301" s="1"/>
      <c r="D301" s="46"/>
      <c r="E301" s="1"/>
      <c r="H301" s="3">
        <v>30</v>
      </c>
      <c r="I301" s="17">
        <v>22</v>
      </c>
      <c r="L301" s="99">
        <f t="shared" si="30"/>
        <v>42090</v>
      </c>
      <c r="M301" s="3">
        <f t="shared" si="26"/>
        <v>3</v>
      </c>
      <c r="N301" s="3">
        <f t="shared" si="27"/>
        <v>2015</v>
      </c>
      <c r="O301" s="3">
        <f t="shared" si="28"/>
        <v>6</v>
      </c>
      <c r="P301" s="2" t="str">
        <f t="shared" si="29"/>
        <v>WD</v>
      </c>
    </row>
    <row r="302" spans="1:16" ht="12.75" x14ac:dyDescent="0.2">
      <c r="A302" s="3">
        <v>2033</v>
      </c>
      <c r="B302" s="3">
        <v>12</v>
      </c>
      <c r="C302" s="1"/>
      <c r="D302" s="46"/>
      <c r="E302" s="1"/>
      <c r="H302" s="3">
        <v>31</v>
      </c>
      <c r="I302" s="17">
        <v>22</v>
      </c>
      <c r="L302" s="99">
        <f t="shared" si="30"/>
        <v>42091</v>
      </c>
      <c r="M302" s="3">
        <f t="shared" si="26"/>
        <v>3</v>
      </c>
      <c r="N302" s="3">
        <f t="shared" si="27"/>
        <v>2015</v>
      </c>
      <c r="O302" s="3">
        <f t="shared" si="28"/>
        <v>7</v>
      </c>
      <c r="P302" s="2" t="str">
        <f t="shared" si="29"/>
        <v>WE</v>
      </c>
    </row>
    <row r="303" spans="1:16" ht="12.75" x14ac:dyDescent="0.2">
      <c r="A303" s="3">
        <v>2034</v>
      </c>
      <c r="B303" s="3">
        <v>1</v>
      </c>
      <c r="C303" s="1"/>
      <c r="D303" s="46"/>
      <c r="E303" s="1"/>
      <c r="H303" s="3">
        <v>31</v>
      </c>
      <c r="I303" s="17">
        <v>22</v>
      </c>
      <c r="L303" s="99">
        <f t="shared" si="30"/>
        <v>42092</v>
      </c>
      <c r="M303" s="3">
        <f t="shared" si="26"/>
        <v>3</v>
      </c>
      <c r="N303" s="3">
        <f t="shared" si="27"/>
        <v>2015</v>
      </c>
      <c r="O303" s="3">
        <f t="shared" si="28"/>
        <v>1</v>
      </c>
      <c r="P303" s="2" t="str">
        <f t="shared" si="29"/>
        <v>WE</v>
      </c>
    </row>
    <row r="304" spans="1:16" ht="12.75" x14ac:dyDescent="0.2">
      <c r="A304" s="3">
        <v>2034</v>
      </c>
      <c r="B304" s="3">
        <v>2</v>
      </c>
      <c r="C304" s="1"/>
      <c r="D304" s="46"/>
      <c r="E304" s="1"/>
      <c r="H304" s="3">
        <v>28</v>
      </c>
      <c r="I304" s="17">
        <v>20</v>
      </c>
      <c r="L304" s="99">
        <f t="shared" si="30"/>
        <v>42093</v>
      </c>
      <c r="M304" s="3">
        <f t="shared" si="26"/>
        <v>3</v>
      </c>
      <c r="N304" s="3">
        <f t="shared" si="27"/>
        <v>2015</v>
      </c>
      <c r="O304" s="3">
        <f t="shared" si="28"/>
        <v>2</v>
      </c>
      <c r="P304" s="2" t="str">
        <f t="shared" si="29"/>
        <v>WD</v>
      </c>
    </row>
    <row r="305" spans="1:16" ht="12.75" x14ac:dyDescent="0.2">
      <c r="A305" s="3">
        <v>2034</v>
      </c>
      <c r="B305" s="3">
        <v>3</v>
      </c>
      <c r="C305" s="1"/>
      <c r="D305" s="46"/>
      <c r="E305" s="1"/>
      <c r="H305" s="3">
        <v>31</v>
      </c>
      <c r="I305" s="17">
        <v>23</v>
      </c>
      <c r="L305" s="99">
        <f t="shared" si="30"/>
        <v>42094</v>
      </c>
      <c r="M305" s="3">
        <f t="shared" si="26"/>
        <v>3</v>
      </c>
      <c r="N305" s="3">
        <f t="shared" si="27"/>
        <v>2015</v>
      </c>
      <c r="O305" s="3">
        <f t="shared" si="28"/>
        <v>3</v>
      </c>
      <c r="P305" s="2" t="str">
        <f t="shared" si="29"/>
        <v>WD</v>
      </c>
    </row>
    <row r="306" spans="1:16" ht="12.75" x14ac:dyDescent="0.2">
      <c r="A306" s="3">
        <v>2034</v>
      </c>
      <c r="B306" s="3">
        <v>4</v>
      </c>
      <c r="C306" s="1"/>
      <c r="D306" s="46"/>
      <c r="E306" s="1"/>
      <c r="H306" s="3">
        <v>30</v>
      </c>
      <c r="I306" s="17">
        <v>20</v>
      </c>
      <c r="L306" s="99">
        <f t="shared" si="30"/>
        <v>42095</v>
      </c>
      <c r="M306" s="3">
        <f t="shared" si="26"/>
        <v>4</v>
      </c>
      <c r="N306" s="3">
        <f t="shared" si="27"/>
        <v>2015</v>
      </c>
      <c r="O306" s="3">
        <f t="shared" si="28"/>
        <v>4</v>
      </c>
      <c r="P306" s="2" t="str">
        <f t="shared" si="29"/>
        <v>WD</v>
      </c>
    </row>
    <row r="307" spans="1:16" ht="12.75" x14ac:dyDescent="0.2">
      <c r="A307" s="3">
        <v>2034</v>
      </c>
      <c r="B307" s="3">
        <v>5</v>
      </c>
      <c r="C307" s="1"/>
      <c r="D307" s="46"/>
      <c r="E307" s="1"/>
      <c r="H307" s="3">
        <v>31</v>
      </c>
      <c r="I307" s="17">
        <v>23</v>
      </c>
      <c r="L307" s="99">
        <f t="shared" si="30"/>
        <v>42096</v>
      </c>
      <c r="M307" s="3">
        <f t="shared" si="26"/>
        <v>4</v>
      </c>
      <c r="N307" s="3">
        <f t="shared" si="27"/>
        <v>2015</v>
      </c>
      <c r="O307" s="3">
        <f t="shared" si="28"/>
        <v>5</v>
      </c>
      <c r="P307" s="2" t="str">
        <f t="shared" si="29"/>
        <v>WD</v>
      </c>
    </row>
    <row r="308" spans="1:16" ht="12.75" x14ac:dyDescent="0.2">
      <c r="A308" s="3">
        <v>2034</v>
      </c>
      <c r="B308" s="3">
        <v>6</v>
      </c>
      <c r="C308" s="1"/>
      <c r="D308" s="46"/>
      <c r="E308" s="1"/>
      <c r="H308" s="3">
        <v>30</v>
      </c>
      <c r="I308" s="17">
        <v>22</v>
      </c>
      <c r="L308" s="99">
        <f t="shared" si="30"/>
        <v>42097</v>
      </c>
      <c r="M308" s="3">
        <f t="shared" si="26"/>
        <v>4</v>
      </c>
      <c r="N308" s="3">
        <f t="shared" si="27"/>
        <v>2015</v>
      </c>
      <c r="O308" s="3">
        <f t="shared" si="28"/>
        <v>6</v>
      </c>
      <c r="P308" s="2" t="str">
        <f t="shared" si="29"/>
        <v>WD</v>
      </c>
    </row>
    <row r="309" spans="1:16" ht="12.75" x14ac:dyDescent="0.2">
      <c r="A309" s="3">
        <v>2034</v>
      </c>
      <c r="B309" s="3">
        <v>7</v>
      </c>
      <c r="C309" s="1"/>
      <c r="D309" s="46"/>
      <c r="E309" s="1"/>
      <c r="H309" s="3">
        <v>31</v>
      </c>
      <c r="I309" s="17">
        <v>21</v>
      </c>
      <c r="L309" s="99">
        <f t="shared" si="30"/>
        <v>42098</v>
      </c>
      <c r="M309" s="3">
        <f t="shared" si="26"/>
        <v>4</v>
      </c>
      <c r="N309" s="3">
        <f t="shared" si="27"/>
        <v>2015</v>
      </c>
      <c r="O309" s="3">
        <f t="shared" si="28"/>
        <v>7</v>
      </c>
      <c r="P309" s="2" t="str">
        <f t="shared" si="29"/>
        <v>WE</v>
      </c>
    </row>
    <row r="310" spans="1:16" ht="12.75" x14ac:dyDescent="0.2">
      <c r="A310" s="3">
        <v>2034</v>
      </c>
      <c r="B310" s="3">
        <v>8</v>
      </c>
      <c r="C310" s="1"/>
      <c r="D310" s="46"/>
      <c r="E310" s="1"/>
      <c r="H310" s="3">
        <v>31</v>
      </c>
      <c r="I310" s="17">
        <v>23</v>
      </c>
      <c r="L310" s="99">
        <f t="shared" si="30"/>
        <v>42099</v>
      </c>
      <c r="M310" s="3">
        <f t="shared" si="26"/>
        <v>4</v>
      </c>
      <c r="N310" s="3">
        <f t="shared" si="27"/>
        <v>2015</v>
      </c>
      <c r="O310" s="3">
        <f t="shared" si="28"/>
        <v>1</v>
      </c>
      <c r="P310" s="2" t="str">
        <f t="shared" si="29"/>
        <v>WE</v>
      </c>
    </row>
    <row r="311" spans="1:16" ht="12.75" x14ac:dyDescent="0.2">
      <c r="A311" s="3">
        <v>2034</v>
      </c>
      <c r="B311" s="3">
        <v>9</v>
      </c>
      <c r="C311" s="1"/>
      <c r="D311" s="46"/>
      <c r="E311" s="1"/>
      <c r="H311" s="3">
        <v>30</v>
      </c>
      <c r="I311" s="17">
        <v>21</v>
      </c>
      <c r="L311" s="99">
        <f t="shared" si="30"/>
        <v>42100</v>
      </c>
      <c r="M311" s="3">
        <f t="shared" si="26"/>
        <v>4</v>
      </c>
      <c r="N311" s="3">
        <f t="shared" si="27"/>
        <v>2015</v>
      </c>
      <c r="O311" s="3">
        <f t="shared" si="28"/>
        <v>2</v>
      </c>
      <c r="P311" s="2" t="str">
        <f t="shared" si="29"/>
        <v>WD</v>
      </c>
    </row>
    <row r="312" spans="1:16" ht="12.75" x14ac:dyDescent="0.2">
      <c r="A312" s="3">
        <v>2034</v>
      </c>
      <c r="B312" s="3">
        <v>10</v>
      </c>
      <c r="C312" s="1"/>
      <c r="D312" s="46"/>
      <c r="E312" s="1"/>
      <c r="H312" s="3">
        <v>31</v>
      </c>
      <c r="I312" s="17">
        <v>22</v>
      </c>
      <c r="L312" s="99">
        <f t="shared" si="30"/>
        <v>42101</v>
      </c>
      <c r="M312" s="3">
        <f t="shared" si="26"/>
        <v>4</v>
      </c>
      <c r="N312" s="3">
        <f t="shared" si="27"/>
        <v>2015</v>
      </c>
      <c r="O312" s="3">
        <f t="shared" si="28"/>
        <v>3</v>
      </c>
      <c r="P312" s="2" t="str">
        <f t="shared" si="29"/>
        <v>WD</v>
      </c>
    </row>
    <row r="313" spans="1:16" ht="12.75" x14ac:dyDescent="0.2">
      <c r="A313" s="3">
        <v>2034</v>
      </c>
      <c r="B313" s="3">
        <v>11</v>
      </c>
      <c r="C313" s="1"/>
      <c r="D313" s="46"/>
      <c r="E313" s="1"/>
      <c r="H313" s="3">
        <v>30</v>
      </c>
      <c r="I313" s="17">
        <v>22</v>
      </c>
      <c r="L313" s="99">
        <f t="shared" si="30"/>
        <v>42102</v>
      </c>
      <c r="M313" s="3">
        <f t="shared" si="26"/>
        <v>4</v>
      </c>
      <c r="N313" s="3">
        <f t="shared" si="27"/>
        <v>2015</v>
      </c>
      <c r="O313" s="3">
        <f t="shared" si="28"/>
        <v>4</v>
      </c>
      <c r="P313" s="2" t="str">
        <f t="shared" si="29"/>
        <v>WD</v>
      </c>
    </row>
    <row r="314" spans="1:16" ht="12.75" x14ac:dyDescent="0.2">
      <c r="A314" s="3">
        <v>2034</v>
      </c>
      <c r="B314" s="3">
        <v>12</v>
      </c>
      <c r="C314" s="1"/>
      <c r="D314" s="46"/>
      <c r="E314" s="1"/>
      <c r="H314" s="3">
        <v>31</v>
      </c>
      <c r="I314" s="17">
        <v>21</v>
      </c>
      <c r="L314" s="99">
        <f t="shared" si="30"/>
        <v>42103</v>
      </c>
      <c r="M314" s="3">
        <f t="shared" si="26"/>
        <v>4</v>
      </c>
      <c r="N314" s="3">
        <f t="shared" si="27"/>
        <v>2015</v>
      </c>
      <c r="O314" s="3">
        <f t="shared" si="28"/>
        <v>5</v>
      </c>
      <c r="P314" s="2" t="str">
        <f t="shared" si="29"/>
        <v>WD</v>
      </c>
    </row>
    <row r="315" spans="1:16" ht="12.75" x14ac:dyDescent="0.2">
      <c r="A315" s="3">
        <v>2035</v>
      </c>
      <c r="B315" s="3">
        <v>1</v>
      </c>
      <c r="C315" s="1"/>
      <c r="D315" s="46"/>
      <c r="E315" s="1"/>
      <c r="H315" s="3">
        <v>31</v>
      </c>
      <c r="I315" s="17">
        <v>23</v>
      </c>
      <c r="L315" s="99">
        <f t="shared" si="30"/>
        <v>42104</v>
      </c>
      <c r="M315" s="3">
        <f t="shared" si="26"/>
        <v>4</v>
      </c>
      <c r="N315" s="3">
        <f t="shared" si="27"/>
        <v>2015</v>
      </c>
      <c r="O315" s="3">
        <f t="shared" si="28"/>
        <v>6</v>
      </c>
      <c r="P315" s="2" t="str">
        <f t="shared" si="29"/>
        <v>WD</v>
      </c>
    </row>
    <row r="316" spans="1:16" ht="12.75" x14ac:dyDescent="0.2">
      <c r="A316" s="3">
        <v>2035</v>
      </c>
      <c r="B316" s="3">
        <v>2</v>
      </c>
      <c r="C316" s="1"/>
      <c r="D316" s="46"/>
      <c r="E316" s="1"/>
      <c r="H316" s="3">
        <v>28</v>
      </c>
      <c r="I316" s="17">
        <v>20</v>
      </c>
      <c r="L316" s="99">
        <f t="shared" si="30"/>
        <v>42105</v>
      </c>
      <c r="M316" s="3">
        <f t="shared" si="26"/>
        <v>4</v>
      </c>
      <c r="N316" s="3">
        <f t="shared" si="27"/>
        <v>2015</v>
      </c>
      <c r="O316" s="3">
        <f t="shared" si="28"/>
        <v>7</v>
      </c>
      <c r="P316" s="2" t="str">
        <f t="shared" si="29"/>
        <v>WE</v>
      </c>
    </row>
    <row r="317" spans="1:16" ht="12.75" x14ac:dyDescent="0.2">
      <c r="A317" s="3">
        <v>2035</v>
      </c>
      <c r="B317" s="3">
        <v>3</v>
      </c>
      <c r="C317" s="1"/>
      <c r="D317" s="46"/>
      <c r="E317" s="1"/>
      <c r="H317" s="3">
        <v>31</v>
      </c>
      <c r="I317" s="17">
        <v>22</v>
      </c>
      <c r="L317" s="99">
        <f t="shared" si="30"/>
        <v>42106</v>
      </c>
      <c r="M317" s="3">
        <f t="shared" si="26"/>
        <v>4</v>
      </c>
      <c r="N317" s="3">
        <f t="shared" si="27"/>
        <v>2015</v>
      </c>
      <c r="O317" s="3">
        <f t="shared" si="28"/>
        <v>1</v>
      </c>
      <c r="P317" s="2" t="str">
        <f t="shared" si="29"/>
        <v>WE</v>
      </c>
    </row>
    <row r="318" spans="1:16" ht="12.75" x14ac:dyDescent="0.2">
      <c r="A318" s="3">
        <v>2035</v>
      </c>
      <c r="B318" s="3">
        <v>4</v>
      </c>
      <c r="C318" s="1"/>
      <c r="D318" s="46"/>
      <c r="E318" s="1"/>
      <c r="H318" s="3">
        <v>30</v>
      </c>
      <c r="I318" s="17">
        <v>21</v>
      </c>
      <c r="L318" s="99">
        <f t="shared" si="30"/>
        <v>42107</v>
      </c>
      <c r="M318" s="3">
        <f t="shared" si="26"/>
        <v>4</v>
      </c>
      <c r="N318" s="3">
        <f t="shared" si="27"/>
        <v>2015</v>
      </c>
      <c r="O318" s="3">
        <f t="shared" si="28"/>
        <v>2</v>
      </c>
      <c r="P318" s="2" t="str">
        <f t="shared" si="29"/>
        <v>WD</v>
      </c>
    </row>
    <row r="319" spans="1:16" ht="12.75" x14ac:dyDescent="0.2">
      <c r="A319" s="3">
        <v>2035</v>
      </c>
      <c r="B319" s="3">
        <v>5</v>
      </c>
      <c r="C319" s="1"/>
      <c r="D319" s="46"/>
      <c r="E319" s="1"/>
      <c r="H319" s="3">
        <v>31</v>
      </c>
      <c r="I319" s="17">
        <v>23</v>
      </c>
      <c r="L319" s="99">
        <f t="shared" si="30"/>
        <v>42108</v>
      </c>
      <c r="M319" s="3">
        <f t="shared" si="26"/>
        <v>4</v>
      </c>
      <c r="N319" s="3">
        <f t="shared" si="27"/>
        <v>2015</v>
      </c>
      <c r="O319" s="3">
        <f t="shared" si="28"/>
        <v>3</v>
      </c>
      <c r="P319" s="2" t="str">
        <f t="shared" si="29"/>
        <v>WD</v>
      </c>
    </row>
    <row r="320" spans="1:16" ht="12.75" x14ac:dyDescent="0.2">
      <c r="A320" s="3">
        <v>2035</v>
      </c>
      <c r="B320" s="3">
        <v>6</v>
      </c>
      <c r="C320" s="1"/>
      <c r="D320" s="46"/>
      <c r="E320" s="1"/>
      <c r="H320" s="3">
        <v>30</v>
      </c>
      <c r="I320" s="17">
        <v>21</v>
      </c>
      <c r="L320" s="99">
        <f t="shared" si="30"/>
        <v>42109</v>
      </c>
      <c r="M320" s="3">
        <f t="shared" si="26"/>
        <v>4</v>
      </c>
      <c r="N320" s="3">
        <f t="shared" si="27"/>
        <v>2015</v>
      </c>
      <c r="O320" s="3">
        <f t="shared" si="28"/>
        <v>4</v>
      </c>
      <c r="P320" s="2" t="str">
        <f t="shared" si="29"/>
        <v>WD</v>
      </c>
    </row>
    <row r="321" spans="1:16" ht="12.75" x14ac:dyDescent="0.2">
      <c r="A321" s="3">
        <v>2035</v>
      </c>
      <c r="B321" s="3">
        <v>7</v>
      </c>
      <c r="C321" s="1"/>
      <c r="D321" s="46"/>
      <c r="E321" s="1"/>
      <c r="H321" s="3">
        <v>31</v>
      </c>
      <c r="I321" s="17">
        <v>22</v>
      </c>
      <c r="L321" s="99">
        <f t="shared" si="30"/>
        <v>42110</v>
      </c>
      <c r="M321" s="3">
        <f t="shared" si="26"/>
        <v>4</v>
      </c>
      <c r="N321" s="3">
        <f t="shared" si="27"/>
        <v>2015</v>
      </c>
      <c r="O321" s="3">
        <f t="shared" si="28"/>
        <v>5</v>
      </c>
      <c r="P321" s="2" t="str">
        <f t="shared" si="29"/>
        <v>WD</v>
      </c>
    </row>
    <row r="322" spans="1:16" ht="12.75" x14ac:dyDescent="0.2">
      <c r="A322" s="3">
        <v>2035</v>
      </c>
      <c r="B322" s="3">
        <v>8</v>
      </c>
      <c r="C322" s="1"/>
      <c r="D322" s="46"/>
      <c r="E322" s="1"/>
      <c r="H322" s="3">
        <v>31</v>
      </c>
      <c r="I322" s="17">
        <v>23</v>
      </c>
      <c r="L322" s="99">
        <f t="shared" si="30"/>
        <v>42111</v>
      </c>
      <c r="M322" s="3">
        <f t="shared" si="26"/>
        <v>4</v>
      </c>
      <c r="N322" s="3">
        <f t="shared" si="27"/>
        <v>2015</v>
      </c>
      <c r="O322" s="3">
        <f t="shared" si="28"/>
        <v>6</v>
      </c>
      <c r="P322" s="2" t="str">
        <f t="shared" si="29"/>
        <v>WD</v>
      </c>
    </row>
    <row r="323" spans="1:16" ht="12.75" x14ac:dyDescent="0.2">
      <c r="A323" s="3">
        <v>2035</v>
      </c>
      <c r="B323" s="3">
        <v>9</v>
      </c>
      <c r="C323" s="1"/>
      <c r="D323" s="46"/>
      <c r="E323" s="1"/>
      <c r="H323" s="3">
        <v>30</v>
      </c>
      <c r="I323" s="17">
        <v>20</v>
      </c>
      <c r="L323" s="99">
        <f t="shared" si="30"/>
        <v>42112</v>
      </c>
      <c r="M323" s="3">
        <f t="shared" ref="M323:M386" si="31">MONTH(L323)</f>
        <v>4</v>
      </c>
      <c r="N323" s="3">
        <f t="shared" ref="N323:N386" si="32">YEAR(L323)</f>
        <v>2015</v>
      </c>
      <c r="O323" s="3">
        <f t="shared" ref="O323:O386" si="33">WEEKDAY(L323)</f>
        <v>7</v>
      </c>
      <c r="P323" s="2" t="str">
        <f t="shared" ref="P323:P386" si="34">IF(O323=1,"WE",IF(O323=7,"WE","WD"))</f>
        <v>WE</v>
      </c>
    </row>
    <row r="324" spans="1:16" ht="12.75" x14ac:dyDescent="0.2">
      <c r="A324" s="3">
        <v>2035</v>
      </c>
      <c r="B324" s="3">
        <v>10</v>
      </c>
      <c r="C324" s="1"/>
      <c r="D324" s="46"/>
      <c r="E324" s="1"/>
      <c r="H324" s="3">
        <v>31</v>
      </c>
      <c r="I324" s="17">
        <v>23</v>
      </c>
      <c r="L324" s="99">
        <f t="shared" ref="L324:L387" si="35">+L323+1</f>
        <v>42113</v>
      </c>
      <c r="M324" s="3">
        <f t="shared" si="31"/>
        <v>4</v>
      </c>
      <c r="N324" s="3">
        <f t="shared" si="32"/>
        <v>2015</v>
      </c>
      <c r="O324" s="3">
        <f t="shared" si="33"/>
        <v>1</v>
      </c>
      <c r="P324" s="2" t="str">
        <f t="shared" si="34"/>
        <v>WE</v>
      </c>
    </row>
    <row r="325" spans="1:16" ht="12.75" x14ac:dyDescent="0.2">
      <c r="A325" s="3">
        <v>2035</v>
      </c>
      <c r="B325" s="3">
        <v>11</v>
      </c>
      <c r="C325" s="1"/>
      <c r="D325" s="46"/>
      <c r="E325" s="1"/>
      <c r="H325" s="3">
        <v>30</v>
      </c>
      <c r="I325" s="17">
        <v>22</v>
      </c>
      <c r="L325" s="99">
        <f t="shared" si="35"/>
        <v>42114</v>
      </c>
      <c r="M325" s="3">
        <f t="shared" si="31"/>
        <v>4</v>
      </c>
      <c r="N325" s="3">
        <f t="shared" si="32"/>
        <v>2015</v>
      </c>
      <c r="O325" s="3">
        <f t="shared" si="33"/>
        <v>2</v>
      </c>
      <c r="P325" s="2" t="str">
        <f t="shared" si="34"/>
        <v>WD</v>
      </c>
    </row>
    <row r="326" spans="1:16" ht="12.75" x14ac:dyDescent="0.2">
      <c r="A326" s="3">
        <v>2035</v>
      </c>
      <c r="B326" s="3">
        <v>12</v>
      </c>
      <c r="C326" s="1"/>
      <c r="D326" s="46"/>
      <c r="E326" s="1"/>
      <c r="H326" s="3">
        <v>31</v>
      </c>
      <c r="I326" s="17">
        <v>21</v>
      </c>
      <c r="L326" s="99">
        <f t="shared" si="35"/>
        <v>42115</v>
      </c>
      <c r="M326" s="3">
        <f t="shared" si="31"/>
        <v>4</v>
      </c>
      <c r="N326" s="3">
        <f t="shared" si="32"/>
        <v>2015</v>
      </c>
      <c r="O326" s="3">
        <f t="shared" si="33"/>
        <v>3</v>
      </c>
      <c r="P326" s="2" t="str">
        <f t="shared" si="34"/>
        <v>WD</v>
      </c>
    </row>
    <row r="327" spans="1:16" ht="12.75" x14ac:dyDescent="0.2">
      <c r="A327" s="3">
        <v>2036</v>
      </c>
      <c r="B327" s="3">
        <v>1</v>
      </c>
      <c r="C327" s="1"/>
      <c r="D327" s="46"/>
      <c r="E327" s="1"/>
      <c r="H327" s="3">
        <v>31</v>
      </c>
      <c r="I327" s="17">
        <v>23</v>
      </c>
      <c r="L327" s="99">
        <f t="shared" si="35"/>
        <v>42116</v>
      </c>
      <c r="M327" s="3">
        <f t="shared" si="31"/>
        <v>4</v>
      </c>
      <c r="N327" s="3">
        <f t="shared" si="32"/>
        <v>2015</v>
      </c>
      <c r="O327" s="3">
        <f t="shared" si="33"/>
        <v>4</v>
      </c>
      <c r="P327" s="2" t="str">
        <f t="shared" si="34"/>
        <v>WD</v>
      </c>
    </row>
    <row r="328" spans="1:16" ht="12.75" x14ac:dyDescent="0.2">
      <c r="A328" s="3">
        <v>2036</v>
      </c>
      <c r="B328" s="3">
        <v>2</v>
      </c>
      <c r="C328" s="1"/>
      <c r="D328" s="46"/>
      <c r="E328" s="1"/>
      <c r="H328" s="3">
        <v>29</v>
      </c>
      <c r="I328" s="17">
        <v>21</v>
      </c>
      <c r="L328" s="99">
        <f t="shared" si="35"/>
        <v>42117</v>
      </c>
      <c r="M328" s="3">
        <f t="shared" si="31"/>
        <v>4</v>
      </c>
      <c r="N328" s="3">
        <f t="shared" si="32"/>
        <v>2015</v>
      </c>
      <c r="O328" s="3">
        <f t="shared" si="33"/>
        <v>5</v>
      </c>
      <c r="P328" s="2" t="str">
        <f t="shared" si="34"/>
        <v>WD</v>
      </c>
    </row>
    <row r="329" spans="1:16" ht="12.75" x14ac:dyDescent="0.2">
      <c r="A329" s="3">
        <v>2036</v>
      </c>
      <c r="B329" s="3">
        <v>3</v>
      </c>
      <c r="C329" s="1"/>
      <c r="D329" s="46"/>
      <c r="E329" s="1"/>
      <c r="H329" s="3">
        <v>31</v>
      </c>
      <c r="I329" s="17">
        <v>21</v>
      </c>
      <c r="L329" s="99">
        <f t="shared" si="35"/>
        <v>42118</v>
      </c>
      <c r="M329" s="3">
        <f t="shared" si="31"/>
        <v>4</v>
      </c>
      <c r="N329" s="3">
        <f t="shared" si="32"/>
        <v>2015</v>
      </c>
      <c r="O329" s="3">
        <f t="shared" si="33"/>
        <v>6</v>
      </c>
      <c r="P329" s="2" t="str">
        <f t="shared" si="34"/>
        <v>WD</v>
      </c>
    </row>
    <row r="330" spans="1:16" ht="12.75" x14ac:dyDescent="0.2">
      <c r="A330" s="3">
        <v>2036</v>
      </c>
      <c r="B330" s="3">
        <v>4</v>
      </c>
      <c r="C330" s="1"/>
      <c r="D330" s="46"/>
      <c r="E330" s="1"/>
      <c r="H330" s="3">
        <v>30</v>
      </c>
      <c r="I330" s="17">
        <v>22</v>
      </c>
      <c r="L330" s="99">
        <f t="shared" si="35"/>
        <v>42119</v>
      </c>
      <c r="M330" s="3">
        <f t="shared" si="31"/>
        <v>4</v>
      </c>
      <c r="N330" s="3">
        <f t="shared" si="32"/>
        <v>2015</v>
      </c>
      <c r="O330" s="3">
        <f t="shared" si="33"/>
        <v>7</v>
      </c>
      <c r="P330" s="2" t="str">
        <f t="shared" si="34"/>
        <v>WE</v>
      </c>
    </row>
    <row r="331" spans="1:16" ht="12.75" x14ac:dyDescent="0.2">
      <c r="A331" s="3">
        <v>2036</v>
      </c>
      <c r="B331" s="3">
        <v>5</v>
      </c>
      <c r="C331" s="1"/>
      <c r="D331" s="46"/>
      <c r="E331" s="1"/>
      <c r="H331" s="3">
        <v>31</v>
      </c>
      <c r="I331" s="17">
        <v>22</v>
      </c>
      <c r="L331" s="99">
        <f t="shared" si="35"/>
        <v>42120</v>
      </c>
      <c r="M331" s="3">
        <f t="shared" si="31"/>
        <v>4</v>
      </c>
      <c r="N331" s="3">
        <f t="shared" si="32"/>
        <v>2015</v>
      </c>
      <c r="O331" s="3">
        <f t="shared" si="33"/>
        <v>1</v>
      </c>
      <c r="P331" s="2" t="str">
        <f t="shared" si="34"/>
        <v>WE</v>
      </c>
    </row>
    <row r="332" spans="1:16" ht="12.75" x14ac:dyDescent="0.2">
      <c r="A332" s="3">
        <v>2036</v>
      </c>
      <c r="B332" s="3">
        <v>6</v>
      </c>
      <c r="C332" s="1"/>
      <c r="D332" s="46"/>
      <c r="E332" s="1"/>
      <c r="H332" s="3">
        <v>30</v>
      </c>
      <c r="I332" s="17">
        <v>21</v>
      </c>
      <c r="L332" s="99">
        <f t="shared" si="35"/>
        <v>42121</v>
      </c>
      <c r="M332" s="3">
        <f t="shared" si="31"/>
        <v>4</v>
      </c>
      <c r="N332" s="3">
        <f t="shared" si="32"/>
        <v>2015</v>
      </c>
      <c r="O332" s="3">
        <f t="shared" si="33"/>
        <v>2</v>
      </c>
      <c r="P332" s="2" t="str">
        <f t="shared" si="34"/>
        <v>WD</v>
      </c>
    </row>
    <row r="333" spans="1:16" ht="12.75" x14ac:dyDescent="0.2">
      <c r="A333" s="3">
        <v>2036</v>
      </c>
      <c r="B333" s="3">
        <v>7</v>
      </c>
      <c r="C333" s="1"/>
      <c r="D333" s="46"/>
      <c r="E333" s="1"/>
      <c r="H333" s="3">
        <v>31</v>
      </c>
      <c r="I333" s="17">
        <v>23</v>
      </c>
      <c r="L333" s="99">
        <f t="shared" si="35"/>
        <v>42122</v>
      </c>
      <c r="M333" s="3">
        <f t="shared" si="31"/>
        <v>4</v>
      </c>
      <c r="N333" s="3">
        <f t="shared" si="32"/>
        <v>2015</v>
      </c>
      <c r="O333" s="3">
        <f t="shared" si="33"/>
        <v>3</v>
      </c>
      <c r="P333" s="2" t="str">
        <f t="shared" si="34"/>
        <v>WD</v>
      </c>
    </row>
    <row r="334" spans="1:16" ht="12.75" x14ac:dyDescent="0.2">
      <c r="A334" s="3">
        <v>2036</v>
      </c>
      <c r="B334" s="3">
        <v>8</v>
      </c>
      <c r="C334" s="1"/>
      <c r="D334" s="46"/>
      <c r="E334" s="1"/>
      <c r="H334" s="3">
        <v>31</v>
      </c>
      <c r="I334" s="17">
        <v>21</v>
      </c>
      <c r="L334" s="99">
        <f t="shared" si="35"/>
        <v>42123</v>
      </c>
      <c r="M334" s="3">
        <f t="shared" si="31"/>
        <v>4</v>
      </c>
      <c r="N334" s="3">
        <f t="shared" si="32"/>
        <v>2015</v>
      </c>
      <c r="O334" s="3">
        <f t="shared" si="33"/>
        <v>4</v>
      </c>
      <c r="P334" s="2" t="str">
        <f t="shared" si="34"/>
        <v>WD</v>
      </c>
    </row>
    <row r="335" spans="1:16" ht="12.75" x14ac:dyDescent="0.2">
      <c r="A335" s="3">
        <v>2036</v>
      </c>
      <c r="B335" s="3">
        <v>9</v>
      </c>
      <c r="C335" s="1"/>
      <c r="D335" s="46"/>
      <c r="E335" s="1"/>
      <c r="H335" s="3">
        <v>30</v>
      </c>
      <c r="I335" s="17">
        <v>22</v>
      </c>
      <c r="L335" s="99">
        <f t="shared" si="35"/>
        <v>42124</v>
      </c>
      <c r="M335" s="3">
        <f t="shared" si="31"/>
        <v>4</v>
      </c>
      <c r="N335" s="3">
        <f t="shared" si="32"/>
        <v>2015</v>
      </c>
      <c r="O335" s="3">
        <f t="shared" si="33"/>
        <v>5</v>
      </c>
      <c r="P335" s="2" t="str">
        <f t="shared" si="34"/>
        <v>WD</v>
      </c>
    </row>
    <row r="336" spans="1:16" ht="12.75" x14ac:dyDescent="0.2">
      <c r="A336" s="3">
        <v>2036</v>
      </c>
      <c r="B336" s="3">
        <v>10</v>
      </c>
      <c r="C336" s="1"/>
      <c r="D336" s="46"/>
      <c r="E336" s="1"/>
      <c r="H336" s="3">
        <v>31</v>
      </c>
      <c r="I336" s="17">
        <v>23</v>
      </c>
      <c r="L336" s="99">
        <f t="shared" si="35"/>
        <v>42125</v>
      </c>
      <c r="M336" s="3">
        <f t="shared" si="31"/>
        <v>5</v>
      </c>
      <c r="N336" s="3">
        <f t="shared" si="32"/>
        <v>2015</v>
      </c>
      <c r="O336" s="3">
        <f t="shared" si="33"/>
        <v>6</v>
      </c>
      <c r="P336" s="2" t="str">
        <f t="shared" si="34"/>
        <v>WD</v>
      </c>
    </row>
    <row r="337" spans="1:16" ht="12.75" x14ac:dyDescent="0.2">
      <c r="A337" s="3">
        <v>2036</v>
      </c>
      <c r="B337" s="3">
        <v>11</v>
      </c>
      <c r="C337" s="1"/>
      <c r="D337" s="46"/>
      <c r="E337" s="1"/>
      <c r="H337" s="3">
        <v>30</v>
      </c>
      <c r="I337" s="17">
        <v>20</v>
      </c>
      <c r="L337" s="99">
        <f t="shared" si="35"/>
        <v>42126</v>
      </c>
      <c r="M337" s="3">
        <f t="shared" si="31"/>
        <v>5</v>
      </c>
      <c r="N337" s="3">
        <f t="shared" si="32"/>
        <v>2015</v>
      </c>
      <c r="O337" s="3">
        <f t="shared" si="33"/>
        <v>7</v>
      </c>
      <c r="P337" s="2" t="str">
        <f t="shared" si="34"/>
        <v>WE</v>
      </c>
    </row>
    <row r="338" spans="1:16" ht="12.75" x14ac:dyDescent="0.2">
      <c r="A338" s="3">
        <v>2036</v>
      </c>
      <c r="B338" s="3">
        <v>12</v>
      </c>
      <c r="C338" s="1"/>
      <c r="D338" s="46"/>
      <c r="E338" s="1"/>
      <c r="H338" s="3">
        <v>31</v>
      </c>
      <c r="I338" s="17">
        <v>23</v>
      </c>
      <c r="L338" s="99">
        <f t="shared" si="35"/>
        <v>42127</v>
      </c>
      <c r="M338" s="3">
        <f t="shared" si="31"/>
        <v>5</v>
      </c>
      <c r="N338" s="3">
        <f t="shared" si="32"/>
        <v>2015</v>
      </c>
      <c r="O338" s="3">
        <f t="shared" si="33"/>
        <v>1</v>
      </c>
      <c r="P338" s="2" t="str">
        <f t="shared" si="34"/>
        <v>WE</v>
      </c>
    </row>
    <row r="339" spans="1:16" ht="12.75" x14ac:dyDescent="0.2">
      <c r="A339" s="3">
        <v>2037</v>
      </c>
      <c r="B339" s="3">
        <v>1</v>
      </c>
      <c r="C339" s="1"/>
      <c r="D339" s="46"/>
      <c r="E339" s="1"/>
      <c r="H339" s="3">
        <v>31</v>
      </c>
      <c r="I339" s="17">
        <v>22</v>
      </c>
      <c r="L339" s="99">
        <f t="shared" si="35"/>
        <v>42128</v>
      </c>
      <c r="M339" s="3">
        <f t="shared" si="31"/>
        <v>5</v>
      </c>
      <c r="N339" s="3">
        <f t="shared" si="32"/>
        <v>2015</v>
      </c>
      <c r="O339" s="3">
        <f t="shared" si="33"/>
        <v>2</v>
      </c>
      <c r="P339" s="2" t="str">
        <f t="shared" si="34"/>
        <v>WD</v>
      </c>
    </row>
    <row r="340" spans="1:16" ht="12.75" x14ac:dyDescent="0.2">
      <c r="A340" s="3">
        <v>2037</v>
      </c>
      <c r="B340" s="3">
        <v>2</v>
      </c>
      <c r="C340" s="1"/>
      <c r="D340" s="46"/>
      <c r="E340" s="1"/>
      <c r="H340" s="3">
        <v>28</v>
      </c>
      <c r="I340" s="17">
        <v>20</v>
      </c>
      <c r="L340" s="99">
        <f t="shared" si="35"/>
        <v>42129</v>
      </c>
      <c r="M340" s="3">
        <f t="shared" si="31"/>
        <v>5</v>
      </c>
      <c r="N340" s="3">
        <f t="shared" si="32"/>
        <v>2015</v>
      </c>
      <c r="O340" s="3">
        <f t="shared" si="33"/>
        <v>3</v>
      </c>
      <c r="P340" s="2" t="str">
        <f t="shared" si="34"/>
        <v>WD</v>
      </c>
    </row>
    <row r="341" spans="1:16" ht="12.75" x14ac:dyDescent="0.2">
      <c r="A341" s="3">
        <v>2037</v>
      </c>
      <c r="B341" s="3">
        <v>3</v>
      </c>
      <c r="C341" s="1"/>
      <c r="D341" s="46"/>
      <c r="E341" s="1"/>
      <c r="H341" s="3">
        <v>31</v>
      </c>
      <c r="I341" s="17">
        <v>22</v>
      </c>
      <c r="L341" s="99">
        <f t="shared" si="35"/>
        <v>42130</v>
      </c>
      <c r="M341" s="3">
        <f t="shared" si="31"/>
        <v>5</v>
      </c>
      <c r="N341" s="3">
        <f t="shared" si="32"/>
        <v>2015</v>
      </c>
      <c r="O341" s="3">
        <f t="shared" si="33"/>
        <v>4</v>
      </c>
      <c r="P341" s="2" t="str">
        <f t="shared" si="34"/>
        <v>WD</v>
      </c>
    </row>
    <row r="342" spans="1:16" ht="12.75" x14ac:dyDescent="0.2">
      <c r="A342" s="3">
        <v>2037</v>
      </c>
      <c r="B342" s="3">
        <v>4</v>
      </c>
      <c r="C342" s="1"/>
      <c r="D342" s="46"/>
      <c r="E342" s="1"/>
      <c r="H342" s="3">
        <v>30</v>
      </c>
      <c r="I342" s="17">
        <v>22</v>
      </c>
      <c r="L342" s="99">
        <f t="shared" si="35"/>
        <v>42131</v>
      </c>
      <c r="M342" s="3">
        <f t="shared" si="31"/>
        <v>5</v>
      </c>
      <c r="N342" s="3">
        <f t="shared" si="32"/>
        <v>2015</v>
      </c>
      <c r="O342" s="3">
        <f t="shared" si="33"/>
        <v>5</v>
      </c>
      <c r="P342" s="2" t="str">
        <f t="shared" si="34"/>
        <v>WD</v>
      </c>
    </row>
    <row r="343" spans="1:16" ht="12.75" x14ac:dyDescent="0.2">
      <c r="A343" s="3">
        <v>2037</v>
      </c>
      <c r="B343" s="3">
        <v>5</v>
      </c>
      <c r="C343" s="1"/>
      <c r="D343" s="46"/>
      <c r="E343" s="1"/>
      <c r="H343" s="3">
        <v>31</v>
      </c>
      <c r="I343" s="17">
        <v>21</v>
      </c>
      <c r="L343" s="99">
        <f t="shared" si="35"/>
        <v>42132</v>
      </c>
      <c r="M343" s="3">
        <f t="shared" si="31"/>
        <v>5</v>
      </c>
      <c r="N343" s="3">
        <f t="shared" si="32"/>
        <v>2015</v>
      </c>
      <c r="O343" s="3">
        <f t="shared" si="33"/>
        <v>6</v>
      </c>
      <c r="P343" s="2" t="str">
        <f t="shared" si="34"/>
        <v>WD</v>
      </c>
    </row>
    <row r="344" spans="1:16" ht="12.75" x14ac:dyDescent="0.2">
      <c r="A344" s="3">
        <v>2037</v>
      </c>
      <c r="B344" s="3">
        <v>6</v>
      </c>
      <c r="C344" s="1"/>
      <c r="D344" s="46"/>
      <c r="E344" s="1"/>
      <c r="H344" s="3">
        <v>30</v>
      </c>
      <c r="I344" s="17">
        <v>22</v>
      </c>
      <c r="L344" s="99">
        <f t="shared" si="35"/>
        <v>42133</v>
      </c>
      <c r="M344" s="3">
        <f t="shared" si="31"/>
        <v>5</v>
      </c>
      <c r="N344" s="3">
        <f t="shared" si="32"/>
        <v>2015</v>
      </c>
      <c r="O344" s="3">
        <f t="shared" si="33"/>
        <v>7</v>
      </c>
      <c r="P344" s="2" t="str">
        <f t="shared" si="34"/>
        <v>WE</v>
      </c>
    </row>
    <row r="345" spans="1:16" ht="12.75" x14ac:dyDescent="0.2">
      <c r="A345" s="3">
        <v>2037</v>
      </c>
      <c r="B345" s="3">
        <v>7</v>
      </c>
      <c r="C345" s="1"/>
      <c r="D345" s="46"/>
      <c r="E345" s="1"/>
      <c r="H345" s="3">
        <v>31</v>
      </c>
      <c r="I345" s="17">
        <v>23</v>
      </c>
      <c r="L345" s="99">
        <f t="shared" si="35"/>
        <v>42134</v>
      </c>
      <c r="M345" s="3">
        <f t="shared" si="31"/>
        <v>5</v>
      </c>
      <c r="N345" s="3">
        <f t="shared" si="32"/>
        <v>2015</v>
      </c>
      <c r="O345" s="3">
        <f t="shared" si="33"/>
        <v>1</v>
      </c>
      <c r="P345" s="2" t="str">
        <f t="shared" si="34"/>
        <v>WE</v>
      </c>
    </row>
    <row r="346" spans="1:16" ht="12.75" x14ac:dyDescent="0.2">
      <c r="A346" s="3">
        <v>2037</v>
      </c>
      <c r="B346" s="3">
        <v>8</v>
      </c>
      <c r="C346" s="1"/>
      <c r="D346" s="46"/>
      <c r="E346" s="1"/>
      <c r="H346" s="3">
        <v>31</v>
      </c>
      <c r="I346" s="17">
        <v>21</v>
      </c>
      <c r="L346" s="99">
        <f t="shared" si="35"/>
        <v>42135</v>
      </c>
      <c r="M346" s="3">
        <f t="shared" si="31"/>
        <v>5</v>
      </c>
      <c r="N346" s="3">
        <f t="shared" si="32"/>
        <v>2015</v>
      </c>
      <c r="O346" s="3">
        <f t="shared" si="33"/>
        <v>2</v>
      </c>
      <c r="P346" s="2" t="str">
        <f t="shared" si="34"/>
        <v>WD</v>
      </c>
    </row>
    <row r="347" spans="1:16" ht="12.75" x14ac:dyDescent="0.2">
      <c r="A347" s="3">
        <v>2037</v>
      </c>
      <c r="B347" s="3">
        <v>9</v>
      </c>
      <c r="C347" s="1"/>
      <c r="D347" s="46"/>
      <c r="E347" s="1"/>
      <c r="H347" s="3">
        <v>30</v>
      </c>
      <c r="I347" s="17">
        <v>22</v>
      </c>
      <c r="L347" s="99">
        <f t="shared" si="35"/>
        <v>42136</v>
      </c>
      <c r="M347" s="3">
        <f t="shared" si="31"/>
        <v>5</v>
      </c>
      <c r="N347" s="3">
        <f t="shared" si="32"/>
        <v>2015</v>
      </c>
      <c r="O347" s="3">
        <f t="shared" si="33"/>
        <v>3</v>
      </c>
      <c r="P347" s="2" t="str">
        <f t="shared" si="34"/>
        <v>WD</v>
      </c>
    </row>
    <row r="348" spans="1:16" ht="12.75" x14ac:dyDescent="0.2">
      <c r="A348" s="3">
        <v>2037</v>
      </c>
      <c r="B348" s="3">
        <v>10</v>
      </c>
      <c r="C348" s="1"/>
      <c r="D348" s="46"/>
      <c r="E348" s="1"/>
      <c r="H348" s="3">
        <v>31</v>
      </c>
      <c r="I348" s="17">
        <v>22</v>
      </c>
      <c r="L348" s="99">
        <f t="shared" si="35"/>
        <v>42137</v>
      </c>
      <c r="M348" s="3">
        <f t="shared" si="31"/>
        <v>5</v>
      </c>
      <c r="N348" s="3">
        <f t="shared" si="32"/>
        <v>2015</v>
      </c>
      <c r="O348" s="3">
        <f t="shared" si="33"/>
        <v>4</v>
      </c>
      <c r="P348" s="2" t="str">
        <f t="shared" si="34"/>
        <v>WD</v>
      </c>
    </row>
    <row r="349" spans="1:16" ht="12.75" x14ac:dyDescent="0.2">
      <c r="A349" s="3">
        <v>2037</v>
      </c>
      <c r="B349" s="3">
        <v>11</v>
      </c>
      <c r="C349" s="1"/>
      <c r="D349" s="46"/>
      <c r="E349" s="1"/>
      <c r="H349" s="3">
        <v>30</v>
      </c>
      <c r="I349" s="17">
        <v>21</v>
      </c>
      <c r="L349" s="99">
        <f t="shared" si="35"/>
        <v>42138</v>
      </c>
      <c r="M349" s="3">
        <f t="shared" si="31"/>
        <v>5</v>
      </c>
      <c r="N349" s="3">
        <f t="shared" si="32"/>
        <v>2015</v>
      </c>
      <c r="O349" s="3">
        <f t="shared" si="33"/>
        <v>5</v>
      </c>
      <c r="P349" s="2" t="str">
        <f t="shared" si="34"/>
        <v>WD</v>
      </c>
    </row>
    <row r="350" spans="1:16" ht="12.75" x14ac:dyDescent="0.2">
      <c r="A350" s="3">
        <v>2037</v>
      </c>
      <c r="B350" s="3">
        <v>12</v>
      </c>
      <c r="C350" s="1"/>
      <c r="D350" s="46"/>
      <c r="E350" s="1"/>
      <c r="H350" s="3">
        <v>31</v>
      </c>
      <c r="I350" s="17">
        <v>23</v>
      </c>
      <c r="L350" s="99">
        <f t="shared" si="35"/>
        <v>42139</v>
      </c>
      <c r="M350" s="3">
        <f t="shared" si="31"/>
        <v>5</v>
      </c>
      <c r="N350" s="3">
        <f t="shared" si="32"/>
        <v>2015</v>
      </c>
      <c r="O350" s="3">
        <f t="shared" si="33"/>
        <v>6</v>
      </c>
      <c r="P350" s="2" t="str">
        <f t="shared" si="34"/>
        <v>WD</v>
      </c>
    </row>
    <row r="351" spans="1:16" ht="12.75" x14ac:dyDescent="0.2">
      <c r="A351" s="3">
        <v>2038</v>
      </c>
      <c r="B351" s="3">
        <v>1</v>
      </c>
      <c r="C351" s="1"/>
      <c r="D351" s="46"/>
      <c r="E351" s="1"/>
      <c r="H351" s="3">
        <v>31</v>
      </c>
      <c r="I351" s="17">
        <v>21</v>
      </c>
      <c r="L351" s="99">
        <f t="shared" si="35"/>
        <v>42140</v>
      </c>
      <c r="M351" s="3">
        <f t="shared" si="31"/>
        <v>5</v>
      </c>
      <c r="N351" s="3">
        <f t="shared" si="32"/>
        <v>2015</v>
      </c>
      <c r="O351" s="3">
        <f t="shared" si="33"/>
        <v>7</v>
      </c>
      <c r="P351" s="2" t="str">
        <f t="shared" si="34"/>
        <v>WE</v>
      </c>
    </row>
    <row r="352" spans="1:16" ht="12.75" x14ac:dyDescent="0.2">
      <c r="A352" s="3">
        <v>2038</v>
      </c>
      <c r="B352" s="3">
        <v>2</v>
      </c>
      <c r="C352" s="1"/>
      <c r="D352" s="46"/>
      <c r="E352" s="1"/>
      <c r="H352" s="3">
        <v>28</v>
      </c>
      <c r="I352" s="17">
        <v>20</v>
      </c>
      <c r="L352" s="99">
        <f t="shared" si="35"/>
        <v>42141</v>
      </c>
      <c r="M352" s="3">
        <f t="shared" si="31"/>
        <v>5</v>
      </c>
      <c r="N352" s="3">
        <f t="shared" si="32"/>
        <v>2015</v>
      </c>
      <c r="O352" s="3">
        <f t="shared" si="33"/>
        <v>1</v>
      </c>
      <c r="P352" s="2" t="str">
        <f t="shared" si="34"/>
        <v>WE</v>
      </c>
    </row>
    <row r="353" spans="1:16" ht="12.75" x14ac:dyDescent="0.2">
      <c r="A353" s="3">
        <v>2038</v>
      </c>
      <c r="B353" s="3">
        <v>3</v>
      </c>
      <c r="C353" s="1"/>
      <c r="D353" s="46"/>
      <c r="E353" s="1"/>
      <c r="H353" s="3">
        <v>31</v>
      </c>
      <c r="I353" s="17">
        <v>23</v>
      </c>
      <c r="L353" s="99">
        <f t="shared" si="35"/>
        <v>42142</v>
      </c>
      <c r="M353" s="3">
        <f t="shared" si="31"/>
        <v>5</v>
      </c>
      <c r="N353" s="3">
        <f t="shared" si="32"/>
        <v>2015</v>
      </c>
      <c r="O353" s="3">
        <f t="shared" si="33"/>
        <v>2</v>
      </c>
      <c r="P353" s="2" t="str">
        <f t="shared" si="34"/>
        <v>WD</v>
      </c>
    </row>
    <row r="354" spans="1:16" ht="12.75" x14ac:dyDescent="0.2">
      <c r="A354" s="3">
        <v>2038</v>
      </c>
      <c r="B354" s="3">
        <v>4</v>
      </c>
      <c r="C354" s="1"/>
      <c r="D354" s="46"/>
      <c r="E354" s="1"/>
      <c r="H354" s="3">
        <v>30</v>
      </c>
      <c r="I354" s="17">
        <v>22</v>
      </c>
      <c r="L354" s="99">
        <f t="shared" si="35"/>
        <v>42143</v>
      </c>
      <c r="M354" s="3">
        <f t="shared" si="31"/>
        <v>5</v>
      </c>
      <c r="N354" s="3">
        <f t="shared" si="32"/>
        <v>2015</v>
      </c>
      <c r="O354" s="3">
        <f t="shared" si="33"/>
        <v>3</v>
      </c>
      <c r="P354" s="2" t="str">
        <f t="shared" si="34"/>
        <v>WD</v>
      </c>
    </row>
    <row r="355" spans="1:16" ht="12.75" x14ac:dyDescent="0.2">
      <c r="A355" s="3">
        <v>2038</v>
      </c>
      <c r="B355" s="3">
        <v>5</v>
      </c>
      <c r="C355" s="1"/>
      <c r="D355" s="46"/>
      <c r="E355" s="1"/>
      <c r="H355" s="3">
        <v>31</v>
      </c>
      <c r="I355" s="17">
        <v>21</v>
      </c>
      <c r="L355" s="99">
        <f t="shared" si="35"/>
        <v>42144</v>
      </c>
      <c r="M355" s="3">
        <f t="shared" si="31"/>
        <v>5</v>
      </c>
      <c r="N355" s="3">
        <f t="shared" si="32"/>
        <v>2015</v>
      </c>
      <c r="O355" s="3">
        <f t="shared" si="33"/>
        <v>4</v>
      </c>
      <c r="P355" s="2" t="str">
        <f t="shared" si="34"/>
        <v>WD</v>
      </c>
    </row>
    <row r="356" spans="1:16" ht="12.75" x14ac:dyDescent="0.2">
      <c r="A356" s="3">
        <v>2038</v>
      </c>
      <c r="B356" s="3">
        <v>6</v>
      </c>
      <c r="C356" s="1"/>
      <c r="D356" s="46"/>
      <c r="E356" s="1"/>
      <c r="H356" s="3">
        <v>30</v>
      </c>
      <c r="I356" s="17">
        <v>22</v>
      </c>
      <c r="L356" s="99">
        <f t="shared" si="35"/>
        <v>42145</v>
      </c>
      <c r="M356" s="3">
        <f t="shared" si="31"/>
        <v>5</v>
      </c>
      <c r="N356" s="3">
        <f t="shared" si="32"/>
        <v>2015</v>
      </c>
      <c r="O356" s="3">
        <f t="shared" si="33"/>
        <v>5</v>
      </c>
      <c r="P356" s="2" t="str">
        <f t="shared" si="34"/>
        <v>WD</v>
      </c>
    </row>
    <row r="357" spans="1:16" ht="12.75" x14ac:dyDescent="0.2">
      <c r="A357" s="3">
        <v>2038</v>
      </c>
      <c r="B357" s="3">
        <v>7</v>
      </c>
      <c r="C357" s="1"/>
      <c r="D357" s="46"/>
      <c r="E357" s="1"/>
      <c r="H357" s="3">
        <v>31</v>
      </c>
      <c r="I357" s="17">
        <v>22</v>
      </c>
      <c r="L357" s="99">
        <f t="shared" si="35"/>
        <v>42146</v>
      </c>
      <c r="M357" s="3">
        <f t="shared" si="31"/>
        <v>5</v>
      </c>
      <c r="N357" s="3">
        <f t="shared" si="32"/>
        <v>2015</v>
      </c>
      <c r="O357" s="3">
        <f t="shared" si="33"/>
        <v>6</v>
      </c>
      <c r="P357" s="2" t="str">
        <f t="shared" si="34"/>
        <v>WD</v>
      </c>
    </row>
    <row r="358" spans="1:16" ht="12.75" x14ac:dyDescent="0.2">
      <c r="A358" s="3">
        <v>2038</v>
      </c>
      <c r="B358" s="3">
        <v>8</v>
      </c>
      <c r="C358" s="1"/>
      <c r="D358" s="46"/>
      <c r="E358" s="1"/>
      <c r="H358" s="3">
        <v>31</v>
      </c>
      <c r="I358" s="17">
        <v>22</v>
      </c>
      <c r="L358" s="99">
        <f t="shared" si="35"/>
        <v>42147</v>
      </c>
      <c r="M358" s="3">
        <f t="shared" si="31"/>
        <v>5</v>
      </c>
      <c r="N358" s="3">
        <f t="shared" si="32"/>
        <v>2015</v>
      </c>
      <c r="O358" s="3">
        <f t="shared" si="33"/>
        <v>7</v>
      </c>
      <c r="P358" s="2" t="str">
        <f t="shared" si="34"/>
        <v>WE</v>
      </c>
    </row>
    <row r="359" spans="1:16" ht="12.75" x14ac:dyDescent="0.2">
      <c r="A359" s="3">
        <v>2038</v>
      </c>
      <c r="B359" s="3">
        <v>9</v>
      </c>
      <c r="C359" s="1"/>
      <c r="D359" s="46"/>
      <c r="E359" s="1"/>
      <c r="H359" s="3">
        <v>30</v>
      </c>
      <c r="I359" s="17">
        <v>22</v>
      </c>
      <c r="L359" s="99">
        <f t="shared" si="35"/>
        <v>42148</v>
      </c>
      <c r="M359" s="3">
        <f t="shared" si="31"/>
        <v>5</v>
      </c>
      <c r="N359" s="3">
        <f t="shared" si="32"/>
        <v>2015</v>
      </c>
      <c r="O359" s="3">
        <f t="shared" si="33"/>
        <v>1</v>
      </c>
      <c r="P359" s="2" t="str">
        <f t="shared" si="34"/>
        <v>WE</v>
      </c>
    </row>
    <row r="360" spans="1:16" ht="12.75" x14ac:dyDescent="0.2">
      <c r="A360" s="3">
        <v>2038</v>
      </c>
      <c r="B360" s="3">
        <v>10</v>
      </c>
      <c r="C360" s="1"/>
      <c r="D360" s="46"/>
      <c r="E360" s="1"/>
      <c r="H360" s="3">
        <v>31</v>
      </c>
      <c r="I360" s="17">
        <v>21</v>
      </c>
      <c r="L360" s="99">
        <f t="shared" si="35"/>
        <v>42149</v>
      </c>
      <c r="M360" s="3">
        <f t="shared" si="31"/>
        <v>5</v>
      </c>
      <c r="N360" s="3">
        <f t="shared" si="32"/>
        <v>2015</v>
      </c>
      <c r="O360" s="3">
        <f t="shared" si="33"/>
        <v>2</v>
      </c>
      <c r="P360" s="2" t="str">
        <f t="shared" si="34"/>
        <v>WD</v>
      </c>
    </row>
    <row r="361" spans="1:16" ht="12.75" x14ac:dyDescent="0.2">
      <c r="A361" s="3">
        <v>2038</v>
      </c>
      <c r="B361" s="3">
        <v>11</v>
      </c>
      <c r="C361" s="1"/>
      <c r="D361" s="46"/>
      <c r="E361" s="1"/>
      <c r="H361" s="3">
        <v>30</v>
      </c>
      <c r="I361" s="17">
        <v>22</v>
      </c>
      <c r="L361" s="99">
        <f t="shared" si="35"/>
        <v>42150</v>
      </c>
      <c r="M361" s="3">
        <f t="shared" si="31"/>
        <v>5</v>
      </c>
      <c r="N361" s="3">
        <f t="shared" si="32"/>
        <v>2015</v>
      </c>
      <c r="O361" s="3">
        <f t="shared" si="33"/>
        <v>3</v>
      </c>
      <c r="P361" s="2" t="str">
        <f t="shared" si="34"/>
        <v>WD</v>
      </c>
    </row>
    <row r="362" spans="1:16" ht="12.75" x14ac:dyDescent="0.2">
      <c r="A362" s="3">
        <v>2038</v>
      </c>
      <c r="B362" s="3">
        <v>12</v>
      </c>
      <c r="C362" s="1"/>
      <c r="D362" s="46"/>
      <c r="E362" s="1"/>
      <c r="H362" s="3">
        <v>31</v>
      </c>
      <c r="I362" s="17">
        <v>23</v>
      </c>
      <c r="L362" s="99">
        <f t="shared" si="35"/>
        <v>42151</v>
      </c>
      <c r="M362" s="3">
        <f t="shared" si="31"/>
        <v>5</v>
      </c>
      <c r="N362" s="3">
        <f t="shared" si="32"/>
        <v>2015</v>
      </c>
      <c r="O362" s="3">
        <f t="shared" si="33"/>
        <v>4</v>
      </c>
      <c r="P362" s="2" t="str">
        <f t="shared" si="34"/>
        <v>WD</v>
      </c>
    </row>
    <row r="363" spans="1:16" ht="12.75" x14ac:dyDescent="0.2">
      <c r="A363" s="3">
        <v>2039</v>
      </c>
      <c r="B363" s="3">
        <v>1</v>
      </c>
      <c r="C363" s="1"/>
      <c r="D363" s="46"/>
      <c r="E363" s="1"/>
      <c r="H363" s="3">
        <v>31</v>
      </c>
      <c r="I363" s="17">
        <v>21</v>
      </c>
      <c r="L363" s="99">
        <f t="shared" si="35"/>
        <v>42152</v>
      </c>
      <c r="M363" s="3">
        <f t="shared" si="31"/>
        <v>5</v>
      </c>
      <c r="N363" s="3">
        <f t="shared" si="32"/>
        <v>2015</v>
      </c>
      <c r="O363" s="3">
        <f t="shared" si="33"/>
        <v>5</v>
      </c>
      <c r="P363" s="2" t="str">
        <f t="shared" si="34"/>
        <v>WD</v>
      </c>
    </row>
    <row r="364" spans="1:16" ht="12.75" x14ac:dyDescent="0.2">
      <c r="A364" s="3">
        <v>2039</v>
      </c>
      <c r="B364" s="3">
        <v>2</v>
      </c>
      <c r="C364" s="1"/>
      <c r="D364" s="46"/>
      <c r="E364" s="1"/>
      <c r="H364" s="3">
        <v>28</v>
      </c>
      <c r="I364" s="17">
        <v>20</v>
      </c>
      <c r="L364" s="99">
        <f t="shared" si="35"/>
        <v>42153</v>
      </c>
      <c r="M364" s="3">
        <f t="shared" si="31"/>
        <v>5</v>
      </c>
      <c r="N364" s="3">
        <f t="shared" si="32"/>
        <v>2015</v>
      </c>
      <c r="O364" s="3">
        <f t="shared" si="33"/>
        <v>6</v>
      </c>
      <c r="P364" s="2" t="str">
        <f t="shared" si="34"/>
        <v>WD</v>
      </c>
    </row>
    <row r="365" spans="1:16" ht="12.75" x14ac:dyDescent="0.2">
      <c r="A365" s="3">
        <v>2039</v>
      </c>
      <c r="B365" s="3">
        <v>3</v>
      </c>
      <c r="C365" s="1"/>
      <c r="D365" s="46"/>
      <c r="E365" s="1"/>
      <c r="H365" s="3">
        <v>31</v>
      </c>
      <c r="I365" s="17">
        <v>23</v>
      </c>
      <c r="L365" s="99">
        <f t="shared" si="35"/>
        <v>42154</v>
      </c>
      <c r="M365" s="3">
        <f t="shared" si="31"/>
        <v>5</v>
      </c>
      <c r="N365" s="3">
        <f t="shared" si="32"/>
        <v>2015</v>
      </c>
      <c r="O365" s="3">
        <f t="shared" si="33"/>
        <v>7</v>
      </c>
      <c r="P365" s="2" t="str">
        <f t="shared" si="34"/>
        <v>WE</v>
      </c>
    </row>
    <row r="366" spans="1:16" ht="12.75" x14ac:dyDescent="0.2">
      <c r="A366" s="3">
        <v>2039</v>
      </c>
      <c r="B366" s="3">
        <v>4</v>
      </c>
      <c r="C366" s="1"/>
      <c r="D366" s="46"/>
      <c r="E366" s="1"/>
      <c r="H366" s="3">
        <v>30</v>
      </c>
      <c r="I366" s="17">
        <v>21</v>
      </c>
      <c r="L366" s="99">
        <f t="shared" si="35"/>
        <v>42155</v>
      </c>
      <c r="M366" s="3">
        <f t="shared" si="31"/>
        <v>5</v>
      </c>
      <c r="N366" s="3">
        <f t="shared" si="32"/>
        <v>2015</v>
      </c>
      <c r="O366" s="3">
        <f t="shared" si="33"/>
        <v>1</v>
      </c>
      <c r="P366" s="2" t="str">
        <f t="shared" si="34"/>
        <v>WE</v>
      </c>
    </row>
    <row r="367" spans="1:16" ht="12.75" x14ac:dyDescent="0.2">
      <c r="A367" s="3">
        <v>2039</v>
      </c>
      <c r="B367" s="3">
        <v>5</v>
      </c>
      <c r="C367" s="1"/>
      <c r="D367" s="46"/>
      <c r="E367" s="1"/>
      <c r="H367" s="3">
        <v>31</v>
      </c>
      <c r="I367" s="17">
        <v>22</v>
      </c>
      <c r="L367" s="99">
        <f t="shared" si="35"/>
        <v>42156</v>
      </c>
      <c r="M367" s="3">
        <f t="shared" si="31"/>
        <v>6</v>
      </c>
      <c r="N367" s="3">
        <f t="shared" si="32"/>
        <v>2015</v>
      </c>
      <c r="O367" s="3">
        <f t="shared" si="33"/>
        <v>2</v>
      </c>
      <c r="P367" s="2" t="str">
        <f t="shared" si="34"/>
        <v>WD</v>
      </c>
    </row>
    <row r="368" spans="1:16" ht="12.75" x14ac:dyDescent="0.2">
      <c r="A368" s="3">
        <v>2039</v>
      </c>
      <c r="B368" s="3">
        <v>6</v>
      </c>
      <c r="C368" s="1"/>
      <c r="D368" s="46"/>
      <c r="E368" s="1"/>
      <c r="H368" s="3">
        <v>30</v>
      </c>
      <c r="I368" s="17">
        <v>22</v>
      </c>
      <c r="L368" s="99">
        <f t="shared" si="35"/>
        <v>42157</v>
      </c>
      <c r="M368" s="3">
        <f t="shared" si="31"/>
        <v>6</v>
      </c>
      <c r="N368" s="3">
        <f t="shared" si="32"/>
        <v>2015</v>
      </c>
      <c r="O368" s="3">
        <f t="shared" si="33"/>
        <v>3</v>
      </c>
      <c r="P368" s="2" t="str">
        <f t="shared" si="34"/>
        <v>WD</v>
      </c>
    </row>
    <row r="369" spans="1:16" ht="12.75" x14ac:dyDescent="0.2">
      <c r="A369" s="3">
        <v>2039</v>
      </c>
      <c r="B369" s="3">
        <v>7</v>
      </c>
      <c r="C369" s="1"/>
      <c r="D369" s="46"/>
      <c r="E369" s="1"/>
      <c r="H369" s="3">
        <v>31</v>
      </c>
      <c r="I369" s="17">
        <v>21</v>
      </c>
      <c r="L369" s="99">
        <f t="shared" si="35"/>
        <v>42158</v>
      </c>
      <c r="M369" s="3">
        <f t="shared" si="31"/>
        <v>6</v>
      </c>
      <c r="N369" s="3">
        <f t="shared" si="32"/>
        <v>2015</v>
      </c>
      <c r="O369" s="3">
        <f t="shared" si="33"/>
        <v>4</v>
      </c>
      <c r="P369" s="2" t="str">
        <f t="shared" si="34"/>
        <v>WD</v>
      </c>
    </row>
    <row r="370" spans="1:16" ht="12.75" x14ac:dyDescent="0.2">
      <c r="A370" s="3">
        <v>2039</v>
      </c>
      <c r="B370" s="3">
        <v>8</v>
      </c>
      <c r="C370" s="1"/>
      <c r="D370" s="46"/>
      <c r="E370" s="1"/>
      <c r="H370" s="3">
        <v>31</v>
      </c>
      <c r="I370" s="17">
        <v>23</v>
      </c>
      <c r="L370" s="99">
        <f t="shared" si="35"/>
        <v>42159</v>
      </c>
      <c r="M370" s="3">
        <f t="shared" si="31"/>
        <v>6</v>
      </c>
      <c r="N370" s="3">
        <f t="shared" si="32"/>
        <v>2015</v>
      </c>
      <c r="O370" s="3">
        <f t="shared" si="33"/>
        <v>5</v>
      </c>
      <c r="P370" s="2" t="str">
        <f t="shared" si="34"/>
        <v>WD</v>
      </c>
    </row>
    <row r="371" spans="1:16" ht="12.75" x14ac:dyDescent="0.2">
      <c r="A371" s="3">
        <v>2039</v>
      </c>
      <c r="B371" s="3">
        <v>9</v>
      </c>
      <c r="C371" s="1"/>
      <c r="D371" s="46"/>
      <c r="E371" s="1"/>
      <c r="H371" s="3">
        <v>30</v>
      </c>
      <c r="I371" s="17">
        <v>22</v>
      </c>
      <c r="L371" s="99">
        <f t="shared" si="35"/>
        <v>42160</v>
      </c>
      <c r="M371" s="3">
        <f t="shared" si="31"/>
        <v>6</v>
      </c>
      <c r="N371" s="3">
        <f t="shared" si="32"/>
        <v>2015</v>
      </c>
      <c r="O371" s="3">
        <f t="shared" si="33"/>
        <v>6</v>
      </c>
      <c r="P371" s="2" t="str">
        <f t="shared" si="34"/>
        <v>WD</v>
      </c>
    </row>
    <row r="372" spans="1:16" ht="12.75" x14ac:dyDescent="0.2">
      <c r="A372" s="3">
        <v>2039</v>
      </c>
      <c r="B372" s="3">
        <v>10</v>
      </c>
      <c r="C372" s="1"/>
      <c r="D372" s="46"/>
      <c r="E372" s="1"/>
      <c r="H372" s="3">
        <v>31</v>
      </c>
      <c r="I372" s="17">
        <v>21</v>
      </c>
      <c r="L372" s="99">
        <f t="shared" si="35"/>
        <v>42161</v>
      </c>
      <c r="M372" s="3">
        <f t="shared" si="31"/>
        <v>6</v>
      </c>
      <c r="N372" s="3">
        <f t="shared" si="32"/>
        <v>2015</v>
      </c>
      <c r="O372" s="3">
        <f t="shared" si="33"/>
        <v>7</v>
      </c>
      <c r="P372" s="2" t="str">
        <f t="shared" si="34"/>
        <v>WE</v>
      </c>
    </row>
    <row r="373" spans="1:16" ht="12.75" x14ac:dyDescent="0.2">
      <c r="A373" s="3">
        <v>2039</v>
      </c>
      <c r="B373" s="3">
        <v>11</v>
      </c>
      <c r="C373" s="1"/>
      <c r="D373" s="46"/>
      <c r="E373" s="1"/>
      <c r="H373" s="3">
        <v>30</v>
      </c>
      <c r="I373" s="17">
        <v>22</v>
      </c>
      <c r="L373" s="99">
        <f t="shared" si="35"/>
        <v>42162</v>
      </c>
      <c r="M373" s="3">
        <f t="shared" si="31"/>
        <v>6</v>
      </c>
      <c r="N373" s="3">
        <f t="shared" si="32"/>
        <v>2015</v>
      </c>
      <c r="O373" s="3">
        <f t="shared" si="33"/>
        <v>1</v>
      </c>
      <c r="P373" s="2" t="str">
        <f t="shared" si="34"/>
        <v>WE</v>
      </c>
    </row>
    <row r="374" spans="1:16" ht="12.75" x14ac:dyDescent="0.2">
      <c r="A374" s="3">
        <v>2039</v>
      </c>
      <c r="B374" s="3">
        <v>12</v>
      </c>
      <c r="C374" s="1"/>
      <c r="D374" s="46"/>
      <c r="E374" s="1"/>
      <c r="H374" s="3">
        <v>31</v>
      </c>
      <c r="I374" s="17">
        <v>22</v>
      </c>
      <c r="L374" s="99">
        <f t="shared" si="35"/>
        <v>42163</v>
      </c>
      <c r="M374" s="3">
        <f t="shared" si="31"/>
        <v>6</v>
      </c>
      <c r="N374" s="3">
        <f t="shared" si="32"/>
        <v>2015</v>
      </c>
      <c r="O374" s="3">
        <f t="shared" si="33"/>
        <v>2</v>
      </c>
      <c r="P374" s="2" t="str">
        <f t="shared" si="34"/>
        <v>WD</v>
      </c>
    </row>
    <row r="375" spans="1:16" ht="12.75" x14ac:dyDescent="0.2">
      <c r="A375" s="3">
        <v>2040</v>
      </c>
      <c r="B375" s="3">
        <v>1</v>
      </c>
      <c r="C375" s="1"/>
      <c r="D375" s="46"/>
      <c r="E375" s="1"/>
      <c r="H375" s="3">
        <v>31</v>
      </c>
      <c r="I375" s="17">
        <v>22</v>
      </c>
      <c r="L375" s="99">
        <f t="shared" si="35"/>
        <v>42164</v>
      </c>
      <c r="M375" s="3">
        <f t="shared" si="31"/>
        <v>6</v>
      </c>
      <c r="N375" s="3">
        <f t="shared" si="32"/>
        <v>2015</v>
      </c>
      <c r="O375" s="3">
        <f t="shared" si="33"/>
        <v>3</v>
      </c>
      <c r="P375" s="2" t="str">
        <f t="shared" si="34"/>
        <v>WD</v>
      </c>
    </row>
    <row r="376" spans="1:16" ht="12.75" x14ac:dyDescent="0.2">
      <c r="A376" s="3">
        <v>2040</v>
      </c>
      <c r="B376" s="3">
        <v>2</v>
      </c>
      <c r="C376" s="1"/>
      <c r="D376" s="46"/>
      <c r="E376" s="1"/>
      <c r="H376" s="3">
        <v>29</v>
      </c>
      <c r="I376" s="17">
        <v>21</v>
      </c>
      <c r="L376" s="99">
        <f t="shared" si="35"/>
        <v>42165</v>
      </c>
      <c r="M376" s="3">
        <f t="shared" si="31"/>
        <v>6</v>
      </c>
      <c r="N376" s="3">
        <f t="shared" si="32"/>
        <v>2015</v>
      </c>
      <c r="O376" s="3">
        <f t="shared" si="33"/>
        <v>4</v>
      </c>
      <c r="P376" s="2" t="str">
        <f t="shared" si="34"/>
        <v>WD</v>
      </c>
    </row>
    <row r="377" spans="1:16" ht="12.75" x14ac:dyDescent="0.2">
      <c r="A377" s="3">
        <v>2040</v>
      </c>
      <c r="B377" s="3">
        <v>3</v>
      </c>
      <c r="C377" s="1"/>
      <c r="D377" s="46"/>
      <c r="E377" s="1"/>
      <c r="H377" s="3">
        <v>31</v>
      </c>
      <c r="I377" s="17">
        <v>22</v>
      </c>
      <c r="L377" s="99">
        <f t="shared" si="35"/>
        <v>42166</v>
      </c>
      <c r="M377" s="3">
        <f t="shared" si="31"/>
        <v>6</v>
      </c>
      <c r="N377" s="3">
        <f t="shared" si="32"/>
        <v>2015</v>
      </c>
      <c r="O377" s="3">
        <f t="shared" si="33"/>
        <v>5</v>
      </c>
      <c r="P377" s="2" t="str">
        <f t="shared" si="34"/>
        <v>WD</v>
      </c>
    </row>
    <row r="378" spans="1:16" ht="12.75" x14ac:dyDescent="0.2">
      <c r="A378" s="3">
        <v>2040</v>
      </c>
      <c r="B378" s="3">
        <v>4</v>
      </c>
      <c r="C378" s="1"/>
      <c r="D378" s="46"/>
      <c r="E378" s="1"/>
      <c r="H378" s="3">
        <v>30</v>
      </c>
      <c r="I378" s="17">
        <v>21</v>
      </c>
      <c r="L378" s="99">
        <f t="shared" si="35"/>
        <v>42167</v>
      </c>
      <c r="M378" s="3">
        <f t="shared" si="31"/>
        <v>6</v>
      </c>
      <c r="N378" s="3">
        <f t="shared" si="32"/>
        <v>2015</v>
      </c>
      <c r="O378" s="3">
        <f t="shared" si="33"/>
        <v>6</v>
      </c>
      <c r="P378" s="2" t="str">
        <f t="shared" si="34"/>
        <v>WD</v>
      </c>
    </row>
    <row r="379" spans="1:16" ht="12.75" x14ac:dyDescent="0.2">
      <c r="A379" s="3">
        <v>2040</v>
      </c>
      <c r="B379" s="3">
        <v>5</v>
      </c>
      <c r="C379" s="1"/>
      <c r="D379" s="46"/>
      <c r="E379" s="1"/>
      <c r="H379" s="3">
        <v>31</v>
      </c>
      <c r="I379" s="17">
        <v>23</v>
      </c>
      <c r="L379" s="99">
        <f t="shared" si="35"/>
        <v>42168</v>
      </c>
      <c r="M379" s="3">
        <f t="shared" si="31"/>
        <v>6</v>
      </c>
      <c r="N379" s="3">
        <f t="shared" si="32"/>
        <v>2015</v>
      </c>
      <c r="O379" s="3">
        <f t="shared" si="33"/>
        <v>7</v>
      </c>
      <c r="P379" s="2" t="str">
        <f t="shared" si="34"/>
        <v>WE</v>
      </c>
    </row>
    <row r="380" spans="1:16" ht="12.75" x14ac:dyDescent="0.2">
      <c r="A380" s="3">
        <v>2040</v>
      </c>
      <c r="B380" s="3">
        <v>6</v>
      </c>
      <c r="C380" s="1"/>
      <c r="D380" s="46"/>
      <c r="E380" s="1"/>
      <c r="H380" s="3">
        <v>30</v>
      </c>
      <c r="I380" s="17">
        <v>21</v>
      </c>
      <c r="L380" s="99">
        <f t="shared" si="35"/>
        <v>42169</v>
      </c>
      <c r="M380" s="3">
        <f t="shared" si="31"/>
        <v>6</v>
      </c>
      <c r="N380" s="3">
        <f t="shared" si="32"/>
        <v>2015</v>
      </c>
      <c r="O380" s="3">
        <f t="shared" si="33"/>
        <v>1</v>
      </c>
      <c r="P380" s="2" t="str">
        <f t="shared" si="34"/>
        <v>WE</v>
      </c>
    </row>
    <row r="381" spans="1:16" ht="12.75" x14ac:dyDescent="0.2">
      <c r="A381" s="3">
        <v>2040</v>
      </c>
      <c r="B381" s="3">
        <v>7</v>
      </c>
      <c r="C381" s="1"/>
      <c r="D381" s="46"/>
      <c r="E381" s="1"/>
      <c r="H381" s="3">
        <v>31</v>
      </c>
      <c r="I381" s="17">
        <v>22</v>
      </c>
      <c r="L381" s="99">
        <f t="shared" si="35"/>
        <v>42170</v>
      </c>
      <c r="M381" s="3">
        <f t="shared" si="31"/>
        <v>6</v>
      </c>
      <c r="N381" s="3">
        <f t="shared" si="32"/>
        <v>2015</v>
      </c>
      <c r="O381" s="3">
        <f t="shared" si="33"/>
        <v>2</v>
      </c>
      <c r="P381" s="2" t="str">
        <f t="shared" si="34"/>
        <v>WD</v>
      </c>
    </row>
    <row r="382" spans="1:16" ht="12.75" x14ac:dyDescent="0.2">
      <c r="A382" s="3">
        <v>2040</v>
      </c>
      <c r="B382" s="3">
        <v>8</v>
      </c>
      <c r="C382" s="1"/>
      <c r="D382" s="46"/>
      <c r="E382" s="1"/>
      <c r="H382" s="3">
        <v>31</v>
      </c>
      <c r="I382" s="17">
        <v>23</v>
      </c>
      <c r="L382" s="99">
        <f t="shared" si="35"/>
        <v>42171</v>
      </c>
      <c r="M382" s="3">
        <f t="shared" si="31"/>
        <v>6</v>
      </c>
      <c r="N382" s="3">
        <f t="shared" si="32"/>
        <v>2015</v>
      </c>
      <c r="O382" s="3">
        <f t="shared" si="33"/>
        <v>3</v>
      </c>
      <c r="P382" s="2" t="str">
        <f t="shared" si="34"/>
        <v>WD</v>
      </c>
    </row>
    <row r="383" spans="1:16" ht="12.75" x14ac:dyDescent="0.2">
      <c r="A383" s="3">
        <v>2040</v>
      </c>
      <c r="B383" s="3">
        <v>9</v>
      </c>
      <c r="C383" s="1"/>
      <c r="D383" s="46"/>
      <c r="E383" s="1"/>
      <c r="H383" s="3">
        <v>30</v>
      </c>
      <c r="I383" s="17">
        <v>20</v>
      </c>
      <c r="L383" s="99">
        <f t="shared" si="35"/>
        <v>42172</v>
      </c>
      <c r="M383" s="3">
        <f t="shared" si="31"/>
        <v>6</v>
      </c>
      <c r="N383" s="3">
        <f t="shared" si="32"/>
        <v>2015</v>
      </c>
      <c r="O383" s="3">
        <f t="shared" si="33"/>
        <v>4</v>
      </c>
      <c r="P383" s="2" t="str">
        <f t="shared" si="34"/>
        <v>WD</v>
      </c>
    </row>
    <row r="384" spans="1:16" ht="12.75" x14ac:dyDescent="0.2">
      <c r="A384" s="3">
        <v>2040</v>
      </c>
      <c r="B384" s="3">
        <v>10</v>
      </c>
      <c r="C384" s="1"/>
      <c r="D384" s="46"/>
      <c r="E384" s="1"/>
      <c r="H384" s="3">
        <v>31</v>
      </c>
      <c r="I384" s="17">
        <v>23</v>
      </c>
      <c r="L384" s="99">
        <f t="shared" si="35"/>
        <v>42173</v>
      </c>
      <c r="M384" s="3">
        <f t="shared" si="31"/>
        <v>6</v>
      </c>
      <c r="N384" s="3">
        <f t="shared" si="32"/>
        <v>2015</v>
      </c>
      <c r="O384" s="3">
        <f t="shared" si="33"/>
        <v>5</v>
      </c>
      <c r="P384" s="2" t="str">
        <f t="shared" si="34"/>
        <v>WD</v>
      </c>
    </row>
    <row r="385" spans="1:16" ht="12.75" x14ac:dyDescent="0.2">
      <c r="A385" s="3">
        <v>2040</v>
      </c>
      <c r="B385" s="3">
        <v>11</v>
      </c>
      <c r="C385" s="1"/>
      <c r="D385" s="46"/>
      <c r="E385" s="1"/>
      <c r="H385" s="3">
        <v>30</v>
      </c>
      <c r="I385" s="17">
        <v>22</v>
      </c>
      <c r="L385" s="99">
        <f t="shared" si="35"/>
        <v>42174</v>
      </c>
      <c r="M385" s="3">
        <f t="shared" si="31"/>
        <v>6</v>
      </c>
      <c r="N385" s="3">
        <f t="shared" si="32"/>
        <v>2015</v>
      </c>
      <c r="O385" s="3">
        <f t="shared" si="33"/>
        <v>6</v>
      </c>
      <c r="P385" s="2" t="str">
        <f t="shared" si="34"/>
        <v>WD</v>
      </c>
    </row>
    <row r="386" spans="1:16" ht="12.75" x14ac:dyDescent="0.2">
      <c r="A386" s="3">
        <v>2040</v>
      </c>
      <c r="B386" s="3">
        <v>12</v>
      </c>
      <c r="C386" s="1"/>
      <c r="D386" s="46"/>
      <c r="E386" s="1"/>
      <c r="H386" s="3">
        <v>31</v>
      </c>
      <c r="I386" s="17">
        <v>21</v>
      </c>
      <c r="L386" s="99">
        <f t="shared" si="35"/>
        <v>42175</v>
      </c>
      <c r="M386" s="3">
        <f t="shared" si="31"/>
        <v>6</v>
      </c>
      <c r="N386" s="3">
        <f t="shared" si="32"/>
        <v>2015</v>
      </c>
      <c r="O386" s="3">
        <f t="shared" si="33"/>
        <v>7</v>
      </c>
      <c r="P386" s="2" t="str">
        <f t="shared" si="34"/>
        <v>WE</v>
      </c>
    </row>
    <row r="387" spans="1:16" x14ac:dyDescent="0.2">
      <c r="E387" s="1"/>
      <c r="L387" s="99">
        <f t="shared" si="35"/>
        <v>42176</v>
      </c>
      <c r="M387" s="3">
        <f t="shared" ref="M387:M450" si="36">MONTH(L387)</f>
        <v>6</v>
      </c>
      <c r="N387" s="3">
        <f t="shared" ref="N387:N450" si="37">YEAR(L387)</f>
        <v>2015</v>
      </c>
      <c r="O387" s="3">
        <f t="shared" ref="O387:O450" si="38">WEEKDAY(L387)</f>
        <v>1</v>
      </c>
      <c r="P387" s="2" t="str">
        <f t="shared" ref="P387:P450" si="39">IF(O387=1,"WE",IF(O387=7,"WE","WD"))</f>
        <v>WE</v>
      </c>
    </row>
    <row r="388" spans="1:16" x14ac:dyDescent="0.2">
      <c r="L388" s="99">
        <f t="shared" ref="L388:L451" si="40">+L387+1</f>
        <v>42177</v>
      </c>
      <c r="M388" s="3">
        <f t="shared" si="36"/>
        <v>6</v>
      </c>
      <c r="N388" s="3">
        <f t="shared" si="37"/>
        <v>2015</v>
      </c>
      <c r="O388" s="3">
        <f t="shared" si="38"/>
        <v>2</v>
      </c>
      <c r="P388" s="2" t="str">
        <f t="shared" si="39"/>
        <v>WD</v>
      </c>
    </row>
    <row r="389" spans="1:16" x14ac:dyDescent="0.2">
      <c r="L389" s="99">
        <f t="shared" si="40"/>
        <v>42178</v>
      </c>
      <c r="M389" s="3">
        <f t="shared" si="36"/>
        <v>6</v>
      </c>
      <c r="N389" s="3">
        <f t="shared" si="37"/>
        <v>2015</v>
      </c>
      <c r="O389" s="3">
        <f t="shared" si="38"/>
        <v>3</v>
      </c>
      <c r="P389" s="2" t="str">
        <f t="shared" si="39"/>
        <v>WD</v>
      </c>
    </row>
    <row r="390" spans="1:16" x14ac:dyDescent="0.2">
      <c r="L390" s="99">
        <f t="shared" si="40"/>
        <v>42179</v>
      </c>
      <c r="M390" s="3">
        <f t="shared" si="36"/>
        <v>6</v>
      </c>
      <c r="N390" s="3">
        <f t="shared" si="37"/>
        <v>2015</v>
      </c>
      <c r="O390" s="3">
        <f t="shared" si="38"/>
        <v>4</v>
      </c>
      <c r="P390" s="2" t="str">
        <f t="shared" si="39"/>
        <v>WD</v>
      </c>
    </row>
    <row r="391" spans="1:16" x14ac:dyDescent="0.2">
      <c r="L391" s="99">
        <f t="shared" si="40"/>
        <v>42180</v>
      </c>
      <c r="M391" s="3">
        <f t="shared" si="36"/>
        <v>6</v>
      </c>
      <c r="N391" s="3">
        <f t="shared" si="37"/>
        <v>2015</v>
      </c>
      <c r="O391" s="3">
        <f t="shared" si="38"/>
        <v>5</v>
      </c>
      <c r="P391" s="2" t="str">
        <f t="shared" si="39"/>
        <v>WD</v>
      </c>
    </row>
    <row r="392" spans="1:16" x14ac:dyDescent="0.2">
      <c r="L392" s="99">
        <f t="shared" si="40"/>
        <v>42181</v>
      </c>
      <c r="M392" s="3">
        <f t="shared" si="36"/>
        <v>6</v>
      </c>
      <c r="N392" s="3">
        <f t="shared" si="37"/>
        <v>2015</v>
      </c>
      <c r="O392" s="3">
        <f t="shared" si="38"/>
        <v>6</v>
      </c>
      <c r="P392" s="2" t="str">
        <f t="shared" si="39"/>
        <v>WD</v>
      </c>
    </row>
    <row r="393" spans="1:16" x14ac:dyDescent="0.2">
      <c r="L393" s="99">
        <f t="shared" si="40"/>
        <v>42182</v>
      </c>
      <c r="M393" s="3">
        <f t="shared" si="36"/>
        <v>6</v>
      </c>
      <c r="N393" s="3">
        <f t="shared" si="37"/>
        <v>2015</v>
      </c>
      <c r="O393" s="3">
        <f t="shared" si="38"/>
        <v>7</v>
      </c>
      <c r="P393" s="2" t="str">
        <f t="shared" si="39"/>
        <v>WE</v>
      </c>
    </row>
    <row r="394" spans="1:16" x14ac:dyDescent="0.2">
      <c r="L394" s="99">
        <f t="shared" si="40"/>
        <v>42183</v>
      </c>
      <c r="M394" s="3">
        <f t="shared" si="36"/>
        <v>6</v>
      </c>
      <c r="N394" s="3">
        <f t="shared" si="37"/>
        <v>2015</v>
      </c>
      <c r="O394" s="3">
        <f t="shared" si="38"/>
        <v>1</v>
      </c>
      <c r="P394" s="2" t="str">
        <f t="shared" si="39"/>
        <v>WE</v>
      </c>
    </row>
    <row r="395" spans="1:16" x14ac:dyDescent="0.2">
      <c r="L395" s="99">
        <f t="shared" si="40"/>
        <v>42184</v>
      </c>
      <c r="M395" s="3">
        <f t="shared" si="36"/>
        <v>6</v>
      </c>
      <c r="N395" s="3">
        <f t="shared" si="37"/>
        <v>2015</v>
      </c>
      <c r="O395" s="3">
        <f t="shared" si="38"/>
        <v>2</v>
      </c>
      <c r="P395" s="2" t="str">
        <f t="shared" si="39"/>
        <v>WD</v>
      </c>
    </row>
    <row r="396" spans="1:16" x14ac:dyDescent="0.2">
      <c r="L396" s="99">
        <f t="shared" si="40"/>
        <v>42185</v>
      </c>
      <c r="M396" s="3">
        <f t="shared" si="36"/>
        <v>6</v>
      </c>
      <c r="N396" s="3">
        <f t="shared" si="37"/>
        <v>2015</v>
      </c>
      <c r="O396" s="3">
        <f t="shared" si="38"/>
        <v>3</v>
      </c>
      <c r="P396" s="2" t="str">
        <f t="shared" si="39"/>
        <v>WD</v>
      </c>
    </row>
    <row r="397" spans="1:16" x14ac:dyDescent="0.2">
      <c r="L397" s="99">
        <f t="shared" si="40"/>
        <v>42186</v>
      </c>
      <c r="M397" s="3">
        <f t="shared" si="36"/>
        <v>7</v>
      </c>
      <c r="N397" s="3">
        <f t="shared" si="37"/>
        <v>2015</v>
      </c>
      <c r="O397" s="3">
        <f t="shared" si="38"/>
        <v>4</v>
      </c>
      <c r="P397" s="2" t="str">
        <f t="shared" si="39"/>
        <v>WD</v>
      </c>
    </row>
    <row r="398" spans="1:16" x14ac:dyDescent="0.2">
      <c r="L398" s="99">
        <f t="shared" si="40"/>
        <v>42187</v>
      </c>
      <c r="M398" s="3">
        <f t="shared" si="36"/>
        <v>7</v>
      </c>
      <c r="N398" s="3">
        <f t="shared" si="37"/>
        <v>2015</v>
      </c>
      <c r="O398" s="3">
        <f t="shared" si="38"/>
        <v>5</v>
      </c>
      <c r="P398" s="2" t="str">
        <f t="shared" si="39"/>
        <v>WD</v>
      </c>
    </row>
    <row r="399" spans="1:16" x14ac:dyDescent="0.2">
      <c r="L399" s="99">
        <f t="shared" si="40"/>
        <v>42188</v>
      </c>
      <c r="M399" s="3">
        <f t="shared" si="36"/>
        <v>7</v>
      </c>
      <c r="N399" s="3">
        <f t="shared" si="37"/>
        <v>2015</v>
      </c>
      <c r="O399" s="3">
        <f t="shared" si="38"/>
        <v>6</v>
      </c>
      <c r="P399" s="2" t="str">
        <f t="shared" si="39"/>
        <v>WD</v>
      </c>
    </row>
    <row r="400" spans="1:16" x14ac:dyDescent="0.2">
      <c r="L400" s="99">
        <f t="shared" si="40"/>
        <v>42189</v>
      </c>
      <c r="M400" s="3">
        <f t="shared" si="36"/>
        <v>7</v>
      </c>
      <c r="N400" s="3">
        <f t="shared" si="37"/>
        <v>2015</v>
      </c>
      <c r="O400" s="3">
        <f t="shared" si="38"/>
        <v>7</v>
      </c>
      <c r="P400" s="2" t="str">
        <f t="shared" si="39"/>
        <v>WE</v>
      </c>
    </row>
    <row r="401" spans="12:16" x14ac:dyDescent="0.2">
      <c r="L401" s="99">
        <f t="shared" si="40"/>
        <v>42190</v>
      </c>
      <c r="M401" s="3">
        <f t="shared" si="36"/>
        <v>7</v>
      </c>
      <c r="N401" s="3">
        <f t="shared" si="37"/>
        <v>2015</v>
      </c>
      <c r="O401" s="3">
        <f t="shared" si="38"/>
        <v>1</v>
      </c>
      <c r="P401" s="2" t="str">
        <f t="shared" si="39"/>
        <v>WE</v>
      </c>
    </row>
    <row r="402" spans="12:16" x14ac:dyDescent="0.2">
      <c r="L402" s="99">
        <f t="shared" si="40"/>
        <v>42191</v>
      </c>
      <c r="M402" s="3">
        <f t="shared" si="36"/>
        <v>7</v>
      </c>
      <c r="N402" s="3">
        <f t="shared" si="37"/>
        <v>2015</v>
      </c>
      <c r="O402" s="3">
        <f t="shared" si="38"/>
        <v>2</v>
      </c>
      <c r="P402" s="2" t="str">
        <f t="shared" si="39"/>
        <v>WD</v>
      </c>
    </row>
    <row r="403" spans="12:16" x14ac:dyDescent="0.2">
      <c r="L403" s="99">
        <f t="shared" si="40"/>
        <v>42192</v>
      </c>
      <c r="M403" s="3">
        <f t="shared" si="36"/>
        <v>7</v>
      </c>
      <c r="N403" s="3">
        <f t="shared" si="37"/>
        <v>2015</v>
      </c>
      <c r="O403" s="3">
        <f t="shared" si="38"/>
        <v>3</v>
      </c>
      <c r="P403" s="2" t="str">
        <f t="shared" si="39"/>
        <v>WD</v>
      </c>
    </row>
    <row r="404" spans="12:16" x14ac:dyDescent="0.2">
      <c r="L404" s="99">
        <f t="shared" si="40"/>
        <v>42193</v>
      </c>
      <c r="M404" s="3">
        <f t="shared" si="36"/>
        <v>7</v>
      </c>
      <c r="N404" s="3">
        <f t="shared" si="37"/>
        <v>2015</v>
      </c>
      <c r="O404" s="3">
        <f t="shared" si="38"/>
        <v>4</v>
      </c>
      <c r="P404" s="2" t="str">
        <f t="shared" si="39"/>
        <v>WD</v>
      </c>
    </row>
    <row r="405" spans="12:16" x14ac:dyDescent="0.2">
      <c r="L405" s="99">
        <f t="shared" si="40"/>
        <v>42194</v>
      </c>
      <c r="M405" s="3">
        <f t="shared" si="36"/>
        <v>7</v>
      </c>
      <c r="N405" s="3">
        <f t="shared" si="37"/>
        <v>2015</v>
      </c>
      <c r="O405" s="3">
        <f t="shared" si="38"/>
        <v>5</v>
      </c>
      <c r="P405" s="2" t="str">
        <f t="shared" si="39"/>
        <v>WD</v>
      </c>
    </row>
    <row r="406" spans="12:16" x14ac:dyDescent="0.2">
      <c r="L406" s="99">
        <f t="shared" si="40"/>
        <v>42195</v>
      </c>
      <c r="M406" s="3">
        <f t="shared" si="36"/>
        <v>7</v>
      </c>
      <c r="N406" s="3">
        <f t="shared" si="37"/>
        <v>2015</v>
      </c>
      <c r="O406" s="3">
        <f t="shared" si="38"/>
        <v>6</v>
      </c>
      <c r="P406" s="2" t="str">
        <f t="shared" si="39"/>
        <v>WD</v>
      </c>
    </row>
    <row r="407" spans="12:16" x14ac:dyDescent="0.2">
      <c r="L407" s="99">
        <f t="shared" si="40"/>
        <v>42196</v>
      </c>
      <c r="M407" s="3">
        <f t="shared" si="36"/>
        <v>7</v>
      </c>
      <c r="N407" s="3">
        <f t="shared" si="37"/>
        <v>2015</v>
      </c>
      <c r="O407" s="3">
        <f t="shared" si="38"/>
        <v>7</v>
      </c>
      <c r="P407" s="2" t="str">
        <f t="shared" si="39"/>
        <v>WE</v>
      </c>
    </row>
    <row r="408" spans="12:16" x14ac:dyDescent="0.2">
      <c r="L408" s="99">
        <f t="shared" si="40"/>
        <v>42197</v>
      </c>
      <c r="M408" s="3">
        <f t="shared" si="36"/>
        <v>7</v>
      </c>
      <c r="N408" s="3">
        <f t="shared" si="37"/>
        <v>2015</v>
      </c>
      <c r="O408" s="3">
        <f t="shared" si="38"/>
        <v>1</v>
      </c>
      <c r="P408" s="2" t="str">
        <f t="shared" si="39"/>
        <v>WE</v>
      </c>
    </row>
    <row r="409" spans="12:16" x14ac:dyDescent="0.2">
      <c r="L409" s="99">
        <f t="shared" si="40"/>
        <v>42198</v>
      </c>
      <c r="M409" s="3">
        <f t="shared" si="36"/>
        <v>7</v>
      </c>
      <c r="N409" s="3">
        <f t="shared" si="37"/>
        <v>2015</v>
      </c>
      <c r="O409" s="3">
        <f t="shared" si="38"/>
        <v>2</v>
      </c>
      <c r="P409" s="2" t="str">
        <f t="shared" si="39"/>
        <v>WD</v>
      </c>
    </row>
    <row r="410" spans="12:16" x14ac:dyDescent="0.2">
      <c r="L410" s="99">
        <f t="shared" si="40"/>
        <v>42199</v>
      </c>
      <c r="M410" s="3">
        <f t="shared" si="36"/>
        <v>7</v>
      </c>
      <c r="N410" s="3">
        <f t="shared" si="37"/>
        <v>2015</v>
      </c>
      <c r="O410" s="3">
        <f t="shared" si="38"/>
        <v>3</v>
      </c>
      <c r="P410" s="2" t="str">
        <f t="shared" si="39"/>
        <v>WD</v>
      </c>
    </row>
    <row r="411" spans="12:16" x14ac:dyDescent="0.2">
      <c r="L411" s="99">
        <f t="shared" si="40"/>
        <v>42200</v>
      </c>
      <c r="M411" s="3">
        <f t="shared" si="36"/>
        <v>7</v>
      </c>
      <c r="N411" s="3">
        <f t="shared" si="37"/>
        <v>2015</v>
      </c>
      <c r="O411" s="3">
        <f t="shared" si="38"/>
        <v>4</v>
      </c>
      <c r="P411" s="2" t="str">
        <f t="shared" si="39"/>
        <v>WD</v>
      </c>
    </row>
    <row r="412" spans="12:16" x14ac:dyDescent="0.2">
      <c r="L412" s="99">
        <f t="shared" si="40"/>
        <v>42201</v>
      </c>
      <c r="M412" s="3">
        <f t="shared" si="36"/>
        <v>7</v>
      </c>
      <c r="N412" s="3">
        <f t="shared" si="37"/>
        <v>2015</v>
      </c>
      <c r="O412" s="3">
        <f t="shared" si="38"/>
        <v>5</v>
      </c>
      <c r="P412" s="2" t="str">
        <f t="shared" si="39"/>
        <v>WD</v>
      </c>
    </row>
    <row r="413" spans="12:16" x14ac:dyDescent="0.2">
      <c r="L413" s="99">
        <f t="shared" si="40"/>
        <v>42202</v>
      </c>
      <c r="M413" s="3">
        <f t="shared" si="36"/>
        <v>7</v>
      </c>
      <c r="N413" s="3">
        <f t="shared" si="37"/>
        <v>2015</v>
      </c>
      <c r="O413" s="3">
        <f t="shared" si="38"/>
        <v>6</v>
      </c>
      <c r="P413" s="2" t="str">
        <f t="shared" si="39"/>
        <v>WD</v>
      </c>
    </row>
    <row r="414" spans="12:16" x14ac:dyDescent="0.2">
      <c r="L414" s="99">
        <f t="shared" si="40"/>
        <v>42203</v>
      </c>
      <c r="M414" s="3">
        <f t="shared" si="36"/>
        <v>7</v>
      </c>
      <c r="N414" s="3">
        <f t="shared" si="37"/>
        <v>2015</v>
      </c>
      <c r="O414" s="3">
        <f t="shared" si="38"/>
        <v>7</v>
      </c>
      <c r="P414" s="2" t="str">
        <f t="shared" si="39"/>
        <v>WE</v>
      </c>
    </row>
    <row r="415" spans="12:16" x14ac:dyDescent="0.2">
      <c r="L415" s="99">
        <f t="shared" si="40"/>
        <v>42204</v>
      </c>
      <c r="M415" s="3">
        <f t="shared" si="36"/>
        <v>7</v>
      </c>
      <c r="N415" s="3">
        <f t="shared" si="37"/>
        <v>2015</v>
      </c>
      <c r="O415" s="3">
        <f t="shared" si="38"/>
        <v>1</v>
      </c>
      <c r="P415" s="2" t="str">
        <f t="shared" si="39"/>
        <v>WE</v>
      </c>
    </row>
    <row r="416" spans="12:16" x14ac:dyDescent="0.2">
      <c r="L416" s="99">
        <f t="shared" si="40"/>
        <v>42205</v>
      </c>
      <c r="M416" s="3">
        <f t="shared" si="36"/>
        <v>7</v>
      </c>
      <c r="N416" s="3">
        <f t="shared" si="37"/>
        <v>2015</v>
      </c>
      <c r="O416" s="3">
        <f t="shared" si="38"/>
        <v>2</v>
      </c>
      <c r="P416" s="2" t="str">
        <f t="shared" si="39"/>
        <v>WD</v>
      </c>
    </row>
    <row r="417" spans="12:16" x14ac:dyDescent="0.2">
      <c r="L417" s="99">
        <f t="shared" si="40"/>
        <v>42206</v>
      </c>
      <c r="M417" s="3">
        <f t="shared" si="36"/>
        <v>7</v>
      </c>
      <c r="N417" s="3">
        <f t="shared" si="37"/>
        <v>2015</v>
      </c>
      <c r="O417" s="3">
        <f t="shared" si="38"/>
        <v>3</v>
      </c>
      <c r="P417" s="2" t="str">
        <f t="shared" si="39"/>
        <v>WD</v>
      </c>
    </row>
    <row r="418" spans="12:16" x14ac:dyDescent="0.2">
      <c r="L418" s="99">
        <f t="shared" si="40"/>
        <v>42207</v>
      </c>
      <c r="M418" s="3">
        <f t="shared" si="36"/>
        <v>7</v>
      </c>
      <c r="N418" s="3">
        <f t="shared" si="37"/>
        <v>2015</v>
      </c>
      <c r="O418" s="3">
        <f t="shared" si="38"/>
        <v>4</v>
      </c>
      <c r="P418" s="2" t="str">
        <f t="shared" si="39"/>
        <v>WD</v>
      </c>
    </row>
    <row r="419" spans="12:16" x14ac:dyDescent="0.2">
      <c r="L419" s="99">
        <f t="shared" si="40"/>
        <v>42208</v>
      </c>
      <c r="M419" s="3">
        <f t="shared" si="36"/>
        <v>7</v>
      </c>
      <c r="N419" s="3">
        <f t="shared" si="37"/>
        <v>2015</v>
      </c>
      <c r="O419" s="3">
        <f t="shared" si="38"/>
        <v>5</v>
      </c>
      <c r="P419" s="2" t="str">
        <f t="shared" si="39"/>
        <v>WD</v>
      </c>
    </row>
    <row r="420" spans="12:16" x14ac:dyDescent="0.2">
      <c r="L420" s="99">
        <f t="shared" si="40"/>
        <v>42209</v>
      </c>
      <c r="M420" s="3">
        <f t="shared" si="36"/>
        <v>7</v>
      </c>
      <c r="N420" s="3">
        <f t="shared" si="37"/>
        <v>2015</v>
      </c>
      <c r="O420" s="3">
        <f t="shared" si="38"/>
        <v>6</v>
      </c>
      <c r="P420" s="2" t="str">
        <f t="shared" si="39"/>
        <v>WD</v>
      </c>
    </row>
    <row r="421" spans="12:16" x14ac:dyDescent="0.2">
      <c r="L421" s="99">
        <f t="shared" si="40"/>
        <v>42210</v>
      </c>
      <c r="M421" s="3">
        <f t="shared" si="36"/>
        <v>7</v>
      </c>
      <c r="N421" s="3">
        <f t="shared" si="37"/>
        <v>2015</v>
      </c>
      <c r="O421" s="3">
        <f t="shared" si="38"/>
        <v>7</v>
      </c>
      <c r="P421" s="2" t="str">
        <f t="shared" si="39"/>
        <v>WE</v>
      </c>
    </row>
    <row r="422" spans="12:16" x14ac:dyDescent="0.2">
      <c r="L422" s="99">
        <f t="shared" si="40"/>
        <v>42211</v>
      </c>
      <c r="M422" s="3">
        <f t="shared" si="36"/>
        <v>7</v>
      </c>
      <c r="N422" s="3">
        <f t="shared" si="37"/>
        <v>2015</v>
      </c>
      <c r="O422" s="3">
        <f t="shared" si="38"/>
        <v>1</v>
      </c>
      <c r="P422" s="2" t="str">
        <f t="shared" si="39"/>
        <v>WE</v>
      </c>
    </row>
    <row r="423" spans="12:16" x14ac:dyDescent="0.2">
      <c r="L423" s="99">
        <f t="shared" si="40"/>
        <v>42212</v>
      </c>
      <c r="M423" s="3">
        <f t="shared" si="36"/>
        <v>7</v>
      </c>
      <c r="N423" s="3">
        <f t="shared" si="37"/>
        <v>2015</v>
      </c>
      <c r="O423" s="3">
        <f t="shared" si="38"/>
        <v>2</v>
      </c>
      <c r="P423" s="2" t="str">
        <f t="shared" si="39"/>
        <v>WD</v>
      </c>
    </row>
    <row r="424" spans="12:16" x14ac:dyDescent="0.2">
      <c r="L424" s="99">
        <f t="shared" si="40"/>
        <v>42213</v>
      </c>
      <c r="M424" s="3">
        <f t="shared" si="36"/>
        <v>7</v>
      </c>
      <c r="N424" s="3">
        <f t="shared" si="37"/>
        <v>2015</v>
      </c>
      <c r="O424" s="3">
        <f t="shared" si="38"/>
        <v>3</v>
      </c>
      <c r="P424" s="2" t="str">
        <f t="shared" si="39"/>
        <v>WD</v>
      </c>
    </row>
    <row r="425" spans="12:16" x14ac:dyDescent="0.2">
      <c r="L425" s="99">
        <f t="shared" si="40"/>
        <v>42214</v>
      </c>
      <c r="M425" s="3">
        <f t="shared" si="36"/>
        <v>7</v>
      </c>
      <c r="N425" s="3">
        <f t="shared" si="37"/>
        <v>2015</v>
      </c>
      <c r="O425" s="3">
        <f t="shared" si="38"/>
        <v>4</v>
      </c>
      <c r="P425" s="2" t="str">
        <f t="shared" si="39"/>
        <v>WD</v>
      </c>
    </row>
    <row r="426" spans="12:16" x14ac:dyDescent="0.2">
      <c r="L426" s="99">
        <f t="shared" si="40"/>
        <v>42215</v>
      </c>
      <c r="M426" s="3">
        <f t="shared" si="36"/>
        <v>7</v>
      </c>
      <c r="N426" s="3">
        <f t="shared" si="37"/>
        <v>2015</v>
      </c>
      <c r="O426" s="3">
        <f t="shared" si="38"/>
        <v>5</v>
      </c>
      <c r="P426" s="2" t="str">
        <f t="shared" si="39"/>
        <v>WD</v>
      </c>
    </row>
    <row r="427" spans="12:16" x14ac:dyDescent="0.2">
      <c r="L427" s="99">
        <f t="shared" si="40"/>
        <v>42216</v>
      </c>
      <c r="M427" s="3">
        <f t="shared" si="36"/>
        <v>7</v>
      </c>
      <c r="N427" s="3">
        <f t="shared" si="37"/>
        <v>2015</v>
      </c>
      <c r="O427" s="3">
        <f t="shared" si="38"/>
        <v>6</v>
      </c>
      <c r="P427" s="2" t="str">
        <f t="shared" si="39"/>
        <v>WD</v>
      </c>
    </row>
    <row r="428" spans="12:16" x14ac:dyDescent="0.2">
      <c r="L428" s="99">
        <f t="shared" si="40"/>
        <v>42217</v>
      </c>
      <c r="M428" s="3">
        <f t="shared" si="36"/>
        <v>8</v>
      </c>
      <c r="N428" s="3">
        <f t="shared" si="37"/>
        <v>2015</v>
      </c>
      <c r="O428" s="3">
        <f t="shared" si="38"/>
        <v>7</v>
      </c>
      <c r="P428" s="2" t="str">
        <f t="shared" si="39"/>
        <v>WE</v>
      </c>
    </row>
    <row r="429" spans="12:16" x14ac:dyDescent="0.2">
      <c r="L429" s="99">
        <f t="shared" si="40"/>
        <v>42218</v>
      </c>
      <c r="M429" s="3">
        <f t="shared" si="36"/>
        <v>8</v>
      </c>
      <c r="N429" s="3">
        <f t="shared" si="37"/>
        <v>2015</v>
      </c>
      <c r="O429" s="3">
        <f t="shared" si="38"/>
        <v>1</v>
      </c>
      <c r="P429" s="2" t="str">
        <f t="shared" si="39"/>
        <v>WE</v>
      </c>
    </row>
    <row r="430" spans="12:16" x14ac:dyDescent="0.2">
      <c r="L430" s="99">
        <f t="shared" si="40"/>
        <v>42219</v>
      </c>
      <c r="M430" s="3">
        <f t="shared" si="36"/>
        <v>8</v>
      </c>
      <c r="N430" s="3">
        <f t="shared" si="37"/>
        <v>2015</v>
      </c>
      <c r="O430" s="3">
        <f t="shared" si="38"/>
        <v>2</v>
      </c>
      <c r="P430" s="2" t="str">
        <f t="shared" si="39"/>
        <v>WD</v>
      </c>
    </row>
    <row r="431" spans="12:16" x14ac:dyDescent="0.2">
      <c r="L431" s="99">
        <f t="shared" si="40"/>
        <v>42220</v>
      </c>
      <c r="M431" s="3">
        <f t="shared" si="36"/>
        <v>8</v>
      </c>
      <c r="N431" s="3">
        <f t="shared" si="37"/>
        <v>2015</v>
      </c>
      <c r="O431" s="3">
        <f t="shared" si="38"/>
        <v>3</v>
      </c>
      <c r="P431" s="2" t="str">
        <f t="shared" si="39"/>
        <v>WD</v>
      </c>
    </row>
    <row r="432" spans="12:16" x14ac:dyDescent="0.2">
      <c r="L432" s="99">
        <f t="shared" si="40"/>
        <v>42221</v>
      </c>
      <c r="M432" s="3">
        <f t="shared" si="36"/>
        <v>8</v>
      </c>
      <c r="N432" s="3">
        <f t="shared" si="37"/>
        <v>2015</v>
      </c>
      <c r="O432" s="3">
        <f t="shared" si="38"/>
        <v>4</v>
      </c>
      <c r="P432" s="2" t="str">
        <f t="shared" si="39"/>
        <v>WD</v>
      </c>
    </row>
    <row r="433" spans="12:16" x14ac:dyDescent="0.2">
      <c r="L433" s="99">
        <f t="shared" si="40"/>
        <v>42222</v>
      </c>
      <c r="M433" s="3">
        <f t="shared" si="36"/>
        <v>8</v>
      </c>
      <c r="N433" s="3">
        <f t="shared" si="37"/>
        <v>2015</v>
      </c>
      <c r="O433" s="3">
        <f t="shared" si="38"/>
        <v>5</v>
      </c>
      <c r="P433" s="2" t="str">
        <f t="shared" si="39"/>
        <v>WD</v>
      </c>
    </row>
    <row r="434" spans="12:16" x14ac:dyDescent="0.2">
      <c r="L434" s="99">
        <f t="shared" si="40"/>
        <v>42223</v>
      </c>
      <c r="M434" s="3">
        <f t="shared" si="36"/>
        <v>8</v>
      </c>
      <c r="N434" s="3">
        <f t="shared" si="37"/>
        <v>2015</v>
      </c>
      <c r="O434" s="3">
        <f t="shared" si="38"/>
        <v>6</v>
      </c>
      <c r="P434" s="2" t="str">
        <f t="shared" si="39"/>
        <v>WD</v>
      </c>
    </row>
    <row r="435" spans="12:16" x14ac:dyDescent="0.2">
      <c r="L435" s="99">
        <f t="shared" si="40"/>
        <v>42224</v>
      </c>
      <c r="M435" s="3">
        <f t="shared" si="36"/>
        <v>8</v>
      </c>
      <c r="N435" s="3">
        <f t="shared" si="37"/>
        <v>2015</v>
      </c>
      <c r="O435" s="3">
        <f t="shared" si="38"/>
        <v>7</v>
      </c>
      <c r="P435" s="2" t="str">
        <f t="shared" si="39"/>
        <v>WE</v>
      </c>
    </row>
    <row r="436" spans="12:16" x14ac:dyDescent="0.2">
      <c r="L436" s="99">
        <f t="shared" si="40"/>
        <v>42225</v>
      </c>
      <c r="M436" s="3">
        <f t="shared" si="36"/>
        <v>8</v>
      </c>
      <c r="N436" s="3">
        <f t="shared" si="37"/>
        <v>2015</v>
      </c>
      <c r="O436" s="3">
        <f t="shared" si="38"/>
        <v>1</v>
      </c>
      <c r="P436" s="2" t="str">
        <f t="shared" si="39"/>
        <v>WE</v>
      </c>
    </row>
    <row r="437" spans="12:16" x14ac:dyDescent="0.2">
      <c r="L437" s="99">
        <f t="shared" si="40"/>
        <v>42226</v>
      </c>
      <c r="M437" s="3">
        <f t="shared" si="36"/>
        <v>8</v>
      </c>
      <c r="N437" s="3">
        <f t="shared" si="37"/>
        <v>2015</v>
      </c>
      <c r="O437" s="3">
        <f t="shared" si="38"/>
        <v>2</v>
      </c>
      <c r="P437" s="2" t="str">
        <f t="shared" si="39"/>
        <v>WD</v>
      </c>
    </row>
    <row r="438" spans="12:16" x14ac:dyDescent="0.2">
      <c r="L438" s="99">
        <f t="shared" si="40"/>
        <v>42227</v>
      </c>
      <c r="M438" s="3">
        <f t="shared" si="36"/>
        <v>8</v>
      </c>
      <c r="N438" s="3">
        <f t="shared" si="37"/>
        <v>2015</v>
      </c>
      <c r="O438" s="3">
        <f t="shared" si="38"/>
        <v>3</v>
      </c>
      <c r="P438" s="2" t="str">
        <f t="shared" si="39"/>
        <v>WD</v>
      </c>
    </row>
    <row r="439" spans="12:16" x14ac:dyDescent="0.2">
      <c r="L439" s="99">
        <f t="shared" si="40"/>
        <v>42228</v>
      </c>
      <c r="M439" s="3">
        <f t="shared" si="36"/>
        <v>8</v>
      </c>
      <c r="N439" s="3">
        <f t="shared" si="37"/>
        <v>2015</v>
      </c>
      <c r="O439" s="3">
        <f t="shared" si="38"/>
        <v>4</v>
      </c>
      <c r="P439" s="2" t="str">
        <f t="shared" si="39"/>
        <v>WD</v>
      </c>
    </row>
    <row r="440" spans="12:16" x14ac:dyDescent="0.2">
      <c r="L440" s="99">
        <f t="shared" si="40"/>
        <v>42229</v>
      </c>
      <c r="M440" s="3">
        <f t="shared" si="36"/>
        <v>8</v>
      </c>
      <c r="N440" s="3">
        <f t="shared" si="37"/>
        <v>2015</v>
      </c>
      <c r="O440" s="3">
        <f t="shared" si="38"/>
        <v>5</v>
      </c>
      <c r="P440" s="2" t="str">
        <f t="shared" si="39"/>
        <v>WD</v>
      </c>
    </row>
    <row r="441" spans="12:16" x14ac:dyDescent="0.2">
      <c r="L441" s="99">
        <f t="shared" si="40"/>
        <v>42230</v>
      </c>
      <c r="M441" s="3">
        <f t="shared" si="36"/>
        <v>8</v>
      </c>
      <c r="N441" s="3">
        <f t="shared" si="37"/>
        <v>2015</v>
      </c>
      <c r="O441" s="3">
        <f t="shared" si="38"/>
        <v>6</v>
      </c>
      <c r="P441" s="2" t="str">
        <f t="shared" si="39"/>
        <v>WD</v>
      </c>
    </row>
    <row r="442" spans="12:16" x14ac:dyDescent="0.2">
      <c r="L442" s="99">
        <f t="shared" si="40"/>
        <v>42231</v>
      </c>
      <c r="M442" s="3">
        <f t="shared" si="36"/>
        <v>8</v>
      </c>
      <c r="N442" s="3">
        <f t="shared" si="37"/>
        <v>2015</v>
      </c>
      <c r="O442" s="3">
        <f t="shared" si="38"/>
        <v>7</v>
      </c>
      <c r="P442" s="2" t="str">
        <f t="shared" si="39"/>
        <v>WE</v>
      </c>
    </row>
    <row r="443" spans="12:16" x14ac:dyDescent="0.2">
      <c r="L443" s="99">
        <f t="shared" si="40"/>
        <v>42232</v>
      </c>
      <c r="M443" s="3">
        <f t="shared" si="36"/>
        <v>8</v>
      </c>
      <c r="N443" s="3">
        <f t="shared" si="37"/>
        <v>2015</v>
      </c>
      <c r="O443" s="3">
        <f t="shared" si="38"/>
        <v>1</v>
      </c>
      <c r="P443" s="2" t="str">
        <f t="shared" si="39"/>
        <v>WE</v>
      </c>
    </row>
    <row r="444" spans="12:16" x14ac:dyDescent="0.2">
      <c r="L444" s="99">
        <f t="shared" si="40"/>
        <v>42233</v>
      </c>
      <c r="M444" s="3">
        <f t="shared" si="36"/>
        <v>8</v>
      </c>
      <c r="N444" s="3">
        <f t="shared" si="37"/>
        <v>2015</v>
      </c>
      <c r="O444" s="3">
        <f t="shared" si="38"/>
        <v>2</v>
      </c>
      <c r="P444" s="2" t="str">
        <f t="shared" si="39"/>
        <v>WD</v>
      </c>
    </row>
    <row r="445" spans="12:16" x14ac:dyDescent="0.2">
      <c r="L445" s="99">
        <f t="shared" si="40"/>
        <v>42234</v>
      </c>
      <c r="M445" s="3">
        <f t="shared" si="36"/>
        <v>8</v>
      </c>
      <c r="N445" s="3">
        <f t="shared" si="37"/>
        <v>2015</v>
      </c>
      <c r="O445" s="3">
        <f t="shared" si="38"/>
        <v>3</v>
      </c>
      <c r="P445" s="2" t="str">
        <f t="shared" si="39"/>
        <v>WD</v>
      </c>
    </row>
    <row r="446" spans="12:16" x14ac:dyDescent="0.2">
      <c r="L446" s="99">
        <f t="shared" si="40"/>
        <v>42235</v>
      </c>
      <c r="M446" s="3">
        <f t="shared" si="36"/>
        <v>8</v>
      </c>
      <c r="N446" s="3">
        <f t="shared" si="37"/>
        <v>2015</v>
      </c>
      <c r="O446" s="3">
        <f t="shared" si="38"/>
        <v>4</v>
      </c>
      <c r="P446" s="2" t="str">
        <f t="shared" si="39"/>
        <v>WD</v>
      </c>
    </row>
    <row r="447" spans="12:16" x14ac:dyDescent="0.2">
      <c r="L447" s="99">
        <f t="shared" si="40"/>
        <v>42236</v>
      </c>
      <c r="M447" s="3">
        <f t="shared" si="36"/>
        <v>8</v>
      </c>
      <c r="N447" s="3">
        <f t="shared" si="37"/>
        <v>2015</v>
      </c>
      <c r="O447" s="3">
        <f t="shared" si="38"/>
        <v>5</v>
      </c>
      <c r="P447" s="2" t="str">
        <f t="shared" si="39"/>
        <v>WD</v>
      </c>
    </row>
    <row r="448" spans="12:16" x14ac:dyDescent="0.2">
      <c r="L448" s="99">
        <f t="shared" si="40"/>
        <v>42237</v>
      </c>
      <c r="M448" s="3">
        <f t="shared" si="36"/>
        <v>8</v>
      </c>
      <c r="N448" s="3">
        <f t="shared" si="37"/>
        <v>2015</v>
      </c>
      <c r="O448" s="3">
        <f t="shared" si="38"/>
        <v>6</v>
      </c>
      <c r="P448" s="2" t="str">
        <f t="shared" si="39"/>
        <v>WD</v>
      </c>
    </row>
    <row r="449" spans="12:16" x14ac:dyDescent="0.2">
      <c r="L449" s="99">
        <f t="shared" si="40"/>
        <v>42238</v>
      </c>
      <c r="M449" s="3">
        <f t="shared" si="36"/>
        <v>8</v>
      </c>
      <c r="N449" s="3">
        <f t="shared" si="37"/>
        <v>2015</v>
      </c>
      <c r="O449" s="3">
        <f t="shared" si="38"/>
        <v>7</v>
      </c>
      <c r="P449" s="2" t="str">
        <f t="shared" si="39"/>
        <v>WE</v>
      </c>
    </row>
    <row r="450" spans="12:16" x14ac:dyDescent="0.2">
      <c r="L450" s="99">
        <f t="shared" si="40"/>
        <v>42239</v>
      </c>
      <c r="M450" s="3">
        <f t="shared" si="36"/>
        <v>8</v>
      </c>
      <c r="N450" s="3">
        <f t="shared" si="37"/>
        <v>2015</v>
      </c>
      <c r="O450" s="3">
        <f t="shared" si="38"/>
        <v>1</v>
      </c>
      <c r="P450" s="2" t="str">
        <f t="shared" si="39"/>
        <v>WE</v>
      </c>
    </row>
    <row r="451" spans="12:16" x14ac:dyDescent="0.2">
      <c r="L451" s="99">
        <f t="shared" si="40"/>
        <v>42240</v>
      </c>
      <c r="M451" s="3">
        <f t="shared" ref="M451:M514" si="41">MONTH(L451)</f>
        <v>8</v>
      </c>
      <c r="N451" s="3">
        <f t="shared" ref="N451:N514" si="42">YEAR(L451)</f>
        <v>2015</v>
      </c>
      <c r="O451" s="3">
        <f t="shared" ref="O451:O514" si="43">WEEKDAY(L451)</f>
        <v>2</v>
      </c>
      <c r="P451" s="2" t="str">
        <f t="shared" ref="P451:P514" si="44">IF(O451=1,"WE",IF(O451=7,"WE","WD"))</f>
        <v>WD</v>
      </c>
    </row>
    <row r="452" spans="12:16" x14ac:dyDescent="0.2">
      <c r="L452" s="99">
        <f t="shared" ref="L452:L515" si="45">+L451+1</f>
        <v>42241</v>
      </c>
      <c r="M452" s="3">
        <f t="shared" si="41"/>
        <v>8</v>
      </c>
      <c r="N452" s="3">
        <f t="shared" si="42"/>
        <v>2015</v>
      </c>
      <c r="O452" s="3">
        <f t="shared" si="43"/>
        <v>3</v>
      </c>
      <c r="P452" s="2" t="str">
        <f t="shared" si="44"/>
        <v>WD</v>
      </c>
    </row>
    <row r="453" spans="12:16" x14ac:dyDescent="0.2">
      <c r="L453" s="99">
        <f t="shared" si="45"/>
        <v>42242</v>
      </c>
      <c r="M453" s="3">
        <f t="shared" si="41"/>
        <v>8</v>
      </c>
      <c r="N453" s="3">
        <f t="shared" si="42"/>
        <v>2015</v>
      </c>
      <c r="O453" s="3">
        <f t="shared" si="43"/>
        <v>4</v>
      </c>
      <c r="P453" s="2" t="str">
        <f t="shared" si="44"/>
        <v>WD</v>
      </c>
    </row>
    <row r="454" spans="12:16" x14ac:dyDescent="0.2">
      <c r="L454" s="99">
        <f t="shared" si="45"/>
        <v>42243</v>
      </c>
      <c r="M454" s="3">
        <f t="shared" si="41"/>
        <v>8</v>
      </c>
      <c r="N454" s="3">
        <f t="shared" si="42"/>
        <v>2015</v>
      </c>
      <c r="O454" s="3">
        <f t="shared" si="43"/>
        <v>5</v>
      </c>
      <c r="P454" s="2" t="str">
        <f t="shared" si="44"/>
        <v>WD</v>
      </c>
    </row>
    <row r="455" spans="12:16" x14ac:dyDescent="0.2">
      <c r="L455" s="99">
        <f t="shared" si="45"/>
        <v>42244</v>
      </c>
      <c r="M455" s="3">
        <f t="shared" si="41"/>
        <v>8</v>
      </c>
      <c r="N455" s="3">
        <f t="shared" si="42"/>
        <v>2015</v>
      </c>
      <c r="O455" s="3">
        <f t="shared" si="43"/>
        <v>6</v>
      </c>
      <c r="P455" s="2" t="str">
        <f t="shared" si="44"/>
        <v>WD</v>
      </c>
    </row>
    <row r="456" spans="12:16" x14ac:dyDescent="0.2">
      <c r="L456" s="99">
        <f t="shared" si="45"/>
        <v>42245</v>
      </c>
      <c r="M456" s="3">
        <f t="shared" si="41"/>
        <v>8</v>
      </c>
      <c r="N456" s="3">
        <f t="shared" si="42"/>
        <v>2015</v>
      </c>
      <c r="O456" s="3">
        <f t="shared" si="43"/>
        <v>7</v>
      </c>
      <c r="P456" s="2" t="str">
        <f t="shared" si="44"/>
        <v>WE</v>
      </c>
    </row>
    <row r="457" spans="12:16" x14ac:dyDescent="0.2">
      <c r="L457" s="99">
        <f t="shared" si="45"/>
        <v>42246</v>
      </c>
      <c r="M457" s="3">
        <f t="shared" si="41"/>
        <v>8</v>
      </c>
      <c r="N457" s="3">
        <f t="shared" si="42"/>
        <v>2015</v>
      </c>
      <c r="O457" s="3">
        <f t="shared" si="43"/>
        <v>1</v>
      </c>
      <c r="P457" s="2" t="str">
        <f t="shared" si="44"/>
        <v>WE</v>
      </c>
    </row>
    <row r="458" spans="12:16" x14ac:dyDescent="0.2">
      <c r="L458" s="99">
        <f t="shared" si="45"/>
        <v>42247</v>
      </c>
      <c r="M458" s="3">
        <f t="shared" si="41"/>
        <v>8</v>
      </c>
      <c r="N458" s="3">
        <f t="shared" si="42"/>
        <v>2015</v>
      </c>
      <c r="O458" s="3">
        <f t="shared" si="43"/>
        <v>2</v>
      </c>
      <c r="P458" s="2" t="str">
        <f t="shared" si="44"/>
        <v>WD</v>
      </c>
    </row>
    <row r="459" spans="12:16" x14ac:dyDescent="0.2">
      <c r="L459" s="99">
        <f t="shared" si="45"/>
        <v>42248</v>
      </c>
      <c r="M459" s="3">
        <f t="shared" si="41"/>
        <v>9</v>
      </c>
      <c r="N459" s="3">
        <f t="shared" si="42"/>
        <v>2015</v>
      </c>
      <c r="O459" s="3">
        <f t="shared" si="43"/>
        <v>3</v>
      </c>
      <c r="P459" s="2" t="str">
        <f t="shared" si="44"/>
        <v>WD</v>
      </c>
    </row>
    <row r="460" spans="12:16" x14ac:dyDescent="0.2">
      <c r="L460" s="99">
        <f t="shared" si="45"/>
        <v>42249</v>
      </c>
      <c r="M460" s="3">
        <f t="shared" si="41"/>
        <v>9</v>
      </c>
      <c r="N460" s="3">
        <f t="shared" si="42"/>
        <v>2015</v>
      </c>
      <c r="O460" s="3">
        <f t="shared" si="43"/>
        <v>4</v>
      </c>
      <c r="P460" s="2" t="str">
        <f t="shared" si="44"/>
        <v>WD</v>
      </c>
    </row>
    <row r="461" spans="12:16" x14ac:dyDescent="0.2">
      <c r="L461" s="99">
        <f t="shared" si="45"/>
        <v>42250</v>
      </c>
      <c r="M461" s="3">
        <f t="shared" si="41"/>
        <v>9</v>
      </c>
      <c r="N461" s="3">
        <f t="shared" si="42"/>
        <v>2015</v>
      </c>
      <c r="O461" s="3">
        <f t="shared" si="43"/>
        <v>5</v>
      </c>
      <c r="P461" s="2" t="str">
        <f t="shared" si="44"/>
        <v>WD</v>
      </c>
    </row>
    <row r="462" spans="12:16" x14ac:dyDescent="0.2">
      <c r="L462" s="99">
        <f t="shared" si="45"/>
        <v>42251</v>
      </c>
      <c r="M462" s="3">
        <f t="shared" si="41"/>
        <v>9</v>
      </c>
      <c r="N462" s="3">
        <f t="shared" si="42"/>
        <v>2015</v>
      </c>
      <c r="O462" s="3">
        <f t="shared" si="43"/>
        <v>6</v>
      </c>
      <c r="P462" s="2" t="str">
        <f t="shared" si="44"/>
        <v>WD</v>
      </c>
    </row>
    <row r="463" spans="12:16" x14ac:dyDescent="0.2">
      <c r="L463" s="99">
        <f t="shared" si="45"/>
        <v>42252</v>
      </c>
      <c r="M463" s="3">
        <f t="shared" si="41"/>
        <v>9</v>
      </c>
      <c r="N463" s="3">
        <f t="shared" si="42"/>
        <v>2015</v>
      </c>
      <c r="O463" s="3">
        <f t="shared" si="43"/>
        <v>7</v>
      </c>
      <c r="P463" s="2" t="str">
        <f t="shared" si="44"/>
        <v>WE</v>
      </c>
    </row>
    <row r="464" spans="12:16" x14ac:dyDescent="0.2">
      <c r="L464" s="99">
        <f t="shared" si="45"/>
        <v>42253</v>
      </c>
      <c r="M464" s="3">
        <f t="shared" si="41"/>
        <v>9</v>
      </c>
      <c r="N464" s="3">
        <f t="shared" si="42"/>
        <v>2015</v>
      </c>
      <c r="O464" s="3">
        <f t="shared" si="43"/>
        <v>1</v>
      </c>
      <c r="P464" s="2" t="str">
        <f t="shared" si="44"/>
        <v>WE</v>
      </c>
    </row>
    <row r="465" spans="12:16" x14ac:dyDescent="0.2">
      <c r="L465" s="99">
        <f t="shared" si="45"/>
        <v>42254</v>
      </c>
      <c r="M465" s="3">
        <f t="shared" si="41"/>
        <v>9</v>
      </c>
      <c r="N465" s="3">
        <f t="shared" si="42"/>
        <v>2015</v>
      </c>
      <c r="O465" s="3">
        <f t="shared" si="43"/>
        <v>2</v>
      </c>
      <c r="P465" s="2" t="str">
        <f t="shared" si="44"/>
        <v>WD</v>
      </c>
    </row>
    <row r="466" spans="12:16" x14ac:dyDescent="0.2">
      <c r="L466" s="99">
        <f t="shared" si="45"/>
        <v>42255</v>
      </c>
      <c r="M466" s="3">
        <f t="shared" si="41"/>
        <v>9</v>
      </c>
      <c r="N466" s="3">
        <f t="shared" si="42"/>
        <v>2015</v>
      </c>
      <c r="O466" s="3">
        <f t="shared" si="43"/>
        <v>3</v>
      </c>
      <c r="P466" s="2" t="str">
        <f t="shared" si="44"/>
        <v>WD</v>
      </c>
    </row>
    <row r="467" spans="12:16" x14ac:dyDescent="0.2">
      <c r="L467" s="99">
        <f t="shared" si="45"/>
        <v>42256</v>
      </c>
      <c r="M467" s="3">
        <f t="shared" si="41"/>
        <v>9</v>
      </c>
      <c r="N467" s="3">
        <f t="shared" si="42"/>
        <v>2015</v>
      </c>
      <c r="O467" s="3">
        <f t="shared" si="43"/>
        <v>4</v>
      </c>
      <c r="P467" s="2" t="str">
        <f t="shared" si="44"/>
        <v>WD</v>
      </c>
    </row>
    <row r="468" spans="12:16" x14ac:dyDescent="0.2">
      <c r="L468" s="99">
        <f t="shared" si="45"/>
        <v>42257</v>
      </c>
      <c r="M468" s="3">
        <f t="shared" si="41"/>
        <v>9</v>
      </c>
      <c r="N468" s="3">
        <f t="shared" si="42"/>
        <v>2015</v>
      </c>
      <c r="O468" s="3">
        <f t="shared" si="43"/>
        <v>5</v>
      </c>
      <c r="P468" s="2" t="str">
        <f t="shared" si="44"/>
        <v>WD</v>
      </c>
    </row>
    <row r="469" spans="12:16" x14ac:dyDescent="0.2">
      <c r="L469" s="99">
        <f t="shared" si="45"/>
        <v>42258</v>
      </c>
      <c r="M469" s="3">
        <f t="shared" si="41"/>
        <v>9</v>
      </c>
      <c r="N469" s="3">
        <f t="shared" si="42"/>
        <v>2015</v>
      </c>
      <c r="O469" s="3">
        <f t="shared" si="43"/>
        <v>6</v>
      </c>
      <c r="P469" s="2" t="str">
        <f t="shared" si="44"/>
        <v>WD</v>
      </c>
    </row>
    <row r="470" spans="12:16" x14ac:dyDescent="0.2">
      <c r="L470" s="99">
        <f t="shared" si="45"/>
        <v>42259</v>
      </c>
      <c r="M470" s="3">
        <f t="shared" si="41"/>
        <v>9</v>
      </c>
      <c r="N470" s="3">
        <f t="shared" si="42"/>
        <v>2015</v>
      </c>
      <c r="O470" s="3">
        <f t="shared" si="43"/>
        <v>7</v>
      </c>
      <c r="P470" s="2" t="str">
        <f t="shared" si="44"/>
        <v>WE</v>
      </c>
    </row>
    <row r="471" spans="12:16" x14ac:dyDescent="0.2">
      <c r="L471" s="99">
        <f t="shared" si="45"/>
        <v>42260</v>
      </c>
      <c r="M471" s="3">
        <f t="shared" si="41"/>
        <v>9</v>
      </c>
      <c r="N471" s="3">
        <f t="shared" si="42"/>
        <v>2015</v>
      </c>
      <c r="O471" s="3">
        <f t="shared" si="43"/>
        <v>1</v>
      </c>
      <c r="P471" s="2" t="str">
        <f t="shared" si="44"/>
        <v>WE</v>
      </c>
    </row>
    <row r="472" spans="12:16" x14ac:dyDescent="0.2">
      <c r="L472" s="99">
        <f t="shared" si="45"/>
        <v>42261</v>
      </c>
      <c r="M472" s="3">
        <f t="shared" si="41"/>
        <v>9</v>
      </c>
      <c r="N472" s="3">
        <f t="shared" si="42"/>
        <v>2015</v>
      </c>
      <c r="O472" s="3">
        <f t="shared" si="43"/>
        <v>2</v>
      </c>
      <c r="P472" s="2" t="str">
        <f t="shared" si="44"/>
        <v>WD</v>
      </c>
    </row>
    <row r="473" spans="12:16" x14ac:dyDescent="0.2">
      <c r="L473" s="99">
        <f t="shared" si="45"/>
        <v>42262</v>
      </c>
      <c r="M473" s="3">
        <f t="shared" si="41"/>
        <v>9</v>
      </c>
      <c r="N473" s="3">
        <f t="shared" si="42"/>
        <v>2015</v>
      </c>
      <c r="O473" s="3">
        <f t="shared" si="43"/>
        <v>3</v>
      </c>
      <c r="P473" s="2" t="str">
        <f t="shared" si="44"/>
        <v>WD</v>
      </c>
    </row>
    <row r="474" spans="12:16" x14ac:dyDescent="0.2">
      <c r="L474" s="99">
        <f t="shared" si="45"/>
        <v>42263</v>
      </c>
      <c r="M474" s="3">
        <f t="shared" si="41"/>
        <v>9</v>
      </c>
      <c r="N474" s="3">
        <f t="shared" si="42"/>
        <v>2015</v>
      </c>
      <c r="O474" s="3">
        <f t="shared" si="43"/>
        <v>4</v>
      </c>
      <c r="P474" s="2" t="str">
        <f t="shared" si="44"/>
        <v>WD</v>
      </c>
    </row>
    <row r="475" spans="12:16" x14ac:dyDescent="0.2">
      <c r="L475" s="99">
        <f t="shared" si="45"/>
        <v>42264</v>
      </c>
      <c r="M475" s="3">
        <f t="shared" si="41"/>
        <v>9</v>
      </c>
      <c r="N475" s="3">
        <f t="shared" si="42"/>
        <v>2015</v>
      </c>
      <c r="O475" s="3">
        <f t="shared" si="43"/>
        <v>5</v>
      </c>
      <c r="P475" s="2" t="str">
        <f t="shared" si="44"/>
        <v>WD</v>
      </c>
    </row>
    <row r="476" spans="12:16" x14ac:dyDescent="0.2">
      <c r="L476" s="99">
        <f t="shared" si="45"/>
        <v>42265</v>
      </c>
      <c r="M476" s="3">
        <f t="shared" si="41"/>
        <v>9</v>
      </c>
      <c r="N476" s="3">
        <f t="shared" si="42"/>
        <v>2015</v>
      </c>
      <c r="O476" s="3">
        <f t="shared" si="43"/>
        <v>6</v>
      </c>
      <c r="P476" s="2" t="str">
        <f t="shared" si="44"/>
        <v>WD</v>
      </c>
    </row>
    <row r="477" spans="12:16" x14ac:dyDescent="0.2">
      <c r="L477" s="99">
        <f t="shared" si="45"/>
        <v>42266</v>
      </c>
      <c r="M477" s="3">
        <f t="shared" si="41"/>
        <v>9</v>
      </c>
      <c r="N477" s="3">
        <f t="shared" si="42"/>
        <v>2015</v>
      </c>
      <c r="O477" s="3">
        <f t="shared" si="43"/>
        <v>7</v>
      </c>
      <c r="P477" s="2" t="str">
        <f t="shared" si="44"/>
        <v>WE</v>
      </c>
    </row>
    <row r="478" spans="12:16" x14ac:dyDescent="0.2">
      <c r="L478" s="99">
        <f t="shared" si="45"/>
        <v>42267</v>
      </c>
      <c r="M478" s="3">
        <f t="shared" si="41"/>
        <v>9</v>
      </c>
      <c r="N478" s="3">
        <f t="shared" si="42"/>
        <v>2015</v>
      </c>
      <c r="O478" s="3">
        <f t="shared" si="43"/>
        <v>1</v>
      </c>
      <c r="P478" s="2" t="str">
        <f t="shared" si="44"/>
        <v>WE</v>
      </c>
    </row>
    <row r="479" spans="12:16" x14ac:dyDescent="0.2">
      <c r="L479" s="99">
        <f t="shared" si="45"/>
        <v>42268</v>
      </c>
      <c r="M479" s="3">
        <f t="shared" si="41"/>
        <v>9</v>
      </c>
      <c r="N479" s="3">
        <f t="shared" si="42"/>
        <v>2015</v>
      </c>
      <c r="O479" s="3">
        <f t="shared" si="43"/>
        <v>2</v>
      </c>
      <c r="P479" s="2" t="str">
        <f t="shared" si="44"/>
        <v>WD</v>
      </c>
    </row>
    <row r="480" spans="12:16" x14ac:dyDescent="0.2">
      <c r="L480" s="99">
        <f t="shared" si="45"/>
        <v>42269</v>
      </c>
      <c r="M480" s="3">
        <f t="shared" si="41"/>
        <v>9</v>
      </c>
      <c r="N480" s="3">
        <f t="shared" si="42"/>
        <v>2015</v>
      </c>
      <c r="O480" s="3">
        <f t="shared" si="43"/>
        <v>3</v>
      </c>
      <c r="P480" s="2" t="str">
        <f t="shared" si="44"/>
        <v>WD</v>
      </c>
    </row>
    <row r="481" spans="12:16" x14ac:dyDescent="0.2">
      <c r="L481" s="99">
        <f t="shared" si="45"/>
        <v>42270</v>
      </c>
      <c r="M481" s="3">
        <f t="shared" si="41"/>
        <v>9</v>
      </c>
      <c r="N481" s="3">
        <f t="shared" si="42"/>
        <v>2015</v>
      </c>
      <c r="O481" s="3">
        <f t="shared" si="43"/>
        <v>4</v>
      </c>
      <c r="P481" s="2" t="str">
        <f t="shared" si="44"/>
        <v>WD</v>
      </c>
    </row>
    <row r="482" spans="12:16" x14ac:dyDescent="0.2">
      <c r="L482" s="99">
        <f t="shared" si="45"/>
        <v>42271</v>
      </c>
      <c r="M482" s="3">
        <f t="shared" si="41"/>
        <v>9</v>
      </c>
      <c r="N482" s="3">
        <f t="shared" si="42"/>
        <v>2015</v>
      </c>
      <c r="O482" s="3">
        <f t="shared" si="43"/>
        <v>5</v>
      </c>
      <c r="P482" s="2" t="str">
        <f t="shared" si="44"/>
        <v>WD</v>
      </c>
    </row>
    <row r="483" spans="12:16" x14ac:dyDescent="0.2">
      <c r="L483" s="99">
        <f t="shared" si="45"/>
        <v>42272</v>
      </c>
      <c r="M483" s="3">
        <f t="shared" si="41"/>
        <v>9</v>
      </c>
      <c r="N483" s="3">
        <f t="shared" si="42"/>
        <v>2015</v>
      </c>
      <c r="O483" s="3">
        <f t="shared" si="43"/>
        <v>6</v>
      </c>
      <c r="P483" s="2" t="str">
        <f t="shared" si="44"/>
        <v>WD</v>
      </c>
    </row>
    <row r="484" spans="12:16" x14ac:dyDescent="0.2">
      <c r="L484" s="99">
        <f t="shared" si="45"/>
        <v>42273</v>
      </c>
      <c r="M484" s="3">
        <f t="shared" si="41"/>
        <v>9</v>
      </c>
      <c r="N484" s="3">
        <f t="shared" si="42"/>
        <v>2015</v>
      </c>
      <c r="O484" s="3">
        <f t="shared" si="43"/>
        <v>7</v>
      </c>
      <c r="P484" s="2" t="str">
        <f t="shared" si="44"/>
        <v>WE</v>
      </c>
    </row>
    <row r="485" spans="12:16" x14ac:dyDescent="0.2">
      <c r="L485" s="99">
        <f t="shared" si="45"/>
        <v>42274</v>
      </c>
      <c r="M485" s="3">
        <f t="shared" si="41"/>
        <v>9</v>
      </c>
      <c r="N485" s="3">
        <f t="shared" si="42"/>
        <v>2015</v>
      </c>
      <c r="O485" s="3">
        <f t="shared" si="43"/>
        <v>1</v>
      </c>
      <c r="P485" s="2" t="str">
        <f t="shared" si="44"/>
        <v>WE</v>
      </c>
    </row>
    <row r="486" spans="12:16" x14ac:dyDescent="0.2">
      <c r="L486" s="99">
        <f t="shared" si="45"/>
        <v>42275</v>
      </c>
      <c r="M486" s="3">
        <f t="shared" si="41"/>
        <v>9</v>
      </c>
      <c r="N486" s="3">
        <f t="shared" si="42"/>
        <v>2015</v>
      </c>
      <c r="O486" s="3">
        <f t="shared" si="43"/>
        <v>2</v>
      </c>
      <c r="P486" s="2" t="str">
        <f t="shared" si="44"/>
        <v>WD</v>
      </c>
    </row>
    <row r="487" spans="12:16" x14ac:dyDescent="0.2">
      <c r="L487" s="99">
        <f t="shared" si="45"/>
        <v>42276</v>
      </c>
      <c r="M487" s="3">
        <f t="shared" si="41"/>
        <v>9</v>
      </c>
      <c r="N487" s="3">
        <f t="shared" si="42"/>
        <v>2015</v>
      </c>
      <c r="O487" s="3">
        <f t="shared" si="43"/>
        <v>3</v>
      </c>
      <c r="P487" s="2" t="str">
        <f t="shared" si="44"/>
        <v>WD</v>
      </c>
    </row>
    <row r="488" spans="12:16" x14ac:dyDescent="0.2">
      <c r="L488" s="99">
        <f t="shared" si="45"/>
        <v>42277</v>
      </c>
      <c r="M488" s="3">
        <f t="shared" si="41"/>
        <v>9</v>
      </c>
      <c r="N488" s="3">
        <f t="shared" si="42"/>
        <v>2015</v>
      </c>
      <c r="O488" s="3">
        <f t="shared" si="43"/>
        <v>4</v>
      </c>
      <c r="P488" s="2" t="str">
        <f t="shared" si="44"/>
        <v>WD</v>
      </c>
    </row>
    <row r="489" spans="12:16" x14ac:dyDescent="0.2">
      <c r="L489" s="99">
        <f t="shared" si="45"/>
        <v>42278</v>
      </c>
      <c r="M489" s="3">
        <f t="shared" si="41"/>
        <v>10</v>
      </c>
      <c r="N489" s="3">
        <f t="shared" si="42"/>
        <v>2015</v>
      </c>
      <c r="O489" s="3">
        <f t="shared" si="43"/>
        <v>5</v>
      </c>
      <c r="P489" s="2" t="str">
        <f t="shared" si="44"/>
        <v>WD</v>
      </c>
    </row>
    <row r="490" spans="12:16" x14ac:dyDescent="0.2">
      <c r="L490" s="99">
        <f t="shared" si="45"/>
        <v>42279</v>
      </c>
      <c r="M490" s="3">
        <f t="shared" si="41"/>
        <v>10</v>
      </c>
      <c r="N490" s="3">
        <f t="shared" si="42"/>
        <v>2015</v>
      </c>
      <c r="O490" s="3">
        <f t="shared" si="43"/>
        <v>6</v>
      </c>
      <c r="P490" s="2" t="str">
        <f t="shared" si="44"/>
        <v>WD</v>
      </c>
    </row>
    <row r="491" spans="12:16" x14ac:dyDescent="0.2">
      <c r="L491" s="99">
        <f t="shared" si="45"/>
        <v>42280</v>
      </c>
      <c r="M491" s="3">
        <f t="shared" si="41"/>
        <v>10</v>
      </c>
      <c r="N491" s="3">
        <f t="shared" si="42"/>
        <v>2015</v>
      </c>
      <c r="O491" s="3">
        <f t="shared" si="43"/>
        <v>7</v>
      </c>
      <c r="P491" s="2" t="str">
        <f t="shared" si="44"/>
        <v>WE</v>
      </c>
    </row>
    <row r="492" spans="12:16" x14ac:dyDescent="0.2">
      <c r="L492" s="99">
        <f t="shared" si="45"/>
        <v>42281</v>
      </c>
      <c r="M492" s="3">
        <f t="shared" si="41"/>
        <v>10</v>
      </c>
      <c r="N492" s="3">
        <f t="shared" si="42"/>
        <v>2015</v>
      </c>
      <c r="O492" s="3">
        <f t="shared" si="43"/>
        <v>1</v>
      </c>
      <c r="P492" s="2" t="str">
        <f t="shared" si="44"/>
        <v>WE</v>
      </c>
    </row>
    <row r="493" spans="12:16" x14ac:dyDescent="0.2">
      <c r="L493" s="99">
        <f t="shared" si="45"/>
        <v>42282</v>
      </c>
      <c r="M493" s="3">
        <f t="shared" si="41"/>
        <v>10</v>
      </c>
      <c r="N493" s="3">
        <f t="shared" si="42"/>
        <v>2015</v>
      </c>
      <c r="O493" s="3">
        <f t="shared" si="43"/>
        <v>2</v>
      </c>
      <c r="P493" s="2" t="str">
        <f t="shared" si="44"/>
        <v>WD</v>
      </c>
    </row>
    <row r="494" spans="12:16" x14ac:dyDescent="0.2">
      <c r="L494" s="99">
        <f t="shared" si="45"/>
        <v>42283</v>
      </c>
      <c r="M494" s="3">
        <f t="shared" si="41"/>
        <v>10</v>
      </c>
      <c r="N494" s="3">
        <f t="shared" si="42"/>
        <v>2015</v>
      </c>
      <c r="O494" s="3">
        <f t="shared" si="43"/>
        <v>3</v>
      </c>
      <c r="P494" s="2" t="str">
        <f t="shared" si="44"/>
        <v>WD</v>
      </c>
    </row>
    <row r="495" spans="12:16" x14ac:dyDescent="0.2">
      <c r="L495" s="99">
        <f t="shared" si="45"/>
        <v>42284</v>
      </c>
      <c r="M495" s="3">
        <f t="shared" si="41"/>
        <v>10</v>
      </c>
      <c r="N495" s="3">
        <f t="shared" si="42"/>
        <v>2015</v>
      </c>
      <c r="O495" s="3">
        <f t="shared" si="43"/>
        <v>4</v>
      </c>
      <c r="P495" s="2" t="str">
        <f t="shared" si="44"/>
        <v>WD</v>
      </c>
    </row>
    <row r="496" spans="12:16" x14ac:dyDescent="0.2">
      <c r="L496" s="99">
        <f t="shared" si="45"/>
        <v>42285</v>
      </c>
      <c r="M496" s="3">
        <f t="shared" si="41"/>
        <v>10</v>
      </c>
      <c r="N496" s="3">
        <f t="shared" si="42"/>
        <v>2015</v>
      </c>
      <c r="O496" s="3">
        <f t="shared" si="43"/>
        <v>5</v>
      </c>
      <c r="P496" s="2" t="str">
        <f t="shared" si="44"/>
        <v>WD</v>
      </c>
    </row>
    <row r="497" spans="12:16" x14ac:dyDescent="0.2">
      <c r="L497" s="99">
        <f t="shared" si="45"/>
        <v>42286</v>
      </c>
      <c r="M497" s="3">
        <f t="shared" si="41"/>
        <v>10</v>
      </c>
      <c r="N497" s="3">
        <f t="shared" si="42"/>
        <v>2015</v>
      </c>
      <c r="O497" s="3">
        <f t="shared" si="43"/>
        <v>6</v>
      </c>
      <c r="P497" s="2" t="str">
        <f t="shared" si="44"/>
        <v>WD</v>
      </c>
    </row>
    <row r="498" spans="12:16" x14ac:dyDescent="0.2">
      <c r="L498" s="99">
        <f t="shared" si="45"/>
        <v>42287</v>
      </c>
      <c r="M498" s="3">
        <f t="shared" si="41"/>
        <v>10</v>
      </c>
      <c r="N498" s="3">
        <f t="shared" si="42"/>
        <v>2015</v>
      </c>
      <c r="O498" s="3">
        <f t="shared" si="43"/>
        <v>7</v>
      </c>
      <c r="P498" s="2" t="str">
        <f t="shared" si="44"/>
        <v>WE</v>
      </c>
    </row>
    <row r="499" spans="12:16" x14ac:dyDescent="0.2">
      <c r="L499" s="99">
        <f t="shared" si="45"/>
        <v>42288</v>
      </c>
      <c r="M499" s="3">
        <f t="shared" si="41"/>
        <v>10</v>
      </c>
      <c r="N499" s="3">
        <f t="shared" si="42"/>
        <v>2015</v>
      </c>
      <c r="O499" s="3">
        <f t="shared" si="43"/>
        <v>1</v>
      </c>
      <c r="P499" s="2" t="str">
        <f t="shared" si="44"/>
        <v>WE</v>
      </c>
    </row>
    <row r="500" spans="12:16" x14ac:dyDescent="0.2">
      <c r="L500" s="99">
        <f t="shared" si="45"/>
        <v>42289</v>
      </c>
      <c r="M500" s="3">
        <f t="shared" si="41"/>
        <v>10</v>
      </c>
      <c r="N500" s="3">
        <f t="shared" si="42"/>
        <v>2015</v>
      </c>
      <c r="O500" s="3">
        <f t="shared" si="43"/>
        <v>2</v>
      </c>
      <c r="P500" s="2" t="str">
        <f t="shared" si="44"/>
        <v>WD</v>
      </c>
    </row>
    <row r="501" spans="12:16" x14ac:dyDescent="0.2">
      <c r="L501" s="99">
        <f t="shared" si="45"/>
        <v>42290</v>
      </c>
      <c r="M501" s="3">
        <f t="shared" si="41"/>
        <v>10</v>
      </c>
      <c r="N501" s="3">
        <f t="shared" si="42"/>
        <v>2015</v>
      </c>
      <c r="O501" s="3">
        <f t="shared" si="43"/>
        <v>3</v>
      </c>
      <c r="P501" s="2" t="str">
        <f t="shared" si="44"/>
        <v>WD</v>
      </c>
    </row>
    <row r="502" spans="12:16" x14ac:dyDescent="0.2">
      <c r="L502" s="99">
        <f t="shared" si="45"/>
        <v>42291</v>
      </c>
      <c r="M502" s="3">
        <f t="shared" si="41"/>
        <v>10</v>
      </c>
      <c r="N502" s="3">
        <f t="shared" si="42"/>
        <v>2015</v>
      </c>
      <c r="O502" s="3">
        <f t="shared" si="43"/>
        <v>4</v>
      </c>
      <c r="P502" s="2" t="str">
        <f t="shared" si="44"/>
        <v>WD</v>
      </c>
    </row>
    <row r="503" spans="12:16" x14ac:dyDescent="0.2">
      <c r="L503" s="99">
        <f t="shared" si="45"/>
        <v>42292</v>
      </c>
      <c r="M503" s="3">
        <f t="shared" si="41"/>
        <v>10</v>
      </c>
      <c r="N503" s="3">
        <f t="shared" si="42"/>
        <v>2015</v>
      </c>
      <c r="O503" s="3">
        <f t="shared" si="43"/>
        <v>5</v>
      </c>
      <c r="P503" s="2" t="str">
        <f t="shared" si="44"/>
        <v>WD</v>
      </c>
    </row>
    <row r="504" spans="12:16" x14ac:dyDescent="0.2">
      <c r="L504" s="99">
        <f t="shared" si="45"/>
        <v>42293</v>
      </c>
      <c r="M504" s="3">
        <f t="shared" si="41"/>
        <v>10</v>
      </c>
      <c r="N504" s="3">
        <f t="shared" si="42"/>
        <v>2015</v>
      </c>
      <c r="O504" s="3">
        <f t="shared" si="43"/>
        <v>6</v>
      </c>
      <c r="P504" s="2" t="str">
        <f t="shared" si="44"/>
        <v>WD</v>
      </c>
    </row>
    <row r="505" spans="12:16" x14ac:dyDescent="0.2">
      <c r="L505" s="99">
        <f t="shared" si="45"/>
        <v>42294</v>
      </c>
      <c r="M505" s="3">
        <f t="shared" si="41"/>
        <v>10</v>
      </c>
      <c r="N505" s="3">
        <f t="shared" si="42"/>
        <v>2015</v>
      </c>
      <c r="O505" s="3">
        <f t="shared" si="43"/>
        <v>7</v>
      </c>
      <c r="P505" s="2" t="str">
        <f t="shared" si="44"/>
        <v>WE</v>
      </c>
    </row>
    <row r="506" spans="12:16" x14ac:dyDescent="0.2">
      <c r="L506" s="99">
        <f t="shared" si="45"/>
        <v>42295</v>
      </c>
      <c r="M506" s="3">
        <f t="shared" si="41"/>
        <v>10</v>
      </c>
      <c r="N506" s="3">
        <f t="shared" si="42"/>
        <v>2015</v>
      </c>
      <c r="O506" s="3">
        <f t="shared" si="43"/>
        <v>1</v>
      </c>
      <c r="P506" s="2" t="str">
        <f t="shared" si="44"/>
        <v>WE</v>
      </c>
    </row>
    <row r="507" spans="12:16" x14ac:dyDescent="0.2">
      <c r="L507" s="99">
        <f t="shared" si="45"/>
        <v>42296</v>
      </c>
      <c r="M507" s="3">
        <f t="shared" si="41"/>
        <v>10</v>
      </c>
      <c r="N507" s="3">
        <f t="shared" si="42"/>
        <v>2015</v>
      </c>
      <c r="O507" s="3">
        <f t="shared" si="43"/>
        <v>2</v>
      </c>
      <c r="P507" s="2" t="str">
        <f t="shared" si="44"/>
        <v>WD</v>
      </c>
    </row>
    <row r="508" spans="12:16" x14ac:dyDescent="0.2">
      <c r="L508" s="99">
        <f t="shared" si="45"/>
        <v>42297</v>
      </c>
      <c r="M508" s="3">
        <f t="shared" si="41"/>
        <v>10</v>
      </c>
      <c r="N508" s="3">
        <f t="shared" si="42"/>
        <v>2015</v>
      </c>
      <c r="O508" s="3">
        <f t="shared" si="43"/>
        <v>3</v>
      </c>
      <c r="P508" s="2" t="str">
        <f t="shared" si="44"/>
        <v>WD</v>
      </c>
    </row>
    <row r="509" spans="12:16" x14ac:dyDescent="0.2">
      <c r="L509" s="99">
        <f t="shared" si="45"/>
        <v>42298</v>
      </c>
      <c r="M509" s="3">
        <f t="shared" si="41"/>
        <v>10</v>
      </c>
      <c r="N509" s="3">
        <f t="shared" si="42"/>
        <v>2015</v>
      </c>
      <c r="O509" s="3">
        <f t="shared" si="43"/>
        <v>4</v>
      </c>
      <c r="P509" s="2" t="str">
        <f t="shared" si="44"/>
        <v>WD</v>
      </c>
    </row>
    <row r="510" spans="12:16" x14ac:dyDescent="0.2">
      <c r="L510" s="99">
        <f t="shared" si="45"/>
        <v>42299</v>
      </c>
      <c r="M510" s="3">
        <f t="shared" si="41"/>
        <v>10</v>
      </c>
      <c r="N510" s="3">
        <f t="shared" si="42"/>
        <v>2015</v>
      </c>
      <c r="O510" s="3">
        <f t="shared" si="43"/>
        <v>5</v>
      </c>
      <c r="P510" s="2" t="str">
        <f t="shared" si="44"/>
        <v>WD</v>
      </c>
    </row>
    <row r="511" spans="12:16" x14ac:dyDescent="0.2">
      <c r="L511" s="99">
        <f t="shared" si="45"/>
        <v>42300</v>
      </c>
      <c r="M511" s="3">
        <f t="shared" si="41"/>
        <v>10</v>
      </c>
      <c r="N511" s="3">
        <f t="shared" si="42"/>
        <v>2015</v>
      </c>
      <c r="O511" s="3">
        <f t="shared" si="43"/>
        <v>6</v>
      </c>
      <c r="P511" s="2" t="str">
        <f t="shared" si="44"/>
        <v>WD</v>
      </c>
    </row>
    <row r="512" spans="12:16" x14ac:dyDescent="0.2">
      <c r="L512" s="99">
        <f t="shared" si="45"/>
        <v>42301</v>
      </c>
      <c r="M512" s="3">
        <f t="shared" si="41"/>
        <v>10</v>
      </c>
      <c r="N512" s="3">
        <f t="shared" si="42"/>
        <v>2015</v>
      </c>
      <c r="O512" s="3">
        <f t="shared" si="43"/>
        <v>7</v>
      </c>
      <c r="P512" s="2" t="str">
        <f t="shared" si="44"/>
        <v>WE</v>
      </c>
    </row>
    <row r="513" spans="12:16" x14ac:dyDescent="0.2">
      <c r="L513" s="99">
        <f t="shared" si="45"/>
        <v>42302</v>
      </c>
      <c r="M513" s="3">
        <f t="shared" si="41"/>
        <v>10</v>
      </c>
      <c r="N513" s="3">
        <f t="shared" si="42"/>
        <v>2015</v>
      </c>
      <c r="O513" s="3">
        <f t="shared" si="43"/>
        <v>1</v>
      </c>
      <c r="P513" s="2" t="str">
        <f t="shared" si="44"/>
        <v>WE</v>
      </c>
    </row>
    <row r="514" spans="12:16" x14ac:dyDescent="0.2">
      <c r="L514" s="99">
        <f t="shared" si="45"/>
        <v>42303</v>
      </c>
      <c r="M514" s="3">
        <f t="shared" si="41"/>
        <v>10</v>
      </c>
      <c r="N514" s="3">
        <f t="shared" si="42"/>
        <v>2015</v>
      </c>
      <c r="O514" s="3">
        <f t="shared" si="43"/>
        <v>2</v>
      </c>
      <c r="P514" s="2" t="str">
        <f t="shared" si="44"/>
        <v>WD</v>
      </c>
    </row>
    <row r="515" spans="12:16" x14ac:dyDescent="0.2">
      <c r="L515" s="99">
        <f t="shared" si="45"/>
        <v>42304</v>
      </c>
      <c r="M515" s="3">
        <f t="shared" ref="M515:M578" si="46">MONTH(L515)</f>
        <v>10</v>
      </c>
      <c r="N515" s="3">
        <f t="shared" ref="N515:N578" si="47">YEAR(L515)</f>
        <v>2015</v>
      </c>
      <c r="O515" s="3">
        <f t="shared" ref="O515:O578" si="48">WEEKDAY(L515)</f>
        <v>3</v>
      </c>
      <c r="P515" s="2" t="str">
        <f t="shared" ref="P515:P578" si="49">IF(O515=1,"WE",IF(O515=7,"WE","WD"))</f>
        <v>WD</v>
      </c>
    </row>
    <row r="516" spans="12:16" x14ac:dyDescent="0.2">
      <c r="L516" s="99">
        <f t="shared" ref="L516:L579" si="50">+L515+1</f>
        <v>42305</v>
      </c>
      <c r="M516" s="3">
        <f t="shared" si="46"/>
        <v>10</v>
      </c>
      <c r="N516" s="3">
        <f t="shared" si="47"/>
        <v>2015</v>
      </c>
      <c r="O516" s="3">
        <f t="shared" si="48"/>
        <v>4</v>
      </c>
      <c r="P516" s="2" t="str">
        <f t="shared" si="49"/>
        <v>WD</v>
      </c>
    </row>
    <row r="517" spans="12:16" x14ac:dyDescent="0.2">
      <c r="L517" s="99">
        <f t="shared" si="50"/>
        <v>42306</v>
      </c>
      <c r="M517" s="3">
        <f t="shared" si="46"/>
        <v>10</v>
      </c>
      <c r="N517" s="3">
        <f t="shared" si="47"/>
        <v>2015</v>
      </c>
      <c r="O517" s="3">
        <f t="shared" si="48"/>
        <v>5</v>
      </c>
      <c r="P517" s="2" t="str">
        <f t="shared" si="49"/>
        <v>WD</v>
      </c>
    </row>
    <row r="518" spans="12:16" x14ac:dyDescent="0.2">
      <c r="L518" s="99">
        <f t="shared" si="50"/>
        <v>42307</v>
      </c>
      <c r="M518" s="3">
        <f t="shared" si="46"/>
        <v>10</v>
      </c>
      <c r="N518" s="3">
        <f t="shared" si="47"/>
        <v>2015</v>
      </c>
      <c r="O518" s="3">
        <f t="shared" si="48"/>
        <v>6</v>
      </c>
      <c r="P518" s="2" t="str">
        <f t="shared" si="49"/>
        <v>WD</v>
      </c>
    </row>
    <row r="519" spans="12:16" x14ac:dyDescent="0.2">
      <c r="L519" s="99">
        <f t="shared" si="50"/>
        <v>42308</v>
      </c>
      <c r="M519" s="3">
        <f t="shared" si="46"/>
        <v>10</v>
      </c>
      <c r="N519" s="3">
        <f t="shared" si="47"/>
        <v>2015</v>
      </c>
      <c r="O519" s="3">
        <f t="shared" si="48"/>
        <v>7</v>
      </c>
      <c r="P519" s="2" t="str">
        <f t="shared" si="49"/>
        <v>WE</v>
      </c>
    </row>
    <row r="520" spans="12:16" x14ac:dyDescent="0.2">
      <c r="L520" s="99">
        <f t="shared" si="50"/>
        <v>42309</v>
      </c>
      <c r="M520" s="3">
        <f t="shared" si="46"/>
        <v>11</v>
      </c>
      <c r="N520" s="3">
        <f t="shared" si="47"/>
        <v>2015</v>
      </c>
      <c r="O520" s="3">
        <f t="shared" si="48"/>
        <v>1</v>
      </c>
      <c r="P520" s="2" t="str">
        <f t="shared" si="49"/>
        <v>WE</v>
      </c>
    </row>
    <row r="521" spans="12:16" x14ac:dyDescent="0.2">
      <c r="L521" s="99">
        <f t="shared" si="50"/>
        <v>42310</v>
      </c>
      <c r="M521" s="3">
        <f t="shared" si="46"/>
        <v>11</v>
      </c>
      <c r="N521" s="3">
        <f t="shared" si="47"/>
        <v>2015</v>
      </c>
      <c r="O521" s="3">
        <f t="shared" si="48"/>
        <v>2</v>
      </c>
      <c r="P521" s="2" t="str">
        <f t="shared" si="49"/>
        <v>WD</v>
      </c>
    </row>
    <row r="522" spans="12:16" x14ac:dyDescent="0.2">
      <c r="L522" s="99">
        <f t="shared" si="50"/>
        <v>42311</v>
      </c>
      <c r="M522" s="3">
        <f t="shared" si="46"/>
        <v>11</v>
      </c>
      <c r="N522" s="3">
        <f t="shared" si="47"/>
        <v>2015</v>
      </c>
      <c r="O522" s="3">
        <f t="shared" si="48"/>
        <v>3</v>
      </c>
      <c r="P522" s="2" t="str">
        <f t="shared" si="49"/>
        <v>WD</v>
      </c>
    </row>
    <row r="523" spans="12:16" x14ac:dyDescent="0.2">
      <c r="L523" s="99">
        <f t="shared" si="50"/>
        <v>42312</v>
      </c>
      <c r="M523" s="3">
        <f t="shared" si="46"/>
        <v>11</v>
      </c>
      <c r="N523" s="3">
        <f t="shared" si="47"/>
        <v>2015</v>
      </c>
      <c r="O523" s="3">
        <f t="shared" si="48"/>
        <v>4</v>
      </c>
      <c r="P523" s="2" t="str">
        <f t="shared" si="49"/>
        <v>WD</v>
      </c>
    </row>
    <row r="524" spans="12:16" x14ac:dyDescent="0.2">
      <c r="L524" s="99">
        <f t="shared" si="50"/>
        <v>42313</v>
      </c>
      <c r="M524" s="3">
        <f t="shared" si="46"/>
        <v>11</v>
      </c>
      <c r="N524" s="3">
        <f t="shared" si="47"/>
        <v>2015</v>
      </c>
      <c r="O524" s="3">
        <f t="shared" si="48"/>
        <v>5</v>
      </c>
      <c r="P524" s="2" t="str">
        <f t="shared" si="49"/>
        <v>WD</v>
      </c>
    </row>
    <row r="525" spans="12:16" x14ac:dyDescent="0.2">
      <c r="L525" s="99">
        <f t="shared" si="50"/>
        <v>42314</v>
      </c>
      <c r="M525" s="3">
        <f t="shared" si="46"/>
        <v>11</v>
      </c>
      <c r="N525" s="3">
        <f t="shared" si="47"/>
        <v>2015</v>
      </c>
      <c r="O525" s="3">
        <f t="shared" si="48"/>
        <v>6</v>
      </c>
      <c r="P525" s="2" t="str">
        <f t="shared" si="49"/>
        <v>WD</v>
      </c>
    </row>
    <row r="526" spans="12:16" x14ac:dyDescent="0.2">
      <c r="L526" s="99">
        <f t="shared" si="50"/>
        <v>42315</v>
      </c>
      <c r="M526" s="3">
        <f t="shared" si="46"/>
        <v>11</v>
      </c>
      <c r="N526" s="3">
        <f t="shared" si="47"/>
        <v>2015</v>
      </c>
      <c r="O526" s="3">
        <f t="shared" si="48"/>
        <v>7</v>
      </c>
      <c r="P526" s="2" t="str">
        <f t="shared" si="49"/>
        <v>WE</v>
      </c>
    </row>
    <row r="527" spans="12:16" x14ac:dyDescent="0.2">
      <c r="L527" s="99">
        <f t="shared" si="50"/>
        <v>42316</v>
      </c>
      <c r="M527" s="3">
        <f t="shared" si="46"/>
        <v>11</v>
      </c>
      <c r="N527" s="3">
        <f t="shared" si="47"/>
        <v>2015</v>
      </c>
      <c r="O527" s="3">
        <f t="shared" si="48"/>
        <v>1</v>
      </c>
      <c r="P527" s="2" t="str">
        <f t="shared" si="49"/>
        <v>WE</v>
      </c>
    </row>
    <row r="528" spans="12:16" x14ac:dyDescent="0.2">
      <c r="L528" s="99">
        <f t="shared" si="50"/>
        <v>42317</v>
      </c>
      <c r="M528" s="3">
        <f t="shared" si="46"/>
        <v>11</v>
      </c>
      <c r="N528" s="3">
        <f t="shared" si="47"/>
        <v>2015</v>
      </c>
      <c r="O528" s="3">
        <f t="shared" si="48"/>
        <v>2</v>
      </c>
      <c r="P528" s="2" t="str">
        <f t="shared" si="49"/>
        <v>WD</v>
      </c>
    </row>
    <row r="529" spans="12:16" x14ac:dyDescent="0.2">
      <c r="L529" s="99">
        <f t="shared" si="50"/>
        <v>42318</v>
      </c>
      <c r="M529" s="3">
        <f t="shared" si="46"/>
        <v>11</v>
      </c>
      <c r="N529" s="3">
        <f t="shared" si="47"/>
        <v>2015</v>
      </c>
      <c r="O529" s="3">
        <f t="shared" si="48"/>
        <v>3</v>
      </c>
      <c r="P529" s="2" t="str">
        <f t="shared" si="49"/>
        <v>WD</v>
      </c>
    </row>
    <row r="530" spans="12:16" x14ac:dyDescent="0.2">
      <c r="L530" s="99">
        <f t="shared" si="50"/>
        <v>42319</v>
      </c>
      <c r="M530" s="3">
        <f t="shared" si="46"/>
        <v>11</v>
      </c>
      <c r="N530" s="3">
        <f t="shared" si="47"/>
        <v>2015</v>
      </c>
      <c r="O530" s="3">
        <f t="shared" si="48"/>
        <v>4</v>
      </c>
      <c r="P530" s="2" t="str">
        <f t="shared" si="49"/>
        <v>WD</v>
      </c>
    </row>
    <row r="531" spans="12:16" x14ac:dyDescent="0.2">
      <c r="L531" s="99">
        <f t="shared" si="50"/>
        <v>42320</v>
      </c>
      <c r="M531" s="3">
        <f t="shared" si="46"/>
        <v>11</v>
      </c>
      <c r="N531" s="3">
        <f t="shared" si="47"/>
        <v>2015</v>
      </c>
      <c r="O531" s="3">
        <f t="shared" si="48"/>
        <v>5</v>
      </c>
      <c r="P531" s="2" t="str">
        <f t="shared" si="49"/>
        <v>WD</v>
      </c>
    </row>
    <row r="532" spans="12:16" x14ac:dyDescent="0.2">
      <c r="L532" s="99">
        <f t="shared" si="50"/>
        <v>42321</v>
      </c>
      <c r="M532" s="3">
        <f t="shared" si="46"/>
        <v>11</v>
      </c>
      <c r="N532" s="3">
        <f t="shared" si="47"/>
        <v>2015</v>
      </c>
      <c r="O532" s="3">
        <f t="shared" si="48"/>
        <v>6</v>
      </c>
      <c r="P532" s="2" t="str">
        <f t="shared" si="49"/>
        <v>WD</v>
      </c>
    </row>
    <row r="533" spans="12:16" x14ac:dyDescent="0.2">
      <c r="L533" s="99">
        <f t="shared" si="50"/>
        <v>42322</v>
      </c>
      <c r="M533" s="3">
        <f t="shared" si="46"/>
        <v>11</v>
      </c>
      <c r="N533" s="3">
        <f t="shared" si="47"/>
        <v>2015</v>
      </c>
      <c r="O533" s="3">
        <f t="shared" si="48"/>
        <v>7</v>
      </c>
      <c r="P533" s="2" t="str">
        <f t="shared" si="49"/>
        <v>WE</v>
      </c>
    </row>
    <row r="534" spans="12:16" x14ac:dyDescent="0.2">
      <c r="L534" s="99">
        <f t="shared" si="50"/>
        <v>42323</v>
      </c>
      <c r="M534" s="3">
        <f t="shared" si="46"/>
        <v>11</v>
      </c>
      <c r="N534" s="3">
        <f t="shared" si="47"/>
        <v>2015</v>
      </c>
      <c r="O534" s="3">
        <f t="shared" si="48"/>
        <v>1</v>
      </c>
      <c r="P534" s="2" t="str">
        <f t="shared" si="49"/>
        <v>WE</v>
      </c>
    </row>
    <row r="535" spans="12:16" x14ac:dyDescent="0.2">
      <c r="L535" s="99">
        <f t="shared" si="50"/>
        <v>42324</v>
      </c>
      <c r="M535" s="3">
        <f t="shared" si="46"/>
        <v>11</v>
      </c>
      <c r="N535" s="3">
        <f t="shared" si="47"/>
        <v>2015</v>
      </c>
      <c r="O535" s="3">
        <f t="shared" si="48"/>
        <v>2</v>
      </c>
      <c r="P535" s="2" t="str">
        <f t="shared" si="49"/>
        <v>WD</v>
      </c>
    </row>
    <row r="536" spans="12:16" x14ac:dyDescent="0.2">
      <c r="L536" s="99">
        <f t="shared" si="50"/>
        <v>42325</v>
      </c>
      <c r="M536" s="3">
        <f t="shared" si="46"/>
        <v>11</v>
      </c>
      <c r="N536" s="3">
        <f t="shared" si="47"/>
        <v>2015</v>
      </c>
      <c r="O536" s="3">
        <f t="shared" si="48"/>
        <v>3</v>
      </c>
      <c r="P536" s="2" t="str">
        <f t="shared" si="49"/>
        <v>WD</v>
      </c>
    </row>
    <row r="537" spans="12:16" x14ac:dyDescent="0.2">
      <c r="L537" s="99">
        <f t="shared" si="50"/>
        <v>42326</v>
      </c>
      <c r="M537" s="3">
        <f t="shared" si="46"/>
        <v>11</v>
      </c>
      <c r="N537" s="3">
        <f t="shared" si="47"/>
        <v>2015</v>
      </c>
      <c r="O537" s="3">
        <f t="shared" si="48"/>
        <v>4</v>
      </c>
      <c r="P537" s="2" t="str">
        <f t="shared" si="49"/>
        <v>WD</v>
      </c>
    </row>
    <row r="538" spans="12:16" x14ac:dyDescent="0.2">
      <c r="L538" s="99">
        <f t="shared" si="50"/>
        <v>42327</v>
      </c>
      <c r="M538" s="3">
        <f t="shared" si="46"/>
        <v>11</v>
      </c>
      <c r="N538" s="3">
        <f t="shared" si="47"/>
        <v>2015</v>
      </c>
      <c r="O538" s="3">
        <f t="shared" si="48"/>
        <v>5</v>
      </c>
      <c r="P538" s="2" t="str">
        <f t="shared" si="49"/>
        <v>WD</v>
      </c>
    </row>
    <row r="539" spans="12:16" x14ac:dyDescent="0.2">
      <c r="L539" s="99">
        <f t="shared" si="50"/>
        <v>42328</v>
      </c>
      <c r="M539" s="3">
        <f t="shared" si="46"/>
        <v>11</v>
      </c>
      <c r="N539" s="3">
        <f t="shared" si="47"/>
        <v>2015</v>
      </c>
      <c r="O539" s="3">
        <f t="shared" si="48"/>
        <v>6</v>
      </c>
      <c r="P539" s="2" t="str">
        <f t="shared" si="49"/>
        <v>WD</v>
      </c>
    </row>
    <row r="540" spans="12:16" x14ac:dyDescent="0.2">
      <c r="L540" s="99">
        <f t="shared" si="50"/>
        <v>42329</v>
      </c>
      <c r="M540" s="3">
        <f t="shared" si="46"/>
        <v>11</v>
      </c>
      <c r="N540" s="3">
        <f t="shared" si="47"/>
        <v>2015</v>
      </c>
      <c r="O540" s="3">
        <f t="shared" si="48"/>
        <v>7</v>
      </c>
      <c r="P540" s="2" t="str">
        <f t="shared" si="49"/>
        <v>WE</v>
      </c>
    </row>
    <row r="541" spans="12:16" x14ac:dyDescent="0.2">
      <c r="L541" s="99">
        <f t="shared" si="50"/>
        <v>42330</v>
      </c>
      <c r="M541" s="3">
        <f t="shared" si="46"/>
        <v>11</v>
      </c>
      <c r="N541" s="3">
        <f t="shared" si="47"/>
        <v>2015</v>
      </c>
      <c r="O541" s="3">
        <f t="shared" si="48"/>
        <v>1</v>
      </c>
      <c r="P541" s="2" t="str">
        <f t="shared" si="49"/>
        <v>WE</v>
      </c>
    </row>
    <row r="542" spans="12:16" x14ac:dyDescent="0.2">
      <c r="L542" s="99">
        <f t="shared" si="50"/>
        <v>42331</v>
      </c>
      <c r="M542" s="3">
        <f t="shared" si="46"/>
        <v>11</v>
      </c>
      <c r="N542" s="3">
        <f t="shared" si="47"/>
        <v>2015</v>
      </c>
      <c r="O542" s="3">
        <f t="shared" si="48"/>
        <v>2</v>
      </c>
      <c r="P542" s="2" t="str">
        <f t="shared" si="49"/>
        <v>WD</v>
      </c>
    </row>
    <row r="543" spans="12:16" x14ac:dyDescent="0.2">
      <c r="L543" s="99">
        <f t="shared" si="50"/>
        <v>42332</v>
      </c>
      <c r="M543" s="3">
        <f t="shared" si="46"/>
        <v>11</v>
      </c>
      <c r="N543" s="3">
        <f t="shared" si="47"/>
        <v>2015</v>
      </c>
      <c r="O543" s="3">
        <f t="shared" si="48"/>
        <v>3</v>
      </c>
      <c r="P543" s="2" t="str">
        <f t="shared" si="49"/>
        <v>WD</v>
      </c>
    </row>
    <row r="544" spans="12:16" x14ac:dyDescent="0.2">
      <c r="L544" s="99">
        <f t="shared" si="50"/>
        <v>42333</v>
      </c>
      <c r="M544" s="3">
        <f t="shared" si="46"/>
        <v>11</v>
      </c>
      <c r="N544" s="3">
        <f t="shared" si="47"/>
        <v>2015</v>
      </c>
      <c r="O544" s="3">
        <f t="shared" si="48"/>
        <v>4</v>
      </c>
      <c r="P544" s="2" t="str">
        <f t="shared" si="49"/>
        <v>WD</v>
      </c>
    </row>
    <row r="545" spans="12:16" x14ac:dyDescent="0.2">
      <c r="L545" s="99">
        <f t="shared" si="50"/>
        <v>42334</v>
      </c>
      <c r="M545" s="3">
        <f t="shared" si="46"/>
        <v>11</v>
      </c>
      <c r="N545" s="3">
        <f t="shared" si="47"/>
        <v>2015</v>
      </c>
      <c r="O545" s="3">
        <f t="shared" si="48"/>
        <v>5</v>
      </c>
      <c r="P545" s="2" t="str">
        <f t="shared" si="49"/>
        <v>WD</v>
      </c>
    </row>
    <row r="546" spans="12:16" x14ac:dyDescent="0.2">
      <c r="L546" s="99">
        <f t="shared" si="50"/>
        <v>42335</v>
      </c>
      <c r="M546" s="3">
        <f t="shared" si="46"/>
        <v>11</v>
      </c>
      <c r="N546" s="3">
        <f t="shared" si="47"/>
        <v>2015</v>
      </c>
      <c r="O546" s="3">
        <f t="shared" si="48"/>
        <v>6</v>
      </c>
      <c r="P546" s="2" t="str">
        <f t="shared" si="49"/>
        <v>WD</v>
      </c>
    </row>
    <row r="547" spans="12:16" x14ac:dyDescent="0.2">
      <c r="L547" s="99">
        <f t="shared" si="50"/>
        <v>42336</v>
      </c>
      <c r="M547" s="3">
        <f t="shared" si="46"/>
        <v>11</v>
      </c>
      <c r="N547" s="3">
        <f t="shared" si="47"/>
        <v>2015</v>
      </c>
      <c r="O547" s="3">
        <f t="shared" si="48"/>
        <v>7</v>
      </c>
      <c r="P547" s="2" t="str">
        <f t="shared" si="49"/>
        <v>WE</v>
      </c>
    </row>
    <row r="548" spans="12:16" x14ac:dyDescent="0.2">
      <c r="L548" s="99">
        <f t="shared" si="50"/>
        <v>42337</v>
      </c>
      <c r="M548" s="3">
        <f t="shared" si="46"/>
        <v>11</v>
      </c>
      <c r="N548" s="3">
        <f t="shared" si="47"/>
        <v>2015</v>
      </c>
      <c r="O548" s="3">
        <f t="shared" si="48"/>
        <v>1</v>
      </c>
      <c r="P548" s="2" t="str">
        <f t="shared" si="49"/>
        <v>WE</v>
      </c>
    </row>
    <row r="549" spans="12:16" x14ac:dyDescent="0.2">
      <c r="L549" s="99">
        <f t="shared" si="50"/>
        <v>42338</v>
      </c>
      <c r="M549" s="3">
        <f t="shared" si="46"/>
        <v>11</v>
      </c>
      <c r="N549" s="3">
        <f t="shared" si="47"/>
        <v>2015</v>
      </c>
      <c r="O549" s="3">
        <f t="shared" si="48"/>
        <v>2</v>
      </c>
      <c r="P549" s="2" t="str">
        <f t="shared" si="49"/>
        <v>WD</v>
      </c>
    </row>
    <row r="550" spans="12:16" x14ac:dyDescent="0.2">
      <c r="L550" s="99">
        <f t="shared" si="50"/>
        <v>42339</v>
      </c>
      <c r="M550" s="3">
        <f t="shared" si="46"/>
        <v>12</v>
      </c>
      <c r="N550" s="3">
        <f t="shared" si="47"/>
        <v>2015</v>
      </c>
      <c r="O550" s="3">
        <f t="shared" si="48"/>
        <v>3</v>
      </c>
      <c r="P550" s="2" t="str">
        <f t="shared" si="49"/>
        <v>WD</v>
      </c>
    </row>
    <row r="551" spans="12:16" x14ac:dyDescent="0.2">
      <c r="L551" s="99">
        <f t="shared" si="50"/>
        <v>42340</v>
      </c>
      <c r="M551" s="3">
        <f t="shared" si="46"/>
        <v>12</v>
      </c>
      <c r="N551" s="3">
        <f t="shared" si="47"/>
        <v>2015</v>
      </c>
      <c r="O551" s="3">
        <f t="shared" si="48"/>
        <v>4</v>
      </c>
      <c r="P551" s="2" t="str">
        <f t="shared" si="49"/>
        <v>WD</v>
      </c>
    </row>
    <row r="552" spans="12:16" x14ac:dyDescent="0.2">
      <c r="L552" s="99">
        <f t="shared" si="50"/>
        <v>42341</v>
      </c>
      <c r="M552" s="3">
        <f t="shared" si="46"/>
        <v>12</v>
      </c>
      <c r="N552" s="3">
        <f t="shared" si="47"/>
        <v>2015</v>
      </c>
      <c r="O552" s="3">
        <f t="shared" si="48"/>
        <v>5</v>
      </c>
      <c r="P552" s="2" t="str">
        <f t="shared" si="49"/>
        <v>WD</v>
      </c>
    </row>
    <row r="553" spans="12:16" x14ac:dyDescent="0.2">
      <c r="L553" s="99">
        <f t="shared" si="50"/>
        <v>42342</v>
      </c>
      <c r="M553" s="3">
        <f t="shared" si="46"/>
        <v>12</v>
      </c>
      <c r="N553" s="3">
        <f t="shared" si="47"/>
        <v>2015</v>
      </c>
      <c r="O553" s="3">
        <f t="shared" si="48"/>
        <v>6</v>
      </c>
      <c r="P553" s="2" t="str">
        <f t="shared" si="49"/>
        <v>WD</v>
      </c>
    </row>
    <row r="554" spans="12:16" x14ac:dyDescent="0.2">
      <c r="L554" s="99">
        <f t="shared" si="50"/>
        <v>42343</v>
      </c>
      <c r="M554" s="3">
        <f t="shared" si="46"/>
        <v>12</v>
      </c>
      <c r="N554" s="3">
        <f t="shared" si="47"/>
        <v>2015</v>
      </c>
      <c r="O554" s="3">
        <f t="shared" si="48"/>
        <v>7</v>
      </c>
      <c r="P554" s="2" t="str">
        <f t="shared" si="49"/>
        <v>WE</v>
      </c>
    </row>
    <row r="555" spans="12:16" x14ac:dyDescent="0.2">
      <c r="L555" s="99">
        <f t="shared" si="50"/>
        <v>42344</v>
      </c>
      <c r="M555" s="3">
        <f t="shared" si="46"/>
        <v>12</v>
      </c>
      <c r="N555" s="3">
        <f t="shared" si="47"/>
        <v>2015</v>
      </c>
      <c r="O555" s="3">
        <f t="shared" si="48"/>
        <v>1</v>
      </c>
      <c r="P555" s="2" t="str">
        <f t="shared" si="49"/>
        <v>WE</v>
      </c>
    </row>
    <row r="556" spans="12:16" x14ac:dyDescent="0.2">
      <c r="L556" s="99">
        <f t="shared" si="50"/>
        <v>42345</v>
      </c>
      <c r="M556" s="3">
        <f t="shared" si="46"/>
        <v>12</v>
      </c>
      <c r="N556" s="3">
        <f t="shared" si="47"/>
        <v>2015</v>
      </c>
      <c r="O556" s="3">
        <f t="shared" si="48"/>
        <v>2</v>
      </c>
      <c r="P556" s="2" t="str">
        <f t="shared" si="49"/>
        <v>WD</v>
      </c>
    </row>
    <row r="557" spans="12:16" x14ac:dyDescent="0.2">
      <c r="L557" s="99">
        <f t="shared" si="50"/>
        <v>42346</v>
      </c>
      <c r="M557" s="3">
        <f t="shared" si="46"/>
        <v>12</v>
      </c>
      <c r="N557" s="3">
        <f t="shared" si="47"/>
        <v>2015</v>
      </c>
      <c r="O557" s="3">
        <f t="shared" si="48"/>
        <v>3</v>
      </c>
      <c r="P557" s="2" t="str">
        <f t="shared" si="49"/>
        <v>WD</v>
      </c>
    </row>
    <row r="558" spans="12:16" x14ac:dyDescent="0.2">
      <c r="L558" s="99">
        <f t="shared" si="50"/>
        <v>42347</v>
      </c>
      <c r="M558" s="3">
        <f t="shared" si="46"/>
        <v>12</v>
      </c>
      <c r="N558" s="3">
        <f t="shared" si="47"/>
        <v>2015</v>
      </c>
      <c r="O558" s="3">
        <f t="shared" si="48"/>
        <v>4</v>
      </c>
      <c r="P558" s="2" t="str">
        <f t="shared" si="49"/>
        <v>WD</v>
      </c>
    </row>
    <row r="559" spans="12:16" x14ac:dyDescent="0.2">
      <c r="L559" s="99">
        <f t="shared" si="50"/>
        <v>42348</v>
      </c>
      <c r="M559" s="3">
        <f t="shared" si="46"/>
        <v>12</v>
      </c>
      <c r="N559" s="3">
        <f t="shared" si="47"/>
        <v>2015</v>
      </c>
      <c r="O559" s="3">
        <f t="shared" si="48"/>
        <v>5</v>
      </c>
      <c r="P559" s="2" t="str">
        <f t="shared" si="49"/>
        <v>WD</v>
      </c>
    </row>
    <row r="560" spans="12:16" x14ac:dyDescent="0.2">
      <c r="L560" s="99">
        <f t="shared" si="50"/>
        <v>42349</v>
      </c>
      <c r="M560" s="3">
        <f t="shared" si="46"/>
        <v>12</v>
      </c>
      <c r="N560" s="3">
        <f t="shared" si="47"/>
        <v>2015</v>
      </c>
      <c r="O560" s="3">
        <f t="shared" si="48"/>
        <v>6</v>
      </c>
      <c r="P560" s="2" t="str">
        <f t="shared" si="49"/>
        <v>WD</v>
      </c>
    </row>
    <row r="561" spans="12:16" x14ac:dyDescent="0.2">
      <c r="L561" s="99">
        <f t="shared" si="50"/>
        <v>42350</v>
      </c>
      <c r="M561" s="3">
        <f t="shared" si="46"/>
        <v>12</v>
      </c>
      <c r="N561" s="3">
        <f t="shared" si="47"/>
        <v>2015</v>
      </c>
      <c r="O561" s="3">
        <f t="shared" si="48"/>
        <v>7</v>
      </c>
      <c r="P561" s="2" t="str">
        <f t="shared" si="49"/>
        <v>WE</v>
      </c>
    </row>
    <row r="562" spans="12:16" x14ac:dyDescent="0.2">
      <c r="L562" s="99">
        <f t="shared" si="50"/>
        <v>42351</v>
      </c>
      <c r="M562" s="3">
        <f t="shared" si="46"/>
        <v>12</v>
      </c>
      <c r="N562" s="3">
        <f t="shared" si="47"/>
        <v>2015</v>
      </c>
      <c r="O562" s="3">
        <f t="shared" si="48"/>
        <v>1</v>
      </c>
      <c r="P562" s="2" t="str">
        <f t="shared" si="49"/>
        <v>WE</v>
      </c>
    </row>
    <row r="563" spans="12:16" x14ac:dyDescent="0.2">
      <c r="L563" s="99">
        <f t="shared" si="50"/>
        <v>42352</v>
      </c>
      <c r="M563" s="3">
        <f t="shared" si="46"/>
        <v>12</v>
      </c>
      <c r="N563" s="3">
        <f t="shared" si="47"/>
        <v>2015</v>
      </c>
      <c r="O563" s="3">
        <f t="shared" si="48"/>
        <v>2</v>
      </c>
      <c r="P563" s="2" t="str">
        <f t="shared" si="49"/>
        <v>WD</v>
      </c>
    </row>
    <row r="564" spans="12:16" x14ac:dyDescent="0.2">
      <c r="L564" s="99">
        <f t="shared" si="50"/>
        <v>42353</v>
      </c>
      <c r="M564" s="3">
        <f t="shared" si="46"/>
        <v>12</v>
      </c>
      <c r="N564" s="3">
        <f t="shared" si="47"/>
        <v>2015</v>
      </c>
      <c r="O564" s="3">
        <f t="shared" si="48"/>
        <v>3</v>
      </c>
      <c r="P564" s="2" t="str">
        <f t="shared" si="49"/>
        <v>WD</v>
      </c>
    </row>
    <row r="565" spans="12:16" x14ac:dyDescent="0.2">
      <c r="L565" s="99">
        <f t="shared" si="50"/>
        <v>42354</v>
      </c>
      <c r="M565" s="3">
        <f t="shared" si="46"/>
        <v>12</v>
      </c>
      <c r="N565" s="3">
        <f t="shared" si="47"/>
        <v>2015</v>
      </c>
      <c r="O565" s="3">
        <f t="shared" si="48"/>
        <v>4</v>
      </c>
      <c r="P565" s="2" t="str">
        <f t="shared" si="49"/>
        <v>WD</v>
      </c>
    </row>
    <row r="566" spans="12:16" x14ac:dyDescent="0.2">
      <c r="L566" s="99">
        <f t="shared" si="50"/>
        <v>42355</v>
      </c>
      <c r="M566" s="3">
        <f t="shared" si="46"/>
        <v>12</v>
      </c>
      <c r="N566" s="3">
        <f t="shared" si="47"/>
        <v>2015</v>
      </c>
      <c r="O566" s="3">
        <f t="shared" si="48"/>
        <v>5</v>
      </c>
      <c r="P566" s="2" t="str">
        <f t="shared" si="49"/>
        <v>WD</v>
      </c>
    </row>
    <row r="567" spans="12:16" x14ac:dyDescent="0.2">
      <c r="L567" s="99">
        <f t="shared" si="50"/>
        <v>42356</v>
      </c>
      <c r="M567" s="3">
        <f t="shared" si="46"/>
        <v>12</v>
      </c>
      <c r="N567" s="3">
        <f t="shared" si="47"/>
        <v>2015</v>
      </c>
      <c r="O567" s="3">
        <f t="shared" si="48"/>
        <v>6</v>
      </c>
      <c r="P567" s="2" t="str">
        <f t="shared" si="49"/>
        <v>WD</v>
      </c>
    </row>
    <row r="568" spans="12:16" x14ac:dyDescent="0.2">
      <c r="L568" s="99">
        <f t="shared" si="50"/>
        <v>42357</v>
      </c>
      <c r="M568" s="3">
        <f t="shared" si="46"/>
        <v>12</v>
      </c>
      <c r="N568" s="3">
        <f t="shared" si="47"/>
        <v>2015</v>
      </c>
      <c r="O568" s="3">
        <f t="shared" si="48"/>
        <v>7</v>
      </c>
      <c r="P568" s="2" t="str">
        <f t="shared" si="49"/>
        <v>WE</v>
      </c>
    </row>
    <row r="569" spans="12:16" x14ac:dyDescent="0.2">
      <c r="L569" s="99">
        <f t="shared" si="50"/>
        <v>42358</v>
      </c>
      <c r="M569" s="3">
        <f t="shared" si="46"/>
        <v>12</v>
      </c>
      <c r="N569" s="3">
        <f t="shared" si="47"/>
        <v>2015</v>
      </c>
      <c r="O569" s="3">
        <f t="shared" si="48"/>
        <v>1</v>
      </c>
      <c r="P569" s="2" t="str">
        <f t="shared" si="49"/>
        <v>WE</v>
      </c>
    </row>
    <row r="570" spans="12:16" x14ac:dyDescent="0.2">
      <c r="L570" s="99">
        <f t="shared" si="50"/>
        <v>42359</v>
      </c>
      <c r="M570" s="3">
        <f t="shared" si="46"/>
        <v>12</v>
      </c>
      <c r="N570" s="3">
        <f t="shared" si="47"/>
        <v>2015</v>
      </c>
      <c r="O570" s="3">
        <f t="shared" si="48"/>
        <v>2</v>
      </c>
      <c r="P570" s="2" t="str">
        <f t="shared" si="49"/>
        <v>WD</v>
      </c>
    </row>
    <row r="571" spans="12:16" x14ac:dyDescent="0.2">
      <c r="L571" s="99">
        <f t="shared" si="50"/>
        <v>42360</v>
      </c>
      <c r="M571" s="3">
        <f t="shared" si="46"/>
        <v>12</v>
      </c>
      <c r="N571" s="3">
        <f t="shared" si="47"/>
        <v>2015</v>
      </c>
      <c r="O571" s="3">
        <f t="shared" si="48"/>
        <v>3</v>
      </c>
      <c r="P571" s="2" t="str">
        <f t="shared" si="49"/>
        <v>WD</v>
      </c>
    </row>
    <row r="572" spans="12:16" x14ac:dyDescent="0.2">
      <c r="L572" s="99">
        <f t="shared" si="50"/>
        <v>42361</v>
      </c>
      <c r="M572" s="3">
        <f t="shared" si="46"/>
        <v>12</v>
      </c>
      <c r="N572" s="3">
        <f t="shared" si="47"/>
        <v>2015</v>
      </c>
      <c r="O572" s="3">
        <f t="shared" si="48"/>
        <v>4</v>
      </c>
      <c r="P572" s="2" t="str">
        <f t="shared" si="49"/>
        <v>WD</v>
      </c>
    </row>
    <row r="573" spans="12:16" x14ac:dyDescent="0.2">
      <c r="L573" s="99">
        <f t="shared" si="50"/>
        <v>42362</v>
      </c>
      <c r="M573" s="3">
        <f t="shared" si="46"/>
        <v>12</v>
      </c>
      <c r="N573" s="3">
        <f t="shared" si="47"/>
        <v>2015</v>
      </c>
      <c r="O573" s="3">
        <f t="shared" si="48"/>
        <v>5</v>
      </c>
      <c r="P573" s="2" t="str">
        <f t="shared" si="49"/>
        <v>WD</v>
      </c>
    </row>
    <row r="574" spans="12:16" x14ac:dyDescent="0.2">
      <c r="L574" s="99">
        <f t="shared" si="50"/>
        <v>42363</v>
      </c>
      <c r="M574" s="3">
        <f t="shared" si="46"/>
        <v>12</v>
      </c>
      <c r="N574" s="3">
        <f t="shared" si="47"/>
        <v>2015</v>
      </c>
      <c r="O574" s="3">
        <f t="shared" si="48"/>
        <v>6</v>
      </c>
      <c r="P574" s="2" t="str">
        <f t="shared" si="49"/>
        <v>WD</v>
      </c>
    </row>
    <row r="575" spans="12:16" x14ac:dyDescent="0.2">
      <c r="L575" s="99">
        <f t="shared" si="50"/>
        <v>42364</v>
      </c>
      <c r="M575" s="3">
        <f t="shared" si="46"/>
        <v>12</v>
      </c>
      <c r="N575" s="3">
        <f t="shared" si="47"/>
        <v>2015</v>
      </c>
      <c r="O575" s="3">
        <f t="shared" si="48"/>
        <v>7</v>
      </c>
      <c r="P575" s="2" t="str">
        <f t="shared" si="49"/>
        <v>WE</v>
      </c>
    </row>
    <row r="576" spans="12:16" x14ac:dyDescent="0.2">
      <c r="L576" s="99">
        <f t="shared" si="50"/>
        <v>42365</v>
      </c>
      <c r="M576" s="3">
        <f t="shared" si="46"/>
        <v>12</v>
      </c>
      <c r="N576" s="3">
        <f t="shared" si="47"/>
        <v>2015</v>
      </c>
      <c r="O576" s="3">
        <f t="shared" si="48"/>
        <v>1</v>
      </c>
      <c r="P576" s="2" t="str">
        <f t="shared" si="49"/>
        <v>WE</v>
      </c>
    </row>
    <row r="577" spans="12:16" x14ac:dyDescent="0.2">
      <c r="L577" s="99">
        <f t="shared" si="50"/>
        <v>42366</v>
      </c>
      <c r="M577" s="3">
        <f t="shared" si="46"/>
        <v>12</v>
      </c>
      <c r="N577" s="3">
        <f t="shared" si="47"/>
        <v>2015</v>
      </c>
      <c r="O577" s="3">
        <f t="shared" si="48"/>
        <v>2</v>
      </c>
      <c r="P577" s="2" t="str">
        <f t="shared" si="49"/>
        <v>WD</v>
      </c>
    </row>
    <row r="578" spans="12:16" x14ac:dyDescent="0.2">
      <c r="L578" s="99">
        <f t="shared" si="50"/>
        <v>42367</v>
      </c>
      <c r="M578" s="3">
        <f t="shared" si="46"/>
        <v>12</v>
      </c>
      <c r="N578" s="3">
        <f t="shared" si="47"/>
        <v>2015</v>
      </c>
      <c r="O578" s="3">
        <f t="shared" si="48"/>
        <v>3</v>
      </c>
      <c r="P578" s="2" t="str">
        <f t="shared" si="49"/>
        <v>WD</v>
      </c>
    </row>
    <row r="579" spans="12:16" x14ac:dyDescent="0.2">
      <c r="L579" s="99">
        <f t="shared" si="50"/>
        <v>42368</v>
      </c>
      <c r="M579" s="3">
        <f t="shared" ref="M579:M642" si="51">MONTH(L579)</f>
        <v>12</v>
      </c>
      <c r="N579" s="3">
        <f t="shared" ref="N579:N642" si="52">YEAR(L579)</f>
        <v>2015</v>
      </c>
      <c r="O579" s="3">
        <f t="shared" ref="O579:O642" si="53">WEEKDAY(L579)</f>
        <v>4</v>
      </c>
      <c r="P579" s="2" t="str">
        <f t="shared" ref="P579:P642" si="54">IF(O579=1,"WE",IF(O579=7,"WE","WD"))</f>
        <v>WD</v>
      </c>
    </row>
    <row r="580" spans="12:16" x14ac:dyDescent="0.2">
      <c r="L580" s="99">
        <f t="shared" ref="L580:L643" si="55">+L579+1</f>
        <v>42369</v>
      </c>
      <c r="M580" s="3">
        <f t="shared" si="51"/>
        <v>12</v>
      </c>
      <c r="N580" s="3">
        <f t="shared" si="52"/>
        <v>2015</v>
      </c>
      <c r="O580" s="3">
        <f t="shared" si="53"/>
        <v>5</v>
      </c>
      <c r="P580" s="2" t="str">
        <f t="shared" si="54"/>
        <v>WD</v>
      </c>
    </row>
    <row r="581" spans="12:16" x14ac:dyDescent="0.2">
      <c r="L581" s="99">
        <f t="shared" si="55"/>
        <v>42370</v>
      </c>
      <c r="M581" s="3">
        <f t="shared" si="51"/>
        <v>1</v>
      </c>
      <c r="N581" s="3">
        <f t="shared" si="52"/>
        <v>2016</v>
      </c>
      <c r="O581" s="3">
        <f t="shared" si="53"/>
        <v>6</v>
      </c>
      <c r="P581" s="2" t="str">
        <f t="shared" si="54"/>
        <v>WD</v>
      </c>
    </row>
    <row r="582" spans="12:16" x14ac:dyDescent="0.2">
      <c r="L582" s="99">
        <f t="shared" si="55"/>
        <v>42371</v>
      </c>
      <c r="M582" s="3">
        <f t="shared" si="51"/>
        <v>1</v>
      </c>
      <c r="N582" s="3">
        <f t="shared" si="52"/>
        <v>2016</v>
      </c>
      <c r="O582" s="3">
        <f t="shared" si="53"/>
        <v>7</v>
      </c>
      <c r="P582" s="2" t="str">
        <f t="shared" si="54"/>
        <v>WE</v>
      </c>
    </row>
    <row r="583" spans="12:16" x14ac:dyDescent="0.2">
      <c r="L583" s="99">
        <f t="shared" si="55"/>
        <v>42372</v>
      </c>
      <c r="M583" s="3">
        <f t="shared" si="51"/>
        <v>1</v>
      </c>
      <c r="N583" s="3">
        <f t="shared" si="52"/>
        <v>2016</v>
      </c>
      <c r="O583" s="3">
        <f t="shared" si="53"/>
        <v>1</v>
      </c>
      <c r="P583" s="2" t="str">
        <f t="shared" si="54"/>
        <v>WE</v>
      </c>
    </row>
    <row r="584" spans="12:16" x14ac:dyDescent="0.2">
      <c r="L584" s="99">
        <f t="shared" si="55"/>
        <v>42373</v>
      </c>
      <c r="M584" s="3">
        <f t="shared" si="51"/>
        <v>1</v>
      </c>
      <c r="N584" s="3">
        <f t="shared" si="52"/>
        <v>2016</v>
      </c>
      <c r="O584" s="3">
        <f t="shared" si="53"/>
        <v>2</v>
      </c>
      <c r="P584" s="2" t="str">
        <f t="shared" si="54"/>
        <v>WD</v>
      </c>
    </row>
    <row r="585" spans="12:16" x14ac:dyDescent="0.2">
      <c r="L585" s="99">
        <f t="shared" si="55"/>
        <v>42374</v>
      </c>
      <c r="M585" s="3">
        <f t="shared" si="51"/>
        <v>1</v>
      </c>
      <c r="N585" s="3">
        <f t="shared" si="52"/>
        <v>2016</v>
      </c>
      <c r="O585" s="3">
        <f t="shared" si="53"/>
        <v>3</v>
      </c>
      <c r="P585" s="2" t="str">
        <f t="shared" si="54"/>
        <v>WD</v>
      </c>
    </row>
    <row r="586" spans="12:16" x14ac:dyDescent="0.2">
      <c r="L586" s="99">
        <f t="shared" si="55"/>
        <v>42375</v>
      </c>
      <c r="M586" s="3">
        <f t="shared" si="51"/>
        <v>1</v>
      </c>
      <c r="N586" s="3">
        <f t="shared" si="52"/>
        <v>2016</v>
      </c>
      <c r="O586" s="3">
        <f t="shared" si="53"/>
        <v>4</v>
      </c>
      <c r="P586" s="2" t="str">
        <f t="shared" si="54"/>
        <v>WD</v>
      </c>
    </row>
    <row r="587" spans="12:16" x14ac:dyDescent="0.2">
      <c r="L587" s="99">
        <f t="shared" si="55"/>
        <v>42376</v>
      </c>
      <c r="M587" s="3">
        <f t="shared" si="51"/>
        <v>1</v>
      </c>
      <c r="N587" s="3">
        <f t="shared" si="52"/>
        <v>2016</v>
      </c>
      <c r="O587" s="3">
        <f t="shared" si="53"/>
        <v>5</v>
      </c>
      <c r="P587" s="2" t="str">
        <f t="shared" si="54"/>
        <v>WD</v>
      </c>
    </row>
    <row r="588" spans="12:16" x14ac:dyDescent="0.2">
      <c r="L588" s="99">
        <f t="shared" si="55"/>
        <v>42377</v>
      </c>
      <c r="M588" s="3">
        <f t="shared" si="51"/>
        <v>1</v>
      </c>
      <c r="N588" s="3">
        <f t="shared" si="52"/>
        <v>2016</v>
      </c>
      <c r="O588" s="3">
        <f t="shared" si="53"/>
        <v>6</v>
      </c>
      <c r="P588" s="2" t="str">
        <f t="shared" si="54"/>
        <v>WD</v>
      </c>
    </row>
    <row r="589" spans="12:16" x14ac:dyDescent="0.2">
      <c r="L589" s="99">
        <f t="shared" si="55"/>
        <v>42378</v>
      </c>
      <c r="M589" s="3">
        <f t="shared" si="51"/>
        <v>1</v>
      </c>
      <c r="N589" s="3">
        <f t="shared" si="52"/>
        <v>2016</v>
      </c>
      <c r="O589" s="3">
        <f t="shared" si="53"/>
        <v>7</v>
      </c>
      <c r="P589" s="2" t="str">
        <f t="shared" si="54"/>
        <v>WE</v>
      </c>
    </row>
    <row r="590" spans="12:16" x14ac:dyDescent="0.2">
      <c r="L590" s="99">
        <f t="shared" si="55"/>
        <v>42379</v>
      </c>
      <c r="M590" s="3">
        <f t="shared" si="51"/>
        <v>1</v>
      </c>
      <c r="N590" s="3">
        <f t="shared" si="52"/>
        <v>2016</v>
      </c>
      <c r="O590" s="3">
        <f t="shared" si="53"/>
        <v>1</v>
      </c>
      <c r="P590" s="2" t="str">
        <f t="shared" si="54"/>
        <v>WE</v>
      </c>
    </row>
    <row r="591" spans="12:16" x14ac:dyDescent="0.2">
      <c r="L591" s="99">
        <f t="shared" si="55"/>
        <v>42380</v>
      </c>
      <c r="M591" s="3">
        <f t="shared" si="51"/>
        <v>1</v>
      </c>
      <c r="N591" s="3">
        <f t="shared" si="52"/>
        <v>2016</v>
      </c>
      <c r="O591" s="3">
        <f t="shared" si="53"/>
        <v>2</v>
      </c>
      <c r="P591" s="2" t="str">
        <f t="shared" si="54"/>
        <v>WD</v>
      </c>
    </row>
    <row r="592" spans="12:16" x14ac:dyDescent="0.2">
      <c r="L592" s="99">
        <f t="shared" si="55"/>
        <v>42381</v>
      </c>
      <c r="M592" s="3">
        <f t="shared" si="51"/>
        <v>1</v>
      </c>
      <c r="N592" s="3">
        <f t="shared" si="52"/>
        <v>2016</v>
      </c>
      <c r="O592" s="3">
        <f t="shared" si="53"/>
        <v>3</v>
      </c>
      <c r="P592" s="2" t="str">
        <f t="shared" si="54"/>
        <v>WD</v>
      </c>
    </row>
    <row r="593" spans="12:16" x14ac:dyDescent="0.2">
      <c r="L593" s="99">
        <f t="shared" si="55"/>
        <v>42382</v>
      </c>
      <c r="M593" s="3">
        <f t="shared" si="51"/>
        <v>1</v>
      </c>
      <c r="N593" s="3">
        <f t="shared" si="52"/>
        <v>2016</v>
      </c>
      <c r="O593" s="3">
        <f t="shared" si="53"/>
        <v>4</v>
      </c>
      <c r="P593" s="2" t="str">
        <f t="shared" si="54"/>
        <v>WD</v>
      </c>
    </row>
    <row r="594" spans="12:16" x14ac:dyDescent="0.2">
      <c r="L594" s="99">
        <f t="shared" si="55"/>
        <v>42383</v>
      </c>
      <c r="M594" s="3">
        <f t="shared" si="51"/>
        <v>1</v>
      </c>
      <c r="N594" s="3">
        <f t="shared" si="52"/>
        <v>2016</v>
      </c>
      <c r="O594" s="3">
        <f t="shared" si="53"/>
        <v>5</v>
      </c>
      <c r="P594" s="2" t="str">
        <f t="shared" si="54"/>
        <v>WD</v>
      </c>
    </row>
    <row r="595" spans="12:16" x14ac:dyDescent="0.2">
      <c r="L595" s="99">
        <f t="shared" si="55"/>
        <v>42384</v>
      </c>
      <c r="M595" s="3">
        <f t="shared" si="51"/>
        <v>1</v>
      </c>
      <c r="N595" s="3">
        <f t="shared" si="52"/>
        <v>2016</v>
      </c>
      <c r="O595" s="3">
        <f t="shared" si="53"/>
        <v>6</v>
      </c>
      <c r="P595" s="2" t="str">
        <f t="shared" si="54"/>
        <v>WD</v>
      </c>
    </row>
    <row r="596" spans="12:16" x14ac:dyDescent="0.2">
      <c r="L596" s="99">
        <f t="shared" si="55"/>
        <v>42385</v>
      </c>
      <c r="M596" s="3">
        <f t="shared" si="51"/>
        <v>1</v>
      </c>
      <c r="N596" s="3">
        <f t="shared" si="52"/>
        <v>2016</v>
      </c>
      <c r="O596" s="3">
        <f t="shared" si="53"/>
        <v>7</v>
      </c>
      <c r="P596" s="2" t="str">
        <f t="shared" si="54"/>
        <v>WE</v>
      </c>
    </row>
    <row r="597" spans="12:16" x14ac:dyDescent="0.2">
      <c r="L597" s="99">
        <f t="shared" si="55"/>
        <v>42386</v>
      </c>
      <c r="M597" s="3">
        <f t="shared" si="51"/>
        <v>1</v>
      </c>
      <c r="N597" s="3">
        <f t="shared" si="52"/>
        <v>2016</v>
      </c>
      <c r="O597" s="3">
        <f t="shared" si="53"/>
        <v>1</v>
      </c>
      <c r="P597" s="2" t="str">
        <f t="shared" si="54"/>
        <v>WE</v>
      </c>
    </row>
    <row r="598" spans="12:16" x14ac:dyDescent="0.2">
      <c r="L598" s="99">
        <f t="shared" si="55"/>
        <v>42387</v>
      </c>
      <c r="M598" s="3">
        <f t="shared" si="51"/>
        <v>1</v>
      </c>
      <c r="N598" s="3">
        <f t="shared" si="52"/>
        <v>2016</v>
      </c>
      <c r="O598" s="3">
        <f t="shared" si="53"/>
        <v>2</v>
      </c>
      <c r="P598" s="2" t="str">
        <f t="shared" si="54"/>
        <v>WD</v>
      </c>
    </row>
    <row r="599" spans="12:16" x14ac:dyDescent="0.2">
      <c r="L599" s="99">
        <f t="shared" si="55"/>
        <v>42388</v>
      </c>
      <c r="M599" s="3">
        <f t="shared" si="51"/>
        <v>1</v>
      </c>
      <c r="N599" s="3">
        <f t="shared" si="52"/>
        <v>2016</v>
      </c>
      <c r="O599" s="3">
        <f t="shared" si="53"/>
        <v>3</v>
      </c>
      <c r="P599" s="2" t="str">
        <f t="shared" si="54"/>
        <v>WD</v>
      </c>
    </row>
    <row r="600" spans="12:16" x14ac:dyDescent="0.2">
      <c r="L600" s="99">
        <f t="shared" si="55"/>
        <v>42389</v>
      </c>
      <c r="M600" s="3">
        <f t="shared" si="51"/>
        <v>1</v>
      </c>
      <c r="N600" s="3">
        <f t="shared" si="52"/>
        <v>2016</v>
      </c>
      <c r="O600" s="3">
        <f t="shared" si="53"/>
        <v>4</v>
      </c>
      <c r="P600" s="2" t="str">
        <f t="shared" si="54"/>
        <v>WD</v>
      </c>
    </row>
    <row r="601" spans="12:16" x14ac:dyDescent="0.2">
      <c r="L601" s="99">
        <f t="shared" si="55"/>
        <v>42390</v>
      </c>
      <c r="M601" s="3">
        <f t="shared" si="51"/>
        <v>1</v>
      </c>
      <c r="N601" s="3">
        <f t="shared" si="52"/>
        <v>2016</v>
      </c>
      <c r="O601" s="3">
        <f t="shared" si="53"/>
        <v>5</v>
      </c>
      <c r="P601" s="2" t="str">
        <f t="shared" si="54"/>
        <v>WD</v>
      </c>
    </row>
    <row r="602" spans="12:16" x14ac:dyDescent="0.2">
      <c r="L602" s="99">
        <f t="shared" si="55"/>
        <v>42391</v>
      </c>
      <c r="M602" s="3">
        <f t="shared" si="51"/>
        <v>1</v>
      </c>
      <c r="N602" s="3">
        <f t="shared" si="52"/>
        <v>2016</v>
      </c>
      <c r="O602" s="3">
        <f t="shared" si="53"/>
        <v>6</v>
      </c>
      <c r="P602" s="2" t="str">
        <f t="shared" si="54"/>
        <v>WD</v>
      </c>
    </row>
    <row r="603" spans="12:16" x14ac:dyDescent="0.2">
      <c r="L603" s="99">
        <f t="shared" si="55"/>
        <v>42392</v>
      </c>
      <c r="M603" s="3">
        <f t="shared" si="51"/>
        <v>1</v>
      </c>
      <c r="N603" s="3">
        <f t="shared" si="52"/>
        <v>2016</v>
      </c>
      <c r="O603" s="3">
        <f t="shared" si="53"/>
        <v>7</v>
      </c>
      <c r="P603" s="2" t="str">
        <f t="shared" si="54"/>
        <v>WE</v>
      </c>
    </row>
    <row r="604" spans="12:16" x14ac:dyDescent="0.2">
      <c r="L604" s="99">
        <f t="shared" si="55"/>
        <v>42393</v>
      </c>
      <c r="M604" s="3">
        <f t="shared" si="51"/>
        <v>1</v>
      </c>
      <c r="N604" s="3">
        <f t="shared" si="52"/>
        <v>2016</v>
      </c>
      <c r="O604" s="3">
        <f t="shared" si="53"/>
        <v>1</v>
      </c>
      <c r="P604" s="2" t="str">
        <f t="shared" si="54"/>
        <v>WE</v>
      </c>
    </row>
    <row r="605" spans="12:16" x14ac:dyDescent="0.2">
      <c r="L605" s="99">
        <f t="shared" si="55"/>
        <v>42394</v>
      </c>
      <c r="M605" s="3">
        <f t="shared" si="51"/>
        <v>1</v>
      </c>
      <c r="N605" s="3">
        <f t="shared" si="52"/>
        <v>2016</v>
      </c>
      <c r="O605" s="3">
        <f t="shared" si="53"/>
        <v>2</v>
      </c>
      <c r="P605" s="2" t="str">
        <f t="shared" si="54"/>
        <v>WD</v>
      </c>
    </row>
    <row r="606" spans="12:16" x14ac:dyDescent="0.2">
      <c r="L606" s="99">
        <f t="shared" si="55"/>
        <v>42395</v>
      </c>
      <c r="M606" s="3">
        <f t="shared" si="51"/>
        <v>1</v>
      </c>
      <c r="N606" s="3">
        <f t="shared" si="52"/>
        <v>2016</v>
      </c>
      <c r="O606" s="3">
        <f t="shared" si="53"/>
        <v>3</v>
      </c>
      <c r="P606" s="2" t="str">
        <f t="shared" si="54"/>
        <v>WD</v>
      </c>
    </row>
    <row r="607" spans="12:16" x14ac:dyDescent="0.2">
      <c r="L607" s="99">
        <f t="shared" si="55"/>
        <v>42396</v>
      </c>
      <c r="M607" s="3">
        <f t="shared" si="51"/>
        <v>1</v>
      </c>
      <c r="N607" s="3">
        <f t="shared" si="52"/>
        <v>2016</v>
      </c>
      <c r="O607" s="3">
        <f t="shared" si="53"/>
        <v>4</v>
      </c>
      <c r="P607" s="2" t="str">
        <f t="shared" si="54"/>
        <v>WD</v>
      </c>
    </row>
    <row r="608" spans="12:16" x14ac:dyDescent="0.2">
      <c r="L608" s="99">
        <f t="shared" si="55"/>
        <v>42397</v>
      </c>
      <c r="M608" s="3">
        <f t="shared" si="51"/>
        <v>1</v>
      </c>
      <c r="N608" s="3">
        <f t="shared" si="52"/>
        <v>2016</v>
      </c>
      <c r="O608" s="3">
        <f t="shared" si="53"/>
        <v>5</v>
      </c>
      <c r="P608" s="2" t="str">
        <f t="shared" si="54"/>
        <v>WD</v>
      </c>
    </row>
    <row r="609" spans="12:16" x14ac:dyDescent="0.2">
      <c r="L609" s="99">
        <f t="shared" si="55"/>
        <v>42398</v>
      </c>
      <c r="M609" s="3">
        <f t="shared" si="51"/>
        <v>1</v>
      </c>
      <c r="N609" s="3">
        <f t="shared" si="52"/>
        <v>2016</v>
      </c>
      <c r="O609" s="3">
        <f t="shared" si="53"/>
        <v>6</v>
      </c>
      <c r="P609" s="2" t="str">
        <f t="shared" si="54"/>
        <v>WD</v>
      </c>
    </row>
    <row r="610" spans="12:16" x14ac:dyDescent="0.2">
      <c r="L610" s="99">
        <f t="shared" si="55"/>
        <v>42399</v>
      </c>
      <c r="M610" s="3">
        <f t="shared" si="51"/>
        <v>1</v>
      </c>
      <c r="N610" s="3">
        <f t="shared" si="52"/>
        <v>2016</v>
      </c>
      <c r="O610" s="3">
        <f t="shared" si="53"/>
        <v>7</v>
      </c>
      <c r="P610" s="2" t="str">
        <f t="shared" si="54"/>
        <v>WE</v>
      </c>
    </row>
    <row r="611" spans="12:16" x14ac:dyDescent="0.2">
      <c r="L611" s="99">
        <f t="shared" si="55"/>
        <v>42400</v>
      </c>
      <c r="M611" s="3">
        <f t="shared" si="51"/>
        <v>1</v>
      </c>
      <c r="N611" s="3">
        <f t="shared" si="52"/>
        <v>2016</v>
      </c>
      <c r="O611" s="3">
        <f t="shared" si="53"/>
        <v>1</v>
      </c>
      <c r="P611" s="2" t="str">
        <f t="shared" si="54"/>
        <v>WE</v>
      </c>
    </row>
    <row r="612" spans="12:16" x14ac:dyDescent="0.2">
      <c r="L612" s="99">
        <f t="shared" si="55"/>
        <v>42401</v>
      </c>
      <c r="M612" s="3">
        <f t="shared" si="51"/>
        <v>2</v>
      </c>
      <c r="N612" s="3">
        <f t="shared" si="52"/>
        <v>2016</v>
      </c>
      <c r="O612" s="3">
        <f t="shared" si="53"/>
        <v>2</v>
      </c>
      <c r="P612" s="2" t="str">
        <f t="shared" si="54"/>
        <v>WD</v>
      </c>
    </row>
    <row r="613" spans="12:16" x14ac:dyDescent="0.2">
      <c r="L613" s="99">
        <f t="shared" si="55"/>
        <v>42402</v>
      </c>
      <c r="M613" s="3">
        <f t="shared" si="51"/>
        <v>2</v>
      </c>
      <c r="N613" s="3">
        <f t="shared" si="52"/>
        <v>2016</v>
      </c>
      <c r="O613" s="3">
        <f t="shared" si="53"/>
        <v>3</v>
      </c>
      <c r="P613" s="2" t="str">
        <f t="shared" si="54"/>
        <v>WD</v>
      </c>
    </row>
    <row r="614" spans="12:16" x14ac:dyDescent="0.2">
      <c r="L614" s="99">
        <f t="shared" si="55"/>
        <v>42403</v>
      </c>
      <c r="M614" s="3">
        <f t="shared" si="51"/>
        <v>2</v>
      </c>
      <c r="N614" s="3">
        <f t="shared" si="52"/>
        <v>2016</v>
      </c>
      <c r="O614" s="3">
        <f t="shared" si="53"/>
        <v>4</v>
      </c>
      <c r="P614" s="2" t="str">
        <f t="shared" si="54"/>
        <v>WD</v>
      </c>
    </row>
    <row r="615" spans="12:16" x14ac:dyDescent="0.2">
      <c r="L615" s="99">
        <f t="shared" si="55"/>
        <v>42404</v>
      </c>
      <c r="M615" s="3">
        <f t="shared" si="51"/>
        <v>2</v>
      </c>
      <c r="N615" s="3">
        <f t="shared" si="52"/>
        <v>2016</v>
      </c>
      <c r="O615" s="3">
        <f t="shared" si="53"/>
        <v>5</v>
      </c>
      <c r="P615" s="2" t="str">
        <f t="shared" si="54"/>
        <v>WD</v>
      </c>
    </row>
    <row r="616" spans="12:16" x14ac:dyDescent="0.2">
      <c r="L616" s="99">
        <f t="shared" si="55"/>
        <v>42405</v>
      </c>
      <c r="M616" s="3">
        <f t="shared" si="51"/>
        <v>2</v>
      </c>
      <c r="N616" s="3">
        <f t="shared" si="52"/>
        <v>2016</v>
      </c>
      <c r="O616" s="3">
        <f t="shared" si="53"/>
        <v>6</v>
      </c>
      <c r="P616" s="2" t="str">
        <f t="shared" si="54"/>
        <v>WD</v>
      </c>
    </row>
    <row r="617" spans="12:16" x14ac:dyDescent="0.2">
      <c r="L617" s="99">
        <f t="shared" si="55"/>
        <v>42406</v>
      </c>
      <c r="M617" s="3">
        <f t="shared" si="51"/>
        <v>2</v>
      </c>
      <c r="N617" s="3">
        <f t="shared" si="52"/>
        <v>2016</v>
      </c>
      <c r="O617" s="3">
        <f t="shared" si="53"/>
        <v>7</v>
      </c>
      <c r="P617" s="2" t="str">
        <f t="shared" si="54"/>
        <v>WE</v>
      </c>
    </row>
    <row r="618" spans="12:16" x14ac:dyDescent="0.2">
      <c r="L618" s="99">
        <f t="shared" si="55"/>
        <v>42407</v>
      </c>
      <c r="M618" s="3">
        <f t="shared" si="51"/>
        <v>2</v>
      </c>
      <c r="N618" s="3">
        <f t="shared" si="52"/>
        <v>2016</v>
      </c>
      <c r="O618" s="3">
        <f t="shared" si="53"/>
        <v>1</v>
      </c>
      <c r="P618" s="2" t="str">
        <f t="shared" si="54"/>
        <v>WE</v>
      </c>
    </row>
    <row r="619" spans="12:16" x14ac:dyDescent="0.2">
      <c r="L619" s="99">
        <f t="shared" si="55"/>
        <v>42408</v>
      </c>
      <c r="M619" s="3">
        <f t="shared" si="51"/>
        <v>2</v>
      </c>
      <c r="N619" s="3">
        <f t="shared" si="52"/>
        <v>2016</v>
      </c>
      <c r="O619" s="3">
        <f t="shared" si="53"/>
        <v>2</v>
      </c>
      <c r="P619" s="2" t="str">
        <f t="shared" si="54"/>
        <v>WD</v>
      </c>
    </row>
    <row r="620" spans="12:16" x14ac:dyDescent="0.2">
      <c r="L620" s="99">
        <f t="shared" si="55"/>
        <v>42409</v>
      </c>
      <c r="M620" s="3">
        <f t="shared" si="51"/>
        <v>2</v>
      </c>
      <c r="N620" s="3">
        <f t="shared" si="52"/>
        <v>2016</v>
      </c>
      <c r="O620" s="3">
        <f t="shared" si="53"/>
        <v>3</v>
      </c>
      <c r="P620" s="2" t="str">
        <f t="shared" si="54"/>
        <v>WD</v>
      </c>
    </row>
    <row r="621" spans="12:16" x14ac:dyDescent="0.2">
      <c r="L621" s="99">
        <f t="shared" si="55"/>
        <v>42410</v>
      </c>
      <c r="M621" s="3">
        <f t="shared" si="51"/>
        <v>2</v>
      </c>
      <c r="N621" s="3">
        <f t="shared" si="52"/>
        <v>2016</v>
      </c>
      <c r="O621" s="3">
        <f t="shared" si="53"/>
        <v>4</v>
      </c>
      <c r="P621" s="2" t="str">
        <f t="shared" si="54"/>
        <v>WD</v>
      </c>
    </row>
    <row r="622" spans="12:16" x14ac:dyDescent="0.2">
      <c r="L622" s="99">
        <f t="shared" si="55"/>
        <v>42411</v>
      </c>
      <c r="M622" s="3">
        <f t="shared" si="51"/>
        <v>2</v>
      </c>
      <c r="N622" s="3">
        <f t="shared" si="52"/>
        <v>2016</v>
      </c>
      <c r="O622" s="3">
        <f t="shared" si="53"/>
        <v>5</v>
      </c>
      <c r="P622" s="2" t="str">
        <f t="shared" si="54"/>
        <v>WD</v>
      </c>
    </row>
    <row r="623" spans="12:16" x14ac:dyDescent="0.2">
      <c r="L623" s="99">
        <f t="shared" si="55"/>
        <v>42412</v>
      </c>
      <c r="M623" s="3">
        <f t="shared" si="51"/>
        <v>2</v>
      </c>
      <c r="N623" s="3">
        <f t="shared" si="52"/>
        <v>2016</v>
      </c>
      <c r="O623" s="3">
        <f t="shared" si="53"/>
        <v>6</v>
      </c>
      <c r="P623" s="2" t="str">
        <f t="shared" si="54"/>
        <v>WD</v>
      </c>
    </row>
    <row r="624" spans="12:16" x14ac:dyDescent="0.2">
      <c r="L624" s="99">
        <f t="shared" si="55"/>
        <v>42413</v>
      </c>
      <c r="M624" s="3">
        <f t="shared" si="51"/>
        <v>2</v>
      </c>
      <c r="N624" s="3">
        <f t="shared" si="52"/>
        <v>2016</v>
      </c>
      <c r="O624" s="3">
        <f t="shared" si="53"/>
        <v>7</v>
      </c>
      <c r="P624" s="2" t="str">
        <f t="shared" si="54"/>
        <v>WE</v>
      </c>
    </row>
    <row r="625" spans="12:16" x14ac:dyDescent="0.2">
      <c r="L625" s="99">
        <f t="shared" si="55"/>
        <v>42414</v>
      </c>
      <c r="M625" s="3">
        <f t="shared" si="51"/>
        <v>2</v>
      </c>
      <c r="N625" s="3">
        <f t="shared" si="52"/>
        <v>2016</v>
      </c>
      <c r="O625" s="3">
        <f t="shared" si="53"/>
        <v>1</v>
      </c>
      <c r="P625" s="2" t="str">
        <f t="shared" si="54"/>
        <v>WE</v>
      </c>
    </row>
    <row r="626" spans="12:16" x14ac:dyDescent="0.2">
      <c r="L626" s="99">
        <f t="shared" si="55"/>
        <v>42415</v>
      </c>
      <c r="M626" s="3">
        <f t="shared" si="51"/>
        <v>2</v>
      </c>
      <c r="N626" s="3">
        <f t="shared" si="52"/>
        <v>2016</v>
      </c>
      <c r="O626" s="3">
        <f t="shared" si="53"/>
        <v>2</v>
      </c>
      <c r="P626" s="2" t="str">
        <f t="shared" si="54"/>
        <v>WD</v>
      </c>
    </row>
    <row r="627" spans="12:16" x14ac:dyDescent="0.2">
      <c r="L627" s="99">
        <f t="shared" si="55"/>
        <v>42416</v>
      </c>
      <c r="M627" s="3">
        <f t="shared" si="51"/>
        <v>2</v>
      </c>
      <c r="N627" s="3">
        <f t="shared" si="52"/>
        <v>2016</v>
      </c>
      <c r="O627" s="3">
        <f t="shared" si="53"/>
        <v>3</v>
      </c>
      <c r="P627" s="2" t="str">
        <f t="shared" si="54"/>
        <v>WD</v>
      </c>
    </row>
    <row r="628" spans="12:16" x14ac:dyDescent="0.2">
      <c r="L628" s="99">
        <f t="shared" si="55"/>
        <v>42417</v>
      </c>
      <c r="M628" s="3">
        <f t="shared" si="51"/>
        <v>2</v>
      </c>
      <c r="N628" s="3">
        <f t="shared" si="52"/>
        <v>2016</v>
      </c>
      <c r="O628" s="3">
        <f t="shared" si="53"/>
        <v>4</v>
      </c>
      <c r="P628" s="2" t="str">
        <f t="shared" si="54"/>
        <v>WD</v>
      </c>
    </row>
    <row r="629" spans="12:16" x14ac:dyDescent="0.2">
      <c r="L629" s="99">
        <f t="shared" si="55"/>
        <v>42418</v>
      </c>
      <c r="M629" s="3">
        <f t="shared" si="51"/>
        <v>2</v>
      </c>
      <c r="N629" s="3">
        <f t="shared" si="52"/>
        <v>2016</v>
      </c>
      <c r="O629" s="3">
        <f t="shared" si="53"/>
        <v>5</v>
      </c>
      <c r="P629" s="2" t="str">
        <f t="shared" si="54"/>
        <v>WD</v>
      </c>
    </row>
    <row r="630" spans="12:16" x14ac:dyDescent="0.2">
      <c r="L630" s="99">
        <f t="shared" si="55"/>
        <v>42419</v>
      </c>
      <c r="M630" s="3">
        <f t="shared" si="51"/>
        <v>2</v>
      </c>
      <c r="N630" s="3">
        <f t="shared" si="52"/>
        <v>2016</v>
      </c>
      <c r="O630" s="3">
        <f t="shared" si="53"/>
        <v>6</v>
      </c>
      <c r="P630" s="2" t="str">
        <f t="shared" si="54"/>
        <v>WD</v>
      </c>
    </row>
    <row r="631" spans="12:16" x14ac:dyDescent="0.2">
      <c r="L631" s="99">
        <f t="shared" si="55"/>
        <v>42420</v>
      </c>
      <c r="M631" s="3">
        <f t="shared" si="51"/>
        <v>2</v>
      </c>
      <c r="N631" s="3">
        <f t="shared" si="52"/>
        <v>2016</v>
      </c>
      <c r="O631" s="3">
        <f t="shared" si="53"/>
        <v>7</v>
      </c>
      <c r="P631" s="2" t="str">
        <f t="shared" si="54"/>
        <v>WE</v>
      </c>
    </row>
    <row r="632" spans="12:16" x14ac:dyDescent="0.2">
      <c r="L632" s="99">
        <f t="shared" si="55"/>
        <v>42421</v>
      </c>
      <c r="M632" s="3">
        <f t="shared" si="51"/>
        <v>2</v>
      </c>
      <c r="N632" s="3">
        <f t="shared" si="52"/>
        <v>2016</v>
      </c>
      <c r="O632" s="3">
        <f t="shared" si="53"/>
        <v>1</v>
      </c>
      <c r="P632" s="2" t="str">
        <f t="shared" si="54"/>
        <v>WE</v>
      </c>
    </row>
    <row r="633" spans="12:16" x14ac:dyDescent="0.2">
      <c r="L633" s="99">
        <f t="shared" si="55"/>
        <v>42422</v>
      </c>
      <c r="M633" s="3">
        <f t="shared" si="51"/>
        <v>2</v>
      </c>
      <c r="N633" s="3">
        <f t="shared" si="52"/>
        <v>2016</v>
      </c>
      <c r="O633" s="3">
        <f t="shared" si="53"/>
        <v>2</v>
      </c>
      <c r="P633" s="2" t="str">
        <f t="shared" si="54"/>
        <v>WD</v>
      </c>
    </row>
    <row r="634" spans="12:16" x14ac:dyDescent="0.2">
      <c r="L634" s="99">
        <f t="shared" si="55"/>
        <v>42423</v>
      </c>
      <c r="M634" s="3">
        <f t="shared" si="51"/>
        <v>2</v>
      </c>
      <c r="N634" s="3">
        <f t="shared" si="52"/>
        <v>2016</v>
      </c>
      <c r="O634" s="3">
        <f t="shared" si="53"/>
        <v>3</v>
      </c>
      <c r="P634" s="2" t="str">
        <f t="shared" si="54"/>
        <v>WD</v>
      </c>
    </row>
    <row r="635" spans="12:16" x14ac:dyDescent="0.2">
      <c r="L635" s="99">
        <f t="shared" si="55"/>
        <v>42424</v>
      </c>
      <c r="M635" s="3">
        <f t="shared" si="51"/>
        <v>2</v>
      </c>
      <c r="N635" s="3">
        <f t="shared" si="52"/>
        <v>2016</v>
      </c>
      <c r="O635" s="3">
        <f t="shared" si="53"/>
        <v>4</v>
      </c>
      <c r="P635" s="2" t="str">
        <f t="shared" si="54"/>
        <v>WD</v>
      </c>
    </row>
    <row r="636" spans="12:16" x14ac:dyDescent="0.2">
      <c r="L636" s="99">
        <f t="shared" si="55"/>
        <v>42425</v>
      </c>
      <c r="M636" s="3">
        <f t="shared" si="51"/>
        <v>2</v>
      </c>
      <c r="N636" s="3">
        <f t="shared" si="52"/>
        <v>2016</v>
      </c>
      <c r="O636" s="3">
        <f t="shared" si="53"/>
        <v>5</v>
      </c>
      <c r="P636" s="2" t="str">
        <f t="shared" si="54"/>
        <v>WD</v>
      </c>
    </row>
    <row r="637" spans="12:16" x14ac:dyDescent="0.2">
      <c r="L637" s="99">
        <f t="shared" si="55"/>
        <v>42426</v>
      </c>
      <c r="M637" s="3">
        <f t="shared" si="51"/>
        <v>2</v>
      </c>
      <c r="N637" s="3">
        <f t="shared" si="52"/>
        <v>2016</v>
      </c>
      <c r="O637" s="3">
        <f t="shared" si="53"/>
        <v>6</v>
      </c>
      <c r="P637" s="2" t="str">
        <f t="shared" si="54"/>
        <v>WD</v>
      </c>
    </row>
    <row r="638" spans="12:16" x14ac:dyDescent="0.2">
      <c r="L638" s="99">
        <f t="shared" si="55"/>
        <v>42427</v>
      </c>
      <c r="M638" s="3">
        <f t="shared" si="51"/>
        <v>2</v>
      </c>
      <c r="N638" s="3">
        <f t="shared" si="52"/>
        <v>2016</v>
      </c>
      <c r="O638" s="3">
        <f t="shared" si="53"/>
        <v>7</v>
      </c>
      <c r="P638" s="2" t="str">
        <f t="shared" si="54"/>
        <v>WE</v>
      </c>
    </row>
    <row r="639" spans="12:16" x14ac:dyDescent="0.2">
      <c r="L639" s="99">
        <f t="shared" si="55"/>
        <v>42428</v>
      </c>
      <c r="M639" s="3">
        <f t="shared" si="51"/>
        <v>2</v>
      </c>
      <c r="N639" s="3">
        <f t="shared" si="52"/>
        <v>2016</v>
      </c>
      <c r="O639" s="3">
        <f t="shared" si="53"/>
        <v>1</v>
      </c>
      <c r="P639" s="2" t="str">
        <f t="shared" si="54"/>
        <v>WE</v>
      </c>
    </row>
    <row r="640" spans="12:16" x14ac:dyDescent="0.2">
      <c r="L640" s="99">
        <f t="shared" si="55"/>
        <v>42429</v>
      </c>
      <c r="M640" s="3">
        <f t="shared" si="51"/>
        <v>2</v>
      </c>
      <c r="N640" s="3">
        <f t="shared" si="52"/>
        <v>2016</v>
      </c>
      <c r="O640" s="3">
        <f t="shared" si="53"/>
        <v>2</v>
      </c>
      <c r="P640" s="2" t="str">
        <f t="shared" si="54"/>
        <v>WD</v>
      </c>
    </row>
    <row r="641" spans="12:16" x14ac:dyDescent="0.2">
      <c r="L641" s="99">
        <f t="shared" si="55"/>
        <v>42430</v>
      </c>
      <c r="M641" s="3">
        <f t="shared" si="51"/>
        <v>3</v>
      </c>
      <c r="N641" s="3">
        <f t="shared" si="52"/>
        <v>2016</v>
      </c>
      <c r="O641" s="3">
        <f t="shared" si="53"/>
        <v>3</v>
      </c>
      <c r="P641" s="2" t="str">
        <f t="shared" si="54"/>
        <v>WD</v>
      </c>
    </row>
    <row r="642" spans="12:16" x14ac:dyDescent="0.2">
      <c r="L642" s="99">
        <f t="shared" si="55"/>
        <v>42431</v>
      </c>
      <c r="M642" s="3">
        <f t="shared" si="51"/>
        <v>3</v>
      </c>
      <c r="N642" s="3">
        <f t="shared" si="52"/>
        <v>2016</v>
      </c>
      <c r="O642" s="3">
        <f t="shared" si="53"/>
        <v>4</v>
      </c>
      <c r="P642" s="2" t="str">
        <f t="shared" si="54"/>
        <v>WD</v>
      </c>
    </row>
    <row r="643" spans="12:16" x14ac:dyDescent="0.2">
      <c r="L643" s="99">
        <f t="shared" si="55"/>
        <v>42432</v>
      </c>
      <c r="M643" s="3">
        <f t="shared" ref="M643:M706" si="56">MONTH(L643)</f>
        <v>3</v>
      </c>
      <c r="N643" s="3">
        <f t="shared" ref="N643:N706" si="57">YEAR(L643)</f>
        <v>2016</v>
      </c>
      <c r="O643" s="3">
        <f t="shared" ref="O643:O706" si="58">WEEKDAY(L643)</f>
        <v>5</v>
      </c>
      <c r="P643" s="2" t="str">
        <f t="shared" ref="P643:P706" si="59">IF(O643=1,"WE",IF(O643=7,"WE","WD"))</f>
        <v>WD</v>
      </c>
    </row>
    <row r="644" spans="12:16" x14ac:dyDescent="0.2">
      <c r="L644" s="99">
        <f t="shared" ref="L644:L707" si="60">+L643+1</f>
        <v>42433</v>
      </c>
      <c r="M644" s="3">
        <f t="shared" si="56"/>
        <v>3</v>
      </c>
      <c r="N644" s="3">
        <f t="shared" si="57"/>
        <v>2016</v>
      </c>
      <c r="O644" s="3">
        <f t="shared" si="58"/>
        <v>6</v>
      </c>
      <c r="P644" s="2" t="str">
        <f t="shared" si="59"/>
        <v>WD</v>
      </c>
    </row>
    <row r="645" spans="12:16" x14ac:dyDescent="0.2">
      <c r="L645" s="99">
        <f t="shared" si="60"/>
        <v>42434</v>
      </c>
      <c r="M645" s="3">
        <f t="shared" si="56"/>
        <v>3</v>
      </c>
      <c r="N645" s="3">
        <f t="shared" si="57"/>
        <v>2016</v>
      </c>
      <c r="O645" s="3">
        <f t="shared" si="58"/>
        <v>7</v>
      </c>
      <c r="P645" s="2" t="str">
        <f t="shared" si="59"/>
        <v>WE</v>
      </c>
    </row>
    <row r="646" spans="12:16" x14ac:dyDescent="0.2">
      <c r="L646" s="99">
        <f t="shared" si="60"/>
        <v>42435</v>
      </c>
      <c r="M646" s="3">
        <f t="shared" si="56"/>
        <v>3</v>
      </c>
      <c r="N646" s="3">
        <f t="shared" si="57"/>
        <v>2016</v>
      </c>
      <c r="O646" s="3">
        <f t="shared" si="58"/>
        <v>1</v>
      </c>
      <c r="P646" s="2" t="str">
        <f t="shared" si="59"/>
        <v>WE</v>
      </c>
    </row>
    <row r="647" spans="12:16" x14ac:dyDescent="0.2">
      <c r="L647" s="99">
        <f t="shared" si="60"/>
        <v>42436</v>
      </c>
      <c r="M647" s="3">
        <f t="shared" si="56"/>
        <v>3</v>
      </c>
      <c r="N647" s="3">
        <f t="shared" si="57"/>
        <v>2016</v>
      </c>
      <c r="O647" s="3">
        <f t="shared" si="58"/>
        <v>2</v>
      </c>
      <c r="P647" s="2" t="str">
        <f t="shared" si="59"/>
        <v>WD</v>
      </c>
    </row>
    <row r="648" spans="12:16" x14ac:dyDescent="0.2">
      <c r="L648" s="99">
        <f t="shared" si="60"/>
        <v>42437</v>
      </c>
      <c r="M648" s="3">
        <f t="shared" si="56"/>
        <v>3</v>
      </c>
      <c r="N648" s="3">
        <f t="shared" si="57"/>
        <v>2016</v>
      </c>
      <c r="O648" s="3">
        <f t="shared" si="58"/>
        <v>3</v>
      </c>
      <c r="P648" s="2" t="str">
        <f t="shared" si="59"/>
        <v>WD</v>
      </c>
    </row>
    <row r="649" spans="12:16" x14ac:dyDescent="0.2">
      <c r="L649" s="99">
        <f t="shared" si="60"/>
        <v>42438</v>
      </c>
      <c r="M649" s="3">
        <f t="shared" si="56"/>
        <v>3</v>
      </c>
      <c r="N649" s="3">
        <f t="shared" si="57"/>
        <v>2016</v>
      </c>
      <c r="O649" s="3">
        <f t="shared" si="58"/>
        <v>4</v>
      </c>
      <c r="P649" s="2" t="str">
        <f t="shared" si="59"/>
        <v>WD</v>
      </c>
    </row>
    <row r="650" spans="12:16" x14ac:dyDescent="0.2">
      <c r="L650" s="99">
        <f t="shared" si="60"/>
        <v>42439</v>
      </c>
      <c r="M650" s="3">
        <f t="shared" si="56"/>
        <v>3</v>
      </c>
      <c r="N650" s="3">
        <f t="shared" si="57"/>
        <v>2016</v>
      </c>
      <c r="O650" s="3">
        <f t="shared" si="58"/>
        <v>5</v>
      </c>
      <c r="P650" s="2" t="str">
        <f t="shared" si="59"/>
        <v>WD</v>
      </c>
    </row>
    <row r="651" spans="12:16" x14ac:dyDescent="0.2">
      <c r="L651" s="99">
        <f t="shared" si="60"/>
        <v>42440</v>
      </c>
      <c r="M651" s="3">
        <f t="shared" si="56"/>
        <v>3</v>
      </c>
      <c r="N651" s="3">
        <f t="shared" si="57"/>
        <v>2016</v>
      </c>
      <c r="O651" s="3">
        <f t="shared" si="58"/>
        <v>6</v>
      </c>
      <c r="P651" s="2" t="str">
        <f t="shared" si="59"/>
        <v>WD</v>
      </c>
    </row>
    <row r="652" spans="12:16" x14ac:dyDescent="0.2">
      <c r="L652" s="99">
        <f t="shared" si="60"/>
        <v>42441</v>
      </c>
      <c r="M652" s="3">
        <f t="shared" si="56"/>
        <v>3</v>
      </c>
      <c r="N652" s="3">
        <f t="shared" si="57"/>
        <v>2016</v>
      </c>
      <c r="O652" s="3">
        <f t="shared" si="58"/>
        <v>7</v>
      </c>
      <c r="P652" s="2" t="str">
        <f t="shared" si="59"/>
        <v>WE</v>
      </c>
    </row>
    <row r="653" spans="12:16" x14ac:dyDescent="0.2">
      <c r="L653" s="99">
        <f t="shared" si="60"/>
        <v>42442</v>
      </c>
      <c r="M653" s="3">
        <f t="shared" si="56"/>
        <v>3</v>
      </c>
      <c r="N653" s="3">
        <f t="shared" si="57"/>
        <v>2016</v>
      </c>
      <c r="O653" s="3">
        <f t="shared" si="58"/>
        <v>1</v>
      </c>
      <c r="P653" s="2" t="str">
        <f t="shared" si="59"/>
        <v>WE</v>
      </c>
    </row>
    <row r="654" spans="12:16" x14ac:dyDescent="0.2">
      <c r="L654" s="99">
        <f t="shared" si="60"/>
        <v>42443</v>
      </c>
      <c r="M654" s="3">
        <f t="shared" si="56"/>
        <v>3</v>
      </c>
      <c r="N654" s="3">
        <f t="shared" si="57"/>
        <v>2016</v>
      </c>
      <c r="O654" s="3">
        <f t="shared" si="58"/>
        <v>2</v>
      </c>
      <c r="P654" s="2" t="str">
        <f t="shared" si="59"/>
        <v>WD</v>
      </c>
    </row>
    <row r="655" spans="12:16" x14ac:dyDescent="0.2">
      <c r="L655" s="99">
        <f t="shared" si="60"/>
        <v>42444</v>
      </c>
      <c r="M655" s="3">
        <f t="shared" si="56"/>
        <v>3</v>
      </c>
      <c r="N655" s="3">
        <f t="shared" si="57"/>
        <v>2016</v>
      </c>
      <c r="O655" s="3">
        <f t="shared" si="58"/>
        <v>3</v>
      </c>
      <c r="P655" s="2" t="str">
        <f t="shared" si="59"/>
        <v>WD</v>
      </c>
    </row>
    <row r="656" spans="12:16" x14ac:dyDescent="0.2">
      <c r="L656" s="99">
        <f t="shared" si="60"/>
        <v>42445</v>
      </c>
      <c r="M656" s="3">
        <f t="shared" si="56"/>
        <v>3</v>
      </c>
      <c r="N656" s="3">
        <f t="shared" si="57"/>
        <v>2016</v>
      </c>
      <c r="O656" s="3">
        <f t="shared" si="58"/>
        <v>4</v>
      </c>
      <c r="P656" s="2" t="str">
        <f t="shared" si="59"/>
        <v>WD</v>
      </c>
    </row>
    <row r="657" spans="12:16" x14ac:dyDescent="0.2">
      <c r="L657" s="99">
        <f t="shared" si="60"/>
        <v>42446</v>
      </c>
      <c r="M657" s="3">
        <f t="shared" si="56"/>
        <v>3</v>
      </c>
      <c r="N657" s="3">
        <f t="shared" si="57"/>
        <v>2016</v>
      </c>
      <c r="O657" s="3">
        <f t="shared" si="58"/>
        <v>5</v>
      </c>
      <c r="P657" s="2" t="str">
        <f t="shared" si="59"/>
        <v>WD</v>
      </c>
    </row>
    <row r="658" spans="12:16" x14ac:dyDescent="0.2">
      <c r="L658" s="99">
        <f t="shared" si="60"/>
        <v>42447</v>
      </c>
      <c r="M658" s="3">
        <f t="shared" si="56"/>
        <v>3</v>
      </c>
      <c r="N658" s="3">
        <f t="shared" si="57"/>
        <v>2016</v>
      </c>
      <c r="O658" s="3">
        <f t="shared" si="58"/>
        <v>6</v>
      </c>
      <c r="P658" s="2" t="str">
        <f t="shared" si="59"/>
        <v>WD</v>
      </c>
    </row>
    <row r="659" spans="12:16" x14ac:dyDescent="0.2">
      <c r="L659" s="99">
        <f t="shared" si="60"/>
        <v>42448</v>
      </c>
      <c r="M659" s="3">
        <f t="shared" si="56"/>
        <v>3</v>
      </c>
      <c r="N659" s="3">
        <f t="shared" si="57"/>
        <v>2016</v>
      </c>
      <c r="O659" s="3">
        <f t="shared" si="58"/>
        <v>7</v>
      </c>
      <c r="P659" s="2" t="str">
        <f t="shared" si="59"/>
        <v>WE</v>
      </c>
    </row>
    <row r="660" spans="12:16" x14ac:dyDescent="0.2">
      <c r="L660" s="99">
        <f t="shared" si="60"/>
        <v>42449</v>
      </c>
      <c r="M660" s="3">
        <f t="shared" si="56"/>
        <v>3</v>
      </c>
      <c r="N660" s="3">
        <f t="shared" si="57"/>
        <v>2016</v>
      </c>
      <c r="O660" s="3">
        <f t="shared" si="58"/>
        <v>1</v>
      </c>
      <c r="P660" s="2" t="str">
        <f t="shared" si="59"/>
        <v>WE</v>
      </c>
    </row>
    <row r="661" spans="12:16" x14ac:dyDescent="0.2">
      <c r="L661" s="99">
        <f t="shared" si="60"/>
        <v>42450</v>
      </c>
      <c r="M661" s="3">
        <f t="shared" si="56"/>
        <v>3</v>
      </c>
      <c r="N661" s="3">
        <f t="shared" si="57"/>
        <v>2016</v>
      </c>
      <c r="O661" s="3">
        <f t="shared" si="58"/>
        <v>2</v>
      </c>
      <c r="P661" s="2" t="str">
        <f t="shared" si="59"/>
        <v>WD</v>
      </c>
    </row>
    <row r="662" spans="12:16" x14ac:dyDescent="0.2">
      <c r="L662" s="99">
        <f t="shared" si="60"/>
        <v>42451</v>
      </c>
      <c r="M662" s="3">
        <f t="shared" si="56"/>
        <v>3</v>
      </c>
      <c r="N662" s="3">
        <f t="shared" si="57"/>
        <v>2016</v>
      </c>
      <c r="O662" s="3">
        <f t="shared" si="58"/>
        <v>3</v>
      </c>
      <c r="P662" s="2" t="str">
        <f t="shared" si="59"/>
        <v>WD</v>
      </c>
    </row>
    <row r="663" spans="12:16" x14ac:dyDescent="0.2">
      <c r="L663" s="99">
        <f t="shared" si="60"/>
        <v>42452</v>
      </c>
      <c r="M663" s="3">
        <f t="shared" si="56"/>
        <v>3</v>
      </c>
      <c r="N663" s="3">
        <f t="shared" si="57"/>
        <v>2016</v>
      </c>
      <c r="O663" s="3">
        <f t="shared" si="58"/>
        <v>4</v>
      </c>
      <c r="P663" s="2" t="str">
        <f t="shared" si="59"/>
        <v>WD</v>
      </c>
    </row>
    <row r="664" spans="12:16" x14ac:dyDescent="0.2">
      <c r="L664" s="99">
        <f t="shared" si="60"/>
        <v>42453</v>
      </c>
      <c r="M664" s="3">
        <f t="shared" si="56"/>
        <v>3</v>
      </c>
      <c r="N664" s="3">
        <f t="shared" si="57"/>
        <v>2016</v>
      </c>
      <c r="O664" s="3">
        <f t="shared" si="58"/>
        <v>5</v>
      </c>
      <c r="P664" s="2" t="str">
        <f t="shared" si="59"/>
        <v>WD</v>
      </c>
    </row>
    <row r="665" spans="12:16" x14ac:dyDescent="0.2">
      <c r="L665" s="99">
        <f t="shared" si="60"/>
        <v>42454</v>
      </c>
      <c r="M665" s="3">
        <f t="shared" si="56"/>
        <v>3</v>
      </c>
      <c r="N665" s="3">
        <f t="shared" si="57"/>
        <v>2016</v>
      </c>
      <c r="O665" s="3">
        <f t="shared" si="58"/>
        <v>6</v>
      </c>
      <c r="P665" s="2" t="str">
        <f t="shared" si="59"/>
        <v>WD</v>
      </c>
    </row>
    <row r="666" spans="12:16" x14ac:dyDescent="0.2">
      <c r="L666" s="99">
        <f t="shared" si="60"/>
        <v>42455</v>
      </c>
      <c r="M666" s="3">
        <f t="shared" si="56"/>
        <v>3</v>
      </c>
      <c r="N666" s="3">
        <f t="shared" si="57"/>
        <v>2016</v>
      </c>
      <c r="O666" s="3">
        <f t="shared" si="58"/>
        <v>7</v>
      </c>
      <c r="P666" s="2" t="str">
        <f t="shared" si="59"/>
        <v>WE</v>
      </c>
    </row>
    <row r="667" spans="12:16" x14ac:dyDescent="0.2">
      <c r="L667" s="99">
        <f t="shared" si="60"/>
        <v>42456</v>
      </c>
      <c r="M667" s="3">
        <f t="shared" si="56"/>
        <v>3</v>
      </c>
      <c r="N667" s="3">
        <f t="shared" si="57"/>
        <v>2016</v>
      </c>
      <c r="O667" s="3">
        <f t="shared" si="58"/>
        <v>1</v>
      </c>
      <c r="P667" s="2" t="str">
        <f t="shared" si="59"/>
        <v>WE</v>
      </c>
    </row>
    <row r="668" spans="12:16" x14ac:dyDescent="0.2">
      <c r="L668" s="99">
        <f t="shared" si="60"/>
        <v>42457</v>
      </c>
      <c r="M668" s="3">
        <f t="shared" si="56"/>
        <v>3</v>
      </c>
      <c r="N668" s="3">
        <f t="shared" si="57"/>
        <v>2016</v>
      </c>
      <c r="O668" s="3">
        <f t="shared" si="58"/>
        <v>2</v>
      </c>
      <c r="P668" s="2" t="str">
        <f t="shared" si="59"/>
        <v>WD</v>
      </c>
    </row>
    <row r="669" spans="12:16" x14ac:dyDescent="0.2">
      <c r="L669" s="99">
        <f t="shared" si="60"/>
        <v>42458</v>
      </c>
      <c r="M669" s="3">
        <f t="shared" si="56"/>
        <v>3</v>
      </c>
      <c r="N669" s="3">
        <f t="shared" si="57"/>
        <v>2016</v>
      </c>
      <c r="O669" s="3">
        <f t="shared" si="58"/>
        <v>3</v>
      </c>
      <c r="P669" s="2" t="str">
        <f t="shared" si="59"/>
        <v>WD</v>
      </c>
    </row>
    <row r="670" spans="12:16" x14ac:dyDescent="0.2">
      <c r="L670" s="99">
        <f t="shared" si="60"/>
        <v>42459</v>
      </c>
      <c r="M670" s="3">
        <f t="shared" si="56"/>
        <v>3</v>
      </c>
      <c r="N670" s="3">
        <f t="shared" si="57"/>
        <v>2016</v>
      </c>
      <c r="O670" s="3">
        <f t="shared" si="58"/>
        <v>4</v>
      </c>
      <c r="P670" s="2" t="str">
        <f t="shared" si="59"/>
        <v>WD</v>
      </c>
    </row>
    <row r="671" spans="12:16" x14ac:dyDescent="0.2">
      <c r="L671" s="99">
        <f t="shared" si="60"/>
        <v>42460</v>
      </c>
      <c r="M671" s="3">
        <f t="shared" si="56"/>
        <v>3</v>
      </c>
      <c r="N671" s="3">
        <f t="shared" si="57"/>
        <v>2016</v>
      </c>
      <c r="O671" s="3">
        <f t="shared" si="58"/>
        <v>5</v>
      </c>
      <c r="P671" s="2" t="str">
        <f t="shared" si="59"/>
        <v>WD</v>
      </c>
    </row>
    <row r="672" spans="12:16" x14ac:dyDescent="0.2">
      <c r="L672" s="99">
        <f t="shared" si="60"/>
        <v>42461</v>
      </c>
      <c r="M672" s="3">
        <f t="shared" si="56"/>
        <v>4</v>
      </c>
      <c r="N672" s="3">
        <f t="shared" si="57"/>
        <v>2016</v>
      </c>
      <c r="O672" s="3">
        <f t="shared" si="58"/>
        <v>6</v>
      </c>
      <c r="P672" s="2" t="str">
        <f t="shared" si="59"/>
        <v>WD</v>
      </c>
    </row>
    <row r="673" spans="12:16" x14ac:dyDescent="0.2">
      <c r="L673" s="99">
        <f t="shared" si="60"/>
        <v>42462</v>
      </c>
      <c r="M673" s="3">
        <f t="shared" si="56"/>
        <v>4</v>
      </c>
      <c r="N673" s="3">
        <f t="shared" si="57"/>
        <v>2016</v>
      </c>
      <c r="O673" s="3">
        <f t="shared" si="58"/>
        <v>7</v>
      </c>
      <c r="P673" s="2" t="str">
        <f t="shared" si="59"/>
        <v>WE</v>
      </c>
    </row>
    <row r="674" spans="12:16" x14ac:dyDescent="0.2">
      <c r="L674" s="99">
        <f t="shared" si="60"/>
        <v>42463</v>
      </c>
      <c r="M674" s="3">
        <f t="shared" si="56"/>
        <v>4</v>
      </c>
      <c r="N674" s="3">
        <f t="shared" si="57"/>
        <v>2016</v>
      </c>
      <c r="O674" s="3">
        <f t="shared" si="58"/>
        <v>1</v>
      </c>
      <c r="P674" s="2" t="str">
        <f t="shared" si="59"/>
        <v>WE</v>
      </c>
    </row>
    <row r="675" spans="12:16" x14ac:dyDescent="0.2">
      <c r="L675" s="99">
        <f t="shared" si="60"/>
        <v>42464</v>
      </c>
      <c r="M675" s="3">
        <f t="shared" si="56"/>
        <v>4</v>
      </c>
      <c r="N675" s="3">
        <f t="shared" si="57"/>
        <v>2016</v>
      </c>
      <c r="O675" s="3">
        <f t="shared" si="58"/>
        <v>2</v>
      </c>
      <c r="P675" s="2" t="str">
        <f t="shared" si="59"/>
        <v>WD</v>
      </c>
    </row>
    <row r="676" spans="12:16" x14ac:dyDescent="0.2">
      <c r="L676" s="99">
        <f t="shared" si="60"/>
        <v>42465</v>
      </c>
      <c r="M676" s="3">
        <f t="shared" si="56"/>
        <v>4</v>
      </c>
      <c r="N676" s="3">
        <f t="shared" si="57"/>
        <v>2016</v>
      </c>
      <c r="O676" s="3">
        <f t="shared" si="58"/>
        <v>3</v>
      </c>
      <c r="P676" s="2" t="str">
        <f t="shared" si="59"/>
        <v>WD</v>
      </c>
    </row>
    <row r="677" spans="12:16" x14ac:dyDescent="0.2">
      <c r="L677" s="99">
        <f t="shared" si="60"/>
        <v>42466</v>
      </c>
      <c r="M677" s="3">
        <f t="shared" si="56"/>
        <v>4</v>
      </c>
      <c r="N677" s="3">
        <f t="shared" si="57"/>
        <v>2016</v>
      </c>
      <c r="O677" s="3">
        <f t="shared" si="58"/>
        <v>4</v>
      </c>
      <c r="P677" s="2" t="str">
        <f t="shared" si="59"/>
        <v>WD</v>
      </c>
    </row>
    <row r="678" spans="12:16" x14ac:dyDescent="0.2">
      <c r="L678" s="99">
        <f t="shared" si="60"/>
        <v>42467</v>
      </c>
      <c r="M678" s="3">
        <f t="shared" si="56"/>
        <v>4</v>
      </c>
      <c r="N678" s="3">
        <f t="shared" si="57"/>
        <v>2016</v>
      </c>
      <c r="O678" s="3">
        <f t="shared" si="58"/>
        <v>5</v>
      </c>
      <c r="P678" s="2" t="str">
        <f t="shared" si="59"/>
        <v>WD</v>
      </c>
    </row>
    <row r="679" spans="12:16" x14ac:dyDescent="0.2">
      <c r="L679" s="99">
        <f t="shared" si="60"/>
        <v>42468</v>
      </c>
      <c r="M679" s="3">
        <f t="shared" si="56"/>
        <v>4</v>
      </c>
      <c r="N679" s="3">
        <f t="shared" si="57"/>
        <v>2016</v>
      </c>
      <c r="O679" s="3">
        <f t="shared" si="58"/>
        <v>6</v>
      </c>
      <c r="P679" s="2" t="str">
        <f t="shared" si="59"/>
        <v>WD</v>
      </c>
    </row>
    <row r="680" spans="12:16" x14ac:dyDescent="0.2">
      <c r="L680" s="99">
        <f t="shared" si="60"/>
        <v>42469</v>
      </c>
      <c r="M680" s="3">
        <f t="shared" si="56"/>
        <v>4</v>
      </c>
      <c r="N680" s="3">
        <f t="shared" si="57"/>
        <v>2016</v>
      </c>
      <c r="O680" s="3">
        <f t="shared" si="58"/>
        <v>7</v>
      </c>
      <c r="P680" s="2" t="str">
        <f t="shared" si="59"/>
        <v>WE</v>
      </c>
    </row>
    <row r="681" spans="12:16" x14ac:dyDescent="0.2">
      <c r="L681" s="99">
        <f t="shared" si="60"/>
        <v>42470</v>
      </c>
      <c r="M681" s="3">
        <f t="shared" si="56"/>
        <v>4</v>
      </c>
      <c r="N681" s="3">
        <f t="shared" si="57"/>
        <v>2016</v>
      </c>
      <c r="O681" s="3">
        <f t="shared" si="58"/>
        <v>1</v>
      </c>
      <c r="P681" s="2" t="str">
        <f t="shared" si="59"/>
        <v>WE</v>
      </c>
    </row>
    <row r="682" spans="12:16" x14ac:dyDescent="0.2">
      <c r="L682" s="99">
        <f t="shared" si="60"/>
        <v>42471</v>
      </c>
      <c r="M682" s="3">
        <f t="shared" si="56"/>
        <v>4</v>
      </c>
      <c r="N682" s="3">
        <f t="shared" si="57"/>
        <v>2016</v>
      </c>
      <c r="O682" s="3">
        <f t="shared" si="58"/>
        <v>2</v>
      </c>
      <c r="P682" s="2" t="str">
        <f t="shared" si="59"/>
        <v>WD</v>
      </c>
    </row>
    <row r="683" spans="12:16" x14ac:dyDescent="0.2">
      <c r="L683" s="99">
        <f t="shared" si="60"/>
        <v>42472</v>
      </c>
      <c r="M683" s="3">
        <f t="shared" si="56"/>
        <v>4</v>
      </c>
      <c r="N683" s="3">
        <f t="shared" si="57"/>
        <v>2016</v>
      </c>
      <c r="O683" s="3">
        <f t="shared" si="58"/>
        <v>3</v>
      </c>
      <c r="P683" s="2" t="str">
        <f t="shared" si="59"/>
        <v>WD</v>
      </c>
    </row>
    <row r="684" spans="12:16" x14ac:dyDescent="0.2">
      <c r="L684" s="99">
        <f t="shared" si="60"/>
        <v>42473</v>
      </c>
      <c r="M684" s="3">
        <f t="shared" si="56"/>
        <v>4</v>
      </c>
      <c r="N684" s="3">
        <f t="shared" si="57"/>
        <v>2016</v>
      </c>
      <c r="O684" s="3">
        <f t="shared" si="58"/>
        <v>4</v>
      </c>
      <c r="P684" s="2" t="str">
        <f t="shared" si="59"/>
        <v>WD</v>
      </c>
    </row>
    <row r="685" spans="12:16" x14ac:dyDescent="0.2">
      <c r="L685" s="99">
        <f t="shared" si="60"/>
        <v>42474</v>
      </c>
      <c r="M685" s="3">
        <f t="shared" si="56"/>
        <v>4</v>
      </c>
      <c r="N685" s="3">
        <f t="shared" si="57"/>
        <v>2016</v>
      </c>
      <c r="O685" s="3">
        <f t="shared" si="58"/>
        <v>5</v>
      </c>
      <c r="P685" s="2" t="str">
        <f t="shared" si="59"/>
        <v>WD</v>
      </c>
    </row>
    <row r="686" spans="12:16" x14ac:dyDescent="0.2">
      <c r="L686" s="99">
        <f t="shared" si="60"/>
        <v>42475</v>
      </c>
      <c r="M686" s="3">
        <f t="shared" si="56"/>
        <v>4</v>
      </c>
      <c r="N686" s="3">
        <f t="shared" si="57"/>
        <v>2016</v>
      </c>
      <c r="O686" s="3">
        <f t="shared" si="58"/>
        <v>6</v>
      </c>
      <c r="P686" s="2" t="str">
        <f t="shared" si="59"/>
        <v>WD</v>
      </c>
    </row>
    <row r="687" spans="12:16" x14ac:dyDescent="0.2">
      <c r="L687" s="99">
        <f t="shared" si="60"/>
        <v>42476</v>
      </c>
      <c r="M687" s="3">
        <f t="shared" si="56"/>
        <v>4</v>
      </c>
      <c r="N687" s="3">
        <f t="shared" si="57"/>
        <v>2016</v>
      </c>
      <c r="O687" s="3">
        <f t="shared" si="58"/>
        <v>7</v>
      </c>
      <c r="P687" s="2" t="str">
        <f t="shared" si="59"/>
        <v>WE</v>
      </c>
    </row>
    <row r="688" spans="12:16" x14ac:dyDescent="0.2">
      <c r="L688" s="99">
        <f t="shared" si="60"/>
        <v>42477</v>
      </c>
      <c r="M688" s="3">
        <f t="shared" si="56"/>
        <v>4</v>
      </c>
      <c r="N688" s="3">
        <f t="shared" si="57"/>
        <v>2016</v>
      </c>
      <c r="O688" s="3">
        <f t="shared" si="58"/>
        <v>1</v>
      </c>
      <c r="P688" s="2" t="str">
        <f t="shared" si="59"/>
        <v>WE</v>
      </c>
    </row>
    <row r="689" spans="12:16" x14ac:dyDescent="0.2">
      <c r="L689" s="99">
        <f t="shared" si="60"/>
        <v>42478</v>
      </c>
      <c r="M689" s="3">
        <f t="shared" si="56"/>
        <v>4</v>
      </c>
      <c r="N689" s="3">
        <f t="shared" si="57"/>
        <v>2016</v>
      </c>
      <c r="O689" s="3">
        <f t="shared" si="58"/>
        <v>2</v>
      </c>
      <c r="P689" s="2" t="str">
        <f t="shared" si="59"/>
        <v>WD</v>
      </c>
    </row>
    <row r="690" spans="12:16" x14ac:dyDescent="0.2">
      <c r="L690" s="99">
        <f t="shared" si="60"/>
        <v>42479</v>
      </c>
      <c r="M690" s="3">
        <f t="shared" si="56"/>
        <v>4</v>
      </c>
      <c r="N690" s="3">
        <f t="shared" si="57"/>
        <v>2016</v>
      </c>
      <c r="O690" s="3">
        <f t="shared" si="58"/>
        <v>3</v>
      </c>
      <c r="P690" s="2" t="str">
        <f t="shared" si="59"/>
        <v>WD</v>
      </c>
    </row>
    <row r="691" spans="12:16" x14ac:dyDescent="0.2">
      <c r="L691" s="99">
        <f t="shared" si="60"/>
        <v>42480</v>
      </c>
      <c r="M691" s="3">
        <f t="shared" si="56"/>
        <v>4</v>
      </c>
      <c r="N691" s="3">
        <f t="shared" si="57"/>
        <v>2016</v>
      </c>
      <c r="O691" s="3">
        <f t="shared" si="58"/>
        <v>4</v>
      </c>
      <c r="P691" s="2" t="str">
        <f t="shared" si="59"/>
        <v>WD</v>
      </c>
    </row>
    <row r="692" spans="12:16" x14ac:dyDescent="0.2">
      <c r="L692" s="99">
        <f t="shared" si="60"/>
        <v>42481</v>
      </c>
      <c r="M692" s="3">
        <f t="shared" si="56"/>
        <v>4</v>
      </c>
      <c r="N692" s="3">
        <f t="shared" si="57"/>
        <v>2016</v>
      </c>
      <c r="O692" s="3">
        <f t="shared" si="58"/>
        <v>5</v>
      </c>
      <c r="P692" s="2" t="str">
        <f t="shared" si="59"/>
        <v>WD</v>
      </c>
    </row>
    <row r="693" spans="12:16" x14ac:dyDescent="0.2">
      <c r="L693" s="99">
        <f t="shared" si="60"/>
        <v>42482</v>
      </c>
      <c r="M693" s="3">
        <f t="shared" si="56"/>
        <v>4</v>
      </c>
      <c r="N693" s="3">
        <f t="shared" si="57"/>
        <v>2016</v>
      </c>
      <c r="O693" s="3">
        <f t="shared" si="58"/>
        <v>6</v>
      </c>
      <c r="P693" s="2" t="str">
        <f t="shared" si="59"/>
        <v>WD</v>
      </c>
    </row>
    <row r="694" spans="12:16" x14ac:dyDescent="0.2">
      <c r="L694" s="99">
        <f t="shared" si="60"/>
        <v>42483</v>
      </c>
      <c r="M694" s="3">
        <f t="shared" si="56"/>
        <v>4</v>
      </c>
      <c r="N694" s="3">
        <f t="shared" si="57"/>
        <v>2016</v>
      </c>
      <c r="O694" s="3">
        <f t="shared" si="58"/>
        <v>7</v>
      </c>
      <c r="P694" s="2" t="str">
        <f t="shared" si="59"/>
        <v>WE</v>
      </c>
    </row>
    <row r="695" spans="12:16" x14ac:dyDescent="0.2">
      <c r="L695" s="99">
        <f t="shared" si="60"/>
        <v>42484</v>
      </c>
      <c r="M695" s="3">
        <f t="shared" si="56"/>
        <v>4</v>
      </c>
      <c r="N695" s="3">
        <f t="shared" si="57"/>
        <v>2016</v>
      </c>
      <c r="O695" s="3">
        <f t="shared" si="58"/>
        <v>1</v>
      </c>
      <c r="P695" s="2" t="str">
        <f t="shared" si="59"/>
        <v>WE</v>
      </c>
    </row>
    <row r="696" spans="12:16" x14ac:dyDescent="0.2">
      <c r="L696" s="99">
        <f t="shared" si="60"/>
        <v>42485</v>
      </c>
      <c r="M696" s="3">
        <f t="shared" si="56"/>
        <v>4</v>
      </c>
      <c r="N696" s="3">
        <f t="shared" si="57"/>
        <v>2016</v>
      </c>
      <c r="O696" s="3">
        <f t="shared" si="58"/>
        <v>2</v>
      </c>
      <c r="P696" s="2" t="str">
        <f t="shared" si="59"/>
        <v>WD</v>
      </c>
    </row>
    <row r="697" spans="12:16" x14ac:dyDescent="0.2">
      <c r="L697" s="99">
        <f t="shared" si="60"/>
        <v>42486</v>
      </c>
      <c r="M697" s="3">
        <f t="shared" si="56"/>
        <v>4</v>
      </c>
      <c r="N697" s="3">
        <f t="shared" si="57"/>
        <v>2016</v>
      </c>
      <c r="O697" s="3">
        <f t="shared" si="58"/>
        <v>3</v>
      </c>
      <c r="P697" s="2" t="str">
        <f t="shared" si="59"/>
        <v>WD</v>
      </c>
    </row>
    <row r="698" spans="12:16" x14ac:dyDescent="0.2">
      <c r="L698" s="99">
        <f t="shared" si="60"/>
        <v>42487</v>
      </c>
      <c r="M698" s="3">
        <f t="shared" si="56"/>
        <v>4</v>
      </c>
      <c r="N698" s="3">
        <f t="shared" si="57"/>
        <v>2016</v>
      </c>
      <c r="O698" s="3">
        <f t="shared" si="58"/>
        <v>4</v>
      </c>
      <c r="P698" s="2" t="str">
        <f t="shared" si="59"/>
        <v>WD</v>
      </c>
    </row>
    <row r="699" spans="12:16" x14ac:dyDescent="0.2">
      <c r="L699" s="99">
        <f t="shared" si="60"/>
        <v>42488</v>
      </c>
      <c r="M699" s="3">
        <f t="shared" si="56"/>
        <v>4</v>
      </c>
      <c r="N699" s="3">
        <f t="shared" si="57"/>
        <v>2016</v>
      </c>
      <c r="O699" s="3">
        <f t="shared" si="58"/>
        <v>5</v>
      </c>
      <c r="P699" s="2" t="str">
        <f t="shared" si="59"/>
        <v>WD</v>
      </c>
    </row>
    <row r="700" spans="12:16" x14ac:dyDescent="0.2">
      <c r="L700" s="99">
        <f t="shared" si="60"/>
        <v>42489</v>
      </c>
      <c r="M700" s="3">
        <f t="shared" si="56"/>
        <v>4</v>
      </c>
      <c r="N700" s="3">
        <f t="shared" si="57"/>
        <v>2016</v>
      </c>
      <c r="O700" s="3">
        <f t="shared" si="58"/>
        <v>6</v>
      </c>
      <c r="P700" s="2" t="str">
        <f t="shared" si="59"/>
        <v>WD</v>
      </c>
    </row>
    <row r="701" spans="12:16" x14ac:dyDescent="0.2">
      <c r="L701" s="99">
        <f t="shared" si="60"/>
        <v>42490</v>
      </c>
      <c r="M701" s="3">
        <f t="shared" si="56"/>
        <v>4</v>
      </c>
      <c r="N701" s="3">
        <f t="shared" si="57"/>
        <v>2016</v>
      </c>
      <c r="O701" s="3">
        <f t="shared" si="58"/>
        <v>7</v>
      </c>
      <c r="P701" s="2" t="str">
        <f t="shared" si="59"/>
        <v>WE</v>
      </c>
    </row>
    <row r="702" spans="12:16" x14ac:dyDescent="0.2">
      <c r="L702" s="99">
        <f t="shared" si="60"/>
        <v>42491</v>
      </c>
      <c r="M702" s="3">
        <f t="shared" si="56"/>
        <v>5</v>
      </c>
      <c r="N702" s="3">
        <f t="shared" si="57"/>
        <v>2016</v>
      </c>
      <c r="O702" s="3">
        <f t="shared" si="58"/>
        <v>1</v>
      </c>
      <c r="P702" s="2" t="str">
        <f t="shared" si="59"/>
        <v>WE</v>
      </c>
    </row>
    <row r="703" spans="12:16" x14ac:dyDescent="0.2">
      <c r="L703" s="99">
        <f t="shared" si="60"/>
        <v>42492</v>
      </c>
      <c r="M703" s="3">
        <f t="shared" si="56"/>
        <v>5</v>
      </c>
      <c r="N703" s="3">
        <f t="shared" si="57"/>
        <v>2016</v>
      </c>
      <c r="O703" s="3">
        <f t="shared" si="58"/>
        <v>2</v>
      </c>
      <c r="P703" s="2" t="str">
        <f t="shared" si="59"/>
        <v>WD</v>
      </c>
    </row>
    <row r="704" spans="12:16" x14ac:dyDescent="0.2">
      <c r="L704" s="99">
        <f t="shared" si="60"/>
        <v>42493</v>
      </c>
      <c r="M704" s="3">
        <f t="shared" si="56"/>
        <v>5</v>
      </c>
      <c r="N704" s="3">
        <f t="shared" si="57"/>
        <v>2016</v>
      </c>
      <c r="O704" s="3">
        <f t="shared" si="58"/>
        <v>3</v>
      </c>
      <c r="P704" s="2" t="str">
        <f t="shared" si="59"/>
        <v>WD</v>
      </c>
    </row>
    <row r="705" spans="12:16" x14ac:dyDescent="0.2">
      <c r="L705" s="99">
        <f t="shared" si="60"/>
        <v>42494</v>
      </c>
      <c r="M705" s="3">
        <f t="shared" si="56"/>
        <v>5</v>
      </c>
      <c r="N705" s="3">
        <f t="shared" si="57"/>
        <v>2016</v>
      </c>
      <c r="O705" s="3">
        <f t="shared" si="58"/>
        <v>4</v>
      </c>
      <c r="P705" s="2" t="str">
        <f t="shared" si="59"/>
        <v>WD</v>
      </c>
    </row>
    <row r="706" spans="12:16" x14ac:dyDescent="0.2">
      <c r="L706" s="99">
        <f t="shared" si="60"/>
        <v>42495</v>
      </c>
      <c r="M706" s="3">
        <f t="shared" si="56"/>
        <v>5</v>
      </c>
      <c r="N706" s="3">
        <f t="shared" si="57"/>
        <v>2016</v>
      </c>
      <c r="O706" s="3">
        <f t="shared" si="58"/>
        <v>5</v>
      </c>
      <c r="P706" s="2" t="str">
        <f t="shared" si="59"/>
        <v>WD</v>
      </c>
    </row>
    <row r="707" spans="12:16" x14ac:dyDescent="0.2">
      <c r="L707" s="99">
        <f t="shared" si="60"/>
        <v>42496</v>
      </c>
      <c r="M707" s="3">
        <f t="shared" ref="M707:M770" si="61">MONTH(L707)</f>
        <v>5</v>
      </c>
      <c r="N707" s="3">
        <f t="shared" ref="N707:N770" si="62">YEAR(L707)</f>
        <v>2016</v>
      </c>
      <c r="O707" s="3">
        <f t="shared" ref="O707:O770" si="63">WEEKDAY(L707)</f>
        <v>6</v>
      </c>
      <c r="P707" s="2" t="str">
        <f t="shared" ref="P707:P770" si="64">IF(O707=1,"WE",IF(O707=7,"WE","WD"))</f>
        <v>WD</v>
      </c>
    </row>
    <row r="708" spans="12:16" x14ac:dyDescent="0.2">
      <c r="L708" s="99">
        <f t="shared" ref="L708:L771" si="65">+L707+1</f>
        <v>42497</v>
      </c>
      <c r="M708" s="3">
        <f t="shared" si="61"/>
        <v>5</v>
      </c>
      <c r="N708" s="3">
        <f t="shared" si="62"/>
        <v>2016</v>
      </c>
      <c r="O708" s="3">
        <f t="shared" si="63"/>
        <v>7</v>
      </c>
      <c r="P708" s="2" t="str">
        <f t="shared" si="64"/>
        <v>WE</v>
      </c>
    </row>
    <row r="709" spans="12:16" x14ac:dyDescent="0.2">
      <c r="L709" s="99">
        <f t="shared" si="65"/>
        <v>42498</v>
      </c>
      <c r="M709" s="3">
        <f t="shared" si="61"/>
        <v>5</v>
      </c>
      <c r="N709" s="3">
        <f t="shared" si="62"/>
        <v>2016</v>
      </c>
      <c r="O709" s="3">
        <f t="shared" si="63"/>
        <v>1</v>
      </c>
      <c r="P709" s="2" t="str">
        <f t="shared" si="64"/>
        <v>WE</v>
      </c>
    </row>
    <row r="710" spans="12:16" x14ac:dyDescent="0.2">
      <c r="L710" s="99">
        <f t="shared" si="65"/>
        <v>42499</v>
      </c>
      <c r="M710" s="3">
        <f t="shared" si="61"/>
        <v>5</v>
      </c>
      <c r="N710" s="3">
        <f t="shared" si="62"/>
        <v>2016</v>
      </c>
      <c r="O710" s="3">
        <f t="shared" si="63"/>
        <v>2</v>
      </c>
      <c r="P710" s="2" t="str">
        <f t="shared" si="64"/>
        <v>WD</v>
      </c>
    </row>
    <row r="711" spans="12:16" x14ac:dyDescent="0.2">
      <c r="L711" s="99">
        <f t="shared" si="65"/>
        <v>42500</v>
      </c>
      <c r="M711" s="3">
        <f t="shared" si="61"/>
        <v>5</v>
      </c>
      <c r="N711" s="3">
        <f t="shared" si="62"/>
        <v>2016</v>
      </c>
      <c r="O711" s="3">
        <f t="shared" si="63"/>
        <v>3</v>
      </c>
      <c r="P711" s="2" t="str">
        <f t="shared" si="64"/>
        <v>WD</v>
      </c>
    </row>
    <row r="712" spans="12:16" x14ac:dyDescent="0.2">
      <c r="L712" s="99">
        <f t="shared" si="65"/>
        <v>42501</v>
      </c>
      <c r="M712" s="3">
        <f t="shared" si="61"/>
        <v>5</v>
      </c>
      <c r="N712" s="3">
        <f t="shared" si="62"/>
        <v>2016</v>
      </c>
      <c r="O712" s="3">
        <f t="shared" si="63"/>
        <v>4</v>
      </c>
      <c r="P712" s="2" t="str">
        <f t="shared" si="64"/>
        <v>WD</v>
      </c>
    </row>
    <row r="713" spans="12:16" x14ac:dyDescent="0.2">
      <c r="L713" s="99">
        <f t="shared" si="65"/>
        <v>42502</v>
      </c>
      <c r="M713" s="3">
        <f t="shared" si="61"/>
        <v>5</v>
      </c>
      <c r="N713" s="3">
        <f t="shared" si="62"/>
        <v>2016</v>
      </c>
      <c r="O713" s="3">
        <f t="shared" si="63"/>
        <v>5</v>
      </c>
      <c r="P713" s="2" t="str">
        <f t="shared" si="64"/>
        <v>WD</v>
      </c>
    </row>
    <row r="714" spans="12:16" x14ac:dyDescent="0.2">
      <c r="L714" s="99">
        <f t="shared" si="65"/>
        <v>42503</v>
      </c>
      <c r="M714" s="3">
        <f t="shared" si="61"/>
        <v>5</v>
      </c>
      <c r="N714" s="3">
        <f t="shared" si="62"/>
        <v>2016</v>
      </c>
      <c r="O714" s="3">
        <f t="shared" si="63"/>
        <v>6</v>
      </c>
      <c r="P714" s="2" t="str">
        <f t="shared" si="64"/>
        <v>WD</v>
      </c>
    </row>
    <row r="715" spans="12:16" x14ac:dyDescent="0.2">
      <c r="L715" s="99">
        <f t="shared" si="65"/>
        <v>42504</v>
      </c>
      <c r="M715" s="3">
        <f t="shared" si="61"/>
        <v>5</v>
      </c>
      <c r="N715" s="3">
        <f t="shared" si="62"/>
        <v>2016</v>
      </c>
      <c r="O715" s="3">
        <f t="shared" si="63"/>
        <v>7</v>
      </c>
      <c r="P715" s="2" t="str">
        <f t="shared" si="64"/>
        <v>WE</v>
      </c>
    </row>
    <row r="716" spans="12:16" x14ac:dyDescent="0.2">
      <c r="L716" s="99">
        <f t="shared" si="65"/>
        <v>42505</v>
      </c>
      <c r="M716" s="3">
        <f t="shared" si="61"/>
        <v>5</v>
      </c>
      <c r="N716" s="3">
        <f t="shared" si="62"/>
        <v>2016</v>
      </c>
      <c r="O716" s="3">
        <f t="shared" si="63"/>
        <v>1</v>
      </c>
      <c r="P716" s="2" t="str">
        <f t="shared" si="64"/>
        <v>WE</v>
      </c>
    </row>
    <row r="717" spans="12:16" x14ac:dyDescent="0.2">
      <c r="L717" s="99">
        <f t="shared" si="65"/>
        <v>42506</v>
      </c>
      <c r="M717" s="3">
        <f t="shared" si="61"/>
        <v>5</v>
      </c>
      <c r="N717" s="3">
        <f t="shared" si="62"/>
        <v>2016</v>
      </c>
      <c r="O717" s="3">
        <f t="shared" si="63"/>
        <v>2</v>
      </c>
      <c r="P717" s="2" t="str">
        <f t="shared" si="64"/>
        <v>WD</v>
      </c>
    </row>
    <row r="718" spans="12:16" x14ac:dyDescent="0.2">
      <c r="L718" s="99">
        <f t="shared" si="65"/>
        <v>42507</v>
      </c>
      <c r="M718" s="3">
        <f t="shared" si="61"/>
        <v>5</v>
      </c>
      <c r="N718" s="3">
        <f t="shared" si="62"/>
        <v>2016</v>
      </c>
      <c r="O718" s="3">
        <f t="shared" si="63"/>
        <v>3</v>
      </c>
      <c r="P718" s="2" t="str">
        <f t="shared" si="64"/>
        <v>WD</v>
      </c>
    </row>
    <row r="719" spans="12:16" x14ac:dyDescent="0.2">
      <c r="L719" s="99">
        <f t="shared" si="65"/>
        <v>42508</v>
      </c>
      <c r="M719" s="3">
        <f t="shared" si="61"/>
        <v>5</v>
      </c>
      <c r="N719" s="3">
        <f t="shared" si="62"/>
        <v>2016</v>
      </c>
      <c r="O719" s="3">
        <f t="shared" si="63"/>
        <v>4</v>
      </c>
      <c r="P719" s="2" t="str">
        <f t="shared" si="64"/>
        <v>WD</v>
      </c>
    </row>
    <row r="720" spans="12:16" x14ac:dyDescent="0.2">
      <c r="L720" s="99">
        <f t="shared" si="65"/>
        <v>42509</v>
      </c>
      <c r="M720" s="3">
        <f t="shared" si="61"/>
        <v>5</v>
      </c>
      <c r="N720" s="3">
        <f t="shared" si="62"/>
        <v>2016</v>
      </c>
      <c r="O720" s="3">
        <f t="shared" si="63"/>
        <v>5</v>
      </c>
      <c r="P720" s="2" t="str">
        <f t="shared" si="64"/>
        <v>WD</v>
      </c>
    </row>
    <row r="721" spans="12:16" x14ac:dyDescent="0.2">
      <c r="L721" s="99">
        <f t="shared" si="65"/>
        <v>42510</v>
      </c>
      <c r="M721" s="3">
        <f t="shared" si="61"/>
        <v>5</v>
      </c>
      <c r="N721" s="3">
        <f t="shared" si="62"/>
        <v>2016</v>
      </c>
      <c r="O721" s="3">
        <f t="shared" si="63"/>
        <v>6</v>
      </c>
      <c r="P721" s="2" t="str">
        <f t="shared" si="64"/>
        <v>WD</v>
      </c>
    </row>
    <row r="722" spans="12:16" x14ac:dyDescent="0.2">
      <c r="L722" s="99">
        <f t="shared" si="65"/>
        <v>42511</v>
      </c>
      <c r="M722" s="3">
        <f t="shared" si="61"/>
        <v>5</v>
      </c>
      <c r="N722" s="3">
        <f t="shared" si="62"/>
        <v>2016</v>
      </c>
      <c r="O722" s="3">
        <f t="shared" si="63"/>
        <v>7</v>
      </c>
      <c r="P722" s="2" t="str">
        <f t="shared" si="64"/>
        <v>WE</v>
      </c>
    </row>
    <row r="723" spans="12:16" x14ac:dyDescent="0.2">
      <c r="L723" s="99">
        <f t="shared" si="65"/>
        <v>42512</v>
      </c>
      <c r="M723" s="3">
        <f t="shared" si="61"/>
        <v>5</v>
      </c>
      <c r="N723" s="3">
        <f t="shared" si="62"/>
        <v>2016</v>
      </c>
      <c r="O723" s="3">
        <f t="shared" si="63"/>
        <v>1</v>
      </c>
      <c r="P723" s="2" t="str">
        <f t="shared" si="64"/>
        <v>WE</v>
      </c>
    </row>
    <row r="724" spans="12:16" x14ac:dyDescent="0.2">
      <c r="L724" s="99">
        <f t="shared" si="65"/>
        <v>42513</v>
      </c>
      <c r="M724" s="3">
        <f t="shared" si="61"/>
        <v>5</v>
      </c>
      <c r="N724" s="3">
        <f t="shared" si="62"/>
        <v>2016</v>
      </c>
      <c r="O724" s="3">
        <f t="shared" si="63"/>
        <v>2</v>
      </c>
      <c r="P724" s="2" t="str">
        <f t="shared" si="64"/>
        <v>WD</v>
      </c>
    </row>
    <row r="725" spans="12:16" x14ac:dyDescent="0.2">
      <c r="L725" s="99">
        <f t="shared" si="65"/>
        <v>42514</v>
      </c>
      <c r="M725" s="3">
        <f t="shared" si="61"/>
        <v>5</v>
      </c>
      <c r="N725" s="3">
        <f t="shared" si="62"/>
        <v>2016</v>
      </c>
      <c r="O725" s="3">
        <f t="shared" si="63"/>
        <v>3</v>
      </c>
      <c r="P725" s="2" t="str">
        <f t="shared" si="64"/>
        <v>WD</v>
      </c>
    </row>
    <row r="726" spans="12:16" x14ac:dyDescent="0.2">
      <c r="L726" s="99">
        <f t="shared" si="65"/>
        <v>42515</v>
      </c>
      <c r="M726" s="3">
        <f t="shared" si="61"/>
        <v>5</v>
      </c>
      <c r="N726" s="3">
        <f t="shared" si="62"/>
        <v>2016</v>
      </c>
      <c r="O726" s="3">
        <f t="shared" si="63"/>
        <v>4</v>
      </c>
      <c r="P726" s="2" t="str">
        <f t="shared" si="64"/>
        <v>WD</v>
      </c>
    </row>
    <row r="727" spans="12:16" x14ac:dyDescent="0.2">
      <c r="L727" s="99">
        <f t="shared" si="65"/>
        <v>42516</v>
      </c>
      <c r="M727" s="3">
        <f t="shared" si="61"/>
        <v>5</v>
      </c>
      <c r="N727" s="3">
        <f t="shared" si="62"/>
        <v>2016</v>
      </c>
      <c r="O727" s="3">
        <f t="shared" si="63"/>
        <v>5</v>
      </c>
      <c r="P727" s="2" t="str">
        <f t="shared" si="64"/>
        <v>WD</v>
      </c>
    </row>
    <row r="728" spans="12:16" x14ac:dyDescent="0.2">
      <c r="L728" s="99">
        <f t="shared" si="65"/>
        <v>42517</v>
      </c>
      <c r="M728" s="3">
        <f t="shared" si="61"/>
        <v>5</v>
      </c>
      <c r="N728" s="3">
        <f t="shared" si="62"/>
        <v>2016</v>
      </c>
      <c r="O728" s="3">
        <f t="shared" si="63"/>
        <v>6</v>
      </c>
      <c r="P728" s="2" t="str">
        <f t="shared" si="64"/>
        <v>WD</v>
      </c>
    </row>
    <row r="729" spans="12:16" x14ac:dyDescent="0.2">
      <c r="L729" s="99">
        <f t="shared" si="65"/>
        <v>42518</v>
      </c>
      <c r="M729" s="3">
        <f t="shared" si="61"/>
        <v>5</v>
      </c>
      <c r="N729" s="3">
        <f t="shared" si="62"/>
        <v>2016</v>
      </c>
      <c r="O729" s="3">
        <f t="shared" si="63"/>
        <v>7</v>
      </c>
      <c r="P729" s="2" t="str">
        <f t="shared" si="64"/>
        <v>WE</v>
      </c>
    </row>
    <row r="730" spans="12:16" x14ac:dyDescent="0.2">
      <c r="L730" s="99">
        <f t="shared" si="65"/>
        <v>42519</v>
      </c>
      <c r="M730" s="3">
        <f t="shared" si="61"/>
        <v>5</v>
      </c>
      <c r="N730" s="3">
        <f t="shared" si="62"/>
        <v>2016</v>
      </c>
      <c r="O730" s="3">
        <f t="shared" si="63"/>
        <v>1</v>
      </c>
      <c r="P730" s="2" t="str">
        <f t="shared" si="64"/>
        <v>WE</v>
      </c>
    </row>
    <row r="731" spans="12:16" x14ac:dyDescent="0.2">
      <c r="L731" s="99">
        <f t="shared" si="65"/>
        <v>42520</v>
      </c>
      <c r="M731" s="3">
        <f t="shared" si="61"/>
        <v>5</v>
      </c>
      <c r="N731" s="3">
        <f t="shared" si="62"/>
        <v>2016</v>
      </c>
      <c r="O731" s="3">
        <f t="shared" si="63"/>
        <v>2</v>
      </c>
      <c r="P731" s="2" t="str">
        <f t="shared" si="64"/>
        <v>WD</v>
      </c>
    </row>
    <row r="732" spans="12:16" x14ac:dyDescent="0.2">
      <c r="L732" s="99">
        <f t="shared" si="65"/>
        <v>42521</v>
      </c>
      <c r="M732" s="3">
        <f t="shared" si="61"/>
        <v>5</v>
      </c>
      <c r="N732" s="3">
        <f t="shared" si="62"/>
        <v>2016</v>
      </c>
      <c r="O732" s="3">
        <f t="shared" si="63"/>
        <v>3</v>
      </c>
      <c r="P732" s="2" t="str">
        <f t="shared" si="64"/>
        <v>WD</v>
      </c>
    </row>
    <row r="733" spans="12:16" x14ac:dyDescent="0.2">
      <c r="L733" s="99">
        <f t="shared" si="65"/>
        <v>42522</v>
      </c>
      <c r="M733" s="3">
        <f t="shared" si="61"/>
        <v>6</v>
      </c>
      <c r="N733" s="3">
        <f t="shared" si="62"/>
        <v>2016</v>
      </c>
      <c r="O733" s="3">
        <f t="shared" si="63"/>
        <v>4</v>
      </c>
      <c r="P733" s="2" t="str">
        <f t="shared" si="64"/>
        <v>WD</v>
      </c>
    </row>
    <row r="734" spans="12:16" x14ac:dyDescent="0.2">
      <c r="L734" s="99">
        <f t="shared" si="65"/>
        <v>42523</v>
      </c>
      <c r="M734" s="3">
        <f t="shared" si="61"/>
        <v>6</v>
      </c>
      <c r="N734" s="3">
        <f t="shared" si="62"/>
        <v>2016</v>
      </c>
      <c r="O734" s="3">
        <f t="shared" si="63"/>
        <v>5</v>
      </c>
      <c r="P734" s="2" t="str">
        <f t="shared" si="64"/>
        <v>WD</v>
      </c>
    </row>
    <row r="735" spans="12:16" x14ac:dyDescent="0.2">
      <c r="L735" s="99">
        <f t="shared" si="65"/>
        <v>42524</v>
      </c>
      <c r="M735" s="3">
        <f t="shared" si="61"/>
        <v>6</v>
      </c>
      <c r="N735" s="3">
        <f t="shared" si="62"/>
        <v>2016</v>
      </c>
      <c r="O735" s="3">
        <f t="shared" si="63"/>
        <v>6</v>
      </c>
      <c r="P735" s="2" t="str">
        <f t="shared" si="64"/>
        <v>WD</v>
      </c>
    </row>
    <row r="736" spans="12:16" x14ac:dyDescent="0.2">
      <c r="L736" s="99">
        <f t="shared" si="65"/>
        <v>42525</v>
      </c>
      <c r="M736" s="3">
        <f t="shared" si="61"/>
        <v>6</v>
      </c>
      <c r="N736" s="3">
        <f t="shared" si="62"/>
        <v>2016</v>
      </c>
      <c r="O736" s="3">
        <f t="shared" si="63"/>
        <v>7</v>
      </c>
      <c r="P736" s="2" t="str">
        <f t="shared" si="64"/>
        <v>WE</v>
      </c>
    </row>
    <row r="737" spans="12:16" x14ac:dyDescent="0.2">
      <c r="L737" s="99">
        <f t="shared" si="65"/>
        <v>42526</v>
      </c>
      <c r="M737" s="3">
        <f t="shared" si="61"/>
        <v>6</v>
      </c>
      <c r="N737" s="3">
        <f t="shared" si="62"/>
        <v>2016</v>
      </c>
      <c r="O737" s="3">
        <f t="shared" si="63"/>
        <v>1</v>
      </c>
      <c r="P737" s="2" t="str">
        <f t="shared" si="64"/>
        <v>WE</v>
      </c>
    </row>
    <row r="738" spans="12:16" x14ac:dyDescent="0.2">
      <c r="L738" s="99">
        <f t="shared" si="65"/>
        <v>42527</v>
      </c>
      <c r="M738" s="3">
        <f t="shared" si="61"/>
        <v>6</v>
      </c>
      <c r="N738" s="3">
        <f t="shared" si="62"/>
        <v>2016</v>
      </c>
      <c r="O738" s="3">
        <f t="shared" si="63"/>
        <v>2</v>
      </c>
      <c r="P738" s="2" t="str">
        <f t="shared" si="64"/>
        <v>WD</v>
      </c>
    </row>
    <row r="739" spans="12:16" x14ac:dyDescent="0.2">
      <c r="L739" s="99">
        <f t="shared" si="65"/>
        <v>42528</v>
      </c>
      <c r="M739" s="3">
        <f t="shared" si="61"/>
        <v>6</v>
      </c>
      <c r="N739" s="3">
        <f t="shared" si="62"/>
        <v>2016</v>
      </c>
      <c r="O739" s="3">
        <f t="shared" si="63"/>
        <v>3</v>
      </c>
      <c r="P739" s="2" t="str">
        <f t="shared" si="64"/>
        <v>WD</v>
      </c>
    </row>
    <row r="740" spans="12:16" x14ac:dyDescent="0.2">
      <c r="L740" s="99">
        <f t="shared" si="65"/>
        <v>42529</v>
      </c>
      <c r="M740" s="3">
        <f t="shared" si="61"/>
        <v>6</v>
      </c>
      <c r="N740" s="3">
        <f t="shared" si="62"/>
        <v>2016</v>
      </c>
      <c r="O740" s="3">
        <f t="shared" si="63"/>
        <v>4</v>
      </c>
      <c r="P740" s="2" t="str">
        <f t="shared" si="64"/>
        <v>WD</v>
      </c>
    </row>
    <row r="741" spans="12:16" x14ac:dyDescent="0.2">
      <c r="L741" s="99">
        <f t="shared" si="65"/>
        <v>42530</v>
      </c>
      <c r="M741" s="3">
        <f t="shared" si="61"/>
        <v>6</v>
      </c>
      <c r="N741" s="3">
        <f t="shared" si="62"/>
        <v>2016</v>
      </c>
      <c r="O741" s="3">
        <f t="shared" si="63"/>
        <v>5</v>
      </c>
      <c r="P741" s="2" t="str">
        <f t="shared" si="64"/>
        <v>WD</v>
      </c>
    </row>
    <row r="742" spans="12:16" x14ac:dyDescent="0.2">
      <c r="L742" s="99">
        <f t="shared" si="65"/>
        <v>42531</v>
      </c>
      <c r="M742" s="3">
        <f t="shared" si="61"/>
        <v>6</v>
      </c>
      <c r="N742" s="3">
        <f t="shared" si="62"/>
        <v>2016</v>
      </c>
      <c r="O742" s="3">
        <f t="shared" si="63"/>
        <v>6</v>
      </c>
      <c r="P742" s="2" t="str">
        <f t="shared" si="64"/>
        <v>WD</v>
      </c>
    </row>
    <row r="743" spans="12:16" x14ac:dyDescent="0.2">
      <c r="L743" s="99">
        <f t="shared" si="65"/>
        <v>42532</v>
      </c>
      <c r="M743" s="3">
        <f t="shared" si="61"/>
        <v>6</v>
      </c>
      <c r="N743" s="3">
        <f t="shared" si="62"/>
        <v>2016</v>
      </c>
      <c r="O743" s="3">
        <f t="shared" si="63"/>
        <v>7</v>
      </c>
      <c r="P743" s="2" t="str">
        <f t="shared" si="64"/>
        <v>WE</v>
      </c>
    </row>
    <row r="744" spans="12:16" x14ac:dyDescent="0.2">
      <c r="L744" s="99">
        <f t="shared" si="65"/>
        <v>42533</v>
      </c>
      <c r="M744" s="3">
        <f t="shared" si="61"/>
        <v>6</v>
      </c>
      <c r="N744" s="3">
        <f t="shared" si="62"/>
        <v>2016</v>
      </c>
      <c r="O744" s="3">
        <f t="shared" si="63"/>
        <v>1</v>
      </c>
      <c r="P744" s="2" t="str">
        <f t="shared" si="64"/>
        <v>WE</v>
      </c>
    </row>
    <row r="745" spans="12:16" x14ac:dyDescent="0.2">
      <c r="L745" s="99">
        <f t="shared" si="65"/>
        <v>42534</v>
      </c>
      <c r="M745" s="3">
        <f t="shared" si="61"/>
        <v>6</v>
      </c>
      <c r="N745" s="3">
        <f t="shared" si="62"/>
        <v>2016</v>
      </c>
      <c r="O745" s="3">
        <f t="shared" si="63"/>
        <v>2</v>
      </c>
      <c r="P745" s="2" t="str">
        <f t="shared" si="64"/>
        <v>WD</v>
      </c>
    </row>
    <row r="746" spans="12:16" x14ac:dyDescent="0.2">
      <c r="L746" s="99">
        <f t="shared" si="65"/>
        <v>42535</v>
      </c>
      <c r="M746" s="3">
        <f t="shared" si="61"/>
        <v>6</v>
      </c>
      <c r="N746" s="3">
        <f t="shared" si="62"/>
        <v>2016</v>
      </c>
      <c r="O746" s="3">
        <f t="shared" si="63"/>
        <v>3</v>
      </c>
      <c r="P746" s="2" t="str">
        <f t="shared" si="64"/>
        <v>WD</v>
      </c>
    </row>
    <row r="747" spans="12:16" x14ac:dyDescent="0.2">
      <c r="L747" s="99">
        <f t="shared" si="65"/>
        <v>42536</v>
      </c>
      <c r="M747" s="3">
        <f t="shared" si="61"/>
        <v>6</v>
      </c>
      <c r="N747" s="3">
        <f t="shared" si="62"/>
        <v>2016</v>
      </c>
      <c r="O747" s="3">
        <f t="shared" si="63"/>
        <v>4</v>
      </c>
      <c r="P747" s="2" t="str">
        <f t="shared" si="64"/>
        <v>WD</v>
      </c>
    </row>
    <row r="748" spans="12:16" x14ac:dyDescent="0.2">
      <c r="L748" s="99">
        <f t="shared" si="65"/>
        <v>42537</v>
      </c>
      <c r="M748" s="3">
        <f t="shared" si="61"/>
        <v>6</v>
      </c>
      <c r="N748" s="3">
        <f t="shared" si="62"/>
        <v>2016</v>
      </c>
      <c r="O748" s="3">
        <f t="shared" si="63"/>
        <v>5</v>
      </c>
      <c r="P748" s="2" t="str">
        <f t="shared" si="64"/>
        <v>WD</v>
      </c>
    </row>
    <row r="749" spans="12:16" x14ac:dyDescent="0.2">
      <c r="L749" s="99">
        <f t="shared" si="65"/>
        <v>42538</v>
      </c>
      <c r="M749" s="3">
        <f t="shared" si="61"/>
        <v>6</v>
      </c>
      <c r="N749" s="3">
        <f t="shared" si="62"/>
        <v>2016</v>
      </c>
      <c r="O749" s="3">
        <f t="shared" si="63"/>
        <v>6</v>
      </c>
      <c r="P749" s="2" t="str">
        <f t="shared" si="64"/>
        <v>WD</v>
      </c>
    </row>
    <row r="750" spans="12:16" x14ac:dyDescent="0.2">
      <c r="L750" s="99">
        <f t="shared" si="65"/>
        <v>42539</v>
      </c>
      <c r="M750" s="3">
        <f t="shared" si="61"/>
        <v>6</v>
      </c>
      <c r="N750" s="3">
        <f t="shared" si="62"/>
        <v>2016</v>
      </c>
      <c r="O750" s="3">
        <f t="shared" si="63"/>
        <v>7</v>
      </c>
      <c r="P750" s="2" t="str">
        <f t="shared" si="64"/>
        <v>WE</v>
      </c>
    </row>
    <row r="751" spans="12:16" x14ac:dyDescent="0.2">
      <c r="L751" s="99">
        <f t="shared" si="65"/>
        <v>42540</v>
      </c>
      <c r="M751" s="3">
        <f t="shared" si="61"/>
        <v>6</v>
      </c>
      <c r="N751" s="3">
        <f t="shared" si="62"/>
        <v>2016</v>
      </c>
      <c r="O751" s="3">
        <f t="shared" si="63"/>
        <v>1</v>
      </c>
      <c r="P751" s="2" t="str">
        <f t="shared" si="64"/>
        <v>WE</v>
      </c>
    </row>
    <row r="752" spans="12:16" x14ac:dyDescent="0.2">
      <c r="L752" s="99">
        <f t="shared" si="65"/>
        <v>42541</v>
      </c>
      <c r="M752" s="3">
        <f t="shared" si="61"/>
        <v>6</v>
      </c>
      <c r="N752" s="3">
        <f t="shared" si="62"/>
        <v>2016</v>
      </c>
      <c r="O752" s="3">
        <f t="shared" si="63"/>
        <v>2</v>
      </c>
      <c r="P752" s="2" t="str">
        <f t="shared" si="64"/>
        <v>WD</v>
      </c>
    </row>
    <row r="753" spans="12:16" x14ac:dyDescent="0.2">
      <c r="L753" s="99">
        <f t="shared" si="65"/>
        <v>42542</v>
      </c>
      <c r="M753" s="3">
        <f t="shared" si="61"/>
        <v>6</v>
      </c>
      <c r="N753" s="3">
        <f t="shared" si="62"/>
        <v>2016</v>
      </c>
      <c r="O753" s="3">
        <f t="shared" si="63"/>
        <v>3</v>
      </c>
      <c r="P753" s="2" t="str">
        <f t="shared" si="64"/>
        <v>WD</v>
      </c>
    </row>
    <row r="754" spans="12:16" x14ac:dyDescent="0.2">
      <c r="L754" s="99">
        <f t="shared" si="65"/>
        <v>42543</v>
      </c>
      <c r="M754" s="3">
        <f t="shared" si="61"/>
        <v>6</v>
      </c>
      <c r="N754" s="3">
        <f t="shared" si="62"/>
        <v>2016</v>
      </c>
      <c r="O754" s="3">
        <f t="shared" si="63"/>
        <v>4</v>
      </c>
      <c r="P754" s="2" t="str">
        <f t="shared" si="64"/>
        <v>WD</v>
      </c>
    </row>
    <row r="755" spans="12:16" x14ac:dyDescent="0.2">
      <c r="L755" s="99">
        <f t="shared" si="65"/>
        <v>42544</v>
      </c>
      <c r="M755" s="3">
        <f t="shared" si="61"/>
        <v>6</v>
      </c>
      <c r="N755" s="3">
        <f t="shared" si="62"/>
        <v>2016</v>
      </c>
      <c r="O755" s="3">
        <f t="shared" si="63"/>
        <v>5</v>
      </c>
      <c r="P755" s="2" t="str">
        <f t="shared" si="64"/>
        <v>WD</v>
      </c>
    </row>
    <row r="756" spans="12:16" x14ac:dyDescent="0.2">
      <c r="L756" s="99">
        <f t="shared" si="65"/>
        <v>42545</v>
      </c>
      <c r="M756" s="3">
        <f t="shared" si="61"/>
        <v>6</v>
      </c>
      <c r="N756" s="3">
        <f t="shared" si="62"/>
        <v>2016</v>
      </c>
      <c r="O756" s="3">
        <f t="shared" si="63"/>
        <v>6</v>
      </c>
      <c r="P756" s="2" t="str">
        <f t="shared" si="64"/>
        <v>WD</v>
      </c>
    </row>
    <row r="757" spans="12:16" x14ac:dyDescent="0.2">
      <c r="L757" s="99">
        <f t="shared" si="65"/>
        <v>42546</v>
      </c>
      <c r="M757" s="3">
        <f t="shared" si="61"/>
        <v>6</v>
      </c>
      <c r="N757" s="3">
        <f t="shared" si="62"/>
        <v>2016</v>
      </c>
      <c r="O757" s="3">
        <f t="shared" si="63"/>
        <v>7</v>
      </c>
      <c r="P757" s="2" t="str">
        <f t="shared" si="64"/>
        <v>WE</v>
      </c>
    </row>
    <row r="758" spans="12:16" x14ac:dyDescent="0.2">
      <c r="L758" s="99">
        <f t="shared" si="65"/>
        <v>42547</v>
      </c>
      <c r="M758" s="3">
        <f t="shared" si="61"/>
        <v>6</v>
      </c>
      <c r="N758" s="3">
        <f t="shared" si="62"/>
        <v>2016</v>
      </c>
      <c r="O758" s="3">
        <f t="shared" si="63"/>
        <v>1</v>
      </c>
      <c r="P758" s="2" t="str">
        <f t="shared" si="64"/>
        <v>WE</v>
      </c>
    </row>
    <row r="759" spans="12:16" x14ac:dyDescent="0.2">
      <c r="L759" s="99">
        <f t="shared" si="65"/>
        <v>42548</v>
      </c>
      <c r="M759" s="3">
        <f t="shared" si="61"/>
        <v>6</v>
      </c>
      <c r="N759" s="3">
        <f t="shared" si="62"/>
        <v>2016</v>
      </c>
      <c r="O759" s="3">
        <f t="shared" si="63"/>
        <v>2</v>
      </c>
      <c r="P759" s="2" t="str">
        <f t="shared" si="64"/>
        <v>WD</v>
      </c>
    </row>
    <row r="760" spans="12:16" x14ac:dyDescent="0.2">
      <c r="L760" s="99">
        <f t="shared" si="65"/>
        <v>42549</v>
      </c>
      <c r="M760" s="3">
        <f t="shared" si="61"/>
        <v>6</v>
      </c>
      <c r="N760" s="3">
        <f t="shared" si="62"/>
        <v>2016</v>
      </c>
      <c r="O760" s="3">
        <f t="shared" si="63"/>
        <v>3</v>
      </c>
      <c r="P760" s="2" t="str">
        <f t="shared" si="64"/>
        <v>WD</v>
      </c>
    </row>
    <row r="761" spans="12:16" x14ac:dyDescent="0.2">
      <c r="L761" s="99">
        <f t="shared" si="65"/>
        <v>42550</v>
      </c>
      <c r="M761" s="3">
        <f t="shared" si="61"/>
        <v>6</v>
      </c>
      <c r="N761" s="3">
        <f t="shared" si="62"/>
        <v>2016</v>
      </c>
      <c r="O761" s="3">
        <f t="shared" si="63"/>
        <v>4</v>
      </c>
      <c r="P761" s="2" t="str">
        <f t="shared" si="64"/>
        <v>WD</v>
      </c>
    </row>
    <row r="762" spans="12:16" x14ac:dyDescent="0.2">
      <c r="L762" s="99">
        <f t="shared" si="65"/>
        <v>42551</v>
      </c>
      <c r="M762" s="3">
        <f t="shared" si="61"/>
        <v>6</v>
      </c>
      <c r="N762" s="3">
        <f t="shared" si="62"/>
        <v>2016</v>
      </c>
      <c r="O762" s="3">
        <f t="shared" si="63"/>
        <v>5</v>
      </c>
      <c r="P762" s="2" t="str">
        <f t="shared" si="64"/>
        <v>WD</v>
      </c>
    </row>
    <row r="763" spans="12:16" x14ac:dyDescent="0.2">
      <c r="L763" s="99">
        <f t="shared" si="65"/>
        <v>42552</v>
      </c>
      <c r="M763" s="3">
        <f t="shared" si="61"/>
        <v>7</v>
      </c>
      <c r="N763" s="3">
        <f t="shared" si="62"/>
        <v>2016</v>
      </c>
      <c r="O763" s="3">
        <f t="shared" si="63"/>
        <v>6</v>
      </c>
      <c r="P763" s="2" t="str">
        <f t="shared" si="64"/>
        <v>WD</v>
      </c>
    </row>
    <row r="764" spans="12:16" x14ac:dyDescent="0.2">
      <c r="L764" s="99">
        <f t="shared" si="65"/>
        <v>42553</v>
      </c>
      <c r="M764" s="3">
        <f t="shared" si="61"/>
        <v>7</v>
      </c>
      <c r="N764" s="3">
        <f t="shared" si="62"/>
        <v>2016</v>
      </c>
      <c r="O764" s="3">
        <f t="shared" si="63"/>
        <v>7</v>
      </c>
      <c r="P764" s="2" t="str">
        <f t="shared" si="64"/>
        <v>WE</v>
      </c>
    </row>
    <row r="765" spans="12:16" x14ac:dyDescent="0.2">
      <c r="L765" s="99">
        <f t="shared" si="65"/>
        <v>42554</v>
      </c>
      <c r="M765" s="3">
        <f t="shared" si="61"/>
        <v>7</v>
      </c>
      <c r="N765" s="3">
        <f t="shared" si="62"/>
        <v>2016</v>
      </c>
      <c r="O765" s="3">
        <f t="shared" si="63"/>
        <v>1</v>
      </c>
      <c r="P765" s="2" t="str">
        <f t="shared" si="64"/>
        <v>WE</v>
      </c>
    </row>
    <row r="766" spans="12:16" x14ac:dyDescent="0.2">
      <c r="L766" s="99">
        <f t="shared" si="65"/>
        <v>42555</v>
      </c>
      <c r="M766" s="3">
        <f t="shared" si="61"/>
        <v>7</v>
      </c>
      <c r="N766" s="3">
        <f t="shared" si="62"/>
        <v>2016</v>
      </c>
      <c r="O766" s="3">
        <f t="shared" si="63"/>
        <v>2</v>
      </c>
      <c r="P766" s="2" t="str">
        <f t="shared" si="64"/>
        <v>WD</v>
      </c>
    </row>
    <row r="767" spans="12:16" x14ac:dyDescent="0.2">
      <c r="L767" s="99">
        <f t="shared" si="65"/>
        <v>42556</v>
      </c>
      <c r="M767" s="3">
        <f t="shared" si="61"/>
        <v>7</v>
      </c>
      <c r="N767" s="3">
        <f t="shared" si="62"/>
        <v>2016</v>
      </c>
      <c r="O767" s="3">
        <f t="shared" si="63"/>
        <v>3</v>
      </c>
      <c r="P767" s="2" t="str">
        <f t="shared" si="64"/>
        <v>WD</v>
      </c>
    </row>
    <row r="768" spans="12:16" x14ac:dyDescent="0.2">
      <c r="L768" s="99">
        <f t="shared" si="65"/>
        <v>42557</v>
      </c>
      <c r="M768" s="3">
        <f t="shared" si="61"/>
        <v>7</v>
      </c>
      <c r="N768" s="3">
        <f t="shared" si="62"/>
        <v>2016</v>
      </c>
      <c r="O768" s="3">
        <f t="shared" si="63"/>
        <v>4</v>
      </c>
      <c r="P768" s="2" t="str">
        <f t="shared" si="64"/>
        <v>WD</v>
      </c>
    </row>
    <row r="769" spans="12:16" x14ac:dyDescent="0.2">
      <c r="L769" s="99">
        <f t="shared" si="65"/>
        <v>42558</v>
      </c>
      <c r="M769" s="3">
        <f t="shared" si="61"/>
        <v>7</v>
      </c>
      <c r="N769" s="3">
        <f t="shared" si="62"/>
        <v>2016</v>
      </c>
      <c r="O769" s="3">
        <f t="shared" si="63"/>
        <v>5</v>
      </c>
      <c r="P769" s="2" t="str">
        <f t="shared" si="64"/>
        <v>WD</v>
      </c>
    </row>
    <row r="770" spans="12:16" x14ac:dyDescent="0.2">
      <c r="L770" s="99">
        <f t="shared" si="65"/>
        <v>42559</v>
      </c>
      <c r="M770" s="3">
        <f t="shared" si="61"/>
        <v>7</v>
      </c>
      <c r="N770" s="3">
        <f t="shared" si="62"/>
        <v>2016</v>
      </c>
      <c r="O770" s="3">
        <f t="shared" si="63"/>
        <v>6</v>
      </c>
      <c r="P770" s="2" t="str">
        <f t="shared" si="64"/>
        <v>WD</v>
      </c>
    </row>
    <row r="771" spans="12:16" x14ac:dyDescent="0.2">
      <c r="L771" s="99">
        <f t="shared" si="65"/>
        <v>42560</v>
      </c>
      <c r="M771" s="3">
        <f t="shared" ref="M771:M834" si="66">MONTH(L771)</f>
        <v>7</v>
      </c>
      <c r="N771" s="3">
        <f t="shared" ref="N771:N834" si="67">YEAR(L771)</f>
        <v>2016</v>
      </c>
      <c r="O771" s="3">
        <f t="shared" ref="O771:O834" si="68">WEEKDAY(L771)</f>
        <v>7</v>
      </c>
      <c r="P771" s="2" t="str">
        <f t="shared" ref="P771:P834" si="69">IF(O771=1,"WE",IF(O771=7,"WE","WD"))</f>
        <v>WE</v>
      </c>
    </row>
    <row r="772" spans="12:16" x14ac:dyDescent="0.2">
      <c r="L772" s="99">
        <f t="shared" ref="L772:L835" si="70">+L771+1</f>
        <v>42561</v>
      </c>
      <c r="M772" s="3">
        <f t="shared" si="66"/>
        <v>7</v>
      </c>
      <c r="N772" s="3">
        <f t="shared" si="67"/>
        <v>2016</v>
      </c>
      <c r="O772" s="3">
        <f t="shared" si="68"/>
        <v>1</v>
      </c>
      <c r="P772" s="2" t="str">
        <f t="shared" si="69"/>
        <v>WE</v>
      </c>
    </row>
    <row r="773" spans="12:16" x14ac:dyDescent="0.2">
      <c r="L773" s="99">
        <f t="shared" si="70"/>
        <v>42562</v>
      </c>
      <c r="M773" s="3">
        <f t="shared" si="66"/>
        <v>7</v>
      </c>
      <c r="N773" s="3">
        <f t="shared" si="67"/>
        <v>2016</v>
      </c>
      <c r="O773" s="3">
        <f t="shared" si="68"/>
        <v>2</v>
      </c>
      <c r="P773" s="2" t="str">
        <f t="shared" si="69"/>
        <v>WD</v>
      </c>
    </row>
    <row r="774" spans="12:16" x14ac:dyDescent="0.2">
      <c r="L774" s="99">
        <f t="shared" si="70"/>
        <v>42563</v>
      </c>
      <c r="M774" s="3">
        <f t="shared" si="66"/>
        <v>7</v>
      </c>
      <c r="N774" s="3">
        <f t="shared" si="67"/>
        <v>2016</v>
      </c>
      <c r="O774" s="3">
        <f t="shared" si="68"/>
        <v>3</v>
      </c>
      <c r="P774" s="2" t="str">
        <f t="shared" si="69"/>
        <v>WD</v>
      </c>
    </row>
    <row r="775" spans="12:16" x14ac:dyDescent="0.2">
      <c r="L775" s="99">
        <f t="shared" si="70"/>
        <v>42564</v>
      </c>
      <c r="M775" s="3">
        <f t="shared" si="66"/>
        <v>7</v>
      </c>
      <c r="N775" s="3">
        <f t="shared" si="67"/>
        <v>2016</v>
      </c>
      <c r="O775" s="3">
        <f t="shared" si="68"/>
        <v>4</v>
      </c>
      <c r="P775" s="2" t="str">
        <f t="shared" si="69"/>
        <v>WD</v>
      </c>
    </row>
    <row r="776" spans="12:16" x14ac:dyDescent="0.2">
      <c r="L776" s="99">
        <f t="shared" si="70"/>
        <v>42565</v>
      </c>
      <c r="M776" s="3">
        <f t="shared" si="66"/>
        <v>7</v>
      </c>
      <c r="N776" s="3">
        <f t="shared" si="67"/>
        <v>2016</v>
      </c>
      <c r="O776" s="3">
        <f t="shared" si="68"/>
        <v>5</v>
      </c>
      <c r="P776" s="2" t="str">
        <f t="shared" si="69"/>
        <v>WD</v>
      </c>
    </row>
    <row r="777" spans="12:16" x14ac:dyDescent="0.2">
      <c r="L777" s="99">
        <f t="shared" si="70"/>
        <v>42566</v>
      </c>
      <c r="M777" s="3">
        <f t="shared" si="66"/>
        <v>7</v>
      </c>
      <c r="N777" s="3">
        <f t="shared" si="67"/>
        <v>2016</v>
      </c>
      <c r="O777" s="3">
        <f t="shared" si="68"/>
        <v>6</v>
      </c>
      <c r="P777" s="2" t="str">
        <f t="shared" si="69"/>
        <v>WD</v>
      </c>
    </row>
    <row r="778" spans="12:16" x14ac:dyDescent="0.2">
      <c r="L778" s="99">
        <f t="shared" si="70"/>
        <v>42567</v>
      </c>
      <c r="M778" s="3">
        <f t="shared" si="66"/>
        <v>7</v>
      </c>
      <c r="N778" s="3">
        <f t="shared" si="67"/>
        <v>2016</v>
      </c>
      <c r="O778" s="3">
        <f t="shared" si="68"/>
        <v>7</v>
      </c>
      <c r="P778" s="2" t="str">
        <f t="shared" si="69"/>
        <v>WE</v>
      </c>
    </row>
    <row r="779" spans="12:16" x14ac:dyDescent="0.2">
      <c r="L779" s="99">
        <f t="shared" si="70"/>
        <v>42568</v>
      </c>
      <c r="M779" s="3">
        <f t="shared" si="66"/>
        <v>7</v>
      </c>
      <c r="N779" s="3">
        <f t="shared" si="67"/>
        <v>2016</v>
      </c>
      <c r="O779" s="3">
        <f t="shared" si="68"/>
        <v>1</v>
      </c>
      <c r="P779" s="2" t="str">
        <f t="shared" si="69"/>
        <v>WE</v>
      </c>
    </row>
    <row r="780" spans="12:16" x14ac:dyDescent="0.2">
      <c r="L780" s="99">
        <f t="shared" si="70"/>
        <v>42569</v>
      </c>
      <c r="M780" s="3">
        <f t="shared" si="66"/>
        <v>7</v>
      </c>
      <c r="N780" s="3">
        <f t="shared" si="67"/>
        <v>2016</v>
      </c>
      <c r="O780" s="3">
        <f t="shared" si="68"/>
        <v>2</v>
      </c>
      <c r="P780" s="2" t="str">
        <f t="shared" si="69"/>
        <v>WD</v>
      </c>
    </row>
    <row r="781" spans="12:16" x14ac:dyDescent="0.2">
      <c r="L781" s="99">
        <f t="shared" si="70"/>
        <v>42570</v>
      </c>
      <c r="M781" s="3">
        <f t="shared" si="66"/>
        <v>7</v>
      </c>
      <c r="N781" s="3">
        <f t="shared" si="67"/>
        <v>2016</v>
      </c>
      <c r="O781" s="3">
        <f t="shared" si="68"/>
        <v>3</v>
      </c>
      <c r="P781" s="2" t="str">
        <f t="shared" si="69"/>
        <v>WD</v>
      </c>
    </row>
    <row r="782" spans="12:16" x14ac:dyDescent="0.2">
      <c r="L782" s="99">
        <f t="shared" si="70"/>
        <v>42571</v>
      </c>
      <c r="M782" s="3">
        <f t="shared" si="66"/>
        <v>7</v>
      </c>
      <c r="N782" s="3">
        <f t="shared" si="67"/>
        <v>2016</v>
      </c>
      <c r="O782" s="3">
        <f t="shared" si="68"/>
        <v>4</v>
      </c>
      <c r="P782" s="2" t="str">
        <f t="shared" si="69"/>
        <v>WD</v>
      </c>
    </row>
    <row r="783" spans="12:16" x14ac:dyDescent="0.2">
      <c r="L783" s="99">
        <f t="shared" si="70"/>
        <v>42572</v>
      </c>
      <c r="M783" s="3">
        <f t="shared" si="66"/>
        <v>7</v>
      </c>
      <c r="N783" s="3">
        <f t="shared" si="67"/>
        <v>2016</v>
      </c>
      <c r="O783" s="3">
        <f t="shared" si="68"/>
        <v>5</v>
      </c>
      <c r="P783" s="2" t="str">
        <f t="shared" si="69"/>
        <v>WD</v>
      </c>
    </row>
    <row r="784" spans="12:16" x14ac:dyDescent="0.2">
      <c r="L784" s="99">
        <f t="shared" si="70"/>
        <v>42573</v>
      </c>
      <c r="M784" s="3">
        <f t="shared" si="66"/>
        <v>7</v>
      </c>
      <c r="N784" s="3">
        <f t="shared" si="67"/>
        <v>2016</v>
      </c>
      <c r="O784" s="3">
        <f t="shared" si="68"/>
        <v>6</v>
      </c>
      <c r="P784" s="2" t="str">
        <f t="shared" si="69"/>
        <v>WD</v>
      </c>
    </row>
    <row r="785" spans="12:16" x14ac:dyDescent="0.2">
      <c r="L785" s="99">
        <f t="shared" si="70"/>
        <v>42574</v>
      </c>
      <c r="M785" s="3">
        <f t="shared" si="66"/>
        <v>7</v>
      </c>
      <c r="N785" s="3">
        <f t="shared" si="67"/>
        <v>2016</v>
      </c>
      <c r="O785" s="3">
        <f t="shared" si="68"/>
        <v>7</v>
      </c>
      <c r="P785" s="2" t="str">
        <f t="shared" si="69"/>
        <v>WE</v>
      </c>
    </row>
    <row r="786" spans="12:16" x14ac:dyDescent="0.2">
      <c r="L786" s="99">
        <f t="shared" si="70"/>
        <v>42575</v>
      </c>
      <c r="M786" s="3">
        <f t="shared" si="66"/>
        <v>7</v>
      </c>
      <c r="N786" s="3">
        <f t="shared" si="67"/>
        <v>2016</v>
      </c>
      <c r="O786" s="3">
        <f t="shared" si="68"/>
        <v>1</v>
      </c>
      <c r="P786" s="2" t="str">
        <f t="shared" si="69"/>
        <v>WE</v>
      </c>
    </row>
    <row r="787" spans="12:16" x14ac:dyDescent="0.2">
      <c r="L787" s="99">
        <f t="shared" si="70"/>
        <v>42576</v>
      </c>
      <c r="M787" s="3">
        <f t="shared" si="66"/>
        <v>7</v>
      </c>
      <c r="N787" s="3">
        <f t="shared" si="67"/>
        <v>2016</v>
      </c>
      <c r="O787" s="3">
        <f t="shared" si="68"/>
        <v>2</v>
      </c>
      <c r="P787" s="2" t="str">
        <f t="shared" si="69"/>
        <v>WD</v>
      </c>
    </row>
    <row r="788" spans="12:16" x14ac:dyDescent="0.2">
      <c r="L788" s="99">
        <f t="shared" si="70"/>
        <v>42577</v>
      </c>
      <c r="M788" s="3">
        <f t="shared" si="66"/>
        <v>7</v>
      </c>
      <c r="N788" s="3">
        <f t="shared" si="67"/>
        <v>2016</v>
      </c>
      <c r="O788" s="3">
        <f t="shared" si="68"/>
        <v>3</v>
      </c>
      <c r="P788" s="2" t="str">
        <f t="shared" si="69"/>
        <v>WD</v>
      </c>
    </row>
    <row r="789" spans="12:16" x14ac:dyDescent="0.2">
      <c r="L789" s="99">
        <f t="shared" si="70"/>
        <v>42578</v>
      </c>
      <c r="M789" s="3">
        <f t="shared" si="66"/>
        <v>7</v>
      </c>
      <c r="N789" s="3">
        <f t="shared" si="67"/>
        <v>2016</v>
      </c>
      <c r="O789" s="3">
        <f t="shared" si="68"/>
        <v>4</v>
      </c>
      <c r="P789" s="2" t="str">
        <f t="shared" si="69"/>
        <v>WD</v>
      </c>
    </row>
    <row r="790" spans="12:16" x14ac:dyDescent="0.2">
      <c r="L790" s="99">
        <f t="shared" si="70"/>
        <v>42579</v>
      </c>
      <c r="M790" s="3">
        <f t="shared" si="66"/>
        <v>7</v>
      </c>
      <c r="N790" s="3">
        <f t="shared" si="67"/>
        <v>2016</v>
      </c>
      <c r="O790" s="3">
        <f t="shared" si="68"/>
        <v>5</v>
      </c>
      <c r="P790" s="2" t="str">
        <f t="shared" si="69"/>
        <v>WD</v>
      </c>
    </row>
    <row r="791" spans="12:16" x14ac:dyDescent="0.2">
      <c r="L791" s="99">
        <f t="shared" si="70"/>
        <v>42580</v>
      </c>
      <c r="M791" s="3">
        <f t="shared" si="66"/>
        <v>7</v>
      </c>
      <c r="N791" s="3">
        <f t="shared" si="67"/>
        <v>2016</v>
      </c>
      <c r="O791" s="3">
        <f t="shared" si="68"/>
        <v>6</v>
      </c>
      <c r="P791" s="2" t="str">
        <f t="shared" si="69"/>
        <v>WD</v>
      </c>
    </row>
    <row r="792" spans="12:16" x14ac:dyDescent="0.2">
      <c r="L792" s="99">
        <f t="shared" si="70"/>
        <v>42581</v>
      </c>
      <c r="M792" s="3">
        <f t="shared" si="66"/>
        <v>7</v>
      </c>
      <c r="N792" s="3">
        <f t="shared" si="67"/>
        <v>2016</v>
      </c>
      <c r="O792" s="3">
        <f t="shared" si="68"/>
        <v>7</v>
      </c>
      <c r="P792" s="2" t="str">
        <f t="shared" si="69"/>
        <v>WE</v>
      </c>
    </row>
    <row r="793" spans="12:16" x14ac:dyDescent="0.2">
      <c r="L793" s="99">
        <f t="shared" si="70"/>
        <v>42582</v>
      </c>
      <c r="M793" s="3">
        <f t="shared" si="66"/>
        <v>7</v>
      </c>
      <c r="N793" s="3">
        <f t="shared" si="67"/>
        <v>2016</v>
      </c>
      <c r="O793" s="3">
        <f t="shared" si="68"/>
        <v>1</v>
      </c>
      <c r="P793" s="2" t="str">
        <f t="shared" si="69"/>
        <v>WE</v>
      </c>
    </row>
    <row r="794" spans="12:16" x14ac:dyDescent="0.2">
      <c r="L794" s="99">
        <f t="shared" si="70"/>
        <v>42583</v>
      </c>
      <c r="M794" s="3">
        <f t="shared" si="66"/>
        <v>8</v>
      </c>
      <c r="N794" s="3">
        <f t="shared" si="67"/>
        <v>2016</v>
      </c>
      <c r="O794" s="3">
        <f t="shared" si="68"/>
        <v>2</v>
      </c>
      <c r="P794" s="2" t="str">
        <f t="shared" si="69"/>
        <v>WD</v>
      </c>
    </row>
    <row r="795" spans="12:16" x14ac:dyDescent="0.2">
      <c r="L795" s="99">
        <f t="shared" si="70"/>
        <v>42584</v>
      </c>
      <c r="M795" s="3">
        <f t="shared" si="66"/>
        <v>8</v>
      </c>
      <c r="N795" s="3">
        <f t="shared" si="67"/>
        <v>2016</v>
      </c>
      <c r="O795" s="3">
        <f t="shared" si="68"/>
        <v>3</v>
      </c>
      <c r="P795" s="2" t="str">
        <f t="shared" si="69"/>
        <v>WD</v>
      </c>
    </row>
    <row r="796" spans="12:16" x14ac:dyDescent="0.2">
      <c r="L796" s="99">
        <f t="shared" si="70"/>
        <v>42585</v>
      </c>
      <c r="M796" s="3">
        <f t="shared" si="66"/>
        <v>8</v>
      </c>
      <c r="N796" s="3">
        <f t="shared" si="67"/>
        <v>2016</v>
      </c>
      <c r="O796" s="3">
        <f t="shared" si="68"/>
        <v>4</v>
      </c>
      <c r="P796" s="2" t="str">
        <f t="shared" si="69"/>
        <v>WD</v>
      </c>
    </row>
    <row r="797" spans="12:16" x14ac:dyDescent="0.2">
      <c r="L797" s="99">
        <f t="shared" si="70"/>
        <v>42586</v>
      </c>
      <c r="M797" s="3">
        <f t="shared" si="66"/>
        <v>8</v>
      </c>
      <c r="N797" s="3">
        <f t="shared" si="67"/>
        <v>2016</v>
      </c>
      <c r="O797" s="3">
        <f t="shared" si="68"/>
        <v>5</v>
      </c>
      <c r="P797" s="2" t="str">
        <f t="shared" si="69"/>
        <v>WD</v>
      </c>
    </row>
    <row r="798" spans="12:16" x14ac:dyDescent="0.2">
      <c r="L798" s="99">
        <f t="shared" si="70"/>
        <v>42587</v>
      </c>
      <c r="M798" s="3">
        <f t="shared" si="66"/>
        <v>8</v>
      </c>
      <c r="N798" s="3">
        <f t="shared" si="67"/>
        <v>2016</v>
      </c>
      <c r="O798" s="3">
        <f t="shared" si="68"/>
        <v>6</v>
      </c>
      <c r="P798" s="2" t="str">
        <f t="shared" si="69"/>
        <v>WD</v>
      </c>
    </row>
    <row r="799" spans="12:16" x14ac:dyDescent="0.2">
      <c r="L799" s="99">
        <f t="shared" si="70"/>
        <v>42588</v>
      </c>
      <c r="M799" s="3">
        <f t="shared" si="66"/>
        <v>8</v>
      </c>
      <c r="N799" s="3">
        <f t="shared" si="67"/>
        <v>2016</v>
      </c>
      <c r="O799" s="3">
        <f t="shared" si="68"/>
        <v>7</v>
      </c>
      <c r="P799" s="2" t="str">
        <f t="shared" si="69"/>
        <v>WE</v>
      </c>
    </row>
    <row r="800" spans="12:16" x14ac:dyDescent="0.2">
      <c r="L800" s="99">
        <f t="shared" si="70"/>
        <v>42589</v>
      </c>
      <c r="M800" s="3">
        <f t="shared" si="66"/>
        <v>8</v>
      </c>
      <c r="N800" s="3">
        <f t="shared" si="67"/>
        <v>2016</v>
      </c>
      <c r="O800" s="3">
        <f t="shared" si="68"/>
        <v>1</v>
      </c>
      <c r="P800" s="2" t="str">
        <f t="shared" si="69"/>
        <v>WE</v>
      </c>
    </row>
    <row r="801" spans="12:16" x14ac:dyDescent="0.2">
      <c r="L801" s="99">
        <f t="shared" si="70"/>
        <v>42590</v>
      </c>
      <c r="M801" s="3">
        <f t="shared" si="66"/>
        <v>8</v>
      </c>
      <c r="N801" s="3">
        <f t="shared" si="67"/>
        <v>2016</v>
      </c>
      <c r="O801" s="3">
        <f t="shared" si="68"/>
        <v>2</v>
      </c>
      <c r="P801" s="2" t="str">
        <f t="shared" si="69"/>
        <v>WD</v>
      </c>
    </row>
    <row r="802" spans="12:16" x14ac:dyDescent="0.2">
      <c r="L802" s="99">
        <f t="shared" si="70"/>
        <v>42591</v>
      </c>
      <c r="M802" s="3">
        <f t="shared" si="66"/>
        <v>8</v>
      </c>
      <c r="N802" s="3">
        <f t="shared" si="67"/>
        <v>2016</v>
      </c>
      <c r="O802" s="3">
        <f t="shared" si="68"/>
        <v>3</v>
      </c>
      <c r="P802" s="2" t="str">
        <f t="shared" si="69"/>
        <v>WD</v>
      </c>
    </row>
    <row r="803" spans="12:16" x14ac:dyDescent="0.2">
      <c r="L803" s="99">
        <f t="shared" si="70"/>
        <v>42592</v>
      </c>
      <c r="M803" s="3">
        <f t="shared" si="66"/>
        <v>8</v>
      </c>
      <c r="N803" s="3">
        <f t="shared" si="67"/>
        <v>2016</v>
      </c>
      <c r="O803" s="3">
        <f t="shared" si="68"/>
        <v>4</v>
      </c>
      <c r="P803" s="2" t="str">
        <f t="shared" si="69"/>
        <v>WD</v>
      </c>
    </row>
    <row r="804" spans="12:16" x14ac:dyDescent="0.2">
      <c r="L804" s="99">
        <f t="shared" si="70"/>
        <v>42593</v>
      </c>
      <c r="M804" s="3">
        <f t="shared" si="66"/>
        <v>8</v>
      </c>
      <c r="N804" s="3">
        <f t="shared" si="67"/>
        <v>2016</v>
      </c>
      <c r="O804" s="3">
        <f t="shared" si="68"/>
        <v>5</v>
      </c>
      <c r="P804" s="2" t="str">
        <f t="shared" si="69"/>
        <v>WD</v>
      </c>
    </row>
    <row r="805" spans="12:16" x14ac:dyDescent="0.2">
      <c r="L805" s="99">
        <f t="shared" si="70"/>
        <v>42594</v>
      </c>
      <c r="M805" s="3">
        <f t="shared" si="66"/>
        <v>8</v>
      </c>
      <c r="N805" s="3">
        <f t="shared" si="67"/>
        <v>2016</v>
      </c>
      <c r="O805" s="3">
        <f t="shared" si="68"/>
        <v>6</v>
      </c>
      <c r="P805" s="2" t="str">
        <f t="shared" si="69"/>
        <v>WD</v>
      </c>
    </row>
    <row r="806" spans="12:16" x14ac:dyDescent="0.2">
      <c r="L806" s="99">
        <f t="shared" si="70"/>
        <v>42595</v>
      </c>
      <c r="M806" s="3">
        <f t="shared" si="66"/>
        <v>8</v>
      </c>
      <c r="N806" s="3">
        <f t="shared" si="67"/>
        <v>2016</v>
      </c>
      <c r="O806" s="3">
        <f t="shared" si="68"/>
        <v>7</v>
      </c>
      <c r="P806" s="2" t="str">
        <f t="shared" si="69"/>
        <v>WE</v>
      </c>
    </row>
    <row r="807" spans="12:16" x14ac:dyDescent="0.2">
      <c r="L807" s="99">
        <f t="shared" si="70"/>
        <v>42596</v>
      </c>
      <c r="M807" s="3">
        <f t="shared" si="66"/>
        <v>8</v>
      </c>
      <c r="N807" s="3">
        <f t="shared" si="67"/>
        <v>2016</v>
      </c>
      <c r="O807" s="3">
        <f t="shared" si="68"/>
        <v>1</v>
      </c>
      <c r="P807" s="2" t="str">
        <f t="shared" si="69"/>
        <v>WE</v>
      </c>
    </row>
    <row r="808" spans="12:16" x14ac:dyDescent="0.2">
      <c r="L808" s="99">
        <f t="shared" si="70"/>
        <v>42597</v>
      </c>
      <c r="M808" s="3">
        <f t="shared" si="66"/>
        <v>8</v>
      </c>
      <c r="N808" s="3">
        <f t="shared" si="67"/>
        <v>2016</v>
      </c>
      <c r="O808" s="3">
        <f t="shared" si="68"/>
        <v>2</v>
      </c>
      <c r="P808" s="2" t="str">
        <f t="shared" si="69"/>
        <v>WD</v>
      </c>
    </row>
    <row r="809" spans="12:16" x14ac:dyDescent="0.2">
      <c r="L809" s="99">
        <f t="shared" si="70"/>
        <v>42598</v>
      </c>
      <c r="M809" s="3">
        <f t="shared" si="66"/>
        <v>8</v>
      </c>
      <c r="N809" s="3">
        <f t="shared" si="67"/>
        <v>2016</v>
      </c>
      <c r="O809" s="3">
        <f t="shared" si="68"/>
        <v>3</v>
      </c>
      <c r="P809" s="2" t="str">
        <f t="shared" si="69"/>
        <v>WD</v>
      </c>
    </row>
    <row r="810" spans="12:16" x14ac:dyDescent="0.2">
      <c r="L810" s="99">
        <f t="shared" si="70"/>
        <v>42599</v>
      </c>
      <c r="M810" s="3">
        <f t="shared" si="66"/>
        <v>8</v>
      </c>
      <c r="N810" s="3">
        <f t="shared" si="67"/>
        <v>2016</v>
      </c>
      <c r="O810" s="3">
        <f t="shared" si="68"/>
        <v>4</v>
      </c>
      <c r="P810" s="2" t="str">
        <f t="shared" si="69"/>
        <v>WD</v>
      </c>
    </row>
    <row r="811" spans="12:16" x14ac:dyDescent="0.2">
      <c r="L811" s="99">
        <f t="shared" si="70"/>
        <v>42600</v>
      </c>
      <c r="M811" s="3">
        <f t="shared" si="66"/>
        <v>8</v>
      </c>
      <c r="N811" s="3">
        <f t="shared" si="67"/>
        <v>2016</v>
      </c>
      <c r="O811" s="3">
        <f t="shared" si="68"/>
        <v>5</v>
      </c>
      <c r="P811" s="2" t="str">
        <f t="shared" si="69"/>
        <v>WD</v>
      </c>
    </row>
    <row r="812" spans="12:16" x14ac:dyDescent="0.2">
      <c r="L812" s="99">
        <f t="shared" si="70"/>
        <v>42601</v>
      </c>
      <c r="M812" s="3">
        <f t="shared" si="66"/>
        <v>8</v>
      </c>
      <c r="N812" s="3">
        <f t="shared" si="67"/>
        <v>2016</v>
      </c>
      <c r="O812" s="3">
        <f t="shared" si="68"/>
        <v>6</v>
      </c>
      <c r="P812" s="2" t="str">
        <f t="shared" si="69"/>
        <v>WD</v>
      </c>
    </row>
    <row r="813" spans="12:16" x14ac:dyDescent="0.2">
      <c r="L813" s="99">
        <f t="shared" si="70"/>
        <v>42602</v>
      </c>
      <c r="M813" s="3">
        <f t="shared" si="66"/>
        <v>8</v>
      </c>
      <c r="N813" s="3">
        <f t="shared" si="67"/>
        <v>2016</v>
      </c>
      <c r="O813" s="3">
        <f t="shared" si="68"/>
        <v>7</v>
      </c>
      <c r="P813" s="2" t="str">
        <f t="shared" si="69"/>
        <v>WE</v>
      </c>
    </row>
    <row r="814" spans="12:16" x14ac:dyDescent="0.2">
      <c r="L814" s="99">
        <f t="shared" si="70"/>
        <v>42603</v>
      </c>
      <c r="M814" s="3">
        <f t="shared" si="66"/>
        <v>8</v>
      </c>
      <c r="N814" s="3">
        <f t="shared" si="67"/>
        <v>2016</v>
      </c>
      <c r="O814" s="3">
        <f t="shared" si="68"/>
        <v>1</v>
      </c>
      <c r="P814" s="2" t="str">
        <f t="shared" si="69"/>
        <v>WE</v>
      </c>
    </row>
    <row r="815" spans="12:16" x14ac:dyDescent="0.2">
      <c r="L815" s="99">
        <f t="shared" si="70"/>
        <v>42604</v>
      </c>
      <c r="M815" s="3">
        <f t="shared" si="66"/>
        <v>8</v>
      </c>
      <c r="N815" s="3">
        <f t="shared" si="67"/>
        <v>2016</v>
      </c>
      <c r="O815" s="3">
        <f t="shared" si="68"/>
        <v>2</v>
      </c>
      <c r="P815" s="2" t="str">
        <f t="shared" si="69"/>
        <v>WD</v>
      </c>
    </row>
    <row r="816" spans="12:16" x14ac:dyDescent="0.2">
      <c r="L816" s="99">
        <f t="shared" si="70"/>
        <v>42605</v>
      </c>
      <c r="M816" s="3">
        <f t="shared" si="66"/>
        <v>8</v>
      </c>
      <c r="N816" s="3">
        <f t="shared" si="67"/>
        <v>2016</v>
      </c>
      <c r="O816" s="3">
        <f t="shared" si="68"/>
        <v>3</v>
      </c>
      <c r="P816" s="2" t="str">
        <f t="shared" si="69"/>
        <v>WD</v>
      </c>
    </row>
    <row r="817" spans="12:16" x14ac:dyDescent="0.2">
      <c r="L817" s="99">
        <f t="shared" si="70"/>
        <v>42606</v>
      </c>
      <c r="M817" s="3">
        <f t="shared" si="66"/>
        <v>8</v>
      </c>
      <c r="N817" s="3">
        <f t="shared" si="67"/>
        <v>2016</v>
      </c>
      <c r="O817" s="3">
        <f t="shared" si="68"/>
        <v>4</v>
      </c>
      <c r="P817" s="2" t="str">
        <f t="shared" si="69"/>
        <v>WD</v>
      </c>
    </row>
    <row r="818" spans="12:16" x14ac:dyDescent="0.2">
      <c r="L818" s="99">
        <f t="shared" si="70"/>
        <v>42607</v>
      </c>
      <c r="M818" s="3">
        <f t="shared" si="66"/>
        <v>8</v>
      </c>
      <c r="N818" s="3">
        <f t="shared" si="67"/>
        <v>2016</v>
      </c>
      <c r="O818" s="3">
        <f t="shared" si="68"/>
        <v>5</v>
      </c>
      <c r="P818" s="2" t="str">
        <f t="shared" si="69"/>
        <v>WD</v>
      </c>
    </row>
    <row r="819" spans="12:16" x14ac:dyDescent="0.2">
      <c r="L819" s="99">
        <f t="shared" si="70"/>
        <v>42608</v>
      </c>
      <c r="M819" s="3">
        <f t="shared" si="66"/>
        <v>8</v>
      </c>
      <c r="N819" s="3">
        <f t="shared" si="67"/>
        <v>2016</v>
      </c>
      <c r="O819" s="3">
        <f t="shared" si="68"/>
        <v>6</v>
      </c>
      <c r="P819" s="2" t="str">
        <f t="shared" si="69"/>
        <v>WD</v>
      </c>
    </row>
    <row r="820" spans="12:16" x14ac:dyDescent="0.2">
      <c r="L820" s="99">
        <f t="shared" si="70"/>
        <v>42609</v>
      </c>
      <c r="M820" s="3">
        <f t="shared" si="66"/>
        <v>8</v>
      </c>
      <c r="N820" s="3">
        <f t="shared" si="67"/>
        <v>2016</v>
      </c>
      <c r="O820" s="3">
        <f t="shared" si="68"/>
        <v>7</v>
      </c>
      <c r="P820" s="2" t="str">
        <f t="shared" si="69"/>
        <v>WE</v>
      </c>
    </row>
    <row r="821" spans="12:16" x14ac:dyDescent="0.2">
      <c r="L821" s="99">
        <f t="shared" si="70"/>
        <v>42610</v>
      </c>
      <c r="M821" s="3">
        <f t="shared" si="66"/>
        <v>8</v>
      </c>
      <c r="N821" s="3">
        <f t="shared" si="67"/>
        <v>2016</v>
      </c>
      <c r="O821" s="3">
        <f t="shared" si="68"/>
        <v>1</v>
      </c>
      <c r="P821" s="2" t="str">
        <f t="shared" si="69"/>
        <v>WE</v>
      </c>
    </row>
    <row r="822" spans="12:16" x14ac:dyDescent="0.2">
      <c r="L822" s="99">
        <f t="shared" si="70"/>
        <v>42611</v>
      </c>
      <c r="M822" s="3">
        <f t="shared" si="66"/>
        <v>8</v>
      </c>
      <c r="N822" s="3">
        <f t="shared" si="67"/>
        <v>2016</v>
      </c>
      <c r="O822" s="3">
        <f t="shared" si="68"/>
        <v>2</v>
      </c>
      <c r="P822" s="2" t="str">
        <f t="shared" si="69"/>
        <v>WD</v>
      </c>
    </row>
    <row r="823" spans="12:16" x14ac:dyDescent="0.2">
      <c r="L823" s="99">
        <f t="shared" si="70"/>
        <v>42612</v>
      </c>
      <c r="M823" s="3">
        <f t="shared" si="66"/>
        <v>8</v>
      </c>
      <c r="N823" s="3">
        <f t="shared" si="67"/>
        <v>2016</v>
      </c>
      <c r="O823" s="3">
        <f t="shared" si="68"/>
        <v>3</v>
      </c>
      <c r="P823" s="2" t="str">
        <f t="shared" si="69"/>
        <v>WD</v>
      </c>
    </row>
    <row r="824" spans="12:16" x14ac:dyDescent="0.2">
      <c r="L824" s="99">
        <f t="shared" si="70"/>
        <v>42613</v>
      </c>
      <c r="M824" s="3">
        <f t="shared" si="66"/>
        <v>8</v>
      </c>
      <c r="N824" s="3">
        <f t="shared" si="67"/>
        <v>2016</v>
      </c>
      <c r="O824" s="3">
        <f t="shared" si="68"/>
        <v>4</v>
      </c>
      <c r="P824" s="2" t="str">
        <f t="shared" si="69"/>
        <v>WD</v>
      </c>
    </row>
    <row r="825" spans="12:16" x14ac:dyDescent="0.2">
      <c r="L825" s="99">
        <f t="shared" si="70"/>
        <v>42614</v>
      </c>
      <c r="M825" s="3">
        <f t="shared" si="66"/>
        <v>9</v>
      </c>
      <c r="N825" s="3">
        <f t="shared" si="67"/>
        <v>2016</v>
      </c>
      <c r="O825" s="3">
        <f t="shared" si="68"/>
        <v>5</v>
      </c>
      <c r="P825" s="2" t="str">
        <f t="shared" si="69"/>
        <v>WD</v>
      </c>
    </row>
    <row r="826" spans="12:16" x14ac:dyDescent="0.2">
      <c r="L826" s="99">
        <f t="shared" si="70"/>
        <v>42615</v>
      </c>
      <c r="M826" s="3">
        <f t="shared" si="66"/>
        <v>9</v>
      </c>
      <c r="N826" s="3">
        <f t="shared" si="67"/>
        <v>2016</v>
      </c>
      <c r="O826" s="3">
        <f t="shared" si="68"/>
        <v>6</v>
      </c>
      <c r="P826" s="2" t="str">
        <f t="shared" si="69"/>
        <v>WD</v>
      </c>
    </row>
    <row r="827" spans="12:16" x14ac:dyDescent="0.2">
      <c r="L827" s="99">
        <f t="shared" si="70"/>
        <v>42616</v>
      </c>
      <c r="M827" s="3">
        <f t="shared" si="66"/>
        <v>9</v>
      </c>
      <c r="N827" s="3">
        <f t="shared" si="67"/>
        <v>2016</v>
      </c>
      <c r="O827" s="3">
        <f t="shared" si="68"/>
        <v>7</v>
      </c>
      <c r="P827" s="2" t="str">
        <f t="shared" si="69"/>
        <v>WE</v>
      </c>
    </row>
    <row r="828" spans="12:16" x14ac:dyDescent="0.2">
      <c r="L828" s="99">
        <f t="shared" si="70"/>
        <v>42617</v>
      </c>
      <c r="M828" s="3">
        <f t="shared" si="66"/>
        <v>9</v>
      </c>
      <c r="N828" s="3">
        <f t="shared" si="67"/>
        <v>2016</v>
      </c>
      <c r="O828" s="3">
        <f t="shared" si="68"/>
        <v>1</v>
      </c>
      <c r="P828" s="2" t="str">
        <f t="shared" si="69"/>
        <v>WE</v>
      </c>
    </row>
    <row r="829" spans="12:16" x14ac:dyDescent="0.2">
      <c r="L829" s="99">
        <f t="shared" si="70"/>
        <v>42618</v>
      </c>
      <c r="M829" s="3">
        <f t="shared" si="66"/>
        <v>9</v>
      </c>
      <c r="N829" s="3">
        <f t="shared" si="67"/>
        <v>2016</v>
      </c>
      <c r="O829" s="3">
        <f t="shared" si="68"/>
        <v>2</v>
      </c>
      <c r="P829" s="2" t="str">
        <f t="shared" si="69"/>
        <v>WD</v>
      </c>
    </row>
    <row r="830" spans="12:16" x14ac:dyDescent="0.2">
      <c r="L830" s="99">
        <f t="shared" si="70"/>
        <v>42619</v>
      </c>
      <c r="M830" s="3">
        <f t="shared" si="66"/>
        <v>9</v>
      </c>
      <c r="N830" s="3">
        <f t="shared" si="67"/>
        <v>2016</v>
      </c>
      <c r="O830" s="3">
        <f t="shared" si="68"/>
        <v>3</v>
      </c>
      <c r="P830" s="2" t="str">
        <f t="shared" si="69"/>
        <v>WD</v>
      </c>
    </row>
    <row r="831" spans="12:16" x14ac:dyDescent="0.2">
      <c r="L831" s="99">
        <f t="shared" si="70"/>
        <v>42620</v>
      </c>
      <c r="M831" s="3">
        <f t="shared" si="66"/>
        <v>9</v>
      </c>
      <c r="N831" s="3">
        <f t="shared" si="67"/>
        <v>2016</v>
      </c>
      <c r="O831" s="3">
        <f t="shared" si="68"/>
        <v>4</v>
      </c>
      <c r="P831" s="2" t="str">
        <f t="shared" si="69"/>
        <v>WD</v>
      </c>
    </row>
    <row r="832" spans="12:16" x14ac:dyDescent="0.2">
      <c r="L832" s="99">
        <f t="shared" si="70"/>
        <v>42621</v>
      </c>
      <c r="M832" s="3">
        <f t="shared" si="66"/>
        <v>9</v>
      </c>
      <c r="N832" s="3">
        <f t="shared" si="67"/>
        <v>2016</v>
      </c>
      <c r="O832" s="3">
        <f t="shared" si="68"/>
        <v>5</v>
      </c>
      <c r="P832" s="2" t="str">
        <f t="shared" si="69"/>
        <v>WD</v>
      </c>
    </row>
    <row r="833" spans="12:16" x14ac:dyDescent="0.2">
      <c r="L833" s="99">
        <f t="shared" si="70"/>
        <v>42622</v>
      </c>
      <c r="M833" s="3">
        <f t="shared" si="66"/>
        <v>9</v>
      </c>
      <c r="N833" s="3">
        <f t="shared" si="67"/>
        <v>2016</v>
      </c>
      <c r="O833" s="3">
        <f t="shared" si="68"/>
        <v>6</v>
      </c>
      <c r="P833" s="2" t="str">
        <f t="shared" si="69"/>
        <v>WD</v>
      </c>
    </row>
    <row r="834" spans="12:16" x14ac:dyDescent="0.2">
      <c r="L834" s="99">
        <f t="shared" si="70"/>
        <v>42623</v>
      </c>
      <c r="M834" s="3">
        <f t="shared" si="66"/>
        <v>9</v>
      </c>
      <c r="N834" s="3">
        <f t="shared" si="67"/>
        <v>2016</v>
      </c>
      <c r="O834" s="3">
        <f t="shared" si="68"/>
        <v>7</v>
      </c>
      <c r="P834" s="2" t="str">
        <f t="shared" si="69"/>
        <v>WE</v>
      </c>
    </row>
    <row r="835" spans="12:16" x14ac:dyDescent="0.2">
      <c r="L835" s="99">
        <f t="shared" si="70"/>
        <v>42624</v>
      </c>
      <c r="M835" s="3">
        <f t="shared" ref="M835:M898" si="71">MONTH(L835)</f>
        <v>9</v>
      </c>
      <c r="N835" s="3">
        <f t="shared" ref="N835:N898" si="72">YEAR(L835)</f>
        <v>2016</v>
      </c>
      <c r="O835" s="3">
        <f t="shared" ref="O835:O898" si="73">WEEKDAY(L835)</f>
        <v>1</v>
      </c>
      <c r="P835" s="2" t="str">
        <f t="shared" ref="P835:P898" si="74">IF(O835=1,"WE",IF(O835=7,"WE","WD"))</f>
        <v>WE</v>
      </c>
    </row>
    <row r="836" spans="12:16" x14ac:dyDescent="0.2">
      <c r="L836" s="99">
        <f t="shared" ref="L836:L899" si="75">+L835+1</f>
        <v>42625</v>
      </c>
      <c r="M836" s="3">
        <f t="shared" si="71"/>
        <v>9</v>
      </c>
      <c r="N836" s="3">
        <f t="shared" si="72"/>
        <v>2016</v>
      </c>
      <c r="O836" s="3">
        <f t="shared" si="73"/>
        <v>2</v>
      </c>
      <c r="P836" s="2" t="str">
        <f t="shared" si="74"/>
        <v>WD</v>
      </c>
    </row>
    <row r="837" spans="12:16" x14ac:dyDescent="0.2">
      <c r="L837" s="99">
        <f t="shared" si="75"/>
        <v>42626</v>
      </c>
      <c r="M837" s="3">
        <f t="shared" si="71"/>
        <v>9</v>
      </c>
      <c r="N837" s="3">
        <f t="shared" si="72"/>
        <v>2016</v>
      </c>
      <c r="O837" s="3">
        <f t="shared" si="73"/>
        <v>3</v>
      </c>
      <c r="P837" s="2" t="str">
        <f t="shared" si="74"/>
        <v>WD</v>
      </c>
    </row>
    <row r="838" spans="12:16" x14ac:dyDescent="0.2">
      <c r="L838" s="99">
        <f t="shared" si="75"/>
        <v>42627</v>
      </c>
      <c r="M838" s="3">
        <f t="shared" si="71"/>
        <v>9</v>
      </c>
      <c r="N838" s="3">
        <f t="shared" si="72"/>
        <v>2016</v>
      </c>
      <c r="O838" s="3">
        <f t="shared" si="73"/>
        <v>4</v>
      </c>
      <c r="P838" s="2" t="str">
        <f t="shared" si="74"/>
        <v>WD</v>
      </c>
    </row>
    <row r="839" spans="12:16" x14ac:dyDescent="0.2">
      <c r="L839" s="99">
        <f t="shared" si="75"/>
        <v>42628</v>
      </c>
      <c r="M839" s="3">
        <f t="shared" si="71"/>
        <v>9</v>
      </c>
      <c r="N839" s="3">
        <f t="shared" si="72"/>
        <v>2016</v>
      </c>
      <c r="O839" s="3">
        <f t="shared" si="73"/>
        <v>5</v>
      </c>
      <c r="P839" s="2" t="str">
        <f t="shared" si="74"/>
        <v>WD</v>
      </c>
    </row>
    <row r="840" spans="12:16" x14ac:dyDescent="0.2">
      <c r="L840" s="99">
        <f t="shared" si="75"/>
        <v>42629</v>
      </c>
      <c r="M840" s="3">
        <f t="shared" si="71"/>
        <v>9</v>
      </c>
      <c r="N840" s="3">
        <f t="shared" si="72"/>
        <v>2016</v>
      </c>
      <c r="O840" s="3">
        <f t="shared" si="73"/>
        <v>6</v>
      </c>
      <c r="P840" s="2" t="str">
        <f t="shared" si="74"/>
        <v>WD</v>
      </c>
    </row>
    <row r="841" spans="12:16" x14ac:dyDescent="0.2">
      <c r="L841" s="99">
        <f t="shared" si="75"/>
        <v>42630</v>
      </c>
      <c r="M841" s="3">
        <f t="shared" si="71"/>
        <v>9</v>
      </c>
      <c r="N841" s="3">
        <f t="shared" si="72"/>
        <v>2016</v>
      </c>
      <c r="O841" s="3">
        <f t="shared" si="73"/>
        <v>7</v>
      </c>
      <c r="P841" s="2" t="str">
        <f t="shared" si="74"/>
        <v>WE</v>
      </c>
    </row>
    <row r="842" spans="12:16" x14ac:dyDescent="0.2">
      <c r="L842" s="99">
        <f t="shared" si="75"/>
        <v>42631</v>
      </c>
      <c r="M842" s="3">
        <f t="shared" si="71"/>
        <v>9</v>
      </c>
      <c r="N842" s="3">
        <f t="shared" si="72"/>
        <v>2016</v>
      </c>
      <c r="O842" s="3">
        <f t="shared" si="73"/>
        <v>1</v>
      </c>
      <c r="P842" s="2" t="str">
        <f t="shared" si="74"/>
        <v>WE</v>
      </c>
    </row>
    <row r="843" spans="12:16" x14ac:dyDescent="0.2">
      <c r="L843" s="99">
        <f t="shared" si="75"/>
        <v>42632</v>
      </c>
      <c r="M843" s="3">
        <f t="shared" si="71"/>
        <v>9</v>
      </c>
      <c r="N843" s="3">
        <f t="shared" si="72"/>
        <v>2016</v>
      </c>
      <c r="O843" s="3">
        <f t="shared" si="73"/>
        <v>2</v>
      </c>
      <c r="P843" s="2" t="str">
        <f t="shared" si="74"/>
        <v>WD</v>
      </c>
    </row>
    <row r="844" spans="12:16" x14ac:dyDescent="0.2">
      <c r="L844" s="99">
        <f t="shared" si="75"/>
        <v>42633</v>
      </c>
      <c r="M844" s="3">
        <f t="shared" si="71"/>
        <v>9</v>
      </c>
      <c r="N844" s="3">
        <f t="shared" si="72"/>
        <v>2016</v>
      </c>
      <c r="O844" s="3">
        <f t="shared" si="73"/>
        <v>3</v>
      </c>
      <c r="P844" s="2" t="str">
        <f t="shared" si="74"/>
        <v>WD</v>
      </c>
    </row>
    <row r="845" spans="12:16" x14ac:dyDescent="0.2">
      <c r="L845" s="99">
        <f t="shared" si="75"/>
        <v>42634</v>
      </c>
      <c r="M845" s="3">
        <f t="shared" si="71"/>
        <v>9</v>
      </c>
      <c r="N845" s="3">
        <f t="shared" si="72"/>
        <v>2016</v>
      </c>
      <c r="O845" s="3">
        <f t="shared" si="73"/>
        <v>4</v>
      </c>
      <c r="P845" s="2" t="str">
        <f t="shared" si="74"/>
        <v>WD</v>
      </c>
    </row>
    <row r="846" spans="12:16" x14ac:dyDescent="0.2">
      <c r="L846" s="99">
        <f t="shared" si="75"/>
        <v>42635</v>
      </c>
      <c r="M846" s="3">
        <f t="shared" si="71"/>
        <v>9</v>
      </c>
      <c r="N846" s="3">
        <f t="shared" si="72"/>
        <v>2016</v>
      </c>
      <c r="O846" s="3">
        <f t="shared" si="73"/>
        <v>5</v>
      </c>
      <c r="P846" s="2" t="str">
        <f t="shared" si="74"/>
        <v>WD</v>
      </c>
    </row>
    <row r="847" spans="12:16" x14ac:dyDescent="0.2">
      <c r="L847" s="99">
        <f t="shared" si="75"/>
        <v>42636</v>
      </c>
      <c r="M847" s="3">
        <f t="shared" si="71"/>
        <v>9</v>
      </c>
      <c r="N847" s="3">
        <f t="shared" si="72"/>
        <v>2016</v>
      </c>
      <c r="O847" s="3">
        <f t="shared" si="73"/>
        <v>6</v>
      </c>
      <c r="P847" s="2" t="str">
        <f t="shared" si="74"/>
        <v>WD</v>
      </c>
    </row>
    <row r="848" spans="12:16" x14ac:dyDescent="0.2">
      <c r="L848" s="99">
        <f t="shared" si="75"/>
        <v>42637</v>
      </c>
      <c r="M848" s="3">
        <f t="shared" si="71"/>
        <v>9</v>
      </c>
      <c r="N848" s="3">
        <f t="shared" si="72"/>
        <v>2016</v>
      </c>
      <c r="O848" s="3">
        <f t="shared" si="73"/>
        <v>7</v>
      </c>
      <c r="P848" s="2" t="str">
        <f t="shared" si="74"/>
        <v>WE</v>
      </c>
    </row>
    <row r="849" spans="12:16" x14ac:dyDescent="0.2">
      <c r="L849" s="99">
        <f t="shared" si="75"/>
        <v>42638</v>
      </c>
      <c r="M849" s="3">
        <f t="shared" si="71"/>
        <v>9</v>
      </c>
      <c r="N849" s="3">
        <f t="shared" si="72"/>
        <v>2016</v>
      </c>
      <c r="O849" s="3">
        <f t="shared" si="73"/>
        <v>1</v>
      </c>
      <c r="P849" s="2" t="str">
        <f t="shared" si="74"/>
        <v>WE</v>
      </c>
    </row>
    <row r="850" spans="12:16" x14ac:dyDescent="0.2">
      <c r="L850" s="99">
        <f t="shared" si="75"/>
        <v>42639</v>
      </c>
      <c r="M850" s="3">
        <f t="shared" si="71"/>
        <v>9</v>
      </c>
      <c r="N850" s="3">
        <f t="shared" si="72"/>
        <v>2016</v>
      </c>
      <c r="O850" s="3">
        <f t="shared" si="73"/>
        <v>2</v>
      </c>
      <c r="P850" s="2" t="str">
        <f t="shared" si="74"/>
        <v>WD</v>
      </c>
    </row>
    <row r="851" spans="12:16" x14ac:dyDescent="0.2">
      <c r="L851" s="99">
        <f t="shared" si="75"/>
        <v>42640</v>
      </c>
      <c r="M851" s="3">
        <f t="shared" si="71"/>
        <v>9</v>
      </c>
      <c r="N851" s="3">
        <f t="shared" si="72"/>
        <v>2016</v>
      </c>
      <c r="O851" s="3">
        <f t="shared" si="73"/>
        <v>3</v>
      </c>
      <c r="P851" s="2" t="str">
        <f t="shared" si="74"/>
        <v>WD</v>
      </c>
    </row>
    <row r="852" spans="12:16" x14ac:dyDescent="0.2">
      <c r="L852" s="99">
        <f t="shared" si="75"/>
        <v>42641</v>
      </c>
      <c r="M852" s="3">
        <f t="shared" si="71"/>
        <v>9</v>
      </c>
      <c r="N852" s="3">
        <f t="shared" si="72"/>
        <v>2016</v>
      </c>
      <c r="O852" s="3">
        <f t="shared" si="73"/>
        <v>4</v>
      </c>
      <c r="P852" s="2" t="str">
        <f t="shared" si="74"/>
        <v>WD</v>
      </c>
    </row>
    <row r="853" spans="12:16" x14ac:dyDescent="0.2">
      <c r="L853" s="99">
        <f t="shared" si="75"/>
        <v>42642</v>
      </c>
      <c r="M853" s="3">
        <f t="shared" si="71"/>
        <v>9</v>
      </c>
      <c r="N853" s="3">
        <f t="shared" si="72"/>
        <v>2016</v>
      </c>
      <c r="O853" s="3">
        <f t="shared" si="73"/>
        <v>5</v>
      </c>
      <c r="P853" s="2" t="str">
        <f t="shared" si="74"/>
        <v>WD</v>
      </c>
    </row>
    <row r="854" spans="12:16" x14ac:dyDescent="0.2">
      <c r="L854" s="99">
        <f t="shared" si="75"/>
        <v>42643</v>
      </c>
      <c r="M854" s="3">
        <f t="shared" si="71"/>
        <v>9</v>
      </c>
      <c r="N854" s="3">
        <f t="shared" si="72"/>
        <v>2016</v>
      </c>
      <c r="O854" s="3">
        <f t="shared" si="73"/>
        <v>6</v>
      </c>
      <c r="P854" s="2" t="str">
        <f t="shared" si="74"/>
        <v>WD</v>
      </c>
    </row>
    <row r="855" spans="12:16" x14ac:dyDescent="0.2">
      <c r="L855" s="99">
        <f t="shared" si="75"/>
        <v>42644</v>
      </c>
      <c r="M855" s="3">
        <f t="shared" si="71"/>
        <v>10</v>
      </c>
      <c r="N855" s="3">
        <f t="shared" si="72"/>
        <v>2016</v>
      </c>
      <c r="O855" s="3">
        <f t="shared" si="73"/>
        <v>7</v>
      </c>
      <c r="P855" s="2" t="str">
        <f t="shared" si="74"/>
        <v>WE</v>
      </c>
    </row>
    <row r="856" spans="12:16" x14ac:dyDescent="0.2">
      <c r="L856" s="99">
        <f t="shared" si="75"/>
        <v>42645</v>
      </c>
      <c r="M856" s="3">
        <f t="shared" si="71"/>
        <v>10</v>
      </c>
      <c r="N856" s="3">
        <f t="shared" si="72"/>
        <v>2016</v>
      </c>
      <c r="O856" s="3">
        <f t="shared" si="73"/>
        <v>1</v>
      </c>
      <c r="P856" s="2" t="str">
        <f t="shared" si="74"/>
        <v>WE</v>
      </c>
    </row>
    <row r="857" spans="12:16" x14ac:dyDescent="0.2">
      <c r="L857" s="99">
        <f t="shared" si="75"/>
        <v>42646</v>
      </c>
      <c r="M857" s="3">
        <f t="shared" si="71"/>
        <v>10</v>
      </c>
      <c r="N857" s="3">
        <f t="shared" si="72"/>
        <v>2016</v>
      </c>
      <c r="O857" s="3">
        <f t="shared" si="73"/>
        <v>2</v>
      </c>
      <c r="P857" s="2" t="str">
        <f t="shared" si="74"/>
        <v>WD</v>
      </c>
    </row>
    <row r="858" spans="12:16" x14ac:dyDescent="0.2">
      <c r="L858" s="99">
        <f t="shared" si="75"/>
        <v>42647</v>
      </c>
      <c r="M858" s="3">
        <f t="shared" si="71"/>
        <v>10</v>
      </c>
      <c r="N858" s="3">
        <f t="shared" si="72"/>
        <v>2016</v>
      </c>
      <c r="O858" s="3">
        <f t="shared" si="73"/>
        <v>3</v>
      </c>
      <c r="P858" s="2" t="str">
        <f t="shared" si="74"/>
        <v>WD</v>
      </c>
    </row>
    <row r="859" spans="12:16" x14ac:dyDescent="0.2">
      <c r="L859" s="99">
        <f t="shared" si="75"/>
        <v>42648</v>
      </c>
      <c r="M859" s="3">
        <f t="shared" si="71"/>
        <v>10</v>
      </c>
      <c r="N859" s="3">
        <f t="shared" si="72"/>
        <v>2016</v>
      </c>
      <c r="O859" s="3">
        <f t="shared" si="73"/>
        <v>4</v>
      </c>
      <c r="P859" s="2" t="str">
        <f t="shared" si="74"/>
        <v>WD</v>
      </c>
    </row>
    <row r="860" spans="12:16" x14ac:dyDescent="0.2">
      <c r="L860" s="99">
        <f t="shared" si="75"/>
        <v>42649</v>
      </c>
      <c r="M860" s="3">
        <f t="shared" si="71"/>
        <v>10</v>
      </c>
      <c r="N860" s="3">
        <f t="shared" si="72"/>
        <v>2016</v>
      </c>
      <c r="O860" s="3">
        <f t="shared" si="73"/>
        <v>5</v>
      </c>
      <c r="P860" s="2" t="str">
        <f t="shared" si="74"/>
        <v>WD</v>
      </c>
    </row>
    <row r="861" spans="12:16" x14ac:dyDescent="0.2">
      <c r="L861" s="99">
        <f t="shared" si="75"/>
        <v>42650</v>
      </c>
      <c r="M861" s="3">
        <f t="shared" si="71"/>
        <v>10</v>
      </c>
      <c r="N861" s="3">
        <f t="shared" si="72"/>
        <v>2016</v>
      </c>
      <c r="O861" s="3">
        <f t="shared" si="73"/>
        <v>6</v>
      </c>
      <c r="P861" s="2" t="str">
        <f t="shared" si="74"/>
        <v>WD</v>
      </c>
    </row>
    <row r="862" spans="12:16" x14ac:dyDescent="0.2">
      <c r="L862" s="99">
        <f t="shared" si="75"/>
        <v>42651</v>
      </c>
      <c r="M862" s="3">
        <f t="shared" si="71"/>
        <v>10</v>
      </c>
      <c r="N862" s="3">
        <f t="shared" si="72"/>
        <v>2016</v>
      </c>
      <c r="O862" s="3">
        <f t="shared" si="73"/>
        <v>7</v>
      </c>
      <c r="P862" s="2" t="str">
        <f t="shared" si="74"/>
        <v>WE</v>
      </c>
    </row>
    <row r="863" spans="12:16" x14ac:dyDescent="0.2">
      <c r="L863" s="99">
        <f t="shared" si="75"/>
        <v>42652</v>
      </c>
      <c r="M863" s="3">
        <f t="shared" si="71"/>
        <v>10</v>
      </c>
      <c r="N863" s="3">
        <f t="shared" si="72"/>
        <v>2016</v>
      </c>
      <c r="O863" s="3">
        <f t="shared" si="73"/>
        <v>1</v>
      </c>
      <c r="P863" s="2" t="str">
        <f t="shared" si="74"/>
        <v>WE</v>
      </c>
    </row>
    <row r="864" spans="12:16" x14ac:dyDescent="0.2">
      <c r="L864" s="99">
        <f t="shared" si="75"/>
        <v>42653</v>
      </c>
      <c r="M864" s="3">
        <f t="shared" si="71"/>
        <v>10</v>
      </c>
      <c r="N864" s="3">
        <f t="shared" si="72"/>
        <v>2016</v>
      </c>
      <c r="O864" s="3">
        <f t="shared" si="73"/>
        <v>2</v>
      </c>
      <c r="P864" s="2" t="str">
        <f t="shared" si="74"/>
        <v>WD</v>
      </c>
    </row>
    <row r="865" spans="12:16" x14ac:dyDescent="0.2">
      <c r="L865" s="99">
        <f t="shared" si="75"/>
        <v>42654</v>
      </c>
      <c r="M865" s="3">
        <f t="shared" si="71"/>
        <v>10</v>
      </c>
      <c r="N865" s="3">
        <f t="shared" si="72"/>
        <v>2016</v>
      </c>
      <c r="O865" s="3">
        <f t="shared" si="73"/>
        <v>3</v>
      </c>
      <c r="P865" s="2" t="str">
        <f t="shared" si="74"/>
        <v>WD</v>
      </c>
    </row>
    <row r="866" spans="12:16" x14ac:dyDescent="0.2">
      <c r="L866" s="99">
        <f t="shared" si="75"/>
        <v>42655</v>
      </c>
      <c r="M866" s="3">
        <f t="shared" si="71"/>
        <v>10</v>
      </c>
      <c r="N866" s="3">
        <f t="shared" si="72"/>
        <v>2016</v>
      </c>
      <c r="O866" s="3">
        <f t="shared" si="73"/>
        <v>4</v>
      </c>
      <c r="P866" s="2" t="str">
        <f t="shared" si="74"/>
        <v>WD</v>
      </c>
    </row>
    <row r="867" spans="12:16" x14ac:dyDescent="0.2">
      <c r="L867" s="99">
        <f t="shared" si="75"/>
        <v>42656</v>
      </c>
      <c r="M867" s="3">
        <f t="shared" si="71"/>
        <v>10</v>
      </c>
      <c r="N867" s="3">
        <f t="shared" si="72"/>
        <v>2016</v>
      </c>
      <c r="O867" s="3">
        <f t="shared" si="73"/>
        <v>5</v>
      </c>
      <c r="P867" s="2" t="str">
        <f t="shared" si="74"/>
        <v>WD</v>
      </c>
    </row>
    <row r="868" spans="12:16" x14ac:dyDescent="0.2">
      <c r="L868" s="99">
        <f t="shared" si="75"/>
        <v>42657</v>
      </c>
      <c r="M868" s="3">
        <f t="shared" si="71"/>
        <v>10</v>
      </c>
      <c r="N868" s="3">
        <f t="shared" si="72"/>
        <v>2016</v>
      </c>
      <c r="O868" s="3">
        <f t="shared" si="73"/>
        <v>6</v>
      </c>
      <c r="P868" s="2" t="str">
        <f t="shared" si="74"/>
        <v>WD</v>
      </c>
    </row>
    <row r="869" spans="12:16" x14ac:dyDescent="0.2">
      <c r="L869" s="99">
        <f t="shared" si="75"/>
        <v>42658</v>
      </c>
      <c r="M869" s="3">
        <f t="shared" si="71"/>
        <v>10</v>
      </c>
      <c r="N869" s="3">
        <f t="shared" si="72"/>
        <v>2016</v>
      </c>
      <c r="O869" s="3">
        <f t="shared" si="73"/>
        <v>7</v>
      </c>
      <c r="P869" s="2" t="str">
        <f t="shared" si="74"/>
        <v>WE</v>
      </c>
    </row>
    <row r="870" spans="12:16" x14ac:dyDescent="0.2">
      <c r="L870" s="99">
        <f t="shared" si="75"/>
        <v>42659</v>
      </c>
      <c r="M870" s="3">
        <f t="shared" si="71"/>
        <v>10</v>
      </c>
      <c r="N870" s="3">
        <f t="shared" si="72"/>
        <v>2016</v>
      </c>
      <c r="O870" s="3">
        <f t="shared" si="73"/>
        <v>1</v>
      </c>
      <c r="P870" s="2" t="str">
        <f t="shared" si="74"/>
        <v>WE</v>
      </c>
    </row>
    <row r="871" spans="12:16" x14ac:dyDescent="0.2">
      <c r="L871" s="99">
        <f t="shared" si="75"/>
        <v>42660</v>
      </c>
      <c r="M871" s="3">
        <f t="shared" si="71"/>
        <v>10</v>
      </c>
      <c r="N871" s="3">
        <f t="shared" si="72"/>
        <v>2016</v>
      </c>
      <c r="O871" s="3">
        <f t="shared" si="73"/>
        <v>2</v>
      </c>
      <c r="P871" s="2" t="str">
        <f t="shared" si="74"/>
        <v>WD</v>
      </c>
    </row>
    <row r="872" spans="12:16" x14ac:dyDescent="0.2">
      <c r="L872" s="99">
        <f t="shared" si="75"/>
        <v>42661</v>
      </c>
      <c r="M872" s="3">
        <f t="shared" si="71"/>
        <v>10</v>
      </c>
      <c r="N872" s="3">
        <f t="shared" si="72"/>
        <v>2016</v>
      </c>
      <c r="O872" s="3">
        <f t="shared" si="73"/>
        <v>3</v>
      </c>
      <c r="P872" s="2" t="str">
        <f t="shared" si="74"/>
        <v>WD</v>
      </c>
    </row>
    <row r="873" spans="12:16" x14ac:dyDescent="0.2">
      <c r="L873" s="99">
        <f t="shared" si="75"/>
        <v>42662</v>
      </c>
      <c r="M873" s="3">
        <f t="shared" si="71"/>
        <v>10</v>
      </c>
      <c r="N873" s="3">
        <f t="shared" si="72"/>
        <v>2016</v>
      </c>
      <c r="O873" s="3">
        <f t="shared" si="73"/>
        <v>4</v>
      </c>
      <c r="P873" s="2" t="str">
        <f t="shared" si="74"/>
        <v>WD</v>
      </c>
    </row>
    <row r="874" spans="12:16" x14ac:dyDescent="0.2">
      <c r="L874" s="99">
        <f t="shared" si="75"/>
        <v>42663</v>
      </c>
      <c r="M874" s="3">
        <f t="shared" si="71"/>
        <v>10</v>
      </c>
      <c r="N874" s="3">
        <f t="shared" si="72"/>
        <v>2016</v>
      </c>
      <c r="O874" s="3">
        <f t="shared" si="73"/>
        <v>5</v>
      </c>
      <c r="P874" s="2" t="str">
        <f t="shared" si="74"/>
        <v>WD</v>
      </c>
    </row>
    <row r="875" spans="12:16" x14ac:dyDescent="0.2">
      <c r="L875" s="99">
        <f t="shared" si="75"/>
        <v>42664</v>
      </c>
      <c r="M875" s="3">
        <f t="shared" si="71"/>
        <v>10</v>
      </c>
      <c r="N875" s="3">
        <f t="shared" si="72"/>
        <v>2016</v>
      </c>
      <c r="O875" s="3">
        <f t="shared" si="73"/>
        <v>6</v>
      </c>
      <c r="P875" s="2" t="str">
        <f t="shared" si="74"/>
        <v>WD</v>
      </c>
    </row>
    <row r="876" spans="12:16" x14ac:dyDescent="0.2">
      <c r="L876" s="99">
        <f t="shared" si="75"/>
        <v>42665</v>
      </c>
      <c r="M876" s="3">
        <f t="shared" si="71"/>
        <v>10</v>
      </c>
      <c r="N876" s="3">
        <f t="shared" si="72"/>
        <v>2016</v>
      </c>
      <c r="O876" s="3">
        <f t="shared" si="73"/>
        <v>7</v>
      </c>
      <c r="P876" s="2" t="str">
        <f t="shared" si="74"/>
        <v>WE</v>
      </c>
    </row>
    <row r="877" spans="12:16" x14ac:dyDescent="0.2">
      <c r="L877" s="99">
        <f t="shared" si="75"/>
        <v>42666</v>
      </c>
      <c r="M877" s="3">
        <f t="shared" si="71"/>
        <v>10</v>
      </c>
      <c r="N877" s="3">
        <f t="shared" si="72"/>
        <v>2016</v>
      </c>
      <c r="O877" s="3">
        <f t="shared" si="73"/>
        <v>1</v>
      </c>
      <c r="P877" s="2" t="str">
        <f t="shared" si="74"/>
        <v>WE</v>
      </c>
    </row>
    <row r="878" spans="12:16" x14ac:dyDescent="0.2">
      <c r="L878" s="99">
        <f t="shared" si="75"/>
        <v>42667</v>
      </c>
      <c r="M878" s="3">
        <f t="shared" si="71"/>
        <v>10</v>
      </c>
      <c r="N878" s="3">
        <f t="shared" si="72"/>
        <v>2016</v>
      </c>
      <c r="O878" s="3">
        <f t="shared" si="73"/>
        <v>2</v>
      </c>
      <c r="P878" s="2" t="str">
        <f t="shared" si="74"/>
        <v>WD</v>
      </c>
    </row>
    <row r="879" spans="12:16" x14ac:dyDescent="0.2">
      <c r="L879" s="99">
        <f t="shared" si="75"/>
        <v>42668</v>
      </c>
      <c r="M879" s="3">
        <f t="shared" si="71"/>
        <v>10</v>
      </c>
      <c r="N879" s="3">
        <f t="shared" si="72"/>
        <v>2016</v>
      </c>
      <c r="O879" s="3">
        <f t="shared" si="73"/>
        <v>3</v>
      </c>
      <c r="P879" s="2" t="str">
        <f t="shared" si="74"/>
        <v>WD</v>
      </c>
    </row>
    <row r="880" spans="12:16" x14ac:dyDescent="0.2">
      <c r="L880" s="99">
        <f t="shared" si="75"/>
        <v>42669</v>
      </c>
      <c r="M880" s="3">
        <f t="shared" si="71"/>
        <v>10</v>
      </c>
      <c r="N880" s="3">
        <f t="shared" si="72"/>
        <v>2016</v>
      </c>
      <c r="O880" s="3">
        <f t="shared" si="73"/>
        <v>4</v>
      </c>
      <c r="P880" s="2" t="str">
        <f t="shared" si="74"/>
        <v>WD</v>
      </c>
    </row>
    <row r="881" spans="12:16" x14ac:dyDescent="0.2">
      <c r="L881" s="99">
        <f t="shared" si="75"/>
        <v>42670</v>
      </c>
      <c r="M881" s="3">
        <f t="shared" si="71"/>
        <v>10</v>
      </c>
      <c r="N881" s="3">
        <f t="shared" si="72"/>
        <v>2016</v>
      </c>
      <c r="O881" s="3">
        <f t="shared" si="73"/>
        <v>5</v>
      </c>
      <c r="P881" s="2" t="str">
        <f t="shared" si="74"/>
        <v>WD</v>
      </c>
    </row>
    <row r="882" spans="12:16" x14ac:dyDescent="0.2">
      <c r="L882" s="99">
        <f t="shared" si="75"/>
        <v>42671</v>
      </c>
      <c r="M882" s="3">
        <f t="shared" si="71"/>
        <v>10</v>
      </c>
      <c r="N882" s="3">
        <f t="shared" si="72"/>
        <v>2016</v>
      </c>
      <c r="O882" s="3">
        <f t="shared" si="73"/>
        <v>6</v>
      </c>
      <c r="P882" s="2" t="str">
        <f t="shared" si="74"/>
        <v>WD</v>
      </c>
    </row>
    <row r="883" spans="12:16" x14ac:dyDescent="0.2">
      <c r="L883" s="99">
        <f t="shared" si="75"/>
        <v>42672</v>
      </c>
      <c r="M883" s="3">
        <f t="shared" si="71"/>
        <v>10</v>
      </c>
      <c r="N883" s="3">
        <f t="shared" si="72"/>
        <v>2016</v>
      </c>
      <c r="O883" s="3">
        <f t="shared" si="73"/>
        <v>7</v>
      </c>
      <c r="P883" s="2" t="str">
        <f t="shared" si="74"/>
        <v>WE</v>
      </c>
    </row>
    <row r="884" spans="12:16" x14ac:dyDescent="0.2">
      <c r="L884" s="99">
        <f t="shared" si="75"/>
        <v>42673</v>
      </c>
      <c r="M884" s="3">
        <f t="shared" si="71"/>
        <v>10</v>
      </c>
      <c r="N884" s="3">
        <f t="shared" si="72"/>
        <v>2016</v>
      </c>
      <c r="O884" s="3">
        <f t="shared" si="73"/>
        <v>1</v>
      </c>
      <c r="P884" s="2" t="str">
        <f t="shared" si="74"/>
        <v>WE</v>
      </c>
    </row>
    <row r="885" spans="12:16" x14ac:dyDescent="0.2">
      <c r="L885" s="99">
        <f t="shared" si="75"/>
        <v>42674</v>
      </c>
      <c r="M885" s="3">
        <f t="shared" si="71"/>
        <v>10</v>
      </c>
      <c r="N885" s="3">
        <f t="shared" si="72"/>
        <v>2016</v>
      </c>
      <c r="O885" s="3">
        <f t="shared" si="73"/>
        <v>2</v>
      </c>
      <c r="P885" s="2" t="str">
        <f t="shared" si="74"/>
        <v>WD</v>
      </c>
    </row>
    <row r="886" spans="12:16" x14ac:dyDescent="0.2">
      <c r="L886" s="99">
        <f t="shared" si="75"/>
        <v>42675</v>
      </c>
      <c r="M886" s="3">
        <f t="shared" si="71"/>
        <v>11</v>
      </c>
      <c r="N886" s="3">
        <f t="shared" si="72"/>
        <v>2016</v>
      </c>
      <c r="O886" s="3">
        <f t="shared" si="73"/>
        <v>3</v>
      </c>
      <c r="P886" s="2" t="str">
        <f t="shared" si="74"/>
        <v>WD</v>
      </c>
    </row>
    <row r="887" spans="12:16" x14ac:dyDescent="0.2">
      <c r="L887" s="99">
        <f t="shared" si="75"/>
        <v>42676</v>
      </c>
      <c r="M887" s="3">
        <f t="shared" si="71"/>
        <v>11</v>
      </c>
      <c r="N887" s="3">
        <f t="shared" si="72"/>
        <v>2016</v>
      </c>
      <c r="O887" s="3">
        <f t="shared" si="73"/>
        <v>4</v>
      </c>
      <c r="P887" s="2" t="str">
        <f t="shared" si="74"/>
        <v>WD</v>
      </c>
    </row>
    <row r="888" spans="12:16" x14ac:dyDescent="0.2">
      <c r="L888" s="99">
        <f t="shared" si="75"/>
        <v>42677</v>
      </c>
      <c r="M888" s="3">
        <f t="shared" si="71"/>
        <v>11</v>
      </c>
      <c r="N888" s="3">
        <f t="shared" si="72"/>
        <v>2016</v>
      </c>
      <c r="O888" s="3">
        <f t="shared" si="73"/>
        <v>5</v>
      </c>
      <c r="P888" s="2" t="str">
        <f t="shared" si="74"/>
        <v>WD</v>
      </c>
    </row>
    <row r="889" spans="12:16" x14ac:dyDescent="0.2">
      <c r="L889" s="99">
        <f t="shared" si="75"/>
        <v>42678</v>
      </c>
      <c r="M889" s="3">
        <f t="shared" si="71"/>
        <v>11</v>
      </c>
      <c r="N889" s="3">
        <f t="shared" si="72"/>
        <v>2016</v>
      </c>
      <c r="O889" s="3">
        <f t="shared" si="73"/>
        <v>6</v>
      </c>
      <c r="P889" s="2" t="str">
        <f t="shared" si="74"/>
        <v>WD</v>
      </c>
    </row>
    <row r="890" spans="12:16" x14ac:dyDescent="0.2">
      <c r="L890" s="99">
        <f t="shared" si="75"/>
        <v>42679</v>
      </c>
      <c r="M890" s="3">
        <f t="shared" si="71"/>
        <v>11</v>
      </c>
      <c r="N890" s="3">
        <f t="shared" si="72"/>
        <v>2016</v>
      </c>
      <c r="O890" s="3">
        <f t="shared" si="73"/>
        <v>7</v>
      </c>
      <c r="P890" s="2" t="str">
        <f t="shared" si="74"/>
        <v>WE</v>
      </c>
    </row>
    <row r="891" spans="12:16" x14ac:dyDescent="0.2">
      <c r="L891" s="99">
        <f t="shared" si="75"/>
        <v>42680</v>
      </c>
      <c r="M891" s="3">
        <f t="shared" si="71"/>
        <v>11</v>
      </c>
      <c r="N891" s="3">
        <f t="shared" si="72"/>
        <v>2016</v>
      </c>
      <c r="O891" s="3">
        <f t="shared" si="73"/>
        <v>1</v>
      </c>
      <c r="P891" s="2" t="str">
        <f t="shared" si="74"/>
        <v>WE</v>
      </c>
    </row>
    <row r="892" spans="12:16" x14ac:dyDescent="0.2">
      <c r="L892" s="99">
        <f t="shared" si="75"/>
        <v>42681</v>
      </c>
      <c r="M892" s="3">
        <f t="shared" si="71"/>
        <v>11</v>
      </c>
      <c r="N892" s="3">
        <f t="shared" si="72"/>
        <v>2016</v>
      </c>
      <c r="O892" s="3">
        <f t="shared" si="73"/>
        <v>2</v>
      </c>
      <c r="P892" s="2" t="str">
        <f t="shared" si="74"/>
        <v>WD</v>
      </c>
    </row>
    <row r="893" spans="12:16" x14ac:dyDescent="0.2">
      <c r="L893" s="99">
        <f t="shared" si="75"/>
        <v>42682</v>
      </c>
      <c r="M893" s="3">
        <f t="shared" si="71"/>
        <v>11</v>
      </c>
      <c r="N893" s="3">
        <f t="shared" si="72"/>
        <v>2016</v>
      </c>
      <c r="O893" s="3">
        <f t="shared" si="73"/>
        <v>3</v>
      </c>
      <c r="P893" s="2" t="str">
        <f t="shared" si="74"/>
        <v>WD</v>
      </c>
    </row>
    <row r="894" spans="12:16" x14ac:dyDescent="0.2">
      <c r="L894" s="99">
        <f t="shared" si="75"/>
        <v>42683</v>
      </c>
      <c r="M894" s="3">
        <f t="shared" si="71"/>
        <v>11</v>
      </c>
      <c r="N894" s="3">
        <f t="shared" si="72"/>
        <v>2016</v>
      </c>
      <c r="O894" s="3">
        <f t="shared" si="73"/>
        <v>4</v>
      </c>
      <c r="P894" s="2" t="str">
        <f t="shared" si="74"/>
        <v>WD</v>
      </c>
    </row>
    <row r="895" spans="12:16" x14ac:dyDescent="0.2">
      <c r="L895" s="99">
        <f t="shared" si="75"/>
        <v>42684</v>
      </c>
      <c r="M895" s="3">
        <f t="shared" si="71"/>
        <v>11</v>
      </c>
      <c r="N895" s="3">
        <f t="shared" si="72"/>
        <v>2016</v>
      </c>
      <c r="O895" s="3">
        <f t="shared" si="73"/>
        <v>5</v>
      </c>
      <c r="P895" s="2" t="str">
        <f t="shared" si="74"/>
        <v>WD</v>
      </c>
    </row>
    <row r="896" spans="12:16" x14ac:dyDescent="0.2">
      <c r="L896" s="99">
        <f t="shared" si="75"/>
        <v>42685</v>
      </c>
      <c r="M896" s="3">
        <f t="shared" si="71"/>
        <v>11</v>
      </c>
      <c r="N896" s="3">
        <f t="shared" si="72"/>
        <v>2016</v>
      </c>
      <c r="O896" s="3">
        <f t="shared" si="73"/>
        <v>6</v>
      </c>
      <c r="P896" s="2" t="str">
        <f t="shared" si="74"/>
        <v>WD</v>
      </c>
    </row>
    <row r="897" spans="12:16" x14ac:dyDescent="0.2">
      <c r="L897" s="99">
        <f t="shared" si="75"/>
        <v>42686</v>
      </c>
      <c r="M897" s="3">
        <f t="shared" si="71"/>
        <v>11</v>
      </c>
      <c r="N897" s="3">
        <f t="shared" si="72"/>
        <v>2016</v>
      </c>
      <c r="O897" s="3">
        <f t="shared" si="73"/>
        <v>7</v>
      </c>
      <c r="P897" s="2" t="str">
        <f t="shared" si="74"/>
        <v>WE</v>
      </c>
    </row>
    <row r="898" spans="12:16" x14ac:dyDescent="0.2">
      <c r="L898" s="99">
        <f t="shared" si="75"/>
        <v>42687</v>
      </c>
      <c r="M898" s="3">
        <f t="shared" si="71"/>
        <v>11</v>
      </c>
      <c r="N898" s="3">
        <f t="shared" si="72"/>
        <v>2016</v>
      </c>
      <c r="O898" s="3">
        <f t="shared" si="73"/>
        <v>1</v>
      </c>
      <c r="P898" s="2" t="str">
        <f t="shared" si="74"/>
        <v>WE</v>
      </c>
    </row>
    <row r="899" spans="12:16" x14ac:dyDescent="0.2">
      <c r="L899" s="99">
        <f t="shared" si="75"/>
        <v>42688</v>
      </c>
      <c r="M899" s="3">
        <f t="shared" ref="M899:M962" si="76">MONTH(L899)</f>
        <v>11</v>
      </c>
      <c r="N899" s="3">
        <f t="shared" ref="N899:N962" si="77">YEAR(L899)</f>
        <v>2016</v>
      </c>
      <c r="O899" s="3">
        <f t="shared" ref="O899:O962" si="78">WEEKDAY(L899)</f>
        <v>2</v>
      </c>
      <c r="P899" s="2" t="str">
        <f t="shared" ref="P899:P962" si="79">IF(O899=1,"WE",IF(O899=7,"WE","WD"))</f>
        <v>WD</v>
      </c>
    </row>
    <row r="900" spans="12:16" x14ac:dyDescent="0.2">
      <c r="L900" s="99">
        <f t="shared" ref="L900:L963" si="80">+L899+1</f>
        <v>42689</v>
      </c>
      <c r="M900" s="3">
        <f t="shared" si="76"/>
        <v>11</v>
      </c>
      <c r="N900" s="3">
        <f t="shared" si="77"/>
        <v>2016</v>
      </c>
      <c r="O900" s="3">
        <f t="shared" si="78"/>
        <v>3</v>
      </c>
      <c r="P900" s="2" t="str">
        <f t="shared" si="79"/>
        <v>WD</v>
      </c>
    </row>
    <row r="901" spans="12:16" x14ac:dyDescent="0.2">
      <c r="L901" s="99">
        <f t="shared" si="80"/>
        <v>42690</v>
      </c>
      <c r="M901" s="3">
        <f t="shared" si="76"/>
        <v>11</v>
      </c>
      <c r="N901" s="3">
        <f t="shared" si="77"/>
        <v>2016</v>
      </c>
      <c r="O901" s="3">
        <f t="shared" si="78"/>
        <v>4</v>
      </c>
      <c r="P901" s="2" t="str">
        <f t="shared" si="79"/>
        <v>WD</v>
      </c>
    </row>
    <row r="902" spans="12:16" x14ac:dyDescent="0.2">
      <c r="L902" s="99">
        <f t="shared" si="80"/>
        <v>42691</v>
      </c>
      <c r="M902" s="3">
        <f t="shared" si="76"/>
        <v>11</v>
      </c>
      <c r="N902" s="3">
        <f t="shared" si="77"/>
        <v>2016</v>
      </c>
      <c r="O902" s="3">
        <f t="shared" si="78"/>
        <v>5</v>
      </c>
      <c r="P902" s="2" t="str">
        <f t="shared" si="79"/>
        <v>WD</v>
      </c>
    </row>
    <row r="903" spans="12:16" x14ac:dyDescent="0.2">
      <c r="L903" s="99">
        <f t="shared" si="80"/>
        <v>42692</v>
      </c>
      <c r="M903" s="3">
        <f t="shared" si="76"/>
        <v>11</v>
      </c>
      <c r="N903" s="3">
        <f t="shared" si="77"/>
        <v>2016</v>
      </c>
      <c r="O903" s="3">
        <f t="shared" si="78"/>
        <v>6</v>
      </c>
      <c r="P903" s="2" t="str">
        <f t="shared" si="79"/>
        <v>WD</v>
      </c>
    </row>
    <row r="904" spans="12:16" x14ac:dyDescent="0.2">
      <c r="L904" s="99">
        <f t="shared" si="80"/>
        <v>42693</v>
      </c>
      <c r="M904" s="3">
        <f t="shared" si="76"/>
        <v>11</v>
      </c>
      <c r="N904" s="3">
        <f t="shared" si="77"/>
        <v>2016</v>
      </c>
      <c r="O904" s="3">
        <f t="shared" si="78"/>
        <v>7</v>
      </c>
      <c r="P904" s="2" t="str">
        <f t="shared" si="79"/>
        <v>WE</v>
      </c>
    </row>
    <row r="905" spans="12:16" x14ac:dyDescent="0.2">
      <c r="L905" s="99">
        <f t="shared" si="80"/>
        <v>42694</v>
      </c>
      <c r="M905" s="3">
        <f t="shared" si="76"/>
        <v>11</v>
      </c>
      <c r="N905" s="3">
        <f t="shared" si="77"/>
        <v>2016</v>
      </c>
      <c r="O905" s="3">
        <f t="shared" si="78"/>
        <v>1</v>
      </c>
      <c r="P905" s="2" t="str">
        <f t="shared" si="79"/>
        <v>WE</v>
      </c>
    </row>
    <row r="906" spans="12:16" x14ac:dyDescent="0.2">
      <c r="L906" s="99">
        <f t="shared" si="80"/>
        <v>42695</v>
      </c>
      <c r="M906" s="3">
        <f t="shared" si="76"/>
        <v>11</v>
      </c>
      <c r="N906" s="3">
        <f t="shared" si="77"/>
        <v>2016</v>
      </c>
      <c r="O906" s="3">
        <f t="shared" si="78"/>
        <v>2</v>
      </c>
      <c r="P906" s="2" t="str">
        <f t="shared" si="79"/>
        <v>WD</v>
      </c>
    </row>
    <row r="907" spans="12:16" x14ac:dyDescent="0.2">
      <c r="L907" s="99">
        <f t="shared" si="80"/>
        <v>42696</v>
      </c>
      <c r="M907" s="3">
        <f t="shared" si="76"/>
        <v>11</v>
      </c>
      <c r="N907" s="3">
        <f t="shared" si="77"/>
        <v>2016</v>
      </c>
      <c r="O907" s="3">
        <f t="shared" si="78"/>
        <v>3</v>
      </c>
      <c r="P907" s="2" t="str">
        <f t="shared" si="79"/>
        <v>WD</v>
      </c>
    </row>
    <row r="908" spans="12:16" x14ac:dyDescent="0.2">
      <c r="L908" s="99">
        <f t="shared" si="80"/>
        <v>42697</v>
      </c>
      <c r="M908" s="3">
        <f t="shared" si="76"/>
        <v>11</v>
      </c>
      <c r="N908" s="3">
        <f t="shared" si="77"/>
        <v>2016</v>
      </c>
      <c r="O908" s="3">
        <f t="shared" si="78"/>
        <v>4</v>
      </c>
      <c r="P908" s="2" t="str">
        <f t="shared" si="79"/>
        <v>WD</v>
      </c>
    </row>
    <row r="909" spans="12:16" x14ac:dyDescent="0.2">
      <c r="L909" s="99">
        <f t="shared" si="80"/>
        <v>42698</v>
      </c>
      <c r="M909" s="3">
        <f t="shared" si="76"/>
        <v>11</v>
      </c>
      <c r="N909" s="3">
        <f t="shared" si="77"/>
        <v>2016</v>
      </c>
      <c r="O909" s="3">
        <f t="shared" si="78"/>
        <v>5</v>
      </c>
      <c r="P909" s="2" t="str">
        <f t="shared" si="79"/>
        <v>WD</v>
      </c>
    </row>
    <row r="910" spans="12:16" x14ac:dyDescent="0.2">
      <c r="L910" s="99">
        <f t="shared" si="80"/>
        <v>42699</v>
      </c>
      <c r="M910" s="3">
        <f t="shared" si="76"/>
        <v>11</v>
      </c>
      <c r="N910" s="3">
        <f t="shared" si="77"/>
        <v>2016</v>
      </c>
      <c r="O910" s="3">
        <f t="shared" si="78"/>
        <v>6</v>
      </c>
      <c r="P910" s="2" t="str">
        <f t="shared" si="79"/>
        <v>WD</v>
      </c>
    </row>
    <row r="911" spans="12:16" x14ac:dyDescent="0.2">
      <c r="L911" s="99">
        <f t="shared" si="80"/>
        <v>42700</v>
      </c>
      <c r="M911" s="3">
        <f t="shared" si="76"/>
        <v>11</v>
      </c>
      <c r="N911" s="3">
        <f t="shared" si="77"/>
        <v>2016</v>
      </c>
      <c r="O911" s="3">
        <f t="shared" si="78"/>
        <v>7</v>
      </c>
      <c r="P911" s="2" t="str">
        <f t="shared" si="79"/>
        <v>WE</v>
      </c>
    </row>
    <row r="912" spans="12:16" x14ac:dyDescent="0.2">
      <c r="L912" s="99">
        <f t="shared" si="80"/>
        <v>42701</v>
      </c>
      <c r="M912" s="3">
        <f t="shared" si="76"/>
        <v>11</v>
      </c>
      <c r="N912" s="3">
        <f t="shared" si="77"/>
        <v>2016</v>
      </c>
      <c r="O912" s="3">
        <f t="shared" si="78"/>
        <v>1</v>
      </c>
      <c r="P912" s="2" t="str">
        <f t="shared" si="79"/>
        <v>WE</v>
      </c>
    </row>
    <row r="913" spans="12:16" x14ac:dyDescent="0.2">
      <c r="L913" s="99">
        <f t="shared" si="80"/>
        <v>42702</v>
      </c>
      <c r="M913" s="3">
        <f t="shared" si="76"/>
        <v>11</v>
      </c>
      <c r="N913" s="3">
        <f t="shared" si="77"/>
        <v>2016</v>
      </c>
      <c r="O913" s="3">
        <f t="shared" si="78"/>
        <v>2</v>
      </c>
      <c r="P913" s="2" t="str">
        <f t="shared" si="79"/>
        <v>WD</v>
      </c>
    </row>
    <row r="914" spans="12:16" x14ac:dyDescent="0.2">
      <c r="L914" s="99">
        <f t="shared" si="80"/>
        <v>42703</v>
      </c>
      <c r="M914" s="3">
        <f t="shared" si="76"/>
        <v>11</v>
      </c>
      <c r="N914" s="3">
        <f t="shared" si="77"/>
        <v>2016</v>
      </c>
      <c r="O914" s="3">
        <f t="shared" si="78"/>
        <v>3</v>
      </c>
      <c r="P914" s="2" t="str">
        <f t="shared" si="79"/>
        <v>WD</v>
      </c>
    </row>
    <row r="915" spans="12:16" x14ac:dyDescent="0.2">
      <c r="L915" s="99">
        <f t="shared" si="80"/>
        <v>42704</v>
      </c>
      <c r="M915" s="3">
        <f t="shared" si="76"/>
        <v>11</v>
      </c>
      <c r="N915" s="3">
        <f t="shared" si="77"/>
        <v>2016</v>
      </c>
      <c r="O915" s="3">
        <f t="shared" si="78"/>
        <v>4</v>
      </c>
      <c r="P915" s="2" t="str">
        <f t="shared" si="79"/>
        <v>WD</v>
      </c>
    </row>
    <row r="916" spans="12:16" x14ac:dyDescent="0.2">
      <c r="L916" s="99">
        <f t="shared" si="80"/>
        <v>42705</v>
      </c>
      <c r="M916" s="3">
        <f t="shared" si="76"/>
        <v>12</v>
      </c>
      <c r="N916" s="3">
        <f t="shared" si="77"/>
        <v>2016</v>
      </c>
      <c r="O916" s="3">
        <f t="shared" si="78"/>
        <v>5</v>
      </c>
      <c r="P916" s="2" t="str">
        <f t="shared" si="79"/>
        <v>WD</v>
      </c>
    </row>
    <row r="917" spans="12:16" x14ac:dyDescent="0.2">
      <c r="L917" s="99">
        <f t="shared" si="80"/>
        <v>42706</v>
      </c>
      <c r="M917" s="3">
        <f t="shared" si="76"/>
        <v>12</v>
      </c>
      <c r="N917" s="3">
        <f t="shared" si="77"/>
        <v>2016</v>
      </c>
      <c r="O917" s="3">
        <f t="shared" si="78"/>
        <v>6</v>
      </c>
      <c r="P917" s="2" t="str">
        <f t="shared" si="79"/>
        <v>WD</v>
      </c>
    </row>
    <row r="918" spans="12:16" x14ac:dyDescent="0.2">
      <c r="L918" s="99">
        <f t="shared" si="80"/>
        <v>42707</v>
      </c>
      <c r="M918" s="3">
        <f t="shared" si="76"/>
        <v>12</v>
      </c>
      <c r="N918" s="3">
        <f t="shared" si="77"/>
        <v>2016</v>
      </c>
      <c r="O918" s="3">
        <f t="shared" si="78"/>
        <v>7</v>
      </c>
      <c r="P918" s="2" t="str">
        <f t="shared" si="79"/>
        <v>WE</v>
      </c>
    </row>
    <row r="919" spans="12:16" x14ac:dyDescent="0.2">
      <c r="L919" s="99">
        <f t="shared" si="80"/>
        <v>42708</v>
      </c>
      <c r="M919" s="3">
        <f t="shared" si="76"/>
        <v>12</v>
      </c>
      <c r="N919" s="3">
        <f t="shared" si="77"/>
        <v>2016</v>
      </c>
      <c r="O919" s="3">
        <f t="shared" si="78"/>
        <v>1</v>
      </c>
      <c r="P919" s="2" t="str">
        <f t="shared" si="79"/>
        <v>WE</v>
      </c>
    </row>
    <row r="920" spans="12:16" x14ac:dyDescent="0.2">
      <c r="L920" s="99">
        <f t="shared" si="80"/>
        <v>42709</v>
      </c>
      <c r="M920" s="3">
        <f t="shared" si="76"/>
        <v>12</v>
      </c>
      <c r="N920" s="3">
        <f t="shared" si="77"/>
        <v>2016</v>
      </c>
      <c r="O920" s="3">
        <f t="shared" si="78"/>
        <v>2</v>
      </c>
      <c r="P920" s="2" t="str">
        <f t="shared" si="79"/>
        <v>WD</v>
      </c>
    </row>
    <row r="921" spans="12:16" x14ac:dyDescent="0.2">
      <c r="L921" s="99">
        <f t="shared" si="80"/>
        <v>42710</v>
      </c>
      <c r="M921" s="3">
        <f t="shared" si="76"/>
        <v>12</v>
      </c>
      <c r="N921" s="3">
        <f t="shared" si="77"/>
        <v>2016</v>
      </c>
      <c r="O921" s="3">
        <f t="shared" si="78"/>
        <v>3</v>
      </c>
      <c r="P921" s="2" t="str">
        <f t="shared" si="79"/>
        <v>WD</v>
      </c>
    </row>
    <row r="922" spans="12:16" x14ac:dyDescent="0.2">
      <c r="L922" s="99">
        <f t="shared" si="80"/>
        <v>42711</v>
      </c>
      <c r="M922" s="3">
        <f t="shared" si="76"/>
        <v>12</v>
      </c>
      <c r="N922" s="3">
        <f t="shared" si="77"/>
        <v>2016</v>
      </c>
      <c r="O922" s="3">
        <f t="shared" si="78"/>
        <v>4</v>
      </c>
      <c r="P922" s="2" t="str">
        <f t="shared" si="79"/>
        <v>WD</v>
      </c>
    </row>
    <row r="923" spans="12:16" x14ac:dyDescent="0.2">
      <c r="L923" s="99">
        <f t="shared" si="80"/>
        <v>42712</v>
      </c>
      <c r="M923" s="3">
        <f t="shared" si="76"/>
        <v>12</v>
      </c>
      <c r="N923" s="3">
        <f t="shared" si="77"/>
        <v>2016</v>
      </c>
      <c r="O923" s="3">
        <f t="shared" si="78"/>
        <v>5</v>
      </c>
      <c r="P923" s="2" t="str">
        <f t="shared" si="79"/>
        <v>WD</v>
      </c>
    </row>
    <row r="924" spans="12:16" x14ac:dyDescent="0.2">
      <c r="L924" s="99">
        <f t="shared" si="80"/>
        <v>42713</v>
      </c>
      <c r="M924" s="3">
        <f t="shared" si="76"/>
        <v>12</v>
      </c>
      <c r="N924" s="3">
        <f t="shared" si="77"/>
        <v>2016</v>
      </c>
      <c r="O924" s="3">
        <f t="shared" si="78"/>
        <v>6</v>
      </c>
      <c r="P924" s="2" t="str">
        <f t="shared" si="79"/>
        <v>WD</v>
      </c>
    </row>
    <row r="925" spans="12:16" x14ac:dyDescent="0.2">
      <c r="L925" s="99">
        <f t="shared" si="80"/>
        <v>42714</v>
      </c>
      <c r="M925" s="3">
        <f t="shared" si="76"/>
        <v>12</v>
      </c>
      <c r="N925" s="3">
        <f t="shared" si="77"/>
        <v>2016</v>
      </c>
      <c r="O925" s="3">
        <f t="shared" si="78"/>
        <v>7</v>
      </c>
      <c r="P925" s="2" t="str">
        <f t="shared" si="79"/>
        <v>WE</v>
      </c>
    </row>
    <row r="926" spans="12:16" x14ac:dyDescent="0.2">
      <c r="L926" s="99">
        <f t="shared" si="80"/>
        <v>42715</v>
      </c>
      <c r="M926" s="3">
        <f t="shared" si="76"/>
        <v>12</v>
      </c>
      <c r="N926" s="3">
        <f t="shared" si="77"/>
        <v>2016</v>
      </c>
      <c r="O926" s="3">
        <f t="shared" si="78"/>
        <v>1</v>
      </c>
      <c r="P926" s="2" t="str">
        <f t="shared" si="79"/>
        <v>WE</v>
      </c>
    </row>
    <row r="927" spans="12:16" x14ac:dyDescent="0.2">
      <c r="L927" s="99">
        <f t="shared" si="80"/>
        <v>42716</v>
      </c>
      <c r="M927" s="3">
        <f t="shared" si="76"/>
        <v>12</v>
      </c>
      <c r="N927" s="3">
        <f t="shared" si="77"/>
        <v>2016</v>
      </c>
      <c r="O927" s="3">
        <f t="shared" si="78"/>
        <v>2</v>
      </c>
      <c r="P927" s="2" t="str">
        <f t="shared" si="79"/>
        <v>WD</v>
      </c>
    </row>
    <row r="928" spans="12:16" x14ac:dyDescent="0.2">
      <c r="L928" s="99">
        <f t="shared" si="80"/>
        <v>42717</v>
      </c>
      <c r="M928" s="3">
        <f t="shared" si="76"/>
        <v>12</v>
      </c>
      <c r="N928" s="3">
        <f t="shared" si="77"/>
        <v>2016</v>
      </c>
      <c r="O928" s="3">
        <f t="shared" si="78"/>
        <v>3</v>
      </c>
      <c r="P928" s="2" t="str">
        <f t="shared" si="79"/>
        <v>WD</v>
      </c>
    </row>
    <row r="929" spans="12:16" x14ac:dyDescent="0.2">
      <c r="L929" s="99">
        <f t="shared" si="80"/>
        <v>42718</v>
      </c>
      <c r="M929" s="3">
        <f t="shared" si="76"/>
        <v>12</v>
      </c>
      <c r="N929" s="3">
        <f t="shared" si="77"/>
        <v>2016</v>
      </c>
      <c r="O929" s="3">
        <f t="shared" si="78"/>
        <v>4</v>
      </c>
      <c r="P929" s="2" t="str">
        <f t="shared" si="79"/>
        <v>WD</v>
      </c>
    </row>
    <row r="930" spans="12:16" x14ac:dyDescent="0.2">
      <c r="L930" s="99">
        <f t="shared" si="80"/>
        <v>42719</v>
      </c>
      <c r="M930" s="3">
        <f t="shared" si="76"/>
        <v>12</v>
      </c>
      <c r="N930" s="3">
        <f t="shared" si="77"/>
        <v>2016</v>
      </c>
      <c r="O930" s="3">
        <f t="shared" si="78"/>
        <v>5</v>
      </c>
      <c r="P930" s="2" t="str">
        <f t="shared" si="79"/>
        <v>WD</v>
      </c>
    </row>
    <row r="931" spans="12:16" x14ac:dyDescent="0.2">
      <c r="L931" s="99">
        <f t="shared" si="80"/>
        <v>42720</v>
      </c>
      <c r="M931" s="3">
        <f t="shared" si="76"/>
        <v>12</v>
      </c>
      <c r="N931" s="3">
        <f t="shared" si="77"/>
        <v>2016</v>
      </c>
      <c r="O931" s="3">
        <f t="shared" si="78"/>
        <v>6</v>
      </c>
      <c r="P931" s="2" t="str">
        <f t="shared" si="79"/>
        <v>WD</v>
      </c>
    </row>
    <row r="932" spans="12:16" x14ac:dyDescent="0.2">
      <c r="L932" s="99">
        <f t="shared" si="80"/>
        <v>42721</v>
      </c>
      <c r="M932" s="3">
        <f t="shared" si="76"/>
        <v>12</v>
      </c>
      <c r="N932" s="3">
        <f t="shared" si="77"/>
        <v>2016</v>
      </c>
      <c r="O932" s="3">
        <f t="shared" si="78"/>
        <v>7</v>
      </c>
      <c r="P932" s="2" t="str">
        <f t="shared" si="79"/>
        <v>WE</v>
      </c>
    </row>
    <row r="933" spans="12:16" x14ac:dyDescent="0.2">
      <c r="L933" s="99">
        <f t="shared" si="80"/>
        <v>42722</v>
      </c>
      <c r="M933" s="3">
        <f t="shared" si="76"/>
        <v>12</v>
      </c>
      <c r="N933" s="3">
        <f t="shared" si="77"/>
        <v>2016</v>
      </c>
      <c r="O933" s="3">
        <f t="shared" si="78"/>
        <v>1</v>
      </c>
      <c r="P933" s="2" t="str">
        <f t="shared" si="79"/>
        <v>WE</v>
      </c>
    </row>
    <row r="934" spans="12:16" x14ac:dyDescent="0.2">
      <c r="L934" s="99">
        <f t="shared" si="80"/>
        <v>42723</v>
      </c>
      <c r="M934" s="3">
        <f t="shared" si="76"/>
        <v>12</v>
      </c>
      <c r="N934" s="3">
        <f t="shared" si="77"/>
        <v>2016</v>
      </c>
      <c r="O934" s="3">
        <f t="shared" si="78"/>
        <v>2</v>
      </c>
      <c r="P934" s="2" t="str">
        <f t="shared" si="79"/>
        <v>WD</v>
      </c>
    </row>
    <row r="935" spans="12:16" x14ac:dyDescent="0.2">
      <c r="L935" s="99">
        <f t="shared" si="80"/>
        <v>42724</v>
      </c>
      <c r="M935" s="3">
        <f t="shared" si="76"/>
        <v>12</v>
      </c>
      <c r="N935" s="3">
        <f t="shared" si="77"/>
        <v>2016</v>
      </c>
      <c r="O935" s="3">
        <f t="shared" si="78"/>
        <v>3</v>
      </c>
      <c r="P935" s="2" t="str">
        <f t="shared" si="79"/>
        <v>WD</v>
      </c>
    </row>
    <row r="936" spans="12:16" x14ac:dyDescent="0.2">
      <c r="L936" s="99">
        <f t="shared" si="80"/>
        <v>42725</v>
      </c>
      <c r="M936" s="3">
        <f t="shared" si="76"/>
        <v>12</v>
      </c>
      <c r="N936" s="3">
        <f t="shared" si="77"/>
        <v>2016</v>
      </c>
      <c r="O936" s="3">
        <f t="shared" si="78"/>
        <v>4</v>
      </c>
      <c r="P936" s="2" t="str">
        <f t="shared" si="79"/>
        <v>WD</v>
      </c>
    </row>
    <row r="937" spans="12:16" x14ac:dyDescent="0.2">
      <c r="L937" s="99">
        <f t="shared" si="80"/>
        <v>42726</v>
      </c>
      <c r="M937" s="3">
        <f t="shared" si="76"/>
        <v>12</v>
      </c>
      <c r="N937" s="3">
        <f t="shared" si="77"/>
        <v>2016</v>
      </c>
      <c r="O937" s="3">
        <f t="shared" si="78"/>
        <v>5</v>
      </c>
      <c r="P937" s="2" t="str">
        <f t="shared" si="79"/>
        <v>WD</v>
      </c>
    </row>
    <row r="938" spans="12:16" x14ac:dyDescent="0.2">
      <c r="L938" s="99">
        <f t="shared" si="80"/>
        <v>42727</v>
      </c>
      <c r="M938" s="3">
        <f t="shared" si="76"/>
        <v>12</v>
      </c>
      <c r="N938" s="3">
        <f t="shared" si="77"/>
        <v>2016</v>
      </c>
      <c r="O938" s="3">
        <f t="shared" si="78"/>
        <v>6</v>
      </c>
      <c r="P938" s="2" t="str">
        <f t="shared" si="79"/>
        <v>WD</v>
      </c>
    </row>
    <row r="939" spans="12:16" x14ac:dyDescent="0.2">
      <c r="L939" s="99">
        <f t="shared" si="80"/>
        <v>42728</v>
      </c>
      <c r="M939" s="3">
        <f t="shared" si="76"/>
        <v>12</v>
      </c>
      <c r="N939" s="3">
        <f t="shared" si="77"/>
        <v>2016</v>
      </c>
      <c r="O939" s="3">
        <f t="shared" si="78"/>
        <v>7</v>
      </c>
      <c r="P939" s="2" t="str">
        <f t="shared" si="79"/>
        <v>WE</v>
      </c>
    </row>
    <row r="940" spans="12:16" x14ac:dyDescent="0.2">
      <c r="L940" s="99">
        <f t="shared" si="80"/>
        <v>42729</v>
      </c>
      <c r="M940" s="3">
        <f t="shared" si="76"/>
        <v>12</v>
      </c>
      <c r="N940" s="3">
        <f t="shared" si="77"/>
        <v>2016</v>
      </c>
      <c r="O940" s="3">
        <f t="shared" si="78"/>
        <v>1</v>
      </c>
      <c r="P940" s="2" t="str">
        <f t="shared" si="79"/>
        <v>WE</v>
      </c>
    </row>
    <row r="941" spans="12:16" x14ac:dyDescent="0.2">
      <c r="L941" s="99">
        <f t="shared" si="80"/>
        <v>42730</v>
      </c>
      <c r="M941" s="3">
        <f t="shared" si="76"/>
        <v>12</v>
      </c>
      <c r="N941" s="3">
        <f t="shared" si="77"/>
        <v>2016</v>
      </c>
      <c r="O941" s="3">
        <f t="shared" si="78"/>
        <v>2</v>
      </c>
      <c r="P941" s="2" t="str">
        <f t="shared" si="79"/>
        <v>WD</v>
      </c>
    </row>
    <row r="942" spans="12:16" x14ac:dyDescent="0.2">
      <c r="L942" s="99">
        <f t="shared" si="80"/>
        <v>42731</v>
      </c>
      <c r="M942" s="3">
        <f t="shared" si="76"/>
        <v>12</v>
      </c>
      <c r="N942" s="3">
        <f t="shared" si="77"/>
        <v>2016</v>
      </c>
      <c r="O942" s="3">
        <f t="shared" si="78"/>
        <v>3</v>
      </c>
      <c r="P942" s="2" t="str">
        <f t="shared" si="79"/>
        <v>WD</v>
      </c>
    </row>
    <row r="943" spans="12:16" x14ac:dyDescent="0.2">
      <c r="L943" s="99">
        <f t="shared" si="80"/>
        <v>42732</v>
      </c>
      <c r="M943" s="3">
        <f t="shared" si="76"/>
        <v>12</v>
      </c>
      <c r="N943" s="3">
        <f t="shared" si="77"/>
        <v>2016</v>
      </c>
      <c r="O943" s="3">
        <f t="shared" si="78"/>
        <v>4</v>
      </c>
      <c r="P943" s="2" t="str">
        <f t="shared" si="79"/>
        <v>WD</v>
      </c>
    </row>
    <row r="944" spans="12:16" x14ac:dyDescent="0.2">
      <c r="L944" s="99">
        <f t="shared" si="80"/>
        <v>42733</v>
      </c>
      <c r="M944" s="3">
        <f t="shared" si="76"/>
        <v>12</v>
      </c>
      <c r="N944" s="3">
        <f t="shared" si="77"/>
        <v>2016</v>
      </c>
      <c r="O944" s="3">
        <f t="shared" si="78"/>
        <v>5</v>
      </c>
      <c r="P944" s="2" t="str">
        <f t="shared" si="79"/>
        <v>WD</v>
      </c>
    </row>
    <row r="945" spans="12:16" x14ac:dyDescent="0.2">
      <c r="L945" s="99">
        <f t="shared" si="80"/>
        <v>42734</v>
      </c>
      <c r="M945" s="3">
        <f t="shared" si="76"/>
        <v>12</v>
      </c>
      <c r="N945" s="3">
        <f t="shared" si="77"/>
        <v>2016</v>
      </c>
      <c r="O945" s="3">
        <f t="shared" si="78"/>
        <v>6</v>
      </c>
      <c r="P945" s="2" t="str">
        <f t="shared" si="79"/>
        <v>WD</v>
      </c>
    </row>
    <row r="946" spans="12:16" x14ac:dyDescent="0.2">
      <c r="L946" s="99">
        <f t="shared" si="80"/>
        <v>42735</v>
      </c>
      <c r="M946" s="3">
        <f t="shared" si="76"/>
        <v>12</v>
      </c>
      <c r="N946" s="3">
        <f t="shared" si="77"/>
        <v>2016</v>
      </c>
      <c r="O946" s="3">
        <f t="shared" si="78"/>
        <v>7</v>
      </c>
      <c r="P946" s="2" t="str">
        <f t="shared" si="79"/>
        <v>WE</v>
      </c>
    </row>
    <row r="947" spans="12:16" x14ac:dyDescent="0.2">
      <c r="L947" s="99">
        <f t="shared" si="80"/>
        <v>42736</v>
      </c>
      <c r="M947" s="3">
        <f t="shared" si="76"/>
        <v>1</v>
      </c>
      <c r="N947" s="3">
        <f t="shared" si="77"/>
        <v>2017</v>
      </c>
      <c r="O947" s="3">
        <f t="shared" si="78"/>
        <v>1</v>
      </c>
      <c r="P947" s="2" t="str">
        <f t="shared" si="79"/>
        <v>WE</v>
      </c>
    </row>
    <row r="948" spans="12:16" x14ac:dyDescent="0.2">
      <c r="L948" s="99">
        <f t="shared" si="80"/>
        <v>42737</v>
      </c>
      <c r="M948" s="3">
        <f t="shared" si="76"/>
        <v>1</v>
      </c>
      <c r="N948" s="3">
        <f t="shared" si="77"/>
        <v>2017</v>
      </c>
      <c r="O948" s="3">
        <f t="shared" si="78"/>
        <v>2</v>
      </c>
      <c r="P948" s="2" t="str">
        <f t="shared" si="79"/>
        <v>WD</v>
      </c>
    </row>
    <row r="949" spans="12:16" x14ac:dyDescent="0.2">
      <c r="L949" s="99">
        <f t="shared" si="80"/>
        <v>42738</v>
      </c>
      <c r="M949" s="3">
        <f t="shared" si="76"/>
        <v>1</v>
      </c>
      <c r="N949" s="3">
        <f t="shared" si="77"/>
        <v>2017</v>
      </c>
      <c r="O949" s="3">
        <f t="shared" si="78"/>
        <v>3</v>
      </c>
      <c r="P949" s="2" t="str">
        <f t="shared" si="79"/>
        <v>WD</v>
      </c>
    </row>
    <row r="950" spans="12:16" x14ac:dyDescent="0.2">
      <c r="L950" s="99">
        <f t="shared" si="80"/>
        <v>42739</v>
      </c>
      <c r="M950" s="3">
        <f t="shared" si="76"/>
        <v>1</v>
      </c>
      <c r="N950" s="3">
        <f t="shared" si="77"/>
        <v>2017</v>
      </c>
      <c r="O950" s="3">
        <f t="shared" si="78"/>
        <v>4</v>
      </c>
      <c r="P950" s="2" t="str">
        <f t="shared" si="79"/>
        <v>WD</v>
      </c>
    </row>
    <row r="951" spans="12:16" x14ac:dyDescent="0.2">
      <c r="L951" s="99">
        <f t="shared" si="80"/>
        <v>42740</v>
      </c>
      <c r="M951" s="3">
        <f t="shared" si="76"/>
        <v>1</v>
      </c>
      <c r="N951" s="3">
        <f t="shared" si="77"/>
        <v>2017</v>
      </c>
      <c r="O951" s="3">
        <f t="shared" si="78"/>
        <v>5</v>
      </c>
      <c r="P951" s="2" t="str">
        <f t="shared" si="79"/>
        <v>WD</v>
      </c>
    </row>
    <row r="952" spans="12:16" x14ac:dyDescent="0.2">
      <c r="L952" s="99">
        <f t="shared" si="80"/>
        <v>42741</v>
      </c>
      <c r="M952" s="3">
        <f t="shared" si="76"/>
        <v>1</v>
      </c>
      <c r="N952" s="3">
        <f t="shared" si="77"/>
        <v>2017</v>
      </c>
      <c r="O952" s="3">
        <f t="shared" si="78"/>
        <v>6</v>
      </c>
      <c r="P952" s="2" t="str">
        <f t="shared" si="79"/>
        <v>WD</v>
      </c>
    </row>
    <row r="953" spans="12:16" x14ac:dyDescent="0.2">
      <c r="L953" s="99">
        <f t="shared" si="80"/>
        <v>42742</v>
      </c>
      <c r="M953" s="3">
        <f t="shared" si="76"/>
        <v>1</v>
      </c>
      <c r="N953" s="3">
        <f t="shared" si="77"/>
        <v>2017</v>
      </c>
      <c r="O953" s="3">
        <f t="shared" si="78"/>
        <v>7</v>
      </c>
      <c r="P953" s="2" t="str">
        <f t="shared" si="79"/>
        <v>WE</v>
      </c>
    </row>
    <row r="954" spans="12:16" x14ac:dyDescent="0.2">
      <c r="L954" s="99">
        <f t="shared" si="80"/>
        <v>42743</v>
      </c>
      <c r="M954" s="3">
        <f t="shared" si="76"/>
        <v>1</v>
      </c>
      <c r="N954" s="3">
        <f t="shared" si="77"/>
        <v>2017</v>
      </c>
      <c r="O954" s="3">
        <f t="shared" si="78"/>
        <v>1</v>
      </c>
      <c r="P954" s="2" t="str">
        <f t="shared" si="79"/>
        <v>WE</v>
      </c>
    </row>
    <row r="955" spans="12:16" x14ac:dyDescent="0.2">
      <c r="L955" s="99">
        <f t="shared" si="80"/>
        <v>42744</v>
      </c>
      <c r="M955" s="3">
        <f t="shared" si="76"/>
        <v>1</v>
      </c>
      <c r="N955" s="3">
        <f t="shared" si="77"/>
        <v>2017</v>
      </c>
      <c r="O955" s="3">
        <f t="shared" si="78"/>
        <v>2</v>
      </c>
      <c r="P955" s="2" t="str">
        <f t="shared" si="79"/>
        <v>WD</v>
      </c>
    </row>
    <row r="956" spans="12:16" x14ac:dyDescent="0.2">
      <c r="L956" s="99">
        <f t="shared" si="80"/>
        <v>42745</v>
      </c>
      <c r="M956" s="3">
        <f t="shared" si="76"/>
        <v>1</v>
      </c>
      <c r="N956" s="3">
        <f t="shared" si="77"/>
        <v>2017</v>
      </c>
      <c r="O956" s="3">
        <f t="shared" si="78"/>
        <v>3</v>
      </c>
      <c r="P956" s="2" t="str">
        <f t="shared" si="79"/>
        <v>WD</v>
      </c>
    </row>
    <row r="957" spans="12:16" x14ac:dyDescent="0.2">
      <c r="L957" s="99">
        <f t="shared" si="80"/>
        <v>42746</v>
      </c>
      <c r="M957" s="3">
        <f t="shared" si="76"/>
        <v>1</v>
      </c>
      <c r="N957" s="3">
        <f t="shared" si="77"/>
        <v>2017</v>
      </c>
      <c r="O957" s="3">
        <f t="shared" si="78"/>
        <v>4</v>
      </c>
      <c r="P957" s="2" t="str">
        <f t="shared" si="79"/>
        <v>WD</v>
      </c>
    </row>
    <row r="958" spans="12:16" x14ac:dyDescent="0.2">
      <c r="L958" s="99">
        <f t="shared" si="80"/>
        <v>42747</v>
      </c>
      <c r="M958" s="3">
        <f t="shared" si="76"/>
        <v>1</v>
      </c>
      <c r="N958" s="3">
        <f t="shared" si="77"/>
        <v>2017</v>
      </c>
      <c r="O958" s="3">
        <f t="shared" si="78"/>
        <v>5</v>
      </c>
      <c r="P958" s="2" t="str">
        <f t="shared" si="79"/>
        <v>WD</v>
      </c>
    </row>
    <row r="959" spans="12:16" x14ac:dyDescent="0.2">
      <c r="L959" s="99">
        <f t="shared" si="80"/>
        <v>42748</v>
      </c>
      <c r="M959" s="3">
        <f t="shared" si="76"/>
        <v>1</v>
      </c>
      <c r="N959" s="3">
        <f t="shared" si="77"/>
        <v>2017</v>
      </c>
      <c r="O959" s="3">
        <f t="shared" si="78"/>
        <v>6</v>
      </c>
      <c r="P959" s="2" t="str">
        <f t="shared" si="79"/>
        <v>WD</v>
      </c>
    </row>
    <row r="960" spans="12:16" x14ac:dyDescent="0.2">
      <c r="L960" s="99">
        <f t="shared" si="80"/>
        <v>42749</v>
      </c>
      <c r="M960" s="3">
        <f t="shared" si="76"/>
        <v>1</v>
      </c>
      <c r="N960" s="3">
        <f t="shared" si="77"/>
        <v>2017</v>
      </c>
      <c r="O960" s="3">
        <f t="shared" si="78"/>
        <v>7</v>
      </c>
      <c r="P960" s="2" t="str">
        <f t="shared" si="79"/>
        <v>WE</v>
      </c>
    </row>
    <row r="961" spans="12:16" x14ac:dyDescent="0.2">
      <c r="L961" s="99">
        <f t="shared" si="80"/>
        <v>42750</v>
      </c>
      <c r="M961" s="3">
        <f t="shared" si="76"/>
        <v>1</v>
      </c>
      <c r="N961" s="3">
        <f t="shared" si="77"/>
        <v>2017</v>
      </c>
      <c r="O961" s="3">
        <f t="shared" si="78"/>
        <v>1</v>
      </c>
      <c r="P961" s="2" t="str">
        <f t="shared" si="79"/>
        <v>WE</v>
      </c>
    </row>
    <row r="962" spans="12:16" x14ac:dyDescent="0.2">
      <c r="L962" s="99">
        <f t="shared" si="80"/>
        <v>42751</v>
      </c>
      <c r="M962" s="3">
        <f t="shared" si="76"/>
        <v>1</v>
      </c>
      <c r="N962" s="3">
        <f t="shared" si="77"/>
        <v>2017</v>
      </c>
      <c r="O962" s="3">
        <f t="shared" si="78"/>
        <v>2</v>
      </c>
      <c r="P962" s="2" t="str">
        <f t="shared" si="79"/>
        <v>WD</v>
      </c>
    </row>
    <row r="963" spans="12:16" x14ac:dyDescent="0.2">
      <c r="L963" s="99">
        <f t="shared" si="80"/>
        <v>42752</v>
      </c>
      <c r="M963" s="3">
        <f t="shared" ref="M963:M1026" si="81">MONTH(L963)</f>
        <v>1</v>
      </c>
      <c r="N963" s="3">
        <f t="shared" ref="N963:N1026" si="82">YEAR(L963)</f>
        <v>2017</v>
      </c>
      <c r="O963" s="3">
        <f t="shared" ref="O963:O1026" si="83">WEEKDAY(L963)</f>
        <v>3</v>
      </c>
      <c r="P963" s="2" t="str">
        <f t="shared" ref="P963:P1026" si="84">IF(O963=1,"WE",IF(O963=7,"WE","WD"))</f>
        <v>WD</v>
      </c>
    </row>
    <row r="964" spans="12:16" x14ac:dyDescent="0.2">
      <c r="L964" s="99">
        <f t="shared" ref="L964:L1027" si="85">+L963+1</f>
        <v>42753</v>
      </c>
      <c r="M964" s="3">
        <f t="shared" si="81"/>
        <v>1</v>
      </c>
      <c r="N964" s="3">
        <f t="shared" si="82"/>
        <v>2017</v>
      </c>
      <c r="O964" s="3">
        <f t="shared" si="83"/>
        <v>4</v>
      </c>
      <c r="P964" s="2" t="str">
        <f t="shared" si="84"/>
        <v>WD</v>
      </c>
    </row>
    <row r="965" spans="12:16" x14ac:dyDescent="0.2">
      <c r="L965" s="99">
        <f t="shared" si="85"/>
        <v>42754</v>
      </c>
      <c r="M965" s="3">
        <f t="shared" si="81"/>
        <v>1</v>
      </c>
      <c r="N965" s="3">
        <f t="shared" si="82"/>
        <v>2017</v>
      </c>
      <c r="O965" s="3">
        <f t="shared" si="83"/>
        <v>5</v>
      </c>
      <c r="P965" s="2" t="str">
        <f t="shared" si="84"/>
        <v>WD</v>
      </c>
    </row>
    <row r="966" spans="12:16" x14ac:dyDescent="0.2">
      <c r="L966" s="99">
        <f t="shared" si="85"/>
        <v>42755</v>
      </c>
      <c r="M966" s="3">
        <f t="shared" si="81"/>
        <v>1</v>
      </c>
      <c r="N966" s="3">
        <f t="shared" si="82"/>
        <v>2017</v>
      </c>
      <c r="O966" s="3">
        <f t="shared" si="83"/>
        <v>6</v>
      </c>
      <c r="P966" s="2" t="str">
        <f t="shared" si="84"/>
        <v>WD</v>
      </c>
    </row>
    <row r="967" spans="12:16" x14ac:dyDescent="0.2">
      <c r="L967" s="99">
        <f t="shared" si="85"/>
        <v>42756</v>
      </c>
      <c r="M967" s="3">
        <f t="shared" si="81"/>
        <v>1</v>
      </c>
      <c r="N967" s="3">
        <f t="shared" si="82"/>
        <v>2017</v>
      </c>
      <c r="O967" s="3">
        <f t="shared" si="83"/>
        <v>7</v>
      </c>
      <c r="P967" s="2" t="str">
        <f t="shared" si="84"/>
        <v>WE</v>
      </c>
    </row>
    <row r="968" spans="12:16" x14ac:dyDescent="0.2">
      <c r="L968" s="99">
        <f t="shared" si="85"/>
        <v>42757</v>
      </c>
      <c r="M968" s="3">
        <f t="shared" si="81"/>
        <v>1</v>
      </c>
      <c r="N968" s="3">
        <f t="shared" si="82"/>
        <v>2017</v>
      </c>
      <c r="O968" s="3">
        <f t="shared" si="83"/>
        <v>1</v>
      </c>
      <c r="P968" s="2" t="str">
        <f t="shared" si="84"/>
        <v>WE</v>
      </c>
    </row>
    <row r="969" spans="12:16" x14ac:dyDescent="0.2">
      <c r="L969" s="99">
        <f t="shared" si="85"/>
        <v>42758</v>
      </c>
      <c r="M969" s="3">
        <f t="shared" si="81"/>
        <v>1</v>
      </c>
      <c r="N969" s="3">
        <f t="shared" si="82"/>
        <v>2017</v>
      </c>
      <c r="O969" s="3">
        <f t="shared" si="83"/>
        <v>2</v>
      </c>
      <c r="P969" s="2" t="str">
        <f t="shared" si="84"/>
        <v>WD</v>
      </c>
    </row>
    <row r="970" spans="12:16" x14ac:dyDescent="0.2">
      <c r="L970" s="99">
        <f t="shared" si="85"/>
        <v>42759</v>
      </c>
      <c r="M970" s="3">
        <f t="shared" si="81"/>
        <v>1</v>
      </c>
      <c r="N970" s="3">
        <f t="shared" si="82"/>
        <v>2017</v>
      </c>
      <c r="O970" s="3">
        <f t="shared" si="83"/>
        <v>3</v>
      </c>
      <c r="P970" s="2" t="str">
        <f t="shared" si="84"/>
        <v>WD</v>
      </c>
    </row>
    <row r="971" spans="12:16" x14ac:dyDescent="0.2">
      <c r="L971" s="99">
        <f t="shared" si="85"/>
        <v>42760</v>
      </c>
      <c r="M971" s="3">
        <f t="shared" si="81"/>
        <v>1</v>
      </c>
      <c r="N971" s="3">
        <f t="shared" si="82"/>
        <v>2017</v>
      </c>
      <c r="O971" s="3">
        <f t="shared" si="83"/>
        <v>4</v>
      </c>
      <c r="P971" s="2" t="str">
        <f t="shared" si="84"/>
        <v>WD</v>
      </c>
    </row>
    <row r="972" spans="12:16" x14ac:dyDescent="0.2">
      <c r="L972" s="99">
        <f t="shared" si="85"/>
        <v>42761</v>
      </c>
      <c r="M972" s="3">
        <f t="shared" si="81"/>
        <v>1</v>
      </c>
      <c r="N972" s="3">
        <f t="shared" si="82"/>
        <v>2017</v>
      </c>
      <c r="O972" s="3">
        <f t="shared" si="83"/>
        <v>5</v>
      </c>
      <c r="P972" s="2" t="str">
        <f t="shared" si="84"/>
        <v>WD</v>
      </c>
    </row>
    <row r="973" spans="12:16" x14ac:dyDescent="0.2">
      <c r="L973" s="99">
        <f t="shared" si="85"/>
        <v>42762</v>
      </c>
      <c r="M973" s="3">
        <f t="shared" si="81"/>
        <v>1</v>
      </c>
      <c r="N973" s="3">
        <f t="shared" si="82"/>
        <v>2017</v>
      </c>
      <c r="O973" s="3">
        <f t="shared" si="83"/>
        <v>6</v>
      </c>
      <c r="P973" s="2" t="str">
        <f t="shared" si="84"/>
        <v>WD</v>
      </c>
    </row>
    <row r="974" spans="12:16" x14ac:dyDescent="0.2">
      <c r="L974" s="99">
        <f t="shared" si="85"/>
        <v>42763</v>
      </c>
      <c r="M974" s="3">
        <f t="shared" si="81"/>
        <v>1</v>
      </c>
      <c r="N974" s="3">
        <f t="shared" si="82"/>
        <v>2017</v>
      </c>
      <c r="O974" s="3">
        <f t="shared" si="83"/>
        <v>7</v>
      </c>
      <c r="P974" s="2" t="str">
        <f t="shared" si="84"/>
        <v>WE</v>
      </c>
    </row>
    <row r="975" spans="12:16" x14ac:dyDescent="0.2">
      <c r="L975" s="99">
        <f t="shared" si="85"/>
        <v>42764</v>
      </c>
      <c r="M975" s="3">
        <f t="shared" si="81"/>
        <v>1</v>
      </c>
      <c r="N975" s="3">
        <f t="shared" si="82"/>
        <v>2017</v>
      </c>
      <c r="O975" s="3">
        <f t="shared" si="83"/>
        <v>1</v>
      </c>
      <c r="P975" s="2" t="str">
        <f t="shared" si="84"/>
        <v>WE</v>
      </c>
    </row>
    <row r="976" spans="12:16" x14ac:dyDescent="0.2">
      <c r="L976" s="99">
        <f t="shared" si="85"/>
        <v>42765</v>
      </c>
      <c r="M976" s="3">
        <f t="shared" si="81"/>
        <v>1</v>
      </c>
      <c r="N976" s="3">
        <f t="shared" si="82"/>
        <v>2017</v>
      </c>
      <c r="O976" s="3">
        <f t="shared" si="83"/>
        <v>2</v>
      </c>
      <c r="P976" s="2" t="str">
        <f t="shared" si="84"/>
        <v>WD</v>
      </c>
    </row>
    <row r="977" spans="12:16" x14ac:dyDescent="0.2">
      <c r="L977" s="99">
        <f t="shared" si="85"/>
        <v>42766</v>
      </c>
      <c r="M977" s="3">
        <f t="shared" si="81"/>
        <v>1</v>
      </c>
      <c r="N977" s="3">
        <f t="shared" si="82"/>
        <v>2017</v>
      </c>
      <c r="O977" s="3">
        <f t="shared" si="83"/>
        <v>3</v>
      </c>
      <c r="P977" s="2" t="str">
        <f t="shared" si="84"/>
        <v>WD</v>
      </c>
    </row>
    <row r="978" spans="12:16" x14ac:dyDescent="0.2">
      <c r="L978" s="99">
        <f t="shared" si="85"/>
        <v>42767</v>
      </c>
      <c r="M978" s="3">
        <f t="shared" si="81"/>
        <v>2</v>
      </c>
      <c r="N978" s="3">
        <f t="shared" si="82"/>
        <v>2017</v>
      </c>
      <c r="O978" s="3">
        <f t="shared" si="83"/>
        <v>4</v>
      </c>
      <c r="P978" s="2" t="str">
        <f t="shared" si="84"/>
        <v>WD</v>
      </c>
    </row>
    <row r="979" spans="12:16" x14ac:dyDescent="0.2">
      <c r="L979" s="99">
        <f t="shared" si="85"/>
        <v>42768</v>
      </c>
      <c r="M979" s="3">
        <f t="shared" si="81"/>
        <v>2</v>
      </c>
      <c r="N979" s="3">
        <f t="shared" si="82"/>
        <v>2017</v>
      </c>
      <c r="O979" s="3">
        <f t="shared" si="83"/>
        <v>5</v>
      </c>
      <c r="P979" s="2" t="str">
        <f t="shared" si="84"/>
        <v>WD</v>
      </c>
    </row>
    <row r="980" spans="12:16" x14ac:dyDescent="0.2">
      <c r="L980" s="99">
        <f t="shared" si="85"/>
        <v>42769</v>
      </c>
      <c r="M980" s="3">
        <f t="shared" si="81"/>
        <v>2</v>
      </c>
      <c r="N980" s="3">
        <f t="shared" si="82"/>
        <v>2017</v>
      </c>
      <c r="O980" s="3">
        <f t="shared" si="83"/>
        <v>6</v>
      </c>
      <c r="P980" s="2" t="str">
        <f t="shared" si="84"/>
        <v>WD</v>
      </c>
    </row>
    <row r="981" spans="12:16" x14ac:dyDescent="0.2">
      <c r="L981" s="99">
        <f t="shared" si="85"/>
        <v>42770</v>
      </c>
      <c r="M981" s="3">
        <f t="shared" si="81"/>
        <v>2</v>
      </c>
      <c r="N981" s="3">
        <f t="shared" si="82"/>
        <v>2017</v>
      </c>
      <c r="O981" s="3">
        <f t="shared" si="83"/>
        <v>7</v>
      </c>
      <c r="P981" s="2" t="str">
        <f t="shared" si="84"/>
        <v>WE</v>
      </c>
    </row>
    <row r="982" spans="12:16" x14ac:dyDescent="0.2">
      <c r="L982" s="99">
        <f t="shared" si="85"/>
        <v>42771</v>
      </c>
      <c r="M982" s="3">
        <f t="shared" si="81"/>
        <v>2</v>
      </c>
      <c r="N982" s="3">
        <f t="shared" si="82"/>
        <v>2017</v>
      </c>
      <c r="O982" s="3">
        <f t="shared" si="83"/>
        <v>1</v>
      </c>
      <c r="P982" s="2" t="str">
        <f t="shared" si="84"/>
        <v>WE</v>
      </c>
    </row>
    <row r="983" spans="12:16" x14ac:dyDescent="0.2">
      <c r="L983" s="99">
        <f t="shared" si="85"/>
        <v>42772</v>
      </c>
      <c r="M983" s="3">
        <f t="shared" si="81"/>
        <v>2</v>
      </c>
      <c r="N983" s="3">
        <f t="shared" si="82"/>
        <v>2017</v>
      </c>
      <c r="O983" s="3">
        <f t="shared" si="83"/>
        <v>2</v>
      </c>
      <c r="P983" s="2" t="str">
        <f t="shared" si="84"/>
        <v>WD</v>
      </c>
    </row>
    <row r="984" spans="12:16" x14ac:dyDescent="0.2">
      <c r="L984" s="99">
        <f t="shared" si="85"/>
        <v>42773</v>
      </c>
      <c r="M984" s="3">
        <f t="shared" si="81"/>
        <v>2</v>
      </c>
      <c r="N984" s="3">
        <f t="shared" si="82"/>
        <v>2017</v>
      </c>
      <c r="O984" s="3">
        <f t="shared" si="83"/>
        <v>3</v>
      </c>
      <c r="P984" s="2" t="str">
        <f t="shared" si="84"/>
        <v>WD</v>
      </c>
    </row>
    <row r="985" spans="12:16" x14ac:dyDescent="0.2">
      <c r="L985" s="99">
        <f t="shared" si="85"/>
        <v>42774</v>
      </c>
      <c r="M985" s="3">
        <f t="shared" si="81"/>
        <v>2</v>
      </c>
      <c r="N985" s="3">
        <f t="shared" si="82"/>
        <v>2017</v>
      </c>
      <c r="O985" s="3">
        <f t="shared" si="83"/>
        <v>4</v>
      </c>
      <c r="P985" s="2" t="str">
        <f t="shared" si="84"/>
        <v>WD</v>
      </c>
    </row>
    <row r="986" spans="12:16" x14ac:dyDescent="0.2">
      <c r="L986" s="99">
        <f t="shared" si="85"/>
        <v>42775</v>
      </c>
      <c r="M986" s="3">
        <f t="shared" si="81"/>
        <v>2</v>
      </c>
      <c r="N986" s="3">
        <f t="shared" si="82"/>
        <v>2017</v>
      </c>
      <c r="O986" s="3">
        <f t="shared" si="83"/>
        <v>5</v>
      </c>
      <c r="P986" s="2" t="str">
        <f t="shared" si="84"/>
        <v>WD</v>
      </c>
    </row>
    <row r="987" spans="12:16" x14ac:dyDescent="0.2">
      <c r="L987" s="99">
        <f t="shared" si="85"/>
        <v>42776</v>
      </c>
      <c r="M987" s="3">
        <f t="shared" si="81"/>
        <v>2</v>
      </c>
      <c r="N987" s="3">
        <f t="shared" si="82"/>
        <v>2017</v>
      </c>
      <c r="O987" s="3">
        <f t="shared" si="83"/>
        <v>6</v>
      </c>
      <c r="P987" s="2" t="str">
        <f t="shared" si="84"/>
        <v>WD</v>
      </c>
    </row>
    <row r="988" spans="12:16" x14ac:dyDescent="0.2">
      <c r="L988" s="99">
        <f t="shared" si="85"/>
        <v>42777</v>
      </c>
      <c r="M988" s="3">
        <f t="shared" si="81"/>
        <v>2</v>
      </c>
      <c r="N988" s="3">
        <f t="shared" si="82"/>
        <v>2017</v>
      </c>
      <c r="O988" s="3">
        <f t="shared" si="83"/>
        <v>7</v>
      </c>
      <c r="P988" s="2" t="str">
        <f t="shared" si="84"/>
        <v>WE</v>
      </c>
    </row>
    <row r="989" spans="12:16" x14ac:dyDescent="0.2">
      <c r="L989" s="99">
        <f t="shared" si="85"/>
        <v>42778</v>
      </c>
      <c r="M989" s="3">
        <f t="shared" si="81"/>
        <v>2</v>
      </c>
      <c r="N989" s="3">
        <f t="shared" si="82"/>
        <v>2017</v>
      </c>
      <c r="O989" s="3">
        <f t="shared" si="83"/>
        <v>1</v>
      </c>
      <c r="P989" s="2" t="str">
        <f t="shared" si="84"/>
        <v>WE</v>
      </c>
    </row>
    <row r="990" spans="12:16" x14ac:dyDescent="0.2">
      <c r="L990" s="99">
        <f t="shared" si="85"/>
        <v>42779</v>
      </c>
      <c r="M990" s="3">
        <f t="shared" si="81"/>
        <v>2</v>
      </c>
      <c r="N990" s="3">
        <f t="shared" si="82"/>
        <v>2017</v>
      </c>
      <c r="O990" s="3">
        <f t="shared" si="83"/>
        <v>2</v>
      </c>
      <c r="P990" s="2" t="str">
        <f t="shared" si="84"/>
        <v>WD</v>
      </c>
    </row>
    <row r="991" spans="12:16" x14ac:dyDescent="0.2">
      <c r="L991" s="99">
        <f t="shared" si="85"/>
        <v>42780</v>
      </c>
      <c r="M991" s="3">
        <f t="shared" si="81"/>
        <v>2</v>
      </c>
      <c r="N991" s="3">
        <f t="shared" si="82"/>
        <v>2017</v>
      </c>
      <c r="O991" s="3">
        <f t="shared" si="83"/>
        <v>3</v>
      </c>
      <c r="P991" s="2" t="str">
        <f t="shared" si="84"/>
        <v>WD</v>
      </c>
    </row>
    <row r="992" spans="12:16" x14ac:dyDescent="0.2">
      <c r="L992" s="99">
        <f t="shared" si="85"/>
        <v>42781</v>
      </c>
      <c r="M992" s="3">
        <f t="shared" si="81"/>
        <v>2</v>
      </c>
      <c r="N992" s="3">
        <f t="shared" si="82"/>
        <v>2017</v>
      </c>
      <c r="O992" s="3">
        <f t="shared" si="83"/>
        <v>4</v>
      </c>
      <c r="P992" s="2" t="str">
        <f t="shared" si="84"/>
        <v>WD</v>
      </c>
    </row>
    <row r="993" spans="12:16" x14ac:dyDescent="0.2">
      <c r="L993" s="99">
        <f t="shared" si="85"/>
        <v>42782</v>
      </c>
      <c r="M993" s="3">
        <f t="shared" si="81"/>
        <v>2</v>
      </c>
      <c r="N993" s="3">
        <f t="shared" si="82"/>
        <v>2017</v>
      </c>
      <c r="O993" s="3">
        <f t="shared" si="83"/>
        <v>5</v>
      </c>
      <c r="P993" s="2" t="str">
        <f t="shared" si="84"/>
        <v>WD</v>
      </c>
    </row>
    <row r="994" spans="12:16" x14ac:dyDescent="0.2">
      <c r="L994" s="99">
        <f t="shared" si="85"/>
        <v>42783</v>
      </c>
      <c r="M994" s="3">
        <f t="shared" si="81"/>
        <v>2</v>
      </c>
      <c r="N994" s="3">
        <f t="shared" si="82"/>
        <v>2017</v>
      </c>
      <c r="O994" s="3">
        <f t="shared" si="83"/>
        <v>6</v>
      </c>
      <c r="P994" s="2" t="str">
        <f t="shared" si="84"/>
        <v>WD</v>
      </c>
    </row>
    <row r="995" spans="12:16" x14ac:dyDescent="0.2">
      <c r="L995" s="99">
        <f t="shared" si="85"/>
        <v>42784</v>
      </c>
      <c r="M995" s="3">
        <f t="shared" si="81"/>
        <v>2</v>
      </c>
      <c r="N995" s="3">
        <f t="shared" si="82"/>
        <v>2017</v>
      </c>
      <c r="O995" s="3">
        <f t="shared" si="83"/>
        <v>7</v>
      </c>
      <c r="P995" s="2" t="str">
        <f t="shared" si="84"/>
        <v>WE</v>
      </c>
    </row>
    <row r="996" spans="12:16" x14ac:dyDescent="0.2">
      <c r="L996" s="99">
        <f t="shared" si="85"/>
        <v>42785</v>
      </c>
      <c r="M996" s="3">
        <f t="shared" si="81"/>
        <v>2</v>
      </c>
      <c r="N996" s="3">
        <f t="shared" si="82"/>
        <v>2017</v>
      </c>
      <c r="O996" s="3">
        <f t="shared" si="83"/>
        <v>1</v>
      </c>
      <c r="P996" s="2" t="str">
        <f t="shared" si="84"/>
        <v>WE</v>
      </c>
    </row>
    <row r="997" spans="12:16" x14ac:dyDescent="0.2">
      <c r="L997" s="99">
        <f t="shared" si="85"/>
        <v>42786</v>
      </c>
      <c r="M997" s="3">
        <f t="shared" si="81"/>
        <v>2</v>
      </c>
      <c r="N997" s="3">
        <f t="shared" si="82"/>
        <v>2017</v>
      </c>
      <c r="O997" s="3">
        <f t="shared" si="83"/>
        <v>2</v>
      </c>
      <c r="P997" s="2" t="str">
        <f t="shared" si="84"/>
        <v>WD</v>
      </c>
    </row>
    <row r="998" spans="12:16" x14ac:dyDescent="0.2">
      <c r="L998" s="99">
        <f t="shared" si="85"/>
        <v>42787</v>
      </c>
      <c r="M998" s="3">
        <f t="shared" si="81"/>
        <v>2</v>
      </c>
      <c r="N998" s="3">
        <f t="shared" si="82"/>
        <v>2017</v>
      </c>
      <c r="O998" s="3">
        <f t="shared" si="83"/>
        <v>3</v>
      </c>
      <c r="P998" s="2" t="str">
        <f t="shared" si="84"/>
        <v>WD</v>
      </c>
    </row>
    <row r="999" spans="12:16" x14ac:dyDescent="0.2">
      <c r="L999" s="99">
        <f t="shared" si="85"/>
        <v>42788</v>
      </c>
      <c r="M999" s="3">
        <f t="shared" si="81"/>
        <v>2</v>
      </c>
      <c r="N999" s="3">
        <f t="shared" si="82"/>
        <v>2017</v>
      </c>
      <c r="O999" s="3">
        <f t="shared" si="83"/>
        <v>4</v>
      </c>
      <c r="P999" s="2" t="str">
        <f t="shared" si="84"/>
        <v>WD</v>
      </c>
    </row>
    <row r="1000" spans="12:16" x14ac:dyDescent="0.2">
      <c r="L1000" s="99">
        <f t="shared" si="85"/>
        <v>42789</v>
      </c>
      <c r="M1000" s="3">
        <f t="shared" si="81"/>
        <v>2</v>
      </c>
      <c r="N1000" s="3">
        <f t="shared" si="82"/>
        <v>2017</v>
      </c>
      <c r="O1000" s="3">
        <f t="shared" si="83"/>
        <v>5</v>
      </c>
      <c r="P1000" s="2" t="str">
        <f t="shared" si="84"/>
        <v>WD</v>
      </c>
    </row>
    <row r="1001" spans="12:16" x14ac:dyDescent="0.2">
      <c r="L1001" s="99">
        <f t="shared" si="85"/>
        <v>42790</v>
      </c>
      <c r="M1001" s="3">
        <f t="shared" si="81"/>
        <v>2</v>
      </c>
      <c r="N1001" s="3">
        <f t="shared" si="82"/>
        <v>2017</v>
      </c>
      <c r="O1001" s="3">
        <f t="shared" si="83"/>
        <v>6</v>
      </c>
      <c r="P1001" s="2" t="str">
        <f t="shared" si="84"/>
        <v>WD</v>
      </c>
    </row>
    <row r="1002" spans="12:16" x14ac:dyDescent="0.2">
      <c r="L1002" s="99">
        <f t="shared" si="85"/>
        <v>42791</v>
      </c>
      <c r="M1002" s="3">
        <f t="shared" si="81"/>
        <v>2</v>
      </c>
      <c r="N1002" s="3">
        <f t="shared" si="82"/>
        <v>2017</v>
      </c>
      <c r="O1002" s="3">
        <f t="shared" si="83"/>
        <v>7</v>
      </c>
      <c r="P1002" s="2" t="str">
        <f t="shared" si="84"/>
        <v>WE</v>
      </c>
    </row>
    <row r="1003" spans="12:16" x14ac:dyDescent="0.2">
      <c r="L1003" s="99">
        <f t="shared" si="85"/>
        <v>42792</v>
      </c>
      <c r="M1003" s="3">
        <f t="shared" si="81"/>
        <v>2</v>
      </c>
      <c r="N1003" s="3">
        <f t="shared" si="82"/>
        <v>2017</v>
      </c>
      <c r="O1003" s="3">
        <f t="shared" si="83"/>
        <v>1</v>
      </c>
      <c r="P1003" s="2" t="str">
        <f t="shared" si="84"/>
        <v>WE</v>
      </c>
    </row>
    <row r="1004" spans="12:16" x14ac:dyDescent="0.2">
      <c r="L1004" s="99">
        <f t="shared" si="85"/>
        <v>42793</v>
      </c>
      <c r="M1004" s="3">
        <f t="shared" si="81"/>
        <v>2</v>
      </c>
      <c r="N1004" s="3">
        <f t="shared" si="82"/>
        <v>2017</v>
      </c>
      <c r="O1004" s="3">
        <f t="shared" si="83"/>
        <v>2</v>
      </c>
      <c r="P1004" s="2" t="str">
        <f t="shared" si="84"/>
        <v>WD</v>
      </c>
    </row>
    <row r="1005" spans="12:16" x14ac:dyDescent="0.2">
      <c r="L1005" s="99">
        <f t="shared" si="85"/>
        <v>42794</v>
      </c>
      <c r="M1005" s="3">
        <f t="shared" si="81"/>
        <v>2</v>
      </c>
      <c r="N1005" s="3">
        <f t="shared" si="82"/>
        <v>2017</v>
      </c>
      <c r="O1005" s="3">
        <f t="shared" si="83"/>
        <v>3</v>
      </c>
      <c r="P1005" s="2" t="str">
        <f t="shared" si="84"/>
        <v>WD</v>
      </c>
    </row>
    <row r="1006" spans="12:16" x14ac:dyDescent="0.2">
      <c r="L1006" s="99">
        <f t="shared" si="85"/>
        <v>42795</v>
      </c>
      <c r="M1006" s="3">
        <f t="shared" si="81"/>
        <v>3</v>
      </c>
      <c r="N1006" s="3">
        <f t="shared" si="82"/>
        <v>2017</v>
      </c>
      <c r="O1006" s="3">
        <f t="shared" si="83"/>
        <v>4</v>
      </c>
      <c r="P1006" s="2" t="str">
        <f t="shared" si="84"/>
        <v>WD</v>
      </c>
    </row>
    <row r="1007" spans="12:16" x14ac:dyDescent="0.2">
      <c r="L1007" s="99">
        <f t="shared" si="85"/>
        <v>42796</v>
      </c>
      <c r="M1007" s="3">
        <f t="shared" si="81"/>
        <v>3</v>
      </c>
      <c r="N1007" s="3">
        <f t="shared" si="82"/>
        <v>2017</v>
      </c>
      <c r="O1007" s="3">
        <f t="shared" si="83"/>
        <v>5</v>
      </c>
      <c r="P1007" s="2" t="str">
        <f t="shared" si="84"/>
        <v>WD</v>
      </c>
    </row>
    <row r="1008" spans="12:16" x14ac:dyDescent="0.2">
      <c r="L1008" s="99">
        <f t="shared" si="85"/>
        <v>42797</v>
      </c>
      <c r="M1008" s="3">
        <f t="shared" si="81"/>
        <v>3</v>
      </c>
      <c r="N1008" s="3">
        <f t="shared" si="82"/>
        <v>2017</v>
      </c>
      <c r="O1008" s="3">
        <f t="shared" si="83"/>
        <v>6</v>
      </c>
      <c r="P1008" s="2" t="str">
        <f t="shared" si="84"/>
        <v>WD</v>
      </c>
    </row>
    <row r="1009" spans="12:16" x14ac:dyDescent="0.2">
      <c r="L1009" s="99">
        <f t="shared" si="85"/>
        <v>42798</v>
      </c>
      <c r="M1009" s="3">
        <f t="shared" si="81"/>
        <v>3</v>
      </c>
      <c r="N1009" s="3">
        <f t="shared" si="82"/>
        <v>2017</v>
      </c>
      <c r="O1009" s="3">
        <f t="shared" si="83"/>
        <v>7</v>
      </c>
      <c r="P1009" s="2" t="str">
        <f t="shared" si="84"/>
        <v>WE</v>
      </c>
    </row>
    <row r="1010" spans="12:16" x14ac:dyDescent="0.2">
      <c r="L1010" s="99">
        <f t="shared" si="85"/>
        <v>42799</v>
      </c>
      <c r="M1010" s="3">
        <f t="shared" si="81"/>
        <v>3</v>
      </c>
      <c r="N1010" s="3">
        <f t="shared" si="82"/>
        <v>2017</v>
      </c>
      <c r="O1010" s="3">
        <f t="shared" si="83"/>
        <v>1</v>
      </c>
      <c r="P1010" s="2" t="str">
        <f t="shared" si="84"/>
        <v>WE</v>
      </c>
    </row>
    <row r="1011" spans="12:16" x14ac:dyDescent="0.2">
      <c r="L1011" s="99">
        <f t="shared" si="85"/>
        <v>42800</v>
      </c>
      <c r="M1011" s="3">
        <f t="shared" si="81"/>
        <v>3</v>
      </c>
      <c r="N1011" s="3">
        <f t="shared" si="82"/>
        <v>2017</v>
      </c>
      <c r="O1011" s="3">
        <f t="shared" si="83"/>
        <v>2</v>
      </c>
      <c r="P1011" s="2" t="str">
        <f t="shared" si="84"/>
        <v>WD</v>
      </c>
    </row>
    <row r="1012" spans="12:16" x14ac:dyDescent="0.2">
      <c r="L1012" s="99">
        <f t="shared" si="85"/>
        <v>42801</v>
      </c>
      <c r="M1012" s="3">
        <f t="shared" si="81"/>
        <v>3</v>
      </c>
      <c r="N1012" s="3">
        <f t="shared" si="82"/>
        <v>2017</v>
      </c>
      <c r="O1012" s="3">
        <f t="shared" si="83"/>
        <v>3</v>
      </c>
      <c r="P1012" s="2" t="str">
        <f t="shared" si="84"/>
        <v>WD</v>
      </c>
    </row>
    <row r="1013" spans="12:16" x14ac:dyDescent="0.2">
      <c r="L1013" s="99">
        <f t="shared" si="85"/>
        <v>42802</v>
      </c>
      <c r="M1013" s="3">
        <f t="shared" si="81"/>
        <v>3</v>
      </c>
      <c r="N1013" s="3">
        <f t="shared" si="82"/>
        <v>2017</v>
      </c>
      <c r="O1013" s="3">
        <f t="shared" si="83"/>
        <v>4</v>
      </c>
      <c r="P1013" s="2" t="str">
        <f t="shared" si="84"/>
        <v>WD</v>
      </c>
    </row>
    <row r="1014" spans="12:16" x14ac:dyDescent="0.2">
      <c r="L1014" s="99">
        <f t="shared" si="85"/>
        <v>42803</v>
      </c>
      <c r="M1014" s="3">
        <f t="shared" si="81"/>
        <v>3</v>
      </c>
      <c r="N1014" s="3">
        <f t="shared" si="82"/>
        <v>2017</v>
      </c>
      <c r="O1014" s="3">
        <f t="shared" si="83"/>
        <v>5</v>
      </c>
      <c r="P1014" s="2" t="str">
        <f t="shared" si="84"/>
        <v>WD</v>
      </c>
    </row>
    <row r="1015" spans="12:16" x14ac:dyDescent="0.2">
      <c r="L1015" s="99">
        <f t="shared" si="85"/>
        <v>42804</v>
      </c>
      <c r="M1015" s="3">
        <f t="shared" si="81"/>
        <v>3</v>
      </c>
      <c r="N1015" s="3">
        <f t="shared" si="82"/>
        <v>2017</v>
      </c>
      <c r="O1015" s="3">
        <f t="shared" si="83"/>
        <v>6</v>
      </c>
      <c r="P1015" s="2" t="str">
        <f t="shared" si="84"/>
        <v>WD</v>
      </c>
    </row>
    <row r="1016" spans="12:16" x14ac:dyDescent="0.2">
      <c r="L1016" s="99">
        <f t="shared" si="85"/>
        <v>42805</v>
      </c>
      <c r="M1016" s="3">
        <f t="shared" si="81"/>
        <v>3</v>
      </c>
      <c r="N1016" s="3">
        <f t="shared" si="82"/>
        <v>2017</v>
      </c>
      <c r="O1016" s="3">
        <f t="shared" si="83"/>
        <v>7</v>
      </c>
      <c r="P1016" s="2" t="str">
        <f t="shared" si="84"/>
        <v>WE</v>
      </c>
    </row>
    <row r="1017" spans="12:16" x14ac:dyDescent="0.2">
      <c r="L1017" s="99">
        <f t="shared" si="85"/>
        <v>42806</v>
      </c>
      <c r="M1017" s="3">
        <f t="shared" si="81"/>
        <v>3</v>
      </c>
      <c r="N1017" s="3">
        <f t="shared" si="82"/>
        <v>2017</v>
      </c>
      <c r="O1017" s="3">
        <f t="shared" si="83"/>
        <v>1</v>
      </c>
      <c r="P1017" s="2" t="str">
        <f t="shared" si="84"/>
        <v>WE</v>
      </c>
    </row>
    <row r="1018" spans="12:16" x14ac:dyDescent="0.2">
      <c r="L1018" s="99">
        <f t="shared" si="85"/>
        <v>42807</v>
      </c>
      <c r="M1018" s="3">
        <f t="shared" si="81"/>
        <v>3</v>
      </c>
      <c r="N1018" s="3">
        <f t="shared" si="82"/>
        <v>2017</v>
      </c>
      <c r="O1018" s="3">
        <f t="shared" si="83"/>
        <v>2</v>
      </c>
      <c r="P1018" s="2" t="str">
        <f t="shared" si="84"/>
        <v>WD</v>
      </c>
    </row>
    <row r="1019" spans="12:16" x14ac:dyDescent="0.2">
      <c r="L1019" s="99">
        <f t="shared" si="85"/>
        <v>42808</v>
      </c>
      <c r="M1019" s="3">
        <f t="shared" si="81"/>
        <v>3</v>
      </c>
      <c r="N1019" s="3">
        <f t="shared" si="82"/>
        <v>2017</v>
      </c>
      <c r="O1019" s="3">
        <f t="shared" si="83"/>
        <v>3</v>
      </c>
      <c r="P1019" s="2" t="str">
        <f t="shared" si="84"/>
        <v>WD</v>
      </c>
    </row>
    <row r="1020" spans="12:16" x14ac:dyDescent="0.2">
      <c r="L1020" s="99">
        <f t="shared" si="85"/>
        <v>42809</v>
      </c>
      <c r="M1020" s="3">
        <f t="shared" si="81"/>
        <v>3</v>
      </c>
      <c r="N1020" s="3">
        <f t="shared" si="82"/>
        <v>2017</v>
      </c>
      <c r="O1020" s="3">
        <f t="shared" si="83"/>
        <v>4</v>
      </c>
      <c r="P1020" s="2" t="str">
        <f t="shared" si="84"/>
        <v>WD</v>
      </c>
    </row>
    <row r="1021" spans="12:16" x14ac:dyDescent="0.2">
      <c r="L1021" s="99">
        <f t="shared" si="85"/>
        <v>42810</v>
      </c>
      <c r="M1021" s="3">
        <f t="shared" si="81"/>
        <v>3</v>
      </c>
      <c r="N1021" s="3">
        <f t="shared" si="82"/>
        <v>2017</v>
      </c>
      <c r="O1021" s="3">
        <f t="shared" si="83"/>
        <v>5</v>
      </c>
      <c r="P1021" s="2" t="str">
        <f t="shared" si="84"/>
        <v>WD</v>
      </c>
    </row>
    <row r="1022" spans="12:16" x14ac:dyDescent="0.2">
      <c r="L1022" s="99">
        <f t="shared" si="85"/>
        <v>42811</v>
      </c>
      <c r="M1022" s="3">
        <f t="shared" si="81"/>
        <v>3</v>
      </c>
      <c r="N1022" s="3">
        <f t="shared" si="82"/>
        <v>2017</v>
      </c>
      <c r="O1022" s="3">
        <f t="shared" si="83"/>
        <v>6</v>
      </c>
      <c r="P1022" s="2" t="str">
        <f t="shared" si="84"/>
        <v>WD</v>
      </c>
    </row>
    <row r="1023" spans="12:16" x14ac:dyDescent="0.2">
      <c r="L1023" s="99">
        <f t="shared" si="85"/>
        <v>42812</v>
      </c>
      <c r="M1023" s="3">
        <f t="shared" si="81"/>
        <v>3</v>
      </c>
      <c r="N1023" s="3">
        <f t="shared" si="82"/>
        <v>2017</v>
      </c>
      <c r="O1023" s="3">
        <f t="shared" si="83"/>
        <v>7</v>
      </c>
      <c r="P1023" s="2" t="str">
        <f t="shared" si="84"/>
        <v>WE</v>
      </c>
    </row>
    <row r="1024" spans="12:16" x14ac:dyDescent="0.2">
      <c r="L1024" s="99">
        <f t="shared" si="85"/>
        <v>42813</v>
      </c>
      <c r="M1024" s="3">
        <f t="shared" si="81"/>
        <v>3</v>
      </c>
      <c r="N1024" s="3">
        <f t="shared" si="82"/>
        <v>2017</v>
      </c>
      <c r="O1024" s="3">
        <f t="shared" si="83"/>
        <v>1</v>
      </c>
      <c r="P1024" s="2" t="str">
        <f t="shared" si="84"/>
        <v>WE</v>
      </c>
    </row>
    <row r="1025" spans="12:16" x14ac:dyDescent="0.2">
      <c r="L1025" s="99">
        <f t="shared" si="85"/>
        <v>42814</v>
      </c>
      <c r="M1025" s="3">
        <f t="shared" si="81"/>
        <v>3</v>
      </c>
      <c r="N1025" s="3">
        <f t="shared" si="82"/>
        <v>2017</v>
      </c>
      <c r="O1025" s="3">
        <f t="shared" si="83"/>
        <v>2</v>
      </c>
      <c r="P1025" s="2" t="str">
        <f t="shared" si="84"/>
        <v>WD</v>
      </c>
    </row>
    <row r="1026" spans="12:16" x14ac:dyDescent="0.2">
      <c r="L1026" s="99">
        <f t="shared" si="85"/>
        <v>42815</v>
      </c>
      <c r="M1026" s="3">
        <f t="shared" si="81"/>
        <v>3</v>
      </c>
      <c r="N1026" s="3">
        <f t="shared" si="82"/>
        <v>2017</v>
      </c>
      <c r="O1026" s="3">
        <f t="shared" si="83"/>
        <v>3</v>
      </c>
      <c r="P1026" s="2" t="str">
        <f t="shared" si="84"/>
        <v>WD</v>
      </c>
    </row>
    <row r="1027" spans="12:16" x14ac:dyDescent="0.2">
      <c r="L1027" s="99">
        <f t="shared" si="85"/>
        <v>42816</v>
      </c>
      <c r="M1027" s="3">
        <f t="shared" ref="M1027:M1090" si="86">MONTH(L1027)</f>
        <v>3</v>
      </c>
      <c r="N1027" s="3">
        <f t="shared" ref="N1027:N1090" si="87">YEAR(L1027)</f>
        <v>2017</v>
      </c>
      <c r="O1027" s="3">
        <f t="shared" ref="O1027:O1090" si="88">WEEKDAY(L1027)</f>
        <v>4</v>
      </c>
      <c r="P1027" s="2" t="str">
        <f t="shared" ref="P1027:P1090" si="89">IF(O1027=1,"WE",IF(O1027=7,"WE","WD"))</f>
        <v>WD</v>
      </c>
    </row>
    <row r="1028" spans="12:16" x14ac:dyDescent="0.2">
      <c r="L1028" s="99">
        <f t="shared" ref="L1028:L1091" si="90">+L1027+1</f>
        <v>42817</v>
      </c>
      <c r="M1028" s="3">
        <f t="shared" si="86"/>
        <v>3</v>
      </c>
      <c r="N1028" s="3">
        <f t="shared" si="87"/>
        <v>2017</v>
      </c>
      <c r="O1028" s="3">
        <f t="shared" si="88"/>
        <v>5</v>
      </c>
      <c r="P1028" s="2" t="str">
        <f t="shared" si="89"/>
        <v>WD</v>
      </c>
    </row>
    <row r="1029" spans="12:16" x14ac:dyDescent="0.2">
      <c r="L1029" s="99">
        <f t="shared" si="90"/>
        <v>42818</v>
      </c>
      <c r="M1029" s="3">
        <f t="shared" si="86"/>
        <v>3</v>
      </c>
      <c r="N1029" s="3">
        <f t="shared" si="87"/>
        <v>2017</v>
      </c>
      <c r="O1029" s="3">
        <f t="shared" si="88"/>
        <v>6</v>
      </c>
      <c r="P1029" s="2" t="str">
        <f t="shared" si="89"/>
        <v>WD</v>
      </c>
    </row>
    <row r="1030" spans="12:16" x14ac:dyDescent="0.2">
      <c r="L1030" s="99">
        <f t="shared" si="90"/>
        <v>42819</v>
      </c>
      <c r="M1030" s="3">
        <f t="shared" si="86"/>
        <v>3</v>
      </c>
      <c r="N1030" s="3">
        <f t="shared" si="87"/>
        <v>2017</v>
      </c>
      <c r="O1030" s="3">
        <f t="shared" si="88"/>
        <v>7</v>
      </c>
      <c r="P1030" s="2" t="str">
        <f t="shared" si="89"/>
        <v>WE</v>
      </c>
    </row>
    <row r="1031" spans="12:16" x14ac:dyDescent="0.2">
      <c r="L1031" s="99">
        <f t="shared" si="90"/>
        <v>42820</v>
      </c>
      <c r="M1031" s="3">
        <f t="shared" si="86"/>
        <v>3</v>
      </c>
      <c r="N1031" s="3">
        <f t="shared" si="87"/>
        <v>2017</v>
      </c>
      <c r="O1031" s="3">
        <f t="shared" si="88"/>
        <v>1</v>
      </c>
      <c r="P1031" s="2" t="str">
        <f t="shared" si="89"/>
        <v>WE</v>
      </c>
    </row>
    <row r="1032" spans="12:16" x14ac:dyDescent="0.2">
      <c r="L1032" s="99">
        <f t="shared" si="90"/>
        <v>42821</v>
      </c>
      <c r="M1032" s="3">
        <f t="shared" si="86"/>
        <v>3</v>
      </c>
      <c r="N1032" s="3">
        <f t="shared" si="87"/>
        <v>2017</v>
      </c>
      <c r="O1032" s="3">
        <f t="shared" si="88"/>
        <v>2</v>
      </c>
      <c r="P1032" s="2" t="str">
        <f t="shared" si="89"/>
        <v>WD</v>
      </c>
    </row>
    <row r="1033" spans="12:16" x14ac:dyDescent="0.2">
      <c r="L1033" s="99">
        <f t="shared" si="90"/>
        <v>42822</v>
      </c>
      <c r="M1033" s="3">
        <f t="shared" si="86"/>
        <v>3</v>
      </c>
      <c r="N1033" s="3">
        <f t="shared" si="87"/>
        <v>2017</v>
      </c>
      <c r="O1033" s="3">
        <f t="shared" si="88"/>
        <v>3</v>
      </c>
      <c r="P1033" s="2" t="str">
        <f t="shared" si="89"/>
        <v>WD</v>
      </c>
    </row>
    <row r="1034" spans="12:16" x14ac:dyDescent="0.2">
      <c r="L1034" s="99">
        <f t="shared" si="90"/>
        <v>42823</v>
      </c>
      <c r="M1034" s="3">
        <f t="shared" si="86"/>
        <v>3</v>
      </c>
      <c r="N1034" s="3">
        <f t="shared" si="87"/>
        <v>2017</v>
      </c>
      <c r="O1034" s="3">
        <f t="shared" si="88"/>
        <v>4</v>
      </c>
      <c r="P1034" s="2" t="str">
        <f t="shared" si="89"/>
        <v>WD</v>
      </c>
    </row>
    <row r="1035" spans="12:16" x14ac:dyDescent="0.2">
      <c r="L1035" s="99">
        <f t="shared" si="90"/>
        <v>42824</v>
      </c>
      <c r="M1035" s="3">
        <f t="shared" si="86"/>
        <v>3</v>
      </c>
      <c r="N1035" s="3">
        <f t="shared" si="87"/>
        <v>2017</v>
      </c>
      <c r="O1035" s="3">
        <f t="shared" si="88"/>
        <v>5</v>
      </c>
      <c r="P1035" s="2" t="str">
        <f t="shared" si="89"/>
        <v>WD</v>
      </c>
    </row>
    <row r="1036" spans="12:16" x14ac:dyDescent="0.2">
      <c r="L1036" s="99">
        <f t="shared" si="90"/>
        <v>42825</v>
      </c>
      <c r="M1036" s="3">
        <f t="shared" si="86"/>
        <v>3</v>
      </c>
      <c r="N1036" s="3">
        <f t="shared" si="87"/>
        <v>2017</v>
      </c>
      <c r="O1036" s="3">
        <f t="shared" si="88"/>
        <v>6</v>
      </c>
      <c r="P1036" s="2" t="str">
        <f t="shared" si="89"/>
        <v>WD</v>
      </c>
    </row>
    <row r="1037" spans="12:16" x14ac:dyDescent="0.2">
      <c r="L1037" s="99">
        <f t="shared" si="90"/>
        <v>42826</v>
      </c>
      <c r="M1037" s="3">
        <f t="shared" si="86"/>
        <v>4</v>
      </c>
      <c r="N1037" s="3">
        <f t="shared" si="87"/>
        <v>2017</v>
      </c>
      <c r="O1037" s="3">
        <f t="shared" si="88"/>
        <v>7</v>
      </c>
      <c r="P1037" s="2" t="str">
        <f t="shared" si="89"/>
        <v>WE</v>
      </c>
    </row>
    <row r="1038" spans="12:16" x14ac:dyDescent="0.2">
      <c r="L1038" s="99">
        <f t="shared" si="90"/>
        <v>42827</v>
      </c>
      <c r="M1038" s="3">
        <f t="shared" si="86"/>
        <v>4</v>
      </c>
      <c r="N1038" s="3">
        <f t="shared" si="87"/>
        <v>2017</v>
      </c>
      <c r="O1038" s="3">
        <f t="shared" si="88"/>
        <v>1</v>
      </c>
      <c r="P1038" s="2" t="str">
        <f t="shared" si="89"/>
        <v>WE</v>
      </c>
    </row>
    <row r="1039" spans="12:16" x14ac:dyDescent="0.2">
      <c r="L1039" s="99">
        <f t="shared" si="90"/>
        <v>42828</v>
      </c>
      <c r="M1039" s="3">
        <f t="shared" si="86"/>
        <v>4</v>
      </c>
      <c r="N1039" s="3">
        <f t="shared" si="87"/>
        <v>2017</v>
      </c>
      <c r="O1039" s="3">
        <f t="shared" si="88"/>
        <v>2</v>
      </c>
      <c r="P1039" s="2" t="str">
        <f t="shared" si="89"/>
        <v>WD</v>
      </c>
    </row>
    <row r="1040" spans="12:16" x14ac:dyDescent="0.2">
      <c r="L1040" s="99">
        <f t="shared" si="90"/>
        <v>42829</v>
      </c>
      <c r="M1040" s="3">
        <f t="shared" si="86"/>
        <v>4</v>
      </c>
      <c r="N1040" s="3">
        <f t="shared" si="87"/>
        <v>2017</v>
      </c>
      <c r="O1040" s="3">
        <f t="shared" si="88"/>
        <v>3</v>
      </c>
      <c r="P1040" s="2" t="str">
        <f t="shared" si="89"/>
        <v>WD</v>
      </c>
    </row>
    <row r="1041" spans="12:16" x14ac:dyDescent="0.2">
      <c r="L1041" s="99">
        <f t="shared" si="90"/>
        <v>42830</v>
      </c>
      <c r="M1041" s="3">
        <f t="shared" si="86"/>
        <v>4</v>
      </c>
      <c r="N1041" s="3">
        <f t="shared" si="87"/>
        <v>2017</v>
      </c>
      <c r="O1041" s="3">
        <f t="shared" si="88"/>
        <v>4</v>
      </c>
      <c r="P1041" s="2" t="str">
        <f t="shared" si="89"/>
        <v>WD</v>
      </c>
    </row>
    <row r="1042" spans="12:16" x14ac:dyDescent="0.2">
      <c r="L1042" s="99">
        <f t="shared" si="90"/>
        <v>42831</v>
      </c>
      <c r="M1042" s="3">
        <f t="shared" si="86"/>
        <v>4</v>
      </c>
      <c r="N1042" s="3">
        <f t="shared" si="87"/>
        <v>2017</v>
      </c>
      <c r="O1042" s="3">
        <f t="shared" si="88"/>
        <v>5</v>
      </c>
      <c r="P1042" s="2" t="str">
        <f t="shared" si="89"/>
        <v>WD</v>
      </c>
    </row>
    <row r="1043" spans="12:16" x14ac:dyDescent="0.2">
      <c r="L1043" s="99">
        <f t="shared" si="90"/>
        <v>42832</v>
      </c>
      <c r="M1043" s="3">
        <f t="shared" si="86"/>
        <v>4</v>
      </c>
      <c r="N1043" s="3">
        <f t="shared" si="87"/>
        <v>2017</v>
      </c>
      <c r="O1043" s="3">
        <f t="shared" si="88"/>
        <v>6</v>
      </c>
      <c r="P1043" s="2" t="str">
        <f t="shared" si="89"/>
        <v>WD</v>
      </c>
    </row>
    <row r="1044" spans="12:16" x14ac:dyDescent="0.2">
      <c r="L1044" s="99">
        <f t="shared" si="90"/>
        <v>42833</v>
      </c>
      <c r="M1044" s="3">
        <f t="shared" si="86"/>
        <v>4</v>
      </c>
      <c r="N1044" s="3">
        <f t="shared" si="87"/>
        <v>2017</v>
      </c>
      <c r="O1044" s="3">
        <f t="shared" si="88"/>
        <v>7</v>
      </c>
      <c r="P1044" s="2" t="str">
        <f t="shared" si="89"/>
        <v>WE</v>
      </c>
    </row>
    <row r="1045" spans="12:16" x14ac:dyDescent="0.2">
      <c r="L1045" s="99">
        <f t="shared" si="90"/>
        <v>42834</v>
      </c>
      <c r="M1045" s="3">
        <f t="shared" si="86"/>
        <v>4</v>
      </c>
      <c r="N1045" s="3">
        <f t="shared" si="87"/>
        <v>2017</v>
      </c>
      <c r="O1045" s="3">
        <f t="shared" si="88"/>
        <v>1</v>
      </c>
      <c r="P1045" s="2" t="str">
        <f t="shared" si="89"/>
        <v>WE</v>
      </c>
    </row>
    <row r="1046" spans="12:16" x14ac:dyDescent="0.2">
      <c r="L1046" s="99">
        <f t="shared" si="90"/>
        <v>42835</v>
      </c>
      <c r="M1046" s="3">
        <f t="shared" si="86"/>
        <v>4</v>
      </c>
      <c r="N1046" s="3">
        <f t="shared" si="87"/>
        <v>2017</v>
      </c>
      <c r="O1046" s="3">
        <f t="shared" si="88"/>
        <v>2</v>
      </c>
      <c r="P1046" s="2" t="str">
        <f t="shared" si="89"/>
        <v>WD</v>
      </c>
    </row>
    <row r="1047" spans="12:16" x14ac:dyDescent="0.2">
      <c r="L1047" s="99">
        <f t="shared" si="90"/>
        <v>42836</v>
      </c>
      <c r="M1047" s="3">
        <f t="shared" si="86"/>
        <v>4</v>
      </c>
      <c r="N1047" s="3">
        <f t="shared" si="87"/>
        <v>2017</v>
      </c>
      <c r="O1047" s="3">
        <f t="shared" si="88"/>
        <v>3</v>
      </c>
      <c r="P1047" s="2" t="str">
        <f t="shared" si="89"/>
        <v>WD</v>
      </c>
    </row>
    <row r="1048" spans="12:16" x14ac:dyDescent="0.2">
      <c r="L1048" s="99">
        <f t="shared" si="90"/>
        <v>42837</v>
      </c>
      <c r="M1048" s="3">
        <f t="shared" si="86"/>
        <v>4</v>
      </c>
      <c r="N1048" s="3">
        <f t="shared" si="87"/>
        <v>2017</v>
      </c>
      <c r="O1048" s="3">
        <f t="shared" si="88"/>
        <v>4</v>
      </c>
      <c r="P1048" s="2" t="str">
        <f t="shared" si="89"/>
        <v>WD</v>
      </c>
    </row>
    <row r="1049" spans="12:16" x14ac:dyDescent="0.2">
      <c r="L1049" s="99">
        <f t="shared" si="90"/>
        <v>42838</v>
      </c>
      <c r="M1049" s="3">
        <f t="shared" si="86"/>
        <v>4</v>
      </c>
      <c r="N1049" s="3">
        <f t="shared" si="87"/>
        <v>2017</v>
      </c>
      <c r="O1049" s="3">
        <f t="shared" si="88"/>
        <v>5</v>
      </c>
      <c r="P1049" s="2" t="str">
        <f t="shared" si="89"/>
        <v>WD</v>
      </c>
    </row>
    <row r="1050" spans="12:16" x14ac:dyDescent="0.2">
      <c r="L1050" s="99">
        <f t="shared" si="90"/>
        <v>42839</v>
      </c>
      <c r="M1050" s="3">
        <f t="shared" si="86"/>
        <v>4</v>
      </c>
      <c r="N1050" s="3">
        <f t="shared" si="87"/>
        <v>2017</v>
      </c>
      <c r="O1050" s="3">
        <f t="shared" si="88"/>
        <v>6</v>
      </c>
      <c r="P1050" s="2" t="str">
        <f t="shared" si="89"/>
        <v>WD</v>
      </c>
    </row>
    <row r="1051" spans="12:16" x14ac:dyDescent="0.2">
      <c r="L1051" s="99">
        <f t="shared" si="90"/>
        <v>42840</v>
      </c>
      <c r="M1051" s="3">
        <f t="shared" si="86"/>
        <v>4</v>
      </c>
      <c r="N1051" s="3">
        <f t="shared" si="87"/>
        <v>2017</v>
      </c>
      <c r="O1051" s="3">
        <f t="shared" si="88"/>
        <v>7</v>
      </c>
      <c r="P1051" s="2" t="str">
        <f t="shared" si="89"/>
        <v>WE</v>
      </c>
    </row>
    <row r="1052" spans="12:16" x14ac:dyDescent="0.2">
      <c r="L1052" s="99">
        <f t="shared" si="90"/>
        <v>42841</v>
      </c>
      <c r="M1052" s="3">
        <f t="shared" si="86"/>
        <v>4</v>
      </c>
      <c r="N1052" s="3">
        <f t="shared" si="87"/>
        <v>2017</v>
      </c>
      <c r="O1052" s="3">
        <f t="shared" si="88"/>
        <v>1</v>
      </c>
      <c r="P1052" s="2" t="str">
        <f t="shared" si="89"/>
        <v>WE</v>
      </c>
    </row>
    <row r="1053" spans="12:16" x14ac:dyDescent="0.2">
      <c r="L1053" s="99">
        <f t="shared" si="90"/>
        <v>42842</v>
      </c>
      <c r="M1053" s="3">
        <f t="shared" si="86"/>
        <v>4</v>
      </c>
      <c r="N1053" s="3">
        <f t="shared" si="87"/>
        <v>2017</v>
      </c>
      <c r="O1053" s="3">
        <f t="shared" si="88"/>
        <v>2</v>
      </c>
      <c r="P1053" s="2" t="str">
        <f t="shared" si="89"/>
        <v>WD</v>
      </c>
    </row>
    <row r="1054" spans="12:16" x14ac:dyDescent="0.2">
      <c r="L1054" s="99">
        <f t="shared" si="90"/>
        <v>42843</v>
      </c>
      <c r="M1054" s="3">
        <f t="shared" si="86"/>
        <v>4</v>
      </c>
      <c r="N1054" s="3">
        <f t="shared" si="87"/>
        <v>2017</v>
      </c>
      <c r="O1054" s="3">
        <f t="shared" si="88"/>
        <v>3</v>
      </c>
      <c r="P1054" s="2" t="str">
        <f t="shared" si="89"/>
        <v>WD</v>
      </c>
    </row>
    <row r="1055" spans="12:16" x14ac:dyDescent="0.2">
      <c r="L1055" s="99">
        <f t="shared" si="90"/>
        <v>42844</v>
      </c>
      <c r="M1055" s="3">
        <f t="shared" si="86"/>
        <v>4</v>
      </c>
      <c r="N1055" s="3">
        <f t="shared" si="87"/>
        <v>2017</v>
      </c>
      <c r="O1055" s="3">
        <f t="shared" si="88"/>
        <v>4</v>
      </c>
      <c r="P1055" s="2" t="str">
        <f t="shared" si="89"/>
        <v>WD</v>
      </c>
    </row>
    <row r="1056" spans="12:16" x14ac:dyDescent="0.2">
      <c r="L1056" s="99">
        <f t="shared" si="90"/>
        <v>42845</v>
      </c>
      <c r="M1056" s="3">
        <f t="shared" si="86"/>
        <v>4</v>
      </c>
      <c r="N1056" s="3">
        <f t="shared" si="87"/>
        <v>2017</v>
      </c>
      <c r="O1056" s="3">
        <f t="shared" si="88"/>
        <v>5</v>
      </c>
      <c r="P1056" s="2" t="str">
        <f t="shared" si="89"/>
        <v>WD</v>
      </c>
    </row>
    <row r="1057" spans="12:16" x14ac:dyDescent="0.2">
      <c r="L1057" s="99">
        <f t="shared" si="90"/>
        <v>42846</v>
      </c>
      <c r="M1057" s="3">
        <f t="shared" si="86"/>
        <v>4</v>
      </c>
      <c r="N1057" s="3">
        <f t="shared" si="87"/>
        <v>2017</v>
      </c>
      <c r="O1057" s="3">
        <f t="shared" si="88"/>
        <v>6</v>
      </c>
      <c r="P1057" s="2" t="str">
        <f t="shared" si="89"/>
        <v>WD</v>
      </c>
    </row>
    <row r="1058" spans="12:16" x14ac:dyDescent="0.2">
      <c r="L1058" s="99">
        <f t="shared" si="90"/>
        <v>42847</v>
      </c>
      <c r="M1058" s="3">
        <f t="shared" si="86"/>
        <v>4</v>
      </c>
      <c r="N1058" s="3">
        <f t="shared" si="87"/>
        <v>2017</v>
      </c>
      <c r="O1058" s="3">
        <f t="shared" si="88"/>
        <v>7</v>
      </c>
      <c r="P1058" s="2" t="str">
        <f t="shared" si="89"/>
        <v>WE</v>
      </c>
    </row>
    <row r="1059" spans="12:16" x14ac:dyDescent="0.2">
      <c r="L1059" s="99">
        <f t="shared" si="90"/>
        <v>42848</v>
      </c>
      <c r="M1059" s="3">
        <f t="shared" si="86"/>
        <v>4</v>
      </c>
      <c r="N1059" s="3">
        <f t="shared" si="87"/>
        <v>2017</v>
      </c>
      <c r="O1059" s="3">
        <f t="shared" si="88"/>
        <v>1</v>
      </c>
      <c r="P1059" s="2" t="str">
        <f t="shared" si="89"/>
        <v>WE</v>
      </c>
    </row>
    <row r="1060" spans="12:16" x14ac:dyDescent="0.2">
      <c r="L1060" s="99">
        <f t="shared" si="90"/>
        <v>42849</v>
      </c>
      <c r="M1060" s="3">
        <f t="shared" si="86"/>
        <v>4</v>
      </c>
      <c r="N1060" s="3">
        <f t="shared" si="87"/>
        <v>2017</v>
      </c>
      <c r="O1060" s="3">
        <f t="shared" si="88"/>
        <v>2</v>
      </c>
      <c r="P1060" s="2" t="str">
        <f t="shared" si="89"/>
        <v>WD</v>
      </c>
    </row>
    <row r="1061" spans="12:16" x14ac:dyDescent="0.2">
      <c r="L1061" s="99">
        <f t="shared" si="90"/>
        <v>42850</v>
      </c>
      <c r="M1061" s="3">
        <f t="shared" si="86"/>
        <v>4</v>
      </c>
      <c r="N1061" s="3">
        <f t="shared" si="87"/>
        <v>2017</v>
      </c>
      <c r="O1061" s="3">
        <f t="shared" si="88"/>
        <v>3</v>
      </c>
      <c r="P1061" s="2" t="str">
        <f t="shared" si="89"/>
        <v>WD</v>
      </c>
    </row>
    <row r="1062" spans="12:16" x14ac:dyDescent="0.2">
      <c r="L1062" s="99">
        <f t="shared" si="90"/>
        <v>42851</v>
      </c>
      <c r="M1062" s="3">
        <f t="shared" si="86"/>
        <v>4</v>
      </c>
      <c r="N1062" s="3">
        <f t="shared" si="87"/>
        <v>2017</v>
      </c>
      <c r="O1062" s="3">
        <f t="shared" si="88"/>
        <v>4</v>
      </c>
      <c r="P1062" s="2" t="str">
        <f t="shared" si="89"/>
        <v>WD</v>
      </c>
    </row>
    <row r="1063" spans="12:16" x14ac:dyDescent="0.2">
      <c r="L1063" s="99">
        <f t="shared" si="90"/>
        <v>42852</v>
      </c>
      <c r="M1063" s="3">
        <f t="shared" si="86"/>
        <v>4</v>
      </c>
      <c r="N1063" s="3">
        <f t="shared" si="87"/>
        <v>2017</v>
      </c>
      <c r="O1063" s="3">
        <f t="shared" si="88"/>
        <v>5</v>
      </c>
      <c r="P1063" s="2" t="str">
        <f t="shared" si="89"/>
        <v>WD</v>
      </c>
    </row>
    <row r="1064" spans="12:16" x14ac:dyDescent="0.2">
      <c r="L1064" s="99">
        <f t="shared" si="90"/>
        <v>42853</v>
      </c>
      <c r="M1064" s="3">
        <f t="shared" si="86"/>
        <v>4</v>
      </c>
      <c r="N1064" s="3">
        <f t="shared" si="87"/>
        <v>2017</v>
      </c>
      <c r="O1064" s="3">
        <f t="shared" si="88"/>
        <v>6</v>
      </c>
      <c r="P1064" s="2" t="str">
        <f t="shared" si="89"/>
        <v>WD</v>
      </c>
    </row>
    <row r="1065" spans="12:16" x14ac:dyDescent="0.2">
      <c r="L1065" s="99">
        <f t="shared" si="90"/>
        <v>42854</v>
      </c>
      <c r="M1065" s="3">
        <f t="shared" si="86"/>
        <v>4</v>
      </c>
      <c r="N1065" s="3">
        <f t="shared" si="87"/>
        <v>2017</v>
      </c>
      <c r="O1065" s="3">
        <f t="shared" si="88"/>
        <v>7</v>
      </c>
      <c r="P1065" s="2" t="str">
        <f t="shared" si="89"/>
        <v>WE</v>
      </c>
    </row>
    <row r="1066" spans="12:16" x14ac:dyDescent="0.2">
      <c r="L1066" s="99">
        <f t="shared" si="90"/>
        <v>42855</v>
      </c>
      <c r="M1066" s="3">
        <f t="shared" si="86"/>
        <v>4</v>
      </c>
      <c r="N1066" s="3">
        <f t="shared" si="87"/>
        <v>2017</v>
      </c>
      <c r="O1066" s="3">
        <f t="shared" si="88"/>
        <v>1</v>
      </c>
      <c r="P1066" s="2" t="str">
        <f t="shared" si="89"/>
        <v>WE</v>
      </c>
    </row>
    <row r="1067" spans="12:16" x14ac:dyDescent="0.2">
      <c r="L1067" s="99">
        <f t="shared" si="90"/>
        <v>42856</v>
      </c>
      <c r="M1067" s="3">
        <f t="shared" si="86"/>
        <v>5</v>
      </c>
      <c r="N1067" s="3">
        <f t="shared" si="87"/>
        <v>2017</v>
      </c>
      <c r="O1067" s="3">
        <f t="shared" si="88"/>
        <v>2</v>
      </c>
      <c r="P1067" s="2" t="str">
        <f t="shared" si="89"/>
        <v>WD</v>
      </c>
    </row>
    <row r="1068" spans="12:16" x14ac:dyDescent="0.2">
      <c r="L1068" s="99">
        <f t="shared" si="90"/>
        <v>42857</v>
      </c>
      <c r="M1068" s="3">
        <f t="shared" si="86"/>
        <v>5</v>
      </c>
      <c r="N1068" s="3">
        <f t="shared" si="87"/>
        <v>2017</v>
      </c>
      <c r="O1068" s="3">
        <f t="shared" si="88"/>
        <v>3</v>
      </c>
      <c r="P1068" s="2" t="str">
        <f t="shared" si="89"/>
        <v>WD</v>
      </c>
    </row>
    <row r="1069" spans="12:16" x14ac:dyDescent="0.2">
      <c r="L1069" s="99">
        <f t="shared" si="90"/>
        <v>42858</v>
      </c>
      <c r="M1069" s="3">
        <f t="shared" si="86"/>
        <v>5</v>
      </c>
      <c r="N1069" s="3">
        <f t="shared" si="87"/>
        <v>2017</v>
      </c>
      <c r="O1069" s="3">
        <f t="shared" si="88"/>
        <v>4</v>
      </c>
      <c r="P1069" s="2" t="str">
        <f t="shared" si="89"/>
        <v>WD</v>
      </c>
    </row>
    <row r="1070" spans="12:16" x14ac:dyDescent="0.2">
      <c r="L1070" s="99">
        <f t="shared" si="90"/>
        <v>42859</v>
      </c>
      <c r="M1070" s="3">
        <f t="shared" si="86"/>
        <v>5</v>
      </c>
      <c r="N1070" s="3">
        <f t="shared" si="87"/>
        <v>2017</v>
      </c>
      <c r="O1070" s="3">
        <f t="shared" si="88"/>
        <v>5</v>
      </c>
      <c r="P1070" s="2" t="str">
        <f t="shared" si="89"/>
        <v>WD</v>
      </c>
    </row>
    <row r="1071" spans="12:16" x14ac:dyDescent="0.2">
      <c r="L1071" s="99">
        <f t="shared" si="90"/>
        <v>42860</v>
      </c>
      <c r="M1071" s="3">
        <f t="shared" si="86"/>
        <v>5</v>
      </c>
      <c r="N1071" s="3">
        <f t="shared" si="87"/>
        <v>2017</v>
      </c>
      <c r="O1071" s="3">
        <f t="shared" si="88"/>
        <v>6</v>
      </c>
      <c r="P1071" s="2" t="str">
        <f t="shared" si="89"/>
        <v>WD</v>
      </c>
    </row>
    <row r="1072" spans="12:16" x14ac:dyDescent="0.2">
      <c r="L1072" s="99">
        <f t="shared" si="90"/>
        <v>42861</v>
      </c>
      <c r="M1072" s="3">
        <f t="shared" si="86"/>
        <v>5</v>
      </c>
      <c r="N1072" s="3">
        <f t="shared" si="87"/>
        <v>2017</v>
      </c>
      <c r="O1072" s="3">
        <f t="shared" si="88"/>
        <v>7</v>
      </c>
      <c r="P1072" s="2" t="str">
        <f t="shared" si="89"/>
        <v>WE</v>
      </c>
    </row>
    <row r="1073" spans="12:16" x14ac:dyDescent="0.2">
      <c r="L1073" s="99">
        <f t="shared" si="90"/>
        <v>42862</v>
      </c>
      <c r="M1073" s="3">
        <f t="shared" si="86"/>
        <v>5</v>
      </c>
      <c r="N1073" s="3">
        <f t="shared" si="87"/>
        <v>2017</v>
      </c>
      <c r="O1073" s="3">
        <f t="shared" si="88"/>
        <v>1</v>
      </c>
      <c r="P1073" s="2" t="str">
        <f t="shared" si="89"/>
        <v>WE</v>
      </c>
    </row>
    <row r="1074" spans="12:16" x14ac:dyDescent="0.2">
      <c r="L1074" s="99">
        <f t="shared" si="90"/>
        <v>42863</v>
      </c>
      <c r="M1074" s="3">
        <f t="shared" si="86"/>
        <v>5</v>
      </c>
      <c r="N1074" s="3">
        <f t="shared" si="87"/>
        <v>2017</v>
      </c>
      <c r="O1074" s="3">
        <f t="shared" si="88"/>
        <v>2</v>
      </c>
      <c r="P1074" s="2" t="str">
        <f t="shared" si="89"/>
        <v>WD</v>
      </c>
    </row>
    <row r="1075" spans="12:16" x14ac:dyDescent="0.2">
      <c r="L1075" s="99">
        <f t="shared" si="90"/>
        <v>42864</v>
      </c>
      <c r="M1075" s="3">
        <f t="shared" si="86"/>
        <v>5</v>
      </c>
      <c r="N1075" s="3">
        <f t="shared" si="87"/>
        <v>2017</v>
      </c>
      <c r="O1075" s="3">
        <f t="shared" si="88"/>
        <v>3</v>
      </c>
      <c r="P1075" s="2" t="str">
        <f t="shared" si="89"/>
        <v>WD</v>
      </c>
    </row>
    <row r="1076" spans="12:16" x14ac:dyDescent="0.2">
      <c r="L1076" s="99">
        <f t="shared" si="90"/>
        <v>42865</v>
      </c>
      <c r="M1076" s="3">
        <f t="shared" si="86"/>
        <v>5</v>
      </c>
      <c r="N1076" s="3">
        <f t="shared" si="87"/>
        <v>2017</v>
      </c>
      <c r="O1076" s="3">
        <f t="shared" si="88"/>
        <v>4</v>
      </c>
      <c r="P1076" s="2" t="str">
        <f t="shared" si="89"/>
        <v>WD</v>
      </c>
    </row>
    <row r="1077" spans="12:16" x14ac:dyDescent="0.2">
      <c r="L1077" s="99">
        <f t="shared" si="90"/>
        <v>42866</v>
      </c>
      <c r="M1077" s="3">
        <f t="shared" si="86"/>
        <v>5</v>
      </c>
      <c r="N1077" s="3">
        <f t="shared" si="87"/>
        <v>2017</v>
      </c>
      <c r="O1077" s="3">
        <f t="shared" si="88"/>
        <v>5</v>
      </c>
      <c r="P1077" s="2" t="str">
        <f t="shared" si="89"/>
        <v>WD</v>
      </c>
    </row>
    <row r="1078" spans="12:16" x14ac:dyDescent="0.2">
      <c r="L1078" s="99">
        <f t="shared" si="90"/>
        <v>42867</v>
      </c>
      <c r="M1078" s="3">
        <f t="shared" si="86"/>
        <v>5</v>
      </c>
      <c r="N1078" s="3">
        <f t="shared" si="87"/>
        <v>2017</v>
      </c>
      <c r="O1078" s="3">
        <f t="shared" si="88"/>
        <v>6</v>
      </c>
      <c r="P1078" s="2" t="str">
        <f t="shared" si="89"/>
        <v>WD</v>
      </c>
    </row>
    <row r="1079" spans="12:16" x14ac:dyDescent="0.2">
      <c r="L1079" s="99">
        <f t="shared" si="90"/>
        <v>42868</v>
      </c>
      <c r="M1079" s="3">
        <f t="shared" si="86"/>
        <v>5</v>
      </c>
      <c r="N1079" s="3">
        <f t="shared" si="87"/>
        <v>2017</v>
      </c>
      <c r="O1079" s="3">
        <f t="shared" si="88"/>
        <v>7</v>
      </c>
      <c r="P1079" s="2" t="str">
        <f t="shared" si="89"/>
        <v>WE</v>
      </c>
    </row>
    <row r="1080" spans="12:16" x14ac:dyDescent="0.2">
      <c r="L1080" s="99">
        <f t="shared" si="90"/>
        <v>42869</v>
      </c>
      <c r="M1080" s="3">
        <f t="shared" si="86"/>
        <v>5</v>
      </c>
      <c r="N1080" s="3">
        <f t="shared" si="87"/>
        <v>2017</v>
      </c>
      <c r="O1080" s="3">
        <f t="shared" si="88"/>
        <v>1</v>
      </c>
      <c r="P1080" s="2" t="str">
        <f t="shared" si="89"/>
        <v>WE</v>
      </c>
    </row>
    <row r="1081" spans="12:16" x14ac:dyDescent="0.2">
      <c r="L1081" s="99">
        <f t="shared" si="90"/>
        <v>42870</v>
      </c>
      <c r="M1081" s="3">
        <f t="shared" si="86"/>
        <v>5</v>
      </c>
      <c r="N1081" s="3">
        <f t="shared" si="87"/>
        <v>2017</v>
      </c>
      <c r="O1081" s="3">
        <f t="shared" si="88"/>
        <v>2</v>
      </c>
      <c r="P1081" s="2" t="str">
        <f t="shared" si="89"/>
        <v>WD</v>
      </c>
    </row>
    <row r="1082" spans="12:16" x14ac:dyDescent="0.2">
      <c r="L1082" s="99">
        <f t="shared" si="90"/>
        <v>42871</v>
      </c>
      <c r="M1082" s="3">
        <f t="shared" si="86"/>
        <v>5</v>
      </c>
      <c r="N1082" s="3">
        <f t="shared" si="87"/>
        <v>2017</v>
      </c>
      <c r="O1082" s="3">
        <f t="shared" si="88"/>
        <v>3</v>
      </c>
      <c r="P1082" s="2" t="str">
        <f t="shared" si="89"/>
        <v>WD</v>
      </c>
    </row>
    <row r="1083" spans="12:16" x14ac:dyDescent="0.2">
      <c r="L1083" s="99">
        <f t="shared" si="90"/>
        <v>42872</v>
      </c>
      <c r="M1083" s="3">
        <f t="shared" si="86"/>
        <v>5</v>
      </c>
      <c r="N1083" s="3">
        <f t="shared" si="87"/>
        <v>2017</v>
      </c>
      <c r="O1083" s="3">
        <f t="shared" si="88"/>
        <v>4</v>
      </c>
      <c r="P1083" s="2" t="str">
        <f t="shared" si="89"/>
        <v>WD</v>
      </c>
    </row>
    <row r="1084" spans="12:16" x14ac:dyDescent="0.2">
      <c r="L1084" s="99">
        <f t="shared" si="90"/>
        <v>42873</v>
      </c>
      <c r="M1084" s="3">
        <f t="shared" si="86"/>
        <v>5</v>
      </c>
      <c r="N1084" s="3">
        <f t="shared" si="87"/>
        <v>2017</v>
      </c>
      <c r="O1084" s="3">
        <f t="shared" si="88"/>
        <v>5</v>
      </c>
      <c r="P1084" s="2" t="str">
        <f t="shared" si="89"/>
        <v>WD</v>
      </c>
    </row>
    <row r="1085" spans="12:16" x14ac:dyDescent="0.2">
      <c r="L1085" s="99">
        <f t="shared" si="90"/>
        <v>42874</v>
      </c>
      <c r="M1085" s="3">
        <f t="shared" si="86"/>
        <v>5</v>
      </c>
      <c r="N1085" s="3">
        <f t="shared" si="87"/>
        <v>2017</v>
      </c>
      <c r="O1085" s="3">
        <f t="shared" si="88"/>
        <v>6</v>
      </c>
      <c r="P1085" s="2" t="str">
        <f t="shared" si="89"/>
        <v>WD</v>
      </c>
    </row>
    <row r="1086" spans="12:16" x14ac:dyDescent="0.2">
      <c r="L1086" s="99">
        <f t="shared" si="90"/>
        <v>42875</v>
      </c>
      <c r="M1086" s="3">
        <f t="shared" si="86"/>
        <v>5</v>
      </c>
      <c r="N1086" s="3">
        <f t="shared" si="87"/>
        <v>2017</v>
      </c>
      <c r="O1086" s="3">
        <f t="shared" si="88"/>
        <v>7</v>
      </c>
      <c r="P1086" s="2" t="str">
        <f t="shared" si="89"/>
        <v>WE</v>
      </c>
    </row>
    <row r="1087" spans="12:16" x14ac:dyDescent="0.2">
      <c r="L1087" s="99">
        <f t="shared" si="90"/>
        <v>42876</v>
      </c>
      <c r="M1087" s="3">
        <f t="shared" si="86"/>
        <v>5</v>
      </c>
      <c r="N1087" s="3">
        <f t="shared" si="87"/>
        <v>2017</v>
      </c>
      <c r="O1087" s="3">
        <f t="shared" si="88"/>
        <v>1</v>
      </c>
      <c r="P1087" s="2" t="str">
        <f t="shared" si="89"/>
        <v>WE</v>
      </c>
    </row>
    <row r="1088" spans="12:16" x14ac:dyDescent="0.2">
      <c r="L1088" s="99">
        <f t="shared" si="90"/>
        <v>42877</v>
      </c>
      <c r="M1088" s="3">
        <f t="shared" si="86"/>
        <v>5</v>
      </c>
      <c r="N1088" s="3">
        <f t="shared" si="87"/>
        <v>2017</v>
      </c>
      <c r="O1088" s="3">
        <f t="shared" si="88"/>
        <v>2</v>
      </c>
      <c r="P1088" s="2" t="str">
        <f t="shared" si="89"/>
        <v>WD</v>
      </c>
    </row>
    <row r="1089" spans="12:16" x14ac:dyDescent="0.2">
      <c r="L1089" s="99">
        <f t="shared" si="90"/>
        <v>42878</v>
      </c>
      <c r="M1089" s="3">
        <f t="shared" si="86"/>
        <v>5</v>
      </c>
      <c r="N1089" s="3">
        <f t="shared" si="87"/>
        <v>2017</v>
      </c>
      <c r="O1089" s="3">
        <f t="shared" si="88"/>
        <v>3</v>
      </c>
      <c r="P1089" s="2" t="str">
        <f t="shared" si="89"/>
        <v>WD</v>
      </c>
    </row>
    <row r="1090" spans="12:16" x14ac:dyDescent="0.2">
      <c r="L1090" s="99">
        <f t="shared" si="90"/>
        <v>42879</v>
      </c>
      <c r="M1090" s="3">
        <f t="shared" si="86"/>
        <v>5</v>
      </c>
      <c r="N1090" s="3">
        <f t="shared" si="87"/>
        <v>2017</v>
      </c>
      <c r="O1090" s="3">
        <f t="shared" si="88"/>
        <v>4</v>
      </c>
      <c r="P1090" s="2" t="str">
        <f t="shared" si="89"/>
        <v>WD</v>
      </c>
    </row>
    <row r="1091" spans="12:16" x14ac:dyDescent="0.2">
      <c r="L1091" s="99">
        <f t="shared" si="90"/>
        <v>42880</v>
      </c>
      <c r="M1091" s="3">
        <f t="shared" ref="M1091:M1154" si="91">MONTH(L1091)</f>
        <v>5</v>
      </c>
      <c r="N1091" s="3">
        <f t="shared" ref="N1091:N1154" si="92">YEAR(L1091)</f>
        <v>2017</v>
      </c>
      <c r="O1091" s="3">
        <f t="shared" ref="O1091:O1154" si="93">WEEKDAY(L1091)</f>
        <v>5</v>
      </c>
      <c r="P1091" s="2" t="str">
        <f t="shared" ref="P1091:P1154" si="94">IF(O1091=1,"WE",IF(O1091=7,"WE","WD"))</f>
        <v>WD</v>
      </c>
    </row>
    <row r="1092" spans="12:16" x14ac:dyDescent="0.2">
      <c r="L1092" s="99">
        <f t="shared" ref="L1092:L1155" si="95">+L1091+1</f>
        <v>42881</v>
      </c>
      <c r="M1092" s="3">
        <f t="shared" si="91"/>
        <v>5</v>
      </c>
      <c r="N1092" s="3">
        <f t="shared" si="92"/>
        <v>2017</v>
      </c>
      <c r="O1092" s="3">
        <f t="shared" si="93"/>
        <v>6</v>
      </c>
      <c r="P1092" s="2" t="str">
        <f t="shared" si="94"/>
        <v>WD</v>
      </c>
    </row>
    <row r="1093" spans="12:16" x14ac:dyDescent="0.2">
      <c r="L1093" s="99">
        <f t="shared" si="95"/>
        <v>42882</v>
      </c>
      <c r="M1093" s="3">
        <f t="shared" si="91"/>
        <v>5</v>
      </c>
      <c r="N1093" s="3">
        <f t="shared" si="92"/>
        <v>2017</v>
      </c>
      <c r="O1093" s="3">
        <f t="shared" si="93"/>
        <v>7</v>
      </c>
      <c r="P1093" s="2" t="str">
        <f t="shared" si="94"/>
        <v>WE</v>
      </c>
    </row>
    <row r="1094" spans="12:16" x14ac:dyDescent="0.2">
      <c r="L1094" s="99">
        <f t="shared" si="95"/>
        <v>42883</v>
      </c>
      <c r="M1094" s="3">
        <f t="shared" si="91"/>
        <v>5</v>
      </c>
      <c r="N1094" s="3">
        <f t="shared" si="92"/>
        <v>2017</v>
      </c>
      <c r="O1094" s="3">
        <f t="shared" si="93"/>
        <v>1</v>
      </c>
      <c r="P1094" s="2" t="str">
        <f t="shared" si="94"/>
        <v>WE</v>
      </c>
    </row>
    <row r="1095" spans="12:16" x14ac:dyDescent="0.2">
      <c r="L1095" s="99">
        <f t="shared" si="95"/>
        <v>42884</v>
      </c>
      <c r="M1095" s="3">
        <f t="shared" si="91"/>
        <v>5</v>
      </c>
      <c r="N1095" s="3">
        <f t="shared" si="92"/>
        <v>2017</v>
      </c>
      <c r="O1095" s="3">
        <f t="shared" si="93"/>
        <v>2</v>
      </c>
      <c r="P1095" s="2" t="str">
        <f t="shared" si="94"/>
        <v>WD</v>
      </c>
    </row>
    <row r="1096" spans="12:16" x14ac:dyDescent="0.2">
      <c r="L1096" s="99">
        <f t="shared" si="95"/>
        <v>42885</v>
      </c>
      <c r="M1096" s="3">
        <f t="shared" si="91"/>
        <v>5</v>
      </c>
      <c r="N1096" s="3">
        <f t="shared" si="92"/>
        <v>2017</v>
      </c>
      <c r="O1096" s="3">
        <f t="shared" si="93"/>
        <v>3</v>
      </c>
      <c r="P1096" s="2" t="str">
        <f t="shared" si="94"/>
        <v>WD</v>
      </c>
    </row>
    <row r="1097" spans="12:16" x14ac:dyDescent="0.2">
      <c r="L1097" s="99">
        <f t="shared" si="95"/>
        <v>42886</v>
      </c>
      <c r="M1097" s="3">
        <f t="shared" si="91"/>
        <v>5</v>
      </c>
      <c r="N1097" s="3">
        <f t="shared" si="92"/>
        <v>2017</v>
      </c>
      <c r="O1097" s="3">
        <f t="shared" si="93"/>
        <v>4</v>
      </c>
      <c r="P1097" s="2" t="str">
        <f t="shared" si="94"/>
        <v>WD</v>
      </c>
    </row>
    <row r="1098" spans="12:16" x14ac:dyDescent="0.2">
      <c r="L1098" s="99">
        <f t="shared" si="95"/>
        <v>42887</v>
      </c>
      <c r="M1098" s="3">
        <f t="shared" si="91"/>
        <v>6</v>
      </c>
      <c r="N1098" s="3">
        <f t="shared" si="92"/>
        <v>2017</v>
      </c>
      <c r="O1098" s="3">
        <f t="shared" si="93"/>
        <v>5</v>
      </c>
      <c r="P1098" s="2" t="str">
        <f t="shared" si="94"/>
        <v>WD</v>
      </c>
    </row>
    <row r="1099" spans="12:16" x14ac:dyDescent="0.2">
      <c r="L1099" s="99">
        <f t="shared" si="95"/>
        <v>42888</v>
      </c>
      <c r="M1099" s="3">
        <f t="shared" si="91"/>
        <v>6</v>
      </c>
      <c r="N1099" s="3">
        <f t="shared" si="92"/>
        <v>2017</v>
      </c>
      <c r="O1099" s="3">
        <f t="shared" si="93"/>
        <v>6</v>
      </c>
      <c r="P1099" s="2" t="str">
        <f t="shared" si="94"/>
        <v>WD</v>
      </c>
    </row>
    <row r="1100" spans="12:16" x14ac:dyDescent="0.2">
      <c r="L1100" s="99">
        <f t="shared" si="95"/>
        <v>42889</v>
      </c>
      <c r="M1100" s="3">
        <f t="shared" si="91"/>
        <v>6</v>
      </c>
      <c r="N1100" s="3">
        <f t="shared" si="92"/>
        <v>2017</v>
      </c>
      <c r="O1100" s="3">
        <f t="shared" si="93"/>
        <v>7</v>
      </c>
      <c r="P1100" s="2" t="str">
        <f t="shared" si="94"/>
        <v>WE</v>
      </c>
    </row>
    <row r="1101" spans="12:16" x14ac:dyDescent="0.2">
      <c r="L1101" s="99">
        <f t="shared" si="95"/>
        <v>42890</v>
      </c>
      <c r="M1101" s="3">
        <f t="shared" si="91"/>
        <v>6</v>
      </c>
      <c r="N1101" s="3">
        <f t="shared" si="92"/>
        <v>2017</v>
      </c>
      <c r="O1101" s="3">
        <f t="shared" si="93"/>
        <v>1</v>
      </c>
      <c r="P1101" s="2" t="str">
        <f t="shared" si="94"/>
        <v>WE</v>
      </c>
    </row>
    <row r="1102" spans="12:16" x14ac:dyDescent="0.2">
      <c r="L1102" s="99">
        <f t="shared" si="95"/>
        <v>42891</v>
      </c>
      <c r="M1102" s="3">
        <f t="shared" si="91"/>
        <v>6</v>
      </c>
      <c r="N1102" s="3">
        <f t="shared" si="92"/>
        <v>2017</v>
      </c>
      <c r="O1102" s="3">
        <f t="shared" si="93"/>
        <v>2</v>
      </c>
      <c r="P1102" s="2" t="str">
        <f t="shared" si="94"/>
        <v>WD</v>
      </c>
    </row>
    <row r="1103" spans="12:16" x14ac:dyDescent="0.2">
      <c r="L1103" s="99">
        <f t="shared" si="95"/>
        <v>42892</v>
      </c>
      <c r="M1103" s="3">
        <f t="shared" si="91"/>
        <v>6</v>
      </c>
      <c r="N1103" s="3">
        <f t="shared" si="92"/>
        <v>2017</v>
      </c>
      <c r="O1103" s="3">
        <f t="shared" si="93"/>
        <v>3</v>
      </c>
      <c r="P1103" s="2" t="str">
        <f t="shared" si="94"/>
        <v>WD</v>
      </c>
    </row>
    <row r="1104" spans="12:16" x14ac:dyDescent="0.2">
      <c r="L1104" s="99">
        <f t="shared" si="95"/>
        <v>42893</v>
      </c>
      <c r="M1104" s="3">
        <f t="shared" si="91"/>
        <v>6</v>
      </c>
      <c r="N1104" s="3">
        <f t="shared" si="92"/>
        <v>2017</v>
      </c>
      <c r="O1104" s="3">
        <f t="shared" si="93"/>
        <v>4</v>
      </c>
      <c r="P1104" s="2" t="str">
        <f t="shared" si="94"/>
        <v>WD</v>
      </c>
    </row>
    <row r="1105" spans="12:16" x14ac:dyDescent="0.2">
      <c r="L1105" s="99">
        <f t="shared" si="95"/>
        <v>42894</v>
      </c>
      <c r="M1105" s="3">
        <f t="shared" si="91"/>
        <v>6</v>
      </c>
      <c r="N1105" s="3">
        <f t="shared" si="92"/>
        <v>2017</v>
      </c>
      <c r="O1105" s="3">
        <f t="shared" si="93"/>
        <v>5</v>
      </c>
      <c r="P1105" s="2" t="str">
        <f t="shared" si="94"/>
        <v>WD</v>
      </c>
    </row>
    <row r="1106" spans="12:16" x14ac:dyDescent="0.2">
      <c r="L1106" s="99">
        <f t="shared" si="95"/>
        <v>42895</v>
      </c>
      <c r="M1106" s="3">
        <f t="shared" si="91"/>
        <v>6</v>
      </c>
      <c r="N1106" s="3">
        <f t="shared" si="92"/>
        <v>2017</v>
      </c>
      <c r="O1106" s="3">
        <f t="shared" si="93"/>
        <v>6</v>
      </c>
      <c r="P1106" s="2" t="str">
        <f t="shared" si="94"/>
        <v>WD</v>
      </c>
    </row>
    <row r="1107" spans="12:16" x14ac:dyDescent="0.2">
      <c r="L1107" s="99">
        <f t="shared" si="95"/>
        <v>42896</v>
      </c>
      <c r="M1107" s="3">
        <f t="shared" si="91"/>
        <v>6</v>
      </c>
      <c r="N1107" s="3">
        <f t="shared" si="92"/>
        <v>2017</v>
      </c>
      <c r="O1107" s="3">
        <f t="shared" si="93"/>
        <v>7</v>
      </c>
      <c r="P1107" s="2" t="str">
        <f t="shared" si="94"/>
        <v>WE</v>
      </c>
    </row>
    <row r="1108" spans="12:16" x14ac:dyDescent="0.2">
      <c r="L1108" s="99">
        <f t="shared" si="95"/>
        <v>42897</v>
      </c>
      <c r="M1108" s="3">
        <f t="shared" si="91"/>
        <v>6</v>
      </c>
      <c r="N1108" s="3">
        <f t="shared" si="92"/>
        <v>2017</v>
      </c>
      <c r="O1108" s="3">
        <f t="shared" si="93"/>
        <v>1</v>
      </c>
      <c r="P1108" s="2" t="str">
        <f t="shared" si="94"/>
        <v>WE</v>
      </c>
    </row>
    <row r="1109" spans="12:16" x14ac:dyDescent="0.2">
      <c r="L1109" s="99">
        <f t="shared" si="95"/>
        <v>42898</v>
      </c>
      <c r="M1109" s="3">
        <f t="shared" si="91"/>
        <v>6</v>
      </c>
      <c r="N1109" s="3">
        <f t="shared" si="92"/>
        <v>2017</v>
      </c>
      <c r="O1109" s="3">
        <f t="shared" si="93"/>
        <v>2</v>
      </c>
      <c r="P1109" s="2" t="str">
        <f t="shared" si="94"/>
        <v>WD</v>
      </c>
    </row>
    <row r="1110" spans="12:16" x14ac:dyDescent="0.2">
      <c r="L1110" s="99">
        <f t="shared" si="95"/>
        <v>42899</v>
      </c>
      <c r="M1110" s="3">
        <f t="shared" si="91"/>
        <v>6</v>
      </c>
      <c r="N1110" s="3">
        <f t="shared" si="92"/>
        <v>2017</v>
      </c>
      <c r="O1110" s="3">
        <f t="shared" si="93"/>
        <v>3</v>
      </c>
      <c r="P1110" s="2" t="str">
        <f t="shared" si="94"/>
        <v>WD</v>
      </c>
    </row>
    <row r="1111" spans="12:16" x14ac:dyDescent="0.2">
      <c r="L1111" s="99">
        <f t="shared" si="95"/>
        <v>42900</v>
      </c>
      <c r="M1111" s="3">
        <f t="shared" si="91"/>
        <v>6</v>
      </c>
      <c r="N1111" s="3">
        <f t="shared" si="92"/>
        <v>2017</v>
      </c>
      <c r="O1111" s="3">
        <f t="shared" si="93"/>
        <v>4</v>
      </c>
      <c r="P1111" s="2" t="str">
        <f t="shared" si="94"/>
        <v>WD</v>
      </c>
    </row>
    <row r="1112" spans="12:16" x14ac:dyDescent="0.2">
      <c r="L1112" s="99">
        <f t="shared" si="95"/>
        <v>42901</v>
      </c>
      <c r="M1112" s="3">
        <f t="shared" si="91"/>
        <v>6</v>
      </c>
      <c r="N1112" s="3">
        <f t="shared" si="92"/>
        <v>2017</v>
      </c>
      <c r="O1112" s="3">
        <f t="shared" si="93"/>
        <v>5</v>
      </c>
      <c r="P1112" s="2" t="str">
        <f t="shared" si="94"/>
        <v>WD</v>
      </c>
    </row>
    <row r="1113" spans="12:16" x14ac:dyDescent="0.2">
      <c r="L1113" s="99">
        <f t="shared" si="95"/>
        <v>42902</v>
      </c>
      <c r="M1113" s="3">
        <f t="shared" si="91"/>
        <v>6</v>
      </c>
      <c r="N1113" s="3">
        <f t="shared" si="92"/>
        <v>2017</v>
      </c>
      <c r="O1113" s="3">
        <f t="shared" si="93"/>
        <v>6</v>
      </c>
      <c r="P1113" s="2" t="str">
        <f t="shared" si="94"/>
        <v>WD</v>
      </c>
    </row>
    <row r="1114" spans="12:16" x14ac:dyDescent="0.2">
      <c r="L1114" s="99">
        <f t="shared" si="95"/>
        <v>42903</v>
      </c>
      <c r="M1114" s="3">
        <f t="shared" si="91"/>
        <v>6</v>
      </c>
      <c r="N1114" s="3">
        <f t="shared" si="92"/>
        <v>2017</v>
      </c>
      <c r="O1114" s="3">
        <f t="shared" si="93"/>
        <v>7</v>
      </c>
      <c r="P1114" s="2" t="str">
        <f t="shared" si="94"/>
        <v>WE</v>
      </c>
    </row>
    <row r="1115" spans="12:16" x14ac:dyDescent="0.2">
      <c r="L1115" s="99">
        <f t="shared" si="95"/>
        <v>42904</v>
      </c>
      <c r="M1115" s="3">
        <f t="shared" si="91"/>
        <v>6</v>
      </c>
      <c r="N1115" s="3">
        <f t="shared" si="92"/>
        <v>2017</v>
      </c>
      <c r="O1115" s="3">
        <f t="shared" si="93"/>
        <v>1</v>
      </c>
      <c r="P1115" s="2" t="str">
        <f t="shared" si="94"/>
        <v>WE</v>
      </c>
    </row>
    <row r="1116" spans="12:16" x14ac:dyDescent="0.2">
      <c r="L1116" s="99">
        <f t="shared" si="95"/>
        <v>42905</v>
      </c>
      <c r="M1116" s="3">
        <f t="shared" si="91"/>
        <v>6</v>
      </c>
      <c r="N1116" s="3">
        <f t="shared" si="92"/>
        <v>2017</v>
      </c>
      <c r="O1116" s="3">
        <f t="shared" si="93"/>
        <v>2</v>
      </c>
      <c r="P1116" s="2" t="str">
        <f t="shared" si="94"/>
        <v>WD</v>
      </c>
    </row>
    <row r="1117" spans="12:16" x14ac:dyDescent="0.2">
      <c r="L1117" s="99">
        <f t="shared" si="95"/>
        <v>42906</v>
      </c>
      <c r="M1117" s="3">
        <f t="shared" si="91"/>
        <v>6</v>
      </c>
      <c r="N1117" s="3">
        <f t="shared" si="92"/>
        <v>2017</v>
      </c>
      <c r="O1117" s="3">
        <f t="shared" si="93"/>
        <v>3</v>
      </c>
      <c r="P1117" s="2" t="str">
        <f t="shared" si="94"/>
        <v>WD</v>
      </c>
    </row>
    <row r="1118" spans="12:16" x14ac:dyDescent="0.2">
      <c r="L1118" s="99">
        <f t="shared" si="95"/>
        <v>42907</v>
      </c>
      <c r="M1118" s="3">
        <f t="shared" si="91"/>
        <v>6</v>
      </c>
      <c r="N1118" s="3">
        <f t="shared" si="92"/>
        <v>2017</v>
      </c>
      <c r="O1118" s="3">
        <f t="shared" si="93"/>
        <v>4</v>
      </c>
      <c r="P1118" s="2" t="str">
        <f t="shared" si="94"/>
        <v>WD</v>
      </c>
    </row>
    <row r="1119" spans="12:16" x14ac:dyDescent="0.2">
      <c r="L1119" s="99">
        <f t="shared" si="95"/>
        <v>42908</v>
      </c>
      <c r="M1119" s="3">
        <f t="shared" si="91"/>
        <v>6</v>
      </c>
      <c r="N1119" s="3">
        <f t="shared" si="92"/>
        <v>2017</v>
      </c>
      <c r="O1119" s="3">
        <f t="shared" si="93"/>
        <v>5</v>
      </c>
      <c r="P1119" s="2" t="str">
        <f t="shared" si="94"/>
        <v>WD</v>
      </c>
    </row>
    <row r="1120" spans="12:16" x14ac:dyDescent="0.2">
      <c r="L1120" s="99">
        <f t="shared" si="95"/>
        <v>42909</v>
      </c>
      <c r="M1120" s="3">
        <f t="shared" si="91"/>
        <v>6</v>
      </c>
      <c r="N1120" s="3">
        <f t="shared" si="92"/>
        <v>2017</v>
      </c>
      <c r="O1120" s="3">
        <f t="shared" si="93"/>
        <v>6</v>
      </c>
      <c r="P1120" s="2" t="str">
        <f t="shared" si="94"/>
        <v>WD</v>
      </c>
    </row>
    <row r="1121" spans="12:16" x14ac:dyDescent="0.2">
      <c r="L1121" s="99">
        <f t="shared" si="95"/>
        <v>42910</v>
      </c>
      <c r="M1121" s="3">
        <f t="shared" si="91"/>
        <v>6</v>
      </c>
      <c r="N1121" s="3">
        <f t="shared" si="92"/>
        <v>2017</v>
      </c>
      <c r="O1121" s="3">
        <f t="shared" si="93"/>
        <v>7</v>
      </c>
      <c r="P1121" s="2" t="str">
        <f t="shared" si="94"/>
        <v>WE</v>
      </c>
    </row>
    <row r="1122" spans="12:16" x14ac:dyDescent="0.2">
      <c r="L1122" s="99">
        <f t="shared" si="95"/>
        <v>42911</v>
      </c>
      <c r="M1122" s="3">
        <f t="shared" si="91"/>
        <v>6</v>
      </c>
      <c r="N1122" s="3">
        <f t="shared" si="92"/>
        <v>2017</v>
      </c>
      <c r="O1122" s="3">
        <f t="shared" si="93"/>
        <v>1</v>
      </c>
      <c r="P1122" s="2" t="str">
        <f t="shared" si="94"/>
        <v>WE</v>
      </c>
    </row>
    <row r="1123" spans="12:16" x14ac:dyDescent="0.2">
      <c r="L1123" s="99">
        <f t="shared" si="95"/>
        <v>42912</v>
      </c>
      <c r="M1123" s="3">
        <f t="shared" si="91"/>
        <v>6</v>
      </c>
      <c r="N1123" s="3">
        <f t="shared" si="92"/>
        <v>2017</v>
      </c>
      <c r="O1123" s="3">
        <f t="shared" si="93"/>
        <v>2</v>
      </c>
      <c r="P1123" s="2" t="str">
        <f t="shared" si="94"/>
        <v>WD</v>
      </c>
    </row>
    <row r="1124" spans="12:16" x14ac:dyDescent="0.2">
      <c r="L1124" s="99">
        <f t="shared" si="95"/>
        <v>42913</v>
      </c>
      <c r="M1124" s="3">
        <f t="shared" si="91"/>
        <v>6</v>
      </c>
      <c r="N1124" s="3">
        <f t="shared" si="92"/>
        <v>2017</v>
      </c>
      <c r="O1124" s="3">
        <f t="shared" si="93"/>
        <v>3</v>
      </c>
      <c r="P1124" s="2" t="str">
        <f t="shared" si="94"/>
        <v>WD</v>
      </c>
    </row>
    <row r="1125" spans="12:16" x14ac:dyDescent="0.2">
      <c r="L1125" s="99">
        <f t="shared" si="95"/>
        <v>42914</v>
      </c>
      <c r="M1125" s="3">
        <f t="shared" si="91"/>
        <v>6</v>
      </c>
      <c r="N1125" s="3">
        <f t="shared" si="92"/>
        <v>2017</v>
      </c>
      <c r="O1125" s="3">
        <f t="shared" si="93"/>
        <v>4</v>
      </c>
      <c r="P1125" s="2" t="str">
        <f t="shared" si="94"/>
        <v>WD</v>
      </c>
    </row>
    <row r="1126" spans="12:16" x14ac:dyDescent="0.2">
      <c r="L1126" s="99">
        <f t="shared" si="95"/>
        <v>42915</v>
      </c>
      <c r="M1126" s="3">
        <f t="shared" si="91"/>
        <v>6</v>
      </c>
      <c r="N1126" s="3">
        <f t="shared" si="92"/>
        <v>2017</v>
      </c>
      <c r="O1126" s="3">
        <f t="shared" si="93"/>
        <v>5</v>
      </c>
      <c r="P1126" s="2" t="str">
        <f t="shared" si="94"/>
        <v>WD</v>
      </c>
    </row>
    <row r="1127" spans="12:16" x14ac:dyDescent="0.2">
      <c r="L1127" s="99">
        <f t="shared" si="95"/>
        <v>42916</v>
      </c>
      <c r="M1127" s="3">
        <f t="shared" si="91"/>
        <v>6</v>
      </c>
      <c r="N1127" s="3">
        <f t="shared" si="92"/>
        <v>2017</v>
      </c>
      <c r="O1127" s="3">
        <f t="shared" si="93"/>
        <v>6</v>
      </c>
      <c r="P1127" s="2" t="str">
        <f t="shared" si="94"/>
        <v>WD</v>
      </c>
    </row>
    <row r="1128" spans="12:16" x14ac:dyDescent="0.2">
      <c r="L1128" s="99">
        <f t="shared" si="95"/>
        <v>42917</v>
      </c>
      <c r="M1128" s="3">
        <f t="shared" si="91"/>
        <v>7</v>
      </c>
      <c r="N1128" s="3">
        <f t="shared" si="92"/>
        <v>2017</v>
      </c>
      <c r="O1128" s="3">
        <f t="shared" si="93"/>
        <v>7</v>
      </c>
      <c r="P1128" s="2" t="str">
        <f t="shared" si="94"/>
        <v>WE</v>
      </c>
    </row>
    <row r="1129" spans="12:16" x14ac:dyDescent="0.2">
      <c r="L1129" s="99">
        <f t="shared" si="95"/>
        <v>42918</v>
      </c>
      <c r="M1129" s="3">
        <f t="shared" si="91"/>
        <v>7</v>
      </c>
      <c r="N1129" s="3">
        <f t="shared" si="92"/>
        <v>2017</v>
      </c>
      <c r="O1129" s="3">
        <f t="shared" si="93"/>
        <v>1</v>
      </c>
      <c r="P1129" s="2" t="str">
        <f t="shared" si="94"/>
        <v>WE</v>
      </c>
    </row>
    <row r="1130" spans="12:16" x14ac:dyDescent="0.2">
      <c r="L1130" s="99">
        <f t="shared" si="95"/>
        <v>42919</v>
      </c>
      <c r="M1130" s="3">
        <f t="shared" si="91"/>
        <v>7</v>
      </c>
      <c r="N1130" s="3">
        <f t="shared" si="92"/>
        <v>2017</v>
      </c>
      <c r="O1130" s="3">
        <f t="shared" si="93"/>
        <v>2</v>
      </c>
      <c r="P1130" s="2" t="str">
        <f t="shared" si="94"/>
        <v>WD</v>
      </c>
    </row>
    <row r="1131" spans="12:16" x14ac:dyDescent="0.2">
      <c r="L1131" s="99">
        <f t="shared" si="95"/>
        <v>42920</v>
      </c>
      <c r="M1131" s="3">
        <f t="shared" si="91"/>
        <v>7</v>
      </c>
      <c r="N1131" s="3">
        <f t="shared" si="92"/>
        <v>2017</v>
      </c>
      <c r="O1131" s="3">
        <f t="shared" si="93"/>
        <v>3</v>
      </c>
      <c r="P1131" s="2" t="str">
        <f t="shared" si="94"/>
        <v>WD</v>
      </c>
    </row>
    <row r="1132" spans="12:16" x14ac:dyDescent="0.2">
      <c r="L1132" s="99">
        <f t="shared" si="95"/>
        <v>42921</v>
      </c>
      <c r="M1132" s="3">
        <f t="shared" si="91"/>
        <v>7</v>
      </c>
      <c r="N1132" s="3">
        <f t="shared" si="92"/>
        <v>2017</v>
      </c>
      <c r="O1132" s="3">
        <f t="shared" si="93"/>
        <v>4</v>
      </c>
      <c r="P1132" s="2" t="str">
        <f t="shared" si="94"/>
        <v>WD</v>
      </c>
    </row>
    <row r="1133" spans="12:16" x14ac:dyDescent="0.2">
      <c r="L1133" s="99">
        <f t="shared" si="95"/>
        <v>42922</v>
      </c>
      <c r="M1133" s="3">
        <f t="shared" si="91"/>
        <v>7</v>
      </c>
      <c r="N1133" s="3">
        <f t="shared" si="92"/>
        <v>2017</v>
      </c>
      <c r="O1133" s="3">
        <f t="shared" si="93"/>
        <v>5</v>
      </c>
      <c r="P1133" s="2" t="str">
        <f t="shared" si="94"/>
        <v>WD</v>
      </c>
    </row>
    <row r="1134" spans="12:16" x14ac:dyDescent="0.2">
      <c r="L1134" s="99">
        <f t="shared" si="95"/>
        <v>42923</v>
      </c>
      <c r="M1134" s="3">
        <f t="shared" si="91"/>
        <v>7</v>
      </c>
      <c r="N1134" s="3">
        <f t="shared" si="92"/>
        <v>2017</v>
      </c>
      <c r="O1134" s="3">
        <f t="shared" si="93"/>
        <v>6</v>
      </c>
      <c r="P1134" s="2" t="str">
        <f t="shared" si="94"/>
        <v>WD</v>
      </c>
    </row>
    <row r="1135" spans="12:16" x14ac:dyDescent="0.2">
      <c r="L1135" s="99">
        <f t="shared" si="95"/>
        <v>42924</v>
      </c>
      <c r="M1135" s="3">
        <f t="shared" si="91"/>
        <v>7</v>
      </c>
      <c r="N1135" s="3">
        <f t="shared" si="92"/>
        <v>2017</v>
      </c>
      <c r="O1135" s="3">
        <f t="shared" si="93"/>
        <v>7</v>
      </c>
      <c r="P1135" s="2" t="str">
        <f t="shared" si="94"/>
        <v>WE</v>
      </c>
    </row>
    <row r="1136" spans="12:16" x14ac:dyDescent="0.2">
      <c r="L1136" s="99">
        <f t="shared" si="95"/>
        <v>42925</v>
      </c>
      <c r="M1136" s="3">
        <f t="shared" si="91"/>
        <v>7</v>
      </c>
      <c r="N1136" s="3">
        <f t="shared" si="92"/>
        <v>2017</v>
      </c>
      <c r="O1136" s="3">
        <f t="shared" si="93"/>
        <v>1</v>
      </c>
      <c r="P1136" s="2" t="str">
        <f t="shared" si="94"/>
        <v>WE</v>
      </c>
    </row>
    <row r="1137" spans="12:16" x14ac:dyDescent="0.2">
      <c r="L1137" s="99">
        <f t="shared" si="95"/>
        <v>42926</v>
      </c>
      <c r="M1137" s="3">
        <f t="shared" si="91"/>
        <v>7</v>
      </c>
      <c r="N1137" s="3">
        <f t="shared" si="92"/>
        <v>2017</v>
      </c>
      <c r="O1137" s="3">
        <f t="shared" si="93"/>
        <v>2</v>
      </c>
      <c r="P1137" s="2" t="str">
        <f t="shared" si="94"/>
        <v>WD</v>
      </c>
    </row>
    <row r="1138" spans="12:16" x14ac:dyDescent="0.2">
      <c r="L1138" s="99">
        <f t="shared" si="95"/>
        <v>42927</v>
      </c>
      <c r="M1138" s="3">
        <f t="shared" si="91"/>
        <v>7</v>
      </c>
      <c r="N1138" s="3">
        <f t="shared" si="92"/>
        <v>2017</v>
      </c>
      <c r="O1138" s="3">
        <f t="shared" si="93"/>
        <v>3</v>
      </c>
      <c r="P1138" s="2" t="str">
        <f t="shared" si="94"/>
        <v>WD</v>
      </c>
    </row>
    <row r="1139" spans="12:16" x14ac:dyDescent="0.2">
      <c r="L1139" s="99">
        <f t="shared" si="95"/>
        <v>42928</v>
      </c>
      <c r="M1139" s="3">
        <f t="shared" si="91"/>
        <v>7</v>
      </c>
      <c r="N1139" s="3">
        <f t="shared" si="92"/>
        <v>2017</v>
      </c>
      <c r="O1139" s="3">
        <f t="shared" si="93"/>
        <v>4</v>
      </c>
      <c r="P1139" s="2" t="str">
        <f t="shared" si="94"/>
        <v>WD</v>
      </c>
    </row>
    <row r="1140" spans="12:16" x14ac:dyDescent="0.2">
      <c r="L1140" s="99">
        <f t="shared" si="95"/>
        <v>42929</v>
      </c>
      <c r="M1140" s="3">
        <f t="shared" si="91"/>
        <v>7</v>
      </c>
      <c r="N1140" s="3">
        <f t="shared" si="92"/>
        <v>2017</v>
      </c>
      <c r="O1140" s="3">
        <f t="shared" si="93"/>
        <v>5</v>
      </c>
      <c r="P1140" s="2" t="str">
        <f t="shared" si="94"/>
        <v>WD</v>
      </c>
    </row>
    <row r="1141" spans="12:16" x14ac:dyDescent="0.2">
      <c r="L1141" s="99">
        <f t="shared" si="95"/>
        <v>42930</v>
      </c>
      <c r="M1141" s="3">
        <f t="shared" si="91"/>
        <v>7</v>
      </c>
      <c r="N1141" s="3">
        <f t="shared" si="92"/>
        <v>2017</v>
      </c>
      <c r="O1141" s="3">
        <f t="shared" si="93"/>
        <v>6</v>
      </c>
      <c r="P1141" s="2" t="str">
        <f t="shared" si="94"/>
        <v>WD</v>
      </c>
    </row>
    <row r="1142" spans="12:16" x14ac:dyDescent="0.2">
      <c r="L1142" s="99">
        <f t="shared" si="95"/>
        <v>42931</v>
      </c>
      <c r="M1142" s="3">
        <f t="shared" si="91"/>
        <v>7</v>
      </c>
      <c r="N1142" s="3">
        <f t="shared" si="92"/>
        <v>2017</v>
      </c>
      <c r="O1142" s="3">
        <f t="shared" si="93"/>
        <v>7</v>
      </c>
      <c r="P1142" s="2" t="str">
        <f t="shared" si="94"/>
        <v>WE</v>
      </c>
    </row>
    <row r="1143" spans="12:16" x14ac:dyDescent="0.2">
      <c r="L1143" s="99">
        <f t="shared" si="95"/>
        <v>42932</v>
      </c>
      <c r="M1143" s="3">
        <f t="shared" si="91"/>
        <v>7</v>
      </c>
      <c r="N1143" s="3">
        <f t="shared" si="92"/>
        <v>2017</v>
      </c>
      <c r="O1143" s="3">
        <f t="shared" si="93"/>
        <v>1</v>
      </c>
      <c r="P1143" s="2" t="str">
        <f t="shared" si="94"/>
        <v>WE</v>
      </c>
    </row>
    <row r="1144" spans="12:16" x14ac:dyDescent="0.2">
      <c r="L1144" s="99">
        <f t="shared" si="95"/>
        <v>42933</v>
      </c>
      <c r="M1144" s="3">
        <f t="shared" si="91"/>
        <v>7</v>
      </c>
      <c r="N1144" s="3">
        <f t="shared" si="92"/>
        <v>2017</v>
      </c>
      <c r="O1144" s="3">
        <f t="shared" si="93"/>
        <v>2</v>
      </c>
      <c r="P1144" s="2" t="str">
        <f t="shared" si="94"/>
        <v>WD</v>
      </c>
    </row>
    <row r="1145" spans="12:16" x14ac:dyDescent="0.2">
      <c r="L1145" s="99">
        <f t="shared" si="95"/>
        <v>42934</v>
      </c>
      <c r="M1145" s="3">
        <f t="shared" si="91"/>
        <v>7</v>
      </c>
      <c r="N1145" s="3">
        <f t="shared" si="92"/>
        <v>2017</v>
      </c>
      <c r="O1145" s="3">
        <f t="shared" si="93"/>
        <v>3</v>
      </c>
      <c r="P1145" s="2" t="str">
        <f t="shared" si="94"/>
        <v>WD</v>
      </c>
    </row>
    <row r="1146" spans="12:16" x14ac:dyDescent="0.2">
      <c r="L1146" s="99">
        <f t="shared" si="95"/>
        <v>42935</v>
      </c>
      <c r="M1146" s="3">
        <f t="shared" si="91"/>
        <v>7</v>
      </c>
      <c r="N1146" s="3">
        <f t="shared" si="92"/>
        <v>2017</v>
      </c>
      <c r="O1146" s="3">
        <f t="shared" si="93"/>
        <v>4</v>
      </c>
      <c r="P1146" s="2" t="str">
        <f t="shared" si="94"/>
        <v>WD</v>
      </c>
    </row>
    <row r="1147" spans="12:16" x14ac:dyDescent="0.2">
      <c r="L1147" s="99">
        <f t="shared" si="95"/>
        <v>42936</v>
      </c>
      <c r="M1147" s="3">
        <f t="shared" si="91"/>
        <v>7</v>
      </c>
      <c r="N1147" s="3">
        <f t="shared" si="92"/>
        <v>2017</v>
      </c>
      <c r="O1147" s="3">
        <f t="shared" si="93"/>
        <v>5</v>
      </c>
      <c r="P1147" s="2" t="str">
        <f t="shared" si="94"/>
        <v>WD</v>
      </c>
    </row>
    <row r="1148" spans="12:16" x14ac:dyDescent="0.2">
      <c r="L1148" s="99">
        <f t="shared" si="95"/>
        <v>42937</v>
      </c>
      <c r="M1148" s="3">
        <f t="shared" si="91"/>
        <v>7</v>
      </c>
      <c r="N1148" s="3">
        <f t="shared" si="92"/>
        <v>2017</v>
      </c>
      <c r="O1148" s="3">
        <f t="shared" si="93"/>
        <v>6</v>
      </c>
      <c r="P1148" s="2" t="str">
        <f t="shared" si="94"/>
        <v>WD</v>
      </c>
    </row>
    <row r="1149" spans="12:16" x14ac:dyDescent="0.2">
      <c r="L1149" s="99">
        <f t="shared" si="95"/>
        <v>42938</v>
      </c>
      <c r="M1149" s="3">
        <f t="shared" si="91"/>
        <v>7</v>
      </c>
      <c r="N1149" s="3">
        <f t="shared" si="92"/>
        <v>2017</v>
      </c>
      <c r="O1149" s="3">
        <f t="shared" si="93"/>
        <v>7</v>
      </c>
      <c r="P1149" s="2" t="str">
        <f t="shared" si="94"/>
        <v>WE</v>
      </c>
    </row>
    <row r="1150" spans="12:16" x14ac:dyDescent="0.2">
      <c r="L1150" s="99">
        <f t="shared" si="95"/>
        <v>42939</v>
      </c>
      <c r="M1150" s="3">
        <f t="shared" si="91"/>
        <v>7</v>
      </c>
      <c r="N1150" s="3">
        <f t="shared" si="92"/>
        <v>2017</v>
      </c>
      <c r="O1150" s="3">
        <f t="shared" si="93"/>
        <v>1</v>
      </c>
      <c r="P1150" s="2" t="str">
        <f t="shared" si="94"/>
        <v>WE</v>
      </c>
    </row>
    <row r="1151" spans="12:16" x14ac:dyDescent="0.2">
      <c r="L1151" s="99">
        <f t="shared" si="95"/>
        <v>42940</v>
      </c>
      <c r="M1151" s="3">
        <f t="shared" si="91"/>
        <v>7</v>
      </c>
      <c r="N1151" s="3">
        <f t="shared" si="92"/>
        <v>2017</v>
      </c>
      <c r="O1151" s="3">
        <f t="shared" si="93"/>
        <v>2</v>
      </c>
      <c r="P1151" s="2" t="str">
        <f t="shared" si="94"/>
        <v>WD</v>
      </c>
    </row>
    <row r="1152" spans="12:16" x14ac:dyDescent="0.2">
      <c r="L1152" s="99">
        <f t="shared" si="95"/>
        <v>42941</v>
      </c>
      <c r="M1152" s="3">
        <f t="shared" si="91"/>
        <v>7</v>
      </c>
      <c r="N1152" s="3">
        <f t="shared" si="92"/>
        <v>2017</v>
      </c>
      <c r="O1152" s="3">
        <f t="shared" si="93"/>
        <v>3</v>
      </c>
      <c r="P1152" s="2" t="str">
        <f t="shared" si="94"/>
        <v>WD</v>
      </c>
    </row>
    <row r="1153" spans="12:16" x14ac:dyDescent="0.2">
      <c r="L1153" s="99">
        <f t="shared" si="95"/>
        <v>42942</v>
      </c>
      <c r="M1153" s="3">
        <f t="shared" si="91"/>
        <v>7</v>
      </c>
      <c r="N1153" s="3">
        <f t="shared" si="92"/>
        <v>2017</v>
      </c>
      <c r="O1153" s="3">
        <f t="shared" si="93"/>
        <v>4</v>
      </c>
      <c r="P1153" s="2" t="str">
        <f t="shared" si="94"/>
        <v>WD</v>
      </c>
    </row>
    <row r="1154" spans="12:16" x14ac:dyDescent="0.2">
      <c r="L1154" s="99">
        <f t="shared" si="95"/>
        <v>42943</v>
      </c>
      <c r="M1154" s="3">
        <f t="shared" si="91"/>
        <v>7</v>
      </c>
      <c r="N1154" s="3">
        <f t="shared" si="92"/>
        <v>2017</v>
      </c>
      <c r="O1154" s="3">
        <f t="shared" si="93"/>
        <v>5</v>
      </c>
      <c r="P1154" s="2" t="str">
        <f t="shared" si="94"/>
        <v>WD</v>
      </c>
    </row>
    <row r="1155" spans="12:16" x14ac:dyDescent="0.2">
      <c r="L1155" s="99">
        <f t="shared" si="95"/>
        <v>42944</v>
      </c>
      <c r="M1155" s="3">
        <f t="shared" ref="M1155:M1218" si="96">MONTH(L1155)</f>
        <v>7</v>
      </c>
      <c r="N1155" s="3">
        <f t="shared" ref="N1155:N1218" si="97">YEAR(L1155)</f>
        <v>2017</v>
      </c>
      <c r="O1155" s="3">
        <f t="shared" ref="O1155:O1218" si="98">WEEKDAY(L1155)</f>
        <v>6</v>
      </c>
      <c r="P1155" s="2" t="str">
        <f t="shared" ref="P1155:P1218" si="99">IF(O1155=1,"WE",IF(O1155=7,"WE","WD"))</f>
        <v>WD</v>
      </c>
    </row>
    <row r="1156" spans="12:16" x14ac:dyDescent="0.2">
      <c r="L1156" s="99">
        <f t="shared" ref="L1156:L1219" si="100">+L1155+1</f>
        <v>42945</v>
      </c>
      <c r="M1156" s="3">
        <f t="shared" si="96"/>
        <v>7</v>
      </c>
      <c r="N1156" s="3">
        <f t="shared" si="97"/>
        <v>2017</v>
      </c>
      <c r="O1156" s="3">
        <f t="shared" si="98"/>
        <v>7</v>
      </c>
      <c r="P1156" s="2" t="str">
        <f t="shared" si="99"/>
        <v>WE</v>
      </c>
    </row>
    <row r="1157" spans="12:16" x14ac:dyDescent="0.2">
      <c r="L1157" s="99">
        <f t="shared" si="100"/>
        <v>42946</v>
      </c>
      <c r="M1157" s="3">
        <f t="shared" si="96"/>
        <v>7</v>
      </c>
      <c r="N1157" s="3">
        <f t="shared" si="97"/>
        <v>2017</v>
      </c>
      <c r="O1157" s="3">
        <f t="shared" si="98"/>
        <v>1</v>
      </c>
      <c r="P1157" s="2" t="str">
        <f t="shared" si="99"/>
        <v>WE</v>
      </c>
    </row>
    <row r="1158" spans="12:16" x14ac:dyDescent="0.2">
      <c r="L1158" s="99">
        <f t="shared" si="100"/>
        <v>42947</v>
      </c>
      <c r="M1158" s="3">
        <f t="shared" si="96"/>
        <v>7</v>
      </c>
      <c r="N1158" s="3">
        <f t="shared" si="97"/>
        <v>2017</v>
      </c>
      <c r="O1158" s="3">
        <f t="shared" si="98"/>
        <v>2</v>
      </c>
      <c r="P1158" s="2" t="str">
        <f t="shared" si="99"/>
        <v>WD</v>
      </c>
    </row>
    <row r="1159" spans="12:16" x14ac:dyDescent="0.2">
      <c r="L1159" s="99">
        <f t="shared" si="100"/>
        <v>42948</v>
      </c>
      <c r="M1159" s="3">
        <f t="shared" si="96"/>
        <v>8</v>
      </c>
      <c r="N1159" s="3">
        <f t="shared" si="97"/>
        <v>2017</v>
      </c>
      <c r="O1159" s="3">
        <f t="shared" si="98"/>
        <v>3</v>
      </c>
      <c r="P1159" s="2" t="str">
        <f t="shared" si="99"/>
        <v>WD</v>
      </c>
    </row>
    <row r="1160" spans="12:16" x14ac:dyDescent="0.2">
      <c r="L1160" s="99">
        <f t="shared" si="100"/>
        <v>42949</v>
      </c>
      <c r="M1160" s="3">
        <f t="shared" si="96"/>
        <v>8</v>
      </c>
      <c r="N1160" s="3">
        <f t="shared" si="97"/>
        <v>2017</v>
      </c>
      <c r="O1160" s="3">
        <f t="shared" si="98"/>
        <v>4</v>
      </c>
      <c r="P1160" s="2" t="str">
        <f t="shared" si="99"/>
        <v>WD</v>
      </c>
    </row>
    <row r="1161" spans="12:16" x14ac:dyDescent="0.2">
      <c r="L1161" s="99">
        <f t="shared" si="100"/>
        <v>42950</v>
      </c>
      <c r="M1161" s="3">
        <f t="shared" si="96"/>
        <v>8</v>
      </c>
      <c r="N1161" s="3">
        <f t="shared" si="97"/>
        <v>2017</v>
      </c>
      <c r="O1161" s="3">
        <f t="shared" si="98"/>
        <v>5</v>
      </c>
      <c r="P1161" s="2" t="str">
        <f t="shared" si="99"/>
        <v>WD</v>
      </c>
    </row>
    <row r="1162" spans="12:16" x14ac:dyDescent="0.2">
      <c r="L1162" s="99">
        <f t="shared" si="100"/>
        <v>42951</v>
      </c>
      <c r="M1162" s="3">
        <f t="shared" si="96"/>
        <v>8</v>
      </c>
      <c r="N1162" s="3">
        <f t="shared" si="97"/>
        <v>2017</v>
      </c>
      <c r="O1162" s="3">
        <f t="shared" si="98"/>
        <v>6</v>
      </c>
      <c r="P1162" s="2" t="str">
        <f t="shared" si="99"/>
        <v>WD</v>
      </c>
    </row>
    <row r="1163" spans="12:16" x14ac:dyDescent="0.2">
      <c r="L1163" s="99">
        <f t="shared" si="100"/>
        <v>42952</v>
      </c>
      <c r="M1163" s="3">
        <f t="shared" si="96"/>
        <v>8</v>
      </c>
      <c r="N1163" s="3">
        <f t="shared" si="97"/>
        <v>2017</v>
      </c>
      <c r="O1163" s="3">
        <f t="shared" si="98"/>
        <v>7</v>
      </c>
      <c r="P1163" s="2" t="str">
        <f t="shared" si="99"/>
        <v>WE</v>
      </c>
    </row>
    <row r="1164" spans="12:16" x14ac:dyDescent="0.2">
      <c r="L1164" s="99">
        <f t="shared" si="100"/>
        <v>42953</v>
      </c>
      <c r="M1164" s="3">
        <f t="shared" si="96"/>
        <v>8</v>
      </c>
      <c r="N1164" s="3">
        <f t="shared" si="97"/>
        <v>2017</v>
      </c>
      <c r="O1164" s="3">
        <f t="shared" si="98"/>
        <v>1</v>
      </c>
      <c r="P1164" s="2" t="str">
        <f t="shared" si="99"/>
        <v>WE</v>
      </c>
    </row>
    <row r="1165" spans="12:16" x14ac:dyDescent="0.2">
      <c r="L1165" s="99">
        <f t="shared" si="100"/>
        <v>42954</v>
      </c>
      <c r="M1165" s="3">
        <f t="shared" si="96"/>
        <v>8</v>
      </c>
      <c r="N1165" s="3">
        <f t="shared" si="97"/>
        <v>2017</v>
      </c>
      <c r="O1165" s="3">
        <f t="shared" si="98"/>
        <v>2</v>
      </c>
      <c r="P1165" s="2" t="str">
        <f t="shared" si="99"/>
        <v>WD</v>
      </c>
    </row>
    <row r="1166" spans="12:16" x14ac:dyDescent="0.2">
      <c r="L1166" s="99">
        <f t="shared" si="100"/>
        <v>42955</v>
      </c>
      <c r="M1166" s="3">
        <f t="shared" si="96"/>
        <v>8</v>
      </c>
      <c r="N1166" s="3">
        <f t="shared" si="97"/>
        <v>2017</v>
      </c>
      <c r="O1166" s="3">
        <f t="shared" si="98"/>
        <v>3</v>
      </c>
      <c r="P1166" s="2" t="str">
        <f t="shared" si="99"/>
        <v>WD</v>
      </c>
    </row>
    <row r="1167" spans="12:16" x14ac:dyDescent="0.2">
      <c r="L1167" s="99">
        <f t="shared" si="100"/>
        <v>42956</v>
      </c>
      <c r="M1167" s="3">
        <f t="shared" si="96"/>
        <v>8</v>
      </c>
      <c r="N1167" s="3">
        <f t="shared" si="97"/>
        <v>2017</v>
      </c>
      <c r="O1167" s="3">
        <f t="shared" si="98"/>
        <v>4</v>
      </c>
      <c r="P1167" s="2" t="str">
        <f t="shared" si="99"/>
        <v>WD</v>
      </c>
    </row>
    <row r="1168" spans="12:16" x14ac:dyDescent="0.2">
      <c r="L1168" s="99">
        <f t="shared" si="100"/>
        <v>42957</v>
      </c>
      <c r="M1168" s="3">
        <f t="shared" si="96"/>
        <v>8</v>
      </c>
      <c r="N1168" s="3">
        <f t="shared" si="97"/>
        <v>2017</v>
      </c>
      <c r="O1168" s="3">
        <f t="shared" si="98"/>
        <v>5</v>
      </c>
      <c r="P1168" s="2" t="str">
        <f t="shared" si="99"/>
        <v>WD</v>
      </c>
    </row>
    <row r="1169" spans="12:16" x14ac:dyDescent="0.2">
      <c r="L1169" s="99">
        <f t="shared" si="100"/>
        <v>42958</v>
      </c>
      <c r="M1169" s="3">
        <f t="shared" si="96"/>
        <v>8</v>
      </c>
      <c r="N1169" s="3">
        <f t="shared" si="97"/>
        <v>2017</v>
      </c>
      <c r="O1169" s="3">
        <f t="shared" si="98"/>
        <v>6</v>
      </c>
      <c r="P1169" s="2" t="str">
        <f t="shared" si="99"/>
        <v>WD</v>
      </c>
    </row>
    <row r="1170" spans="12:16" x14ac:dyDescent="0.2">
      <c r="L1170" s="99">
        <f t="shared" si="100"/>
        <v>42959</v>
      </c>
      <c r="M1170" s="3">
        <f t="shared" si="96"/>
        <v>8</v>
      </c>
      <c r="N1170" s="3">
        <f t="shared" si="97"/>
        <v>2017</v>
      </c>
      <c r="O1170" s="3">
        <f t="shared" si="98"/>
        <v>7</v>
      </c>
      <c r="P1170" s="2" t="str">
        <f t="shared" si="99"/>
        <v>WE</v>
      </c>
    </row>
    <row r="1171" spans="12:16" x14ac:dyDescent="0.2">
      <c r="L1171" s="99">
        <f t="shared" si="100"/>
        <v>42960</v>
      </c>
      <c r="M1171" s="3">
        <f t="shared" si="96"/>
        <v>8</v>
      </c>
      <c r="N1171" s="3">
        <f t="shared" si="97"/>
        <v>2017</v>
      </c>
      <c r="O1171" s="3">
        <f t="shared" si="98"/>
        <v>1</v>
      </c>
      <c r="P1171" s="2" t="str">
        <f t="shared" si="99"/>
        <v>WE</v>
      </c>
    </row>
    <row r="1172" spans="12:16" x14ac:dyDescent="0.2">
      <c r="L1172" s="99">
        <f t="shared" si="100"/>
        <v>42961</v>
      </c>
      <c r="M1172" s="3">
        <f t="shared" si="96"/>
        <v>8</v>
      </c>
      <c r="N1172" s="3">
        <f t="shared" si="97"/>
        <v>2017</v>
      </c>
      <c r="O1172" s="3">
        <f t="shared" si="98"/>
        <v>2</v>
      </c>
      <c r="P1172" s="2" t="str">
        <f t="shared" si="99"/>
        <v>WD</v>
      </c>
    </row>
    <row r="1173" spans="12:16" x14ac:dyDescent="0.2">
      <c r="L1173" s="99">
        <f t="shared" si="100"/>
        <v>42962</v>
      </c>
      <c r="M1173" s="3">
        <f t="shared" si="96"/>
        <v>8</v>
      </c>
      <c r="N1173" s="3">
        <f t="shared" si="97"/>
        <v>2017</v>
      </c>
      <c r="O1173" s="3">
        <f t="shared" si="98"/>
        <v>3</v>
      </c>
      <c r="P1173" s="2" t="str">
        <f t="shared" si="99"/>
        <v>WD</v>
      </c>
    </row>
    <row r="1174" spans="12:16" x14ac:dyDescent="0.2">
      <c r="L1174" s="99">
        <f t="shared" si="100"/>
        <v>42963</v>
      </c>
      <c r="M1174" s="3">
        <f t="shared" si="96"/>
        <v>8</v>
      </c>
      <c r="N1174" s="3">
        <f t="shared" si="97"/>
        <v>2017</v>
      </c>
      <c r="O1174" s="3">
        <f t="shared" si="98"/>
        <v>4</v>
      </c>
      <c r="P1174" s="2" t="str">
        <f t="shared" si="99"/>
        <v>WD</v>
      </c>
    </row>
    <row r="1175" spans="12:16" x14ac:dyDescent="0.2">
      <c r="L1175" s="99">
        <f t="shared" si="100"/>
        <v>42964</v>
      </c>
      <c r="M1175" s="3">
        <f t="shared" si="96"/>
        <v>8</v>
      </c>
      <c r="N1175" s="3">
        <f t="shared" si="97"/>
        <v>2017</v>
      </c>
      <c r="O1175" s="3">
        <f t="shared" si="98"/>
        <v>5</v>
      </c>
      <c r="P1175" s="2" t="str">
        <f t="shared" si="99"/>
        <v>WD</v>
      </c>
    </row>
    <row r="1176" spans="12:16" x14ac:dyDescent="0.2">
      <c r="L1176" s="99">
        <f t="shared" si="100"/>
        <v>42965</v>
      </c>
      <c r="M1176" s="3">
        <f t="shared" si="96"/>
        <v>8</v>
      </c>
      <c r="N1176" s="3">
        <f t="shared" si="97"/>
        <v>2017</v>
      </c>
      <c r="O1176" s="3">
        <f t="shared" si="98"/>
        <v>6</v>
      </c>
      <c r="P1176" s="2" t="str">
        <f t="shared" si="99"/>
        <v>WD</v>
      </c>
    </row>
    <row r="1177" spans="12:16" x14ac:dyDescent="0.2">
      <c r="L1177" s="99">
        <f t="shared" si="100"/>
        <v>42966</v>
      </c>
      <c r="M1177" s="3">
        <f t="shared" si="96"/>
        <v>8</v>
      </c>
      <c r="N1177" s="3">
        <f t="shared" si="97"/>
        <v>2017</v>
      </c>
      <c r="O1177" s="3">
        <f t="shared" si="98"/>
        <v>7</v>
      </c>
      <c r="P1177" s="2" t="str">
        <f t="shared" si="99"/>
        <v>WE</v>
      </c>
    </row>
    <row r="1178" spans="12:16" x14ac:dyDescent="0.2">
      <c r="L1178" s="99">
        <f t="shared" si="100"/>
        <v>42967</v>
      </c>
      <c r="M1178" s="3">
        <f t="shared" si="96"/>
        <v>8</v>
      </c>
      <c r="N1178" s="3">
        <f t="shared" si="97"/>
        <v>2017</v>
      </c>
      <c r="O1178" s="3">
        <f t="shared" si="98"/>
        <v>1</v>
      </c>
      <c r="P1178" s="2" t="str">
        <f t="shared" si="99"/>
        <v>WE</v>
      </c>
    </row>
    <row r="1179" spans="12:16" x14ac:dyDescent="0.2">
      <c r="L1179" s="99">
        <f t="shared" si="100"/>
        <v>42968</v>
      </c>
      <c r="M1179" s="3">
        <f t="shared" si="96"/>
        <v>8</v>
      </c>
      <c r="N1179" s="3">
        <f t="shared" si="97"/>
        <v>2017</v>
      </c>
      <c r="O1179" s="3">
        <f t="shared" si="98"/>
        <v>2</v>
      </c>
      <c r="P1179" s="2" t="str">
        <f t="shared" si="99"/>
        <v>WD</v>
      </c>
    </row>
    <row r="1180" spans="12:16" x14ac:dyDescent="0.2">
      <c r="L1180" s="99">
        <f t="shared" si="100"/>
        <v>42969</v>
      </c>
      <c r="M1180" s="3">
        <f t="shared" si="96"/>
        <v>8</v>
      </c>
      <c r="N1180" s="3">
        <f t="shared" si="97"/>
        <v>2017</v>
      </c>
      <c r="O1180" s="3">
        <f t="shared" si="98"/>
        <v>3</v>
      </c>
      <c r="P1180" s="2" t="str">
        <f t="shared" si="99"/>
        <v>WD</v>
      </c>
    </row>
    <row r="1181" spans="12:16" x14ac:dyDescent="0.2">
      <c r="L1181" s="99">
        <f t="shared" si="100"/>
        <v>42970</v>
      </c>
      <c r="M1181" s="3">
        <f t="shared" si="96"/>
        <v>8</v>
      </c>
      <c r="N1181" s="3">
        <f t="shared" si="97"/>
        <v>2017</v>
      </c>
      <c r="O1181" s="3">
        <f t="shared" si="98"/>
        <v>4</v>
      </c>
      <c r="P1181" s="2" t="str">
        <f t="shared" si="99"/>
        <v>WD</v>
      </c>
    </row>
    <row r="1182" spans="12:16" x14ac:dyDescent="0.2">
      <c r="L1182" s="99">
        <f t="shared" si="100"/>
        <v>42971</v>
      </c>
      <c r="M1182" s="3">
        <f t="shared" si="96"/>
        <v>8</v>
      </c>
      <c r="N1182" s="3">
        <f t="shared" si="97"/>
        <v>2017</v>
      </c>
      <c r="O1182" s="3">
        <f t="shared" si="98"/>
        <v>5</v>
      </c>
      <c r="P1182" s="2" t="str">
        <f t="shared" si="99"/>
        <v>WD</v>
      </c>
    </row>
    <row r="1183" spans="12:16" x14ac:dyDescent="0.2">
      <c r="L1183" s="99">
        <f t="shared" si="100"/>
        <v>42972</v>
      </c>
      <c r="M1183" s="3">
        <f t="shared" si="96"/>
        <v>8</v>
      </c>
      <c r="N1183" s="3">
        <f t="shared" si="97"/>
        <v>2017</v>
      </c>
      <c r="O1183" s="3">
        <f t="shared" si="98"/>
        <v>6</v>
      </c>
      <c r="P1183" s="2" t="str">
        <f t="shared" si="99"/>
        <v>WD</v>
      </c>
    </row>
    <row r="1184" spans="12:16" x14ac:dyDescent="0.2">
      <c r="L1184" s="99">
        <f t="shared" si="100"/>
        <v>42973</v>
      </c>
      <c r="M1184" s="3">
        <f t="shared" si="96"/>
        <v>8</v>
      </c>
      <c r="N1184" s="3">
        <f t="shared" si="97"/>
        <v>2017</v>
      </c>
      <c r="O1184" s="3">
        <f t="shared" si="98"/>
        <v>7</v>
      </c>
      <c r="P1184" s="2" t="str">
        <f t="shared" si="99"/>
        <v>WE</v>
      </c>
    </row>
    <row r="1185" spans="12:16" x14ac:dyDescent="0.2">
      <c r="L1185" s="99">
        <f t="shared" si="100"/>
        <v>42974</v>
      </c>
      <c r="M1185" s="3">
        <f t="shared" si="96"/>
        <v>8</v>
      </c>
      <c r="N1185" s="3">
        <f t="shared" si="97"/>
        <v>2017</v>
      </c>
      <c r="O1185" s="3">
        <f t="shared" si="98"/>
        <v>1</v>
      </c>
      <c r="P1185" s="2" t="str">
        <f t="shared" si="99"/>
        <v>WE</v>
      </c>
    </row>
    <row r="1186" spans="12:16" x14ac:dyDescent="0.2">
      <c r="L1186" s="99">
        <f t="shared" si="100"/>
        <v>42975</v>
      </c>
      <c r="M1186" s="3">
        <f t="shared" si="96"/>
        <v>8</v>
      </c>
      <c r="N1186" s="3">
        <f t="shared" si="97"/>
        <v>2017</v>
      </c>
      <c r="O1186" s="3">
        <f t="shared" si="98"/>
        <v>2</v>
      </c>
      <c r="P1186" s="2" t="str">
        <f t="shared" si="99"/>
        <v>WD</v>
      </c>
    </row>
    <row r="1187" spans="12:16" x14ac:dyDescent="0.2">
      <c r="L1187" s="99">
        <f t="shared" si="100"/>
        <v>42976</v>
      </c>
      <c r="M1187" s="3">
        <f t="shared" si="96"/>
        <v>8</v>
      </c>
      <c r="N1187" s="3">
        <f t="shared" si="97"/>
        <v>2017</v>
      </c>
      <c r="O1187" s="3">
        <f t="shared" si="98"/>
        <v>3</v>
      </c>
      <c r="P1187" s="2" t="str">
        <f t="shared" si="99"/>
        <v>WD</v>
      </c>
    </row>
    <row r="1188" spans="12:16" x14ac:dyDescent="0.2">
      <c r="L1188" s="99">
        <f t="shared" si="100"/>
        <v>42977</v>
      </c>
      <c r="M1188" s="3">
        <f t="shared" si="96"/>
        <v>8</v>
      </c>
      <c r="N1188" s="3">
        <f t="shared" si="97"/>
        <v>2017</v>
      </c>
      <c r="O1188" s="3">
        <f t="shared" si="98"/>
        <v>4</v>
      </c>
      <c r="P1188" s="2" t="str">
        <f t="shared" si="99"/>
        <v>WD</v>
      </c>
    </row>
    <row r="1189" spans="12:16" x14ac:dyDescent="0.2">
      <c r="L1189" s="99">
        <f t="shared" si="100"/>
        <v>42978</v>
      </c>
      <c r="M1189" s="3">
        <f t="shared" si="96"/>
        <v>8</v>
      </c>
      <c r="N1189" s="3">
        <f t="shared" si="97"/>
        <v>2017</v>
      </c>
      <c r="O1189" s="3">
        <f t="shared" si="98"/>
        <v>5</v>
      </c>
      <c r="P1189" s="2" t="str">
        <f t="shared" si="99"/>
        <v>WD</v>
      </c>
    </row>
    <row r="1190" spans="12:16" x14ac:dyDescent="0.2">
      <c r="L1190" s="99">
        <f t="shared" si="100"/>
        <v>42979</v>
      </c>
      <c r="M1190" s="3">
        <f t="shared" si="96"/>
        <v>9</v>
      </c>
      <c r="N1190" s="3">
        <f t="shared" si="97"/>
        <v>2017</v>
      </c>
      <c r="O1190" s="3">
        <f t="shared" si="98"/>
        <v>6</v>
      </c>
      <c r="P1190" s="2" t="str">
        <f t="shared" si="99"/>
        <v>WD</v>
      </c>
    </row>
    <row r="1191" spans="12:16" x14ac:dyDescent="0.2">
      <c r="L1191" s="99">
        <f t="shared" si="100"/>
        <v>42980</v>
      </c>
      <c r="M1191" s="3">
        <f t="shared" si="96"/>
        <v>9</v>
      </c>
      <c r="N1191" s="3">
        <f t="shared" si="97"/>
        <v>2017</v>
      </c>
      <c r="O1191" s="3">
        <f t="shared" si="98"/>
        <v>7</v>
      </c>
      <c r="P1191" s="2" t="str">
        <f t="shared" si="99"/>
        <v>WE</v>
      </c>
    </row>
    <row r="1192" spans="12:16" x14ac:dyDescent="0.2">
      <c r="L1192" s="99">
        <f t="shared" si="100"/>
        <v>42981</v>
      </c>
      <c r="M1192" s="3">
        <f t="shared" si="96"/>
        <v>9</v>
      </c>
      <c r="N1192" s="3">
        <f t="shared" si="97"/>
        <v>2017</v>
      </c>
      <c r="O1192" s="3">
        <f t="shared" si="98"/>
        <v>1</v>
      </c>
      <c r="P1192" s="2" t="str">
        <f t="shared" si="99"/>
        <v>WE</v>
      </c>
    </row>
    <row r="1193" spans="12:16" x14ac:dyDescent="0.2">
      <c r="L1193" s="99">
        <f t="shared" si="100"/>
        <v>42982</v>
      </c>
      <c r="M1193" s="3">
        <f t="shared" si="96"/>
        <v>9</v>
      </c>
      <c r="N1193" s="3">
        <f t="shared" si="97"/>
        <v>2017</v>
      </c>
      <c r="O1193" s="3">
        <f t="shared" si="98"/>
        <v>2</v>
      </c>
      <c r="P1193" s="2" t="str">
        <f t="shared" si="99"/>
        <v>WD</v>
      </c>
    </row>
    <row r="1194" spans="12:16" x14ac:dyDescent="0.2">
      <c r="L1194" s="99">
        <f t="shared" si="100"/>
        <v>42983</v>
      </c>
      <c r="M1194" s="3">
        <f t="shared" si="96"/>
        <v>9</v>
      </c>
      <c r="N1194" s="3">
        <f t="shared" si="97"/>
        <v>2017</v>
      </c>
      <c r="O1194" s="3">
        <f t="shared" si="98"/>
        <v>3</v>
      </c>
      <c r="P1194" s="2" t="str">
        <f t="shared" si="99"/>
        <v>WD</v>
      </c>
    </row>
    <row r="1195" spans="12:16" x14ac:dyDescent="0.2">
      <c r="L1195" s="99">
        <f t="shared" si="100"/>
        <v>42984</v>
      </c>
      <c r="M1195" s="3">
        <f t="shared" si="96"/>
        <v>9</v>
      </c>
      <c r="N1195" s="3">
        <f t="shared" si="97"/>
        <v>2017</v>
      </c>
      <c r="O1195" s="3">
        <f t="shared" si="98"/>
        <v>4</v>
      </c>
      <c r="P1195" s="2" t="str">
        <f t="shared" si="99"/>
        <v>WD</v>
      </c>
    </row>
    <row r="1196" spans="12:16" x14ac:dyDescent="0.2">
      <c r="L1196" s="99">
        <f t="shared" si="100"/>
        <v>42985</v>
      </c>
      <c r="M1196" s="3">
        <f t="shared" si="96"/>
        <v>9</v>
      </c>
      <c r="N1196" s="3">
        <f t="shared" si="97"/>
        <v>2017</v>
      </c>
      <c r="O1196" s="3">
        <f t="shared" si="98"/>
        <v>5</v>
      </c>
      <c r="P1196" s="2" t="str">
        <f t="shared" si="99"/>
        <v>WD</v>
      </c>
    </row>
    <row r="1197" spans="12:16" x14ac:dyDescent="0.2">
      <c r="L1197" s="99">
        <f t="shared" si="100"/>
        <v>42986</v>
      </c>
      <c r="M1197" s="3">
        <f t="shared" si="96"/>
        <v>9</v>
      </c>
      <c r="N1197" s="3">
        <f t="shared" si="97"/>
        <v>2017</v>
      </c>
      <c r="O1197" s="3">
        <f t="shared" si="98"/>
        <v>6</v>
      </c>
      <c r="P1197" s="2" t="str">
        <f t="shared" si="99"/>
        <v>WD</v>
      </c>
    </row>
    <row r="1198" spans="12:16" x14ac:dyDescent="0.2">
      <c r="L1198" s="99">
        <f t="shared" si="100"/>
        <v>42987</v>
      </c>
      <c r="M1198" s="3">
        <f t="shared" si="96"/>
        <v>9</v>
      </c>
      <c r="N1198" s="3">
        <f t="shared" si="97"/>
        <v>2017</v>
      </c>
      <c r="O1198" s="3">
        <f t="shared" si="98"/>
        <v>7</v>
      </c>
      <c r="P1198" s="2" t="str">
        <f t="shared" si="99"/>
        <v>WE</v>
      </c>
    </row>
    <row r="1199" spans="12:16" x14ac:dyDescent="0.2">
      <c r="L1199" s="99">
        <f t="shared" si="100"/>
        <v>42988</v>
      </c>
      <c r="M1199" s="3">
        <f t="shared" si="96"/>
        <v>9</v>
      </c>
      <c r="N1199" s="3">
        <f t="shared" si="97"/>
        <v>2017</v>
      </c>
      <c r="O1199" s="3">
        <f t="shared" si="98"/>
        <v>1</v>
      </c>
      <c r="P1199" s="2" t="str">
        <f t="shared" si="99"/>
        <v>WE</v>
      </c>
    </row>
    <row r="1200" spans="12:16" x14ac:dyDescent="0.2">
      <c r="L1200" s="99">
        <f t="shared" si="100"/>
        <v>42989</v>
      </c>
      <c r="M1200" s="3">
        <f t="shared" si="96"/>
        <v>9</v>
      </c>
      <c r="N1200" s="3">
        <f t="shared" si="97"/>
        <v>2017</v>
      </c>
      <c r="O1200" s="3">
        <f t="shared" si="98"/>
        <v>2</v>
      </c>
      <c r="P1200" s="2" t="str">
        <f t="shared" si="99"/>
        <v>WD</v>
      </c>
    </row>
    <row r="1201" spans="12:16" x14ac:dyDescent="0.2">
      <c r="L1201" s="99">
        <f t="shared" si="100"/>
        <v>42990</v>
      </c>
      <c r="M1201" s="3">
        <f t="shared" si="96"/>
        <v>9</v>
      </c>
      <c r="N1201" s="3">
        <f t="shared" si="97"/>
        <v>2017</v>
      </c>
      <c r="O1201" s="3">
        <f t="shared" si="98"/>
        <v>3</v>
      </c>
      <c r="P1201" s="2" t="str">
        <f t="shared" si="99"/>
        <v>WD</v>
      </c>
    </row>
    <row r="1202" spans="12:16" x14ac:dyDescent="0.2">
      <c r="L1202" s="99">
        <f t="shared" si="100"/>
        <v>42991</v>
      </c>
      <c r="M1202" s="3">
        <f t="shared" si="96"/>
        <v>9</v>
      </c>
      <c r="N1202" s="3">
        <f t="shared" si="97"/>
        <v>2017</v>
      </c>
      <c r="O1202" s="3">
        <f t="shared" si="98"/>
        <v>4</v>
      </c>
      <c r="P1202" s="2" t="str">
        <f t="shared" si="99"/>
        <v>WD</v>
      </c>
    </row>
    <row r="1203" spans="12:16" x14ac:dyDescent="0.2">
      <c r="L1203" s="99">
        <f t="shared" si="100"/>
        <v>42992</v>
      </c>
      <c r="M1203" s="3">
        <f t="shared" si="96"/>
        <v>9</v>
      </c>
      <c r="N1203" s="3">
        <f t="shared" si="97"/>
        <v>2017</v>
      </c>
      <c r="O1203" s="3">
        <f t="shared" si="98"/>
        <v>5</v>
      </c>
      <c r="P1203" s="2" t="str">
        <f t="shared" si="99"/>
        <v>WD</v>
      </c>
    </row>
    <row r="1204" spans="12:16" x14ac:dyDescent="0.2">
      <c r="L1204" s="99">
        <f t="shared" si="100"/>
        <v>42993</v>
      </c>
      <c r="M1204" s="3">
        <f t="shared" si="96"/>
        <v>9</v>
      </c>
      <c r="N1204" s="3">
        <f t="shared" si="97"/>
        <v>2017</v>
      </c>
      <c r="O1204" s="3">
        <f t="shared" si="98"/>
        <v>6</v>
      </c>
      <c r="P1204" s="2" t="str">
        <f t="shared" si="99"/>
        <v>WD</v>
      </c>
    </row>
    <row r="1205" spans="12:16" x14ac:dyDescent="0.2">
      <c r="L1205" s="99">
        <f t="shared" si="100"/>
        <v>42994</v>
      </c>
      <c r="M1205" s="3">
        <f t="shared" si="96"/>
        <v>9</v>
      </c>
      <c r="N1205" s="3">
        <f t="shared" si="97"/>
        <v>2017</v>
      </c>
      <c r="O1205" s="3">
        <f t="shared" si="98"/>
        <v>7</v>
      </c>
      <c r="P1205" s="2" t="str">
        <f t="shared" si="99"/>
        <v>WE</v>
      </c>
    </row>
    <row r="1206" spans="12:16" x14ac:dyDescent="0.2">
      <c r="L1206" s="99">
        <f t="shared" si="100"/>
        <v>42995</v>
      </c>
      <c r="M1206" s="3">
        <f t="shared" si="96"/>
        <v>9</v>
      </c>
      <c r="N1206" s="3">
        <f t="shared" si="97"/>
        <v>2017</v>
      </c>
      <c r="O1206" s="3">
        <f t="shared" si="98"/>
        <v>1</v>
      </c>
      <c r="P1206" s="2" t="str">
        <f t="shared" si="99"/>
        <v>WE</v>
      </c>
    </row>
    <row r="1207" spans="12:16" x14ac:dyDescent="0.2">
      <c r="L1207" s="99">
        <f t="shared" si="100"/>
        <v>42996</v>
      </c>
      <c r="M1207" s="3">
        <f t="shared" si="96"/>
        <v>9</v>
      </c>
      <c r="N1207" s="3">
        <f t="shared" si="97"/>
        <v>2017</v>
      </c>
      <c r="O1207" s="3">
        <f t="shared" si="98"/>
        <v>2</v>
      </c>
      <c r="P1207" s="2" t="str">
        <f t="shared" si="99"/>
        <v>WD</v>
      </c>
    </row>
    <row r="1208" spans="12:16" x14ac:dyDescent="0.2">
      <c r="L1208" s="99">
        <f t="shared" si="100"/>
        <v>42997</v>
      </c>
      <c r="M1208" s="3">
        <f t="shared" si="96"/>
        <v>9</v>
      </c>
      <c r="N1208" s="3">
        <f t="shared" si="97"/>
        <v>2017</v>
      </c>
      <c r="O1208" s="3">
        <f t="shared" si="98"/>
        <v>3</v>
      </c>
      <c r="P1208" s="2" t="str">
        <f t="shared" si="99"/>
        <v>WD</v>
      </c>
    </row>
    <row r="1209" spans="12:16" x14ac:dyDescent="0.2">
      <c r="L1209" s="99">
        <f t="shared" si="100"/>
        <v>42998</v>
      </c>
      <c r="M1209" s="3">
        <f t="shared" si="96"/>
        <v>9</v>
      </c>
      <c r="N1209" s="3">
        <f t="shared" si="97"/>
        <v>2017</v>
      </c>
      <c r="O1209" s="3">
        <f t="shared" si="98"/>
        <v>4</v>
      </c>
      <c r="P1209" s="2" t="str">
        <f t="shared" si="99"/>
        <v>WD</v>
      </c>
    </row>
    <row r="1210" spans="12:16" x14ac:dyDescent="0.2">
      <c r="L1210" s="99">
        <f t="shared" si="100"/>
        <v>42999</v>
      </c>
      <c r="M1210" s="3">
        <f t="shared" si="96"/>
        <v>9</v>
      </c>
      <c r="N1210" s="3">
        <f t="shared" si="97"/>
        <v>2017</v>
      </c>
      <c r="O1210" s="3">
        <f t="shared" si="98"/>
        <v>5</v>
      </c>
      <c r="P1210" s="2" t="str">
        <f t="shared" si="99"/>
        <v>WD</v>
      </c>
    </row>
    <row r="1211" spans="12:16" x14ac:dyDescent="0.2">
      <c r="L1211" s="99">
        <f t="shared" si="100"/>
        <v>43000</v>
      </c>
      <c r="M1211" s="3">
        <f t="shared" si="96"/>
        <v>9</v>
      </c>
      <c r="N1211" s="3">
        <f t="shared" si="97"/>
        <v>2017</v>
      </c>
      <c r="O1211" s="3">
        <f t="shared" si="98"/>
        <v>6</v>
      </c>
      <c r="P1211" s="2" t="str">
        <f t="shared" si="99"/>
        <v>WD</v>
      </c>
    </row>
    <row r="1212" spans="12:16" x14ac:dyDescent="0.2">
      <c r="L1212" s="99">
        <f t="shared" si="100"/>
        <v>43001</v>
      </c>
      <c r="M1212" s="3">
        <f t="shared" si="96"/>
        <v>9</v>
      </c>
      <c r="N1212" s="3">
        <f t="shared" si="97"/>
        <v>2017</v>
      </c>
      <c r="O1212" s="3">
        <f t="shared" si="98"/>
        <v>7</v>
      </c>
      <c r="P1212" s="2" t="str">
        <f t="shared" si="99"/>
        <v>WE</v>
      </c>
    </row>
    <row r="1213" spans="12:16" x14ac:dyDescent="0.2">
      <c r="L1213" s="99">
        <f t="shared" si="100"/>
        <v>43002</v>
      </c>
      <c r="M1213" s="3">
        <f t="shared" si="96"/>
        <v>9</v>
      </c>
      <c r="N1213" s="3">
        <f t="shared" si="97"/>
        <v>2017</v>
      </c>
      <c r="O1213" s="3">
        <f t="shared" si="98"/>
        <v>1</v>
      </c>
      <c r="P1213" s="2" t="str">
        <f t="shared" si="99"/>
        <v>WE</v>
      </c>
    </row>
    <row r="1214" spans="12:16" x14ac:dyDescent="0.2">
      <c r="L1214" s="99">
        <f t="shared" si="100"/>
        <v>43003</v>
      </c>
      <c r="M1214" s="3">
        <f t="shared" si="96"/>
        <v>9</v>
      </c>
      <c r="N1214" s="3">
        <f t="shared" si="97"/>
        <v>2017</v>
      </c>
      <c r="O1214" s="3">
        <f t="shared" si="98"/>
        <v>2</v>
      </c>
      <c r="P1214" s="2" t="str">
        <f t="shared" si="99"/>
        <v>WD</v>
      </c>
    </row>
    <row r="1215" spans="12:16" x14ac:dyDescent="0.2">
      <c r="L1215" s="99">
        <f t="shared" si="100"/>
        <v>43004</v>
      </c>
      <c r="M1215" s="3">
        <f t="shared" si="96"/>
        <v>9</v>
      </c>
      <c r="N1215" s="3">
        <f t="shared" si="97"/>
        <v>2017</v>
      </c>
      <c r="O1215" s="3">
        <f t="shared" si="98"/>
        <v>3</v>
      </c>
      <c r="P1215" s="2" t="str">
        <f t="shared" si="99"/>
        <v>WD</v>
      </c>
    </row>
    <row r="1216" spans="12:16" x14ac:dyDescent="0.2">
      <c r="L1216" s="99">
        <f t="shared" si="100"/>
        <v>43005</v>
      </c>
      <c r="M1216" s="3">
        <f t="shared" si="96"/>
        <v>9</v>
      </c>
      <c r="N1216" s="3">
        <f t="shared" si="97"/>
        <v>2017</v>
      </c>
      <c r="O1216" s="3">
        <f t="shared" si="98"/>
        <v>4</v>
      </c>
      <c r="P1216" s="2" t="str">
        <f t="shared" si="99"/>
        <v>WD</v>
      </c>
    </row>
    <row r="1217" spans="12:16" x14ac:dyDescent="0.2">
      <c r="L1217" s="99">
        <f t="shared" si="100"/>
        <v>43006</v>
      </c>
      <c r="M1217" s="3">
        <f t="shared" si="96"/>
        <v>9</v>
      </c>
      <c r="N1217" s="3">
        <f t="shared" si="97"/>
        <v>2017</v>
      </c>
      <c r="O1217" s="3">
        <f t="shared" si="98"/>
        <v>5</v>
      </c>
      <c r="P1217" s="2" t="str">
        <f t="shared" si="99"/>
        <v>WD</v>
      </c>
    </row>
    <row r="1218" spans="12:16" x14ac:dyDescent="0.2">
      <c r="L1218" s="99">
        <f t="shared" si="100"/>
        <v>43007</v>
      </c>
      <c r="M1218" s="3">
        <f t="shared" si="96"/>
        <v>9</v>
      </c>
      <c r="N1218" s="3">
        <f t="shared" si="97"/>
        <v>2017</v>
      </c>
      <c r="O1218" s="3">
        <f t="shared" si="98"/>
        <v>6</v>
      </c>
      <c r="P1218" s="2" t="str">
        <f t="shared" si="99"/>
        <v>WD</v>
      </c>
    </row>
    <row r="1219" spans="12:16" x14ac:dyDescent="0.2">
      <c r="L1219" s="99">
        <f t="shared" si="100"/>
        <v>43008</v>
      </c>
      <c r="M1219" s="3">
        <f t="shared" ref="M1219:M1282" si="101">MONTH(L1219)</f>
        <v>9</v>
      </c>
      <c r="N1219" s="3">
        <f t="shared" ref="N1219:N1282" si="102">YEAR(L1219)</f>
        <v>2017</v>
      </c>
      <c r="O1219" s="3">
        <f t="shared" ref="O1219:O1282" si="103">WEEKDAY(L1219)</f>
        <v>7</v>
      </c>
      <c r="P1219" s="2" t="str">
        <f t="shared" ref="P1219:P1282" si="104">IF(O1219=1,"WE",IF(O1219=7,"WE","WD"))</f>
        <v>WE</v>
      </c>
    </row>
    <row r="1220" spans="12:16" x14ac:dyDescent="0.2">
      <c r="L1220" s="99">
        <f t="shared" ref="L1220:L1283" si="105">+L1219+1</f>
        <v>43009</v>
      </c>
      <c r="M1220" s="3">
        <f t="shared" si="101"/>
        <v>10</v>
      </c>
      <c r="N1220" s="3">
        <f t="shared" si="102"/>
        <v>2017</v>
      </c>
      <c r="O1220" s="3">
        <f t="shared" si="103"/>
        <v>1</v>
      </c>
      <c r="P1220" s="2" t="str">
        <f t="shared" si="104"/>
        <v>WE</v>
      </c>
    </row>
    <row r="1221" spans="12:16" x14ac:dyDescent="0.2">
      <c r="L1221" s="99">
        <f t="shared" si="105"/>
        <v>43010</v>
      </c>
      <c r="M1221" s="3">
        <f t="shared" si="101"/>
        <v>10</v>
      </c>
      <c r="N1221" s="3">
        <f t="shared" si="102"/>
        <v>2017</v>
      </c>
      <c r="O1221" s="3">
        <f t="shared" si="103"/>
        <v>2</v>
      </c>
      <c r="P1221" s="2" t="str">
        <f t="shared" si="104"/>
        <v>WD</v>
      </c>
    </row>
    <row r="1222" spans="12:16" x14ac:dyDescent="0.2">
      <c r="L1222" s="99">
        <f t="shared" si="105"/>
        <v>43011</v>
      </c>
      <c r="M1222" s="3">
        <f t="shared" si="101"/>
        <v>10</v>
      </c>
      <c r="N1222" s="3">
        <f t="shared" si="102"/>
        <v>2017</v>
      </c>
      <c r="O1222" s="3">
        <f t="shared" si="103"/>
        <v>3</v>
      </c>
      <c r="P1222" s="2" t="str">
        <f t="shared" si="104"/>
        <v>WD</v>
      </c>
    </row>
    <row r="1223" spans="12:16" x14ac:dyDescent="0.2">
      <c r="L1223" s="99">
        <f t="shared" si="105"/>
        <v>43012</v>
      </c>
      <c r="M1223" s="3">
        <f t="shared" si="101"/>
        <v>10</v>
      </c>
      <c r="N1223" s="3">
        <f t="shared" si="102"/>
        <v>2017</v>
      </c>
      <c r="O1223" s="3">
        <f t="shared" si="103"/>
        <v>4</v>
      </c>
      <c r="P1223" s="2" t="str">
        <f t="shared" si="104"/>
        <v>WD</v>
      </c>
    </row>
    <row r="1224" spans="12:16" x14ac:dyDescent="0.2">
      <c r="L1224" s="99">
        <f t="shared" si="105"/>
        <v>43013</v>
      </c>
      <c r="M1224" s="3">
        <f t="shared" si="101"/>
        <v>10</v>
      </c>
      <c r="N1224" s="3">
        <f t="shared" si="102"/>
        <v>2017</v>
      </c>
      <c r="O1224" s="3">
        <f t="shared" si="103"/>
        <v>5</v>
      </c>
      <c r="P1224" s="2" t="str">
        <f t="shared" si="104"/>
        <v>WD</v>
      </c>
    </row>
    <row r="1225" spans="12:16" x14ac:dyDescent="0.2">
      <c r="L1225" s="99">
        <f t="shared" si="105"/>
        <v>43014</v>
      </c>
      <c r="M1225" s="3">
        <f t="shared" si="101"/>
        <v>10</v>
      </c>
      <c r="N1225" s="3">
        <f t="shared" si="102"/>
        <v>2017</v>
      </c>
      <c r="O1225" s="3">
        <f t="shared" si="103"/>
        <v>6</v>
      </c>
      <c r="P1225" s="2" t="str">
        <f t="shared" si="104"/>
        <v>WD</v>
      </c>
    </row>
    <row r="1226" spans="12:16" x14ac:dyDescent="0.2">
      <c r="L1226" s="99">
        <f t="shared" si="105"/>
        <v>43015</v>
      </c>
      <c r="M1226" s="3">
        <f t="shared" si="101"/>
        <v>10</v>
      </c>
      <c r="N1226" s="3">
        <f t="shared" si="102"/>
        <v>2017</v>
      </c>
      <c r="O1226" s="3">
        <f t="shared" si="103"/>
        <v>7</v>
      </c>
      <c r="P1226" s="2" t="str">
        <f t="shared" si="104"/>
        <v>WE</v>
      </c>
    </row>
    <row r="1227" spans="12:16" x14ac:dyDescent="0.2">
      <c r="L1227" s="99">
        <f t="shared" si="105"/>
        <v>43016</v>
      </c>
      <c r="M1227" s="3">
        <f t="shared" si="101"/>
        <v>10</v>
      </c>
      <c r="N1227" s="3">
        <f t="shared" si="102"/>
        <v>2017</v>
      </c>
      <c r="O1227" s="3">
        <f t="shared" si="103"/>
        <v>1</v>
      </c>
      <c r="P1227" s="2" t="str">
        <f t="shared" si="104"/>
        <v>WE</v>
      </c>
    </row>
    <row r="1228" spans="12:16" x14ac:dyDescent="0.2">
      <c r="L1228" s="99">
        <f t="shared" si="105"/>
        <v>43017</v>
      </c>
      <c r="M1228" s="3">
        <f t="shared" si="101"/>
        <v>10</v>
      </c>
      <c r="N1228" s="3">
        <f t="shared" si="102"/>
        <v>2017</v>
      </c>
      <c r="O1228" s="3">
        <f t="shared" si="103"/>
        <v>2</v>
      </c>
      <c r="P1228" s="2" t="str">
        <f t="shared" si="104"/>
        <v>WD</v>
      </c>
    </row>
    <row r="1229" spans="12:16" x14ac:dyDescent="0.2">
      <c r="L1229" s="99">
        <f t="shared" si="105"/>
        <v>43018</v>
      </c>
      <c r="M1229" s="3">
        <f t="shared" si="101"/>
        <v>10</v>
      </c>
      <c r="N1229" s="3">
        <f t="shared" si="102"/>
        <v>2017</v>
      </c>
      <c r="O1229" s="3">
        <f t="shared" si="103"/>
        <v>3</v>
      </c>
      <c r="P1229" s="2" t="str">
        <f t="shared" si="104"/>
        <v>WD</v>
      </c>
    </row>
    <row r="1230" spans="12:16" x14ac:dyDescent="0.2">
      <c r="L1230" s="99">
        <f t="shared" si="105"/>
        <v>43019</v>
      </c>
      <c r="M1230" s="3">
        <f t="shared" si="101"/>
        <v>10</v>
      </c>
      <c r="N1230" s="3">
        <f t="shared" si="102"/>
        <v>2017</v>
      </c>
      <c r="O1230" s="3">
        <f t="shared" si="103"/>
        <v>4</v>
      </c>
      <c r="P1230" s="2" t="str">
        <f t="shared" si="104"/>
        <v>WD</v>
      </c>
    </row>
    <row r="1231" spans="12:16" x14ac:dyDescent="0.2">
      <c r="L1231" s="99">
        <f t="shared" si="105"/>
        <v>43020</v>
      </c>
      <c r="M1231" s="3">
        <f t="shared" si="101"/>
        <v>10</v>
      </c>
      <c r="N1231" s="3">
        <f t="shared" si="102"/>
        <v>2017</v>
      </c>
      <c r="O1231" s="3">
        <f t="shared" si="103"/>
        <v>5</v>
      </c>
      <c r="P1231" s="2" t="str">
        <f t="shared" si="104"/>
        <v>WD</v>
      </c>
    </row>
    <row r="1232" spans="12:16" x14ac:dyDescent="0.2">
      <c r="L1232" s="99">
        <f t="shared" si="105"/>
        <v>43021</v>
      </c>
      <c r="M1232" s="3">
        <f t="shared" si="101"/>
        <v>10</v>
      </c>
      <c r="N1232" s="3">
        <f t="shared" si="102"/>
        <v>2017</v>
      </c>
      <c r="O1232" s="3">
        <f t="shared" si="103"/>
        <v>6</v>
      </c>
      <c r="P1232" s="2" t="str">
        <f t="shared" si="104"/>
        <v>WD</v>
      </c>
    </row>
    <row r="1233" spans="12:16" x14ac:dyDescent="0.2">
      <c r="L1233" s="99">
        <f t="shared" si="105"/>
        <v>43022</v>
      </c>
      <c r="M1233" s="3">
        <f t="shared" si="101"/>
        <v>10</v>
      </c>
      <c r="N1233" s="3">
        <f t="shared" si="102"/>
        <v>2017</v>
      </c>
      <c r="O1233" s="3">
        <f t="shared" si="103"/>
        <v>7</v>
      </c>
      <c r="P1233" s="2" t="str">
        <f t="shared" si="104"/>
        <v>WE</v>
      </c>
    </row>
    <row r="1234" spans="12:16" x14ac:dyDescent="0.2">
      <c r="L1234" s="99">
        <f t="shared" si="105"/>
        <v>43023</v>
      </c>
      <c r="M1234" s="3">
        <f t="shared" si="101"/>
        <v>10</v>
      </c>
      <c r="N1234" s="3">
        <f t="shared" si="102"/>
        <v>2017</v>
      </c>
      <c r="O1234" s="3">
        <f t="shared" si="103"/>
        <v>1</v>
      </c>
      <c r="P1234" s="2" t="str">
        <f t="shared" si="104"/>
        <v>WE</v>
      </c>
    </row>
    <row r="1235" spans="12:16" x14ac:dyDescent="0.2">
      <c r="L1235" s="99">
        <f t="shared" si="105"/>
        <v>43024</v>
      </c>
      <c r="M1235" s="3">
        <f t="shared" si="101"/>
        <v>10</v>
      </c>
      <c r="N1235" s="3">
        <f t="shared" si="102"/>
        <v>2017</v>
      </c>
      <c r="O1235" s="3">
        <f t="shared" si="103"/>
        <v>2</v>
      </c>
      <c r="P1235" s="2" t="str">
        <f t="shared" si="104"/>
        <v>WD</v>
      </c>
    </row>
    <row r="1236" spans="12:16" x14ac:dyDescent="0.2">
      <c r="L1236" s="99">
        <f t="shared" si="105"/>
        <v>43025</v>
      </c>
      <c r="M1236" s="3">
        <f t="shared" si="101"/>
        <v>10</v>
      </c>
      <c r="N1236" s="3">
        <f t="shared" si="102"/>
        <v>2017</v>
      </c>
      <c r="O1236" s="3">
        <f t="shared" si="103"/>
        <v>3</v>
      </c>
      <c r="P1236" s="2" t="str">
        <f t="shared" si="104"/>
        <v>WD</v>
      </c>
    </row>
    <row r="1237" spans="12:16" x14ac:dyDescent="0.2">
      <c r="L1237" s="99">
        <f t="shared" si="105"/>
        <v>43026</v>
      </c>
      <c r="M1237" s="3">
        <f t="shared" si="101"/>
        <v>10</v>
      </c>
      <c r="N1237" s="3">
        <f t="shared" si="102"/>
        <v>2017</v>
      </c>
      <c r="O1237" s="3">
        <f t="shared" si="103"/>
        <v>4</v>
      </c>
      <c r="P1237" s="2" t="str">
        <f t="shared" si="104"/>
        <v>WD</v>
      </c>
    </row>
    <row r="1238" spans="12:16" x14ac:dyDescent="0.2">
      <c r="L1238" s="99">
        <f t="shared" si="105"/>
        <v>43027</v>
      </c>
      <c r="M1238" s="3">
        <f t="shared" si="101"/>
        <v>10</v>
      </c>
      <c r="N1238" s="3">
        <f t="shared" si="102"/>
        <v>2017</v>
      </c>
      <c r="O1238" s="3">
        <f t="shared" si="103"/>
        <v>5</v>
      </c>
      <c r="P1238" s="2" t="str">
        <f t="shared" si="104"/>
        <v>WD</v>
      </c>
    </row>
    <row r="1239" spans="12:16" x14ac:dyDescent="0.2">
      <c r="L1239" s="99">
        <f t="shared" si="105"/>
        <v>43028</v>
      </c>
      <c r="M1239" s="3">
        <f t="shared" si="101"/>
        <v>10</v>
      </c>
      <c r="N1239" s="3">
        <f t="shared" si="102"/>
        <v>2017</v>
      </c>
      <c r="O1239" s="3">
        <f t="shared" si="103"/>
        <v>6</v>
      </c>
      <c r="P1239" s="2" t="str">
        <f t="shared" si="104"/>
        <v>WD</v>
      </c>
    </row>
    <row r="1240" spans="12:16" x14ac:dyDescent="0.2">
      <c r="L1240" s="99">
        <f t="shared" si="105"/>
        <v>43029</v>
      </c>
      <c r="M1240" s="3">
        <f t="shared" si="101"/>
        <v>10</v>
      </c>
      <c r="N1240" s="3">
        <f t="shared" si="102"/>
        <v>2017</v>
      </c>
      <c r="O1240" s="3">
        <f t="shared" si="103"/>
        <v>7</v>
      </c>
      <c r="P1240" s="2" t="str">
        <f t="shared" si="104"/>
        <v>WE</v>
      </c>
    </row>
    <row r="1241" spans="12:16" x14ac:dyDescent="0.2">
      <c r="L1241" s="99">
        <f t="shared" si="105"/>
        <v>43030</v>
      </c>
      <c r="M1241" s="3">
        <f t="shared" si="101"/>
        <v>10</v>
      </c>
      <c r="N1241" s="3">
        <f t="shared" si="102"/>
        <v>2017</v>
      </c>
      <c r="O1241" s="3">
        <f t="shared" si="103"/>
        <v>1</v>
      </c>
      <c r="P1241" s="2" t="str">
        <f t="shared" si="104"/>
        <v>WE</v>
      </c>
    </row>
    <row r="1242" spans="12:16" x14ac:dyDescent="0.2">
      <c r="L1242" s="99">
        <f t="shared" si="105"/>
        <v>43031</v>
      </c>
      <c r="M1242" s="3">
        <f t="shared" si="101"/>
        <v>10</v>
      </c>
      <c r="N1242" s="3">
        <f t="shared" si="102"/>
        <v>2017</v>
      </c>
      <c r="O1242" s="3">
        <f t="shared" si="103"/>
        <v>2</v>
      </c>
      <c r="P1242" s="2" t="str">
        <f t="shared" si="104"/>
        <v>WD</v>
      </c>
    </row>
    <row r="1243" spans="12:16" x14ac:dyDescent="0.2">
      <c r="L1243" s="99">
        <f t="shared" si="105"/>
        <v>43032</v>
      </c>
      <c r="M1243" s="3">
        <f t="shared" si="101"/>
        <v>10</v>
      </c>
      <c r="N1243" s="3">
        <f t="shared" si="102"/>
        <v>2017</v>
      </c>
      <c r="O1243" s="3">
        <f t="shared" si="103"/>
        <v>3</v>
      </c>
      <c r="P1243" s="2" t="str">
        <f t="shared" si="104"/>
        <v>WD</v>
      </c>
    </row>
    <row r="1244" spans="12:16" x14ac:dyDescent="0.2">
      <c r="L1244" s="99">
        <f t="shared" si="105"/>
        <v>43033</v>
      </c>
      <c r="M1244" s="3">
        <f t="shared" si="101"/>
        <v>10</v>
      </c>
      <c r="N1244" s="3">
        <f t="shared" si="102"/>
        <v>2017</v>
      </c>
      <c r="O1244" s="3">
        <f t="shared" si="103"/>
        <v>4</v>
      </c>
      <c r="P1244" s="2" t="str">
        <f t="shared" si="104"/>
        <v>WD</v>
      </c>
    </row>
    <row r="1245" spans="12:16" x14ac:dyDescent="0.2">
      <c r="L1245" s="99">
        <f t="shared" si="105"/>
        <v>43034</v>
      </c>
      <c r="M1245" s="3">
        <f t="shared" si="101"/>
        <v>10</v>
      </c>
      <c r="N1245" s="3">
        <f t="shared" si="102"/>
        <v>2017</v>
      </c>
      <c r="O1245" s="3">
        <f t="shared" si="103"/>
        <v>5</v>
      </c>
      <c r="P1245" s="2" t="str">
        <f t="shared" si="104"/>
        <v>WD</v>
      </c>
    </row>
    <row r="1246" spans="12:16" x14ac:dyDescent="0.2">
      <c r="L1246" s="99">
        <f t="shared" si="105"/>
        <v>43035</v>
      </c>
      <c r="M1246" s="3">
        <f t="shared" si="101"/>
        <v>10</v>
      </c>
      <c r="N1246" s="3">
        <f t="shared" si="102"/>
        <v>2017</v>
      </c>
      <c r="O1246" s="3">
        <f t="shared" si="103"/>
        <v>6</v>
      </c>
      <c r="P1246" s="2" t="str">
        <f t="shared" si="104"/>
        <v>WD</v>
      </c>
    </row>
    <row r="1247" spans="12:16" x14ac:dyDescent="0.2">
      <c r="L1247" s="99">
        <f t="shared" si="105"/>
        <v>43036</v>
      </c>
      <c r="M1247" s="3">
        <f t="shared" si="101"/>
        <v>10</v>
      </c>
      <c r="N1247" s="3">
        <f t="shared" si="102"/>
        <v>2017</v>
      </c>
      <c r="O1247" s="3">
        <f t="shared" si="103"/>
        <v>7</v>
      </c>
      <c r="P1247" s="2" t="str">
        <f t="shared" si="104"/>
        <v>WE</v>
      </c>
    </row>
    <row r="1248" spans="12:16" x14ac:dyDescent="0.2">
      <c r="L1248" s="99">
        <f t="shared" si="105"/>
        <v>43037</v>
      </c>
      <c r="M1248" s="3">
        <f t="shared" si="101"/>
        <v>10</v>
      </c>
      <c r="N1248" s="3">
        <f t="shared" si="102"/>
        <v>2017</v>
      </c>
      <c r="O1248" s="3">
        <f t="shared" si="103"/>
        <v>1</v>
      </c>
      <c r="P1248" s="2" t="str">
        <f t="shared" si="104"/>
        <v>WE</v>
      </c>
    </row>
    <row r="1249" spans="12:16" x14ac:dyDescent="0.2">
      <c r="L1249" s="99">
        <f t="shared" si="105"/>
        <v>43038</v>
      </c>
      <c r="M1249" s="3">
        <f t="shared" si="101"/>
        <v>10</v>
      </c>
      <c r="N1249" s="3">
        <f t="shared" si="102"/>
        <v>2017</v>
      </c>
      <c r="O1249" s="3">
        <f t="shared" si="103"/>
        <v>2</v>
      </c>
      <c r="P1249" s="2" t="str">
        <f t="shared" si="104"/>
        <v>WD</v>
      </c>
    </row>
    <row r="1250" spans="12:16" x14ac:dyDescent="0.2">
      <c r="L1250" s="99">
        <f t="shared" si="105"/>
        <v>43039</v>
      </c>
      <c r="M1250" s="3">
        <f t="shared" si="101"/>
        <v>10</v>
      </c>
      <c r="N1250" s="3">
        <f t="shared" si="102"/>
        <v>2017</v>
      </c>
      <c r="O1250" s="3">
        <f t="shared" si="103"/>
        <v>3</v>
      </c>
      <c r="P1250" s="2" t="str">
        <f t="shared" si="104"/>
        <v>WD</v>
      </c>
    </row>
    <row r="1251" spans="12:16" x14ac:dyDescent="0.2">
      <c r="L1251" s="99">
        <f t="shared" si="105"/>
        <v>43040</v>
      </c>
      <c r="M1251" s="3">
        <f t="shared" si="101"/>
        <v>11</v>
      </c>
      <c r="N1251" s="3">
        <f t="shared" si="102"/>
        <v>2017</v>
      </c>
      <c r="O1251" s="3">
        <f t="shared" si="103"/>
        <v>4</v>
      </c>
      <c r="P1251" s="2" t="str">
        <f t="shared" si="104"/>
        <v>WD</v>
      </c>
    </row>
    <row r="1252" spans="12:16" x14ac:dyDescent="0.2">
      <c r="L1252" s="99">
        <f t="shared" si="105"/>
        <v>43041</v>
      </c>
      <c r="M1252" s="3">
        <f t="shared" si="101"/>
        <v>11</v>
      </c>
      <c r="N1252" s="3">
        <f t="shared" si="102"/>
        <v>2017</v>
      </c>
      <c r="O1252" s="3">
        <f t="shared" si="103"/>
        <v>5</v>
      </c>
      <c r="P1252" s="2" t="str">
        <f t="shared" si="104"/>
        <v>WD</v>
      </c>
    </row>
    <row r="1253" spans="12:16" x14ac:dyDescent="0.2">
      <c r="L1253" s="99">
        <f t="shared" si="105"/>
        <v>43042</v>
      </c>
      <c r="M1253" s="3">
        <f t="shared" si="101"/>
        <v>11</v>
      </c>
      <c r="N1253" s="3">
        <f t="shared" si="102"/>
        <v>2017</v>
      </c>
      <c r="O1253" s="3">
        <f t="shared" si="103"/>
        <v>6</v>
      </c>
      <c r="P1253" s="2" t="str">
        <f t="shared" si="104"/>
        <v>WD</v>
      </c>
    </row>
    <row r="1254" spans="12:16" x14ac:dyDescent="0.2">
      <c r="L1254" s="99">
        <f t="shared" si="105"/>
        <v>43043</v>
      </c>
      <c r="M1254" s="3">
        <f t="shared" si="101"/>
        <v>11</v>
      </c>
      <c r="N1254" s="3">
        <f t="shared" si="102"/>
        <v>2017</v>
      </c>
      <c r="O1254" s="3">
        <f t="shared" si="103"/>
        <v>7</v>
      </c>
      <c r="P1254" s="2" t="str">
        <f t="shared" si="104"/>
        <v>WE</v>
      </c>
    </row>
    <row r="1255" spans="12:16" x14ac:dyDescent="0.2">
      <c r="L1255" s="99">
        <f t="shared" si="105"/>
        <v>43044</v>
      </c>
      <c r="M1255" s="3">
        <f t="shared" si="101"/>
        <v>11</v>
      </c>
      <c r="N1255" s="3">
        <f t="shared" si="102"/>
        <v>2017</v>
      </c>
      <c r="O1255" s="3">
        <f t="shared" si="103"/>
        <v>1</v>
      </c>
      <c r="P1255" s="2" t="str">
        <f t="shared" si="104"/>
        <v>WE</v>
      </c>
    </row>
    <row r="1256" spans="12:16" x14ac:dyDescent="0.2">
      <c r="L1256" s="99">
        <f t="shared" si="105"/>
        <v>43045</v>
      </c>
      <c r="M1256" s="3">
        <f t="shared" si="101"/>
        <v>11</v>
      </c>
      <c r="N1256" s="3">
        <f t="shared" si="102"/>
        <v>2017</v>
      </c>
      <c r="O1256" s="3">
        <f t="shared" si="103"/>
        <v>2</v>
      </c>
      <c r="P1256" s="2" t="str">
        <f t="shared" si="104"/>
        <v>WD</v>
      </c>
    </row>
    <row r="1257" spans="12:16" x14ac:dyDescent="0.2">
      <c r="L1257" s="99">
        <f t="shared" si="105"/>
        <v>43046</v>
      </c>
      <c r="M1257" s="3">
        <f t="shared" si="101"/>
        <v>11</v>
      </c>
      <c r="N1257" s="3">
        <f t="shared" si="102"/>
        <v>2017</v>
      </c>
      <c r="O1257" s="3">
        <f t="shared" si="103"/>
        <v>3</v>
      </c>
      <c r="P1257" s="2" t="str">
        <f t="shared" si="104"/>
        <v>WD</v>
      </c>
    </row>
    <row r="1258" spans="12:16" x14ac:dyDescent="0.2">
      <c r="L1258" s="99">
        <f t="shared" si="105"/>
        <v>43047</v>
      </c>
      <c r="M1258" s="3">
        <f t="shared" si="101"/>
        <v>11</v>
      </c>
      <c r="N1258" s="3">
        <f t="shared" si="102"/>
        <v>2017</v>
      </c>
      <c r="O1258" s="3">
        <f t="shared" si="103"/>
        <v>4</v>
      </c>
      <c r="P1258" s="2" t="str">
        <f t="shared" si="104"/>
        <v>WD</v>
      </c>
    </row>
    <row r="1259" spans="12:16" x14ac:dyDescent="0.2">
      <c r="L1259" s="99">
        <f t="shared" si="105"/>
        <v>43048</v>
      </c>
      <c r="M1259" s="3">
        <f t="shared" si="101"/>
        <v>11</v>
      </c>
      <c r="N1259" s="3">
        <f t="shared" si="102"/>
        <v>2017</v>
      </c>
      <c r="O1259" s="3">
        <f t="shared" si="103"/>
        <v>5</v>
      </c>
      <c r="P1259" s="2" t="str">
        <f t="shared" si="104"/>
        <v>WD</v>
      </c>
    </row>
    <row r="1260" spans="12:16" x14ac:dyDescent="0.2">
      <c r="L1260" s="99">
        <f t="shared" si="105"/>
        <v>43049</v>
      </c>
      <c r="M1260" s="3">
        <f t="shared" si="101"/>
        <v>11</v>
      </c>
      <c r="N1260" s="3">
        <f t="shared" si="102"/>
        <v>2017</v>
      </c>
      <c r="O1260" s="3">
        <f t="shared" si="103"/>
        <v>6</v>
      </c>
      <c r="P1260" s="2" t="str">
        <f t="shared" si="104"/>
        <v>WD</v>
      </c>
    </row>
    <row r="1261" spans="12:16" x14ac:dyDescent="0.2">
      <c r="L1261" s="99">
        <f t="shared" si="105"/>
        <v>43050</v>
      </c>
      <c r="M1261" s="3">
        <f t="shared" si="101"/>
        <v>11</v>
      </c>
      <c r="N1261" s="3">
        <f t="shared" si="102"/>
        <v>2017</v>
      </c>
      <c r="O1261" s="3">
        <f t="shared" si="103"/>
        <v>7</v>
      </c>
      <c r="P1261" s="2" t="str">
        <f t="shared" si="104"/>
        <v>WE</v>
      </c>
    </row>
    <row r="1262" spans="12:16" x14ac:dyDescent="0.2">
      <c r="L1262" s="99">
        <f t="shared" si="105"/>
        <v>43051</v>
      </c>
      <c r="M1262" s="3">
        <f t="shared" si="101"/>
        <v>11</v>
      </c>
      <c r="N1262" s="3">
        <f t="shared" si="102"/>
        <v>2017</v>
      </c>
      <c r="O1262" s="3">
        <f t="shared" si="103"/>
        <v>1</v>
      </c>
      <c r="P1262" s="2" t="str">
        <f t="shared" si="104"/>
        <v>WE</v>
      </c>
    </row>
    <row r="1263" spans="12:16" x14ac:dyDescent="0.2">
      <c r="L1263" s="99">
        <f t="shared" si="105"/>
        <v>43052</v>
      </c>
      <c r="M1263" s="3">
        <f t="shared" si="101"/>
        <v>11</v>
      </c>
      <c r="N1263" s="3">
        <f t="shared" si="102"/>
        <v>2017</v>
      </c>
      <c r="O1263" s="3">
        <f t="shared" si="103"/>
        <v>2</v>
      </c>
      <c r="P1263" s="2" t="str">
        <f t="shared" si="104"/>
        <v>WD</v>
      </c>
    </row>
    <row r="1264" spans="12:16" x14ac:dyDescent="0.2">
      <c r="L1264" s="99">
        <f t="shared" si="105"/>
        <v>43053</v>
      </c>
      <c r="M1264" s="3">
        <f t="shared" si="101"/>
        <v>11</v>
      </c>
      <c r="N1264" s="3">
        <f t="shared" si="102"/>
        <v>2017</v>
      </c>
      <c r="O1264" s="3">
        <f t="shared" si="103"/>
        <v>3</v>
      </c>
      <c r="P1264" s="2" t="str">
        <f t="shared" si="104"/>
        <v>WD</v>
      </c>
    </row>
    <row r="1265" spans="12:16" x14ac:dyDescent="0.2">
      <c r="L1265" s="99">
        <f t="shared" si="105"/>
        <v>43054</v>
      </c>
      <c r="M1265" s="3">
        <f t="shared" si="101"/>
        <v>11</v>
      </c>
      <c r="N1265" s="3">
        <f t="shared" si="102"/>
        <v>2017</v>
      </c>
      <c r="O1265" s="3">
        <f t="shared" si="103"/>
        <v>4</v>
      </c>
      <c r="P1265" s="2" t="str">
        <f t="shared" si="104"/>
        <v>WD</v>
      </c>
    </row>
    <row r="1266" spans="12:16" x14ac:dyDescent="0.2">
      <c r="L1266" s="99">
        <f t="shared" si="105"/>
        <v>43055</v>
      </c>
      <c r="M1266" s="3">
        <f t="shared" si="101"/>
        <v>11</v>
      </c>
      <c r="N1266" s="3">
        <f t="shared" si="102"/>
        <v>2017</v>
      </c>
      <c r="O1266" s="3">
        <f t="shared" si="103"/>
        <v>5</v>
      </c>
      <c r="P1266" s="2" t="str">
        <f t="shared" si="104"/>
        <v>WD</v>
      </c>
    </row>
    <row r="1267" spans="12:16" x14ac:dyDescent="0.2">
      <c r="L1267" s="99">
        <f t="shared" si="105"/>
        <v>43056</v>
      </c>
      <c r="M1267" s="3">
        <f t="shared" si="101"/>
        <v>11</v>
      </c>
      <c r="N1267" s="3">
        <f t="shared" si="102"/>
        <v>2017</v>
      </c>
      <c r="O1267" s="3">
        <f t="shared" si="103"/>
        <v>6</v>
      </c>
      <c r="P1267" s="2" t="str">
        <f t="shared" si="104"/>
        <v>WD</v>
      </c>
    </row>
    <row r="1268" spans="12:16" x14ac:dyDescent="0.2">
      <c r="L1268" s="99">
        <f t="shared" si="105"/>
        <v>43057</v>
      </c>
      <c r="M1268" s="3">
        <f t="shared" si="101"/>
        <v>11</v>
      </c>
      <c r="N1268" s="3">
        <f t="shared" si="102"/>
        <v>2017</v>
      </c>
      <c r="O1268" s="3">
        <f t="shared" si="103"/>
        <v>7</v>
      </c>
      <c r="P1268" s="2" t="str">
        <f t="shared" si="104"/>
        <v>WE</v>
      </c>
    </row>
    <row r="1269" spans="12:16" x14ac:dyDescent="0.2">
      <c r="L1269" s="99">
        <f t="shared" si="105"/>
        <v>43058</v>
      </c>
      <c r="M1269" s="3">
        <f t="shared" si="101"/>
        <v>11</v>
      </c>
      <c r="N1269" s="3">
        <f t="shared" si="102"/>
        <v>2017</v>
      </c>
      <c r="O1269" s="3">
        <f t="shared" si="103"/>
        <v>1</v>
      </c>
      <c r="P1269" s="2" t="str">
        <f t="shared" si="104"/>
        <v>WE</v>
      </c>
    </row>
    <row r="1270" spans="12:16" x14ac:dyDescent="0.2">
      <c r="L1270" s="99">
        <f t="shared" si="105"/>
        <v>43059</v>
      </c>
      <c r="M1270" s="3">
        <f t="shared" si="101"/>
        <v>11</v>
      </c>
      <c r="N1270" s="3">
        <f t="shared" si="102"/>
        <v>2017</v>
      </c>
      <c r="O1270" s="3">
        <f t="shared" si="103"/>
        <v>2</v>
      </c>
      <c r="P1270" s="2" t="str">
        <f t="shared" si="104"/>
        <v>WD</v>
      </c>
    </row>
    <row r="1271" spans="12:16" x14ac:dyDescent="0.2">
      <c r="L1271" s="99">
        <f t="shared" si="105"/>
        <v>43060</v>
      </c>
      <c r="M1271" s="3">
        <f t="shared" si="101"/>
        <v>11</v>
      </c>
      <c r="N1271" s="3">
        <f t="shared" si="102"/>
        <v>2017</v>
      </c>
      <c r="O1271" s="3">
        <f t="shared" si="103"/>
        <v>3</v>
      </c>
      <c r="P1271" s="2" t="str">
        <f t="shared" si="104"/>
        <v>WD</v>
      </c>
    </row>
    <row r="1272" spans="12:16" x14ac:dyDescent="0.2">
      <c r="L1272" s="99">
        <f t="shared" si="105"/>
        <v>43061</v>
      </c>
      <c r="M1272" s="3">
        <f t="shared" si="101"/>
        <v>11</v>
      </c>
      <c r="N1272" s="3">
        <f t="shared" si="102"/>
        <v>2017</v>
      </c>
      <c r="O1272" s="3">
        <f t="shared" si="103"/>
        <v>4</v>
      </c>
      <c r="P1272" s="2" t="str">
        <f t="shared" si="104"/>
        <v>WD</v>
      </c>
    </row>
    <row r="1273" spans="12:16" x14ac:dyDescent="0.2">
      <c r="L1273" s="99">
        <f t="shared" si="105"/>
        <v>43062</v>
      </c>
      <c r="M1273" s="3">
        <f t="shared" si="101"/>
        <v>11</v>
      </c>
      <c r="N1273" s="3">
        <f t="shared" si="102"/>
        <v>2017</v>
      </c>
      <c r="O1273" s="3">
        <f t="shared" si="103"/>
        <v>5</v>
      </c>
      <c r="P1273" s="2" t="str">
        <f t="shared" si="104"/>
        <v>WD</v>
      </c>
    </row>
    <row r="1274" spans="12:16" x14ac:dyDescent="0.2">
      <c r="L1274" s="99">
        <f t="shared" si="105"/>
        <v>43063</v>
      </c>
      <c r="M1274" s="3">
        <f t="shared" si="101"/>
        <v>11</v>
      </c>
      <c r="N1274" s="3">
        <f t="shared" si="102"/>
        <v>2017</v>
      </c>
      <c r="O1274" s="3">
        <f t="shared" si="103"/>
        <v>6</v>
      </c>
      <c r="P1274" s="2" t="str">
        <f t="shared" si="104"/>
        <v>WD</v>
      </c>
    </row>
    <row r="1275" spans="12:16" x14ac:dyDescent="0.2">
      <c r="L1275" s="99">
        <f t="shared" si="105"/>
        <v>43064</v>
      </c>
      <c r="M1275" s="3">
        <f t="shared" si="101"/>
        <v>11</v>
      </c>
      <c r="N1275" s="3">
        <f t="shared" si="102"/>
        <v>2017</v>
      </c>
      <c r="O1275" s="3">
        <f t="shared" si="103"/>
        <v>7</v>
      </c>
      <c r="P1275" s="2" t="str">
        <f t="shared" si="104"/>
        <v>WE</v>
      </c>
    </row>
    <row r="1276" spans="12:16" x14ac:dyDescent="0.2">
      <c r="L1276" s="99">
        <f t="shared" si="105"/>
        <v>43065</v>
      </c>
      <c r="M1276" s="3">
        <f t="shared" si="101"/>
        <v>11</v>
      </c>
      <c r="N1276" s="3">
        <f t="shared" si="102"/>
        <v>2017</v>
      </c>
      <c r="O1276" s="3">
        <f t="shared" si="103"/>
        <v>1</v>
      </c>
      <c r="P1276" s="2" t="str">
        <f t="shared" si="104"/>
        <v>WE</v>
      </c>
    </row>
    <row r="1277" spans="12:16" x14ac:dyDescent="0.2">
      <c r="L1277" s="99">
        <f t="shared" si="105"/>
        <v>43066</v>
      </c>
      <c r="M1277" s="3">
        <f t="shared" si="101"/>
        <v>11</v>
      </c>
      <c r="N1277" s="3">
        <f t="shared" si="102"/>
        <v>2017</v>
      </c>
      <c r="O1277" s="3">
        <f t="shared" si="103"/>
        <v>2</v>
      </c>
      <c r="P1277" s="2" t="str">
        <f t="shared" si="104"/>
        <v>WD</v>
      </c>
    </row>
    <row r="1278" spans="12:16" x14ac:dyDescent="0.2">
      <c r="L1278" s="99">
        <f t="shared" si="105"/>
        <v>43067</v>
      </c>
      <c r="M1278" s="3">
        <f t="shared" si="101"/>
        <v>11</v>
      </c>
      <c r="N1278" s="3">
        <f t="shared" si="102"/>
        <v>2017</v>
      </c>
      <c r="O1278" s="3">
        <f t="shared" si="103"/>
        <v>3</v>
      </c>
      <c r="P1278" s="2" t="str">
        <f t="shared" si="104"/>
        <v>WD</v>
      </c>
    </row>
    <row r="1279" spans="12:16" x14ac:dyDescent="0.2">
      <c r="L1279" s="99">
        <f t="shared" si="105"/>
        <v>43068</v>
      </c>
      <c r="M1279" s="3">
        <f t="shared" si="101"/>
        <v>11</v>
      </c>
      <c r="N1279" s="3">
        <f t="shared" si="102"/>
        <v>2017</v>
      </c>
      <c r="O1279" s="3">
        <f t="shared" si="103"/>
        <v>4</v>
      </c>
      <c r="P1279" s="2" t="str">
        <f t="shared" si="104"/>
        <v>WD</v>
      </c>
    </row>
    <row r="1280" spans="12:16" x14ac:dyDescent="0.2">
      <c r="L1280" s="99">
        <f t="shared" si="105"/>
        <v>43069</v>
      </c>
      <c r="M1280" s="3">
        <f t="shared" si="101"/>
        <v>11</v>
      </c>
      <c r="N1280" s="3">
        <f t="shared" si="102"/>
        <v>2017</v>
      </c>
      <c r="O1280" s="3">
        <f t="shared" si="103"/>
        <v>5</v>
      </c>
      <c r="P1280" s="2" t="str">
        <f t="shared" si="104"/>
        <v>WD</v>
      </c>
    </row>
    <row r="1281" spans="12:16" x14ac:dyDescent="0.2">
      <c r="L1281" s="99">
        <f t="shared" si="105"/>
        <v>43070</v>
      </c>
      <c r="M1281" s="3">
        <f t="shared" si="101"/>
        <v>12</v>
      </c>
      <c r="N1281" s="3">
        <f t="shared" si="102"/>
        <v>2017</v>
      </c>
      <c r="O1281" s="3">
        <f t="shared" si="103"/>
        <v>6</v>
      </c>
      <c r="P1281" s="2" t="str">
        <f t="shared" si="104"/>
        <v>WD</v>
      </c>
    </row>
    <row r="1282" spans="12:16" x14ac:dyDescent="0.2">
      <c r="L1282" s="99">
        <f t="shared" si="105"/>
        <v>43071</v>
      </c>
      <c r="M1282" s="3">
        <f t="shared" si="101"/>
        <v>12</v>
      </c>
      <c r="N1282" s="3">
        <f t="shared" si="102"/>
        <v>2017</v>
      </c>
      <c r="O1282" s="3">
        <f t="shared" si="103"/>
        <v>7</v>
      </c>
      <c r="P1282" s="2" t="str">
        <f t="shared" si="104"/>
        <v>WE</v>
      </c>
    </row>
    <row r="1283" spans="12:16" x14ac:dyDescent="0.2">
      <c r="L1283" s="99">
        <f t="shared" si="105"/>
        <v>43072</v>
      </c>
      <c r="M1283" s="3">
        <f t="shared" ref="M1283:M1346" si="106">MONTH(L1283)</f>
        <v>12</v>
      </c>
      <c r="N1283" s="3">
        <f t="shared" ref="N1283:N1346" si="107">YEAR(L1283)</f>
        <v>2017</v>
      </c>
      <c r="O1283" s="3">
        <f t="shared" ref="O1283:O1346" si="108">WEEKDAY(L1283)</f>
        <v>1</v>
      </c>
      <c r="P1283" s="2" t="str">
        <f t="shared" ref="P1283:P1346" si="109">IF(O1283=1,"WE",IF(O1283=7,"WE","WD"))</f>
        <v>WE</v>
      </c>
    </row>
    <row r="1284" spans="12:16" x14ac:dyDescent="0.2">
      <c r="L1284" s="99">
        <f t="shared" ref="L1284:L1347" si="110">+L1283+1</f>
        <v>43073</v>
      </c>
      <c r="M1284" s="3">
        <f t="shared" si="106"/>
        <v>12</v>
      </c>
      <c r="N1284" s="3">
        <f t="shared" si="107"/>
        <v>2017</v>
      </c>
      <c r="O1284" s="3">
        <f t="shared" si="108"/>
        <v>2</v>
      </c>
      <c r="P1284" s="2" t="str">
        <f t="shared" si="109"/>
        <v>WD</v>
      </c>
    </row>
    <row r="1285" spans="12:16" x14ac:dyDescent="0.2">
      <c r="L1285" s="99">
        <f t="shared" si="110"/>
        <v>43074</v>
      </c>
      <c r="M1285" s="3">
        <f t="shared" si="106"/>
        <v>12</v>
      </c>
      <c r="N1285" s="3">
        <f t="shared" si="107"/>
        <v>2017</v>
      </c>
      <c r="O1285" s="3">
        <f t="shared" si="108"/>
        <v>3</v>
      </c>
      <c r="P1285" s="2" t="str">
        <f t="shared" si="109"/>
        <v>WD</v>
      </c>
    </row>
    <row r="1286" spans="12:16" x14ac:dyDescent="0.2">
      <c r="L1286" s="99">
        <f t="shared" si="110"/>
        <v>43075</v>
      </c>
      <c r="M1286" s="3">
        <f t="shared" si="106"/>
        <v>12</v>
      </c>
      <c r="N1286" s="3">
        <f t="shared" si="107"/>
        <v>2017</v>
      </c>
      <c r="O1286" s="3">
        <f t="shared" si="108"/>
        <v>4</v>
      </c>
      <c r="P1286" s="2" t="str">
        <f t="shared" si="109"/>
        <v>WD</v>
      </c>
    </row>
    <row r="1287" spans="12:16" x14ac:dyDescent="0.2">
      <c r="L1287" s="99">
        <f t="shared" si="110"/>
        <v>43076</v>
      </c>
      <c r="M1287" s="3">
        <f t="shared" si="106"/>
        <v>12</v>
      </c>
      <c r="N1287" s="3">
        <f t="shared" si="107"/>
        <v>2017</v>
      </c>
      <c r="O1287" s="3">
        <f t="shared" si="108"/>
        <v>5</v>
      </c>
      <c r="P1287" s="2" t="str">
        <f t="shared" si="109"/>
        <v>WD</v>
      </c>
    </row>
    <row r="1288" spans="12:16" x14ac:dyDescent="0.2">
      <c r="L1288" s="99">
        <f t="shared" si="110"/>
        <v>43077</v>
      </c>
      <c r="M1288" s="3">
        <f t="shared" si="106"/>
        <v>12</v>
      </c>
      <c r="N1288" s="3">
        <f t="shared" si="107"/>
        <v>2017</v>
      </c>
      <c r="O1288" s="3">
        <f t="shared" si="108"/>
        <v>6</v>
      </c>
      <c r="P1288" s="2" t="str">
        <f t="shared" si="109"/>
        <v>WD</v>
      </c>
    </row>
    <row r="1289" spans="12:16" x14ac:dyDescent="0.2">
      <c r="L1289" s="99">
        <f t="shared" si="110"/>
        <v>43078</v>
      </c>
      <c r="M1289" s="3">
        <f t="shared" si="106"/>
        <v>12</v>
      </c>
      <c r="N1289" s="3">
        <f t="shared" si="107"/>
        <v>2017</v>
      </c>
      <c r="O1289" s="3">
        <f t="shared" si="108"/>
        <v>7</v>
      </c>
      <c r="P1289" s="2" t="str">
        <f t="shared" si="109"/>
        <v>WE</v>
      </c>
    </row>
    <row r="1290" spans="12:16" x14ac:dyDescent="0.2">
      <c r="L1290" s="99">
        <f t="shared" si="110"/>
        <v>43079</v>
      </c>
      <c r="M1290" s="3">
        <f t="shared" si="106"/>
        <v>12</v>
      </c>
      <c r="N1290" s="3">
        <f t="shared" si="107"/>
        <v>2017</v>
      </c>
      <c r="O1290" s="3">
        <f t="shared" si="108"/>
        <v>1</v>
      </c>
      <c r="P1290" s="2" t="str">
        <f t="shared" si="109"/>
        <v>WE</v>
      </c>
    </row>
    <row r="1291" spans="12:16" x14ac:dyDescent="0.2">
      <c r="L1291" s="99">
        <f t="shared" si="110"/>
        <v>43080</v>
      </c>
      <c r="M1291" s="3">
        <f t="shared" si="106"/>
        <v>12</v>
      </c>
      <c r="N1291" s="3">
        <f t="shared" si="107"/>
        <v>2017</v>
      </c>
      <c r="O1291" s="3">
        <f t="shared" si="108"/>
        <v>2</v>
      </c>
      <c r="P1291" s="2" t="str">
        <f t="shared" si="109"/>
        <v>WD</v>
      </c>
    </row>
    <row r="1292" spans="12:16" x14ac:dyDescent="0.2">
      <c r="L1292" s="99">
        <f t="shared" si="110"/>
        <v>43081</v>
      </c>
      <c r="M1292" s="3">
        <f t="shared" si="106"/>
        <v>12</v>
      </c>
      <c r="N1292" s="3">
        <f t="shared" si="107"/>
        <v>2017</v>
      </c>
      <c r="O1292" s="3">
        <f t="shared" si="108"/>
        <v>3</v>
      </c>
      <c r="P1292" s="2" t="str">
        <f t="shared" si="109"/>
        <v>WD</v>
      </c>
    </row>
    <row r="1293" spans="12:16" x14ac:dyDescent="0.2">
      <c r="L1293" s="99">
        <f t="shared" si="110"/>
        <v>43082</v>
      </c>
      <c r="M1293" s="3">
        <f t="shared" si="106"/>
        <v>12</v>
      </c>
      <c r="N1293" s="3">
        <f t="shared" si="107"/>
        <v>2017</v>
      </c>
      <c r="O1293" s="3">
        <f t="shared" si="108"/>
        <v>4</v>
      </c>
      <c r="P1293" s="2" t="str">
        <f t="shared" si="109"/>
        <v>WD</v>
      </c>
    </row>
    <row r="1294" spans="12:16" x14ac:dyDescent="0.2">
      <c r="L1294" s="99">
        <f t="shared" si="110"/>
        <v>43083</v>
      </c>
      <c r="M1294" s="3">
        <f t="shared" si="106"/>
        <v>12</v>
      </c>
      <c r="N1294" s="3">
        <f t="shared" si="107"/>
        <v>2017</v>
      </c>
      <c r="O1294" s="3">
        <f t="shared" si="108"/>
        <v>5</v>
      </c>
      <c r="P1294" s="2" t="str">
        <f t="shared" si="109"/>
        <v>WD</v>
      </c>
    </row>
    <row r="1295" spans="12:16" x14ac:dyDescent="0.2">
      <c r="L1295" s="99">
        <f t="shared" si="110"/>
        <v>43084</v>
      </c>
      <c r="M1295" s="3">
        <f t="shared" si="106"/>
        <v>12</v>
      </c>
      <c r="N1295" s="3">
        <f t="shared" si="107"/>
        <v>2017</v>
      </c>
      <c r="O1295" s="3">
        <f t="shared" si="108"/>
        <v>6</v>
      </c>
      <c r="P1295" s="2" t="str">
        <f t="shared" si="109"/>
        <v>WD</v>
      </c>
    </row>
    <row r="1296" spans="12:16" x14ac:dyDescent="0.2">
      <c r="L1296" s="99">
        <f t="shared" si="110"/>
        <v>43085</v>
      </c>
      <c r="M1296" s="3">
        <f t="shared" si="106"/>
        <v>12</v>
      </c>
      <c r="N1296" s="3">
        <f t="shared" si="107"/>
        <v>2017</v>
      </c>
      <c r="O1296" s="3">
        <f t="shared" si="108"/>
        <v>7</v>
      </c>
      <c r="P1296" s="2" t="str">
        <f t="shared" si="109"/>
        <v>WE</v>
      </c>
    </row>
    <row r="1297" spans="12:16" x14ac:dyDescent="0.2">
      <c r="L1297" s="99">
        <f t="shared" si="110"/>
        <v>43086</v>
      </c>
      <c r="M1297" s="3">
        <f t="shared" si="106"/>
        <v>12</v>
      </c>
      <c r="N1297" s="3">
        <f t="shared" si="107"/>
        <v>2017</v>
      </c>
      <c r="O1297" s="3">
        <f t="shared" si="108"/>
        <v>1</v>
      </c>
      <c r="P1297" s="2" t="str">
        <f t="shared" si="109"/>
        <v>WE</v>
      </c>
    </row>
    <row r="1298" spans="12:16" x14ac:dyDescent="0.2">
      <c r="L1298" s="99">
        <f t="shared" si="110"/>
        <v>43087</v>
      </c>
      <c r="M1298" s="3">
        <f t="shared" si="106"/>
        <v>12</v>
      </c>
      <c r="N1298" s="3">
        <f t="shared" si="107"/>
        <v>2017</v>
      </c>
      <c r="O1298" s="3">
        <f t="shared" si="108"/>
        <v>2</v>
      </c>
      <c r="P1298" s="2" t="str">
        <f t="shared" si="109"/>
        <v>WD</v>
      </c>
    </row>
    <row r="1299" spans="12:16" x14ac:dyDescent="0.2">
      <c r="L1299" s="99">
        <f t="shared" si="110"/>
        <v>43088</v>
      </c>
      <c r="M1299" s="3">
        <f t="shared" si="106"/>
        <v>12</v>
      </c>
      <c r="N1299" s="3">
        <f t="shared" si="107"/>
        <v>2017</v>
      </c>
      <c r="O1299" s="3">
        <f t="shared" si="108"/>
        <v>3</v>
      </c>
      <c r="P1299" s="2" t="str">
        <f t="shared" si="109"/>
        <v>WD</v>
      </c>
    </row>
    <row r="1300" spans="12:16" x14ac:dyDescent="0.2">
      <c r="L1300" s="99">
        <f t="shared" si="110"/>
        <v>43089</v>
      </c>
      <c r="M1300" s="3">
        <f t="shared" si="106"/>
        <v>12</v>
      </c>
      <c r="N1300" s="3">
        <f t="shared" si="107"/>
        <v>2017</v>
      </c>
      <c r="O1300" s="3">
        <f t="shared" si="108"/>
        <v>4</v>
      </c>
      <c r="P1300" s="2" t="str">
        <f t="shared" si="109"/>
        <v>WD</v>
      </c>
    </row>
    <row r="1301" spans="12:16" x14ac:dyDescent="0.2">
      <c r="L1301" s="99">
        <f t="shared" si="110"/>
        <v>43090</v>
      </c>
      <c r="M1301" s="3">
        <f t="shared" si="106"/>
        <v>12</v>
      </c>
      <c r="N1301" s="3">
        <f t="shared" si="107"/>
        <v>2017</v>
      </c>
      <c r="O1301" s="3">
        <f t="shared" si="108"/>
        <v>5</v>
      </c>
      <c r="P1301" s="2" t="str">
        <f t="shared" si="109"/>
        <v>WD</v>
      </c>
    </row>
    <row r="1302" spans="12:16" x14ac:dyDescent="0.2">
      <c r="L1302" s="99">
        <f t="shared" si="110"/>
        <v>43091</v>
      </c>
      <c r="M1302" s="3">
        <f t="shared" si="106"/>
        <v>12</v>
      </c>
      <c r="N1302" s="3">
        <f t="shared" si="107"/>
        <v>2017</v>
      </c>
      <c r="O1302" s="3">
        <f t="shared" si="108"/>
        <v>6</v>
      </c>
      <c r="P1302" s="2" t="str">
        <f t="shared" si="109"/>
        <v>WD</v>
      </c>
    </row>
    <row r="1303" spans="12:16" x14ac:dyDescent="0.2">
      <c r="L1303" s="99">
        <f t="shared" si="110"/>
        <v>43092</v>
      </c>
      <c r="M1303" s="3">
        <f t="shared" si="106"/>
        <v>12</v>
      </c>
      <c r="N1303" s="3">
        <f t="shared" si="107"/>
        <v>2017</v>
      </c>
      <c r="O1303" s="3">
        <f t="shared" si="108"/>
        <v>7</v>
      </c>
      <c r="P1303" s="2" t="str">
        <f t="shared" si="109"/>
        <v>WE</v>
      </c>
    </row>
    <row r="1304" spans="12:16" x14ac:dyDescent="0.2">
      <c r="L1304" s="99">
        <f t="shared" si="110"/>
        <v>43093</v>
      </c>
      <c r="M1304" s="3">
        <f t="shared" si="106"/>
        <v>12</v>
      </c>
      <c r="N1304" s="3">
        <f t="shared" si="107"/>
        <v>2017</v>
      </c>
      <c r="O1304" s="3">
        <f t="shared" si="108"/>
        <v>1</v>
      </c>
      <c r="P1304" s="2" t="str">
        <f t="shared" si="109"/>
        <v>WE</v>
      </c>
    </row>
    <row r="1305" spans="12:16" x14ac:dyDescent="0.2">
      <c r="L1305" s="99">
        <f t="shared" si="110"/>
        <v>43094</v>
      </c>
      <c r="M1305" s="3">
        <f t="shared" si="106"/>
        <v>12</v>
      </c>
      <c r="N1305" s="3">
        <f t="shared" si="107"/>
        <v>2017</v>
      </c>
      <c r="O1305" s="3">
        <f t="shared" si="108"/>
        <v>2</v>
      </c>
      <c r="P1305" s="2" t="str">
        <f t="shared" si="109"/>
        <v>WD</v>
      </c>
    </row>
    <row r="1306" spans="12:16" x14ac:dyDescent="0.2">
      <c r="L1306" s="99">
        <f t="shared" si="110"/>
        <v>43095</v>
      </c>
      <c r="M1306" s="3">
        <f t="shared" si="106"/>
        <v>12</v>
      </c>
      <c r="N1306" s="3">
        <f t="shared" si="107"/>
        <v>2017</v>
      </c>
      <c r="O1306" s="3">
        <f t="shared" si="108"/>
        <v>3</v>
      </c>
      <c r="P1306" s="2" t="str">
        <f t="shared" si="109"/>
        <v>WD</v>
      </c>
    </row>
    <row r="1307" spans="12:16" x14ac:dyDescent="0.2">
      <c r="L1307" s="99">
        <f t="shared" si="110"/>
        <v>43096</v>
      </c>
      <c r="M1307" s="3">
        <f t="shared" si="106"/>
        <v>12</v>
      </c>
      <c r="N1307" s="3">
        <f t="shared" si="107"/>
        <v>2017</v>
      </c>
      <c r="O1307" s="3">
        <f t="shared" si="108"/>
        <v>4</v>
      </c>
      <c r="P1307" s="2" t="str">
        <f t="shared" si="109"/>
        <v>WD</v>
      </c>
    </row>
    <row r="1308" spans="12:16" x14ac:dyDescent="0.2">
      <c r="L1308" s="99">
        <f t="shared" si="110"/>
        <v>43097</v>
      </c>
      <c r="M1308" s="3">
        <f t="shared" si="106"/>
        <v>12</v>
      </c>
      <c r="N1308" s="3">
        <f t="shared" si="107"/>
        <v>2017</v>
      </c>
      <c r="O1308" s="3">
        <f t="shared" si="108"/>
        <v>5</v>
      </c>
      <c r="P1308" s="2" t="str">
        <f t="shared" si="109"/>
        <v>WD</v>
      </c>
    </row>
    <row r="1309" spans="12:16" x14ac:dyDescent="0.2">
      <c r="L1309" s="99">
        <f t="shared" si="110"/>
        <v>43098</v>
      </c>
      <c r="M1309" s="3">
        <f t="shared" si="106"/>
        <v>12</v>
      </c>
      <c r="N1309" s="3">
        <f t="shared" si="107"/>
        <v>2017</v>
      </c>
      <c r="O1309" s="3">
        <f t="shared" si="108"/>
        <v>6</v>
      </c>
      <c r="P1309" s="2" t="str">
        <f t="shared" si="109"/>
        <v>WD</v>
      </c>
    </row>
    <row r="1310" spans="12:16" x14ac:dyDescent="0.2">
      <c r="L1310" s="99">
        <f t="shared" si="110"/>
        <v>43099</v>
      </c>
      <c r="M1310" s="3">
        <f t="shared" si="106"/>
        <v>12</v>
      </c>
      <c r="N1310" s="3">
        <f t="shared" si="107"/>
        <v>2017</v>
      </c>
      <c r="O1310" s="3">
        <f t="shared" si="108"/>
        <v>7</v>
      </c>
      <c r="P1310" s="2" t="str">
        <f t="shared" si="109"/>
        <v>WE</v>
      </c>
    </row>
    <row r="1311" spans="12:16" x14ac:dyDescent="0.2">
      <c r="L1311" s="99">
        <f t="shared" si="110"/>
        <v>43100</v>
      </c>
      <c r="M1311" s="3">
        <f t="shared" si="106"/>
        <v>12</v>
      </c>
      <c r="N1311" s="3">
        <f t="shared" si="107"/>
        <v>2017</v>
      </c>
      <c r="O1311" s="3">
        <f t="shared" si="108"/>
        <v>1</v>
      </c>
      <c r="P1311" s="2" t="str">
        <f t="shared" si="109"/>
        <v>WE</v>
      </c>
    </row>
    <row r="1312" spans="12:16" x14ac:dyDescent="0.2">
      <c r="L1312" s="99">
        <f t="shared" si="110"/>
        <v>43101</v>
      </c>
      <c r="M1312" s="3">
        <f t="shared" si="106"/>
        <v>1</v>
      </c>
      <c r="N1312" s="3">
        <f t="shared" si="107"/>
        <v>2018</v>
      </c>
      <c r="O1312" s="3">
        <f t="shared" si="108"/>
        <v>2</v>
      </c>
      <c r="P1312" s="2" t="str">
        <f t="shared" si="109"/>
        <v>WD</v>
      </c>
    </row>
    <row r="1313" spans="12:16" x14ac:dyDescent="0.2">
      <c r="L1313" s="99">
        <f t="shared" si="110"/>
        <v>43102</v>
      </c>
      <c r="M1313" s="3">
        <f t="shared" si="106"/>
        <v>1</v>
      </c>
      <c r="N1313" s="3">
        <f t="shared" si="107"/>
        <v>2018</v>
      </c>
      <c r="O1313" s="3">
        <f t="shared" si="108"/>
        <v>3</v>
      </c>
      <c r="P1313" s="2" t="str">
        <f t="shared" si="109"/>
        <v>WD</v>
      </c>
    </row>
    <row r="1314" spans="12:16" x14ac:dyDescent="0.2">
      <c r="L1314" s="99">
        <f t="shared" si="110"/>
        <v>43103</v>
      </c>
      <c r="M1314" s="3">
        <f t="shared" si="106"/>
        <v>1</v>
      </c>
      <c r="N1314" s="3">
        <f t="shared" si="107"/>
        <v>2018</v>
      </c>
      <c r="O1314" s="3">
        <f t="shared" si="108"/>
        <v>4</v>
      </c>
      <c r="P1314" s="2" t="str">
        <f t="shared" si="109"/>
        <v>WD</v>
      </c>
    </row>
    <row r="1315" spans="12:16" x14ac:dyDescent="0.2">
      <c r="L1315" s="99">
        <f t="shared" si="110"/>
        <v>43104</v>
      </c>
      <c r="M1315" s="3">
        <f t="shared" si="106"/>
        <v>1</v>
      </c>
      <c r="N1315" s="3">
        <f t="shared" si="107"/>
        <v>2018</v>
      </c>
      <c r="O1315" s="3">
        <f t="shared" si="108"/>
        <v>5</v>
      </c>
      <c r="P1315" s="2" t="str">
        <f t="shared" si="109"/>
        <v>WD</v>
      </c>
    </row>
    <row r="1316" spans="12:16" x14ac:dyDescent="0.2">
      <c r="L1316" s="99">
        <f t="shared" si="110"/>
        <v>43105</v>
      </c>
      <c r="M1316" s="3">
        <f t="shared" si="106"/>
        <v>1</v>
      </c>
      <c r="N1316" s="3">
        <f t="shared" si="107"/>
        <v>2018</v>
      </c>
      <c r="O1316" s="3">
        <f t="shared" si="108"/>
        <v>6</v>
      </c>
      <c r="P1316" s="2" t="str">
        <f t="shared" si="109"/>
        <v>WD</v>
      </c>
    </row>
    <row r="1317" spans="12:16" x14ac:dyDescent="0.2">
      <c r="L1317" s="99">
        <f t="shared" si="110"/>
        <v>43106</v>
      </c>
      <c r="M1317" s="3">
        <f t="shared" si="106"/>
        <v>1</v>
      </c>
      <c r="N1317" s="3">
        <f t="shared" si="107"/>
        <v>2018</v>
      </c>
      <c r="O1317" s="3">
        <f t="shared" si="108"/>
        <v>7</v>
      </c>
      <c r="P1317" s="2" t="str">
        <f t="shared" si="109"/>
        <v>WE</v>
      </c>
    </row>
    <row r="1318" spans="12:16" x14ac:dyDescent="0.2">
      <c r="L1318" s="99">
        <f t="shared" si="110"/>
        <v>43107</v>
      </c>
      <c r="M1318" s="3">
        <f t="shared" si="106"/>
        <v>1</v>
      </c>
      <c r="N1318" s="3">
        <f t="shared" si="107"/>
        <v>2018</v>
      </c>
      <c r="O1318" s="3">
        <f t="shared" si="108"/>
        <v>1</v>
      </c>
      <c r="P1318" s="2" t="str">
        <f t="shared" si="109"/>
        <v>WE</v>
      </c>
    </row>
    <row r="1319" spans="12:16" x14ac:dyDescent="0.2">
      <c r="L1319" s="99">
        <f t="shared" si="110"/>
        <v>43108</v>
      </c>
      <c r="M1319" s="3">
        <f t="shared" si="106"/>
        <v>1</v>
      </c>
      <c r="N1319" s="3">
        <f t="shared" si="107"/>
        <v>2018</v>
      </c>
      <c r="O1319" s="3">
        <f t="shared" si="108"/>
        <v>2</v>
      </c>
      <c r="P1319" s="2" t="str">
        <f t="shared" si="109"/>
        <v>WD</v>
      </c>
    </row>
    <row r="1320" spans="12:16" x14ac:dyDescent="0.2">
      <c r="L1320" s="99">
        <f t="shared" si="110"/>
        <v>43109</v>
      </c>
      <c r="M1320" s="3">
        <f t="shared" si="106"/>
        <v>1</v>
      </c>
      <c r="N1320" s="3">
        <f t="shared" si="107"/>
        <v>2018</v>
      </c>
      <c r="O1320" s="3">
        <f t="shared" si="108"/>
        <v>3</v>
      </c>
      <c r="P1320" s="2" t="str">
        <f t="shared" si="109"/>
        <v>WD</v>
      </c>
    </row>
    <row r="1321" spans="12:16" x14ac:dyDescent="0.2">
      <c r="L1321" s="99">
        <f t="shared" si="110"/>
        <v>43110</v>
      </c>
      <c r="M1321" s="3">
        <f t="shared" si="106"/>
        <v>1</v>
      </c>
      <c r="N1321" s="3">
        <f t="shared" si="107"/>
        <v>2018</v>
      </c>
      <c r="O1321" s="3">
        <f t="shared" si="108"/>
        <v>4</v>
      </c>
      <c r="P1321" s="2" t="str">
        <f t="shared" si="109"/>
        <v>WD</v>
      </c>
    </row>
    <row r="1322" spans="12:16" x14ac:dyDescent="0.2">
      <c r="L1322" s="99">
        <f t="shared" si="110"/>
        <v>43111</v>
      </c>
      <c r="M1322" s="3">
        <f t="shared" si="106"/>
        <v>1</v>
      </c>
      <c r="N1322" s="3">
        <f t="shared" si="107"/>
        <v>2018</v>
      </c>
      <c r="O1322" s="3">
        <f t="shared" si="108"/>
        <v>5</v>
      </c>
      <c r="P1322" s="2" t="str">
        <f t="shared" si="109"/>
        <v>WD</v>
      </c>
    </row>
    <row r="1323" spans="12:16" x14ac:dyDescent="0.2">
      <c r="L1323" s="99">
        <f t="shared" si="110"/>
        <v>43112</v>
      </c>
      <c r="M1323" s="3">
        <f t="shared" si="106"/>
        <v>1</v>
      </c>
      <c r="N1323" s="3">
        <f t="shared" si="107"/>
        <v>2018</v>
      </c>
      <c r="O1323" s="3">
        <f t="shared" si="108"/>
        <v>6</v>
      </c>
      <c r="P1323" s="2" t="str">
        <f t="shared" si="109"/>
        <v>WD</v>
      </c>
    </row>
    <row r="1324" spans="12:16" x14ac:dyDescent="0.2">
      <c r="L1324" s="99">
        <f t="shared" si="110"/>
        <v>43113</v>
      </c>
      <c r="M1324" s="3">
        <f t="shared" si="106"/>
        <v>1</v>
      </c>
      <c r="N1324" s="3">
        <f t="shared" si="107"/>
        <v>2018</v>
      </c>
      <c r="O1324" s="3">
        <f t="shared" si="108"/>
        <v>7</v>
      </c>
      <c r="P1324" s="2" t="str">
        <f t="shared" si="109"/>
        <v>WE</v>
      </c>
    </row>
    <row r="1325" spans="12:16" x14ac:dyDescent="0.2">
      <c r="L1325" s="99">
        <f t="shared" si="110"/>
        <v>43114</v>
      </c>
      <c r="M1325" s="3">
        <f t="shared" si="106"/>
        <v>1</v>
      </c>
      <c r="N1325" s="3">
        <f t="shared" si="107"/>
        <v>2018</v>
      </c>
      <c r="O1325" s="3">
        <f t="shared" si="108"/>
        <v>1</v>
      </c>
      <c r="P1325" s="2" t="str">
        <f t="shared" si="109"/>
        <v>WE</v>
      </c>
    </row>
    <row r="1326" spans="12:16" x14ac:dyDescent="0.2">
      <c r="L1326" s="99">
        <f t="shared" si="110"/>
        <v>43115</v>
      </c>
      <c r="M1326" s="3">
        <f t="shared" si="106"/>
        <v>1</v>
      </c>
      <c r="N1326" s="3">
        <f t="shared" si="107"/>
        <v>2018</v>
      </c>
      <c r="O1326" s="3">
        <f t="shared" si="108"/>
        <v>2</v>
      </c>
      <c r="P1326" s="2" t="str">
        <f t="shared" si="109"/>
        <v>WD</v>
      </c>
    </row>
    <row r="1327" spans="12:16" x14ac:dyDescent="0.2">
      <c r="L1327" s="99">
        <f t="shared" si="110"/>
        <v>43116</v>
      </c>
      <c r="M1327" s="3">
        <f t="shared" si="106"/>
        <v>1</v>
      </c>
      <c r="N1327" s="3">
        <f t="shared" si="107"/>
        <v>2018</v>
      </c>
      <c r="O1327" s="3">
        <f t="shared" si="108"/>
        <v>3</v>
      </c>
      <c r="P1327" s="2" t="str">
        <f t="shared" si="109"/>
        <v>WD</v>
      </c>
    </row>
    <row r="1328" spans="12:16" x14ac:dyDescent="0.2">
      <c r="L1328" s="99">
        <f t="shared" si="110"/>
        <v>43117</v>
      </c>
      <c r="M1328" s="3">
        <f t="shared" si="106"/>
        <v>1</v>
      </c>
      <c r="N1328" s="3">
        <f t="shared" si="107"/>
        <v>2018</v>
      </c>
      <c r="O1328" s="3">
        <f t="shared" si="108"/>
        <v>4</v>
      </c>
      <c r="P1328" s="2" t="str">
        <f t="shared" si="109"/>
        <v>WD</v>
      </c>
    </row>
    <row r="1329" spans="12:16" x14ac:dyDescent="0.2">
      <c r="L1329" s="99">
        <f t="shared" si="110"/>
        <v>43118</v>
      </c>
      <c r="M1329" s="3">
        <f t="shared" si="106"/>
        <v>1</v>
      </c>
      <c r="N1329" s="3">
        <f t="shared" si="107"/>
        <v>2018</v>
      </c>
      <c r="O1329" s="3">
        <f t="shared" si="108"/>
        <v>5</v>
      </c>
      <c r="P1329" s="2" t="str">
        <f t="shared" si="109"/>
        <v>WD</v>
      </c>
    </row>
    <row r="1330" spans="12:16" x14ac:dyDescent="0.2">
      <c r="L1330" s="99">
        <f t="shared" si="110"/>
        <v>43119</v>
      </c>
      <c r="M1330" s="3">
        <f t="shared" si="106"/>
        <v>1</v>
      </c>
      <c r="N1330" s="3">
        <f t="shared" si="107"/>
        <v>2018</v>
      </c>
      <c r="O1330" s="3">
        <f t="shared" si="108"/>
        <v>6</v>
      </c>
      <c r="P1330" s="2" t="str">
        <f t="shared" si="109"/>
        <v>WD</v>
      </c>
    </row>
    <row r="1331" spans="12:16" x14ac:dyDescent="0.2">
      <c r="L1331" s="99">
        <f t="shared" si="110"/>
        <v>43120</v>
      </c>
      <c r="M1331" s="3">
        <f t="shared" si="106"/>
        <v>1</v>
      </c>
      <c r="N1331" s="3">
        <f t="shared" si="107"/>
        <v>2018</v>
      </c>
      <c r="O1331" s="3">
        <f t="shared" si="108"/>
        <v>7</v>
      </c>
      <c r="P1331" s="2" t="str">
        <f t="shared" si="109"/>
        <v>WE</v>
      </c>
    </row>
    <row r="1332" spans="12:16" x14ac:dyDescent="0.2">
      <c r="L1332" s="99">
        <f t="shared" si="110"/>
        <v>43121</v>
      </c>
      <c r="M1332" s="3">
        <f t="shared" si="106"/>
        <v>1</v>
      </c>
      <c r="N1332" s="3">
        <f t="shared" si="107"/>
        <v>2018</v>
      </c>
      <c r="O1332" s="3">
        <f t="shared" si="108"/>
        <v>1</v>
      </c>
      <c r="P1332" s="2" t="str">
        <f t="shared" si="109"/>
        <v>WE</v>
      </c>
    </row>
    <row r="1333" spans="12:16" x14ac:dyDescent="0.2">
      <c r="L1333" s="99">
        <f t="shared" si="110"/>
        <v>43122</v>
      </c>
      <c r="M1333" s="3">
        <f t="shared" si="106"/>
        <v>1</v>
      </c>
      <c r="N1333" s="3">
        <f t="shared" si="107"/>
        <v>2018</v>
      </c>
      <c r="O1333" s="3">
        <f t="shared" si="108"/>
        <v>2</v>
      </c>
      <c r="P1333" s="2" t="str">
        <f t="shared" si="109"/>
        <v>WD</v>
      </c>
    </row>
    <row r="1334" spans="12:16" x14ac:dyDescent="0.2">
      <c r="L1334" s="99">
        <f t="shared" si="110"/>
        <v>43123</v>
      </c>
      <c r="M1334" s="3">
        <f t="shared" si="106"/>
        <v>1</v>
      </c>
      <c r="N1334" s="3">
        <f t="shared" si="107"/>
        <v>2018</v>
      </c>
      <c r="O1334" s="3">
        <f t="shared" si="108"/>
        <v>3</v>
      </c>
      <c r="P1334" s="2" t="str">
        <f t="shared" si="109"/>
        <v>WD</v>
      </c>
    </row>
    <row r="1335" spans="12:16" x14ac:dyDescent="0.2">
      <c r="L1335" s="99">
        <f t="shared" si="110"/>
        <v>43124</v>
      </c>
      <c r="M1335" s="3">
        <f t="shared" si="106"/>
        <v>1</v>
      </c>
      <c r="N1335" s="3">
        <f t="shared" si="107"/>
        <v>2018</v>
      </c>
      <c r="O1335" s="3">
        <f t="shared" si="108"/>
        <v>4</v>
      </c>
      <c r="P1335" s="2" t="str">
        <f t="shared" si="109"/>
        <v>WD</v>
      </c>
    </row>
    <row r="1336" spans="12:16" x14ac:dyDescent="0.2">
      <c r="L1336" s="99">
        <f t="shared" si="110"/>
        <v>43125</v>
      </c>
      <c r="M1336" s="3">
        <f t="shared" si="106"/>
        <v>1</v>
      </c>
      <c r="N1336" s="3">
        <f t="shared" si="107"/>
        <v>2018</v>
      </c>
      <c r="O1336" s="3">
        <f t="shared" si="108"/>
        <v>5</v>
      </c>
      <c r="P1336" s="2" t="str">
        <f t="shared" si="109"/>
        <v>WD</v>
      </c>
    </row>
    <row r="1337" spans="12:16" x14ac:dyDescent="0.2">
      <c r="L1337" s="99">
        <f t="shared" si="110"/>
        <v>43126</v>
      </c>
      <c r="M1337" s="3">
        <f t="shared" si="106"/>
        <v>1</v>
      </c>
      <c r="N1337" s="3">
        <f t="shared" si="107"/>
        <v>2018</v>
      </c>
      <c r="O1337" s="3">
        <f t="shared" si="108"/>
        <v>6</v>
      </c>
      <c r="P1337" s="2" t="str">
        <f t="shared" si="109"/>
        <v>WD</v>
      </c>
    </row>
    <row r="1338" spans="12:16" x14ac:dyDescent="0.2">
      <c r="L1338" s="99">
        <f t="shared" si="110"/>
        <v>43127</v>
      </c>
      <c r="M1338" s="3">
        <f t="shared" si="106"/>
        <v>1</v>
      </c>
      <c r="N1338" s="3">
        <f t="shared" si="107"/>
        <v>2018</v>
      </c>
      <c r="O1338" s="3">
        <f t="shared" si="108"/>
        <v>7</v>
      </c>
      <c r="P1338" s="2" t="str">
        <f t="shared" si="109"/>
        <v>WE</v>
      </c>
    </row>
    <row r="1339" spans="12:16" x14ac:dyDescent="0.2">
      <c r="L1339" s="99">
        <f t="shared" si="110"/>
        <v>43128</v>
      </c>
      <c r="M1339" s="3">
        <f t="shared" si="106"/>
        <v>1</v>
      </c>
      <c r="N1339" s="3">
        <f t="shared" si="107"/>
        <v>2018</v>
      </c>
      <c r="O1339" s="3">
        <f t="shared" si="108"/>
        <v>1</v>
      </c>
      <c r="P1339" s="2" t="str">
        <f t="shared" si="109"/>
        <v>WE</v>
      </c>
    </row>
    <row r="1340" spans="12:16" x14ac:dyDescent="0.2">
      <c r="L1340" s="99">
        <f t="shared" si="110"/>
        <v>43129</v>
      </c>
      <c r="M1340" s="3">
        <f t="shared" si="106"/>
        <v>1</v>
      </c>
      <c r="N1340" s="3">
        <f t="shared" si="107"/>
        <v>2018</v>
      </c>
      <c r="O1340" s="3">
        <f t="shared" si="108"/>
        <v>2</v>
      </c>
      <c r="P1340" s="2" t="str">
        <f t="shared" si="109"/>
        <v>WD</v>
      </c>
    </row>
    <row r="1341" spans="12:16" x14ac:dyDescent="0.2">
      <c r="L1341" s="99">
        <f t="shared" si="110"/>
        <v>43130</v>
      </c>
      <c r="M1341" s="3">
        <f t="shared" si="106"/>
        <v>1</v>
      </c>
      <c r="N1341" s="3">
        <f t="shared" si="107"/>
        <v>2018</v>
      </c>
      <c r="O1341" s="3">
        <f t="shared" si="108"/>
        <v>3</v>
      </c>
      <c r="P1341" s="2" t="str">
        <f t="shared" si="109"/>
        <v>WD</v>
      </c>
    </row>
    <row r="1342" spans="12:16" x14ac:dyDescent="0.2">
      <c r="L1342" s="99">
        <f t="shared" si="110"/>
        <v>43131</v>
      </c>
      <c r="M1342" s="3">
        <f t="shared" si="106"/>
        <v>1</v>
      </c>
      <c r="N1342" s="3">
        <f t="shared" si="107"/>
        <v>2018</v>
      </c>
      <c r="O1342" s="3">
        <f t="shared" si="108"/>
        <v>4</v>
      </c>
      <c r="P1342" s="2" t="str">
        <f t="shared" si="109"/>
        <v>WD</v>
      </c>
    </row>
    <row r="1343" spans="12:16" x14ac:dyDescent="0.2">
      <c r="L1343" s="99">
        <f t="shared" si="110"/>
        <v>43132</v>
      </c>
      <c r="M1343" s="3">
        <f t="shared" si="106"/>
        <v>2</v>
      </c>
      <c r="N1343" s="3">
        <f t="shared" si="107"/>
        <v>2018</v>
      </c>
      <c r="O1343" s="3">
        <f t="shared" si="108"/>
        <v>5</v>
      </c>
      <c r="P1343" s="2" t="str">
        <f t="shared" si="109"/>
        <v>WD</v>
      </c>
    </row>
    <row r="1344" spans="12:16" x14ac:dyDescent="0.2">
      <c r="L1344" s="99">
        <f t="shared" si="110"/>
        <v>43133</v>
      </c>
      <c r="M1344" s="3">
        <f t="shared" si="106"/>
        <v>2</v>
      </c>
      <c r="N1344" s="3">
        <f t="shared" si="107"/>
        <v>2018</v>
      </c>
      <c r="O1344" s="3">
        <f t="shared" si="108"/>
        <v>6</v>
      </c>
      <c r="P1344" s="2" t="str">
        <f t="shared" si="109"/>
        <v>WD</v>
      </c>
    </row>
    <row r="1345" spans="12:16" x14ac:dyDescent="0.2">
      <c r="L1345" s="99">
        <f t="shared" si="110"/>
        <v>43134</v>
      </c>
      <c r="M1345" s="3">
        <f t="shared" si="106"/>
        <v>2</v>
      </c>
      <c r="N1345" s="3">
        <f t="shared" si="107"/>
        <v>2018</v>
      </c>
      <c r="O1345" s="3">
        <f t="shared" si="108"/>
        <v>7</v>
      </c>
      <c r="P1345" s="2" t="str">
        <f t="shared" si="109"/>
        <v>WE</v>
      </c>
    </row>
    <row r="1346" spans="12:16" x14ac:dyDescent="0.2">
      <c r="L1346" s="99">
        <f t="shared" si="110"/>
        <v>43135</v>
      </c>
      <c r="M1346" s="3">
        <f t="shared" si="106"/>
        <v>2</v>
      </c>
      <c r="N1346" s="3">
        <f t="shared" si="107"/>
        <v>2018</v>
      </c>
      <c r="O1346" s="3">
        <f t="shared" si="108"/>
        <v>1</v>
      </c>
      <c r="P1346" s="2" t="str">
        <f t="shared" si="109"/>
        <v>WE</v>
      </c>
    </row>
    <row r="1347" spans="12:16" x14ac:dyDescent="0.2">
      <c r="L1347" s="99">
        <f t="shared" si="110"/>
        <v>43136</v>
      </c>
      <c r="M1347" s="3">
        <f t="shared" ref="M1347:M1410" si="111">MONTH(L1347)</f>
        <v>2</v>
      </c>
      <c r="N1347" s="3">
        <f t="shared" ref="N1347:N1410" si="112">YEAR(L1347)</f>
        <v>2018</v>
      </c>
      <c r="O1347" s="3">
        <f t="shared" ref="O1347:O1410" si="113">WEEKDAY(L1347)</f>
        <v>2</v>
      </c>
      <c r="P1347" s="2" t="str">
        <f t="shared" ref="P1347:P1410" si="114">IF(O1347=1,"WE",IF(O1347=7,"WE","WD"))</f>
        <v>WD</v>
      </c>
    </row>
    <row r="1348" spans="12:16" x14ac:dyDescent="0.2">
      <c r="L1348" s="99">
        <f t="shared" ref="L1348:L1411" si="115">+L1347+1</f>
        <v>43137</v>
      </c>
      <c r="M1348" s="3">
        <f t="shared" si="111"/>
        <v>2</v>
      </c>
      <c r="N1348" s="3">
        <f t="shared" si="112"/>
        <v>2018</v>
      </c>
      <c r="O1348" s="3">
        <f t="shared" si="113"/>
        <v>3</v>
      </c>
      <c r="P1348" s="2" t="str">
        <f t="shared" si="114"/>
        <v>WD</v>
      </c>
    </row>
    <row r="1349" spans="12:16" x14ac:dyDescent="0.2">
      <c r="L1349" s="99">
        <f t="shared" si="115"/>
        <v>43138</v>
      </c>
      <c r="M1349" s="3">
        <f t="shared" si="111"/>
        <v>2</v>
      </c>
      <c r="N1349" s="3">
        <f t="shared" si="112"/>
        <v>2018</v>
      </c>
      <c r="O1349" s="3">
        <f t="shared" si="113"/>
        <v>4</v>
      </c>
      <c r="P1349" s="2" t="str">
        <f t="shared" si="114"/>
        <v>WD</v>
      </c>
    </row>
    <row r="1350" spans="12:16" x14ac:dyDescent="0.2">
      <c r="L1350" s="99">
        <f t="shared" si="115"/>
        <v>43139</v>
      </c>
      <c r="M1350" s="3">
        <f t="shared" si="111"/>
        <v>2</v>
      </c>
      <c r="N1350" s="3">
        <f t="shared" si="112"/>
        <v>2018</v>
      </c>
      <c r="O1350" s="3">
        <f t="shared" si="113"/>
        <v>5</v>
      </c>
      <c r="P1350" s="2" t="str">
        <f t="shared" si="114"/>
        <v>WD</v>
      </c>
    </row>
    <row r="1351" spans="12:16" x14ac:dyDescent="0.2">
      <c r="L1351" s="99">
        <f t="shared" si="115"/>
        <v>43140</v>
      </c>
      <c r="M1351" s="3">
        <f t="shared" si="111"/>
        <v>2</v>
      </c>
      <c r="N1351" s="3">
        <f t="shared" si="112"/>
        <v>2018</v>
      </c>
      <c r="O1351" s="3">
        <f t="shared" si="113"/>
        <v>6</v>
      </c>
      <c r="P1351" s="2" t="str">
        <f t="shared" si="114"/>
        <v>WD</v>
      </c>
    </row>
    <row r="1352" spans="12:16" x14ac:dyDescent="0.2">
      <c r="L1352" s="99">
        <f t="shared" si="115"/>
        <v>43141</v>
      </c>
      <c r="M1352" s="3">
        <f t="shared" si="111"/>
        <v>2</v>
      </c>
      <c r="N1352" s="3">
        <f t="shared" si="112"/>
        <v>2018</v>
      </c>
      <c r="O1352" s="3">
        <f t="shared" si="113"/>
        <v>7</v>
      </c>
      <c r="P1352" s="2" t="str">
        <f t="shared" si="114"/>
        <v>WE</v>
      </c>
    </row>
    <row r="1353" spans="12:16" x14ac:dyDescent="0.2">
      <c r="L1353" s="99">
        <f t="shared" si="115"/>
        <v>43142</v>
      </c>
      <c r="M1353" s="3">
        <f t="shared" si="111"/>
        <v>2</v>
      </c>
      <c r="N1353" s="3">
        <f t="shared" si="112"/>
        <v>2018</v>
      </c>
      <c r="O1353" s="3">
        <f t="shared" si="113"/>
        <v>1</v>
      </c>
      <c r="P1353" s="2" t="str">
        <f t="shared" si="114"/>
        <v>WE</v>
      </c>
    </row>
    <row r="1354" spans="12:16" x14ac:dyDescent="0.2">
      <c r="L1354" s="99">
        <f t="shared" si="115"/>
        <v>43143</v>
      </c>
      <c r="M1354" s="3">
        <f t="shared" si="111"/>
        <v>2</v>
      </c>
      <c r="N1354" s="3">
        <f t="shared" si="112"/>
        <v>2018</v>
      </c>
      <c r="O1354" s="3">
        <f t="shared" si="113"/>
        <v>2</v>
      </c>
      <c r="P1354" s="2" t="str">
        <f t="shared" si="114"/>
        <v>WD</v>
      </c>
    </row>
    <row r="1355" spans="12:16" x14ac:dyDescent="0.2">
      <c r="L1355" s="99">
        <f t="shared" si="115"/>
        <v>43144</v>
      </c>
      <c r="M1355" s="3">
        <f t="shared" si="111"/>
        <v>2</v>
      </c>
      <c r="N1355" s="3">
        <f t="shared" si="112"/>
        <v>2018</v>
      </c>
      <c r="O1355" s="3">
        <f t="shared" si="113"/>
        <v>3</v>
      </c>
      <c r="P1355" s="2" t="str">
        <f t="shared" si="114"/>
        <v>WD</v>
      </c>
    </row>
    <row r="1356" spans="12:16" x14ac:dyDescent="0.2">
      <c r="L1356" s="99">
        <f t="shared" si="115"/>
        <v>43145</v>
      </c>
      <c r="M1356" s="3">
        <f t="shared" si="111"/>
        <v>2</v>
      </c>
      <c r="N1356" s="3">
        <f t="shared" si="112"/>
        <v>2018</v>
      </c>
      <c r="O1356" s="3">
        <f t="shared" si="113"/>
        <v>4</v>
      </c>
      <c r="P1356" s="2" t="str">
        <f t="shared" si="114"/>
        <v>WD</v>
      </c>
    </row>
    <row r="1357" spans="12:16" x14ac:dyDescent="0.2">
      <c r="L1357" s="99">
        <f t="shared" si="115"/>
        <v>43146</v>
      </c>
      <c r="M1357" s="3">
        <f t="shared" si="111"/>
        <v>2</v>
      </c>
      <c r="N1357" s="3">
        <f t="shared" si="112"/>
        <v>2018</v>
      </c>
      <c r="O1357" s="3">
        <f t="shared" si="113"/>
        <v>5</v>
      </c>
      <c r="P1357" s="2" t="str">
        <f t="shared" si="114"/>
        <v>WD</v>
      </c>
    </row>
    <row r="1358" spans="12:16" x14ac:dyDescent="0.2">
      <c r="L1358" s="99">
        <f t="shared" si="115"/>
        <v>43147</v>
      </c>
      <c r="M1358" s="3">
        <f t="shared" si="111"/>
        <v>2</v>
      </c>
      <c r="N1358" s="3">
        <f t="shared" si="112"/>
        <v>2018</v>
      </c>
      <c r="O1358" s="3">
        <f t="shared" si="113"/>
        <v>6</v>
      </c>
      <c r="P1358" s="2" t="str">
        <f t="shared" si="114"/>
        <v>WD</v>
      </c>
    </row>
    <row r="1359" spans="12:16" x14ac:dyDescent="0.2">
      <c r="L1359" s="99">
        <f t="shared" si="115"/>
        <v>43148</v>
      </c>
      <c r="M1359" s="3">
        <f t="shared" si="111"/>
        <v>2</v>
      </c>
      <c r="N1359" s="3">
        <f t="shared" si="112"/>
        <v>2018</v>
      </c>
      <c r="O1359" s="3">
        <f t="shared" si="113"/>
        <v>7</v>
      </c>
      <c r="P1359" s="2" t="str">
        <f t="shared" si="114"/>
        <v>WE</v>
      </c>
    </row>
    <row r="1360" spans="12:16" x14ac:dyDescent="0.2">
      <c r="L1360" s="99">
        <f t="shared" si="115"/>
        <v>43149</v>
      </c>
      <c r="M1360" s="3">
        <f t="shared" si="111"/>
        <v>2</v>
      </c>
      <c r="N1360" s="3">
        <f t="shared" si="112"/>
        <v>2018</v>
      </c>
      <c r="O1360" s="3">
        <f t="shared" si="113"/>
        <v>1</v>
      </c>
      <c r="P1360" s="2" t="str">
        <f t="shared" si="114"/>
        <v>WE</v>
      </c>
    </row>
    <row r="1361" spans="12:16" x14ac:dyDescent="0.2">
      <c r="L1361" s="99">
        <f t="shared" si="115"/>
        <v>43150</v>
      </c>
      <c r="M1361" s="3">
        <f t="shared" si="111"/>
        <v>2</v>
      </c>
      <c r="N1361" s="3">
        <f t="shared" si="112"/>
        <v>2018</v>
      </c>
      <c r="O1361" s="3">
        <f t="shared" si="113"/>
        <v>2</v>
      </c>
      <c r="P1361" s="2" t="str">
        <f t="shared" si="114"/>
        <v>WD</v>
      </c>
    </row>
    <row r="1362" spans="12:16" x14ac:dyDescent="0.2">
      <c r="L1362" s="99">
        <f t="shared" si="115"/>
        <v>43151</v>
      </c>
      <c r="M1362" s="3">
        <f t="shared" si="111"/>
        <v>2</v>
      </c>
      <c r="N1362" s="3">
        <f t="shared" si="112"/>
        <v>2018</v>
      </c>
      <c r="O1362" s="3">
        <f t="shared" si="113"/>
        <v>3</v>
      </c>
      <c r="P1362" s="2" t="str">
        <f t="shared" si="114"/>
        <v>WD</v>
      </c>
    </row>
    <row r="1363" spans="12:16" x14ac:dyDescent="0.2">
      <c r="L1363" s="99">
        <f t="shared" si="115"/>
        <v>43152</v>
      </c>
      <c r="M1363" s="3">
        <f t="shared" si="111"/>
        <v>2</v>
      </c>
      <c r="N1363" s="3">
        <f t="shared" si="112"/>
        <v>2018</v>
      </c>
      <c r="O1363" s="3">
        <f t="shared" si="113"/>
        <v>4</v>
      </c>
      <c r="P1363" s="2" t="str">
        <f t="shared" si="114"/>
        <v>WD</v>
      </c>
    </row>
    <row r="1364" spans="12:16" x14ac:dyDescent="0.2">
      <c r="L1364" s="99">
        <f t="shared" si="115"/>
        <v>43153</v>
      </c>
      <c r="M1364" s="3">
        <f t="shared" si="111"/>
        <v>2</v>
      </c>
      <c r="N1364" s="3">
        <f t="shared" si="112"/>
        <v>2018</v>
      </c>
      <c r="O1364" s="3">
        <f t="shared" si="113"/>
        <v>5</v>
      </c>
      <c r="P1364" s="2" t="str">
        <f t="shared" si="114"/>
        <v>WD</v>
      </c>
    </row>
    <row r="1365" spans="12:16" x14ac:dyDescent="0.2">
      <c r="L1365" s="99">
        <f t="shared" si="115"/>
        <v>43154</v>
      </c>
      <c r="M1365" s="3">
        <f t="shared" si="111"/>
        <v>2</v>
      </c>
      <c r="N1365" s="3">
        <f t="shared" si="112"/>
        <v>2018</v>
      </c>
      <c r="O1365" s="3">
        <f t="shared" si="113"/>
        <v>6</v>
      </c>
      <c r="P1365" s="2" t="str">
        <f t="shared" si="114"/>
        <v>WD</v>
      </c>
    </row>
    <row r="1366" spans="12:16" x14ac:dyDescent="0.2">
      <c r="L1366" s="99">
        <f t="shared" si="115"/>
        <v>43155</v>
      </c>
      <c r="M1366" s="3">
        <f t="shared" si="111"/>
        <v>2</v>
      </c>
      <c r="N1366" s="3">
        <f t="shared" si="112"/>
        <v>2018</v>
      </c>
      <c r="O1366" s="3">
        <f t="shared" si="113"/>
        <v>7</v>
      </c>
      <c r="P1366" s="2" t="str">
        <f t="shared" si="114"/>
        <v>WE</v>
      </c>
    </row>
    <row r="1367" spans="12:16" x14ac:dyDescent="0.2">
      <c r="L1367" s="99">
        <f t="shared" si="115"/>
        <v>43156</v>
      </c>
      <c r="M1367" s="3">
        <f t="shared" si="111"/>
        <v>2</v>
      </c>
      <c r="N1367" s="3">
        <f t="shared" si="112"/>
        <v>2018</v>
      </c>
      <c r="O1367" s="3">
        <f t="shared" si="113"/>
        <v>1</v>
      </c>
      <c r="P1367" s="2" t="str">
        <f t="shared" si="114"/>
        <v>WE</v>
      </c>
    </row>
    <row r="1368" spans="12:16" x14ac:dyDescent="0.2">
      <c r="L1368" s="99">
        <f t="shared" si="115"/>
        <v>43157</v>
      </c>
      <c r="M1368" s="3">
        <f t="shared" si="111"/>
        <v>2</v>
      </c>
      <c r="N1368" s="3">
        <f t="shared" si="112"/>
        <v>2018</v>
      </c>
      <c r="O1368" s="3">
        <f t="shared" si="113"/>
        <v>2</v>
      </c>
      <c r="P1368" s="2" t="str">
        <f t="shared" si="114"/>
        <v>WD</v>
      </c>
    </row>
    <row r="1369" spans="12:16" x14ac:dyDescent="0.2">
      <c r="L1369" s="99">
        <f t="shared" si="115"/>
        <v>43158</v>
      </c>
      <c r="M1369" s="3">
        <f t="shared" si="111"/>
        <v>2</v>
      </c>
      <c r="N1369" s="3">
        <f t="shared" si="112"/>
        <v>2018</v>
      </c>
      <c r="O1369" s="3">
        <f t="shared" si="113"/>
        <v>3</v>
      </c>
      <c r="P1369" s="2" t="str">
        <f t="shared" si="114"/>
        <v>WD</v>
      </c>
    </row>
    <row r="1370" spans="12:16" x14ac:dyDescent="0.2">
      <c r="L1370" s="99">
        <f t="shared" si="115"/>
        <v>43159</v>
      </c>
      <c r="M1370" s="3">
        <f t="shared" si="111"/>
        <v>2</v>
      </c>
      <c r="N1370" s="3">
        <f t="shared" si="112"/>
        <v>2018</v>
      </c>
      <c r="O1370" s="3">
        <f t="shared" si="113"/>
        <v>4</v>
      </c>
      <c r="P1370" s="2" t="str">
        <f t="shared" si="114"/>
        <v>WD</v>
      </c>
    </row>
    <row r="1371" spans="12:16" x14ac:dyDescent="0.2">
      <c r="L1371" s="99">
        <f t="shared" si="115"/>
        <v>43160</v>
      </c>
      <c r="M1371" s="3">
        <f t="shared" si="111"/>
        <v>3</v>
      </c>
      <c r="N1371" s="3">
        <f t="shared" si="112"/>
        <v>2018</v>
      </c>
      <c r="O1371" s="3">
        <f t="shared" si="113"/>
        <v>5</v>
      </c>
      <c r="P1371" s="2" t="str">
        <f t="shared" si="114"/>
        <v>WD</v>
      </c>
    </row>
    <row r="1372" spans="12:16" x14ac:dyDescent="0.2">
      <c r="L1372" s="99">
        <f t="shared" si="115"/>
        <v>43161</v>
      </c>
      <c r="M1372" s="3">
        <f t="shared" si="111"/>
        <v>3</v>
      </c>
      <c r="N1372" s="3">
        <f t="shared" si="112"/>
        <v>2018</v>
      </c>
      <c r="O1372" s="3">
        <f t="shared" si="113"/>
        <v>6</v>
      </c>
      <c r="P1372" s="2" t="str">
        <f t="shared" si="114"/>
        <v>WD</v>
      </c>
    </row>
    <row r="1373" spans="12:16" x14ac:dyDescent="0.2">
      <c r="L1373" s="99">
        <f t="shared" si="115"/>
        <v>43162</v>
      </c>
      <c r="M1373" s="3">
        <f t="shared" si="111"/>
        <v>3</v>
      </c>
      <c r="N1373" s="3">
        <f t="shared" si="112"/>
        <v>2018</v>
      </c>
      <c r="O1373" s="3">
        <f t="shared" si="113"/>
        <v>7</v>
      </c>
      <c r="P1373" s="2" t="str">
        <f t="shared" si="114"/>
        <v>WE</v>
      </c>
    </row>
    <row r="1374" spans="12:16" x14ac:dyDescent="0.2">
      <c r="L1374" s="99">
        <f t="shared" si="115"/>
        <v>43163</v>
      </c>
      <c r="M1374" s="3">
        <f t="shared" si="111"/>
        <v>3</v>
      </c>
      <c r="N1374" s="3">
        <f t="shared" si="112"/>
        <v>2018</v>
      </c>
      <c r="O1374" s="3">
        <f t="shared" si="113"/>
        <v>1</v>
      </c>
      <c r="P1374" s="2" t="str">
        <f t="shared" si="114"/>
        <v>WE</v>
      </c>
    </row>
    <row r="1375" spans="12:16" x14ac:dyDescent="0.2">
      <c r="L1375" s="99">
        <f t="shared" si="115"/>
        <v>43164</v>
      </c>
      <c r="M1375" s="3">
        <f t="shared" si="111"/>
        <v>3</v>
      </c>
      <c r="N1375" s="3">
        <f t="shared" si="112"/>
        <v>2018</v>
      </c>
      <c r="O1375" s="3">
        <f t="shared" si="113"/>
        <v>2</v>
      </c>
      <c r="P1375" s="2" t="str">
        <f t="shared" si="114"/>
        <v>WD</v>
      </c>
    </row>
    <row r="1376" spans="12:16" x14ac:dyDescent="0.2">
      <c r="L1376" s="99">
        <f t="shared" si="115"/>
        <v>43165</v>
      </c>
      <c r="M1376" s="3">
        <f t="shared" si="111"/>
        <v>3</v>
      </c>
      <c r="N1376" s="3">
        <f t="shared" si="112"/>
        <v>2018</v>
      </c>
      <c r="O1376" s="3">
        <f t="shared" si="113"/>
        <v>3</v>
      </c>
      <c r="P1376" s="2" t="str">
        <f t="shared" si="114"/>
        <v>WD</v>
      </c>
    </row>
    <row r="1377" spans="12:16" x14ac:dyDescent="0.2">
      <c r="L1377" s="99">
        <f t="shared" si="115"/>
        <v>43166</v>
      </c>
      <c r="M1377" s="3">
        <f t="shared" si="111"/>
        <v>3</v>
      </c>
      <c r="N1377" s="3">
        <f t="shared" si="112"/>
        <v>2018</v>
      </c>
      <c r="O1377" s="3">
        <f t="shared" si="113"/>
        <v>4</v>
      </c>
      <c r="P1377" s="2" t="str">
        <f t="shared" si="114"/>
        <v>WD</v>
      </c>
    </row>
    <row r="1378" spans="12:16" x14ac:dyDescent="0.2">
      <c r="L1378" s="99">
        <f t="shared" si="115"/>
        <v>43167</v>
      </c>
      <c r="M1378" s="3">
        <f t="shared" si="111"/>
        <v>3</v>
      </c>
      <c r="N1378" s="3">
        <f t="shared" si="112"/>
        <v>2018</v>
      </c>
      <c r="O1378" s="3">
        <f t="shared" si="113"/>
        <v>5</v>
      </c>
      <c r="P1378" s="2" t="str">
        <f t="shared" si="114"/>
        <v>WD</v>
      </c>
    </row>
    <row r="1379" spans="12:16" x14ac:dyDescent="0.2">
      <c r="L1379" s="99">
        <f t="shared" si="115"/>
        <v>43168</v>
      </c>
      <c r="M1379" s="3">
        <f t="shared" si="111"/>
        <v>3</v>
      </c>
      <c r="N1379" s="3">
        <f t="shared" si="112"/>
        <v>2018</v>
      </c>
      <c r="O1379" s="3">
        <f t="shared" si="113"/>
        <v>6</v>
      </c>
      <c r="P1379" s="2" t="str">
        <f t="shared" si="114"/>
        <v>WD</v>
      </c>
    </row>
    <row r="1380" spans="12:16" x14ac:dyDescent="0.2">
      <c r="L1380" s="99">
        <f t="shared" si="115"/>
        <v>43169</v>
      </c>
      <c r="M1380" s="3">
        <f t="shared" si="111"/>
        <v>3</v>
      </c>
      <c r="N1380" s="3">
        <f t="shared" si="112"/>
        <v>2018</v>
      </c>
      <c r="O1380" s="3">
        <f t="shared" si="113"/>
        <v>7</v>
      </c>
      <c r="P1380" s="2" t="str">
        <f t="shared" si="114"/>
        <v>WE</v>
      </c>
    </row>
    <row r="1381" spans="12:16" x14ac:dyDescent="0.2">
      <c r="L1381" s="99">
        <f t="shared" si="115"/>
        <v>43170</v>
      </c>
      <c r="M1381" s="3">
        <f t="shared" si="111"/>
        <v>3</v>
      </c>
      <c r="N1381" s="3">
        <f t="shared" si="112"/>
        <v>2018</v>
      </c>
      <c r="O1381" s="3">
        <f t="shared" si="113"/>
        <v>1</v>
      </c>
      <c r="P1381" s="2" t="str">
        <f t="shared" si="114"/>
        <v>WE</v>
      </c>
    </row>
    <row r="1382" spans="12:16" x14ac:dyDescent="0.2">
      <c r="L1382" s="99">
        <f t="shared" si="115"/>
        <v>43171</v>
      </c>
      <c r="M1382" s="3">
        <f t="shared" si="111"/>
        <v>3</v>
      </c>
      <c r="N1382" s="3">
        <f t="shared" si="112"/>
        <v>2018</v>
      </c>
      <c r="O1382" s="3">
        <f t="shared" si="113"/>
        <v>2</v>
      </c>
      <c r="P1382" s="2" t="str">
        <f t="shared" si="114"/>
        <v>WD</v>
      </c>
    </row>
    <row r="1383" spans="12:16" x14ac:dyDescent="0.2">
      <c r="L1383" s="99">
        <f t="shared" si="115"/>
        <v>43172</v>
      </c>
      <c r="M1383" s="3">
        <f t="shared" si="111"/>
        <v>3</v>
      </c>
      <c r="N1383" s="3">
        <f t="shared" si="112"/>
        <v>2018</v>
      </c>
      <c r="O1383" s="3">
        <f t="shared" si="113"/>
        <v>3</v>
      </c>
      <c r="P1383" s="2" t="str">
        <f t="shared" si="114"/>
        <v>WD</v>
      </c>
    </row>
    <row r="1384" spans="12:16" x14ac:dyDescent="0.2">
      <c r="L1384" s="99">
        <f t="shared" si="115"/>
        <v>43173</v>
      </c>
      <c r="M1384" s="3">
        <f t="shared" si="111"/>
        <v>3</v>
      </c>
      <c r="N1384" s="3">
        <f t="shared" si="112"/>
        <v>2018</v>
      </c>
      <c r="O1384" s="3">
        <f t="shared" si="113"/>
        <v>4</v>
      </c>
      <c r="P1384" s="2" t="str">
        <f t="shared" si="114"/>
        <v>WD</v>
      </c>
    </row>
    <row r="1385" spans="12:16" x14ac:dyDescent="0.2">
      <c r="L1385" s="99">
        <f t="shared" si="115"/>
        <v>43174</v>
      </c>
      <c r="M1385" s="3">
        <f t="shared" si="111"/>
        <v>3</v>
      </c>
      <c r="N1385" s="3">
        <f t="shared" si="112"/>
        <v>2018</v>
      </c>
      <c r="O1385" s="3">
        <f t="shared" si="113"/>
        <v>5</v>
      </c>
      <c r="P1385" s="2" t="str">
        <f t="shared" si="114"/>
        <v>WD</v>
      </c>
    </row>
    <row r="1386" spans="12:16" x14ac:dyDescent="0.2">
      <c r="L1386" s="99">
        <f t="shared" si="115"/>
        <v>43175</v>
      </c>
      <c r="M1386" s="3">
        <f t="shared" si="111"/>
        <v>3</v>
      </c>
      <c r="N1386" s="3">
        <f t="shared" si="112"/>
        <v>2018</v>
      </c>
      <c r="O1386" s="3">
        <f t="shared" si="113"/>
        <v>6</v>
      </c>
      <c r="P1386" s="2" t="str">
        <f t="shared" si="114"/>
        <v>WD</v>
      </c>
    </row>
    <row r="1387" spans="12:16" x14ac:dyDescent="0.2">
      <c r="L1387" s="99">
        <f t="shared" si="115"/>
        <v>43176</v>
      </c>
      <c r="M1387" s="3">
        <f t="shared" si="111"/>
        <v>3</v>
      </c>
      <c r="N1387" s="3">
        <f t="shared" si="112"/>
        <v>2018</v>
      </c>
      <c r="O1387" s="3">
        <f t="shared" si="113"/>
        <v>7</v>
      </c>
      <c r="P1387" s="2" t="str">
        <f t="shared" si="114"/>
        <v>WE</v>
      </c>
    </row>
    <row r="1388" spans="12:16" x14ac:dyDescent="0.2">
      <c r="L1388" s="99">
        <f t="shared" si="115"/>
        <v>43177</v>
      </c>
      <c r="M1388" s="3">
        <f t="shared" si="111"/>
        <v>3</v>
      </c>
      <c r="N1388" s="3">
        <f t="shared" si="112"/>
        <v>2018</v>
      </c>
      <c r="O1388" s="3">
        <f t="shared" si="113"/>
        <v>1</v>
      </c>
      <c r="P1388" s="2" t="str">
        <f t="shared" si="114"/>
        <v>WE</v>
      </c>
    </row>
    <row r="1389" spans="12:16" x14ac:dyDescent="0.2">
      <c r="L1389" s="99">
        <f t="shared" si="115"/>
        <v>43178</v>
      </c>
      <c r="M1389" s="3">
        <f t="shared" si="111"/>
        <v>3</v>
      </c>
      <c r="N1389" s="3">
        <f t="shared" si="112"/>
        <v>2018</v>
      </c>
      <c r="O1389" s="3">
        <f t="shared" si="113"/>
        <v>2</v>
      </c>
      <c r="P1389" s="2" t="str">
        <f t="shared" si="114"/>
        <v>WD</v>
      </c>
    </row>
    <row r="1390" spans="12:16" x14ac:dyDescent="0.2">
      <c r="L1390" s="99">
        <f t="shared" si="115"/>
        <v>43179</v>
      </c>
      <c r="M1390" s="3">
        <f t="shared" si="111"/>
        <v>3</v>
      </c>
      <c r="N1390" s="3">
        <f t="shared" si="112"/>
        <v>2018</v>
      </c>
      <c r="O1390" s="3">
        <f t="shared" si="113"/>
        <v>3</v>
      </c>
      <c r="P1390" s="2" t="str">
        <f t="shared" si="114"/>
        <v>WD</v>
      </c>
    </row>
    <row r="1391" spans="12:16" x14ac:dyDescent="0.2">
      <c r="L1391" s="99">
        <f t="shared" si="115"/>
        <v>43180</v>
      </c>
      <c r="M1391" s="3">
        <f t="shared" si="111"/>
        <v>3</v>
      </c>
      <c r="N1391" s="3">
        <f t="shared" si="112"/>
        <v>2018</v>
      </c>
      <c r="O1391" s="3">
        <f t="shared" si="113"/>
        <v>4</v>
      </c>
      <c r="P1391" s="2" t="str">
        <f t="shared" si="114"/>
        <v>WD</v>
      </c>
    </row>
    <row r="1392" spans="12:16" x14ac:dyDescent="0.2">
      <c r="L1392" s="99">
        <f t="shared" si="115"/>
        <v>43181</v>
      </c>
      <c r="M1392" s="3">
        <f t="shared" si="111"/>
        <v>3</v>
      </c>
      <c r="N1392" s="3">
        <f t="shared" si="112"/>
        <v>2018</v>
      </c>
      <c r="O1392" s="3">
        <f t="shared" si="113"/>
        <v>5</v>
      </c>
      <c r="P1392" s="2" t="str">
        <f t="shared" si="114"/>
        <v>WD</v>
      </c>
    </row>
    <row r="1393" spans="12:16" x14ac:dyDescent="0.2">
      <c r="L1393" s="99">
        <f t="shared" si="115"/>
        <v>43182</v>
      </c>
      <c r="M1393" s="3">
        <f t="shared" si="111"/>
        <v>3</v>
      </c>
      <c r="N1393" s="3">
        <f t="shared" si="112"/>
        <v>2018</v>
      </c>
      <c r="O1393" s="3">
        <f t="shared" si="113"/>
        <v>6</v>
      </c>
      <c r="P1393" s="2" t="str">
        <f t="shared" si="114"/>
        <v>WD</v>
      </c>
    </row>
    <row r="1394" spans="12:16" x14ac:dyDescent="0.2">
      <c r="L1394" s="99">
        <f t="shared" si="115"/>
        <v>43183</v>
      </c>
      <c r="M1394" s="3">
        <f t="shared" si="111"/>
        <v>3</v>
      </c>
      <c r="N1394" s="3">
        <f t="shared" si="112"/>
        <v>2018</v>
      </c>
      <c r="O1394" s="3">
        <f t="shared" si="113"/>
        <v>7</v>
      </c>
      <c r="P1394" s="2" t="str">
        <f t="shared" si="114"/>
        <v>WE</v>
      </c>
    </row>
    <row r="1395" spans="12:16" x14ac:dyDescent="0.2">
      <c r="L1395" s="99">
        <f t="shared" si="115"/>
        <v>43184</v>
      </c>
      <c r="M1395" s="3">
        <f t="shared" si="111"/>
        <v>3</v>
      </c>
      <c r="N1395" s="3">
        <f t="shared" si="112"/>
        <v>2018</v>
      </c>
      <c r="O1395" s="3">
        <f t="shared" si="113"/>
        <v>1</v>
      </c>
      <c r="P1395" s="2" t="str">
        <f t="shared" si="114"/>
        <v>WE</v>
      </c>
    </row>
    <row r="1396" spans="12:16" x14ac:dyDescent="0.2">
      <c r="L1396" s="99">
        <f t="shared" si="115"/>
        <v>43185</v>
      </c>
      <c r="M1396" s="3">
        <f t="shared" si="111"/>
        <v>3</v>
      </c>
      <c r="N1396" s="3">
        <f t="shared" si="112"/>
        <v>2018</v>
      </c>
      <c r="O1396" s="3">
        <f t="shared" si="113"/>
        <v>2</v>
      </c>
      <c r="P1396" s="2" t="str">
        <f t="shared" si="114"/>
        <v>WD</v>
      </c>
    </row>
    <row r="1397" spans="12:16" x14ac:dyDescent="0.2">
      <c r="L1397" s="99">
        <f t="shared" si="115"/>
        <v>43186</v>
      </c>
      <c r="M1397" s="3">
        <f t="shared" si="111"/>
        <v>3</v>
      </c>
      <c r="N1397" s="3">
        <f t="shared" si="112"/>
        <v>2018</v>
      </c>
      <c r="O1397" s="3">
        <f t="shared" si="113"/>
        <v>3</v>
      </c>
      <c r="P1397" s="2" t="str">
        <f t="shared" si="114"/>
        <v>WD</v>
      </c>
    </row>
    <row r="1398" spans="12:16" x14ac:dyDescent="0.2">
      <c r="L1398" s="99">
        <f t="shared" si="115"/>
        <v>43187</v>
      </c>
      <c r="M1398" s="3">
        <f t="shared" si="111"/>
        <v>3</v>
      </c>
      <c r="N1398" s="3">
        <f t="shared" si="112"/>
        <v>2018</v>
      </c>
      <c r="O1398" s="3">
        <f t="shared" si="113"/>
        <v>4</v>
      </c>
      <c r="P1398" s="2" t="str">
        <f t="shared" si="114"/>
        <v>WD</v>
      </c>
    </row>
    <row r="1399" spans="12:16" x14ac:dyDescent="0.2">
      <c r="L1399" s="99">
        <f t="shared" si="115"/>
        <v>43188</v>
      </c>
      <c r="M1399" s="3">
        <f t="shared" si="111"/>
        <v>3</v>
      </c>
      <c r="N1399" s="3">
        <f t="shared" si="112"/>
        <v>2018</v>
      </c>
      <c r="O1399" s="3">
        <f t="shared" si="113"/>
        <v>5</v>
      </c>
      <c r="P1399" s="2" t="str">
        <f t="shared" si="114"/>
        <v>WD</v>
      </c>
    </row>
    <row r="1400" spans="12:16" x14ac:dyDescent="0.2">
      <c r="L1400" s="99">
        <f t="shared" si="115"/>
        <v>43189</v>
      </c>
      <c r="M1400" s="3">
        <f t="shared" si="111"/>
        <v>3</v>
      </c>
      <c r="N1400" s="3">
        <f t="shared" si="112"/>
        <v>2018</v>
      </c>
      <c r="O1400" s="3">
        <f t="shared" si="113"/>
        <v>6</v>
      </c>
      <c r="P1400" s="2" t="str">
        <f t="shared" si="114"/>
        <v>WD</v>
      </c>
    </row>
    <row r="1401" spans="12:16" x14ac:dyDescent="0.2">
      <c r="L1401" s="99">
        <f t="shared" si="115"/>
        <v>43190</v>
      </c>
      <c r="M1401" s="3">
        <f t="shared" si="111"/>
        <v>3</v>
      </c>
      <c r="N1401" s="3">
        <f t="shared" si="112"/>
        <v>2018</v>
      </c>
      <c r="O1401" s="3">
        <f t="shared" si="113"/>
        <v>7</v>
      </c>
      <c r="P1401" s="2" t="str">
        <f t="shared" si="114"/>
        <v>WE</v>
      </c>
    </row>
    <row r="1402" spans="12:16" x14ac:dyDescent="0.2">
      <c r="L1402" s="99">
        <f t="shared" si="115"/>
        <v>43191</v>
      </c>
      <c r="M1402" s="3">
        <f t="shared" si="111"/>
        <v>4</v>
      </c>
      <c r="N1402" s="3">
        <f t="shared" si="112"/>
        <v>2018</v>
      </c>
      <c r="O1402" s="3">
        <f t="shared" si="113"/>
        <v>1</v>
      </c>
      <c r="P1402" s="2" t="str">
        <f t="shared" si="114"/>
        <v>WE</v>
      </c>
    </row>
    <row r="1403" spans="12:16" x14ac:dyDescent="0.2">
      <c r="L1403" s="99">
        <f t="shared" si="115"/>
        <v>43192</v>
      </c>
      <c r="M1403" s="3">
        <f t="shared" si="111"/>
        <v>4</v>
      </c>
      <c r="N1403" s="3">
        <f t="shared" si="112"/>
        <v>2018</v>
      </c>
      <c r="O1403" s="3">
        <f t="shared" si="113"/>
        <v>2</v>
      </c>
      <c r="P1403" s="2" t="str">
        <f t="shared" si="114"/>
        <v>WD</v>
      </c>
    </row>
    <row r="1404" spans="12:16" x14ac:dyDescent="0.2">
      <c r="L1404" s="99">
        <f t="shared" si="115"/>
        <v>43193</v>
      </c>
      <c r="M1404" s="3">
        <f t="shared" si="111"/>
        <v>4</v>
      </c>
      <c r="N1404" s="3">
        <f t="shared" si="112"/>
        <v>2018</v>
      </c>
      <c r="O1404" s="3">
        <f t="shared" si="113"/>
        <v>3</v>
      </c>
      <c r="P1404" s="2" t="str">
        <f t="shared" si="114"/>
        <v>WD</v>
      </c>
    </row>
    <row r="1405" spans="12:16" x14ac:dyDescent="0.2">
      <c r="L1405" s="99">
        <f t="shared" si="115"/>
        <v>43194</v>
      </c>
      <c r="M1405" s="3">
        <f t="shared" si="111"/>
        <v>4</v>
      </c>
      <c r="N1405" s="3">
        <f t="shared" si="112"/>
        <v>2018</v>
      </c>
      <c r="O1405" s="3">
        <f t="shared" si="113"/>
        <v>4</v>
      </c>
      <c r="P1405" s="2" t="str">
        <f t="shared" si="114"/>
        <v>WD</v>
      </c>
    </row>
    <row r="1406" spans="12:16" x14ac:dyDescent="0.2">
      <c r="L1406" s="99">
        <f t="shared" si="115"/>
        <v>43195</v>
      </c>
      <c r="M1406" s="3">
        <f t="shared" si="111"/>
        <v>4</v>
      </c>
      <c r="N1406" s="3">
        <f t="shared" si="112"/>
        <v>2018</v>
      </c>
      <c r="O1406" s="3">
        <f t="shared" si="113"/>
        <v>5</v>
      </c>
      <c r="P1406" s="2" t="str">
        <f t="shared" si="114"/>
        <v>WD</v>
      </c>
    </row>
    <row r="1407" spans="12:16" x14ac:dyDescent="0.2">
      <c r="L1407" s="99">
        <f t="shared" si="115"/>
        <v>43196</v>
      </c>
      <c r="M1407" s="3">
        <f t="shared" si="111"/>
        <v>4</v>
      </c>
      <c r="N1407" s="3">
        <f t="shared" si="112"/>
        <v>2018</v>
      </c>
      <c r="O1407" s="3">
        <f t="shared" si="113"/>
        <v>6</v>
      </c>
      <c r="P1407" s="2" t="str">
        <f t="shared" si="114"/>
        <v>WD</v>
      </c>
    </row>
    <row r="1408" spans="12:16" x14ac:dyDescent="0.2">
      <c r="L1408" s="99">
        <f t="shared" si="115"/>
        <v>43197</v>
      </c>
      <c r="M1408" s="3">
        <f t="shared" si="111"/>
        <v>4</v>
      </c>
      <c r="N1408" s="3">
        <f t="shared" si="112"/>
        <v>2018</v>
      </c>
      <c r="O1408" s="3">
        <f t="shared" si="113"/>
        <v>7</v>
      </c>
      <c r="P1408" s="2" t="str">
        <f t="shared" si="114"/>
        <v>WE</v>
      </c>
    </row>
    <row r="1409" spans="12:16" x14ac:dyDescent="0.2">
      <c r="L1409" s="99">
        <f t="shared" si="115"/>
        <v>43198</v>
      </c>
      <c r="M1409" s="3">
        <f t="shared" si="111"/>
        <v>4</v>
      </c>
      <c r="N1409" s="3">
        <f t="shared" si="112"/>
        <v>2018</v>
      </c>
      <c r="O1409" s="3">
        <f t="shared" si="113"/>
        <v>1</v>
      </c>
      <c r="P1409" s="2" t="str">
        <f t="shared" si="114"/>
        <v>WE</v>
      </c>
    </row>
    <row r="1410" spans="12:16" x14ac:dyDescent="0.2">
      <c r="L1410" s="99">
        <f t="shared" si="115"/>
        <v>43199</v>
      </c>
      <c r="M1410" s="3">
        <f t="shared" si="111"/>
        <v>4</v>
      </c>
      <c r="N1410" s="3">
        <f t="shared" si="112"/>
        <v>2018</v>
      </c>
      <c r="O1410" s="3">
        <f t="shared" si="113"/>
        <v>2</v>
      </c>
      <c r="P1410" s="2" t="str">
        <f t="shared" si="114"/>
        <v>WD</v>
      </c>
    </row>
    <row r="1411" spans="12:16" x14ac:dyDescent="0.2">
      <c r="L1411" s="99">
        <f t="shared" si="115"/>
        <v>43200</v>
      </c>
      <c r="M1411" s="3">
        <f t="shared" ref="M1411:M1474" si="116">MONTH(L1411)</f>
        <v>4</v>
      </c>
      <c r="N1411" s="3">
        <f t="shared" ref="N1411:N1474" si="117">YEAR(L1411)</f>
        <v>2018</v>
      </c>
      <c r="O1411" s="3">
        <f t="shared" ref="O1411:O1474" si="118">WEEKDAY(L1411)</f>
        <v>3</v>
      </c>
      <c r="P1411" s="2" t="str">
        <f t="shared" ref="P1411:P1474" si="119">IF(O1411=1,"WE",IF(O1411=7,"WE","WD"))</f>
        <v>WD</v>
      </c>
    </row>
    <row r="1412" spans="12:16" x14ac:dyDescent="0.2">
      <c r="L1412" s="99">
        <f t="shared" ref="L1412:L1475" si="120">+L1411+1</f>
        <v>43201</v>
      </c>
      <c r="M1412" s="3">
        <f t="shared" si="116"/>
        <v>4</v>
      </c>
      <c r="N1412" s="3">
        <f t="shared" si="117"/>
        <v>2018</v>
      </c>
      <c r="O1412" s="3">
        <f t="shared" si="118"/>
        <v>4</v>
      </c>
      <c r="P1412" s="2" t="str">
        <f t="shared" si="119"/>
        <v>WD</v>
      </c>
    </row>
    <row r="1413" spans="12:16" x14ac:dyDescent="0.2">
      <c r="L1413" s="99">
        <f t="shared" si="120"/>
        <v>43202</v>
      </c>
      <c r="M1413" s="3">
        <f t="shared" si="116"/>
        <v>4</v>
      </c>
      <c r="N1413" s="3">
        <f t="shared" si="117"/>
        <v>2018</v>
      </c>
      <c r="O1413" s="3">
        <f t="shared" si="118"/>
        <v>5</v>
      </c>
      <c r="P1413" s="2" t="str">
        <f t="shared" si="119"/>
        <v>WD</v>
      </c>
    </row>
    <row r="1414" spans="12:16" x14ac:dyDescent="0.2">
      <c r="L1414" s="99">
        <f t="shared" si="120"/>
        <v>43203</v>
      </c>
      <c r="M1414" s="3">
        <f t="shared" si="116"/>
        <v>4</v>
      </c>
      <c r="N1414" s="3">
        <f t="shared" si="117"/>
        <v>2018</v>
      </c>
      <c r="O1414" s="3">
        <f t="shared" si="118"/>
        <v>6</v>
      </c>
      <c r="P1414" s="2" t="str">
        <f t="shared" si="119"/>
        <v>WD</v>
      </c>
    </row>
    <row r="1415" spans="12:16" x14ac:dyDescent="0.2">
      <c r="L1415" s="99">
        <f t="shared" si="120"/>
        <v>43204</v>
      </c>
      <c r="M1415" s="3">
        <f t="shared" si="116"/>
        <v>4</v>
      </c>
      <c r="N1415" s="3">
        <f t="shared" si="117"/>
        <v>2018</v>
      </c>
      <c r="O1415" s="3">
        <f t="shared" si="118"/>
        <v>7</v>
      </c>
      <c r="P1415" s="2" t="str">
        <f t="shared" si="119"/>
        <v>WE</v>
      </c>
    </row>
    <row r="1416" spans="12:16" x14ac:dyDescent="0.2">
      <c r="L1416" s="99">
        <f t="shared" si="120"/>
        <v>43205</v>
      </c>
      <c r="M1416" s="3">
        <f t="shared" si="116"/>
        <v>4</v>
      </c>
      <c r="N1416" s="3">
        <f t="shared" si="117"/>
        <v>2018</v>
      </c>
      <c r="O1416" s="3">
        <f t="shared" si="118"/>
        <v>1</v>
      </c>
      <c r="P1416" s="2" t="str">
        <f t="shared" si="119"/>
        <v>WE</v>
      </c>
    </row>
    <row r="1417" spans="12:16" x14ac:dyDescent="0.2">
      <c r="L1417" s="99">
        <f t="shared" si="120"/>
        <v>43206</v>
      </c>
      <c r="M1417" s="3">
        <f t="shared" si="116"/>
        <v>4</v>
      </c>
      <c r="N1417" s="3">
        <f t="shared" si="117"/>
        <v>2018</v>
      </c>
      <c r="O1417" s="3">
        <f t="shared" si="118"/>
        <v>2</v>
      </c>
      <c r="P1417" s="2" t="str">
        <f t="shared" si="119"/>
        <v>WD</v>
      </c>
    </row>
    <row r="1418" spans="12:16" x14ac:dyDescent="0.2">
      <c r="L1418" s="99">
        <f t="shared" si="120"/>
        <v>43207</v>
      </c>
      <c r="M1418" s="3">
        <f t="shared" si="116"/>
        <v>4</v>
      </c>
      <c r="N1418" s="3">
        <f t="shared" si="117"/>
        <v>2018</v>
      </c>
      <c r="O1418" s="3">
        <f t="shared" si="118"/>
        <v>3</v>
      </c>
      <c r="P1418" s="2" t="str">
        <f t="shared" si="119"/>
        <v>WD</v>
      </c>
    </row>
    <row r="1419" spans="12:16" x14ac:dyDescent="0.2">
      <c r="L1419" s="99">
        <f t="shared" si="120"/>
        <v>43208</v>
      </c>
      <c r="M1419" s="3">
        <f t="shared" si="116"/>
        <v>4</v>
      </c>
      <c r="N1419" s="3">
        <f t="shared" si="117"/>
        <v>2018</v>
      </c>
      <c r="O1419" s="3">
        <f t="shared" si="118"/>
        <v>4</v>
      </c>
      <c r="P1419" s="2" t="str">
        <f t="shared" si="119"/>
        <v>WD</v>
      </c>
    </row>
    <row r="1420" spans="12:16" x14ac:dyDescent="0.2">
      <c r="L1420" s="99">
        <f t="shared" si="120"/>
        <v>43209</v>
      </c>
      <c r="M1420" s="3">
        <f t="shared" si="116"/>
        <v>4</v>
      </c>
      <c r="N1420" s="3">
        <f t="shared" si="117"/>
        <v>2018</v>
      </c>
      <c r="O1420" s="3">
        <f t="shared" si="118"/>
        <v>5</v>
      </c>
      <c r="P1420" s="2" t="str">
        <f t="shared" si="119"/>
        <v>WD</v>
      </c>
    </row>
    <row r="1421" spans="12:16" x14ac:dyDescent="0.2">
      <c r="L1421" s="99">
        <f t="shared" si="120"/>
        <v>43210</v>
      </c>
      <c r="M1421" s="3">
        <f t="shared" si="116"/>
        <v>4</v>
      </c>
      <c r="N1421" s="3">
        <f t="shared" si="117"/>
        <v>2018</v>
      </c>
      <c r="O1421" s="3">
        <f t="shared" si="118"/>
        <v>6</v>
      </c>
      <c r="P1421" s="2" t="str">
        <f t="shared" si="119"/>
        <v>WD</v>
      </c>
    </row>
    <row r="1422" spans="12:16" x14ac:dyDescent="0.2">
      <c r="L1422" s="99">
        <f t="shared" si="120"/>
        <v>43211</v>
      </c>
      <c r="M1422" s="3">
        <f t="shared" si="116"/>
        <v>4</v>
      </c>
      <c r="N1422" s="3">
        <f t="shared" si="117"/>
        <v>2018</v>
      </c>
      <c r="O1422" s="3">
        <f t="shared" si="118"/>
        <v>7</v>
      </c>
      <c r="P1422" s="2" t="str">
        <f t="shared" si="119"/>
        <v>WE</v>
      </c>
    </row>
    <row r="1423" spans="12:16" x14ac:dyDescent="0.2">
      <c r="L1423" s="99">
        <f t="shared" si="120"/>
        <v>43212</v>
      </c>
      <c r="M1423" s="3">
        <f t="shared" si="116"/>
        <v>4</v>
      </c>
      <c r="N1423" s="3">
        <f t="shared" si="117"/>
        <v>2018</v>
      </c>
      <c r="O1423" s="3">
        <f t="shared" si="118"/>
        <v>1</v>
      </c>
      <c r="P1423" s="2" t="str">
        <f t="shared" si="119"/>
        <v>WE</v>
      </c>
    </row>
    <row r="1424" spans="12:16" x14ac:dyDescent="0.2">
      <c r="L1424" s="99">
        <f t="shared" si="120"/>
        <v>43213</v>
      </c>
      <c r="M1424" s="3">
        <f t="shared" si="116"/>
        <v>4</v>
      </c>
      <c r="N1424" s="3">
        <f t="shared" si="117"/>
        <v>2018</v>
      </c>
      <c r="O1424" s="3">
        <f t="shared" si="118"/>
        <v>2</v>
      </c>
      <c r="P1424" s="2" t="str">
        <f t="shared" si="119"/>
        <v>WD</v>
      </c>
    </row>
    <row r="1425" spans="12:16" x14ac:dyDescent="0.2">
      <c r="L1425" s="99">
        <f t="shared" si="120"/>
        <v>43214</v>
      </c>
      <c r="M1425" s="3">
        <f t="shared" si="116"/>
        <v>4</v>
      </c>
      <c r="N1425" s="3">
        <f t="shared" si="117"/>
        <v>2018</v>
      </c>
      <c r="O1425" s="3">
        <f t="shared" si="118"/>
        <v>3</v>
      </c>
      <c r="P1425" s="2" t="str">
        <f t="shared" si="119"/>
        <v>WD</v>
      </c>
    </row>
    <row r="1426" spans="12:16" x14ac:dyDescent="0.2">
      <c r="L1426" s="99">
        <f t="shared" si="120"/>
        <v>43215</v>
      </c>
      <c r="M1426" s="3">
        <f t="shared" si="116"/>
        <v>4</v>
      </c>
      <c r="N1426" s="3">
        <f t="shared" si="117"/>
        <v>2018</v>
      </c>
      <c r="O1426" s="3">
        <f t="shared" si="118"/>
        <v>4</v>
      </c>
      <c r="P1426" s="2" t="str">
        <f t="shared" si="119"/>
        <v>WD</v>
      </c>
    </row>
    <row r="1427" spans="12:16" x14ac:dyDescent="0.2">
      <c r="L1427" s="99">
        <f t="shared" si="120"/>
        <v>43216</v>
      </c>
      <c r="M1427" s="3">
        <f t="shared" si="116"/>
        <v>4</v>
      </c>
      <c r="N1427" s="3">
        <f t="shared" si="117"/>
        <v>2018</v>
      </c>
      <c r="O1427" s="3">
        <f t="shared" si="118"/>
        <v>5</v>
      </c>
      <c r="P1427" s="2" t="str">
        <f t="shared" si="119"/>
        <v>WD</v>
      </c>
    </row>
    <row r="1428" spans="12:16" x14ac:dyDescent="0.2">
      <c r="L1428" s="99">
        <f t="shared" si="120"/>
        <v>43217</v>
      </c>
      <c r="M1428" s="3">
        <f t="shared" si="116"/>
        <v>4</v>
      </c>
      <c r="N1428" s="3">
        <f t="shared" si="117"/>
        <v>2018</v>
      </c>
      <c r="O1428" s="3">
        <f t="shared" si="118"/>
        <v>6</v>
      </c>
      <c r="P1428" s="2" t="str">
        <f t="shared" si="119"/>
        <v>WD</v>
      </c>
    </row>
    <row r="1429" spans="12:16" x14ac:dyDescent="0.2">
      <c r="L1429" s="99">
        <f t="shared" si="120"/>
        <v>43218</v>
      </c>
      <c r="M1429" s="3">
        <f t="shared" si="116"/>
        <v>4</v>
      </c>
      <c r="N1429" s="3">
        <f t="shared" si="117"/>
        <v>2018</v>
      </c>
      <c r="O1429" s="3">
        <f t="shared" si="118"/>
        <v>7</v>
      </c>
      <c r="P1429" s="2" t="str">
        <f t="shared" si="119"/>
        <v>WE</v>
      </c>
    </row>
    <row r="1430" spans="12:16" x14ac:dyDescent="0.2">
      <c r="L1430" s="99">
        <f t="shared" si="120"/>
        <v>43219</v>
      </c>
      <c r="M1430" s="3">
        <f t="shared" si="116"/>
        <v>4</v>
      </c>
      <c r="N1430" s="3">
        <f t="shared" si="117"/>
        <v>2018</v>
      </c>
      <c r="O1430" s="3">
        <f t="shared" si="118"/>
        <v>1</v>
      </c>
      <c r="P1430" s="2" t="str">
        <f t="shared" si="119"/>
        <v>WE</v>
      </c>
    </row>
    <row r="1431" spans="12:16" x14ac:dyDescent="0.2">
      <c r="L1431" s="99">
        <f t="shared" si="120"/>
        <v>43220</v>
      </c>
      <c r="M1431" s="3">
        <f t="shared" si="116"/>
        <v>4</v>
      </c>
      <c r="N1431" s="3">
        <f t="shared" si="117"/>
        <v>2018</v>
      </c>
      <c r="O1431" s="3">
        <f t="shared" si="118"/>
        <v>2</v>
      </c>
      <c r="P1431" s="2" t="str">
        <f t="shared" si="119"/>
        <v>WD</v>
      </c>
    </row>
    <row r="1432" spans="12:16" x14ac:dyDescent="0.2">
      <c r="L1432" s="99">
        <f t="shared" si="120"/>
        <v>43221</v>
      </c>
      <c r="M1432" s="3">
        <f t="shared" si="116"/>
        <v>5</v>
      </c>
      <c r="N1432" s="3">
        <f t="shared" si="117"/>
        <v>2018</v>
      </c>
      <c r="O1432" s="3">
        <f t="shared" si="118"/>
        <v>3</v>
      </c>
      <c r="P1432" s="2" t="str">
        <f t="shared" si="119"/>
        <v>WD</v>
      </c>
    </row>
    <row r="1433" spans="12:16" x14ac:dyDescent="0.2">
      <c r="L1433" s="99">
        <f t="shared" si="120"/>
        <v>43222</v>
      </c>
      <c r="M1433" s="3">
        <f t="shared" si="116"/>
        <v>5</v>
      </c>
      <c r="N1433" s="3">
        <f t="shared" si="117"/>
        <v>2018</v>
      </c>
      <c r="O1433" s="3">
        <f t="shared" si="118"/>
        <v>4</v>
      </c>
      <c r="P1433" s="2" t="str">
        <f t="shared" si="119"/>
        <v>WD</v>
      </c>
    </row>
    <row r="1434" spans="12:16" x14ac:dyDescent="0.2">
      <c r="L1434" s="99">
        <f t="shared" si="120"/>
        <v>43223</v>
      </c>
      <c r="M1434" s="3">
        <f t="shared" si="116"/>
        <v>5</v>
      </c>
      <c r="N1434" s="3">
        <f t="shared" si="117"/>
        <v>2018</v>
      </c>
      <c r="O1434" s="3">
        <f t="shared" si="118"/>
        <v>5</v>
      </c>
      <c r="P1434" s="2" t="str">
        <f t="shared" si="119"/>
        <v>WD</v>
      </c>
    </row>
    <row r="1435" spans="12:16" x14ac:dyDescent="0.2">
      <c r="L1435" s="99">
        <f t="shared" si="120"/>
        <v>43224</v>
      </c>
      <c r="M1435" s="3">
        <f t="shared" si="116"/>
        <v>5</v>
      </c>
      <c r="N1435" s="3">
        <f t="shared" si="117"/>
        <v>2018</v>
      </c>
      <c r="O1435" s="3">
        <f t="shared" si="118"/>
        <v>6</v>
      </c>
      <c r="P1435" s="2" t="str">
        <f t="shared" si="119"/>
        <v>WD</v>
      </c>
    </row>
    <row r="1436" spans="12:16" x14ac:dyDescent="0.2">
      <c r="L1436" s="99">
        <f t="shared" si="120"/>
        <v>43225</v>
      </c>
      <c r="M1436" s="3">
        <f t="shared" si="116"/>
        <v>5</v>
      </c>
      <c r="N1436" s="3">
        <f t="shared" si="117"/>
        <v>2018</v>
      </c>
      <c r="O1436" s="3">
        <f t="shared" si="118"/>
        <v>7</v>
      </c>
      <c r="P1436" s="2" t="str">
        <f t="shared" si="119"/>
        <v>WE</v>
      </c>
    </row>
    <row r="1437" spans="12:16" x14ac:dyDescent="0.2">
      <c r="L1437" s="99">
        <f t="shared" si="120"/>
        <v>43226</v>
      </c>
      <c r="M1437" s="3">
        <f t="shared" si="116"/>
        <v>5</v>
      </c>
      <c r="N1437" s="3">
        <f t="shared" si="117"/>
        <v>2018</v>
      </c>
      <c r="O1437" s="3">
        <f t="shared" si="118"/>
        <v>1</v>
      </c>
      <c r="P1437" s="2" t="str">
        <f t="shared" si="119"/>
        <v>WE</v>
      </c>
    </row>
    <row r="1438" spans="12:16" x14ac:dyDescent="0.2">
      <c r="L1438" s="99">
        <f t="shared" si="120"/>
        <v>43227</v>
      </c>
      <c r="M1438" s="3">
        <f t="shared" si="116"/>
        <v>5</v>
      </c>
      <c r="N1438" s="3">
        <f t="shared" si="117"/>
        <v>2018</v>
      </c>
      <c r="O1438" s="3">
        <f t="shared" si="118"/>
        <v>2</v>
      </c>
      <c r="P1438" s="2" t="str">
        <f t="shared" si="119"/>
        <v>WD</v>
      </c>
    </row>
    <row r="1439" spans="12:16" x14ac:dyDescent="0.2">
      <c r="L1439" s="99">
        <f t="shared" si="120"/>
        <v>43228</v>
      </c>
      <c r="M1439" s="3">
        <f t="shared" si="116"/>
        <v>5</v>
      </c>
      <c r="N1439" s="3">
        <f t="shared" si="117"/>
        <v>2018</v>
      </c>
      <c r="O1439" s="3">
        <f t="shared" si="118"/>
        <v>3</v>
      </c>
      <c r="P1439" s="2" t="str">
        <f t="shared" si="119"/>
        <v>WD</v>
      </c>
    </row>
    <row r="1440" spans="12:16" x14ac:dyDescent="0.2">
      <c r="L1440" s="99">
        <f t="shared" si="120"/>
        <v>43229</v>
      </c>
      <c r="M1440" s="3">
        <f t="shared" si="116"/>
        <v>5</v>
      </c>
      <c r="N1440" s="3">
        <f t="shared" si="117"/>
        <v>2018</v>
      </c>
      <c r="O1440" s="3">
        <f t="shared" si="118"/>
        <v>4</v>
      </c>
      <c r="P1440" s="2" t="str">
        <f t="shared" si="119"/>
        <v>WD</v>
      </c>
    </row>
    <row r="1441" spans="12:16" x14ac:dyDescent="0.2">
      <c r="L1441" s="99">
        <f t="shared" si="120"/>
        <v>43230</v>
      </c>
      <c r="M1441" s="3">
        <f t="shared" si="116"/>
        <v>5</v>
      </c>
      <c r="N1441" s="3">
        <f t="shared" si="117"/>
        <v>2018</v>
      </c>
      <c r="O1441" s="3">
        <f t="shared" si="118"/>
        <v>5</v>
      </c>
      <c r="P1441" s="2" t="str">
        <f t="shared" si="119"/>
        <v>WD</v>
      </c>
    </row>
    <row r="1442" spans="12:16" x14ac:dyDescent="0.2">
      <c r="L1442" s="99">
        <f t="shared" si="120"/>
        <v>43231</v>
      </c>
      <c r="M1442" s="3">
        <f t="shared" si="116"/>
        <v>5</v>
      </c>
      <c r="N1442" s="3">
        <f t="shared" si="117"/>
        <v>2018</v>
      </c>
      <c r="O1442" s="3">
        <f t="shared" si="118"/>
        <v>6</v>
      </c>
      <c r="P1442" s="2" t="str">
        <f t="shared" si="119"/>
        <v>WD</v>
      </c>
    </row>
    <row r="1443" spans="12:16" x14ac:dyDescent="0.2">
      <c r="L1443" s="99">
        <f t="shared" si="120"/>
        <v>43232</v>
      </c>
      <c r="M1443" s="3">
        <f t="shared" si="116"/>
        <v>5</v>
      </c>
      <c r="N1443" s="3">
        <f t="shared" si="117"/>
        <v>2018</v>
      </c>
      <c r="O1443" s="3">
        <f t="shared" si="118"/>
        <v>7</v>
      </c>
      <c r="P1443" s="2" t="str">
        <f t="shared" si="119"/>
        <v>WE</v>
      </c>
    </row>
    <row r="1444" spans="12:16" x14ac:dyDescent="0.2">
      <c r="L1444" s="99">
        <f t="shared" si="120"/>
        <v>43233</v>
      </c>
      <c r="M1444" s="3">
        <f t="shared" si="116"/>
        <v>5</v>
      </c>
      <c r="N1444" s="3">
        <f t="shared" si="117"/>
        <v>2018</v>
      </c>
      <c r="O1444" s="3">
        <f t="shared" si="118"/>
        <v>1</v>
      </c>
      <c r="P1444" s="2" t="str">
        <f t="shared" si="119"/>
        <v>WE</v>
      </c>
    </row>
    <row r="1445" spans="12:16" x14ac:dyDescent="0.2">
      <c r="L1445" s="99">
        <f t="shared" si="120"/>
        <v>43234</v>
      </c>
      <c r="M1445" s="3">
        <f t="shared" si="116"/>
        <v>5</v>
      </c>
      <c r="N1445" s="3">
        <f t="shared" si="117"/>
        <v>2018</v>
      </c>
      <c r="O1445" s="3">
        <f t="shared" si="118"/>
        <v>2</v>
      </c>
      <c r="P1445" s="2" t="str">
        <f t="shared" si="119"/>
        <v>WD</v>
      </c>
    </row>
    <row r="1446" spans="12:16" x14ac:dyDescent="0.2">
      <c r="L1446" s="99">
        <f t="shared" si="120"/>
        <v>43235</v>
      </c>
      <c r="M1446" s="3">
        <f t="shared" si="116"/>
        <v>5</v>
      </c>
      <c r="N1446" s="3">
        <f t="shared" si="117"/>
        <v>2018</v>
      </c>
      <c r="O1446" s="3">
        <f t="shared" si="118"/>
        <v>3</v>
      </c>
      <c r="P1446" s="2" t="str">
        <f t="shared" si="119"/>
        <v>WD</v>
      </c>
    </row>
    <row r="1447" spans="12:16" x14ac:dyDescent="0.2">
      <c r="L1447" s="99">
        <f t="shared" si="120"/>
        <v>43236</v>
      </c>
      <c r="M1447" s="3">
        <f t="shared" si="116"/>
        <v>5</v>
      </c>
      <c r="N1447" s="3">
        <f t="shared" si="117"/>
        <v>2018</v>
      </c>
      <c r="O1447" s="3">
        <f t="shared" si="118"/>
        <v>4</v>
      </c>
      <c r="P1447" s="2" t="str">
        <f t="shared" si="119"/>
        <v>WD</v>
      </c>
    </row>
    <row r="1448" spans="12:16" x14ac:dyDescent="0.2">
      <c r="L1448" s="99">
        <f t="shared" si="120"/>
        <v>43237</v>
      </c>
      <c r="M1448" s="3">
        <f t="shared" si="116"/>
        <v>5</v>
      </c>
      <c r="N1448" s="3">
        <f t="shared" si="117"/>
        <v>2018</v>
      </c>
      <c r="O1448" s="3">
        <f t="shared" si="118"/>
        <v>5</v>
      </c>
      <c r="P1448" s="2" t="str">
        <f t="shared" si="119"/>
        <v>WD</v>
      </c>
    </row>
    <row r="1449" spans="12:16" x14ac:dyDescent="0.2">
      <c r="L1449" s="99">
        <f t="shared" si="120"/>
        <v>43238</v>
      </c>
      <c r="M1449" s="3">
        <f t="shared" si="116"/>
        <v>5</v>
      </c>
      <c r="N1449" s="3">
        <f t="shared" si="117"/>
        <v>2018</v>
      </c>
      <c r="O1449" s="3">
        <f t="shared" si="118"/>
        <v>6</v>
      </c>
      <c r="P1449" s="2" t="str">
        <f t="shared" si="119"/>
        <v>WD</v>
      </c>
    </row>
    <row r="1450" spans="12:16" x14ac:dyDescent="0.2">
      <c r="L1450" s="99">
        <f t="shared" si="120"/>
        <v>43239</v>
      </c>
      <c r="M1450" s="3">
        <f t="shared" si="116"/>
        <v>5</v>
      </c>
      <c r="N1450" s="3">
        <f t="shared" si="117"/>
        <v>2018</v>
      </c>
      <c r="O1450" s="3">
        <f t="shared" si="118"/>
        <v>7</v>
      </c>
      <c r="P1450" s="2" t="str">
        <f t="shared" si="119"/>
        <v>WE</v>
      </c>
    </row>
    <row r="1451" spans="12:16" x14ac:dyDescent="0.2">
      <c r="L1451" s="99">
        <f t="shared" si="120"/>
        <v>43240</v>
      </c>
      <c r="M1451" s="3">
        <f t="shared" si="116"/>
        <v>5</v>
      </c>
      <c r="N1451" s="3">
        <f t="shared" si="117"/>
        <v>2018</v>
      </c>
      <c r="O1451" s="3">
        <f t="shared" si="118"/>
        <v>1</v>
      </c>
      <c r="P1451" s="2" t="str">
        <f t="shared" si="119"/>
        <v>WE</v>
      </c>
    </row>
    <row r="1452" spans="12:16" x14ac:dyDescent="0.2">
      <c r="L1452" s="99">
        <f t="shared" si="120"/>
        <v>43241</v>
      </c>
      <c r="M1452" s="3">
        <f t="shared" si="116"/>
        <v>5</v>
      </c>
      <c r="N1452" s="3">
        <f t="shared" si="117"/>
        <v>2018</v>
      </c>
      <c r="O1452" s="3">
        <f t="shared" si="118"/>
        <v>2</v>
      </c>
      <c r="P1452" s="2" t="str">
        <f t="shared" si="119"/>
        <v>WD</v>
      </c>
    </row>
    <row r="1453" spans="12:16" x14ac:dyDescent="0.2">
      <c r="L1453" s="99">
        <f t="shared" si="120"/>
        <v>43242</v>
      </c>
      <c r="M1453" s="3">
        <f t="shared" si="116"/>
        <v>5</v>
      </c>
      <c r="N1453" s="3">
        <f t="shared" si="117"/>
        <v>2018</v>
      </c>
      <c r="O1453" s="3">
        <f t="shared" si="118"/>
        <v>3</v>
      </c>
      <c r="P1453" s="2" t="str">
        <f t="shared" si="119"/>
        <v>WD</v>
      </c>
    </row>
    <row r="1454" spans="12:16" x14ac:dyDescent="0.2">
      <c r="L1454" s="99">
        <f t="shared" si="120"/>
        <v>43243</v>
      </c>
      <c r="M1454" s="3">
        <f t="shared" si="116"/>
        <v>5</v>
      </c>
      <c r="N1454" s="3">
        <f t="shared" si="117"/>
        <v>2018</v>
      </c>
      <c r="O1454" s="3">
        <f t="shared" si="118"/>
        <v>4</v>
      </c>
      <c r="P1454" s="2" t="str">
        <f t="shared" si="119"/>
        <v>WD</v>
      </c>
    </row>
    <row r="1455" spans="12:16" x14ac:dyDescent="0.2">
      <c r="L1455" s="99">
        <f t="shared" si="120"/>
        <v>43244</v>
      </c>
      <c r="M1455" s="3">
        <f t="shared" si="116"/>
        <v>5</v>
      </c>
      <c r="N1455" s="3">
        <f t="shared" si="117"/>
        <v>2018</v>
      </c>
      <c r="O1455" s="3">
        <f t="shared" si="118"/>
        <v>5</v>
      </c>
      <c r="P1455" s="2" t="str">
        <f t="shared" si="119"/>
        <v>WD</v>
      </c>
    </row>
    <row r="1456" spans="12:16" x14ac:dyDescent="0.2">
      <c r="L1456" s="99">
        <f t="shared" si="120"/>
        <v>43245</v>
      </c>
      <c r="M1456" s="3">
        <f t="shared" si="116"/>
        <v>5</v>
      </c>
      <c r="N1456" s="3">
        <f t="shared" si="117"/>
        <v>2018</v>
      </c>
      <c r="O1456" s="3">
        <f t="shared" si="118"/>
        <v>6</v>
      </c>
      <c r="P1456" s="2" t="str">
        <f t="shared" si="119"/>
        <v>WD</v>
      </c>
    </row>
    <row r="1457" spans="12:16" x14ac:dyDescent="0.2">
      <c r="L1457" s="99">
        <f t="shared" si="120"/>
        <v>43246</v>
      </c>
      <c r="M1457" s="3">
        <f t="shared" si="116"/>
        <v>5</v>
      </c>
      <c r="N1457" s="3">
        <f t="shared" si="117"/>
        <v>2018</v>
      </c>
      <c r="O1457" s="3">
        <f t="shared" si="118"/>
        <v>7</v>
      </c>
      <c r="P1457" s="2" t="str">
        <f t="shared" si="119"/>
        <v>WE</v>
      </c>
    </row>
    <row r="1458" spans="12:16" x14ac:dyDescent="0.2">
      <c r="L1458" s="99">
        <f t="shared" si="120"/>
        <v>43247</v>
      </c>
      <c r="M1458" s="3">
        <f t="shared" si="116"/>
        <v>5</v>
      </c>
      <c r="N1458" s="3">
        <f t="shared" si="117"/>
        <v>2018</v>
      </c>
      <c r="O1458" s="3">
        <f t="shared" si="118"/>
        <v>1</v>
      </c>
      <c r="P1458" s="2" t="str">
        <f t="shared" si="119"/>
        <v>WE</v>
      </c>
    </row>
    <row r="1459" spans="12:16" x14ac:dyDescent="0.2">
      <c r="L1459" s="99">
        <f t="shared" si="120"/>
        <v>43248</v>
      </c>
      <c r="M1459" s="3">
        <f t="shared" si="116"/>
        <v>5</v>
      </c>
      <c r="N1459" s="3">
        <f t="shared" si="117"/>
        <v>2018</v>
      </c>
      <c r="O1459" s="3">
        <f t="shared" si="118"/>
        <v>2</v>
      </c>
      <c r="P1459" s="2" t="str">
        <f t="shared" si="119"/>
        <v>WD</v>
      </c>
    </row>
    <row r="1460" spans="12:16" x14ac:dyDescent="0.2">
      <c r="L1460" s="99">
        <f t="shared" si="120"/>
        <v>43249</v>
      </c>
      <c r="M1460" s="3">
        <f t="shared" si="116"/>
        <v>5</v>
      </c>
      <c r="N1460" s="3">
        <f t="shared" si="117"/>
        <v>2018</v>
      </c>
      <c r="O1460" s="3">
        <f t="shared" si="118"/>
        <v>3</v>
      </c>
      <c r="P1460" s="2" t="str">
        <f t="shared" si="119"/>
        <v>WD</v>
      </c>
    </row>
    <row r="1461" spans="12:16" x14ac:dyDescent="0.2">
      <c r="L1461" s="99">
        <f t="shared" si="120"/>
        <v>43250</v>
      </c>
      <c r="M1461" s="3">
        <f t="shared" si="116"/>
        <v>5</v>
      </c>
      <c r="N1461" s="3">
        <f t="shared" si="117"/>
        <v>2018</v>
      </c>
      <c r="O1461" s="3">
        <f t="shared" si="118"/>
        <v>4</v>
      </c>
      <c r="P1461" s="2" t="str">
        <f t="shared" si="119"/>
        <v>WD</v>
      </c>
    </row>
    <row r="1462" spans="12:16" x14ac:dyDescent="0.2">
      <c r="L1462" s="99">
        <f t="shared" si="120"/>
        <v>43251</v>
      </c>
      <c r="M1462" s="3">
        <f t="shared" si="116"/>
        <v>5</v>
      </c>
      <c r="N1462" s="3">
        <f t="shared" si="117"/>
        <v>2018</v>
      </c>
      <c r="O1462" s="3">
        <f t="shared" si="118"/>
        <v>5</v>
      </c>
      <c r="P1462" s="2" t="str">
        <f t="shared" si="119"/>
        <v>WD</v>
      </c>
    </row>
    <row r="1463" spans="12:16" x14ac:dyDescent="0.2">
      <c r="L1463" s="99">
        <f t="shared" si="120"/>
        <v>43252</v>
      </c>
      <c r="M1463" s="3">
        <f t="shared" si="116"/>
        <v>6</v>
      </c>
      <c r="N1463" s="3">
        <f t="shared" si="117"/>
        <v>2018</v>
      </c>
      <c r="O1463" s="3">
        <f t="shared" si="118"/>
        <v>6</v>
      </c>
      <c r="P1463" s="2" t="str">
        <f t="shared" si="119"/>
        <v>WD</v>
      </c>
    </row>
    <row r="1464" spans="12:16" x14ac:dyDescent="0.2">
      <c r="L1464" s="99">
        <f t="shared" si="120"/>
        <v>43253</v>
      </c>
      <c r="M1464" s="3">
        <f t="shared" si="116"/>
        <v>6</v>
      </c>
      <c r="N1464" s="3">
        <f t="shared" si="117"/>
        <v>2018</v>
      </c>
      <c r="O1464" s="3">
        <f t="shared" si="118"/>
        <v>7</v>
      </c>
      <c r="P1464" s="2" t="str">
        <f t="shared" si="119"/>
        <v>WE</v>
      </c>
    </row>
    <row r="1465" spans="12:16" x14ac:dyDescent="0.2">
      <c r="L1465" s="99">
        <f t="shared" si="120"/>
        <v>43254</v>
      </c>
      <c r="M1465" s="3">
        <f t="shared" si="116"/>
        <v>6</v>
      </c>
      <c r="N1465" s="3">
        <f t="shared" si="117"/>
        <v>2018</v>
      </c>
      <c r="O1465" s="3">
        <f t="shared" si="118"/>
        <v>1</v>
      </c>
      <c r="P1465" s="2" t="str">
        <f t="shared" si="119"/>
        <v>WE</v>
      </c>
    </row>
    <row r="1466" spans="12:16" x14ac:dyDescent="0.2">
      <c r="L1466" s="99">
        <f t="shared" si="120"/>
        <v>43255</v>
      </c>
      <c r="M1466" s="3">
        <f t="shared" si="116"/>
        <v>6</v>
      </c>
      <c r="N1466" s="3">
        <f t="shared" si="117"/>
        <v>2018</v>
      </c>
      <c r="O1466" s="3">
        <f t="shared" si="118"/>
        <v>2</v>
      </c>
      <c r="P1466" s="2" t="str">
        <f t="shared" si="119"/>
        <v>WD</v>
      </c>
    </row>
    <row r="1467" spans="12:16" x14ac:dyDescent="0.2">
      <c r="L1467" s="99">
        <f t="shared" si="120"/>
        <v>43256</v>
      </c>
      <c r="M1467" s="3">
        <f t="shared" si="116"/>
        <v>6</v>
      </c>
      <c r="N1467" s="3">
        <f t="shared" si="117"/>
        <v>2018</v>
      </c>
      <c r="O1467" s="3">
        <f t="shared" si="118"/>
        <v>3</v>
      </c>
      <c r="P1467" s="2" t="str">
        <f t="shared" si="119"/>
        <v>WD</v>
      </c>
    </row>
    <row r="1468" spans="12:16" x14ac:dyDescent="0.2">
      <c r="L1468" s="99">
        <f t="shared" si="120"/>
        <v>43257</v>
      </c>
      <c r="M1468" s="3">
        <f t="shared" si="116"/>
        <v>6</v>
      </c>
      <c r="N1468" s="3">
        <f t="shared" si="117"/>
        <v>2018</v>
      </c>
      <c r="O1468" s="3">
        <f t="shared" si="118"/>
        <v>4</v>
      </c>
      <c r="P1468" s="2" t="str">
        <f t="shared" si="119"/>
        <v>WD</v>
      </c>
    </row>
    <row r="1469" spans="12:16" x14ac:dyDescent="0.2">
      <c r="L1469" s="99">
        <f t="shared" si="120"/>
        <v>43258</v>
      </c>
      <c r="M1469" s="3">
        <f t="shared" si="116"/>
        <v>6</v>
      </c>
      <c r="N1469" s="3">
        <f t="shared" si="117"/>
        <v>2018</v>
      </c>
      <c r="O1469" s="3">
        <f t="shared" si="118"/>
        <v>5</v>
      </c>
      <c r="P1469" s="2" t="str">
        <f t="shared" si="119"/>
        <v>WD</v>
      </c>
    </row>
    <row r="1470" spans="12:16" x14ac:dyDescent="0.2">
      <c r="L1470" s="99">
        <f t="shared" si="120"/>
        <v>43259</v>
      </c>
      <c r="M1470" s="3">
        <f t="shared" si="116"/>
        <v>6</v>
      </c>
      <c r="N1470" s="3">
        <f t="shared" si="117"/>
        <v>2018</v>
      </c>
      <c r="O1470" s="3">
        <f t="shared" si="118"/>
        <v>6</v>
      </c>
      <c r="P1470" s="2" t="str">
        <f t="shared" si="119"/>
        <v>WD</v>
      </c>
    </row>
    <row r="1471" spans="12:16" x14ac:dyDescent="0.2">
      <c r="L1471" s="99">
        <f t="shared" si="120"/>
        <v>43260</v>
      </c>
      <c r="M1471" s="3">
        <f t="shared" si="116"/>
        <v>6</v>
      </c>
      <c r="N1471" s="3">
        <f t="shared" si="117"/>
        <v>2018</v>
      </c>
      <c r="O1471" s="3">
        <f t="shared" si="118"/>
        <v>7</v>
      </c>
      <c r="P1471" s="2" t="str">
        <f t="shared" si="119"/>
        <v>WE</v>
      </c>
    </row>
    <row r="1472" spans="12:16" x14ac:dyDescent="0.2">
      <c r="L1472" s="99">
        <f t="shared" si="120"/>
        <v>43261</v>
      </c>
      <c r="M1472" s="3">
        <f t="shared" si="116"/>
        <v>6</v>
      </c>
      <c r="N1472" s="3">
        <f t="shared" si="117"/>
        <v>2018</v>
      </c>
      <c r="O1472" s="3">
        <f t="shared" si="118"/>
        <v>1</v>
      </c>
      <c r="P1472" s="2" t="str">
        <f t="shared" si="119"/>
        <v>WE</v>
      </c>
    </row>
    <row r="1473" spans="12:16" x14ac:dyDescent="0.2">
      <c r="L1473" s="99">
        <f t="shared" si="120"/>
        <v>43262</v>
      </c>
      <c r="M1473" s="3">
        <f t="shared" si="116"/>
        <v>6</v>
      </c>
      <c r="N1473" s="3">
        <f t="shared" si="117"/>
        <v>2018</v>
      </c>
      <c r="O1473" s="3">
        <f t="shared" si="118"/>
        <v>2</v>
      </c>
      <c r="P1473" s="2" t="str">
        <f t="shared" si="119"/>
        <v>WD</v>
      </c>
    </row>
    <row r="1474" spans="12:16" x14ac:dyDescent="0.2">
      <c r="L1474" s="99">
        <f t="shared" si="120"/>
        <v>43263</v>
      </c>
      <c r="M1474" s="3">
        <f t="shared" si="116"/>
        <v>6</v>
      </c>
      <c r="N1474" s="3">
        <f t="shared" si="117"/>
        <v>2018</v>
      </c>
      <c r="O1474" s="3">
        <f t="shared" si="118"/>
        <v>3</v>
      </c>
      <c r="P1474" s="2" t="str">
        <f t="shared" si="119"/>
        <v>WD</v>
      </c>
    </row>
    <row r="1475" spans="12:16" x14ac:dyDescent="0.2">
      <c r="L1475" s="99">
        <f t="shared" si="120"/>
        <v>43264</v>
      </c>
      <c r="M1475" s="3">
        <f t="shared" ref="M1475:M1538" si="121">MONTH(L1475)</f>
        <v>6</v>
      </c>
      <c r="N1475" s="3">
        <f t="shared" ref="N1475:N1538" si="122">YEAR(L1475)</f>
        <v>2018</v>
      </c>
      <c r="O1475" s="3">
        <f t="shared" ref="O1475:O1538" si="123">WEEKDAY(L1475)</f>
        <v>4</v>
      </c>
      <c r="P1475" s="2" t="str">
        <f t="shared" ref="P1475:P1538" si="124">IF(O1475=1,"WE",IF(O1475=7,"WE","WD"))</f>
        <v>WD</v>
      </c>
    </row>
    <row r="1476" spans="12:16" x14ac:dyDescent="0.2">
      <c r="L1476" s="99">
        <f t="shared" ref="L1476:L1509" si="125">+L1475+1</f>
        <v>43265</v>
      </c>
      <c r="M1476" s="3">
        <f t="shared" si="121"/>
        <v>6</v>
      </c>
      <c r="N1476" s="3">
        <f t="shared" si="122"/>
        <v>2018</v>
      </c>
      <c r="O1476" s="3">
        <f t="shared" si="123"/>
        <v>5</v>
      </c>
      <c r="P1476" s="2" t="str">
        <f t="shared" si="124"/>
        <v>WD</v>
      </c>
    </row>
    <row r="1477" spans="12:16" x14ac:dyDescent="0.2">
      <c r="L1477" s="99">
        <f t="shared" si="125"/>
        <v>43266</v>
      </c>
      <c r="M1477" s="3">
        <f t="shared" si="121"/>
        <v>6</v>
      </c>
      <c r="N1477" s="3">
        <f t="shared" si="122"/>
        <v>2018</v>
      </c>
      <c r="O1477" s="3">
        <f t="shared" si="123"/>
        <v>6</v>
      </c>
      <c r="P1477" s="2" t="str">
        <f t="shared" si="124"/>
        <v>WD</v>
      </c>
    </row>
    <row r="1478" spans="12:16" x14ac:dyDescent="0.2">
      <c r="L1478" s="99">
        <f t="shared" si="125"/>
        <v>43267</v>
      </c>
      <c r="M1478" s="3">
        <f t="shared" si="121"/>
        <v>6</v>
      </c>
      <c r="N1478" s="3">
        <f t="shared" si="122"/>
        <v>2018</v>
      </c>
      <c r="O1478" s="3">
        <f t="shared" si="123"/>
        <v>7</v>
      </c>
      <c r="P1478" s="2" t="str">
        <f t="shared" si="124"/>
        <v>WE</v>
      </c>
    </row>
    <row r="1479" spans="12:16" x14ac:dyDescent="0.2">
      <c r="L1479" s="99">
        <f t="shared" si="125"/>
        <v>43268</v>
      </c>
      <c r="M1479" s="3">
        <f t="shared" si="121"/>
        <v>6</v>
      </c>
      <c r="N1479" s="3">
        <f t="shared" si="122"/>
        <v>2018</v>
      </c>
      <c r="O1479" s="3">
        <f t="shared" si="123"/>
        <v>1</v>
      </c>
      <c r="P1479" s="2" t="str">
        <f t="shared" si="124"/>
        <v>WE</v>
      </c>
    </row>
    <row r="1480" spans="12:16" x14ac:dyDescent="0.2">
      <c r="L1480" s="99">
        <f t="shared" si="125"/>
        <v>43269</v>
      </c>
      <c r="M1480" s="3">
        <f t="shared" si="121"/>
        <v>6</v>
      </c>
      <c r="N1480" s="3">
        <f t="shared" si="122"/>
        <v>2018</v>
      </c>
      <c r="O1480" s="3">
        <f t="shared" si="123"/>
        <v>2</v>
      </c>
      <c r="P1480" s="2" t="str">
        <f t="shared" si="124"/>
        <v>WD</v>
      </c>
    </row>
    <row r="1481" spans="12:16" x14ac:dyDescent="0.2">
      <c r="L1481" s="99">
        <f t="shared" si="125"/>
        <v>43270</v>
      </c>
      <c r="M1481" s="3">
        <f t="shared" si="121"/>
        <v>6</v>
      </c>
      <c r="N1481" s="3">
        <f t="shared" si="122"/>
        <v>2018</v>
      </c>
      <c r="O1481" s="3">
        <f t="shared" si="123"/>
        <v>3</v>
      </c>
      <c r="P1481" s="2" t="str">
        <f t="shared" si="124"/>
        <v>WD</v>
      </c>
    </row>
    <row r="1482" spans="12:16" x14ac:dyDescent="0.2">
      <c r="L1482" s="99">
        <f t="shared" si="125"/>
        <v>43271</v>
      </c>
      <c r="M1482" s="3">
        <f t="shared" si="121"/>
        <v>6</v>
      </c>
      <c r="N1482" s="3">
        <f t="shared" si="122"/>
        <v>2018</v>
      </c>
      <c r="O1482" s="3">
        <f t="shared" si="123"/>
        <v>4</v>
      </c>
      <c r="P1482" s="2" t="str">
        <f t="shared" si="124"/>
        <v>WD</v>
      </c>
    </row>
    <row r="1483" spans="12:16" x14ac:dyDescent="0.2">
      <c r="L1483" s="99">
        <f t="shared" si="125"/>
        <v>43272</v>
      </c>
      <c r="M1483" s="3">
        <f t="shared" si="121"/>
        <v>6</v>
      </c>
      <c r="N1483" s="3">
        <f t="shared" si="122"/>
        <v>2018</v>
      </c>
      <c r="O1483" s="3">
        <f t="shared" si="123"/>
        <v>5</v>
      </c>
      <c r="P1483" s="2" t="str">
        <f t="shared" si="124"/>
        <v>WD</v>
      </c>
    </row>
    <row r="1484" spans="12:16" x14ac:dyDescent="0.2">
      <c r="L1484" s="99">
        <f t="shared" si="125"/>
        <v>43273</v>
      </c>
      <c r="M1484" s="3">
        <f t="shared" si="121"/>
        <v>6</v>
      </c>
      <c r="N1484" s="3">
        <f t="shared" si="122"/>
        <v>2018</v>
      </c>
      <c r="O1484" s="3">
        <f t="shared" si="123"/>
        <v>6</v>
      </c>
      <c r="P1484" s="2" t="str">
        <f t="shared" si="124"/>
        <v>WD</v>
      </c>
    </row>
    <row r="1485" spans="12:16" x14ac:dyDescent="0.2">
      <c r="L1485" s="99">
        <f t="shared" si="125"/>
        <v>43274</v>
      </c>
      <c r="M1485" s="3">
        <f t="shared" si="121"/>
        <v>6</v>
      </c>
      <c r="N1485" s="3">
        <f t="shared" si="122"/>
        <v>2018</v>
      </c>
      <c r="O1485" s="3">
        <f t="shared" si="123"/>
        <v>7</v>
      </c>
      <c r="P1485" s="2" t="str">
        <f t="shared" si="124"/>
        <v>WE</v>
      </c>
    </row>
    <row r="1486" spans="12:16" x14ac:dyDescent="0.2">
      <c r="L1486" s="99">
        <f t="shared" si="125"/>
        <v>43275</v>
      </c>
      <c r="M1486" s="3">
        <f t="shared" si="121"/>
        <v>6</v>
      </c>
      <c r="N1486" s="3">
        <f t="shared" si="122"/>
        <v>2018</v>
      </c>
      <c r="O1486" s="3">
        <f t="shared" si="123"/>
        <v>1</v>
      </c>
      <c r="P1486" s="2" t="str">
        <f t="shared" si="124"/>
        <v>WE</v>
      </c>
    </row>
    <row r="1487" spans="12:16" x14ac:dyDescent="0.2">
      <c r="L1487" s="99">
        <f t="shared" si="125"/>
        <v>43276</v>
      </c>
      <c r="M1487" s="3">
        <f t="shared" si="121"/>
        <v>6</v>
      </c>
      <c r="N1487" s="3">
        <f t="shared" si="122"/>
        <v>2018</v>
      </c>
      <c r="O1487" s="3">
        <f t="shared" si="123"/>
        <v>2</v>
      </c>
      <c r="P1487" s="2" t="str">
        <f t="shared" si="124"/>
        <v>WD</v>
      </c>
    </row>
    <row r="1488" spans="12:16" x14ac:dyDescent="0.2">
      <c r="L1488" s="99">
        <f t="shared" si="125"/>
        <v>43277</v>
      </c>
      <c r="M1488" s="3">
        <f t="shared" si="121"/>
        <v>6</v>
      </c>
      <c r="N1488" s="3">
        <f t="shared" si="122"/>
        <v>2018</v>
      </c>
      <c r="O1488" s="3">
        <f t="shared" si="123"/>
        <v>3</v>
      </c>
      <c r="P1488" s="2" t="str">
        <f t="shared" si="124"/>
        <v>WD</v>
      </c>
    </row>
    <row r="1489" spans="12:16" x14ac:dyDescent="0.2">
      <c r="L1489" s="99">
        <f t="shared" si="125"/>
        <v>43278</v>
      </c>
      <c r="M1489" s="3">
        <f t="shared" si="121"/>
        <v>6</v>
      </c>
      <c r="N1489" s="3">
        <f t="shared" si="122"/>
        <v>2018</v>
      </c>
      <c r="O1489" s="3">
        <f t="shared" si="123"/>
        <v>4</v>
      </c>
      <c r="P1489" s="2" t="str">
        <f t="shared" si="124"/>
        <v>WD</v>
      </c>
    </row>
    <row r="1490" spans="12:16" x14ac:dyDescent="0.2">
      <c r="L1490" s="99">
        <f t="shared" si="125"/>
        <v>43279</v>
      </c>
      <c r="M1490" s="3">
        <f t="shared" si="121"/>
        <v>6</v>
      </c>
      <c r="N1490" s="3">
        <f t="shared" si="122"/>
        <v>2018</v>
      </c>
      <c r="O1490" s="3">
        <f t="shared" si="123"/>
        <v>5</v>
      </c>
      <c r="P1490" s="2" t="str">
        <f t="shared" si="124"/>
        <v>WD</v>
      </c>
    </row>
    <row r="1491" spans="12:16" x14ac:dyDescent="0.2">
      <c r="L1491" s="99">
        <f t="shared" si="125"/>
        <v>43280</v>
      </c>
      <c r="M1491" s="3">
        <f t="shared" si="121"/>
        <v>6</v>
      </c>
      <c r="N1491" s="3">
        <f t="shared" si="122"/>
        <v>2018</v>
      </c>
      <c r="O1491" s="3">
        <f t="shared" si="123"/>
        <v>6</v>
      </c>
      <c r="P1491" s="2" t="str">
        <f t="shared" si="124"/>
        <v>WD</v>
      </c>
    </row>
    <row r="1492" spans="12:16" x14ac:dyDescent="0.2">
      <c r="L1492" s="99">
        <f t="shared" si="125"/>
        <v>43281</v>
      </c>
      <c r="M1492" s="3">
        <f t="shared" si="121"/>
        <v>6</v>
      </c>
      <c r="N1492" s="3">
        <f t="shared" si="122"/>
        <v>2018</v>
      </c>
      <c r="O1492" s="3">
        <f t="shared" si="123"/>
        <v>7</v>
      </c>
      <c r="P1492" s="2" t="str">
        <f t="shared" si="124"/>
        <v>WE</v>
      </c>
    </row>
    <row r="1493" spans="12:16" x14ac:dyDescent="0.2">
      <c r="L1493" s="99">
        <f t="shared" si="125"/>
        <v>43282</v>
      </c>
      <c r="M1493" s="3">
        <f t="shared" si="121"/>
        <v>7</v>
      </c>
      <c r="N1493" s="3">
        <f t="shared" si="122"/>
        <v>2018</v>
      </c>
      <c r="O1493" s="3">
        <f t="shared" si="123"/>
        <v>1</v>
      </c>
      <c r="P1493" s="2" t="str">
        <f t="shared" si="124"/>
        <v>WE</v>
      </c>
    </row>
    <row r="1494" spans="12:16" x14ac:dyDescent="0.2">
      <c r="L1494" s="99">
        <f t="shared" si="125"/>
        <v>43283</v>
      </c>
      <c r="M1494" s="3">
        <f t="shared" si="121"/>
        <v>7</v>
      </c>
      <c r="N1494" s="3">
        <f t="shared" si="122"/>
        <v>2018</v>
      </c>
      <c r="O1494" s="3">
        <f t="shared" si="123"/>
        <v>2</v>
      </c>
      <c r="P1494" s="2" t="str">
        <f t="shared" si="124"/>
        <v>WD</v>
      </c>
    </row>
    <row r="1495" spans="12:16" x14ac:dyDescent="0.2">
      <c r="L1495" s="99">
        <f t="shared" si="125"/>
        <v>43284</v>
      </c>
      <c r="M1495" s="3">
        <f t="shared" si="121"/>
        <v>7</v>
      </c>
      <c r="N1495" s="3">
        <f t="shared" si="122"/>
        <v>2018</v>
      </c>
      <c r="O1495" s="3">
        <f t="shared" si="123"/>
        <v>3</v>
      </c>
      <c r="P1495" s="2" t="str">
        <f t="shared" si="124"/>
        <v>WD</v>
      </c>
    </row>
    <row r="1496" spans="12:16" x14ac:dyDescent="0.2">
      <c r="L1496" s="99">
        <f t="shared" si="125"/>
        <v>43285</v>
      </c>
      <c r="M1496" s="3">
        <f t="shared" si="121"/>
        <v>7</v>
      </c>
      <c r="N1496" s="3">
        <f t="shared" si="122"/>
        <v>2018</v>
      </c>
      <c r="O1496" s="3">
        <f t="shared" si="123"/>
        <v>4</v>
      </c>
      <c r="P1496" s="2" t="str">
        <f t="shared" si="124"/>
        <v>WD</v>
      </c>
    </row>
    <row r="1497" spans="12:16" x14ac:dyDescent="0.2">
      <c r="L1497" s="99">
        <f t="shared" si="125"/>
        <v>43286</v>
      </c>
      <c r="M1497" s="3">
        <f t="shared" si="121"/>
        <v>7</v>
      </c>
      <c r="N1497" s="3">
        <f t="shared" si="122"/>
        <v>2018</v>
      </c>
      <c r="O1497" s="3">
        <f t="shared" si="123"/>
        <v>5</v>
      </c>
      <c r="P1497" s="2" t="str">
        <f t="shared" si="124"/>
        <v>WD</v>
      </c>
    </row>
    <row r="1498" spans="12:16" x14ac:dyDescent="0.2">
      <c r="L1498" s="99">
        <f t="shared" si="125"/>
        <v>43287</v>
      </c>
      <c r="M1498" s="3">
        <f t="shared" si="121"/>
        <v>7</v>
      </c>
      <c r="N1498" s="3">
        <f t="shared" si="122"/>
        <v>2018</v>
      </c>
      <c r="O1498" s="3">
        <f t="shared" si="123"/>
        <v>6</v>
      </c>
      <c r="P1498" s="2" t="str">
        <f t="shared" si="124"/>
        <v>WD</v>
      </c>
    </row>
    <row r="1499" spans="12:16" x14ac:dyDescent="0.2">
      <c r="L1499" s="99">
        <f t="shared" si="125"/>
        <v>43288</v>
      </c>
      <c r="M1499" s="3">
        <f t="shared" si="121"/>
        <v>7</v>
      </c>
      <c r="N1499" s="3">
        <f t="shared" si="122"/>
        <v>2018</v>
      </c>
      <c r="O1499" s="3">
        <f t="shared" si="123"/>
        <v>7</v>
      </c>
      <c r="P1499" s="2" t="str">
        <f t="shared" si="124"/>
        <v>WE</v>
      </c>
    </row>
    <row r="1500" spans="12:16" x14ac:dyDescent="0.2">
      <c r="L1500" s="99">
        <f t="shared" si="125"/>
        <v>43289</v>
      </c>
      <c r="M1500" s="3">
        <f t="shared" si="121"/>
        <v>7</v>
      </c>
      <c r="N1500" s="3">
        <f t="shared" si="122"/>
        <v>2018</v>
      </c>
      <c r="O1500" s="3">
        <f t="shared" si="123"/>
        <v>1</v>
      </c>
      <c r="P1500" s="2" t="str">
        <f t="shared" si="124"/>
        <v>WE</v>
      </c>
    </row>
    <row r="1501" spans="12:16" x14ac:dyDescent="0.2">
      <c r="L1501" s="99">
        <f t="shared" si="125"/>
        <v>43290</v>
      </c>
      <c r="M1501" s="3">
        <f t="shared" si="121"/>
        <v>7</v>
      </c>
      <c r="N1501" s="3">
        <f t="shared" si="122"/>
        <v>2018</v>
      </c>
      <c r="O1501" s="3">
        <f t="shared" si="123"/>
        <v>2</v>
      </c>
      <c r="P1501" s="2" t="str">
        <f t="shared" si="124"/>
        <v>WD</v>
      </c>
    </row>
    <row r="1502" spans="12:16" x14ac:dyDescent="0.2">
      <c r="L1502" s="99">
        <f t="shared" si="125"/>
        <v>43291</v>
      </c>
      <c r="M1502" s="3">
        <f t="shared" si="121"/>
        <v>7</v>
      </c>
      <c r="N1502" s="3">
        <f t="shared" si="122"/>
        <v>2018</v>
      </c>
      <c r="O1502" s="3">
        <f t="shared" si="123"/>
        <v>3</v>
      </c>
      <c r="P1502" s="2" t="str">
        <f t="shared" si="124"/>
        <v>WD</v>
      </c>
    </row>
    <row r="1503" spans="12:16" x14ac:dyDescent="0.2">
      <c r="L1503" s="99">
        <f t="shared" si="125"/>
        <v>43292</v>
      </c>
      <c r="M1503" s="3">
        <f t="shared" si="121"/>
        <v>7</v>
      </c>
      <c r="N1503" s="3">
        <f t="shared" si="122"/>
        <v>2018</v>
      </c>
      <c r="O1503" s="3">
        <f t="shared" si="123"/>
        <v>4</v>
      </c>
      <c r="P1503" s="2" t="str">
        <f t="shared" si="124"/>
        <v>WD</v>
      </c>
    </row>
    <row r="1504" spans="12:16" x14ac:dyDescent="0.2">
      <c r="L1504" s="99">
        <f t="shared" si="125"/>
        <v>43293</v>
      </c>
      <c r="M1504" s="3">
        <f t="shared" si="121"/>
        <v>7</v>
      </c>
      <c r="N1504" s="3">
        <f t="shared" si="122"/>
        <v>2018</v>
      </c>
      <c r="O1504" s="3">
        <f t="shared" si="123"/>
        <v>5</v>
      </c>
      <c r="P1504" s="2" t="str">
        <f t="shared" si="124"/>
        <v>WD</v>
      </c>
    </row>
    <row r="1505" spans="12:16" x14ac:dyDescent="0.2">
      <c r="L1505" s="99">
        <f t="shared" si="125"/>
        <v>43294</v>
      </c>
      <c r="M1505" s="3">
        <f t="shared" si="121"/>
        <v>7</v>
      </c>
      <c r="N1505" s="3">
        <f t="shared" si="122"/>
        <v>2018</v>
      </c>
      <c r="O1505" s="3">
        <f t="shared" si="123"/>
        <v>6</v>
      </c>
      <c r="P1505" s="2" t="str">
        <f t="shared" si="124"/>
        <v>WD</v>
      </c>
    </row>
    <row r="1506" spans="12:16" x14ac:dyDescent="0.2">
      <c r="L1506" s="99">
        <f t="shared" si="125"/>
        <v>43295</v>
      </c>
      <c r="M1506" s="3">
        <f t="shared" si="121"/>
        <v>7</v>
      </c>
      <c r="N1506" s="3">
        <f t="shared" si="122"/>
        <v>2018</v>
      </c>
      <c r="O1506" s="3">
        <f t="shared" si="123"/>
        <v>7</v>
      </c>
      <c r="P1506" s="2" t="str">
        <f t="shared" si="124"/>
        <v>WE</v>
      </c>
    </row>
    <row r="1507" spans="12:16" x14ac:dyDescent="0.2">
      <c r="L1507" s="99">
        <f t="shared" si="125"/>
        <v>43296</v>
      </c>
      <c r="M1507" s="3">
        <f t="shared" si="121"/>
        <v>7</v>
      </c>
      <c r="N1507" s="3">
        <f t="shared" si="122"/>
        <v>2018</v>
      </c>
      <c r="O1507" s="3">
        <f t="shared" si="123"/>
        <v>1</v>
      </c>
      <c r="P1507" s="2" t="str">
        <f t="shared" si="124"/>
        <v>WE</v>
      </c>
    </row>
    <row r="1508" spans="12:16" x14ac:dyDescent="0.2">
      <c r="L1508" s="99">
        <f t="shared" si="125"/>
        <v>43297</v>
      </c>
      <c r="M1508" s="3">
        <f t="shared" si="121"/>
        <v>7</v>
      </c>
      <c r="N1508" s="3">
        <f t="shared" si="122"/>
        <v>2018</v>
      </c>
      <c r="O1508" s="3">
        <f t="shared" si="123"/>
        <v>2</v>
      </c>
      <c r="P1508" s="2" t="str">
        <f t="shared" si="124"/>
        <v>WD</v>
      </c>
    </row>
    <row r="1509" spans="12:16" x14ac:dyDescent="0.2">
      <c r="L1509" s="99">
        <f t="shared" si="125"/>
        <v>43298</v>
      </c>
      <c r="M1509" s="3">
        <f t="shared" si="121"/>
        <v>7</v>
      </c>
      <c r="N1509" s="3">
        <f t="shared" si="122"/>
        <v>2018</v>
      </c>
      <c r="O1509" s="3">
        <f t="shared" si="123"/>
        <v>3</v>
      </c>
      <c r="P1509" s="2" t="str">
        <f t="shared" si="124"/>
        <v>WD</v>
      </c>
    </row>
    <row r="1510" spans="12:16" x14ac:dyDescent="0.2">
      <c r="L1510" s="99">
        <f>+L1509+1</f>
        <v>43299</v>
      </c>
      <c r="M1510" s="3">
        <f t="shared" si="121"/>
        <v>7</v>
      </c>
      <c r="N1510" s="3">
        <f t="shared" si="122"/>
        <v>2018</v>
      </c>
      <c r="O1510" s="3">
        <f t="shared" si="123"/>
        <v>4</v>
      </c>
      <c r="P1510" s="2" t="str">
        <f t="shared" si="124"/>
        <v>WD</v>
      </c>
    </row>
    <row r="1511" spans="12:16" x14ac:dyDescent="0.2">
      <c r="L1511" s="99">
        <f t="shared" ref="L1511:L1574" si="126">+L1510+1</f>
        <v>43300</v>
      </c>
      <c r="M1511" s="3">
        <f t="shared" si="121"/>
        <v>7</v>
      </c>
      <c r="N1511" s="3">
        <f t="shared" si="122"/>
        <v>2018</v>
      </c>
      <c r="O1511" s="3">
        <f t="shared" si="123"/>
        <v>5</v>
      </c>
      <c r="P1511" s="2" t="str">
        <f t="shared" si="124"/>
        <v>WD</v>
      </c>
    </row>
    <row r="1512" spans="12:16" x14ac:dyDescent="0.2">
      <c r="L1512" s="99">
        <f t="shared" si="126"/>
        <v>43301</v>
      </c>
      <c r="M1512" s="3">
        <f t="shared" si="121"/>
        <v>7</v>
      </c>
      <c r="N1512" s="3">
        <f t="shared" si="122"/>
        <v>2018</v>
      </c>
      <c r="O1512" s="3">
        <f t="shared" si="123"/>
        <v>6</v>
      </c>
      <c r="P1512" s="2" t="str">
        <f t="shared" si="124"/>
        <v>WD</v>
      </c>
    </row>
    <row r="1513" spans="12:16" x14ac:dyDescent="0.2">
      <c r="L1513" s="99">
        <f t="shared" si="126"/>
        <v>43302</v>
      </c>
      <c r="M1513" s="3">
        <f t="shared" si="121"/>
        <v>7</v>
      </c>
      <c r="N1513" s="3">
        <f t="shared" si="122"/>
        <v>2018</v>
      </c>
      <c r="O1513" s="3">
        <f t="shared" si="123"/>
        <v>7</v>
      </c>
      <c r="P1513" s="2" t="str">
        <f t="shared" si="124"/>
        <v>WE</v>
      </c>
    </row>
    <row r="1514" spans="12:16" x14ac:dyDescent="0.2">
      <c r="L1514" s="99">
        <f t="shared" si="126"/>
        <v>43303</v>
      </c>
      <c r="M1514" s="3">
        <f t="shared" si="121"/>
        <v>7</v>
      </c>
      <c r="N1514" s="3">
        <f t="shared" si="122"/>
        <v>2018</v>
      </c>
      <c r="O1514" s="3">
        <f t="shared" si="123"/>
        <v>1</v>
      </c>
      <c r="P1514" s="2" t="str">
        <f t="shared" si="124"/>
        <v>WE</v>
      </c>
    </row>
    <row r="1515" spans="12:16" x14ac:dyDescent="0.2">
      <c r="L1515" s="99">
        <f t="shared" si="126"/>
        <v>43304</v>
      </c>
      <c r="M1515" s="3">
        <f t="shared" si="121"/>
        <v>7</v>
      </c>
      <c r="N1515" s="3">
        <f t="shared" si="122"/>
        <v>2018</v>
      </c>
      <c r="O1515" s="3">
        <f t="shared" si="123"/>
        <v>2</v>
      </c>
      <c r="P1515" s="2" t="str">
        <f t="shared" si="124"/>
        <v>WD</v>
      </c>
    </row>
    <row r="1516" spans="12:16" x14ac:dyDescent="0.2">
      <c r="L1516" s="99">
        <f t="shared" si="126"/>
        <v>43305</v>
      </c>
      <c r="M1516" s="3">
        <f t="shared" si="121"/>
        <v>7</v>
      </c>
      <c r="N1516" s="3">
        <f t="shared" si="122"/>
        <v>2018</v>
      </c>
      <c r="O1516" s="3">
        <f t="shared" si="123"/>
        <v>3</v>
      </c>
      <c r="P1516" s="2" t="str">
        <f t="shared" si="124"/>
        <v>WD</v>
      </c>
    </row>
    <row r="1517" spans="12:16" x14ac:dyDescent="0.2">
      <c r="L1517" s="99">
        <f t="shared" si="126"/>
        <v>43306</v>
      </c>
      <c r="M1517" s="3">
        <f t="shared" si="121"/>
        <v>7</v>
      </c>
      <c r="N1517" s="3">
        <f t="shared" si="122"/>
        <v>2018</v>
      </c>
      <c r="O1517" s="3">
        <f t="shared" si="123"/>
        <v>4</v>
      </c>
      <c r="P1517" s="2" t="str">
        <f t="shared" si="124"/>
        <v>WD</v>
      </c>
    </row>
    <row r="1518" spans="12:16" x14ac:dyDescent="0.2">
      <c r="L1518" s="99">
        <f t="shared" si="126"/>
        <v>43307</v>
      </c>
      <c r="M1518" s="3">
        <f t="shared" si="121"/>
        <v>7</v>
      </c>
      <c r="N1518" s="3">
        <f t="shared" si="122"/>
        <v>2018</v>
      </c>
      <c r="O1518" s="3">
        <f t="shared" si="123"/>
        <v>5</v>
      </c>
      <c r="P1518" s="2" t="str">
        <f t="shared" si="124"/>
        <v>WD</v>
      </c>
    </row>
    <row r="1519" spans="12:16" x14ac:dyDescent="0.2">
      <c r="L1519" s="99">
        <f t="shared" si="126"/>
        <v>43308</v>
      </c>
      <c r="M1519" s="3">
        <f t="shared" si="121"/>
        <v>7</v>
      </c>
      <c r="N1519" s="3">
        <f t="shared" si="122"/>
        <v>2018</v>
      </c>
      <c r="O1519" s="3">
        <f t="shared" si="123"/>
        <v>6</v>
      </c>
      <c r="P1519" s="2" t="str">
        <f t="shared" si="124"/>
        <v>WD</v>
      </c>
    </row>
    <row r="1520" spans="12:16" x14ac:dyDescent="0.2">
      <c r="L1520" s="99">
        <f t="shared" si="126"/>
        <v>43309</v>
      </c>
      <c r="M1520" s="3">
        <f t="shared" si="121"/>
        <v>7</v>
      </c>
      <c r="N1520" s="3">
        <f t="shared" si="122"/>
        <v>2018</v>
      </c>
      <c r="O1520" s="3">
        <f t="shared" si="123"/>
        <v>7</v>
      </c>
      <c r="P1520" s="2" t="str">
        <f t="shared" si="124"/>
        <v>WE</v>
      </c>
    </row>
    <row r="1521" spans="12:16" x14ac:dyDescent="0.2">
      <c r="L1521" s="99">
        <f t="shared" si="126"/>
        <v>43310</v>
      </c>
      <c r="M1521" s="3">
        <f t="shared" si="121"/>
        <v>7</v>
      </c>
      <c r="N1521" s="3">
        <f t="shared" si="122"/>
        <v>2018</v>
      </c>
      <c r="O1521" s="3">
        <f t="shared" si="123"/>
        <v>1</v>
      </c>
      <c r="P1521" s="2" t="str">
        <f t="shared" si="124"/>
        <v>WE</v>
      </c>
    </row>
    <row r="1522" spans="12:16" x14ac:dyDescent="0.2">
      <c r="L1522" s="99">
        <f t="shared" si="126"/>
        <v>43311</v>
      </c>
      <c r="M1522" s="3">
        <f t="shared" si="121"/>
        <v>7</v>
      </c>
      <c r="N1522" s="3">
        <f t="shared" si="122"/>
        <v>2018</v>
      </c>
      <c r="O1522" s="3">
        <f t="shared" si="123"/>
        <v>2</v>
      </c>
      <c r="P1522" s="2" t="str">
        <f t="shared" si="124"/>
        <v>WD</v>
      </c>
    </row>
    <row r="1523" spans="12:16" x14ac:dyDescent="0.2">
      <c r="L1523" s="99">
        <f t="shared" si="126"/>
        <v>43312</v>
      </c>
      <c r="M1523" s="3">
        <f t="shared" si="121"/>
        <v>7</v>
      </c>
      <c r="N1523" s="3">
        <f t="shared" si="122"/>
        <v>2018</v>
      </c>
      <c r="O1523" s="3">
        <f t="shared" si="123"/>
        <v>3</v>
      </c>
      <c r="P1523" s="2" t="str">
        <f t="shared" si="124"/>
        <v>WD</v>
      </c>
    </row>
    <row r="1524" spans="12:16" x14ac:dyDescent="0.2">
      <c r="L1524" s="99">
        <f t="shared" si="126"/>
        <v>43313</v>
      </c>
      <c r="M1524" s="3">
        <f t="shared" si="121"/>
        <v>8</v>
      </c>
      <c r="N1524" s="3">
        <f t="shared" si="122"/>
        <v>2018</v>
      </c>
      <c r="O1524" s="3">
        <f t="shared" si="123"/>
        <v>4</v>
      </c>
      <c r="P1524" s="2" t="str">
        <f t="shared" si="124"/>
        <v>WD</v>
      </c>
    </row>
    <row r="1525" spans="12:16" x14ac:dyDescent="0.2">
      <c r="L1525" s="99">
        <f t="shared" si="126"/>
        <v>43314</v>
      </c>
      <c r="M1525" s="3">
        <f t="shared" si="121"/>
        <v>8</v>
      </c>
      <c r="N1525" s="3">
        <f t="shared" si="122"/>
        <v>2018</v>
      </c>
      <c r="O1525" s="3">
        <f t="shared" si="123"/>
        <v>5</v>
      </c>
      <c r="P1525" s="2" t="str">
        <f t="shared" si="124"/>
        <v>WD</v>
      </c>
    </row>
    <row r="1526" spans="12:16" x14ac:dyDescent="0.2">
      <c r="L1526" s="99">
        <f t="shared" si="126"/>
        <v>43315</v>
      </c>
      <c r="M1526" s="3">
        <f t="shared" si="121"/>
        <v>8</v>
      </c>
      <c r="N1526" s="3">
        <f t="shared" si="122"/>
        <v>2018</v>
      </c>
      <c r="O1526" s="3">
        <f t="shared" si="123"/>
        <v>6</v>
      </c>
      <c r="P1526" s="2" t="str">
        <f t="shared" si="124"/>
        <v>WD</v>
      </c>
    </row>
    <row r="1527" spans="12:16" x14ac:dyDescent="0.2">
      <c r="L1527" s="99">
        <f t="shared" si="126"/>
        <v>43316</v>
      </c>
      <c r="M1527" s="3">
        <f t="shared" si="121"/>
        <v>8</v>
      </c>
      <c r="N1527" s="3">
        <f t="shared" si="122"/>
        <v>2018</v>
      </c>
      <c r="O1527" s="3">
        <f t="shared" si="123"/>
        <v>7</v>
      </c>
      <c r="P1527" s="2" t="str">
        <f t="shared" si="124"/>
        <v>WE</v>
      </c>
    </row>
    <row r="1528" spans="12:16" x14ac:dyDescent="0.2">
      <c r="L1528" s="99">
        <f t="shared" si="126"/>
        <v>43317</v>
      </c>
      <c r="M1528" s="3">
        <f t="shared" si="121"/>
        <v>8</v>
      </c>
      <c r="N1528" s="3">
        <f t="shared" si="122"/>
        <v>2018</v>
      </c>
      <c r="O1528" s="3">
        <f t="shared" si="123"/>
        <v>1</v>
      </c>
      <c r="P1528" s="2" t="str">
        <f t="shared" si="124"/>
        <v>WE</v>
      </c>
    </row>
    <row r="1529" spans="12:16" x14ac:dyDescent="0.2">
      <c r="L1529" s="99">
        <f t="shared" si="126"/>
        <v>43318</v>
      </c>
      <c r="M1529" s="3">
        <f t="shared" si="121"/>
        <v>8</v>
      </c>
      <c r="N1529" s="3">
        <f t="shared" si="122"/>
        <v>2018</v>
      </c>
      <c r="O1529" s="3">
        <f t="shared" si="123"/>
        <v>2</v>
      </c>
      <c r="P1529" s="2" t="str">
        <f t="shared" si="124"/>
        <v>WD</v>
      </c>
    </row>
    <row r="1530" spans="12:16" x14ac:dyDescent="0.2">
      <c r="L1530" s="99">
        <f t="shared" si="126"/>
        <v>43319</v>
      </c>
      <c r="M1530" s="3">
        <f t="shared" si="121"/>
        <v>8</v>
      </c>
      <c r="N1530" s="3">
        <f t="shared" si="122"/>
        <v>2018</v>
      </c>
      <c r="O1530" s="3">
        <f t="shared" si="123"/>
        <v>3</v>
      </c>
      <c r="P1530" s="2" t="str">
        <f t="shared" si="124"/>
        <v>WD</v>
      </c>
    </row>
    <row r="1531" spans="12:16" x14ac:dyDescent="0.2">
      <c r="L1531" s="99">
        <f t="shared" si="126"/>
        <v>43320</v>
      </c>
      <c r="M1531" s="3">
        <f t="shared" si="121"/>
        <v>8</v>
      </c>
      <c r="N1531" s="3">
        <f t="shared" si="122"/>
        <v>2018</v>
      </c>
      <c r="O1531" s="3">
        <f t="shared" si="123"/>
        <v>4</v>
      </c>
      <c r="P1531" s="2" t="str">
        <f t="shared" si="124"/>
        <v>WD</v>
      </c>
    </row>
    <row r="1532" spans="12:16" x14ac:dyDescent="0.2">
      <c r="L1532" s="99">
        <f t="shared" si="126"/>
        <v>43321</v>
      </c>
      <c r="M1532" s="3">
        <f t="shared" si="121"/>
        <v>8</v>
      </c>
      <c r="N1532" s="3">
        <f t="shared" si="122"/>
        <v>2018</v>
      </c>
      <c r="O1532" s="3">
        <f t="shared" si="123"/>
        <v>5</v>
      </c>
      <c r="P1532" s="2" t="str">
        <f t="shared" si="124"/>
        <v>WD</v>
      </c>
    </row>
    <row r="1533" spans="12:16" x14ac:dyDescent="0.2">
      <c r="L1533" s="99">
        <f t="shared" si="126"/>
        <v>43322</v>
      </c>
      <c r="M1533" s="3">
        <f t="shared" si="121"/>
        <v>8</v>
      </c>
      <c r="N1533" s="3">
        <f t="shared" si="122"/>
        <v>2018</v>
      </c>
      <c r="O1533" s="3">
        <f t="shared" si="123"/>
        <v>6</v>
      </c>
      <c r="P1533" s="2" t="str">
        <f t="shared" si="124"/>
        <v>WD</v>
      </c>
    </row>
    <row r="1534" spans="12:16" x14ac:dyDescent="0.2">
      <c r="L1534" s="99">
        <f t="shared" si="126"/>
        <v>43323</v>
      </c>
      <c r="M1534" s="3">
        <f t="shared" si="121"/>
        <v>8</v>
      </c>
      <c r="N1534" s="3">
        <f t="shared" si="122"/>
        <v>2018</v>
      </c>
      <c r="O1534" s="3">
        <f t="shared" si="123"/>
        <v>7</v>
      </c>
      <c r="P1534" s="2" t="str">
        <f t="shared" si="124"/>
        <v>WE</v>
      </c>
    </row>
    <row r="1535" spans="12:16" x14ac:dyDescent="0.2">
      <c r="L1535" s="99">
        <f t="shared" si="126"/>
        <v>43324</v>
      </c>
      <c r="M1535" s="3">
        <f t="shared" si="121"/>
        <v>8</v>
      </c>
      <c r="N1535" s="3">
        <f t="shared" si="122"/>
        <v>2018</v>
      </c>
      <c r="O1535" s="3">
        <f t="shared" si="123"/>
        <v>1</v>
      </c>
      <c r="P1535" s="2" t="str">
        <f t="shared" si="124"/>
        <v>WE</v>
      </c>
    </row>
    <row r="1536" spans="12:16" x14ac:dyDescent="0.2">
      <c r="L1536" s="99">
        <f t="shared" si="126"/>
        <v>43325</v>
      </c>
      <c r="M1536" s="3">
        <f t="shared" si="121"/>
        <v>8</v>
      </c>
      <c r="N1536" s="3">
        <f t="shared" si="122"/>
        <v>2018</v>
      </c>
      <c r="O1536" s="3">
        <f t="shared" si="123"/>
        <v>2</v>
      </c>
      <c r="P1536" s="2" t="str">
        <f t="shared" si="124"/>
        <v>WD</v>
      </c>
    </row>
    <row r="1537" spans="12:16" x14ac:dyDescent="0.2">
      <c r="L1537" s="99">
        <f t="shared" si="126"/>
        <v>43326</v>
      </c>
      <c r="M1537" s="3">
        <f t="shared" si="121"/>
        <v>8</v>
      </c>
      <c r="N1537" s="3">
        <f t="shared" si="122"/>
        <v>2018</v>
      </c>
      <c r="O1537" s="3">
        <f t="shared" si="123"/>
        <v>3</v>
      </c>
      <c r="P1537" s="2" t="str">
        <f t="shared" si="124"/>
        <v>WD</v>
      </c>
    </row>
    <row r="1538" spans="12:16" x14ac:dyDescent="0.2">
      <c r="L1538" s="99">
        <f t="shared" si="126"/>
        <v>43327</v>
      </c>
      <c r="M1538" s="3">
        <f t="shared" si="121"/>
        <v>8</v>
      </c>
      <c r="N1538" s="3">
        <f t="shared" si="122"/>
        <v>2018</v>
      </c>
      <c r="O1538" s="3">
        <f t="shared" si="123"/>
        <v>4</v>
      </c>
      <c r="P1538" s="2" t="str">
        <f t="shared" si="124"/>
        <v>WD</v>
      </c>
    </row>
    <row r="1539" spans="12:16" x14ac:dyDescent="0.2">
      <c r="L1539" s="99">
        <f t="shared" si="126"/>
        <v>43328</v>
      </c>
      <c r="M1539" s="3">
        <f t="shared" ref="M1539:M1602" si="127">MONTH(L1539)</f>
        <v>8</v>
      </c>
      <c r="N1539" s="3">
        <f t="shared" ref="N1539:N1602" si="128">YEAR(L1539)</f>
        <v>2018</v>
      </c>
      <c r="O1539" s="3">
        <f t="shared" ref="O1539:O1602" si="129">WEEKDAY(L1539)</f>
        <v>5</v>
      </c>
      <c r="P1539" s="2" t="str">
        <f t="shared" ref="P1539:P1602" si="130">IF(O1539=1,"WE",IF(O1539=7,"WE","WD"))</f>
        <v>WD</v>
      </c>
    </row>
    <row r="1540" spans="12:16" x14ac:dyDescent="0.2">
      <c r="L1540" s="99">
        <f t="shared" si="126"/>
        <v>43329</v>
      </c>
      <c r="M1540" s="3">
        <f t="shared" si="127"/>
        <v>8</v>
      </c>
      <c r="N1540" s="3">
        <f t="shared" si="128"/>
        <v>2018</v>
      </c>
      <c r="O1540" s="3">
        <f t="shared" si="129"/>
        <v>6</v>
      </c>
      <c r="P1540" s="2" t="str">
        <f t="shared" si="130"/>
        <v>WD</v>
      </c>
    </row>
    <row r="1541" spans="12:16" x14ac:dyDescent="0.2">
      <c r="L1541" s="99">
        <f t="shared" si="126"/>
        <v>43330</v>
      </c>
      <c r="M1541" s="3">
        <f t="shared" si="127"/>
        <v>8</v>
      </c>
      <c r="N1541" s="3">
        <f t="shared" si="128"/>
        <v>2018</v>
      </c>
      <c r="O1541" s="3">
        <f t="shared" si="129"/>
        <v>7</v>
      </c>
      <c r="P1541" s="2" t="str">
        <f t="shared" si="130"/>
        <v>WE</v>
      </c>
    </row>
    <row r="1542" spans="12:16" x14ac:dyDescent="0.2">
      <c r="L1542" s="99">
        <f t="shared" si="126"/>
        <v>43331</v>
      </c>
      <c r="M1542" s="3">
        <f t="shared" si="127"/>
        <v>8</v>
      </c>
      <c r="N1542" s="3">
        <f t="shared" si="128"/>
        <v>2018</v>
      </c>
      <c r="O1542" s="3">
        <f t="shared" si="129"/>
        <v>1</v>
      </c>
      <c r="P1542" s="2" t="str">
        <f t="shared" si="130"/>
        <v>WE</v>
      </c>
    </row>
    <row r="1543" spans="12:16" x14ac:dyDescent="0.2">
      <c r="L1543" s="99">
        <f t="shared" si="126"/>
        <v>43332</v>
      </c>
      <c r="M1543" s="3">
        <f t="shared" si="127"/>
        <v>8</v>
      </c>
      <c r="N1543" s="3">
        <f t="shared" si="128"/>
        <v>2018</v>
      </c>
      <c r="O1543" s="3">
        <f t="shared" si="129"/>
        <v>2</v>
      </c>
      <c r="P1543" s="2" t="str">
        <f t="shared" si="130"/>
        <v>WD</v>
      </c>
    </row>
    <row r="1544" spans="12:16" x14ac:dyDescent="0.2">
      <c r="L1544" s="99">
        <f t="shared" si="126"/>
        <v>43333</v>
      </c>
      <c r="M1544" s="3">
        <f t="shared" si="127"/>
        <v>8</v>
      </c>
      <c r="N1544" s="3">
        <f t="shared" si="128"/>
        <v>2018</v>
      </c>
      <c r="O1544" s="3">
        <f t="shared" si="129"/>
        <v>3</v>
      </c>
      <c r="P1544" s="2" t="str">
        <f t="shared" si="130"/>
        <v>WD</v>
      </c>
    </row>
    <row r="1545" spans="12:16" x14ac:dyDescent="0.2">
      <c r="L1545" s="99">
        <f t="shared" si="126"/>
        <v>43334</v>
      </c>
      <c r="M1545" s="3">
        <f t="shared" si="127"/>
        <v>8</v>
      </c>
      <c r="N1545" s="3">
        <f t="shared" si="128"/>
        <v>2018</v>
      </c>
      <c r="O1545" s="3">
        <f t="shared" si="129"/>
        <v>4</v>
      </c>
      <c r="P1545" s="2" t="str">
        <f t="shared" si="130"/>
        <v>WD</v>
      </c>
    </row>
    <row r="1546" spans="12:16" x14ac:dyDescent="0.2">
      <c r="L1546" s="99">
        <f t="shared" si="126"/>
        <v>43335</v>
      </c>
      <c r="M1546" s="3">
        <f t="shared" si="127"/>
        <v>8</v>
      </c>
      <c r="N1546" s="3">
        <f t="shared" si="128"/>
        <v>2018</v>
      </c>
      <c r="O1546" s="3">
        <f t="shared" si="129"/>
        <v>5</v>
      </c>
      <c r="P1546" s="2" t="str">
        <f t="shared" si="130"/>
        <v>WD</v>
      </c>
    </row>
    <row r="1547" spans="12:16" x14ac:dyDescent="0.2">
      <c r="L1547" s="99">
        <f t="shared" si="126"/>
        <v>43336</v>
      </c>
      <c r="M1547" s="3">
        <f t="shared" si="127"/>
        <v>8</v>
      </c>
      <c r="N1547" s="3">
        <f t="shared" si="128"/>
        <v>2018</v>
      </c>
      <c r="O1547" s="3">
        <f t="shared" si="129"/>
        <v>6</v>
      </c>
      <c r="P1547" s="2" t="str">
        <f t="shared" si="130"/>
        <v>WD</v>
      </c>
    </row>
    <row r="1548" spans="12:16" x14ac:dyDescent="0.2">
      <c r="L1548" s="99">
        <f t="shared" si="126"/>
        <v>43337</v>
      </c>
      <c r="M1548" s="3">
        <f t="shared" si="127"/>
        <v>8</v>
      </c>
      <c r="N1548" s="3">
        <f t="shared" si="128"/>
        <v>2018</v>
      </c>
      <c r="O1548" s="3">
        <f t="shared" si="129"/>
        <v>7</v>
      </c>
      <c r="P1548" s="2" t="str">
        <f t="shared" si="130"/>
        <v>WE</v>
      </c>
    </row>
    <row r="1549" spans="12:16" x14ac:dyDescent="0.2">
      <c r="L1549" s="99">
        <f t="shared" si="126"/>
        <v>43338</v>
      </c>
      <c r="M1549" s="3">
        <f t="shared" si="127"/>
        <v>8</v>
      </c>
      <c r="N1549" s="3">
        <f t="shared" si="128"/>
        <v>2018</v>
      </c>
      <c r="O1549" s="3">
        <f t="shared" si="129"/>
        <v>1</v>
      </c>
      <c r="P1549" s="2" t="str">
        <f t="shared" si="130"/>
        <v>WE</v>
      </c>
    </row>
    <row r="1550" spans="12:16" x14ac:dyDescent="0.2">
      <c r="L1550" s="99">
        <f t="shared" si="126"/>
        <v>43339</v>
      </c>
      <c r="M1550" s="3">
        <f t="shared" si="127"/>
        <v>8</v>
      </c>
      <c r="N1550" s="3">
        <f t="shared" si="128"/>
        <v>2018</v>
      </c>
      <c r="O1550" s="3">
        <f t="shared" si="129"/>
        <v>2</v>
      </c>
      <c r="P1550" s="2" t="str">
        <f t="shared" si="130"/>
        <v>WD</v>
      </c>
    </row>
    <row r="1551" spans="12:16" x14ac:dyDescent="0.2">
      <c r="L1551" s="99">
        <f t="shared" si="126"/>
        <v>43340</v>
      </c>
      <c r="M1551" s="3">
        <f t="shared" si="127"/>
        <v>8</v>
      </c>
      <c r="N1551" s="3">
        <f t="shared" si="128"/>
        <v>2018</v>
      </c>
      <c r="O1551" s="3">
        <f t="shared" si="129"/>
        <v>3</v>
      </c>
      <c r="P1551" s="2" t="str">
        <f t="shared" si="130"/>
        <v>WD</v>
      </c>
    </row>
    <row r="1552" spans="12:16" x14ac:dyDescent="0.2">
      <c r="L1552" s="99">
        <f t="shared" si="126"/>
        <v>43341</v>
      </c>
      <c r="M1552" s="3">
        <f t="shared" si="127"/>
        <v>8</v>
      </c>
      <c r="N1552" s="3">
        <f t="shared" si="128"/>
        <v>2018</v>
      </c>
      <c r="O1552" s="3">
        <f t="shared" si="129"/>
        <v>4</v>
      </c>
      <c r="P1552" s="2" t="str">
        <f t="shared" si="130"/>
        <v>WD</v>
      </c>
    </row>
    <row r="1553" spans="12:16" x14ac:dyDescent="0.2">
      <c r="L1553" s="99">
        <f t="shared" si="126"/>
        <v>43342</v>
      </c>
      <c r="M1553" s="3">
        <f t="shared" si="127"/>
        <v>8</v>
      </c>
      <c r="N1553" s="3">
        <f t="shared" si="128"/>
        <v>2018</v>
      </c>
      <c r="O1553" s="3">
        <f t="shared" si="129"/>
        <v>5</v>
      </c>
      <c r="P1553" s="2" t="str">
        <f t="shared" si="130"/>
        <v>WD</v>
      </c>
    </row>
    <row r="1554" spans="12:16" x14ac:dyDescent="0.2">
      <c r="L1554" s="99">
        <f t="shared" si="126"/>
        <v>43343</v>
      </c>
      <c r="M1554" s="3">
        <f t="shared" si="127"/>
        <v>8</v>
      </c>
      <c r="N1554" s="3">
        <f t="shared" si="128"/>
        <v>2018</v>
      </c>
      <c r="O1554" s="3">
        <f t="shared" si="129"/>
        <v>6</v>
      </c>
      <c r="P1554" s="2" t="str">
        <f t="shared" si="130"/>
        <v>WD</v>
      </c>
    </row>
    <row r="1555" spans="12:16" x14ac:dyDescent="0.2">
      <c r="L1555" s="99">
        <f t="shared" si="126"/>
        <v>43344</v>
      </c>
      <c r="M1555" s="3">
        <f t="shared" si="127"/>
        <v>9</v>
      </c>
      <c r="N1555" s="3">
        <f t="shared" si="128"/>
        <v>2018</v>
      </c>
      <c r="O1555" s="3">
        <f t="shared" si="129"/>
        <v>7</v>
      </c>
      <c r="P1555" s="2" t="str">
        <f t="shared" si="130"/>
        <v>WE</v>
      </c>
    </row>
    <row r="1556" spans="12:16" x14ac:dyDescent="0.2">
      <c r="L1556" s="99">
        <f t="shared" si="126"/>
        <v>43345</v>
      </c>
      <c r="M1556" s="3">
        <f t="shared" si="127"/>
        <v>9</v>
      </c>
      <c r="N1556" s="3">
        <f t="shared" si="128"/>
        <v>2018</v>
      </c>
      <c r="O1556" s="3">
        <f t="shared" si="129"/>
        <v>1</v>
      </c>
      <c r="P1556" s="2" t="str">
        <f t="shared" si="130"/>
        <v>WE</v>
      </c>
    </row>
    <row r="1557" spans="12:16" x14ac:dyDescent="0.2">
      <c r="L1557" s="99">
        <f t="shared" si="126"/>
        <v>43346</v>
      </c>
      <c r="M1557" s="3">
        <f t="shared" si="127"/>
        <v>9</v>
      </c>
      <c r="N1557" s="3">
        <f t="shared" si="128"/>
        <v>2018</v>
      </c>
      <c r="O1557" s="3">
        <f t="shared" si="129"/>
        <v>2</v>
      </c>
      <c r="P1557" s="2" t="str">
        <f t="shared" si="130"/>
        <v>WD</v>
      </c>
    </row>
    <row r="1558" spans="12:16" x14ac:dyDescent="0.2">
      <c r="L1558" s="99">
        <f t="shared" si="126"/>
        <v>43347</v>
      </c>
      <c r="M1558" s="3">
        <f t="shared" si="127"/>
        <v>9</v>
      </c>
      <c r="N1558" s="3">
        <f t="shared" si="128"/>
        <v>2018</v>
      </c>
      <c r="O1558" s="3">
        <f t="shared" si="129"/>
        <v>3</v>
      </c>
      <c r="P1558" s="2" t="str">
        <f t="shared" si="130"/>
        <v>WD</v>
      </c>
    </row>
    <row r="1559" spans="12:16" x14ac:dyDescent="0.2">
      <c r="L1559" s="99">
        <f t="shared" si="126"/>
        <v>43348</v>
      </c>
      <c r="M1559" s="3">
        <f t="shared" si="127"/>
        <v>9</v>
      </c>
      <c r="N1559" s="3">
        <f t="shared" si="128"/>
        <v>2018</v>
      </c>
      <c r="O1559" s="3">
        <f t="shared" si="129"/>
        <v>4</v>
      </c>
      <c r="P1559" s="2" t="str">
        <f t="shared" si="130"/>
        <v>WD</v>
      </c>
    </row>
    <row r="1560" spans="12:16" x14ac:dyDescent="0.2">
      <c r="L1560" s="99">
        <f t="shared" si="126"/>
        <v>43349</v>
      </c>
      <c r="M1560" s="3">
        <f t="shared" si="127"/>
        <v>9</v>
      </c>
      <c r="N1560" s="3">
        <f t="shared" si="128"/>
        <v>2018</v>
      </c>
      <c r="O1560" s="3">
        <f t="shared" si="129"/>
        <v>5</v>
      </c>
      <c r="P1560" s="2" t="str">
        <f t="shared" si="130"/>
        <v>WD</v>
      </c>
    </row>
    <row r="1561" spans="12:16" x14ac:dyDescent="0.2">
      <c r="L1561" s="99">
        <f t="shared" si="126"/>
        <v>43350</v>
      </c>
      <c r="M1561" s="3">
        <f t="shared" si="127"/>
        <v>9</v>
      </c>
      <c r="N1561" s="3">
        <f t="shared" si="128"/>
        <v>2018</v>
      </c>
      <c r="O1561" s="3">
        <f t="shared" si="129"/>
        <v>6</v>
      </c>
      <c r="P1561" s="2" t="str">
        <f t="shared" si="130"/>
        <v>WD</v>
      </c>
    </row>
    <row r="1562" spans="12:16" x14ac:dyDescent="0.2">
      <c r="L1562" s="99">
        <f t="shared" si="126"/>
        <v>43351</v>
      </c>
      <c r="M1562" s="3">
        <f t="shared" si="127"/>
        <v>9</v>
      </c>
      <c r="N1562" s="3">
        <f t="shared" si="128"/>
        <v>2018</v>
      </c>
      <c r="O1562" s="3">
        <f t="shared" si="129"/>
        <v>7</v>
      </c>
      <c r="P1562" s="2" t="str">
        <f t="shared" si="130"/>
        <v>WE</v>
      </c>
    </row>
    <row r="1563" spans="12:16" x14ac:dyDescent="0.2">
      <c r="L1563" s="99">
        <f t="shared" si="126"/>
        <v>43352</v>
      </c>
      <c r="M1563" s="3">
        <f t="shared" si="127"/>
        <v>9</v>
      </c>
      <c r="N1563" s="3">
        <f t="shared" si="128"/>
        <v>2018</v>
      </c>
      <c r="O1563" s="3">
        <f t="shared" si="129"/>
        <v>1</v>
      </c>
      <c r="P1563" s="2" t="str">
        <f t="shared" si="130"/>
        <v>WE</v>
      </c>
    </row>
    <row r="1564" spans="12:16" x14ac:dyDescent="0.2">
      <c r="L1564" s="99">
        <f t="shared" si="126"/>
        <v>43353</v>
      </c>
      <c r="M1564" s="3">
        <f t="shared" si="127"/>
        <v>9</v>
      </c>
      <c r="N1564" s="3">
        <f t="shared" si="128"/>
        <v>2018</v>
      </c>
      <c r="O1564" s="3">
        <f t="shared" si="129"/>
        <v>2</v>
      </c>
      <c r="P1564" s="2" t="str">
        <f t="shared" si="130"/>
        <v>WD</v>
      </c>
    </row>
    <row r="1565" spans="12:16" x14ac:dyDescent="0.2">
      <c r="L1565" s="99">
        <f t="shared" si="126"/>
        <v>43354</v>
      </c>
      <c r="M1565" s="3">
        <f t="shared" si="127"/>
        <v>9</v>
      </c>
      <c r="N1565" s="3">
        <f t="shared" si="128"/>
        <v>2018</v>
      </c>
      <c r="O1565" s="3">
        <f t="shared" si="129"/>
        <v>3</v>
      </c>
      <c r="P1565" s="2" t="str">
        <f t="shared" si="130"/>
        <v>WD</v>
      </c>
    </row>
    <row r="1566" spans="12:16" x14ac:dyDescent="0.2">
      <c r="L1566" s="99">
        <f t="shared" si="126"/>
        <v>43355</v>
      </c>
      <c r="M1566" s="3">
        <f t="shared" si="127"/>
        <v>9</v>
      </c>
      <c r="N1566" s="3">
        <f t="shared" si="128"/>
        <v>2018</v>
      </c>
      <c r="O1566" s="3">
        <f t="shared" si="129"/>
        <v>4</v>
      </c>
      <c r="P1566" s="2" t="str">
        <f t="shared" si="130"/>
        <v>WD</v>
      </c>
    </row>
    <row r="1567" spans="12:16" x14ac:dyDescent="0.2">
      <c r="L1567" s="99">
        <f t="shared" si="126"/>
        <v>43356</v>
      </c>
      <c r="M1567" s="3">
        <f t="shared" si="127"/>
        <v>9</v>
      </c>
      <c r="N1567" s="3">
        <f t="shared" si="128"/>
        <v>2018</v>
      </c>
      <c r="O1567" s="3">
        <f t="shared" si="129"/>
        <v>5</v>
      </c>
      <c r="P1567" s="2" t="str">
        <f t="shared" si="130"/>
        <v>WD</v>
      </c>
    </row>
    <row r="1568" spans="12:16" x14ac:dyDescent="0.2">
      <c r="L1568" s="99">
        <f t="shared" si="126"/>
        <v>43357</v>
      </c>
      <c r="M1568" s="3">
        <f t="shared" si="127"/>
        <v>9</v>
      </c>
      <c r="N1568" s="3">
        <f t="shared" si="128"/>
        <v>2018</v>
      </c>
      <c r="O1568" s="3">
        <f t="shared" si="129"/>
        <v>6</v>
      </c>
      <c r="P1568" s="2" t="str">
        <f t="shared" si="130"/>
        <v>WD</v>
      </c>
    </row>
    <row r="1569" spans="12:16" x14ac:dyDescent="0.2">
      <c r="L1569" s="99">
        <f t="shared" si="126"/>
        <v>43358</v>
      </c>
      <c r="M1569" s="3">
        <f t="shared" si="127"/>
        <v>9</v>
      </c>
      <c r="N1569" s="3">
        <f t="shared" si="128"/>
        <v>2018</v>
      </c>
      <c r="O1569" s="3">
        <f t="shared" si="129"/>
        <v>7</v>
      </c>
      <c r="P1569" s="2" t="str">
        <f t="shared" si="130"/>
        <v>WE</v>
      </c>
    </row>
    <row r="1570" spans="12:16" x14ac:dyDescent="0.2">
      <c r="L1570" s="99">
        <f t="shared" si="126"/>
        <v>43359</v>
      </c>
      <c r="M1570" s="3">
        <f t="shared" si="127"/>
        <v>9</v>
      </c>
      <c r="N1570" s="3">
        <f t="shared" si="128"/>
        <v>2018</v>
      </c>
      <c r="O1570" s="3">
        <f t="shared" si="129"/>
        <v>1</v>
      </c>
      <c r="P1570" s="2" t="str">
        <f t="shared" si="130"/>
        <v>WE</v>
      </c>
    </row>
    <row r="1571" spans="12:16" x14ac:dyDescent="0.2">
      <c r="L1571" s="99">
        <f t="shared" si="126"/>
        <v>43360</v>
      </c>
      <c r="M1571" s="3">
        <f t="shared" si="127"/>
        <v>9</v>
      </c>
      <c r="N1571" s="3">
        <f t="shared" si="128"/>
        <v>2018</v>
      </c>
      <c r="O1571" s="3">
        <f t="shared" si="129"/>
        <v>2</v>
      </c>
      <c r="P1571" s="2" t="str">
        <f t="shared" si="130"/>
        <v>WD</v>
      </c>
    </row>
    <row r="1572" spans="12:16" x14ac:dyDescent="0.2">
      <c r="L1572" s="99">
        <f t="shared" si="126"/>
        <v>43361</v>
      </c>
      <c r="M1572" s="3">
        <f t="shared" si="127"/>
        <v>9</v>
      </c>
      <c r="N1572" s="3">
        <f t="shared" si="128"/>
        <v>2018</v>
      </c>
      <c r="O1572" s="3">
        <f t="shared" si="129"/>
        <v>3</v>
      </c>
      <c r="P1572" s="2" t="str">
        <f t="shared" si="130"/>
        <v>WD</v>
      </c>
    </row>
    <row r="1573" spans="12:16" x14ac:dyDescent="0.2">
      <c r="L1573" s="99">
        <f t="shared" si="126"/>
        <v>43362</v>
      </c>
      <c r="M1573" s="3">
        <f t="shared" si="127"/>
        <v>9</v>
      </c>
      <c r="N1573" s="3">
        <f t="shared" si="128"/>
        <v>2018</v>
      </c>
      <c r="O1573" s="3">
        <f t="shared" si="129"/>
        <v>4</v>
      </c>
      <c r="P1573" s="2" t="str">
        <f t="shared" si="130"/>
        <v>WD</v>
      </c>
    </row>
    <row r="1574" spans="12:16" x14ac:dyDescent="0.2">
      <c r="L1574" s="99">
        <f t="shared" si="126"/>
        <v>43363</v>
      </c>
      <c r="M1574" s="3">
        <f t="shared" si="127"/>
        <v>9</v>
      </c>
      <c r="N1574" s="3">
        <f t="shared" si="128"/>
        <v>2018</v>
      </c>
      <c r="O1574" s="3">
        <f t="shared" si="129"/>
        <v>5</v>
      </c>
      <c r="P1574" s="2" t="str">
        <f t="shared" si="130"/>
        <v>WD</v>
      </c>
    </row>
    <row r="1575" spans="12:16" x14ac:dyDescent="0.2">
      <c r="L1575" s="99">
        <f t="shared" ref="L1575:L1638" si="131">+L1574+1</f>
        <v>43364</v>
      </c>
      <c r="M1575" s="3">
        <f t="shared" si="127"/>
        <v>9</v>
      </c>
      <c r="N1575" s="3">
        <f t="shared" si="128"/>
        <v>2018</v>
      </c>
      <c r="O1575" s="3">
        <f t="shared" si="129"/>
        <v>6</v>
      </c>
      <c r="P1575" s="2" t="str">
        <f t="shared" si="130"/>
        <v>WD</v>
      </c>
    </row>
    <row r="1576" spans="12:16" x14ac:dyDescent="0.2">
      <c r="L1576" s="99">
        <f t="shared" si="131"/>
        <v>43365</v>
      </c>
      <c r="M1576" s="3">
        <f t="shared" si="127"/>
        <v>9</v>
      </c>
      <c r="N1576" s="3">
        <f t="shared" si="128"/>
        <v>2018</v>
      </c>
      <c r="O1576" s="3">
        <f t="shared" si="129"/>
        <v>7</v>
      </c>
      <c r="P1576" s="2" t="str">
        <f t="shared" si="130"/>
        <v>WE</v>
      </c>
    </row>
    <row r="1577" spans="12:16" x14ac:dyDescent="0.2">
      <c r="L1577" s="99">
        <f t="shared" si="131"/>
        <v>43366</v>
      </c>
      <c r="M1577" s="3">
        <f t="shared" si="127"/>
        <v>9</v>
      </c>
      <c r="N1577" s="3">
        <f t="shared" si="128"/>
        <v>2018</v>
      </c>
      <c r="O1577" s="3">
        <f t="shared" si="129"/>
        <v>1</v>
      </c>
      <c r="P1577" s="2" t="str">
        <f t="shared" si="130"/>
        <v>WE</v>
      </c>
    </row>
    <row r="1578" spans="12:16" x14ac:dyDescent="0.2">
      <c r="L1578" s="99">
        <f t="shared" si="131"/>
        <v>43367</v>
      </c>
      <c r="M1578" s="3">
        <f t="shared" si="127"/>
        <v>9</v>
      </c>
      <c r="N1578" s="3">
        <f t="shared" si="128"/>
        <v>2018</v>
      </c>
      <c r="O1578" s="3">
        <f t="shared" si="129"/>
        <v>2</v>
      </c>
      <c r="P1578" s="2" t="str">
        <f t="shared" si="130"/>
        <v>WD</v>
      </c>
    </row>
    <row r="1579" spans="12:16" x14ac:dyDescent="0.2">
      <c r="L1579" s="99">
        <f t="shared" si="131"/>
        <v>43368</v>
      </c>
      <c r="M1579" s="3">
        <f t="shared" si="127"/>
        <v>9</v>
      </c>
      <c r="N1579" s="3">
        <f t="shared" si="128"/>
        <v>2018</v>
      </c>
      <c r="O1579" s="3">
        <f t="shared" si="129"/>
        <v>3</v>
      </c>
      <c r="P1579" s="2" t="str">
        <f t="shared" si="130"/>
        <v>WD</v>
      </c>
    </row>
    <row r="1580" spans="12:16" x14ac:dyDescent="0.2">
      <c r="L1580" s="99">
        <f t="shared" si="131"/>
        <v>43369</v>
      </c>
      <c r="M1580" s="3">
        <f t="shared" si="127"/>
        <v>9</v>
      </c>
      <c r="N1580" s="3">
        <f t="shared" si="128"/>
        <v>2018</v>
      </c>
      <c r="O1580" s="3">
        <f t="shared" si="129"/>
        <v>4</v>
      </c>
      <c r="P1580" s="2" t="str">
        <f t="shared" si="130"/>
        <v>WD</v>
      </c>
    </row>
    <row r="1581" spans="12:16" x14ac:dyDescent="0.2">
      <c r="L1581" s="99">
        <f t="shared" si="131"/>
        <v>43370</v>
      </c>
      <c r="M1581" s="3">
        <f t="shared" si="127"/>
        <v>9</v>
      </c>
      <c r="N1581" s="3">
        <f t="shared" si="128"/>
        <v>2018</v>
      </c>
      <c r="O1581" s="3">
        <f t="shared" si="129"/>
        <v>5</v>
      </c>
      <c r="P1581" s="2" t="str">
        <f t="shared" si="130"/>
        <v>WD</v>
      </c>
    </row>
    <row r="1582" spans="12:16" x14ac:dyDescent="0.2">
      <c r="L1582" s="99">
        <f t="shared" si="131"/>
        <v>43371</v>
      </c>
      <c r="M1582" s="3">
        <f t="shared" si="127"/>
        <v>9</v>
      </c>
      <c r="N1582" s="3">
        <f t="shared" si="128"/>
        <v>2018</v>
      </c>
      <c r="O1582" s="3">
        <f t="shared" si="129"/>
        <v>6</v>
      </c>
      <c r="P1582" s="2" t="str">
        <f t="shared" si="130"/>
        <v>WD</v>
      </c>
    </row>
    <row r="1583" spans="12:16" x14ac:dyDescent="0.2">
      <c r="L1583" s="99">
        <f t="shared" si="131"/>
        <v>43372</v>
      </c>
      <c r="M1583" s="3">
        <f t="shared" si="127"/>
        <v>9</v>
      </c>
      <c r="N1583" s="3">
        <f t="shared" si="128"/>
        <v>2018</v>
      </c>
      <c r="O1583" s="3">
        <f t="shared" si="129"/>
        <v>7</v>
      </c>
      <c r="P1583" s="2" t="str">
        <f t="shared" si="130"/>
        <v>WE</v>
      </c>
    </row>
    <row r="1584" spans="12:16" x14ac:dyDescent="0.2">
      <c r="L1584" s="99">
        <f t="shared" si="131"/>
        <v>43373</v>
      </c>
      <c r="M1584" s="3">
        <f t="shared" si="127"/>
        <v>9</v>
      </c>
      <c r="N1584" s="3">
        <f t="shared" si="128"/>
        <v>2018</v>
      </c>
      <c r="O1584" s="3">
        <f t="shared" si="129"/>
        <v>1</v>
      </c>
      <c r="P1584" s="2" t="str">
        <f t="shared" si="130"/>
        <v>WE</v>
      </c>
    </row>
    <row r="1585" spans="12:16" x14ac:dyDescent="0.2">
      <c r="L1585" s="99">
        <f t="shared" si="131"/>
        <v>43374</v>
      </c>
      <c r="M1585" s="3">
        <f t="shared" si="127"/>
        <v>10</v>
      </c>
      <c r="N1585" s="3">
        <f t="shared" si="128"/>
        <v>2018</v>
      </c>
      <c r="O1585" s="3">
        <f t="shared" si="129"/>
        <v>2</v>
      </c>
      <c r="P1585" s="2" t="str">
        <f t="shared" si="130"/>
        <v>WD</v>
      </c>
    </row>
    <row r="1586" spans="12:16" x14ac:dyDescent="0.2">
      <c r="L1586" s="99">
        <f t="shared" si="131"/>
        <v>43375</v>
      </c>
      <c r="M1586" s="3">
        <f t="shared" si="127"/>
        <v>10</v>
      </c>
      <c r="N1586" s="3">
        <f t="shared" si="128"/>
        <v>2018</v>
      </c>
      <c r="O1586" s="3">
        <f t="shared" si="129"/>
        <v>3</v>
      </c>
      <c r="P1586" s="2" t="str">
        <f t="shared" si="130"/>
        <v>WD</v>
      </c>
    </row>
    <row r="1587" spans="12:16" x14ac:dyDescent="0.2">
      <c r="L1587" s="99">
        <f t="shared" si="131"/>
        <v>43376</v>
      </c>
      <c r="M1587" s="3">
        <f t="shared" si="127"/>
        <v>10</v>
      </c>
      <c r="N1587" s="3">
        <f t="shared" si="128"/>
        <v>2018</v>
      </c>
      <c r="O1587" s="3">
        <f t="shared" si="129"/>
        <v>4</v>
      </c>
      <c r="P1587" s="2" t="str">
        <f t="shared" si="130"/>
        <v>WD</v>
      </c>
    </row>
    <row r="1588" spans="12:16" x14ac:dyDescent="0.2">
      <c r="L1588" s="99">
        <f t="shared" si="131"/>
        <v>43377</v>
      </c>
      <c r="M1588" s="3">
        <f t="shared" si="127"/>
        <v>10</v>
      </c>
      <c r="N1588" s="3">
        <f t="shared" si="128"/>
        <v>2018</v>
      </c>
      <c r="O1588" s="3">
        <f t="shared" si="129"/>
        <v>5</v>
      </c>
      <c r="P1588" s="2" t="str">
        <f t="shared" si="130"/>
        <v>WD</v>
      </c>
    </row>
    <row r="1589" spans="12:16" x14ac:dyDescent="0.2">
      <c r="L1589" s="99">
        <f t="shared" si="131"/>
        <v>43378</v>
      </c>
      <c r="M1589" s="3">
        <f t="shared" si="127"/>
        <v>10</v>
      </c>
      <c r="N1589" s="3">
        <f t="shared" si="128"/>
        <v>2018</v>
      </c>
      <c r="O1589" s="3">
        <f t="shared" si="129"/>
        <v>6</v>
      </c>
      <c r="P1589" s="2" t="str">
        <f t="shared" si="130"/>
        <v>WD</v>
      </c>
    </row>
    <row r="1590" spans="12:16" x14ac:dyDescent="0.2">
      <c r="L1590" s="99">
        <f t="shared" si="131"/>
        <v>43379</v>
      </c>
      <c r="M1590" s="3">
        <f t="shared" si="127"/>
        <v>10</v>
      </c>
      <c r="N1590" s="3">
        <f t="shared" si="128"/>
        <v>2018</v>
      </c>
      <c r="O1590" s="3">
        <f t="shared" si="129"/>
        <v>7</v>
      </c>
      <c r="P1590" s="2" t="str">
        <f t="shared" si="130"/>
        <v>WE</v>
      </c>
    </row>
    <row r="1591" spans="12:16" x14ac:dyDescent="0.2">
      <c r="L1591" s="99">
        <f t="shared" si="131"/>
        <v>43380</v>
      </c>
      <c r="M1591" s="3">
        <f t="shared" si="127"/>
        <v>10</v>
      </c>
      <c r="N1591" s="3">
        <f t="shared" si="128"/>
        <v>2018</v>
      </c>
      <c r="O1591" s="3">
        <f t="shared" si="129"/>
        <v>1</v>
      </c>
      <c r="P1591" s="2" t="str">
        <f t="shared" si="130"/>
        <v>WE</v>
      </c>
    </row>
    <row r="1592" spans="12:16" x14ac:dyDescent="0.2">
      <c r="L1592" s="99">
        <f t="shared" si="131"/>
        <v>43381</v>
      </c>
      <c r="M1592" s="3">
        <f t="shared" si="127"/>
        <v>10</v>
      </c>
      <c r="N1592" s="3">
        <f t="shared" si="128"/>
        <v>2018</v>
      </c>
      <c r="O1592" s="3">
        <f t="shared" si="129"/>
        <v>2</v>
      </c>
      <c r="P1592" s="2" t="str">
        <f t="shared" si="130"/>
        <v>WD</v>
      </c>
    </row>
    <row r="1593" spans="12:16" x14ac:dyDescent="0.2">
      <c r="L1593" s="99">
        <f t="shared" si="131"/>
        <v>43382</v>
      </c>
      <c r="M1593" s="3">
        <f t="shared" si="127"/>
        <v>10</v>
      </c>
      <c r="N1593" s="3">
        <f t="shared" si="128"/>
        <v>2018</v>
      </c>
      <c r="O1593" s="3">
        <f t="shared" si="129"/>
        <v>3</v>
      </c>
      <c r="P1593" s="2" t="str">
        <f t="shared" si="130"/>
        <v>WD</v>
      </c>
    </row>
    <row r="1594" spans="12:16" x14ac:dyDescent="0.2">
      <c r="L1594" s="99">
        <f t="shared" si="131"/>
        <v>43383</v>
      </c>
      <c r="M1594" s="3">
        <f t="shared" si="127"/>
        <v>10</v>
      </c>
      <c r="N1594" s="3">
        <f t="shared" si="128"/>
        <v>2018</v>
      </c>
      <c r="O1594" s="3">
        <f t="shared" si="129"/>
        <v>4</v>
      </c>
      <c r="P1594" s="2" t="str">
        <f t="shared" si="130"/>
        <v>WD</v>
      </c>
    </row>
    <row r="1595" spans="12:16" x14ac:dyDescent="0.2">
      <c r="L1595" s="99">
        <f t="shared" si="131"/>
        <v>43384</v>
      </c>
      <c r="M1595" s="3">
        <f t="shared" si="127"/>
        <v>10</v>
      </c>
      <c r="N1595" s="3">
        <f t="shared" si="128"/>
        <v>2018</v>
      </c>
      <c r="O1595" s="3">
        <f t="shared" si="129"/>
        <v>5</v>
      </c>
      <c r="P1595" s="2" t="str">
        <f t="shared" si="130"/>
        <v>WD</v>
      </c>
    </row>
    <row r="1596" spans="12:16" x14ac:dyDescent="0.2">
      <c r="L1596" s="99">
        <f t="shared" si="131"/>
        <v>43385</v>
      </c>
      <c r="M1596" s="3">
        <f t="shared" si="127"/>
        <v>10</v>
      </c>
      <c r="N1596" s="3">
        <f t="shared" si="128"/>
        <v>2018</v>
      </c>
      <c r="O1596" s="3">
        <f t="shared" si="129"/>
        <v>6</v>
      </c>
      <c r="P1596" s="2" t="str">
        <f t="shared" si="130"/>
        <v>WD</v>
      </c>
    </row>
    <row r="1597" spans="12:16" x14ac:dyDescent="0.2">
      <c r="L1597" s="99">
        <f t="shared" si="131"/>
        <v>43386</v>
      </c>
      <c r="M1597" s="3">
        <f t="shared" si="127"/>
        <v>10</v>
      </c>
      <c r="N1597" s="3">
        <f t="shared" si="128"/>
        <v>2018</v>
      </c>
      <c r="O1597" s="3">
        <f t="shared" si="129"/>
        <v>7</v>
      </c>
      <c r="P1597" s="2" t="str">
        <f t="shared" si="130"/>
        <v>WE</v>
      </c>
    </row>
    <row r="1598" spans="12:16" x14ac:dyDescent="0.2">
      <c r="L1598" s="99">
        <f t="shared" si="131"/>
        <v>43387</v>
      </c>
      <c r="M1598" s="3">
        <f t="shared" si="127"/>
        <v>10</v>
      </c>
      <c r="N1598" s="3">
        <f t="shared" si="128"/>
        <v>2018</v>
      </c>
      <c r="O1598" s="3">
        <f t="shared" si="129"/>
        <v>1</v>
      </c>
      <c r="P1598" s="2" t="str">
        <f t="shared" si="130"/>
        <v>WE</v>
      </c>
    </row>
    <row r="1599" spans="12:16" x14ac:dyDescent="0.2">
      <c r="L1599" s="99">
        <f t="shared" si="131"/>
        <v>43388</v>
      </c>
      <c r="M1599" s="3">
        <f t="shared" si="127"/>
        <v>10</v>
      </c>
      <c r="N1599" s="3">
        <f t="shared" si="128"/>
        <v>2018</v>
      </c>
      <c r="O1599" s="3">
        <f t="shared" si="129"/>
        <v>2</v>
      </c>
      <c r="P1599" s="2" t="str">
        <f t="shared" si="130"/>
        <v>WD</v>
      </c>
    </row>
    <row r="1600" spans="12:16" x14ac:dyDescent="0.2">
      <c r="L1600" s="99">
        <f t="shared" si="131"/>
        <v>43389</v>
      </c>
      <c r="M1600" s="3">
        <f t="shared" si="127"/>
        <v>10</v>
      </c>
      <c r="N1600" s="3">
        <f t="shared" si="128"/>
        <v>2018</v>
      </c>
      <c r="O1600" s="3">
        <f t="shared" si="129"/>
        <v>3</v>
      </c>
      <c r="P1600" s="2" t="str">
        <f t="shared" si="130"/>
        <v>WD</v>
      </c>
    </row>
    <row r="1601" spans="12:16" x14ac:dyDescent="0.2">
      <c r="L1601" s="99">
        <f t="shared" si="131"/>
        <v>43390</v>
      </c>
      <c r="M1601" s="3">
        <f t="shared" si="127"/>
        <v>10</v>
      </c>
      <c r="N1601" s="3">
        <f t="shared" si="128"/>
        <v>2018</v>
      </c>
      <c r="O1601" s="3">
        <f t="shared" si="129"/>
        <v>4</v>
      </c>
      <c r="P1601" s="2" t="str">
        <f t="shared" si="130"/>
        <v>WD</v>
      </c>
    </row>
    <row r="1602" spans="12:16" x14ac:dyDescent="0.2">
      <c r="L1602" s="99">
        <f t="shared" si="131"/>
        <v>43391</v>
      </c>
      <c r="M1602" s="3">
        <f t="shared" si="127"/>
        <v>10</v>
      </c>
      <c r="N1602" s="3">
        <f t="shared" si="128"/>
        <v>2018</v>
      </c>
      <c r="O1602" s="3">
        <f t="shared" si="129"/>
        <v>5</v>
      </c>
      <c r="P1602" s="2" t="str">
        <f t="shared" si="130"/>
        <v>WD</v>
      </c>
    </row>
    <row r="1603" spans="12:16" x14ac:dyDescent="0.2">
      <c r="L1603" s="99">
        <f t="shared" si="131"/>
        <v>43392</v>
      </c>
      <c r="M1603" s="3">
        <f t="shared" ref="M1603:M1666" si="132">MONTH(L1603)</f>
        <v>10</v>
      </c>
      <c r="N1603" s="3">
        <f t="shared" ref="N1603:N1666" si="133">YEAR(L1603)</f>
        <v>2018</v>
      </c>
      <c r="O1603" s="3">
        <f t="shared" ref="O1603:O1666" si="134">WEEKDAY(L1603)</f>
        <v>6</v>
      </c>
      <c r="P1603" s="2" t="str">
        <f t="shared" ref="P1603:P1666" si="135">IF(O1603=1,"WE",IF(O1603=7,"WE","WD"))</f>
        <v>WD</v>
      </c>
    </row>
    <row r="1604" spans="12:16" x14ac:dyDescent="0.2">
      <c r="L1604" s="99">
        <f t="shared" si="131"/>
        <v>43393</v>
      </c>
      <c r="M1604" s="3">
        <f t="shared" si="132"/>
        <v>10</v>
      </c>
      <c r="N1604" s="3">
        <f t="shared" si="133"/>
        <v>2018</v>
      </c>
      <c r="O1604" s="3">
        <f t="shared" si="134"/>
        <v>7</v>
      </c>
      <c r="P1604" s="2" t="str">
        <f t="shared" si="135"/>
        <v>WE</v>
      </c>
    </row>
    <row r="1605" spans="12:16" x14ac:dyDescent="0.2">
      <c r="L1605" s="99">
        <f t="shared" si="131"/>
        <v>43394</v>
      </c>
      <c r="M1605" s="3">
        <f t="shared" si="132"/>
        <v>10</v>
      </c>
      <c r="N1605" s="3">
        <f t="shared" si="133"/>
        <v>2018</v>
      </c>
      <c r="O1605" s="3">
        <f t="shared" si="134"/>
        <v>1</v>
      </c>
      <c r="P1605" s="2" t="str">
        <f t="shared" si="135"/>
        <v>WE</v>
      </c>
    </row>
    <row r="1606" spans="12:16" x14ac:dyDescent="0.2">
      <c r="L1606" s="99">
        <f t="shared" si="131"/>
        <v>43395</v>
      </c>
      <c r="M1606" s="3">
        <f t="shared" si="132"/>
        <v>10</v>
      </c>
      <c r="N1606" s="3">
        <f t="shared" si="133"/>
        <v>2018</v>
      </c>
      <c r="O1606" s="3">
        <f t="shared" si="134"/>
        <v>2</v>
      </c>
      <c r="P1606" s="2" t="str">
        <f t="shared" si="135"/>
        <v>WD</v>
      </c>
    </row>
    <row r="1607" spans="12:16" x14ac:dyDescent="0.2">
      <c r="L1607" s="99">
        <f t="shared" si="131"/>
        <v>43396</v>
      </c>
      <c r="M1607" s="3">
        <f t="shared" si="132"/>
        <v>10</v>
      </c>
      <c r="N1607" s="3">
        <f t="shared" si="133"/>
        <v>2018</v>
      </c>
      <c r="O1607" s="3">
        <f t="shared" si="134"/>
        <v>3</v>
      </c>
      <c r="P1607" s="2" t="str">
        <f t="shared" si="135"/>
        <v>WD</v>
      </c>
    </row>
    <row r="1608" spans="12:16" x14ac:dyDescent="0.2">
      <c r="L1608" s="99">
        <f t="shared" si="131"/>
        <v>43397</v>
      </c>
      <c r="M1608" s="3">
        <f t="shared" si="132"/>
        <v>10</v>
      </c>
      <c r="N1608" s="3">
        <f t="shared" si="133"/>
        <v>2018</v>
      </c>
      <c r="O1608" s="3">
        <f t="shared" si="134"/>
        <v>4</v>
      </c>
      <c r="P1608" s="2" t="str">
        <f t="shared" si="135"/>
        <v>WD</v>
      </c>
    </row>
    <row r="1609" spans="12:16" x14ac:dyDescent="0.2">
      <c r="L1609" s="99">
        <f t="shared" si="131"/>
        <v>43398</v>
      </c>
      <c r="M1609" s="3">
        <f t="shared" si="132"/>
        <v>10</v>
      </c>
      <c r="N1609" s="3">
        <f t="shared" si="133"/>
        <v>2018</v>
      </c>
      <c r="O1609" s="3">
        <f t="shared" si="134"/>
        <v>5</v>
      </c>
      <c r="P1609" s="2" t="str">
        <f t="shared" si="135"/>
        <v>WD</v>
      </c>
    </row>
    <row r="1610" spans="12:16" x14ac:dyDescent="0.2">
      <c r="L1610" s="99">
        <f t="shared" si="131"/>
        <v>43399</v>
      </c>
      <c r="M1610" s="3">
        <f t="shared" si="132"/>
        <v>10</v>
      </c>
      <c r="N1610" s="3">
        <f t="shared" si="133"/>
        <v>2018</v>
      </c>
      <c r="O1610" s="3">
        <f t="shared" si="134"/>
        <v>6</v>
      </c>
      <c r="P1610" s="2" t="str">
        <f t="shared" si="135"/>
        <v>WD</v>
      </c>
    </row>
    <row r="1611" spans="12:16" x14ac:dyDescent="0.2">
      <c r="L1611" s="99">
        <f t="shared" si="131"/>
        <v>43400</v>
      </c>
      <c r="M1611" s="3">
        <f t="shared" si="132"/>
        <v>10</v>
      </c>
      <c r="N1611" s="3">
        <f t="shared" si="133"/>
        <v>2018</v>
      </c>
      <c r="O1611" s="3">
        <f t="shared" si="134"/>
        <v>7</v>
      </c>
      <c r="P1611" s="2" t="str">
        <f t="shared" si="135"/>
        <v>WE</v>
      </c>
    </row>
    <row r="1612" spans="12:16" x14ac:dyDescent="0.2">
      <c r="L1612" s="99">
        <f t="shared" si="131"/>
        <v>43401</v>
      </c>
      <c r="M1612" s="3">
        <f t="shared" si="132"/>
        <v>10</v>
      </c>
      <c r="N1612" s="3">
        <f t="shared" si="133"/>
        <v>2018</v>
      </c>
      <c r="O1612" s="3">
        <f t="shared" si="134"/>
        <v>1</v>
      </c>
      <c r="P1612" s="2" t="str">
        <f t="shared" si="135"/>
        <v>WE</v>
      </c>
    </row>
    <row r="1613" spans="12:16" x14ac:dyDescent="0.2">
      <c r="L1613" s="99">
        <f t="shared" si="131"/>
        <v>43402</v>
      </c>
      <c r="M1613" s="3">
        <f t="shared" si="132"/>
        <v>10</v>
      </c>
      <c r="N1613" s="3">
        <f t="shared" si="133"/>
        <v>2018</v>
      </c>
      <c r="O1613" s="3">
        <f t="shared" si="134"/>
        <v>2</v>
      </c>
      <c r="P1613" s="2" t="str">
        <f t="shared" si="135"/>
        <v>WD</v>
      </c>
    </row>
    <row r="1614" spans="12:16" x14ac:dyDescent="0.2">
      <c r="L1614" s="99">
        <f t="shared" si="131"/>
        <v>43403</v>
      </c>
      <c r="M1614" s="3">
        <f t="shared" si="132"/>
        <v>10</v>
      </c>
      <c r="N1614" s="3">
        <f t="shared" si="133"/>
        <v>2018</v>
      </c>
      <c r="O1614" s="3">
        <f t="shared" si="134"/>
        <v>3</v>
      </c>
      <c r="P1614" s="2" t="str">
        <f t="shared" si="135"/>
        <v>WD</v>
      </c>
    </row>
    <row r="1615" spans="12:16" x14ac:dyDescent="0.2">
      <c r="L1615" s="99">
        <f t="shared" si="131"/>
        <v>43404</v>
      </c>
      <c r="M1615" s="3">
        <f t="shared" si="132"/>
        <v>10</v>
      </c>
      <c r="N1615" s="3">
        <f t="shared" si="133"/>
        <v>2018</v>
      </c>
      <c r="O1615" s="3">
        <f t="shared" si="134"/>
        <v>4</v>
      </c>
      <c r="P1615" s="2" t="str">
        <f t="shared" si="135"/>
        <v>WD</v>
      </c>
    </row>
    <row r="1616" spans="12:16" x14ac:dyDescent="0.2">
      <c r="L1616" s="99">
        <f t="shared" si="131"/>
        <v>43405</v>
      </c>
      <c r="M1616" s="3">
        <f t="shared" si="132"/>
        <v>11</v>
      </c>
      <c r="N1616" s="3">
        <f t="shared" si="133"/>
        <v>2018</v>
      </c>
      <c r="O1616" s="3">
        <f t="shared" si="134"/>
        <v>5</v>
      </c>
      <c r="P1616" s="2" t="str">
        <f t="shared" si="135"/>
        <v>WD</v>
      </c>
    </row>
    <row r="1617" spans="12:16" x14ac:dyDescent="0.2">
      <c r="L1617" s="99">
        <f t="shared" si="131"/>
        <v>43406</v>
      </c>
      <c r="M1617" s="3">
        <f t="shared" si="132"/>
        <v>11</v>
      </c>
      <c r="N1617" s="3">
        <f t="shared" si="133"/>
        <v>2018</v>
      </c>
      <c r="O1617" s="3">
        <f t="shared" si="134"/>
        <v>6</v>
      </c>
      <c r="P1617" s="2" t="str">
        <f t="shared" si="135"/>
        <v>WD</v>
      </c>
    </row>
    <row r="1618" spans="12:16" x14ac:dyDescent="0.2">
      <c r="L1618" s="99">
        <f t="shared" si="131"/>
        <v>43407</v>
      </c>
      <c r="M1618" s="3">
        <f t="shared" si="132"/>
        <v>11</v>
      </c>
      <c r="N1618" s="3">
        <f t="shared" si="133"/>
        <v>2018</v>
      </c>
      <c r="O1618" s="3">
        <f t="shared" si="134"/>
        <v>7</v>
      </c>
      <c r="P1618" s="2" t="str">
        <f t="shared" si="135"/>
        <v>WE</v>
      </c>
    </row>
    <row r="1619" spans="12:16" x14ac:dyDescent="0.2">
      <c r="L1619" s="99">
        <f t="shared" si="131"/>
        <v>43408</v>
      </c>
      <c r="M1619" s="3">
        <f t="shared" si="132"/>
        <v>11</v>
      </c>
      <c r="N1619" s="3">
        <f t="shared" si="133"/>
        <v>2018</v>
      </c>
      <c r="O1619" s="3">
        <f t="shared" si="134"/>
        <v>1</v>
      </c>
      <c r="P1619" s="2" t="str">
        <f t="shared" si="135"/>
        <v>WE</v>
      </c>
    </row>
    <row r="1620" spans="12:16" x14ac:dyDescent="0.2">
      <c r="L1620" s="99">
        <f t="shared" si="131"/>
        <v>43409</v>
      </c>
      <c r="M1620" s="3">
        <f t="shared" si="132"/>
        <v>11</v>
      </c>
      <c r="N1620" s="3">
        <f t="shared" si="133"/>
        <v>2018</v>
      </c>
      <c r="O1620" s="3">
        <f t="shared" si="134"/>
        <v>2</v>
      </c>
      <c r="P1620" s="2" t="str">
        <f t="shared" si="135"/>
        <v>WD</v>
      </c>
    </row>
    <row r="1621" spans="12:16" x14ac:dyDescent="0.2">
      <c r="L1621" s="99">
        <f t="shared" si="131"/>
        <v>43410</v>
      </c>
      <c r="M1621" s="3">
        <f t="shared" si="132"/>
        <v>11</v>
      </c>
      <c r="N1621" s="3">
        <f t="shared" si="133"/>
        <v>2018</v>
      </c>
      <c r="O1621" s="3">
        <f t="shared" si="134"/>
        <v>3</v>
      </c>
      <c r="P1621" s="2" t="str">
        <f t="shared" si="135"/>
        <v>WD</v>
      </c>
    </row>
    <row r="1622" spans="12:16" x14ac:dyDescent="0.2">
      <c r="L1622" s="99">
        <f t="shared" si="131"/>
        <v>43411</v>
      </c>
      <c r="M1622" s="3">
        <f t="shared" si="132"/>
        <v>11</v>
      </c>
      <c r="N1622" s="3">
        <f t="shared" si="133"/>
        <v>2018</v>
      </c>
      <c r="O1622" s="3">
        <f t="shared" si="134"/>
        <v>4</v>
      </c>
      <c r="P1622" s="2" t="str">
        <f t="shared" si="135"/>
        <v>WD</v>
      </c>
    </row>
    <row r="1623" spans="12:16" x14ac:dyDescent="0.2">
      <c r="L1623" s="99">
        <f t="shared" si="131"/>
        <v>43412</v>
      </c>
      <c r="M1623" s="3">
        <f t="shared" si="132"/>
        <v>11</v>
      </c>
      <c r="N1623" s="3">
        <f t="shared" si="133"/>
        <v>2018</v>
      </c>
      <c r="O1623" s="3">
        <f t="shared" si="134"/>
        <v>5</v>
      </c>
      <c r="P1623" s="2" t="str">
        <f t="shared" si="135"/>
        <v>WD</v>
      </c>
    </row>
    <row r="1624" spans="12:16" x14ac:dyDescent="0.2">
      <c r="L1624" s="99">
        <f t="shared" si="131"/>
        <v>43413</v>
      </c>
      <c r="M1624" s="3">
        <f t="shared" si="132"/>
        <v>11</v>
      </c>
      <c r="N1624" s="3">
        <f t="shared" si="133"/>
        <v>2018</v>
      </c>
      <c r="O1624" s="3">
        <f t="shared" si="134"/>
        <v>6</v>
      </c>
      <c r="P1624" s="2" t="str">
        <f t="shared" si="135"/>
        <v>WD</v>
      </c>
    </row>
    <row r="1625" spans="12:16" x14ac:dyDescent="0.2">
      <c r="L1625" s="99">
        <f t="shared" si="131"/>
        <v>43414</v>
      </c>
      <c r="M1625" s="3">
        <f t="shared" si="132"/>
        <v>11</v>
      </c>
      <c r="N1625" s="3">
        <f t="shared" si="133"/>
        <v>2018</v>
      </c>
      <c r="O1625" s="3">
        <f t="shared" si="134"/>
        <v>7</v>
      </c>
      <c r="P1625" s="2" t="str">
        <f t="shared" si="135"/>
        <v>WE</v>
      </c>
    </row>
    <row r="1626" spans="12:16" x14ac:dyDescent="0.2">
      <c r="L1626" s="99">
        <f t="shared" si="131"/>
        <v>43415</v>
      </c>
      <c r="M1626" s="3">
        <f t="shared" si="132"/>
        <v>11</v>
      </c>
      <c r="N1626" s="3">
        <f t="shared" si="133"/>
        <v>2018</v>
      </c>
      <c r="O1626" s="3">
        <f t="shared" si="134"/>
        <v>1</v>
      </c>
      <c r="P1626" s="2" t="str">
        <f t="shared" si="135"/>
        <v>WE</v>
      </c>
    </row>
    <row r="1627" spans="12:16" x14ac:dyDescent="0.2">
      <c r="L1627" s="99">
        <f t="shared" si="131"/>
        <v>43416</v>
      </c>
      <c r="M1627" s="3">
        <f t="shared" si="132"/>
        <v>11</v>
      </c>
      <c r="N1627" s="3">
        <f t="shared" si="133"/>
        <v>2018</v>
      </c>
      <c r="O1627" s="3">
        <f t="shared" si="134"/>
        <v>2</v>
      </c>
      <c r="P1627" s="2" t="str">
        <f t="shared" si="135"/>
        <v>WD</v>
      </c>
    </row>
    <row r="1628" spans="12:16" x14ac:dyDescent="0.2">
      <c r="L1628" s="99">
        <f t="shared" si="131"/>
        <v>43417</v>
      </c>
      <c r="M1628" s="3">
        <f t="shared" si="132"/>
        <v>11</v>
      </c>
      <c r="N1628" s="3">
        <f t="shared" si="133"/>
        <v>2018</v>
      </c>
      <c r="O1628" s="3">
        <f t="shared" si="134"/>
        <v>3</v>
      </c>
      <c r="P1628" s="2" t="str">
        <f t="shared" si="135"/>
        <v>WD</v>
      </c>
    </row>
    <row r="1629" spans="12:16" x14ac:dyDescent="0.2">
      <c r="L1629" s="99">
        <f t="shared" si="131"/>
        <v>43418</v>
      </c>
      <c r="M1629" s="3">
        <f t="shared" si="132"/>
        <v>11</v>
      </c>
      <c r="N1629" s="3">
        <f t="shared" si="133"/>
        <v>2018</v>
      </c>
      <c r="O1629" s="3">
        <f t="shared" si="134"/>
        <v>4</v>
      </c>
      <c r="P1629" s="2" t="str">
        <f t="shared" si="135"/>
        <v>WD</v>
      </c>
    </row>
    <row r="1630" spans="12:16" x14ac:dyDescent="0.2">
      <c r="L1630" s="99">
        <f t="shared" si="131"/>
        <v>43419</v>
      </c>
      <c r="M1630" s="3">
        <f t="shared" si="132"/>
        <v>11</v>
      </c>
      <c r="N1630" s="3">
        <f t="shared" si="133"/>
        <v>2018</v>
      </c>
      <c r="O1630" s="3">
        <f t="shared" si="134"/>
        <v>5</v>
      </c>
      <c r="P1630" s="2" t="str">
        <f t="shared" si="135"/>
        <v>WD</v>
      </c>
    </row>
    <row r="1631" spans="12:16" x14ac:dyDescent="0.2">
      <c r="L1631" s="99">
        <f t="shared" si="131"/>
        <v>43420</v>
      </c>
      <c r="M1631" s="3">
        <f t="shared" si="132"/>
        <v>11</v>
      </c>
      <c r="N1631" s="3">
        <f t="shared" si="133"/>
        <v>2018</v>
      </c>
      <c r="O1631" s="3">
        <f t="shared" si="134"/>
        <v>6</v>
      </c>
      <c r="P1631" s="2" t="str">
        <f t="shared" si="135"/>
        <v>WD</v>
      </c>
    </row>
    <row r="1632" spans="12:16" x14ac:dyDescent="0.2">
      <c r="L1632" s="99">
        <f t="shared" si="131"/>
        <v>43421</v>
      </c>
      <c r="M1632" s="3">
        <f t="shared" si="132"/>
        <v>11</v>
      </c>
      <c r="N1632" s="3">
        <f t="shared" si="133"/>
        <v>2018</v>
      </c>
      <c r="O1632" s="3">
        <f t="shared" si="134"/>
        <v>7</v>
      </c>
      <c r="P1632" s="2" t="str">
        <f t="shared" si="135"/>
        <v>WE</v>
      </c>
    </row>
    <row r="1633" spans="12:16" x14ac:dyDescent="0.2">
      <c r="L1633" s="99">
        <f t="shared" si="131"/>
        <v>43422</v>
      </c>
      <c r="M1633" s="3">
        <f t="shared" si="132"/>
        <v>11</v>
      </c>
      <c r="N1633" s="3">
        <f t="shared" si="133"/>
        <v>2018</v>
      </c>
      <c r="O1633" s="3">
        <f t="shared" si="134"/>
        <v>1</v>
      </c>
      <c r="P1633" s="2" t="str">
        <f t="shared" si="135"/>
        <v>WE</v>
      </c>
    </row>
    <row r="1634" spans="12:16" x14ac:dyDescent="0.2">
      <c r="L1634" s="99">
        <f t="shared" si="131"/>
        <v>43423</v>
      </c>
      <c r="M1634" s="3">
        <f t="shared" si="132"/>
        <v>11</v>
      </c>
      <c r="N1634" s="3">
        <f t="shared" si="133"/>
        <v>2018</v>
      </c>
      <c r="O1634" s="3">
        <f t="shared" si="134"/>
        <v>2</v>
      </c>
      <c r="P1634" s="2" t="str">
        <f t="shared" si="135"/>
        <v>WD</v>
      </c>
    </row>
    <row r="1635" spans="12:16" x14ac:dyDescent="0.2">
      <c r="L1635" s="99">
        <f t="shared" si="131"/>
        <v>43424</v>
      </c>
      <c r="M1635" s="3">
        <f t="shared" si="132"/>
        <v>11</v>
      </c>
      <c r="N1635" s="3">
        <f t="shared" si="133"/>
        <v>2018</v>
      </c>
      <c r="O1635" s="3">
        <f t="shared" si="134"/>
        <v>3</v>
      </c>
      <c r="P1635" s="2" t="str">
        <f t="shared" si="135"/>
        <v>WD</v>
      </c>
    </row>
    <row r="1636" spans="12:16" x14ac:dyDescent="0.2">
      <c r="L1636" s="99">
        <f t="shared" si="131"/>
        <v>43425</v>
      </c>
      <c r="M1636" s="3">
        <f t="shared" si="132"/>
        <v>11</v>
      </c>
      <c r="N1636" s="3">
        <f t="shared" si="133"/>
        <v>2018</v>
      </c>
      <c r="O1636" s="3">
        <f t="shared" si="134"/>
        <v>4</v>
      </c>
      <c r="P1636" s="2" t="str">
        <f t="shared" si="135"/>
        <v>WD</v>
      </c>
    </row>
    <row r="1637" spans="12:16" x14ac:dyDescent="0.2">
      <c r="L1637" s="99">
        <f t="shared" si="131"/>
        <v>43426</v>
      </c>
      <c r="M1637" s="3">
        <f t="shared" si="132"/>
        <v>11</v>
      </c>
      <c r="N1637" s="3">
        <f t="shared" si="133"/>
        <v>2018</v>
      </c>
      <c r="O1637" s="3">
        <f t="shared" si="134"/>
        <v>5</v>
      </c>
      <c r="P1637" s="2" t="str">
        <f t="shared" si="135"/>
        <v>WD</v>
      </c>
    </row>
    <row r="1638" spans="12:16" x14ac:dyDescent="0.2">
      <c r="L1638" s="99">
        <f t="shared" si="131"/>
        <v>43427</v>
      </c>
      <c r="M1638" s="3">
        <f t="shared" si="132"/>
        <v>11</v>
      </c>
      <c r="N1638" s="3">
        <f t="shared" si="133"/>
        <v>2018</v>
      </c>
      <c r="O1638" s="3">
        <f t="shared" si="134"/>
        <v>6</v>
      </c>
      <c r="P1638" s="2" t="str">
        <f t="shared" si="135"/>
        <v>WD</v>
      </c>
    </row>
    <row r="1639" spans="12:16" x14ac:dyDescent="0.2">
      <c r="L1639" s="99">
        <f t="shared" ref="L1639:L1702" si="136">+L1638+1</f>
        <v>43428</v>
      </c>
      <c r="M1639" s="3">
        <f t="shared" si="132"/>
        <v>11</v>
      </c>
      <c r="N1639" s="3">
        <f t="shared" si="133"/>
        <v>2018</v>
      </c>
      <c r="O1639" s="3">
        <f t="shared" si="134"/>
        <v>7</v>
      </c>
      <c r="P1639" s="2" t="str">
        <f t="shared" si="135"/>
        <v>WE</v>
      </c>
    </row>
    <row r="1640" spans="12:16" x14ac:dyDescent="0.2">
      <c r="L1640" s="99">
        <f t="shared" si="136"/>
        <v>43429</v>
      </c>
      <c r="M1640" s="3">
        <f t="shared" si="132"/>
        <v>11</v>
      </c>
      <c r="N1640" s="3">
        <f t="shared" si="133"/>
        <v>2018</v>
      </c>
      <c r="O1640" s="3">
        <f t="shared" si="134"/>
        <v>1</v>
      </c>
      <c r="P1640" s="2" t="str">
        <f t="shared" si="135"/>
        <v>WE</v>
      </c>
    </row>
    <row r="1641" spans="12:16" x14ac:dyDescent="0.2">
      <c r="L1641" s="99">
        <f t="shared" si="136"/>
        <v>43430</v>
      </c>
      <c r="M1641" s="3">
        <f t="shared" si="132"/>
        <v>11</v>
      </c>
      <c r="N1641" s="3">
        <f t="shared" si="133"/>
        <v>2018</v>
      </c>
      <c r="O1641" s="3">
        <f t="shared" si="134"/>
        <v>2</v>
      </c>
      <c r="P1641" s="2" t="str">
        <f t="shared" si="135"/>
        <v>WD</v>
      </c>
    </row>
    <row r="1642" spans="12:16" x14ac:dyDescent="0.2">
      <c r="L1642" s="99">
        <f t="shared" si="136"/>
        <v>43431</v>
      </c>
      <c r="M1642" s="3">
        <f t="shared" si="132"/>
        <v>11</v>
      </c>
      <c r="N1642" s="3">
        <f t="shared" si="133"/>
        <v>2018</v>
      </c>
      <c r="O1642" s="3">
        <f t="shared" si="134"/>
        <v>3</v>
      </c>
      <c r="P1642" s="2" t="str">
        <f t="shared" si="135"/>
        <v>WD</v>
      </c>
    </row>
    <row r="1643" spans="12:16" x14ac:dyDescent="0.2">
      <c r="L1643" s="99">
        <f t="shared" si="136"/>
        <v>43432</v>
      </c>
      <c r="M1643" s="3">
        <f t="shared" si="132"/>
        <v>11</v>
      </c>
      <c r="N1643" s="3">
        <f t="shared" si="133"/>
        <v>2018</v>
      </c>
      <c r="O1643" s="3">
        <f t="shared" si="134"/>
        <v>4</v>
      </c>
      <c r="P1643" s="2" t="str">
        <f t="shared" si="135"/>
        <v>WD</v>
      </c>
    </row>
    <row r="1644" spans="12:16" x14ac:dyDescent="0.2">
      <c r="L1644" s="99">
        <f t="shared" si="136"/>
        <v>43433</v>
      </c>
      <c r="M1644" s="3">
        <f t="shared" si="132"/>
        <v>11</v>
      </c>
      <c r="N1644" s="3">
        <f t="shared" si="133"/>
        <v>2018</v>
      </c>
      <c r="O1644" s="3">
        <f t="shared" si="134"/>
        <v>5</v>
      </c>
      <c r="P1644" s="2" t="str">
        <f t="shared" si="135"/>
        <v>WD</v>
      </c>
    </row>
    <row r="1645" spans="12:16" x14ac:dyDescent="0.2">
      <c r="L1645" s="99">
        <f t="shared" si="136"/>
        <v>43434</v>
      </c>
      <c r="M1645" s="3">
        <f t="shared" si="132"/>
        <v>11</v>
      </c>
      <c r="N1645" s="3">
        <f t="shared" si="133"/>
        <v>2018</v>
      </c>
      <c r="O1645" s="3">
        <f t="shared" si="134"/>
        <v>6</v>
      </c>
      <c r="P1645" s="2" t="str">
        <f t="shared" si="135"/>
        <v>WD</v>
      </c>
    </row>
    <row r="1646" spans="12:16" x14ac:dyDescent="0.2">
      <c r="L1646" s="99">
        <f t="shared" si="136"/>
        <v>43435</v>
      </c>
      <c r="M1646" s="3">
        <f t="shared" si="132"/>
        <v>12</v>
      </c>
      <c r="N1646" s="3">
        <f t="shared" si="133"/>
        <v>2018</v>
      </c>
      <c r="O1646" s="3">
        <f t="shared" si="134"/>
        <v>7</v>
      </c>
      <c r="P1646" s="2" t="str">
        <f t="shared" si="135"/>
        <v>WE</v>
      </c>
    </row>
    <row r="1647" spans="12:16" x14ac:dyDescent="0.2">
      <c r="L1647" s="99">
        <f t="shared" si="136"/>
        <v>43436</v>
      </c>
      <c r="M1647" s="3">
        <f t="shared" si="132"/>
        <v>12</v>
      </c>
      <c r="N1647" s="3">
        <f t="shared" si="133"/>
        <v>2018</v>
      </c>
      <c r="O1647" s="3">
        <f t="shared" si="134"/>
        <v>1</v>
      </c>
      <c r="P1647" s="2" t="str">
        <f t="shared" si="135"/>
        <v>WE</v>
      </c>
    </row>
    <row r="1648" spans="12:16" x14ac:dyDescent="0.2">
      <c r="L1648" s="99">
        <f t="shared" si="136"/>
        <v>43437</v>
      </c>
      <c r="M1648" s="3">
        <f t="shared" si="132"/>
        <v>12</v>
      </c>
      <c r="N1648" s="3">
        <f t="shared" si="133"/>
        <v>2018</v>
      </c>
      <c r="O1648" s="3">
        <f t="shared" si="134"/>
        <v>2</v>
      </c>
      <c r="P1648" s="2" t="str">
        <f t="shared" si="135"/>
        <v>WD</v>
      </c>
    </row>
    <row r="1649" spans="12:16" x14ac:dyDescent="0.2">
      <c r="L1649" s="99">
        <f t="shared" si="136"/>
        <v>43438</v>
      </c>
      <c r="M1649" s="3">
        <f t="shared" si="132"/>
        <v>12</v>
      </c>
      <c r="N1649" s="3">
        <f t="shared" si="133"/>
        <v>2018</v>
      </c>
      <c r="O1649" s="3">
        <f t="shared" si="134"/>
        <v>3</v>
      </c>
      <c r="P1649" s="2" t="str">
        <f t="shared" si="135"/>
        <v>WD</v>
      </c>
    </row>
    <row r="1650" spans="12:16" x14ac:dyDescent="0.2">
      <c r="L1650" s="99">
        <f t="shared" si="136"/>
        <v>43439</v>
      </c>
      <c r="M1650" s="3">
        <f t="shared" si="132"/>
        <v>12</v>
      </c>
      <c r="N1650" s="3">
        <f t="shared" si="133"/>
        <v>2018</v>
      </c>
      <c r="O1650" s="3">
        <f t="shared" si="134"/>
        <v>4</v>
      </c>
      <c r="P1650" s="2" t="str">
        <f t="shared" si="135"/>
        <v>WD</v>
      </c>
    </row>
    <row r="1651" spans="12:16" x14ac:dyDescent="0.2">
      <c r="L1651" s="99">
        <f t="shared" si="136"/>
        <v>43440</v>
      </c>
      <c r="M1651" s="3">
        <f t="shared" si="132"/>
        <v>12</v>
      </c>
      <c r="N1651" s="3">
        <f t="shared" si="133"/>
        <v>2018</v>
      </c>
      <c r="O1651" s="3">
        <f t="shared" si="134"/>
        <v>5</v>
      </c>
      <c r="P1651" s="2" t="str">
        <f t="shared" si="135"/>
        <v>WD</v>
      </c>
    </row>
    <row r="1652" spans="12:16" x14ac:dyDescent="0.2">
      <c r="L1652" s="99">
        <f t="shared" si="136"/>
        <v>43441</v>
      </c>
      <c r="M1652" s="3">
        <f t="shared" si="132"/>
        <v>12</v>
      </c>
      <c r="N1652" s="3">
        <f t="shared" si="133"/>
        <v>2018</v>
      </c>
      <c r="O1652" s="3">
        <f t="shared" si="134"/>
        <v>6</v>
      </c>
      <c r="P1652" s="2" t="str">
        <f t="shared" si="135"/>
        <v>WD</v>
      </c>
    </row>
    <row r="1653" spans="12:16" x14ac:dyDescent="0.2">
      <c r="L1653" s="99">
        <f t="shared" si="136"/>
        <v>43442</v>
      </c>
      <c r="M1653" s="3">
        <f t="shared" si="132"/>
        <v>12</v>
      </c>
      <c r="N1653" s="3">
        <f t="shared" si="133"/>
        <v>2018</v>
      </c>
      <c r="O1653" s="3">
        <f t="shared" si="134"/>
        <v>7</v>
      </c>
      <c r="P1653" s="2" t="str">
        <f t="shared" si="135"/>
        <v>WE</v>
      </c>
    </row>
    <row r="1654" spans="12:16" x14ac:dyDescent="0.2">
      <c r="L1654" s="99">
        <f t="shared" si="136"/>
        <v>43443</v>
      </c>
      <c r="M1654" s="3">
        <f t="shared" si="132"/>
        <v>12</v>
      </c>
      <c r="N1654" s="3">
        <f t="shared" si="133"/>
        <v>2018</v>
      </c>
      <c r="O1654" s="3">
        <f t="shared" si="134"/>
        <v>1</v>
      </c>
      <c r="P1654" s="2" t="str">
        <f t="shared" si="135"/>
        <v>WE</v>
      </c>
    </row>
    <row r="1655" spans="12:16" x14ac:dyDescent="0.2">
      <c r="L1655" s="99">
        <f t="shared" si="136"/>
        <v>43444</v>
      </c>
      <c r="M1655" s="3">
        <f t="shared" si="132"/>
        <v>12</v>
      </c>
      <c r="N1655" s="3">
        <f t="shared" si="133"/>
        <v>2018</v>
      </c>
      <c r="O1655" s="3">
        <f t="shared" si="134"/>
        <v>2</v>
      </c>
      <c r="P1655" s="2" t="str">
        <f t="shared" si="135"/>
        <v>WD</v>
      </c>
    </row>
    <row r="1656" spans="12:16" x14ac:dyDescent="0.2">
      <c r="L1656" s="99">
        <f t="shared" si="136"/>
        <v>43445</v>
      </c>
      <c r="M1656" s="3">
        <f t="shared" si="132"/>
        <v>12</v>
      </c>
      <c r="N1656" s="3">
        <f t="shared" si="133"/>
        <v>2018</v>
      </c>
      <c r="O1656" s="3">
        <f t="shared" si="134"/>
        <v>3</v>
      </c>
      <c r="P1656" s="2" t="str">
        <f t="shared" si="135"/>
        <v>WD</v>
      </c>
    </row>
    <row r="1657" spans="12:16" x14ac:dyDescent="0.2">
      <c r="L1657" s="99">
        <f t="shared" si="136"/>
        <v>43446</v>
      </c>
      <c r="M1657" s="3">
        <f t="shared" si="132"/>
        <v>12</v>
      </c>
      <c r="N1657" s="3">
        <f t="shared" si="133"/>
        <v>2018</v>
      </c>
      <c r="O1657" s="3">
        <f t="shared" si="134"/>
        <v>4</v>
      </c>
      <c r="P1657" s="2" t="str">
        <f t="shared" si="135"/>
        <v>WD</v>
      </c>
    </row>
    <row r="1658" spans="12:16" x14ac:dyDescent="0.2">
      <c r="L1658" s="99">
        <f t="shared" si="136"/>
        <v>43447</v>
      </c>
      <c r="M1658" s="3">
        <f t="shared" si="132"/>
        <v>12</v>
      </c>
      <c r="N1658" s="3">
        <f t="shared" si="133"/>
        <v>2018</v>
      </c>
      <c r="O1658" s="3">
        <f t="shared" si="134"/>
        <v>5</v>
      </c>
      <c r="P1658" s="2" t="str">
        <f t="shared" si="135"/>
        <v>WD</v>
      </c>
    </row>
    <row r="1659" spans="12:16" x14ac:dyDescent="0.2">
      <c r="L1659" s="99">
        <f t="shared" si="136"/>
        <v>43448</v>
      </c>
      <c r="M1659" s="3">
        <f t="shared" si="132"/>
        <v>12</v>
      </c>
      <c r="N1659" s="3">
        <f t="shared" si="133"/>
        <v>2018</v>
      </c>
      <c r="O1659" s="3">
        <f t="shared" si="134"/>
        <v>6</v>
      </c>
      <c r="P1659" s="2" t="str">
        <f t="shared" si="135"/>
        <v>WD</v>
      </c>
    </row>
    <row r="1660" spans="12:16" x14ac:dyDescent="0.2">
      <c r="L1660" s="99">
        <f t="shared" si="136"/>
        <v>43449</v>
      </c>
      <c r="M1660" s="3">
        <f t="shared" si="132"/>
        <v>12</v>
      </c>
      <c r="N1660" s="3">
        <f t="shared" si="133"/>
        <v>2018</v>
      </c>
      <c r="O1660" s="3">
        <f t="shared" si="134"/>
        <v>7</v>
      </c>
      <c r="P1660" s="2" t="str">
        <f t="shared" si="135"/>
        <v>WE</v>
      </c>
    </row>
    <row r="1661" spans="12:16" x14ac:dyDescent="0.2">
      <c r="L1661" s="99">
        <f t="shared" si="136"/>
        <v>43450</v>
      </c>
      <c r="M1661" s="3">
        <f t="shared" si="132"/>
        <v>12</v>
      </c>
      <c r="N1661" s="3">
        <f t="shared" si="133"/>
        <v>2018</v>
      </c>
      <c r="O1661" s="3">
        <f t="shared" si="134"/>
        <v>1</v>
      </c>
      <c r="P1661" s="2" t="str">
        <f t="shared" si="135"/>
        <v>WE</v>
      </c>
    </row>
    <row r="1662" spans="12:16" x14ac:dyDescent="0.2">
      <c r="L1662" s="99">
        <f t="shared" si="136"/>
        <v>43451</v>
      </c>
      <c r="M1662" s="3">
        <f t="shared" si="132"/>
        <v>12</v>
      </c>
      <c r="N1662" s="3">
        <f t="shared" si="133"/>
        <v>2018</v>
      </c>
      <c r="O1662" s="3">
        <f t="shared" si="134"/>
        <v>2</v>
      </c>
      <c r="P1662" s="2" t="str">
        <f t="shared" si="135"/>
        <v>WD</v>
      </c>
    </row>
    <row r="1663" spans="12:16" x14ac:dyDescent="0.2">
      <c r="L1663" s="99">
        <f t="shared" si="136"/>
        <v>43452</v>
      </c>
      <c r="M1663" s="3">
        <f t="shared" si="132"/>
        <v>12</v>
      </c>
      <c r="N1663" s="3">
        <f t="shared" si="133"/>
        <v>2018</v>
      </c>
      <c r="O1663" s="3">
        <f t="shared" si="134"/>
        <v>3</v>
      </c>
      <c r="P1663" s="2" t="str">
        <f t="shared" si="135"/>
        <v>WD</v>
      </c>
    </row>
    <row r="1664" spans="12:16" x14ac:dyDescent="0.2">
      <c r="L1664" s="99">
        <f t="shared" si="136"/>
        <v>43453</v>
      </c>
      <c r="M1664" s="3">
        <f t="shared" si="132"/>
        <v>12</v>
      </c>
      <c r="N1664" s="3">
        <f t="shared" si="133"/>
        <v>2018</v>
      </c>
      <c r="O1664" s="3">
        <f t="shared" si="134"/>
        <v>4</v>
      </c>
      <c r="P1664" s="2" t="str">
        <f t="shared" si="135"/>
        <v>WD</v>
      </c>
    </row>
    <row r="1665" spans="12:16" x14ac:dyDescent="0.2">
      <c r="L1665" s="99">
        <f t="shared" si="136"/>
        <v>43454</v>
      </c>
      <c r="M1665" s="3">
        <f t="shared" si="132"/>
        <v>12</v>
      </c>
      <c r="N1665" s="3">
        <f t="shared" si="133"/>
        <v>2018</v>
      </c>
      <c r="O1665" s="3">
        <f t="shared" si="134"/>
        <v>5</v>
      </c>
      <c r="P1665" s="2" t="str">
        <f t="shared" si="135"/>
        <v>WD</v>
      </c>
    </row>
    <row r="1666" spans="12:16" x14ac:dyDescent="0.2">
      <c r="L1666" s="99">
        <f t="shared" si="136"/>
        <v>43455</v>
      </c>
      <c r="M1666" s="3">
        <f t="shared" si="132"/>
        <v>12</v>
      </c>
      <c r="N1666" s="3">
        <f t="shared" si="133"/>
        <v>2018</v>
      </c>
      <c r="O1666" s="3">
        <f t="shared" si="134"/>
        <v>6</v>
      </c>
      <c r="P1666" s="2" t="str">
        <f t="shared" si="135"/>
        <v>WD</v>
      </c>
    </row>
    <row r="1667" spans="12:16" x14ac:dyDescent="0.2">
      <c r="L1667" s="99">
        <f t="shared" si="136"/>
        <v>43456</v>
      </c>
      <c r="M1667" s="3">
        <f t="shared" ref="M1667:M1730" si="137">MONTH(L1667)</f>
        <v>12</v>
      </c>
      <c r="N1667" s="3">
        <f t="shared" ref="N1667:N1730" si="138">YEAR(L1667)</f>
        <v>2018</v>
      </c>
      <c r="O1667" s="3">
        <f t="shared" ref="O1667:O1730" si="139">WEEKDAY(L1667)</f>
        <v>7</v>
      </c>
      <c r="P1667" s="2" t="str">
        <f t="shared" ref="P1667:P1730" si="140">IF(O1667=1,"WE",IF(O1667=7,"WE","WD"))</f>
        <v>WE</v>
      </c>
    </row>
    <row r="1668" spans="12:16" x14ac:dyDescent="0.2">
      <c r="L1668" s="99">
        <f t="shared" si="136"/>
        <v>43457</v>
      </c>
      <c r="M1668" s="3">
        <f t="shared" si="137"/>
        <v>12</v>
      </c>
      <c r="N1668" s="3">
        <f t="shared" si="138"/>
        <v>2018</v>
      </c>
      <c r="O1668" s="3">
        <f t="shared" si="139"/>
        <v>1</v>
      </c>
      <c r="P1668" s="2" t="str">
        <f t="shared" si="140"/>
        <v>WE</v>
      </c>
    </row>
    <row r="1669" spans="12:16" x14ac:dyDescent="0.2">
      <c r="L1669" s="99">
        <f t="shared" si="136"/>
        <v>43458</v>
      </c>
      <c r="M1669" s="3">
        <f t="shared" si="137"/>
        <v>12</v>
      </c>
      <c r="N1669" s="3">
        <f t="shared" si="138"/>
        <v>2018</v>
      </c>
      <c r="O1669" s="3">
        <f t="shared" si="139"/>
        <v>2</v>
      </c>
      <c r="P1669" s="2" t="str">
        <f t="shared" si="140"/>
        <v>WD</v>
      </c>
    </row>
    <row r="1670" spans="12:16" x14ac:dyDescent="0.2">
      <c r="L1670" s="99">
        <f t="shared" si="136"/>
        <v>43459</v>
      </c>
      <c r="M1670" s="3">
        <f t="shared" si="137"/>
        <v>12</v>
      </c>
      <c r="N1670" s="3">
        <f t="shared" si="138"/>
        <v>2018</v>
      </c>
      <c r="O1670" s="3">
        <f t="shared" si="139"/>
        <v>3</v>
      </c>
      <c r="P1670" s="2" t="str">
        <f t="shared" si="140"/>
        <v>WD</v>
      </c>
    </row>
    <row r="1671" spans="12:16" x14ac:dyDescent="0.2">
      <c r="L1671" s="99">
        <f t="shared" si="136"/>
        <v>43460</v>
      </c>
      <c r="M1671" s="3">
        <f t="shared" si="137"/>
        <v>12</v>
      </c>
      <c r="N1671" s="3">
        <f t="shared" si="138"/>
        <v>2018</v>
      </c>
      <c r="O1671" s="3">
        <f t="shared" si="139"/>
        <v>4</v>
      </c>
      <c r="P1671" s="2" t="str">
        <f t="shared" si="140"/>
        <v>WD</v>
      </c>
    </row>
    <row r="1672" spans="12:16" x14ac:dyDescent="0.2">
      <c r="L1672" s="99">
        <f t="shared" si="136"/>
        <v>43461</v>
      </c>
      <c r="M1672" s="3">
        <f t="shared" si="137"/>
        <v>12</v>
      </c>
      <c r="N1672" s="3">
        <f t="shared" si="138"/>
        <v>2018</v>
      </c>
      <c r="O1672" s="3">
        <f t="shared" si="139"/>
        <v>5</v>
      </c>
      <c r="P1672" s="2" t="str">
        <f t="shared" si="140"/>
        <v>WD</v>
      </c>
    </row>
    <row r="1673" spans="12:16" x14ac:dyDescent="0.2">
      <c r="L1673" s="99">
        <f t="shared" si="136"/>
        <v>43462</v>
      </c>
      <c r="M1673" s="3">
        <f t="shared" si="137"/>
        <v>12</v>
      </c>
      <c r="N1673" s="3">
        <f t="shared" si="138"/>
        <v>2018</v>
      </c>
      <c r="O1673" s="3">
        <f t="shared" si="139"/>
        <v>6</v>
      </c>
      <c r="P1673" s="2" t="str">
        <f t="shared" si="140"/>
        <v>WD</v>
      </c>
    </row>
    <row r="1674" spans="12:16" x14ac:dyDescent="0.2">
      <c r="L1674" s="99">
        <f t="shared" si="136"/>
        <v>43463</v>
      </c>
      <c r="M1674" s="3">
        <f t="shared" si="137"/>
        <v>12</v>
      </c>
      <c r="N1674" s="3">
        <f t="shared" si="138"/>
        <v>2018</v>
      </c>
      <c r="O1674" s="3">
        <f t="shared" si="139"/>
        <v>7</v>
      </c>
      <c r="P1674" s="2" t="str">
        <f t="shared" si="140"/>
        <v>WE</v>
      </c>
    </row>
    <row r="1675" spans="12:16" x14ac:dyDescent="0.2">
      <c r="L1675" s="99">
        <f t="shared" si="136"/>
        <v>43464</v>
      </c>
      <c r="M1675" s="3">
        <f t="shared" si="137"/>
        <v>12</v>
      </c>
      <c r="N1675" s="3">
        <f t="shared" si="138"/>
        <v>2018</v>
      </c>
      <c r="O1675" s="3">
        <f t="shared" si="139"/>
        <v>1</v>
      </c>
      <c r="P1675" s="2" t="str">
        <f t="shared" si="140"/>
        <v>WE</v>
      </c>
    </row>
    <row r="1676" spans="12:16" x14ac:dyDescent="0.2">
      <c r="L1676" s="99">
        <f t="shared" si="136"/>
        <v>43465</v>
      </c>
      <c r="M1676" s="3">
        <f t="shared" si="137"/>
        <v>12</v>
      </c>
      <c r="N1676" s="3">
        <f t="shared" si="138"/>
        <v>2018</v>
      </c>
      <c r="O1676" s="3">
        <f t="shared" si="139"/>
        <v>2</v>
      </c>
      <c r="P1676" s="2" t="str">
        <f t="shared" si="140"/>
        <v>WD</v>
      </c>
    </row>
    <row r="1677" spans="12:16" x14ac:dyDescent="0.2">
      <c r="L1677" s="99">
        <f t="shared" si="136"/>
        <v>43466</v>
      </c>
      <c r="M1677" s="3">
        <f t="shared" si="137"/>
        <v>1</v>
      </c>
      <c r="N1677" s="3">
        <f t="shared" si="138"/>
        <v>2019</v>
      </c>
      <c r="O1677" s="3">
        <f t="shared" si="139"/>
        <v>3</v>
      </c>
      <c r="P1677" s="2" t="str">
        <f t="shared" si="140"/>
        <v>WD</v>
      </c>
    </row>
    <row r="1678" spans="12:16" x14ac:dyDescent="0.2">
      <c r="L1678" s="99">
        <f t="shared" si="136"/>
        <v>43467</v>
      </c>
      <c r="M1678" s="3">
        <f t="shared" si="137"/>
        <v>1</v>
      </c>
      <c r="N1678" s="3">
        <f t="shared" si="138"/>
        <v>2019</v>
      </c>
      <c r="O1678" s="3">
        <f t="shared" si="139"/>
        <v>4</v>
      </c>
      <c r="P1678" s="2" t="str">
        <f t="shared" si="140"/>
        <v>WD</v>
      </c>
    </row>
    <row r="1679" spans="12:16" x14ac:dyDescent="0.2">
      <c r="L1679" s="99">
        <f t="shared" si="136"/>
        <v>43468</v>
      </c>
      <c r="M1679" s="3">
        <f t="shared" si="137"/>
        <v>1</v>
      </c>
      <c r="N1679" s="3">
        <f t="shared" si="138"/>
        <v>2019</v>
      </c>
      <c r="O1679" s="3">
        <f t="shared" si="139"/>
        <v>5</v>
      </c>
      <c r="P1679" s="2" t="str">
        <f t="shared" si="140"/>
        <v>WD</v>
      </c>
    </row>
    <row r="1680" spans="12:16" x14ac:dyDescent="0.2">
      <c r="L1680" s="99">
        <f t="shared" si="136"/>
        <v>43469</v>
      </c>
      <c r="M1680" s="3">
        <f t="shared" si="137"/>
        <v>1</v>
      </c>
      <c r="N1680" s="3">
        <f t="shared" si="138"/>
        <v>2019</v>
      </c>
      <c r="O1680" s="3">
        <f t="shared" si="139"/>
        <v>6</v>
      </c>
      <c r="P1680" s="2" t="str">
        <f t="shared" si="140"/>
        <v>WD</v>
      </c>
    </row>
    <row r="1681" spans="12:16" x14ac:dyDescent="0.2">
      <c r="L1681" s="99">
        <f t="shared" si="136"/>
        <v>43470</v>
      </c>
      <c r="M1681" s="3">
        <f t="shared" si="137"/>
        <v>1</v>
      </c>
      <c r="N1681" s="3">
        <f t="shared" si="138"/>
        <v>2019</v>
      </c>
      <c r="O1681" s="3">
        <f t="shared" si="139"/>
        <v>7</v>
      </c>
      <c r="P1681" s="2" t="str">
        <f t="shared" si="140"/>
        <v>WE</v>
      </c>
    </row>
    <row r="1682" spans="12:16" x14ac:dyDescent="0.2">
      <c r="L1682" s="99">
        <f t="shared" si="136"/>
        <v>43471</v>
      </c>
      <c r="M1682" s="3">
        <f t="shared" si="137"/>
        <v>1</v>
      </c>
      <c r="N1682" s="3">
        <f t="shared" si="138"/>
        <v>2019</v>
      </c>
      <c r="O1682" s="3">
        <f t="shared" si="139"/>
        <v>1</v>
      </c>
      <c r="P1682" s="2" t="str">
        <f t="shared" si="140"/>
        <v>WE</v>
      </c>
    </row>
    <row r="1683" spans="12:16" x14ac:dyDescent="0.2">
      <c r="L1683" s="99">
        <f t="shared" si="136"/>
        <v>43472</v>
      </c>
      <c r="M1683" s="3">
        <f t="shared" si="137"/>
        <v>1</v>
      </c>
      <c r="N1683" s="3">
        <f t="shared" si="138"/>
        <v>2019</v>
      </c>
      <c r="O1683" s="3">
        <f t="shared" si="139"/>
        <v>2</v>
      </c>
      <c r="P1683" s="2" t="str">
        <f t="shared" si="140"/>
        <v>WD</v>
      </c>
    </row>
    <row r="1684" spans="12:16" x14ac:dyDescent="0.2">
      <c r="L1684" s="99">
        <f t="shared" si="136"/>
        <v>43473</v>
      </c>
      <c r="M1684" s="3">
        <f t="shared" si="137"/>
        <v>1</v>
      </c>
      <c r="N1684" s="3">
        <f t="shared" si="138"/>
        <v>2019</v>
      </c>
      <c r="O1684" s="3">
        <f t="shared" si="139"/>
        <v>3</v>
      </c>
      <c r="P1684" s="2" t="str">
        <f t="shared" si="140"/>
        <v>WD</v>
      </c>
    </row>
    <row r="1685" spans="12:16" x14ac:dyDescent="0.2">
      <c r="L1685" s="99">
        <f t="shared" si="136"/>
        <v>43474</v>
      </c>
      <c r="M1685" s="3">
        <f t="shared" si="137"/>
        <v>1</v>
      </c>
      <c r="N1685" s="3">
        <f t="shared" si="138"/>
        <v>2019</v>
      </c>
      <c r="O1685" s="3">
        <f t="shared" si="139"/>
        <v>4</v>
      </c>
      <c r="P1685" s="2" t="str">
        <f t="shared" si="140"/>
        <v>WD</v>
      </c>
    </row>
    <row r="1686" spans="12:16" x14ac:dyDescent="0.2">
      <c r="L1686" s="99">
        <f t="shared" si="136"/>
        <v>43475</v>
      </c>
      <c r="M1686" s="3">
        <f t="shared" si="137"/>
        <v>1</v>
      </c>
      <c r="N1686" s="3">
        <f t="shared" si="138"/>
        <v>2019</v>
      </c>
      <c r="O1686" s="3">
        <f t="shared" si="139"/>
        <v>5</v>
      </c>
      <c r="P1686" s="2" t="str">
        <f t="shared" si="140"/>
        <v>WD</v>
      </c>
    </row>
    <row r="1687" spans="12:16" x14ac:dyDescent="0.2">
      <c r="L1687" s="99">
        <f t="shared" si="136"/>
        <v>43476</v>
      </c>
      <c r="M1687" s="3">
        <f t="shared" si="137"/>
        <v>1</v>
      </c>
      <c r="N1687" s="3">
        <f t="shared" si="138"/>
        <v>2019</v>
      </c>
      <c r="O1687" s="3">
        <f t="shared" si="139"/>
        <v>6</v>
      </c>
      <c r="P1687" s="2" t="str">
        <f t="shared" si="140"/>
        <v>WD</v>
      </c>
    </row>
    <row r="1688" spans="12:16" x14ac:dyDescent="0.2">
      <c r="L1688" s="99">
        <f t="shared" si="136"/>
        <v>43477</v>
      </c>
      <c r="M1688" s="3">
        <f t="shared" si="137"/>
        <v>1</v>
      </c>
      <c r="N1688" s="3">
        <f t="shared" si="138"/>
        <v>2019</v>
      </c>
      <c r="O1688" s="3">
        <f t="shared" si="139"/>
        <v>7</v>
      </c>
      <c r="P1688" s="2" t="str">
        <f t="shared" si="140"/>
        <v>WE</v>
      </c>
    </row>
    <row r="1689" spans="12:16" x14ac:dyDescent="0.2">
      <c r="L1689" s="99">
        <f t="shared" si="136"/>
        <v>43478</v>
      </c>
      <c r="M1689" s="3">
        <f t="shared" si="137"/>
        <v>1</v>
      </c>
      <c r="N1689" s="3">
        <f t="shared" si="138"/>
        <v>2019</v>
      </c>
      <c r="O1689" s="3">
        <f t="shared" si="139"/>
        <v>1</v>
      </c>
      <c r="P1689" s="2" t="str">
        <f t="shared" si="140"/>
        <v>WE</v>
      </c>
    </row>
    <row r="1690" spans="12:16" x14ac:dyDescent="0.2">
      <c r="L1690" s="99">
        <f t="shared" si="136"/>
        <v>43479</v>
      </c>
      <c r="M1690" s="3">
        <f t="shared" si="137"/>
        <v>1</v>
      </c>
      <c r="N1690" s="3">
        <f t="shared" si="138"/>
        <v>2019</v>
      </c>
      <c r="O1690" s="3">
        <f t="shared" si="139"/>
        <v>2</v>
      </c>
      <c r="P1690" s="2" t="str">
        <f t="shared" si="140"/>
        <v>WD</v>
      </c>
    </row>
    <row r="1691" spans="12:16" x14ac:dyDescent="0.2">
      <c r="L1691" s="99">
        <f t="shared" si="136"/>
        <v>43480</v>
      </c>
      <c r="M1691" s="3">
        <f t="shared" si="137"/>
        <v>1</v>
      </c>
      <c r="N1691" s="3">
        <f t="shared" si="138"/>
        <v>2019</v>
      </c>
      <c r="O1691" s="3">
        <f t="shared" si="139"/>
        <v>3</v>
      </c>
      <c r="P1691" s="2" t="str">
        <f t="shared" si="140"/>
        <v>WD</v>
      </c>
    </row>
    <row r="1692" spans="12:16" x14ac:dyDescent="0.2">
      <c r="L1692" s="99">
        <f t="shared" si="136"/>
        <v>43481</v>
      </c>
      <c r="M1692" s="3">
        <f t="shared" si="137"/>
        <v>1</v>
      </c>
      <c r="N1692" s="3">
        <f t="shared" si="138"/>
        <v>2019</v>
      </c>
      <c r="O1692" s="3">
        <f t="shared" si="139"/>
        <v>4</v>
      </c>
      <c r="P1692" s="2" t="str">
        <f t="shared" si="140"/>
        <v>WD</v>
      </c>
    </row>
    <row r="1693" spans="12:16" x14ac:dyDescent="0.2">
      <c r="L1693" s="99">
        <f t="shared" si="136"/>
        <v>43482</v>
      </c>
      <c r="M1693" s="3">
        <f t="shared" si="137"/>
        <v>1</v>
      </c>
      <c r="N1693" s="3">
        <f t="shared" si="138"/>
        <v>2019</v>
      </c>
      <c r="O1693" s="3">
        <f t="shared" si="139"/>
        <v>5</v>
      </c>
      <c r="P1693" s="2" t="str">
        <f t="shared" si="140"/>
        <v>WD</v>
      </c>
    </row>
    <row r="1694" spans="12:16" x14ac:dyDescent="0.2">
      <c r="L1694" s="99">
        <f t="shared" si="136"/>
        <v>43483</v>
      </c>
      <c r="M1694" s="3">
        <f t="shared" si="137"/>
        <v>1</v>
      </c>
      <c r="N1694" s="3">
        <f t="shared" si="138"/>
        <v>2019</v>
      </c>
      <c r="O1694" s="3">
        <f t="shared" si="139"/>
        <v>6</v>
      </c>
      <c r="P1694" s="2" t="str">
        <f t="shared" si="140"/>
        <v>WD</v>
      </c>
    </row>
    <row r="1695" spans="12:16" x14ac:dyDescent="0.2">
      <c r="L1695" s="99">
        <f t="shared" si="136"/>
        <v>43484</v>
      </c>
      <c r="M1695" s="3">
        <f t="shared" si="137"/>
        <v>1</v>
      </c>
      <c r="N1695" s="3">
        <f t="shared" si="138"/>
        <v>2019</v>
      </c>
      <c r="O1695" s="3">
        <f t="shared" si="139"/>
        <v>7</v>
      </c>
      <c r="P1695" s="2" t="str">
        <f t="shared" si="140"/>
        <v>WE</v>
      </c>
    </row>
    <row r="1696" spans="12:16" x14ac:dyDescent="0.2">
      <c r="L1696" s="99">
        <f t="shared" si="136"/>
        <v>43485</v>
      </c>
      <c r="M1696" s="3">
        <f t="shared" si="137"/>
        <v>1</v>
      </c>
      <c r="N1696" s="3">
        <f t="shared" si="138"/>
        <v>2019</v>
      </c>
      <c r="O1696" s="3">
        <f t="shared" si="139"/>
        <v>1</v>
      </c>
      <c r="P1696" s="2" t="str">
        <f t="shared" si="140"/>
        <v>WE</v>
      </c>
    </row>
    <row r="1697" spans="12:16" x14ac:dyDescent="0.2">
      <c r="L1697" s="99">
        <f t="shared" si="136"/>
        <v>43486</v>
      </c>
      <c r="M1697" s="3">
        <f t="shared" si="137"/>
        <v>1</v>
      </c>
      <c r="N1697" s="3">
        <f t="shared" si="138"/>
        <v>2019</v>
      </c>
      <c r="O1697" s="3">
        <f t="shared" si="139"/>
        <v>2</v>
      </c>
      <c r="P1697" s="2" t="str">
        <f t="shared" si="140"/>
        <v>WD</v>
      </c>
    </row>
    <row r="1698" spans="12:16" x14ac:dyDescent="0.2">
      <c r="L1698" s="99">
        <f t="shared" si="136"/>
        <v>43487</v>
      </c>
      <c r="M1698" s="3">
        <f t="shared" si="137"/>
        <v>1</v>
      </c>
      <c r="N1698" s="3">
        <f t="shared" si="138"/>
        <v>2019</v>
      </c>
      <c r="O1698" s="3">
        <f t="shared" si="139"/>
        <v>3</v>
      </c>
      <c r="P1698" s="2" t="str">
        <f t="shared" si="140"/>
        <v>WD</v>
      </c>
    </row>
    <row r="1699" spans="12:16" x14ac:dyDescent="0.2">
      <c r="L1699" s="99">
        <f t="shared" si="136"/>
        <v>43488</v>
      </c>
      <c r="M1699" s="3">
        <f t="shared" si="137"/>
        <v>1</v>
      </c>
      <c r="N1699" s="3">
        <f t="shared" si="138"/>
        <v>2019</v>
      </c>
      <c r="O1699" s="3">
        <f t="shared" si="139"/>
        <v>4</v>
      </c>
      <c r="P1699" s="2" t="str">
        <f t="shared" si="140"/>
        <v>WD</v>
      </c>
    </row>
    <row r="1700" spans="12:16" x14ac:dyDescent="0.2">
      <c r="L1700" s="99">
        <f t="shared" si="136"/>
        <v>43489</v>
      </c>
      <c r="M1700" s="3">
        <f t="shared" si="137"/>
        <v>1</v>
      </c>
      <c r="N1700" s="3">
        <f t="shared" si="138"/>
        <v>2019</v>
      </c>
      <c r="O1700" s="3">
        <f t="shared" si="139"/>
        <v>5</v>
      </c>
      <c r="P1700" s="2" t="str">
        <f t="shared" si="140"/>
        <v>WD</v>
      </c>
    </row>
    <row r="1701" spans="12:16" x14ac:dyDescent="0.2">
      <c r="L1701" s="99">
        <f t="shared" si="136"/>
        <v>43490</v>
      </c>
      <c r="M1701" s="3">
        <f t="shared" si="137"/>
        <v>1</v>
      </c>
      <c r="N1701" s="3">
        <f t="shared" si="138"/>
        <v>2019</v>
      </c>
      <c r="O1701" s="3">
        <f t="shared" si="139"/>
        <v>6</v>
      </c>
      <c r="P1701" s="2" t="str">
        <f t="shared" si="140"/>
        <v>WD</v>
      </c>
    </row>
    <row r="1702" spans="12:16" x14ac:dyDescent="0.2">
      <c r="L1702" s="99">
        <f t="shared" si="136"/>
        <v>43491</v>
      </c>
      <c r="M1702" s="3">
        <f t="shared" si="137"/>
        <v>1</v>
      </c>
      <c r="N1702" s="3">
        <f t="shared" si="138"/>
        <v>2019</v>
      </c>
      <c r="O1702" s="3">
        <f t="shared" si="139"/>
        <v>7</v>
      </c>
      <c r="P1702" s="2" t="str">
        <f t="shared" si="140"/>
        <v>WE</v>
      </c>
    </row>
    <row r="1703" spans="12:16" x14ac:dyDescent="0.2">
      <c r="L1703" s="99">
        <f t="shared" ref="L1703:L1766" si="141">+L1702+1</f>
        <v>43492</v>
      </c>
      <c r="M1703" s="3">
        <f t="shared" si="137"/>
        <v>1</v>
      </c>
      <c r="N1703" s="3">
        <f t="shared" si="138"/>
        <v>2019</v>
      </c>
      <c r="O1703" s="3">
        <f t="shared" si="139"/>
        <v>1</v>
      </c>
      <c r="P1703" s="2" t="str">
        <f t="shared" si="140"/>
        <v>WE</v>
      </c>
    </row>
    <row r="1704" spans="12:16" x14ac:dyDescent="0.2">
      <c r="L1704" s="99">
        <f t="shared" si="141"/>
        <v>43493</v>
      </c>
      <c r="M1704" s="3">
        <f t="shared" si="137"/>
        <v>1</v>
      </c>
      <c r="N1704" s="3">
        <f t="shared" si="138"/>
        <v>2019</v>
      </c>
      <c r="O1704" s="3">
        <f t="shared" si="139"/>
        <v>2</v>
      </c>
      <c r="P1704" s="2" t="str">
        <f t="shared" si="140"/>
        <v>WD</v>
      </c>
    </row>
    <row r="1705" spans="12:16" x14ac:dyDescent="0.2">
      <c r="L1705" s="99">
        <f t="shared" si="141"/>
        <v>43494</v>
      </c>
      <c r="M1705" s="3">
        <f t="shared" si="137"/>
        <v>1</v>
      </c>
      <c r="N1705" s="3">
        <f t="shared" si="138"/>
        <v>2019</v>
      </c>
      <c r="O1705" s="3">
        <f t="shared" si="139"/>
        <v>3</v>
      </c>
      <c r="P1705" s="2" t="str">
        <f t="shared" si="140"/>
        <v>WD</v>
      </c>
    </row>
    <row r="1706" spans="12:16" x14ac:dyDescent="0.2">
      <c r="L1706" s="99">
        <f t="shared" si="141"/>
        <v>43495</v>
      </c>
      <c r="M1706" s="3">
        <f t="shared" si="137"/>
        <v>1</v>
      </c>
      <c r="N1706" s="3">
        <f t="shared" si="138"/>
        <v>2019</v>
      </c>
      <c r="O1706" s="3">
        <f t="shared" si="139"/>
        <v>4</v>
      </c>
      <c r="P1706" s="2" t="str">
        <f t="shared" si="140"/>
        <v>WD</v>
      </c>
    </row>
    <row r="1707" spans="12:16" x14ac:dyDescent="0.2">
      <c r="L1707" s="99">
        <f t="shared" si="141"/>
        <v>43496</v>
      </c>
      <c r="M1707" s="3">
        <f t="shared" si="137"/>
        <v>1</v>
      </c>
      <c r="N1707" s="3">
        <f t="shared" si="138"/>
        <v>2019</v>
      </c>
      <c r="O1707" s="3">
        <f t="shared" si="139"/>
        <v>5</v>
      </c>
      <c r="P1707" s="2" t="str">
        <f t="shared" si="140"/>
        <v>WD</v>
      </c>
    </row>
    <row r="1708" spans="12:16" x14ac:dyDescent="0.2">
      <c r="L1708" s="99">
        <f t="shared" si="141"/>
        <v>43497</v>
      </c>
      <c r="M1708" s="3">
        <f t="shared" si="137"/>
        <v>2</v>
      </c>
      <c r="N1708" s="3">
        <f t="shared" si="138"/>
        <v>2019</v>
      </c>
      <c r="O1708" s="3">
        <f t="shared" si="139"/>
        <v>6</v>
      </c>
      <c r="P1708" s="2" t="str">
        <f t="shared" si="140"/>
        <v>WD</v>
      </c>
    </row>
    <row r="1709" spans="12:16" x14ac:dyDescent="0.2">
      <c r="L1709" s="99">
        <f t="shared" si="141"/>
        <v>43498</v>
      </c>
      <c r="M1709" s="3">
        <f t="shared" si="137"/>
        <v>2</v>
      </c>
      <c r="N1709" s="3">
        <f t="shared" si="138"/>
        <v>2019</v>
      </c>
      <c r="O1709" s="3">
        <f t="shared" si="139"/>
        <v>7</v>
      </c>
      <c r="P1709" s="2" t="str">
        <f t="shared" si="140"/>
        <v>WE</v>
      </c>
    </row>
    <row r="1710" spans="12:16" x14ac:dyDescent="0.2">
      <c r="L1710" s="99">
        <f t="shared" si="141"/>
        <v>43499</v>
      </c>
      <c r="M1710" s="3">
        <f t="shared" si="137"/>
        <v>2</v>
      </c>
      <c r="N1710" s="3">
        <f t="shared" si="138"/>
        <v>2019</v>
      </c>
      <c r="O1710" s="3">
        <f t="shared" si="139"/>
        <v>1</v>
      </c>
      <c r="P1710" s="2" t="str">
        <f t="shared" si="140"/>
        <v>WE</v>
      </c>
    </row>
    <row r="1711" spans="12:16" x14ac:dyDescent="0.2">
      <c r="L1711" s="99">
        <f t="shared" si="141"/>
        <v>43500</v>
      </c>
      <c r="M1711" s="3">
        <f t="shared" si="137"/>
        <v>2</v>
      </c>
      <c r="N1711" s="3">
        <f t="shared" si="138"/>
        <v>2019</v>
      </c>
      <c r="O1711" s="3">
        <f t="shared" si="139"/>
        <v>2</v>
      </c>
      <c r="P1711" s="2" t="str">
        <f t="shared" si="140"/>
        <v>WD</v>
      </c>
    </row>
    <row r="1712" spans="12:16" x14ac:dyDescent="0.2">
      <c r="L1712" s="99">
        <f t="shared" si="141"/>
        <v>43501</v>
      </c>
      <c r="M1712" s="3">
        <f t="shared" si="137"/>
        <v>2</v>
      </c>
      <c r="N1712" s="3">
        <f t="shared" si="138"/>
        <v>2019</v>
      </c>
      <c r="O1712" s="3">
        <f t="shared" si="139"/>
        <v>3</v>
      </c>
      <c r="P1712" s="2" t="str">
        <f t="shared" si="140"/>
        <v>WD</v>
      </c>
    </row>
    <row r="1713" spans="12:16" x14ac:dyDescent="0.2">
      <c r="L1713" s="99">
        <f t="shared" si="141"/>
        <v>43502</v>
      </c>
      <c r="M1713" s="3">
        <f t="shared" si="137"/>
        <v>2</v>
      </c>
      <c r="N1713" s="3">
        <f t="shared" si="138"/>
        <v>2019</v>
      </c>
      <c r="O1713" s="3">
        <f t="shared" si="139"/>
        <v>4</v>
      </c>
      <c r="P1713" s="2" t="str">
        <f t="shared" si="140"/>
        <v>WD</v>
      </c>
    </row>
    <row r="1714" spans="12:16" x14ac:dyDescent="0.2">
      <c r="L1714" s="99">
        <f t="shared" si="141"/>
        <v>43503</v>
      </c>
      <c r="M1714" s="3">
        <f t="shared" si="137"/>
        <v>2</v>
      </c>
      <c r="N1714" s="3">
        <f t="shared" si="138"/>
        <v>2019</v>
      </c>
      <c r="O1714" s="3">
        <f t="shared" si="139"/>
        <v>5</v>
      </c>
      <c r="P1714" s="2" t="str">
        <f t="shared" si="140"/>
        <v>WD</v>
      </c>
    </row>
    <row r="1715" spans="12:16" x14ac:dyDescent="0.2">
      <c r="L1715" s="99">
        <f t="shared" si="141"/>
        <v>43504</v>
      </c>
      <c r="M1715" s="3">
        <f t="shared" si="137"/>
        <v>2</v>
      </c>
      <c r="N1715" s="3">
        <f t="shared" si="138"/>
        <v>2019</v>
      </c>
      <c r="O1715" s="3">
        <f t="shared" si="139"/>
        <v>6</v>
      </c>
      <c r="P1715" s="2" t="str">
        <f t="shared" si="140"/>
        <v>WD</v>
      </c>
    </row>
    <row r="1716" spans="12:16" x14ac:dyDescent="0.2">
      <c r="L1716" s="99">
        <f t="shared" si="141"/>
        <v>43505</v>
      </c>
      <c r="M1716" s="3">
        <f t="shared" si="137"/>
        <v>2</v>
      </c>
      <c r="N1716" s="3">
        <f t="shared" si="138"/>
        <v>2019</v>
      </c>
      <c r="O1716" s="3">
        <f t="shared" si="139"/>
        <v>7</v>
      </c>
      <c r="P1716" s="2" t="str">
        <f t="shared" si="140"/>
        <v>WE</v>
      </c>
    </row>
    <row r="1717" spans="12:16" x14ac:dyDescent="0.2">
      <c r="L1717" s="99">
        <f t="shared" si="141"/>
        <v>43506</v>
      </c>
      <c r="M1717" s="3">
        <f t="shared" si="137"/>
        <v>2</v>
      </c>
      <c r="N1717" s="3">
        <f t="shared" si="138"/>
        <v>2019</v>
      </c>
      <c r="O1717" s="3">
        <f t="shared" si="139"/>
        <v>1</v>
      </c>
      <c r="P1717" s="2" t="str">
        <f t="shared" si="140"/>
        <v>WE</v>
      </c>
    </row>
    <row r="1718" spans="12:16" x14ac:dyDescent="0.2">
      <c r="L1718" s="99">
        <f t="shared" si="141"/>
        <v>43507</v>
      </c>
      <c r="M1718" s="3">
        <f t="shared" si="137"/>
        <v>2</v>
      </c>
      <c r="N1718" s="3">
        <f t="shared" si="138"/>
        <v>2019</v>
      </c>
      <c r="O1718" s="3">
        <f t="shared" si="139"/>
        <v>2</v>
      </c>
      <c r="P1718" s="2" t="str">
        <f t="shared" si="140"/>
        <v>WD</v>
      </c>
    </row>
    <row r="1719" spans="12:16" x14ac:dyDescent="0.2">
      <c r="L1719" s="99">
        <f t="shared" si="141"/>
        <v>43508</v>
      </c>
      <c r="M1719" s="3">
        <f t="shared" si="137"/>
        <v>2</v>
      </c>
      <c r="N1719" s="3">
        <f t="shared" si="138"/>
        <v>2019</v>
      </c>
      <c r="O1719" s="3">
        <f t="shared" si="139"/>
        <v>3</v>
      </c>
      <c r="P1719" s="2" t="str">
        <f t="shared" si="140"/>
        <v>WD</v>
      </c>
    </row>
    <row r="1720" spans="12:16" x14ac:dyDescent="0.2">
      <c r="L1720" s="99">
        <f t="shared" si="141"/>
        <v>43509</v>
      </c>
      <c r="M1720" s="3">
        <f t="shared" si="137"/>
        <v>2</v>
      </c>
      <c r="N1720" s="3">
        <f t="shared" si="138"/>
        <v>2019</v>
      </c>
      <c r="O1720" s="3">
        <f t="shared" si="139"/>
        <v>4</v>
      </c>
      <c r="P1720" s="2" t="str">
        <f t="shared" si="140"/>
        <v>WD</v>
      </c>
    </row>
    <row r="1721" spans="12:16" x14ac:dyDescent="0.2">
      <c r="L1721" s="99">
        <f t="shared" si="141"/>
        <v>43510</v>
      </c>
      <c r="M1721" s="3">
        <f t="shared" si="137"/>
        <v>2</v>
      </c>
      <c r="N1721" s="3">
        <f t="shared" si="138"/>
        <v>2019</v>
      </c>
      <c r="O1721" s="3">
        <f t="shared" si="139"/>
        <v>5</v>
      </c>
      <c r="P1721" s="2" t="str">
        <f t="shared" si="140"/>
        <v>WD</v>
      </c>
    </row>
    <row r="1722" spans="12:16" x14ac:dyDescent="0.2">
      <c r="L1722" s="99">
        <f t="shared" si="141"/>
        <v>43511</v>
      </c>
      <c r="M1722" s="3">
        <f t="shared" si="137"/>
        <v>2</v>
      </c>
      <c r="N1722" s="3">
        <f t="shared" si="138"/>
        <v>2019</v>
      </c>
      <c r="O1722" s="3">
        <f t="shared" si="139"/>
        <v>6</v>
      </c>
      <c r="P1722" s="2" t="str">
        <f t="shared" si="140"/>
        <v>WD</v>
      </c>
    </row>
    <row r="1723" spans="12:16" x14ac:dyDescent="0.2">
      <c r="L1723" s="99">
        <f t="shared" si="141"/>
        <v>43512</v>
      </c>
      <c r="M1723" s="3">
        <f t="shared" si="137"/>
        <v>2</v>
      </c>
      <c r="N1723" s="3">
        <f t="shared" si="138"/>
        <v>2019</v>
      </c>
      <c r="O1723" s="3">
        <f t="shared" si="139"/>
        <v>7</v>
      </c>
      <c r="P1723" s="2" t="str">
        <f t="shared" si="140"/>
        <v>WE</v>
      </c>
    </row>
    <row r="1724" spans="12:16" x14ac:dyDescent="0.2">
      <c r="L1724" s="99">
        <f t="shared" si="141"/>
        <v>43513</v>
      </c>
      <c r="M1724" s="3">
        <f t="shared" si="137"/>
        <v>2</v>
      </c>
      <c r="N1724" s="3">
        <f t="shared" si="138"/>
        <v>2019</v>
      </c>
      <c r="O1724" s="3">
        <f t="shared" si="139"/>
        <v>1</v>
      </c>
      <c r="P1724" s="2" t="str">
        <f t="shared" si="140"/>
        <v>WE</v>
      </c>
    </row>
    <row r="1725" spans="12:16" x14ac:dyDescent="0.2">
      <c r="L1725" s="99">
        <f t="shared" si="141"/>
        <v>43514</v>
      </c>
      <c r="M1725" s="3">
        <f t="shared" si="137"/>
        <v>2</v>
      </c>
      <c r="N1725" s="3">
        <f t="shared" si="138"/>
        <v>2019</v>
      </c>
      <c r="O1725" s="3">
        <f t="shared" si="139"/>
        <v>2</v>
      </c>
      <c r="P1725" s="2" t="str">
        <f t="shared" si="140"/>
        <v>WD</v>
      </c>
    </row>
    <row r="1726" spans="12:16" x14ac:dyDescent="0.2">
      <c r="L1726" s="99">
        <f t="shared" si="141"/>
        <v>43515</v>
      </c>
      <c r="M1726" s="3">
        <f t="shared" si="137"/>
        <v>2</v>
      </c>
      <c r="N1726" s="3">
        <f t="shared" si="138"/>
        <v>2019</v>
      </c>
      <c r="O1726" s="3">
        <f t="shared" si="139"/>
        <v>3</v>
      </c>
      <c r="P1726" s="2" t="str">
        <f t="shared" si="140"/>
        <v>WD</v>
      </c>
    </row>
    <row r="1727" spans="12:16" x14ac:dyDescent="0.2">
      <c r="L1727" s="99">
        <f t="shared" si="141"/>
        <v>43516</v>
      </c>
      <c r="M1727" s="3">
        <f t="shared" si="137"/>
        <v>2</v>
      </c>
      <c r="N1727" s="3">
        <f t="shared" si="138"/>
        <v>2019</v>
      </c>
      <c r="O1727" s="3">
        <f t="shared" si="139"/>
        <v>4</v>
      </c>
      <c r="P1727" s="2" t="str">
        <f t="shared" si="140"/>
        <v>WD</v>
      </c>
    </row>
    <row r="1728" spans="12:16" x14ac:dyDescent="0.2">
      <c r="L1728" s="99">
        <f t="shared" si="141"/>
        <v>43517</v>
      </c>
      <c r="M1728" s="3">
        <f t="shared" si="137"/>
        <v>2</v>
      </c>
      <c r="N1728" s="3">
        <f t="shared" si="138"/>
        <v>2019</v>
      </c>
      <c r="O1728" s="3">
        <f t="shared" si="139"/>
        <v>5</v>
      </c>
      <c r="P1728" s="2" t="str">
        <f t="shared" si="140"/>
        <v>WD</v>
      </c>
    </row>
    <row r="1729" spans="12:16" x14ac:dyDescent="0.2">
      <c r="L1729" s="99">
        <f t="shared" si="141"/>
        <v>43518</v>
      </c>
      <c r="M1729" s="3">
        <f t="shared" si="137"/>
        <v>2</v>
      </c>
      <c r="N1729" s="3">
        <f t="shared" si="138"/>
        <v>2019</v>
      </c>
      <c r="O1729" s="3">
        <f t="shared" si="139"/>
        <v>6</v>
      </c>
      <c r="P1729" s="2" t="str">
        <f t="shared" si="140"/>
        <v>WD</v>
      </c>
    </row>
    <row r="1730" spans="12:16" x14ac:dyDescent="0.2">
      <c r="L1730" s="99">
        <f t="shared" si="141"/>
        <v>43519</v>
      </c>
      <c r="M1730" s="3">
        <f t="shared" si="137"/>
        <v>2</v>
      </c>
      <c r="N1730" s="3">
        <f t="shared" si="138"/>
        <v>2019</v>
      </c>
      <c r="O1730" s="3">
        <f t="shared" si="139"/>
        <v>7</v>
      </c>
      <c r="P1730" s="2" t="str">
        <f t="shared" si="140"/>
        <v>WE</v>
      </c>
    </row>
    <row r="1731" spans="12:16" x14ac:dyDescent="0.2">
      <c r="L1731" s="99">
        <f t="shared" si="141"/>
        <v>43520</v>
      </c>
      <c r="M1731" s="3">
        <f t="shared" ref="M1731:M1794" si="142">MONTH(L1731)</f>
        <v>2</v>
      </c>
      <c r="N1731" s="3">
        <f t="shared" ref="N1731:N1794" si="143">YEAR(L1731)</f>
        <v>2019</v>
      </c>
      <c r="O1731" s="3">
        <f t="shared" ref="O1731:O1794" si="144">WEEKDAY(L1731)</f>
        <v>1</v>
      </c>
      <c r="P1731" s="2" t="str">
        <f t="shared" ref="P1731:P1794" si="145">IF(O1731=1,"WE",IF(O1731=7,"WE","WD"))</f>
        <v>WE</v>
      </c>
    </row>
    <row r="1732" spans="12:16" x14ac:dyDescent="0.2">
      <c r="L1732" s="99">
        <f t="shared" si="141"/>
        <v>43521</v>
      </c>
      <c r="M1732" s="3">
        <f t="shared" si="142"/>
        <v>2</v>
      </c>
      <c r="N1732" s="3">
        <f t="shared" si="143"/>
        <v>2019</v>
      </c>
      <c r="O1732" s="3">
        <f t="shared" si="144"/>
        <v>2</v>
      </c>
      <c r="P1732" s="2" t="str">
        <f t="shared" si="145"/>
        <v>WD</v>
      </c>
    </row>
    <row r="1733" spans="12:16" x14ac:dyDescent="0.2">
      <c r="L1733" s="99">
        <f t="shared" si="141"/>
        <v>43522</v>
      </c>
      <c r="M1733" s="3">
        <f t="shared" si="142"/>
        <v>2</v>
      </c>
      <c r="N1733" s="3">
        <f t="shared" si="143"/>
        <v>2019</v>
      </c>
      <c r="O1733" s="3">
        <f t="shared" si="144"/>
        <v>3</v>
      </c>
      <c r="P1733" s="2" t="str">
        <f t="shared" si="145"/>
        <v>WD</v>
      </c>
    </row>
    <row r="1734" spans="12:16" x14ac:dyDescent="0.2">
      <c r="L1734" s="99">
        <f t="shared" si="141"/>
        <v>43523</v>
      </c>
      <c r="M1734" s="3">
        <f t="shared" si="142"/>
        <v>2</v>
      </c>
      <c r="N1734" s="3">
        <f t="shared" si="143"/>
        <v>2019</v>
      </c>
      <c r="O1734" s="3">
        <f t="shared" si="144"/>
        <v>4</v>
      </c>
      <c r="P1734" s="2" t="str">
        <f t="shared" si="145"/>
        <v>WD</v>
      </c>
    </row>
    <row r="1735" spans="12:16" x14ac:dyDescent="0.2">
      <c r="L1735" s="99">
        <f t="shared" si="141"/>
        <v>43524</v>
      </c>
      <c r="M1735" s="3">
        <f t="shared" si="142"/>
        <v>2</v>
      </c>
      <c r="N1735" s="3">
        <f t="shared" si="143"/>
        <v>2019</v>
      </c>
      <c r="O1735" s="3">
        <f t="shared" si="144"/>
        <v>5</v>
      </c>
      <c r="P1735" s="2" t="str">
        <f t="shared" si="145"/>
        <v>WD</v>
      </c>
    </row>
    <row r="1736" spans="12:16" x14ac:dyDescent="0.2">
      <c r="L1736" s="99">
        <f t="shared" si="141"/>
        <v>43525</v>
      </c>
      <c r="M1736" s="3">
        <f t="shared" si="142"/>
        <v>3</v>
      </c>
      <c r="N1736" s="3">
        <f t="shared" si="143"/>
        <v>2019</v>
      </c>
      <c r="O1736" s="3">
        <f t="shared" si="144"/>
        <v>6</v>
      </c>
      <c r="P1736" s="2" t="str">
        <f t="shared" si="145"/>
        <v>WD</v>
      </c>
    </row>
    <row r="1737" spans="12:16" x14ac:dyDescent="0.2">
      <c r="L1737" s="99">
        <f t="shared" si="141"/>
        <v>43526</v>
      </c>
      <c r="M1737" s="3">
        <f t="shared" si="142"/>
        <v>3</v>
      </c>
      <c r="N1737" s="3">
        <f t="shared" si="143"/>
        <v>2019</v>
      </c>
      <c r="O1737" s="3">
        <f t="shared" si="144"/>
        <v>7</v>
      </c>
      <c r="P1737" s="2" t="str">
        <f t="shared" si="145"/>
        <v>WE</v>
      </c>
    </row>
    <row r="1738" spans="12:16" x14ac:dyDescent="0.2">
      <c r="L1738" s="99">
        <f t="shared" si="141"/>
        <v>43527</v>
      </c>
      <c r="M1738" s="3">
        <f t="shared" si="142"/>
        <v>3</v>
      </c>
      <c r="N1738" s="3">
        <f t="shared" si="143"/>
        <v>2019</v>
      </c>
      <c r="O1738" s="3">
        <f t="shared" si="144"/>
        <v>1</v>
      </c>
      <c r="P1738" s="2" t="str">
        <f t="shared" si="145"/>
        <v>WE</v>
      </c>
    </row>
    <row r="1739" spans="12:16" x14ac:dyDescent="0.2">
      <c r="L1739" s="99">
        <f t="shared" si="141"/>
        <v>43528</v>
      </c>
      <c r="M1739" s="3">
        <f t="shared" si="142"/>
        <v>3</v>
      </c>
      <c r="N1739" s="3">
        <f t="shared" si="143"/>
        <v>2019</v>
      </c>
      <c r="O1739" s="3">
        <f t="shared" si="144"/>
        <v>2</v>
      </c>
      <c r="P1739" s="2" t="str">
        <f t="shared" si="145"/>
        <v>WD</v>
      </c>
    </row>
    <row r="1740" spans="12:16" x14ac:dyDescent="0.2">
      <c r="L1740" s="99">
        <f t="shared" si="141"/>
        <v>43529</v>
      </c>
      <c r="M1740" s="3">
        <f t="shared" si="142"/>
        <v>3</v>
      </c>
      <c r="N1740" s="3">
        <f t="shared" si="143"/>
        <v>2019</v>
      </c>
      <c r="O1740" s="3">
        <f t="shared" si="144"/>
        <v>3</v>
      </c>
      <c r="P1740" s="2" t="str">
        <f t="shared" si="145"/>
        <v>WD</v>
      </c>
    </row>
    <row r="1741" spans="12:16" x14ac:dyDescent="0.2">
      <c r="L1741" s="99">
        <f t="shared" si="141"/>
        <v>43530</v>
      </c>
      <c r="M1741" s="3">
        <f t="shared" si="142"/>
        <v>3</v>
      </c>
      <c r="N1741" s="3">
        <f t="shared" si="143"/>
        <v>2019</v>
      </c>
      <c r="O1741" s="3">
        <f t="shared" si="144"/>
        <v>4</v>
      </c>
      <c r="P1741" s="2" t="str">
        <f t="shared" si="145"/>
        <v>WD</v>
      </c>
    </row>
    <row r="1742" spans="12:16" x14ac:dyDescent="0.2">
      <c r="L1742" s="99">
        <f t="shared" si="141"/>
        <v>43531</v>
      </c>
      <c r="M1742" s="3">
        <f t="shared" si="142"/>
        <v>3</v>
      </c>
      <c r="N1742" s="3">
        <f t="shared" si="143"/>
        <v>2019</v>
      </c>
      <c r="O1742" s="3">
        <f t="shared" si="144"/>
        <v>5</v>
      </c>
      <c r="P1742" s="2" t="str">
        <f t="shared" si="145"/>
        <v>WD</v>
      </c>
    </row>
    <row r="1743" spans="12:16" x14ac:dyDescent="0.2">
      <c r="L1743" s="99">
        <f t="shared" si="141"/>
        <v>43532</v>
      </c>
      <c r="M1743" s="3">
        <f t="shared" si="142"/>
        <v>3</v>
      </c>
      <c r="N1743" s="3">
        <f t="shared" si="143"/>
        <v>2019</v>
      </c>
      <c r="O1743" s="3">
        <f t="shared" si="144"/>
        <v>6</v>
      </c>
      <c r="P1743" s="2" t="str">
        <f t="shared" si="145"/>
        <v>WD</v>
      </c>
    </row>
    <row r="1744" spans="12:16" x14ac:dyDescent="0.2">
      <c r="L1744" s="99">
        <f t="shared" si="141"/>
        <v>43533</v>
      </c>
      <c r="M1744" s="3">
        <f t="shared" si="142"/>
        <v>3</v>
      </c>
      <c r="N1744" s="3">
        <f t="shared" si="143"/>
        <v>2019</v>
      </c>
      <c r="O1744" s="3">
        <f t="shared" si="144"/>
        <v>7</v>
      </c>
      <c r="P1744" s="2" t="str">
        <f t="shared" si="145"/>
        <v>WE</v>
      </c>
    </row>
    <row r="1745" spans="12:16" x14ac:dyDescent="0.2">
      <c r="L1745" s="99">
        <f t="shared" si="141"/>
        <v>43534</v>
      </c>
      <c r="M1745" s="3">
        <f t="shared" si="142"/>
        <v>3</v>
      </c>
      <c r="N1745" s="3">
        <f t="shared" si="143"/>
        <v>2019</v>
      </c>
      <c r="O1745" s="3">
        <f t="shared" si="144"/>
        <v>1</v>
      </c>
      <c r="P1745" s="2" t="str">
        <f t="shared" si="145"/>
        <v>WE</v>
      </c>
    </row>
    <row r="1746" spans="12:16" x14ac:dyDescent="0.2">
      <c r="L1746" s="99">
        <f t="shared" si="141"/>
        <v>43535</v>
      </c>
      <c r="M1746" s="3">
        <f t="shared" si="142"/>
        <v>3</v>
      </c>
      <c r="N1746" s="3">
        <f t="shared" si="143"/>
        <v>2019</v>
      </c>
      <c r="O1746" s="3">
        <f t="shared" si="144"/>
        <v>2</v>
      </c>
      <c r="P1746" s="2" t="str">
        <f t="shared" si="145"/>
        <v>WD</v>
      </c>
    </row>
    <row r="1747" spans="12:16" x14ac:dyDescent="0.2">
      <c r="L1747" s="99">
        <f t="shared" si="141"/>
        <v>43536</v>
      </c>
      <c r="M1747" s="3">
        <f t="shared" si="142"/>
        <v>3</v>
      </c>
      <c r="N1747" s="3">
        <f t="shared" si="143"/>
        <v>2019</v>
      </c>
      <c r="O1747" s="3">
        <f t="shared" si="144"/>
        <v>3</v>
      </c>
      <c r="P1747" s="2" t="str">
        <f t="shared" si="145"/>
        <v>WD</v>
      </c>
    </row>
    <row r="1748" spans="12:16" x14ac:dyDescent="0.2">
      <c r="L1748" s="99">
        <f t="shared" si="141"/>
        <v>43537</v>
      </c>
      <c r="M1748" s="3">
        <f t="shared" si="142"/>
        <v>3</v>
      </c>
      <c r="N1748" s="3">
        <f t="shared" si="143"/>
        <v>2019</v>
      </c>
      <c r="O1748" s="3">
        <f t="shared" si="144"/>
        <v>4</v>
      </c>
      <c r="P1748" s="2" t="str">
        <f t="shared" si="145"/>
        <v>WD</v>
      </c>
    </row>
    <row r="1749" spans="12:16" x14ac:dyDescent="0.2">
      <c r="L1749" s="99">
        <f t="shared" si="141"/>
        <v>43538</v>
      </c>
      <c r="M1749" s="3">
        <f t="shared" si="142"/>
        <v>3</v>
      </c>
      <c r="N1749" s="3">
        <f t="shared" si="143"/>
        <v>2019</v>
      </c>
      <c r="O1749" s="3">
        <f t="shared" si="144"/>
        <v>5</v>
      </c>
      <c r="P1749" s="2" t="str">
        <f t="shared" si="145"/>
        <v>WD</v>
      </c>
    </row>
    <row r="1750" spans="12:16" x14ac:dyDescent="0.2">
      <c r="L1750" s="99">
        <f t="shared" si="141"/>
        <v>43539</v>
      </c>
      <c r="M1750" s="3">
        <f t="shared" si="142"/>
        <v>3</v>
      </c>
      <c r="N1750" s="3">
        <f t="shared" si="143"/>
        <v>2019</v>
      </c>
      <c r="O1750" s="3">
        <f t="shared" si="144"/>
        <v>6</v>
      </c>
      <c r="P1750" s="2" t="str">
        <f t="shared" si="145"/>
        <v>WD</v>
      </c>
    </row>
    <row r="1751" spans="12:16" x14ac:dyDescent="0.2">
      <c r="L1751" s="99">
        <f t="shared" si="141"/>
        <v>43540</v>
      </c>
      <c r="M1751" s="3">
        <f t="shared" si="142"/>
        <v>3</v>
      </c>
      <c r="N1751" s="3">
        <f t="shared" si="143"/>
        <v>2019</v>
      </c>
      <c r="O1751" s="3">
        <f t="shared" si="144"/>
        <v>7</v>
      </c>
      <c r="P1751" s="2" t="str">
        <f t="shared" si="145"/>
        <v>WE</v>
      </c>
    </row>
    <row r="1752" spans="12:16" x14ac:dyDescent="0.2">
      <c r="L1752" s="99">
        <f t="shared" si="141"/>
        <v>43541</v>
      </c>
      <c r="M1752" s="3">
        <f t="shared" si="142"/>
        <v>3</v>
      </c>
      <c r="N1752" s="3">
        <f t="shared" si="143"/>
        <v>2019</v>
      </c>
      <c r="O1752" s="3">
        <f t="shared" si="144"/>
        <v>1</v>
      </c>
      <c r="P1752" s="2" t="str">
        <f t="shared" si="145"/>
        <v>WE</v>
      </c>
    </row>
    <row r="1753" spans="12:16" x14ac:dyDescent="0.2">
      <c r="L1753" s="99">
        <f t="shared" si="141"/>
        <v>43542</v>
      </c>
      <c r="M1753" s="3">
        <f t="shared" si="142"/>
        <v>3</v>
      </c>
      <c r="N1753" s="3">
        <f t="shared" si="143"/>
        <v>2019</v>
      </c>
      <c r="O1753" s="3">
        <f t="shared" si="144"/>
        <v>2</v>
      </c>
      <c r="P1753" s="2" t="str">
        <f t="shared" si="145"/>
        <v>WD</v>
      </c>
    </row>
    <row r="1754" spans="12:16" x14ac:dyDescent="0.2">
      <c r="L1754" s="99">
        <f t="shared" si="141"/>
        <v>43543</v>
      </c>
      <c r="M1754" s="3">
        <f t="shared" si="142"/>
        <v>3</v>
      </c>
      <c r="N1754" s="3">
        <f t="shared" si="143"/>
        <v>2019</v>
      </c>
      <c r="O1754" s="3">
        <f t="shared" si="144"/>
        <v>3</v>
      </c>
      <c r="P1754" s="2" t="str">
        <f t="shared" si="145"/>
        <v>WD</v>
      </c>
    </row>
    <row r="1755" spans="12:16" x14ac:dyDescent="0.2">
      <c r="L1755" s="99">
        <f t="shared" si="141"/>
        <v>43544</v>
      </c>
      <c r="M1755" s="3">
        <f t="shared" si="142"/>
        <v>3</v>
      </c>
      <c r="N1755" s="3">
        <f t="shared" si="143"/>
        <v>2019</v>
      </c>
      <c r="O1755" s="3">
        <f t="shared" si="144"/>
        <v>4</v>
      </c>
      <c r="P1755" s="2" t="str">
        <f t="shared" si="145"/>
        <v>WD</v>
      </c>
    </row>
    <row r="1756" spans="12:16" x14ac:dyDescent="0.2">
      <c r="L1756" s="99">
        <f t="shared" si="141"/>
        <v>43545</v>
      </c>
      <c r="M1756" s="3">
        <f t="shared" si="142"/>
        <v>3</v>
      </c>
      <c r="N1756" s="3">
        <f t="shared" si="143"/>
        <v>2019</v>
      </c>
      <c r="O1756" s="3">
        <f t="shared" si="144"/>
        <v>5</v>
      </c>
      <c r="P1756" s="2" t="str">
        <f t="shared" si="145"/>
        <v>WD</v>
      </c>
    </row>
    <row r="1757" spans="12:16" x14ac:dyDescent="0.2">
      <c r="L1757" s="99">
        <f t="shared" si="141"/>
        <v>43546</v>
      </c>
      <c r="M1757" s="3">
        <f t="shared" si="142"/>
        <v>3</v>
      </c>
      <c r="N1757" s="3">
        <f t="shared" si="143"/>
        <v>2019</v>
      </c>
      <c r="O1757" s="3">
        <f t="shared" si="144"/>
        <v>6</v>
      </c>
      <c r="P1757" s="2" t="str">
        <f t="shared" si="145"/>
        <v>WD</v>
      </c>
    </row>
    <row r="1758" spans="12:16" x14ac:dyDescent="0.2">
      <c r="L1758" s="99">
        <f t="shared" si="141"/>
        <v>43547</v>
      </c>
      <c r="M1758" s="3">
        <f t="shared" si="142"/>
        <v>3</v>
      </c>
      <c r="N1758" s="3">
        <f t="shared" si="143"/>
        <v>2019</v>
      </c>
      <c r="O1758" s="3">
        <f t="shared" si="144"/>
        <v>7</v>
      </c>
      <c r="P1758" s="2" t="str">
        <f t="shared" si="145"/>
        <v>WE</v>
      </c>
    </row>
    <row r="1759" spans="12:16" x14ac:dyDescent="0.2">
      <c r="L1759" s="99">
        <f t="shared" si="141"/>
        <v>43548</v>
      </c>
      <c r="M1759" s="3">
        <f t="shared" si="142"/>
        <v>3</v>
      </c>
      <c r="N1759" s="3">
        <f t="shared" si="143"/>
        <v>2019</v>
      </c>
      <c r="O1759" s="3">
        <f t="shared" si="144"/>
        <v>1</v>
      </c>
      <c r="P1759" s="2" t="str">
        <f t="shared" si="145"/>
        <v>WE</v>
      </c>
    </row>
    <row r="1760" spans="12:16" x14ac:dyDescent="0.2">
      <c r="L1760" s="99">
        <f t="shared" si="141"/>
        <v>43549</v>
      </c>
      <c r="M1760" s="3">
        <f t="shared" si="142"/>
        <v>3</v>
      </c>
      <c r="N1760" s="3">
        <f t="shared" si="143"/>
        <v>2019</v>
      </c>
      <c r="O1760" s="3">
        <f t="shared" si="144"/>
        <v>2</v>
      </c>
      <c r="P1760" s="2" t="str">
        <f t="shared" si="145"/>
        <v>WD</v>
      </c>
    </row>
    <row r="1761" spans="12:16" x14ac:dyDescent="0.2">
      <c r="L1761" s="99">
        <f t="shared" si="141"/>
        <v>43550</v>
      </c>
      <c r="M1761" s="3">
        <f t="shared" si="142"/>
        <v>3</v>
      </c>
      <c r="N1761" s="3">
        <f t="shared" si="143"/>
        <v>2019</v>
      </c>
      <c r="O1761" s="3">
        <f t="shared" si="144"/>
        <v>3</v>
      </c>
      <c r="P1761" s="2" t="str">
        <f t="shared" si="145"/>
        <v>WD</v>
      </c>
    </row>
    <row r="1762" spans="12:16" x14ac:dyDescent="0.2">
      <c r="L1762" s="99">
        <f t="shared" si="141"/>
        <v>43551</v>
      </c>
      <c r="M1762" s="3">
        <f t="shared" si="142"/>
        <v>3</v>
      </c>
      <c r="N1762" s="3">
        <f t="shared" si="143"/>
        <v>2019</v>
      </c>
      <c r="O1762" s="3">
        <f t="shared" si="144"/>
        <v>4</v>
      </c>
      <c r="P1762" s="2" t="str">
        <f t="shared" si="145"/>
        <v>WD</v>
      </c>
    </row>
    <row r="1763" spans="12:16" x14ac:dyDescent="0.2">
      <c r="L1763" s="99">
        <f t="shared" si="141"/>
        <v>43552</v>
      </c>
      <c r="M1763" s="3">
        <f t="shared" si="142"/>
        <v>3</v>
      </c>
      <c r="N1763" s="3">
        <f t="shared" si="143"/>
        <v>2019</v>
      </c>
      <c r="O1763" s="3">
        <f t="shared" si="144"/>
        <v>5</v>
      </c>
      <c r="P1763" s="2" t="str">
        <f t="shared" si="145"/>
        <v>WD</v>
      </c>
    </row>
    <row r="1764" spans="12:16" x14ac:dyDescent="0.2">
      <c r="L1764" s="99">
        <f t="shared" si="141"/>
        <v>43553</v>
      </c>
      <c r="M1764" s="3">
        <f t="shared" si="142"/>
        <v>3</v>
      </c>
      <c r="N1764" s="3">
        <f t="shared" si="143"/>
        <v>2019</v>
      </c>
      <c r="O1764" s="3">
        <f t="shared" si="144"/>
        <v>6</v>
      </c>
      <c r="P1764" s="2" t="str">
        <f t="shared" si="145"/>
        <v>WD</v>
      </c>
    </row>
    <row r="1765" spans="12:16" x14ac:dyDescent="0.2">
      <c r="L1765" s="99">
        <f t="shared" si="141"/>
        <v>43554</v>
      </c>
      <c r="M1765" s="3">
        <f t="shared" si="142"/>
        <v>3</v>
      </c>
      <c r="N1765" s="3">
        <f t="shared" si="143"/>
        <v>2019</v>
      </c>
      <c r="O1765" s="3">
        <f t="shared" si="144"/>
        <v>7</v>
      </c>
      <c r="P1765" s="2" t="str">
        <f t="shared" si="145"/>
        <v>WE</v>
      </c>
    </row>
    <row r="1766" spans="12:16" x14ac:dyDescent="0.2">
      <c r="L1766" s="99">
        <f t="shared" si="141"/>
        <v>43555</v>
      </c>
      <c r="M1766" s="3">
        <f t="shared" si="142"/>
        <v>3</v>
      </c>
      <c r="N1766" s="3">
        <f t="shared" si="143"/>
        <v>2019</v>
      </c>
      <c r="O1766" s="3">
        <f t="shared" si="144"/>
        <v>1</v>
      </c>
      <c r="P1766" s="2" t="str">
        <f t="shared" si="145"/>
        <v>WE</v>
      </c>
    </row>
    <row r="1767" spans="12:16" x14ac:dyDescent="0.2">
      <c r="L1767" s="99">
        <f t="shared" ref="L1767:L1830" si="146">+L1766+1</f>
        <v>43556</v>
      </c>
      <c r="M1767" s="3">
        <f t="shared" si="142"/>
        <v>4</v>
      </c>
      <c r="N1767" s="3">
        <f t="shared" si="143"/>
        <v>2019</v>
      </c>
      <c r="O1767" s="3">
        <f t="shared" si="144"/>
        <v>2</v>
      </c>
      <c r="P1767" s="2" t="str">
        <f t="shared" si="145"/>
        <v>WD</v>
      </c>
    </row>
    <row r="1768" spans="12:16" x14ac:dyDescent="0.2">
      <c r="L1768" s="99">
        <f t="shared" si="146"/>
        <v>43557</v>
      </c>
      <c r="M1768" s="3">
        <f t="shared" si="142"/>
        <v>4</v>
      </c>
      <c r="N1768" s="3">
        <f t="shared" si="143"/>
        <v>2019</v>
      </c>
      <c r="O1768" s="3">
        <f t="shared" si="144"/>
        <v>3</v>
      </c>
      <c r="P1768" s="2" t="str">
        <f t="shared" si="145"/>
        <v>WD</v>
      </c>
    </row>
    <row r="1769" spans="12:16" x14ac:dyDescent="0.2">
      <c r="L1769" s="99">
        <f t="shared" si="146"/>
        <v>43558</v>
      </c>
      <c r="M1769" s="3">
        <f t="shared" si="142"/>
        <v>4</v>
      </c>
      <c r="N1769" s="3">
        <f t="shared" si="143"/>
        <v>2019</v>
      </c>
      <c r="O1769" s="3">
        <f t="shared" si="144"/>
        <v>4</v>
      </c>
      <c r="P1769" s="2" t="str">
        <f t="shared" si="145"/>
        <v>WD</v>
      </c>
    </row>
    <row r="1770" spans="12:16" x14ac:dyDescent="0.2">
      <c r="L1770" s="99">
        <f t="shared" si="146"/>
        <v>43559</v>
      </c>
      <c r="M1770" s="3">
        <f t="shared" si="142"/>
        <v>4</v>
      </c>
      <c r="N1770" s="3">
        <f t="shared" si="143"/>
        <v>2019</v>
      </c>
      <c r="O1770" s="3">
        <f t="shared" si="144"/>
        <v>5</v>
      </c>
      <c r="P1770" s="2" t="str">
        <f t="shared" si="145"/>
        <v>WD</v>
      </c>
    </row>
    <row r="1771" spans="12:16" x14ac:dyDescent="0.2">
      <c r="L1771" s="99">
        <f t="shared" si="146"/>
        <v>43560</v>
      </c>
      <c r="M1771" s="3">
        <f t="shared" si="142"/>
        <v>4</v>
      </c>
      <c r="N1771" s="3">
        <f t="shared" si="143"/>
        <v>2019</v>
      </c>
      <c r="O1771" s="3">
        <f t="shared" si="144"/>
        <v>6</v>
      </c>
      <c r="P1771" s="2" t="str">
        <f t="shared" si="145"/>
        <v>WD</v>
      </c>
    </row>
    <row r="1772" spans="12:16" x14ac:dyDescent="0.2">
      <c r="L1772" s="99">
        <f t="shared" si="146"/>
        <v>43561</v>
      </c>
      <c r="M1772" s="3">
        <f t="shared" si="142"/>
        <v>4</v>
      </c>
      <c r="N1772" s="3">
        <f t="shared" si="143"/>
        <v>2019</v>
      </c>
      <c r="O1772" s="3">
        <f t="shared" si="144"/>
        <v>7</v>
      </c>
      <c r="P1772" s="2" t="str">
        <f t="shared" si="145"/>
        <v>WE</v>
      </c>
    </row>
    <row r="1773" spans="12:16" x14ac:dyDescent="0.2">
      <c r="L1773" s="99">
        <f t="shared" si="146"/>
        <v>43562</v>
      </c>
      <c r="M1773" s="3">
        <f t="shared" si="142"/>
        <v>4</v>
      </c>
      <c r="N1773" s="3">
        <f t="shared" si="143"/>
        <v>2019</v>
      </c>
      <c r="O1773" s="3">
        <f t="shared" si="144"/>
        <v>1</v>
      </c>
      <c r="P1773" s="2" t="str">
        <f t="shared" si="145"/>
        <v>WE</v>
      </c>
    </row>
    <row r="1774" spans="12:16" x14ac:dyDescent="0.2">
      <c r="L1774" s="99">
        <f t="shared" si="146"/>
        <v>43563</v>
      </c>
      <c r="M1774" s="3">
        <f t="shared" si="142"/>
        <v>4</v>
      </c>
      <c r="N1774" s="3">
        <f t="shared" si="143"/>
        <v>2019</v>
      </c>
      <c r="O1774" s="3">
        <f t="shared" si="144"/>
        <v>2</v>
      </c>
      <c r="P1774" s="2" t="str">
        <f t="shared" si="145"/>
        <v>WD</v>
      </c>
    </row>
    <row r="1775" spans="12:16" x14ac:dyDescent="0.2">
      <c r="L1775" s="99">
        <f t="shared" si="146"/>
        <v>43564</v>
      </c>
      <c r="M1775" s="3">
        <f t="shared" si="142"/>
        <v>4</v>
      </c>
      <c r="N1775" s="3">
        <f t="shared" si="143"/>
        <v>2019</v>
      </c>
      <c r="O1775" s="3">
        <f t="shared" si="144"/>
        <v>3</v>
      </c>
      <c r="P1775" s="2" t="str">
        <f t="shared" si="145"/>
        <v>WD</v>
      </c>
    </row>
    <row r="1776" spans="12:16" x14ac:dyDescent="0.2">
      <c r="L1776" s="99">
        <f t="shared" si="146"/>
        <v>43565</v>
      </c>
      <c r="M1776" s="3">
        <f t="shared" si="142"/>
        <v>4</v>
      </c>
      <c r="N1776" s="3">
        <f t="shared" si="143"/>
        <v>2019</v>
      </c>
      <c r="O1776" s="3">
        <f t="shared" si="144"/>
        <v>4</v>
      </c>
      <c r="P1776" s="2" t="str">
        <f t="shared" si="145"/>
        <v>WD</v>
      </c>
    </row>
    <row r="1777" spans="12:16" x14ac:dyDescent="0.2">
      <c r="L1777" s="99">
        <f t="shared" si="146"/>
        <v>43566</v>
      </c>
      <c r="M1777" s="3">
        <f t="shared" si="142"/>
        <v>4</v>
      </c>
      <c r="N1777" s="3">
        <f t="shared" si="143"/>
        <v>2019</v>
      </c>
      <c r="O1777" s="3">
        <f t="shared" si="144"/>
        <v>5</v>
      </c>
      <c r="P1777" s="2" t="str">
        <f t="shared" si="145"/>
        <v>WD</v>
      </c>
    </row>
    <row r="1778" spans="12:16" x14ac:dyDescent="0.2">
      <c r="L1778" s="99">
        <f t="shared" si="146"/>
        <v>43567</v>
      </c>
      <c r="M1778" s="3">
        <f t="shared" si="142"/>
        <v>4</v>
      </c>
      <c r="N1778" s="3">
        <f t="shared" si="143"/>
        <v>2019</v>
      </c>
      <c r="O1778" s="3">
        <f t="shared" si="144"/>
        <v>6</v>
      </c>
      <c r="P1778" s="2" t="str">
        <f t="shared" si="145"/>
        <v>WD</v>
      </c>
    </row>
    <row r="1779" spans="12:16" x14ac:dyDescent="0.2">
      <c r="L1779" s="99">
        <f t="shared" si="146"/>
        <v>43568</v>
      </c>
      <c r="M1779" s="3">
        <f t="shared" si="142"/>
        <v>4</v>
      </c>
      <c r="N1779" s="3">
        <f t="shared" si="143"/>
        <v>2019</v>
      </c>
      <c r="O1779" s="3">
        <f t="shared" si="144"/>
        <v>7</v>
      </c>
      <c r="P1779" s="2" t="str">
        <f t="shared" si="145"/>
        <v>WE</v>
      </c>
    </row>
    <row r="1780" spans="12:16" x14ac:dyDescent="0.2">
      <c r="L1780" s="99">
        <f t="shared" si="146"/>
        <v>43569</v>
      </c>
      <c r="M1780" s="3">
        <f t="shared" si="142"/>
        <v>4</v>
      </c>
      <c r="N1780" s="3">
        <f t="shared" si="143"/>
        <v>2019</v>
      </c>
      <c r="O1780" s="3">
        <f t="shared" si="144"/>
        <v>1</v>
      </c>
      <c r="P1780" s="2" t="str">
        <f t="shared" si="145"/>
        <v>WE</v>
      </c>
    </row>
    <row r="1781" spans="12:16" x14ac:dyDescent="0.2">
      <c r="L1781" s="99">
        <f t="shared" si="146"/>
        <v>43570</v>
      </c>
      <c r="M1781" s="3">
        <f t="shared" si="142"/>
        <v>4</v>
      </c>
      <c r="N1781" s="3">
        <f t="shared" si="143"/>
        <v>2019</v>
      </c>
      <c r="O1781" s="3">
        <f t="shared" si="144"/>
        <v>2</v>
      </c>
      <c r="P1781" s="2" t="str">
        <f t="shared" si="145"/>
        <v>WD</v>
      </c>
    </row>
    <row r="1782" spans="12:16" x14ac:dyDescent="0.2">
      <c r="L1782" s="99">
        <f t="shared" si="146"/>
        <v>43571</v>
      </c>
      <c r="M1782" s="3">
        <f t="shared" si="142"/>
        <v>4</v>
      </c>
      <c r="N1782" s="3">
        <f t="shared" si="143"/>
        <v>2019</v>
      </c>
      <c r="O1782" s="3">
        <f t="shared" si="144"/>
        <v>3</v>
      </c>
      <c r="P1782" s="2" t="str">
        <f t="shared" si="145"/>
        <v>WD</v>
      </c>
    </row>
    <row r="1783" spans="12:16" x14ac:dyDescent="0.2">
      <c r="L1783" s="99">
        <f t="shared" si="146"/>
        <v>43572</v>
      </c>
      <c r="M1783" s="3">
        <f t="shared" si="142"/>
        <v>4</v>
      </c>
      <c r="N1783" s="3">
        <f t="shared" si="143"/>
        <v>2019</v>
      </c>
      <c r="O1783" s="3">
        <f t="shared" si="144"/>
        <v>4</v>
      </c>
      <c r="P1783" s="2" t="str">
        <f t="shared" si="145"/>
        <v>WD</v>
      </c>
    </row>
    <row r="1784" spans="12:16" x14ac:dyDescent="0.2">
      <c r="L1784" s="99">
        <f t="shared" si="146"/>
        <v>43573</v>
      </c>
      <c r="M1784" s="3">
        <f t="shared" si="142"/>
        <v>4</v>
      </c>
      <c r="N1784" s="3">
        <f t="shared" si="143"/>
        <v>2019</v>
      </c>
      <c r="O1784" s="3">
        <f t="shared" si="144"/>
        <v>5</v>
      </c>
      <c r="P1784" s="2" t="str">
        <f t="shared" si="145"/>
        <v>WD</v>
      </c>
    </row>
    <row r="1785" spans="12:16" x14ac:dyDescent="0.2">
      <c r="L1785" s="99">
        <f t="shared" si="146"/>
        <v>43574</v>
      </c>
      <c r="M1785" s="3">
        <f t="shared" si="142"/>
        <v>4</v>
      </c>
      <c r="N1785" s="3">
        <f t="shared" si="143"/>
        <v>2019</v>
      </c>
      <c r="O1785" s="3">
        <f t="shared" si="144"/>
        <v>6</v>
      </c>
      <c r="P1785" s="2" t="str">
        <f t="shared" si="145"/>
        <v>WD</v>
      </c>
    </row>
    <row r="1786" spans="12:16" x14ac:dyDescent="0.2">
      <c r="L1786" s="99">
        <f t="shared" si="146"/>
        <v>43575</v>
      </c>
      <c r="M1786" s="3">
        <f t="shared" si="142"/>
        <v>4</v>
      </c>
      <c r="N1786" s="3">
        <f t="shared" si="143"/>
        <v>2019</v>
      </c>
      <c r="O1786" s="3">
        <f t="shared" si="144"/>
        <v>7</v>
      </c>
      <c r="P1786" s="2" t="str">
        <f t="shared" si="145"/>
        <v>WE</v>
      </c>
    </row>
    <row r="1787" spans="12:16" x14ac:dyDescent="0.2">
      <c r="L1787" s="99">
        <f t="shared" si="146"/>
        <v>43576</v>
      </c>
      <c r="M1787" s="3">
        <f t="shared" si="142"/>
        <v>4</v>
      </c>
      <c r="N1787" s="3">
        <f t="shared" si="143"/>
        <v>2019</v>
      </c>
      <c r="O1787" s="3">
        <f t="shared" si="144"/>
        <v>1</v>
      </c>
      <c r="P1787" s="2" t="str">
        <f t="shared" si="145"/>
        <v>WE</v>
      </c>
    </row>
    <row r="1788" spans="12:16" x14ac:dyDescent="0.2">
      <c r="L1788" s="99">
        <f t="shared" si="146"/>
        <v>43577</v>
      </c>
      <c r="M1788" s="3">
        <f t="shared" si="142"/>
        <v>4</v>
      </c>
      <c r="N1788" s="3">
        <f t="shared" si="143"/>
        <v>2019</v>
      </c>
      <c r="O1788" s="3">
        <f t="shared" si="144"/>
        <v>2</v>
      </c>
      <c r="P1788" s="2" t="str">
        <f t="shared" si="145"/>
        <v>WD</v>
      </c>
    </row>
    <row r="1789" spans="12:16" x14ac:dyDescent="0.2">
      <c r="L1789" s="99">
        <f t="shared" si="146"/>
        <v>43578</v>
      </c>
      <c r="M1789" s="3">
        <f t="shared" si="142"/>
        <v>4</v>
      </c>
      <c r="N1789" s="3">
        <f t="shared" si="143"/>
        <v>2019</v>
      </c>
      <c r="O1789" s="3">
        <f t="shared" si="144"/>
        <v>3</v>
      </c>
      <c r="P1789" s="2" t="str">
        <f t="shared" si="145"/>
        <v>WD</v>
      </c>
    </row>
    <row r="1790" spans="12:16" x14ac:dyDescent="0.2">
      <c r="L1790" s="99">
        <f t="shared" si="146"/>
        <v>43579</v>
      </c>
      <c r="M1790" s="3">
        <f t="shared" si="142"/>
        <v>4</v>
      </c>
      <c r="N1790" s="3">
        <f t="shared" si="143"/>
        <v>2019</v>
      </c>
      <c r="O1790" s="3">
        <f t="shared" si="144"/>
        <v>4</v>
      </c>
      <c r="P1790" s="2" t="str">
        <f t="shared" si="145"/>
        <v>WD</v>
      </c>
    </row>
    <row r="1791" spans="12:16" x14ac:dyDescent="0.2">
      <c r="L1791" s="99">
        <f t="shared" si="146"/>
        <v>43580</v>
      </c>
      <c r="M1791" s="3">
        <f t="shared" si="142"/>
        <v>4</v>
      </c>
      <c r="N1791" s="3">
        <f t="shared" si="143"/>
        <v>2019</v>
      </c>
      <c r="O1791" s="3">
        <f t="shared" si="144"/>
        <v>5</v>
      </c>
      <c r="P1791" s="2" t="str">
        <f t="shared" si="145"/>
        <v>WD</v>
      </c>
    </row>
    <row r="1792" spans="12:16" x14ac:dyDescent="0.2">
      <c r="L1792" s="99">
        <f t="shared" si="146"/>
        <v>43581</v>
      </c>
      <c r="M1792" s="3">
        <f t="shared" si="142"/>
        <v>4</v>
      </c>
      <c r="N1792" s="3">
        <f t="shared" si="143"/>
        <v>2019</v>
      </c>
      <c r="O1792" s="3">
        <f t="shared" si="144"/>
        <v>6</v>
      </c>
      <c r="P1792" s="2" t="str">
        <f t="shared" si="145"/>
        <v>WD</v>
      </c>
    </row>
    <row r="1793" spans="12:16" x14ac:dyDescent="0.2">
      <c r="L1793" s="99">
        <f t="shared" si="146"/>
        <v>43582</v>
      </c>
      <c r="M1793" s="3">
        <f t="shared" si="142"/>
        <v>4</v>
      </c>
      <c r="N1793" s="3">
        <f t="shared" si="143"/>
        <v>2019</v>
      </c>
      <c r="O1793" s="3">
        <f t="shared" si="144"/>
        <v>7</v>
      </c>
      <c r="P1793" s="2" t="str">
        <f t="shared" si="145"/>
        <v>WE</v>
      </c>
    </row>
    <row r="1794" spans="12:16" x14ac:dyDescent="0.2">
      <c r="L1794" s="99">
        <f t="shared" si="146"/>
        <v>43583</v>
      </c>
      <c r="M1794" s="3">
        <f t="shared" si="142"/>
        <v>4</v>
      </c>
      <c r="N1794" s="3">
        <f t="shared" si="143"/>
        <v>2019</v>
      </c>
      <c r="O1794" s="3">
        <f t="shared" si="144"/>
        <v>1</v>
      </c>
      <c r="P1794" s="2" t="str">
        <f t="shared" si="145"/>
        <v>WE</v>
      </c>
    </row>
    <row r="1795" spans="12:16" x14ac:dyDescent="0.2">
      <c r="L1795" s="99">
        <f t="shared" si="146"/>
        <v>43584</v>
      </c>
      <c r="M1795" s="3">
        <f t="shared" ref="M1795:M1858" si="147">MONTH(L1795)</f>
        <v>4</v>
      </c>
      <c r="N1795" s="3">
        <f t="shared" ref="N1795:N1858" si="148">YEAR(L1795)</f>
        <v>2019</v>
      </c>
      <c r="O1795" s="3">
        <f t="shared" ref="O1795:O1858" si="149">WEEKDAY(L1795)</f>
        <v>2</v>
      </c>
      <c r="P1795" s="2" t="str">
        <f t="shared" ref="P1795:P1858" si="150">IF(O1795=1,"WE",IF(O1795=7,"WE","WD"))</f>
        <v>WD</v>
      </c>
    </row>
    <row r="1796" spans="12:16" x14ac:dyDescent="0.2">
      <c r="L1796" s="99">
        <f t="shared" si="146"/>
        <v>43585</v>
      </c>
      <c r="M1796" s="3">
        <f t="shared" si="147"/>
        <v>4</v>
      </c>
      <c r="N1796" s="3">
        <f t="shared" si="148"/>
        <v>2019</v>
      </c>
      <c r="O1796" s="3">
        <f t="shared" si="149"/>
        <v>3</v>
      </c>
      <c r="P1796" s="2" t="str">
        <f t="shared" si="150"/>
        <v>WD</v>
      </c>
    </row>
    <row r="1797" spans="12:16" x14ac:dyDescent="0.2">
      <c r="L1797" s="99">
        <f t="shared" si="146"/>
        <v>43586</v>
      </c>
      <c r="M1797" s="3">
        <f t="shared" si="147"/>
        <v>5</v>
      </c>
      <c r="N1797" s="3">
        <f t="shared" si="148"/>
        <v>2019</v>
      </c>
      <c r="O1797" s="3">
        <f t="shared" si="149"/>
        <v>4</v>
      </c>
      <c r="P1797" s="2" t="str">
        <f t="shared" si="150"/>
        <v>WD</v>
      </c>
    </row>
    <row r="1798" spans="12:16" x14ac:dyDescent="0.2">
      <c r="L1798" s="99">
        <f t="shared" si="146"/>
        <v>43587</v>
      </c>
      <c r="M1798" s="3">
        <f t="shared" si="147"/>
        <v>5</v>
      </c>
      <c r="N1798" s="3">
        <f t="shared" si="148"/>
        <v>2019</v>
      </c>
      <c r="O1798" s="3">
        <f t="shared" si="149"/>
        <v>5</v>
      </c>
      <c r="P1798" s="2" t="str">
        <f t="shared" si="150"/>
        <v>WD</v>
      </c>
    </row>
    <row r="1799" spans="12:16" x14ac:dyDescent="0.2">
      <c r="L1799" s="99">
        <f t="shared" si="146"/>
        <v>43588</v>
      </c>
      <c r="M1799" s="3">
        <f t="shared" si="147"/>
        <v>5</v>
      </c>
      <c r="N1799" s="3">
        <f t="shared" si="148"/>
        <v>2019</v>
      </c>
      <c r="O1799" s="3">
        <f t="shared" si="149"/>
        <v>6</v>
      </c>
      <c r="P1799" s="2" t="str">
        <f t="shared" si="150"/>
        <v>WD</v>
      </c>
    </row>
    <row r="1800" spans="12:16" x14ac:dyDescent="0.2">
      <c r="L1800" s="99">
        <f t="shared" si="146"/>
        <v>43589</v>
      </c>
      <c r="M1800" s="3">
        <f t="shared" si="147"/>
        <v>5</v>
      </c>
      <c r="N1800" s="3">
        <f t="shared" si="148"/>
        <v>2019</v>
      </c>
      <c r="O1800" s="3">
        <f t="shared" si="149"/>
        <v>7</v>
      </c>
      <c r="P1800" s="2" t="str">
        <f t="shared" si="150"/>
        <v>WE</v>
      </c>
    </row>
    <row r="1801" spans="12:16" x14ac:dyDescent="0.2">
      <c r="L1801" s="99">
        <f t="shared" si="146"/>
        <v>43590</v>
      </c>
      <c r="M1801" s="3">
        <f t="shared" si="147"/>
        <v>5</v>
      </c>
      <c r="N1801" s="3">
        <f t="shared" si="148"/>
        <v>2019</v>
      </c>
      <c r="O1801" s="3">
        <f t="shared" si="149"/>
        <v>1</v>
      </c>
      <c r="P1801" s="2" t="str">
        <f t="shared" si="150"/>
        <v>WE</v>
      </c>
    </row>
    <row r="1802" spans="12:16" x14ac:dyDescent="0.2">
      <c r="L1802" s="99">
        <f t="shared" si="146"/>
        <v>43591</v>
      </c>
      <c r="M1802" s="3">
        <f t="shared" si="147"/>
        <v>5</v>
      </c>
      <c r="N1802" s="3">
        <f t="shared" si="148"/>
        <v>2019</v>
      </c>
      <c r="O1802" s="3">
        <f t="shared" si="149"/>
        <v>2</v>
      </c>
      <c r="P1802" s="2" t="str">
        <f t="shared" si="150"/>
        <v>WD</v>
      </c>
    </row>
    <row r="1803" spans="12:16" x14ac:dyDescent="0.2">
      <c r="L1803" s="99">
        <f t="shared" si="146"/>
        <v>43592</v>
      </c>
      <c r="M1803" s="3">
        <f t="shared" si="147"/>
        <v>5</v>
      </c>
      <c r="N1803" s="3">
        <f t="shared" si="148"/>
        <v>2019</v>
      </c>
      <c r="O1803" s="3">
        <f t="shared" si="149"/>
        <v>3</v>
      </c>
      <c r="P1803" s="2" t="str">
        <f t="shared" si="150"/>
        <v>WD</v>
      </c>
    </row>
    <row r="1804" spans="12:16" x14ac:dyDescent="0.2">
      <c r="L1804" s="99">
        <f t="shared" si="146"/>
        <v>43593</v>
      </c>
      <c r="M1804" s="3">
        <f t="shared" si="147"/>
        <v>5</v>
      </c>
      <c r="N1804" s="3">
        <f t="shared" si="148"/>
        <v>2019</v>
      </c>
      <c r="O1804" s="3">
        <f t="shared" si="149"/>
        <v>4</v>
      </c>
      <c r="P1804" s="2" t="str">
        <f t="shared" si="150"/>
        <v>WD</v>
      </c>
    </row>
    <row r="1805" spans="12:16" x14ac:dyDescent="0.2">
      <c r="L1805" s="99">
        <f t="shared" si="146"/>
        <v>43594</v>
      </c>
      <c r="M1805" s="3">
        <f t="shared" si="147"/>
        <v>5</v>
      </c>
      <c r="N1805" s="3">
        <f t="shared" si="148"/>
        <v>2019</v>
      </c>
      <c r="O1805" s="3">
        <f t="shared" si="149"/>
        <v>5</v>
      </c>
      <c r="P1805" s="2" t="str">
        <f t="shared" si="150"/>
        <v>WD</v>
      </c>
    </row>
    <row r="1806" spans="12:16" x14ac:dyDescent="0.2">
      <c r="L1806" s="99">
        <f t="shared" si="146"/>
        <v>43595</v>
      </c>
      <c r="M1806" s="3">
        <f t="shared" si="147"/>
        <v>5</v>
      </c>
      <c r="N1806" s="3">
        <f t="shared" si="148"/>
        <v>2019</v>
      </c>
      <c r="O1806" s="3">
        <f t="shared" si="149"/>
        <v>6</v>
      </c>
      <c r="P1806" s="2" t="str">
        <f t="shared" si="150"/>
        <v>WD</v>
      </c>
    </row>
    <row r="1807" spans="12:16" x14ac:dyDescent="0.2">
      <c r="L1807" s="99">
        <f t="shared" si="146"/>
        <v>43596</v>
      </c>
      <c r="M1807" s="3">
        <f t="shared" si="147"/>
        <v>5</v>
      </c>
      <c r="N1807" s="3">
        <f t="shared" si="148"/>
        <v>2019</v>
      </c>
      <c r="O1807" s="3">
        <f t="shared" si="149"/>
        <v>7</v>
      </c>
      <c r="P1807" s="2" t="str">
        <f t="shared" si="150"/>
        <v>WE</v>
      </c>
    </row>
    <row r="1808" spans="12:16" x14ac:dyDescent="0.2">
      <c r="L1808" s="99">
        <f t="shared" si="146"/>
        <v>43597</v>
      </c>
      <c r="M1808" s="3">
        <f t="shared" si="147"/>
        <v>5</v>
      </c>
      <c r="N1808" s="3">
        <f t="shared" si="148"/>
        <v>2019</v>
      </c>
      <c r="O1808" s="3">
        <f t="shared" si="149"/>
        <v>1</v>
      </c>
      <c r="P1808" s="2" t="str">
        <f t="shared" si="150"/>
        <v>WE</v>
      </c>
    </row>
    <row r="1809" spans="12:16" x14ac:dyDescent="0.2">
      <c r="L1809" s="99">
        <f t="shared" si="146"/>
        <v>43598</v>
      </c>
      <c r="M1809" s="3">
        <f t="shared" si="147"/>
        <v>5</v>
      </c>
      <c r="N1809" s="3">
        <f t="shared" si="148"/>
        <v>2019</v>
      </c>
      <c r="O1809" s="3">
        <f t="shared" si="149"/>
        <v>2</v>
      </c>
      <c r="P1809" s="2" t="str">
        <f t="shared" si="150"/>
        <v>WD</v>
      </c>
    </row>
    <row r="1810" spans="12:16" x14ac:dyDescent="0.2">
      <c r="L1810" s="99">
        <f t="shared" si="146"/>
        <v>43599</v>
      </c>
      <c r="M1810" s="3">
        <f t="shared" si="147"/>
        <v>5</v>
      </c>
      <c r="N1810" s="3">
        <f t="shared" si="148"/>
        <v>2019</v>
      </c>
      <c r="O1810" s="3">
        <f t="shared" si="149"/>
        <v>3</v>
      </c>
      <c r="P1810" s="2" t="str">
        <f t="shared" si="150"/>
        <v>WD</v>
      </c>
    </row>
    <row r="1811" spans="12:16" x14ac:dyDescent="0.2">
      <c r="L1811" s="99">
        <f t="shared" si="146"/>
        <v>43600</v>
      </c>
      <c r="M1811" s="3">
        <f t="shared" si="147"/>
        <v>5</v>
      </c>
      <c r="N1811" s="3">
        <f t="shared" si="148"/>
        <v>2019</v>
      </c>
      <c r="O1811" s="3">
        <f t="shared" si="149"/>
        <v>4</v>
      </c>
      <c r="P1811" s="2" t="str">
        <f t="shared" si="150"/>
        <v>WD</v>
      </c>
    </row>
    <row r="1812" spans="12:16" x14ac:dyDescent="0.2">
      <c r="L1812" s="99">
        <f t="shared" si="146"/>
        <v>43601</v>
      </c>
      <c r="M1812" s="3">
        <f t="shared" si="147"/>
        <v>5</v>
      </c>
      <c r="N1812" s="3">
        <f t="shared" si="148"/>
        <v>2019</v>
      </c>
      <c r="O1812" s="3">
        <f t="shared" si="149"/>
        <v>5</v>
      </c>
      <c r="P1812" s="2" t="str">
        <f t="shared" si="150"/>
        <v>WD</v>
      </c>
    </row>
    <row r="1813" spans="12:16" x14ac:dyDescent="0.2">
      <c r="L1813" s="99">
        <f t="shared" si="146"/>
        <v>43602</v>
      </c>
      <c r="M1813" s="3">
        <f t="shared" si="147"/>
        <v>5</v>
      </c>
      <c r="N1813" s="3">
        <f t="shared" si="148"/>
        <v>2019</v>
      </c>
      <c r="O1813" s="3">
        <f t="shared" si="149"/>
        <v>6</v>
      </c>
      <c r="P1813" s="2" t="str">
        <f t="shared" si="150"/>
        <v>WD</v>
      </c>
    </row>
    <row r="1814" spans="12:16" x14ac:dyDescent="0.2">
      <c r="L1814" s="99">
        <f t="shared" si="146"/>
        <v>43603</v>
      </c>
      <c r="M1814" s="3">
        <f t="shared" si="147"/>
        <v>5</v>
      </c>
      <c r="N1814" s="3">
        <f t="shared" si="148"/>
        <v>2019</v>
      </c>
      <c r="O1814" s="3">
        <f t="shared" si="149"/>
        <v>7</v>
      </c>
      <c r="P1814" s="2" t="str">
        <f t="shared" si="150"/>
        <v>WE</v>
      </c>
    </row>
    <row r="1815" spans="12:16" x14ac:dyDescent="0.2">
      <c r="L1815" s="99">
        <f t="shared" si="146"/>
        <v>43604</v>
      </c>
      <c r="M1815" s="3">
        <f t="shared" si="147"/>
        <v>5</v>
      </c>
      <c r="N1815" s="3">
        <f t="shared" si="148"/>
        <v>2019</v>
      </c>
      <c r="O1815" s="3">
        <f t="shared" si="149"/>
        <v>1</v>
      </c>
      <c r="P1815" s="2" t="str">
        <f t="shared" si="150"/>
        <v>WE</v>
      </c>
    </row>
    <row r="1816" spans="12:16" x14ac:dyDescent="0.2">
      <c r="L1816" s="99">
        <f t="shared" si="146"/>
        <v>43605</v>
      </c>
      <c r="M1816" s="3">
        <f t="shared" si="147"/>
        <v>5</v>
      </c>
      <c r="N1816" s="3">
        <f t="shared" si="148"/>
        <v>2019</v>
      </c>
      <c r="O1816" s="3">
        <f t="shared" si="149"/>
        <v>2</v>
      </c>
      <c r="P1816" s="2" t="str">
        <f t="shared" si="150"/>
        <v>WD</v>
      </c>
    </row>
    <row r="1817" spans="12:16" x14ac:dyDescent="0.2">
      <c r="L1817" s="99">
        <f t="shared" si="146"/>
        <v>43606</v>
      </c>
      <c r="M1817" s="3">
        <f t="shared" si="147"/>
        <v>5</v>
      </c>
      <c r="N1817" s="3">
        <f t="shared" si="148"/>
        <v>2019</v>
      </c>
      <c r="O1817" s="3">
        <f t="shared" si="149"/>
        <v>3</v>
      </c>
      <c r="P1817" s="2" t="str">
        <f t="shared" si="150"/>
        <v>WD</v>
      </c>
    </row>
    <row r="1818" spans="12:16" x14ac:dyDescent="0.2">
      <c r="L1818" s="99">
        <f t="shared" si="146"/>
        <v>43607</v>
      </c>
      <c r="M1818" s="3">
        <f t="shared" si="147"/>
        <v>5</v>
      </c>
      <c r="N1818" s="3">
        <f t="shared" si="148"/>
        <v>2019</v>
      </c>
      <c r="O1818" s="3">
        <f t="shared" si="149"/>
        <v>4</v>
      </c>
      <c r="P1818" s="2" t="str">
        <f t="shared" si="150"/>
        <v>WD</v>
      </c>
    </row>
    <row r="1819" spans="12:16" x14ac:dyDescent="0.2">
      <c r="L1819" s="99">
        <f t="shared" si="146"/>
        <v>43608</v>
      </c>
      <c r="M1819" s="3">
        <f t="shared" si="147"/>
        <v>5</v>
      </c>
      <c r="N1819" s="3">
        <f t="shared" si="148"/>
        <v>2019</v>
      </c>
      <c r="O1819" s="3">
        <f t="shared" si="149"/>
        <v>5</v>
      </c>
      <c r="P1819" s="2" t="str">
        <f t="shared" si="150"/>
        <v>WD</v>
      </c>
    </row>
    <row r="1820" spans="12:16" x14ac:dyDescent="0.2">
      <c r="L1820" s="99">
        <f t="shared" si="146"/>
        <v>43609</v>
      </c>
      <c r="M1820" s="3">
        <f t="shared" si="147"/>
        <v>5</v>
      </c>
      <c r="N1820" s="3">
        <f t="shared" si="148"/>
        <v>2019</v>
      </c>
      <c r="O1820" s="3">
        <f t="shared" si="149"/>
        <v>6</v>
      </c>
      <c r="P1820" s="2" t="str">
        <f t="shared" si="150"/>
        <v>WD</v>
      </c>
    </row>
    <row r="1821" spans="12:16" x14ac:dyDescent="0.2">
      <c r="L1821" s="99">
        <f t="shared" si="146"/>
        <v>43610</v>
      </c>
      <c r="M1821" s="3">
        <f t="shared" si="147"/>
        <v>5</v>
      </c>
      <c r="N1821" s="3">
        <f t="shared" si="148"/>
        <v>2019</v>
      </c>
      <c r="O1821" s="3">
        <f t="shared" si="149"/>
        <v>7</v>
      </c>
      <c r="P1821" s="2" t="str">
        <f t="shared" si="150"/>
        <v>WE</v>
      </c>
    </row>
    <row r="1822" spans="12:16" x14ac:dyDescent="0.2">
      <c r="L1822" s="99">
        <f t="shared" si="146"/>
        <v>43611</v>
      </c>
      <c r="M1822" s="3">
        <f t="shared" si="147"/>
        <v>5</v>
      </c>
      <c r="N1822" s="3">
        <f t="shared" si="148"/>
        <v>2019</v>
      </c>
      <c r="O1822" s="3">
        <f t="shared" si="149"/>
        <v>1</v>
      </c>
      <c r="P1822" s="2" t="str">
        <f t="shared" si="150"/>
        <v>WE</v>
      </c>
    </row>
    <row r="1823" spans="12:16" x14ac:dyDescent="0.2">
      <c r="L1823" s="99">
        <f t="shared" si="146"/>
        <v>43612</v>
      </c>
      <c r="M1823" s="3">
        <f t="shared" si="147"/>
        <v>5</v>
      </c>
      <c r="N1823" s="3">
        <f t="shared" si="148"/>
        <v>2019</v>
      </c>
      <c r="O1823" s="3">
        <f t="shared" si="149"/>
        <v>2</v>
      </c>
      <c r="P1823" s="2" t="str">
        <f t="shared" si="150"/>
        <v>WD</v>
      </c>
    </row>
    <row r="1824" spans="12:16" x14ac:dyDescent="0.2">
      <c r="L1824" s="99">
        <f t="shared" si="146"/>
        <v>43613</v>
      </c>
      <c r="M1824" s="3">
        <f t="shared" si="147"/>
        <v>5</v>
      </c>
      <c r="N1824" s="3">
        <f t="shared" si="148"/>
        <v>2019</v>
      </c>
      <c r="O1824" s="3">
        <f t="shared" si="149"/>
        <v>3</v>
      </c>
      <c r="P1824" s="2" t="str">
        <f t="shared" si="150"/>
        <v>WD</v>
      </c>
    </row>
    <row r="1825" spans="12:16" x14ac:dyDescent="0.2">
      <c r="L1825" s="99">
        <f t="shared" si="146"/>
        <v>43614</v>
      </c>
      <c r="M1825" s="3">
        <f t="shared" si="147"/>
        <v>5</v>
      </c>
      <c r="N1825" s="3">
        <f t="shared" si="148"/>
        <v>2019</v>
      </c>
      <c r="O1825" s="3">
        <f t="shared" si="149"/>
        <v>4</v>
      </c>
      <c r="P1825" s="2" t="str">
        <f t="shared" si="150"/>
        <v>WD</v>
      </c>
    </row>
    <row r="1826" spans="12:16" x14ac:dyDescent="0.2">
      <c r="L1826" s="99">
        <f t="shared" si="146"/>
        <v>43615</v>
      </c>
      <c r="M1826" s="3">
        <f t="shared" si="147"/>
        <v>5</v>
      </c>
      <c r="N1826" s="3">
        <f t="shared" si="148"/>
        <v>2019</v>
      </c>
      <c r="O1826" s="3">
        <f t="shared" si="149"/>
        <v>5</v>
      </c>
      <c r="P1826" s="2" t="str">
        <f t="shared" si="150"/>
        <v>WD</v>
      </c>
    </row>
    <row r="1827" spans="12:16" x14ac:dyDescent="0.2">
      <c r="L1827" s="99">
        <f t="shared" si="146"/>
        <v>43616</v>
      </c>
      <c r="M1827" s="3">
        <f t="shared" si="147"/>
        <v>5</v>
      </c>
      <c r="N1827" s="3">
        <f t="shared" si="148"/>
        <v>2019</v>
      </c>
      <c r="O1827" s="3">
        <f t="shared" si="149"/>
        <v>6</v>
      </c>
      <c r="P1827" s="2" t="str">
        <f t="shared" si="150"/>
        <v>WD</v>
      </c>
    </row>
    <row r="1828" spans="12:16" x14ac:dyDescent="0.2">
      <c r="L1828" s="99">
        <f t="shared" si="146"/>
        <v>43617</v>
      </c>
      <c r="M1828" s="3">
        <f t="shared" si="147"/>
        <v>6</v>
      </c>
      <c r="N1828" s="3">
        <f t="shared" si="148"/>
        <v>2019</v>
      </c>
      <c r="O1828" s="3">
        <f t="shared" si="149"/>
        <v>7</v>
      </c>
      <c r="P1828" s="2" t="str">
        <f t="shared" si="150"/>
        <v>WE</v>
      </c>
    </row>
    <row r="1829" spans="12:16" x14ac:dyDescent="0.2">
      <c r="L1829" s="99">
        <f t="shared" si="146"/>
        <v>43618</v>
      </c>
      <c r="M1829" s="3">
        <f t="shared" si="147"/>
        <v>6</v>
      </c>
      <c r="N1829" s="3">
        <f t="shared" si="148"/>
        <v>2019</v>
      </c>
      <c r="O1829" s="3">
        <f t="shared" si="149"/>
        <v>1</v>
      </c>
      <c r="P1829" s="2" t="str">
        <f t="shared" si="150"/>
        <v>WE</v>
      </c>
    </row>
    <row r="1830" spans="12:16" x14ac:dyDescent="0.2">
      <c r="L1830" s="99">
        <f t="shared" si="146"/>
        <v>43619</v>
      </c>
      <c r="M1830" s="3">
        <f t="shared" si="147"/>
        <v>6</v>
      </c>
      <c r="N1830" s="3">
        <f t="shared" si="148"/>
        <v>2019</v>
      </c>
      <c r="O1830" s="3">
        <f t="shared" si="149"/>
        <v>2</v>
      </c>
      <c r="P1830" s="2" t="str">
        <f t="shared" si="150"/>
        <v>WD</v>
      </c>
    </row>
    <row r="1831" spans="12:16" x14ac:dyDescent="0.2">
      <c r="L1831" s="99">
        <f t="shared" ref="L1831:L1894" si="151">+L1830+1</f>
        <v>43620</v>
      </c>
      <c r="M1831" s="3">
        <f t="shared" si="147"/>
        <v>6</v>
      </c>
      <c r="N1831" s="3">
        <f t="shared" si="148"/>
        <v>2019</v>
      </c>
      <c r="O1831" s="3">
        <f t="shared" si="149"/>
        <v>3</v>
      </c>
      <c r="P1831" s="2" t="str">
        <f t="shared" si="150"/>
        <v>WD</v>
      </c>
    </row>
    <row r="1832" spans="12:16" x14ac:dyDescent="0.2">
      <c r="L1832" s="99">
        <f t="shared" si="151"/>
        <v>43621</v>
      </c>
      <c r="M1832" s="3">
        <f t="shared" si="147"/>
        <v>6</v>
      </c>
      <c r="N1832" s="3">
        <f t="shared" si="148"/>
        <v>2019</v>
      </c>
      <c r="O1832" s="3">
        <f t="shared" si="149"/>
        <v>4</v>
      </c>
      <c r="P1832" s="2" t="str">
        <f t="shared" si="150"/>
        <v>WD</v>
      </c>
    </row>
    <row r="1833" spans="12:16" x14ac:dyDescent="0.2">
      <c r="L1833" s="99">
        <f t="shared" si="151"/>
        <v>43622</v>
      </c>
      <c r="M1833" s="3">
        <f t="shared" si="147"/>
        <v>6</v>
      </c>
      <c r="N1833" s="3">
        <f t="shared" si="148"/>
        <v>2019</v>
      </c>
      <c r="O1833" s="3">
        <f t="shared" si="149"/>
        <v>5</v>
      </c>
      <c r="P1833" s="2" t="str">
        <f t="shared" si="150"/>
        <v>WD</v>
      </c>
    </row>
    <row r="1834" spans="12:16" x14ac:dyDescent="0.2">
      <c r="L1834" s="99">
        <f t="shared" si="151"/>
        <v>43623</v>
      </c>
      <c r="M1834" s="3">
        <f t="shared" si="147"/>
        <v>6</v>
      </c>
      <c r="N1834" s="3">
        <f t="shared" si="148"/>
        <v>2019</v>
      </c>
      <c r="O1834" s="3">
        <f t="shared" si="149"/>
        <v>6</v>
      </c>
      <c r="P1834" s="2" t="str">
        <f t="shared" si="150"/>
        <v>WD</v>
      </c>
    </row>
    <row r="1835" spans="12:16" x14ac:dyDescent="0.2">
      <c r="L1835" s="99">
        <f t="shared" si="151"/>
        <v>43624</v>
      </c>
      <c r="M1835" s="3">
        <f t="shared" si="147"/>
        <v>6</v>
      </c>
      <c r="N1835" s="3">
        <f t="shared" si="148"/>
        <v>2019</v>
      </c>
      <c r="O1835" s="3">
        <f t="shared" si="149"/>
        <v>7</v>
      </c>
      <c r="P1835" s="2" t="str">
        <f t="shared" si="150"/>
        <v>WE</v>
      </c>
    </row>
    <row r="1836" spans="12:16" x14ac:dyDescent="0.2">
      <c r="L1836" s="99">
        <f t="shared" si="151"/>
        <v>43625</v>
      </c>
      <c r="M1836" s="3">
        <f t="shared" si="147"/>
        <v>6</v>
      </c>
      <c r="N1836" s="3">
        <f t="shared" si="148"/>
        <v>2019</v>
      </c>
      <c r="O1836" s="3">
        <f t="shared" si="149"/>
        <v>1</v>
      </c>
      <c r="P1836" s="2" t="str">
        <f t="shared" si="150"/>
        <v>WE</v>
      </c>
    </row>
    <row r="1837" spans="12:16" x14ac:dyDescent="0.2">
      <c r="L1837" s="99">
        <f t="shared" si="151"/>
        <v>43626</v>
      </c>
      <c r="M1837" s="3">
        <f t="shared" si="147"/>
        <v>6</v>
      </c>
      <c r="N1837" s="3">
        <f t="shared" si="148"/>
        <v>2019</v>
      </c>
      <c r="O1837" s="3">
        <f t="shared" si="149"/>
        <v>2</v>
      </c>
      <c r="P1837" s="2" t="str">
        <f t="shared" si="150"/>
        <v>WD</v>
      </c>
    </row>
    <row r="1838" spans="12:16" x14ac:dyDescent="0.2">
      <c r="L1838" s="99">
        <f t="shared" si="151"/>
        <v>43627</v>
      </c>
      <c r="M1838" s="3">
        <f t="shared" si="147"/>
        <v>6</v>
      </c>
      <c r="N1838" s="3">
        <f t="shared" si="148"/>
        <v>2019</v>
      </c>
      <c r="O1838" s="3">
        <f t="shared" si="149"/>
        <v>3</v>
      </c>
      <c r="P1838" s="2" t="str">
        <f t="shared" si="150"/>
        <v>WD</v>
      </c>
    </row>
    <row r="1839" spans="12:16" x14ac:dyDescent="0.2">
      <c r="L1839" s="99">
        <f t="shared" si="151"/>
        <v>43628</v>
      </c>
      <c r="M1839" s="3">
        <f t="shared" si="147"/>
        <v>6</v>
      </c>
      <c r="N1839" s="3">
        <f t="shared" si="148"/>
        <v>2019</v>
      </c>
      <c r="O1839" s="3">
        <f t="shared" si="149"/>
        <v>4</v>
      </c>
      <c r="P1839" s="2" t="str">
        <f t="shared" si="150"/>
        <v>WD</v>
      </c>
    </row>
    <row r="1840" spans="12:16" x14ac:dyDescent="0.2">
      <c r="L1840" s="99">
        <f t="shared" si="151"/>
        <v>43629</v>
      </c>
      <c r="M1840" s="3">
        <f t="shared" si="147"/>
        <v>6</v>
      </c>
      <c r="N1840" s="3">
        <f t="shared" si="148"/>
        <v>2019</v>
      </c>
      <c r="O1840" s="3">
        <f t="shared" si="149"/>
        <v>5</v>
      </c>
      <c r="P1840" s="2" t="str">
        <f t="shared" si="150"/>
        <v>WD</v>
      </c>
    </row>
    <row r="1841" spans="12:16" x14ac:dyDescent="0.2">
      <c r="L1841" s="99">
        <f t="shared" si="151"/>
        <v>43630</v>
      </c>
      <c r="M1841" s="3">
        <f t="shared" si="147"/>
        <v>6</v>
      </c>
      <c r="N1841" s="3">
        <f t="shared" si="148"/>
        <v>2019</v>
      </c>
      <c r="O1841" s="3">
        <f t="shared" si="149"/>
        <v>6</v>
      </c>
      <c r="P1841" s="2" t="str">
        <f t="shared" si="150"/>
        <v>WD</v>
      </c>
    </row>
    <row r="1842" spans="12:16" x14ac:dyDescent="0.2">
      <c r="L1842" s="99">
        <f t="shared" si="151"/>
        <v>43631</v>
      </c>
      <c r="M1842" s="3">
        <f t="shared" si="147"/>
        <v>6</v>
      </c>
      <c r="N1842" s="3">
        <f t="shared" si="148"/>
        <v>2019</v>
      </c>
      <c r="O1842" s="3">
        <f t="shared" si="149"/>
        <v>7</v>
      </c>
      <c r="P1842" s="2" t="str">
        <f t="shared" si="150"/>
        <v>WE</v>
      </c>
    </row>
    <row r="1843" spans="12:16" x14ac:dyDescent="0.2">
      <c r="L1843" s="99">
        <f t="shared" si="151"/>
        <v>43632</v>
      </c>
      <c r="M1843" s="3">
        <f t="shared" si="147"/>
        <v>6</v>
      </c>
      <c r="N1843" s="3">
        <f t="shared" si="148"/>
        <v>2019</v>
      </c>
      <c r="O1843" s="3">
        <f t="shared" si="149"/>
        <v>1</v>
      </c>
      <c r="P1843" s="2" t="str">
        <f t="shared" si="150"/>
        <v>WE</v>
      </c>
    </row>
    <row r="1844" spans="12:16" x14ac:dyDescent="0.2">
      <c r="L1844" s="99">
        <f t="shared" si="151"/>
        <v>43633</v>
      </c>
      <c r="M1844" s="3">
        <f t="shared" si="147"/>
        <v>6</v>
      </c>
      <c r="N1844" s="3">
        <f t="shared" si="148"/>
        <v>2019</v>
      </c>
      <c r="O1844" s="3">
        <f t="shared" si="149"/>
        <v>2</v>
      </c>
      <c r="P1844" s="2" t="str">
        <f t="shared" si="150"/>
        <v>WD</v>
      </c>
    </row>
    <row r="1845" spans="12:16" x14ac:dyDescent="0.2">
      <c r="L1845" s="99">
        <f t="shared" si="151"/>
        <v>43634</v>
      </c>
      <c r="M1845" s="3">
        <f t="shared" si="147"/>
        <v>6</v>
      </c>
      <c r="N1845" s="3">
        <f t="shared" si="148"/>
        <v>2019</v>
      </c>
      <c r="O1845" s="3">
        <f t="shared" si="149"/>
        <v>3</v>
      </c>
      <c r="P1845" s="2" t="str">
        <f t="shared" si="150"/>
        <v>WD</v>
      </c>
    </row>
    <row r="1846" spans="12:16" x14ac:dyDescent="0.2">
      <c r="L1846" s="99">
        <f t="shared" si="151"/>
        <v>43635</v>
      </c>
      <c r="M1846" s="3">
        <f t="shared" si="147"/>
        <v>6</v>
      </c>
      <c r="N1846" s="3">
        <f t="shared" si="148"/>
        <v>2019</v>
      </c>
      <c r="O1846" s="3">
        <f t="shared" si="149"/>
        <v>4</v>
      </c>
      <c r="P1846" s="2" t="str">
        <f t="shared" si="150"/>
        <v>WD</v>
      </c>
    </row>
    <row r="1847" spans="12:16" x14ac:dyDescent="0.2">
      <c r="L1847" s="99">
        <f t="shared" si="151"/>
        <v>43636</v>
      </c>
      <c r="M1847" s="3">
        <f t="shared" si="147"/>
        <v>6</v>
      </c>
      <c r="N1847" s="3">
        <f t="shared" si="148"/>
        <v>2019</v>
      </c>
      <c r="O1847" s="3">
        <f t="shared" si="149"/>
        <v>5</v>
      </c>
      <c r="P1847" s="2" t="str">
        <f t="shared" si="150"/>
        <v>WD</v>
      </c>
    </row>
    <row r="1848" spans="12:16" x14ac:dyDescent="0.2">
      <c r="L1848" s="99">
        <f t="shared" si="151"/>
        <v>43637</v>
      </c>
      <c r="M1848" s="3">
        <f t="shared" si="147"/>
        <v>6</v>
      </c>
      <c r="N1848" s="3">
        <f t="shared" si="148"/>
        <v>2019</v>
      </c>
      <c r="O1848" s="3">
        <f t="shared" si="149"/>
        <v>6</v>
      </c>
      <c r="P1848" s="2" t="str">
        <f t="shared" si="150"/>
        <v>WD</v>
      </c>
    </row>
    <row r="1849" spans="12:16" x14ac:dyDescent="0.2">
      <c r="L1849" s="99">
        <f t="shared" si="151"/>
        <v>43638</v>
      </c>
      <c r="M1849" s="3">
        <f t="shared" si="147"/>
        <v>6</v>
      </c>
      <c r="N1849" s="3">
        <f t="shared" si="148"/>
        <v>2019</v>
      </c>
      <c r="O1849" s="3">
        <f t="shared" si="149"/>
        <v>7</v>
      </c>
      <c r="P1849" s="2" t="str">
        <f t="shared" si="150"/>
        <v>WE</v>
      </c>
    </row>
    <row r="1850" spans="12:16" x14ac:dyDescent="0.2">
      <c r="L1850" s="99">
        <f t="shared" si="151"/>
        <v>43639</v>
      </c>
      <c r="M1850" s="3">
        <f t="shared" si="147"/>
        <v>6</v>
      </c>
      <c r="N1850" s="3">
        <f t="shared" si="148"/>
        <v>2019</v>
      </c>
      <c r="O1850" s="3">
        <f t="shared" si="149"/>
        <v>1</v>
      </c>
      <c r="P1850" s="2" t="str">
        <f t="shared" si="150"/>
        <v>WE</v>
      </c>
    </row>
    <row r="1851" spans="12:16" x14ac:dyDescent="0.2">
      <c r="L1851" s="99">
        <f t="shared" si="151"/>
        <v>43640</v>
      </c>
      <c r="M1851" s="3">
        <f t="shared" si="147"/>
        <v>6</v>
      </c>
      <c r="N1851" s="3">
        <f t="shared" si="148"/>
        <v>2019</v>
      </c>
      <c r="O1851" s="3">
        <f t="shared" si="149"/>
        <v>2</v>
      </c>
      <c r="P1851" s="2" t="str">
        <f t="shared" si="150"/>
        <v>WD</v>
      </c>
    </row>
    <row r="1852" spans="12:16" x14ac:dyDescent="0.2">
      <c r="L1852" s="99">
        <f t="shared" si="151"/>
        <v>43641</v>
      </c>
      <c r="M1852" s="3">
        <f t="shared" si="147"/>
        <v>6</v>
      </c>
      <c r="N1852" s="3">
        <f t="shared" si="148"/>
        <v>2019</v>
      </c>
      <c r="O1852" s="3">
        <f t="shared" si="149"/>
        <v>3</v>
      </c>
      <c r="P1852" s="2" t="str">
        <f t="shared" si="150"/>
        <v>WD</v>
      </c>
    </row>
    <row r="1853" spans="12:16" x14ac:dyDescent="0.2">
      <c r="L1853" s="99">
        <f t="shared" si="151"/>
        <v>43642</v>
      </c>
      <c r="M1853" s="3">
        <f t="shared" si="147"/>
        <v>6</v>
      </c>
      <c r="N1853" s="3">
        <f t="shared" si="148"/>
        <v>2019</v>
      </c>
      <c r="O1853" s="3">
        <f t="shared" si="149"/>
        <v>4</v>
      </c>
      <c r="P1853" s="2" t="str">
        <f t="shared" si="150"/>
        <v>WD</v>
      </c>
    </row>
    <row r="1854" spans="12:16" x14ac:dyDescent="0.2">
      <c r="L1854" s="99">
        <f t="shared" si="151"/>
        <v>43643</v>
      </c>
      <c r="M1854" s="3">
        <f t="shared" si="147"/>
        <v>6</v>
      </c>
      <c r="N1854" s="3">
        <f t="shared" si="148"/>
        <v>2019</v>
      </c>
      <c r="O1854" s="3">
        <f t="shared" si="149"/>
        <v>5</v>
      </c>
      <c r="P1854" s="2" t="str">
        <f t="shared" si="150"/>
        <v>WD</v>
      </c>
    </row>
    <row r="1855" spans="12:16" x14ac:dyDescent="0.2">
      <c r="L1855" s="99">
        <f t="shared" si="151"/>
        <v>43644</v>
      </c>
      <c r="M1855" s="3">
        <f t="shared" si="147"/>
        <v>6</v>
      </c>
      <c r="N1855" s="3">
        <f t="shared" si="148"/>
        <v>2019</v>
      </c>
      <c r="O1855" s="3">
        <f t="shared" si="149"/>
        <v>6</v>
      </c>
      <c r="P1855" s="2" t="str">
        <f t="shared" si="150"/>
        <v>WD</v>
      </c>
    </row>
    <row r="1856" spans="12:16" x14ac:dyDescent="0.2">
      <c r="L1856" s="99">
        <f t="shared" si="151"/>
        <v>43645</v>
      </c>
      <c r="M1856" s="3">
        <f t="shared" si="147"/>
        <v>6</v>
      </c>
      <c r="N1856" s="3">
        <f t="shared" si="148"/>
        <v>2019</v>
      </c>
      <c r="O1856" s="3">
        <f t="shared" si="149"/>
        <v>7</v>
      </c>
      <c r="P1856" s="2" t="str">
        <f t="shared" si="150"/>
        <v>WE</v>
      </c>
    </row>
    <row r="1857" spans="12:16" x14ac:dyDescent="0.2">
      <c r="L1857" s="99">
        <f t="shared" si="151"/>
        <v>43646</v>
      </c>
      <c r="M1857" s="3">
        <f t="shared" si="147"/>
        <v>6</v>
      </c>
      <c r="N1857" s="3">
        <f t="shared" si="148"/>
        <v>2019</v>
      </c>
      <c r="O1857" s="3">
        <f t="shared" si="149"/>
        <v>1</v>
      </c>
      <c r="P1857" s="2" t="str">
        <f t="shared" si="150"/>
        <v>WE</v>
      </c>
    </row>
    <row r="1858" spans="12:16" x14ac:dyDescent="0.2">
      <c r="L1858" s="99">
        <f t="shared" si="151"/>
        <v>43647</v>
      </c>
      <c r="M1858" s="3">
        <f t="shared" si="147"/>
        <v>7</v>
      </c>
      <c r="N1858" s="3">
        <f t="shared" si="148"/>
        <v>2019</v>
      </c>
      <c r="O1858" s="3">
        <f t="shared" si="149"/>
        <v>2</v>
      </c>
      <c r="P1858" s="2" t="str">
        <f t="shared" si="150"/>
        <v>WD</v>
      </c>
    </row>
    <row r="1859" spans="12:16" x14ac:dyDescent="0.2">
      <c r="L1859" s="99">
        <f t="shared" si="151"/>
        <v>43648</v>
      </c>
      <c r="M1859" s="3">
        <f t="shared" ref="M1859:M1922" si="152">MONTH(L1859)</f>
        <v>7</v>
      </c>
      <c r="N1859" s="3">
        <f t="shared" ref="N1859:N1922" si="153">YEAR(L1859)</f>
        <v>2019</v>
      </c>
      <c r="O1859" s="3">
        <f t="shared" ref="O1859:O1922" si="154">WEEKDAY(L1859)</f>
        <v>3</v>
      </c>
      <c r="P1859" s="2" t="str">
        <f t="shared" ref="P1859:P1922" si="155">IF(O1859=1,"WE",IF(O1859=7,"WE","WD"))</f>
        <v>WD</v>
      </c>
    </row>
    <row r="1860" spans="12:16" x14ac:dyDescent="0.2">
      <c r="L1860" s="99">
        <f t="shared" si="151"/>
        <v>43649</v>
      </c>
      <c r="M1860" s="3">
        <f t="shared" si="152"/>
        <v>7</v>
      </c>
      <c r="N1860" s="3">
        <f t="shared" si="153"/>
        <v>2019</v>
      </c>
      <c r="O1860" s="3">
        <f t="shared" si="154"/>
        <v>4</v>
      </c>
      <c r="P1860" s="2" t="str">
        <f t="shared" si="155"/>
        <v>WD</v>
      </c>
    </row>
    <row r="1861" spans="12:16" x14ac:dyDescent="0.2">
      <c r="L1861" s="99">
        <f t="shared" si="151"/>
        <v>43650</v>
      </c>
      <c r="M1861" s="3">
        <f t="shared" si="152"/>
        <v>7</v>
      </c>
      <c r="N1861" s="3">
        <f t="shared" si="153"/>
        <v>2019</v>
      </c>
      <c r="O1861" s="3">
        <f t="shared" si="154"/>
        <v>5</v>
      </c>
      <c r="P1861" s="2" t="str">
        <f t="shared" si="155"/>
        <v>WD</v>
      </c>
    </row>
    <row r="1862" spans="12:16" x14ac:dyDescent="0.2">
      <c r="L1862" s="99">
        <f t="shared" si="151"/>
        <v>43651</v>
      </c>
      <c r="M1862" s="3">
        <f t="shared" si="152"/>
        <v>7</v>
      </c>
      <c r="N1862" s="3">
        <f t="shared" si="153"/>
        <v>2019</v>
      </c>
      <c r="O1862" s="3">
        <f t="shared" si="154"/>
        <v>6</v>
      </c>
      <c r="P1862" s="2" t="str">
        <f t="shared" si="155"/>
        <v>WD</v>
      </c>
    </row>
    <row r="1863" spans="12:16" x14ac:dyDescent="0.2">
      <c r="L1863" s="99">
        <f t="shared" si="151"/>
        <v>43652</v>
      </c>
      <c r="M1863" s="3">
        <f t="shared" si="152"/>
        <v>7</v>
      </c>
      <c r="N1863" s="3">
        <f t="shared" si="153"/>
        <v>2019</v>
      </c>
      <c r="O1863" s="3">
        <f t="shared" si="154"/>
        <v>7</v>
      </c>
      <c r="P1863" s="2" t="str">
        <f t="shared" si="155"/>
        <v>WE</v>
      </c>
    </row>
    <row r="1864" spans="12:16" x14ac:dyDescent="0.2">
      <c r="L1864" s="99">
        <f t="shared" si="151"/>
        <v>43653</v>
      </c>
      <c r="M1864" s="3">
        <f t="shared" si="152"/>
        <v>7</v>
      </c>
      <c r="N1864" s="3">
        <f t="shared" si="153"/>
        <v>2019</v>
      </c>
      <c r="O1864" s="3">
        <f t="shared" si="154"/>
        <v>1</v>
      </c>
      <c r="P1864" s="2" t="str">
        <f t="shared" si="155"/>
        <v>WE</v>
      </c>
    </row>
    <row r="1865" spans="12:16" x14ac:dyDescent="0.2">
      <c r="L1865" s="99">
        <f t="shared" si="151"/>
        <v>43654</v>
      </c>
      <c r="M1865" s="3">
        <f t="shared" si="152"/>
        <v>7</v>
      </c>
      <c r="N1865" s="3">
        <f t="shared" si="153"/>
        <v>2019</v>
      </c>
      <c r="O1865" s="3">
        <f t="shared" si="154"/>
        <v>2</v>
      </c>
      <c r="P1865" s="2" t="str">
        <f t="shared" si="155"/>
        <v>WD</v>
      </c>
    </row>
    <row r="1866" spans="12:16" x14ac:dyDescent="0.2">
      <c r="L1866" s="99">
        <f t="shared" si="151"/>
        <v>43655</v>
      </c>
      <c r="M1866" s="3">
        <f t="shared" si="152"/>
        <v>7</v>
      </c>
      <c r="N1866" s="3">
        <f t="shared" si="153"/>
        <v>2019</v>
      </c>
      <c r="O1866" s="3">
        <f t="shared" si="154"/>
        <v>3</v>
      </c>
      <c r="P1866" s="2" t="str">
        <f t="shared" si="155"/>
        <v>WD</v>
      </c>
    </row>
    <row r="1867" spans="12:16" x14ac:dyDescent="0.2">
      <c r="L1867" s="99">
        <f t="shared" si="151"/>
        <v>43656</v>
      </c>
      <c r="M1867" s="3">
        <f t="shared" si="152"/>
        <v>7</v>
      </c>
      <c r="N1867" s="3">
        <f t="shared" si="153"/>
        <v>2019</v>
      </c>
      <c r="O1867" s="3">
        <f t="shared" si="154"/>
        <v>4</v>
      </c>
      <c r="P1867" s="2" t="str">
        <f t="shared" si="155"/>
        <v>WD</v>
      </c>
    </row>
    <row r="1868" spans="12:16" x14ac:dyDescent="0.2">
      <c r="L1868" s="99">
        <f t="shared" si="151"/>
        <v>43657</v>
      </c>
      <c r="M1868" s="3">
        <f t="shared" si="152"/>
        <v>7</v>
      </c>
      <c r="N1868" s="3">
        <f t="shared" si="153"/>
        <v>2019</v>
      </c>
      <c r="O1868" s="3">
        <f t="shared" si="154"/>
        <v>5</v>
      </c>
      <c r="P1868" s="2" t="str">
        <f t="shared" si="155"/>
        <v>WD</v>
      </c>
    </row>
    <row r="1869" spans="12:16" x14ac:dyDescent="0.2">
      <c r="L1869" s="99">
        <f t="shared" si="151"/>
        <v>43658</v>
      </c>
      <c r="M1869" s="3">
        <f t="shared" si="152"/>
        <v>7</v>
      </c>
      <c r="N1869" s="3">
        <f t="shared" si="153"/>
        <v>2019</v>
      </c>
      <c r="O1869" s="3">
        <f t="shared" si="154"/>
        <v>6</v>
      </c>
      <c r="P1869" s="2" t="str">
        <f t="shared" si="155"/>
        <v>WD</v>
      </c>
    </row>
    <row r="1870" spans="12:16" x14ac:dyDescent="0.2">
      <c r="L1870" s="99">
        <f t="shared" si="151"/>
        <v>43659</v>
      </c>
      <c r="M1870" s="3">
        <f t="shared" si="152"/>
        <v>7</v>
      </c>
      <c r="N1870" s="3">
        <f t="shared" si="153"/>
        <v>2019</v>
      </c>
      <c r="O1870" s="3">
        <f t="shared" si="154"/>
        <v>7</v>
      </c>
      <c r="P1870" s="2" t="str">
        <f t="shared" si="155"/>
        <v>WE</v>
      </c>
    </row>
    <row r="1871" spans="12:16" x14ac:dyDescent="0.2">
      <c r="L1871" s="99">
        <f t="shared" si="151"/>
        <v>43660</v>
      </c>
      <c r="M1871" s="3">
        <f t="shared" si="152"/>
        <v>7</v>
      </c>
      <c r="N1871" s="3">
        <f t="shared" si="153"/>
        <v>2019</v>
      </c>
      <c r="O1871" s="3">
        <f t="shared" si="154"/>
        <v>1</v>
      </c>
      <c r="P1871" s="2" t="str">
        <f t="shared" si="155"/>
        <v>WE</v>
      </c>
    </row>
    <row r="1872" spans="12:16" x14ac:dyDescent="0.2">
      <c r="L1872" s="99">
        <f t="shared" si="151"/>
        <v>43661</v>
      </c>
      <c r="M1872" s="3">
        <f t="shared" si="152"/>
        <v>7</v>
      </c>
      <c r="N1872" s="3">
        <f t="shared" si="153"/>
        <v>2019</v>
      </c>
      <c r="O1872" s="3">
        <f t="shared" si="154"/>
        <v>2</v>
      </c>
      <c r="P1872" s="2" t="str">
        <f t="shared" si="155"/>
        <v>WD</v>
      </c>
    </row>
    <row r="1873" spans="12:16" x14ac:dyDescent="0.2">
      <c r="L1873" s="99">
        <f t="shared" si="151"/>
        <v>43662</v>
      </c>
      <c r="M1873" s="3">
        <f t="shared" si="152"/>
        <v>7</v>
      </c>
      <c r="N1873" s="3">
        <f t="shared" si="153"/>
        <v>2019</v>
      </c>
      <c r="O1873" s="3">
        <f t="shared" si="154"/>
        <v>3</v>
      </c>
      <c r="P1873" s="2" t="str">
        <f t="shared" si="155"/>
        <v>WD</v>
      </c>
    </row>
    <row r="1874" spans="12:16" x14ac:dyDescent="0.2">
      <c r="L1874" s="99">
        <f t="shared" si="151"/>
        <v>43663</v>
      </c>
      <c r="M1874" s="3">
        <f t="shared" si="152"/>
        <v>7</v>
      </c>
      <c r="N1874" s="3">
        <f t="shared" si="153"/>
        <v>2019</v>
      </c>
      <c r="O1874" s="3">
        <f t="shared" si="154"/>
        <v>4</v>
      </c>
      <c r="P1874" s="2" t="str">
        <f t="shared" si="155"/>
        <v>WD</v>
      </c>
    </row>
    <row r="1875" spans="12:16" x14ac:dyDescent="0.2">
      <c r="L1875" s="99">
        <f t="shared" si="151"/>
        <v>43664</v>
      </c>
      <c r="M1875" s="3">
        <f t="shared" si="152"/>
        <v>7</v>
      </c>
      <c r="N1875" s="3">
        <f t="shared" si="153"/>
        <v>2019</v>
      </c>
      <c r="O1875" s="3">
        <f t="shared" si="154"/>
        <v>5</v>
      </c>
      <c r="P1875" s="2" t="str">
        <f t="shared" si="155"/>
        <v>WD</v>
      </c>
    </row>
    <row r="1876" spans="12:16" x14ac:dyDescent="0.2">
      <c r="L1876" s="99">
        <f t="shared" si="151"/>
        <v>43665</v>
      </c>
      <c r="M1876" s="3">
        <f t="shared" si="152"/>
        <v>7</v>
      </c>
      <c r="N1876" s="3">
        <f t="shared" si="153"/>
        <v>2019</v>
      </c>
      <c r="O1876" s="3">
        <f t="shared" si="154"/>
        <v>6</v>
      </c>
      <c r="P1876" s="2" t="str">
        <f t="shared" si="155"/>
        <v>WD</v>
      </c>
    </row>
    <row r="1877" spans="12:16" x14ac:dyDescent="0.2">
      <c r="L1877" s="99">
        <f t="shared" si="151"/>
        <v>43666</v>
      </c>
      <c r="M1877" s="3">
        <f t="shared" si="152"/>
        <v>7</v>
      </c>
      <c r="N1877" s="3">
        <f t="shared" si="153"/>
        <v>2019</v>
      </c>
      <c r="O1877" s="3">
        <f t="shared" si="154"/>
        <v>7</v>
      </c>
      <c r="P1877" s="2" t="str">
        <f t="shared" si="155"/>
        <v>WE</v>
      </c>
    </row>
    <row r="1878" spans="12:16" x14ac:dyDescent="0.2">
      <c r="L1878" s="99">
        <f t="shared" si="151"/>
        <v>43667</v>
      </c>
      <c r="M1878" s="3">
        <f t="shared" si="152"/>
        <v>7</v>
      </c>
      <c r="N1878" s="3">
        <f t="shared" si="153"/>
        <v>2019</v>
      </c>
      <c r="O1878" s="3">
        <f t="shared" si="154"/>
        <v>1</v>
      </c>
      <c r="P1878" s="2" t="str">
        <f t="shared" si="155"/>
        <v>WE</v>
      </c>
    </row>
    <row r="1879" spans="12:16" x14ac:dyDescent="0.2">
      <c r="L1879" s="99">
        <f t="shared" si="151"/>
        <v>43668</v>
      </c>
      <c r="M1879" s="3">
        <f t="shared" si="152"/>
        <v>7</v>
      </c>
      <c r="N1879" s="3">
        <f t="shared" si="153"/>
        <v>2019</v>
      </c>
      <c r="O1879" s="3">
        <f t="shared" si="154"/>
        <v>2</v>
      </c>
      <c r="P1879" s="2" t="str">
        <f t="shared" si="155"/>
        <v>WD</v>
      </c>
    </row>
    <row r="1880" spans="12:16" x14ac:dyDescent="0.2">
      <c r="L1880" s="99">
        <f t="shared" si="151"/>
        <v>43669</v>
      </c>
      <c r="M1880" s="3">
        <f t="shared" si="152"/>
        <v>7</v>
      </c>
      <c r="N1880" s="3">
        <f t="shared" si="153"/>
        <v>2019</v>
      </c>
      <c r="O1880" s="3">
        <f t="shared" si="154"/>
        <v>3</v>
      </c>
      <c r="P1880" s="2" t="str">
        <f t="shared" si="155"/>
        <v>WD</v>
      </c>
    </row>
    <row r="1881" spans="12:16" x14ac:dyDescent="0.2">
      <c r="L1881" s="99">
        <f t="shared" si="151"/>
        <v>43670</v>
      </c>
      <c r="M1881" s="3">
        <f t="shared" si="152"/>
        <v>7</v>
      </c>
      <c r="N1881" s="3">
        <f t="shared" si="153"/>
        <v>2019</v>
      </c>
      <c r="O1881" s="3">
        <f t="shared" si="154"/>
        <v>4</v>
      </c>
      <c r="P1881" s="2" t="str">
        <f t="shared" si="155"/>
        <v>WD</v>
      </c>
    </row>
    <row r="1882" spans="12:16" x14ac:dyDescent="0.2">
      <c r="L1882" s="99">
        <f t="shared" si="151"/>
        <v>43671</v>
      </c>
      <c r="M1882" s="3">
        <f t="shared" si="152"/>
        <v>7</v>
      </c>
      <c r="N1882" s="3">
        <f t="shared" si="153"/>
        <v>2019</v>
      </c>
      <c r="O1882" s="3">
        <f t="shared" si="154"/>
        <v>5</v>
      </c>
      <c r="P1882" s="2" t="str">
        <f t="shared" si="155"/>
        <v>WD</v>
      </c>
    </row>
    <row r="1883" spans="12:16" x14ac:dyDescent="0.2">
      <c r="L1883" s="99">
        <f t="shared" si="151"/>
        <v>43672</v>
      </c>
      <c r="M1883" s="3">
        <f t="shared" si="152"/>
        <v>7</v>
      </c>
      <c r="N1883" s="3">
        <f t="shared" si="153"/>
        <v>2019</v>
      </c>
      <c r="O1883" s="3">
        <f t="shared" si="154"/>
        <v>6</v>
      </c>
      <c r="P1883" s="2" t="str">
        <f t="shared" si="155"/>
        <v>WD</v>
      </c>
    </row>
    <row r="1884" spans="12:16" x14ac:dyDescent="0.2">
      <c r="L1884" s="99">
        <f t="shared" si="151"/>
        <v>43673</v>
      </c>
      <c r="M1884" s="3">
        <f t="shared" si="152"/>
        <v>7</v>
      </c>
      <c r="N1884" s="3">
        <f t="shared" si="153"/>
        <v>2019</v>
      </c>
      <c r="O1884" s="3">
        <f t="shared" si="154"/>
        <v>7</v>
      </c>
      <c r="P1884" s="2" t="str">
        <f t="shared" si="155"/>
        <v>WE</v>
      </c>
    </row>
    <row r="1885" spans="12:16" x14ac:dyDescent="0.2">
      <c r="L1885" s="99">
        <f t="shared" si="151"/>
        <v>43674</v>
      </c>
      <c r="M1885" s="3">
        <f t="shared" si="152"/>
        <v>7</v>
      </c>
      <c r="N1885" s="3">
        <f t="shared" si="153"/>
        <v>2019</v>
      </c>
      <c r="O1885" s="3">
        <f t="shared" si="154"/>
        <v>1</v>
      </c>
      <c r="P1885" s="2" t="str">
        <f t="shared" si="155"/>
        <v>WE</v>
      </c>
    </row>
    <row r="1886" spans="12:16" x14ac:dyDescent="0.2">
      <c r="L1886" s="99">
        <f t="shared" si="151"/>
        <v>43675</v>
      </c>
      <c r="M1886" s="3">
        <f t="shared" si="152"/>
        <v>7</v>
      </c>
      <c r="N1886" s="3">
        <f t="shared" si="153"/>
        <v>2019</v>
      </c>
      <c r="O1886" s="3">
        <f t="shared" si="154"/>
        <v>2</v>
      </c>
      <c r="P1886" s="2" t="str">
        <f t="shared" si="155"/>
        <v>WD</v>
      </c>
    </row>
    <row r="1887" spans="12:16" x14ac:dyDescent="0.2">
      <c r="L1887" s="99">
        <f t="shared" si="151"/>
        <v>43676</v>
      </c>
      <c r="M1887" s="3">
        <f t="shared" si="152"/>
        <v>7</v>
      </c>
      <c r="N1887" s="3">
        <f t="shared" si="153"/>
        <v>2019</v>
      </c>
      <c r="O1887" s="3">
        <f t="shared" si="154"/>
        <v>3</v>
      </c>
      <c r="P1887" s="2" t="str">
        <f t="shared" si="155"/>
        <v>WD</v>
      </c>
    </row>
    <row r="1888" spans="12:16" x14ac:dyDescent="0.2">
      <c r="L1888" s="99">
        <f t="shared" si="151"/>
        <v>43677</v>
      </c>
      <c r="M1888" s="3">
        <f t="shared" si="152"/>
        <v>7</v>
      </c>
      <c r="N1888" s="3">
        <f t="shared" si="153"/>
        <v>2019</v>
      </c>
      <c r="O1888" s="3">
        <f t="shared" si="154"/>
        <v>4</v>
      </c>
      <c r="P1888" s="2" t="str">
        <f t="shared" si="155"/>
        <v>WD</v>
      </c>
    </row>
    <row r="1889" spans="12:16" x14ac:dyDescent="0.2">
      <c r="L1889" s="99">
        <f t="shared" si="151"/>
        <v>43678</v>
      </c>
      <c r="M1889" s="3">
        <f t="shared" si="152"/>
        <v>8</v>
      </c>
      <c r="N1889" s="3">
        <f t="shared" si="153"/>
        <v>2019</v>
      </c>
      <c r="O1889" s="3">
        <f t="shared" si="154"/>
        <v>5</v>
      </c>
      <c r="P1889" s="2" t="str">
        <f t="shared" si="155"/>
        <v>WD</v>
      </c>
    </row>
    <row r="1890" spans="12:16" x14ac:dyDescent="0.2">
      <c r="L1890" s="99">
        <f t="shared" si="151"/>
        <v>43679</v>
      </c>
      <c r="M1890" s="3">
        <f t="shared" si="152"/>
        <v>8</v>
      </c>
      <c r="N1890" s="3">
        <f t="shared" si="153"/>
        <v>2019</v>
      </c>
      <c r="O1890" s="3">
        <f t="shared" si="154"/>
        <v>6</v>
      </c>
      <c r="P1890" s="2" t="str">
        <f t="shared" si="155"/>
        <v>WD</v>
      </c>
    </row>
    <row r="1891" spans="12:16" x14ac:dyDescent="0.2">
      <c r="L1891" s="99">
        <f t="shared" si="151"/>
        <v>43680</v>
      </c>
      <c r="M1891" s="3">
        <f t="shared" si="152"/>
        <v>8</v>
      </c>
      <c r="N1891" s="3">
        <f t="shared" si="153"/>
        <v>2019</v>
      </c>
      <c r="O1891" s="3">
        <f t="shared" si="154"/>
        <v>7</v>
      </c>
      <c r="P1891" s="2" t="str">
        <f t="shared" si="155"/>
        <v>WE</v>
      </c>
    </row>
    <row r="1892" spans="12:16" x14ac:dyDescent="0.2">
      <c r="L1892" s="99">
        <f t="shared" si="151"/>
        <v>43681</v>
      </c>
      <c r="M1892" s="3">
        <f t="shared" si="152"/>
        <v>8</v>
      </c>
      <c r="N1892" s="3">
        <f t="shared" si="153"/>
        <v>2019</v>
      </c>
      <c r="O1892" s="3">
        <f t="shared" si="154"/>
        <v>1</v>
      </c>
      <c r="P1892" s="2" t="str">
        <f t="shared" si="155"/>
        <v>WE</v>
      </c>
    </row>
    <row r="1893" spans="12:16" x14ac:dyDescent="0.2">
      <c r="L1893" s="99">
        <f t="shared" si="151"/>
        <v>43682</v>
      </c>
      <c r="M1893" s="3">
        <f t="shared" si="152"/>
        <v>8</v>
      </c>
      <c r="N1893" s="3">
        <f t="shared" si="153"/>
        <v>2019</v>
      </c>
      <c r="O1893" s="3">
        <f t="shared" si="154"/>
        <v>2</v>
      </c>
      <c r="P1893" s="2" t="str">
        <f t="shared" si="155"/>
        <v>WD</v>
      </c>
    </row>
    <row r="1894" spans="12:16" x14ac:dyDescent="0.2">
      <c r="L1894" s="99">
        <f t="shared" si="151"/>
        <v>43683</v>
      </c>
      <c r="M1894" s="3">
        <f t="shared" si="152"/>
        <v>8</v>
      </c>
      <c r="N1894" s="3">
        <f t="shared" si="153"/>
        <v>2019</v>
      </c>
      <c r="O1894" s="3">
        <f t="shared" si="154"/>
        <v>3</v>
      </c>
      <c r="P1894" s="2" t="str">
        <f t="shared" si="155"/>
        <v>WD</v>
      </c>
    </row>
    <row r="1895" spans="12:16" x14ac:dyDescent="0.2">
      <c r="L1895" s="99">
        <f t="shared" ref="L1895:L1958" si="156">+L1894+1</f>
        <v>43684</v>
      </c>
      <c r="M1895" s="3">
        <f t="shared" si="152"/>
        <v>8</v>
      </c>
      <c r="N1895" s="3">
        <f t="shared" si="153"/>
        <v>2019</v>
      </c>
      <c r="O1895" s="3">
        <f t="shared" si="154"/>
        <v>4</v>
      </c>
      <c r="P1895" s="2" t="str">
        <f t="shared" si="155"/>
        <v>WD</v>
      </c>
    </row>
    <row r="1896" spans="12:16" x14ac:dyDescent="0.2">
      <c r="L1896" s="99">
        <f t="shared" si="156"/>
        <v>43685</v>
      </c>
      <c r="M1896" s="3">
        <f t="shared" si="152"/>
        <v>8</v>
      </c>
      <c r="N1896" s="3">
        <f t="shared" si="153"/>
        <v>2019</v>
      </c>
      <c r="O1896" s="3">
        <f t="shared" si="154"/>
        <v>5</v>
      </c>
      <c r="P1896" s="2" t="str">
        <f t="shared" si="155"/>
        <v>WD</v>
      </c>
    </row>
    <row r="1897" spans="12:16" x14ac:dyDescent="0.2">
      <c r="L1897" s="99">
        <f t="shared" si="156"/>
        <v>43686</v>
      </c>
      <c r="M1897" s="3">
        <f t="shared" si="152"/>
        <v>8</v>
      </c>
      <c r="N1897" s="3">
        <f t="shared" si="153"/>
        <v>2019</v>
      </c>
      <c r="O1897" s="3">
        <f t="shared" si="154"/>
        <v>6</v>
      </c>
      <c r="P1897" s="2" t="str">
        <f t="shared" si="155"/>
        <v>WD</v>
      </c>
    </row>
    <row r="1898" spans="12:16" x14ac:dyDescent="0.2">
      <c r="L1898" s="99">
        <f t="shared" si="156"/>
        <v>43687</v>
      </c>
      <c r="M1898" s="3">
        <f t="shared" si="152"/>
        <v>8</v>
      </c>
      <c r="N1898" s="3">
        <f t="shared" si="153"/>
        <v>2019</v>
      </c>
      <c r="O1898" s="3">
        <f t="shared" si="154"/>
        <v>7</v>
      </c>
      <c r="P1898" s="2" t="str">
        <f t="shared" si="155"/>
        <v>WE</v>
      </c>
    </row>
    <row r="1899" spans="12:16" x14ac:dyDescent="0.2">
      <c r="L1899" s="99">
        <f t="shared" si="156"/>
        <v>43688</v>
      </c>
      <c r="M1899" s="3">
        <f t="shared" si="152"/>
        <v>8</v>
      </c>
      <c r="N1899" s="3">
        <f t="shared" si="153"/>
        <v>2019</v>
      </c>
      <c r="O1899" s="3">
        <f t="shared" si="154"/>
        <v>1</v>
      </c>
      <c r="P1899" s="2" t="str">
        <f t="shared" si="155"/>
        <v>WE</v>
      </c>
    </row>
    <row r="1900" spans="12:16" x14ac:dyDescent="0.2">
      <c r="L1900" s="99">
        <f t="shared" si="156"/>
        <v>43689</v>
      </c>
      <c r="M1900" s="3">
        <f t="shared" si="152"/>
        <v>8</v>
      </c>
      <c r="N1900" s="3">
        <f t="shared" si="153"/>
        <v>2019</v>
      </c>
      <c r="O1900" s="3">
        <f t="shared" si="154"/>
        <v>2</v>
      </c>
      <c r="P1900" s="2" t="str">
        <f t="shared" si="155"/>
        <v>WD</v>
      </c>
    </row>
    <row r="1901" spans="12:16" x14ac:dyDescent="0.2">
      <c r="L1901" s="99">
        <f t="shared" si="156"/>
        <v>43690</v>
      </c>
      <c r="M1901" s="3">
        <f t="shared" si="152"/>
        <v>8</v>
      </c>
      <c r="N1901" s="3">
        <f t="shared" si="153"/>
        <v>2019</v>
      </c>
      <c r="O1901" s="3">
        <f t="shared" si="154"/>
        <v>3</v>
      </c>
      <c r="P1901" s="2" t="str">
        <f t="shared" si="155"/>
        <v>WD</v>
      </c>
    </row>
    <row r="1902" spans="12:16" x14ac:dyDescent="0.2">
      <c r="L1902" s="99">
        <f t="shared" si="156"/>
        <v>43691</v>
      </c>
      <c r="M1902" s="3">
        <f t="shared" si="152"/>
        <v>8</v>
      </c>
      <c r="N1902" s="3">
        <f t="shared" si="153"/>
        <v>2019</v>
      </c>
      <c r="O1902" s="3">
        <f t="shared" si="154"/>
        <v>4</v>
      </c>
      <c r="P1902" s="2" t="str">
        <f t="shared" si="155"/>
        <v>WD</v>
      </c>
    </row>
    <row r="1903" spans="12:16" x14ac:dyDescent="0.2">
      <c r="L1903" s="99">
        <f t="shared" si="156"/>
        <v>43692</v>
      </c>
      <c r="M1903" s="3">
        <f t="shared" si="152"/>
        <v>8</v>
      </c>
      <c r="N1903" s="3">
        <f t="shared" si="153"/>
        <v>2019</v>
      </c>
      <c r="O1903" s="3">
        <f t="shared" si="154"/>
        <v>5</v>
      </c>
      <c r="P1903" s="2" t="str">
        <f t="shared" si="155"/>
        <v>WD</v>
      </c>
    </row>
    <row r="1904" spans="12:16" x14ac:dyDescent="0.2">
      <c r="L1904" s="99">
        <f t="shared" si="156"/>
        <v>43693</v>
      </c>
      <c r="M1904" s="3">
        <f t="shared" si="152"/>
        <v>8</v>
      </c>
      <c r="N1904" s="3">
        <f t="shared" si="153"/>
        <v>2019</v>
      </c>
      <c r="O1904" s="3">
        <f t="shared" si="154"/>
        <v>6</v>
      </c>
      <c r="P1904" s="2" t="str">
        <f t="shared" si="155"/>
        <v>WD</v>
      </c>
    </row>
    <row r="1905" spans="12:16" x14ac:dyDescent="0.2">
      <c r="L1905" s="99">
        <f t="shared" si="156"/>
        <v>43694</v>
      </c>
      <c r="M1905" s="3">
        <f t="shared" si="152"/>
        <v>8</v>
      </c>
      <c r="N1905" s="3">
        <f t="shared" si="153"/>
        <v>2019</v>
      </c>
      <c r="O1905" s="3">
        <f t="shared" si="154"/>
        <v>7</v>
      </c>
      <c r="P1905" s="2" t="str">
        <f t="shared" si="155"/>
        <v>WE</v>
      </c>
    </row>
    <row r="1906" spans="12:16" x14ac:dyDescent="0.2">
      <c r="L1906" s="99">
        <f t="shared" si="156"/>
        <v>43695</v>
      </c>
      <c r="M1906" s="3">
        <f t="shared" si="152"/>
        <v>8</v>
      </c>
      <c r="N1906" s="3">
        <f t="shared" si="153"/>
        <v>2019</v>
      </c>
      <c r="O1906" s="3">
        <f t="shared" si="154"/>
        <v>1</v>
      </c>
      <c r="P1906" s="2" t="str">
        <f t="shared" si="155"/>
        <v>WE</v>
      </c>
    </row>
    <row r="1907" spans="12:16" x14ac:dyDescent="0.2">
      <c r="L1907" s="99">
        <f t="shared" si="156"/>
        <v>43696</v>
      </c>
      <c r="M1907" s="3">
        <f t="shared" si="152"/>
        <v>8</v>
      </c>
      <c r="N1907" s="3">
        <f t="shared" si="153"/>
        <v>2019</v>
      </c>
      <c r="O1907" s="3">
        <f t="shared" si="154"/>
        <v>2</v>
      </c>
      <c r="P1907" s="2" t="str">
        <f t="shared" si="155"/>
        <v>WD</v>
      </c>
    </row>
    <row r="1908" spans="12:16" x14ac:dyDescent="0.2">
      <c r="L1908" s="99">
        <f t="shared" si="156"/>
        <v>43697</v>
      </c>
      <c r="M1908" s="3">
        <f t="shared" si="152"/>
        <v>8</v>
      </c>
      <c r="N1908" s="3">
        <f t="shared" si="153"/>
        <v>2019</v>
      </c>
      <c r="O1908" s="3">
        <f t="shared" si="154"/>
        <v>3</v>
      </c>
      <c r="P1908" s="2" t="str">
        <f t="shared" si="155"/>
        <v>WD</v>
      </c>
    </row>
    <row r="1909" spans="12:16" x14ac:dyDescent="0.2">
      <c r="L1909" s="99">
        <f t="shared" si="156"/>
        <v>43698</v>
      </c>
      <c r="M1909" s="3">
        <f t="shared" si="152"/>
        <v>8</v>
      </c>
      <c r="N1909" s="3">
        <f t="shared" si="153"/>
        <v>2019</v>
      </c>
      <c r="O1909" s="3">
        <f t="shared" si="154"/>
        <v>4</v>
      </c>
      <c r="P1909" s="2" t="str">
        <f t="shared" si="155"/>
        <v>WD</v>
      </c>
    </row>
    <row r="1910" spans="12:16" x14ac:dyDescent="0.2">
      <c r="L1910" s="99">
        <f t="shared" si="156"/>
        <v>43699</v>
      </c>
      <c r="M1910" s="3">
        <f t="shared" si="152"/>
        <v>8</v>
      </c>
      <c r="N1910" s="3">
        <f t="shared" si="153"/>
        <v>2019</v>
      </c>
      <c r="O1910" s="3">
        <f t="shared" si="154"/>
        <v>5</v>
      </c>
      <c r="P1910" s="2" t="str">
        <f t="shared" si="155"/>
        <v>WD</v>
      </c>
    </row>
    <row r="1911" spans="12:16" x14ac:dyDescent="0.2">
      <c r="L1911" s="99">
        <f t="shared" si="156"/>
        <v>43700</v>
      </c>
      <c r="M1911" s="3">
        <f t="shared" si="152"/>
        <v>8</v>
      </c>
      <c r="N1911" s="3">
        <f t="shared" si="153"/>
        <v>2019</v>
      </c>
      <c r="O1911" s="3">
        <f t="shared" si="154"/>
        <v>6</v>
      </c>
      <c r="P1911" s="2" t="str">
        <f t="shared" si="155"/>
        <v>WD</v>
      </c>
    </row>
    <row r="1912" spans="12:16" x14ac:dyDescent="0.2">
      <c r="L1912" s="99">
        <f t="shared" si="156"/>
        <v>43701</v>
      </c>
      <c r="M1912" s="3">
        <f t="shared" si="152"/>
        <v>8</v>
      </c>
      <c r="N1912" s="3">
        <f t="shared" si="153"/>
        <v>2019</v>
      </c>
      <c r="O1912" s="3">
        <f t="shared" si="154"/>
        <v>7</v>
      </c>
      <c r="P1912" s="2" t="str">
        <f t="shared" si="155"/>
        <v>WE</v>
      </c>
    </row>
    <row r="1913" spans="12:16" x14ac:dyDescent="0.2">
      <c r="L1913" s="99">
        <f t="shared" si="156"/>
        <v>43702</v>
      </c>
      <c r="M1913" s="3">
        <f t="shared" si="152"/>
        <v>8</v>
      </c>
      <c r="N1913" s="3">
        <f t="shared" si="153"/>
        <v>2019</v>
      </c>
      <c r="O1913" s="3">
        <f t="shared" si="154"/>
        <v>1</v>
      </c>
      <c r="P1913" s="2" t="str">
        <f t="shared" si="155"/>
        <v>WE</v>
      </c>
    </row>
    <row r="1914" spans="12:16" x14ac:dyDescent="0.2">
      <c r="L1914" s="99">
        <f t="shared" si="156"/>
        <v>43703</v>
      </c>
      <c r="M1914" s="3">
        <f t="shared" si="152"/>
        <v>8</v>
      </c>
      <c r="N1914" s="3">
        <f t="shared" si="153"/>
        <v>2019</v>
      </c>
      <c r="O1914" s="3">
        <f t="shared" si="154"/>
        <v>2</v>
      </c>
      <c r="P1914" s="2" t="str">
        <f t="shared" si="155"/>
        <v>WD</v>
      </c>
    </row>
    <row r="1915" spans="12:16" x14ac:dyDescent="0.2">
      <c r="L1915" s="99">
        <f t="shared" si="156"/>
        <v>43704</v>
      </c>
      <c r="M1915" s="3">
        <f t="shared" si="152"/>
        <v>8</v>
      </c>
      <c r="N1915" s="3">
        <f t="shared" si="153"/>
        <v>2019</v>
      </c>
      <c r="O1915" s="3">
        <f t="shared" si="154"/>
        <v>3</v>
      </c>
      <c r="P1915" s="2" t="str">
        <f t="shared" si="155"/>
        <v>WD</v>
      </c>
    </row>
    <row r="1916" spans="12:16" x14ac:dyDescent="0.2">
      <c r="L1916" s="99">
        <f t="shared" si="156"/>
        <v>43705</v>
      </c>
      <c r="M1916" s="3">
        <f t="shared" si="152"/>
        <v>8</v>
      </c>
      <c r="N1916" s="3">
        <f t="shared" si="153"/>
        <v>2019</v>
      </c>
      <c r="O1916" s="3">
        <f t="shared" si="154"/>
        <v>4</v>
      </c>
      <c r="P1916" s="2" t="str">
        <f t="shared" si="155"/>
        <v>WD</v>
      </c>
    </row>
    <row r="1917" spans="12:16" x14ac:dyDescent="0.2">
      <c r="L1917" s="99">
        <f t="shared" si="156"/>
        <v>43706</v>
      </c>
      <c r="M1917" s="3">
        <f t="shared" si="152"/>
        <v>8</v>
      </c>
      <c r="N1917" s="3">
        <f t="shared" si="153"/>
        <v>2019</v>
      </c>
      <c r="O1917" s="3">
        <f t="shared" si="154"/>
        <v>5</v>
      </c>
      <c r="P1917" s="2" t="str">
        <f t="shared" si="155"/>
        <v>WD</v>
      </c>
    </row>
    <row r="1918" spans="12:16" x14ac:dyDescent="0.2">
      <c r="L1918" s="99">
        <f t="shared" si="156"/>
        <v>43707</v>
      </c>
      <c r="M1918" s="3">
        <f t="shared" si="152"/>
        <v>8</v>
      </c>
      <c r="N1918" s="3">
        <f t="shared" si="153"/>
        <v>2019</v>
      </c>
      <c r="O1918" s="3">
        <f t="shared" si="154"/>
        <v>6</v>
      </c>
      <c r="P1918" s="2" t="str">
        <f t="shared" si="155"/>
        <v>WD</v>
      </c>
    </row>
    <row r="1919" spans="12:16" x14ac:dyDescent="0.2">
      <c r="L1919" s="99">
        <f t="shared" si="156"/>
        <v>43708</v>
      </c>
      <c r="M1919" s="3">
        <f t="shared" si="152"/>
        <v>8</v>
      </c>
      <c r="N1919" s="3">
        <f t="shared" si="153"/>
        <v>2019</v>
      </c>
      <c r="O1919" s="3">
        <f t="shared" si="154"/>
        <v>7</v>
      </c>
      <c r="P1919" s="2" t="str">
        <f t="shared" si="155"/>
        <v>WE</v>
      </c>
    </row>
    <row r="1920" spans="12:16" x14ac:dyDescent="0.2">
      <c r="L1920" s="99">
        <f t="shared" si="156"/>
        <v>43709</v>
      </c>
      <c r="M1920" s="3">
        <f t="shared" si="152"/>
        <v>9</v>
      </c>
      <c r="N1920" s="3">
        <f t="shared" si="153"/>
        <v>2019</v>
      </c>
      <c r="O1920" s="3">
        <f t="shared" si="154"/>
        <v>1</v>
      </c>
      <c r="P1920" s="2" t="str">
        <f t="shared" si="155"/>
        <v>WE</v>
      </c>
    </row>
    <row r="1921" spans="12:16" x14ac:dyDescent="0.2">
      <c r="L1921" s="99">
        <f t="shared" si="156"/>
        <v>43710</v>
      </c>
      <c r="M1921" s="3">
        <f t="shared" si="152"/>
        <v>9</v>
      </c>
      <c r="N1921" s="3">
        <f t="shared" si="153"/>
        <v>2019</v>
      </c>
      <c r="O1921" s="3">
        <f t="shared" si="154"/>
        <v>2</v>
      </c>
      <c r="P1921" s="2" t="str">
        <f t="shared" si="155"/>
        <v>WD</v>
      </c>
    </row>
    <row r="1922" spans="12:16" x14ac:dyDescent="0.2">
      <c r="L1922" s="99">
        <f t="shared" si="156"/>
        <v>43711</v>
      </c>
      <c r="M1922" s="3">
        <f t="shared" si="152"/>
        <v>9</v>
      </c>
      <c r="N1922" s="3">
        <f t="shared" si="153"/>
        <v>2019</v>
      </c>
      <c r="O1922" s="3">
        <f t="shared" si="154"/>
        <v>3</v>
      </c>
      <c r="P1922" s="2" t="str">
        <f t="shared" si="155"/>
        <v>WD</v>
      </c>
    </row>
    <row r="1923" spans="12:16" x14ac:dyDescent="0.2">
      <c r="L1923" s="99">
        <f t="shared" si="156"/>
        <v>43712</v>
      </c>
      <c r="M1923" s="3">
        <f t="shared" ref="M1923:M1986" si="157">MONTH(L1923)</f>
        <v>9</v>
      </c>
      <c r="N1923" s="3">
        <f t="shared" ref="N1923:N1986" si="158">YEAR(L1923)</f>
        <v>2019</v>
      </c>
      <c r="O1923" s="3">
        <f t="shared" ref="O1923:O1986" si="159">WEEKDAY(L1923)</f>
        <v>4</v>
      </c>
      <c r="P1923" s="2" t="str">
        <f t="shared" ref="P1923:P1986" si="160">IF(O1923=1,"WE",IF(O1923=7,"WE","WD"))</f>
        <v>WD</v>
      </c>
    </row>
    <row r="1924" spans="12:16" x14ac:dyDescent="0.2">
      <c r="L1924" s="99">
        <f t="shared" si="156"/>
        <v>43713</v>
      </c>
      <c r="M1924" s="3">
        <f t="shared" si="157"/>
        <v>9</v>
      </c>
      <c r="N1924" s="3">
        <f t="shared" si="158"/>
        <v>2019</v>
      </c>
      <c r="O1924" s="3">
        <f t="shared" si="159"/>
        <v>5</v>
      </c>
      <c r="P1924" s="2" t="str">
        <f t="shared" si="160"/>
        <v>WD</v>
      </c>
    </row>
    <row r="1925" spans="12:16" x14ac:dyDescent="0.2">
      <c r="L1925" s="99">
        <f t="shared" si="156"/>
        <v>43714</v>
      </c>
      <c r="M1925" s="3">
        <f t="shared" si="157"/>
        <v>9</v>
      </c>
      <c r="N1925" s="3">
        <f t="shared" si="158"/>
        <v>2019</v>
      </c>
      <c r="O1925" s="3">
        <f t="shared" si="159"/>
        <v>6</v>
      </c>
      <c r="P1925" s="2" t="str">
        <f t="shared" si="160"/>
        <v>WD</v>
      </c>
    </row>
    <row r="1926" spans="12:16" x14ac:dyDescent="0.2">
      <c r="L1926" s="99">
        <f t="shared" si="156"/>
        <v>43715</v>
      </c>
      <c r="M1926" s="3">
        <f t="shared" si="157"/>
        <v>9</v>
      </c>
      <c r="N1926" s="3">
        <f t="shared" si="158"/>
        <v>2019</v>
      </c>
      <c r="O1926" s="3">
        <f t="shared" si="159"/>
        <v>7</v>
      </c>
      <c r="P1926" s="2" t="str">
        <f t="shared" si="160"/>
        <v>WE</v>
      </c>
    </row>
    <row r="1927" spans="12:16" x14ac:dyDescent="0.2">
      <c r="L1927" s="99">
        <f t="shared" si="156"/>
        <v>43716</v>
      </c>
      <c r="M1927" s="3">
        <f t="shared" si="157"/>
        <v>9</v>
      </c>
      <c r="N1927" s="3">
        <f t="shared" si="158"/>
        <v>2019</v>
      </c>
      <c r="O1927" s="3">
        <f t="shared" si="159"/>
        <v>1</v>
      </c>
      <c r="P1927" s="2" t="str">
        <f t="shared" si="160"/>
        <v>WE</v>
      </c>
    </row>
    <row r="1928" spans="12:16" x14ac:dyDescent="0.2">
      <c r="L1928" s="99">
        <f t="shared" si="156"/>
        <v>43717</v>
      </c>
      <c r="M1928" s="3">
        <f t="shared" si="157"/>
        <v>9</v>
      </c>
      <c r="N1928" s="3">
        <f t="shared" si="158"/>
        <v>2019</v>
      </c>
      <c r="O1928" s="3">
        <f t="shared" si="159"/>
        <v>2</v>
      </c>
      <c r="P1928" s="2" t="str">
        <f t="shared" si="160"/>
        <v>WD</v>
      </c>
    </row>
    <row r="1929" spans="12:16" x14ac:dyDescent="0.2">
      <c r="L1929" s="99">
        <f t="shared" si="156"/>
        <v>43718</v>
      </c>
      <c r="M1929" s="3">
        <f t="shared" si="157"/>
        <v>9</v>
      </c>
      <c r="N1929" s="3">
        <f t="shared" si="158"/>
        <v>2019</v>
      </c>
      <c r="O1929" s="3">
        <f t="shared" si="159"/>
        <v>3</v>
      </c>
      <c r="P1929" s="2" t="str">
        <f t="shared" si="160"/>
        <v>WD</v>
      </c>
    </row>
    <row r="1930" spans="12:16" x14ac:dyDescent="0.2">
      <c r="L1930" s="99">
        <f t="shared" si="156"/>
        <v>43719</v>
      </c>
      <c r="M1930" s="3">
        <f t="shared" si="157"/>
        <v>9</v>
      </c>
      <c r="N1930" s="3">
        <f t="shared" si="158"/>
        <v>2019</v>
      </c>
      <c r="O1930" s="3">
        <f t="shared" si="159"/>
        <v>4</v>
      </c>
      <c r="P1930" s="2" t="str">
        <f t="shared" si="160"/>
        <v>WD</v>
      </c>
    </row>
    <row r="1931" spans="12:16" x14ac:dyDescent="0.2">
      <c r="L1931" s="99">
        <f t="shared" si="156"/>
        <v>43720</v>
      </c>
      <c r="M1931" s="3">
        <f t="shared" si="157"/>
        <v>9</v>
      </c>
      <c r="N1931" s="3">
        <f t="shared" si="158"/>
        <v>2019</v>
      </c>
      <c r="O1931" s="3">
        <f t="shared" si="159"/>
        <v>5</v>
      </c>
      <c r="P1931" s="2" t="str">
        <f t="shared" si="160"/>
        <v>WD</v>
      </c>
    </row>
    <row r="1932" spans="12:16" x14ac:dyDescent="0.2">
      <c r="L1932" s="99">
        <f t="shared" si="156"/>
        <v>43721</v>
      </c>
      <c r="M1932" s="3">
        <f t="shared" si="157"/>
        <v>9</v>
      </c>
      <c r="N1932" s="3">
        <f t="shared" si="158"/>
        <v>2019</v>
      </c>
      <c r="O1932" s="3">
        <f t="shared" si="159"/>
        <v>6</v>
      </c>
      <c r="P1932" s="2" t="str">
        <f t="shared" si="160"/>
        <v>WD</v>
      </c>
    </row>
    <row r="1933" spans="12:16" x14ac:dyDescent="0.2">
      <c r="L1933" s="99">
        <f t="shared" si="156"/>
        <v>43722</v>
      </c>
      <c r="M1933" s="3">
        <f t="shared" si="157"/>
        <v>9</v>
      </c>
      <c r="N1933" s="3">
        <f t="shared" si="158"/>
        <v>2019</v>
      </c>
      <c r="O1933" s="3">
        <f t="shared" si="159"/>
        <v>7</v>
      </c>
      <c r="P1933" s="2" t="str">
        <f t="shared" si="160"/>
        <v>WE</v>
      </c>
    </row>
    <row r="1934" spans="12:16" x14ac:dyDescent="0.2">
      <c r="L1934" s="99">
        <f t="shared" si="156"/>
        <v>43723</v>
      </c>
      <c r="M1934" s="3">
        <f t="shared" si="157"/>
        <v>9</v>
      </c>
      <c r="N1934" s="3">
        <f t="shared" si="158"/>
        <v>2019</v>
      </c>
      <c r="O1934" s="3">
        <f t="shared" si="159"/>
        <v>1</v>
      </c>
      <c r="P1934" s="2" t="str">
        <f t="shared" si="160"/>
        <v>WE</v>
      </c>
    </row>
    <row r="1935" spans="12:16" x14ac:dyDescent="0.2">
      <c r="L1935" s="99">
        <f t="shared" si="156"/>
        <v>43724</v>
      </c>
      <c r="M1935" s="3">
        <f t="shared" si="157"/>
        <v>9</v>
      </c>
      <c r="N1935" s="3">
        <f t="shared" si="158"/>
        <v>2019</v>
      </c>
      <c r="O1935" s="3">
        <f t="shared" si="159"/>
        <v>2</v>
      </c>
      <c r="P1935" s="2" t="str">
        <f t="shared" si="160"/>
        <v>WD</v>
      </c>
    </row>
    <row r="1936" spans="12:16" x14ac:dyDescent="0.2">
      <c r="L1936" s="99">
        <f t="shared" si="156"/>
        <v>43725</v>
      </c>
      <c r="M1936" s="3">
        <f t="shared" si="157"/>
        <v>9</v>
      </c>
      <c r="N1936" s="3">
        <f t="shared" si="158"/>
        <v>2019</v>
      </c>
      <c r="O1936" s="3">
        <f t="shared" si="159"/>
        <v>3</v>
      </c>
      <c r="P1936" s="2" t="str">
        <f t="shared" si="160"/>
        <v>WD</v>
      </c>
    </row>
    <row r="1937" spans="12:16" x14ac:dyDescent="0.2">
      <c r="L1937" s="99">
        <f t="shared" si="156"/>
        <v>43726</v>
      </c>
      <c r="M1937" s="3">
        <f t="shared" si="157"/>
        <v>9</v>
      </c>
      <c r="N1937" s="3">
        <f t="shared" si="158"/>
        <v>2019</v>
      </c>
      <c r="O1937" s="3">
        <f t="shared" si="159"/>
        <v>4</v>
      </c>
      <c r="P1937" s="2" t="str">
        <f t="shared" si="160"/>
        <v>WD</v>
      </c>
    </row>
    <row r="1938" spans="12:16" x14ac:dyDescent="0.2">
      <c r="L1938" s="99">
        <f t="shared" si="156"/>
        <v>43727</v>
      </c>
      <c r="M1938" s="3">
        <f t="shared" si="157"/>
        <v>9</v>
      </c>
      <c r="N1938" s="3">
        <f t="shared" si="158"/>
        <v>2019</v>
      </c>
      <c r="O1938" s="3">
        <f t="shared" si="159"/>
        <v>5</v>
      </c>
      <c r="P1938" s="2" t="str">
        <f t="shared" si="160"/>
        <v>WD</v>
      </c>
    </row>
    <row r="1939" spans="12:16" x14ac:dyDescent="0.2">
      <c r="L1939" s="99">
        <f t="shared" si="156"/>
        <v>43728</v>
      </c>
      <c r="M1939" s="3">
        <f t="shared" si="157"/>
        <v>9</v>
      </c>
      <c r="N1939" s="3">
        <f t="shared" si="158"/>
        <v>2019</v>
      </c>
      <c r="O1939" s="3">
        <f t="shared" si="159"/>
        <v>6</v>
      </c>
      <c r="P1939" s="2" t="str">
        <f t="shared" si="160"/>
        <v>WD</v>
      </c>
    </row>
    <row r="1940" spans="12:16" x14ac:dyDescent="0.2">
      <c r="L1940" s="99">
        <f t="shared" si="156"/>
        <v>43729</v>
      </c>
      <c r="M1940" s="3">
        <f t="shared" si="157"/>
        <v>9</v>
      </c>
      <c r="N1940" s="3">
        <f t="shared" si="158"/>
        <v>2019</v>
      </c>
      <c r="O1940" s="3">
        <f t="shared" si="159"/>
        <v>7</v>
      </c>
      <c r="P1940" s="2" t="str">
        <f t="shared" si="160"/>
        <v>WE</v>
      </c>
    </row>
    <row r="1941" spans="12:16" x14ac:dyDescent="0.2">
      <c r="L1941" s="99">
        <f t="shared" si="156"/>
        <v>43730</v>
      </c>
      <c r="M1941" s="3">
        <f t="shared" si="157"/>
        <v>9</v>
      </c>
      <c r="N1941" s="3">
        <f t="shared" si="158"/>
        <v>2019</v>
      </c>
      <c r="O1941" s="3">
        <f t="shared" si="159"/>
        <v>1</v>
      </c>
      <c r="P1941" s="2" t="str">
        <f t="shared" si="160"/>
        <v>WE</v>
      </c>
    </row>
    <row r="1942" spans="12:16" x14ac:dyDescent="0.2">
      <c r="L1942" s="99">
        <f t="shared" si="156"/>
        <v>43731</v>
      </c>
      <c r="M1942" s="3">
        <f t="shared" si="157"/>
        <v>9</v>
      </c>
      <c r="N1942" s="3">
        <f t="shared" si="158"/>
        <v>2019</v>
      </c>
      <c r="O1942" s="3">
        <f t="shared" si="159"/>
        <v>2</v>
      </c>
      <c r="P1942" s="2" t="str">
        <f t="shared" si="160"/>
        <v>WD</v>
      </c>
    </row>
    <row r="1943" spans="12:16" x14ac:dyDescent="0.2">
      <c r="L1943" s="99">
        <f t="shared" si="156"/>
        <v>43732</v>
      </c>
      <c r="M1943" s="3">
        <f t="shared" si="157"/>
        <v>9</v>
      </c>
      <c r="N1943" s="3">
        <f t="shared" si="158"/>
        <v>2019</v>
      </c>
      <c r="O1943" s="3">
        <f t="shared" si="159"/>
        <v>3</v>
      </c>
      <c r="P1943" s="2" t="str">
        <f t="shared" si="160"/>
        <v>WD</v>
      </c>
    </row>
    <row r="1944" spans="12:16" x14ac:dyDescent="0.2">
      <c r="L1944" s="99">
        <f t="shared" si="156"/>
        <v>43733</v>
      </c>
      <c r="M1944" s="3">
        <f t="shared" si="157"/>
        <v>9</v>
      </c>
      <c r="N1944" s="3">
        <f t="shared" si="158"/>
        <v>2019</v>
      </c>
      <c r="O1944" s="3">
        <f t="shared" si="159"/>
        <v>4</v>
      </c>
      <c r="P1944" s="2" t="str">
        <f t="shared" si="160"/>
        <v>WD</v>
      </c>
    </row>
    <row r="1945" spans="12:16" x14ac:dyDescent="0.2">
      <c r="L1945" s="99">
        <f t="shared" si="156"/>
        <v>43734</v>
      </c>
      <c r="M1945" s="3">
        <f t="shared" si="157"/>
        <v>9</v>
      </c>
      <c r="N1945" s="3">
        <f t="shared" si="158"/>
        <v>2019</v>
      </c>
      <c r="O1945" s="3">
        <f t="shared" si="159"/>
        <v>5</v>
      </c>
      <c r="P1945" s="2" t="str">
        <f t="shared" si="160"/>
        <v>WD</v>
      </c>
    </row>
    <row r="1946" spans="12:16" x14ac:dyDescent="0.2">
      <c r="L1946" s="99">
        <f t="shared" si="156"/>
        <v>43735</v>
      </c>
      <c r="M1946" s="3">
        <f t="shared" si="157"/>
        <v>9</v>
      </c>
      <c r="N1946" s="3">
        <f t="shared" si="158"/>
        <v>2019</v>
      </c>
      <c r="O1946" s="3">
        <f t="shared" si="159"/>
        <v>6</v>
      </c>
      <c r="P1946" s="2" t="str">
        <f t="shared" si="160"/>
        <v>WD</v>
      </c>
    </row>
    <row r="1947" spans="12:16" x14ac:dyDescent="0.2">
      <c r="L1947" s="99">
        <f t="shared" si="156"/>
        <v>43736</v>
      </c>
      <c r="M1947" s="3">
        <f t="shared" si="157"/>
        <v>9</v>
      </c>
      <c r="N1947" s="3">
        <f t="shared" si="158"/>
        <v>2019</v>
      </c>
      <c r="O1947" s="3">
        <f t="shared" si="159"/>
        <v>7</v>
      </c>
      <c r="P1947" s="2" t="str">
        <f t="shared" si="160"/>
        <v>WE</v>
      </c>
    </row>
    <row r="1948" spans="12:16" x14ac:dyDescent="0.2">
      <c r="L1948" s="99">
        <f t="shared" si="156"/>
        <v>43737</v>
      </c>
      <c r="M1948" s="3">
        <f t="shared" si="157"/>
        <v>9</v>
      </c>
      <c r="N1948" s="3">
        <f t="shared" si="158"/>
        <v>2019</v>
      </c>
      <c r="O1948" s="3">
        <f t="shared" si="159"/>
        <v>1</v>
      </c>
      <c r="P1948" s="2" t="str">
        <f t="shared" si="160"/>
        <v>WE</v>
      </c>
    </row>
    <row r="1949" spans="12:16" x14ac:dyDescent="0.2">
      <c r="L1949" s="99">
        <f t="shared" si="156"/>
        <v>43738</v>
      </c>
      <c r="M1949" s="3">
        <f t="shared" si="157"/>
        <v>9</v>
      </c>
      <c r="N1949" s="3">
        <f t="shared" si="158"/>
        <v>2019</v>
      </c>
      <c r="O1949" s="3">
        <f t="shared" si="159"/>
        <v>2</v>
      </c>
      <c r="P1949" s="2" t="str">
        <f t="shared" si="160"/>
        <v>WD</v>
      </c>
    </row>
    <row r="1950" spans="12:16" x14ac:dyDescent="0.2">
      <c r="L1950" s="99">
        <f t="shared" si="156"/>
        <v>43739</v>
      </c>
      <c r="M1950" s="3">
        <f t="shared" si="157"/>
        <v>10</v>
      </c>
      <c r="N1950" s="3">
        <f t="shared" si="158"/>
        <v>2019</v>
      </c>
      <c r="O1950" s="3">
        <f t="shared" si="159"/>
        <v>3</v>
      </c>
      <c r="P1950" s="2" t="str">
        <f t="shared" si="160"/>
        <v>WD</v>
      </c>
    </row>
    <row r="1951" spans="12:16" x14ac:dyDescent="0.2">
      <c r="L1951" s="99">
        <f t="shared" si="156"/>
        <v>43740</v>
      </c>
      <c r="M1951" s="3">
        <f t="shared" si="157"/>
        <v>10</v>
      </c>
      <c r="N1951" s="3">
        <f t="shared" si="158"/>
        <v>2019</v>
      </c>
      <c r="O1951" s="3">
        <f t="shared" si="159"/>
        <v>4</v>
      </c>
      <c r="P1951" s="2" t="str">
        <f t="shared" si="160"/>
        <v>WD</v>
      </c>
    </row>
    <row r="1952" spans="12:16" x14ac:dyDescent="0.2">
      <c r="L1952" s="99">
        <f t="shared" si="156"/>
        <v>43741</v>
      </c>
      <c r="M1952" s="3">
        <f t="shared" si="157"/>
        <v>10</v>
      </c>
      <c r="N1952" s="3">
        <f t="shared" si="158"/>
        <v>2019</v>
      </c>
      <c r="O1952" s="3">
        <f t="shared" si="159"/>
        <v>5</v>
      </c>
      <c r="P1952" s="2" t="str">
        <f t="shared" si="160"/>
        <v>WD</v>
      </c>
    </row>
    <row r="1953" spans="12:16" x14ac:dyDescent="0.2">
      <c r="L1953" s="99">
        <f t="shared" si="156"/>
        <v>43742</v>
      </c>
      <c r="M1953" s="3">
        <f t="shared" si="157"/>
        <v>10</v>
      </c>
      <c r="N1953" s="3">
        <f t="shared" si="158"/>
        <v>2019</v>
      </c>
      <c r="O1953" s="3">
        <f t="shared" si="159"/>
        <v>6</v>
      </c>
      <c r="P1953" s="2" t="str">
        <f t="shared" si="160"/>
        <v>WD</v>
      </c>
    </row>
    <row r="1954" spans="12:16" x14ac:dyDescent="0.2">
      <c r="L1954" s="99">
        <f t="shared" si="156"/>
        <v>43743</v>
      </c>
      <c r="M1954" s="3">
        <f t="shared" si="157"/>
        <v>10</v>
      </c>
      <c r="N1954" s="3">
        <f t="shared" si="158"/>
        <v>2019</v>
      </c>
      <c r="O1954" s="3">
        <f t="shared" si="159"/>
        <v>7</v>
      </c>
      <c r="P1954" s="2" t="str">
        <f t="shared" si="160"/>
        <v>WE</v>
      </c>
    </row>
    <row r="1955" spans="12:16" x14ac:dyDescent="0.2">
      <c r="L1955" s="99">
        <f t="shared" si="156"/>
        <v>43744</v>
      </c>
      <c r="M1955" s="3">
        <f t="shared" si="157"/>
        <v>10</v>
      </c>
      <c r="N1955" s="3">
        <f t="shared" si="158"/>
        <v>2019</v>
      </c>
      <c r="O1955" s="3">
        <f t="shared" si="159"/>
        <v>1</v>
      </c>
      <c r="P1955" s="2" t="str">
        <f t="shared" si="160"/>
        <v>WE</v>
      </c>
    </row>
    <row r="1956" spans="12:16" x14ac:dyDescent="0.2">
      <c r="L1956" s="99">
        <f t="shared" si="156"/>
        <v>43745</v>
      </c>
      <c r="M1956" s="3">
        <f t="shared" si="157"/>
        <v>10</v>
      </c>
      <c r="N1956" s="3">
        <f t="shared" si="158"/>
        <v>2019</v>
      </c>
      <c r="O1956" s="3">
        <f t="shared" si="159"/>
        <v>2</v>
      </c>
      <c r="P1956" s="2" t="str">
        <f t="shared" si="160"/>
        <v>WD</v>
      </c>
    </row>
    <row r="1957" spans="12:16" x14ac:dyDescent="0.2">
      <c r="L1957" s="99">
        <f t="shared" si="156"/>
        <v>43746</v>
      </c>
      <c r="M1957" s="3">
        <f t="shared" si="157"/>
        <v>10</v>
      </c>
      <c r="N1957" s="3">
        <f t="shared" si="158"/>
        <v>2019</v>
      </c>
      <c r="O1957" s="3">
        <f t="shared" si="159"/>
        <v>3</v>
      </c>
      <c r="P1957" s="2" t="str">
        <f t="shared" si="160"/>
        <v>WD</v>
      </c>
    </row>
    <row r="1958" spans="12:16" x14ac:dyDescent="0.2">
      <c r="L1958" s="99">
        <f t="shared" si="156"/>
        <v>43747</v>
      </c>
      <c r="M1958" s="3">
        <f t="shared" si="157"/>
        <v>10</v>
      </c>
      <c r="N1958" s="3">
        <f t="shared" si="158"/>
        <v>2019</v>
      </c>
      <c r="O1958" s="3">
        <f t="shared" si="159"/>
        <v>4</v>
      </c>
      <c r="P1958" s="2" t="str">
        <f t="shared" si="160"/>
        <v>WD</v>
      </c>
    </row>
    <row r="1959" spans="12:16" x14ac:dyDescent="0.2">
      <c r="L1959" s="99">
        <f t="shared" ref="L1959:L2022" si="161">+L1958+1</f>
        <v>43748</v>
      </c>
      <c r="M1959" s="3">
        <f t="shared" si="157"/>
        <v>10</v>
      </c>
      <c r="N1959" s="3">
        <f t="shared" si="158"/>
        <v>2019</v>
      </c>
      <c r="O1959" s="3">
        <f t="shared" si="159"/>
        <v>5</v>
      </c>
      <c r="P1959" s="2" t="str">
        <f t="shared" si="160"/>
        <v>WD</v>
      </c>
    </row>
    <row r="1960" spans="12:16" x14ac:dyDescent="0.2">
      <c r="L1960" s="99">
        <f t="shared" si="161"/>
        <v>43749</v>
      </c>
      <c r="M1960" s="3">
        <f t="shared" si="157"/>
        <v>10</v>
      </c>
      <c r="N1960" s="3">
        <f t="shared" si="158"/>
        <v>2019</v>
      </c>
      <c r="O1960" s="3">
        <f t="shared" si="159"/>
        <v>6</v>
      </c>
      <c r="P1960" s="2" t="str">
        <f t="shared" si="160"/>
        <v>WD</v>
      </c>
    </row>
    <row r="1961" spans="12:16" x14ac:dyDescent="0.2">
      <c r="L1961" s="99">
        <f t="shared" si="161"/>
        <v>43750</v>
      </c>
      <c r="M1961" s="3">
        <f t="shared" si="157"/>
        <v>10</v>
      </c>
      <c r="N1961" s="3">
        <f t="shared" si="158"/>
        <v>2019</v>
      </c>
      <c r="O1961" s="3">
        <f t="shared" si="159"/>
        <v>7</v>
      </c>
      <c r="P1961" s="2" t="str">
        <f t="shared" si="160"/>
        <v>WE</v>
      </c>
    </row>
    <row r="1962" spans="12:16" x14ac:dyDescent="0.2">
      <c r="L1962" s="99">
        <f t="shared" si="161"/>
        <v>43751</v>
      </c>
      <c r="M1962" s="3">
        <f t="shared" si="157"/>
        <v>10</v>
      </c>
      <c r="N1962" s="3">
        <f t="shared" si="158"/>
        <v>2019</v>
      </c>
      <c r="O1962" s="3">
        <f t="shared" si="159"/>
        <v>1</v>
      </c>
      <c r="P1962" s="2" t="str">
        <f t="shared" si="160"/>
        <v>WE</v>
      </c>
    </row>
    <row r="1963" spans="12:16" x14ac:dyDescent="0.2">
      <c r="L1963" s="99">
        <f t="shared" si="161"/>
        <v>43752</v>
      </c>
      <c r="M1963" s="3">
        <f t="shared" si="157"/>
        <v>10</v>
      </c>
      <c r="N1963" s="3">
        <f t="shared" si="158"/>
        <v>2019</v>
      </c>
      <c r="O1963" s="3">
        <f t="shared" si="159"/>
        <v>2</v>
      </c>
      <c r="P1963" s="2" t="str">
        <f t="shared" si="160"/>
        <v>WD</v>
      </c>
    </row>
    <row r="1964" spans="12:16" x14ac:dyDescent="0.2">
      <c r="L1964" s="99">
        <f t="shared" si="161"/>
        <v>43753</v>
      </c>
      <c r="M1964" s="3">
        <f t="shared" si="157"/>
        <v>10</v>
      </c>
      <c r="N1964" s="3">
        <f t="shared" si="158"/>
        <v>2019</v>
      </c>
      <c r="O1964" s="3">
        <f t="shared" si="159"/>
        <v>3</v>
      </c>
      <c r="P1964" s="2" t="str">
        <f t="shared" si="160"/>
        <v>WD</v>
      </c>
    </row>
    <row r="1965" spans="12:16" x14ac:dyDescent="0.2">
      <c r="L1965" s="99">
        <f t="shared" si="161"/>
        <v>43754</v>
      </c>
      <c r="M1965" s="3">
        <f t="shared" si="157"/>
        <v>10</v>
      </c>
      <c r="N1965" s="3">
        <f t="shared" si="158"/>
        <v>2019</v>
      </c>
      <c r="O1965" s="3">
        <f t="shared" si="159"/>
        <v>4</v>
      </c>
      <c r="P1965" s="2" t="str">
        <f t="shared" si="160"/>
        <v>WD</v>
      </c>
    </row>
    <row r="1966" spans="12:16" x14ac:dyDescent="0.2">
      <c r="L1966" s="99">
        <f t="shared" si="161"/>
        <v>43755</v>
      </c>
      <c r="M1966" s="3">
        <f t="shared" si="157"/>
        <v>10</v>
      </c>
      <c r="N1966" s="3">
        <f t="shared" si="158"/>
        <v>2019</v>
      </c>
      <c r="O1966" s="3">
        <f t="shared" si="159"/>
        <v>5</v>
      </c>
      <c r="P1966" s="2" t="str">
        <f t="shared" si="160"/>
        <v>WD</v>
      </c>
    </row>
    <row r="1967" spans="12:16" x14ac:dyDescent="0.2">
      <c r="L1967" s="99">
        <f t="shared" si="161"/>
        <v>43756</v>
      </c>
      <c r="M1967" s="3">
        <f t="shared" si="157"/>
        <v>10</v>
      </c>
      <c r="N1967" s="3">
        <f t="shared" si="158"/>
        <v>2019</v>
      </c>
      <c r="O1967" s="3">
        <f t="shared" si="159"/>
        <v>6</v>
      </c>
      <c r="P1967" s="2" t="str">
        <f t="shared" si="160"/>
        <v>WD</v>
      </c>
    </row>
    <row r="1968" spans="12:16" x14ac:dyDescent="0.2">
      <c r="L1968" s="99">
        <f t="shared" si="161"/>
        <v>43757</v>
      </c>
      <c r="M1968" s="3">
        <f t="shared" si="157"/>
        <v>10</v>
      </c>
      <c r="N1968" s="3">
        <f t="shared" si="158"/>
        <v>2019</v>
      </c>
      <c r="O1968" s="3">
        <f t="shared" si="159"/>
        <v>7</v>
      </c>
      <c r="P1968" s="2" t="str">
        <f t="shared" si="160"/>
        <v>WE</v>
      </c>
    </row>
    <row r="1969" spans="12:16" x14ac:dyDescent="0.2">
      <c r="L1969" s="99">
        <f t="shared" si="161"/>
        <v>43758</v>
      </c>
      <c r="M1969" s="3">
        <f t="shared" si="157"/>
        <v>10</v>
      </c>
      <c r="N1969" s="3">
        <f t="shared" si="158"/>
        <v>2019</v>
      </c>
      <c r="O1969" s="3">
        <f t="shared" si="159"/>
        <v>1</v>
      </c>
      <c r="P1969" s="2" t="str">
        <f t="shared" si="160"/>
        <v>WE</v>
      </c>
    </row>
    <row r="1970" spans="12:16" x14ac:dyDescent="0.2">
      <c r="L1970" s="99">
        <f t="shared" si="161"/>
        <v>43759</v>
      </c>
      <c r="M1970" s="3">
        <f t="shared" si="157"/>
        <v>10</v>
      </c>
      <c r="N1970" s="3">
        <f t="shared" si="158"/>
        <v>2019</v>
      </c>
      <c r="O1970" s="3">
        <f t="shared" si="159"/>
        <v>2</v>
      </c>
      <c r="P1970" s="2" t="str">
        <f t="shared" si="160"/>
        <v>WD</v>
      </c>
    </row>
    <row r="1971" spans="12:16" x14ac:dyDescent="0.2">
      <c r="L1971" s="99">
        <f t="shared" si="161"/>
        <v>43760</v>
      </c>
      <c r="M1971" s="3">
        <f t="shared" si="157"/>
        <v>10</v>
      </c>
      <c r="N1971" s="3">
        <f t="shared" si="158"/>
        <v>2019</v>
      </c>
      <c r="O1971" s="3">
        <f t="shared" si="159"/>
        <v>3</v>
      </c>
      <c r="P1971" s="2" t="str">
        <f t="shared" si="160"/>
        <v>WD</v>
      </c>
    </row>
    <row r="1972" spans="12:16" x14ac:dyDescent="0.2">
      <c r="L1972" s="99">
        <f t="shared" si="161"/>
        <v>43761</v>
      </c>
      <c r="M1972" s="3">
        <f t="shared" si="157"/>
        <v>10</v>
      </c>
      <c r="N1972" s="3">
        <f t="shared" si="158"/>
        <v>2019</v>
      </c>
      <c r="O1972" s="3">
        <f t="shared" si="159"/>
        <v>4</v>
      </c>
      <c r="P1972" s="2" t="str">
        <f t="shared" si="160"/>
        <v>WD</v>
      </c>
    </row>
    <row r="1973" spans="12:16" x14ac:dyDescent="0.2">
      <c r="L1973" s="99">
        <f t="shared" si="161"/>
        <v>43762</v>
      </c>
      <c r="M1973" s="3">
        <f t="shared" si="157"/>
        <v>10</v>
      </c>
      <c r="N1973" s="3">
        <f t="shared" si="158"/>
        <v>2019</v>
      </c>
      <c r="O1973" s="3">
        <f t="shared" si="159"/>
        <v>5</v>
      </c>
      <c r="P1973" s="2" t="str">
        <f t="shared" si="160"/>
        <v>WD</v>
      </c>
    </row>
    <row r="1974" spans="12:16" x14ac:dyDescent="0.2">
      <c r="L1974" s="99">
        <f t="shared" si="161"/>
        <v>43763</v>
      </c>
      <c r="M1974" s="3">
        <f t="shared" si="157"/>
        <v>10</v>
      </c>
      <c r="N1974" s="3">
        <f t="shared" si="158"/>
        <v>2019</v>
      </c>
      <c r="O1974" s="3">
        <f t="shared" si="159"/>
        <v>6</v>
      </c>
      <c r="P1974" s="2" t="str">
        <f t="shared" si="160"/>
        <v>WD</v>
      </c>
    </row>
    <row r="1975" spans="12:16" x14ac:dyDescent="0.2">
      <c r="L1975" s="99">
        <f t="shared" si="161"/>
        <v>43764</v>
      </c>
      <c r="M1975" s="3">
        <f t="shared" si="157"/>
        <v>10</v>
      </c>
      <c r="N1975" s="3">
        <f t="shared" si="158"/>
        <v>2019</v>
      </c>
      <c r="O1975" s="3">
        <f t="shared" si="159"/>
        <v>7</v>
      </c>
      <c r="P1975" s="2" t="str">
        <f t="shared" si="160"/>
        <v>WE</v>
      </c>
    </row>
    <row r="1976" spans="12:16" x14ac:dyDescent="0.2">
      <c r="L1976" s="99">
        <f t="shared" si="161"/>
        <v>43765</v>
      </c>
      <c r="M1976" s="3">
        <f t="shared" si="157"/>
        <v>10</v>
      </c>
      <c r="N1976" s="3">
        <f t="shared" si="158"/>
        <v>2019</v>
      </c>
      <c r="O1976" s="3">
        <f t="shared" si="159"/>
        <v>1</v>
      </c>
      <c r="P1976" s="2" t="str">
        <f t="shared" si="160"/>
        <v>WE</v>
      </c>
    </row>
    <row r="1977" spans="12:16" x14ac:dyDescent="0.2">
      <c r="L1977" s="99">
        <f t="shared" si="161"/>
        <v>43766</v>
      </c>
      <c r="M1977" s="3">
        <f t="shared" si="157"/>
        <v>10</v>
      </c>
      <c r="N1977" s="3">
        <f t="shared" si="158"/>
        <v>2019</v>
      </c>
      <c r="O1977" s="3">
        <f t="shared" si="159"/>
        <v>2</v>
      </c>
      <c r="P1977" s="2" t="str">
        <f t="shared" si="160"/>
        <v>WD</v>
      </c>
    </row>
    <row r="1978" spans="12:16" x14ac:dyDescent="0.2">
      <c r="L1978" s="99">
        <f t="shared" si="161"/>
        <v>43767</v>
      </c>
      <c r="M1978" s="3">
        <f t="shared" si="157"/>
        <v>10</v>
      </c>
      <c r="N1978" s="3">
        <f t="shared" si="158"/>
        <v>2019</v>
      </c>
      <c r="O1978" s="3">
        <f t="shared" si="159"/>
        <v>3</v>
      </c>
      <c r="P1978" s="2" t="str">
        <f t="shared" si="160"/>
        <v>WD</v>
      </c>
    </row>
    <row r="1979" spans="12:16" x14ac:dyDescent="0.2">
      <c r="L1979" s="99">
        <f t="shared" si="161"/>
        <v>43768</v>
      </c>
      <c r="M1979" s="3">
        <f t="shared" si="157"/>
        <v>10</v>
      </c>
      <c r="N1979" s="3">
        <f t="shared" si="158"/>
        <v>2019</v>
      </c>
      <c r="O1979" s="3">
        <f t="shared" si="159"/>
        <v>4</v>
      </c>
      <c r="P1979" s="2" t="str">
        <f t="shared" si="160"/>
        <v>WD</v>
      </c>
    </row>
    <row r="1980" spans="12:16" x14ac:dyDescent="0.2">
      <c r="L1980" s="99">
        <f t="shared" si="161"/>
        <v>43769</v>
      </c>
      <c r="M1980" s="3">
        <f t="shared" si="157"/>
        <v>10</v>
      </c>
      <c r="N1980" s="3">
        <f t="shared" si="158"/>
        <v>2019</v>
      </c>
      <c r="O1980" s="3">
        <f t="shared" si="159"/>
        <v>5</v>
      </c>
      <c r="P1980" s="2" t="str">
        <f t="shared" si="160"/>
        <v>WD</v>
      </c>
    </row>
    <row r="1981" spans="12:16" x14ac:dyDescent="0.2">
      <c r="L1981" s="99">
        <f t="shared" si="161"/>
        <v>43770</v>
      </c>
      <c r="M1981" s="3">
        <f t="shared" si="157"/>
        <v>11</v>
      </c>
      <c r="N1981" s="3">
        <f t="shared" si="158"/>
        <v>2019</v>
      </c>
      <c r="O1981" s="3">
        <f t="shared" si="159"/>
        <v>6</v>
      </c>
      <c r="P1981" s="2" t="str">
        <f t="shared" si="160"/>
        <v>WD</v>
      </c>
    </row>
    <row r="1982" spans="12:16" x14ac:dyDescent="0.2">
      <c r="L1982" s="99">
        <f t="shared" si="161"/>
        <v>43771</v>
      </c>
      <c r="M1982" s="3">
        <f t="shared" si="157"/>
        <v>11</v>
      </c>
      <c r="N1982" s="3">
        <f t="shared" si="158"/>
        <v>2019</v>
      </c>
      <c r="O1982" s="3">
        <f t="shared" si="159"/>
        <v>7</v>
      </c>
      <c r="P1982" s="2" t="str">
        <f t="shared" si="160"/>
        <v>WE</v>
      </c>
    </row>
    <row r="1983" spans="12:16" x14ac:dyDescent="0.2">
      <c r="L1983" s="99">
        <f t="shared" si="161"/>
        <v>43772</v>
      </c>
      <c r="M1983" s="3">
        <f t="shared" si="157"/>
        <v>11</v>
      </c>
      <c r="N1983" s="3">
        <f t="shared" si="158"/>
        <v>2019</v>
      </c>
      <c r="O1983" s="3">
        <f t="shared" si="159"/>
        <v>1</v>
      </c>
      <c r="P1983" s="2" t="str">
        <f t="shared" si="160"/>
        <v>WE</v>
      </c>
    </row>
    <row r="1984" spans="12:16" x14ac:dyDescent="0.2">
      <c r="L1984" s="99">
        <f t="shared" si="161"/>
        <v>43773</v>
      </c>
      <c r="M1984" s="3">
        <f t="shared" si="157"/>
        <v>11</v>
      </c>
      <c r="N1984" s="3">
        <f t="shared" si="158"/>
        <v>2019</v>
      </c>
      <c r="O1984" s="3">
        <f t="shared" si="159"/>
        <v>2</v>
      </c>
      <c r="P1984" s="2" t="str">
        <f t="shared" si="160"/>
        <v>WD</v>
      </c>
    </row>
    <row r="1985" spans="12:16" x14ac:dyDescent="0.2">
      <c r="L1985" s="99">
        <f t="shared" si="161"/>
        <v>43774</v>
      </c>
      <c r="M1985" s="3">
        <f t="shared" si="157"/>
        <v>11</v>
      </c>
      <c r="N1985" s="3">
        <f t="shared" si="158"/>
        <v>2019</v>
      </c>
      <c r="O1985" s="3">
        <f t="shared" si="159"/>
        <v>3</v>
      </c>
      <c r="P1985" s="2" t="str">
        <f t="shared" si="160"/>
        <v>WD</v>
      </c>
    </row>
    <row r="1986" spans="12:16" x14ac:dyDescent="0.2">
      <c r="L1986" s="99">
        <f t="shared" si="161"/>
        <v>43775</v>
      </c>
      <c r="M1986" s="3">
        <f t="shared" si="157"/>
        <v>11</v>
      </c>
      <c r="N1986" s="3">
        <f t="shared" si="158"/>
        <v>2019</v>
      </c>
      <c r="O1986" s="3">
        <f t="shared" si="159"/>
        <v>4</v>
      </c>
      <c r="P1986" s="2" t="str">
        <f t="shared" si="160"/>
        <v>WD</v>
      </c>
    </row>
    <row r="1987" spans="12:16" x14ac:dyDescent="0.2">
      <c r="L1987" s="99">
        <f t="shared" si="161"/>
        <v>43776</v>
      </c>
      <c r="M1987" s="3">
        <f t="shared" ref="M1987:M2050" si="162">MONTH(L1987)</f>
        <v>11</v>
      </c>
      <c r="N1987" s="3">
        <f t="shared" ref="N1987:N2050" si="163">YEAR(L1987)</f>
        <v>2019</v>
      </c>
      <c r="O1987" s="3">
        <f t="shared" ref="O1987:O2050" si="164">WEEKDAY(L1987)</f>
        <v>5</v>
      </c>
      <c r="P1987" s="2" t="str">
        <f t="shared" ref="P1987:P2050" si="165">IF(O1987=1,"WE",IF(O1987=7,"WE","WD"))</f>
        <v>WD</v>
      </c>
    </row>
    <row r="1988" spans="12:16" x14ac:dyDescent="0.2">
      <c r="L1988" s="99">
        <f t="shared" si="161"/>
        <v>43777</v>
      </c>
      <c r="M1988" s="3">
        <f t="shared" si="162"/>
        <v>11</v>
      </c>
      <c r="N1988" s="3">
        <f t="shared" si="163"/>
        <v>2019</v>
      </c>
      <c r="O1988" s="3">
        <f t="shared" si="164"/>
        <v>6</v>
      </c>
      <c r="P1988" s="2" t="str">
        <f t="shared" si="165"/>
        <v>WD</v>
      </c>
    </row>
    <row r="1989" spans="12:16" x14ac:dyDescent="0.2">
      <c r="L1989" s="99">
        <f t="shared" si="161"/>
        <v>43778</v>
      </c>
      <c r="M1989" s="3">
        <f t="shared" si="162"/>
        <v>11</v>
      </c>
      <c r="N1989" s="3">
        <f t="shared" si="163"/>
        <v>2019</v>
      </c>
      <c r="O1989" s="3">
        <f t="shared" si="164"/>
        <v>7</v>
      </c>
      <c r="P1989" s="2" t="str">
        <f t="shared" si="165"/>
        <v>WE</v>
      </c>
    </row>
    <row r="1990" spans="12:16" x14ac:dyDescent="0.2">
      <c r="L1990" s="99">
        <f t="shared" si="161"/>
        <v>43779</v>
      </c>
      <c r="M1990" s="3">
        <f t="shared" si="162"/>
        <v>11</v>
      </c>
      <c r="N1990" s="3">
        <f t="shared" si="163"/>
        <v>2019</v>
      </c>
      <c r="O1990" s="3">
        <f t="shared" si="164"/>
        <v>1</v>
      </c>
      <c r="P1990" s="2" t="str">
        <f t="shared" si="165"/>
        <v>WE</v>
      </c>
    </row>
    <row r="1991" spans="12:16" x14ac:dyDescent="0.2">
      <c r="L1991" s="99">
        <f t="shared" si="161"/>
        <v>43780</v>
      </c>
      <c r="M1991" s="3">
        <f t="shared" si="162"/>
        <v>11</v>
      </c>
      <c r="N1991" s="3">
        <f t="shared" si="163"/>
        <v>2019</v>
      </c>
      <c r="O1991" s="3">
        <f t="shared" si="164"/>
        <v>2</v>
      </c>
      <c r="P1991" s="2" t="str">
        <f t="shared" si="165"/>
        <v>WD</v>
      </c>
    </row>
    <row r="1992" spans="12:16" x14ac:dyDescent="0.2">
      <c r="L1992" s="99">
        <f t="shared" si="161"/>
        <v>43781</v>
      </c>
      <c r="M1992" s="3">
        <f t="shared" si="162"/>
        <v>11</v>
      </c>
      <c r="N1992" s="3">
        <f t="shared" si="163"/>
        <v>2019</v>
      </c>
      <c r="O1992" s="3">
        <f t="shared" si="164"/>
        <v>3</v>
      </c>
      <c r="P1992" s="2" t="str">
        <f t="shared" si="165"/>
        <v>WD</v>
      </c>
    </row>
    <row r="1993" spans="12:16" x14ac:dyDescent="0.2">
      <c r="L1993" s="99">
        <f t="shared" si="161"/>
        <v>43782</v>
      </c>
      <c r="M1993" s="3">
        <f t="shared" si="162"/>
        <v>11</v>
      </c>
      <c r="N1993" s="3">
        <f t="shared" si="163"/>
        <v>2019</v>
      </c>
      <c r="O1993" s="3">
        <f t="shared" si="164"/>
        <v>4</v>
      </c>
      <c r="P1993" s="2" t="str">
        <f t="shared" si="165"/>
        <v>WD</v>
      </c>
    </row>
    <row r="1994" spans="12:16" x14ac:dyDescent="0.2">
      <c r="L1994" s="99">
        <f t="shared" si="161"/>
        <v>43783</v>
      </c>
      <c r="M1994" s="3">
        <f t="shared" si="162"/>
        <v>11</v>
      </c>
      <c r="N1994" s="3">
        <f t="shared" si="163"/>
        <v>2019</v>
      </c>
      <c r="O1994" s="3">
        <f t="shared" si="164"/>
        <v>5</v>
      </c>
      <c r="P1994" s="2" t="str">
        <f t="shared" si="165"/>
        <v>WD</v>
      </c>
    </row>
    <row r="1995" spans="12:16" x14ac:dyDescent="0.2">
      <c r="L1995" s="99">
        <f t="shared" si="161"/>
        <v>43784</v>
      </c>
      <c r="M1995" s="3">
        <f t="shared" si="162"/>
        <v>11</v>
      </c>
      <c r="N1995" s="3">
        <f t="shared" si="163"/>
        <v>2019</v>
      </c>
      <c r="O1995" s="3">
        <f t="shared" si="164"/>
        <v>6</v>
      </c>
      <c r="P1995" s="2" t="str">
        <f t="shared" si="165"/>
        <v>WD</v>
      </c>
    </row>
    <row r="1996" spans="12:16" x14ac:dyDescent="0.2">
      <c r="L1996" s="99">
        <f t="shared" si="161"/>
        <v>43785</v>
      </c>
      <c r="M1996" s="3">
        <f t="shared" si="162"/>
        <v>11</v>
      </c>
      <c r="N1996" s="3">
        <f t="shared" si="163"/>
        <v>2019</v>
      </c>
      <c r="O1996" s="3">
        <f t="shared" si="164"/>
        <v>7</v>
      </c>
      <c r="P1996" s="2" t="str">
        <f t="shared" si="165"/>
        <v>WE</v>
      </c>
    </row>
    <row r="1997" spans="12:16" x14ac:dyDescent="0.2">
      <c r="L1997" s="99">
        <f t="shared" si="161"/>
        <v>43786</v>
      </c>
      <c r="M1997" s="3">
        <f t="shared" si="162"/>
        <v>11</v>
      </c>
      <c r="N1997" s="3">
        <f t="shared" si="163"/>
        <v>2019</v>
      </c>
      <c r="O1997" s="3">
        <f t="shared" si="164"/>
        <v>1</v>
      </c>
      <c r="P1997" s="2" t="str">
        <f t="shared" si="165"/>
        <v>WE</v>
      </c>
    </row>
    <row r="1998" spans="12:16" x14ac:dyDescent="0.2">
      <c r="L1998" s="99">
        <f t="shared" si="161"/>
        <v>43787</v>
      </c>
      <c r="M1998" s="3">
        <f t="shared" si="162"/>
        <v>11</v>
      </c>
      <c r="N1998" s="3">
        <f t="shared" si="163"/>
        <v>2019</v>
      </c>
      <c r="O1998" s="3">
        <f t="shared" si="164"/>
        <v>2</v>
      </c>
      <c r="P1998" s="2" t="str">
        <f t="shared" si="165"/>
        <v>WD</v>
      </c>
    </row>
    <row r="1999" spans="12:16" x14ac:dyDescent="0.2">
      <c r="L1999" s="99">
        <f t="shared" si="161"/>
        <v>43788</v>
      </c>
      <c r="M1999" s="3">
        <f t="shared" si="162"/>
        <v>11</v>
      </c>
      <c r="N1999" s="3">
        <f t="shared" si="163"/>
        <v>2019</v>
      </c>
      <c r="O1999" s="3">
        <f t="shared" si="164"/>
        <v>3</v>
      </c>
      <c r="P1999" s="2" t="str">
        <f t="shared" si="165"/>
        <v>WD</v>
      </c>
    </row>
    <row r="2000" spans="12:16" x14ac:dyDescent="0.2">
      <c r="L2000" s="99">
        <f t="shared" si="161"/>
        <v>43789</v>
      </c>
      <c r="M2000" s="3">
        <f t="shared" si="162"/>
        <v>11</v>
      </c>
      <c r="N2000" s="3">
        <f t="shared" si="163"/>
        <v>2019</v>
      </c>
      <c r="O2000" s="3">
        <f t="shared" si="164"/>
        <v>4</v>
      </c>
      <c r="P2000" s="2" t="str">
        <f t="shared" si="165"/>
        <v>WD</v>
      </c>
    </row>
    <row r="2001" spans="12:16" x14ac:dyDescent="0.2">
      <c r="L2001" s="99">
        <f t="shared" si="161"/>
        <v>43790</v>
      </c>
      <c r="M2001" s="3">
        <f t="shared" si="162"/>
        <v>11</v>
      </c>
      <c r="N2001" s="3">
        <f t="shared" si="163"/>
        <v>2019</v>
      </c>
      <c r="O2001" s="3">
        <f t="shared" si="164"/>
        <v>5</v>
      </c>
      <c r="P2001" s="2" t="str">
        <f t="shared" si="165"/>
        <v>WD</v>
      </c>
    </row>
    <row r="2002" spans="12:16" x14ac:dyDescent="0.2">
      <c r="L2002" s="99">
        <f t="shared" si="161"/>
        <v>43791</v>
      </c>
      <c r="M2002" s="3">
        <f t="shared" si="162"/>
        <v>11</v>
      </c>
      <c r="N2002" s="3">
        <f t="shared" si="163"/>
        <v>2019</v>
      </c>
      <c r="O2002" s="3">
        <f t="shared" si="164"/>
        <v>6</v>
      </c>
      <c r="P2002" s="2" t="str">
        <f t="shared" si="165"/>
        <v>WD</v>
      </c>
    </row>
    <row r="2003" spans="12:16" x14ac:dyDescent="0.2">
      <c r="L2003" s="99">
        <f t="shared" si="161"/>
        <v>43792</v>
      </c>
      <c r="M2003" s="3">
        <f t="shared" si="162"/>
        <v>11</v>
      </c>
      <c r="N2003" s="3">
        <f t="shared" si="163"/>
        <v>2019</v>
      </c>
      <c r="O2003" s="3">
        <f t="shared" si="164"/>
        <v>7</v>
      </c>
      <c r="P2003" s="2" t="str">
        <f t="shared" si="165"/>
        <v>WE</v>
      </c>
    </row>
    <row r="2004" spans="12:16" x14ac:dyDescent="0.2">
      <c r="L2004" s="99">
        <f t="shared" si="161"/>
        <v>43793</v>
      </c>
      <c r="M2004" s="3">
        <f t="shared" si="162"/>
        <v>11</v>
      </c>
      <c r="N2004" s="3">
        <f t="shared" si="163"/>
        <v>2019</v>
      </c>
      <c r="O2004" s="3">
        <f t="shared" si="164"/>
        <v>1</v>
      </c>
      <c r="P2004" s="2" t="str">
        <f t="shared" si="165"/>
        <v>WE</v>
      </c>
    </row>
    <row r="2005" spans="12:16" x14ac:dyDescent="0.2">
      <c r="L2005" s="99">
        <f t="shared" si="161"/>
        <v>43794</v>
      </c>
      <c r="M2005" s="3">
        <f t="shared" si="162"/>
        <v>11</v>
      </c>
      <c r="N2005" s="3">
        <f t="shared" si="163"/>
        <v>2019</v>
      </c>
      <c r="O2005" s="3">
        <f t="shared" si="164"/>
        <v>2</v>
      </c>
      <c r="P2005" s="2" t="str">
        <f t="shared" si="165"/>
        <v>WD</v>
      </c>
    </row>
    <row r="2006" spans="12:16" x14ac:dyDescent="0.2">
      <c r="L2006" s="99">
        <f t="shared" si="161"/>
        <v>43795</v>
      </c>
      <c r="M2006" s="3">
        <f t="shared" si="162"/>
        <v>11</v>
      </c>
      <c r="N2006" s="3">
        <f t="shared" si="163"/>
        <v>2019</v>
      </c>
      <c r="O2006" s="3">
        <f t="shared" si="164"/>
        <v>3</v>
      </c>
      <c r="P2006" s="2" t="str">
        <f t="shared" si="165"/>
        <v>WD</v>
      </c>
    </row>
    <row r="2007" spans="12:16" x14ac:dyDescent="0.2">
      <c r="L2007" s="99">
        <f t="shared" si="161"/>
        <v>43796</v>
      </c>
      <c r="M2007" s="3">
        <f t="shared" si="162"/>
        <v>11</v>
      </c>
      <c r="N2007" s="3">
        <f t="shared" si="163"/>
        <v>2019</v>
      </c>
      <c r="O2007" s="3">
        <f t="shared" si="164"/>
        <v>4</v>
      </c>
      <c r="P2007" s="2" t="str">
        <f t="shared" si="165"/>
        <v>WD</v>
      </c>
    </row>
    <row r="2008" spans="12:16" x14ac:dyDescent="0.2">
      <c r="L2008" s="99">
        <f t="shared" si="161"/>
        <v>43797</v>
      </c>
      <c r="M2008" s="3">
        <f t="shared" si="162"/>
        <v>11</v>
      </c>
      <c r="N2008" s="3">
        <f t="shared" si="163"/>
        <v>2019</v>
      </c>
      <c r="O2008" s="3">
        <f t="shared" si="164"/>
        <v>5</v>
      </c>
      <c r="P2008" s="2" t="str">
        <f t="shared" si="165"/>
        <v>WD</v>
      </c>
    </row>
    <row r="2009" spans="12:16" x14ac:dyDescent="0.2">
      <c r="L2009" s="99">
        <f t="shared" si="161"/>
        <v>43798</v>
      </c>
      <c r="M2009" s="3">
        <f t="shared" si="162"/>
        <v>11</v>
      </c>
      <c r="N2009" s="3">
        <f t="shared" si="163"/>
        <v>2019</v>
      </c>
      <c r="O2009" s="3">
        <f t="shared" si="164"/>
        <v>6</v>
      </c>
      <c r="P2009" s="2" t="str">
        <f t="shared" si="165"/>
        <v>WD</v>
      </c>
    </row>
    <row r="2010" spans="12:16" x14ac:dyDescent="0.2">
      <c r="L2010" s="99">
        <f t="shared" si="161"/>
        <v>43799</v>
      </c>
      <c r="M2010" s="3">
        <f t="shared" si="162"/>
        <v>11</v>
      </c>
      <c r="N2010" s="3">
        <f t="shared" si="163"/>
        <v>2019</v>
      </c>
      <c r="O2010" s="3">
        <f t="shared" si="164"/>
        <v>7</v>
      </c>
      <c r="P2010" s="2" t="str">
        <f t="shared" si="165"/>
        <v>WE</v>
      </c>
    </row>
    <row r="2011" spans="12:16" x14ac:dyDescent="0.2">
      <c r="L2011" s="99">
        <f t="shared" si="161"/>
        <v>43800</v>
      </c>
      <c r="M2011" s="3">
        <f t="shared" si="162"/>
        <v>12</v>
      </c>
      <c r="N2011" s="3">
        <f t="shared" si="163"/>
        <v>2019</v>
      </c>
      <c r="O2011" s="3">
        <f t="shared" si="164"/>
        <v>1</v>
      </c>
      <c r="P2011" s="2" t="str">
        <f t="shared" si="165"/>
        <v>WE</v>
      </c>
    </row>
    <row r="2012" spans="12:16" x14ac:dyDescent="0.2">
      <c r="L2012" s="99">
        <f t="shared" si="161"/>
        <v>43801</v>
      </c>
      <c r="M2012" s="3">
        <f t="shared" si="162"/>
        <v>12</v>
      </c>
      <c r="N2012" s="3">
        <f t="shared" si="163"/>
        <v>2019</v>
      </c>
      <c r="O2012" s="3">
        <f t="shared" si="164"/>
        <v>2</v>
      </c>
      <c r="P2012" s="2" t="str">
        <f t="shared" si="165"/>
        <v>WD</v>
      </c>
    </row>
    <row r="2013" spans="12:16" x14ac:dyDescent="0.2">
      <c r="L2013" s="99">
        <f t="shared" si="161"/>
        <v>43802</v>
      </c>
      <c r="M2013" s="3">
        <f t="shared" si="162"/>
        <v>12</v>
      </c>
      <c r="N2013" s="3">
        <f t="shared" si="163"/>
        <v>2019</v>
      </c>
      <c r="O2013" s="3">
        <f t="shared" si="164"/>
        <v>3</v>
      </c>
      <c r="P2013" s="2" t="str">
        <f t="shared" si="165"/>
        <v>WD</v>
      </c>
    </row>
    <row r="2014" spans="12:16" x14ac:dyDescent="0.2">
      <c r="L2014" s="99">
        <f t="shared" si="161"/>
        <v>43803</v>
      </c>
      <c r="M2014" s="3">
        <f t="shared" si="162"/>
        <v>12</v>
      </c>
      <c r="N2014" s="3">
        <f t="shared" si="163"/>
        <v>2019</v>
      </c>
      <c r="O2014" s="3">
        <f t="shared" si="164"/>
        <v>4</v>
      </c>
      <c r="P2014" s="2" t="str">
        <f t="shared" si="165"/>
        <v>WD</v>
      </c>
    </row>
    <row r="2015" spans="12:16" x14ac:dyDescent="0.2">
      <c r="L2015" s="99">
        <f t="shared" si="161"/>
        <v>43804</v>
      </c>
      <c r="M2015" s="3">
        <f t="shared" si="162"/>
        <v>12</v>
      </c>
      <c r="N2015" s="3">
        <f t="shared" si="163"/>
        <v>2019</v>
      </c>
      <c r="O2015" s="3">
        <f t="shared" si="164"/>
        <v>5</v>
      </c>
      <c r="P2015" s="2" t="str">
        <f t="shared" si="165"/>
        <v>WD</v>
      </c>
    </row>
    <row r="2016" spans="12:16" x14ac:dyDescent="0.2">
      <c r="L2016" s="99">
        <f t="shared" si="161"/>
        <v>43805</v>
      </c>
      <c r="M2016" s="3">
        <f t="shared" si="162"/>
        <v>12</v>
      </c>
      <c r="N2016" s="3">
        <f t="shared" si="163"/>
        <v>2019</v>
      </c>
      <c r="O2016" s="3">
        <f t="shared" si="164"/>
        <v>6</v>
      </c>
      <c r="P2016" s="2" t="str">
        <f t="shared" si="165"/>
        <v>WD</v>
      </c>
    </row>
    <row r="2017" spans="12:16" x14ac:dyDescent="0.2">
      <c r="L2017" s="99">
        <f t="shared" si="161"/>
        <v>43806</v>
      </c>
      <c r="M2017" s="3">
        <f t="shared" si="162"/>
        <v>12</v>
      </c>
      <c r="N2017" s="3">
        <f t="shared" si="163"/>
        <v>2019</v>
      </c>
      <c r="O2017" s="3">
        <f t="shared" si="164"/>
        <v>7</v>
      </c>
      <c r="P2017" s="2" t="str">
        <f t="shared" si="165"/>
        <v>WE</v>
      </c>
    </row>
    <row r="2018" spans="12:16" x14ac:dyDescent="0.2">
      <c r="L2018" s="99">
        <f t="shared" si="161"/>
        <v>43807</v>
      </c>
      <c r="M2018" s="3">
        <f t="shared" si="162"/>
        <v>12</v>
      </c>
      <c r="N2018" s="3">
        <f t="shared" si="163"/>
        <v>2019</v>
      </c>
      <c r="O2018" s="3">
        <f t="shared" si="164"/>
        <v>1</v>
      </c>
      <c r="P2018" s="2" t="str">
        <f t="shared" si="165"/>
        <v>WE</v>
      </c>
    </row>
    <row r="2019" spans="12:16" x14ac:dyDescent="0.2">
      <c r="L2019" s="99">
        <f t="shared" si="161"/>
        <v>43808</v>
      </c>
      <c r="M2019" s="3">
        <f t="shared" si="162"/>
        <v>12</v>
      </c>
      <c r="N2019" s="3">
        <f t="shared" si="163"/>
        <v>2019</v>
      </c>
      <c r="O2019" s="3">
        <f t="shared" si="164"/>
        <v>2</v>
      </c>
      <c r="P2019" s="2" t="str">
        <f t="shared" si="165"/>
        <v>WD</v>
      </c>
    </row>
    <row r="2020" spans="12:16" x14ac:dyDescent="0.2">
      <c r="L2020" s="99">
        <f t="shared" si="161"/>
        <v>43809</v>
      </c>
      <c r="M2020" s="3">
        <f t="shared" si="162"/>
        <v>12</v>
      </c>
      <c r="N2020" s="3">
        <f t="shared" si="163"/>
        <v>2019</v>
      </c>
      <c r="O2020" s="3">
        <f t="shared" si="164"/>
        <v>3</v>
      </c>
      <c r="P2020" s="2" t="str">
        <f t="shared" si="165"/>
        <v>WD</v>
      </c>
    </row>
    <row r="2021" spans="12:16" x14ac:dyDescent="0.2">
      <c r="L2021" s="99">
        <f t="shared" si="161"/>
        <v>43810</v>
      </c>
      <c r="M2021" s="3">
        <f t="shared" si="162"/>
        <v>12</v>
      </c>
      <c r="N2021" s="3">
        <f t="shared" si="163"/>
        <v>2019</v>
      </c>
      <c r="O2021" s="3">
        <f t="shared" si="164"/>
        <v>4</v>
      </c>
      <c r="P2021" s="2" t="str">
        <f t="shared" si="165"/>
        <v>WD</v>
      </c>
    </row>
    <row r="2022" spans="12:16" x14ac:dyDescent="0.2">
      <c r="L2022" s="99">
        <f t="shared" si="161"/>
        <v>43811</v>
      </c>
      <c r="M2022" s="3">
        <f t="shared" si="162"/>
        <v>12</v>
      </c>
      <c r="N2022" s="3">
        <f t="shared" si="163"/>
        <v>2019</v>
      </c>
      <c r="O2022" s="3">
        <f t="shared" si="164"/>
        <v>5</v>
      </c>
      <c r="P2022" s="2" t="str">
        <f t="shared" si="165"/>
        <v>WD</v>
      </c>
    </row>
    <row r="2023" spans="12:16" x14ac:dyDescent="0.2">
      <c r="L2023" s="99">
        <f t="shared" ref="L2023:L2086" si="166">+L2022+1</f>
        <v>43812</v>
      </c>
      <c r="M2023" s="3">
        <f t="shared" si="162"/>
        <v>12</v>
      </c>
      <c r="N2023" s="3">
        <f t="shared" si="163"/>
        <v>2019</v>
      </c>
      <c r="O2023" s="3">
        <f t="shared" si="164"/>
        <v>6</v>
      </c>
      <c r="P2023" s="2" t="str">
        <f t="shared" si="165"/>
        <v>WD</v>
      </c>
    </row>
    <row r="2024" spans="12:16" x14ac:dyDescent="0.2">
      <c r="L2024" s="99">
        <f t="shared" si="166"/>
        <v>43813</v>
      </c>
      <c r="M2024" s="3">
        <f t="shared" si="162"/>
        <v>12</v>
      </c>
      <c r="N2024" s="3">
        <f t="shared" si="163"/>
        <v>2019</v>
      </c>
      <c r="O2024" s="3">
        <f t="shared" si="164"/>
        <v>7</v>
      </c>
      <c r="P2024" s="2" t="str">
        <f t="shared" si="165"/>
        <v>WE</v>
      </c>
    </row>
    <row r="2025" spans="12:16" x14ac:dyDescent="0.2">
      <c r="L2025" s="99">
        <f t="shared" si="166"/>
        <v>43814</v>
      </c>
      <c r="M2025" s="3">
        <f t="shared" si="162"/>
        <v>12</v>
      </c>
      <c r="N2025" s="3">
        <f t="shared" si="163"/>
        <v>2019</v>
      </c>
      <c r="O2025" s="3">
        <f t="shared" si="164"/>
        <v>1</v>
      </c>
      <c r="P2025" s="2" t="str">
        <f t="shared" si="165"/>
        <v>WE</v>
      </c>
    </row>
    <row r="2026" spans="12:16" x14ac:dyDescent="0.2">
      <c r="L2026" s="99">
        <f t="shared" si="166"/>
        <v>43815</v>
      </c>
      <c r="M2026" s="3">
        <f t="shared" si="162"/>
        <v>12</v>
      </c>
      <c r="N2026" s="3">
        <f t="shared" si="163"/>
        <v>2019</v>
      </c>
      <c r="O2026" s="3">
        <f t="shared" si="164"/>
        <v>2</v>
      </c>
      <c r="P2026" s="2" t="str">
        <f t="shared" si="165"/>
        <v>WD</v>
      </c>
    </row>
    <row r="2027" spans="12:16" x14ac:dyDescent="0.2">
      <c r="L2027" s="99">
        <f t="shared" si="166"/>
        <v>43816</v>
      </c>
      <c r="M2027" s="3">
        <f t="shared" si="162"/>
        <v>12</v>
      </c>
      <c r="N2027" s="3">
        <f t="shared" si="163"/>
        <v>2019</v>
      </c>
      <c r="O2027" s="3">
        <f t="shared" si="164"/>
        <v>3</v>
      </c>
      <c r="P2027" s="2" t="str">
        <f t="shared" si="165"/>
        <v>WD</v>
      </c>
    </row>
    <row r="2028" spans="12:16" x14ac:dyDescent="0.2">
      <c r="L2028" s="99">
        <f t="shared" si="166"/>
        <v>43817</v>
      </c>
      <c r="M2028" s="3">
        <f t="shared" si="162"/>
        <v>12</v>
      </c>
      <c r="N2028" s="3">
        <f t="shared" si="163"/>
        <v>2019</v>
      </c>
      <c r="O2028" s="3">
        <f t="shared" si="164"/>
        <v>4</v>
      </c>
      <c r="P2028" s="2" t="str">
        <f t="shared" si="165"/>
        <v>WD</v>
      </c>
    </row>
    <row r="2029" spans="12:16" x14ac:dyDescent="0.2">
      <c r="L2029" s="99">
        <f t="shared" si="166"/>
        <v>43818</v>
      </c>
      <c r="M2029" s="3">
        <f t="shared" si="162"/>
        <v>12</v>
      </c>
      <c r="N2029" s="3">
        <f t="shared" si="163"/>
        <v>2019</v>
      </c>
      <c r="O2029" s="3">
        <f t="shared" si="164"/>
        <v>5</v>
      </c>
      <c r="P2029" s="2" t="str">
        <f t="shared" si="165"/>
        <v>WD</v>
      </c>
    </row>
    <row r="2030" spans="12:16" x14ac:dyDescent="0.2">
      <c r="L2030" s="99">
        <f t="shared" si="166"/>
        <v>43819</v>
      </c>
      <c r="M2030" s="3">
        <f t="shared" si="162"/>
        <v>12</v>
      </c>
      <c r="N2030" s="3">
        <f t="shared" si="163"/>
        <v>2019</v>
      </c>
      <c r="O2030" s="3">
        <f t="shared" si="164"/>
        <v>6</v>
      </c>
      <c r="P2030" s="2" t="str">
        <f t="shared" si="165"/>
        <v>WD</v>
      </c>
    </row>
    <row r="2031" spans="12:16" x14ac:dyDescent="0.2">
      <c r="L2031" s="99">
        <f t="shared" si="166"/>
        <v>43820</v>
      </c>
      <c r="M2031" s="3">
        <f t="shared" si="162"/>
        <v>12</v>
      </c>
      <c r="N2031" s="3">
        <f t="shared" si="163"/>
        <v>2019</v>
      </c>
      <c r="O2031" s="3">
        <f t="shared" si="164"/>
        <v>7</v>
      </c>
      <c r="P2031" s="2" t="str">
        <f t="shared" si="165"/>
        <v>WE</v>
      </c>
    </row>
    <row r="2032" spans="12:16" x14ac:dyDescent="0.2">
      <c r="L2032" s="99">
        <f t="shared" si="166"/>
        <v>43821</v>
      </c>
      <c r="M2032" s="3">
        <f t="shared" si="162"/>
        <v>12</v>
      </c>
      <c r="N2032" s="3">
        <f t="shared" si="163"/>
        <v>2019</v>
      </c>
      <c r="O2032" s="3">
        <f t="shared" si="164"/>
        <v>1</v>
      </c>
      <c r="P2032" s="2" t="str">
        <f t="shared" si="165"/>
        <v>WE</v>
      </c>
    </row>
    <row r="2033" spans="12:16" x14ac:dyDescent="0.2">
      <c r="L2033" s="99">
        <f t="shared" si="166"/>
        <v>43822</v>
      </c>
      <c r="M2033" s="3">
        <f t="shared" si="162"/>
        <v>12</v>
      </c>
      <c r="N2033" s="3">
        <f t="shared" si="163"/>
        <v>2019</v>
      </c>
      <c r="O2033" s="3">
        <f t="shared" si="164"/>
        <v>2</v>
      </c>
      <c r="P2033" s="2" t="str">
        <f t="shared" si="165"/>
        <v>WD</v>
      </c>
    </row>
    <row r="2034" spans="12:16" x14ac:dyDescent="0.2">
      <c r="L2034" s="99">
        <f t="shared" si="166"/>
        <v>43823</v>
      </c>
      <c r="M2034" s="3">
        <f t="shared" si="162"/>
        <v>12</v>
      </c>
      <c r="N2034" s="3">
        <f t="shared" si="163"/>
        <v>2019</v>
      </c>
      <c r="O2034" s="3">
        <f t="shared" si="164"/>
        <v>3</v>
      </c>
      <c r="P2034" s="2" t="str">
        <f t="shared" si="165"/>
        <v>WD</v>
      </c>
    </row>
    <row r="2035" spans="12:16" x14ac:dyDescent="0.2">
      <c r="L2035" s="99">
        <f t="shared" si="166"/>
        <v>43824</v>
      </c>
      <c r="M2035" s="3">
        <f t="shared" si="162"/>
        <v>12</v>
      </c>
      <c r="N2035" s="3">
        <f t="shared" si="163"/>
        <v>2019</v>
      </c>
      <c r="O2035" s="3">
        <f t="shared" si="164"/>
        <v>4</v>
      </c>
      <c r="P2035" s="2" t="str">
        <f t="shared" si="165"/>
        <v>WD</v>
      </c>
    </row>
    <row r="2036" spans="12:16" x14ac:dyDescent="0.2">
      <c r="L2036" s="99">
        <f t="shared" si="166"/>
        <v>43825</v>
      </c>
      <c r="M2036" s="3">
        <f t="shared" si="162"/>
        <v>12</v>
      </c>
      <c r="N2036" s="3">
        <f t="shared" si="163"/>
        <v>2019</v>
      </c>
      <c r="O2036" s="3">
        <f t="shared" si="164"/>
        <v>5</v>
      </c>
      <c r="P2036" s="2" t="str">
        <f t="shared" si="165"/>
        <v>WD</v>
      </c>
    </row>
    <row r="2037" spans="12:16" x14ac:dyDescent="0.2">
      <c r="L2037" s="99">
        <f t="shared" si="166"/>
        <v>43826</v>
      </c>
      <c r="M2037" s="3">
        <f t="shared" si="162"/>
        <v>12</v>
      </c>
      <c r="N2037" s="3">
        <f t="shared" si="163"/>
        <v>2019</v>
      </c>
      <c r="O2037" s="3">
        <f t="shared" si="164"/>
        <v>6</v>
      </c>
      <c r="P2037" s="2" t="str">
        <f t="shared" si="165"/>
        <v>WD</v>
      </c>
    </row>
    <row r="2038" spans="12:16" x14ac:dyDescent="0.2">
      <c r="L2038" s="99">
        <f t="shared" si="166"/>
        <v>43827</v>
      </c>
      <c r="M2038" s="3">
        <f t="shared" si="162"/>
        <v>12</v>
      </c>
      <c r="N2038" s="3">
        <f t="shared" si="163"/>
        <v>2019</v>
      </c>
      <c r="O2038" s="3">
        <f t="shared" si="164"/>
        <v>7</v>
      </c>
      <c r="P2038" s="2" t="str">
        <f t="shared" si="165"/>
        <v>WE</v>
      </c>
    </row>
    <row r="2039" spans="12:16" x14ac:dyDescent="0.2">
      <c r="L2039" s="99">
        <f t="shared" si="166"/>
        <v>43828</v>
      </c>
      <c r="M2039" s="3">
        <f t="shared" si="162"/>
        <v>12</v>
      </c>
      <c r="N2039" s="3">
        <f t="shared" si="163"/>
        <v>2019</v>
      </c>
      <c r="O2039" s="3">
        <f t="shared" si="164"/>
        <v>1</v>
      </c>
      <c r="P2039" s="2" t="str">
        <f t="shared" si="165"/>
        <v>WE</v>
      </c>
    </row>
    <row r="2040" spans="12:16" x14ac:dyDescent="0.2">
      <c r="L2040" s="99">
        <f t="shared" si="166"/>
        <v>43829</v>
      </c>
      <c r="M2040" s="3">
        <f t="shared" si="162"/>
        <v>12</v>
      </c>
      <c r="N2040" s="3">
        <f t="shared" si="163"/>
        <v>2019</v>
      </c>
      <c r="O2040" s="3">
        <f t="shared" si="164"/>
        <v>2</v>
      </c>
      <c r="P2040" s="2" t="str">
        <f t="shared" si="165"/>
        <v>WD</v>
      </c>
    </row>
    <row r="2041" spans="12:16" x14ac:dyDescent="0.2">
      <c r="L2041" s="99">
        <f t="shared" si="166"/>
        <v>43830</v>
      </c>
      <c r="M2041" s="3">
        <f t="shared" si="162"/>
        <v>12</v>
      </c>
      <c r="N2041" s="3">
        <f t="shared" si="163"/>
        <v>2019</v>
      </c>
      <c r="O2041" s="3">
        <f t="shared" si="164"/>
        <v>3</v>
      </c>
      <c r="P2041" s="2" t="str">
        <f t="shared" si="165"/>
        <v>WD</v>
      </c>
    </row>
    <row r="2042" spans="12:16" x14ac:dyDescent="0.2">
      <c r="L2042" s="99">
        <f t="shared" si="166"/>
        <v>43831</v>
      </c>
      <c r="M2042" s="3">
        <f t="shared" si="162"/>
        <v>1</v>
      </c>
      <c r="N2042" s="3">
        <f t="shared" si="163"/>
        <v>2020</v>
      </c>
      <c r="O2042" s="3">
        <f t="shared" si="164"/>
        <v>4</v>
      </c>
      <c r="P2042" s="2" t="str">
        <f t="shared" si="165"/>
        <v>WD</v>
      </c>
    </row>
    <row r="2043" spans="12:16" x14ac:dyDescent="0.2">
      <c r="L2043" s="99">
        <f t="shared" si="166"/>
        <v>43832</v>
      </c>
      <c r="M2043" s="3">
        <f t="shared" si="162"/>
        <v>1</v>
      </c>
      <c r="N2043" s="3">
        <f t="shared" si="163"/>
        <v>2020</v>
      </c>
      <c r="O2043" s="3">
        <f t="shared" si="164"/>
        <v>5</v>
      </c>
      <c r="P2043" s="2" t="str">
        <f t="shared" si="165"/>
        <v>WD</v>
      </c>
    </row>
    <row r="2044" spans="12:16" x14ac:dyDescent="0.2">
      <c r="L2044" s="99">
        <f t="shared" si="166"/>
        <v>43833</v>
      </c>
      <c r="M2044" s="3">
        <f t="shared" si="162"/>
        <v>1</v>
      </c>
      <c r="N2044" s="3">
        <f t="shared" si="163"/>
        <v>2020</v>
      </c>
      <c r="O2044" s="3">
        <f t="shared" si="164"/>
        <v>6</v>
      </c>
      <c r="P2044" s="2" t="str">
        <f t="shared" si="165"/>
        <v>WD</v>
      </c>
    </row>
    <row r="2045" spans="12:16" x14ac:dyDescent="0.2">
      <c r="L2045" s="99">
        <f t="shared" si="166"/>
        <v>43834</v>
      </c>
      <c r="M2045" s="3">
        <f t="shared" si="162"/>
        <v>1</v>
      </c>
      <c r="N2045" s="3">
        <f t="shared" si="163"/>
        <v>2020</v>
      </c>
      <c r="O2045" s="3">
        <f t="shared" si="164"/>
        <v>7</v>
      </c>
      <c r="P2045" s="2" t="str">
        <f t="shared" si="165"/>
        <v>WE</v>
      </c>
    </row>
    <row r="2046" spans="12:16" x14ac:dyDescent="0.2">
      <c r="L2046" s="99">
        <f t="shared" si="166"/>
        <v>43835</v>
      </c>
      <c r="M2046" s="3">
        <f t="shared" si="162"/>
        <v>1</v>
      </c>
      <c r="N2046" s="3">
        <f t="shared" si="163"/>
        <v>2020</v>
      </c>
      <c r="O2046" s="3">
        <f t="shared" si="164"/>
        <v>1</v>
      </c>
      <c r="P2046" s="2" t="str">
        <f t="shared" si="165"/>
        <v>WE</v>
      </c>
    </row>
    <row r="2047" spans="12:16" x14ac:dyDescent="0.2">
      <c r="L2047" s="99">
        <f t="shared" si="166"/>
        <v>43836</v>
      </c>
      <c r="M2047" s="3">
        <f t="shared" si="162"/>
        <v>1</v>
      </c>
      <c r="N2047" s="3">
        <f t="shared" si="163"/>
        <v>2020</v>
      </c>
      <c r="O2047" s="3">
        <f t="shared" si="164"/>
        <v>2</v>
      </c>
      <c r="P2047" s="2" t="str">
        <f t="shared" si="165"/>
        <v>WD</v>
      </c>
    </row>
    <row r="2048" spans="12:16" x14ac:dyDescent="0.2">
      <c r="L2048" s="99">
        <f t="shared" si="166"/>
        <v>43837</v>
      </c>
      <c r="M2048" s="3">
        <f t="shared" si="162"/>
        <v>1</v>
      </c>
      <c r="N2048" s="3">
        <f t="shared" si="163"/>
        <v>2020</v>
      </c>
      <c r="O2048" s="3">
        <f t="shared" si="164"/>
        <v>3</v>
      </c>
      <c r="P2048" s="2" t="str">
        <f t="shared" si="165"/>
        <v>WD</v>
      </c>
    </row>
    <row r="2049" spans="12:16" x14ac:dyDescent="0.2">
      <c r="L2049" s="99">
        <f t="shared" si="166"/>
        <v>43838</v>
      </c>
      <c r="M2049" s="3">
        <f t="shared" si="162"/>
        <v>1</v>
      </c>
      <c r="N2049" s="3">
        <f t="shared" si="163"/>
        <v>2020</v>
      </c>
      <c r="O2049" s="3">
        <f t="shared" si="164"/>
        <v>4</v>
      </c>
      <c r="P2049" s="2" t="str">
        <f t="shared" si="165"/>
        <v>WD</v>
      </c>
    </row>
    <row r="2050" spans="12:16" x14ac:dyDescent="0.2">
      <c r="L2050" s="99">
        <f t="shared" si="166"/>
        <v>43839</v>
      </c>
      <c r="M2050" s="3">
        <f t="shared" si="162"/>
        <v>1</v>
      </c>
      <c r="N2050" s="3">
        <f t="shared" si="163"/>
        <v>2020</v>
      </c>
      <c r="O2050" s="3">
        <f t="shared" si="164"/>
        <v>5</v>
      </c>
      <c r="P2050" s="2" t="str">
        <f t="shared" si="165"/>
        <v>WD</v>
      </c>
    </row>
    <row r="2051" spans="12:16" x14ac:dyDescent="0.2">
      <c r="L2051" s="99">
        <f t="shared" si="166"/>
        <v>43840</v>
      </c>
      <c r="M2051" s="3">
        <f t="shared" ref="M2051:M2114" si="167">MONTH(L2051)</f>
        <v>1</v>
      </c>
      <c r="N2051" s="3">
        <f t="shared" ref="N2051:N2114" si="168">YEAR(L2051)</f>
        <v>2020</v>
      </c>
      <c r="O2051" s="3">
        <f t="shared" ref="O2051:O2114" si="169">WEEKDAY(L2051)</f>
        <v>6</v>
      </c>
      <c r="P2051" s="2" t="str">
        <f t="shared" ref="P2051:P2114" si="170">IF(O2051=1,"WE",IF(O2051=7,"WE","WD"))</f>
        <v>WD</v>
      </c>
    </row>
    <row r="2052" spans="12:16" x14ac:dyDescent="0.2">
      <c r="L2052" s="99">
        <f t="shared" si="166"/>
        <v>43841</v>
      </c>
      <c r="M2052" s="3">
        <f t="shared" si="167"/>
        <v>1</v>
      </c>
      <c r="N2052" s="3">
        <f t="shared" si="168"/>
        <v>2020</v>
      </c>
      <c r="O2052" s="3">
        <f t="shared" si="169"/>
        <v>7</v>
      </c>
      <c r="P2052" s="2" t="str">
        <f t="shared" si="170"/>
        <v>WE</v>
      </c>
    </row>
    <row r="2053" spans="12:16" x14ac:dyDescent="0.2">
      <c r="L2053" s="99">
        <f t="shared" si="166"/>
        <v>43842</v>
      </c>
      <c r="M2053" s="3">
        <f t="shared" si="167"/>
        <v>1</v>
      </c>
      <c r="N2053" s="3">
        <f t="shared" si="168"/>
        <v>2020</v>
      </c>
      <c r="O2053" s="3">
        <f t="shared" si="169"/>
        <v>1</v>
      </c>
      <c r="P2053" s="2" t="str">
        <f t="shared" si="170"/>
        <v>WE</v>
      </c>
    </row>
    <row r="2054" spans="12:16" x14ac:dyDescent="0.2">
      <c r="L2054" s="99">
        <f t="shared" si="166"/>
        <v>43843</v>
      </c>
      <c r="M2054" s="3">
        <f t="shared" si="167"/>
        <v>1</v>
      </c>
      <c r="N2054" s="3">
        <f t="shared" si="168"/>
        <v>2020</v>
      </c>
      <c r="O2054" s="3">
        <f t="shared" si="169"/>
        <v>2</v>
      </c>
      <c r="P2054" s="2" t="str">
        <f t="shared" si="170"/>
        <v>WD</v>
      </c>
    </row>
    <row r="2055" spans="12:16" x14ac:dyDescent="0.2">
      <c r="L2055" s="99">
        <f t="shared" si="166"/>
        <v>43844</v>
      </c>
      <c r="M2055" s="3">
        <f t="shared" si="167"/>
        <v>1</v>
      </c>
      <c r="N2055" s="3">
        <f t="shared" si="168"/>
        <v>2020</v>
      </c>
      <c r="O2055" s="3">
        <f t="shared" si="169"/>
        <v>3</v>
      </c>
      <c r="P2055" s="2" t="str">
        <f t="shared" si="170"/>
        <v>WD</v>
      </c>
    </row>
    <row r="2056" spans="12:16" x14ac:dyDescent="0.2">
      <c r="L2056" s="99">
        <f t="shared" si="166"/>
        <v>43845</v>
      </c>
      <c r="M2056" s="3">
        <f t="shared" si="167"/>
        <v>1</v>
      </c>
      <c r="N2056" s="3">
        <f t="shared" si="168"/>
        <v>2020</v>
      </c>
      <c r="O2056" s="3">
        <f t="shared" si="169"/>
        <v>4</v>
      </c>
      <c r="P2056" s="2" t="str">
        <f t="shared" si="170"/>
        <v>WD</v>
      </c>
    </row>
    <row r="2057" spans="12:16" x14ac:dyDescent="0.2">
      <c r="L2057" s="99">
        <f t="shared" si="166"/>
        <v>43846</v>
      </c>
      <c r="M2057" s="3">
        <f t="shared" si="167"/>
        <v>1</v>
      </c>
      <c r="N2057" s="3">
        <f t="shared" si="168"/>
        <v>2020</v>
      </c>
      <c r="O2057" s="3">
        <f t="shared" si="169"/>
        <v>5</v>
      </c>
      <c r="P2057" s="2" t="str">
        <f t="shared" si="170"/>
        <v>WD</v>
      </c>
    </row>
    <row r="2058" spans="12:16" x14ac:dyDescent="0.2">
      <c r="L2058" s="99">
        <f t="shared" si="166"/>
        <v>43847</v>
      </c>
      <c r="M2058" s="3">
        <f t="shared" si="167"/>
        <v>1</v>
      </c>
      <c r="N2058" s="3">
        <f t="shared" si="168"/>
        <v>2020</v>
      </c>
      <c r="O2058" s="3">
        <f t="shared" si="169"/>
        <v>6</v>
      </c>
      <c r="P2058" s="2" t="str">
        <f t="shared" si="170"/>
        <v>WD</v>
      </c>
    </row>
    <row r="2059" spans="12:16" x14ac:dyDescent="0.2">
      <c r="L2059" s="99">
        <f t="shared" si="166"/>
        <v>43848</v>
      </c>
      <c r="M2059" s="3">
        <f t="shared" si="167"/>
        <v>1</v>
      </c>
      <c r="N2059" s="3">
        <f t="shared" si="168"/>
        <v>2020</v>
      </c>
      <c r="O2059" s="3">
        <f t="shared" si="169"/>
        <v>7</v>
      </c>
      <c r="P2059" s="2" t="str">
        <f t="shared" si="170"/>
        <v>WE</v>
      </c>
    </row>
    <row r="2060" spans="12:16" x14ac:dyDescent="0.2">
      <c r="L2060" s="99">
        <f t="shared" si="166"/>
        <v>43849</v>
      </c>
      <c r="M2060" s="3">
        <f t="shared" si="167"/>
        <v>1</v>
      </c>
      <c r="N2060" s="3">
        <f t="shared" si="168"/>
        <v>2020</v>
      </c>
      <c r="O2060" s="3">
        <f t="shared" si="169"/>
        <v>1</v>
      </c>
      <c r="P2060" s="2" t="str">
        <f t="shared" si="170"/>
        <v>WE</v>
      </c>
    </row>
    <row r="2061" spans="12:16" x14ac:dyDescent="0.2">
      <c r="L2061" s="99">
        <f t="shared" si="166"/>
        <v>43850</v>
      </c>
      <c r="M2061" s="3">
        <f t="shared" si="167"/>
        <v>1</v>
      </c>
      <c r="N2061" s="3">
        <f t="shared" si="168"/>
        <v>2020</v>
      </c>
      <c r="O2061" s="3">
        <f t="shared" si="169"/>
        <v>2</v>
      </c>
      <c r="P2061" s="2" t="str">
        <f t="shared" si="170"/>
        <v>WD</v>
      </c>
    </row>
    <row r="2062" spans="12:16" x14ac:dyDescent="0.2">
      <c r="L2062" s="99">
        <f t="shared" si="166"/>
        <v>43851</v>
      </c>
      <c r="M2062" s="3">
        <f t="shared" si="167"/>
        <v>1</v>
      </c>
      <c r="N2062" s="3">
        <f t="shared" si="168"/>
        <v>2020</v>
      </c>
      <c r="O2062" s="3">
        <f t="shared" si="169"/>
        <v>3</v>
      </c>
      <c r="P2062" s="2" t="str">
        <f t="shared" si="170"/>
        <v>WD</v>
      </c>
    </row>
    <row r="2063" spans="12:16" x14ac:dyDescent="0.2">
      <c r="L2063" s="99">
        <f t="shared" si="166"/>
        <v>43852</v>
      </c>
      <c r="M2063" s="3">
        <f t="shared" si="167"/>
        <v>1</v>
      </c>
      <c r="N2063" s="3">
        <f t="shared" si="168"/>
        <v>2020</v>
      </c>
      <c r="O2063" s="3">
        <f t="shared" si="169"/>
        <v>4</v>
      </c>
      <c r="P2063" s="2" t="str">
        <f t="shared" si="170"/>
        <v>WD</v>
      </c>
    </row>
    <row r="2064" spans="12:16" x14ac:dyDescent="0.2">
      <c r="L2064" s="99">
        <f t="shared" si="166"/>
        <v>43853</v>
      </c>
      <c r="M2064" s="3">
        <f t="shared" si="167"/>
        <v>1</v>
      </c>
      <c r="N2064" s="3">
        <f t="shared" si="168"/>
        <v>2020</v>
      </c>
      <c r="O2064" s="3">
        <f t="shared" si="169"/>
        <v>5</v>
      </c>
      <c r="P2064" s="2" t="str">
        <f t="shared" si="170"/>
        <v>WD</v>
      </c>
    </row>
    <row r="2065" spans="12:16" x14ac:dyDescent="0.2">
      <c r="L2065" s="99">
        <f t="shared" si="166"/>
        <v>43854</v>
      </c>
      <c r="M2065" s="3">
        <f t="shared" si="167"/>
        <v>1</v>
      </c>
      <c r="N2065" s="3">
        <f t="shared" si="168"/>
        <v>2020</v>
      </c>
      <c r="O2065" s="3">
        <f t="shared" si="169"/>
        <v>6</v>
      </c>
      <c r="P2065" s="2" t="str">
        <f t="shared" si="170"/>
        <v>WD</v>
      </c>
    </row>
    <row r="2066" spans="12:16" x14ac:dyDescent="0.2">
      <c r="L2066" s="99">
        <f t="shared" si="166"/>
        <v>43855</v>
      </c>
      <c r="M2066" s="3">
        <f t="shared" si="167"/>
        <v>1</v>
      </c>
      <c r="N2066" s="3">
        <f t="shared" si="168"/>
        <v>2020</v>
      </c>
      <c r="O2066" s="3">
        <f t="shared" si="169"/>
        <v>7</v>
      </c>
      <c r="P2066" s="2" t="str">
        <f t="shared" si="170"/>
        <v>WE</v>
      </c>
    </row>
    <row r="2067" spans="12:16" x14ac:dyDescent="0.2">
      <c r="L2067" s="99">
        <f t="shared" si="166"/>
        <v>43856</v>
      </c>
      <c r="M2067" s="3">
        <f t="shared" si="167"/>
        <v>1</v>
      </c>
      <c r="N2067" s="3">
        <f t="shared" si="168"/>
        <v>2020</v>
      </c>
      <c r="O2067" s="3">
        <f t="shared" si="169"/>
        <v>1</v>
      </c>
      <c r="P2067" s="2" t="str">
        <f t="shared" si="170"/>
        <v>WE</v>
      </c>
    </row>
    <row r="2068" spans="12:16" x14ac:dyDescent="0.2">
      <c r="L2068" s="99">
        <f t="shared" si="166"/>
        <v>43857</v>
      </c>
      <c r="M2068" s="3">
        <f t="shared" si="167"/>
        <v>1</v>
      </c>
      <c r="N2068" s="3">
        <f t="shared" si="168"/>
        <v>2020</v>
      </c>
      <c r="O2068" s="3">
        <f t="shared" si="169"/>
        <v>2</v>
      </c>
      <c r="P2068" s="2" t="str">
        <f t="shared" si="170"/>
        <v>WD</v>
      </c>
    </row>
    <row r="2069" spans="12:16" x14ac:dyDescent="0.2">
      <c r="L2069" s="99">
        <f t="shared" si="166"/>
        <v>43858</v>
      </c>
      <c r="M2069" s="3">
        <f t="shared" si="167"/>
        <v>1</v>
      </c>
      <c r="N2069" s="3">
        <f t="shared" si="168"/>
        <v>2020</v>
      </c>
      <c r="O2069" s="3">
        <f t="shared" si="169"/>
        <v>3</v>
      </c>
      <c r="P2069" s="2" t="str">
        <f t="shared" si="170"/>
        <v>WD</v>
      </c>
    </row>
    <row r="2070" spans="12:16" x14ac:dyDescent="0.2">
      <c r="L2070" s="99">
        <f t="shared" si="166"/>
        <v>43859</v>
      </c>
      <c r="M2070" s="3">
        <f t="shared" si="167"/>
        <v>1</v>
      </c>
      <c r="N2070" s="3">
        <f t="shared" si="168"/>
        <v>2020</v>
      </c>
      <c r="O2070" s="3">
        <f t="shared" si="169"/>
        <v>4</v>
      </c>
      <c r="P2070" s="2" t="str">
        <f t="shared" si="170"/>
        <v>WD</v>
      </c>
    </row>
    <row r="2071" spans="12:16" x14ac:dyDescent="0.2">
      <c r="L2071" s="99">
        <f t="shared" si="166"/>
        <v>43860</v>
      </c>
      <c r="M2071" s="3">
        <f t="shared" si="167"/>
        <v>1</v>
      </c>
      <c r="N2071" s="3">
        <f t="shared" si="168"/>
        <v>2020</v>
      </c>
      <c r="O2071" s="3">
        <f t="shared" si="169"/>
        <v>5</v>
      </c>
      <c r="P2071" s="2" t="str">
        <f t="shared" si="170"/>
        <v>WD</v>
      </c>
    </row>
    <row r="2072" spans="12:16" x14ac:dyDescent="0.2">
      <c r="L2072" s="99">
        <f t="shared" si="166"/>
        <v>43861</v>
      </c>
      <c r="M2072" s="3">
        <f t="shared" si="167"/>
        <v>1</v>
      </c>
      <c r="N2072" s="3">
        <f t="shared" si="168"/>
        <v>2020</v>
      </c>
      <c r="O2072" s="3">
        <f t="shared" si="169"/>
        <v>6</v>
      </c>
      <c r="P2072" s="2" t="str">
        <f t="shared" si="170"/>
        <v>WD</v>
      </c>
    </row>
    <row r="2073" spans="12:16" x14ac:dyDescent="0.2">
      <c r="L2073" s="99">
        <f t="shared" si="166"/>
        <v>43862</v>
      </c>
      <c r="M2073" s="3">
        <f t="shared" si="167"/>
        <v>2</v>
      </c>
      <c r="N2073" s="3">
        <f t="shared" si="168"/>
        <v>2020</v>
      </c>
      <c r="O2073" s="3">
        <f t="shared" si="169"/>
        <v>7</v>
      </c>
      <c r="P2073" s="2" t="str">
        <f t="shared" si="170"/>
        <v>WE</v>
      </c>
    </row>
    <row r="2074" spans="12:16" x14ac:dyDescent="0.2">
      <c r="L2074" s="99">
        <f t="shared" si="166"/>
        <v>43863</v>
      </c>
      <c r="M2074" s="3">
        <f t="shared" si="167"/>
        <v>2</v>
      </c>
      <c r="N2074" s="3">
        <f t="shared" si="168"/>
        <v>2020</v>
      </c>
      <c r="O2074" s="3">
        <f t="shared" si="169"/>
        <v>1</v>
      </c>
      <c r="P2074" s="2" t="str">
        <f t="shared" si="170"/>
        <v>WE</v>
      </c>
    </row>
    <row r="2075" spans="12:16" x14ac:dyDescent="0.2">
      <c r="L2075" s="99">
        <f t="shared" si="166"/>
        <v>43864</v>
      </c>
      <c r="M2075" s="3">
        <f t="shared" si="167"/>
        <v>2</v>
      </c>
      <c r="N2075" s="3">
        <f t="shared" si="168"/>
        <v>2020</v>
      </c>
      <c r="O2075" s="3">
        <f t="shared" si="169"/>
        <v>2</v>
      </c>
      <c r="P2075" s="2" t="str">
        <f t="shared" si="170"/>
        <v>WD</v>
      </c>
    </row>
    <row r="2076" spans="12:16" x14ac:dyDescent="0.2">
      <c r="L2076" s="99">
        <f t="shared" si="166"/>
        <v>43865</v>
      </c>
      <c r="M2076" s="3">
        <f t="shared" si="167"/>
        <v>2</v>
      </c>
      <c r="N2076" s="3">
        <f t="shared" si="168"/>
        <v>2020</v>
      </c>
      <c r="O2076" s="3">
        <f t="shared" si="169"/>
        <v>3</v>
      </c>
      <c r="P2076" s="2" t="str">
        <f t="shared" si="170"/>
        <v>WD</v>
      </c>
    </row>
    <row r="2077" spans="12:16" x14ac:dyDescent="0.2">
      <c r="L2077" s="99">
        <f t="shared" si="166"/>
        <v>43866</v>
      </c>
      <c r="M2077" s="3">
        <f t="shared" si="167"/>
        <v>2</v>
      </c>
      <c r="N2077" s="3">
        <f t="shared" si="168"/>
        <v>2020</v>
      </c>
      <c r="O2077" s="3">
        <f t="shared" si="169"/>
        <v>4</v>
      </c>
      <c r="P2077" s="2" t="str">
        <f t="shared" si="170"/>
        <v>WD</v>
      </c>
    </row>
    <row r="2078" spans="12:16" x14ac:dyDescent="0.2">
      <c r="L2078" s="99">
        <f t="shared" si="166"/>
        <v>43867</v>
      </c>
      <c r="M2078" s="3">
        <f t="shared" si="167"/>
        <v>2</v>
      </c>
      <c r="N2078" s="3">
        <f t="shared" si="168"/>
        <v>2020</v>
      </c>
      <c r="O2078" s="3">
        <f t="shared" si="169"/>
        <v>5</v>
      </c>
      <c r="P2078" s="2" t="str">
        <f t="shared" si="170"/>
        <v>WD</v>
      </c>
    </row>
    <row r="2079" spans="12:16" x14ac:dyDescent="0.2">
      <c r="L2079" s="99">
        <f t="shared" si="166"/>
        <v>43868</v>
      </c>
      <c r="M2079" s="3">
        <f t="shared" si="167"/>
        <v>2</v>
      </c>
      <c r="N2079" s="3">
        <f t="shared" si="168"/>
        <v>2020</v>
      </c>
      <c r="O2079" s="3">
        <f t="shared" si="169"/>
        <v>6</v>
      </c>
      <c r="P2079" s="2" t="str">
        <f t="shared" si="170"/>
        <v>WD</v>
      </c>
    </row>
    <row r="2080" spans="12:16" x14ac:dyDescent="0.2">
      <c r="L2080" s="99">
        <f t="shared" si="166"/>
        <v>43869</v>
      </c>
      <c r="M2080" s="3">
        <f t="shared" si="167"/>
        <v>2</v>
      </c>
      <c r="N2080" s="3">
        <f t="shared" si="168"/>
        <v>2020</v>
      </c>
      <c r="O2080" s="3">
        <f t="shared" si="169"/>
        <v>7</v>
      </c>
      <c r="P2080" s="2" t="str">
        <f t="shared" si="170"/>
        <v>WE</v>
      </c>
    </row>
    <row r="2081" spans="12:16" x14ac:dyDescent="0.2">
      <c r="L2081" s="99">
        <f t="shared" si="166"/>
        <v>43870</v>
      </c>
      <c r="M2081" s="3">
        <f t="shared" si="167"/>
        <v>2</v>
      </c>
      <c r="N2081" s="3">
        <f t="shared" si="168"/>
        <v>2020</v>
      </c>
      <c r="O2081" s="3">
        <f t="shared" si="169"/>
        <v>1</v>
      </c>
      <c r="P2081" s="2" t="str">
        <f t="shared" si="170"/>
        <v>WE</v>
      </c>
    </row>
    <row r="2082" spans="12:16" x14ac:dyDescent="0.2">
      <c r="L2082" s="99">
        <f t="shared" si="166"/>
        <v>43871</v>
      </c>
      <c r="M2082" s="3">
        <f t="shared" si="167"/>
        <v>2</v>
      </c>
      <c r="N2082" s="3">
        <f t="shared" si="168"/>
        <v>2020</v>
      </c>
      <c r="O2082" s="3">
        <f t="shared" si="169"/>
        <v>2</v>
      </c>
      <c r="P2082" s="2" t="str">
        <f t="shared" si="170"/>
        <v>WD</v>
      </c>
    </row>
    <row r="2083" spans="12:16" x14ac:dyDescent="0.2">
      <c r="L2083" s="99">
        <f t="shared" si="166"/>
        <v>43872</v>
      </c>
      <c r="M2083" s="3">
        <f t="shared" si="167"/>
        <v>2</v>
      </c>
      <c r="N2083" s="3">
        <f t="shared" si="168"/>
        <v>2020</v>
      </c>
      <c r="O2083" s="3">
        <f t="shared" si="169"/>
        <v>3</v>
      </c>
      <c r="P2083" s="2" t="str">
        <f t="shared" si="170"/>
        <v>WD</v>
      </c>
    </row>
    <row r="2084" spans="12:16" x14ac:dyDescent="0.2">
      <c r="L2084" s="99">
        <f t="shared" si="166"/>
        <v>43873</v>
      </c>
      <c r="M2084" s="3">
        <f t="shared" si="167"/>
        <v>2</v>
      </c>
      <c r="N2084" s="3">
        <f t="shared" si="168"/>
        <v>2020</v>
      </c>
      <c r="O2084" s="3">
        <f t="shared" si="169"/>
        <v>4</v>
      </c>
      <c r="P2084" s="2" t="str">
        <f t="shared" si="170"/>
        <v>WD</v>
      </c>
    </row>
    <row r="2085" spans="12:16" x14ac:dyDescent="0.2">
      <c r="L2085" s="99">
        <f t="shared" si="166"/>
        <v>43874</v>
      </c>
      <c r="M2085" s="3">
        <f t="shared" si="167"/>
        <v>2</v>
      </c>
      <c r="N2085" s="3">
        <f t="shared" si="168"/>
        <v>2020</v>
      </c>
      <c r="O2085" s="3">
        <f t="shared" si="169"/>
        <v>5</v>
      </c>
      <c r="P2085" s="2" t="str">
        <f t="shared" si="170"/>
        <v>WD</v>
      </c>
    </row>
    <row r="2086" spans="12:16" x14ac:dyDescent="0.2">
      <c r="L2086" s="99">
        <f t="shared" si="166"/>
        <v>43875</v>
      </c>
      <c r="M2086" s="3">
        <f t="shared" si="167"/>
        <v>2</v>
      </c>
      <c r="N2086" s="3">
        <f t="shared" si="168"/>
        <v>2020</v>
      </c>
      <c r="O2086" s="3">
        <f t="shared" si="169"/>
        <v>6</v>
      </c>
      <c r="P2086" s="2" t="str">
        <f t="shared" si="170"/>
        <v>WD</v>
      </c>
    </row>
    <row r="2087" spans="12:16" x14ac:dyDescent="0.2">
      <c r="L2087" s="99">
        <f t="shared" ref="L2087:L2150" si="171">+L2086+1</f>
        <v>43876</v>
      </c>
      <c r="M2087" s="3">
        <f t="shared" si="167"/>
        <v>2</v>
      </c>
      <c r="N2087" s="3">
        <f t="shared" si="168"/>
        <v>2020</v>
      </c>
      <c r="O2087" s="3">
        <f t="shared" si="169"/>
        <v>7</v>
      </c>
      <c r="P2087" s="2" t="str">
        <f t="shared" si="170"/>
        <v>WE</v>
      </c>
    </row>
    <row r="2088" spans="12:16" x14ac:dyDescent="0.2">
      <c r="L2088" s="99">
        <f t="shared" si="171"/>
        <v>43877</v>
      </c>
      <c r="M2088" s="3">
        <f t="shared" si="167"/>
        <v>2</v>
      </c>
      <c r="N2088" s="3">
        <f t="shared" si="168"/>
        <v>2020</v>
      </c>
      <c r="O2088" s="3">
        <f t="shared" si="169"/>
        <v>1</v>
      </c>
      <c r="P2088" s="2" t="str">
        <f t="shared" si="170"/>
        <v>WE</v>
      </c>
    </row>
    <row r="2089" spans="12:16" x14ac:dyDescent="0.2">
      <c r="L2089" s="99">
        <f t="shared" si="171"/>
        <v>43878</v>
      </c>
      <c r="M2089" s="3">
        <f t="shared" si="167"/>
        <v>2</v>
      </c>
      <c r="N2089" s="3">
        <f t="shared" si="168"/>
        <v>2020</v>
      </c>
      <c r="O2089" s="3">
        <f t="shared" si="169"/>
        <v>2</v>
      </c>
      <c r="P2089" s="2" t="str">
        <f t="shared" si="170"/>
        <v>WD</v>
      </c>
    </row>
    <row r="2090" spans="12:16" x14ac:dyDescent="0.2">
      <c r="L2090" s="99">
        <f t="shared" si="171"/>
        <v>43879</v>
      </c>
      <c r="M2090" s="3">
        <f t="shared" si="167"/>
        <v>2</v>
      </c>
      <c r="N2090" s="3">
        <f t="shared" si="168"/>
        <v>2020</v>
      </c>
      <c r="O2090" s="3">
        <f t="shared" si="169"/>
        <v>3</v>
      </c>
      <c r="P2090" s="2" t="str">
        <f t="shared" si="170"/>
        <v>WD</v>
      </c>
    </row>
    <row r="2091" spans="12:16" x14ac:dyDescent="0.2">
      <c r="L2091" s="99">
        <f t="shared" si="171"/>
        <v>43880</v>
      </c>
      <c r="M2091" s="3">
        <f t="shared" si="167"/>
        <v>2</v>
      </c>
      <c r="N2091" s="3">
        <f t="shared" si="168"/>
        <v>2020</v>
      </c>
      <c r="O2091" s="3">
        <f t="shared" si="169"/>
        <v>4</v>
      </c>
      <c r="P2091" s="2" t="str">
        <f t="shared" si="170"/>
        <v>WD</v>
      </c>
    </row>
    <row r="2092" spans="12:16" x14ac:dyDescent="0.2">
      <c r="L2092" s="99">
        <f t="shared" si="171"/>
        <v>43881</v>
      </c>
      <c r="M2092" s="3">
        <f t="shared" si="167"/>
        <v>2</v>
      </c>
      <c r="N2092" s="3">
        <f t="shared" si="168"/>
        <v>2020</v>
      </c>
      <c r="O2092" s="3">
        <f t="shared" si="169"/>
        <v>5</v>
      </c>
      <c r="P2092" s="2" t="str">
        <f t="shared" si="170"/>
        <v>WD</v>
      </c>
    </row>
    <row r="2093" spans="12:16" x14ac:dyDescent="0.2">
      <c r="L2093" s="99">
        <f t="shared" si="171"/>
        <v>43882</v>
      </c>
      <c r="M2093" s="3">
        <f t="shared" si="167"/>
        <v>2</v>
      </c>
      <c r="N2093" s="3">
        <f t="shared" si="168"/>
        <v>2020</v>
      </c>
      <c r="O2093" s="3">
        <f t="shared" si="169"/>
        <v>6</v>
      </c>
      <c r="P2093" s="2" t="str">
        <f t="shared" si="170"/>
        <v>WD</v>
      </c>
    </row>
    <row r="2094" spans="12:16" x14ac:dyDescent="0.2">
      <c r="L2094" s="99">
        <f t="shared" si="171"/>
        <v>43883</v>
      </c>
      <c r="M2094" s="3">
        <f t="shared" si="167"/>
        <v>2</v>
      </c>
      <c r="N2094" s="3">
        <f t="shared" si="168"/>
        <v>2020</v>
      </c>
      <c r="O2094" s="3">
        <f t="shared" si="169"/>
        <v>7</v>
      </c>
      <c r="P2094" s="2" t="str">
        <f t="shared" si="170"/>
        <v>WE</v>
      </c>
    </row>
    <row r="2095" spans="12:16" x14ac:dyDescent="0.2">
      <c r="L2095" s="99">
        <f t="shared" si="171"/>
        <v>43884</v>
      </c>
      <c r="M2095" s="3">
        <f t="shared" si="167"/>
        <v>2</v>
      </c>
      <c r="N2095" s="3">
        <f t="shared" si="168"/>
        <v>2020</v>
      </c>
      <c r="O2095" s="3">
        <f t="shared" si="169"/>
        <v>1</v>
      </c>
      <c r="P2095" s="2" t="str">
        <f t="shared" si="170"/>
        <v>WE</v>
      </c>
    </row>
    <row r="2096" spans="12:16" x14ac:dyDescent="0.2">
      <c r="L2096" s="99">
        <f t="shared" si="171"/>
        <v>43885</v>
      </c>
      <c r="M2096" s="3">
        <f t="shared" si="167"/>
        <v>2</v>
      </c>
      <c r="N2096" s="3">
        <f t="shared" si="168"/>
        <v>2020</v>
      </c>
      <c r="O2096" s="3">
        <f t="shared" si="169"/>
        <v>2</v>
      </c>
      <c r="P2096" s="2" t="str">
        <f t="shared" si="170"/>
        <v>WD</v>
      </c>
    </row>
    <row r="2097" spans="12:16" x14ac:dyDescent="0.2">
      <c r="L2097" s="99">
        <f t="shared" si="171"/>
        <v>43886</v>
      </c>
      <c r="M2097" s="3">
        <f t="shared" si="167"/>
        <v>2</v>
      </c>
      <c r="N2097" s="3">
        <f t="shared" si="168"/>
        <v>2020</v>
      </c>
      <c r="O2097" s="3">
        <f t="shared" si="169"/>
        <v>3</v>
      </c>
      <c r="P2097" s="2" t="str">
        <f t="shared" si="170"/>
        <v>WD</v>
      </c>
    </row>
    <row r="2098" spans="12:16" x14ac:dyDescent="0.2">
      <c r="L2098" s="99">
        <f t="shared" si="171"/>
        <v>43887</v>
      </c>
      <c r="M2098" s="3">
        <f t="shared" si="167"/>
        <v>2</v>
      </c>
      <c r="N2098" s="3">
        <f t="shared" si="168"/>
        <v>2020</v>
      </c>
      <c r="O2098" s="3">
        <f t="shared" si="169"/>
        <v>4</v>
      </c>
      <c r="P2098" s="2" t="str">
        <f t="shared" si="170"/>
        <v>WD</v>
      </c>
    </row>
    <row r="2099" spans="12:16" x14ac:dyDescent="0.2">
      <c r="L2099" s="99">
        <f t="shared" si="171"/>
        <v>43888</v>
      </c>
      <c r="M2099" s="3">
        <f t="shared" si="167"/>
        <v>2</v>
      </c>
      <c r="N2099" s="3">
        <f t="shared" si="168"/>
        <v>2020</v>
      </c>
      <c r="O2099" s="3">
        <f t="shared" si="169"/>
        <v>5</v>
      </c>
      <c r="P2099" s="2" t="str">
        <f t="shared" si="170"/>
        <v>WD</v>
      </c>
    </row>
    <row r="2100" spans="12:16" x14ac:dyDescent="0.2">
      <c r="L2100" s="99">
        <f t="shared" si="171"/>
        <v>43889</v>
      </c>
      <c r="M2100" s="3">
        <f t="shared" si="167"/>
        <v>2</v>
      </c>
      <c r="N2100" s="3">
        <f t="shared" si="168"/>
        <v>2020</v>
      </c>
      <c r="O2100" s="3">
        <f t="shared" si="169"/>
        <v>6</v>
      </c>
      <c r="P2100" s="2" t="str">
        <f t="shared" si="170"/>
        <v>WD</v>
      </c>
    </row>
    <row r="2101" spans="12:16" x14ac:dyDescent="0.2">
      <c r="L2101" s="99">
        <f t="shared" si="171"/>
        <v>43890</v>
      </c>
      <c r="M2101" s="3">
        <f t="shared" si="167"/>
        <v>2</v>
      </c>
      <c r="N2101" s="3">
        <f t="shared" si="168"/>
        <v>2020</v>
      </c>
      <c r="O2101" s="3">
        <f t="shared" si="169"/>
        <v>7</v>
      </c>
      <c r="P2101" s="2" t="str">
        <f t="shared" si="170"/>
        <v>WE</v>
      </c>
    </row>
    <row r="2102" spans="12:16" x14ac:dyDescent="0.2">
      <c r="L2102" s="99">
        <f t="shared" si="171"/>
        <v>43891</v>
      </c>
      <c r="M2102" s="3">
        <f t="shared" si="167"/>
        <v>3</v>
      </c>
      <c r="N2102" s="3">
        <f t="shared" si="168"/>
        <v>2020</v>
      </c>
      <c r="O2102" s="3">
        <f t="shared" si="169"/>
        <v>1</v>
      </c>
      <c r="P2102" s="2" t="str">
        <f t="shared" si="170"/>
        <v>WE</v>
      </c>
    </row>
    <row r="2103" spans="12:16" x14ac:dyDescent="0.2">
      <c r="L2103" s="99">
        <f t="shared" si="171"/>
        <v>43892</v>
      </c>
      <c r="M2103" s="3">
        <f t="shared" si="167"/>
        <v>3</v>
      </c>
      <c r="N2103" s="3">
        <f t="shared" si="168"/>
        <v>2020</v>
      </c>
      <c r="O2103" s="3">
        <f t="shared" si="169"/>
        <v>2</v>
      </c>
      <c r="P2103" s="2" t="str">
        <f t="shared" si="170"/>
        <v>WD</v>
      </c>
    </row>
    <row r="2104" spans="12:16" x14ac:dyDescent="0.2">
      <c r="L2104" s="99">
        <f t="shared" si="171"/>
        <v>43893</v>
      </c>
      <c r="M2104" s="3">
        <f t="shared" si="167"/>
        <v>3</v>
      </c>
      <c r="N2104" s="3">
        <f t="shared" si="168"/>
        <v>2020</v>
      </c>
      <c r="O2104" s="3">
        <f t="shared" si="169"/>
        <v>3</v>
      </c>
      <c r="P2104" s="2" t="str">
        <f t="shared" si="170"/>
        <v>WD</v>
      </c>
    </row>
    <row r="2105" spans="12:16" x14ac:dyDescent="0.2">
      <c r="L2105" s="99">
        <f t="shared" si="171"/>
        <v>43894</v>
      </c>
      <c r="M2105" s="3">
        <f t="shared" si="167"/>
        <v>3</v>
      </c>
      <c r="N2105" s="3">
        <f t="shared" si="168"/>
        <v>2020</v>
      </c>
      <c r="O2105" s="3">
        <f t="shared" si="169"/>
        <v>4</v>
      </c>
      <c r="P2105" s="2" t="str">
        <f t="shared" si="170"/>
        <v>WD</v>
      </c>
    </row>
    <row r="2106" spans="12:16" x14ac:dyDescent="0.2">
      <c r="L2106" s="99">
        <f t="shared" si="171"/>
        <v>43895</v>
      </c>
      <c r="M2106" s="3">
        <f t="shared" si="167"/>
        <v>3</v>
      </c>
      <c r="N2106" s="3">
        <f t="shared" si="168"/>
        <v>2020</v>
      </c>
      <c r="O2106" s="3">
        <f t="shared" si="169"/>
        <v>5</v>
      </c>
      <c r="P2106" s="2" t="str">
        <f t="shared" si="170"/>
        <v>WD</v>
      </c>
    </row>
    <row r="2107" spans="12:16" x14ac:dyDescent="0.2">
      <c r="L2107" s="99">
        <f t="shared" si="171"/>
        <v>43896</v>
      </c>
      <c r="M2107" s="3">
        <f t="shared" si="167"/>
        <v>3</v>
      </c>
      <c r="N2107" s="3">
        <f t="shared" si="168"/>
        <v>2020</v>
      </c>
      <c r="O2107" s="3">
        <f t="shared" si="169"/>
        <v>6</v>
      </c>
      <c r="P2107" s="2" t="str">
        <f t="shared" si="170"/>
        <v>WD</v>
      </c>
    </row>
    <row r="2108" spans="12:16" x14ac:dyDescent="0.2">
      <c r="L2108" s="99">
        <f t="shared" si="171"/>
        <v>43897</v>
      </c>
      <c r="M2108" s="3">
        <f t="shared" si="167"/>
        <v>3</v>
      </c>
      <c r="N2108" s="3">
        <f t="shared" si="168"/>
        <v>2020</v>
      </c>
      <c r="O2108" s="3">
        <f t="shared" si="169"/>
        <v>7</v>
      </c>
      <c r="P2108" s="2" t="str">
        <f t="shared" si="170"/>
        <v>WE</v>
      </c>
    </row>
    <row r="2109" spans="12:16" x14ac:dyDescent="0.2">
      <c r="L2109" s="99">
        <f t="shared" si="171"/>
        <v>43898</v>
      </c>
      <c r="M2109" s="3">
        <f t="shared" si="167"/>
        <v>3</v>
      </c>
      <c r="N2109" s="3">
        <f t="shared" si="168"/>
        <v>2020</v>
      </c>
      <c r="O2109" s="3">
        <f t="shared" si="169"/>
        <v>1</v>
      </c>
      <c r="P2109" s="2" t="str">
        <f t="shared" si="170"/>
        <v>WE</v>
      </c>
    </row>
    <row r="2110" spans="12:16" x14ac:dyDescent="0.2">
      <c r="L2110" s="99">
        <f t="shared" si="171"/>
        <v>43899</v>
      </c>
      <c r="M2110" s="3">
        <f t="shared" si="167"/>
        <v>3</v>
      </c>
      <c r="N2110" s="3">
        <f t="shared" si="168"/>
        <v>2020</v>
      </c>
      <c r="O2110" s="3">
        <f t="shared" si="169"/>
        <v>2</v>
      </c>
      <c r="P2110" s="2" t="str">
        <f t="shared" si="170"/>
        <v>WD</v>
      </c>
    </row>
    <row r="2111" spans="12:16" x14ac:dyDescent="0.2">
      <c r="L2111" s="99">
        <f t="shared" si="171"/>
        <v>43900</v>
      </c>
      <c r="M2111" s="3">
        <f t="shared" si="167"/>
        <v>3</v>
      </c>
      <c r="N2111" s="3">
        <f t="shared" si="168"/>
        <v>2020</v>
      </c>
      <c r="O2111" s="3">
        <f t="shared" si="169"/>
        <v>3</v>
      </c>
      <c r="P2111" s="2" t="str">
        <f t="shared" si="170"/>
        <v>WD</v>
      </c>
    </row>
    <row r="2112" spans="12:16" x14ac:dyDescent="0.2">
      <c r="L2112" s="99">
        <f t="shared" si="171"/>
        <v>43901</v>
      </c>
      <c r="M2112" s="3">
        <f t="shared" si="167"/>
        <v>3</v>
      </c>
      <c r="N2112" s="3">
        <f t="shared" si="168"/>
        <v>2020</v>
      </c>
      <c r="O2112" s="3">
        <f t="shared" si="169"/>
        <v>4</v>
      </c>
      <c r="P2112" s="2" t="str">
        <f t="shared" si="170"/>
        <v>WD</v>
      </c>
    </row>
    <row r="2113" spans="12:16" x14ac:dyDescent="0.2">
      <c r="L2113" s="99">
        <f t="shared" si="171"/>
        <v>43902</v>
      </c>
      <c r="M2113" s="3">
        <f t="shared" si="167"/>
        <v>3</v>
      </c>
      <c r="N2113" s="3">
        <f t="shared" si="168"/>
        <v>2020</v>
      </c>
      <c r="O2113" s="3">
        <f t="shared" si="169"/>
        <v>5</v>
      </c>
      <c r="P2113" s="2" t="str">
        <f t="shared" si="170"/>
        <v>WD</v>
      </c>
    </row>
    <row r="2114" spans="12:16" x14ac:dyDescent="0.2">
      <c r="L2114" s="99">
        <f t="shared" si="171"/>
        <v>43903</v>
      </c>
      <c r="M2114" s="3">
        <f t="shared" si="167"/>
        <v>3</v>
      </c>
      <c r="N2114" s="3">
        <f t="shared" si="168"/>
        <v>2020</v>
      </c>
      <c r="O2114" s="3">
        <f t="shared" si="169"/>
        <v>6</v>
      </c>
      <c r="P2114" s="2" t="str">
        <f t="shared" si="170"/>
        <v>WD</v>
      </c>
    </row>
    <row r="2115" spans="12:16" x14ac:dyDescent="0.2">
      <c r="L2115" s="99">
        <f t="shared" si="171"/>
        <v>43904</v>
      </c>
      <c r="M2115" s="3">
        <f t="shared" ref="M2115:M2178" si="172">MONTH(L2115)</f>
        <v>3</v>
      </c>
      <c r="N2115" s="3">
        <f t="shared" ref="N2115:N2178" si="173">YEAR(L2115)</f>
        <v>2020</v>
      </c>
      <c r="O2115" s="3">
        <f t="shared" ref="O2115:O2178" si="174">WEEKDAY(L2115)</f>
        <v>7</v>
      </c>
      <c r="P2115" s="2" t="str">
        <f t="shared" ref="P2115:P2178" si="175">IF(O2115=1,"WE",IF(O2115=7,"WE","WD"))</f>
        <v>WE</v>
      </c>
    </row>
    <row r="2116" spans="12:16" x14ac:dyDescent="0.2">
      <c r="L2116" s="99">
        <f t="shared" si="171"/>
        <v>43905</v>
      </c>
      <c r="M2116" s="3">
        <f t="shared" si="172"/>
        <v>3</v>
      </c>
      <c r="N2116" s="3">
        <f t="shared" si="173"/>
        <v>2020</v>
      </c>
      <c r="O2116" s="3">
        <f t="shared" si="174"/>
        <v>1</v>
      </c>
      <c r="P2116" s="2" t="str">
        <f t="shared" si="175"/>
        <v>WE</v>
      </c>
    </row>
    <row r="2117" spans="12:16" x14ac:dyDescent="0.2">
      <c r="L2117" s="99">
        <f t="shared" si="171"/>
        <v>43906</v>
      </c>
      <c r="M2117" s="3">
        <f t="shared" si="172"/>
        <v>3</v>
      </c>
      <c r="N2117" s="3">
        <f t="shared" si="173"/>
        <v>2020</v>
      </c>
      <c r="O2117" s="3">
        <f t="shared" si="174"/>
        <v>2</v>
      </c>
      <c r="P2117" s="2" t="str">
        <f t="shared" si="175"/>
        <v>WD</v>
      </c>
    </row>
    <row r="2118" spans="12:16" x14ac:dyDescent="0.2">
      <c r="L2118" s="99">
        <f t="shared" si="171"/>
        <v>43907</v>
      </c>
      <c r="M2118" s="3">
        <f t="shared" si="172"/>
        <v>3</v>
      </c>
      <c r="N2118" s="3">
        <f t="shared" si="173"/>
        <v>2020</v>
      </c>
      <c r="O2118" s="3">
        <f t="shared" si="174"/>
        <v>3</v>
      </c>
      <c r="P2118" s="2" t="str">
        <f t="shared" si="175"/>
        <v>WD</v>
      </c>
    </row>
    <row r="2119" spans="12:16" x14ac:dyDescent="0.2">
      <c r="L2119" s="99">
        <f t="shared" si="171"/>
        <v>43908</v>
      </c>
      <c r="M2119" s="3">
        <f t="shared" si="172"/>
        <v>3</v>
      </c>
      <c r="N2119" s="3">
        <f t="shared" si="173"/>
        <v>2020</v>
      </c>
      <c r="O2119" s="3">
        <f t="shared" si="174"/>
        <v>4</v>
      </c>
      <c r="P2119" s="2" t="str">
        <f t="shared" si="175"/>
        <v>WD</v>
      </c>
    </row>
    <row r="2120" spans="12:16" x14ac:dyDescent="0.2">
      <c r="L2120" s="99">
        <f t="shared" si="171"/>
        <v>43909</v>
      </c>
      <c r="M2120" s="3">
        <f t="shared" si="172"/>
        <v>3</v>
      </c>
      <c r="N2120" s="3">
        <f t="shared" si="173"/>
        <v>2020</v>
      </c>
      <c r="O2120" s="3">
        <f t="shared" si="174"/>
        <v>5</v>
      </c>
      <c r="P2120" s="2" t="str">
        <f t="shared" si="175"/>
        <v>WD</v>
      </c>
    </row>
    <row r="2121" spans="12:16" x14ac:dyDescent="0.2">
      <c r="L2121" s="99">
        <f t="shared" si="171"/>
        <v>43910</v>
      </c>
      <c r="M2121" s="3">
        <f t="shared" si="172"/>
        <v>3</v>
      </c>
      <c r="N2121" s="3">
        <f t="shared" si="173"/>
        <v>2020</v>
      </c>
      <c r="O2121" s="3">
        <f t="shared" si="174"/>
        <v>6</v>
      </c>
      <c r="P2121" s="2" t="str">
        <f t="shared" si="175"/>
        <v>WD</v>
      </c>
    </row>
    <row r="2122" spans="12:16" x14ac:dyDescent="0.2">
      <c r="L2122" s="99">
        <f t="shared" si="171"/>
        <v>43911</v>
      </c>
      <c r="M2122" s="3">
        <f t="shared" si="172"/>
        <v>3</v>
      </c>
      <c r="N2122" s="3">
        <f t="shared" si="173"/>
        <v>2020</v>
      </c>
      <c r="O2122" s="3">
        <f t="shared" si="174"/>
        <v>7</v>
      </c>
      <c r="P2122" s="2" t="str">
        <f t="shared" si="175"/>
        <v>WE</v>
      </c>
    </row>
    <row r="2123" spans="12:16" x14ac:dyDescent="0.2">
      <c r="L2123" s="99">
        <f t="shared" si="171"/>
        <v>43912</v>
      </c>
      <c r="M2123" s="3">
        <f t="shared" si="172"/>
        <v>3</v>
      </c>
      <c r="N2123" s="3">
        <f t="shared" si="173"/>
        <v>2020</v>
      </c>
      <c r="O2123" s="3">
        <f t="shared" si="174"/>
        <v>1</v>
      </c>
      <c r="P2123" s="2" t="str">
        <f t="shared" si="175"/>
        <v>WE</v>
      </c>
    </row>
    <row r="2124" spans="12:16" x14ac:dyDescent="0.2">
      <c r="L2124" s="99">
        <f t="shared" si="171"/>
        <v>43913</v>
      </c>
      <c r="M2124" s="3">
        <f t="shared" si="172"/>
        <v>3</v>
      </c>
      <c r="N2124" s="3">
        <f t="shared" si="173"/>
        <v>2020</v>
      </c>
      <c r="O2124" s="3">
        <f t="shared" si="174"/>
        <v>2</v>
      </c>
      <c r="P2124" s="2" t="str">
        <f t="shared" si="175"/>
        <v>WD</v>
      </c>
    </row>
    <row r="2125" spans="12:16" x14ac:dyDescent="0.2">
      <c r="L2125" s="99">
        <f t="shared" si="171"/>
        <v>43914</v>
      </c>
      <c r="M2125" s="3">
        <f t="shared" si="172"/>
        <v>3</v>
      </c>
      <c r="N2125" s="3">
        <f t="shared" si="173"/>
        <v>2020</v>
      </c>
      <c r="O2125" s="3">
        <f t="shared" si="174"/>
        <v>3</v>
      </c>
      <c r="P2125" s="2" t="str">
        <f t="shared" si="175"/>
        <v>WD</v>
      </c>
    </row>
    <row r="2126" spans="12:16" x14ac:dyDescent="0.2">
      <c r="L2126" s="99">
        <f t="shared" si="171"/>
        <v>43915</v>
      </c>
      <c r="M2126" s="3">
        <f t="shared" si="172"/>
        <v>3</v>
      </c>
      <c r="N2126" s="3">
        <f t="shared" si="173"/>
        <v>2020</v>
      </c>
      <c r="O2126" s="3">
        <f t="shared" si="174"/>
        <v>4</v>
      </c>
      <c r="P2126" s="2" t="str">
        <f t="shared" si="175"/>
        <v>WD</v>
      </c>
    </row>
    <row r="2127" spans="12:16" x14ac:dyDescent="0.2">
      <c r="L2127" s="99">
        <f t="shared" si="171"/>
        <v>43916</v>
      </c>
      <c r="M2127" s="3">
        <f t="shared" si="172"/>
        <v>3</v>
      </c>
      <c r="N2127" s="3">
        <f t="shared" si="173"/>
        <v>2020</v>
      </c>
      <c r="O2127" s="3">
        <f t="shared" si="174"/>
        <v>5</v>
      </c>
      <c r="P2127" s="2" t="str">
        <f t="shared" si="175"/>
        <v>WD</v>
      </c>
    </row>
    <row r="2128" spans="12:16" x14ac:dyDescent="0.2">
      <c r="L2128" s="99">
        <f t="shared" si="171"/>
        <v>43917</v>
      </c>
      <c r="M2128" s="3">
        <f t="shared" si="172"/>
        <v>3</v>
      </c>
      <c r="N2128" s="3">
        <f t="shared" si="173"/>
        <v>2020</v>
      </c>
      <c r="O2128" s="3">
        <f t="shared" si="174"/>
        <v>6</v>
      </c>
      <c r="P2128" s="2" t="str">
        <f t="shared" si="175"/>
        <v>WD</v>
      </c>
    </row>
    <row r="2129" spans="12:16" x14ac:dyDescent="0.2">
      <c r="L2129" s="99">
        <f t="shared" si="171"/>
        <v>43918</v>
      </c>
      <c r="M2129" s="3">
        <f t="shared" si="172"/>
        <v>3</v>
      </c>
      <c r="N2129" s="3">
        <f t="shared" si="173"/>
        <v>2020</v>
      </c>
      <c r="O2129" s="3">
        <f t="shared" si="174"/>
        <v>7</v>
      </c>
      <c r="P2129" s="2" t="str">
        <f t="shared" si="175"/>
        <v>WE</v>
      </c>
    </row>
    <row r="2130" spans="12:16" x14ac:dyDescent="0.2">
      <c r="L2130" s="99">
        <f t="shared" si="171"/>
        <v>43919</v>
      </c>
      <c r="M2130" s="3">
        <f t="shared" si="172"/>
        <v>3</v>
      </c>
      <c r="N2130" s="3">
        <f t="shared" si="173"/>
        <v>2020</v>
      </c>
      <c r="O2130" s="3">
        <f t="shared" si="174"/>
        <v>1</v>
      </c>
      <c r="P2130" s="2" t="str">
        <f t="shared" si="175"/>
        <v>WE</v>
      </c>
    </row>
    <row r="2131" spans="12:16" x14ac:dyDescent="0.2">
      <c r="L2131" s="99">
        <f t="shared" si="171"/>
        <v>43920</v>
      </c>
      <c r="M2131" s="3">
        <f t="shared" si="172"/>
        <v>3</v>
      </c>
      <c r="N2131" s="3">
        <f t="shared" si="173"/>
        <v>2020</v>
      </c>
      <c r="O2131" s="3">
        <f t="shared" si="174"/>
        <v>2</v>
      </c>
      <c r="P2131" s="2" t="str">
        <f t="shared" si="175"/>
        <v>WD</v>
      </c>
    </row>
    <row r="2132" spans="12:16" x14ac:dyDescent="0.2">
      <c r="L2132" s="99">
        <f t="shared" si="171"/>
        <v>43921</v>
      </c>
      <c r="M2132" s="3">
        <f t="shared" si="172"/>
        <v>3</v>
      </c>
      <c r="N2132" s="3">
        <f t="shared" si="173"/>
        <v>2020</v>
      </c>
      <c r="O2132" s="3">
        <f t="shared" si="174"/>
        <v>3</v>
      </c>
      <c r="P2132" s="2" t="str">
        <f t="shared" si="175"/>
        <v>WD</v>
      </c>
    </row>
    <row r="2133" spans="12:16" x14ac:dyDescent="0.2">
      <c r="L2133" s="99">
        <f t="shared" si="171"/>
        <v>43922</v>
      </c>
      <c r="M2133" s="3">
        <f t="shared" si="172"/>
        <v>4</v>
      </c>
      <c r="N2133" s="3">
        <f t="shared" si="173"/>
        <v>2020</v>
      </c>
      <c r="O2133" s="3">
        <f t="shared" si="174"/>
        <v>4</v>
      </c>
      <c r="P2133" s="2" t="str">
        <f t="shared" si="175"/>
        <v>WD</v>
      </c>
    </row>
    <row r="2134" spans="12:16" x14ac:dyDescent="0.2">
      <c r="L2134" s="99">
        <f t="shared" si="171"/>
        <v>43923</v>
      </c>
      <c r="M2134" s="3">
        <f t="shared" si="172"/>
        <v>4</v>
      </c>
      <c r="N2134" s="3">
        <f t="shared" si="173"/>
        <v>2020</v>
      </c>
      <c r="O2134" s="3">
        <f t="shared" si="174"/>
        <v>5</v>
      </c>
      <c r="P2134" s="2" t="str">
        <f t="shared" si="175"/>
        <v>WD</v>
      </c>
    </row>
    <row r="2135" spans="12:16" x14ac:dyDescent="0.2">
      <c r="L2135" s="99">
        <f t="shared" si="171"/>
        <v>43924</v>
      </c>
      <c r="M2135" s="3">
        <f t="shared" si="172"/>
        <v>4</v>
      </c>
      <c r="N2135" s="3">
        <f t="shared" si="173"/>
        <v>2020</v>
      </c>
      <c r="O2135" s="3">
        <f t="shared" si="174"/>
        <v>6</v>
      </c>
      <c r="P2135" s="2" t="str">
        <f t="shared" si="175"/>
        <v>WD</v>
      </c>
    </row>
    <row r="2136" spans="12:16" x14ac:dyDescent="0.2">
      <c r="L2136" s="99">
        <f t="shared" si="171"/>
        <v>43925</v>
      </c>
      <c r="M2136" s="3">
        <f t="shared" si="172"/>
        <v>4</v>
      </c>
      <c r="N2136" s="3">
        <f t="shared" si="173"/>
        <v>2020</v>
      </c>
      <c r="O2136" s="3">
        <f t="shared" si="174"/>
        <v>7</v>
      </c>
      <c r="P2136" s="2" t="str">
        <f t="shared" si="175"/>
        <v>WE</v>
      </c>
    </row>
    <row r="2137" spans="12:16" x14ac:dyDescent="0.2">
      <c r="L2137" s="99">
        <f t="shared" si="171"/>
        <v>43926</v>
      </c>
      <c r="M2137" s="3">
        <f t="shared" si="172"/>
        <v>4</v>
      </c>
      <c r="N2137" s="3">
        <f t="shared" si="173"/>
        <v>2020</v>
      </c>
      <c r="O2137" s="3">
        <f t="shared" si="174"/>
        <v>1</v>
      </c>
      <c r="P2137" s="2" t="str">
        <f t="shared" si="175"/>
        <v>WE</v>
      </c>
    </row>
    <row r="2138" spans="12:16" x14ac:dyDescent="0.2">
      <c r="L2138" s="99">
        <f t="shared" si="171"/>
        <v>43927</v>
      </c>
      <c r="M2138" s="3">
        <f t="shared" si="172"/>
        <v>4</v>
      </c>
      <c r="N2138" s="3">
        <f t="shared" si="173"/>
        <v>2020</v>
      </c>
      <c r="O2138" s="3">
        <f t="shared" si="174"/>
        <v>2</v>
      </c>
      <c r="P2138" s="2" t="str">
        <f t="shared" si="175"/>
        <v>WD</v>
      </c>
    </row>
    <row r="2139" spans="12:16" x14ac:dyDescent="0.2">
      <c r="L2139" s="99">
        <f t="shared" si="171"/>
        <v>43928</v>
      </c>
      <c r="M2139" s="3">
        <f t="shared" si="172"/>
        <v>4</v>
      </c>
      <c r="N2139" s="3">
        <f t="shared" si="173"/>
        <v>2020</v>
      </c>
      <c r="O2139" s="3">
        <f t="shared" si="174"/>
        <v>3</v>
      </c>
      <c r="P2139" s="2" t="str">
        <f t="shared" si="175"/>
        <v>WD</v>
      </c>
    </row>
    <row r="2140" spans="12:16" x14ac:dyDescent="0.2">
      <c r="L2140" s="99">
        <f t="shared" si="171"/>
        <v>43929</v>
      </c>
      <c r="M2140" s="3">
        <f t="shared" si="172"/>
        <v>4</v>
      </c>
      <c r="N2140" s="3">
        <f t="shared" si="173"/>
        <v>2020</v>
      </c>
      <c r="O2140" s="3">
        <f t="shared" si="174"/>
        <v>4</v>
      </c>
      <c r="P2140" s="2" t="str">
        <f t="shared" si="175"/>
        <v>WD</v>
      </c>
    </row>
    <row r="2141" spans="12:16" x14ac:dyDescent="0.2">
      <c r="L2141" s="99">
        <f t="shared" si="171"/>
        <v>43930</v>
      </c>
      <c r="M2141" s="3">
        <f t="shared" si="172"/>
        <v>4</v>
      </c>
      <c r="N2141" s="3">
        <f t="shared" si="173"/>
        <v>2020</v>
      </c>
      <c r="O2141" s="3">
        <f t="shared" si="174"/>
        <v>5</v>
      </c>
      <c r="P2141" s="2" t="str">
        <f t="shared" si="175"/>
        <v>WD</v>
      </c>
    </row>
    <row r="2142" spans="12:16" x14ac:dyDescent="0.2">
      <c r="L2142" s="99">
        <f t="shared" si="171"/>
        <v>43931</v>
      </c>
      <c r="M2142" s="3">
        <f t="shared" si="172"/>
        <v>4</v>
      </c>
      <c r="N2142" s="3">
        <f t="shared" si="173"/>
        <v>2020</v>
      </c>
      <c r="O2142" s="3">
        <f t="shared" si="174"/>
        <v>6</v>
      </c>
      <c r="P2142" s="2" t="str">
        <f t="shared" si="175"/>
        <v>WD</v>
      </c>
    </row>
    <row r="2143" spans="12:16" x14ac:dyDescent="0.2">
      <c r="L2143" s="99">
        <f t="shared" si="171"/>
        <v>43932</v>
      </c>
      <c r="M2143" s="3">
        <f t="shared" si="172"/>
        <v>4</v>
      </c>
      <c r="N2143" s="3">
        <f t="shared" si="173"/>
        <v>2020</v>
      </c>
      <c r="O2143" s="3">
        <f t="shared" si="174"/>
        <v>7</v>
      </c>
      <c r="P2143" s="2" t="str">
        <f t="shared" si="175"/>
        <v>WE</v>
      </c>
    </row>
    <row r="2144" spans="12:16" x14ac:dyDescent="0.2">
      <c r="L2144" s="99">
        <f t="shared" si="171"/>
        <v>43933</v>
      </c>
      <c r="M2144" s="3">
        <f t="shared" si="172"/>
        <v>4</v>
      </c>
      <c r="N2144" s="3">
        <f t="shared" si="173"/>
        <v>2020</v>
      </c>
      <c r="O2144" s="3">
        <f t="shared" si="174"/>
        <v>1</v>
      </c>
      <c r="P2144" s="2" t="str">
        <f t="shared" si="175"/>
        <v>WE</v>
      </c>
    </row>
    <row r="2145" spans="12:16" x14ac:dyDescent="0.2">
      <c r="L2145" s="99">
        <f t="shared" si="171"/>
        <v>43934</v>
      </c>
      <c r="M2145" s="3">
        <f t="shared" si="172"/>
        <v>4</v>
      </c>
      <c r="N2145" s="3">
        <f t="shared" si="173"/>
        <v>2020</v>
      </c>
      <c r="O2145" s="3">
        <f t="shared" si="174"/>
        <v>2</v>
      </c>
      <c r="P2145" s="2" t="str">
        <f t="shared" si="175"/>
        <v>WD</v>
      </c>
    </row>
    <row r="2146" spans="12:16" x14ac:dyDescent="0.2">
      <c r="L2146" s="99">
        <f t="shared" si="171"/>
        <v>43935</v>
      </c>
      <c r="M2146" s="3">
        <f t="shared" si="172"/>
        <v>4</v>
      </c>
      <c r="N2146" s="3">
        <f t="shared" si="173"/>
        <v>2020</v>
      </c>
      <c r="O2146" s="3">
        <f t="shared" si="174"/>
        <v>3</v>
      </c>
      <c r="P2146" s="2" t="str">
        <f t="shared" si="175"/>
        <v>WD</v>
      </c>
    </row>
    <row r="2147" spans="12:16" x14ac:dyDescent="0.2">
      <c r="L2147" s="99">
        <f t="shared" si="171"/>
        <v>43936</v>
      </c>
      <c r="M2147" s="3">
        <f t="shared" si="172"/>
        <v>4</v>
      </c>
      <c r="N2147" s="3">
        <f t="shared" si="173"/>
        <v>2020</v>
      </c>
      <c r="O2147" s="3">
        <f t="shared" si="174"/>
        <v>4</v>
      </c>
      <c r="P2147" s="2" t="str">
        <f t="shared" si="175"/>
        <v>WD</v>
      </c>
    </row>
    <row r="2148" spans="12:16" x14ac:dyDescent="0.2">
      <c r="L2148" s="99">
        <f t="shared" si="171"/>
        <v>43937</v>
      </c>
      <c r="M2148" s="3">
        <f t="shared" si="172"/>
        <v>4</v>
      </c>
      <c r="N2148" s="3">
        <f t="shared" si="173"/>
        <v>2020</v>
      </c>
      <c r="O2148" s="3">
        <f t="shared" si="174"/>
        <v>5</v>
      </c>
      <c r="P2148" s="2" t="str">
        <f t="shared" si="175"/>
        <v>WD</v>
      </c>
    </row>
    <row r="2149" spans="12:16" x14ac:dyDescent="0.2">
      <c r="L2149" s="99">
        <f t="shared" si="171"/>
        <v>43938</v>
      </c>
      <c r="M2149" s="3">
        <f t="shared" si="172"/>
        <v>4</v>
      </c>
      <c r="N2149" s="3">
        <f t="shared" si="173"/>
        <v>2020</v>
      </c>
      <c r="O2149" s="3">
        <f t="shared" si="174"/>
        <v>6</v>
      </c>
      <c r="P2149" s="2" t="str">
        <f t="shared" si="175"/>
        <v>WD</v>
      </c>
    </row>
    <row r="2150" spans="12:16" x14ac:dyDescent="0.2">
      <c r="L2150" s="99">
        <f t="shared" si="171"/>
        <v>43939</v>
      </c>
      <c r="M2150" s="3">
        <f t="shared" si="172"/>
        <v>4</v>
      </c>
      <c r="N2150" s="3">
        <f t="shared" si="173"/>
        <v>2020</v>
      </c>
      <c r="O2150" s="3">
        <f t="shared" si="174"/>
        <v>7</v>
      </c>
      <c r="P2150" s="2" t="str">
        <f t="shared" si="175"/>
        <v>WE</v>
      </c>
    </row>
    <row r="2151" spans="12:16" x14ac:dyDescent="0.2">
      <c r="L2151" s="99">
        <f t="shared" ref="L2151:L2214" si="176">+L2150+1</f>
        <v>43940</v>
      </c>
      <c r="M2151" s="3">
        <f t="shared" si="172"/>
        <v>4</v>
      </c>
      <c r="N2151" s="3">
        <f t="shared" si="173"/>
        <v>2020</v>
      </c>
      <c r="O2151" s="3">
        <f t="shared" si="174"/>
        <v>1</v>
      </c>
      <c r="P2151" s="2" t="str">
        <f t="shared" si="175"/>
        <v>WE</v>
      </c>
    </row>
    <row r="2152" spans="12:16" x14ac:dyDescent="0.2">
      <c r="L2152" s="99">
        <f t="shared" si="176"/>
        <v>43941</v>
      </c>
      <c r="M2152" s="3">
        <f t="shared" si="172"/>
        <v>4</v>
      </c>
      <c r="N2152" s="3">
        <f t="shared" si="173"/>
        <v>2020</v>
      </c>
      <c r="O2152" s="3">
        <f t="shared" si="174"/>
        <v>2</v>
      </c>
      <c r="P2152" s="2" t="str">
        <f t="shared" si="175"/>
        <v>WD</v>
      </c>
    </row>
    <row r="2153" spans="12:16" x14ac:dyDescent="0.2">
      <c r="L2153" s="99">
        <f t="shared" si="176"/>
        <v>43942</v>
      </c>
      <c r="M2153" s="3">
        <f t="shared" si="172"/>
        <v>4</v>
      </c>
      <c r="N2153" s="3">
        <f t="shared" si="173"/>
        <v>2020</v>
      </c>
      <c r="O2153" s="3">
        <f t="shared" si="174"/>
        <v>3</v>
      </c>
      <c r="P2153" s="2" t="str">
        <f t="shared" si="175"/>
        <v>WD</v>
      </c>
    </row>
    <row r="2154" spans="12:16" x14ac:dyDescent="0.2">
      <c r="L2154" s="99">
        <f t="shared" si="176"/>
        <v>43943</v>
      </c>
      <c r="M2154" s="3">
        <f t="shared" si="172"/>
        <v>4</v>
      </c>
      <c r="N2154" s="3">
        <f t="shared" si="173"/>
        <v>2020</v>
      </c>
      <c r="O2154" s="3">
        <f t="shared" si="174"/>
        <v>4</v>
      </c>
      <c r="P2154" s="2" t="str">
        <f t="shared" si="175"/>
        <v>WD</v>
      </c>
    </row>
    <row r="2155" spans="12:16" x14ac:dyDescent="0.2">
      <c r="L2155" s="99">
        <f t="shared" si="176"/>
        <v>43944</v>
      </c>
      <c r="M2155" s="3">
        <f t="shared" si="172"/>
        <v>4</v>
      </c>
      <c r="N2155" s="3">
        <f t="shared" si="173"/>
        <v>2020</v>
      </c>
      <c r="O2155" s="3">
        <f t="shared" si="174"/>
        <v>5</v>
      </c>
      <c r="P2155" s="2" t="str">
        <f t="shared" si="175"/>
        <v>WD</v>
      </c>
    </row>
    <row r="2156" spans="12:16" x14ac:dyDescent="0.2">
      <c r="L2156" s="99">
        <f t="shared" si="176"/>
        <v>43945</v>
      </c>
      <c r="M2156" s="3">
        <f t="shared" si="172"/>
        <v>4</v>
      </c>
      <c r="N2156" s="3">
        <f t="shared" si="173"/>
        <v>2020</v>
      </c>
      <c r="O2156" s="3">
        <f t="shared" si="174"/>
        <v>6</v>
      </c>
      <c r="P2156" s="2" t="str">
        <f t="shared" si="175"/>
        <v>WD</v>
      </c>
    </row>
    <row r="2157" spans="12:16" x14ac:dyDescent="0.2">
      <c r="L2157" s="99">
        <f t="shared" si="176"/>
        <v>43946</v>
      </c>
      <c r="M2157" s="3">
        <f t="shared" si="172"/>
        <v>4</v>
      </c>
      <c r="N2157" s="3">
        <f t="shared" si="173"/>
        <v>2020</v>
      </c>
      <c r="O2157" s="3">
        <f t="shared" si="174"/>
        <v>7</v>
      </c>
      <c r="P2157" s="2" t="str">
        <f t="shared" si="175"/>
        <v>WE</v>
      </c>
    </row>
    <row r="2158" spans="12:16" x14ac:dyDescent="0.2">
      <c r="L2158" s="99">
        <f t="shared" si="176"/>
        <v>43947</v>
      </c>
      <c r="M2158" s="3">
        <f t="shared" si="172"/>
        <v>4</v>
      </c>
      <c r="N2158" s="3">
        <f t="shared" si="173"/>
        <v>2020</v>
      </c>
      <c r="O2158" s="3">
        <f t="shared" si="174"/>
        <v>1</v>
      </c>
      <c r="P2158" s="2" t="str">
        <f t="shared" si="175"/>
        <v>WE</v>
      </c>
    </row>
    <row r="2159" spans="12:16" x14ac:dyDescent="0.2">
      <c r="L2159" s="99">
        <f t="shared" si="176"/>
        <v>43948</v>
      </c>
      <c r="M2159" s="3">
        <f t="shared" si="172"/>
        <v>4</v>
      </c>
      <c r="N2159" s="3">
        <f t="shared" si="173"/>
        <v>2020</v>
      </c>
      <c r="O2159" s="3">
        <f t="shared" si="174"/>
        <v>2</v>
      </c>
      <c r="P2159" s="2" t="str">
        <f t="shared" si="175"/>
        <v>WD</v>
      </c>
    </row>
    <row r="2160" spans="12:16" x14ac:dyDescent="0.2">
      <c r="L2160" s="99">
        <f t="shared" si="176"/>
        <v>43949</v>
      </c>
      <c r="M2160" s="3">
        <f t="shared" si="172"/>
        <v>4</v>
      </c>
      <c r="N2160" s="3">
        <f t="shared" si="173"/>
        <v>2020</v>
      </c>
      <c r="O2160" s="3">
        <f t="shared" si="174"/>
        <v>3</v>
      </c>
      <c r="P2160" s="2" t="str">
        <f t="shared" si="175"/>
        <v>WD</v>
      </c>
    </row>
    <row r="2161" spans="12:16" x14ac:dyDescent="0.2">
      <c r="L2161" s="99">
        <f t="shared" si="176"/>
        <v>43950</v>
      </c>
      <c r="M2161" s="3">
        <f t="shared" si="172"/>
        <v>4</v>
      </c>
      <c r="N2161" s="3">
        <f t="shared" si="173"/>
        <v>2020</v>
      </c>
      <c r="O2161" s="3">
        <f t="shared" si="174"/>
        <v>4</v>
      </c>
      <c r="P2161" s="2" t="str">
        <f t="shared" si="175"/>
        <v>WD</v>
      </c>
    </row>
    <row r="2162" spans="12:16" x14ac:dyDescent="0.2">
      <c r="L2162" s="99">
        <f t="shared" si="176"/>
        <v>43951</v>
      </c>
      <c r="M2162" s="3">
        <f t="shared" si="172"/>
        <v>4</v>
      </c>
      <c r="N2162" s="3">
        <f t="shared" si="173"/>
        <v>2020</v>
      </c>
      <c r="O2162" s="3">
        <f t="shared" si="174"/>
        <v>5</v>
      </c>
      <c r="P2162" s="2" t="str">
        <f t="shared" si="175"/>
        <v>WD</v>
      </c>
    </row>
    <row r="2163" spans="12:16" x14ac:dyDescent="0.2">
      <c r="L2163" s="99">
        <f t="shared" si="176"/>
        <v>43952</v>
      </c>
      <c r="M2163" s="3">
        <f t="shared" si="172"/>
        <v>5</v>
      </c>
      <c r="N2163" s="3">
        <f t="shared" si="173"/>
        <v>2020</v>
      </c>
      <c r="O2163" s="3">
        <f t="shared" si="174"/>
        <v>6</v>
      </c>
      <c r="P2163" s="2" t="str">
        <f t="shared" si="175"/>
        <v>WD</v>
      </c>
    </row>
    <row r="2164" spans="12:16" x14ac:dyDescent="0.2">
      <c r="L2164" s="99">
        <f t="shared" si="176"/>
        <v>43953</v>
      </c>
      <c r="M2164" s="3">
        <f t="shared" si="172"/>
        <v>5</v>
      </c>
      <c r="N2164" s="3">
        <f t="shared" si="173"/>
        <v>2020</v>
      </c>
      <c r="O2164" s="3">
        <f t="shared" si="174"/>
        <v>7</v>
      </c>
      <c r="P2164" s="2" t="str">
        <f t="shared" si="175"/>
        <v>WE</v>
      </c>
    </row>
    <row r="2165" spans="12:16" x14ac:dyDescent="0.2">
      <c r="L2165" s="99">
        <f t="shared" si="176"/>
        <v>43954</v>
      </c>
      <c r="M2165" s="3">
        <f t="shared" si="172"/>
        <v>5</v>
      </c>
      <c r="N2165" s="3">
        <f t="shared" si="173"/>
        <v>2020</v>
      </c>
      <c r="O2165" s="3">
        <f t="shared" si="174"/>
        <v>1</v>
      </c>
      <c r="P2165" s="2" t="str">
        <f t="shared" si="175"/>
        <v>WE</v>
      </c>
    </row>
    <row r="2166" spans="12:16" x14ac:dyDescent="0.2">
      <c r="L2166" s="99">
        <f t="shared" si="176"/>
        <v>43955</v>
      </c>
      <c r="M2166" s="3">
        <f t="shared" si="172"/>
        <v>5</v>
      </c>
      <c r="N2166" s="3">
        <f t="shared" si="173"/>
        <v>2020</v>
      </c>
      <c r="O2166" s="3">
        <f t="shared" si="174"/>
        <v>2</v>
      </c>
      <c r="P2166" s="2" t="str">
        <f t="shared" si="175"/>
        <v>WD</v>
      </c>
    </row>
    <row r="2167" spans="12:16" x14ac:dyDescent="0.2">
      <c r="L2167" s="99">
        <f t="shared" si="176"/>
        <v>43956</v>
      </c>
      <c r="M2167" s="3">
        <f t="shared" si="172"/>
        <v>5</v>
      </c>
      <c r="N2167" s="3">
        <f t="shared" si="173"/>
        <v>2020</v>
      </c>
      <c r="O2167" s="3">
        <f t="shared" si="174"/>
        <v>3</v>
      </c>
      <c r="P2167" s="2" t="str">
        <f t="shared" si="175"/>
        <v>WD</v>
      </c>
    </row>
    <row r="2168" spans="12:16" x14ac:dyDescent="0.2">
      <c r="L2168" s="99">
        <f t="shared" si="176"/>
        <v>43957</v>
      </c>
      <c r="M2168" s="3">
        <f t="shared" si="172"/>
        <v>5</v>
      </c>
      <c r="N2168" s="3">
        <f t="shared" si="173"/>
        <v>2020</v>
      </c>
      <c r="O2168" s="3">
        <f t="shared" si="174"/>
        <v>4</v>
      </c>
      <c r="P2168" s="2" t="str">
        <f t="shared" si="175"/>
        <v>WD</v>
      </c>
    </row>
    <row r="2169" spans="12:16" x14ac:dyDescent="0.2">
      <c r="L2169" s="99">
        <f t="shared" si="176"/>
        <v>43958</v>
      </c>
      <c r="M2169" s="3">
        <f t="shared" si="172"/>
        <v>5</v>
      </c>
      <c r="N2169" s="3">
        <f t="shared" si="173"/>
        <v>2020</v>
      </c>
      <c r="O2169" s="3">
        <f t="shared" si="174"/>
        <v>5</v>
      </c>
      <c r="P2169" s="2" t="str">
        <f t="shared" si="175"/>
        <v>WD</v>
      </c>
    </row>
    <row r="2170" spans="12:16" x14ac:dyDescent="0.2">
      <c r="L2170" s="99">
        <f t="shared" si="176"/>
        <v>43959</v>
      </c>
      <c r="M2170" s="3">
        <f t="shared" si="172"/>
        <v>5</v>
      </c>
      <c r="N2170" s="3">
        <f t="shared" si="173"/>
        <v>2020</v>
      </c>
      <c r="O2170" s="3">
        <f t="shared" si="174"/>
        <v>6</v>
      </c>
      <c r="P2170" s="2" t="str">
        <f t="shared" si="175"/>
        <v>WD</v>
      </c>
    </row>
    <row r="2171" spans="12:16" x14ac:dyDescent="0.2">
      <c r="L2171" s="99">
        <f t="shared" si="176"/>
        <v>43960</v>
      </c>
      <c r="M2171" s="3">
        <f t="shared" si="172"/>
        <v>5</v>
      </c>
      <c r="N2171" s="3">
        <f t="shared" si="173"/>
        <v>2020</v>
      </c>
      <c r="O2171" s="3">
        <f t="shared" si="174"/>
        <v>7</v>
      </c>
      <c r="P2171" s="2" t="str">
        <f t="shared" si="175"/>
        <v>WE</v>
      </c>
    </row>
    <row r="2172" spans="12:16" x14ac:dyDescent="0.2">
      <c r="L2172" s="99">
        <f t="shared" si="176"/>
        <v>43961</v>
      </c>
      <c r="M2172" s="3">
        <f t="shared" si="172"/>
        <v>5</v>
      </c>
      <c r="N2172" s="3">
        <f t="shared" si="173"/>
        <v>2020</v>
      </c>
      <c r="O2172" s="3">
        <f t="shared" si="174"/>
        <v>1</v>
      </c>
      <c r="P2172" s="2" t="str">
        <f t="shared" si="175"/>
        <v>WE</v>
      </c>
    </row>
    <row r="2173" spans="12:16" x14ac:dyDescent="0.2">
      <c r="L2173" s="99">
        <f t="shared" si="176"/>
        <v>43962</v>
      </c>
      <c r="M2173" s="3">
        <f t="shared" si="172"/>
        <v>5</v>
      </c>
      <c r="N2173" s="3">
        <f t="shared" si="173"/>
        <v>2020</v>
      </c>
      <c r="O2173" s="3">
        <f t="shared" si="174"/>
        <v>2</v>
      </c>
      <c r="P2173" s="2" t="str">
        <f t="shared" si="175"/>
        <v>WD</v>
      </c>
    </row>
    <row r="2174" spans="12:16" x14ac:dyDescent="0.2">
      <c r="L2174" s="99">
        <f t="shared" si="176"/>
        <v>43963</v>
      </c>
      <c r="M2174" s="3">
        <f t="shared" si="172"/>
        <v>5</v>
      </c>
      <c r="N2174" s="3">
        <f t="shared" si="173"/>
        <v>2020</v>
      </c>
      <c r="O2174" s="3">
        <f t="shared" si="174"/>
        <v>3</v>
      </c>
      <c r="P2174" s="2" t="str">
        <f t="shared" si="175"/>
        <v>WD</v>
      </c>
    </row>
    <row r="2175" spans="12:16" x14ac:dyDescent="0.2">
      <c r="L2175" s="99">
        <f t="shared" si="176"/>
        <v>43964</v>
      </c>
      <c r="M2175" s="3">
        <f t="shared" si="172"/>
        <v>5</v>
      </c>
      <c r="N2175" s="3">
        <f t="shared" si="173"/>
        <v>2020</v>
      </c>
      <c r="O2175" s="3">
        <f t="shared" si="174"/>
        <v>4</v>
      </c>
      <c r="P2175" s="2" t="str">
        <f t="shared" si="175"/>
        <v>WD</v>
      </c>
    </row>
    <row r="2176" spans="12:16" x14ac:dyDescent="0.2">
      <c r="L2176" s="99">
        <f t="shared" si="176"/>
        <v>43965</v>
      </c>
      <c r="M2176" s="3">
        <f t="shared" si="172"/>
        <v>5</v>
      </c>
      <c r="N2176" s="3">
        <f t="shared" si="173"/>
        <v>2020</v>
      </c>
      <c r="O2176" s="3">
        <f t="shared" si="174"/>
        <v>5</v>
      </c>
      <c r="P2176" s="2" t="str">
        <f t="shared" si="175"/>
        <v>WD</v>
      </c>
    </row>
    <row r="2177" spans="12:16" x14ac:dyDescent="0.2">
      <c r="L2177" s="99">
        <f t="shared" si="176"/>
        <v>43966</v>
      </c>
      <c r="M2177" s="3">
        <f t="shared" si="172"/>
        <v>5</v>
      </c>
      <c r="N2177" s="3">
        <f t="shared" si="173"/>
        <v>2020</v>
      </c>
      <c r="O2177" s="3">
        <f t="shared" si="174"/>
        <v>6</v>
      </c>
      <c r="P2177" s="2" t="str">
        <f t="shared" si="175"/>
        <v>WD</v>
      </c>
    </row>
    <row r="2178" spans="12:16" x14ac:dyDescent="0.2">
      <c r="L2178" s="99">
        <f t="shared" si="176"/>
        <v>43967</v>
      </c>
      <c r="M2178" s="3">
        <f t="shared" si="172"/>
        <v>5</v>
      </c>
      <c r="N2178" s="3">
        <f t="shared" si="173"/>
        <v>2020</v>
      </c>
      <c r="O2178" s="3">
        <f t="shared" si="174"/>
        <v>7</v>
      </c>
      <c r="P2178" s="2" t="str">
        <f t="shared" si="175"/>
        <v>WE</v>
      </c>
    </row>
    <row r="2179" spans="12:16" x14ac:dyDescent="0.2">
      <c r="L2179" s="99">
        <f t="shared" si="176"/>
        <v>43968</v>
      </c>
      <c r="M2179" s="3">
        <f t="shared" ref="M2179:M2242" si="177">MONTH(L2179)</f>
        <v>5</v>
      </c>
      <c r="N2179" s="3">
        <f t="shared" ref="N2179:N2242" si="178">YEAR(L2179)</f>
        <v>2020</v>
      </c>
      <c r="O2179" s="3">
        <f t="shared" ref="O2179:O2242" si="179">WEEKDAY(L2179)</f>
        <v>1</v>
      </c>
      <c r="P2179" s="2" t="str">
        <f t="shared" ref="P2179:P2242" si="180">IF(O2179=1,"WE",IF(O2179=7,"WE","WD"))</f>
        <v>WE</v>
      </c>
    </row>
    <row r="2180" spans="12:16" x14ac:dyDescent="0.2">
      <c r="L2180" s="99">
        <f t="shared" si="176"/>
        <v>43969</v>
      </c>
      <c r="M2180" s="3">
        <f t="shared" si="177"/>
        <v>5</v>
      </c>
      <c r="N2180" s="3">
        <f t="shared" si="178"/>
        <v>2020</v>
      </c>
      <c r="O2180" s="3">
        <f t="shared" si="179"/>
        <v>2</v>
      </c>
      <c r="P2180" s="2" t="str">
        <f t="shared" si="180"/>
        <v>WD</v>
      </c>
    </row>
    <row r="2181" spans="12:16" x14ac:dyDescent="0.2">
      <c r="L2181" s="99">
        <f t="shared" si="176"/>
        <v>43970</v>
      </c>
      <c r="M2181" s="3">
        <f t="shared" si="177"/>
        <v>5</v>
      </c>
      <c r="N2181" s="3">
        <f t="shared" si="178"/>
        <v>2020</v>
      </c>
      <c r="O2181" s="3">
        <f t="shared" si="179"/>
        <v>3</v>
      </c>
      <c r="P2181" s="2" t="str">
        <f t="shared" si="180"/>
        <v>WD</v>
      </c>
    </row>
    <row r="2182" spans="12:16" x14ac:dyDescent="0.2">
      <c r="L2182" s="99">
        <f t="shared" si="176"/>
        <v>43971</v>
      </c>
      <c r="M2182" s="3">
        <f t="shared" si="177"/>
        <v>5</v>
      </c>
      <c r="N2182" s="3">
        <f t="shared" si="178"/>
        <v>2020</v>
      </c>
      <c r="O2182" s="3">
        <f t="shared" si="179"/>
        <v>4</v>
      </c>
      <c r="P2182" s="2" t="str">
        <f t="shared" si="180"/>
        <v>WD</v>
      </c>
    </row>
    <row r="2183" spans="12:16" x14ac:dyDescent="0.2">
      <c r="L2183" s="99">
        <f t="shared" si="176"/>
        <v>43972</v>
      </c>
      <c r="M2183" s="3">
        <f t="shared" si="177"/>
        <v>5</v>
      </c>
      <c r="N2183" s="3">
        <f t="shared" si="178"/>
        <v>2020</v>
      </c>
      <c r="O2183" s="3">
        <f t="shared" si="179"/>
        <v>5</v>
      </c>
      <c r="P2183" s="2" t="str">
        <f t="shared" si="180"/>
        <v>WD</v>
      </c>
    </row>
    <row r="2184" spans="12:16" x14ac:dyDescent="0.2">
      <c r="L2184" s="99">
        <f t="shared" si="176"/>
        <v>43973</v>
      </c>
      <c r="M2184" s="3">
        <f t="shared" si="177"/>
        <v>5</v>
      </c>
      <c r="N2184" s="3">
        <f t="shared" si="178"/>
        <v>2020</v>
      </c>
      <c r="O2184" s="3">
        <f t="shared" si="179"/>
        <v>6</v>
      </c>
      <c r="P2184" s="2" t="str">
        <f t="shared" si="180"/>
        <v>WD</v>
      </c>
    </row>
    <row r="2185" spans="12:16" x14ac:dyDescent="0.2">
      <c r="L2185" s="99">
        <f t="shared" si="176"/>
        <v>43974</v>
      </c>
      <c r="M2185" s="3">
        <f t="shared" si="177"/>
        <v>5</v>
      </c>
      <c r="N2185" s="3">
        <f t="shared" si="178"/>
        <v>2020</v>
      </c>
      <c r="O2185" s="3">
        <f t="shared" si="179"/>
        <v>7</v>
      </c>
      <c r="P2185" s="2" t="str">
        <f t="shared" si="180"/>
        <v>WE</v>
      </c>
    </row>
    <row r="2186" spans="12:16" x14ac:dyDescent="0.2">
      <c r="L2186" s="99">
        <f t="shared" si="176"/>
        <v>43975</v>
      </c>
      <c r="M2186" s="3">
        <f t="shared" si="177"/>
        <v>5</v>
      </c>
      <c r="N2186" s="3">
        <f t="shared" si="178"/>
        <v>2020</v>
      </c>
      <c r="O2186" s="3">
        <f t="shared" si="179"/>
        <v>1</v>
      </c>
      <c r="P2186" s="2" t="str">
        <f t="shared" si="180"/>
        <v>WE</v>
      </c>
    </row>
    <row r="2187" spans="12:16" x14ac:dyDescent="0.2">
      <c r="L2187" s="99">
        <f t="shared" si="176"/>
        <v>43976</v>
      </c>
      <c r="M2187" s="3">
        <f t="shared" si="177"/>
        <v>5</v>
      </c>
      <c r="N2187" s="3">
        <f t="shared" si="178"/>
        <v>2020</v>
      </c>
      <c r="O2187" s="3">
        <f t="shared" si="179"/>
        <v>2</v>
      </c>
      <c r="P2187" s="2" t="str">
        <f t="shared" si="180"/>
        <v>WD</v>
      </c>
    </row>
    <row r="2188" spans="12:16" x14ac:dyDescent="0.2">
      <c r="L2188" s="99">
        <f t="shared" si="176"/>
        <v>43977</v>
      </c>
      <c r="M2188" s="3">
        <f t="shared" si="177"/>
        <v>5</v>
      </c>
      <c r="N2188" s="3">
        <f t="shared" si="178"/>
        <v>2020</v>
      </c>
      <c r="O2188" s="3">
        <f t="shared" si="179"/>
        <v>3</v>
      </c>
      <c r="P2188" s="2" t="str">
        <f t="shared" si="180"/>
        <v>WD</v>
      </c>
    </row>
    <row r="2189" spans="12:16" x14ac:dyDescent="0.2">
      <c r="L2189" s="99">
        <f t="shared" si="176"/>
        <v>43978</v>
      </c>
      <c r="M2189" s="3">
        <f t="shared" si="177"/>
        <v>5</v>
      </c>
      <c r="N2189" s="3">
        <f t="shared" si="178"/>
        <v>2020</v>
      </c>
      <c r="O2189" s="3">
        <f t="shared" si="179"/>
        <v>4</v>
      </c>
      <c r="P2189" s="2" t="str">
        <f t="shared" si="180"/>
        <v>WD</v>
      </c>
    </row>
    <row r="2190" spans="12:16" x14ac:dyDescent="0.2">
      <c r="L2190" s="99">
        <f t="shared" si="176"/>
        <v>43979</v>
      </c>
      <c r="M2190" s="3">
        <f t="shared" si="177"/>
        <v>5</v>
      </c>
      <c r="N2190" s="3">
        <f t="shared" si="178"/>
        <v>2020</v>
      </c>
      <c r="O2190" s="3">
        <f t="shared" si="179"/>
        <v>5</v>
      </c>
      <c r="P2190" s="2" t="str">
        <f t="shared" si="180"/>
        <v>WD</v>
      </c>
    </row>
    <row r="2191" spans="12:16" x14ac:dyDescent="0.2">
      <c r="L2191" s="99">
        <f t="shared" si="176"/>
        <v>43980</v>
      </c>
      <c r="M2191" s="3">
        <f t="shared" si="177"/>
        <v>5</v>
      </c>
      <c r="N2191" s="3">
        <f t="shared" si="178"/>
        <v>2020</v>
      </c>
      <c r="O2191" s="3">
        <f t="shared" si="179"/>
        <v>6</v>
      </c>
      <c r="P2191" s="2" t="str">
        <f t="shared" si="180"/>
        <v>WD</v>
      </c>
    </row>
    <row r="2192" spans="12:16" x14ac:dyDescent="0.2">
      <c r="L2192" s="99">
        <f t="shared" si="176"/>
        <v>43981</v>
      </c>
      <c r="M2192" s="3">
        <f t="shared" si="177"/>
        <v>5</v>
      </c>
      <c r="N2192" s="3">
        <f t="shared" si="178"/>
        <v>2020</v>
      </c>
      <c r="O2192" s="3">
        <f t="shared" si="179"/>
        <v>7</v>
      </c>
      <c r="P2192" s="2" t="str">
        <f t="shared" si="180"/>
        <v>WE</v>
      </c>
    </row>
    <row r="2193" spans="12:16" x14ac:dyDescent="0.2">
      <c r="L2193" s="99">
        <f t="shared" si="176"/>
        <v>43982</v>
      </c>
      <c r="M2193" s="3">
        <f t="shared" si="177"/>
        <v>5</v>
      </c>
      <c r="N2193" s="3">
        <f t="shared" si="178"/>
        <v>2020</v>
      </c>
      <c r="O2193" s="3">
        <f t="shared" si="179"/>
        <v>1</v>
      </c>
      <c r="P2193" s="2" t="str">
        <f t="shared" si="180"/>
        <v>WE</v>
      </c>
    </row>
    <row r="2194" spans="12:16" x14ac:dyDescent="0.2">
      <c r="L2194" s="99">
        <f t="shared" si="176"/>
        <v>43983</v>
      </c>
      <c r="M2194" s="3">
        <f t="shared" si="177"/>
        <v>6</v>
      </c>
      <c r="N2194" s="3">
        <f t="shared" si="178"/>
        <v>2020</v>
      </c>
      <c r="O2194" s="3">
        <f t="shared" si="179"/>
        <v>2</v>
      </c>
      <c r="P2194" s="2" t="str">
        <f t="shared" si="180"/>
        <v>WD</v>
      </c>
    </row>
    <row r="2195" spans="12:16" x14ac:dyDescent="0.2">
      <c r="L2195" s="99">
        <f t="shared" si="176"/>
        <v>43984</v>
      </c>
      <c r="M2195" s="3">
        <f t="shared" si="177"/>
        <v>6</v>
      </c>
      <c r="N2195" s="3">
        <f t="shared" si="178"/>
        <v>2020</v>
      </c>
      <c r="O2195" s="3">
        <f t="shared" si="179"/>
        <v>3</v>
      </c>
      <c r="P2195" s="2" t="str">
        <f t="shared" si="180"/>
        <v>WD</v>
      </c>
    </row>
    <row r="2196" spans="12:16" x14ac:dyDescent="0.2">
      <c r="L2196" s="99">
        <f t="shared" si="176"/>
        <v>43985</v>
      </c>
      <c r="M2196" s="3">
        <f t="shared" si="177"/>
        <v>6</v>
      </c>
      <c r="N2196" s="3">
        <f t="shared" si="178"/>
        <v>2020</v>
      </c>
      <c r="O2196" s="3">
        <f t="shared" si="179"/>
        <v>4</v>
      </c>
      <c r="P2196" s="2" t="str">
        <f t="shared" si="180"/>
        <v>WD</v>
      </c>
    </row>
    <row r="2197" spans="12:16" x14ac:dyDescent="0.2">
      <c r="L2197" s="99">
        <f t="shared" si="176"/>
        <v>43986</v>
      </c>
      <c r="M2197" s="3">
        <f t="shared" si="177"/>
        <v>6</v>
      </c>
      <c r="N2197" s="3">
        <f t="shared" si="178"/>
        <v>2020</v>
      </c>
      <c r="O2197" s="3">
        <f t="shared" si="179"/>
        <v>5</v>
      </c>
      <c r="P2197" s="2" t="str">
        <f t="shared" si="180"/>
        <v>WD</v>
      </c>
    </row>
    <row r="2198" spans="12:16" x14ac:dyDescent="0.2">
      <c r="L2198" s="99">
        <f t="shared" si="176"/>
        <v>43987</v>
      </c>
      <c r="M2198" s="3">
        <f t="shared" si="177"/>
        <v>6</v>
      </c>
      <c r="N2198" s="3">
        <f t="shared" si="178"/>
        <v>2020</v>
      </c>
      <c r="O2198" s="3">
        <f t="shared" si="179"/>
        <v>6</v>
      </c>
      <c r="P2198" s="2" t="str">
        <f t="shared" si="180"/>
        <v>WD</v>
      </c>
    </row>
    <row r="2199" spans="12:16" x14ac:dyDescent="0.2">
      <c r="L2199" s="99">
        <f t="shared" si="176"/>
        <v>43988</v>
      </c>
      <c r="M2199" s="3">
        <f t="shared" si="177"/>
        <v>6</v>
      </c>
      <c r="N2199" s="3">
        <f t="shared" si="178"/>
        <v>2020</v>
      </c>
      <c r="O2199" s="3">
        <f t="shared" si="179"/>
        <v>7</v>
      </c>
      <c r="P2199" s="2" t="str">
        <f t="shared" si="180"/>
        <v>WE</v>
      </c>
    </row>
    <row r="2200" spans="12:16" x14ac:dyDescent="0.2">
      <c r="L2200" s="99">
        <f t="shared" si="176"/>
        <v>43989</v>
      </c>
      <c r="M2200" s="3">
        <f t="shared" si="177"/>
        <v>6</v>
      </c>
      <c r="N2200" s="3">
        <f t="shared" si="178"/>
        <v>2020</v>
      </c>
      <c r="O2200" s="3">
        <f t="shared" si="179"/>
        <v>1</v>
      </c>
      <c r="P2200" s="2" t="str">
        <f t="shared" si="180"/>
        <v>WE</v>
      </c>
    </row>
    <row r="2201" spans="12:16" x14ac:dyDescent="0.2">
      <c r="L2201" s="99">
        <f t="shared" si="176"/>
        <v>43990</v>
      </c>
      <c r="M2201" s="3">
        <f t="shared" si="177"/>
        <v>6</v>
      </c>
      <c r="N2201" s="3">
        <f t="shared" si="178"/>
        <v>2020</v>
      </c>
      <c r="O2201" s="3">
        <f t="shared" si="179"/>
        <v>2</v>
      </c>
      <c r="P2201" s="2" t="str">
        <f t="shared" si="180"/>
        <v>WD</v>
      </c>
    </row>
    <row r="2202" spans="12:16" x14ac:dyDescent="0.2">
      <c r="L2202" s="99">
        <f t="shared" si="176"/>
        <v>43991</v>
      </c>
      <c r="M2202" s="3">
        <f t="shared" si="177"/>
        <v>6</v>
      </c>
      <c r="N2202" s="3">
        <f t="shared" si="178"/>
        <v>2020</v>
      </c>
      <c r="O2202" s="3">
        <f t="shared" si="179"/>
        <v>3</v>
      </c>
      <c r="P2202" s="2" t="str">
        <f t="shared" si="180"/>
        <v>WD</v>
      </c>
    </row>
    <row r="2203" spans="12:16" x14ac:dyDescent="0.2">
      <c r="L2203" s="99">
        <f t="shared" si="176"/>
        <v>43992</v>
      </c>
      <c r="M2203" s="3">
        <f t="shared" si="177"/>
        <v>6</v>
      </c>
      <c r="N2203" s="3">
        <f t="shared" si="178"/>
        <v>2020</v>
      </c>
      <c r="O2203" s="3">
        <f t="shared" si="179"/>
        <v>4</v>
      </c>
      <c r="P2203" s="2" t="str">
        <f t="shared" si="180"/>
        <v>WD</v>
      </c>
    </row>
    <row r="2204" spans="12:16" x14ac:dyDescent="0.2">
      <c r="L2204" s="99">
        <f t="shared" si="176"/>
        <v>43993</v>
      </c>
      <c r="M2204" s="3">
        <f t="shared" si="177"/>
        <v>6</v>
      </c>
      <c r="N2204" s="3">
        <f t="shared" si="178"/>
        <v>2020</v>
      </c>
      <c r="O2204" s="3">
        <f t="shared" si="179"/>
        <v>5</v>
      </c>
      <c r="P2204" s="2" t="str">
        <f t="shared" si="180"/>
        <v>WD</v>
      </c>
    </row>
    <row r="2205" spans="12:16" x14ac:dyDescent="0.2">
      <c r="L2205" s="99">
        <f t="shared" si="176"/>
        <v>43994</v>
      </c>
      <c r="M2205" s="3">
        <f t="shared" si="177"/>
        <v>6</v>
      </c>
      <c r="N2205" s="3">
        <f t="shared" si="178"/>
        <v>2020</v>
      </c>
      <c r="O2205" s="3">
        <f t="shared" si="179"/>
        <v>6</v>
      </c>
      <c r="P2205" s="2" t="str">
        <f t="shared" si="180"/>
        <v>WD</v>
      </c>
    </row>
    <row r="2206" spans="12:16" x14ac:dyDescent="0.2">
      <c r="L2206" s="99">
        <f t="shared" si="176"/>
        <v>43995</v>
      </c>
      <c r="M2206" s="3">
        <f t="shared" si="177"/>
        <v>6</v>
      </c>
      <c r="N2206" s="3">
        <f t="shared" si="178"/>
        <v>2020</v>
      </c>
      <c r="O2206" s="3">
        <f t="shared" si="179"/>
        <v>7</v>
      </c>
      <c r="P2206" s="2" t="str">
        <f t="shared" si="180"/>
        <v>WE</v>
      </c>
    </row>
    <row r="2207" spans="12:16" x14ac:dyDescent="0.2">
      <c r="L2207" s="99">
        <f t="shared" si="176"/>
        <v>43996</v>
      </c>
      <c r="M2207" s="3">
        <f t="shared" si="177"/>
        <v>6</v>
      </c>
      <c r="N2207" s="3">
        <f t="shared" si="178"/>
        <v>2020</v>
      </c>
      <c r="O2207" s="3">
        <f t="shared" si="179"/>
        <v>1</v>
      </c>
      <c r="P2207" s="2" t="str">
        <f t="shared" si="180"/>
        <v>WE</v>
      </c>
    </row>
    <row r="2208" spans="12:16" x14ac:dyDescent="0.2">
      <c r="L2208" s="99">
        <f t="shared" si="176"/>
        <v>43997</v>
      </c>
      <c r="M2208" s="3">
        <f t="shared" si="177"/>
        <v>6</v>
      </c>
      <c r="N2208" s="3">
        <f t="shared" si="178"/>
        <v>2020</v>
      </c>
      <c r="O2208" s="3">
        <f t="shared" si="179"/>
        <v>2</v>
      </c>
      <c r="P2208" s="2" t="str">
        <f t="shared" si="180"/>
        <v>WD</v>
      </c>
    </row>
    <row r="2209" spans="12:16" x14ac:dyDescent="0.2">
      <c r="L2209" s="99">
        <f t="shared" si="176"/>
        <v>43998</v>
      </c>
      <c r="M2209" s="3">
        <f t="shared" si="177"/>
        <v>6</v>
      </c>
      <c r="N2209" s="3">
        <f t="shared" si="178"/>
        <v>2020</v>
      </c>
      <c r="O2209" s="3">
        <f t="shared" si="179"/>
        <v>3</v>
      </c>
      <c r="P2209" s="2" t="str">
        <f t="shared" si="180"/>
        <v>WD</v>
      </c>
    </row>
    <row r="2210" spans="12:16" x14ac:dyDescent="0.2">
      <c r="L2210" s="99">
        <f t="shared" si="176"/>
        <v>43999</v>
      </c>
      <c r="M2210" s="3">
        <f t="shared" si="177"/>
        <v>6</v>
      </c>
      <c r="N2210" s="3">
        <f t="shared" si="178"/>
        <v>2020</v>
      </c>
      <c r="O2210" s="3">
        <f t="shared" si="179"/>
        <v>4</v>
      </c>
      <c r="P2210" s="2" t="str">
        <f t="shared" si="180"/>
        <v>WD</v>
      </c>
    </row>
    <row r="2211" spans="12:16" x14ac:dyDescent="0.2">
      <c r="L2211" s="99">
        <f t="shared" si="176"/>
        <v>44000</v>
      </c>
      <c r="M2211" s="3">
        <f t="shared" si="177"/>
        <v>6</v>
      </c>
      <c r="N2211" s="3">
        <f t="shared" si="178"/>
        <v>2020</v>
      </c>
      <c r="O2211" s="3">
        <f t="shared" si="179"/>
        <v>5</v>
      </c>
      <c r="P2211" s="2" t="str">
        <f t="shared" si="180"/>
        <v>WD</v>
      </c>
    </row>
    <row r="2212" spans="12:16" x14ac:dyDescent="0.2">
      <c r="L2212" s="99">
        <f t="shared" si="176"/>
        <v>44001</v>
      </c>
      <c r="M2212" s="3">
        <f t="shared" si="177"/>
        <v>6</v>
      </c>
      <c r="N2212" s="3">
        <f t="shared" si="178"/>
        <v>2020</v>
      </c>
      <c r="O2212" s="3">
        <f t="shared" si="179"/>
        <v>6</v>
      </c>
      <c r="P2212" s="2" t="str">
        <f t="shared" si="180"/>
        <v>WD</v>
      </c>
    </row>
    <row r="2213" spans="12:16" x14ac:dyDescent="0.2">
      <c r="L2213" s="99">
        <f t="shared" si="176"/>
        <v>44002</v>
      </c>
      <c r="M2213" s="3">
        <f t="shared" si="177"/>
        <v>6</v>
      </c>
      <c r="N2213" s="3">
        <f t="shared" si="178"/>
        <v>2020</v>
      </c>
      <c r="O2213" s="3">
        <f t="shared" si="179"/>
        <v>7</v>
      </c>
      <c r="P2213" s="2" t="str">
        <f t="shared" si="180"/>
        <v>WE</v>
      </c>
    </row>
    <row r="2214" spans="12:16" x14ac:dyDescent="0.2">
      <c r="L2214" s="99">
        <f t="shared" si="176"/>
        <v>44003</v>
      </c>
      <c r="M2214" s="3">
        <f t="shared" si="177"/>
        <v>6</v>
      </c>
      <c r="N2214" s="3">
        <f t="shared" si="178"/>
        <v>2020</v>
      </c>
      <c r="O2214" s="3">
        <f t="shared" si="179"/>
        <v>1</v>
      </c>
      <c r="P2214" s="2" t="str">
        <f t="shared" si="180"/>
        <v>WE</v>
      </c>
    </row>
    <row r="2215" spans="12:16" x14ac:dyDescent="0.2">
      <c r="L2215" s="99">
        <f t="shared" ref="L2215:L2278" si="181">+L2214+1</f>
        <v>44004</v>
      </c>
      <c r="M2215" s="3">
        <f t="shared" si="177"/>
        <v>6</v>
      </c>
      <c r="N2215" s="3">
        <f t="shared" si="178"/>
        <v>2020</v>
      </c>
      <c r="O2215" s="3">
        <f t="shared" si="179"/>
        <v>2</v>
      </c>
      <c r="P2215" s="2" t="str">
        <f t="shared" si="180"/>
        <v>WD</v>
      </c>
    </row>
    <row r="2216" spans="12:16" x14ac:dyDescent="0.2">
      <c r="L2216" s="99">
        <f t="shared" si="181"/>
        <v>44005</v>
      </c>
      <c r="M2216" s="3">
        <f t="shared" si="177"/>
        <v>6</v>
      </c>
      <c r="N2216" s="3">
        <f t="shared" si="178"/>
        <v>2020</v>
      </c>
      <c r="O2216" s="3">
        <f t="shared" si="179"/>
        <v>3</v>
      </c>
      <c r="P2216" s="2" t="str">
        <f t="shared" si="180"/>
        <v>WD</v>
      </c>
    </row>
    <row r="2217" spans="12:16" x14ac:dyDescent="0.2">
      <c r="L2217" s="99">
        <f t="shared" si="181"/>
        <v>44006</v>
      </c>
      <c r="M2217" s="3">
        <f t="shared" si="177"/>
        <v>6</v>
      </c>
      <c r="N2217" s="3">
        <f t="shared" si="178"/>
        <v>2020</v>
      </c>
      <c r="O2217" s="3">
        <f t="shared" si="179"/>
        <v>4</v>
      </c>
      <c r="P2217" s="2" t="str">
        <f t="shared" si="180"/>
        <v>WD</v>
      </c>
    </row>
    <row r="2218" spans="12:16" x14ac:dyDescent="0.2">
      <c r="L2218" s="99">
        <f t="shared" si="181"/>
        <v>44007</v>
      </c>
      <c r="M2218" s="3">
        <f t="shared" si="177"/>
        <v>6</v>
      </c>
      <c r="N2218" s="3">
        <f t="shared" si="178"/>
        <v>2020</v>
      </c>
      <c r="O2218" s="3">
        <f t="shared" si="179"/>
        <v>5</v>
      </c>
      <c r="P2218" s="2" t="str">
        <f t="shared" si="180"/>
        <v>WD</v>
      </c>
    </row>
    <row r="2219" spans="12:16" x14ac:dyDescent="0.2">
      <c r="L2219" s="99">
        <f t="shared" si="181"/>
        <v>44008</v>
      </c>
      <c r="M2219" s="3">
        <f t="shared" si="177"/>
        <v>6</v>
      </c>
      <c r="N2219" s="3">
        <f t="shared" si="178"/>
        <v>2020</v>
      </c>
      <c r="O2219" s="3">
        <f t="shared" si="179"/>
        <v>6</v>
      </c>
      <c r="P2219" s="2" t="str">
        <f t="shared" si="180"/>
        <v>WD</v>
      </c>
    </row>
    <row r="2220" spans="12:16" x14ac:dyDescent="0.2">
      <c r="L2220" s="99">
        <f t="shared" si="181"/>
        <v>44009</v>
      </c>
      <c r="M2220" s="3">
        <f t="shared" si="177"/>
        <v>6</v>
      </c>
      <c r="N2220" s="3">
        <f t="shared" si="178"/>
        <v>2020</v>
      </c>
      <c r="O2220" s="3">
        <f t="shared" si="179"/>
        <v>7</v>
      </c>
      <c r="P2220" s="2" t="str">
        <f t="shared" si="180"/>
        <v>WE</v>
      </c>
    </row>
    <row r="2221" spans="12:16" x14ac:dyDescent="0.2">
      <c r="L2221" s="99">
        <f t="shared" si="181"/>
        <v>44010</v>
      </c>
      <c r="M2221" s="3">
        <f t="shared" si="177"/>
        <v>6</v>
      </c>
      <c r="N2221" s="3">
        <f t="shared" si="178"/>
        <v>2020</v>
      </c>
      <c r="O2221" s="3">
        <f t="shared" si="179"/>
        <v>1</v>
      </c>
      <c r="P2221" s="2" t="str">
        <f t="shared" si="180"/>
        <v>WE</v>
      </c>
    </row>
    <row r="2222" spans="12:16" x14ac:dyDescent="0.2">
      <c r="L2222" s="99">
        <f t="shared" si="181"/>
        <v>44011</v>
      </c>
      <c r="M2222" s="3">
        <f t="shared" si="177"/>
        <v>6</v>
      </c>
      <c r="N2222" s="3">
        <f t="shared" si="178"/>
        <v>2020</v>
      </c>
      <c r="O2222" s="3">
        <f t="shared" si="179"/>
        <v>2</v>
      </c>
      <c r="P2222" s="2" t="str">
        <f t="shared" si="180"/>
        <v>WD</v>
      </c>
    </row>
    <row r="2223" spans="12:16" x14ac:dyDescent="0.2">
      <c r="L2223" s="99">
        <f t="shared" si="181"/>
        <v>44012</v>
      </c>
      <c r="M2223" s="3">
        <f t="shared" si="177"/>
        <v>6</v>
      </c>
      <c r="N2223" s="3">
        <f t="shared" si="178"/>
        <v>2020</v>
      </c>
      <c r="O2223" s="3">
        <f t="shared" si="179"/>
        <v>3</v>
      </c>
      <c r="P2223" s="2" t="str">
        <f t="shared" si="180"/>
        <v>WD</v>
      </c>
    </row>
    <row r="2224" spans="12:16" x14ac:dyDescent="0.2">
      <c r="L2224" s="99">
        <f t="shared" si="181"/>
        <v>44013</v>
      </c>
      <c r="M2224" s="3">
        <f t="shared" si="177"/>
        <v>7</v>
      </c>
      <c r="N2224" s="3">
        <f t="shared" si="178"/>
        <v>2020</v>
      </c>
      <c r="O2224" s="3">
        <f t="shared" si="179"/>
        <v>4</v>
      </c>
      <c r="P2224" s="2" t="str">
        <f t="shared" si="180"/>
        <v>WD</v>
      </c>
    </row>
    <row r="2225" spans="12:16" x14ac:dyDescent="0.2">
      <c r="L2225" s="99">
        <f t="shared" si="181"/>
        <v>44014</v>
      </c>
      <c r="M2225" s="3">
        <f t="shared" si="177"/>
        <v>7</v>
      </c>
      <c r="N2225" s="3">
        <f t="shared" si="178"/>
        <v>2020</v>
      </c>
      <c r="O2225" s="3">
        <f t="shared" si="179"/>
        <v>5</v>
      </c>
      <c r="P2225" s="2" t="str">
        <f t="shared" si="180"/>
        <v>WD</v>
      </c>
    </row>
    <row r="2226" spans="12:16" x14ac:dyDescent="0.2">
      <c r="L2226" s="99">
        <f t="shared" si="181"/>
        <v>44015</v>
      </c>
      <c r="M2226" s="3">
        <f t="shared" si="177"/>
        <v>7</v>
      </c>
      <c r="N2226" s="3">
        <f t="shared" si="178"/>
        <v>2020</v>
      </c>
      <c r="O2226" s="3">
        <f t="shared" si="179"/>
        <v>6</v>
      </c>
      <c r="P2226" s="2" t="str">
        <f t="shared" si="180"/>
        <v>WD</v>
      </c>
    </row>
    <row r="2227" spans="12:16" x14ac:dyDescent="0.2">
      <c r="L2227" s="99">
        <f t="shared" si="181"/>
        <v>44016</v>
      </c>
      <c r="M2227" s="3">
        <f t="shared" si="177"/>
        <v>7</v>
      </c>
      <c r="N2227" s="3">
        <f t="shared" si="178"/>
        <v>2020</v>
      </c>
      <c r="O2227" s="3">
        <f t="shared" si="179"/>
        <v>7</v>
      </c>
      <c r="P2227" s="2" t="str">
        <f t="shared" si="180"/>
        <v>WE</v>
      </c>
    </row>
    <row r="2228" spans="12:16" x14ac:dyDescent="0.2">
      <c r="L2228" s="99">
        <f t="shared" si="181"/>
        <v>44017</v>
      </c>
      <c r="M2228" s="3">
        <f t="shared" si="177"/>
        <v>7</v>
      </c>
      <c r="N2228" s="3">
        <f t="shared" si="178"/>
        <v>2020</v>
      </c>
      <c r="O2228" s="3">
        <f t="shared" si="179"/>
        <v>1</v>
      </c>
      <c r="P2228" s="2" t="str">
        <f t="shared" si="180"/>
        <v>WE</v>
      </c>
    </row>
    <row r="2229" spans="12:16" x14ac:dyDescent="0.2">
      <c r="L2229" s="99">
        <f t="shared" si="181"/>
        <v>44018</v>
      </c>
      <c r="M2229" s="3">
        <f t="shared" si="177"/>
        <v>7</v>
      </c>
      <c r="N2229" s="3">
        <f t="shared" si="178"/>
        <v>2020</v>
      </c>
      <c r="O2229" s="3">
        <f t="shared" si="179"/>
        <v>2</v>
      </c>
      <c r="P2229" s="2" t="str">
        <f t="shared" si="180"/>
        <v>WD</v>
      </c>
    </row>
    <row r="2230" spans="12:16" x14ac:dyDescent="0.2">
      <c r="L2230" s="99">
        <f t="shared" si="181"/>
        <v>44019</v>
      </c>
      <c r="M2230" s="3">
        <f t="shared" si="177"/>
        <v>7</v>
      </c>
      <c r="N2230" s="3">
        <f t="shared" si="178"/>
        <v>2020</v>
      </c>
      <c r="O2230" s="3">
        <f t="shared" si="179"/>
        <v>3</v>
      </c>
      <c r="P2230" s="2" t="str">
        <f t="shared" si="180"/>
        <v>WD</v>
      </c>
    </row>
    <row r="2231" spans="12:16" x14ac:dyDescent="0.2">
      <c r="L2231" s="99">
        <f t="shared" si="181"/>
        <v>44020</v>
      </c>
      <c r="M2231" s="3">
        <f t="shared" si="177"/>
        <v>7</v>
      </c>
      <c r="N2231" s="3">
        <f t="shared" si="178"/>
        <v>2020</v>
      </c>
      <c r="O2231" s="3">
        <f t="shared" si="179"/>
        <v>4</v>
      </c>
      <c r="P2231" s="2" t="str">
        <f t="shared" si="180"/>
        <v>WD</v>
      </c>
    </row>
    <row r="2232" spans="12:16" x14ac:dyDescent="0.2">
      <c r="L2232" s="99">
        <f t="shared" si="181"/>
        <v>44021</v>
      </c>
      <c r="M2232" s="3">
        <f t="shared" si="177"/>
        <v>7</v>
      </c>
      <c r="N2232" s="3">
        <f t="shared" si="178"/>
        <v>2020</v>
      </c>
      <c r="O2232" s="3">
        <f t="shared" si="179"/>
        <v>5</v>
      </c>
      <c r="P2232" s="2" t="str">
        <f t="shared" si="180"/>
        <v>WD</v>
      </c>
    </row>
    <row r="2233" spans="12:16" x14ac:dyDescent="0.2">
      <c r="L2233" s="99">
        <f t="shared" si="181"/>
        <v>44022</v>
      </c>
      <c r="M2233" s="3">
        <f t="shared" si="177"/>
        <v>7</v>
      </c>
      <c r="N2233" s="3">
        <f t="shared" si="178"/>
        <v>2020</v>
      </c>
      <c r="O2233" s="3">
        <f t="shared" si="179"/>
        <v>6</v>
      </c>
      <c r="P2233" s="2" t="str">
        <f t="shared" si="180"/>
        <v>WD</v>
      </c>
    </row>
    <row r="2234" spans="12:16" x14ac:dyDescent="0.2">
      <c r="L2234" s="99">
        <f t="shared" si="181"/>
        <v>44023</v>
      </c>
      <c r="M2234" s="3">
        <f t="shared" si="177"/>
        <v>7</v>
      </c>
      <c r="N2234" s="3">
        <f t="shared" si="178"/>
        <v>2020</v>
      </c>
      <c r="O2234" s="3">
        <f t="shared" si="179"/>
        <v>7</v>
      </c>
      <c r="P2234" s="2" t="str">
        <f t="shared" si="180"/>
        <v>WE</v>
      </c>
    </row>
    <row r="2235" spans="12:16" x14ac:dyDescent="0.2">
      <c r="L2235" s="99">
        <f t="shared" si="181"/>
        <v>44024</v>
      </c>
      <c r="M2235" s="3">
        <f t="shared" si="177"/>
        <v>7</v>
      </c>
      <c r="N2235" s="3">
        <f t="shared" si="178"/>
        <v>2020</v>
      </c>
      <c r="O2235" s="3">
        <f t="shared" si="179"/>
        <v>1</v>
      </c>
      <c r="P2235" s="2" t="str">
        <f t="shared" si="180"/>
        <v>WE</v>
      </c>
    </row>
    <row r="2236" spans="12:16" x14ac:dyDescent="0.2">
      <c r="L2236" s="99">
        <f t="shared" si="181"/>
        <v>44025</v>
      </c>
      <c r="M2236" s="3">
        <f t="shared" si="177"/>
        <v>7</v>
      </c>
      <c r="N2236" s="3">
        <f t="shared" si="178"/>
        <v>2020</v>
      </c>
      <c r="O2236" s="3">
        <f t="shared" si="179"/>
        <v>2</v>
      </c>
      <c r="P2236" s="2" t="str">
        <f t="shared" si="180"/>
        <v>WD</v>
      </c>
    </row>
    <row r="2237" spans="12:16" x14ac:dyDescent="0.2">
      <c r="L2237" s="99">
        <f t="shared" si="181"/>
        <v>44026</v>
      </c>
      <c r="M2237" s="3">
        <f t="shared" si="177"/>
        <v>7</v>
      </c>
      <c r="N2237" s="3">
        <f t="shared" si="178"/>
        <v>2020</v>
      </c>
      <c r="O2237" s="3">
        <f t="shared" si="179"/>
        <v>3</v>
      </c>
      <c r="P2237" s="2" t="str">
        <f t="shared" si="180"/>
        <v>WD</v>
      </c>
    </row>
    <row r="2238" spans="12:16" x14ac:dyDescent="0.2">
      <c r="L2238" s="99">
        <f t="shared" si="181"/>
        <v>44027</v>
      </c>
      <c r="M2238" s="3">
        <f t="shared" si="177"/>
        <v>7</v>
      </c>
      <c r="N2238" s="3">
        <f t="shared" si="178"/>
        <v>2020</v>
      </c>
      <c r="O2238" s="3">
        <f t="shared" si="179"/>
        <v>4</v>
      </c>
      <c r="P2238" s="2" t="str">
        <f t="shared" si="180"/>
        <v>WD</v>
      </c>
    </row>
    <row r="2239" spans="12:16" x14ac:dyDescent="0.2">
      <c r="L2239" s="99">
        <f t="shared" si="181"/>
        <v>44028</v>
      </c>
      <c r="M2239" s="3">
        <f t="shared" si="177"/>
        <v>7</v>
      </c>
      <c r="N2239" s="3">
        <f t="shared" si="178"/>
        <v>2020</v>
      </c>
      <c r="O2239" s="3">
        <f t="shared" si="179"/>
        <v>5</v>
      </c>
      <c r="P2239" s="2" t="str">
        <f t="shared" si="180"/>
        <v>WD</v>
      </c>
    </row>
    <row r="2240" spans="12:16" x14ac:dyDescent="0.2">
      <c r="L2240" s="99">
        <f t="shared" si="181"/>
        <v>44029</v>
      </c>
      <c r="M2240" s="3">
        <f t="shared" si="177"/>
        <v>7</v>
      </c>
      <c r="N2240" s="3">
        <f t="shared" si="178"/>
        <v>2020</v>
      </c>
      <c r="O2240" s="3">
        <f t="shared" si="179"/>
        <v>6</v>
      </c>
      <c r="P2240" s="2" t="str">
        <f t="shared" si="180"/>
        <v>WD</v>
      </c>
    </row>
    <row r="2241" spans="12:16" x14ac:dyDescent="0.2">
      <c r="L2241" s="99">
        <f t="shared" si="181"/>
        <v>44030</v>
      </c>
      <c r="M2241" s="3">
        <f t="shared" si="177"/>
        <v>7</v>
      </c>
      <c r="N2241" s="3">
        <f t="shared" si="178"/>
        <v>2020</v>
      </c>
      <c r="O2241" s="3">
        <f t="shared" si="179"/>
        <v>7</v>
      </c>
      <c r="P2241" s="2" t="str">
        <f t="shared" si="180"/>
        <v>WE</v>
      </c>
    </row>
    <row r="2242" spans="12:16" x14ac:dyDescent="0.2">
      <c r="L2242" s="99">
        <f t="shared" si="181"/>
        <v>44031</v>
      </c>
      <c r="M2242" s="3">
        <f t="shared" si="177"/>
        <v>7</v>
      </c>
      <c r="N2242" s="3">
        <f t="shared" si="178"/>
        <v>2020</v>
      </c>
      <c r="O2242" s="3">
        <f t="shared" si="179"/>
        <v>1</v>
      </c>
      <c r="P2242" s="2" t="str">
        <f t="shared" si="180"/>
        <v>WE</v>
      </c>
    </row>
    <row r="2243" spans="12:16" x14ac:dyDescent="0.2">
      <c r="L2243" s="99">
        <f t="shared" si="181"/>
        <v>44032</v>
      </c>
      <c r="M2243" s="3">
        <f t="shared" ref="M2243:M2306" si="182">MONTH(L2243)</f>
        <v>7</v>
      </c>
      <c r="N2243" s="3">
        <f t="shared" ref="N2243:N2306" si="183">YEAR(L2243)</f>
        <v>2020</v>
      </c>
      <c r="O2243" s="3">
        <f t="shared" ref="O2243:O2306" si="184">WEEKDAY(L2243)</f>
        <v>2</v>
      </c>
      <c r="P2243" s="2" t="str">
        <f t="shared" ref="P2243:P2306" si="185">IF(O2243=1,"WE",IF(O2243=7,"WE","WD"))</f>
        <v>WD</v>
      </c>
    </row>
    <row r="2244" spans="12:16" x14ac:dyDescent="0.2">
      <c r="L2244" s="99">
        <f t="shared" si="181"/>
        <v>44033</v>
      </c>
      <c r="M2244" s="3">
        <f t="shared" si="182"/>
        <v>7</v>
      </c>
      <c r="N2244" s="3">
        <f t="shared" si="183"/>
        <v>2020</v>
      </c>
      <c r="O2244" s="3">
        <f t="shared" si="184"/>
        <v>3</v>
      </c>
      <c r="P2244" s="2" t="str">
        <f t="shared" si="185"/>
        <v>WD</v>
      </c>
    </row>
    <row r="2245" spans="12:16" x14ac:dyDescent="0.2">
      <c r="L2245" s="99">
        <f t="shared" si="181"/>
        <v>44034</v>
      </c>
      <c r="M2245" s="3">
        <f t="shared" si="182"/>
        <v>7</v>
      </c>
      <c r="N2245" s="3">
        <f t="shared" si="183"/>
        <v>2020</v>
      </c>
      <c r="O2245" s="3">
        <f t="shared" si="184"/>
        <v>4</v>
      </c>
      <c r="P2245" s="2" t="str">
        <f t="shared" si="185"/>
        <v>WD</v>
      </c>
    </row>
    <row r="2246" spans="12:16" x14ac:dyDescent="0.2">
      <c r="L2246" s="99">
        <f t="shared" si="181"/>
        <v>44035</v>
      </c>
      <c r="M2246" s="3">
        <f t="shared" si="182"/>
        <v>7</v>
      </c>
      <c r="N2246" s="3">
        <f t="shared" si="183"/>
        <v>2020</v>
      </c>
      <c r="O2246" s="3">
        <f t="shared" si="184"/>
        <v>5</v>
      </c>
      <c r="P2246" s="2" t="str">
        <f t="shared" si="185"/>
        <v>WD</v>
      </c>
    </row>
    <row r="2247" spans="12:16" x14ac:dyDescent="0.2">
      <c r="L2247" s="99">
        <f t="shared" si="181"/>
        <v>44036</v>
      </c>
      <c r="M2247" s="3">
        <f t="shared" si="182"/>
        <v>7</v>
      </c>
      <c r="N2247" s="3">
        <f t="shared" si="183"/>
        <v>2020</v>
      </c>
      <c r="O2247" s="3">
        <f t="shared" si="184"/>
        <v>6</v>
      </c>
      <c r="P2247" s="2" t="str">
        <f t="shared" si="185"/>
        <v>WD</v>
      </c>
    </row>
    <row r="2248" spans="12:16" x14ac:dyDescent="0.2">
      <c r="L2248" s="99">
        <f t="shared" si="181"/>
        <v>44037</v>
      </c>
      <c r="M2248" s="3">
        <f t="shared" si="182"/>
        <v>7</v>
      </c>
      <c r="N2248" s="3">
        <f t="shared" si="183"/>
        <v>2020</v>
      </c>
      <c r="O2248" s="3">
        <f t="shared" si="184"/>
        <v>7</v>
      </c>
      <c r="P2248" s="2" t="str">
        <f t="shared" si="185"/>
        <v>WE</v>
      </c>
    </row>
    <row r="2249" spans="12:16" x14ac:dyDescent="0.2">
      <c r="L2249" s="99">
        <f t="shared" si="181"/>
        <v>44038</v>
      </c>
      <c r="M2249" s="3">
        <f t="shared" si="182"/>
        <v>7</v>
      </c>
      <c r="N2249" s="3">
        <f t="shared" si="183"/>
        <v>2020</v>
      </c>
      <c r="O2249" s="3">
        <f t="shared" si="184"/>
        <v>1</v>
      </c>
      <c r="P2249" s="2" t="str">
        <f t="shared" si="185"/>
        <v>WE</v>
      </c>
    </row>
    <row r="2250" spans="12:16" x14ac:dyDescent="0.2">
      <c r="L2250" s="99">
        <f t="shared" si="181"/>
        <v>44039</v>
      </c>
      <c r="M2250" s="3">
        <f t="shared" si="182"/>
        <v>7</v>
      </c>
      <c r="N2250" s="3">
        <f t="shared" si="183"/>
        <v>2020</v>
      </c>
      <c r="O2250" s="3">
        <f t="shared" si="184"/>
        <v>2</v>
      </c>
      <c r="P2250" s="2" t="str">
        <f t="shared" si="185"/>
        <v>WD</v>
      </c>
    </row>
    <row r="2251" spans="12:16" x14ac:dyDescent="0.2">
      <c r="L2251" s="99">
        <f t="shared" si="181"/>
        <v>44040</v>
      </c>
      <c r="M2251" s="3">
        <f t="shared" si="182"/>
        <v>7</v>
      </c>
      <c r="N2251" s="3">
        <f t="shared" si="183"/>
        <v>2020</v>
      </c>
      <c r="O2251" s="3">
        <f t="shared" si="184"/>
        <v>3</v>
      </c>
      <c r="P2251" s="2" t="str">
        <f t="shared" si="185"/>
        <v>WD</v>
      </c>
    </row>
    <row r="2252" spans="12:16" x14ac:dyDescent="0.2">
      <c r="L2252" s="99">
        <f t="shared" si="181"/>
        <v>44041</v>
      </c>
      <c r="M2252" s="3">
        <f t="shared" si="182"/>
        <v>7</v>
      </c>
      <c r="N2252" s="3">
        <f t="shared" si="183"/>
        <v>2020</v>
      </c>
      <c r="O2252" s="3">
        <f t="shared" si="184"/>
        <v>4</v>
      </c>
      <c r="P2252" s="2" t="str">
        <f t="shared" si="185"/>
        <v>WD</v>
      </c>
    </row>
    <row r="2253" spans="12:16" x14ac:dyDescent="0.2">
      <c r="L2253" s="99">
        <f t="shared" si="181"/>
        <v>44042</v>
      </c>
      <c r="M2253" s="3">
        <f t="shared" si="182"/>
        <v>7</v>
      </c>
      <c r="N2253" s="3">
        <f t="shared" si="183"/>
        <v>2020</v>
      </c>
      <c r="O2253" s="3">
        <f t="shared" si="184"/>
        <v>5</v>
      </c>
      <c r="P2253" s="2" t="str">
        <f t="shared" si="185"/>
        <v>WD</v>
      </c>
    </row>
    <row r="2254" spans="12:16" x14ac:dyDescent="0.2">
      <c r="L2254" s="99">
        <f t="shared" si="181"/>
        <v>44043</v>
      </c>
      <c r="M2254" s="3">
        <f t="shared" si="182"/>
        <v>7</v>
      </c>
      <c r="N2254" s="3">
        <f t="shared" si="183"/>
        <v>2020</v>
      </c>
      <c r="O2254" s="3">
        <f t="shared" si="184"/>
        <v>6</v>
      </c>
      <c r="P2254" s="2" t="str">
        <f t="shared" si="185"/>
        <v>WD</v>
      </c>
    </row>
    <row r="2255" spans="12:16" x14ac:dyDescent="0.2">
      <c r="L2255" s="99">
        <f t="shared" si="181"/>
        <v>44044</v>
      </c>
      <c r="M2255" s="3">
        <f t="shared" si="182"/>
        <v>8</v>
      </c>
      <c r="N2255" s="3">
        <f t="shared" si="183"/>
        <v>2020</v>
      </c>
      <c r="O2255" s="3">
        <f t="shared" si="184"/>
        <v>7</v>
      </c>
      <c r="P2255" s="2" t="str">
        <f t="shared" si="185"/>
        <v>WE</v>
      </c>
    </row>
    <row r="2256" spans="12:16" x14ac:dyDescent="0.2">
      <c r="L2256" s="99">
        <f t="shared" si="181"/>
        <v>44045</v>
      </c>
      <c r="M2256" s="3">
        <f t="shared" si="182"/>
        <v>8</v>
      </c>
      <c r="N2256" s="3">
        <f t="shared" si="183"/>
        <v>2020</v>
      </c>
      <c r="O2256" s="3">
        <f t="shared" si="184"/>
        <v>1</v>
      </c>
      <c r="P2256" s="2" t="str">
        <f t="shared" si="185"/>
        <v>WE</v>
      </c>
    </row>
    <row r="2257" spans="12:16" x14ac:dyDescent="0.2">
      <c r="L2257" s="99">
        <f t="shared" si="181"/>
        <v>44046</v>
      </c>
      <c r="M2257" s="3">
        <f t="shared" si="182"/>
        <v>8</v>
      </c>
      <c r="N2257" s="3">
        <f t="shared" si="183"/>
        <v>2020</v>
      </c>
      <c r="O2257" s="3">
        <f t="shared" si="184"/>
        <v>2</v>
      </c>
      <c r="P2257" s="2" t="str">
        <f t="shared" si="185"/>
        <v>WD</v>
      </c>
    </row>
    <row r="2258" spans="12:16" x14ac:dyDescent="0.2">
      <c r="L2258" s="99">
        <f t="shared" si="181"/>
        <v>44047</v>
      </c>
      <c r="M2258" s="3">
        <f t="shared" si="182"/>
        <v>8</v>
      </c>
      <c r="N2258" s="3">
        <f t="shared" si="183"/>
        <v>2020</v>
      </c>
      <c r="O2258" s="3">
        <f t="shared" si="184"/>
        <v>3</v>
      </c>
      <c r="P2258" s="2" t="str">
        <f t="shared" si="185"/>
        <v>WD</v>
      </c>
    </row>
    <row r="2259" spans="12:16" x14ac:dyDescent="0.2">
      <c r="L2259" s="99">
        <f t="shared" si="181"/>
        <v>44048</v>
      </c>
      <c r="M2259" s="3">
        <f t="shared" si="182"/>
        <v>8</v>
      </c>
      <c r="N2259" s="3">
        <f t="shared" si="183"/>
        <v>2020</v>
      </c>
      <c r="O2259" s="3">
        <f t="shared" si="184"/>
        <v>4</v>
      </c>
      <c r="P2259" s="2" t="str">
        <f t="shared" si="185"/>
        <v>WD</v>
      </c>
    </row>
    <row r="2260" spans="12:16" x14ac:dyDescent="0.2">
      <c r="L2260" s="99">
        <f t="shared" si="181"/>
        <v>44049</v>
      </c>
      <c r="M2260" s="3">
        <f t="shared" si="182"/>
        <v>8</v>
      </c>
      <c r="N2260" s="3">
        <f t="shared" si="183"/>
        <v>2020</v>
      </c>
      <c r="O2260" s="3">
        <f t="shared" si="184"/>
        <v>5</v>
      </c>
      <c r="P2260" s="2" t="str">
        <f t="shared" si="185"/>
        <v>WD</v>
      </c>
    </row>
    <row r="2261" spans="12:16" x14ac:dyDescent="0.2">
      <c r="L2261" s="99">
        <f t="shared" si="181"/>
        <v>44050</v>
      </c>
      <c r="M2261" s="3">
        <f t="shared" si="182"/>
        <v>8</v>
      </c>
      <c r="N2261" s="3">
        <f t="shared" si="183"/>
        <v>2020</v>
      </c>
      <c r="O2261" s="3">
        <f t="shared" si="184"/>
        <v>6</v>
      </c>
      <c r="P2261" s="2" t="str">
        <f t="shared" si="185"/>
        <v>WD</v>
      </c>
    </row>
    <row r="2262" spans="12:16" x14ac:dyDescent="0.2">
      <c r="L2262" s="99">
        <f t="shared" si="181"/>
        <v>44051</v>
      </c>
      <c r="M2262" s="3">
        <f t="shared" si="182"/>
        <v>8</v>
      </c>
      <c r="N2262" s="3">
        <f t="shared" si="183"/>
        <v>2020</v>
      </c>
      <c r="O2262" s="3">
        <f t="shared" si="184"/>
        <v>7</v>
      </c>
      <c r="P2262" s="2" t="str">
        <f t="shared" si="185"/>
        <v>WE</v>
      </c>
    </row>
    <row r="2263" spans="12:16" x14ac:dyDescent="0.2">
      <c r="L2263" s="99">
        <f t="shared" si="181"/>
        <v>44052</v>
      </c>
      <c r="M2263" s="3">
        <f t="shared" si="182"/>
        <v>8</v>
      </c>
      <c r="N2263" s="3">
        <f t="shared" si="183"/>
        <v>2020</v>
      </c>
      <c r="O2263" s="3">
        <f t="shared" si="184"/>
        <v>1</v>
      </c>
      <c r="P2263" s="2" t="str">
        <f t="shared" si="185"/>
        <v>WE</v>
      </c>
    </row>
    <row r="2264" spans="12:16" x14ac:dyDescent="0.2">
      <c r="L2264" s="99">
        <f t="shared" si="181"/>
        <v>44053</v>
      </c>
      <c r="M2264" s="3">
        <f t="shared" si="182"/>
        <v>8</v>
      </c>
      <c r="N2264" s="3">
        <f t="shared" si="183"/>
        <v>2020</v>
      </c>
      <c r="O2264" s="3">
        <f t="shared" si="184"/>
        <v>2</v>
      </c>
      <c r="P2264" s="2" t="str">
        <f t="shared" si="185"/>
        <v>WD</v>
      </c>
    </row>
    <row r="2265" spans="12:16" x14ac:dyDescent="0.2">
      <c r="L2265" s="99">
        <f t="shared" si="181"/>
        <v>44054</v>
      </c>
      <c r="M2265" s="3">
        <f t="shared" si="182"/>
        <v>8</v>
      </c>
      <c r="N2265" s="3">
        <f t="shared" si="183"/>
        <v>2020</v>
      </c>
      <c r="O2265" s="3">
        <f t="shared" si="184"/>
        <v>3</v>
      </c>
      <c r="P2265" s="2" t="str">
        <f t="shared" si="185"/>
        <v>WD</v>
      </c>
    </row>
    <row r="2266" spans="12:16" x14ac:dyDescent="0.2">
      <c r="L2266" s="99">
        <f t="shared" si="181"/>
        <v>44055</v>
      </c>
      <c r="M2266" s="3">
        <f t="shared" si="182"/>
        <v>8</v>
      </c>
      <c r="N2266" s="3">
        <f t="shared" si="183"/>
        <v>2020</v>
      </c>
      <c r="O2266" s="3">
        <f t="shared" si="184"/>
        <v>4</v>
      </c>
      <c r="P2266" s="2" t="str">
        <f t="shared" si="185"/>
        <v>WD</v>
      </c>
    </row>
    <row r="2267" spans="12:16" x14ac:dyDescent="0.2">
      <c r="L2267" s="99">
        <f t="shared" si="181"/>
        <v>44056</v>
      </c>
      <c r="M2267" s="3">
        <f t="shared" si="182"/>
        <v>8</v>
      </c>
      <c r="N2267" s="3">
        <f t="shared" si="183"/>
        <v>2020</v>
      </c>
      <c r="O2267" s="3">
        <f t="shared" si="184"/>
        <v>5</v>
      </c>
      <c r="P2267" s="2" t="str">
        <f t="shared" si="185"/>
        <v>WD</v>
      </c>
    </row>
    <row r="2268" spans="12:16" x14ac:dyDescent="0.2">
      <c r="L2268" s="99">
        <f t="shared" si="181"/>
        <v>44057</v>
      </c>
      <c r="M2268" s="3">
        <f t="shared" si="182"/>
        <v>8</v>
      </c>
      <c r="N2268" s="3">
        <f t="shared" si="183"/>
        <v>2020</v>
      </c>
      <c r="O2268" s="3">
        <f t="shared" si="184"/>
        <v>6</v>
      </c>
      <c r="P2268" s="2" t="str">
        <f t="shared" si="185"/>
        <v>WD</v>
      </c>
    </row>
    <row r="2269" spans="12:16" x14ac:dyDescent="0.2">
      <c r="L2269" s="99">
        <f t="shared" si="181"/>
        <v>44058</v>
      </c>
      <c r="M2269" s="3">
        <f t="shared" si="182"/>
        <v>8</v>
      </c>
      <c r="N2269" s="3">
        <f t="shared" si="183"/>
        <v>2020</v>
      </c>
      <c r="O2269" s="3">
        <f t="shared" si="184"/>
        <v>7</v>
      </c>
      <c r="P2269" s="2" t="str">
        <f t="shared" si="185"/>
        <v>WE</v>
      </c>
    </row>
    <row r="2270" spans="12:16" x14ac:dyDescent="0.2">
      <c r="L2270" s="99">
        <f t="shared" si="181"/>
        <v>44059</v>
      </c>
      <c r="M2270" s="3">
        <f t="shared" si="182"/>
        <v>8</v>
      </c>
      <c r="N2270" s="3">
        <f t="shared" si="183"/>
        <v>2020</v>
      </c>
      <c r="O2270" s="3">
        <f t="shared" si="184"/>
        <v>1</v>
      </c>
      <c r="P2270" s="2" t="str">
        <f t="shared" si="185"/>
        <v>WE</v>
      </c>
    </row>
    <row r="2271" spans="12:16" x14ac:dyDescent="0.2">
      <c r="L2271" s="99">
        <f t="shared" si="181"/>
        <v>44060</v>
      </c>
      <c r="M2271" s="3">
        <f t="shared" si="182"/>
        <v>8</v>
      </c>
      <c r="N2271" s="3">
        <f t="shared" si="183"/>
        <v>2020</v>
      </c>
      <c r="O2271" s="3">
        <f t="shared" si="184"/>
        <v>2</v>
      </c>
      <c r="P2271" s="2" t="str">
        <f t="shared" si="185"/>
        <v>WD</v>
      </c>
    </row>
    <row r="2272" spans="12:16" x14ac:dyDescent="0.2">
      <c r="L2272" s="99">
        <f t="shared" si="181"/>
        <v>44061</v>
      </c>
      <c r="M2272" s="3">
        <f t="shared" si="182"/>
        <v>8</v>
      </c>
      <c r="N2272" s="3">
        <f t="shared" si="183"/>
        <v>2020</v>
      </c>
      <c r="O2272" s="3">
        <f t="shared" si="184"/>
        <v>3</v>
      </c>
      <c r="P2272" s="2" t="str">
        <f t="shared" si="185"/>
        <v>WD</v>
      </c>
    </row>
    <row r="2273" spans="12:16" x14ac:dyDescent="0.2">
      <c r="L2273" s="99">
        <f t="shared" si="181"/>
        <v>44062</v>
      </c>
      <c r="M2273" s="3">
        <f t="shared" si="182"/>
        <v>8</v>
      </c>
      <c r="N2273" s="3">
        <f t="shared" si="183"/>
        <v>2020</v>
      </c>
      <c r="O2273" s="3">
        <f t="shared" si="184"/>
        <v>4</v>
      </c>
      <c r="P2273" s="2" t="str">
        <f t="shared" si="185"/>
        <v>WD</v>
      </c>
    </row>
    <row r="2274" spans="12:16" x14ac:dyDescent="0.2">
      <c r="L2274" s="99">
        <f t="shared" si="181"/>
        <v>44063</v>
      </c>
      <c r="M2274" s="3">
        <f t="shared" si="182"/>
        <v>8</v>
      </c>
      <c r="N2274" s="3">
        <f t="shared" si="183"/>
        <v>2020</v>
      </c>
      <c r="O2274" s="3">
        <f t="shared" si="184"/>
        <v>5</v>
      </c>
      <c r="P2274" s="2" t="str">
        <f t="shared" si="185"/>
        <v>WD</v>
      </c>
    </row>
    <row r="2275" spans="12:16" x14ac:dyDescent="0.2">
      <c r="L2275" s="99">
        <f t="shared" si="181"/>
        <v>44064</v>
      </c>
      <c r="M2275" s="3">
        <f t="shared" si="182"/>
        <v>8</v>
      </c>
      <c r="N2275" s="3">
        <f t="shared" si="183"/>
        <v>2020</v>
      </c>
      <c r="O2275" s="3">
        <f t="shared" si="184"/>
        <v>6</v>
      </c>
      <c r="P2275" s="2" t="str">
        <f t="shared" si="185"/>
        <v>WD</v>
      </c>
    </row>
    <row r="2276" spans="12:16" x14ac:dyDescent="0.2">
      <c r="L2276" s="99">
        <f t="shared" si="181"/>
        <v>44065</v>
      </c>
      <c r="M2276" s="3">
        <f t="shared" si="182"/>
        <v>8</v>
      </c>
      <c r="N2276" s="3">
        <f t="shared" si="183"/>
        <v>2020</v>
      </c>
      <c r="O2276" s="3">
        <f t="shared" si="184"/>
        <v>7</v>
      </c>
      <c r="P2276" s="2" t="str">
        <f t="shared" si="185"/>
        <v>WE</v>
      </c>
    </row>
    <row r="2277" spans="12:16" x14ac:dyDescent="0.2">
      <c r="L2277" s="99">
        <f t="shared" si="181"/>
        <v>44066</v>
      </c>
      <c r="M2277" s="3">
        <f t="shared" si="182"/>
        <v>8</v>
      </c>
      <c r="N2277" s="3">
        <f t="shared" si="183"/>
        <v>2020</v>
      </c>
      <c r="O2277" s="3">
        <f t="shared" si="184"/>
        <v>1</v>
      </c>
      <c r="P2277" s="2" t="str">
        <f t="shared" si="185"/>
        <v>WE</v>
      </c>
    </row>
    <row r="2278" spans="12:16" x14ac:dyDescent="0.2">
      <c r="L2278" s="99">
        <f t="shared" si="181"/>
        <v>44067</v>
      </c>
      <c r="M2278" s="3">
        <f t="shared" si="182"/>
        <v>8</v>
      </c>
      <c r="N2278" s="3">
        <f t="shared" si="183"/>
        <v>2020</v>
      </c>
      <c r="O2278" s="3">
        <f t="shared" si="184"/>
        <v>2</v>
      </c>
      <c r="P2278" s="2" t="str">
        <f t="shared" si="185"/>
        <v>WD</v>
      </c>
    </row>
    <row r="2279" spans="12:16" x14ac:dyDescent="0.2">
      <c r="L2279" s="99">
        <f t="shared" ref="L2279:L2342" si="186">+L2278+1</f>
        <v>44068</v>
      </c>
      <c r="M2279" s="3">
        <f t="shared" si="182"/>
        <v>8</v>
      </c>
      <c r="N2279" s="3">
        <f t="shared" si="183"/>
        <v>2020</v>
      </c>
      <c r="O2279" s="3">
        <f t="shared" si="184"/>
        <v>3</v>
      </c>
      <c r="P2279" s="2" t="str">
        <f t="shared" si="185"/>
        <v>WD</v>
      </c>
    </row>
    <row r="2280" spans="12:16" x14ac:dyDescent="0.2">
      <c r="L2280" s="99">
        <f t="shared" si="186"/>
        <v>44069</v>
      </c>
      <c r="M2280" s="3">
        <f t="shared" si="182"/>
        <v>8</v>
      </c>
      <c r="N2280" s="3">
        <f t="shared" si="183"/>
        <v>2020</v>
      </c>
      <c r="O2280" s="3">
        <f t="shared" si="184"/>
        <v>4</v>
      </c>
      <c r="P2280" s="2" t="str">
        <f t="shared" si="185"/>
        <v>WD</v>
      </c>
    </row>
    <row r="2281" spans="12:16" x14ac:dyDescent="0.2">
      <c r="L2281" s="99">
        <f t="shared" si="186"/>
        <v>44070</v>
      </c>
      <c r="M2281" s="3">
        <f t="shared" si="182"/>
        <v>8</v>
      </c>
      <c r="N2281" s="3">
        <f t="shared" si="183"/>
        <v>2020</v>
      </c>
      <c r="O2281" s="3">
        <f t="shared" si="184"/>
        <v>5</v>
      </c>
      <c r="P2281" s="2" t="str">
        <f t="shared" si="185"/>
        <v>WD</v>
      </c>
    </row>
    <row r="2282" spans="12:16" x14ac:dyDescent="0.2">
      <c r="L2282" s="99">
        <f t="shared" si="186"/>
        <v>44071</v>
      </c>
      <c r="M2282" s="3">
        <f t="shared" si="182"/>
        <v>8</v>
      </c>
      <c r="N2282" s="3">
        <f t="shared" si="183"/>
        <v>2020</v>
      </c>
      <c r="O2282" s="3">
        <f t="shared" si="184"/>
        <v>6</v>
      </c>
      <c r="P2282" s="2" t="str">
        <f t="shared" si="185"/>
        <v>WD</v>
      </c>
    </row>
    <row r="2283" spans="12:16" x14ac:dyDescent="0.2">
      <c r="L2283" s="99">
        <f t="shared" si="186"/>
        <v>44072</v>
      </c>
      <c r="M2283" s="3">
        <f t="shared" si="182"/>
        <v>8</v>
      </c>
      <c r="N2283" s="3">
        <f t="shared" si="183"/>
        <v>2020</v>
      </c>
      <c r="O2283" s="3">
        <f t="shared" si="184"/>
        <v>7</v>
      </c>
      <c r="P2283" s="2" t="str">
        <f t="shared" si="185"/>
        <v>WE</v>
      </c>
    </row>
    <row r="2284" spans="12:16" x14ac:dyDescent="0.2">
      <c r="L2284" s="99">
        <f t="shared" si="186"/>
        <v>44073</v>
      </c>
      <c r="M2284" s="3">
        <f t="shared" si="182"/>
        <v>8</v>
      </c>
      <c r="N2284" s="3">
        <f t="shared" si="183"/>
        <v>2020</v>
      </c>
      <c r="O2284" s="3">
        <f t="shared" si="184"/>
        <v>1</v>
      </c>
      <c r="P2284" s="2" t="str">
        <f t="shared" si="185"/>
        <v>WE</v>
      </c>
    </row>
    <row r="2285" spans="12:16" x14ac:dyDescent="0.2">
      <c r="L2285" s="99">
        <f t="shared" si="186"/>
        <v>44074</v>
      </c>
      <c r="M2285" s="3">
        <f t="shared" si="182"/>
        <v>8</v>
      </c>
      <c r="N2285" s="3">
        <f t="shared" si="183"/>
        <v>2020</v>
      </c>
      <c r="O2285" s="3">
        <f t="shared" si="184"/>
        <v>2</v>
      </c>
      <c r="P2285" s="2" t="str">
        <f t="shared" si="185"/>
        <v>WD</v>
      </c>
    </row>
    <row r="2286" spans="12:16" x14ac:dyDescent="0.2">
      <c r="L2286" s="99">
        <f t="shared" si="186"/>
        <v>44075</v>
      </c>
      <c r="M2286" s="3">
        <f t="shared" si="182"/>
        <v>9</v>
      </c>
      <c r="N2286" s="3">
        <f t="shared" si="183"/>
        <v>2020</v>
      </c>
      <c r="O2286" s="3">
        <f t="shared" si="184"/>
        <v>3</v>
      </c>
      <c r="P2286" s="2" t="str">
        <f t="shared" si="185"/>
        <v>WD</v>
      </c>
    </row>
    <row r="2287" spans="12:16" x14ac:dyDescent="0.2">
      <c r="L2287" s="99">
        <f t="shared" si="186"/>
        <v>44076</v>
      </c>
      <c r="M2287" s="3">
        <f t="shared" si="182"/>
        <v>9</v>
      </c>
      <c r="N2287" s="3">
        <f t="shared" si="183"/>
        <v>2020</v>
      </c>
      <c r="O2287" s="3">
        <f t="shared" si="184"/>
        <v>4</v>
      </c>
      <c r="P2287" s="2" t="str">
        <f t="shared" si="185"/>
        <v>WD</v>
      </c>
    </row>
    <row r="2288" spans="12:16" x14ac:dyDescent="0.2">
      <c r="L2288" s="99">
        <f t="shared" si="186"/>
        <v>44077</v>
      </c>
      <c r="M2288" s="3">
        <f t="shared" si="182"/>
        <v>9</v>
      </c>
      <c r="N2288" s="3">
        <f t="shared" si="183"/>
        <v>2020</v>
      </c>
      <c r="O2288" s="3">
        <f t="shared" si="184"/>
        <v>5</v>
      </c>
      <c r="P2288" s="2" t="str">
        <f t="shared" si="185"/>
        <v>WD</v>
      </c>
    </row>
    <row r="2289" spans="12:16" x14ac:dyDescent="0.2">
      <c r="L2289" s="99">
        <f t="shared" si="186"/>
        <v>44078</v>
      </c>
      <c r="M2289" s="3">
        <f t="shared" si="182"/>
        <v>9</v>
      </c>
      <c r="N2289" s="3">
        <f t="shared" si="183"/>
        <v>2020</v>
      </c>
      <c r="O2289" s="3">
        <f t="shared" si="184"/>
        <v>6</v>
      </c>
      <c r="P2289" s="2" t="str">
        <f t="shared" si="185"/>
        <v>WD</v>
      </c>
    </row>
    <row r="2290" spans="12:16" x14ac:dyDescent="0.2">
      <c r="L2290" s="99">
        <f t="shared" si="186"/>
        <v>44079</v>
      </c>
      <c r="M2290" s="3">
        <f t="shared" si="182"/>
        <v>9</v>
      </c>
      <c r="N2290" s="3">
        <f t="shared" si="183"/>
        <v>2020</v>
      </c>
      <c r="O2290" s="3">
        <f t="shared" si="184"/>
        <v>7</v>
      </c>
      <c r="P2290" s="2" t="str">
        <f t="shared" si="185"/>
        <v>WE</v>
      </c>
    </row>
    <row r="2291" spans="12:16" x14ac:dyDescent="0.2">
      <c r="L2291" s="99">
        <f t="shared" si="186"/>
        <v>44080</v>
      </c>
      <c r="M2291" s="3">
        <f t="shared" si="182"/>
        <v>9</v>
      </c>
      <c r="N2291" s="3">
        <f t="shared" si="183"/>
        <v>2020</v>
      </c>
      <c r="O2291" s="3">
        <f t="shared" si="184"/>
        <v>1</v>
      </c>
      <c r="P2291" s="2" t="str">
        <f t="shared" si="185"/>
        <v>WE</v>
      </c>
    </row>
    <row r="2292" spans="12:16" x14ac:dyDescent="0.2">
      <c r="L2292" s="99">
        <f t="shared" si="186"/>
        <v>44081</v>
      </c>
      <c r="M2292" s="3">
        <f t="shared" si="182"/>
        <v>9</v>
      </c>
      <c r="N2292" s="3">
        <f t="shared" si="183"/>
        <v>2020</v>
      </c>
      <c r="O2292" s="3">
        <f t="shared" si="184"/>
        <v>2</v>
      </c>
      <c r="P2292" s="2" t="str">
        <f t="shared" si="185"/>
        <v>WD</v>
      </c>
    </row>
    <row r="2293" spans="12:16" x14ac:dyDescent="0.2">
      <c r="L2293" s="99">
        <f t="shared" si="186"/>
        <v>44082</v>
      </c>
      <c r="M2293" s="3">
        <f t="shared" si="182"/>
        <v>9</v>
      </c>
      <c r="N2293" s="3">
        <f t="shared" si="183"/>
        <v>2020</v>
      </c>
      <c r="O2293" s="3">
        <f t="shared" si="184"/>
        <v>3</v>
      </c>
      <c r="P2293" s="2" t="str">
        <f t="shared" si="185"/>
        <v>WD</v>
      </c>
    </row>
    <row r="2294" spans="12:16" x14ac:dyDescent="0.2">
      <c r="L2294" s="99">
        <f t="shared" si="186"/>
        <v>44083</v>
      </c>
      <c r="M2294" s="3">
        <f t="shared" si="182"/>
        <v>9</v>
      </c>
      <c r="N2294" s="3">
        <f t="shared" si="183"/>
        <v>2020</v>
      </c>
      <c r="O2294" s="3">
        <f t="shared" si="184"/>
        <v>4</v>
      </c>
      <c r="P2294" s="2" t="str">
        <f t="shared" si="185"/>
        <v>WD</v>
      </c>
    </row>
    <row r="2295" spans="12:16" x14ac:dyDescent="0.2">
      <c r="L2295" s="99">
        <f t="shared" si="186"/>
        <v>44084</v>
      </c>
      <c r="M2295" s="3">
        <f t="shared" si="182"/>
        <v>9</v>
      </c>
      <c r="N2295" s="3">
        <f t="shared" si="183"/>
        <v>2020</v>
      </c>
      <c r="O2295" s="3">
        <f t="shared" si="184"/>
        <v>5</v>
      </c>
      <c r="P2295" s="2" t="str">
        <f t="shared" si="185"/>
        <v>WD</v>
      </c>
    </row>
    <row r="2296" spans="12:16" x14ac:dyDescent="0.2">
      <c r="L2296" s="99">
        <f t="shared" si="186"/>
        <v>44085</v>
      </c>
      <c r="M2296" s="3">
        <f t="shared" si="182"/>
        <v>9</v>
      </c>
      <c r="N2296" s="3">
        <f t="shared" si="183"/>
        <v>2020</v>
      </c>
      <c r="O2296" s="3">
        <f t="shared" si="184"/>
        <v>6</v>
      </c>
      <c r="P2296" s="2" t="str">
        <f t="shared" si="185"/>
        <v>WD</v>
      </c>
    </row>
    <row r="2297" spans="12:16" x14ac:dyDescent="0.2">
      <c r="L2297" s="99">
        <f t="shared" si="186"/>
        <v>44086</v>
      </c>
      <c r="M2297" s="3">
        <f t="shared" si="182"/>
        <v>9</v>
      </c>
      <c r="N2297" s="3">
        <f t="shared" si="183"/>
        <v>2020</v>
      </c>
      <c r="O2297" s="3">
        <f t="shared" si="184"/>
        <v>7</v>
      </c>
      <c r="P2297" s="2" t="str">
        <f t="shared" si="185"/>
        <v>WE</v>
      </c>
    </row>
    <row r="2298" spans="12:16" x14ac:dyDescent="0.2">
      <c r="L2298" s="99">
        <f t="shared" si="186"/>
        <v>44087</v>
      </c>
      <c r="M2298" s="3">
        <f t="shared" si="182"/>
        <v>9</v>
      </c>
      <c r="N2298" s="3">
        <f t="shared" si="183"/>
        <v>2020</v>
      </c>
      <c r="O2298" s="3">
        <f t="shared" si="184"/>
        <v>1</v>
      </c>
      <c r="P2298" s="2" t="str">
        <f t="shared" si="185"/>
        <v>WE</v>
      </c>
    </row>
    <row r="2299" spans="12:16" x14ac:dyDescent="0.2">
      <c r="L2299" s="99">
        <f t="shared" si="186"/>
        <v>44088</v>
      </c>
      <c r="M2299" s="3">
        <f t="shared" si="182"/>
        <v>9</v>
      </c>
      <c r="N2299" s="3">
        <f t="shared" si="183"/>
        <v>2020</v>
      </c>
      <c r="O2299" s="3">
        <f t="shared" si="184"/>
        <v>2</v>
      </c>
      <c r="P2299" s="2" t="str">
        <f t="shared" si="185"/>
        <v>WD</v>
      </c>
    </row>
    <row r="2300" spans="12:16" x14ac:dyDescent="0.2">
      <c r="L2300" s="99">
        <f t="shared" si="186"/>
        <v>44089</v>
      </c>
      <c r="M2300" s="3">
        <f t="shared" si="182"/>
        <v>9</v>
      </c>
      <c r="N2300" s="3">
        <f t="shared" si="183"/>
        <v>2020</v>
      </c>
      <c r="O2300" s="3">
        <f t="shared" si="184"/>
        <v>3</v>
      </c>
      <c r="P2300" s="2" t="str">
        <f t="shared" si="185"/>
        <v>WD</v>
      </c>
    </row>
    <row r="2301" spans="12:16" x14ac:dyDescent="0.2">
      <c r="L2301" s="99">
        <f t="shared" si="186"/>
        <v>44090</v>
      </c>
      <c r="M2301" s="3">
        <f t="shared" si="182"/>
        <v>9</v>
      </c>
      <c r="N2301" s="3">
        <f t="shared" si="183"/>
        <v>2020</v>
      </c>
      <c r="O2301" s="3">
        <f t="shared" si="184"/>
        <v>4</v>
      </c>
      <c r="P2301" s="2" t="str">
        <f t="shared" si="185"/>
        <v>WD</v>
      </c>
    </row>
    <row r="2302" spans="12:16" x14ac:dyDescent="0.2">
      <c r="L2302" s="99">
        <f t="shared" si="186"/>
        <v>44091</v>
      </c>
      <c r="M2302" s="3">
        <f t="shared" si="182"/>
        <v>9</v>
      </c>
      <c r="N2302" s="3">
        <f t="shared" si="183"/>
        <v>2020</v>
      </c>
      <c r="O2302" s="3">
        <f t="shared" si="184"/>
        <v>5</v>
      </c>
      <c r="P2302" s="2" t="str">
        <f t="shared" si="185"/>
        <v>WD</v>
      </c>
    </row>
    <row r="2303" spans="12:16" x14ac:dyDescent="0.2">
      <c r="L2303" s="99">
        <f t="shared" si="186"/>
        <v>44092</v>
      </c>
      <c r="M2303" s="3">
        <f t="shared" si="182"/>
        <v>9</v>
      </c>
      <c r="N2303" s="3">
        <f t="shared" si="183"/>
        <v>2020</v>
      </c>
      <c r="O2303" s="3">
        <f t="shared" si="184"/>
        <v>6</v>
      </c>
      <c r="P2303" s="2" t="str">
        <f t="shared" si="185"/>
        <v>WD</v>
      </c>
    </row>
    <row r="2304" spans="12:16" x14ac:dyDescent="0.2">
      <c r="L2304" s="99">
        <f t="shared" si="186"/>
        <v>44093</v>
      </c>
      <c r="M2304" s="3">
        <f t="shared" si="182"/>
        <v>9</v>
      </c>
      <c r="N2304" s="3">
        <f t="shared" si="183"/>
        <v>2020</v>
      </c>
      <c r="O2304" s="3">
        <f t="shared" si="184"/>
        <v>7</v>
      </c>
      <c r="P2304" s="2" t="str">
        <f t="shared" si="185"/>
        <v>WE</v>
      </c>
    </row>
    <row r="2305" spans="12:16" x14ac:dyDescent="0.2">
      <c r="L2305" s="99">
        <f t="shared" si="186"/>
        <v>44094</v>
      </c>
      <c r="M2305" s="3">
        <f t="shared" si="182"/>
        <v>9</v>
      </c>
      <c r="N2305" s="3">
        <f t="shared" si="183"/>
        <v>2020</v>
      </c>
      <c r="O2305" s="3">
        <f t="shared" si="184"/>
        <v>1</v>
      </c>
      <c r="P2305" s="2" t="str">
        <f t="shared" si="185"/>
        <v>WE</v>
      </c>
    </row>
    <row r="2306" spans="12:16" x14ac:dyDescent="0.2">
      <c r="L2306" s="99">
        <f t="shared" si="186"/>
        <v>44095</v>
      </c>
      <c r="M2306" s="3">
        <f t="shared" si="182"/>
        <v>9</v>
      </c>
      <c r="N2306" s="3">
        <f t="shared" si="183"/>
        <v>2020</v>
      </c>
      <c r="O2306" s="3">
        <f t="shared" si="184"/>
        <v>2</v>
      </c>
      <c r="P2306" s="2" t="str">
        <f t="shared" si="185"/>
        <v>WD</v>
      </c>
    </row>
    <row r="2307" spans="12:16" x14ac:dyDescent="0.2">
      <c r="L2307" s="99">
        <f t="shared" si="186"/>
        <v>44096</v>
      </c>
      <c r="M2307" s="3">
        <f t="shared" ref="M2307:M2370" si="187">MONTH(L2307)</f>
        <v>9</v>
      </c>
      <c r="N2307" s="3">
        <f t="shared" ref="N2307:N2370" si="188">YEAR(L2307)</f>
        <v>2020</v>
      </c>
      <c r="O2307" s="3">
        <f t="shared" ref="O2307:O2370" si="189">WEEKDAY(L2307)</f>
        <v>3</v>
      </c>
      <c r="P2307" s="2" t="str">
        <f t="shared" ref="P2307:P2370" si="190">IF(O2307=1,"WE",IF(O2307=7,"WE","WD"))</f>
        <v>WD</v>
      </c>
    </row>
    <row r="2308" spans="12:16" x14ac:dyDescent="0.2">
      <c r="L2308" s="99">
        <f t="shared" si="186"/>
        <v>44097</v>
      </c>
      <c r="M2308" s="3">
        <f t="shared" si="187"/>
        <v>9</v>
      </c>
      <c r="N2308" s="3">
        <f t="shared" si="188"/>
        <v>2020</v>
      </c>
      <c r="O2308" s="3">
        <f t="shared" si="189"/>
        <v>4</v>
      </c>
      <c r="P2308" s="2" t="str">
        <f t="shared" si="190"/>
        <v>WD</v>
      </c>
    </row>
    <row r="2309" spans="12:16" x14ac:dyDescent="0.2">
      <c r="L2309" s="99">
        <f t="shared" si="186"/>
        <v>44098</v>
      </c>
      <c r="M2309" s="3">
        <f t="shared" si="187"/>
        <v>9</v>
      </c>
      <c r="N2309" s="3">
        <f t="shared" si="188"/>
        <v>2020</v>
      </c>
      <c r="O2309" s="3">
        <f t="shared" si="189"/>
        <v>5</v>
      </c>
      <c r="P2309" s="2" t="str">
        <f t="shared" si="190"/>
        <v>WD</v>
      </c>
    </row>
    <row r="2310" spans="12:16" x14ac:dyDescent="0.2">
      <c r="L2310" s="99">
        <f t="shared" si="186"/>
        <v>44099</v>
      </c>
      <c r="M2310" s="3">
        <f t="shared" si="187"/>
        <v>9</v>
      </c>
      <c r="N2310" s="3">
        <f t="shared" si="188"/>
        <v>2020</v>
      </c>
      <c r="O2310" s="3">
        <f t="shared" si="189"/>
        <v>6</v>
      </c>
      <c r="P2310" s="2" t="str">
        <f t="shared" si="190"/>
        <v>WD</v>
      </c>
    </row>
    <row r="2311" spans="12:16" x14ac:dyDescent="0.2">
      <c r="L2311" s="99">
        <f t="shared" si="186"/>
        <v>44100</v>
      </c>
      <c r="M2311" s="3">
        <f t="shared" si="187"/>
        <v>9</v>
      </c>
      <c r="N2311" s="3">
        <f t="shared" si="188"/>
        <v>2020</v>
      </c>
      <c r="O2311" s="3">
        <f t="shared" si="189"/>
        <v>7</v>
      </c>
      <c r="P2311" s="2" t="str">
        <f t="shared" si="190"/>
        <v>WE</v>
      </c>
    </row>
    <row r="2312" spans="12:16" x14ac:dyDescent="0.2">
      <c r="L2312" s="99">
        <f t="shared" si="186"/>
        <v>44101</v>
      </c>
      <c r="M2312" s="3">
        <f t="shared" si="187"/>
        <v>9</v>
      </c>
      <c r="N2312" s="3">
        <f t="shared" si="188"/>
        <v>2020</v>
      </c>
      <c r="O2312" s="3">
        <f t="shared" si="189"/>
        <v>1</v>
      </c>
      <c r="P2312" s="2" t="str">
        <f t="shared" si="190"/>
        <v>WE</v>
      </c>
    </row>
    <row r="2313" spans="12:16" x14ac:dyDescent="0.2">
      <c r="L2313" s="99">
        <f t="shared" si="186"/>
        <v>44102</v>
      </c>
      <c r="M2313" s="3">
        <f t="shared" si="187"/>
        <v>9</v>
      </c>
      <c r="N2313" s="3">
        <f t="shared" si="188"/>
        <v>2020</v>
      </c>
      <c r="O2313" s="3">
        <f t="shared" si="189"/>
        <v>2</v>
      </c>
      <c r="P2313" s="2" t="str">
        <f t="shared" si="190"/>
        <v>WD</v>
      </c>
    </row>
    <row r="2314" spans="12:16" x14ac:dyDescent="0.2">
      <c r="L2314" s="99">
        <f t="shared" si="186"/>
        <v>44103</v>
      </c>
      <c r="M2314" s="3">
        <f t="shared" si="187"/>
        <v>9</v>
      </c>
      <c r="N2314" s="3">
        <f t="shared" si="188"/>
        <v>2020</v>
      </c>
      <c r="O2314" s="3">
        <f t="shared" si="189"/>
        <v>3</v>
      </c>
      <c r="P2314" s="2" t="str">
        <f t="shared" si="190"/>
        <v>WD</v>
      </c>
    </row>
    <row r="2315" spans="12:16" x14ac:dyDescent="0.2">
      <c r="L2315" s="99">
        <f t="shared" si="186"/>
        <v>44104</v>
      </c>
      <c r="M2315" s="3">
        <f t="shared" si="187"/>
        <v>9</v>
      </c>
      <c r="N2315" s="3">
        <f t="shared" si="188"/>
        <v>2020</v>
      </c>
      <c r="O2315" s="3">
        <f t="shared" si="189"/>
        <v>4</v>
      </c>
      <c r="P2315" s="2" t="str">
        <f t="shared" si="190"/>
        <v>WD</v>
      </c>
    </row>
    <row r="2316" spans="12:16" x14ac:dyDescent="0.2">
      <c r="L2316" s="99">
        <f t="shared" si="186"/>
        <v>44105</v>
      </c>
      <c r="M2316" s="3">
        <f t="shared" si="187"/>
        <v>10</v>
      </c>
      <c r="N2316" s="3">
        <f t="shared" si="188"/>
        <v>2020</v>
      </c>
      <c r="O2316" s="3">
        <f t="shared" si="189"/>
        <v>5</v>
      </c>
      <c r="P2316" s="2" t="str">
        <f t="shared" si="190"/>
        <v>WD</v>
      </c>
    </row>
    <row r="2317" spans="12:16" x14ac:dyDescent="0.2">
      <c r="L2317" s="99">
        <f t="shared" si="186"/>
        <v>44106</v>
      </c>
      <c r="M2317" s="3">
        <f t="shared" si="187"/>
        <v>10</v>
      </c>
      <c r="N2317" s="3">
        <f t="shared" si="188"/>
        <v>2020</v>
      </c>
      <c r="O2317" s="3">
        <f t="shared" si="189"/>
        <v>6</v>
      </c>
      <c r="P2317" s="2" t="str">
        <f t="shared" si="190"/>
        <v>WD</v>
      </c>
    </row>
    <row r="2318" spans="12:16" x14ac:dyDescent="0.2">
      <c r="L2318" s="99">
        <f t="shared" si="186"/>
        <v>44107</v>
      </c>
      <c r="M2318" s="3">
        <f t="shared" si="187"/>
        <v>10</v>
      </c>
      <c r="N2318" s="3">
        <f t="shared" si="188"/>
        <v>2020</v>
      </c>
      <c r="O2318" s="3">
        <f t="shared" si="189"/>
        <v>7</v>
      </c>
      <c r="P2318" s="2" t="str">
        <f t="shared" si="190"/>
        <v>WE</v>
      </c>
    </row>
    <row r="2319" spans="12:16" x14ac:dyDescent="0.2">
      <c r="L2319" s="99">
        <f t="shared" si="186"/>
        <v>44108</v>
      </c>
      <c r="M2319" s="3">
        <f t="shared" si="187"/>
        <v>10</v>
      </c>
      <c r="N2319" s="3">
        <f t="shared" si="188"/>
        <v>2020</v>
      </c>
      <c r="O2319" s="3">
        <f t="shared" si="189"/>
        <v>1</v>
      </c>
      <c r="P2319" s="2" t="str">
        <f t="shared" si="190"/>
        <v>WE</v>
      </c>
    </row>
    <row r="2320" spans="12:16" x14ac:dyDescent="0.2">
      <c r="L2320" s="99">
        <f t="shared" si="186"/>
        <v>44109</v>
      </c>
      <c r="M2320" s="3">
        <f t="shared" si="187"/>
        <v>10</v>
      </c>
      <c r="N2320" s="3">
        <f t="shared" si="188"/>
        <v>2020</v>
      </c>
      <c r="O2320" s="3">
        <f t="shared" si="189"/>
        <v>2</v>
      </c>
      <c r="P2320" s="2" t="str">
        <f t="shared" si="190"/>
        <v>WD</v>
      </c>
    </row>
    <row r="2321" spans="12:16" x14ac:dyDescent="0.2">
      <c r="L2321" s="99">
        <f t="shared" si="186"/>
        <v>44110</v>
      </c>
      <c r="M2321" s="3">
        <f t="shared" si="187"/>
        <v>10</v>
      </c>
      <c r="N2321" s="3">
        <f t="shared" si="188"/>
        <v>2020</v>
      </c>
      <c r="O2321" s="3">
        <f t="shared" si="189"/>
        <v>3</v>
      </c>
      <c r="P2321" s="2" t="str">
        <f t="shared" si="190"/>
        <v>WD</v>
      </c>
    </row>
    <row r="2322" spans="12:16" x14ac:dyDescent="0.2">
      <c r="L2322" s="99">
        <f t="shared" si="186"/>
        <v>44111</v>
      </c>
      <c r="M2322" s="3">
        <f t="shared" si="187"/>
        <v>10</v>
      </c>
      <c r="N2322" s="3">
        <f t="shared" si="188"/>
        <v>2020</v>
      </c>
      <c r="O2322" s="3">
        <f t="shared" si="189"/>
        <v>4</v>
      </c>
      <c r="P2322" s="2" t="str">
        <f t="shared" si="190"/>
        <v>WD</v>
      </c>
    </row>
    <row r="2323" spans="12:16" x14ac:dyDescent="0.2">
      <c r="L2323" s="99">
        <f t="shared" si="186"/>
        <v>44112</v>
      </c>
      <c r="M2323" s="3">
        <f t="shared" si="187"/>
        <v>10</v>
      </c>
      <c r="N2323" s="3">
        <f t="shared" si="188"/>
        <v>2020</v>
      </c>
      <c r="O2323" s="3">
        <f t="shared" si="189"/>
        <v>5</v>
      </c>
      <c r="P2323" s="2" t="str">
        <f t="shared" si="190"/>
        <v>WD</v>
      </c>
    </row>
    <row r="2324" spans="12:16" x14ac:dyDescent="0.2">
      <c r="L2324" s="99">
        <f t="shared" si="186"/>
        <v>44113</v>
      </c>
      <c r="M2324" s="3">
        <f t="shared" si="187"/>
        <v>10</v>
      </c>
      <c r="N2324" s="3">
        <f t="shared" si="188"/>
        <v>2020</v>
      </c>
      <c r="O2324" s="3">
        <f t="shared" si="189"/>
        <v>6</v>
      </c>
      <c r="P2324" s="2" t="str">
        <f t="shared" si="190"/>
        <v>WD</v>
      </c>
    </row>
    <row r="2325" spans="12:16" x14ac:dyDescent="0.2">
      <c r="L2325" s="99">
        <f t="shared" si="186"/>
        <v>44114</v>
      </c>
      <c r="M2325" s="3">
        <f t="shared" si="187"/>
        <v>10</v>
      </c>
      <c r="N2325" s="3">
        <f t="shared" si="188"/>
        <v>2020</v>
      </c>
      <c r="O2325" s="3">
        <f t="shared" si="189"/>
        <v>7</v>
      </c>
      <c r="P2325" s="2" t="str">
        <f t="shared" si="190"/>
        <v>WE</v>
      </c>
    </row>
    <row r="2326" spans="12:16" x14ac:dyDescent="0.2">
      <c r="L2326" s="99">
        <f t="shared" si="186"/>
        <v>44115</v>
      </c>
      <c r="M2326" s="3">
        <f t="shared" si="187"/>
        <v>10</v>
      </c>
      <c r="N2326" s="3">
        <f t="shared" si="188"/>
        <v>2020</v>
      </c>
      <c r="O2326" s="3">
        <f t="shared" si="189"/>
        <v>1</v>
      </c>
      <c r="P2326" s="2" t="str">
        <f t="shared" si="190"/>
        <v>WE</v>
      </c>
    </row>
    <row r="2327" spans="12:16" x14ac:dyDescent="0.2">
      <c r="L2327" s="99">
        <f t="shared" si="186"/>
        <v>44116</v>
      </c>
      <c r="M2327" s="3">
        <f t="shared" si="187"/>
        <v>10</v>
      </c>
      <c r="N2327" s="3">
        <f t="shared" si="188"/>
        <v>2020</v>
      </c>
      <c r="O2327" s="3">
        <f t="shared" si="189"/>
        <v>2</v>
      </c>
      <c r="P2327" s="2" t="str">
        <f t="shared" si="190"/>
        <v>WD</v>
      </c>
    </row>
    <row r="2328" spans="12:16" x14ac:dyDescent="0.2">
      <c r="L2328" s="99">
        <f t="shared" si="186"/>
        <v>44117</v>
      </c>
      <c r="M2328" s="3">
        <f t="shared" si="187"/>
        <v>10</v>
      </c>
      <c r="N2328" s="3">
        <f t="shared" si="188"/>
        <v>2020</v>
      </c>
      <c r="O2328" s="3">
        <f t="shared" si="189"/>
        <v>3</v>
      </c>
      <c r="P2328" s="2" t="str">
        <f t="shared" si="190"/>
        <v>WD</v>
      </c>
    </row>
    <row r="2329" spans="12:16" x14ac:dyDescent="0.2">
      <c r="L2329" s="99">
        <f t="shared" si="186"/>
        <v>44118</v>
      </c>
      <c r="M2329" s="3">
        <f t="shared" si="187"/>
        <v>10</v>
      </c>
      <c r="N2329" s="3">
        <f t="shared" si="188"/>
        <v>2020</v>
      </c>
      <c r="O2329" s="3">
        <f t="shared" si="189"/>
        <v>4</v>
      </c>
      <c r="P2329" s="2" t="str">
        <f t="shared" si="190"/>
        <v>WD</v>
      </c>
    </row>
    <row r="2330" spans="12:16" x14ac:dyDescent="0.2">
      <c r="L2330" s="99">
        <f t="shared" si="186"/>
        <v>44119</v>
      </c>
      <c r="M2330" s="3">
        <f t="shared" si="187"/>
        <v>10</v>
      </c>
      <c r="N2330" s="3">
        <f t="shared" si="188"/>
        <v>2020</v>
      </c>
      <c r="O2330" s="3">
        <f t="shared" si="189"/>
        <v>5</v>
      </c>
      <c r="P2330" s="2" t="str">
        <f t="shared" si="190"/>
        <v>WD</v>
      </c>
    </row>
    <row r="2331" spans="12:16" x14ac:dyDescent="0.2">
      <c r="L2331" s="99">
        <f t="shared" si="186"/>
        <v>44120</v>
      </c>
      <c r="M2331" s="3">
        <f t="shared" si="187"/>
        <v>10</v>
      </c>
      <c r="N2331" s="3">
        <f t="shared" si="188"/>
        <v>2020</v>
      </c>
      <c r="O2331" s="3">
        <f t="shared" si="189"/>
        <v>6</v>
      </c>
      <c r="P2331" s="2" t="str">
        <f t="shared" si="190"/>
        <v>WD</v>
      </c>
    </row>
    <row r="2332" spans="12:16" x14ac:dyDescent="0.2">
      <c r="L2332" s="99">
        <f t="shared" si="186"/>
        <v>44121</v>
      </c>
      <c r="M2332" s="3">
        <f t="shared" si="187"/>
        <v>10</v>
      </c>
      <c r="N2332" s="3">
        <f t="shared" si="188"/>
        <v>2020</v>
      </c>
      <c r="O2332" s="3">
        <f t="shared" si="189"/>
        <v>7</v>
      </c>
      <c r="P2332" s="2" t="str">
        <f t="shared" si="190"/>
        <v>WE</v>
      </c>
    </row>
    <row r="2333" spans="12:16" x14ac:dyDescent="0.2">
      <c r="L2333" s="99">
        <f t="shared" si="186"/>
        <v>44122</v>
      </c>
      <c r="M2333" s="3">
        <f t="shared" si="187"/>
        <v>10</v>
      </c>
      <c r="N2333" s="3">
        <f t="shared" si="188"/>
        <v>2020</v>
      </c>
      <c r="O2333" s="3">
        <f t="shared" si="189"/>
        <v>1</v>
      </c>
      <c r="P2333" s="2" t="str">
        <f t="shared" si="190"/>
        <v>WE</v>
      </c>
    </row>
    <row r="2334" spans="12:16" x14ac:dyDescent="0.2">
      <c r="L2334" s="99">
        <f t="shared" si="186"/>
        <v>44123</v>
      </c>
      <c r="M2334" s="3">
        <f t="shared" si="187"/>
        <v>10</v>
      </c>
      <c r="N2334" s="3">
        <f t="shared" si="188"/>
        <v>2020</v>
      </c>
      <c r="O2334" s="3">
        <f t="shared" si="189"/>
        <v>2</v>
      </c>
      <c r="P2334" s="2" t="str">
        <f t="shared" si="190"/>
        <v>WD</v>
      </c>
    </row>
    <row r="2335" spans="12:16" x14ac:dyDescent="0.2">
      <c r="L2335" s="99">
        <f t="shared" si="186"/>
        <v>44124</v>
      </c>
      <c r="M2335" s="3">
        <f t="shared" si="187"/>
        <v>10</v>
      </c>
      <c r="N2335" s="3">
        <f t="shared" si="188"/>
        <v>2020</v>
      </c>
      <c r="O2335" s="3">
        <f t="shared" si="189"/>
        <v>3</v>
      </c>
      <c r="P2335" s="2" t="str">
        <f t="shared" si="190"/>
        <v>WD</v>
      </c>
    </row>
    <row r="2336" spans="12:16" x14ac:dyDescent="0.2">
      <c r="L2336" s="99">
        <f t="shared" si="186"/>
        <v>44125</v>
      </c>
      <c r="M2336" s="3">
        <f t="shared" si="187"/>
        <v>10</v>
      </c>
      <c r="N2336" s="3">
        <f t="shared" si="188"/>
        <v>2020</v>
      </c>
      <c r="O2336" s="3">
        <f t="shared" si="189"/>
        <v>4</v>
      </c>
      <c r="P2336" s="2" t="str">
        <f t="shared" si="190"/>
        <v>WD</v>
      </c>
    </row>
    <row r="2337" spans="12:16" x14ac:dyDescent="0.2">
      <c r="L2337" s="99">
        <f t="shared" si="186"/>
        <v>44126</v>
      </c>
      <c r="M2337" s="3">
        <f t="shared" si="187"/>
        <v>10</v>
      </c>
      <c r="N2337" s="3">
        <f t="shared" si="188"/>
        <v>2020</v>
      </c>
      <c r="O2337" s="3">
        <f t="shared" si="189"/>
        <v>5</v>
      </c>
      <c r="P2337" s="2" t="str">
        <f t="shared" si="190"/>
        <v>WD</v>
      </c>
    </row>
    <row r="2338" spans="12:16" x14ac:dyDescent="0.2">
      <c r="L2338" s="99">
        <f t="shared" si="186"/>
        <v>44127</v>
      </c>
      <c r="M2338" s="3">
        <f t="shared" si="187"/>
        <v>10</v>
      </c>
      <c r="N2338" s="3">
        <f t="shared" si="188"/>
        <v>2020</v>
      </c>
      <c r="O2338" s="3">
        <f t="shared" si="189"/>
        <v>6</v>
      </c>
      <c r="P2338" s="2" t="str">
        <f t="shared" si="190"/>
        <v>WD</v>
      </c>
    </row>
    <row r="2339" spans="12:16" x14ac:dyDescent="0.2">
      <c r="L2339" s="99">
        <f t="shared" si="186"/>
        <v>44128</v>
      </c>
      <c r="M2339" s="3">
        <f t="shared" si="187"/>
        <v>10</v>
      </c>
      <c r="N2339" s="3">
        <f t="shared" si="188"/>
        <v>2020</v>
      </c>
      <c r="O2339" s="3">
        <f t="shared" si="189"/>
        <v>7</v>
      </c>
      <c r="P2339" s="2" t="str">
        <f t="shared" si="190"/>
        <v>WE</v>
      </c>
    </row>
    <row r="2340" spans="12:16" x14ac:dyDescent="0.2">
      <c r="L2340" s="99">
        <f t="shared" si="186"/>
        <v>44129</v>
      </c>
      <c r="M2340" s="3">
        <f t="shared" si="187"/>
        <v>10</v>
      </c>
      <c r="N2340" s="3">
        <f t="shared" si="188"/>
        <v>2020</v>
      </c>
      <c r="O2340" s="3">
        <f t="shared" si="189"/>
        <v>1</v>
      </c>
      <c r="P2340" s="2" t="str">
        <f t="shared" si="190"/>
        <v>WE</v>
      </c>
    </row>
    <row r="2341" spans="12:16" x14ac:dyDescent="0.2">
      <c r="L2341" s="99">
        <f t="shared" si="186"/>
        <v>44130</v>
      </c>
      <c r="M2341" s="3">
        <f t="shared" si="187"/>
        <v>10</v>
      </c>
      <c r="N2341" s="3">
        <f t="shared" si="188"/>
        <v>2020</v>
      </c>
      <c r="O2341" s="3">
        <f t="shared" si="189"/>
        <v>2</v>
      </c>
      <c r="P2341" s="2" t="str">
        <f t="shared" si="190"/>
        <v>WD</v>
      </c>
    </row>
    <row r="2342" spans="12:16" x14ac:dyDescent="0.2">
      <c r="L2342" s="99">
        <f t="shared" si="186"/>
        <v>44131</v>
      </c>
      <c r="M2342" s="3">
        <f t="shared" si="187"/>
        <v>10</v>
      </c>
      <c r="N2342" s="3">
        <f t="shared" si="188"/>
        <v>2020</v>
      </c>
      <c r="O2342" s="3">
        <f t="shared" si="189"/>
        <v>3</v>
      </c>
      <c r="P2342" s="2" t="str">
        <f t="shared" si="190"/>
        <v>WD</v>
      </c>
    </row>
    <row r="2343" spans="12:16" x14ac:dyDescent="0.2">
      <c r="L2343" s="99">
        <f t="shared" ref="L2343:L2406" si="191">+L2342+1</f>
        <v>44132</v>
      </c>
      <c r="M2343" s="3">
        <f t="shared" si="187"/>
        <v>10</v>
      </c>
      <c r="N2343" s="3">
        <f t="shared" si="188"/>
        <v>2020</v>
      </c>
      <c r="O2343" s="3">
        <f t="shared" si="189"/>
        <v>4</v>
      </c>
      <c r="P2343" s="2" t="str">
        <f t="shared" si="190"/>
        <v>WD</v>
      </c>
    </row>
    <row r="2344" spans="12:16" x14ac:dyDescent="0.2">
      <c r="L2344" s="99">
        <f t="shared" si="191"/>
        <v>44133</v>
      </c>
      <c r="M2344" s="3">
        <f t="shared" si="187"/>
        <v>10</v>
      </c>
      <c r="N2344" s="3">
        <f t="shared" si="188"/>
        <v>2020</v>
      </c>
      <c r="O2344" s="3">
        <f t="shared" si="189"/>
        <v>5</v>
      </c>
      <c r="P2344" s="2" t="str">
        <f t="shared" si="190"/>
        <v>WD</v>
      </c>
    </row>
    <row r="2345" spans="12:16" x14ac:dyDescent="0.2">
      <c r="L2345" s="99">
        <f t="shared" si="191"/>
        <v>44134</v>
      </c>
      <c r="M2345" s="3">
        <f t="shared" si="187"/>
        <v>10</v>
      </c>
      <c r="N2345" s="3">
        <f t="shared" si="188"/>
        <v>2020</v>
      </c>
      <c r="O2345" s="3">
        <f t="shared" si="189"/>
        <v>6</v>
      </c>
      <c r="P2345" s="2" t="str">
        <f t="shared" si="190"/>
        <v>WD</v>
      </c>
    </row>
    <row r="2346" spans="12:16" x14ac:dyDescent="0.2">
      <c r="L2346" s="99">
        <f t="shared" si="191"/>
        <v>44135</v>
      </c>
      <c r="M2346" s="3">
        <f t="shared" si="187"/>
        <v>10</v>
      </c>
      <c r="N2346" s="3">
        <f t="shared" si="188"/>
        <v>2020</v>
      </c>
      <c r="O2346" s="3">
        <f t="shared" si="189"/>
        <v>7</v>
      </c>
      <c r="P2346" s="2" t="str">
        <f t="shared" si="190"/>
        <v>WE</v>
      </c>
    </row>
    <row r="2347" spans="12:16" x14ac:dyDescent="0.2">
      <c r="L2347" s="99">
        <f t="shared" si="191"/>
        <v>44136</v>
      </c>
      <c r="M2347" s="3">
        <f t="shared" si="187"/>
        <v>11</v>
      </c>
      <c r="N2347" s="3">
        <f t="shared" si="188"/>
        <v>2020</v>
      </c>
      <c r="O2347" s="3">
        <f t="shared" si="189"/>
        <v>1</v>
      </c>
      <c r="P2347" s="2" t="str">
        <f t="shared" si="190"/>
        <v>WE</v>
      </c>
    </row>
    <row r="2348" spans="12:16" x14ac:dyDescent="0.2">
      <c r="L2348" s="99">
        <f t="shared" si="191"/>
        <v>44137</v>
      </c>
      <c r="M2348" s="3">
        <f t="shared" si="187"/>
        <v>11</v>
      </c>
      <c r="N2348" s="3">
        <f t="shared" si="188"/>
        <v>2020</v>
      </c>
      <c r="O2348" s="3">
        <f t="shared" si="189"/>
        <v>2</v>
      </c>
      <c r="P2348" s="2" t="str">
        <f t="shared" si="190"/>
        <v>WD</v>
      </c>
    </row>
    <row r="2349" spans="12:16" x14ac:dyDescent="0.2">
      <c r="L2349" s="99">
        <f t="shared" si="191"/>
        <v>44138</v>
      </c>
      <c r="M2349" s="3">
        <f t="shared" si="187"/>
        <v>11</v>
      </c>
      <c r="N2349" s="3">
        <f t="shared" si="188"/>
        <v>2020</v>
      </c>
      <c r="O2349" s="3">
        <f t="shared" si="189"/>
        <v>3</v>
      </c>
      <c r="P2349" s="2" t="str">
        <f t="shared" si="190"/>
        <v>WD</v>
      </c>
    </row>
    <row r="2350" spans="12:16" x14ac:dyDescent="0.2">
      <c r="L2350" s="99">
        <f t="shared" si="191"/>
        <v>44139</v>
      </c>
      <c r="M2350" s="3">
        <f t="shared" si="187"/>
        <v>11</v>
      </c>
      <c r="N2350" s="3">
        <f t="shared" si="188"/>
        <v>2020</v>
      </c>
      <c r="O2350" s="3">
        <f t="shared" si="189"/>
        <v>4</v>
      </c>
      <c r="P2350" s="2" t="str">
        <f t="shared" si="190"/>
        <v>WD</v>
      </c>
    </row>
    <row r="2351" spans="12:16" x14ac:dyDescent="0.2">
      <c r="L2351" s="99">
        <f t="shared" si="191"/>
        <v>44140</v>
      </c>
      <c r="M2351" s="3">
        <f t="shared" si="187"/>
        <v>11</v>
      </c>
      <c r="N2351" s="3">
        <f t="shared" si="188"/>
        <v>2020</v>
      </c>
      <c r="O2351" s="3">
        <f t="shared" si="189"/>
        <v>5</v>
      </c>
      <c r="P2351" s="2" t="str">
        <f t="shared" si="190"/>
        <v>WD</v>
      </c>
    </row>
    <row r="2352" spans="12:16" x14ac:dyDescent="0.2">
      <c r="L2352" s="99">
        <f t="shared" si="191"/>
        <v>44141</v>
      </c>
      <c r="M2352" s="3">
        <f t="shared" si="187"/>
        <v>11</v>
      </c>
      <c r="N2352" s="3">
        <f t="shared" si="188"/>
        <v>2020</v>
      </c>
      <c r="O2352" s="3">
        <f t="shared" si="189"/>
        <v>6</v>
      </c>
      <c r="P2352" s="2" t="str">
        <f t="shared" si="190"/>
        <v>WD</v>
      </c>
    </row>
    <row r="2353" spans="12:16" x14ac:dyDescent="0.2">
      <c r="L2353" s="99">
        <f t="shared" si="191"/>
        <v>44142</v>
      </c>
      <c r="M2353" s="3">
        <f t="shared" si="187"/>
        <v>11</v>
      </c>
      <c r="N2353" s="3">
        <f t="shared" si="188"/>
        <v>2020</v>
      </c>
      <c r="O2353" s="3">
        <f t="shared" si="189"/>
        <v>7</v>
      </c>
      <c r="P2353" s="2" t="str">
        <f t="shared" si="190"/>
        <v>WE</v>
      </c>
    </row>
    <row r="2354" spans="12:16" x14ac:dyDescent="0.2">
      <c r="L2354" s="99">
        <f t="shared" si="191"/>
        <v>44143</v>
      </c>
      <c r="M2354" s="3">
        <f t="shared" si="187"/>
        <v>11</v>
      </c>
      <c r="N2354" s="3">
        <f t="shared" si="188"/>
        <v>2020</v>
      </c>
      <c r="O2354" s="3">
        <f t="shared" si="189"/>
        <v>1</v>
      </c>
      <c r="P2354" s="2" t="str">
        <f t="shared" si="190"/>
        <v>WE</v>
      </c>
    </row>
    <row r="2355" spans="12:16" x14ac:dyDescent="0.2">
      <c r="L2355" s="99">
        <f t="shared" si="191"/>
        <v>44144</v>
      </c>
      <c r="M2355" s="3">
        <f t="shared" si="187"/>
        <v>11</v>
      </c>
      <c r="N2355" s="3">
        <f t="shared" si="188"/>
        <v>2020</v>
      </c>
      <c r="O2355" s="3">
        <f t="shared" si="189"/>
        <v>2</v>
      </c>
      <c r="P2355" s="2" t="str">
        <f t="shared" si="190"/>
        <v>WD</v>
      </c>
    </row>
    <row r="2356" spans="12:16" x14ac:dyDescent="0.2">
      <c r="L2356" s="99">
        <f t="shared" si="191"/>
        <v>44145</v>
      </c>
      <c r="M2356" s="3">
        <f t="shared" si="187"/>
        <v>11</v>
      </c>
      <c r="N2356" s="3">
        <f t="shared" si="188"/>
        <v>2020</v>
      </c>
      <c r="O2356" s="3">
        <f t="shared" si="189"/>
        <v>3</v>
      </c>
      <c r="P2356" s="2" t="str">
        <f t="shared" si="190"/>
        <v>WD</v>
      </c>
    </row>
    <row r="2357" spans="12:16" x14ac:dyDescent="0.2">
      <c r="L2357" s="99">
        <f t="shared" si="191"/>
        <v>44146</v>
      </c>
      <c r="M2357" s="3">
        <f t="shared" si="187"/>
        <v>11</v>
      </c>
      <c r="N2357" s="3">
        <f t="shared" si="188"/>
        <v>2020</v>
      </c>
      <c r="O2357" s="3">
        <f t="shared" si="189"/>
        <v>4</v>
      </c>
      <c r="P2357" s="2" t="str">
        <f t="shared" si="190"/>
        <v>WD</v>
      </c>
    </row>
    <row r="2358" spans="12:16" x14ac:dyDescent="0.2">
      <c r="L2358" s="99">
        <f t="shared" si="191"/>
        <v>44147</v>
      </c>
      <c r="M2358" s="3">
        <f t="shared" si="187"/>
        <v>11</v>
      </c>
      <c r="N2358" s="3">
        <f t="shared" si="188"/>
        <v>2020</v>
      </c>
      <c r="O2358" s="3">
        <f t="shared" si="189"/>
        <v>5</v>
      </c>
      <c r="P2358" s="2" t="str">
        <f t="shared" si="190"/>
        <v>WD</v>
      </c>
    </row>
    <row r="2359" spans="12:16" x14ac:dyDescent="0.2">
      <c r="L2359" s="99">
        <f t="shared" si="191"/>
        <v>44148</v>
      </c>
      <c r="M2359" s="3">
        <f t="shared" si="187"/>
        <v>11</v>
      </c>
      <c r="N2359" s="3">
        <f t="shared" si="188"/>
        <v>2020</v>
      </c>
      <c r="O2359" s="3">
        <f t="shared" si="189"/>
        <v>6</v>
      </c>
      <c r="P2359" s="2" t="str">
        <f t="shared" si="190"/>
        <v>WD</v>
      </c>
    </row>
    <row r="2360" spans="12:16" x14ac:dyDescent="0.2">
      <c r="L2360" s="99">
        <f t="shared" si="191"/>
        <v>44149</v>
      </c>
      <c r="M2360" s="3">
        <f t="shared" si="187"/>
        <v>11</v>
      </c>
      <c r="N2360" s="3">
        <f t="shared" si="188"/>
        <v>2020</v>
      </c>
      <c r="O2360" s="3">
        <f t="shared" si="189"/>
        <v>7</v>
      </c>
      <c r="P2360" s="2" t="str">
        <f t="shared" si="190"/>
        <v>WE</v>
      </c>
    </row>
    <row r="2361" spans="12:16" x14ac:dyDescent="0.2">
      <c r="L2361" s="99">
        <f t="shared" si="191"/>
        <v>44150</v>
      </c>
      <c r="M2361" s="3">
        <f t="shared" si="187"/>
        <v>11</v>
      </c>
      <c r="N2361" s="3">
        <f t="shared" si="188"/>
        <v>2020</v>
      </c>
      <c r="O2361" s="3">
        <f t="shared" si="189"/>
        <v>1</v>
      </c>
      <c r="P2361" s="2" t="str">
        <f t="shared" si="190"/>
        <v>WE</v>
      </c>
    </row>
    <row r="2362" spans="12:16" x14ac:dyDescent="0.2">
      <c r="L2362" s="99">
        <f t="shared" si="191"/>
        <v>44151</v>
      </c>
      <c r="M2362" s="3">
        <f t="shared" si="187"/>
        <v>11</v>
      </c>
      <c r="N2362" s="3">
        <f t="shared" si="188"/>
        <v>2020</v>
      </c>
      <c r="O2362" s="3">
        <f t="shared" si="189"/>
        <v>2</v>
      </c>
      <c r="P2362" s="2" t="str">
        <f t="shared" si="190"/>
        <v>WD</v>
      </c>
    </row>
    <row r="2363" spans="12:16" x14ac:dyDescent="0.2">
      <c r="L2363" s="99">
        <f t="shared" si="191"/>
        <v>44152</v>
      </c>
      <c r="M2363" s="3">
        <f t="shared" si="187"/>
        <v>11</v>
      </c>
      <c r="N2363" s="3">
        <f t="shared" si="188"/>
        <v>2020</v>
      </c>
      <c r="O2363" s="3">
        <f t="shared" si="189"/>
        <v>3</v>
      </c>
      <c r="P2363" s="2" t="str">
        <f t="shared" si="190"/>
        <v>WD</v>
      </c>
    </row>
    <row r="2364" spans="12:16" x14ac:dyDescent="0.2">
      <c r="L2364" s="99">
        <f t="shared" si="191"/>
        <v>44153</v>
      </c>
      <c r="M2364" s="3">
        <f t="shared" si="187"/>
        <v>11</v>
      </c>
      <c r="N2364" s="3">
        <f t="shared" si="188"/>
        <v>2020</v>
      </c>
      <c r="O2364" s="3">
        <f t="shared" si="189"/>
        <v>4</v>
      </c>
      <c r="P2364" s="2" t="str">
        <f t="shared" si="190"/>
        <v>WD</v>
      </c>
    </row>
    <row r="2365" spans="12:16" x14ac:dyDescent="0.2">
      <c r="L2365" s="99">
        <f t="shared" si="191"/>
        <v>44154</v>
      </c>
      <c r="M2365" s="3">
        <f t="shared" si="187"/>
        <v>11</v>
      </c>
      <c r="N2365" s="3">
        <f t="shared" si="188"/>
        <v>2020</v>
      </c>
      <c r="O2365" s="3">
        <f t="shared" si="189"/>
        <v>5</v>
      </c>
      <c r="P2365" s="2" t="str">
        <f t="shared" si="190"/>
        <v>WD</v>
      </c>
    </row>
    <row r="2366" spans="12:16" x14ac:dyDescent="0.2">
      <c r="L2366" s="99">
        <f t="shared" si="191"/>
        <v>44155</v>
      </c>
      <c r="M2366" s="3">
        <f t="shared" si="187"/>
        <v>11</v>
      </c>
      <c r="N2366" s="3">
        <f t="shared" si="188"/>
        <v>2020</v>
      </c>
      <c r="O2366" s="3">
        <f t="shared" si="189"/>
        <v>6</v>
      </c>
      <c r="P2366" s="2" t="str">
        <f t="shared" si="190"/>
        <v>WD</v>
      </c>
    </row>
    <row r="2367" spans="12:16" x14ac:dyDescent="0.2">
      <c r="L2367" s="99">
        <f t="shared" si="191"/>
        <v>44156</v>
      </c>
      <c r="M2367" s="3">
        <f t="shared" si="187"/>
        <v>11</v>
      </c>
      <c r="N2367" s="3">
        <f t="shared" si="188"/>
        <v>2020</v>
      </c>
      <c r="O2367" s="3">
        <f t="shared" si="189"/>
        <v>7</v>
      </c>
      <c r="P2367" s="2" t="str">
        <f t="shared" si="190"/>
        <v>WE</v>
      </c>
    </row>
    <row r="2368" spans="12:16" x14ac:dyDescent="0.2">
      <c r="L2368" s="99">
        <f t="shared" si="191"/>
        <v>44157</v>
      </c>
      <c r="M2368" s="3">
        <f t="shared" si="187"/>
        <v>11</v>
      </c>
      <c r="N2368" s="3">
        <f t="shared" si="188"/>
        <v>2020</v>
      </c>
      <c r="O2368" s="3">
        <f t="shared" si="189"/>
        <v>1</v>
      </c>
      <c r="P2368" s="2" t="str">
        <f t="shared" si="190"/>
        <v>WE</v>
      </c>
    </row>
    <row r="2369" spans="12:16" x14ac:dyDescent="0.2">
      <c r="L2369" s="99">
        <f t="shared" si="191"/>
        <v>44158</v>
      </c>
      <c r="M2369" s="3">
        <f t="shared" si="187"/>
        <v>11</v>
      </c>
      <c r="N2369" s="3">
        <f t="shared" si="188"/>
        <v>2020</v>
      </c>
      <c r="O2369" s="3">
        <f t="shared" si="189"/>
        <v>2</v>
      </c>
      <c r="P2369" s="2" t="str">
        <f t="shared" si="190"/>
        <v>WD</v>
      </c>
    </row>
    <row r="2370" spans="12:16" x14ac:dyDescent="0.2">
      <c r="L2370" s="99">
        <f t="shared" si="191"/>
        <v>44159</v>
      </c>
      <c r="M2370" s="3">
        <f t="shared" si="187"/>
        <v>11</v>
      </c>
      <c r="N2370" s="3">
        <f t="shared" si="188"/>
        <v>2020</v>
      </c>
      <c r="O2370" s="3">
        <f t="shared" si="189"/>
        <v>3</v>
      </c>
      <c r="P2370" s="2" t="str">
        <f t="shared" si="190"/>
        <v>WD</v>
      </c>
    </row>
    <row r="2371" spans="12:16" x14ac:dyDescent="0.2">
      <c r="L2371" s="99">
        <f t="shared" si="191"/>
        <v>44160</v>
      </c>
      <c r="M2371" s="3">
        <f t="shared" ref="M2371:M2434" si="192">MONTH(L2371)</f>
        <v>11</v>
      </c>
      <c r="N2371" s="3">
        <f t="shared" ref="N2371:N2434" si="193">YEAR(L2371)</f>
        <v>2020</v>
      </c>
      <c r="O2371" s="3">
        <f t="shared" ref="O2371:O2434" si="194">WEEKDAY(L2371)</f>
        <v>4</v>
      </c>
      <c r="P2371" s="2" t="str">
        <f t="shared" ref="P2371:P2434" si="195">IF(O2371=1,"WE",IF(O2371=7,"WE","WD"))</f>
        <v>WD</v>
      </c>
    </row>
    <row r="2372" spans="12:16" x14ac:dyDescent="0.2">
      <c r="L2372" s="99">
        <f t="shared" si="191"/>
        <v>44161</v>
      </c>
      <c r="M2372" s="3">
        <f t="shared" si="192"/>
        <v>11</v>
      </c>
      <c r="N2372" s="3">
        <f t="shared" si="193"/>
        <v>2020</v>
      </c>
      <c r="O2372" s="3">
        <f t="shared" si="194"/>
        <v>5</v>
      </c>
      <c r="P2372" s="2" t="str">
        <f t="shared" si="195"/>
        <v>WD</v>
      </c>
    </row>
    <row r="2373" spans="12:16" x14ac:dyDescent="0.2">
      <c r="L2373" s="99">
        <f t="shared" si="191"/>
        <v>44162</v>
      </c>
      <c r="M2373" s="3">
        <f t="shared" si="192"/>
        <v>11</v>
      </c>
      <c r="N2373" s="3">
        <f t="shared" si="193"/>
        <v>2020</v>
      </c>
      <c r="O2373" s="3">
        <f t="shared" si="194"/>
        <v>6</v>
      </c>
      <c r="P2373" s="2" t="str">
        <f t="shared" si="195"/>
        <v>WD</v>
      </c>
    </row>
    <row r="2374" spans="12:16" x14ac:dyDescent="0.2">
      <c r="L2374" s="99">
        <f t="shared" si="191"/>
        <v>44163</v>
      </c>
      <c r="M2374" s="3">
        <f t="shared" si="192"/>
        <v>11</v>
      </c>
      <c r="N2374" s="3">
        <f t="shared" si="193"/>
        <v>2020</v>
      </c>
      <c r="O2374" s="3">
        <f t="shared" si="194"/>
        <v>7</v>
      </c>
      <c r="P2374" s="2" t="str">
        <f t="shared" si="195"/>
        <v>WE</v>
      </c>
    </row>
    <row r="2375" spans="12:16" x14ac:dyDescent="0.2">
      <c r="L2375" s="99">
        <f t="shared" si="191"/>
        <v>44164</v>
      </c>
      <c r="M2375" s="3">
        <f t="shared" si="192"/>
        <v>11</v>
      </c>
      <c r="N2375" s="3">
        <f t="shared" si="193"/>
        <v>2020</v>
      </c>
      <c r="O2375" s="3">
        <f t="shared" si="194"/>
        <v>1</v>
      </c>
      <c r="P2375" s="2" t="str">
        <f t="shared" si="195"/>
        <v>WE</v>
      </c>
    </row>
    <row r="2376" spans="12:16" x14ac:dyDescent="0.2">
      <c r="L2376" s="99">
        <f t="shared" si="191"/>
        <v>44165</v>
      </c>
      <c r="M2376" s="3">
        <f t="shared" si="192"/>
        <v>11</v>
      </c>
      <c r="N2376" s="3">
        <f t="shared" si="193"/>
        <v>2020</v>
      </c>
      <c r="O2376" s="3">
        <f t="shared" si="194"/>
        <v>2</v>
      </c>
      <c r="P2376" s="2" t="str">
        <f t="shared" si="195"/>
        <v>WD</v>
      </c>
    </row>
    <row r="2377" spans="12:16" x14ac:dyDescent="0.2">
      <c r="L2377" s="99">
        <f t="shared" si="191"/>
        <v>44166</v>
      </c>
      <c r="M2377" s="3">
        <f t="shared" si="192"/>
        <v>12</v>
      </c>
      <c r="N2377" s="3">
        <f t="shared" si="193"/>
        <v>2020</v>
      </c>
      <c r="O2377" s="3">
        <f t="shared" si="194"/>
        <v>3</v>
      </c>
      <c r="P2377" s="2" t="str">
        <f t="shared" si="195"/>
        <v>WD</v>
      </c>
    </row>
    <row r="2378" spans="12:16" x14ac:dyDescent="0.2">
      <c r="L2378" s="99">
        <f t="shared" si="191"/>
        <v>44167</v>
      </c>
      <c r="M2378" s="3">
        <f t="shared" si="192"/>
        <v>12</v>
      </c>
      <c r="N2378" s="3">
        <f t="shared" si="193"/>
        <v>2020</v>
      </c>
      <c r="O2378" s="3">
        <f t="shared" si="194"/>
        <v>4</v>
      </c>
      <c r="P2378" s="2" t="str">
        <f t="shared" si="195"/>
        <v>WD</v>
      </c>
    </row>
    <row r="2379" spans="12:16" x14ac:dyDescent="0.2">
      <c r="L2379" s="99">
        <f t="shared" si="191"/>
        <v>44168</v>
      </c>
      <c r="M2379" s="3">
        <f t="shared" si="192"/>
        <v>12</v>
      </c>
      <c r="N2379" s="3">
        <f t="shared" si="193"/>
        <v>2020</v>
      </c>
      <c r="O2379" s="3">
        <f t="shared" si="194"/>
        <v>5</v>
      </c>
      <c r="P2379" s="2" t="str">
        <f t="shared" si="195"/>
        <v>WD</v>
      </c>
    </row>
    <row r="2380" spans="12:16" x14ac:dyDescent="0.2">
      <c r="L2380" s="99">
        <f t="shared" si="191"/>
        <v>44169</v>
      </c>
      <c r="M2380" s="3">
        <f t="shared" si="192"/>
        <v>12</v>
      </c>
      <c r="N2380" s="3">
        <f t="shared" si="193"/>
        <v>2020</v>
      </c>
      <c r="O2380" s="3">
        <f t="shared" si="194"/>
        <v>6</v>
      </c>
      <c r="P2380" s="2" t="str">
        <f t="shared" si="195"/>
        <v>WD</v>
      </c>
    </row>
    <row r="2381" spans="12:16" x14ac:dyDescent="0.2">
      <c r="L2381" s="99">
        <f t="shared" si="191"/>
        <v>44170</v>
      </c>
      <c r="M2381" s="3">
        <f t="shared" si="192"/>
        <v>12</v>
      </c>
      <c r="N2381" s="3">
        <f t="shared" si="193"/>
        <v>2020</v>
      </c>
      <c r="O2381" s="3">
        <f t="shared" si="194"/>
        <v>7</v>
      </c>
      <c r="P2381" s="2" t="str">
        <f t="shared" si="195"/>
        <v>WE</v>
      </c>
    </row>
    <row r="2382" spans="12:16" x14ac:dyDescent="0.2">
      <c r="L2382" s="99">
        <f t="shared" si="191"/>
        <v>44171</v>
      </c>
      <c r="M2382" s="3">
        <f t="shared" si="192"/>
        <v>12</v>
      </c>
      <c r="N2382" s="3">
        <f t="shared" si="193"/>
        <v>2020</v>
      </c>
      <c r="O2382" s="3">
        <f t="shared" si="194"/>
        <v>1</v>
      </c>
      <c r="P2382" s="2" t="str">
        <f t="shared" si="195"/>
        <v>WE</v>
      </c>
    </row>
    <row r="2383" spans="12:16" x14ac:dyDescent="0.2">
      <c r="L2383" s="99">
        <f t="shared" si="191"/>
        <v>44172</v>
      </c>
      <c r="M2383" s="3">
        <f t="shared" si="192"/>
        <v>12</v>
      </c>
      <c r="N2383" s="3">
        <f t="shared" si="193"/>
        <v>2020</v>
      </c>
      <c r="O2383" s="3">
        <f t="shared" si="194"/>
        <v>2</v>
      </c>
      <c r="P2383" s="2" t="str">
        <f t="shared" si="195"/>
        <v>WD</v>
      </c>
    </row>
    <row r="2384" spans="12:16" x14ac:dyDescent="0.2">
      <c r="L2384" s="99">
        <f t="shared" si="191"/>
        <v>44173</v>
      </c>
      <c r="M2384" s="3">
        <f t="shared" si="192"/>
        <v>12</v>
      </c>
      <c r="N2384" s="3">
        <f t="shared" si="193"/>
        <v>2020</v>
      </c>
      <c r="O2384" s="3">
        <f t="shared" si="194"/>
        <v>3</v>
      </c>
      <c r="P2384" s="2" t="str">
        <f t="shared" si="195"/>
        <v>WD</v>
      </c>
    </row>
    <row r="2385" spans="12:16" x14ac:dyDescent="0.2">
      <c r="L2385" s="99">
        <f t="shared" si="191"/>
        <v>44174</v>
      </c>
      <c r="M2385" s="3">
        <f t="shared" si="192"/>
        <v>12</v>
      </c>
      <c r="N2385" s="3">
        <f t="shared" si="193"/>
        <v>2020</v>
      </c>
      <c r="O2385" s="3">
        <f t="shared" si="194"/>
        <v>4</v>
      </c>
      <c r="P2385" s="2" t="str">
        <f t="shared" si="195"/>
        <v>WD</v>
      </c>
    </row>
    <row r="2386" spans="12:16" x14ac:dyDescent="0.2">
      <c r="L2386" s="99">
        <f t="shared" si="191"/>
        <v>44175</v>
      </c>
      <c r="M2386" s="3">
        <f t="shared" si="192"/>
        <v>12</v>
      </c>
      <c r="N2386" s="3">
        <f t="shared" si="193"/>
        <v>2020</v>
      </c>
      <c r="O2386" s="3">
        <f t="shared" si="194"/>
        <v>5</v>
      </c>
      <c r="P2386" s="2" t="str">
        <f t="shared" si="195"/>
        <v>WD</v>
      </c>
    </row>
    <row r="2387" spans="12:16" x14ac:dyDescent="0.2">
      <c r="L2387" s="99">
        <f t="shared" si="191"/>
        <v>44176</v>
      </c>
      <c r="M2387" s="3">
        <f t="shared" si="192"/>
        <v>12</v>
      </c>
      <c r="N2387" s="3">
        <f t="shared" si="193"/>
        <v>2020</v>
      </c>
      <c r="O2387" s="3">
        <f t="shared" si="194"/>
        <v>6</v>
      </c>
      <c r="P2387" s="2" t="str">
        <f t="shared" si="195"/>
        <v>WD</v>
      </c>
    </row>
    <row r="2388" spans="12:16" x14ac:dyDescent="0.2">
      <c r="L2388" s="99">
        <f t="shared" si="191"/>
        <v>44177</v>
      </c>
      <c r="M2388" s="3">
        <f t="shared" si="192"/>
        <v>12</v>
      </c>
      <c r="N2388" s="3">
        <f t="shared" si="193"/>
        <v>2020</v>
      </c>
      <c r="O2388" s="3">
        <f t="shared" si="194"/>
        <v>7</v>
      </c>
      <c r="P2388" s="2" t="str">
        <f t="shared" si="195"/>
        <v>WE</v>
      </c>
    </row>
    <row r="2389" spans="12:16" x14ac:dyDescent="0.2">
      <c r="L2389" s="99">
        <f t="shared" si="191"/>
        <v>44178</v>
      </c>
      <c r="M2389" s="3">
        <f t="shared" si="192"/>
        <v>12</v>
      </c>
      <c r="N2389" s="3">
        <f t="shared" si="193"/>
        <v>2020</v>
      </c>
      <c r="O2389" s="3">
        <f t="shared" si="194"/>
        <v>1</v>
      </c>
      <c r="P2389" s="2" t="str">
        <f t="shared" si="195"/>
        <v>WE</v>
      </c>
    </row>
    <row r="2390" spans="12:16" x14ac:dyDescent="0.2">
      <c r="L2390" s="99">
        <f t="shared" si="191"/>
        <v>44179</v>
      </c>
      <c r="M2390" s="3">
        <f t="shared" si="192"/>
        <v>12</v>
      </c>
      <c r="N2390" s="3">
        <f t="shared" si="193"/>
        <v>2020</v>
      </c>
      <c r="O2390" s="3">
        <f t="shared" si="194"/>
        <v>2</v>
      </c>
      <c r="P2390" s="2" t="str">
        <f t="shared" si="195"/>
        <v>WD</v>
      </c>
    </row>
    <row r="2391" spans="12:16" x14ac:dyDescent="0.2">
      <c r="L2391" s="99">
        <f t="shared" si="191"/>
        <v>44180</v>
      </c>
      <c r="M2391" s="3">
        <f t="shared" si="192"/>
        <v>12</v>
      </c>
      <c r="N2391" s="3">
        <f t="shared" si="193"/>
        <v>2020</v>
      </c>
      <c r="O2391" s="3">
        <f t="shared" si="194"/>
        <v>3</v>
      </c>
      <c r="P2391" s="2" t="str">
        <f t="shared" si="195"/>
        <v>WD</v>
      </c>
    </row>
    <row r="2392" spans="12:16" x14ac:dyDescent="0.2">
      <c r="L2392" s="99">
        <f t="shared" si="191"/>
        <v>44181</v>
      </c>
      <c r="M2392" s="3">
        <f t="shared" si="192"/>
        <v>12</v>
      </c>
      <c r="N2392" s="3">
        <f t="shared" si="193"/>
        <v>2020</v>
      </c>
      <c r="O2392" s="3">
        <f t="shared" si="194"/>
        <v>4</v>
      </c>
      <c r="P2392" s="2" t="str">
        <f t="shared" si="195"/>
        <v>WD</v>
      </c>
    </row>
    <row r="2393" spans="12:16" x14ac:dyDescent="0.2">
      <c r="L2393" s="99">
        <f t="shared" si="191"/>
        <v>44182</v>
      </c>
      <c r="M2393" s="3">
        <f t="shared" si="192"/>
        <v>12</v>
      </c>
      <c r="N2393" s="3">
        <f t="shared" si="193"/>
        <v>2020</v>
      </c>
      <c r="O2393" s="3">
        <f t="shared" si="194"/>
        <v>5</v>
      </c>
      <c r="P2393" s="2" t="str">
        <f t="shared" si="195"/>
        <v>WD</v>
      </c>
    </row>
    <row r="2394" spans="12:16" x14ac:dyDescent="0.2">
      <c r="L2394" s="99">
        <f t="shared" si="191"/>
        <v>44183</v>
      </c>
      <c r="M2394" s="3">
        <f t="shared" si="192"/>
        <v>12</v>
      </c>
      <c r="N2394" s="3">
        <f t="shared" si="193"/>
        <v>2020</v>
      </c>
      <c r="O2394" s="3">
        <f t="shared" si="194"/>
        <v>6</v>
      </c>
      <c r="P2394" s="2" t="str">
        <f t="shared" si="195"/>
        <v>WD</v>
      </c>
    </row>
    <row r="2395" spans="12:16" x14ac:dyDescent="0.2">
      <c r="L2395" s="99">
        <f t="shared" si="191"/>
        <v>44184</v>
      </c>
      <c r="M2395" s="3">
        <f t="shared" si="192"/>
        <v>12</v>
      </c>
      <c r="N2395" s="3">
        <f t="shared" si="193"/>
        <v>2020</v>
      </c>
      <c r="O2395" s="3">
        <f t="shared" si="194"/>
        <v>7</v>
      </c>
      <c r="P2395" s="2" t="str">
        <f t="shared" si="195"/>
        <v>WE</v>
      </c>
    </row>
    <row r="2396" spans="12:16" x14ac:dyDescent="0.2">
      <c r="L2396" s="99">
        <f t="shared" si="191"/>
        <v>44185</v>
      </c>
      <c r="M2396" s="3">
        <f t="shared" si="192"/>
        <v>12</v>
      </c>
      <c r="N2396" s="3">
        <f t="shared" si="193"/>
        <v>2020</v>
      </c>
      <c r="O2396" s="3">
        <f t="shared" si="194"/>
        <v>1</v>
      </c>
      <c r="P2396" s="2" t="str">
        <f t="shared" si="195"/>
        <v>WE</v>
      </c>
    </row>
    <row r="2397" spans="12:16" x14ac:dyDescent="0.2">
      <c r="L2397" s="99">
        <f t="shared" si="191"/>
        <v>44186</v>
      </c>
      <c r="M2397" s="3">
        <f t="shared" si="192"/>
        <v>12</v>
      </c>
      <c r="N2397" s="3">
        <f t="shared" si="193"/>
        <v>2020</v>
      </c>
      <c r="O2397" s="3">
        <f t="shared" si="194"/>
        <v>2</v>
      </c>
      <c r="P2397" s="2" t="str">
        <f t="shared" si="195"/>
        <v>WD</v>
      </c>
    </row>
    <row r="2398" spans="12:16" x14ac:dyDescent="0.2">
      <c r="L2398" s="99">
        <f t="shared" si="191"/>
        <v>44187</v>
      </c>
      <c r="M2398" s="3">
        <f t="shared" si="192"/>
        <v>12</v>
      </c>
      <c r="N2398" s="3">
        <f t="shared" si="193"/>
        <v>2020</v>
      </c>
      <c r="O2398" s="3">
        <f t="shared" si="194"/>
        <v>3</v>
      </c>
      <c r="P2398" s="2" t="str">
        <f t="shared" si="195"/>
        <v>WD</v>
      </c>
    </row>
    <row r="2399" spans="12:16" x14ac:dyDescent="0.2">
      <c r="L2399" s="99">
        <f t="shared" si="191"/>
        <v>44188</v>
      </c>
      <c r="M2399" s="3">
        <f t="shared" si="192"/>
        <v>12</v>
      </c>
      <c r="N2399" s="3">
        <f t="shared" si="193"/>
        <v>2020</v>
      </c>
      <c r="O2399" s="3">
        <f t="shared" si="194"/>
        <v>4</v>
      </c>
      <c r="P2399" s="2" t="str">
        <f t="shared" si="195"/>
        <v>WD</v>
      </c>
    </row>
    <row r="2400" spans="12:16" x14ac:dyDescent="0.2">
      <c r="L2400" s="99">
        <f t="shared" si="191"/>
        <v>44189</v>
      </c>
      <c r="M2400" s="3">
        <f t="shared" si="192"/>
        <v>12</v>
      </c>
      <c r="N2400" s="3">
        <f t="shared" si="193"/>
        <v>2020</v>
      </c>
      <c r="O2400" s="3">
        <f t="shared" si="194"/>
        <v>5</v>
      </c>
      <c r="P2400" s="2" t="str">
        <f t="shared" si="195"/>
        <v>WD</v>
      </c>
    </row>
    <row r="2401" spans="12:16" x14ac:dyDescent="0.2">
      <c r="L2401" s="99">
        <f t="shared" si="191"/>
        <v>44190</v>
      </c>
      <c r="M2401" s="3">
        <f t="shared" si="192"/>
        <v>12</v>
      </c>
      <c r="N2401" s="3">
        <f t="shared" si="193"/>
        <v>2020</v>
      </c>
      <c r="O2401" s="3">
        <f t="shared" si="194"/>
        <v>6</v>
      </c>
      <c r="P2401" s="2" t="str">
        <f t="shared" si="195"/>
        <v>WD</v>
      </c>
    </row>
    <row r="2402" spans="12:16" x14ac:dyDescent="0.2">
      <c r="L2402" s="99">
        <f t="shared" si="191"/>
        <v>44191</v>
      </c>
      <c r="M2402" s="3">
        <f t="shared" si="192"/>
        <v>12</v>
      </c>
      <c r="N2402" s="3">
        <f t="shared" si="193"/>
        <v>2020</v>
      </c>
      <c r="O2402" s="3">
        <f t="shared" si="194"/>
        <v>7</v>
      </c>
      <c r="P2402" s="2" t="str">
        <f t="shared" si="195"/>
        <v>WE</v>
      </c>
    </row>
    <row r="2403" spans="12:16" x14ac:dyDescent="0.2">
      <c r="L2403" s="99">
        <f t="shared" si="191"/>
        <v>44192</v>
      </c>
      <c r="M2403" s="3">
        <f t="shared" si="192"/>
        <v>12</v>
      </c>
      <c r="N2403" s="3">
        <f t="shared" si="193"/>
        <v>2020</v>
      </c>
      <c r="O2403" s="3">
        <f t="shared" si="194"/>
        <v>1</v>
      </c>
      <c r="P2403" s="2" t="str">
        <f t="shared" si="195"/>
        <v>WE</v>
      </c>
    </row>
    <row r="2404" spans="12:16" x14ac:dyDescent="0.2">
      <c r="L2404" s="99">
        <f t="shared" si="191"/>
        <v>44193</v>
      </c>
      <c r="M2404" s="3">
        <f t="shared" si="192"/>
        <v>12</v>
      </c>
      <c r="N2404" s="3">
        <f t="shared" si="193"/>
        <v>2020</v>
      </c>
      <c r="O2404" s="3">
        <f t="shared" si="194"/>
        <v>2</v>
      </c>
      <c r="P2404" s="2" t="str">
        <f t="shared" si="195"/>
        <v>WD</v>
      </c>
    </row>
    <row r="2405" spans="12:16" x14ac:dyDescent="0.2">
      <c r="L2405" s="99">
        <f t="shared" si="191"/>
        <v>44194</v>
      </c>
      <c r="M2405" s="3">
        <f t="shared" si="192"/>
        <v>12</v>
      </c>
      <c r="N2405" s="3">
        <f t="shared" si="193"/>
        <v>2020</v>
      </c>
      <c r="O2405" s="3">
        <f t="shared" si="194"/>
        <v>3</v>
      </c>
      <c r="P2405" s="2" t="str">
        <f t="shared" si="195"/>
        <v>WD</v>
      </c>
    </row>
    <row r="2406" spans="12:16" x14ac:dyDescent="0.2">
      <c r="L2406" s="99">
        <f t="shared" si="191"/>
        <v>44195</v>
      </c>
      <c r="M2406" s="3">
        <f t="shared" si="192"/>
        <v>12</v>
      </c>
      <c r="N2406" s="3">
        <f t="shared" si="193"/>
        <v>2020</v>
      </c>
      <c r="O2406" s="3">
        <f t="shared" si="194"/>
        <v>4</v>
      </c>
      <c r="P2406" s="2" t="str">
        <f t="shared" si="195"/>
        <v>WD</v>
      </c>
    </row>
    <row r="2407" spans="12:16" x14ac:dyDescent="0.2">
      <c r="L2407" s="99">
        <f t="shared" ref="L2407:L2418" si="196">+L2406+1</f>
        <v>44196</v>
      </c>
      <c r="M2407" s="3">
        <f t="shared" si="192"/>
        <v>12</v>
      </c>
      <c r="N2407" s="3">
        <f t="shared" si="193"/>
        <v>2020</v>
      </c>
      <c r="O2407" s="3">
        <f t="shared" si="194"/>
        <v>5</v>
      </c>
      <c r="P2407" s="2" t="str">
        <f t="shared" si="195"/>
        <v>WD</v>
      </c>
    </row>
    <row r="2408" spans="12:16" x14ac:dyDescent="0.2">
      <c r="L2408" s="99">
        <f t="shared" si="196"/>
        <v>44197</v>
      </c>
      <c r="M2408" s="3">
        <f t="shared" si="192"/>
        <v>1</v>
      </c>
      <c r="N2408" s="3">
        <f t="shared" si="193"/>
        <v>2021</v>
      </c>
      <c r="O2408" s="3">
        <f t="shared" si="194"/>
        <v>6</v>
      </c>
      <c r="P2408" s="2" t="str">
        <f t="shared" si="195"/>
        <v>WD</v>
      </c>
    </row>
    <row r="2409" spans="12:16" x14ac:dyDescent="0.2">
      <c r="L2409" s="99">
        <f t="shared" si="196"/>
        <v>44198</v>
      </c>
      <c r="M2409" s="3">
        <f t="shared" si="192"/>
        <v>1</v>
      </c>
      <c r="N2409" s="3">
        <f t="shared" si="193"/>
        <v>2021</v>
      </c>
      <c r="O2409" s="3">
        <f t="shared" si="194"/>
        <v>7</v>
      </c>
      <c r="P2409" s="2" t="str">
        <f t="shared" si="195"/>
        <v>WE</v>
      </c>
    </row>
    <row r="2410" spans="12:16" x14ac:dyDescent="0.2">
      <c r="L2410" s="99">
        <f t="shared" si="196"/>
        <v>44199</v>
      </c>
      <c r="M2410" s="3">
        <f t="shared" si="192"/>
        <v>1</v>
      </c>
      <c r="N2410" s="3">
        <f t="shared" si="193"/>
        <v>2021</v>
      </c>
      <c r="O2410" s="3">
        <f t="shared" si="194"/>
        <v>1</v>
      </c>
      <c r="P2410" s="2" t="str">
        <f t="shared" si="195"/>
        <v>WE</v>
      </c>
    </row>
    <row r="2411" spans="12:16" x14ac:dyDescent="0.2">
      <c r="L2411" s="99">
        <f t="shared" si="196"/>
        <v>44200</v>
      </c>
      <c r="M2411" s="3">
        <f t="shared" si="192"/>
        <v>1</v>
      </c>
      <c r="N2411" s="3">
        <f t="shared" si="193"/>
        <v>2021</v>
      </c>
      <c r="O2411" s="3">
        <f t="shared" si="194"/>
        <v>2</v>
      </c>
      <c r="P2411" s="2" t="str">
        <f t="shared" si="195"/>
        <v>WD</v>
      </c>
    </row>
    <row r="2412" spans="12:16" x14ac:dyDescent="0.2">
      <c r="L2412" s="99">
        <f t="shared" si="196"/>
        <v>44201</v>
      </c>
      <c r="M2412" s="3">
        <f t="shared" si="192"/>
        <v>1</v>
      </c>
      <c r="N2412" s="3">
        <f t="shared" si="193"/>
        <v>2021</v>
      </c>
      <c r="O2412" s="3">
        <f t="shared" si="194"/>
        <v>3</v>
      </c>
      <c r="P2412" s="2" t="str">
        <f t="shared" si="195"/>
        <v>WD</v>
      </c>
    </row>
    <row r="2413" spans="12:16" x14ac:dyDescent="0.2">
      <c r="L2413" s="99">
        <f t="shared" si="196"/>
        <v>44202</v>
      </c>
      <c r="M2413" s="3">
        <f t="shared" si="192"/>
        <v>1</v>
      </c>
      <c r="N2413" s="3">
        <f t="shared" si="193"/>
        <v>2021</v>
      </c>
      <c r="O2413" s="3">
        <f t="shared" si="194"/>
        <v>4</v>
      </c>
      <c r="P2413" s="2" t="str">
        <f t="shared" si="195"/>
        <v>WD</v>
      </c>
    </row>
    <row r="2414" spans="12:16" x14ac:dyDescent="0.2">
      <c r="L2414" s="99">
        <f t="shared" si="196"/>
        <v>44203</v>
      </c>
      <c r="M2414" s="3">
        <f t="shared" si="192"/>
        <v>1</v>
      </c>
      <c r="N2414" s="3">
        <f t="shared" si="193"/>
        <v>2021</v>
      </c>
      <c r="O2414" s="3">
        <f t="shared" si="194"/>
        <v>5</v>
      </c>
      <c r="P2414" s="2" t="str">
        <f t="shared" si="195"/>
        <v>WD</v>
      </c>
    </row>
    <row r="2415" spans="12:16" x14ac:dyDescent="0.2">
      <c r="L2415" s="99">
        <f t="shared" si="196"/>
        <v>44204</v>
      </c>
      <c r="M2415" s="3">
        <f t="shared" si="192"/>
        <v>1</v>
      </c>
      <c r="N2415" s="3">
        <f t="shared" si="193"/>
        <v>2021</v>
      </c>
      <c r="O2415" s="3">
        <f t="shared" si="194"/>
        <v>6</v>
      </c>
      <c r="P2415" s="2" t="str">
        <f t="shared" si="195"/>
        <v>WD</v>
      </c>
    </row>
    <row r="2416" spans="12:16" x14ac:dyDescent="0.2">
      <c r="L2416" s="99">
        <f t="shared" si="196"/>
        <v>44205</v>
      </c>
      <c r="M2416" s="3">
        <f t="shared" si="192"/>
        <v>1</v>
      </c>
      <c r="N2416" s="3">
        <f t="shared" si="193"/>
        <v>2021</v>
      </c>
      <c r="O2416" s="3">
        <f t="shared" si="194"/>
        <v>7</v>
      </c>
      <c r="P2416" s="2" t="str">
        <f t="shared" si="195"/>
        <v>WE</v>
      </c>
    </row>
    <row r="2417" spans="12:16" x14ac:dyDescent="0.2">
      <c r="L2417" s="99">
        <f t="shared" si="196"/>
        <v>44206</v>
      </c>
      <c r="M2417" s="3">
        <f t="shared" si="192"/>
        <v>1</v>
      </c>
      <c r="N2417" s="3">
        <f t="shared" si="193"/>
        <v>2021</v>
      </c>
      <c r="O2417" s="3">
        <f t="shared" si="194"/>
        <v>1</v>
      </c>
      <c r="P2417" s="2" t="str">
        <f t="shared" si="195"/>
        <v>WE</v>
      </c>
    </row>
    <row r="2418" spans="12:16" x14ac:dyDescent="0.2">
      <c r="L2418" s="99">
        <f t="shared" si="196"/>
        <v>44207</v>
      </c>
      <c r="M2418" s="3">
        <f t="shared" si="192"/>
        <v>1</v>
      </c>
      <c r="N2418" s="3">
        <f t="shared" si="193"/>
        <v>2021</v>
      </c>
      <c r="O2418" s="3">
        <f t="shared" si="194"/>
        <v>2</v>
      </c>
      <c r="P2418" s="2" t="str">
        <f t="shared" si="195"/>
        <v>WD</v>
      </c>
    </row>
    <row r="2419" spans="12:16" x14ac:dyDescent="0.2">
      <c r="L2419" s="99">
        <f>+L2418+1</f>
        <v>44208</v>
      </c>
      <c r="M2419" s="3">
        <f t="shared" si="192"/>
        <v>1</v>
      </c>
      <c r="N2419" s="3">
        <f t="shared" si="193"/>
        <v>2021</v>
      </c>
      <c r="O2419" s="3">
        <f t="shared" si="194"/>
        <v>3</v>
      </c>
      <c r="P2419" s="2" t="str">
        <f t="shared" si="195"/>
        <v>WD</v>
      </c>
    </row>
    <row r="2420" spans="12:16" x14ac:dyDescent="0.2">
      <c r="L2420" s="99">
        <f t="shared" ref="L2420:L2483" si="197">+L2419+1</f>
        <v>44209</v>
      </c>
      <c r="M2420" s="3">
        <f t="shared" si="192"/>
        <v>1</v>
      </c>
      <c r="N2420" s="3">
        <f t="shared" si="193"/>
        <v>2021</v>
      </c>
      <c r="O2420" s="3">
        <f t="shared" si="194"/>
        <v>4</v>
      </c>
      <c r="P2420" s="2" t="str">
        <f t="shared" si="195"/>
        <v>WD</v>
      </c>
    </row>
    <row r="2421" spans="12:16" x14ac:dyDescent="0.2">
      <c r="L2421" s="99">
        <f t="shared" si="197"/>
        <v>44210</v>
      </c>
      <c r="M2421" s="3">
        <f t="shared" si="192"/>
        <v>1</v>
      </c>
      <c r="N2421" s="3">
        <f t="shared" si="193"/>
        <v>2021</v>
      </c>
      <c r="O2421" s="3">
        <f t="shared" si="194"/>
        <v>5</v>
      </c>
      <c r="P2421" s="2" t="str">
        <f t="shared" si="195"/>
        <v>WD</v>
      </c>
    </row>
    <row r="2422" spans="12:16" x14ac:dyDescent="0.2">
      <c r="L2422" s="99">
        <f t="shared" si="197"/>
        <v>44211</v>
      </c>
      <c r="M2422" s="3">
        <f t="shared" si="192"/>
        <v>1</v>
      </c>
      <c r="N2422" s="3">
        <f t="shared" si="193"/>
        <v>2021</v>
      </c>
      <c r="O2422" s="3">
        <f t="shared" si="194"/>
        <v>6</v>
      </c>
      <c r="P2422" s="2" t="str">
        <f t="shared" si="195"/>
        <v>WD</v>
      </c>
    </row>
    <row r="2423" spans="12:16" x14ac:dyDescent="0.2">
      <c r="L2423" s="99">
        <f t="shared" si="197"/>
        <v>44212</v>
      </c>
      <c r="M2423" s="3">
        <f t="shared" si="192"/>
        <v>1</v>
      </c>
      <c r="N2423" s="3">
        <f t="shared" si="193"/>
        <v>2021</v>
      </c>
      <c r="O2423" s="3">
        <f t="shared" si="194"/>
        <v>7</v>
      </c>
      <c r="P2423" s="2" t="str">
        <f t="shared" si="195"/>
        <v>WE</v>
      </c>
    </row>
    <row r="2424" spans="12:16" x14ac:dyDescent="0.2">
      <c r="L2424" s="99">
        <f t="shared" si="197"/>
        <v>44213</v>
      </c>
      <c r="M2424" s="3">
        <f t="shared" si="192"/>
        <v>1</v>
      </c>
      <c r="N2424" s="3">
        <f t="shared" si="193"/>
        <v>2021</v>
      </c>
      <c r="O2424" s="3">
        <f t="shared" si="194"/>
        <v>1</v>
      </c>
      <c r="P2424" s="2" t="str">
        <f t="shared" si="195"/>
        <v>WE</v>
      </c>
    </row>
    <row r="2425" spans="12:16" x14ac:dyDescent="0.2">
      <c r="L2425" s="99">
        <f t="shared" si="197"/>
        <v>44214</v>
      </c>
      <c r="M2425" s="3">
        <f t="shared" si="192"/>
        <v>1</v>
      </c>
      <c r="N2425" s="3">
        <f t="shared" si="193"/>
        <v>2021</v>
      </c>
      <c r="O2425" s="3">
        <f t="shared" si="194"/>
        <v>2</v>
      </c>
      <c r="P2425" s="2" t="str">
        <f t="shared" si="195"/>
        <v>WD</v>
      </c>
    </row>
    <row r="2426" spans="12:16" x14ac:dyDescent="0.2">
      <c r="L2426" s="99">
        <f t="shared" si="197"/>
        <v>44215</v>
      </c>
      <c r="M2426" s="3">
        <f t="shared" si="192"/>
        <v>1</v>
      </c>
      <c r="N2426" s="3">
        <f t="shared" si="193"/>
        <v>2021</v>
      </c>
      <c r="O2426" s="3">
        <f t="shared" si="194"/>
        <v>3</v>
      </c>
      <c r="P2426" s="2" t="str">
        <f t="shared" si="195"/>
        <v>WD</v>
      </c>
    </row>
    <row r="2427" spans="12:16" x14ac:dyDescent="0.2">
      <c r="L2427" s="99">
        <f t="shared" si="197"/>
        <v>44216</v>
      </c>
      <c r="M2427" s="3">
        <f t="shared" si="192"/>
        <v>1</v>
      </c>
      <c r="N2427" s="3">
        <f t="shared" si="193"/>
        <v>2021</v>
      </c>
      <c r="O2427" s="3">
        <f t="shared" si="194"/>
        <v>4</v>
      </c>
      <c r="P2427" s="2" t="str">
        <f t="shared" si="195"/>
        <v>WD</v>
      </c>
    </row>
    <row r="2428" spans="12:16" x14ac:dyDescent="0.2">
      <c r="L2428" s="99">
        <f t="shared" si="197"/>
        <v>44217</v>
      </c>
      <c r="M2428" s="3">
        <f t="shared" si="192"/>
        <v>1</v>
      </c>
      <c r="N2428" s="3">
        <f t="shared" si="193"/>
        <v>2021</v>
      </c>
      <c r="O2428" s="3">
        <f t="shared" si="194"/>
        <v>5</v>
      </c>
      <c r="P2428" s="2" t="str">
        <f t="shared" si="195"/>
        <v>WD</v>
      </c>
    </row>
    <row r="2429" spans="12:16" x14ac:dyDescent="0.2">
      <c r="L2429" s="99">
        <f t="shared" si="197"/>
        <v>44218</v>
      </c>
      <c r="M2429" s="3">
        <f t="shared" si="192"/>
        <v>1</v>
      </c>
      <c r="N2429" s="3">
        <f t="shared" si="193"/>
        <v>2021</v>
      </c>
      <c r="O2429" s="3">
        <f t="shared" si="194"/>
        <v>6</v>
      </c>
      <c r="P2429" s="2" t="str">
        <f t="shared" si="195"/>
        <v>WD</v>
      </c>
    </row>
    <row r="2430" spans="12:16" x14ac:dyDescent="0.2">
      <c r="L2430" s="99">
        <f t="shared" si="197"/>
        <v>44219</v>
      </c>
      <c r="M2430" s="3">
        <f t="shared" si="192"/>
        <v>1</v>
      </c>
      <c r="N2430" s="3">
        <f t="shared" si="193"/>
        <v>2021</v>
      </c>
      <c r="O2430" s="3">
        <f t="shared" si="194"/>
        <v>7</v>
      </c>
      <c r="P2430" s="2" t="str">
        <f t="shared" si="195"/>
        <v>WE</v>
      </c>
    </row>
    <row r="2431" spans="12:16" x14ac:dyDescent="0.2">
      <c r="L2431" s="99">
        <f t="shared" si="197"/>
        <v>44220</v>
      </c>
      <c r="M2431" s="3">
        <f t="shared" si="192"/>
        <v>1</v>
      </c>
      <c r="N2431" s="3">
        <f t="shared" si="193"/>
        <v>2021</v>
      </c>
      <c r="O2431" s="3">
        <f t="shared" si="194"/>
        <v>1</v>
      </c>
      <c r="P2431" s="2" t="str">
        <f t="shared" si="195"/>
        <v>WE</v>
      </c>
    </row>
    <row r="2432" spans="12:16" x14ac:dyDescent="0.2">
      <c r="L2432" s="99">
        <f t="shared" si="197"/>
        <v>44221</v>
      </c>
      <c r="M2432" s="3">
        <f t="shared" si="192"/>
        <v>1</v>
      </c>
      <c r="N2432" s="3">
        <f t="shared" si="193"/>
        <v>2021</v>
      </c>
      <c r="O2432" s="3">
        <f t="shared" si="194"/>
        <v>2</v>
      </c>
      <c r="P2432" s="2" t="str">
        <f t="shared" si="195"/>
        <v>WD</v>
      </c>
    </row>
    <row r="2433" spans="12:16" x14ac:dyDescent="0.2">
      <c r="L2433" s="99">
        <f t="shared" si="197"/>
        <v>44222</v>
      </c>
      <c r="M2433" s="3">
        <f t="shared" si="192"/>
        <v>1</v>
      </c>
      <c r="N2433" s="3">
        <f t="shared" si="193"/>
        <v>2021</v>
      </c>
      <c r="O2433" s="3">
        <f t="shared" si="194"/>
        <v>3</v>
      </c>
      <c r="P2433" s="2" t="str">
        <f t="shared" si="195"/>
        <v>WD</v>
      </c>
    </row>
    <row r="2434" spans="12:16" x14ac:dyDescent="0.2">
      <c r="L2434" s="99">
        <f t="shared" si="197"/>
        <v>44223</v>
      </c>
      <c r="M2434" s="3">
        <f t="shared" si="192"/>
        <v>1</v>
      </c>
      <c r="N2434" s="3">
        <f t="shared" si="193"/>
        <v>2021</v>
      </c>
      <c r="O2434" s="3">
        <f t="shared" si="194"/>
        <v>4</v>
      </c>
      <c r="P2434" s="2" t="str">
        <f t="shared" si="195"/>
        <v>WD</v>
      </c>
    </row>
    <row r="2435" spans="12:16" x14ac:dyDescent="0.2">
      <c r="L2435" s="99">
        <f t="shared" si="197"/>
        <v>44224</v>
      </c>
      <c r="M2435" s="3">
        <f t="shared" ref="M2435:M2498" si="198">MONTH(L2435)</f>
        <v>1</v>
      </c>
      <c r="N2435" s="3">
        <f t="shared" ref="N2435:N2498" si="199">YEAR(L2435)</f>
        <v>2021</v>
      </c>
      <c r="O2435" s="3">
        <f t="shared" ref="O2435:O2498" si="200">WEEKDAY(L2435)</f>
        <v>5</v>
      </c>
      <c r="P2435" s="2" t="str">
        <f t="shared" ref="P2435:P2498" si="201">IF(O2435=1,"WE",IF(O2435=7,"WE","WD"))</f>
        <v>WD</v>
      </c>
    </row>
    <row r="2436" spans="12:16" x14ac:dyDescent="0.2">
      <c r="L2436" s="99">
        <f t="shared" si="197"/>
        <v>44225</v>
      </c>
      <c r="M2436" s="3">
        <f t="shared" si="198"/>
        <v>1</v>
      </c>
      <c r="N2436" s="3">
        <f t="shared" si="199"/>
        <v>2021</v>
      </c>
      <c r="O2436" s="3">
        <f t="shared" si="200"/>
        <v>6</v>
      </c>
      <c r="P2436" s="2" t="str">
        <f t="shared" si="201"/>
        <v>WD</v>
      </c>
    </row>
    <row r="2437" spans="12:16" x14ac:dyDescent="0.2">
      <c r="L2437" s="99">
        <f t="shared" si="197"/>
        <v>44226</v>
      </c>
      <c r="M2437" s="3">
        <f t="shared" si="198"/>
        <v>1</v>
      </c>
      <c r="N2437" s="3">
        <f t="shared" si="199"/>
        <v>2021</v>
      </c>
      <c r="O2437" s="3">
        <f t="shared" si="200"/>
        <v>7</v>
      </c>
      <c r="P2437" s="2" t="str">
        <f t="shared" si="201"/>
        <v>WE</v>
      </c>
    </row>
    <row r="2438" spans="12:16" x14ac:dyDescent="0.2">
      <c r="L2438" s="99">
        <f t="shared" si="197"/>
        <v>44227</v>
      </c>
      <c r="M2438" s="3">
        <f t="shared" si="198"/>
        <v>1</v>
      </c>
      <c r="N2438" s="3">
        <f t="shared" si="199"/>
        <v>2021</v>
      </c>
      <c r="O2438" s="3">
        <f t="shared" si="200"/>
        <v>1</v>
      </c>
      <c r="P2438" s="2" t="str">
        <f t="shared" si="201"/>
        <v>WE</v>
      </c>
    </row>
    <row r="2439" spans="12:16" x14ac:dyDescent="0.2">
      <c r="L2439" s="99">
        <f t="shared" si="197"/>
        <v>44228</v>
      </c>
      <c r="M2439" s="3">
        <f t="shared" si="198"/>
        <v>2</v>
      </c>
      <c r="N2439" s="3">
        <f t="shared" si="199"/>
        <v>2021</v>
      </c>
      <c r="O2439" s="3">
        <f t="shared" si="200"/>
        <v>2</v>
      </c>
      <c r="P2439" s="2" t="str">
        <f t="shared" si="201"/>
        <v>WD</v>
      </c>
    </row>
    <row r="2440" spans="12:16" x14ac:dyDescent="0.2">
      <c r="L2440" s="99">
        <f t="shared" si="197"/>
        <v>44229</v>
      </c>
      <c r="M2440" s="3">
        <f t="shared" si="198"/>
        <v>2</v>
      </c>
      <c r="N2440" s="3">
        <f t="shared" si="199"/>
        <v>2021</v>
      </c>
      <c r="O2440" s="3">
        <f t="shared" si="200"/>
        <v>3</v>
      </c>
      <c r="P2440" s="2" t="str">
        <f t="shared" si="201"/>
        <v>WD</v>
      </c>
    </row>
    <row r="2441" spans="12:16" x14ac:dyDescent="0.2">
      <c r="L2441" s="99">
        <f t="shared" si="197"/>
        <v>44230</v>
      </c>
      <c r="M2441" s="3">
        <f t="shared" si="198"/>
        <v>2</v>
      </c>
      <c r="N2441" s="3">
        <f t="shared" si="199"/>
        <v>2021</v>
      </c>
      <c r="O2441" s="3">
        <f t="shared" si="200"/>
        <v>4</v>
      </c>
      <c r="P2441" s="2" t="str">
        <f t="shared" si="201"/>
        <v>WD</v>
      </c>
    </row>
    <row r="2442" spans="12:16" x14ac:dyDescent="0.2">
      <c r="L2442" s="99">
        <f t="shared" si="197"/>
        <v>44231</v>
      </c>
      <c r="M2442" s="3">
        <f t="shared" si="198"/>
        <v>2</v>
      </c>
      <c r="N2442" s="3">
        <f t="shared" si="199"/>
        <v>2021</v>
      </c>
      <c r="O2442" s="3">
        <f t="shared" si="200"/>
        <v>5</v>
      </c>
      <c r="P2442" s="2" t="str">
        <f t="shared" si="201"/>
        <v>WD</v>
      </c>
    </row>
    <row r="2443" spans="12:16" x14ac:dyDescent="0.2">
      <c r="L2443" s="99">
        <f t="shared" si="197"/>
        <v>44232</v>
      </c>
      <c r="M2443" s="3">
        <f t="shared" si="198"/>
        <v>2</v>
      </c>
      <c r="N2443" s="3">
        <f t="shared" si="199"/>
        <v>2021</v>
      </c>
      <c r="O2443" s="3">
        <f t="shared" si="200"/>
        <v>6</v>
      </c>
      <c r="P2443" s="2" t="str">
        <f t="shared" si="201"/>
        <v>WD</v>
      </c>
    </row>
    <row r="2444" spans="12:16" x14ac:dyDescent="0.2">
      <c r="L2444" s="99">
        <f t="shared" si="197"/>
        <v>44233</v>
      </c>
      <c r="M2444" s="3">
        <f t="shared" si="198"/>
        <v>2</v>
      </c>
      <c r="N2444" s="3">
        <f t="shared" si="199"/>
        <v>2021</v>
      </c>
      <c r="O2444" s="3">
        <f t="shared" si="200"/>
        <v>7</v>
      </c>
      <c r="P2444" s="2" t="str">
        <f t="shared" si="201"/>
        <v>WE</v>
      </c>
    </row>
    <row r="2445" spans="12:16" x14ac:dyDescent="0.2">
      <c r="L2445" s="99">
        <f t="shared" si="197"/>
        <v>44234</v>
      </c>
      <c r="M2445" s="3">
        <f t="shared" si="198"/>
        <v>2</v>
      </c>
      <c r="N2445" s="3">
        <f t="shared" si="199"/>
        <v>2021</v>
      </c>
      <c r="O2445" s="3">
        <f t="shared" si="200"/>
        <v>1</v>
      </c>
      <c r="P2445" s="2" t="str">
        <f t="shared" si="201"/>
        <v>WE</v>
      </c>
    </row>
    <row r="2446" spans="12:16" x14ac:dyDescent="0.2">
      <c r="L2446" s="99">
        <f t="shared" si="197"/>
        <v>44235</v>
      </c>
      <c r="M2446" s="3">
        <f t="shared" si="198"/>
        <v>2</v>
      </c>
      <c r="N2446" s="3">
        <f t="shared" si="199"/>
        <v>2021</v>
      </c>
      <c r="O2446" s="3">
        <f t="shared" si="200"/>
        <v>2</v>
      </c>
      <c r="P2446" s="2" t="str">
        <f t="shared" si="201"/>
        <v>WD</v>
      </c>
    </row>
    <row r="2447" spans="12:16" x14ac:dyDescent="0.2">
      <c r="L2447" s="99">
        <f t="shared" si="197"/>
        <v>44236</v>
      </c>
      <c r="M2447" s="3">
        <f t="shared" si="198"/>
        <v>2</v>
      </c>
      <c r="N2447" s="3">
        <f t="shared" si="199"/>
        <v>2021</v>
      </c>
      <c r="O2447" s="3">
        <f t="shared" si="200"/>
        <v>3</v>
      </c>
      <c r="P2447" s="2" t="str">
        <f t="shared" si="201"/>
        <v>WD</v>
      </c>
    </row>
    <row r="2448" spans="12:16" x14ac:dyDescent="0.2">
      <c r="L2448" s="99">
        <f t="shared" si="197"/>
        <v>44237</v>
      </c>
      <c r="M2448" s="3">
        <f t="shared" si="198"/>
        <v>2</v>
      </c>
      <c r="N2448" s="3">
        <f t="shared" si="199"/>
        <v>2021</v>
      </c>
      <c r="O2448" s="3">
        <f t="shared" si="200"/>
        <v>4</v>
      </c>
      <c r="P2448" s="2" t="str">
        <f t="shared" si="201"/>
        <v>WD</v>
      </c>
    </row>
    <row r="2449" spans="12:16" x14ac:dyDescent="0.2">
      <c r="L2449" s="99">
        <f t="shared" si="197"/>
        <v>44238</v>
      </c>
      <c r="M2449" s="3">
        <f t="shared" si="198"/>
        <v>2</v>
      </c>
      <c r="N2449" s="3">
        <f t="shared" si="199"/>
        <v>2021</v>
      </c>
      <c r="O2449" s="3">
        <f t="shared" si="200"/>
        <v>5</v>
      </c>
      <c r="P2449" s="2" t="str">
        <f t="shared" si="201"/>
        <v>WD</v>
      </c>
    </row>
    <row r="2450" spans="12:16" x14ac:dyDescent="0.2">
      <c r="L2450" s="99">
        <f t="shared" si="197"/>
        <v>44239</v>
      </c>
      <c r="M2450" s="3">
        <f t="shared" si="198"/>
        <v>2</v>
      </c>
      <c r="N2450" s="3">
        <f t="shared" si="199"/>
        <v>2021</v>
      </c>
      <c r="O2450" s="3">
        <f t="shared" si="200"/>
        <v>6</v>
      </c>
      <c r="P2450" s="2" t="str">
        <f t="shared" si="201"/>
        <v>WD</v>
      </c>
    </row>
    <row r="2451" spans="12:16" x14ac:dyDescent="0.2">
      <c r="L2451" s="99">
        <f t="shared" si="197"/>
        <v>44240</v>
      </c>
      <c r="M2451" s="3">
        <f t="shared" si="198"/>
        <v>2</v>
      </c>
      <c r="N2451" s="3">
        <f t="shared" si="199"/>
        <v>2021</v>
      </c>
      <c r="O2451" s="3">
        <f t="shared" si="200"/>
        <v>7</v>
      </c>
      <c r="P2451" s="2" t="str">
        <f t="shared" si="201"/>
        <v>WE</v>
      </c>
    </row>
    <row r="2452" spans="12:16" x14ac:dyDescent="0.2">
      <c r="L2452" s="99">
        <f t="shared" si="197"/>
        <v>44241</v>
      </c>
      <c r="M2452" s="3">
        <f t="shared" si="198"/>
        <v>2</v>
      </c>
      <c r="N2452" s="3">
        <f t="shared" si="199"/>
        <v>2021</v>
      </c>
      <c r="O2452" s="3">
        <f t="shared" si="200"/>
        <v>1</v>
      </c>
      <c r="P2452" s="2" t="str">
        <f t="shared" si="201"/>
        <v>WE</v>
      </c>
    </row>
    <row r="2453" spans="12:16" x14ac:dyDescent="0.2">
      <c r="L2453" s="99">
        <f t="shared" si="197"/>
        <v>44242</v>
      </c>
      <c r="M2453" s="3">
        <f t="shared" si="198"/>
        <v>2</v>
      </c>
      <c r="N2453" s="3">
        <f t="shared" si="199"/>
        <v>2021</v>
      </c>
      <c r="O2453" s="3">
        <f t="shared" si="200"/>
        <v>2</v>
      </c>
      <c r="P2453" s="2" t="str">
        <f t="shared" si="201"/>
        <v>WD</v>
      </c>
    </row>
    <row r="2454" spans="12:16" x14ac:dyDescent="0.2">
      <c r="L2454" s="99">
        <f t="shared" si="197"/>
        <v>44243</v>
      </c>
      <c r="M2454" s="3">
        <f t="shared" si="198"/>
        <v>2</v>
      </c>
      <c r="N2454" s="3">
        <f t="shared" si="199"/>
        <v>2021</v>
      </c>
      <c r="O2454" s="3">
        <f t="shared" si="200"/>
        <v>3</v>
      </c>
      <c r="P2454" s="2" t="str">
        <f t="shared" si="201"/>
        <v>WD</v>
      </c>
    </row>
    <row r="2455" spans="12:16" x14ac:dyDescent="0.2">
      <c r="L2455" s="99">
        <f t="shared" si="197"/>
        <v>44244</v>
      </c>
      <c r="M2455" s="3">
        <f t="shared" si="198"/>
        <v>2</v>
      </c>
      <c r="N2455" s="3">
        <f t="shared" si="199"/>
        <v>2021</v>
      </c>
      <c r="O2455" s="3">
        <f t="shared" si="200"/>
        <v>4</v>
      </c>
      <c r="P2455" s="2" t="str">
        <f t="shared" si="201"/>
        <v>WD</v>
      </c>
    </row>
    <row r="2456" spans="12:16" x14ac:dyDescent="0.2">
      <c r="L2456" s="99">
        <f t="shared" si="197"/>
        <v>44245</v>
      </c>
      <c r="M2456" s="3">
        <f t="shared" si="198"/>
        <v>2</v>
      </c>
      <c r="N2456" s="3">
        <f t="shared" si="199"/>
        <v>2021</v>
      </c>
      <c r="O2456" s="3">
        <f t="shared" si="200"/>
        <v>5</v>
      </c>
      <c r="P2456" s="2" t="str">
        <f t="shared" si="201"/>
        <v>WD</v>
      </c>
    </row>
    <row r="2457" spans="12:16" x14ac:dyDescent="0.2">
      <c r="L2457" s="99">
        <f t="shared" si="197"/>
        <v>44246</v>
      </c>
      <c r="M2457" s="3">
        <f t="shared" si="198"/>
        <v>2</v>
      </c>
      <c r="N2457" s="3">
        <f t="shared" si="199"/>
        <v>2021</v>
      </c>
      <c r="O2457" s="3">
        <f t="shared" si="200"/>
        <v>6</v>
      </c>
      <c r="P2457" s="2" t="str">
        <f t="shared" si="201"/>
        <v>WD</v>
      </c>
    </row>
    <row r="2458" spans="12:16" x14ac:dyDescent="0.2">
      <c r="L2458" s="99">
        <f t="shared" si="197"/>
        <v>44247</v>
      </c>
      <c r="M2458" s="3">
        <f t="shared" si="198"/>
        <v>2</v>
      </c>
      <c r="N2458" s="3">
        <f t="shared" si="199"/>
        <v>2021</v>
      </c>
      <c r="O2458" s="3">
        <f t="shared" si="200"/>
        <v>7</v>
      </c>
      <c r="P2458" s="2" t="str">
        <f t="shared" si="201"/>
        <v>WE</v>
      </c>
    </row>
    <row r="2459" spans="12:16" x14ac:dyDescent="0.2">
      <c r="L2459" s="99">
        <f t="shared" si="197"/>
        <v>44248</v>
      </c>
      <c r="M2459" s="3">
        <f t="shared" si="198"/>
        <v>2</v>
      </c>
      <c r="N2459" s="3">
        <f t="shared" si="199"/>
        <v>2021</v>
      </c>
      <c r="O2459" s="3">
        <f t="shared" si="200"/>
        <v>1</v>
      </c>
      <c r="P2459" s="2" t="str">
        <f t="shared" si="201"/>
        <v>WE</v>
      </c>
    </row>
    <row r="2460" spans="12:16" x14ac:dyDescent="0.2">
      <c r="L2460" s="99">
        <f t="shared" si="197"/>
        <v>44249</v>
      </c>
      <c r="M2460" s="3">
        <f t="shared" si="198"/>
        <v>2</v>
      </c>
      <c r="N2460" s="3">
        <f t="shared" si="199"/>
        <v>2021</v>
      </c>
      <c r="O2460" s="3">
        <f t="shared" si="200"/>
        <v>2</v>
      </c>
      <c r="P2460" s="2" t="str">
        <f t="shared" si="201"/>
        <v>WD</v>
      </c>
    </row>
    <row r="2461" spans="12:16" x14ac:dyDescent="0.2">
      <c r="L2461" s="99">
        <f t="shared" si="197"/>
        <v>44250</v>
      </c>
      <c r="M2461" s="3">
        <f t="shared" si="198"/>
        <v>2</v>
      </c>
      <c r="N2461" s="3">
        <f t="shared" si="199"/>
        <v>2021</v>
      </c>
      <c r="O2461" s="3">
        <f t="shared" si="200"/>
        <v>3</v>
      </c>
      <c r="P2461" s="2" t="str">
        <f t="shared" si="201"/>
        <v>WD</v>
      </c>
    </row>
    <row r="2462" spans="12:16" x14ac:dyDescent="0.2">
      <c r="L2462" s="99">
        <f t="shared" si="197"/>
        <v>44251</v>
      </c>
      <c r="M2462" s="3">
        <f t="shared" si="198"/>
        <v>2</v>
      </c>
      <c r="N2462" s="3">
        <f t="shared" si="199"/>
        <v>2021</v>
      </c>
      <c r="O2462" s="3">
        <f t="shared" si="200"/>
        <v>4</v>
      </c>
      <c r="P2462" s="2" t="str">
        <f t="shared" si="201"/>
        <v>WD</v>
      </c>
    </row>
    <row r="2463" spans="12:16" x14ac:dyDescent="0.2">
      <c r="L2463" s="99">
        <f t="shared" si="197"/>
        <v>44252</v>
      </c>
      <c r="M2463" s="3">
        <f t="shared" si="198"/>
        <v>2</v>
      </c>
      <c r="N2463" s="3">
        <f t="shared" si="199"/>
        <v>2021</v>
      </c>
      <c r="O2463" s="3">
        <f t="shared" si="200"/>
        <v>5</v>
      </c>
      <c r="P2463" s="2" t="str">
        <f t="shared" si="201"/>
        <v>WD</v>
      </c>
    </row>
    <row r="2464" spans="12:16" x14ac:dyDescent="0.2">
      <c r="L2464" s="99">
        <f t="shared" si="197"/>
        <v>44253</v>
      </c>
      <c r="M2464" s="3">
        <f t="shared" si="198"/>
        <v>2</v>
      </c>
      <c r="N2464" s="3">
        <f t="shared" si="199"/>
        <v>2021</v>
      </c>
      <c r="O2464" s="3">
        <f t="shared" si="200"/>
        <v>6</v>
      </c>
      <c r="P2464" s="2" t="str">
        <f t="shared" si="201"/>
        <v>WD</v>
      </c>
    </row>
    <row r="2465" spans="12:16" x14ac:dyDescent="0.2">
      <c r="L2465" s="99">
        <f t="shared" si="197"/>
        <v>44254</v>
      </c>
      <c r="M2465" s="3">
        <f t="shared" si="198"/>
        <v>2</v>
      </c>
      <c r="N2465" s="3">
        <f t="shared" si="199"/>
        <v>2021</v>
      </c>
      <c r="O2465" s="3">
        <f t="shared" si="200"/>
        <v>7</v>
      </c>
      <c r="P2465" s="2" t="str">
        <f t="shared" si="201"/>
        <v>WE</v>
      </c>
    </row>
    <row r="2466" spans="12:16" x14ac:dyDescent="0.2">
      <c r="L2466" s="99">
        <f t="shared" si="197"/>
        <v>44255</v>
      </c>
      <c r="M2466" s="3">
        <f t="shared" si="198"/>
        <v>2</v>
      </c>
      <c r="N2466" s="3">
        <f t="shared" si="199"/>
        <v>2021</v>
      </c>
      <c r="O2466" s="3">
        <f t="shared" si="200"/>
        <v>1</v>
      </c>
      <c r="P2466" s="2" t="str">
        <f t="shared" si="201"/>
        <v>WE</v>
      </c>
    </row>
    <row r="2467" spans="12:16" x14ac:dyDescent="0.2">
      <c r="L2467" s="99">
        <f t="shared" si="197"/>
        <v>44256</v>
      </c>
      <c r="M2467" s="3">
        <f t="shared" si="198"/>
        <v>3</v>
      </c>
      <c r="N2467" s="3">
        <f t="shared" si="199"/>
        <v>2021</v>
      </c>
      <c r="O2467" s="3">
        <f t="shared" si="200"/>
        <v>2</v>
      </c>
      <c r="P2467" s="2" t="str">
        <f t="shared" si="201"/>
        <v>WD</v>
      </c>
    </row>
    <row r="2468" spans="12:16" x14ac:dyDescent="0.2">
      <c r="L2468" s="99">
        <f t="shared" si="197"/>
        <v>44257</v>
      </c>
      <c r="M2468" s="3">
        <f t="shared" si="198"/>
        <v>3</v>
      </c>
      <c r="N2468" s="3">
        <f t="shared" si="199"/>
        <v>2021</v>
      </c>
      <c r="O2468" s="3">
        <f t="shared" si="200"/>
        <v>3</v>
      </c>
      <c r="P2468" s="2" t="str">
        <f t="shared" si="201"/>
        <v>WD</v>
      </c>
    </row>
    <row r="2469" spans="12:16" x14ac:dyDescent="0.2">
      <c r="L2469" s="99">
        <f t="shared" si="197"/>
        <v>44258</v>
      </c>
      <c r="M2469" s="3">
        <f t="shared" si="198"/>
        <v>3</v>
      </c>
      <c r="N2469" s="3">
        <f t="shared" si="199"/>
        <v>2021</v>
      </c>
      <c r="O2469" s="3">
        <f t="shared" si="200"/>
        <v>4</v>
      </c>
      <c r="P2469" s="2" t="str">
        <f t="shared" si="201"/>
        <v>WD</v>
      </c>
    </row>
    <row r="2470" spans="12:16" x14ac:dyDescent="0.2">
      <c r="L2470" s="99">
        <f t="shared" si="197"/>
        <v>44259</v>
      </c>
      <c r="M2470" s="3">
        <f t="shared" si="198"/>
        <v>3</v>
      </c>
      <c r="N2470" s="3">
        <f t="shared" si="199"/>
        <v>2021</v>
      </c>
      <c r="O2470" s="3">
        <f t="shared" si="200"/>
        <v>5</v>
      </c>
      <c r="P2470" s="2" t="str">
        <f t="shared" si="201"/>
        <v>WD</v>
      </c>
    </row>
    <row r="2471" spans="12:16" x14ac:dyDescent="0.2">
      <c r="L2471" s="99">
        <f t="shared" si="197"/>
        <v>44260</v>
      </c>
      <c r="M2471" s="3">
        <f t="shared" si="198"/>
        <v>3</v>
      </c>
      <c r="N2471" s="3">
        <f t="shared" si="199"/>
        <v>2021</v>
      </c>
      <c r="O2471" s="3">
        <f t="shared" si="200"/>
        <v>6</v>
      </c>
      <c r="P2471" s="2" t="str">
        <f t="shared" si="201"/>
        <v>WD</v>
      </c>
    </row>
    <row r="2472" spans="12:16" x14ac:dyDescent="0.2">
      <c r="L2472" s="99">
        <f t="shared" si="197"/>
        <v>44261</v>
      </c>
      <c r="M2472" s="3">
        <f t="shared" si="198"/>
        <v>3</v>
      </c>
      <c r="N2472" s="3">
        <f t="shared" si="199"/>
        <v>2021</v>
      </c>
      <c r="O2472" s="3">
        <f t="shared" si="200"/>
        <v>7</v>
      </c>
      <c r="P2472" s="2" t="str">
        <f t="shared" si="201"/>
        <v>WE</v>
      </c>
    </row>
    <row r="2473" spans="12:16" x14ac:dyDescent="0.2">
      <c r="L2473" s="99">
        <f t="shared" si="197"/>
        <v>44262</v>
      </c>
      <c r="M2473" s="3">
        <f t="shared" si="198"/>
        <v>3</v>
      </c>
      <c r="N2473" s="3">
        <f t="shared" si="199"/>
        <v>2021</v>
      </c>
      <c r="O2473" s="3">
        <f t="shared" si="200"/>
        <v>1</v>
      </c>
      <c r="P2473" s="2" t="str">
        <f t="shared" si="201"/>
        <v>WE</v>
      </c>
    </row>
    <row r="2474" spans="12:16" x14ac:dyDescent="0.2">
      <c r="L2474" s="99">
        <f t="shared" si="197"/>
        <v>44263</v>
      </c>
      <c r="M2474" s="3">
        <f t="shared" si="198"/>
        <v>3</v>
      </c>
      <c r="N2474" s="3">
        <f t="shared" si="199"/>
        <v>2021</v>
      </c>
      <c r="O2474" s="3">
        <f t="shared" si="200"/>
        <v>2</v>
      </c>
      <c r="P2474" s="2" t="str">
        <f t="shared" si="201"/>
        <v>WD</v>
      </c>
    </row>
    <row r="2475" spans="12:16" x14ac:dyDescent="0.2">
      <c r="L2475" s="99">
        <f t="shared" si="197"/>
        <v>44264</v>
      </c>
      <c r="M2475" s="3">
        <f t="shared" si="198"/>
        <v>3</v>
      </c>
      <c r="N2475" s="3">
        <f t="shared" si="199"/>
        <v>2021</v>
      </c>
      <c r="O2475" s="3">
        <f t="shared" si="200"/>
        <v>3</v>
      </c>
      <c r="P2475" s="2" t="str">
        <f t="shared" si="201"/>
        <v>WD</v>
      </c>
    </row>
    <row r="2476" spans="12:16" x14ac:dyDescent="0.2">
      <c r="L2476" s="99">
        <f t="shared" si="197"/>
        <v>44265</v>
      </c>
      <c r="M2476" s="3">
        <f t="shared" si="198"/>
        <v>3</v>
      </c>
      <c r="N2476" s="3">
        <f t="shared" si="199"/>
        <v>2021</v>
      </c>
      <c r="O2476" s="3">
        <f t="shared" si="200"/>
        <v>4</v>
      </c>
      <c r="P2476" s="2" t="str">
        <f t="shared" si="201"/>
        <v>WD</v>
      </c>
    </row>
    <row r="2477" spans="12:16" x14ac:dyDescent="0.2">
      <c r="L2477" s="99">
        <f t="shared" si="197"/>
        <v>44266</v>
      </c>
      <c r="M2477" s="3">
        <f t="shared" si="198"/>
        <v>3</v>
      </c>
      <c r="N2477" s="3">
        <f t="shared" si="199"/>
        <v>2021</v>
      </c>
      <c r="O2477" s="3">
        <f t="shared" si="200"/>
        <v>5</v>
      </c>
      <c r="P2477" s="2" t="str">
        <f t="shared" si="201"/>
        <v>WD</v>
      </c>
    </row>
    <row r="2478" spans="12:16" x14ac:dyDescent="0.2">
      <c r="L2478" s="99">
        <f t="shared" si="197"/>
        <v>44267</v>
      </c>
      <c r="M2478" s="3">
        <f t="shared" si="198"/>
        <v>3</v>
      </c>
      <c r="N2478" s="3">
        <f t="shared" si="199"/>
        <v>2021</v>
      </c>
      <c r="O2478" s="3">
        <f t="shared" si="200"/>
        <v>6</v>
      </c>
      <c r="P2478" s="2" t="str">
        <f t="shared" si="201"/>
        <v>WD</v>
      </c>
    </row>
    <row r="2479" spans="12:16" x14ac:dyDescent="0.2">
      <c r="L2479" s="99">
        <f t="shared" si="197"/>
        <v>44268</v>
      </c>
      <c r="M2479" s="3">
        <f t="shared" si="198"/>
        <v>3</v>
      </c>
      <c r="N2479" s="3">
        <f t="shared" si="199"/>
        <v>2021</v>
      </c>
      <c r="O2479" s="3">
        <f t="shared" si="200"/>
        <v>7</v>
      </c>
      <c r="P2479" s="2" t="str">
        <f t="shared" si="201"/>
        <v>WE</v>
      </c>
    </row>
    <row r="2480" spans="12:16" x14ac:dyDescent="0.2">
      <c r="L2480" s="99">
        <f t="shared" si="197"/>
        <v>44269</v>
      </c>
      <c r="M2480" s="3">
        <f t="shared" si="198"/>
        <v>3</v>
      </c>
      <c r="N2480" s="3">
        <f t="shared" si="199"/>
        <v>2021</v>
      </c>
      <c r="O2480" s="3">
        <f t="shared" si="200"/>
        <v>1</v>
      </c>
      <c r="P2480" s="2" t="str">
        <f t="shared" si="201"/>
        <v>WE</v>
      </c>
    </row>
    <row r="2481" spans="12:16" x14ac:dyDescent="0.2">
      <c r="L2481" s="99">
        <f t="shared" si="197"/>
        <v>44270</v>
      </c>
      <c r="M2481" s="3">
        <f t="shared" si="198"/>
        <v>3</v>
      </c>
      <c r="N2481" s="3">
        <f t="shared" si="199"/>
        <v>2021</v>
      </c>
      <c r="O2481" s="3">
        <f t="shared" si="200"/>
        <v>2</v>
      </c>
      <c r="P2481" s="2" t="str">
        <f t="shared" si="201"/>
        <v>WD</v>
      </c>
    </row>
    <row r="2482" spans="12:16" x14ac:dyDescent="0.2">
      <c r="L2482" s="99">
        <f t="shared" si="197"/>
        <v>44271</v>
      </c>
      <c r="M2482" s="3">
        <f t="shared" si="198"/>
        <v>3</v>
      </c>
      <c r="N2482" s="3">
        <f t="shared" si="199"/>
        <v>2021</v>
      </c>
      <c r="O2482" s="3">
        <f t="shared" si="200"/>
        <v>3</v>
      </c>
      <c r="P2482" s="2" t="str">
        <f t="shared" si="201"/>
        <v>WD</v>
      </c>
    </row>
    <row r="2483" spans="12:16" x14ac:dyDescent="0.2">
      <c r="L2483" s="99">
        <f t="shared" si="197"/>
        <v>44272</v>
      </c>
      <c r="M2483" s="3">
        <f t="shared" si="198"/>
        <v>3</v>
      </c>
      <c r="N2483" s="3">
        <f t="shared" si="199"/>
        <v>2021</v>
      </c>
      <c r="O2483" s="3">
        <f t="shared" si="200"/>
        <v>4</v>
      </c>
      <c r="P2483" s="2" t="str">
        <f t="shared" si="201"/>
        <v>WD</v>
      </c>
    </row>
    <row r="2484" spans="12:16" x14ac:dyDescent="0.2">
      <c r="L2484" s="99">
        <f t="shared" ref="L2484:L2547" si="202">+L2483+1</f>
        <v>44273</v>
      </c>
      <c r="M2484" s="3">
        <f t="shared" si="198"/>
        <v>3</v>
      </c>
      <c r="N2484" s="3">
        <f t="shared" si="199"/>
        <v>2021</v>
      </c>
      <c r="O2484" s="3">
        <f t="shared" si="200"/>
        <v>5</v>
      </c>
      <c r="P2484" s="2" t="str">
        <f t="shared" si="201"/>
        <v>WD</v>
      </c>
    </row>
    <row r="2485" spans="12:16" x14ac:dyDescent="0.2">
      <c r="L2485" s="99">
        <f t="shared" si="202"/>
        <v>44274</v>
      </c>
      <c r="M2485" s="3">
        <f t="shared" si="198"/>
        <v>3</v>
      </c>
      <c r="N2485" s="3">
        <f t="shared" si="199"/>
        <v>2021</v>
      </c>
      <c r="O2485" s="3">
        <f t="shared" si="200"/>
        <v>6</v>
      </c>
      <c r="P2485" s="2" t="str">
        <f t="shared" si="201"/>
        <v>WD</v>
      </c>
    </row>
    <row r="2486" spans="12:16" x14ac:dyDescent="0.2">
      <c r="L2486" s="99">
        <f t="shared" si="202"/>
        <v>44275</v>
      </c>
      <c r="M2486" s="3">
        <f t="shared" si="198"/>
        <v>3</v>
      </c>
      <c r="N2486" s="3">
        <f t="shared" si="199"/>
        <v>2021</v>
      </c>
      <c r="O2486" s="3">
        <f t="shared" si="200"/>
        <v>7</v>
      </c>
      <c r="P2486" s="2" t="str">
        <f t="shared" si="201"/>
        <v>WE</v>
      </c>
    </row>
    <row r="2487" spans="12:16" x14ac:dyDescent="0.2">
      <c r="L2487" s="99">
        <f t="shared" si="202"/>
        <v>44276</v>
      </c>
      <c r="M2487" s="3">
        <f t="shared" si="198"/>
        <v>3</v>
      </c>
      <c r="N2487" s="3">
        <f t="shared" si="199"/>
        <v>2021</v>
      </c>
      <c r="O2487" s="3">
        <f t="shared" si="200"/>
        <v>1</v>
      </c>
      <c r="P2487" s="2" t="str">
        <f t="shared" si="201"/>
        <v>WE</v>
      </c>
    </row>
    <row r="2488" spans="12:16" x14ac:dyDescent="0.2">
      <c r="L2488" s="99">
        <f t="shared" si="202"/>
        <v>44277</v>
      </c>
      <c r="M2488" s="3">
        <f t="shared" si="198"/>
        <v>3</v>
      </c>
      <c r="N2488" s="3">
        <f t="shared" si="199"/>
        <v>2021</v>
      </c>
      <c r="O2488" s="3">
        <f t="shared" si="200"/>
        <v>2</v>
      </c>
      <c r="P2488" s="2" t="str">
        <f t="shared" si="201"/>
        <v>WD</v>
      </c>
    </row>
    <row r="2489" spans="12:16" x14ac:dyDescent="0.2">
      <c r="L2489" s="99">
        <f t="shared" si="202"/>
        <v>44278</v>
      </c>
      <c r="M2489" s="3">
        <f t="shared" si="198"/>
        <v>3</v>
      </c>
      <c r="N2489" s="3">
        <f t="shared" si="199"/>
        <v>2021</v>
      </c>
      <c r="O2489" s="3">
        <f t="shared" si="200"/>
        <v>3</v>
      </c>
      <c r="P2489" s="2" t="str">
        <f t="shared" si="201"/>
        <v>WD</v>
      </c>
    </row>
    <row r="2490" spans="12:16" x14ac:dyDescent="0.2">
      <c r="L2490" s="99">
        <f t="shared" si="202"/>
        <v>44279</v>
      </c>
      <c r="M2490" s="3">
        <f t="shared" si="198"/>
        <v>3</v>
      </c>
      <c r="N2490" s="3">
        <f t="shared" si="199"/>
        <v>2021</v>
      </c>
      <c r="O2490" s="3">
        <f t="shared" si="200"/>
        <v>4</v>
      </c>
      <c r="P2490" s="2" t="str">
        <f t="shared" si="201"/>
        <v>WD</v>
      </c>
    </row>
    <row r="2491" spans="12:16" x14ac:dyDescent="0.2">
      <c r="L2491" s="99">
        <f t="shared" si="202"/>
        <v>44280</v>
      </c>
      <c r="M2491" s="3">
        <f t="shared" si="198"/>
        <v>3</v>
      </c>
      <c r="N2491" s="3">
        <f t="shared" si="199"/>
        <v>2021</v>
      </c>
      <c r="O2491" s="3">
        <f t="shared" si="200"/>
        <v>5</v>
      </c>
      <c r="P2491" s="2" t="str">
        <f t="shared" si="201"/>
        <v>WD</v>
      </c>
    </row>
    <row r="2492" spans="12:16" x14ac:dyDescent="0.2">
      <c r="L2492" s="99">
        <f t="shared" si="202"/>
        <v>44281</v>
      </c>
      <c r="M2492" s="3">
        <f t="shared" si="198"/>
        <v>3</v>
      </c>
      <c r="N2492" s="3">
        <f t="shared" si="199"/>
        <v>2021</v>
      </c>
      <c r="O2492" s="3">
        <f t="shared" si="200"/>
        <v>6</v>
      </c>
      <c r="P2492" s="2" t="str">
        <f t="shared" si="201"/>
        <v>WD</v>
      </c>
    </row>
    <row r="2493" spans="12:16" x14ac:dyDescent="0.2">
      <c r="L2493" s="99">
        <f t="shared" si="202"/>
        <v>44282</v>
      </c>
      <c r="M2493" s="3">
        <f t="shared" si="198"/>
        <v>3</v>
      </c>
      <c r="N2493" s="3">
        <f t="shared" si="199"/>
        <v>2021</v>
      </c>
      <c r="O2493" s="3">
        <f t="shared" si="200"/>
        <v>7</v>
      </c>
      <c r="P2493" s="2" t="str">
        <f t="shared" si="201"/>
        <v>WE</v>
      </c>
    </row>
    <row r="2494" spans="12:16" x14ac:dyDescent="0.2">
      <c r="L2494" s="99">
        <f t="shared" si="202"/>
        <v>44283</v>
      </c>
      <c r="M2494" s="3">
        <f t="shared" si="198"/>
        <v>3</v>
      </c>
      <c r="N2494" s="3">
        <f t="shared" si="199"/>
        <v>2021</v>
      </c>
      <c r="O2494" s="3">
        <f t="shared" si="200"/>
        <v>1</v>
      </c>
      <c r="P2494" s="2" t="str">
        <f t="shared" si="201"/>
        <v>WE</v>
      </c>
    </row>
    <row r="2495" spans="12:16" x14ac:dyDescent="0.2">
      <c r="L2495" s="99">
        <f t="shared" si="202"/>
        <v>44284</v>
      </c>
      <c r="M2495" s="3">
        <f t="shared" si="198"/>
        <v>3</v>
      </c>
      <c r="N2495" s="3">
        <f t="shared" si="199"/>
        <v>2021</v>
      </c>
      <c r="O2495" s="3">
        <f t="shared" si="200"/>
        <v>2</v>
      </c>
      <c r="P2495" s="2" t="str">
        <f t="shared" si="201"/>
        <v>WD</v>
      </c>
    </row>
    <row r="2496" spans="12:16" x14ac:dyDescent="0.2">
      <c r="L2496" s="99">
        <f t="shared" si="202"/>
        <v>44285</v>
      </c>
      <c r="M2496" s="3">
        <f t="shared" si="198"/>
        <v>3</v>
      </c>
      <c r="N2496" s="3">
        <f t="shared" si="199"/>
        <v>2021</v>
      </c>
      <c r="O2496" s="3">
        <f t="shared" si="200"/>
        <v>3</v>
      </c>
      <c r="P2496" s="2" t="str">
        <f t="shared" si="201"/>
        <v>WD</v>
      </c>
    </row>
    <row r="2497" spans="12:16" x14ac:dyDescent="0.2">
      <c r="L2497" s="99">
        <f t="shared" si="202"/>
        <v>44286</v>
      </c>
      <c r="M2497" s="3">
        <f t="shared" si="198"/>
        <v>3</v>
      </c>
      <c r="N2497" s="3">
        <f t="shared" si="199"/>
        <v>2021</v>
      </c>
      <c r="O2497" s="3">
        <f t="shared" si="200"/>
        <v>4</v>
      </c>
      <c r="P2497" s="2" t="str">
        <f t="shared" si="201"/>
        <v>WD</v>
      </c>
    </row>
    <row r="2498" spans="12:16" x14ac:dyDescent="0.2">
      <c r="L2498" s="99">
        <f t="shared" si="202"/>
        <v>44287</v>
      </c>
      <c r="M2498" s="3">
        <f t="shared" si="198"/>
        <v>4</v>
      </c>
      <c r="N2498" s="3">
        <f t="shared" si="199"/>
        <v>2021</v>
      </c>
      <c r="O2498" s="3">
        <f t="shared" si="200"/>
        <v>5</v>
      </c>
      <c r="P2498" s="2" t="str">
        <f t="shared" si="201"/>
        <v>WD</v>
      </c>
    </row>
    <row r="2499" spans="12:16" x14ac:dyDescent="0.2">
      <c r="L2499" s="99">
        <f t="shared" si="202"/>
        <v>44288</v>
      </c>
      <c r="M2499" s="3">
        <f t="shared" ref="M2499:M2562" si="203">MONTH(L2499)</f>
        <v>4</v>
      </c>
      <c r="N2499" s="3">
        <f t="shared" ref="N2499:N2558" si="204">YEAR(L2499)</f>
        <v>2021</v>
      </c>
      <c r="O2499" s="3">
        <f t="shared" ref="O2499:O2558" si="205">WEEKDAY(L2499)</f>
        <v>6</v>
      </c>
      <c r="P2499" s="2" t="str">
        <f t="shared" ref="P2499:P2562" si="206">IF(O2499=1,"WE",IF(O2499=7,"WE","WD"))</f>
        <v>WD</v>
      </c>
    </row>
    <row r="2500" spans="12:16" x14ac:dyDescent="0.2">
      <c r="L2500" s="99">
        <f t="shared" si="202"/>
        <v>44289</v>
      </c>
      <c r="M2500" s="3">
        <f t="shared" si="203"/>
        <v>4</v>
      </c>
      <c r="N2500" s="3">
        <f t="shared" si="204"/>
        <v>2021</v>
      </c>
      <c r="O2500" s="3">
        <f t="shared" si="205"/>
        <v>7</v>
      </c>
      <c r="P2500" s="2" t="str">
        <f t="shared" si="206"/>
        <v>WE</v>
      </c>
    </row>
    <row r="2501" spans="12:16" x14ac:dyDescent="0.2">
      <c r="L2501" s="99">
        <f t="shared" si="202"/>
        <v>44290</v>
      </c>
      <c r="M2501" s="3">
        <f t="shared" si="203"/>
        <v>4</v>
      </c>
      <c r="N2501" s="3">
        <f t="shared" si="204"/>
        <v>2021</v>
      </c>
      <c r="O2501" s="3">
        <f t="shared" si="205"/>
        <v>1</v>
      </c>
      <c r="P2501" s="2" t="str">
        <f t="shared" si="206"/>
        <v>WE</v>
      </c>
    </row>
    <row r="2502" spans="12:16" x14ac:dyDescent="0.2">
      <c r="L2502" s="99">
        <f t="shared" si="202"/>
        <v>44291</v>
      </c>
      <c r="M2502" s="3">
        <f t="shared" si="203"/>
        <v>4</v>
      </c>
      <c r="N2502" s="3">
        <f t="shared" si="204"/>
        <v>2021</v>
      </c>
      <c r="O2502" s="3">
        <f t="shared" si="205"/>
        <v>2</v>
      </c>
      <c r="P2502" s="2" t="str">
        <f t="shared" si="206"/>
        <v>WD</v>
      </c>
    </row>
    <row r="2503" spans="12:16" x14ac:dyDescent="0.2">
      <c r="L2503" s="99">
        <f t="shared" si="202"/>
        <v>44292</v>
      </c>
      <c r="M2503" s="3">
        <f t="shared" si="203"/>
        <v>4</v>
      </c>
      <c r="N2503" s="3">
        <f t="shared" si="204"/>
        <v>2021</v>
      </c>
      <c r="O2503" s="3">
        <f t="shared" si="205"/>
        <v>3</v>
      </c>
      <c r="P2503" s="2" t="str">
        <f t="shared" si="206"/>
        <v>WD</v>
      </c>
    </row>
    <row r="2504" spans="12:16" x14ac:dyDescent="0.2">
      <c r="L2504" s="99">
        <f t="shared" si="202"/>
        <v>44293</v>
      </c>
      <c r="M2504" s="3">
        <f t="shared" si="203"/>
        <v>4</v>
      </c>
      <c r="N2504" s="3">
        <f t="shared" si="204"/>
        <v>2021</v>
      </c>
      <c r="O2504" s="3">
        <f t="shared" si="205"/>
        <v>4</v>
      </c>
      <c r="P2504" s="2" t="str">
        <f t="shared" si="206"/>
        <v>WD</v>
      </c>
    </row>
    <row r="2505" spans="12:16" x14ac:dyDescent="0.2">
      <c r="L2505" s="99">
        <f t="shared" si="202"/>
        <v>44294</v>
      </c>
      <c r="M2505" s="3">
        <f t="shared" si="203"/>
        <v>4</v>
      </c>
      <c r="N2505" s="3">
        <f t="shared" si="204"/>
        <v>2021</v>
      </c>
      <c r="O2505" s="3">
        <f t="shared" si="205"/>
        <v>5</v>
      </c>
      <c r="P2505" s="2" t="str">
        <f t="shared" si="206"/>
        <v>WD</v>
      </c>
    </row>
    <row r="2506" spans="12:16" x14ac:dyDescent="0.2">
      <c r="L2506" s="99">
        <f t="shared" si="202"/>
        <v>44295</v>
      </c>
      <c r="M2506" s="3">
        <f t="shared" si="203"/>
        <v>4</v>
      </c>
      <c r="N2506" s="3">
        <f t="shared" si="204"/>
        <v>2021</v>
      </c>
      <c r="O2506" s="3">
        <f t="shared" si="205"/>
        <v>6</v>
      </c>
      <c r="P2506" s="2" t="str">
        <f t="shared" si="206"/>
        <v>WD</v>
      </c>
    </row>
    <row r="2507" spans="12:16" x14ac:dyDescent="0.2">
      <c r="L2507" s="99">
        <f t="shared" si="202"/>
        <v>44296</v>
      </c>
      <c r="M2507" s="3">
        <f t="shared" si="203"/>
        <v>4</v>
      </c>
      <c r="N2507" s="3">
        <f t="shared" si="204"/>
        <v>2021</v>
      </c>
      <c r="O2507" s="3">
        <f t="shared" si="205"/>
        <v>7</v>
      </c>
      <c r="P2507" s="2" t="str">
        <f t="shared" si="206"/>
        <v>WE</v>
      </c>
    </row>
    <row r="2508" spans="12:16" x14ac:dyDescent="0.2">
      <c r="L2508" s="99">
        <f t="shared" si="202"/>
        <v>44297</v>
      </c>
      <c r="M2508" s="3">
        <f t="shared" si="203"/>
        <v>4</v>
      </c>
      <c r="N2508" s="3">
        <f t="shared" si="204"/>
        <v>2021</v>
      </c>
      <c r="O2508" s="3">
        <f t="shared" si="205"/>
        <v>1</v>
      </c>
      <c r="P2508" s="2" t="str">
        <f t="shared" si="206"/>
        <v>WE</v>
      </c>
    </row>
    <row r="2509" spans="12:16" x14ac:dyDescent="0.2">
      <c r="L2509" s="99">
        <f t="shared" si="202"/>
        <v>44298</v>
      </c>
      <c r="M2509" s="3">
        <f t="shared" si="203"/>
        <v>4</v>
      </c>
      <c r="N2509" s="3">
        <f t="shared" si="204"/>
        <v>2021</v>
      </c>
      <c r="O2509" s="3">
        <f t="shared" si="205"/>
        <v>2</v>
      </c>
      <c r="P2509" s="2" t="str">
        <f t="shared" si="206"/>
        <v>WD</v>
      </c>
    </row>
    <row r="2510" spans="12:16" x14ac:dyDescent="0.2">
      <c r="L2510" s="99">
        <f t="shared" si="202"/>
        <v>44299</v>
      </c>
      <c r="M2510" s="3">
        <f t="shared" si="203"/>
        <v>4</v>
      </c>
      <c r="N2510" s="3">
        <f t="shared" si="204"/>
        <v>2021</v>
      </c>
      <c r="O2510" s="3">
        <f t="shared" si="205"/>
        <v>3</v>
      </c>
      <c r="P2510" s="2" t="str">
        <f t="shared" si="206"/>
        <v>WD</v>
      </c>
    </row>
    <row r="2511" spans="12:16" x14ac:dyDescent="0.2">
      <c r="L2511" s="99">
        <f t="shared" si="202"/>
        <v>44300</v>
      </c>
      <c r="M2511" s="3">
        <f t="shared" si="203"/>
        <v>4</v>
      </c>
      <c r="N2511" s="3">
        <f t="shared" si="204"/>
        <v>2021</v>
      </c>
      <c r="O2511" s="3">
        <f t="shared" si="205"/>
        <v>4</v>
      </c>
      <c r="P2511" s="2" t="str">
        <f t="shared" si="206"/>
        <v>WD</v>
      </c>
    </row>
    <row r="2512" spans="12:16" x14ac:dyDescent="0.2">
      <c r="L2512" s="99">
        <f t="shared" si="202"/>
        <v>44301</v>
      </c>
      <c r="M2512" s="3">
        <f t="shared" si="203"/>
        <v>4</v>
      </c>
      <c r="N2512" s="3">
        <f t="shared" si="204"/>
        <v>2021</v>
      </c>
      <c r="O2512" s="3">
        <f t="shared" si="205"/>
        <v>5</v>
      </c>
      <c r="P2512" s="2" t="str">
        <f t="shared" si="206"/>
        <v>WD</v>
      </c>
    </row>
    <row r="2513" spans="12:16" x14ac:dyDescent="0.2">
      <c r="L2513" s="99">
        <f t="shared" si="202"/>
        <v>44302</v>
      </c>
      <c r="M2513" s="3">
        <f t="shared" si="203"/>
        <v>4</v>
      </c>
      <c r="N2513" s="3">
        <f t="shared" si="204"/>
        <v>2021</v>
      </c>
      <c r="O2513" s="3">
        <f t="shared" si="205"/>
        <v>6</v>
      </c>
      <c r="P2513" s="2" t="str">
        <f t="shared" si="206"/>
        <v>WD</v>
      </c>
    </row>
    <row r="2514" spans="12:16" x14ac:dyDescent="0.2">
      <c r="L2514" s="99">
        <f t="shared" si="202"/>
        <v>44303</v>
      </c>
      <c r="M2514" s="3">
        <f t="shared" si="203"/>
        <v>4</v>
      </c>
      <c r="N2514" s="3">
        <f t="shared" si="204"/>
        <v>2021</v>
      </c>
      <c r="O2514" s="3">
        <f t="shared" si="205"/>
        <v>7</v>
      </c>
      <c r="P2514" s="2" t="str">
        <f t="shared" si="206"/>
        <v>WE</v>
      </c>
    </row>
    <row r="2515" spans="12:16" x14ac:dyDescent="0.2">
      <c r="L2515" s="99">
        <f t="shared" si="202"/>
        <v>44304</v>
      </c>
      <c r="M2515" s="3">
        <f t="shared" si="203"/>
        <v>4</v>
      </c>
      <c r="N2515" s="3">
        <f t="shared" si="204"/>
        <v>2021</v>
      </c>
      <c r="O2515" s="3">
        <f t="shared" si="205"/>
        <v>1</v>
      </c>
      <c r="P2515" s="2" t="str">
        <f t="shared" si="206"/>
        <v>WE</v>
      </c>
    </row>
    <row r="2516" spans="12:16" x14ac:dyDescent="0.2">
      <c r="L2516" s="99">
        <f t="shared" si="202"/>
        <v>44305</v>
      </c>
      <c r="M2516" s="3">
        <f t="shared" si="203"/>
        <v>4</v>
      </c>
      <c r="N2516" s="3">
        <f t="shared" si="204"/>
        <v>2021</v>
      </c>
      <c r="O2516" s="3">
        <f t="shared" si="205"/>
        <v>2</v>
      </c>
      <c r="P2516" s="2" t="str">
        <f t="shared" si="206"/>
        <v>WD</v>
      </c>
    </row>
    <row r="2517" spans="12:16" x14ac:dyDescent="0.2">
      <c r="L2517" s="99">
        <f t="shared" si="202"/>
        <v>44306</v>
      </c>
      <c r="M2517" s="3">
        <f t="shared" si="203"/>
        <v>4</v>
      </c>
      <c r="N2517" s="3">
        <f t="shared" si="204"/>
        <v>2021</v>
      </c>
      <c r="O2517" s="3">
        <f t="shared" si="205"/>
        <v>3</v>
      </c>
      <c r="P2517" s="2" t="str">
        <f t="shared" si="206"/>
        <v>WD</v>
      </c>
    </row>
    <row r="2518" spans="12:16" x14ac:dyDescent="0.2">
      <c r="L2518" s="99">
        <f t="shared" si="202"/>
        <v>44307</v>
      </c>
      <c r="M2518" s="3">
        <f t="shared" si="203"/>
        <v>4</v>
      </c>
      <c r="N2518" s="3">
        <f t="shared" si="204"/>
        <v>2021</v>
      </c>
      <c r="O2518" s="3">
        <f t="shared" si="205"/>
        <v>4</v>
      </c>
      <c r="P2518" s="2" t="str">
        <f t="shared" si="206"/>
        <v>WD</v>
      </c>
    </row>
    <row r="2519" spans="12:16" x14ac:dyDescent="0.2">
      <c r="L2519" s="99">
        <f t="shared" si="202"/>
        <v>44308</v>
      </c>
      <c r="M2519" s="3">
        <f t="shared" si="203"/>
        <v>4</v>
      </c>
      <c r="N2519" s="3">
        <f t="shared" si="204"/>
        <v>2021</v>
      </c>
      <c r="O2519" s="3">
        <f t="shared" si="205"/>
        <v>5</v>
      </c>
      <c r="P2519" s="2" t="str">
        <f t="shared" si="206"/>
        <v>WD</v>
      </c>
    </row>
    <row r="2520" spans="12:16" x14ac:dyDescent="0.2">
      <c r="L2520" s="99">
        <f t="shared" si="202"/>
        <v>44309</v>
      </c>
      <c r="M2520" s="3">
        <f t="shared" si="203"/>
        <v>4</v>
      </c>
      <c r="N2520" s="3">
        <f t="shared" si="204"/>
        <v>2021</v>
      </c>
      <c r="O2520" s="3">
        <f t="shared" si="205"/>
        <v>6</v>
      </c>
      <c r="P2520" s="2" t="str">
        <f t="shared" si="206"/>
        <v>WD</v>
      </c>
    </row>
    <row r="2521" spans="12:16" x14ac:dyDescent="0.2">
      <c r="L2521" s="99">
        <f t="shared" si="202"/>
        <v>44310</v>
      </c>
      <c r="M2521" s="3">
        <f t="shared" si="203"/>
        <v>4</v>
      </c>
      <c r="N2521" s="3">
        <f t="shared" si="204"/>
        <v>2021</v>
      </c>
      <c r="O2521" s="3">
        <f t="shared" si="205"/>
        <v>7</v>
      </c>
      <c r="P2521" s="2" t="str">
        <f t="shared" si="206"/>
        <v>WE</v>
      </c>
    </row>
    <row r="2522" spans="12:16" x14ac:dyDescent="0.2">
      <c r="L2522" s="99">
        <f t="shared" si="202"/>
        <v>44311</v>
      </c>
      <c r="M2522" s="3">
        <f t="shared" si="203"/>
        <v>4</v>
      </c>
      <c r="N2522" s="3">
        <f t="shared" si="204"/>
        <v>2021</v>
      </c>
      <c r="O2522" s="3">
        <f t="shared" si="205"/>
        <v>1</v>
      </c>
      <c r="P2522" s="2" t="str">
        <f t="shared" si="206"/>
        <v>WE</v>
      </c>
    </row>
    <row r="2523" spans="12:16" x14ac:dyDescent="0.2">
      <c r="L2523" s="99">
        <f t="shared" si="202"/>
        <v>44312</v>
      </c>
      <c r="M2523" s="3">
        <f t="shared" si="203"/>
        <v>4</v>
      </c>
      <c r="N2523" s="3">
        <f t="shared" si="204"/>
        <v>2021</v>
      </c>
      <c r="O2523" s="3">
        <f t="shared" si="205"/>
        <v>2</v>
      </c>
      <c r="P2523" s="2" t="str">
        <f t="shared" si="206"/>
        <v>WD</v>
      </c>
    </row>
    <row r="2524" spans="12:16" x14ac:dyDescent="0.2">
      <c r="L2524" s="99">
        <f t="shared" si="202"/>
        <v>44313</v>
      </c>
      <c r="M2524" s="3">
        <f t="shared" si="203"/>
        <v>4</v>
      </c>
      <c r="N2524" s="3">
        <f t="shared" si="204"/>
        <v>2021</v>
      </c>
      <c r="O2524" s="3">
        <f t="shared" si="205"/>
        <v>3</v>
      </c>
      <c r="P2524" s="2" t="str">
        <f t="shared" si="206"/>
        <v>WD</v>
      </c>
    </row>
    <row r="2525" spans="12:16" x14ac:dyDescent="0.2">
      <c r="L2525" s="99">
        <f t="shared" si="202"/>
        <v>44314</v>
      </c>
      <c r="M2525" s="3">
        <f t="shared" si="203"/>
        <v>4</v>
      </c>
      <c r="N2525" s="3">
        <f t="shared" si="204"/>
        <v>2021</v>
      </c>
      <c r="O2525" s="3">
        <f t="shared" si="205"/>
        <v>4</v>
      </c>
      <c r="P2525" s="2" t="str">
        <f t="shared" si="206"/>
        <v>WD</v>
      </c>
    </row>
    <row r="2526" spans="12:16" x14ac:dyDescent="0.2">
      <c r="L2526" s="99">
        <f t="shared" si="202"/>
        <v>44315</v>
      </c>
      <c r="M2526" s="3">
        <f t="shared" si="203"/>
        <v>4</v>
      </c>
      <c r="N2526" s="3">
        <f t="shared" si="204"/>
        <v>2021</v>
      </c>
      <c r="O2526" s="3">
        <f t="shared" si="205"/>
        <v>5</v>
      </c>
      <c r="P2526" s="2" t="str">
        <f t="shared" si="206"/>
        <v>WD</v>
      </c>
    </row>
    <row r="2527" spans="12:16" x14ac:dyDescent="0.2">
      <c r="L2527" s="99">
        <f t="shared" si="202"/>
        <v>44316</v>
      </c>
      <c r="M2527" s="3">
        <f t="shared" si="203"/>
        <v>4</v>
      </c>
      <c r="N2527" s="3">
        <f t="shared" si="204"/>
        <v>2021</v>
      </c>
      <c r="O2527" s="3">
        <f t="shared" si="205"/>
        <v>6</v>
      </c>
      <c r="P2527" s="2" t="str">
        <f t="shared" si="206"/>
        <v>WD</v>
      </c>
    </row>
    <row r="2528" spans="12:16" x14ac:dyDescent="0.2">
      <c r="L2528" s="99">
        <f t="shared" si="202"/>
        <v>44317</v>
      </c>
      <c r="M2528" s="3">
        <f t="shared" si="203"/>
        <v>5</v>
      </c>
      <c r="N2528" s="3">
        <f t="shared" si="204"/>
        <v>2021</v>
      </c>
      <c r="O2528" s="3">
        <f t="shared" si="205"/>
        <v>7</v>
      </c>
      <c r="P2528" s="2" t="str">
        <f t="shared" si="206"/>
        <v>WE</v>
      </c>
    </row>
    <row r="2529" spans="12:16" x14ac:dyDescent="0.2">
      <c r="L2529" s="99">
        <f t="shared" si="202"/>
        <v>44318</v>
      </c>
      <c r="M2529" s="3">
        <f t="shared" si="203"/>
        <v>5</v>
      </c>
      <c r="N2529" s="3">
        <f t="shared" si="204"/>
        <v>2021</v>
      </c>
      <c r="O2529" s="3">
        <f t="shared" si="205"/>
        <v>1</v>
      </c>
      <c r="P2529" s="2" t="str">
        <f t="shared" si="206"/>
        <v>WE</v>
      </c>
    </row>
    <row r="2530" spans="12:16" x14ac:dyDescent="0.2">
      <c r="L2530" s="99">
        <f t="shared" si="202"/>
        <v>44319</v>
      </c>
      <c r="M2530" s="3">
        <f t="shared" si="203"/>
        <v>5</v>
      </c>
      <c r="N2530" s="3">
        <f t="shared" si="204"/>
        <v>2021</v>
      </c>
      <c r="O2530" s="3">
        <f t="shared" si="205"/>
        <v>2</v>
      </c>
      <c r="P2530" s="2" t="str">
        <f t="shared" si="206"/>
        <v>WD</v>
      </c>
    </row>
    <row r="2531" spans="12:16" x14ac:dyDescent="0.2">
      <c r="L2531" s="99">
        <f t="shared" si="202"/>
        <v>44320</v>
      </c>
      <c r="M2531" s="3">
        <f t="shared" si="203"/>
        <v>5</v>
      </c>
      <c r="N2531" s="3">
        <f t="shared" si="204"/>
        <v>2021</v>
      </c>
      <c r="O2531" s="3">
        <f t="shared" si="205"/>
        <v>3</v>
      </c>
      <c r="P2531" s="2" t="str">
        <f t="shared" si="206"/>
        <v>WD</v>
      </c>
    </row>
    <row r="2532" spans="12:16" x14ac:dyDescent="0.2">
      <c r="L2532" s="99">
        <f t="shared" si="202"/>
        <v>44321</v>
      </c>
      <c r="M2532" s="3">
        <f t="shared" si="203"/>
        <v>5</v>
      </c>
      <c r="N2532" s="3">
        <f t="shared" si="204"/>
        <v>2021</v>
      </c>
      <c r="O2532" s="3">
        <f t="shared" si="205"/>
        <v>4</v>
      </c>
      <c r="P2532" s="2" t="str">
        <f t="shared" si="206"/>
        <v>WD</v>
      </c>
    </row>
    <row r="2533" spans="12:16" x14ac:dyDescent="0.2">
      <c r="L2533" s="99">
        <f t="shared" si="202"/>
        <v>44322</v>
      </c>
      <c r="M2533" s="3">
        <f t="shared" si="203"/>
        <v>5</v>
      </c>
      <c r="N2533" s="3">
        <f t="shared" si="204"/>
        <v>2021</v>
      </c>
      <c r="O2533" s="3">
        <f t="shared" si="205"/>
        <v>5</v>
      </c>
      <c r="P2533" s="2" t="str">
        <f t="shared" si="206"/>
        <v>WD</v>
      </c>
    </row>
    <row r="2534" spans="12:16" x14ac:dyDescent="0.2">
      <c r="L2534" s="99">
        <f t="shared" si="202"/>
        <v>44323</v>
      </c>
      <c r="M2534" s="3">
        <f t="shared" si="203"/>
        <v>5</v>
      </c>
      <c r="N2534" s="3">
        <f t="shared" si="204"/>
        <v>2021</v>
      </c>
      <c r="O2534" s="3">
        <f t="shared" si="205"/>
        <v>6</v>
      </c>
      <c r="P2534" s="2" t="str">
        <f t="shared" si="206"/>
        <v>WD</v>
      </c>
    </row>
    <row r="2535" spans="12:16" x14ac:dyDescent="0.2">
      <c r="L2535" s="99">
        <f t="shared" si="202"/>
        <v>44324</v>
      </c>
      <c r="M2535" s="3">
        <f t="shared" si="203"/>
        <v>5</v>
      </c>
      <c r="N2535" s="3">
        <f t="shared" si="204"/>
        <v>2021</v>
      </c>
      <c r="O2535" s="3">
        <f t="shared" si="205"/>
        <v>7</v>
      </c>
      <c r="P2535" s="2" t="str">
        <f t="shared" si="206"/>
        <v>WE</v>
      </c>
    </row>
    <row r="2536" spans="12:16" x14ac:dyDescent="0.2">
      <c r="L2536" s="99">
        <f t="shared" si="202"/>
        <v>44325</v>
      </c>
      <c r="M2536" s="3">
        <f t="shared" si="203"/>
        <v>5</v>
      </c>
      <c r="N2536" s="3">
        <f t="shared" si="204"/>
        <v>2021</v>
      </c>
      <c r="O2536" s="3">
        <f t="shared" si="205"/>
        <v>1</v>
      </c>
      <c r="P2536" s="2" t="str">
        <f t="shared" si="206"/>
        <v>WE</v>
      </c>
    </row>
    <row r="2537" spans="12:16" x14ac:dyDescent="0.2">
      <c r="L2537" s="99">
        <f t="shared" si="202"/>
        <v>44326</v>
      </c>
      <c r="M2537" s="3">
        <f t="shared" si="203"/>
        <v>5</v>
      </c>
      <c r="N2537" s="3">
        <f t="shared" si="204"/>
        <v>2021</v>
      </c>
      <c r="O2537" s="3">
        <f t="shared" si="205"/>
        <v>2</v>
      </c>
      <c r="P2537" s="2" t="str">
        <f t="shared" si="206"/>
        <v>WD</v>
      </c>
    </row>
    <row r="2538" spans="12:16" x14ac:dyDescent="0.2">
      <c r="L2538" s="99">
        <f t="shared" si="202"/>
        <v>44327</v>
      </c>
      <c r="M2538" s="3">
        <f t="shared" si="203"/>
        <v>5</v>
      </c>
      <c r="N2538" s="3">
        <f t="shared" si="204"/>
        <v>2021</v>
      </c>
      <c r="O2538" s="3">
        <f t="shared" si="205"/>
        <v>3</v>
      </c>
      <c r="P2538" s="2" t="str">
        <f t="shared" si="206"/>
        <v>WD</v>
      </c>
    </row>
    <row r="2539" spans="12:16" x14ac:dyDescent="0.2">
      <c r="L2539" s="99">
        <f t="shared" si="202"/>
        <v>44328</v>
      </c>
      <c r="M2539" s="3">
        <f t="shared" si="203"/>
        <v>5</v>
      </c>
      <c r="N2539" s="3">
        <f t="shared" si="204"/>
        <v>2021</v>
      </c>
      <c r="O2539" s="3">
        <f t="shared" si="205"/>
        <v>4</v>
      </c>
      <c r="P2539" s="2" t="str">
        <f t="shared" si="206"/>
        <v>WD</v>
      </c>
    </row>
    <row r="2540" spans="12:16" x14ac:dyDescent="0.2">
      <c r="L2540" s="99">
        <f t="shared" si="202"/>
        <v>44329</v>
      </c>
      <c r="M2540" s="3">
        <f t="shared" si="203"/>
        <v>5</v>
      </c>
      <c r="N2540" s="3">
        <f t="shared" si="204"/>
        <v>2021</v>
      </c>
      <c r="O2540" s="3">
        <f t="shared" si="205"/>
        <v>5</v>
      </c>
      <c r="P2540" s="2" t="str">
        <f t="shared" si="206"/>
        <v>WD</v>
      </c>
    </row>
    <row r="2541" spans="12:16" x14ac:dyDescent="0.2">
      <c r="L2541" s="99">
        <f t="shared" si="202"/>
        <v>44330</v>
      </c>
      <c r="M2541" s="3">
        <f t="shared" si="203"/>
        <v>5</v>
      </c>
      <c r="N2541" s="3">
        <f t="shared" si="204"/>
        <v>2021</v>
      </c>
      <c r="O2541" s="3">
        <f t="shared" si="205"/>
        <v>6</v>
      </c>
      <c r="P2541" s="2" t="str">
        <f t="shared" si="206"/>
        <v>WD</v>
      </c>
    </row>
    <row r="2542" spans="12:16" x14ac:dyDescent="0.2">
      <c r="L2542" s="99">
        <f t="shared" si="202"/>
        <v>44331</v>
      </c>
      <c r="M2542" s="3">
        <f t="shared" si="203"/>
        <v>5</v>
      </c>
      <c r="N2542" s="3">
        <f t="shared" si="204"/>
        <v>2021</v>
      </c>
      <c r="O2542" s="3">
        <f t="shared" si="205"/>
        <v>7</v>
      </c>
      <c r="P2542" s="2" t="str">
        <f t="shared" si="206"/>
        <v>WE</v>
      </c>
    </row>
    <row r="2543" spans="12:16" x14ac:dyDescent="0.2">
      <c r="L2543" s="99">
        <f t="shared" si="202"/>
        <v>44332</v>
      </c>
      <c r="M2543" s="3">
        <f t="shared" si="203"/>
        <v>5</v>
      </c>
      <c r="N2543" s="3">
        <f t="shared" si="204"/>
        <v>2021</v>
      </c>
      <c r="O2543" s="3">
        <f t="shared" si="205"/>
        <v>1</v>
      </c>
      <c r="P2543" s="2" t="str">
        <f t="shared" si="206"/>
        <v>WE</v>
      </c>
    </row>
    <row r="2544" spans="12:16" x14ac:dyDescent="0.2">
      <c r="L2544" s="99">
        <f t="shared" si="202"/>
        <v>44333</v>
      </c>
      <c r="M2544" s="3">
        <f t="shared" si="203"/>
        <v>5</v>
      </c>
      <c r="N2544" s="3">
        <f t="shared" si="204"/>
        <v>2021</v>
      </c>
      <c r="O2544" s="3">
        <f t="shared" si="205"/>
        <v>2</v>
      </c>
      <c r="P2544" s="2" t="str">
        <f t="shared" si="206"/>
        <v>WD</v>
      </c>
    </row>
    <row r="2545" spans="12:16" x14ac:dyDescent="0.2">
      <c r="L2545" s="99">
        <f t="shared" si="202"/>
        <v>44334</v>
      </c>
      <c r="M2545" s="3">
        <f t="shared" si="203"/>
        <v>5</v>
      </c>
      <c r="N2545" s="3">
        <f t="shared" si="204"/>
        <v>2021</v>
      </c>
      <c r="O2545" s="3">
        <f t="shared" si="205"/>
        <v>3</v>
      </c>
      <c r="P2545" s="2" t="str">
        <f t="shared" si="206"/>
        <v>WD</v>
      </c>
    </row>
    <row r="2546" spans="12:16" x14ac:dyDescent="0.2">
      <c r="L2546" s="99">
        <f t="shared" si="202"/>
        <v>44335</v>
      </c>
      <c r="M2546" s="3">
        <f t="shared" si="203"/>
        <v>5</v>
      </c>
      <c r="N2546" s="3">
        <f t="shared" si="204"/>
        <v>2021</v>
      </c>
      <c r="O2546" s="3">
        <f t="shared" si="205"/>
        <v>4</v>
      </c>
      <c r="P2546" s="2" t="str">
        <f t="shared" si="206"/>
        <v>WD</v>
      </c>
    </row>
    <row r="2547" spans="12:16" x14ac:dyDescent="0.2">
      <c r="L2547" s="99">
        <f t="shared" si="202"/>
        <v>44336</v>
      </c>
      <c r="M2547" s="3">
        <f t="shared" si="203"/>
        <v>5</v>
      </c>
      <c r="N2547" s="3">
        <f t="shared" si="204"/>
        <v>2021</v>
      </c>
      <c r="O2547" s="3">
        <f t="shared" si="205"/>
        <v>5</v>
      </c>
      <c r="P2547" s="2" t="str">
        <f t="shared" si="206"/>
        <v>WD</v>
      </c>
    </row>
    <row r="2548" spans="12:16" x14ac:dyDescent="0.2">
      <c r="L2548" s="99">
        <f t="shared" ref="L2548:L2611" si="207">+L2547+1</f>
        <v>44337</v>
      </c>
      <c r="M2548" s="3">
        <f t="shared" si="203"/>
        <v>5</v>
      </c>
      <c r="N2548" s="3">
        <f t="shared" si="204"/>
        <v>2021</v>
      </c>
      <c r="O2548" s="3">
        <f t="shared" si="205"/>
        <v>6</v>
      </c>
      <c r="P2548" s="2" t="str">
        <f t="shared" si="206"/>
        <v>WD</v>
      </c>
    </row>
    <row r="2549" spans="12:16" x14ac:dyDescent="0.2">
      <c r="L2549" s="99">
        <f t="shared" si="207"/>
        <v>44338</v>
      </c>
      <c r="M2549" s="3">
        <f t="shared" si="203"/>
        <v>5</v>
      </c>
      <c r="N2549" s="3">
        <f t="shared" si="204"/>
        <v>2021</v>
      </c>
      <c r="O2549" s="3">
        <f t="shared" si="205"/>
        <v>7</v>
      </c>
      <c r="P2549" s="2" t="str">
        <f t="shared" si="206"/>
        <v>WE</v>
      </c>
    </row>
    <row r="2550" spans="12:16" x14ac:dyDescent="0.2">
      <c r="L2550" s="99">
        <f t="shared" si="207"/>
        <v>44339</v>
      </c>
      <c r="M2550" s="3">
        <f t="shared" si="203"/>
        <v>5</v>
      </c>
      <c r="N2550" s="3">
        <f t="shared" si="204"/>
        <v>2021</v>
      </c>
      <c r="O2550" s="3">
        <f t="shared" si="205"/>
        <v>1</v>
      </c>
      <c r="P2550" s="2" t="str">
        <f t="shared" si="206"/>
        <v>WE</v>
      </c>
    </row>
    <row r="2551" spans="12:16" x14ac:dyDescent="0.2">
      <c r="L2551" s="99">
        <f t="shared" si="207"/>
        <v>44340</v>
      </c>
      <c r="M2551" s="3">
        <f t="shared" si="203"/>
        <v>5</v>
      </c>
      <c r="N2551" s="3">
        <f t="shared" si="204"/>
        <v>2021</v>
      </c>
      <c r="O2551" s="3">
        <f t="shared" si="205"/>
        <v>2</v>
      </c>
      <c r="P2551" s="2" t="str">
        <f t="shared" si="206"/>
        <v>WD</v>
      </c>
    </row>
    <row r="2552" spans="12:16" x14ac:dyDescent="0.2">
      <c r="L2552" s="99">
        <f t="shared" si="207"/>
        <v>44341</v>
      </c>
      <c r="M2552" s="3">
        <f t="shared" si="203"/>
        <v>5</v>
      </c>
      <c r="N2552" s="3">
        <f t="shared" si="204"/>
        <v>2021</v>
      </c>
      <c r="O2552" s="3">
        <f t="shared" si="205"/>
        <v>3</v>
      </c>
      <c r="P2552" s="2" t="str">
        <f t="shared" si="206"/>
        <v>WD</v>
      </c>
    </row>
    <row r="2553" spans="12:16" x14ac:dyDescent="0.2">
      <c r="L2553" s="99">
        <f t="shared" si="207"/>
        <v>44342</v>
      </c>
      <c r="M2553" s="3">
        <f t="shared" si="203"/>
        <v>5</v>
      </c>
      <c r="N2553" s="3">
        <f t="shared" si="204"/>
        <v>2021</v>
      </c>
      <c r="O2553" s="3">
        <f t="shared" si="205"/>
        <v>4</v>
      </c>
      <c r="P2553" s="2" t="str">
        <f t="shared" si="206"/>
        <v>WD</v>
      </c>
    </row>
    <row r="2554" spans="12:16" x14ac:dyDescent="0.2">
      <c r="L2554" s="99">
        <f t="shared" si="207"/>
        <v>44343</v>
      </c>
      <c r="M2554" s="3">
        <f t="shared" si="203"/>
        <v>5</v>
      </c>
      <c r="N2554" s="3">
        <f t="shared" si="204"/>
        <v>2021</v>
      </c>
      <c r="O2554" s="3">
        <f t="shared" si="205"/>
        <v>5</v>
      </c>
      <c r="P2554" s="2" t="str">
        <f t="shared" si="206"/>
        <v>WD</v>
      </c>
    </row>
    <row r="2555" spans="12:16" x14ac:dyDescent="0.2">
      <c r="L2555" s="99">
        <f t="shared" si="207"/>
        <v>44344</v>
      </c>
      <c r="M2555" s="3">
        <f t="shared" si="203"/>
        <v>5</v>
      </c>
      <c r="N2555" s="3">
        <f t="shared" si="204"/>
        <v>2021</v>
      </c>
      <c r="O2555" s="3">
        <f t="shared" si="205"/>
        <v>6</v>
      </c>
      <c r="P2555" s="2" t="str">
        <f t="shared" si="206"/>
        <v>WD</v>
      </c>
    </row>
    <row r="2556" spans="12:16" x14ac:dyDescent="0.2">
      <c r="L2556" s="99">
        <f t="shared" si="207"/>
        <v>44345</v>
      </c>
      <c r="M2556" s="3">
        <f t="shared" si="203"/>
        <v>5</v>
      </c>
      <c r="N2556" s="3">
        <f t="shared" si="204"/>
        <v>2021</v>
      </c>
      <c r="O2556" s="3">
        <f t="shared" si="205"/>
        <v>7</v>
      </c>
      <c r="P2556" s="2" t="str">
        <f t="shared" si="206"/>
        <v>WE</v>
      </c>
    </row>
    <row r="2557" spans="12:16" x14ac:dyDescent="0.2">
      <c r="L2557" s="99">
        <f t="shared" si="207"/>
        <v>44346</v>
      </c>
      <c r="M2557" s="3">
        <f t="shared" si="203"/>
        <v>5</v>
      </c>
      <c r="N2557" s="3">
        <f t="shared" si="204"/>
        <v>2021</v>
      </c>
      <c r="O2557" s="3">
        <f t="shared" si="205"/>
        <v>1</v>
      </c>
      <c r="P2557" s="2" t="str">
        <f t="shared" si="206"/>
        <v>WE</v>
      </c>
    </row>
    <row r="2558" spans="12:16" x14ac:dyDescent="0.2">
      <c r="L2558" s="99">
        <f t="shared" si="207"/>
        <v>44347</v>
      </c>
      <c r="M2558" s="3">
        <f t="shared" si="203"/>
        <v>5</v>
      </c>
      <c r="N2558" s="3">
        <f t="shared" si="204"/>
        <v>2021</v>
      </c>
      <c r="O2558" s="3">
        <f t="shared" si="205"/>
        <v>2</v>
      </c>
      <c r="P2558" s="2" t="str">
        <f t="shared" si="206"/>
        <v>WD</v>
      </c>
    </row>
    <row r="2559" spans="12:16" x14ac:dyDescent="0.2">
      <c r="L2559" s="99">
        <f t="shared" si="207"/>
        <v>44348</v>
      </c>
      <c r="M2559" s="3">
        <f t="shared" si="203"/>
        <v>6</v>
      </c>
      <c r="N2559" s="3">
        <f t="shared" ref="N2559:N2622" si="208">YEAR(L2559)</f>
        <v>2021</v>
      </c>
      <c r="O2559" s="3">
        <f t="shared" ref="O2559:O2622" si="209">WEEKDAY(L2559)</f>
        <v>3</v>
      </c>
      <c r="P2559" s="2" t="str">
        <f t="shared" si="206"/>
        <v>WD</v>
      </c>
    </row>
    <row r="2560" spans="12:16" x14ac:dyDescent="0.2">
      <c r="L2560" s="99">
        <f t="shared" si="207"/>
        <v>44349</v>
      </c>
      <c r="M2560" s="3">
        <f t="shared" si="203"/>
        <v>6</v>
      </c>
      <c r="N2560" s="3">
        <f t="shared" si="208"/>
        <v>2021</v>
      </c>
      <c r="O2560" s="3">
        <f t="shared" si="209"/>
        <v>4</v>
      </c>
      <c r="P2560" s="2" t="str">
        <f t="shared" si="206"/>
        <v>WD</v>
      </c>
    </row>
    <row r="2561" spans="12:16" x14ac:dyDescent="0.2">
      <c r="L2561" s="99">
        <f t="shared" si="207"/>
        <v>44350</v>
      </c>
      <c r="M2561" s="3">
        <f t="shared" si="203"/>
        <v>6</v>
      </c>
      <c r="N2561" s="3">
        <f t="shared" si="208"/>
        <v>2021</v>
      </c>
      <c r="O2561" s="3">
        <f t="shared" si="209"/>
        <v>5</v>
      </c>
      <c r="P2561" s="2" t="str">
        <f t="shared" si="206"/>
        <v>WD</v>
      </c>
    </row>
    <row r="2562" spans="12:16" x14ac:dyDescent="0.2">
      <c r="L2562" s="99">
        <f t="shared" si="207"/>
        <v>44351</v>
      </c>
      <c r="M2562" s="3">
        <f t="shared" si="203"/>
        <v>6</v>
      </c>
      <c r="N2562" s="3">
        <f t="shared" si="208"/>
        <v>2021</v>
      </c>
      <c r="O2562" s="3">
        <f t="shared" si="209"/>
        <v>6</v>
      </c>
      <c r="P2562" s="2" t="str">
        <f t="shared" si="206"/>
        <v>WD</v>
      </c>
    </row>
    <row r="2563" spans="12:16" x14ac:dyDescent="0.2">
      <c r="L2563" s="99">
        <f t="shared" si="207"/>
        <v>44352</v>
      </c>
      <c r="M2563" s="3">
        <f t="shared" ref="M2563:M2626" si="210">MONTH(L2563)</f>
        <v>6</v>
      </c>
      <c r="N2563" s="3">
        <f t="shared" si="208"/>
        <v>2021</v>
      </c>
      <c r="O2563" s="3">
        <f t="shared" si="209"/>
        <v>7</v>
      </c>
      <c r="P2563" s="2" t="str">
        <f t="shared" ref="P2563:P2626" si="211">IF(O2563=1,"WE",IF(O2563=7,"WE","WD"))</f>
        <v>WE</v>
      </c>
    </row>
    <row r="2564" spans="12:16" x14ac:dyDescent="0.2">
      <c r="L2564" s="99">
        <f t="shared" si="207"/>
        <v>44353</v>
      </c>
      <c r="M2564" s="3">
        <f t="shared" si="210"/>
        <v>6</v>
      </c>
      <c r="N2564" s="3">
        <f t="shared" si="208"/>
        <v>2021</v>
      </c>
      <c r="O2564" s="3">
        <f t="shared" si="209"/>
        <v>1</v>
      </c>
      <c r="P2564" s="2" t="str">
        <f t="shared" si="211"/>
        <v>WE</v>
      </c>
    </row>
    <row r="2565" spans="12:16" x14ac:dyDescent="0.2">
      <c r="L2565" s="99">
        <f t="shared" si="207"/>
        <v>44354</v>
      </c>
      <c r="M2565" s="3">
        <f t="shared" si="210"/>
        <v>6</v>
      </c>
      <c r="N2565" s="3">
        <f t="shared" si="208"/>
        <v>2021</v>
      </c>
      <c r="O2565" s="3">
        <f t="shared" si="209"/>
        <v>2</v>
      </c>
      <c r="P2565" s="2" t="str">
        <f t="shared" si="211"/>
        <v>WD</v>
      </c>
    </row>
    <row r="2566" spans="12:16" x14ac:dyDescent="0.2">
      <c r="L2566" s="99">
        <f t="shared" si="207"/>
        <v>44355</v>
      </c>
      <c r="M2566" s="3">
        <f t="shared" si="210"/>
        <v>6</v>
      </c>
      <c r="N2566" s="3">
        <f t="shared" si="208"/>
        <v>2021</v>
      </c>
      <c r="O2566" s="3">
        <f t="shared" si="209"/>
        <v>3</v>
      </c>
      <c r="P2566" s="2" t="str">
        <f t="shared" si="211"/>
        <v>WD</v>
      </c>
    </row>
    <row r="2567" spans="12:16" x14ac:dyDescent="0.2">
      <c r="L2567" s="99">
        <f t="shared" si="207"/>
        <v>44356</v>
      </c>
      <c r="M2567" s="3">
        <f t="shared" si="210"/>
        <v>6</v>
      </c>
      <c r="N2567" s="3">
        <f t="shared" si="208"/>
        <v>2021</v>
      </c>
      <c r="O2567" s="3">
        <f t="shared" si="209"/>
        <v>4</v>
      </c>
      <c r="P2567" s="2" t="str">
        <f t="shared" si="211"/>
        <v>WD</v>
      </c>
    </row>
    <row r="2568" spans="12:16" x14ac:dyDescent="0.2">
      <c r="L2568" s="99">
        <f t="shared" si="207"/>
        <v>44357</v>
      </c>
      <c r="M2568" s="3">
        <f t="shared" si="210"/>
        <v>6</v>
      </c>
      <c r="N2568" s="3">
        <f t="shared" si="208"/>
        <v>2021</v>
      </c>
      <c r="O2568" s="3">
        <f t="shared" si="209"/>
        <v>5</v>
      </c>
      <c r="P2568" s="2" t="str">
        <f t="shared" si="211"/>
        <v>WD</v>
      </c>
    </row>
    <row r="2569" spans="12:16" x14ac:dyDescent="0.2">
      <c r="L2569" s="99">
        <f t="shared" si="207"/>
        <v>44358</v>
      </c>
      <c r="M2569" s="3">
        <f t="shared" si="210"/>
        <v>6</v>
      </c>
      <c r="N2569" s="3">
        <f t="shared" si="208"/>
        <v>2021</v>
      </c>
      <c r="O2569" s="3">
        <f t="shared" si="209"/>
        <v>6</v>
      </c>
      <c r="P2569" s="2" t="str">
        <f t="shared" si="211"/>
        <v>WD</v>
      </c>
    </row>
    <row r="2570" spans="12:16" x14ac:dyDescent="0.2">
      <c r="L2570" s="99">
        <f t="shared" si="207"/>
        <v>44359</v>
      </c>
      <c r="M2570" s="3">
        <f t="shared" si="210"/>
        <v>6</v>
      </c>
      <c r="N2570" s="3">
        <f t="shared" si="208"/>
        <v>2021</v>
      </c>
      <c r="O2570" s="3">
        <f t="shared" si="209"/>
        <v>7</v>
      </c>
      <c r="P2570" s="2" t="str">
        <f t="shared" si="211"/>
        <v>WE</v>
      </c>
    </row>
    <row r="2571" spans="12:16" x14ac:dyDescent="0.2">
      <c r="L2571" s="99">
        <f t="shared" si="207"/>
        <v>44360</v>
      </c>
      <c r="M2571" s="3">
        <f t="shared" si="210"/>
        <v>6</v>
      </c>
      <c r="N2571" s="3">
        <f t="shared" si="208"/>
        <v>2021</v>
      </c>
      <c r="O2571" s="3">
        <f t="shared" si="209"/>
        <v>1</v>
      </c>
      <c r="P2571" s="2" t="str">
        <f t="shared" si="211"/>
        <v>WE</v>
      </c>
    </row>
    <row r="2572" spans="12:16" x14ac:dyDescent="0.2">
      <c r="L2572" s="99">
        <f t="shared" si="207"/>
        <v>44361</v>
      </c>
      <c r="M2572" s="3">
        <f t="shared" si="210"/>
        <v>6</v>
      </c>
      <c r="N2572" s="3">
        <f t="shared" si="208"/>
        <v>2021</v>
      </c>
      <c r="O2572" s="3">
        <f t="shared" si="209"/>
        <v>2</v>
      </c>
      <c r="P2572" s="2" t="str">
        <f t="shared" si="211"/>
        <v>WD</v>
      </c>
    </row>
    <row r="2573" spans="12:16" x14ac:dyDescent="0.2">
      <c r="L2573" s="99">
        <f t="shared" si="207"/>
        <v>44362</v>
      </c>
      <c r="M2573" s="3">
        <f t="shared" si="210"/>
        <v>6</v>
      </c>
      <c r="N2573" s="3">
        <f t="shared" si="208"/>
        <v>2021</v>
      </c>
      <c r="O2573" s="3">
        <f t="shared" si="209"/>
        <v>3</v>
      </c>
      <c r="P2573" s="2" t="str">
        <f t="shared" si="211"/>
        <v>WD</v>
      </c>
    </row>
    <row r="2574" spans="12:16" x14ac:dyDescent="0.2">
      <c r="L2574" s="99">
        <f t="shared" si="207"/>
        <v>44363</v>
      </c>
      <c r="M2574" s="3">
        <f t="shared" si="210"/>
        <v>6</v>
      </c>
      <c r="N2574" s="3">
        <f t="shared" si="208"/>
        <v>2021</v>
      </c>
      <c r="O2574" s="3">
        <f t="shared" si="209"/>
        <v>4</v>
      </c>
      <c r="P2574" s="2" t="str">
        <f t="shared" si="211"/>
        <v>WD</v>
      </c>
    </row>
    <row r="2575" spans="12:16" x14ac:dyDescent="0.2">
      <c r="L2575" s="99">
        <f t="shared" si="207"/>
        <v>44364</v>
      </c>
      <c r="M2575" s="3">
        <f t="shared" si="210"/>
        <v>6</v>
      </c>
      <c r="N2575" s="3">
        <f t="shared" si="208"/>
        <v>2021</v>
      </c>
      <c r="O2575" s="3">
        <f t="shared" si="209"/>
        <v>5</v>
      </c>
      <c r="P2575" s="2" t="str">
        <f t="shared" si="211"/>
        <v>WD</v>
      </c>
    </row>
    <row r="2576" spans="12:16" x14ac:dyDescent="0.2">
      <c r="L2576" s="99">
        <f t="shared" si="207"/>
        <v>44365</v>
      </c>
      <c r="M2576" s="3">
        <f t="shared" si="210"/>
        <v>6</v>
      </c>
      <c r="N2576" s="3">
        <f t="shared" si="208"/>
        <v>2021</v>
      </c>
      <c r="O2576" s="3">
        <f t="shared" si="209"/>
        <v>6</v>
      </c>
      <c r="P2576" s="2" t="str">
        <f t="shared" si="211"/>
        <v>WD</v>
      </c>
    </row>
    <row r="2577" spans="12:16" x14ac:dyDescent="0.2">
      <c r="L2577" s="99">
        <f t="shared" si="207"/>
        <v>44366</v>
      </c>
      <c r="M2577" s="3">
        <f t="shared" si="210"/>
        <v>6</v>
      </c>
      <c r="N2577" s="3">
        <f t="shared" si="208"/>
        <v>2021</v>
      </c>
      <c r="O2577" s="3">
        <f t="shared" si="209"/>
        <v>7</v>
      </c>
      <c r="P2577" s="2" t="str">
        <f t="shared" si="211"/>
        <v>WE</v>
      </c>
    </row>
    <row r="2578" spans="12:16" x14ac:dyDescent="0.2">
      <c r="L2578" s="99">
        <f t="shared" si="207"/>
        <v>44367</v>
      </c>
      <c r="M2578" s="3">
        <f t="shared" si="210"/>
        <v>6</v>
      </c>
      <c r="N2578" s="3">
        <f t="shared" si="208"/>
        <v>2021</v>
      </c>
      <c r="O2578" s="3">
        <f t="shared" si="209"/>
        <v>1</v>
      </c>
      <c r="P2578" s="2" t="str">
        <f t="shared" si="211"/>
        <v>WE</v>
      </c>
    </row>
    <row r="2579" spans="12:16" x14ac:dyDescent="0.2">
      <c r="L2579" s="99">
        <f t="shared" si="207"/>
        <v>44368</v>
      </c>
      <c r="M2579" s="3">
        <f t="shared" si="210"/>
        <v>6</v>
      </c>
      <c r="N2579" s="3">
        <f t="shared" si="208"/>
        <v>2021</v>
      </c>
      <c r="O2579" s="3">
        <f t="shared" si="209"/>
        <v>2</v>
      </c>
      <c r="P2579" s="2" t="str">
        <f t="shared" si="211"/>
        <v>WD</v>
      </c>
    </row>
    <row r="2580" spans="12:16" x14ac:dyDescent="0.2">
      <c r="L2580" s="99">
        <f t="shared" si="207"/>
        <v>44369</v>
      </c>
      <c r="M2580" s="3">
        <f t="shared" si="210"/>
        <v>6</v>
      </c>
      <c r="N2580" s="3">
        <f t="shared" si="208"/>
        <v>2021</v>
      </c>
      <c r="O2580" s="3">
        <f t="shared" si="209"/>
        <v>3</v>
      </c>
      <c r="P2580" s="2" t="str">
        <f t="shared" si="211"/>
        <v>WD</v>
      </c>
    </row>
    <row r="2581" spans="12:16" x14ac:dyDescent="0.2">
      <c r="L2581" s="99">
        <f t="shared" si="207"/>
        <v>44370</v>
      </c>
      <c r="M2581" s="3">
        <f t="shared" si="210"/>
        <v>6</v>
      </c>
      <c r="N2581" s="3">
        <f t="shared" si="208"/>
        <v>2021</v>
      </c>
      <c r="O2581" s="3">
        <f t="shared" si="209"/>
        <v>4</v>
      </c>
      <c r="P2581" s="2" t="str">
        <f t="shared" si="211"/>
        <v>WD</v>
      </c>
    </row>
    <row r="2582" spans="12:16" x14ac:dyDescent="0.2">
      <c r="L2582" s="99">
        <f t="shared" si="207"/>
        <v>44371</v>
      </c>
      <c r="M2582" s="3">
        <f t="shared" si="210"/>
        <v>6</v>
      </c>
      <c r="N2582" s="3">
        <f t="shared" si="208"/>
        <v>2021</v>
      </c>
      <c r="O2582" s="3">
        <f t="shared" si="209"/>
        <v>5</v>
      </c>
      <c r="P2582" s="2" t="str">
        <f t="shared" si="211"/>
        <v>WD</v>
      </c>
    </row>
    <row r="2583" spans="12:16" x14ac:dyDescent="0.2">
      <c r="L2583" s="99">
        <f t="shared" si="207"/>
        <v>44372</v>
      </c>
      <c r="M2583" s="3">
        <f t="shared" si="210"/>
        <v>6</v>
      </c>
      <c r="N2583" s="3">
        <f t="shared" si="208"/>
        <v>2021</v>
      </c>
      <c r="O2583" s="3">
        <f t="shared" si="209"/>
        <v>6</v>
      </c>
      <c r="P2583" s="2" t="str">
        <f t="shared" si="211"/>
        <v>WD</v>
      </c>
    </row>
    <row r="2584" spans="12:16" x14ac:dyDescent="0.2">
      <c r="L2584" s="99">
        <f t="shared" si="207"/>
        <v>44373</v>
      </c>
      <c r="M2584" s="3">
        <f t="shared" si="210"/>
        <v>6</v>
      </c>
      <c r="N2584" s="3">
        <f t="shared" si="208"/>
        <v>2021</v>
      </c>
      <c r="O2584" s="3">
        <f t="shared" si="209"/>
        <v>7</v>
      </c>
      <c r="P2584" s="2" t="str">
        <f t="shared" si="211"/>
        <v>WE</v>
      </c>
    </row>
    <row r="2585" spans="12:16" x14ac:dyDescent="0.2">
      <c r="L2585" s="99">
        <f t="shared" si="207"/>
        <v>44374</v>
      </c>
      <c r="M2585" s="3">
        <f t="shared" si="210"/>
        <v>6</v>
      </c>
      <c r="N2585" s="3">
        <f t="shared" si="208"/>
        <v>2021</v>
      </c>
      <c r="O2585" s="3">
        <f t="shared" si="209"/>
        <v>1</v>
      </c>
      <c r="P2585" s="2" t="str">
        <f t="shared" si="211"/>
        <v>WE</v>
      </c>
    </row>
    <row r="2586" spans="12:16" x14ac:dyDescent="0.2">
      <c r="L2586" s="99">
        <f t="shared" si="207"/>
        <v>44375</v>
      </c>
      <c r="M2586" s="3">
        <f t="shared" si="210"/>
        <v>6</v>
      </c>
      <c r="N2586" s="3">
        <f t="shared" si="208"/>
        <v>2021</v>
      </c>
      <c r="O2586" s="3">
        <f t="shared" si="209"/>
        <v>2</v>
      </c>
      <c r="P2586" s="2" t="str">
        <f t="shared" si="211"/>
        <v>WD</v>
      </c>
    </row>
    <row r="2587" spans="12:16" x14ac:dyDescent="0.2">
      <c r="L2587" s="99">
        <f t="shared" si="207"/>
        <v>44376</v>
      </c>
      <c r="M2587" s="3">
        <f t="shared" si="210"/>
        <v>6</v>
      </c>
      <c r="N2587" s="3">
        <f t="shared" si="208"/>
        <v>2021</v>
      </c>
      <c r="O2587" s="3">
        <f t="shared" si="209"/>
        <v>3</v>
      </c>
      <c r="P2587" s="2" t="str">
        <f t="shared" si="211"/>
        <v>WD</v>
      </c>
    </row>
    <row r="2588" spans="12:16" x14ac:dyDescent="0.2">
      <c r="L2588" s="99">
        <f t="shared" si="207"/>
        <v>44377</v>
      </c>
      <c r="M2588" s="3">
        <f t="shared" si="210"/>
        <v>6</v>
      </c>
      <c r="N2588" s="3">
        <f t="shared" si="208"/>
        <v>2021</v>
      </c>
      <c r="O2588" s="3">
        <f t="shared" si="209"/>
        <v>4</v>
      </c>
      <c r="P2588" s="2" t="str">
        <f t="shared" si="211"/>
        <v>WD</v>
      </c>
    </row>
    <row r="2589" spans="12:16" x14ac:dyDescent="0.2">
      <c r="L2589" s="99">
        <f t="shared" si="207"/>
        <v>44378</v>
      </c>
      <c r="M2589" s="3">
        <f t="shared" si="210"/>
        <v>7</v>
      </c>
      <c r="N2589" s="3">
        <f t="shared" si="208"/>
        <v>2021</v>
      </c>
      <c r="O2589" s="3">
        <f t="shared" si="209"/>
        <v>5</v>
      </c>
      <c r="P2589" s="2" t="str">
        <f t="shared" si="211"/>
        <v>WD</v>
      </c>
    </row>
    <row r="2590" spans="12:16" x14ac:dyDescent="0.2">
      <c r="L2590" s="99">
        <f t="shared" si="207"/>
        <v>44379</v>
      </c>
      <c r="M2590" s="3">
        <f t="shared" si="210"/>
        <v>7</v>
      </c>
      <c r="N2590" s="3">
        <f t="shared" si="208"/>
        <v>2021</v>
      </c>
      <c r="O2590" s="3">
        <f t="shared" si="209"/>
        <v>6</v>
      </c>
      <c r="P2590" s="2" t="str">
        <f t="shared" si="211"/>
        <v>WD</v>
      </c>
    </row>
    <row r="2591" spans="12:16" x14ac:dyDescent="0.2">
      <c r="L2591" s="99">
        <f t="shared" si="207"/>
        <v>44380</v>
      </c>
      <c r="M2591" s="3">
        <f t="shared" si="210"/>
        <v>7</v>
      </c>
      <c r="N2591" s="3">
        <f t="shared" si="208"/>
        <v>2021</v>
      </c>
      <c r="O2591" s="3">
        <f t="shared" si="209"/>
        <v>7</v>
      </c>
      <c r="P2591" s="2" t="str">
        <f t="shared" si="211"/>
        <v>WE</v>
      </c>
    </row>
    <row r="2592" spans="12:16" x14ac:dyDescent="0.2">
      <c r="L2592" s="99">
        <f t="shared" si="207"/>
        <v>44381</v>
      </c>
      <c r="M2592" s="3">
        <f t="shared" si="210"/>
        <v>7</v>
      </c>
      <c r="N2592" s="3">
        <f t="shared" si="208"/>
        <v>2021</v>
      </c>
      <c r="O2592" s="3">
        <f t="shared" si="209"/>
        <v>1</v>
      </c>
      <c r="P2592" s="2" t="str">
        <f t="shared" si="211"/>
        <v>WE</v>
      </c>
    </row>
    <row r="2593" spans="12:16" x14ac:dyDescent="0.2">
      <c r="L2593" s="99">
        <f t="shared" si="207"/>
        <v>44382</v>
      </c>
      <c r="M2593" s="3">
        <f t="shared" si="210"/>
        <v>7</v>
      </c>
      <c r="N2593" s="3">
        <f t="shared" si="208"/>
        <v>2021</v>
      </c>
      <c r="O2593" s="3">
        <f t="shared" si="209"/>
        <v>2</v>
      </c>
      <c r="P2593" s="2" t="str">
        <f t="shared" si="211"/>
        <v>WD</v>
      </c>
    </row>
    <row r="2594" spans="12:16" x14ac:dyDescent="0.2">
      <c r="L2594" s="99">
        <f t="shared" si="207"/>
        <v>44383</v>
      </c>
      <c r="M2594" s="3">
        <f t="shared" si="210"/>
        <v>7</v>
      </c>
      <c r="N2594" s="3">
        <f t="shared" si="208"/>
        <v>2021</v>
      </c>
      <c r="O2594" s="3">
        <f t="shared" si="209"/>
        <v>3</v>
      </c>
      <c r="P2594" s="2" t="str">
        <f t="shared" si="211"/>
        <v>WD</v>
      </c>
    </row>
    <row r="2595" spans="12:16" x14ac:dyDescent="0.2">
      <c r="L2595" s="99">
        <f t="shared" si="207"/>
        <v>44384</v>
      </c>
      <c r="M2595" s="3">
        <f t="shared" si="210"/>
        <v>7</v>
      </c>
      <c r="N2595" s="3">
        <f t="shared" si="208"/>
        <v>2021</v>
      </c>
      <c r="O2595" s="3">
        <f t="shared" si="209"/>
        <v>4</v>
      </c>
      <c r="P2595" s="2" t="str">
        <f t="shared" si="211"/>
        <v>WD</v>
      </c>
    </row>
    <row r="2596" spans="12:16" x14ac:dyDescent="0.2">
      <c r="L2596" s="99">
        <f t="shared" si="207"/>
        <v>44385</v>
      </c>
      <c r="M2596" s="3">
        <f t="shared" si="210"/>
        <v>7</v>
      </c>
      <c r="N2596" s="3">
        <f t="shared" si="208"/>
        <v>2021</v>
      </c>
      <c r="O2596" s="3">
        <f t="shared" si="209"/>
        <v>5</v>
      </c>
      <c r="P2596" s="2" t="str">
        <f t="shared" si="211"/>
        <v>WD</v>
      </c>
    </row>
    <row r="2597" spans="12:16" x14ac:dyDescent="0.2">
      <c r="L2597" s="99">
        <f t="shared" si="207"/>
        <v>44386</v>
      </c>
      <c r="M2597" s="3">
        <f t="shared" si="210"/>
        <v>7</v>
      </c>
      <c r="N2597" s="3">
        <f t="shared" si="208"/>
        <v>2021</v>
      </c>
      <c r="O2597" s="3">
        <f t="shared" si="209"/>
        <v>6</v>
      </c>
      <c r="P2597" s="2" t="str">
        <f t="shared" si="211"/>
        <v>WD</v>
      </c>
    </row>
    <row r="2598" spans="12:16" x14ac:dyDescent="0.2">
      <c r="L2598" s="99">
        <f t="shared" si="207"/>
        <v>44387</v>
      </c>
      <c r="M2598" s="3">
        <f t="shared" si="210"/>
        <v>7</v>
      </c>
      <c r="N2598" s="3">
        <f t="shared" si="208"/>
        <v>2021</v>
      </c>
      <c r="O2598" s="3">
        <f t="shared" si="209"/>
        <v>7</v>
      </c>
      <c r="P2598" s="2" t="str">
        <f t="shared" si="211"/>
        <v>WE</v>
      </c>
    </row>
    <row r="2599" spans="12:16" x14ac:dyDescent="0.2">
      <c r="L2599" s="99">
        <f t="shared" si="207"/>
        <v>44388</v>
      </c>
      <c r="M2599" s="3">
        <f t="shared" si="210"/>
        <v>7</v>
      </c>
      <c r="N2599" s="3">
        <f t="shared" si="208"/>
        <v>2021</v>
      </c>
      <c r="O2599" s="3">
        <f t="shared" si="209"/>
        <v>1</v>
      </c>
      <c r="P2599" s="2" t="str">
        <f t="shared" si="211"/>
        <v>WE</v>
      </c>
    </row>
    <row r="2600" spans="12:16" x14ac:dyDescent="0.2">
      <c r="L2600" s="99">
        <f t="shared" si="207"/>
        <v>44389</v>
      </c>
      <c r="M2600" s="3">
        <f t="shared" si="210"/>
        <v>7</v>
      </c>
      <c r="N2600" s="3">
        <f t="shared" si="208"/>
        <v>2021</v>
      </c>
      <c r="O2600" s="3">
        <f t="shared" si="209"/>
        <v>2</v>
      </c>
      <c r="P2600" s="2" t="str">
        <f t="shared" si="211"/>
        <v>WD</v>
      </c>
    </row>
    <row r="2601" spans="12:16" x14ac:dyDescent="0.2">
      <c r="L2601" s="99">
        <f t="shared" si="207"/>
        <v>44390</v>
      </c>
      <c r="M2601" s="3">
        <f t="shared" si="210"/>
        <v>7</v>
      </c>
      <c r="N2601" s="3">
        <f t="shared" si="208"/>
        <v>2021</v>
      </c>
      <c r="O2601" s="3">
        <f t="shared" si="209"/>
        <v>3</v>
      </c>
      <c r="P2601" s="2" t="str">
        <f t="shared" si="211"/>
        <v>WD</v>
      </c>
    </row>
    <row r="2602" spans="12:16" x14ac:dyDescent="0.2">
      <c r="L2602" s="99">
        <f t="shared" si="207"/>
        <v>44391</v>
      </c>
      <c r="M2602" s="3">
        <f t="shared" si="210"/>
        <v>7</v>
      </c>
      <c r="N2602" s="3">
        <f t="shared" si="208"/>
        <v>2021</v>
      </c>
      <c r="O2602" s="3">
        <f t="shared" si="209"/>
        <v>4</v>
      </c>
      <c r="P2602" s="2" t="str">
        <f t="shared" si="211"/>
        <v>WD</v>
      </c>
    </row>
    <row r="2603" spans="12:16" x14ac:dyDescent="0.2">
      <c r="L2603" s="99">
        <f t="shared" si="207"/>
        <v>44392</v>
      </c>
      <c r="M2603" s="3">
        <f t="shared" si="210"/>
        <v>7</v>
      </c>
      <c r="N2603" s="3">
        <f t="shared" si="208"/>
        <v>2021</v>
      </c>
      <c r="O2603" s="3">
        <f t="shared" si="209"/>
        <v>5</v>
      </c>
      <c r="P2603" s="2" t="str">
        <f t="shared" si="211"/>
        <v>WD</v>
      </c>
    </row>
    <row r="2604" spans="12:16" x14ac:dyDescent="0.2">
      <c r="L2604" s="99">
        <f t="shared" si="207"/>
        <v>44393</v>
      </c>
      <c r="M2604" s="3">
        <f t="shared" si="210"/>
        <v>7</v>
      </c>
      <c r="N2604" s="3">
        <f t="shared" si="208"/>
        <v>2021</v>
      </c>
      <c r="O2604" s="3">
        <f t="shared" si="209"/>
        <v>6</v>
      </c>
      <c r="P2604" s="2" t="str">
        <f t="shared" si="211"/>
        <v>WD</v>
      </c>
    </row>
    <row r="2605" spans="12:16" x14ac:dyDescent="0.2">
      <c r="L2605" s="99">
        <f t="shared" si="207"/>
        <v>44394</v>
      </c>
      <c r="M2605" s="3">
        <f t="shared" si="210"/>
        <v>7</v>
      </c>
      <c r="N2605" s="3">
        <f t="shared" si="208"/>
        <v>2021</v>
      </c>
      <c r="O2605" s="3">
        <f t="shared" si="209"/>
        <v>7</v>
      </c>
      <c r="P2605" s="2" t="str">
        <f t="shared" si="211"/>
        <v>WE</v>
      </c>
    </row>
    <row r="2606" spans="12:16" x14ac:dyDescent="0.2">
      <c r="L2606" s="99">
        <f t="shared" si="207"/>
        <v>44395</v>
      </c>
      <c r="M2606" s="3">
        <f t="shared" si="210"/>
        <v>7</v>
      </c>
      <c r="N2606" s="3">
        <f t="shared" si="208"/>
        <v>2021</v>
      </c>
      <c r="O2606" s="3">
        <f t="shared" si="209"/>
        <v>1</v>
      </c>
      <c r="P2606" s="2" t="str">
        <f t="shared" si="211"/>
        <v>WE</v>
      </c>
    </row>
    <row r="2607" spans="12:16" x14ac:dyDescent="0.2">
      <c r="L2607" s="99">
        <f t="shared" si="207"/>
        <v>44396</v>
      </c>
      <c r="M2607" s="3">
        <f t="shared" si="210"/>
        <v>7</v>
      </c>
      <c r="N2607" s="3">
        <f t="shared" si="208"/>
        <v>2021</v>
      </c>
      <c r="O2607" s="3">
        <f t="shared" si="209"/>
        <v>2</v>
      </c>
      <c r="P2607" s="2" t="str">
        <f t="shared" si="211"/>
        <v>WD</v>
      </c>
    </row>
    <row r="2608" spans="12:16" x14ac:dyDescent="0.2">
      <c r="L2608" s="99">
        <f t="shared" si="207"/>
        <v>44397</v>
      </c>
      <c r="M2608" s="3">
        <f t="shared" si="210"/>
        <v>7</v>
      </c>
      <c r="N2608" s="3">
        <f t="shared" si="208"/>
        <v>2021</v>
      </c>
      <c r="O2608" s="3">
        <f t="shared" si="209"/>
        <v>3</v>
      </c>
      <c r="P2608" s="2" t="str">
        <f t="shared" si="211"/>
        <v>WD</v>
      </c>
    </row>
    <row r="2609" spans="12:16" x14ac:dyDescent="0.2">
      <c r="L2609" s="99">
        <f t="shared" si="207"/>
        <v>44398</v>
      </c>
      <c r="M2609" s="3">
        <f t="shared" si="210"/>
        <v>7</v>
      </c>
      <c r="N2609" s="3">
        <f t="shared" si="208"/>
        <v>2021</v>
      </c>
      <c r="O2609" s="3">
        <f t="shared" si="209"/>
        <v>4</v>
      </c>
      <c r="P2609" s="2" t="str">
        <f t="shared" si="211"/>
        <v>WD</v>
      </c>
    </row>
    <row r="2610" spans="12:16" x14ac:dyDescent="0.2">
      <c r="L2610" s="99">
        <f t="shared" si="207"/>
        <v>44399</v>
      </c>
      <c r="M2610" s="3">
        <f t="shared" si="210"/>
        <v>7</v>
      </c>
      <c r="N2610" s="3">
        <f t="shared" si="208"/>
        <v>2021</v>
      </c>
      <c r="O2610" s="3">
        <f t="shared" si="209"/>
        <v>5</v>
      </c>
      <c r="P2610" s="2" t="str">
        <f t="shared" si="211"/>
        <v>WD</v>
      </c>
    </row>
    <row r="2611" spans="12:16" x14ac:dyDescent="0.2">
      <c r="L2611" s="99">
        <f t="shared" si="207"/>
        <v>44400</v>
      </c>
      <c r="M2611" s="3">
        <f t="shared" si="210"/>
        <v>7</v>
      </c>
      <c r="N2611" s="3">
        <f t="shared" si="208"/>
        <v>2021</v>
      </c>
      <c r="O2611" s="3">
        <f t="shared" si="209"/>
        <v>6</v>
      </c>
      <c r="P2611" s="2" t="str">
        <f t="shared" si="211"/>
        <v>WD</v>
      </c>
    </row>
    <row r="2612" spans="12:16" x14ac:dyDescent="0.2">
      <c r="L2612" s="99">
        <f t="shared" ref="L2612:L2675" si="212">+L2611+1</f>
        <v>44401</v>
      </c>
      <c r="M2612" s="3">
        <f t="shared" si="210"/>
        <v>7</v>
      </c>
      <c r="N2612" s="3">
        <f t="shared" si="208"/>
        <v>2021</v>
      </c>
      <c r="O2612" s="3">
        <f t="shared" si="209"/>
        <v>7</v>
      </c>
      <c r="P2612" s="2" t="str">
        <f t="shared" si="211"/>
        <v>WE</v>
      </c>
    </row>
    <row r="2613" spans="12:16" x14ac:dyDescent="0.2">
      <c r="L2613" s="99">
        <f t="shared" si="212"/>
        <v>44402</v>
      </c>
      <c r="M2613" s="3">
        <f t="shared" si="210"/>
        <v>7</v>
      </c>
      <c r="N2613" s="3">
        <f t="shared" si="208"/>
        <v>2021</v>
      </c>
      <c r="O2613" s="3">
        <f t="shared" si="209"/>
        <v>1</v>
      </c>
      <c r="P2613" s="2" t="str">
        <f t="shared" si="211"/>
        <v>WE</v>
      </c>
    </row>
    <row r="2614" spans="12:16" x14ac:dyDescent="0.2">
      <c r="L2614" s="99">
        <f t="shared" si="212"/>
        <v>44403</v>
      </c>
      <c r="M2614" s="3">
        <f t="shared" si="210"/>
        <v>7</v>
      </c>
      <c r="N2614" s="3">
        <f t="shared" si="208"/>
        <v>2021</v>
      </c>
      <c r="O2614" s="3">
        <f t="shared" si="209"/>
        <v>2</v>
      </c>
      <c r="P2614" s="2" t="str">
        <f t="shared" si="211"/>
        <v>WD</v>
      </c>
    </row>
    <row r="2615" spans="12:16" x14ac:dyDescent="0.2">
      <c r="L2615" s="99">
        <f t="shared" si="212"/>
        <v>44404</v>
      </c>
      <c r="M2615" s="3">
        <f t="shared" si="210"/>
        <v>7</v>
      </c>
      <c r="N2615" s="3">
        <f t="shared" si="208"/>
        <v>2021</v>
      </c>
      <c r="O2615" s="3">
        <f t="shared" si="209"/>
        <v>3</v>
      </c>
      <c r="P2615" s="2" t="str">
        <f t="shared" si="211"/>
        <v>WD</v>
      </c>
    </row>
    <row r="2616" spans="12:16" x14ac:dyDescent="0.2">
      <c r="L2616" s="99">
        <f t="shared" si="212"/>
        <v>44405</v>
      </c>
      <c r="M2616" s="3">
        <f t="shared" si="210"/>
        <v>7</v>
      </c>
      <c r="N2616" s="3">
        <f t="shared" si="208"/>
        <v>2021</v>
      </c>
      <c r="O2616" s="3">
        <f t="shared" si="209"/>
        <v>4</v>
      </c>
      <c r="P2616" s="2" t="str">
        <f t="shared" si="211"/>
        <v>WD</v>
      </c>
    </row>
    <row r="2617" spans="12:16" x14ac:dyDescent="0.2">
      <c r="L2617" s="99">
        <f t="shared" si="212"/>
        <v>44406</v>
      </c>
      <c r="M2617" s="3">
        <f t="shared" si="210"/>
        <v>7</v>
      </c>
      <c r="N2617" s="3">
        <f t="shared" si="208"/>
        <v>2021</v>
      </c>
      <c r="O2617" s="3">
        <f t="shared" si="209"/>
        <v>5</v>
      </c>
      <c r="P2617" s="2" t="str">
        <f t="shared" si="211"/>
        <v>WD</v>
      </c>
    </row>
    <row r="2618" spans="12:16" x14ac:dyDescent="0.2">
      <c r="L2618" s="99">
        <f t="shared" si="212"/>
        <v>44407</v>
      </c>
      <c r="M2618" s="3">
        <f t="shared" si="210"/>
        <v>7</v>
      </c>
      <c r="N2618" s="3">
        <f t="shared" si="208"/>
        <v>2021</v>
      </c>
      <c r="O2618" s="3">
        <f t="shared" si="209"/>
        <v>6</v>
      </c>
      <c r="P2618" s="2" t="str">
        <f t="shared" si="211"/>
        <v>WD</v>
      </c>
    </row>
    <row r="2619" spans="12:16" x14ac:dyDescent="0.2">
      <c r="L2619" s="99">
        <f t="shared" si="212"/>
        <v>44408</v>
      </c>
      <c r="M2619" s="3">
        <f t="shared" si="210"/>
        <v>7</v>
      </c>
      <c r="N2619" s="3">
        <f t="shared" si="208"/>
        <v>2021</v>
      </c>
      <c r="O2619" s="3">
        <f t="shared" si="209"/>
        <v>7</v>
      </c>
      <c r="P2619" s="2" t="str">
        <f t="shared" si="211"/>
        <v>WE</v>
      </c>
    </row>
    <row r="2620" spans="12:16" x14ac:dyDescent="0.2">
      <c r="L2620" s="99">
        <f t="shared" si="212"/>
        <v>44409</v>
      </c>
      <c r="M2620" s="3">
        <f t="shared" si="210"/>
        <v>8</v>
      </c>
      <c r="N2620" s="3">
        <f t="shared" si="208"/>
        <v>2021</v>
      </c>
      <c r="O2620" s="3">
        <f t="shared" si="209"/>
        <v>1</v>
      </c>
      <c r="P2620" s="2" t="str">
        <f t="shared" si="211"/>
        <v>WE</v>
      </c>
    </row>
    <row r="2621" spans="12:16" x14ac:dyDescent="0.2">
      <c r="L2621" s="99">
        <f t="shared" si="212"/>
        <v>44410</v>
      </c>
      <c r="M2621" s="3">
        <f t="shared" si="210"/>
        <v>8</v>
      </c>
      <c r="N2621" s="3">
        <f t="shared" si="208"/>
        <v>2021</v>
      </c>
      <c r="O2621" s="3">
        <f t="shared" si="209"/>
        <v>2</v>
      </c>
      <c r="P2621" s="2" t="str">
        <f t="shared" si="211"/>
        <v>WD</v>
      </c>
    </row>
    <row r="2622" spans="12:16" x14ac:dyDescent="0.2">
      <c r="L2622" s="99">
        <f t="shared" si="212"/>
        <v>44411</v>
      </c>
      <c r="M2622" s="3">
        <f t="shared" si="210"/>
        <v>8</v>
      </c>
      <c r="N2622" s="3">
        <f t="shared" si="208"/>
        <v>2021</v>
      </c>
      <c r="O2622" s="3">
        <f t="shared" si="209"/>
        <v>3</v>
      </c>
      <c r="P2622" s="2" t="str">
        <f t="shared" si="211"/>
        <v>WD</v>
      </c>
    </row>
    <row r="2623" spans="12:16" x14ac:dyDescent="0.2">
      <c r="L2623" s="99">
        <f t="shared" si="212"/>
        <v>44412</v>
      </c>
      <c r="M2623" s="3">
        <f t="shared" si="210"/>
        <v>8</v>
      </c>
      <c r="N2623" s="3">
        <f t="shared" ref="N2623:N2686" si="213">YEAR(L2623)</f>
        <v>2021</v>
      </c>
      <c r="O2623" s="3">
        <f t="shared" ref="O2623:O2686" si="214">WEEKDAY(L2623)</f>
        <v>4</v>
      </c>
      <c r="P2623" s="2" t="str">
        <f t="shared" si="211"/>
        <v>WD</v>
      </c>
    </row>
    <row r="2624" spans="12:16" x14ac:dyDescent="0.2">
      <c r="L2624" s="99">
        <f t="shared" si="212"/>
        <v>44413</v>
      </c>
      <c r="M2624" s="3">
        <f t="shared" si="210"/>
        <v>8</v>
      </c>
      <c r="N2624" s="3">
        <f t="shared" si="213"/>
        <v>2021</v>
      </c>
      <c r="O2624" s="3">
        <f t="shared" si="214"/>
        <v>5</v>
      </c>
      <c r="P2624" s="2" t="str">
        <f t="shared" si="211"/>
        <v>WD</v>
      </c>
    </row>
    <row r="2625" spans="12:16" x14ac:dyDescent="0.2">
      <c r="L2625" s="99">
        <f t="shared" si="212"/>
        <v>44414</v>
      </c>
      <c r="M2625" s="3">
        <f t="shared" si="210"/>
        <v>8</v>
      </c>
      <c r="N2625" s="3">
        <f t="shared" si="213"/>
        <v>2021</v>
      </c>
      <c r="O2625" s="3">
        <f t="shared" si="214"/>
        <v>6</v>
      </c>
      <c r="P2625" s="2" t="str">
        <f t="shared" si="211"/>
        <v>WD</v>
      </c>
    </row>
    <row r="2626" spans="12:16" x14ac:dyDescent="0.2">
      <c r="L2626" s="99">
        <f t="shared" si="212"/>
        <v>44415</v>
      </c>
      <c r="M2626" s="3">
        <f t="shared" si="210"/>
        <v>8</v>
      </c>
      <c r="N2626" s="3">
        <f t="shared" si="213"/>
        <v>2021</v>
      </c>
      <c r="O2626" s="3">
        <f t="shared" si="214"/>
        <v>7</v>
      </c>
      <c r="P2626" s="2" t="str">
        <f t="shared" si="211"/>
        <v>WE</v>
      </c>
    </row>
    <row r="2627" spans="12:16" x14ac:dyDescent="0.2">
      <c r="L2627" s="99">
        <f t="shared" si="212"/>
        <v>44416</v>
      </c>
      <c r="M2627" s="3">
        <f t="shared" ref="M2627:M2690" si="215">MONTH(L2627)</f>
        <v>8</v>
      </c>
      <c r="N2627" s="3">
        <f t="shared" si="213"/>
        <v>2021</v>
      </c>
      <c r="O2627" s="3">
        <f t="shared" si="214"/>
        <v>1</v>
      </c>
      <c r="P2627" s="2" t="str">
        <f t="shared" ref="P2627:P2690" si="216">IF(O2627=1,"WE",IF(O2627=7,"WE","WD"))</f>
        <v>WE</v>
      </c>
    </row>
    <row r="2628" spans="12:16" x14ac:dyDescent="0.2">
      <c r="L2628" s="99">
        <f t="shared" si="212"/>
        <v>44417</v>
      </c>
      <c r="M2628" s="3">
        <f t="shared" si="215"/>
        <v>8</v>
      </c>
      <c r="N2628" s="3">
        <f t="shared" si="213"/>
        <v>2021</v>
      </c>
      <c r="O2628" s="3">
        <f t="shared" si="214"/>
        <v>2</v>
      </c>
      <c r="P2628" s="2" t="str">
        <f t="shared" si="216"/>
        <v>WD</v>
      </c>
    </row>
    <row r="2629" spans="12:16" x14ac:dyDescent="0.2">
      <c r="L2629" s="99">
        <f t="shared" si="212"/>
        <v>44418</v>
      </c>
      <c r="M2629" s="3">
        <f t="shared" si="215"/>
        <v>8</v>
      </c>
      <c r="N2629" s="3">
        <f t="shared" si="213"/>
        <v>2021</v>
      </c>
      <c r="O2629" s="3">
        <f t="shared" si="214"/>
        <v>3</v>
      </c>
      <c r="P2629" s="2" t="str">
        <f t="shared" si="216"/>
        <v>WD</v>
      </c>
    </row>
    <row r="2630" spans="12:16" x14ac:dyDescent="0.2">
      <c r="L2630" s="99">
        <f t="shared" si="212"/>
        <v>44419</v>
      </c>
      <c r="M2630" s="3">
        <f t="shared" si="215"/>
        <v>8</v>
      </c>
      <c r="N2630" s="3">
        <f t="shared" si="213"/>
        <v>2021</v>
      </c>
      <c r="O2630" s="3">
        <f t="shared" si="214"/>
        <v>4</v>
      </c>
      <c r="P2630" s="2" t="str">
        <f t="shared" si="216"/>
        <v>WD</v>
      </c>
    </row>
    <row r="2631" spans="12:16" x14ac:dyDescent="0.2">
      <c r="L2631" s="99">
        <f t="shared" si="212"/>
        <v>44420</v>
      </c>
      <c r="M2631" s="3">
        <f t="shared" si="215"/>
        <v>8</v>
      </c>
      <c r="N2631" s="3">
        <f t="shared" si="213"/>
        <v>2021</v>
      </c>
      <c r="O2631" s="3">
        <f t="shared" si="214"/>
        <v>5</v>
      </c>
      <c r="P2631" s="2" t="str">
        <f t="shared" si="216"/>
        <v>WD</v>
      </c>
    </row>
    <row r="2632" spans="12:16" x14ac:dyDescent="0.2">
      <c r="L2632" s="99">
        <f t="shared" si="212"/>
        <v>44421</v>
      </c>
      <c r="M2632" s="3">
        <f t="shared" si="215"/>
        <v>8</v>
      </c>
      <c r="N2632" s="3">
        <f t="shared" si="213"/>
        <v>2021</v>
      </c>
      <c r="O2632" s="3">
        <f t="shared" si="214"/>
        <v>6</v>
      </c>
      <c r="P2632" s="2" t="str">
        <f t="shared" si="216"/>
        <v>WD</v>
      </c>
    </row>
    <row r="2633" spans="12:16" x14ac:dyDescent="0.2">
      <c r="L2633" s="99">
        <f t="shared" si="212"/>
        <v>44422</v>
      </c>
      <c r="M2633" s="3">
        <f t="shared" si="215"/>
        <v>8</v>
      </c>
      <c r="N2633" s="3">
        <f t="shared" si="213"/>
        <v>2021</v>
      </c>
      <c r="O2633" s="3">
        <f t="shared" si="214"/>
        <v>7</v>
      </c>
      <c r="P2633" s="2" t="str">
        <f t="shared" si="216"/>
        <v>WE</v>
      </c>
    </row>
    <row r="2634" spans="12:16" x14ac:dyDescent="0.2">
      <c r="L2634" s="99">
        <f t="shared" si="212"/>
        <v>44423</v>
      </c>
      <c r="M2634" s="3">
        <f t="shared" si="215"/>
        <v>8</v>
      </c>
      <c r="N2634" s="3">
        <f t="shared" si="213"/>
        <v>2021</v>
      </c>
      <c r="O2634" s="3">
        <f t="shared" si="214"/>
        <v>1</v>
      </c>
      <c r="P2634" s="2" t="str">
        <f t="shared" si="216"/>
        <v>WE</v>
      </c>
    </row>
    <row r="2635" spans="12:16" x14ac:dyDescent="0.2">
      <c r="L2635" s="99">
        <f t="shared" si="212"/>
        <v>44424</v>
      </c>
      <c r="M2635" s="3">
        <f t="shared" si="215"/>
        <v>8</v>
      </c>
      <c r="N2635" s="3">
        <f t="shared" si="213"/>
        <v>2021</v>
      </c>
      <c r="O2635" s="3">
        <f t="shared" si="214"/>
        <v>2</v>
      </c>
      <c r="P2635" s="2" t="str">
        <f t="shared" si="216"/>
        <v>WD</v>
      </c>
    </row>
    <row r="2636" spans="12:16" x14ac:dyDescent="0.2">
      <c r="L2636" s="99">
        <f t="shared" si="212"/>
        <v>44425</v>
      </c>
      <c r="M2636" s="3">
        <f t="shared" si="215"/>
        <v>8</v>
      </c>
      <c r="N2636" s="3">
        <f t="shared" si="213"/>
        <v>2021</v>
      </c>
      <c r="O2636" s="3">
        <f t="shared" si="214"/>
        <v>3</v>
      </c>
      <c r="P2636" s="2" t="str">
        <f t="shared" si="216"/>
        <v>WD</v>
      </c>
    </row>
    <row r="2637" spans="12:16" x14ac:dyDescent="0.2">
      <c r="L2637" s="99">
        <f t="shared" si="212"/>
        <v>44426</v>
      </c>
      <c r="M2637" s="3">
        <f t="shared" si="215"/>
        <v>8</v>
      </c>
      <c r="N2637" s="3">
        <f t="shared" si="213"/>
        <v>2021</v>
      </c>
      <c r="O2637" s="3">
        <f t="shared" si="214"/>
        <v>4</v>
      </c>
      <c r="P2637" s="2" t="str">
        <f t="shared" si="216"/>
        <v>WD</v>
      </c>
    </row>
    <row r="2638" spans="12:16" x14ac:dyDescent="0.2">
      <c r="L2638" s="99">
        <f t="shared" si="212"/>
        <v>44427</v>
      </c>
      <c r="M2638" s="3">
        <f t="shared" si="215"/>
        <v>8</v>
      </c>
      <c r="N2638" s="3">
        <f t="shared" si="213"/>
        <v>2021</v>
      </c>
      <c r="O2638" s="3">
        <f t="shared" si="214"/>
        <v>5</v>
      </c>
      <c r="P2638" s="2" t="str">
        <f t="shared" si="216"/>
        <v>WD</v>
      </c>
    </row>
    <row r="2639" spans="12:16" x14ac:dyDescent="0.2">
      <c r="L2639" s="99">
        <f t="shared" si="212"/>
        <v>44428</v>
      </c>
      <c r="M2639" s="3">
        <f t="shared" si="215"/>
        <v>8</v>
      </c>
      <c r="N2639" s="3">
        <f t="shared" si="213"/>
        <v>2021</v>
      </c>
      <c r="O2639" s="3">
        <f t="shared" si="214"/>
        <v>6</v>
      </c>
      <c r="P2639" s="2" t="str">
        <f t="shared" si="216"/>
        <v>WD</v>
      </c>
    </row>
    <row r="2640" spans="12:16" x14ac:dyDescent="0.2">
      <c r="L2640" s="99">
        <f t="shared" si="212"/>
        <v>44429</v>
      </c>
      <c r="M2640" s="3">
        <f t="shared" si="215"/>
        <v>8</v>
      </c>
      <c r="N2640" s="3">
        <f t="shared" si="213"/>
        <v>2021</v>
      </c>
      <c r="O2640" s="3">
        <f t="shared" si="214"/>
        <v>7</v>
      </c>
      <c r="P2640" s="2" t="str">
        <f t="shared" si="216"/>
        <v>WE</v>
      </c>
    </row>
    <row r="2641" spans="12:16" x14ac:dyDescent="0.2">
      <c r="L2641" s="99">
        <f t="shared" si="212"/>
        <v>44430</v>
      </c>
      <c r="M2641" s="3">
        <f t="shared" si="215"/>
        <v>8</v>
      </c>
      <c r="N2641" s="3">
        <f t="shared" si="213"/>
        <v>2021</v>
      </c>
      <c r="O2641" s="3">
        <f t="shared" si="214"/>
        <v>1</v>
      </c>
      <c r="P2641" s="2" t="str">
        <f t="shared" si="216"/>
        <v>WE</v>
      </c>
    </row>
    <row r="2642" spans="12:16" x14ac:dyDescent="0.2">
      <c r="L2642" s="99">
        <f t="shared" si="212"/>
        <v>44431</v>
      </c>
      <c r="M2642" s="3">
        <f t="shared" si="215"/>
        <v>8</v>
      </c>
      <c r="N2642" s="3">
        <f t="shared" si="213"/>
        <v>2021</v>
      </c>
      <c r="O2642" s="3">
        <f t="shared" si="214"/>
        <v>2</v>
      </c>
      <c r="P2642" s="2" t="str">
        <f t="shared" si="216"/>
        <v>WD</v>
      </c>
    </row>
    <row r="2643" spans="12:16" x14ac:dyDescent="0.2">
      <c r="L2643" s="99">
        <f t="shared" si="212"/>
        <v>44432</v>
      </c>
      <c r="M2643" s="3">
        <f t="shared" si="215"/>
        <v>8</v>
      </c>
      <c r="N2643" s="3">
        <f t="shared" si="213"/>
        <v>2021</v>
      </c>
      <c r="O2643" s="3">
        <f t="shared" si="214"/>
        <v>3</v>
      </c>
      <c r="P2643" s="2" t="str">
        <f t="shared" si="216"/>
        <v>WD</v>
      </c>
    </row>
    <row r="2644" spans="12:16" x14ac:dyDescent="0.2">
      <c r="L2644" s="99">
        <f t="shared" si="212"/>
        <v>44433</v>
      </c>
      <c r="M2644" s="3">
        <f t="shared" si="215"/>
        <v>8</v>
      </c>
      <c r="N2644" s="3">
        <f t="shared" si="213"/>
        <v>2021</v>
      </c>
      <c r="O2644" s="3">
        <f t="shared" si="214"/>
        <v>4</v>
      </c>
      <c r="P2644" s="2" t="str">
        <f t="shared" si="216"/>
        <v>WD</v>
      </c>
    </row>
    <row r="2645" spans="12:16" x14ac:dyDescent="0.2">
      <c r="L2645" s="99">
        <f t="shared" si="212"/>
        <v>44434</v>
      </c>
      <c r="M2645" s="3">
        <f t="shared" si="215"/>
        <v>8</v>
      </c>
      <c r="N2645" s="3">
        <f t="shared" si="213"/>
        <v>2021</v>
      </c>
      <c r="O2645" s="3">
        <f t="shared" si="214"/>
        <v>5</v>
      </c>
      <c r="P2645" s="2" t="str">
        <f t="shared" si="216"/>
        <v>WD</v>
      </c>
    </row>
    <row r="2646" spans="12:16" x14ac:dyDescent="0.2">
      <c r="L2646" s="99">
        <f t="shared" si="212"/>
        <v>44435</v>
      </c>
      <c r="M2646" s="3">
        <f t="shared" si="215"/>
        <v>8</v>
      </c>
      <c r="N2646" s="3">
        <f t="shared" si="213"/>
        <v>2021</v>
      </c>
      <c r="O2646" s="3">
        <f t="shared" si="214"/>
        <v>6</v>
      </c>
      <c r="P2646" s="2" t="str">
        <f t="shared" si="216"/>
        <v>WD</v>
      </c>
    </row>
    <row r="2647" spans="12:16" x14ac:dyDescent="0.2">
      <c r="L2647" s="99">
        <f t="shared" si="212"/>
        <v>44436</v>
      </c>
      <c r="M2647" s="3">
        <f t="shared" si="215"/>
        <v>8</v>
      </c>
      <c r="N2647" s="3">
        <f t="shared" si="213"/>
        <v>2021</v>
      </c>
      <c r="O2647" s="3">
        <f t="shared" si="214"/>
        <v>7</v>
      </c>
      <c r="P2647" s="2" t="str">
        <f t="shared" si="216"/>
        <v>WE</v>
      </c>
    </row>
    <row r="2648" spans="12:16" x14ac:dyDescent="0.2">
      <c r="L2648" s="99">
        <f t="shared" si="212"/>
        <v>44437</v>
      </c>
      <c r="M2648" s="3">
        <f t="shared" si="215"/>
        <v>8</v>
      </c>
      <c r="N2648" s="3">
        <f t="shared" si="213"/>
        <v>2021</v>
      </c>
      <c r="O2648" s="3">
        <f t="shared" si="214"/>
        <v>1</v>
      </c>
      <c r="P2648" s="2" t="str">
        <f t="shared" si="216"/>
        <v>WE</v>
      </c>
    </row>
    <row r="2649" spans="12:16" x14ac:dyDescent="0.2">
      <c r="L2649" s="99">
        <f t="shared" si="212"/>
        <v>44438</v>
      </c>
      <c r="M2649" s="3">
        <f t="shared" si="215"/>
        <v>8</v>
      </c>
      <c r="N2649" s="3">
        <f t="shared" si="213"/>
        <v>2021</v>
      </c>
      <c r="O2649" s="3">
        <f t="shared" si="214"/>
        <v>2</v>
      </c>
      <c r="P2649" s="2" t="str">
        <f t="shared" si="216"/>
        <v>WD</v>
      </c>
    </row>
    <row r="2650" spans="12:16" x14ac:dyDescent="0.2">
      <c r="L2650" s="99">
        <f t="shared" si="212"/>
        <v>44439</v>
      </c>
      <c r="M2650" s="3">
        <f t="shared" si="215"/>
        <v>8</v>
      </c>
      <c r="N2650" s="3">
        <f t="shared" si="213"/>
        <v>2021</v>
      </c>
      <c r="O2650" s="3">
        <f t="shared" si="214"/>
        <v>3</v>
      </c>
      <c r="P2650" s="2" t="str">
        <f t="shared" si="216"/>
        <v>WD</v>
      </c>
    </row>
    <row r="2651" spans="12:16" x14ac:dyDescent="0.2">
      <c r="L2651" s="99">
        <f t="shared" si="212"/>
        <v>44440</v>
      </c>
      <c r="M2651" s="3">
        <f t="shared" si="215"/>
        <v>9</v>
      </c>
      <c r="N2651" s="3">
        <f t="shared" si="213"/>
        <v>2021</v>
      </c>
      <c r="O2651" s="3">
        <f t="shared" si="214"/>
        <v>4</v>
      </c>
      <c r="P2651" s="2" t="str">
        <f t="shared" si="216"/>
        <v>WD</v>
      </c>
    </row>
    <row r="2652" spans="12:16" x14ac:dyDescent="0.2">
      <c r="L2652" s="99">
        <f t="shared" si="212"/>
        <v>44441</v>
      </c>
      <c r="M2652" s="3">
        <f t="shared" si="215"/>
        <v>9</v>
      </c>
      <c r="N2652" s="3">
        <f t="shared" si="213"/>
        <v>2021</v>
      </c>
      <c r="O2652" s="3">
        <f t="shared" si="214"/>
        <v>5</v>
      </c>
      <c r="P2652" s="2" t="str">
        <f t="shared" si="216"/>
        <v>WD</v>
      </c>
    </row>
    <row r="2653" spans="12:16" x14ac:dyDescent="0.2">
      <c r="L2653" s="99">
        <f t="shared" si="212"/>
        <v>44442</v>
      </c>
      <c r="M2653" s="3">
        <f t="shared" si="215"/>
        <v>9</v>
      </c>
      <c r="N2653" s="3">
        <f t="shared" si="213"/>
        <v>2021</v>
      </c>
      <c r="O2653" s="3">
        <f t="shared" si="214"/>
        <v>6</v>
      </c>
      <c r="P2653" s="2" t="str">
        <f t="shared" si="216"/>
        <v>WD</v>
      </c>
    </row>
    <row r="2654" spans="12:16" x14ac:dyDescent="0.2">
      <c r="L2654" s="99">
        <f t="shared" si="212"/>
        <v>44443</v>
      </c>
      <c r="M2654" s="3">
        <f t="shared" si="215"/>
        <v>9</v>
      </c>
      <c r="N2654" s="3">
        <f t="shared" si="213"/>
        <v>2021</v>
      </c>
      <c r="O2654" s="3">
        <f t="shared" si="214"/>
        <v>7</v>
      </c>
      <c r="P2654" s="2" t="str">
        <f t="shared" si="216"/>
        <v>WE</v>
      </c>
    </row>
    <row r="2655" spans="12:16" x14ac:dyDescent="0.2">
      <c r="L2655" s="99">
        <f t="shared" si="212"/>
        <v>44444</v>
      </c>
      <c r="M2655" s="3">
        <f t="shared" si="215"/>
        <v>9</v>
      </c>
      <c r="N2655" s="3">
        <f t="shared" si="213"/>
        <v>2021</v>
      </c>
      <c r="O2655" s="3">
        <f t="shared" si="214"/>
        <v>1</v>
      </c>
      <c r="P2655" s="2" t="str">
        <f t="shared" si="216"/>
        <v>WE</v>
      </c>
    </row>
    <row r="2656" spans="12:16" x14ac:dyDescent="0.2">
      <c r="L2656" s="99">
        <f t="shared" si="212"/>
        <v>44445</v>
      </c>
      <c r="M2656" s="3">
        <f t="shared" si="215"/>
        <v>9</v>
      </c>
      <c r="N2656" s="3">
        <f t="shared" si="213"/>
        <v>2021</v>
      </c>
      <c r="O2656" s="3">
        <f t="shared" si="214"/>
        <v>2</v>
      </c>
      <c r="P2656" s="2" t="str">
        <f t="shared" si="216"/>
        <v>WD</v>
      </c>
    </row>
    <row r="2657" spans="12:16" x14ac:dyDescent="0.2">
      <c r="L2657" s="99">
        <f t="shared" si="212"/>
        <v>44446</v>
      </c>
      <c r="M2657" s="3">
        <f t="shared" si="215"/>
        <v>9</v>
      </c>
      <c r="N2657" s="3">
        <f t="shared" si="213"/>
        <v>2021</v>
      </c>
      <c r="O2657" s="3">
        <f t="shared" si="214"/>
        <v>3</v>
      </c>
      <c r="P2657" s="2" t="str">
        <f t="shared" si="216"/>
        <v>WD</v>
      </c>
    </row>
    <row r="2658" spans="12:16" x14ac:dyDescent="0.2">
      <c r="L2658" s="99">
        <f t="shared" si="212"/>
        <v>44447</v>
      </c>
      <c r="M2658" s="3">
        <f t="shared" si="215"/>
        <v>9</v>
      </c>
      <c r="N2658" s="3">
        <f t="shared" si="213"/>
        <v>2021</v>
      </c>
      <c r="O2658" s="3">
        <f t="shared" si="214"/>
        <v>4</v>
      </c>
      <c r="P2658" s="2" t="str">
        <f t="shared" si="216"/>
        <v>WD</v>
      </c>
    </row>
    <row r="2659" spans="12:16" x14ac:dyDescent="0.2">
      <c r="L2659" s="99">
        <f t="shared" si="212"/>
        <v>44448</v>
      </c>
      <c r="M2659" s="3">
        <f t="shared" si="215"/>
        <v>9</v>
      </c>
      <c r="N2659" s="3">
        <f t="shared" si="213"/>
        <v>2021</v>
      </c>
      <c r="O2659" s="3">
        <f t="shared" si="214"/>
        <v>5</v>
      </c>
      <c r="P2659" s="2" t="str">
        <f t="shared" si="216"/>
        <v>WD</v>
      </c>
    </row>
    <row r="2660" spans="12:16" x14ac:dyDescent="0.2">
      <c r="L2660" s="99">
        <f t="shared" si="212"/>
        <v>44449</v>
      </c>
      <c r="M2660" s="3">
        <f t="shared" si="215"/>
        <v>9</v>
      </c>
      <c r="N2660" s="3">
        <f t="shared" si="213"/>
        <v>2021</v>
      </c>
      <c r="O2660" s="3">
        <f t="shared" si="214"/>
        <v>6</v>
      </c>
      <c r="P2660" s="2" t="str">
        <f t="shared" si="216"/>
        <v>WD</v>
      </c>
    </row>
    <row r="2661" spans="12:16" x14ac:dyDescent="0.2">
      <c r="L2661" s="99">
        <f t="shared" si="212"/>
        <v>44450</v>
      </c>
      <c r="M2661" s="3">
        <f t="shared" si="215"/>
        <v>9</v>
      </c>
      <c r="N2661" s="3">
        <f t="shared" si="213"/>
        <v>2021</v>
      </c>
      <c r="O2661" s="3">
        <f t="shared" si="214"/>
        <v>7</v>
      </c>
      <c r="P2661" s="2" t="str">
        <f t="shared" si="216"/>
        <v>WE</v>
      </c>
    </row>
    <row r="2662" spans="12:16" x14ac:dyDescent="0.2">
      <c r="L2662" s="99">
        <f t="shared" si="212"/>
        <v>44451</v>
      </c>
      <c r="M2662" s="3">
        <f t="shared" si="215"/>
        <v>9</v>
      </c>
      <c r="N2662" s="3">
        <f t="shared" si="213"/>
        <v>2021</v>
      </c>
      <c r="O2662" s="3">
        <f t="shared" si="214"/>
        <v>1</v>
      </c>
      <c r="P2662" s="2" t="str">
        <f t="shared" si="216"/>
        <v>WE</v>
      </c>
    </row>
    <row r="2663" spans="12:16" x14ac:dyDescent="0.2">
      <c r="L2663" s="99">
        <f t="shared" si="212"/>
        <v>44452</v>
      </c>
      <c r="M2663" s="3">
        <f t="shared" si="215"/>
        <v>9</v>
      </c>
      <c r="N2663" s="3">
        <f t="shared" si="213"/>
        <v>2021</v>
      </c>
      <c r="O2663" s="3">
        <f t="shared" si="214"/>
        <v>2</v>
      </c>
      <c r="P2663" s="2" t="str">
        <f t="shared" si="216"/>
        <v>WD</v>
      </c>
    </row>
    <row r="2664" spans="12:16" x14ac:dyDescent="0.2">
      <c r="L2664" s="99">
        <f t="shared" si="212"/>
        <v>44453</v>
      </c>
      <c r="M2664" s="3">
        <f t="shared" si="215"/>
        <v>9</v>
      </c>
      <c r="N2664" s="3">
        <f t="shared" si="213"/>
        <v>2021</v>
      </c>
      <c r="O2664" s="3">
        <f t="shared" si="214"/>
        <v>3</v>
      </c>
      <c r="P2664" s="2" t="str">
        <f t="shared" si="216"/>
        <v>WD</v>
      </c>
    </row>
    <row r="2665" spans="12:16" x14ac:dyDescent="0.2">
      <c r="L2665" s="99">
        <f t="shared" si="212"/>
        <v>44454</v>
      </c>
      <c r="M2665" s="3">
        <f t="shared" si="215"/>
        <v>9</v>
      </c>
      <c r="N2665" s="3">
        <f t="shared" si="213"/>
        <v>2021</v>
      </c>
      <c r="O2665" s="3">
        <f t="shared" si="214"/>
        <v>4</v>
      </c>
      <c r="P2665" s="2" t="str">
        <f t="shared" si="216"/>
        <v>WD</v>
      </c>
    </row>
    <row r="2666" spans="12:16" x14ac:dyDescent="0.2">
      <c r="L2666" s="99">
        <f t="shared" si="212"/>
        <v>44455</v>
      </c>
      <c r="M2666" s="3">
        <f t="shared" si="215"/>
        <v>9</v>
      </c>
      <c r="N2666" s="3">
        <f t="shared" si="213"/>
        <v>2021</v>
      </c>
      <c r="O2666" s="3">
        <f t="shared" si="214"/>
        <v>5</v>
      </c>
      <c r="P2666" s="2" t="str">
        <f t="shared" si="216"/>
        <v>WD</v>
      </c>
    </row>
    <row r="2667" spans="12:16" x14ac:dyDescent="0.2">
      <c r="L2667" s="99">
        <f t="shared" si="212"/>
        <v>44456</v>
      </c>
      <c r="M2667" s="3">
        <f t="shared" si="215"/>
        <v>9</v>
      </c>
      <c r="N2667" s="3">
        <f t="shared" si="213"/>
        <v>2021</v>
      </c>
      <c r="O2667" s="3">
        <f t="shared" si="214"/>
        <v>6</v>
      </c>
      <c r="P2667" s="2" t="str">
        <f t="shared" si="216"/>
        <v>WD</v>
      </c>
    </row>
    <row r="2668" spans="12:16" x14ac:dyDescent="0.2">
      <c r="L2668" s="99">
        <f t="shared" si="212"/>
        <v>44457</v>
      </c>
      <c r="M2668" s="3">
        <f t="shared" si="215"/>
        <v>9</v>
      </c>
      <c r="N2668" s="3">
        <f t="shared" si="213"/>
        <v>2021</v>
      </c>
      <c r="O2668" s="3">
        <f t="shared" si="214"/>
        <v>7</v>
      </c>
      <c r="P2668" s="2" t="str">
        <f t="shared" si="216"/>
        <v>WE</v>
      </c>
    </row>
    <row r="2669" spans="12:16" x14ac:dyDescent="0.2">
      <c r="L2669" s="99">
        <f t="shared" si="212"/>
        <v>44458</v>
      </c>
      <c r="M2669" s="3">
        <f t="shared" si="215"/>
        <v>9</v>
      </c>
      <c r="N2669" s="3">
        <f t="shared" si="213"/>
        <v>2021</v>
      </c>
      <c r="O2669" s="3">
        <f t="shared" si="214"/>
        <v>1</v>
      </c>
      <c r="P2669" s="2" t="str">
        <f t="shared" si="216"/>
        <v>WE</v>
      </c>
    </row>
    <row r="2670" spans="12:16" x14ac:dyDescent="0.2">
      <c r="L2670" s="99">
        <f t="shared" si="212"/>
        <v>44459</v>
      </c>
      <c r="M2670" s="3">
        <f t="shared" si="215"/>
        <v>9</v>
      </c>
      <c r="N2670" s="3">
        <f t="shared" si="213"/>
        <v>2021</v>
      </c>
      <c r="O2670" s="3">
        <f t="shared" si="214"/>
        <v>2</v>
      </c>
      <c r="P2670" s="2" t="str">
        <f t="shared" si="216"/>
        <v>WD</v>
      </c>
    </row>
    <row r="2671" spans="12:16" x14ac:dyDescent="0.2">
      <c r="L2671" s="99">
        <f t="shared" si="212"/>
        <v>44460</v>
      </c>
      <c r="M2671" s="3">
        <f t="shared" si="215"/>
        <v>9</v>
      </c>
      <c r="N2671" s="3">
        <f t="shared" si="213"/>
        <v>2021</v>
      </c>
      <c r="O2671" s="3">
        <f t="shared" si="214"/>
        <v>3</v>
      </c>
      <c r="P2671" s="2" t="str">
        <f t="shared" si="216"/>
        <v>WD</v>
      </c>
    </row>
    <row r="2672" spans="12:16" x14ac:dyDescent="0.2">
      <c r="L2672" s="99">
        <f t="shared" si="212"/>
        <v>44461</v>
      </c>
      <c r="M2672" s="3">
        <f t="shared" si="215"/>
        <v>9</v>
      </c>
      <c r="N2672" s="3">
        <f t="shared" si="213"/>
        <v>2021</v>
      </c>
      <c r="O2672" s="3">
        <f t="shared" si="214"/>
        <v>4</v>
      </c>
      <c r="P2672" s="2" t="str">
        <f t="shared" si="216"/>
        <v>WD</v>
      </c>
    </row>
    <row r="2673" spans="12:16" x14ac:dyDescent="0.2">
      <c r="L2673" s="99">
        <f t="shared" si="212"/>
        <v>44462</v>
      </c>
      <c r="M2673" s="3">
        <f t="shared" si="215"/>
        <v>9</v>
      </c>
      <c r="N2673" s="3">
        <f t="shared" si="213"/>
        <v>2021</v>
      </c>
      <c r="O2673" s="3">
        <f t="shared" si="214"/>
        <v>5</v>
      </c>
      <c r="P2673" s="2" t="str">
        <f t="shared" si="216"/>
        <v>WD</v>
      </c>
    </row>
    <row r="2674" spans="12:16" x14ac:dyDescent="0.2">
      <c r="L2674" s="99">
        <f t="shared" si="212"/>
        <v>44463</v>
      </c>
      <c r="M2674" s="3">
        <f t="shared" si="215"/>
        <v>9</v>
      </c>
      <c r="N2674" s="3">
        <f t="shared" si="213"/>
        <v>2021</v>
      </c>
      <c r="O2674" s="3">
        <f t="shared" si="214"/>
        <v>6</v>
      </c>
      <c r="P2674" s="2" t="str">
        <f t="shared" si="216"/>
        <v>WD</v>
      </c>
    </row>
    <row r="2675" spans="12:16" x14ac:dyDescent="0.2">
      <c r="L2675" s="99">
        <f t="shared" si="212"/>
        <v>44464</v>
      </c>
      <c r="M2675" s="3">
        <f t="shared" si="215"/>
        <v>9</v>
      </c>
      <c r="N2675" s="3">
        <f t="shared" si="213"/>
        <v>2021</v>
      </c>
      <c r="O2675" s="3">
        <f t="shared" si="214"/>
        <v>7</v>
      </c>
      <c r="P2675" s="2" t="str">
        <f t="shared" si="216"/>
        <v>WE</v>
      </c>
    </row>
    <row r="2676" spans="12:16" x14ac:dyDescent="0.2">
      <c r="L2676" s="99">
        <f t="shared" ref="L2676:L2739" si="217">+L2675+1</f>
        <v>44465</v>
      </c>
      <c r="M2676" s="3">
        <f t="shared" si="215"/>
        <v>9</v>
      </c>
      <c r="N2676" s="3">
        <f t="shared" si="213"/>
        <v>2021</v>
      </c>
      <c r="O2676" s="3">
        <f t="shared" si="214"/>
        <v>1</v>
      </c>
      <c r="P2676" s="2" t="str">
        <f t="shared" si="216"/>
        <v>WE</v>
      </c>
    </row>
    <row r="2677" spans="12:16" x14ac:dyDescent="0.2">
      <c r="L2677" s="99">
        <f t="shared" si="217"/>
        <v>44466</v>
      </c>
      <c r="M2677" s="3">
        <f t="shared" si="215"/>
        <v>9</v>
      </c>
      <c r="N2677" s="3">
        <f t="shared" si="213"/>
        <v>2021</v>
      </c>
      <c r="O2677" s="3">
        <f t="shared" si="214"/>
        <v>2</v>
      </c>
      <c r="P2677" s="2" t="str">
        <f t="shared" si="216"/>
        <v>WD</v>
      </c>
    </row>
    <row r="2678" spans="12:16" x14ac:dyDescent="0.2">
      <c r="L2678" s="99">
        <f t="shared" si="217"/>
        <v>44467</v>
      </c>
      <c r="M2678" s="3">
        <f t="shared" si="215"/>
        <v>9</v>
      </c>
      <c r="N2678" s="3">
        <f t="shared" si="213"/>
        <v>2021</v>
      </c>
      <c r="O2678" s="3">
        <f t="shared" si="214"/>
        <v>3</v>
      </c>
      <c r="P2678" s="2" t="str">
        <f t="shared" si="216"/>
        <v>WD</v>
      </c>
    </row>
    <row r="2679" spans="12:16" x14ac:dyDescent="0.2">
      <c r="L2679" s="99">
        <f t="shared" si="217"/>
        <v>44468</v>
      </c>
      <c r="M2679" s="3">
        <f t="shared" si="215"/>
        <v>9</v>
      </c>
      <c r="N2679" s="3">
        <f t="shared" si="213"/>
        <v>2021</v>
      </c>
      <c r="O2679" s="3">
        <f t="shared" si="214"/>
        <v>4</v>
      </c>
      <c r="P2679" s="2" t="str">
        <f t="shared" si="216"/>
        <v>WD</v>
      </c>
    </row>
    <row r="2680" spans="12:16" x14ac:dyDescent="0.2">
      <c r="L2680" s="99">
        <f t="shared" si="217"/>
        <v>44469</v>
      </c>
      <c r="M2680" s="3">
        <f t="shared" si="215"/>
        <v>9</v>
      </c>
      <c r="N2680" s="3">
        <f t="shared" si="213"/>
        <v>2021</v>
      </c>
      <c r="O2680" s="3">
        <f t="shared" si="214"/>
        <v>5</v>
      </c>
      <c r="P2680" s="2" t="str">
        <f t="shared" si="216"/>
        <v>WD</v>
      </c>
    </row>
    <row r="2681" spans="12:16" x14ac:dyDescent="0.2">
      <c r="L2681" s="99">
        <f t="shared" si="217"/>
        <v>44470</v>
      </c>
      <c r="M2681" s="3">
        <f t="shared" si="215"/>
        <v>10</v>
      </c>
      <c r="N2681" s="3">
        <f t="shared" si="213"/>
        <v>2021</v>
      </c>
      <c r="O2681" s="3">
        <f t="shared" si="214"/>
        <v>6</v>
      </c>
      <c r="P2681" s="2" t="str">
        <f t="shared" si="216"/>
        <v>WD</v>
      </c>
    </row>
    <row r="2682" spans="12:16" x14ac:dyDescent="0.2">
      <c r="L2682" s="99">
        <f t="shared" si="217"/>
        <v>44471</v>
      </c>
      <c r="M2682" s="3">
        <f t="shared" si="215"/>
        <v>10</v>
      </c>
      <c r="N2682" s="3">
        <f t="shared" si="213"/>
        <v>2021</v>
      </c>
      <c r="O2682" s="3">
        <f t="shared" si="214"/>
        <v>7</v>
      </c>
      <c r="P2682" s="2" t="str">
        <f t="shared" si="216"/>
        <v>WE</v>
      </c>
    </row>
    <row r="2683" spans="12:16" x14ac:dyDescent="0.2">
      <c r="L2683" s="99">
        <f t="shared" si="217"/>
        <v>44472</v>
      </c>
      <c r="M2683" s="3">
        <f t="shared" si="215"/>
        <v>10</v>
      </c>
      <c r="N2683" s="3">
        <f t="shared" si="213"/>
        <v>2021</v>
      </c>
      <c r="O2683" s="3">
        <f t="shared" si="214"/>
        <v>1</v>
      </c>
      <c r="P2683" s="2" t="str">
        <f t="shared" si="216"/>
        <v>WE</v>
      </c>
    </row>
    <row r="2684" spans="12:16" x14ac:dyDescent="0.2">
      <c r="L2684" s="99">
        <f t="shared" si="217"/>
        <v>44473</v>
      </c>
      <c r="M2684" s="3">
        <f t="shared" si="215"/>
        <v>10</v>
      </c>
      <c r="N2684" s="3">
        <f t="shared" si="213"/>
        <v>2021</v>
      </c>
      <c r="O2684" s="3">
        <f t="shared" si="214"/>
        <v>2</v>
      </c>
      <c r="P2684" s="2" t="str">
        <f t="shared" si="216"/>
        <v>WD</v>
      </c>
    </row>
    <row r="2685" spans="12:16" x14ac:dyDescent="0.2">
      <c r="L2685" s="99">
        <f t="shared" si="217"/>
        <v>44474</v>
      </c>
      <c r="M2685" s="3">
        <f t="shared" si="215"/>
        <v>10</v>
      </c>
      <c r="N2685" s="3">
        <f t="shared" si="213"/>
        <v>2021</v>
      </c>
      <c r="O2685" s="3">
        <f t="shared" si="214"/>
        <v>3</v>
      </c>
      <c r="P2685" s="2" t="str">
        <f t="shared" si="216"/>
        <v>WD</v>
      </c>
    </row>
    <row r="2686" spans="12:16" x14ac:dyDescent="0.2">
      <c r="L2686" s="99">
        <f t="shared" si="217"/>
        <v>44475</v>
      </c>
      <c r="M2686" s="3">
        <f t="shared" si="215"/>
        <v>10</v>
      </c>
      <c r="N2686" s="3">
        <f t="shared" si="213"/>
        <v>2021</v>
      </c>
      <c r="O2686" s="3">
        <f t="shared" si="214"/>
        <v>4</v>
      </c>
      <c r="P2686" s="2" t="str">
        <f t="shared" si="216"/>
        <v>WD</v>
      </c>
    </row>
    <row r="2687" spans="12:16" x14ac:dyDescent="0.2">
      <c r="L2687" s="99">
        <f t="shared" si="217"/>
        <v>44476</v>
      </c>
      <c r="M2687" s="3">
        <f t="shared" si="215"/>
        <v>10</v>
      </c>
      <c r="N2687" s="3">
        <f t="shared" ref="N2687:N2750" si="218">YEAR(L2687)</f>
        <v>2021</v>
      </c>
      <c r="O2687" s="3">
        <f t="shared" ref="O2687:O2750" si="219">WEEKDAY(L2687)</f>
        <v>5</v>
      </c>
      <c r="P2687" s="2" t="str">
        <f t="shared" si="216"/>
        <v>WD</v>
      </c>
    </row>
    <row r="2688" spans="12:16" x14ac:dyDescent="0.2">
      <c r="L2688" s="99">
        <f t="shared" si="217"/>
        <v>44477</v>
      </c>
      <c r="M2688" s="3">
        <f t="shared" si="215"/>
        <v>10</v>
      </c>
      <c r="N2688" s="3">
        <f t="shared" si="218"/>
        <v>2021</v>
      </c>
      <c r="O2688" s="3">
        <f t="shared" si="219"/>
        <v>6</v>
      </c>
      <c r="P2688" s="2" t="str">
        <f t="shared" si="216"/>
        <v>WD</v>
      </c>
    </row>
    <row r="2689" spans="12:16" x14ac:dyDescent="0.2">
      <c r="L2689" s="99">
        <f t="shared" si="217"/>
        <v>44478</v>
      </c>
      <c r="M2689" s="3">
        <f t="shared" si="215"/>
        <v>10</v>
      </c>
      <c r="N2689" s="3">
        <f t="shared" si="218"/>
        <v>2021</v>
      </c>
      <c r="O2689" s="3">
        <f t="shared" si="219"/>
        <v>7</v>
      </c>
      <c r="P2689" s="2" t="str">
        <f t="shared" si="216"/>
        <v>WE</v>
      </c>
    </row>
    <row r="2690" spans="12:16" x14ac:dyDescent="0.2">
      <c r="L2690" s="99">
        <f t="shared" si="217"/>
        <v>44479</v>
      </c>
      <c r="M2690" s="3">
        <f t="shared" si="215"/>
        <v>10</v>
      </c>
      <c r="N2690" s="3">
        <f t="shared" si="218"/>
        <v>2021</v>
      </c>
      <c r="O2690" s="3">
        <f t="shared" si="219"/>
        <v>1</v>
      </c>
      <c r="P2690" s="2" t="str">
        <f t="shared" si="216"/>
        <v>WE</v>
      </c>
    </row>
    <row r="2691" spans="12:16" x14ac:dyDescent="0.2">
      <c r="L2691" s="99">
        <f t="shared" si="217"/>
        <v>44480</v>
      </c>
      <c r="M2691" s="3">
        <f t="shared" ref="M2691:M2754" si="220">MONTH(L2691)</f>
        <v>10</v>
      </c>
      <c r="N2691" s="3">
        <f t="shared" si="218"/>
        <v>2021</v>
      </c>
      <c r="O2691" s="3">
        <f t="shared" si="219"/>
        <v>2</v>
      </c>
      <c r="P2691" s="2" t="str">
        <f t="shared" ref="P2691:P2754" si="221">IF(O2691=1,"WE",IF(O2691=7,"WE","WD"))</f>
        <v>WD</v>
      </c>
    </row>
    <row r="2692" spans="12:16" x14ac:dyDescent="0.2">
      <c r="L2692" s="99">
        <f t="shared" si="217"/>
        <v>44481</v>
      </c>
      <c r="M2692" s="3">
        <f t="shared" si="220"/>
        <v>10</v>
      </c>
      <c r="N2692" s="3">
        <f t="shared" si="218"/>
        <v>2021</v>
      </c>
      <c r="O2692" s="3">
        <f t="shared" si="219"/>
        <v>3</v>
      </c>
      <c r="P2692" s="2" t="str">
        <f t="shared" si="221"/>
        <v>WD</v>
      </c>
    </row>
    <row r="2693" spans="12:16" x14ac:dyDescent="0.2">
      <c r="L2693" s="99">
        <f t="shared" si="217"/>
        <v>44482</v>
      </c>
      <c r="M2693" s="3">
        <f t="shared" si="220"/>
        <v>10</v>
      </c>
      <c r="N2693" s="3">
        <f t="shared" si="218"/>
        <v>2021</v>
      </c>
      <c r="O2693" s="3">
        <f t="shared" si="219"/>
        <v>4</v>
      </c>
      <c r="P2693" s="2" t="str">
        <f t="shared" si="221"/>
        <v>WD</v>
      </c>
    </row>
    <row r="2694" spans="12:16" x14ac:dyDescent="0.2">
      <c r="L2694" s="99">
        <f t="shared" si="217"/>
        <v>44483</v>
      </c>
      <c r="M2694" s="3">
        <f t="shared" si="220"/>
        <v>10</v>
      </c>
      <c r="N2694" s="3">
        <f t="shared" si="218"/>
        <v>2021</v>
      </c>
      <c r="O2694" s="3">
        <f t="shared" si="219"/>
        <v>5</v>
      </c>
      <c r="P2694" s="2" t="str">
        <f t="shared" si="221"/>
        <v>WD</v>
      </c>
    </row>
    <row r="2695" spans="12:16" x14ac:dyDescent="0.2">
      <c r="L2695" s="99">
        <f t="shared" si="217"/>
        <v>44484</v>
      </c>
      <c r="M2695" s="3">
        <f t="shared" si="220"/>
        <v>10</v>
      </c>
      <c r="N2695" s="3">
        <f t="shared" si="218"/>
        <v>2021</v>
      </c>
      <c r="O2695" s="3">
        <f t="shared" si="219"/>
        <v>6</v>
      </c>
      <c r="P2695" s="2" t="str">
        <f t="shared" si="221"/>
        <v>WD</v>
      </c>
    </row>
    <row r="2696" spans="12:16" x14ac:dyDescent="0.2">
      <c r="L2696" s="99">
        <f t="shared" si="217"/>
        <v>44485</v>
      </c>
      <c r="M2696" s="3">
        <f t="shared" si="220"/>
        <v>10</v>
      </c>
      <c r="N2696" s="3">
        <f t="shared" si="218"/>
        <v>2021</v>
      </c>
      <c r="O2696" s="3">
        <f t="shared" si="219"/>
        <v>7</v>
      </c>
      <c r="P2696" s="2" t="str">
        <f t="shared" si="221"/>
        <v>WE</v>
      </c>
    </row>
    <row r="2697" spans="12:16" x14ac:dyDescent="0.2">
      <c r="L2697" s="99">
        <f t="shared" si="217"/>
        <v>44486</v>
      </c>
      <c r="M2697" s="3">
        <f t="shared" si="220"/>
        <v>10</v>
      </c>
      <c r="N2697" s="3">
        <f t="shared" si="218"/>
        <v>2021</v>
      </c>
      <c r="O2697" s="3">
        <f t="shared" si="219"/>
        <v>1</v>
      </c>
      <c r="P2697" s="2" t="str">
        <f t="shared" si="221"/>
        <v>WE</v>
      </c>
    </row>
    <row r="2698" spans="12:16" x14ac:dyDescent="0.2">
      <c r="L2698" s="99">
        <f t="shared" si="217"/>
        <v>44487</v>
      </c>
      <c r="M2698" s="3">
        <f t="shared" si="220"/>
        <v>10</v>
      </c>
      <c r="N2698" s="3">
        <f t="shared" si="218"/>
        <v>2021</v>
      </c>
      <c r="O2698" s="3">
        <f t="shared" si="219"/>
        <v>2</v>
      </c>
      <c r="P2698" s="2" t="str">
        <f t="shared" si="221"/>
        <v>WD</v>
      </c>
    </row>
    <row r="2699" spans="12:16" x14ac:dyDescent="0.2">
      <c r="L2699" s="99">
        <f t="shared" si="217"/>
        <v>44488</v>
      </c>
      <c r="M2699" s="3">
        <f t="shared" si="220"/>
        <v>10</v>
      </c>
      <c r="N2699" s="3">
        <f t="shared" si="218"/>
        <v>2021</v>
      </c>
      <c r="O2699" s="3">
        <f t="shared" si="219"/>
        <v>3</v>
      </c>
      <c r="P2699" s="2" t="str">
        <f t="shared" si="221"/>
        <v>WD</v>
      </c>
    </row>
    <row r="2700" spans="12:16" x14ac:dyDescent="0.2">
      <c r="L2700" s="99">
        <f t="shared" si="217"/>
        <v>44489</v>
      </c>
      <c r="M2700" s="3">
        <f t="shared" si="220"/>
        <v>10</v>
      </c>
      <c r="N2700" s="3">
        <f t="shared" si="218"/>
        <v>2021</v>
      </c>
      <c r="O2700" s="3">
        <f t="shared" si="219"/>
        <v>4</v>
      </c>
      <c r="P2700" s="2" t="str">
        <f t="shared" si="221"/>
        <v>WD</v>
      </c>
    </row>
    <row r="2701" spans="12:16" x14ac:dyDescent="0.2">
      <c r="L2701" s="99">
        <f t="shared" si="217"/>
        <v>44490</v>
      </c>
      <c r="M2701" s="3">
        <f t="shared" si="220"/>
        <v>10</v>
      </c>
      <c r="N2701" s="3">
        <f t="shared" si="218"/>
        <v>2021</v>
      </c>
      <c r="O2701" s="3">
        <f t="shared" si="219"/>
        <v>5</v>
      </c>
      <c r="P2701" s="2" t="str">
        <f t="shared" si="221"/>
        <v>WD</v>
      </c>
    </row>
    <row r="2702" spans="12:16" x14ac:dyDescent="0.2">
      <c r="L2702" s="99">
        <f t="shared" si="217"/>
        <v>44491</v>
      </c>
      <c r="M2702" s="3">
        <f t="shared" si="220"/>
        <v>10</v>
      </c>
      <c r="N2702" s="3">
        <f t="shared" si="218"/>
        <v>2021</v>
      </c>
      <c r="O2702" s="3">
        <f t="shared" si="219"/>
        <v>6</v>
      </c>
      <c r="P2702" s="2" t="str">
        <f t="shared" si="221"/>
        <v>WD</v>
      </c>
    </row>
    <row r="2703" spans="12:16" x14ac:dyDescent="0.2">
      <c r="L2703" s="99">
        <f t="shared" si="217"/>
        <v>44492</v>
      </c>
      <c r="M2703" s="3">
        <f t="shared" si="220"/>
        <v>10</v>
      </c>
      <c r="N2703" s="3">
        <f t="shared" si="218"/>
        <v>2021</v>
      </c>
      <c r="O2703" s="3">
        <f t="shared" si="219"/>
        <v>7</v>
      </c>
      <c r="P2703" s="2" t="str">
        <f t="shared" si="221"/>
        <v>WE</v>
      </c>
    </row>
    <row r="2704" spans="12:16" x14ac:dyDescent="0.2">
      <c r="L2704" s="99">
        <f t="shared" si="217"/>
        <v>44493</v>
      </c>
      <c r="M2704" s="3">
        <f t="shared" si="220"/>
        <v>10</v>
      </c>
      <c r="N2704" s="3">
        <f t="shared" si="218"/>
        <v>2021</v>
      </c>
      <c r="O2704" s="3">
        <f t="shared" si="219"/>
        <v>1</v>
      </c>
      <c r="P2704" s="2" t="str">
        <f t="shared" si="221"/>
        <v>WE</v>
      </c>
    </row>
    <row r="2705" spans="12:16" x14ac:dyDescent="0.2">
      <c r="L2705" s="99">
        <f t="shared" si="217"/>
        <v>44494</v>
      </c>
      <c r="M2705" s="3">
        <f t="shared" si="220"/>
        <v>10</v>
      </c>
      <c r="N2705" s="3">
        <f t="shared" si="218"/>
        <v>2021</v>
      </c>
      <c r="O2705" s="3">
        <f t="shared" si="219"/>
        <v>2</v>
      </c>
      <c r="P2705" s="2" t="str">
        <f t="shared" si="221"/>
        <v>WD</v>
      </c>
    </row>
    <row r="2706" spans="12:16" x14ac:dyDescent="0.2">
      <c r="L2706" s="99">
        <f t="shared" si="217"/>
        <v>44495</v>
      </c>
      <c r="M2706" s="3">
        <f t="shared" si="220"/>
        <v>10</v>
      </c>
      <c r="N2706" s="3">
        <f t="shared" si="218"/>
        <v>2021</v>
      </c>
      <c r="O2706" s="3">
        <f t="shared" si="219"/>
        <v>3</v>
      </c>
      <c r="P2706" s="2" t="str">
        <f t="shared" si="221"/>
        <v>WD</v>
      </c>
    </row>
    <row r="2707" spans="12:16" x14ac:dyDescent="0.2">
      <c r="L2707" s="99">
        <f t="shared" si="217"/>
        <v>44496</v>
      </c>
      <c r="M2707" s="3">
        <f t="shared" si="220"/>
        <v>10</v>
      </c>
      <c r="N2707" s="3">
        <f t="shared" si="218"/>
        <v>2021</v>
      </c>
      <c r="O2707" s="3">
        <f t="shared" si="219"/>
        <v>4</v>
      </c>
      <c r="P2707" s="2" t="str">
        <f t="shared" si="221"/>
        <v>WD</v>
      </c>
    </row>
    <row r="2708" spans="12:16" x14ac:dyDescent="0.2">
      <c r="L2708" s="99">
        <f t="shared" si="217"/>
        <v>44497</v>
      </c>
      <c r="M2708" s="3">
        <f t="shared" si="220"/>
        <v>10</v>
      </c>
      <c r="N2708" s="3">
        <f t="shared" si="218"/>
        <v>2021</v>
      </c>
      <c r="O2708" s="3">
        <f t="shared" si="219"/>
        <v>5</v>
      </c>
      <c r="P2708" s="2" t="str">
        <f t="shared" si="221"/>
        <v>WD</v>
      </c>
    </row>
    <row r="2709" spans="12:16" x14ac:dyDescent="0.2">
      <c r="L2709" s="99">
        <f t="shared" si="217"/>
        <v>44498</v>
      </c>
      <c r="M2709" s="3">
        <f t="shared" si="220"/>
        <v>10</v>
      </c>
      <c r="N2709" s="3">
        <f t="shared" si="218"/>
        <v>2021</v>
      </c>
      <c r="O2709" s="3">
        <f t="shared" si="219"/>
        <v>6</v>
      </c>
      <c r="P2709" s="2" t="str">
        <f t="shared" si="221"/>
        <v>WD</v>
      </c>
    </row>
    <row r="2710" spans="12:16" x14ac:dyDescent="0.2">
      <c r="L2710" s="99">
        <f t="shared" si="217"/>
        <v>44499</v>
      </c>
      <c r="M2710" s="3">
        <f t="shared" si="220"/>
        <v>10</v>
      </c>
      <c r="N2710" s="3">
        <f t="shared" si="218"/>
        <v>2021</v>
      </c>
      <c r="O2710" s="3">
        <f t="shared" si="219"/>
        <v>7</v>
      </c>
      <c r="P2710" s="2" t="str">
        <f t="shared" si="221"/>
        <v>WE</v>
      </c>
    </row>
    <row r="2711" spans="12:16" x14ac:dyDescent="0.2">
      <c r="L2711" s="99">
        <f t="shared" si="217"/>
        <v>44500</v>
      </c>
      <c r="M2711" s="3">
        <f t="shared" si="220"/>
        <v>10</v>
      </c>
      <c r="N2711" s="3">
        <f t="shared" si="218"/>
        <v>2021</v>
      </c>
      <c r="O2711" s="3">
        <f t="shared" si="219"/>
        <v>1</v>
      </c>
      <c r="P2711" s="2" t="str">
        <f t="shared" si="221"/>
        <v>WE</v>
      </c>
    </row>
    <row r="2712" spans="12:16" x14ac:dyDescent="0.2">
      <c r="L2712" s="99">
        <f t="shared" si="217"/>
        <v>44501</v>
      </c>
      <c r="M2712" s="3">
        <f t="shared" si="220"/>
        <v>11</v>
      </c>
      <c r="N2712" s="3">
        <f t="shared" si="218"/>
        <v>2021</v>
      </c>
      <c r="O2712" s="3">
        <f t="shared" si="219"/>
        <v>2</v>
      </c>
      <c r="P2712" s="2" t="str">
        <f t="shared" si="221"/>
        <v>WD</v>
      </c>
    </row>
    <row r="2713" spans="12:16" x14ac:dyDescent="0.2">
      <c r="L2713" s="99">
        <f t="shared" si="217"/>
        <v>44502</v>
      </c>
      <c r="M2713" s="3">
        <f t="shared" si="220"/>
        <v>11</v>
      </c>
      <c r="N2713" s="3">
        <f t="shared" si="218"/>
        <v>2021</v>
      </c>
      <c r="O2713" s="3">
        <f t="shared" si="219"/>
        <v>3</v>
      </c>
      <c r="P2713" s="2" t="str">
        <f t="shared" si="221"/>
        <v>WD</v>
      </c>
    </row>
    <row r="2714" spans="12:16" x14ac:dyDescent="0.2">
      <c r="L2714" s="99">
        <f t="shared" si="217"/>
        <v>44503</v>
      </c>
      <c r="M2714" s="3">
        <f t="shared" si="220"/>
        <v>11</v>
      </c>
      <c r="N2714" s="3">
        <f t="shared" si="218"/>
        <v>2021</v>
      </c>
      <c r="O2714" s="3">
        <f t="shared" si="219"/>
        <v>4</v>
      </c>
      <c r="P2714" s="2" t="str">
        <f t="shared" si="221"/>
        <v>WD</v>
      </c>
    </row>
    <row r="2715" spans="12:16" x14ac:dyDescent="0.2">
      <c r="L2715" s="99">
        <f t="shared" si="217"/>
        <v>44504</v>
      </c>
      <c r="M2715" s="3">
        <f t="shared" si="220"/>
        <v>11</v>
      </c>
      <c r="N2715" s="3">
        <f t="shared" si="218"/>
        <v>2021</v>
      </c>
      <c r="O2715" s="3">
        <f t="shared" si="219"/>
        <v>5</v>
      </c>
      <c r="P2715" s="2" t="str">
        <f t="shared" si="221"/>
        <v>WD</v>
      </c>
    </row>
    <row r="2716" spans="12:16" x14ac:dyDescent="0.2">
      <c r="L2716" s="99">
        <f t="shared" si="217"/>
        <v>44505</v>
      </c>
      <c r="M2716" s="3">
        <f t="shared" si="220"/>
        <v>11</v>
      </c>
      <c r="N2716" s="3">
        <f t="shared" si="218"/>
        <v>2021</v>
      </c>
      <c r="O2716" s="3">
        <f t="shared" si="219"/>
        <v>6</v>
      </c>
      <c r="P2716" s="2" t="str">
        <f t="shared" si="221"/>
        <v>WD</v>
      </c>
    </row>
    <row r="2717" spans="12:16" x14ac:dyDescent="0.2">
      <c r="L2717" s="99">
        <f t="shared" si="217"/>
        <v>44506</v>
      </c>
      <c r="M2717" s="3">
        <f t="shared" si="220"/>
        <v>11</v>
      </c>
      <c r="N2717" s="3">
        <f t="shared" si="218"/>
        <v>2021</v>
      </c>
      <c r="O2717" s="3">
        <f t="shared" si="219"/>
        <v>7</v>
      </c>
      <c r="P2717" s="2" t="str">
        <f t="shared" si="221"/>
        <v>WE</v>
      </c>
    </row>
    <row r="2718" spans="12:16" x14ac:dyDescent="0.2">
      <c r="L2718" s="99">
        <f t="shared" si="217"/>
        <v>44507</v>
      </c>
      <c r="M2718" s="3">
        <f t="shared" si="220"/>
        <v>11</v>
      </c>
      <c r="N2718" s="3">
        <f t="shared" si="218"/>
        <v>2021</v>
      </c>
      <c r="O2718" s="3">
        <f t="shared" si="219"/>
        <v>1</v>
      </c>
      <c r="P2718" s="2" t="str">
        <f t="shared" si="221"/>
        <v>WE</v>
      </c>
    </row>
    <row r="2719" spans="12:16" x14ac:dyDescent="0.2">
      <c r="L2719" s="99">
        <f t="shared" si="217"/>
        <v>44508</v>
      </c>
      <c r="M2719" s="3">
        <f t="shared" si="220"/>
        <v>11</v>
      </c>
      <c r="N2719" s="3">
        <f t="shared" si="218"/>
        <v>2021</v>
      </c>
      <c r="O2719" s="3">
        <f t="shared" si="219"/>
        <v>2</v>
      </c>
      <c r="P2719" s="2" t="str">
        <f t="shared" si="221"/>
        <v>WD</v>
      </c>
    </row>
    <row r="2720" spans="12:16" x14ac:dyDescent="0.2">
      <c r="L2720" s="99">
        <f t="shared" si="217"/>
        <v>44509</v>
      </c>
      <c r="M2720" s="3">
        <f t="shared" si="220"/>
        <v>11</v>
      </c>
      <c r="N2720" s="3">
        <f t="shared" si="218"/>
        <v>2021</v>
      </c>
      <c r="O2720" s="3">
        <f t="shared" si="219"/>
        <v>3</v>
      </c>
      <c r="P2720" s="2" t="str">
        <f t="shared" si="221"/>
        <v>WD</v>
      </c>
    </row>
    <row r="2721" spans="12:16" x14ac:dyDescent="0.2">
      <c r="L2721" s="99">
        <f t="shared" si="217"/>
        <v>44510</v>
      </c>
      <c r="M2721" s="3">
        <f t="shared" si="220"/>
        <v>11</v>
      </c>
      <c r="N2721" s="3">
        <f t="shared" si="218"/>
        <v>2021</v>
      </c>
      <c r="O2721" s="3">
        <f t="shared" si="219"/>
        <v>4</v>
      </c>
      <c r="P2721" s="2" t="str">
        <f t="shared" si="221"/>
        <v>WD</v>
      </c>
    </row>
    <row r="2722" spans="12:16" x14ac:dyDescent="0.2">
      <c r="L2722" s="99">
        <f t="shared" si="217"/>
        <v>44511</v>
      </c>
      <c r="M2722" s="3">
        <f t="shared" si="220"/>
        <v>11</v>
      </c>
      <c r="N2722" s="3">
        <f t="shared" si="218"/>
        <v>2021</v>
      </c>
      <c r="O2722" s="3">
        <f t="shared" si="219"/>
        <v>5</v>
      </c>
      <c r="P2722" s="2" t="str">
        <f t="shared" si="221"/>
        <v>WD</v>
      </c>
    </row>
    <row r="2723" spans="12:16" x14ac:dyDescent="0.2">
      <c r="L2723" s="99">
        <f t="shared" si="217"/>
        <v>44512</v>
      </c>
      <c r="M2723" s="3">
        <f t="shared" si="220"/>
        <v>11</v>
      </c>
      <c r="N2723" s="3">
        <f t="shared" si="218"/>
        <v>2021</v>
      </c>
      <c r="O2723" s="3">
        <f t="shared" si="219"/>
        <v>6</v>
      </c>
      <c r="P2723" s="2" t="str">
        <f t="shared" si="221"/>
        <v>WD</v>
      </c>
    </row>
    <row r="2724" spans="12:16" x14ac:dyDescent="0.2">
      <c r="L2724" s="99">
        <f t="shared" si="217"/>
        <v>44513</v>
      </c>
      <c r="M2724" s="3">
        <f t="shared" si="220"/>
        <v>11</v>
      </c>
      <c r="N2724" s="3">
        <f t="shared" si="218"/>
        <v>2021</v>
      </c>
      <c r="O2724" s="3">
        <f t="shared" si="219"/>
        <v>7</v>
      </c>
      <c r="P2724" s="2" t="str">
        <f t="shared" si="221"/>
        <v>WE</v>
      </c>
    </row>
    <row r="2725" spans="12:16" x14ac:dyDescent="0.2">
      <c r="L2725" s="99">
        <f t="shared" si="217"/>
        <v>44514</v>
      </c>
      <c r="M2725" s="3">
        <f t="shared" si="220"/>
        <v>11</v>
      </c>
      <c r="N2725" s="3">
        <f t="shared" si="218"/>
        <v>2021</v>
      </c>
      <c r="O2725" s="3">
        <f t="shared" si="219"/>
        <v>1</v>
      </c>
      <c r="P2725" s="2" t="str">
        <f t="shared" si="221"/>
        <v>WE</v>
      </c>
    </row>
    <row r="2726" spans="12:16" x14ac:dyDescent="0.2">
      <c r="L2726" s="99">
        <f t="shared" si="217"/>
        <v>44515</v>
      </c>
      <c r="M2726" s="3">
        <f t="shared" si="220"/>
        <v>11</v>
      </c>
      <c r="N2726" s="3">
        <f t="shared" si="218"/>
        <v>2021</v>
      </c>
      <c r="O2726" s="3">
        <f t="shared" si="219"/>
        <v>2</v>
      </c>
      <c r="P2726" s="2" t="str">
        <f t="shared" si="221"/>
        <v>WD</v>
      </c>
    </row>
    <row r="2727" spans="12:16" x14ac:dyDescent="0.2">
      <c r="L2727" s="99">
        <f t="shared" si="217"/>
        <v>44516</v>
      </c>
      <c r="M2727" s="3">
        <f t="shared" si="220"/>
        <v>11</v>
      </c>
      <c r="N2727" s="3">
        <f t="shared" si="218"/>
        <v>2021</v>
      </c>
      <c r="O2727" s="3">
        <f t="shared" si="219"/>
        <v>3</v>
      </c>
      <c r="P2727" s="2" t="str">
        <f t="shared" si="221"/>
        <v>WD</v>
      </c>
    </row>
    <row r="2728" spans="12:16" x14ac:dyDescent="0.2">
      <c r="L2728" s="99">
        <f t="shared" si="217"/>
        <v>44517</v>
      </c>
      <c r="M2728" s="3">
        <f t="shared" si="220"/>
        <v>11</v>
      </c>
      <c r="N2728" s="3">
        <f t="shared" si="218"/>
        <v>2021</v>
      </c>
      <c r="O2728" s="3">
        <f t="shared" si="219"/>
        <v>4</v>
      </c>
      <c r="P2728" s="2" t="str">
        <f t="shared" si="221"/>
        <v>WD</v>
      </c>
    </row>
    <row r="2729" spans="12:16" x14ac:dyDescent="0.2">
      <c r="L2729" s="99">
        <f t="shared" si="217"/>
        <v>44518</v>
      </c>
      <c r="M2729" s="3">
        <f t="shared" si="220"/>
        <v>11</v>
      </c>
      <c r="N2729" s="3">
        <f t="shared" si="218"/>
        <v>2021</v>
      </c>
      <c r="O2729" s="3">
        <f t="shared" si="219"/>
        <v>5</v>
      </c>
      <c r="P2729" s="2" t="str">
        <f t="shared" si="221"/>
        <v>WD</v>
      </c>
    </row>
    <row r="2730" spans="12:16" x14ac:dyDescent="0.2">
      <c r="L2730" s="99">
        <f t="shared" si="217"/>
        <v>44519</v>
      </c>
      <c r="M2730" s="3">
        <f t="shared" si="220"/>
        <v>11</v>
      </c>
      <c r="N2730" s="3">
        <f t="shared" si="218"/>
        <v>2021</v>
      </c>
      <c r="O2730" s="3">
        <f t="shared" si="219"/>
        <v>6</v>
      </c>
      <c r="P2730" s="2" t="str">
        <f t="shared" si="221"/>
        <v>WD</v>
      </c>
    </row>
    <row r="2731" spans="12:16" x14ac:dyDescent="0.2">
      <c r="L2731" s="99">
        <f t="shared" si="217"/>
        <v>44520</v>
      </c>
      <c r="M2731" s="3">
        <f t="shared" si="220"/>
        <v>11</v>
      </c>
      <c r="N2731" s="3">
        <f t="shared" si="218"/>
        <v>2021</v>
      </c>
      <c r="O2731" s="3">
        <f t="shared" si="219"/>
        <v>7</v>
      </c>
      <c r="P2731" s="2" t="str">
        <f t="shared" si="221"/>
        <v>WE</v>
      </c>
    </row>
    <row r="2732" spans="12:16" x14ac:dyDescent="0.2">
      <c r="L2732" s="99">
        <f t="shared" si="217"/>
        <v>44521</v>
      </c>
      <c r="M2732" s="3">
        <f t="shared" si="220"/>
        <v>11</v>
      </c>
      <c r="N2732" s="3">
        <f t="shared" si="218"/>
        <v>2021</v>
      </c>
      <c r="O2732" s="3">
        <f t="shared" si="219"/>
        <v>1</v>
      </c>
      <c r="P2732" s="2" t="str">
        <f t="shared" si="221"/>
        <v>WE</v>
      </c>
    </row>
    <row r="2733" spans="12:16" x14ac:dyDescent="0.2">
      <c r="L2733" s="99">
        <f t="shared" si="217"/>
        <v>44522</v>
      </c>
      <c r="M2733" s="3">
        <f t="shared" si="220"/>
        <v>11</v>
      </c>
      <c r="N2733" s="3">
        <f t="shared" si="218"/>
        <v>2021</v>
      </c>
      <c r="O2733" s="3">
        <f t="shared" si="219"/>
        <v>2</v>
      </c>
      <c r="P2733" s="2" t="str">
        <f t="shared" si="221"/>
        <v>WD</v>
      </c>
    </row>
    <row r="2734" spans="12:16" x14ac:dyDescent="0.2">
      <c r="L2734" s="99">
        <f t="shared" si="217"/>
        <v>44523</v>
      </c>
      <c r="M2734" s="3">
        <f t="shared" si="220"/>
        <v>11</v>
      </c>
      <c r="N2734" s="3">
        <f t="shared" si="218"/>
        <v>2021</v>
      </c>
      <c r="O2734" s="3">
        <f t="shared" si="219"/>
        <v>3</v>
      </c>
      <c r="P2734" s="2" t="str">
        <f t="shared" si="221"/>
        <v>WD</v>
      </c>
    </row>
    <row r="2735" spans="12:16" x14ac:dyDescent="0.2">
      <c r="L2735" s="99">
        <f t="shared" si="217"/>
        <v>44524</v>
      </c>
      <c r="M2735" s="3">
        <f t="shared" si="220"/>
        <v>11</v>
      </c>
      <c r="N2735" s="3">
        <f t="shared" si="218"/>
        <v>2021</v>
      </c>
      <c r="O2735" s="3">
        <f t="shared" si="219"/>
        <v>4</v>
      </c>
      <c r="P2735" s="2" t="str">
        <f t="shared" si="221"/>
        <v>WD</v>
      </c>
    </row>
    <row r="2736" spans="12:16" x14ac:dyDescent="0.2">
      <c r="L2736" s="99">
        <f t="shared" si="217"/>
        <v>44525</v>
      </c>
      <c r="M2736" s="3">
        <f t="shared" si="220"/>
        <v>11</v>
      </c>
      <c r="N2736" s="3">
        <f t="shared" si="218"/>
        <v>2021</v>
      </c>
      <c r="O2736" s="3">
        <f t="shared" si="219"/>
        <v>5</v>
      </c>
      <c r="P2736" s="2" t="str">
        <f t="shared" si="221"/>
        <v>WD</v>
      </c>
    </row>
    <row r="2737" spans="12:16" x14ac:dyDescent="0.2">
      <c r="L2737" s="99">
        <f t="shared" si="217"/>
        <v>44526</v>
      </c>
      <c r="M2737" s="3">
        <f t="shared" si="220"/>
        <v>11</v>
      </c>
      <c r="N2737" s="3">
        <f t="shared" si="218"/>
        <v>2021</v>
      </c>
      <c r="O2737" s="3">
        <f t="shared" si="219"/>
        <v>6</v>
      </c>
      <c r="P2737" s="2" t="str">
        <f t="shared" si="221"/>
        <v>WD</v>
      </c>
    </row>
    <row r="2738" spans="12:16" x14ac:dyDescent="0.2">
      <c r="L2738" s="99">
        <f t="shared" si="217"/>
        <v>44527</v>
      </c>
      <c r="M2738" s="3">
        <f t="shared" si="220"/>
        <v>11</v>
      </c>
      <c r="N2738" s="3">
        <f t="shared" si="218"/>
        <v>2021</v>
      </c>
      <c r="O2738" s="3">
        <f t="shared" si="219"/>
        <v>7</v>
      </c>
      <c r="P2738" s="2" t="str">
        <f t="shared" si="221"/>
        <v>WE</v>
      </c>
    </row>
    <row r="2739" spans="12:16" x14ac:dyDescent="0.2">
      <c r="L2739" s="99">
        <f t="shared" si="217"/>
        <v>44528</v>
      </c>
      <c r="M2739" s="3">
        <f t="shared" si="220"/>
        <v>11</v>
      </c>
      <c r="N2739" s="3">
        <f t="shared" si="218"/>
        <v>2021</v>
      </c>
      <c r="O2739" s="3">
        <f t="shared" si="219"/>
        <v>1</v>
      </c>
      <c r="P2739" s="2" t="str">
        <f t="shared" si="221"/>
        <v>WE</v>
      </c>
    </row>
    <row r="2740" spans="12:16" x14ac:dyDescent="0.2">
      <c r="L2740" s="99">
        <f t="shared" ref="L2740:L2803" si="222">+L2739+1</f>
        <v>44529</v>
      </c>
      <c r="M2740" s="3">
        <f t="shared" si="220"/>
        <v>11</v>
      </c>
      <c r="N2740" s="3">
        <f t="shared" si="218"/>
        <v>2021</v>
      </c>
      <c r="O2740" s="3">
        <f t="shared" si="219"/>
        <v>2</v>
      </c>
      <c r="P2740" s="2" t="str">
        <f t="shared" si="221"/>
        <v>WD</v>
      </c>
    </row>
    <row r="2741" spans="12:16" x14ac:dyDescent="0.2">
      <c r="L2741" s="99">
        <f t="shared" si="222"/>
        <v>44530</v>
      </c>
      <c r="M2741" s="3">
        <f t="shared" si="220"/>
        <v>11</v>
      </c>
      <c r="N2741" s="3">
        <f t="shared" si="218"/>
        <v>2021</v>
      </c>
      <c r="O2741" s="3">
        <f t="shared" si="219"/>
        <v>3</v>
      </c>
      <c r="P2741" s="2" t="str">
        <f t="shared" si="221"/>
        <v>WD</v>
      </c>
    </row>
    <row r="2742" spans="12:16" x14ac:dyDescent="0.2">
      <c r="L2742" s="99">
        <f t="shared" si="222"/>
        <v>44531</v>
      </c>
      <c r="M2742" s="3">
        <f t="shared" si="220"/>
        <v>12</v>
      </c>
      <c r="N2742" s="3">
        <f t="shared" si="218"/>
        <v>2021</v>
      </c>
      <c r="O2742" s="3">
        <f t="shared" si="219"/>
        <v>4</v>
      </c>
      <c r="P2742" s="2" t="str">
        <f t="shared" si="221"/>
        <v>WD</v>
      </c>
    </row>
    <row r="2743" spans="12:16" x14ac:dyDescent="0.2">
      <c r="L2743" s="99">
        <f t="shared" si="222"/>
        <v>44532</v>
      </c>
      <c r="M2743" s="3">
        <f t="shared" si="220"/>
        <v>12</v>
      </c>
      <c r="N2743" s="3">
        <f t="shared" si="218"/>
        <v>2021</v>
      </c>
      <c r="O2743" s="3">
        <f t="shared" si="219"/>
        <v>5</v>
      </c>
      <c r="P2743" s="2" t="str">
        <f t="shared" si="221"/>
        <v>WD</v>
      </c>
    </row>
    <row r="2744" spans="12:16" x14ac:dyDescent="0.2">
      <c r="L2744" s="99">
        <f t="shared" si="222"/>
        <v>44533</v>
      </c>
      <c r="M2744" s="3">
        <f t="shared" si="220"/>
        <v>12</v>
      </c>
      <c r="N2744" s="3">
        <f t="shared" si="218"/>
        <v>2021</v>
      </c>
      <c r="O2744" s="3">
        <f t="shared" si="219"/>
        <v>6</v>
      </c>
      <c r="P2744" s="2" t="str">
        <f t="shared" si="221"/>
        <v>WD</v>
      </c>
    </row>
    <row r="2745" spans="12:16" x14ac:dyDescent="0.2">
      <c r="L2745" s="99">
        <f t="shared" si="222"/>
        <v>44534</v>
      </c>
      <c r="M2745" s="3">
        <f t="shared" si="220"/>
        <v>12</v>
      </c>
      <c r="N2745" s="3">
        <f t="shared" si="218"/>
        <v>2021</v>
      </c>
      <c r="O2745" s="3">
        <f t="shared" si="219"/>
        <v>7</v>
      </c>
      <c r="P2745" s="2" t="str">
        <f t="shared" si="221"/>
        <v>WE</v>
      </c>
    </row>
    <row r="2746" spans="12:16" x14ac:dyDescent="0.2">
      <c r="L2746" s="99">
        <f t="shared" si="222"/>
        <v>44535</v>
      </c>
      <c r="M2746" s="3">
        <f t="shared" si="220"/>
        <v>12</v>
      </c>
      <c r="N2746" s="3">
        <f t="shared" si="218"/>
        <v>2021</v>
      </c>
      <c r="O2746" s="3">
        <f t="shared" si="219"/>
        <v>1</v>
      </c>
      <c r="P2746" s="2" t="str">
        <f t="shared" si="221"/>
        <v>WE</v>
      </c>
    </row>
    <row r="2747" spans="12:16" x14ac:dyDescent="0.2">
      <c r="L2747" s="99">
        <f t="shared" si="222"/>
        <v>44536</v>
      </c>
      <c r="M2747" s="3">
        <f t="shared" si="220"/>
        <v>12</v>
      </c>
      <c r="N2747" s="3">
        <f t="shared" si="218"/>
        <v>2021</v>
      </c>
      <c r="O2747" s="3">
        <f t="shared" si="219"/>
        <v>2</v>
      </c>
      <c r="P2747" s="2" t="str">
        <f t="shared" si="221"/>
        <v>WD</v>
      </c>
    </row>
    <row r="2748" spans="12:16" x14ac:dyDescent="0.2">
      <c r="L2748" s="99">
        <f t="shared" si="222"/>
        <v>44537</v>
      </c>
      <c r="M2748" s="3">
        <f t="shared" si="220"/>
        <v>12</v>
      </c>
      <c r="N2748" s="3">
        <f t="shared" si="218"/>
        <v>2021</v>
      </c>
      <c r="O2748" s="3">
        <f t="shared" si="219"/>
        <v>3</v>
      </c>
      <c r="P2748" s="2" t="str">
        <f t="shared" si="221"/>
        <v>WD</v>
      </c>
    </row>
    <row r="2749" spans="12:16" x14ac:dyDescent="0.2">
      <c r="L2749" s="99">
        <f t="shared" si="222"/>
        <v>44538</v>
      </c>
      <c r="M2749" s="3">
        <f t="shared" si="220"/>
        <v>12</v>
      </c>
      <c r="N2749" s="3">
        <f t="shared" si="218"/>
        <v>2021</v>
      </c>
      <c r="O2749" s="3">
        <f t="shared" si="219"/>
        <v>4</v>
      </c>
      <c r="P2749" s="2" t="str">
        <f t="shared" si="221"/>
        <v>WD</v>
      </c>
    </row>
    <row r="2750" spans="12:16" x14ac:dyDescent="0.2">
      <c r="L2750" s="99">
        <f t="shared" si="222"/>
        <v>44539</v>
      </c>
      <c r="M2750" s="3">
        <f t="shared" si="220"/>
        <v>12</v>
      </c>
      <c r="N2750" s="3">
        <f t="shared" si="218"/>
        <v>2021</v>
      </c>
      <c r="O2750" s="3">
        <f t="shared" si="219"/>
        <v>5</v>
      </c>
      <c r="P2750" s="2" t="str">
        <f t="shared" si="221"/>
        <v>WD</v>
      </c>
    </row>
    <row r="2751" spans="12:16" x14ac:dyDescent="0.2">
      <c r="L2751" s="99">
        <f t="shared" si="222"/>
        <v>44540</v>
      </c>
      <c r="M2751" s="3">
        <f t="shared" si="220"/>
        <v>12</v>
      </c>
      <c r="N2751" s="3">
        <f t="shared" ref="N2751:N2814" si="223">YEAR(L2751)</f>
        <v>2021</v>
      </c>
      <c r="O2751" s="3">
        <f t="shared" ref="O2751:O2814" si="224">WEEKDAY(L2751)</f>
        <v>6</v>
      </c>
      <c r="P2751" s="2" t="str">
        <f t="shared" si="221"/>
        <v>WD</v>
      </c>
    </row>
    <row r="2752" spans="12:16" x14ac:dyDescent="0.2">
      <c r="L2752" s="99">
        <f t="shared" si="222"/>
        <v>44541</v>
      </c>
      <c r="M2752" s="3">
        <f t="shared" si="220"/>
        <v>12</v>
      </c>
      <c r="N2752" s="3">
        <f t="shared" si="223"/>
        <v>2021</v>
      </c>
      <c r="O2752" s="3">
        <f t="shared" si="224"/>
        <v>7</v>
      </c>
      <c r="P2752" s="2" t="str">
        <f t="shared" si="221"/>
        <v>WE</v>
      </c>
    </row>
    <row r="2753" spans="12:16" x14ac:dyDescent="0.2">
      <c r="L2753" s="99">
        <f t="shared" si="222"/>
        <v>44542</v>
      </c>
      <c r="M2753" s="3">
        <f t="shared" si="220"/>
        <v>12</v>
      </c>
      <c r="N2753" s="3">
        <f t="shared" si="223"/>
        <v>2021</v>
      </c>
      <c r="O2753" s="3">
        <f t="shared" si="224"/>
        <v>1</v>
      </c>
      <c r="P2753" s="2" t="str">
        <f t="shared" si="221"/>
        <v>WE</v>
      </c>
    </row>
    <row r="2754" spans="12:16" x14ac:dyDescent="0.2">
      <c r="L2754" s="99">
        <f t="shared" si="222"/>
        <v>44543</v>
      </c>
      <c r="M2754" s="3">
        <f t="shared" si="220"/>
        <v>12</v>
      </c>
      <c r="N2754" s="3">
        <f t="shared" si="223"/>
        <v>2021</v>
      </c>
      <c r="O2754" s="3">
        <f t="shared" si="224"/>
        <v>2</v>
      </c>
      <c r="P2754" s="2" t="str">
        <f t="shared" si="221"/>
        <v>WD</v>
      </c>
    </row>
    <row r="2755" spans="12:16" x14ac:dyDescent="0.2">
      <c r="L2755" s="99">
        <f t="shared" si="222"/>
        <v>44544</v>
      </c>
      <c r="M2755" s="3">
        <f t="shared" ref="M2755:M2818" si="225">MONTH(L2755)</f>
        <v>12</v>
      </c>
      <c r="N2755" s="3">
        <f t="shared" si="223"/>
        <v>2021</v>
      </c>
      <c r="O2755" s="3">
        <f t="shared" si="224"/>
        <v>3</v>
      </c>
      <c r="P2755" s="2" t="str">
        <f t="shared" ref="P2755:P2818" si="226">IF(O2755=1,"WE",IF(O2755=7,"WE","WD"))</f>
        <v>WD</v>
      </c>
    </row>
    <row r="2756" spans="12:16" x14ac:dyDescent="0.2">
      <c r="L2756" s="99">
        <f t="shared" si="222"/>
        <v>44545</v>
      </c>
      <c r="M2756" s="3">
        <f t="shared" si="225"/>
        <v>12</v>
      </c>
      <c r="N2756" s="3">
        <f t="shared" si="223"/>
        <v>2021</v>
      </c>
      <c r="O2756" s="3">
        <f t="shared" si="224"/>
        <v>4</v>
      </c>
      <c r="P2756" s="2" t="str">
        <f t="shared" si="226"/>
        <v>WD</v>
      </c>
    </row>
    <row r="2757" spans="12:16" x14ac:dyDescent="0.2">
      <c r="L2757" s="99">
        <f t="shared" si="222"/>
        <v>44546</v>
      </c>
      <c r="M2757" s="3">
        <f t="shared" si="225"/>
        <v>12</v>
      </c>
      <c r="N2757" s="3">
        <f t="shared" si="223"/>
        <v>2021</v>
      </c>
      <c r="O2757" s="3">
        <f t="shared" si="224"/>
        <v>5</v>
      </c>
      <c r="P2757" s="2" t="str">
        <f t="shared" si="226"/>
        <v>WD</v>
      </c>
    </row>
    <row r="2758" spans="12:16" x14ac:dyDescent="0.2">
      <c r="L2758" s="99">
        <f t="shared" si="222"/>
        <v>44547</v>
      </c>
      <c r="M2758" s="3">
        <f t="shared" si="225"/>
        <v>12</v>
      </c>
      <c r="N2758" s="3">
        <f t="shared" si="223"/>
        <v>2021</v>
      </c>
      <c r="O2758" s="3">
        <f t="shared" si="224"/>
        <v>6</v>
      </c>
      <c r="P2758" s="2" t="str">
        <f t="shared" si="226"/>
        <v>WD</v>
      </c>
    </row>
    <row r="2759" spans="12:16" x14ac:dyDescent="0.2">
      <c r="L2759" s="99">
        <f t="shared" si="222"/>
        <v>44548</v>
      </c>
      <c r="M2759" s="3">
        <f t="shared" si="225"/>
        <v>12</v>
      </c>
      <c r="N2759" s="3">
        <f t="shared" si="223"/>
        <v>2021</v>
      </c>
      <c r="O2759" s="3">
        <f t="shared" si="224"/>
        <v>7</v>
      </c>
      <c r="P2759" s="2" t="str">
        <f t="shared" si="226"/>
        <v>WE</v>
      </c>
    </row>
    <row r="2760" spans="12:16" x14ac:dyDescent="0.2">
      <c r="L2760" s="99">
        <f t="shared" si="222"/>
        <v>44549</v>
      </c>
      <c r="M2760" s="3">
        <f t="shared" si="225"/>
        <v>12</v>
      </c>
      <c r="N2760" s="3">
        <f t="shared" si="223"/>
        <v>2021</v>
      </c>
      <c r="O2760" s="3">
        <f t="shared" si="224"/>
        <v>1</v>
      </c>
      <c r="P2760" s="2" t="str">
        <f t="shared" si="226"/>
        <v>WE</v>
      </c>
    </row>
    <row r="2761" spans="12:16" x14ac:dyDescent="0.2">
      <c r="L2761" s="99">
        <f t="shared" si="222"/>
        <v>44550</v>
      </c>
      <c r="M2761" s="3">
        <f t="shared" si="225"/>
        <v>12</v>
      </c>
      <c r="N2761" s="3">
        <f t="shared" si="223"/>
        <v>2021</v>
      </c>
      <c r="O2761" s="3">
        <f t="shared" si="224"/>
        <v>2</v>
      </c>
      <c r="P2761" s="2" t="str">
        <f t="shared" si="226"/>
        <v>WD</v>
      </c>
    </row>
    <row r="2762" spans="12:16" x14ac:dyDescent="0.2">
      <c r="L2762" s="99">
        <f t="shared" si="222"/>
        <v>44551</v>
      </c>
      <c r="M2762" s="3">
        <f t="shared" si="225"/>
        <v>12</v>
      </c>
      <c r="N2762" s="3">
        <f t="shared" si="223"/>
        <v>2021</v>
      </c>
      <c r="O2762" s="3">
        <f t="shared" si="224"/>
        <v>3</v>
      </c>
      <c r="P2762" s="2" t="str">
        <f t="shared" si="226"/>
        <v>WD</v>
      </c>
    </row>
    <row r="2763" spans="12:16" x14ac:dyDescent="0.2">
      <c r="L2763" s="99">
        <f t="shared" si="222"/>
        <v>44552</v>
      </c>
      <c r="M2763" s="3">
        <f t="shared" si="225"/>
        <v>12</v>
      </c>
      <c r="N2763" s="3">
        <f t="shared" si="223"/>
        <v>2021</v>
      </c>
      <c r="O2763" s="3">
        <f t="shared" si="224"/>
        <v>4</v>
      </c>
      <c r="P2763" s="2" t="str">
        <f t="shared" si="226"/>
        <v>WD</v>
      </c>
    </row>
    <row r="2764" spans="12:16" x14ac:dyDescent="0.2">
      <c r="L2764" s="99">
        <f t="shared" si="222"/>
        <v>44553</v>
      </c>
      <c r="M2764" s="3">
        <f t="shared" si="225"/>
        <v>12</v>
      </c>
      <c r="N2764" s="3">
        <f t="shared" si="223"/>
        <v>2021</v>
      </c>
      <c r="O2764" s="3">
        <f t="shared" si="224"/>
        <v>5</v>
      </c>
      <c r="P2764" s="2" t="str">
        <f t="shared" si="226"/>
        <v>WD</v>
      </c>
    </row>
    <row r="2765" spans="12:16" x14ac:dyDescent="0.2">
      <c r="L2765" s="99">
        <f t="shared" si="222"/>
        <v>44554</v>
      </c>
      <c r="M2765" s="3">
        <f t="shared" si="225"/>
        <v>12</v>
      </c>
      <c r="N2765" s="3">
        <f t="shared" si="223"/>
        <v>2021</v>
      </c>
      <c r="O2765" s="3">
        <f t="shared" si="224"/>
        <v>6</v>
      </c>
      <c r="P2765" s="2" t="str">
        <f t="shared" si="226"/>
        <v>WD</v>
      </c>
    </row>
    <row r="2766" spans="12:16" x14ac:dyDescent="0.2">
      <c r="L2766" s="99">
        <f t="shared" si="222"/>
        <v>44555</v>
      </c>
      <c r="M2766" s="3">
        <f t="shared" si="225"/>
        <v>12</v>
      </c>
      <c r="N2766" s="3">
        <f t="shared" si="223"/>
        <v>2021</v>
      </c>
      <c r="O2766" s="3">
        <f t="shared" si="224"/>
        <v>7</v>
      </c>
      <c r="P2766" s="2" t="str">
        <f t="shared" si="226"/>
        <v>WE</v>
      </c>
    </row>
    <row r="2767" spans="12:16" x14ac:dyDescent="0.2">
      <c r="L2767" s="99">
        <f t="shared" si="222"/>
        <v>44556</v>
      </c>
      <c r="M2767" s="3">
        <f t="shared" si="225"/>
        <v>12</v>
      </c>
      <c r="N2767" s="3">
        <f t="shared" si="223"/>
        <v>2021</v>
      </c>
      <c r="O2767" s="3">
        <f t="shared" si="224"/>
        <v>1</v>
      </c>
      <c r="P2767" s="2" t="str">
        <f t="shared" si="226"/>
        <v>WE</v>
      </c>
    </row>
    <row r="2768" spans="12:16" x14ac:dyDescent="0.2">
      <c r="L2768" s="99">
        <f t="shared" si="222"/>
        <v>44557</v>
      </c>
      <c r="M2768" s="3">
        <f t="shared" si="225"/>
        <v>12</v>
      </c>
      <c r="N2768" s="3">
        <f t="shared" si="223"/>
        <v>2021</v>
      </c>
      <c r="O2768" s="3">
        <f t="shared" si="224"/>
        <v>2</v>
      </c>
      <c r="P2768" s="2" t="str">
        <f t="shared" si="226"/>
        <v>WD</v>
      </c>
    </row>
    <row r="2769" spans="12:16" x14ac:dyDescent="0.2">
      <c r="L2769" s="99">
        <f t="shared" si="222"/>
        <v>44558</v>
      </c>
      <c r="M2769" s="3">
        <f t="shared" si="225"/>
        <v>12</v>
      </c>
      <c r="N2769" s="3">
        <f t="shared" si="223"/>
        <v>2021</v>
      </c>
      <c r="O2769" s="3">
        <f t="shared" si="224"/>
        <v>3</v>
      </c>
      <c r="P2769" s="2" t="str">
        <f t="shared" si="226"/>
        <v>WD</v>
      </c>
    </row>
    <row r="2770" spans="12:16" x14ac:dyDescent="0.2">
      <c r="L2770" s="99">
        <f t="shared" si="222"/>
        <v>44559</v>
      </c>
      <c r="M2770" s="3">
        <f t="shared" si="225"/>
        <v>12</v>
      </c>
      <c r="N2770" s="3">
        <f t="shared" si="223"/>
        <v>2021</v>
      </c>
      <c r="O2770" s="3">
        <f t="shared" si="224"/>
        <v>4</v>
      </c>
      <c r="P2770" s="2" t="str">
        <f t="shared" si="226"/>
        <v>WD</v>
      </c>
    </row>
    <row r="2771" spans="12:16" x14ac:dyDescent="0.2">
      <c r="L2771" s="99">
        <f t="shared" si="222"/>
        <v>44560</v>
      </c>
      <c r="M2771" s="3">
        <f t="shared" si="225"/>
        <v>12</v>
      </c>
      <c r="N2771" s="3">
        <f t="shared" si="223"/>
        <v>2021</v>
      </c>
      <c r="O2771" s="3">
        <f t="shared" si="224"/>
        <v>5</v>
      </c>
      <c r="P2771" s="2" t="str">
        <f t="shared" si="226"/>
        <v>WD</v>
      </c>
    </row>
    <row r="2772" spans="12:16" x14ac:dyDescent="0.2">
      <c r="L2772" s="99">
        <f t="shared" si="222"/>
        <v>44561</v>
      </c>
      <c r="M2772" s="3">
        <f t="shared" si="225"/>
        <v>12</v>
      </c>
      <c r="N2772" s="3">
        <f t="shared" si="223"/>
        <v>2021</v>
      </c>
      <c r="O2772" s="3">
        <f t="shared" si="224"/>
        <v>6</v>
      </c>
      <c r="P2772" s="2" t="str">
        <f t="shared" si="226"/>
        <v>WD</v>
      </c>
    </row>
    <row r="2773" spans="12:16" x14ac:dyDescent="0.2">
      <c r="L2773" s="99">
        <f t="shared" si="222"/>
        <v>44562</v>
      </c>
      <c r="M2773" s="3">
        <f t="shared" si="225"/>
        <v>1</v>
      </c>
      <c r="N2773" s="3">
        <f t="shared" si="223"/>
        <v>2022</v>
      </c>
      <c r="O2773" s="3">
        <f t="shared" si="224"/>
        <v>7</v>
      </c>
      <c r="P2773" s="2" t="str">
        <f t="shared" si="226"/>
        <v>WE</v>
      </c>
    </row>
    <row r="2774" spans="12:16" x14ac:dyDescent="0.2">
      <c r="L2774" s="99">
        <f t="shared" si="222"/>
        <v>44563</v>
      </c>
      <c r="M2774" s="3">
        <f t="shared" si="225"/>
        <v>1</v>
      </c>
      <c r="N2774" s="3">
        <f t="shared" si="223"/>
        <v>2022</v>
      </c>
      <c r="O2774" s="3">
        <f t="shared" si="224"/>
        <v>1</v>
      </c>
      <c r="P2774" s="2" t="str">
        <f t="shared" si="226"/>
        <v>WE</v>
      </c>
    </row>
    <row r="2775" spans="12:16" x14ac:dyDescent="0.2">
      <c r="L2775" s="99">
        <f t="shared" si="222"/>
        <v>44564</v>
      </c>
      <c r="M2775" s="3">
        <f t="shared" si="225"/>
        <v>1</v>
      </c>
      <c r="N2775" s="3">
        <f t="shared" si="223"/>
        <v>2022</v>
      </c>
      <c r="O2775" s="3">
        <f t="shared" si="224"/>
        <v>2</v>
      </c>
      <c r="P2775" s="2" t="str">
        <f t="shared" si="226"/>
        <v>WD</v>
      </c>
    </row>
    <row r="2776" spans="12:16" x14ac:dyDescent="0.2">
      <c r="L2776" s="99">
        <f t="shared" si="222"/>
        <v>44565</v>
      </c>
      <c r="M2776" s="3">
        <f t="shared" si="225"/>
        <v>1</v>
      </c>
      <c r="N2776" s="3">
        <f t="shared" si="223"/>
        <v>2022</v>
      </c>
      <c r="O2776" s="3">
        <f t="shared" si="224"/>
        <v>3</v>
      </c>
      <c r="P2776" s="2" t="str">
        <f t="shared" si="226"/>
        <v>WD</v>
      </c>
    </row>
    <row r="2777" spans="12:16" x14ac:dyDescent="0.2">
      <c r="L2777" s="99">
        <f t="shared" si="222"/>
        <v>44566</v>
      </c>
      <c r="M2777" s="3">
        <f t="shared" si="225"/>
        <v>1</v>
      </c>
      <c r="N2777" s="3">
        <f t="shared" si="223"/>
        <v>2022</v>
      </c>
      <c r="O2777" s="3">
        <f t="shared" si="224"/>
        <v>4</v>
      </c>
      <c r="P2777" s="2" t="str">
        <f t="shared" si="226"/>
        <v>WD</v>
      </c>
    </row>
    <row r="2778" spans="12:16" x14ac:dyDescent="0.2">
      <c r="L2778" s="99">
        <f t="shared" si="222"/>
        <v>44567</v>
      </c>
      <c r="M2778" s="3">
        <f t="shared" si="225"/>
        <v>1</v>
      </c>
      <c r="N2778" s="3">
        <f t="shared" si="223"/>
        <v>2022</v>
      </c>
      <c r="O2778" s="3">
        <f t="shared" si="224"/>
        <v>5</v>
      </c>
      <c r="P2778" s="2" t="str">
        <f t="shared" si="226"/>
        <v>WD</v>
      </c>
    </row>
    <row r="2779" spans="12:16" x14ac:dyDescent="0.2">
      <c r="L2779" s="99">
        <f t="shared" si="222"/>
        <v>44568</v>
      </c>
      <c r="M2779" s="3">
        <f t="shared" si="225"/>
        <v>1</v>
      </c>
      <c r="N2779" s="3">
        <f t="shared" si="223"/>
        <v>2022</v>
      </c>
      <c r="O2779" s="3">
        <f t="shared" si="224"/>
        <v>6</v>
      </c>
      <c r="P2779" s="2" t="str">
        <f t="shared" si="226"/>
        <v>WD</v>
      </c>
    </row>
    <row r="2780" spans="12:16" x14ac:dyDescent="0.2">
      <c r="L2780" s="99">
        <f t="shared" si="222"/>
        <v>44569</v>
      </c>
      <c r="M2780" s="3">
        <f t="shared" si="225"/>
        <v>1</v>
      </c>
      <c r="N2780" s="3">
        <f t="shared" si="223"/>
        <v>2022</v>
      </c>
      <c r="O2780" s="3">
        <f t="shared" si="224"/>
        <v>7</v>
      </c>
      <c r="P2780" s="2" t="str">
        <f t="shared" si="226"/>
        <v>WE</v>
      </c>
    </row>
    <row r="2781" spans="12:16" x14ac:dyDescent="0.2">
      <c r="L2781" s="99">
        <f t="shared" si="222"/>
        <v>44570</v>
      </c>
      <c r="M2781" s="3">
        <f t="shared" si="225"/>
        <v>1</v>
      </c>
      <c r="N2781" s="3">
        <f t="shared" si="223"/>
        <v>2022</v>
      </c>
      <c r="O2781" s="3">
        <f t="shared" si="224"/>
        <v>1</v>
      </c>
      <c r="P2781" s="2" t="str">
        <f t="shared" si="226"/>
        <v>WE</v>
      </c>
    </row>
    <row r="2782" spans="12:16" x14ac:dyDescent="0.2">
      <c r="L2782" s="99">
        <f t="shared" si="222"/>
        <v>44571</v>
      </c>
      <c r="M2782" s="3">
        <f t="shared" si="225"/>
        <v>1</v>
      </c>
      <c r="N2782" s="3">
        <f t="shared" si="223"/>
        <v>2022</v>
      </c>
      <c r="O2782" s="3">
        <f t="shared" si="224"/>
        <v>2</v>
      </c>
      <c r="P2782" s="2" t="str">
        <f t="shared" si="226"/>
        <v>WD</v>
      </c>
    </row>
    <row r="2783" spans="12:16" x14ac:dyDescent="0.2">
      <c r="L2783" s="99">
        <f t="shared" si="222"/>
        <v>44572</v>
      </c>
      <c r="M2783" s="3">
        <f t="shared" si="225"/>
        <v>1</v>
      </c>
      <c r="N2783" s="3">
        <f t="shared" si="223"/>
        <v>2022</v>
      </c>
      <c r="O2783" s="3">
        <f t="shared" si="224"/>
        <v>3</v>
      </c>
      <c r="P2783" s="2" t="str">
        <f t="shared" si="226"/>
        <v>WD</v>
      </c>
    </row>
    <row r="2784" spans="12:16" x14ac:dyDescent="0.2">
      <c r="L2784" s="99">
        <f t="shared" si="222"/>
        <v>44573</v>
      </c>
      <c r="M2784" s="3">
        <f t="shared" si="225"/>
        <v>1</v>
      </c>
      <c r="N2784" s="3">
        <f t="shared" si="223"/>
        <v>2022</v>
      </c>
      <c r="O2784" s="3">
        <f t="shared" si="224"/>
        <v>4</v>
      </c>
      <c r="P2784" s="2" t="str">
        <f t="shared" si="226"/>
        <v>WD</v>
      </c>
    </row>
    <row r="2785" spans="12:16" x14ac:dyDescent="0.2">
      <c r="L2785" s="99">
        <f t="shared" si="222"/>
        <v>44574</v>
      </c>
      <c r="M2785" s="3">
        <f t="shared" si="225"/>
        <v>1</v>
      </c>
      <c r="N2785" s="3">
        <f t="shared" si="223"/>
        <v>2022</v>
      </c>
      <c r="O2785" s="3">
        <f t="shared" si="224"/>
        <v>5</v>
      </c>
      <c r="P2785" s="2" t="str">
        <f t="shared" si="226"/>
        <v>WD</v>
      </c>
    </row>
    <row r="2786" spans="12:16" x14ac:dyDescent="0.2">
      <c r="L2786" s="99">
        <f t="shared" si="222"/>
        <v>44575</v>
      </c>
      <c r="M2786" s="3">
        <f t="shared" si="225"/>
        <v>1</v>
      </c>
      <c r="N2786" s="3">
        <f t="shared" si="223"/>
        <v>2022</v>
      </c>
      <c r="O2786" s="3">
        <f t="shared" si="224"/>
        <v>6</v>
      </c>
      <c r="P2786" s="2" t="str">
        <f t="shared" si="226"/>
        <v>WD</v>
      </c>
    </row>
    <row r="2787" spans="12:16" x14ac:dyDescent="0.2">
      <c r="L2787" s="99">
        <f t="shared" si="222"/>
        <v>44576</v>
      </c>
      <c r="M2787" s="3">
        <f t="shared" si="225"/>
        <v>1</v>
      </c>
      <c r="N2787" s="3">
        <f t="shared" si="223"/>
        <v>2022</v>
      </c>
      <c r="O2787" s="3">
        <f t="shared" si="224"/>
        <v>7</v>
      </c>
      <c r="P2787" s="2" t="str">
        <f t="shared" si="226"/>
        <v>WE</v>
      </c>
    </row>
    <row r="2788" spans="12:16" x14ac:dyDescent="0.2">
      <c r="L2788" s="99">
        <f t="shared" si="222"/>
        <v>44577</v>
      </c>
      <c r="M2788" s="3">
        <f t="shared" si="225"/>
        <v>1</v>
      </c>
      <c r="N2788" s="3">
        <f t="shared" si="223"/>
        <v>2022</v>
      </c>
      <c r="O2788" s="3">
        <f t="shared" si="224"/>
        <v>1</v>
      </c>
      <c r="P2788" s="2" t="str">
        <f t="shared" si="226"/>
        <v>WE</v>
      </c>
    </row>
    <row r="2789" spans="12:16" x14ac:dyDescent="0.2">
      <c r="L2789" s="99">
        <f t="shared" si="222"/>
        <v>44578</v>
      </c>
      <c r="M2789" s="3">
        <f t="shared" si="225"/>
        <v>1</v>
      </c>
      <c r="N2789" s="3">
        <f t="shared" si="223"/>
        <v>2022</v>
      </c>
      <c r="O2789" s="3">
        <f t="shared" si="224"/>
        <v>2</v>
      </c>
      <c r="P2789" s="2" t="str">
        <f t="shared" si="226"/>
        <v>WD</v>
      </c>
    </row>
    <row r="2790" spans="12:16" x14ac:dyDescent="0.2">
      <c r="L2790" s="99">
        <f t="shared" si="222"/>
        <v>44579</v>
      </c>
      <c r="M2790" s="3">
        <f t="shared" si="225"/>
        <v>1</v>
      </c>
      <c r="N2790" s="3">
        <f t="shared" si="223"/>
        <v>2022</v>
      </c>
      <c r="O2790" s="3">
        <f t="shared" si="224"/>
        <v>3</v>
      </c>
      <c r="P2790" s="2" t="str">
        <f t="shared" si="226"/>
        <v>WD</v>
      </c>
    </row>
    <row r="2791" spans="12:16" x14ac:dyDescent="0.2">
      <c r="L2791" s="99">
        <f t="shared" si="222"/>
        <v>44580</v>
      </c>
      <c r="M2791" s="3">
        <f t="shared" si="225"/>
        <v>1</v>
      </c>
      <c r="N2791" s="3">
        <f t="shared" si="223"/>
        <v>2022</v>
      </c>
      <c r="O2791" s="3">
        <f t="shared" si="224"/>
        <v>4</v>
      </c>
      <c r="P2791" s="2" t="str">
        <f t="shared" si="226"/>
        <v>WD</v>
      </c>
    </row>
    <row r="2792" spans="12:16" x14ac:dyDescent="0.2">
      <c r="L2792" s="99">
        <f t="shared" si="222"/>
        <v>44581</v>
      </c>
      <c r="M2792" s="3">
        <f t="shared" si="225"/>
        <v>1</v>
      </c>
      <c r="N2792" s="3">
        <f t="shared" si="223"/>
        <v>2022</v>
      </c>
      <c r="O2792" s="3">
        <f t="shared" si="224"/>
        <v>5</v>
      </c>
      <c r="P2792" s="2" t="str">
        <f t="shared" si="226"/>
        <v>WD</v>
      </c>
    </row>
    <row r="2793" spans="12:16" x14ac:dyDescent="0.2">
      <c r="L2793" s="99">
        <f t="shared" si="222"/>
        <v>44582</v>
      </c>
      <c r="M2793" s="3">
        <f t="shared" si="225"/>
        <v>1</v>
      </c>
      <c r="N2793" s="3">
        <f t="shared" si="223"/>
        <v>2022</v>
      </c>
      <c r="O2793" s="3">
        <f t="shared" si="224"/>
        <v>6</v>
      </c>
      <c r="P2793" s="2" t="str">
        <f t="shared" si="226"/>
        <v>WD</v>
      </c>
    </row>
    <row r="2794" spans="12:16" x14ac:dyDescent="0.2">
      <c r="L2794" s="99">
        <f t="shared" si="222"/>
        <v>44583</v>
      </c>
      <c r="M2794" s="3">
        <f t="shared" si="225"/>
        <v>1</v>
      </c>
      <c r="N2794" s="3">
        <f t="shared" si="223"/>
        <v>2022</v>
      </c>
      <c r="O2794" s="3">
        <f t="shared" si="224"/>
        <v>7</v>
      </c>
      <c r="P2794" s="2" t="str">
        <f t="shared" si="226"/>
        <v>WE</v>
      </c>
    </row>
    <row r="2795" spans="12:16" x14ac:dyDescent="0.2">
      <c r="L2795" s="99">
        <f t="shared" si="222"/>
        <v>44584</v>
      </c>
      <c r="M2795" s="3">
        <f t="shared" si="225"/>
        <v>1</v>
      </c>
      <c r="N2795" s="3">
        <f t="shared" si="223"/>
        <v>2022</v>
      </c>
      <c r="O2795" s="3">
        <f t="shared" si="224"/>
        <v>1</v>
      </c>
      <c r="P2795" s="2" t="str">
        <f t="shared" si="226"/>
        <v>WE</v>
      </c>
    </row>
    <row r="2796" spans="12:16" x14ac:dyDescent="0.2">
      <c r="L2796" s="99">
        <f t="shared" si="222"/>
        <v>44585</v>
      </c>
      <c r="M2796" s="3">
        <f t="shared" si="225"/>
        <v>1</v>
      </c>
      <c r="N2796" s="3">
        <f t="shared" si="223"/>
        <v>2022</v>
      </c>
      <c r="O2796" s="3">
        <f t="shared" si="224"/>
        <v>2</v>
      </c>
      <c r="P2796" s="2" t="str">
        <f t="shared" si="226"/>
        <v>WD</v>
      </c>
    </row>
    <row r="2797" spans="12:16" x14ac:dyDescent="0.2">
      <c r="L2797" s="99">
        <f t="shared" si="222"/>
        <v>44586</v>
      </c>
      <c r="M2797" s="3">
        <f t="shared" si="225"/>
        <v>1</v>
      </c>
      <c r="N2797" s="3">
        <f t="shared" si="223"/>
        <v>2022</v>
      </c>
      <c r="O2797" s="3">
        <f t="shared" si="224"/>
        <v>3</v>
      </c>
      <c r="P2797" s="2" t="str">
        <f t="shared" si="226"/>
        <v>WD</v>
      </c>
    </row>
    <row r="2798" spans="12:16" x14ac:dyDescent="0.2">
      <c r="L2798" s="99">
        <f t="shared" si="222"/>
        <v>44587</v>
      </c>
      <c r="M2798" s="3">
        <f t="shared" si="225"/>
        <v>1</v>
      </c>
      <c r="N2798" s="3">
        <f t="shared" si="223"/>
        <v>2022</v>
      </c>
      <c r="O2798" s="3">
        <f t="shared" si="224"/>
        <v>4</v>
      </c>
      <c r="P2798" s="2" t="str">
        <f t="shared" si="226"/>
        <v>WD</v>
      </c>
    </row>
    <row r="2799" spans="12:16" x14ac:dyDescent="0.2">
      <c r="L2799" s="99">
        <f t="shared" si="222"/>
        <v>44588</v>
      </c>
      <c r="M2799" s="3">
        <f t="shared" si="225"/>
        <v>1</v>
      </c>
      <c r="N2799" s="3">
        <f t="shared" si="223"/>
        <v>2022</v>
      </c>
      <c r="O2799" s="3">
        <f t="shared" si="224"/>
        <v>5</v>
      </c>
      <c r="P2799" s="2" t="str">
        <f t="shared" si="226"/>
        <v>WD</v>
      </c>
    </row>
    <row r="2800" spans="12:16" x14ac:dyDescent="0.2">
      <c r="L2800" s="99">
        <f t="shared" si="222"/>
        <v>44589</v>
      </c>
      <c r="M2800" s="3">
        <f t="shared" si="225"/>
        <v>1</v>
      </c>
      <c r="N2800" s="3">
        <f t="shared" si="223"/>
        <v>2022</v>
      </c>
      <c r="O2800" s="3">
        <f t="shared" si="224"/>
        <v>6</v>
      </c>
      <c r="P2800" s="2" t="str">
        <f t="shared" si="226"/>
        <v>WD</v>
      </c>
    </row>
    <row r="2801" spans="12:16" x14ac:dyDescent="0.2">
      <c r="L2801" s="99">
        <f t="shared" si="222"/>
        <v>44590</v>
      </c>
      <c r="M2801" s="3">
        <f t="shared" si="225"/>
        <v>1</v>
      </c>
      <c r="N2801" s="3">
        <f t="shared" si="223"/>
        <v>2022</v>
      </c>
      <c r="O2801" s="3">
        <f t="shared" si="224"/>
        <v>7</v>
      </c>
      <c r="P2801" s="2" t="str">
        <f t="shared" si="226"/>
        <v>WE</v>
      </c>
    </row>
    <row r="2802" spans="12:16" x14ac:dyDescent="0.2">
      <c r="L2802" s="99">
        <f t="shared" si="222"/>
        <v>44591</v>
      </c>
      <c r="M2802" s="3">
        <f t="shared" si="225"/>
        <v>1</v>
      </c>
      <c r="N2802" s="3">
        <f t="shared" si="223"/>
        <v>2022</v>
      </c>
      <c r="O2802" s="3">
        <f t="shared" si="224"/>
        <v>1</v>
      </c>
      <c r="P2802" s="2" t="str">
        <f t="shared" si="226"/>
        <v>WE</v>
      </c>
    </row>
    <row r="2803" spans="12:16" x14ac:dyDescent="0.2">
      <c r="L2803" s="99">
        <f t="shared" si="222"/>
        <v>44592</v>
      </c>
      <c r="M2803" s="3">
        <f t="shared" si="225"/>
        <v>1</v>
      </c>
      <c r="N2803" s="3">
        <f t="shared" si="223"/>
        <v>2022</v>
      </c>
      <c r="O2803" s="3">
        <f t="shared" si="224"/>
        <v>2</v>
      </c>
      <c r="P2803" s="2" t="str">
        <f t="shared" si="226"/>
        <v>WD</v>
      </c>
    </row>
    <row r="2804" spans="12:16" x14ac:dyDescent="0.2">
      <c r="L2804" s="99">
        <f t="shared" ref="L2804:L2867" si="227">+L2803+1</f>
        <v>44593</v>
      </c>
      <c r="M2804" s="3">
        <f t="shared" si="225"/>
        <v>2</v>
      </c>
      <c r="N2804" s="3">
        <f t="shared" si="223"/>
        <v>2022</v>
      </c>
      <c r="O2804" s="3">
        <f t="shared" si="224"/>
        <v>3</v>
      </c>
      <c r="P2804" s="2" t="str">
        <f t="shared" si="226"/>
        <v>WD</v>
      </c>
    </row>
    <row r="2805" spans="12:16" x14ac:dyDescent="0.2">
      <c r="L2805" s="99">
        <f t="shared" si="227"/>
        <v>44594</v>
      </c>
      <c r="M2805" s="3">
        <f t="shared" si="225"/>
        <v>2</v>
      </c>
      <c r="N2805" s="3">
        <f t="shared" si="223"/>
        <v>2022</v>
      </c>
      <c r="O2805" s="3">
        <f t="shared" si="224"/>
        <v>4</v>
      </c>
      <c r="P2805" s="2" t="str">
        <f t="shared" si="226"/>
        <v>WD</v>
      </c>
    </row>
    <row r="2806" spans="12:16" x14ac:dyDescent="0.2">
      <c r="L2806" s="99">
        <f t="shared" si="227"/>
        <v>44595</v>
      </c>
      <c r="M2806" s="3">
        <f t="shared" si="225"/>
        <v>2</v>
      </c>
      <c r="N2806" s="3">
        <f t="shared" si="223"/>
        <v>2022</v>
      </c>
      <c r="O2806" s="3">
        <f t="shared" si="224"/>
        <v>5</v>
      </c>
      <c r="P2806" s="2" t="str">
        <f t="shared" si="226"/>
        <v>WD</v>
      </c>
    </row>
    <row r="2807" spans="12:16" x14ac:dyDescent="0.2">
      <c r="L2807" s="99">
        <f t="shared" si="227"/>
        <v>44596</v>
      </c>
      <c r="M2807" s="3">
        <f t="shared" si="225"/>
        <v>2</v>
      </c>
      <c r="N2807" s="3">
        <f t="shared" si="223"/>
        <v>2022</v>
      </c>
      <c r="O2807" s="3">
        <f t="shared" si="224"/>
        <v>6</v>
      </c>
      <c r="P2807" s="2" t="str">
        <f t="shared" si="226"/>
        <v>WD</v>
      </c>
    </row>
    <row r="2808" spans="12:16" x14ac:dyDescent="0.2">
      <c r="L2808" s="99">
        <f t="shared" si="227"/>
        <v>44597</v>
      </c>
      <c r="M2808" s="3">
        <f t="shared" si="225"/>
        <v>2</v>
      </c>
      <c r="N2808" s="3">
        <f t="shared" si="223"/>
        <v>2022</v>
      </c>
      <c r="O2808" s="3">
        <f t="shared" si="224"/>
        <v>7</v>
      </c>
      <c r="P2808" s="2" t="str">
        <f t="shared" si="226"/>
        <v>WE</v>
      </c>
    </row>
    <row r="2809" spans="12:16" x14ac:dyDescent="0.2">
      <c r="L2809" s="99">
        <f t="shared" si="227"/>
        <v>44598</v>
      </c>
      <c r="M2809" s="3">
        <f t="shared" si="225"/>
        <v>2</v>
      </c>
      <c r="N2809" s="3">
        <f t="shared" si="223"/>
        <v>2022</v>
      </c>
      <c r="O2809" s="3">
        <f t="shared" si="224"/>
        <v>1</v>
      </c>
      <c r="P2809" s="2" t="str">
        <f t="shared" si="226"/>
        <v>WE</v>
      </c>
    </row>
    <row r="2810" spans="12:16" x14ac:dyDescent="0.2">
      <c r="L2810" s="99">
        <f t="shared" si="227"/>
        <v>44599</v>
      </c>
      <c r="M2810" s="3">
        <f t="shared" si="225"/>
        <v>2</v>
      </c>
      <c r="N2810" s="3">
        <f t="shared" si="223"/>
        <v>2022</v>
      </c>
      <c r="O2810" s="3">
        <f t="shared" si="224"/>
        <v>2</v>
      </c>
      <c r="P2810" s="2" t="str">
        <f t="shared" si="226"/>
        <v>WD</v>
      </c>
    </row>
    <row r="2811" spans="12:16" x14ac:dyDescent="0.2">
      <c r="L2811" s="99">
        <f t="shared" si="227"/>
        <v>44600</v>
      </c>
      <c r="M2811" s="3">
        <f t="shared" si="225"/>
        <v>2</v>
      </c>
      <c r="N2811" s="3">
        <f t="shared" si="223"/>
        <v>2022</v>
      </c>
      <c r="O2811" s="3">
        <f t="shared" si="224"/>
        <v>3</v>
      </c>
      <c r="P2811" s="2" t="str">
        <f t="shared" si="226"/>
        <v>WD</v>
      </c>
    </row>
    <row r="2812" spans="12:16" x14ac:dyDescent="0.2">
      <c r="L2812" s="99">
        <f t="shared" si="227"/>
        <v>44601</v>
      </c>
      <c r="M2812" s="3">
        <f t="shared" si="225"/>
        <v>2</v>
      </c>
      <c r="N2812" s="3">
        <f t="shared" si="223"/>
        <v>2022</v>
      </c>
      <c r="O2812" s="3">
        <f t="shared" si="224"/>
        <v>4</v>
      </c>
      <c r="P2812" s="2" t="str">
        <f t="shared" si="226"/>
        <v>WD</v>
      </c>
    </row>
    <row r="2813" spans="12:16" x14ac:dyDescent="0.2">
      <c r="L2813" s="99">
        <f t="shared" si="227"/>
        <v>44602</v>
      </c>
      <c r="M2813" s="3">
        <f t="shared" si="225"/>
        <v>2</v>
      </c>
      <c r="N2813" s="3">
        <f t="shared" si="223"/>
        <v>2022</v>
      </c>
      <c r="O2813" s="3">
        <f t="shared" si="224"/>
        <v>5</v>
      </c>
      <c r="P2813" s="2" t="str">
        <f t="shared" si="226"/>
        <v>WD</v>
      </c>
    </row>
    <row r="2814" spans="12:16" x14ac:dyDescent="0.2">
      <c r="L2814" s="99">
        <f t="shared" si="227"/>
        <v>44603</v>
      </c>
      <c r="M2814" s="3">
        <f t="shared" si="225"/>
        <v>2</v>
      </c>
      <c r="N2814" s="3">
        <f t="shared" si="223"/>
        <v>2022</v>
      </c>
      <c r="O2814" s="3">
        <f t="shared" si="224"/>
        <v>6</v>
      </c>
      <c r="P2814" s="2" t="str">
        <f t="shared" si="226"/>
        <v>WD</v>
      </c>
    </row>
    <row r="2815" spans="12:16" x14ac:dyDescent="0.2">
      <c r="L2815" s="99">
        <f t="shared" si="227"/>
        <v>44604</v>
      </c>
      <c r="M2815" s="3">
        <f t="shared" si="225"/>
        <v>2</v>
      </c>
      <c r="N2815" s="3">
        <f t="shared" ref="N2815:N2878" si="228">YEAR(L2815)</f>
        <v>2022</v>
      </c>
      <c r="O2815" s="3">
        <f t="shared" ref="O2815:O2878" si="229">WEEKDAY(L2815)</f>
        <v>7</v>
      </c>
      <c r="P2815" s="2" t="str">
        <f t="shared" si="226"/>
        <v>WE</v>
      </c>
    </row>
    <row r="2816" spans="12:16" x14ac:dyDescent="0.2">
      <c r="L2816" s="99">
        <f t="shared" si="227"/>
        <v>44605</v>
      </c>
      <c r="M2816" s="3">
        <f t="shared" si="225"/>
        <v>2</v>
      </c>
      <c r="N2816" s="3">
        <f t="shared" si="228"/>
        <v>2022</v>
      </c>
      <c r="O2816" s="3">
        <f t="shared" si="229"/>
        <v>1</v>
      </c>
      <c r="P2816" s="2" t="str">
        <f t="shared" si="226"/>
        <v>WE</v>
      </c>
    </row>
    <row r="2817" spans="12:16" x14ac:dyDescent="0.2">
      <c r="L2817" s="99">
        <f t="shared" si="227"/>
        <v>44606</v>
      </c>
      <c r="M2817" s="3">
        <f t="shared" si="225"/>
        <v>2</v>
      </c>
      <c r="N2817" s="3">
        <f t="shared" si="228"/>
        <v>2022</v>
      </c>
      <c r="O2817" s="3">
        <f t="shared" si="229"/>
        <v>2</v>
      </c>
      <c r="P2817" s="2" t="str">
        <f t="shared" si="226"/>
        <v>WD</v>
      </c>
    </row>
    <row r="2818" spans="12:16" x14ac:dyDescent="0.2">
      <c r="L2818" s="99">
        <f t="shared" si="227"/>
        <v>44607</v>
      </c>
      <c r="M2818" s="3">
        <f t="shared" si="225"/>
        <v>2</v>
      </c>
      <c r="N2818" s="3">
        <f t="shared" si="228"/>
        <v>2022</v>
      </c>
      <c r="O2818" s="3">
        <f t="shared" si="229"/>
        <v>3</v>
      </c>
      <c r="P2818" s="2" t="str">
        <f t="shared" si="226"/>
        <v>WD</v>
      </c>
    </row>
    <row r="2819" spans="12:16" x14ac:dyDescent="0.2">
      <c r="L2819" s="99">
        <f t="shared" si="227"/>
        <v>44608</v>
      </c>
      <c r="M2819" s="3">
        <f t="shared" ref="M2819:M2882" si="230">MONTH(L2819)</f>
        <v>2</v>
      </c>
      <c r="N2819" s="3">
        <f t="shared" si="228"/>
        <v>2022</v>
      </c>
      <c r="O2819" s="3">
        <f t="shared" si="229"/>
        <v>4</v>
      </c>
      <c r="P2819" s="2" t="str">
        <f t="shared" ref="P2819:P2882" si="231">IF(O2819=1,"WE",IF(O2819=7,"WE","WD"))</f>
        <v>WD</v>
      </c>
    </row>
    <row r="2820" spans="12:16" x14ac:dyDescent="0.2">
      <c r="L2820" s="99">
        <f t="shared" si="227"/>
        <v>44609</v>
      </c>
      <c r="M2820" s="3">
        <f t="shared" si="230"/>
        <v>2</v>
      </c>
      <c r="N2820" s="3">
        <f t="shared" si="228"/>
        <v>2022</v>
      </c>
      <c r="O2820" s="3">
        <f t="shared" si="229"/>
        <v>5</v>
      </c>
      <c r="P2820" s="2" t="str">
        <f t="shared" si="231"/>
        <v>WD</v>
      </c>
    </row>
    <row r="2821" spans="12:16" x14ac:dyDescent="0.2">
      <c r="L2821" s="99">
        <f t="shared" si="227"/>
        <v>44610</v>
      </c>
      <c r="M2821" s="3">
        <f t="shared" si="230"/>
        <v>2</v>
      </c>
      <c r="N2821" s="3">
        <f t="shared" si="228"/>
        <v>2022</v>
      </c>
      <c r="O2821" s="3">
        <f t="shared" si="229"/>
        <v>6</v>
      </c>
      <c r="P2821" s="2" t="str">
        <f t="shared" si="231"/>
        <v>WD</v>
      </c>
    </row>
    <row r="2822" spans="12:16" x14ac:dyDescent="0.2">
      <c r="L2822" s="99">
        <f t="shared" si="227"/>
        <v>44611</v>
      </c>
      <c r="M2822" s="3">
        <f t="shared" si="230"/>
        <v>2</v>
      </c>
      <c r="N2822" s="3">
        <f t="shared" si="228"/>
        <v>2022</v>
      </c>
      <c r="O2822" s="3">
        <f t="shared" si="229"/>
        <v>7</v>
      </c>
      <c r="P2822" s="2" t="str">
        <f t="shared" si="231"/>
        <v>WE</v>
      </c>
    </row>
    <row r="2823" spans="12:16" x14ac:dyDescent="0.2">
      <c r="L2823" s="99">
        <f t="shared" si="227"/>
        <v>44612</v>
      </c>
      <c r="M2823" s="3">
        <f t="shared" si="230"/>
        <v>2</v>
      </c>
      <c r="N2823" s="3">
        <f t="shared" si="228"/>
        <v>2022</v>
      </c>
      <c r="O2823" s="3">
        <f t="shared" si="229"/>
        <v>1</v>
      </c>
      <c r="P2823" s="2" t="str">
        <f t="shared" si="231"/>
        <v>WE</v>
      </c>
    </row>
    <row r="2824" spans="12:16" x14ac:dyDescent="0.2">
      <c r="L2824" s="99">
        <f t="shared" si="227"/>
        <v>44613</v>
      </c>
      <c r="M2824" s="3">
        <f t="shared" si="230"/>
        <v>2</v>
      </c>
      <c r="N2824" s="3">
        <f t="shared" si="228"/>
        <v>2022</v>
      </c>
      <c r="O2824" s="3">
        <f t="shared" si="229"/>
        <v>2</v>
      </c>
      <c r="P2824" s="2" t="str">
        <f t="shared" si="231"/>
        <v>WD</v>
      </c>
    </row>
    <row r="2825" spans="12:16" x14ac:dyDescent="0.2">
      <c r="L2825" s="99">
        <f t="shared" si="227"/>
        <v>44614</v>
      </c>
      <c r="M2825" s="3">
        <f t="shared" si="230"/>
        <v>2</v>
      </c>
      <c r="N2825" s="3">
        <f t="shared" si="228"/>
        <v>2022</v>
      </c>
      <c r="O2825" s="3">
        <f t="shared" si="229"/>
        <v>3</v>
      </c>
      <c r="P2825" s="2" t="str">
        <f t="shared" si="231"/>
        <v>WD</v>
      </c>
    </row>
    <row r="2826" spans="12:16" x14ac:dyDescent="0.2">
      <c r="L2826" s="99">
        <f t="shared" si="227"/>
        <v>44615</v>
      </c>
      <c r="M2826" s="3">
        <f t="shared" si="230"/>
        <v>2</v>
      </c>
      <c r="N2826" s="3">
        <f t="shared" si="228"/>
        <v>2022</v>
      </c>
      <c r="O2826" s="3">
        <f t="shared" si="229"/>
        <v>4</v>
      </c>
      <c r="P2826" s="2" t="str">
        <f t="shared" si="231"/>
        <v>WD</v>
      </c>
    </row>
    <row r="2827" spans="12:16" x14ac:dyDescent="0.2">
      <c r="L2827" s="99">
        <f t="shared" si="227"/>
        <v>44616</v>
      </c>
      <c r="M2827" s="3">
        <f t="shared" si="230"/>
        <v>2</v>
      </c>
      <c r="N2827" s="3">
        <f t="shared" si="228"/>
        <v>2022</v>
      </c>
      <c r="O2827" s="3">
        <f t="shared" si="229"/>
        <v>5</v>
      </c>
      <c r="P2827" s="2" t="str">
        <f t="shared" si="231"/>
        <v>WD</v>
      </c>
    </row>
    <row r="2828" spans="12:16" x14ac:dyDescent="0.2">
      <c r="L2828" s="99">
        <f t="shared" si="227"/>
        <v>44617</v>
      </c>
      <c r="M2828" s="3">
        <f t="shared" si="230"/>
        <v>2</v>
      </c>
      <c r="N2828" s="3">
        <f t="shared" si="228"/>
        <v>2022</v>
      </c>
      <c r="O2828" s="3">
        <f t="shared" si="229"/>
        <v>6</v>
      </c>
      <c r="P2828" s="2" t="str">
        <f t="shared" si="231"/>
        <v>WD</v>
      </c>
    </row>
    <row r="2829" spans="12:16" x14ac:dyDescent="0.2">
      <c r="L2829" s="99">
        <f t="shared" si="227"/>
        <v>44618</v>
      </c>
      <c r="M2829" s="3">
        <f t="shared" si="230"/>
        <v>2</v>
      </c>
      <c r="N2829" s="3">
        <f t="shared" si="228"/>
        <v>2022</v>
      </c>
      <c r="O2829" s="3">
        <f t="shared" si="229"/>
        <v>7</v>
      </c>
      <c r="P2829" s="2" t="str">
        <f t="shared" si="231"/>
        <v>WE</v>
      </c>
    </row>
    <row r="2830" spans="12:16" x14ac:dyDescent="0.2">
      <c r="L2830" s="99">
        <f t="shared" si="227"/>
        <v>44619</v>
      </c>
      <c r="M2830" s="3">
        <f t="shared" si="230"/>
        <v>2</v>
      </c>
      <c r="N2830" s="3">
        <f t="shared" si="228"/>
        <v>2022</v>
      </c>
      <c r="O2830" s="3">
        <f t="shared" si="229"/>
        <v>1</v>
      </c>
      <c r="P2830" s="2" t="str">
        <f t="shared" si="231"/>
        <v>WE</v>
      </c>
    </row>
    <row r="2831" spans="12:16" x14ac:dyDescent="0.2">
      <c r="L2831" s="99">
        <f t="shared" si="227"/>
        <v>44620</v>
      </c>
      <c r="M2831" s="3">
        <f t="shared" si="230"/>
        <v>2</v>
      </c>
      <c r="N2831" s="3">
        <f t="shared" si="228"/>
        <v>2022</v>
      </c>
      <c r="O2831" s="3">
        <f t="shared" si="229"/>
        <v>2</v>
      </c>
      <c r="P2831" s="2" t="str">
        <f t="shared" si="231"/>
        <v>WD</v>
      </c>
    </row>
    <row r="2832" spans="12:16" x14ac:dyDescent="0.2">
      <c r="L2832" s="99">
        <f t="shared" si="227"/>
        <v>44621</v>
      </c>
      <c r="M2832" s="3">
        <f t="shared" si="230"/>
        <v>3</v>
      </c>
      <c r="N2832" s="3">
        <f t="shared" si="228"/>
        <v>2022</v>
      </c>
      <c r="O2832" s="3">
        <f t="shared" si="229"/>
        <v>3</v>
      </c>
      <c r="P2832" s="2" t="str">
        <f t="shared" si="231"/>
        <v>WD</v>
      </c>
    </row>
    <row r="2833" spans="12:16" x14ac:dyDescent="0.2">
      <c r="L2833" s="99">
        <f t="shared" si="227"/>
        <v>44622</v>
      </c>
      <c r="M2833" s="3">
        <f t="shared" si="230"/>
        <v>3</v>
      </c>
      <c r="N2833" s="3">
        <f t="shared" si="228"/>
        <v>2022</v>
      </c>
      <c r="O2833" s="3">
        <f t="shared" si="229"/>
        <v>4</v>
      </c>
      <c r="P2833" s="2" t="str">
        <f t="shared" si="231"/>
        <v>WD</v>
      </c>
    </row>
    <row r="2834" spans="12:16" x14ac:dyDescent="0.2">
      <c r="L2834" s="99">
        <f t="shared" si="227"/>
        <v>44623</v>
      </c>
      <c r="M2834" s="3">
        <f t="shared" si="230"/>
        <v>3</v>
      </c>
      <c r="N2834" s="3">
        <f t="shared" si="228"/>
        <v>2022</v>
      </c>
      <c r="O2834" s="3">
        <f t="shared" si="229"/>
        <v>5</v>
      </c>
      <c r="P2834" s="2" t="str">
        <f t="shared" si="231"/>
        <v>WD</v>
      </c>
    </row>
    <row r="2835" spans="12:16" x14ac:dyDescent="0.2">
      <c r="L2835" s="99">
        <f t="shared" si="227"/>
        <v>44624</v>
      </c>
      <c r="M2835" s="3">
        <f t="shared" si="230"/>
        <v>3</v>
      </c>
      <c r="N2835" s="3">
        <f t="shared" si="228"/>
        <v>2022</v>
      </c>
      <c r="O2835" s="3">
        <f t="shared" si="229"/>
        <v>6</v>
      </c>
      <c r="P2835" s="2" t="str">
        <f t="shared" si="231"/>
        <v>WD</v>
      </c>
    </row>
    <row r="2836" spans="12:16" x14ac:dyDescent="0.2">
      <c r="L2836" s="99">
        <f t="shared" si="227"/>
        <v>44625</v>
      </c>
      <c r="M2836" s="3">
        <f t="shared" si="230"/>
        <v>3</v>
      </c>
      <c r="N2836" s="3">
        <f t="shared" si="228"/>
        <v>2022</v>
      </c>
      <c r="O2836" s="3">
        <f t="shared" si="229"/>
        <v>7</v>
      </c>
      <c r="P2836" s="2" t="str">
        <f t="shared" si="231"/>
        <v>WE</v>
      </c>
    </row>
    <row r="2837" spans="12:16" x14ac:dyDescent="0.2">
      <c r="L2837" s="99">
        <f t="shared" si="227"/>
        <v>44626</v>
      </c>
      <c r="M2837" s="3">
        <f t="shared" si="230"/>
        <v>3</v>
      </c>
      <c r="N2837" s="3">
        <f t="shared" si="228"/>
        <v>2022</v>
      </c>
      <c r="O2837" s="3">
        <f t="shared" si="229"/>
        <v>1</v>
      </c>
      <c r="P2837" s="2" t="str">
        <f t="shared" si="231"/>
        <v>WE</v>
      </c>
    </row>
    <row r="2838" spans="12:16" x14ac:dyDescent="0.2">
      <c r="L2838" s="99">
        <f t="shared" si="227"/>
        <v>44627</v>
      </c>
      <c r="M2838" s="3">
        <f t="shared" si="230"/>
        <v>3</v>
      </c>
      <c r="N2838" s="3">
        <f t="shared" si="228"/>
        <v>2022</v>
      </c>
      <c r="O2838" s="3">
        <f t="shared" si="229"/>
        <v>2</v>
      </c>
      <c r="P2838" s="2" t="str">
        <f t="shared" si="231"/>
        <v>WD</v>
      </c>
    </row>
    <row r="2839" spans="12:16" x14ac:dyDescent="0.2">
      <c r="L2839" s="99">
        <f t="shared" si="227"/>
        <v>44628</v>
      </c>
      <c r="M2839" s="3">
        <f t="shared" si="230"/>
        <v>3</v>
      </c>
      <c r="N2839" s="3">
        <f t="shared" si="228"/>
        <v>2022</v>
      </c>
      <c r="O2839" s="3">
        <f t="shared" si="229"/>
        <v>3</v>
      </c>
      <c r="P2839" s="2" t="str">
        <f t="shared" si="231"/>
        <v>WD</v>
      </c>
    </row>
    <row r="2840" spans="12:16" x14ac:dyDescent="0.2">
      <c r="L2840" s="99">
        <f t="shared" si="227"/>
        <v>44629</v>
      </c>
      <c r="M2840" s="3">
        <f t="shared" si="230"/>
        <v>3</v>
      </c>
      <c r="N2840" s="3">
        <f t="shared" si="228"/>
        <v>2022</v>
      </c>
      <c r="O2840" s="3">
        <f t="shared" si="229"/>
        <v>4</v>
      </c>
      <c r="P2840" s="2" t="str">
        <f t="shared" si="231"/>
        <v>WD</v>
      </c>
    </row>
    <row r="2841" spans="12:16" x14ac:dyDescent="0.2">
      <c r="L2841" s="99">
        <f t="shared" si="227"/>
        <v>44630</v>
      </c>
      <c r="M2841" s="3">
        <f t="shared" si="230"/>
        <v>3</v>
      </c>
      <c r="N2841" s="3">
        <f t="shared" si="228"/>
        <v>2022</v>
      </c>
      <c r="O2841" s="3">
        <f t="shared" si="229"/>
        <v>5</v>
      </c>
      <c r="P2841" s="2" t="str">
        <f t="shared" si="231"/>
        <v>WD</v>
      </c>
    </row>
    <row r="2842" spans="12:16" x14ac:dyDescent="0.2">
      <c r="L2842" s="99">
        <f t="shared" si="227"/>
        <v>44631</v>
      </c>
      <c r="M2842" s="3">
        <f t="shared" si="230"/>
        <v>3</v>
      </c>
      <c r="N2842" s="3">
        <f t="shared" si="228"/>
        <v>2022</v>
      </c>
      <c r="O2842" s="3">
        <f t="shared" si="229"/>
        <v>6</v>
      </c>
      <c r="P2842" s="2" t="str">
        <f t="shared" si="231"/>
        <v>WD</v>
      </c>
    </row>
    <row r="2843" spans="12:16" x14ac:dyDescent="0.2">
      <c r="L2843" s="99">
        <f t="shared" si="227"/>
        <v>44632</v>
      </c>
      <c r="M2843" s="3">
        <f t="shared" si="230"/>
        <v>3</v>
      </c>
      <c r="N2843" s="3">
        <f t="shared" si="228"/>
        <v>2022</v>
      </c>
      <c r="O2843" s="3">
        <f t="shared" si="229"/>
        <v>7</v>
      </c>
      <c r="P2843" s="2" t="str">
        <f t="shared" si="231"/>
        <v>WE</v>
      </c>
    </row>
    <row r="2844" spans="12:16" x14ac:dyDescent="0.2">
      <c r="L2844" s="99">
        <f t="shared" si="227"/>
        <v>44633</v>
      </c>
      <c r="M2844" s="3">
        <f t="shared" si="230"/>
        <v>3</v>
      </c>
      <c r="N2844" s="3">
        <f t="shared" si="228"/>
        <v>2022</v>
      </c>
      <c r="O2844" s="3">
        <f t="shared" si="229"/>
        <v>1</v>
      </c>
      <c r="P2844" s="2" t="str">
        <f t="shared" si="231"/>
        <v>WE</v>
      </c>
    </row>
    <row r="2845" spans="12:16" x14ac:dyDescent="0.2">
      <c r="L2845" s="99">
        <f t="shared" si="227"/>
        <v>44634</v>
      </c>
      <c r="M2845" s="3">
        <f t="shared" si="230"/>
        <v>3</v>
      </c>
      <c r="N2845" s="3">
        <f t="shared" si="228"/>
        <v>2022</v>
      </c>
      <c r="O2845" s="3">
        <f t="shared" si="229"/>
        <v>2</v>
      </c>
      <c r="P2845" s="2" t="str">
        <f t="shared" si="231"/>
        <v>WD</v>
      </c>
    </row>
    <row r="2846" spans="12:16" x14ac:dyDescent="0.2">
      <c r="L2846" s="99">
        <f t="shared" si="227"/>
        <v>44635</v>
      </c>
      <c r="M2846" s="3">
        <f t="shared" si="230"/>
        <v>3</v>
      </c>
      <c r="N2846" s="3">
        <f t="shared" si="228"/>
        <v>2022</v>
      </c>
      <c r="O2846" s="3">
        <f t="shared" si="229"/>
        <v>3</v>
      </c>
      <c r="P2846" s="2" t="str">
        <f t="shared" si="231"/>
        <v>WD</v>
      </c>
    </row>
    <row r="2847" spans="12:16" x14ac:dyDescent="0.2">
      <c r="L2847" s="99">
        <f t="shared" si="227"/>
        <v>44636</v>
      </c>
      <c r="M2847" s="3">
        <f t="shared" si="230"/>
        <v>3</v>
      </c>
      <c r="N2847" s="3">
        <f t="shared" si="228"/>
        <v>2022</v>
      </c>
      <c r="O2847" s="3">
        <f t="shared" si="229"/>
        <v>4</v>
      </c>
      <c r="P2847" s="2" t="str">
        <f t="shared" si="231"/>
        <v>WD</v>
      </c>
    </row>
    <row r="2848" spans="12:16" x14ac:dyDescent="0.2">
      <c r="L2848" s="99">
        <f t="shared" si="227"/>
        <v>44637</v>
      </c>
      <c r="M2848" s="3">
        <f t="shared" si="230"/>
        <v>3</v>
      </c>
      <c r="N2848" s="3">
        <f t="shared" si="228"/>
        <v>2022</v>
      </c>
      <c r="O2848" s="3">
        <f t="shared" si="229"/>
        <v>5</v>
      </c>
      <c r="P2848" s="2" t="str">
        <f t="shared" si="231"/>
        <v>WD</v>
      </c>
    </row>
    <row r="2849" spans="12:16" x14ac:dyDescent="0.2">
      <c r="L2849" s="99">
        <f t="shared" si="227"/>
        <v>44638</v>
      </c>
      <c r="M2849" s="3">
        <f t="shared" si="230"/>
        <v>3</v>
      </c>
      <c r="N2849" s="3">
        <f t="shared" si="228"/>
        <v>2022</v>
      </c>
      <c r="O2849" s="3">
        <f t="shared" si="229"/>
        <v>6</v>
      </c>
      <c r="P2849" s="2" t="str">
        <f t="shared" si="231"/>
        <v>WD</v>
      </c>
    </row>
    <row r="2850" spans="12:16" x14ac:dyDescent="0.2">
      <c r="L2850" s="99">
        <f t="shared" si="227"/>
        <v>44639</v>
      </c>
      <c r="M2850" s="3">
        <f t="shared" si="230"/>
        <v>3</v>
      </c>
      <c r="N2850" s="3">
        <f t="shared" si="228"/>
        <v>2022</v>
      </c>
      <c r="O2850" s="3">
        <f t="shared" si="229"/>
        <v>7</v>
      </c>
      <c r="P2850" s="2" t="str">
        <f t="shared" si="231"/>
        <v>WE</v>
      </c>
    </row>
    <row r="2851" spans="12:16" x14ac:dyDescent="0.2">
      <c r="L2851" s="99">
        <f t="shared" si="227"/>
        <v>44640</v>
      </c>
      <c r="M2851" s="3">
        <f t="shared" si="230"/>
        <v>3</v>
      </c>
      <c r="N2851" s="3">
        <f t="shared" si="228"/>
        <v>2022</v>
      </c>
      <c r="O2851" s="3">
        <f t="shared" si="229"/>
        <v>1</v>
      </c>
      <c r="P2851" s="2" t="str">
        <f t="shared" si="231"/>
        <v>WE</v>
      </c>
    </row>
    <row r="2852" spans="12:16" x14ac:dyDescent="0.2">
      <c r="L2852" s="99">
        <f t="shared" si="227"/>
        <v>44641</v>
      </c>
      <c r="M2852" s="3">
        <f t="shared" si="230"/>
        <v>3</v>
      </c>
      <c r="N2852" s="3">
        <f t="shared" si="228"/>
        <v>2022</v>
      </c>
      <c r="O2852" s="3">
        <f t="shared" si="229"/>
        <v>2</v>
      </c>
      <c r="P2852" s="2" t="str">
        <f t="shared" si="231"/>
        <v>WD</v>
      </c>
    </row>
    <row r="2853" spans="12:16" x14ac:dyDescent="0.2">
      <c r="L2853" s="99">
        <f t="shared" si="227"/>
        <v>44642</v>
      </c>
      <c r="M2853" s="3">
        <f t="shared" si="230"/>
        <v>3</v>
      </c>
      <c r="N2853" s="3">
        <f t="shared" si="228"/>
        <v>2022</v>
      </c>
      <c r="O2853" s="3">
        <f t="shared" si="229"/>
        <v>3</v>
      </c>
      <c r="P2853" s="2" t="str">
        <f t="shared" si="231"/>
        <v>WD</v>
      </c>
    </row>
    <row r="2854" spans="12:16" x14ac:dyDescent="0.2">
      <c r="L2854" s="99">
        <f t="shared" si="227"/>
        <v>44643</v>
      </c>
      <c r="M2854" s="3">
        <f t="shared" si="230"/>
        <v>3</v>
      </c>
      <c r="N2854" s="3">
        <f t="shared" si="228"/>
        <v>2022</v>
      </c>
      <c r="O2854" s="3">
        <f t="shared" si="229"/>
        <v>4</v>
      </c>
      <c r="P2854" s="2" t="str">
        <f t="shared" si="231"/>
        <v>WD</v>
      </c>
    </row>
    <row r="2855" spans="12:16" x14ac:dyDescent="0.2">
      <c r="L2855" s="99">
        <f t="shared" si="227"/>
        <v>44644</v>
      </c>
      <c r="M2855" s="3">
        <f t="shared" si="230"/>
        <v>3</v>
      </c>
      <c r="N2855" s="3">
        <f t="shared" si="228"/>
        <v>2022</v>
      </c>
      <c r="O2855" s="3">
        <f t="shared" si="229"/>
        <v>5</v>
      </c>
      <c r="P2855" s="2" t="str">
        <f t="shared" si="231"/>
        <v>WD</v>
      </c>
    </row>
    <row r="2856" spans="12:16" x14ac:dyDescent="0.2">
      <c r="L2856" s="99">
        <f t="shared" si="227"/>
        <v>44645</v>
      </c>
      <c r="M2856" s="3">
        <f t="shared" si="230"/>
        <v>3</v>
      </c>
      <c r="N2856" s="3">
        <f t="shared" si="228"/>
        <v>2022</v>
      </c>
      <c r="O2856" s="3">
        <f t="shared" si="229"/>
        <v>6</v>
      </c>
      <c r="P2856" s="2" t="str">
        <f t="shared" si="231"/>
        <v>WD</v>
      </c>
    </row>
    <row r="2857" spans="12:16" x14ac:dyDescent="0.2">
      <c r="L2857" s="99">
        <f t="shared" si="227"/>
        <v>44646</v>
      </c>
      <c r="M2857" s="3">
        <f t="shared" si="230"/>
        <v>3</v>
      </c>
      <c r="N2857" s="3">
        <f t="shared" si="228"/>
        <v>2022</v>
      </c>
      <c r="O2857" s="3">
        <f t="shared" si="229"/>
        <v>7</v>
      </c>
      <c r="P2857" s="2" t="str">
        <f t="shared" si="231"/>
        <v>WE</v>
      </c>
    </row>
    <row r="2858" spans="12:16" x14ac:dyDescent="0.2">
      <c r="L2858" s="99">
        <f t="shared" si="227"/>
        <v>44647</v>
      </c>
      <c r="M2858" s="3">
        <f t="shared" si="230"/>
        <v>3</v>
      </c>
      <c r="N2858" s="3">
        <f t="shared" si="228"/>
        <v>2022</v>
      </c>
      <c r="O2858" s="3">
        <f t="shared" si="229"/>
        <v>1</v>
      </c>
      <c r="P2858" s="2" t="str">
        <f t="shared" si="231"/>
        <v>WE</v>
      </c>
    </row>
    <row r="2859" spans="12:16" x14ac:dyDescent="0.2">
      <c r="L2859" s="99">
        <f t="shared" si="227"/>
        <v>44648</v>
      </c>
      <c r="M2859" s="3">
        <f t="shared" si="230"/>
        <v>3</v>
      </c>
      <c r="N2859" s="3">
        <f t="shared" si="228"/>
        <v>2022</v>
      </c>
      <c r="O2859" s="3">
        <f t="shared" si="229"/>
        <v>2</v>
      </c>
      <c r="P2859" s="2" t="str">
        <f t="shared" si="231"/>
        <v>WD</v>
      </c>
    </row>
    <row r="2860" spans="12:16" x14ac:dyDescent="0.2">
      <c r="L2860" s="99">
        <f t="shared" si="227"/>
        <v>44649</v>
      </c>
      <c r="M2860" s="3">
        <f t="shared" si="230"/>
        <v>3</v>
      </c>
      <c r="N2860" s="3">
        <f t="shared" si="228"/>
        <v>2022</v>
      </c>
      <c r="O2860" s="3">
        <f t="shared" si="229"/>
        <v>3</v>
      </c>
      <c r="P2860" s="2" t="str">
        <f t="shared" si="231"/>
        <v>WD</v>
      </c>
    </row>
    <row r="2861" spans="12:16" x14ac:dyDescent="0.2">
      <c r="L2861" s="99">
        <f t="shared" si="227"/>
        <v>44650</v>
      </c>
      <c r="M2861" s="3">
        <f t="shared" si="230"/>
        <v>3</v>
      </c>
      <c r="N2861" s="3">
        <f t="shared" si="228"/>
        <v>2022</v>
      </c>
      <c r="O2861" s="3">
        <f t="shared" si="229"/>
        <v>4</v>
      </c>
      <c r="P2861" s="2" t="str">
        <f t="shared" si="231"/>
        <v>WD</v>
      </c>
    </row>
    <row r="2862" spans="12:16" x14ac:dyDescent="0.2">
      <c r="L2862" s="99">
        <f t="shared" si="227"/>
        <v>44651</v>
      </c>
      <c r="M2862" s="3">
        <f t="shared" si="230"/>
        <v>3</v>
      </c>
      <c r="N2862" s="3">
        <f t="shared" si="228"/>
        <v>2022</v>
      </c>
      <c r="O2862" s="3">
        <f t="shared" si="229"/>
        <v>5</v>
      </c>
      <c r="P2862" s="2" t="str">
        <f t="shared" si="231"/>
        <v>WD</v>
      </c>
    </row>
    <row r="2863" spans="12:16" x14ac:dyDescent="0.2">
      <c r="L2863" s="99">
        <f t="shared" si="227"/>
        <v>44652</v>
      </c>
      <c r="M2863" s="3">
        <f t="shared" si="230"/>
        <v>4</v>
      </c>
      <c r="N2863" s="3">
        <f t="shared" si="228"/>
        <v>2022</v>
      </c>
      <c r="O2863" s="3">
        <f t="shared" si="229"/>
        <v>6</v>
      </c>
      <c r="P2863" s="2" t="str">
        <f t="shared" si="231"/>
        <v>WD</v>
      </c>
    </row>
    <row r="2864" spans="12:16" x14ac:dyDescent="0.2">
      <c r="L2864" s="99">
        <f t="shared" si="227"/>
        <v>44653</v>
      </c>
      <c r="M2864" s="3">
        <f t="shared" si="230"/>
        <v>4</v>
      </c>
      <c r="N2864" s="3">
        <f t="shared" si="228"/>
        <v>2022</v>
      </c>
      <c r="O2864" s="3">
        <f t="shared" si="229"/>
        <v>7</v>
      </c>
      <c r="P2864" s="2" t="str">
        <f t="shared" si="231"/>
        <v>WE</v>
      </c>
    </row>
    <row r="2865" spans="12:16" x14ac:dyDescent="0.2">
      <c r="L2865" s="99">
        <f t="shared" si="227"/>
        <v>44654</v>
      </c>
      <c r="M2865" s="3">
        <f t="shared" si="230"/>
        <v>4</v>
      </c>
      <c r="N2865" s="3">
        <f t="shared" si="228"/>
        <v>2022</v>
      </c>
      <c r="O2865" s="3">
        <f t="shared" si="229"/>
        <v>1</v>
      </c>
      <c r="P2865" s="2" t="str">
        <f t="shared" si="231"/>
        <v>WE</v>
      </c>
    </row>
    <row r="2866" spans="12:16" x14ac:dyDescent="0.2">
      <c r="L2866" s="99">
        <f t="shared" si="227"/>
        <v>44655</v>
      </c>
      <c r="M2866" s="3">
        <f t="shared" si="230"/>
        <v>4</v>
      </c>
      <c r="N2866" s="3">
        <f t="shared" si="228"/>
        <v>2022</v>
      </c>
      <c r="O2866" s="3">
        <f t="shared" si="229"/>
        <v>2</v>
      </c>
      <c r="P2866" s="2" t="str">
        <f t="shared" si="231"/>
        <v>WD</v>
      </c>
    </row>
    <row r="2867" spans="12:16" x14ac:dyDescent="0.2">
      <c r="L2867" s="99">
        <f t="shared" si="227"/>
        <v>44656</v>
      </c>
      <c r="M2867" s="3">
        <f t="shared" si="230"/>
        <v>4</v>
      </c>
      <c r="N2867" s="3">
        <f t="shared" si="228"/>
        <v>2022</v>
      </c>
      <c r="O2867" s="3">
        <f t="shared" si="229"/>
        <v>3</v>
      </c>
      <c r="P2867" s="2" t="str">
        <f t="shared" si="231"/>
        <v>WD</v>
      </c>
    </row>
    <row r="2868" spans="12:16" x14ac:dyDescent="0.2">
      <c r="L2868" s="99">
        <f t="shared" ref="L2868:L2931" si="232">+L2867+1</f>
        <v>44657</v>
      </c>
      <c r="M2868" s="3">
        <f t="shared" si="230"/>
        <v>4</v>
      </c>
      <c r="N2868" s="3">
        <f t="shared" si="228"/>
        <v>2022</v>
      </c>
      <c r="O2868" s="3">
        <f t="shared" si="229"/>
        <v>4</v>
      </c>
      <c r="P2868" s="2" t="str">
        <f t="shared" si="231"/>
        <v>WD</v>
      </c>
    </row>
    <row r="2869" spans="12:16" x14ac:dyDescent="0.2">
      <c r="L2869" s="99">
        <f t="shared" si="232"/>
        <v>44658</v>
      </c>
      <c r="M2869" s="3">
        <f t="shared" si="230"/>
        <v>4</v>
      </c>
      <c r="N2869" s="3">
        <f t="shared" si="228"/>
        <v>2022</v>
      </c>
      <c r="O2869" s="3">
        <f t="shared" si="229"/>
        <v>5</v>
      </c>
      <c r="P2869" s="2" t="str">
        <f t="shared" si="231"/>
        <v>WD</v>
      </c>
    </row>
    <row r="2870" spans="12:16" x14ac:dyDescent="0.2">
      <c r="L2870" s="99">
        <f t="shared" si="232"/>
        <v>44659</v>
      </c>
      <c r="M2870" s="3">
        <f t="shared" si="230"/>
        <v>4</v>
      </c>
      <c r="N2870" s="3">
        <f t="shared" si="228"/>
        <v>2022</v>
      </c>
      <c r="O2870" s="3">
        <f t="shared" si="229"/>
        <v>6</v>
      </c>
      <c r="P2870" s="2" t="str">
        <f t="shared" si="231"/>
        <v>WD</v>
      </c>
    </row>
    <row r="2871" spans="12:16" x14ac:dyDescent="0.2">
      <c r="L2871" s="99">
        <f t="shared" si="232"/>
        <v>44660</v>
      </c>
      <c r="M2871" s="3">
        <f t="shared" si="230"/>
        <v>4</v>
      </c>
      <c r="N2871" s="3">
        <f t="shared" si="228"/>
        <v>2022</v>
      </c>
      <c r="O2871" s="3">
        <f t="shared" si="229"/>
        <v>7</v>
      </c>
      <c r="P2871" s="2" t="str">
        <f t="shared" si="231"/>
        <v>WE</v>
      </c>
    </row>
    <row r="2872" spans="12:16" x14ac:dyDescent="0.2">
      <c r="L2872" s="99">
        <f t="shared" si="232"/>
        <v>44661</v>
      </c>
      <c r="M2872" s="3">
        <f t="shared" si="230"/>
        <v>4</v>
      </c>
      <c r="N2872" s="3">
        <f t="shared" si="228"/>
        <v>2022</v>
      </c>
      <c r="O2872" s="3">
        <f t="shared" si="229"/>
        <v>1</v>
      </c>
      <c r="P2872" s="2" t="str">
        <f t="shared" si="231"/>
        <v>WE</v>
      </c>
    </row>
    <row r="2873" spans="12:16" x14ac:dyDescent="0.2">
      <c r="L2873" s="99">
        <f t="shared" si="232"/>
        <v>44662</v>
      </c>
      <c r="M2873" s="3">
        <f t="shared" si="230"/>
        <v>4</v>
      </c>
      <c r="N2873" s="3">
        <f t="shared" si="228"/>
        <v>2022</v>
      </c>
      <c r="O2873" s="3">
        <f t="shared" si="229"/>
        <v>2</v>
      </c>
      <c r="P2873" s="2" t="str">
        <f t="shared" si="231"/>
        <v>WD</v>
      </c>
    </row>
    <row r="2874" spans="12:16" x14ac:dyDescent="0.2">
      <c r="L2874" s="99">
        <f t="shared" si="232"/>
        <v>44663</v>
      </c>
      <c r="M2874" s="3">
        <f t="shared" si="230"/>
        <v>4</v>
      </c>
      <c r="N2874" s="3">
        <f t="shared" si="228"/>
        <v>2022</v>
      </c>
      <c r="O2874" s="3">
        <f t="shared" si="229"/>
        <v>3</v>
      </c>
      <c r="P2874" s="2" t="str">
        <f t="shared" si="231"/>
        <v>WD</v>
      </c>
    </row>
    <row r="2875" spans="12:16" x14ac:dyDescent="0.2">
      <c r="L2875" s="99">
        <f t="shared" si="232"/>
        <v>44664</v>
      </c>
      <c r="M2875" s="3">
        <f t="shared" si="230"/>
        <v>4</v>
      </c>
      <c r="N2875" s="3">
        <f t="shared" si="228"/>
        <v>2022</v>
      </c>
      <c r="O2875" s="3">
        <f t="shared" si="229"/>
        <v>4</v>
      </c>
      <c r="P2875" s="2" t="str">
        <f t="shared" si="231"/>
        <v>WD</v>
      </c>
    </row>
    <row r="2876" spans="12:16" x14ac:dyDescent="0.2">
      <c r="L2876" s="99">
        <f t="shared" si="232"/>
        <v>44665</v>
      </c>
      <c r="M2876" s="3">
        <f t="shared" si="230"/>
        <v>4</v>
      </c>
      <c r="N2876" s="3">
        <f t="shared" si="228"/>
        <v>2022</v>
      </c>
      <c r="O2876" s="3">
        <f t="shared" si="229"/>
        <v>5</v>
      </c>
      <c r="P2876" s="2" t="str">
        <f t="shared" si="231"/>
        <v>WD</v>
      </c>
    </row>
    <row r="2877" spans="12:16" x14ac:dyDescent="0.2">
      <c r="L2877" s="99">
        <f t="shared" si="232"/>
        <v>44666</v>
      </c>
      <c r="M2877" s="3">
        <f t="shared" si="230"/>
        <v>4</v>
      </c>
      <c r="N2877" s="3">
        <f t="shared" si="228"/>
        <v>2022</v>
      </c>
      <c r="O2877" s="3">
        <f t="shared" si="229"/>
        <v>6</v>
      </c>
      <c r="P2877" s="2" t="str">
        <f t="shared" si="231"/>
        <v>WD</v>
      </c>
    </row>
    <row r="2878" spans="12:16" x14ac:dyDescent="0.2">
      <c r="L2878" s="99">
        <f t="shared" si="232"/>
        <v>44667</v>
      </c>
      <c r="M2878" s="3">
        <f t="shared" si="230"/>
        <v>4</v>
      </c>
      <c r="N2878" s="3">
        <f t="shared" si="228"/>
        <v>2022</v>
      </c>
      <c r="O2878" s="3">
        <f t="shared" si="229"/>
        <v>7</v>
      </c>
      <c r="P2878" s="2" t="str">
        <f t="shared" si="231"/>
        <v>WE</v>
      </c>
    </row>
    <row r="2879" spans="12:16" x14ac:dyDescent="0.2">
      <c r="L2879" s="99">
        <f t="shared" si="232"/>
        <v>44668</v>
      </c>
      <c r="M2879" s="3">
        <f t="shared" si="230"/>
        <v>4</v>
      </c>
      <c r="N2879" s="3">
        <f t="shared" ref="N2879:N2942" si="233">YEAR(L2879)</f>
        <v>2022</v>
      </c>
      <c r="O2879" s="3">
        <f t="shared" ref="O2879:O2942" si="234">WEEKDAY(L2879)</f>
        <v>1</v>
      </c>
      <c r="P2879" s="2" t="str">
        <f t="shared" si="231"/>
        <v>WE</v>
      </c>
    </row>
    <row r="2880" spans="12:16" x14ac:dyDescent="0.2">
      <c r="L2880" s="99">
        <f t="shared" si="232"/>
        <v>44669</v>
      </c>
      <c r="M2880" s="3">
        <f t="shared" si="230"/>
        <v>4</v>
      </c>
      <c r="N2880" s="3">
        <f t="shared" si="233"/>
        <v>2022</v>
      </c>
      <c r="O2880" s="3">
        <f t="shared" si="234"/>
        <v>2</v>
      </c>
      <c r="P2880" s="2" t="str">
        <f t="shared" si="231"/>
        <v>WD</v>
      </c>
    </row>
    <row r="2881" spans="12:16" x14ac:dyDescent="0.2">
      <c r="L2881" s="99">
        <f t="shared" si="232"/>
        <v>44670</v>
      </c>
      <c r="M2881" s="3">
        <f t="shared" si="230"/>
        <v>4</v>
      </c>
      <c r="N2881" s="3">
        <f t="shared" si="233"/>
        <v>2022</v>
      </c>
      <c r="O2881" s="3">
        <f t="shared" si="234"/>
        <v>3</v>
      </c>
      <c r="P2881" s="2" t="str">
        <f t="shared" si="231"/>
        <v>WD</v>
      </c>
    </row>
    <row r="2882" spans="12:16" x14ac:dyDescent="0.2">
      <c r="L2882" s="99">
        <f t="shared" si="232"/>
        <v>44671</v>
      </c>
      <c r="M2882" s="3">
        <f t="shared" si="230"/>
        <v>4</v>
      </c>
      <c r="N2882" s="3">
        <f t="shared" si="233"/>
        <v>2022</v>
      </c>
      <c r="O2882" s="3">
        <f t="shared" si="234"/>
        <v>4</v>
      </c>
      <c r="P2882" s="2" t="str">
        <f t="shared" si="231"/>
        <v>WD</v>
      </c>
    </row>
    <row r="2883" spans="12:16" x14ac:dyDescent="0.2">
      <c r="L2883" s="99">
        <f t="shared" si="232"/>
        <v>44672</v>
      </c>
      <c r="M2883" s="3">
        <f t="shared" ref="M2883:M2946" si="235">MONTH(L2883)</f>
        <v>4</v>
      </c>
      <c r="N2883" s="3">
        <f t="shared" si="233"/>
        <v>2022</v>
      </c>
      <c r="O2883" s="3">
        <f t="shared" si="234"/>
        <v>5</v>
      </c>
      <c r="P2883" s="2" t="str">
        <f t="shared" ref="P2883:P2946" si="236">IF(O2883=1,"WE",IF(O2883=7,"WE","WD"))</f>
        <v>WD</v>
      </c>
    </row>
    <row r="2884" spans="12:16" x14ac:dyDescent="0.2">
      <c r="L2884" s="99">
        <f t="shared" si="232"/>
        <v>44673</v>
      </c>
      <c r="M2884" s="3">
        <f t="shared" si="235"/>
        <v>4</v>
      </c>
      <c r="N2884" s="3">
        <f t="shared" si="233"/>
        <v>2022</v>
      </c>
      <c r="O2884" s="3">
        <f t="shared" si="234"/>
        <v>6</v>
      </c>
      <c r="P2884" s="2" t="str">
        <f t="shared" si="236"/>
        <v>WD</v>
      </c>
    </row>
    <row r="2885" spans="12:16" x14ac:dyDescent="0.2">
      <c r="L2885" s="99">
        <f t="shared" si="232"/>
        <v>44674</v>
      </c>
      <c r="M2885" s="3">
        <f t="shared" si="235"/>
        <v>4</v>
      </c>
      <c r="N2885" s="3">
        <f t="shared" si="233"/>
        <v>2022</v>
      </c>
      <c r="O2885" s="3">
        <f t="shared" si="234"/>
        <v>7</v>
      </c>
      <c r="P2885" s="2" t="str">
        <f t="shared" si="236"/>
        <v>WE</v>
      </c>
    </row>
    <row r="2886" spans="12:16" x14ac:dyDescent="0.2">
      <c r="L2886" s="99">
        <f t="shared" si="232"/>
        <v>44675</v>
      </c>
      <c r="M2886" s="3">
        <f t="shared" si="235"/>
        <v>4</v>
      </c>
      <c r="N2886" s="3">
        <f t="shared" si="233"/>
        <v>2022</v>
      </c>
      <c r="O2886" s="3">
        <f t="shared" si="234"/>
        <v>1</v>
      </c>
      <c r="P2886" s="2" t="str">
        <f t="shared" si="236"/>
        <v>WE</v>
      </c>
    </row>
    <row r="2887" spans="12:16" x14ac:dyDescent="0.2">
      <c r="L2887" s="99">
        <f t="shared" si="232"/>
        <v>44676</v>
      </c>
      <c r="M2887" s="3">
        <f t="shared" si="235"/>
        <v>4</v>
      </c>
      <c r="N2887" s="3">
        <f t="shared" si="233"/>
        <v>2022</v>
      </c>
      <c r="O2887" s="3">
        <f t="shared" si="234"/>
        <v>2</v>
      </c>
      <c r="P2887" s="2" t="str">
        <f t="shared" si="236"/>
        <v>WD</v>
      </c>
    </row>
    <row r="2888" spans="12:16" x14ac:dyDescent="0.2">
      <c r="L2888" s="99">
        <f t="shared" si="232"/>
        <v>44677</v>
      </c>
      <c r="M2888" s="3">
        <f t="shared" si="235"/>
        <v>4</v>
      </c>
      <c r="N2888" s="3">
        <f t="shared" si="233"/>
        <v>2022</v>
      </c>
      <c r="O2888" s="3">
        <f t="shared" si="234"/>
        <v>3</v>
      </c>
      <c r="P2888" s="2" t="str">
        <f t="shared" si="236"/>
        <v>WD</v>
      </c>
    </row>
    <row r="2889" spans="12:16" x14ac:dyDescent="0.2">
      <c r="L2889" s="99">
        <f t="shared" si="232"/>
        <v>44678</v>
      </c>
      <c r="M2889" s="3">
        <f t="shared" si="235"/>
        <v>4</v>
      </c>
      <c r="N2889" s="3">
        <f t="shared" si="233"/>
        <v>2022</v>
      </c>
      <c r="O2889" s="3">
        <f t="shared" si="234"/>
        <v>4</v>
      </c>
      <c r="P2889" s="2" t="str">
        <f t="shared" si="236"/>
        <v>WD</v>
      </c>
    </row>
    <row r="2890" spans="12:16" x14ac:dyDescent="0.2">
      <c r="L2890" s="99">
        <f t="shared" si="232"/>
        <v>44679</v>
      </c>
      <c r="M2890" s="3">
        <f t="shared" si="235"/>
        <v>4</v>
      </c>
      <c r="N2890" s="3">
        <f t="shared" si="233"/>
        <v>2022</v>
      </c>
      <c r="O2890" s="3">
        <f t="shared" si="234"/>
        <v>5</v>
      </c>
      <c r="P2890" s="2" t="str">
        <f t="shared" si="236"/>
        <v>WD</v>
      </c>
    </row>
    <row r="2891" spans="12:16" x14ac:dyDescent="0.2">
      <c r="L2891" s="99">
        <f t="shared" si="232"/>
        <v>44680</v>
      </c>
      <c r="M2891" s="3">
        <f t="shared" si="235"/>
        <v>4</v>
      </c>
      <c r="N2891" s="3">
        <f t="shared" si="233"/>
        <v>2022</v>
      </c>
      <c r="O2891" s="3">
        <f t="shared" si="234"/>
        <v>6</v>
      </c>
      <c r="P2891" s="2" t="str">
        <f t="shared" si="236"/>
        <v>WD</v>
      </c>
    </row>
    <row r="2892" spans="12:16" x14ac:dyDescent="0.2">
      <c r="L2892" s="99">
        <f t="shared" si="232"/>
        <v>44681</v>
      </c>
      <c r="M2892" s="3">
        <f t="shared" si="235"/>
        <v>4</v>
      </c>
      <c r="N2892" s="3">
        <f t="shared" si="233"/>
        <v>2022</v>
      </c>
      <c r="O2892" s="3">
        <f t="shared" si="234"/>
        <v>7</v>
      </c>
      <c r="P2892" s="2" t="str">
        <f t="shared" si="236"/>
        <v>WE</v>
      </c>
    </row>
    <row r="2893" spans="12:16" x14ac:dyDescent="0.2">
      <c r="L2893" s="99">
        <f t="shared" si="232"/>
        <v>44682</v>
      </c>
      <c r="M2893" s="3">
        <f t="shared" si="235"/>
        <v>5</v>
      </c>
      <c r="N2893" s="3">
        <f t="shared" si="233"/>
        <v>2022</v>
      </c>
      <c r="O2893" s="3">
        <f t="shared" si="234"/>
        <v>1</v>
      </c>
      <c r="P2893" s="2" t="str">
        <f t="shared" si="236"/>
        <v>WE</v>
      </c>
    </row>
    <row r="2894" spans="12:16" x14ac:dyDescent="0.2">
      <c r="L2894" s="99">
        <f t="shared" si="232"/>
        <v>44683</v>
      </c>
      <c r="M2894" s="3">
        <f t="shared" si="235"/>
        <v>5</v>
      </c>
      <c r="N2894" s="3">
        <f t="shared" si="233"/>
        <v>2022</v>
      </c>
      <c r="O2894" s="3">
        <f t="shared" si="234"/>
        <v>2</v>
      </c>
      <c r="P2894" s="2" t="str">
        <f t="shared" si="236"/>
        <v>WD</v>
      </c>
    </row>
    <row r="2895" spans="12:16" x14ac:dyDescent="0.2">
      <c r="L2895" s="99">
        <f t="shared" si="232"/>
        <v>44684</v>
      </c>
      <c r="M2895" s="3">
        <f t="shared" si="235"/>
        <v>5</v>
      </c>
      <c r="N2895" s="3">
        <f t="shared" si="233"/>
        <v>2022</v>
      </c>
      <c r="O2895" s="3">
        <f t="shared" si="234"/>
        <v>3</v>
      </c>
      <c r="P2895" s="2" t="str">
        <f t="shared" si="236"/>
        <v>WD</v>
      </c>
    </row>
    <row r="2896" spans="12:16" x14ac:dyDescent="0.2">
      <c r="L2896" s="99">
        <f t="shared" si="232"/>
        <v>44685</v>
      </c>
      <c r="M2896" s="3">
        <f t="shared" si="235"/>
        <v>5</v>
      </c>
      <c r="N2896" s="3">
        <f t="shared" si="233"/>
        <v>2022</v>
      </c>
      <c r="O2896" s="3">
        <f t="shared" si="234"/>
        <v>4</v>
      </c>
      <c r="P2896" s="2" t="str">
        <f t="shared" si="236"/>
        <v>WD</v>
      </c>
    </row>
    <row r="2897" spans="12:16" x14ac:dyDescent="0.2">
      <c r="L2897" s="99">
        <f t="shared" si="232"/>
        <v>44686</v>
      </c>
      <c r="M2897" s="3">
        <f t="shared" si="235"/>
        <v>5</v>
      </c>
      <c r="N2897" s="3">
        <f t="shared" si="233"/>
        <v>2022</v>
      </c>
      <c r="O2897" s="3">
        <f t="shared" si="234"/>
        <v>5</v>
      </c>
      <c r="P2897" s="2" t="str">
        <f t="shared" si="236"/>
        <v>WD</v>
      </c>
    </row>
    <row r="2898" spans="12:16" x14ac:dyDescent="0.2">
      <c r="L2898" s="99">
        <f t="shared" si="232"/>
        <v>44687</v>
      </c>
      <c r="M2898" s="3">
        <f t="shared" si="235"/>
        <v>5</v>
      </c>
      <c r="N2898" s="3">
        <f t="shared" si="233"/>
        <v>2022</v>
      </c>
      <c r="O2898" s="3">
        <f t="shared" si="234"/>
        <v>6</v>
      </c>
      <c r="P2898" s="2" t="str">
        <f t="shared" si="236"/>
        <v>WD</v>
      </c>
    </row>
    <row r="2899" spans="12:16" x14ac:dyDescent="0.2">
      <c r="L2899" s="99">
        <f t="shared" si="232"/>
        <v>44688</v>
      </c>
      <c r="M2899" s="3">
        <f t="shared" si="235"/>
        <v>5</v>
      </c>
      <c r="N2899" s="3">
        <f t="shared" si="233"/>
        <v>2022</v>
      </c>
      <c r="O2899" s="3">
        <f t="shared" si="234"/>
        <v>7</v>
      </c>
      <c r="P2899" s="2" t="str">
        <f t="shared" si="236"/>
        <v>WE</v>
      </c>
    </row>
    <row r="2900" spans="12:16" x14ac:dyDescent="0.2">
      <c r="L2900" s="99">
        <f t="shared" si="232"/>
        <v>44689</v>
      </c>
      <c r="M2900" s="3">
        <f t="shared" si="235"/>
        <v>5</v>
      </c>
      <c r="N2900" s="3">
        <f t="shared" si="233"/>
        <v>2022</v>
      </c>
      <c r="O2900" s="3">
        <f t="shared" si="234"/>
        <v>1</v>
      </c>
      <c r="P2900" s="2" t="str">
        <f t="shared" si="236"/>
        <v>WE</v>
      </c>
    </row>
    <row r="2901" spans="12:16" x14ac:dyDescent="0.2">
      <c r="L2901" s="99">
        <f t="shared" si="232"/>
        <v>44690</v>
      </c>
      <c r="M2901" s="3">
        <f t="shared" si="235"/>
        <v>5</v>
      </c>
      <c r="N2901" s="3">
        <f t="shared" si="233"/>
        <v>2022</v>
      </c>
      <c r="O2901" s="3">
        <f t="shared" si="234"/>
        <v>2</v>
      </c>
      <c r="P2901" s="2" t="str">
        <f t="shared" si="236"/>
        <v>WD</v>
      </c>
    </row>
    <row r="2902" spans="12:16" x14ac:dyDescent="0.2">
      <c r="L2902" s="99">
        <f t="shared" si="232"/>
        <v>44691</v>
      </c>
      <c r="M2902" s="3">
        <f t="shared" si="235"/>
        <v>5</v>
      </c>
      <c r="N2902" s="3">
        <f t="shared" si="233"/>
        <v>2022</v>
      </c>
      <c r="O2902" s="3">
        <f t="shared" si="234"/>
        <v>3</v>
      </c>
      <c r="P2902" s="2" t="str">
        <f t="shared" si="236"/>
        <v>WD</v>
      </c>
    </row>
    <row r="2903" spans="12:16" x14ac:dyDescent="0.2">
      <c r="L2903" s="99">
        <f t="shared" si="232"/>
        <v>44692</v>
      </c>
      <c r="M2903" s="3">
        <f t="shared" si="235"/>
        <v>5</v>
      </c>
      <c r="N2903" s="3">
        <f t="shared" si="233"/>
        <v>2022</v>
      </c>
      <c r="O2903" s="3">
        <f t="shared" si="234"/>
        <v>4</v>
      </c>
      <c r="P2903" s="2" t="str">
        <f t="shared" si="236"/>
        <v>WD</v>
      </c>
    </row>
    <row r="2904" spans="12:16" x14ac:dyDescent="0.2">
      <c r="L2904" s="99">
        <f t="shared" si="232"/>
        <v>44693</v>
      </c>
      <c r="M2904" s="3">
        <f t="shared" si="235"/>
        <v>5</v>
      </c>
      <c r="N2904" s="3">
        <f t="shared" si="233"/>
        <v>2022</v>
      </c>
      <c r="O2904" s="3">
        <f t="shared" si="234"/>
        <v>5</v>
      </c>
      <c r="P2904" s="2" t="str">
        <f t="shared" si="236"/>
        <v>WD</v>
      </c>
    </row>
    <row r="2905" spans="12:16" x14ac:dyDescent="0.2">
      <c r="L2905" s="99">
        <f t="shared" si="232"/>
        <v>44694</v>
      </c>
      <c r="M2905" s="3">
        <f t="shared" si="235"/>
        <v>5</v>
      </c>
      <c r="N2905" s="3">
        <f t="shared" si="233"/>
        <v>2022</v>
      </c>
      <c r="O2905" s="3">
        <f t="shared" si="234"/>
        <v>6</v>
      </c>
      <c r="P2905" s="2" t="str">
        <f t="shared" si="236"/>
        <v>WD</v>
      </c>
    </row>
    <row r="2906" spans="12:16" x14ac:dyDescent="0.2">
      <c r="L2906" s="99">
        <f t="shared" si="232"/>
        <v>44695</v>
      </c>
      <c r="M2906" s="3">
        <f t="shared" si="235"/>
        <v>5</v>
      </c>
      <c r="N2906" s="3">
        <f t="shared" si="233"/>
        <v>2022</v>
      </c>
      <c r="O2906" s="3">
        <f t="shared" si="234"/>
        <v>7</v>
      </c>
      <c r="P2906" s="2" t="str">
        <f t="shared" si="236"/>
        <v>WE</v>
      </c>
    </row>
    <row r="2907" spans="12:16" x14ac:dyDescent="0.2">
      <c r="L2907" s="99">
        <f t="shared" si="232"/>
        <v>44696</v>
      </c>
      <c r="M2907" s="3">
        <f t="shared" si="235"/>
        <v>5</v>
      </c>
      <c r="N2907" s="3">
        <f t="shared" si="233"/>
        <v>2022</v>
      </c>
      <c r="O2907" s="3">
        <f t="shared" si="234"/>
        <v>1</v>
      </c>
      <c r="P2907" s="2" t="str">
        <f t="shared" si="236"/>
        <v>WE</v>
      </c>
    </row>
    <row r="2908" spans="12:16" x14ac:dyDescent="0.2">
      <c r="L2908" s="99">
        <f t="shared" si="232"/>
        <v>44697</v>
      </c>
      <c r="M2908" s="3">
        <f t="shared" si="235"/>
        <v>5</v>
      </c>
      <c r="N2908" s="3">
        <f t="shared" si="233"/>
        <v>2022</v>
      </c>
      <c r="O2908" s="3">
        <f t="shared" si="234"/>
        <v>2</v>
      </c>
      <c r="P2908" s="2" t="str">
        <f t="shared" si="236"/>
        <v>WD</v>
      </c>
    </row>
    <row r="2909" spans="12:16" x14ac:dyDescent="0.2">
      <c r="L2909" s="99">
        <f t="shared" si="232"/>
        <v>44698</v>
      </c>
      <c r="M2909" s="3">
        <f t="shared" si="235"/>
        <v>5</v>
      </c>
      <c r="N2909" s="3">
        <f t="shared" si="233"/>
        <v>2022</v>
      </c>
      <c r="O2909" s="3">
        <f t="shared" si="234"/>
        <v>3</v>
      </c>
      <c r="P2909" s="2" t="str">
        <f t="shared" si="236"/>
        <v>WD</v>
      </c>
    </row>
    <row r="2910" spans="12:16" x14ac:dyDescent="0.2">
      <c r="L2910" s="99">
        <f t="shared" si="232"/>
        <v>44699</v>
      </c>
      <c r="M2910" s="3">
        <f t="shared" si="235"/>
        <v>5</v>
      </c>
      <c r="N2910" s="3">
        <f t="shared" si="233"/>
        <v>2022</v>
      </c>
      <c r="O2910" s="3">
        <f t="shared" si="234"/>
        <v>4</v>
      </c>
      <c r="P2910" s="2" t="str">
        <f t="shared" si="236"/>
        <v>WD</v>
      </c>
    </row>
    <row r="2911" spans="12:16" x14ac:dyDescent="0.2">
      <c r="L2911" s="99">
        <f t="shared" si="232"/>
        <v>44700</v>
      </c>
      <c r="M2911" s="3">
        <f t="shared" si="235"/>
        <v>5</v>
      </c>
      <c r="N2911" s="3">
        <f t="shared" si="233"/>
        <v>2022</v>
      </c>
      <c r="O2911" s="3">
        <f t="shared" si="234"/>
        <v>5</v>
      </c>
      <c r="P2911" s="2" t="str">
        <f t="shared" si="236"/>
        <v>WD</v>
      </c>
    </row>
    <row r="2912" spans="12:16" x14ac:dyDescent="0.2">
      <c r="L2912" s="99">
        <f t="shared" si="232"/>
        <v>44701</v>
      </c>
      <c r="M2912" s="3">
        <f t="shared" si="235"/>
        <v>5</v>
      </c>
      <c r="N2912" s="3">
        <f t="shared" si="233"/>
        <v>2022</v>
      </c>
      <c r="O2912" s="3">
        <f t="shared" si="234"/>
        <v>6</v>
      </c>
      <c r="P2912" s="2" t="str">
        <f t="shared" si="236"/>
        <v>WD</v>
      </c>
    </row>
    <row r="2913" spans="12:16" x14ac:dyDescent="0.2">
      <c r="L2913" s="99">
        <f t="shared" si="232"/>
        <v>44702</v>
      </c>
      <c r="M2913" s="3">
        <f t="shared" si="235"/>
        <v>5</v>
      </c>
      <c r="N2913" s="3">
        <f t="shared" si="233"/>
        <v>2022</v>
      </c>
      <c r="O2913" s="3">
        <f t="shared" si="234"/>
        <v>7</v>
      </c>
      <c r="P2913" s="2" t="str">
        <f t="shared" si="236"/>
        <v>WE</v>
      </c>
    </row>
    <row r="2914" spans="12:16" x14ac:dyDescent="0.2">
      <c r="L2914" s="99">
        <f t="shared" si="232"/>
        <v>44703</v>
      </c>
      <c r="M2914" s="3">
        <f t="shared" si="235"/>
        <v>5</v>
      </c>
      <c r="N2914" s="3">
        <f t="shared" si="233"/>
        <v>2022</v>
      </c>
      <c r="O2914" s="3">
        <f t="shared" si="234"/>
        <v>1</v>
      </c>
      <c r="P2914" s="2" t="str">
        <f t="shared" si="236"/>
        <v>WE</v>
      </c>
    </row>
    <row r="2915" spans="12:16" x14ac:dyDescent="0.2">
      <c r="L2915" s="99">
        <f t="shared" si="232"/>
        <v>44704</v>
      </c>
      <c r="M2915" s="3">
        <f t="shared" si="235"/>
        <v>5</v>
      </c>
      <c r="N2915" s="3">
        <f t="shared" si="233"/>
        <v>2022</v>
      </c>
      <c r="O2915" s="3">
        <f t="shared" si="234"/>
        <v>2</v>
      </c>
      <c r="P2915" s="2" t="str">
        <f t="shared" si="236"/>
        <v>WD</v>
      </c>
    </row>
    <row r="2916" spans="12:16" x14ac:dyDescent="0.2">
      <c r="L2916" s="99">
        <f t="shared" si="232"/>
        <v>44705</v>
      </c>
      <c r="M2916" s="3">
        <f t="shared" si="235"/>
        <v>5</v>
      </c>
      <c r="N2916" s="3">
        <f t="shared" si="233"/>
        <v>2022</v>
      </c>
      <c r="O2916" s="3">
        <f t="shared" si="234"/>
        <v>3</v>
      </c>
      <c r="P2916" s="2" t="str">
        <f t="shared" si="236"/>
        <v>WD</v>
      </c>
    </row>
    <row r="2917" spans="12:16" x14ac:dyDescent="0.2">
      <c r="L2917" s="99">
        <f t="shared" si="232"/>
        <v>44706</v>
      </c>
      <c r="M2917" s="3">
        <f t="shared" si="235"/>
        <v>5</v>
      </c>
      <c r="N2917" s="3">
        <f t="shared" si="233"/>
        <v>2022</v>
      </c>
      <c r="O2917" s="3">
        <f t="shared" si="234"/>
        <v>4</v>
      </c>
      <c r="P2917" s="2" t="str">
        <f t="shared" si="236"/>
        <v>WD</v>
      </c>
    </row>
    <row r="2918" spans="12:16" x14ac:dyDescent="0.2">
      <c r="L2918" s="99">
        <f t="shared" si="232"/>
        <v>44707</v>
      </c>
      <c r="M2918" s="3">
        <f t="shared" si="235"/>
        <v>5</v>
      </c>
      <c r="N2918" s="3">
        <f t="shared" si="233"/>
        <v>2022</v>
      </c>
      <c r="O2918" s="3">
        <f t="shared" si="234"/>
        <v>5</v>
      </c>
      <c r="P2918" s="2" t="str">
        <f t="shared" si="236"/>
        <v>WD</v>
      </c>
    </row>
    <row r="2919" spans="12:16" x14ac:dyDescent="0.2">
      <c r="L2919" s="99">
        <f t="shared" si="232"/>
        <v>44708</v>
      </c>
      <c r="M2919" s="3">
        <f t="shared" si="235"/>
        <v>5</v>
      </c>
      <c r="N2919" s="3">
        <f t="shared" si="233"/>
        <v>2022</v>
      </c>
      <c r="O2919" s="3">
        <f t="shared" si="234"/>
        <v>6</v>
      </c>
      <c r="P2919" s="2" t="str">
        <f t="shared" si="236"/>
        <v>WD</v>
      </c>
    </row>
    <row r="2920" spans="12:16" x14ac:dyDescent="0.2">
      <c r="L2920" s="99">
        <f t="shared" si="232"/>
        <v>44709</v>
      </c>
      <c r="M2920" s="3">
        <f t="shared" si="235"/>
        <v>5</v>
      </c>
      <c r="N2920" s="3">
        <f t="shared" si="233"/>
        <v>2022</v>
      </c>
      <c r="O2920" s="3">
        <f t="shared" si="234"/>
        <v>7</v>
      </c>
      <c r="P2920" s="2" t="str">
        <f t="shared" si="236"/>
        <v>WE</v>
      </c>
    </row>
    <row r="2921" spans="12:16" x14ac:dyDescent="0.2">
      <c r="L2921" s="99">
        <f t="shared" si="232"/>
        <v>44710</v>
      </c>
      <c r="M2921" s="3">
        <f t="shared" si="235"/>
        <v>5</v>
      </c>
      <c r="N2921" s="3">
        <f t="shared" si="233"/>
        <v>2022</v>
      </c>
      <c r="O2921" s="3">
        <f t="shared" si="234"/>
        <v>1</v>
      </c>
      <c r="P2921" s="2" t="str">
        <f t="shared" si="236"/>
        <v>WE</v>
      </c>
    </row>
    <row r="2922" spans="12:16" x14ac:dyDescent="0.2">
      <c r="L2922" s="99">
        <f t="shared" si="232"/>
        <v>44711</v>
      </c>
      <c r="M2922" s="3">
        <f t="shared" si="235"/>
        <v>5</v>
      </c>
      <c r="N2922" s="3">
        <f t="shared" si="233"/>
        <v>2022</v>
      </c>
      <c r="O2922" s="3">
        <f t="shared" si="234"/>
        <v>2</v>
      </c>
      <c r="P2922" s="2" t="str">
        <f t="shared" si="236"/>
        <v>WD</v>
      </c>
    </row>
    <row r="2923" spans="12:16" x14ac:dyDescent="0.2">
      <c r="L2923" s="99">
        <f t="shared" si="232"/>
        <v>44712</v>
      </c>
      <c r="M2923" s="3">
        <f t="shared" si="235"/>
        <v>5</v>
      </c>
      <c r="N2923" s="3">
        <f t="shared" si="233"/>
        <v>2022</v>
      </c>
      <c r="O2923" s="3">
        <f t="shared" si="234"/>
        <v>3</v>
      </c>
      <c r="P2923" s="2" t="str">
        <f t="shared" si="236"/>
        <v>WD</v>
      </c>
    </row>
    <row r="2924" spans="12:16" x14ac:dyDescent="0.2">
      <c r="L2924" s="99">
        <f t="shared" si="232"/>
        <v>44713</v>
      </c>
      <c r="M2924" s="3">
        <f t="shared" si="235"/>
        <v>6</v>
      </c>
      <c r="N2924" s="3">
        <f t="shared" si="233"/>
        <v>2022</v>
      </c>
      <c r="O2924" s="3">
        <f t="shared" si="234"/>
        <v>4</v>
      </c>
      <c r="P2924" s="2" t="str">
        <f t="shared" si="236"/>
        <v>WD</v>
      </c>
    </row>
    <row r="2925" spans="12:16" x14ac:dyDescent="0.2">
      <c r="L2925" s="99">
        <f t="shared" si="232"/>
        <v>44714</v>
      </c>
      <c r="M2925" s="3">
        <f t="shared" si="235"/>
        <v>6</v>
      </c>
      <c r="N2925" s="3">
        <f t="shared" si="233"/>
        <v>2022</v>
      </c>
      <c r="O2925" s="3">
        <f t="shared" si="234"/>
        <v>5</v>
      </c>
      <c r="P2925" s="2" t="str">
        <f t="shared" si="236"/>
        <v>WD</v>
      </c>
    </row>
    <row r="2926" spans="12:16" x14ac:dyDescent="0.2">
      <c r="L2926" s="99">
        <f t="shared" si="232"/>
        <v>44715</v>
      </c>
      <c r="M2926" s="3">
        <f t="shared" si="235"/>
        <v>6</v>
      </c>
      <c r="N2926" s="3">
        <f t="shared" si="233"/>
        <v>2022</v>
      </c>
      <c r="O2926" s="3">
        <f t="shared" si="234"/>
        <v>6</v>
      </c>
      <c r="P2926" s="2" t="str">
        <f t="shared" si="236"/>
        <v>WD</v>
      </c>
    </row>
    <row r="2927" spans="12:16" x14ac:dyDescent="0.2">
      <c r="L2927" s="99">
        <f t="shared" si="232"/>
        <v>44716</v>
      </c>
      <c r="M2927" s="3">
        <f t="shared" si="235"/>
        <v>6</v>
      </c>
      <c r="N2927" s="3">
        <f t="shared" si="233"/>
        <v>2022</v>
      </c>
      <c r="O2927" s="3">
        <f t="shared" si="234"/>
        <v>7</v>
      </c>
      <c r="P2927" s="2" t="str">
        <f t="shared" si="236"/>
        <v>WE</v>
      </c>
    </row>
    <row r="2928" spans="12:16" x14ac:dyDescent="0.2">
      <c r="L2928" s="99">
        <f t="shared" si="232"/>
        <v>44717</v>
      </c>
      <c r="M2928" s="3">
        <f t="shared" si="235"/>
        <v>6</v>
      </c>
      <c r="N2928" s="3">
        <f t="shared" si="233"/>
        <v>2022</v>
      </c>
      <c r="O2928" s="3">
        <f t="shared" si="234"/>
        <v>1</v>
      </c>
      <c r="P2928" s="2" t="str">
        <f t="shared" si="236"/>
        <v>WE</v>
      </c>
    </row>
    <row r="2929" spans="12:16" x14ac:dyDescent="0.2">
      <c r="L2929" s="99">
        <f t="shared" si="232"/>
        <v>44718</v>
      </c>
      <c r="M2929" s="3">
        <f t="shared" si="235"/>
        <v>6</v>
      </c>
      <c r="N2929" s="3">
        <f t="shared" si="233"/>
        <v>2022</v>
      </c>
      <c r="O2929" s="3">
        <f t="shared" si="234"/>
        <v>2</v>
      </c>
      <c r="P2929" s="2" t="str">
        <f t="shared" si="236"/>
        <v>WD</v>
      </c>
    </row>
    <row r="2930" spans="12:16" x14ac:dyDescent="0.2">
      <c r="L2930" s="99">
        <f t="shared" si="232"/>
        <v>44719</v>
      </c>
      <c r="M2930" s="3">
        <f t="shared" si="235"/>
        <v>6</v>
      </c>
      <c r="N2930" s="3">
        <f t="shared" si="233"/>
        <v>2022</v>
      </c>
      <c r="O2930" s="3">
        <f t="shared" si="234"/>
        <v>3</v>
      </c>
      <c r="P2930" s="2" t="str">
        <f t="shared" si="236"/>
        <v>WD</v>
      </c>
    </row>
    <row r="2931" spans="12:16" x14ac:dyDescent="0.2">
      <c r="L2931" s="99">
        <f t="shared" si="232"/>
        <v>44720</v>
      </c>
      <c r="M2931" s="3">
        <f t="shared" si="235"/>
        <v>6</v>
      </c>
      <c r="N2931" s="3">
        <f t="shared" si="233"/>
        <v>2022</v>
      </c>
      <c r="O2931" s="3">
        <f t="shared" si="234"/>
        <v>4</v>
      </c>
      <c r="P2931" s="2" t="str">
        <f t="shared" si="236"/>
        <v>WD</v>
      </c>
    </row>
    <row r="2932" spans="12:16" x14ac:dyDescent="0.2">
      <c r="L2932" s="99">
        <f t="shared" ref="L2932:L2995" si="237">+L2931+1</f>
        <v>44721</v>
      </c>
      <c r="M2932" s="3">
        <f t="shared" si="235"/>
        <v>6</v>
      </c>
      <c r="N2932" s="3">
        <f t="shared" si="233"/>
        <v>2022</v>
      </c>
      <c r="O2932" s="3">
        <f t="shared" si="234"/>
        <v>5</v>
      </c>
      <c r="P2932" s="2" t="str">
        <f t="shared" si="236"/>
        <v>WD</v>
      </c>
    </row>
    <row r="2933" spans="12:16" x14ac:dyDescent="0.2">
      <c r="L2933" s="99">
        <f t="shared" si="237"/>
        <v>44722</v>
      </c>
      <c r="M2933" s="3">
        <f t="shared" si="235"/>
        <v>6</v>
      </c>
      <c r="N2933" s="3">
        <f t="shared" si="233"/>
        <v>2022</v>
      </c>
      <c r="O2933" s="3">
        <f t="shared" si="234"/>
        <v>6</v>
      </c>
      <c r="P2933" s="2" t="str">
        <f t="shared" si="236"/>
        <v>WD</v>
      </c>
    </row>
    <row r="2934" spans="12:16" x14ac:dyDescent="0.2">
      <c r="L2934" s="99">
        <f t="shared" si="237"/>
        <v>44723</v>
      </c>
      <c r="M2934" s="3">
        <f t="shared" si="235"/>
        <v>6</v>
      </c>
      <c r="N2934" s="3">
        <f t="shared" si="233"/>
        <v>2022</v>
      </c>
      <c r="O2934" s="3">
        <f t="shared" si="234"/>
        <v>7</v>
      </c>
      <c r="P2934" s="2" t="str">
        <f t="shared" si="236"/>
        <v>WE</v>
      </c>
    </row>
    <row r="2935" spans="12:16" x14ac:dyDescent="0.2">
      <c r="L2935" s="99">
        <f t="shared" si="237"/>
        <v>44724</v>
      </c>
      <c r="M2935" s="3">
        <f t="shared" si="235"/>
        <v>6</v>
      </c>
      <c r="N2935" s="3">
        <f t="shared" si="233"/>
        <v>2022</v>
      </c>
      <c r="O2935" s="3">
        <f t="shared" si="234"/>
        <v>1</v>
      </c>
      <c r="P2935" s="2" t="str">
        <f t="shared" si="236"/>
        <v>WE</v>
      </c>
    </row>
    <row r="2936" spans="12:16" x14ac:dyDescent="0.2">
      <c r="L2936" s="99">
        <f t="shared" si="237"/>
        <v>44725</v>
      </c>
      <c r="M2936" s="3">
        <f t="shared" si="235"/>
        <v>6</v>
      </c>
      <c r="N2936" s="3">
        <f t="shared" si="233"/>
        <v>2022</v>
      </c>
      <c r="O2936" s="3">
        <f t="shared" si="234"/>
        <v>2</v>
      </c>
      <c r="P2936" s="2" t="str">
        <f t="shared" si="236"/>
        <v>WD</v>
      </c>
    </row>
    <row r="2937" spans="12:16" x14ac:dyDescent="0.2">
      <c r="L2937" s="99">
        <f t="shared" si="237"/>
        <v>44726</v>
      </c>
      <c r="M2937" s="3">
        <f t="shared" si="235"/>
        <v>6</v>
      </c>
      <c r="N2937" s="3">
        <f t="shared" si="233"/>
        <v>2022</v>
      </c>
      <c r="O2937" s="3">
        <f t="shared" si="234"/>
        <v>3</v>
      </c>
      <c r="P2937" s="2" t="str">
        <f t="shared" si="236"/>
        <v>WD</v>
      </c>
    </row>
    <row r="2938" spans="12:16" x14ac:dyDescent="0.2">
      <c r="L2938" s="99">
        <f t="shared" si="237"/>
        <v>44727</v>
      </c>
      <c r="M2938" s="3">
        <f t="shared" si="235"/>
        <v>6</v>
      </c>
      <c r="N2938" s="3">
        <f t="shared" si="233"/>
        <v>2022</v>
      </c>
      <c r="O2938" s="3">
        <f t="shared" si="234"/>
        <v>4</v>
      </c>
      <c r="P2938" s="2" t="str">
        <f t="shared" si="236"/>
        <v>WD</v>
      </c>
    </row>
    <row r="2939" spans="12:16" x14ac:dyDescent="0.2">
      <c r="L2939" s="99">
        <f t="shared" si="237"/>
        <v>44728</v>
      </c>
      <c r="M2939" s="3">
        <f t="shared" si="235"/>
        <v>6</v>
      </c>
      <c r="N2939" s="3">
        <f t="shared" si="233"/>
        <v>2022</v>
      </c>
      <c r="O2939" s="3">
        <f t="shared" si="234"/>
        <v>5</v>
      </c>
      <c r="P2939" s="2" t="str">
        <f t="shared" si="236"/>
        <v>WD</v>
      </c>
    </row>
    <row r="2940" spans="12:16" x14ac:dyDescent="0.2">
      <c r="L2940" s="99">
        <f t="shared" si="237"/>
        <v>44729</v>
      </c>
      <c r="M2940" s="3">
        <f t="shared" si="235"/>
        <v>6</v>
      </c>
      <c r="N2940" s="3">
        <f t="shared" si="233"/>
        <v>2022</v>
      </c>
      <c r="O2940" s="3">
        <f t="shared" si="234"/>
        <v>6</v>
      </c>
      <c r="P2940" s="2" t="str">
        <f t="shared" si="236"/>
        <v>WD</v>
      </c>
    </row>
    <row r="2941" spans="12:16" x14ac:dyDescent="0.2">
      <c r="L2941" s="99">
        <f t="shared" si="237"/>
        <v>44730</v>
      </c>
      <c r="M2941" s="3">
        <f t="shared" si="235"/>
        <v>6</v>
      </c>
      <c r="N2941" s="3">
        <f t="shared" si="233"/>
        <v>2022</v>
      </c>
      <c r="O2941" s="3">
        <f t="shared" si="234"/>
        <v>7</v>
      </c>
      <c r="P2941" s="2" t="str">
        <f t="shared" si="236"/>
        <v>WE</v>
      </c>
    </row>
    <row r="2942" spans="12:16" x14ac:dyDescent="0.2">
      <c r="L2942" s="99">
        <f t="shared" si="237"/>
        <v>44731</v>
      </c>
      <c r="M2942" s="3">
        <f t="shared" si="235"/>
        <v>6</v>
      </c>
      <c r="N2942" s="3">
        <f t="shared" si="233"/>
        <v>2022</v>
      </c>
      <c r="O2942" s="3">
        <f t="shared" si="234"/>
        <v>1</v>
      </c>
      <c r="P2942" s="2" t="str">
        <f t="shared" si="236"/>
        <v>WE</v>
      </c>
    </row>
    <row r="2943" spans="12:16" x14ac:dyDescent="0.2">
      <c r="L2943" s="99">
        <f t="shared" si="237"/>
        <v>44732</v>
      </c>
      <c r="M2943" s="3">
        <f t="shared" si="235"/>
        <v>6</v>
      </c>
      <c r="N2943" s="3">
        <f t="shared" ref="N2943:N3006" si="238">YEAR(L2943)</f>
        <v>2022</v>
      </c>
      <c r="O2943" s="3">
        <f t="shared" ref="O2943:O3006" si="239">WEEKDAY(L2943)</f>
        <v>2</v>
      </c>
      <c r="P2943" s="2" t="str">
        <f t="shared" si="236"/>
        <v>WD</v>
      </c>
    </row>
    <row r="2944" spans="12:16" x14ac:dyDescent="0.2">
      <c r="L2944" s="99">
        <f t="shared" si="237"/>
        <v>44733</v>
      </c>
      <c r="M2944" s="3">
        <f t="shared" si="235"/>
        <v>6</v>
      </c>
      <c r="N2944" s="3">
        <f t="shared" si="238"/>
        <v>2022</v>
      </c>
      <c r="O2944" s="3">
        <f t="shared" si="239"/>
        <v>3</v>
      </c>
      <c r="P2944" s="2" t="str">
        <f t="shared" si="236"/>
        <v>WD</v>
      </c>
    </row>
    <row r="2945" spans="12:16" x14ac:dyDescent="0.2">
      <c r="L2945" s="99">
        <f t="shared" si="237"/>
        <v>44734</v>
      </c>
      <c r="M2945" s="3">
        <f t="shared" si="235"/>
        <v>6</v>
      </c>
      <c r="N2945" s="3">
        <f t="shared" si="238"/>
        <v>2022</v>
      </c>
      <c r="O2945" s="3">
        <f t="shared" si="239"/>
        <v>4</v>
      </c>
      <c r="P2945" s="2" t="str">
        <f t="shared" si="236"/>
        <v>WD</v>
      </c>
    </row>
    <row r="2946" spans="12:16" x14ac:dyDescent="0.2">
      <c r="L2946" s="99">
        <f t="shared" si="237"/>
        <v>44735</v>
      </c>
      <c r="M2946" s="3">
        <f t="shared" si="235"/>
        <v>6</v>
      </c>
      <c r="N2946" s="3">
        <f t="shared" si="238"/>
        <v>2022</v>
      </c>
      <c r="O2946" s="3">
        <f t="shared" si="239"/>
        <v>5</v>
      </c>
      <c r="P2946" s="2" t="str">
        <f t="shared" si="236"/>
        <v>WD</v>
      </c>
    </row>
    <row r="2947" spans="12:16" x14ac:dyDescent="0.2">
      <c r="L2947" s="99">
        <f t="shared" si="237"/>
        <v>44736</v>
      </c>
      <c r="M2947" s="3">
        <f t="shared" ref="M2947:M3010" si="240">MONTH(L2947)</f>
        <v>6</v>
      </c>
      <c r="N2947" s="3">
        <f t="shared" si="238"/>
        <v>2022</v>
      </c>
      <c r="O2947" s="3">
        <f t="shared" si="239"/>
        <v>6</v>
      </c>
      <c r="P2947" s="2" t="str">
        <f t="shared" ref="P2947:P3010" si="241">IF(O2947=1,"WE",IF(O2947=7,"WE","WD"))</f>
        <v>WD</v>
      </c>
    </row>
    <row r="2948" spans="12:16" x14ac:dyDescent="0.2">
      <c r="L2948" s="99">
        <f t="shared" si="237"/>
        <v>44737</v>
      </c>
      <c r="M2948" s="3">
        <f t="shared" si="240"/>
        <v>6</v>
      </c>
      <c r="N2948" s="3">
        <f t="shared" si="238"/>
        <v>2022</v>
      </c>
      <c r="O2948" s="3">
        <f t="shared" si="239"/>
        <v>7</v>
      </c>
      <c r="P2948" s="2" t="str">
        <f t="shared" si="241"/>
        <v>WE</v>
      </c>
    </row>
    <row r="2949" spans="12:16" x14ac:dyDescent="0.2">
      <c r="L2949" s="99">
        <f t="shared" si="237"/>
        <v>44738</v>
      </c>
      <c r="M2949" s="3">
        <f t="shared" si="240"/>
        <v>6</v>
      </c>
      <c r="N2949" s="3">
        <f t="shared" si="238"/>
        <v>2022</v>
      </c>
      <c r="O2949" s="3">
        <f t="shared" si="239"/>
        <v>1</v>
      </c>
      <c r="P2949" s="2" t="str">
        <f t="shared" si="241"/>
        <v>WE</v>
      </c>
    </row>
    <row r="2950" spans="12:16" x14ac:dyDescent="0.2">
      <c r="L2950" s="99">
        <f t="shared" si="237"/>
        <v>44739</v>
      </c>
      <c r="M2950" s="3">
        <f t="shared" si="240"/>
        <v>6</v>
      </c>
      <c r="N2950" s="3">
        <f t="shared" si="238"/>
        <v>2022</v>
      </c>
      <c r="O2950" s="3">
        <f t="shared" si="239"/>
        <v>2</v>
      </c>
      <c r="P2950" s="2" t="str">
        <f t="shared" si="241"/>
        <v>WD</v>
      </c>
    </row>
    <row r="2951" spans="12:16" x14ac:dyDescent="0.2">
      <c r="L2951" s="99">
        <f t="shared" si="237"/>
        <v>44740</v>
      </c>
      <c r="M2951" s="3">
        <f t="shared" si="240"/>
        <v>6</v>
      </c>
      <c r="N2951" s="3">
        <f t="shared" si="238"/>
        <v>2022</v>
      </c>
      <c r="O2951" s="3">
        <f t="shared" si="239"/>
        <v>3</v>
      </c>
      <c r="P2951" s="2" t="str">
        <f t="shared" si="241"/>
        <v>WD</v>
      </c>
    </row>
    <row r="2952" spans="12:16" x14ac:dyDescent="0.2">
      <c r="L2952" s="99">
        <f t="shared" si="237"/>
        <v>44741</v>
      </c>
      <c r="M2952" s="3">
        <f t="shared" si="240"/>
        <v>6</v>
      </c>
      <c r="N2952" s="3">
        <f t="shared" si="238"/>
        <v>2022</v>
      </c>
      <c r="O2952" s="3">
        <f t="shared" si="239"/>
        <v>4</v>
      </c>
      <c r="P2952" s="2" t="str">
        <f t="shared" si="241"/>
        <v>WD</v>
      </c>
    </row>
    <row r="2953" spans="12:16" x14ac:dyDescent="0.2">
      <c r="L2953" s="99">
        <f t="shared" si="237"/>
        <v>44742</v>
      </c>
      <c r="M2953" s="3">
        <f t="shared" si="240"/>
        <v>6</v>
      </c>
      <c r="N2953" s="3">
        <f t="shared" si="238"/>
        <v>2022</v>
      </c>
      <c r="O2953" s="3">
        <f t="shared" si="239"/>
        <v>5</v>
      </c>
      <c r="P2953" s="2" t="str">
        <f t="shared" si="241"/>
        <v>WD</v>
      </c>
    </row>
    <row r="2954" spans="12:16" x14ac:dyDescent="0.2">
      <c r="L2954" s="99">
        <f t="shared" si="237"/>
        <v>44743</v>
      </c>
      <c r="M2954" s="3">
        <f t="shared" si="240"/>
        <v>7</v>
      </c>
      <c r="N2954" s="3">
        <f t="shared" si="238"/>
        <v>2022</v>
      </c>
      <c r="O2954" s="3">
        <f t="shared" si="239"/>
        <v>6</v>
      </c>
      <c r="P2954" s="2" t="str">
        <f t="shared" si="241"/>
        <v>WD</v>
      </c>
    </row>
    <row r="2955" spans="12:16" x14ac:dyDescent="0.2">
      <c r="L2955" s="99">
        <f t="shared" si="237"/>
        <v>44744</v>
      </c>
      <c r="M2955" s="3">
        <f t="shared" si="240"/>
        <v>7</v>
      </c>
      <c r="N2955" s="3">
        <f t="shared" si="238"/>
        <v>2022</v>
      </c>
      <c r="O2955" s="3">
        <f t="shared" si="239"/>
        <v>7</v>
      </c>
      <c r="P2955" s="2" t="str">
        <f t="shared" si="241"/>
        <v>WE</v>
      </c>
    </row>
    <row r="2956" spans="12:16" x14ac:dyDescent="0.2">
      <c r="L2956" s="99">
        <f t="shared" si="237"/>
        <v>44745</v>
      </c>
      <c r="M2956" s="3">
        <f t="shared" si="240"/>
        <v>7</v>
      </c>
      <c r="N2956" s="3">
        <f t="shared" si="238"/>
        <v>2022</v>
      </c>
      <c r="O2956" s="3">
        <f t="shared" si="239"/>
        <v>1</v>
      </c>
      <c r="P2956" s="2" t="str">
        <f t="shared" si="241"/>
        <v>WE</v>
      </c>
    </row>
    <row r="2957" spans="12:16" x14ac:dyDescent="0.2">
      <c r="L2957" s="99">
        <f t="shared" si="237"/>
        <v>44746</v>
      </c>
      <c r="M2957" s="3">
        <f t="shared" si="240"/>
        <v>7</v>
      </c>
      <c r="N2957" s="3">
        <f t="shared" si="238"/>
        <v>2022</v>
      </c>
      <c r="O2957" s="3">
        <f t="shared" si="239"/>
        <v>2</v>
      </c>
      <c r="P2957" s="2" t="str">
        <f t="shared" si="241"/>
        <v>WD</v>
      </c>
    </row>
    <row r="2958" spans="12:16" x14ac:dyDescent="0.2">
      <c r="L2958" s="99">
        <f t="shared" si="237"/>
        <v>44747</v>
      </c>
      <c r="M2958" s="3">
        <f t="shared" si="240"/>
        <v>7</v>
      </c>
      <c r="N2958" s="3">
        <f t="shared" si="238"/>
        <v>2022</v>
      </c>
      <c r="O2958" s="3">
        <f t="shared" si="239"/>
        <v>3</v>
      </c>
      <c r="P2958" s="2" t="str">
        <f t="shared" si="241"/>
        <v>WD</v>
      </c>
    </row>
    <row r="2959" spans="12:16" x14ac:dyDescent="0.2">
      <c r="L2959" s="99">
        <f t="shared" si="237"/>
        <v>44748</v>
      </c>
      <c r="M2959" s="3">
        <f t="shared" si="240"/>
        <v>7</v>
      </c>
      <c r="N2959" s="3">
        <f t="shared" si="238"/>
        <v>2022</v>
      </c>
      <c r="O2959" s="3">
        <f t="shared" si="239"/>
        <v>4</v>
      </c>
      <c r="P2959" s="2" t="str">
        <f t="shared" si="241"/>
        <v>WD</v>
      </c>
    </row>
    <row r="2960" spans="12:16" x14ac:dyDescent="0.2">
      <c r="L2960" s="99">
        <f t="shared" si="237"/>
        <v>44749</v>
      </c>
      <c r="M2960" s="3">
        <f t="shared" si="240"/>
        <v>7</v>
      </c>
      <c r="N2960" s="3">
        <f t="shared" si="238"/>
        <v>2022</v>
      </c>
      <c r="O2960" s="3">
        <f t="shared" si="239"/>
        <v>5</v>
      </c>
      <c r="P2960" s="2" t="str">
        <f t="shared" si="241"/>
        <v>WD</v>
      </c>
    </row>
    <row r="2961" spans="12:16" x14ac:dyDescent="0.2">
      <c r="L2961" s="99">
        <f t="shared" si="237"/>
        <v>44750</v>
      </c>
      <c r="M2961" s="3">
        <f t="shared" si="240"/>
        <v>7</v>
      </c>
      <c r="N2961" s="3">
        <f t="shared" si="238"/>
        <v>2022</v>
      </c>
      <c r="O2961" s="3">
        <f t="shared" si="239"/>
        <v>6</v>
      </c>
      <c r="P2961" s="2" t="str">
        <f t="shared" si="241"/>
        <v>WD</v>
      </c>
    </row>
    <row r="2962" spans="12:16" x14ac:dyDescent="0.2">
      <c r="L2962" s="99">
        <f t="shared" si="237"/>
        <v>44751</v>
      </c>
      <c r="M2962" s="3">
        <f t="shared" si="240"/>
        <v>7</v>
      </c>
      <c r="N2962" s="3">
        <f t="shared" si="238"/>
        <v>2022</v>
      </c>
      <c r="O2962" s="3">
        <f t="shared" si="239"/>
        <v>7</v>
      </c>
      <c r="P2962" s="2" t="str">
        <f t="shared" si="241"/>
        <v>WE</v>
      </c>
    </row>
    <row r="2963" spans="12:16" x14ac:dyDescent="0.2">
      <c r="L2963" s="99">
        <f t="shared" si="237"/>
        <v>44752</v>
      </c>
      <c r="M2963" s="3">
        <f t="shared" si="240"/>
        <v>7</v>
      </c>
      <c r="N2963" s="3">
        <f t="shared" si="238"/>
        <v>2022</v>
      </c>
      <c r="O2963" s="3">
        <f t="shared" si="239"/>
        <v>1</v>
      </c>
      <c r="P2963" s="2" t="str">
        <f t="shared" si="241"/>
        <v>WE</v>
      </c>
    </row>
    <row r="2964" spans="12:16" x14ac:dyDescent="0.2">
      <c r="L2964" s="99">
        <f t="shared" si="237"/>
        <v>44753</v>
      </c>
      <c r="M2964" s="3">
        <f t="shared" si="240"/>
        <v>7</v>
      </c>
      <c r="N2964" s="3">
        <f t="shared" si="238"/>
        <v>2022</v>
      </c>
      <c r="O2964" s="3">
        <f t="shared" si="239"/>
        <v>2</v>
      </c>
      <c r="P2964" s="2" t="str">
        <f t="shared" si="241"/>
        <v>WD</v>
      </c>
    </row>
    <row r="2965" spans="12:16" x14ac:dyDescent="0.2">
      <c r="L2965" s="99">
        <f t="shared" si="237"/>
        <v>44754</v>
      </c>
      <c r="M2965" s="3">
        <f t="shared" si="240"/>
        <v>7</v>
      </c>
      <c r="N2965" s="3">
        <f t="shared" si="238"/>
        <v>2022</v>
      </c>
      <c r="O2965" s="3">
        <f t="shared" si="239"/>
        <v>3</v>
      </c>
      <c r="P2965" s="2" t="str">
        <f t="shared" si="241"/>
        <v>WD</v>
      </c>
    </row>
    <row r="2966" spans="12:16" x14ac:dyDescent="0.2">
      <c r="L2966" s="99">
        <f t="shared" si="237"/>
        <v>44755</v>
      </c>
      <c r="M2966" s="3">
        <f t="shared" si="240"/>
        <v>7</v>
      </c>
      <c r="N2966" s="3">
        <f t="shared" si="238"/>
        <v>2022</v>
      </c>
      <c r="O2966" s="3">
        <f t="shared" si="239"/>
        <v>4</v>
      </c>
      <c r="P2966" s="2" t="str">
        <f t="shared" si="241"/>
        <v>WD</v>
      </c>
    </row>
    <row r="2967" spans="12:16" x14ac:dyDescent="0.2">
      <c r="L2967" s="99">
        <f t="shared" si="237"/>
        <v>44756</v>
      </c>
      <c r="M2967" s="3">
        <f t="shared" si="240"/>
        <v>7</v>
      </c>
      <c r="N2967" s="3">
        <f t="shared" si="238"/>
        <v>2022</v>
      </c>
      <c r="O2967" s="3">
        <f t="shared" si="239"/>
        <v>5</v>
      </c>
      <c r="P2967" s="2" t="str">
        <f t="shared" si="241"/>
        <v>WD</v>
      </c>
    </row>
    <row r="2968" spans="12:16" x14ac:dyDescent="0.2">
      <c r="L2968" s="99">
        <f t="shared" si="237"/>
        <v>44757</v>
      </c>
      <c r="M2968" s="3">
        <f t="shared" si="240"/>
        <v>7</v>
      </c>
      <c r="N2968" s="3">
        <f t="shared" si="238"/>
        <v>2022</v>
      </c>
      <c r="O2968" s="3">
        <f t="shared" si="239"/>
        <v>6</v>
      </c>
      <c r="P2968" s="2" t="str">
        <f t="shared" si="241"/>
        <v>WD</v>
      </c>
    </row>
    <row r="2969" spans="12:16" x14ac:dyDescent="0.2">
      <c r="L2969" s="99">
        <f t="shared" si="237"/>
        <v>44758</v>
      </c>
      <c r="M2969" s="3">
        <f t="shared" si="240"/>
        <v>7</v>
      </c>
      <c r="N2969" s="3">
        <f t="shared" si="238"/>
        <v>2022</v>
      </c>
      <c r="O2969" s="3">
        <f t="shared" si="239"/>
        <v>7</v>
      </c>
      <c r="P2969" s="2" t="str">
        <f t="shared" si="241"/>
        <v>WE</v>
      </c>
    </row>
    <row r="2970" spans="12:16" x14ac:dyDescent="0.2">
      <c r="L2970" s="99">
        <f t="shared" si="237"/>
        <v>44759</v>
      </c>
      <c r="M2970" s="3">
        <f t="shared" si="240"/>
        <v>7</v>
      </c>
      <c r="N2970" s="3">
        <f t="shared" si="238"/>
        <v>2022</v>
      </c>
      <c r="O2970" s="3">
        <f t="shared" si="239"/>
        <v>1</v>
      </c>
      <c r="P2970" s="2" t="str">
        <f t="shared" si="241"/>
        <v>WE</v>
      </c>
    </row>
    <row r="2971" spans="12:16" x14ac:dyDescent="0.2">
      <c r="L2971" s="99">
        <f t="shared" si="237"/>
        <v>44760</v>
      </c>
      <c r="M2971" s="3">
        <f t="shared" si="240"/>
        <v>7</v>
      </c>
      <c r="N2971" s="3">
        <f t="shared" si="238"/>
        <v>2022</v>
      </c>
      <c r="O2971" s="3">
        <f t="shared" si="239"/>
        <v>2</v>
      </c>
      <c r="P2971" s="2" t="str">
        <f t="shared" si="241"/>
        <v>WD</v>
      </c>
    </row>
    <row r="2972" spans="12:16" x14ac:dyDescent="0.2">
      <c r="L2972" s="99">
        <f t="shared" si="237"/>
        <v>44761</v>
      </c>
      <c r="M2972" s="3">
        <f t="shared" si="240"/>
        <v>7</v>
      </c>
      <c r="N2972" s="3">
        <f t="shared" si="238"/>
        <v>2022</v>
      </c>
      <c r="O2972" s="3">
        <f t="shared" si="239"/>
        <v>3</v>
      </c>
      <c r="P2972" s="2" t="str">
        <f t="shared" si="241"/>
        <v>WD</v>
      </c>
    </row>
    <row r="2973" spans="12:16" x14ac:dyDescent="0.2">
      <c r="L2973" s="99">
        <f t="shared" si="237"/>
        <v>44762</v>
      </c>
      <c r="M2973" s="3">
        <f t="shared" si="240"/>
        <v>7</v>
      </c>
      <c r="N2973" s="3">
        <f t="shared" si="238"/>
        <v>2022</v>
      </c>
      <c r="O2973" s="3">
        <f t="shared" si="239"/>
        <v>4</v>
      </c>
      <c r="P2973" s="2" t="str">
        <f t="shared" si="241"/>
        <v>WD</v>
      </c>
    </row>
    <row r="2974" spans="12:16" x14ac:dyDescent="0.2">
      <c r="L2974" s="99">
        <f t="shared" si="237"/>
        <v>44763</v>
      </c>
      <c r="M2974" s="3">
        <f t="shared" si="240"/>
        <v>7</v>
      </c>
      <c r="N2974" s="3">
        <f t="shared" si="238"/>
        <v>2022</v>
      </c>
      <c r="O2974" s="3">
        <f t="shared" si="239"/>
        <v>5</v>
      </c>
      <c r="P2974" s="2" t="str">
        <f t="shared" si="241"/>
        <v>WD</v>
      </c>
    </row>
    <row r="2975" spans="12:16" x14ac:dyDescent="0.2">
      <c r="L2975" s="99">
        <f t="shared" si="237"/>
        <v>44764</v>
      </c>
      <c r="M2975" s="3">
        <f t="shared" si="240"/>
        <v>7</v>
      </c>
      <c r="N2975" s="3">
        <f t="shared" si="238"/>
        <v>2022</v>
      </c>
      <c r="O2975" s="3">
        <f t="shared" si="239"/>
        <v>6</v>
      </c>
      <c r="P2975" s="2" t="str">
        <f t="shared" si="241"/>
        <v>WD</v>
      </c>
    </row>
    <row r="2976" spans="12:16" x14ac:dyDescent="0.2">
      <c r="L2976" s="99">
        <f t="shared" si="237"/>
        <v>44765</v>
      </c>
      <c r="M2976" s="3">
        <f t="shared" si="240"/>
        <v>7</v>
      </c>
      <c r="N2976" s="3">
        <f t="shared" si="238"/>
        <v>2022</v>
      </c>
      <c r="O2976" s="3">
        <f t="shared" si="239"/>
        <v>7</v>
      </c>
      <c r="P2976" s="2" t="str">
        <f t="shared" si="241"/>
        <v>WE</v>
      </c>
    </row>
    <row r="2977" spans="12:16" x14ac:dyDescent="0.2">
      <c r="L2977" s="99">
        <f t="shared" si="237"/>
        <v>44766</v>
      </c>
      <c r="M2977" s="3">
        <f t="shared" si="240"/>
        <v>7</v>
      </c>
      <c r="N2977" s="3">
        <f t="shared" si="238"/>
        <v>2022</v>
      </c>
      <c r="O2977" s="3">
        <f t="shared" si="239"/>
        <v>1</v>
      </c>
      <c r="P2977" s="2" t="str">
        <f t="shared" si="241"/>
        <v>WE</v>
      </c>
    </row>
    <row r="2978" spans="12:16" x14ac:dyDescent="0.2">
      <c r="L2978" s="99">
        <f t="shared" si="237"/>
        <v>44767</v>
      </c>
      <c r="M2978" s="3">
        <f t="shared" si="240"/>
        <v>7</v>
      </c>
      <c r="N2978" s="3">
        <f t="shared" si="238"/>
        <v>2022</v>
      </c>
      <c r="O2978" s="3">
        <f t="shared" si="239"/>
        <v>2</v>
      </c>
      <c r="P2978" s="2" t="str">
        <f t="shared" si="241"/>
        <v>WD</v>
      </c>
    </row>
    <row r="2979" spans="12:16" x14ac:dyDescent="0.2">
      <c r="L2979" s="99">
        <f t="shared" si="237"/>
        <v>44768</v>
      </c>
      <c r="M2979" s="3">
        <f t="shared" si="240"/>
        <v>7</v>
      </c>
      <c r="N2979" s="3">
        <f t="shared" si="238"/>
        <v>2022</v>
      </c>
      <c r="O2979" s="3">
        <f t="shared" si="239"/>
        <v>3</v>
      </c>
      <c r="P2979" s="2" t="str">
        <f t="shared" si="241"/>
        <v>WD</v>
      </c>
    </row>
    <row r="2980" spans="12:16" x14ac:dyDescent="0.2">
      <c r="L2980" s="99">
        <f t="shared" si="237"/>
        <v>44769</v>
      </c>
      <c r="M2980" s="3">
        <f t="shared" si="240"/>
        <v>7</v>
      </c>
      <c r="N2980" s="3">
        <f t="shared" si="238"/>
        <v>2022</v>
      </c>
      <c r="O2980" s="3">
        <f t="shared" si="239"/>
        <v>4</v>
      </c>
      <c r="P2980" s="2" t="str">
        <f t="shared" si="241"/>
        <v>WD</v>
      </c>
    </row>
    <row r="2981" spans="12:16" x14ac:dyDescent="0.2">
      <c r="L2981" s="99">
        <f t="shared" si="237"/>
        <v>44770</v>
      </c>
      <c r="M2981" s="3">
        <f t="shared" si="240"/>
        <v>7</v>
      </c>
      <c r="N2981" s="3">
        <f t="shared" si="238"/>
        <v>2022</v>
      </c>
      <c r="O2981" s="3">
        <f t="shared" si="239"/>
        <v>5</v>
      </c>
      <c r="P2981" s="2" t="str">
        <f t="shared" si="241"/>
        <v>WD</v>
      </c>
    </row>
    <row r="2982" spans="12:16" x14ac:dyDescent="0.2">
      <c r="L2982" s="99">
        <f t="shared" si="237"/>
        <v>44771</v>
      </c>
      <c r="M2982" s="3">
        <f t="shared" si="240"/>
        <v>7</v>
      </c>
      <c r="N2982" s="3">
        <f t="shared" si="238"/>
        <v>2022</v>
      </c>
      <c r="O2982" s="3">
        <f t="shared" si="239"/>
        <v>6</v>
      </c>
      <c r="P2982" s="2" t="str">
        <f t="shared" si="241"/>
        <v>WD</v>
      </c>
    </row>
    <row r="2983" spans="12:16" x14ac:dyDescent="0.2">
      <c r="L2983" s="99">
        <f t="shared" si="237"/>
        <v>44772</v>
      </c>
      <c r="M2983" s="3">
        <f t="shared" si="240"/>
        <v>7</v>
      </c>
      <c r="N2983" s="3">
        <f t="shared" si="238"/>
        <v>2022</v>
      </c>
      <c r="O2983" s="3">
        <f t="shared" si="239"/>
        <v>7</v>
      </c>
      <c r="P2983" s="2" t="str">
        <f t="shared" si="241"/>
        <v>WE</v>
      </c>
    </row>
    <row r="2984" spans="12:16" x14ac:dyDescent="0.2">
      <c r="L2984" s="99">
        <f t="shared" si="237"/>
        <v>44773</v>
      </c>
      <c r="M2984" s="3">
        <f t="shared" si="240"/>
        <v>7</v>
      </c>
      <c r="N2984" s="3">
        <f t="shared" si="238"/>
        <v>2022</v>
      </c>
      <c r="O2984" s="3">
        <f t="shared" si="239"/>
        <v>1</v>
      </c>
      <c r="P2984" s="2" t="str">
        <f t="shared" si="241"/>
        <v>WE</v>
      </c>
    </row>
    <row r="2985" spans="12:16" x14ac:dyDescent="0.2">
      <c r="L2985" s="99">
        <f t="shared" si="237"/>
        <v>44774</v>
      </c>
      <c r="M2985" s="3">
        <f t="shared" si="240"/>
        <v>8</v>
      </c>
      <c r="N2985" s="3">
        <f t="shared" si="238"/>
        <v>2022</v>
      </c>
      <c r="O2985" s="3">
        <f t="shared" si="239"/>
        <v>2</v>
      </c>
      <c r="P2985" s="2" t="str">
        <f t="shared" si="241"/>
        <v>WD</v>
      </c>
    </row>
    <row r="2986" spans="12:16" x14ac:dyDescent="0.2">
      <c r="L2986" s="99">
        <f t="shared" si="237"/>
        <v>44775</v>
      </c>
      <c r="M2986" s="3">
        <f t="shared" si="240"/>
        <v>8</v>
      </c>
      <c r="N2986" s="3">
        <f t="shared" si="238"/>
        <v>2022</v>
      </c>
      <c r="O2986" s="3">
        <f t="shared" si="239"/>
        <v>3</v>
      </c>
      <c r="P2986" s="2" t="str">
        <f t="shared" si="241"/>
        <v>WD</v>
      </c>
    </row>
    <row r="2987" spans="12:16" x14ac:dyDescent="0.2">
      <c r="L2987" s="99">
        <f t="shared" si="237"/>
        <v>44776</v>
      </c>
      <c r="M2987" s="3">
        <f t="shared" si="240"/>
        <v>8</v>
      </c>
      <c r="N2987" s="3">
        <f t="shared" si="238"/>
        <v>2022</v>
      </c>
      <c r="O2987" s="3">
        <f t="shared" si="239"/>
        <v>4</v>
      </c>
      <c r="P2987" s="2" t="str">
        <f t="shared" si="241"/>
        <v>WD</v>
      </c>
    </row>
    <row r="2988" spans="12:16" x14ac:dyDescent="0.2">
      <c r="L2988" s="99">
        <f t="shared" si="237"/>
        <v>44777</v>
      </c>
      <c r="M2988" s="3">
        <f t="shared" si="240"/>
        <v>8</v>
      </c>
      <c r="N2988" s="3">
        <f t="shared" si="238"/>
        <v>2022</v>
      </c>
      <c r="O2988" s="3">
        <f t="shared" si="239"/>
        <v>5</v>
      </c>
      <c r="P2988" s="2" t="str">
        <f t="shared" si="241"/>
        <v>WD</v>
      </c>
    </row>
    <row r="2989" spans="12:16" x14ac:dyDescent="0.2">
      <c r="L2989" s="99">
        <f t="shared" si="237"/>
        <v>44778</v>
      </c>
      <c r="M2989" s="3">
        <f t="shared" si="240"/>
        <v>8</v>
      </c>
      <c r="N2989" s="3">
        <f t="shared" si="238"/>
        <v>2022</v>
      </c>
      <c r="O2989" s="3">
        <f t="shared" si="239"/>
        <v>6</v>
      </c>
      <c r="P2989" s="2" t="str">
        <f t="shared" si="241"/>
        <v>WD</v>
      </c>
    </row>
    <row r="2990" spans="12:16" x14ac:dyDescent="0.2">
      <c r="L2990" s="99">
        <f t="shared" si="237"/>
        <v>44779</v>
      </c>
      <c r="M2990" s="3">
        <f t="shared" si="240"/>
        <v>8</v>
      </c>
      <c r="N2990" s="3">
        <f t="shared" si="238"/>
        <v>2022</v>
      </c>
      <c r="O2990" s="3">
        <f t="shared" si="239"/>
        <v>7</v>
      </c>
      <c r="P2990" s="2" t="str">
        <f t="shared" si="241"/>
        <v>WE</v>
      </c>
    </row>
    <row r="2991" spans="12:16" x14ac:dyDescent="0.2">
      <c r="L2991" s="99">
        <f t="shared" si="237"/>
        <v>44780</v>
      </c>
      <c r="M2991" s="3">
        <f t="shared" si="240"/>
        <v>8</v>
      </c>
      <c r="N2991" s="3">
        <f t="shared" si="238"/>
        <v>2022</v>
      </c>
      <c r="O2991" s="3">
        <f t="shared" si="239"/>
        <v>1</v>
      </c>
      <c r="P2991" s="2" t="str">
        <f t="shared" si="241"/>
        <v>WE</v>
      </c>
    </row>
    <row r="2992" spans="12:16" x14ac:dyDescent="0.2">
      <c r="L2992" s="99">
        <f t="shared" si="237"/>
        <v>44781</v>
      </c>
      <c r="M2992" s="3">
        <f t="shared" si="240"/>
        <v>8</v>
      </c>
      <c r="N2992" s="3">
        <f t="shared" si="238"/>
        <v>2022</v>
      </c>
      <c r="O2992" s="3">
        <f t="shared" si="239"/>
        <v>2</v>
      </c>
      <c r="P2992" s="2" t="str">
        <f t="shared" si="241"/>
        <v>WD</v>
      </c>
    </row>
    <row r="2993" spans="12:16" x14ac:dyDescent="0.2">
      <c r="L2993" s="99">
        <f t="shared" si="237"/>
        <v>44782</v>
      </c>
      <c r="M2993" s="3">
        <f t="shared" si="240"/>
        <v>8</v>
      </c>
      <c r="N2993" s="3">
        <f t="shared" si="238"/>
        <v>2022</v>
      </c>
      <c r="O2993" s="3">
        <f t="shared" si="239"/>
        <v>3</v>
      </c>
      <c r="P2993" s="2" t="str">
        <f t="shared" si="241"/>
        <v>WD</v>
      </c>
    </row>
    <row r="2994" spans="12:16" x14ac:dyDescent="0.2">
      <c r="L2994" s="99">
        <f t="shared" si="237"/>
        <v>44783</v>
      </c>
      <c r="M2994" s="3">
        <f t="shared" si="240"/>
        <v>8</v>
      </c>
      <c r="N2994" s="3">
        <f t="shared" si="238"/>
        <v>2022</v>
      </c>
      <c r="O2994" s="3">
        <f t="shared" si="239"/>
        <v>4</v>
      </c>
      <c r="P2994" s="2" t="str">
        <f t="shared" si="241"/>
        <v>WD</v>
      </c>
    </row>
    <row r="2995" spans="12:16" x14ac:dyDescent="0.2">
      <c r="L2995" s="99">
        <f t="shared" si="237"/>
        <v>44784</v>
      </c>
      <c r="M2995" s="3">
        <f t="shared" si="240"/>
        <v>8</v>
      </c>
      <c r="N2995" s="3">
        <f t="shared" si="238"/>
        <v>2022</v>
      </c>
      <c r="O2995" s="3">
        <f t="shared" si="239"/>
        <v>5</v>
      </c>
      <c r="P2995" s="2" t="str">
        <f t="shared" si="241"/>
        <v>WD</v>
      </c>
    </row>
    <row r="2996" spans="12:16" x14ac:dyDescent="0.2">
      <c r="L2996" s="99">
        <f t="shared" ref="L2996:L3059" si="242">+L2995+1</f>
        <v>44785</v>
      </c>
      <c r="M2996" s="3">
        <f t="shared" si="240"/>
        <v>8</v>
      </c>
      <c r="N2996" s="3">
        <f t="shared" si="238"/>
        <v>2022</v>
      </c>
      <c r="O2996" s="3">
        <f t="shared" si="239"/>
        <v>6</v>
      </c>
      <c r="P2996" s="2" t="str">
        <f t="shared" si="241"/>
        <v>WD</v>
      </c>
    </row>
    <row r="2997" spans="12:16" x14ac:dyDescent="0.2">
      <c r="L2997" s="99">
        <f t="shared" si="242"/>
        <v>44786</v>
      </c>
      <c r="M2997" s="3">
        <f t="shared" si="240"/>
        <v>8</v>
      </c>
      <c r="N2997" s="3">
        <f t="shared" si="238"/>
        <v>2022</v>
      </c>
      <c r="O2997" s="3">
        <f t="shared" si="239"/>
        <v>7</v>
      </c>
      <c r="P2997" s="2" t="str">
        <f t="shared" si="241"/>
        <v>WE</v>
      </c>
    </row>
    <row r="2998" spans="12:16" x14ac:dyDescent="0.2">
      <c r="L2998" s="99">
        <f t="shared" si="242"/>
        <v>44787</v>
      </c>
      <c r="M2998" s="3">
        <f t="shared" si="240"/>
        <v>8</v>
      </c>
      <c r="N2998" s="3">
        <f t="shared" si="238"/>
        <v>2022</v>
      </c>
      <c r="O2998" s="3">
        <f t="shared" si="239"/>
        <v>1</v>
      </c>
      <c r="P2998" s="2" t="str">
        <f t="shared" si="241"/>
        <v>WE</v>
      </c>
    </row>
    <row r="2999" spans="12:16" x14ac:dyDescent="0.2">
      <c r="L2999" s="99">
        <f t="shared" si="242"/>
        <v>44788</v>
      </c>
      <c r="M2999" s="3">
        <f t="shared" si="240"/>
        <v>8</v>
      </c>
      <c r="N2999" s="3">
        <f t="shared" si="238"/>
        <v>2022</v>
      </c>
      <c r="O2999" s="3">
        <f t="shared" si="239"/>
        <v>2</v>
      </c>
      <c r="P2999" s="2" t="str">
        <f t="shared" si="241"/>
        <v>WD</v>
      </c>
    </row>
    <row r="3000" spans="12:16" x14ac:dyDescent="0.2">
      <c r="L3000" s="99">
        <f t="shared" si="242"/>
        <v>44789</v>
      </c>
      <c r="M3000" s="3">
        <f t="shared" si="240"/>
        <v>8</v>
      </c>
      <c r="N3000" s="3">
        <f t="shared" si="238"/>
        <v>2022</v>
      </c>
      <c r="O3000" s="3">
        <f t="shared" si="239"/>
        <v>3</v>
      </c>
      <c r="P3000" s="2" t="str">
        <f t="shared" si="241"/>
        <v>WD</v>
      </c>
    </row>
    <row r="3001" spans="12:16" x14ac:dyDescent="0.2">
      <c r="L3001" s="99">
        <f t="shared" si="242"/>
        <v>44790</v>
      </c>
      <c r="M3001" s="3">
        <f t="shared" si="240"/>
        <v>8</v>
      </c>
      <c r="N3001" s="3">
        <f t="shared" si="238"/>
        <v>2022</v>
      </c>
      <c r="O3001" s="3">
        <f t="shared" si="239"/>
        <v>4</v>
      </c>
      <c r="P3001" s="2" t="str">
        <f t="shared" si="241"/>
        <v>WD</v>
      </c>
    </row>
    <row r="3002" spans="12:16" x14ac:dyDescent="0.2">
      <c r="L3002" s="99">
        <f t="shared" si="242"/>
        <v>44791</v>
      </c>
      <c r="M3002" s="3">
        <f t="shared" si="240"/>
        <v>8</v>
      </c>
      <c r="N3002" s="3">
        <f t="shared" si="238"/>
        <v>2022</v>
      </c>
      <c r="O3002" s="3">
        <f t="shared" si="239"/>
        <v>5</v>
      </c>
      <c r="P3002" s="2" t="str">
        <f t="shared" si="241"/>
        <v>WD</v>
      </c>
    </row>
    <row r="3003" spans="12:16" x14ac:dyDescent="0.2">
      <c r="L3003" s="99">
        <f t="shared" si="242"/>
        <v>44792</v>
      </c>
      <c r="M3003" s="3">
        <f t="shared" si="240"/>
        <v>8</v>
      </c>
      <c r="N3003" s="3">
        <f t="shared" si="238"/>
        <v>2022</v>
      </c>
      <c r="O3003" s="3">
        <f t="shared" si="239"/>
        <v>6</v>
      </c>
      <c r="P3003" s="2" t="str">
        <f t="shared" si="241"/>
        <v>WD</v>
      </c>
    </row>
    <row r="3004" spans="12:16" x14ac:dyDescent="0.2">
      <c r="L3004" s="99">
        <f t="shared" si="242"/>
        <v>44793</v>
      </c>
      <c r="M3004" s="3">
        <f t="shared" si="240"/>
        <v>8</v>
      </c>
      <c r="N3004" s="3">
        <f t="shared" si="238"/>
        <v>2022</v>
      </c>
      <c r="O3004" s="3">
        <f t="shared" si="239"/>
        <v>7</v>
      </c>
      <c r="P3004" s="2" t="str">
        <f t="shared" si="241"/>
        <v>WE</v>
      </c>
    </row>
    <row r="3005" spans="12:16" x14ac:dyDescent="0.2">
      <c r="L3005" s="99">
        <f t="shared" si="242"/>
        <v>44794</v>
      </c>
      <c r="M3005" s="3">
        <f t="shared" si="240"/>
        <v>8</v>
      </c>
      <c r="N3005" s="3">
        <f t="shared" si="238"/>
        <v>2022</v>
      </c>
      <c r="O3005" s="3">
        <f t="shared" si="239"/>
        <v>1</v>
      </c>
      <c r="P3005" s="2" t="str">
        <f t="shared" si="241"/>
        <v>WE</v>
      </c>
    </row>
    <row r="3006" spans="12:16" x14ac:dyDescent="0.2">
      <c r="L3006" s="99">
        <f t="shared" si="242"/>
        <v>44795</v>
      </c>
      <c r="M3006" s="3">
        <f t="shared" si="240"/>
        <v>8</v>
      </c>
      <c r="N3006" s="3">
        <f t="shared" si="238"/>
        <v>2022</v>
      </c>
      <c r="O3006" s="3">
        <f t="shared" si="239"/>
        <v>2</v>
      </c>
      <c r="P3006" s="2" t="str">
        <f t="shared" si="241"/>
        <v>WD</v>
      </c>
    </row>
    <row r="3007" spans="12:16" x14ac:dyDescent="0.2">
      <c r="L3007" s="99">
        <f t="shared" si="242"/>
        <v>44796</v>
      </c>
      <c r="M3007" s="3">
        <f t="shared" si="240"/>
        <v>8</v>
      </c>
      <c r="N3007" s="3">
        <f t="shared" ref="N3007:N3070" si="243">YEAR(L3007)</f>
        <v>2022</v>
      </c>
      <c r="O3007" s="3">
        <f t="shared" ref="O3007:O3070" si="244">WEEKDAY(L3007)</f>
        <v>3</v>
      </c>
      <c r="P3007" s="2" t="str">
        <f t="shared" si="241"/>
        <v>WD</v>
      </c>
    </row>
    <row r="3008" spans="12:16" x14ac:dyDescent="0.2">
      <c r="L3008" s="99">
        <f t="shared" si="242"/>
        <v>44797</v>
      </c>
      <c r="M3008" s="3">
        <f t="shared" si="240"/>
        <v>8</v>
      </c>
      <c r="N3008" s="3">
        <f t="shared" si="243"/>
        <v>2022</v>
      </c>
      <c r="O3008" s="3">
        <f t="shared" si="244"/>
        <v>4</v>
      </c>
      <c r="P3008" s="2" t="str">
        <f t="shared" si="241"/>
        <v>WD</v>
      </c>
    </row>
    <row r="3009" spans="12:16" x14ac:dyDescent="0.2">
      <c r="L3009" s="99">
        <f t="shared" si="242"/>
        <v>44798</v>
      </c>
      <c r="M3009" s="3">
        <f t="shared" si="240"/>
        <v>8</v>
      </c>
      <c r="N3009" s="3">
        <f t="shared" si="243"/>
        <v>2022</v>
      </c>
      <c r="O3009" s="3">
        <f t="shared" si="244"/>
        <v>5</v>
      </c>
      <c r="P3009" s="2" t="str">
        <f t="shared" si="241"/>
        <v>WD</v>
      </c>
    </row>
    <row r="3010" spans="12:16" x14ac:dyDescent="0.2">
      <c r="L3010" s="99">
        <f t="shared" si="242"/>
        <v>44799</v>
      </c>
      <c r="M3010" s="3">
        <f t="shared" si="240"/>
        <v>8</v>
      </c>
      <c r="N3010" s="3">
        <f t="shared" si="243"/>
        <v>2022</v>
      </c>
      <c r="O3010" s="3">
        <f t="shared" si="244"/>
        <v>6</v>
      </c>
      <c r="P3010" s="2" t="str">
        <f t="shared" si="241"/>
        <v>WD</v>
      </c>
    </row>
    <row r="3011" spans="12:16" x14ac:dyDescent="0.2">
      <c r="L3011" s="99">
        <f t="shared" si="242"/>
        <v>44800</v>
      </c>
      <c r="M3011" s="3">
        <f t="shared" ref="M3011:M3074" si="245">MONTH(L3011)</f>
        <v>8</v>
      </c>
      <c r="N3011" s="3">
        <f t="shared" si="243"/>
        <v>2022</v>
      </c>
      <c r="O3011" s="3">
        <f t="shared" si="244"/>
        <v>7</v>
      </c>
      <c r="P3011" s="2" t="str">
        <f t="shared" ref="P3011:P3074" si="246">IF(O3011=1,"WE",IF(O3011=7,"WE","WD"))</f>
        <v>WE</v>
      </c>
    </row>
    <row r="3012" spans="12:16" x14ac:dyDescent="0.2">
      <c r="L3012" s="99">
        <f t="shared" si="242"/>
        <v>44801</v>
      </c>
      <c r="M3012" s="3">
        <f t="shared" si="245"/>
        <v>8</v>
      </c>
      <c r="N3012" s="3">
        <f t="shared" si="243"/>
        <v>2022</v>
      </c>
      <c r="O3012" s="3">
        <f t="shared" si="244"/>
        <v>1</v>
      </c>
      <c r="P3012" s="2" t="str">
        <f t="shared" si="246"/>
        <v>WE</v>
      </c>
    </row>
    <row r="3013" spans="12:16" x14ac:dyDescent="0.2">
      <c r="L3013" s="99">
        <f t="shared" si="242"/>
        <v>44802</v>
      </c>
      <c r="M3013" s="3">
        <f t="shared" si="245"/>
        <v>8</v>
      </c>
      <c r="N3013" s="3">
        <f t="shared" si="243"/>
        <v>2022</v>
      </c>
      <c r="O3013" s="3">
        <f t="shared" si="244"/>
        <v>2</v>
      </c>
      <c r="P3013" s="2" t="str">
        <f t="shared" si="246"/>
        <v>WD</v>
      </c>
    </row>
    <row r="3014" spans="12:16" x14ac:dyDescent="0.2">
      <c r="L3014" s="99">
        <f t="shared" si="242"/>
        <v>44803</v>
      </c>
      <c r="M3014" s="3">
        <f t="shared" si="245"/>
        <v>8</v>
      </c>
      <c r="N3014" s="3">
        <f t="shared" si="243"/>
        <v>2022</v>
      </c>
      <c r="O3014" s="3">
        <f t="shared" si="244"/>
        <v>3</v>
      </c>
      <c r="P3014" s="2" t="str">
        <f t="shared" si="246"/>
        <v>WD</v>
      </c>
    </row>
    <row r="3015" spans="12:16" x14ac:dyDescent="0.2">
      <c r="L3015" s="99">
        <f t="shared" si="242"/>
        <v>44804</v>
      </c>
      <c r="M3015" s="3">
        <f t="shared" si="245"/>
        <v>8</v>
      </c>
      <c r="N3015" s="3">
        <f t="shared" si="243"/>
        <v>2022</v>
      </c>
      <c r="O3015" s="3">
        <f t="shared" si="244"/>
        <v>4</v>
      </c>
      <c r="P3015" s="2" t="str">
        <f t="shared" si="246"/>
        <v>WD</v>
      </c>
    </row>
    <row r="3016" spans="12:16" x14ac:dyDescent="0.2">
      <c r="L3016" s="99">
        <f t="shared" si="242"/>
        <v>44805</v>
      </c>
      <c r="M3016" s="3">
        <f t="shared" si="245"/>
        <v>9</v>
      </c>
      <c r="N3016" s="3">
        <f t="shared" si="243"/>
        <v>2022</v>
      </c>
      <c r="O3016" s="3">
        <f t="shared" si="244"/>
        <v>5</v>
      </c>
      <c r="P3016" s="2" t="str">
        <f t="shared" si="246"/>
        <v>WD</v>
      </c>
    </row>
    <row r="3017" spans="12:16" x14ac:dyDescent="0.2">
      <c r="L3017" s="99">
        <f t="shared" si="242"/>
        <v>44806</v>
      </c>
      <c r="M3017" s="3">
        <f t="shared" si="245"/>
        <v>9</v>
      </c>
      <c r="N3017" s="3">
        <f t="shared" si="243"/>
        <v>2022</v>
      </c>
      <c r="O3017" s="3">
        <f t="shared" si="244"/>
        <v>6</v>
      </c>
      <c r="P3017" s="2" t="str">
        <f t="shared" si="246"/>
        <v>WD</v>
      </c>
    </row>
    <row r="3018" spans="12:16" x14ac:dyDescent="0.2">
      <c r="L3018" s="99">
        <f t="shared" si="242"/>
        <v>44807</v>
      </c>
      <c r="M3018" s="3">
        <f t="shared" si="245"/>
        <v>9</v>
      </c>
      <c r="N3018" s="3">
        <f t="shared" si="243"/>
        <v>2022</v>
      </c>
      <c r="O3018" s="3">
        <f t="shared" si="244"/>
        <v>7</v>
      </c>
      <c r="P3018" s="2" t="str">
        <f t="shared" si="246"/>
        <v>WE</v>
      </c>
    </row>
    <row r="3019" spans="12:16" x14ac:dyDescent="0.2">
      <c r="L3019" s="99">
        <f t="shared" si="242"/>
        <v>44808</v>
      </c>
      <c r="M3019" s="3">
        <f t="shared" si="245"/>
        <v>9</v>
      </c>
      <c r="N3019" s="3">
        <f t="shared" si="243"/>
        <v>2022</v>
      </c>
      <c r="O3019" s="3">
        <f t="shared" si="244"/>
        <v>1</v>
      </c>
      <c r="P3019" s="2" t="str">
        <f t="shared" si="246"/>
        <v>WE</v>
      </c>
    </row>
    <row r="3020" spans="12:16" x14ac:dyDescent="0.2">
      <c r="L3020" s="99">
        <f t="shared" si="242"/>
        <v>44809</v>
      </c>
      <c r="M3020" s="3">
        <f t="shared" si="245"/>
        <v>9</v>
      </c>
      <c r="N3020" s="3">
        <f t="shared" si="243"/>
        <v>2022</v>
      </c>
      <c r="O3020" s="3">
        <f t="shared" si="244"/>
        <v>2</v>
      </c>
      <c r="P3020" s="2" t="str">
        <f t="shared" si="246"/>
        <v>WD</v>
      </c>
    </row>
    <row r="3021" spans="12:16" x14ac:dyDescent="0.2">
      <c r="L3021" s="99">
        <f t="shared" si="242"/>
        <v>44810</v>
      </c>
      <c r="M3021" s="3">
        <f t="shared" si="245"/>
        <v>9</v>
      </c>
      <c r="N3021" s="3">
        <f t="shared" si="243"/>
        <v>2022</v>
      </c>
      <c r="O3021" s="3">
        <f t="shared" si="244"/>
        <v>3</v>
      </c>
      <c r="P3021" s="2" t="str">
        <f t="shared" si="246"/>
        <v>WD</v>
      </c>
    </row>
    <row r="3022" spans="12:16" x14ac:dyDescent="0.2">
      <c r="L3022" s="99">
        <f t="shared" si="242"/>
        <v>44811</v>
      </c>
      <c r="M3022" s="3">
        <f t="shared" si="245"/>
        <v>9</v>
      </c>
      <c r="N3022" s="3">
        <f t="shared" si="243"/>
        <v>2022</v>
      </c>
      <c r="O3022" s="3">
        <f t="shared" si="244"/>
        <v>4</v>
      </c>
      <c r="P3022" s="2" t="str">
        <f t="shared" si="246"/>
        <v>WD</v>
      </c>
    </row>
    <row r="3023" spans="12:16" x14ac:dyDescent="0.2">
      <c r="L3023" s="99">
        <f t="shared" si="242"/>
        <v>44812</v>
      </c>
      <c r="M3023" s="3">
        <f t="shared" si="245"/>
        <v>9</v>
      </c>
      <c r="N3023" s="3">
        <f t="shared" si="243"/>
        <v>2022</v>
      </c>
      <c r="O3023" s="3">
        <f t="shared" si="244"/>
        <v>5</v>
      </c>
      <c r="P3023" s="2" t="str">
        <f t="shared" si="246"/>
        <v>WD</v>
      </c>
    </row>
    <row r="3024" spans="12:16" x14ac:dyDescent="0.2">
      <c r="L3024" s="99">
        <f t="shared" si="242"/>
        <v>44813</v>
      </c>
      <c r="M3024" s="3">
        <f t="shared" si="245"/>
        <v>9</v>
      </c>
      <c r="N3024" s="3">
        <f t="shared" si="243"/>
        <v>2022</v>
      </c>
      <c r="O3024" s="3">
        <f t="shared" si="244"/>
        <v>6</v>
      </c>
      <c r="P3024" s="2" t="str">
        <f t="shared" si="246"/>
        <v>WD</v>
      </c>
    </row>
    <row r="3025" spans="12:16" x14ac:dyDescent="0.2">
      <c r="L3025" s="99">
        <f t="shared" si="242"/>
        <v>44814</v>
      </c>
      <c r="M3025" s="3">
        <f t="shared" si="245"/>
        <v>9</v>
      </c>
      <c r="N3025" s="3">
        <f t="shared" si="243"/>
        <v>2022</v>
      </c>
      <c r="O3025" s="3">
        <f t="shared" si="244"/>
        <v>7</v>
      </c>
      <c r="P3025" s="2" t="str">
        <f t="shared" si="246"/>
        <v>WE</v>
      </c>
    </row>
    <row r="3026" spans="12:16" x14ac:dyDescent="0.2">
      <c r="L3026" s="99">
        <f t="shared" si="242"/>
        <v>44815</v>
      </c>
      <c r="M3026" s="3">
        <f t="shared" si="245"/>
        <v>9</v>
      </c>
      <c r="N3026" s="3">
        <f t="shared" si="243"/>
        <v>2022</v>
      </c>
      <c r="O3026" s="3">
        <f t="shared" si="244"/>
        <v>1</v>
      </c>
      <c r="P3026" s="2" t="str">
        <f t="shared" si="246"/>
        <v>WE</v>
      </c>
    </row>
    <row r="3027" spans="12:16" x14ac:dyDescent="0.2">
      <c r="L3027" s="99">
        <f t="shared" si="242"/>
        <v>44816</v>
      </c>
      <c r="M3027" s="3">
        <f t="shared" si="245"/>
        <v>9</v>
      </c>
      <c r="N3027" s="3">
        <f t="shared" si="243"/>
        <v>2022</v>
      </c>
      <c r="O3027" s="3">
        <f t="shared" si="244"/>
        <v>2</v>
      </c>
      <c r="P3027" s="2" t="str">
        <f t="shared" si="246"/>
        <v>WD</v>
      </c>
    </row>
    <row r="3028" spans="12:16" x14ac:dyDescent="0.2">
      <c r="L3028" s="99">
        <f t="shared" si="242"/>
        <v>44817</v>
      </c>
      <c r="M3028" s="3">
        <f t="shared" si="245"/>
        <v>9</v>
      </c>
      <c r="N3028" s="3">
        <f t="shared" si="243"/>
        <v>2022</v>
      </c>
      <c r="O3028" s="3">
        <f t="shared" si="244"/>
        <v>3</v>
      </c>
      <c r="P3028" s="2" t="str">
        <f t="shared" si="246"/>
        <v>WD</v>
      </c>
    </row>
    <row r="3029" spans="12:16" x14ac:dyDescent="0.2">
      <c r="L3029" s="99">
        <f t="shared" si="242"/>
        <v>44818</v>
      </c>
      <c r="M3029" s="3">
        <f t="shared" si="245"/>
        <v>9</v>
      </c>
      <c r="N3029" s="3">
        <f t="shared" si="243"/>
        <v>2022</v>
      </c>
      <c r="O3029" s="3">
        <f t="shared" si="244"/>
        <v>4</v>
      </c>
      <c r="P3029" s="2" t="str">
        <f t="shared" si="246"/>
        <v>WD</v>
      </c>
    </row>
    <row r="3030" spans="12:16" x14ac:dyDescent="0.2">
      <c r="L3030" s="99">
        <f t="shared" si="242"/>
        <v>44819</v>
      </c>
      <c r="M3030" s="3">
        <f t="shared" si="245"/>
        <v>9</v>
      </c>
      <c r="N3030" s="3">
        <f t="shared" si="243"/>
        <v>2022</v>
      </c>
      <c r="O3030" s="3">
        <f t="shared" si="244"/>
        <v>5</v>
      </c>
      <c r="P3030" s="2" t="str">
        <f t="shared" si="246"/>
        <v>WD</v>
      </c>
    </row>
    <row r="3031" spans="12:16" x14ac:dyDescent="0.2">
      <c r="L3031" s="99">
        <f t="shared" si="242"/>
        <v>44820</v>
      </c>
      <c r="M3031" s="3">
        <f t="shared" si="245"/>
        <v>9</v>
      </c>
      <c r="N3031" s="3">
        <f t="shared" si="243"/>
        <v>2022</v>
      </c>
      <c r="O3031" s="3">
        <f t="shared" si="244"/>
        <v>6</v>
      </c>
      <c r="P3031" s="2" t="str">
        <f t="shared" si="246"/>
        <v>WD</v>
      </c>
    </row>
    <row r="3032" spans="12:16" x14ac:dyDescent="0.2">
      <c r="L3032" s="99">
        <f t="shared" si="242"/>
        <v>44821</v>
      </c>
      <c r="M3032" s="3">
        <f t="shared" si="245"/>
        <v>9</v>
      </c>
      <c r="N3032" s="3">
        <f t="shared" si="243"/>
        <v>2022</v>
      </c>
      <c r="O3032" s="3">
        <f t="shared" si="244"/>
        <v>7</v>
      </c>
      <c r="P3032" s="2" t="str">
        <f t="shared" si="246"/>
        <v>WE</v>
      </c>
    </row>
    <row r="3033" spans="12:16" x14ac:dyDescent="0.2">
      <c r="L3033" s="99">
        <f t="shared" si="242"/>
        <v>44822</v>
      </c>
      <c r="M3033" s="3">
        <f t="shared" si="245"/>
        <v>9</v>
      </c>
      <c r="N3033" s="3">
        <f t="shared" si="243"/>
        <v>2022</v>
      </c>
      <c r="O3033" s="3">
        <f t="shared" si="244"/>
        <v>1</v>
      </c>
      <c r="P3033" s="2" t="str">
        <f t="shared" si="246"/>
        <v>WE</v>
      </c>
    </row>
    <row r="3034" spans="12:16" x14ac:dyDescent="0.2">
      <c r="L3034" s="99">
        <f t="shared" si="242"/>
        <v>44823</v>
      </c>
      <c r="M3034" s="3">
        <f t="shared" si="245"/>
        <v>9</v>
      </c>
      <c r="N3034" s="3">
        <f t="shared" si="243"/>
        <v>2022</v>
      </c>
      <c r="O3034" s="3">
        <f t="shared" si="244"/>
        <v>2</v>
      </c>
      <c r="P3034" s="2" t="str">
        <f t="shared" si="246"/>
        <v>WD</v>
      </c>
    </row>
    <row r="3035" spans="12:16" x14ac:dyDescent="0.2">
      <c r="L3035" s="99">
        <f t="shared" si="242"/>
        <v>44824</v>
      </c>
      <c r="M3035" s="3">
        <f t="shared" si="245"/>
        <v>9</v>
      </c>
      <c r="N3035" s="3">
        <f t="shared" si="243"/>
        <v>2022</v>
      </c>
      <c r="O3035" s="3">
        <f t="shared" si="244"/>
        <v>3</v>
      </c>
      <c r="P3035" s="2" t="str">
        <f t="shared" si="246"/>
        <v>WD</v>
      </c>
    </row>
    <row r="3036" spans="12:16" x14ac:dyDescent="0.2">
      <c r="L3036" s="99">
        <f t="shared" si="242"/>
        <v>44825</v>
      </c>
      <c r="M3036" s="3">
        <f t="shared" si="245"/>
        <v>9</v>
      </c>
      <c r="N3036" s="3">
        <f t="shared" si="243"/>
        <v>2022</v>
      </c>
      <c r="O3036" s="3">
        <f t="shared" si="244"/>
        <v>4</v>
      </c>
      <c r="P3036" s="2" t="str">
        <f t="shared" si="246"/>
        <v>WD</v>
      </c>
    </row>
    <row r="3037" spans="12:16" x14ac:dyDescent="0.2">
      <c r="L3037" s="99">
        <f t="shared" si="242"/>
        <v>44826</v>
      </c>
      <c r="M3037" s="3">
        <f t="shared" si="245"/>
        <v>9</v>
      </c>
      <c r="N3037" s="3">
        <f t="shared" si="243"/>
        <v>2022</v>
      </c>
      <c r="O3037" s="3">
        <f t="shared" si="244"/>
        <v>5</v>
      </c>
      <c r="P3037" s="2" t="str">
        <f t="shared" si="246"/>
        <v>WD</v>
      </c>
    </row>
    <row r="3038" spans="12:16" x14ac:dyDescent="0.2">
      <c r="L3038" s="99">
        <f t="shared" si="242"/>
        <v>44827</v>
      </c>
      <c r="M3038" s="3">
        <f t="shared" si="245"/>
        <v>9</v>
      </c>
      <c r="N3038" s="3">
        <f t="shared" si="243"/>
        <v>2022</v>
      </c>
      <c r="O3038" s="3">
        <f t="shared" si="244"/>
        <v>6</v>
      </c>
      <c r="P3038" s="2" t="str">
        <f t="shared" si="246"/>
        <v>WD</v>
      </c>
    </row>
    <row r="3039" spans="12:16" x14ac:dyDescent="0.2">
      <c r="L3039" s="99">
        <f t="shared" si="242"/>
        <v>44828</v>
      </c>
      <c r="M3039" s="3">
        <f t="shared" si="245"/>
        <v>9</v>
      </c>
      <c r="N3039" s="3">
        <f t="shared" si="243"/>
        <v>2022</v>
      </c>
      <c r="O3039" s="3">
        <f t="shared" si="244"/>
        <v>7</v>
      </c>
      <c r="P3039" s="2" t="str">
        <f t="shared" si="246"/>
        <v>WE</v>
      </c>
    </row>
    <row r="3040" spans="12:16" x14ac:dyDescent="0.2">
      <c r="L3040" s="99">
        <f t="shared" si="242"/>
        <v>44829</v>
      </c>
      <c r="M3040" s="3">
        <f t="shared" si="245"/>
        <v>9</v>
      </c>
      <c r="N3040" s="3">
        <f t="shared" si="243"/>
        <v>2022</v>
      </c>
      <c r="O3040" s="3">
        <f t="shared" si="244"/>
        <v>1</v>
      </c>
      <c r="P3040" s="2" t="str">
        <f t="shared" si="246"/>
        <v>WE</v>
      </c>
    </row>
    <row r="3041" spans="12:16" x14ac:dyDescent="0.2">
      <c r="L3041" s="99">
        <f t="shared" si="242"/>
        <v>44830</v>
      </c>
      <c r="M3041" s="3">
        <f t="shared" si="245"/>
        <v>9</v>
      </c>
      <c r="N3041" s="3">
        <f t="shared" si="243"/>
        <v>2022</v>
      </c>
      <c r="O3041" s="3">
        <f t="shared" si="244"/>
        <v>2</v>
      </c>
      <c r="P3041" s="2" t="str">
        <f t="shared" si="246"/>
        <v>WD</v>
      </c>
    </row>
    <row r="3042" spans="12:16" x14ac:dyDescent="0.2">
      <c r="L3042" s="99">
        <f t="shared" si="242"/>
        <v>44831</v>
      </c>
      <c r="M3042" s="3">
        <f t="shared" si="245"/>
        <v>9</v>
      </c>
      <c r="N3042" s="3">
        <f t="shared" si="243"/>
        <v>2022</v>
      </c>
      <c r="O3042" s="3">
        <f t="shared" si="244"/>
        <v>3</v>
      </c>
      <c r="P3042" s="2" t="str">
        <f t="shared" si="246"/>
        <v>WD</v>
      </c>
    </row>
    <row r="3043" spans="12:16" x14ac:dyDescent="0.2">
      <c r="L3043" s="99">
        <f t="shared" si="242"/>
        <v>44832</v>
      </c>
      <c r="M3043" s="3">
        <f t="shared" si="245"/>
        <v>9</v>
      </c>
      <c r="N3043" s="3">
        <f t="shared" si="243"/>
        <v>2022</v>
      </c>
      <c r="O3043" s="3">
        <f t="shared" si="244"/>
        <v>4</v>
      </c>
      <c r="P3043" s="2" t="str">
        <f t="shared" si="246"/>
        <v>WD</v>
      </c>
    </row>
    <row r="3044" spans="12:16" x14ac:dyDescent="0.2">
      <c r="L3044" s="99">
        <f t="shared" si="242"/>
        <v>44833</v>
      </c>
      <c r="M3044" s="3">
        <f t="shared" si="245"/>
        <v>9</v>
      </c>
      <c r="N3044" s="3">
        <f t="shared" si="243"/>
        <v>2022</v>
      </c>
      <c r="O3044" s="3">
        <f t="shared" si="244"/>
        <v>5</v>
      </c>
      <c r="P3044" s="2" t="str">
        <f t="shared" si="246"/>
        <v>WD</v>
      </c>
    </row>
    <row r="3045" spans="12:16" x14ac:dyDescent="0.2">
      <c r="L3045" s="99">
        <f t="shared" si="242"/>
        <v>44834</v>
      </c>
      <c r="M3045" s="3">
        <f t="shared" si="245"/>
        <v>9</v>
      </c>
      <c r="N3045" s="3">
        <f t="shared" si="243"/>
        <v>2022</v>
      </c>
      <c r="O3045" s="3">
        <f t="shared" si="244"/>
        <v>6</v>
      </c>
      <c r="P3045" s="2" t="str">
        <f t="shared" si="246"/>
        <v>WD</v>
      </c>
    </row>
    <row r="3046" spans="12:16" x14ac:dyDescent="0.2">
      <c r="L3046" s="99">
        <f t="shared" si="242"/>
        <v>44835</v>
      </c>
      <c r="M3046" s="3">
        <f t="shared" si="245"/>
        <v>10</v>
      </c>
      <c r="N3046" s="3">
        <f t="shared" si="243"/>
        <v>2022</v>
      </c>
      <c r="O3046" s="3">
        <f t="shared" si="244"/>
        <v>7</v>
      </c>
      <c r="P3046" s="2" t="str">
        <f t="shared" si="246"/>
        <v>WE</v>
      </c>
    </row>
    <row r="3047" spans="12:16" x14ac:dyDescent="0.2">
      <c r="L3047" s="99">
        <f t="shared" si="242"/>
        <v>44836</v>
      </c>
      <c r="M3047" s="3">
        <f t="shared" si="245"/>
        <v>10</v>
      </c>
      <c r="N3047" s="3">
        <f t="shared" si="243"/>
        <v>2022</v>
      </c>
      <c r="O3047" s="3">
        <f t="shared" si="244"/>
        <v>1</v>
      </c>
      <c r="P3047" s="2" t="str">
        <f t="shared" si="246"/>
        <v>WE</v>
      </c>
    </row>
    <row r="3048" spans="12:16" x14ac:dyDescent="0.2">
      <c r="L3048" s="99">
        <f t="shared" si="242"/>
        <v>44837</v>
      </c>
      <c r="M3048" s="3">
        <f t="shared" si="245"/>
        <v>10</v>
      </c>
      <c r="N3048" s="3">
        <f t="shared" si="243"/>
        <v>2022</v>
      </c>
      <c r="O3048" s="3">
        <f t="shared" si="244"/>
        <v>2</v>
      </c>
      <c r="P3048" s="2" t="str">
        <f t="shared" si="246"/>
        <v>WD</v>
      </c>
    </row>
    <row r="3049" spans="12:16" x14ac:dyDescent="0.2">
      <c r="L3049" s="99">
        <f t="shared" si="242"/>
        <v>44838</v>
      </c>
      <c r="M3049" s="3">
        <f t="shared" si="245"/>
        <v>10</v>
      </c>
      <c r="N3049" s="3">
        <f t="shared" si="243"/>
        <v>2022</v>
      </c>
      <c r="O3049" s="3">
        <f t="shared" si="244"/>
        <v>3</v>
      </c>
      <c r="P3049" s="2" t="str">
        <f t="shared" si="246"/>
        <v>WD</v>
      </c>
    </row>
    <row r="3050" spans="12:16" x14ac:dyDescent="0.2">
      <c r="L3050" s="99">
        <f t="shared" si="242"/>
        <v>44839</v>
      </c>
      <c r="M3050" s="3">
        <f t="shared" si="245"/>
        <v>10</v>
      </c>
      <c r="N3050" s="3">
        <f t="shared" si="243"/>
        <v>2022</v>
      </c>
      <c r="O3050" s="3">
        <f t="shared" si="244"/>
        <v>4</v>
      </c>
      <c r="P3050" s="2" t="str">
        <f t="shared" si="246"/>
        <v>WD</v>
      </c>
    </row>
    <row r="3051" spans="12:16" x14ac:dyDescent="0.2">
      <c r="L3051" s="99">
        <f t="shared" si="242"/>
        <v>44840</v>
      </c>
      <c r="M3051" s="3">
        <f t="shared" si="245"/>
        <v>10</v>
      </c>
      <c r="N3051" s="3">
        <f t="shared" si="243"/>
        <v>2022</v>
      </c>
      <c r="O3051" s="3">
        <f t="shared" si="244"/>
        <v>5</v>
      </c>
      <c r="P3051" s="2" t="str">
        <f t="shared" si="246"/>
        <v>WD</v>
      </c>
    </row>
    <row r="3052" spans="12:16" x14ac:dyDescent="0.2">
      <c r="L3052" s="99">
        <f t="shared" si="242"/>
        <v>44841</v>
      </c>
      <c r="M3052" s="3">
        <f t="shared" si="245"/>
        <v>10</v>
      </c>
      <c r="N3052" s="3">
        <f t="shared" si="243"/>
        <v>2022</v>
      </c>
      <c r="O3052" s="3">
        <f t="shared" si="244"/>
        <v>6</v>
      </c>
      <c r="P3052" s="2" t="str">
        <f t="shared" si="246"/>
        <v>WD</v>
      </c>
    </row>
    <row r="3053" spans="12:16" x14ac:dyDescent="0.2">
      <c r="L3053" s="99">
        <f t="shared" si="242"/>
        <v>44842</v>
      </c>
      <c r="M3053" s="3">
        <f t="shared" si="245"/>
        <v>10</v>
      </c>
      <c r="N3053" s="3">
        <f t="shared" si="243"/>
        <v>2022</v>
      </c>
      <c r="O3053" s="3">
        <f t="shared" si="244"/>
        <v>7</v>
      </c>
      <c r="P3053" s="2" t="str">
        <f t="shared" si="246"/>
        <v>WE</v>
      </c>
    </row>
    <row r="3054" spans="12:16" x14ac:dyDescent="0.2">
      <c r="L3054" s="99">
        <f t="shared" si="242"/>
        <v>44843</v>
      </c>
      <c r="M3054" s="3">
        <f t="shared" si="245"/>
        <v>10</v>
      </c>
      <c r="N3054" s="3">
        <f t="shared" si="243"/>
        <v>2022</v>
      </c>
      <c r="O3054" s="3">
        <f t="shared" si="244"/>
        <v>1</v>
      </c>
      <c r="P3054" s="2" t="str">
        <f t="shared" si="246"/>
        <v>WE</v>
      </c>
    </row>
    <row r="3055" spans="12:16" x14ac:dyDescent="0.2">
      <c r="L3055" s="99">
        <f t="shared" si="242"/>
        <v>44844</v>
      </c>
      <c r="M3055" s="3">
        <f t="shared" si="245"/>
        <v>10</v>
      </c>
      <c r="N3055" s="3">
        <f t="shared" si="243"/>
        <v>2022</v>
      </c>
      <c r="O3055" s="3">
        <f t="shared" si="244"/>
        <v>2</v>
      </c>
      <c r="P3055" s="2" t="str">
        <f t="shared" si="246"/>
        <v>WD</v>
      </c>
    </row>
    <row r="3056" spans="12:16" x14ac:dyDescent="0.2">
      <c r="L3056" s="99">
        <f t="shared" si="242"/>
        <v>44845</v>
      </c>
      <c r="M3056" s="3">
        <f t="shared" si="245"/>
        <v>10</v>
      </c>
      <c r="N3056" s="3">
        <f t="shared" si="243"/>
        <v>2022</v>
      </c>
      <c r="O3056" s="3">
        <f t="shared" si="244"/>
        <v>3</v>
      </c>
      <c r="P3056" s="2" t="str">
        <f t="shared" si="246"/>
        <v>WD</v>
      </c>
    </row>
    <row r="3057" spans="12:16" x14ac:dyDescent="0.2">
      <c r="L3057" s="99">
        <f t="shared" si="242"/>
        <v>44846</v>
      </c>
      <c r="M3057" s="3">
        <f t="shared" si="245"/>
        <v>10</v>
      </c>
      <c r="N3057" s="3">
        <f t="shared" si="243"/>
        <v>2022</v>
      </c>
      <c r="O3057" s="3">
        <f t="shared" si="244"/>
        <v>4</v>
      </c>
      <c r="P3057" s="2" t="str">
        <f t="shared" si="246"/>
        <v>WD</v>
      </c>
    </row>
    <row r="3058" spans="12:16" x14ac:dyDescent="0.2">
      <c r="L3058" s="99">
        <f t="shared" si="242"/>
        <v>44847</v>
      </c>
      <c r="M3058" s="3">
        <f t="shared" si="245"/>
        <v>10</v>
      </c>
      <c r="N3058" s="3">
        <f t="shared" si="243"/>
        <v>2022</v>
      </c>
      <c r="O3058" s="3">
        <f t="shared" si="244"/>
        <v>5</v>
      </c>
      <c r="P3058" s="2" t="str">
        <f t="shared" si="246"/>
        <v>WD</v>
      </c>
    </row>
    <row r="3059" spans="12:16" x14ac:dyDescent="0.2">
      <c r="L3059" s="99">
        <f t="shared" si="242"/>
        <v>44848</v>
      </c>
      <c r="M3059" s="3">
        <f t="shared" si="245"/>
        <v>10</v>
      </c>
      <c r="N3059" s="3">
        <f t="shared" si="243"/>
        <v>2022</v>
      </c>
      <c r="O3059" s="3">
        <f t="shared" si="244"/>
        <v>6</v>
      </c>
      <c r="P3059" s="2" t="str">
        <f t="shared" si="246"/>
        <v>WD</v>
      </c>
    </row>
    <row r="3060" spans="12:16" x14ac:dyDescent="0.2">
      <c r="L3060" s="99">
        <f t="shared" ref="L3060:L3123" si="247">+L3059+1</f>
        <v>44849</v>
      </c>
      <c r="M3060" s="3">
        <f t="shared" si="245"/>
        <v>10</v>
      </c>
      <c r="N3060" s="3">
        <f t="shared" si="243"/>
        <v>2022</v>
      </c>
      <c r="O3060" s="3">
        <f t="shared" si="244"/>
        <v>7</v>
      </c>
      <c r="P3060" s="2" t="str">
        <f t="shared" si="246"/>
        <v>WE</v>
      </c>
    </row>
    <row r="3061" spans="12:16" x14ac:dyDescent="0.2">
      <c r="L3061" s="99">
        <f t="shared" si="247"/>
        <v>44850</v>
      </c>
      <c r="M3061" s="3">
        <f t="shared" si="245"/>
        <v>10</v>
      </c>
      <c r="N3061" s="3">
        <f t="shared" si="243"/>
        <v>2022</v>
      </c>
      <c r="O3061" s="3">
        <f t="shared" si="244"/>
        <v>1</v>
      </c>
      <c r="P3061" s="2" t="str">
        <f t="shared" si="246"/>
        <v>WE</v>
      </c>
    </row>
    <row r="3062" spans="12:16" x14ac:dyDescent="0.2">
      <c r="L3062" s="99">
        <f t="shared" si="247"/>
        <v>44851</v>
      </c>
      <c r="M3062" s="3">
        <f t="shared" si="245"/>
        <v>10</v>
      </c>
      <c r="N3062" s="3">
        <f t="shared" si="243"/>
        <v>2022</v>
      </c>
      <c r="O3062" s="3">
        <f t="shared" si="244"/>
        <v>2</v>
      </c>
      <c r="P3062" s="2" t="str">
        <f t="shared" si="246"/>
        <v>WD</v>
      </c>
    </row>
    <row r="3063" spans="12:16" x14ac:dyDescent="0.2">
      <c r="L3063" s="99">
        <f t="shared" si="247"/>
        <v>44852</v>
      </c>
      <c r="M3063" s="3">
        <f t="shared" si="245"/>
        <v>10</v>
      </c>
      <c r="N3063" s="3">
        <f t="shared" si="243"/>
        <v>2022</v>
      </c>
      <c r="O3063" s="3">
        <f t="shared" si="244"/>
        <v>3</v>
      </c>
      <c r="P3063" s="2" t="str">
        <f t="shared" si="246"/>
        <v>WD</v>
      </c>
    </row>
    <row r="3064" spans="12:16" x14ac:dyDescent="0.2">
      <c r="L3064" s="99">
        <f t="shared" si="247"/>
        <v>44853</v>
      </c>
      <c r="M3064" s="3">
        <f t="shared" si="245"/>
        <v>10</v>
      </c>
      <c r="N3064" s="3">
        <f t="shared" si="243"/>
        <v>2022</v>
      </c>
      <c r="O3064" s="3">
        <f t="shared" si="244"/>
        <v>4</v>
      </c>
      <c r="P3064" s="2" t="str">
        <f t="shared" si="246"/>
        <v>WD</v>
      </c>
    </row>
    <row r="3065" spans="12:16" x14ac:dyDescent="0.2">
      <c r="L3065" s="99">
        <f t="shared" si="247"/>
        <v>44854</v>
      </c>
      <c r="M3065" s="3">
        <f t="shared" si="245"/>
        <v>10</v>
      </c>
      <c r="N3065" s="3">
        <f t="shared" si="243"/>
        <v>2022</v>
      </c>
      <c r="O3065" s="3">
        <f t="shared" si="244"/>
        <v>5</v>
      </c>
      <c r="P3065" s="2" t="str">
        <f t="shared" si="246"/>
        <v>WD</v>
      </c>
    </row>
    <row r="3066" spans="12:16" x14ac:dyDescent="0.2">
      <c r="L3066" s="99">
        <f t="shared" si="247"/>
        <v>44855</v>
      </c>
      <c r="M3066" s="3">
        <f t="shared" si="245"/>
        <v>10</v>
      </c>
      <c r="N3066" s="3">
        <f t="shared" si="243"/>
        <v>2022</v>
      </c>
      <c r="O3066" s="3">
        <f t="shared" si="244"/>
        <v>6</v>
      </c>
      <c r="P3066" s="2" t="str">
        <f t="shared" si="246"/>
        <v>WD</v>
      </c>
    </row>
    <row r="3067" spans="12:16" x14ac:dyDescent="0.2">
      <c r="L3067" s="99">
        <f t="shared" si="247"/>
        <v>44856</v>
      </c>
      <c r="M3067" s="3">
        <f t="shared" si="245"/>
        <v>10</v>
      </c>
      <c r="N3067" s="3">
        <f t="shared" si="243"/>
        <v>2022</v>
      </c>
      <c r="O3067" s="3">
        <f t="shared" si="244"/>
        <v>7</v>
      </c>
      <c r="P3067" s="2" t="str">
        <f t="shared" si="246"/>
        <v>WE</v>
      </c>
    </row>
    <row r="3068" spans="12:16" x14ac:dyDescent="0.2">
      <c r="L3068" s="99">
        <f t="shared" si="247"/>
        <v>44857</v>
      </c>
      <c r="M3068" s="3">
        <f t="shared" si="245"/>
        <v>10</v>
      </c>
      <c r="N3068" s="3">
        <f t="shared" si="243"/>
        <v>2022</v>
      </c>
      <c r="O3068" s="3">
        <f t="shared" si="244"/>
        <v>1</v>
      </c>
      <c r="P3068" s="2" t="str">
        <f t="shared" si="246"/>
        <v>WE</v>
      </c>
    </row>
    <row r="3069" spans="12:16" x14ac:dyDescent="0.2">
      <c r="L3069" s="99">
        <f t="shared" si="247"/>
        <v>44858</v>
      </c>
      <c r="M3069" s="3">
        <f t="shared" si="245"/>
        <v>10</v>
      </c>
      <c r="N3069" s="3">
        <f t="shared" si="243"/>
        <v>2022</v>
      </c>
      <c r="O3069" s="3">
        <f t="shared" si="244"/>
        <v>2</v>
      </c>
      <c r="P3069" s="2" t="str">
        <f t="shared" si="246"/>
        <v>WD</v>
      </c>
    </row>
    <row r="3070" spans="12:16" x14ac:dyDescent="0.2">
      <c r="L3070" s="99">
        <f t="shared" si="247"/>
        <v>44859</v>
      </c>
      <c r="M3070" s="3">
        <f t="shared" si="245"/>
        <v>10</v>
      </c>
      <c r="N3070" s="3">
        <f t="shared" si="243"/>
        <v>2022</v>
      </c>
      <c r="O3070" s="3">
        <f t="shared" si="244"/>
        <v>3</v>
      </c>
      <c r="P3070" s="2" t="str">
        <f t="shared" si="246"/>
        <v>WD</v>
      </c>
    </row>
    <row r="3071" spans="12:16" x14ac:dyDescent="0.2">
      <c r="L3071" s="99">
        <f t="shared" si="247"/>
        <v>44860</v>
      </c>
      <c r="M3071" s="3">
        <f t="shared" si="245"/>
        <v>10</v>
      </c>
      <c r="N3071" s="3">
        <f t="shared" ref="N3071:N3134" si="248">YEAR(L3071)</f>
        <v>2022</v>
      </c>
      <c r="O3071" s="3">
        <f t="shared" ref="O3071:O3134" si="249">WEEKDAY(L3071)</f>
        <v>4</v>
      </c>
      <c r="P3071" s="2" t="str">
        <f t="shared" si="246"/>
        <v>WD</v>
      </c>
    </row>
    <row r="3072" spans="12:16" x14ac:dyDescent="0.2">
      <c r="L3072" s="99">
        <f t="shared" si="247"/>
        <v>44861</v>
      </c>
      <c r="M3072" s="3">
        <f t="shared" si="245"/>
        <v>10</v>
      </c>
      <c r="N3072" s="3">
        <f t="shared" si="248"/>
        <v>2022</v>
      </c>
      <c r="O3072" s="3">
        <f t="shared" si="249"/>
        <v>5</v>
      </c>
      <c r="P3072" s="2" t="str">
        <f t="shared" si="246"/>
        <v>WD</v>
      </c>
    </row>
    <row r="3073" spans="12:16" x14ac:dyDescent="0.2">
      <c r="L3073" s="99">
        <f t="shared" si="247"/>
        <v>44862</v>
      </c>
      <c r="M3073" s="3">
        <f t="shared" si="245"/>
        <v>10</v>
      </c>
      <c r="N3073" s="3">
        <f t="shared" si="248"/>
        <v>2022</v>
      </c>
      <c r="O3073" s="3">
        <f t="shared" si="249"/>
        <v>6</v>
      </c>
      <c r="P3073" s="2" t="str">
        <f t="shared" si="246"/>
        <v>WD</v>
      </c>
    </row>
    <row r="3074" spans="12:16" x14ac:dyDescent="0.2">
      <c r="L3074" s="99">
        <f t="shared" si="247"/>
        <v>44863</v>
      </c>
      <c r="M3074" s="3">
        <f t="shared" si="245"/>
        <v>10</v>
      </c>
      <c r="N3074" s="3">
        <f t="shared" si="248"/>
        <v>2022</v>
      </c>
      <c r="O3074" s="3">
        <f t="shared" si="249"/>
        <v>7</v>
      </c>
      <c r="P3074" s="2" t="str">
        <f t="shared" si="246"/>
        <v>WE</v>
      </c>
    </row>
    <row r="3075" spans="12:16" x14ac:dyDescent="0.2">
      <c r="L3075" s="99">
        <f t="shared" si="247"/>
        <v>44864</v>
      </c>
      <c r="M3075" s="3">
        <f t="shared" ref="M3075:M3138" si="250">MONTH(L3075)</f>
        <v>10</v>
      </c>
      <c r="N3075" s="3">
        <f t="shared" si="248"/>
        <v>2022</v>
      </c>
      <c r="O3075" s="3">
        <f t="shared" si="249"/>
        <v>1</v>
      </c>
      <c r="P3075" s="2" t="str">
        <f t="shared" ref="P3075:P3138" si="251">IF(O3075=1,"WE",IF(O3075=7,"WE","WD"))</f>
        <v>WE</v>
      </c>
    </row>
    <row r="3076" spans="12:16" x14ac:dyDescent="0.2">
      <c r="L3076" s="99">
        <f t="shared" si="247"/>
        <v>44865</v>
      </c>
      <c r="M3076" s="3">
        <f t="shared" si="250"/>
        <v>10</v>
      </c>
      <c r="N3076" s="3">
        <f t="shared" si="248"/>
        <v>2022</v>
      </c>
      <c r="O3076" s="3">
        <f t="shared" si="249"/>
        <v>2</v>
      </c>
      <c r="P3076" s="2" t="str">
        <f t="shared" si="251"/>
        <v>WD</v>
      </c>
    </row>
    <row r="3077" spans="12:16" x14ac:dyDescent="0.2">
      <c r="L3077" s="99">
        <f t="shared" si="247"/>
        <v>44866</v>
      </c>
      <c r="M3077" s="3">
        <f t="shared" si="250"/>
        <v>11</v>
      </c>
      <c r="N3077" s="3">
        <f t="shared" si="248"/>
        <v>2022</v>
      </c>
      <c r="O3077" s="3">
        <f t="shared" si="249"/>
        <v>3</v>
      </c>
      <c r="P3077" s="2" t="str">
        <f t="shared" si="251"/>
        <v>WD</v>
      </c>
    </row>
    <row r="3078" spans="12:16" x14ac:dyDescent="0.2">
      <c r="L3078" s="99">
        <f t="shared" si="247"/>
        <v>44867</v>
      </c>
      <c r="M3078" s="3">
        <f t="shared" si="250"/>
        <v>11</v>
      </c>
      <c r="N3078" s="3">
        <f t="shared" si="248"/>
        <v>2022</v>
      </c>
      <c r="O3078" s="3">
        <f t="shared" si="249"/>
        <v>4</v>
      </c>
      <c r="P3078" s="2" t="str">
        <f t="shared" si="251"/>
        <v>WD</v>
      </c>
    </row>
    <row r="3079" spans="12:16" x14ac:dyDescent="0.2">
      <c r="L3079" s="99">
        <f t="shared" si="247"/>
        <v>44868</v>
      </c>
      <c r="M3079" s="3">
        <f t="shared" si="250"/>
        <v>11</v>
      </c>
      <c r="N3079" s="3">
        <f t="shared" si="248"/>
        <v>2022</v>
      </c>
      <c r="O3079" s="3">
        <f t="shared" si="249"/>
        <v>5</v>
      </c>
      <c r="P3079" s="2" t="str">
        <f t="shared" si="251"/>
        <v>WD</v>
      </c>
    </row>
    <row r="3080" spans="12:16" x14ac:dyDescent="0.2">
      <c r="L3080" s="99">
        <f t="shared" si="247"/>
        <v>44869</v>
      </c>
      <c r="M3080" s="3">
        <f t="shared" si="250"/>
        <v>11</v>
      </c>
      <c r="N3080" s="3">
        <f t="shared" si="248"/>
        <v>2022</v>
      </c>
      <c r="O3080" s="3">
        <f t="shared" si="249"/>
        <v>6</v>
      </c>
      <c r="P3080" s="2" t="str">
        <f t="shared" si="251"/>
        <v>WD</v>
      </c>
    </row>
    <row r="3081" spans="12:16" x14ac:dyDescent="0.2">
      <c r="L3081" s="99">
        <f t="shared" si="247"/>
        <v>44870</v>
      </c>
      <c r="M3081" s="3">
        <f t="shared" si="250"/>
        <v>11</v>
      </c>
      <c r="N3081" s="3">
        <f t="shared" si="248"/>
        <v>2022</v>
      </c>
      <c r="O3081" s="3">
        <f t="shared" si="249"/>
        <v>7</v>
      </c>
      <c r="P3081" s="2" t="str">
        <f t="shared" si="251"/>
        <v>WE</v>
      </c>
    </row>
    <row r="3082" spans="12:16" x14ac:dyDescent="0.2">
      <c r="L3082" s="99">
        <f t="shared" si="247"/>
        <v>44871</v>
      </c>
      <c r="M3082" s="3">
        <f t="shared" si="250"/>
        <v>11</v>
      </c>
      <c r="N3082" s="3">
        <f t="shared" si="248"/>
        <v>2022</v>
      </c>
      <c r="O3082" s="3">
        <f t="shared" si="249"/>
        <v>1</v>
      </c>
      <c r="P3082" s="2" t="str">
        <f t="shared" si="251"/>
        <v>WE</v>
      </c>
    </row>
    <row r="3083" spans="12:16" x14ac:dyDescent="0.2">
      <c r="L3083" s="99">
        <f t="shared" si="247"/>
        <v>44872</v>
      </c>
      <c r="M3083" s="3">
        <f t="shared" si="250"/>
        <v>11</v>
      </c>
      <c r="N3083" s="3">
        <f t="shared" si="248"/>
        <v>2022</v>
      </c>
      <c r="O3083" s="3">
        <f t="shared" si="249"/>
        <v>2</v>
      </c>
      <c r="P3083" s="2" t="str">
        <f t="shared" si="251"/>
        <v>WD</v>
      </c>
    </row>
    <row r="3084" spans="12:16" x14ac:dyDescent="0.2">
      <c r="L3084" s="99">
        <f t="shared" si="247"/>
        <v>44873</v>
      </c>
      <c r="M3084" s="3">
        <f t="shared" si="250"/>
        <v>11</v>
      </c>
      <c r="N3084" s="3">
        <f t="shared" si="248"/>
        <v>2022</v>
      </c>
      <c r="O3084" s="3">
        <f t="shared" si="249"/>
        <v>3</v>
      </c>
      <c r="P3084" s="2" t="str">
        <f t="shared" si="251"/>
        <v>WD</v>
      </c>
    </row>
    <row r="3085" spans="12:16" x14ac:dyDescent="0.2">
      <c r="L3085" s="99">
        <f t="shared" si="247"/>
        <v>44874</v>
      </c>
      <c r="M3085" s="3">
        <f t="shared" si="250"/>
        <v>11</v>
      </c>
      <c r="N3085" s="3">
        <f t="shared" si="248"/>
        <v>2022</v>
      </c>
      <c r="O3085" s="3">
        <f t="shared" si="249"/>
        <v>4</v>
      </c>
      <c r="P3085" s="2" t="str">
        <f t="shared" si="251"/>
        <v>WD</v>
      </c>
    </row>
    <row r="3086" spans="12:16" x14ac:dyDescent="0.2">
      <c r="L3086" s="99">
        <f t="shared" si="247"/>
        <v>44875</v>
      </c>
      <c r="M3086" s="3">
        <f t="shared" si="250"/>
        <v>11</v>
      </c>
      <c r="N3086" s="3">
        <f t="shared" si="248"/>
        <v>2022</v>
      </c>
      <c r="O3086" s="3">
        <f t="shared" si="249"/>
        <v>5</v>
      </c>
      <c r="P3086" s="2" t="str">
        <f t="shared" si="251"/>
        <v>WD</v>
      </c>
    </row>
    <row r="3087" spans="12:16" x14ac:dyDescent="0.2">
      <c r="L3087" s="99">
        <f t="shared" si="247"/>
        <v>44876</v>
      </c>
      <c r="M3087" s="3">
        <f t="shared" si="250"/>
        <v>11</v>
      </c>
      <c r="N3087" s="3">
        <f t="shared" si="248"/>
        <v>2022</v>
      </c>
      <c r="O3087" s="3">
        <f t="shared" si="249"/>
        <v>6</v>
      </c>
      <c r="P3087" s="2" t="str">
        <f t="shared" si="251"/>
        <v>WD</v>
      </c>
    </row>
    <row r="3088" spans="12:16" x14ac:dyDescent="0.2">
      <c r="L3088" s="99">
        <f t="shared" si="247"/>
        <v>44877</v>
      </c>
      <c r="M3088" s="3">
        <f t="shared" si="250"/>
        <v>11</v>
      </c>
      <c r="N3088" s="3">
        <f t="shared" si="248"/>
        <v>2022</v>
      </c>
      <c r="O3088" s="3">
        <f t="shared" si="249"/>
        <v>7</v>
      </c>
      <c r="P3088" s="2" t="str">
        <f t="shared" si="251"/>
        <v>WE</v>
      </c>
    </row>
    <row r="3089" spans="12:16" x14ac:dyDescent="0.2">
      <c r="L3089" s="99">
        <f t="shared" si="247"/>
        <v>44878</v>
      </c>
      <c r="M3089" s="3">
        <f t="shared" si="250"/>
        <v>11</v>
      </c>
      <c r="N3089" s="3">
        <f t="shared" si="248"/>
        <v>2022</v>
      </c>
      <c r="O3089" s="3">
        <f t="shared" si="249"/>
        <v>1</v>
      </c>
      <c r="P3089" s="2" t="str">
        <f t="shared" si="251"/>
        <v>WE</v>
      </c>
    </row>
    <row r="3090" spans="12:16" x14ac:dyDescent="0.2">
      <c r="L3090" s="99">
        <f t="shared" si="247"/>
        <v>44879</v>
      </c>
      <c r="M3090" s="3">
        <f t="shared" si="250"/>
        <v>11</v>
      </c>
      <c r="N3090" s="3">
        <f t="shared" si="248"/>
        <v>2022</v>
      </c>
      <c r="O3090" s="3">
        <f t="shared" si="249"/>
        <v>2</v>
      </c>
      <c r="P3090" s="2" t="str">
        <f t="shared" si="251"/>
        <v>WD</v>
      </c>
    </row>
    <row r="3091" spans="12:16" x14ac:dyDescent="0.2">
      <c r="L3091" s="99">
        <f t="shared" si="247"/>
        <v>44880</v>
      </c>
      <c r="M3091" s="3">
        <f t="shared" si="250"/>
        <v>11</v>
      </c>
      <c r="N3091" s="3">
        <f t="shared" si="248"/>
        <v>2022</v>
      </c>
      <c r="O3091" s="3">
        <f t="shared" si="249"/>
        <v>3</v>
      </c>
      <c r="P3091" s="2" t="str">
        <f t="shared" si="251"/>
        <v>WD</v>
      </c>
    </row>
    <row r="3092" spans="12:16" x14ac:dyDescent="0.2">
      <c r="L3092" s="99">
        <f t="shared" si="247"/>
        <v>44881</v>
      </c>
      <c r="M3092" s="3">
        <f t="shared" si="250"/>
        <v>11</v>
      </c>
      <c r="N3092" s="3">
        <f t="shared" si="248"/>
        <v>2022</v>
      </c>
      <c r="O3092" s="3">
        <f t="shared" si="249"/>
        <v>4</v>
      </c>
      <c r="P3092" s="2" t="str">
        <f t="shared" si="251"/>
        <v>WD</v>
      </c>
    </row>
    <row r="3093" spans="12:16" x14ac:dyDescent="0.2">
      <c r="L3093" s="99">
        <f t="shared" si="247"/>
        <v>44882</v>
      </c>
      <c r="M3093" s="3">
        <f t="shared" si="250"/>
        <v>11</v>
      </c>
      <c r="N3093" s="3">
        <f t="shared" si="248"/>
        <v>2022</v>
      </c>
      <c r="O3093" s="3">
        <f t="shared" si="249"/>
        <v>5</v>
      </c>
      <c r="P3093" s="2" t="str">
        <f t="shared" si="251"/>
        <v>WD</v>
      </c>
    </row>
    <row r="3094" spans="12:16" x14ac:dyDescent="0.2">
      <c r="L3094" s="99">
        <f t="shared" si="247"/>
        <v>44883</v>
      </c>
      <c r="M3094" s="3">
        <f t="shared" si="250"/>
        <v>11</v>
      </c>
      <c r="N3094" s="3">
        <f t="shared" si="248"/>
        <v>2022</v>
      </c>
      <c r="O3094" s="3">
        <f t="shared" si="249"/>
        <v>6</v>
      </c>
      <c r="P3094" s="2" t="str">
        <f t="shared" si="251"/>
        <v>WD</v>
      </c>
    </row>
    <row r="3095" spans="12:16" x14ac:dyDescent="0.2">
      <c r="L3095" s="99">
        <f t="shared" si="247"/>
        <v>44884</v>
      </c>
      <c r="M3095" s="3">
        <f t="shared" si="250"/>
        <v>11</v>
      </c>
      <c r="N3095" s="3">
        <f t="shared" si="248"/>
        <v>2022</v>
      </c>
      <c r="O3095" s="3">
        <f t="shared" si="249"/>
        <v>7</v>
      </c>
      <c r="P3095" s="2" t="str">
        <f t="shared" si="251"/>
        <v>WE</v>
      </c>
    </row>
    <row r="3096" spans="12:16" x14ac:dyDescent="0.2">
      <c r="L3096" s="99">
        <f t="shared" si="247"/>
        <v>44885</v>
      </c>
      <c r="M3096" s="3">
        <f t="shared" si="250"/>
        <v>11</v>
      </c>
      <c r="N3096" s="3">
        <f t="shared" si="248"/>
        <v>2022</v>
      </c>
      <c r="O3096" s="3">
        <f t="shared" si="249"/>
        <v>1</v>
      </c>
      <c r="P3096" s="2" t="str">
        <f t="shared" si="251"/>
        <v>WE</v>
      </c>
    </row>
    <row r="3097" spans="12:16" x14ac:dyDescent="0.2">
      <c r="L3097" s="99">
        <f t="shared" si="247"/>
        <v>44886</v>
      </c>
      <c r="M3097" s="3">
        <f t="shared" si="250"/>
        <v>11</v>
      </c>
      <c r="N3097" s="3">
        <f t="shared" si="248"/>
        <v>2022</v>
      </c>
      <c r="O3097" s="3">
        <f t="shared" si="249"/>
        <v>2</v>
      </c>
      <c r="P3097" s="2" t="str">
        <f t="shared" si="251"/>
        <v>WD</v>
      </c>
    </row>
    <row r="3098" spans="12:16" x14ac:dyDescent="0.2">
      <c r="L3098" s="99">
        <f t="shared" si="247"/>
        <v>44887</v>
      </c>
      <c r="M3098" s="3">
        <f t="shared" si="250"/>
        <v>11</v>
      </c>
      <c r="N3098" s="3">
        <f t="shared" si="248"/>
        <v>2022</v>
      </c>
      <c r="O3098" s="3">
        <f t="shared" si="249"/>
        <v>3</v>
      </c>
      <c r="P3098" s="2" t="str">
        <f t="shared" si="251"/>
        <v>WD</v>
      </c>
    </row>
    <row r="3099" spans="12:16" x14ac:dyDescent="0.2">
      <c r="L3099" s="99">
        <f t="shared" si="247"/>
        <v>44888</v>
      </c>
      <c r="M3099" s="3">
        <f t="shared" si="250"/>
        <v>11</v>
      </c>
      <c r="N3099" s="3">
        <f t="shared" si="248"/>
        <v>2022</v>
      </c>
      <c r="O3099" s="3">
        <f t="shared" si="249"/>
        <v>4</v>
      </c>
      <c r="P3099" s="2" t="str">
        <f t="shared" si="251"/>
        <v>WD</v>
      </c>
    </row>
    <row r="3100" spans="12:16" x14ac:dyDescent="0.2">
      <c r="L3100" s="99">
        <f t="shared" si="247"/>
        <v>44889</v>
      </c>
      <c r="M3100" s="3">
        <f t="shared" si="250"/>
        <v>11</v>
      </c>
      <c r="N3100" s="3">
        <f t="shared" si="248"/>
        <v>2022</v>
      </c>
      <c r="O3100" s="3">
        <f t="shared" si="249"/>
        <v>5</v>
      </c>
      <c r="P3100" s="2" t="str">
        <f t="shared" si="251"/>
        <v>WD</v>
      </c>
    </row>
    <row r="3101" spans="12:16" x14ac:dyDescent="0.2">
      <c r="L3101" s="99">
        <f t="shared" si="247"/>
        <v>44890</v>
      </c>
      <c r="M3101" s="3">
        <f t="shared" si="250"/>
        <v>11</v>
      </c>
      <c r="N3101" s="3">
        <f t="shared" si="248"/>
        <v>2022</v>
      </c>
      <c r="O3101" s="3">
        <f t="shared" si="249"/>
        <v>6</v>
      </c>
      <c r="P3101" s="2" t="str">
        <f t="shared" si="251"/>
        <v>WD</v>
      </c>
    </row>
    <row r="3102" spans="12:16" x14ac:dyDescent="0.2">
      <c r="L3102" s="99">
        <f t="shared" si="247"/>
        <v>44891</v>
      </c>
      <c r="M3102" s="3">
        <f t="shared" si="250"/>
        <v>11</v>
      </c>
      <c r="N3102" s="3">
        <f t="shared" si="248"/>
        <v>2022</v>
      </c>
      <c r="O3102" s="3">
        <f t="shared" si="249"/>
        <v>7</v>
      </c>
      <c r="P3102" s="2" t="str">
        <f t="shared" si="251"/>
        <v>WE</v>
      </c>
    </row>
    <row r="3103" spans="12:16" x14ac:dyDescent="0.2">
      <c r="L3103" s="99">
        <f t="shared" si="247"/>
        <v>44892</v>
      </c>
      <c r="M3103" s="3">
        <f t="shared" si="250"/>
        <v>11</v>
      </c>
      <c r="N3103" s="3">
        <f t="shared" si="248"/>
        <v>2022</v>
      </c>
      <c r="O3103" s="3">
        <f t="shared" si="249"/>
        <v>1</v>
      </c>
      <c r="P3103" s="2" t="str">
        <f t="shared" si="251"/>
        <v>WE</v>
      </c>
    </row>
    <row r="3104" spans="12:16" x14ac:dyDescent="0.2">
      <c r="L3104" s="99">
        <f t="shared" si="247"/>
        <v>44893</v>
      </c>
      <c r="M3104" s="3">
        <f t="shared" si="250"/>
        <v>11</v>
      </c>
      <c r="N3104" s="3">
        <f t="shared" si="248"/>
        <v>2022</v>
      </c>
      <c r="O3104" s="3">
        <f t="shared" si="249"/>
        <v>2</v>
      </c>
      <c r="P3104" s="2" t="str">
        <f t="shared" si="251"/>
        <v>WD</v>
      </c>
    </row>
    <row r="3105" spans="12:16" x14ac:dyDescent="0.2">
      <c r="L3105" s="99">
        <f t="shared" si="247"/>
        <v>44894</v>
      </c>
      <c r="M3105" s="3">
        <f t="shared" si="250"/>
        <v>11</v>
      </c>
      <c r="N3105" s="3">
        <f t="shared" si="248"/>
        <v>2022</v>
      </c>
      <c r="O3105" s="3">
        <f t="shared" si="249"/>
        <v>3</v>
      </c>
      <c r="P3105" s="2" t="str">
        <f t="shared" si="251"/>
        <v>WD</v>
      </c>
    </row>
    <row r="3106" spans="12:16" x14ac:dyDescent="0.2">
      <c r="L3106" s="99">
        <f t="shared" si="247"/>
        <v>44895</v>
      </c>
      <c r="M3106" s="3">
        <f t="shared" si="250"/>
        <v>11</v>
      </c>
      <c r="N3106" s="3">
        <f t="shared" si="248"/>
        <v>2022</v>
      </c>
      <c r="O3106" s="3">
        <f t="shared" si="249"/>
        <v>4</v>
      </c>
      <c r="P3106" s="2" t="str">
        <f t="shared" si="251"/>
        <v>WD</v>
      </c>
    </row>
    <row r="3107" spans="12:16" x14ac:dyDescent="0.2">
      <c r="L3107" s="99">
        <f t="shared" si="247"/>
        <v>44896</v>
      </c>
      <c r="M3107" s="3">
        <f t="shared" si="250"/>
        <v>12</v>
      </c>
      <c r="N3107" s="3">
        <f t="shared" si="248"/>
        <v>2022</v>
      </c>
      <c r="O3107" s="3">
        <f t="shared" si="249"/>
        <v>5</v>
      </c>
      <c r="P3107" s="2" t="str">
        <f t="shared" si="251"/>
        <v>WD</v>
      </c>
    </row>
    <row r="3108" spans="12:16" x14ac:dyDescent="0.2">
      <c r="L3108" s="99">
        <f t="shared" si="247"/>
        <v>44897</v>
      </c>
      <c r="M3108" s="3">
        <f t="shared" si="250"/>
        <v>12</v>
      </c>
      <c r="N3108" s="3">
        <f t="shared" si="248"/>
        <v>2022</v>
      </c>
      <c r="O3108" s="3">
        <f t="shared" si="249"/>
        <v>6</v>
      </c>
      <c r="P3108" s="2" t="str">
        <f t="shared" si="251"/>
        <v>WD</v>
      </c>
    </row>
    <row r="3109" spans="12:16" x14ac:dyDescent="0.2">
      <c r="L3109" s="99">
        <f t="shared" si="247"/>
        <v>44898</v>
      </c>
      <c r="M3109" s="3">
        <f t="shared" si="250"/>
        <v>12</v>
      </c>
      <c r="N3109" s="3">
        <f t="shared" si="248"/>
        <v>2022</v>
      </c>
      <c r="O3109" s="3">
        <f t="shared" si="249"/>
        <v>7</v>
      </c>
      <c r="P3109" s="2" t="str">
        <f t="shared" si="251"/>
        <v>WE</v>
      </c>
    </row>
    <row r="3110" spans="12:16" x14ac:dyDescent="0.2">
      <c r="L3110" s="99">
        <f t="shared" si="247"/>
        <v>44899</v>
      </c>
      <c r="M3110" s="3">
        <f t="shared" si="250"/>
        <v>12</v>
      </c>
      <c r="N3110" s="3">
        <f t="shared" si="248"/>
        <v>2022</v>
      </c>
      <c r="O3110" s="3">
        <f t="shared" si="249"/>
        <v>1</v>
      </c>
      <c r="P3110" s="2" t="str">
        <f t="shared" si="251"/>
        <v>WE</v>
      </c>
    </row>
    <row r="3111" spans="12:16" x14ac:dyDescent="0.2">
      <c r="L3111" s="99">
        <f t="shared" si="247"/>
        <v>44900</v>
      </c>
      <c r="M3111" s="3">
        <f t="shared" si="250"/>
        <v>12</v>
      </c>
      <c r="N3111" s="3">
        <f t="shared" si="248"/>
        <v>2022</v>
      </c>
      <c r="O3111" s="3">
        <f t="shared" si="249"/>
        <v>2</v>
      </c>
      <c r="P3111" s="2" t="str">
        <f t="shared" si="251"/>
        <v>WD</v>
      </c>
    </row>
    <row r="3112" spans="12:16" x14ac:dyDescent="0.2">
      <c r="L3112" s="99">
        <f t="shared" si="247"/>
        <v>44901</v>
      </c>
      <c r="M3112" s="3">
        <f t="shared" si="250"/>
        <v>12</v>
      </c>
      <c r="N3112" s="3">
        <f t="shared" si="248"/>
        <v>2022</v>
      </c>
      <c r="O3112" s="3">
        <f t="shared" si="249"/>
        <v>3</v>
      </c>
      <c r="P3112" s="2" t="str">
        <f t="shared" si="251"/>
        <v>WD</v>
      </c>
    </row>
    <row r="3113" spans="12:16" x14ac:dyDescent="0.2">
      <c r="L3113" s="99">
        <f t="shared" si="247"/>
        <v>44902</v>
      </c>
      <c r="M3113" s="3">
        <f t="shared" si="250"/>
        <v>12</v>
      </c>
      <c r="N3113" s="3">
        <f t="shared" si="248"/>
        <v>2022</v>
      </c>
      <c r="O3113" s="3">
        <f t="shared" si="249"/>
        <v>4</v>
      </c>
      <c r="P3113" s="2" t="str">
        <f t="shared" si="251"/>
        <v>WD</v>
      </c>
    </row>
    <row r="3114" spans="12:16" x14ac:dyDescent="0.2">
      <c r="L3114" s="99">
        <f t="shared" si="247"/>
        <v>44903</v>
      </c>
      <c r="M3114" s="3">
        <f t="shared" si="250"/>
        <v>12</v>
      </c>
      <c r="N3114" s="3">
        <f t="shared" si="248"/>
        <v>2022</v>
      </c>
      <c r="O3114" s="3">
        <f t="shared" si="249"/>
        <v>5</v>
      </c>
      <c r="P3114" s="2" t="str">
        <f t="shared" si="251"/>
        <v>WD</v>
      </c>
    </row>
    <row r="3115" spans="12:16" x14ac:dyDescent="0.2">
      <c r="L3115" s="99">
        <f t="shared" si="247"/>
        <v>44904</v>
      </c>
      <c r="M3115" s="3">
        <f t="shared" si="250"/>
        <v>12</v>
      </c>
      <c r="N3115" s="3">
        <f t="shared" si="248"/>
        <v>2022</v>
      </c>
      <c r="O3115" s="3">
        <f t="shared" si="249"/>
        <v>6</v>
      </c>
      <c r="P3115" s="2" t="str">
        <f t="shared" si="251"/>
        <v>WD</v>
      </c>
    </row>
    <row r="3116" spans="12:16" x14ac:dyDescent="0.2">
      <c r="L3116" s="99">
        <f t="shared" si="247"/>
        <v>44905</v>
      </c>
      <c r="M3116" s="3">
        <f t="shared" si="250"/>
        <v>12</v>
      </c>
      <c r="N3116" s="3">
        <f t="shared" si="248"/>
        <v>2022</v>
      </c>
      <c r="O3116" s="3">
        <f t="shared" si="249"/>
        <v>7</v>
      </c>
      <c r="P3116" s="2" t="str">
        <f t="shared" si="251"/>
        <v>WE</v>
      </c>
    </row>
    <row r="3117" spans="12:16" x14ac:dyDescent="0.2">
      <c r="L3117" s="99">
        <f t="shared" si="247"/>
        <v>44906</v>
      </c>
      <c r="M3117" s="3">
        <f t="shared" si="250"/>
        <v>12</v>
      </c>
      <c r="N3117" s="3">
        <f t="shared" si="248"/>
        <v>2022</v>
      </c>
      <c r="O3117" s="3">
        <f t="shared" si="249"/>
        <v>1</v>
      </c>
      <c r="P3117" s="2" t="str">
        <f t="shared" si="251"/>
        <v>WE</v>
      </c>
    </row>
    <row r="3118" spans="12:16" x14ac:dyDescent="0.2">
      <c r="L3118" s="99">
        <f t="shared" si="247"/>
        <v>44907</v>
      </c>
      <c r="M3118" s="3">
        <f t="shared" si="250"/>
        <v>12</v>
      </c>
      <c r="N3118" s="3">
        <f t="shared" si="248"/>
        <v>2022</v>
      </c>
      <c r="O3118" s="3">
        <f t="shared" si="249"/>
        <v>2</v>
      </c>
      <c r="P3118" s="2" t="str">
        <f t="shared" si="251"/>
        <v>WD</v>
      </c>
    </row>
    <row r="3119" spans="12:16" x14ac:dyDescent="0.2">
      <c r="L3119" s="99">
        <f t="shared" si="247"/>
        <v>44908</v>
      </c>
      <c r="M3119" s="3">
        <f t="shared" si="250"/>
        <v>12</v>
      </c>
      <c r="N3119" s="3">
        <f t="shared" si="248"/>
        <v>2022</v>
      </c>
      <c r="O3119" s="3">
        <f t="shared" si="249"/>
        <v>3</v>
      </c>
      <c r="P3119" s="2" t="str">
        <f t="shared" si="251"/>
        <v>WD</v>
      </c>
    </row>
    <row r="3120" spans="12:16" x14ac:dyDescent="0.2">
      <c r="L3120" s="99">
        <f t="shared" si="247"/>
        <v>44909</v>
      </c>
      <c r="M3120" s="3">
        <f t="shared" si="250"/>
        <v>12</v>
      </c>
      <c r="N3120" s="3">
        <f t="shared" si="248"/>
        <v>2022</v>
      </c>
      <c r="O3120" s="3">
        <f t="shared" si="249"/>
        <v>4</v>
      </c>
      <c r="P3120" s="2" t="str">
        <f t="shared" si="251"/>
        <v>WD</v>
      </c>
    </row>
    <row r="3121" spans="12:16" x14ac:dyDescent="0.2">
      <c r="L3121" s="99">
        <f t="shared" si="247"/>
        <v>44910</v>
      </c>
      <c r="M3121" s="3">
        <f t="shared" si="250"/>
        <v>12</v>
      </c>
      <c r="N3121" s="3">
        <f t="shared" si="248"/>
        <v>2022</v>
      </c>
      <c r="O3121" s="3">
        <f t="shared" si="249"/>
        <v>5</v>
      </c>
      <c r="P3121" s="2" t="str">
        <f t="shared" si="251"/>
        <v>WD</v>
      </c>
    </row>
    <row r="3122" spans="12:16" x14ac:dyDescent="0.2">
      <c r="L3122" s="99">
        <f t="shared" si="247"/>
        <v>44911</v>
      </c>
      <c r="M3122" s="3">
        <f t="shared" si="250"/>
        <v>12</v>
      </c>
      <c r="N3122" s="3">
        <f t="shared" si="248"/>
        <v>2022</v>
      </c>
      <c r="O3122" s="3">
        <f t="shared" si="249"/>
        <v>6</v>
      </c>
      <c r="P3122" s="2" t="str">
        <f t="shared" si="251"/>
        <v>WD</v>
      </c>
    </row>
    <row r="3123" spans="12:16" x14ac:dyDescent="0.2">
      <c r="L3123" s="99">
        <f t="shared" si="247"/>
        <v>44912</v>
      </c>
      <c r="M3123" s="3">
        <f t="shared" si="250"/>
        <v>12</v>
      </c>
      <c r="N3123" s="3">
        <f t="shared" si="248"/>
        <v>2022</v>
      </c>
      <c r="O3123" s="3">
        <f t="shared" si="249"/>
        <v>7</v>
      </c>
      <c r="P3123" s="2" t="str">
        <f t="shared" si="251"/>
        <v>WE</v>
      </c>
    </row>
    <row r="3124" spans="12:16" x14ac:dyDescent="0.2">
      <c r="L3124" s="99">
        <f t="shared" ref="L3124:L3187" si="252">+L3123+1</f>
        <v>44913</v>
      </c>
      <c r="M3124" s="3">
        <f t="shared" si="250"/>
        <v>12</v>
      </c>
      <c r="N3124" s="3">
        <f t="shared" si="248"/>
        <v>2022</v>
      </c>
      <c r="O3124" s="3">
        <f t="shared" si="249"/>
        <v>1</v>
      </c>
      <c r="P3124" s="2" t="str">
        <f t="shared" si="251"/>
        <v>WE</v>
      </c>
    </row>
    <row r="3125" spans="12:16" x14ac:dyDescent="0.2">
      <c r="L3125" s="99">
        <f t="shared" si="252"/>
        <v>44914</v>
      </c>
      <c r="M3125" s="3">
        <f t="shared" si="250"/>
        <v>12</v>
      </c>
      <c r="N3125" s="3">
        <f t="shared" si="248"/>
        <v>2022</v>
      </c>
      <c r="O3125" s="3">
        <f t="shared" si="249"/>
        <v>2</v>
      </c>
      <c r="P3125" s="2" t="str">
        <f t="shared" si="251"/>
        <v>WD</v>
      </c>
    </row>
    <row r="3126" spans="12:16" x14ac:dyDescent="0.2">
      <c r="L3126" s="99">
        <f t="shared" si="252"/>
        <v>44915</v>
      </c>
      <c r="M3126" s="3">
        <f t="shared" si="250"/>
        <v>12</v>
      </c>
      <c r="N3126" s="3">
        <f t="shared" si="248"/>
        <v>2022</v>
      </c>
      <c r="O3126" s="3">
        <f t="shared" si="249"/>
        <v>3</v>
      </c>
      <c r="P3126" s="2" t="str">
        <f t="shared" si="251"/>
        <v>WD</v>
      </c>
    </row>
    <row r="3127" spans="12:16" x14ac:dyDescent="0.2">
      <c r="L3127" s="99">
        <f t="shared" si="252"/>
        <v>44916</v>
      </c>
      <c r="M3127" s="3">
        <f t="shared" si="250"/>
        <v>12</v>
      </c>
      <c r="N3127" s="3">
        <f t="shared" si="248"/>
        <v>2022</v>
      </c>
      <c r="O3127" s="3">
        <f t="shared" si="249"/>
        <v>4</v>
      </c>
      <c r="P3127" s="2" t="str">
        <f t="shared" si="251"/>
        <v>WD</v>
      </c>
    </row>
    <row r="3128" spans="12:16" x14ac:dyDescent="0.2">
      <c r="L3128" s="99">
        <f t="shared" si="252"/>
        <v>44917</v>
      </c>
      <c r="M3128" s="3">
        <f t="shared" si="250"/>
        <v>12</v>
      </c>
      <c r="N3128" s="3">
        <f t="shared" si="248"/>
        <v>2022</v>
      </c>
      <c r="O3128" s="3">
        <f t="shared" si="249"/>
        <v>5</v>
      </c>
      <c r="P3128" s="2" t="str">
        <f t="shared" si="251"/>
        <v>WD</v>
      </c>
    </row>
    <row r="3129" spans="12:16" x14ac:dyDescent="0.2">
      <c r="L3129" s="99">
        <f t="shared" si="252"/>
        <v>44918</v>
      </c>
      <c r="M3129" s="3">
        <f t="shared" si="250"/>
        <v>12</v>
      </c>
      <c r="N3129" s="3">
        <f t="shared" si="248"/>
        <v>2022</v>
      </c>
      <c r="O3129" s="3">
        <f t="shared" si="249"/>
        <v>6</v>
      </c>
      <c r="P3129" s="2" t="str">
        <f t="shared" si="251"/>
        <v>WD</v>
      </c>
    </row>
    <row r="3130" spans="12:16" x14ac:dyDescent="0.2">
      <c r="L3130" s="99">
        <f t="shared" si="252"/>
        <v>44919</v>
      </c>
      <c r="M3130" s="3">
        <f t="shared" si="250"/>
        <v>12</v>
      </c>
      <c r="N3130" s="3">
        <f t="shared" si="248"/>
        <v>2022</v>
      </c>
      <c r="O3130" s="3">
        <f t="shared" si="249"/>
        <v>7</v>
      </c>
      <c r="P3130" s="2" t="str">
        <f t="shared" si="251"/>
        <v>WE</v>
      </c>
    </row>
    <row r="3131" spans="12:16" x14ac:dyDescent="0.2">
      <c r="L3131" s="99">
        <f t="shared" si="252"/>
        <v>44920</v>
      </c>
      <c r="M3131" s="3">
        <f t="shared" si="250"/>
        <v>12</v>
      </c>
      <c r="N3131" s="3">
        <f t="shared" si="248"/>
        <v>2022</v>
      </c>
      <c r="O3131" s="3">
        <f t="shared" si="249"/>
        <v>1</v>
      </c>
      <c r="P3131" s="2" t="str">
        <f t="shared" si="251"/>
        <v>WE</v>
      </c>
    </row>
    <row r="3132" spans="12:16" x14ac:dyDescent="0.2">
      <c r="L3132" s="99">
        <f t="shared" si="252"/>
        <v>44921</v>
      </c>
      <c r="M3132" s="3">
        <f t="shared" si="250"/>
        <v>12</v>
      </c>
      <c r="N3132" s="3">
        <f t="shared" si="248"/>
        <v>2022</v>
      </c>
      <c r="O3132" s="3">
        <f t="shared" si="249"/>
        <v>2</v>
      </c>
      <c r="P3132" s="2" t="str">
        <f t="shared" si="251"/>
        <v>WD</v>
      </c>
    </row>
    <row r="3133" spans="12:16" x14ac:dyDescent="0.2">
      <c r="L3133" s="99">
        <f t="shared" si="252"/>
        <v>44922</v>
      </c>
      <c r="M3133" s="3">
        <f t="shared" si="250"/>
        <v>12</v>
      </c>
      <c r="N3133" s="3">
        <f t="shared" si="248"/>
        <v>2022</v>
      </c>
      <c r="O3133" s="3">
        <f t="shared" si="249"/>
        <v>3</v>
      </c>
      <c r="P3133" s="2" t="str">
        <f t="shared" si="251"/>
        <v>WD</v>
      </c>
    </row>
    <row r="3134" spans="12:16" x14ac:dyDescent="0.2">
      <c r="L3134" s="99">
        <f t="shared" si="252"/>
        <v>44923</v>
      </c>
      <c r="M3134" s="3">
        <f t="shared" si="250"/>
        <v>12</v>
      </c>
      <c r="N3134" s="3">
        <f t="shared" si="248"/>
        <v>2022</v>
      </c>
      <c r="O3134" s="3">
        <f t="shared" si="249"/>
        <v>4</v>
      </c>
      <c r="P3134" s="2" t="str">
        <f t="shared" si="251"/>
        <v>WD</v>
      </c>
    </row>
    <row r="3135" spans="12:16" x14ac:dyDescent="0.2">
      <c r="L3135" s="99">
        <f t="shared" si="252"/>
        <v>44924</v>
      </c>
      <c r="M3135" s="3">
        <f t="shared" si="250"/>
        <v>12</v>
      </c>
      <c r="N3135" s="3">
        <f t="shared" ref="N3135:N3198" si="253">YEAR(L3135)</f>
        <v>2022</v>
      </c>
      <c r="O3135" s="3">
        <f t="shared" ref="O3135:O3198" si="254">WEEKDAY(L3135)</f>
        <v>5</v>
      </c>
      <c r="P3135" s="2" t="str">
        <f t="shared" si="251"/>
        <v>WD</v>
      </c>
    </row>
    <row r="3136" spans="12:16" x14ac:dyDescent="0.2">
      <c r="L3136" s="99">
        <f t="shared" si="252"/>
        <v>44925</v>
      </c>
      <c r="M3136" s="3">
        <f t="shared" si="250"/>
        <v>12</v>
      </c>
      <c r="N3136" s="3">
        <f t="shared" si="253"/>
        <v>2022</v>
      </c>
      <c r="O3136" s="3">
        <f t="shared" si="254"/>
        <v>6</v>
      </c>
      <c r="P3136" s="2" t="str">
        <f t="shared" si="251"/>
        <v>WD</v>
      </c>
    </row>
    <row r="3137" spans="12:16" x14ac:dyDescent="0.2">
      <c r="L3137" s="99">
        <f t="shared" si="252"/>
        <v>44926</v>
      </c>
      <c r="M3137" s="3">
        <f t="shared" si="250"/>
        <v>12</v>
      </c>
      <c r="N3137" s="3">
        <f t="shared" si="253"/>
        <v>2022</v>
      </c>
      <c r="O3137" s="3">
        <f t="shared" si="254"/>
        <v>7</v>
      </c>
      <c r="P3137" s="2" t="str">
        <f t="shared" si="251"/>
        <v>WE</v>
      </c>
    </row>
    <row r="3138" spans="12:16" x14ac:dyDescent="0.2">
      <c r="L3138" s="99">
        <f t="shared" si="252"/>
        <v>44927</v>
      </c>
      <c r="M3138" s="3">
        <f t="shared" si="250"/>
        <v>1</v>
      </c>
      <c r="N3138" s="3">
        <f t="shared" si="253"/>
        <v>2023</v>
      </c>
      <c r="O3138" s="3">
        <f t="shared" si="254"/>
        <v>1</v>
      </c>
      <c r="P3138" s="2" t="str">
        <f t="shared" si="251"/>
        <v>WE</v>
      </c>
    </row>
    <row r="3139" spans="12:16" x14ac:dyDescent="0.2">
      <c r="L3139" s="99">
        <f t="shared" si="252"/>
        <v>44928</v>
      </c>
      <c r="M3139" s="3">
        <f t="shared" ref="M3139:M3202" si="255">MONTH(L3139)</f>
        <v>1</v>
      </c>
      <c r="N3139" s="3">
        <f t="shared" si="253"/>
        <v>2023</v>
      </c>
      <c r="O3139" s="3">
        <f t="shared" si="254"/>
        <v>2</v>
      </c>
      <c r="P3139" s="2" t="str">
        <f t="shared" ref="P3139:P3202" si="256">IF(O3139=1,"WE",IF(O3139=7,"WE","WD"))</f>
        <v>WD</v>
      </c>
    </row>
    <row r="3140" spans="12:16" x14ac:dyDescent="0.2">
      <c r="L3140" s="99">
        <f t="shared" si="252"/>
        <v>44929</v>
      </c>
      <c r="M3140" s="3">
        <f t="shared" si="255"/>
        <v>1</v>
      </c>
      <c r="N3140" s="3">
        <f t="shared" si="253"/>
        <v>2023</v>
      </c>
      <c r="O3140" s="3">
        <f t="shared" si="254"/>
        <v>3</v>
      </c>
      <c r="P3140" s="2" t="str">
        <f t="shared" si="256"/>
        <v>WD</v>
      </c>
    </row>
    <row r="3141" spans="12:16" x14ac:dyDescent="0.2">
      <c r="L3141" s="99">
        <f t="shared" si="252"/>
        <v>44930</v>
      </c>
      <c r="M3141" s="3">
        <f t="shared" si="255"/>
        <v>1</v>
      </c>
      <c r="N3141" s="3">
        <f t="shared" si="253"/>
        <v>2023</v>
      </c>
      <c r="O3141" s="3">
        <f t="shared" si="254"/>
        <v>4</v>
      </c>
      <c r="P3141" s="2" t="str">
        <f t="shared" si="256"/>
        <v>WD</v>
      </c>
    </row>
    <row r="3142" spans="12:16" x14ac:dyDescent="0.2">
      <c r="L3142" s="99">
        <f t="shared" si="252"/>
        <v>44931</v>
      </c>
      <c r="M3142" s="3">
        <f t="shared" si="255"/>
        <v>1</v>
      </c>
      <c r="N3142" s="3">
        <f t="shared" si="253"/>
        <v>2023</v>
      </c>
      <c r="O3142" s="3">
        <f t="shared" si="254"/>
        <v>5</v>
      </c>
      <c r="P3142" s="2" t="str">
        <f t="shared" si="256"/>
        <v>WD</v>
      </c>
    </row>
    <row r="3143" spans="12:16" x14ac:dyDescent="0.2">
      <c r="L3143" s="99">
        <f t="shared" si="252"/>
        <v>44932</v>
      </c>
      <c r="M3143" s="3">
        <f t="shared" si="255"/>
        <v>1</v>
      </c>
      <c r="N3143" s="3">
        <f t="shared" si="253"/>
        <v>2023</v>
      </c>
      <c r="O3143" s="3">
        <f t="shared" si="254"/>
        <v>6</v>
      </c>
      <c r="P3143" s="2" t="str">
        <f t="shared" si="256"/>
        <v>WD</v>
      </c>
    </row>
    <row r="3144" spans="12:16" x14ac:dyDescent="0.2">
      <c r="L3144" s="99">
        <f t="shared" si="252"/>
        <v>44933</v>
      </c>
      <c r="M3144" s="3">
        <f t="shared" si="255"/>
        <v>1</v>
      </c>
      <c r="N3144" s="3">
        <f t="shared" si="253"/>
        <v>2023</v>
      </c>
      <c r="O3144" s="3">
        <f t="shared" si="254"/>
        <v>7</v>
      </c>
      <c r="P3144" s="2" t="str">
        <f t="shared" si="256"/>
        <v>WE</v>
      </c>
    </row>
    <row r="3145" spans="12:16" x14ac:dyDescent="0.2">
      <c r="L3145" s="99">
        <f t="shared" si="252"/>
        <v>44934</v>
      </c>
      <c r="M3145" s="3">
        <f t="shared" si="255"/>
        <v>1</v>
      </c>
      <c r="N3145" s="3">
        <f t="shared" si="253"/>
        <v>2023</v>
      </c>
      <c r="O3145" s="3">
        <f t="shared" si="254"/>
        <v>1</v>
      </c>
      <c r="P3145" s="2" t="str">
        <f t="shared" si="256"/>
        <v>WE</v>
      </c>
    </row>
    <row r="3146" spans="12:16" x14ac:dyDescent="0.2">
      <c r="L3146" s="99">
        <f t="shared" si="252"/>
        <v>44935</v>
      </c>
      <c r="M3146" s="3">
        <f t="shared" si="255"/>
        <v>1</v>
      </c>
      <c r="N3146" s="3">
        <f t="shared" si="253"/>
        <v>2023</v>
      </c>
      <c r="O3146" s="3">
        <f t="shared" si="254"/>
        <v>2</v>
      </c>
      <c r="P3146" s="2" t="str">
        <f t="shared" si="256"/>
        <v>WD</v>
      </c>
    </row>
    <row r="3147" spans="12:16" x14ac:dyDescent="0.2">
      <c r="L3147" s="99">
        <f t="shared" si="252"/>
        <v>44936</v>
      </c>
      <c r="M3147" s="3">
        <f t="shared" si="255"/>
        <v>1</v>
      </c>
      <c r="N3147" s="3">
        <f t="shared" si="253"/>
        <v>2023</v>
      </c>
      <c r="O3147" s="3">
        <f t="shared" si="254"/>
        <v>3</v>
      </c>
      <c r="P3147" s="2" t="str">
        <f t="shared" si="256"/>
        <v>WD</v>
      </c>
    </row>
    <row r="3148" spans="12:16" x14ac:dyDescent="0.2">
      <c r="L3148" s="99">
        <f t="shared" si="252"/>
        <v>44937</v>
      </c>
      <c r="M3148" s="3">
        <f t="shared" si="255"/>
        <v>1</v>
      </c>
      <c r="N3148" s="3">
        <f t="shared" si="253"/>
        <v>2023</v>
      </c>
      <c r="O3148" s="3">
        <f t="shared" si="254"/>
        <v>4</v>
      </c>
      <c r="P3148" s="2" t="str">
        <f t="shared" si="256"/>
        <v>WD</v>
      </c>
    </row>
    <row r="3149" spans="12:16" x14ac:dyDescent="0.2">
      <c r="L3149" s="99">
        <f t="shared" si="252"/>
        <v>44938</v>
      </c>
      <c r="M3149" s="3">
        <f t="shared" si="255"/>
        <v>1</v>
      </c>
      <c r="N3149" s="3">
        <f t="shared" si="253"/>
        <v>2023</v>
      </c>
      <c r="O3149" s="3">
        <f t="shared" si="254"/>
        <v>5</v>
      </c>
      <c r="P3149" s="2" t="str">
        <f t="shared" si="256"/>
        <v>WD</v>
      </c>
    </row>
    <row r="3150" spans="12:16" x14ac:dyDescent="0.2">
      <c r="L3150" s="99">
        <f t="shared" si="252"/>
        <v>44939</v>
      </c>
      <c r="M3150" s="3">
        <f t="shared" si="255"/>
        <v>1</v>
      </c>
      <c r="N3150" s="3">
        <f t="shared" si="253"/>
        <v>2023</v>
      </c>
      <c r="O3150" s="3">
        <f t="shared" si="254"/>
        <v>6</v>
      </c>
      <c r="P3150" s="2" t="str">
        <f t="shared" si="256"/>
        <v>WD</v>
      </c>
    </row>
    <row r="3151" spans="12:16" x14ac:dyDescent="0.2">
      <c r="L3151" s="99">
        <f t="shared" si="252"/>
        <v>44940</v>
      </c>
      <c r="M3151" s="3">
        <f t="shared" si="255"/>
        <v>1</v>
      </c>
      <c r="N3151" s="3">
        <f t="shared" si="253"/>
        <v>2023</v>
      </c>
      <c r="O3151" s="3">
        <f t="shared" si="254"/>
        <v>7</v>
      </c>
      <c r="P3151" s="2" t="str">
        <f t="shared" si="256"/>
        <v>WE</v>
      </c>
    </row>
    <row r="3152" spans="12:16" x14ac:dyDescent="0.2">
      <c r="L3152" s="99">
        <f t="shared" si="252"/>
        <v>44941</v>
      </c>
      <c r="M3152" s="3">
        <f t="shared" si="255"/>
        <v>1</v>
      </c>
      <c r="N3152" s="3">
        <f t="shared" si="253"/>
        <v>2023</v>
      </c>
      <c r="O3152" s="3">
        <f t="shared" si="254"/>
        <v>1</v>
      </c>
      <c r="P3152" s="2" t="str">
        <f t="shared" si="256"/>
        <v>WE</v>
      </c>
    </row>
    <row r="3153" spans="12:16" x14ac:dyDescent="0.2">
      <c r="L3153" s="99">
        <f t="shared" si="252"/>
        <v>44942</v>
      </c>
      <c r="M3153" s="3">
        <f t="shared" si="255"/>
        <v>1</v>
      </c>
      <c r="N3153" s="3">
        <f t="shared" si="253"/>
        <v>2023</v>
      </c>
      <c r="O3153" s="3">
        <f t="shared" si="254"/>
        <v>2</v>
      </c>
      <c r="P3153" s="2" t="str">
        <f t="shared" si="256"/>
        <v>WD</v>
      </c>
    </row>
    <row r="3154" spans="12:16" x14ac:dyDescent="0.2">
      <c r="L3154" s="99">
        <f t="shared" si="252"/>
        <v>44943</v>
      </c>
      <c r="M3154" s="3">
        <f t="shared" si="255"/>
        <v>1</v>
      </c>
      <c r="N3154" s="3">
        <f t="shared" si="253"/>
        <v>2023</v>
      </c>
      <c r="O3154" s="3">
        <f t="shared" si="254"/>
        <v>3</v>
      </c>
      <c r="P3154" s="2" t="str">
        <f t="shared" si="256"/>
        <v>WD</v>
      </c>
    </row>
    <row r="3155" spans="12:16" x14ac:dyDescent="0.2">
      <c r="L3155" s="99">
        <f t="shared" si="252"/>
        <v>44944</v>
      </c>
      <c r="M3155" s="3">
        <f t="shared" si="255"/>
        <v>1</v>
      </c>
      <c r="N3155" s="3">
        <f t="shared" si="253"/>
        <v>2023</v>
      </c>
      <c r="O3155" s="3">
        <f t="shared" si="254"/>
        <v>4</v>
      </c>
      <c r="P3155" s="2" t="str">
        <f t="shared" si="256"/>
        <v>WD</v>
      </c>
    </row>
    <row r="3156" spans="12:16" x14ac:dyDescent="0.2">
      <c r="L3156" s="99">
        <f t="shared" si="252"/>
        <v>44945</v>
      </c>
      <c r="M3156" s="3">
        <f t="shared" si="255"/>
        <v>1</v>
      </c>
      <c r="N3156" s="3">
        <f t="shared" si="253"/>
        <v>2023</v>
      </c>
      <c r="O3156" s="3">
        <f t="shared" si="254"/>
        <v>5</v>
      </c>
      <c r="P3156" s="2" t="str">
        <f t="shared" si="256"/>
        <v>WD</v>
      </c>
    </row>
    <row r="3157" spans="12:16" x14ac:dyDescent="0.2">
      <c r="L3157" s="99">
        <f t="shared" si="252"/>
        <v>44946</v>
      </c>
      <c r="M3157" s="3">
        <f t="shared" si="255"/>
        <v>1</v>
      </c>
      <c r="N3157" s="3">
        <f t="shared" si="253"/>
        <v>2023</v>
      </c>
      <c r="O3157" s="3">
        <f t="shared" si="254"/>
        <v>6</v>
      </c>
      <c r="P3157" s="2" t="str">
        <f t="shared" si="256"/>
        <v>WD</v>
      </c>
    </row>
    <row r="3158" spans="12:16" x14ac:dyDescent="0.2">
      <c r="L3158" s="99">
        <f t="shared" si="252"/>
        <v>44947</v>
      </c>
      <c r="M3158" s="3">
        <f t="shared" si="255"/>
        <v>1</v>
      </c>
      <c r="N3158" s="3">
        <f t="shared" si="253"/>
        <v>2023</v>
      </c>
      <c r="O3158" s="3">
        <f t="shared" si="254"/>
        <v>7</v>
      </c>
      <c r="P3158" s="2" t="str">
        <f t="shared" si="256"/>
        <v>WE</v>
      </c>
    </row>
    <row r="3159" spans="12:16" x14ac:dyDescent="0.2">
      <c r="L3159" s="99">
        <f t="shared" si="252"/>
        <v>44948</v>
      </c>
      <c r="M3159" s="3">
        <f t="shared" si="255"/>
        <v>1</v>
      </c>
      <c r="N3159" s="3">
        <f t="shared" si="253"/>
        <v>2023</v>
      </c>
      <c r="O3159" s="3">
        <f t="shared" si="254"/>
        <v>1</v>
      </c>
      <c r="P3159" s="2" t="str">
        <f t="shared" si="256"/>
        <v>WE</v>
      </c>
    </row>
    <row r="3160" spans="12:16" x14ac:dyDescent="0.2">
      <c r="L3160" s="99">
        <f t="shared" si="252"/>
        <v>44949</v>
      </c>
      <c r="M3160" s="3">
        <f t="shared" si="255"/>
        <v>1</v>
      </c>
      <c r="N3160" s="3">
        <f t="shared" si="253"/>
        <v>2023</v>
      </c>
      <c r="O3160" s="3">
        <f t="shared" si="254"/>
        <v>2</v>
      </c>
      <c r="P3160" s="2" t="str">
        <f t="shared" si="256"/>
        <v>WD</v>
      </c>
    </row>
    <row r="3161" spans="12:16" x14ac:dyDescent="0.2">
      <c r="L3161" s="99">
        <f t="shared" si="252"/>
        <v>44950</v>
      </c>
      <c r="M3161" s="3">
        <f t="shared" si="255"/>
        <v>1</v>
      </c>
      <c r="N3161" s="3">
        <f t="shared" si="253"/>
        <v>2023</v>
      </c>
      <c r="O3161" s="3">
        <f t="shared" si="254"/>
        <v>3</v>
      </c>
      <c r="P3161" s="2" t="str">
        <f t="shared" si="256"/>
        <v>WD</v>
      </c>
    </row>
    <row r="3162" spans="12:16" x14ac:dyDescent="0.2">
      <c r="L3162" s="99">
        <f t="shared" si="252"/>
        <v>44951</v>
      </c>
      <c r="M3162" s="3">
        <f t="shared" si="255"/>
        <v>1</v>
      </c>
      <c r="N3162" s="3">
        <f t="shared" si="253"/>
        <v>2023</v>
      </c>
      <c r="O3162" s="3">
        <f t="shared" si="254"/>
        <v>4</v>
      </c>
      <c r="P3162" s="2" t="str">
        <f t="shared" si="256"/>
        <v>WD</v>
      </c>
    </row>
    <row r="3163" spans="12:16" x14ac:dyDescent="0.2">
      <c r="L3163" s="99">
        <f t="shared" si="252"/>
        <v>44952</v>
      </c>
      <c r="M3163" s="3">
        <f t="shared" si="255"/>
        <v>1</v>
      </c>
      <c r="N3163" s="3">
        <f t="shared" si="253"/>
        <v>2023</v>
      </c>
      <c r="O3163" s="3">
        <f t="shared" si="254"/>
        <v>5</v>
      </c>
      <c r="P3163" s="2" t="str">
        <f t="shared" si="256"/>
        <v>WD</v>
      </c>
    </row>
    <row r="3164" spans="12:16" x14ac:dyDescent="0.2">
      <c r="L3164" s="99">
        <f t="shared" si="252"/>
        <v>44953</v>
      </c>
      <c r="M3164" s="3">
        <f t="shared" si="255"/>
        <v>1</v>
      </c>
      <c r="N3164" s="3">
        <f t="shared" si="253"/>
        <v>2023</v>
      </c>
      <c r="O3164" s="3">
        <f t="shared" si="254"/>
        <v>6</v>
      </c>
      <c r="P3164" s="2" t="str">
        <f t="shared" si="256"/>
        <v>WD</v>
      </c>
    </row>
    <row r="3165" spans="12:16" x14ac:dyDescent="0.2">
      <c r="L3165" s="99">
        <f t="shared" si="252"/>
        <v>44954</v>
      </c>
      <c r="M3165" s="3">
        <f t="shared" si="255"/>
        <v>1</v>
      </c>
      <c r="N3165" s="3">
        <f t="shared" si="253"/>
        <v>2023</v>
      </c>
      <c r="O3165" s="3">
        <f t="shared" si="254"/>
        <v>7</v>
      </c>
      <c r="P3165" s="2" t="str">
        <f t="shared" si="256"/>
        <v>WE</v>
      </c>
    </row>
    <row r="3166" spans="12:16" x14ac:dyDescent="0.2">
      <c r="L3166" s="99">
        <f t="shared" si="252"/>
        <v>44955</v>
      </c>
      <c r="M3166" s="3">
        <f t="shared" si="255"/>
        <v>1</v>
      </c>
      <c r="N3166" s="3">
        <f t="shared" si="253"/>
        <v>2023</v>
      </c>
      <c r="O3166" s="3">
        <f t="shared" si="254"/>
        <v>1</v>
      </c>
      <c r="P3166" s="2" t="str">
        <f t="shared" si="256"/>
        <v>WE</v>
      </c>
    </row>
    <row r="3167" spans="12:16" x14ac:dyDescent="0.2">
      <c r="L3167" s="99">
        <f t="shared" si="252"/>
        <v>44956</v>
      </c>
      <c r="M3167" s="3">
        <f t="shared" si="255"/>
        <v>1</v>
      </c>
      <c r="N3167" s="3">
        <f t="shared" si="253"/>
        <v>2023</v>
      </c>
      <c r="O3167" s="3">
        <f t="shared" si="254"/>
        <v>2</v>
      </c>
      <c r="P3167" s="2" t="str">
        <f t="shared" si="256"/>
        <v>WD</v>
      </c>
    </row>
    <row r="3168" spans="12:16" x14ac:dyDescent="0.2">
      <c r="L3168" s="99">
        <f t="shared" si="252"/>
        <v>44957</v>
      </c>
      <c r="M3168" s="3">
        <f t="shared" si="255"/>
        <v>1</v>
      </c>
      <c r="N3168" s="3">
        <f t="shared" si="253"/>
        <v>2023</v>
      </c>
      <c r="O3168" s="3">
        <f t="shared" si="254"/>
        <v>3</v>
      </c>
      <c r="P3168" s="2" t="str">
        <f t="shared" si="256"/>
        <v>WD</v>
      </c>
    </row>
    <row r="3169" spans="12:16" x14ac:dyDescent="0.2">
      <c r="L3169" s="99">
        <f t="shared" si="252"/>
        <v>44958</v>
      </c>
      <c r="M3169" s="3">
        <f t="shared" si="255"/>
        <v>2</v>
      </c>
      <c r="N3169" s="3">
        <f t="shared" si="253"/>
        <v>2023</v>
      </c>
      <c r="O3169" s="3">
        <f t="shared" si="254"/>
        <v>4</v>
      </c>
      <c r="P3169" s="2" t="str">
        <f t="shared" si="256"/>
        <v>WD</v>
      </c>
    </row>
    <row r="3170" spans="12:16" x14ac:dyDescent="0.2">
      <c r="L3170" s="99">
        <f t="shared" si="252"/>
        <v>44959</v>
      </c>
      <c r="M3170" s="3">
        <f t="shared" si="255"/>
        <v>2</v>
      </c>
      <c r="N3170" s="3">
        <f t="shared" si="253"/>
        <v>2023</v>
      </c>
      <c r="O3170" s="3">
        <f t="shared" si="254"/>
        <v>5</v>
      </c>
      <c r="P3170" s="2" t="str">
        <f t="shared" si="256"/>
        <v>WD</v>
      </c>
    </row>
    <row r="3171" spans="12:16" x14ac:dyDescent="0.2">
      <c r="L3171" s="99">
        <f t="shared" si="252"/>
        <v>44960</v>
      </c>
      <c r="M3171" s="3">
        <f t="shared" si="255"/>
        <v>2</v>
      </c>
      <c r="N3171" s="3">
        <f t="shared" si="253"/>
        <v>2023</v>
      </c>
      <c r="O3171" s="3">
        <f t="shared" si="254"/>
        <v>6</v>
      </c>
      <c r="P3171" s="2" t="str">
        <f t="shared" si="256"/>
        <v>WD</v>
      </c>
    </row>
    <row r="3172" spans="12:16" x14ac:dyDescent="0.2">
      <c r="L3172" s="99">
        <f t="shared" si="252"/>
        <v>44961</v>
      </c>
      <c r="M3172" s="3">
        <f t="shared" si="255"/>
        <v>2</v>
      </c>
      <c r="N3172" s="3">
        <f t="shared" si="253"/>
        <v>2023</v>
      </c>
      <c r="O3172" s="3">
        <f t="shared" si="254"/>
        <v>7</v>
      </c>
      <c r="P3172" s="2" t="str">
        <f t="shared" si="256"/>
        <v>WE</v>
      </c>
    </row>
    <row r="3173" spans="12:16" x14ac:dyDescent="0.2">
      <c r="L3173" s="99">
        <f t="shared" si="252"/>
        <v>44962</v>
      </c>
      <c r="M3173" s="3">
        <f t="shared" si="255"/>
        <v>2</v>
      </c>
      <c r="N3173" s="3">
        <f t="shared" si="253"/>
        <v>2023</v>
      </c>
      <c r="O3173" s="3">
        <f t="shared" si="254"/>
        <v>1</v>
      </c>
      <c r="P3173" s="2" t="str">
        <f t="shared" si="256"/>
        <v>WE</v>
      </c>
    </row>
    <row r="3174" spans="12:16" x14ac:dyDescent="0.2">
      <c r="L3174" s="99">
        <f t="shared" si="252"/>
        <v>44963</v>
      </c>
      <c r="M3174" s="3">
        <f t="shared" si="255"/>
        <v>2</v>
      </c>
      <c r="N3174" s="3">
        <f t="shared" si="253"/>
        <v>2023</v>
      </c>
      <c r="O3174" s="3">
        <f t="shared" si="254"/>
        <v>2</v>
      </c>
      <c r="P3174" s="2" t="str">
        <f t="shared" si="256"/>
        <v>WD</v>
      </c>
    </row>
    <row r="3175" spans="12:16" x14ac:dyDescent="0.2">
      <c r="L3175" s="99">
        <f t="shared" si="252"/>
        <v>44964</v>
      </c>
      <c r="M3175" s="3">
        <f t="shared" si="255"/>
        <v>2</v>
      </c>
      <c r="N3175" s="3">
        <f t="shared" si="253"/>
        <v>2023</v>
      </c>
      <c r="O3175" s="3">
        <f t="shared" si="254"/>
        <v>3</v>
      </c>
      <c r="P3175" s="2" t="str">
        <f t="shared" si="256"/>
        <v>WD</v>
      </c>
    </row>
    <row r="3176" spans="12:16" x14ac:dyDescent="0.2">
      <c r="L3176" s="99">
        <f t="shared" si="252"/>
        <v>44965</v>
      </c>
      <c r="M3176" s="3">
        <f t="shared" si="255"/>
        <v>2</v>
      </c>
      <c r="N3176" s="3">
        <f t="shared" si="253"/>
        <v>2023</v>
      </c>
      <c r="O3176" s="3">
        <f t="shared" si="254"/>
        <v>4</v>
      </c>
      <c r="P3176" s="2" t="str">
        <f t="shared" si="256"/>
        <v>WD</v>
      </c>
    </row>
    <row r="3177" spans="12:16" x14ac:dyDescent="0.2">
      <c r="L3177" s="99">
        <f t="shared" si="252"/>
        <v>44966</v>
      </c>
      <c r="M3177" s="3">
        <f t="shared" si="255"/>
        <v>2</v>
      </c>
      <c r="N3177" s="3">
        <f t="shared" si="253"/>
        <v>2023</v>
      </c>
      <c r="O3177" s="3">
        <f t="shared" si="254"/>
        <v>5</v>
      </c>
      <c r="P3177" s="2" t="str">
        <f t="shared" si="256"/>
        <v>WD</v>
      </c>
    </row>
    <row r="3178" spans="12:16" x14ac:dyDescent="0.2">
      <c r="L3178" s="99">
        <f t="shared" si="252"/>
        <v>44967</v>
      </c>
      <c r="M3178" s="3">
        <f t="shared" si="255"/>
        <v>2</v>
      </c>
      <c r="N3178" s="3">
        <f t="shared" si="253"/>
        <v>2023</v>
      </c>
      <c r="O3178" s="3">
        <f t="shared" si="254"/>
        <v>6</v>
      </c>
      <c r="P3178" s="2" t="str">
        <f t="shared" si="256"/>
        <v>WD</v>
      </c>
    </row>
    <row r="3179" spans="12:16" x14ac:dyDescent="0.2">
      <c r="L3179" s="99">
        <f t="shared" si="252"/>
        <v>44968</v>
      </c>
      <c r="M3179" s="3">
        <f t="shared" si="255"/>
        <v>2</v>
      </c>
      <c r="N3179" s="3">
        <f t="shared" si="253"/>
        <v>2023</v>
      </c>
      <c r="O3179" s="3">
        <f t="shared" si="254"/>
        <v>7</v>
      </c>
      <c r="P3179" s="2" t="str">
        <f t="shared" si="256"/>
        <v>WE</v>
      </c>
    </row>
    <row r="3180" spans="12:16" x14ac:dyDescent="0.2">
      <c r="L3180" s="99">
        <f t="shared" si="252"/>
        <v>44969</v>
      </c>
      <c r="M3180" s="3">
        <f t="shared" si="255"/>
        <v>2</v>
      </c>
      <c r="N3180" s="3">
        <f t="shared" si="253"/>
        <v>2023</v>
      </c>
      <c r="O3180" s="3">
        <f t="shared" si="254"/>
        <v>1</v>
      </c>
      <c r="P3180" s="2" t="str">
        <f t="shared" si="256"/>
        <v>WE</v>
      </c>
    </row>
    <row r="3181" spans="12:16" x14ac:dyDescent="0.2">
      <c r="L3181" s="99">
        <f t="shared" si="252"/>
        <v>44970</v>
      </c>
      <c r="M3181" s="3">
        <f t="shared" si="255"/>
        <v>2</v>
      </c>
      <c r="N3181" s="3">
        <f t="shared" si="253"/>
        <v>2023</v>
      </c>
      <c r="O3181" s="3">
        <f t="shared" si="254"/>
        <v>2</v>
      </c>
      <c r="P3181" s="2" t="str">
        <f t="shared" si="256"/>
        <v>WD</v>
      </c>
    </row>
    <row r="3182" spans="12:16" x14ac:dyDescent="0.2">
      <c r="L3182" s="99">
        <f t="shared" si="252"/>
        <v>44971</v>
      </c>
      <c r="M3182" s="3">
        <f t="shared" si="255"/>
        <v>2</v>
      </c>
      <c r="N3182" s="3">
        <f t="shared" si="253"/>
        <v>2023</v>
      </c>
      <c r="O3182" s="3">
        <f t="shared" si="254"/>
        <v>3</v>
      </c>
      <c r="P3182" s="2" t="str">
        <f t="shared" si="256"/>
        <v>WD</v>
      </c>
    </row>
    <row r="3183" spans="12:16" x14ac:dyDescent="0.2">
      <c r="L3183" s="99">
        <f t="shared" si="252"/>
        <v>44972</v>
      </c>
      <c r="M3183" s="3">
        <f t="shared" si="255"/>
        <v>2</v>
      </c>
      <c r="N3183" s="3">
        <f t="shared" si="253"/>
        <v>2023</v>
      </c>
      <c r="O3183" s="3">
        <f t="shared" si="254"/>
        <v>4</v>
      </c>
      <c r="P3183" s="2" t="str">
        <f t="shared" si="256"/>
        <v>WD</v>
      </c>
    </row>
    <row r="3184" spans="12:16" x14ac:dyDescent="0.2">
      <c r="L3184" s="99">
        <f t="shared" si="252"/>
        <v>44973</v>
      </c>
      <c r="M3184" s="3">
        <f t="shared" si="255"/>
        <v>2</v>
      </c>
      <c r="N3184" s="3">
        <f t="shared" si="253"/>
        <v>2023</v>
      </c>
      <c r="O3184" s="3">
        <f t="shared" si="254"/>
        <v>5</v>
      </c>
      <c r="P3184" s="2" t="str">
        <f t="shared" si="256"/>
        <v>WD</v>
      </c>
    </row>
    <row r="3185" spans="12:16" x14ac:dyDescent="0.2">
      <c r="L3185" s="99">
        <f t="shared" si="252"/>
        <v>44974</v>
      </c>
      <c r="M3185" s="3">
        <f t="shared" si="255"/>
        <v>2</v>
      </c>
      <c r="N3185" s="3">
        <f t="shared" si="253"/>
        <v>2023</v>
      </c>
      <c r="O3185" s="3">
        <f t="shared" si="254"/>
        <v>6</v>
      </c>
      <c r="P3185" s="2" t="str">
        <f t="shared" si="256"/>
        <v>WD</v>
      </c>
    </row>
    <row r="3186" spans="12:16" x14ac:dyDescent="0.2">
      <c r="L3186" s="99">
        <f t="shared" si="252"/>
        <v>44975</v>
      </c>
      <c r="M3186" s="3">
        <f t="shared" si="255"/>
        <v>2</v>
      </c>
      <c r="N3186" s="3">
        <f t="shared" si="253"/>
        <v>2023</v>
      </c>
      <c r="O3186" s="3">
        <f t="shared" si="254"/>
        <v>7</v>
      </c>
      <c r="P3186" s="2" t="str">
        <f t="shared" si="256"/>
        <v>WE</v>
      </c>
    </row>
    <row r="3187" spans="12:16" x14ac:dyDescent="0.2">
      <c r="L3187" s="99">
        <f t="shared" si="252"/>
        <v>44976</v>
      </c>
      <c r="M3187" s="3">
        <f t="shared" si="255"/>
        <v>2</v>
      </c>
      <c r="N3187" s="3">
        <f t="shared" si="253"/>
        <v>2023</v>
      </c>
      <c r="O3187" s="3">
        <f t="shared" si="254"/>
        <v>1</v>
      </c>
      <c r="P3187" s="2" t="str">
        <f t="shared" si="256"/>
        <v>WE</v>
      </c>
    </row>
    <row r="3188" spans="12:16" x14ac:dyDescent="0.2">
      <c r="L3188" s="99">
        <f t="shared" ref="L3188:L3251" si="257">+L3187+1</f>
        <v>44977</v>
      </c>
      <c r="M3188" s="3">
        <f t="shared" si="255"/>
        <v>2</v>
      </c>
      <c r="N3188" s="3">
        <f t="shared" si="253"/>
        <v>2023</v>
      </c>
      <c r="O3188" s="3">
        <f t="shared" si="254"/>
        <v>2</v>
      </c>
      <c r="P3188" s="2" t="str">
        <f t="shared" si="256"/>
        <v>WD</v>
      </c>
    </row>
    <row r="3189" spans="12:16" x14ac:dyDescent="0.2">
      <c r="L3189" s="99">
        <f t="shared" si="257"/>
        <v>44978</v>
      </c>
      <c r="M3189" s="3">
        <f t="shared" si="255"/>
        <v>2</v>
      </c>
      <c r="N3189" s="3">
        <f t="shared" si="253"/>
        <v>2023</v>
      </c>
      <c r="O3189" s="3">
        <f t="shared" si="254"/>
        <v>3</v>
      </c>
      <c r="P3189" s="2" t="str">
        <f t="shared" si="256"/>
        <v>WD</v>
      </c>
    </row>
    <row r="3190" spans="12:16" x14ac:dyDescent="0.2">
      <c r="L3190" s="99">
        <f t="shared" si="257"/>
        <v>44979</v>
      </c>
      <c r="M3190" s="3">
        <f t="shared" si="255"/>
        <v>2</v>
      </c>
      <c r="N3190" s="3">
        <f t="shared" si="253"/>
        <v>2023</v>
      </c>
      <c r="O3190" s="3">
        <f t="shared" si="254"/>
        <v>4</v>
      </c>
      <c r="P3190" s="2" t="str">
        <f t="shared" si="256"/>
        <v>WD</v>
      </c>
    </row>
    <row r="3191" spans="12:16" x14ac:dyDescent="0.2">
      <c r="L3191" s="99">
        <f t="shared" si="257"/>
        <v>44980</v>
      </c>
      <c r="M3191" s="3">
        <f t="shared" si="255"/>
        <v>2</v>
      </c>
      <c r="N3191" s="3">
        <f t="shared" si="253"/>
        <v>2023</v>
      </c>
      <c r="O3191" s="3">
        <f t="shared" si="254"/>
        <v>5</v>
      </c>
      <c r="P3191" s="2" t="str">
        <f t="shared" si="256"/>
        <v>WD</v>
      </c>
    </row>
    <row r="3192" spans="12:16" x14ac:dyDescent="0.2">
      <c r="L3192" s="99">
        <f t="shared" si="257"/>
        <v>44981</v>
      </c>
      <c r="M3192" s="3">
        <f t="shared" si="255"/>
        <v>2</v>
      </c>
      <c r="N3192" s="3">
        <f t="shared" si="253"/>
        <v>2023</v>
      </c>
      <c r="O3192" s="3">
        <f t="shared" si="254"/>
        <v>6</v>
      </c>
      <c r="P3192" s="2" t="str">
        <f t="shared" si="256"/>
        <v>WD</v>
      </c>
    </row>
    <row r="3193" spans="12:16" x14ac:dyDescent="0.2">
      <c r="L3193" s="99">
        <f t="shared" si="257"/>
        <v>44982</v>
      </c>
      <c r="M3193" s="3">
        <f t="shared" si="255"/>
        <v>2</v>
      </c>
      <c r="N3193" s="3">
        <f t="shared" si="253"/>
        <v>2023</v>
      </c>
      <c r="O3193" s="3">
        <f t="shared" si="254"/>
        <v>7</v>
      </c>
      <c r="P3193" s="2" t="str">
        <f t="shared" si="256"/>
        <v>WE</v>
      </c>
    </row>
    <row r="3194" spans="12:16" x14ac:dyDescent="0.2">
      <c r="L3194" s="99">
        <f t="shared" si="257"/>
        <v>44983</v>
      </c>
      <c r="M3194" s="3">
        <f t="shared" si="255"/>
        <v>2</v>
      </c>
      <c r="N3194" s="3">
        <f t="shared" si="253"/>
        <v>2023</v>
      </c>
      <c r="O3194" s="3">
        <f t="shared" si="254"/>
        <v>1</v>
      </c>
      <c r="P3194" s="2" t="str">
        <f t="shared" si="256"/>
        <v>WE</v>
      </c>
    </row>
    <row r="3195" spans="12:16" x14ac:dyDescent="0.2">
      <c r="L3195" s="99">
        <f t="shared" si="257"/>
        <v>44984</v>
      </c>
      <c r="M3195" s="3">
        <f t="shared" si="255"/>
        <v>2</v>
      </c>
      <c r="N3195" s="3">
        <f t="shared" si="253"/>
        <v>2023</v>
      </c>
      <c r="O3195" s="3">
        <f t="shared" si="254"/>
        <v>2</v>
      </c>
      <c r="P3195" s="2" t="str">
        <f t="shared" si="256"/>
        <v>WD</v>
      </c>
    </row>
    <row r="3196" spans="12:16" x14ac:dyDescent="0.2">
      <c r="L3196" s="99">
        <f t="shared" si="257"/>
        <v>44985</v>
      </c>
      <c r="M3196" s="3">
        <f t="shared" si="255"/>
        <v>2</v>
      </c>
      <c r="N3196" s="3">
        <f t="shared" si="253"/>
        <v>2023</v>
      </c>
      <c r="O3196" s="3">
        <f t="shared" si="254"/>
        <v>3</v>
      </c>
      <c r="P3196" s="2" t="str">
        <f t="shared" si="256"/>
        <v>WD</v>
      </c>
    </row>
    <row r="3197" spans="12:16" x14ac:dyDescent="0.2">
      <c r="L3197" s="99">
        <f t="shared" si="257"/>
        <v>44986</v>
      </c>
      <c r="M3197" s="3">
        <f t="shared" si="255"/>
        <v>3</v>
      </c>
      <c r="N3197" s="3">
        <f t="shared" si="253"/>
        <v>2023</v>
      </c>
      <c r="O3197" s="3">
        <f t="shared" si="254"/>
        <v>4</v>
      </c>
      <c r="P3197" s="2" t="str">
        <f t="shared" si="256"/>
        <v>WD</v>
      </c>
    </row>
    <row r="3198" spans="12:16" x14ac:dyDescent="0.2">
      <c r="L3198" s="99">
        <f t="shared" si="257"/>
        <v>44987</v>
      </c>
      <c r="M3198" s="3">
        <f t="shared" si="255"/>
        <v>3</v>
      </c>
      <c r="N3198" s="3">
        <f t="shared" si="253"/>
        <v>2023</v>
      </c>
      <c r="O3198" s="3">
        <f t="shared" si="254"/>
        <v>5</v>
      </c>
      <c r="P3198" s="2" t="str">
        <f t="shared" si="256"/>
        <v>WD</v>
      </c>
    </row>
    <row r="3199" spans="12:16" x14ac:dyDescent="0.2">
      <c r="L3199" s="99">
        <f t="shared" si="257"/>
        <v>44988</v>
      </c>
      <c r="M3199" s="3">
        <f t="shared" si="255"/>
        <v>3</v>
      </c>
      <c r="N3199" s="3">
        <f t="shared" ref="N3199:N3262" si="258">YEAR(L3199)</f>
        <v>2023</v>
      </c>
      <c r="O3199" s="3">
        <f t="shared" ref="O3199:O3262" si="259">WEEKDAY(L3199)</f>
        <v>6</v>
      </c>
      <c r="P3199" s="2" t="str">
        <f t="shared" si="256"/>
        <v>WD</v>
      </c>
    </row>
    <row r="3200" spans="12:16" x14ac:dyDescent="0.2">
      <c r="L3200" s="99">
        <f t="shared" si="257"/>
        <v>44989</v>
      </c>
      <c r="M3200" s="3">
        <f t="shared" si="255"/>
        <v>3</v>
      </c>
      <c r="N3200" s="3">
        <f t="shared" si="258"/>
        <v>2023</v>
      </c>
      <c r="O3200" s="3">
        <f t="shared" si="259"/>
        <v>7</v>
      </c>
      <c r="P3200" s="2" t="str">
        <f t="shared" si="256"/>
        <v>WE</v>
      </c>
    </row>
    <row r="3201" spans="12:16" x14ac:dyDescent="0.2">
      <c r="L3201" s="99">
        <f t="shared" si="257"/>
        <v>44990</v>
      </c>
      <c r="M3201" s="3">
        <f t="shared" si="255"/>
        <v>3</v>
      </c>
      <c r="N3201" s="3">
        <f t="shared" si="258"/>
        <v>2023</v>
      </c>
      <c r="O3201" s="3">
        <f t="shared" si="259"/>
        <v>1</v>
      </c>
      <c r="P3201" s="2" t="str">
        <f t="shared" si="256"/>
        <v>WE</v>
      </c>
    </row>
    <row r="3202" spans="12:16" x14ac:dyDescent="0.2">
      <c r="L3202" s="99">
        <f t="shared" si="257"/>
        <v>44991</v>
      </c>
      <c r="M3202" s="3">
        <f t="shared" si="255"/>
        <v>3</v>
      </c>
      <c r="N3202" s="3">
        <f t="shared" si="258"/>
        <v>2023</v>
      </c>
      <c r="O3202" s="3">
        <f t="shared" si="259"/>
        <v>2</v>
      </c>
      <c r="P3202" s="2" t="str">
        <f t="shared" si="256"/>
        <v>WD</v>
      </c>
    </row>
    <row r="3203" spans="12:16" x14ac:dyDescent="0.2">
      <c r="L3203" s="99">
        <f t="shared" si="257"/>
        <v>44992</v>
      </c>
      <c r="M3203" s="3">
        <f t="shared" ref="M3203:M3266" si="260">MONTH(L3203)</f>
        <v>3</v>
      </c>
      <c r="N3203" s="3">
        <f t="shared" si="258"/>
        <v>2023</v>
      </c>
      <c r="O3203" s="3">
        <f t="shared" si="259"/>
        <v>3</v>
      </c>
      <c r="P3203" s="2" t="str">
        <f t="shared" ref="P3203:P3266" si="261">IF(O3203=1,"WE",IF(O3203=7,"WE","WD"))</f>
        <v>WD</v>
      </c>
    </row>
    <row r="3204" spans="12:16" x14ac:dyDescent="0.2">
      <c r="L3204" s="99">
        <f t="shared" si="257"/>
        <v>44993</v>
      </c>
      <c r="M3204" s="3">
        <f t="shared" si="260"/>
        <v>3</v>
      </c>
      <c r="N3204" s="3">
        <f t="shared" si="258"/>
        <v>2023</v>
      </c>
      <c r="O3204" s="3">
        <f t="shared" si="259"/>
        <v>4</v>
      </c>
      <c r="P3204" s="2" t="str">
        <f t="shared" si="261"/>
        <v>WD</v>
      </c>
    </row>
    <row r="3205" spans="12:16" x14ac:dyDescent="0.2">
      <c r="L3205" s="99">
        <f t="shared" si="257"/>
        <v>44994</v>
      </c>
      <c r="M3205" s="3">
        <f t="shared" si="260"/>
        <v>3</v>
      </c>
      <c r="N3205" s="3">
        <f t="shared" si="258"/>
        <v>2023</v>
      </c>
      <c r="O3205" s="3">
        <f t="shared" si="259"/>
        <v>5</v>
      </c>
      <c r="P3205" s="2" t="str">
        <f t="shared" si="261"/>
        <v>WD</v>
      </c>
    </row>
    <row r="3206" spans="12:16" x14ac:dyDescent="0.2">
      <c r="L3206" s="99">
        <f t="shared" si="257"/>
        <v>44995</v>
      </c>
      <c r="M3206" s="3">
        <f t="shared" si="260"/>
        <v>3</v>
      </c>
      <c r="N3206" s="3">
        <f t="shared" si="258"/>
        <v>2023</v>
      </c>
      <c r="O3206" s="3">
        <f t="shared" si="259"/>
        <v>6</v>
      </c>
      <c r="P3206" s="2" t="str">
        <f t="shared" si="261"/>
        <v>WD</v>
      </c>
    </row>
    <row r="3207" spans="12:16" x14ac:dyDescent="0.2">
      <c r="L3207" s="99">
        <f t="shared" si="257"/>
        <v>44996</v>
      </c>
      <c r="M3207" s="3">
        <f t="shared" si="260"/>
        <v>3</v>
      </c>
      <c r="N3207" s="3">
        <f t="shared" si="258"/>
        <v>2023</v>
      </c>
      <c r="O3207" s="3">
        <f t="shared" si="259"/>
        <v>7</v>
      </c>
      <c r="P3207" s="2" t="str">
        <f t="shared" si="261"/>
        <v>WE</v>
      </c>
    </row>
    <row r="3208" spans="12:16" x14ac:dyDescent="0.2">
      <c r="L3208" s="99">
        <f t="shared" si="257"/>
        <v>44997</v>
      </c>
      <c r="M3208" s="3">
        <f t="shared" si="260"/>
        <v>3</v>
      </c>
      <c r="N3208" s="3">
        <f t="shared" si="258"/>
        <v>2023</v>
      </c>
      <c r="O3208" s="3">
        <f t="shared" si="259"/>
        <v>1</v>
      </c>
      <c r="P3208" s="2" t="str">
        <f t="shared" si="261"/>
        <v>WE</v>
      </c>
    </row>
    <row r="3209" spans="12:16" x14ac:dyDescent="0.2">
      <c r="L3209" s="99">
        <f t="shared" si="257"/>
        <v>44998</v>
      </c>
      <c r="M3209" s="3">
        <f t="shared" si="260"/>
        <v>3</v>
      </c>
      <c r="N3209" s="3">
        <f t="shared" si="258"/>
        <v>2023</v>
      </c>
      <c r="O3209" s="3">
        <f t="shared" si="259"/>
        <v>2</v>
      </c>
      <c r="P3209" s="2" t="str">
        <f t="shared" si="261"/>
        <v>WD</v>
      </c>
    </row>
    <row r="3210" spans="12:16" x14ac:dyDescent="0.2">
      <c r="L3210" s="99">
        <f t="shared" si="257"/>
        <v>44999</v>
      </c>
      <c r="M3210" s="3">
        <f t="shared" si="260"/>
        <v>3</v>
      </c>
      <c r="N3210" s="3">
        <f t="shared" si="258"/>
        <v>2023</v>
      </c>
      <c r="O3210" s="3">
        <f t="shared" si="259"/>
        <v>3</v>
      </c>
      <c r="P3210" s="2" t="str">
        <f t="shared" si="261"/>
        <v>WD</v>
      </c>
    </row>
    <row r="3211" spans="12:16" x14ac:dyDescent="0.2">
      <c r="L3211" s="99">
        <f t="shared" si="257"/>
        <v>45000</v>
      </c>
      <c r="M3211" s="3">
        <f t="shared" si="260"/>
        <v>3</v>
      </c>
      <c r="N3211" s="3">
        <f t="shared" si="258"/>
        <v>2023</v>
      </c>
      <c r="O3211" s="3">
        <f t="shared" si="259"/>
        <v>4</v>
      </c>
      <c r="P3211" s="2" t="str">
        <f t="shared" si="261"/>
        <v>WD</v>
      </c>
    </row>
    <row r="3212" spans="12:16" x14ac:dyDescent="0.2">
      <c r="L3212" s="99">
        <f t="shared" si="257"/>
        <v>45001</v>
      </c>
      <c r="M3212" s="3">
        <f t="shared" si="260"/>
        <v>3</v>
      </c>
      <c r="N3212" s="3">
        <f t="shared" si="258"/>
        <v>2023</v>
      </c>
      <c r="O3212" s="3">
        <f t="shared" si="259"/>
        <v>5</v>
      </c>
      <c r="P3212" s="2" t="str">
        <f t="shared" si="261"/>
        <v>WD</v>
      </c>
    </row>
    <row r="3213" spans="12:16" x14ac:dyDescent="0.2">
      <c r="L3213" s="99">
        <f t="shared" si="257"/>
        <v>45002</v>
      </c>
      <c r="M3213" s="3">
        <f t="shared" si="260"/>
        <v>3</v>
      </c>
      <c r="N3213" s="3">
        <f t="shared" si="258"/>
        <v>2023</v>
      </c>
      <c r="O3213" s="3">
        <f t="shared" si="259"/>
        <v>6</v>
      </c>
      <c r="P3213" s="2" t="str">
        <f t="shared" si="261"/>
        <v>WD</v>
      </c>
    </row>
    <row r="3214" spans="12:16" x14ac:dyDescent="0.2">
      <c r="L3214" s="99">
        <f t="shared" si="257"/>
        <v>45003</v>
      </c>
      <c r="M3214" s="3">
        <f t="shared" si="260"/>
        <v>3</v>
      </c>
      <c r="N3214" s="3">
        <f t="shared" si="258"/>
        <v>2023</v>
      </c>
      <c r="O3214" s="3">
        <f t="shared" si="259"/>
        <v>7</v>
      </c>
      <c r="P3214" s="2" t="str">
        <f t="shared" si="261"/>
        <v>WE</v>
      </c>
    </row>
    <row r="3215" spans="12:16" x14ac:dyDescent="0.2">
      <c r="L3215" s="99">
        <f t="shared" si="257"/>
        <v>45004</v>
      </c>
      <c r="M3215" s="3">
        <f t="shared" si="260"/>
        <v>3</v>
      </c>
      <c r="N3215" s="3">
        <f t="shared" si="258"/>
        <v>2023</v>
      </c>
      <c r="O3215" s="3">
        <f t="shared" si="259"/>
        <v>1</v>
      </c>
      <c r="P3215" s="2" t="str">
        <f t="shared" si="261"/>
        <v>WE</v>
      </c>
    </row>
    <row r="3216" spans="12:16" x14ac:dyDescent="0.2">
      <c r="L3216" s="99">
        <f t="shared" si="257"/>
        <v>45005</v>
      </c>
      <c r="M3216" s="3">
        <f t="shared" si="260"/>
        <v>3</v>
      </c>
      <c r="N3216" s="3">
        <f t="shared" si="258"/>
        <v>2023</v>
      </c>
      <c r="O3216" s="3">
        <f t="shared" si="259"/>
        <v>2</v>
      </c>
      <c r="P3216" s="2" t="str">
        <f t="shared" si="261"/>
        <v>WD</v>
      </c>
    </row>
    <row r="3217" spans="12:16" x14ac:dyDescent="0.2">
      <c r="L3217" s="99">
        <f t="shared" si="257"/>
        <v>45006</v>
      </c>
      <c r="M3217" s="3">
        <f t="shared" si="260"/>
        <v>3</v>
      </c>
      <c r="N3217" s="3">
        <f t="shared" si="258"/>
        <v>2023</v>
      </c>
      <c r="O3217" s="3">
        <f t="shared" si="259"/>
        <v>3</v>
      </c>
      <c r="P3217" s="2" t="str">
        <f t="shared" si="261"/>
        <v>WD</v>
      </c>
    </row>
    <row r="3218" spans="12:16" x14ac:dyDescent="0.2">
      <c r="L3218" s="99">
        <f t="shared" si="257"/>
        <v>45007</v>
      </c>
      <c r="M3218" s="3">
        <f t="shared" si="260"/>
        <v>3</v>
      </c>
      <c r="N3218" s="3">
        <f t="shared" si="258"/>
        <v>2023</v>
      </c>
      <c r="O3218" s="3">
        <f t="shared" si="259"/>
        <v>4</v>
      </c>
      <c r="P3218" s="2" t="str">
        <f t="shared" si="261"/>
        <v>WD</v>
      </c>
    </row>
    <row r="3219" spans="12:16" x14ac:dyDescent="0.2">
      <c r="L3219" s="99">
        <f t="shared" si="257"/>
        <v>45008</v>
      </c>
      <c r="M3219" s="3">
        <f t="shared" si="260"/>
        <v>3</v>
      </c>
      <c r="N3219" s="3">
        <f t="shared" si="258"/>
        <v>2023</v>
      </c>
      <c r="O3219" s="3">
        <f t="shared" si="259"/>
        <v>5</v>
      </c>
      <c r="P3219" s="2" t="str">
        <f t="shared" si="261"/>
        <v>WD</v>
      </c>
    </row>
    <row r="3220" spans="12:16" x14ac:dyDescent="0.2">
      <c r="L3220" s="99">
        <f t="shared" si="257"/>
        <v>45009</v>
      </c>
      <c r="M3220" s="3">
        <f t="shared" si="260"/>
        <v>3</v>
      </c>
      <c r="N3220" s="3">
        <f t="shared" si="258"/>
        <v>2023</v>
      </c>
      <c r="O3220" s="3">
        <f t="shared" si="259"/>
        <v>6</v>
      </c>
      <c r="P3220" s="2" t="str">
        <f t="shared" si="261"/>
        <v>WD</v>
      </c>
    </row>
    <row r="3221" spans="12:16" x14ac:dyDescent="0.2">
      <c r="L3221" s="99">
        <f t="shared" si="257"/>
        <v>45010</v>
      </c>
      <c r="M3221" s="3">
        <f t="shared" si="260"/>
        <v>3</v>
      </c>
      <c r="N3221" s="3">
        <f t="shared" si="258"/>
        <v>2023</v>
      </c>
      <c r="O3221" s="3">
        <f t="shared" si="259"/>
        <v>7</v>
      </c>
      <c r="P3221" s="2" t="str">
        <f t="shared" si="261"/>
        <v>WE</v>
      </c>
    </row>
    <row r="3222" spans="12:16" x14ac:dyDescent="0.2">
      <c r="L3222" s="99">
        <f t="shared" si="257"/>
        <v>45011</v>
      </c>
      <c r="M3222" s="3">
        <f t="shared" si="260"/>
        <v>3</v>
      </c>
      <c r="N3222" s="3">
        <f t="shared" si="258"/>
        <v>2023</v>
      </c>
      <c r="O3222" s="3">
        <f t="shared" si="259"/>
        <v>1</v>
      </c>
      <c r="P3222" s="2" t="str">
        <f t="shared" si="261"/>
        <v>WE</v>
      </c>
    </row>
    <row r="3223" spans="12:16" x14ac:dyDescent="0.2">
      <c r="L3223" s="99">
        <f t="shared" si="257"/>
        <v>45012</v>
      </c>
      <c r="M3223" s="3">
        <f t="shared" si="260"/>
        <v>3</v>
      </c>
      <c r="N3223" s="3">
        <f t="shared" si="258"/>
        <v>2023</v>
      </c>
      <c r="O3223" s="3">
        <f t="shared" si="259"/>
        <v>2</v>
      </c>
      <c r="P3223" s="2" t="str">
        <f t="shared" si="261"/>
        <v>WD</v>
      </c>
    </row>
    <row r="3224" spans="12:16" x14ac:dyDescent="0.2">
      <c r="L3224" s="99">
        <f t="shared" si="257"/>
        <v>45013</v>
      </c>
      <c r="M3224" s="3">
        <f t="shared" si="260"/>
        <v>3</v>
      </c>
      <c r="N3224" s="3">
        <f t="shared" si="258"/>
        <v>2023</v>
      </c>
      <c r="O3224" s="3">
        <f t="shared" si="259"/>
        <v>3</v>
      </c>
      <c r="P3224" s="2" t="str">
        <f t="shared" si="261"/>
        <v>WD</v>
      </c>
    </row>
    <row r="3225" spans="12:16" x14ac:dyDescent="0.2">
      <c r="L3225" s="99">
        <f t="shared" si="257"/>
        <v>45014</v>
      </c>
      <c r="M3225" s="3">
        <f t="shared" si="260"/>
        <v>3</v>
      </c>
      <c r="N3225" s="3">
        <f t="shared" si="258"/>
        <v>2023</v>
      </c>
      <c r="O3225" s="3">
        <f t="shared" si="259"/>
        <v>4</v>
      </c>
      <c r="P3225" s="2" t="str">
        <f t="shared" si="261"/>
        <v>WD</v>
      </c>
    </row>
    <row r="3226" spans="12:16" x14ac:dyDescent="0.2">
      <c r="L3226" s="99">
        <f t="shared" si="257"/>
        <v>45015</v>
      </c>
      <c r="M3226" s="3">
        <f t="shared" si="260"/>
        <v>3</v>
      </c>
      <c r="N3226" s="3">
        <f t="shared" si="258"/>
        <v>2023</v>
      </c>
      <c r="O3226" s="3">
        <f t="shared" si="259"/>
        <v>5</v>
      </c>
      <c r="P3226" s="2" t="str">
        <f t="shared" si="261"/>
        <v>WD</v>
      </c>
    </row>
    <row r="3227" spans="12:16" x14ac:dyDescent="0.2">
      <c r="L3227" s="99">
        <f t="shared" si="257"/>
        <v>45016</v>
      </c>
      <c r="M3227" s="3">
        <f t="shared" si="260"/>
        <v>3</v>
      </c>
      <c r="N3227" s="3">
        <f t="shared" si="258"/>
        <v>2023</v>
      </c>
      <c r="O3227" s="3">
        <f t="shared" si="259"/>
        <v>6</v>
      </c>
      <c r="P3227" s="2" t="str">
        <f t="shared" si="261"/>
        <v>WD</v>
      </c>
    </row>
    <row r="3228" spans="12:16" x14ac:dyDescent="0.2">
      <c r="L3228" s="99">
        <f t="shared" si="257"/>
        <v>45017</v>
      </c>
      <c r="M3228" s="3">
        <f t="shared" si="260"/>
        <v>4</v>
      </c>
      <c r="N3228" s="3">
        <f t="shared" si="258"/>
        <v>2023</v>
      </c>
      <c r="O3228" s="3">
        <f t="shared" si="259"/>
        <v>7</v>
      </c>
      <c r="P3228" s="2" t="str">
        <f t="shared" si="261"/>
        <v>WE</v>
      </c>
    </row>
    <row r="3229" spans="12:16" x14ac:dyDescent="0.2">
      <c r="L3229" s="99">
        <f t="shared" si="257"/>
        <v>45018</v>
      </c>
      <c r="M3229" s="3">
        <f t="shared" si="260"/>
        <v>4</v>
      </c>
      <c r="N3229" s="3">
        <f t="shared" si="258"/>
        <v>2023</v>
      </c>
      <c r="O3229" s="3">
        <f t="shared" si="259"/>
        <v>1</v>
      </c>
      <c r="P3229" s="2" t="str">
        <f t="shared" si="261"/>
        <v>WE</v>
      </c>
    </row>
    <row r="3230" spans="12:16" x14ac:dyDescent="0.2">
      <c r="L3230" s="99">
        <f t="shared" si="257"/>
        <v>45019</v>
      </c>
      <c r="M3230" s="3">
        <f t="shared" si="260"/>
        <v>4</v>
      </c>
      <c r="N3230" s="3">
        <f t="shared" si="258"/>
        <v>2023</v>
      </c>
      <c r="O3230" s="3">
        <f t="shared" si="259"/>
        <v>2</v>
      </c>
      <c r="P3230" s="2" t="str">
        <f t="shared" si="261"/>
        <v>WD</v>
      </c>
    </row>
    <row r="3231" spans="12:16" x14ac:dyDescent="0.2">
      <c r="L3231" s="99">
        <f t="shared" si="257"/>
        <v>45020</v>
      </c>
      <c r="M3231" s="3">
        <f t="shared" si="260"/>
        <v>4</v>
      </c>
      <c r="N3231" s="3">
        <f t="shared" si="258"/>
        <v>2023</v>
      </c>
      <c r="O3231" s="3">
        <f t="shared" si="259"/>
        <v>3</v>
      </c>
      <c r="P3231" s="2" t="str">
        <f t="shared" si="261"/>
        <v>WD</v>
      </c>
    </row>
    <row r="3232" spans="12:16" x14ac:dyDescent="0.2">
      <c r="L3232" s="99">
        <f t="shared" si="257"/>
        <v>45021</v>
      </c>
      <c r="M3232" s="3">
        <f t="shared" si="260"/>
        <v>4</v>
      </c>
      <c r="N3232" s="3">
        <f t="shared" si="258"/>
        <v>2023</v>
      </c>
      <c r="O3232" s="3">
        <f t="shared" si="259"/>
        <v>4</v>
      </c>
      <c r="P3232" s="2" t="str">
        <f t="shared" si="261"/>
        <v>WD</v>
      </c>
    </row>
    <row r="3233" spans="12:16" x14ac:dyDescent="0.2">
      <c r="L3233" s="99">
        <f t="shared" si="257"/>
        <v>45022</v>
      </c>
      <c r="M3233" s="3">
        <f t="shared" si="260"/>
        <v>4</v>
      </c>
      <c r="N3233" s="3">
        <f t="shared" si="258"/>
        <v>2023</v>
      </c>
      <c r="O3233" s="3">
        <f t="shared" si="259"/>
        <v>5</v>
      </c>
      <c r="P3233" s="2" t="str">
        <f t="shared" si="261"/>
        <v>WD</v>
      </c>
    </row>
    <row r="3234" spans="12:16" x14ac:dyDescent="0.2">
      <c r="L3234" s="99">
        <f t="shared" si="257"/>
        <v>45023</v>
      </c>
      <c r="M3234" s="3">
        <f t="shared" si="260"/>
        <v>4</v>
      </c>
      <c r="N3234" s="3">
        <f t="shared" si="258"/>
        <v>2023</v>
      </c>
      <c r="O3234" s="3">
        <f t="shared" si="259"/>
        <v>6</v>
      </c>
      <c r="P3234" s="2" t="str">
        <f t="shared" si="261"/>
        <v>WD</v>
      </c>
    </row>
    <row r="3235" spans="12:16" x14ac:dyDescent="0.2">
      <c r="L3235" s="99">
        <f t="shared" si="257"/>
        <v>45024</v>
      </c>
      <c r="M3235" s="3">
        <f t="shared" si="260"/>
        <v>4</v>
      </c>
      <c r="N3235" s="3">
        <f t="shared" si="258"/>
        <v>2023</v>
      </c>
      <c r="O3235" s="3">
        <f t="shared" si="259"/>
        <v>7</v>
      </c>
      <c r="P3235" s="2" t="str">
        <f t="shared" si="261"/>
        <v>WE</v>
      </c>
    </row>
    <row r="3236" spans="12:16" x14ac:dyDescent="0.2">
      <c r="L3236" s="99">
        <f t="shared" si="257"/>
        <v>45025</v>
      </c>
      <c r="M3236" s="3">
        <f t="shared" si="260"/>
        <v>4</v>
      </c>
      <c r="N3236" s="3">
        <f t="shared" si="258"/>
        <v>2023</v>
      </c>
      <c r="O3236" s="3">
        <f t="shared" si="259"/>
        <v>1</v>
      </c>
      <c r="P3236" s="2" t="str">
        <f t="shared" si="261"/>
        <v>WE</v>
      </c>
    </row>
    <row r="3237" spans="12:16" x14ac:dyDescent="0.2">
      <c r="L3237" s="99">
        <f t="shared" si="257"/>
        <v>45026</v>
      </c>
      <c r="M3237" s="3">
        <f t="shared" si="260"/>
        <v>4</v>
      </c>
      <c r="N3237" s="3">
        <f t="shared" si="258"/>
        <v>2023</v>
      </c>
      <c r="O3237" s="3">
        <f t="shared" si="259"/>
        <v>2</v>
      </c>
      <c r="P3237" s="2" t="str">
        <f t="shared" si="261"/>
        <v>WD</v>
      </c>
    </row>
    <row r="3238" spans="12:16" x14ac:dyDescent="0.2">
      <c r="L3238" s="99">
        <f t="shared" si="257"/>
        <v>45027</v>
      </c>
      <c r="M3238" s="3">
        <f t="shared" si="260"/>
        <v>4</v>
      </c>
      <c r="N3238" s="3">
        <f t="shared" si="258"/>
        <v>2023</v>
      </c>
      <c r="O3238" s="3">
        <f t="shared" si="259"/>
        <v>3</v>
      </c>
      <c r="P3238" s="2" t="str">
        <f t="shared" si="261"/>
        <v>WD</v>
      </c>
    </row>
    <row r="3239" spans="12:16" x14ac:dyDescent="0.2">
      <c r="L3239" s="99">
        <f t="shared" si="257"/>
        <v>45028</v>
      </c>
      <c r="M3239" s="3">
        <f t="shared" si="260"/>
        <v>4</v>
      </c>
      <c r="N3239" s="3">
        <f t="shared" si="258"/>
        <v>2023</v>
      </c>
      <c r="O3239" s="3">
        <f t="shared" si="259"/>
        <v>4</v>
      </c>
      <c r="P3239" s="2" t="str">
        <f t="shared" si="261"/>
        <v>WD</v>
      </c>
    </row>
    <row r="3240" spans="12:16" x14ac:dyDescent="0.2">
      <c r="L3240" s="99">
        <f t="shared" si="257"/>
        <v>45029</v>
      </c>
      <c r="M3240" s="3">
        <f t="shared" si="260"/>
        <v>4</v>
      </c>
      <c r="N3240" s="3">
        <f t="shared" si="258"/>
        <v>2023</v>
      </c>
      <c r="O3240" s="3">
        <f t="shared" si="259"/>
        <v>5</v>
      </c>
      <c r="P3240" s="2" t="str">
        <f t="shared" si="261"/>
        <v>WD</v>
      </c>
    </row>
    <row r="3241" spans="12:16" x14ac:dyDescent="0.2">
      <c r="L3241" s="99">
        <f t="shared" si="257"/>
        <v>45030</v>
      </c>
      <c r="M3241" s="3">
        <f t="shared" si="260"/>
        <v>4</v>
      </c>
      <c r="N3241" s="3">
        <f t="shared" si="258"/>
        <v>2023</v>
      </c>
      <c r="O3241" s="3">
        <f t="shared" si="259"/>
        <v>6</v>
      </c>
      <c r="P3241" s="2" t="str">
        <f t="shared" si="261"/>
        <v>WD</v>
      </c>
    </row>
    <row r="3242" spans="12:16" x14ac:dyDescent="0.2">
      <c r="L3242" s="99">
        <f t="shared" si="257"/>
        <v>45031</v>
      </c>
      <c r="M3242" s="3">
        <f t="shared" si="260"/>
        <v>4</v>
      </c>
      <c r="N3242" s="3">
        <f t="shared" si="258"/>
        <v>2023</v>
      </c>
      <c r="O3242" s="3">
        <f t="shared" si="259"/>
        <v>7</v>
      </c>
      <c r="P3242" s="2" t="str">
        <f t="shared" si="261"/>
        <v>WE</v>
      </c>
    </row>
    <row r="3243" spans="12:16" x14ac:dyDescent="0.2">
      <c r="L3243" s="99">
        <f t="shared" si="257"/>
        <v>45032</v>
      </c>
      <c r="M3243" s="3">
        <f t="shared" si="260"/>
        <v>4</v>
      </c>
      <c r="N3243" s="3">
        <f t="shared" si="258"/>
        <v>2023</v>
      </c>
      <c r="O3243" s="3">
        <f t="shared" si="259"/>
        <v>1</v>
      </c>
      <c r="P3243" s="2" t="str">
        <f t="shared" si="261"/>
        <v>WE</v>
      </c>
    </row>
    <row r="3244" spans="12:16" x14ac:dyDescent="0.2">
      <c r="L3244" s="99">
        <f t="shared" si="257"/>
        <v>45033</v>
      </c>
      <c r="M3244" s="3">
        <f t="shared" si="260"/>
        <v>4</v>
      </c>
      <c r="N3244" s="3">
        <f t="shared" si="258"/>
        <v>2023</v>
      </c>
      <c r="O3244" s="3">
        <f t="shared" si="259"/>
        <v>2</v>
      </c>
      <c r="P3244" s="2" t="str">
        <f t="shared" si="261"/>
        <v>WD</v>
      </c>
    </row>
    <row r="3245" spans="12:16" x14ac:dyDescent="0.2">
      <c r="L3245" s="99">
        <f t="shared" si="257"/>
        <v>45034</v>
      </c>
      <c r="M3245" s="3">
        <f t="shared" si="260"/>
        <v>4</v>
      </c>
      <c r="N3245" s="3">
        <f t="shared" si="258"/>
        <v>2023</v>
      </c>
      <c r="O3245" s="3">
        <f t="shared" si="259"/>
        <v>3</v>
      </c>
      <c r="P3245" s="2" t="str">
        <f t="shared" si="261"/>
        <v>WD</v>
      </c>
    </row>
    <row r="3246" spans="12:16" x14ac:dyDescent="0.2">
      <c r="L3246" s="99">
        <f t="shared" si="257"/>
        <v>45035</v>
      </c>
      <c r="M3246" s="3">
        <f t="shared" si="260"/>
        <v>4</v>
      </c>
      <c r="N3246" s="3">
        <f t="shared" si="258"/>
        <v>2023</v>
      </c>
      <c r="O3246" s="3">
        <f t="shared" si="259"/>
        <v>4</v>
      </c>
      <c r="P3246" s="2" t="str">
        <f t="shared" si="261"/>
        <v>WD</v>
      </c>
    </row>
    <row r="3247" spans="12:16" x14ac:dyDescent="0.2">
      <c r="L3247" s="99">
        <f t="shared" si="257"/>
        <v>45036</v>
      </c>
      <c r="M3247" s="3">
        <f t="shared" si="260"/>
        <v>4</v>
      </c>
      <c r="N3247" s="3">
        <f t="shared" si="258"/>
        <v>2023</v>
      </c>
      <c r="O3247" s="3">
        <f t="shared" si="259"/>
        <v>5</v>
      </c>
      <c r="P3247" s="2" t="str">
        <f t="shared" si="261"/>
        <v>WD</v>
      </c>
    </row>
    <row r="3248" spans="12:16" x14ac:dyDescent="0.2">
      <c r="L3248" s="99">
        <f t="shared" si="257"/>
        <v>45037</v>
      </c>
      <c r="M3248" s="3">
        <f t="shared" si="260"/>
        <v>4</v>
      </c>
      <c r="N3248" s="3">
        <f t="shared" si="258"/>
        <v>2023</v>
      </c>
      <c r="O3248" s="3">
        <f t="shared" si="259"/>
        <v>6</v>
      </c>
      <c r="P3248" s="2" t="str">
        <f t="shared" si="261"/>
        <v>WD</v>
      </c>
    </row>
    <row r="3249" spans="12:16" x14ac:dyDescent="0.2">
      <c r="L3249" s="99">
        <f t="shared" si="257"/>
        <v>45038</v>
      </c>
      <c r="M3249" s="3">
        <f t="shared" si="260"/>
        <v>4</v>
      </c>
      <c r="N3249" s="3">
        <f t="shared" si="258"/>
        <v>2023</v>
      </c>
      <c r="O3249" s="3">
        <f t="shared" si="259"/>
        <v>7</v>
      </c>
      <c r="P3249" s="2" t="str">
        <f t="shared" si="261"/>
        <v>WE</v>
      </c>
    </row>
    <row r="3250" spans="12:16" x14ac:dyDescent="0.2">
      <c r="L3250" s="99">
        <f t="shared" si="257"/>
        <v>45039</v>
      </c>
      <c r="M3250" s="3">
        <f t="shared" si="260"/>
        <v>4</v>
      </c>
      <c r="N3250" s="3">
        <f t="shared" si="258"/>
        <v>2023</v>
      </c>
      <c r="O3250" s="3">
        <f t="shared" si="259"/>
        <v>1</v>
      </c>
      <c r="P3250" s="2" t="str">
        <f t="shared" si="261"/>
        <v>WE</v>
      </c>
    </row>
    <row r="3251" spans="12:16" x14ac:dyDescent="0.2">
      <c r="L3251" s="99">
        <f t="shared" si="257"/>
        <v>45040</v>
      </c>
      <c r="M3251" s="3">
        <f t="shared" si="260"/>
        <v>4</v>
      </c>
      <c r="N3251" s="3">
        <f t="shared" si="258"/>
        <v>2023</v>
      </c>
      <c r="O3251" s="3">
        <f t="shared" si="259"/>
        <v>2</v>
      </c>
      <c r="P3251" s="2" t="str">
        <f t="shared" si="261"/>
        <v>WD</v>
      </c>
    </row>
    <row r="3252" spans="12:16" x14ac:dyDescent="0.2">
      <c r="L3252" s="99">
        <f t="shared" ref="L3252:L3315" si="262">+L3251+1</f>
        <v>45041</v>
      </c>
      <c r="M3252" s="3">
        <f t="shared" si="260"/>
        <v>4</v>
      </c>
      <c r="N3252" s="3">
        <f t="shared" si="258"/>
        <v>2023</v>
      </c>
      <c r="O3252" s="3">
        <f t="shared" si="259"/>
        <v>3</v>
      </c>
      <c r="P3252" s="2" t="str">
        <f t="shared" si="261"/>
        <v>WD</v>
      </c>
    </row>
    <row r="3253" spans="12:16" x14ac:dyDescent="0.2">
      <c r="L3253" s="99">
        <f t="shared" si="262"/>
        <v>45042</v>
      </c>
      <c r="M3253" s="3">
        <f t="shared" si="260"/>
        <v>4</v>
      </c>
      <c r="N3253" s="3">
        <f t="shared" si="258"/>
        <v>2023</v>
      </c>
      <c r="O3253" s="3">
        <f t="shared" si="259"/>
        <v>4</v>
      </c>
      <c r="P3253" s="2" t="str">
        <f t="shared" si="261"/>
        <v>WD</v>
      </c>
    </row>
    <row r="3254" spans="12:16" x14ac:dyDescent="0.2">
      <c r="L3254" s="99">
        <f t="shared" si="262"/>
        <v>45043</v>
      </c>
      <c r="M3254" s="3">
        <f t="shared" si="260"/>
        <v>4</v>
      </c>
      <c r="N3254" s="3">
        <f t="shared" si="258"/>
        <v>2023</v>
      </c>
      <c r="O3254" s="3">
        <f t="shared" si="259"/>
        <v>5</v>
      </c>
      <c r="P3254" s="2" t="str">
        <f t="shared" si="261"/>
        <v>WD</v>
      </c>
    </row>
    <row r="3255" spans="12:16" x14ac:dyDescent="0.2">
      <c r="L3255" s="99">
        <f t="shared" si="262"/>
        <v>45044</v>
      </c>
      <c r="M3255" s="3">
        <f t="shared" si="260"/>
        <v>4</v>
      </c>
      <c r="N3255" s="3">
        <f t="shared" si="258"/>
        <v>2023</v>
      </c>
      <c r="O3255" s="3">
        <f t="shared" si="259"/>
        <v>6</v>
      </c>
      <c r="P3255" s="2" t="str">
        <f t="shared" si="261"/>
        <v>WD</v>
      </c>
    </row>
    <row r="3256" spans="12:16" x14ac:dyDescent="0.2">
      <c r="L3256" s="99">
        <f t="shared" si="262"/>
        <v>45045</v>
      </c>
      <c r="M3256" s="3">
        <f t="shared" si="260"/>
        <v>4</v>
      </c>
      <c r="N3256" s="3">
        <f t="shared" si="258"/>
        <v>2023</v>
      </c>
      <c r="O3256" s="3">
        <f t="shared" si="259"/>
        <v>7</v>
      </c>
      <c r="P3256" s="2" t="str">
        <f t="shared" si="261"/>
        <v>WE</v>
      </c>
    </row>
    <row r="3257" spans="12:16" x14ac:dyDescent="0.2">
      <c r="L3257" s="99">
        <f t="shared" si="262"/>
        <v>45046</v>
      </c>
      <c r="M3257" s="3">
        <f t="shared" si="260"/>
        <v>4</v>
      </c>
      <c r="N3257" s="3">
        <f t="shared" si="258"/>
        <v>2023</v>
      </c>
      <c r="O3257" s="3">
        <f t="shared" si="259"/>
        <v>1</v>
      </c>
      <c r="P3257" s="2" t="str">
        <f t="shared" si="261"/>
        <v>WE</v>
      </c>
    </row>
    <row r="3258" spans="12:16" x14ac:dyDescent="0.2">
      <c r="L3258" s="99">
        <f t="shared" si="262"/>
        <v>45047</v>
      </c>
      <c r="M3258" s="3">
        <f t="shared" si="260"/>
        <v>5</v>
      </c>
      <c r="N3258" s="3">
        <f t="shared" si="258"/>
        <v>2023</v>
      </c>
      <c r="O3258" s="3">
        <f t="shared" si="259"/>
        <v>2</v>
      </c>
      <c r="P3258" s="2" t="str">
        <f t="shared" si="261"/>
        <v>WD</v>
      </c>
    </row>
    <row r="3259" spans="12:16" x14ac:dyDescent="0.2">
      <c r="L3259" s="99">
        <f t="shared" si="262"/>
        <v>45048</v>
      </c>
      <c r="M3259" s="3">
        <f t="shared" si="260"/>
        <v>5</v>
      </c>
      <c r="N3259" s="3">
        <f t="shared" si="258"/>
        <v>2023</v>
      </c>
      <c r="O3259" s="3">
        <f t="shared" si="259"/>
        <v>3</v>
      </c>
      <c r="P3259" s="2" t="str">
        <f t="shared" si="261"/>
        <v>WD</v>
      </c>
    </row>
    <row r="3260" spans="12:16" x14ac:dyDescent="0.2">
      <c r="L3260" s="99">
        <f t="shared" si="262"/>
        <v>45049</v>
      </c>
      <c r="M3260" s="3">
        <f t="shared" si="260"/>
        <v>5</v>
      </c>
      <c r="N3260" s="3">
        <f t="shared" si="258"/>
        <v>2023</v>
      </c>
      <c r="O3260" s="3">
        <f t="shared" si="259"/>
        <v>4</v>
      </c>
      <c r="P3260" s="2" t="str">
        <f t="shared" si="261"/>
        <v>WD</v>
      </c>
    </row>
    <row r="3261" spans="12:16" x14ac:dyDescent="0.2">
      <c r="L3261" s="99">
        <f t="shared" si="262"/>
        <v>45050</v>
      </c>
      <c r="M3261" s="3">
        <f t="shared" si="260"/>
        <v>5</v>
      </c>
      <c r="N3261" s="3">
        <f t="shared" si="258"/>
        <v>2023</v>
      </c>
      <c r="O3261" s="3">
        <f t="shared" si="259"/>
        <v>5</v>
      </c>
      <c r="P3261" s="2" t="str">
        <f t="shared" si="261"/>
        <v>WD</v>
      </c>
    </row>
    <row r="3262" spans="12:16" x14ac:dyDescent="0.2">
      <c r="L3262" s="99">
        <f t="shared" si="262"/>
        <v>45051</v>
      </c>
      <c r="M3262" s="3">
        <f t="shared" si="260"/>
        <v>5</v>
      </c>
      <c r="N3262" s="3">
        <f t="shared" si="258"/>
        <v>2023</v>
      </c>
      <c r="O3262" s="3">
        <f t="shared" si="259"/>
        <v>6</v>
      </c>
      <c r="P3262" s="2" t="str">
        <f t="shared" si="261"/>
        <v>WD</v>
      </c>
    </row>
    <row r="3263" spans="12:16" x14ac:dyDescent="0.2">
      <c r="L3263" s="99">
        <f t="shared" si="262"/>
        <v>45052</v>
      </c>
      <c r="M3263" s="3">
        <f t="shared" si="260"/>
        <v>5</v>
      </c>
      <c r="N3263" s="3">
        <f t="shared" ref="N3263:N3326" si="263">YEAR(L3263)</f>
        <v>2023</v>
      </c>
      <c r="O3263" s="3">
        <f t="shared" ref="O3263:O3326" si="264">WEEKDAY(L3263)</f>
        <v>7</v>
      </c>
      <c r="P3263" s="2" t="str">
        <f t="shared" si="261"/>
        <v>WE</v>
      </c>
    </row>
    <row r="3264" spans="12:16" x14ac:dyDescent="0.2">
      <c r="L3264" s="99">
        <f t="shared" si="262"/>
        <v>45053</v>
      </c>
      <c r="M3264" s="3">
        <f t="shared" si="260"/>
        <v>5</v>
      </c>
      <c r="N3264" s="3">
        <f t="shared" si="263"/>
        <v>2023</v>
      </c>
      <c r="O3264" s="3">
        <f t="shared" si="264"/>
        <v>1</v>
      </c>
      <c r="P3264" s="2" t="str">
        <f t="shared" si="261"/>
        <v>WE</v>
      </c>
    </row>
    <row r="3265" spans="12:16" x14ac:dyDescent="0.2">
      <c r="L3265" s="99">
        <f t="shared" si="262"/>
        <v>45054</v>
      </c>
      <c r="M3265" s="3">
        <f t="shared" si="260"/>
        <v>5</v>
      </c>
      <c r="N3265" s="3">
        <f t="shared" si="263"/>
        <v>2023</v>
      </c>
      <c r="O3265" s="3">
        <f t="shared" si="264"/>
        <v>2</v>
      </c>
      <c r="P3265" s="2" t="str">
        <f t="shared" si="261"/>
        <v>WD</v>
      </c>
    </row>
    <row r="3266" spans="12:16" x14ac:dyDescent="0.2">
      <c r="L3266" s="99">
        <f t="shared" si="262"/>
        <v>45055</v>
      </c>
      <c r="M3266" s="3">
        <f t="shared" si="260"/>
        <v>5</v>
      </c>
      <c r="N3266" s="3">
        <f t="shared" si="263"/>
        <v>2023</v>
      </c>
      <c r="O3266" s="3">
        <f t="shared" si="264"/>
        <v>3</v>
      </c>
      <c r="P3266" s="2" t="str">
        <f t="shared" si="261"/>
        <v>WD</v>
      </c>
    </row>
    <row r="3267" spans="12:16" x14ac:dyDescent="0.2">
      <c r="L3267" s="99">
        <f t="shared" si="262"/>
        <v>45056</v>
      </c>
      <c r="M3267" s="3">
        <f t="shared" ref="M3267:M3330" si="265">MONTH(L3267)</f>
        <v>5</v>
      </c>
      <c r="N3267" s="3">
        <f t="shared" si="263"/>
        <v>2023</v>
      </c>
      <c r="O3267" s="3">
        <f t="shared" si="264"/>
        <v>4</v>
      </c>
      <c r="P3267" s="2" t="str">
        <f t="shared" ref="P3267:P3330" si="266">IF(O3267=1,"WE",IF(O3267=7,"WE","WD"))</f>
        <v>WD</v>
      </c>
    </row>
    <row r="3268" spans="12:16" x14ac:dyDescent="0.2">
      <c r="L3268" s="99">
        <f t="shared" si="262"/>
        <v>45057</v>
      </c>
      <c r="M3268" s="3">
        <f t="shared" si="265"/>
        <v>5</v>
      </c>
      <c r="N3268" s="3">
        <f t="shared" si="263"/>
        <v>2023</v>
      </c>
      <c r="O3268" s="3">
        <f t="shared" si="264"/>
        <v>5</v>
      </c>
      <c r="P3268" s="2" t="str">
        <f t="shared" si="266"/>
        <v>WD</v>
      </c>
    </row>
    <row r="3269" spans="12:16" x14ac:dyDescent="0.2">
      <c r="L3269" s="99">
        <f t="shared" si="262"/>
        <v>45058</v>
      </c>
      <c r="M3269" s="3">
        <f t="shared" si="265"/>
        <v>5</v>
      </c>
      <c r="N3269" s="3">
        <f t="shared" si="263"/>
        <v>2023</v>
      </c>
      <c r="O3269" s="3">
        <f t="shared" si="264"/>
        <v>6</v>
      </c>
      <c r="P3269" s="2" t="str">
        <f t="shared" si="266"/>
        <v>WD</v>
      </c>
    </row>
    <row r="3270" spans="12:16" x14ac:dyDescent="0.2">
      <c r="L3270" s="99">
        <f t="shared" si="262"/>
        <v>45059</v>
      </c>
      <c r="M3270" s="3">
        <f t="shared" si="265"/>
        <v>5</v>
      </c>
      <c r="N3270" s="3">
        <f t="shared" si="263"/>
        <v>2023</v>
      </c>
      <c r="O3270" s="3">
        <f t="shared" si="264"/>
        <v>7</v>
      </c>
      <c r="P3270" s="2" t="str">
        <f t="shared" si="266"/>
        <v>WE</v>
      </c>
    </row>
    <row r="3271" spans="12:16" x14ac:dyDescent="0.2">
      <c r="L3271" s="99">
        <f t="shared" si="262"/>
        <v>45060</v>
      </c>
      <c r="M3271" s="3">
        <f t="shared" si="265"/>
        <v>5</v>
      </c>
      <c r="N3271" s="3">
        <f t="shared" si="263"/>
        <v>2023</v>
      </c>
      <c r="O3271" s="3">
        <f t="shared" si="264"/>
        <v>1</v>
      </c>
      <c r="P3271" s="2" t="str">
        <f t="shared" si="266"/>
        <v>WE</v>
      </c>
    </row>
    <row r="3272" spans="12:16" x14ac:dyDescent="0.2">
      <c r="L3272" s="99">
        <f t="shared" si="262"/>
        <v>45061</v>
      </c>
      <c r="M3272" s="3">
        <f t="shared" si="265"/>
        <v>5</v>
      </c>
      <c r="N3272" s="3">
        <f t="shared" si="263"/>
        <v>2023</v>
      </c>
      <c r="O3272" s="3">
        <f t="shared" si="264"/>
        <v>2</v>
      </c>
      <c r="P3272" s="2" t="str">
        <f t="shared" si="266"/>
        <v>WD</v>
      </c>
    </row>
    <row r="3273" spans="12:16" x14ac:dyDescent="0.2">
      <c r="L3273" s="99">
        <f t="shared" si="262"/>
        <v>45062</v>
      </c>
      <c r="M3273" s="3">
        <f t="shared" si="265"/>
        <v>5</v>
      </c>
      <c r="N3273" s="3">
        <f t="shared" si="263"/>
        <v>2023</v>
      </c>
      <c r="O3273" s="3">
        <f t="shared" si="264"/>
        <v>3</v>
      </c>
      <c r="P3273" s="2" t="str">
        <f t="shared" si="266"/>
        <v>WD</v>
      </c>
    </row>
    <row r="3274" spans="12:16" x14ac:dyDescent="0.2">
      <c r="L3274" s="99">
        <f t="shared" si="262"/>
        <v>45063</v>
      </c>
      <c r="M3274" s="3">
        <f t="shared" si="265"/>
        <v>5</v>
      </c>
      <c r="N3274" s="3">
        <f t="shared" si="263"/>
        <v>2023</v>
      </c>
      <c r="O3274" s="3">
        <f t="shared" si="264"/>
        <v>4</v>
      </c>
      <c r="P3274" s="2" t="str">
        <f t="shared" si="266"/>
        <v>WD</v>
      </c>
    </row>
    <row r="3275" spans="12:16" x14ac:dyDescent="0.2">
      <c r="L3275" s="99">
        <f t="shared" si="262"/>
        <v>45064</v>
      </c>
      <c r="M3275" s="3">
        <f t="shared" si="265"/>
        <v>5</v>
      </c>
      <c r="N3275" s="3">
        <f t="shared" si="263"/>
        <v>2023</v>
      </c>
      <c r="O3275" s="3">
        <f t="shared" si="264"/>
        <v>5</v>
      </c>
      <c r="P3275" s="2" t="str">
        <f t="shared" si="266"/>
        <v>WD</v>
      </c>
    </row>
    <row r="3276" spans="12:16" x14ac:dyDescent="0.2">
      <c r="L3276" s="99">
        <f t="shared" si="262"/>
        <v>45065</v>
      </c>
      <c r="M3276" s="3">
        <f t="shared" si="265"/>
        <v>5</v>
      </c>
      <c r="N3276" s="3">
        <f t="shared" si="263"/>
        <v>2023</v>
      </c>
      <c r="O3276" s="3">
        <f t="shared" si="264"/>
        <v>6</v>
      </c>
      <c r="P3276" s="2" t="str">
        <f t="shared" si="266"/>
        <v>WD</v>
      </c>
    </row>
    <row r="3277" spans="12:16" x14ac:dyDescent="0.2">
      <c r="L3277" s="99">
        <f t="shared" si="262"/>
        <v>45066</v>
      </c>
      <c r="M3277" s="3">
        <f t="shared" si="265"/>
        <v>5</v>
      </c>
      <c r="N3277" s="3">
        <f t="shared" si="263"/>
        <v>2023</v>
      </c>
      <c r="O3277" s="3">
        <f t="shared" si="264"/>
        <v>7</v>
      </c>
      <c r="P3277" s="2" t="str">
        <f t="shared" si="266"/>
        <v>WE</v>
      </c>
    </row>
    <row r="3278" spans="12:16" x14ac:dyDescent="0.2">
      <c r="L3278" s="99">
        <f t="shared" si="262"/>
        <v>45067</v>
      </c>
      <c r="M3278" s="3">
        <f t="shared" si="265"/>
        <v>5</v>
      </c>
      <c r="N3278" s="3">
        <f t="shared" si="263"/>
        <v>2023</v>
      </c>
      <c r="O3278" s="3">
        <f t="shared" si="264"/>
        <v>1</v>
      </c>
      <c r="P3278" s="2" t="str">
        <f t="shared" si="266"/>
        <v>WE</v>
      </c>
    </row>
    <row r="3279" spans="12:16" x14ac:dyDescent="0.2">
      <c r="L3279" s="99">
        <f t="shared" si="262"/>
        <v>45068</v>
      </c>
      <c r="M3279" s="3">
        <f t="shared" si="265"/>
        <v>5</v>
      </c>
      <c r="N3279" s="3">
        <f t="shared" si="263"/>
        <v>2023</v>
      </c>
      <c r="O3279" s="3">
        <f t="shared" si="264"/>
        <v>2</v>
      </c>
      <c r="P3279" s="2" t="str">
        <f t="shared" si="266"/>
        <v>WD</v>
      </c>
    </row>
    <row r="3280" spans="12:16" x14ac:dyDescent="0.2">
      <c r="L3280" s="99">
        <f t="shared" si="262"/>
        <v>45069</v>
      </c>
      <c r="M3280" s="3">
        <f t="shared" si="265"/>
        <v>5</v>
      </c>
      <c r="N3280" s="3">
        <f t="shared" si="263"/>
        <v>2023</v>
      </c>
      <c r="O3280" s="3">
        <f t="shared" si="264"/>
        <v>3</v>
      </c>
      <c r="P3280" s="2" t="str">
        <f t="shared" si="266"/>
        <v>WD</v>
      </c>
    </row>
    <row r="3281" spans="12:16" x14ac:dyDescent="0.2">
      <c r="L3281" s="99">
        <f t="shared" si="262"/>
        <v>45070</v>
      </c>
      <c r="M3281" s="3">
        <f t="shared" si="265"/>
        <v>5</v>
      </c>
      <c r="N3281" s="3">
        <f t="shared" si="263"/>
        <v>2023</v>
      </c>
      <c r="O3281" s="3">
        <f t="shared" si="264"/>
        <v>4</v>
      </c>
      <c r="P3281" s="2" t="str">
        <f t="shared" si="266"/>
        <v>WD</v>
      </c>
    </row>
    <row r="3282" spans="12:16" x14ac:dyDescent="0.2">
      <c r="L3282" s="99">
        <f t="shared" si="262"/>
        <v>45071</v>
      </c>
      <c r="M3282" s="3">
        <f t="shared" si="265"/>
        <v>5</v>
      </c>
      <c r="N3282" s="3">
        <f t="shared" si="263"/>
        <v>2023</v>
      </c>
      <c r="O3282" s="3">
        <f t="shared" si="264"/>
        <v>5</v>
      </c>
      <c r="P3282" s="2" t="str">
        <f t="shared" si="266"/>
        <v>WD</v>
      </c>
    </row>
    <row r="3283" spans="12:16" x14ac:dyDescent="0.2">
      <c r="L3283" s="99">
        <f t="shared" si="262"/>
        <v>45072</v>
      </c>
      <c r="M3283" s="3">
        <f t="shared" si="265"/>
        <v>5</v>
      </c>
      <c r="N3283" s="3">
        <f t="shared" si="263"/>
        <v>2023</v>
      </c>
      <c r="O3283" s="3">
        <f t="shared" si="264"/>
        <v>6</v>
      </c>
      <c r="P3283" s="2" t="str">
        <f t="shared" si="266"/>
        <v>WD</v>
      </c>
    </row>
    <row r="3284" spans="12:16" x14ac:dyDescent="0.2">
      <c r="L3284" s="99">
        <f t="shared" si="262"/>
        <v>45073</v>
      </c>
      <c r="M3284" s="3">
        <f t="shared" si="265"/>
        <v>5</v>
      </c>
      <c r="N3284" s="3">
        <f t="shared" si="263"/>
        <v>2023</v>
      </c>
      <c r="O3284" s="3">
        <f t="shared" si="264"/>
        <v>7</v>
      </c>
      <c r="P3284" s="2" t="str">
        <f t="shared" si="266"/>
        <v>WE</v>
      </c>
    </row>
    <row r="3285" spans="12:16" x14ac:dyDescent="0.2">
      <c r="L3285" s="99">
        <f t="shared" si="262"/>
        <v>45074</v>
      </c>
      <c r="M3285" s="3">
        <f t="shared" si="265"/>
        <v>5</v>
      </c>
      <c r="N3285" s="3">
        <f t="shared" si="263"/>
        <v>2023</v>
      </c>
      <c r="O3285" s="3">
        <f t="shared" si="264"/>
        <v>1</v>
      </c>
      <c r="P3285" s="2" t="str">
        <f t="shared" si="266"/>
        <v>WE</v>
      </c>
    </row>
    <row r="3286" spans="12:16" x14ac:dyDescent="0.2">
      <c r="L3286" s="99">
        <f t="shared" si="262"/>
        <v>45075</v>
      </c>
      <c r="M3286" s="3">
        <f t="shared" si="265"/>
        <v>5</v>
      </c>
      <c r="N3286" s="3">
        <f t="shared" si="263"/>
        <v>2023</v>
      </c>
      <c r="O3286" s="3">
        <f t="shared" si="264"/>
        <v>2</v>
      </c>
      <c r="P3286" s="2" t="str">
        <f t="shared" si="266"/>
        <v>WD</v>
      </c>
    </row>
    <row r="3287" spans="12:16" x14ac:dyDescent="0.2">
      <c r="L3287" s="99">
        <f t="shared" si="262"/>
        <v>45076</v>
      </c>
      <c r="M3287" s="3">
        <f t="shared" si="265"/>
        <v>5</v>
      </c>
      <c r="N3287" s="3">
        <f t="shared" si="263"/>
        <v>2023</v>
      </c>
      <c r="O3287" s="3">
        <f t="shared" si="264"/>
        <v>3</v>
      </c>
      <c r="P3287" s="2" t="str">
        <f t="shared" si="266"/>
        <v>WD</v>
      </c>
    </row>
    <row r="3288" spans="12:16" x14ac:dyDescent="0.2">
      <c r="L3288" s="99">
        <f t="shared" si="262"/>
        <v>45077</v>
      </c>
      <c r="M3288" s="3">
        <f t="shared" si="265"/>
        <v>5</v>
      </c>
      <c r="N3288" s="3">
        <f t="shared" si="263"/>
        <v>2023</v>
      </c>
      <c r="O3288" s="3">
        <f t="shared" si="264"/>
        <v>4</v>
      </c>
      <c r="P3288" s="2" t="str">
        <f t="shared" si="266"/>
        <v>WD</v>
      </c>
    </row>
    <row r="3289" spans="12:16" x14ac:dyDescent="0.2">
      <c r="L3289" s="99">
        <f t="shared" si="262"/>
        <v>45078</v>
      </c>
      <c r="M3289" s="3">
        <f t="shared" si="265"/>
        <v>6</v>
      </c>
      <c r="N3289" s="3">
        <f t="shared" si="263"/>
        <v>2023</v>
      </c>
      <c r="O3289" s="3">
        <f t="shared" si="264"/>
        <v>5</v>
      </c>
      <c r="P3289" s="2" t="str">
        <f t="shared" si="266"/>
        <v>WD</v>
      </c>
    </row>
    <row r="3290" spans="12:16" x14ac:dyDescent="0.2">
      <c r="L3290" s="99">
        <f t="shared" si="262"/>
        <v>45079</v>
      </c>
      <c r="M3290" s="3">
        <f t="shared" si="265"/>
        <v>6</v>
      </c>
      <c r="N3290" s="3">
        <f t="shared" si="263"/>
        <v>2023</v>
      </c>
      <c r="O3290" s="3">
        <f t="shared" si="264"/>
        <v>6</v>
      </c>
      <c r="P3290" s="2" t="str">
        <f t="shared" si="266"/>
        <v>WD</v>
      </c>
    </row>
    <row r="3291" spans="12:16" x14ac:dyDescent="0.2">
      <c r="L3291" s="99">
        <f t="shared" si="262"/>
        <v>45080</v>
      </c>
      <c r="M3291" s="3">
        <f t="shared" si="265"/>
        <v>6</v>
      </c>
      <c r="N3291" s="3">
        <f t="shared" si="263"/>
        <v>2023</v>
      </c>
      <c r="O3291" s="3">
        <f t="shared" si="264"/>
        <v>7</v>
      </c>
      <c r="P3291" s="2" t="str">
        <f t="shared" si="266"/>
        <v>WE</v>
      </c>
    </row>
    <row r="3292" spans="12:16" x14ac:dyDescent="0.2">
      <c r="L3292" s="99">
        <f t="shared" si="262"/>
        <v>45081</v>
      </c>
      <c r="M3292" s="3">
        <f t="shared" si="265"/>
        <v>6</v>
      </c>
      <c r="N3292" s="3">
        <f t="shared" si="263"/>
        <v>2023</v>
      </c>
      <c r="O3292" s="3">
        <f t="shared" si="264"/>
        <v>1</v>
      </c>
      <c r="P3292" s="2" t="str">
        <f t="shared" si="266"/>
        <v>WE</v>
      </c>
    </row>
    <row r="3293" spans="12:16" x14ac:dyDescent="0.2">
      <c r="L3293" s="99">
        <f t="shared" si="262"/>
        <v>45082</v>
      </c>
      <c r="M3293" s="3">
        <f t="shared" si="265"/>
        <v>6</v>
      </c>
      <c r="N3293" s="3">
        <f t="shared" si="263"/>
        <v>2023</v>
      </c>
      <c r="O3293" s="3">
        <f t="shared" si="264"/>
        <v>2</v>
      </c>
      <c r="P3293" s="2" t="str">
        <f t="shared" si="266"/>
        <v>WD</v>
      </c>
    </row>
    <row r="3294" spans="12:16" x14ac:dyDescent="0.2">
      <c r="L3294" s="99">
        <f t="shared" si="262"/>
        <v>45083</v>
      </c>
      <c r="M3294" s="3">
        <f t="shared" si="265"/>
        <v>6</v>
      </c>
      <c r="N3294" s="3">
        <f t="shared" si="263"/>
        <v>2023</v>
      </c>
      <c r="O3294" s="3">
        <f t="shared" si="264"/>
        <v>3</v>
      </c>
      <c r="P3294" s="2" t="str">
        <f t="shared" si="266"/>
        <v>WD</v>
      </c>
    </row>
    <row r="3295" spans="12:16" x14ac:dyDescent="0.2">
      <c r="L3295" s="99">
        <f t="shared" si="262"/>
        <v>45084</v>
      </c>
      <c r="M3295" s="3">
        <f t="shared" si="265"/>
        <v>6</v>
      </c>
      <c r="N3295" s="3">
        <f t="shared" si="263"/>
        <v>2023</v>
      </c>
      <c r="O3295" s="3">
        <f t="shared" si="264"/>
        <v>4</v>
      </c>
      <c r="P3295" s="2" t="str">
        <f t="shared" si="266"/>
        <v>WD</v>
      </c>
    </row>
    <row r="3296" spans="12:16" x14ac:dyDescent="0.2">
      <c r="L3296" s="99">
        <f t="shared" si="262"/>
        <v>45085</v>
      </c>
      <c r="M3296" s="3">
        <f t="shared" si="265"/>
        <v>6</v>
      </c>
      <c r="N3296" s="3">
        <f t="shared" si="263"/>
        <v>2023</v>
      </c>
      <c r="O3296" s="3">
        <f t="shared" si="264"/>
        <v>5</v>
      </c>
      <c r="P3296" s="2" t="str">
        <f t="shared" si="266"/>
        <v>WD</v>
      </c>
    </row>
    <row r="3297" spans="12:16" x14ac:dyDescent="0.2">
      <c r="L3297" s="99">
        <f t="shared" si="262"/>
        <v>45086</v>
      </c>
      <c r="M3297" s="3">
        <f t="shared" si="265"/>
        <v>6</v>
      </c>
      <c r="N3297" s="3">
        <f t="shared" si="263"/>
        <v>2023</v>
      </c>
      <c r="O3297" s="3">
        <f t="shared" si="264"/>
        <v>6</v>
      </c>
      <c r="P3297" s="2" t="str">
        <f t="shared" si="266"/>
        <v>WD</v>
      </c>
    </row>
    <row r="3298" spans="12:16" x14ac:dyDescent="0.2">
      <c r="L3298" s="99">
        <f t="shared" si="262"/>
        <v>45087</v>
      </c>
      <c r="M3298" s="3">
        <f t="shared" si="265"/>
        <v>6</v>
      </c>
      <c r="N3298" s="3">
        <f t="shared" si="263"/>
        <v>2023</v>
      </c>
      <c r="O3298" s="3">
        <f t="shared" si="264"/>
        <v>7</v>
      </c>
      <c r="P3298" s="2" t="str">
        <f t="shared" si="266"/>
        <v>WE</v>
      </c>
    </row>
    <row r="3299" spans="12:16" x14ac:dyDescent="0.2">
      <c r="L3299" s="99">
        <f t="shared" si="262"/>
        <v>45088</v>
      </c>
      <c r="M3299" s="3">
        <f t="shared" si="265"/>
        <v>6</v>
      </c>
      <c r="N3299" s="3">
        <f t="shared" si="263"/>
        <v>2023</v>
      </c>
      <c r="O3299" s="3">
        <f t="shared" si="264"/>
        <v>1</v>
      </c>
      <c r="P3299" s="2" t="str">
        <f t="shared" si="266"/>
        <v>WE</v>
      </c>
    </row>
    <row r="3300" spans="12:16" x14ac:dyDescent="0.2">
      <c r="L3300" s="99">
        <f t="shared" si="262"/>
        <v>45089</v>
      </c>
      <c r="M3300" s="3">
        <f t="shared" si="265"/>
        <v>6</v>
      </c>
      <c r="N3300" s="3">
        <f t="shared" si="263"/>
        <v>2023</v>
      </c>
      <c r="O3300" s="3">
        <f t="shared" si="264"/>
        <v>2</v>
      </c>
      <c r="P3300" s="2" t="str">
        <f t="shared" si="266"/>
        <v>WD</v>
      </c>
    </row>
    <row r="3301" spans="12:16" x14ac:dyDescent="0.2">
      <c r="L3301" s="99">
        <f t="shared" si="262"/>
        <v>45090</v>
      </c>
      <c r="M3301" s="3">
        <f t="shared" si="265"/>
        <v>6</v>
      </c>
      <c r="N3301" s="3">
        <f t="shared" si="263"/>
        <v>2023</v>
      </c>
      <c r="O3301" s="3">
        <f t="shared" si="264"/>
        <v>3</v>
      </c>
      <c r="P3301" s="2" t="str">
        <f t="shared" si="266"/>
        <v>WD</v>
      </c>
    </row>
    <row r="3302" spans="12:16" x14ac:dyDescent="0.2">
      <c r="L3302" s="99">
        <f t="shared" si="262"/>
        <v>45091</v>
      </c>
      <c r="M3302" s="3">
        <f t="shared" si="265"/>
        <v>6</v>
      </c>
      <c r="N3302" s="3">
        <f t="shared" si="263"/>
        <v>2023</v>
      </c>
      <c r="O3302" s="3">
        <f t="shared" si="264"/>
        <v>4</v>
      </c>
      <c r="P3302" s="2" t="str">
        <f t="shared" si="266"/>
        <v>WD</v>
      </c>
    </row>
    <row r="3303" spans="12:16" x14ac:dyDescent="0.2">
      <c r="L3303" s="99">
        <f t="shared" si="262"/>
        <v>45092</v>
      </c>
      <c r="M3303" s="3">
        <f t="shared" si="265"/>
        <v>6</v>
      </c>
      <c r="N3303" s="3">
        <f t="shared" si="263"/>
        <v>2023</v>
      </c>
      <c r="O3303" s="3">
        <f t="shared" si="264"/>
        <v>5</v>
      </c>
      <c r="P3303" s="2" t="str">
        <f t="shared" si="266"/>
        <v>WD</v>
      </c>
    </row>
    <row r="3304" spans="12:16" x14ac:dyDescent="0.2">
      <c r="L3304" s="99">
        <f t="shared" si="262"/>
        <v>45093</v>
      </c>
      <c r="M3304" s="3">
        <f t="shared" si="265"/>
        <v>6</v>
      </c>
      <c r="N3304" s="3">
        <f t="shared" si="263"/>
        <v>2023</v>
      </c>
      <c r="O3304" s="3">
        <f t="shared" si="264"/>
        <v>6</v>
      </c>
      <c r="P3304" s="2" t="str">
        <f t="shared" si="266"/>
        <v>WD</v>
      </c>
    </row>
    <row r="3305" spans="12:16" x14ac:dyDescent="0.2">
      <c r="L3305" s="99">
        <f t="shared" si="262"/>
        <v>45094</v>
      </c>
      <c r="M3305" s="3">
        <f t="shared" si="265"/>
        <v>6</v>
      </c>
      <c r="N3305" s="3">
        <f t="shared" si="263"/>
        <v>2023</v>
      </c>
      <c r="O3305" s="3">
        <f t="shared" si="264"/>
        <v>7</v>
      </c>
      <c r="P3305" s="2" t="str">
        <f t="shared" si="266"/>
        <v>WE</v>
      </c>
    </row>
    <row r="3306" spans="12:16" x14ac:dyDescent="0.2">
      <c r="L3306" s="99">
        <f t="shared" si="262"/>
        <v>45095</v>
      </c>
      <c r="M3306" s="3">
        <f t="shared" si="265"/>
        <v>6</v>
      </c>
      <c r="N3306" s="3">
        <f t="shared" si="263"/>
        <v>2023</v>
      </c>
      <c r="O3306" s="3">
        <f t="shared" si="264"/>
        <v>1</v>
      </c>
      <c r="P3306" s="2" t="str">
        <f t="shared" si="266"/>
        <v>WE</v>
      </c>
    </row>
    <row r="3307" spans="12:16" x14ac:dyDescent="0.2">
      <c r="L3307" s="99">
        <f t="shared" si="262"/>
        <v>45096</v>
      </c>
      <c r="M3307" s="3">
        <f t="shared" si="265"/>
        <v>6</v>
      </c>
      <c r="N3307" s="3">
        <f t="shared" si="263"/>
        <v>2023</v>
      </c>
      <c r="O3307" s="3">
        <f t="shared" si="264"/>
        <v>2</v>
      </c>
      <c r="P3307" s="2" t="str">
        <f t="shared" si="266"/>
        <v>WD</v>
      </c>
    </row>
    <row r="3308" spans="12:16" x14ac:dyDescent="0.2">
      <c r="L3308" s="99">
        <f t="shared" si="262"/>
        <v>45097</v>
      </c>
      <c r="M3308" s="3">
        <f t="shared" si="265"/>
        <v>6</v>
      </c>
      <c r="N3308" s="3">
        <f t="shared" si="263"/>
        <v>2023</v>
      </c>
      <c r="O3308" s="3">
        <f t="shared" si="264"/>
        <v>3</v>
      </c>
      <c r="P3308" s="2" t="str">
        <f t="shared" si="266"/>
        <v>WD</v>
      </c>
    </row>
    <row r="3309" spans="12:16" x14ac:dyDescent="0.2">
      <c r="L3309" s="99">
        <f t="shared" si="262"/>
        <v>45098</v>
      </c>
      <c r="M3309" s="3">
        <f t="shared" si="265"/>
        <v>6</v>
      </c>
      <c r="N3309" s="3">
        <f t="shared" si="263"/>
        <v>2023</v>
      </c>
      <c r="O3309" s="3">
        <f t="shared" si="264"/>
        <v>4</v>
      </c>
      <c r="P3309" s="2" t="str">
        <f t="shared" si="266"/>
        <v>WD</v>
      </c>
    </row>
    <row r="3310" spans="12:16" x14ac:dyDescent="0.2">
      <c r="L3310" s="99">
        <f t="shared" si="262"/>
        <v>45099</v>
      </c>
      <c r="M3310" s="3">
        <f t="shared" si="265"/>
        <v>6</v>
      </c>
      <c r="N3310" s="3">
        <f t="shared" si="263"/>
        <v>2023</v>
      </c>
      <c r="O3310" s="3">
        <f t="shared" si="264"/>
        <v>5</v>
      </c>
      <c r="P3310" s="2" t="str">
        <f t="shared" si="266"/>
        <v>WD</v>
      </c>
    </row>
    <row r="3311" spans="12:16" x14ac:dyDescent="0.2">
      <c r="L3311" s="99">
        <f t="shared" si="262"/>
        <v>45100</v>
      </c>
      <c r="M3311" s="3">
        <f t="shared" si="265"/>
        <v>6</v>
      </c>
      <c r="N3311" s="3">
        <f t="shared" si="263"/>
        <v>2023</v>
      </c>
      <c r="O3311" s="3">
        <f t="shared" si="264"/>
        <v>6</v>
      </c>
      <c r="P3311" s="2" t="str">
        <f t="shared" si="266"/>
        <v>WD</v>
      </c>
    </row>
    <row r="3312" spans="12:16" x14ac:dyDescent="0.2">
      <c r="L3312" s="99">
        <f t="shared" si="262"/>
        <v>45101</v>
      </c>
      <c r="M3312" s="3">
        <f t="shared" si="265"/>
        <v>6</v>
      </c>
      <c r="N3312" s="3">
        <f t="shared" si="263"/>
        <v>2023</v>
      </c>
      <c r="O3312" s="3">
        <f t="shared" si="264"/>
        <v>7</v>
      </c>
      <c r="P3312" s="2" t="str">
        <f t="shared" si="266"/>
        <v>WE</v>
      </c>
    </row>
    <row r="3313" spans="12:16" x14ac:dyDescent="0.2">
      <c r="L3313" s="99">
        <f t="shared" si="262"/>
        <v>45102</v>
      </c>
      <c r="M3313" s="3">
        <f t="shared" si="265"/>
        <v>6</v>
      </c>
      <c r="N3313" s="3">
        <f t="shared" si="263"/>
        <v>2023</v>
      </c>
      <c r="O3313" s="3">
        <f t="shared" si="264"/>
        <v>1</v>
      </c>
      <c r="P3313" s="2" t="str">
        <f t="shared" si="266"/>
        <v>WE</v>
      </c>
    </row>
    <row r="3314" spans="12:16" x14ac:dyDescent="0.2">
      <c r="L3314" s="99">
        <f t="shared" si="262"/>
        <v>45103</v>
      </c>
      <c r="M3314" s="3">
        <f t="shared" si="265"/>
        <v>6</v>
      </c>
      <c r="N3314" s="3">
        <f t="shared" si="263"/>
        <v>2023</v>
      </c>
      <c r="O3314" s="3">
        <f t="shared" si="264"/>
        <v>2</v>
      </c>
      <c r="P3314" s="2" t="str">
        <f t="shared" si="266"/>
        <v>WD</v>
      </c>
    </row>
    <row r="3315" spans="12:16" x14ac:dyDescent="0.2">
      <c r="L3315" s="99">
        <f t="shared" si="262"/>
        <v>45104</v>
      </c>
      <c r="M3315" s="3">
        <f t="shared" si="265"/>
        <v>6</v>
      </c>
      <c r="N3315" s="3">
        <f t="shared" si="263"/>
        <v>2023</v>
      </c>
      <c r="O3315" s="3">
        <f t="shared" si="264"/>
        <v>3</v>
      </c>
      <c r="P3315" s="2" t="str">
        <f t="shared" si="266"/>
        <v>WD</v>
      </c>
    </row>
    <row r="3316" spans="12:16" x14ac:dyDescent="0.2">
      <c r="L3316" s="99">
        <f t="shared" ref="L3316:L3379" si="267">+L3315+1</f>
        <v>45105</v>
      </c>
      <c r="M3316" s="3">
        <f t="shared" si="265"/>
        <v>6</v>
      </c>
      <c r="N3316" s="3">
        <f t="shared" si="263"/>
        <v>2023</v>
      </c>
      <c r="O3316" s="3">
        <f t="shared" si="264"/>
        <v>4</v>
      </c>
      <c r="P3316" s="2" t="str">
        <f t="shared" si="266"/>
        <v>WD</v>
      </c>
    </row>
    <row r="3317" spans="12:16" x14ac:dyDescent="0.2">
      <c r="L3317" s="99">
        <f t="shared" si="267"/>
        <v>45106</v>
      </c>
      <c r="M3317" s="3">
        <f t="shared" si="265"/>
        <v>6</v>
      </c>
      <c r="N3317" s="3">
        <f t="shared" si="263"/>
        <v>2023</v>
      </c>
      <c r="O3317" s="3">
        <f t="shared" si="264"/>
        <v>5</v>
      </c>
      <c r="P3317" s="2" t="str">
        <f t="shared" si="266"/>
        <v>WD</v>
      </c>
    </row>
    <row r="3318" spans="12:16" x14ac:dyDescent="0.2">
      <c r="L3318" s="99">
        <f t="shared" si="267"/>
        <v>45107</v>
      </c>
      <c r="M3318" s="3">
        <f t="shared" si="265"/>
        <v>6</v>
      </c>
      <c r="N3318" s="3">
        <f t="shared" si="263"/>
        <v>2023</v>
      </c>
      <c r="O3318" s="3">
        <f t="shared" si="264"/>
        <v>6</v>
      </c>
      <c r="P3318" s="2" t="str">
        <f t="shared" si="266"/>
        <v>WD</v>
      </c>
    </row>
    <row r="3319" spans="12:16" x14ac:dyDescent="0.2">
      <c r="L3319" s="99">
        <f t="shared" si="267"/>
        <v>45108</v>
      </c>
      <c r="M3319" s="3">
        <f t="shared" si="265"/>
        <v>7</v>
      </c>
      <c r="N3319" s="3">
        <f t="shared" si="263"/>
        <v>2023</v>
      </c>
      <c r="O3319" s="3">
        <f t="shared" si="264"/>
        <v>7</v>
      </c>
      <c r="P3319" s="2" t="str">
        <f t="shared" si="266"/>
        <v>WE</v>
      </c>
    </row>
    <row r="3320" spans="12:16" x14ac:dyDescent="0.2">
      <c r="L3320" s="99">
        <f t="shared" si="267"/>
        <v>45109</v>
      </c>
      <c r="M3320" s="3">
        <f t="shared" si="265"/>
        <v>7</v>
      </c>
      <c r="N3320" s="3">
        <f t="shared" si="263"/>
        <v>2023</v>
      </c>
      <c r="O3320" s="3">
        <f t="shared" si="264"/>
        <v>1</v>
      </c>
      <c r="P3320" s="2" t="str">
        <f t="shared" si="266"/>
        <v>WE</v>
      </c>
    </row>
    <row r="3321" spans="12:16" x14ac:dyDescent="0.2">
      <c r="L3321" s="99">
        <f t="shared" si="267"/>
        <v>45110</v>
      </c>
      <c r="M3321" s="3">
        <f t="shared" si="265"/>
        <v>7</v>
      </c>
      <c r="N3321" s="3">
        <f t="shared" si="263"/>
        <v>2023</v>
      </c>
      <c r="O3321" s="3">
        <f t="shared" si="264"/>
        <v>2</v>
      </c>
      <c r="P3321" s="2" t="str">
        <f t="shared" si="266"/>
        <v>WD</v>
      </c>
    </row>
    <row r="3322" spans="12:16" x14ac:dyDescent="0.2">
      <c r="L3322" s="99">
        <f t="shared" si="267"/>
        <v>45111</v>
      </c>
      <c r="M3322" s="3">
        <f t="shared" si="265"/>
        <v>7</v>
      </c>
      <c r="N3322" s="3">
        <f t="shared" si="263"/>
        <v>2023</v>
      </c>
      <c r="O3322" s="3">
        <f t="shared" si="264"/>
        <v>3</v>
      </c>
      <c r="P3322" s="2" t="str">
        <f t="shared" si="266"/>
        <v>WD</v>
      </c>
    </row>
    <row r="3323" spans="12:16" x14ac:dyDescent="0.2">
      <c r="L3323" s="99">
        <f t="shared" si="267"/>
        <v>45112</v>
      </c>
      <c r="M3323" s="3">
        <f t="shared" si="265"/>
        <v>7</v>
      </c>
      <c r="N3323" s="3">
        <f t="shared" si="263"/>
        <v>2023</v>
      </c>
      <c r="O3323" s="3">
        <f t="shared" si="264"/>
        <v>4</v>
      </c>
      <c r="P3323" s="2" t="str">
        <f t="shared" si="266"/>
        <v>WD</v>
      </c>
    </row>
    <row r="3324" spans="12:16" x14ac:dyDescent="0.2">
      <c r="L3324" s="99">
        <f t="shared" si="267"/>
        <v>45113</v>
      </c>
      <c r="M3324" s="3">
        <f t="shared" si="265"/>
        <v>7</v>
      </c>
      <c r="N3324" s="3">
        <f t="shared" si="263"/>
        <v>2023</v>
      </c>
      <c r="O3324" s="3">
        <f t="shared" si="264"/>
        <v>5</v>
      </c>
      <c r="P3324" s="2" t="str">
        <f t="shared" si="266"/>
        <v>WD</v>
      </c>
    </row>
    <row r="3325" spans="12:16" x14ac:dyDescent="0.2">
      <c r="L3325" s="99">
        <f t="shared" si="267"/>
        <v>45114</v>
      </c>
      <c r="M3325" s="3">
        <f t="shared" si="265"/>
        <v>7</v>
      </c>
      <c r="N3325" s="3">
        <f t="shared" si="263"/>
        <v>2023</v>
      </c>
      <c r="O3325" s="3">
        <f t="shared" si="264"/>
        <v>6</v>
      </c>
      <c r="P3325" s="2" t="str">
        <f t="shared" si="266"/>
        <v>WD</v>
      </c>
    </row>
    <row r="3326" spans="12:16" x14ac:dyDescent="0.2">
      <c r="L3326" s="99">
        <f t="shared" si="267"/>
        <v>45115</v>
      </c>
      <c r="M3326" s="3">
        <f t="shared" si="265"/>
        <v>7</v>
      </c>
      <c r="N3326" s="3">
        <f t="shared" si="263"/>
        <v>2023</v>
      </c>
      <c r="O3326" s="3">
        <f t="shared" si="264"/>
        <v>7</v>
      </c>
      <c r="P3326" s="2" t="str">
        <f t="shared" si="266"/>
        <v>WE</v>
      </c>
    </row>
    <row r="3327" spans="12:16" x14ac:dyDescent="0.2">
      <c r="L3327" s="99">
        <f t="shared" si="267"/>
        <v>45116</v>
      </c>
      <c r="M3327" s="3">
        <f t="shared" si="265"/>
        <v>7</v>
      </c>
      <c r="N3327" s="3">
        <f t="shared" ref="N3327:N3390" si="268">YEAR(L3327)</f>
        <v>2023</v>
      </c>
      <c r="O3327" s="3">
        <f t="shared" ref="O3327:O3390" si="269">WEEKDAY(L3327)</f>
        <v>1</v>
      </c>
      <c r="P3327" s="2" t="str">
        <f t="shared" si="266"/>
        <v>WE</v>
      </c>
    </row>
    <row r="3328" spans="12:16" x14ac:dyDescent="0.2">
      <c r="L3328" s="99">
        <f t="shared" si="267"/>
        <v>45117</v>
      </c>
      <c r="M3328" s="3">
        <f t="shared" si="265"/>
        <v>7</v>
      </c>
      <c r="N3328" s="3">
        <f t="shared" si="268"/>
        <v>2023</v>
      </c>
      <c r="O3328" s="3">
        <f t="shared" si="269"/>
        <v>2</v>
      </c>
      <c r="P3328" s="2" t="str">
        <f t="shared" si="266"/>
        <v>WD</v>
      </c>
    </row>
    <row r="3329" spans="12:16" x14ac:dyDescent="0.2">
      <c r="L3329" s="99">
        <f t="shared" si="267"/>
        <v>45118</v>
      </c>
      <c r="M3329" s="3">
        <f t="shared" si="265"/>
        <v>7</v>
      </c>
      <c r="N3329" s="3">
        <f t="shared" si="268"/>
        <v>2023</v>
      </c>
      <c r="O3329" s="3">
        <f t="shared" si="269"/>
        <v>3</v>
      </c>
      <c r="P3329" s="2" t="str">
        <f t="shared" si="266"/>
        <v>WD</v>
      </c>
    </row>
    <row r="3330" spans="12:16" x14ac:dyDescent="0.2">
      <c r="L3330" s="99">
        <f t="shared" si="267"/>
        <v>45119</v>
      </c>
      <c r="M3330" s="3">
        <f t="shared" si="265"/>
        <v>7</v>
      </c>
      <c r="N3330" s="3">
        <f t="shared" si="268"/>
        <v>2023</v>
      </c>
      <c r="O3330" s="3">
        <f t="shared" si="269"/>
        <v>4</v>
      </c>
      <c r="P3330" s="2" t="str">
        <f t="shared" si="266"/>
        <v>WD</v>
      </c>
    </row>
    <row r="3331" spans="12:16" x14ac:dyDescent="0.2">
      <c r="L3331" s="99">
        <f t="shared" si="267"/>
        <v>45120</v>
      </c>
      <c r="M3331" s="3">
        <f t="shared" ref="M3331:M3394" si="270">MONTH(L3331)</f>
        <v>7</v>
      </c>
      <c r="N3331" s="3">
        <f t="shared" si="268"/>
        <v>2023</v>
      </c>
      <c r="O3331" s="3">
        <f t="shared" si="269"/>
        <v>5</v>
      </c>
      <c r="P3331" s="2" t="str">
        <f t="shared" ref="P3331:P3394" si="271">IF(O3331=1,"WE",IF(O3331=7,"WE","WD"))</f>
        <v>WD</v>
      </c>
    </row>
    <row r="3332" spans="12:16" x14ac:dyDescent="0.2">
      <c r="L3332" s="99">
        <f t="shared" si="267"/>
        <v>45121</v>
      </c>
      <c r="M3332" s="3">
        <f t="shared" si="270"/>
        <v>7</v>
      </c>
      <c r="N3332" s="3">
        <f t="shared" si="268"/>
        <v>2023</v>
      </c>
      <c r="O3332" s="3">
        <f t="shared" si="269"/>
        <v>6</v>
      </c>
      <c r="P3332" s="2" t="str">
        <f t="shared" si="271"/>
        <v>WD</v>
      </c>
    </row>
    <row r="3333" spans="12:16" x14ac:dyDescent="0.2">
      <c r="L3333" s="99">
        <f t="shared" si="267"/>
        <v>45122</v>
      </c>
      <c r="M3333" s="3">
        <f t="shared" si="270"/>
        <v>7</v>
      </c>
      <c r="N3333" s="3">
        <f t="shared" si="268"/>
        <v>2023</v>
      </c>
      <c r="O3333" s="3">
        <f t="shared" si="269"/>
        <v>7</v>
      </c>
      <c r="P3333" s="2" t="str">
        <f t="shared" si="271"/>
        <v>WE</v>
      </c>
    </row>
    <row r="3334" spans="12:16" x14ac:dyDescent="0.2">
      <c r="L3334" s="99">
        <f t="shared" si="267"/>
        <v>45123</v>
      </c>
      <c r="M3334" s="3">
        <f t="shared" si="270"/>
        <v>7</v>
      </c>
      <c r="N3334" s="3">
        <f t="shared" si="268"/>
        <v>2023</v>
      </c>
      <c r="O3334" s="3">
        <f t="shared" si="269"/>
        <v>1</v>
      </c>
      <c r="P3334" s="2" t="str">
        <f t="shared" si="271"/>
        <v>WE</v>
      </c>
    </row>
    <row r="3335" spans="12:16" x14ac:dyDescent="0.2">
      <c r="L3335" s="99">
        <f t="shared" si="267"/>
        <v>45124</v>
      </c>
      <c r="M3335" s="3">
        <f t="shared" si="270"/>
        <v>7</v>
      </c>
      <c r="N3335" s="3">
        <f t="shared" si="268"/>
        <v>2023</v>
      </c>
      <c r="O3335" s="3">
        <f t="shared" si="269"/>
        <v>2</v>
      </c>
      <c r="P3335" s="2" t="str">
        <f t="shared" si="271"/>
        <v>WD</v>
      </c>
    </row>
    <row r="3336" spans="12:16" x14ac:dyDescent="0.2">
      <c r="L3336" s="99">
        <f t="shared" si="267"/>
        <v>45125</v>
      </c>
      <c r="M3336" s="3">
        <f t="shared" si="270"/>
        <v>7</v>
      </c>
      <c r="N3336" s="3">
        <f t="shared" si="268"/>
        <v>2023</v>
      </c>
      <c r="O3336" s="3">
        <f t="shared" si="269"/>
        <v>3</v>
      </c>
      <c r="P3336" s="2" t="str">
        <f t="shared" si="271"/>
        <v>WD</v>
      </c>
    </row>
    <row r="3337" spans="12:16" x14ac:dyDescent="0.2">
      <c r="L3337" s="99">
        <f t="shared" si="267"/>
        <v>45126</v>
      </c>
      <c r="M3337" s="3">
        <f t="shared" si="270"/>
        <v>7</v>
      </c>
      <c r="N3337" s="3">
        <f t="shared" si="268"/>
        <v>2023</v>
      </c>
      <c r="O3337" s="3">
        <f t="shared" si="269"/>
        <v>4</v>
      </c>
      <c r="P3337" s="2" t="str">
        <f t="shared" si="271"/>
        <v>WD</v>
      </c>
    </row>
    <row r="3338" spans="12:16" x14ac:dyDescent="0.2">
      <c r="L3338" s="99">
        <f t="shared" si="267"/>
        <v>45127</v>
      </c>
      <c r="M3338" s="3">
        <f t="shared" si="270"/>
        <v>7</v>
      </c>
      <c r="N3338" s="3">
        <f t="shared" si="268"/>
        <v>2023</v>
      </c>
      <c r="O3338" s="3">
        <f t="shared" si="269"/>
        <v>5</v>
      </c>
      <c r="P3338" s="2" t="str">
        <f t="shared" si="271"/>
        <v>WD</v>
      </c>
    </row>
    <row r="3339" spans="12:16" x14ac:dyDescent="0.2">
      <c r="L3339" s="99">
        <f t="shared" si="267"/>
        <v>45128</v>
      </c>
      <c r="M3339" s="3">
        <f t="shared" si="270"/>
        <v>7</v>
      </c>
      <c r="N3339" s="3">
        <f t="shared" si="268"/>
        <v>2023</v>
      </c>
      <c r="O3339" s="3">
        <f t="shared" si="269"/>
        <v>6</v>
      </c>
      <c r="P3339" s="2" t="str">
        <f t="shared" si="271"/>
        <v>WD</v>
      </c>
    </row>
    <row r="3340" spans="12:16" x14ac:dyDescent="0.2">
      <c r="L3340" s="99">
        <f t="shared" si="267"/>
        <v>45129</v>
      </c>
      <c r="M3340" s="3">
        <f t="shared" si="270"/>
        <v>7</v>
      </c>
      <c r="N3340" s="3">
        <f t="shared" si="268"/>
        <v>2023</v>
      </c>
      <c r="O3340" s="3">
        <f t="shared" si="269"/>
        <v>7</v>
      </c>
      <c r="P3340" s="2" t="str">
        <f t="shared" si="271"/>
        <v>WE</v>
      </c>
    </row>
    <row r="3341" spans="12:16" x14ac:dyDescent="0.2">
      <c r="L3341" s="99">
        <f t="shared" si="267"/>
        <v>45130</v>
      </c>
      <c r="M3341" s="3">
        <f t="shared" si="270"/>
        <v>7</v>
      </c>
      <c r="N3341" s="3">
        <f t="shared" si="268"/>
        <v>2023</v>
      </c>
      <c r="O3341" s="3">
        <f t="shared" si="269"/>
        <v>1</v>
      </c>
      <c r="P3341" s="2" t="str">
        <f t="shared" si="271"/>
        <v>WE</v>
      </c>
    </row>
    <row r="3342" spans="12:16" x14ac:dyDescent="0.2">
      <c r="L3342" s="99">
        <f t="shared" si="267"/>
        <v>45131</v>
      </c>
      <c r="M3342" s="3">
        <f t="shared" si="270"/>
        <v>7</v>
      </c>
      <c r="N3342" s="3">
        <f t="shared" si="268"/>
        <v>2023</v>
      </c>
      <c r="O3342" s="3">
        <f t="shared" si="269"/>
        <v>2</v>
      </c>
      <c r="P3342" s="2" t="str">
        <f t="shared" si="271"/>
        <v>WD</v>
      </c>
    </row>
    <row r="3343" spans="12:16" x14ac:dyDescent="0.2">
      <c r="L3343" s="99">
        <f t="shared" si="267"/>
        <v>45132</v>
      </c>
      <c r="M3343" s="3">
        <f t="shared" si="270"/>
        <v>7</v>
      </c>
      <c r="N3343" s="3">
        <f t="shared" si="268"/>
        <v>2023</v>
      </c>
      <c r="O3343" s="3">
        <f t="shared" si="269"/>
        <v>3</v>
      </c>
      <c r="P3343" s="2" t="str">
        <f t="shared" si="271"/>
        <v>WD</v>
      </c>
    </row>
    <row r="3344" spans="12:16" x14ac:dyDescent="0.2">
      <c r="L3344" s="99">
        <f t="shared" si="267"/>
        <v>45133</v>
      </c>
      <c r="M3344" s="3">
        <f t="shared" si="270"/>
        <v>7</v>
      </c>
      <c r="N3344" s="3">
        <f t="shared" si="268"/>
        <v>2023</v>
      </c>
      <c r="O3344" s="3">
        <f t="shared" si="269"/>
        <v>4</v>
      </c>
      <c r="P3344" s="2" t="str">
        <f t="shared" si="271"/>
        <v>WD</v>
      </c>
    </row>
    <row r="3345" spans="12:16" x14ac:dyDescent="0.2">
      <c r="L3345" s="99">
        <f t="shared" si="267"/>
        <v>45134</v>
      </c>
      <c r="M3345" s="3">
        <f t="shared" si="270"/>
        <v>7</v>
      </c>
      <c r="N3345" s="3">
        <f t="shared" si="268"/>
        <v>2023</v>
      </c>
      <c r="O3345" s="3">
        <f t="shared" si="269"/>
        <v>5</v>
      </c>
      <c r="P3345" s="2" t="str">
        <f t="shared" si="271"/>
        <v>WD</v>
      </c>
    </row>
    <row r="3346" spans="12:16" x14ac:dyDescent="0.2">
      <c r="L3346" s="99">
        <f t="shared" si="267"/>
        <v>45135</v>
      </c>
      <c r="M3346" s="3">
        <f t="shared" si="270"/>
        <v>7</v>
      </c>
      <c r="N3346" s="3">
        <f t="shared" si="268"/>
        <v>2023</v>
      </c>
      <c r="O3346" s="3">
        <f t="shared" si="269"/>
        <v>6</v>
      </c>
      <c r="P3346" s="2" t="str">
        <f t="shared" si="271"/>
        <v>WD</v>
      </c>
    </row>
    <row r="3347" spans="12:16" x14ac:dyDescent="0.2">
      <c r="L3347" s="99">
        <f t="shared" si="267"/>
        <v>45136</v>
      </c>
      <c r="M3347" s="3">
        <f t="shared" si="270"/>
        <v>7</v>
      </c>
      <c r="N3347" s="3">
        <f t="shared" si="268"/>
        <v>2023</v>
      </c>
      <c r="O3347" s="3">
        <f t="shared" si="269"/>
        <v>7</v>
      </c>
      <c r="P3347" s="2" t="str">
        <f t="shared" si="271"/>
        <v>WE</v>
      </c>
    </row>
    <row r="3348" spans="12:16" x14ac:dyDescent="0.2">
      <c r="L3348" s="99">
        <f t="shared" si="267"/>
        <v>45137</v>
      </c>
      <c r="M3348" s="3">
        <f t="shared" si="270"/>
        <v>7</v>
      </c>
      <c r="N3348" s="3">
        <f t="shared" si="268"/>
        <v>2023</v>
      </c>
      <c r="O3348" s="3">
        <f t="shared" si="269"/>
        <v>1</v>
      </c>
      <c r="P3348" s="2" t="str">
        <f t="shared" si="271"/>
        <v>WE</v>
      </c>
    </row>
    <row r="3349" spans="12:16" x14ac:dyDescent="0.2">
      <c r="L3349" s="99">
        <f t="shared" si="267"/>
        <v>45138</v>
      </c>
      <c r="M3349" s="3">
        <f t="shared" si="270"/>
        <v>7</v>
      </c>
      <c r="N3349" s="3">
        <f t="shared" si="268"/>
        <v>2023</v>
      </c>
      <c r="O3349" s="3">
        <f t="shared" si="269"/>
        <v>2</v>
      </c>
      <c r="P3349" s="2" t="str">
        <f t="shared" si="271"/>
        <v>WD</v>
      </c>
    </row>
    <row r="3350" spans="12:16" x14ac:dyDescent="0.2">
      <c r="L3350" s="99">
        <f t="shared" si="267"/>
        <v>45139</v>
      </c>
      <c r="M3350" s="3">
        <f t="shared" si="270"/>
        <v>8</v>
      </c>
      <c r="N3350" s="3">
        <f t="shared" si="268"/>
        <v>2023</v>
      </c>
      <c r="O3350" s="3">
        <f t="shared" si="269"/>
        <v>3</v>
      </c>
      <c r="P3350" s="2" t="str">
        <f t="shared" si="271"/>
        <v>WD</v>
      </c>
    </row>
    <row r="3351" spans="12:16" x14ac:dyDescent="0.2">
      <c r="L3351" s="99">
        <f t="shared" si="267"/>
        <v>45140</v>
      </c>
      <c r="M3351" s="3">
        <f t="shared" si="270"/>
        <v>8</v>
      </c>
      <c r="N3351" s="3">
        <f t="shared" si="268"/>
        <v>2023</v>
      </c>
      <c r="O3351" s="3">
        <f t="shared" si="269"/>
        <v>4</v>
      </c>
      <c r="P3351" s="2" t="str">
        <f t="shared" si="271"/>
        <v>WD</v>
      </c>
    </row>
    <row r="3352" spans="12:16" x14ac:dyDescent="0.2">
      <c r="L3352" s="99">
        <f t="shared" si="267"/>
        <v>45141</v>
      </c>
      <c r="M3352" s="3">
        <f t="shared" si="270"/>
        <v>8</v>
      </c>
      <c r="N3352" s="3">
        <f t="shared" si="268"/>
        <v>2023</v>
      </c>
      <c r="O3352" s="3">
        <f t="shared" si="269"/>
        <v>5</v>
      </c>
      <c r="P3352" s="2" t="str">
        <f t="shared" si="271"/>
        <v>WD</v>
      </c>
    </row>
    <row r="3353" spans="12:16" x14ac:dyDescent="0.2">
      <c r="L3353" s="99">
        <f t="shared" si="267"/>
        <v>45142</v>
      </c>
      <c r="M3353" s="3">
        <f t="shared" si="270"/>
        <v>8</v>
      </c>
      <c r="N3353" s="3">
        <f t="shared" si="268"/>
        <v>2023</v>
      </c>
      <c r="O3353" s="3">
        <f t="shared" si="269"/>
        <v>6</v>
      </c>
      <c r="P3353" s="2" t="str">
        <f t="shared" si="271"/>
        <v>WD</v>
      </c>
    </row>
    <row r="3354" spans="12:16" x14ac:dyDescent="0.2">
      <c r="L3354" s="99">
        <f t="shared" si="267"/>
        <v>45143</v>
      </c>
      <c r="M3354" s="3">
        <f t="shared" si="270"/>
        <v>8</v>
      </c>
      <c r="N3354" s="3">
        <f t="shared" si="268"/>
        <v>2023</v>
      </c>
      <c r="O3354" s="3">
        <f t="shared" si="269"/>
        <v>7</v>
      </c>
      <c r="P3354" s="2" t="str">
        <f t="shared" si="271"/>
        <v>WE</v>
      </c>
    </row>
    <row r="3355" spans="12:16" x14ac:dyDescent="0.2">
      <c r="L3355" s="99">
        <f t="shared" si="267"/>
        <v>45144</v>
      </c>
      <c r="M3355" s="3">
        <f t="shared" si="270"/>
        <v>8</v>
      </c>
      <c r="N3355" s="3">
        <f t="shared" si="268"/>
        <v>2023</v>
      </c>
      <c r="O3355" s="3">
        <f t="shared" si="269"/>
        <v>1</v>
      </c>
      <c r="P3355" s="2" t="str">
        <f t="shared" si="271"/>
        <v>WE</v>
      </c>
    </row>
    <row r="3356" spans="12:16" x14ac:dyDescent="0.2">
      <c r="L3356" s="99">
        <f t="shared" si="267"/>
        <v>45145</v>
      </c>
      <c r="M3356" s="3">
        <f t="shared" si="270"/>
        <v>8</v>
      </c>
      <c r="N3356" s="3">
        <f t="shared" si="268"/>
        <v>2023</v>
      </c>
      <c r="O3356" s="3">
        <f t="shared" si="269"/>
        <v>2</v>
      </c>
      <c r="P3356" s="2" t="str">
        <f t="shared" si="271"/>
        <v>WD</v>
      </c>
    </row>
    <row r="3357" spans="12:16" x14ac:dyDescent="0.2">
      <c r="L3357" s="99">
        <f t="shared" si="267"/>
        <v>45146</v>
      </c>
      <c r="M3357" s="3">
        <f t="shared" si="270"/>
        <v>8</v>
      </c>
      <c r="N3357" s="3">
        <f t="shared" si="268"/>
        <v>2023</v>
      </c>
      <c r="O3357" s="3">
        <f t="shared" si="269"/>
        <v>3</v>
      </c>
      <c r="P3357" s="2" t="str">
        <f t="shared" si="271"/>
        <v>WD</v>
      </c>
    </row>
    <row r="3358" spans="12:16" x14ac:dyDescent="0.2">
      <c r="L3358" s="99">
        <f t="shared" si="267"/>
        <v>45147</v>
      </c>
      <c r="M3358" s="3">
        <f t="shared" si="270"/>
        <v>8</v>
      </c>
      <c r="N3358" s="3">
        <f t="shared" si="268"/>
        <v>2023</v>
      </c>
      <c r="O3358" s="3">
        <f t="shared" si="269"/>
        <v>4</v>
      </c>
      <c r="P3358" s="2" t="str">
        <f t="shared" si="271"/>
        <v>WD</v>
      </c>
    </row>
    <row r="3359" spans="12:16" x14ac:dyDescent="0.2">
      <c r="L3359" s="99">
        <f t="shared" si="267"/>
        <v>45148</v>
      </c>
      <c r="M3359" s="3">
        <f t="shared" si="270"/>
        <v>8</v>
      </c>
      <c r="N3359" s="3">
        <f t="shared" si="268"/>
        <v>2023</v>
      </c>
      <c r="O3359" s="3">
        <f t="shared" si="269"/>
        <v>5</v>
      </c>
      <c r="P3359" s="2" t="str">
        <f t="shared" si="271"/>
        <v>WD</v>
      </c>
    </row>
    <row r="3360" spans="12:16" x14ac:dyDescent="0.2">
      <c r="L3360" s="99">
        <f t="shared" si="267"/>
        <v>45149</v>
      </c>
      <c r="M3360" s="3">
        <f t="shared" si="270"/>
        <v>8</v>
      </c>
      <c r="N3360" s="3">
        <f t="shared" si="268"/>
        <v>2023</v>
      </c>
      <c r="O3360" s="3">
        <f t="shared" si="269"/>
        <v>6</v>
      </c>
      <c r="P3360" s="2" t="str">
        <f t="shared" si="271"/>
        <v>WD</v>
      </c>
    </row>
    <row r="3361" spans="12:16" x14ac:dyDescent="0.2">
      <c r="L3361" s="99">
        <f t="shared" si="267"/>
        <v>45150</v>
      </c>
      <c r="M3361" s="3">
        <f t="shared" si="270"/>
        <v>8</v>
      </c>
      <c r="N3361" s="3">
        <f t="shared" si="268"/>
        <v>2023</v>
      </c>
      <c r="O3361" s="3">
        <f t="shared" si="269"/>
        <v>7</v>
      </c>
      <c r="P3361" s="2" t="str">
        <f t="shared" si="271"/>
        <v>WE</v>
      </c>
    </row>
    <row r="3362" spans="12:16" x14ac:dyDescent="0.2">
      <c r="L3362" s="99">
        <f t="shared" si="267"/>
        <v>45151</v>
      </c>
      <c r="M3362" s="3">
        <f t="shared" si="270"/>
        <v>8</v>
      </c>
      <c r="N3362" s="3">
        <f t="shared" si="268"/>
        <v>2023</v>
      </c>
      <c r="O3362" s="3">
        <f t="shared" si="269"/>
        <v>1</v>
      </c>
      <c r="P3362" s="2" t="str">
        <f t="shared" si="271"/>
        <v>WE</v>
      </c>
    </row>
    <row r="3363" spans="12:16" x14ac:dyDescent="0.2">
      <c r="L3363" s="99">
        <f t="shared" si="267"/>
        <v>45152</v>
      </c>
      <c r="M3363" s="3">
        <f t="shared" si="270"/>
        <v>8</v>
      </c>
      <c r="N3363" s="3">
        <f t="shared" si="268"/>
        <v>2023</v>
      </c>
      <c r="O3363" s="3">
        <f t="shared" si="269"/>
        <v>2</v>
      </c>
      <c r="P3363" s="2" t="str">
        <f t="shared" si="271"/>
        <v>WD</v>
      </c>
    </row>
    <row r="3364" spans="12:16" x14ac:dyDescent="0.2">
      <c r="L3364" s="99">
        <f t="shared" si="267"/>
        <v>45153</v>
      </c>
      <c r="M3364" s="3">
        <f t="shared" si="270"/>
        <v>8</v>
      </c>
      <c r="N3364" s="3">
        <f t="shared" si="268"/>
        <v>2023</v>
      </c>
      <c r="O3364" s="3">
        <f t="shared" si="269"/>
        <v>3</v>
      </c>
      <c r="P3364" s="2" t="str">
        <f t="shared" si="271"/>
        <v>WD</v>
      </c>
    </row>
    <row r="3365" spans="12:16" x14ac:dyDescent="0.2">
      <c r="L3365" s="99">
        <f t="shared" si="267"/>
        <v>45154</v>
      </c>
      <c r="M3365" s="3">
        <f t="shared" si="270"/>
        <v>8</v>
      </c>
      <c r="N3365" s="3">
        <f t="shared" si="268"/>
        <v>2023</v>
      </c>
      <c r="O3365" s="3">
        <f t="shared" si="269"/>
        <v>4</v>
      </c>
      <c r="P3365" s="2" t="str">
        <f t="shared" si="271"/>
        <v>WD</v>
      </c>
    </row>
    <row r="3366" spans="12:16" x14ac:dyDescent="0.2">
      <c r="L3366" s="99">
        <f t="shared" si="267"/>
        <v>45155</v>
      </c>
      <c r="M3366" s="3">
        <f t="shared" si="270"/>
        <v>8</v>
      </c>
      <c r="N3366" s="3">
        <f t="shared" si="268"/>
        <v>2023</v>
      </c>
      <c r="O3366" s="3">
        <f t="shared" si="269"/>
        <v>5</v>
      </c>
      <c r="P3366" s="2" t="str">
        <f t="shared" si="271"/>
        <v>WD</v>
      </c>
    </row>
    <row r="3367" spans="12:16" x14ac:dyDescent="0.2">
      <c r="L3367" s="99">
        <f t="shared" si="267"/>
        <v>45156</v>
      </c>
      <c r="M3367" s="3">
        <f t="shared" si="270"/>
        <v>8</v>
      </c>
      <c r="N3367" s="3">
        <f t="shared" si="268"/>
        <v>2023</v>
      </c>
      <c r="O3367" s="3">
        <f t="shared" si="269"/>
        <v>6</v>
      </c>
      <c r="P3367" s="2" t="str">
        <f t="shared" si="271"/>
        <v>WD</v>
      </c>
    </row>
    <row r="3368" spans="12:16" x14ac:dyDescent="0.2">
      <c r="L3368" s="99">
        <f t="shared" si="267"/>
        <v>45157</v>
      </c>
      <c r="M3368" s="3">
        <f t="shared" si="270"/>
        <v>8</v>
      </c>
      <c r="N3368" s="3">
        <f t="shared" si="268"/>
        <v>2023</v>
      </c>
      <c r="O3368" s="3">
        <f t="shared" si="269"/>
        <v>7</v>
      </c>
      <c r="P3368" s="2" t="str">
        <f t="shared" si="271"/>
        <v>WE</v>
      </c>
    </row>
    <row r="3369" spans="12:16" x14ac:dyDescent="0.2">
      <c r="L3369" s="99">
        <f t="shared" si="267"/>
        <v>45158</v>
      </c>
      <c r="M3369" s="3">
        <f t="shared" si="270"/>
        <v>8</v>
      </c>
      <c r="N3369" s="3">
        <f t="shared" si="268"/>
        <v>2023</v>
      </c>
      <c r="O3369" s="3">
        <f t="shared" si="269"/>
        <v>1</v>
      </c>
      <c r="P3369" s="2" t="str">
        <f t="shared" si="271"/>
        <v>WE</v>
      </c>
    </row>
    <row r="3370" spans="12:16" x14ac:dyDescent="0.2">
      <c r="L3370" s="99">
        <f t="shared" si="267"/>
        <v>45159</v>
      </c>
      <c r="M3370" s="3">
        <f t="shared" si="270"/>
        <v>8</v>
      </c>
      <c r="N3370" s="3">
        <f t="shared" si="268"/>
        <v>2023</v>
      </c>
      <c r="O3370" s="3">
        <f t="shared" si="269"/>
        <v>2</v>
      </c>
      <c r="P3370" s="2" t="str">
        <f t="shared" si="271"/>
        <v>WD</v>
      </c>
    </row>
    <row r="3371" spans="12:16" x14ac:dyDescent="0.2">
      <c r="L3371" s="99">
        <f t="shared" si="267"/>
        <v>45160</v>
      </c>
      <c r="M3371" s="3">
        <f t="shared" si="270"/>
        <v>8</v>
      </c>
      <c r="N3371" s="3">
        <f t="shared" si="268"/>
        <v>2023</v>
      </c>
      <c r="O3371" s="3">
        <f t="shared" si="269"/>
        <v>3</v>
      </c>
      <c r="P3371" s="2" t="str">
        <f t="shared" si="271"/>
        <v>WD</v>
      </c>
    </row>
    <row r="3372" spans="12:16" x14ac:dyDescent="0.2">
      <c r="L3372" s="99">
        <f t="shared" si="267"/>
        <v>45161</v>
      </c>
      <c r="M3372" s="3">
        <f t="shared" si="270"/>
        <v>8</v>
      </c>
      <c r="N3372" s="3">
        <f t="shared" si="268"/>
        <v>2023</v>
      </c>
      <c r="O3372" s="3">
        <f t="shared" si="269"/>
        <v>4</v>
      </c>
      <c r="P3372" s="2" t="str">
        <f t="shared" si="271"/>
        <v>WD</v>
      </c>
    </row>
    <row r="3373" spans="12:16" x14ac:dyDescent="0.2">
      <c r="L3373" s="99">
        <f t="shared" si="267"/>
        <v>45162</v>
      </c>
      <c r="M3373" s="3">
        <f t="shared" si="270"/>
        <v>8</v>
      </c>
      <c r="N3373" s="3">
        <f t="shared" si="268"/>
        <v>2023</v>
      </c>
      <c r="O3373" s="3">
        <f t="shared" si="269"/>
        <v>5</v>
      </c>
      <c r="P3373" s="2" t="str">
        <f t="shared" si="271"/>
        <v>WD</v>
      </c>
    </row>
    <row r="3374" spans="12:16" x14ac:dyDescent="0.2">
      <c r="L3374" s="99">
        <f t="shared" si="267"/>
        <v>45163</v>
      </c>
      <c r="M3374" s="3">
        <f t="shared" si="270"/>
        <v>8</v>
      </c>
      <c r="N3374" s="3">
        <f t="shared" si="268"/>
        <v>2023</v>
      </c>
      <c r="O3374" s="3">
        <f t="shared" si="269"/>
        <v>6</v>
      </c>
      <c r="P3374" s="2" t="str">
        <f t="shared" si="271"/>
        <v>WD</v>
      </c>
    </row>
    <row r="3375" spans="12:16" x14ac:dyDescent="0.2">
      <c r="L3375" s="99">
        <f t="shared" si="267"/>
        <v>45164</v>
      </c>
      <c r="M3375" s="3">
        <f t="shared" si="270"/>
        <v>8</v>
      </c>
      <c r="N3375" s="3">
        <f t="shared" si="268"/>
        <v>2023</v>
      </c>
      <c r="O3375" s="3">
        <f t="shared" si="269"/>
        <v>7</v>
      </c>
      <c r="P3375" s="2" t="str">
        <f t="shared" si="271"/>
        <v>WE</v>
      </c>
    </row>
    <row r="3376" spans="12:16" x14ac:dyDescent="0.2">
      <c r="L3376" s="99">
        <f t="shared" si="267"/>
        <v>45165</v>
      </c>
      <c r="M3376" s="3">
        <f t="shared" si="270"/>
        <v>8</v>
      </c>
      <c r="N3376" s="3">
        <f t="shared" si="268"/>
        <v>2023</v>
      </c>
      <c r="O3376" s="3">
        <f t="shared" si="269"/>
        <v>1</v>
      </c>
      <c r="P3376" s="2" t="str">
        <f t="shared" si="271"/>
        <v>WE</v>
      </c>
    </row>
    <row r="3377" spans="12:16" x14ac:dyDescent="0.2">
      <c r="L3377" s="99">
        <f t="shared" si="267"/>
        <v>45166</v>
      </c>
      <c r="M3377" s="3">
        <f t="shared" si="270"/>
        <v>8</v>
      </c>
      <c r="N3377" s="3">
        <f t="shared" si="268"/>
        <v>2023</v>
      </c>
      <c r="O3377" s="3">
        <f t="shared" si="269"/>
        <v>2</v>
      </c>
      <c r="P3377" s="2" t="str">
        <f t="shared" si="271"/>
        <v>WD</v>
      </c>
    </row>
    <row r="3378" spans="12:16" x14ac:dyDescent="0.2">
      <c r="L3378" s="99">
        <f t="shared" si="267"/>
        <v>45167</v>
      </c>
      <c r="M3378" s="3">
        <f t="shared" si="270"/>
        <v>8</v>
      </c>
      <c r="N3378" s="3">
        <f t="shared" si="268"/>
        <v>2023</v>
      </c>
      <c r="O3378" s="3">
        <f t="shared" si="269"/>
        <v>3</v>
      </c>
      <c r="P3378" s="2" t="str">
        <f t="shared" si="271"/>
        <v>WD</v>
      </c>
    </row>
    <row r="3379" spans="12:16" x14ac:dyDescent="0.2">
      <c r="L3379" s="99">
        <f t="shared" si="267"/>
        <v>45168</v>
      </c>
      <c r="M3379" s="3">
        <f t="shared" si="270"/>
        <v>8</v>
      </c>
      <c r="N3379" s="3">
        <f t="shared" si="268"/>
        <v>2023</v>
      </c>
      <c r="O3379" s="3">
        <f t="shared" si="269"/>
        <v>4</v>
      </c>
      <c r="P3379" s="2" t="str">
        <f t="shared" si="271"/>
        <v>WD</v>
      </c>
    </row>
    <row r="3380" spans="12:16" x14ac:dyDescent="0.2">
      <c r="L3380" s="99">
        <f t="shared" ref="L3380:L3443" si="272">+L3379+1</f>
        <v>45169</v>
      </c>
      <c r="M3380" s="3">
        <f t="shared" si="270"/>
        <v>8</v>
      </c>
      <c r="N3380" s="3">
        <f t="shared" si="268"/>
        <v>2023</v>
      </c>
      <c r="O3380" s="3">
        <f t="shared" si="269"/>
        <v>5</v>
      </c>
      <c r="P3380" s="2" t="str">
        <f t="shared" si="271"/>
        <v>WD</v>
      </c>
    </row>
    <row r="3381" spans="12:16" x14ac:dyDescent="0.2">
      <c r="L3381" s="99">
        <f t="shared" si="272"/>
        <v>45170</v>
      </c>
      <c r="M3381" s="3">
        <f t="shared" si="270"/>
        <v>9</v>
      </c>
      <c r="N3381" s="3">
        <f t="shared" si="268"/>
        <v>2023</v>
      </c>
      <c r="O3381" s="3">
        <f t="shared" si="269"/>
        <v>6</v>
      </c>
      <c r="P3381" s="2" t="str">
        <f t="shared" si="271"/>
        <v>WD</v>
      </c>
    </row>
    <row r="3382" spans="12:16" x14ac:dyDescent="0.2">
      <c r="L3382" s="99">
        <f t="shared" si="272"/>
        <v>45171</v>
      </c>
      <c r="M3382" s="3">
        <f t="shared" si="270"/>
        <v>9</v>
      </c>
      <c r="N3382" s="3">
        <f t="shared" si="268"/>
        <v>2023</v>
      </c>
      <c r="O3382" s="3">
        <f t="shared" si="269"/>
        <v>7</v>
      </c>
      <c r="P3382" s="2" t="str">
        <f t="shared" si="271"/>
        <v>WE</v>
      </c>
    </row>
    <row r="3383" spans="12:16" x14ac:dyDescent="0.2">
      <c r="L3383" s="99">
        <f t="shared" si="272"/>
        <v>45172</v>
      </c>
      <c r="M3383" s="3">
        <f t="shared" si="270"/>
        <v>9</v>
      </c>
      <c r="N3383" s="3">
        <f t="shared" si="268"/>
        <v>2023</v>
      </c>
      <c r="O3383" s="3">
        <f t="shared" si="269"/>
        <v>1</v>
      </c>
      <c r="P3383" s="2" t="str">
        <f t="shared" si="271"/>
        <v>WE</v>
      </c>
    </row>
    <row r="3384" spans="12:16" x14ac:dyDescent="0.2">
      <c r="L3384" s="99">
        <f t="shared" si="272"/>
        <v>45173</v>
      </c>
      <c r="M3384" s="3">
        <f t="shared" si="270"/>
        <v>9</v>
      </c>
      <c r="N3384" s="3">
        <f t="shared" si="268"/>
        <v>2023</v>
      </c>
      <c r="O3384" s="3">
        <f t="shared" si="269"/>
        <v>2</v>
      </c>
      <c r="P3384" s="2" t="str">
        <f t="shared" si="271"/>
        <v>WD</v>
      </c>
    </row>
    <row r="3385" spans="12:16" x14ac:dyDescent="0.2">
      <c r="L3385" s="99">
        <f t="shared" si="272"/>
        <v>45174</v>
      </c>
      <c r="M3385" s="3">
        <f t="shared" si="270"/>
        <v>9</v>
      </c>
      <c r="N3385" s="3">
        <f t="shared" si="268"/>
        <v>2023</v>
      </c>
      <c r="O3385" s="3">
        <f t="shared" si="269"/>
        <v>3</v>
      </c>
      <c r="P3385" s="2" t="str">
        <f t="shared" si="271"/>
        <v>WD</v>
      </c>
    </row>
    <row r="3386" spans="12:16" x14ac:dyDescent="0.2">
      <c r="L3386" s="99">
        <f t="shared" si="272"/>
        <v>45175</v>
      </c>
      <c r="M3386" s="3">
        <f t="shared" si="270"/>
        <v>9</v>
      </c>
      <c r="N3386" s="3">
        <f t="shared" si="268"/>
        <v>2023</v>
      </c>
      <c r="O3386" s="3">
        <f t="shared" si="269"/>
        <v>4</v>
      </c>
      <c r="P3386" s="2" t="str">
        <f t="shared" si="271"/>
        <v>WD</v>
      </c>
    </row>
    <row r="3387" spans="12:16" x14ac:dyDescent="0.2">
      <c r="L3387" s="99">
        <f t="shared" si="272"/>
        <v>45176</v>
      </c>
      <c r="M3387" s="3">
        <f t="shared" si="270"/>
        <v>9</v>
      </c>
      <c r="N3387" s="3">
        <f t="shared" si="268"/>
        <v>2023</v>
      </c>
      <c r="O3387" s="3">
        <f t="shared" si="269"/>
        <v>5</v>
      </c>
      <c r="P3387" s="2" t="str">
        <f t="shared" si="271"/>
        <v>WD</v>
      </c>
    </row>
    <row r="3388" spans="12:16" x14ac:dyDescent="0.2">
      <c r="L3388" s="99">
        <f t="shared" si="272"/>
        <v>45177</v>
      </c>
      <c r="M3388" s="3">
        <f t="shared" si="270"/>
        <v>9</v>
      </c>
      <c r="N3388" s="3">
        <f t="shared" si="268"/>
        <v>2023</v>
      </c>
      <c r="O3388" s="3">
        <f t="shared" si="269"/>
        <v>6</v>
      </c>
      <c r="P3388" s="2" t="str">
        <f t="shared" si="271"/>
        <v>WD</v>
      </c>
    </row>
    <row r="3389" spans="12:16" x14ac:dyDescent="0.2">
      <c r="L3389" s="99">
        <f t="shared" si="272"/>
        <v>45178</v>
      </c>
      <c r="M3389" s="3">
        <f t="shared" si="270"/>
        <v>9</v>
      </c>
      <c r="N3389" s="3">
        <f t="shared" si="268"/>
        <v>2023</v>
      </c>
      <c r="O3389" s="3">
        <f t="shared" si="269"/>
        <v>7</v>
      </c>
      <c r="P3389" s="2" t="str">
        <f t="shared" si="271"/>
        <v>WE</v>
      </c>
    </row>
    <row r="3390" spans="12:16" x14ac:dyDescent="0.2">
      <c r="L3390" s="99">
        <f t="shared" si="272"/>
        <v>45179</v>
      </c>
      <c r="M3390" s="3">
        <f t="shared" si="270"/>
        <v>9</v>
      </c>
      <c r="N3390" s="3">
        <f t="shared" si="268"/>
        <v>2023</v>
      </c>
      <c r="O3390" s="3">
        <f t="shared" si="269"/>
        <v>1</v>
      </c>
      <c r="P3390" s="2" t="str">
        <f t="shared" si="271"/>
        <v>WE</v>
      </c>
    </row>
    <row r="3391" spans="12:16" x14ac:dyDescent="0.2">
      <c r="L3391" s="99">
        <f t="shared" si="272"/>
        <v>45180</v>
      </c>
      <c r="M3391" s="3">
        <f t="shared" si="270"/>
        <v>9</v>
      </c>
      <c r="N3391" s="3">
        <f t="shared" ref="N3391:N3454" si="273">YEAR(L3391)</f>
        <v>2023</v>
      </c>
      <c r="O3391" s="3">
        <f t="shared" ref="O3391:O3454" si="274">WEEKDAY(L3391)</f>
        <v>2</v>
      </c>
      <c r="P3391" s="2" t="str">
        <f t="shared" si="271"/>
        <v>WD</v>
      </c>
    </row>
    <row r="3392" spans="12:16" x14ac:dyDescent="0.2">
      <c r="L3392" s="99">
        <f t="shared" si="272"/>
        <v>45181</v>
      </c>
      <c r="M3392" s="3">
        <f t="shared" si="270"/>
        <v>9</v>
      </c>
      <c r="N3392" s="3">
        <f t="shared" si="273"/>
        <v>2023</v>
      </c>
      <c r="O3392" s="3">
        <f t="shared" si="274"/>
        <v>3</v>
      </c>
      <c r="P3392" s="2" t="str">
        <f t="shared" si="271"/>
        <v>WD</v>
      </c>
    </row>
    <row r="3393" spans="12:16" x14ac:dyDescent="0.2">
      <c r="L3393" s="99">
        <f t="shared" si="272"/>
        <v>45182</v>
      </c>
      <c r="M3393" s="3">
        <f t="shared" si="270"/>
        <v>9</v>
      </c>
      <c r="N3393" s="3">
        <f t="shared" si="273"/>
        <v>2023</v>
      </c>
      <c r="O3393" s="3">
        <f t="shared" si="274"/>
        <v>4</v>
      </c>
      <c r="P3393" s="2" t="str">
        <f t="shared" si="271"/>
        <v>WD</v>
      </c>
    </row>
    <row r="3394" spans="12:16" x14ac:dyDescent="0.2">
      <c r="L3394" s="99">
        <f t="shared" si="272"/>
        <v>45183</v>
      </c>
      <c r="M3394" s="3">
        <f t="shared" si="270"/>
        <v>9</v>
      </c>
      <c r="N3394" s="3">
        <f t="shared" si="273"/>
        <v>2023</v>
      </c>
      <c r="O3394" s="3">
        <f t="shared" si="274"/>
        <v>5</v>
      </c>
      <c r="P3394" s="2" t="str">
        <f t="shared" si="271"/>
        <v>WD</v>
      </c>
    </row>
    <row r="3395" spans="12:16" x14ac:dyDescent="0.2">
      <c r="L3395" s="99">
        <f t="shared" si="272"/>
        <v>45184</v>
      </c>
      <c r="M3395" s="3">
        <f t="shared" ref="M3395:M3458" si="275">MONTH(L3395)</f>
        <v>9</v>
      </c>
      <c r="N3395" s="3">
        <f t="shared" si="273"/>
        <v>2023</v>
      </c>
      <c r="O3395" s="3">
        <f t="shared" si="274"/>
        <v>6</v>
      </c>
      <c r="P3395" s="2" t="str">
        <f t="shared" ref="P3395:P3458" si="276">IF(O3395=1,"WE",IF(O3395=7,"WE","WD"))</f>
        <v>WD</v>
      </c>
    </row>
    <row r="3396" spans="12:16" x14ac:dyDescent="0.2">
      <c r="L3396" s="99">
        <f t="shared" si="272"/>
        <v>45185</v>
      </c>
      <c r="M3396" s="3">
        <f t="shared" si="275"/>
        <v>9</v>
      </c>
      <c r="N3396" s="3">
        <f t="shared" si="273"/>
        <v>2023</v>
      </c>
      <c r="O3396" s="3">
        <f t="shared" si="274"/>
        <v>7</v>
      </c>
      <c r="P3396" s="2" t="str">
        <f t="shared" si="276"/>
        <v>WE</v>
      </c>
    </row>
    <row r="3397" spans="12:16" x14ac:dyDescent="0.2">
      <c r="L3397" s="99">
        <f t="shared" si="272"/>
        <v>45186</v>
      </c>
      <c r="M3397" s="3">
        <f t="shared" si="275"/>
        <v>9</v>
      </c>
      <c r="N3397" s="3">
        <f t="shared" si="273"/>
        <v>2023</v>
      </c>
      <c r="O3397" s="3">
        <f t="shared" si="274"/>
        <v>1</v>
      </c>
      <c r="P3397" s="2" t="str">
        <f t="shared" si="276"/>
        <v>WE</v>
      </c>
    </row>
    <row r="3398" spans="12:16" x14ac:dyDescent="0.2">
      <c r="L3398" s="99">
        <f t="shared" si="272"/>
        <v>45187</v>
      </c>
      <c r="M3398" s="3">
        <f t="shared" si="275"/>
        <v>9</v>
      </c>
      <c r="N3398" s="3">
        <f t="shared" si="273"/>
        <v>2023</v>
      </c>
      <c r="O3398" s="3">
        <f t="shared" si="274"/>
        <v>2</v>
      </c>
      <c r="P3398" s="2" t="str">
        <f t="shared" si="276"/>
        <v>WD</v>
      </c>
    </row>
    <row r="3399" spans="12:16" x14ac:dyDescent="0.2">
      <c r="L3399" s="99">
        <f t="shared" si="272"/>
        <v>45188</v>
      </c>
      <c r="M3399" s="3">
        <f t="shared" si="275"/>
        <v>9</v>
      </c>
      <c r="N3399" s="3">
        <f t="shared" si="273"/>
        <v>2023</v>
      </c>
      <c r="O3399" s="3">
        <f t="shared" si="274"/>
        <v>3</v>
      </c>
      <c r="P3399" s="2" t="str">
        <f t="shared" si="276"/>
        <v>WD</v>
      </c>
    </row>
    <row r="3400" spans="12:16" x14ac:dyDescent="0.2">
      <c r="L3400" s="99">
        <f t="shared" si="272"/>
        <v>45189</v>
      </c>
      <c r="M3400" s="3">
        <f t="shared" si="275"/>
        <v>9</v>
      </c>
      <c r="N3400" s="3">
        <f t="shared" si="273"/>
        <v>2023</v>
      </c>
      <c r="O3400" s="3">
        <f t="shared" si="274"/>
        <v>4</v>
      </c>
      <c r="P3400" s="2" t="str">
        <f t="shared" si="276"/>
        <v>WD</v>
      </c>
    </row>
    <row r="3401" spans="12:16" x14ac:dyDescent="0.2">
      <c r="L3401" s="99">
        <f t="shared" si="272"/>
        <v>45190</v>
      </c>
      <c r="M3401" s="3">
        <f t="shared" si="275"/>
        <v>9</v>
      </c>
      <c r="N3401" s="3">
        <f t="shared" si="273"/>
        <v>2023</v>
      </c>
      <c r="O3401" s="3">
        <f t="shared" si="274"/>
        <v>5</v>
      </c>
      <c r="P3401" s="2" t="str">
        <f t="shared" si="276"/>
        <v>WD</v>
      </c>
    </row>
    <row r="3402" spans="12:16" x14ac:dyDescent="0.2">
      <c r="L3402" s="99">
        <f t="shared" si="272"/>
        <v>45191</v>
      </c>
      <c r="M3402" s="3">
        <f t="shared" si="275"/>
        <v>9</v>
      </c>
      <c r="N3402" s="3">
        <f t="shared" si="273"/>
        <v>2023</v>
      </c>
      <c r="O3402" s="3">
        <f t="shared" si="274"/>
        <v>6</v>
      </c>
      <c r="P3402" s="2" t="str">
        <f t="shared" si="276"/>
        <v>WD</v>
      </c>
    </row>
    <row r="3403" spans="12:16" x14ac:dyDescent="0.2">
      <c r="L3403" s="99">
        <f t="shared" si="272"/>
        <v>45192</v>
      </c>
      <c r="M3403" s="3">
        <f t="shared" si="275"/>
        <v>9</v>
      </c>
      <c r="N3403" s="3">
        <f t="shared" si="273"/>
        <v>2023</v>
      </c>
      <c r="O3403" s="3">
        <f t="shared" si="274"/>
        <v>7</v>
      </c>
      <c r="P3403" s="2" t="str">
        <f t="shared" si="276"/>
        <v>WE</v>
      </c>
    </row>
    <row r="3404" spans="12:16" x14ac:dyDescent="0.2">
      <c r="L3404" s="99">
        <f t="shared" si="272"/>
        <v>45193</v>
      </c>
      <c r="M3404" s="3">
        <f t="shared" si="275"/>
        <v>9</v>
      </c>
      <c r="N3404" s="3">
        <f t="shared" si="273"/>
        <v>2023</v>
      </c>
      <c r="O3404" s="3">
        <f t="shared" si="274"/>
        <v>1</v>
      </c>
      <c r="P3404" s="2" t="str">
        <f t="shared" si="276"/>
        <v>WE</v>
      </c>
    </row>
    <row r="3405" spans="12:16" x14ac:dyDescent="0.2">
      <c r="L3405" s="99">
        <f t="shared" si="272"/>
        <v>45194</v>
      </c>
      <c r="M3405" s="3">
        <f t="shared" si="275"/>
        <v>9</v>
      </c>
      <c r="N3405" s="3">
        <f t="shared" si="273"/>
        <v>2023</v>
      </c>
      <c r="O3405" s="3">
        <f t="shared" si="274"/>
        <v>2</v>
      </c>
      <c r="P3405" s="2" t="str">
        <f t="shared" si="276"/>
        <v>WD</v>
      </c>
    </row>
    <row r="3406" spans="12:16" x14ac:dyDescent="0.2">
      <c r="L3406" s="99">
        <f t="shared" si="272"/>
        <v>45195</v>
      </c>
      <c r="M3406" s="3">
        <f t="shared" si="275"/>
        <v>9</v>
      </c>
      <c r="N3406" s="3">
        <f t="shared" si="273"/>
        <v>2023</v>
      </c>
      <c r="O3406" s="3">
        <f t="shared" si="274"/>
        <v>3</v>
      </c>
      <c r="P3406" s="2" t="str">
        <f t="shared" si="276"/>
        <v>WD</v>
      </c>
    </row>
    <row r="3407" spans="12:16" x14ac:dyDescent="0.2">
      <c r="L3407" s="99">
        <f t="shared" si="272"/>
        <v>45196</v>
      </c>
      <c r="M3407" s="3">
        <f t="shared" si="275"/>
        <v>9</v>
      </c>
      <c r="N3407" s="3">
        <f t="shared" si="273"/>
        <v>2023</v>
      </c>
      <c r="O3407" s="3">
        <f t="shared" si="274"/>
        <v>4</v>
      </c>
      <c r="P3407" s="2" t="str">
        <f t="shared" si="276"/>
        <v>WD</v>
      </c>
    </row>
    <row r="3408" spans="12:16" x14ac:dyDescent="0.2">
      <c r="L3408" s="99">
        <f t="shared" si="272"/>
        <v>45197</v>
      </c>
      <c r="M3408" s="3">
        <f t="shared" si="275"/>
        <v>9</v>
      </c>
      <c r="N3408" s="3">
        <f t="shared" si="273"/>
        <v>2023</v>
      </c>
      <c r="O3408" s="3">
        <f t="shared" si="274"/>
        <v>5</v>
      </c>
      <c r="P3408" s="2" t="str">
        <f t="shared" si="276"/>
        <v>WD</v>
      </c>
    </row>
    <row r="3409" spans="12:16" x14ac:dyDescent="0.2">
      <c r="L3409" s="99">
        <f t="shared" si="272"/>
        <v>45198</v>
      </c>
      <c r="M3409" s="3">
        <f t="shared" si="275"/>
        <v>9</v>
      </c>
      <c r="N3409" s="3">
        <f t="shared" si="273"/>
        <v>2023</v>
      </c>
      <c r="O3409" s="3">
        <f t="shared" si="274"/>
        <v>6</v>
      </c>
      <c r="P3409" s="2" t="str">
        <f t="shared" si="276"/>
        <v>WD</v>
      </c>
    </row>
    <row r="3410" spans="12:16" x14ac:dyDescent="0.2">
      <c r="L3410" s="99">
        <f t="shared" si="272"/>
        <v>45199</v>
      </c>
      <c r="M3410" s="3">
        <f t="shared" si="275"/>
        <v>9</v>
      </c>
      <c r="N3410" s="3">
        <f t="shared" si="273"/>
        <v>2023</v>
      </c>
      <c r="O3410" s="3">
        <f t="shared" si="274"/>
        <v>7</v>
      </c>
      <c r="P3410" s="2" t="str">
        <f t="shared" si="276"/>
        <v>WE</v>
      </c>
    </row>
    <row r="3411" spans="12:16" x14ac:dyDescent="0.2">
      <c r="L3411" s="99">
        <f t="shared" si="272"/>
        <v>45200</v>
      </c>
      <c r="M3411" s="3">
        <f t="shared" si="275"/>
        <v>10</v>
      </c>
      <c r="N3411" s="3">
        <f t="shared" si="273"/>
        <v>2023</v>
      </c>
      <c r="O3411" s="3">
        <f t="shared" si="274"/>
        <v>1</v>
      </c>
      <c r="P3411" s="2" t="str">
        <f t="shared" si="276"/>
        <v>WE</v>
      </c>
    </row>
    <row r="3412" spans="12:16" x14ac:dyDescent="0.2">
      <c r="L3412" s="99">
        <f t="shared" si="272"/>
        <v>45201</v>
      </c>
      <c r="M3412" s="3">
        <f t="shared" si="275"/>
        <v>10</v>
      </c>
      <c r="N3412" s="3">
        <f t="shared" si="273"/>
        <v>2023</v>
      </c>
      <c r="O3412" s="3">
        <f t="shared" si="274"/>
        <v>2</v>
      </c>
      <c r="P3412" s="2" t="str">
        <f t="shared" si="276"/>
        <v>WD</v>
      </c>
    </row>
    <row r="3413" spans="12:16" x14ac:dyDescent="0.2">
      <c r="L3413" s="99">
        <f t="shared" si="272"/>
        <v>45202</v>
      </c>
      <c r="M3413" s="3">
        <f t="shared" si="275"/>
        <v>10</v>
      </c>
      <c r="N3413" s="3">
        <f t="shared" si="273"/>
        <v>2023</v>
      </c>
      <c r="O3413" s="3">
        <f t="shared" si="274"/>
        <v>3</v>
      </c>
      <c r="P3413" s="2" t="str">
        <f t="shared" si="276"/>
        <v>WD</v>
      </c>
    </row>
    <row r="3414" spans="12:16" x14ac:dyDescent="0.2">
      <c r="L3414" s="99">
        <f t="shared" si="272"/>
        <v>45203</v>
      </c>
      <c r="M3414" s="3">
        <f t="shared" si="275"/>
        <v>10</v>
      </c>
      <c r="N3414" s="3">
        <f t="shared" si="273"/>
        <v>2023</v>
      </c>
      <c r="O3414" s="3">
        <f t="shared" si="274"/>
        <v>4</v>
      </c>
      <c r="P3414" s="2" t="str">
        <f t="shared" si="276"/>
        <v>WD</v>
      </c>
    </row>
    <row r="3415" spans="12:16" x14ac:dyDescent="0.2">
      <c r="L3415" s="99">
        <f t="shared" si="272"/>
        <v>45204</v>
      </c>
      <c r="M3415" s="3">
        <f t="shared" si="275"/>
        <v>10</v>
      </c>
      <c r="N3415" s="3">
        <f t="shared" si="273"/>
        <v>2023</v>
      </c>
      <c r="O3415" s="3">
        <f t="shared" si="274"/>
        <v>5</v>
      </c>
      <c r="P3415" s="2" t="str">
        <f t="shared" si="276"/>
        <v>WD</v>
      </c>
    </row>
    <row r="3416" spans="12:16" x14ac:dyDescent="0.2">
      <c r="L3416" s="99">
        <f t="shared" si="272"/>
        <v>45205</v>
      </c>
      <c r="M3416" s="3">
        <f t="shared" si="275"/>
        <v>10</v>
      </c>
      <c r="N3416" s="3">
        <f t="shared" si="273"/>
        <v>2023</v>
      </c>
      <c r="O3416" s="3">
        <f t="shared" si="274"/>
        <v>6</v>
      </c>
      <c r="P3416" s="2" t="str">
        <f t="shared" si="276"/>
        <v>WD</v>
      </c>
    </row>
    <row r="3417" spans="12:16" x14ac:dyDescent="0.2">
      <c r="L3417" s="99">
        <f t="shared" si="272"/>
        <v>45206</v>
      </c>
      <c r="M3417" s="3">
        <f t="shared" si="275"/>
        <v>10</v>
      </c>
      <c r="N3417" s="3">
        <f t="shared" si="273"/>
        <v>2023</v>
      </c>
      <c r="O3417" s="3">
        <f t="shared" si="274"/>
        <v>7</v>
      </c>
      <c r="P3417" s="2" t="str">
        <f t="shared" si="276"/>
        <v>WE</v>
      </c>
    </row>
    <row r="3418" spans="12:16" x14ac:dyDescent="0.2">
      <c r="L3418" s="99">
        <f t="shared" si="272"/>
        <v>45207</v>
      </c>
      <c r="M3418" s="3">
        <f t="shared" si="275"/>
        <v>10</v>
      </c>
      <c r="N3418" s="3">
        <f t="shared" si="273"/>
        <v>2023</v>
      </c>
      <c r="O3418" s="3">
        <f t="shared" si="274"/>
        <v>1</v>
      </c>
      <c r="P3418" s="2" t="str">
        <f t="shared" si="276"/>
        <v>WE</v>
      </c>
    </row>
    <row r="3419" spans="12:16" x14ac:dyDescent="0.2">
      <c r="L3419" s="99">
        <f t="shared" si="272"/>
        <v>45208</v>
      </c>
      <c r="M3419" s="3">
        <f t="shared" si="275"/>
        <v>10</v>
      </c>
      <c r="N3419" s="3">
        <f t="shared" si="273"/>
        <v>2023</v>
      </c>
      <c r="O3419" s="3">
        <f t="shared" si="274"/>
        <v>2</v>
      </c>
      <c r="P3419" s="2" t="str">
        <f t="shared" si="276"/>
        <v>WD</v>
      </c>
    </row>
    <row r="3420" spans="12:16" x14ac:dyDescent="0.2">
      <c r="L3420" s="99">
        <f t="shared" si="272"/>
        <v>45209</v>
      </c>
      <c r="M3420" s="3">
        <f t="shared" si="275"/>
        <v>10</v>
      </c>
      <c r="N3420" s="3">
        <f t="shared" si="273"/>
        <v>2023</v>
      </c>
      <c r="O3420" s="3">
        <f t="shared" si="274"/>
        <v>3</v>
      </c>
      <c r="P3420" s="2" t="str">
        <f t="shared" si="276"/>
        <v>WD</v>
      </c>
    </row>
    <row r="3421" spans="12:16" x14ac:dyDescent="0.2">
      <c r="L3421" s="99">
        <f t="shared" si="272"/>
        <v>45210</v>
      </c>
      <c r="M3421" s="3">
        <f t="shared" si="275"/>
        <v>10</v>
      </c>
      <c r="N3421" s="3">
        <f t="shared" si="273"/>
        <v>2023</v>
      </c>
      <c r="O3421" s="3">
        <f t="shared" si="274"/>
        <v>4</v>
      </c>
      <c r="P3421" s="2" t="str">
        <f t="shared" si="276"/>
        <v>WD</v>
      </c>
    </row>
    <row r="3422" spans="12:16" x14ac:dyDescent="0.2">
      <c r="L3422" s="99">
        <f t="shared" si="272"/>
        <v>45211</v>
      </c>
      <c r="M3422" s="3">
        <f t="shared" si="275"/>
        <v>10</v>
      </c>
      <c r="N3422" s="3">
        <f t="shared" si="273"/>
        <v>2023</v>
      </c>
      <c r="O3422" s="3">
        <f t="shared" si="274"/>
        <v>5</v>
      </c>
      <c r="P3422" s="2" t="str">
        <f t="shared" si="276"/>
        <v>WD</v>
      </c>
    </row>
    <row r="3423" spans="12:16" x14ac:dyDescent="0.2">
      <c r="L3423" s="99">
        <f t="shared" si="272"/>
        <v>45212</v>
      </c>
      <c r="M3423" s="3">
        <f t="shared" si="275"/>
        <v>10</v>
      </c>
      <c r="N3423" s="3">
        <f t="shared" si="273"/>
        <v>2023</v>
      </c>
      <c r="O3423" s="3">
        <f t="shared" si="274"/>
        <v>6</v>
      </c>
      <c r="P3423" s="2" t="str">
        <f t="shared" si="276"/>
        <v>WD</v>
      </c>
    </row>
    <row r="3424" spans="12:16" x14ac:dyDescent="0.2">
      <c r="L3424" s="99">
        <f t="shared" si="272"/>
        <v>45213</v>
      </c>
      <c r="M3424" s="3">
        <f t="shared" si="275"/>
        <v>10</v>
      </c>
      <c r="N3424" s="3">
        <f t="shared" si="273"/>
        <v>2023</v>
      </c>
      <c r="O3424" s="3">
        <f t="shared" si="274"/>
        <v>7</v>
      </c>
      <c r="P3424" s="2" t="str">
        <f t="shared" si="276"/>
        <v>WE</v>
      </c>
    </row>
    <row r="3425" spans="12:16" x14ac:dyDescent="0.2">
      <c r="L3425" s="99">
        <f t="shared" si="272"/>
        <v>45214</v>
      </c>
      <c r="M3425" s="3">
        <f t="shared" si="275"/>
        <v>10</v>
      </c>
      <c r="N3425" s="3">
        <f t="shared" si="273"/>
        <v>2023</v>
      </c>
      <c r="O3425" s="3">
        <f t="shared" si="274"/>
        <v>1</v>
      </c>
      <c r="P3425" s="2" t="str">
        <f t="shared" si="276"/>
        <v>WE</v>
      </c>
    </row>
    <row r="3426" spans="12:16" x14ac:dyDescent="0.2">
      <c r="L3426" s="99">
        <f t="shared" si="272"/>
        <v>45215</v>
      </c>
      <c r="M3426" s="3">
        <f t="shared" si="275"/>
        <v>10</v>
      </c>
      <c r="N3426" s="3">
        <f t="shared" si="273"/>
        <v>2023</v>
      </c>
      <c r="O3426" s="3">
        <f t="shared" si="274"/>
        <v>2</v>
      </c>
      <c r="P3426" s="2" t="str">
        <f t="shared" si="276"/>
        <v>WD</v>
      </c>
    </row>
    <row r="3427" spans="12:16" x14ac:dyDescent="0.2">
      <c r="L3427" s="99">
        <f t="shared" si="272"/>
        <v>45216</v>
      </c>
      <c r="M3427" s="3">
        <f t="shared" si="275"/>
        <v>10</v>
      </c>
      <c r="N3427" s="3">
        <f t="shared" si="273"/>
        <v>2023</v>
      </c>
      <c r="O3427" s="3">
        <f t="shared" si="274"/>
        <v>3</v>
      </c>
      <c r="P3427" s="2" t="str">
        <f t="shared" si="276"/>
        <v>WD</v>
      </c>
    </row>
    <row r="3428" spans="12:16" x14ac:dyDescent="0.2">
      <c r="L3428" s="99">
        <f t="shared" si="272"/>
        <v>45217</v>
      </c>
      <c r="M3428" s="3">
        <f t="shared" si="275"/>
        <v>10</v>
      </c>
      <c r="N3428" s="3">
        <f t="shared" si="273"/>
        <v>2023</v>
      </c>
      <c r="O3428" s="3">
        <f t="shared" si="274"/>
        <v>4</v>
      </c>
      <c r="P3428" s="2" t="str">
        <f t="shared" si="276"/>
        <v>WD</v>
      </c>
    </row>
    <row r="3429" spans="12:16" x14ac:dyDescent="0.2">
      <c r="L3429" s="99">
        <f t="shared" si="272"/>
        <v>45218</v>
      </c>
      <c r="M3429" s="3">
        <f t="shared" si="275"/>
        <v>10</v>
      </c>
      <c r="N3429" s="3">
        <f t="shared" si="273"/>
        <v>2023</v>
      </c>
      <c r="O3429" s="3">
        <f t="shared" si="274"/>
        <v>5</v>
      </c>
      <c r="P3429" s="2" t="str">
        <f t="shared" si="276"/>
        <v>WD</v>
      </c>
    </row>
    <row r="3430" spans="12:16" x14ac:dyDescent="0.2">
      <c r="L3430" s="99">
        <f t="shared" si="272"/>
        <v>45219</v>
      </c>
      <c r="M3430" s="3">
        <f t="shared" si="275"/>
        <v>10</v>
      </c>
      <c r="N3430" s="3">
        <f t="shared" si="273"/>
        <v>2023</v>
      </c>
      <c r="O3430" s="3">
        <f t="shared" si="274"/>
        <v>6</v>
      </c>
      <c r="P3430" s="2" t="str">
        <f t="shared" si="276"/>
        <v>WD</v>
      </c>
    </row>
    <row r="3431" spans="12:16" x14ac:dyDescent="0.2">
      <c r="L3431" s="99">
        <f t="shared" si="272"/>
        <v>45220</v>
      </c>
      <c r="M3431" s="3">
        <f t="shared" si="275"/>
        <v>10</v>
      </c>
      <c r="N3431" s="3">
        <f t="shared" si="273"/>
        <v>2023</v>
      </c>
      <c r="O3431" s="3">
        <f t="shared" si="274"/>
        <v>7</v>
      </c>
      <c r="P3431" s="2" t="str">
        <f t="shared" si="276"/>
        <v>WE</v>
      </c>
    </row>
    <row r="3432" spans="12:16" x14ac:dyDescent="0.2">
      <c r="L3432" s="99">
        <f t="shared" si="272"/>
        <v>45221</v>
      </c>
      <c r="M3432" s="3">
        <f t="shared" si="275"/>
        <v>10</v>
      </c>
      <c r="N3432" s="3">
        <f t="shared" si="273"/>
        <v>2023</v>
      </c>
      <c r="O3432" s="3">
        <f t="shared" si="274"/>
        <v>1</v>
      </c>
      <c r="P3432" s="2" t="str">
        <f t="shared" si="276"/>
        <v>WE</v>
      </c>
    </row>
    <row r="3433" spans="12:16" x14ac:dyDescent="0.2">
      <c r="L3433" s="99">
        <f t="shared" si="272"/>
        <v>45222</v>
      </c>
      <c r="M3433" s="3">
        <f t="shared" si="275"/>
        <v>10</v>
      </c>
      <c r="N3433" s="3">
        <f t="shared" si="273"/>
        <v>2023</v>
      </c>
      <c r="O3433" s="3">
        <f t="shared" si="274"/>
        <v>2</v>
      </c>
      <c r="P3433" s="2" t="str">
        <f t="shared" si="276"/>
        <v>WD</v>
      </c>
    </row>
    <row r="3434" spans="12:16" x14ac:dyDescent="0.2">
      <c r="L3434" s="99">
        <f t="shared" si="272"/>
        <v>45223</v>
      </c>
      <c r="M3434" s="3">
        <f t="shared" si="275"/>
        <v>10</v>
      </c>
      <c r="N3434" s="3">
        <f t="shared" si="273"/>
        <v>2023</v>
      </c>
      <c r="O3434" s="3">
        <f t="shared" si="274"/>
        <v>3</v>
      </c>
      <c r="P3434" s="2" t="str">
        <f t="shared" si="276"/>
        <v>WD</v>
      </c>
    </row>
    <row r="3435" spans="12:16" x14ac:dyDescent="0.2">
      <c r="L3435" s="99">
        <f t="shared" si="272"/>
        <v>45224</v>
      </c>
      <c r="M3435" s="3">
        <f t="shared" si="275"/>
        <v>10</v>
      </c>
      <c r="N3435" s="3">
        <f t="shared" si="273"/>
        <v>2023</v>
      </c>
      <c r="O3435" s="3">
        <f t="shared" si="274"/>
        <v>4</v>
      </c>
      <c r="P3435" s="2" t="str">
        <f t="shared" si="276"/>
        <v>WD</v>
      </c>
    </row>
    <row r="3436" spans="12:16" x14ac:dyDescent="0.2">
      <c r="L3436" s="99">
        <f t="shared" si="272"/>
        <v>45225</v>
      </c>
      <c r="M3436" s="3">
        <f t="shared" si="275"/>
        <v>10</v>
      </c>
      <c r="N3436" s="3">
        <f t="shared" si="273"/>
        <v>2023</v>
      </c>
      <c r="O3436" s="3">
        <f t="shared" si="274"/>
        <v>5</v>
      </c>
      <c r="P3436" s="2" t="str">
        <f t="shared" si="276"/>
        <v>WD</v>
      </c>
    </row>
    <row r="3437" spans="12:16" x14ac:dyDescent="0.2">
      <c r="L3437" s="99">
        <f t="shared" si="272"/>
        <v>45226</v>
      </c>
      <c r="M3437" s="3">
        <f t="shared" si="275"/>
        <v>10</v>
      </c>
      <c r="N3437" s="3">
        <f t="shared" si="273"/>
        <v>2023</v>
      </c>
      <c r="O3437" s="3">
        <f t="shared" si="274"/>
        <v>6</v>
      </c>
      <c r="P3437" s="2" t="str">
        <f t="shared" si="276"/>
        <v>WD</v>
      </c>
    </row>
    <row r="3438" spans="12:16" x14ac:dyDescent="0.2">
      <c r="L3438" s="99">
        <f t="shared" si="272"/>
        <v>45227</v>
      </c>
      <c r="M3438" s="3">
        <f t="shared" si="275"/>
        <v>10</v>
      </c>
      <c r="N3438" s="3">
        <f t="shared" si="273"/>
        <v>2023</v>
      </c>
      <c r="O3438" s="3">
        <f t="shared" si="274"/>
        <v>7</v>
      </c>
      <c r="P3438" s="2" t="str">
        <f t="shared" si="276"/>
        <v>WE</v>
      </c>
    </row>
    <row r="3439" spans="12:16" x14ac:dyDescent="0.2">
      <c r="L3439" s="99">
        <f t="shared" si="272"/>
        <v>45228</v>
      </c>
      <c r="M3439" s="3">
        <f t="shared" si="275"/>
        <v>10</v>
      </c>
      <c r="N3439" s="3">
        <f t="shared" si="273"/>
        <v>2023</v>
      </c>
      <c r="O3439" s="3">
        <f t="shared" si="274"/>
        <v>1</v>
      </c>
      <c r="P3439" s="2" t="str">
        <f t="shared" si="276"/>
        <v>WE</v>
      </c>
    </row>
    <row r="3440" spans="12:16" x14ac:dyDescent="0.2">
      <c r="L3440" s="99">
        <f t="shared" si="272"/>
        <v>45229</v>
      </c>
      <c r="M3440" s="3">
        <f t="shared" si="275"/>
        <v>10</v>
      </c>
      <c r="N3440" s="3">
        <f t="shared" si="273"/>
        <v>2023</v>
      </c>
      <c r="O3440" s="3">
        <f t="shared" si="274"/>
        <v>2</v>
      </c>
      <c r="P3440" s="2" t="str">
        <f t="shared" si="276"/>
        <v>WD</v>
      </c>
    </row>
    <row r="3441" spans="12:16" x14ac:dyDescent="0.2">
      <c r="L3441" s="99">
        <f t="shared" si="272"/>
        <v>45230</v>
      </c>
      <c r="M3441" s="3">
        <f t="shared" si="275"/>
        <v>10</v>
      </c>
      <c r="N3441" s="3">
        <f t="shared" si="273"/>
        <v>2023</v>
      </c>
      <c r="O3441" s="3">
        <f t="shared" si="274"/>
        <v>3</v>
      </c>
      <c r="P3441" s="2" t="str">
        <f t="shared" si="276"/>
        <v>WD</v>
      </c>
    </row>
    <row r="3442" spans="12:16" x14ac:dyDescent="0.2">
      <c r="L3442" s="99">
        <f t="shared" si="272"/>
        <v>45231</v>
      </c>
      <c r="M3442" s="3">
        <f t="shared" si="275"/>
        <v>11</v>
      </c>
      <c r="N3442" s="3">
        <f t="shared" si="273"/>
        <v>2023</v>
      </c>
      <c r="O3442" s="3">
        <f t="shared" si="274"/>
        <v>4</v>
      </c>
      <c r="P3442" s="2" t="str">
        <f t="shared" si="276"/>
        <v>WD</v>
      </c>
    </row>
    <row r="3443" spans="12:16" x14ac:dyDescent="0.2">
      <c r="L3443" s="99">
        <f t="shared" si="272"/>
        <v>45232</v>
      </c>
      <c r="M3443" s="3">
        <f t="shared" si="275"/>
        <v>11</v>
      </c>
      <c r="N3443" s="3">
        <f t="shared" si="273"/>
        <v>2023</v>
      </c>
      <c r="O3443" s="3">
        <f t="shared" si="274"/>
        <v>5</v>
      </c>
      <c r="P3443" s="2" t="str">
        <f t="shared" si="276"/>
        <v>WD</v>
      </c>
    </row>
    <row r="3444" spans="12:16" x14ac:dyDescent="0.2">
      <c r="L3444" s="99">
        <f t="shared" ref="L3444:L3507" si="277">+L3443+1</f>
        <v>45233</v>
      </c>
      <c r="M3444" s="3">
        <f t="shared" si="275"/>
        <v>11</v>
      </c>
      <c r="N3444" s="3">
        <f t="shared" si="273"/>
        <v>2023</v>
      </c>
      <c r="O3444" s="3">
        <f t="shared" si="274"/>
        <v>6</v>
      </c>
      <c r="P3444" s="2" t="str">
        <f t="shared" si="276"/>
        <v>WD</v>
      </c>
    </row>
    <row r="3445" spans="12:16" x14ac:dyDescent="0.2">
      <c r="L3445" s="99">
        <f t="shared" si="277"/>
        <v>45234</v>
      </c>
      <c r="M3445" s="3">
        <f t="shared" si="275"/>
        <v>11</v>
      </c>
      <c r="N3445" s="3">
        <f t="shared" si="273"/>
        <v>2023</v>
      </c>
      <c r="O3445" s="3">
        <f t="shared" si="274"/>
        <v>7</v>
      </c>
      <c r="P3445" s="2" t="str">
        <f t="shared" si="276"/>
        <v>WE</v>
      </c>
    </row>
    <row r="3446" spans="12:16" x14ac:dyDescent="0.2">
      <c r="L3446" s="99">
        <f t="shared" si="277"/>
        <v>45235</v>
      </c>
      <c r="M3446" s="3">
        <f t="shared" si="275"/>
        <v>11</v>
      </c>
      <c r="N3446" s="3">
        <f t="shared" si="273"/>
        <v>2023</v>
      </c>
      <c r="O3446" s="3">
        <f t="shared" si="274"/>
        <v>1</v>
      </c>
      <c r="P3446" s="2" t="str">
        <f t="shared" si="276"/>
        <v>WE</v>
      </c>
    </row>
    <row r="3447" spans="12:16" x14ac:dyDescent="0.2">
      <c r="L3447" s="99">
        <f t="shared" si="277"/>
        <v>45236</v>
      </c>
      <c r="M3447" s="3">
        <f t="shared" si="275"/>
        <v>11</v>
      </c>
      <c r="N3447" s="3">
        <f t="shared" si="273"/>
        <v>2023</v>
      </c>
      <c r="O3447" s="3">
        <f t="shared" si="274"/>
        <v>2</v>
      </c>
      <c r="P3447" s="2" t="str">
        <f t="shared" si="276"/>
        <v>WD</v>
      </c>
    </row>
    <row r="3448" spans="12:16" x14ac:dyDescent="0.2">
      <c r="L3448" s="99">
        <f t="shared" si="277"/>
        <v>45237</v>
      </c>
      <c r="M3448" s="3">
        <f t="shared" si="275"/>
        <v>11</v>
      </c>
      <c r="N3448" s="3">
        <f t="shared" si="273"/>
        <v>2023</v>
      </c>
      <c r="O3448" s="3">
        <f t="shared" si="274"/>
        <v>3</v>
      </c>
      <c r="P3448" s="2" t="str">
        <f t="shared" si="276"/>
        <v>WD</v>
      </c>
    </row>
    <row r="3449" spans="12:16" x14ac:dyDescent="0.2">
      <c r="L3449" s="99">
        <f t="shared" si="277"/>
        <v>45238</v>
      </c>
      <c r="M3449" s="3">
        <f t="shared" si="275"/>
        <v>11</v>
      </c>
      <c r="N3449" s="3">
        <f t="shared" si="273"/>
        <v>2023</v>
      </c>
      <c r="O3449" s="3">
        <f t="shared" si="274"/>
        <v>4</v>
      </c>
      <c r="P3449" s="2" t="str">
        <f t="shared" si="276"/>
        <v>WD</v>
      </c>
    </row>
    <row r="3450" spans="12:16" x14ac:dyDescent="0.2">
      <c r="L3450" s="99">
        <f t="shared" si="277"/>
        <v>45239</v>
      </c>
      <c r="M3450" s="3">
        <f t="shared" si="275"/>
        <v>11</v>
      </c>
      <c r="N3450" s="3">
        <f t="shared" si="273"/>
        <v>2023</v>
      </c>
      <c r="O3450" s="3">
        <f t="shared" si="274"/>
        <v>5</v>
      </c>
      <c r="P3450" s="2" t="str">
        <f t="shared" si="276"/>
        <v>WD</v>
      </c>
    </row>
    <row r="3451" spans="12:16" x14ac:dyDescent="0.2">
      <c r="L3451" s="99">
        <f t="shared" si="277"/>
        <v>45240</v>
      </c>
      <c r="M3451" s="3">
        <f t="shared" si="275"/>
        <v>11</v>
      </c>
      <c r="N3451" s="3">
        <f t="shared" si="273"/>
        <v>2023</v>
      </c>
      <c r="O3451" s="3">
        <f t="shared" si="274"/>
        <v>6</v>
      </c>
      <c r="P3451" s="2" t="str">
        <f t="shared" si="276"/>
        <v>WD</v>
      </c>
    </row>
    <row r="3452" spans="12:16" x14ac:dyDescent="0.2">
      <c r="L3452" s="99">
        <f t="shared" si="277"/>
        <v>45241</v>
      </c>
      <c r="M3452" s="3">
        <f t="shared" si="275"/>
        <v>11</v>
      </c>
      <c r="N3452" s="3">
        <f t="shared" si="273"/>
        <v>2023</v>
      </c>
      <c r="O3452" s="3">
        <f t="shared" si="274"/>
        <v>7</v>
      </c>
      <c r="P3452" s="2" t="str">
        <f t="shared" si="276"/>
        <v>WE</v>
      </c>
    </row>
    <row r="3453" spans="12:16" x14ac:dyDescent="0.2">
      <c r="L3453" s="99">
        <f t="shared" si="277"/>
        <v>45242</v>
      </c>
      <c r="M3453" s="3">
        <f t="shared" si="275"/>
        <v>11</v>
      </c>
      <c r="N3453" s="3">
        <f t="shared" si="273"/>
        <v>2023</v>
      </c>
      <c r="O3453" s="3">
        <f t="shared" si="274"/>
        <v>1</v>
      </c>
      <c r="P3453" s="2" t="str">
        <f t="shared" si="276"/>
        <v>WE</v>
      </c>
    </row>
    <row r="3454" spans="12:16" x14ac:dyDescent="0.2">
      <c r="L3454" s="99">
        <f t="shared" si="277"/>
        <v>45243</v>
      </c>
      <c r="M3454" s="3">
        <f t="shared" si="275"/>
        <v>11</v>
      </c>
      <c r="N3454" s="3">
        <f t="shared" si="273"/>
        <v>2023</v>
      </c>
      <c r="O3454" s="3">
        <f t="shared" si="274"/>
        <v>2</v>
      </c>
      <c r="P3454" s="2" t="str">
        <f t="shared" si="276"/>
        <v>WD</v>
      </c>
    </row>
    <row r="3455" spans="12:16" x14ac:dyDescent="0.2">
      <c r="L3455" s="99">
        <f t="shared" si="277"/>
        <v>45244</v>
      </c>
      <c r="M3455" s="3">
        <f t="shared" si="275"/>
        <v>11</v>
      </c>
      <c r="N3455" s="3">
        <f t="shared" ref="N3455:N3518" si="278">YEAR(L3455)</f>
        <v>2023</v>
      </c>
      <c r="O3455" s="3">
        <f t="shared" ref="O3455:O3518" si="279">WEEKDAY(L3455)</f>
        <v>3</v>
      </c>
      <c r="P3455" s="2" t="str">
        <f t="shared" si="276"/>
        <v>WD</v>
      </c>
    </row>
    <row r="3456" spans="12:16" x14ac:dyDescent="0.2">
      <c r="L3456" s="99">
        <f t="shared" si="277"/>
        <v>45245</v>
      </c>
      <c r="M3456" s="3">
        <f t="shared" si="275"/>
        <v>11</v>
      </c>
      <c r="N3456" s="3">
        <f t="shared" si="278"/>
        <v>2023</v>
      </c>
      <c r="O3456" s="3">
        <f t="shared" si="279"/>
        <v>4</v>
      </c>
      <c r="P3456" s="2" t="str">
        <f t="shared" si="276"/>
        <v>WD</v>
      </c>
    </row>
    <row r="3457" spans="12:16" x14ac:dyDescent="0.2">
      <c r="L3457" s="99">
        <f t="shared" si="277"/>
        <v>45246</v>
      </c>
      <c r="M3457" s="3">
        <f t="shared" si="275"/>
        <v>11</v>
      </c>
      <c r="N3457" s="3">
        <f t="shared" si="278"/>
        <v>2023</v>
      </c>
      <c r="O3457" s="3">
        <f t="shared" si="279"/>
        <v>5</v>
      </c>
      <c r="P3457" s="2" t="str">
        <f t="shared" si="276"/>
        <v>WD</v>
      </c>
    </row>
    <row r="3458" spans="12:16" x14ac:dyDescent="0.2">
      <c r="L3458" s="99">
        <f t="shared" si="277"/>
        <v>45247</v>
      </c>
      <c r="M3458" s="3">
        <f t="shared" si="275"/>
        <v>11</v>
      </c>
      <c r="N3458" s="3">
        <f t="shared" si="278"/>
        <v>2023</v>
      </c>
      <c r="O3458" s="3">
        <f t="shared" si="279"/>
        <v>6</v>
      </c>
      <c r="P3458" s="2" t="str">
        <f t="shared" si="276"/>
        <v>WD</v>
      </c>
    </row>
    <row r="3459" spans="12:16" x14ac:dyDescent="0.2">
      <c r="L3459" s="99">
        <f t="shared" si="277"/>
        <v>45248</v>
      </c>
      <c r="M3459" s="3">
        <f t="shared" ref="M3459:M3522" si="280">MONTH(L3459)</f>
        <v>11</v>
      </c>
      <c r="N3459" s="3">
        <f t="shared" si="278"/>
        <v>2023</v>
      </c>
      <c r="O3459" s="3">
        <f t="shared" si="279"/>
        <v>7</v>
      </c>
      <c r="P3459" s="2" t="str">
        <f t="shared" ref="P3459:P3522" si="281">IF(O3459=1,"WE",IF(O3459=7,"WE","WD"))</f>
        <v>WE</v>
      </c>
    </row>
    <row r="3460" spans="12:16" x14ac:dyDescent="0.2">
      <c r="L3460" s="99">
        <f t="shared" si="277"/>
        <v>45249</v>
      </c>
      <c r="M3460" s="3">
        <f t="shared" si="280"/>
        <v>11</v>
      </c>
      <c r="N3460" s="3">
        <f t="shared" si="278"/>
        <v>2023</v>
      </c>
      <c r="O3460" s="3">
        <f t="shared" si="279"/>
        <v>1</v>
      </c>
      <c r="P3460" s="2" t="str">
        <f t="shared" si="281"/>
        <v>WE</v>
      </c>
    </row>
    <row r="3461" spans="12:16" x14ac:dyDescent="0.2">
      <c r="L3461" s="99">
        <f t="shared" si="277"/>
        <v>45250</v>
      </c>
      <c r="M3461" s="3">
        <f t="shared" si="280"/>
        <v>11</v>
      </c>
      <c r="N3461" s="3">
        <f t="shared" si="278"/>
        <v>2023</v>
      </c>
      <c r="O3461" s="3">
        <f t="shared" si="279"/>
        <v>2</v>
      </c>
      <c r="P3461" s="2" t="str">
        <f t="shared" si="281"/>
        <v>WD</v>
      </c>
    </row>
    <row r="3462" spans="12:16" x14ac:dyDescent="0.2">
      <c r="L3462" s="99">
        <f t="shared" si="277"/>
        <v>45251</v>
      </c>
      <c r="M3462" s="3">
        <f t="shared" si="280"/>
        <v>11</v>
      </c>
      <c r="N3462" s="3">
        <f t="shared" si="278"/>
        <v>2023</v>
      </c>
      <c r="O3462" s="3">
        <f t="shared" si="279"/>
        <v>3</v>
      </c>
      <c r="P3462" s="2" t="str">
        <f t="shared" si="281"/>
        <v>WD</v>
      </c>
    </row>
    <row r="3463" spans="12:16" x14ac:dyDescent="0.2">
      <c r="L3463" s="99">
        <f t="shared" si="277"/>
        <v>45252</v>
      </c>
      <c r="M3463" s="3">
        <f t="shared" si="280"/>
        <v>11</v>
      </c>
      <c r="N3463" s="3">
        <f t="shared" si="278"/>
        <v>2023</v>
      </c>
      <c r="O3463" s="3">
        <f t="shared" si="279"/>
        <v>4</v>
      </c>
      <c r="P3463" s="2" t="str">
        <f t="shared" si="281"/>
        <v>WD</v>
      </c>
    </row>
    <row r="3464" spans="12:16" x14ac:dyDescent="0.2">
      <c r="L3464" s="99">
        <f t="shared" si="277"/>
        <v>45253</v>
      </c>
      <c r="M3464" s="3">
        <f t="shared" si="280"/>
        <v>11</v>
      </c>
      <c r="N3464" s="3">
        <f t="shared" si="278"/>
        <v>2023</v>
      </c>
      <c r="O3464" s="3">
        <f t="shared" si="279"/>
        <v>5</v>
      </c>
      <c r="P3464" s="2" t="str">
        <f t="shared" si="281"/>
        <v>WD</v>
      </c>
    </row>
    <row r="3465" spans="12:16" x14ac:dyDescent="0.2">
      <c r="L3465" s="99">
        <f t="shared" si="277"/>
        <v>45254</v>
      </c>
      <c r="M3465" s="3">
        <f t="shared" si="280"/>
        <v>11</v>
      </c>
      <c r="N3465" s="3">
        <f t="shared" si="278"/>
        <v>2023</v>
      </c>
      <c r="O3465" s="3">
        <f t="shared" si="279"/>
        <v>6</v>
      </c>
      <c r="P3465" s="2" t="str">
        <f t="shared" si="281"/>
        <v>WD</v>
      </c>
    </row>
    <row r="3466" spans="12:16" x14ac:dyDescent="0.2">
      <c r="L3466" s="99">
        <f t="shared" si="277"/>
        <v>45255</v>
      </c>
      <c r="M3466" s="3">
        <f t="shared" si="280"/>
        <v>11</v>
      </c>
      <c r="N3466" s="3">
        <f t="shared" si="278"/>
        <v>2023</v>
      </c>
      <c r="O3466" s="3">
        <f t="shared" si="279"/>
        <v>7</v>
      </c>
      <c r="P3466" s="2" t="str">
        <f t="shared" si="281"/>
        <v>WE</v>
      </c>
    </row>
    <row r="3467" spans="12:16" x14ac:dyDescent="0.2">
      <c r="L3467" s="99">
        <f t="shared" si="277"/>
        <v>45256</v>
      </c>
      <c r="M3467" s="3">
        <f t="shared" si="280"/>
        <v>11</v>
      </c>
      <c r="N3467" s="3">
        <f t="shared" si="278"/>
        <v>2023</v>
      </c>
      <c r="O3467" s="3">
        <f t="shared" si="279"/>
        <v>1</v>
      </c>
      <c r="P3467" s="2" t="str">
        <f t="shared" si="281"/>
        <v>WE</v>
      </c>
    </row>
    <row r="3468" spans="12:16" x14ac:dyDescent="0.2">
      <c r="L3468" s="99">
        <f t="shared" si="277"/>
        <v>45257</v>
      </c>
      <c r="M3468" s="3">
        <f t="shared" si="280"/>
        <v>11</v>
      </c>
      <c r="N3468" s="3">
        <f t="shared" si="278"/>
        <v>2023</v>
      </c>
      <c r="O3468" s="3">
        <f t="shared" si="279"/>
        <v>2</v>
      </c>
      <c r="P3468" s="2" t="str">
        <f t="shared" si="281"/>
        <v>WD</v>
      </c>
    </row>
    <row r="3469" spans="12:16" x14ac:dyDescent="0.2">
      <c r="L3469" s="99">
        <f t="shared" si="277"/>
        <v>45258</v>
      </c>
      <c r="M3469" s="3">
        <f t="shared" si="280"/>
        <v>11</v>
      </c>
      <c r="N3469" s="3">
        <f t="shared" si="278"/>
        <v>2023</v>
      </c>
      <c r="O3469" s="3">
        <f t="shared" si="279"/>
        <v>3</v>
      </c>
      <c r="P3469" s="2" t="str">
        <f t="shared" si="281"/>
        <v>WD</v>
      </c>
    </row>
    <row r="3470" spans="12:16" x14ac:dyDescent="0.2">
      <c r="L3470" s="99">
        <f t="shared" si="277"/>
        <v>45259</v>
      </c>
      <c r="M3470" s="3">
        <f t="shared" si="280"/>
        <v>11</v>
      </c>
      <c r="N3470" s="3">
        <f t="shared" si="278"/>
        <v>2023</v>
      </c>
      <c r="O3470" s="3">
        <f t="shared" si="279"/>
        <v>4</v>
      </c>
      <c r="P3470" s="2" t="str">
        <f t="shared" si="281"/>
        <v>WD</v>
      </c>
    </row>
    <row r="3471" spans="12:16" x14ac:dyDescent="0.2">
      <c r="L3471" s="99">
        <f t="shared" si="277"/>
        <v>45260</v>
      </c>
      <c r="M3471" s="3">
        <f t="shared" si="280"/>
        <v>11</v>
      </c>
      <c r="N3471" s="3">
        <f t="shared" si="278"/>
        <v>2023</v>
      </c>
      <c r="O3471" s="3">
        <f t="shared" si="279"/>
        <v>5</v>
      </c>
      <c r="P3471" s="2" t="str">
        <f t="shared" si="281"/>
        <v>WD</v>
      </c>
    </row>
    <row r="3472" spans="12:16" x14ac:dyDescent="0.2">
      <c r="L3472" s="99">
        <f t="shared" si="277"/>
        <v>45261</v>
      </c>
      <c r="M3472" s="3">
        <f t="shared" si="280"/>
        <v>12</v>
      </c>
      <c r="N3472" s="3">
        <f t="shared" si="278"/>
        <v>2023</v>
      </c>
      <c r="O3472" s="3">
        <f t="shared" si="279"/>
        <v>6</v>
      </c>
      <c r="P3472" s="2" t="str">
        <f t="shared" si="281"/>
        <v>WD</v>
      </c>
    </row>
    <row r="3473" spans="12:16" x14ac:dyDescent="0.2">
      <c r="L3473" s="99">
        <f t="shared" si="277"/>
        <v>45262</v>
      </c>
      <c r="M3473" s="3">
        <f t="shared" si="280"/>
        <v>12</v>
      </c>
      <c r="N3473" s="3">
        <f t="shared" si="278"/>
        <v>2023</v>
      </c>
      <c r="O3473" s="3">
        <f t="shared" si="279"/>
        <v>7</v>
      </c>
      <c r="P3473" s="2" t="str">
        <f t="shared" si="281"/>
        <v>WE</v>
      </c>
    </row>
    <row r="3474" spans="12:16" x14ac:dyDescent="0.2">
      <c r="L3474" s="99">
        <f t="shared" si="277"/>
        <v>45263</v>
      </c>
      <c r="M3474" s="3">
        <f t="shared" si="280"/>
        <v>12</v>
      </c>
      <c r="N3474" s="3">
        <f t="shared" si="278"/>
        <v>2023</v>
      </c>
      <c r="O3474" s="3">
        <f t="shared" si="279"/>
        <v>1</v>
      </c>
      <c r="P3474" s="2" t="str">
        <f t="shared" si="281"/>
        <v>WE</v>
      </c>
    </row>
    <row r="3475" spans="12:16" x14ac:dyDescent="0.2">
      <c r="L3475" s="99">
        <f t="shared" si="277"/>
        <v>45264</v>
      </c>
      <c r="M3475" s="3">
        <f t="shared" si="280"/>
        <v>12</v>
      </c>
      <c r="N3475" s="3">
        <f t="shared" si="278"/>
        <v>2023</v>
      </c>
      <c r="O3475" s="3">
        <f t="shared" si="279"/>
        <v>2</v>
      </c>
      <c r="P3475" s="2" t="str">
        <f t="shared" si="281"/>
        <v>WD</v>
      </c>
    </row>
    <row r="3476" spans="12:16" x14ac:dyDescent="0.2">
      <c r="L3476" s="99">
        <f t="shared" si="277"/>
        <v>45265</v>
      </c>
      <c r="M3476" s="3">
        <f t="shared" si="280"/>
        <v>12</v>
      </c>
      <c r="N3476" s="3">
        <f t="shared" si="278"/>
        <v>2023</v>
      </c>
      <c r="O3476" s="3">
        <f t="shared" si="279"/>
        <v>3</v>
      </c>
      <c r="P3476" s="2" t="str">
        <f t="shared" si="281"/>
        <v>WD</v>
      </c>
    </row>
    <row r="3477" spans="12:16" x14ac:dyDescent="0.2">
      <c r="L3477" s="99">
        <f t="shared" si="277"/>
        <v>45266</v>
      </c>
      <c r="M3477" s="3">
        <f t="shared" si="280"/>
        <v>12</v>
      </c>
      <c r="N3477" s="3">
        <f t="shared" si="278"/>
        <v>2023</v>
      </c>
      <c r="O3477" s="3">
        <f t="shared" si="279"/>
        <v>4</v>
      </c>
      <c r="P3477" s="2" t="str">
        <f t="shared" si="281"/>
        <v>WD</v>
      </c>
    </row>
    <row r="3478" spans="12:16" x14ac:dyDescent="0.2">
      <c r="L3478" s="99">
        <f t="shared" si="277"/>
        <v>45267</v>
      </c>
      <c r="M3478" s="3">
        <f t="shared" si="280"/>
        <v>12</v>
      </c>
      <c r="N3478" s="3">
        <f t="shared" si="278"/>
        <v>2023</v>
      </c>
      <c r="O3478" s="3">
        <f t="shared" si="279"/>
        <v>5</v>
      </c>
      <c r="P3478" s="2" t="str">
        <f t="shared" si="281"/>
        <v>WD</v>
      </c>
    </row>
    <row r="3479" spans="12:16" x14ac:dyDescent="0.2">
      <c r="L3479" s="99">
        <f t="shared" si="277"/>
        <v>45268</v>
      </c>
      <c r="M3479" s="3">
        <f t="shared" si="280"/>
        <v>12</v>
      </c>
      <c r="N3479" s="3">
        <f t="shared" si="278"/>
        <v>2023</v>
      </c>
      <c r="O3479" s="3">
        <f t="shared" si="279"/>
        <v>6</v>
      </c>
      <c r="P3479" s="2" t="str">
        <f t="shared" si="281"/>
        <v>WD</v>
      </c>
    </row>
    <row r="3480" spans="12:16" x14ac:dyDescent="0.2">
      <c r="L3480" s="99">
        <f t="shared" si="277"/>
        <v>45269</v>
      </c>
      <c r="M3480" s="3">
        <f t="shared" si="280"/>
        <v>12</v>
      </c>
      <c r="N3480" s="3">
        <f t="shared" si="278"/>
        <v>2023</v>
      </c>
      <c r="O3480" s="3">
        <f t="shared" si="279"/>
        <v>7</v>
      </c>
      <c r="P3480" s="2" t="str">
        <f t="shared" si="281"/>
        <v>WE</v>
      </c>
    </row>
    <row r="3481" spans="12:16" x14ac:dyDescent="0.2">
      <c r="L3481" s="99">
        <f t="shared" si="277"/>
        <v>45270</v>
      </c>
      <c r="M3481" s="3">
        <f t="shared" si="280"/>
        <v>12</v>
      </c>
      <c r="N3481" s="3">
        <f t="shared" si="278"/>
        <v>2023</v>
      </c>
      <c r="O3481" s="3">
        <f t="shared" si="279"/>
        <v>1</v>
      </c>
      <c r="P3481" s="2" t="str">
        <f t="shared" si="281"/>
        <v>WE</v>
      </c>
    </row>
    <row r="3482" spans="12:16" x14ac:dyDescent="0.2">
      <c r="L3482" s="99">
        <f t="shared" si="277"/>
        <v>45271</v>
      </c>
      <c r="M3482" s="3">
        <f t="shared" si="280"/>
        <v>12</v>
      </c>
      <c r="N3482" s="3">
        <f t="shared" si="278"/>
        <v>2023</v>
      </c>
      <c r="O3482" s="3">
        <f t="shared" si="279"/>
        <v>2</v>
      </c>
      <c r="P3482" s="2" t="str">
        <f t="shared" si="281"/>
        <v>WD</v>
      </c>
    </row>
    <row r="3483" spans="12:16" x14ac:dyDescent="0.2">
      <c r="L3483" s="99">
        <f t="shared" si="277"/>
        <v>45272</v>
      </c>
      <c r="M3483" s="3">
        <f t="shared" si="280"/>
        <v>12</v>
      </c>
      <c r="N3483" s="3">
        <f t="shared" si="278"/>
        <v>2023</v>
      </c>
      <c r="O3483" s="3">
        <f t="shared" si="279"/>
        <v>3</v>
      </c>
      <c r="P3483" s="2" t="str">
        <f t="shared" si="281"/>
        <v>WD</v>
      </c>
    </row>
    <row r="3484" spans="12:16" x14ac:dyDescent="0.2">
      <c r="L3484" s="99">
        <f t="shared" si="277"/>
        <v>45273</v>
      </c>
      <c r="M3484" s="3">
        <f t="shared" si="280"/>
        <v>12</v>
      </c>
      <c r="N3484" s="3">
        <f t="shared" si="278"/>
        <v>2023</v>
      </c>
      <c r="O3484" s="3">
        <f t="shared" si="279"/>
        <v>4</v>
      </c>
      <c r="P3484" s="2" t="str">
        <f t="shared" si="281"/>
        <v>WD</v>
      </c>
    </row>
    <row r="3485" spans="12:16" x14ac:dyDescent="0.2">
      <c r="L3485" s="99">
        <f t="shared" si="277"/>
        <v>45274</v>
      </c>
      <c r="M3485" s="3">
        <f t="shared" si="280"/>
        <v>12</v>
      </c>
      <c r="N3485" s="3">
        <f t="shared" si="278"/>
        <v>2023</v>
      </c>
      <c r="O3485" s="3">
        <f t="shared" si="279"/>
        <v>5</v>
      </c>
      <c r="P3485" s="2" t="str">
        <f t="shared" si="281"/>
        <v>WD</v>
      </c>
    </row>
    <row r="3486" spans="12:16" x14ac:dyDescent="0.2">
      <c r="L3486" s="99">
        <f t="shared" si="277"/>
        <v>45275</v>
      </c>
      <c r="M3486" s="3">
        <f t="shared" si="280"/>
        <v>12</v>
      </c>
      <c r="N3486" s="3">
        <f t="shared" si="278"/>
        <v>2023</v>
      </c>
      <c r="O3486" s="3">
        <f t="shared" si="279"/>
        <v>6</v>
      </c>
      <c r="P3486" s="2" t="str">
        <f t="shared" si="281"/>
        <v>WD</v>
      </c>
    </row>
    <row r="3487" spans="12:16" x14ac:dyDescent="0.2">
      <c r="L3487" s="99">
        <f t="shared" si="277"/>
        <v>45276</v>
      </c>
      <c r="M3487" s="3">
        <f t="shared" si="280"/>
        <v>12</v>
      </c>
      <c r="N3487" s="3">
        <f t="shared" si="278"/>
        <v>2023</v>
      </c>
      <c r="O3487" s="3">
        <f t="shared" si="279"/>
        <v>7</v>
      </c>
      <c r="P3487" s="2" t="str">
        <f t="shared" si="281"/>
        <v>WE</v>
      </c>
    </row>
    <row r="3488" spans="12:16" x14ac:dyDescent="0.2">
      <c r="L3488" s="99">
        <f t="shared" si="277"/>
        <v>45277</v>
      </c>
      <c r="M3488" s="3">
        <f t="shared" si="280"/>
        <v>12</v>
      </c>
      <c r="N3488" s="3">
        <f t="shared" si="278"/>
        <v>2023</v>
      </c>
      <c r="O3488" s="3">
        <f t="shared" si="279"/>
        <v>1</v>
      </c>
      <c r="P3488" s="2" t="str">
        <f t="shared" si="281"/>
        <v>WE</v>
      </c>
    </row>
    <row r="3489" spans="12:16" x14ac:dyDescent="0.2">
      <c r="L3489" s="99">
        <f t="shared" si="277"/>
        <v>45278</v>
      </c>
      <c r="M3489" s="3">
        <f t="shared" si="280"/>
        <v>12</v>
      </c>
      <c r="N3489" s="3">
        <f t="shared" si="278"/>
        <v>2023</v>
      </c>
      <c r="O3489" s="3">
        <f t="shared" si="279"/>
        <v>2</v>
      </c>
      <c r="P3489" s="2" t="str">
        <f t="shared" si="281"/>
        <v>WD</v>
      </c>
    </row>
    <row r="3490" spans="12:16" x14ac:dyDescent="0.2">
      <c r="L3490" s="99">
        <f t="shared" si="277"/>
        <v>45279</v>
      </c>
      <c r="M3490" s="3">
        <f t="shared" si="280"/>
        <v>12</v>
      </c>
      <c r="N3490" s="3">
        <f t="shared" si="278"/>
        <v>2023</v>
      </c>
      <c r="O3490" s="3">
        <f t="shared" si="279"/>
        <v>3</v>
      </c>
      <c r="P3490" s="2" t="str">
        <f t="shared" si="281"/>
        <v>WD</v>
      </c>
    </row>
    <row r="3491" spans="12:16" x14ac:dyDescent="0.2">
      <c r="L3491" s="99">
        <f t="shared" si="277"/>
        <v>45280</v>
      </c>
      <c r="M3491" s="3">
        <f t="shared" si="280"/>
        <v>12</v>
      </c>
      <c r="N3491" s="3">
        <f t="shared" si="278"/>
        <v>2023</v>
      </c>
      <c r="O3491" s="3">
        <f t="shared" si="279"/>
        <v>4</v>
      </c>
      <c r="P3491" s="2" t="str">
        <f t="shared" si="281"/>
        <v>WD</v>
      </c>
    </row>
    <row r="3492" spans="12:16" x14ac:dyDescent="0.2">
      <c r="L3492" s="99">
        <f t="shared" si="277"/>
        <v>45281</v>
      </c>
      <c r="M3492" s="3">
        <f t="shared" si="280"/>
        <v>12</v>
      </c>
      <c r="N3492" s="3">
        <f t="shared" si="278"/>
        <v>2023</v>
      </c>
      <c r="O3492" s="3">
        <f t="shared" si="279"/>
        <v>5</v>
      </c>
      <c r="P3492" s="2" t="str">
        <f t="shared" si="281"/>
        <v>WD</v>
      </c>
    </row>
    <row r="3493" spans="12:16" x14ac:dyDescent="0.2">
      <c r="L3493" s="99">
        <f t="shared" si="277"/>
        <v>45282</v>
      </c>
      <c r="M3493" s="3">
        <f t="shared" si="280"/>
        <v>12</v>
      </c>
      <c r="N3493" s="3">
        <f t="shared" si="278"/>
        <v>2023</v>
      </c>
      <c r="O3493" s="3">
        <f t="shared" si="279"/>
        <v>6</v>
      </c>
      <c r="P3493" s="2" t="str">
        <f t="shared" si="281"/>
        <v>WD</v>
      </c>
    </row>
    <row r="3494" spans="12:16" x14ac:dyDescent="0.2">
      <c r="L3494" s="99">
        <f t="shared" si="277"/>
        <v>45283</v>
      </c>
      <c r="M3494" s="3">
        <f t="shared" si="280"/>
        <v>12</v>
      </c>
      <c r="N3494" s="3">
        <f t="shared" si="278"/>
        <v>2023</v>
      </c>
      <c r="O3494" s="3">
        <f t="shared" si="279"/>
        <v>7</v>
      </c>
      <c r="P3494" s="2" t="str">
        <f t="shared" si="281"/>
        <v>WE</v>
      </c>
    </row>
    <row r="3495" spans="12:16" x14ac:dyDescent="0.2">
      <c r="L3495" s="99">
        <f t="shared" si="277"/>
        <v>45284</v>
      </c>
      <c r="M3495" s="3">
        <f t="shared" si="280"/>
        <v>12</v>
      </c>
      <c r="N3495" s="3">
        <f t="shared" si="278"/>
        <v>2023</v>
      </c>
      <c r="O3495" s="3">
        <f t="shared" si="279"/>
        <v>1</v>
      </c>
      <c r="P3495" s="2" t="str">
        <f t="shared" si="281"/>
        <v>WE</v>
      </c>
    </row>
    <row r="3496" spans="12:16" x14ac:dyDescent="0.2">
      <c r="L3496" s="99">
        <f t="shared" si="277"/>
        <v>45285</v>
      </c>
      <c r="M3496" s="3">
        <f t="shared" si="280"/>
        <v>12</v>
      </c>
      <c r="N3496" s="3">
        <f t="shared" si="278"/>
        <v>2023</v>
      </c>
      <c r="O3496" s="3">
        <f t="shared" si="279"/>
        <v>2</v>
      </c>
      <c r="P3496" s="2" t="str">
        <f t="shared" si="281"/>
        <v>WD</v>
      </c>
    </row>
    <row r="3497" spans="12:16" x14ac:dyDescent="0.2">
      <c r="L3497" s="99">
        <f t="shared" si="277"/>
        <v>45286</v>
      </c>
      <c r="M3497" s="3">
        <f t="shared" si="280"/>
        <v>12</v>
      </c>
      <c r="N3497" s="3">
        <f t="shared" si="278"/>
        <v>2023</v>
      </c>
      <c r="O3497" s="3">
        <f t="shared" si="279"/>
        <v>3</v>
      </c>
      <c r="P3497" s="2" t="str">
        <f t="shared" si="281"/>
        <v>WD</v>
      </c>
    </row>
    <row r="3498" spans="12:16" x14ac:dyDescent="0.2">
      <c r="L3498" s="99">
        <f t="shared" si="277"/>
        <v>45287</v>
      </c>
      <c r="M3498" s="3">
        <f t="shared" si="280"/>
        <v>12</v>
      </c>
      <c r="N3498" s="3">
        <f t="shared" si="278"/>
        <v>2023</v>
      </c>
      <c r="O3498" s="3">
        <f t="shared" si="279"/>
        <v>4</v>
      </c>
      <c r="P3498" s="2" t="str">
        <f t="shared" si="281"/>
        <v>WD</v>
      </c>
    </row>
    <row r="3499" spans="12:16" x14ac:dyDescent="0.2">
      <c r="L3499" s="99">
        <f t="shared" si="277"/>
        <v>45288</v>
      </c>
      <c r="M3499" s="3">
        <f t="shared" si="280"/>
        <v>12</v>
      </c>
      <c r="N3499" s="3">
        <f t="shared" si="278"/>
        <v>2023</v>
      </c>
      <c r="O3499" s="3">
        <f t="shared" si="279"/>
        <v>5</v>
      </c>
      <c r="P3499" s="2" t="str">
        <f t="shared" si="281"/>
        <v>WD</v>
      </c>
    </row>
    <row r="3500" spans="12:16" x14ac:dyDescent="0.2">
      <c r="L3500" s="99">
        <f t="shared" si="277"/>
        <v>45289</v>
      </c>
      <c r="M3500" s="3">
        <f t="shared" si="280"/>
        <v>12</v>
      </c>
      <c r="N3500" s="3">
        <f t="shared" si="278"/>
        <v>2023</v>
      </c>
      <c r="O3500" s="3">
        <f t="shared" si="279"/>
        <v>6</v>
      </c>
      <c r="P3500" s="2" t="str">
        <f t="shared" si="281"/>
        <v>WD</v>
      </c>
    </row>
    <row r="3501" spans="12:16" x14ac:dyDescent="0.2">
      <c r="L3501" s="99">
        <f t="shared" si="277"/>
        <v>45290</v>
      </c>
      <c r="M3501" s="3">
        <f t="shared" si="280"/>
        <v>12</v>
      </c>
      <c r="N3501" s="3">
        <f t="shared" si="278"/>
        <v>2023</v>
      </c>
      <c r="O3501" s="3">
        <f t="shared" si="279"/>
        <v>7</v>
      </c>
      <c r="P3501" s="2" t="str">
        <f t="shared" si="281"/>
        <v>WE</v>
      </c>
    </row>
    <row r="3502" spans="12:16" x14ac:dyDescent="0.2">
      <c r="L3502" s="99">
        <f t="shared" si="277"/>
        <v>45291</v>
      </c>
      <c r="M3502" s="3">
        <f t="shared" si="280"/>
        <v>12</v>
      </c>
      <c r="N3502" s="3">
        <f t="shared" si="278"/>
        <v>2023</v>
      </c>
      <c r="O3502" s="3">
        <f t="shared" si="279"/>
        <v>1</v>
      </c>
      <c r="P3502" s="2" t="str">
        <f t="shared" si="281"/>
        <v>WE</v>
      </c>
    </row>
    <row r="3503" spans="12:16" x14ac:dyDescent="0.2">
      <c r="L3503" s="99">
        <f t="shared" si="277"/>
        <v>45292</v>
      </c>
      <c r="M3503" s="3">
        <f t="shared" si="280"/>
        <v>1</v>
      </c>
      <c r="N3503" s="3">
        <f t="shared" si="278"/>
        <v>2024</v>
      </c>
      <c r="O3503" s="3">
        <f t="shared" si="279"/>
        <v>2</v>
      </c>
      <c r="P3503" s="2" t="str">
        <f t="shared" si="281"/>
        <v>WD</v>
      </c>
    </row>
    <row r="3504" spans="12:16" x14ac:dyDescent="0.2">
      <c r="L3504" s="99">
        <f t="shared" si="277"/>
        <v>45293</v>
      </c>
      <c r="M3504" s="3">
        <f t="shared" si="280"/>
        <v>1</v>
      </c>
      <c r="N3504" s="3">
        <f t="shared" si="278"/>
        <v>2024</v>
      </c>
      <c r="O3504" s="3">
        <f t="shared" si="279"/>
        <v>3</v>
      </c>
      <c r="P3504" s="2" t="str">
        <f t="shared" si="281"/>
        <v>WD</v>
      </c>
    </row>
    <row r="3505" spans="12:16" x14ac:dyDescent="0.2">
      <c r="L3505" s="99">
        <f t="shared" si="277"/>
        <v>45294</v>
      </c>
      <c r="M3505" s="3">
        <f t="shared" si="280"/>
        <v>1</v>
      </c>
      <c r="N3505" s="3">
        <f t="shared" si="278"/>
        <v>2024</v>
      </c>
      <c r="O3505" s="3">
        <f t="shared" si="279"/>
        <v>4</v>
      </c>
      <c r="P3505" s="2" t="str">
        <f t="shared" si="281"/>
        <v>WD</v>
      </c>
    </row>
    <row r="3506" spans="12:16" x14ac:dyDescent="0.2">
      <c r="L3506" s="99">
        <f t="shared" si="277"/>
        <v>45295</v>
      </c>
      <c r="M3506" s="3">
        <f t="shared" si="280"/>
        <v>1</v>
      </c>
      <c r="N3506" s="3">
        <f t="shared" si="278"/>
        <v>2024</v>
      </c>
      <c r="O3506" s="3">
        <f t="shared" si="279"/>
        <v>5</v>
      </c>
      <c r="P3506" s="2" t="str">
        <f t="shared" si="281"/>
        <v>WD</v>
      </c>
    </row>
    <row r="3507" spans="12:16" x14ac:dyDescent="0.2">
      <c r="L3507" s="99">
        <f t="shared" si="277"/>
        <v>45296</v>
      </c>
      <c r="M3507" s="3">
        <f t="shared" si="280"/>
        <v>1</v>
      </c>
      <c r="N3507" s="3">
        <f t="shared" si="278"/>
        <v>2024</v>
      </c>
      <c r="O3507" s="3">
        <f t="shared" si="279"/>
        <v>6</v>
      </c>
      <c r="P3507" s="2" t="str">
        <f t="shared" si="281"/>
        <v>WD</v>
      </c>
    </row>
    <row r="3508" spans="12:16" x14ac:dyDescent="0.2">
      <c r="L3508" s="99">
        <f t="shared" ref="L3508:L3571" si="282">+L3507+1</f>
        <v>45297</v>
      </c>
      <c r="M3508" s="3">
        <f t="shared" si="280"/>
        <v>1</v>
      </c>
      <c r="N3508" s="3">
        <f t="shared" si="278"/>
        <v>2024</v>
      </c>
      <c r="O3508" s="3">
        <f t="shared" si="279"/>
        <v>7</v>
      </c>
      <c r="P3508" s="2" t="str">
        <f t="shared" si="281"/>
        <v>WE</v>
      </c>
    </row>
    <row r="3509" spans="12:16" x14ac:dyDescent="0.2">
      <c r="L3509" s="99">
        <f t="shared" si="282"/>
        <v>45298</v>
      </c>
      <c r="M3509" s="3">
        <f t="shared" si="280"/>
        <v>1</v>
      </c>
      <c r="N3509" s="3">
        <f t="shared" si="278"/>
        <v>2024</v>
      </c>
      <c r="O3509" s="3">
        <f t="shared" si="279"/>
        <v>1</v>
      </c>
      <c r="P3509" s="2" t="str">
        <f t="shared" si="281"/>
        <v>WE</v>
      </c>
    </row>
    <row r="3510" spans="12:16" x14ac:dyDescent="0.2">
      <c r="L3510" s="99">
        <f t="shared" si="282"/>
        <v>45299</v>
      </c>
      <c r="M3510" s="3">
        <f t="shared" si="280"/>
        <v>1</v>
      </c>
      <c r="N3510" s="3">
        <f t="shared" si="278"/>
        <v>2024</v>
      </c>
      <c r="O3510" s="3">
        <f t="shared" si="279"/>
        <v>2</v>
      </c>
      <c r="P3510" s="2" t="str">
        <f t="shared" si="281"/>
        <v>WD</v>
      </c>
    </row>
    <row r="3511" spans="12:16" x14ac:dyDescent="0.2">
      <c r="L3511" s="99">
        <f t="shared" si="282"/>
        <v>45300</v>
      </c>
      <c r="M3511" s="3">
        <f t="shared" si="280"/>
        <v>1</v>
      </c>
      <c r="N3511" s="3">
        <f t="shared" si="278"/>
        <v>2024</v>
      </c>
      <c r="O3511" s="3">
        <f t="shared" si="279"/>
        <v>3</v>
      </c>
      <c r="P3511" s="2" t="str">
        <f t="shared" si="281"/>
        <v>WD</v>
      </c>
    </row>
    <row r="3512" spans="12:16" x14ac:dyDescent="0.2">
      <c r="L3512" s="99">
        <f t="shared" si="282"/>
        <v>45301</v>
      </c>
      <c r="M3512" s="3">
        <f t="shared" si="280"/>
        <v>1</v>
      </c>
      <c r="N3512" s="3">
        <f t="shared" si="278"/>
        <v>2024</v>
      </c>
      <c r="O3512" s="3">
        <f t="shared" si="279"/>
        <v>4</v>
      </c>
      <c r="P3512" s="2" t="str">
        <f t="shared" si="281"/>
        <v>WD</v>
      </c>
    </row>
    <row r="3513" spans="12:16" x14ac:dyDescent="0.2">
      <c r="L3513" s="99">
        <f t="shared" si="282"/>
        <v>45302</v>
      </c>
      <c r="M3513" s="3">
        <f t="shared" si="280"/>
        <v>1</v>
      </c>
      <c r="N3513" s="3">
        <f t="shared" si="278"/>
        <v>2024</v>
      </c>
      <c r="O3513" s="3">
        <f t="shared" si="279"/>
        <v>5</v>
      </c>
      <c r="P3513" s="2" t="str">
        <f t="shared" si="281"/>
        <v>WD</v>
      </c>
    </row>
    <row r="3514" spans="12:16" x14ac:dyDescent="0.2">
      <c r="L3514" s="99">
        <f t="shared" si="282"/>
        <v>45303</v>
      </c>
      <c r="M3514" s="3">
        <f t="shared" si="280"/>
        <v>1</v>
      </c>
      <c r="N3514" s="3">
        <f t="shared" si="278"/>
        <v>2024</v>
      </c>
      <c r="O3514" s="3">
        <f t="shared" si="279"/>
        <v>6</v>
      </c>
      <c r="P3514" s="2" t="str">
        <f t="shared" si="281"/>
        <v>WD</v>
      </c>
    </row>
    <row r="3515" spans="12:16" x14ac:dyDescent="0.2">
      <c r="L3515" s="99">
        <f t="shared" si="282"/>
        <v>45304</v>
      </c>
      <c r="M3515" s="3">
        <f t="shared" si="280"/>
        <v>1</v>
      </c>
      <c r="N3515" s="3">
        <f t="shared" si="278"/>
        <v>2024</v>
      </c>
      <c r="O3515" s="3">
        <f t="shared" si="279"/>
        <v>7</v>
      </c>
      <c r="P3515" s="2" t="str">
        <f t="shared" si="281"/>
        <v>WE</v>
      </c>
    </row>
    <row r="3516" spans="12:16" x14ac:dyDescent="0.2">
      <c r="L3516" s="99">
        <f t="shared" si="282"/>
        <v>45305</v>
      </c>
      <c r="M3516" s="3">
        <f t="shared" si="280"/>
        <v>1</v>
      </c>
      <c r="N3516" s="3">
        <f t="shared" si="278"/>
        <v>2024</v>
      </c>
      <c r="O3516" s="3">
        <f t="shared" si="279"/>
        <v>1</v>
      </c>
      <c r="P3516" s="2" t="str">
        <f t="shared" si="281"/>
        <v>WE</v>
      </c>
    </row>
    <row r="3517" spans="12:16" x14ac:dyDescent="0.2">
      <c r="L3517" s="99">
        <f t="shared" si="282"/>
        <v>45306</v>
      </c>
      <c r="M3517" s="3">
        <f t="shared" si="280"/>
        <v>1</v>
      </c>
      <c r="N3517" s="3">
        <f t="shared" si="278"/>
        <v>2024</v>
      </c>
      <c r="O3517" s="3">
        <f t="shared" si="279"/>
        <v>2</v>
      </c>
      <c r="P3517" s="2" t="str">
        <f t="shared" si="281"/>
        <v>WD</v>
      </c>
    </row>
    <row r="3518" spans="12:16" x14ac:dyDescent="0.2">
      <c r="L3518" s="99">
        <f t="shared" si="282"/>
        <v>45307</v>
      </c>
      <c r="M3518" s="3">
        <f t="shared" si="280"/>
        <v>1</v>
      </c>
      <c r="N3518" s="3">
        <f t="shared" si="278"/>
        <v>2024</v>
      </c>
      <c r="O3518" s="3">
        <f t="shared" si="279"/>
        <v>3</v>
      </c>
      <c r="P3518" s="2" t="str">
        <f t="shared" si="281"/>
        <v>WD</v>
      </c>
    </row>
    <row r="3519" spans="12:16" x14ac:dyDescent="0.2">
      <c r="L3519" s="99">
        <f t="shared" si="282"/>
        <v>45308</v>
      </c>
      <c r="M3519" s="3">
        <f t="shared" si="280"/>
        <v>1</v>
      </c>
      <c r="N3519" s="3">
        <f t="shared" ref="N3519:N3582" si="283">YEAR(L3519)</f>
        <v>2024</v>
      </c>
      <c r="O3519" s="3">
        <f t="shared" ref="O3519:O3582" si="284">WEEKDAY(L3519)</f>
        <v>4</v>
      </c>
      <c r="P3519" s="2" t="str">
        <f t="shared" si="281"/>
        <v>WD</v>
      </c>
    </row>
    <row r="3520" spans="12:16" x14ac:dyDescent="0.2">
      <c r="L3520" s="99">
        <f t="shared" si="282"/>
        <v>45309</v>
      </c>
      <c r="M3520" s="3">
        <f t="shared" si="280"/>
        <v>1</v>
      </c>
      <c r="N3520" s="3">
        <f t="shared" si="283"/>
        <v>2024</v>
      </c>
      <c r="O3520" s="3">
        <f t="shared" si="284"/>
        <v>5</v>
      </c>
      <c r="P3520" s="2" t="str">
        <f t="shared" si="281"/>
        <v>WD</v>
      </c>
    </row>
    <row r="3521" spans="12:16" x14ac:dyDescent="0.2">
      <c r="L3521" s="99">
        <f t="shared" si="282"/>
        <v>45310</v>
      </c>
      <c r="M3521" s="3">
        <f t="shared" si="280"/>
        <v>1</v>
      </c>
      <c r="N3521" s="3">
        <f t="shared" si="283"/>
        <v>2024</v>
      </c>
      <c r="O3521" s="3">
        <f t="shared" si="284"/>
        <v>6</v>
      </c>
      <c r="P3521" s="2" t="str">
        <f t="shared" si="281"/>
        <v>WD</v>
      </c>
    </row>
    <row r="3522" spans="12:16" x14ac:dyDescent="0.2">
      <c r="L3522" s="99">
        <f t="shared" si="282"/>
        <v>45311</v>
      </c>
      <c r="M3522" s="3">
        <f t="shared" si="280"/>
        <v>1</v>
      </c>
      <c r="N3522" s="3">
        <f t="shared" si="283"/>
        <v>2024</v>
      </c>
      <c r="O3522" s="3">
        <f t="shared" si="284"/>
        <v>7</v>
      </c>
      <c r="P3522" s="2" t="str">
        <f t="shared" si="281"/>
        <v>WE</v>
      </c>
    </row>
    <row r="3523" spans="12:16" x14ac:dyDescent="0.2">
      <c r="L3523" s="99">
        <f t="shared" si="282"/>
        <v>45312</v>
      </c>
      <c r="M3523" s="3">
        <f t="shared" ref="M3523:M3586" si="285">MONTH(L3523)</f>
        <v>1</v>
      </c>
      <c r="N3523" s="3">
        <f t="shared" si="283"/>
        <v>2024</v>
      </c>
      <c r="O3523" s="3">
        <f t="shared" si="284"/>
        <v>1</v>
      </c>
      <c r="P3523" s="2" t="str">
        <f t="shared" ref="P3523:P3586" si="286">IF(O3523=1,"WE",IF(O3523=7,"WE","WD"))</f>
        <v>WE</v>
      </c>
    </row>
    <row r="3524" spans="12:16" x14ac:dyDescent="0.2">
      <c r="L3524" s="99">
        <f t="shared" si="282"/>
        <v>45313</v>
      </c>
      <c r="M3524" s="3">
        <f t="shared" si="285"/>
        <v>1</v>
      </c>
      <c r="N3524" s="3">
        <f t="shared" si="283"/>
        <v>2024</v>
      </c>
      <c r="O3524" s="3">
        <f t="shared" si="284"/>
        <v>2</v>
      </c>
      <c r="P3524" s="2" t="str">
        <f t="shared" si="286"/>
        <v>WD</v>
      </c>
    </row>
    <row r="3525" spans="12:16" x14ac:dyDescent="0.2">
      <c r="L3525" s="99">
        <f t="shared" si="282"/>
        <v>45314</v>
      </c>
      <c r="M3525" s="3">
        <f t="shared" si="285"/>
        <v>1</v>
      </c>
      <c r="N3525" s="3">
        <f t="shared" si="283"/>
        <v>2024</v>
      </c>
      <c r="O3525" s="3">
        <f t="shared" si="284"/>
        <v>3</v>
      </c>
      <c r="P3525" s="2" t="str">
        <f t="shared" si="286"/>
        <v>WD</v>
      </c>
    </row>
    <row r="3526" spans="12:16" x14ac:dyDescent="0.2">
      <c r="L3526" s="99">
        <f t="shared" si="282"/>
        <v>45315</v>
      </c>
      <c r="M3526" s="3">
        <f t="shared" si="285"/>
        <v>1</v>
      </c>
      <c r="N3526" s="3">
        <f t="shared" si="283"/>
        <v>2024</v>
      </c>
      <c r="O3526" s="3">
        <f t="shared" si="284"/>
        <v>4</v>
      </c>
      <c r="P3526" s="2" t="str">
        <f t="shared" si="286"/>
        <v>WD</v>
      </c>
    </row>
    <row r="3527" spans="12:16" x14ac:dyDescent="0.2">
      <c r="L3527" s="99">
        <f t="shared" si="282"/>
        <v>45316</v>
      </c>
      <c r="M3527" s="3">
        <f t="shared" si="285"/>
        <v>1</v>
      </c>
      <c r="N3527" s="3">
        <f t="shared" si="283"/>
        <v>2024</v>
      </c>
      <c r="O3527" s="3">
        <f t="shared" si="284"/>
        <v>5</v>
      </c>
      <c r="P3527" s="2" t="str">
        <f t="shared" si="286"/>
        <v>WD</v>
      </c>
    </row>
    <row r="3528" spans="12:16" x14ac:dyDescent="0.2">
      <c r="L3528" s="99">
        <f t="shared" si="282"/>
        <v>45317</v>
      </c>
      <c r="M3528" s="3">
        <f t="shared" si="285"/>
        <v>1</v>
      </c>
      <c r="N3528" s="3">
        <f t="shared" si="283"/>
        <v>2024</v>
      </c>
      <c r="O3528" s="3">
        <f t="shared" si="284"/>
        <v>6</v>
      </c>
      <c r="P3528" s="2" t="str">
        <f t="shared" si="286"/>
        <v>WD</v>
      </c>
    </row>
    <row r="3529" spans="12:16" x14ac:dyDescent="0.2">
      <c r="L3529" s="99">
        <f t="shared" si="282"/>
        <v>45318</v>
      </c>
      <c r="M3529" s="3">
        <f t="shared" si="285"/>
        <v>1</v>
      </c>
      <c r="N3529" s="3">
        <f t="shared" si="283"/>
        <v>2024</v>
      </c>
      <c r="O3529" s="3">
        <f t="shared" si="284"/>
        <v>7</v>
      </c>
      <c r="P3529" s="2" t="str">
        <f t="shared" si="286"/>
        <v>WE</v>
      </c>
    </row>
    <row r="3530" spans="12:16" x14ac:dyDescent="0.2">
      <c r="L3530" s="99">
        <f t="shared" si="282"/>
        <v>45319</v>
      </c>
      <c r="M3530" s="3">
        <f t="shared" si="285"/>
        <v>1</v>
      </c>
      <c r="N3530" s="3">
        <f t="shared" si="283"/>
        <v>2024</v>
      </c>
      <c r="O3530" s="3">
        <f t="shared" si="284"/>
        <v>1</v>
      </c>
      <c r="P3530" s="2" t="str">
        <f t="shared" si="286"/>
        <v>WE</v>
      </c>
    </row>
    <row r="3531" spans="12:16" x14ac:dyDescent="0.2">
      <c r="L3531" s="99">
        <f t="shared" si="282"/>
        <v>45320</v>
      </c>
      <c r="M3531" s="3">
        <f t="shared" si="285"/>
        <v>1</v>
      </c>
      <c r="N3531" s="3">
        <f t="shared" si="283"/>
        <v>2024</v>
      </c>
      <c r="O3531" s="3">
        <f t="shared" si="284"/>
        <v>2</v>
      </c>
      <c r="P3531" s="2" t="str">
        <f t="shared" si="286"/>
        <v>WD</v>
      </c>
    </row>
    <row r="3532" spans="12:16" x14ac:dyDescent="0.2">
      <c r="L3532" s="99">
        <f t="shared" si="282"/>
        <v>45321</v>
      </c>
      <c r="M3532" s="3">
        <f t="shared" si="285"/>
        <v>1</v>
      </c>
      <c r="N3532" s="3">
        <f t="shared" si="283"/>
        <v>2024</v>
      </c>
      <c r="O3532" s="3">
        <f t="shared" si="284"/>
        <v>3</v>
      </c>
      <c r="P3532" s="2" t="str">
        <f t="shared" si="286"/>
        <v>WD</v>
      </c>
    </row>
    <row r="3533" spans="12:16" x14ac:dyDescent="0.2">
      <c r="L3533" s="99">
        <f t="shared" si="282"/>
        <v>45322</v>
      </c>
      <c r="M3533" s="3">
        <f t="shared" si="285"/>
        <v>1</v>
      </c>
      <c r="N3533" s="3">
        <f t="shared" si="283"/>
        <v>2024</v>
      </c>
      <c r="O3533" s="3">
        <f t="shared" si="284"/>
        <v>4</v>
      </c>
      <c r="P3533" s="2" t="str">
        <f t="shared" si="286"/>
        <v>WD</v>
      </c>
    </row>
    <row r="3534" spans="12:16" x14ac:dyDescent="0.2">
      <c r="L3534" s="99">
        <f t="shared" si="282"/>
        <v>45323</v>
      </c>
      <c r="M3534" s="3">
        <f t="shared" si="285"/>
        <v>2</v>
      </c>
      <c r="N3534" s="3">
        <f t="shared" si="283"/>
        <v>2024</v>
      </c>
      <c r="O3534" s="3">
        <f t="shared" si="284"/>
        <v>5</v>
      </c>
      <c r="P3534" s="2" t="str">
        <f t="shared" si="286"/>
        <v>WD</v>
      </c>
    </row>
    <row r="3535" spans="12:16" x14ac:dyDescent="0.2">
      <c r="L3535" s="99">
        <f t="shared" si="282"/>
        <v>45324</v>
      </c>
      <c r="M3535" s="3">
        <f t="shared" si="285"/>
        <v>2</v>
      </c>
      <c r="N3535" s="3">
        <f t="shared" si="283"/>
        <v>2024</v>
      </c>
      <c r="O3535" s="3">
        <f t="shared" si="284"/>
        <v>6</v>
      </c>
      <c r="P3535" s="2" t="str">
        <f t="shared" si="286"/>
        <v>WD</v>
      </c>
    </row>
    <row r="3536" spans="12:16" x14ac:dyDescent="0.2">
      <c r="L3536" s="99">
        <f t="shared" si="282"/>
        <v>45325</v>
      </c>
      <c r="M3536" s="3">
        <f t="shared" si="285"/>
        <v>2</v>
      </c>
      <c r="N3536" s="3">
        <f t="shared" si="283"/>
        <v>2024</v>
      </c>
      <c r="O3536" s="3">
        <f t="shared" si="284"/>
        <v>7</v>
      </c>
      <c r="P3536" s="2" t="str">
        <f t="shared" si="286"/>
        <v>WE</v>
      </c>
    </row>
    <row r="3537" spans="12:16" x14ac:dyDescent="0.2">
      <c r="L3537" s="99">
        <f t="shared" si="282"/>
        <v>45326</v>
      </c>
      <c r="M3537" s="3">
        <f t="shared" si="285"/>
        <v>2</v>
      </c>
      <c r="N3537" s="3">
        <f t="shared" si="283"/>
        <v>2024</v>
      </c>
      <c r="O3537" s="3">
        <f t="shared" si="284"/>
        <v>1</v>
      </c>
      <c r="P3537" s="2" t="str">
        <f t="shared" si="286"/>
        <v>WE</v>
      </c>
    </row>
    <row r="3538" spans="12:16" x14ac:dyDescent="0.2">
      <c r="L3538" s="99">
        <f t="shared" si="282"/>
        <v>45327</v>
      </c>
      <c r="M3538" s="3">
        <f t="shared" si="285"/>
        <v>2</v>
      </c>
      <c r="N3538" s="3">
        <f t="shared" si="283"/>
        <v>2024</v>
      </c>
      <c r="O3538" s="3">
        <f t="shared" si="284"/>
        <v>2</v>
      </c>
      <c r="P3538" s="2" t="str">
        <f t="shared" si="286"/>
        <v>WD</v>
      </c>
    </row>
    <row r="3539" spans="12:16" x14ac:dyDescent="0.2">
      <c r="L3539" s="99">
        <f t="shared" si="282"/>
        <v>45328</v>
      </c>
      <c r="M3539" s="3">
        <f t="shared" si="285"/>
        <v>2</v>
      </c>
      <c r="N3539" s="3">
        <f t="shared" si="283"/>
        <v>2024</v>
      </c>
      <c r="O3539" s="3">
        <f t="shared" si="284"/>
        <v>3</v>
      </c>
      <c r="P3539" s="2" t="str">
        <f t="shared" si="286"/>
        <v>WD</v>
      </c>
    </row>
    <row r="3540" spans="12:16" x14ac:dyDescent="0.2">
      <c r="L3540" s="99">
        <f t="shared" si="282"/>
        <v>45329</v>
      </c>
      <c r="M3540" s="3">
        <f t="shared" si="285"/>
        <v>2</v>
      </c>
      <c r="N3540" s="3">
        <f t="shared" si="283"/>
        <v>2024</v>
      </c>
      <c r="O3540" s="3">
        <f t="shared" si="284"/>
        <v>4</v>
      </c>
      <c r="P3540" s="2" t="str">
        <f t="shared" si="286"/>
        <v>WD</v>
      </c>
    </row>
    <row r="3541" spans="12:16" x14ac:dyDescent="0.2">
      <c r="L3541" s="99">
        <f t="shared" si="282"/>
        <v>45330</v>
      </c>
      <c r="M3541" s="3">
        <f t="shared" si="285"/>
        <v>2</v>
      </c>
      <c r="N3541" s="3">
        <f t="shared" si="283"/>
        <v>2024</v>
      </c>
      <c r="O3541" s="3">
        <f t="shared" si="284"/>
        <v>5</v>
      </c>
      <c r="P3541" s="2" t="str">
        <f t="shared" si="286"/>
        <v>WD</v>
      </c>
    </row>
    <row r="3542" spans="12:16" x14ac:dyDescent="0.2">
      <c r="L3542" s="99">
        <f t="shared" si="282"/>
        <v>45331</v>
      </c>
      <c r="M3542" s="3">
        <f t="shared" si="285"/>
        <v>2</v>
      </c>
      <c r="N3542" s="3">
        <f t="shared" si="283"/>
        <v>2024</v>
      </c>
      <c r="O3542" s="3">
        <f t="shared" si="284"/>
        <v>6</v>
      </c>
      <c r="P3542" s="2" t="str">
        <f t="shared" si="286"/>
        <v>WD</v>
      </c>
    </row>
    <row r="3543" spans="12:16" x14ac:dyDescent="0.2">
      <c r="L3543" s="99">
        <f t="shared" si="282"/>
        <v>45332</v>
      </c>
      <c r="M3543" s="3">
        <f t="shared" si="285"/>
        <v>2</v>
      </c>
      <c r="N3543" s="3">
        <f t="shared" si="283"/>
        <v>2024</v>
      </c>
      <c r="O3543" s="3">
        <f t="shared" si="284"/>
        <v>7</v>
      </c>
      <c r="P3543" s="2" t="str">
        <f t="shared" si="286"/>
        <v>WE</v>
      </c>
    </row>
    <row r="3544" spans="12:16" x14ac:dyDescent="0.2">
      <c r="L3544" s="99">
        <f t="shared" si="282"/>
        <v>45333</v>
      </c>
      <c r="M3544" s="3">
        <f t="shared" si="285"/>
        <v>2</v>
      </c>
      <c r="N3544" s="3">
        <f t="shared" si="283"/>
        <v>2024</v>
      </c>
      <c r="O3544" s="3">
        <f t="shared" si="284"/>
        <v>1</v>
      </c>
      <c r="P3544" s="2" t="str">
        <f t="shared" si="286"/>
        <v>WE</v>
      </c>
    </row>
    <row r="3545" spans="12:16" x14ac:dyDescent="0.2">
      <c r="L3545" s="99">
        <f t="shared" si="282"/>
        <v>45334</v>
      </c>
      <c r="M3545" s="3">
        <f t="shared" si="285"/>
        <v>2</v>
      </c>
      <c r="N3545" s="3">
        <f t="shared" si="283"/>
        <v>2024</v>
      </c>
      <c r="O3545" s="3">
        <f t="shared" si="284"/>
        <v>2</v>
      </c>
      <c r="P3545" s="2" t="str">
        <f t="shared" si="286"/>
        <v>WD</v>
      </c>
    </row>
    <row r="3546" spans="12:16" x14ac:dyDescent="0.2">
      <c r="L3546" s="99">
        <f t="shared" si="282"/>
        <v>45335</v>
      </c>
      <c r="M3546" s="3">
        <f t="shared" si="285"/>
        <v>2</v>
      </c>
      <c r="N3546" s="3">
        <f t="shared" si="283"/>
        <v>2024</v>
      </c>
      <c r="O3546" s="3">
        <f t="shared" si="284"/>
        <v>3</v>
      </c>
      <c r="P3546" s="2" t="str">
        <f t="shared" si="286"/>
        <v>WD</v>
      </c>
    </row>
    <row r="3547" spans="12:16" x14ac:dyDescent="0.2">
      <c r="L3547" s="99">
        <f t="shared" si="282"/>
        <v>45336</v>
      </c>
      <c r="M3547" s="3">
        <f t="shared" si="285"/>
        <v>2</v>
      </c>
      <c r="N3547" s="3">
        <f t="shared" si="283"/>
        <v>2024</v>
      </c>
      <c r="O3547" s="3">
        <f t="shared" si="284"/>
        <v>4</v>
      </c>
      <c r="P3547" s="2" t="str">
        <f t="shared" si="286"/>
        <v>WD</v>
      </c>
    </row>
    <row r="3548" spans="12:16" x14ac:dyDescent="0.2">
      <c r="L3548" s="99">
        <f t="shared" si="282"/>
        <v>45337</v>
      </c>
      <c r="M3548" s="3">
        <f t="shared" si="285"/>
        <v>2</v>
      </c>
      <c r="N3548" s="3">
        <f t="shared" si="283"/>
        <v>2024</v>
      </c>
      <c r="O3548" s="3">
        <f t="shared" si="284"/>
        <v>5</v>
      </c>
      <c r="P3548" s="2" t="str">
        <f t="shared" si="286"/>
        <v>WD</v>
      </c>
    </row>
    <row r="3549" spans="12:16" x14ac:dyDescent="0.2">
      <c r="L3549" s="99">
        <f t="shared" si="282"/>
        <v>45338</v>
      </c>
      <c r="M3549" s="3">
        <f t="shared" si="285"/>
        <v>2</v>
      </c>
      <c r="N3549" s="3">
        <f t="shared" si="283"/>
        <v>2024</v>
      </c>
      <c r="O3549" s="3">
        <f t="shared" si="284"/>
        <v>6</v>
      </c>
      <c r="P3549" s="2" t="str">
        <f t="shared" si="286"/>
        <v>WD</v>
      </c>
    </row>
    <row r="3550" spans="12:16" x14ac:dyDescent="0.2">
      <c r="L3550" s="99">
        <f t="shared" si="282"/>
        <v>45339</v>
      </c>
      <c r="M3550" s="3">
        <f t="shared" si="285"/>
        <v>2</v>
      </c>
      <c r="N3550" s="3">
        <f t="shared" si="283"/>
        <v>2024</v>
      </c>
      <c r="O3550" s="3">
        <f t="shared" si="284"/>
        <v>7</v>
      </c>
      <c r="P3550" s="2" t="str">
        <f t="shared" si="286"/>
        <v>WE</v>
      </c>
    </row>
    <row r="3551" spans="12:16" x14ac:dyDescent="0.2">
      <c r="L3551" s="99">
        <f t="shared" si="282"/>
        <v>45340</v>
      </c>
      <c r="M3551" s="3">
        <f t="shared" si="285"/>
        <v>2</v>
      </c>
      <c r="N3551" s="3">
        <f t="shared" si="283"/>
        <v>2024</v>
      </c>
      <c r="O3551" s="3">
        <f t="shared" si="284"/>
        <v>1</v>
      </c>
      <c r="P3551" s="2" t="str">
        <f t="shared" si="286"/>
        <v>WE</v>
      </c>
    </row>
    <row r="3552" spans="12:16" x14ac:dyDescent="0.2">
      <c r="L3552" s="99">
        <f t="shared" si="282"/>
        <v>45341</v>
      </c>
      <c r="M3552" s="3">
        <f t="shared" si="285"/>
        <v>2</v>
      </c>
      <c r="N3552" s="3">
        <f t="shared" si="283"/>
        <v>2024</v>
      </c>
      <c r="O3552" s="3">
        <f t="shared" si="284"/>
        <v>2</v>
      </c>
      <c r="P3552" s="2" t="str">
        <f t="shared" si="286"/>
        <v>WD</v>
      </c>
    </row>
    <row r="3553" spans="12:16" x14ac:dyDescent="0.2">
      <c r="L3553" s="99">
        <f t="shared" si="282"/>
        <v>45342</v>
      </c>
      <c r="M3553" s="3">
        <f t="shared" si="285"/>
        <v>2</v>
      </c>
      <c r="N3553" s="3">
        <f t="shared" si="283"/>
        <v>2024</v>
      </c>
      <c r="O3553" s="3">
        <f t="shared" si="284"/>
        <v>3</v>
      </c>
      <c r="P3553" s="2" t="str">
        <f t="shared" si="286"/>
        <v>WD</v>
      </c>
    </row>
    <row r="3554" spans="12:16" x14ac:dyDescent="0.2">
      <c r="L3554" s="99">
        <f t="shared" si="282"/>
        <v>45343</v>
      </c>
      <c r="M3554" s="3">
        <f t="shared" si="285"/>
        <v>2</v>
      </c>
      <c r="N3554" s="3">
        <f t="shared" si="283"/>
        <v>2024</v>
      </c>
      <c r="O3554" s="3">
        <f t="shared" si="284"/>
        <v>4</v>
      </c>
      <c r="P3554" s="2" t="str">
        <f t="shared" si="286"/>
        <v>WD</v>
      </c>
    </row>
    <row r="3555" spans="12:16" x14ac:dyDescent="0.2">
      <c r="L3555" s="99">
        <f t="shared" si="282"/>
        <v>45344</v>
      </c>
      <c r="M3555" s="3">
        <f t="shared" si="285"/>
        <v>2</v>
      </c>
      <c r="N3555" s="3">
        <f t="shared" si="283"/>
        <v>2024</v>
      </c>
      <c r="O3555" s="3">
        <f t="shared" si="284"/>
        <v>5</v>
      </c>
      <c r="P3555" s="2" t="str">
        <f t="shared" si="286"/>
        <v>WD</v>
      </c>
    </row>
    <row r="3556" spans="12:16" x14ac:dyDescent="0.2">
      <c r="L3556" s="99">
        <f t="shared" si="282"/>
        <v>45345</v>
      </c>
      <c r="M3556" s="3">
        <f t="shared" si="285"/>
        <v>2</v>
      </c>
      <c r="N3556" s="3">
        <f t="shared" si="283"/>
        <v>2024</v>
      </c>
      <c r="O3556" s="3">
        <f t="shared" si="284"/>
        <v>6</v>
      </c>
      <c r="P3556" s="2" t="str">
        <f t="shared" si="286"/>
        <v>WD</v>
      </c>
    </row>
    <row r="3557" spans="12:16" x14ac:dyDescent="0.2">
      <c r="L3557" s="99">
        <f t="shared" si="282"/>
        <v>45346</v>
      </c>
      <c r="M3557" s="3">
        <f t="shared" si="285"/>
        <v>2</v>
      </c>
      <c r="N3557" s="3">
        <f t="shared" si="283"/>
        <v>2024</v>
      </c>
      <c r="O3557" s="3">
        <f t="shared" si="284"/>
        <v>7</v>
      </c>
      <c r="P3557" s="2" t="str">
        <f t="shared" si="286"/>
        <v>WE</v>
      </c>
    </row>
    <row r="3558" spans="12:16" x14ac:dyDescent="0.2">
      <c r="L3558" s="99">
        <f t="shared" si="282"/>
        <v>45347</v>
      </c>
      <c r="M3558" s="3">
        <f t="shared" si="285"/>
        <v>2</v>
      </c>
      <c r="N3558" s="3">
        <f t="shared" si="283"/>
        <v>2024</v>
      </c>
      <c r="O3558" s="3">
        <f t="shared" si="284"/>
        <v>1</v>
      </c>
      <c r="P3558" s="2" t="str">
        <f t="shared" si="286"/>
        <v>WE</v>
      </c>
    </row>
    <row r="3559" spans="12:16" x14ac:dyDescent="0.2">
      <c r="L3559" s="99">
        <f t="shared" si="282"/>
        <v>45348</v>
      </c>
      <c r="M3559" s="3">
        <f t="shared" si="285"/>
        <v>2</v>
      </c>
      <c r="N3559" s="3">
        <f t="shared" si="283"/>
        <v>2024</v>
      </c>
      <c r="O3559" s="3">
        <f t="shared" si="284"/>
        <v>2</v>
      </c>
      <c r="P3559" s="2" t="str">
        <f t="shared" si="286"/>
        <v>WD</v>
      </c>
    </row>
    <row r="3560" spans="12:16" x14ac:dyDescent="0.2">
      <c r="L3560" s="99">
        <f t="shared" si="282"/>
        <v>45349</v>
      </c>
      <c r="M3560" s="3">
        <f t="shared" si="285"/>
        <v>2</v>
      </c>
      <c r="N3560" s="3">
        <f t="shared" si="283"/>
        <v>2024</v>
      </c>
      <c r="O3560" s="3">
        <f t="shared" si="284"/>
        <v>3</v>
      </c>
      <c r="P3560" s="2" t="str">
        <f t="shared" si="286"/>
        <v>WD</v>
      </c>
    </row>
    <row r="3561" spans="12:16" x14ac:dyDescent="0.2">
      <c r="L3561" s="99">
        <f t="shared" si="282"/>
        <v>45350</v>
      </c>
      <c r="M3561" s="3">
        <f t="shared" si="285"/>
        <v>2</v>
      </c>
      <c r="N3561" s="3">
        <f t="shared" si="283"/>
        <v>2024</v>
      </c>
      <c r="O3561" s="3">
        <f t="shared" si="284"/>
        <v>4</v>
      </c>
      <c r="P3561" s="2" t="str">
        <f t="shared" si="286"/>
        <v>WD</v>
      </c>
    </row>
    <row r="3562" spans="12:16" x14ac:dyDescent="0.2">
      <c r="L3562" s="99">
        <f t="shared" si="282"/>
        <v>45351</v>
      </c>
      <c r="M3562" s="3">
        <f t="shared" si="285"/>
        <v>2</v>
      </c>
      <c r="N3562" s="3">
        <f t="shared" si="283"/>
        <v>2024</v>
      </c>
      <c r="O3562" s="3">
        <f t="shared" si="284"/>
        <v>5</v>
      </c>
      <c r="P3562" s="2" t="str">
        <f t="shared" si="286"/>
        <v>WD</v>
      </c>
    </row>
    <row r="3563" spans="12:16" x14ac:dyDescent="0.2">
      <c r="L3563" s="99">
        <f t="shared" si="282"/>
        <v>45352</v>
      </c>
      <c r="M3563" s="3">
        <f t="shared" si="285"/>
        <v>3</v>
      </c>
      <c r="N3563" s="3">
        <f t="shared" si="283"/>
        <v>2024</v>
      </c>
      <c r="O3563" s="3">
        <f t="shared" si="284"/>
        <v>6</v>
      </c>
      <c r="P3563" s="2" t="str">
        <f t="shared" si="286"/>
        <v>WD</v>
      </c>
    </row>
    <row r="3564" spans="12:16" x14ac:dyDescent="0.2">
      <c r="L3564" s="99">
        <f t="shared" si="282"/>
        <v>45353</v>
      </c>
      <c r="M3564" s="3">
        <f t="shared" si="285"/>
        <v>3</v>
      </c>
      <c r="N3564" s="3">
        <f t="shared" si="283"/>
        <v>2024</v>
      </c>
      <c r="O3564" s="3">
        <f t="shared" si="284"/>
        <v>7</v>
      </c>
      <c r="P3564" s="2" t="str">
        <f t="shared" si="286"/>
        <v>WE</v>
      </c>
    </row>
    <row r="3565" spans="12:16" x14ac:dyDescent="0.2">
      <c r="L3565" s="99">
        <f t="shared" si="282"/>
        <v>45354</v>
      </c>
      <c r="M3565" s="3">
        <f t="shared" si="285"/>
        <v>3</v>
      </c>
      <c r="N3565" s="3">
        <f t="shared" si="283"/>
        <v>2024</v>
      </c>
      <c r="O3565" s="3">
        <f t="shared" si="284"/>
        <v>1</v>
      </c>
      <c r="P3565" s="2" t="str">
        <f t="shared" si="286"/>
        <v>WE</v>
      </c>
    </row>
    <row r="3566" spans="12:16" x14ac:dyDescent="0.2">
      <c r="L3566" s="99">
        <f t="shared" si="282"/>
        <v>45355</v>
      </c>
      <c r="M3566" s="3">
        <f t="shared" si="285"/>
        <v>3</v>
      </c>
      <c r="N3566" s="3">
        <f t="shared" si="283"/>
        <v>2024</v>
      </c>
      <c r="O3566" s="3">
        <f t="shared" si="284"/>
        <v>2</v>
      </c>
      <c r="P3566" s="2" t="str">
        <f t="shared" si="286"/>
        <v>WD</v>
      </c>
    </row>
    <row r="3567" spans="12:16" x14ac:dyDescent="0.2">
      <c r="L3567" s="99">
        <f t="shared" si="282"/>
        <v>45356</v>
      </c>
      <c r="M3567" s="3">
        <f t="shared" si="285"/>
        <v>3</v>
      </c>
      <c r="N3567" s="3">
        <f t="shared" si="283"/>
        <v>2024</v>
      </c>
      <c r="O3567" s="3">
        <f t="shared" si="284"/>
        <v>3</v>
      </c>
      <c r="P3567" s="2" t="str">
        <f t="shared" si="286"/>
        <v>WD</v>
      </c>
    </row>
    <row r="3568" spans="12:16" x14ac:dyDescent="0.2">
      <c r="L3568" s="99">
        <f t="shared" si="282"/>
        <v>45357</v>
      </c>
      <c r="M3568" s="3">
        <f t="shared" si="285"/>
        <v>3</v>
      </c>
      <c r="N3568" s="3">
        <f t="shared" si="283"/>
        <v>2024</v>
      </c>
      <c r="O3568" s="3">
        <f t="shared" si="284"/>
        <v>4</v>
      </c>
      <c r="P3568" s="2" t="str">
        <f t="shared" si="286"/>
        <v>WD</v>
      </c>
    </row>
    <row r="3569" spans="12:16" x14ac:dyDescent="0.2">
      <c r="L3569" s="99">
        <f t="shared" si="282"/>
        <v>45358</v>
      </c>
      <c r="M3569" s="3">
        <f t="shared" si="285"/>
        <v>3</v>
      </c>
      <c r="N3569" s="3">
        <f t="shared" si="283"/>
        <v>2024</v>
      </c>
      <c r="O3569" s="3">
        <f t="shared" si="284"/>
        <v>5</v>
      </c>
      <c r="P3569" s="2" t="str">
        <f t="shared" si="286"/>
        <v>WD</v>
      </c>
    </row>
    <row r="3570" spans="12:16" x14ac:dyDescent="0.2">
      <c r="L3570" s="99">
        <f t="shared" si="282"/>
        <v>45359</v>
      </c>
      <c r="M3570" s="3">
        <f t="shared" si="285"/>
        <v>3</v>
      </c>
      <c r="N3570" s="3">
        <f t="shared" si="283"/>
        <v>2024</v>
      </c>
      <c r="O3570" s="3">
        <f t="shared" si="284"/>
        <v>6</v>
      </c>
      <c r="P3570" s="2" t="str">
        <f t="shared" si="286"/>
        <v>WD</v>
      </c>
    </row>
    <row r="3571" spans="12:16" x14ac:dyDescent="0.2">
      <c r="L3571" s="99">
        <f t="shared" si="282"/>
        <v>45360</v>
      </c>
      <c r="M3571" s="3">
        <f t="shared" si="285"/>
        <v>3</v>
      </c>
      <c r="N3571" s="3">
        <f t="shared" si="283"/>
        <v>2024</v>
      </c>
      <c r="O3571" s="3">
        <f t="shared" si="284"/>
        <v>7</v>
      </c>
      <c r="P3571" s="2" t="str">
        <f t="shared" si="286"/>
        <v>WE</v>
      </c>
    </row>
    <row r="3572" spans="12:16" x14ac:dyDescent="0.2">
      <c r="L3572" s="99">
        <f t="shared" ref="L3572:L3635" si="287">+L3571+1</f>
        <v>45361</v>
      </c>
      <c r="M3572" s="3">
        <f t="shared" si="285"/>
        <v>3</v>
      </c>
      <c r="N3572" s="3">
        <f t="shared" si="283"/>
        <v>2024</v>
      </c>
      <c r="O3572" s="3">
        <f t="shared" si="284"/>
        <v>1</v>
      </c>
      <c r="P3572" s="2" t="str">
        <f t="shared" si="286"/>
        <v>WE</v>
      </c>
    </row>
    <row r="3573" spans="12:16" x14ac:dyDescent="0.2">
      <c r="L3573" s="99">
        <f t="shared" si="287"/>
        <v>45362</v>
      </c>
      <c r="M3573" s="3">
        <f t="shared" si="285"/>
        <v>3</v>
      </c>
      <c r="N3573" s="3">
        <f t="shared" si="283"/>
        <v>2024</v>
      </c>
      <c r="O3573" s="3">
        <f t="shared" si="284"/>
        <v>2</v>
      </c>
      <c r="P3573" s="2" t="str">
        <f t="shared" si="286"/>
        <v>WD</v>
      </c>
    </row>
    <row r="3574" spans="12:16" x14ac:dyDescent="0.2">
      <c r="L3574" s="99">
        <f t="shared" si="287"/>
        <v>45363</v>
      </c>
      <c r="M3574" s="3">
        <f t="shared" si="285"/>
        <v>3</v>
      </c>
      <c r="N3574" s="3">
        <f t="shared" si="283"/>
        <v>2024</v>
      </c>
      <c r="O3574" s="3">
        <f t="shared" si="284"/>
        <v>3</v>
      </c>
      <c r="P3574" s="2" t="str">
        <f t="shared" si="286"/>
        <v>WD</v>
      </c>
    </row>
    <row r="3575" spans="12:16" x14ac:dyDescent="0.2">
      <c r="L3575" s="99">
        <f t="shared" si="287"/>
        <v>45364</v>
      </c>
      <c r="M3575" s="3">
        <f t="shared" si="285"/>
        <v>3</v>
      </c>
      <c r="N3575" s="3">
        <f t="shared" si="283"/>
        <v>2024</v>
      </c>
      <c r="O3575" s="3">
        <f t="shared" si="284"/>
        <v>4</v>
      </c>
      <c r="P3575" s="2" t="str">
        <f t="shared" si="286"/>
        <v>WD</v>
      </c>
    </row>
    <row r="3576" spans="12:16" x14ac:dyDescent="0.2">
      <c r="L3576" s="99">
        <f t="shared" si="287"/>
        <v>45365</v>
      </c>
      <c r="M3576" s="3">
        <f t="shared" si="285"/>
        <v>3</v>
      </c>
      <c r="N3576" s="3">
        <f t="shared" si="283"/>
        <v>2024</v>
      </c>
      <c r="O3576" s="3">
        <f t="shared" si="284"/>
        <v>5</v>
      </c>
      <c r="P3576" s="2" t="str">
        <f t="shared" si="286"/>
        <v>WD</v>
      </c>
    </row>
    <row r="3577" spans="12:16" x14ac:dyDescent="0.2">
      <c r="L3577" s="99">
        <f t="shared" si="287"/>
        <v>45366</v>
      </c>
      <c r="M3577" s="3">
        <f t="shared" si="285"/>
        <v>3</v>
      </c>
      <c r="N3577" s="3">
        <f t="shared" si="283"/>
        <v>2024</v>
      </c>
      <c r="O3577" s="3">
        <f t="shared" si="284"/>
        <v>6</v>
      </c>
      <c r="P3577" s="2" t="str">
        <f t="shared" si="286"/>
        <v>WD</v>
      </c>
    </row>
    <row r="3578" spans="12:16" x14ac:dyDescent="0.2">
      <c r="L3578" s="99">
        <f t="shared" si="287"/>
        <v>45367</v>
      </c>
      <c r="M3578" s="3">
        <f t="shared" si="285"/>
        <v>3</v>
      </c>
      <c r="N3578" s="3">
        <f t="shared" si="283"/>
        <v>2024</v>
      </c>
      <c r="O3578" s="3">
        <f t="shared" si="284"/>
        <v>7</v>
      </c>
      <c r="P3578" s="2" t="str">
        <f t="shared" si="286"/>
        <v>WE</v>
      </c>
    </row>
    <row r="3579" spans="12:16" x14ac:dyDescent="0.2">
      <c r="L3579" s="99">
        <f t="shared" si="287"/>
        <v>45368</v>
      </c>
      <c r="M3579" s="3">
        <f t="shared" si="285"/>
        <v>3</v>
      </c>
      <c r="N3579" s="3">
        <f t="shared" si="283"/>
        <v>2024</v>
      </c>
      <c r="O3579" s="3">
        <f t="shared" si="284"/>
        <v>1</v>
      </c>
      <c r="P3579" s="2" t="str">
        <f t="shared" si="286"/>
        <v>WE</v>
      </c>
    </row>
    <row r="3580" spans="12:16" x14ac:dyDescent="0.2">
      <c r="L3580" s="99">
        <f t="shared" si="287"/>
        <v>45369</v>
      </c>
      <c r="M3580" s="3">
        <f t="shared" si="285"/>
        <v>3</v>
      </c>
      <c r="N3580" s="3">
        <f t="shared" si="283"/>
        <v>2024</v>
      </c>
      <c r="O3580" s="3">
        <f t="shared" si="284"/>
        <v>2</v>
      </c>
      <c r="P3580" s="2" t="str">
        <f t="shared" si="286"/>
        <v>WD</v>
      </c>
    </row>
    <row r="3581" spans="12:16" x14ac:dyDescent="0.2">
      <c r="L3581" s="99">
        <f t="shared" si="287"/>
        <v>45370</v>
      </c>
      <c r="M3581" s="3">
        <f t="shared" si="285"/>
        <v>3</v>
      </c>
      <c r="N3581" s="3">
        <f t="shared" si="283"/>
        <v>2024</v>
      </c>
      <c r="O3581" s="3">
        <f t="shared" si="284"/>
        <v>3</v>
      </c>
      <c r="P3581" s="2" t="str">
        <f t="shared" si="286"/>
        <v>WD</v>
      </c>
    </row>
    <row r="3582" spans="12:16" x14ac:dyDescent="0.2">
      <c r="L3582" s="99">
        <f t="shared" si="287"/>
        <v>45371</v>
      </c>
      <c r="M3582" s="3">
        <f t="shared" si="285"/>
        <v>3</v>
      </c>
      <c r="N3582" s="3">
        <f t="shared" si="283"/>
        <v>2024</v>
      </c>
      <c r="O3582" s="3">
        <f t="shared" si="284"/>
        <v>4</v>
      </c>
      <c r="P3582" s="2" t="str">
        <f t="shared" si="286"/>
        <v>WD</v>
      </c>
    </row>
    <row r="3583" spans="12:16" x14ac:dyDescent="0.2">
      <c r="L3583" s="99">
        <f t="shared" si="287"/>
        <v>45372</v>
      </c>
      <c r="M3583" s="3">
        <f t="shared" si="285"/>
        <v>3</v>
      </c>
      <c r="N3583" s="3">
        <f t="shared" ref="N3583:N3646" si="288">YEAR(L3583)</f>
        <v>2024</v>
      </c>
      <c r="O3583" s="3">
        <f t="shared" ref="O3583:O3646" si="289">WEEKDAY(L3583)</f>
        <v>5</v>
      </c>
      <c r="P3583" s="2" t="str">
        <f t="shared" si="286"/>
        <v>WD</v>
      </c>
    </row>
    <row r="3584" spans="12:16" x14ac:dyDescent="0.2">
      <c r="L3584" s="99">
        <f t="shared" si="287"/>
        <v>45373</v>
      </c>
      <c r="M3584" s="3">
        <f t="shared" si="285"/>
        <v>3</v>
      </c>
      <c r="N3584" s="3">
        <f t="shared" si="288"/>
        <v>2024</v>
      </c>
      <c r="O3584" s="3">
        <f t="shared" si="289"/>
        <v>6</v>
      </c>
      <c r="P3584" s="2" t="str">
        <f t="shared" si="286"/>
        <v>WD</v>
      </c>
    </row>
    <row r="3585" spans="12:16" x14ac:dyDescent="0.2">
      <c r="L3585" s="99">
        <f t="shared" si="287"/>
        <v>45374</v>
      </c>
      <c r="M3585" s="3">
        <f t="shared" si="285"/>
        <v>3</v>
      </c>
      <c r="N3585" s="3">
        <f t="shared" si="288"/>
        <v>2024</v>
      </c>
      <c r="O3585" s="3">
        <f t="shared" si="289"/>
        <v>7</v>
      </c>
      <c r="P3585" s="2" t="str">
        <f t="shared" si="286"/>
        <v>WE</v>
      </c>
    </row>
    <row r="3586" spans="12:16" x14ac:dyDescent="0.2">
      <c r="L3586" s="99">
        <f t="shared" si="287"/>
        <v>45375</v>
      </c>
      <c r="M3586" s="3">
        <f t="shared" si="285"/>
        <v>3</v>
      </c>
      <c r="N3586" s="3">
        <f t="shared" si="288"/>
        <v>2024</v>
      </c>
      <c r="O3586" s="3">
        <f t="shared" si="289"/>
        <v>1</v>
      </c>
      <c r="P3586" s="2" t="str">
        <f t="shared" si="286"/>
        <v>WE</v>
      </c>
    </row>
    <row r="3587" spans="12:16" x14ac:dyDescent="0.2">
      <c r="L3587" s="99">
        <f t="shared" si="287"/>
        <v>45376</v>
      </c>
      <c r="M3587" s="3">
        <f t="shared" ref="M3587:M3650" si="290">MONTH(L3587)</f>
        <v>3</v>
      </c>
      <c r="N3587" s="3">
        <f t="shared" si="288"/>
        <v>2024</v>
      </c>
      <c r="O3587" s="3">
        <f t="shared" si="289"/>
        <v>2</v>
      </c>
      <c r="P3587" s="2" t="str">
        <f t="shared" ref="P3587:P3650" si="291">IF(O3587=1,"WE",IF(O3587=7,"WE","WD"))</f>
        <v>WD</v>
      </c>
    </row>
    <row r="3588" spans="12:16" x14ac:dyDescent="0.2">
      <c r="L3588" s="99">
        <f t="shared" si="287"/>
        <v>45377</v>
      </c>
      <c r="M3588" s="3">
        <f t="shared" si="290"/>
        <v>3</v>
      </c>
      <c r="N3588" s="3">
        <f t="shared" si="288"/>
        <v>2024</v>
      </c>
      <c r="O3588" s="3">
        <f t="shared" si="289"/>
        <v>3</v>
      </c>
      <c r="P3588" s="2" t="str">
        <f t="shared" si="291"/>
        <v>WD</v>
      </c>
    </row>
    <row r="3589" spans="12:16" x14ac:dyDescent="0.2">
      <c r="L3589" s="99">
        <f t="shared" si="287"/>
        <v>45378</v>
      </c>
      <c r="M3589" s="3">
        <f t="shared" si="290"/>
        <v>3</v>
      </c>
      <c r="N3589" s="3">
        <f t="shared" si="288"/>
        <v>2024</v>
      </c>
      <c r="O3589" s="3">
        <f t="shared" si="289"/>
        <v>4</v>
      </c>
      <c r="P3589" s="2" t="str">
        <f t="shared" si="291"/>
        <v>WD</v>
      </c>
    </row>
    <row r="3590" spans="12:16" x14ac:dyDescent="0.2">
      <c r="L3590" s="99">
        <f t="shared" si="287"/>
        <v>45379</v>
      </c>
      <c r="M3590" s="3">
        <f t="shared" si="290"/>
        <v>3</v>
      </c>
      <c r="N3590" s="3">
        <f t="shared" si="288"/>
        <v>2024</v>
      </c>
      <c r="O3590" s="3">
        <f t="shared" si="289"/>
        <v>5</v>
      </c>
      <c r="P3590" s="2" t="str">
        <f t="shared" si="291"/>
        <v>WD</v>
      </c>
    </row>
    <row r="3591" spans="12:16" x14ac:dyDescent="0.2">
      <c r="L3591" s="99">
        <f t="shared" si="287"/>
        <v>45380</v>
      </c>
      <c r="M3591" s="3">
        <f t="shared" si="290"/>
        <v>3</v>
      </c>
      <c r="N3591" s="3">
        <f t="shared" si="288"/>
        <v>2024</v>
      </c>
      <c r="O3591" s="3">
        <f t="shared" si="289"/>
        <v>6</v>
      </c>
      <c r="P3591" s="2" t="str">
        <f t="shared" si="291"/>
        <v>WD</v>
      </c>
    </row>
    <row r="3592" spans="12:16" x14ac:dyDescent="0.2">
      <c r="L3592" s="99">
        <f t="shared" si="287"/>
        <v>45381</v>
      </c>
      <c r="M3592" s="3">
        <f t="shared" si="290"/>
        <v>3</v>
      </c>
      <c r="N3592" s="3">
        <f t="shared" si="288"/>
        <v>2024</v>
      </c>
      <c r="O3592" s="3">
        <f t="shared" si="289"/>
        <v>7</v>
      </c>
      <c r="P3592" s="2" t="str">
        <f t="shared" si="291"/>
        <v>WE</v>
      </c>
    </row>
    <row r="3593" spans="12:16" x14ac:dyDescent="0.2">
      <c r="L3593" s="99">
        <f t="shared" si="287"/>
        <v>45382</v>
      </c>
      <c r="M3593" s="3">
        <f t="shared" si="290"/>
        <v>3</v>
      </c>
      <c r="N3593" s="3">
        <f t="shared" si="288"/>
        <v>2024</v>
      </c>
      <c r="O3593" s="3">
        <f t="shared" si="289"/>
        <v>1</v>
      </c>
      <c r="P3593" s="2" t="str">
        <f t="shared" si="291"/>
        <v>WE</v>
      </c>
    </row>
    <row r="3594" spans="12:16" x14ac:dyDescent="0.2">
      <c r="L3594" s="99">
        <f t="shared" si="287"/>
        <v>45383</v>
      </c>
      <c r="M3594" s="3">
        <f t="shared" si="290"/>
        <v>4</v>
      </c>
      <c r="N3594" s="3">
        <f t="shared" si="288"/>
        <v>2024</v>
      </c>
      <c r="O3594" s="3">
        <f t="shared" si="289"/>
        <v>2</v>
      </c>
      <c r="P3594" s="2" t="str">
        <f t="shared" si="291"/>
        <v>WD</v>
      </c>
    </row>
    <row r="3595" spans="12:16" x14ac:dyDescent="0.2">
      <c r="L3595" s="99">
        <f t="shared" si="287"/>
        <v>45384</v>
      </c>
      <c r="M3595" s="3">
        <f t="shared" si="290"/>
        <v>4</v>
      </c>
      <c r="N3595" s="3">
        <f t="shared" si="288"/>
        <v>2024</v>
      </c>
      <c r="O3595" s="3">
        <f t="shared" si="289"/>
        <v>3</v>
      </c>
      <c r="P3595" s="2" t="str">
        <f t="shared" si="291"/>
        <v>WD</v>
      </c>
    </row>
    <row r="3596" spans="12:16" x14ac:dyDescent="0.2">
      <c r="L3596" s="99">
        <f t="shared" si="287"/>
        <v>45385</v>
      </c>
      <c r="M3596" s="3">
        <f t="shared" si="290"/>
        <v>4</v>
      </c>
      <c r="N3596" s="3">
        <f t="shared" si="288"/>
        <v>2024</v>
      </c>
      <c r="O3596" s="3">
        <f t="shared" si="289"/>
        <v>4</v>
      </c>
      <c r="P3596" s="2" t="str">
        <f t="shared" si="291"/>
        <v>WD</v>
      </c>
    </row>
    <row r="3597" spans="12:16" x14ac:dyDescent="0.2">
      <c r="L3597" s="99">
        <f t="shared" si="287"/>
        <v>45386</v>
      </c>
      <c r="M3597" s="3">
        <f t="shared" si="290"/>
        <v>4</v>
      </c>
      <c r="N3597" s="3">
        <f t="shared" si="288"/>
        <v>2024</v>
      </c>
      <c r="O3597" s="3">
        <f t="shared" si="289"/>
        <v>5</v>
      </c>
      <c r="P3597" s="2" t="str">
        <f t="shared" si="291"/>
        <v>WD</v>
      </c>
    </row>
    <row r="3598" spans="12:16" x14ac:dyDescent="0.2">
      <c r="L3598" s="99">
        <f t="shared" si="287"/>
        <v>45387</v>
      </c>
      <c r="M3598" s="3">
        <f t="shared" si="290"/>
        <v>4</v>
      </c>
      <c r="N3598" s="3">
        <f t="shared" si="288"/>
        <v>2024</v>
      </c>
      <c r="O3598" s="3">
        <f t="shared" si="289"/>
        <v>6</v>
      </c>
      <c r="P3598" s="2" t="str">
        <f t="shared" si="291"/>
        <v>WD</v>
      </c>
    </row>
    <row r="3599" spans="12:16" x14ac:dyDescent="0.2">
      <c r="L3599" s="99">
        <f t="shared" si="287"/>
        <v>45388</v>
      </c>
      <c r="M3599" s="3">
        <f t="shared" si="290"/>
        <v>4</v>
      </c>
      <c r="N3599" s="3">
        <f t="shared" si="288"/>
        <v>2024</v>
      </c>
      <c r="O3599" s="3">
        <f t="shared" si="289"/>
        <v>7</v>
      </c>
      <c r="P3599" s="2" t="str">
        <f t="shared" si="291"/>
        <v>WE</v>
      </c>
    </row>
    <row r="3600" spans="12:16" x14ac:dyDescent="0.2">
      <c r="L3600" s="99">
        <f t="shared" si="287"/>
        <v>45389</v>
      </c>
      <c r="M3600" s="3">
        <f t="shared" si="290"/>
        <v>4</v>
      </c>
      <c r="N3600" s="3">
        <f t="shared" si="288"/>
        <v>2024</v>
      </c>
      <c r="O3600" s="3">
        <f t="shared" si="289"/>
        <v>1</v>
      </c>
      <c r="P3600" s="2" t="str">
        <f t="shared" si="291"/>
        <v>WE</v>
      </c>
    </row>
    <row r="3601" spans="12:16" x14ac:dyDescent="0.2">
      <c r="L3601" s="99">
        <f t="shared" si="287"/>
        <v>45390</v>
      </c>
      <c r="M3601" s="3">
        <f t="shared" si="290"/>
        <v>4</v>
      </c>
      <c r="N3601" s="3">
        <f t="shared" si="288"/>
        <v>2024</v>
      </c>
      <c r="O3601" s="3">
        <f t="shared" si="289"/>
        <v>2</v>
      </c>
      <c r="P3601" s="2" t="str">
        <f t="shared" si="291"/>
        <v>WD</v>
      </c>
    </row>
    <row r="3602" spans="12:16" x14ac:dyDescent="0.2">
      <c r="L3602" s="99">
        <f t="shared" si="287"/>
        <v>45391</v>
      </c>
      <c r="M3602" s="3">
        <f t="shared" si="290"/>
        <v>4</v>
      </c>
      <c r="N3602" s="3">
        <f t="shared" si="288"/>
        <v>2024</v>
      </c>
      <c r="O3602" s="3">
        <f t="shared" si="289"/>
        <v>3</v>
      </c>
      <c r="P3602" s="2" t="str">
        <f t="shared" si="291"/>
        <v>WD</v>
      </c>
    </row>
    <row r="3603" spans="12:16" x14ac:dyDescent="0.2">
      <c r="L3603" s="99">
        <f t="shared" si="287"/>
        <v>45392</v>
      </c>
      <c r="M3603" s="3">
        <f t="shared" si="290"/>
        <v>4</v>
      </c>
      <c r="N3603" s="3">
        <f t="shared" si="288"/>
        <v>2024</v>
      </c>
      <c r="O3603" s="3">
        <f t="shared" si="289"/>
        <v>4</v>
      </c>
      <c r="P3603" s="2" t="str">
        <f t="shared" si="291"/>
        <v>WD</v>
      </c>
    </row>
    <row r="3604" spans="12:16" x14ac:dyDescent="0.2">
      <c r="L3604" s="99">
        <f t="shared" si="287"/>
        <v>45393</v>
      </c>
      <c r="M3604" s="3">
        <f t="shared" si="290"/>
        <v>4</v>
      </c>
      <c r="N3604" s="3">
        <f t="shared" si="288"/>
        <v>2024</v>
      </c>
      <c r="O3604" s="3">
        <f t="shared" si="289"/>
        <v>5</v>
      </c>
      <c r="P3604" s="2" t="str">
        <f t="shared" si="291"/>
        <v>WD</v>
      </c>
    </row>
    <row r="3605" spans="12:16" x14ac:dyDescent="0.2">
      <c r="L3605" s="99">
        <f t="shared" si="287"/>
        <v>45394</v>
      </c>
      <c r="M3605" s="3">
        <f t="shared" si="290"/>
        <v>4</v>
      </c>
      <c r="N3605" s="3">
        <f t="shared" si="288"/>
        <v>2024</v>
      </c>
      <c r="O3605" s="3">
        <f t="shared" si="289"/>
        <v>6</v>
      </c>
      <c r="P3605" s="2" t="str">
        <f t="shared" si="291"/>
        <v>WD</v>
      </c>
    </row>
    <row r="3606" spans="12:16" x14ac:dyDescent="0.2">
      <c r="L3606" s="99">
        <f t="shared" si="287"/>
        <v>45395</v>
      </c>
      <c r="M3606" s="3">
        <f t="shared" si="290"/>
        <v>4</v>
      </c>
      <c r="N3606" s="3">
        <f t="shared" si="288"/>
        <v>2024</v>
      </c>
      <c r="O3606" s="3">
        <f t="shared" si="289"/>
        <v>7</v>
      </c>
      <c r="P3606" s="2" t="str">
        <f t="shared" si="291"/>
        <v>WE</v>
      </c>
    </row>
    <row r="3607" spans="12:16" x14ac:dyDescent="0.2">
      <c r="L3607" s="99">
        <f t="shared" si="287"/>
        <v>45396</v>
      </c>
      <c r="M3607" s="3">
        <f t="shared" si="290"/>
        <v>4</v>
      </c>
      <c r="N3607" s="3">
        <f t="shared" si="288"/>
        <v>2024</v>
      </c>
      <c r="O3607" s="3">
        <f t="shared" si="289"/>
        <v>1</v>
      </c>
      <c r="P3607" s="2" t="str">
        <f t="shared" si="291"/>
        <v>WE</v>
      </c>
    </row>
    <row r="3608" spans="12:16" x14ac:dyDescent="0.2">
      <c r="L3608" s="99">
        <f t="shared" si="287"/>
        <v>45397</v>
      </c>
      <c r="M3608" s="3">
        <f t="shared" si="290"/>
        <v>4</v>
      </c>
      <c r="N3608" s="3">
        <f t="shared" si="288"/>
        <v>2024</v>
      </c>
      <c r="O3608" s="3">
        <f t="shared" si="289"/>
        <v>2</v>
      </c>
      <c r="P3608" s="2" t="str">
        <f t="shared" si="291"/>
        <v>WD</v>
      </c>
    </row>
    <row r="3609" spans="12:16" x14ac:dyDescent="0.2">
      <c r="L3609" s="99">
        <f t="shared" si="287"/>
        <v>45398</v>
      </c>
      <c r="M3609" s="3">
        <f t="shared" si="290"/>
        <v>4</v>
      </c>
      <c r="N3609" s="3">
        <f t="shared" si="288"/>
        <v>2024</v>
      </c>
      <c r="O3609" s="3">
        <f t="shared" si="289"/>
        <v>3</v>
      </c>
      <c r="P3609" s="2" t="str">
        <f t="shared" si="291"/>
        <v>WD</v>
      </c>
    </row>
    <row r="3610" spans="12:16" x14ac:dyDescent="0.2">
      <c r="L3610" s="99">
        <f t="shared" si="287"/>
        <v>45399</v>
      </c>
      <c r="M3610" s="3">
        <f t="shared" si="290"/>
        <v>4</v>
      </c>
      <c r="N3610" s="3">
        <f t="shared" si="288"/>
        <v>2024</v>
      </c>
      <c r="O3610" s="3">
        <f t="shared" si="289"/>
        <v>4</v>
      </c>
      <c r="P3610" s="2" t="str">
        <f t="shared" si="291"/>
        <v>WD</v>
      </c>
    </row>
    <row r="3611" spans="12:16" x14ac:dyDescent="0.2">
      <c r="L3611" s="99">
        <f t="shared" si="287"/>
        <v>45400</v>
      </c>
      <c r="M3611" s="3">
        <f t="shared" si="290"/>
        <v>4</v>
      </c>
      <c r="N3611" s="3">
        <f t="shared" si="288"/>
        <v>2024</v>
      </c>
      <c r="O3611" s="3">
        <f t="shared" si="289"/>
        <v>5</v>
      </c>
      <c r="P3611" s="2" t="str">
        <f t="shared" si="291"/>
        <v>WD</v>
      </c>
    </row>
    <row r="3612" spans="12:16" x14ac:dyDescent="0.2">
      <c r="L3612" s="99">
        <f t="shared" si="287"/>
        <v>45401</v>
      </c>
      <c r="M3612" s="3">
        <f t="shared" si="290"/>
        <v>4</v>
      </c>
      <c r="N3612" s="3">
        <f t="shared" si="288"/>
        <v>2024</v>
      </c>
      <c r="O3612" s="3">
        <f t="shared" si="289"/>
        <v>6</v>
      </c>
      <c r="P3612" s="2" t="str">
        <f t="shared" si="291"/>
        <v>WD</v>
      </c>
    </row>
    <row r="3613" spans="12:16" x14ac:dyDescent="0.2">
      <c r="L3613" s="99">
        <f t="shared" si="287"/>
        <v>45402</v>
      </c>
      <c r="M3613" s="3">
        <f t="shared" si="290"/>
        <v>4</v>
      </c>
      <c r="N3613" s="3">
        <f t="shared" si="288"/>
        <v>2024</v>
      </c>
      <c r="O3613" s="3">
        <f t="shared" si="289"/>
        <v>7</v>
      </c>
      <c r="P3613" s="2" t="str">
        <f t="shared" si="291"/>
        <v>WE</v>
      </c>
    </row>
    <row r="3614" spans="12:16" x14ac:dyDescent="0.2">
      <c r="L3614" s="99">
        <f t="shared" si="287"/>
        <v>45403</v>
      </c>
      <c r="M3614" s="3">
        <f t="shared" si="290"/>
        <v>4</v>
      </c>
      <c r="N3614" s="3">
        <f t="shared" si="288"/>
        <v>2024</v>
      </c>
      <c r="O3614" s="3">
        <f t="shared" si="289"/>
        <v>1</v>
      </c>
      <c r="P3614" s="2" t="str">
        <f t="shared" si="291"/>
        <v>WE</v>
      </c>
    </row>
    <row r="3615" spans="12:16" x14ac:dyDescent="0.2">
      <c r="L3615" s="99">
        <f t="shared" si="287"/>
        <v>45404</v>
      </c>
      <c r="M3615" s="3">
        <f t="shared" si="290"/>
        <v>4</v>
      </c>
      <c r="N3615" s="3">
        <f t="shared" si="288"/>
        <v>2024</v>
      </c>
      <c r="O3615" s="3">
        <f t="shared" si="289"/>
        <v>2</v>
      </c>
      <c r="P3615" s="2" t="str">
        <f t="shared" si="291"/>
        <v>WD</v>
      </c>
    </row>
    <row r="3616" spans="12:16" x14ac:dyDescent="0.2">
      <c r="L3616" s="99">
        <f t="shared" si="287"/>
        <v>45405</v>
      </c>
      <c r="M3616" s="3">
        <f t="shared" si="290"/>
        <v>4</v>
      </c>
      <c r="N3616" s="3">
        <f t="shared" si="288"/>
        <v>2024</v>
      </c>
      <c r="O3616" s="3">
        <f t="shared" si="289"/>
        <v>3</v>
      </c>
      <c r="P3616" s="2" t="str">
        <f t="shared" si="291"/>
        <v>WD</v>
      </c>
    </row>
    <row r="3617" spans="12:16" x14ac:dyDescent="0.2">
      <c r="L3617" s="99">
        <f t="shared" si="287"/>
        <v>45406</v>
      </c>
      <c r="M3617" s="3">
        <f t="shared" si="290"/>
        <v>4</v>
      </c>
      <c r="N3617" s="3">
        <f t="shared" si="288"/>
        <v>2024</v>
      </c>
      <c r="O3617" s="3">
        <f t="shared" si="289"/>
        <v>4</v>
      </c>
      <c r="P3617" s="2" t="str">
        <f t="shared" si="291"/>
        <v>WD</v>
      </c>
    </row>
    <row r="3618" spans="12:16" x14ac:dyDescent="0.2">
      <c r="L3618" s="99">
        <f t="shared" si="287"/>
        <v>45407</v>
      </c>
      <c r="M3618" s="3">
        <f t="shared" si="290"/>
        <v>4</v>
      </c>
      <c r="N3618" s="3">
        <f t="shared" si="288"/>
        <v>2024</v>
      </c>
      <c r="O3618" s="3">
        <f t="shared" si="289"/>
        <v>5</v>
      </c>
      <c r="P3618" s="2" t="str">
        <f t="shared" si="291"/>
        <v>WD</v>
      </c>
    </row>
    <row r="3619" spans="12:16" x14ac:dyDescent="0.2">
      <c r="L3619" s="99">
        <f t="shared" si="287"/>
        <v>45408</v>
      </c>
      <c r="M3619" s="3">
        <f t="shared" si="290"/>
        <v>4</v>
      </c>
      <c r="N3619" s="3">
        <f t="shared" si="288"/>
        <v>2024</v>
      </c>
      <c r="O3619" s="3">
        <f t="shared" si="289"/>
        <v>6</v>
      </c>
      <c r="P3619" s="2" t="str">
        <f t="shared" si="291"/>
        <v>WD</v>
      </c>
    </row>
    <row r="3620" spans="12:16" x14ac:dyDescent="0.2">
      <c r="L3620" s="99">
        <f t="shared" si="287"/>
        <v>45409</v>
      </c>
      <c r="M3620" s="3">
        <f t="shared" si="290"/>
        <v>4</v>
      </c>
      <c r="N3620" s="3">
        <f t="shared" si="288"/>
        <v>2024</v>
      </c>
      <c r="O3620" s="3">
        <f t="shared" si="289"/>
        <v>7</v>
      </c>
      <c r="P3620" s="2" t="str">
        <f t="shared" si="291"/>
        <v>WE</v>
      </c>
    </row>
    <row r="3621" spans="12:16" x14ac:dyDescent="0.2">
      <c r="L3621" s="99">
        <f t="shared" si="287"/>
        <v>45410</v>
      </c>
      <c r="M3621" s="3">
        <f t="shared" si="290"/>
        <v>4</v>
      </c>
      <c r="N3621" s="3">
        <f t="shared" si="288"/>
        <v>2024</v>
      </c>
      <c r="O3621" s="3">
        <f t="shared" si="289"/>
        <v>1</v>
      </c>
      <c r="P3621" s="2" t="str">
        <f t="shared" si="291"/>
        <v>WE</v>
      </c>
    </row>
    <row r="3622" spans="12:16" x14ac:dyDescent="0.2">
      <c r="L3622" s="99">
        <f t="shared" si="287"/>
        <v>45411</v>
      </c>
      <c r="M3622" s="3">
        <f t="shared" si="290"/>
        <v>4</v>
      </c>
      <c r="N3622" s="3">
        <f t="shared" si="288"/>
        <v>2024</v>
      </c>
      <c r="O3622" s="3">
        <f t="shared" si="289"/>
        <v>2</v>
      </c>
      <c r="P3622" s="2" t="str">
        <f t="shared" si="291"/>
        <v>WD</v>
      </c>
    </row>
    <row r="3623" spans="12:16" x14ac:dyDescent="0.2">
      <c r="L3623" s="99">
        <f t="shared" si="287"/>
        <v>45412</v>
      </c>
      <c r="M3623" s="3">
        <f t="shared" si="290"/>
        <v>4</v>
      </c>
      <c r="N3623" s="3">
        <f t="shared" si="288"/>
        <v>2024</v>
      </c>
      <c r="O3623" s="3">
        <f t="shared" si="289"/>
        <v>3</v>
      </c>
      <c r="P3623" s="2" t="str">
        <f t="shared" si="291"/>
        <v>WD</v>
      </c>
    </row>
    <row r="3624" spans="12:16" x14ac:dyDescent="0.2">
      <c r="L3624" s="99">
        <f t="shared" si="287"/>
        <v>45413</v>
      </c>
      <c r="M3624" s="3">
        <f t="shared" si="290"/>
        <v>5</v>
      </c>
      <c r="N3624" s="3">
        <f t="shared" si="288"/>
        <v>2024</v>
      </c>
      <c r="O3624" s="3">
        <f t="shared" si="289"/>
        <v>4</v>
      </c>
      <c r="P3624" s="2" t="str">
        <f t="shared" si="291"/>
        <v>WD</v>
      </c>
    </row>
    <row r="3625" spans="12:16" x14ac:dyDescent="0.2">
      <c r="L3625" s="99">
        <f t="shared" si="287"/>
        <v>45414</v>
      </c>
      <c r="M3625" s="3">
        <f t="shared" si="290"/>
        <v>5</v>
      </c>
      <c r="N3625" s="3">
        <f t="shared" si="288"/>
        <v>2024</v>
      </c>
      <c r="O3625" s="3">
        <f t="shared" si="289"/>
        <v>5</v>
      </c>
      <c r="P3625" s="2" t="str">
        <f t="shared" si="291"/>
        <v>WD</v>
      </c>
    </row>
    <row r="3626" spans="12:16" x14ac:dyDescent="0.2">
      <c r="L3626" s="99">
        <f t="shared" si="287"/>
        <v>45415</v>
      </c>
      <c r="M3626" s="3">
        <f t="shared" si="290"/>
        <v>5</v>
      </c>
      <c r="N3626" s="3">
        <f t="shared" si="288"/>
        <v>2024</v>
      </c>
      <c r="O3626" s="3">
        <f t="shared" si="289"/>
        <v>6</v>
      </c>
      <c r="P3626" s="2" t="str">
        <f t="shared" si="291"/>
        <v>WD</v>
      </c>
    </row>
    <row r="3627" spans="12:16" x14ac:dyDescent="0.2">
      <c r="L3627" s="99">
        <f t="shared" si="287"/>
        <v>45416</v>
      </c>
      <c r="M3627" s="3">
        <f t="shared" si="290"/>
        <v>5</v>
      </c>
      <c r="N3627" s="3">
        <f t="shared" si="288"/>
        <v>2024</v>
      </c>
      <c r="O3627" s="3">
        <f t="shared" si="289"/>
        <v>7</v>
      </c>
      <c r="P3627" s="2" t="str">
        <f t="shared" si="291"/>
        <v>WE</v>
      </c>
    </row>
    <row r="3628" spans="12:16" x14ac:dyDescent="0.2">
      <c r="L3628" s="99">
        <f t="shared" si="287"/>
        <v>45417</v>
      </c>
      <c r="M3628" s="3">
        <f t="shared" si="290"/>
        <v>5</v>
      </c>
      <c r="N3628" s="3">
        <f t="shared" si="288"/>
        <v>2024</v>
      </c>
      <c r="O3628" s="3">
        <f t="shared" si="289"/>
        <v>1</v>
      </c>
      <c r="P3628" s="2" t="str">
        <f t="shared" si="291"/>
        <v>WE</v>
      </c>
    </row>
    <row r="3629" spans="12:16" x14ac:dyDescent="0.2">
      <c r="L3629" s="99">
        <f t="shared" si="287"/>
        <v>45418</v>
      </c>
      <c r="M3629" s="3">
        <f t="shared" si="290"/>
        <v>5</v>
      </c>
      <c r="N3629" s="3">
        <f t="shared" si="288"/>
        <v>2024</v>
      </c>
      <c r="O3629" s="3">
        <f t="shared" si="289"/>
        <v>2</v>
      </c>
      <c r="P3629" s="2" t="str">
        <f t="shared" si="291"/>
        <v>WD</v>
      </c>
    </row>
    <row r="3630" spans="12:16" x14ac:dyDescent="0.2">
      <c r="L3630" s="99">
        <f t="shared" si="287"/>
        <v>45419</v>
      </c>
      <c r="M3630" s="3">
        <f t="shared" si="290"/>
        <v>5</v>
      </c>
      <c r="N3630" s="3">
        <f t="shared" si="288"/>
        <v>2024</v>
      </c>
      <c r="O3630" s="3">
        <f t="shared" si="289"/>
        <v>3</v>
      </c>
      <c r="P3630" s="2" t="str">
        <f t="shared" si="291"/>
        <v>WD</v>
      </c>
    </row>
    <row r="3631" spans="12:16" x14ac:dyDescent="0.2">
      <c r="L3631" s="99">
        <f t="shared" si="287"/>
        <v>45420</v>
      </c>
      <c r="M3631" s="3">
        <f t="shared" si="290"/>
        <v>5</v>
      </c>
      <c r="N3631" s="3">
        <f t="shared" si="288"/>
        <v>2024</v>
      </c>
      <c r="O3631" s="3">
        <f t="shared" si="289"/>
        <v>4</v>
      </c>
      <c r="P3631" s="2" t="str">
        <f t="shared" si="291"/>
        <v>WD</v>
      </c>
    </row>
    <row r="3632" spans="12:16" x14ac:dyDescent="0.2">
      <c r="L3632" s="99">
        <f t="shared" si="287"/>
        <v>45421</v>
      </c>
      <c r="M3632" s="3">
        <f t="shared" si="290"/>
        <v>5</v>
      </c>
      <c r="N3632" s="3">
        <f t="shared" si="288"/>
        <v>2024</v>
      </c>
      <c r="O3632" s="3">
        <f t="shared" si="289"/>
        <v>5</v>
      </c>
      <c r="P3632" s="2" t="str">
        <f t="shared" si="291"/>
        <v>WD</v>
      </c>
    </row>
    <row r="3633" spans="12:16" x14ac:dyDescent="0.2">
      <c r="L3633" s="99">
        <f t="shared" si="287"/>
        <v>45422</v>
      </c>
      <c r="M3633" s="3">
        <f t="shared" si="290"/>
        <v>5</v>
      </c>
      <c r="N3633" s="3">
        <f t="shared" si="288"/>
        <v>2024</v>
      </c>
      <c r="O3633" s="3">
        <f t="shared" si="289"/>
        <v>6</v>
      </c>
      <c r="P3633" s="2" t="str">
        <f t="shared" si="291"/>
        <v>WD</v>
      </c>
    </row>
    <row r="3634" spans="12:16" x14ac:dyDescent="0.2">
      <c r="L3634" s="99">
        <f t="shared" si="287"/>
        <v>45423</v>
      </c>
      <c r="M3634" s="3">
        <f t="shared" si="290"/>
        <v>5</v>
      </c>
      <c r="N3634" s="3">
        <f t="shared" si="288"/>
        <v>2024</v>
      </c>
      <c r="O3634" s="3">
        <f t="shared" si="289"/>
        <v>7</v>
      </c>
      <c r="P3634" s="2" t="str">
        <f t="shared" si="291"/>
        <v>WE</v>
      </c>
    </row>
    <row r="3635" spans="12:16" x14ac:dyDescent="0.2">
      <c r="L3635" s="99">
        <f t="shared" si="287"/>
        <v>45424</v>
      </c>
      <c r="M3635" s="3">
        <f t="shared" si="290"/>
        <v>5</v>
      </c>
      <c r="N3635" s="3">
        <f t="shared" si="288"/>
        <v>2024</v>
      </c>
      <c r="O3635" s="3">
        <f t="shared" si="289"/>
        <v>1</v>
      </c>
      <c r="P3635" s="2" t="str">
        <f t="shared" si="291"/>
        <v>WE</v>
      </c>
    </row>
    <row r="3636" spans="12:16" x14ac:dyDescent="0.2">
      <c r="L3636" s="99">
        <f t="shared" ref="L3636:L3699" si="292">+L3635+1</f>
        <v>45425</v>
      </c>
      <c r="M3636" s="3">
        <f t="shared" si="290"/>
        <v>5</v>
      </c>
      <c r="N3636" s="3">
        <f t="shared" si="288"/>
        <v>2024</v>
      </c>
      <c r="O3636" s="3">
        <f t="shared" si="289"/>
        <v>2</v>
      </c>
      <c r="P3636" s="2" t="str">
        <f t="shared" si="291"/>
        <v>WD</v>
      </c>
    </row>
    <row r="3637" spans="12:16" x14ac:dyDescent="0.2">
      <c r="L3637" s="99">
        <f t="shared" si="292"/>
        <v>45426</v>
      </c>
      <c r="M3637" s="3">
        <f t="shared" si="290"/>
        <v>5</v>
      </c>
      <c r="N3637" s="3">
        <f t="shared" si="288"/>
        <v>2024</v>
      </c>
      <c r="O3637" s="3">
        <f t="shared" si="289"/>
        <v>3</v>
      </c>
      <c r="P3637" s="2" t="str">
        <f t="shared" si="291"/>
        <v>WD</v>
      </c>
    </row>
    <row r="3638" spans="12:16" x14ac:dyDescent="0.2">
      <c r="L3638" s="99">
        <f t="shared" si="292"/>
        <v>45427</v>
      </c>
      <c r="M3638" s="3">
        <f t="shared" si="290"/>
        <v>5</v>
      </c>
      <c r="N3638" s="3">
        <f t="shared" si="288"/>
        <v>2024</v>
      </c>
      <c r="O3638" s="3">
        <f t="shared" si="289"/>
        <v>4</v>
      </c>
      <c r="P3638" s="2" t="str">
        <f t="shared" si="291"/>
        <v>WD</v>
      </c>
    </row>
    <row r="3639" spans="12:16" x14ac:dyDescent="0.2">
      <c r="L3639" s="99">
        <f t="shared" si="292"/>
        <v>45428</v>
      </c>
      <c r="M3639" s="3">
        <f t="shared" si="290"/>
        <v>5</v>
      </c>
      <c r="N3639" s="3">
        <f t="shared" si="288"/>
        <v>2024</v>
      </c>
      <c r="O3639" s="3">
        <f t="shared" si="289"/>
        <v>5</v>
      </c>
      <c r="P3639" s="2" t="str">
        <f t="shared" si="291"/>
        <v>WD</v>
      </c>
    </row>
    <row r="3640" spans="12:16" x14ac:dyDescent="0.2">
      <c r="L3640" s="99">
        <f t="shared" si="292"/>
        <v>45429</v>
      </c>
      <c r="M3640" s="3">
        <f t="shared" si="290"/>
        <v>5</v>
      </c>
      <c r="N3640" s="3">
        <f t="shared" si="288"/>
        <v>2024</v>
      </c>
      <c r="O3640" s="3">
        <f t="shared" si="289"/>
        <v>6</v>
      </c>
      <c r="P3640" s="2" t="str">
        <f t="shared" si="291"/>
        <v>WD</v>
      </c>
    </row>
    <row r="3641" spans="12:16" x14ac:dyDescent="0.2">
      <c r="L3641" s="99">
        <f t="shared" si="292"/>
        <v>45430</v>
      </c>
      <c r="M3641" s="3">
        <f t="shared" si="290"/>
        <v>5</v>
      </c>
      <c r="N3641" s="3">
        <f t="shared" si="288"/>
        <v>2024</v>
      </c>
      <c r="O3641" s="3">
        <f t="shared" si="289"/>
        <v>7</v>
      </c>
      <c r="P3641" s="2" t="str">
        <f t="shared" si="291"/>
        <v>WE</v>
      </c>
    </row>
    <row r="3642" spans="12:16" x14ac:dyDescent="0.2">
      <c r="L3642" s="99">
        <f t="shared" si="292"/>
        <v>45431</v>
      </c>
      <c r="M3642" s="3">
        <f t="shared" si="290"/>
        <v>5</v>
      </c>
      <c r="N3642" s="3">
        <f t="shared" si="288"/>
        <v>2024</v>
      </c>
      <c r="O3642" s="3">
        <f t="shared" si="289"/>
        <v>1</v>
      </c>
      <c r="P3642" s="2" t="str">
        <f t="shared" si="291"/>
        <v>WE</v>
      </c>
    </row>
    <row r="3643" spans="12:16" x14ac:dyDescent="0.2">
      <c r="L3643" s="99">
        <f t="shared" si="292"/>
        <v>45432</v>
      </c>
      <c r="M3643" s="3">
        <f t="shared" si="290"/>
        <v>5</v>
      </c>
      <c r="N3643" s="3">
        <f t="shared" si="288"/>
        <v>2024</v>
      </c>
      <c r="O3643" s="3">
        <f t="shared" si="289"/>
        <v>2</v>
      </c>
      <c r="P3643" s="2" t="str">
        <f t="shared" si="291"/>
        <v>WD</v>
      </c>
    </row>
    <row r="3644" spans="12:16" x14ac:dyDescent="0.2">
      <c r="L3644" s="99">
        <f t="shared" si="292"/>
        <v>45433</v>
      </c>
      <c r="M3644" s="3">
        <f t="shared" si="290"/>
        <v>5</v>
      </c>
      <c r="N3644" s="3">
        <f t="shared" si="288"/>
        <v>2024</v>
      </c>
      <c r="O3644" s="3">
        <f t="shared" si="289"/>
        <v>3</v>
      </c>
      <c r="P3644" s="2" t="str">
        <f t="shared" si="291"/>
        <v>WD</v>
      </c>
    </row>
    <row r="3645" spans="12:16" x14ac:dyDescent="0.2">
      <c r="L3645" s="99">
        <f t="shared" si="292"/>
        <v>45434</v>
      </c>
      <c r="M3645" s="3">
        <f t="shared" si="290"/>
        <v>5</v>
      </c>
      <c r="N3645" s="3">
        <f t="shared" si="288"/>
        <v>2024</v>
      </c>
      <c r="O3645" s="3">
        <f t="shared" si="289"/>
        <v>4</v>
      </c>
      <c r="P3645" s="2" t="str">
        <f t="shared" si="291"/>
        <v>WD</v>
      </c>
    </row>
    <row r="3646" spans="12:16" x14ac:dyDescent="0.2">
      <c r="L3646" s="99">
        <f t="shared" si="292"/>
        <v>45435</v>
      </c>
      <c r="M3646" s="3">
        <f t="shared" si="290"/>
        <v>5</v>
      </c>
      <c r="N3646" s="3">
        <f t="shared" si="288"/>
        <v>2024</v>
      </c>
      <c r="O3646" s="3">
        <f t="shared" si="289"/>
        <v>5</v>
      </c>
      <c r="P3646" s="2" t="str">
        <f t="shared" si="291"/>
        <v>WD</v>
      </c>
    </row>
    <row r="3647" spans="12:16" x14ac:dyDescent="0.2">
      <c r="L3647" s="99">
        <f t="shared" si="292"/>
        <v>45436</v>
      </c>
      <c r="M3647" s="3">
        <f t="shared" si="290"/>
        <v>5</v>
      </c>
      <c r="N3647" s="3">
        <f t="shared" ref="N3647:N3710" si="293">YEAR(L3647)</f>
        <v>2024</v>
      </c>
      <c r="O3647" s="3">
        <f t="shared" ref="O3647:O3710" si="294">WEEKDAY(L3647)</f>
        <v>6</v>
      </c>
      <c r="P3647" s="2" t="str">
        <f t="shared" si="291"/>
        <v>WD</v>
      </c>
    </row>
    <row r="3648" spans="12:16" x14ac:dyDescent="0.2">
      <c r="L3648" s="99">
        <f t="shared" si="292"/>
        <v>45437</v>
      </c>
      <c r="M3648" s="3">
        <f t="shared" si="290"/>
        <v>5</v>
      </c>
      <c r="N3648" s="3">
        <f t="shared" si="293"/>
        <v>2024</v>
      </c>
      <c r="O3648" s="3">
        <f t="shared" si="294"/>
        <v>7</v>
      </c>
      <c r="P3648" s="2" t="str">
        <f t="shared" si="291"/>
        <v>WE</v>
      </c>
    </row>
    <row r="3649" spans="12:16" x14ac:dyDescent="0.2">
      <c r="L3649" s="99">
        <f t="shared" si="292"/>
        <v>45438</v>
      </c>
      <c r="M3649" s="3">
        <f t="shared" si="290"/>
        <v>5</v>
      </c>
      <c r="N3649" s="3">
        <f t="shared" si="293"/>
        <v>2024</v>
      </c>
      <c r="O3649" s="3">
        <f t="shared" si="294"/>
        <v>1</v>
      </c>
      <c r="P3649" s="2" t="str">
        <f t="shared" si="291"/>
        <v>WE</v>
      </c>
    </row>
    <row r="3650" spans="12:16" x14ac:dyDescent="0.2">
      <c r="L3650" s="99">
        <f t="shared" si="292"/>
        <v>45439</v>
      </c>
      <c r="M3650" s="3">
        <f t="shared" si="290"/>
        <v>5</v>
      </c>
      <c r="N3650" s="3">
        <f t="shared" si="293"/>
        <v>2024</v>
      </c>
      <c r="O3650" s="3">
        <f t="shared" si="294"/>
        <v>2</v>
      </c>
      <c r="P3650" s="2" t="str">
        <f t="shared" si="291"/>
        <v>WD</v>
      </c>
    </row>
    <row r="3651" spans="12:16" x14ac:dyDescent="0.2">
      <c r="L3651" s="99">
        <f t="shared" si="292"/>
        <v>45440</v>
      </c>
      <c r="M3651" s="3">
        <f t="shared" ref="M3651:M3714" si="295">MONTH(L3651)</f>
        <v>5</v>
      </c>
      <c r="N3651" s="3">
        <f t="shared" si="293"/>
        <v>2024</v>
      </c>
      <c r="O3651" s="3">
        <f t="shared" si="294"/>
        <v>3</v>
      </c>
      <c r="P3651" s="2" t="str">
        <f t="shared" ref="P3651:P3714" si="296">IF(O3651=1,"WE",IF(O3651=7,"WE","WD"))</f>
        <v>WD</v>
      </c>
    </row>
    <row r="3652" spans="12:16" x14ac:dyDescent="0.2">
      <c r="L3652" s="99">
        <f t="shared" si="292"/>
        <v>45441</v>
      </c>
      <c r="M3652" s="3">
        <f t="shared" si="295"/>
        <v>5</v>
      </c>
      <c r="N3652" s="3">
        <f t="shared" si="293"/>
        <v>2024</v>
      </c>
      <c r="O3652" s="3">
        <f t="shared" si="294"/>
        <v>4</v>
      </c>
      <c r="P3652" s="2" t="str">
        <f t="shared" si="296"/>
        <v>WD</v>
      </c>
    </row>
    <row r="3653" spans="12:16" x14ac:dyDescent="0.2">
      <c r="L3653" s="99">
        <f t="shared" si="292"/>
        <v>45442</v>
      </c>
      <c r="M3653" s="3">
        <f t="shared" si="295"/>
        <v>5</v>
      </c>
      <c r="N3653" s="3">
        <f t="shared" si="293"/>
        <v>2024</v>
      </c>
      <c r="O3653" s="3">
        <f t="shared" si="294"/>
        <v>5</v>
      </c>
      <c r="P3653" s="2" t="str">
        <f t="shared" si="296"/>
        <v>WD</v>
      </c>
    </row>
    <row r="3654" spans="12:16" x14ac:dyDescent="0.2">
      <c r="L3654" s="99">
        <f t="shared" si="292"/>
        <v>45443</v>
      </c>
      <c r="M3654" s="3">
        <f t="shared" si="295"/>
        <v>5</v>
      </c>
      <c r="N3654" s="3">
        <f t="shared" si="293"/>
        <v>2024</v>
      </c>
      <c r="O3654" s="3">
        <f t="shared" si="294"/>
        <v>6</v>
      </c>
      <c r="P3654" s="2" t="str">
        <f t="shared" si="296"/>
        <v>WD</v>
      </c>
    </row>
    <row r="3655" spans="12:16" x14ac:dyDescent="0.2">
      <c r="L3655" s="99">
        <f t="shared" si="292"/>
        <v>45444</v>
      </c>
      <c r="M3655" s="3">
        <f t="shared" si="295"/>
        <v>6</v>
      </c>
      <c r="N3655" s="3">
        <f t="shared" si="293"/>
        <v>2024</v>
      </c>
      <c r="O3655" s="3">
        <f t="shared" si="294"/>
        <v>7</v>
      </c>
      <c r="P3655" s="2" t="str">
        <f t="shared" si="296"/>
        <v>WE</v>
      </c>
    </row>
    <row r="3656" spans="12:16" x14ac:dyDescent="0.2">
      <c r="L3656" s="99">
        <f t="shared" si="292"/>
        <v>45445</v>
      </c>
      <c r="M3656" s="3">
        <f t="shared" si="295"/>
        <v>6</v>
      </c>
      <c r="N3656" s="3">
        <f t="shared" si="293"/>
        <v>2024</v>
      </c>
      <c r="O3656" s="3">
        <f t="shared" si="294"/>
        <v>1</v>
      </c>
      <c r="P3656" s="2" t="str">
        <f t="shared" si="296"/>
        <v>WE</v>
      </c>
    </row>
    <row r="3657" spans="12:16" x14ac:dyDescent="0.2">
      <c r="L3657" s="99">
        <f t="shared" si="292"/>
        <v>45446</v>
      </c>
      <c r="M3657" s="3">
        <f t="shared" si="295"/>
        <v>6</v>
      </c>
      <c r="N3657" s="3">
        <f t="shared" si="293"/>
        <v>2024</v>
      </c>
      <c r="O3657" s="3">
        <f t="shared" si="294"/>
        <v>2</v>
      </c>
      <c r="P3657" s="2" t="str">
        <f t="shared" si="296"/>
        <v>WD</v>
      </c>
    </row>
    <row r="3658" spans="12:16" x14ac:dyDescent="0.2">
      <c r="L3658" s="99">
        <f t="shared" si="292"/>
        <v>45447</v>
      </c>
      <c r="M3658" s="3">
        <f t="shared" si="295"/>
        <v>6</v>
      </c>
      <c r="N3658" s="3">
        <f t="shared" si="293"/>
        <v>2024</v>
      </c>
      <c r="O3658" s="3">
        <f t="shared" si="294"/>
        <v>3</v>
      </c>
      <c r="P3658" s="2" t="str">
        <f t="shared" si="296"/>
        <v>WD</v>
      </c>
    </row>
    <row r="3659" spans="12:16" x14ac:dyDescent="0.2">
      <c r="L3659" s="99">
        <f t="shared" si="292"/>
        <v>45448</v>
      </c>
      <c r="M3659" s="3">
        <f t="shared" si="295"/>
        <v>6</v>
      </c>
      <c r="N3659" s="3">
        <f t="shared" si="293"/>
        <v>2024</v>
      </c>
      <c r="O3659" s="3">
        <f t="shared" si="294"/>
        <v>4</v>
      </c>
      <c r="P3659" s="2" t="str">
        <f t="shared" si="296"/>
        <v>WD</v>
      </c>
    </row>
    <row r="3660" spans="12:16" x14ac:dyDescent="0.2">
      <c r="L3660" s="99">
        <f t="shared" si="292"/>
        <v>45449</v>
      </c>
      <c r="M3660" s="3">
        <f t="shared" si="295"/>
        <v>6</v>
      </c>
      <c r="N3660" s="3">
        <f t="shared" si="293"/>
        <v>2024</v>
      </c>
      <c r="O3660" s="3">
        <f t="shared" si="294"/>
        <v>5</v>
      </c>
      <c r="P3660" s="2" t="str">
        <f t="shared" si="296"/>
        <v>WD</v>
      </c>
    </row>
    <row r="3661" spans="12:16" x14ac:dyDescent="0.2">
      <c r="L3661" s="99">
        <f t="shared" si="292"/>
        <v>45450</v>
      </c>
      <c r="M3661" s="3">
        <f t="shared" si="295"/>
        <v>6</v>
      </c>
      <c r="N3661" s="3">
        <f t="shared" si="293"/>
        <v>2024</v>
      </c>
      <c r="O3661" s="3">
        <f t="shared" si="294"/>
        <v>6</v>
      </c>
      <c r="P3661" s="2" t="str">
        <f t="shared" si="296"/>
        <v>WD</v>
      </c>
    </row>
    <row r="3662" spans="12:16" x14ac:dyDescent="0.2">
      <c r="L3662" s="99">
        <f t="shared" si="292"/>
        <v>45451</v>
      </c>
      <c r="M3662" s="3">
        <f t="shared" si="295"/>
        <v>6</v>
      </c>
      <c r="N3662" s="3">
        <f t="shared" si="293"/>
        <v>2024</v>
      </c>
      <c r="O3662" s="3">
        <f t="shared" si="294"/>
        <v>7</v>
      </c>
      <c r="P3662" s="2" t="str">
        <f t="shared" si="296"/>
        <v>WE</v>
      </c>
    </row>
    <row r="3663" spans="12:16" x14ac:dyDescent="0.2">
      <c r="L3663" s="99">
        <f t="shared" si="292"/>
        <v>45452</v>
      </c>
      <c r="M3663" s="3">
        <f t="shared" si="295"/>
        <v>6</v>
      </c>
      <c r="N3663" s="3">
        <f t="shared" si="293"/>
        <v>2024</v>
      </c>
      <c r="O3663" s="3">
        <f t="shared" si="294"/>
        <v>1</v>
      </c>
      <c r="P3663" s="2" t="str">
        <f t="shared" si="296"/>
        <v>WE</v>
      </c>
    </row>
    <row r="3664" spans="12:16" x14ac:dyDescent="0.2">
      <c r="L3664" s="99">
        <f t="shared" si="292"/>
        <v>45453</v>
      </c>
      <c r="M3664" s="3">
        <f t="shared" si="295"/>
        <v>6</v>
      </c>
      <c r="N3664" s="3">
        <f t="shared" si="293"/>
        <v>2024</v>
      </c>
      <c r="O3664" s="3">
        <f t="shared" si="294"/>
        <v>2</v>
      </c>
      <c r="P3664" s="2" t="str">
        <f t="shared" si="296"/>
        <v>WD</v>
      </c>
    </row>
    <row r="3665" spans="12:16" x14ac:dyDescent="0.2">
      <c r="L3665" s="99">
        <f t="shared" si="292"/>
        <v>45454</v>
      </c>
      <c r="M3665" s="3">
        <f t="shared" si="295"/>
        <v>6</v>
      </c>
      <c r="N3665" s="3">
        <f t="shared" si="293"/>
        <v>2024</v>
      </c>
      <c r="O3665" s="3">
        <f t="shared" si="294"/>
        <v>3</v>
      </c>
      <c r="P3665" s="2" t="str">
        <f t="shared" si="296"/>
        <v>WD</v>
      </c>
    </row>
    <row r="3666" spans="12:16" x14ac:dyDescent="0.2">
      <c r="L3666" s="99">
        <f t="shared" si="292"/>
        <v>45455</v>
      </c>
      <c r="M3666" s="3">
        <f t="shared" si="295"/>
        <v>6</v>
      </c>
      <c r="N3666" s="3">
        <f t="shared" si="293"/>
        <v>2024</v>
      </c>
      <c r="O3666" s="3">
        <f t="shared" si="294"/>
        <v>4</v>
      </c>
      <c r="P3666" s="2" t="str">
        <f t="shared" si="296"/>
        <v>WD</v>
      </c>
    </row>
    <row r="3667" spans="12:16" x14ac:dyDescent="0.2">
      <c r="L3667" s="99">
        <f t="shared" si="292"/>
        <v>45456</v>
      </c>
      <c r="M3667" s="3">
        <f t="shared" si="295"/>
        <v>6</v>
      </c>
      <c r="N3667" s="3">
        <f t="shared" si="293"/>
        <v>2024</v>
      </c>
      <c r="O3667" s="3">
        <f t="shared" si="294"/>
        <v>5</v>
      </c>
      <c r="P3667" s="2" t="str">
        <f t="shared" si="296"/>
        <v>WD</v>
      </c>
    </row>
    <row r="3668" spans="12:16" x14ac:dyDescent="0.2">
      <c r="L3668" s="99">
        <f t="shared" si="292"/>
        <v>45457</v>
      </c>
      <c r="M3668" s="3">
        <f t="shared" si="295"/>
        <v>6</v>
      </c>
      <c r="N3668" s="3">
        <f t="shared" si="293"/>
        <v>2024</v>
      </c>
      <c r="O3668" s="3">
        <f t="shared" si="294"/>
        <v>6</v>
      </c>
      <c r="P3668" s="2" t="str">
        <f t="shared" si="296"/>
        <v>WD</v>
      </c>
    </row>
    <row r="3669" spans="12:16" x14ac:dyDescent="0.2">
      <c r="L3669" s="99">
        <f t="shared" si="292"/>
        <v>45458</v>
      </c>
      <c r="M3669" s="3">
        <f t="shared" si="295"/>
        <v>6</v>
      </c>
      <c r="N3669" s="3">
        <f t="shared" si="293"/>
        <v>2024</v>
      </c>
      <c r="O3669" s="3">
        <f t="shared" si="294"/>
        <v>7</v>
      </c>
      <c r="P3669" s="2" t="str">
        <f t="shared" si="296"/>
        <v>WE</v>
      </c>
    </row>
    <row r="3670" spans="12:16" x14ac:dyDescent="0.2">
      <c r="L3670" s="99">
        <f t="shared" si="292"/>
        <v>45459</v>
      </c>
      <c r="M3670" s="3">
        <f t="shared" si="295"/>
        <v>6</v>
      </c>
      <c r="N3670" s="3">
        <f t="shared" si="293"/>
        <v>2024</v>
      </c>
      <c r="O3670" s="3">
        <f t="shared" si="294"/>
        <v>1</v>
      </c>
      <c r="P3670" s="2" t="str">
        <f t="shared" si="296"/>
        <v>WE</v>
      </c>
    </row>
    <row r="3671" spans="12:16" x14ac:dyDescent="0.2">
      <c r="L3671" s="99">
        <f t="shared" si="292"/>
        <v>45460</v>
      </c>
      <c r="M3671" s="3">
        <f t="shared" si="295"/>
        <v>6</v>
      </c>
      <c r="N3671" s="3">
        <f t="shared" si="293"/>
        <v>2024</v>
      </c>
      <c r="O3671" s="3">
        <f t="shared" si="294"/>
        <v>2</v>
      </c>
      <c r="P3671" s="2" t="str">
        <f t="shared" si="296"/>
        <v>WD</v>
      </c>
    </row>
    <row r="3672" spans="12:16" x14ac:dyDescent="0.2">
      <c r="L3672" s="99">
        <f t="shared" si="292"/>
        <v>45461</v>
      </c>
      <c r="M3672" s="3">
        <f t="shared" si="295"/>
        <v>6</v>
      </c>
      <c r="N3672" s="3">
        <f t="shared" si="293"/>
        <v>2024</v>
      </c>
      <c r="O3672" s="3">
        <f t="shared" si="294"/>
        <v>3</v>
      </c>
      <c r="P3672" s="2" t="str">
        <f t="shared" si="296"/>
        <v>WD</v>
      </c>
    </row>
    <row r="3673" spans="12:16" x14ac:dyDescent="0.2">
      <c r="L3673" s="99">
        <f t="shared" si="292"/>
        <v>45462</v>
      </c>
      <c r="M3673" s="3">
        <f t="shared" si="295"/>
        <v>6</v>
      </c>
      <c r="N3673" s="3">
        <f t="shared" si="293"/>
        <v>2024</v>
      </c>
      <c r="O3673" s="3">
        <f t="shared" si="294"/>
        <v>4</v>
      </c>
      <c r="P3673" s="2" t="str">
        <f t="shared" si="296"/>
        <v>WD</v>
      </c>
    </row>
    <row r="3674" spans="12:16" x14ac:dyDescent="0.2">
      <c r="L3674" s="99">
        <f t="shared" si="292"/>
        <v>45463</v>
      </c>
      <c r="M3674" s="3">
        <f t="shared" si="295"/>
        <v>6</v>
      </c>
      <c r="N3674" s="3">
        <f t="shared" si="293"/>
        <v>2024</v>
      </c>
      <c r="O3674" s="3">
        <f t="shared" si="294"/>
        <v>5</v>
      </c>
      <c r="P3674" s="2" t="str">
        <f t="shared" si="296"/>
        <v>WD</v>
      </c>
    </row>
    <row r="3675" spans="12:16" x14ac:dyDescent="0.2">
      <c r="L3675" s="99">
        <f t="shared" si="292"/>
        <v>45464</v>
      </c>
      <c r="M3675" s="3">
        <f t="shared" si="295"/>
        <v>6</v>
      </c>
      <c r="N3675" s="3">
        <f t="shared" si="293"/>
        <v>2024</v>
      </c>
      <c r="O3675" s="3">
        <f t="shared" si="294"/>
        <v>6</v>
      </c>
      <c r="P3675" s="2" t="str">
        <f t="shared" si="296"/>
        <v>WD</v>
      </c>
    </row>
    <row r="3676" spans="12:16" x14ac:dyDescent="0.2">
      <c r="L3676" s="99">
        <f t="shared" si="292"/>
        <v>45465</v>
      </c>
      <c r="M3676" s="3">
        <f t="shared" si="295"/>
        <v>6</v>
      </c>
      <c r="N3676" s="3">
        <f t="shared" si="293"/>
        <v>2024</v>
      </c>
      <c r="O3676" s="3">
        <f t="shared" si="294"/>
        <v>7</v>
      </c>
      <c r="P3676" s="2" t="str">
        <f t="shared" si="296"/>
        <v>WE</v>
      </c>
    </row>
    <row r="3677" spans="12:16" x14ac:dyDescent="0.2">
      <c r="L3677" s="99">
        <f t="shared" si="292"/>
        <v>45466</v>
      </c>
      <c r="M3677" s="3">
        <f t="shared" si="295"/>
        <v>6</v>
      </c>
      <c r="N3677" s="3">
        <f t="shared" si="293"/>
        <v>2024</v>
      </c>
      <c r="O3677" s="3">
        <f t="shared" si="294"/>
        <v>1</v>
      </c>
      <c r="P3677" s="2" t="str">
        <f t="shared" si="296"/>
        <v>WE</v>
      </c>
    </row>
    <row r="3678" spans="12:16" x14ac:dyDescent="0.2">
      <c r="L3678" s="99">
        <f t="shared" si="292"/>
        <v>45467</v>
      </c>
      <c r="M3678" s="3">
        <f t="shared" si="295"/>
        <v>6</v>
      </c>
      <c r="N3678" s="3">
        <f t="shared" si="293"/>
        <v>2024</v>
      </c>
      <c r="O3678" s="3">
        <f t="shared" si="294"/>
        <v>2</v>
      </c>
      <c r="P3678" s="2" t="str">
        <f t="shared" si="296"/>
        <v>WD</v>
      </c>
    </row>
    <row r="3679" spans="12:16" x14ac:dyDescent="0.2">
      <c r="L3679" s="99">
        <f t="shared" si="292"/>
        <v>45468</v>
      </c>
      <c r="M3679" s="3">
        <f t="shared" si="295"/>
        <v>6</v>
      </c>
      <c r="N3679" s="3">
        <f t="shared" si="293"/>
        <v>2024</v>
      </c>
      <c r="O3679" s="3">
        <f t="shared" si="294"/>
        <v>3</v>
      </c>
      <c r="P3679" s="2" t="str">
        <f t="shared" si="296"/>
        <v>WD</v>
      </c>
    </row>
    <row r="3680" spans="12:16" x14ac:dyDescent="0.2">
      <c r="L3680" s="99">
        <f t="shared" si="292"/>
        <v>45469</v>
      </c>
      <c r="M3680" s="3">
        <f t="shared" si="295"/>
        <v>6</v>
      </c>
      <c r="N3680" s="3">
        <f t="shared" si="293"/>
        <v>2024</v>
      </c>
      <c r="O3680" s="3">
        <f t="shared" si="294"/>
        <v>4</v>
      </c>
      <c r="P3680" s="2" t="str">
        <f t="shared" si="296"/>
        <v>WD</v>
      </c>
    </row>
    <row r="3681" spans="12:16" x14ac:dyDescent="0.2">
      <c r="L3681" s="99">
        <f t="shared" si="292"/>
        <v>45470</v>
      </c>
      <c r="M3681" s="3">
        <f t="shared" si="295"/>
        <v>6</v>
      </c>
      <c r="N3681" s="3">
        <f t="shared" si="293"/>
        <v>2024</v>
      </c>
      <c r="O3681" s="3">
        <f t="shared" si="294"/>
        <v>5</v>
      </c>
      <c r="P3681" s="2" t="str">
        <f t="shared" si="296"/>
        <v>WD</v>
      </c>
    </row>
    <row r="3682" spans="12:16" x14ac:dyDescent="0.2">
      <c r="L3682" s="99">
        <f t="shared" si="292"/>
        <v>45471</v>
      </c>
      <c r="M3682" s="3">
        <f t="shared" si="295"/>
        <v>6</v>
      </c>
      <c r="N3682" s="3">
        <f t="shared" si="293"/>
        <v>2024</v>
      </c>
      <c r="O3682" s="3">
        <f t="shared" si="294"/>
        <v>6</v>
      </c>
      <c r="P3682" s="2" t="str">
        <f t="shared" si="296"/>
        <v>WD</v>
      </c>
    </row>
    <row r="3683" spans="12:16" x14ac:dyDescent="0.2">
      <c r="L3683" s="99">
        <f t="shared" si="292"/>
        <v>45472</v>
      </c>
      <c r="M3683" s="3">
        <f t="shared" si="295"/>
        <v>6</v>
      </c>
      <c r="N3683" s="3">
        <f t="shared" si="293"/>
        <v>2024</v>
      </c>
      <c r="O3683" s="3">
        <f t="shared" si="294"/>
        <v>7</v>
      </c>
      <c r="P3683" s="2" t="str">
        <f t="shared" si="296"/>
        <v>WE</v>
      </c>
    </row>
    <row r="3684" spans="12:16" x14ac:dyDescent="0.2">
      <c r="L3684" s="99">
        <f t="shared" si="292"/>
        <v>45473</v>
      </c>
      <c r="M3684" s="3">
        <f t="shared" si="295"/>
        <v>6</v>
      </c>
      <c r="N3684" s="3">
        <f t="shared" si="293"/>
        <v>2024</v>
      </c>
      <c r="O3684" s="3">
        <f t="shared" si="294"/>
        <v>1</v>
      </c>
      <c r="P3684" s="2" t="str">
        <f t="shared" si="296"/>
        <v>WE</v>
      </c>
    </row>
    <row r="3685" spans="12:16" x14ac:dyDescent="0.2">
      <c r="L3685" s="99">
        <f t="shared" si="292"/>
        <v>45474</v>
      </c>
      <c r="M3685" s="3">
        <f t="shared" si="295"/>
        <v>7</v>
      </c>
      <c r="N3685" s="3">
        <f t="shared" si="293"/>
        <v>2024</v>
      </c>
      <c r="O3685" s="3">
        <f t="shared" si="294"/>
        <v>2</v>
      </c>
      <c r="P3685" s="2" t="str">
        <f t="shared" si="296"/>
        <v>WD</v>
      </c>
    </row>
    <row r="3686" spans="12:16" x14ac:dyDescent="0.2">
      <c r="L3686" s="99">
        <f t="shared" si="292"/>
        <v>45475</v>
      </c>
      <c r="M3686" s="3">
        <f t="shared" si="295"/>
        <v>7</v>
      </c>
      <c r="N3686" s="3">
        <f t="shared" si="293"/>
        <v>2024</v>
      </c>
      <c r="O3686" s="3">
        <f t="shared" si="294"/>
        <v>3</v>
      </c>
      <c r="P3686" s="2" t="str">
        <f t="shared" si="296"/>
        <v>WD</v>
      </c>
    </row>
    <row r="3687" spans="12:16" x14ac:dyDescent="0.2">
      <c r="L3687" s="99">
        <f t="shared" si="292"/>
        <v>45476</v>
      </c>
      <c r="M3687" s="3">
        <f t="shared" si="295"/>
        <v>7</v>
      </c>
      <c r="N3687" s="3">
        <f t="shared" si="293"/>
        <v>2024</v>
      </c>
      <c r="O3687" s="3">
        <f t="shared" si="294"/>
        <v>4</v>
      </c>
      <c r="P3687" s="2" t="str">
        <f t="shared" si="296"/>
        <v>WD</v>
      </c>
    </row>
    <row r="3688" spans="12:16" x14ac:dyDescent="0.2">
      <c r="L3688" s="99">
        <f t="shared" si="292"/>
        <v>45477</v>
      </c>
      <c r="M3688" s="3">
        <f t="shared" si="295"/>
        <v>7</v>
      </c>
      <c r="N3688" s="3">
        <f t="shared" si="293"/>
        <v>2024</v>
      </c>
      <c r="O3688" s="3">
        <f t="shared" si="294"/>
        <v>5</v>
      </c>
      <c r="P3688" s="2" t="str">
        <f t="shared" si="296"/>
        <v>WD</v>
      </c>
    </row>
    <row r="3689" spans="12:16" x14ac:dyDescent="0.2">
      <c r="L3689" s="99">
        <f t="shared" si="292"/>
        <v>45478</v>
      </c>
      <c r="M3689" s="3">
        <f t="shared" si="295"/>
        <v>7</v>
      </c>
      <c r="N3689" s="3">
        <f t="shared" si="293"/>
        <v>2024</v>
      </c>
      <c r="O3689" s="3">
        <f t="shared" si="294"/>
        <v>6</v>
      </c>
      <c r="P3689" s="2" t="str">
        <f t="shared" si="296"/>
        <v>WD</v>
      </c>
    </row>
    <row r="3690" spans="12:16" x14ac:dyDescent="0.2">
      <c r="L3690" s="99">
        <f t="shared" si="292"/>
        <v>45479</v>
      </c>
      <c r="M3690" s="3">
        <f t="shared" si="295"/>
        <v>7</v>
      </c>
      <c r="N3690" s="3">
        <f t="shared" si="293"/>
        <v>2024</v>
      </c>
      <c r="O3690" s="3">
        <f t="shared" si="294"/>
        <v>7</v>
      </c>
      <c r="P3690" s="2" t="str">
        <f t="shared" si="296"/>
        <v>WE</v>
      </c>
    </row>
    <row r="3691" spans="12:16" x14ac:dyDescent="0.2">
      <c r="L3691" s="99">
        <f t="shared" si="292"/>
        <v>45480</v>
      </c>
      <c r="M3691" s="3">
        <f t="shared" si="295"/>
        <v>7</v>
      </c>
      <c r="N3691" s="3">
        <f t="shared" si="293"/>
        <v>2024</v>
      </c>
      <c r="O3691" s="3">
        <f t="shared" si="294"/>
        <v>1</v>
      </c>
      <c r="P3691" s="2" t="str">
        <f t="shared" si="296"/>
        <v>WE</v>
      </c>
    </row>
    <row r="3692" spans="12:16" x14ac:dyDescent="0.2">
      <c r="L3692" s="99">
        <f t="shared" si="292"/>
        <v>45481</v>
      </c>
      <c r="M3692" s="3">
        <f t="shared" si="295"/>
        <v>7</v>
      </c>
      <c r="N3692" s="3">
        <f t="shared" si="293"/>
        <v>2024</v>
      </c>
      <c r="O3692" s="3">
        <f t="shared" si="294"/>
        <v>2</v>
      </c>
      <c r="P3692" s="2" t="str">
        <f t="shared" si="296"/>
        <v>WD</v>
      </c>
    </row>
    <row r="3693" spans="12:16" x14ac:dyDescent="0.2">
      <c r="L3693" s="99">
        <f t="shared" si="292"/>
        <v>45482</v>
      </c>
      <c r="M3693" s="3">
        <f t="shared" si="295"/>
        <v>7</v>
      </c>
      <c r="N3693" s="3">
        <f t="shared" si="293"/>
        <v>2024</v>
      </c>
      <c r="O3693" s="3">
        <f t="shared" si="294"/>
        <v>3</v>
      </c>
      <c r="P3693" s="2" t="str">
        <f t="shared" si="296"/>
        <v>WD</v>
      </c>
    </row>
    <row r="3694" spans="12:16" x14ac:dyDescent="0.2">
      <c r="L3694" s="99">
        <f t="shared" si="292"/>
        <v>45483</v>
      </c>
      <c r="M3694" s="3">
        <f t="shared" si="295"/>
        <v>7</v>
      </c>
      <c r="N3694" s="3">
        <f t="shared" si="293"/>
        <v>2024</v>
      </c>
      <c r="O3694" s="3">
        <f t="shared" si="294"/>
        <v>4</v>
      </c>
      <c r="P3694" s="2" t="str">
        <f t="shared" si="296"/>
        <v>WD</v>
      </c>
    </row>
    <row r="3695" spans="12:16" x14ac:dyDescent="0.2">
      <c r="L3695" s="99">
        <f t="shared" si="292"/>
        <v>45484</v>
      </c>
      <c r="M3695" s="3">
        <f t="shared" si="295"/>
        <v>7</v>
      </c>
      <c r="N3695" s="3">
        <f t="shared" si="293"/>
        <v>2024</v>
      </c>
      <c r="O3695" s="3">
        <f t="shared" si="294"/>
        <v>5</v>
      </c>
      <c r="P3695" s="2" t="str">
        <f t="shared" si="296"/>
        <v>WD</v>
      </c>
    </row>
    <row r="3696" spans="12:16" x14ac:dyDescent="0.2">
      <c r="L3696" s="99">
        <f t="shared" si="292"/>
        <v>45485</v>
      </c>
      <c r="M3696" s="3">
        <f t="shared" si="295"/>
        <v>7</v>
      </c>
      <c r="N3696" s="3">
        <f t="shared" si="293"/>
        <v>2024</v>
      </c>
      <c r="O3696" s="3">
        <f t="shared" si="294"/>
        <v>6</v>
      </c>
      <c r="P3696" s="2" t="str">
        <f t="shared" si="296"/>
        <v>WD</v>
      </c>
    </row>
    <row r="3697" spans="12:16" x14ac:dyDescent="0.2">
      <c r="L3697" s="99">
        <f t="shared" si="292"/>
        <v>45486</v>
      </c>
      <c r="M3697" s="3">
        <f t="shared" si="295"/>
        <v>7</v>
      </c>
      <c r="N3697" s="3">
        <f t="shared" si="293"/>
        <v>2024</v>
      </c>
      <c r="O3697" s="3">
        <f t="shared" si="294"/>
        <v>7</v>
      </c>
      <c r="P3697" s="2" t="str">
        <f t="shared" si="296"/>
        <v>WE</v>
      </c>
    </row>
    <row r="3698" spans="12:16" x14ac:dyDescent="0.2">
      <c r="L3698" s="99">
        <f t="shared" si="292"/>
        <v>45487</v>
      </c>
      <c r="M3698" s="3">
        <f t="shared" si="295"/>
        <v>7</v>
      </c>
      <c r="N3698" s="3">
        <f t="shared" si="293"/>
        <v>2024</v>
      </c>
      <c r="O3698" s="3">
        <f t="shared" si="294"/>
        <v>1</v>
      </c>
      <c r="P3698" s="2" t="str">
        <f t="shared" si="296"/>
        <v>WE</v>
      </c>
    </row>
    <row r="3699" spans="12:16" x14ac:dyDescent="0.2">
      <c r="L3699" s="99">
        <f t="shared" si="292"/>
        <v>45488</v>
      </c>
      <c r="M3699" s="3">
        <f t="shared" si="295"/>
        <v>7</v>
      </c>
      <c r="N3699" s="3">
        <f t="shared" si="293"/>
        <v>2024</v>
      </c>
      <c r="O3699" s="3">
        <f t="shared" si="294"/>
        <v>2</v>
      </c>
      <c r="P3699" s="2" t="str">
        <f t="shared" si="296"/>
        <v>WD</v>
      </c>
    </row>
    <row r="3700" spans="12:16" x14ac:dyDescent="0.2">
      <c r="L3700" s="99">
        <f t="shared" ref="L3700:L3763" si="297">+L3699+1</f>
        <v>45489</v>
      </c>
      <c r="M3700" s="3">
        <f t="shared" si="295"/>
        <v>7</v>
      </c>
      <c r="N3700" s="3">
        <f t="shared" si="293"/>
        <v>2024</v>
      </c>
      <c r="O3700" s="3">
        <f t="shared" si="294"/>
        <v>3</v>
      </c>
      <c r="P3700" s="2" t="str">
        <f t="shared" si="296"/>
        <v>WD</v>
      </c>
    </row>
    <row r="3701" spans="12:16" x14ac:dyDescent="0.2">
      <c r="L3701" s="99">
        <f t="shared" si="297"/>
        <v>45490</v>
      </c>
      <c r="M3701" s="3">
        <f t="shared" si="295"/>
        <v>7</v>
      </c>
      <c r="N3701" s="3">
        <f t="shared" si="293"/>
        <v>2024</v>
      </c>
      <c r="O3701" s="3">
        <f t="shared" si="294"/>
        <v>4</v>
      </c>
      <c r="P3701" s="2" t="str">
        <f t="shared" si="296"/>
        <v>WD</v>
      </c>
    </row>
    <row r="3702" spans="12:16" x14ac:dyDescent="0.2">
      <c r="L3702" s="99">
        <f t="shared" si="297"/>
        <v>45491</v>
      </c>
      <c r="M3702" s="3">
        <f t="shared" si="295"/>
        <v>7</v>
      </c>
      <c r="N3702" s="3">
        <f t="shared" si="293"/>
        <v>2024</v>
      </c>
      <c r="O3702" s="3">
        <f t="shared" si="294"/>
        <v>5</v>
      </c>
      <c r="P3702" s="2" t="str">
        <f t="shared" si="296"/>
        <v>WD</v>
      </c>
    </row>
    <row r="3703" spans="12:16" x14ac:dyDescent="0.2">
      <c r="L3703" s="99">
        <f t="shared" si="297"/>
        <v>45492</v>
      </c>
      <c r="M3703" s="3">
        <f t="shared" si="295"/>
        <v>7</v>
      </c>
      <c r="N3703" s="3">
        <f t="shared" si="293"/>
        <v>2024</v>
      </c>
      <c r="O3703" s="3">
        <f t="shared" si="294"/>
        <v>6</v>
      </c>
      <c r="P3703" s="2" t="str">
        <f t="shared" si="296"/>
        <v>WD</v>
      </c>
    </row>
    <row r="3704" spans="12:16" x14ac:dyDescent="0.2">
      <c r="L3704" s="99">
        <f t="shared" si="297"/>
        <v>45493</v>
      </c>
      <c r="M3704" s="3">
        <f t="shared" si="295"/>
        <v>7</v>
      </c>
      <c r="N3704" s="3">
        <f t="shared" si="293"/>
        <v>2024</v>
      </c>
      <c r="O3704" s="3">
        <f t="shared" si="294"/>
        <v>7</v>
      </c>
      <c r="P3704" s="2" t="str">
        <f t="shared" si="296"/>
        <v>WE</v>
      </c>
    </row>
    <row r="3705" spans="12:16" x14ac:dyDescent="0.2">
      <c r="L3705" s="99">
        <f t="shared" si="297"/>
        <v>45494</v>
      </c>
      <c r="M3705" s="3">
        <f t="shared" si="295"/>
        <v>7</v>
      </c>
      <c r="N3705" s="3">
        <f t="shared" si="293"/>
        <v>2024</v>
      </c>
      <c r="O3705" s="3">
        <f t="shared" si="294"/>
        <v>1</v>
      </c>
      <c r="P3705" s="2" t="str">
        <f t="shared" si="296"/>
        <v>WE</v>
      </c>
    </row>
    <row r="3706" spans="12:16" x14ac:dyDescent="0.2">
      <c r="L3706" s="99">
        <f t="shared" si="297"/>
        <v>45495</v>
      </c>
      <c r="M3706" s="3">
        <f t="shared" si="295"/>
        <v>7</v>
      </c>
      <c r="N3706" s="3">
        <f t="shared" si="293"/>
        <v>2024</v>
      </c>
      <c r="O3706" s="3">
        <f t="shared" si="294"/>
        <v>2</v>
      </c>
      <c r="P3706" s="2" t="str">
        <f t="shared" si="296"/>
        <v>WD</v>
      </c>
    </row>
    <row r="3707" spans="12:16" x14ac:dyDescent="0.2">
      <c r="L3707" s="99">
        <f t="shared" si="297"/>
        <v>45496</v>
      </c>
      <c r="M3707" s="3">
        <f t="shared" si="295"/>
        <v>7</v>
      </c>
      <c r="N3707" s="3">
        <f t="shared" si="293"/>
        <v>2024</v>
      </c>
      <c r="O3707" s="3">
        <f t="shared" si="294"/>
        <v>3</v>
      </c>
      <c r="P3707" s="2" t="str">
        <f t="shared" si="296"/>
        <v>WD</v>
      </c>
    </row>
    <row r="3708" spans="12:16" x14ac:dyDescent="0.2">
      <c r="L3708" s="99">
        <f t="shared" si="297"/>
        <v>45497</v>
      </c>
      <c r="M3708" s="3">
        <f t="shared" si="295"/>
        <v>7</v>
      </c>
      <c r="N3708" s="3">
        <f t="shared" si="293"/>
        <v>2024</v>
      </c>
      <c r="O3708" s="3">
        <f t="shared" si="294"/>
        <v>4</v>
      </c>
      <c r="P3708" s="2" t="str">
        <f t="shared" si="296"/>
        <v>WD</v>
      </c>
    </row>
    <row r="3709" spans="12:16" x14ac:dyDescent="0.2">
      <c r="L3709" s="99">
        <f t="shared" si="297"/>
        <v>45498</v>
      </c>
      <c r="M3709" s="3">
        <f t="shared" si="295"/>
        <v>7</v>
      </c>
      <c r="N3709" s="3">
        <f t="shared" si="293"/>
        <v>2024</v>
      </c>
      <c r="O3709" s="3">
        <f t="shared" si="294"/>
        <v>5</v>
      </c>
      <c r="P3709" s="2" t="str">
        <f t="shared" si="296"/>
        <v>WD</v>
      </c>
    </row>
    <row r="3710" spans="12:16" x14ac:dyDescent="0.2">
      <c r="L3710" s="99">
        <f t="shared" si="297"/>
        <v>45499</v>
      </c>
      <c r="M3710" s="3">
        <f t="shared" si="295"/>
        <v>7</v>
      </c>
      <c r="N3710" s="3">
        <f t="shared" si="293"/>
        <v>2024</v>
      </c>
      <c r="O3710" s="3">
        <f t="shared" si="294"/>
        <v>6</v>
      </c>
      <c r="P3710" s="2" t="str">
        <f t="shared" si="296"/>
        <v>WD</v>
      </c>
    </row>
    <row r="3711" spans="12:16" x14ac:dyDescent="0.2">
      <c r="L3711" s="99">
        <f t="shared" si="297"/>
        <v>45500</v>
      </c>
      <c r="M3711" s="3">
        <f t="shared" si="295"/>
        <v>7</v>
      </c>
      <c r="N3711" s="3">
        <f t="shared" ref="N3711:N3774" si="298">YEAR(L3711)</f>
        <v>2024</v>
      </c>
      <c r="O3711" s="3">
        <f t="shared" ref="O3711:O3774" si="299">WEEKDAY(L3711)</f>
        <v>7</v>
      </c>
      <c r="P3711" s="2" t="str">
        <f t="shared" si="296"/>
        <v>WE</v>
      </c>
    </row>
    <row r="3712" spans="12:16" x14ac:dyDescent="0.2">
      <c r="L3712" s="99">
        <f t="shared" si="297"/>
        <v>45501</v>
      </c>
      <c r="M3712" s="3">
        <f t="shared" si="295"/>
        <v>7</v>
      </c>
      <c r="N3712" s="3">
        <f t="shared" si="298"/>
        <v>2024</v>
      </c>
      <c r="O3712" s="3">
        <f t="shared" si="299"/>
        <v>1</v>
      </c>
      <c r="P3712" s="2" t="str">
        <f t="shared" si="296"/>
        <v>WE</v>
      </c>
    </row>
    <row r="3713" spans="12:16" x14ac:dyDescent="0.2">
      <c r="L3713" s="99">
        <f t="shared" si="297"/>
        <v>45502</v>
      </c>
      <c r="M3713" s="3">
        <f t="shared" si="295"/>
        <v>7</v>
      </c>
      <c r="N3713" s="3">
        <f t="shared" si="298"/>
        <v>2024</v>
      </c>
      <c r="O3713" s="3">
        <f t="shared" si="299"/>
        <v>2</v>
      </c>
      <c r="P3713" s="2" t="str">
        <f t="shared" si="296"/>
        <v>WD</v>
      </c>
    </row>
    <row r="3714" spans="12:16" x14ac:dyDescent="0.2">
      <c r="L3714" s="99">
        <f t="shared" si="297"/>
        <v>45503</v>
      </c>
      <c r="M3714" s="3">
        <f t="shared" si="295"/>
        <v>7</v>
      </c>
      <c r="N3714" s="3">
        <f t="shared" si="298"/>
        <v>2024</v>
      </c>
      <c r="O3714" s="3">
        <f t="shared" si="299"/>
        <v>3</v>
      </c>
      <c r="P3714" s="2" t="str">
        <f t="shared" si="296"/>
        <v>WD</v>
      </c>
    </row>
    <row r="3715" spans="12:16" x14ac:dyDescent="0.2">
      <c r="L3715" s="99">
        <f t="shared" si="297"/>
        <v>45504</v>
      </c>
      <c r="M3715" s="3">
        <f t="shared" ref="M3715:M3778" si="300">MONTH(L3715)</f>
        <v>7</v>
      </c>
      <c r="N3715" s="3">
        <f t="shared" si="298"/>
        <v>2024</v>
      </c>
      <c r="O3715" s="3">
        <f t="shared" si="299"/>
        <v>4</v>
      </c>
      <c r="P3715" s="2" t="str">
        <f t="shared" ref="P3715:P3778" si="301">IF(O3715=1,"WE",IF(O3715=7,"WE","WD"))</f>
        <v>WD</v>
      </c>
    </row>
    <row r="3716" spans="12:16" x14ac:dyDescent="0.2">
      <c r="L3716" s="99">
        <f t="shared" si="297"/>
        <v>45505</v>
      </c>
      <c r="M3716" s="3">
        <f t="shared" si="300"/>
        <v>8</v>
      </c>
      <c r="N3716" s="3">
        <f t="shared" si="298"/>
        <v>2024</v>
      </c>
      <c r="O3716" s="3">
        <f t="shared" si="299"/>
        <v>5</v>
      </c>
      <c r="P3716" s="2" t="str">
        <f t="shared" si="301"/>
        <v>WD</v>
      </c>
    </row>
    <row r="3717" spans="12:16" x14ac:dyDescent="0.2">
      <c r="L3717" s="99">
        <f t="shared" si="297"/>
        <v>45506</v>
      </c>
      <c r="M3717" s="3">
        <f t="shared" si="300"/>
        <v>8</v>
      </c>
      <c r="N3717" s="3">
        <f t="shared" si="298"/>
        <v>2024</v>
      </c>
      <c r="O3717" s="3">
        <f t="shared" si="299"/>
        <v>6</v>
      </c>
      <c r="P3717" s="2" t="str">
        <f t="shared" si="301"/>
        <v>WD</v>
      </c>
    </row>
    <row r="3718" spans="12:16" x14ac:dyDescent="0.2">
      <c r="L3718" s="99">
        <f t="shared" si="297"/>
        <v>45507</v>
      </c>
      <c r="M3718" s="3">
        <f t="shared" si="300"/>
        <v>8</v>
      </c>
      <c r="N3718" s="3">
        <f t="shared" si="298"/>
        <v>2024</v>
      </c>
      <c r="O3718" s="3">
        <f t="shared" si="299"/>
        <v>7</v>
      </c>
      <c r="P3718" s="2" t="str">
        <f t="shared" si="301"/>
        <v>WE</v>
      </c>
    </row>
    <row r="3719" spans="12:16" x14ac:dyDescent="0.2">
      <c r="L3719" s="99">
        <f t="shared" si="297"/>
        <v>45508</v>
      </c>
      <c r="M3719" s="3">
        <f t="shared" si="300"/>
        <v>8</v>
      </c>
      <c r="N3719" s="3">
        <f t="shared" si="298"/>
        <v>2024</v>
      </c>
      <c r="O3719" s="3">
        <f t="shared" si="299"/>
        <v>1</v>
      </c>
      <c r="P3719" s="2" t="str">
        <f t="shared" si="301"/>
        <v>WE</v>
      </c>
    </row>
    <row r="3720" spans="12:16" x14ac:dyDescent="0.2">
      <c r="L3720" s="99">
        <f t="shared" si="297"/>
        <v>45509</v>
      </c>
      <c r="M3720" s="3">
        <f t="shared" si="300"/>
        <v>8</v>
      </c>
      <c r="N3720" s="3">
        <f t="shared" si="298"/>
        <v>2024</v>
      </c>
      <c r="O3720" s="3">
        <f t="shared" si="299"/>
        <v>2</v>
      </c>
      <c r="P3720" s="2" t="str">
        <f t="shared" si="301"/>
        <v>WD</v>
      </c>
    </row>
    <row r="3721" spans="12:16" x14ac:dyDescent="0.2">
      <c r="L3721" s="99">
        <f t="shared" si="297"/>
        <v>45510</v>
      </c>
      <c r="M3721" s="3">
        <f t="shared" si="300"/>
        <v>8</v>
      </c>
      <c r="N3721" s="3">
        <f t="shared" si="298"/>
        <v>2024</v>
      </c>
      <c r="O3721" s="3">
        <f t="shared" si="299"/>
        <v>3</v>
      </c>
      <c r="P3721" s="2" t="str">
        <f t="shared" si="301"/>
        <v>WD</v>
      </c>
    </row>
    <row r="3722" spans="12:16" x14ac:dyDescent="0.2">
      <c r="L3722" s="99">
        <f t="shared" si="297"/>
        <v>45511</v>
      </c>
      <c r="M3722" s="3">
        <f t="shared" si="300"/>
        <v>8</v>
      </c>
      <c r="N3722" s="3">
        <f t="shared" si="298"/>
        <v>2024</v>
      </c>
      <c r="O3722" s="3">
        <f t="shared" si="299"/>
        <v>4</v>
      </c>
      <c r="P3722" s="2" t="str">
        <f t="shared" si="301"/>
        <v>WD</v>
      </c>
    </row>
    <row r="3723" spans="12:16" x14ac:dyDescent="0.2">
      <c r="L3723" s="99">
        <f t="shared" si="297"/>
        <v>45512</v>
      </c>
      <c r="M3723" s="3">
        <f t="shared" si="300"/>
        <v>8</v>
      </c>
      <c r="N3723" s="3">
        <f t="shared" si="298"/>
        <v>2024</v>
      </c>
      <c r="O3723" s="3">
        <f t="shared" si="299"/>
        <v>5</v>
      </c>
      <c r="P3723" s="2" t="str">
        <f t="shared" si="301"/>
        <v>WD</v>
      </c>
    </row>
    <row r="3724" spans="12:16" x14ac:dyDescent="0.2">
      <c r="L3724" s="99">
        <f t="shared" si="297"/>
        <v>45513</v>
      </c>
      <c r="M3724" s="3">
        <f t="shared" si="300"/>
        <v>8</v>
      </c>
      <c r="N3724" s="3">
        <f t="shared" si="298"/>
        <v>2024</v>
      </c>
      <c r="O3724" s="3">
        <f t="shared" si="299"/>
        <v>6</v>
      </c>
      <c r="P3724" s="2" t="str">
        <f t="shared" si="301"/>
        <v>WD</v>
      </c>
    </row>
    <row r="3725" spans="12:16" x14ac:dyDescent="0.2">
      <c r="L3725" s="99">
        <f t="shared" si="297"/>
        <v>45514</v>
      </c>
      <c r="M3725" s="3">
        <f t="shared" si="300"/>
        <v>8</v>
      </c>
      <c r="N3725" s="3">
        <f t="shared" si="298"/>
        <v>2024</v>
      </c>
      <c r="O3725" s="3">
        <f t="shared" si="299"/>
        <v>7</v>
      </c>
      <c r="P3725" s="2" t="str">
        <f t="shared" si="301"/>
        <v>WE</v>
      </c>
    </row>
    <row r="3726" spans="12:16" x14ac:dyDescent="0.2">
      <c r="L3726" s="99">
        <f t="shared" si="297"/>
        <v>45515</v>
      </c>
      <c r="M3726" s="3">
        <f t="shared" si="300"/>
        <v>8</v>
      </c>
      <c r="N3726" s="3">
        <f t="shared" si="298"/>
        <v>2024</v>
      </c>
      <c r="O3726" s="3">
        <f t="shared" si="299"/>
        <v>1</v>
      </c>
      <c r="P3726" s="2" t="str">
        <f t="shared" si="301"/>
        <v>WE</v>
      </c>
    </row>
    <row r="3727" spans="12:16" x14ac:dyDescent="0.2">
      <c r="L3727" s="99">
        <f t="shared" si="297"/>
        <v>45516</v>
      </c>
      <c r="M3727" s="3">
        <f t="shared" si="300"/>
        <v>8</v>
      </c>
      <c r="N3727" s="3">
        <f t="shared" si="298"/>
        <v>2024</v>
      </c>
      <c r="O3727" s="3">
        <f t="shared" si="299"/>
        <v>2</v>
      </c>
      <c r="P3727" s="2" t="str">
        <f t="shared" si="301"/>
        <v>WD</v>
      </c>
    </row>
    <row r="3728" spans="12:16" x14ac:dyDescent="0.2">
      <c r="L3728" s="99">
        <f t="shared" si="297"/>
        <v>45517</v>
      </c>
      <c r="M3728" s="3">
        <f t="shared" si="300"/>
        <v>8</v>
      </c>
      <c r="N3728" s="3">
        <f t="shared" si="298"/>
        <v>2024</v>
      </c>
      <c r="O3728" s="3">
        <f t="shared" si="299"/>
        <v>3</v>
      </c>
      <c r="P3728" s="2" t="str">
        <f t="shared" si="301"/>
        <v>WD</v>
      </c>
    </row>
    <row r="3729" spans="12:16" x14ac:dyDescent="0.2">
      <c r="L3729" s="99">
        <f t="shared" si="297"/>
        <v>45518</v>
      </c>
      <c r="M3729" s="3">
        <f t="shared" si="300"/>
        <v>8</v>
      </c>
      <c r="N3729" s="3">
        <f t="shared" si="298"/>
        <v>2024</v>
      </c>
      <c r="O3729" s="3">
        <f t="shared" si="299"/>
        <v>4</v>
      </c>
      <c r="P3729" s="2" t="str">
        <f t="shared" si="301"/>
        <v>WD</v>
      </c>
    </row>
    <row r="3730" spans="12:16" x14ac:dyDescent="0.2">
      <c r="L3730" s="99">
        <f t="shared" si="297"/>
        <v>45519</v>
      </c>
      <c r="M3730" s="3">
        <f t="shared" si="300"/>
        <v>8</v>
      </c>
      <c r="N3730" s="3">
        <f t="shared" si="298"/>
        <v>2024</v>
      </c>
      <c r="O3730" s="3">
        <f t="shared" si="299"/>
        <v>5</v>
      </c>
      <c r="P3730" s="2" t="str">
        <f t="shared" si="301"/>
        <v>WD</v>
      </c>
    </row>
    <row r="3731" spans="12:16" x14ac:dyDescent="0.2">
      <c r="L3731" s="99">
        <f t="shared" si="297"/>
        <v>45520</v>
      </c>
      <c r="M3731" s="3">
        <f t="shared" si="300"/>
        <v>8</v>
      </c>
      <c r="N3731" s="3">
        <f t="shared" si="298"/>
        <v>2024</v>
      </c>
      <c r="O3731" s="3">
        <f t="shared" si="299"/>
        <v>6</v>
      </c>
      <c r="P3731" s="2" t="str">
        <f t="shared" si="301"/>
        <v>WD</v>
      </c>
    </row>
    <row r="3732" spans="12:16" x14ac:dyDescent="0.2">
      <c r="L3732" s="99">
        <f t="shared" si="297"/>
        <v>45521</v>
      </c>
      <c r="M3732" s="3">
        <f t="shared" si="300"/>
        <v>8</v>
      </c>
      <c r="N3732" s="3">
        <f t="shared" si="298"/>
        <v>2024</v>
      </c>
      <c r="O3732" s="3">
        <f t="shared" si="299"/>
        <v>7</v>
      </c>
      <c r="P3732" s="2" t="str">
        <f t="shared" si="301"/>
        <v>WE</v>
      </c>
    </row>
    <row r="3733" spans="12:16" x14ac:dyDescent="0.2">
      <c r="L3733" s="99">
        <f t="shared" si="297"/>
        <v>45522</v>
      </c>
      <c r="M3733" s="3">
        <f t="shared" si="300"/>
        <v>8</v>
      </c>
      <c r="N3733" s="3">
        <f t="shared" si="298"/>
        <v>2024</v>
      </c>
      <c r="O3733" s="3">
        <f t="shared" si="299"/>
        <v>1</v>
      </c>
      <c r="P3733" s="2" t="str">
        <f t="shared" si="301"/>
        <v>WE</v>
      </c>
    </row>
    <row r="3734" spans="12:16" x14ac:dyDescent="0.2">
      <c r="L3734" s="99">
        <f t="shared" si="297"/>
        <v>45523</v>
      </c>
      <c r="M3734" s="3">
        <f t="shared" si="300"/>
        <v>8</v>
      </c>
      <c r="N3734" s="3">
        <f t="shared" si="298"/>
        <v>2024</v>
      </c>
      <c r="O3734" s="3">
        <f t="shared" si="299"/>
        <v>2</v>
      </c>
      <c r="P3734" s="2" t="str">
        <f t="shared" si="301"/>
        <v>WD</v>
      </c>
    </row>
    <row r="3735" spans="12:16" x14ac:dyDescent="0.2">
      <c r="L3735" s="99">
        <f t="shared" si="297"/>
        <v>45524</v>
      </c>
      <c r="M3735" s="3">
        <f t="shared" si="300"/>
        <v>8</v>
      </c>
      <c r="N3735" s="3">
        <f t="shared" si="298"/>
        <v>2024</v>
      </c>
      <c r="O3735" s="3">
        <f t="shared" si="299"/>
        <v>3</v>
      </c>
      <c r="P3735" s="2" t="str">
        <f t="shared" si="301"/>
        <v>WD</v>
      </c>
    </row>
    <row r="3736" spans="12:16" x14ac:dyDescent="0.2">
      <c r="L3736" s="99">
        <f t="shared" si="297"/>
        <v>45525</v>
      </c>
      <c r="M3736" s="3">
        <f t="shared" si="300"/>
        <v>8</v>
      </c>
      <c r="N3736" s="3">
        <f t="shared" si="298"/>
        <v>2024</v>
      </c>
      <c r="O3736" s="3">
        <f t="shared" si="299"/>
        <v>4</v>
      </c>
      <c r="P3736" s="2" t="str">
        <f t="shared" si="301"/>
        <v>WD</v>
      </c>
    </row>
    <row r="3737" spans="12:16" x14ac:dyDescent="0.2">
      <c r="L3737" s="99">
        <f t="shared" si="297"/>
        <v>45526</v>
      </c>
      <c r="M3737" s="3">
        <f t="shared" si="300"/>
        <v>8</v>
      </c>
      <c r="N3737" s="3">
        <f t="shared" si="298"/>
        <v>2024</v>
      </c>
      <c r="O3737" s="3">
        <f t="shared" si="299"/>
        <v>5</v>
      </c>
      <c r="P3737" s="2" t="str">
        <f t="shared" si="301"/>
        <v>WD</v>
      </c>
    </row>
    <row r="3738" spans="12:16" x14ac:dyDescent="0.2">
      <c r="L3738" s="99">
        <f t="shared" si="297"/>
        <v>45527</v>
      </c>
      <c r="M3738" s="3">
        <f t="shared" si="300"/>
        <v>8</v>
      </c>
      <c r="N3738" s="3">
        <f t="shared" si="298"/>
        <v>2024</v>
      </c>
      <c r="O3738" s="3">
        <f t="shared" si="299"/>
        <v>6</v>
      </c>
      <c r="P3738" s="2" t="str">
        <f t="shared" si="301"/>
        <v>WD</v>
      </c>
    </row>
    <row r="3739" spans="12:16" x14ac:dyDescent="0.2">
      <c r="L3739" s="99">
        <f t="shared" si="297"/>
        <v>45528</v>
      </c>
      <c r="M3739" s="3">
        <f t="shared" si="300"/>
        <v>8</v>
      </c>
      <c r="N3739" s="3">
        <f t="shared" si="298"/>
        <v>2024</v>
      </c>
      <c r="O3739" s="3">
        <f t="shared" si="299"/>
        <v>7</v>
      </c>
      <c r="P3739" s="2" t="str">
        <f t="shared" si="301"/>
        <v>WE</v>
      </c>
    </row>
    <row r="3740" spans="12:16" x14ac:dyDescent="0.2">
      <c r="L3740" s="99">
        <f t="shared" si="297"/>
        <v>45529</v>
      </c>
      <c r="M3740" s="3">
        <f t="shared" si="300"/>
        <v>8</v>
      </c>
      <c r="N3740" s="3">
        <f t="shared" si="298"/>
        <v>2024</v>
      </c>
      <c r="O3740" s="3">
        <f t="shared" si="299"/>
        <v>1</v>
      </c>
      <c r="P3740" s="2" t="str">
        <f t="shared" si="301"/>
        <v>WE</v>
      </c>
    </row>
    <row r="3741" spans="12:16" x14ac:dyDescent="0.2">
      <c r="L3741" s="99">
        <f t="shared" si="297"/>
        <v>45530</v>
      </c>
      <c r="M3741" s="3">
        <f t="shared" si="300"/>
        <v>8</v>
      </c>
      <c r="N3741" s="3">
        <f t="shared" si="298"/>
        <v>2024</v>
      </c>
      <c r="O3741" s="3">
        <f t="shared" si="299"/>
        <v>2</v>
      </c>
      <c r="P3741" s="2" t="str">
        <f t="shared" si="301"/>
        <v>WD</v>
      </c>
    </row>
    <row r="3742" spans="12:16" x14ac:dyDescent="0.2">
      <c r="L3742" s="99">
        <f t="shared" si="297"/>
        <v>45531</v>
      </c>
      <c r="M3742" s="3">
        <f t="shared" si="300"/>
        <v>8</v>
      </c>
      <c r="N3742" s="3">
        <f t="shared" si="298"/>
        <v>2024</v>
      </c>
      <c r="O3742" s="3">
        <f t="shared" si="299"/>
        <v>3</v>
      </c>
      <c r="P3742" s="2" t="str">
        <f t="shared" si="301"/>
        <v>WD</v>
      </c>
    </row>
    <row r="3743" spans="12:16" x14ac:dyDescent="0.2">
      <c r="L3743" s="99">
        <f t="shared" si="297"/>
        <v>45532</v>
      </c>
      <c r="M3743" s="3">
        <f t="shared" si="300"/>
        <v>8</v>
      </c>
      <c r="N3743" s="3">
        <f t="shared" si="298"/>
        <v>2024</v>
      </c>
      <c r="O3743" s="3">
        <f t="shared" si="299"/>
        <v>4</v>
      </c>
      <c r="P3743" s="2" t="str">
        <f t="shared" si="301"/>
        <v>WD</v>
      </c>
    </row>
    <row r="3744" spans="12:16" x14ac:dyDescent="0.2">
      <c r="L3744" s="99">
        <f t="shared" si="297"/>
        <v>45533</v>
      </c>
      <c r="M3744" s="3">
        <f t="shared" si="300"/>
        <v>8</v>
      </c>
      <c r="N3744" s="3">
        <f t="shared" si="298"/>
        <v>2024</v>
      </c>
      <c r="O3744" s="3">
        <f t="shared" si="299"/>
        <v>5</v>
      </c>
      <c r="P3744" s="2" t="str">
        <f t="shared" si="301"/>
        <v>WD</v>
      </c>
    </row>
    <row r="3745" spans="12:16" x14ac:dyDescent="0.2">
      <c r="L3745" s="99">
        <f t="shared" si="297"/>
        <v>45534</v>
      </c>
      <c r="M3745" s="3">
        <f t="shared" si="300"/>
        <v>8</v>
      </c>
      <c r="N3745" s="3">
        <f t="shared" si="298"/>
        <v>2024</v>
      </c>
      <c r="O3745" s="3">
        <f t="shared" si="299"/>
        <v>6</v>
      </c>
      <c r="P3745" s="2" t="str">
        <f t="shared" si="301"/>
        <v>WD</v>
      </c>
    </row>
    <row r="3746" spans="12:16" x14ac:dyDescent="0.2">
      <c r="L3746" s="99">
        <f t="shared" si="297"/>
        <v>45535</v>
      </c>
      <c r="M3746" s="3">
        <f t="shared" si="300"/>
        <v>8</v>
      </c>
      <c r="N3746" s="3">
        <f t="shared" si="298"/>
        <v>2024</v>
      </c>
      <c r="O3746" s="3">
        <f t="shared" si="299"/>
        <v>7</v>
      </c>
      <c r="P3746" s="2" t="str">
        <f t="shared" si="301"/>
        <v>WE</v>
      </c>
    </row>
    <row r="3747" spans="12:16" x14ac:dyDescent="0.2">
      <c r="L3747" s="99">
        <f t="shared" si="297"/>
        <v>45536</v>
      </c>
      <c r="M3747" s="3">
        <f t="shared" si="300"/>
        <v>9</v>
      </c>
      <c r="N3747" s="3">
        <f t="shared" si="298"/>
        <v>2024</v>
      </c>
      <c r="O3747" s="3">
        <f t="shared" si="299"/>
        <v>1</v>
      </c>
      <c r="P3747" s="2" t="str">
        <f t="shared" si="301"/>
        <v>WE</v>
      </c>
    </row>
    <row r="3748" spans="12:16" x14ac:dyDescent="0.2">
      <c r="L3748" s="99">
        <f t="shared" si="297"/>
        <v>45537</v>
      </c>
      <c r="M3748" s="3">
        <f t="shared" si="300"/>
        <v>9</v>
      </c>
      <c r="N3748" s="3">
        <f t="shared" si="298"/>
        <v>2024</v>
      </c>
      <c r="O3748" s="3">
        <f t="shared" si="299"/>
        <v>2</v>
      </c>
      <c r="P3748" s="2" t="str">
        <f t="shared" si="301"/>
        <v>WD</v>
      </c>
    </row>
    <row r="3749" spans="12:16" x14ac:dyDescent="0.2">
      <c r="L3749" s="99">
        <f t="shared" si="297"/>
        <v>45538</v>
      </c>
      <c r="M3749" s="3">
        <f t="shared" si="300"/>
        <v>9</v>
      </c>
      <c r="N3749" s="3">
        <f t="shared" si="298"/>
        <v>2024</v>
      </c>
      <c r="O3749" s="3">
        <f t="shared" si="299"/>
        <v>3</v>
      </c>
      <c r="P3749" s="2" t="str">
        <f t="shared" si="301"/>
        <v>WD</v>
      </c>
    </row>
    <row r="3750" spans="12:16" x14ac:dyDescent="0.2">
      <c r="L3750" s="99">
        <f t="shared" si="297"/>
        <v>45539</v>
      </c>
      <c r="M3750" s="3">
        <f t="shared" si="300"/>
        <v>9</v>
      </c>
      <c r="N3750" s="3">
        <f t="shared" si="298"/>
        <v>2024</v>
      </c>
      <c r="O3750" s="3">
        <f t="shared" si="299"/>
        <v>4</v>
      </c>
      <c r="P3750" s="2" t="str">
        <f t="shared" si="301"/>
        <v>WD</v>
      </c>
    </row>
    <row r="3751" spans="12:16" x14ac:dyDescent="0.2">
      <c r="L3751" s="99">
        <f t="shared" si="297"/>
        <v>45540</v>
      </c>
      <c r="M3751" s="3">
        <f t="shared" si="300"/>
        <v>9</v>
      </c>
      <c r="N3751" s="3">
        <f t="shared" si="298"/>
        <v>2024</v>
      </c>
      <c r="O3751" s="3">
        <f t="shared" si="299"/>
        <v>5</v>
      </c>
      <c r="P3751" s="2" t="str">
        <f t="shared" si="301"/>
        <v>WD</v>
      </c>
    </row>
    <row r="3752" spans="12:16" x14ac:dyDescent="0.2">
      <c r="L3752" s="99">
        <f t="shared" si="297"/>
        <v>45541</v>
      </c>
      <c r="M3752" s="3">
        <f t="shared" si="300"/>
        <v>9</v>
      </c>
      <c r="N3752" s="3">
        <f t="shared" si="298"/>
        <v>2024</v>
      </c>
      <c r="O3752" s="3">
        <f t="shared" si="299"/>
        <v>6</v>
      </c>
      <c r="P3752" s="2" t="str">
        <f t="shared" si="301"/>
        <v>WD</v>
      </c>
    </row>
    <row r="3753" spans="12:16" x14ac:dyDescent="0.2">
      <c r="L3753" s="99">
        <f t="shared" si="297"/>
        <v>45542</v>
      </c>
      <c r="M3753" s="3">
        <f t="shared" si="300"/>
        <v>9</v>
      </c>
      <c r="N3753" s="3">
        <f t="shared" si="298"/>
        <v>2024</v>
      </c>
      <c r="O3753" s="3">
        <f t="shared" si="299"/>
        <v>7</v>
      </c>
      <c r="P3753" s="2" t="str">
        <f t="shared" si="301"/>
        <v>WE</v>
      </c>
    </row>
    <row r="3754" spans="12:16" x14ac:dyDescent="0.2">
      <c r="L3754" s="99">
        <f t="shared" si="297"/>
        <v>45543</v>
      </c>
      <c r="M3754" s="3">
        <f t="shared" si="300"/>
        <v>9</v>
      </c>
      <c r="N3754" s="3">
        <f t="shared" si="298"/>
        <v>2024</v>
      </c>
      <c r="O3754" s="3">
        <f t="shared" si="299"/>
        <v>1</v>
      </c>
      <c r="P3754" s="2" t="str">
        <f t="shared" si="301"/>
        <v>WE</v>
      </c>
    </row>
    <row r="3755" spans="12:16" x14ac:dyDescent="0.2">
      <c r="L3755" s="99">
        <f t="shared" si="297"/>
        <v>45544</v>
      </c>
      <c r="M3755" s="3">
        <f t="shared" si="300"/>
        <v>9</v>
      </c>
      <c r="N3755" s="3">
        <f t="shared" si="298"/>
        <v>2024</v>
      </c>
      <c r="O3755" s="3">
        <f t="shared" si="299"/>
        <v>2</v>
      </c>
      <c r="P3755" s="2" t="str">
        <f t="shared" si="301"/>
        <v>WD</v>
      </c>
    </row>
    <row r="3756" spans="12:16" x14ac:dyDescent="0.2">
      <c r="L3756" s="99">
        <f t="shared" si="297"/>
        <v>45545</v>
      </c>
      <c r="M3756" s="3">
        <f t="shared" si="300"/>
        <v>9</v>
      </c>
      <c r="N3756" s="3">
        <f t="shared" si="298"/>
        <v>2024</v>
      </c>
      <c r="O3756" s="3">
        <f t="shared" si="299"/>
        <v>3</v>
      </c>
      <c r="P3756" s="2" t="str">
        <f t="shared" si="301"/>
        <v>WD</v>
      </c>
    </row>
    <row r="3757" spans="12:16" x14ac:dyDescent="0.2">
      <c r="L3757" s="99">
        <f t="shared" si="297"/>
        <v>45546</v>
      </c>
      <c r="M3757" s="3">
        <f t="shared" si="300"/>
        <v>9</v>
      </c>
      <c r="N3757" s="3">
        <f t="shared" si="298"/>
        <v>2024</v>
      </c>
      <c r="O3757" s="3">
        <f t="shared" si="299"/>
        <v>4</v>
      </c>
      <c r="P3757" s="2" t="str">
        <f t="shared" si="301"/>
        <v>WD</v>
      </c>
    </row>
    <row r="3758" spans="12:16" x14ac:dyDescent="0.2">
      <c r="L3758" s="99">
        <f t="shared" si="297"/>
        <v>45547</v>
      </c>
      <c r="M3758" s="3">
        <f t="shared" si="300"/>
        <v>9</v>
      </c>
      <c r="N3758" s="3">
        <f t="shared" si="298"/>
        <v>2024</v>
      </c>
      <c r="O3758" s="3">
        <f t="shared" si="299"/>
        <v>5</v>
      </c>
      <c r="P3758" s="2" t="str">
        <f t="shared" si="301"/>
        <v>WD</v>
      </c>
    </row>
    <row r="3759" spans="12:16" x14ac:dyDescent="0.2">
      <c r="L3759" s="99">
        <f t="shared" si="297"/>
        <v>45548</v>
      </c>
      <c r="M3759" s="3">
        <f t="shared" si="300"/>
        <v>9</v>
      </c>
      <c r="N3759" s="3">
        <f t="shared" si="298"/>
        <v>2024</v>
      </c>
      <c r="O3759" s="3">
        <f t="shared" si="299"/>
        <v>6</v>
      </c>
      <c r="P3759" s="2" t="str">
        <f t="shared" si="301"/>
        <v>WD</v>
      </c>
    </row>
    <row r="3760" spans="12:16" x14ac:dyDescent="0.2">
      <c r="L3760" s="99">
        <f t="shared" si="297"/>
        <v>45549</v>
      </c>
      <c r="M3760" s="3">
        <f t="shared" si="300"/>
        <v>9</v>
      </c>
      <c r="N3760" s="3">
        <f t="shared" si="298"/>
        <v>2024</v>
      </c>
      <c r="O3760" s="3">
        <f t="shared" si="299"/>
        <v>7</v>
      </c>
      <c r="P3760" s="2" t="str">
        <f t="shared" si="301"/>
        <v>WE</v>
      </c>
    </row>
    <row r="3761" spans="12:16" x14ac:dyDescent="0.2">
      <c r="L3761" s="99">
        <f t="shared" si="297"/>
        <v>45550</v>
      </c>
      <c r="M3761" s="3">
        <f t="shared" si="300"/>
        <v>9</v>
      </c>
      <c r="N3761" s="3">
        <f t="shared" si="298"/>
        <v>2024</v>
      </c>
      <c r="O3761" s="3">
        <f t="shared" si="299"/>
        <v>1</v>
      </c>
      <c r="P3761" s="2" t="str">
        <f t="shared" si="301"/>
        <v>WE</v>
      </c>
    </row>
    <row r="3762" spans="12:16" x14ac:dyDescent="0.2">
      <c r="L3762" s="99">
        <f t="shared" si="297"/>
        <v>45551</v>
      </c>
      <c r="M3762" s="3">
        <f t="shared" si="300"/>
        <v>9</v>
      </c>
      <c r="N3762" s="3">
        <f t="shared" si="298"/>
        <v>2024</v>
      </c>
      <c r="O3762" s="3">
        <f t="shared" si="299"/>
        <v>2</v>
      </c>
      <c r="P3762" s="2" t="str">
        <f t="shared" si="301"/>
        <v>WD</v>
      </c>
    </row>
    <row r="3763" spans="12:16" x14ac:dyDescent="0.2">
      <c r="L3763" s="99">
        <f t="shared" si="297"/>
        <v>45552</v>
      </c>
      <c r="M3763" s="3">
        <f t="shared" si="300"/>
        <v>9</v>
      </c>
      <c r="N3763" s="3">
        <f t="shared" si="298"/>
        <v>2024</v>
      </c>
      <c r="O3763" s="3">
        <f t="shared" si="299"/>
        <v>3</v>
      </c>
      <c r="P3763" s="2" t="str">
        <f t="shared" si="301"/>
        <v>WD</v>
      </c>
    </row>
    <row r="3764" spans="12:16" x14ac:dyDescent="0.2">
      <c r="L3764" s="99">
        <f t="shared" ref="L3764:L3827" si="302">+L3763+1</f>
        <v>45553</v>
      </c>
      <c r="M3764" s="3">
        <f t="shared" si="300"/>
        <v>9</v>
      </c>
      <c r="N3764" s="3">
        <f t="shared" si="298"/>
        <v>2024</v>
      </c>
      <c r="O3764" s="3">
        <f t="shared" si="299"/>
        <v>4</v>
      </c>
      <c r="P3764" s="2" t="str">
        <f t="shared" si="301"/>
        <v>WD</v>
      </c>
    </row>
    <row r="3765" spans="12:16" x14ac:dyDescent="0.2">
      <c r="L3765" s="99">
        <f t="shared" si="302"/>
        <v>45554</v>
      </c>
      <c r="M3765" s="3">
        <f t="shared" si="300"/>
        <v>9</v>
      </c>
      <c r="N3765" s="3">
        <f t="shared" si="298"/>
        <v>2024</v>
      </c>
      <c r="O3765" s="3">
        <f t="shared" si="299"/>
        <v>5</v>
      </c>
      <c r="P3765" s="2" t="str">
        <f t="shared" si="301"/>
        <v>WD</v>
      </c>
    </row>
    <row r="3766" spans="12:16" x14ac:dyDescent="0.2">
      <c r="L3766" s="99">
        <f t="shared" si="302"/>
        <v>45555</v>
      </c>
      <c r="M3766" s="3">
        <f t="shared" si="300"/>
        <v>9</v>
      </c>
      <c r="N3766" s="3">
        <f t="shared" si="298"/>
        <v>2024</v>
      </c>
      <c r="O3766" s="3">
        <f t="shared" si="299"/>
        <v>6</v>
      </c>
      <c r="P3766" s="2" t="str">
        <f t="shared" si="301"/>
        <v>WD</v>
      </c>
    </row>
    <row r="3767" spans="12:16" x14ac:dyDescent="0.2">
      <c r="L3767" s="99">
        <f t="shared" si="302"/>
        <v>45556</v>
      </c>
      <c r="M3767" s="3">
        <f t="shared" si="300"/>
        <v>9</v>
      </c>
      <c r="N3767" s="3">
        <f t="shared" si="298"/>
        <v>2024</v>
      </c>
      <c r="O3767" s="3">
        <f t="shared" si="299"/>
        <v>7</v>
      </c>
      <c r="P3767" s="2" t="str">
        <f t="shared" si="301"/>
        <v>WE</v>
      </c>
    </row>
    <row r="3768" spans="12:16" x14ac:dyDescent="0.2">
      <c r="L3768" s="99">
        <f t="shared" si="302"/>
        <v>45557</v>
      </c>
      <c r="M3768" s="3">
        <f t="shared" si="300"/>
        <v>9</v>
      </c>
      <c r="N3768" s="3">
        <f t="shared" si="298"/>
        <v>2024</v>
      </c>
      <c r="O3768" s="3">
        <f t="shared" si="299"/>
        <v>1</v>
      </c>
      <c r="P3768" s="2" t="str">
        <f t="shared" si="301"/>
        <v>WE</v>
      </c>
    </row>
    <row r="3769" spans="12:16" x14ac:dyDescent="0.2">
      <c r="L3769" s="99">
        <f t="shared" si="302"/>
        <v>45558</v>
      </c>
      <c r="M3769" s="3">
        <f t="shared" si="300"/>
        <v>9</v>
      </c>
      <c r="N3769" s="3">
        <f t="shared" si="298"/>
        <v>2024</v>
      </c>
      <c r="O3769" s="3">
        <f t="shared" si="299"/>
        <v>2</v>
      </c>
      <c r="P3769" s="2" t="str">
        <f t="shared" si="301"/>
        <v>WD</v>
      </c>
    </row>
    <row r="3770" spans="12:16" x14ac:dyDescent="0.2">
      <c r="L3770" s="99">
        <f t="shared" si="302"/>
        <v>45559</v>
      </c>
      <c r="M3770" s="3">
        <f t="shared" si="300"/>
        <v>9</v>
      </c>
      <c r="N3770" s="3">
        <f t="shared" si="298"/>
        <v>2024</v>
      </c>
      <c r="O3770" s="3">
        <f t="shared" si="299"/>
        <v>3</v>
      </c>
      <c r="P3770" s="2" t="str">
        <f t="shared" si="301"/>
        <v>WD</v>
      </c>
    </row>
    <row r="3771" spans="12:16" x14ac:dyDescent="0.2">
      <c r="L3771" s="99">
        <f t="shared" si="302"/>
        <v>45560</v>
      </c>
      <c r="M3771" s="3">
        <f t="shared" si="300"/>
        <v>9</v>
      </c>
      <c r="N3771" s="3">
        <f t="shared" si="298"/>
        <v>2024</v>
      </c>
      <c r="O3771" s="3">
        <f t="shared" si="299"/>
        <v>4</v>
      </c>
      <c r="P3771" s="2" t="str">
        <f t="shared" si="301"/>
        <v>WD</v>
      </c>
    </row>
    <row r="3772" spans="12:16" x14ac:dyDescent="0.2">
      <c r="L3772" s="99">
        <f t="shared" si="302"/>
        <v>45561</v>
      </c>
      <c r="M3772" s="3">
        <f t="shared" si="300"/>
        <v>9</v>
      </c>
      <c r="N3772" s="3">
        <f t="shared" si="298"/>
        <v>2024</v>
      </c>
      <c r="O3772" s="3">
        <f t="shared" si="299"/>
        <v>5</v>
      </c>
      <c r="P3772" s="2" t="str">
        <f t="shared" si="301"/>
        <v>WD</v>
      </c>
    </row>
    <row r="3773" spans="12:16" x14ac:dyDescent="0.2">
      <c r="L3773" s="99">
        <f t="shared" si="302"/>
        <v>45562</v>
      </c>
      <c r="M3773" s="3">
        <f t="shared" si="300"/>
        <v>9</v>
      </c>
      <c r="N3773" s="3">
        <f t="shared" si="298"/>
        <v>2024</v>
      </c>
      <c r="O3773" s="3">
        <f t="shared" si="299"/>
        <v>6</v>
      </c>
      <c r="P3773" s="2" t="str">
        <f t="shared" si="301"/>
        <v>WD</v>
      </c>
    </row>
    <row r="3774" spans="12:16" x14ac:dyDescent="0.2">
      <c r="L3774" s="99">
        <f t="shared" si="302"/>
        <v>45563</v>
      </c>
      <c r="M3774" s="3">
        <f t="shared" si="300"/>
        <v>9</v>
      </c>
      <c r="N3774" s="3">
        <f t="shared" si="298"/>
        <v>2024</v>
      </c>
      <c r="O3774" s="3">
        <f t="shared" si="299"/>
        <v>7</v>
      </c>
      <c r="P3774" s="2" t="str">
        <f t="shared" si="301"/>
        <v>WE</v>
      </c>
    </row>
    <row r="3775" spans="12:16" x14ac:dyDescent="0.2">
      <c r="L3775" s="99">
        <f t="shared" si="302"/>
        <v>45564</v>
      </c>
      <c r="M3775" s="3">
        <f t="shared" si="300"/>
        <v>9</v>
      </c>
      <c r="N3775" s="3">
        <f t="shared" ref="N3775:N3838" si="303">YEAR(L3775)</f>
        <v>2024</v>
      </c>
      <c r="O3775" s="3">
        <f t="shared" ref="O3775:O3838" si="304">WEEKDAY(L3775)</f>
        <v>1</v>
      </c>
      <c r="P3775" s="2" t="str">
        <f t="shared" si="301"/>
        <v>WE</v>
      </c>
    </row>
    <row r="3776" spans="12:16" x14ac:dyDescent="0.2">
      <c r="L3776" s="99">
        <f t="shared" si="302"/>
        <v>45565</v>
      </c>
      <c r="M3776" s="3">
        <f t="shared" si="300"/>
        <v>9</v>
      </c>
      <c r="N3776" s="3">
        <f t="shared" si="303"/>
        <v>2024</v>
      </c>
      <c r="O3776" s="3">
        <f t="shared" si="304"/>
        <v>2</v>
      </c>
      <c r="P3776" s="2" t="str">
        <f t="shared" si="301"/>
        <v>WD</v>
      </c>
    </row>
    <row r="3777" spans="12:16" x14ac:dyDescent="0.2">
      <c r="L3777" s="99">
        <f t="shared" si="302"/>
        <v>45566</v>
      </c>
      <c r="M3777" s="3">
        <f t="shared" si="300"/>
        <v>10</v>
      </c>
      <c r="N3777" s="3">
        <f t="shared" si="303"/>
        <v>2024</v>
      </c>
      <c r="O3777" s="3">
        <f t="shared" si="304"/>
        <v>3</v>
      </c>
      <c r="P3777" s="2" t="str">
        <f t="shared" si="301"/>
        <v>WD</v>
      </c>
    </row>
    <row r="3778" spans="12:16" x14ac:dyDescent="0.2">
      <c r="L3778" s="99">
        <f t="shared" si="302"/>
        <v>45567</v>
      </c>
      <c r="M3778" s="3">
        <f t="shared" si="300"/>
        <v>10</v>
      </c>
      <c r="N3778" s="3">
        <f t="shared" si="303"/>
        <v>2024</v>
      </c>
      <c r="O3778" s="3">
        <f t="shared" si="304"/>
        <v>4</v>
      </c>
      <c r="P3778" s="2" t="str">
        <f t="shared" si="301"/>
        <v>WD</v>
      </c>
    </row>
    <row r="3779" spans="12:16" x14ac:dyDescent="0.2">
      <c r="L3779" s="99">
        <f t="shared" si="302"/>
        <v>45568</v>
      </c>
      <c r="M3779" s="3">
        <f t="shared" ref="M3779:M3842" si="305">MONTH(L3779)</f>
        <v>10</v>
      </c>
      <c r="N3779" s="3">
        <f t="shared" si="303"/>
        <v>2024</v>
      </c>
      <c r="O3779" s="3">
        <f t="shared" si="304"/>
        <v>5</v>
      </c>
      <c r="P3779" s="2" t="str">
        <f t="shared" ref="P3779:P3842" si="306">IF(O3779=1,"WE",IF(O3779=7,"WE","WD"))</f>
        <v>WD</v>
      </c>
    </row>
    <row r="3780" spans="12:16" x14ac:dyDescent="0.2">
      <c r="L3780" s="99">
        <f t="shared" si="302"/>
        <v>45569</v>
      </c>
      <c r="M3780" s="3">
        <f t="shared" si="305"/>
        <v>10</v>
      </c>
      <c r="N3780" s="3">
        <f t="shared" si="303"/>
        <v>2024</v>
      </c>
      <c r="O3780" s="3">
        <f t="shared" si="304"/>
        <v>6</v>
      </c>
      <c r="P3780" s="2" t="str">
        <f t="shared" si="306"/>
        <v>WD</v>
      </c>
    </row>
    <row r="3781" spans="12:16" x14ac:dyDescent="0.2">
      <c r="L3781" s="99">
        <f t="shared" si="302"/>
        <v>45570</v>
      </c>
      <c r="M3781" s="3">
        <f t="shared" si="305"/>
        <v>10</v>
      </c>
      <c r="N3781" s="3">
        <f t="shared" si="303"/>
        <v>2024</v>
      </c>
      <c r="O3781" s="3">
        <f t="shared" si="304"/>
        <v>7</v>
      </c>
      <c r="P3781" s="2" t="str">
        <f t="shared" si="306"/>
        <v>WE</v>
      </c>
    </row>
    <row r="3782" spans="12:16" x14ac:dyDescent="0.2">
      <c r="L3782" s="99">
        <f t="shared" si="302"/>
        <v>45571</v>
      </c>
      <c r="M3782" s="3">
        <f t="shared" si="305"/>
        <v>10</v>
      </c>
      <c r="N3782" s="3">
        <f t="shared" si="303"/>
        <v>2024</v>
      </c>
      <c r="O3782" s="3">
        <f t="shared" si="304"/>
        <v>1</v>
      </c>
      <c r="P3782" s="2" t="str">
        <f t="shared" si="306"/>
        <v>WE</v>
      </c>
    </row>
    <row r="3783" spans="12:16" x14ac:dyDescent="0.2">
      <c r="L3783" s="99">
        <f t="shared" si="302"/>
        <v>45572</v>
      </c>
      <c r="M3783" s="3">
        <f t="shared" si="305"/>
        <v>10</v>
      </c>
      <c r="N3783" s="3">
        <f t="shared" si="303"/>
        <v>2024</v>
      </c>
      <c r="O3783" s="3">
        <f t="shared" si="304"/>
        <v>2</v>
      </c>
      <c r="P3783" s="2" t="str">
        <f t="shared" si="306"/>
        <v>WD</v>
      </c>
    </row>
    <row r="3784" spans="12:16" x14ac:dyDescent="0.2">
      <c r="L3784" s="99">
        <f t="shared" si="302"/>
        <v>45573</v>
      </c>
      <c r="M3784" s="3">
        <f t="shared" si="305"/>
        <v>10</v>
      </c>
      <c r="N3784" s="3">
        <f t="shared" si="303"/>
        <v>2024</v>
      </c>
      <c r="O3784" s="3">
        <f t="shared" si="304"/>
        <v>3</v>
      </c>
      <c r="P3784" s="2" t="str">
        <f t="shared" si="306"/>
        <v>WD</v>
      </c>
    </row>
    <row r="3785" spans="12:16" x14ac:dyDescent="0.2">
      <c r="L3785" s="99">
        <f t="shared" si="302"/>
        <v>45574</v>
      </c>
      <c r="M3785" s="3">
        <f t="shared" si="305"/>
        <v>10</v>
      </c>
      <c r="N3785" s="3">
        <f t="shared" si="303"/>
        <v>2024</v>
      </c>
      <c r="O3785" s="3">
        <f t="shared" si="304"/>
        <v>4</v>
      </c>
      <c r="P3785" s="2" t="str">
        <f t="shared" si="306"/>
        <v>WD</v>
      </c>
    </row>
    <row r="3786" spans="12:16" x14ac:dyDescent="0.2">
      <c r="L3786" s="99">
        <f t="shared" si="302"/>
        <v>45575</v>
      </c>
      <c r="M3786" s="3">
        <f t="shared" si="305"/>
        <v>10</v>
      </c>
      <c r="N3786" s="3">
        <f t="shared" si="303"/>
        <v>2024</v>
      </c>
      <c r="O3786" s="3">
        <f t="shared" si="304"/>
        <v>5</v>
      </c>
      <c r="P3786" s="2" t="str">
        <f t="shared" si="306"/>
        <v>WD</v>
      </c>
    </row>
    <row r="3787" spans="12:16" x14ac:dyDescent="0.2">
      <c r="L3787" s="99">
        <f t="shared" si="302"/>
        <v>45576</v>
      </c>
      <c r="M3787" s="3">
        <f t="shared" si="305"/>
        <v>10</v>
      </c>
      <c r="N3787" s="3">
        <f t="shared" si="303"/>
        <v>2024</v>
      </c>
      <c r="O3787" s="3">
        <f t="shared" si="304"/>
        <v>6</v>
      </c>
      <c r="P3787" s="2" t="str">
        <f t="shared" si="306"/>
        <v>WD</v>
      </c>
    </row>
    <row r="3788" spans="12:16" x14ac:dyDescent="0.2">
      <c r="L3788" s="99">
        <f t="shared" si="302"/>
        <v>45577</v>
      </c>
      <c r="M3788" s="3">
        <f t="shared" si="305"/>
        <v>10</v>
      </c>
      <c r="N3788" s="3">
        <f t="shared" si="303"/>
        <v>2024</v>
      </c>
      <c r="O3788" s="3">
        <f t="shared" si="304"/>
        <v>7</v>
      </c>
      <c r="P3788" s="2" t="str">
        <f t="shared" si="306"/>
        <v>WE</v>
      </c>
    </row>
    <row r="3789" spans="12:16" x14ac:dyDescent="0.2">
      <c r="L3789" s="99">
        <f t="shared" si="302"/>
        <v>45578</v>
      </c>
      <c r="M3789" s="3">
        <f t="shared" si="305"/>
        <v>10</v>
      </c>
      <c r="N3789" s="3">
        <f t="shared" si="303"/>
        <v>2024</v>
      </c>
      <c r="O3789" s="3">
        <f t="shared" si="304"/>
        <v>1</v>
      </c>
      <c r="P3789" s="2" t="str">
        <f t="shared" si="306"/>
        <v>WE</v>
      </c>
    </row>
    <row r="3790" spans="12:16" x14ac:dyDescent="0.2">
      <c r="L3790" s="99">
        <f t="shared" si="302"/>
        <v>45579</v>
      </c>
      <c r="M3790" s="3">
        <f t="shared" si="305"/>
        <v>10</v>
      </c>
      <c r="N3790" s="3">
        <f t="shared" si="303"/>
        <v>2024</v>
      </c>
      <c r="O3790" s="3">
        <f t="shared" si="304"/>
        <v>2</v>
      </c>
      <c r="P3790" s="2" t="str">
        <f t="shared" si="306"/>
        <v>WD</v>
      </c>
    </row>
    <row r="3791" spans="12:16" x14ac:dyDescent="0.2">
      <c r="L3791" s="99">
        <f t="shared" si="302"/>
        <v>45580</v>
      </c>
      <c r="M3791" s="3">
        <f t="shared" si="305"/>
        <v>10</v>
      </c>
      <c r="N3791" s="3">
        <f t="shared" si="303"/>
        <v>2024</v>
      </c>
      <c r="O3791" s="3">
        <f t="shared" si="304"/>
        <v>3</v>
      </c>
      <c r="P3791" s="2" t="str">
        <f t="shared" si="306"/>
        <v>WD</v>
      </c>
    </row>
    <row r="3792" spans="12:16" x14ac:dyDescent="0.2">
      <c r="L3792" s="99">
        <f t="shared" si="302"/>
        <v>45581</v>
      </c>
      <c r="M3792" s="3">
        <f t="shared" si="305"/>
        <v>10</v>
      </c>
      <c r="N3792" s="3">
        <f t="shared" si="303"/>
        <v>2024</v>
      </c>
      <c r="O3792" s="3">
        <f t="shared" si="304"/>
        <v>4</v>
      </c>
      <c r="P3792" s="2" t="str">
        <f t="shared" si="306"/>
        <v>WD</v>
      </c>
    </row>
    <row r="3793" spans="12:16" x14ac:dyDescent="0.2">
      <c r="L3793" s="99">
        <f t="shared" si="302"/>
        <v>45582</v>
      </c>
      <c r="M3793" s="3">
        <f t="shared" si="305"/>
        <v>10</v>
      </c>
      <c r="N3793" s="3">
        <f t="shared" si="303"/>
        <v>2024</v>
      </c>
      <c r="O3793" s="3">
        <f t="shared" si="304"/>
        <v>5</v>
      </c>
      <c r="P3793" s="2" t="str">
        <f t="shared" si="306"/>
        <v>WD</v>
      </c>
    </row>
    <row r="3794" spans="12:16" x14ac:dyDescent="0.2">
      <c r="L3794" s="99">
        <f t="shared" si="302"/>
        <v>45583</v>
      </c>
      <c r="M3794" s="3">
        <f t="shared" si="305"/>
        <v>10</v>
      </c>
      <c r="N3794" s="3">
        <f t="shared" si="303"/>
        <v>2024</v>
      </c>
      <c r="O3794" s="3">
        <f t="shared" si="304"/>
        <v>6</v>
      </c>
      <c r="P3794" s="2" t="str">
        <f t="shared" si="306"/>
        <v>WD</v>
      </c>
    </row>
    <row r="3795" spans="12:16" x14ac:dyDescent="0.2">
      <c r="L3795" s="99">
        <f t="shared" si="302"/>
        <v>45584</v>
      </c>
      <c r="M3795" s="3">
        <f t="shared" si="305"/>
        <v>10</v>
      </c>
      <c r="N3795" s="3">
        <f t="shared" si="303"/>
        <v>2024</v>
      </c>
      <c r="O3795" s="3">
        <f t="shared" si="304"/>
        <v>7</v>
      </c>
      <c r="P3795" s="2" t="str">
        <f t="shared" si="306"/>
        <v>WE</v>
      </c>
    </row>
    <row r="3796" spans="12:16" x14ac:dyDescent="0.2">
      <c r="L3796" s="99">
        <f t="shared" si="302"/>
        <v>45585</v>
      </c>
      <c r="M3796" s="3">
        <f t="shared" si="305"/>
        <v>10</v>
      </c>
      <c r="N3796" s="3">
        <f t="shared" si="303"/>
        <v>2024</v>
      </c>
      <c r="O3796" s="3">
        <f t="shared" si="304"/>
        <v>1</v>
      </c>
      <c r="P3796" s="2" t="str">
        <f t="shared" si="306"/>
        <v>WE</v>
      </c>
    </row>
    <row r="3797" spans="12:16" x14ac:dyDescent="0.2">
      <c r="L3797" s="99">
        <f t="shared" si="302"/>
        <v>45586</v>
      </c>
      <c r="M3797" s="3">
        <f t="shared" si="305"/>
        <v>10</v>
      </c>
      <c r="N3797" s="3">
        <f t="shared" si="303"/>
        <v>2024</v>
      </c>
      <c r="O3797" s="3">
        <f t="shared" si="304"/>
        <v>2</v>
      </c>
      <c r="P3797" s="2" t="str">
        <f t="shared" si="306"/>
        <v>WD</v>
      </c>
    </row>
    <row r="3798" spans="12:16" x14ac:dyDescent="0.2">
      <c r="L3798" s="99">
        <f t="shared" si="302"/>
        <v>45587</v>
      </c>
      <c r="M3798" s="3">
        <f t="shared" si="305"/>
        <v>10</v>
      </c>
      <c r="N3798" s="3">
        <f t="shared" si="303"/>
        <v>2024</v>
      </c>
      <c r="O3798" s="3">
        <f t="shared" si="304"/>
        <v>3</v>
      </c>
      <c r="P3798" s="2" t="str">
        <f t="shared" si="306"/>
        <v>WD</v>
      </c>
    </row>
    <row r="3799" spans="12:16" x14ac:dyDescent="0.2">
      <c r="L3799" s="99">
        <f t="shared" si="302"/>
        <v>45588</v>
      </c>
      <c r="M3799" s="3">
        <f t="shared" si="305"/>
        <v>10</v>
      </c>
      <c r="N3799" s="3">
        <f t="shared" si="303"/>
        <v>2024</v>
      </c>
      <c r="O3799" s="3">
        <f t="shared" si="304"/>
        <v>4</v>
      </c>
      <c r="P3799" s="2" t="str">
        <f t="shared" si="306"/>
        <v>WD</v>
      </c>
    </row>
    <row r="3800" spans="12:16" x14ac:dyDescent="0.2">
      <c r="L3800" s="99">
        <f t="shared" si="302"/>
        <v>45589</v>
      </c>
      <c r="M3800" s="3">
        <f t="shared" si="305"/>
        <v>10</v>
      </c>
      <c r="N3800" s="3">
        <f t="shared" si="303"/>
        <v>2024</v>
      </c>
      <c r="O3800" s="3">
        <f t="shared" si="304"/>
        <v>5</v>
      </c>
      <c r="P3800" s="2" t="str">
        <f t="shared" si="306"/>
        <v>WD</v>
      </c>
    </row>
    <row r="3801" spans="12:16" x14ac:dyDescent="0.2">
      <c r="L3801" s="99">
        <f t="shared" si="302"/>
        <v>45590</v>
      </c>
      <c r="M3801" s="3">
        <f t="shared" si="305"/>
        <v>10</v>
      </c>
      <c r="N3801" s="3">
        <f t="shared" si="303"/>
        <v>2024</v>
      </c>
      <c r="O3801" s="3">
        <f t="shared" si="304"/>
        <v>6</v>
      </c>
      <c r="P3801" s="2" t="str">
        <f t="shared" si="306"/>
        <v>WD</v>
      </c>
    </row>
    <row r="3802" spans="12:16" x14ac:dyDescent="0.2">
      <c r="L3802" s="99">
        <f t="shared" si="302"/>
        <v>45591</v>
      </c>
      <c r="M3802" s="3">
        <f t="shared" si="305"/>
        <v>10</v>
      </c>
      <c r="N3802" s="3">
        <f t="shared" si="303"/>
        <v>2024</v>
      </c>
      <c r="O3802" s="3">
        <f t="shared" si="304"/>
        <v>7</v>
      </c>
      <c r="P3802" s="2" t="str">
        <f t="shared" si="306"/>
        <v>WE</v>
      </c>
    </row>
    <row r="3803" spans="12:16" x14ac:dyDescent="0.2">
      <c r="L3803" s="99">
        <f t="shared" si="302"/>
        <v>45592</v>
      </c>
      <c r="M3803" s="3">
        <f t="shared" si="305"/>
        <v>10</v>
      </c>
      <c r="N3803" s="3">
        <f t="shared" si="303"/>
        <v>2024</v>
      </c>
      <c r="O3803" s="3">
        <f t="shared" si="304"/>
        <v>1</v>
      </c>
      <c r="P3803" s="2" t="str">
        <f t="shared" si="306"/>
        <v>WE</v>
      </c>
    </row>
    <row r="3804" spans="12:16" x14ac:dyDescent="0.2">
      <c r="L3804" s="99">
        <f t="shared" si="302"/>
        <v>45593</v>
      </c>
      <c r="M3804" s="3">
        <f t="shared" si="305"/>
        <v>10</v>
      </c>
      <c r="N3804" s="3">
        <f t="shared" si="303"/>
        <v>2024</v>
      </c>
      <c r="O3804" s="3">
        <f t="shared" si="304"/>
        <v>2</v>
      </c>
      <c r="P3804" s="2" t="str">
        <f t="shared" si="306"/>
        <v>WD</v>
      </c>
    </row>
    <row r="3805" spans="12:16" x14ac:dyDescent="0.2">
      <c r="L3805" s="99">
        <f t="shared" si="302"/>
        <v>45594</v>
      </c>
      <c r="M3805" s="3">
        <f t="shared" si="305"/>
        <v>10</v>
      </c>
      <c r="N3805" s="3">
        <f t="shared" si="303"/>
        <v>2024</v>
      </c>
      <c r="O3805" s="3">
        <f t="shared" si="304"/>
        <v>3</v>
      </c>
      <c r="P3805" s="2" t="str">
        <f t="shared" si="306"/>
        <v>WD</v>
      </c>
    </row>
    <row r="3806" spans="12:16" x14ac:dyDescent="0.2">
      <c r="L3806" s="99">
        <f t="shared" si="302"/>
        <v>45595</v>
      </c>
      <c r="M3806" s="3">
        <f t="shared" si="305"/>
        <v>10</v>
      </c>
      <c r="N3806" s="3">
        <f t="shared" si="303"/>
        <v>2024</v>
      </c>
      <c r="O3806" s="3">
        <f t="shared" si="304"/>
        <v>4</v>
      </c>
      <c r="P3806" s="2" t="str">
        <f t="shared" si="306"/>
        <v>WD</v>
      </c>
    </row>
    <row r="3807" spans="12:16" x14ac:dyDescent="0.2">
      <c r="L3807" s="99">
        <f t="shared" si="302"/>
        <v>45596</v>
      </c>
      <c r="M3807" s="3">
        <f t="shared" si="305"/>
        <v>10</v>
      </c>
      <c r="N3807" s="3">
        <f t="shared" si="303"/>
        <v>2024</v>
      </c>
      <c r="O3807" s="3">
        <f t="shared" si="304"/>
        <v>5</v>
      </c>
      <c r="P3807" s="2" t="str">
        <f t="shared" si="306"/>
        <v>WD</v>
      </c>
    </row>
    <row r="3808" spans="12:16" x14ac:dyDescent="0.2">
      <c r="L3808" s="99">
        <f t="shared" si="302"/>
        <v>45597</v>
      </c>
      <c r="M3808" s="3">
        <f t="shared" si="305"/>
        <v>11</v>
      </c>
      <c r="N3808" s="3">
        <f t="shared" si="303"/>
        <v>2024</v>
      </c>
      <c r="O3808" s="3">
        <f t="shared" si="304"/>
        <v>6</v>
      </c>
      <c r="P3808" s="2" t="str">
        <f t="shared" si="306"/>
        <v>WD</v>
      </c>
    </row>
    <row r="3809" spans="12:16" x14ac:dyDescent="0.2">
      <c r="L3809" s="99">
        <f t="shared" si="302"/>
        <v>45598</v>
      </c>
      <c r="M3809" s="3">
        <f t="shared" si="305"/>
        <v>11</v>
      </c>
      <c r="N3809" s="3">
        <f t="shared" si="303"/>
        <v>2024</v>
      </c>
      <c r="O3809" s="3">
        <f t="shared" si="304"/>
        <v>7</v>
      </c>
      <c r="P3809" s="2" t="str">
        <f t="shared" si="306"/>
        <v>WE</v>
      </c>
    </row>
    <row r="3810" spans="12:16" x14ac:dyDescent="0.2">
      <c r="L3810" s="99">
        <f t="shared" si="302"/>
        <v>45599</v>
      </c>
      <c r="M3810" s="3">
        <f t="shared" si="305"/>
        <v>11</v>
      </c>
      <c r="N3810" s="3">
        <f t="shared" si="303"/>
        <v>2024</v>
      </c>
      <c r="O3810" s="3">
        <f t="shared" si="304"/>
        <v>1</v>
      </c>
      <c r="P3810" s="2" t="str">
        <f t="shared" si="306"/>
        <v>WE</v>
      </c>
    </row>
    <row r="3811" spans="12:16" x14ac:dyDescent="0.2">
      <c r="L3811" s="99">
        <f t="shared" si="302"/>
        <v>45600</v>
      </c>
      <c r="M3811" s="3">
        <f t="shared" si="305"/>
        <v>11</v>
      </c>
      <c r="N3811" s="3">
        <f t="shared" si="303"/>
        <v>2024</v>
      </c>
      <c r="O3811" s="3">
        <f t="shared" si="304"/>
        <v>2</v>
      </c>
      <c r="P3811" s="2" t="str">
        <f t="shared" si="306"/>
        <v>WD</v>
      </c>
    </row>
    <row r="3812" spans="12:16" x14ac:dyDescent="0.2">
      <c r="L3812" s="99">
        <f t="shared" si="302"/>
        <v>45601</v>
      </c>
      <c r="M3812" s="3">
        <f t="shared" si="305"/>
        <v>11</v>
      </c>
      <c r="N3812" s="3">
        <f t="shared" si="303"/>
        <v>2024</v>
      </c>
      <c r="O3812" s="3">
        <f t="shared" si="304"/>
        <v>3</v>
      </c>
      <c r="P3812" s="2" t="str">
        <f t="shared" si="306"/>
        <v>WD</v>
      </c>
    </row>
    <row r="3813" spans="12:16" x14ac:dyDescent="0.2">
      <c r="L3813" s="99">
        <f t="shared" si="302"/>
        <v>45602</v>
      </c>
      <c r="M3813" s="3">
        <f t="shared" si="305"/>
        <v>11</v>
      </c>
      <c r="N3813" s="3">
        <f t="shared" si="303"/>
        <v>2024</v>
      </c>
      <c r="O3813" s="3">
        <f t="shared" si="304"/>
        <v>4</v>
      </c>
      <c r="P3813" s="2" t="str">
        <f t="shared" si="306"/>
        <v>WD</v>
      </c>
    </row>
    <row r="3814" spans="12:16" x14ac:dyDescent="0.2">
      <c r="L3814" s="99">
        <f t="shared" si="302"/>
        <v>45603</v>
      </c>
      <c r="M3814" s="3">
        <f t="shared" si="305"/>
        <v>11</v>
      </c>
      <c r="N3814" s="3">
        <f t="shared" si="303"/>
        <v>2024</v>
      </c>
      <c r="O3814" s="3">
        <f t="shared" si="304"/>
        <v>5</v>
      </c>
      <c r="P3814" s="2" t="str">
        <f t="shared" si="306"/>
        <v>WD</v>
      </c>
    </row>
    <row r="3815" spans="12:16" x14ac:dyDescent="0.2">
      <c r="L3815" s="99">
        <f t="shared" si="302"/>
        <v>45604</v>
      </c>
      <c r="M3815" s="3">
        <f t="shared" si="305"/>
        <v>11</v>
      </c>
      <c r="N3815" s="3">
        <f t="shared" si="303"/>
        <v>2024</v>
      </c>
      <c r="O3815" s="3">
        <f t="shared" si="304"/>
        <v>6</v>
      </c>
      <c r="P3815" s="2" t="str">
        <f t="shared" si="306"/>
        <v>WD</v>
      </c>
    </row>
    <row r="3816" spans="12:16" x14ac:dyDescent="0.2">
      <c r="L3816" s="99">
        <f t="shared" si="302"/>
        <v>45605</v>
      </c>
      <c r="M3816" s="3">
        <f t="shared" si="305"/>
        <v>11</v>
      </c>
      <c r="N3816" s="3">
        <f t="shared" si="303"/>
        <v>2024</v>
      </c>
      <c r="O3816" s="3">
        <f t="shared" si="304"/>
        <v>7</v>
      </c>
      <c r="P3816" s="2" t="str">
        <f t="shared" si="306"/>
        <v>WE</v>
      </c>
    </row>
    <row r="3817" spans="12:16" x14ac:dyDescent="0.2">
      <c r="L3817" s="99">
        <f t="shared" si="302"/>
        <v>45606</v>
      </c>
      <c r="M3817" s="3">
        <f t="shared" si="305"/>
        <v>11</v>
      </c>
      <c r="N3817" s="3">
        <f t="shared" si="303"/>
        <v>2024</v>
      </c>
      <c r="O3817" s="3">
        <f t="shared" si="304"/>
        <v>1</v>
      </c>
      <c r="P3817" s="2" t="str">
        <f t="shared" si="306"/>
        <v>WE</v>
      </c>
    </row>
    <row r="3818" spans="12:16" x14ac:dyDescent="0.2">
      <c r="L3818" s="99">
        <f t="shared" si="302"/>
        <v>45607</v>
      </c>
      <c r="M3818" s="3">
        <f t="shared" si="305"/>
        <v>11</v>
      </c>
      <c r="N3818" s="3">
        <f t="shared" si="303"/>
        <v>2024</v>
      </c>
      <c r="O3818" s="3">
        <f t="shared" si="304"/>
        <v>2</v>
      </c>
      <c r="P3818" s="2" t="str">
        <f t="shared" si="306"/>
        <v>WD</v>
      </c>
    </row>
    <row r="3819" spans="12:16" x14ac:dyDescent="0.2">
      <c r="L3819" s="99">
        <f t="shared" si="302"/>
        <v>45608</v>
      </c>
      <c r="M3819" s="3">
        <f t="shared" si="305"/>
        <v>11</v>
      </c>
      <c r="N3819" s="3">
        <f t="shared" si="303"/>
        <v>2024</v>
      </c>
      <c r="O3819" s="3">
        <f t="shared" si="304"/>
        <v>3</v>
      </c>
      <c r="P3819" s="2" t="str">
        <f t="shared" si="306"/>
        <v>WD</v>
      </c>
    </row>
    <row r="3820" spans="12:16" x14ac:dyDescent="0.2">
      <c r="L3820" s="99">
        <f t="shared" si="302"/>
        <v>45609</v>
      </c>
      <c r="M3820" s="3">
        <f t="shared" si="305"/>
        <v>11</v>
      </c>
      <c r="N3820" s="3">
        <f t="shared" si="303"/>
        <v>2024</v>
      </c>
      <c r="O3820" s="3">
        <f t="shared" si="304"/>
        <v>4</v>
      </c>
      <c r="P3820" s="2" t="str">
        <f t="shared" si="306"/>
        <v>WD</v>
      </c>
    </row>
    <row r="3821" spans="12:16" x14ac:dyDescent="0.2">
      <c r="L3821" s="99">
        <f t="shared" si="302"/>
        <v>45610</v>
      </c>
      <c r="M3821" s="3">
        <f t="shared" si="305"/>
        <v>11</v>
      </c>
      <c r="N3821" s="3">
        <f t="shared" si="303"/>
        <v>2024</v>
      </c>
      <c r="O3821" s="3">
        <f t="shared" si="304"/>
        <v>5</v>
      </c>
      <c r="P3821" s="2" t="str">
        <f t="shared" si="306"/>
        <v>WD</v>
      </c>
    </row>
    <row r="3822" spans="12:16" x14ac:dyDescent="0.2">
      <c r="L3822" s="99">
        <f t="shared" si="302"/>
        <v>45611</v>
      </c>
      <c r="M3822" s="3">
        <f t="shared" si="305"/>
        <v>11</v>
      </c>
      <c r="N3822" s="3">
        <f t="shared" si="303"/>
        <v>2024</v>
      </c>
      <c r="O3822" s="3">
        <f t="shared" si="304"/>
        <v>6</v>
      </c>
      <c r="P3822" s="2" t="str">
        <f t="shared" si="306"/>
        <v>WD</v>
      </c>
    </row>
    <row r="3823" spans="12:16" x14ac:dyDescent="0.2">
      <c r="L3823" s="99">
        <f t="shared" si="302"/>
        <v>45612</v>
      </c>
      <c r="M3823" s="3">
        <f t="shared" si="305"/>
        <v>11</v>
      </c>
      <c r="N3823" s="3">
        <f t="shared" si="303"/>
        <v>2024</v>
      </c>
      <c r="O3823" s="3">
        <f t="shared" si="304"/>
        <v>7</v>
      </c>
      <c r="P3823" s="2" t="str">
        <f t="shared" si="306"/>
        <v>WE</v>
      </c>
    </row>
    <row r="3824" spans="12:16" x14ac:dyDescent="0.2">
      <c r="L3824" s="99">
        <f t="shared" si="302"/>
        <v>45613</v>
      </c>
      <c r="M3824" s="3">
        <f t="shared" si="305"/>
        <v>11</v>
      </c>
      <c r="N3824" s="3">
        <f t="shared" si="303"/>
        <v>2024</v>
      </c>
      <c r="O3824" s="3">
        <f t="shared" si="304"/>
        <v>1</v>
      </c>
      <c r="P3824" s="2" t="str">
        <f t="shared" si="306"/>
        <v>WE</v>
      </c>
    </row>
    <row r="3825" spans="12:16" x14ac:dyDescent="0.2">
      <c r="L3825" s="99">
        <f t="shared" si="302"/>
        <v>45614</v>
      </c>
      <c r="M3825" s="3">
        <f t="shared" si="305"/>
        <v>11</v>
      </c>
      <c r="N3825" s="3">
        <f t="shared" si="303"/>
        <v>2024</v>
      </c>
      <c r="O3825" s="3">
        <f t="shared" si="304"/>
        <v>2</v>
      </c>
      <c r="P3825" s="2" t="str">
        <f t="shared" si="306"/>
        <v>WD</v>
      </c>
    </row>
    <row r="3826" spans="12:16" x14ac:dyDescent="0.2">
      <c r="L3826" s="99">
        <f t="shared" si="302"/>
        <v>45615</v>
      </c>
      <c r="M3826" s="3">
        <f t="shared" si="305"/>
        <v>11</v>
      </c>
      <c r="N3826" s="3">
        <f t="shared" si="303"/>
        <v>2024</v>
      </c>
      <c r="O3826" s="3">
        <f t="shared" si="304"/>
        <v>3</v>
      </c>
      <c r="P3826" s="2" t="str">
        <f t="shared" si="306"/>
        <v>WD</v>
      </c>
    </row>
    <row r="3827" spans="12:16" x14ac:dyDescent="0.2">
      <c r="L3827" s="99">
        <f t="shared" si="302"/>
        <v>45616</v>
      </c>
      <c r="M3827" s="3">
        <f t="shared" si="305"/>
        <v>11</v>
      </c>
      <c r="N3827" s="3">
        <f t="shared" si="303"/>
        <v>2024</v>
      </c>
      <c r="O3827" s="3">
        <f t="shared" si="304"/>
        <v>4</v>
      </c>
      <c r="P3827" s="2" t="str">
        <f t="shared" si="306"/>
        <v>WD</v>
      </c>
    </row>
    <row r="3828" spans="12:16" x14ac:dyDescent="0.2">
      <c r="L3828" s="99">
        <f t="shared" ref="L3828:L3891" si="307">+L3827+1</f>
        <v>45617</v>
      </c>
      <c r="M3828" s="3">
        <f t="shared" si="305"/>
        <v>11</v>
      </c>
      <c r="N3828" s="3">
        <f t="shared" si="303"/>
        <v>2024</v>
      </c>
      <c r="O3828" s="3">
        <f t="shared" si="304"/>
        <v>5</v>
      </c>
      <c r="P3828" s="2" t="str">
        <f t="shared" si="306"/>
        <v>WD</v>
      </c>
    </row>
    <row r="3829" spans="12:16" x14ac:dyDescent="0.2">
      <c r="L3829" s="99">
        <f t="shared" si="307"/>
        <v>45618</v>
      </c>
      <c r="M3829" s="3">
        <f t="shared" si="305"/>
        <v>11</v>
      </c>
      <c r="N3829" s="3">
        <f t="shared" si="303"/>
        <v>2024</v>
      </c>
      <c r="O3829" s="3">
        <f t="shared" si="304"/>
        <v>6</v>
      </c>
      <c r="P3829" s="2" t="str">
        <f t="shared" si="306"/>
        <v>WD</v>
      </c>
    </row>
    <row r="3830" spans="12:16" x14ac:dyDescent="0.2">
      <c r="L3830" s="99">
        <f t="shared" si="307"/>
        <v>45619</v>
      </c>
      <c r="M3830" s="3">
        <f t="shared" si="305"/>
        <v>11</v>
      </c>
      <c r="N3830" s="3">
        <f t="shared" si="303"/>
        <v>2024</v>
      </c>
      <c r="O3830" s="3">
        <f t="shared" si="304"/>
        <v>7</v>
      </c>
      <c r="P3830" s="2" t="str">
        <f t="shared" si="306"/>
        <v>WE</v>
      </c>
    </row>
    <row r="3831" spans="12:16" x14ac:dyDescent="0.2">
      <c r="L3831" s="99">
        <f t="shared" si="307"/>
        <v>45620</v>
      </c>
      <c r="M3831" s="3">
        <f t="shared" si="305"/>
        <v>11</v>
      </c>
      <c r="N3831" s="3">
        <f t="shared" si="303"/>
        <v>2024</v>
      </c>
      <c r="O3831" s="3">
        <f t="shared" si="304"/>
        <v>1</v>
      </c>
      <c r="P3831" s="2" t="str">
        <f t="shared" si="306"/>
        <v>WE</v>
      </c>
    </row>
    <row r="3832" spans="12:16" x14ac:dyDescent="0.2">
      <c r="L3832" s="99">
        <f t="shared" si="307"/>
        <v>45621</v>
      </c>
      <c r="M3832" s="3">
        <f t="shared" si="305"/>
        <v>11</v>
      </c>
      <c r="N3832" s="3">
        <f t="shared" si="303"/>
        <v>2024</v>
      </c>
      <c r="O3832" s="3">
        <f t="shared" si="304"/>
        <v>2</v>
      </c>
      <c r="P3832" s="2" t="str">
        <f t="shared" si="306"/>
        <v>WD</v>
      </c>
    </row>
    <row r="3833" spans="12:16" x14ac:dyDescent="0.2">
      <c r="L3833" s="99">
        <f t="shared" si="307"/>
        <v>45622</v>
      </c>
      <c r="M3833" s="3">
        <f t="shared" si="305"/>
        <v>11</v>
      </c>
      <c r="N3833" s="3">
        <f t="shared" si="303"/>
        <v>2024</v>
      </c>
      <c r="O3833" s="3">
        <f t="shared" si="304"/>
        <v>3</v>
      </c>
      <c r="P3833" s="2" t="str">
        <f t="shared" si="306"/>
        <v>WD</v>
      </c>
    </row>
    <row r="3834" spans="12:16" x14ac:dyDescent="0.2">
      <c r="L3834" s="99">
        <f t="shared" si="307"/>
        <v>45623</v>
      </c>
      <c r="M3834" s="3">
        <f t="shared" si="305"/>
        <v>11</v>
      </c>
      <c r="N3834" s="3">
        <f t="shared" si="303"/>
        <v>2024</v>
      </c>
      <c r="O3834" s="3">
        <f t="shared" si="304"/>
        <v>4</v>
      </c>
      <c r="P3834" s="2" t="str">
        <f t="shared" si="306"/>
        <v>WD</v>
      </c>
    </row>
    <row r="3835" spans="12:16" x14ac:dyDescent="0.2">
      <c r="L3835" s="99">
        <f t="shared" si="307"/>
        <v>45624</v>
      </c>
      <c r="M3835" s="3">
        <f t="shared" si="305"/>
        <v>11</v>
      </c>
      <c r="N3835" s="3">
        <f t="shared" si="303"/>
        <v>2024</v>
      </c>
      <c r="O3835" s="3">
        <f t="shared" si="304"/>
        <v>5</v>
      </c>
      <c r="P3835" s="2" t="str">
        <f t="shared" si="306"/>
        <v>WD</v>
      </c>
    </row>
    <row r="3836" spans="12:16" x14ac:dyDescent="0.2">
      <c r="L3836" s="99">
        <f t="shared" si="307"/>
        <v>45625</v>
      </c>
      <c r="M3836" s="3">
        <f t="shared" si="305"/>
        <v>11</v>
      </c>
      <c r="N3836" s="3">
        <f t="shared" si="303"/>
        <v>2024</v>
      </c>
      <c r="O3836" s="3">
        <f t="shared" si="304"/>
        <v>6</v>
      </c>
      <c r="P3836" s="2" t="str">
        <f t="shared" si="306"/>
        <v>WD</v>
      </c>
    </row>
    <row r="3837" spans="12:16" x14ac:dyDescent="0.2">
      <c r="L3837" s="99">
        <f t="shared" si="307"/>
        <v>45626</v>
      </c>
      <c r="M3837" s="3">
        <f t="shared" si="305"/>
        <v>11</v>
      </c>
      <c r="N3837" s="3">
        <f t="shared" si="303"/>
        <v>2024</v>
      </c>
      <c r="O3837" s="3">
        <f t="shared" si="304"/>
        <v>7</v>
      </c>
      <c r="P3837" s="2" t="str">
        <f t="shared" si="306"/>
        <v>WE</v>
      </c>
    </row>
    <row r="3838" spans="12:16" x14ac:dyDescent="0.2">
      <c r="L3838" s="99">
        <f t="shared" si="307"/>
        <v>45627</v>
      </c>
      <c r="M3838" s="3">
        <f t="shared" si="305"/>
        <v>12</v>
      </c>
      <c r="N3838" s="3">
        <f t="shared" si="303"/>
        <v>2024</v>
      </c>
      <c r="O3838" s="3">
        <f t="shared" si="304"/>
        <v>1</v>
      </c>
      <c r="P3838" s="2" t="str">
        <f t="shared" si="306"/>
        <v>WE</v>
      </c>
    </row>
    <row r="3839" spans="12:16" x14ac:dyDescent="0.2">
      <c r="L3839" s="99">
        <f t="shared" si="307"/>
        <v>45628</v>
      </c>
      <c r="M3839" s="3">
        <f t="shared" si="305"/>
        <v>12</v>
      </c>
      <c r="N3839" s="3">
        <f t="shared" ref="N3839:N3902" si="308">YEAR(L3839)</f>
        <v>2024</v>
      </c>
      <c r="O3839" s="3">
        <f t="shared" ref="O3839:O3902" si="309">WEEKDAY(L3839)</f>
        <v>2</v>
      </c>
      <c r="P3839" s="2" t="str">
        <f t="shared" si="306"/>
        <v>WD</v>
      </c>
    </row>
    <row r="3840" spans="12:16" x14ac:dyDescent="0.2">
      <c r="L3840" s="99">
        <f t="shared" si="307"/>
        <v>45629</v>
      </c>
      <c r="M3840" s="3">
        <f t="shared" si="305"/>
        <v>12</v>
      </c>
      <c r="N3840" s="3">
        <f t="shared" si="308"/>
        <v>2024</v>
      </c>
      <c r="O3840" s="3">
        <f t="shared" si="309"/>
        <v>3</v>
      </c>
      <c r="P3840" s="2" t="str">
        <f t="shared" si="306"/>
        <v>WD</v>
      </c>
    </row>
    <row r="3841" spans="12:16" x14ac:dyDescent="0.2">
      <c r="L3841" s="99">
        <f t="shared" si="307"/>
        <v>45630</v>
      </c>
      <c r="M3841" s="3">
        <f t="shared" si="305"/>
        <v>12</v>
      </c>
      <c r="N3841" s="3">
        <f t="shared" si="308"/>
        <v>2024</v>
      </c>
      <c r="O3841" s="3">
        <f t="shared" si="309"/>
        <v>4</v>
      </c>
      <c r="P3841" s="2" t="str">
        <f t="shared" si="306"/>
        <v>WD</v>
      </c>
    </row>
    <row r="3842" spans="12:16" x14ac:dyDescent="0.2">
      <c r="L3842" s="99">
        <f t="shared" si="307"/>
        <v>45631</v>
      </c>
      <c r="M3842" s="3">
        <f t="shared" si="305"/>
        <v>12</v>
      </c>
      <c r="N3842" s="3">
        <f t="shared" si="308"/>
        <v>2024</v>
      </c>
      <c r="O3842" s="3">
        <f t="shared" si="309"/>
        <v>5</v>
      </c>
      <c r="P3842" s="2" t="str">
        <f t="shared" si="306"/>
        <v>WD</v>
      </c>
    </row>
    <row r="3843" spans="12:16" x14ac:dyDescent="0.2">
      <c r="L3843" s="99">
        <f t="shared" si="307"/>
        <v>45632</v>
      </c>
      <c r="M3843" s="3">
        <f t="shared" ref="M3843:M3906" si="310">MONTH(L3843)</f>
        <v>12</v>
      </c>
      <c r="N3843" s="3">
        <f t="shared" si="308"/>
        <v>2024</v>
      </c>
      <c r="O3843" s="3">
        <f t="shared" si="309"/>
        <v>6</v>
      </c>
      <c r="P3843" s="2" t="str">
        <f t="shared" ref="P3843:P3906" si="311">IF(O3843=1,"WE",IF(O3843=7,"WE","WD"))</f>
        <v>WD</v>
      </c>
    </row>
    <row r="3844" spans="12:16" x14ac:dyDescent="0.2">
      <c r="L3844" s="99">
        <f t="shared" si="307"/>
        <v>45633</v>
      </c>
      <c r="M3844" s="3">
        <f t="shared" si="310"/>
        <v>12</v>
      </c>
      <c r="N3844" s="3">
        <f t="shared" si="308"/>
        <v>2024</v>
      </c>
      <c r="O3844" s="3">
        <f t="shared" si="309"/>
        <v>7</v>
      </c>
      <c r="P3844" s="2" t="str">
        <f t="shared" si="311"/>
        <v>WE</v>
      </c>
    </row>
    <row r="3845" spans="12:16" x14ac:dyDescent="0.2">
      <c r="L3845" s="99">
        <f t="shared" si="307"/>
        <v>45634</v>
      </c>
      <c r="M3845" s="3">
        <f t="shared" si="310"/>
        <v>12</v>
      </c>
      <c r="N3845" s="3">
        <f t="shared" si="308"/>
        <v>2024</v>
      </c>
      <c r="O3845" s="3">
        <f t="shared" si="309"/>
        <v>1</v>
      </c>
      <c r="P3845" s="2" t="str">
        <f t="shared" si="311"/>
        <v>WE</v>
      </c>
    </row>
    <row r="3846" spans="12:16" x14ac:dyDescent="0.2">
      <c r="L3846" s="99">
        <f t="shared" si="307"/>
        <v>45635</v>
      </c>
      <c r="M3846" s="3">
        <f t="shared" si="310"/>
        <v>12</v>
      </c>
      <c r="N3846" s="3">
        <f t="shared" si="308"/>
        <v>2024</v>
      </c>
      <c r="O3846" s="3">
        <f t="shared" si="309"/>
        <v>2</v>
      </c>
      <c r="P3846" s="2" t="str">
        <f t="shared" si="311"/>
        <v>WD</v>
      </c>
    </row>
    <row r="3847" spans="12:16" x14ac:dyDescent="0.2">
      <c r="L3847" s="99">
        <f t="shared" si="307"/>
        <v>45636</v>
      </c>
      <c r="M3847" s="3">
        <f t="shared" si="310"/>
        <v>12</v>
      </c>
      <c r="N3847" s="3">
        <f t="shared" si="308"/>
        <v>2024</v>
      </c>
      <c r="O3847" s="3">
        <f t="shared" si="309"/>
        <v>3</v>
      </c>
      <c r="P3847" s="2" t="str">
        <f t="shared" si="311"/>
        <v>WD</v>
      </c>
    </row>
    <row r="3848" spans="12:16" x14ac:dyDescent="0.2">
      <c r="L3848" s="99">
        <f t="shared" si="307"/>
        <v>45637</v>
      </c>
      <c r="M3848" s="3">
        <f t="shared" si="310"/>
        <v>12</v>
      </c>
      <c r="N3848" s="3">
        <f t="shared" si="308"/>
        <v>2024</v>
      </c>
      <c r="O3848" s="3">
        <f t="shared" si="309"/>
        <v>4</v>
      </c>
      <c r="P3848" s="2" t="str">
        <f t="shared" si="311"/>
        <v>WD</v>
      </c>
    </row>
    <row r="3849" spans="12:16" x14ac:dyDescent="0.2">
      <c r="L3849" s="99">
        <f t="shared" si="307"/>
        <v>45638</v>
      </c>
      <c r="M3849" s="3">
        <f t="shared" si="310"/>
        <v>12</v>
      </c>
      <c r="N3849" s="3">
        <f t="shared" si="308"/>
        <v>2024</v>
      </c>
      <c r="O3849" s="3">
        <f t="shared" si="309"/>
        <v>5</v>
      </c>
      <c r="P3849" s="2" t="str">
        <f t="shared" si="311"/>
        <v>WD</v>
      </c>
    </row>
    <row r="3850" spans="12:16" x14ac:dyDescent="0.2">
      <c r="L3850" s="99">
        <f t="shared" si="307"/>
        <v>45639</v>
      </c>
      <c r="M3850" s="3">
        <f t="shared" si="310"/>
        <v>12</v>
      </c>
      <c r="N3850" s="3">
        <f t="shared" si="308"/>
        <v>2024</v>
      </c>
      <c r="O3850" s="3">
        <f t="shared" si="309"/>
        <v>6</v>
      </c>
      <c r="P3850" s="2" t="str">
        <f t="shared" si="311"/>
        <v>WD</v>
      </c>
    </row>
    <row r="3851" spans="12:16" x14ac:dyDescent="0.2">
      <c r="L3851" s="99">
        <f t="shared" si="307"/>
        <v>45640</v>
      </c>
      <c r="M3851" s="3">
        <f t="shared" si="310"/>
        <v>12</v>
      </c>
      <c r="N3851" s="3">
        <f t="shared" si="308"/>
        <v>2024</v>
      </c>
      <c r="O3851" s="3">
        <f t="shared" si="309"/>
        <v>7</v>
      </c>
      <c r="P3851" s="2" t="str">
        <f t="shared" si="311"/>
        <v>WE</v>
      </c>
    </row>
    <row r="3852" spans="12:16" x14ac:dyDescent="0.2">
      <c r="L3852" s="99">
        <f t="shared" si="307"/>
        <v>45641</v>
      </c>
      <c r="M3852" s="3">
        <f t="shared" si="310"/>
        <v>12</v>
      </c>
      <c r="N3852" s="3">
        <f t="shared" si="308"/>
        <v>2024</v>
      </c>
      <c r="O3852" s="3">
        <f t="shared" si="309"/>
        <v>1</v>
      </c>
      <c r="P3852" s="2" t="str">
        <f t="shared" si="311"/>
        <v>WE</v>
      </c>
    </row>
    <row r="3853" spans="12:16" x14ac:dyDescent="0.2">
      <c r="L3853" s="99">
        <f t="shared" si="307"/>
        <v>45642</v>
      </c>
      <c r="M3853" s="3">
        <f t="shared" si="310"/>
        <v>12</v>
      </c>
      <c r="N3853" s="3">
        <f t="shared" si="308"/>
        <v>2024</v>
      </c>
      <c r="O3853" s="3">
        <f t="shared" si="309"/>
        <v>2</v>
      </c>
      <c r="P3853" s="2" t="str">
        <f t="shared" si="311"/>
        <v>WD</v>
      </c>
    </row>
    <row r="3854" spans="12:16" x14ac:dyDescent="0.2">
      <c r="L3854" s="99">
        <f t="shared" si="307"/>
        <v>45643</v>
      </c>
      <c r="M3854" s="3">
        <f t="shared" si="310"/>
        <v>12</v>
      </c>
      <c r="N3854" s="3">
        <f t="shared" si="308"/>
        <v>2024</v>
      </c>
      <c r="O3854" s="3">
        <f t="shared" si="309"/>
        <v>3</v>
      </c>
      <c r="P3854" s="2" t="str">
        <f t="shared" si="311"/>
        <v>WD</v>
      </c>
    </row>
    <row r="3855" spans="12:16" x14ac:dyDescent="0.2">
      <c r="L3855" s="99">
        <f t="shared" si="307"/>
        <v>45644</v>
      </c>
      <c r="M3855" s="3">
        <f t="shared" si="310"/>
        <v>12</v>
      </c>
      <c r="N3855" s="3">
        <f t="shared" si="308"/>
        <v>2024</v>
      </c>
      <c r="O3855" s="3">
        <f t="shared" si="309"/>
        <v>4</v>
      </c>
      <c r="P3855" s="2" t="str">
        <f t="shared" si="311"/>
        <v>WD</v>
      </c>
    </row>
    <row r="3856" spans="12:16" x14ac:dyDescent="0.2">
      <c r="L3856" s="99">
        <f t="shared" si="307"/>
        <v>45645</v>
      </c>
      <c r="M3856" s="3">
        <f t="shared" si="310"/>
        <v>12</v>
      </c>
      <c r="N3856" s="3">
        <f t="shared" si="308"/>
        <v>2024</v>
      </c>
      <c r="O3856" s="3">
        <f t="shared" si="309"/>
        <v>5</v>
      </c>
      <c r="P3856" s="2" t="str">
        <f t="shared" si="311"/>
        <v>WD</v>
      </c>
    </row>
    <row r="3857" spans="12:16" x14ac:dyDescent="0.2">
      <c r="L3857" s="99">
        <f t="shared" si="307"/>
        <v>45646</v>
      </c>
      <c r="M3857" s="3">
        <f t="shared" si="310"/>
        <v>12</v>
      </c>
      <c r="N3857" s="3">
        <f t="shared" si="308"/>
        <v>2024</v>
      </c>
      <c r="O3857" s="3">
        <f t="shared" si="309"/>
        <v>6</v>
      </c>
      <c r="P3857" s="2" t="str">
        <f t="shared" si="311"/>
        <v>WD</v>
      </c>
    </row>
    <row r="3858" spans="12:16" x14ac:dyDescent="0.2">
      <c r="L3858" s="99">
        <f t="shared" si="307"/>
        <v>45647</v>
      </c>
      <c r="M3858" s="3">
        <f t="shared" si="310"/>
        <v>12</v>
      </c>
      <c r="N3858" s="3">
        <f t="shared" si="308"/>
        <v>2024</v>
      </c>
      <c r="O3858" s="3">
        <f t="shared" si="309"/>
        <v>7</v>
      </c>
      <c r="P3858" s="2" t="str">
        <f t="shared" si="311"/>
        <v>WE</v>
      </c>
    </row>
    <row r="3859" spans="12:16" x14ac:dyDescent="0.2">
      <c r="L3859" s="99">
        <f t="shared" si="307"/>
        <v>45648</v>
      </c>
      <c r="M3859" s="3">
        <f t="shared" si="310"/>
        <v>12</v>
      </c>
      <c r="N3859" s="3">
        <f t="shared" si="308"/>
        <v>2024</v>
      </c>
      <c r="O3859" s="3">
        <f t="shared" si="309"/>
        <v>1</v>
      </c>
      <c r="P3859" s="2" t="str">
        <f t="shared" si="311"/>
        <v>WE</v>
      </c>
    </row>
    <row r="3860" spans="12:16" x14ac:dyDescent="0.2">
      <c r="L3860" s="99">
        <f t="shared" si="307"/>
        <v>45649</v>
      </c>
      <c r="M3860" s="3">
        <f t="shared" si="310"/>
        <v>12</v>
      </c>
      <c r="N3860" s="3">
        <f t="shared" si="308"/>
        <v>2024</v>
      </c>
      <c r="O3860" s="3">
        <f t="shared" si="309"/>
        <v>2</v>
      </c>
      <c r="P3860" s="2" t="str">
        <f t="shared" si="311"/>
        <v>WD</v>
      </c>
    </row>
    <row r="3861" spans="12:16" x14ac:dyDescent="0.2">
      <c r="L3861" s="99">
        <f t="shared" si="307"/>
        <v>45650</v>
      </c>
      <c r="M3861" s="3">
        <f t="shared" si="310"/>
        <v>12</v>
      </c>
      <c r="N3861" s="3">
        <f t="shared" si="308"/>
        <v>2024</v>
      </c>
      <c r="O3861" s="3">
        <f t="shared" si="309"/>
        <v>3</v>
      </c>
      <c r="P3861" s="2" t="str">
        <f t="shared" si="311"/>
        <v>WD</v>
      </c>
    </row>
    <row r="3862" spans="12:16" x14ac:dyDescent="0.2">
      <c r="L3862" s="99">
        <f t="shared" si="307"/>
        <v>45651</v>
      </c>
      <c r="M3862" s="3">
        <f t="shared" si="310"/>
        <v>12</v>
      </c>
      <c r="N3862" s="3">
        <f t="shared" si="308"/>
        <v>2024</v>
      </c>
      <c r="O3862" s="3">
        <f t="shared" si="309"/>
        <v>4</v>
      </c>
      <c r="P3862" s="2" t="str">
        <f t="shared" si="311"/>
        <v>WD</v>
      </c>
    </row>
    <row r="3863" spans="12:16" x14ac:dyDescent="0.2">
      <c r="L3863" s="99">
        <f t="shared" si="307"/>
        <v>45652</v>
      </c>
      <c r="M3863" s="3">
        <f t="shared" si="310"/>
        <v>12</v>
      </c>
      <c r="N3863" s="3">
        <f t="shared" si="308"/>
        <v>2024</v>
      </c>
      <c r="O3863" s="3">
        <f t="shared" si="309"/>
        <v>5</v>
      </c>
      <c r="P3863" s="2" t="str">
        <f t="shared" si="311"/>
        <v>WD</v>
      </c>
    </row>
    <row r="3864" spans="12:16" x14ac:dyDescent="0.2">
      <c r="L3864" s="99">
        <f t="shared" si="307"/>
        <v>45653</v>
      </c>
      <c r="M3864" s="3">
        <f t="shared" si="310"/>
        <v>12</v>
      </c>
      <c r="N3864" s="3">
        <f t="shared" si="308"/>
        <v>2024</v>
      </c>
      <c r="O3864" s="3">
        <f t="shared" si="309"/>
        <v>6</v>
      </c>
      <c r="P3864" s="2" t="str">
        <f t="shared" si="311"/>
        <v>WD</v>
      </c>
    </row>
    <row r="3865" spans="12:16" x14ac:dyDescent="0.2">
      <c r="L3865" s="99">
        <f t="shared" si="307"/>
        <v>45654</v>
      </c>
      <c r="M3865" s="3">
        <f t="shared" si="310"/>
        <v>12</v>
      </c>
      <c r="N3865" s="3">
        <f t="shared" si="308"/>
        <v>2024</v>
      </c>
      <c r="O3865" s="3">
        <f t="shared" si="309"/>
        <v>7</v>
      </c>
      <c r="P3865" s="2" t="str">
        <f t="shared" si="311"/>
        <v>WE</v>
      </c>
    </row>
    <row r="3866" spans="12:16" x14ac:dyDescent="0.2">
      <c r="L3866" s="99">
        <f t="shared" si="307"/>
        <v>45655</v>
      </c>
      <c r="M3866" s="3">
        <f t="shared" si="310"/>
        <v>12</v>
      </c>
      <c r="N3866" s="3">
        <f t="shared" si="308"/>
        <v>2024</v>
      </c>
      <c r="O3866" s="3">
        <f t="shared" si="309"/>
        <v>1</v>
      </c>
      <c r="P3866" s="2" t="str">
        <f t="shared" si="311"/>
        <v>WE</v>
      </c>
    </row>
    <row r="3867" spans="12:16" x14ac:dyDescent="0.2">
      <c r="L3867" s="99">
        <f t="shared" si="307"/>
        <v>45656</v>
      </c>
      <c r="M3867" s="3">
        <f t="shared" si="310"/>
        <v>12</v>
      </c>
      <c r="N3867" s="3">
        <f t="shared" si="308"/>
        <v>2024</v>
      </c>
      <c r="O3867" s="3">
        <f t="shared" si="309"/>
        <v>2</v>
      </c>
      <c r="P3867" s="2" t="str">
        <f t="shared" si="311"/>
        <v>WD</v>
      </c>
    </row>
    <row r="3868" spans="12:16" x14ac:dyDescent="0.2">
      <c r="L3868" s="99">
        <f t="shared" si="307"/>
        <v>45657</v>
      </c>
      <c r="M3868" s="3">
        <f t="shared" si="310"/>
        <v>12</v>
      </c>
      <c r="N3868" s="3">
        <f t="shared" si="308"/>
        <v>2024</v>
      </c>
      <c r="O3868" s="3">
        <f t="shared" si="309"/>
        <v>3</v>
      </c>
      <c r="P3868" s="2" t="str">
        <f t="shared" si="311"/>
        <v>WD</v>
      </c>
    </row>
    <row r="3869" spans="12:16" x14ac:dyDescent="0.2">
      <c r="L3869" s="99">
        <f t="shared" si="307"/>
        <v>45658</v>
      </c>
      <c r="M3869" s="3">
        <f t="shared" si="310"/>
        <v>1</v>
      </c>
      <c r="N3869" s="3">
        <f t="shared" si="308"/>
        <v>2025</v>
      </c>
      <c r="O3869" s="3">
        <f t="shared" si="309"/>
        <v>4</v>
      </c>
      <c r="P3869" s="2" t="str">
        <f t="shared" si="311"/>
        <v>WD</v>
      </c>
    </row>
    <row r="3870" spans="12:16" x14ac:dyDescent="0.2">
      <c r="L3870" s="99">
        <f t="shared" si="307"/>
        <v>45659</v>
      </c>
      <c r="M3870" s="3">
        <f t="shared" si="310"/>
        <v>1</v>
      </c>
      <c r="N3870" s="3">
        <f t="shared" si="308"/>
        <v>2025</v>
      </c>
      <c r="O3870" s="3">
        <f t="shared" si="309"/>
        <v>5</v>
      </c>
      <c r="P3870" s="2" t="str">
        <f t="shared" si="311"/>
        <v>WD</v>
      </c>
    </row>
    <row r="3871" spans="12:16" x14ac:dyDescent="0.2">
      <c r="L3871" s="99">
        <f t="shared" si="307"/>
        <v>45660</v>
      </c>
      <c r="M3871" s="3">
        <f t="shared" si="310"/>
        <v>1</v>
      </c>
      <c r="N3871" s="3">
        <f t="shared" si="308"/>
        <v>2025</v>
      </c>
      <c r="O3871" s="3">
        <f t="shared" si="309"/>
        <v>6</v>
      </c>
      <c r="P3871" s="2" t="str">
        <f t="shared" si="311"/>
        <v>WD</v>
      </c>
    </row>
    <row r="3872" spans="12:16" x14ac:dyDescent="0.2">
      <c r="L3872" s="99">
        <f t="shared" si="307"/>
        <v>45661</v>
      </c>
      <c r="M3872" s="3">
        <f t="shared" si="310"/>
        <v>1</v>
      </c>
      <c r="N3872" s="3">
        <f t="shared" si="308"/>
        <v>2025</v>
      </c>
      <c r="O3872" s="3">
        <f t="shared" si="309"/>
        <v>7</v>
      </c>
      <c r="P3872" s="2" t="str">
        <f t="shared" si="311"/>
        <v>WE</v>
      </c>
    </row>
    <row r="3873" spans="12:16" x14ac:dyDescent="0.2">
      <c r="L3873" s="99">
        <f t="shared" si="307"/>
        <v>45662</v>
      </c>
      <c r="M3873" s="3">
        <f t="shared" si="310"/>
        <v>1</v>
      </c>
      <c r="N3873" s="3">
        <f t="shared" si="308"/>
        <v>2025</v>
      </c>
      <c r="O3873" s="3">
        <f t="shared" si="309"/>
        <v>1</v>
      </c>
      <c r="P3873" s="2" t="str">
        <f t="shared" si="311"/>
        <v>WE</v>
      </c>
    </row>
    <row r="3874" spans="12:16" x14ac:dyDescent="0.2">
      <c r="L3874" s="99">
        <f t="shared" si="307"/>
        <v>45663</v>
      </c>
      <c r="M3874" s="3">
        <f t="shared" si="310"/>
        <v>1</v>
      </c>
      <c r="N3874" s="3">
        <f t="shared" si="308"/>
        <v>2025</v>
      </c>
      <c r="O3874" s="3">
        <f t="shared" si="309"/>
        <v>2</v>
      </c>
      <c r="P3874" s="2" t="str">
        <f t="shared" si="311"/>
        <v>WD</v>
      </c>
    </row>
    <row r="3875" spans="12:16" x14ac:dyDescent="0.2">
      <c r="L3875" s="99">
        <f t="shared" si="307"/>
        <v>45664</v>
      </c>
      <c r="M3875" s="3">
        <f t="shared" si="310"/>
        <v>1</v>
      </c>
      <c r="N3875" s="3">
        <f t="shared" si="308"/>
        <v>2025</v>
      </c>
      <c r="O3875" s="3">
        <f t="shared" si="309"/>
        <v>3</v>
      </c>
      <c r="P3875" s="2" t="str">
        <f t="shared" si="311"/>
        <v>WD</v>
      </c>
    </row>
    <row r="3876" spans="12:16" x14ac:dyDescent="0.2">
      <c r="L3876" s="99">
        <f t="shared" si="307"/>
        <v>45665</v>
      </c>
      <c r="M3876" s="3">
        <f t="shared" si="310"/>
        <v>1</v>
      </c>
      <c r="N3876" s="3">
        <f t="shared" si="308"/>
        <v>2025</v>
      </c>
      <c r="O3876" s="3">
        <f t="shared" si="309"/>
        <v>4</v>
      </c>
      <c r="P3876" s="2" t="str">
        <f t="shared" si="311"/>
        <v>WD</v>
      </c>
    </row>
    <row r="3877" spans="12:16" x14ac:dyDescent="0.2">
      <c r="L3877" s="99">
        <f t="shared" si="307"/>
        <v>45666</v>
      </c>
      <c r="M3877" s="3">
        <f t="shared" si="310"/>
        <v>1</v>
      </c>
      <c r="N3877" s="3">
        <f t="shared" si="308"/>
        <v>2025</v>
      </c>
      <c r="O3877" s="3">
        <f t="shared" si="309"/>
        <v>5</v>
      </c>
      <c r="P3877" s="2" t="str">
        <f t="shared" si="311"/>
        <v>WD</v>
      </c>
    </row>
    <row r="3878" spans="12:16" x14ac:dyDescent="0.2">
      <c r="L3878" s="99">
        <f t="shared" si="307"/>
        <v>45667</v>
      </c>
      <c r="M3878" s="3">
        <f t="shared" si="310"/>
        <v>1</v>
      </c>
      <c r="N3878" s="3">
        <f t="shared" si="308"/>
        <v>2025</v>
      </c>
      <c r="O3878" s="3">
        <f t="shared" si="309"/>
        <v>6</v>
      </c>
      <c r="P3878" s="2" t="str">
        <f t="shared" si="311"/>
        <v>WD</v>
      </c>
    </row>
    <row r="3879" spans="12:16" x14ac:dyDescent="0.2">
      <c r="L3879" s="99">
        <f t="shared" si="307"/>
        <v>45668</v>
      </c>
      <c r="M3879" s="3">
        <f t="shared" si="310"/>
        <v>1</v>
      </c>
      <c r="N3879" s="3">
        <f t="shared" si="308"/>
        <v>2025</v>
      </c>
      <c r="O3879" s="3">
        <f t="shared" si="309"/>
        <v>7</v>
      </c>
      <c r="P3879" s="2" t="str">
        <f t="shared" si="311"/>
        <v>WE</v>
      </c>
    </row>
    <row r="3880" spans="12:16" x14ac:dyDescent="0.2">
      <c r="L3880" s="99">
        <f t="shared" si="307"/>
        <v>45669</v>
      </c>
      <c r="M3880" s="3">
        <f t="shared" si="310"/>
        <v>1</v>
      </c>
      <c r="N3880" s="3">
        <f t="shared" si="308"/>
        <v>2025</v>
      </c>
      <c r="O3880" s="3">
        <f t="shared" si="309"/>
        <v>1</v>
      </c>
      <c r="P3880" s="2" t="str">
        <f t="shared" si="311"/>
        <v>WE</v>
      </c>
    </row>
    <row r="3881" spans="12:16" x14ac:dyDescent="0.2">
      <c r="L3881" s="99">
        <f t="shared" si="307"/>
        <v>45670</v>
      </c>
      <c r="M3881" s="3">
        <f t="shared" si="310"/>
        <v>1</v>
      </c>
      <c r="N3881" s="3">
        <f t="shared" si="308"/>
        <v>2025</v>
      </c>
      <c r="O3881" s="3">
        <f t="shared" si="309"/>
        <v>2</v>
      </c>
      <c r="P3881" s="2" t="str">
        <f t="shared" si="311"/>
        <v>WD</v>
      </c>
    </row>
    <row r="3882" spans="12:16" x14ac:dyDescent="0.2">
      <c r="L3882" s="99">
        <f t="shared" si="307"/>
        <v>45671</v>
      </c>
      <c r="M3882" s="3">
        <f t="shared" si="310"/>
        <v>1</v>
      </c>
      <c r="N3882" s="3">
        <f t="shared" si="308"/>
        <v>2025</v>
      </c>
      <c r="O3882" s="3">
        <f t="shared" si="309"/>
        <v>3</v>
      </c>
      <c r="P3882" s="2" t="str">
        <f t="shared" si="311"/>
        <v>WD</v>
      </c>
    </row>
    <row r="3883" spans="12:16" x14ac:dyDescent="0.2">
      <c r="L3883" s="99">
        <f t="shared" si="307"/>
        <v>45672</v>
      </c>
      <c r="M3883" s="3">
        <f t="shared" si="310"/>
        <v>1</v>
      </c>
      <c r="N3883" s="3">
        <f t="shared" si="308"/>
        <v>2025</v>
      </c>
      <c r="O3883" s="3">
        <f t="shared" si="309"/>
        <v>4</v>
      </c>
      <c r="P3883" s="2" t="str">
        <f t="shared" si="311"/>
        <v>WD</v>
      </c>
    </row>
    <row r="3884" spans="12:16" x14ac:dyDescent="0.2">
      <c r="L3884" s="99">
        <f t="shared" si="307"/>
        <v>45673</v>
      </c>
      <c r="M3884" s="3">
        <f t="shared" si="310"/>
        <v>1</v>
      </c>
      <c r="N3884" s="3">
        <f t="shared" si="308"/>
        <v>2025</v>
      </c>
      <c r="O3884" s="3">
        <f t="shared" si="309"/>
        <v>5</v>
      </c>
      <c r="P3884" s="2" t="str">
        <f t="shared" si="311"/>
        <v>WD</v>
      </c>
    </row>
    <row r="3885" spans="12:16" x14ac:dyDescent="0.2">
      <c r="L3885" s="99">
        <f t="shared" si="307"/>
        <v>45674</v>
      </c>
      <c r="M3885" s="3">
        <f t="shared" si="310"/>
        <v>1</v>
      </c>
      <c r="N3885" s="3">
        <f t="shared" si="308"/>
        <v>2025</v>
      </c>
      <c r="O3885" s="3">
        <f t="shared" si="309"/>
        <v>6</v>
      </c>
      <c r="P3885" s="2" t="str">
        <f t="shared" si="311"/>
        <v>WD</v>
      </c>
    </row>
    <row r="3886" spans="12:16" x14ac:dyDescent="0.2">
      <c r="L3886" s="99">
        <f t="shared" si="307"/>
        <v>45675</v>
      </c>
      <c r="M3886" s="3">
        <f t="shared" si="310"/>
        <v>1</v>
      </c>
      <c r="N3886" s="3">
        <f t="shared" si="308"/>
        <v>2025</v>
      </c>
      <c r="O3886" s="3">
        <f t="shared" si="309"/>
        <v>7</v>
      </c>
      <c r="P3886" s="2" t="str">
        <f t="shared" si="311"/>
        <v>WE</v>
      </c>
    </row>
    <row r="3887" spans="12:16" x14ac:dyDescent="0.2">
      <c r="L3887" s="99">
        <f t="shared" si="307"/>
        <v>45676</v>
      </c>
      <c r="M3887" s="3">
        <f t="shared" si="310"/>
        <v>1</v>
      </c>
      <c r="N3887" s="3">
        <f t="shared" si="308"/>
        <v>2025</v>
      </c>
      <c r="O3887" s="3">
        <f t="shared" si="309"/>
        <v>1</v>
      </c>
      <c r="P3887" s="2" t="str">
        <f t="shared" si="311"/>
        <v>WE</v>
      </c>
    </row>
    <row r="3888" spans="12:16" x14ac:dyDescent="0.2">
      <c r="L3888" s="99">
        <f t="shared" si="307"/>
        <v>45677</v>
      </c>
      <c r="M3888" s="3">
        <f t="shared" si="310"/>
        <v>1</v>
      </c>
      <c r="N3888" s="3">
        <f t="shared" si="308"/>
        <v>2025</v>
      </c>
      <c r="O3888" s="3">
        <f t="shared" si="309"/>
        <v>2</v>
      </c>
      <c r="P3888" s="2" t="str">
        <f t="shared" si="311"/>
        <v>WD</v>
      </c>
    </row>
    <row r="3889" spans="12:16" x14ac:dyDescent="0.2">
      <c r="L3889" s="99">
        <f t="shared" si="307"/>
        <v>45678</v>
      </c>
      <c r="M3889" s="3">
        <f t="shared" si="310"/>
        <v>1</v>
      </c>
      <c r="N3889" s="3">
        <f t="shared" si="308"/>
        <v>2025</v>
      </c>
      <c r="O3889" s="3">
        <f t="shared" si="309"/>
        <v>3</v>
      </c>
      <c r="P3889" s="2" t="str">
        <f t="shared" si="311"/>
        <v>WD</v>
      </c>
    </row>
    <row r="3890" spans="12:16" x14ac:dyDescent="0.2">
      <c r="L3890" s="99">
        <f t="shared" si="307"/>
        <v>45679</v>
      </c>
      <c r="M3890" s="3">
        <f t="shared" si="310"/>
        <v>1</v>
      </c>
      <c r="N3890" s="3">
        <f t="shared" si="308"/>
        <v>2025</v>
      </c>
      <c r="O3890" s="3">
        <f t="shared" si="309"/>
        <v>4</v>
      </c>
      <c r="P3890" s="2" t="str">
        <f t="shared" si="311"/>
        <v>WD</v>
      </c>
    </row>
    <row r="3891" spans="12:16" x14ac:dyDescent="0.2">
      <c r="L3891" s="99">
        <f t="shared" si="307"/>
        <v>45680</v>
      </c>
      <c r="M3891" s="3">
        <f t="shared" si="310"/>
        <v>1</v>
      </c>
      <c r="N3891" s="3">
        <f t="shared" si="308"/>
        <v>2025</v>
      </c>
      <c r="O3891" s="3">
        <f t="shared" si="309"/>
        <v>5</v>
      </c>
      <c r="P3891" s="2" t="str">
        <f t="shared" si="311"/>
        <v>WD</v>
      </c>
    </row>
    <row r="3892" spans="12:16" x14ac:dyDescent="0.2">
      <c r="L3892" s="99">
        <f t="shared" ref="L3892:L3955" si="312">+L3891+1</f>
        <v>45681</v>
      </c>
      <c r="M3892" s="3">
        <f t="shared" si="310"/>
        <v>1</v>
      </c>
      <c r="N3892" s="3">
        <f t="shared" si="308"/>
        <v>2025</v>
      </c>
      <c r="O3892" s="3">
        <f t="shared" si="309"/>
        <v>6</v>
      </c>
      <c r="P3892" s="2" t="str">
        <f t="shared" si="311"/>
        <v>WD</v>
      </c>
    </row>
    <row r="3893" spans="12:16" x14ac:dyDescent="0.2">
      <c r="L3893" s="99">
        <f t="shared" si="312"/>
        <v>45682</v>
      </c>
      <c r="M3893" s="3">
        <f t="shared" si="310"/>
        <v>1</v>
      </c>
      <c r="N3893" s="3">
        <f t="shared" si="308"/>
        <v>2025</v>
      </c>
      <c r="O3893" s="3">
        <f t="shared" si="309"/>
        <v>7</v>
      </c>
      <c r="P3893" s="2" t="str">
        <f t="shared" si="311"/>
        <v>WE</v>
      </c>
    </row>
    <row r="3894" spans="12:16" x14ac:dyDescent="0.2">
      <c r="L3894" s="99">
        <f t="shared" si="312"/>
        <v>45683</v>
      </c>
      <c r="M3894" s="3">
        <f t="shared" si="310"/>
        <v>1</v>
      </c>
      <c r="N3894" s="3">
        <f t="shared" si="308"/>
        <v>2025</v>
      </c>
      <c r="O3894" s="3">
        <f t="shared" si="309"/>
        <v>1</v>
      </c>
      <c r="P3894" s="2" t="str">
        <f t="shared" si="311"/>
        <v>WE</v>
      </c>
    </row>
    <row r="3895" spans="12:16" x14ac:dyDescent="0.2">
      <c r="L3895" s="99">
        <f t="shared" si="312"/>
        <v>45684</v>
      </c>
      <c r="M3895" s="3">
        <f t="shared" si="310"/>
        <v>1</v>
      </c>
      <c r="N3895" s="3">
        <f t="shared" si="308"/>
        <v>2025</v>
      </c>
      <c r="O3895" s="3">
        <f t="shared" si="309"/>
        <v>2</v>
      </c>
      <c r="P3895" s="2" t="str">
        <f t="shared" si="311"/>
        <v>WD</v>
      </c>
    </row>
    <row r="3896" spans="12:16" x14ac:dyDescent="0.2">
      <c r="L3896" s="99">
        <f t="shared" si="312"/>
        <v>45685</v>
      </c>
      <c r="M3896" s="3">
        <f t="shared" si="310"/>
        <v>1</v>
      </c>
      <c r="N3896" s="3">
        <f t="shared" si="308"/>
        <v>2025</v>
      </c>
      <c r="O3896" s="3">
        <f t="shared" si="309"/>
        <v>3</v>
      </c>
      <c r="P3896" s="2" t="str">
        <f t="shared" si="311"/>
        <v>WD</v>
      </c>
    </row>
    <row r="3897" spans="12:16" x14ac:dyDescent="0.2">
      <c r="L3897" s="99">
        <f t="shared" si="312"/>
        <v>45686</v>
      </c>
      <c r="M3897" s="3">
        <f t="shared" si="310"/>
        <v>1</v>
      </c>
      <c r="N3897" s="3">
        <f t="shared" si="308"/>
        <v>2025</v>
      </c>
      <c r="O3897" s="3">
        <f t="shared" si="309"/>
        <v>4</v>
      </c>
      <c r="P3897" s="2" t="str">
        <f t="shared" si="311"/>
        <v>WD</v>
      </c>
    </row>
    <row r="3898" spans="12:16" x14ac:dyDescent="0.2">
      <c r="L3898" s="99">
        <f t="shared" si="312"/>
        <v>45687</v>
      </c>
      <c r="M3898" s="3">
        <f t="shared" si="310"/>
        <v>1</v>
      </c>
      <c r="N3898" s="3">
        <f t="shared" si="308"/>
        <v>2025</v>
      </c>
      <c r="O3898" s="3">
        <f t="shared" si="309"/>
        <v>5</v>
      </c>
      <c r="P3898" s="2" t="str">
        <f t="shared" si="311"/>
        <v>WD</v>
      </c>
    </row>
    <row r="3899" spans="12:16" x14ac:dyDescent="0.2">
      <c r="L3899" s="99">
        <f t="shared" si="312"/>
        <v>45688</v>
      </c>
      <c r="M3899" s="3">
        <f t="shared" si="310"/>
        <v>1</v>
      </c>
      <c r="N3899" s="3">
        <f t="shared" si="308"/>
        <v>2025</v>
      </c>
      <c r="O3899" s="3">
        <f t="shared" si="309"/>
        <v>6</v>
      </c>
      <c r="P3899" s="2" t="str">
        <f t="shared" si="311"/>
        <v>WD</v>
      </c>
    </row>
    <row r="3900" spans="12:16" x14ac:dyDescent="0.2">
      <c r="L3900" s="99">
        <f t="shared" si="312"/>
        <v>45689</v>
      </c>
      <c r="M3900" s="3">
        <f t="shared" si="310"/>
        <v>2</v>
      </c>
      <c r="N3900" s="3">
        <f t="shared" si="308"/>
        <v>2025</v>
      </c>
      <c r="O3900" s="3">
        <f t="shared" si="309"/>
        <v>7</v>
      </c>
      <c r="P3900" s="2" t="str">
        <f t="shared" si="311"/>
        <v>WE</v>
      </c>
    </row>
    <row r="3901" spans="12:16" x14ac:dyDescent="0.2">
      <c r="L3901" s="99">
        <f t="shared" si="312"/>
        <v>45690</v>
      </c>
      <c r="M3901" s="3">
        <f t="shared" si="310"/>
        <v>2</v>
      </c>
      <c r="N3901" s="3">
        <f t="shared" si="308"/>
        <v>2025</v>
      </c>
      <c r="O3901" s="3">
        <f t="shared" si="309"/>
        <v>1</v>
      </c>
      <c r="P3901" s="2" t="str">
        <f t="shared" si="311"/>
        <v>WE</v>
      </c>
    </row>
    <row r="3902" spans="12:16" x14ac:dyDescent="0.2">
      <c r="L3902" s="99">
        <f t="shared" si="312"/>
        <v>45691</v>
      </c>
      <c r="M3902" s="3">
        <f t="shared" si="310"/>
        <v>2</v>
      </c>
      <c r="N3902" s="3">
        <f t="shared" si="308"/>
        <v>2025</v>
      </c>
      <c r="O3902" s="3">
        <f t="shared" si="309"/>
        <v>2</v>
      </c>
      <c r="P3902" s="2" t="str">
        <f t="shared" si="311"/>
        <v>WD</v>
      </c>
    </row>
    <row r="3903" spans="12:16" x14ac:dyDescent="0.2">
      <c r="L3903" s="99">
        <f t="shared" si="312"/>
        <v>45692</v>
      </c>
      <c r="M3903" s="3">
        <f t="shared" si="310"/>
        <v>2</v>
      </c>
      <c r="N3903" s="3">
        <f t="shared" ref="N3903:N3966" si="313">YEAR(L3903)</f>
        <v>2025</v>
      </c>
      <c r="O3903" s="3">
        <f t="shared" ref="O3903:O3966" si="314">WEEKDAY(L3903)</f>
        <v>3</v>
      </c>
      <c r="P3903" s="2" t="str">
        <f t="shared" si="311"/>
        <v>WD</v>
      </c>
    </row>
    <row r="3904" spans="12:16" x14ac:dyDescent="0.2">
      <c r="L3904" s="99">
        <f t="shared" si="312"/>
        <v>45693</v>
      </c>
      <c r="M3904" s="3">
        <f t="shared" si="310"/>
        <v>2</v>
      </c>
      <c r="N3904" s="3">
        <f t="shared" si="313"/>
        <v>2025</v>
      </c>
      <c r="O3904" s="3">
        <f t="shared" si="314"/>
        <v>4</v>
      </c>
      <c r="P3904" s="2" t="str">
        <f t="shared" si="311"/>
        <v>WD</v>
      </c>
    </row>
    <row r="3905" spans="12:16" x14ac:dyDescent="0.2">
      <c r="L3905" s="99">
        <f t="shared" si="312"/>
        <v>45694</v>
      </c>
      <c r="M3905" s="3">
        <f t="shared" si="310"/>
        <v>2</v>
      </c>
      <c r="N3905" s="3">
        <f t="shared" si="313"/>
        <v>2025</v>
      </c>
      <c r="O3905" s="3">
        <f t="shared" si="314"/>
        <v>5</v>
      </c>
      <c r="P3905" s="2" t="str">
        <f t="shared" si="311"/>
        <v>WD</v>
      </c>
    </row>
    <row r="3906" spans="12:16" x14ac:dyDescent="0.2">
      <c r="L3906" s="99">
        <f t="shared" si="312"/>
        <v>45695</v>
      </c>
      <c r="M3906" s="3">
        <f t="shared" si="310"/>
        <v>2</v>
      </c>
      <c r="N3906" s="3">
        <f t="shared" si="313"/>
        <v>2025</v>
      </c>
      <c r="O3906" s="3">
        <f t="shared" si="314"/>
        <v>6</v>
      </c>
      <c r="P3906" s="2" t="str">
        <f t="shared" si="311"/>
        <v>WD</v>
      </c>
    </row>
    <row r="3907" spans="12:16" x14ac:dyDescent="0.2">
      <c r="L3907" s="99">
        <f t="shared" si="312"/>
        <v>45696</v>
      </c>
      <c r="M3907" s="3">
        <f t="shared" ref="M3907:M3970" si="315">MONTH(L3907)</f>
        <v>2</v>
      </c>
      <c r="N3907" s="3">
        <f t="shared" si="313"/>
        <v>2025</v>
      </c>
      <c r="O3907" s="3">
        <f t="shared" si="314"/>
        <v>7</v>
      </c>
      <c r="P3907" s="2" t="str">
        <f t="shared" ref="P3907:P3970" si="316">IF(O3907=1,"WE",IF(O3907=7,"WE","WD"))</f>
        <v>WE</v>
      </c>
    </row>
    <row r="3908" spans="12:16" x14ac:dyDescent="0.2">
      <c r="L3908" s="99">
        <f t="shared" si="312"/>
        <v>45697</v>
      </c>
      <c r="M3908" s="3">
        <f t="shared" si="315"/>
        <v>2</v>
      </c>
      <c r="N3908" s="3">
        <f t="shared" si="313"/>
        <v>2025</v>
      </c>
      <c r="O3908" s="3">
        <f t="shared" si="314"/>
        <v>1</v>
      </c>
      <c r="P3908" s="2" t="str">
        <f t="shared" si="316"/>
        <v>WE</v>
      </c>
    </row>
    <row r="3909" spans="12:16" x14ac:dyDescent="0.2">
      <c r="L3909" s="99">
        <f t="shared" si="312"/>
        <v>45698</v>
      </c>
      <c r="M3909" s="3">
        <f t="shared" si="315"/>
        <v>2</v>
      </c>
      <c r="N3909" s="3">
        <f t="shared" si="313"/>
        <v>2025</v>
      </c>
      <c r="O3909" s="3">
        <f t="shared" si="314"/>
        <v>2</v>
      </c>
      <c r="P3909" s="2" t="str">
        <f t="shared" si="316"/>
        <v>WD</v>
      </c>
    </row>
    <row r="3910" spans="12:16" x14ac:dyDescent="0.2">
      <c r="L3910" s="99">
        <f t="shared" si="312"/>
        <v>45699</v>
      </c>
      <c r="M3910" s="3">
        <f t="shared" si="315"/>
        <v>2</v>
      </c>
      <c r="N3910" s="3">
        <f t="shared" si="313"/>
        <v>2025</v>
      </c>
      <c r="O3910" s="3">
        <f t="shared" si="314"/>
        <v>3</v>
      </c>
      <c r="P3910" s="2" t="str">
        <f t="shared" si="316"/>
        <v>WD</v>
      </c>
    </row>
    <row r="3911" spans="12:16" x14ac:dyDescent="0.2">
      <c r="L3911" s="99">
        <f t="shared" si="312"/>
        <v>45700</v>
      </c>
      <c r="M3911" s="3">
        <f t="shared" si="315"/>
        <v>2</v>
      </c>
      <c r="N3911" s="3">
        <f t="shared" si="313"/>
        <v>2025</v>
      </c>
      <c r="O3911" s="3">
        <f t="shared" si="314"/>
        <v>4</v>
      </c>
      <c r="P3911" s="2" t="str">
        <f t="shared" si="316"/>
        <v>WD</v>
      </c>
    </row>
    <row r="3912" spans="12:16" x14ac:dyDescent="0.2">
      <c r="L3912" s="99">
        <f t="shared" si="312"/>
        <v>45701</v>
      </c>
      <c r="M3912" s="3">
        <f t="shared" si="315"/>
        <v>2</v>
      </c>
      <c r="N3912" s="3">
        <f t="shared" si="313"/>
        <v>2025</v>
      </c>
      <c r="O3912" s="3">
        <f t="shared" si="314"/>
        <v>5</v>
      </c>
      <c r="P3912" s="2" t="str">
        <f t="shared" si="316"/>
        <v>WD</v>
      </c>
    </row>
    <row r="3913" spans="12:16" x14ac:dyDescent="0.2">
      <c r="L3913" s="99">
        <f t="shared" si="312"/>
        <v>45702</v>
      </c>
      <c r="M3913" s="3">
        <f t="shared" si="315"/>
        <v>2</v>
      </c>
      <c r="N3913" s="3">
        <f t="shared" si="313"/>
        <v>2025</v>
      </c>
      <c r="O3913" s="3">
        <f t="shared" si="314"/>
        <v>6</v>
      </c>
      <c r="P3913" s="2" t="str">
        <f t="shared" si="316"/>
        <v>WD</v>
      </c>
    </row>
    <row r="3914" spans="12:16" x14ac:dyDescent="0.2">
      <c r="L3914" s="99">
        <f t="shared" si="312"/>
        <v>45703</v>
      </c>
      <c r="M3914" s="3">
        <f t="shared" si="315"/>
        <v>2</v>
      </c>
      <c r="N3914" s="3">
        <f t="shared" si="313"/>
        <v>2025</v>
      </c>
      <c r="O3914" s="3">
        <f t="shared" si="314"/>
        <v>7</v>
      </c>
      <c r="P3914" s="2" t="str">
        <f t="shared" si="316"/>
        <v>WE</v>
      </c>
    </row>
    <row r="3915" spans="12:16" x14ac:dyDescent="0.2">
      <c r="L3915" s="99">
        <f t="shared" si="312"/>
        <v>45704</v>
      </c>
      <c r="M3915" s="3">
        <f t="shared" si="315"/>
        <v>2</v>
      </c>
      <c r="N3915" s="3">
        <f t="shared" si="313"/>
        <v>2025</v>
      </c>
      <c r="O3915" s="3">
        <f t="shared" si="314"/>
        <v>1</v>
      </c>
      <c r="P3915" s="2" t="str">
        <f t="shared" si="316"/>
        <v>WE</v>
      </c>
    </row>
    <row r="3916" spans="12:16" x14ac:dyDescent="0.2">
      <c r="L3916" s="99">
        <f t="shared" si="312"/>
        <v>45705</v>
      </c>
      <c r="M3916" s="3">
        <f t="shared" si="315"/>
        <v>2</v>
      </c>
      <c r="N3916" s="3">
        <f t="shared" si="313"/>
        <v>2025</v>
      </c>
      <c r="O3916" s="3">
        <f t="shared" si="314"/>
        <v>2</v>
      </c>
      <c r="P3916" s="2" t="str">
        <f t="shared" si="316"/>
        <v>WD</v>
      </c>
    </row>
    <row r="3917" spans="12:16" x14ac:dyDescent="0.2">
      <c r="L3917" s="99">
        <f t="shared" si="312"/>
        <v>45706</v>
      </c>
      <c r="M3917" s="3">
        <f t="shared" si="315"/>
        <v>2</v>
      </c>
      <c r="N3917" s="3">
        <f t="shared" si="313"/>
        <v>2025</v>
      </c>
      <c r="O3917" s="3">
        <f t="shared" si="314"/>
        <v>3</v>
      </c>
      <c r="P3917" s="2" t="str">
        <f t="shared" si="316"/>
        <v>WD</v>
      </c>
    </row>
    <row r="3918" spans="12:16" x14ac:dyDescent="0.2">
      <c r="L3918" s="99">
        <f t="shared" si="312"/>
        <v>45707</v>
      </c>
      <c r="M3918" s="3">
        <f t="shared" si="315"/>
        <v>2</v>
      </c>
      <c r="N3918" s="3">
        <f t="shared" si="313"/>
        <v>2025</v>
      </c>
      <c r="O3918" s="3">
        <f t="shared" si="314"/>
        <v>4</v>
      </c>
      <c r="P3918" s="2" t="str">
        <f t="shared" si="316"/>
        <v>WD</v>
      </c>
    </row>
    <row r="3919" spans="12:16" x14ac:dyDescent="0.2">
      <c r="L3919" s="99">
        <f t="shared" si="312"/>
        <v>45708</v>
      </c>
      <c r="M3919" s="3">
        <f t="shared" si="315"/>
        <v>2</v>
      </c>
      <c r="N3919" s="3">
        <f t="shared" si="313"/>
        <v>2025</v>
      </c>
      <c r="O3919" s="3">
        <f t="shared" si="314"/>
        <v>5</v>
      </c>
      <c r="P3919" s="2" t="str">
        <f t="shared" si="316"/>
        <v>WD</v>
      </c>
    </row>
    <row r="3920" spans="12:16" x14ac:dyDescent="0.2">
      <c r="L3920" s="99">
        <f t="shared" si="312"/>
        <v>45709</v>
      </c>
      <c r="M3920" s="3">
        <f t="shared" si="315"/>
        <v>2</v>
      </c>
      <c r="N3920" s="3">
        <f t="shared" si="313"/>
        <v>2025</v>
      </c>
      <c r="O3920" s="3">
        <f t="shared" si="314"/>
        <v>6</v>
      </c>
      <c r="P3920" s="2" t="str">
        <f t="shared" si="316"/>
        <v>WD</v>
      </c>
    </row>
    <row r="3921" spans="12:16" x14ac:dyDescent="0.2">
      <c r="L3921" s="99">
        <f t="shared" si="312"/>
        <v>45710</v>
      </c>
      <c r="M3921" s="3">
        <f t="shared" si="315"/>
        <v>2</v>
      </c>
      <c r="N3921" s="3">
        <f t="shared" si="313"/>
        <v>2025</v>
      </c>
      <c r="O3921" s="3">
        <f t="shared" si="314"/>
        <v>7</v>
      </c>
      <c r="P3921" s="2" t="str">
        <f t="shared" si="316"/>
        <v>WE</v>
      </c>
    </row>
    <row r="3922" spans="12:16" x14ac:dyDescent="0.2">
      <c r="L3922" s="99">
        <f t="shared" si="312"/>
        <v>45711</v>
      </c>
      <c r="M3922" s="3">
        <f t="shared" si="315"/>
        <v>2</v>
      </c>
      <c r="N3922" s="3">
        <f t="shared" si="313"/>
        <v>2025</v>
      </c>
      <c r="O3922" s="3">
        <f t="shared" si="314"/>
        <v>1</v>
      </c>
      <c r="P3922" s="2" t="str">
        <f t="shared" si="316"/>
        <v>WE</v>
      </c>
    </row>
    <row r="3923" spans="12:16" x14ac:dyDescent="0.2">
      <c r="L3923" s="99">
        <f t="shared" si="312"/>
        <v>45712</v>
      </c>
      <c r="M3923" s="3">
        <f t="shared" si="315"/>
        <v>2</v>
      </c>
      <c r="N3923" s="3">
        <f t="shared" si="313"/>
        <v>2025</v>
      </c>
      <c r="O3923" s="3">
        <f t="shared" si="314"/>
        <v>2</v>
      </c>
      <c r="P3923" s="2" t="str">
        <f t="shared" si="316"/>
        <v>WD</v>
      </c>
    </row>
    <row r="3924" spans="12:16" x14ac:dyDescent="0.2">
      <c r="L3924" s="99">
        <f t="shared" si="312"/>
        <v>45713</v>
      </c>
      <c r="M3924" s="3">
        <f t="shared" si="315"/>
        <v>2</v>
      </c>
      <c r="N3924" s="3">
        <f t="shared" si="313"/>
        <v>2025</v>
      </c>
      <c r="O3924" s="3">
        <f t="shared" si="314"/>
        <v>3</v>
      </c>
      <c r="P3924" s="2" t="str">
        <f t="shared" si="316"/>
        <v>WD</v>
      </c>
    </row>
    <row r="3925" spans="12:16" x14ac:dyDescent="0.2">
      <c r="L3925" s="99">
        <f t="shared" si="312"/>
        <v>45714</v>
      </c>
      <c r="M3925" s="3">
        <f t="shared" si="315"/>
        <v>2</v>
      </c>
      <c r="N3925" s="3">
        <f t="shared" si="313"/>
        <v>2025</v>
      </c>
      <c r="O3925" s="3">
        <f t="shared" si="314"/>
        <v>4</v>
      </c>
      <c r="P3925" s="2" t="str">
        <f t="shared" si="316"/>
        <v>WD</v>
      </c>
    </row>
    <row r="3926" spans="12:16" x14ac:dyDescent="0.2">
      <c r="L3926" s="99">
        <f t="shared" si="312"/>
        <v>45715</v>
      </c>
      <c r="M3926" s="3">
        <f t="shared" si="315"/>
        <v>2</v>
      </c>
      <c r="N3926" s="3">
        <f t="shared" si="313"/>
        <v>2025</v>
      </c>
      <c r="O3926" s="3">
        <f t="shared" si="314"/>
        <v>5</v>
      </c>
      <c r="P3926" s="2" t="str">
        <f t="shared" si="316"/>
        <v>WD</v>
      </c>
    </row>
    <row r="3927" spans="12:16" x14ac:dyDescent="0.2">
      <c r="L3927" s="99">
        <f t="shared" si="312"/>
        <v>45716</v>
      </c>
      <c r="M3927" s="3">
        <f t="shared" si="315"/>
        <v>2</v>
      </c>
      <c r="N3927" s="3">
        <f t="shared" si="313"/>
        <v>2025</v>
      </c>
      <c r="O3927" s="3">
        <f t="shared" si="314"/>
        <v>6</v>
      </c>
      <c r="P3927" s="2" t="str">
        <f t="shared" si="316"/>
        <v>WD</v>
      </c>
    </row>
    <row r="3928" spans="12:16" x14ac:dyDescent="0.2">
      <c r="L3928" s="99">
        <f t="shared" si="312"/>
        <v>45717</v>
      </c>
      <c r="M3928" s="3">
        <f t="shared" si="315"/>
        <v>3</v>
      </c>
      <c r="N3928" s="3">
        <f t="shared" si="313"/>
        <v>2025</v>
      </c>
      <c r="O3928" s="3">
        <f t="shared" si="314"/>
        <v>7</v>
      </c>
      <c r="P3928" s="2" t="str">
        <f t="shared" si="316"/>
        <v>WE</v>
      </c>
    </row>
    <row r="3929" spans="12:16" x14ac:dyDescent="0.2">
      <c r="L3929" s="99">
        <f t="shared" si="312"/>
        <v>45718</v>
      </c>
      <c r="M3929" s="3">
        <f t="shared" si="315"/>
        <v>3</v>
      </c>
      <c r="N3929" s="3">
        <f t="shared" si="313"/>
        <v>2025</v>
      </c>
      <c r="O3929" s="3">
        <f t="shared" si="314"/>
        <v>1</v>
      </c>
      <c r="P3929" s="2" t="str">
        <f t="shared" si="316"/>
        <v>WE</v>
      </c>
    </row>
    <row r="3930" spans="12:16" x14ac:dyDescent="0.2">
      <c r="L3930" s="99">
        <f t="shared" si="312"/>
        <v>45719</v>
      </c>
      <c r="M3930" s="3">
        <f t="shared" si="315"/>
        <v>3</v>
      </c>
      <c r="N3930" s="3">
        <f t="shared" si="313"/>
        <v>2025</v>
      </c>
      <c r="O3930" s="3">
        <f t="shared" si="314"/>
        <v>2</v>
      </c>
      <c r="P3930" s="2" t="str">
        <f t="shared" si="316"/>
        <v>WD</v>
      </c>
    </row>
    <row r="3931" spans="12:16" x14ac:dyDescent="0.2">
      <c r="L3931" s="99">
        <f t="shared" si="312"/>
        <v>45720</v>
      </c>
      <c r="M3931" s="3">
        <f t="shared" si="315"/>
        <v>3</v>
      </c>
      <c r="N3931" s="3">
        <f t="shared" si="313"/>
        <v>2025</v>
      </c>
      <c r="O3931" s="3">
        <f t="shared" si="314"/>
        <v>3</v>
      </c>
      <c r="P3931" s="2" t="str">
        <f t="shared" si="316"/>
        <v>WD</v>
      </c>
    </row>
    <row r="3932" spans="12:16" x14ac:dyDescent="0.2">
      <c r="L3932" s="99">
        <f t="shared" si="312"/>
        <v>45721</v>
      </c>
      <c r="M3932" s="3">
        <f t="shared" si="315"/>
        <v>3</v>
      </c>
      <c r="N3932" s="3">
        <f t="shared" si="313"/>
        <v>2025</v>
      </c>
      <c r="O3932" s="3">
        <f t="shared" si="314"/>
        <v>4</v>
      </c>
      <c r="P3932" s="2" t="str">
        <f t="shared" si="316"/>
        <v>WD</v>
      </c>
    </row>
    <row r="3933" spans="12:16" x14ac:dyDescent="0.2">
      <c r="L3933" s="99">
        <f t="shared" si="312"/>
        <v>45722</v>
      </c>
      <c r="M3933" s="3">
        <f t="shared" si="315"/>
        <v>3</v>
      </c>
      <c r="N3933" s="3">
        <f t="shared" si="313"/>
        <v>2025</v>
      </c>
      <c r="O3933" s="3">
        <f t="shared" si="314"/>
        <v>5</v>
      </c>
      <c r="P3933" s="2" t="str">
        <f t="shared" si="316"/>
        <v>WD</v>
      </c>
    </row>
    <row r="3934" spans="12:16" x14ac:dyDescent="0.2">
      <c r="L3934" s="99">
        <f t="shared" si="312"/>
        <v>45723</v>
      </c>
      <c r="M3934" s="3">
        <f t="shared" si="315"/>
        <v>3</v>
      </c>
      <c r="N3934" s="3">
        <f t="shared" si="313"/>
        <v>2025</v>
      </c>
      <c r="O3934" s="3">
        <f t="shared" si="314"/>
        <v>6</v>
      </c>
      <c r="P3934" s="2" t="str">
        <f t="shared" si="316"/>
        <v>WD</v>
      </c>
    </row>
    <row r="3935" spans="12:16" x14ac:dyDescent="0.2">
      <c r="L3935" s="99">
        <f t="shared" si="312"/>
        <v>45724</v>
      </c>
      <c r="M3935" s="3">
        <f t="shared" si="315"/>
        <v>3</v>
      </c>
      <c r="N3935" s="3">
        <f t="shared" si="313"/>
        <v>2025</v>
      </c>
      <c r="O3935" s="3">
        <f t="shared" si="314"/>
        <v>7</v>
      </c>
      <c r="P3935" s="2" t="str">
        <f t="shared" si="316"/>
        <v>WE</v>
      </c>
    </row>
    <row r="3936" spans="12:16" x14ac:dyDescent="0.2">
      <c r="L3936" s="99">
        <f t="shared" si="312"/>
        <v>45725</v>
      </c>
      <c r="M3936" s="3">
        <f t="shared" si="315"/>
        <v>3</v>
      </c>
      <c r="N3936" s="3">
        <f t="shared" si="313"/>
        <v>2025</v>
      </c>
      <c r="O3936" s="3">
        <f t="shared" si="314"/>
        <v>1</v>
      </c>
      <c r="P3936" s="2" t="str">
        <f t="shared" si="316"/>
        <v>WE</v>
      </c>
    </row>
    <row r="3937" spans="12:16" x14ac:dyDescent="0.2">
      <c r="L3937" s="99">
        <f t="shared" si="312"/>
        <v>45726</v>
      </c>
      <c r="M3937" s="3">
        <f t="shared" si="315"/>
        <v>3</v>
      </c>
      <c r="N3937" s="3">
        <f t="shared" si="313"/>
        <v>2025</v>
      </c>
      <c r="O3937" s="3">
        <f t="shared" si="314"/>
        <v>2</v>
      </c>
      <c r="P3937" s="2" t="str">
        <f t="shared" si="316"/>
        <v>WD</v>
      </c>
    </row>
    <row r="3938" spans="12:16" x14ac:dyDescent="0.2">
      <c r="L3938" s="99">
        <f t="shared" si="312"/>
        <v>45727</v>
      </c>
      <c r="M3938" s="3">
        <f t="shared" si="315"/>
        <v>3</v>
      </c>
      <c r="N3938" s="3">
        <f t="shared" si="313"/>
        <v>2025</v>
      </c>
      <c r="O3938" s="3">
        <f t="shared" si="314"/>
        <v>3</v>
      </c>
      <c r="P3938" s="2" t="str">
        <f t="shared" si="316"/>
        <v>WD</v>
      </c>
    </row>
    <row r="3939" spans="12:16" x14ac:dyDescent="0.2">
      <c r="L3939" s="99">
        <f t="shared" si="312"/>
        <v>45728</v>
      </c>
      <c r="M3939" s="3">
        <f t="shared" si="315"/>
        <v>3</v>
      </c>
      <c r="N3939" s="3">
        <f t="shared" si="313"/>
        <v>2025</v>
      </c>
      <c r="O3939" s="3">
        <f t="shared" si="314"/>
        <v>4</v>
      </c>
      <c r="P3939" s="2" t="str">
        <f t="shared" si="316"/>
        <v>WD</v>
      </c>
    </row>
    <row r="3940" spans="12:16" x14ac:dyDescent="0.2">
      <c r="L3940" s="99">
        <f t="shared" si="312"/>
        <v>45729</v>
      </c>
      <c r="M3940" s="3">
        <f t="shared" si="315"/>
        <v>3</v>
      </c>
      <c r="N3940" s="3">
        <f t="shared" si="313"/>
        <v>2025</v>
      </c>
      <c r="O3940" s="3">
        <f t="shared" si="314"/>
        <v>5</v>
      </c>
      <c r="P3940" s="2" t="str">
        <f t="shared" si="316"/>
        <v>WD</v>
      </c>
    </row>
    <row r="3941" spans="12:16" x14ac:dyDescent="0.2">
      <c r="L3941" s="99">
        <f t="shared" si="312"/>
        <v>45730</v>
      </c>
      <c r="M3941" s="3">
        <f t="shared" si="315"/>
        <v>3</v>
      </c>
      <c r="N3941" s="3">
        <f t="shared" si="313"/>
        <v>2025</v>
      </c>
      <c r="O3941" s="3">
        <f t="shared" si="314"/>
        <v>6</v>
      </c>
      <c r="P3941" s="2" t="str">
        <f t="shared" si="316"/>
        <v>WD</v>
      </c>
    </row>
    <row r="3942" spans="12:16" x14ac:dyDescent="0.2">
      <c r="L3942" s="99">
        <f t="shared" si="312"/>
        <v>45731</v>
      </c>
      <c r="M3942" s="3">
        <f t="shared" si="315"/>
        <v>3</v>
      </c>
      <c r="N3942" s="3">
        <f t="shared" si="313"/>
        <v>2025</v>
      </c>
      <c r="O3942" s="3">
        <f t="shared" si="314"/>
        <v>7</v>
      </c>
      <c r="P3942" s="2" t="str">
        <f t="shared" si="316"/>
        <v>WE</v>
      </c>
    </row>
    <row r="3943" spans="12:16" x14ac:dyDescent="0.2">
      <c r="L3943" s="99">
        <f t="shared" si="312"/>
        <v>45732</v>
      </c>
      <c r="M3943" s="3">
        <f t="shared" si="315"/>
        <v>3</v>
      </c>
      <c r="N3943" s="3">
        <f t="shared" si="313"/>
        <v>2025</v>
      </c>
      <c r="O3943" s="3">
        <f t="shared" si="314"/>
        <v>1</v>
      </c>
      <c r="P3943" s="2" t="str">
        <f t="shared" si="316"/>
        <v>WE</v>
      </c>
    </row>
    <row r="3944" spans="12:16" x14ac:dyDescent="0.2">
      <c r="L3944" s="99">
        <f t="shared" si="312"/>
        <v>45733</v>
      </c>
      <c r="M3944" s="3">
        <f t="shared" si="315"/>
        <v>3</v>
      </c>
      <c r="N3944" s="3">
        <f t="shared" si="313"/>
        <v>2025</v>
      </c>
      <c r="O3944" s="3">
        <f t="shared" si="314"/>
        <v>2</v>
      </c>
      <c r="P3944" s="2" t="str">
        <f t="shared" si="316"/>
        <v>WD</v>
      </c>
    </row>
    <row r="3945" spans="12:16" x14ac:dyDescent="0.2">
      <c r="L3945" s="99">
        <f t="shared" si="312"/>
        <v>45734</v>
      </c>
      <c r="M3945" s="3">
        <f t="shared" si="315"/>
        <v>3</v>
      </c>
      <c r="N3945" s="3">
        <f t="shared" si="313"/>
        <v>2025</v>
      </c>
      <c r="O3945" s="3">
        <f t="shared" si="314"/>
        <v>3</v>
      </c>
      <c r="P3945" s="2" t="str">
        <f t="shared" si="316"/>
        <v>WD</v>
      </c>
    </row>
    <row r="3946" spans="12:16" x14ac:dyDescent="0.2">
      <c r="L3946" s="99">
        <f t="shared" si="312"/>
        <v>45735</v>
      </c>
      <c r="M3946" s="3">
        <f t="shared" si="315"/>
        <v>3</v>
      </c>
      <c r="N3946" s="3">
        <f t="shared" si="313"/>
        <v>2025</v>
      </c>
      <c r="O3946" s="3">
        <f t="shared" si="314"/>
        <v>4</v>
      </c>
      <c r="P3946" s="2" t="str">
        <f t="shared" si="316"/>
        <v>WD</v>
      </c>
    </row>
    <row r="3947" spans="12:16" x14ac:dyDescent="0.2">
      <c r="L3947" s="99">
        <f t="shared" si="312"/>
        <v>45736</v>
      </c>
      <c r="M3947" s="3">
        <f t="shared" si="315"/>
        <v>3</v>
      </c>
      <c r="N3947" s="3">
        <f t="shared" si="313"/>
        <v>2025</v>
      </c>
      <c r="O3947" s="3">
        <f t="shared" si="314"/>
        <v>5</v>
      </c>
      <c r="P3947" s="2" t="str">
        <f t="shared" si="316"/>
        <v>WD</v>
      </c>
    </row>
    <row r="3948" spans="12:16" x14ac:dyDescent="0.2">
      <c r="L3948" s="99">
        <f t="shared" si="312"/>
        <v>45737</v>
      </c>
      <c r="M3948" s="3">
        <f t="shared" si="315"/>
        <v>3</v>
      </c>
      <c r="N3948" s="3">
        <f t="shared" si="313"/>
        <v>2025</v>
      </c>
      <c r="O3948" s="3">
        <f t="shared" si="314"/>
        <v>6</v>
      </c>
      <c r="P3948" s="2" t="str">
        <f t="shared" si="316"/>
        <v>WD</v>
      </c>
    </row>
    <row r="3949" spans="12:16" x14ac:dyDescent="0.2">
      <c r="L3949" s="99">
        <f t="shared" si="312"/>
        <v>45738</v>
      </c>
      <c r="M3949" s="3">
        <f t="shared" si="315"/>
        <v>3</v>
      </c>
      <c r="N3949" s="3">
        <f t="shared" si="313"/>
        <v>2025</v>
      </c>
      <c r="O3949" s="3">
        <f t="shared" si="314"/>
        <v>7</v>
      </c>
      <c r="P3949" s="2" t="str">
        <f t="shared" si="316"/>
        <v>WE</v>
      </c>
    </row>
    <row r="3950" spans="12:16" x14ac:dyDescent="0.2">
      <c r="L3950" s="99">
        <f t="shared" si="312"/>
        <v>45739</v>
      </c>
      <c r="M3950" s="3">
        <f t="shared" si="315"/>
        <v>3</v>
      </c>
      <c r="N3950" s="3">
        <f t="shared" si="313"/>
        <v>2025</v>
      </c>
      <c r="O3950" s="3">
        <f t="shared" si="314"/>
        <v>1</v>
      </c>
      <c r="P3950" s="2" t="str">
        <f t="shared" si="316"/>
        <v>WE</v>
      </c>
    </row>
    <row r="3951" spans="12:16" x14ac:dyDescent="0.2">
      <c r="L3951" s="99">
        <f t="shared" si="312"/>
        <v>45740</v>
      </c>
      <c r="M3951" s="3">
        <f t="shared" si="315"/>
        <v>3</v>
      </c>
      <c r="N3951" s="3">
        <f t="shared" si="313"/>
        <v>2025</v>
      </c>
      <c r="O3951" s="3">
        <f t="shared" si="314"/>
        <v>2</v>
      </c>
      <c r="P3951" s="2" t="str">
        <f t="shared" si="316"/>
        <v>WD</v>
      </c>
    </row>
    <row r="3952" spans="12:16" x14ac:dyDescent="0.2">
      <c r="L3952" s="99">
        <f t="shared" si="312"/>
        <v>45741</v>
      </c>
      <c r="M3952" s="3">
        <f t="shared" si="315"/>
        <v>3</v>
      </c>
      <c r="N3952" s="3">
        <f t="shared" si="313"/>
        <v>2025</v>
      </c>
      <c r="O3952" s="3">
        <f t="shared" si="314"/>
        <v>3</v>
      </c>
      <c r="P3952" s="2" t="str">
        <f t="shared" si="316"/>
        <v>WD</v>
      </c>
    </row>
    <row r="3953" spans="12:16" x14ac:dyDescent="0.2">
      <c r="L3953" s="99">
        <f t="shared" si="312"/>
        <v>45742</v>
      </c>
      <c r="M3953" s="3">
        <f t="shared" si="315"/>
        <v>3</v>
      </c>
      <c r="N3953" s="3">
        <f t="shared" si="313"/>
        <v>2025</v>
      </c>
      <c r="O3953" s="3">
        <f t="shared" si="314"/>
        <v>4</v>
      </c>
      <c r="P3953" s="2" t="str">
        <f t="shared" si="316"/>
        <v>WD</v>
      </c>
    </row>
    <row r="3954" spans="12:16" x14ac:dyDescent="0.2">
      <c r="L3954" s="99">
        <f t="shared" si="312"/>
        <v>45743</v>
      </c>
      <c r="M3954" s="3">
        <f t="shared" si="315"/>
        <v>3</v>
      </c>
      <c r="N3954" s="3">
        <f t="shared" si="313"/>
        <v>2025</v>
      </c>
      <c r="O3954" s="3">
        <f t="shared" si="314"/>
        <v>5</v>
      </c>
      <c r="P3954" s="2" t="str">
        <f t="shared" si="316"/>
        <v>WD</v>
      </c>
    </row>
    <row r="3955" spans="12:16" x14ac:dyDescent="0.2">
      <c r="L3955" s="99">
        <f t="shared" si="312"/>
        <v>45744</v>
      </c>
      <c r="M3955" s="3">
        <f t="shared" si="315"/>
        <v>3</v>
      </c>
      <c r="N3955" s="3">
        <f t="shared" si="313"/>
        <v>2025</v>
      </c>
      <c r="O3955" s="3">
        <f t="shared" si="314"/>
        <v>6</v>
      </c>
      <c r="P3955" s="2" t="str">
        <f t="shared" si="316"/>
        <v>WD</v>
      </c>
    </row>
    <row r="3956" spans="12:16" x14ac:dyDescent="0.2">
      <c r="L3956" s="99">
        <f t="shared" ref="L3956:L4019" si="317">+L3955+1</f>
        <v>45745</v>
      </c>
      <c r="M3956" s="3">
        <f t="shared" si="315"/>
        <v>3</v>
      </c>
      <c r="N3956" s="3">
        <f t="shared" si="313"/>
        <v>2025</v>
      </c>
      <c r="O3956" s="3">
        <f t="shared" si="314"/>
        <v>7</v>
      </c>
      <c r="P3956" s="2" t="str">
        <f t="shared" si="316"/>
        <v>WE</v>
      </c>
    </row>
    <row r="3957" spans="12:16" x14ac:dyDescent="0.2">
      <c r="L3957" s="99">
        <f t="shared" si="317"/>
        <v>45746</v>
      </c>
      <c r="M3957" s="3">
        <f t="shared" si="315"/>
        <v>3</v>
      </c>
      <c r="N3957" s="3">
        <f t="shared" si="313"/>
        <v>2025</v>
      </c>
      <c r="O3957" s="3">
        <f t="shared" si="314"/>
        <v>1</v>
      </c>
      <c r="P3957" s="2" t="str">
        <f t="shared" si="316"/>
        <v>WE</v>
      </c>
    </row>
    <row r="3958" spans="12:16" x14ac:dyDescent="0.2">
      <c r="L3958" s="99">
        <f t="shared" si="317"/>
        <v>45747</v>
      </c>
      <c r="M3958" s="3">
        <f t="shared" si="315"/>
        <v>3</v>
      </c>
      <c r="N3958" s="3">
        <f t="shared" si="313"/>
        <v>2025</v>
      </c>
      <c r="O3958" s="3">
        <f t="shared" si="314"/>
        <v>2</v>
      </c>
      <c r="P3958" s="2" t="str">
        <f t="shared" si="316"/>
        <v>WD</v>
      </c>
    </row>
    <row r="3959" spans="12:16" x14ac:dyDescent="0.2">
      <c r="L3959" s="99">
        <f t="shared" si="317"/>
        <v>45748</v>
      </c>
      <c r="M3959" s="3">
        <f t="shared" si="315"/>
        <v>4</v>
      </c>
      <c r="N3959" s="3">
        <f t="shared" si="313"/>
        <v>2025</v>
      </c>
      <c r="O3959" s="3">
        <f t="shared" si="314"/>
        <v>3</v>
      </c>
      <c r="P3959" s="2" t="str">
        <f t="shared" si="316"/>
        <v>WD</v>
      </c>
    </row>
    <row r="3960" spans="12:16" x14ac:dyDescent="0.2">
      <c r="L3960" s="99">
        <f t="shared" si="317"/>
        <v>45749</v>
      </c>
      <c r="M3960" s="3">
        <f t="shared" si="315"/>
        <v>4</v>
      </c>
      <c r="N3960" s="3">
        <f t="shared" si="313"/>
        <v>2025</v>
      </c>
      <c r="O3960" s="3">
        <f t="shared" si="314"/>
        <v>4</v>
      </c>
      <c r="P3960" s="2" t="str">
        <f t="shared" si="316"/>
        <v>WD</v>
      </c>
    </row>
    <row r="3961" spans="12:16" x14ac:dyDescent="0.2">
      <c r="L3961" s="99">
        <f t="shared" si="317"/>
        <v>45750</v>
      </c>
      <c r="M3961" s="3">
        <f t="shared" si="315"/>
        <v>4</v>
      </c>
      <c r="N3961" s="3">
        <f t="shared" si="313"/>
        <v>2025</v>
      </c>
      <c r="O3961" s="3">
        <f t="shared" si="314"/>
        <v>5</v>
      </c>
      <c r="P3961" s="2" t="str">
        <f t="shared" si="316"/>
        <v>WD</v>
      </c>
    </row>
    <row r="3962" spans="12:16" x14ac:dyDescent="0.2">
      <c r="L3962" s="99">
        <f t="shared" si="317"/>
        <v>45751</v>
      </c>
      <c r="M3962" s="3">
        <f t="shared" si="315"/>
        <v>4</v>
      </c>
      <c r="N3962" s="3">
        <f t="shared" si="313"/>
        <v>2025</v>
      </c>
      <c r="O3962" s="3">
        <f t="shared" si="314"/>
        <v>6</v>
      </c>
      <c r="P3962" s="2" t="str">
        <f t="shared" si="316"/>
        <v>WD</v>
      </c>
    </row>
    <row r="3963" spans="12:16" x14ac:dyDescent="0.2">
      <c r="L3963" s="99">
        <f t="shared" si="317"/>
        <v>45752</v>
      </c>
      <c r="M3963" s="3">
        <f t="shared" si="315"/>
        <v>4</v>
      </c>
      <c r="N3963" s="3">
        <f t="shared" si="313"/>
        <v>2025</v>
      </c>
      <c r="O3963" s="3">
        <f t="shared" si="314"/>
        <v>7</v>
      </c>
      <c r="P3963" s="2" t="str">
        <f t="shared" si="316"/>
        <v>WE</v>
      </c>
    </row>
    <row r="3964" spans="12:16" x14ac:dyDescent="0.2">
      <c r="L3964" s="99">
        <f t="shared" si="317"/>
        <v>45753</v>
      </c>
      <c r="M3964" s="3">
        <f t="shared" si="315"/>
        <v>4</v>
      </c>
      <c r="N3964" s="3">
        <f t="shared" si="313"/>
        <v>2025</v>
      </c>
      <c r="O3964" s="3">
        <f t="shared" si="314"/>
        <v>1</v>
      </c>
      <c r="P3964" s="2" t="str">
        <f t="shared" si="316"/>
        <v>WE</v>
      </c>
    </row>
    <row r="3965" spans="12:16" x14ac:dyDescent="0.2">
      <c r="L3965" s="99">
        <f t="shared" si="317"/>
        <v>45754</v>
      </c>
      <c r="M3965" s="3">
        <f t="shared" si="315"/>
        <v>4</v>
      </c>
      <c r="N3965" s="3">
        <f t="shared" si="313"/>
        <v>2025</v>
      </c>
      <c r="O3965" s="3">
        <f t="shared" si="314"/>
        <v>2</v>
      </c>
      <c r="P3965" s="2" t="str">
        <f t="shared" si="316"/>
        <v>WD</v>
      </c>
    </row>
    <row r="3966" spans="12:16" x14ac:dyDescent="0.2">
      <c r="L3966" s="99">
        <f t="shared" si="317"/>
        <v>45755</v>
      </c>
      <c r="M3966" s="3">
        <f t="shared" si="315"/>
        <v>4</v>
      </c>
      <c r="N3966" s="3">
        <f t="shared" si="313"/>
        <v>2025</v>
      </c>
      <c r="O3966" s="3">
        <f t="shared" si="314"/>
        <v>3</v>
      </c>
      <c r="P3966" s="2" t="str">
        <f t="shared" si="316"/>
        <v>WD</v>
      </c>
    </row>
    <row r="3967" spans="12:16" x14ac:dyDescent="0.2">
      <c r="L3967" s="99">
        <f t="shared" si="317"/>
        <v>45756</v>
      </c>
      <c r="M3967" s="3">
        <f t="shared" si="315"/>
        <v>4</v>
      </c>
      <c r="N3967" s="3">
        <f t="shared" ref="N3967:N4030" si="318">YEAR(L3967)</f>
        <v>2025</v>
      </c>
      <c r="O3967" s="3">
        <f t="shared" ref="O3967:O4030" si="319">WEEKDAY(L3967)</f>
        <v>4</v>
      </c>
      <c r="P3967" s="2" t="str">
        <f t="shared" si="316"/>
        <v>WD</v>
      </c>
    </row>
    <row r="3968" spans="12:16" x14ac:dyDescent="0.2">
      <c r="L3968" s="99">
        <f t="shared" si="317"/>
        <v>45757</v>
      </c>
      <c r="M3968" s="3">
        <f t="shared" si="315"/>
        <v>4</v>
      </c>
      <c r="N3968" s="3">
        <f t="shared" si="318"/>
        <v>2025</v>
      </c>
      <c r="O3968" s="3">
        <f t="shared" si="319"/>
        <v>5</v>
      </c>
      <c r="P3968" s="2" t="str">
        <f t="shared" si="316"/>
        <v>WD</v>
      </c>
    </row>
    <row r="3969" spans="12:16" x14ac:dyDescent="0.2">
      <c r="L3969" s="99">
        <f t="shared" si="317"/>
        <v>45758</v>
      </c>
      <c r="M3969" s="3">
        <f t="shared" si="315"/>
        <v>4</v>
      </c>
      <c r="N3969" s="3">
        <f t="shared" si="318"/>
        <v>2025</v>
      </c>
      <c r="O3969" s="3">
        <f t="shared" si="319"/>
        <v>6</v>
      </c>
      <c r="P3969" s="2" t="str">
        <f t="shared" si="316"/>
        <v>WD</v>
      </c>
    </row>
    <row r="3970" spans="12:16" x14ac:dyDescent="0.2">
      <c r="L3970" s="99">
        <f t="shared" si="317"/>
        <v>45759</v>
      </c>
      <c r="M3970" s="3">
        <f t="shared" si="315"/>
        <v>4</v>
      </c>
      <c r="N3970" s="3">
        <f t="shared" si="318"/>
        <v>2025</v>
      </c>
      <c r="O3970" s="3">
        <f t="shared" si="319"/>
        <v>7</v>
      </c>
      <c r="P3970" s="2" t="str">
        <f t="shared" si="316"/>
        <v>WE</v>
      </c>
    </row>
    <row r="3971" spans="12:16" x14ac:dyDescent="0.2">
      <c r="L3971" s="99">
        <f t="shared" si="317"/>
        <v>45760</v>
      </c>
      <c r="M3971" s="3">
        <f t="shared" ref="M3971:M4034" si="320">MONTH(L3971)</f>
        <v>4</v>
      </c>
      <c r="N3971" s="3">
        <f t="shared" si="318"/>
        <v>2025</v>
      </c>
      <c r="O3971" s="3">
        <f t="shared" si="319"/>
        <v>1</v>
      </c>
      <c r="P3971" s="2" t="str">
        <f t="shared" ref="P3971:P4034" si="321">IF(O3971=1,"WE",IF(O3971=7,"WE","WD"))</f>
        <v>WE</v>
      </c>
    </row>
    <row r="3972" spans="12:16" x14ac:dyDescent="0.2">
      <c r="L3972" s="99">
        <f t="shared" si="317"/>
        <v>45761</v>
      </c>
      <c r="M3972" s="3">
        <f t="shared" si="320"/>
        <v>4</v>
      </c>
      <c r="N3972" s="3">
        <f t="shared" si="318"/>
        <v>2025</v>
      </c>
      <c r="O3972" s="3">
        <f t="shared" si="319"/>
        <v>2</v>
      </c>
      <c r="P3972" s="2" t="str">
        <f t="shared" si="321"/>
        <v>WD</v>
      </c>
    </row>
    <row r="3973" spans="12:16" x14ac:dyDescent="0.2">
      <c r="L3973" s="99">
        <f t="shared" si="317"/>
        <v>45762</v>
      </c>
      <c r="M3973" s="3">
        <f t="shared" si="320"/>
        <v>4</v>
      </c>
      <c r="N3973" s="3">
        <f t="shared" si="318"/>
        <v>2025</v>
      </c>
      <c r="O3973" s="3">
        <f t="shared" si="319"/>
        <v>3</v>
      </c>
      <c r="P3973" s="2" t="str">
        <f t="shared" si="321"/>
        <v>WD</v>
      </c>
    </row>
    <row r="3974" spans="12:16" x14ac:dyDescent="0.2">
      <c r="L3974" s="99">
        <f t="shared" si="317"/>
        <v>45763</v>
      </c>
      <c r="M3974" s="3">
        <f t="shared" si="320"/>
        <v>4</v>
      </c>
      <c r="N3974" s="3">
        <f t="shared" si="318"/>
        <v>2025</v>
      </c>
      <c r="O3974" s="3">
        <f t="shared" si="319"/>
        <v>4</v>
      </c>
      <c r="P3974" s="2" t="str">
        <f t="shared" si="321"/>
        <v>WD</v>
      </c>
    </row>
    <row r="3975" spans="12:16" x14ac:dyDescent="0.2">
      <c r="L3975" s="99">
        <f t="shared" si="317"/>
        <v>45764</v>
      </c>
      <c r="M3975" s="3">
        <f t="shared" si="320"/>
        <v>4</v>
      </c>
      <c r="N3975" s="3">
        <f t="shared" si="318"/>
        <v>2025</v>
      </c>
      <c r="O3975" s="3">
        <f t="shared" si="319"/>
        <v>5</v>
      </c>
      <c r="P3975" s="2" t="str">
        <f t="shared" si="321"/>
        <v>WD</v>
      </c>
    </row>
    <row r="3976" spans="12:16" x14ac:dyDescent="0.2">
      <c r="L3976" s="99">
        <f t="shared" si="317"/>
        <v>45765</v>
      </c>
      <c r="M3976" s="3">
        <f t="shared" si="320"/>
        <v>4</v>
      </c>
      <c r="N3976" s="3">
        <f t="shared" si="318"/>
        <v>2025</v>
      </c>
      <c r="O3976" s="3">
        <f t="shared" si="319"/>
        <v>6</v>
      </c>
      <c r="P3976" s="2" t="str">
        <f t="shared" si="321"/>
        <v>WD</v>
      </c>
    </row>
    <row r="3977" spans="12:16" x14ac:dyDescent="0.2">
      <c r="L3977" s="99">
        <f t="shared" si="317"/>
        <v>45766</v>
      </c>
      <c r="M3977" s="3">
        <f t="shared" si="320"/>
        <v>4</v>
      </c>
      <c r="N3977" s="3">
        <f t="shared" si="318"/>
        <v>2025</v>
      </c>
      <c r="O3977" s="3">
        <f t="shared" si="319"/>
        <v>7</v>
      </c>
      <c r="P3977" s="2" t="str">
        <f t="shared" si="321"/>
        <v>WE</v>
      </c>
    </row>
    <row r="3978" spans="12:16" x14ac:dyDescent="0.2">
      <c r="L3978" s="99">
        <f t="shared" si="317"/>
        <v>45767</v>
      </c>
      <c r="M3978" s="3">
        <f t="shared" si="320"/>
        <v>4</v>
      </c>
      <c r="N3978" s="3">
        <f t="shared" si="318"/>
        <v>2025</v>
      </c>
      <c r="O3978" s="3">
        <f t="shared" si="319"/>
        <v>1</v>
      </c>
      <c r="P3978" s="2" t="str">
        <f t="shared" si="321"/>
        <v>WE</v>
      </c>
    </row>
    <row r="3979" spans="12:16" x14ac:dyDescent="0.2">
      <c r="L3979" s="99">
        <f t="shared" si="317"/>
        <v>45768</v>
      </c>
      <c r="M3979" s="3">
        <f t="shared" si="320"/>
        <v>4</v>
      </c>
      <c r="N3979" s="3">
        <f t="shared" si="318"/>
        <v>2025</v>
      </c>
      <c r="O3979" s="3">
        <f t="shared" si="319"/>
        <v>2</v>
      </c>
      <c r="P3979" s="2" t="str">
        <f t="shared" si="321"/>
        <v>WD</v>
      </c>
    </row>
    <row r="3980" spans="12:16" x14ac:dyDescent="0.2">
      <c r="L3980" s="99">
        <f t="shared" si="317"/>
        <v>45769</v>
      </c>
      <c r="M3980" s="3">
        <f t="shared" si="320"/>
        <v>4</v>
      </c>
      <c r="N3980" s="3">
        <f t="shared" si="318"/>
        <v>2025</v>
      </c>
      <c r="O3980" s="3">
        <f t="shared" si="319"/>
        <v>3</v>
      </c>
      <c r="P3980" s="2" t="str">
        <f t="shared" si="321"/>
        <v>WD</v>
      </c>
    </row>
    <row r="3981" spans="12:16" x14ac:dyDescent="0.2">
      <c r="L3981" s="99">
        <f t="shared" si="317"/>
        <v>45770</v>
      </c>
      <c r="M3981" s="3">
        <f t="shared" si="320"/>
        <v>4</v>
      </c>
      <c r="N3981" s="3">
        <f t="shared" si="318"/>
        <v>2025</v>
      </c>
      <c r="O3981" s="3">
        <f t="shared" si="319"/>
        <v>4</v>
      </c>
      <c r="P3981" s="2" t="str">
        <f t="shared" si="321"/>
        <v>WD</v>
      </c>
    </row>
    <row r="3982" spans="12:16" x14ac:dyDescent="0.2">
      <c r="L3982" s="99">
        <f t="shared" si="317"/>
        <v>45771</v>
      </c>
      <c r="M3982" s="3">
        <f t="shared" si="320"/>
        <v>4</v>
      </c>
      <c r="N3982" s="3">
        <f t="shared" si="318"/>
        <v>2025</v>
      </c>
      <c r="O3982" s="3">
        <f t="shared" si="319"/>
        <v>5</v>
      </c>
      <c r="P3982" s="2" t="str">
        <f t="shared" si="321"/>
        <v>WD</v>
      </c>
    </row>
    <row r="3983" spans="12:16" x14ac:dyDescent="0.2">
      <c r="L3983" s="99">
        <f t="shared" si="317"/>
        <v>45772</v>
      </c>
      <c r="M3983" s="3">
        <f t="shared" si="320"/>
        <v>4</v>
      </c>
      <c r="N3983" s="3">
        <f t="shared" si="318"/>
        <v>2025</v>
      </c>
      <c r="O3983" s="3">
        <f t="shared" si="319"/>
        <v>6</v>
      </c>
      <c r="P3983" s="2" t="str">
        <f t="shared" si="321"/>
        <v>WD</v>
      </c>
    </row>
    <row r="3984" spans="12:16" x14ac:dyDescent="0.2">
      <c r="L3984" s="99">
        <f t="shared" si="317"/>
        <v>45773</v>
      </c>
      <c r="M3984" s="3">
        <f t="shared" si="320"/>
        <v>4</v>
      </c>
      <c r="N3984" s="3">
        <f t="shared" si="318"/>
        <v>2025</v>
      </c>
      <c r="O3984" s="3">
        <f t="shared" si="319"/>
        <v>7</v>
      </c>
      <c r="P3984" s="2" t="str">
        <f t="shared" si="321"/>
        <v>WE</v>
      </c>
    </row>
    <row r="3985" spans="12:16" x14ac:dyDescent="0.2">
      <c r="L3985" s="99">
        <f t="shared" si="317"/>
        <v>45774</v>
      </c>
      <c r="M3985" s="3">
        <f t="shared" si="320"/>
        <v>4</v>
      </c>
      <c r="N3985" s="3">
        <f t="shared" si="318"/>
        <v>2025</v>
      </c>
      <c r="O3985" s="3">
        <f t="shared" si="319"/>
        <v>1</v>
      </c>
      <c r="P3985" s="2" t="str">
        <f t="shared" si="321"/>
        <v>WE</v>
      </c>
    </row>
    <row r="3986" spans="12:16" x14ac:dyDescent="0.2">
      <c r="L3986" s="99">
        <f t="shared" si="317"/>
        <v>45775</v>
      </c>
      <c r="M3986" s="3">
        <f t="shared" si="320"/>
        <v>4</v>
      </c>
      <c r="N3986" s="3">
        <f t="shared" si="318"/>
        <v>2025</v>
      </c>
      <c r="O3986" s="3">
        <f t="shared" si="319"/>
        <v>2</v>
      </c>
      <c r="P3986" s="2" t="str">
        <f t="shared" si="321"/>
        <v>WD</v>
      </c>
    </row>
    <row r="3987" spans="12:16" x14ac:dyDescent="0.2">
      <c r="L3987" s="99">
        <f t="shared" si="317"/>
        <v>45776</v>
      </c>
      <c r="M3987" s="3">
        <f t="shared" si="320"/>
        <v>4</v>
      </c>
      <c r="N3987" s="3">
        <f t="shared" si="318"/>
        <v>2025</v>
      </c>
      <c r="O3987" s="3">
        <f t="shared" si="319"/>
        <v>3</v>
      </c>
      <c r="P3987" s="2" t="str">
        <f t="shared" si="321"/>
        <v>WD</v>
      </c>
    </row>
    <row r="3988" spans="12:16" x14ac:dyDescent="0.2">
      <c r="L3988" s="99">
        <f t="shared" si="317"/>
        <v>45777</v>
      </c>
      <c r="M3988" s="3">
        <f t="shared" si="320"/>
        <v>4</v>
      </c>
      <c r="N3988" s="3">
        <f t="shared" si="318"/>
        <v>2025</v>
      </c>
      <c r="O3988" s="3">
        <f t="shared" si="319"/>
        <v>4</v>
      </c>
      <c r="P3988" s="2" t="str">
        <f t="shared" si="321"/>
        <v>WD</v>
      </c>
    </row>
    <row r="3989" spans="12:16" x14ac:dyDescent="0.2">
      <c r="L3989" s="99">
        <f t="shared" si="317"/>
        <v>45778</v>
      </c>
      <c r="M3989" s="3">
        <f t="shared" si="320"/>
        <v>5</v>
      </c>
      <c r="N3989" s="3">
        <f t="shared" si="318"/>
        <v>2025</v>
      </c>
      <c r="O3989" s="3">
        <f t="shared" si="319"/>
        <v>5</v>
      </c>
      <c r="P3989" s="2" t="str">
        <f t="shared" si="321"/>
        <v>WD</v>
      </c>
    </row>
    <row r="3990" spans="12:16" x14ac:dyDescent="0.2">
      <c r="L3990" s="99">
        <f t="shared" si="317"/>
        <v>45779</v>
      </c>
      <c r="M3990" s="3">
        <f t="shared" si="320"/>
        <v>5</v>
      </c>
      <c r="N3990" s="3">
        <f t="shared" si="318"/>
        <v>2025</v>
      </c>
      <c r="O3990" s="3">
        <f t="shared" si="319"/>
        <v>6</v>
      </c>
      <c r="P3990" s="2" t="str">
        <f t="shared" si="321"/>
        <v>WD</v>
      </c>
    </row>
    <row r="3991" spans="12:16" x14ac:dyDescent="0.2">
      <c r="L3991" s="99">
        <f t="shared" si="317"/>
        <v>45780</v>
      </c>
      <c r="M3991" s="3">
        <f t="shared" si="320"/>
        <v>5</v>
      </c>
      <c r="N3991" s="3">
        <f t="shared" si="318"/>
        <v>2025</v>
      </c>
      <c r="O3991" s="3">
        <f t="shared" si="319"/>
        <v>7</v>
      </c>
      <c r="P3991" s="2" t="str">
        <f t="shared" si="321"/>
        <v>WE</v>
      </c>
    </row>
    <row r="3992" spans="12:16" x14ac:dyDescent="0.2">
      <c r="L3992" s="99">
        <f t="shared" si="317"/>
        <v>45781</v>
      </c>
      <c r="M3992" s="3">
        <f t="shared" si="320"/>
        <v>5</v>
      </c>
      <c r="N3992" s="3">
        <f t="shared" si="318"/>
        <v>2025</v>
      </c>
      <c r="O3992" s="3">
        <f t="shared" si="319"/>
        <v>1</v>
      </c>
      <c r="P3992" s="2" t="str">
        <f t="shared" si="321"/>
        <v>WE</v>
      </c>
    </row>
    <row r="3993" spans="12:16" x14ac:dyDescent="0.2">
      <c r="L3993" s="99">
        <f t="shared" si="317"/>
        <v>45782</v>
      </c>
      <c r="M3993" s="3">
        <f t="shared" si="320"/>
        <v>5</v>
      </c>
      <c r="N3993" s="3">
        <f t="shared" si="318"/>
        <v>2025</v>
      </c>
      <c r="O3993" s="3">
        <f t="shared" si="319"/>
        <v>2</v>
      </c>
      <c r="P3993" s="2" t="str">
        <f t="shared" si="321"/>
        <v>WD</v>
      </c>
    </row>
    <row r="3994" spans="12:16" x14ac:dyDescent="0.2">
      <c r="L3994" s="99">
        <f t="shared" si="317"/>
        <v>45783</v>
      </c>
      <c r="M3994" s="3">
        <f t="shared" si="320"/>
        <v>5</v>
      </c>
      <c r="N3994" s="3">
        <f t="shared" si="318"/>
        <v>2025</v>
      </c>
      <c r="O3994" s="3">
        <f t="shared" si="319"/>
        <v>3</v>
      </c>
      <c r="P3994" s="2" t="str">
        <f t="shared" si="321"/>
        <v>WD</v>
      </c>
    </row>
    <row r="3995" spans="12:16" x14ac:dyDescent="0.2">
      <c r="L3995" s="99">
        <f t="shared" si="317"/>
        <v>45784</v>
      </c>
      <c r="M3995" s="3">
        <f t="shared" si="320"/>
        <v>5</v>
      </c>
      <c r="N3995" s="3">
        <f t="shared" si="318"/>
        <v>2025</v>
      </c>
      <c r="O3995" s="3">
        <f t="shared" si="319"/>
        <v>4</v>
      </c>
      <c r="P3995" s="2" t="str">
        <f t="shared" si="321"/>
        <v>WD</v>
      </c>
    </row>
    <row r="3996" spans="12:16" x14ac:dyDescent="0.2">
      <c r="L3996" s="99">
        <f t="shared" si="317"/>
        <v>45785</v>
      </c>
      <c r="M3996" s="3">
        <f t="shared" si="320"/>
        <v>5</v>
      </c>
      <c r="N3996" s="3">
        <f t="shared" si="318"/>
        <v>2025</v>
      </c>
      <c r="O3996" s="3">
        <f t="shared" si="319"/>
        <v>5</v>
      </c>
      <c r="P3996" s="2" t="str">
        <f t="shared" si="321"/>
        <v>WD</v>
      </c>
    </row>
    <row r="3997" spans="12:16" x14ac:dyDescent="0.2">
      <c r="L3997" s="99">
        <f t="shared" si="317"/>
        <v>45786</v>
      </c>
      <c r="M3997" s="3">
        <f t="shared" si="320"/>
        <v>5</v>
      </c>
      <c r="N3997" s="3">
        <f t="shared" si="318"/>
        <v>2025</v>
      </c>
      <c r="O3997" s="3">
        <f t="shared" si="319"/>
        <v>6</v>
      </c>
      <c r="P3997" s="2" t="str">
        <f t="shared" si="321"/>
        <v>WD</v>
      </c>
    </row>
    <row r="3998" spans="12:16" x14ac:dyDescent="0.2">
      <c r="L3998" s="99">
        <f t="shared" si="317"/>
        <v>45787</v>
      </c>
      <c r="M3998" s="3">
        <f t="shared" si="320"/>
        <v>5</v>
      </c>
      <c r="N3998" s="3">
        <f t="shared" si="318"/>
        <v>2025</v>
      </c>
      <c r="O3998" s="3">
        <f t="shared" si="319"/>
        <v>7</v>
      </c>
      <c r="P3998" s="2" t="str">
        <f t="shared" si="321"/>
        <v>WE</v>
      </c>
    </row>
    <row r="3999" spans="12:16" x14ac:dyDescent="0.2">
      <c r="L3999" s="99">
        <f t="shared" si="317"/>
        <v>45788</v>
      </c>
      <c r="M3999" s="3">
        <f t="shared" si="320"/>
        <v>5</v>
      </c>
      <c r="N3999" s="3">
        <f t="shared" si="318"/>
        <v>2025</v>
      </c>
      <c r="O3999" s="3">
        <f t="shared" si="319"/>
        <v>1</v>
      </c>
      <c r="P3999" s="2" t="str">
        <f t="shared" si="321"/>
        <v>WE</v>
      </c>
    </row>
    <row r="4000" spans="12:16" x14ac:dyDescent="0.2">
      <c r="L4000" s="99">
        <f t="shared" si="317"/>
        <v>45789</v>
      </c>
      <c r="M4000" s="3">
        <f t="shared" si="320"/>
        <v>5</v>
      </c>
      <c r="N4000" s="3">
        <f t="shared" si="318"/>
        <v>2025</v>
      </c>
      <c r="O4000" s="3">
        <f t="shared" si="319"/>
        <v>2</v>
      </c>
      <c r="P4000" s="2" t="str">
        <f t="shared" si="321"/>
        <v>WD</v>
      </c>
    </row>
    <row r="4001" spans="12:16" x14ac:dyDescent="0.2">
      <c r="L4001" s="99">
        <f t="shared" si="317"/>
        <v>45790</v>
      </c>
      <c r="M4001" s="3">
        <f t="shared" si="320"/>
        <v>5</v>
      </c>
      <c r="N4001" s="3">
        <f t="shared" si="318"/>
        <v>2025</v>
      </c>
      <c r="O4001" s="3">
        <f t="shared" si="319"/>
        <v>3</v>
      </c>
      <c r="P4001" s="2" t="str">
        <f t="shared" si="321"/>
        <v>WD</v>
      </c>
    </row>
    <row r="4002" spans="12:16" x14ac:dyDescent="0.2">
      <c r="L4002" s="99">
        <f t="shared" si="317"/>
        <v>45791</v>
      </c>
      <c r="M4002" s="3">
        <f t="shared" si="320"/>
        <v>5</v>
      </c>
      <c r="N4002" s="3">
        <f t="shared" si="318"/>
        <v>2025</v>
      </c>
      <c r="O4002" s="3">
        <f t="shared" si="319"/>
        <v>4</v>
      </c>
      <c r="P4002" s="2" t="str">
        <f t="shared" si="321"/>
        <v>WD</v>
      </c>
    </row>
    <row r="4003" spans="12:16" x14ac:dyDescent="0.2">
      <c r="L4003" s="99">
        <f t="shared" si="317"/>
        <v>45792</v>
      </c>
      <c r="M4003" s="3">
        <f t="shared" si="320"/>
        <v>5</v>
      </c>
      <c r="N4003" s="3">
        <f t="shared" si="318"/>
        <v>2025</v>
      </c>
      <c r="O4003" s="3">
        <f t="shared" si="319"/>
        <v>5</v>
      </c>
      <c r="P4003" s="2" t="str">
        <f t="shared" si="321"/>
        <v>WD</v>
      </c>
    </row>
    <row r="4004" spans="12:16" x14ac:dyDescent="0.2">
      <c r="L4004" s="99">
        <f t="shared" si="317"/>
        <v>45793</v>
      </c>
      <c r="M4004" s="3">
        <f t="shared" si="320"/>
        <v>5</v>
      </c>
      <c r="N4004" s="3">
        <f t="shared" si="318"/>
        <v>2025</v>
      </c>
      <c r="O4004" s="3">
        <f t="shared" si="319"/>
        <v>6</v>
      </c>
      <c r="P4004" s="2" t="str">
        <f t="shared" si="321"/>
        <v>WD</v>
      </c>
    </row>
    <row r="4005" spans="12:16" x14ac:dyDescent="0.2">
      <c r="L4005" s="99">
        <f t="shared" si="317"/>
        <v>45794</v>
      </c>
      <c r="M4005" s="3">
        <f t="shared" si="320"/>
        <v>5</v>
      </c>
      <c r="N4005" s="3">
        <f t="shared" si="318"/>
        <v>2025</v>
      </c>
      <c r="O4005" s="3">
        <f t="shared" si="319"/>
        <v>7</v>
      </c>
      <c r="P4005" s="2" t="str">
        <f t="shared" si="321"/>
        <v>WE</v>
      </c>
    </row>
    <row r="4006" spans="12:16" x14ac:dyDescent="0.2">
      <c r="L4006" s="99">
        <f t="shared" si="317"/>
        <v>45795</v>
      </c>
      <c r="M4006" s="3">
        <f t="shared" si="320"/>
        <v>5</v>
      </c>
      <c r="N4006" s="3">
        <f t="shared" si="318"/>
        <v>2025</v>
      </c>
      <c r="O4006" s="3">
        <f t="shared" si="319"/>
        <v>1</v>
      </c>
      <c r="P4006" s="2" t="str">
        <f t="shared" si="321"/>
        <v>WE</v>
      </c>
    </row>
    <row r="4007" spans="12:16" x14ac:dyDescent="0.2">
      <c r="L4007" s="99">
        <f t="shared" si="317"/>
        <v>45796</v>
      </c>
      <c r="M4007" s="3">
        <f t="shared" si="320"/>
        <v>5</v>
      </c>
      <c r="N4007" s="3">
        <f t="shared" si="318"/>
        <v>2025</v>
      </c>
      <c r="O4007" s="3">
        <f t="shared" si="319"/>
        <v>2</v>
      </c>
      <c r="P4007" s="2" t="str">
        <f t="shared" si="321"/>
        <v>WD</v>
      </c>
    </row>
    <row r="4008" spans="12:16" x14ac:dyDescent="0.2">
      <c r="L4008" s="99">
        <f t="shared" si="317"/>
        <v>45797</v>
      </c>
      <c r="M4008" s="3">
        <f t="shared" si="320"/>
        <v>5</v>
      </c>
      <c r="N4008" s="3">
        <f t="shared" si="318"/>
        <v>2025</v>
      </c>
      <c r="O4008" s="3">
        <f t="shared" si="319"/>
        <v>3</v>
      </c>
      <c r="P4008" s="2" t="str">
        <f t="shared" si="321"/>
        <v>WD</v>
      </c>
    </row>
    <row r="4009" spans="12:16" x14ac:dyDescent="0.2">
      <c r="L4009" s="99">
        <f t="shared" si="317"/>
        <v>45798</v>
      </c>
      <c r="M4009" s="3">
        <f t="shared" si="320"/>
        <v>5</v>
      </c>
      <c r="N4009" s="3">
        <f t="shared" si="318"/>
        <v>2025</v>
      </c>
      <c r="O4009" s="3">
        <f t="shared" si="319"/>
        <v>4</v>
      </c>
      <c r="P4009" s="2" t="str">
        <f t="shared" si="321"/>
        <v>WD</v>
      </c>
    </row>
    <row r="4010" spans="12:16" x14ac:dyDescent="0.2">
      <c r="L4010" s="99">
        <f t="shared" si="317"/>
        <v>45799</v>
      </c>
      <c r="M4010" s="3">
        <f t="shared" si="320"/>
        <v>5</v>
      </c>
      <c r="N4010" s="3">
        <f t="shared" si="318"/>
        <v>2025</v>
      </c>
      <c r="O4010" s="3">
        <f t="shared" si="319"/>
        <v>5</v>
      </c>
      <c r="P4010" s="2" t="str">
        <f t="shared" si="321"/>
        <v>WD</v>
      </c>
    </row>
    <row r="4011" spans="12:16" x14ac:dyDescent="0.2">
      <c r="L4011" s="99">
        <f t="shared" si="317"/>
        <v>45800</v>
      </c>
      <c r="M4011" s="3">
        <f t="shared" si="320"/>
        <v>5</v>
      </c>
      <c r="N4011" s="3">
        <f t="shared" si="318"/>
        <v>2025</v>
      </c>
      <c r="O4011" s="3">
        <f t="shared" si="319"/>
        <v>6</v>
      </c>
      <c r="P4011" s="2" t="str">
        <f t="shared" si="321"/>
        <v>WD</v>
      </c>
    </row>
    <row r="4012" spans="12:16" x14ac:dyDescent="0.2">
      <c r="L4012" s="99">
        <f t="shared" si="317"/>
        <v>45801</v>
      </c>
      <c r="M4012" s="3">
        <f t="shared" si="320"/>
        <v>5</v>
      </c>
      <c r="N4012" s="3">
        <f t="shared" si="318"/>
        <v>2025</v>
      </c>
      <c r="O4012" s="3">
        <f t="shared" si="319"/>
        <v>7</v>
      </c>
      <c r="P4012" s="2" t="str">
        <f t="shared" si="321"/>
        <v>WE</v>
      </c>
    </row>
    <row r="4013" spans="12:16" x14ac:dyDescent="0.2">
      <c r="L4013" s="99">
        <f t="shared" si="317"/>
        <v>45802</v>
      </c>
      <c r="M4013" s="3">
        <f t="shared" si="320"/>
        <v>5</v>
      </c>
      <c r="N4013" s="3">
        <f t="shared" si="318"/>
        <v>2025</v>
      </c>
      <c r="O4013" s="3">
        <f t="shared" si="319"/>
        <v>1</v>
      </c>
      <c r="P4013" s="2" t="str">
        <f t="shared" si="321"/>
        <v>WE</v>
      </c>
    </row>
    <row r="4014" spans="12:16" x14ac:dyDescent="0.2">
      <c r="L4014" s="99">
        <f t="shared" si="317"/>
        <v>45803</v>
      </c>
      <c r="M4014" s="3">
        <f t="shared" si="320"/>
        <v>5</v>
      </c>
      <c r="N4014" s="3">
        <f t="shared" si="318"/>
        <v>2025</v>
      </c>
      <c r="O4014" s="3">
        <f t="shared" si="319"/>
        <v>2</v>
      </c>
      <c r="P4014" s="2" t="str">
        <f t="shared" si="321"/>
        <v>WD</v>
      </c>
    </row>
    <row r="4015" spans="12:16" x14ac:dyDescent="0.2">
      <c r="L4015" s="99">
        <f t="shared" si="317"/>
        <v>45804</v>
      </c>
      <c r="M4015" s="3">
        <f t="shared" si="320"/>
        <v>5</v>
      </c>
      <c r="N4015" s="3">
        <f t="shared" si="318"/>
        <v>2025</v>
      </c>
      <c r="O4015" s="3">
        <f t="shared" si="319"/>
        <v>3</v>
      </c>
      <c r="P4015" s="2" t="str">
        <f t="shared" si="321"/>
        <v>WD</v>
      </c>
    </row>
    <row r="4016" spans="12:16" x14ac:dyDescent="0.2">
      <c r="L4016" s="99">
        <f t="shared" si="317"/>
        <v>45805</v>
      </c>
      <c r="M4016" s="3">
        <f t="shared" si="320"/>
        <v>5</v>
      </c>
      <c r="N4016" s="3">
        <f t="shared" si="318"/>
        <v>2025</v>
      </c>
      <c r="O4016" s="3">
        <f t="shared" si="319"/>
        <v>4</v>
      </c>
      <c r="P4016" s="2" t="str">
        <f t="shared" si="321"/>
        <v>WD</v>
      </c>
    </row>
    <row r="4017" spans="12:16" x14ac:dyDescent="0.2">
      <c r="L4017" s="99">
        <f t="shared" si="317"/>
        <v>45806</v>
      </c>
      <c r="M4017" s="3">
        <f t="shared" si="320"/>
        <v>5</v>
      </c>
      <c r="N4017" s="3">
        <f t="shared" si="318"/>
        <v>2025</v>
      </c>
      <c r="O4017" s="3">
        <f t="shared" si="319"/>
        <v>5</v>
      </c>
      <c r="P4017" s="2" t="str">
        <f t="shared" si="321"/>
        <v>WD</v>
      </c>
    </row>
    <row r="4018" spans="12:16" x14ac:dyDescent="0.2">
      <c r="L4018" s="99">
        <f t="shared" si="317"/>
        <v>45807</v>
      </c>
      <c r="M4018" s="3">
        <f t="shared" si="320"/>
        <v>5</v>
      </c>
      <c r="N4018" s="3">
        <f t="shared" si="318"/>
        <v>2025</v>
      </c>
      <c r="O4018" s="3">
        <f t="shared" si="319"/>
        <v>6</v>
      </c>
      <c r="P4018" s="2" t="str">
        <f t="shared" si="321"/>
        <v>WD</v>
      </c>
    </row>
    <row r="4019" spans="12:16" x14ac:dyDescent="0.2">
      <c r="L4019" s="99">
        <f t="shared" si="317"/>
        <v>45808</v>
      </c>
      <c r="M4019" s="3">
        <f t="shared" si="320"/>
        <v>5</v>
      </c>
      <c r="N4019" s="3">
        <f t="shared" si="318"/>
        <v>2025</v>
      </c>
      <c r="O4019" s="3">
        <f t="shared" si="319"/>
        <v>7</v>
      </c>
      <c r="P4019" s="2" t="str">
        <f t="shared" si="321"/>
        <v>WE</v>
      </c>
    </row>
    <row r="4020" spans="12:16" x14ac:dyDescent="0.2">
      <c r="L4020" s="99">
        <f t="shared" ref="L4020:L4083" si="322">+L4019+1</f>
        <v>45809</v>
      </c>
      <c r="M4020" s="3">
        <f t="shared" si="320"/>
        <v>6</v>
      </c>
      <c r="N4020" s="3">
        <f t="shared" si="318"/>
        <v>2025</v>
      </c>
      <c r="O4020" s="3">
        <f t="shared" si="319"/>
        <v>1</v>
      </c>
      <c r="P4020" s="2" t="str">
        <f t="shared" si="321"/>
        <v>WE</v>
      </c>
    </row>
    <row r="4021" spans="12:16" x14ac:dyDescent="0.2">
      <c r="L4021" s="99">
        <f t="shared" si="322"/>
        <v>45810</v>
      </c>
      <c r="M4021" s="3">
        <f t="shared" si="320"/>
        <v>6</v>
      </c>
      <c r="N4021" s="3">
        <f t="shared" si="318"/>
        <v>2025</v>
      </c>
      <c r="O4021" s="3">
        <f t="shared" si="319"/>
        <v>2</v>
      </c>
      <c r="P4021" s="2" t="str">
        <f t="shared" si="321"/>
        <v>WD</v>
      </c>
    </row>
    <row r="4022" spans="12:16" x14ac:dyDescent="0.2">
      <c r="L4022" s="99">
        <f t="shared" si="322"/>
        <v>45811</v>
      </c>
      <c r="M4022" s="3">
        <f t="shared" si="320"/>
        <v>6</v>
      </c>
      <c r="N4022" s="3">
        <f t="shared" si="318"/>
        <v>2025</v>
      </c>
      <c r="O4022" s="3">
        <f t="shared" si="319"/>
        <v>3</v>
      </c>
      <c r="P4022" s="2" t="str">
        <f t="shared" si="321"/>
        <v>WD</v>
      </c>
    </row>
    <row r="4023" spans="12:16" x14ac:dyDescent="0.2">
      <c r="L4023" s="99">
        <f t="shared" si="322"/>
        <v>45812</v>
      </c>
      <c r="M4023" s="3">
        <f t="shared" si="320"/>
        <v>6</v>
      </c>
      <c r="N4023" s="3">
        <f t="shared" si="318"/>
        <v>2025</v>
      </c>
      <c r="O4023" s="3">
        <f t="shared" si="319"/>
        <v>4</v>
      </c>
      <c r="P4023" s="2" t="str">
        <f t="shared" si="321"/>
        <v>WD</v>
      </c>
    </row>
    <row r="4024" spans="12:16" x14ac:dyDescent="0.2">
      <c r="L4024" s="99">
        <f t="shared" si="322"/>
        <v>45813</v>
      </c>
      <c r="M4024" s="3">
        <f t="shared" si="320"/>
        <v>6</v>
      </c>
      <c r="N4024" s="3">
        <f t="shared" si="318"/>
        <v>2025</v>
      </c>
      <c r="O4024" s="3">
        <f t="shared" si="319"/>
        <v>5</v>
      </c>
      <c r="P4024" s="2" t="str">
        <f t="shared" si="321"/>
        <v>WD</v>
      </c>
    </row>
    <row r="4025" spans="12:16" x14ac:dyDescent="0.2">
      <c r="L4025" s="99">
        <f t="shared" si="322"/>
        <v>45814</v>
      </c>
      <c r="M4025" s="3">
        <f t="shared" si="320"/>
        <v>6</v>
      </c>
      <c r="N4025" s="3">
        <f t="shared" si="318"/>
        <v>2025</v>
      </c>
      <c r="O4025" s="3">
        <f t="shared" si="319"/>
        <v>6</v>
      </c>
      <c r="P4025" s="2" t="str">
        <f t="shared" si="321"/>
        <v>WD</v>
      </c>
    </row>
    <row r="4026" spans="12:16" x14ac:dyDescent="0.2">
      <c r="L4026" s="99">
        <f t="shared" si="322"/>
        <v>45815</v>
      </c>
      <c r="M4026" s="3">
        <f t="shared" si="320"/>
        <v>6</v>
      </c>
      <c r="N4026" s="3">
        <f t="shared" si="318"/>
        <v>2025</v>
      </c>
      <c r="O4026" s="3">
        <f t="shared" si="319"/>
        <v>7</v>
      </c>
      <c r="P4026" s="2" t="str">
        <f t="shared" si="321"/>
        <v>WE</v>
      </c>
    </row>
    <row r="4027" spans="12:16" x14ac:dyDescent="0.2">
      <c r="L4027" s="99">
        <f t="shared" si="322"/>
        <v>45816</v>
      </c>
      <c r="M4027" s="3">
        <f t="shared" si="320"/>
        <v>6</v>
      </c>
      <c r="N4027" s="3">
        <f t="shared" si="318"/>
        <v>2025</v>
      </c>
      <c r="O4027" s="3">
        <f t="shared" si="319"/>
        <v>1</v>
      </c>
      <c r="P4027" s="2" t="str">
        <f t="shared" si="321"/>
        <v>WE</v>
      </c>
    </row>
    <row r="4028" spans="12:16" x14ac:dyDescent="0.2">
      <c r="L4028" s="99">
        <f t="shared" si="322"/>
        <v>45817</v>
      </c>
      <c r="M4028" s="3">
        <f t="shared" si="320"/>
        <v>6</v>
      </c>
      <c r="N4028" s="3">
        <f t="shared" si="318"/>
        <v>2025</v>
      </c>
      <c r="O4028" s="3">
        <f t="shared" si="319"/>
        <v>2</v>
      </c>
      <c r="P4028" s="2" t="str">
        <f t="shared" si="321"/>
        <v>WD</v>
      </c>
    </row>
    <row r="4029" spans="12:16" x14ac:dyDescent="0.2">
      <c r="L4029" s="99">
        <f t="shared" si="322"/>
        <v>45818</v>
      </c>
      <c r="M4029" s="3">
        <f t="shared" si="320"/>
        <v>6</v>
      </c>
      <c r="N4029" s="3">
        <f t="shared" si="318"/>
        <v>2025</v>
      </c>
      <c r="O4029" s="3">
        <f t="shared" si="319"/>
        <v>3</v>
      </c>
      <c r="P4029" s="2" t="str">
        <f t="shared" si="321"/>
        <v>WD</v>
      </c>
    </row>
    <row r="4030" spans="12:16" x14ac:dyDescent="0.2">
      <c r="L4030" s="99">
        <f t="shared" si="322"/>
        <v>45819</v>
      </c>
      <c r="M4030" s="3">
        <f t="shared" si="320"/>
        <v>6</v>
      </c>
      <c r="N4030" s="3">
        <f t="shared" si="318"/>
        <v>2025</v>
      </c>
      <c r="O4030" s="3">
        <f t="shared" si="319"/>
        <v>4</v>
      </c>
      <c r="P4030" s="2" t="str">
        <f t="shared" si="321"/>
        <v>WD</v>
      </c>
    </row>
    <row r="4031" spans="12:16" x14ac:dyDescent="0.2">
      <c r="L4031" s="99">
        <f t="shared" si="322"/>
        <v>45820</v>
      </c>
      <c r="M4031" s="3">
        <f t="shared" si="320"/>
        <v>6</v>
      </c>
      <c r="N4031" s="3">
        <f t="shared" ref="N4031:N4094" si="323">YEAR(L4031)</f>
        <v>2025</v>
      </c>
      <c r="O4031" s="3">
        <f t="shared" ref="O4031:O4094" si="324">WEEKDAY(L4031)</f>
        <v>5</v>
      </c>
      <c r="P4031" s="2" t="str">
        <f t="shared" si="321"/>
        <v>WD</v>
      </c>
    </row>
    <row r="4032" spans="12:16" x14ac:dyDescent="0.2">
      <c r="L4032" s="99">
        <f t="shared" si="322"/>
        <v>45821</v>
      </c>
      <c r="M4032" s="3">
        <f t="shared" si="320"/>
        <v>6</v>
      </c>
      <c r="N4032" s="3">
        <f t="shared" si="323"/>
        <v>2025</v>
      </c>
      <c r="O4032" s="3">
        <f t="shared" si="324"/>
        <v>6</v>
      </c>
      <c r="P4032" s="2" t="str">
        <f t="shared" si="321"/>
        <v>WD</v>
      </c>
    </row>
    <row r="4033" spans="12:16" x14ac:dyDescent="0.2">
      <c r="L4033" s="99">
        <f t="shared" si="322"/>
        <v>45822</v>
      </c>
      <c r="M4033" s="3">
        <f t="shared" si="320"/>
        <v>6</v>
      </c>
      <c r="N4033" s="3">
        <f t="shared" si="323"/>
        <v>2025</v>
      </c>
      <c r="O4033" s="3">
        <f t="shared" si="324"/>
        <v>7</v>
      </c>
      <c r="P4033" s="2" t="str">
        <f t="shared" si="321"/>
        <v>WE</v>
      </c>
    </row>
    <row r="4034" spans="12:16" x14ac:dyDescent="0.2">
      <c r="L4034" s="99">
        <f t="shared" si="322"/>
        <v>45823</v>
      </c>
      <c r="M4034" s="3">
        <f t="shared" si="320"/>
        <v>6</v>
      </c>
      <c r="N4034" s="3">
        <f t="shared" si="323"/>
        <v>2025</v>
      </c>
      <c r="O4034" s="3">
        <f t="shared" si="324"/>
        <v>1</v>
      </c>
      <c r="P4034" s="2" t="str">
        <f t="shared" si="321"/>
        <v>WE</v>
      </c>
    </row>
    <row r="4035" spans="12:16" x14ac:dyDescent="0.2">
      <c r="L4035" s="99">
        <f t="shared" si="322"/>
        <v>45824</v>
      </c>
      <c r="M4035" s="3">
        <f t="shared" ref="M4035:M4098" si="325">MONTH(L4035)</f>
        <v>6</v>
      </c>
      <c r="N4035" s="3">
        <f t="shared" si="323"/>
        <v>2025</v>
      </c>
      <c r="O4035" s="3">
        <f t="shared" si="324"/>
        <v>2</v>
      </c>
      <c r="P4035" s="2" t="str">
        <f t="shared" ref="P4035:P4098" si="326">IF(O4035=1,"WE",IF(O4035=7,"WE","WD"))</f>
        <v>WD</v>
      </c>
    </row>
    <row r="4036" spans="12:16" x14ac:dyDescent="0.2">
      <c r="L4036" s="99">
        <f t="shared" si="322"/>
        <v>45825</v>
      </c>
      <c r="M4036" s="3">
        <f t="shared" si="325"/>
        <v>6</v>
      </c>
      <c r="N4036" s="3">
        <f t="shared" si="323"/>
        <v>2025</v>
      </c>
      <c r="O4036" s="3">
        <f t="shared" si="324"/>
        <v>3</v>
      </c>
      <c r="P4036" s="2" t="str">
        <f t="shared" si="326"/>
        <v>WD</v>
      </c>
    </row>
    <row r="4037" spans="12:16" x14ac:dyDescent="0.2">
      <c r="L4037" s="99">
        <f t="shared" si="322"/>
        <v>45826</v>
      </c>
      <c r="M4037" s="3">
        <f t="shared" si="325"/>
        <v>6</v>
      </c>
      <c r="N4037" s="3">
        <f t="shared" si="323"/>
        <v>2025</v>
      </c>
      <c r="O4037" s="3">
        <f t="shared" si="324"/>
        <v>4</v>
      </c>
      <c r="P4037" s="2" t="str">
        <f t="shared" si="326"/>
        <v>WD</v>
      </c>
    </row>
    <row r="4038" spans="12:16" x14ac:dyDescent="0.2">
      <c r="L4038" s="99">
        <f t="shared" si="322"/>
        <v>45827</v>
      </c>
      <c r="M4038" s="3">
        <f t="shared" si="325"/>
        <v>6</v>
      </c>
      <c r="N4038" s="3">
        <f t="shared" si="323"/>
        <v>2025</v>
      </c>
      <c r="O4038" s="3">
        <f t="shared" si="324"/>
        <v>5</v>
      </c>
      <c r="P4038" s="2" t="str">
        <f t="shared" si="326"/>
        <v>WD</v>
      </c>
    </row>
    <row r="4039" spans="12:16" x14ac:dyDescent="0.2">
      <c r="L4039" s="99">
        <f t="shared" si="322"/>
        <v>45828</v>
      </c>
      <c r="M4039" s="3">
        <f t="shared" si="325"/>
        <v>6</v>
      </c>
      <c r="N4039" s="3">
        <f t="shared" si="323"/>
        <v>2025</v>
      </c>
      <c r="O4039" s="3">
        <f t="shared" si="324"/>
        <v>6</v>
      </c>
      <c r="P4039" s="2" t="str">
        <f t="shared" si="326"/>
        <v>WD</v>
      </c>
    </row>
    <row r="4040" spans="12:16" x14ac:dyDescent="0.2">
      <c r="L4040" s="99">
        <f t="shared" si="322"/>
        <v>45829</v>
      </c>
      <c r="M4040" s="3">
        <f t="shared" si="325"/>
        <v>6</v>
      </c>
      <c r="N4040" s="3">
        <f t="shared" si="323"/>
        <v>2025</v>
      </c>
      <c r="O4040" s="3">
        <f t="shared" si="324"/>
        <v>7</v>
      </c>
      <c r="P4040" s="2" t="str">
        <f t="shared" si="326"/>
        <v>WE</v>
      </c>
    </row>
    <row r="4041" spans="12:16" x14ac:dyDescent="0.2">
      <c r="L4041" s="99">
        <f t="shared" si="322"/>
        <v>45830</v>
      </c>
      <c r="M4041" s="3">
        <f t="shared" si="325"/>
        <v>6</v>
      </c>
      <c r="N4041" s="3">
        <f t="shared" si="323"/>
        <v>2025</v>
      </c>
      <c r="O4041" s="3">
        <f t="shared" si="324"/>
        <v>1</v>
      </c>
      <c r="P4041" s="2" t="str">
        <f t="shared" si="326"/>
        <v>WE</v>
      </c>
    </row>
    <row r="4042" spans="12:16" x14ac:dyDescent="0.2">
      <c r="L4042" s="99">
        <f t="shared" si="322"/>
        <v>45831</v>
      </c>
      <c r="M4042" s="3">
        <f t="shared" si="325"/>
        <v>6</v>
      </c>
      <c r="N4042" s="3">
        <f t="shared" si="323"/>
        <v>2025</v>
      </c>
      <c r="O4042" s="3">
        <f t="shared" si="324"/>
        <v>2</v>
      </c>
      <c r="P4042" s="2" t="str">
        <f t="shared" si="326"/>
        <v>WD</v>
      </c>
    </row>
    <row r="4043" spans="12:16" x14ac:dyDescent="0.2">
      <c r="L4043" s="99">
        <f t="shared" si="322"/>
        <v>45832</v>
      </c>
      <c r="M4043" s="3">
        <f t="shared" si="325"/>
        <v>6</v>
      </c>
      <c r="N4043" s="3">
        <f t="shared" si="323"/>
        <v>2025</v>
      </c>
      <c r="O4043" s="3">
        <f t="shared" si="324"/>
        <v>3</v>
      </c>
      <c r="P4043" s="2" t="str">
        <f t="shared" si="326"/>
        <v>WD</v>
      </c>
    </row>
    <row r="4044" spans="12:16" x14ac:dyDescent="0.2">
      <c r="L4044" s="99">
        <f t="shared" si="322"/>
        <v>45833</v>
      </c>
      <c r="M4044" s="3">
        <f t="shared" si="325"/>
        <v>6</v>
      </c>
      <c r="N4044" s="3">
        <f t="shared" si="323"/>
        <v>2025</v>
      </c>
      <c r="O4044" s="3">
        <f t="shared" si="324"/>
        <v>4</v>
      </c>
      <c r="P4044" s="2" t="str">
        <f t="shared" si="326"/>
        <v>WD</v>
      </c>
    </row>
    <row r="4045" spans="12:16" x14ac:dyDescent="0.2">
      <c r="L4045" s="99">
        <f t="shared" si="322"/>
        <v>45834</v>
      </c>
      <c r="M4045" s="3">
        <f t="shared" si="325"/>
        <v>6</v>
      </c>
      <c r="N4045" s="3">
        <f t="shared" si="323"/>
        <v>2025</v>
      </c>
      <c r="O4045" s="3">
        <f t="shared" si="324"/>
        <v>5</v>
      </c>
      <c r="P4045" s="2" t="str">
        <f t="shared" si="326"/>
        <v>WD</v>
      </c>
    </row>
    <row r="4046" spans="12:16" x14ac:dyDescent="0.2">
      <c r="L4046" s="99">
        <f t="shared" si="322"/>
        <v>45835</v>
      </c>
      <c r="M4046" s="3">
        <f t="shared" si="325"/>
        <v>6</v>
      </c>
      <c r="N4046" s="3">
        <f t="shared" si="323"/>
        <v>2025</v>
      </c>
      <c r="O4046" s="3">
        <f t="shared" si="324"/>
        <v>6</v>
      </c>
      <c r="P4046" s="2" t="str">
        <f t="shared" si="326"/>
        <v>WD</v>
      </c>
    </row>
    <row r="4047" spans="12:16" x14ac:dyDescent="0.2">
      <c r="L4047" s="99">
        <f t="shared" si="322"/>
        <v>45836</v>
      </c>
      <c r="M4047" s="3">
        <f t="shared" si="325"/>
        <v>6</v>
      </c>
      <c r="N4047" s="3">
        <f t="shared" si="323"/>
        <v>2025</v>
      </c>
      <c r="O4047" s="3">
        <f t="shared" si="324"/>
        <v>7</v>
      </c>
      <c r="P4047" s="2" t="str">
        <f t="shared" si="326"/>
        <v>WE</v>
      </c>
    </row>
    <row r="4048" spans="12:16" x14ac:dyDescent="0.2">
      <c r="L4048" s="99">
        <f t="shared" si="322"/>
        <v>45837</v>
      </c>
      <c r="M4048" s="3">
        <f t="shared" si="325"/>
        <v>6</v>
      </c>
      <c r="N4048" s="3">
        <f t="shared" si="323"/>
        <v>2025</v>
      </c>
      <c r="O4048" s="3">
        <f t="shared" si="324"/>
        <v>1</v>
      </c>
      <c r="P4048" s="2" t="str">
        <f t="shared" si="326"/>
        <v>WE</v>
      </c>
    </row>
    <row r="4049" spans="12:16" x14ac:dyDescent="0.2">
      <c r="L4049" s="99">
        <f t="shared" si="322"/>
        <v>45838</v>
      </c>
      <c r="M4049" s="3">
        <f t="shared" si="325"/>
        <v>6</v>
      </c>
      <c r="N4049" s="3">
        <f t="shared" si="323"/>
        <v>2025</v>
      </c>
      <c r="O4049" s="3">
        <f t="shared" si="324"/>
        <v>2</v>
      </c>
      <c r="P4049" s="2" t="str">
        <f t="shared" si="326"/>
        <v>WD</v>
      </c>
    </row>
    <row r="4050" spans="12:16" x14ac:dyDescent="0.2">
      <c r="L4050" s="99">
        <f t="shared" si="322"/>
        <v>45839</v>
      </c>
      <c r="M4050" s="3">
        <f t="shared" si="325"/>
        <v>7</v>
      </c>
      <c r="N4050" s="3">
        <f t="shared" si="323"/>
        <v>2025</v>
      </c>
      <c r="O4050" s="3">
        <f t="shared" si="324"/>
        <v>3</v>
      </c>
      <c r="P4050" s="2" t="str">
        <f t="shared" si="326"/>
        <v>WD</v>
      </c>
    </row>
    <row r="4051" spans="12:16" x14ac:dyDescent="0.2">
      <c r="L4051" s="99">
        <f t="shared" si="322"/>
        <v>45840</v>
      </c>
      <c r="M4051" s="3">
        <f t="shared" si="325"/>
        <v>7</v>
      </c>
      <c r="N4051" s="3">
        <f t="shared" si="323"/>
        <v>2025</v>
      </c>
      <c r="O4051" s="3">
        <f t="shared" si="324"/>
        <v>4</v>
      </c>
      <c r="P4051" s="2" t="str">
        <f t="shared" si="326"/>
        <v>WD</v>
      </c>
    </row>
    <row r="4052" spans="12:16" x14ac:dyDescent="0.2">
      <c r="L4052" s="99">
        <f t="shared" si="322"/>
        <v>45841</v>
      </c>
      <c r="M4052" s="3">
        <f t="shared" si="325"/>
        <v>7</v>
      </c>
      <c r="N4052" s="3">
        <f t="shared" si="323"/>
        <v>2025</v>
      </c>
      <c r="O4052" s="3">
        <f t="shared" si="324"/>
        <v>5</v>
      </c>
      <c r="P4052" s="2" t="str">
        <f t="shared" si="326"/>
        <v>WD</v>
      </c>
    </row>
    <row r="4053" spans="12:16" x14ac:dyDescent="0.2">
      <c r="L4053" s="99">
        <f t="shared" si="322"/>
        <v>45842</v>
      </c>
      <c r="M4053" s="3">
        <f t="shared" si="325"/>
        <v>7</v>
      </c>
      <c r="N4053" s="3">
        <f t="shared" si="323"/>
        <v>2025</v>
      </c>
      <c r="O4053" s="3">
        <f t="shared" si="324"/>
        <v>6</v>
      </c>
      <c r="P4053" s="2" t="str">
        <f t="shared" si="326"/>
        <v>WD</v>
      </c>
    </row>
    <row r="4054" spans="12:16" x14ac:dyDescent="0.2">
      <c r="L4054" s="99">
        <f t="shared" si="322"/>
        <v>45843</v>
      </c>
      <c r="M4054" s="3">
        <f t="shared" si="325"/>
        <v>7</v>
      </c>
      <c r="N4054" s="3">
        <f t="shared" si="323"/>
        <v>2025</v>
      </c>
      <c r="O4054" s="3">
        <f t="shared" si="324"/>
        <v>7</v>
      </c>
      <c r="P4054" s="2" t="str">
        <f t="shared" si="326"/>
        <v>WE</v>
      </c>
    </row>
    <row r="4055" spans="12:16" x14ac:dyDescent="0.2">
      <c r="L4055" s="99">
        <f t="shared" si="322"/>
        <v>45844</v>
      </c>
      <c r="M4055" s="3">
        <f t="shared" si="325"/>
        <v>7</v>
      </c>
      <c r="N4055" s="3">
        <f t="shared" si="323"/>
        <v>2025</v>
      </c>
      <c r="O4055" s="3">
        <f t="shared" si="324"/>
        <v>1</v>
      </c>
      <c r="P4055" s="2" t="str">
        <f t="shared" si="326"/>
        <v>WE</v>
      </c>
    </row>
    <row r="4056" spans="12:16" x14ac:dyDescent="0.2">
      <c r="L4056" s="99">
        <f t="shared" si="322"/>
        <v>45845</v>
      </c>
      <c r="M4056" s="3">
        <f t="shared" si="325"/>
        <v>7</v>
      </c>
      <c r="N4056" s="3">
        <f t="shared" si="323"/>
        <v>2025</v>
      </c>
      <c r="O4056" s="3">
        <f t="shared" si="324"/>
        <v>2</v>
      </c>
      <c r="P4056" s="2" t="str">
        <f t="shared" si="326"/>
        <v>WD</v>
      </c>
    </row>
    <row r="4057" spans="12:16" x14ac:dyDescent="0.2">
      <c r="L4057" s="99">
        <f t="shared" si="322"/>
        <v>45846</v>
      </c>
      <c r="M4057" s="3">
        <f t="shared" si="325"/>
        <v>7</v>
      </c>
      <c r="N4057" s="3">
        <f t="shared" si="323"/>
        <v>2025</v>
      </c>
      <c r="O4057" s="3">
        <f t="shared" si="324"/>
        <v>3</v>
      </c>
      <c r="P4057" s="2" t="str">
        <f t="shared" si="326"/>
        <v>WD</v>
      </c>
    </row>
    <row r="4058" spans="12:16" x14ac:dyDescent="0.2">
      <c r="L4058" s="99">
        <f t="shared" si="322"/>
        <v>45847</v>
      </c>
      <c r="M4058" s="3">
        <f t="shared" si="325"/>
        <v>7</v>
      </c>
      <c r="N4058" s="3">
        <f t="shared" si="323"/>
        <v>2025</v>
      </c>
      <c r="O4058" s="3">
        <f t="shared" si="324"/>
        <v>4</v>
      </c>
      <c r="P4058" s="2" t="str">
        <f t="shared" si="326"/>
        <v>WD</v>
      </c>
    </row>
    <row r="4059" spans="12:16" x14ac:dyDescent="0.2">
      <c r="L4059" s="99">
        <f t="shared" si="322"/>
        <v>45848</v>
      </c>
      <c r="M4059" s="3">
        <f t="shared" si="325"/>
        <v>7</v>
      </c>
      <c r="N4059" s="3">
        <f t="shared" si="323"/>
        <v>2025</v>
      </c>
      <c r="O4059" s="3">
        <f t="shared" si="324"/>
        <v>5</v>
      </c>
      <c r="P4059" s="2" t="str">
        <f t="shared" si="326"/>
        <v>WD</v>
      </c>
    </row>
    <row r="4060" spans="12:16" x14ac:dyDescent="0.2">
      <c r="L4060" s="99">
        <f t="shared" si="322"/>
        <v>45849</v>
      </c>
      <c r="M4060" s="3">
        <f t="shared" si="325"/>
        <v>7</v>
      </c>
      <c r="N4060" s="3">
        <f t="shared" si="323"/>
        <v>2025</v>
      </c>
      <c r="O4060" s="3">
        <f t="shared" si="324"/>
        <v>6</v>
      </c>
      <c r="P4060" s="2" t="str">
        <f t="shared" si="326"/>
        <v>WD</v>
      </c>
    </row>
    <row r="4061" spans="12:16" x14ac:dyDescent="0.2">
      <c r="L4061" s="99">
        <f t="shared" si="322"/>
        <v>45850</v>
      </c>
      <c r="M4061" s="3">
        <f t="shared" si="325"/>
        <v>7</v>
      </c>
      <c r="N4061" s="3">
        <f t="shared" si="323"/>
        <v>2025</v>
      </c>
      <c r="O4061" s="3">
        <f t="shared" si="324"/>
        <v>7</v>
      </c>
      <c r="P4061" s="2" t="str">
        <f t="shared" si="326"/>
        <v>WE</v>
      </c>
    </row>
    <row r="4062" spans="12:16" x14ac:dyDescent="0.2">
      <c r="L4062" s="99">
        <f t="shared" si="322"/>
        <v>45851</v>
      </c>
      <c r="M4062" s="3">
        <f t="shared" si="325"/>
        <v>7</v>
      </c>
      <c r="N4062" s="3">
        <f t="shared" si="323"/>
        <v>2025</v>
      </c>
      <c r="O4062" s="3">
        <f t="shared" si="324"/>
        <v>1</v>
      </c>
      <c r="P4062" s="2" t="str">
        <f t="shared" si="326"/>
        <v>WE</v>
      </c>
    </row>
    <row r="4063" spans="12:16" x14ac:dyDescent="0.2">
      <c r="L4063" s="99">
        <f t="shared" si="322"/>
        <v>45852</v>
      </c>
      <c r="M4063" s="3">
        <f t="shared" si="325"/>
        <v>7</v>
      </c>
      <c r="N4063" s="3">
        <f t="shared" si="323"/>
        <v>2025</v>
      </c>
      <c r="O4063" s="3">
        <f t="shared" si="324"/>
        <v>2</v>
      </c>
      <c r="P4063" s="2" t="str">
        <f t="shared" si="326"/>
        <v>WD</v>
      </c>
    </row>
    <row r="4064" spans="12:16" x14ac:dyDescent="0.2">
      <c r="L4064" s="99">
        <f t="shared" si="322"/>
        <v>45853</v>
      </c>
      <c r="M4064" s="3">
        <f t="shared" si="325"/>
        <v>7</v>
      </c>
      <c r="N4064" s="3">
        <f t="shared" si="323"/>
        <v>2025</v>
      </c>
      <c r="O4064" s="3">
        <f t="shared" si="324"/>
        <v>3</v>
      </c>
      <c r="P4064" s="2" t="str">
        <f t="shared" si="326"/>
        <v>WD</v>
      </c>
    </row>
    <row r="4065" spans="12:16" x14ac:dyDescent="0.2">
      <c r="L4065" s="99">
        <f t="shared" si="322"/>
        <v>45854</v>
      </c>
      <c r="M4065" s="3">
        <f t="shared" si="325"/>
        <v>7</v>
      </c>
      <c r="N4065" s="3">
        <f t="shared" si="323"/>
        <v>2025</v>
      </c>
      <c r="O4065" s="3">
        <f t="shared" si="324"/>
        <v>4</v>
      </c>
      <c r="P4065" s="2" t="str">
        <f t="shared" si="326"/>
        <v>WD</v>
      </c>
    </row>
    <row r="4066" spans="12:16" x14ac:dyDescent="0.2">
      <c r="L4066" s="99">
        <f t="shared" si="322"/>
        <v>45855</v>
      </c>
      <c r="M4066" s="3">
        <f t="shared" si="325"/>
        <v>7</v>
      </c>
      <c r="N4066" s="3">
        <f t="shared" si="323"/>
        <v>2025</v>
      </c>
      <c r="O4066" s="3">
        <f t="shared" si="324"/>
        <v>5</v>
      </c>
      <c r="P4066" s="2" t="str">
        <f t="shared" si="326"/>
        <v>WD</v>
      </c>
    </row>
    <row r="4067" spans="12:16" x14ac:dyDescent="0.2">
      <c r="L4067" s="99">
        <f t="shared" si="322"/>
        <v>45856</v>
      </c>
      <c r="M4067" s="3">
        <f t="shared" si="325"/>
        <v>7</v>
      </c>
      <c r="N4067" s="3">
        <f t="shared" si="323"/>
        <v>2025</v>
      </c>
      <c r="O4067" s="3">
        <f t="shared" si="324"/>
        <v>6</v>
      </c>
      <c r="P4067" s="2" t="str">
        <f t="shared" si="326"/>
        <v>WD</v>
      </c>
    </row>
    <row r="4068" spans="12:16" x14ac:dyDescent="0.2">
      <c r="L4068" s="99">
        <f t="shared" si="322"/>
        <v>45857</v>
      </c>
      <c r="M4068" s="3">
        <f t="shared" si="325"/>
        <v>7</v>
      </c>
      <c r="N4068" s="3">
        <f t="shared" si="323"/>
        <v>2025</v>
      </c>
      <c r="O4068" s="3">
        <f t="shared" si="324"/>
        <v>7</v>
      </c>
      <c r="P4068" s="2" t="str">
        <f t="shared" si="326"/>
        <v>WE</v>
      </c>
    </row>
    <row r="4069" spans="12:16" x14ac:dyDescent="0.2">
      <c r="L4069" s="99">
        <f t="shared" si="322"/>
        <v>45858</v>
      </c>
      <c r="M4069" s="3">
        <f t="shared" si="325"/>
        <v>7</v>
      </c>
      <c r="N4069" s="3">
        <f t="shared" si="323"/>
        <v>2025</v>
      </c>
      <c r="O4069" s="3">
        <f t="shared" si="324"/>
        <v>1</v>
      </c>
      <c r="P4069" s="2" t="str">
        <f t="shared" si="326"/>
        <v>WE</v>
      </c>
    </row>
    <row r="4070" spans="12:16" x14ac:dyDescent="0.2">
      <c r="L4070" s="99">
        <f t="shared" si="322"/>
        <v>45859</v>
      </c>
      <c r="M4070" s="3">
        <f t="shared" si="325"/>
        <v>7</v>
      </c>
      <c r="N4070" s="3">
        <f t="shared" si="323"/>
        <v>2025</v>
      </c>
      <c r="O4070" s="3">
        <f t="shared" si="324"/>
        <v>2</v>
      </c>
      <c r="P4070" s="2" t="str">
        <f t="shared" si="326"/>
        <v>WD</v>
      </c>
    </row>
    <row r="4071" spans="12:16" x14ac:dyDescent="0.2">
      <c r="L4071" s="99">
        <f t="shared" si="322"/>
        <v>45860</v>
      </c>
      <c r="M4071" s="3">
        <f t="shared" si="325"/>
        <v>7</v>
      </c>
      <c r="N4071" s="3">
        <f t="shared" si="323"/>
        <v>2025</v>
      </c>
      <c r="O4071" s="3">
        <f t="shared" si="324"/>
        <v>3</v>
      </c>
      <c r="P4071" s="2" t="str">
        <f t="shared" si="326"/>
        <v>WD</v>
      </c>
    </row>
    <row r="4072" spans="12:16" x14ac:dyDescent="0.2">
      <c r="L4072" s="99">
        <f t="shared" si="322"/>
        <v>45861</v>
      </c>
      <c r="M4072" s="3">
        <f t="shared" si="325"/>
        <v>7</v>
      </c>
      <c r="N4072" s="3">
        <f t="shared" si="323"/>
        <v>2025</v>
      </c>
      <c r="O4072" s="3">
        <f t="shared" si="324"/>
        <v>4</v>
      </c>
      <c r="P4072" s="2" t="str">
        <f t="shared" si="326"/>
        <v>WD</v>
      </c>
    </row>
    <row r="4073" spans="12:16" x14ac:dyDescent="0.2">
      <c r="L4073" s="99">
        <f t="shared" si="322"/>
        <v>45862</v>
      </c>
      <c r="M4073" s="3">
        <f t="shared" si="325"/>
        <v>7</v>
      </c>
      <c r="N4073" s="3">
        <f t="shared" si="323"/>
        <v>2025</v>
      </c>
      <c r="O4073" s="3">
        <f t="shared" si="324"/>
        <v>5</v>
      </c>
      <c r="P4073" s="2" t="str">
        <f t="shared" si="326"/>
        <v>WD</v>
      </c>
    </row>
    <row r="4074" spans="12:16" x14ac:dyDescent="0.2">
      <c r="L4074" s="99">
        <f t="shared" si="322"/>
        <v>45863</v>
      </c>
      <c r="M4074" s="3">
        <f t="shared" si="325"/>
        <v>7</v>
      </c>
      <c r="N4074" s="3">
        <f t="shared" si="323"/>
        <v>2025</v>
      </c>
      <c r="O4074" s="3">
        <f t="shared" si="324"/>
        <v>6</v>
      </c>
      <c r="P4074" s="2" t="str">
        <f t="shared" si="326"/>
        <v>WD</v>
      </c>
    </row>
    <row r="4075" spans="12:16" x14ac:dyDescent="0.2">
      <c r="L4075" s="99">
        <f t="shared" si="322"/>
        <v>45864</v>
      </c>
      <c r="M4075" s="3">
        <f t="shared" si="325"/>
        <v>7</v>
      </c>
      <c r="N4075" s="3">
        <f t="shared" si="323"/>
        <v>2025</v>
      </c>
      <c r="O4075" s="3">
        <f t="shared" si="324"/>
        <v>7</v>
      </c>
      <c r="P4075" s="2" t="str">
        <f t="shared" si="326"/>
        <v>WE</v>
      </c>
    </row>
    <row r="4076" spans="12:16" x14ac:dyDescent="0.2">
      <c r="L4076" s="99">
        <f t="shared" si="322"/>
        <v>45865</v>
      </c>
      <c r="M4076" s="3">
        <f t="shared" si="325"/>
        <v>7</v>
      </c>
      <c r="N4076" s="3">
        <f t="shared" si="323"/>
        <v>2025</v>
      </c>
      <c r="O4076" s="3">
        <f t="shared" si="324"/>
        <v>1</v>
      </c>
      <c r="P4076" s="2" t="str">
        <f t="shared" si="326"/>
        <v>WE</v>
      </c>
    </row>
    <row r="4077" spans="12:16" x14ac:dyDescent="0.2">
      <c r="L4077" s="99">
        <f t="shared" si="322"/>
        <v>45866</v>
      </c>
      <c r="M4077" s="3">
        <f t="shared" si="325"/>
        <v>7</v>
      </c>
      <c r="N4077" s="3">
        <f t="shared" si="323"/>
        <v>2025</v>
      </c>
      <c r="O4077" s="3">
        <f t="shared" si="324"/>
        <v>2</v>
      </c>
      <c r="P4077" s="2" t="str">
        <f t="shared" si="326"/>
        <v>WD</v>
      </c>
    </row>
    <row r="4078" spans="12:16" x14ac:dyDescent="0.2">
      <c r="L4078" s="99">
        <f t="shared" si="322"/>
        <v>45867</v>
      </c>
      <c r="M4078" s="3">
        <f t="shared" si="325"/>
        <v>7</v>
      </c>
      <c r="N4078" s="3">
        <f t="shared" si="323"/>
        <v>2025</v>
      </c>
      <c r="O4078" s="3">
        <f t="shared" si="324"/>
        <v>3</v>
      </c>
      <c r="P4078" s="2" t="str">
        <f t="shared" si="326"/>
        <v>WD</v>
      </c>
    </row>
    <row r="4079" spans="12:16" x14ac:dyDescent="0.2">
      <c r="L4079" s="99">
        <f t="shared" si="322"/>
        <v>45868</v>
      </c>
      <c r="M4079" s="3">
        <f t="shared" si="325"/>
        <v>7</v>
      </c>
      <c r="N4079" s="3">
        <f t="shared" si="323"/>
        <v>2025</v>
      </c>
      <c r="O4079" s="3">
        <f t="shared" si="324"/>
        <v>4</v>
      </c>
      <c r="P4079" s="2" t="str">
        <f t="shared" si="326"/>
        <v>WD</v>
      </c>
    </row>
    <row r="4080" spans="12:16" x14ac:dyDescent="0.2">
      <c r="L4080" s="99">
        <f t="shared" si="322"/>
        <v>45869</v>
      </c>
      <c r="M4080" s="3">
        <f t="shared" si="325"/>
        <v>7</v>
      </c>
      <c r="N4080" s="3">
        <f t="shared" si="323"/>
        <v>2025</v>
      </c>
      <c r="O4080" s="3">
        <f t="shared" si="324"/>
        <v>5</v>
      </c>
      <c r="P4080" s="2" t="str">
        <f t="shared" si="326"/>
        <v>WD</v>
      </c>
    </row>
    <row r="4081" spans="12:16" x14ac:dyDescent="0.2">
      <c r="L4081" s="99">
        <f t="shared" si="322"/>
        <v>45870</v>
      </c>
      <c r="M4081" s="3">
        <f t="shared" si="325"/>
        <v>8</v>
      </c>
      <c r="N4081" s="3">
        <f t="shared" si="323"/>
        <v>2025</v>
      </c>
      <c r="O4081" s="3">
        <f t="shared" si="324"/>
        <v>6</v>
      </c>
      <c r="P4081" s="2" t="str">
        <f t="shared" si="326"/>
        <v>WD</v>
      </c>
    </row>
    <row r="4082" spans="12:16" x14ac:dyDescent="0.2">
      <c r="L4082" s="99">
        <f t="shared" si="322"/>
        <v>45871</v>
      </c>
      <c r="M4082" s="3">
        <f t="shared" si="325"/>
        <v>8</v>
      </c>
      <c r="N4082" s="3">
        <f t="shared" si="323"/>
        <v>2025</v>
      </c>
      <c r="O4082" s="3">
        <f t="shared" si="324"/>
        <v>7</v>
      </c>
      <c r="P4082" s="2" t="str">
        <f t="shared" si="326"/>
        <v>WE</v>
      </c>
    </row>
    <row r="4083" spans="12:16" x14ac:dyDescent="0.2">
      <c r="L4083" s="99">
        <f t="shared" si="322"/>
        <v>45872</v>
      </c>
      <c r="M4083" s="3">
        <f t="shared" si="325"/>
        <v>8</v>
      </c>
      <c r="N4083" s="3">
        <f t="shared" si="323"/>
        <v>2025</v>
      </c>
      <c r="O4083" s="3">
        <f t="shared" si="324"/>
        <v>1</v>
      </c>
      <c r="P4083" s="2" t="str">
        <f t="shared" si="326"/>
        <v>WE</v>
      </c>
    </row>
    <row r="4084" spans="12:16" x14ac:dyDescent="0.2">
      <c r="L4084" s="99">
        <f t="shared" ref="L4084:L4147" si="327">+L4083+1</f>
        <v>45873</v>
      </c>
      <c r="M4084" s="3">
        <f t="shared" si="325"/>
        <v>8</v>
      </c>
      <c r="N4084" s="3">
        <f t="shared" si="323"/>
        <v>2025</v>
      </c>
      <c r="O4084" s="3">
        <f t="shared" si="324"/>
        <v>2</v>
      </c>
      <c r="P4084" s="2" t="str">
        <f t="shared" si="326"/>
        <v>WD</v>
      </c>
    </row>
    <row r="4085" spans="12:16" x14ac:dyDescent="0.2">
      <c r="L4085" s="99">
        <f t="shared" si="327"/>
        <v>45874</v>
      </c>
      <c r="M4085" s="3">
        <f t="shared" si="325"/>
        <v>8</v>
      </c>
      <c r="N4085" s="3">
        <f t="shared" si="323"/>
        <v>2025</v>
      </c>
      <c r="O4085" s="3">
        <f t="shared" si="324"/>
        <v>3</v>
      </c>
      <c r="P4085" s="2" t="str">
        <f t="shared" si="326"/>
        <v>WD</v>
      </c>
    </row>
    <row r="4086" spans="12:16" x14ac:dyDescent="0.2">
      <c r="L4086" s="99">
        <f t="shared" si="327"/>
        <v>45875</v>
      </c>
      <c r="M4086" s="3">
        <f t="shared" si="325"/>
        <v>8</v>
      </c>
      <c r="N4086" s="3">
        <f t="shared" si="323"/>
        <v>2025</v>
      </c>
      <c r="O4086" s="3">
        <f t="shared" si="324"/>
        <v>4</v>
      </c>
      <c r="P4086" s="2" t="str">
        <f t="shared" si="326"/>
        <v>WD</v>
      </c>
    </row>
    <row r="4087" spans="12:16" x14ac:dyDescent="0.2">
      <c r="L4087" s="99">
        <f t="shared" si="327"/>
        <v>45876</v>
      </c>
      <c r="M4087" s="3">
        <f t="shared" si="325"/>
        <v>8</v>
      </c>
      <c r="N4087" s="3">
        <f t="shared" si="323"/>
        <v>2025</v>
      </c>
      <c r="O4087" s="3">
        <f t="shared" si="324"/>
        <v>5</v>
      </c>
      <c r="P4087" s="2" t="str">
        <f t="shared" si="326"/>
        <v>WD</v>
      </c>
    </row>
    <row r="4088" spans="12:16" x14ac:dyDescent="0.2">
      <c r="L4088" s="99">
        <f t="shared" si="327"/>
        <v>45877</v>
      </c>
      <c r="M4088" s="3">
        <f t="shared" si="325"/>
        <v>8</v>
      </c>
      <c r="N4088" s="3">
        <f t="shared" si="323"/>
        <v>2025</v>
      </c>
      <c r="O4088" s="3">
        <f t="shared" si="324"/>
        <v>6</v>
      </c>
      <c r="P4088" s="2" t="str">
        <f t="shared" si="326"/>
        <v>WD</v>
      </c>
    </row>
    <row r="4089" spans="12:16" x14ac:dyDescent="0.2">
      <c r="L4089" s="99">
        <f t="shared" si="327"/>
        <v>45878</v>
      </c>
      <c r="M4089" s="3">
        <f t="shared" si="325"/>
        <v>8</v>
      </c>
      <c r="N4089" s="3">
        <f t="shared" si="323"/>
        <v>2025</v>
      </c>
      <c r="O4089" s="3">
        <f t="shared" si="324"/>
        <v>7</v>
      </c>
      <c r="P4089" s="2" t="str">
        <f t="shared" si="326"/>
        <v>WE</v>
      </c>
    </row>
    <row r="4090" spans="12:16" x14ac:dyDescent="0.2">
      <c r="L4090" s="99">
        <f t="shared" si="327"/>
        <v>45879</v>
      </c>
      <c r="M4090" s="3">
        <f t="shared" si="325"/>
        <v>8</v>
      </c>
      <c r="N4090" s="3">
        <f t="shared" si="323"/>
        <v>2025</v>
      </c>
      <c r="O4090" s="3">
        <f t="shared" si="324"/>
        <v>1</v>
      </c>
      <c r="P4090" s="2" t="str">
        <f t="shared" si="326"/>
        <v>WE</v>
      </c>
    </row>
    <row r="4091" spans="12:16" x14ac:dyDescent="0.2">
      <c r="L4091" s="99">
        <f t="shared" si="327"/>
        <v>45880</v>
      </c>
      <c r="M4091" s="3">
        <f t="shared" si="325"/>
        <v>8</v>
      </c>
      <c r="N4091" s="3">
        <f t="shared" si="323"/>
        <v>2025</v>
      </c>
      <c r="O4091" s="3">
        <f t="shared" si="324"/>
        <v>2</v>
      </c>
      <c r="P4091" s="2" t="str">
        <f t="shared" si="326"/>
        <v>WD</v>
      </c>
    </row>
    <row r="4092" spans="12:16" x14ac:dyDescent="0.2">
      <c r="L4092" s="99">
        <f t="shared" si="327"/>
        <v>45881</v>
      </c>
      <c r="M4092" s="3">
        <f t="shared" si="325"/>
        <v>8</v>
      </c>
      <c r="N4092" s="3">
        <f t="shared" si="323"/>
        <v>2025</v>
      </c>
      <c r="O4092" s="3">
        <f t="shared" si="324"/>
        <v>3</v>
      </c>
      <c r="P4092" s="2" t="str">
        <f t="shared" si="326"/>
        <v>WD</v>
      </c>
    </row>
    <row r="4093" spans="12:16" x14ac:dyDescent="0.2">
      <c r="L4093" s="99">
        <f t="shared" si="327"/>
        <v>45882</v>
      </c>
      <c r="M4093" s="3">
        <f t="shared" si="325"/>
        <v>8</v>
      </c>
      <c r="N4093" s="3">
        <f t="shared" si="323"/>
        <v>2025</v>
      </c>
      <c r="O4093" s="3">
        <f t="shared" si="324"/>
        <v>4</v>
      </c>
      <c r="P4093" s="2" t="str">
        <f t="shared" si="326"/>
        <v>WD</v>
      </c>
    </row>
    <row r="4094" spans="12:16" x14ac:dyDescent="0.2">
      <c r="L4094" s="99">
        <f t="shared" si="327"/>
        <v>45883</v>
      </c>
      <c r="M4094" s="3">
        <f t="shared" si="325"/>
        <v>8</v>
      </c>
      <c r="N4094" s="3">
        <f t="shared" si="323"/>
        <v>2025</v>
      </c>
      <c r="O4094" s="3">
        <f t="shared" si="324"/>
        <v>5</v>
      </c>
      <c r="P4094" s="2" t="str">
        <f t="shared" si="326"/>
        <v>WD</v>
      </c>
    </row>
    <row r="4095" spans="12:16" x14ac:dyDescent="0.2">
      <c r="L4095" s="99">
        <f t="shared" si="327"/>
        <v>45884</v>
      </c>
      <c r="M4095" s="3">
        <f t="shared" si="325"/>
        <v>8</v>
      </c>
      <c r="N4095" s="3">
        <f t="shared" ref="N4095:N4158" si="328">YEAR(L4095)</f>
        <v>2025</v>
      </c>
      <c r="O4095" s="3">
        <f t="shared" ref="O4095:O4158" si="329">WEEKDAY(L4095)</f>
        <v>6</v>
      </c>
      <c r="P4095" s="2" t="str">
        <f t="shared" si="326"/>
        <v>WD</v>
      </c>
    </row>
    <row r="4096" spans="12:16" x14ac:dyDescent="0.2">
      <c r="L4096" s="99">
        <f t="shared" si="327"/>
        <v>45885</v>
      </c>
      <c r="M4096" s="3">
        <f t="shared" si="325"/>
        <v>8</v>
      </c>
      <c r="N4096" s="3">
        <f t="shared" si="328"/>
        <v>2025</v>
      </c>
      <c r="O4096" s="3">
        <f t="shared" si="329"/>
        <v>7</v>
      </c>
      <c r="P4096" s="2" t="str">
        <f t="shared" si="326"/>
        <v>WE</v>
      </c>
    </row>
    <row r="4097" spans="12:16" x14ac:dyDescent="0.2">
      <c r="L4097" s="99">
        <f t="shared" si="327"/>
        <v>45886</v>
      </c>
      <c r="M4097" s="3">
        <f t="shared" si="325"/>
        <v>8</v>
      </c>
      <c r="N4097" s="3">
        <f t="shared" si="328"/>
        <v>2025</v>
      </c>
      <c r="O4097" s="3">
        <f t="shared" si="329"/>
        <v>1</v>
      </c>
      <c r="P4097" s="2" t="str">
        <f t="shared" si="326"/>
        <v>WE</v>
      </c>
    </row>
    <row r="4098" spans="12:16" x14ac:dyDescent="0.2">
      <c r="L4098" s="99">
        <f t="shared" si="327"/>
        <v>45887</v>
      </c>
      <c r="M4098" s="3">
        <f t="shared" si="325"/>
        <v>8</v>
      </c>
      <c r="N4098" s="3">
        <f t="shared" si="328"/>
        <v>2025</v>
      </c>
      <c r="O4098" s="3">
        <f t="shared" si="329"/>
        <v>2</v>
      </c>
      <c r="P4098" s="2" t="str">
        <f t="shared" si="326"/>
        <v>WD</v>
      </c>
    </row>
    <row r="4099" spans="12:16" x14ac:dyDescent="0.2">
      <c r="L4099" s="99">
        <f t="shared" si="327"/>
        <v>45888</v>
      </c>
      <c r="M4099" s="3">
        <f t="shared" ref="M4099:M4162" si="330">MONTH(L4099)</f>
        <v>8</v>
      </c>
      <c r="N4099" s="3">
        <f t="shared" si="328"/>
        <v>2025</v>
      </c>
      <c r="O4099" s="3">
        <f t="shared" si="329"/>
        <v>3</v>
      </c>
      <c r="P4099" s="2" t="str">
        <f t="shared" ref="P4099:P4162" si="331">IF(O4099=1,"WE",IF(O4099=7,"WE","WD"))</f>
        <v>WD</v>
      </c>
    </row>
    <row r="4100" spans="12:16" x14ac:dyDescent="0.2">
      <c r="L4100" s="99">
        <f t="shared" si="327"/>
        <v>45889</v>
      </c>
      <c r="M4100" s="3">
        <f t="shared" si="330"/>
        <v>8</v>
      </c>
      <c r="N4100" s="3">
        <f t="shared" si="328"/>
        <v>2025</v>
      </c>
      <c r="O4100" s="3">
        <f t="shared" si="329"/>
        <v>4</v>
      </c>
      <c r="P4100" s="2" t="str">
        <f t="shared" si="331"/>
        <v>WD</v>
      </c>
    </row>
    <row r="4101" spans="12:16" x14ac:dyDescent="0.2">
      <c r="L4101" s="99">
        <f t="shared" si="327"/>
        <v>45890</v>
      </c>
      <c r="M4101" s="3">
        <f t="shared" si="330"/>
        <v>8</v>
      </c>
      <c r="N4101" s="3">
        <f t="shared" si="328"/>
        <v>2025</v>
      </c>
      <c r="O4101" s="3">
        <f t="shared" si="329"/>
        <v>5</v>
      </c>
      <c r="P4101" s="2" t="str">
        <f t="shared" si="331"/>
        <v>WD</v>
      </c>
    </row>
    <row r="4102" spans="12:16" x14ac:dyDescent="0.2">
      <c r="L4102" s="99">
        <f t="shared" si="327"/>
        <v>45891</v>
      </c>
      <c r="M4102" s="3">
        <f t="shared" si="330"/>
        <v>8</v>
      </c>
      <c r="N4102" s="3">
        <f t="shared" si="328"/>
        <v>2025</v>
      </c>
      <c r="O4102" s="3">
        <f t="shared" si="329"/>
        <v>6</v>
      </c>
      <c r="P4102" s="2" t="str">
        <f t="shared" si="331"/>
        <v>WD</v>
      </c>
    </row>
    <row r="4103" spans="12:16" x14ac:dyDescent="0.2">
      <c r="L4103" s="99">
        <f t="shared" si="327"/>
        <v>45892</v>
      </c>
      <c r="M4103" s="3">
        <f t="shared" si="330"/>
        <v>8</v>
      </c>
      <c r="N4103" s="3">
        <f t="shared" si="328"/>
        <v>2025</v>
      </c>
      <c r="O4103" s="3">
        <f t="shared" si="329"/>
        <v>7</v>
      </c>
      <c r="P4103" s="2" t="str">
        <f t="shared" si="331"/>
        <v>WE</v>
      </c>
    </row>
    <row r="4104" spans="12:16" x14ac:dyDescent="0.2">
      <c r="L4104" s="99">
        <f t="shared" si="327"/>
        <v>45893</v>
      </c>
      <c r="M4104" s="3">
        <f t="shared" si="330"/>
        <v>8</v>
      </c>
      <c r="N4104" s="3">
        <f t="shared" si="328"/>
        <v>2025</v>
      </c>
      <c r="O4104" s="3">
        <f t="shared" si="329"/>
        <v>1</v>
      </c>
      <c r="P4104" s="2" t="str">
        <f t="shared" si="331"/>
        <v>WE</v>
      </c>
    </row>
    <row r="4105" spans="12:16" x14ac:dyDescent="0.2">
      <c r="L4105" s="99">
        <f t="shared" si="327"/>
        <v>45894</v>
      </c>
      <c r="M4105" s="3">
        <f t="shared" si="330"/>
        <v>8</v>
      </c>
      <c r="N4105" s="3">
        <f t="shared" si="328"/>
        <v>2025</v>
      </c>
      <c r="O4105" s="3">
        <f t="shared" si="329"/>
        <v>2</v>
      </c>
      <c r="P4105" s="2" t="str">
        <f t="shared" si="331"/>
        <v>WD</v>
      </c>
    </row>
    <row r="4106" spans="12:16" x14ac:dyDescent="0.2">
      <c r="L4106" s="99">
        <f t="shared" si="327"/>
        <v>45895</v>
      </c>
      <c r="M4106" s="3">
        <f t="shared" si="330"/>
        <v>8</v>
      </c>
      <c r="N4106" s="3">
        <f t="shared" si="328"/>
        <v>2025</v>
      </c>
      <c r="O4106" s="3">
        <f t="shared" si="329"/>
        <v>3</v>
      </c>
      <c r="P4106" s="2" t="str">
        <f t="shared" si="331"/>
        <v>WD</v>
      </c>
    </row>
    <row r="4107" spans="12:16" x14ac:dyDescent="0.2">
      <c r="L4107" s="99">
        <f t="shared" si="327"/>
        <v>45896</v>
      </c>
      <c r="M4107" s="3">
        <f t="shared" si="330"/>
        <v>8</v>
      </c>
      <c r="N4107" s="3">
        <f t="shared" si="328"/>
        <v>2025</v>
      </c>
      <c r="O4107" s="3">
        <f t="shared" si="329"/>
        <v>4</v>
      </c>
      <c r="P4107" s="2" t="str">
        <f t="shared" si="331"/>
        <v>WD</v>
      </c>
    </row>
    <row r="4108" spans="12:16" x14ac:dyDescent="0.2">
      <c r="L4108" s="99">
        <f t="shared" si="327"/>
        <v>45897</v>
      </c>
      <c r="M4108" s="3">
        <f t="shared" si="330"/>
        <v>8</v>
      </c>
      <c r="N4108" s="3">
        <f t="shared" si="328"/>
        <v>2025</v>
      </c>
      <c r="O4108" s="3">
        <f t="shared" si="329"/>
        <v>5</v>
      </c>
      <c r="P4108" s="2" t="str">
        <f t="shared" si="331"/>
        <v>WD</v>
      </c>
    </row>
    <row r="4109" spans="12:16" x14ac:dyDescent="0.2">
      <c r="L4109" s="99">
        <f t="shared" si="327"/>
        <v>45898</v>
      </c>
      <c r="M4109" s="3">
        <f t="shared" si="330"/>
        <v>8</v>
      </c>
      <c r="N4109" s="3">
        <f t="shared" si="328"/>
        <v>2025</v>
      </c>
      <c r="O4109" s="3">
        <f t="shared" si="329"/>
        <v>6</v>
      </c>
      <c r="P4109" s="2" t="str">
        <f t="shared" si="331"/>
        <v>WD</v>
      </c>
    </row>
    <row r="4110" spans="12:16" x14ac:dyDescent="0.2">
      <c r="L4110" s="99">
        <f t="shared" si="327"/>
        <v>45899</v>
      </c>
      <c r="M4110" s="3">
        <f t="shared" si="330"/>
        <v>8</v>
      </c>
      <c r="N4110" s="3">
        <f t="shared" si="328"/>
        <v>2025</v>
      </c>
      <c r="O4110" s="3">
        <f t="shared" si="329"/>
        <v>7</v>
      </c>
      <c r="P4110" s="2" t="str">
        <f t="shared" si="331"/>
        <v>WE</v>
      </c>
    </row>
    <row r="4111" spans="12:16" x14ac:dyDescent="0.2">
      <c r="L4111" s="99">
        <f t="shared" si="327"/>
        <v>45900</v>
      </c>
      <c r="M4111" s="3">
        <f t="shared" si="330"/>
        <v>8</v>
      </c>
      <c r="N4111" s="3">
        <f t="shared" si="328"/>
        <v>2025</v>
      </c>
      <c r="O4111" s="3">
        <f t="shared" si="329"/>
        <v>1</v>
      </c>
      <c r="P4111" s="2" t="str">
        <f t="shared" si="331"/>
        <v>WE</v>
      </c>
    </row>
    <row r="4112" spans="12:16" x14ac:dyDescent="0.2">
      <c r="L4112" s="99">
        <f t="shared" si="327"/>
        <v>45901</v>
      </c>
      <c r="M4112" s="3">
        <f t="shared" si="330"/>
        <v>9</v>
      </c>
      <c r="N4112" s="3">
        <f t="shared" si="328"/>
        <v>2025</v>
      </c>
      <c r="O4112" s="3">
        <f t="shared" si="329"/>
        <v>2</v>
      </c>
      <c r="P4112" s="2" t="str">
        <f t="shared" si="331"/>
        <v>WD</v>
      </c>
    </row>
    <row r="4113" spans="12:16" x14ac:dyDescent="0.2">
      <c r="L4113" s="99">
        <f t="shared" si="327"/>
        <v>45902</v>
      </c>
      <c r="M4113" s="3">
        <f t="shared" si="330"/>
        <v>9</v>
      </c>
      <c r="N4113" s="3">
        <f t="shared" si="328"/>
        <v>2025</v>
      </c>
      <c r="O4113" s="3">
        <f t="shared" si="329"/>
        <v>3</v>
      </c>
      <c r="P4113" s="2" t="str">
        <f t="shared" si="331"/>
        <v>WD</v>
      </c>
    </row>
    <row r="4114" spans="12:16" x14ac:dyDescent="0.2">
      <c r="L4114" s="99">
        <f t="shared" si="327"/>
        <v>45903</v>
      </c>
      <c r="M4114" s="3">
        <f t="shared" si="330"/>
        <v>9</v>
      </c>
      <c r="N4114" s="3">
        <f t="shared" si="328"/>
        <v>2025</v>
      </c>
      <c r="O4114" s="3">
        <f t="shared" si="329"/>
        <v>4</v>
      </c>
      <c r="P4114" s="2" t="str">
        <f t="shared" si="331"/>
        <v>WD</v>
      </c>
    </row>
    <row r="4115" spans="12:16" x14ac:dyDescent="0.2">
      <c r="L4115" s="99">
        <f t="shared" si="327"/>
        <v>45904</v>
      </c>
      <c r="M4115" s="3">
        <f t="shared" si="330"/>
        <v>9</v>
      </c>
      <c r="N4115" s="3">
        <f t="shared" si="328"/>
        <v>2025</v>
      </c>
      <c r="O4115" s="3">
        <f t="shared" si="329"/>
        <v>5</v>
      </c>
      <c r="P4115" s="2" t="str">
        <f t="shared" si="331"/>
        <v>WD</v>
      </c>
    </row>
    <row r="4116" spans="12:16" x14ac:dyDescent="0.2">
      <c r="L4116" s="99">
        <f t="shared" si="327"/>
        <v>45905</v>
      </c>
      <c r="M4116" s="3">
        <f t="shared" si="330"/>
        <v>9</v>
      </c>
      <c r="N4116" s="3">
        <f t="shared" si="328"/>
        <v>2025</v>
      </c>
      <c r="O4116" s="3">
        <f t="shared" si="329"/>
        <v>6</v>
      </c>
      <c r="P4116" s="2" t="str">
        <f t="shared" si="331"/>
        <v>WD</v>
      </c>
    </row>
    <row r="4117" spans="12:16" x14ac:dyDescent="0.2">
      <c r="L4117" s="99">
        <f t="shared" si="327"/>
        <v>45906</v>
      </c>
      <c r="M4117" s="3">
        <f t="shared" si="330"/>
        <v>9</v>
      </c>
      <c r="N4117" s="3">
        <f t="shared" si="328"/>
        <v>2025</v>
      </c>
      <c r="O4117" s="3">
        <f t="shared" si="329"/>
        <v>7</v>
      </c>
      <c r="P4117" s="2" t="str">
        <f t="shared" si="331"/>
        <v>WE</v>
      </c>
    </row>
    <row r="4118" spans="12:16" x14ac:dyDescent="0.2">
      <c r="L4118" s="99">
        <f t="shared" si="327"/>
        <v>45907</v>
      </c>
      <c r="M4118" s="3">
        <f t="shared" si="330"/>
        <v>9</v>
      </c>
      <c r="N4118" s="3">
        <f t="shared" si="328"/>
        <v>2025</v>
      </c>
      <c r="O4118" s="3">
        <f t="shared" si="329"/>
        <v>1</v>
      </c>
      <c r="P4118" s="2" t="str">
        <f t="shared" si="331"/>
        <v>WE</v>
      </c>
    </row>
    <row r="4119" spans="12:16" x14ac:dyDescent="0.2">
      <c r="L4119" s="99">
        <f t="shared" si="327"/>
        <v>45908</v>
      </c>
      <c r="M4119" s="3">
        <f t="shared" si="330"/>
        <v>9</v>
      </c>
      <c r="N4119" s="3">
        <f t="shared" si="328"/>
        <v>2025</v>
      </c>
      <c r="O4119" s="3">
        <f t="shared" si="329"/>
        <v>2</v>
      </c>
      <c r="P4119" s="2" t="str">
        <f t="shared" si="331"/>
        <v>WD</v>
      </c>
    </row>
    <row r="4120" spans="12:16" x14ac:dyDescent="0.2">
      <c r="L4120" s="99">
        <f t="shared" si="327"/>
        <v>45909</v>
      </c>
      <c r="M4120" s="3">
        <f t="shared" si="330"/>
        <v>9</v>
      </c>
      <c r="N4120" s="3">
        <f t="shared" si="328"/>
        <v>2025</v>
      </c>
      <c r="O4120" s="3">
        <f t="shared" si="329"/>
        <v>3</v>
      </c>
      <c r="P4120" s="2" t="str">
        <f t="shared" si="331"/>
        <v>WD</v>
      </c>
    </row>
    <row r="4121" spans="12:16" x14ac:dyDescent="0.2">
      <c r="L4121" s="99">
        <f t="shared" si="327"/>
        <v>45910</v>
      </c>
      <c r="M4121" s="3">
        <f t="shared" si="330"/>
        <v>9</v>
      </c>
      <c r="N4121" s="3">
        <f t="shared" si="328"/>
        <v>2025</v>
      </c>
      <c r="O4121" s="3">
        <f t="shared" si="329"/>
        <v>4</v>
      </c>
      <c r="P4121" s="2" t="str">
        <f t="shared" si="331"/>
        <v>WD</v>
      </c>
    </row>
    <row r="4122" spans="12:16" x14ac:dyDescent="0.2">
      <c r="L4122" s="99">
        <f t="shared" si="327"/>
        <v>45911</v>
      </c>
      <c r="M4122" s="3">
        <f t="shared" si="330"/>
        <v>9</v>
      </c>
      <c r="N4122" s="3">
        <f t="shared" si="328"/>
        <v>2025</v>
      </c>
      <c r="O4122" s="3">
        <f t="shared" si="329"/>
        <v>5</v>
      </c>
      <c r="P4122" s="2" t="str">
        <f t="shared" si="331"/>
        <v>WD</v>
      </c>
    </row>
    <row r="4123" spans="12:16" x14ac:dyDescent="0.2">
      <c r="L4123" s="99">
        <f t="shared" si="327"/>
        <v>45912</v>
      </c>
      <c r="M4123" s="3">
        <f t="shared" si="330"/>
        <v>9</v>
      </c>
      <c r="N4123" s="3">
        <f t="shared" si="328"/>
        <v>2025</v>
      </c>
      <c r="O4123" s="3">
        <f t="shared" si="329"/>
        <v>6</v>
      </c>
      <c r="P4123" s="2" t="str">
        <f t="shared" si="331"/>
        <v>WD</v>
      </c>
    </row>
    <row r="4124" spans="12:16" x14ac:dyDescent="0.2">
      <c r="L4124" s="99">
        <f t="shared" si="327"/>
        <v>45913</v>
      </c>
      <c r="M4124" s="3">
        <f t="shared" si="330"/>
        <v>9</v>
      </c>
      <c r="N4124" s="3">
        <f t="shared" si="328"/>
        <v>2025</v>
      </c>
      <c r="O4124" s="3">
        <f t="shared" si="329"/>
        <v>7</v>
      </c>
      <c r="P4124" s="2" t="str">
        <f t="shared" si="331"/>
        <v>WE</v>
      </c>
    </row>
    <row r="4125" spans="12:16" x14ac:dyDescent="0.2">
      <c r="L4125" s="99">
        <f t="shared" si="327"/>
        <v>45914</v>
      </c>
      <c r="M4125" s="3">
        <f t="shared" si="330"/>
        <v>9</v>
      </c>
      <c r="N4125" s="3">
        <f t="shared" si="328"/>
        <v>2025</v>
      </c>
      <c r="O4125" s="3">
        <f t="shared" si="329"/>
        <v>1</v>
      </c>
      <c r="P4125" s="2" t="str">
        <f t="shared" si="331"/>
        <v>WE</v>
      </c>
    </row>
    <row r="4126" spans="12:16" x14ac:dyDescent="0.2">
      <c r="L4126" s="99">
        <f t="shared" si="327"/>
        <v>45915</v>
      </c>
      <c r="M4126" s="3">
        <f t="shared" si="330"/>
        <v>9</v>
      </c>
      <c r="N4126" s="3">
        <f t="shared" si="328"/>
        <v>2025</v>
      </c>
      <c r="O4126" s="3">
        <f t="shared" si="329"/>
        <v>2</v>
      </c>
      <c r="P4126" s="2" t="str">
        <f t="shared" si="331"/>
        <v>WD</v>
      </c>
    </row>
    <row r="4127" spans="12:16" x14ac:dyDescent="0.2">
      <c r="L4127" s="99">
        <f t="shared" si="327"/>
        <v>45916</v>
      </c>
      <c r="M4127" s="3">
        <f t="shared" si="330"/>
        <v>9</v>
      </c>
      <c r="N4127" s="3">
        <f t="shared" si="328"/>
        <v>2025</v>
      </c>
      <c r="O4127" s="3">
        <f t="shared" si="329"/>
        <v>3</v>
      </c>
      <c r="P4127" s="2" t="str">
        <f t="shared" si="331"/>
        <v>WD</v>
      </c>
    </row>
    <row r="4128" spans="12:16" x14ac:dyDescent="0.2">
      <c r="L4128" s="99">
        <f t="shared" si="327"/>
        <v>45917</v>
      </c>
      <c r="M4128" s="3">
        <f t="shared" si="330"/>
        <v>9</v>
      </c>
      <c r="N4128" s="3">
        <f t="shared" si="328"/>
        <v>2025</v>
      </c>
      <c r="O4128" s="3">
        <f t="shared" si="329"/>
        <v>4</v>
      </c>
      <c r="P4128" s="2" t="str">
        <f t="shared" si="331"/>
        <v>WD</v>
      </c>
    </row>
    <row r="4129" spans="12:16" x14ac:dyDescent="0.2">
      <c r="L4129" s="99">
        <f t="shared" si="327"/>
        <v>45918</v>
      </c>
      <c r="M4129" s="3">
        <f t="shared" si="330"/>
        <v>9</v>
      </c>
      <c r="N4129" s="3">
        <f t="shared" si="328"/>
        <v>2025</v>
      </c>
      <c r="O4129" s="3">
        <f t="shared" si="329"/>
        <v>5</v>
      </c>
      <c r="P4129" s="2" t="str">
        <f t="shared" si="331"/>
        <v>WD</v>
      </c>
    </row>
    <row r="4130" spans="12:16" x14ac:dyDescent="0.2">
      <c r="L4130" s="99">
        <f t="shared" si="327"/>
        <v>45919</v>
      </c>
      <c r="M4130" s="3">
        <f t="shared" si="330"/>
        <v>9</v>
      </c>
      <c r="N4130" s="3">
        <f t="shared" si="328"/>
        <v>2025</v>
      </c>
      <c r="O4130" s="3">
        <f t="shared" si="329"/>
        <v>6</v>
      </c>
      <c r="P4130" s="2" t="str">
        <f t="shared" si="331"/>
        <v>WD</v>
      </c>
    </row>
    <row r="4131" spans="12:16" x14ac:dyDescent="0.2">
      <c r="L4131" s="99">
        <f t="shared" si="327"/>
        <v>45920</v>
      </c>
      <c r="M4131" s="3">
        <f t="shared" si="330"/>
        <v>9</v>
      </c>
      <c r="N4131" s="3">
        <f t="shared" si="328"/>
        <v>2025</v>
      </c>
      <c r="O4131" s="3">
        <f t="shared" si="329"/>
        <v>7</v>
      </c>
      <c r="P4131" s="2" t="str">
        <f t="shared" si="331"/>
        <v>WE</v>
      </c>
    </row>
    <row r="4132" spans="12:16" x14ac:dyDescent="0.2">
      <c r="L4132" s="99">
        <f t="shared" si="327"/>
        <v>45921</v>
      </c>
      <c r="M4132" s="3">
        <f t="shared" si="330"/>
        <v>9</v>
      </c>
      <c r="N4132" s="3">
        <f t="shared" si="328"/>
        <v>2025</v>
      </c>
      <c r="O4132" s="3">
        <f t="shared" si="329"/>
        <v>1</v>
      </c>
      <c r="P4132" s="2" t="str">
        <f t="shared" si="331"/>
        <v>WE</v>
      </c>
    </row>
    <row r="4133" spans="12:16" x14ac:dyDescent="0.2">
      <c r="L4133" s="99">
        <f t="shared" si="327"/>
        <v>45922</v>
      </c>
      <c r="M4133" s="3">
        <f t="shared" si="330"/>
        <v>9</v>
      </c>
      <c r="N4133" s="3">
        <f t="shared" si="328"/>
        <v>2025</v>
      </c>
      <c r="O4133" s="3">
        <f t="shared" si="329"/>
        <v>2</v>
      </c>
      <c r="P4133" s="2" t="str">
        <f t="shared" si="331"/>
        <v>WD</v>
      </c>
    </row>
    <row r="4134" spans="12:16" x14ac:dyDescent="0.2">
      <c r="L4134" s="99">
        <f t="shared" si="327"/>
        <v>45923</v>
      </c>
      <c r="M4134" s="3">
        <f t="shared" si="330"/>
        <v>9</v>
      </c>
      <c r="N4134" s="3">
        <f t="shared" si="328"/>
        <v>2025</v>
      </c>
      <c r="O4134" s="3">
        <f t="shared" si="329"/>
        <v>3</v>
      </c>
      <c r="P4134" s="2" t="str">
        <f t="shared" si="331"/>
        <v>WD</v>
      </c>
    </row>
    <row r="4135" spans="12:16" x14ac:dyDescent="0.2">
      <c r="L4135" s="99">
        <f t="shared" si="327"/>
        <v>45924</v>
      </c>
      <c r="M4135" s="3">
        <f t="shared" si="330"/>
        <v>9</v>
      </c>
      <c r="N4135" s="3">
        <f t="shared" si="328"/>
        <v>2025</v>
      </c>
      <c r="O4135" s="3">
        <f t="shared" si="329"/>
        <v>4</v>
      </c>
      <c r="P4135" s="2" t="str">
        <f t="shared" si="331"/>
        <v>WD</v>
      </c>
    </row>
    <row r="4136" spans="12:16" x14ac:dyDescent="0.2">
      <c r="L4136" s="99">
        <f t="shared" si="327"/>
        <v>45925</v>
      </c>
      <c r="M4136" s="3">
        <f t="shared" si="330"/>
        <v>9</v>
      </c>
      <c r="N4136" s="3">
        <f t="shared" si="328"/>
        <v>2025</v>
      </c>
      <c r="O4136" s="3">
        <f t="shared" si="329"/>
        <v>5</v>
      </c>
      <c r="P4136" s="2" t="str">
        <f t="shared" si="331"/>
        <v>WD</v>
      </c>
    </row>
    <row r="4137" spans="12:16" x14ac:dyDescent="0.2">
      <c r="L4137" s="99">
        <f t="shared" si="327"/>
        <v>45926</v>
      </c>
      <c r="M4137" s="3">
        <f t="shared" si="330"/>
        <v>9</v>
      </c>
      <c r="N4137" s="3">
        <f t="shared" si="328"/>
        <v>2025</v>
      </c>
      <c r="O4137" s="3">
        <f t="shared" si="329"/>
        <v>6</v>
      </c>
      <c r="P4137" s="2" t="str">
        <f t="shared" si="331"/>
        <v>WD</v>
      </c>
    </row>
    <row r="4138" spans="12:16" x14ac:dyDescent="0.2">
      <c r="L4138" s="99">
        <f t="shared" si="327"/>
        <v>45927</v>
      </c>
      <c r="M4138" s="3">
        <f t="shared" si="330"/>
        <v>9</v>
      </c>
      <c r="N4138" s="3">
        <f t="shared" si="328"/>
        <v>2025</v>
      </c>
      <c r="O4138" s="3">
        <f t="shared" si="329"/>
        <v>7</v>
      </c>
      <c r="P4138" s="2" t="str">
        <f t="shared" si="331"/>
        <v>WE</v>
      </c>
    </row>
    <row r="4139" spans="12:16" x14ac:dyDescent="0.2">
      <c r="L4139" s="99">
        <f t="shared" si="327"/>
        <v>45928</v>
      </c>
      <c r="M4139" s="3">
        <f t="shared" si="330"/>
        <v>9</v>
      </c>
      <c r="N4139" s="3">
        <f t="shared" si="328"/>
        <v>2025</v>
      </c>
      <c r="O4139" s="3">
        <f t="shared" si="329"/>
        <v>1</v>
      </c>
      <c r="P4139" s="2" t="str">
        <f t="shared" si="331"/>
        <v>WE</v>
      </c>
    </row>
    <row r="4140" spans="12:16" x14ac:dyDescent="0.2">
      <c r="L4140" s="99">
        <f t="shared" si="327"/>
        <v>45929</v>
      </c>
      <c r="M4140" s="3">
        <f t="shared" si="330"/>
        <v>9</v>
      </c>
      <c r="N4140" s="3">
        <f t="shared" si="328"/>
        <v>2025</v>
      </c>
      <c r="O4140" s="3">
        <f t="shared" si="329"/>
        <v>2</v>
      </c>
      <c r="P4140" s="2" t="str">
        <f t="shared" si="331"/>
        <v>WD</v>
      </c>
    </row>
    <row r="4141" spans="12:16" x14ac:dyDescent="0.2">
      <c r="L4141" s="99">
        <f t="shared" si="327"/>
        <v>45930</v>
      </c>
      <c r="M4141" s="3">
        <f t="shared" si="330"/>
        <v>9</v>
      </c>
      <c r="N4141" s="3">
        <f t="shared" si="328"/>
        <v>2025</v>
      </c>
      <c r="O4141" s="3">
        <f t="shared" si="329"/>
        <v>3</v>
      </c>
      <c r="P4141" s="2" t="str">
        <f t="shared" si="331"/>
        <v>WD</v>
      </c>
    </row>
    <row r="4142" spans="12:16" x14ac:dyDescent="0.2">
      <c r="L4142" s="99">
        <f t="shared" si="327"/>
        <v>45931</v>
      </c>
      <c r="M4142" s="3">
        <f t="shared" si="330"/>
        <v>10</v>
      </c>
      <c r="N4142" s="3">
        <f t="shared" si="328"/>
        <v>2025</v>
      </c>
      <c r="O4142" s="3">
        <f t="shared" si="329"/>
        <v>4</v>
      </c>
      <c r="P4142" s="2" t="str">
        <f t="shared" si="331"/>
        <v>WD</v>
      </c>
    </row>
    <row r="4143" spans="12:16" x14ac:dyDescent="0.2">
      <c r="L4143" s="99">
        <f t="shared" si="327"/>
        <v>45932</v>
      </c>
      <c r="M4143" s="3">
        <f t="shared" si="330"/>
        <v>10</v>
      </c>
      <c r="N4143" s="3">
        <f t="shared" si="328"/>
        <v>2025</v>
      </c>
      <c r="O4143" s="3">
        <f t="shared" si="329"/>
        <v>5</v>
      </c>
      <c r="P4143" s="2" t="str">
        <f t="shared" si="331"/>
        <v>WD</v>
      </c>
    </row>
    <row r="4144" spans="12:16" x14ac:dyDescent="0.2">
      <c r="L4144" s="99">
        <f t="shared" si="327"/>
        <v>45933</v>
      </c>
      <c r="M4144" s="3">
        <f t="shared" si="330"/>
        <v>10</v>
      </c>
      <c r="N4144" s="3">
        <f t="shared" si="328"/>
        <v>2025</v>
      </c>
      <c r="O4144" s="3">
        <f t="shared" si="329"/>
        <v>6</v>
      </c>
      <c r="P4144" s="2" t="str">
        <f t="shared" si="331"/>
        <v>WD</v>
      </c>
    </row>
    <row r="4145" spans="12:16" x14ac:dyDescent="0.2">
      <c r="L4145" s="99">
        <f t="shared" si="327"/>
        <v>45934</v>
      </c>
      <c r="M4145" s="3">
        <f t="shared" si="330"/>
        <v>10</v>
      </c>
      <c r="N4145" s="3">
        <f t="shared" si="328"/>
        <v>2025</v>
      </c>
      <c r="O4145" s="3">
        <f t="shared" si="329"/>
        <v>7</v>
      </c>
      <c r="P4145" s="2" t="str">
        <f t="shared" si="331"/>
        <v>WE</v>
      </c>
    </row>
    <row r="4146" spans="12:16" x14ac:dyDescent="0.2">
      <c r="L4146" s="99">
        <f t="shared" si="327"/>
        <v>45935</v>
      </c>
      <c r="M4146" s="3">
        <f t="shared" si="330"/>
        <v>10</v>
      </c>
      <c r="N4146" s="3">
        <f t="shared" si="328"/>
        <v>2025</v>
      </c>
      <c r="O4146" s="3">
        <f t="shared" si="329"/>
        <v>1</v>
      </c>
      <c r="P4146" s="2" t="str">
        <f t="shared" si="331"/>
        <v>WE</v>
      </c>
    </row>
    <row r="4147" spans="12:16" x14ac:dyDescent="0.2">
      <c r="L4147" s="99">
        <f t="shared" si="327"/>
        <v>45936</v>
      </c>
      <c r="M4147" s="3">
        <f t="shared" si="330"/>
        <v>10</v>
      </c>
      <c r="N4147" s="3">
        <f t="shared" si="328"/>
        <v>2025</v>
      </c>
      <c r="O4147" s="3">
        <f t="shared" si="329"/>
        <v>2</v>
      </c>
      <c r="P4147" s="2" t="str">
        <f t="shared" si="331"/>
        <v>WD</v>
      </c>
    </row>
    <row r="4148" spans="12:16" x14ac:dyDescent="0.2">
      <c r="L4148" s="99">
        <f t="shared" ref="L4148:L4211" si="332">+L4147+1</f>
        <v>45937</v>
      </c>
      <c r="M4148" s="3">
        <f t="shared" si="330"/>
        <v>10</v>
      </c>
      <c r="N4148" s="3">
        <f t="shared" si="328"/>
        <v>2025</v>
      </c>
      <c r="O4148" s="3">
        <f t="shared" si="329"/>
        <v>3</v>
      </c>
      <c r="P4148" s="2" t="str">
        <f t="shared" si="331"/>
        <v>WD</v>
      </c>
    </row>
    <row r="4149" spans="12:16" x14ac:dyDescent="0.2">
      <c r="L4149" s="99">
        <f t="shared" si="332"/>
        <v>45938</v>
      </c>
      <c r="M4149" s="3">
        <f t="shared" si="330"/>
        <v>10</v>
      </c>
      <c r="N4149" s="3">
        <f t="shared" si="328"/>
        <v>2025</v>
      </c>
      <c r="O4149" s="3">
        <f t="shared" si="329"/>
        <v>4</v>
      </c>
      <c r="P4149" s="2" t="str">
        <f t="shared" si="331"/>
        <v>WD</v>
      </c>
    </row>
    <row r="4150" spans="12:16" x14ac:dyDescent="0.2">
      <c r="L4150" s="99">
        <f t="shared" si="332"/>
        <v>45939</v>
      </c>
      <c r="M4150" s="3">
        <f t="shared" si="330"/>
        <v>10</v>
      </c>
      <c r="N4150" s="3">
        <f t="shared" si="328"/>
        <v>2025</v>
      </c>
      <c r="O4150" s="3">
        <f t="shared" si="329"/>
        <v>5</v>
      </c>
      <c r="P4150" s="2" t="str">
        <f t="shared" si="331"/>
        <v>WD</v>
      </c>
    </row>
    <row r="4151" spans="12:16" x14ac:dyDescent="0.2">
      <c r="L4151" s="99">
        <f t="shared" si="332"/>
        <v>45940</v>
      </c>
      <c r="M4151" s="3">
        <f t="shared" si="330"/>
        <v>10</v>
      </c>
      <c r="N4151" s="3">
        <f t="shared" si="328"/>
        <v>2025</v>
      </c>
      <c r="O4151" s="3">
        <f t="shared" si="329"/>
        <v>6</v>
      </c>
      <c r="P4151" s="2" t="str">
        <f t="shared" si="331"/>
        <v>WD</v>
      </c>
    </row>
    <row r="4152" spans="12:16" x14ac:dyDescent="0.2">
      <c r="L4152" s="99">
        <f t="shared" si="332"/>
        <v>45941</v>
      </c>
      <c r="M4152" s="3">
        <f t="shared" si="330"/>
        <v>10</v>
      </c>
      <c r="N4152" s="3">
        <f t="shared" si="328"/>
        <v>2025</v>
      </c>
      <c r="O4152" s="3">
        <f t="shared" si="329"/>
        <v>7</v>
      </c>
      <c r="P4152" s="2" t="str">
        <f t="shared" si="331"/>
        <v>WE</v>
      </c>
    </row>
    <row r="4153" spans="12:16" x14ac:dyDescent="0.2">
      <c r="L4153" s="99">
        <f t="shared" si="332"/>
        <v>45942</v>
      </c>
      <c r="M4153" s="3">
        <f t="shared" si="330"/>
        <v>10</v>
      </c>
      <c r="N4153" s="3">
        <f t="shared" si="328"/>
        <v>2025</v>
      </c>
      <c r="O4153" s="3">
        <f t="shared" si="329"/>
        <v>1</v>
      </c>
      <c r="P4153" s="2" t="str">
        <f t="shared" si="331"/>
        <v>WE</v>
      </c>
    </row>
    <row r="4154" spans="12:16" x14ac:dyDescent="0.2">
      <c r="L4154" s="99">
        <f t="shared" si="332"/>
        <v>45943</v>
      </c>
      <c r="M4154" s="3">
        <f t="shared" si="330"/>
        <v>10</v>
      </c>
      <c r="N4154" s="3">
        <f t="shared" si="328"/>
        <v>2025</v>
      </c>
      <c r="O4154" s="3">
        <f t="shared" si="329"/>
        <v>2</v>
      </c>
      <c r="P4154" s="2" t="str">
        <f t="shared" si="331"/>
        <v>WD</v>
      </c>
    </row>
    <row r="4155" spans="12:16" x14ac:dyDescent="0.2">
      <c r="L4155" s="99">
        <f t="shared" si="332"/>
        <v>45944</v>
      </c>
      <c r="M4155" s="3">
        <f t="shared" si="330"/>
        <v>10</v>
      </c>
      <c r="N4155" s="3">
        <f t="shared" si="328"/>
        <v>2025</v>
      </c>
      <c r="O4155" s="3">
        <f t="shared" si="329"/>
        <v>3</v>
      </c>
      <c r="P4155" s="2" t="str">
        <f t="shared" si="331"/>
        <v>WD</v>
      </c>
    </row>
    <row r="4156" spans="12:16" x14ac:dyDescent="0.2">
      <c r="L4156" s="99">
        <f t="shared" si="332"/>
        <v>45945</v>
      </c>
      <c r="M4156" s="3">
        <f t="shared" si="330"/>
        <v>10</v>
      </c>
      <c r="N4156" s="3">
        <f t="shared" si="328"/>
        <v>2025</v>
      </c>
      <c r="O4156" s="3">
        <f t="shared" si="329"/>
        <v>4</v>
      </c>
      <c r="P4156" s="2" t="str">
        <f t="shared" si="331"/>
        <v>WD</v>
      </c>
    </row>
    <row r="4157" spans="12:16" x14ac:dyDescent="0.2">
      <c r="L4157" s="99">
        <f t="shared" si="332"/>
        <v>45946</v>
      </c>
      <c r="M4157" s="3">
        <f t="shared" si="330"/>
        <v>10</v>
      </c>
      <c r="N4157" s="3">
        <f t="shared" si="328"/>
        <v>2025</v>
      </c>
      <c r="O4157" s="3">
        <f t="shared" si="329"/>
        <v>5</v>
      </c>
      <c r="P4157" s="2" t="str">
        <f t="shared" si="331"/>
        <v>WD</v>
      </c>
    </row>
    <row r="4158" spans="12:16" x14ac:dyDescent="0.2">
      <c r="L4158" s="99">
        <f t="shared" si="332"/>
        <v>45947</v>
      </c>
      <c r="M4158" s="3">
        <f t="shared" si="330"/>
        <v>10</v>
      </c>
      <c r="N4158" s="3">
        <f t="shared" si="328"/>
        <v>2025</v>
      </c>
      <c r="O4158" s="3">
        <f t="shared" si="329"/>
        <v>6</v>
      </c>
      <c r="P4158" s="2" t="str">
        <f t="shared" si="331"/>
        <v>WD</v>
      </c>
    </row>
    <row r="4159" spans="12:16" x14ac:dyDescent="0.2">
      <c r="L4159" s="99">
        <f t="shared" si="332"/>
        <v>45948</v>
      </c>
      <c r="M4159" s="3">
        <f t="shared" si="330"/>
        <v>10</v>
      </c>
      <c r="N4159" s="3">
        <f t="shared" ref="N4159:N4222" si="333">YEAR(L4159)</f>
        <v>2025</v>
      </c>
      <c r="O4159" s="3">
        <f t="shared" ref="O4159:O4222" si="334">WEEKDAY(L4159)</f>
        <v>7</v>
      </c>
      <c r="P4159" s="2" t="str">
        <f t="shared" si="331"/>
        <v>WE</v>
      </c>
    </row>
    <row r="4160" spans="12:16" x14ac:dyDescent="0.2">
      <c r="L4160" s="99">
        <f t="shared" si="332"/>
        <v>45949</v>
      </c>
      <c r="M4160" s="3">
        <f t="shared" si="330"/>
        <v>10</v>
      </c>
      <c r="N4160" s="3">
        <f t="shared" si="333"/>
        <v>2025</v>
      </c>
      <c r="O4160" s="3">
        <f t="shared" si="334"/>
        <v>1</v>
      </c>
      <c r="P4160" s="2" t="str">
        <f t="shared" si="331"/>
        <v>WE</v>
      </c>
    </row>
    <row r="4161" spans="12:16" x14ac:dyDescent="0.2">
      <c r="L4161" s="99">
        <f t="shared" si="332"/>
        <v>45950</v>
      </c>
      <c r="M4161" s="3">
        <f t="shared" si="330"/>
        <v>10</v>
      </c>
      <c r="N4161" s="3">
        <f t="shared" si="333"/>
        <v>2025</v>
      </c>
      <c r="O4161" s="3">
        <f t="shared" si="334"/>
        <v>2</v>
      </c>
      <c r="P4161" s="2" t="str">
        <f t="shared" si="331"/>
        <v>WD</v>
      </c>
    </row>
    <row r="4162" spans="12:16" x14ac:dyDescent="0.2">
      <c r="L4162" s="99">
        <f t="shared" si="332"/>
        <v>45951</v>
      </c>
      <c r="M4162" s="3">
        <f t="shared" si="330"/>
        <v>10</v>
      </c>
      <c r="N4162" s="3">
        <f t="shared" si="333"/>
        <v>2025</v>
      </c>
      <c r="O4162" s="3">
        <f t="shared" si="334"/>
        <v>3</v>
      </c>
      <c r="P4162" s="2" t="str">
        <f t="shared" si="331"/>
        <v>WD</v>
      </c>
    </row>
    <row r="4163" spans="12:16" x14ac:dyDescent="0.2">
      <c r="L4163" s="99">
        <f t="shared" si="332"/>
        <v>45952</v>
      </c>
      <c r="M4163" s="3">
        <f t="shared" ref="M4163:M4226" si="335">MONTH(L4163)</f>
        <v>10</v>
      </c>
      <c r="N4163" s="3">
        <f t="shared" si="333"/>
        <v>2025</v>
      </c>
      <c r="O4163" s="3">
        <f t="shared" si="334"/>
        <v>4</v>
      </c>
      <c r="P4163" s="2" t="str">
        <f t="shared" ref="P4163:P4226" si="336">IF(O4163=1,"WE",IF(O4163=7,"WE","WD"))</f>
        <v>WD</v>
      </c>
    </row>
    <row r="4164" spans="12:16" x14ac:dyDescent="0.2">
      <c r="L4164" s="99">
        <f t="shared" si="332"/>
        <v>45953</v>
      </c>
      <c r="M4164" s="3">
        <f t="shared" si="335"/>
        <v>10</v>
      </c>
      <c r="N4164" s="3">
        <f t="shared" si="333"/>
        <v>2025</v>
      </c>
      <c r="O4164" s="3">
        <f t="shared" si="334"/>
        <v>5</v>
      </c>
      <c r="P4164" s="2" t="str">
        <f t="shared" si="336"/>
        <v>WD</v>
      </c>
    </row>
    <row r="4165" spans="12:16" x14ac:dyDescent="0.2">
      <c r="L4165" s="99">
        <f t="shared" si="332"/>
        <v>45954</v>
      </c>
      <c r="M4165" s="3">
        <f t="shared" si="335"/>
        <v>10</v>
      </c>
      <c r="N4165" s="3">
        <f t="shared" si="333"/>
        <v>2025</v>
      </c>
      <c r="O4165" s="3">
        <f t="shared" si="334"/>
        <v>6</v>
      </c>
      <c r="P4165" s="2" t="str">
        <f t="shared" si="336"/>
        <v>WD</v>
      </c>
    </row>
    <row r="4166" spans="12:16" x14ac:dyDescent="0.2">
      <c r="L4166" s="99">
        <f t="shared" si="332"/>
        <v>45955</v>
      </c>
      <c r="M4166" s="3">
        <f t="shared" si="335"/>
        <v>10</v>
      </c>
      <c r="N4166" s="3">
        <f t="shared" si="333"/>
        <v>2025</v>
      </c>
      <c r="O4166" s="3">
        <f t="shared" si="334"/>
        <v>7</v>
      </c>
      <c r="P4166" s="2" t="str">
        <f t="shared" si="336"/>
        <v>WE</v>
      </c>
    </row>
    <row r="4167" spans="12:16" x14ac:dyDescent="0.2">
      <c r="L4167" s="99">
        <f t="shared" si="332"/>
        <v>45956</v>
      </c>
      <c r="M4167" s="3">
        <f t="shared" si="335"/>
        <v>10</v>
      </c>
      <c r="N4167" s="3">
        <f t="shared" si="333"/>
        <v>2025</v>
      </c>
      <c r="O4167" s="3">
        <f t="shared" si="334"/>
        <v>1</v>
      </c>
      <c r="P4167" s="2" t="str">
        <f t="shared" si="336"/>
        <v>WE</v>
      </c>
    </row>
    <row r="4168" spans="12:16" x14ac:dyDescent="0.2">
      <c r="L4168" s="99">
        <f t="shared" si="332"/>
        <v>45957</v>
      </c>
      <c r="M4168" s="3">
        <f t="shared" si="335"/>
        <v>10</v>
      </c>
      <c r="N4168" s="3">
        <f t="shared" si="333"/>
        <v>2025</v>
      </c>
      <c r="O4168" s="3">
        <f t="shared" si="334"/>
        <v>2</v>
      </c>
      <c r="P4168" s="2" t="str">
        <f t="shared" si="336"/>
        <v>WD</v>
      </c>
    </row>
    <row r="4169" spans="12:16" x14ac:dyDescent="0.2">
      <c r="L4169" s="99">
        <f t="shared" si="332"/>
        <v>45958</v>
      </c>
      <c r="M4169" s="3">
        <f t="shared" si="335"/>
        <v>10</v>
      </c>
      <c r="N4169" s="3">
        <f t="shared" si="333"/>
        <v>2025</v>
      </c>
      <c r="O4169" s="3">
        <f t="shared" si="334"/>
        <v>3</v>
      </c>
      <c r="P4169" s="2" t="str">
        <f t="shared" si="336"/>
        <v>WD</v>
      </c>
    </row>
    <row r="4170" spans="12:16" x14ac:dyDescent="0.2">
      <c r="L4170" s="99">
        <f t="shared" si="332"/>
        <v>45959</v>
      </c>
      <c r="M4170" s="3">
        <f t="shared" si="335"/>
        <v>10</v>
      </c>
      <c r="N4170" s="3">
        <f t="shared" si="333"/>
        <v>2025</v>
      </c>
      <c r="O4170" s="3">
        <f t="shared" si="334"/>
        <v>4</v>
      </c>
      <c r="P4170" s="2" t="str">
        <f t="shared" si="336"/>
        <v>WD</v>
      </c>
    </row>
    <row r="4171" spans="12:16" x14ac:dyDescent="0.2">
      <c r="L4171" s="99">
        <f t="shared" si="332"/>
        <v>45960</v>
      </c>
      <c r="M4171" s="3">
        <f t="shared" si="335"/>
        <v>10</v>
      </c>
      <c r="N4171" s="3">
        <f t="shared" si="333"/>
        <v>2025</v>
      </c>
      <c r="O4171" s="3">
        <f t="shared" si="334"/>
        <v>5</v>
      </c>
      <c r="P4171" s="2" t="str">
        <f t="shared" si="336"/>
        <v>WD</v>
      </c>
    </row>
    <row r="4172" spans="12:16" x14ac:dyDescent="0.2">
      <c r="L4172" s="99">
        <f t="shared" si="332"/>
        <v>45961</v>
      </c>
      <c r="M4172" s="3">
        <f t="shared" si="335"/>
        <v>10</v>
      </c>
      <c r="N4172" s="3">
        <f t="shared" si="333"/>
        <v>2025</v>
      </c>
      <c r="O4172" s="3">
        <f t="shared" si="334"/>
        <v>6</v>
      </c>
      <c r="P4172" s="2" t="str">
        <f t="shared" si="336"/>
        <v>WD</v>
      </c>
    </row>
    <row r="4173" spans="12:16" x14ac:dyDescent="0.2">
      <c r="L4173" s="99">
        <f t="shared" si="332"/>
        <v>45962</v>
      </c>
      <c r="M4173" s="3">
        <f t="shared" si="335"/>
        <v>11</v>
      </c>
      <c r="N4173" s="3">
        <f t="shared" si="333"/>
        <v>2025</v>
      </c>
      <c r="O4173" s="3">
        <f t="shared" si="334"/>
        <v>7</v>
      </c>
      <c r="P4173" s="2" t="str">
        <f t="shared" si="336"/>
        <v>WE</v>
      </c>
    </row>
    <row r="4174" spans="12:16" x14ac:dyDescent="0.2">
      <c r="L4174" s="99">
        <f t="shared" si="332"/>
        <v>45963</v>
      </c>
      <c r="M4174" s="3">
        <f t="shared" si="335"/>
        <v>11</v>
      </c>
      <c r="N4174" s="3">
        <f t="shared" si="333"/>
        <v>2025</v>
      </c>
      <c r="O4174" s="3">
        <f t="shared" si="334"/>
        <v>1</v>
      </c>
      <c r="P4174" s="2" t="str">
        <f t="shared" si="336"/>
        <v>WE</v>
      </c>
    </row>
    <row r="4175" spans="12:16" x14ac:dyDescent="0.2">
      <c r="L4175" s="99">
        <f t="shared" si="332"/>
        <v>45964</v>
      </c>
      <c r="M4175" s="3">
        <f t="shared" si="335"/>
        <v>11</v>
      </c>
      <c r="N4175" s="3">
        <f t="shared" si="333"/>
        <v>2025</v>
      </c>
      <c r="O4175" s="3">
        <f t="shared" si="334"/>
        <v>2</v>
      </c>
      <c r="P4175" s="2" t="str">
        <f t="shared" si="336"/>
        <v>WD</v>
      </c>
    </row>
    <row r="4176" spans="12:16" x14ac:dyDescent="0.2">
      <c r="L4176" s="99">
        <f t="shared" si="332"/>
        <v>45965</v>
      </c>
      <c r="M4176" s="3">
        <f t="shared" si="335"/>
        <v>11</v>
      </c>
      <c r="N4176" s="3">
        <f t="shared" si="333"/>
        <v>2025</v>
      </c>
      <c r="O4176" s="3">
        <f t="shared" si="334"/>
        <v>3</v>
      </c>
      <c r="P4176" s="2" t="str">
        <f t="shared" si="336"/>
        <v>WD</v>
      </c>
    </row>
    <row r="4177" spans="12:16" x14ac:dyDescent="0.2">
      <c r="L4177" s="99">
        <f t="shared" si="332"/>
        <v>45966</v>
      </c>
      <c r="M4177" s="3">
        <f t="shared" si="335"/>
        <v>11</v>
      </c>
      <c r="N4177" s="3">
        <f t="shared" si="333"/>
        <v>2025</v>
      </c>
      <c r="O4177" s="3">
        <f t="shared" si="334"/>
        <v>4</v>
      </c>
      <c r="P4177" s="2" t="str">
        <f t="shared" si="336"/>
        <v>WD</v>
      </c>
    </row>
    <row r="4178" spans="12:16" x14ac:dyDescent="0.2">
      <c r="L4178" s="99">
        <f t="shared" si="332"/>
        <v>45967</v>
      </c>
      <c r="M4178" s="3">
        <f t="shared" si="335"/>
        <v>11</v>
      </c>
      <c r="N4178" s="3">
        <f t="shared" si="333"/>
        <v>2025</v>
      </c>
      <c r="O4178" s="3">
        <f t="shared" si="334"/>
        <v>5</v>
      </c>
      <c r="P4178" s="2" t="str">
        <f t="shared" si="336"/>
        <v>WD</v>
      </c>
    </row>
    <row r="4179" spans="12:16" x14ac:dyDescent="0.2">
      <c r="L4179" s="99">
        <f t="shared" si="332"/>
        <v>45968</v>
      </c>
      <c r="M4179" s="3">
        <f t="shared" si="335"/>
        <v>11</v>
      </c>
      <c r="N4179" s="3">
        <f t="shared" si="333"/>
        <v>2025</v>
      </c>
      <c r="O4179" s="3">
        <f t="shared" si="334"/>
        <v>6</v>
      </c>
      <c r="P4179" s="2" t="str">
        <f t="shared" si="336"/>
        <v>WD</v>
      </c>
    </row>
    <row r="4180" spans="12:16" x14ac:dyDescent="0.2">
      <c r="L4180" s="99">
        <f t="shared" si="332"/>
        <v>45969</v>
      </c>
      <c r="M4180" s="3">
        <f t="shared" si="335"/>
        <v>11</v>
      </c>
      <c r="N4180" s="3">
        <f t="shared" si="333"/>
        <v>2025</v>
      </c>
      <c r="O4180" s="3">
        <f t="shared" si="334"/>
        <v>7</v>
      </c>
      <c r="P4180" s="2" t="str">
        <f t="shared" si="336"/>
        <v>WE</v>
      </c>
    </row>
    <row r="4181" spans="12:16" x14ac:dyDescent="0.2">
      <c r="L4181" s="99">
        <f t="shared" si="332"/>
        <v>45970</v>
      </c>
      <c r="M4181" s="3">
        <f t="shared" si="335"/>
        <v>11</v>
      </c>
      <c r="N4181" s="3">
        <f t="shared" si="333"/>
        <v>2025</v>
      </c>
      <c r="O4181" s="3">
        <f t="shared" si="334"/>
        <v>1</v>
      </c>
      <c r="P4181" s="2" t="str">
        <f t="shared" si="336"/>
        <v>WE</v>
      </c>
    </row>
    <row r="4182" spans="12:16" x14ac:dyDescent="0.2">
      <c r="L4182" s="99">
        <f t="shared" si="332"/>
        <v>45971</v>
      </c>
      <c r="M4182" s="3">
        <f t="shared" si="335"/>
        <v>11</v>
      </c>
      <c r="N4182" s="3">
        <f t="shared" si="333"/>
        <v>2025</v>
      </c>
      <c r="O4182" s="3">
        <f t="shared" si="334"/>
        <v>2</v>
      </c>
      <c r="P4182" s="2" t="str">
        <f t="shared" si="336"/>
        <v>WD</v>
      </c>
    </row>
    <row r="4183" spans="12:16" x14ac:dyDescent="0.2">
      <c r="L4183" s="99">
        <f t="shared" si="332"/>
        <v>45972</v>
      </c>
      <c r="M4183" s="3">
        <f t="shared" si="335"/>
        <v>11</v>
      </c>
      <c r="N4183" s="3">
        <f t="shared" si="333"/>
        <v>2025</v>
      </c>
      <c r="O4183" s="3">
        <f t="shared" si="334"/>
        <v>3</v>
      </c>
      <c r="P4183" s="2" t="str">
        <f t="shared" si="336"/>
        <v>WD</v>
      </c>
    </row>
    <row r="4184" spans="12:16" x14ac:dyDescent="0.2">
      <c r="L4184" s="99">
        <f t="shared" si="332"/>
        <v>45973</v>
      </c>
      <c r="M4184" s="3">
        <f t="shared" si="335"/>
        <v>11</v>
      </c>
      <c r="N4184" s="3">
        <f t="shared" si="333"/>
        <v>2025</v>
      </c>
      <c r="O4184" s="3">
        <f t="shared" si="334"/>
        <v>4</v>
      </c>
      <c r="P4184" s="2" t="str">
        <f t="shared" si="336"/>
        <v>WD</v>
      </c>
    </row>
    <row r="4185" spans="12:16" x14ac:dyDescent="0.2">
      <c r="L4185" s="99">
        <f t="shared" si="332"/>
        <v>45974</v>
      </c>
      <c r="M4185" s="3">
        <f t="shared" si="335"/>
        <v>11</v>
      </c>
      <c r="N4185" s="3">
        <f t="shared" si="333"/>
        <v>2025</v>
      </c>
      <c r="O4185" s="3">
        <f t="shared" si="334"/>
        <v>5</v>
      </c>
      <c r="P4185" s="2" t="str">
        <f t="shared" si="336"/>
        <v>WD</v>
      </c>
    </row>
    <row r="4186" spans="12:16" x14ac:dyDescent="0.2">
      <c r="L4186" s="99">
        <f t="shared" si="332"/>
        <v>45975</v>
      </c>
      <c r="M4186" s="3">
        <f t="shared" si="335"/>
        <v>11</v>
      </c>
      <c r="N4186" s="3">
        <f t="shared" si="333"/>
        <v>2025</v>
      </c>
      <c r="O4186" s="3">
        <f t="shared" si="334"/>
        <v>6</v>
      </c>
      <c r="P4186" s="2" t="str">
        <f t="shared" si="336"/>
        <v>WD</v>
      </c>
    </row>
    <row r="4187" spans="12:16" x14ac:dyDescent="0.2">
      <c r="L4187" s="99">
        <f t="shared" si="332"/>
        <v>45976</v>
      </c>
      <c r="M4187" s="3">
        <f t="shared" si="335"/>
        <v>11</v>
      </c>
      <c r="N4187" s="3">
        <f t="shared" si="333"/>
        <v>2025</v>
      </c>
      <c r="O4187" s="3">
        <f t="shared" si="334"/>
        <v>7</v>
      </c>
      <c r="P4187" s="2" t="str">
        <f t="shared" si="336"/>
        <v>WE</v>
      </c>
    </row>
    <row r="4188" spans="12:16" x14ac:dyDescent="0.2">
      <c r="L4188" s="99">
        <f t="shared" si="332"/>
        <v>45977</v>
      </c>
      <c r="M4188" s="3">
        <f t="shared" si="335"/>
        <v>11</v>
      </c>
      <c r="N4188" s="3">
        <f t="shared" si="333"/>
        <v>2025</v>
      </c>
      <c r="O4188" s="3">
        <f t="shared" si="334"/>
        <v>1</v>
      </c>
      <c r="P4188" s="2" t="str">
        <f t="shared" si="336"/>
        <v>WE</v>
      </c>
    </row>
    <row r="4189" spans="12:16" x14ac:dyDescent="0.2">
      <c r="L4189" s="99">
        <f t="shared" si="332"/>
        <v>45978</v>
      </c>
      <c r="M4189" s="3">
        <f t="shared" si="335"/>
        <v>11</v>
      </c>
      <c r="N4189" s="3">
        <f t="shared" si="333"/>
        <v>2025</v>
      </c>
      <c r="O4189" s="3">
        <f t="shared" si="334"/>
        <v>2</v>
      </c>
      <c r="P4189" s="2" t="str">
        <f t="shared" si="336"/>
        <v>WD</v>
      </c>
    </row>
    <row r="4190" spans="12:16" x14ac:dyDescent="0.2">
      <c r="L4190" s="99">
        <f t="shared" si="332"/>
        <v>45979</v>
      </c>
      <c r="M4190" s="3">
        <f t="shared" si="335"/>
        <v>11</v>
      </c>
      <c r="N4190" s="3">
        <f t="shared" si="333"/>
        <v>2025</v>
      </c>
      <c r="O4190" s="3">
        <f t="shared" si="334"/>
        <v>3</v>
      </c>
      <c r="P4190" s="2" t="str">
        <f t="shared" si="336"/>
        <v>WD</v>
      </c>
    </row>
    <row r="4191" spans="12:16" x14ac:dyDescent="0.2">
      <c r="L4191" s="99">
        <f t="shared" si="332"/>
        <v>45980</v>
      </c>
      <c r="M4191" s="3">
        <f t="shared" si="335"/>
        <v>11</v>
      </c>
      <c r="N4191" s="3">
        <f t="shared" si="333"/>
        <v>2025</v>
      </c>
      <c r="O4191" s="3">
        <f t="shared" si="334"/>
        <v>4</v>
      </c>
      <c r="P4191" s="2" t="str">
        <f t="shared" si="336"/>
        <v>WD</v>
      </c>
    </row>
    <row r="4192" spans="12:16" x14ac:dyDescent="0.2">
      <c r="L4192" s="99">
        <f t="shared" si="332"/>
        <v>45981</v>
      </c>
      <c r="M4192" s="3">
        <f t="shared" si="335"/>
        <v>11</v>
      </c>
      <c r="N4192" s="3">
        <f t="shared" si="333"/>
        <v>2025</v>
      </c>
      <c r="O4192" s="3">
        <f t="shared" si="334"/>
        <v>5</v>
      </c>
      <c r="P4192" s="2" t="str">
        <f t="shared" si="336"/>
        <v>WD</v>
      </c>
    </row>
    <row r="4193" spans="12:16" x14ac:dyDescent="0.2">
      <c r="L4193" s="99">
        <f t="shared" si="332"/>
        <v>45982</v>
      </c>
      <c r="M4193" s="3">
        <f t="shared" si="335"/>
        <v>11</v>
      </c>
      <c r="N4193" s="3">
        <f t="shared" si="333"/>
        <v>2025</v>
      </c>
      <c r="O4193" s="3">
        <f t="shared" si="334"/>
        <v>6</v>
      </c>
      <c r="P4193" s="2" t="str">
        <f t="shared" si="336"/>
        <v>WD</v>
      </c>
    </row>
    <row r="4194" spans="12:16" x14ac:dyDescent="0.2">
      <c r="L4194" s="99">
        <f t="shared" si="332"/>
        <v>45983</v>
      </c>
      <c r="M4194" s="3">
        <f t="shared" si="335"/>
        <v>11</v>
      </c>
      <c r="N4194" s="3">
        <f t="shared" si="333"/>
        <v>2025</v>
      </c>
      <c r="O4194" s="3">
        <f t="shared" si="334"/>
        <v>7</v>
      </c>
      <c r="P4194" s="2" t="str">
        <f t="shared" si="336"/>
        <v>WE</v>
      </c>
    </row>
    <row r="4195" spans="12:16" x14ac:dyDescent="0.2">
      <c r="L4195" s="99">
        <f t="shared" si="332"/>
        <v>45984</v>
      </c>
      <c r="M4195" s="3">
        <f t="shared" si="335"/>
        <v>11</v>
      </c>
      <c r="N4195" s="3">
        <f t="shared" si="333"/>
        <v>2025</v>
      </c>
      <c r="O4195" s="3">
        <f t="shared" si="334"/>
        <v>1</v>
      </c>
      <c r="P4195" s="2" t="str">
        <f t="shared" si="336"/>
        <v>WE</v>
      </c>
    </row>
    <row r="4196" spans="12:16" x14ac:dyDescent="0.2">
      <c r="L4196" s="99">
        <f t="shared" si="332"/>
        <v>45985</v>
      </c>
      <c r="M4196" s="3">
        <f t="shared" si="335"/>
        <v>11</v>
      </c>
      <c r="N4196" s="3">
        <f t="shared" si="333"/>
        <v>2025</v>
      </c>
      <c r="O4196" s="3">
        <f t="shared" si="334"/>
        <v>2</v>
      </c>
      <c r="P4196" s="2" t="str">
        <f t="shared" si="336"/>
        <v>WD</v>
      </c>
    </row>
    <row r="4197" spans="12:16" x14ac:dyDescent="0.2">
      <c r="L4197" s="99">
        <f t="shared" si="332"/>
        <v>45986</v>
      </c>
      <c r="M4197" s="3">
        <f t="shared" si="335"/>
        <v>11</v>
      </c>
      <c r="N4197" s="3">
        <f t="shared" si="333"/>
        <v>2025</v>
      </c>
      <c r="O4197" s="3">
        <f t="shared" si="334"/>
        <v>3</v>
      </c>
      <c r="P4197" s="2" t="str">
        <f t="shared" si="336"/>
        <v>WD</v>
      </c>
    </row>
    <row r="4198" spans="12:16" x14ac:dyDescent="0.2">
      <c r="L4198" s="99">
        <f t="shared" si="332"/>
        <v>45987</v>
      </c>
      <c r="M4198" s="3">
        <f t="shared" si="335"/>
        <v>11</v>
      </c>
      <c r="N4198" s="3">
        <f t="shared" si="333"/>
        <v>2025</v>
      </c>
      <c r="O4198" s="3">
        <f t="shared" si="334"/>
        <v>4</v>
      </c>
      <c r="P4198" s="2" t="str">
        <f t="shared" si="336"/>
        <v>WD</v>
      </c>
    </row>
    <row r="4199" spans="12:16" x14ac:dyDescent="0.2">
      <c r="L4199" s="99">
        <f t="shared" si="332"/>
        <v>45988</v>
      </c>
      <c r="M4199" s="3">
        <f t="shared" si="335"/>
        <v>11</v>
      </c>
      <c r="N4199" s="3">
        <f t="shared" si="333"/>
        <v>2025</v>
      </c>
      <c r="O4199" s="3">
        <f t="shared" si="334"/>
        <v>5</v>
      </c>
      <c r="P4199" s="2" t="str">
        <f t="shared" si="336"/>
        <v>WD</v>
      </c>
    </row>
    <row r="4200" spans="12:16" x14ac:dyDescent="0.2">
      <c r="L4200" s="99">
        <f t="shared" si="332"/>
        <v>45989</v>
      </c>
      <c r="M4200" s="3">
        <f t="shared" si="335"/>
        <v>11</v>
      </c>
      <c r="N4200" s="3">
        <f t="shared" si="333"/>
        <v>2025</v>
      </c>
      <c r="O4200" s="3">
        <f t="shared" si="334"/>
        <v>6</v>
      </c>
      <c r="P4200" s="2" t="str">
        <f t="shared" si="336"/>
        <v>WD</v>
      </c>
    </row>
    <row r="4201" spans="12:16" x14ac:dyDescent="0.2">
      <c r="L4201" s="99">
        <f t="shared" si="332"/>
        <v>45990</v>
      </c>
      <c r="M4201" s="3">
        <f t="shared" si="335"/>
        <v>11</v>
      </c>
      <c r="N4201" s="3">
        <f t="shared" si="333"/>
        <v>2025</v>
      </c>
      <c r="O4201" s="3">
        <f t="shared" si="334"/>
        <v>7</v>
      </c>
      <c r="P4201" s="2" t="str">
        <f t="shared" si="336"/>
        <v>WE</v>
      </c>
    </row>
    <row r="4202" spans="12:16" x14ac:dyDescent="0.2">
      <c r="L4202" s="99">
        <f t="shared" si="332"/>
        <v>45991</v>
      </c>
      <c r="M4202" s="3">
        <f t="shared" si="335"/>
        <v>11</v>
      </c>
      <c r="N4202" s="3">
        <f t="shared" si="333"/>
        <v>2025</v>
      </c>
      <c r="O4202" s="3">
        <f t="shared" si="334"/>
        <v>1</v>
      </c>
      <c r="P4202" s="2" t="str">
        <f t="shared" si="336"/>
        <v>WE</v>
      </c>
    </row>
    <row r="4203" spans="12:16" x14ac:dyDescent="0.2">
      <c r="L4203" s="99">
        <f t="shared" si="332"/>
        <v>45992</v>
      </c>
      <c r="M4203" s="3">
        <f t="shared" si="335"/>
        <v>12</v>
      </c>
      <c r="N4203" s="3">
        <f t="shared" si="333"/>
        <v>2025</v>
      </c>
      <c r="O4203" s="3">
        <f t="shared" si="334"/>
        <v>2</v>
      </c>
      <c r="P4203" s="2" t="str">
        <f t="shared" si="336"/>
        <v>WD</v>
      </c>
    </row>
    <row r="4204" spans="12:16" x14ac:dyDescent="0.2">
      <c r="L4204" s="99">
        <f t="shared" si="332"/>
        <v>45993</v>
      </c>
      <c r="M4204" s="3">
        <f t="shared" si="335"/>
        <v>12</v>
      </c>
      <c r="N4204" s="3">
        <f t="shared" si="333"/>
        <v>2025</v>
      </c>
      <c r="O4204" s="3">
        <f t="shared" si="334"/>
        <v>3</v>
      </c>
      <c r="P4204" s="2" t="str">
        <f t="shared" si="336"/>
        <v>WD</v>
      </c>
    </row>
    <row r="4205" spans="12:16" x14ac:dyDescent="0.2">
      <c r="L4205" s="99">
        <f t="shared" si="332"/>
        <v>45994</v>
      </c>
      <c r="M4205" s="3">
        <f t="shared" si="335"/>
        <v>12</v>
      </c>
      <c r="N4205" s="3">
        <f t="shared" si="333"/>
        <v>2025</v>
      </c>
      <c r="O4205" s="3">
        <f t="shared" si="334"/>
        <v>4</v>
      </c>
      <c r="P4205" s="2" t="str">
        <f t="shared" si="336"/>
        <v>WD</v>
      </c>
    </row>
    <row r="4206" spans="12:16" x14ac:dyDescent="0.2">
      <c r="L4206" s="99">
        <f t="shared" si="332"/>
        <v>45995</v>
      </c>
      <c r="M4206" s="3">
        <f t="shared" si="335"/>
        <v>12</v>
      </c>
      <c r="N4206" s="3">
        <f t="shared" si="333"/>
        <v>2025</v>
      </c>
      <c r="O4206" s="3">
        <f t="shared" si="334"/>
        <v>5</v>
      </c>
      <c r="P4206" s="2" t="str">
        <f t="shared" si="336"/>
        <v>WD</v>
      </c>
    </row>
    <row r="4207" spans="12:16" x14ac:dyDescent="0.2">
      <c r="L4207" s="99">
        <f t="shared" si="332"/>
        <v>45996</v>
      </c>
      <c r="M4207" s="3">
        <f t="shared" si="335"/>
        <v>12</v>
      </c>
      <c r="N4207" s="3">
        <f t="shared" si="333"/>
        <v>2025</v>
      </c>
      <c r="O4207" s="3">
        <f t="shared" si="334"/>
        <v>6</v>
      </c>
      <c r="P4207" s="2" t="str">
        <f t="shared" si="336"/>
        <v>WD</v>
      </c>
    </row>
    <row r="4208" spans="12:16" x14ac:dyDescent="0.2">
      <c r="L4208" s="99">
        <f t="shared" si="332"/>
        <v>45997</v>
      </c>
      <c r="M4208" s="3">
        <f t="shared" si="335"/>
        <v>12</v>
      </c>
      <c r="N4208" s="3">
        <f t="shared" si="333"/>
        <v>2025</v>
      </c>
      <c r="O4208" s="3">
        <f t="shared" si="334"/>
        <v>7</v>
      </c>
      <c r="P4208" s="2" t="str">
        <f t="shared" si="336"/>
        <v>WE</v>
      </c>
    </row>
    <row r="4209" spans="12:16" x14ac:dyDescent="0.2">
      <c r="L4209" s="99">
        <f t="shared" si="332"/>
        <v>45998</v>
      </c>
      <c r="M4209" s="3">
        <f t="shared" si="335"/>
        <v>12</v>
      </c>
      <c r="N4209" s="3">
        <f t="shared" si="333"/>
        <v>2025</v>
      </c>
      <c r="O4209" s="3">
        <f t="shared" si="334"/>
        <v>1</v>
      </c>
      <c r="P4209" s="2" t="str">
        <f t="shared" si="336"/>
        <v>WE</v>
      </c>
    </row>
    <row r="4210" spans="12:16" x14ac:dyDescent="0.2">
      <c r="L4210" s="99">
        <f t="shared" si="332"/>
        <v>45999</v>
      </c>
      <c r="M4210" s="3">
        <f t="shared" si="335"/>
        <v>12</v>
      </c>
      <c r="N4210" s="3">
        <f t="shared" si="333"/>
        <v>2025</v>
      </c>
      <c r="O4210" s="3">
        <f t="shared" si="334"/>
        <v>2</v>
      </c>
      <c r="P4210" s="2" t="str">
        <f t="shared" si="336"/>
        <v>WD</v>
      </c>
    </row>
    <row r="4211" spans="12:16" x14ac:dyDescent="0.2">
      <c r="L4211" s="99">
        <f t="shared" si="332"/>
        <v>46000</v>
      </c>
      <c r="M4211" s="3">
        <f t="shared" si="335"/>
        <v>12</v>
      </c>
      <c r="N4211" s="3">
        <f t="shared" si="333"/>
        <v>2025</v>
      </c>
      <c r="O4211" s="3">
        <f t="shared" si="334"/>
        <v>3</v>
      </c>
      <c r="P4211" s="2" t="str">
        <f t="shared" si="336"/>
        <v>WD</v>
      </c>
    </row>
    <row r="4212" spans="12:16" x14ac:dyDescent="0.2">
      <c r="L4212" s="99">
        <f t="shared" ref="L4212:L4275" si="337">+L4211+1</f>
        <v>46001</v>
      </c>
      <c r="M4212" s="3">
        <f t="shared" si="335"/>
        <v>12</v>
      </c>
      <c r="N4212" s="3">
        <f t="shared" si="333"/>
        <v>2025</v>
      </c>
      <c r="O4212" s="3">
        <f t="shared" si="334"/>
        <v>4</v>
      </c>
      <c r="P4212" s="2" t="str">
        <f t="shared" si="336"/>
        <v>WD</v>
      </c>
    </row>
    <row r="4213" spans="12:16" x14ac:dyDescent="0.2">
      <c r="L4213" s="99">
        <f t="shared" si="337"/>
        <v>46002</v>
      </c>
      <c r="M4213" s="3">
        <f t="shared" si="335"/>
        <v>12</v>
      </c>
      <c r="N4213" s="3">
        <f t="shared" si="333"/>
        <v>2025</v>
      </c>
      <c r="O4213" s="3">
        <f t="shared" si="334"/>
        <v>5</v>
      </c>
      <c r="P4213" s="2" t="str">
        <f t="shared" si="336"/>
        <v>WD</v>
      </c>
    </row>
    <row r="4214" spans="12:16" x14ac:dyDescent="0.2">
      <c r="L4214" s="99">
        <f t="shared" si="337"/>
        <v>46003</v>
      </c>
      <c r="M4214" s="3">
        <f t="shared" si="335"/>
        <v>12</v>
      </c>
      <c r="N4214" s="3">
        <f t="shared" si="333"/>
        <v>2025</v>
      </c>
      <c r="O4214" s="3">
        <f t="shared" si="334"/>
        <v>6</v>
      </c>
      <c r="P4214" s="2" t="str">
        <f t="shared" si="336"/>
        <v>WD</v>
      </c>
    </row>
    <row r="4215" spans="12:16" x14ac:dyDescent="0.2">
      <c r="L4215" s="99">
        <f t="shared" si="337"/>
        <v>46004</v>
      </c>
      <c r="M4215" s="3">
        <f t="shared" si="335"/>
        <v>12</v>
      </c>
      <c r="N4215" s="3">
        <f t="shared" si="333"/>
        <v>2025</v>
      </c>
      <c r="O4215" s="3">
        <f t="shared" si="334"/>
        <v>7</v>
      </c>
      <c r="P4215" s="2" t="str">
        <f t="shared" si="336"/>
        <v>WE</v>
      </c>
    </row>
    <row r="4216" spans="12:16" x14ac:dyDescent="0.2">
      <c r="L4216" s="99">
        <f t="shared" si="337"/>
        <v>46005</v>
      </c>
      <c r="M4216" s="3">
        <f t="shared" si="335"/>
        <v>12</v>
      </c>
      <c r="N4216" s="3">
        <f t="shared" si="333"/>
        <v>2025</v>
      </c>
      <c r="O4216" s="3">
        <f t="shared" si="334"/>
        <v>1</v>
      </c>
      <c r="P4216" s="2" t="str">
        <f t="shared" si="336"/>
        <v>WE</v>
      </c>
    </row>
    <row r="4217" spans="12:16" x14ac:dyDescent="0.2">
      <c r="L4217" s="99">
        <f t="shared" si="337"/>
        <v>46006</v>
      </c>
      <c r="M4217" s="3">
        <f t="shared" si="335"/>
        <v>12</v>
      </c>
      <c r="N4217" s="3">
        <f t="shared" si="333"/>
        <v>2025</v>
      </c>
      <c r="O4217" s="3">
        <f t="shared" si="334"/>
        <v>2</v>
      </c>
      <c r="P4217" s="2" t="str">
        <f t="shared" si="336"/>
        <v>WD</v>
      </c>
    </row>
    <row r="4218" spans="12:16" x14ac:dyDescent="0.2">
      <c r="L4218" s="99">
        <f t="shared" si="337"/>
        <v>46007</v>
      </c>
      <c r="M4218" s="3">
        <f t="shared" si="335"/>
        <v>12</v>
      </c>
      <c r="N4218" s="3">
        <f t="shared" si="333"/>
        <v>2025</v>
      </c>
      <c r="O4218" s="3">
        <f t="shared" si="334"/>
        <v>3</v>
      </c>
      <c r="P4218" s="2" t="str">
        <f t="shared" si="336"/>
        <v>WD</v>
      </c>
    </row>
    <row r="4219" spans="12:16" x14ac:dyDescent="0.2">
      <c r="L4219" s="99">
        <f t="shared" si="337"/>
        <v>46008</v>
      </c>
      <c r="M4219" s="3">
        <f t="shared" si="335"/>
        <v>12</v>
      </c>
      <c r="N4219" s="3">
        <f t="shared" si="333"/>
        <v>2025</v>
      </c>
      <c r="O4219" s="3">
        <f t="shared" si="334"/>
        <v>4</v>
      </c>
      <c r="P4219" s="2" t="str">
        <f t="shared" si="336"/>
        <v>WD</v>
      </c>
    </row>
    <row r="4220" spans="12:16" x14ac:dyDescent="0.2">
      <c r="L4220" s="99">
        <f t="shared" si="337"/>
        <v>46009</v>
      </c>
      <c r="M4220" s="3">
        <f t="shared" si="335"/>
        <v>12</v>
      </c>
      <c r="N4220" s="3">
        <f t="shared" si="333"/>
        <v>2025</v>
      </c>
      <c r="O4220" s="3">
        <f t="shared" si="334"/>
        <v>5</v>
      </c>
      <c r="P4220" s="2" t="str">
        <f t="shared" si="336"/>
        <v>WD</v>
      </c>
    </row>
    <row r="4221" spans="12:16" x14ac:dyDescent="0.2">
      <c r="L4221" s="99">
        <f t="shared" si="337"/>
        <v>46010</v>
      </c>
      <c r="M4221" s="3">
        <f t="shared" si="335"/>
        <v>12</v>
      </c>
      <c r="N4221" s="3">
        <f t="shared" si="333"/>
        <v>2025</v>
      </c>
      <c r="O4221" s="3">
        <f t="shared" si="334"/>
        <v>6</v>
      </c>
      <c r="P4221" s="2" t="str">
        <f t="shared" si="336"/>
        <v>WD</v>
      </c>
    </row>
    <row r="4222" spans="12:16" x14ac:dyDescent="0.2">
      <c r="L4222" s="99">
        <f t="shared" si="337"/>
        <v>46011</v>
      </c>
      <c r="M4222" s="3">
        <f t="shared" si="335"/>
        <v>12</v>
      </c>
      <c r="N4222" s="3">
        <f t="shared" si="333"/>
        <v>2025</v>
      </c>
      <c r="O4222" s="3">
        <f t="shared" si="334"/>
        <v>7</v>
      </c>
      <c r="P4222" s="2" t="str">
        <f t="shared" si="336"/>
        <v>WE</v>
      </c>
    </row>
    <row r="4223" spans="12:16" x14ac:dyDescent="0.2">
      <c r="L4223" s="99">
        <f t="shared" si="337"/>
        <v>46012</v>
      </c>
      <c r="M4223" s="3">
        <f t="shared" si="335"/>
        <v>12</v>
      </c>
      <c r="N4223" s="3">
        <f t="shared" ref="N4223:N4286" si="338">YEAR(L4223)</f>
        <v>2025</v>
      </c>
      <c r="O4223" s="3">
        <f t="shared" ref="O4223:O4286" si="339">WEEKDAY(L4223)</f>
        <v>1</v>
      </c>
      <c r="P4223" s="2" t="str">
        <f t="shared" si="336"/>
        <v>WE</v>
      </c>
    </row>
    <row r="4224" spans="12:16" x14ac:dyDescent="0.2">
      <c r="L4224" s="99">
        <f t="shared" si="337"/>
        <v>46013</v>
      </c>
      <c r="M4224" s="3">
        <f t="shared" si="335"/>
        <v>12</v>
      </c>
      <c r="N4224" s="3">
        <f t="shared" si="338"/>
        <v>2025</v>
      </c>
      <c r="O4224" s="3">
        <f t="shared" si="339"/>
        <v>2</v>
      </c>
      <c r="P4224" s="2" t="str">
        <f t="shared" si="336"/>
        <v>WD</v>
      </c>
    </row>
    <row r="4225" spans="12:16" x14ac:dyDescent="0.2">
      <c r="L4225" s="99">
        <f t="shared" si="337"/>
        <v>46014</v>
      </c>
      <c r="M4225" s="3">
        <f t="shared" si="335"/>
        <v>12</v>
      </c>
      <c r="N4225" s="3">
        <f t="shared" si="338"/>
        <v>2025</v>
      </c>
      <c r="O4225" s="3">
        <f t="shared" si="339"/>
        <v>3</v>
      </c>
      <c r="P4225" s="2" t="str">
        <f t="shared" si="336"/>
        <v>WD</v>
      </c>
    </row>
    <row r="4226" spans="12:16" x14ac:dyDescent="0.2">
      <c r="L4226" s="99">
        <f t="shared" si="337"/>
        <v>46015</v>
      </c>
      <c r="M4226" s="3">
        <f t="shared" si="335"/>
        <v>12</v>
      </c>
      <c r="N4226" s="3">
        <f t="shared" si="338"/>
        <v>2025</v>
      </c>
      <c r="O4226" s="3">
        <f t="shared" si="339"/>
        <v>4</v>
      </c>
      <c r="P4226" s="2" t="str">
        <f t="shared" si="336"/>
        <v>WD</v>
      </c>
    </row>
    <row r="4227" spans="12:16" x14ac:dyDescent="0.2">
      <c r="L4227" s="99">
        <f t="shared" si="337"/>
        <v>46016</v>
      </c>
      <c r="M4227" s="3">
        <f t="shared" ref="M4227:M4290" si="340">MONTH(L4227)</f>
        <v>12</v>
      </c>
      <c r="N4227" s="3">
        <f t="shared" si="338"/>
        <v>2025</v>
      </c>
      <c r="O4227" s="3">
        <f t="shared" si="339"/>
        <v>5</v>
      </c>
      <c r="P4227" s="2" t="str">
        <f t="shared" ref="P4227:P4290" si="341">IF(O4227=1,"WE",IF(O4227=7,"WE","WD"))</f>
        <v>WD</v>
      </c>
    </row>
    <row r="4228" spans="12:16" x14ac:dyDescent="0.2">
      <c r="L4228" s="99">
        <f t="shared" si="337"/>
        <v>46017</v>
      </c>
      <c r="M4228" s="3">
        <f t="shared" si="340"/>
        <v>12</v>
      </c>
      <c r="N4228" s="3">
        <f t="shared" si="338"/>
        <v>2025</v>
      </c>
      <c r="O4228" s="3">
        <f t="shared" si="339"/>
        <v>6</v>
      </c>
      <c r="P4228" s="2" t="str">
        <f t="shared" si="341"/>
        <v>WD</v>
      </c>
    </row>
    <row r="4229" spans="12:16" x14ac:dyDescent="0.2">
      <c r="L4229" s="99">
        <f t="shared" si="337"/>
        <v>46018</v>
      </c>
      <c r="M4229" s="3">
        <f t="shared" si="340"/>
        <v>12</v>
      </c>
      <c r="N4229" s="3">
        <f t="shared" si="338"/>
        <v>2025</v>
      </c>
      <c r="O4229" s="3">
        <f t="shared" si="339"/>
        <v>7</v>
      </c>
      <c r="P4229" s="2" t="str">
        <f t="shared" si="341"/>
        <v>WE</v>
      </c>
    </row>
    <row r="4230" spans="12:16" x14ac:dyDescent="0.2">
      <c r="L4230" s="99">
        <f t="shared" si="337"/>
        <v>46019</v>
      </c>
      <c r="M4230" s="3">
        <f t="shared" si="340"/>
        <v>12</v>
      </c>
      <c r="N4230" s="3">
        <f t="shared" si="338"/>
        <v>2025</v>
      </c>
      <c r="O4230" s="3">
        <f t="shared" si="339"/>
        <v>1</v>
      </c>
      <c r="P4230" s="2" t="str">
        <f t="shared" si="341"/>
        <v>WE</v>
      </c>
    </row>
    <row r="4231" spans="12:16" x14ac:dyDescent="0.2">
      <c r="L4231" s="99">
        <f t="shared" si="337"/>
        <v>46020</v>
      </c>
      <c r="M4231" s="3">
        <f t="shared" si="340"/>
        <v>12</v>
      </c>
      <c r="N4231" s="3">
        <f t="shared" si="338"/>
        <v>2025</v>
      </c>
      <c r="O4231" s="3">
        <f t="shared" si="339"/>
        <v>2</v>
      </c>
      <c r="P4231" s="2" t="str">
        <f t="shared" si="341"/>
        <v>WD</v>
      </c>
    </row>
    <row r="4232" spans="12:16" x14ac:dyDescent="0.2">
      <c r="L4232" s="99">
        <f t="shared" si="337"/>
        <v>46021</v>
      </c>
      <c r="M4232" s="3">
        <f t="shared" si="340"/>
        <v>12</v>
      </c>
      <c r="N4232" s="3">
        <f t="shared" si="338"/>
        <v>2025</v>
      </c>
      <c r="O4232" s="3">
        <f t="shared" si="339"/>
        <v>3</v>
      </c>
      <c r="P4232" s="2" t="str">
        <f t="shared" si="341"/>
        <v>WD</v>
      </c>
    </row>
    <row r="4233" spans="12:16" x14ac:dyDescent="0.2">
      <c r="L4233" s="99">
        <f t="shared" si="337"/>
        <v>46022</v>
      </c>
      <c r="M4233" s="3">
        <f t="shared" si="340"/>
        <v>12</v>
      </c>
      <c r="N4233" s="3">
        <f t="shared" si="338"/>
        <v>2025</v>
      </c>
      <c r="O4233" s="3">
        <f t="shared" si="339"/>
        <v>4</v>
      </c>
      <c r="P4233" s="2" t="str">
        <f t="shared" si="341"/>
        <v>WD</v>
      </c>
    </row>
    <row r="4234" spans="12:16" x14ac:dyDescent="0.2">
      <c r="L4234" s="99">
        <f t="shared" si="337"/>
        <v>46023</v>
      </c>
      <c r="M4234" s="3">
        <f t="shared" si="340"/>
        <v>1</v>
      </c>
      <c r="N4234" s="3">
        <f t="shared" si="338"/>
        <v>2026</v>
      </c>
      <c r="O4234" s="3">
        <f t="shared" si="339"/>
        <v>5</v>
      </c>
      <c r="P4234" s="2" t="str">
        <f t="shared" si="341"/>
        <v>WD</v>
      </c>
    </row>
    <row r="4235" spans="12:16" x14ac:dyDescent="0.2">
      <c r="L4235" s="99">
        <f t="shared" si="337"/>
        <v>46024</v>
      </c>
      <c r="M4235" s="3">
        <f t="shared" si="340"/>
        <v>1</v>
      </c>
      <c r="N4235" s="3">
        <f t="shared" si="338"/>
        <v>2026</v>
      </c>
      <c r="O4235" s="3">
        <f t="shared" si="339"/>
        <v>6</v>
      </c>
      <c r="P4235" s="2" t="str">
        <f t="shared" si="341"/>
        <v>WD</v>
      </c>
    </row>
    <row r="4236" spans="12:16" x14ac:dyDescent="0.2">
      <c r="L4236" s="99">
        <f t="shared" si="337"/>
        <v>46025</v>
      </c>
      <c r="M4236" s="3">
        <f t="shared" si="340"/>
        <v>1</v>
      </c>
      <c r="N4236" s="3">
        <f t="shared" si="338"/>
        <v>2026</v>
      </c>
      <c r="O4236" s="3">
        <f t="shared" si="339"/>
        <v>7</v>
      </c>
      <c r="P4236" s="2" t="str">
        <f t="shared" si="341"/>
        <v>WE</v>
      </c>
    </row>
    <row r="4237" spans="12:16" x14ac:dyDescent="0.2">
      <c r="L4237" s="99">
        <f t="shared" si="337"/>
        <v>46026</v>
      </c>
      <c r="M4237" s="3">
        <f t="shared" si="340"/>
        <v>1</v>
      </c>
      <c r="N4237" s="3">
        <f t="shared" si="338"/>
        <v>2026</v>
      </c>
      <c r="O4237" s="3">
        <f t="shared" si="339"/>
        <v>1</v>
      </c>
      <c r="P4237" s="2" t="str">
        <f t="shared" si="341"/>
        <v>WE</v>
      </c>
    </row>
    <row r="4238" spans="12:16" x14ac:dyDescent="0.2">
      <c r="L4238" s="99">
        <f t="shared" si="337"/>
        <v>46027</v>
      </c>
      <c r="M4238" s="3">
        <f t="shared" si="340"/>
        <v>1</v>
      </c>
      <c r="N4238" s="3">
        <f t="shared" si="338"/>
        <v>2026</v>
      </c>
      <c r="O4238" s="3">
        <f t="shared" si="339"/>
        <v>2</v>
      </c>
      <c r="P4238" s="2" t="str">
        <f t="shared" si="341"/>
        <v>WD</v>
      </c>
    </row>
    <row r="4239" spans="12:16" x14ac:dyDescent="0.2">
      <c r="L4239" s="99">
        <f t="shared" si="337"/>
        <v>46028</v>
      </c>
      <c r="M4239" s="3">
        <f t="shared" si="340"/>
        <v>1</v>
      </c>
      <c r="N4239" s="3">
        <f t="shared" si="338"/>
        <v>2026</v>
      </c>
      <c r="O4239" s="3">
        <f t="shared" si="339"/>
        <v>3</v>
      </c>
      <c r="P4239" s="2" t="str">
        <f t="shared" si="341"/>
        <v>WD</v>
      </c>
    </row>
    <row r="4240" spans="12:16" x14ac:dyDescent="0.2">
      <c r="L4240" s="99">
        <f t="shared" si="337"/>
        <v>46029</v>
      </c>
      <c r="M4240" s="3">
        <f t="shared" si="340"/>
        <v>1</v>
      </c>
      <c r="N4240" s="3">
        <f t="shared" si="338"/>
        <v>2026</v>
      </c>
      <c r="O4240" s="3">
        <f t="shared" si="339"/>
        <v>4</v>
      </c>
      <c r="P4240" s="2" t="str">
        <f t="shared" si="341"/>
        <v>WD</v>
      </c>
    </row>
    <row r="4241" spans="12:16" x14ac:dyDescent="0.2">
      <c r="L4241" s="99">
        <f t="shared" si="337"/>
        <v>46030</v>
      </c>
      <c r="M4241" s="3">
        <f t="shared" si="340"/>
        <v>1</v>
      </c>
      <c r="N4241" s="3">
        <f t="shared" si="338"/>
        <v>2026</v>
      </c>
      <c r="O4241" s="3">
        <f t="shared" si="339"/>
        <v>5</v>
      </c>
      <c r="P4241" s="2" t="str">
        <f t="shared" si="341"/>
        <v>WD</v>
      </c>
    </row>
    <row r="4242" spans="12:16" x14ac:dyDescent="0.2">
      <c r="L4242" s="99">
        <f t="shared" si="337"/>
        <v>46031</v>
      </c>
      <c r="M4242" s="3">
        <f t="shared" si="340"/>
        <v>1</v>
      </c>
      <c r="N4242" s="3">
        <f t="shared" si="338"/>
        <v>2026</v>
      </c>
      <c r="O4242" s="3">
        <f t="shared" si="339"/>
        <v>6</v>
      </c>
      <c r="P4242" s="2" t="str">
        <f t="shared" si="341"/>
        <v>WD</v>
      </c>
    </row>
    <row r="4243" spans="12:16" x14ac:dyDescent="0.2">
      <c r="L4243" s="99">
        <f t="shared" si="337"/>
        <v>46032</v>
      </c>
      <c r="M4243" s="3">
        <f t="shared" si="340"/>
        <v>1</v>
      </c>
      <c r="N4243" s="3">
        <f t="shared" si="338"/>
        <v>2026</v>
      </c>
      <c r="O4243" s="3">
        <f t="shared" si="339"/>
        <v>7</v>
      </c>
      <c r="P4243" s="2" t="str">
        <f t="shared" si="341"/>
        <v>WE</v>
      </c>
    </row>
    <row r="4244" spans="12:16" x14ac:dyDescent="0.2">
      <c r="L4244" s="99">
        <f t="shared" si="337"/>
        <v>46033</v>
      </c>
      <c r="M4244" s="3">
        <f t="shared" si="340"/>
        <v>1</v>
      </c>
      <c r="N4244" s="3">
        <f t="shared" si="338"/>
        <v>2026</v>
      </c>
      <c r="O4244" s="3">
        <f t="shared" si="339"/>
        <v>1</v>
      </c>
      <c r="P4244" s="2" t="str">
        <f t="shared" si="341"/>
        <v>WE</v>
      </c>
    </row>
    <row r="4245" spans="12:16" x14ac:dyDescent="0.2">
      <c r="L4245" s="99">
        <f t="shared" si="337"/>
        <v>46034</v>
      </c>
      <c r="M4245" s="3">
        <f t="shared" si="340"/>
        <v>1</v>
      </c>
      <c r="N4245" s="3">
        <f t="shared" si="338"/>
        <v>2026</v>
      </c>
      <c r="O4245" s="3">
        <f t="shared" si="339"/>
        <v>2</v>
      </c>
      <c r="P4245" s="2" t="str">
        <f t="shared" si="341"/>
        <v>WD</v>
      </c>
    </row>
    <row r="4246" spans="12:16" x14ac:dyDescent="0.2">
      <c r="L4246" s="99">
        <f t="shared" si="337"/>
        <v>46035</v>
      </c>
      <c r="M4246" s="3">
        <f t="shared" si="340"/>
        <v>1</v>
      </c>
      <c r="N4246" s="3">
        <f t="shared" si="338"/>
        <v>2026</v>
      </c>
      <c r="O4246" s="3">
        <f t="shared" si="339"/>
        <v>3</v>
      </c>
      <c r="P4246" s="2" t="str">
        <f t="shared" si="341"/>
        <v>WD</v>
      </c>
    </row>
    <row r="4247" spans="12:16" x14ac:dyDescent="0.2">
      <c r="L4247" s="99">
        <f t="shared" si="337"/>
        <v>46036</v>
      </c>
      <c r="M4247" s="3">
        <f t="shared" si="340"/>
        <v>1</v>
      </c>
      <c r="N4247" s="3">
        <f t="shared" si="338"/>
        <v>2026</v>
      </c>
      <c r="O4247" s="3">
        <f t="shared" si="339"/>
        <v>4</v>
      </c>
      <c r="P4247" s="2" t="str">
        <f t="shared" si="341"/>
        <v>WD</v>
      </c>
    </row>
    <row r="4248" spans="12:16" x14ac:dyDescent="0.2">
      <c r="L4248" s="99">
        <f t="shared" si="337"/>
        <v>46037</v>
      </c>
      <c r="M4248" s="3">
        <f t="shared" si="340"/>
        <v>1</v>
      </c>
      <c r="N4248" s="3">
        <f t="shared" si="338"/>
        <v>2026</v>
      </c>
      <c r="O4248" s="3">
        <f t="shared" si="339"/>
        <v>5</v>
      </c>
      <c r="P4248" s="2" t="str">
        <f t="shared" si="341"/>
        <v>WD</v>
      </c>
    </row>
    <row r="4249" spans="12:16" x14ac:dyDescent="0.2">
      <c r="L4249" s="99">
        <f t="shared" si="337"/>
        <v>46038</v>
      </c>
      <c r="M4249" s="3">
        <f t="shared" si="340"/>
        <v>1</v>
      </c>
      <c r="N4249" s="3">
        <f t="shared" si="338"/>
        <v>2026</v>
      </c>
      <c r="O4249" s="3">
        <f t="shared" si="339"/>
        <v>6</v>
      </c>
      <c r="P4249" s="2" t="str">
        <f t="shared" si="341"/>
        <v>WD</v>
      </c>
    </row>
    <row r="4250" spans="12:16" x14ac:dyDescent="0.2">
      <c r="L4250" s="99">
        <f t="shared" si="337"/>
        <v>46039</v>
      </c>
      <c r="M4250" s="3">
        <f t="shared" si="340"/>
        <v>1</v>
      </c>
      <c r="N4250" s="3">
        <f t="shared" si="338"/>
        <v>2026</v>
      </c>
      <c r="O4250" s="3">
        <f t="shared" si="339"/>
        <v>7</v>
      </c>
      <c r="P4250" s="2" t="str">
        <f t="shared" si="341"/>
        <v>WE</v>
      </c>
    </row>
    <row r="4251" spans="12:16" x14ac:dyDescent="0.2">
      <c r="L4251" s="99">
        <f t="shared" si="337"/>
        <v>46040</v>
      </c>
      <c r="M4251" s="3">
        <f t="shared" si="340"/>
        <v>1</v>
      </c>
      <c r="N4251" s="3">
        <f t="shared" si="338"/>
        <v>2026</v>
      </c>
      <c r="O4251" s="3">
        <f t="shared" si="339"/>
        <v>1</v>
      </c>
      <c r="P4251" s="2" t="str">
        <f t="shared" si="341"/>
        <v>WE</v>
      </c>
    </row>
    <row r="4252" spans="12:16" x14ac:dyDescent="0.2">
      <c r="L4252" s="99">
        <f t="shared" si="337"/>
        <v>46041</v>
      </c>
      <c r="M4252" s="3">
        <f t="shared" si="340"/>
        <v>1</v>
      </c>
      <c r="N4252" s="3">
        <f t="shared" si="338"/>
        <v>2026</v>
      </c>
      <c r="O4252" s="3">
        <f t="shared" si="339"/>
        <v>2</v>
      </c>
      <c r="P4252" s="2" t="str">
        <f t="shared" si="341"/>
        <v>WD</v>
      </c>
    </row>
    <row r="4253" spans="12:16" x14ac:dyDescent="0.2">
      <c r="L4253" s="99">
        <f t="shared" si="337"/>
        <v>46042</v>
      </c>
      <c r="M4253" s="3">
        <f t="shared" si="340"/>
        <v>1</v>
      </c>
      <c r="N4253" s="3">
        <f t="shared" si="338"/>
        <v>2026</v>
      </c>
      <c r="O4253" s="3">
        <f t="shared" si="339"/>
        <v>3</v>
      </c>
      <c r="P4253" s="2" t="str">
        <f t="shared" si="341"/>
        <v>WD</v>
      </c>
    </row>
    <row r="4254" spans="12:16" x14ac:dyDescent="0.2">
      <c r="L4254" s="99">
        <f t="shared" si="337"/>
        <v>46043</v>
      </c>
      <c r="M4254" s="3">
        <f t="shared" si="340"/>
        <v>1</v>
      </c>
      <c r="N4254" s="3">
        <f t="shared" si="338"/>
        <v>2026</v>
      </c>
      <c r="O4254" s="3">
        <f t="shared" si="339"/>
        <v>4</v>
      </c>
      <c r="P4254" s="2" t="str">
        <f t="shared" si="341"/>
        <v>WD</v>
      </c>
    </row>
    <row r="4255" spans="12:16" x14ac:dyDescent="0.2">
      <c r="L4255" s="99">
        <f t="shared" si="337"/>
        <v>46044</v>
      </c>
      <c r="M4255" s="3">
        <f t="shared" si="340"/>
        <v>1</v>
      </c>
      <c r="N4255" s="3">
        <f t="shared" si="338"/>
        <v>2026</v>
      </c>
      <c r="O4255" s="3">
        <f t="shared" si="339"/>
        <v>5</v>
      </c>
      <c r="P4255" s="2" t="str">
        <f t="shared" si="341"/>
        <v>WD</v>
      </c>
    </row>
    <row r="4256" spans="12:16" x14ac:dyDescent="0.2">
      <c r="L4256" s="99">
        <f t="shared" si="337"/>
        <v>46045</v>
      </c>
      <c r="M4256" s="3">
        <f t="shared" si="340"/>
        <v>1</v>
      </c>
      <c r="N4256" s="3">
        <f t="shared" si="338"/>
        <v>2026</v>
      </c>
      <c r="O4256" s="3">
        <f t="shared" si="339"/>
        <v>6</v>
      </c>
      <c r="P4256" s="2" t="str">
        <f t="shared" si="341"/>
        <v>WD</v>
      </c>
    </row>
    <row r="4257" spans="12:16" x14ac:dyDescent="0.2">
      <c r="L4257" s="99">
        <f t="shared" si="337"/>
        <v>46046</v>
      </c>
      <c r="M4257" s="3">
        <f t="shared" si="340"/>
        <v>1</v>
      </c>
      <c r="N4257" s="3">
        <f t="shared" si="338"/>
        <v>2026</v>
      </c>
      <c r="O4257" s="3">
        <f t="shared" si="339"/>
        <v>7</v>
      </c>
      <c r="P4257" s="2" t="str">
        <f t="shared" si="341"/>
        <v>WE</v>
      </c>
    </row>
    <row r="4258" spans="12:16" x14ac:dyDescent="0.2">
      <c r="L4258" s="99">
        <f t="shared" si="337"/>
        <v>46047</v>
      </c>
      <c r="M4258" s="3">
        <f t="shared" si="340"/>
        <v>1</v>
      </c>
      <c r="N4258" s="3">
        <f t="shared" si="338"/>
        <v>2026</v>
      </c>
      <c r="O4258" s="3">
        <f t="shared" si="339"/>
        <v>1</v>
      </c>
      <c r="P4258" s="2" t="str">
        <f t="shared" si="341"/>
        <v>WE</v>
      </c>
    </row>
    <row r="4259" spans="12:16" x14ac:dyDescent="0.2">
      <c r="L4259" s="99">
        <f t="shared" si="337"/>
        <v>46048</v>
      </c>
      <c r="M4259" s="3">
        <f t="shared" si="340"/>
        <v>1</v>
      </c>
      <c r="N4259" s="3">
        <f t="shared" si="338"/>
        <v>2026</v>
      </c>
      <c r="O4259" s="3">
        <f t="shared" si="339"/>
        <v>2</v>
      </c>
      <c r="P4259" s="2" t="str">
        <f t="shared" si="341"/>
        <v>WD</v>
      </c>
    </row>
    <row r="4260" spans="12:16" x14ac:dyDescent="0.2">
      <c r="L4260" s="99">
        <f t="shared" si="337"/>
        <v>46049</v>
      </c>
      <c r="M4260" s="3">
        <f t="shared" si="340"/>
        <v>1</v>
      </c>
      <c r="N4260" s="3">
        <f t="shared" si="338"/>
        <v>2026</v>
      </c>
      <c r="O4260" s="3">
        <f t="shared" si="339"/>
        <v>3</v>
      </c>
      <c r="P4260" s="2" t="str">
        <f t="shared" si="341"/>
        <v>WD</v>
      </c>
    </row>
    <row r="4261" spans="12:16" x14ac:dyDescent="0.2">
      <c r="L4261" s="99">
        <f t="shared" si="337"/>
        <v>46050</v>
      </c>
      <c r="M4261" s="3">
        <f t="shared" si="340"/>
        <v>1</v>
      </c>
      <c r="N4261" s="3">
        <f t="shared" si="338"/>
        <v>2026</v>
      </c>
      <c r="O4261" s="3">
        <f t="shared" si="339"/>
        <v>4</v>
      </c>
      <c r="P4261" s="2" t="str">
        <f t="shared" si="341"/>
        <v>WD</v>
      </c>
    </row>
    <row r="4262" spans="12:16" x14ac:dyDescent="0.2">
      <c r="L4262" s="99">
        <f t="shared" si="337"/>
        <v>46051</v>
      </c>
      <c r="M4262" s="3">
        <f t="shared" si="340"/>
        <v>1</v>
      </c>
      <c r="N4262" s="3">
        <f t="shared" si="338"/>
        <v>2026</v>
      </c>
      <c r="O4262" s="3">
        <f t="shared" si="339"/>
        <v>5</v>
      </c>
      <c r="P4262" s="2" t="str">
        <f t="shared" si="341"/>
        <v>WD</v>
      </c>
    </row>
    <row r="4263" spans="12:16" x14ac:dyDescent="0.2">
      <c r="L4263" s="99">
        <f t="shared" si="337"/>
        <v>46052</v>
      </c>
      <c r="M4263" s="3">
        <f t="shared" si="340"/>
        <v>1</v>
      </c>
      <c r="N4263" s="3">
        <f t="shared" si="338"/>
        <v>2026</v>
      </c>
      <c r="O4263" s="3">
        <f t="shared" si="339"/>
        <v>6</v>
      </c>
      <c r="P4263" s="2" t="str">
        <f t="shared" si="341"/>
        <v>WD</v>
      </c>
    </row>
    <row r="4264" spans="12:16" x14ac:dyDescent="0.2">
      <c r="L4264" s="99">
        <f t="shared" si="337"/>
        <v>46053</v>
      </c>
      <c r="M4264" s="3">
        <f t="shared" si="340"/>
        <v>1</v>
      </c>
      <c r="N4264" s="3">
        <f t="shared" si="338"/>
        <v>2026</v>
      </c>
      <c r="O4264" s="3">
        <f t="shared" si="339"/>
        <v>7</v>
      </c>
      <c r="P4264" s="2" t="str">
        <f t="shared" si="341"/>
        <v>WE</v>
      </c>
    </row>
    <row r="4265" spans="12:16" x14ac:dyDescent="0.2">
      <c r="L4265" s="99">
        <f t="shared" si="337"/>
        <v>46054</v>
      </c>
      <c r="M4265" s="3">
        <f t="shared" si="340"/>
        <v>2</v>
      </c>
      <c r="N4265" s="3">
        <f t="shared" si="338"/>
        <v>2026</v>
      </c>
      <c r="O4265" s="3">
        <f t="shared" si="339"/>
        <v>1</v>
      </c>
      <c r="P4265" s="2" t="str">
        <f t="shared" si="341"/>
        <v>WE</v>
      </c>
    </row>
    <row r="4266" spans="12:16" x14ac:dyDescent="0.2">
      <c r="L4266" s="99">
        <f t="shared" si="337"/>
        <v>46055</v>
      </c>
      <c r="M4266" s="3">
        <f t="shared" si="340"/>
        <v>2</v>
      </c>
      <c r="N4266" s="3">
        <f t="shared" si="338"/>
        <v>2026</v>
      </c>
      <c r="O4266" s="3">
        <f t="shared" si="339"/>
        <v>2</v>
      </c>
      <c r="P4266" s="2" t="str">
        <f t="shared" si="341"/>
        <v>WD</v>
      </c>
    </row>
    <row r="4267" spans="12:16" x14ac:dyDescent="0.2">
      <c r="L4267" s="99">
        <f t="shared" si="337"/>
        <v>46056</v>
      </c>
      <c r="M4267" s="3">
        <f t="shared" si="340"/>
        <v>2</v>
      </c>
      <c r="N4267" s="3">
        <f t="shared" si="338"/>
        <v>2026</v>
      </c>
      <c r="O4267" s="3">
        <f t="shared" si="339"/>
        <v>3</v>
      </c>
      <c r="P4267" s="2" t="str">
        <f t="shared" si="341"/>
        <v>WD</v>
      </c>
    </row>
    <row r="4268" spans="12:16" x14ac:dyDescent="0.2">
      <c r="L4268" s="99">
        <f t="shared" si="337"/>
        <v>46057</v>
      </c>
      <c r="M4268" s="3">
        <f t="shared" si="340"/>
        <v>2</v>
      </c>
      <c r="N4268" s="3">
        <f t="shared" si="338"/>
        <v>2026</v>
      </c>
      <c r="O4268" s="3">
        <f t="shared" si="339"/>
        <v>4</v>
      </c>
      <c r="P4268" s="2" t="str">
        <f t="shared" si="341"/>
        <v>WD</v>
      </c>
    </row>
    <row r="4269" spans="12:16" x14ac:dyDescent="0.2">
      <c r="L4269" s="99">
        <f t="shared" si="337"/>
        <v>46058</v>
      </c>
      <c r="M4269" s="3">
        <f t="shared" si="340"/>
        <v>2</v>
      </c>
      <c r="N4269" s="3">
        <f t="shared" si="338"/>
        <v>2026</v>
      </c>
      <c r="O4269" s="3">
        <f t="shared" si="339"/>
        <v>5</v>
      </c>
      <c r="P4269" s="2" t="str">
        <f t="shared" si="341"/>
        <v>WD</v>
      </c>
    </row>
    <row r="4270" spans="12:16" x14ac:dyDescent="0.2">
      <c r="L4270" s="99">
        <f t="shared" si="337"/>
        <v>46059</v>
      </c>
      <c r="M4270" s="3">
        <f t="shared" si="340"/>
        <v>2</v>
      </c>
      <c r="N4270" s="3">
        <f t="shared" si="338"/>
        <v>2026</v>
      </c>
      <c r="O4270" s="3">
        <f t="shared" si="339"/>
        <v>6</v>
      </c>
      <c r="P4270" s="2" t="str">
        <f t="shared" si="341"/>
        <v>WD</v>
      </c>
    </row>
    <row r="4271" spans="12:16" x14ac:dyDescent="0.2">
      <c r="L4271" s="99">
        <f t="shared" si="337"/>
        <v>46060</v>
      </c>
      <c r="M4271" s="3">
        <f t="shared" si="340"/>
        <v>2</v>
      </c>
      <c r="N4271" s="3">
        <f t="shared" si="338"/>
        <v>2026</v>
      </c>
      <c r="O4271" s="3">
        <f t="shared" si="339"/>
        <v>7</v>
      </c>
      <c r="P4271" s="2" t="str">
        <f t="shared" si="341"/>
        <v>WE</v>
      </c>
    </row>
    <row r="4272" spans="12:16" x14ac:dyDescent="0.2">
      <c r="L4272" s="99">
        <f t="shared" si="337"/>
        <v>46061</v>
      </c>
      <c r="M4272" s="3">
        <f t="shared" si="340"/>
        <v>2</v>
      </c>
      <c r="N4272" s="3">
        <f t="shared" si="338"/>
        <v>2026</v>
      </c>
      <c r="O4272" s="3">
        <f t="shared" si="339"/>
        <v>1</v>
      </c>
      <c r="P4272" s="2" t="str">
        <f t="shared" si="341"/>
        <v>WE</v>
      </c>
    </row>
    <row r="4273" spans="12:16" x14ac:dyDescent="0.2">
      <c r="L4273" s="99">
        <f t="shared" si="337"/>
        <v>46062</v>
      </c>
      <c r="M4273" s="3">
        <f t="shared" si="340"/>
        <v>2</v>
      </c>
      <c r="N4273" s="3">
        <f t="shared" si="338"/>
        <v>2026</v>
      </c>
      <c r="O4273" s="3">
        <f t="shared" si="339"/>
        <v>2</v>
      </c>
      <c r="P4273" s="2" t="str">
        <f t="shared" si="341"/>
        <v>WD</v>
      </c>
    </row>
    <row r="4274" spans="12:16" x14ac:dyDescent="0.2">
      <c r="L4274" s="99">
        <f t="shared" si="337"/>
        <v>46063</v>
      </c>
      <c r="M4274" s="3">
        <f t="shared" si="340"/>
        <v>2</v>
      </c>
      <c r="N4274" s="3">
        <f t="shared" si="338"/>
        <v>2026</v>
      </c>
      <c r="O4274" s="3">
        <f t="shared" si="339"/>
        <v>3</v>
      </c>
      <c r="P4274" s="2" t="str">
        <f t="shared" si="341"/>
        <v>WD</v>
      </c>
    </row>
    <row r="4275" spans="12:16" x14ac:dyDescent="0.2">
      <c r="L4275" s="99">
        <f t="shared" si="337"/>
        <v>46064</v>
      </c>
      <c r="M4275" s="3">
        <f t="shared" si="340"/>
        <v>2</v>
      </c>
      <c r="N4275" s="3">
        <f t="shared" si="338"/>
        <v>2026</v>
      </c>
      <c r="O4275" s="3">
        <f t="shared" si="339"/>
        <v>4</v>
      </c>
      <c r="P4275" s="2" t="str">
        <f t="shared" si="341"/>
        <v>WD</v>
      </c>
    </row>
    <row r="4276" spans="12:16" x14ac:dyDescent="0.2">
      <c r="L4276" s="99">
        <f t="shared" ref="L4276:L4339" si="342">+L4275+1</f>
        <v>46065</v>
      </c>
      <c r="M4276" s="3">
        <f t="shared" si="340"/>
        <v>2</v>
      </c>
      <c r="N4276" s="3">
        <f t="shared" si="338"/>
        <v>2026</v>
      </c>
      <c r="O4276" s="3">
        <f t="shared" si="339"/>
        <v>5</v>
      </c>
      <c r="P4276" s="2" t="str">
        <f t="shared" si="341"/>
        <v>WD</v>
      </c>
    </row>
    <row r="4277" spans="12:16" x14ac:dyDescent="0.2">
      <c r="L4277" s="99">
        <f t="shared" si="342"/>
        <v>46066</v>
      </c>
      <c r="M4277" s="3">
        <f t="shared" si="340"/>
        <v>2</v>
      </c>
      <c r="N4277" s="3">
        <f t="shared" si="338"/>
        <v>2026</v>
      </c>
      <c r="O4277" s="3">
        <f t="shared" si="339"/>
        <v>6</v>
      </c>
      <c r="P4277" s="2" t="str">
        <f t="shared" si="341"/>
        <v>WD</v>
      </c>
    </row>
    <row r="4278" spans="12:16" x14ac:dyDescent="0.2">
      <c r="L4278" s="99">
        <f t="shared" si="342"/>
        <v>46067</v>
      </c>
      <c r="M4278" s="3">
        <f t="shared" si="340"/>
        <v>2</v>
      </c>
      <c r="N4278" s="3">
        <f t="shared" si="338"/>
        <v>2026</v>
      </c>
      <c r="O4278" s="3">
        <f t="shared" si="339"/>
        <v>7</v>
      </c>
      <c r="P4278" s="2" t="str">
        <f t="shared" si="341"/>
        <v>WE</v>
      </c>
    </row>
    <row r="4279" spans="12:16" x14ac:dyDescent="0.2">
      <c r="L4279" s="99">
        <f t="shared" si="342"/>
        <v>46068</v>
      </c>
      <c r="M4279" s="3">
        <f t="shared" si="340"/>
        <v>2</v>
      </c>
      <c r="N4279" s="3">
        <f t="shared" si="338"/>
        <v>2026</v>
      </c>
      <c r="O4279" s="3">
        <f t="shared" si="339"/>
        <v>1</v>
      </c>
      <c r="P4279" s="2" t="str">
        <f t="shared" si="341"/>
        <v>WE</v>
      </c>
    </row>
    <row r="4280" spans="12:16" x14ac:dyDescent="0.2">
      <c r="L4280" s="99">
        <f t="shared" si="342"/>
        <v>46069</v>
      </c>
      <c r="M4280" s="3">
        <f t="shared" si="340"/>
        <v>2</v>
      </c>
      <c r="N4280" s="3">
        <f t="shared" si="338"/>
        <v>2026</v>
      </c>
      <c r="O4280" s="3">
        <f t="shared" si="339"/>
        <v>2</v>
      </c>
      <c r="P4280" s="2" t="str">
        <f t="shared" si="341"/>
        <v>WD</v>
      </c>
    </row>
    <row r="4281" spans="12:16" x14ac:dyDescent="0.2">
      <c r="L4281" s="99">
        <f t="shared" si="342"/>
        <v>46070</v>
      </c>
      <c r="M4281" s="3">
        <f t="shared" si="340"/>
        <v>2</v>
      </c>
      <c r="N4281" s="3">
        <f t="shared" si="338"/>
        <v>2026</v>
      </c>
      <c r="O4281" s="3">
        <f t="shared" si="339"/>
        <v>3</v>
      </c>
      <c r="P4281" s="2" t="str">
        <f t="shared" si="341"/>
        <v>WD</v>
      </c>
    </row>
    <row r="4282" spans="12:16" x14ac:dyDescent="0.2">
      <c r="L4282" s="99">
        <f t="shared" si="342"/>
        <v>46071</v>
      </c>
      <c r="M4282" s="3">
        <f t="shared" si="340"/>
        <v>2</v>
      </c>
      <c r="N4282" s="3">
        <f t="shared" si="338"/>
        <v>2026</v>
      </c>
      <c r="O4282" s="3">
        <f t="shared" si="339"/>
        <v>4</v>
      </c>
      <c r="P4282" s="2" t="str">
        <f t="shared" si="341"/>
        <v>WD</v>
      </c>
    </row>
    <row r="4283" spans="12:16" x14ac:dyDescent="0.2">
      <c r="L4283" s="99">
        <f t="shared" si="342"/>
        <v>46072</v>
      </c>
      <c r="M4283" s="3">
        <f t="shared" si="340"/>
        <v>2</v>
      </c>
      <c r="N4283" s="3">
        <f t="shared" si="338"/>
        <v>2026</v>
      </c>
      <c r="O4283" s="3">
        <f t="shared" si="339"/>
        <v>5</v>
      </c>
      <c r="P4283" s="2" t="str">
        <f t="shared" si="341"/>
        <v>WD</v>
      </c>
    </row>
    <row r="4284" spans="12:16" x14ac:dyDescent="0.2">
      <c r="L4284" s="99">
        <f t="shared" si="342"/>
        <v>46073</v>
      </c>
      <c r="M4284" s="3">
        <f t="shared" si="340"/>
        <v>2</v>
      </c>
      <c r="N4284" s="3">
        <f t="shared" si="338"/>
        <v>2026</v>
      </c>
      <c r="O4284" s="3">
        <f t="shared" si="339"/>
        <v>6</v>
      </c>
      <c r="P4284" s="2" t="str">
        <f t="shared" si="341"/>
        <v>WD</v>
      </c>
    </row>
    <row r="4285" spans="12:16" x14ac:dyDescent="0.2">
      <c r="L4285" s="99">
        <f t="shared" si="342"/>
        <v>46074</v>
      </c>
      <c r="M4285" s="3">
        <f t="shared" si="340"/>
        <v>2</v>
      </c>
      <c r="N4285" s="3">
        <f t="shared" si="338"/>
        <v>2026</v>
      </c>
      <c r="O4285" s="3">
        <f t="shared" si="339"/>
        <v>7</v>
      </c>
      <c r="P4285" s="2" t="str">
        <f t="shared" si="341"/>
        <v>WE</v>
      </c>
    </row>
    <row r="4286" spans="12:16" x14ac:dyDescent="0.2">
      <c r="L4286" s="99">
        <f t="shared" si="342"/>
        <v>46075</v>
      </c>
      <c r="M4286" s="3">
        <f t="shared" si="340"/>
        <v>2</v>
      </c>
      <c r="N4286" s="3">
        <f t="shared" si="338"/>
        <v>2026</v>
      </c>
      <c r="O4286" s="3">
        <f t="shared" si="339"/>
        <v>1</v>
      </c>
      <c r="P4286" s="2" t="str">
        <f t="shared" si="341"/>
        <v>WE</v>
      </c>
    </row>
    <row r="4287" spans="12:16" x14ac:dyDescent="0.2">
      <c r="L4287" s="99">
        <f t="shared" si="342"/>
        <v>46076</v>
      </c>
      <c r="M4287" s="3">
        <f t="shared" si="340"/>
        <v>2</v>
      </c>
      <c r="N4287" s="3">
        <f t="shared" ref="N4287:N4350" si="343">YEAR(L4287)</f>
        <v>2026</v>
      </c>
      <c r="O4287" s="3">
        <f t="shared" ref="O4287:O4350" si="344">WEEKDAY(L4287)</f>
        <v>2</v>
      </c>
      <c r="P4287" s="2" t="str">
        <f t="shared" si="341"/>
        <v>WD</v>
      </c>
    </row>
    <row r="4288" spans="12:16" x14ac:dyDescent="0.2">
      <c r="L4288" s="99">
        <f t="shared" si="342"/>
        <v>46077</v>
      </c>
      <c r="M4288" s="3">
        <f t="shared" si="340"/>
        <v>2</v>
      </c>
      <c r="N4288" s="3">
        <f t="shared" si="343"/>
        <v>2026</v>
      </c>
      <c r="O4288" s="3">
        <f t="shared" si="344"/>
        <v>3</v>
      </c>
      <c r="P4288" s="2" t="str">
        <f t="shared" si="341"/>
        <v>WD</v>
      </c>
    </row>
    <row r="4289" spans="12:16" x14ac:dyDescent="0.2">
      <c r="L4289" s="99">
        <f t="shared" si="342"/>
        <v>46078</v>
      </c>
      <c r="M4289" s="3">
        <f t="shared" si="340"/>
        <v>2</v>
      </c>
      <c r="N4289" s="3">
        <f t="shared" si="343"/>
        <v>2026</v>
      </c>
      <c r="O4289" s="3">
        <f t="shared" si="344"/>
        <v>4</v>
      </c>
      <c r="P4289" s="2" t="str">
        <f t="shared" si="341"/>
        <v>WD</v>
      </c>
    </row>
    <row r="4290" spans="12:16" x14ac:dyDescent="0.2">
      <c r="L4290" s="99">
        <f t="shared" si="342"/>
        <v>46079</v>
      </c>
      <c r="M4290" s="3">
        <f t="shared" si="340"/>
        <v>2</v>
      </c>
      <c r="N4290" s="3">
        <f t="shared" si="343"/>
        <v>2026</v>
      </c>
      <c r="O4290" s="3">
        <f t="shared" si="344"/>
        <v>5</v>
      </c>
      <c r="P4290" s="2" t="str">
        <f t="shared" si="341"/>
        <v>WD</v>
      </c>
    </row>
    <row r="4291" spans="12:16" x14ac:dyDescent="0.2">
      <c r="L4291" s="99">
        <f t="shared" si="342"/>
        <v>46080</v>
      </c>
      <c r="M4291" s="3">
        <f t="shared" ref="M4291:M4354" si="345">MONTH(L4291)</f>
        <v>2</v>
      </c>
      <c r="N4291" s="3">
        <f t="shared" si="343"/>
        <v>2026</v>
      </c>
      <c r="O4291" s="3">
        <f t="shared" si="344"/>
        <v>6</v>
      </c>
      <c r="P4291" s="2" t="str">
        <f t="shared" ref="P4291:P4354" si="346">IF(O4291=1,"WE",IF(O4291=7,"WE","WD"))</f>
        <v>WD</v>
      </c>
    </row>
    <row r="4292" spans="12:16" x14ac:dyDescent="0.2">
      <c r="L4292" s="99">
        <f t="shared" si="342"/>
        <v>46081</v>
      </c>
      <c r="M4292" s="3">
        <f t="shared" si="345"/>
        <v>2</v>
      </c>
      <c r="N4292" s="3">
        <f t="shared" si="343"/>
        <v>2026</v>
      </c>
      <c r="O4292" s="3">
        <f t="shared" si="344"/>
        <v>7</v>
      </c>
      <c r="P4292" s="2" t="str">
        <f t="shared" si="346"/>
        <v>WE</v>
      </c>
    </row>
    <row r="4293" spans="12:16" x14ac:dyDescent="0.2">
      <c r="L4293" s="99">
        <f t="shared" si="342"/>
        <v>46082</v>
      </c>
      <c r="M4293" s="3">
        <f t="shared" si="345"/>
        <v>3</v>
      </c>
      <c r="N4293" s="3">
        <f t="shared" si="343"/>
        <v>2026</v>
      </c>
      <c r="O4293" s="3">
        <f t="shared" si="344"/>
        <v>1</v>
      </c>
      <c r="P4293" s="2" t="str">
        <f t="shared" si="346"/>
        <v>WE</v>
      </c>
    </row>
    <row r="4294" spans="12:16" x14ac:dyDescent="0.2">
      <c r="L4294" s="99">
        <f t="shared" si="342"/>
        <v>46083</v>
      </c>
      <c r="M4294" s="3">
        <f t="shared" si="345"/>
        <v>3</v>
      </c>
      <c r="N4294" s="3">
        <f t="shared" si="343"/>
        <v>2026</v>
      </c>
      <c r="O4294" s="3">
        <f t="shared" si="344"/>
        <v>2</v>
      </c>
      <c r="P4294" s="2" t="str">
        <f t="shared" si="346"/>
        <v>WD</v>
      </c>
    </row>
    <row r="4295" spans="12:16" x14ac:dyDescent="0.2">
      <c r="L4295" s="99">
        <f t="shared" si="342"/>
        <v>46084</v>
      </c>
      <c r="M4295" s="3">
        <f t="shared" si="345"/>
        <v>3</v>
      </c>
      <c r="N4295" s="3">
        <f t="shared" si="343"/>
        <v>2026</v>
      </c>
      <c r="O4295" s="3">
        <f t="shared" si="344"/>
        <v>3</v>
      </c>
      <c r="P4295" s="2" t="str">
        <f t="shared" si="346"/>
        <v>WD</v>
      </c>
    </row>
    <row r="4296" spans="12:16" x14ac:dyDescent="0.2">
      <c r="L4296" s="99">
        <f t="shared" si="342"/>
        <v>46085</v>
      </c>
      <c r="M4296" s="3">
        <f t="shared" si="345"/>
        <v>3</v>
      </c>
      <c r="N4296" s="3">
        <f t="shared" si="343"/>
        <v>2026</v>
      </c>
      <c r="O4296" s="3">
        <f t="shared" si="344"/>
        <v>4</v>
      </c>
      <c r="P4296" s="2" t="str">
        <f t="shared" si="346"/>
        <v>WD</v>
      </c>
    </row>
    <row r="4297" spans="12:16" x14ac:dyDescent="0.2">
      <c r="L4297" s="99">
        <f t="shared" si="342"/>
        <v>46086</v>
      </c>
      <c r="M4297" s="3">
        <f t="shared" si="345"/>
        <v>3</v>
      </c>
      <c r="N4297" s="3">
        <f t="shared" si="343"/>
        <v>2026</v>
      </c>
      <c r="O4297" s="3">
        <f t="shared" si="344"/>
        <v>5</v>
      </c>
      <c r="P4297" s="2" t="str">
        <f t="shared" si="346"/>
        <v>WD</v>
      </c>
    </row>
    <row r="4298" spans="12:16" x14ac:dyDescent="0.2">
      <c r="L4298" s="99">
        <f t="shared" si="342"/>
        <v>46087</v>
      </c>
      <c r="M4298" s="3">
        <f t="shared" si="345"/>
        <v>3</v>
      </c>
      <c r="N4298" s="3">
        <f t="shared" si="343"/>
        <v>2026</v>
      </c>
      <c r="O4298" s="3">
        <f t="shared" si="344"/>
        <v>6</v>
      </c>
      <c r="P4298" s="2" t="str">
        <f t="shared" si="346"/>
        <v>WD</v>
      </c>
    </row>
    <row r="4299" spans="12:16" x14ac:dyDescent="0.2">
      <c r="L4299" s="99">
        <f t="shared" si="342"/>
        <v>46088</v>
      </c>
      <c r="M4299" s="3">
        <f t="shared" si="345"/>
        <v>3</v>
      </c>
      <c r="N4299" s="3">
        <f t="shared" si="343"/>
        <v>2026</v>
      </c>
      <c r="O4299" s="3">
        <f t="shared" si="344"/>
        <v>7</v>
      </c>
      <c r="P4299" s="2" t="str">
        <f t="shared" si="346"/>
        <v>WE</v>
      </c>
    </row>
    <row r="4300" spans="12:16" x14ac:dyDescent="0.2">
      <c r="L4300" s="99">
        <f t="shared" si="342"/>
        <v>46089</v>
      </c>
      <c r="M4300" s="3">
        <f t="shared" si="345"/>
        <v>3</v>
      </c>
      <c r="N4300" s="3">
        <f t="shared" si="343"/>
        <v>2026</v>
      </c>
      <c r="O4300" s="3">
        <f t="shared" si="344"/>
        <v>1</v>
      </c>
      <c r="P4300" s="2" t="str">
        <f t="shared" si="346"/>
        <v>WE</v>
      </c>
    </row>
    <row r="4301" spans="12:16" x14ac:dyDescent="0.2">
      <c r="L4301" s="99">
        <f t="shared" si="342"/>
        <v>46090</v>
      </c>
      <c r="M4301" s="3">
        <f t="shared" si="345"/>
        <v>3</v>
      </c>
      <c r="N4301" s="3">
        <f t="shared" si="343"/>
        <v>2026</v>
      </c>
      <c r="O4301" s="3">
        <f t="shared" si="344"/>
        <v>2</v>
      </c>
      <c r="P4301" s="2" t="str">
        <f t="shared" si="346"/>
        <v>WD</v>
      </c>
    </row>
    <row r="4302" spans="12:16" x14ac:dyDescent="0.2">
      <c r="L4302" s="99">
        <f t="shared" si="342"/>
        <v>46091</v>
      </c>
      <c r="M4302" s="3">
        <f t="shared" si="345"/>
        <v>3</v>
      </c>
      <c r="N4302" s="3">
        <f t="shared" si="343"/>
        <v>2026</v>
      </c>
      <c r="O4302" s="3">
        <f t="shared" si="344"/>
        <v>3</v>
      </c>
      <c r="P4302" s="2" t="str">
        <f t="shared" si="346"/>
        <v>WD</v>
      </c>
    </row>
    <row r="4303" spans="12:16" x14ac:dyDescent="0.2">
      <c r="L4303" s="99">
        <f t="shared" si="342"/>
        <v>46092</v>
      </c>
      <c r="M4303" s="3">
        <f t="shared" si="345"/>
        <v>3</v>
      </c>
      <c r="N4303" s="3">
        <f t="shared" si="343"/>
        <v>2026</v>
      </c>
      <c r="O4303" s="3">
        <f t="shared" si="344"/>
        <v>4</v>
      </c>
      <c r="P4303" s="2" t="str">
        <f t="shared" si="346"/>
        <v>WD</v>
      </c>
    </row>
    <row r="4304" spans="12:16" x14ac:dyDescent="0.2">
      <c r="L4304" s="99">
        <f t="shared" si="342"/>
        <v>46093</v>
      </c>
      <c r="M4304" s="3">
        <f t="shared" si="345"/>
        <v>3</v>
      </c>
      <c r="N4304" s="3">
        <f t="shared" si="343"/>
        <v>2026</v>
      </c>
      <c r="O4304" s="3">
        <f t="shared" si="344"/>
        <v>5</v>
      </c>
      <c r="P4304" s="2" t="str">
        <f t="shared" si="346"/>
        <v>WD</v>
      </c>
    </row>
    <row r="4305" spans="12:16" x14ac:dyDescent="0.2">
      <c r="L4305" s="99">
        <f t="shared" si="342"/>
        <v>46094</v>
      </c>
      <c r="M4305" s="3">
        <f t="shared" si="345"/>
        <v>3</v>
      </c>
      <c r="N4305" s="3">
        <f t="shared" si="343"/>
        <v>2026</v>
      </c>
      <c r="O4305" s="3">
        <f t="shared" si="344"/>
        <v>6</v>
      </c>
      <c r="P4305" s="2" t="str">
        <f t="shared" si="346"/>
        <v>WD</v>
      </c>
    </row>
    <row r="4306" spans="12:16" x14ac:dyDescent="0.2">
      <c r="L4306" s="99">
        <f t="shared" si="342"/>
        <v>46095</v>
      </c>
      <c r="M4306" s="3">
        <f t="shared" si="345"/>
        <v>3</v>
      </c>
      <c r="N4306" s="3">
        <f t="shared" si="343"/>
        <v>2026</v>
      </c>
      <c r="O4306" s="3">
        <f t="shared" si="344"/>
        <v>7</v>
      </c>
      <c r="P4306" s="2" t="str">
        <f t="shared" si="346"/>
        <v>WE</v>
      </c>
    </row>
    <row r="4307" spans="12:16" x14ac:dyDescent="0.2">
      <c r="L4307" s="99">
        <f t="shared" si="342"/>
        <v>46096</v>
      </c>
      <c r="M4307" s="3">
        <f t="shared" si="345"/>
        <v>3</v>
      </c>
      <c r="N4307" s="3">
        <f t="shared" si="343"/>
        <v>2026</v>
      </c>
      <c r="O4307" s="3">
        <f t="shared" si="344"/>
        <v>1</v>
      </c>
      <c r="P4307" s="2" t="str">
        <f t="shared" si="346"/>
        <v>WE</v>
      </c>
    </row>
    <row r="4308" spans="12:16" x14ac:dyDescent="0.2">
      <c r="L4308" s="99">
        <f t="shared" si="342"/>
        <v>46097</v>
      </c>
      <c r="M4308" s="3">
        <f t="shared" si="345"/>
        <v>3</v>
      </c>
      <c r="N4308" s="3">
        <f t="shared" si="343"/>
        <v>2026</v>
      </c>
      <c r="O4308" s="3">
        <f t="shared" si="344"/>
        <v>2</v>
      </c>
      <c r="P4308" s="2" t="str">
        <f t="shared" si="346"/>
        <v>WD</v>
      </c>
    </row>
    <row r="4309" spans="12:16" x14ac:dyDescent="0.2">
      <c r="L4309" s="99">
        <f t="shared" si="342"/>
        <v>46098</v>
      </c>
      <c r="M4309" s="3">
        <f t="shared" si="345"/>
        <v>3</v>
      </c>
      <c r="N4309" s="3">
        <f t="shared" si="343"/>
        <v>2026</v>
      </c>
      <c r="O4309" s="3">
        <f t="shared" si="344"/>
        <v>3</v>
      </c>
      <c r="P4309" s="2" t="str">
        <f t="shared" si="346"/>
        <v>WD</v>
      </c>
    </row>
    <row r="4310" spans="12:16" x14ac:dyDescent="0.2">
      <c r="L4310" s="99">
        <f t="shared" si="342"/>
        <v>46099</v>
      </c>
      <c r="M4310" s="3">
        <f t="shared" si="345"/>
        <v>3</v>
      </c>
      <c r="N4310" s="3">
        <f t="shared" si="343"/>
        <v>2026</v>
      </c>
      <c r="O4310" s="3">
        <f t="shared" si="344"/>
        <v>4</v>
      </c>
      <c r="P4310" s="2" t="str">
        <f t="shared" si="346"/>
        <v>WD</v>
      </c>
    </row>
    <row r="4311" spans="12:16" x14ac:dyDescent="0.2">
      <c r="L4311" s="99">
        <f t="shared" si="342"/>
        <v>46100</v>
      </c>
      <c r="M4311" s="3">
        <f t="shared" si="345"/>
        <v>3</v>
      </c>
      <c r="N4311" s="3">
        <f t="shared" si="343"/>
        <v>2026</v>
      </c>
      <c r="O4311" s="3">
        <f t="shared" si="344"/>
        <v>5</v>
      </c>
      <c r="P4311" s="2" t="str">
        <f t="shared" si="346"/>
        <v>WD</v>
      </c>
    </row>
    <row r="4312" spans="12:16" x14ac:dyDescent="0.2">
      <c r="L4312" s="99">
        <f t="shared" si="342"/>
        <v>46101</v>
      </c>
      <c r="M4312" s="3">
        <f t="shared" si="345"/>
        <v>3</v>
      </c>
      <c r="N4312" s="3">
        <f t="shared" si="343"/>
        <v>2026</v>
      </c>
      <c r="O4312" s="3">
        <f t="shared" si="344"/>
        <v>6</v>
      </c>
      <c r="P4312" s="2" t="str">
        <f t="shared" si="346"/>
        <v>WD</v>
      </c>
    </row>
    <row r="4313" spans="12:16" x14ac:dyDescent="0.2">
      <c r="L4313" s="99">
        <f t="shared" si="342"/>
        <v>46102</v>
      </c>
      <c r="M4313" s="3">
        <f t="shared" si="345"/>
        <v>3</v>
      </c>
      <c r="N4313" s="3">
        <f t="shared" si="343"/>
        <v>2026</v>
      </c>
      <c r="O4313" s="3">
        <f t="shared" si="344"/>
        <v>7</v>
      </c>
      <c r="P4313" s="2" t="str">
        <f t="shared" si="346"/>
        <v>WE</v>
      </c>
    </row>
    <row r="4314" spans="12:16" x14ac:dyDescent="0.2">
      <c r="L4314" s="99">
        <f t="shared" si="342"/>
        <v>46103</v>
      </c>
      <c r="M4314" s="3">
        <f t="shared" si="345"/>
        <v>3</v>
      </c>
      <c r="N4314" s="3">
        <f t="shared" si="343"/>
        <v>2026</v>
      </c>
      <c r="O4314" s="3">
        <f t="shared" si="344"/>
        <v>1</v>
      </c>
      <c r="P4314" s="2" t="str">
        <f t="shared" si="346"/>
        <v>WE</v>
      </c>
    </row>
    <row r="4315" spans="12:16" x14ac:dyDescent="0.2">
      <c r="L4315" s="99">
        <f t="shared" si="342"/>
        <v>46104</v>
      </c>
      <c r="M4315" s="3">
        <f t="shared" si="345"/>
        <v>3</v>
      </c>
      <c r="N4315" s="3">
        <f t="shared" si="343"/>
        <v>2026</v>
      </c>
      <c r="O4315" s="3">
        <f t="shared" si="344"/>
        <v>2</v>
      </c>
      <c r="P4315" s="2" t="str">
        <f t="shared" si="346"/>
        <v>WD</v>
      </c>
    </row>
    <row r="4316" spans="12:16" x14ac:dyDescent="0.2">
      <c r="L4316" s="99">
        <f t="shared" si="342"/>
        <v>46105</v>
      </c>
      <c r="M4316" s="3">
        <f t="shared" si="345"/>
        <v>3</v>
      </c>
      <c r="N4316" s="3">
        <f t="shared" si="343"/>
        <v>2026</v>
      </c>
      <c r="O4316" s="3">
        <f t="shared" si="344"/>
        <v>3</v>
      </c>
      <c r="P4316" s="2" t="str">
        <f t="shared" si="346"/>
        <v>WD</v>
      </c>
    </row>
    <row r="4317" spans="12:16" x14ac:dyDescent="0.2">
      <c r="L4317" s="99">
        <f t="shared" si="342"/>
        <v>46106</v>
      </c>
      <c r="M4317" s="3">
        <f t="shared" si="345"/>
        <v>3</v>
      </c>
      <c r="N4317" s="3">
        <f t="shared" si="343"/>
        <v>2026</v>
      </c>
      <c r="O4317" s="3">
        <f t="shared" si="344"/>
        <v>4</v>
      </c>
      <c r="P4317" s="2" t="str">
        <f t="shared" si="346"/>
        <v>WD</v>
      </c>
    </row>
    <row r="4318" spans="12:16" x14ac:dyDescent="0.2">
      <c r="L4318" s="99">
        <f t="shared" si="342"/>
        <v>46107</v>
      </c>
      <c r="M4318" s="3">
        <f t="shared" si="345"/>
        <v>3</v>
      </c>
      <c r="N4318" s="3">
        <f t="shared" si="343"/>
        <v>2026</v>
      </c>
      <c r="O4318" s="3">
        <f t="shared" si="344"/>
        <v>5</v>
      </c>
      <c r="P4318" s="2" t="str">
        <f t="shared" si="346"/>
        <v>WD</v>
      </c>
    </row>
    <row r="4319" spans="12:16" x14ac:dyDescent="0.2">
      <c r="L4319" s="99">
        <f t="shared" si="342"/>
        <v>46108</v>
      </c>
      <c r="M4319" s="3">
        <f t="shared" si="345"/>
        <v>3</v>
      </c>
      <c r="N4319" s="3">
        <f t="shared" si="343"/>
        <v>2026</v>
      </c>
      <c r="O4319" s="3">
        <f t="shared" si="344"/>
        <v>6</v>
      </c>
      <c r="P4319" s="2" t="str">
        <f t="shared" si="346"/>
        <v>WD</v>
      </c>
    </row>
    <row r="4320" spans="12:16" x14ac:dyDescent="0.2">
      <c r="L4320" s="99">
        <f t="shared" si="342"/>
        <v>46109</v>
      </c>
      <c r="M4320" s="3">
        <f t="shared" si="345"/>
        <v>3</v>
      </c>
      <c r="N4320" s="3">
        <f t="shared" si="343"/>
        <v>2026</v>
      </c>
      <c r="O4320" s="3">
        <f t="shared" si="344"/>
        <v>7</v>
      </c>
      <c r="P4320" s="2" t="str">
        <f t="shared" si="346"/>
        <v>WE</v>
      </c>
    </row>
    <row r="4321" spans="12:16" x14ac:dyDescent="0.2">
      <c r="L4321" s="99">
        <f t="shared" si="342"/>
        <v>46110</v>
      </c>
      <c r="M4321" s="3">
        <f t="shared" si="345"/>
        <v>3</v>
      </c>
      <c r="N4321" s="3">
        <f t="shared" si="343"/>
        <v>2026</v>
      </c>
      <c r="O4321" s="3">
        <f t="shared" si="344"/>
        <v>1</v>
      </c>
      <c r="P4321" s="2" t="str">
        <f t="shared" si="346"/>
        <v>WE</v>
      </c>
    </row>
    <row r="4322" spans="12:16" x14ac:dyDescent="0.2">
      <c r="L4322" s="99">
        <f t="shared" si="342"/>
        <v>46111</v>
      </c>
      <c r="M4322" s="3">
        <f t="shared" si="345"/>
        <v>3</v>
      </c>
      <c r="N4322" s="3">
        <f t="shared" si="343"/>
        <v>2026</v>
      </c>
      <c r="O4322" s="3">
        <f t="shared" si="344"/>
        <v>2</v>
      </c>
      <c r="P4322" s="2" t="str">
        <f t="shared" si="346"/>
        <v>WD</v>
      </c>
    </row>
    <row r="4323" spans="12:16" x14ac:dyDescent="0.2">
      <c r="L4323" s="99">
        <f t="shared" si="342"/>
        <v>46112</v>
      </c>
      <c r="M4323" s="3">
        <f t="shared" si="345"/>
        <v>3</v>
      </c>
      <c r="N4323" s="3">
        <f t="shared" si="343"/>
        <v>2026</v>
      </c>
      <c r="O4323" s="3">
        <f t="shared" si="344"/>
        <v>3</v>
      </c>
      <c r="P4323" s="2" t="str">
        <f t="shared" si="346"/>
        <v>WD</v>
      </c>
    </row>
    <row r="4324" spans="12:16" x14ac:dyDescent="0.2">
      <c r="L4324" s="99">
        <f t="shared" si="342"/>
        <v>46113</v>
      </c>
      <c r="M4324" s="3">
        <f t="shared" si="345"/>
        <v>4</v>
      </c>
      <c r="N4324" s="3">
        <f t="shared" si="343"/>
        <v>2026</v>
      </c>
      <c r="O4324" s="3">
        <f t="shared" si="344"/>
        <v>4</v>
      </c>
      <c r="P4324" s="2" t="str">
        <f t="shared" si="346"/>
        <v>WD</v>
      </c>
    </row>
    <row r="4325" spans="12:16" x14ac:dyDescent="0.2">
      <c r="L4325" s="99">
        <f t="shared" si="342"/>
        <v>46114</v>
      </c>
      <c r="M4325" s="3">
        <f t="shared" si="345"/>
        <v>4</v>
      </c>
      <c r="N4325" s="3">
        <f t="shared" si="343"/>
        <v>2026</v>
      </c>
      <c r="O4325" s="3">
        <f t="shared" si="344"/>
        <v>5</v>
      </c>
      <c r="P4325" s="2" t="str">
        <f t="shared" si="346"/>
        <v>WD</v>
      </c>
    </row>
    <row r="4326" spans="12:16" x14ac:dyDescent="0.2">
      <c r="L4326" s="99">
        <f t="shared" si="342"/>
        <v>46115</v>
      </c>
      <c r="M4326" s="3">
        <f t="shared" si="345"/>
        <v>4</v>
      </c>
      <c r="N4326" s="3">
        <f t="shared" si="343"/>
        <v>2026</v>
      </c>
      <c r="O4326" s="3">
        <f t="shared" si="344"/>
        <v>6</v>
      </c>
      <c r="P4326" s="2" t="str">
        <f t="shared" si="346"/>
        <v>WD</v>
      </c>
    </row>
    <row r="4327" spans="12:16" x14ac:dyDescent="0.2">
      <c r="L4327" s="99">
        <f t="shared" si="342"/>
        <v>46116</v>
      </c>
      <c r="M4327" s="3">
        <f t="shared" si="345"/>
        <v>4</v>
      </c>
      <c r="N4327" s="3">
        <f t="shared" si="343"/>
        <v>2026</v>
      </c>
      <c r="O4327" s="3">
        <f t="shared" si="344"/>
        <v>7</v>
      </c>
      <c r="P4327" s="2" t="str">
        <f t="shared" si="346"/>
        <v>WE</v>
      </c>
    </row>
    <row r="4328" spans="12:16" x14ac:dyDescent="0.2">
      <c r="L4328" s="99">
        <f t="shared" si="342"/>
        <v>46117</v>
      </c>
      <c r="M4328" s="3">
        <f t="shared" si="345"/>
        <v>4</v>
      </c>
      <c r="N4328" s="3">
        <f t="shared" si="343"/>
        <v>2026</v>
      </c>
      <c r="O4328" s="3">
        <f t="shared" si="344"/>
        <v>1</v>
      </c>
      <c r="P4328" s="2" t="str">
        <f t="shared" si="346"/>
        <v>WE</v>
      </c>
    </row>
    <row r="4329" spans="12:16" x14ac:dyDescent="0.2">
      <c r="L4329" s="99">
        <f t="shared" si="342"/>
        <v>46118</v>
      </c>
      <c r="M4329" s="3">
        <f t="shared" si="345"/>
        <v>4</v>
      </c>
      <c r="N4329" s="3">
        <f t="shared" si="343"/>
        <v>2026</v>
      </c>
      <c r="O4329" s="3">
        <f t="shared" si="344"/>
        <v>2</v>
      </c>
      <c r="P4329" s="2" t="str">
        <f t="shared" si="346"/>
        <v>WD</v>
      </c>
    </row>
    <row r="4330" spans="12:16" x14ac:dyDescent="0.2">
      <c r="L4330" s="99">
        <f t="shared" si="342"/>
        <v>46119</v>
      </c>
      <c r="M4330" s="3">
        <f t="shared" si="345"/>
        <v>4</v>
      </c>
      <c r="N4330" s="3">
        <f t="shared" si="343"/>
        <v>2026</v>
      </c>
      <c r="O4330" s="3">
        <f t="shared" si="344"/>
        <v>3</v>
      </c>
      <c r="P4330" s="2" t="str">
        <f t="shared" si="346"/>
        <v>WD</v>
      </c>
    </row>
    <row r="4331" spans="12:16" x14ac:dyDescent="0.2">
      <c r="L4331" s="99">
        <f t="shared" si="342"/>
        <v>46120</v>
      </c>
      <c r="M4331" s="3">
        <f t="shared" si="345"/>
        <v>4</v>
      </c>
      <c r="N4331" s="3">
        <f t="shared" si="343"/>
        <v>2026</v>
      </c>
      <c r="O4331" s="3">
        <f t="shared" si="344"/>
        <v>4</v>
      </c>
      <c r="P4331" s="2" t="str">
        <f t="shared" si="346"/>
        <v>WD</v>
      </c>
    </row>
    <row r="4332" spans="12:16" x14ac:dyDescent="0.2">
      <c r="L4332" s="99">
        <f t="shared" si="342"/>
        <v>46121</v>
      </c>
      <c r="M4332" s="3">
        <f t="shared" si="345"/>
        <v>4</v>
      </c>
      <c r="N4332" s="3">
        <f t="shared" si="343"/>
        <v>2026</v>
      </c>
      <c r="O4332" s="3">
        <f t="shared" si="344"/>
        <v>5</v>
      </c>
      <c r="P4332" s="2" t="str">
        <f t="shared" si="346"/>
        <v>WD</v>
      </c>
    </row>
    <row r="4333" spans="12:16" x14ac:dyDescent="0.2">
      <c r="L4333" s="99">
        <f t="shared" si="342"/>
        <v>46122</v>
      </c>
      <c r="M4333" s="3">
        <f t="shared" si="345"/>
        <v>4</v>
      </c>
      <c r="N4333" s="3">
        <f t="shared" si="343"/>
        <v>2026</v>
      </c>
      <c r="O4333" s="3">
        <f t="shared" si="344"/>
        <v>6</v>
      </c>
      <c r="P4333" s="2" t="str">
        <f t="shared" si="346"/>
        <v>WD</v>
      </c>
    </row>
    <row r="4334" spans="12:16" x14ac:dyDescent="0.2">
      <c r="L4334" s="99">
        <f t="shared" si="342"/>
        <v>46123</v>
      </c>
      <c r="M4334" s="3">
        <f t="shared" si="345"/>
        <v>4</v>
      </c>
      <c r="N4334" s="3">
        <f t="shared" si="343"/>
        <v>2026</v>
      </c>
      <c r="O4334" s="3">
        <f t="shared" si="344"/>
        <v>7</v>
      </c>
      <c r="P4334" s="2" t="str">
        <f t="shared" si="346"/>
        <v>WE</v>
      </c>
    </row>
    <row r="4335" spans="12:16" x14ac:dyDescent="0.2">
      <c r="L4335" s="99">
        <f t="shared" si="342"/>
        <v>46124</v>
      </c>
      <c r="M4335" s="3">
        <f t="shared" si="345"/>
        <v>4</v>
      </c>
      <c r="N4335" s="3">
        <f t="shared" si="343"/>
        <v>2026</v>
      </c>
      <c r="O4335" s="3">
        <f t="shared" si="344"/>
        <v>1</v>
      </c>
      <c r="P4335" s="2" t="str">
        <f t="shared" si="346"/>
        <v>WE</v>
      </c>
    </row>
    <row r="4336" spans="12:16" x14ac:dyDescent="0.2">
      <c r="L4336" s="99">
        <f t="shared" si="342"/>
        <v>46125</v>
      </c>
      <c r="M4336" s="3">
        <f t="shared" si="345"/>
        <v>4</v>
      </c>
      <c r="N4336" s="3">
        <f t="shared" si="343"/>
        <v>2026</v>
      </c>
      <c r="O4336" s="3">
        <f t="shared" si="344"/>
        <v>2</v>
      </c>
      <c r="P4336" s="2" t="str">
        <f t="shared" si="346"/>
        <v>WD</v>
      </c>
    </row>
    <row r="4337" spans="12:16" x14ac:dyDescent="0.2">
      <c r="L4337" s="99">
        <f t="shared" si="342"/>
        <v>46126</v>
      </c>
      <c r="M4337" s="3">
        <f t="shared" si="345"/>
        <v>4</v>
      </c>
      <c r="N4337" s="3">
        <f t="shared" si="343"/>
        <v>2026</v>
      </c>
      <c r="O4337" s="3">
        <f t="shared" si="344"/>
        <v>3</v>
      </c>
      <c r="P4337" s="2" t="str">
        <f t="shared" si="346"/>
        <v>WD</v>
      </c>
    </row>
    <row r="4338" spans="12:16" x14ac:dyDescent="0.2">
      <c r="L4338" s="99">
        <f t="shared" si="342"/>
        <v>46127</v>
      </c>
      <c r="M4338" s="3">
        <f t="shared" si="345"/>
        <v>4</v>
      </c>
      <c r="N4338" s="3">
        <f t="shared" si="343"/>
        <v>2026</v>
      </c>
      <c r="O4338" s="3">
        <f t="shared" si="344"/>
        <v>4</v>
      </c>
      <c r="P4338" s="2" t="str">
        <f t="shared" si="346"/>
        <v>WD</v>
      </c>
    </row>
    <row r="4339" spans="12:16" x14ac:dyDescent="0.2">
      <c r="L4339" s="99">
        <f t="shared" si="342"/>
        <v>46128</v>
      </c>
      <c r="M4339" s="3">
        <f t="shared" si="345"/>
        <v>4</v>
      </c>
      <c r="N4339" s="3">
        <f t="shared" si="343"/>
        <v>2026</v>
      </c>
      <c r="O4339" s="3">
        <f t="shared" si="344"/>
        <v>5</v>
      </c>
      <c r="P4339" s="2" t="str">
        <f t="shared" si="346"/>
        <v>WD</v>
      </c>
    </row>
    <row r="4340" spans="12:16" x14ac:dyDescent="0.2">
      <c r="L4340" s="99">
        <f t="shared" ref="L4340:L4403" si="347">+L4339+1</f>
        <v>46129</v>
      </c>
      <c r="M4340" s="3">
        <f t="shared" si="345"/>
        <v>4</v>
      </c>
      <c r="N4340" s="3">
        <f t="shared" si="343"/>
        <v>2026</v>
      </c>
      <c r="O4340" s="3">
        <f t="shared" si="344"/>
        <v>6</v>
      </c>
      <c r="P4340" s="2" t="str">
        <f t="shared" si="346"/>
        <v>WD</v>
      </c>
    </row>
    <row r="4341" spans="12:16" x14ac:dyDescent="0.2">
      <c r="L4341" s="99">
        <f t="shared" si="347"/>
        <v>46130</v>
      </c>
      <c r="M4341" s="3">
        <f t="shared" si="345"/>
        <v>4</v>
      </c>
      <c r="N4341" s="3">
        <f t="shared" si="343"/>
        <v>2026</v>
      </c>
      <c r="O4341" s="3">
        <f t="shared" si="344"/>
        <v>7</v>
      </c>
      <c r="P4341" s="2" t="str">
        <f t="shared" si="346"/>
        <v>WE</v>
      </c>
    </row>
    <row r="4342" spans="12:16" x14ac:dyDescent="0.2">
      <c r="L4342" s="99">
        <f t="shared" si="347"/>
        <v>46131</v>
      </c>
      <c r="M4342" s="3">
        <f t="shared" si="345"/>
        <v>4</v>
      </c>
      <c r="N4342" s="3">
        <f t="shared" si="343"/>
        <v>2026</v>
      </c>
      <c r="O4342" s="3">
        <f t="shared" si="344"/>
        <v>1</v>
      </c>
      <c r="P4342" s="2" t="str">
        <f t="shared" si="346"/>
        <v>WE</v>
      </c>
    </row>
    <row r="4343" spans="12:16" x14ac:dyDescent="0.2">
      <c r="L4343" s="99">
        <f t="shared" si="347"/>
        <v>46132</v>
      </c>
      <c r="M4343" s="3">
        <f t="shared" si="345"/>
        <v>4</v>
      </c>
      <c r="N4343" s="3">
        <f t="shared" si="343"/>
        <v>2026</v>
      </c>
      <c r="O4343" s="3">
        <f t="shared" si="344"/>
        <v>2</v>
      </c>
      <c r="P4343" s="2" t="str">
        <f t="shared" si="346"/>
        <v>WD</v>
      </c>
    </row>
    <row r="4344" spans="12:16" x14ac:dyDescent="0.2">
      <c r="L4344" s="99">
        <f t="shared" si="347"/>
        <v>46133</v>
      </c>
      <c r="M4344" s="3">
        <f t="shared" si="345"/>
        <v>4</v>
      </c>
      <c r="N4344" s="3">
        <f t="shared" si="343"/>
        <v>2026</v>
      </c>
      <c r="O4344" s="3">
        <f t="shared" si="344"/>
        <v>3</v>
      </c>
      <c r="P4344" s="2" t="str">
        <f t="shared" si="346"/>
        <v>WD</v>
      </c>
    </row>
    <row r="4345" spans="12:16" x14ac:dyDescent="0.2">
      <c r="L4345" s="99">
        <f t="shared" si="347"/>
        <v>46134</v>
      </c>
      <c r="M4345" s="3">
        <f t="shared" si="345"/>
        <v>4</v>
      </c>
      <c r="N4345" s="3">
        <f t="shared" si="343"/>
        <v>2026</v>
      </c>
      <c r="O4345" s="3">
        <f t="shared" si="344"/>
        <v>4</v>
      </c>
      <c r="P4345" s="2" t="str">
        <f t="shared" si="346"/>
        <v>WD</v>
      </c>
    </row>
    <row r="4346" spans="12:16" x14ac:dyDescent="0.2">
      <c r="L4346" s="99">
        <f t="shared" si="347"/>
        <v>46135</v>
      </c>
      <c r="M4346" s="3">
        <f t="shared" si="345"/>
        <v>4</v>
      </c>
      <c r="N4346" s="3">
        <f t="shared" si="343"/>
        <v>2026</v>
      </c>
      <c r="O4346" s="3">
        <f t="shared" si="344"/>
        <v>5</v>
      </c>
      <c r="P4346" s="2" t="str">
        <f t="shared" si="346"/>
        <v>WD</v>
      </c>
    </row>
    <row r="4347" spans="12:16" x14ac:dyDescent="0.2">
      <c r="L4347" s="99">
        <f t="shared" si="347"/>
        <v>46136</v>
      </c>
      <c r="M4347" s="3">
        <f t="shared" si="345"/>
        <v>4</v>
      </c>
      <c r="N4347" s="3">
        <f t="shared" si="343"/>
        <v>2026</v>
      </c>
      <c r="O4347" s="3">
        <f t="shared" si="344"/>
        <v>6</v>
      </c>
      <c r="P4347" s="2" t="str">
        <f t="shared" si="346"/>
        <v>WD</v>
      </c>
    </row>
    <row r="4348" spans="12:16" x14ac:dyDescent="0.2">
      <c r="L4348" s="99">
        <f t="shared" si="347"/>
        <v>46137</v>
      </c>
      <c r="M4348" s="3">
        <f t="shared" si="345"/>
        <v>4</v>
      </c>
      <c r="N4348" s="3">
        <f t="shared" si="343"/>
        <v>2026</v>
      </c>
      <c r="O4348" s="3">
        <f t="shared" si="344"/>
        <v>7</v>
      </c>
      <c r="P4348" s="2" t="str">
        <f t="shared" si="346"/>
        <v>WE</v>
      </c>
    </row>
    <row r="4349" spans="12:16" x14ac:dyDescent="0.2">
      <c r="L4349" s="99">
        <f t="shared" si="347"/>
        <v>46138</v>
      </c>
      <c r="M4349" s="3">
        <f t="shared" si="345"/>
        <v>4</v>
      </c>
      <c r="N4349" s="3">
        <f t="shared" si="343"/>
        <v>2026</v>
      </c>
      <c r="O4349" s="3">
        <f t="shared" si="344"/>
        <v>1</v>
      </c>
      <c r="P4349" s="2" t="str">
        <f t="shared" si="346"/>
        <v>WE</v>
      </c>
    </row>
    <row r="4350" spans="12:16" x14ac:dyDescent="0.2">
      <c r="L4350" s="99">
        <f t="shared" si="347"/>
        <v>46139</v>
      </c>
      <c r="M4350" s="3">
        <f t="shared" si="345"/>
        <v>4</v>
      </c>
      <c r="N4350" s="3">
        <f t="shared" si="343"/>
        <v>2026</v>
      </c>
      <c r="O4350" s="3">
        <f t="shared" si="344"/>
        <v>2</v>
      </c>
      <c r="P4350" s="2" t="str">
        <f t="shared" si="346"/>
        <v>WD</v>
      </c>
    </row>
    <row r="4351" spans="12:16" x14ac:dyDescent="0.2">
      <c r="L4351" s="99">
        <f t="shared" si="347"/>
        <v>46140</v>
      </c>
      <c r="M4351" s="3">
        <f t="shared" si="345"/>
        <v>4</v>
      </c>
      <c r="N4351" s="3">
        <f t="shared" ref="N4351:N4414" si="348">YEAR(L4351)</f>
        <v>2026</v>
      </c>
      <c r="O4351" s="3">
        <f t="shared" ref="O4351:O4414" si="349">WEEKDAY(L4351)</f>
        <v>3</v>
      </c>
      <c r="P4351" s="2" t="str">
        <f t="shared" si="346"/>
        <v>WD</v>
      </c>
    </row>
    <row r="4352" spans="12:16" x14ac:dyDescent="0.2">
      <c r="L4352" s="99">
        <f t="shared" si="347"/>
        <v>46141</v>
      </c>
      <c r="M4352" s="3">
        <f t="shared" si="345"/>
        <v>4</v>
      </c>
      <c r="N4352" s="3">
        <f t="shared" si="348"/>
        <v>2026</v>
      </c>
      <c r="O4352" s="3">
        <f t="shared" si="349"/>
        <v>4</v>
      </c>
      <c r="P4352" s="2" t="str">
        <f t="shared" si="346"/>
        <v>WD</v>
      </c>
    </row>
    <row r="4353" spans="12:16" x14ac:dyDescent="0.2">
      <c r="L4353" s="99">
        <f t="shared" si="347"/>
        <v>46142</v>
      </c>
      <c r="M4353" s="3">
        <f t="shared" si="345"/>
        <v>4</v>
      </c>
      <c r="N4353" s="3">
        <f t="shared" si="348"/>
        <v>2026</v>
      </c>
      <c r="O4353" s="3">
        <f t="shared" si="349"/>
        <v>5</v>
      </c>
      <c r="P4353" s="2" t="str">
        <f t="shared" si="346"/>
        <v>WD</v>
      </c>
    </row>
    <row r="4354" spans="12:16" x14ac:dyDescent="0.2">
      <c r="L4354" s="99">
        <f t="shared" si="347"/>
        <v>46143</v>
      </c>
      <c r="M4354" s="3">
        <f t="shared" si="345"/>
        <v>5</v>
      </c>
      <c r="N4354" s="3">
        <f t="shared" si="348"/>
        <v>2026</v>
      </c>
      <c r="O4354" s="3">
        <f t="shared" si="349"/>
        <v>6</v>
      </c>
      <c r="P4354" s="2" t="str">
        <f t="shared" si="346"/>
        <v>WD</v>
      </c>
    </row>
    <row r="4355" spans="12:16" x14ac:dyDescent="0.2">
      <c r="L4355" s="99">
        <f t="shared" si="347"/>
        <v>46144</v>
      </c>
      <c r="M4355" s="3">
        <f t="shared" ref="M4355:M4418" si="350">MONTH(L4355)</f>
        <v>5</v>
      </c>
      <c r="N4355" s="3">
        <f t="shared" si="348"/>
        <v>2026</v>
      </c>
      <c r="O4355" s="3">
        <f t="shared" si="349"/>
        <v>7</v>
      </c>
      <c r="P4355" s="2" t="str">
        <f t="shared" ref="P4355:P4418" si="351">IF(O4355=1,"WE",IF(O4355=7,"WE","WD"))</f>
        <v>WE</v>
      </c>
    </row>
    <row r="4356" spans="12:16" x14ac:dyDescent="0.2">
      <c r="L4356" s="99">
        <f t="shared" si="347"/>
        <v>46145</v>
      </c>
      <c r="M4356" s="3">
        <f t="shared" si="350"/>
        <v>5</v>
      </c>
      <c r="N4356" s="3">
        <f t="shared" si="348"/>
        <v>2026</v>
      </c>
      <c r="O4356" s="3">
        <f t="shared" si="349"/>
        <v>1</v>
      </c>
      <c r="P4356" s="2" t="str">
        <f t="shared" si="351"/>
        <v>WE</v>
      </c>
    </row>
    <row r="4357" spans="12:16" x14ac:dyDescent="0.2">
      <c r="L4357" s="99">
        <f t="shared" si="347"/>
        <v>46146</v>
      </c>
      <c r="M4357" s="3">
        <f t="shared" si="350"/>
        <v>5</v>
      </c>
      <c r="N4357" s="3">
        <f t="shared" si="348"/>
        <v>2026</v>
      </c>
      <c r="O4357" s="3">
        <f t="shared" si="349"/>
        <v>2</v>
      </c>
      <c r="P4357" s="2" t="str">
        <f t="shared" si="351"/>
        <v>WD</v>
      </c>
    </row>
    <row r="4358" spans="12:16" x14ac:dyDescent="0.2">
      <c r="L4358" s="99">
        <f t="shared" si="347"/>
        <v>46147</v>
      </c>
      <c r="M4358" s="3">
        <f t="shared" si="350"/>
        <v>5</v>
      </c>
      <c r="N4358" s="3">
        <f t="shared" si="348"/>
        <v>2026</v>
      </c>
      <c r="O4358" s="3">
        <f t="shared" si="349"/>
        <v>3</v>
      </c>
      <c r="P4358" s="2" t="str">
        <f t="shared" si="351"/>
        <v>WD</v>
      </c>
    </row>
    <row r="4359" spans="12:16" x14ac:dyDescent="0.2">
      <c r="L4359" s="99">
        <f t="shared" si="347"/>
        <v>46148</v>
      </c>
      <c r="M4359" s="3">
        <f t="shared" si="350"/>
        <v>5</v>
      </c>
      <c r="N4359" s="3">
        <f t="shared" si="348"/>
        <v>2026</v>
      </c>
      <c r="O4359" s="3">
        <f t="shared" si="349"/>
        <v>4</v>
      </c>
      <c r="P4359" s="2" t="str">
        <f t="shared" si="351"/>
        <v>WD</v>
      </c>
    </row>
    <row r="4360" spans="12:16" x14ac:dyDescent="0.2">
      <c r="L4360" s="99">
        <f t="shared" si="347"/>
        <v>46149</v>
      </c>
      <c r="M4360" s="3">
        <f t="shared" si="350"/>
        <v>5</v>
      </c>
      <c r="N4360" s="3">
        <f t="shared" si="348"/>
        <v>2026</v>
      </c>
      <c r="O4360" s="3">
        <f t="shared" si="349"/>
        <v>5</v>
      </c>
      <c r="P4360" s="2" t="str">
        <f t="shared" si="351"/>
        <v>WD</v>
      </c>
    </row>
    <row r="4361" spans="12:16" x14ac:dyDescent="0.2">
      <c r="L4361" s="99">
        <f t="shared" si="347"/>
        <v>46150</v>
      </c>
      <c r="M4361" s="3">
        <f t="shared" si="350"/>
        <v>5</v>
      </c>
      <c r="N4361" s="3">
        <f t="shared" si="348"/>
        <v>2026</v>
      </c>
      <c r="O4361" s="3">
        <f t="shared" si="349"/>
        <v>6</v>
      </c>
      <c r="P4361" s="2" t="str">
        <f t="shared" si="351"/>
        <v>WD</v>
      </c>
    </row>
    <row r="4362" spans="12:16" x14ac:dyDescent="0.2">
      <c r="L4362" s="99">
        <f t="shared" si="347"/>
        <v>46151</v>
      </c>
      <c r="M4362" s="3">
        <f t="shared" si="350"/>
        <v>5</v>
      </c>
      <c r="N4362" s="3">
        <f t="shared" si="348"/>
        <v>2026</v>
      </c>
      <c r="O4362" s="3">
        <f t="shared" si="349"/>
        <v>7</v>
      </c>
      <c r="P4362" s="2" t="str">
        <f t="shared" si="351"/>
        <v>WE</v>
      </c>
    </row>
    <row r="4363" spans="12:16" x14ac:dyDescent="0.2">
      <c r="L4363" s="99">
        <f t="shared" si="347"/>
        <v>46152</v>
      </c>
      <c r="M4363" s="3">
        <f t="shared" si="350"/>
        <v>5</v>
      </c>
      <c r="N4363" s="3">
        <f t="shared" si="348"/>
        <v>2026</v>
      </c>
      <c r="O4363" s="3">
        <f t="shared" si="349"/>
        <v>1</v>
      </c>
      <c r="P4363" s="2" t="str">
        <f t="shared" si="351"/>
        <v>WE</v>
      </c>
    </row>
    <row r="4364" spans="12:16" x14ac:dyDescent="0.2">
      <c r="L4364" s="99">
        <f t="shared" si="347"/>
        <v>46153</v>
      </c>
      <c r="M4364" s="3">
        <f t="shared" si="350"/>
        <v>5</v>
      </c>
      <c r="N4364" s="3">
        <f t="shared" si="348"/>
        <v>2026</v>
      </c>
      <c r="O4364" s="3">
        <f t="shared" si="349"/>
        <v>2</v>
      </c>
      <c r="P4364" s="2" t="str">
        <f t="shared" si="351"/>
        <v>WD</v>
      </c>
    </row>
    <row r="4365" spans="12:16" x14ac:dyDescent="0.2">
      <c r="L4365" s="99">
        <f t="shared" si="347"/>
        <v>46154</v>
      </c>
      <c r="M4365" s="3">
        <f t="shared" si="350"/>
        <v>5</v>
      </c>
      <c r="N4365" s="3">
        <f t="shared" si="348"/>
        <v>2026</v>
      </c>
      <c r="O4365" s="3">
        <f t="shared" si="349"/>
        <v>3</v>
      </c>
      <c r="P4365" s="2" t="str">
        <f t="shared" si="351"/>
        <v>WD</v>
      </c>
    </row>
    <row r="4366" spans="12:16" x14ac:dyDescent="0.2">
      <c r="L4366" s="99">
        <f t="shared" si="347"/>
        <v>46155</v>
      </c>
      <c r="M4366" s="3">
        <f t="shared" si="350"/>
        <v>5</v>
      </c>
      <c r="N4366" s="3">
        <f t="shared" si="348"/>
        <v>2026</v>
      </c>
      <c r="O4366" s="3">
        <f t="shared" si="349"/>
        <v>4</v>
      </c>
      <c r="P4366" s="2" t="str">
        <f t="shared" si="351"/>
        <v>WD</v>
      </c>
    </row>
    <row r="4367" spans="12:16" x14ac:dyDescent="0.2">
      <c r="L4367" s="99">
        <f t="shared" si="347"/>
        <v>46156</v>
      </c>
      <c r="M4367" s="3">
        <f t="shared" si="350"/>
        <v>5</v>
      </c>
      <c r="N4367" s="3">
        <f t="shared" si="348"/>
        <v>2026</v>
      </c>
      <c r="O4367" s="3">
        <f t="shared" si="349"/>
        <v>5</v>
      </c>
      <c r="P4367" s="2" t="str">
        <f t="shared" si="351"/>
        <v>WD</v>
      </c>
    </row>
    <row r="4368" spans="12:16" x14ac:dyDescent="0.2">
      <c r="L4368" s="99">
        <f t="shared" si="347"/>
        <v>46157</v>
      </c>
      <c r="M4368" s="3">
        <f t="shared" si="350"/>
        <v>5</v>
      </c>
      <c r="N4368" s="3">
        <f t="shared" si="348"/>
        <v>2026</v>
      </c>
      <c r="O4368" s="3">
        <f t="shared" si="349"/>
        <v>6</v>
      </c>
      <c r="P4368" s="2" t="str">
        <f t="shared" si="351"/>
        <v>WD</v>
      </c>
    </row>
    <row r="4369" spans="12:16" x14ac:dyDescent="0.2">
      <c r="L4369" s="99">
        <f t="shared" si="347"/>
        <v>46158</v>
      </c>
      <c r="M4369" s="3">
        <f t="shared" si="350"/>
        <v>5</v>
      </c>
      <c r="N4369" s="3">
        <f t="shared" si="348"/>
        <v>2026</v>
      </c>
      <c r="O4369" s="3">
        <f t="shared" si="349"/>
        <v>7</v>
      </c>
      <c r="P4369" s="2" t="str">
        <f t="shared" si="351"/>
        <v>WE</v>
      </c>
    </row>
    <row r="4370" spans="12:16" x14ac:dyDescent="0.2">
      <c r="L4370" s="99">
        <f t="shared" si="347"/>
        <v>46159</v>
      </c>
      <c r="M4370" s="3">
        <f t="shared" si="350"/>
        <v>5</v>
      </c>
      <c r="N4370" s="3">
        <f t="shared" si="348"/>
        <v>2026</v>
      </c>
      <c r="O4370" s="3">
        <f t="shared" si="349"/>
        <v>1</v>
      </c>
      <c r="P4370" s="2" t="str">
        <f t="shared" si="351"/>
        <v>WE</v>
      </c>
    </row>
    <row r="4371" spans="12:16" x14ac:dyDescent="0.2">
      <c r="L4371" s="99">
        <f t="shared" si="347"/>
        <v>46160</v>
      </c>
      <c r="M4371" s="3">
        <f t="shared" si="350"/>
        <v>5</v>
      </c>
      <c r="N4371" s="3">
        <f t="shared" si="348"/>
        <v>2026</v>
      </c>
      <c r="O4371" s="3">
        <f t="shared" si="349"/>
        <v>2</v>
      </c>
      <c r="P4371" s="2" t="str">
        <f t="shared" si="351"/>
        <v>WD</v>
      </c>
    </row>
    <row r="4372" spans="12:16" x14ac:dyDescent="0.2">
      <c r="L4372" s="99">
        <f t="shared" si="347"/>
        <v>46161</v>
      </c>
      <c r="M4372" s="3">
        <f t="shared" si="350"/>
        <v>5</v>
      </c>
      <c r="N4372" s="3">
        <f t="shared" si="348"/>
        <v>2026</v>
      </c>
      <c r="O4372" s="3">
        <f t="shared" si="349"/>
        <v>3</v>
      </c>
      <c r="P4372" s="2" t="str">
        <f t="shared" si="351"/>
        <v>WD</v>
      </c>
    </row>
    <row r="4373" spans="12:16" x14ac:dyDescent="0.2">
      <c r="L4373" s="99">
        <f t="shared" si="347"/>
        <v>46162</v>
      </c>
      <c r="M4373" s="3">
        <f t="shared" si="350"/>
        <v>5</v>
      </c>
      <c r="N4373" s="3">
        <f t="shared" si="348"/>
        <v>2026</v>
      </c>
      <c r="O4373" s="3">
        <f t="shared" si="349"/>
        <v>4</v>
      </c>
      <c r="P4373" s="2" t="str">
        <f t="shared" si="351"/>
        <v>WD</v>
      </c>
    </row>
    <row r="4374" spans="12:16" x14ac:dyDescent="0.2">
      <c r="L4374" s="99">
        <f t="shared" si="347"/>
        <v>46163</v>
      </c>
      <c r="M4374" s="3">
        <f t="shared" si="350"/>
        <v>5</v>
      </c>
      <c r="N4374" s="3">
        <f t="shared" si="348"/>
        <v>2026</v>
      </c>
      <c r="O4374" s="3">
        <f t="shared" si="349"/>
        <v>5</v>
      </c>
      <c r="P4374" s="2" t="str">
        <f t="shared" si="351"/>
        <v>WD</v>
      </c>
    </row>
    <row r="4375" spans="12:16" x14ac:dyDescent="0.2">
      <c r="L4375" s="99">
        <f t="shared" si="347"/>
        <v>46164</v>
      </c>
      <c r="M4375" s="3">
        <f t="shared" si="350"/>
        <v>5</v>
      </c>
      <c r="N4375" s="3">
        <f t="shared" si="348"/>
        <v>2026</v>
      </c>
      <c r="O4375" s="3">
        <f t="shared" si="349"/>
        <v>6</v>
      </c>
      <c r="P4375" s="2" t="str">
        <f t="shared" si="351"/>
        <v>WD</v>
      </c>
    </row>
    <row r="4376" spans="12:16" x14ac:dyDescent="0.2">
      <c r="L4376" s="99">
        <f t="shared" si="347"/>
        <v>46165</v>
      </c>
      <c r="M4376" s="3">
        <f t="shared" si="350"/>
        <v>5</v>
      </c>
      <c r="N4376" s="3">
        <f t="shared" si="348"/>
        <v>2026</v>
      </c>
      <c r="O4376" s="3">
        <f t="shared" si="349"/>
        <v>7</v>
      </c>
      <c r="P4376" s="2" t="str">
        <f t="shared" si="351"/>
        <v>WE</v>
      </c>
    </row>
    <row r="4377" spans="12:16" x14ac:dyDescent="0.2">
      <c r="L4377" s="99">
        <f t="shared" si="347"/>
        <v>46166</v>
      </c>
      <c r="M4377" s="3">
        <f t="shared" si="350"/>
        <v>5</v>
      </c>
      <c r="N4377" s="3">
        <f t="shared" si="348"/>
        <v>2026</v>
      </c>
      <c r="O4377" s="3">
        <f t="shared" si="349"/>
        <v>1</v>
      </c>
      <c r="P4377" s="2" t="str">
        <f t="shared" si="351"/>
        <v>WE</v>
      </c>
    </row>
    <row r="4378" spans="12:16" x14ac:dyDescent="0.2">
      <c r="L4378" s="99">
        <f t="shared" si="347"/>
        <v>46167</v>
      </c>
      <c r="M4378" s="3">
        <f t="shared" si="350"/>
        <v>5</v>
      </c>
      <c r="N4378" s="3">
        <f t="shared" si="348"/>
        <v>2026</v>
      </c>
      <c r="O4378" s="3">
        <f t="shared" si="349"/>
        <v>2</v>
      </c>
      <c r="P4378" s="2" t="str">
        <f t="shared" si="351"/>
        <v>WD</v>
      </c>
    </row>
    <row r="4379" spans="12:16" x14ac:dyDescent="0.2">
      <c r="L4379" s="99">
        <f t="shared" si="347"/>
        <v>46168</v>
      </c>
      <c r="M4379" s="3">
        <f t="shared" si="350"/>
        <v>5</v>
      </c>
      <c r="N4379" s="3">
        <f t="shared" si="348"/>
        <v>2026</v>
      </c>
      <c r="O4379" s="3">
        <f t="shared" si="349"/>
        <v>3</v>
      </c>
      <c r="P4379" s="2" t="str">
        <f t="shared" si="351"/>
        <v>WD</v>
      </c>
    </row>
    <row r="4380" spans="12:16" x14ac:dyDescent="0.2">
      <c r="L4380" s="99">
        <f t="shared" si="347"/>
        <v>46169</v>
      </c>
      <c r="M4380" s="3">
        <f t="shared" si="350"/>
        <v>5</v>
      </c>
      <c r="N4380" s="3">
        <f t="shared" si="348"/>
        <v>2026</v>
      </c>
      <c r="O4380" s="3">
        <f t="shared" si="349"/>
        <v>4</v>
      </c>
      <c r="P4380" s="2" t="str">
        <f t="shared" si="351"/>
        <v>WD</v>
      </c>
    </row>
    <row r="4381" spans="12:16" x14ac:dyDescent="0.2">
      <c r="L4381" s="99">
        <f t="shared" si="347"/>
        <v>46170</v>
      </c>
      <c r="M4381" s="3">
        <f t="shared" si="350"/>
        <v>5</v>
      </c>
      <c r="N4381" s="3">
        <f t="shared" si="348"/>
        <v>2026</v>
      </c>
      <c r="O4381" s="3">
        <f t="shared" si="349"/>
        <v>5</v>
      </c>
      <c r="P4381" s="2" t="str">
        <f t="shared" si="351"/>
        <v>WD</v>
      </c>
    </row>
    <row r="4382" spans="12:16" x14ac:dyDescent="0.2">
      <c r="L4382" s="99">
        <f t="shared" si="347"/>
        <v>46171</v>
      </c>
      <c r="M4382" s="3">
        <f t="shared" si="350"/>
        <v>5</v>
      </c>
      <c r="N4382" s="3">
        <f t="shared" si="348"/>
        <v>2026</v>
      </c>
      <c r="O4382" s="3">
        <f t="shared" si="349"/>
        <v>6</v>
      </c>
      <c r="P4382" s="2" t="str">
        <f t="shared" si="351"/>
        <v>WD</v>
      </c>
    </row>
    <row r="4383" spans="12:16" x14ac:dyDescent="0.2">
      <c r="L4383" s="99">
        <f t="shared" si="347"/>
        <v>46172</v>
      </c>
      <c r="M4383" s="3">
        <f t="shared" si="350"/>
        <v>5</v>
      </c>
      <c r="N4383" s="3">
        <f t="shared" si="348"/>
        <v>2026</v>
      </c>
      <c r="O4383" s="3">
        <f t="shared" si="349"/>
        <v>7</v>
      </c>
      <c r="P4383" s="2" t="str">
        <f t="shared" si="351"/>
        <v>WE</v>
      </c>
    </row>
    <row r="4384" spans="12:16" x14ac:dyDescent="0.2">
      <c r="L4384" s="99">
        <f t="shared" si="347"/>
        <v>46173</v>
      </c>
      <c r="M4384" s="3">
        <f t="shared" si="350"/>
        <v>5</v>
      </c>
      <c r="N4384" s="3">
        <f t="shared" si="348"/>
        <v>2026</v>
      </c>
      <c r="O4384" s="3">
        <f t="shared" si="349"/>
        <v>1</v>
      </c>
      <c r="P4384" s="2" t="str">
        <f t="shared" si="351"/>
        <v>WE</v>
      </c>
    </row>
    <row r="4385" spans="12:16" x14ac:dyDescent="0.2">
      <c r="L4385" s="99">
        <f t="shared" si="347"/>
        <v>46174</v>
      </c>
      <c r="M4385" s="3">
        <f t="shared" si="350"/>
        <v>6</v>
      </c>
      <c r="N4385" s="3">
        <f t="shared" si="348"/>
        <v>2026</v>
      </c>
      <c r="O4385" s="3">
        <f t="shared" si="349"/>
        <v>2</v>
      </c>
      <c r="P4385" s="2" t="str">
        <f t="shared" si="351"/>
        <v>WD</v>
      </c>
    </row>
    <row r="4386" spans="12:16" x14ac:dyDescent="0.2">
      <c r="L4386" s="99">
        <f t="shared" si="347"/>
        <v>46175</v>
      </c>
      <c r="M4386" s="3">
        <f t="shared" si="350"/>
        <v>6</v>
      </c>
      <c r="N4386" s="3">
        <f t="shared" si="348"/>
        <v>2026</v>
      </c>
      <c r="O4386" s="3">
        <f t="shared" si="349"/>
        <v>3</v>
      </c>
      <c r="P4386" s="2" t="str">
        <f t="shared" si="351"/>
        <v>WD</v>
      </c>
    </row>
    <row r="4387" spans="12:16" x14ac:dyDescent="0.2">
      <c r="L4387" s="99">
        <f t="shared" si="347"/>
        <v>46176</v>
      </c>
      <c r="M4387" s="3">
        <f t="shared" si="350"/>
        <v>6</v>
      </c>
      <c r="N4387" s="3">
        <f t="shared" si="348"/>
        <v>2026</v>
      </c>
      <c r="O4387" s="3">
        <f t="shared" si="349"/>
        <v>4</v>
      </c>
      <c r="P4387" s="2" t="str">
        <f t="shared" si="351"/>
        <v>WD</v>
      </c>
    </row>
    <row r="4388" spans="12:16" x14ac:dyDescent="0.2">
      <c r="L4388" s="99">
        <f t="shared" si="347"/>
        <v>46177</v>
      </c>
      <c r="M4388" s="3">
        <f t="shared" si="350"/>
        <v>6</v>
      </c>
      <c r="N4388" s="3">
        <f t="shared" si="348"/>
        <v>2026</v>
      </c>
      <c r="O4388" s="3">
        <f t="shared" si="349"/>
        <v>5</v>
      </c>
      <c r="P4388" s="2" t="str">
        <f t="shared" si="351"/>
        <v>WD</v>
      </c>
    </row>
    <row r="4389" spans="12:16" x14ac:dyDescent="0.2">
      <c r="L4389" s="99">
        <f t="shared" si="347"/>
        <v>46178</v>
      </c>
      <c r="M4389" s="3">
        <f t="shared" si="350"/>
        <v>6</v>
      </c>
      <c r="N4389" s="3">
        <f t="shared" si="348"/>
        <v>2026</v>
      </c>
      <c r="O4389" s="3">
        <f t="shared" si="349"/>
        <v>6</v>
      </c>
      <c r="P4389" s="2" t="str">
        <f t="shared" si="351"/>
        <v>WD</v>
      </c>
    </row>
    <row r="4390" spans="12:16" x14ac:dyDescent="0.2">
      <c r="L4390" s="99">
        <f t="shared" si="347"/>
        <v>46179</v>
      </c>
      <c r="M4390" s="3">
        <f t="shared" si="350"/>
        <v>6</v>
      </c>
      <c r="N4390" s="3">
        <f t="shared" si="348"/>
        <v>2026</v>
      </c>
      <c r="O4390" s="3">
        <f t="shared" si="349"/>
        <v>7</v>
      </c>
      <c r="P4390" s="2" t="str">
        <f t="shared" si="351"/>
        <v>WE</v>
      </c>
    </row>
    <row r="4391" spans="12:16" x14ac:dyDescent="0.2">
      <c r="L4391" s="99">
        <f t="shared" si="347"/>
        <v>46180</v>
      </c>
      <c r="M4391" s="3">
        <f t="shared" si="350"/>
        <v>6</v>
      </c>
      <c r="N4391" s="3">
        <f t="shared" si="348"/>
        <v>2026</v>
      </c>
      <c r="O4391" s="3">
        <f t="shared" si="349"/>
        <v>1</v>
      </c>
      <c r="P4391" s="2" t="str">
        <f t="shared" si="351"/>
        <v>WE</v>
      </c>
    </row>
    <row r="4392" spans="12:16" x14ac:dyDescent="0.2">
      <c r="L4392" s="99">
        <f t="shared" si="347"/>
        <v>46181</v>
      </c>
      <c r="M4392" s="3">
        <f t="shared" si="350"/>
        <v>6</v>
      </c>
      <c r="N4392" s="3">
        <f t="shared" si="348"/>
        <v>2026</v>
      </c>
      <c r="O4392" s="3">
        <f t="shared" si="349"/>
        <v>2</v>
      </c>
      <c r="P4392" s="2" t="str">
        <f t="shared" si="351"/>
        <v>WD</v>
      </c>
    </row>
    <row r="4393" spans="12:16" x14ac:dyDescent="0.2">
      <c r="L4393" s="99">
        <f t="shared" si="347"/>
        <v>46182</v>
      </c>
      <c r="M4393" s="3">
        <f t="shared" si="350"/>
        <v>6</v>
      </c>
      <c r="N4393" s="3">
        <f t="shared" si="348"/>
        <v>2026</v>
      </c>
      <c r="O4393" s="3">
        <f t="shared" si="349"/>
        <v>3</v>
      </c>
      <c r="P4393" s="2" t="str">
        <f t="shared" si="351"/>
        <v>WD</v>
      </c>
    </row>
    <row r="4394" spans="12:16" x14ac:dyDescent="0.2">
      <c r="L4394" s="99">
        <f t="shared" si="347"/>
        <v>46183</v>
      </c>
      <c r="M4394" s="3">
        <f t="shared" si="350"/>
        <v>6</v>
      </c>
      <c r="N4394" s="3">
        <f t="shared" si="348"/>
        <v>2026</v>
      </c>
      <c r="O4394" s="3">
        <f t="shared" si="349"/>
        <v>4</v>
      </c>
      <c r="P4394" s="2" t="str">
        <f t="shared" si="351"/>
        <v>WD</v>
      </c>
    </row>
    <row r="4395" spans="12:16" x14ac:dyDescent="0.2">
      <c r="L4395" s="99">
        <f t="shared" si="347"/>
        <v>46184</v>
      </c>
      <c r="M4395" s="3">
        <f t="shared" si="350"/>
        <v>6</v>
      </c>
      <c r="N4395" s="3">
        <f t="shared" si="348"/>
        <v>2026</v>
      </c>
      <c r="O4395" s="3">
        <f t="shared" si="349"/>
        <v>5</v>
      </c>
      <c r="P4395" s="2" t="str">
        <f t="shared" si="351"/>
        <v>WD</v>
      </c>
    </row>
    <row r="4396" spans="12:16" x14ac:dyDescent="0.2">
      <c r="L4396" s="99">
        <f t="shared" si="347"/>
        <v>46185</v>
      </c>
      <c r="M4396" s="3">
        <f t="shared" si="350"/>
        <v>6</v>
      </c>
      <c r="N4396" s="3">
        <f t="shared" si="348"/>
        <v>2026</v>
      </c>
      <c r="O4396" s="3">
        <f t="shared" si="349"/>
        <v>6</v>
      </c>
      <c r="P4396" s="2" t="str">
        <f t="shared" si="351"/>
        <v>WD</v>
      </c>
    </row>
    <row r="4397" spans="12:16" x14ac:dyDescent="0.2">
      <c r="L4397" s="99">
        <f t="shared" si="347"/>
        <v>46186</v>
      </c>
      <c r="M4397" s="3">
        <f t="shared" si="350"/>
        <v>6</v>
      </c>
      <c r="N4397" s="3">
        <f t="shared" si="348"/>
        <v>2026</v>
      </c>
      <c r="O4397" s="3">
        <f t="shared" si="349"/>
        <v>7</v>
      </c>
      <c r="P4397" s="2" t="str">
        <f t="shared" si="351"/>
        <v>WE</v>
      </c>
    </row>
    <row r="4398" spans="12:16" x14ac:dyDescent="0.2">
      <c r="L4398" s="99">
        <f t="shared" si="347"/>
        <v>46187</v>
      </c>
      <c r="M4398" s="3">
        <f t="shared" si="350"/>
        <v>6</v>
      </c>
      <c r="N4398" s="3">
        <f t="shared" si="348"/>
        <v>2026</v>
      </c>
      <c r="O4398" s="3">
        <f t="shared" si="349"/>
        <v>1</v>
      </c>
      <c r="P4398" s="2" t="str">
        <f t="shared" si="351"/>
        <v>WE</v>
      </c>
    </row>
    <row r="4399" spans="12:16" x14ac:dyDescent="0.2">
      <c r="L4399" s="99">
        <f t="shared" si="347"/>
        <v>46188</v>
      </c>
      <c r="M4399" s="3">
        <f t="shared" si="350"/>
        <v>6</v>
      </c>
      <c r="N4399" s="3">
        <f t="shared" si="348"/>
        <v>2026</v>
      </c>
      <c r="O4399" s="3">
        <f t="shared" si="349"/>
        <v>2</v>
      </c>
      <c r="P4399" s="2" t="str">
        <f t="shared" si="351"/>
        <v>WD</v>
      </c>
    </row>
    <row r="4400" spans="12:16" x14ac:dyDescent="0.2">
      <c r="L4400" s="99">
        <f t="shared" si="347"/>
        <v>46189</v>
      </c>
      <c r="M4400" s="3">
        <f t="shared" si="350"/>
        <v>6</v>
      </c>
      <c r="N4400" s="3">
        <f t="shared" si="348"/>
        <v>2026</v>
      </c>
      <c r="O4400" s="3">
        <f t="shared" si="349"/>
        <v>3</v>
      </c>
      <c r="P4400" s="2" t="str">
        <f t="shared" si="351"/>
        <v>WD</v>
      </c>
    </row>
    <row r="4401" spans="12:16" x14ac:dyDescent="0.2">
      <c r="L4401" s="99">
        <f t="shared" si="347"/>
        <v>46190</v>
      </c>
      <c r="M4401" s="3">
        <f t="shared" si="350"/>
        <v>6</v>
      </c>
      <c r="N4401" s="3">
        <f t="shared" si="348"/>
        <v>2026</v>
      </c>
      <c r="O4401" s="3">
        <f t="shared" si="349"/>
        <v>4</v>
      </c>
      <c r="P4401" s="2" t="str">
        <f t="shared" si="351"/>
        <v>WD</v>
      </c>
    </row>
    <row r="4402" spans="12:16" x14ac:dyDescent="0.2">
      <c r="L4402" s="99">
        <f t="shared" si="347"/>
        <v>46191</v>
      </c>
      <c r="M4402" s="3">
        <f t="shared" si="350"/>
        <v>6</v>
      </c>
      <c r="N4402" s="3">
        <f t="shared" si="348"/>
        <v>2026</v>
      </c>
      <c r="O4402" s="3">
        <f t="shared" si="349"/>
        <v>5</v>
      </c>
      <c r="P4402" s="2" t="str">
        <f t="shared" si="351"/>
        <v>WD</v>
      </c>
    </row>
    <row r="4403" spans="12:16" x14ac:dyDescent="0.2">
      <c r="L4403" s="99">
        <f t="shared" si="347"/>
        <v>46192</v>
      </c>
      <c r="M4403" s="3">
        <f t="shared" si="350"/>
        <v>6</v>
      </c>
      <c r="N4403" s="3">
        <f t="shared" si="348"/>
        <v>2026</v>
      </c>
      <c r="O4403" s="3">
        <f t="shared" si="349"/>
        <v>6</v>
      </c>
      <c r="P4403" s="2" t="str">
        <f t="shared" si="351"/>
        <v>WD</v>
      </c>
    </row>
    <row r="4404" spans="12:16" x14ac:dyDescent="0.2">
      <c r="L4404" s="99">
        <f t="shared" ref="L4404:L4467" si="352">+L4403+1</f>
        <v>46193</v>
      </c>
      <c r="M4404" s="3">
        <f t="shared" si="350"/>
        <v>6</v>
      </c>
      <c r="N4404" s="3">
        <f t="shared" si="348"/>
        <v>2026</v>
      </c>
      <c r="O4404" s="3">
        <f t="shared" si="349"/>
        <v>7</v>
      </c>
      <c r="P4404" s="2" t="str">
        <f t="shared" si="351"/>
        <v>WE</v>
      </c>
    </row>
    <row r="4405" spans="12:16" x14ac:dyDescent="0.2">
      <c r="L4405" s="99">
        <f t="shared" si="352"/>
        <v>46194</v>
      </c>
      <c r="M4405" s="3">
        <f t="shared" si="350"/>
        <v>6</v>
      </c>
      <c r="N4405" s="3">
        <f t="shared" si="348"/>
        <v>2026</v>
      </c>
      <c r="O4405" s="3">
        <f t="shared" si="349"/>
        <v>1</v>
      </c>
      <c r="P4405" s="2" t="str">
        <f t="shared" si="351"/>
        <v>WE</v>
      </c>
    </row>
    <row r="4406" spans="12:16" x14ac:dyDescent="0.2">
      <c r="L4406" s="99">
        <f t="shared" si="352"/>
        <v>46195</v>
      </c>
      <c r="M4406" s="3">
        <f t="shared" si="350"/>
        <v>6</v>
      </c>
      <c r="N4406" s="3">
        <f t="shared" si="348"/>
        <v>2026</v>
      </c>
      <c r="O4406" s="3">
        <f t="shared" si="349"/>
        <v>2</v>
      </c>
      <c r="P4406" s="2" t="str">
        <f t="shared" si="351"/>
        <v>WD</v>
      </c>
    </row>
    <row r="4407" spans="12:16" x14ac:dyDescent="0.2">
      <c r="L4407" s="99">
        <f t="shared" si="352"/>
        <v>46196</v>
      </c>
      <c r="M4407" s="3">
        <f t="shared" si="350"/>
        <v>6</v>
      </c>
      <c r="N4407" s="3">
        <f t="shared" si="348"/>
        <v>2026</v>
      </c>
      <c r="O4407" s="3">
        <f t="shared" si="349"/>
        <v>3</v>
      </c>
      <c r="P4407" s="2" t="str">
        <f t="shared" si="351"/>
        <v>WD</v>
      </c>
    </row>
    <row r="4408" spans="12:16" x14ac:dyDescent="0.2">
      <c r="L4408" s="99">
        <f t="shared" si="352"/>
        <v>46197</v>
      </c>
      <c r="M4408" s="3">
        <f t="shared" si="350"/>
        <v>6</v>
      </c>
      <c r="N4408" s="3">
        <f t="shared" si="348"/>
        <v>2026</v>
      </c>
      <c r="O4408" s="3">
        <f t="shared" si="349"/>
        <v>4</v>
      </c>
      <c r="P4408" s="2" t="str">
        <f t="shared" si="351"/>
        <v>WD</v>
      </c>
    </row>
    <row r="4409" spans="12:16" x14ac:dyDescent="0.2">
      <c r="L4409" s="99">
        <f t="shared" si="352"/>
        <v>46198</v>
      </c>
      <c r="M4409" s="3">
        <f t="shared" si="350"/>
        <v>6</v>
      </c>
      <c r="N4409" s="3">
        <f t="shared" si="348"/>
        <v>2026</v>
      </c>
      <c r="O4409" s="3">
        <f t="shared" si="349"/>
        <v>5</v>
      </c>
      <c r="P4409" s="2" t="str">
        <f t="shared" si="351"/>
        <v>WD</v>
      </c>
    </row>
    <row r="4410" spans="12:16" x14ac:dyDescent="0.2">
      <c r="L4410" s="99">
        <f t="shared" si="352"/>
        <v>46199</v>
      </c>
      <c r="M4410" s="3">
        <f t="shared" si="350"/>
        <v>6</v>
      </c>
      <c r="N4410" s="3">
        <f t="shared" si="348"/>
        <v>2026</v>
      </c>
      <c r="O4410" s="3">
        <f t="shared" si="349"/>
        <v>6</v>
      </c>
      <c r="P4410" s="2" t="str">
        <f t="shared" si="351"/>
        <v>WD</v>
      </c>
    </row>
    <row r="4411" spans="12:16" x14ac:dyDescent="0.2">
      <c r="L4411" s="99">
        <f t="shared" si="352"/>
        <v>46200</v>
      </c>
      <c r="M4411" s="3">
        <f t="shared" si="350"/>
        <v>6</v>
      </c>
      <c r="N4411" s="3">
        <f t="shared" si="348"/>
        <v>2026</v>
      </c>
      <c r="O4411" s="3">
        <f t="shared" si="349"/>
        <v>7</v>
      </c>
      <c r="P4411" s="2" t="str">
        <f t="shared" si="351"/>
        <v>WE</v>
      </c>
    </row>
    <row r="4412" spans="12:16" x14ac:dyDescent="0.2">
      <c r="L4412" s="99">
        <f t="shared" si="352"/>
        <v>46201</v>
      </c>
      <c r="M4412" s="3">
        <f t="shared" si="350"/>
        <v>6</v>
      </c>
      <c r="N4412" s="3">
        <f t="shared" si="348"/>
        <v>2026</v>
      </c>
      <c r="O4412" s="3">
        <f t="shared" si="349"/>
        <v>1</v>
      </c>
      <c r="P4412" s="2" t="str">
        <f t="shared" si="351"/>
        <v>WE</v>
      </c>
    </row>
    <row r="4413" spans="12:16" x14ac:dyDescent="0.2">
      <c r="L4413" s="99">
        <f t="shared" si="352"/>
        <v>46202</v>
      </c>
      <c r="M4413" s="3">
        <f t="shared" si="350"/>
        <v>6</v>
      </c>
      <c r="N4413" s="3">
        <f t="shared" si="348"/>
        <v>2026</v>
      </c>
      <c r="O4413" s="3">
        <f t="shared" si="349"/>
        <v>2</v>
      </c>
      <c r="P4413" s="2" t="str">
        <f t="shared" si="351"/>
        <v>WD</v>
      </c>
    </row>
    <row r="4414" spans="12:16" x14ac:dyDescent="0.2">
      <c r="L4414" s="99">
        <f t="shared" si="352"/>
        <v>46203</v>
      </c>
      <c r="M4414" s="3">
        <f t="shared" si="350"/>
        <v>6</v>
      </c>
      <c r="N4414" s="3">
        <f t="shared" si="348"/>
        <v>2026</v>
      </c>
      <c r="O4414" s="3">
        <f t="shared" si="349"/>
        <v>3</v>
      </c>
      <c r="P4414" s="2" t="str">
        <f t="shared" si="351"/>
        <v>WD</v>
      </c>
    </row>
    <row r="4415" spans="12:16" x14ac:dyDescent="0.2">
      <c r="L4415" s="99">
        <f t="shared" si="352"/>
        <v>46204</v>
      </c>
      <c r="M4415" s="3">
        <f t="shared" si="350"/>
        <v>7</v>
      </c>
      <c r="N4415" s="3">
        <f t="shared" ref="N4415:N4478" si="353">YEAR(L4415)</f>
        <v>2026</v>
      </c>
      <c r="O4415" s="3">
        <f t="shared" ref="O4415:O4478" si="354">WEEKDAY(L4415)</f>
        <v>4</v>
      </c>
      <c r="P4415" s="2" t="str">
        <f t="shared" si="351"/>
        <v>WD</v>
      </c>
    </row>
    <row r="4416" spans="12:16" x14ac:dyDescent="0.2">
      <c r="L4416" s="99">
        <f t="shared" si="352"/>
        <v>46205</v>
      </c>
      <c r="M4416" s="3">
        <f t="shared" si="350"/>
        <v>7</v>
      </c>
      <c r="N4416" s="3">
        <f t="shared" si="353"/>
        <v>2026</v>
      </c>
      <c r="O4416" s="3">
        <f t="shared" si="354"/>
        <v>5</v>
      </c>
      <c r="P4416" s="2" t="str">
        <f t="shared" si="351"/>
        <v>WD</v>
      </c>
    </row>
    <row r="4417" spans="12:16" x14ac:dyDescent="0.2">
      <c r="L4417" s="99">
        <f t="shared" si="352"/>
        <v>46206</v>
      </c>
      <c r="M4417" s="3">
        <f t="shared" si="350"/>
        <v>7</v>
      </c>
      <c r="N4417" s="3">
        <f t="shared" si="353"/>
        <v>2026</v>
      </c>
      <c r="O4417" s="3">
        <f t="shared" si="354"/>
        <v>6</v>
      </c>
      <c r="P4417" s="2" t="str">
        <f t="shared" si="351"/>
        <v>WD</v>
      </c>
    </row>
    <row r="4418" spans="12:16" x14ac:dyDescent="0.2">
      <c r="L4418" s="99">
        <f t="shared" si="352"/>
        <v>46207</v>
      </c>
      <c r="M4418" s="3">
        <f t="shared" si="350"/>
        <v>7</v>
      </c>
      <c r="N4418" s="3">
        <f t="shared" si="353"/>
        <v>2026</v>
      </c>
      <c r="O4418" s="3">
        <f t="shared" si="354"/>
        <v>7</v>
      </c>
      <c r="P4418" s="2" t="str">
        <f t="shared" si="351"/>
        <v>WE</v>
      </c>
    </row>
    <row r="4419" spans="12:16" x14ac:dyDescent="0.2">
      <c r="L4419" s="99">
        <f t="shared" si="352"/>
        <v>46208</v>
      </c>
      <c r="M4419" s="3">
        <f t="shared" ref="M4419:M4482" si="355">MONTH(L4419)</f>
        <v>7</v>
      </c>
      <c r="N4419" s="3">
        <f t="shared" si="353"/>
        <v>2026</v>
      </c>
      <c r="O4419" s="3">
        <f t="shared" si="354"/>
        <v>1</v>
      </c>
      <c r="P4419" s="2" t="str">
        <f t="shared" ref="P4419:P4482" si="356">IF(O4419=1,"WE",IF(O4419=7,"WE","WD"))</f>
        <v>WE</v>
      </c>
    </row>
    <row r="4420" spans="12:16" x14ac:dyDescent="0.2">
      <c r="L4420" s="99">
        <f t="shared" si="352"/>
        <v>46209</v>
      </c>
      <c r="M4420" s="3">
        <f t="shared" si="355"/>
        <v>7</v>
      </c>
      <c r="N4420" s="3">
        <f t="shared" si="353"/>
        <v>2026</v>
      </c>
      <c r="O4420" s="3">
        <f t="shared" si="354"/>
        <v>2</v>
      </c>
      <c r="P4420" s="2" t="str">
        <f t="shared" si="356"/>
        <v>WD</v>
      </c>
    </row>
    <row r="4421" spans="12:16" x14ac:dyDescent="0.2">
      <c r="L4421" s="99">
        <f t="shared" si="352"/>
        <v>46210</v>
      </c>
      <c r="M4421" s="3">
        <f t="shared" si="355"/>
        <v>7</v>
      </c>
      <c r="N4421" s="3">
        <f t="shared" si="353"/>
        <v>2026</v>
      </c>
      <c r="O4421" s="3">
        <f t="shared" si="354"/>
        <v>3</v>
      </c>
      <c r="P4421" s="2" t="str">
        <f t="shared" si="356"/>
        <v>WD</v>
      </c>
    </row>
    <row r="4422" spans="12:16" x14ac:dyDescent="0.2">
      <c r="L4422" s="99">
        <f t="shared" si="352"/>
        <v>46211</v>
      </c>
      <c r="M4422" s="3">
        <f t="shared" si="355"/>
        <v>7</v>
      </c>
      <c r="N4422" s="3">
        <f t="shared" si="353"/>
        <v>2026</v>
      </c>
      <c r="O4422" s="3">
        <f t="shared" si="354"/>
        <v>4</v>
      </c>
      <c r="P4422" s="2" t="str">
        <f t="shared" si="356"/>
        <v>WD</v>
      </c>
    </row>
    <row r="4423" spans="12:16" x14ac:dyDescent="0.2">
      <c r="L4423" s="99">
        <f t="shared" si="352"/>
        <v>46212</v>
      </c>
      <c r="M4423" s="3">
        <f t="shared" si="355"/>
        <v>7</v>
      </c>
      <c r="N4423" s="3">
        <f t="shared" si="353"/>
        <v>2026</v>
      </c>
      <c r="O4423" s="3">
        <f t="shared" si="354"/>
        <v>5</v>
      </c>
      <c r="P4423" s="2" t="str">
        <f t="shared" si="356"/>
        <v>WD</v>
      </c>
    </row>
    <row r="4424" spans="12:16" x14ac:dyDescent="0.2">
      <c r="L4424" s="99">
        <f t="shared" si="352"/>
        <v>46213</v>
      </c>
      <c r="M4424" s="3">
        <f t="shared" si="355"/>
        <v>7</v>
      </c>
      <c r="N4424" s="3">
        <f t="shared" si="353"/>
        <v>2026</v>
      </c>
      <c r="O4424" s="3">
        <f t="shared" si="354"/>
        <v>6</v>
      </c>
      <c r="P4424" s="2" t="str">
        <f t="shared" si="356"/>
        <v>WD</v>
      </c>
    </row>
    <row r="4425" spans="12:16" x14ac:dyDescent="0.2">
      <c r="L4425" s="99">
        <f t="shared" si="352"/>
        <v>46214</v>
      </c>
      <c r="M4425" s="3">
        <f t="shared" si="355"/>
        <v>7</v>
      </c>
      <c r="N4425" s="3">
        <f t="shared" si="353"/>
        <v>2026</v>
      </c>
      <c r="O4425" s="3">
        <f t="shared" si="354"/>
        <v>7</v>
      </c>
      <c r="P4425" s="2" t="str">
        <f t="shared" si="356"/>
        <v>WE</v>
      </c>
    </row>
    <row r="4426" spans="12:16" x14ac:dyDescent="0.2">
      <c r="L4426" s="99">
        <f t="shared" si="352"/>
        <v>46215</v>
      </c>
      <c r="M4426" s="3">
        <f t="shared" si="355"/>
        <v>7</v>
      </c>
      <c r="N4426" s="3">
        <f t="shared" si="353"/>
        <v>2026</v>
      </c>
      <c r="O4426" s="3">
        <f t="shared" si="354"/>
        <v>1</v>
      </c>
      <c r="P4426" s="2" t="str">
        <f t="shared" si="356"/>
        <v>WE</v>
      </c>
    </row>
    <row r="4427" spans="12:16" x14ac:dyDescent="0.2">
      <c r="L4427" s="99">
        <f t="shared" si="352"/>
        <v>46216</v>
      </c>
      <c r="M4427" s="3">
        <f t="shared" si="355"/>
        <v>7</v>
      </c>
      <c r="N4427" s="3">
        <f t="shared" si="353"/>
        <v>2026</v>
      </c>
      <c r="O4427" s="3">
        <f t="shared" si="354"/>
        <v>2</v>
      </c>
      <c r="P4427" s="2" t="str">
        <f t="shared" si="356"/>
        <v>WD</v>
      </c>
    </row>
    <row r="4428" spans="12:16" x14ac:dyDescent="0.2">
      <c r="L4428" s="99">
        <f t="shared" si="352"/>
        <v>46217</v>
      </c>
      <c r="M4428" s="3">
        <f t="shared" si="355"/>
        <v>7</v>
      </c>
      <c r="N4428" s="3">
        <f t="shared" si="353"/>
        <v>2026</v>
      </c>
      <c r="O4428" s="3">
        <f t="shared" si="354"/>
        <v>3</v>
      </c>
      <c r="P4428" s="2" t="str">
        <f t="shared" si="356"/>
        <v>WD</v>
      </c>
    </row>
    <row r="4429" spans="12:16" x14ac:dyDescent="0.2">
      <c r="L4429" s="99">
        <f t="shared" si="352"/>
        <v>46218</v>
      </c>
      <c r="M4429" s="3">
        <f t="shared" si="355"/>
        <v>7</v>
      </c>
      <c r="N4429" s="3">
        <f t="shared" si="353"/>
        <v>2026</v>
      </c>
      <c r="O4429" s="3">
        <f t="shared" si="354"/>
        <v>4</v>
      </c>
      <c r="P4429" s="2" t="str">
        <f t="shared" si="356"/>
        <v>WD</v>
      </c>
    </row>
    <row r="4430" spans="12:16" x14ac:dyDescent="0.2">
      <c r="L4430" s="99">
        <f t="shared" si="352"/>
        <v>46219</v>
      </c>
      <c r="M4430" s="3">
        <f t="shared" si="355"/>
        <v>7</v>
      </c>
      <c r="N4430" s="3">
        <f t="shared" si="353"/>
        <v>2026</v>
      </c>
      <c r="O4430" s="3">
        <f t="shared" si="354"/>
        <v>5</v>
      </c>
      <c r="P4430" s="2" t="str">
        <f t="shared" si="356"/>
        <v>WD</v>
      </c>
    </row>
    <row r="4431" spans="12:16" x14ac:dyDescent="0.2">
      <c r="L4431" s="99">
        <f t="shared" si="352"/>
        <v>46220</v>
      </c>
      <c r="M4431" s="3">
        <f t="shared" si="355"/>
        <v>7</v>
      </c>
      <c r="N4431" s="3">
        <f t="shared" si="353"/>
        <v>2026</v>
      </c>
      <c r="O4431" s="3">
        <f t="shared" si="354"/>
        <v>6</v>
      </c>
      <c r="P4431" s="2" t="str">
        <f t="shared" si="356"/>
        <v>WD</v>
      </c>
    </row>
    <row r="4432" spans="12:16" x14ac:dyDescent="0.2">
      <c r="L4432" s="99">
        <f t="shared" si="352"/>
        <v>46221</v>
      </c>
      <c r="M4432" s="3">
        <f t="shared" si="355"/>
        <v>7</v>
      </c>
      <c r="N4432" s="3">
        <f t="shared" si="353"/>
        <v>2026</v>
      </c>
      <c r="O4432" s="3">
        <f t="shared" si="354"/>
        <v>7</v>
      </c>
      <c r="P4432" s="2" t="str">
        <f t="shared" si="356"/>
        <v>WE</v>
      </c>
    </row>
    <row r="4433" spans="12:16" x14ac:dyDescent="0.2">
      <c r="L4433" s="99">
        <f t="shared" si="352"/>
        <v>46222</v>
      </c>
      <c r="M4433" s="3">
        <f t="shared" si="355"/>
        <v>7</v>
      </c>
      <c r="N4433" s="3">
        <f t="shared" si="353"/>
        <v>2026</v>
      </c>
      <c r="O4433" s="3">
        <f t="shared" si="354"/>
        <v>1</v>
      </c>
      <c r="P4433" s="2" t="str">
        <f t="shared" si="356"/>
        <v>WE</v>
      </c>
    </row>
    <row r="4434" spans="12:16" x14ac:dyDescent="0.2">
      <c r="L4434" s="99">
        <f t="shared" si="352"/>
        <v>46223</v>
      </c>
      <c r="M4434" s="3">
        <f t="shared" si="355"/>
        <v>7</v>
      </c>
      <c r="N4434" s="3">
        <f t="shared" si="353"/>
        <v>2026</v>
      </c>
      <c r="O4434" s="3">
        <f t="shared" si="354"/>
        <v>2</v>
      </c>
      <c r="P4434" s="2" t="str">
        <f t="shared" si="356"/>
        <v>WD</v>
      </c>
    </row>
    <row r="4435" spans="12:16" x14ac:dyDescent="0.2">
      <c r="L4435" s="99">
        <f t="shared" si="352"/>
        <v>46224</v>
      </c>
      <c r="M4435" s="3">
        <f t="shared" si="355"/>
        <v>7</v>
      </c>
      <c r="N4435" s="3">
        <f t="shared" si="353"/>
        <v>2026</v>
      </c>
      <c r="O4435" s="3">
        <f t="shared" si="354"/>
        <v>3</v>
      </c>
      <c r="P4435" s="2" t="str">
        <f t="shared" si="356"/>
        <v>WD</v>
      </c>
    </row>
    <row r="4436" spans="12:16" x14ac:dyDescent="0.2">
      <c r="L4436" s="99">
        <f t="shared" si="352"/>
        <v>46225</v>
      </c>
      <c r="M4436" s="3">
        <f t="shared" si="355"/>
        <v>7</v>
      </c>
      <c r="N4436" s="3">
        <f t="shared" si="353"/>
        <v>2026</v>
      </c>
      <c r="O4436" s="3">
        <f t="shared" si="354"/>
        <v>4</v>
      </c>
      <c r="P4436" s="2" t="str">
        <f t="shared" si="356"/>
        <v>WD</v>
      </c>
    </row>
    <row r="4437" spans="12:16" x14ac:dyDescent="0.2">
      <c r="L4437" s="99">
        <f t="shared" si="352"/>
        <v>46226</v>
      </c>
      <c r="M4437" s="3">
        <f t="shared" si="355"/>
        <v>7</v>
      </c>
      <c r="N4437" s="3">
        <f t="shared" si="353"/>
        <v>2026</v>
      </c>
      <c r="O4437" s="3">
        <f t="shared" si="354"/>
        <v>5</v>
      </c>
      <c r="P4437" s="2" t="str">
        <f t="shared" si="356"/>
        <v>WD</v>
      </c>
    </row>
    <row r="4438" spans="12:16" x14ac:dyDescent="0.2">
      <c r="L4438" s="99">
        <f t="shared" si="352"/>
        <v>46227</v>
      </c>
      <c r="M4438" s="3">
        <f t="shared" si="355"/>
        <v>7</v>
      </c>
      <c r="N4438" s="3">
        <f t="shared" si="353"/>
        <v>2026</v>
      </c>
      <c r="O4438" s="3">
        <f t="shared" si="354"/>
        <v>6</v>
      </c>
      <c r="P4438" s="2" t="str">
        <f t="shared" si="356"/>
        <v>WD</v>
      </c>
    </row>
    <row r="4439" spans="12:16" x14ac:dyDescent="0.2">
      <c r="L4439" s="99">
        <f t="shared" si="352"/>
        <v>46228</v>
      </c>
      <c r="M4439" s="3">
        <f t="shared" si="355"/>
        <v>7</v>
      </c>
      <c r="N4439" s="3">
        <f t="shared" si="353"/>
        <v>2026</v>
      </c>
      <c r="O4439" s="3">
        <f t="shared" si="354"/>
        <v>7</v>
      </c>
      <c r="P4439" s="2" t="str">
        <f t="shared" si="356"/>
        <v>WE</v>
      </c>
    </row>
    <row r="4440" spans="12:16" x14ac:dyDescent="0.2">
      <c r="L4440" s="99">
        <f t="shared" si="352"/>
        <v>46229</v>
      </c>
      <c r="M4440" s="3">
        <f t="shared" si="355"/>
        <v>7</v>
      </c>
      <c r="N4440" s="3">
        <f t="shared" si="353"/>
        <v>2026</v>
      </c>
      <c r="O4440" s="3">
        <f t="shared" si="354"/>
        <v>1</v>
      </c>
      <c r="P4440" s="2" t="str">
        <f t="shared" si="356"/>
        <v>WE</v>
      </c>
    </row>
    <row r="4441" spans="12:16" x14ac:dyDescent="0.2">
      <c r="L4441" s="99">
        <f t="shared" si="352"/>
        <v>46230</v>
      </c>
      <c r="M4441" s="3">
        <f t="shared" si="355"/>
        <v>7</v>
      </c>
      <c r="N4441" s="3">
        <f t="shared" si="353"/>
        <v>2026</v>
      </c>
      <c r="O4441" s="3">
        <f t="shared" si="354"/>
        <v>2</v>
      </c>
      <c r="P4441" s="2" t="str">
        <f t="shared" si="356"/>
        <v>WD</v>
      </c>
    </row>
    <row r="4442" spans="12:16" x14ac:dyDescent="0.2">
      <c r="L4442" s="99">
        <f t="shared" si="352"/>
        <v>46231</v>
      </c>
      <c r="M4442" s="3">
        <f t="shared" si="355"/>
        <v>7</v>
      </c>
      <c r="N4442" s="3">
        <f t="shared" si="353"/>
        <v>2026</v>
      </c>
      <c r="O4442" s="3">
        <f t="shared" si="354"/>
        <v>3</v>
      </c>
      <c r="P4442" s="2" t="str">
        <f t="shared" si="356"/>
        <v>WD</v>
      </c>
    </row>
    <row r="4443" spans="12:16" x14ac:dyDescent="0.2">
      <c r="L4443" s="99">
        <f t="shared" si="352"/>
        <v>46232</v>
      </c>
      <c r="M4443" s="3">
        <f t="shared" si="355"/>
        <v>7</v>
      </c>
      <c r="N4443" s="3">
        <f t="shared" si="353"/>
        <v>2026</v>
      </c>
      <c r="O4443" s="3">
        <f t="shared" si="354"/>
        <v>4</v>
      </c>
      <c r="P4443" s="2" t="str">
        <f t="shared" si="356"/>
        <v>WD</v>
      </c>
    </row>
    <row r="4444" spans="12:16" x14ac:dyDescent="0.2">
      <c r="L4444" s="99">
        <f t="shared" si="352"/>
        <v>46233</v>
      </c>
      <c r="M4444" s="3">
        <f t="shared" si="355"/>
        <v>7</v>
      </c>
      <c r="N4444" s="3">
        <f t="shared" si="353"/>
        <v>2026</v>
      </c>
      <c r="O4444" s="3">
        <f t="shared" si="354"/>
        <v>5</v>
      </c>
      <c r="P4444" s="2" t="str">
        <f t="shared" si="356"/>
        <v>WD</v>
      </c>
    </row>
    <row r="4445" spans="12:16" x14ac:dyDescent="0.2">
      <c r="L4445" s="99">
        <f t="shared" si="352"/>
        <v>46234</v>
      </c>
      <c r="M4445" s="3">
        <f t="shared" si="355"/>
        <v>7</v>
      </c>
      <c r="N4445" s="3">
        <f t="shared" si="353"/>
        <v>2026</v>
      </c>
      <c r="O4445" s="3">
        <f t="shared" si="354"/>
        <v>6</v>
      </c>
      <c r="P4445" s="2" t="str">
        <f t="shared" si="356"/>
        <v>WD</v>
      </c>
    </row>
    <row r="4446" spans="12:16" x14ac:dyDescent="0.2">
      <c r="L4446" s="99">
        <f t="shared" si="352"/>
        <v>46235</v>
      </c>
      <c r="M4446" s="3">
        <f t="shared" si="355"/>
        <v>8</v>
      </c>
      <c r="N4446" s="3">
        <f t="shared" si="353"/>
        <v>2026</v>
      </c>
      <c r="O4446" s="3">
        <f t="shared" si="354"/>
        <v>7</v>
      </c>
      <c r="P4446" s="2" t="str">
        <f t="shared" si="356"/>
        <v>WE</v>
      </c>
    </row>
    <row r="4447" spans="12:16" x14ac:dyDescent="0.2">
      <c r="L4447" s="99">
        <f t="shared" si="352"/>
        <v>46236</v>
      </c>
      <c r="M4447" s="3">
        <f t="shared" si="355"/>
        <v>8</v>
      </c>
      <c r="N4447" s="3">
        <f t="shared" si="353"/>
        <v>2026</v>
      </c>
      <c r="O4447" s="3">
        <f t="shared" si="354"/>
        <v>1</v>
      </c>
      <c r="P4447" s="2" t="str">
        <f t="shared" si="356"/>
        <v>WE</v>
      </c>
    </row>
    <row r="4448" spans="12:16" x14ac:dyDescent="0.2">
      <c r="L4448" s="99">
        <f t="shared" si="352"/>
        <v>46237</v>
      </c>
      <c r="M4448" s="3">
        <f t="shared" si="355"/>
        <v>8</v>
      </c>
      <c r="N4448" s="3">
        <f t="shared" si="353"/>
        <v>2026</v>
      </c>
      <c r="O4448" s="3">
        <f t="shared" si="354"/>
        <v>2</v>
      </c>
      <c r="P4448" s="2" t="str">
        <f t="shared" si="356"/>
        <v>WD</v>
      </c>
    </row>
    <row r="4449" spans="12:16" x14ac:dyDescent="0.2">
      <c r="L4449" s="99">
        <f t="shared" si="352"/>
        <v>46238</v>
      </c>
      <c r="M4449" s="3">
        <f t="shared" si="355"/>
        <v>8</v>
      </c>
      <c r="N4449" s="3">
        <f t="shared" si="353"/>
        <v>2026</v>
      </c>
      <c r="O4449" s="3">
        <f t="shared" si="354"/>
        <v>3</v>
      </c>
      <c r="P4449" s="2" t="str">
        <f t="shared" si="356"/>
        <v>WD</v>
      </c>
    </row>
    <row r="4450" spans="12:16" x14ac:dyDescent="0.2">
      <c r="L4450" s="99">
        <f t="shared" si="352"/>
        <v>46239</v>
      </c>
      <c r="M4450" s="3">
        <f t="shared" si="355"/>
        <v>8</v>
      </c>
      <c r="N4450" s="3">
        <f t="shared" si="353"/>
        <v>2026</v>
      </c>
      <c r="O4450" s="3">
        <f t="shared" si="354"/>
        <v>4</v>
      </c>
      <c r="P4450" s="2" t="str">
        <f t="shared" si="356"/>
        <v>WD</v>
      </c>
    </row>
    <row r="4451" spans="12:16" x14ac:dyDescent="0.2">
      <c r="L4451" s="99">
        <f t="shared" si="352"/>
        <v>46240</v>
      </c>
      <c r="M4451" s="3">
        <f t="shared" si="355"/>
        <v>8</v>
      </c>
      <c r="N4451" s="3">
        <f t="shared" si="353"/>
        <v>2026</v>
      </c>
      <c r="O4451" s="3">
        <f t="shared" si="354"/>
        <v>5</v>
      </c>
      <c r="P4451" s="2" t="str">
        <f t="shared" si="356"/>
        <v>WD</v>
      </c>
    </row>
    <row r="4452" spans="12:16" x14ac:dyDescent="0.2">
      <c r="L4452" s="99">
        <f t="shared" si="352"/>
        <v>46241</v>
      </c>
      <c r="M4452" s="3">
        <f t="shared" si="355"/>
        <v>8</v>
      </c>
      <c r="N4452" s="3">
        <f t="shared" si="353"/>
        <v>2026</v>
      </c>
      <c r="O4452" s="3">
        <f t="shared" si="354"/>
        <v>6</v>
      </c>
      <c r="P4452" s="2" t="str">
        <f t="shared" si="356"/>
        <v>WD</v>
      </c>
    </row>
    <row r="4453" spans="12:16" x14ac:dyDescent="0.2">
      <c r="L4453" s="99">
        <f t="shared" si="352"/>
        <v>46242</v>
      </c>
      <c r="M4453" s="3">
        <f t="shared" si="355"/>
        <v>8</v>
      </c>
      <c r="N4453" s="3">
        <f t="shared" si="353"/>
        <v>2026</v>
      </c>
      <c r="O4453" s="3">
        <f t="shared" si="354"/>
        <v>7</v>
      </c>
      <c r="P4453" s="2" t="str">
        <f t="shared" si="356"/>
        <v>WE</v>
      </c>
    </row>
    <row r="4454" spans="12:16" x14ac:dyDescent="0.2">
      <c r="L4454" s="99">
        <f t="shared" si="352"/>
        <v>46243</v>
      </c>
      <c r="M4454" s="3">
        <f t="shared" si="355"/>
        <v>8</v>
      </c>
      <c r="N4454" s="3">
        <f t="shared" si="353"/>
        <v>2026</v>
      </c>
      <c r="O4454" s="3">
        <f t="shared" si="354"/>
        <v>1</v>
      </c>
      <c r="P4454" s="2" t="str">
        <f t="shared" si="356"/>
        <v>WE</v>
      </c>
    </row>
    <row r="4455" spans="12:16" x14ac:dyDescent="0.2">
      <c r="L4455" s="99">
        <f t="shared" si="352"/>
        <v>46244</v>
      </c>
      <c r="M4455" s="3">
        <f t="shared" si="355"/>
        <v>8</v>
      </c>
      <c r="N4455" s="3">
        <f t="shared" si="353"/>
        <v>2026</v>
      </c>
      <c r="O4455" s="3">
        <f t="shared" si="354"/>
        <v>2</v>
      </c>
      <c r="P4455" s="2" t="str">
        <f t="shared" si="356"/>
        <v>WD</v>
      </c>
    </row>
    <row r="4456" spans="12:16" x14ac:dyDescent="0.2">
      <c r="L4456" s="99">
        <f t="shared" si="352"/>
        <v>46245</v>
      </c>
      <c r="M4456" s="3">
        <f t="shared" si="355"/>
        <v>8</v>
      </c>
      <c r="N4456" s="3">
        <f t="shared" si="353"/>
        <v>2026</v>
      </c>
      <c r="O4456" s="3">
        <f t="shared" si="354"/>
        <v>3</v>
      </c>
      <c r="P4456" s="2" t="str">
        <f t="shared" si="356"/>
        <v>WD</v>
      </c>
    </row>
    <row r="4457" spans="12:16" x14ac:dyDescent="0.2">
      <c r="L4457" s="99">
        <f t="shared" si="352"/>
        <v>46246</v>
      </c>
      <c r="M4457" s="3">
        <f t="shared" si="355"/>
        <v>8</v>
      </c>
      <c r="N4457" s="3">
        <f t="shared" si="353"/>
        <v>2026</v>
      </c>
      <c r="O4457" s="3">
        <f t="shared" si="354"/>
        <v>4</v>
      </c>
      <c r="P4457" s="2" t="str">
        <f t="shared" si="356"/>
        <v>WD</v>
      </c>
    </row>
    <row r="4458" spans="12:16" x14ac:dyDescent="0.2">
      <c r="L4458" s="99">
        <f t="shared" si="352"/>
        <v>46247</v>
      </c>
      <c r="M4458" s="3">
        <f t="shared" si="355"/>
        <v>8</v>
      </c>
      <c r="N4458" s="3">
        <f t="shared" si="353"/>
        <v>2026</v>
      </c>
      <c r="O4458" s="3">
        <f t="shared" si="354"/>
        <v>5</v>
      </c>
      <c r="P4458" s="2" t="str">
        <f t="shared" si="356"/>
        <v>WD</v>
      </c>
    </row>
    <row r="4459" spans="12:16" x14ac:dyDescent="0.2">
      <c r="L4459" s="99">
        <f t="shared" si="352"/>
        <v>46248</v>
      </c>
      <c r="M4459" s="3">
        <f t="shared" si="355"/>
        <v>8</v>
      </c>
      <c r="N4459" s="3">
        <f t="shared" si="353"/>
        <v>2026</v>
      </c>
      <c r="O4459" s="3">
        <f t="shared" si="354"/>
        <v>6</v>
      </c>
      <c r="P4459" s="2" t="str">
        <f t="shared" si="356"/>
        <v>WD</v>
      </c>
    </row>
    <row r="4460" spans="12:16" x14ac:dyDescent="0.2">
      <c r="L4460" s="99">
        <f t="shared" si="352"/>
        <v>46249</v>
      </c>
      <c r="M4460" s="3">
        <f t="shared" si="355"/>
        <v>8</v>
      </c>
      <c r="N4460" s="3">
        <f t="shared" si="353"/>
        <v>2026</v>
      </c>
      <c r="O4460" s="3">
        <f t="shared" si="354"/>
        <v>7</v>
      </c>
      <c r="P4460" s="2" t="str">
        <f t="shared" si="356"/>
        <v>WE</v>
      </c>
    </row>
    <row r="4461" spans="12:16" x14ac:dyDescent="0.2">
      <c r="L4461" s="99">
        <f t="shared" si="352"/>
        <v>46250</v>
      </c>
      <c r="M4461" s="3">
        <f t="shared" si="355"/>
        <v>8</v>
      </c>
      <c r="N4461" s="3">
        <f t="shared" si="353"/>
        <v>2026</v>
      </c>
      <c r="O4461" s="3">
        <f t="shared" si="354"/>
        <v>1</v>
      </c>
      <c r="P4461" s="2" t="str">
        <f t="shared" si="356"/>
        <v>WE</v>
      </c>
    </row>
    <row r="4462" spans="12:16" x14ac:dyDescent="0.2">
      <c r="L4462" s="99">
        <f t="shared" si="352"/>
        <v>46251</v>
      </c>
      <c r="M4462" s="3">
        <f t="shared" si="355"/>
        <v>8</v>
      </c>
      <c r="N4462" s="3">
        <f t="shared" si="353"/>
        <v>2026</v>
      </c>
      <c r="O4462" s="3">
        <f t="shared" si="354"/>
        <v>2</v>
      </c>
      <c r="P4462" s="2" t="str">
        <f t="shared" si="356"/>
        <v>WD</v>
      </c>
    </row>
    <row r="4463" spans="12:16" x14ac:dyDescent="0.2">
      <c r="L4463" s="99">
        <f t="shared" si="352"/>
        <v>46252</v>
      </c>
      <c r="M4463" s="3">
        <f t="shared" si="355"/>
        <v>8</v>
      </c>
      <c r="N4463" s="3">
        <f t="shared" si="353"/>
        <v>2026</v>
      </c>
      <c r="O4463" s="3">
        <f t="shared" si="354"/>
        <v>3</v>
      </c>
      <c r="P4463" s="2" t="str">
        <f t="shared" si="356"/>
        <v>WD</v>
      </c>
    </row>
    <row r="4464" spans="12:16" x14ac:dyDescent="0.2">
      <c r="L4464" s="99">
        <f t="shared" si="352"/>
        <v>46253</v>
      </c>
      <c r="M4464" s="3">
        <f t="shared" si="355"/>
        <v>8</v>
      </c>
      <c r="N4464" s="3">
        <f t="shared" si="353"/>
        <v>2026</v>
      </c>
      <c r="O4464" s="3">
        <f t="shared" si="354"/>
        <v>4</v>
      </c>
      <c r="P4464" s="2" t="str">
        <f t="shared" si="356"/>
        <v>WD</v>
      </c>
    </row>
    <row r="4465" spans="12:16" x14ac:dyDescent="0.2">
      <c r="L4465" s="99">
        <f t="shared" si="352"/>
        <v>46254</v>
      </c>
      <c r="M4465" s="3">
        <f t="shared" si="355"/>
        <v>8</v>
      </c>
      <c r="N4465" s="3">
        <f t="shared" si="353"/>
        <v>2026</v>
      </c>
      <c r="O4465" s="3">
        <f t="shared" si="354"/>
        <v>5</v>
      </c>
      <c r="P4465" s="2" t="str">
        <f t="shared" si="356"/>
        <v>WD</v>
      </c>
    </row>
    <row r="4466" spans="12:16" x14ac:dyDescent="0.2">
      <c r="L4466" s="99">
        <f t="shared" si="352"/>
        <v>46255</v>
      </c>
      <c r="M4466" s="3">
        <f t="shared" si="355"/>
        <v>8</v>
      </c>
      <c r="N4466" s="3">
        <f t="shared" si="353"/>
        <v>2026</v>
      </c>
      <c r="O4466" s="3">
        <f t="shared" si="354"/>
        <v>6</v>
      </c>
      <c r="P4466" s="2" t="str">
        <f t="shared" si="356"/>
        <v>WD</v>
      </c>
    </row>
    <row r="4467" spans="12:16" x14ac:dyDescent="0.2">
      <c r="L4467" s="99">
        <f t="shared" si="352"/>
        <v>46256</v>
      </c>
      <c r="M4467" s="3">
        <f t="shared" si="355"/>
        <v>8</v>
      </c>
      <c r="N4467" s="3">
        <f t="shared" si="353"/>
        <v>2026</v>
      </c>
      <c r="O4467" s="3">
        <f t="shared" si="354"/>
        <v>7</v>
      </c>
      <c r="P4467" s="2" t="str">
        <f t="shared" si="356"/>
        <v>WE</v>
      </c>
    </row>
    <row r="4468" spans="12:16" x14ac:dyDescent="0.2">
      <c r="L4468" s="99">
        <f t="shared" ref="L4468:L4531" si="357">+L4467+1</f>
        <v>46257</v>
      </c>
      <c r="M4468" s="3">
        <f t="shared" si="355"/>
        <v>8</v>
      </c>
      <c r="N4468" s="3">
        <f t="shared" si="353"/>
        <v>2026</v>
      </c>
      <c r="O4468" s="3">
        <f t="shared" si="354"/>
        <v>1</v>
      </c>
      <c r="P4468" s="2" t="str">
        <f t="shared" si="356"/>
        <v>WE</v>
      </c>
    </row>
    <row r="4469" spans="12:16" x14ac:dyDescent="0.2">
      <c r="L4469" s="99">
        <f t="shared" si="357"/>
        <v>46258</v>
      </c>
      <c r="M4469" s="3">
        <f t="shared" si="355"/>
        <v>8</v>
      </c>
      <c r="N4469" s="3">
        <f t="shared" si="353"/>
        <v>2026</v>
      </c>
      <c r="O4469" s="3">
        <f t="shared" si="354"/>
        <v>2</v>
      </c>
      <c r="P4469" s="2" t="str">
        <f t="shared" si="356"/>
        <v>WD</v>
      </c>
    </row>
    <row r="4470" spans="12:16" x14ac:dyDescent="0.2">
      <c r="L4470" s="99">
        <f t="shared" si="357"/>
        <v>46259</v>
      </c>
      <c r="M4470" s="3">
        <f t="shared" si="355"/>
        <v>8</v>
      </c>
      <c r="N4470" s="3">
        <f t="shared" si="353"/>
        <v>2026</v>
      </c>
      <c r="O4470" s="3">
        <f t="shared" si="354"/>
        <v>3</v>
      </c>
      <c r="P4470" s="2" t="str">
        <f t="shared" si="356"/>
        <v>WD</v>
      </c>
    </row>
    <row r="4471" spans="12:16" x14ac:dyDescent="0.2">
      <c r="L4471" s="99">
        <f t="shared" si="357"/>
        <v>46260</v>
      </c>
      <c r="M4471" s="3">
        <f t="shared" si="355"/>
        <v>8</v>
      </c>
      <c r="N4471" s="3">
        <f t="shared" si="353"/>
        <v>2026</v>
      </c>
      <c r="O4471" s="3">
        <f t="shared" si="354"/>
        <v>4</v>
      </c>
      <c r="P4471" s="2" t="str">
        <f t="shared" si="356"/>
        <v>WD</v>
      </c>
    </row>
    <row r="4472" spans="12:16" x14ac:dyDescent="0.2">
      <c r="L4472" s="99">
        <f t="shared" si="357"/>
        <v>46261</v>
      </c>
      <c r="M4472" s="3">
        <f t="shared" si="355"/>
        <v>8</v>
      </c>
      <c r="N4472" s="3">
        <f t="shared" si="353"/>
        <v>2026</v>
      </c>
      <c r="O4472" s="3">
        <f t="shared" si="354"/>
        <v>5</v>
      </c>
      <c r="P4472" s="2" t="str">
        <f t="shared" si="356"/>
        <v>WD</v>
      </c>
    </row>
    <row r="4473" spans="12:16" x14ac:dyDescent="0.2">
      <c r="L4473" s="99">
        <f t="shared" si="357"/>
        <v>46262</v>
      </c>
      <c r="M4473" s="3">
        <f t="shared" si="355"/>
        <v>8</v>
      </c>
      <c r="N4473" s="3">
        <f t="shared" si="353"/>
        <v>2026</v>
      </c>
      <c r="O4473" s="3">
        <f t="shared" si="354"/>
        <v>6</v>
      </c>
      <c r="P4473" s="2" t="str">
        <f t="shared" si="356"/>
        <v>WD</v>
      </c>
    </row>
    <row r="4474" spans="12:16" x14ac:dyDescent="0.2">
      <c r="L4474" s="99">
        <f t="shared" si="357"/>
        <v>46263</v>
      </c>
      <c r="M4474" s="3">
        <f t="shared" si="355"/>
        <v>8</v>
      </c>
      <c r="N4474" s="3">
        <f t="shared" si="353"/>
        <v>2026</v>
      </c>
      <c r="O4474" s="3">
        <f t="shared" si="354"/>
        <v>7</v>
      </c>
      <c r="P4474" s="2" t="str">
        <f t="shared" si="356"/>
        <v>WE</v>
      </c>
    </row>
    <row r="4475" spans="12:16" x14ac:dyDescent="0.2">
      <c r="L4475" s="99">
        <f t="shared" si="357"/>
        <v>46264</v>
      </c>
      <c r="M4475" s="3">
        <f t="shared" si="355"/>
        <v>8</v>
      </c>
      <c r="N4475" s="3">
        <f t="shared" si="353"/>
        <v>2026</v>
      </c>
      <c r="O4475" s="3">
        <f t="shared" si="354"/>
        <v>1</v>
      </c>
      <c r="P4475" s="2" t="str">
        <f t="shared" si="356"/>
        <v>WE</v>
      </c>
    </row>
    <row r="4476" spans="12:16" x14ac:dyDescent="0.2">
      <c r="L4476" s="99">
        <f t="shared" si="357"/>
        <v>46265</v>
      </c>
      <c r="M4476" s="3">
        <f t="shared" si="355"/>
        <v>8</v>
      </c>
      <c r="N4476" s="3">
        <f t="shared" si="353"/>
        <v>2026</v>
      </c>
      <c r="O4476" s="3">
        <f t="shared" si="354"/>
        <v>2</v>
      </c>
      <c r="P4476" s="2" t="str">
        <f t="shared" si="356"/>
        <v>WD</v>
      </c>
    </row>
    <row r="4477" spans="12:16" x14ac:dyDescent="0.2">
      <c r="L4477" s="99">
        <f t="shared" si="357"/>
        <v>46266</v>
      </c>
      <c r="M4477" s="3">
        <f t="shared" si="355"/>
        <v>9</v>
      </c>
      <c r="N4477" s="3">
        <f t="shared" si="353"/>
        <v>2026</v>
      </c>
      <c r="O4477" s="3">
        <f t="shared" si="354"/>
        <v>3</v>
      </c>
      <c r="P4477" s="2" t="str">
        <f t="shared" si="356"/>
        <v>WD</v>
      </c>
    </row>
    <row r="4478" spans="12:16" x14ac:dyDescent="0.2">
      <c r="L4478" s="99">
        <f t="shared" si="357"/>
        <v>46267</v>
      </c>
      <c r="M4478" s="3">
        <f t="shared" si="355"/>
        <v>9</v>
      </c>
      <c r="N4478" s="3">
        <f t="shared" si="353"/>
        <v>2026</v>
      </c>
      <c r="O4478" s="3">
        <f t="shared" si="354"/>
        <v>4</v>
      </c>
      <c r="P4478" s="2" t="str">
        <f t="shared" si="356"/>
        <v>WD</v>
      </c>
    </row>
    <row r="4479" spans="12:16" x14ac:dyDescent="0.2">
      <c r="L4479" s="99">
        <f t="shared" si="357"/>
        <v>46268</v>
      </c>
      <c r="M4479" s="3">
        <f t="shared" si="355"/>
        <v>9</v>
      </c>
      <c r="N4479" s="3">
        <f t="shared" ref="N4479:N4542" si="358">YEAR(L4479)</f>
        <v>2026</v>
      </c>
      <c r="O4479" s="3">
        <f t="shared" ref="O4479:O4542" si="359">WEEKDAY(L4479)</f>
        <v>5</v>
      </c>
      <c r="P4479" s="2" t="str">
        <f t="shared" si="356"/>
        <v>WD</v>
      </c>
    </row>
    <row r="4480" spans="12:16" x14ac:dyDescent="0.2">
      <c r="L4480" s="99">
        <f t="shared" si="357"/>
        <v>46269</v>
      </c>
      <c r="M4480" s="3">
        <f t="shared" si="355"/>
        <v>9</v>
      </c>
      <c r="N4480" s="3">
        <f t="shared" si="358"/>
        <v>2026</v>
      </c>
      <c r="O4480" s="3">
        <f t="shared" si="359"/>
        <v>6</v>
      </c>
      <c r="P4480" s="2" t="str">
        <f t="shared" si="356"/>
        <v>WD</v>
      </c>
    </row>
    <row r="4481" spans="12:16" x14ac:dyDescent="0.2">
      <c r="L4481" s="99">
        <f t="shared" si="357"/>
        <v>46270</v>
      </c>
      <c r="M4481" s="3">
        <f t="shared" si="355"/>
        <v>9</v>
      </c>
      <c r="N4481" s="3">
        <f t="shared" si="358"/>
        <v>2026</v>
      </c>
      <c r="O4481" s="3">
        <f t="shared" si="359"/>
        <v>7</v>
      </c>
      <c r="P4481" s="2" t="str">
        <f t="shared" si="356"/>
        <v>WE</v>
      </c>
    </row>
    <row r="4482" spans="12:16" x14ac:dyDescent="0.2">
      <c r="L4482" s="99">
        <f t="shared" si="357"/>
        <v>46271</v>
      </c>
      <c r="M4482" s="3">
        <f t="shared" si="355"/>
        <v>9</v>
      </c>
      <c r="N4482" s="3">
        <f t="shared" si="358"/>
        <v>2026</v>
      </c>
      <c r="O4482" s="3">
        <f t="shared" si="359"/>
        <v>1</v>
      </c>
      <c r="P4482" s="2" t="str">
        <f t="shared" si="356"/>
        <v>WE</v>
      </c>
    </row>
    <row r="4483" spans="12:16" x14ac:dyDescent="0.2">
      <c r="L4483" s="99">
        <f t="shared" si="357"/>
        <v>46272</v>
      </c>
      <c r="M4483" s="3">
        <f t="shared" ref="M4483:M4546" si="360">MONTH(L4483)</f>
        <v>9</v>
      </c>
      <c r="N4483" s="3">
        <f t="shared" si="358"/>
        <v>2026</v>
      </c>
      <c r="O4483" s="3">
        <f t="shared" si="359"/>
        <v>2</v>
      </c>
      <c r="P4483" s="2" t="str">
        <f t="shared" ref="P4483:P4546" si="361">IF(O4483=1,"WE",IF(O4483=7,"WE","WD"))</f>
        <v>WD</v>
      </c>
    </row>
    <row r="4484" spans="12:16" x14ac:dyDescent="0.2">
      <c r="L4484" s="99">
        <f t="shared" si="357"/>
        <v>46273</v>
      </c>
      <c r="M4484" s="3">
        <f t="shared" si="360"/>
        <v>9</v>
      </c>
      <c r="N4484" s="3">
        <f t="shared" si="358"/>
        <v>2026</v>
      </c>
      <c r="O4484" s="3">
        <f t="shared" si="359"/>
        <v>3</v>
      </c>
      <c r="P4484" s="2" t="str">
        <f t="shared" si="361"/>
        <v>WD</v>
      </c>
    </row>
    <row r="4485" spans="12:16" x14ac:dyDescent="0.2">
      <c r="L4485" s="99">
        <f t="shared" si="357"/>
        <v>46274</v>
      </c>
      <c r="M4485" s="3">
        <f t="shared" si="360"/>
        <v>9</v>
      </c>
      <c r="N4485" s="3">
        <f t="shared" si="358"/>
        <v>2026</v>
      </c>
      <c r="O4485" s="3">
        <f t="shared" si="359"/>
        <v>4</v>
      </c>
      <c r="P4485" s="2" t="str">
        <f t="shared" si="361"/>
        <v>WD</v>
      </c>
    </row>
    <row r="4486" spans="12:16" x14ac:dyDescent="0.2">
      <c r="L4486" s="99">
        <f t="shared" si="357"/>
        <v>46275</v>
      </c>
      <c r="M4486" s="3">
        <f t="shared" si="360"/>
        <v>9</v>
      </c>
      <c r="N4486" s="3">
        <f t="shared" si="358"/>
        <v>2026</v>
      </c>
      <c r="O4486" s="3">
        <f t="shared" si="359"/>
        <v>5</v>
      </c>
      <c r="P4486" s="2" t="str">
        <f t="shared" si="361"/>
        <v>WD</v>
      </c>
    </row>
    <row r="4487" spans="12:16" x14ac:dyDescent="0.2">
      <c r="L4487" s="99">
        <f t="shared" si="357"/>
        <v>46276</v>
      </c>
      <c r="M4487" s="3">
        <f t="shared" si="360"/>
        <v>9</v>
      </c>
      <c r="N4487" s="3">
        <f t="shared" si="358"/>
        <v>2026</v>
      </c>
      <c r="O4487" s="3">
        <f t="shared" si="359"/>
        <v>6</v>
      </c>
      <c r="P4487" s="2" t="str">
        <f t="shared" si="361"/>
        <v>WD</v>
      </c>
    </row>
    <row r="4488" spans="12:16" x14ac:dyDescent="0.2">
      <c r="L4488" s="99">
        <f t="shared" si="357"/>
        <v>46277</v>
      </c>
      <c r="M4488" s="3">
        <f t="shared" si="360"/>
        <v>9</v>
      </c>
      <c r="N4488" s="3">
        <f t="shared" si="358"/>
        <v>2026</v>
      </c>
      <c r="O4488" s="3">
        <f t="shared" si="359"/>
        <v>7</v>
      </c>
      <c r="P4488" s="2" t="str">
        <f t="shared" si="361"/>
        <v>WE</v>
      </c>
    </row>
    <row r="4489" spans="12:16" x14ac:dyDescent="0.2">
      <c r="L4489" s="99">
        <f t="shared" si="357"/>
        <v>46278</v>
      </c>
      <c r="M4489" s="3">
        <f t="shared" si="360"/>
        <v>9</v>
      </c>
      <c r="N4489" s="3">
        <f t="shared" si="358"/>
        <v>2026</v>
      </c>
      <c r="O4489" s="3">
        <f t="shared" si="359"/>
        <v>1</v>
      </c>
      <c r="P4489" s="2" t="str">
        <f t="shared" si="361"/>
        <v>WE</v>
      </c>
    </row>
    <row r="4490" spans="12:16" x14ac:dyDescent="0.2">
      <c r="L4490" s="99">
        <f t="shared" si="357"/>
        <v>46279</v>
      </c>
      <c r="M4490" s="3">
        <f t="shared" si="360"/>
        <v>9</v>
      </c>
      <c r="N4490" s="3">
        <f t="shared" si="358"/>
        <v>2026</v>
      </c>
      <c r="O4490" s="3">
        <f t="shared" si="359"/>
        <v>2</v>
      </c>
      <c r="P4490" s="2" t="str">
        <f t="shared" si="361"/>
        <v>WD</v>
      </c>
    </row>
    <row r="4491" spans="12:16" x14ac:dyDescent="0.2">
      <c r="L4491" s="99">
        <f t="shared" si="357"/>
        <v>46280</v>
      </c>
      <c r="M4491" s="3">
        <f t="shared" si="360"/>
        <v>9</v>
      </c>
      <c r="N4491" s="3">
        <f t="shared" si="358"/>
        <v>2026</v>
      </c>
      <c r="O4491" s="3">
        <f t="shared" si="359"/>
        <v>3</v>
      </c>
      <c r="P4491" s="2" t="str">
        <f t="shared" si="361"/>
        <v>WD</v>
      </c>
    </row>
    <row r="4492" spans="12:16" x14ac:dyDescent="0.2">
      <c r="L4492" s="99">
        <f t="shared" si="357"/>
        <v>46281</v>
      </c>
      <c r="M4492" s="3">
        <f t="shared" si="360"/>
        <v>9</v>
      </c>
      <c r="N4492" s="3">
        <f t="shared" si="358"/>
        <v>2026</v>
      </c>
      <c r="O4492" s="3">
        <f t="shared" si="359"/>
        <v>4</v>
      </c>
      <c r="P4492" s="2" t="str">
        <f t="shared" si="361"/>
        <v>WD</v>
      </c>
    </row>
    <row r="4493" spans="12:16" x14ac:dyDescent="0.2">
      <c r="L4493" s="99">
        <f t="shared" si="357"/>
        <v>46282</v>
      </c>
      <c r="M4493" s="3">
        <f t="shared" si="360"/>
        <v>9</v>
      </c>
      <c r="N4493" s="3">
        <f t="shared" si="358"/>
        <v>2026</v>
      </c>
      <c r="O4493" s="3">
        <f t="shared" si="359"/>
        <v>5</v>
      </c>
      <c r="P4493" s="2" t="str">
        <f t="shared" si="361"/>
        <v>WD</v>
      </c>
    </row>
    <row r="4494" spans="12:16" x14ac:dyDescent="0.2">
      <c r="L4494" s="99">
        <f t="shared" si="357"/>
        <v>46283</v>
      </c>
      <c r="M4494" s="3">
        <f t="shared" si="360"/>
        <v>9</v>
      </c>
      <c r="N4494" s="3">
        <f t="shared" si="358"/>
        <v>2026</v>
      </c>
      <c r="O4494" s="3">
        <f t="shared" si="359"/>
        <v>6</v>
      </c>
      <c r="P4494" s="2" t="str">
        <f t="shared" si="361"/>
        <v>WD</v>
      </c>
    </row>
    <row r="4495" spans="12:16" x14ac:dyDescent="0.2">
      <c r="L4495" s="99">
        <f t="shared" si="357"/>
        <v>46284</v>
      </c>
      <c r="M4495" s="3">
        <f t="shared" si="360"/>
        <v>9</v>
      </c>
      <c r="N4495" s="3">
        <f t="shared" si="358"/>
        <v>2026</v>
      </c>
      <c r="O4495" s="3">
        <f t="shared" si="359"/>
        <v>7</v>
      </c>
      <c r="P4495" s="2" t="str">
        <f t="shared" si="361"/>
        <v>WE</v>
      </c>
    </row>
    <row r="4496" spans="12:16" x14ac:dyDescent="0.2">
      <c r="L4496" s="99">
        <f t="shared" si="357"/>
        <v>46285</v>
      </c>
      <c r="M4496" s="3">
        <f t="shared" si="360"/>
        <v>9</v>
      </c>
      <c r="N4496" s="3">
        <f t="shared" si="358"/>
        <v>2026</v>
      </c>
      <c r="O4496" s="3">
        <f t="shared" si="359"/>
        <v>1</v>
      </c>
      <c r="P4496" s="2" t="str">
        <f t="shared" si="361"/>
        <v>WE</v>
      </c>
    </row>
    <row r="4497" spans="12:16" x14ac:dyDescent="0.2">
      <c r="L4497" s="99">
        <f t="shared" si="357"/>
        <v>46286</v>
      </c>
      <c r="M4497" s="3">
        <f t="shared" si="360"/>
        <v>9</v>
      </c>
      <c r="N4497" s="3">
        <f t="shared" si="358"/>
        <v>2026</v>
      </c>
      <c r="O4497" s="3">
        <f t="shared" si="359"/>
        <v>2</v>
      </c>
      <c r="P4497" s="2" t="str">
        <f t="shared" si="361"/>
        <v>WD</v>
      </c>
    </row>
    <row r="4498" spans="12:16" x14ac:dyDescent="0.2">
      <c r="L4498" s="99">
        <f t="shared" si="357"/>
        <v>46287</v>
      </c>
      <c r="M4498" s="3">
        <f t="shared" si="360"/>
        <v>9</v>
      </c>
      <c r="N4498" s="3">
        <f t="shared" si="358"/>
        <v>2026</v>
      </c>
      <c r="O4498" s="3">
        <f t="shared" si="359"/>
        <v>3</v>
      </c>
      <c r="P4498" s="2" t="str">
        <f t="shared" si="361"/>
        <v>WD</v>
      </c>
    </row>
    <row r="4499" spans="12:16" x14ac:dyDescent="0.2">
      <c r="L4499" s="99">
        <f t="shared" si="357"/>
        <v>46288</v>
      </c>
      <c r="M4499" s="3">
        <f t="shared" si="360"/>
        <v>9</v>
      </c>
      <c r="N4499" s="3">
        <f t="shared" si="358"/>
        <v>2026</v>
      </c>
      <c r="O4499" s="3">
        <f t="shared" si="359"/>
        <v>4</v>
      </c>
      <c r="P4499" s="2" t="str">
        <f t="shared" si="361"/>
        <v>WD</v>
      </c>
    </row>
    <row r="4500" spans="12:16" x14ac:dyDescent="0.2">
      <c r="L4500" s="99">
        <f t="shared" si="357"/>
        <v>46289</v>
      </c>
      <c r="M4500" s="3">
        <f t="shared" si="360"/>
        <v>9</v>
      </c>
      <c r="N4500" s="3">
        <f t="shared" si="358"/>
        <v>2026</v>
      </c>
      <c r="O4500" s="3">
        <f t="shared" si="359"/>
        <v>5</v>
      </c>
      <c r="P4500" s="2" t="str">
        <f t="shared" si="361"/>
        <v>WD</v>
      </c>
    </row>
    <row r="4501" spans="12:16" x14ac:dyDescent="0.2">
      <c r="L4501" s="99">
        <f t="shared" si="357"/>
        <v>46290</v>
      </c>
      <c r="M4501" s="3">
        <f t="shared" si="360"/>
        <v>9</v>
      </c>
      <c r="N4501" s="3">
        <f t="shared" si="358"/>
        <v>2026</v>
      </c>
      <c r="O4501" s="3">
        <f t="shared" si="359"/>
        <v>6</v>
      </c>
      <c r="P4501" s="2" t="str">
        <f t="shared" si="361"/>
        <v>WD</v>
      </c>
    </row>
    <row r="4502" spans="12:16" x14ac:dyDescent="0.2">
      <c r="L4502" s="99">
        <f t="shared" si="357"/>
        <v>46291</v>
      </c>
      <c r="M4502" s="3">
        <f t="shared" si="360"/>
        <v>9</v>
      </c>
      <c r="N4502" s="3">
        <f t="shared" si="358"/>
        <v>2026</v>
      </c>
      <c r="O4502" s="3">
        <f t="shared" si="359"/>
        <v>7</v>
      </c>
      <c r="P4502" s="2" t="str">
        <f t="shared" si="361"/>
        <v>WE</v>
      </c>
    </row>
    <row r="4503" spans="12:16" x14ac:dyDescent="0.2">
      <c r="L4503" s="99">
        <f t="shared" si="357"/>
        <v>46292</v>
      </c>
      <c r="M4503" s="3">
        <f t="shared" si="360"/>
        <v>9</v>
      </c>
      <c r="N4503" s="3">
        <f t="shared" si="358"/>
        <v>2026</v>
      </c>
      <c r="O4503" s="3">
        <f t="shared" si="359"/>
        <v>1</v>
      </c>
      <c r="P4503" s="2" t="str">
        <f t="shared" si="361"/>
        <v>WE</v>
      </c>
    </row>
    <row r="4504" spans="12:16" x14ac:dyDescent="0.2">
      <c r="L4504" s="99">
        <f t="shared" si="357"/>
        <v>46293</v>
      </c>
      <c r="M4504" s="3">
        <f t="shared" si="360"/>
        <v>9</v>
      </c>
      <c r="N4504" s="3">
        <f t="shared" si="358"/>
        <v>2026</v>
      </c>
      <c r="O4504" s="3">
        <f t="shared" si="359"/>
        <v>2</v>
      </c>
      <c r="P4504" s="2" t="str">
        <f t="shared" si="361"/>
        <v>WD</v>
      </c>
    </row>
    <row r="4505" spans="12:16" x14ac:dyDescent="0.2">
      <c r="L4505" s="99">
        <f t="shared" si="357"/>
        <v>46294</v>
      </c>
      <c r="M4505" s="3">
        <f t="shared" si="360"/>
        <v>9</v>
      </c>
      <c r="N4505" s="3">
        <f t="shared" si="358"/>
        <v>2026</v>
      </c>
      <c r="O4505" s="3">
        <f t="shared" si="359"/>
        <v>3</v>
      </c>
      <c r="P4505" s="2" t="str">
        <f t="shared" si="361"/>
        <v>WD</v>
      </c>
    </row>
    <row r="4506" spans="12:16" x14ac:dyDescent="0.2">
      <c r="L4506" s="99">
        <f t="shared" si="357"/>
        <v>46295</v>
      </c>
      <c r="M4506" s="3">
        <f t="shared" si="360"/>
        <v>9</v>
      </c>
      <c r="N4506" s="3">
        <f t="shared" si="358"/>
        <v>2026</v>
      </c>
      <c r="O4506" s="3">
        <f t="shared" si="359"/>
        <v>4</v>
      </c>
      <c r="P4506" s="2" t="str">
        <f t="shared" si="361"/>
        <v>WD</v>
      </c>
    </row>
    <row r="4507" spans="12:16" x14ac:dyDescent="0.2">
      <c r="L4507" s="99">
        <f t="shared" si="357"/>
        <v>46296</v>
      </c>
      <c r="M4507" s="3">
        <f t="shared" si="360"/>
        <v>10</v>
      </c>
      <c r="N4507" s="3">
        <f t="shared" si="358"/>
        <v>2026</v>
      </c>
      <c r="O4507" s="3">
        <f t="shared" si="359"/>
        <v>5</v>
      </c>
      <c r="P4507" s="2" t="str">
        <f t="shared" si="361"/>
        <v>WD</v>
      </c>
    </row>
    <row r="4508" spans="12:16" x14ac:dyDescent="0.2">
      <c r="L4508" s="99">
        <f t="shared" si="357"/>
        <v>46297</v>
      </c>
      <c r="M4508" s="3">
        <f t="shared" si="360"/>
        <v>10</v>
      </c>
      <c r="N4508" s="3">
        <f t="shared" si="358"/>
        <v>2026</v>
      </c>
      <c r="O4508" s="3">
        <f t="shared" si="359"/>
        <v>6</v>
      </c>
      <c r="P4508" s="2" t="str">
        <f t="shared" si="361"/>
        <v>WD</v>
      </c>
    </row>
    <row r="4509" spans="12:16" x14ac:dyDescent="0.2">
      <c r="L4509" s="99">
        <f t="shared" si="357"/>
        <v>46298</v>
      </c>
      <c r="M4509" s="3">
        <f t="shared" si="360"/>
        <v>10</v>
      </c>
      <c r="N4509" s="3">
        <f t="shared" si="358"/>
        <v>2026</v>
      </c>
      <c r="O4509" s="3">
        <f t="shared" si="359"/>
        <v>7</v>
      </c>
      <c r="P4509" s="2" t="str">
        <f t="shared" si="361"/>
        <v>WE</v>
      </c>
    </row>
    <row r="4510" spans="12:16" x14ac:dyDescent="0.2">
      <c r="L4510" s="99">
        <f t="shared" si="357"/>
        <v>46299</v>
      </c>
      <c r="M4510" s="3">
        <f t="shared" si="360"/>
        <v>10</v>
      </c>
      <c r="N4510" s="3">
        <f t="shared" si="358"/>
        <v>2026</v>
      </c>
      <c r="O4510" s="3">
        <f t="shared" si="359"/>
        <v>1</v>
      </c>
      <c r="P4510" s="2" t="str">
        <f t="shared" si="361"/>
        <v>WE</v>
      </c>
    </row>
    <row r="4511" spans="12:16" x14ac:dyDescent="0.2">
      <c r="L4511" s="99">
        <f t="shared" si="357"/>
        <v>46300</v>
      </c>
      <c r="M4511" s="3">
        <f t="shared" si="360"/>
        <v>10</v>
      </c>
      <c r="N4511" s="3">
        <f t="shared" si="358"/>
        <v>2026</v>
      </c>
      <c r="O4511" s="3">
        <f t="shared" si="359"/>
        <v>2</v>
      </c>
      <c r="P4511" s="2" t="str">
        <f t="shared" si="361"/>
        <v>WD</v>
      </c>
    </row>
    <row r="4512" spans="12:16" x14ac:dyDescent="0.2">
      <c r="L4512" s="99">
        <f t="shared" si="357"/>
        <v>46301</v>
      </c>
      <c r="M4512" s="3">
        <f t="shared" si="360"/>
        <v>10</v>
      </c>
      <c r="N4512" s="3">
        <f t="shared" si="358"/>
        <v>2026</v>
      </c>
      <c r="O4512" s="3">
        <f t="shared" si="359"/>
        <v>3</v>
      </c>
      <c r="P4512" s="2" t="str">
        <f t="shared" si="361"/>
        <v>WD</v>
      </c>
    </row>
    <row r="4513" spans="12:16" x14ac:dyDescent="0.2">
      <c r="L4513" s="99">
        <f t="shared" si="357"/>
        <v>46302</v>
      </c>
      <c r="M4513" s="3">
        <f t="shared" si="360"/>
        <v>10</v>
      </c>
      <c r="N4513" s="3">
        <f t="shared" si="358"/>
        <v>2026</v>
      </c>
      <c r="O4513" s="3">
        <f t="shared" si="359"/>
        <v>4</v>
      </c>
      <c r="P4513" s="2" t="str">
        <f t="shared" si="361"/>
        <v>WD</v>
      </c>
    </row>
    <row r="4514" spans="12:16" x14ac:dyDescent="0.2">
      <c r="L4514" s="99">
        <f t="shared" si="357"/>
        <v>46303</v>
      </c>
      <c r="M4514" s="3">
        <f t="shared" si="360"/>
        <v>10</v>
      </c>
      <c r="N4514" s="3">
        <f t="shared" si="358"/>
        <v>2026</v>
      </c>
      <c r="O4514" s="3">
        <f t="shared" si="359"/>
        <v>5</v>
      </c>
      <c r="P4514" s="2" t="str">
        <f t="shared" si="361"/>
        <v>WD</v>
      </c>
    </row>
    <row r="4515" spans="12:16" x14ac:dyDescent="0.2">
      <c r="L4515" s="99">
        <f t="shared" si="357"/>
        <v>46304</v>
      </c>
      <c r="M4515" s="3">
        <f t="shared" si="360"/>
        <v>10</v>
      </c>
      <c r="N4515" s="3">
        <f t="shared" si="358"/>
        <v>2026</v>
      </c>
      <c r="O4515" s="3">
        <f t="shared" si="359"/>
        <v>6</v>
      </c>
      <c r="P4515" s="2" t="str">
        <f t="shared" si="361"/>
        <v>WD</v>
      </c>
    </row>
    <row r="4516" spans="12:16" x14ac:dyDescent="0.2">
      <c r="L4516" s="99">
        <f t="shared" si="357"/>
        <v>46305</v>
      </c>
      <c r="M4516" s="3">
        <f t="shared" si="360"/>
        <v>10</v>
      </c>
      <c r="N4516" s="3">
        <f t="shared" si="358"/>
        <v>2026</v>
      </c>
      <c r="O4516" s="3">
        <f t="shared" si="359"/>
        <v>7</v>
      </c>
      <c r="P4516" s="2" t="str">
        <f t="shared" si="361"/>
        <v>WE</v>
      </c>
    </row>
    <row r="4517" spans="12:16" x14ac:dyDescent="0.2">
      <c r="L4517" s="99">
        <f t="shared" si="357"/>
        <v>46306</v>
      </c>
      <c r="M4517" s="3">
        <f t="shared" si="360"/>
        <v>10</v>
      </c>
      <c r="N4517" s="3">
        <f t="shared" si="358"/>
        <v>2026</v>
      </c>
      <c r="O4517" s="3">
        <f t="shared" si="359"/>
        <v>1</v>
      </c>
      <c r="P4517" s="2" t="str">
        <f t="shared" si="361"/>
        <v>WE</v>
      </c>
    </row>
    <row r="4518" spans="12:16" x14ac:dyDescent="0.2">
      <c r="L4518" s="99">
        <f t="shared" si="357"/>
        <v>46307</v>
      </c>
      <c r="M4518" s="3">
        <f t="shared" si="360"/>
        <v>10</v>
      </c>
      <c r="N4518" s="3">
        <f t="shared" si="358"/>
        <v>2026</v>
      </c>
      <c r="O4518" s="3">
        <f t="shared" si="359"/>
        <v>2</v>
      </c>
      <c r="P4518" s="2" t="str">
        <f t="shared" si="361"/>
        <v>WD</v>
      </c>
    </row>
    <row r="4519" spans="12:16" x14ac:dyDescent="0.2">
      <c r="L4519" s="99">
        <f t="shared" si="357"/>
        <v>46308</v>
      </c>
      <c r="M4519" s="3">
        <f t="shared" si="360"/>
        <v>10</v>
      </c>
      <c r="N4519" s="3">
        <f t="shared" si="358"/>
        <v>2026</v>
      </c>
      <c r="O4519" s="3">
        <f t="shared" si="359"/>
        <v>3</v>
      </c>
      <c r="P4519" s="2" t="str">
        <f t="shared" si="361"/>
        <v>WD</v>
      </c>
    </row>
    <row r="4520" spans="12:16" x14ac:dyDescent="0.2">
      <c r="L4520" s="99">
        <f t="shared" si="357"/>
        <v>46309</v>
      </c>
      <c r="M4520" s="3">
        <f t="shared" si="360"/>
        <v>10</v>
      </c>
      <c r="N4520" s="3">
        <f t="shared" si="358"/>
        <v>2026</v>
      </c>
      <c r="O4520" s="3">
        <f t="shared" si="359"/>
        <v>4</v>
      </c>
      <c r="P4520" s="2" t="str">
        <f t="shared" si="361"/>
        <v>WD</v>
      </c>
    </row>
    <row r="4521" spans="12:16" x14ac:dyDescent="0.2">
      <c r="L4521" s="99">
        <f t="shared" si="357"/>
        <v>46310</v>
      </c>
      <c r="M4521" s="3">
        <f t="shared" si="360"/>
        <v>10</v>
      </c>
      <c r="N4521" s="3">
        <f t="shared" si="358"/>
        <v>2026</v>
      </c>
      <c r="O4521" s="3">
        <f t="shared" si="359"/>
        <v>5</v>
      </c>
      <c r="P4521" s="2" t="str">
        <f t="shared" si="361"/>
        <v>WD</v>
      </c>
    </row>
    <row r="4522" spans="12:16" x14ac:dyDescent="0.2">
      <c r="L4522" s="99">
        <f t="shared" si="357"/>
        <v>46311</v>
      </c>
      <c r="M4522" s="3">
        <f t="shared" si="360"/>
        <v>10</v>
      </c>
      <c r="N4522" s="3">
        <f t="shared" si="358"/>
        <v>2026</v>
      </c>
      <c r="O4522" s="3">
        <f t="shared" si="359"/>
        <v>6</v>
      </c>
      <c r="P4522" s="2" t="str">
        <f t="shared" si="361"/>
        <v>WD</v>
      </c>
    </row>
    <row r="4523" spans="12:16" x14ac:dyDescent="0.2">
      <c r="L4523" s="99">
        <f t="shared" si="357"/>
        <v>46312</v>
      </c>
      <c r="M4523" s="3">
        <f t="shared" si="360"/>
        <v>10</v>
      </c>
      <c r="N4523" s="3">
        <f t="shared" si="358"/>
        <v>2026</v>
      </c>
      <c r="O4523" s="3">
        <f t="shared" si="359"/>
        <v>7</v>
      </c>
      <c r="P4523" s="2" t="str">
        <f t="shared" si="361"/>
        <v>WE</v>
      </c>
    </row>
    <row r="4524" spans="12:16" x14ac:dyDescent="0.2">
      <c r="L4524" s="99">
        <f t="shared" si="357"/>
        <v>46313</v>
      </c>
      <c r="M4524" s="3">
        <f t="shared" si="360"/>
        <v>10</v>
      </c>
      <c r="N4524" s="3">
        <f t="shared" si="358"/>
        <v>2026</v>
      </c>
      <c r="O4524" s="3">
        <f t="shared" si="359"/>
        <v>1</v>
      </c>
      <c r="P4524" s="2" t="str">
        <f t="shared" si="361"/>
        <v>WE</v>
      </c>
    </row>
    <row r="4525" spans="12:16" x14ac:dyDescent="0.2">
      <c r="L4525" s="99">
        <f t="shared" si="357"/>
        <v>46314</v>
      </c>
      <c r="M4525" s="3">
        <f t="shared" si="360"/>
        <v>10</v>
      </c>
      <c r="N4525" s="3">
        <f t="shared" si="358"/>
        <v>2026</v>
      </c>
      <c r="O4525" s="3">
        <f t="shared" si="359"/>
        <v>2</v>
      </c>
      <c r="P4525" s="2" t="str">
        <f t="shared" si="361"/>
        <v>WD</v>
      </c>
    </row>
    <row r="4526" spans="12:16" x14ac:dyDescent="0.2">
      <c r="L4526" s="99">
        <f t="shared" si="357"/>
        <v>46315</v>
      </c>
      <c r="M4526" s="3">
        <f t="shared" si="360"/>
        <v>10</v>
      </c>
      <c r="N4526" s="3">
        <f t="shared" si="358"/>
        <v>2026</v>
      </c>
      <c r="O4526" s="3">
        <f t="shared" si="359"/>
        <v>3</v>
      </c>
      <c r="P4526" s="2" t="str">
        <f t="shared" si="361"/>
        <v>WD</v>
      </c>
    </row>
    <row r="4527" spans="12:16" x14ac:dyDescent="0.2">
      <c r="L4527" s="99">
        <f t="shared" si="357"/>
        <v>46316</v>
      </c>
      <c r="M4527" s="3">
        <f t="shared" si="360"/>
        <v>10</v>
      </c>
      <c r="N4527" s="3">
        <f t="shared" si="358"/>
        <v>2026</v>
      </c>
      <c r="O4527" s="3">
        <f t="shared" si="359"/>
        <v>4</v>
      </c>
      <c r="P4527" s="2" t="str">
        <f t="shared" si="361"/>
        <v>WD</v>
      </c>
    </row>
    <row r="4528" spans="12:16" x14ac:dyDescent="0.2">
      <c r="L4528" s="99">
        <f t="shared" si="357"/>
        <v>46317</v>
      </c>
      <c r="M4528" s="3">
        <f t="shared" si="360"/>
        <v>10</v>
      </c>
      <c r="N4528" s="3">
        <f t="shared" si="358"/>
        <v>2026</v>
      </c>
      <c r="O4528" s="3">
        <f t="shared" si="359"/>
        <v>5</v>
      </c>
      <c r="P4528" s="2" t="str">
        <f t="shared" si="361"/>
        <v>WD</v>
      </c>
    </row>
    <row r="4529" spans="12:16" x14ac:dyDescent="0.2">
      <c r="L4529" s="99">
        <f t="shared" si="357"/>
        <v>46318</v>
      </c>
      <c r="M4529" s="3">
        <f t="shared" si="360"/>
        <v>10</v>
      </c>
      <c r="N4529" s="3">
        <f t="shared" si="358"/>
        <v>2026</v>
      </c>
      <c r="O4529" s="3">
        <f t="shared" si="359"/>
        <v>6</v>
      </c>
      <c r="P4529" s="2" t="str">
        <f t="shared" si="361"/>
        <v>WD</v>
      </c>
    </row>
    <row r="4530" spans="12:16" x14ac:dyDescent="0.2">
      <c r="L4530" s="99">
        <f t="shared" si="357"/>
        <v>46319</v>
      </c>
      <c r="M4530" s="3">
        <f t="shared" si="360"/>
        <v>10</v>
      </c>
      <c r="N4530" s="3">
        <f t="shared" si="358"/>
        <v>2026</v>
      </c>
      <c r="O4530" s="3">
        <f t="shared" si="359"/>
        <v>7</v>
      </c>
      <c r="P4530" s="2" t="str">
        <f t="shared" si="361"/>
        <v>WE</v>
      </c>
    </row>
    <row r="4531" spans="12:16" x14ac:dyDescent="0.2">
      <c r="L4531" s="99">
        <f t="shared" si="357"/>
        <v>46320</v>
      </c>
      <c r="M4531" s="3">
        <f t="shared" si="360"/>
        <v>10</v>
      </c>
      <c r="N4531" s="3">
        <f t="shared" si="358"/>
        <v>2026</v>
      </c>
      <c r="O4531" s="3">
        <f t="shared" si="359"/>
        <v>1</v>
      </c>
      <c r="P4531" s="2" t="str">
        <f t="shared" si="361"/>
        <v>WE</v>
      </c>
    </row>
    <row r="4532" spans="12:16" x14ac:dyDescent="0.2">
      <c r="L4532" s="99">
        <f t="shared" ref="L4532:L4595" si="362">+L4531+1</f>
        <v>46321</v>
      </c>
      <c r="M4532" s="3">
        <f t="shared" si="360"/>
        <v>10</v>
      </c>
      <c r="N4532" s="3">
        <f t="shared" si="358"/>
        <v>2026</v>
      </c>
      <c r="O4532" s="3">
        <f t="shared" si="359"/>
        <v>2</v>
      </c>
      <c r="P4532" s="2" t="str">
        <f t="shared" si="361"/>
        <v>WD</v>
      </c>
    </row>
    <row r="4533" spans="12:16" x14ac:dyDescent="0.2">
      <c r="L4533" s="99">
        <f t="shared" si="362"/>
        <v>46322</v>
      </c>
      <c r="M4533" s="3">
        <f t="shared" si="360"/>
        <v>10</v>
      </c>
      <c r="N4533" s="3">
        <f t="shared" si="358"/>
        <v>2026</v>
      </c>
      <c r="O4533" s="3">
        <f t="shared" si="359"/>
        <v>3</v>
      </c>
      <c r="P4533" s="2" t="str">
        <f t="shared" si="361"/>
        <v>WD</v>
      </c>
    </row>
    <row r="4534" spans="12:16" x14ac:dyDescent="0.2">
      <c r="L4534" s="99">
        <f t="shared" si="362"/>
        <v>46323</v>
      </c>
      <c r="M4534" s="3">
        <f t="shared" si="360"/>
        <v>10</v>
      </c>
      <c r="N4534" s="3">
        <f t="shared" si="358"/>
        <v>2026</v>
      </c>
      <c r="O4534" s="3">
        <f t="shared" si="359"/>
        <v>4</v>
      </c>
      <c r="P4534" s="2" t="str">
        <f t="shared" si="361"/>
        <v>WD</v>
      </c>
    </row>
    <row r="4535" spans="12:16" x14ac:dyDescent="0.2">
      <c r="L4535" s="99">
        <f t="shared" si="362"/>
        <v>46324</v>
      </c>
      <c r="M4535" s="3">
        <f t="shared" si="360"/>
        <v>10</v>
      </c>
      <c r="N4535" s="3">
        <f t="shared" si="358"/>
        <v>2026</v>
      </c>
      <c r="O4535" s="3">
        <f t="shared" si="359"/>
        <v>5</v>
      </c>
      <c r="P4535" s="2" t="str">
        <f t="shared" si="361"/>
        <v>WD</v>
      </c>
    </row>
    <row r="4536" spans="12:16" x14ac:dyDescent="0.2">
      <c r="L4536" s="99">
        <f t="shared" si="362"/>
        <v>46325</v>
      </c>
      <c r="M4536" s="3">
        <f t="shared" si="360"/>
        <v>10</v>
      </c>
      <c r="N4536" s="3">
        <f t="shared" si="358"/>
        <v>2026</v>
      </c>
      <c r="O4536" s="3">
        <f t="shared" si="359"/>
        <v>6</v>
      </c>
      <c r="P4536" s="2" t="str">
        <f t="shared" si="361"/>
        <v>WD</v>
      </c>
    </row>
    <row r="4537" spans="12:16" x14ac:dyDescent="0.2">
      <c r="L4537" s="99">
        <f t="shared" si="362"/>
        <v>46326</v>
      </c>
      <c r="M4537" s="3">
        <f t="shared" si="360"/>
        <v>10</v>
      </c>
      <c r="N4537" s="3">
        <f t="shared" si="358"/>
        <v>2026</v>
      </c>
      <c r="O4537" s="3">
        <f t="shared" si="359"/>
        <v>7</v>
      </c>
      <c r="P4537" s="2" t="str">
        <f t="shared" si="361"/>
        <v>WE</v>
      </c>
    </row>
    <row r="4538" spans="12:16" x14ac:dyDescent="0.2">
      <c r="L4538" s="99">
        <f t="shared" si="362"/>
        <v>46327</v>
      </c>
      <c r="M4538" s="3">
        <f t="shared" si="360"/>
        <v>11</v>
      </c>
      <c r="N4538" s="3">
        <f t="shared" si="358"/>
        <v>2026</v>
      </c>
      <c r="O4538" s="3">
        <f t="shared" si="359"/>
        <v>1</v>
      </c>
      <c r="P4538" s="2" t="str">
        <f t="shared" si="361"/>
        <v>WE</v>
      </c>
    </row>
    <row r="4539" spans="12:16" x14ac:dyDescent="0.2">
      <c r="L4539" s="99">
        <f t="shared" si="362"/>
        <v>46328</v>
      </c>
      <c r="M4539" s="3">
        <f t="shared" si="360"/>
        <v>11</v>
      </c>
      <c r="N4539" s="3">
        <f t="shared" si="358"/>
        <v>2026</v>
      </c>
      <c r="O4539" s="3">
        <f t="shared" si="359"/>
        <v>2</v>
      </c>
      <c r="P4539" s="2" t="str">
        <f t="shared" si="361"/>
        <v>WD</v>
      </c>
    </row>
    <row r="4540" spans="12:16" x14ac:dyDescent="0.2">
      <c r="L4540" s="99">
        <f t="shared" si="362"/>
        <v>46329</v>
      </c>
      <c r="M4540" s="3">
        <f t="shared" si="360"/>
        <v>11</v>
      </c>
      <c r="N4540" s="3">
        <f t="shared" si="358"/>
        <v>2026</v>
      </c>
      <c r="O4540" s="3">
        <f t="shared" si="359"/>
        <v>3</v>
      </c>
      <c r="P4540" s="2" t="str">
        <f t="shared" si="361"/>
        <v>WD</v>
      </c>
    </row>
    <row r="4541" spans="12:16" x14ac:dyDescent="0.2">
      <c r="L4541" s="99">
        <f t="shared" si="362"/>
        <v>46330</v>
      </c>
      <c r="M4541" s="3">
        <f t="shared" si="360"/>
        <v>11</v>
      </c>
      <c r="N4541" s="3">
        <f t="shared" si="358"/>
        <v>2026</v>
      </c>
      <c r="O4541" s="3">
        <f t="shared" si="359"/>
        <v>4</v>
      </c>
      <c r="P4541" s="2" t="str">
        <f t="shared" si="361"/>
        <v>WD</v>
      </c>
    </row>
    <row r="4542" spans="12:16" x14ac:dyDescent="0.2">
      <c r="L4542" s="99">
        <f t="shared" si="362"/>
        <v>46331</v>
      </c>
      <c r="M4542" s="3">
        <f t="shared" si="360"/>
        <v>11</v>
      </c>
      <c r="N4542" s="3">
        <f t="shared" si="358"/>
        <v>2026</v>
      </c>
      <c r="O4542" s="3">
        <f t="shared" si="359"/>
        <v>5</v>
      </c>
      <c r="P4542" s="2" t="str">
        <f t="shared" si="361"/>
        <v>WD</v>
      </c>
    </row>
    <row r="4543" spans="12:16" x14ac:dyDescent="0.2">
      <c r="L4543" s="99">
        <f t="shared" si="362"/>
        <v>46332</v>
      </c>
      <c r="M4543" s="3">
        <f t="shared" si="360"/>
        <v>11</v>
      </c>
      <c r="N4543" s="3">
        <f t="shared" ref="N4543:N4606" si="363">YEAR(L4543)</f>
        <v>2026</v>
      </c>
      <c r="O4543" s="3">
        <f t="shared" ref="O4543:O4606" si="364">WEEKDAY(L4543)</f>
        <v>6</v>
      </c>
      <c r="P4543" s="2" t="str">
        <f t="shared" si="361"/>
        <v>WD</v>
      </c>
    </row>
    <row r="4544" spans="12:16" x14ac:dyDescent="0.2">
      <c r="L4544" s="99">
        <f t="shared" si="362"/>
        <v>46333</v>
      </c>
      <c r="M4544" s="3">
        <f t="shared" si="360"/>
        <v>11</v>
      </c>
      <c r="N4544" s="3">
        <f t="shared" si="363"/>
        <v>2026</v>
      </c>
      <c r="O4544" s="3">
        <f t="shared" si="364"/>
        <v>7</v>
      </c>
      <c r="P4544" s="2" t="str">
        <f t="shared" si="361"/>
        <v>WE</v>
      </c>
    </row>
    <row r="4545" spans="12:16" x14ac:dyDescent="0.2">
      <c r="L4545" s="99">
        <f t="shared" si="362"/>
        <v>46334</v>
      </c>
      <c r="M4545" s="3">
        <f t="shared" si="360"/>
        <v>11</v>
      </c>
      <c r="N4545" s="3">
        <f t="shared" si="363"/>
        <v>2026</v>
      </c>
      <c r="O4545" s="3">
        <f t="shared" si="364"/>
        <v>1</v>
      </c>
      <c r="P4545" s="2" t="str">
        <f t="shared" si="361"/>
        <v>WE</v>
      </c>
    </row>
    <row r="4546" spans="12:16" x14ac:dyDescent="0.2">
      <c r="L4546" s="99">
        <f t="shared" si="362"/>
        <v>46335</v>
      </c>
      <c r="M4546" s="3">
        <f t="shared" si="360"/>
        <v>11</v>
      </c>
      <c r="N4546" s="3">
        <f t="shared" si="363"/>
        <v>2026</v>
      </c>
      <c r="O4546" s="3">
        <f t="shared" si="364"/>
        <v>2</v>
      </c>
      <c r="P4546" s="2" t="str">
        <f t="shared" si="361"/>
        <v>WD</v>
      </c>
    </row>
    <row r="4547" spans="12:16" x14ac:dyDescent="0.2">
      <c r="L4547" s="99">
        <f t="shared" si="362"/>
        <v>46336</v>
      </c>
      <c r="M4547" s="3">
        <f t="shared" ref="M4547:M4610" si="365">MONTH(L4547)</f>
        <v>11</v>
      </c>
      <c r="N4547" s="3">
        <f t="shared" si="363"/>
        <v>2026</v>
      </c>
      <c r="O4547" s="3">
        <f t="shared" si="364"/>
        <v>3</v>
      </c>
      <c r="P4547" s="2" t="str">
        <f t="shared" ref="P4547:P4610" si="366">IF(O4547=1,"WE",IF(O4547=7,"WE","WD"))</f>
        <v>WD</v>
      </c>
    </row>
    <row r="4548" spans="12:16" x14ac:dyDescent="0.2">
      <c r="L4548" s="99">
        <f t="shared" si="362"/>
        <v>46337</v>
      </c>
      <c r="M4548" s="3">
        <f t="shared" si="365"/>
        <v>11</v>
      </c>
      <c r="N4548" s="3">
        <f t="shared" si="363"/>
        <v>2026</v>
      </c>
      <c r="O4548" s="3">
        <f t="shared" si="364"/>
        <v>4</v>
      </c>
      <c r="P4548" s="2" t="str">
        <f t="shared" si="366"/>
        <v>WD</v>
      </c>
    </row>
    <row r="4549" spans="12:16" x14ac:dyDescent="0.2">
      <c r="L4549" s="99">
        <f t="shared" si="362"/>
        <v>46338</v>
      </c>
      <c r="M4549" s="3">
        <f t="shared" si="365"/>
        <v>11</v>
      </c>
      <c r="N4549" s="3">
        <f t="shared" si="363"/>
        <v>2026</v>
      </c>
      <c r="O4549" s="3">
        <f t="shared" si="364"/>
        <v>5</v>
      </c>
      <c r="P4549" s="2" t="str">
        <f t="shared" si="366"/>
        <v>WD</v>
      </c>
    </row>
    <row r="4550" spans="12:16" x14ac:dyDescent="0.2">
      <c r="L4550" s="99">
        <f t="shared" si="362"/>
        <v>46339</v>
      </c>
      <c r="M4550" s="3">
        <f t="shared" si="365"/>
        <v>11</v>
      </c>
      <c r="N4550" s="3">
        <f t="shared" si="363"/>
        <v>2026</v>
      </c>
      <c r="O4550" s="3">
        <f t="shared" si="364"/>
        <v>6</v>
      </c>
      <c r="P4550" s="2" t="str">
        <f t="shared" si="366"/>
        <v>WD</v>
      </c>
    </row>
    <row r="4551" spans="12:16" x14ac:dyDescent="0.2">
      <c r="L4551" s="99">
        <f t="shared" si="362"/>
        <v>46340</v>
      </c>
      <c r="M4551" s="3">
        <f t="shared" si="365"/>
        <v>11</v>
      </c>
      <c r="N4551" s="3">
        <f t="shared" si="363"/>
        <v>2026</v>
      </c>
      <c r="O4551" s="3">
        <f t="shared" si="364"/>
        <v>7</v>
      </c>
      <c r="P4551" s="2" t="str">
        <f t="shared" si="366"/>
        <v>WE</v>
      </c>
    </row>
    <row r="4552" spans="12:16" x14ac:dyDescent="0.2">
      <c r="L4552" s="99">
        <f t="shared" si="362"/>
        <v>46341</v>
      </c>
      <c r="M4552" s="3">
        <f t="shared" si="365"/>
        <v>11</v>
      </c>
      <c r="N4552" s="3">
        <f t="shared" si="363"/>
        <v>2026</v>
      </c>
      <c r="O4552" s="3">
        <f t="shared" si="364"/>
        <v>1</v>
      </c>
      <c r="P4552" s="2" t="str">
        <f t="shared" si="366"/>
        <v>WE</v>
      </c>
    </row>
    <row r="4553" spans="12:16" x14ac:dyDescent="0.2">
      <c r="L4553" s="99">
        <f t="shared" si="362"/>
        <v>46342</v>
      </c>
      <c r="M4553" s="3">
        <f t="shared" si="365"/>
        <v>11</v>
      </c>
      <c r="N4553" s="3">
        <f t="shared" si="363"/>
        <v>2026</v>
      </c>
      <c r="O4553" s="3">
        <f t="shared" si="364"/>
        <v>2</v>
      </c>
      <c r="P4553" s="2" t="str">
        <f t="shared" si="366"/>
        <v>WD</v>
      </c>
    </row>
    <row r="4554" spans="12:16" x14ac:dyDescent="0.2">
      <c r="L4554" s="99">
        <f t="shared" si="362"/>
        <v>46343</v>
      </c>
      <c r="M4554" s="3">
        <f t="shared" si="365"/>
        <v>11</v>
      </c>
      <c r="N4554" s="3">
        <f t="shared" si="363"/>
        <v>2026</v>
      </c>
      <c r="O4554" s="3">
        <f t="shared" si="364"/>
        <v>3</v>
      </c>
      <c r="P4554" s="2" t="str">
        <f t="shared" si="366"/>
        <v>WD</v>
      </c>
    </row>
    <row r="4555" spans="12:16" x14ac:dyDescent="0.2">
      <c r="L4555" s="99">
        <f t="shared" si="362"/>
        <v>46344</v>
      </c>
      <c r="M4555" s="3">
        <f t="shared" si="365"/>
        <v>11</v>
      </c>
      <c r="N4555" s="3">
        <f t="shared" si="363"/>
        <v>2026</v>
      </c>
      <c r="O4555" s="3">
        <f t="shared" si="364"/>
        <v>4</v>
      </c>
      <c r="P4555" s="2" t="str">
        <f t="shared" si="366"/>
        <v>WD</v>
      </c>
    </row>
    <row r="4556" spans="12:16" x14ac:dyDescent="0.2">
      <c r="L4556" s="99">
        <f t="shared" si="362"/>
        <v>46345</v>
      </c>
      <c r="M4556" s="3">
        <f t="shared" si="365"/>
        <v>11</v>
      </c>
      <c r="N4556" s="3">
        <f t="shared" si="363"/>
        <v>2026</v>
      </c>
      <c r="O4556" s="3">
        <f t="shared" si="364"/>
        <v>5</v>
      </c>
      <c r="P4556" s="2" t="str">
        <f t="shared" si="366"/>
        <v>WD</v>
      </c>
    </row>
    <row r="4557" spans="12:16" x14ac:dyDescent="0.2">
      <c r="L4557" s="99">
        <f t="shared" si="362"/>
        <v>46346</v>
      </c>
      <c r="M4557" s="3">
        <f t="shared" si="365"/>
        <v>11</v>
      </c>
      <c r="N4557" s="3">
        <f t="shared" si="363"/>
        <v>2026</v>
      </c>
      <c r="O4557" s="3">
        <f t="shared" si="364"/>
        <v>6</v>
      </c>
      <c r="P4557" s="2" t="str">
        <f t="shared" si="366"/>
        <v>WD</v>
      </c>
    </row>
    <row r="4558" spans="12:16" x14ac:dyDescent="0.2">
      <c r="L4558" s="99">
        <f t="shared" si="362"/>
        <v>46347</v>
      </c>
      <c r="M4558" s="3">
        <f t="shared" si="365"/>
        <v>11</v>
      </c>
      <c r="N4558" s="3">
        <f t="shared" si="363"/>
        <v>2026</v>
      </c>
      <c r="O4558" s="3">
        <f t="shared" si="364"/>
        <v>7</v>
      </c>
      <c r="P4558" s="2" t="str">
        <f t="shared" si="366"/>
        <v>WE</v>
      </c>
    </row>
    <row r="4559" spans="12:16" x14ac:dyDescent="0.2">
      <c r="L4559" s="99">
        <f t="shared" si="362"/>
        <v>46348</v>
      </c>
      <c r="M4559" s="3">
        <f t="shared" si="365"/>
        <v>11</v>
      </c>
      <c r="N4559" s="3">
        <f t="shared" si="363"/>
        <v>2026</v>
      </c>
      <c r="O4559" s="3">
        <f t="shared" si="364"/>
        <v>1</v>
      </c>
      <c r="P4559" s="2" t="str">
        <f t="shared" si="366"/>
        <v>WE</v>
      </c>
    </row>
    <row r="4560" spans="12:16" x14ac:dyDescent="0.2">
      <c r="L4560" s="99">
        <f t="shared" si="362"/>
        <v>46349</v>
      </c>
      <c r="M4560" s="3">
        <f t="shared" si="365"/>
        <v>11</v>
      </c>
      <c r="N4560" s="3">
        <f t="shared" si="363"/>
        <v>2026</v>
      </c>
      <c r="O4560" s="3">
        <f t="shared" si="364"/>
        <v>2</v>
      </c>
      <c r="P4560" s="2" t="str">
        <f t="shared" si="366"/>
        <v>WD</v>
      </c>
    </row>
    <row r="4561" spans="12:16" x14ac:dyDescent="0.2">
      <c r="L4561" s="99">
        <f t="shared" si="362"/>
        <v>46350</v>
      </c>
      <c r="M4561" s="3">
        <f t="shared" si="365"/>
        <v>11</v>
      </c>
      <c r="N4561" s="3">
        <f t="shared" si="363"/>
        <v>2026</v>
      </c>
      <c r="O4561" s="3">
        <f t="shared" si="364"/>
        <v>3</v>
      </c>
      <c r="P4561" s="2" t="str">
        <f t="shared" si="366"/>
        <v>WD</v>
      </c>
    </row>
    <row r="4562" spans="12:16" x14ac:dyDescent="0.2">
      <c r="L4562" s="99">
        <f t="shared" si="362"/>
        <v>46351</v>
      </c>
      <c r="M4562" s="3">
        <f t="shared" si="365"/>
        <v>11</v>
      </c>
      <c r="N4562" s="3">
        <f t="shared" si="363"/>
        <v>2026</v>
      </c>
      <c r="O4562" s="3">
        <f t="shared" si="364"/>
        <v>4</v>
      </c>
      <c r="P4562" s="2" t="str">
        <f t="shared" si="366"/>
        <v>WD</v>
      </c>
    </row>
    <row r="4563" spans="12:16" x14ac:dyDescent="0.2">
      <c r="L4563" s="99">
        <f t="shared" si="362"/>
        <v>46352</v>
      </c>
      <c r="M4563" s="3">
        <f t="shared" si="365"/>
        <v>11</v>
      </c>
      <c r="N4563" s="3">
        <f t="shared" si="363"/>
        <v>2026</v>
      </c>
      <c r="O4563" s="3">
        <f t="shared" si="364"/>
        <v>5</v>
      </c>
      <c r="P4563" s="2" t="str">
        <f t="shared" si="366"/>
        <v>WD</v>
      </c>
    </row>
    <row r="4564" spans="12:16" x14ac:dyDescent="0.2">
      <c r="L4564" s="99">
        <f t="shared" si="362"/>
        <v>46353</v>
      </c>
      <c r="M4564" s="3">
        <f t="shared" si="365"/>
        <v>11</v>
      </c>
      <c r="N4564" s="3">
        <f t="shared" si="363"/>
        <v>2026</v>
      </c>
      <c r="O4564" s="3">
        <f t="shared" si="364"/>
        <v>6</v>
      </c>
      <c r="P4564" s="2" t="str">
        <f t="shared" si="366"/>
        <v>WD</v>
      </c>
    </row>
    <row r="4565" spans="12:16" x14ac:dyDescent="0.2">
      <c r="L4565" s="99">
        <f t="shared" si="362"/>
        <v>46354</v>
      </c>
      <c r="M4565" s="3">
        <f t="shared" si="365"/>
        <v>11</v>
      </c>
      <c r="N4565" s="3">
        <f t="shared" si="363"/>
        <v>2026</v>
      </c>
      <c r="O4565" s="3">
        <f t="shared" si="364"/>
        <v>7</v>
      </c>
      <c r="P4565" s="2" t="str">
        <f t="shared" si="366"/>
        <v>WE</v>
      </c>
    </row>
    <row r="4566" spans="12:16" x14ac:dyDescent="0.2">
      <c r="L4566" s="99">
        <f t="shared" si="362"/>
        <v>46355</v>
      </c>
      <c r="M4566" s="3">
        <f t="shared" si="365"/>
        <v>11</v>
      </c>
      <c r="N4566" s="3">
        <f t="shared" si="363"/>
        <v>2026</v>
      </c>
      <c r="O4566" s="3">
        <f t="shared" si="364"/>
        <v>1</v>
      </c>
      <c r="P4566" s="2" t="str">
        <f t="shared" si="366"/>
        <v>WE</v>
      </c>
    </row>
    <row r="4567" spans="12:16" x14ac:dyDescent="0.2">
      <c r="L4567" s="99">
        <f t="shared" si="362"/>
        <v>46356</v>
      </c>
      <c r="M4567" s="3">
        <f t="shared" si="365"/>
        <v>11</v>
      </c>
      <c r="N4567" s="3">
        <f t="shared" si="363"/>
        <v>2026</v>
      </c>
      <c r="O4567" s="3">
        <f t="shared" si="364"/>
        <v>2</v>
      </c>
      <c r="P4567" s="2" t="str">
        <f t="shared" si="366"/>
        <v>WD</v>
      </c>
    </row>
    <row r="4568" spans="12:16" x14ac:dyDescent="0.2">
      <c r="L4568" s="99">
        <f t="shared" si="362"/>
        <v>46357</v>
      </c>
      <c r="M4568" s="3">
        <f t="shared" si="365"/>
        <v>12</v>
      </c>
      <c r="N4568" s="3">
        <f t="shared" si="363"/>
        <v>2026</v>
      </c>
      <c r="O4568" s="3">
        <f t="shared" si="364"/>
        <v>3</v>
      </c>
      <c r="P4568" s="2" t="str">
        <f t="shared" si="366"/>
        <v>WD</v>
      </c>
    </row>
    <row r="4569" spans="12:16" x14ac:dyDescent="0.2">
      <c r="L4569" s="99">
        <f t="shared" si="362"/>
        <v>46358</v>
      </c>
      <c r="M4569" s="3">
        <f t="shared" si="365"/>
        <v>12</v>
      </c>
      <c r="N4569" s="3">
        <f t="shared" si="363"/>
        <v>2026</v>
      </c>
      <c r="O4569" s="3">
        <f t="shared" si="364"/>
        <v>4</v>
      </c>
      <c r="P4569" s="2" t="str">
        <f t="shared" si="366"/>
        <v>WD</v>
      </c>
    </row>
    <row r="4570" spans="12:16" x14ac:dyDescent="0.2">
      <c r="L4570" s="99">
        <f t="shared" si="362"/>
        <v>46359</v>
      </c>
      <c r="M4570" s="3">
        <f t="shared" si="365"/>
        <v>12</v>
      </c>
      <c r="N4570" s="3">
        <f t="shared" si="363"/>
        <v>2026</v>
      </c>
      <c r="O4570" s="3">
        <f t="shared" si="364"/>
        <v>5</v>
      </c>
      <c r="P4570" s="2" t="str">
        <f t="shared" si="366"/>
        <v>WD</v>
      </c>
    </row>
    <row r="4571" spans="12:16" x14ac:dyDescent="0.2">
      <c r="L4571" s="99">
        <f t="shared" si="362"/>
        <v>46360</v>
      </c>
      <c r="M4571" s="3">
        <f t="shared" si="365"/>
        <v>12</v>
      </c>
      <c r="N4571" s="3">
        <f t="shared" si="363"/>
        <v>2026</v>
      </c>
      <c r="O4571" s="3">
        <f t="shared" si="364"/>
        <v>6</v>
      </c>
      <c r="P4571" s="2" t="str">
        <f t="shared" si="366"/>
        <v>WD</v>
      </c>
    </row>
    <row r="4572" spans="12:16" x14ac:dyDescent="0.2">
      <c r="L4572" s="99">
        <f t="shared" si="362"/>
        <v>46361</v>
      </c>
      <c r="M4572" s="3">
        <f t="shared" si="365"/>
        <v>12</v>
      </c>
      <c r="N4572" s="3">
        <f t="shared" si="363"/>
        <v>2026</v>
      </c>
      <c r="O4572" s="3">
        <f t="shared" si="364"/>
        <v>7</v>
      </c>
      <c r="P4572" s="2" t="str">
        <f t="shared" si="366"/>
        <v>WE</v>
      </c>
    </row>
    <row r="4573" spans="12:16" x14ac:dyDescent="0.2">
      <c r="L4573" s="99">
        <f t="shared" si="362"/>
        <v>46362</v>
      </c>
      <c r="M4573" s="3">
        <f t="shared" si="365"/>
        <v>12</v>
      </c>
      <c r="N4573" s="3">
        <f t="shared" si="363"/>
        <v>2026</v>
      </c>
      <c r="O4573" s="3">
        <f t="shared" si="364"/>
        <v>1</v>
      </c>
      <c r="P4573" s="2" t="str">
        <f t="shared" si="366"/>
        <v>WE</v>
      </c>
    </row>
    <row r="4574" spans="12:16" x14ac:dyDescent="0.2">
      <c r="L4574" s="99">
        <f t="shared" si="362"/>
        <v>46363</v>
      </c>
      <c r="M4574" s="3">
        <f t="shared" si="365"/>
        <v>12</v>
      </c>
      <c r="N4574" s="3">
        <f t="shared" si="363"/>
        <v>2026</v>
      </c>
      <c r="O4574" s="3">
        <f t="shared" si="364"/>
        <v>2</v>
      </c>
      <c r="P4574" s="2" t="str">
        <f t="shared" si="366"/>
        <v>WD</v>
      </c>
    </row>
    <row r="4575" spans="12:16" x14ac:dyDescent="0.2">
      <c r="L4575" s="99">
        <f t="shared" si="362"/>
        <v>46364</v>
      </c>
      <c r="M4575" s="3">
        <f t="shared" si="365"/>
        <v>12</v>
      </c>
      <c r="N4575" s="3">
        <f t="shared" si="363"/>
        <v>2026</v>
      </c>
      <c r="O4575" s="3">
        <f t="shared" si="364"/>
        <v>3</v>
      </c>
      <c r="P4575" s="2" t="str">
        <f t="shared" si="366"/>
        <v>WD</v>
      </c>
    </row>
    <row r="4576" spans="12:16" x14ac:dyDescent="0.2">
      <c r="L4576" s="99">
        <f t="shared" si="362"/>
        <v>46365</v>
      </c>
      <c r="M4576" s="3">
        <f t="shared" si="365"/>
        <v>12</v>
      </c>
      <c r="N4576" s="3">
        <f t="shared" si="363"/>
        <v>2026</v>
      </c>
      <c r="O4576" s="3">
        <f t="shared" si="364"/>
        <v>4</v>
      </c>
      <c r="P4576" s="2" t="str">
        <f t="shared" si="366"/>
        <v>WD</v>
      </c>
    </row>
    <row r="4577" spans="12:16" x14ac:dyDescent="0.2">
      <c r="L4577" s="99">
        <f t="shared" si="362"/>
        <v>46366</v>
      </c>
      <c r="M4577" s="3">
        <f t="shared" si="365"/>
        <v>12</v>
      </c>
      <c r="N4577" s="3">
        <f t="shared" si="363"/>
        <v>2026</v>
      </c>
      <c r="O4577" s="3">
        <f t="shared" si="364"/>
        <v>5</v>
      </c>
      <c r="P4577" s="2" t="str">
        <f t="shared" si="366"/>
        <v>WD</v>
      </c>
    </row>
    <row r="4578" spans="12:16" x14ac:dyDescent="0.2">
      <c r="L4578" s="99">
        <f t="shared" si="362"/>
        <v>46367</v>
      </c>
      <c r="M4578" s="3">
        <f t="shared" si="365"/>
        <v>12</v>
      </c>
      <c r="N4578" s="3">
        <f t="shared" si="363"/>
        <v>2026</v>
      </c>
      <c r="O4578" s="3">
        <f t="shared" si="364"/>
        <v>6</v>
      </c>
      <c r="P4578" s="2" t="str">
        <f t="shared" si="366"/>
        <v>WD</v>
      </c>
    </row>
    <row r="4579" spans="12:16" x14ac:dyDescent="0.2">
      <c r="L4579" s="99">
        <f t="shared" si="362"/>
        <v>46368</v>
      </c>
      <c r="M4579" s="3">
        <f t="shared" si="365"/>
        <v>12</v>
      </c>
      <c r="N4579" s="3">
        <f t="shared" si="363"/>
        <v>2026</v>
      </c>
      <c r="O4579" s="3">
        <f t="shared" si="364"/>
        <v>7</v>
      </c>
      <c r="P4579" s="2" t="str">
        <f t="shared" si="366"/>
        <v>WE</v>
      </c>
    </row>
    <row r="4580" spans="12:16" x14ac:dyDescent="0.2">
      <c r="L4580" s="99">
        <f t="shared" si="362"/>
        <v>46369</v>
      </c>
      <c r="M4580" s="3">
        <f t="shared" si="365"/>
        <v>12</v>
      </c>
      <c r="N4580" s="3">
        <f t="shared" si="363"/>
        <v>2026</v>
      </c>
      <c r="O4580" s="3">
        <f t="shared" si="364"/>
        <v>1</v>
      </c>
      <c r="P4580" s="2" t="str">
        <f t="shared" si="366"/>
        <v>WE</v>
      </c>
    </row>
    <row r="4581" spans="12:16" x14ac:dyDescent="0.2">
      <c r="L4581" s="99">
        <f t="shared" si="362"/>
        <v>46370</v>
      </c>
      <c r="M4581" s="3">
        <f t="shared" si="365"/>
        <v>12</v>
      </c>
      <c r="N4581" s="3">
        <f t="shared" si="363"/>
        <v>2026</v>
      </c>
      <c r="O4581" s="3">
        <f t="shared" si="364"/>
        <v>2</v>
      </c>
      <c r="P4581" s="2" t="str">
        <f t="shared" si="366"/>
        <v>WD</v>
      </c>
    </row>
    <row r="4582" spans="12:16" x14ac:dyDescent="0.2">
      <c r="L4582" s="99">
        <f t="shared" si="362"/>
        <v>46371</v>
      </c>
      <c r="M4582" s="3">
        <f t="shared" si="365"/>
        <v>12</v>
      </c>
      <c r="N4582" s="3">
        <f t="shared" si="363"/>
        <v>2026</v>
      </c>
      <c r="O4582" s="3">
        <f t="shared" si="364"/>
        <v>3</v>
      </c>
      <c r="P4582" s="2" t="str">
        <f t="shared" si="366"/>
        <v>WD</v>
      </c>
    </row>
    <row r="4583" spans="12:16" x14ac:dyDescent="0.2">
      <c r="L4583" s="99">
        <f t="shared" si="362"/>
        <v>46372</v>
      </c>
      <c r="M4583" s="3">
        <f t="shared" si="365"/>
        <v>12</v>
      </c>
      <c r="N4583" s="3">
        <f t="shared" si="363"/>
        <v>2026</v>
      </c>
      <c r="O4583" s="3">
        <f t="shared" si="364"/>
        <v>4</v>
      </c>
      <c r="P4583" s="2" t="str">
        <f t="shared" si="366"/>
        <v>WD</v>
      </c>
    </row>
    <row r="4584" spans="12:16" x14ac:dyDescent="0.2">
      <c r="L4584" s="99">
        <f t="shared" si="362"/>
        <v>46373</v>
      </c>
      <c r="M4584" s="3">
        <f t="shared" si="365"/>
        <v>12</v>
      </c>
      <c r="N4584" s="3">
        <f t="shared" si="363"/>
        <v>2026</v>
      </c>
      <c r="O4584" s="3">
        <f t="shared" si="364"/>
        <v>5</v>
      </c>
      <c r="P4584" s="2" t="str">
        <f t="shared" si="366"/>
        <v>WD</v>
      </c>
    </row>
    <row r="4585" spans="12:16" x14ac:dyDescent="0.2">
      <c r="L4585" s="99">
        <f t="shared" si="362"/>
        <v>46374</v>
      </c>
      <c r="M4585" s="3">
        <f t="shared" si="365"/>
        <v>12</v>
      </c>
      <c r="N4585" s="3">
        <f t="shared" si="363"/>
        <v>2026</v>
      </c>
      <c r="O4585" s="3">
        <f t="shared" si="364"/>
        <v>6</v>
      </c>
      <c r="P4585" s="2" t="str">
        <f t="shared" si="366"/>
        <v>WD</v>
      </c>
    </row>
    <row r="4586" spans="12:16" x14ac:dyDescent="0.2">
      <c r="L4586" s="99">
        <f t="shared" si="362"/>
        <v>46375</v>
      </c>
      <c r="M4586" s="3">
        <f t="shared" si="365"/>
        <v>12</v>
      </c>
      <c r="N4586" s="3">
        <f t="shared" si="363"/>
        <v>2026</v>
      </c>
      <c r="O4586" s="3">
        <f t="shared" si="364"/>
        <v>7</v>
      </c>
      <c r="P4586" s="2" t="str">
        <f t="shared" si="366"/>
        <v>WE</v>
      </c>
    </row>
    <row r="4587" spans="12:16" x14ac:dyDescent="0.2">
      <c r="L4587" s="99">
        <f t="shared" si="362"/>
        <v>46376</v>
      </c>
      <c r="M4587" s="3">
        <f t="shared" si="365"/>
        <v>12</v>
      </c>
      <c r="N4587" s="3">
        <f t="shared" si="363"/>
        <v>2026</v>
      </c>
      <c r="O4587" s="3">
        <f t="shared" si="364"/>
        <v>1</v>
      </c>
      <c r="P4587" s="2" t="str">
        <f t="shared" si="366"/>
        <v>WE</v>
      </c>
    </row>
    <row r="4588" spans="12:16" x14ac:dyDescent="0.2">
      <c r="L4588" s="99">
        <f t="shared" si="362"/>
        <v>46377</v>
      </c>
      <c r="M4588" s="3">
        <f t="shared" si="365"/>
        <v>12</v>
      </c>
      <c r="N4588" s="3">
        <f t="shared" si="363"/>
        <v>2026</v>
      </c>
      <c r="O4588" s="3">
        <f t="shared" si="364"/>
        <v>2</v>
      </c>
      <c r="P4588" s="2" t="str">
        <f t="shared" si="366"/>
        <v>WD</v>
      </c>
    </row>
    <row r="4589" spans="12:16" x14ac:dyDescent="0.2">
      <c r="L4589" s="99">
        <f t="shared" si="362"/>
        <v>46378</v>
      </c>
      <c r="M4589" s="3">
        <f t="shared" si="365"/>
        <v>12</v>
      </c>
      <c r="N4589" s="3">
        <f t="shared" si="363"/>
        <v>2026</v>
      </c>
      <c r="O4589" s="3">
        <f t="shared" si="364"/>
        <v>3</v>
      </c>
      <c r="P4589" s="2" t="str">
        <f t="shared" si="366"/>
        <v>WD</v>
      </c>
    </row>
    <row r="4590" spans="12:16" x14ac:dyDescent="0.2">
      <c r="L4590" s="99">
        <f t="shared" si="362"/>
        <v>46379</v>
      </c>
      <c r="M4590" s="3">
        <f t="shared" si="365"/>
        <v>12</v>
      </c>
      <c r="N4590" s="3">
        <f t="shared" si="363"/>
        <v>2026</v>
      </c>
      <c r="O4590" s="3">
        <f t="shared" si="364"/>
        <v>4</v>
      </c>
      <c r="P4590" s="2" t="str">
        <f t="shared" si="366"/>
        <v>WD</v>
      </c>
    </row>
    <row r="4591" spans="12:16" x14ac:dyDescent="0.2">
      <c r="L4591" s="99">
        <f t="shared" si="362"/>
        <v>46380</v>
      </c>
      <c r="M4591" s="3">
        <f t="shared" si="365"/>
        <v>12</v>
      </c>
      <c r="N4591" s="3">
        <f t="shared" si="363"/>
        <v>2026</v>
      </c>
      <c r="O4591" s="3">
        <f t="shared" si="364"/>
        <v>5</v>
      </c>
      <c r="P4591" s="2" t="str">
        <f t="shared" si="366"/>
        <v>WD</v>
      </c>
    </row>
    <row r="4592" spans="12:16" x14ac:dyDescent="0.2">
      <c r="L4592" s="99">
        <f t="shared" si="362"/>
        <v>46381</v>
      </c>
      <c r="M4592" s="3">
        <f t="shared" si="365"/>
        <v>12</v>
      </c>
      <c r="N4592" s="3">
        <f t="shared" si="363"/>
        <v>2026</v>
      </c>
      <c r="O4592" s="3">
        <f t="shared" si="364"/>
        <v>6</v>
      </c>
      <c r="P4592" s="2" t="str">
        <f t="shared" si="366"/>
        <v>WD</v>
      </c>
    </row>
    <row r="4593" spans="12:16" x14ac:dyDescent="0.2">
      <c r="L4593" s="99">
        <f t="shared" si="362"/>
        <v>46382</v>
      </c>
      <c r="M4593" s="3">
        <f t="shared" si="365"/>
        <v>12</v>
      </c>
      <c r="N4593" s="3">
        <f t="shared" si="363"/>
        <v>2026</v>
      </c>
      <c r="O4593" s="3">
        <f t="shared" si="364"/>
        <v>7</v>
      </c>
      <c r="P4593" s="2" t="str">
        <f t="shared" si="366"/>
        <v>WE</v>
      </c>
    </row>
    <row r="4594" spans="12:16" x14ac:dyDescent="0.2">
      <c r="L4594" s="99">
        <f t="shared" si="362"/>
        <v>46383</v>
      </c>
      <c r="M4594" s="3">
        <f t="shared" si="365"/>
        <v>12</v>
      </c>
      <c r="N4594" s="3">
        <f t="shared" si="363"/>
        <v>2026</v>
      </c>
      <c r="O4594" s="3">
        <f t="shared" si="364"/>
        <v>1</v>
      </c>
      <c r="P4594" s="2" t="str">
        <f t="shared" si="366"/>
        <v>WE</v>
      </c>
    </row>
    <row r="4595" spans="12:16" x14ac:dyDescent="0.2">
      <c r="L4595" s="99">
        <f t="shared" si="362"/>
        <v>46384</v>
      </c>
      <c r="M4595" s="3">
        <f t="shared" si="365"/>
        <v>12</v>
      </c>
      <c r="N4595" s="3">
        <f t="shared" si="363"/>
        <v>2026</v>
      </c>
      <c r="O4595" s="3">
        <f t="shared" si="364"/>
        <v>2</v>
      </c>
      <c r="P4595" s="2" t="str">
        <f t="shared" si="366"/>
        <v>WD</v>
      </c>
    </row>
    <row r="4596" spans="12:16" x14ac:dyDescent="0.2">
      <c r="L4596" s="99">
        <f t="shared" ref="L4596:L4659" si="367">+L4595+1</f>
        <v>46385</v>
      </c>
      <c r="M4596" s="3">
        <f t="shared" si="365"/>
        <v>12</v>
      </c>
      <c r="N4596" s="3">
        <f t="shared" si="363"/>
        <v>2026</v>
      </c>
      <c r="O4596" s="3">
        <f t="shared" si="364"/>
        <v>3</v>
      </c>
      <c r="P4596" s="2" t="str">
        <f t="shared" si="366"/>
        <v>WD</v>
      </c>
    </row>
    <row r="4597" spans="12:16" x14ac:dyDescent="0.2">
      <c r="L4597" s="99">
        <f t="shared" si="367"/>
        <v>46386</v>
      </c>
      <c r="M4597" s="3">
        <f t="shared" si="365"/>
        <v>12</v>
      </c>
      <c r="N4597" s="3">
        <f t="shared" si="363"/>
        <v>2026</v>
      </c>
      <c r="O4597" s="3">
        <f t="shared" si="364"/>
        <v>4</v>
      </c>
      <c r="P4597" s="2" t="str">
        <f t="shared" si="366"/>
        <v>WD</v>
      </c>
    </row>
    <row r="4598" spans="12:16" x14ac:dyDescent="0.2">
      <c r="L4598" s="99">
        <f t="shared" si="367"/>
        <v>46387</v>
      </c>
      <c r="M4598" s="3">
        <f t="shared" si="365"/>
        <v>12</v>
      </c>
      <c r="N4598" s="3">
        <f t="shared" si="363"/>
        <v>2026</v>
      </c>
      <c r="O4598" s="3">
        <f t="shared" si="364"/>
        <v>5</v>
      </c>
      <c r="P4598" s="2" t="str">
        <f t="shared" si="366"/>
        <v>WD</v>
      </c>
    </row>
    <row r="4599" spans="12:16" x14ac:dyDescent="0.2">
      <c r="L4599" s="99">
        <f t="shared" si="367"/>
        <v>46388</v>
      </c>
      <c r="M4599" s="3">
        <f t="shared" si="365"/>
        <v>1</v>
      </c>
      <c r="N4599" s="3">
        <f t="shared" si="363"/>
        <v>2027</v>
      </c>
      <c r="O4599" s="3">
        <f t="shared" si="364"/>
        <v>6</v>
      </c>
      <c r="P4599" s="2" t="str">
        <f t="shared" si="366"/>
        <v>WD</v>
      </c>
    </row>
    <row r="4600" spans="12:16" x14ac:dyDescent="0.2">
      <c r="L4600" s="99">
        <f t="shared" si="367"/>
        <v>46389</v>
      </c>
      <c r="M4600" s="3">
        <f t="shared" si="365"/>
        <v>1</v>
      </c>
      <c r="N4600" s="3">
        <f t="shared" si="363"/>
        <v>2027</v>
      </c>
      <c r="O4600" s="3">
        <f t="shared" si="364"/>
        <v>7</v>
      </c>
      <c r="P4600" s="2" t="str">
        <f t="shared" si="366"/>
        <v>WE</v>
      </c>
    </row>
    <row r="4601" spans="12:16" x14ac:dyDescent="0.2">
      <c r="L4601" s="99">
        <f t="shared" si="367"/>
        <v>46390</v>
      </c>
      <c r="M4601" s="3">
        <f t="shared" si="365"/>
        <v>1</v>
      </c>
      <c r="N4601" s="3">
        <f t="shared" si="363"/>
        <v>2027</v>
      </c>
      <c r="O4601" s="3">
        <f t="shared" si="364"/>
        <v>1</v>
      </c>
      <c r="P4601" s="2" t="str">
        <f t="shared" si="366"/>
        <v>WE</v>
      </c>
    </row>
    <row r="4602" spans="12:16" x14ac:dyDescent="0.2">
      <c r="L4602" s="99">
        <f t="shared" si="367"/>
        <v>46391</v>
      </c>
      <c r="M4602" s="3">
        <f t="shared" si="365"/>
        <v>1</v>
      </c>
      <c r="N4602" s="3">
        <f t="shared" si="363"/>
        <v>2027</v>
      </c>
      <c r="O4602" s="3">
        <f t="shared" si="364"/>
        <v>2</v>
      </c>
      <c r="P4602" s="2" t="str">
        <f t="shared" si="366"/>
        <v>WD</v>
      </c>
    </row>
    <row r="4603" spans="12:16" x14ac:dyDescent="0.2">
      <c r="L4603" s="99">
        <f t="shared" si="367"/>
        <v>46392</v>
      </c>
      <c r="M4603" s="3">
        <f t="shared" si="365"/>
        <v>1</v>
      </c>
      <c r="N4603" s="3">
        <f t="shared" si="363"/>
        <v>2027</v>
      </c>
      <c r="O4603" s="3">
        <f t="shared" si="364"/>
        <v>3</v>
      </c>
      <c r="P4603" s="2" t="str">
        <f t="shared" si="366"/>
        <v>WD</v>
      </c>
    </row>
    <row r="4604" spans="12:16" x14ac:dyDescent="0.2">
      <c r="L4604" s="99">
        <f t="shared" si="367"/>
        <v>46393</v>
      </c>
      <c r="M4604" s="3">
        <f t="shared" si="365"/>
        <v>1</v>
      </c>
      <c r="N4604" s="3">
        <f t="shared" si="363"/>
        <v>2027</v>
      </c>
      <c r="O4604" s="3">
        <f t="shared" si="364"/>
        <v>4</v>
      </c>
      <c r="P4604" s="2" t="str">
        <f t="shared" si="366"/>
        <v>WD</v>
      </c>
    </row>
    <row r="4605" spans="12:16" x14ac:dyDescent="0.2">
      <c r="L4605" s="99">
        <f t="shared" si="367"/>
        <v>46394</v>
      </c>
      <c r="M4605" s="3">
        <f t="shared" si="365"/>
        <v>1</v>
      </c>
      <c r="N4605" s="3">
        <f t="shared" si="363"/>
        <v>2027</v>
      </c>
      <c r="O4605" s="3">
        <f t="shared" si="364"/>
        <v>5</v>
      </c>
      <c r="P4605" s="2" t="str">
        <f t="shared" si="366"/>
        <v>WD</v>
      </c>
    </row>
    <row r="4606" spans="12:16" x14ac:dyDescent="0.2">
      <c r="L4606" s="99">
        <f t="shared" si="367"/>
        <v>46395</v>
      </c>
      <c r="M4606" s="3">
        <f t="shared" si="365"/>
        <v>1</v>
      </c>
      <c r="N4606" s="3">
        <f t="shared" si="363"/>
        <v>2027</v>
      </c>
      <c r="O4606" s="3">
        <f t="shared" si="364"/>
        <v>6</v>
      </c>
      <c r="P4606" s="2" t="str">
        <f t="shared" si="366"/>
        <v>WD</v>
      </c>
    </row>
    <row r="4607" spans="12:16" x14ac:dyDescent="0.2">
      <c r="L4607" s="99">
        <f t="shared" si="367"/>
        <v>46396</v>
      </c>
      <c r="M4607" s="3">
        <f t="shared" si="365"/>
        <v>1</v>
      </c>
      <c r="N4607" s="3">
        <f t="shared" ref="N4607:N4670" si="368">YEAR(L4607)</f>
        <v>2027</v>
      </c>
      <c r="O4607" s="3">
        <f t="shared" ref="O4607:O4670" si="369">WEEKDAY(L4607)</f>
        <v>7</v>
      </c>
      <c r="P4607" s="2" t="str">
        <f t="shared" si="366"/>
        <v>WE</v>
      </c>
    </row>
    <row r="4608" spans="12:16" x14ac:dyDescent="0.2">
      <c r="L4608" s="99">
        <f t="shared" si="367"/>
        <v>46397</v>
      </c>
      <c r="M4608" s="3">
        <f t="shared" si="365"/>
        <v>1</v>
      </c>
      <c r="N4608" s="3">
        <f t="shared" si="368"/>
        <v>2027</v>
      </c>
      <c r="O4608" s="3">
        <f t="shared" si="369"/>
        <v>1</v>
      </c>
      <c r="P4608" s="2" t="str">
        <f t="shared" si="366"/>
        <v>WE</v>
      </c>
    </row>
    <row r="4609" spans="12:16" x14ac:dyDescent="0.2">
      <c r="L4609" s="99">
        <f t="shared" si="367"/>
        <v>46398</v>
      </c>
      <c r="M4609" s="3">
        <f t="shared" si="365"/>
        <v>1</v>
      </c>
      <c r="N4609" s="3">
        <f t="shared" si="368"/>
        <v>2027</v>
      </c>
      <c r="O4609" s="3">
        <f t="shared" si="369"/>
        <v>2</v>
      </c>
      <c r="P4609" s="2" t="str">
        <f t="shared" si="366"/>
        <v>WD</v>
      </c>
    </row>
    <row r="4610" spans="12:16" x14ac:dyDescent="0.2">
      <c r="L4610" s="99">
        <f t="shared" si="367"/>
        <v>46399</v>
      </c>
      <c r="M4610" s="3">
        <f t="shared" si="365"/>
        <v>1</v>
      </c>
      <c r="N4610" s="3">
        <f t="shared" si="368"/>
        <v>2027</v>
      </c>
      <c r="O4610" s="3">
        <f t="shared" si="369"/>
        <v>3</v>
      </c>
      <c r="P4610" s="2" t="str">
        <f t="shared" si="366"/>
        <v>WD</v>
      </c>
    </row>
    <row r="4611" spans="12:16" x14ac:dyDescent="0.2">
      <c r="L4611" s="99">
        <f t="shared" si="367"/>
        <v>46400</v>
      </c>
      <c r="M4611" s="3">
        <f t="shared" ref="M4611:M4674" si="370">MONTH(L4611)</f>
        <v>1</v>
      </c>
      <c r="N4611" s="3">
        <f t="shared" si="368"/>
        <v>2027</v>
      </c>
      <c r="O4611" s="3">
        <f t="shared" si="369"/>
        <v>4</v>
      </c>
      <c r="P4611" s="2" t="str">
        <f t="shared" ref="P4611:P4674" si="371">IF(O4611=1,"WE",IF(O4611=7,"WE","WD"))</f>
        <v>WD</v>
      </c>
    </row>
    <row r="4612" spans="12:16" x14ac:dyDescent="0.2">
      <c r="L4612" s="99">
        <f t="shared" si="367"/>
        <v>46401</v>
      </c>
      <c r="M4612" s="3">
        <f t="shared" si="370"/>
        <v>1</v>
      </c>
      <c r="N4612" s="3">
        <f t="shared" si="368"/>
        <v>2027</v>
      </c>
      <c r="O4612" s="3">
        <f t="shared" si="369"/>
        <v>5</v>
      </c>
      <c r="P4612" s="2" t="str">
        <f t="shared" si="371"/>
        <v>WD</v>
      </c>
    </row>
    <row r="4613" spans="12:16" x14ac:dyDescent="0.2">
      <c r="L4613" s="99">
        <f t="shared" si="367"/>
        <v>46402</v>
      </c>
      <c r="M4613" s="3">
        <f t="shared" si="370"/>
        <v>1</v>
      </c>
      <c r="N4613" s="3">
        <f t="shared" si="368"/>
        <v>2027</v>
      </c>
      <c r="O4613" s="3">
        <f t="shared" si="369"/>
        <v>6</v>
      </c>
      <c r="P4613" s="2" t="str">
        <f t="shared" si="371"/>
        <v>WD</v>
      </c>
    </row>
    <row r="4614" spans="12:16" x14ac:dyDescent="0.2">
      <c r="L4614" s="99">
        <f t="shared" si="367"/>
        <v>46403</v>
      </c>
      <c r="M4614" s="3">
        <f t="shared" si="370"/>
        <v>1</v>
      </c>
      <c r="N4614" s="3">
        <f t="shared" si="368"/>
        <v>2027</v>
      </c>
      <c r="O4614" s="3">
        <f t="shared" si="369"/>
        <v>7</v>
      </c>
      <c r="P4614" s="2" t="str">
        <f t="shared" si="371"/>
        <v>WE</v>
      </c>
    </row>
    <row r="4615" spans="12:16" x14ac:dyDescent="0.2">
      <c r="L4615" s="99">
        <f t="shared" si="367"/>
        <v>46404</v>
      </c>
      <c r="M4615" s="3">
        <f t="shared" si="370"/>
        <v>1</v>
      </c>
      <c r="N4615" s="3">
        <f t="shared" si="368"/>
        <v>2027</v>
      </c>
      <c r="O4615" s="3">
        <f t="shared" si="369"/>
        <v>1</v>
      </c>
      <c r="P4615" s="2" t="str">
        <f t="shared" si="371"/>
        <v>WE</v>
      </c>
    </row>
    <row r="4616" spans="12:16" x14ac:dyDescent="0.2">
      <c r="L4616" s="99">
        <f t="shared" si="367"/>
        <v>46405</v>
      </c>
      <c r="M4616" s="3">
        <f t="shared" si="370"/>
        <v>1</v>
      </c>
      <c r="N4616" s="3">
        <f t="shared" si="368"/>
        <v>2027</v>
      </c>
      <c r="O4616" s="3">
        <f t="shared" si="369"/>
        <v>2</v>
      </c>
      <c r="P4616" s="2" t="str">
        <f t="shared" si="371"/>
        <v>WD</v>
      </c>
    </row>
    <row r="4617" spans="12:16" x14ac:dyDescent="0.2">
      <c r="L4617" s="99">
        <f t="shared" si="367"/>
        <v>46406</v>
      </c>
      <c r="M4617" s="3">
        <f t="shared" si="370"/>
        <v>1</v>
      </c>
      <c r="N4617" s="3">
        <f t="shared" si="368"/>
        <v>2027</v>
      </c>
      <c r="O4617" s="3">
        <f t="shared" si="369"/>
        <v>3</v>
      </c>
      <c r="P4617" s="2" t="str">
        <f t="shared" si="371"/>
        <v>WD</v>
      </c>
    </row>
    <row r="4618" spans="12:16" x14ac:dyDescent="0.2">
      <c r="L4618" s="99">
        <f t="shared" si="367"/>
        <v>46407</v>
      </c>
      <c r="M4618" s="3">
        <f t="shared" si="370"/>
        <v>1</v>
      </c>
      <c r="N4618" s="3">
        <f t="shared" si="368"/>
        <v>2027</v>
      </c>
      <c r="O4618" s="3">
        <f t="shared" si="369"/>
        <v>4</v>
      </c>
      <c r="P4618" s="2" t="str">
        <f t="shared" si="371"/>
        <v>WD</v>
      </c>
    </row>
    <row r="4619" spans="12:16" x14ac:dyDescent="0.2">
      <c r="L4619" s="99">
        <f t="shared" si="367"/>
        <v>46408</v>
      </c>
      <c r="M4619" s="3">
        <f t="shared" si="370"/>
        <v>1</v>
      </c>
      <c r="N4619" s="3">
        <f t="shared" si="368"/>
        <v>2027</v>
      </c>
      <c r="O4619" s="3">
        <f t="shared" si="369"/>
        <v>5</v>
      </c>
      <c r="P4619" s="2" t="str">
        <f t="shared" si="371"/>
        <v>WD</v>
      </c>
    </row>
    <row r="4620" spans="12:16" x14ac:dyDescent="0.2">
      <c r="L4620" s="99">
        <f t="shared" si="367"/>
        <v>46409</v>
      </c>
      <c r="M4620" s="3">
        <f t="shared" si="370"/>
        <v>1</v>
      </c>
      <c r="N4620" s="3">
        <f t="shared" si="368"/>
        <v>2027</v>
      </c>
      <c r="O4620" s="3">
        <f t="shared" si="369"/>
        <v>6</v>
      </c>
      <c r="P4620" s="2" t="str">
        <f t="shared" si="371"/>
        <v>WD</v>
      </c>
    </row>
    <row r="4621" spans="12:16" x14ac:dyDescent="0.2">
      <c r="L4621" s="99">
        <f t="shared" si="367"/>
        <v>46410</v>
      </c>
      <c r="M4621" s="3">
        <f t="shared" si="370"/>
        <v>1</v>
      </c>
      <c r="N4621" s="3">
        <f t="shared" si="368"/>
        <v>2027</v>
      </c>
      <c r="O4621" s="3">
        <f t="shared" si="369"/>
        <v>7</v>
      </c>
      <c r="P4621" s="2" t="str">
        <f t="shared" si="371"/>
        <v>WE</v>
      </c>
    </row>
    <row r="4622" spans="12:16" x14ac:dyDescent="0.2">
      <c r="L4622" s="99">
        <f t="shared" si="367"/>
        <v>46411</v>
      </c>
      <c r="M4622" s="3">
        <f t="shared" si="370"/>
        <v>1</v>
      </c>
      <c r="N4622" s="3">
        <f t="shared" si="368"/>
        <v>2027</v>
      </c>
      <c r="O4622" s="3">
        <f t="shared" si="369"/>
        <v>1</v>
      </c>
      <c r="P4622" s="2" t="str">
        <f t="shared" si="371"/>
        <v>WE</v>
      </c>
    </row>
    <row r="4623" spans="12:16" x14ac:dyDescent="0.2">
      <c r="L4623" s="99">
        <f t="shared" si="367"/>
        <v>46412</v>
      </c>
      <c r="M4623" s="3">
        <f t="shared" si="370"/>
        <v>1</v>
      </c>
      <c r="N4623" s="3">
        <f t="shared" si="368"/>
        <v>2027</v>
      </c>
      <c r="O4623" s="3">
        <f t="shared" si="369"/>
        <v>2</v>
      </c>
      <c r="P4623" s="2" t="str">
        <f t="shared" si="371"/>
        <v>WD</v>
      </c>
    </row>
    <row r="4624" spans="12:16" x14ac:dyDescent="0.2">
      <c r="L4624" s="99">
        <f t="shared" si="367"/>
        <v>46413</v>
      </c>
      <c r="M4624" s="3">
        <f t="shared" si="370"/>
        <v>1</v>
      </c>
      <c r="N4624" s="3">
        <f t="shared" si="368"/>
        <v>2027</v>
      </c>
      <c r="O4624" s="3">
        <f t="shared" si="369"/>
        <v>3</v>
      </c>
      <c r="P4624" s="2" t="str">
        <f t="shared" si="371"/>
        <v>WD</v>
      </c>
    </row>
    <row r="4625" spans="12:16" x14ac:dyDescent="0.2">
      <c r="L4625" s="99">
        <f t="shared" si="367"/>
        <v>46414</v>
      </c>
      <c r="M4625" s="3">
        <f t="shared" si="370"/>
        <v>1</v>
      </c>
      <c r="N4625" s="3">
        <f t="shared" si="368"/>
        <v>2027</v>
      </c>
      <c r="O4625" s="3">
        <f t="shared" si="369"/>
        <v>4</v>
      </c>
      <c r="P4625" s="2" t="str">
        <f t="shared" si="371"/>
        <v>WD</v>
      </c>
    </row>
    <row r="4626" spans="12:16" x14ac:dyDescent="0.2">
      <c r="L4626" s="99">
        <f t="shared" si="367"/>
        <v>46415</v>
      </c>
      <c r="M4626" s="3">
        <f t="shared" si="370"/>
        <v>1</v>
      </c>
      <c r="N4626" s="3">
        <f t="shared" si="368"/>
        <v>2027</v>
      </c>
      <c r="O4626" s="3">
        <f t="shared" si="369"/>
        <v>5</v>
      </c>
      <c r="P4626" s="2" t="str">
        <f t="shared" si="371"/>
        <v>WD</v>
      </c>
    </row>
    <row r="4627" spans="12:16" x14ac:dyDescent="0.2">
      <c r="L4627" s="99">
        <f t="shared" si="367"/>
        <v>46416</v>
      </c>
      <c r="M4627" s="3">
        <f t="shared" si="370"/>
        <v>1</v>
      </c>
      <c r="N4627" s="3">
        <f t="shared" si="368"/>
        <v>2027</v>
      </c>
      <c r="O4627" s="3">
        <f t="shared" si="369"/>
        <v>6</v>
      </c>
      <c r="P4627" s="2" t="str">
        <f t="shared" si="371"/>
        <v>WD</v>
      </c>
    </row>
    <row r="4628" spans="12:16" x14ac:dyDescent="0.2">
      <c r="L4628" s="99">
        <f t="shared" si="367"/>
        <v>46417</v>
      </c>
      <c r="M4628" s="3">
        <f t="shared" si="370"/>
        <v>1</v>
      </c>
      <c r="N4628" s="3">
        <f t="shared" si="368"/>
        <v>2027</v>
      </c>
      <c r="O4628" s="3">
        <f t="shared" si="369"/>
        <v>7</v>
      </c>
      <c r="P4628" s="2" t="str">
        <f t="shared" si="371"/>
        <v>WE</v>
      </c>
    </row>
    <row r="4629" spans="12:16" x14ac:dyDescent="0.2">
      <c r="L4629" s="99">
        <f t="shared" si="367"/>
        <v>46418</v>
      </c>
      <c r="M4629" s="3">
        <f t="shared" si="370"/>
        <v>1</v>
      </c>
      <c r="N4629" s="3">
        <f t="shared" si="368"/>
        <v>2027</v>
      </c>
      <c r="O4629" s="3">
        <f t="shared" si="369"/>
        <v>1</v>
      </c>
      <c r="P4629" s="2" t="str">
        <f t="shared" si="371"/>
        <v>WE</v>
      </c>
    </row>
    <row r="4630" spans="12:16" x14ac:dyDescent="0.2">
      <c r="L4630" s="99">
        <f t="shared" si="367"/>
        <v>46419</v>
      </c>
      <c r="M4630" s="3">
        <f t="shared" si="370"/>
        <v>2</v>
      </c>
      <c r="N4630" s="3">
        <f t="shared" si="368"/>
        <v>2027</v>
      </c>
      <c r="O4630" s="3">
        <f t="shared" si="369"/>
        <v>2</v>
      </c>
      <c r="P4630" s="2" t="str">
        <f t="shared" si="371"/>
        <v>WD</v>
      </c>
    </row>
    <row r="4631" spans="12:16" x14ac:dyDescent="0.2">
      <c r="L4631" s="99">
        <f t="shared" si="367"/>
        <v>46420</v>
      </c>
      <c r="M4631" s="3">
        <f t="shared" si="370"/>
        <v>2</v>
      </c>
      <c r="N4631" s="3">
        <f t="shared" si="368"/>
        <v>2027</v>
      </c>
      <c r="O4631" s="3">
        <f t="shared" si="369"/>
        <v>3</v>
      </c>
      <c r="P4631" s="2" t="str">
        <f t="shared" si="371"/>
        <v>WD</v>
      </c>
    </row>
    <row r="4632" spans="12:16" x14ac:dyDescent="0.2">
      <c r="L4632" s="99">
        <f t="shared" si="367"/>
        <v>46421</v>
      </c>
      <c r="M4632" s="3">
        <f t="shared" si="370"/>
        <v>2</v>
      </c>
      <c r="N4632" s="3">
        <f t="shared" si="368"/>
        <v>2027</v>
      </c>
      <c r="O4632" s="3">
        <f t="shared" si="369"/>
        <v>4</v>
      </c>
      <c r="P4632" s="2" t="str">
        <f t="shared" si="371"/>
        <v>WD</v>
      </c>
    </row>
    <row r="4633" spans="12:16" x14ac:dyDescent="0.2">
      <c r="L4633" s="99">
        <f t="shared" si="367"/>
        <v>46422</v>
      </c>
      <c r="M4633" s="3">
        <f t="shared" si="370"/>
        <v>2</v>
      </c>
      <c r="N4633" s="3">
        <f t="shared" si="368"/>
        <v>2027</v>
      </c>
      <c r="O4633" s="3">
        <f t="shared" si="369"/>
        <v>5</v>
      </c>
      <c r="P4633" s="2" t="str">
        <f t="shared" si="371"/>
        <v>WD</v>
      </c>
    </row>
    <row r="4634" spans="12:16" x14ac:dyDescent="0.2">
      <c r="L4634" s="99">
        <f t="shared" si="367"/>
        <v>46423</v>
      </c>
      <c r="M4634" s="3">
        <f t="shared" si="370"/>
        <v>2</v>
      </c>
      <c r="N4634" s="3">
        <f t="shared" si="368"/>
        <v>2027</v>
      </c>
      <c r="O4634" s="3">
        <f t="shared" si="369"/>
        <v>6</v>
      </c>
      <c r="P4634" s="2" t="str">
        <f t="shared" si="371"/>
        <v>WD</v>
      </c>
    </row>
    <row r="4635" spans="12:16" x14ac:dyDescent="0.2">
      <c r="L4635" s="99">
        <f t="shared" si="367"/>
        <v>46424</v>
      </c>
      <c r="M4635" s="3">
        <f t="shared" si="370"/>
        <v>2</v>
      </c>
      <c r="N4635" s="3">
        <f t="shared" si="368"/>
        <v>2027</v>
      </c>
      <c r="O4635" s="3">
        <f t="shared" si="369"/>
        <v>7</v>
      </c>
      <c r="P4635" s="2" t="str">
        <f t="shared" si="371"/>
        <v>WE</v>
      </c>
    </row>
    <row r="4636" spans="12:16" x14ac:dyDescent="0.2">
      <c r="L4636" s="99">
        <f t="shared" si="367"/>
        <v>46425</v>
      </c>
      <c r="M4636" s="3">
        <f t="shared" si="370"/>
        <v>2</v>
      </c>
      <c r="N4636" s="3">
        <f t="shared" si="368"/>
        <v>2027</v>
      </c>
      <c r="O4636" s="3">
        <f t="shared" si="369"/>
        <v>1</v>
      </c>
      <c r="P4636" s="2" t="str">
        <f t="shared" si="371"/>
        <v>WE</v>
      </c>
    </row>
    <row r="4637" spans="12:16" x14ac:dyDescent="0.2">
      <c r="L4637" s="99">
        <f t="shared" si="367"/>
        <v>46426</v>
      </c>
      <c r="M4637" s="3">
        <f t="shared" si="370"/>
        <v>2</v>
      </c>
      <c r="N4637" s="3">
        <f t="shared" si="368"/>
        <v>2027</v>
      </c>
      <c r="O4637" s="3">
        <f t="shared" si="369"/>
        <v>2</v>
      </c>
      <c r="P4637" s="2" t="str">
        <f t="shared" si="371"/>
        <v>WD</v>
      </c>
    </row>
    <row r="4638" spans="12:16" x14ac:dyDescent="0.2">
      <c r="L4638" s="99">
        <f t="shared" si="367"/>
        <v>46427</v>
      </c>
      <c r="M4638" s="3">
        <f t="shared" si="370"/>
        <v>2</v>
      </c>
      <c r="N4638" s="3">
        <f t="shared" si="368"/>
        <v>2027</v>
      </c>
      <c r="O4638" s="3">
        <f t="shared" si="369"/>
        <v>3</v>
      </c>
      <c r="P4638" s="2" t="str">
        <f t="shared" si="371"/>
        <v>WD</v>
      </c>
    </row>
    <row r="4639" spans="12:16" x14ac:dyDescent="0.2">
      <c r="L4639" s="99">
        <f t="shared" si="367"/>
        <v>46428</v>
      </c>
      <c r="M4639" s="3">
        <f t="shared" si="370"/>
        <v>2</v>
      </c>
      <c r="N4639" s="3">
        <f t="shared" si="368"/>
        <v>2027</v>
      </c>
      <c r="O4639" s="3">
        <f t="shared" si="369"/>
        <v>4</v>
      </c>
      <c r="P4639" s="2" t="str">
        <f t="shared" si="371"/>
        <v>WD</v>
      </c>
    </row>
    <row r="4640" spans="12:16" x14ac:dyDescent="0.2">
      <c r="L4640" s="99">
        <f t="shared" si="367"/>
        <v>46429</v>
      </c>
      <c r="M4640" s="3">
        <f t="shared" si="370"/>
        <v>2</v>
      </c>
      <c r="N4640" s="3">
        <f t="shared" si="368"/>
        <v>2027</v>
      </c>
      <c r="O4640" s="3">
        <f t="shared" si="369"/>
        <v>5</v>
      </c>
      <c r="P4640" s="2" t="str">
        <f t="shared" si="371"/>
        <v>WD</v>
      </c>
    </row>
    <row r="4641" spans="12:16" x14ac:dyDescent="0.2">
      <c r="L4641" s="99">
        <f t="shared" si="367"/>
        <v>46430</v>
      </c>
      <c r="M4641" s="3">
        <f t="shared" si="370"/>
        <v>2</v>
      </c>
      <c r="N4641" s="3">
        <f t="shared" si="368"/>
        <v>2027</v>
      </c>
      <c r="O4641" s="3">
        <f t="shared" si="369"/>
        <v>6</v>
      </c>
      <c r="P4641" s="2" t="str">
        <f t="shared" si="371"/>
        <v>WD</v>
      </c>
    </row>
    <row r="4642" spans="12:16" x14ac:dyDescent="0.2">
      <c r="L4642" s="99">
        <f t="shared" si="367"/>
        <v>46431</v>
      </c>
      <c r="M4642" s="3">
        <f t="shared" si="370"/>
        <v>2</v>
      </c>
      <c r="N4642" s="3">
        <f t="shared" si="368"/>
        <v>2027</v>
      </c>
      <c r="O4642" s="3">
        <f t="shared" si="369"/>
        <v>7</v>
      </c>
      <c r="P4642" s="2" t="str">
        <f t="shared" si="371"/>
        <v>WE</v>
      </c>
    </row>
    <row r="4643" spans="12:16" x14ac:dyDescent="0.2">
      <c r="L4643" s="99">
        <f t="shared" si="367"/>
        <v>46432</v>
      </c>
      <c r="M4643" s="3">
        <f t="shared" si="370"/>
        <v>2</v>
      </c>
      <c r="N4643" s="3">
        <f t="shared" si="368"/>
        <v>2027</v>
      </c>
      <c r="O4643" s="3">
        <f t="shared" si="369"/>
        <v>1</v>
      </c>
      <c r="P4643" s="2" t="str">
        <f t="shared" si="371"/>
        <v>WE</v>
      </c>
    </row>
    <row r="4644" spans="12:16" x14ac:dyDescent="0.2">
      <c r="L4644" s="99">
        <f t="shared" si="367"/>
        <v>46433</v>
      </c>
      <c r="M4644" s="3">
        <f t="shared" si="370"/>
        <v>2</v>
      </c>
      <c r="N4644" s="3">
        <f t="shared" si="368"/>
        <v>2027</v>
      </c>
      <c r="O4644" s="3">
        <f t="shared" si="369"/>
        <v>2</v>
      </c>
      <c r="P4644" s="2" t="str">
        <f t="shared" si="371"/>
        <v>WD</v>
      </c>
    </row>
    <row r="4645" spans="12:16" x14ac:dyDescent="0.2">
      <c r="L4645" s="99">
        <f t="shared" si="367"/>
        <v>46434</v>
      </c>
      <c r="M4645" s="3">
        <f t="shared" si="370"/>
        <v>2</v>
      </c>
      <c r="N4645" s="3">
        <f t="shared" si="368"/>
        <v>2027</v>
      </c>
      <c r="O4645" s="3">
        <f t="shared" si="369"/>
        <v>3</v>
      </c>
      <c r="P4645" s="2" t="str">
        <f t="shared" si="371"/>
        <v>WD</v>
      </c>
    </row>
    <row r="4646" spans="12:16" x14ac:dyDescent="0.2">
      <c r="L4646" s="99">
        <f t="shared" si="367"/>
        <v>46435</v>
      </c>
      <c r="M4646" s="3">
        <f t="shared" si="370"/>
        <v>2</v>
      </c>
      <c r="N4646" s="3">
        <f t="shared" si="368"/>
        <v>2027</v>
      </c>
      <c r="O4646" s="3">
        <f t="shared" si="369"/>
        <v>4</v>
      </c>
      <c r="P4646" s="2" t="str">
        <f t="shared" si="371"/>
        <v>WD</v>
      </c>
    </row>
    <row r="4647" spans="12:16" x14ac:dyDescent="0.2">
      <c r="L4647" s="99">
        <f t="shared" si="367"/>
        <v>46436</v>
      </c>
      <c r="M4647" s="3">
        <f t="shared" si="370"/>
        <v>2</v>
      </c>
      <c r="N4647" s="3">
        <f t="shared" si="368"/>
        <v>2027</v>
      </c>
      <c r="O4647" s="3">
        <f t="shared" si="369"/>
        <v>5</v>
      </c>
      <c r="P4647" s="2" t="str">
        <f t="shared" si="371"/>
        <v>WD</v>
      </c>
    </row>
    <row r="4648" spans="12:16" x14ac:dyDescent="0.2">
      <c r="L4648" s="99">
        <f t="shared" si="367"/>
        <v>46437</v>
      </c>
      <c r="M4648" s="3">
        <f t="shared" si="370"/>
        <v>2</v>
      </c>
      <c r="N4648" s="3">
        <f t="shared" si="368"/>
        <v>2027</v>
      </c>
      <c r="O4648" s="3">
        <f t="shared" si="369"/>
        <v>6</v>
      </c>
      <c r="P4648" s="2" t="str">
        <f t="shared" si="371"/>
        <v>WD</v>
      </c>
    </row>
    <row r="4649" spans="12:16" x14ac:dyDescent="0.2">
      <c r="L4649" s="99">
        <f t="shared" si="367"/>
        <v>46438</v>
      </c>
      <c r="M4649" s="3">
        <f t="shared" si="370"/>
        <v>2</v>
      </c>
      <c r="N4649" s="3">
        <f t="shared" si="368"/>
        <v>2027</v>
      </c>
      <c r="O4649" s="3">
        <f t="shared" si="369"/>
        <v>7</v>
      </c>
      <c r="P4649" s="2" t="str">
        <f t="shared" si="371"/>
        <v>WE</v>
      </c>
    </row>
    <row r="4650" spans="12:16" x14ac:dyDescent="0.2">
      <c r="L4650" s="99">
        <f t="shared" si="367"/>
        <v>46439</v>
      </c>
      <c r="M4650" s="3">
        <f t="shared" si="370"/>
        <v>2</v>
      </c>
      <c r="N4650" s="3">
        <f t="shared" si="368"/>
        <v>2027</v>
      </c>
      <c r="O4650" s="3">
        <f t="shared" si="369"/>
        <v>1</v>
      </c>
      <c r="P4650" s="2" t="str">
        <f t="shared" si="371"/>
        <v>WE</v>
      </c>
    </row>
    <row r="4651" spans="12:16" x14ac:dyDescent="0.2">
      <c r="L4651" s="99">
        <f t="shared" si="367"/>
        <v>46440</v>
      </c>
      <c r="M4651" s="3">
        <f t="shared" si="370"/>
        <v>2</v>
      </c>
      <c r="N4651" s="3">
        <f t="shared" si="368"/>
        <v>2027</v>
      </c>
      <c r="O4651" s="3">
        <f t="shared" si="369"/>
        <v>2</v>
      </c>
      <c r="P4651" s="2" t="str">
        <f t="shared" si="371"/>
        <v>WD</v>
      </c>
    </row>
    <row r="4652" spans="12:16" x14ac:dyDescent="0.2">
      <c r="L4652" s="99">
        <f t="shared" si="367"/>
        <v>46441</v>
      </c>
      <c r="M4652" s="3">
        <f t="shared" si="370"/>
        <v>2</v>
      </c>
      <c r="N4652" s="3">
        <f t="shared" si="368"/>
        <v>2027</v>
      </c>
      <c r="O4652" s="3">
        <f t="shared" si="369"/>
        <v>3</v>
      </c>
      <c r="P4652" s="2" t="str">
        <f t="shared" si="371"/>
        <v>WD</v>
      </c>
    </row>
    <row r="4653" spans="12:16" x14ac:dyDescent="0.2">
      <c r="L4653" s="99">
        <f t="shared" si="367"/>
        <v>46442</v>
      </c>
      <c r="M4653" s="3">
        <f t="shared" si="370"/>
        <v>2</v>
      </c>
      <c r="N4653" s="3">
        <f t="shared" si="368"/>
        <v>2027</v>
      </c>
      <c r="O4653" s="3">
        <f t="shared" si="369"/>
        <v>4</v>
      </c>
      <c r="P4653" s="2" t="str">
        <f t="shared" si="371"/>
        <v>WD</v>
      </c>
    </row>
    <row r="4654" spans="12:16" x14ac:dyDescent="0.2">
      <c r="L4654" s="99">
        <f t="shared" si="367"/>
        <v>46443</v>
      </c>
      <c r="M4654" s="3">
        <f t="shared" si="370"/>
        <v>2</v>
      </c>
      <c r="N4654" s="3">
        <f t="shared" si="368"/>
        <v>2027</v>
      </c>
      <c r="O4654" s="3">
        <f t="shared" si="369"/>
        <v>5</v>
      </c>
      <c r="P4654" s="2" t="str">
        <f t="shared" si="371"/>
        <v>WD</v>
      </c>
    </row>
    <row r="4655" spans="12:16" x14ac:dyDescent="0.2">
      <c r="L4655" s="99">
        <f t="shared" si="367"/>
        <v>46444</v>
      </c>
      <c r="M4655" s="3">
        <f t="shared" si="370"/>
        <v>2</v>
      </c>
      <c r="N4655" s="3">
        <f t="shared" si="368"/>
        <v>2027</v>
      </c>
      <c r="O4655" s="3">
        <f t="shared" si="369"/>
        <v>6</v>
      </c>
      <c r="P4655" s="2" t="str">
        <f t="shared" si="371"/>
        <v>WD</v>
      </c>
    </row>
    <row r="4656" spans="12:16" x14ac:dyDescent="0.2">
      <c r="L4656" s="99">
        <f t="shared" si="367"/>
        <v>46445</v>
      </c>
      <c r="M4656" s="3">
        <f t="shared" si="370"/>
        <v>2</v>
      </c>
      <c r="N4656" s="3">
        <f t="shared" si="368"/>
        <v>2027</v>
      </c>
      <c r="O4656" s="3">
        <f t="shared" si="369"/>
        <v>7</v>
      </c>
      <c r="P4656" s="2" t="str">
        <f t="shared" si="371"/>
        <v>WE</v>
      </c>
    </row>
    <row r="4657" spans="12:16" x14ac:dyDescent="0.2">
      <c r="L4657" s="99">
        <f t="shared" si="367"/>
        <v>46446</v>
      </c>
      <c r="M4657" s="3">
        <f t="shared" si="370"/>
        <v>2</v>
      </c>
      <c r="N4657" s="3">
        <f t="shared" si="368"/>
        <v>2027</v>
      </c>
      <c r="O4657" s="3">
        <f t="shared" si="369"/>
        <v>1</v>
      </c>
      <c r="P4657" s="2" t="str">
        <f t="shared" si="371"/>
        <v>WE</v>
      </c>
    </row>
    <row r="4658" spans="12:16" x14ac:dyDescent="0.2">
      <c r="L4658" s="99">
        <f t="shared" si="367"/>
        <v>46447</v>
      </c>
      <c r="M4658" s="3">
        <f t="shared" si="370"/>
        <v>3</v>
      </c>
      <c r="N4658" s="3">
        <f t="shared" si="368"/>
        <v>2027</v>
      </c>
      <c r="O4658" s="3">
        <f t="shared" si="369"/>
        <v>2</v>
      </c>
      <c r="P4658" s="2" t="str">
        <f t="shared" si="371"/>
        <v>WD</v>
      </c>
    </row>
    <row r="4659" spans="12:16" x14ac:dyDescent="0.2">
      <c r="L4659" s="99">
        <f t="shared" si="367"/>
        <v>46448</v>
      </c>
      <c r="M4659" s="3">
        <f t="shared" si="370"/>
        <v>3</v>
      </c>
      <c r="N4659" s="3">
        <f t="shared" si="368"/>
        <v>2027</v>
      </c>
      <c r="O4659" s="3">
        <f t="shared" si="369"/>
        <v>3</v>
      </c>
      <c r="P4659" s="2" t="str">
        <f t="shared" si="371"/>
        <v>WD</v>
      </c>
    </row>
    <row r="4660" spans="12:16" x14ac:dyDescent="0.2">
      <c r="L4660" s="99">
        <f t="shared" ref="L4660:L4723" si="372">+L4659+1</f>
        <v>46449</v>
      </c>
      <c r="M4660" s="3">
        <f t="shared" si="370"/>
        <v>3</v>
      </c>
      <c r="N4660" s="3">
        <f t="shared" si="368"/>
        <v>2027</v>
      </c>
      <c r="O4660" s="3">
        <f t="shared" si="369"/>
        <v>4</v>
      </c>
      <c r="P4660" s="2" t="str">
        <f t="shared" si="371"/>
        <v>WD</v>
      </c>
    </row>
    <row r="4661" spans="12:16" x14ac:dyDescent="0.2">
      <c r="L4661" s="99">
        <f t="shared" si="372"/>
        <v>46450</v>
      </c>
      <c r="M4661" s="3">
        <f t="shared" si="370"/>
        <v>3</v>
      </c>
      <c r="N4661" s="3">
        <f t="shared" si="368"/>
        <v>2027</v>
      </c>
      <c r="O4661" s="3">
        <f t="shared" si="369"/>
        <v>5</v>
      </c>
      <c r="P4661" s="2" t="str">
        <f t="shared" si="371"/>
        <v>WD</v>
      </c>
    </row>
    <row r="4662" spans="12:16" x14ac:dyDescent="0.2">
      <c r="L4662" s="99">
        <f t="shared" si="372"/>
        <v>46451</v>
      </c>
      <c r="M4662" s="3">
        <f t="shared" si="370"/>
        <v>3</v>
      </c>
      <c r="N4662" s="3">
        <f t="shared" si="368"/>
        <v>2027</v>
      </c>
      <c r="O4662" s="3">
        <f t="shared" si="369"/>
        <v>6</v>
      </c>
      <c r="P4662" s="2" t="str">
        <f t="shared" si="371"/>
        <v>WD</v>
      </c>
    </row>
    <row r="4663" spans="12:16" x14ac:dyDescent="0.2">
      <c r="L4663" s="99">
        <f t="shared" si="372"/>
        <v>46452</v>
      </c>
      <c r="M4663" s="3">
        <f t="shared" si="370"/>
        <v>3</v>
      </c>
      <c r="N4663" s="3">
        <f t="shared" si="368"/>
        <v>2027</v>
      </c>
      <c r="O4663" s="3">
        <f t="shared" si="369"/>
        <v>7</v>
      </c>
      <c r="P4663" s="2" t="str">
        <f t="shared" si="371"/>
        <v>WE</v>
      </c>
    </row>
    <row r="4664" spans="12:16" x14ac:dyDescent="0.2">
      <c r="L4664" s="99">
        <f t="shared" si="372"/>
        <v>46453</v>
      </c>
      <c r="M4664" s="3">
        <f t="shared" si="370"/>
        <v>3</v>
      </c>
      <c r="N4664" s="3">
        <f t="shared" si="368"/>
        <v>2027</v>
      </c>
      <c r="O4664" s="3">
        <f t="shared" si="369"/>
        <v>1</v>
      </c>
      <c r="P4664" s="2" t="str">
        <f t="shared" si="371"/>
        <v>WE</v>
      </c>
    </row>
    <row r="4665" spans="12:16" x14ac:dyDescent="0.2">
      <c r="L4665" s="99">
        <f t="shared" si="372"/>
        <v>46454</v>
      </c>
      <c r="M4665" s="3">
        <f t="shared" si="370"/>
        <v>3</v>
      </c>
      <c r="N4665" s="3">
        <f t="shared" si="368"/>
        <v>2027</v>
      </c>
      <c r="O4665" s="3">
        <f t="shared" si="369"/>
        <v>2</v>
      </c>
      <c r="P4665" s="2" t="str">
        <f t="shared" si="371"/>
        <v>WD</v>
      </c>
    </row>
    <row r="4666" spans="12:16" x14ac:dyDescent="0.2">
      <c r="L4666" s="99">
        <f t="shared" si="372"/>
        <v>46455</v>
      </c>
      <c r="M4666" s="3">
        <f t="shared" si="370"/>
        <v>3</v>
      </c>
      <c r="N4666" s="3">
        <f t="shared" si="368"/>
        <v>2027</v>
      </c>
      <c r="O4666" s="3">
        <f t="shared" si="369"/>
        <v>3</v>
      </c>
      <c r="P4666" s="2" t="str">
        <f t="shared" si="371"/>
        <v>WD</v>
      </c>
    </row>
    <row r="4667" spans="12:16" x14ac:dyDescent="0.2">
      <c r="L4667" s="99">
        <f t="shared" si="372"/>
        <v>46456</v>
      </c>
      <c r="M4667" s="3">
        <f t="shared" si="370"/>
        <v>3</v>
      </c>
      <c r="N4667" s="3">
        <f t="shared" si="368"/>
        <v>2027</v>
      </c>
      <c r="O4667" s="3">
        <f t="shared" si="369"/>
        <v>4</v>
      </c>
      <c r="P4667" s="2" t="str">
        <f t="shared" si="371"/>
        <v>WD</v>
      </c>
    </row>
    <row r="4668" spans="12:16" x14ac:dyDescent="0.2">
      <c r="L4668" s="99">
        <f t="shared" si="372"/>
        <v>46457</v>
      </c>
      <c r="M4668" s="3">
        <f t="shared" si="370"/>
        <v>3</v>
      </c>
      <c r="N4668" s="3">
        <f t="shared" si="368"/>
        <v>2027</v>
      </c>
      <c r="O4668" s="3">
        <f t="shared" si="369"/>
        <v>5</v>
      </c>
      <c r="P4668" s="2" t="str">
        <f t="shared" si="371"/>
        <v>WD</v>
      </c>
    </row>
    <row r="4669" spans="12:16" x14ac:dyDescent="0.2">
      <c r="L4669" s="99">
        <f t="shared" si="372"/>
        <v>46458</v>
      </c>
      <c r="M4669" s="3">
        <f t="shared" si="370"/>
        <v>3</v>
      </c>
      <c r="N4669" s="3">
        <f t="shared" si="368"/>
        <v>2027</v>
      </c>
      <c r="O4669" s="3">
        <f t="shared" si="369"/>
        <v>6</v>
      </c>
      <c r="P4669" s="2" t="str">
        <f t="shared" si="371"/>
        <v>WD</v>
      </c>
    </row>
    <row r="4670" spans="12:16" x14ac:dyDescent="0.2">
      <c r="L4670" s="99">
        <f t="shared" si="372"/>
        <v>46459</v>
      </c>
      <c r="M4670" s="3">
        <f t="shared" si="370"/>
        <v>3</v>
      </c>
      <c r="N4670" s="3">
        <f t="shared" si="368"/>
        <v>2027</v>
      </c>
      <c r="O4670" s="3">
        <f t="shared" si="369"/>
        <v>7</v>
      </c>
      <c r="P4670" s="2" t="str">
        <f t="shared" si="371"/>
        <v>WE</v>
      </c>
    </row>
    <row r="4671" spans="12:16" x14ac:dyDescent="0.2">
      <c r="L4671" s="99">
        <f t="shared" si="372"/>
        <v>46460</v>
      </c>
      <c r="M4671" s="3">
        <f t="shared" si="370"/>
        <v>3</v>
      </c>
      <c r="N4671" s="3">
        <f t="shared" ref="N4671:N4734" si="373">YEAR(L4671)</f>
        <v>2027</v>
      </c>
      <c r="O4671" s="3">
        <f t="shared" ref="O4671:O4734" si="374">WEEKDAY(L4671)</f>
        <v>1</v>
      </c>
      <c r="P4671" s="2" t="str">
        <f t="shared" si="371"/>
        <v>WE</v>
      </c>
    </row>
    <row r="4672" spans="12:16" x14ac:dyDescent="0.2">
      <c r="L4672" s="99">
        <f t="shared" si="372"/>
        <v>46461</v>
      </c>
      <c r="M4672" s="3">
        <f t="shared" si="370"/>
        <v>3</v>
      </c>
      <c r="N4672" s="3">
        <f t="shared" si="373"/>
        <v>2027</v>
      </c>
      <c r="O4672" s="3">
        <f t="shared" si="374"/>
        <v>2</v>
      </c>
      <c r="P4672" s="2" t="str">
        <f t="shared" si="371"/>
        <v>WD</v>
      </c>
    </row>
    <row r="4673" spans="12:16" x14ac:dyDescent="0.2">
      <c r="L4673" s="99">
        <f t="shared" si="372"/>
        <v>46462</v>
      </c>
      <c r="M4673" s="3">
        <f t="shared" si="370"/>
        <v>3</v>
      </c>
      <c r="N4673" s="3">
        <f t="shared" si="373"/>
        <v>2027</v>
      </c>
      <c r="O4673" s="3">
        <f t="shared" si="374"/>
        <v>3</v>
      </c>
      <c r="P4673" s="2" t="str">
        <f t="shared" si="371"/>
        <v>WD</v>
      </c>
    </row>
    <row r="4674" spans="12:16" x14ac:dyDescent="0.2">
      <c r="L4674" s="99">
        <f t="shared" si="372"/>
        <v>46463</v>
      </c>
      <c r="M4674" s="3">
        <f t="shared" si="370"/>
        <v>3</v>
      </c>
      <c r="N4674" s="3">
        <f t="shared" si="373"/>
        <v>2027</v>
      </c>
      <c r="O4674" s="3">
        <f t="shared" si="374"/>
        <v>4</v>
      </c>
      <c r="P4674" s="2" t="str">
        <f t="shared" si="371"/>
        <v>WD</v>
      </c>
    </row>
    <row r="4675" spans="12:16" x14ac:dyDescent="0.2">
      <c r="L4675" s="99">
        <f t="shared" si="372"/>
        <v>46464</v>
      </c>
      <c r="M4675" s="3">
        <f t="shared" ref="M4675:M4738" si="375">MONTH(L4675)</f>
        <v>3</v>
      </c>
      <c r="N4675" s="3">
        <f t="shared" si="373"/>
        <v>2027</v>
      </c>
      <c r="O4675" s="3">
        <f t="shared" si="374"/>
        <v>5</v>
      </c>
      <c r="P4675" s="2" t="str">
        <f t="shared" ref="P4675:P4738" si="376">IF(O4675=1,"WE",IF(O4675=7,"WE","WD"))</f>
        <v>WD</v>
      </c>
    </row>
    <row r="4676" spans="12:16" x14ac:dyDescent="0.2">
      <c r="L4676" s="99">
        <f t="shared" si="372"/>
        <v>46465</v>
      </c>
      <c r="M4676" s="3">
        <f t="shared" si="375"/>
        <v>3</v>
      </c>
      <c r="N4676" s="3">
        <f t="shared" si="373"/>
        <v>2027</v>
      </c>
      <c r="O4676" s="3">
        <f t="shared" si="374"/>
        <v>6</v>
      </c>
      <c r="P4676" s="2" t="str">
        <f t="shared" si="376"/>
        <v>WD</v>
      </c>
    </row>
    <row r="4677" spans="12:16" x14ac:dyDescent="0.2">
      <c r="L4677" s="99">
        <f t="shared" si="372"/>
        <v>46466</v>
      </c>
      <c r="M4677" s="3">
        <f t="shared" si="375"/>
        <v>3</v>
      </c>
      <c r="N4677" s="3">
        <f t="shared" si="373"/>
        <v>2027</v>
      </c>
      <c r="O4677" s="3">
        <f t="shared" si="374"/>
        <v>7</v>
      </c>
      <c r="P4677" s="2" t="str">
        <f t="shared" si="376"/>
        <v>WE</v>
      </c>
    </row>
    <row r="4678" spans="12:16" x14ac:dyDescent="0.2">
      <c r="L4678" s="99">
        <f t="shared" si="372"/>
        <v>46467</v>
      </c>
      <c r="M4678" s="3">
        <f t="shared" si="375"/>
        <v>3</v>
      </c>
      <c r="N4678" s="3">
        <f t="shared" si="373"/>
        <v>2027</v>
      </c>
      <c r="O4678" s="3">
        <f t="shared" si="374"/>
        <v>1</v>
      </c>
      <c r="P4678" s="2" t="str">
        <f t="shared" si="376"/>
        <v>WE</v>
      </c>
    </row>
    <row r="4679" spans="12:16" x14ac:dyDescent="0.2">
      <c r="L4679" s="99">
        <f t="shared" si="372"/>
        <v>46468</v>
      </c>
      <c r="M4679" s="3">
        <f t="shared" si="375"/>
        <v>3</v>
      </c>
      <c r="N4679" s="3">
        <f t="shared" si="373"/>
        <v>2027</v>
      </c>
      <c r="O4679" s="3">
        <f t="shared" si="374"/>
        <v>2</v>
      </c>
      <c r="P4679" s="2" t="str">
        <f t="shared" si="376"/>
        <v>WD</v>
      </c>
    </row>
    <row r="4680" spans="12:16" x14ac:dyDescent="0.2">
      <c r="L4680" s="99">
        <f t="shared" si="372"/>
        <v>46469</v>
      </c>
      <c r="M4680" s="3">
        <f t="shared" si="375"/>
        <v>3</v>
      </c>
      <c r="N4680" s="3">
        <f t="shared" si="373"/>
        <v>2027</v>
      </c>
      <c r="O4680" s="3">
        <f t="shared" si="374"/>
        <v>3</v>
      </c>
      <c r="P4680" s="2" t="str">
        <f t="shared" si="376"/>
        <v>WD</v>
      </c>
    </row>
    <row r="4681" spans="12:16" x14ac:dyDescent="0.2">
      <c r="L4681" s="99">
        <f t="shared" si="372"/>
        <v>46470</v>
      </c>
      <c r="M4681" s="3">
        <f t="shared" si="375"/>
        <v>3</v>
      </c>
      <c r="N4681" s="3">
        <f t="shared" si="373"/>
        <v>2027</v>
      </c>
      <c r="O4681" s="3">
        <f t="shared" si="374"/>
        <v>4</v>
      </c>
      <c r="P4681" s="2" t="str">
        <f t="shared" si="376"/>
        <v>WD</v>
      </c>
    </row>
    <row r="4682" spans="12:16" x14ac:dyDescent="0.2">
      <c r="L4682" s="99">
        <f t="shared" si="372"/>
        <v>46471</v>
      </c>
      <c r="M4682" s="3">
        <f t="shared" si="375"/>
        <v>3</v>
      </c>
      <c r="N4682" s="3">
        <f t="shared" si="373"/>
        <v>2027</v>
      </c>
      <c r="O4682" s="3">
        <f t="shared" si="374"/>
        <v>5</v>
      </c>
      <c r="P4682" s="2" t="str">
        <f t="shared" si="376"/>
        <v>WD</v>
      </c>
    </row>
    <row r="4683" spans="12:16" x14ac:dyDescent="0.2">
      <c r="L4683" s="99">
        <f t="shared" si="372"/>
        <v>46472</v>
      </c>
      <c r="M4683" s="3">
        <f t="shared" si="375"/>
        <v>3</v>
      </c>
      <c r="N4683" s="3">
        <f t="shared" si="373"/>
        <v>2027</v>
      </c>
      <c r="O4683" s="3">
        <f t="shared" si="374"/>
        <v>6</v>
      </c>
      <c r="P4683" s="2" t="str">
        <f t="shared" si="376"/>
        <v>WD</v>
      </c>
    </row>
    <row r="4684" spans="12:16" x14ac:dyDescent="0.2">
      <c r="L4684" s="99">
        <f t="shared" si="372"/>
        <v>46473</v>
      </c>
      <c r="M4684" s="3">
        <f t="shared" si="375"/>
        <v>3</v>
      </c>
      <c r="N4684" s="3">
        <f t="shared" si="373"/>
        <v>2027</v>
      </c>
      <c r="O4684" s="3">
        <f t="shared" si="374"/>
        <v>7</v>
      </c>
      <c r="P4684" s="2" t="str">
        <f t="shared" si="376"/>
        <v>WE</v>
      </c>
    </row>
    <row r="4685" spans="12:16" x14ac:dyDescent="0.2">
      <c r="L4685" s="99">
        <f t="shared" si="372"/>
        <v>46474</v>
      </c>
      <c r="M4685" s="3">
        <f t="shared" si="375"/>
        <v>3</v>
      </c>
      <c r="N4685" s="3">
        <f t="shared" si="373"/>
        <v>2027</v>
      </c>
      <c r="O4685" s="3">
        <f t="shared" si="374"/>
        <v>1</v>
      </c>
      <c r="P4685" s="2" t="str">
        <f t="shared" si="376"/>
        <v>WE</v>
      </c>
    </row>
    <row r="4686" spans="12:16" x14ac:dyDescent="0.2">
      <c r="L4686" s="99">
        <f t="shared" si="372"/>
        <v>46475</v>
      </c>
      <c r="M4686" s="3">
        <f t="shared" si="375"/>
        <v>3</v>
      </c>
      <c r="N4686" s="3">
        <f t="shared" si="373"/>
        <v>2027</v>
      </c>
      <c r="O4686" s="3">
        <f t="shared" si="374"/>
        <v>2</v>
      </c>
      <c r="P4686" s="2" t="str">
        <f t="shared" si="376"/>
        <v>WD</v>
      </c>
    </row>
    <row r="4687" spans="12:16" x14ac:dyDescent="0.2">
      <c r="L4687" s="99">
        <f t="shared" si="372"/>
        <v>46476</v>
      </c>
      <c r="M4687" s="3">
        <f t="shared" si="375"/>
        <v>3</v>
      </c>
      <c r="N4687" s="3">
        <f t="shared" si="373"/>
        <v>2027</v>
      </c>
      <c r="O4687" s="3">
        <f t="shared" si="374"/>
        <v>3</v>
      </c>
      <c r="P4687" s="2" t="str">
        <f t="shared" si="376"/>
        <v>WD</v>
      </c>
    </row>
    <row r="4688" spans="12:16" x14ac:dyDescent="0.2">
      <c r="L4688" s="99">
        <f t="shared" si="372"/>
        <v>46477</v>
      </c>
      <c r="M4688" s="3">
        <f t="shared" si="375"/>
        <v>3</v>
      </c>
      <c r="N4688" s="3">
        <f t="shared" si="373"/>
        <v>2027</v>
      </c>
      <c r="O4688" s="3">
        <f t="shared" si="374"/>
        <v>4</v>
      </c>
      <c r="P4688" s="2" t="str">
        <f t="shared" si="376"/>
        <v>WD</v>
      </c>
    </row>
    <row r="4689" spans="12:16" x14ac:dyDescent="0.2">
      <c r="L4689" s="99">
        <f t="shared" si="372"/>
        <v>46478</v>
      </c>
      <c r="M4689" s="3">
        <f t="shared" si="375"/>
        <v>4</v>
      </c>
      <c r="N4689" s="3">
        <f t="shared" si="373"/>
        <v>2027</v>
      </c>
      <c r="O4689" s="3">
        <f t="shared" si="374"/>
        <v>5</v>
      </c>
      <c r="P4689" s="2" t="str">
        <f t="shared" si="376"/>
        <v>WD</v>
      </c>
    </row>
    <row r="4690" spans="12:16" x14ac:dyDescent="0.2">
      <c r="L4690" s="99">
        <f t="shared" si="372"/>
        <v>46479</v>
      </c>
      <c r="M4690" s="3">
        <f t="shared" si="375"/>
        <v>4</v>
      </c>
      <c r="N4690" s="3">
        <f t="shared" si="373"/>
        <v>2027</v>
      </c>
      <c r="O4690" s="3">
        <f t="shared" si="374"/>
        <v>6</v>
      </c>
      <c r="P4690" s="2" t="str">
        <f t="shared" si="376"/>
        <v>WD</v>
      </c>
    </row>
    <row r="4691" spans="12:16" x14ac:dyDescent="0.2">
      <c r="L4691" s="99">
        <f t="shared" si="372"/>
        <v>46480</v>
      </c>
      <c r="M4691" s="3">
        <f t="shared" si="375"/>
        <v>4</v>
      </c>
      <c r="N4691" s="3">
        <f t="shared" si="373"/>
        <v>2027</v>
      </c>
      <c r="O4691" s="3">
        <f t="shared" si="374"/>
        <v>7</v>
      </c>
      <c r="P4691" s="2" t="str">
        <f t="shared" si="376"/>
        <v>WE</v>
      </c>
    </row>
    <row r="4692" spans="12:16" x14ac:dyDescent="0.2">
      <c r="L4692" s="99">
        <f t="shared" si="372"/>
        <v>46481</v>
      </c>
      <c r="M4692" s="3">
        <f t="shared" si="375"/>
        <v>4</v>
      </c>
      <c r="N4692" s="3">
        <f t="shared" si="373"/>
        <v>2027</v>
      </c>
      <c r="O4692" s="3">
        <f t="shared" si="374"/>
        <v>1</v>
      </c>
      <c r="P4692" s="2" t="str">
        <f t="shared" si="376"/>
        <v>WE</v>
      </c>
    </row>
    <row r="4693" spans="12:16" x14ac:dyDescent="0.2">
      <c r="L4693" s="99">
        <f t="shared" si="372"/>
        <v>46482</v>
      </c>
      <c r="M4693" s="3">
        <f t="shared" si="375"/>
        <v>4</v>
      </c>
      <c r="N4693" s="3">
        <f t="shared" si="373"/>
        <v>2027</v>
      </c>
      <c r="O4693" s="3">
        <f t="shared" si="374"/>
        <v>2</v>
      </c>
      <c r="P4693" s="2" t="str">
        <f t="shared" si="376"/>
        <v>WD</v>
      </c>
    </row>
    <row r="4694" spans="12:16" x14ac:dyDescent="0.2">
      <c r="L4694" s="99">
        <f t="shared" si="372"/>
        <v>46483</v>
      </c>
      <c r="M4694" s="3">
        <f t="shared" si="375"/>
        <v>4</v>
      </c>
      <c r="N4694" s="3">
        <f t="shared" si="373"/>
        <v>2027</v>
      </c>
      <c r="O4694" s="3">
        <f t="shared" si="374"/>
        <v>3</v>
      </c>
      <c r="P4694" s="2" t="str">
        <f t="shared" si="376"/>
        <v>WD</v>
      </c>
    </row>
    <row r="4695" spans="12:16" x14ac:dyDescent="0.2">
      <c r="L4695" s="99">
        <f t="shared" si="372"/>
        <v>46484</v>
      </c>
      <c r="M4695" s="3">
        <f t="shared" si="375"/>
        <v>4</v>
      </c>
      <c r="N4695" s="3">
        <f t="shared" si="373"/>
        <v>2027</v>
      </c>
      <c r="O4695" s="3">
        <f t="shared" si="374"/>
        <v>4</v>
      </c>
      <c r="P4695" s="2" t="str">
        <f t="shared" si="376"/>
        <v>WD</v>
      </c>
    </row>
    <row r="4696" spans="12:16" x14ac:dyDescent="0.2">
      <c r="L4696" s="99">
        <f t="shared" si="372"/>
        <v>46485</v>
      </c>
      <c r="M4696" s="3">
        <f t="shared" si="375"/>
        <v>4</v>
      </c>
      <c r="N4696" s="3">
        <f t="shared" si="373"/>
        <v>2027</v>
      </c>
      <c r="O4696" s="3">
        <f t="shared" si="374"/>
        <v>5</v>
      </c>
      <c r="P4696" s="2" t="str">
        <f t="shared" si="376"/>
        <v>WD</v>
      </c>
    </row>
    <row r="4697" spans="12:16" x14ac:dyDescent="0.2">
      <c r="L4697" s="99">
        <f t="shared" si="372"/>
        <v>46486</v>
      </c>
      <c r="M4697" s="3">
        <f t="shared" si="375"/>
        <v>4</v>
      </c>
      <c r="N4697" s="3">
        <f t="shared" si="373"/>
        <v>2027</v>
      </c>
      <c r="O4697" s="3">
        <f t="shared" si="374"/>
        <v>6</v>
      </c>
      <c r="P4697" s="2" t="str">
        <f t="shared" si="376"/>
        <v>WD</v>
      </c>
    </row>
    <row r="4698" spans="12:16" x14ac:dyDescent="0.2">
      <c r="L4698" s="99">
        <f t="shared" si="372"/>
        <v>46487</v>
      </c>
      <c r="M4698" s="3">
        <f t="shared" si="375"/>
        <v>4</v>
      </c>
      <c r="N4698" s="3">
        <f t="shared" si="373"/>
        <v>2027</v>
      </c>
      <c r="O4698" s="3">
        <f t="shared" si="374"/>
        <v>7</v>
      </c>
      <c r="P4698" s="2" t="str">
        <f t="shared" si="376"/>
        <v>WE</v>
      </c>
    </row>
    <row r="4699" spans="12:16" x14ac:dyDescent="0.2">
      <c r="L4699" s="99">
        <f t="shared" si="372"/>
        <v>46488</v>
      </c>
      <c r="M4699" s="3">
        <f t="shared" si="375"/>
        <v>4</v>
      </c>
      <c r="N4699" s="3">
        <f t="shared" si="373"/>
        <v>2027</v>
      </c>
      <c r="O4699" s="3">
        <f t="shared" si="374"/>
        <v>1</v>
      </c>
      <c r="P4699" s="2" t="str">
        <f t="shared" si="376"/>
        <v>WE</v>
      </c>
    </row>
    <row r="4700" spans="12:16" x14ac:dyDescent="0.2">
      <c r="L4700" s="99">
        <f t="shared" si="372"/>
        <v>46489</v>
      </c>
      <c r="M4700" s="3">
        <f t="shared" si="375"/>
        <v>4</v>
      </c>
      <c r="N4700" s="3">
        <f t="shared" si="373"/>
        <v>2027</v>
      </c>
      <c r="O4700" s="3">
        <f t="shared" si="374"/>
        <v>2</v>
      </c>
      <c r="P4700" s="2" t="str">
        <f t="shared" si="376"/>
        <v>WD</v>
      </c>
    </row>
    <row r="4701" spans="12:16" x14ac:dyDescent="0.2">
      <c r="L4701" s="99">
        <f t="shared" si="372"/>
        <v>46490</v>
      </c>
      <c r="M4701" s="3">
        <f t="shared" si="375"/>
        <v>4</v>
      </c>
      <c r="N4701" s="3">
        <f t="shared" si="373"/>
        <v>2027</v>
      </c>
      <c r="O4701" s="3">
        <f t="shared" si="374"/>
        <v>3</v>
      </c>
      <c r="P4701" s="2" t="str">
        <f t="shared" si="376"/>
        <v>WD</v>
      </c>
    </row>
    <row r="4702" spans="12:16" x14ac:dyDescent="0.2">
      <c r="L4702" s="99">
        <f t="shared" si="372"/>
        <v>46491</v>
      </c>
      <c r="M4702" s="3">
        <f t="shared" si="375"/>
        <v>4</v>
      </c>
      <c r="N4702" s="3">
        <f t="shared" si="373"/>
        <v>2027</v>
      </c>
      <c r="O4702" s="3">
        <f t="shared" si="374"/>
        <v>4</v>
      </c>
      <c r="P4702" s="2" t="str">
        <f t="shared" si="376"/>
        <v>WD</v>
      </c>
    </row>
    <row r="4703" spans="12:16" x14ac:dyDescent="0.2">
      <c r="L4703" s="99">
        <f t="shared" si="372"/>
        <v>46492</v>
      </c>
      <c r="M4703" s="3">
        <f t="shared" si="375"/>
        <v>4</v>
      </c>
      <c r="N4703" s="3">
        <f t="shared" si="373"/>
        <v>2027</v>
      </c>
      <c r="O4703" s="3">
        <f t="shared" si="374"/>
        <v>5</v>
      </c>
      <c r="P4703" s="2" t="str">
        <f t="shared" si="376"/>
        <v>WD</v>
      </c>
    </row>
    <row r="4704" spans="12:16" x14ac:dyDescent="0.2">
      <c r="L4704" s="99">
        <f t="shared" si="372"/>
        <v>46493</v>
      </c>
      <c r="M4704" s="3">
        <f t="shared" si="375"/>
        <v>4</v>
      </c>
      <c r="N4704" s="3">
        <f t="shared" si="373"/>
        <v>2027</v>
      </c>
      <c r="O4704" s="3">
        <f t="shared" si="374"/>
        <v>6</v>
      </c>
      <c r="P4704" s="2" t="str">
        <f t="shared" si="376"/>
        <v>WD</v>
      </c>
    </row>
    <row r="4705" spans="12:16" x14ac:dyDescent="0.2">
      <c r="L4705" s="99">
        <f t="shared" si="372"/>
        <v>46494</v>
      </c>
      <c r="M4705" s="3">
        <f t="shared" si="375"/>
        <v>4</v>
      </c>
      <c r="N4705" s="3">
        <f t="shared" si="373"/>
        <v>2027</v>
      </c>
      <c r="O4705" s="3">
        <f t="shared" si="374"/>
        <v>7</v>
      </c>
      <c r="P4705" s="2" t="str">
        <f t="shared" si="376"/>
        <v>WE</v>
      </c>
    </row>
    <row r="4706" spans="12:16" x14ac:dyDescent="0.2">
      <c r="L4706" s="99">
        <f t="shared" si="372"/>
        <v>46495</v>
      </c>
      <c r="M4706" s="3">
        <f t="shared" si="375"/>
        <v>4</v>
      </c>
      <c r="N4706" s="3">
        <f t="shared" si="373"/>
        <v>2027</v>
      </c>
      <c r="O4706" s="3">
        <f t="shared" si="374"/>
        <v>1</v>
      </c>
      <c r="P4706" s="2" t="str">
        <f t="shared" si="376"/>
        <v>WE</v>
      </c>
    </row>
    <row r="4707" spans="12:16" x14ac:dyDescent="0.2">
      <c r="L4707" s="99">
        <f t="shared" si="372"/>
        <v>46496</v>
      </c>
      <c r="M4707" s="3">
        <f t="shared" si="375"/>
        <v>4</v>
      </c>
      <c r="N4707" s="3">
        <f t="shared" si="373"/>
        <v>2027</v>
      </c>
      <c r="O4707" s="3">
        <f t="shared" si="374"/>
        <v>2</v>
      </c>
      <c r="P4707" s="2" t="str">
        <f t="shared" si="376"/>
        <v>WD</v>
      </c>
    </row>
    <row r="4708" spans="12:16" x14ac:dyDescent="0.2">
      <c r="L4708" s="99">
        <f t="shared" si="372"/>
        <v>46497</v>
      </c>
      <c r="M4708" s="3">
        <f t="shared" si="375"/>
        <v>4</v>
      </c>
      <c r="N4708" s="3">
        <f t="shared" si="373"/>
        <v>2027</v>
      </c>
      <c r="O4708" s="3">
        <f t="shared" si="374"/>
        <v>3</v>
      </c>
      <c r="P4708" s="2" t="str">
        <f t="shared" si="376"/>
        <v>WD</v>
      </c>
    </row>
    <row r="4709" spans="12:16" x14ac:dyDescent="0.2">
      <c r="L4709" s="99">
        <f t="shared" si="372"/>
        <v>46498</v>
      </c>
      <c r="M4709" s="3">
        <f t="shared" si="375"/>
        <v>4</v>
      </c>
      <c r="N4709" s="3">
        <f t="shared" si="373"/>
        <v>2027</v>
      </c>
      <c r="O4709" s="3">
        <f t="shared" si="374"/>
        <v>4</v>
      </c>
      <c r="P4709" s="2" t="str">
        <f t="shared" si="376"/>
        <v>WD</v>
      </c>
    </row>
    <row r="4710" spans="12:16" x14ac:dyDescent="0.2">
      <c r="L4710" s="99">
        <f t="shared" si="372"/>
        <v>46499</v>
      </c>
      <c r="M4710" s="3">
        <f t="shared" si="375"/>
        <v>4</v>
      </c>
      <c r="N4710" s="3">
        <f t="shared" si="373"/>
        <v>2027</v>
      </c>
      <c r="O4710" s="3">
        <f t="shared" si="374"/>
        <v>5</v>
      </c>
      <c r="P4710" s="2" t="str">
        <f t="shared" si="376"/>
        <v>WD</v>
      </c>
    </row>
    <row r="4711" spans="12:16" x14ac:dyDescent="0.2">
      <c r="L4711" s="99">
        <f t="shared" si="372"/>
        <v>46500</v>
      </c>
      <c r="M4711" s="3">
        <f t="shared" si="375"/>
        <v>4</v>
      </c>
      <c r="N4711" s="3">
        <f t="shared" si="373"/>
        <v>2027</v>
      </c>
      <c r="O4711" s="3">
        <f t="shared" si="374"/>
        <v>6</v>
      </c>
      <c r="P4711" s="2" t="str">
        <f t="shared" si="376"/>
        <v>WD</v>
      </c>
    </row>
    <row r="4712" spans="12:16" x14ac:dyDescent="0.2">
      <c r="L4712" s="99">
        <f t="shared" si="372"/>
        <v>46501</v>
      </c>
      <c r="M4712" s="3">
        <f t="shared" si="375"/>
        <v>4</v>
      </c>
      <c r="N4712" s="3">
        <f t="shared" si="373"/>
        <v>2027</v>
      </c>
      <c r="O4712" s="3">
        <f t="shared" si="374"/>
        <v>7</v>
      </c>
      <c r="P4712" s="2" t="str">
        <f t="shared" si="376"/>
        <v>WE</v>
      </c>
    </row>
    <row r="4713" spans="12:16" x14ac:dyDescent="0.2">
      <c r="L4713" s="99">
        <f t="shared" si="372"/>
        <v>46502</v>
      </c>
      <c r="M4713" s="3">
        <f t="shared" si="375"/>
        <v>4</v>
      </c>
      <c r="N4713" s="3">
        <f t="shared" si="373"/>
        <v>2027</v>
      </c>
      <c r="O4713" s="3">
        <f t="shared" si="374"/>
        <v>1</v>
      </c>
      <c r="P4713" s="2" t="str">
        <f t="shared" si="376"/>
        <v>WE</v>
      </c>
    </row>
    <row r="4714" spans="12:16" x14ac:dyDescent="0.2">
      <c r="L4714" s="99">
        <f t="shared" si="372"/>
        <v>46503</v>
      </c>
      <c r="M4714" s="3">
        <f t="shared" si="375"/>
        <v>4</v>
      </c>
      <c r="N4714" s="3">
        <f t="shared" si="373"/>
        <v>2027</v>
      </c>
      <c r="O4714" s="3">
        <f t="shared" si="374"/>
        <v>2</v>
      </c>
      <c r="P4714" s="2" t="str">
        <f t="shared" si="376"/>
        <v>WD</v>
      </c>
    </row>
    <row r="4715" spans="12:16" x14ac:dyDescent="0.2">
      <c r="L4715" s="99">
        <f t="shared" si="372"/>
        <v>46504</v>
      </c>
      <c r="M4715" s="3">
        <f t="shared" si="375"/>
        <v>4</v>
      </c>
      <c r="N4715" s="3">
        <f t="shared" si="373"/>
        <v>2027</v>
      </c>
      <c r="O4715" s="3">
        <f t="shared" si="374"/>
        <v>3</v>
      </c>
      <c r="P4715" s="2" t="str">
        <f t="shared" si="376"/>
        <v>WD</v>
      </c>
    </row>
    <row r="4716" spans="12:16" x14ac:dyDescent="0.2">
      <c r="L4716" s="99">
        <f t="shared" si="372"/>
        <v>46505</v>
      </c>
      <c r="M4716" s="3">
        <f t="shared" si="375"/>
        <v>4</v>
      </c>
      <c r="N4716" s="3">
        <f t="shared" si="373"/>
        <v>2027</v>
      </c>
      <c r="O4716" s="3">
        <f t="shared" si="374"/>
        <v>4</v>
      </c>
      <c r="P4716" s="2" t="str">
        <f t="shared" si="376"/>
        <v>WD</v>
      </c>
    </row>
    <row r="4717" spans="12:16" x14ac:dyDescent="0.2">
      <c r="L4717" s="99">
        <f t="shared" si="372"/>
        <v>46506</v>
      </c>
      <c r="M4717" s="3">
        <f t="shared" si="375"/>
        <v>4</v>
      </c>
      <c r="N4717" s="3">
        <f t="shared" si="373"/>
        <v>2027</v>
      </c>
      <c r="O4717" s="3">
        <f t="shared" si="374"/>
        <v>5</v>
      </c>
      <c r="P4717" s="2" t="str">
        <f t="shared" si="376"/>
        <v>WD</v>
      </c>
    </row>
    <row r="4718" spans="12:16" x14ac:dyDescent="0.2">
      <c r="L4718" s="99">
        <f t="shared" si="372"/>
        <v>46507</v>
      </c>
      <c r="M4718" s="3">
        <f t="shared" si="375"/>
        <v>4</v>
      </c>
      <c r="N4718" s="3">
        <f t="shared" si="373"/>
        <v>2027</v>
      </c>
      <c r="O4718" s="3">
        <f t="shared" si="374"/>
        <v>6</v>
      </c>
      <c r="P4718" s="2" t="str">
        <f t="shared" si="376"/>
        <v>WD</v>
      </c>
    </row>
    <row r="4719" spans="12:16" x14ac:dyDescent="0.2">
      <c r="L4719" s="99">
        <f t="shared" si="372"/>
        <v>46508</v>
      </c>
      <c r="M4719" s="3">
        <f t="shared" si="375"/>
        <v>5</v>
      </c>
      <c r="N4719" s="3">
        <f t="shared" si="373"/>
        <v>2027</v>
      </c>
      <c r="O4719" s="3">
        <f t="shared" si="374"/>
        <v>7</v>
      </c>
      <c r="P4719" s="2" t="str">
        <f t="shared" si="376"/>
        <v>WE</v>
      </c>
    </row>
    <row r="4720" spans="12:16" x14ac:dyDescent="0.2">
      <c r="L4720" s="99">
        <f t="shared" si="372"/>
        <v>46509</v>
      </c>
      <c r="M4720" s="3">
        <f t="shared" si="375"/>
        <v>5</v>
      </c>
      <c r="N4720" s="3">
        <f t="shared" si="373"/>
        <v>2027</v>
      </c>
      <c r="O4720" s="3">
        <f t="shared" si="374"/>
        <v>1</v>
      </c>
      <c r="P4720" s="2" t="str">
        <f t="shared" si="376"/>
        <v>WE</v>
      </c>
    </row>
    <row r="4721" spans="12:16" x14ac:dyDescent="0.2">
      <c r="L4721" s="99">
        <f t="shared" si="372"/>
        <v>46510</v>
      </c>
      <c r="M4721" s="3">
        <f t="shared" si="375"/>
        <v>5</v>
      </c>
      <c r="N4721" s="3">
        <f t="shared" si="373"/>
        <v>2027</v>
      </c>
      <c r="O4721" s="3">
        <f t="shared" si="374"/>
        <v>2</v>
      </c>
      <c r="P4721" s="2" t="str">
        <f t="shared" si="376"/>
        <v>WD</v>
      </c>
    </row>
    <row r="4722" spans="12:16" x14ac:dyDescent="0.2">
      <c r="L4722" s="99">
        <f t="shared" si="372"/>
        <v>46511</v>
      </c>
      <c r="M4722" s="3">
        <f t="shared" si="375"/>
        <v>5</v>
      </c>
      <c r="N4722" s="3">
        <f t="shared" si="373"/>
        <v>2027</v>
      </c>
      <c r="O4722" s="3">
        <f t="shared" si="374"/>
        <v>3</v>
      </c>
      <c r="P4722" s="2" t="str">
        <f t="shared" si="376"/>
        <v>WD</v>
      </c>
    </row>
    <row r="4723" spans="12:16" x14ac:dyDescent="0.2">
      <c r="L4723" s="99">
        <f t="shared" si="372"/>
        <v>46512</v>
      </c>
      <c r="M4723" s="3">
        <f t="shared" si="375"/>
        <v>5</v>
      </c>
      <c r="N4723" s="3">
        <f t="shared" si="373"/>
        <v>2027</v>
      </c>
      <c r="O4723" s="3">
        <f t="shared" si="374"/>
        <v>4</v>
      </c>
      <c r="P4723" s="2" t="str">
        <f t="shared" si="376"/>
        <v>WD</v>
      </c>
    </row>
    <row r="4724" spans="12:16" x14ac:dyDescent="0.2">
      <c r="L4724" s="99">
        <f t="shared" ref="L4724:L4787" si="377">+L4723+1</f>
        <v>46513</v>
      </c>
      <c r="M4724" s="3">
        <f t="shared" si="375"/>
        <v>5</v>
      </c>
      <c r="N4724" s="3">
        <f t="shared" si="373"/>
        <v>2027</v>
      </c>
      <c r="O4724" s="3">
        <f t="shared" si="374"/>
        <v>5</v>
      </c>
      <c r="P4724" s="2" t="str">
        <f t="shared" si="376"/>
        <v>WD</v>
      </c>
    </row>
    <row r="4725" spans="12:16" x14ac:dyDescent="0.2">
      <c r="L4725" s="99">
        <f t="shared" si="377"/>
        <v>46514</v>
      </c>
      <c r="M4725" s="3">
        <f t="shared" si="375"/>
        <v>5</v>
      </c>
      <c r="N4725" s="3">
        <f t="shared" si="373"/>
        <v>2027</v>
      </c>
      <c r="O4725" s="3">
        <f t="shared" si="374"/>
        <v>6</v>
      </c>
      <c r="P4725" s="2" t="str">
        <f t="shared" si="376"/>
        <v>WD</v>
      </c>
    </row>
    <row r="4726" spans="12:16" x14ac:dyDescent="0.2">
      <c r="L4726" s="99">
        <f t="shared" si="377"/>
        <v>46515</v>
      </c>
      <c r="M4726" s="3">
        <f t="shared" si="375"/>
        <v>5</v>
      </c>
      <c r="N4726" s="3">
        <f t="shared" si="373"/>
        <v>2027</v>
      </c>
      <c r="O4726" s="3">
        <f t="shared" si="374"/>
        <v>7</v>
      </c>
      <c r="P4726" s="2" t="str">
        <f t="shared" si="376"/>
        <v>WE</v>
      </c>
    </row>
    <row r="4727" spans="12:16" x14ac:dyDescent="0.2">
      <c r="L4727" s="99">
        <f t="shared" si="377"/>
        <v>46516</v>
      </c>
      <c r="M4727" s="3">
        <f t="shared" si="375"/>
        <v>5</v>
      </c>
      <c r="N4727" s="3">
        <f t="shared" si="373"/>
        <v>2027</v>
      </c>
      <c r="O4727" s="3">
        <f t="shared" si="374"/>
        <v>1</v>
      </c>
      <c r="P4727" s="2" t="str">
        <f t="shared" si="376"/>
        <v>WE</v>
      </c>
    </row>
    <row r="4728" spans="12:16" x14ac:dyDescent="0.2">
      <c r="L4728" s="99">
        <f t="shared" si="377"/>
        <v>46517</v>
      </c>
      <c r="M4728" s="3">
        <f t="shared" si="375"/>
        <v>5</v>
      </c>
      <c r="N4728" s="3">
        <f t="shared" si="373"/>
        <v>2027</v>
      </c>
      <c r="O4728" s="3">
        <f t="shared" si="374"/>
        <v>2</v>
      </c>
      <c r="P4728" s="2" t="str">
        <f t="shared" si="376"/>
        <v>WD</v>
      </c>
    </row>
    <row r="4729" spans="12:16" x14ac:dyDescent="0.2">
      <c r="L4729" s="99">
        <f t="shared" si="377"/>
        <v>46518</v>
      </c>
      <c r="M4729" s="3">
        <f t="shared" si="375"/>
        <v>5</v>
      </c>
      <c r="N4729" s="3">
        <f t="shared" si="373"/>
        <v>2027</v>
      </c>
      <c r="O4729" s="3">
        <f t="shared" si="374"/>
        <v>3</v>
      </c>
      <c r="P4729" s="2" t="str">
        <f t="shared" si="376"/>
        <v>WD</v>
      </c>
    </row>
    <row r="4730" spans="12:16" x14ac:dyDescent="0.2">
      <c r="L4730" s="99">
        <f t="shared" si="377"/>
        <v>46519</v>
      </c>
      <c r="M4730" s="3">
        <f t="shared" si="375"/>
        <v>5</v>
      </c>
      <c r="N4730" s="3">
        <f t="shared" si="373"/>
        <v>2027</v>
      </c>
      <c r="O4730" s="3">
        <f t="shared" si="374"/>
        <v>4</v>
      </c>
      <c r="P4730" s="2" t="str">
        <f t="shared" si="376"/>
        <v>WD</v>
      </c>
    </row>
    <row r="4731" spans="12:16" x14ac:dyDescent="0.2">
      <c r="L4731" s="99">
        <f t="shared" si="377"/>
        <v>46520</v>
      </c>
      <c r="M4731" s="3">
        <f t="shared" si="375"/>
        <v>5</v>
      </c>
      <c r="N4731" s="3">
        <f t="shared" si="373"/>
        <v>2027</v>
      </c>
      <c r="O4731" s="3">
        <f t="shared" si="374"/>
        <v>5</v>
      </c>
      <c r="P4731" s="2" t="str">
        <f t="shared" si="376"/>
        <v>WD</v>
      </c>
    </row>
    <row r="4732" spans="12:16" x14ac:dyDescent="0.2">
      <c r="L4732" s="99">
        <f t="shared" si="377"/>
        <v>46521</v>
      </c>
      <c r="M4732" s="3">
        <f t="shared" si="375"/>
        <v>5</v>
      </c>
      <c r="N4732" s="3">
        <f t="shared" si="373"/>
        <v>2027</v>
      </c>
      <c r="O4732" s="3">
        <f t="shared" si="374"/>
        <v>6</v>
      </c>
      <c r="P4732" s="2" t="str">
        <f t="shared" si="376"/>
        <v>WD</v>
      </c>
    </row>
    <row r="4733" spans="12:16" x14ac:dyDescent="0.2">
      <c r="L4733" s="99">
        <f t="shared" si="377"/>
        <v>46522</v>
      </c>
      <c r="M4733" s="3">
        <f t="shared" si="375"/>
        <v>5</v>
      </c>
      <c r="N4733" s="3">
        <f t="shared" si="373"/>
        <v>2027</v>
      </c>
      <c r="O4733" s="3">
        <f t="shared" si="374"/>
        <v>7</v>
      </c>
      <c r="P4733" s="2" t="str">
        <f t="shared" si="376"/>
        <v>WE</v>
      </c>
    </row>
    <row r="4734" spans="12:16" x14ac:dyDescent="0.2">
      <c r="L4734" s="99">
        <f t="shared" si="377"/>
        <v>46523</v>
      </c>
      <c r="M4734" s="3">
        <f t="shared" si="375"/>
        <v>5</v>
      </c>
      <c r="N4734" s="3">
        <f t="shared" si="373"/>
        <v>2027</v>
      </c>
      <c r="O4734" s="3">
        <f t="shared" si="374"/>
        <v>1</v>
      </c>
      <c r="P4734" s="2" t="str">
        <f t="shared" si="376"/>
        <v>WE</v>
      </c>
    </row>
    <row r="4735" spans="12:16" x14ac:dyDescent="0.2">
      <c r="L4735" s="99">
        <f t="shared" si="377"/>
        <v>46524</v>
      </c>
      <c r="M4735" s="3">
        <f t="shared" si="375"/>
        <v>5</v>
      </c>
      <c r="N4735" s="3">
        <f t="shared" ref="N4735:N4798" si="378">YEAR(L4735)</f>
        <v>2027</v>
      </c>
      <c r="O4735" s="3">
        <f t="shared" ref="O4735:O4798" si="379">WEEKDAY(L4735)</f>
        <v>2</v>
      </c>
      <c r="P4735" s="2" t="str">
        <f t="shared" si="376"/>
        <v>WD</v>
      </c>
    </row>
    <row r="4736" spans="12:16" x14ac:dyDescent="0.2">
      <c r="L4736" s="99">
        <f t="shared" si="377"/>
        <v>46525</v>
      </c>
      <c r="M4736" s="3">
        <f t="shared" si="375"/>
        <v>5</v>
      </c>
      <c r="N4736" s="3">
        <f t="shared" si="378"/>
        <v>2027</v>
      </c>
      <c r="O4736" s="3">
        <f t="shared" si="379"/>
        <v>3</v>
      </c>
      <c r="P4736" s="2" t="str">
        <f t="shared" si="376"/>
        <v>WD</v>
      </c>
    </row>
    <row r="4737" spans="12:16" x14ac:dyDescent="0.2">
      <c r="L4737" s="99">
        <f t="shared" si="377"/>
        <v>46526</v>
      </c>
      <c r="M4737" s="3">
        <f t="shared" si="375"/>
        <v>5</v>
      </c>
      <c r="N4737" s="3">
        <f t="shared" si="378"/>
        <v>2027</v>
      </c>
      <c r="O4737" s="3">
        <f t="shared" si="379"/>
        <v>4</v>
      </c>
      <c r="P4737" s="2" t="str">
        <f t="shared" si="376"/>
        <v>WD</v>
      </c>
    </row>
    <row r="4738" spans="12:16" x14ac:dyDescent="0.2">
      <c r="L4738" s="99">
        <f t="shared" si="377"/>
        <v>46527</v>
      </c>
      <c r="M4738" s="3">
        <f t="shared" si="375"/>
        <v>5</v>
      </c>
      <c r="N4738" s="3">
        <f t="shared" si="378"/>
        <v>2027</v>
      </c>
      <c r="O4738" s="3">
        <f t="shared" si="379"/>
        <v>5</v>
      </c>
      <c r="P4738" s="2" t="str">
        <f t="shared" si="376"/>
        <v>WD</v>
      </c>
    </row>
    <row r="4739" spans="12:16" x14ac:dyDescent="0.2">
      <c r="L4739" s="99">
        <f t="shared" si="377"/>
        <v>46528</v>
      </c>
      <c r="M4739" s="3">
        <f t="shared" ref="M4739:M4802" si="380">MONTH(L4739)</f>
        <v>5</v>
      </c>
      <c r="N4739" s="3">
        <f t="shared" si="378"/>
        <v>2027</v>
      </c>
      <c r="O4739" s="3">
        <f t="shared" si="379"/>
        <v>6</v>
      </c>
      <c r="P4739" s="2" t="str">
        <f t="shared" ref="P4739:P4802" si="381">IF(O4739=1,"WE",IF(O4739=7,"WE","WD"))</f>
        <v>WD</v>
      </c>
    </row>
    <row r="4740" spans="12:16" x14ac:dyDescent="0.2">
      <c r="L4740" s="99">
        <f t="shared" si="377"/>
        <v>46529</v>
      </c>
      <c r="M4740" s="3">
        <f t="shared" si="380"/>
        <v>5</v>
      </c>
      <c r="N4740" s="3">
        <f t="shared" si="378"/>
        <v>2027</v>
      </c>
      <c r="O4740" s="3">
        <f t="shared" si="379"/>
        <v>7</v>
      </c>
      <c r="P4740" s="2" t="str">
        <f t="shared" si="381"/>
        <v>WE</v>
      </c>
    </row>
    <row r="4741" spans="12:16" x14ac:dyDescent="0.2">
      <c r="L4741" s="99">
        <f t="shared" si="377"/>
        <v>46530</v>
      </c>
      <c r="M4741" s="3">
        <f t="shared" si="380"/>
        <v>5</v>
      </c>
      <c r="N4741" s="3">
        <f t="shared" si="378"/>
        <v>2027</v>
      </c>
      <c r="O4741" s="3">
        <f t="shared" si="379"/>
        <v>1</v>
      </c>
      <c r="P4741" s="2" t="str">
        <f t="shared" si="381"/>
        <v>WE</v>
      </c>
    </row>
    <row r="4742" spans="12:16" x14ac:dyDescent="0.2">
      <c r="L4742" s="99">
        <f t="shared" si="377"/>
        <v>46531</v>
      </c>
      <c r="M4742" s="3">
        <f t="shared" si="380"/>
        <v>5</v>
      </c>
      <c r="N4742" s="3">
        <f t="shared" si="378"/>
        <v>2027</v>
      </c>
      <c r="O4742" s="3">
        <f t="shared" si="379"/>
        <v>2</v>
      </c>
      <c r="P4742" s="2" t="str">
        <f t="shared" si="381"/>
        <v>WD</v>
      </c>
    </row>
    <row r="4743" spans="12:16" x14ac:dyDescent="0.2">
      <c r="L4743" s="99">
        <f t="shared" si="377"/>
        <v>46532</v>
      </c>
      <c r="M4743" s="3">
        <f t="shared" si="380"/>
        <v>5</v>
      </c>
      <c r="N4743" s="3">
        <f t="shared" si="378"/>
        <v>2027</v>
      </c>
      <c r="O4743" s="3">
        <f t="shared" si="379"/>
        <v>3</v>
      </c>
      <c r="P4743" s="2" t="str">
        <f t="shared" si="381"/>
        <v>WD</v>
      </c>
    </row>
    <row r="4744" spans="12:16" x14ac:dyDescent="0.2">
      <c r="L4744" s="99">
        <f t="shared" si="377"/>
        <v>46533</v>
      </c>
      <c r="M4744" s="3">
        <f t="shared" si="380"/>
        <v>5</v>
      </c>
      <c r="N4744" s="3">
        <f t="shared" si="378"/>
        <v>2027</v>
      </c>
      <c r="O4744" s="3">
        <f t="shared" si="379"/>
        <v>4</v>
      </c>
      <c r="P4744" s="2" t="str">
        <f t="shared" si="381"/>
        <v>WD</v>
      </c>
    </row>
    <row r="4745" spans="12:16" x14ac:dyDescent="0.2">
      <c r="L4745" s="99">
        <f t="shared" si="377"/>
        <v>46534</v>
      </c>
      <c r="M4745" s="3">
        <f t="shared" si="380"/>
        <v>5</v>
      </c>
      <c r="N4745" s="3">
        <f t="shared" si="378"/>
        <v>2027</v>
      </c>
      <c r="O4745" s="3">
        <f t="shared" si="379"/>
        <v>5</v>
      </c>
      <c r="P4745" s="2" t="str">
        <f t="shared" si="381"/>
        <v>WD</v>
      </c>
    </row>
    <row r="4746" spans="12:16" x14ac:dyDescent="0.2">
      <c r="L4746" s="99">
        <f t="shared" si="377"/>
        <v>46535</v>
      </c>
      <c r="M4746" s="3">
        <f t="shared" si="380"/>
        <v>5</v>
      </c>
      <c r="N4746" s="3">
        <f t="shared" si="378"/>
        <v>2027</v>
      </c>
      <c r="O4746" s="3">
        <f t="shared" si="379"/>
        <v>6</v>
      </c>
      <c r="P4746" s="2" t="str">
        <f t="shared" si="381"/>
        <v>WD</v>
      </c>
    </row>
    <row r="4747" spans="12:16" x14ac:dyDescent="0.2">
      <c r="L4747" s="99">
        <f t="shared" si="377"/>
        <v>46536</v>
      </c>
      <c r="M4747" s="3">
        <f t="shared" si="380"/>
        <v>5</v>
      </c>
      <c r="N4747" s="3">
        <f t="shared" si="378"/>
        <v>2027</v>
      </c>
      <c r="O4747" s="3">
        <f t="shared" si="379"/>
        <v>7</v>
      </c>
      <c r="P4747" s="2" t="str">
        <f t="shared" si="381"/>
        <v>WE</v>
      </c>
    </row>
    <row r="4748" spans="12:16" x14ac:dyDescent="0.2">
      <c r="L4748" s="99">
        <f t="shared" si="377"/>
        <v>46537</v>
      </c>
      <c r="M4748" s="3">
        <f t="shared" si="380"/>
        <v>5</v>
      </c>
      <c r="N4748" s="3">
        <f t="shared" si="378"/>
        <v>2027</v>
      </c>
      <c r="O4748" s="3">
        <f t="shared" si="379"/>
        <v>1</v>
      </c>
      <c r="P4748" s="2" t="str">
        <f t="shared" si="381"/>
        <v>WE</v>
      </c>
    </row>
    <row r="4749" spans="12:16" x14ac:dyDescent="0.2">
      <c r="L4749" s="99">
        <f t="shared" si="377"/>
        <v>46538</v>
      </c>
      <c r="M4749" s="3">
        <f t="shared" si="380"/>
        <v>5</v>
      </c>
      <c r="N4749" s="3">
        <f t="shared" si="378"/>
        <v>2027</v>
      </c>
      <c r="O4749" s="3">
        <f t="shared" si="379"/>
        <v>2</v>
      </c>
      <c r="P4749" s="2" t="str">
        <f t="shared" si="381"/>
        <v>WD</v>
      </c>
    </row>
    <row r="4750" spans="12:16" x14ac:dyDescent="0.2">
      <c r="L4750" s="99">
        <f t="shared" si="377"/>
        <v>46539</v>
      </c>
      <c r="M4750" s="3">
        <f t="shared" si="380"/>
        <v>6</v>
      </c>
      <c r="N4750" s="3">
        <f t="shared" si="378"/>
        <v>2027</v>
      </c>
      <c r="O4750" s="3">
        <f t="shared" si="379"/>
        <v>3</v>
      </c>
      <c r="P4750" s="2" t="str">
        <f t="shared" si="381"/>
        <v>WD</v>
      </c>
    </row>
    <row r="4751" spans="12:16" x14ac:dyDescent="0.2">
      <c r="L4751" s="99">
        <f t="shared" si="377"/>
        <v>46540</v>
      </c>
      <c r="M4751" s="3">
        <f t="shared" si="380"/>
        <v>6</v>
      </c>
      <c r="N4751" s="3">
        <f t="shared" si="378"/>
        <v>2027</v>
      </c>
      <c r="O4751" s="3">
        <f t="shared" si="379"/>
        <v>4</v>
      </c>
      <c r="P4751" s="2" t="str">
        <f t="shared" si="381"/>
        <v>WD</v>
      </c>
    </row>
    <row r="4752" spans="12:16" x14ac:dyDescent="0.2">
      <c r="L4752" s="99">
        <f t="shared" si="377"/>
        <v>46541</v>
      </c>
      <c r="M4752" s="3">
        <f t="shared" si="380"/>
        <v>6</v>
      </c>
      <c r="N4752" s="3">
        <f t="shared" si="378"/>
        <v>2027</v>
      </c>
      <c r="O4752" s="3">
        <f t="shared" si="379"/>
        <v>5</v>
      </c>
      <c r="P4752" s="2" t="str">
        <f t="shared" si="381"/>
        <v>WD</v>
      </c>
    </row>
    <row r="4753" spans="12:16" x14ac:dyDescent="0.2">
      <c r="L4753" s="99">
        <f t="shared" si="377"/>
        <v>46542</v>
      </c>
      <c r="M4753" s="3">
        <f t="shared" si="380"/>
        <v>6</v>
      </c>
      <c r="N4753" s="3">
        <f t="shared" si="378"/>
        <v>2027</v>
      </c>
      <c r="O4753" s="3">
        <f t="shared" si="379"/>
        <v>6</v>
      </c>
      <c r="P4753" s="2" t="str">
        <f t="shared" si="381"/>
        <v>WD</v>
      </c>
    </row>
    <row r="4754" spans="12:16" x14ac:dyDescent="0.2">
      <c r="L4754" s="99">
        <f t="shared" si="377"/>
        <v>46543</v>
      </c>
      <c r="M4754" s="3">
        <f t="shared" si="380"/>
        <v>6</v>
      </c>
      <c r="N4754" s="3">
        <f t="shared" si="378"/>
        <v>2027</v>
      </c>
      <c r="O4754" s="3">
        <f t="shared" si="379"/>
        <v>7</v>
      </c>
      <c r="P4754" s="2" t="str">
        <f t="shared" si="381"/>
        <v>WE</v>
      </c>
    </row>
    <row r="4755" spans="12:16" x14ac:dyDescent="0.2">
      <c r="L4755" s="99">
        <f t="shared" si="377"/>
        <v>46544</v>
      </c>
      <c r="M4755" s="3">
        <f t="shared" si="380"/>
        <v>6</v>
      </c>
      <c r="N4755" s="3">
        <f t="shared" si="378"/>
        <v>2027</v>
      </c>
      <c r="O4755" s="3">
        <f t="shared" si="379"/>
        <v>1</v>
      </c>
      <c r="P4755" s="2" t="str">
        <f t="shared" si="381"/>
        <v>WE</v>
      </c>
    </row>
    <row r="4756" spans="12:16" x14ac:dyDescent="0.2">
      <c r="L4756" s="99">
        <f t="shared" si="377"/>
        <v>46545</v>
      </c>
      <c r="M4756" s="3">
        <f t="shared" si="380"/>
        <v>6</v>
      </c>
      <c r="N4756" s="3">
        <f t="shared" si="378"/>
        <v>2027</v>
      </c>
      <c r="O4756" s="3">
        <f t="shared" si="379"/>
        <v>2</v>
      </c>
      <c r="P4756" s="2" t="str">
        <f t="shared" si="381"/>
        <v>WD</v>
      </c>
    </row>
    <row r="4757" spans="12:16" x14ac:dyDescent="0.2">
      <c r="L4757" s="99">
        <f t="shared" si="377"/>
        <v>46546</v>
      </c>
      <c r="M4757" s="3">
        <f t="shared" si="380"/>
        <v>6</v>
      </c>
      <c r="N4757" s="3">
        <f t="shared" si="378"/>
        <v>2027</v>
      </c>
      <c r="O4757" s="3">
        <f t="shared" si="379"/>
        <v>3</v>
      </c>
      <c r="P4757" s="2" t="str">
        <f t="shared" si="381"/>
        <v>WD</v>
      </c>
    </row>
    <row r="4758" spans="12:16" x14ac:dyDescent="0.2">
      <c r="L4758" s="99">
        <f t="shared" si="377"/>
        <v>46547</v>
      </c>
      <c r="M4758" s="3">
        <f t="shared" si="380"/>
        <v>6</v>
      </c>
      <c r="N4758" s="3">
        <f t="shared" si="378"/>
        <v>2027</v>
      </c>
      <c r="O4758" s="3">
        <f t="shared" si="379"/>
        <v>4</v>
      </c>
      <c r="P4758" s="2" t="str">
        <f t="shared" si="381"/>
        <v>WD</v>
      </c>
    </row>
    <row r="4759" spans="12:16" x14ac:dyDescent="0.2">
      <c r="L4759" s="99">
        <f t="shared" si="377"/>
        <v>46548</v>
      </c>
      <c r="M4759" s="3">
        <f t="shared" si="380"/>
        <v>6</v>
      </c>
      <c r="N4759" s="3">
        <f t="shared" si="378"/>
        <v>2027</v>
      </c>
      <c r="O4759" s="3">
        <f t="shared" si="379"/>
        <v>5</v>
      </c>
      <c r="P4759" s="2" t="str">
        <f t="shared" si="381"/>
        <v>WD</v>
      </c>
    </row>
    <row r="4760" spans="12:16" x14ac:dyDescent="0.2">
      <c r="L4760" s="99">
        <f t="shared" si="377"/>
        <v>46549</v>
      </c>
      <c r="M4760" s="3">
        <f t="shared" si="380"/>
        <v>6</v>
      </c>
      <c r="N4760" s="3">
        <f t="shared" si="378"/>
        <v>2027</v>
      </c>
      <c r="O4760" s="3">
        <f t="shared" si="379"/>
        <v>6</v>
      </c>
      <c r="P4760" s="2" t="str">
        <f t="shared" si="381"/>
        <v>WD</v>
      </c>
    </row>
    <row r="4761" spans="12:16" x14ac:dyDescent="0.2">
      <c r="L4761" s="99">
        <f t="shared" si="377"/>
        <v>46550</v>
      </c>
      <c r="M4761" s="3">
        <f t="shared" si="380"/>
        <v>6</v>
      </c>
      <c r="N4761" s="3">
        <f t="shared" si="378"/>
        <v>2027</v>
      </c>
      <c r="O4761" s="3">
        <f t="shared" si="379"/>
        <v>7</v>
      </c>
      <c r="P4761" s="2" t="str">
        <f t="shared" si="381"/>
        <v>WE</v>
      </c>
    </row>
    <row r="4762" spans="12:16" x14ac:dyDescent="0.2">
      <c r="L4762" s="99">
        <f t="shared" si="377"/>
        <v>46551</v>
      </c>
      <c r="M4762" s="3">
        <f t="shared" si="380"/>
        <v>6</v>
      </c>
      <c r="N4762" s="3">
        <f t="shared" si="378"/>
        <v>2027</v>
      </c>
      <c r="O4762" s="3">
        <f t="shared" si="379"/>
        <v>1</v>
      </c>
      <c r="P4762" s="2" t="str">
        <f t="shared" si="381"/>
        <v>WE</v>
      </c>
    </row>
    <row r="4763" spans="12:16" x14ac:dyDescent="0.2">
      <c r="L4763" s="99">
        <f t="shared" si="377"/>
        <v>46552</v>
      </c>
      <c r="M4763" s="3">
        <f t="shared" si="380"/>
        <v>6</v>
      </c>
      <c r="N4763" s="3">
        <f t="shared" si="378"/>
        <v>2027</v>
      </c>
      <c r="O4763" s="3">
        <f t="shared" si="379"/>
        <v>2</v>
      </c>
      <c r="P4763" s="2" t="str">
        <f t="shared" si="381"/>
        <v>WD</v>
      </c>
    </row>
    <row r="4764" spans="12:16" x14ac:dyDescent="0.2">
      <c r="L4764" s="99">
        <f t="shared" si="377"/>
        <v>46553</v>
      </c>
      <c r="M4764" s="3">
        <f t="shared" si="380"/>
        <v>6</v>
      </c>
      <c r="N4764" s="3">
        <f t="shared" si="378"/>
        <v>2027</v>
      </c>
      <c r="O4764" s="3">
        <f t="shared" si="379"/>
        <v>3</v>
      </c>
      <c r="P4764" s="2" t="str">
        <f t="shared" si="381"/>
        <v>WD</v>
      </c>
    </row>
    <row r="4765" spans="12:16" x14ac:dyDescent="0.2">
      <c r="L4765" s="99">
        <f t="shared" si="377"/>
        <v>46554</v>
      </c>
      <c r="M4765" s="3">
        <f t="shared" si="380"/>
        <v>6</v>
      </c>
      <c r="N4765" s="3">
        <f t="shared" si="378"/>
        <v>2027</v>
      </c>
      <c r="O4765" s="3">
        <f t="shared" si="379"/>
        <v>4</v>
      </c>
      <c r="P4765" s="2" t="str">
        <f t="shared" si="381"/>
        <v>WD</v>
      </c>
    </row>
    <row r="4766" spans="12:16" x14ac:dyDescent="0.2">
      <c r="L4766" s="99">
        <f t="shared" si="377"/>
        <v>46555</v>
      </c>
      <c r="M4766" s="3">
        <f t="shared" si="380"/>
        <v>6</v>
      </c>
      <c r="N4766" s="3">
        <f t="shared" si="378"/>
        <v>2027</v>
      </c>
      <c r="O4766" s="3">
        <f t="shared" si="379"/>
        <v>5</v>
      </c>
      <c r="P4766" s="2" t="str">
        <f t="shared" si="381"/>
        <v>WD</v>
      </c>
    </row>
    <row r="4767" spans="12:16" x14ac:dyDescent="0.2">
      <c r="L4767" s="99">
        <f t="shared" si="377"/>
        <v>46556</v>
      </c>
      <c r="M4767" s="3">
        <f t="shared" si="380"/>
        <v>6</v>
      </c>
      <c r="N4767" s="3">
        <f t="shared" si="378"/>
        <v>2027</v>
      </c>
      <c r="O4767" s="3">
        <f t="shared" si="379"/>
        <v>6</v>
      </c>
      <c r="P4767" s="2" t="str">
        <f t="shared" si="381"/>
        <v>WD</v>
      </c>
    </row>
    <row r="4768" spans="12:16" x14ac:dyDescent="0.2">
      <c r="L4768" s="99">
        <f t="shared" si="377"/>
        <v>46557</v>
      </c>
      <c r="M4768" s="3">
        <f t="shared" si="380"/>
        <v>6</v>
      </c>
      <c r="N4768" s="3">
        <f t="shared" si="378"/>
        <v>2027</v>
      </c>
      <c r="O4768" s="3">
        <f t="shared" si="379"/>
        <v>7</v>
      </c>
      <c r="P4768" s="2" t="str">
        <f t="shared" si="381"/>
        <v>WE</v>
      </c>
    </row>
    <row r="4769" spans="12:16" x14ac:dyDescent="0.2">
      <c r="L4769" s="99">
        <f t="shared" si="377"/>
        <v>46558</v>
      </c>
      <c r="M4769" s="3">
        <f t="shared" si="380"/>
        <v>6</v>
      </c>
      <c r="N4769" s="3">
        <f t="shared" si="378"/>
        <v>2027</v>
      </c>
      <c r="O4769" s="3">
        <f t="shared" si="379"/>
        <v>1</v>
      </c>
      <c r="P4769" s="2" t="str">
        <f t="shared" si="381"/>
        <v>WE</v>
      </c>
    </row>
    <row r="4770" spans="12:16" x14ac:dyDescent="0.2">
      <c r="L4770" s="99">
        <f t="shared" si="377"/>
        <v>46559</v>
      </c>
      <c r="M4770" s="3">
        <f t="shared" si="380"/>
        <v>6</v>
      </c>
      <c r="N4770" s="3">
        <f t="shared" si="378"/>
        <v>2027</v>
      </c>
      <c r="O4770" s="3">
        <f t="shared" si="379"/>
        <v>2</v>
      </c>
      <c r="P4770" s="2" t="str">
        <f t="shared" si="381"/>
        <v>WD</v>
      </c>
    </row>
    <row r="4771" spans="12:16" x14ac:dyDescent="0.2">
      <c r="L4771" s="99">
        <f t="shared" si="377"/>
        <v>46560</v>
      </c>
      <c r="M4771" s="3">
        <f t="shared" si="380"/>
        <v>6</v>
      </c>
      <c r="N4771" s="3">
        <f t="shared" si="378"/>
        <v>2027</v>
      </c>
      <c r="O4771" s="3">
        <f t="shared" si="379"/>
        <v>3</v>
      </c>
      <c r="P4771" s="2" t="str">
        <f t="shared" si="381"/>
        <v>WD</v>
      </c>
    </row>
    <row r="4772" spans="12:16" x14ac:dyDescent="0.2">
      <c r="L4772" s="99">
        <f t="shared" si="377"/>
        <v>46561</v>
      </c>
      <c r="M4772" s="3">
        <f t="shared" si="380"/>
        <v>6</v>
      </c>
      <c r="N4772" s="3">
        <f t="shared" si="378"/>
        <v>2027</v>
      </c>
      <c r="O4772" s="3">
        <f t="shared" si="379"/>
        <v>4</v>
      </c>
      <c r="P4772" s="2" t="str">
        <f t="shared" si="381"/>
        <v>WD</v>
      </c>
    </row>
    <row r="4773" spans="12:16" x14ac:dyDescent="0.2">
      <c r="L4773" s="99">
        <f t="shared" si="377"/>
        <v>46562</v>
      </c>
      <c r="M4773" s="3">
        <f t="shared" si="380"/>
        <v>6</v>
      </c>
      <c r="N4773" s="3">
        <f t="shared" si="378"/>
        <v>2027</v>
      </c>
      <c r="O4773" s="3">
        <f t="shared" si="379"/>
        <v>5</v>
      </c>
      <c r="P4773" s="2" t="str">
        <f t="shared" si="381"/>
        <v>WD</v>
      </c>
    </row>
    <row r="4774" spans="12:16" x14ac:dyDescent="0.2">
      <c r="L4774" s="99">
        <f t="shared" si="377"/>
        <v>46563</v>
      </c>
      <c r="M4774" s="3">
        <f t="shared" si="380"/>
        <v>6</v>
      </c>
      <c r="N4774" s="3">
        <f t="shared" si="378"/>
        <v>2027</v>
      </c>
      <c r="O4774" s="3">
        <f t="shared" si="379"/>
        <v>6</v>
      </c>
      <c r="P4774" s="2" t="str">
        <f t="shared" si="381"/>
        <v>WD</v>
      </c>
    </row>
    <row r="4775" spans="12:16" x14ac:dyDescent="0.2">
      <c r="L4775" s="99">
        <f t="shared" si="377"/>
        <v>46564</v>
      </c>
      <c r="M4775" s="3">
        <f t="shared" si="380"/>
        <v>6</v>
      </c>
      <c r="N4775" s="3">
        <f t="shared" si="378"/>
        <v>2027</v>
      </c>
      <c r="O4775" s="3">
        <f t="shared" si="379"/>
        <v>7</v>
      </c>
      <c r="P4775" s="2" t="str">
        <f t="shared" si="381"/>
        <v>WE</v>
      </c>
    </row>
    <row r="4776" spans="12:16" x14ac:dyDescent="0.2">
      <c r="L4776" s="99">
        <f t="shared" si="377"/>
        <v>46565</v>
      </c>
      <c r="M4776" s="3">
        <f t="shared" si="380"/>
        <v>6</v>
      </c>
      <c r="N4776" s="3">
        <f t="shared" si="378"/>
        <v>2027</v>
      </c>
      <c r="O4776" s="3">
        <f t="shared" si="379"/>
        <v>1</v>
      </c>
      <c r="P4776" s="2" t="str">
        <f t="shared" si="381"/>
        <v>WE</v>
      </c>
    </row>
    <row r="4777" spans="12:16" x14ac:dyDescent="0.2">
      <c r="L4777" s="99">
        <f t="shared" si="377"/>
        <v>46566</v>
      </c>
      <c r="M4777" s="3">
        <f t="shared" si="380"/>
        <v>6</v>
      </c>
      <c r="N4777" s="3">
        <f t="shared" si="378"/>
        <v>2027</v>
      </c>
      <c r="O4777" s="3">
        <f t="shared" si="379"/>
        <v>2</v>
      </c>
      <c r="P4777" s="2" t="str">
        <f t="shared" si="381"/>
        <v>WD</v>
      </c>
    </row>
    <row r="4778" spans="12:16" x14ac:dyDescent="0.2">
      <c r="L4778" s="99">
        <f t="shared" si="377"/>
        <v>46567</v>
      </c>
      <c r="M4778" s="3">
        <f t="shared" si="380"/>
        <v>6</v>
      </c>
      <c r="N4778" s="3">
        <f t="shared" si="378"/>
        <v>2027</v>
      </c>
      <c r="O4778" s="3">
        <f t="shared" si="379"/>
        <v>3</v>
      </c>
      <c r="P4778" s="2" t="str">
        <f t="shared" si="381"/>
        <v>WD</v>
      </c>
    </row>
    <row r="4779" spans="12:16" x14ac:dyDescent="0.2">
      <c r="L4779" s="99">
        <f t="shared" si="377"/>
        <v>46568</v>
      </c>
      <c r="M4779" s="3">
        <f t="shared" si="380"/>
        <v>6</v>
      </c>
      <c r="N4779" s="3">
        <f t="shared" si="378"/>
        <v>2027</v>
      </c>
      <c r="O4779" s="3">
        <f t="shared" si="379"/>
        <v>4</v>
      </c>
      <c r="P4779" s="2" t="str">
        <f t="shared" si="381"/>
        <v>WD</v>
      </c>
    </row>
    <row r="4780" spans="12:16" x14ac:dyDescent="0.2">
      <c r="L4780" s="99">
        <f t="shared" si="377"/>
        <v>46569</v>
      </c>
      <c r="M4780" s="3">
        <f t="shared" si="380"/>
        <v>7</v>
      </c>
      <c r="N4780" s="3">
        <f t="shared" si="378"/>
        <v>2027</v>
      </c>
      <c r="O4780" s="3">
        <f t="shared" si="379"/>
        <v>5</v>
      </c>
      <c r="P4780" s="2" t="str">
        <f t="shared" si="381"/>
        <v>WD</v>
      </c>
    </row>
    <row r="4781" spans="12:16" x14ac:dyDescent="0.2">
      <c r="L4781" s="99">
        <f t="shared" si="377"/>
        <v>46570</v>
      </c>
      <c r="M4781" s="3">
        <f t="shared" si="380"/>
        <v>7</v>
      </c>
      <c r="N4781" s="3">
        <f t="shared" si="378"/>
        <v>2027</v>
      </c>
      <c r="O4781" s="3">
        <f t="shared" si="379"/>
        <v>6</v>
      </c>
      <c r="P4781" s="2" t="str">
        <f t="shared" si="381"/>
        <v>WD</v>
      </c>
    </row>
    <row r="4782" spans="12:16" x14ac:dyDescent="0.2">
      <c r="L4782" s="99">
        <f t="shared" si="377"/>
        <v>46571</v>
      </c>
      <c r="M4782" s="3">
        <f t="shared" si="380"/>
        <v>7</v>
      </c>
      <c r="N4782" s="3">
        <f t="shared" si="378"/>
        <v>2027</v>
      </c>
      <c r="O4782" s="3">
        <f t="shared" si="379"/>
        <v>7</v>
      </c>
      <c r="P4782" s="2" t="str">
        <f t="shared" si="381"/>
        <v>WE</v>
      </c>
    </row>
    <row r="4783" spans="12:16" x14ac:dyDescent="0.2">
      <c r="L4783" s="99">
        <f t="shared" si="377"/>
        <v>46572</v>
      </c>
      <c r="M4783" s="3">
        <f t="shared" si="380"/>
        <v>7</v>
      </c>
      <c r="N4783" s="3">
        <f t="shared" si="378"/>
        <v>2027</v>
      </c>
      <c r="O4783" s="3">
        <f t="shared" si="379"/>
        <v>1</v>
      </c>
      <c r="P4783" s="2" t="str">
        <f t="shared" si="381"/>
        <v>WE</v>
      </c>
    </row>
    <row r="4784" spans="12:16" x14ac:dyDescent="0.2">
      <c r="L4784" s="99">
        <f t="shared" si="377"/>
        <v>46573</v>
      </c>
      <c r="M4784" s="3">
        <f t="shared" si="380"/>
        <v>7</v>
      </c>
      <c r="N4784" s="3">
        <f t="shared" si="378"/>
        <v>2027</v>
      </c>
      <c r="O4784" s="3">
        <f t="shared" si="379"/>
        <v>2</v>
      </c>
      <c r="P4784" s="2" t="str">
        <f t="shared" si="381"/>
        <v>WD</v>
      </c>
    </row>
    <row r="4785" spans="12:16" x14ac:dyDescent="0.2">
      <c r="L4785" s="99">
        <f t="shared" si="377"/>
        <v>46574</v>
      </c>
      <c r="M4785" s="3">
        <f t="shared" si="380"/>
        <v>7</v>
      </c>
      <c r="N4785" s="3">
        <f t="shared" si="378"/>
        <v>2027</v>
      </c>
      <c r="O4785" s="3">
        <f t="shared" si="379"/>
        <v>3</v>
      </c>
      <c r="P4785" s="2" t="str">
        <f t="shared" si="381"/>
        <v>WD</v>
      </c>
    </row>
    <row r="4786" spans="12:16" x14ac:dyDescent="0.2">
      <c r="L4786" s="99">
        <f t="shared" si="377"/>
        <v>46575</v>
      </c>
      <c r="M4786" s="3">
        <f t="shared" si="380"/>
        <v>7</v>
      </c>
      <c r="N4786" s="3">
        <f t="shared" si="378"/>
        <v>2027</v>
      </c>
      <c r="O4786" s="3">
        <f t="shared" si="379"/>
        <v>4</v>
      </c>
      <c r="P4786" s="2" t="str">
        <f t="shared" si="381"/>
        <v>WD</v>
      </c>
    </row>
    <row r="4787" spans="12:16" x14ac:dyDescent="0.2">
      <c r="L4787" s="99">
        <f t="shared" si="377"/>
        <v>46576</v>
      </c>
      <c r="M4787" s="3">
        <f t="shared" si="380"/>
        <v>7</v>
      </c>
      <c r="N4787" s="3">
        <f t="shared" si="378"/>
        <v>2027</v>
      </c>
      <c r="O4787" s="3">
        <f t="shared" si="379"/>
        <v>5</v>
      </c>
      <c r="P4787" s="2" t="str">
        <f t="shared" si="381"/>
        <v>WD</v>
      </c>
    </row>
    <row r="4788" spans="12:16" x14ac:dyDescent="0.2">
      <c r="L4788" s="99">
        <f t="shared" ref="L4788:L4851" si="382">+L4787+1</f>
        <v>46577</v>
      </c>
      <c r="M4788" s="3">
        <f t="shared" si="380"/>
        <v>7</v>
      </c>
      <c r="N4788" s="3">
        <f t="shared" si="378"/>
        <v>2027</v>
      </c>
      <c r="O4788" s="3">
        <f t="shared" si="379"/>
        <v>6</v>
      </c>
      <c r="P4788" s="2" t="str">
        <f t="shared" si="381"/>
        <v>WD</v>
      </c>
    </row>
    <row r="4789" spans="12:16" x14ac:dyDescent="0.2">
      <c r="L4789" s="99">
        <f t="shared" si="382"/>
        <v>46578</v>
      </c>
      <c r="M4789" s="3">
        <f t="shared" si="380"/>
        <v>7</v>
      </c>
      <c r="N4789" s="3">
        <f t="shared" si="378"/>
        <v>2027</v>
      </c>
      <c r="O4789" s="3">
        <f t="shared" si="379"/>
        <v>7</v>
      </c>
      <c r="P4789" s="2" t="str">
        <f t="shared" si="381"/>
        <v>WE</v>
      </c>
    </row>
    <row r="4790" spans="12:16" x14ac:dyDescent="0.2">
      <c r="L4790" s="99">
        <f t="shared" si="382"/>
        <v>46579</v>
      </c>
      <c r="M4790" s="3">
        <f t="shared" si="380"/>
        <v>7</v>
      </c>
      <c r="N4790" s="3">
        <f t="shared" si="378"/>
        <v>2027</v>
      </c>
      <c r="O4790" s="3">
        <f t="shared" si="379"/>
        <v>1</v>
      </c>
      <c r="P4790" s="2" t="str">
        <f t="shared" si="381"/>
        <v>WE</v>
      </c>
    </row>
    <row r="4791" spans="12:16" x14ac:dyDescent="0.2">
      <c r="L4791" s="99">
        <f t="shared" si="382"/>
        <v>46580</v>
      </c>
      <c r="M4791" s="3">
        <f t="shared" si="380"/>
        <v>7</v>
      </c>
      <c r="N4791" s="3">
        <f t="shared" si="378"/>
        <v>2027</v>
      </c>
      <c r="O4791" s="3">
        <f t="shared" si="379"/>
        <v>2</v>
      </c>
      <c r="P4791" s="2" t="str">
        <f t="shared" si="381"/>
        <v>WD</v>
      </c>
    </row>
    <row r="4792" spans="12:16" x14ac:dyDescent="0.2">
      <c r="L4792" s="99">
        <f t="shared" si="382"/>
        <v>46581</v>
      </c>
      <c r="M4792" s="3">
        <f t="shared" si="380"/>
        <v>7</v>
      </c>
      <c r="N4792" s="3">
        <f t="shared" si="378"/>
        <v>2027</v>
      </c>
      <c r="O4792" s="3">
        <f t="shared" si="379"/>
        <v>3</v>
      </c>
      <c r="P4792" s="2" t="str">
        <f t="shared" si="381"/>
        <v>WD</v>
      </c>
    </row>
    <row r="4793" spans="12:16" x14ac:dyDescent="0.2">
      <c r="L4793" s="99">
        <f t="shared" si="382"/>
        <v>46582</v>
      </c>
      <c r="M4793" s="3">
        <f t="shared" si="380"/>
        <v>7</v>
      </c>
      <c r="N4793" s="3">
        <f t="shared" si="378"/>
        <v>2027</v>
      </c>
      <c r="O4793" s="3">
        <f t="shared" si="379"/>
        <v>4</v>
      </c>
      <c r="P4793" s="2" t="str">
        <f t="shared" si="381"/>
        <v>WD</v>
      </c>
    </row>
    <row r="4794" spans="12:16" x14ac:dyDescent="0.2">
      <c r="L4794" s="99">
        <f t="shared" si="382"/>
        <v>46583</v>
      </c>
      <c r="M4794" s="3">
        <f t="shared" si="380"/>
        <v>7</v>
      </c>
      <c r="N4794" s="3">
        <f t="shared" si="378"/>
        <v>2027</v>
      </c>
      <c r="O4794" s="3">
        <f t="shared" si="379"/>
        <v>5</v>
      </c>
      <c r="P4794" s="2" t="str">
        <f t="shared" si="381"/>
        <v>WD</v>
      </c>
    </row>
    <row r="4795" spans="12:16" x14ac:dyDescent="0.2">
      <c r="L4795" s="99">
        <f t="shared" si="382"/>
        <v>46584</v>
      </c>
      <c r="M4795" s="3">
        <f t="shared" si="380"/>
        <v>7</v>
      </c>
      <c r="N4795" s="3">
        <f t="shared" si="378"/>
        <v>2027</v>
      </c>
      <c r="O4795" s="3">
        <f t="shared" si="379"/>
        <v>6</v>
      </c>
      <c r="P4795" s="2" t="str">
        <f t="shared" si="381"/>
        <v>WD</v>
      </c>
    </row>
    <row r="4796" spans="12:16" x14ac:dyDescent="0.2">
      <c r="L4796" s="99">
        <f t="shared" si="382"/>
        <v>46585</v>
      </c>
      <c r="M4796" s="3">
        <f t="shared" si="380"/>
        <v>7</v>
      </c>
      <c r="N4796" s="3">
        <f t="shared" si="378"/>
        <v>2027</v>
      </c>
      <c r="O4796" s="3">
        <f t="shared" si="379"/>
        <v>7</v>
      </c>
      <c r="P4796" s="2" t="str">
        <f t="shared" si="381"/>
        <v>WE</v>
      </c>
    </row>
    <row r="4797" spans="12:16" x14ac:dyDescent="0.2">
      <c r="L4797" s="99">
        <f t="shared" si="382"/>
        <v>46586</v>
      </c>
      <c r="M4797" s="3">
        <f t="shared" si="380"/>
        <v>7</v>
      </c>
      <c r="N4797" s="3">
        <f t="shared" si="378"/>
        <v>2027</v>
      </c>
      <c r="O4797" s="3">
        <f t="shared" si="379"/>
        <v>1</v>
      </c>
      <c r="P4797" s="2" t="str">
        <f t="shared" si="381"/>
        <v>WE</v>
      </c>
    </row>
    <row r="4798" spans="12:16" x14ac:dyDescent="0.2">
      <c r="L4798" s="99">
        <f t="shared" si="382"/>
        <v>46587</v>
      </c>
      <c r="M4798" s="3">
        <f t="shared" si="380"/>
        <v>7</v>
      </c>
      <c r="N4798" s="3">
        <f t="shared" si="378"/>
        <v>2027</v>
      </c>
      <c r="O4798" s="3">
        <f t="shared" si="379"/>
        <v>2</v>
      </c>
      <c r="P4798" s="2" t="str">
        <f t="shared" si="381"/>
        <v>WD</v>
      </c>
    </row>
    <row r="4799" spans="12:16" x14ac:dyDescent="0.2">
      <c r="L4799" s="99">
        <f t="shared" si="382"/>
        <v>46588</v>
      </c>
      <c r="M4799" s="3">
        <f t="shared" si="380"/>
        <v>7</v>
      </c>
      <c r="N4799" s="3">
        <f t="shared" ref="N4799:N4862" si="383">YEAR(L4799)</f>
        <v>2027</v>
      </c>
      <c r="O4799" s="3">
        <f t="shared" ref="O4799:O4862" si="384">WEEKDAY(L4799)</f>
        <v>3</v>
      </c>
      <c r="P4799" s="2" t="str">
        <f t="shared" si="381"/>
        <v>WD</v>
      </c>
    </row>
    <row r="4800" spans="12:16" x14ac:dyDescent="0.2">
      <c r="L4800" s="99">
        <f t="shared" si="382"/>
        <v>46589</v>
      </c>
      <c r="M4800" s="3">
        <f t="shared" si="380"/>
        <v>7</v>
      </c>
      <c r="N4800" s="3">
        <f t="shared" si="383"/>
        <v>2027</v>
      </c>
      <c r="O4800" s="3">
        <f t="shared" si="384"/>
        <v>4</v>
      </c>
      <c r="P4800" s="2" t="str">
        <f t="shared" si="381"/>
        <v>WD</v>
      </c>
    </row>
    <row r="4801" spans="12:16" x14ac:dyDescent="0.2">
      <c r="L4801" s="99">
        <f t="shared" si="382"/>
        <v>46590</v>
      </c>
      <c r="M4801" s="3">
        <f t="shared" si="380"/>
        <v>7</v>
      </c>
      <c r="N4801" s="3">
        <f t="shared" si="383"/>
        <v>2027</v>
      </c>
      <c r="O4801" s="3">
        <f t="shared" si="384"/>
        <v>5</v>
      </c>
      <c r="P4801" s="2" t="str">
        <f t="shared" si="381"/>
        <v>WD</v>
      </c>
    </row>
    <row r="4802" spans="12:16" x14ac:dyDescent="0.2">
      <c r="L4802" s="99">
        <f t="shared" si="382"/>
        <v>46591</v>
      </c>
      <c r="M4802" s="3">
        <f t="shared" si="380"/>
        <v>7</v>
      </c>
      <c r="N4802" s="3">
        <f t="shared" si="383"/>
        <v>2027</v>
      </c>
      <c r="O4802" s="3">
        <f t="shared" si="384"/>
        <v>6</v>
      </c>
      <c r="P4802" s="2" t="str">
        <f t="shared" si="381"/>
        <v>WD</v>
      </c>
    </row>
    <row r="4803" spans="12:16" x14ac:dyDescent="0.2">
      <c r="L4803" s="99">
        <f t="shared" si="382"/>
        <v>46592</v>
      </c>
      <c r="M4803" s="3">
        <f t="shared" ref="M4803:M4866" si="385">MONTH(L4803)</f>
        <v>7</v>
      </c>
      <c r="N4803" s="3">
        <f t="shared" si="383"/>
        <v>2027</v>
      </c>
      <c r="O4803" s="3">
        <f t="shared" si="384"/>
        <v>7</v>
      </c>
      <c r="P4803" s="2" t="str">
        <f t="shared" ref="P4803:P4866" si="386">IF(O4803=1,"WE",IF(O4803=7,"WE","WD"))</f>
        <v>WE</v>
      </c>
    </row>
    <row r="4804" spans="12:16" x14ac:dyDescent="0.2">
      <c r="L4804" s="99">
        <f t="shared" si="382"/>
        <v>46593</v>
      </c>
      <c r="M4804" s="3">
        <f t="shared" si="385"/>
        <v>7</v>
      </c>
      <c r="N4804" s="3">
        <f t="shared" si="383"/>
        <v>2027</v>
      </c>
      <c r="O4804" s="3">
        <f t="shared" si="384"/>
        <v>1</v>
      </c>
      <c r="P4804" s="2" t="str">
        <f t="shared" si="386"/>
        <v>WE</v>
      </c>
    </row>
    <row r="4805" spans="12:16" x14ac:dyDescent="0.2">
      <c r="L4805" s="99">
        <f t="shared" si="382"/>
        <v>46594</v>
      </c>
      <c r="M4805" s="3">
        <f t="shared" si="385"/>
        <v>7</v>
      </c>
      <c r="N4805" s="3">
        <f t="shared" si="383"/>
        <v>2027</v>
      </c>
      <c r="O4805" s="3">
        <f t="shared" si="384"/>
        <v>2</v>
      </c>
      <c r="P4805" s="2" t="str">
        <f t="shared" si="386"/>
        <v>WD</v>
      </c>
    </row>
    <row r="4806" spans="12:16" x14ac:dyDescent="0.2">
      <c r="L4806" s="99">
        <f t="shared" si="382"/>
        <v>46595</v>
      </c>
      <c r="M4806" s="3">
        <f t="shared" si="385"/>
        <v>7</v>
      </c>
      <c r="N4806" s="3">
        <f t="shared" si="383"/>
        <v>2027</v>
      </c>
      <c r="O4806" s="3">
        <f t="shared" si="384"/>
        <v>3</v>
      </c>
      <c r="P4806" s="2" t="str">
        <f t="shared" si="386"/>
        <v>WD</v>
      </c>
    </row>
    <row r="4807" spans="12:16" x14ac:dyDescent="0.2">
      <c r="L4807" s="99">
        <f t="shared" si="382"/>
        <v>46596</v>
      </c>
      <c r="M4807" s="3">
        <f t="shared" si="385"/>
        <v>7</v>
      </c>
      <c r="N4807" s="3">
        <f t="shared" si="383"/>
        <v>2027</v>
      </c>
      <c r="O4807" s="3">
        <f t="shared" si="384"/>
        <v>4</v>
      </c>
      <c r="P4807" s="2" t="str">
        <f t="shared" si="386"/>
        <v>WD</v>
      </c>
    </row>
    <row r="4808" spans="12:16" x14ac:dyDescent="0.2">
      <c r="L4808" s="99">
        <f t="shared" si="382"/>
        <v>46597</v>
      </c>
      <c r="M4808" s="3">
        <f t="shared" si="385"/>
        <v>7</v>
      </c>
      <c r="N4808" s="3">
        <f t="shared" si="383"/>
        <v>2027</v>
      </c>
      <c r="O4808" s="3">
        <f t="shared" si="384"/>
        <v>5</v>
      </c>
      <c r="P4808" s="2" t="str">
        <f t="shared" si="386"/>
        <v>WD</v>
      </c>
    </row>
    <row r="4809" spans="12:16" x14ac:dyDescent="0.2">
      <c r="L4809" s="99">
        <f t="shared" si="382"/>
        <v>46598</v>
      </c>
      <c r="M4809" s="3">
        <f t="shared" si="385"/>
        <v>7</v>
      </c>
      <c r="N4809" s="3">
        <f t="shared" si="383"/>
        <v>2027</v>
      </c>
      <c r="O4809" s="3">
        <f t="shared" si="384"/>
        <v>6</v>
      </c>
      <c r="P4809" s="2" t="str">
        <f t="shared" si="386"/>
        <v>WD</v>
      </c>
    </row>
    <row r="4810" spans="12:16" x14ac:dyDescent="0.2">
      <c r="L4810" s="99">
        <f t="shared" si="382"/>
        <v>46599</v>
      </c>
      <c r="M4810" s="3">
        <f t="shared" si="385"/>
        <v>7</v>
      </c>
      <c r="N4810" s="3">
        <f t="shared" si="383"/>
        <v>2027</v>
      </c>
      <c r="O4810" s="3">
        <f t="shared" si="384"/>
        <v>7</v>
      </c>
      <c r="P4810" s="2" t="str">
        <f t="shared" si="386"/>
        <v>WE</v>
      </c>
    </row>
    <row r="4811" spans="12:16" x14ac:dyDescent="0.2">
      <c r="L4811" s="99">
        <f t="shared" si="382"/>
        <v>46600</v>
      </c>
      <c r="M4811" s="3">
        <f t="shared" si="385"/>
        <v>8</v>
      </c>
      <c r="N4811" s="3">
        <f t="shared" si="383"/>
        <v>2027</v>
      </c>
      <c r="O4811" s="3">
        <f t="shared" si="384"/>
        <v>1</v>
      </c>
      <c r="P4811" s="2" t="str">
        <f t="shared" si="386"/>
        <v>WE</v>
      </c>
    </row>
    <row r="4812" spans="12:16" x14ac:dyDescent="0.2">
      <c r="L4812" s="99">
        <f t="shared" si="382"/>
        <v>46601</v>
      </c>
      <c r="M4812" s="3">
        <f t="shared" si="385"/>
        <v>8</v>
      </c>
      <c r="N4812" s="3">
        <f t="shared" si="383"/>
        <v>2027</v>
      </c>
      <c r="O4812" s="3">
        <f t="shared" si="384"/>
        <v>2</v>
      </c>
      <c r="P4812" s="2" t="str">
        <f t="shared" si="386"/>
        <v>WD</v>
      </c>
    </row>
    <row r="4813" spans="12:16" x14ac:dyDescent="0.2">
      <c r="L4813" s="99">
        <f t="shared" si="382"/>
        <v>46602</v>
      </c>
      <c r="M4813" s="3">
        <f t="shared" si="385"/>
        <v>8</v>
      </c>
      <c r="N4813" s="3">
        <f t="shared" si="383"/>
        <v>2027</v>
      </c>
      <c r="O4813" s="3">
        <f t="shared" si="384"/>
        <v>3</v>
      </c>
      <c r="P4813" s="2" t="str">
        <f t="shared" si="386"/>
        <v>WD</v>
      </c>
    </row>
    <row r="4814" spans="12:16" x14ac:dyDescent="0.2">
      <c r="L4814" s="99">
        <f t="shared" si="382"/>
        <v>46603</v>
      </c>
      <c r="M4814" s="3">
        <f t="shared" si="385"/>
        <v>8</v>
      </c>
      <c r="N4814" s="3">
        <f t="shared" si="383"/>
        <v>2027</v>
      </c>
      <c r="O4814" s="3">
        <f t="shared" si="384"/>
        <v>4</v>
      </c>
      <c r="P4814" s="2" t="str">
        <f t="shared" si="386"/>
        <v>WD</v>
      </c>
    </row>
    <row r="4815" spans="12:16" x14ac:dyDescent="0.2">
      <c r="L4815" s="99">
        <f t="shared" si="382"/>
        <v>46604</v>
      </c>
      <c r="M4815" s="3">
        <f t="shared" si="385"/>
        <v>8</v>
      </c>
      <c r="N4815" s="3">
        <f t="shared" si="383"/>
        <v>2027</v>
      </c>
      <c r="O4815" s="3">
        <f t="shared" si="384"/>
        <v>5</v>
      </c>
      <c r="P4815" s="2" t="str">
        <f t="shared" si="386"/>
        <v>WD</v>
      </c>
    </row>
    <row r="4816" spans="12:16" x14ac:dyDescent="0.2">
      <c r="L4816" s="99">
        <f t="shared" si="382"/>
        <v>46605</v>
      </c>
      <c r="M4816" s="3">
        <f t="shared" si="385"/>
        <v>8</v>
      </c>
      <c r="N4816" s="3">
        <f t="shared" si="383"/>
        <v>2027</v>
      </c>
      <c r="O4816" s="3">
        <f t="shared" si="384"/>
        <v>6</v>
      </c>
      <c r="P4816" s="2" t="str">
        <f t="shared" si="386"/>
        <v>WD</v>
      </c>
    </row>
    <row r="4817" spans="12:16" x14ac:dyDescent="0.2">
      <c r="L4817" s="99">
        <f t="shared" si="382"/>
        <v>46606</v>
      </c>
      <c r="M4817" s="3">
        <f t="shared" si="385"/>
        <v>8</v>
      </c>
      <c r="N4817" s="3">
        <f t="shared" si="383"/>
        <v>2027</v>
      </c>
      <c r="O4817" s="3">
        <f t="shared" si="384"/>
        <v>7</v>
      </c>
      <c r="P4817" s="2" t="str">
        <f t="shared" si="386"/>
        <v>WE</v>
      </c>
    </row>
    <row r="4818" spans="12:16" x14ac:dyDescent="0.2">
      <c r="L4818" s="99">
        <f t="shared" si="382"/>
        <v>46607</v>
      </c>
      <c r="M4818" s="3">
        <f t="shared" si="385"/>
        <v>8</v>
      </c>
      <c r="N4818" s="3">
        <f t="shared" si="383"/>
        <v>2027</v>
      </c>
      <c r="O4818" s="3">
        <f t="shared" si="384"/>
        <v>1</v>
      </c>
      <c r="P4818" s="2" t="str">
        <f t="shared" si="386"/>
        <v>WE</v>
      </c>
    </row>
    <row r="4819" spans="12:16" x14ac:dyDescent="0.2">
      <c r="L4819" s="99">
        <f t="shared" si="382"/>
        <v>46608</v>
      </c>
      <c r="M4819" s="3">
        <f t="shared" si="385"/>
        <v>8</v>
      </c>
      <c r="N4819" s="3">
        <f t="shared" si="383"/>
        <v>2027</v>
      </c>
      <c r="O4819" s="3">
        <f t="shared" si="384"/>
        <v>2</v>
      </c>
      <c r="P4819" s="2" t="str">
        <f t="shared" si="386"/>
        <v>WD</v>
      </c>
    </row>
    <row r="4820" spans="12:16" x14ac:dyDescent="0.2">
      <c r="L4820" s="99">
        <f t="shared" si="382"/>
        <v>46609</v>
      </c>
      <c r="M4820" s="3">
        <f t="shared" si="385"/>
        <v>8</v>
      </c>
      <c r="N4820" s="3">
        <f t="shared" si="383"/>
        <v>2027</v>
      </c>
      <c r="O4820" s="3">
        <f t="shared" si="384"/>
        <v>3</v>
      </c>
      <c r="P4820" s="2" t="str">
        <f t="shared" si="386"/>
        <v>WD</v>
      </c>
    </row>
    <row r="4821" spans="12:16" x14ac:dyDescent="0.2">
      <c r="L4821" s="99">
        <f t="shared" si="382"/>
        <v>46610</v>
      </c>
      <c r="M4821" s="3">
        <f t="shared" si="385"/>
        <v>8</v>
      </c>
      <c r="N4821" s="3">
        <f t="shared" si="383"/>
        <v>2027</v>
      </c>
      <c r="O4821" s="3">
        <f t="shared" si="384"/>
        <v>4</v>
      </c>
      <c r="P4821" s="2" t="str">
        <f t="shared" si="386"/>
        <v>WD</v>
      </c>
    </row>
    <row r="4822" spans="12:16" x14ac:dyDescent="0.2">
      <c r="L4822" s="99">
        <f t="shared" si="382"/>
        <v>46611</v>
      </c>
      <c r="M4822" s="3">
        <f t="shared" si="385"/>
        <v>8</v>
      </c>
      <c r="N4822" s="3">
        <f t="shared" si="383"/>
        <v>2027</v>
      </c>
      <c r="O4822" s="3">
        <f t="shared" si="384"/>
        <v>5</v>
      </c>
      <c r="P4822" s="2" t="str">
        <f t="shared" si="386"/>
        <v>WD</v>
      </c>
    </row>
    <row r="4823" spans="12:16" x14ac:dyDescent="0.2">
      <c r="L4823" s="99">
        <f t="shared" si="382"/>
        <v>46612</v>
      </c>
      <c r="M4823" s="3">
        <f t="shared" si="385"/>
        <v>8</v>
      </c>
      <c r="N4823" s="3">
        <f t="shared" si="383"/>
        <v>2027</v>
      </c>
      <c r="O4823" s="3">
        <f t="shared" si="384"/>
        <v>6</v>
      </c>
      <c r="P4823" s="2" t="str">
        <f t="shared" si="386"/>
        <v>WD</v>
      </c>
    </row>
    <row r="4824" spans="12:16" x14ac:dyDescent="0.2">
      <c r="L4824" s="99">
        <f t="shared" si="382"/>
        <v>46613</v>
      </c>
      <c r="M4824" s="3">
        <f t="shared" si="385"/>
        <v>8</v>
      </c>
      <c r="N4824" s="3">
        <f t="shared" si="383"/>
        <v>2027</v>
      </c>
      <c r="O4824" s="3">
        <f t="shared" si="384"/>
        <v>7</v>
      </c>
      <c r="P4824" s="2" t="str">
        <f t="shared" si="386"/>
        <v>WE</v>
      </c>
    </row>
    <row r="4825" spans="12:16" x14ac:dyDescent="0.2">
      <c r="L4825" s="99">
        <f t="shared" si="382"/>
        <v>46614</v>
      </c>
      <c r="M4825" s="3">
        <f t="shared" si="385"/>
        <v>8</v>
      </c>
      <c r="N4825" s="3">
        <f t="shared" si="383"/>
        <v>2027</v>
      </c>
      <c r="O4825" s="3">
        <f t="shared" si="384"/>
        <v>1</v>
      </c>
      <c r="P4825" s="2" t="str">
        <f t="shared" si="386"/>
        <v>WE</v>
      </c>
    </row>
    <row r="4826" spans="12:16" x14ac:dyDescent="0.2">
      <c r="L4826" s="99">
        <f t="shared" si="382"/>
        <v>46615</v>
      </c>
      <c r="M4826" s="3">
        <f t="shared" si="385"/>
        <v>8</v>
      </c>
      <c r="N4826" s="3">
        <f t="shared" si="383"/>
        <v>2027</v>
      </c>
      <c r="O4826" s="3">
        <f t="shared" si="384"/>
        <v>2</v>
      </c>
      <c r="P4826" s="2" t="str">
        <f t="shared" si="386"/>
        <v>WD</v>
      </c>
    </row>
    <row r="4827" spans="12:16" x14ac:dyDescent="0.2">
      <c r="L4827" s="99">
        <f t="shared" si="382"/>
        <v>46616</v>
      </c>
      <c r="M4827" s="3">
        <f t="shared" si="385"/>
        <v>8</v>
      </c>
      <c r="N4827" s="3">
        <f t="shared" si="383"/>
        <v>2027</v>
      </c>
      <c r="O4827" s="3">
        <f t="shared" si="384"/>
        <v>3</v>
      </c>
      <c r="P4827" s="2" t="str">
        <f t="shared" si="386"/>
        <v>WD</v>
      </c>
    </row>
    <row r="4828" spans="12:16" x14ac:dyDescent="0.2">
      <c r="L4828" s="99">
        <f t="shared" si="382"/>
        <v>46617</v>
      </c>
      <c r="M4828" s="3">
        <f t="shared" si="385"/>
        <v>8</v>
      </c>
      <c r="N4828" s="3">
        <f t="shared" si="383"/>
        <v>2027</v>
      </c>
      <c r="O4828" s="3">
        <f t="shared" si="384"/>
        <v>4</v>
      </c>
      <c r="P4828" s="2" t="str">
        <f t="shared" si="386"/>
        <v>WD</v>
      </c>
    </row>
    <row r="4829" spans="12:16" x14ac:dyDescent="0.2">
      <c r="L4829" s="99">
        <f t="shared" si="382"/>
        <v>46618</v>
      </c>
      <c r="M4829" s="3">
        <f t="shared" si="385"/>
        <v>8</v>
      </c>
      <c r="N4829" s="3">
        <f t="shared" si="383"/>
        <v>2027</v>
      </c>
      <c r="O4829" s="3">
        <f t="shared" si="384"/>
        <v>5</v>
      </c>
      <c r="P4829" s="2" t="str">
        <f t="shared" si="386"/>
        <v>WD</v>
      </c>
    </row>
    <row r="4830" spans="12:16" x14ac:dyDescent="0.2">
      <c r="L4830" s="99">
        <f t="shared" si="382"/>
        <v>46619</v>
      </c>
      <c r="M4830" s="3">
        <f t="shared" si="385"/>
        <v>8</v>
      </c>
      <c r="N4830" s="3">
        <f t="shared" si="383"/>
        <v>2027</v>
      </c>
      <c r="O4830" s="3">
        <f t="shared" si="384"/>
        <v>6</v>
      </c>
      <c r="P4830" s="2" t="str">
        <f t="shared" si="386"/>
        <v>WD</v>
      </c>
    </row>
    <row r="4831" spans="12:16" x14ac:dyDescent="0.2">
      <c r="L4831" s="99">
        <f t="shared" si="382"/>
        <v>46620</v>
      </c>
      <c r="M4831" s="3">
        <f t="shared" si="385"/>
        <v>8</v>
      </c>
      <c r="N4831" s="3">
        <f t="shared" si="383"/>
        <v>2027</v>
      </c>
      <c r="O4831" s="3">
        <f t="shared" si="384"/>
        <v>7</v>
      </c>
      <c r="P4831" s="2" t="str">
        <f t="shared" si="386"/>
        <v>WE</v>
      </c>
    </row>
    <row r="4832" spans="12:16" x14ac:dyDescent="0.2">
      <c r="L4832" s="99">
        <f t="shared" si="382"/>
        <v>46621</v>
      </c>
      <c r="M4832" s="3">
        <f t="shared" si="385"/>
        <v>8</v>
      </c>
      <c r="N4832" s="3">
        <f t="shared" si="383"/>
        <v>2027</v>
      </c>
      <c r="O4832" s="3">
        <f t="shared" si="384"/>
        <v>1</v>
      </c>
      <c r="P4832" s="2" t="str">
        <f t="shared" si="386"/>
        <v>WE</v>
      </c>
    </row>
    <row r="4833" spans="12:16" x14ac:dyDescent="0.2">
      <c r="L4833" s="99">
        <f t="shared" si="382"/>
        <v>46622</v>
      </c>
      <c r="M4833" s="3">
        <f t="shared" si="385"/>
        <v>8</v>
      </c>
      <c r="N4833" s="3">
        <f t="shared" si="383"/>
        <v>2027</v>
      </c>
      <c r="O4833" s="3">
        <f t="shared" si="384"/>
        <v>2</v>
      </c>
      <c r="P4833" s="2" t="str">
        <f t="shared" si="386"/>
        <v>WD</v>
      </c>
    </row>
    <row r="4834" spans="12:16" x14ac:dyDescent="0.2">
      <c r="L4834" s="99">
        <f t="shared" si="382"/>
        <v>46623</v>
      </c>
      <c r="M4834" s="3">
        <f t="shared" si="385"/>
        <v>8</v>
      </c>
      <c r="N4834" s="3">
        <f t="shared" si="383"/>
        <v>2027</v>
      </c>
      <c r="O4834" s="3">
        <f t="shared" si="384"/>
        <v>3</v>
      </c>
      <c r="P4834" s="2" t="str">
        <f t="shared" si="386"/>
        <v>WD</v>
      </c>
    </row>
    <row r="4835" spans="12:16" x14ac:dyDescent="0.2">
      <c r="L4835" s="99">
        <f t="shared" si="382"/>
        <v>46624</v>
      </c>
      <c r="M4835" s="3">
        <f t="shared" si="385"/>
        <v>8</v>
      </c>
      <c r="N4835" s="3">
        <f t="shared" si="383"/>
        <v>2027</v>
      </c>
      <c r="O4835" s="3">
        <f t="shared" si="384"/>
        <v>4</v>
      </c>
      <c r="P4835" s="2" t="str">
        <f t="shared" si="386"/>
        <v>WD</v>
      </c>
    </row>
    <row r="4836" spans="12:16" x14ac:dyDescent="0.2">
      <c r="L4836" s="99">
        <f t="shared" si="382"/>
        <v>46625</v>
      </c>
      <c r="M4836" s="3">
        <f t="shared" si="385"/>
        <v>8</v>
      </c>
      <c r="N4836" s="3">
        <f t="shared" si="383"/>
        <v>2027</v>
      </c>
      <c r="O4836" s="3">
        <f t="shared" si="384"/>
        <v>5</v>
      </c>
      <c r="P4836" s="2" t="str">
        <f t="shared" si="386"/>
        <v>WD</v>
      </c>
    </row>
    <row r="4837" spans="12:16" x14ac:dyDescent="0.2">
      <c r="L4837" s="99">
        <f t="shared" si="382"/>
        <v>46626</v>
      </c>
      <c r="M4837" s="3">
        <f t="shared" si="385"/>
        <v>8</v>
      </c>
      <c r="N4837" s="3">
        <f t="shared" si="383"/>
        <v>2027</v>
      </c>
      <c r="O4837" s="3">
        <f t="shared" si="384"/>
        <v>6</v>
      </c>
      <c r="P4837" s="2" t="str">
        <f t="shared" si="386"/>
        <v>WD</v>
      </c>
    </row>
    <row r="4838" spans="12:16" x14ac:dyDescent="0.2">
      <c r="L4838" s="99">
        <f t="shared" si="382"/>
        <v>46627</v>
      </c>
      <c r="M4838" s="3">
        <f t="shared" si="385"/>
        <v>8</v>
      </c>
      <c r="N4838" s="3">
        <f t="shared" si="383"/>
        <v>2027</v>
      </c>
      <c r="O4838" s="3">
        <f t="shared" si="384"/>
        <v>7</v>
      </c>
      <c r="P4838" s="2" t="str">
        <f t="shared" si="386"/>
        <v>WE</v>
      </c>
    </row>
    <row r="4839" spans="12:16" x14ac:dyDescent="0.2">
      <c r="L4839" s="99">
        <f t="shared" si="382"/>
        <v>46628</v>
      </c>
      <c r="M4839" s="3">
        <f t="shared" si="385"/>
        <v>8</v>
      </c>
      <c r="N4839" s="3">
        <f t="shared" si="383"/>
        <v>2027</v>
      </c>
      <c r="O4839" s="3">
        <f t="shared" si="384"/>
        <v>1</v>
      </c>
      <c r="P4839" s="2" t="str">
        <f t="shared" si="386"/>
        <v>WE</v>
      </c>
    </row>
    <row r="4840" spans="12:16" x14ac:dyDescent="0.2">
      <c r="L4840" s="99">
        <f t="shared" si="382"/>
        <v>46629</v>
      </c>
      <c r="M4840" s="3">
        <f t="shared" si="385"/>
        <v>8</v>
      </c>
      <c r="N4840" s="3">
        <f t="shared" si="383"/>
        <v>2027</v>
      </c>
      <c r="O4840" s="3">
        <f t="shared" si="384"/>
        <v>2</v>
      </c>
      <c r="P4840" s="2" t="str">
        <f t="shared" si="386"/>
        <v>WD</v>
      </c>
    </row>
    <row r="4841" spans="12:16" x14ac:dyDescent="0.2">
      <c r="L4841" s="99">
        <f t="shared" si="382"/>
        <v>46630</v>
      </c>
      <c r="M4841" s="3">
        <f t="shared" si="385"/>
        <v>8</v>
      </c>
      <c r="N4841" s="3">
        <f t="shared" si="383"/>
        <v>2027</v>
      </c>
      <c r="O4841" s="3">
        <f t="shared" si="384"/>
        <v>3</v>
      </c>
      <c r="P4841" s="2" t="str">
        <f t="shared" si="386"/>
        <v>WD</v>
      </c>
    </row>
    <row r="4842" spans="12:16" x14ac:dyDescent="0.2">
      <c r="L4842" s="99">
        <f t="shared" si="382"/>
        <v>46631</v>
      </c>
      <c r="M4842" s="3">
        <f t="shared" si="385"/>
        <v>9</v>
      </c>
      <c r="N4842" s="3">
        <f t="shared" si="383"/>
        <v>2027</v>
      </c>
      <c r="O4842" s="3">
        <f t="shared" si="384"/>
        <v>4</v>
      </c>
      <c r="P4842" s="2" t="str">
        <f t="shared" si="386"/>
        <v>WD</v>
      </c>
    </row>
    <row r="4843" spans="12:16" x14ac:dyDescent="0.2">
      <c r="L4843" s="99">
        <f t="shared" si="382"/>
        <v>46632</v>
      </c>
      <c r="M4843" s="3">
        <f t="shared" si="385"/>
        <v>9</v>
      </c>
      <c r="N4843" s="3">
        <f t="shared" si="383"/>
        <v>2027</v>
      </c>
      <c r="O4843" s="3">
        <f t="shared" si="384"/>
        <v>5</v>
      </c>
      <c r="P4843" s="2" t="str">
        <f t="shared" si="386"/>
        <v>WD</v>
      </c>
    </row>
    <row r="4844" spans="12:16" x14ac:dyDescent="0.2">
      <c r="L4844" s="99">
        <f t="shared" si="382"/>
        <v>46633</v>
      </c>
      <c r="M4844" s="3">
        <f t="shared" si="385"/>
        <v>9</v>
      </c>
      <c r="N4844" s="3">
        <f t="shared" si="383"/>
        <v>2027</v>
      </c>
      <c r="O4844" s="3">
        <f t="shared" si="384"/>
        <v>6</v>
      </c>
      <c r="P4844" s="2" t="str">
        <f t="shared" si="386"/>
        <v>WD</v>
      </c>
    </row>
    <row r="4845" spans="12:16" x14ac:dyDescent="0.2">
      <c r="L4845" s="99">
        <f t="shared" si="382"/>
        <v>46634</v>
      </c>
      <c r="M4845" s="3">
        <f t="shared" si="385"/>
        <v>9</v>
      </c>
      <c r="N4845" s="3">
        <f t="shared" si="383"/>
        <v>2027</v>
      </c>
      <c r="O4845" s="3">
        <f t="shared" si="384"/>
        <v>7</v>
      </c>
      <c r="P4845" s="2" t="str">
        <f t="shared" si="386"/>
        <v>WE</v>
      </c>
    </row>
    <row r="4846" spans="12:16" x14ac:dyDescent="0.2">
      <c r="L4846" s="99">
        <f t="shared" si="382"/>
        <v>46635</v>
      </c>
      <c r="M4846" s="3">
        <f t="shared" si="385"/>
        <v>9</v>
      </c>
      <c r="N4846" s="3">
        <f t="shared" si="383"/>
        <v>2027</v>
      </c>
      <c r="O4846" s="3">
        <f t="shared" si="384"/>
        <v>1</v>
      </c>
      <c r="P4846" s="2" t="str">
        <f t="shared" si="386"/>
        <v>WE</v>
      </c>
    </row>
    <row r="4847" spans="12:16" x14ac:dyDescent="0.2">
      <c r="L4847" s="99">
        <f t="shared" si="382"/>
        <v>46636</v>
      </c>
      <c r="M4847" s="3">
        <f t="shared" si="385"/>
        <v>9</v>
      </c>
      <c r="N4847" s="3">
        <f t="shared" si="383"/>
        <v>2027</v>
      </c>
      <c r="O4847" s="3">
        <f t="shared" si="384"/>
        <v>2</v>
      </c>
      <c r="P4847" s="2" t="str">
        <f t="shared" si="386"/>
        <v>WD</v>
      </c>
    </row>
    <row r="4848" spans="12:16" x14ac:dyDescent="0.2">
      <c r="L4848" s="99">
        <f t="shared" si="382"/>
        <v>46637</v>
      </c>
      <c r="M4848" s="3">
        <f t="shared" si="385"/>
        <v>9</v>
      </c>
      <c r="N4848" s="3">
        <f t="shared" si="383"/>
        <v>2027</v>
      </c>
      <c r="O4848" s="3">
        <f t="shared" si="384"/>
        <v>3</v>
      </c>
      <c r="P4848" s="2" t="str">
        <f t="shared" si="386"/>
        <v>WD</v>
      </c>
    </row>
    <row r="4849" spans="12:16" x14ac:dyDescent="0.2">
      <c r="L4849" s="99">
        <f t="shared" si="382"/>
        <v>46638</v>
      </c>
      <c r="M4849" s="3">
        <f t="shared" si="385"/>
        <v>9</v>
      </c>
      <c r="N4849" s="3">
        <f t="shared" si="383"/>
        <v>2027</v>
      </c>
      <c r="O4849" s="3">
        <f t="shared" si="384"/>
        <v>4</v>
      </c>
      <c r="P4849" s="2" t="str">
        <f t="shared" si="386"/>
        <v>WD</v>
      </c>
    </row>
    <row r="4850" spans="12:16" x14ac:dyDescent="0.2">
      <c r="L4850" s="99">
        <f t="shared" si="382"/>
        <v>46639</v>
      </c>
      <c r="M4850" s="3">
        <f t="shared" si="385"/>
        <v>9</v>
      </c>
      <c r="N4850" s="3">
        <f t="shared" si="383"/>
        <v>2027</v>
      </c>
      <c r="O4850" s="3">
        <f t="shared" si="384"/>
        <v>5</v>
      </c>
      <c r="P4850" s="2" t="str">
        <f t="shared" si="386"/>
        <v>WD</v>
      </c>
    </row>
    <row r="4851" spans="12:16" x14ac:dyDescent="0.2">
      <c r="L4851" s="99">
        <f t="shared" si="382"/>
        <v>46640</v>
      </c>
      <c r="M4851" s="3">
        <f t="shared" si="385"/>
        <v>9</v>
      </c>
      <c r="N4851" s="3">
        <f t="shared" si="383"/>
        <v>2027</v>
      </c>
      <c r="O4851" s="3">
        <f t="shared" si="384"/>
        <v>6</v>
      </c>
      <c r="P4851" s="2" t="str">
        <f t="shared" si="386"/>
        <v>WD</v>
      </c>
    </row>
    <row r="4852" spans="12:16" x14ac:dyDescent="0.2">
      <c r="L4852" s="99">
        <f t="shared" ref="L4852:L4915" si="387">+L4851+1</f>
        <v>46641</v>
      </c>
      <c r="M4852" s="3">
        <f t="shared" si="385"/>
        <v>9</v>
      </c>
      <c r="N4852" s="3">
        <f t="shared" si="383"/>
        <v>2027</v>
      </c>
      <c r="O4852" s="3">
        <f t="shared" si="384"/>
        <v>7</v>
      </c>
      <c r="P4852" s="2" t="str">
        <f t="shared" si="386"/>
        <v>WE</v>
      </c>
    </row>
    <row r="4853" spans="12:16" x14ac:dyDescent="0.2">
      <c r="L4853" s="99">
        <f t="shared" si="387"/>
        <v>46642</v>
      </c>
      <c r="M4853" s="3">
        <f t="shared" si="385"/>
        <v>9</v>
      </c>
      <c r="N4853" s="3">
        <f t="shared" si="383"/>
        <v>2027</v>
      </c>
      <c r="O4853" s="3">
        <f t="shared" si="384"/>
        <v>1</v>
      </c>
      <c r="P4853" s="2" t="str">
        <f t="shared" si="386"/>
        <v>WE</v>
      </c>
    </row>
    <row r="4854" spans="12:16" x14ac:dyDescent="0.2">
      <c r="L4854" s="99">
        <f t="shared" si="387"/>
        <v>46643</v>
      </c>
      <c r="M4854" s="3">
        <f t="shared" si="385"/>
        <v>9</v>
      </c>
      <c r="N4854" s="3">
        <f t="shared" si="383"/>
        <v>2027</v>
      </c>
      <c r="O4854" s="3">
        <f t="shared" si="384"/>
        <v>2</v>
      </c>
      <c r="P4854" s="2" t="str">
        <f t="shared" si="386"/>
        <v>WD</v>
      </c>
    </row>
    <row r="4855" spans="12:16" x14ac:dyDescent="0.2">
      <c r="L4855" s="99">
        <f t="shared" si="387"/>
        <v>46644</v>
      </c>
      <c r="M4855" s="3">
        <f t="shared" si="385"/>
        <v>9</v>
      </c>
      <c r="N4855" s="3">
        <f t="shared" si="383"/>
        <v>2027</v>
      </c>
      <c r="O4855" s="3">
        <f t="shared" si="384"/>
        <v>3</v>
      </c>
      <c r="P4855" s="2" t="str">
        <f t="shared" si="386"/>
        <v>WD</v>
      </c>
    </row>
    <row r="4856" spans="12:16" x14ac:dyDescent="0.2">
      <c r="L4856" s="99">
        <f t="shared" si="387"/>
        <v>46645</v>
      </c>
      <c r="M4856" s="3">
        <f t="shared" si="385"/>
        <v>9</v>
      </c>
      <c r="N4856" s="3">
        <f t="shared" si="383"/>
        <v>2027</v>
      </c>
      <c r="O4856" s="3">
        <f t="shared" si="384"/>
        <v>4</v>
      </c>
      <c r="P4856" s="2" t="str">
        <f t="shared" si="386"/>
        <v>WD</v>
      </c>
    </row>
    <row r="4857" spans="12:16" x14ac:dyDescent="0.2">
      <c r="L4857" s="99">
        <f t="shared" si="387"/>
        <v>46646</v>
      </c>
      <c r="M4857" s="3">
        <f t="shared" si="385"/>
        <v>9</v>
      </c>
      <c r="N4857" s="3">
        <f t="shared" si="383"/>
        <v>2027</v>
      </c>
      <c r="O4857" s="3">
        <f t="shared" si="384"/>
        <v>5</v>
      </c>
      <c r="P4857" s="2" t="str">
        <f t="shared" si="386"/>
        <v>WD</v>
      </c>
    </row>
    <row r="4858" spans="12:16" x14ac:dyDescent="0.2">
      <c r="L4858" s="99">
        <f t="shared" si="387"/>
        <v>46647</v>
      </c>
      <c r="M4858" s="3">
        <f t="shared" si="385"/>
        <v>9</v>
      </c>
      <c r="N4858" s="3">
        <f t="shared" si="383"/>
        <v>2027</v>
      </c>
      <c r="O4858" s="3">
        <f t="shared" si="384"/>
        <v>6</v>
      </c>
      <c r="P4858" s="2" t="str">
        <f t="shared" si="386"/>
        <v>WD</v>
      </c>
    </row>
    <row r="4859" spans="12:16" x14ac:dyDescent="0.2">
      <c r="L4859" s="99">
        <f t="shared" si="387"/>
        <v>46648</v>
      </c>
      <c r="M4859" s="3">
        <f t="shared" si="385"/>
        <v>9</v>
      </c>
      <c r="N4859" s="3">
        <f t="shared" si="383"/>
        <v>2027</v>
      </c>
      <c r="O4859" s="3">
        <f t="shared" si="384"/>
        <v>7</v>
      </c>
      <c r="P4859" s="2" t="str">
        <f t="shared" si="386"/>
        <v>WE</v>
      </c>
    </row>
    <row r="4860" spans="12:16" x14ac:dyDescent="0.2">
      <c r="L4860" s="99">
        <f t="shared" si="387"/>
        <v>46649</v>
      </c>
      <c r="M4860" s="3">
        <f t="shared" si="385"/>
        <v>9</v>
      </c>
      <c r="N4860" s="3">
        <f t="shared" si="383"/>
        <v>2027</v>
      </c>
      <c r="O4860" s="3">
        <f t="shared" si="384"/>
        <v>1</v>
      </c>
      <c r="P4860" s="2" t="str">
        <f t="shared" si="386"/>
        <v>WE</v>
      </c>
    </row>
    <row r="4861" spans="12:16" x14ac:dyDescent="0.2">
      <c r="L4861" s="99">
        <f t="shared" si="387"/>
        <v>46650</v>
      </c>
      <c r="M4861" s="3">
        <f t="shared" si="385"/>
        <v>9</v>
      </c>
      <c r="N4861" s="3">
        <f t="shared" si="383"/>
        <v>2027</v>
      </c>
      <c r="O4861" s="3">
        <f t="shared" si="384"/>
        <v>2</v>
      </c>
      <c r="P4861" s="2" t="str">
        <f t="shared" si="386"/>
        <v>WD</v>
      </c>
    </row>
    <row r="4862" spans="12:16" x14ac:dyDescent="0.2">
      <c r="L4862" s="99">
        <f t="shared" si="387"/>
        <v>46651</v>
      </c>
      <c r="M4862" s="3">
        <f t="shared" si="385"/>
        <v>9</v>
      </c>
      <c r="N4862" s="3">
        <f t="shared" si="383"/>
        <v>2027</v>
      </c>
      <c r="O4862" s="3">
        <f t="shared" si="384"/>
        <v>3</v>
      </c>
      <c r="P4862" s="2" t="str">
        <f t="shared" si="386"/>
        <v>WD</v>
      </c>
    </row>
    <row r="4863" spans="12:16" x14ac:dyDescent="0.2">
      <c r="L4863" s="99">
        <f t="shared" si="387"/>
        <v>46652</v>
      </c>
      <c r="M4863" s="3">
        <f t="shared" si="385"/>
        <v>9</v>
      </c>
      <c r="N4863" s="3">
        <f t="shared" ref="N4863:N4926" si="388">YEAR(L4863)</f>
        <v>2027</v>
      </c>
      <c r="O4863" s="3">
        <f t="shared" ref="O4863:O4926" si="389">WEEKDAY(L4863)</f>
        <v>4</v>
      </c>
      <c r="P4863" s="2" t="str">
        <f t="shared" si="386"/>
        <v>WD</v>
      </c>
    </row>
    <row r="4864" spans="12:16" x14ac:dyDescent="0.2">
      <c r="L4864" s="99">
        <f t="shared" si="387"/>
        <v>46653</v>
      </c>
      <c r="M4864" s="3">
        <f t="shared" si="385"/>
        <v>9</v>
      </c>
      <c r="N4864" s="3">
        <f t="shared" si="388"/>
        <v>2027</v>
      </c>
      <c r="O4864" s="3">
        <f t="shared" si="389"/>
        <v>5</v>
      </c>
      <c r="P4864" s="2" t="str">
        <f t="shared" si="386"/>
        <v>WD</v>
      </c>
    </row>
    <row r="4865" spans="12:16" x14ac:dyDescent="0.2">
      <c r="L4865" s="99">
        <f t="shared" si="387"/>
        <v>46654</v>
      </c>
      <c r="M4865" s="3">
        <f t="shared" si="385"/>
        <v>9</v>
      </c>
      <c r="N4865" s="3">
        <f t="shared" si="388"/>
        <v>2027</v>
      </c>
      <c r="O4865" s="3">
        <f t="shared" si="389"/>
        <v>6</v>
      </c>
      <c r="P4865" s="2" t="str">
        <f t="shared" si="386"/>
        <v>WD</v>
      </c>
    </row>
    <row r="4866" spans="12:16" x14ac:dyDescent="0.2">
      <c r="L4866" s="99">
        <f t="shared" si="387"/>
        <v>46655</v>
      </c>
      <c r="M4866" s="3">
        <f t="shared" si="385"/>
        <v>9</v>
      </c>
      <c r="N4866" s="3">
        <f t="shared" si="388"/>
        <v>2027</v>
      </c>
      <c r="O4866" s="3">
        <f t="shared" si="389"/>
        <v>7</v>
      </c>
      <c r="P4866" s="2" t="str">
        <f t="shared" si="386"/>
        <v>WE</v>
      </c>
    </row>
    <row r="4867" spans="12:16" x14ac:dyDescent="0.2">
      <c r="L4867" s="99">
        <f t="shared" si="387"/>
        <v>46656</v>
      </c>
      <c r="M4867" s="3">
        <f t="shared" ref="M4867:M4930" si="390">MONTH(L4867)</f>
        <v>9</v>
      </c>
      <c r="N4867" s="3">
        <f t="shared" si="388"/>
        <v>2027</v>
      </c>
      <c r="O4867" s="3">
        <f t="shared" si="389"/>
        <v>1</v>
      </c>
      <c r="P4867" s="2" t="str">
        <f t="shared" ref="P4867:P4930" si="391">IF(O4867=1,"WE",IF(O4867=7,"WE","WD"))</f>
        <v>WE</v>
      </c>
    </row>
    <row r="4868" spans="12:16" x14ac:dyDescent="0.2">
      <c r="L4868" s="99">
        <f t="shared" si="387"/>
        <v>46657</v>
      </c>
      <c r="M4868" s="3">
        <f t="shared" si="390"/>
        <v>9</v>
      </c>
      <c r="N4868" s="3">
        <f t="shared" si="388"/>
        <v>2027</v>
      </c>
      <c r="O4868" s="3">
        <f t="shared" si="389"/>
        <v>2</v>
      </c>
      <c r="P4868" s="2" t="str">
        <f t="shared" si="391"/>
        <v>WD</v>
      </c>
    </row>
    <row r="4869" spans="12:16" x14ac:dyDescent="0.2">
      <c r="L4869" s="99">
        <f t="shared" si="387"/>
        <v>46658</v>
      </c>
      <c r="M4869" s="3">
        <f t="shared" si="390"/>
        <v>9</v>
      </c>
      <c r="N4869" s="3">
        <f t="shared" si="388"/>
        <v>2027</v>
      </c>
      <c r="O4869" s="3">
        <f t="shared" si="389"/>
        <v>3</v>
      </c>
      <c r="P4869" s="2" t="str">
        <f t="shared" si="391"/>
        <v>WD</v>
      </c>
    </row>
    <row r="4870" spans="12:16" x14ac:dyDescent="0.2">
      <c r="L4870" s="99">
        <f t="shared" si="387"/>
        <v>46659</v>
      </c>
      <c r="M4870" s="3">
        <f t="shared" si="390"/>
        <v>9</v>
      </c>
      <c r="N4870" s="3">
        <f t="shared" si="388"/>
        <v>2027</v>
      </c>
      <c r="O4870" s="3">
        <f t="shared" si="389"/>
        <v>4</v>
      </c>
      <c r="P4870" s="2" t="str">
        <f t="shared" si="391"/>
        <v>WD</v>
      </c>
    </row>
    <row r="4871" spans="12:16" x14ac:dyDescent="0.2">
      <c r="L4871" s="99">
        <f t="shared" si="387"/>
        <v>46660</v>
      </c>
      <c r="M4871" s="3">
        <f t="shared" si="390"/>
        <v>9</v>
      </c>
      <c r="N4871" s="3">
        <f t="shared" si="388"/>
        <v>2027</v>
      </c>
      <c r="O4871" s="3">
        <f t="shared" si="389"/>
        <v>5</v>
      </c>
      <c r="P4871" s="2" t="str">
        <f t="shared" si="391"/>
        <v>WD</v>
      </c>
    </row>
    <row r="4872" spans="12:16" x14ac:dyDescent="0.2">
      <c r="L4872" s="99">
        <f t="shared" si="387"/>
        <v>46661</v>
      </c>
      <c r="M4872" s="3">
        <f t="shared" si="390"/>
        <v>10</v>
      </c>
      <c r="N4872" s="3">
        <f t="shared" si="388"/>
        <v>2027</v>
      </c>
      <c r="O4872" s="3">
        <f t="shared" si="389"/>
        <v>6</v>
      </c>
      <c r="P4872" s="2" t="str">
        <f t="shared" si="391"/>
        <v>WD</v>
      </c>
    </row>
    <row r="4873" spans="12:16" x14ac:dyDescent="0.2">
      <c r="L4873" s="99">
        <f t="shared" si="387"/>
        <v>46662</v>
      </c>
      <c r="M4873" s="3">
        <f t="shared" si="390"/>
        <v>10</v>
      </c>
      <c r="N4873" s="3">
        <f t="shared" si="388"/>
        <v>2027</v>
      </c>
      <c r="O4873" s="3">
        <f t="shared" si="389"/>
        <v>7</v>
      </c>
      <c r="P4873" s="2" t="str">
        <f t="shared" si="391"/>
        <v>WE</v>
      </c>
    </row>
    <row r="4874" spans="12:16" x14ac:dyDescent="0.2">
      <c r="L4874" s="99">
        <f t="shared" si="387"/>
        <v>46663</v>
      </c>
      <c r="M4874" s="3">
        <f t="shared" si="390"/>
        <v>10</v>
      </c>
      <c r="N4874" s="3">
        <f t="shared" si="388"/>
        <v>2027</v>
      </c>
      <c r="O4874" s="3">
        <f t="shared" si="389"/>
        <v>1</v>
      </c>
      <c r="P4874" s="2" t="str">
        <f t="shared" si="391"/>
        <v>WE</v>
      </c>
    </row>
    <row r="4875" spans="12:16" x14ac:dyDescent="0.2">
      <c r="L4875" s="99">
        <f t="shared" si="387"/>
        <v>46664</v>
      </c>
      <c r="M4875" s="3">
        <f t="shared" si="390"/>
        <v>10</v>
      </c>
      <c r="N4875" s="3">
        <f t="shared" si="388"/>
        <v>2027</v>
      </c>
      <c r="O4875" s="3">
        <f t="shared" si="389"/>
        <v>2</v>
      </c>
      <c r="P4875" s="2" t="str">
        <f t="shared" si="391"/>
        <v>WD</v>
      </c>
    </row>
    <row r="4876" spans="12:16" x14ac:dyDescent="0.2">
      <c r="L4876" s="99">
        <f t="shared" si="387"/>
        <v>46665</v>
      </c>
      <c r="M4876" s="3">
        <f t="shared" si="390"/>
        <v>10</v>
      </c>
      <c r="N4876" s="3">
        <f t="shared" si="388"/>
        <v>2027</v>
      </c>
      <c r="O4876" s="3">
        <f t="shared" si="389"/>
        <v>3</v>
      </c>
      <c r="P4876" s="2" t="str">
        <f t="shared" si="391"/>
        <v>WD</v>
      </c>
    </row>
    <row r="4877" spans="12:16" x14ac:dyDescent="0.2">
      <c r="L4877" s="99">
        <f t="shared" si="387"/>
        <v>46666</v>
      </c>
      <c r="M4877" s="3">
        <f t="shared" si="390"/>
        <v>10</v>
      </c>
      <c r="N4877" s="3">
        <f t="shared" si="388"/>
        <v>2027</v>
      </c>
      <c r="O4877" s="3">
        <f t="shared" si="389"/>
        <v>4</v>
      </c>
      <c r="P4877" s="2" t="str">
        <f t="shared" si="391"/>
        <v>WD</v>
      </c>
    </row>
    <row r="4878" spans="12:16" x14ac:dyDescent="0.2">
      <c r="L4878" s="99">
        <f t="shared" si="387"/>
        <v>46667</v>
      </c>
      <c r="M4878" s="3">
        <f t="shared" si="390"/>
        <v>10</v>
      </c>
      <c r="N4878" s="3">
        <f t="shared" si="388"/>
        <v>2027</v>
      </c>
      <c r="O4878" s="3">
        <f t="shared" si="389"/>
        <v>5</v>
      </c>
      <c r="P4878" s="2" t="str">
        <f t="shared" si="391"/>
        <v>WD</v>
      </c>
    </row>
    <row r="4879" spans="12:16" x14ac:dyDescent="0.2">
      <c r="L4879" s="99">
        <f t="shared" si="387"/>
        <v>46668</v>
      </c>
      <c r="M4879" s="3">
        <f t="shared" si="390"/>
        <v>10</v>
      </c>
      <c r="N4879" s="3">
        <f t="shared" si="388"/>
        <v>2027</v>
      </c>
      <c r="O4879" s="3">
        <f t="shared" si="389"/>
        <v>6</v>
      </c>
      <c r="P4879" s="2" t="str">
        <f t="shared" si="391"/>
        <v>WD</v>
      </c>
    </row>
    <row r="4880" spans="12:16" x14ac:dyDescent="0.2">
      <c r="L4880" s="99">
        <f t="shared" si="387"/>
        <v>46669</v>
      </c>
      <c r="M4880" s="3">
        <f t="shared" si="390"/>
        <v>10</v>
      </c>
      <c r="N4880" s="3">
        <f t="shared" si="388"/>
        <v>2027</v>
      </c>
      <c r="O4880" s="3">
        <f t="shared" si="389"/>
        <v>7</v>
      </c>
      <c r="P4880" s="2" t="str">
        <f t="shared" si="391"/>
        <v>WE</v>
      </c>
    </row>
    <row r="4881" spans="12:16" x14ac:dyDescent="0.2">
      <c r="L4881" s="99">
        <f t="shared" si="387"/>
        <v>46670</v>
      </c>
      <c r="M4881" s="3">
        <f t="shared" si="390"/>
        <v>10</v>
      </c>
      <c r="N4881" s="3">
        <f t="shared" si="388"/>
        <v>2027</v>
      </c>
      <c r="O4881" s="3">
        <f t="shared" si="389"/>
        <v>1</v>
      </c>
      <c r="P4881" s="2" t="str">
        <f t="shared" si="391"/>
        <v>WE</v>
      </c>
    </row>
    <row r="4882" spans="12:16" x14ac:dyDescent="0.2">
      <c r="L4882" s="99">
        <f t="shared" si="387"/>
        <v>46671</v>
      </c>
      <c r="M4882" s="3">
        <f t="shared" si="390"/>
        <v>10</v>
      </c>
      <c r="N4882" s="3">
        <f t="shared" si="388"/>
        <v>2027</v>
      </c>
      <c r="O4882" s="3">
        <f t="shared" si="389"/>
        <v>2</v>
      </c>
      <c r="P4882" s="2" t="str">
        <f t="shared" si="391"/>
        <v>WD</v>
      </c>
    </row>
    <row r="4883" spans="12:16" x14ac:dyDescent="0.2">
      <c r="L4883" s="99">
        <f t="shared" si="387"/>
        <v>46672</v>
      </c>
      <c r="M4883" s="3">
        <f t="shared" si="390"/>
        <v>10</v>
      </c>
      <c r="N4883" s="3">
        <f t="shared" si="388"/>
        <v>2027</v>
      </c>
      <c r="O4883" s="3">
        <f t="shared" si="389"/>
        <v>3</v>
      </c>
      <c r="P4883" s="2" t="str">
        <f t="shared" si="391"/>
        <v>WD</v>
      </c>
    </row>
    <row r="4884" spans="12:16" x14ac:dyDescent="0.2">
      <c r="L4884" s="99">
        <f t="shared" si="387"/>
        <v>46673</v>
      </c>
      <c r="M4884" s="3">
        <f t="shared" si="390"/>
        <v>10</v>
      </c>
      <c r="N4884" s="3">
        <f t="shared" si="388"/>
        <v>2027</v>
      </c>
      <c r="O4884" s="3">
        <f t="shared" si="389"/>
        <v>4</v>
      </c>
      <c r="P4884" s="2" t="str">
        <f t="shared" si="391"/>
        <v>WD</v>
      </c>
    </row>
    <row r="4885" spans="12:16" x14ac:dyDescent="0.2">
      <c r="L4885" s="99">
        <f t="shared" si="387"/>
        <v>46674</v>
      </c>
      <c r="M4885" s="3">
        <f t="shared" si="390"/>
        <v>10</v>
      </c>
      <c r="N4885" s="3">
        <f t="shared" si="388"/>
        <v>2027</v>
      </c>
      <c r="O4885" s="3">
        <f t="shared" si="389"/>
        <v>5</v>
      </c>
      <c r="P4885" s="2" t="str">
        <f t="shared" si="391"/>
        <v>WD</v>
      </c>
    </row>
    <row r="4886" spans="12:16" x14ac:dyDescent="0.2">
      <c r="L4886" s="99">
        <f t="shared" si="387"/>
        <v>46675</v>
      </c>
      <c r="M4886" s="3">
        <f t="shared" si="390"/>
        <v>10</v>
      </c>
      <c r="N4886" s="3">
        <f t="shared" si="388"/>
        <v>2027</v>
      </c>
      <c r="O4886" s="3">
        <f t="shared" si="389"/>
        <v>6</v>
      </c>
      <c r="P4886" s="2" t="str">
        <f t="shared" si="391"/>
        <v>WD</v>
      </c>
    </row>
    <row r="4887" spans="12:16" x14ac:dyDescent="0.2">
      <c r="L4887" s="99">
        <f t="shared" si="387"/>
        <v>46676</v>
      </c>
      <c r="M4887" s="3">
        <f t="shared" si="390"/>
        <v>10</v>
      </c>
      <c r="N4887" s="3">
        <f t="shared" si="388"/>
        <v>2027</v>
      </c>
      <c r="O4887" s="3">
        <f t="shared" si="389"/>
        <v>7</v>
      </c>
      <c r="P4887" s="2" t="str">
        <f t="shared" si="391"/>
        <v>WE</v>
      </c>
    </row>
    <row r="4888" spans="12:16" x14ac:dyDescent="0.2">
      <c r="L4888" s="99">
        <f t="shared" si="387"/>
        <v>46677</v>
      </c>
      <c r="M4888" s="3">
        <f t="shared" si="390"/>
        <v>10</v>
      </c>
      <c r="N4888" s="3">
        <f t="shared" si="388"/>
        <v>2027</v>
      </c>
      <c r="O4888" s="3">
        <f t="shared" si="389"/>
        <v>1</v>
      </c>
      <c r="P4888" s="2" t="str">
        <f t="shared" si="391"/>
        <v>WE</v>
      </c>
    </row>
    <row r="4889" spans="12:16" x14ac:dyDescent="0.2">
      <c r="L4889" s="99">
        <f t="shared" si="387"/>
        <v>46678</v>
      </c>
      <c r="M4889" s="3">
        <f t="shared" si="390"/>
        <v>10</v>
      </c>
      <c r="N4889" s="3">
        <f t="shared" si="388"/>
        <v>2027</v>
      </c>
      <c r="O4889" s="3">
        <f t="shared" si="389"/>
        <v>2</v>
      </c>
      <c r="P4889" s="2" t="str">
        <f t="shared" si="391"/>
        <v>WD</v>
      </c>
    </row>
    <row r="4890" spans="12:16" x14ac:dyDescent="0.2">
      <c r="L4890" s="99">
        <f t="shared" si="387"/>
        <v>46679</v>
      </c>
      <c r="M4890" s="3">
        <f t="shared" si="390"/>
        <v>10</v>
      </c>
      <c r="N4890" s="3">
        <f t="shared" si="388"/>
        <v>2027</v>
      </c>
      <c r="O4890" s="3">
        <f t="shared" si="389"/>
        <v>3</v>
      </c>
      <c r="P4890" s="2" t="str">
        <f t="shared" si="391"/>
        <v>WD</v>
      </c>
    </row>
    <row r="4891" spans="12:16" x14ac:dyDescent="0.2">
      <c r="L4891" s="99">
        <f t="shared" si="387"/>
        <v>46680</v>
      </c>
      <c r="M4891" s="3">
        <f t="shared" si="390"/>
        <v>10</v>
      </c>
      <c r="N4891" s="3">
        <f t="shared" si="388"/>
        <v>2027</v>
      </c>
      <c r="O4891" s="3">
        <f t="shared" si="389"/>
        <v>4</v>
      </c>
      <c r="P4891" s="2" t="str">
        <f t="shared" si="391"/>
        <v>WD</v>
      </c>
    </row>
    <row r="4892" spans="12:16" x14ac:dyDescent="0.2">
      <c r="L4892" s="99">
        <f t="shared" si="387"/>
        <v>46681</v>
      </c>
      <c r="M4892" s="3">
        <f t="shared" si="390"/>
        <v>10</v>
      </c>
      <c r="N4892" s="3">
        <f t="shared" si="388"/>
        <v>2027</v>
      </c>
      <c r="O4892" s="3">
        <f t="shared" si="389"/>
        <v>5</v>
      </c>
      <c r="P4892" s="2" t="str">
        <f t="shared" si="391"/>
        <v>WD</v>
      </c>
    </row>
    <row r="4893" spans="12:16" x14ac:dyDescent="0.2">
      <c r="L4893" s="99">
        <f t="shared" si="387"/>
        <v>46682</v>
      </c>
      <c r="M4893" s="3">
        <f t="shared" si="390"/>
        <v>10</v>
      </c>
      <c r="N4893" s="3">
        <f t="shared" si="388"/>
        <v>2027</v>
      </c>
      <c r="O4893" s="3">
        <f t="shared" si="389"/>
        <v>6</v>
      </c>
      <c r="P4893" s="2" t="str">
        <f t="shared" si="391"/>
        <v>WD</v>
      </c>
    </row>
    <row r="4894" spans="12:16" x14ac:dyDescent="0.2">
      <c r="L4894" s="99">
        <f t="shared" si="387"/>
        <v>46683</v>
      </c>
      <c r="M4894" s="3">
        <f t="shared" si="390"/>
        <v>10</v>
      </c>
      <c r="N4894" s="3">
        <f t="shared" si="388"/>
        <v>2027</v>
      </c>
      <c r="O4894" s="3">
        <f t="shared" si="389"/>
        <v>7</v>
      </c>
      <c r="P4894" s="2" t="str">
        <f t="shared" si="391"/>
        <v>WE</v>
      </c>
    </row>
    <row r="4895" spans="12:16" x14ac:dyDescent="0.2">
      <c r="L4895" s="99">
        <f t="shared" si="387"/>
        <v>46684</v>
      </c>
      <c r="M4895" s="3">
        <f t="shared" si="390"/>
        <v>10</v>
      </c>
      <c r="N4895" s="3">
        <f t="shared" si="388"/>
        <v>2027</v>
      </c>
      <c r="O4895" s="3">
        <f t="shared" si="389"/>
        <v>1</v>
      </c>
      <c r="P4895" s="2" t="str">
        <f t="shared" si="391"/>
        <v>WE</v>
      </c>
    </row>
    <row r="4896" spans="12:16" x14ac:dyDescent="0.2">
      <c r="L4896" s="99">
        <f t="shared" si="387"/>
        <v>46685</v>
      </c>
      <c r="M4896" s="3">
        <f t="shared" si="390"/>
        <v>10</v>
      </c>
      <c r="N4896" s="3">
        <f t="shared" si="388"/>
        <v>2027</v>
      </c>
      <c r="O4896" s="3">
        <f t="shared" si="389"/>
        <v>2</v>
      </c>
      <c r="P4896" s="2" t="str">
        <f t="shared" si="391"/>
        <v>WD</v>
      </c>
    </row>
    <row r="4897" spans="12:16" x14ac:dyDescent="0.2">
      <c r="L4897" s="99">
        <f t="shared" si="387"/>
        <v>46686</v>
      </c>
      <c r="M4897" s="3">
        <f t="shared" si="390"/>
        <v>10</v>
      </c>
      <c r="N4897" s="3">
        <f t="shared" si="388"/>
        <v>2027</v>
      </c>
      <c r="O4897" s="3">
        <f t="shared" si="389"/>
        <v>3</v>
      </c>
      <c r="P4897" s="2" t="str">
        <f t="shared" si="391"/>
        <v>WD</v>
      </c>
    </row>
    <row r="4898" spans="12:16" x14ac:dyDescent="0.2">
      <c r="L4898" s="99">
        <f t="shared" si="387"/>
        <v>46687</v>
      </c>
      <c r="M4898" s="3">
        <f t="shared" si="390"/>
        <v>10</v>
      </c>
      <c r="N4898" s="3">
        <f t="shared" si="388"/>
        <v>2027</v>
      </c>
      <c r="O4898" s="3">
        <f t="shared" si="389"/>
        <v>4</v>
      </c>
      <c r="P4898" s="2" t="str">
        <f t="shared" si="391"/>
        <v>WD</v>
      </c>
    </row>
    <row r="4899" spans="12:16" x14ac:dyDescent="0.2">
      <c r="L4899" s="99">
        <f t="shared" si="387"/>
        <v>46688</v>
      </c>
      <c r="M4899" s="3">
        <f t="shared" si="390"/>
        <v>10</v>
      </c>
      <c r="N4899" s="3">
        <f t="shared" si="388"/>
        <v>2027</v>
      </c>
      <c r="O4899" s="3">
        <f t="shared" si="389"/>
        <v>5</v>
      </c>
      <c r="P4899" s="2" t="str">
        <f t="shared" si="391"/>
        <v>WD</v>
      </c>
    </row>
    <row r="4900" spans="12:16" x14ac:dyDescent="0.2">
      <c r="L4900" s="99">
        <f t="shared" si="387"/>
        <v>46689</v>
      </c>
      <c r="M4900" s="3">
        <f t="shared" si="390"/>
        <v>10</v>
      </c>
      <c r="N4900" s="3">
        <f t="shared" si="388"/>
        <v>2027</v>
      </c>
      <c r="O4900" s="3">
        <f t="shared" si="389"/>
        <v>6</v>
      </c>
      <c r="P4900" s="2" t="str">
        <f t="shared" si="391"/>
        <v>WD</v>
      </c>
    </row>
    <row r="4901" spans="12:16" x14ac:dyDescent="0.2">
      <c r="L4901" s="99">
        <f t="shared" si="387"/>
        <v>46690</v>
      </c>
      <c r="M4901" s="3">
        <f t="shared" si="390"/>
        <v>10</v>
      </c>
      <c r="N4901" s="3">
        <f t="shared" si="388"/>
        <v>2027</v>
      </c>
      <c r="O4901" s="3">
        <f t="shared" si="389"/>
        <v>7</v>
      </c>
      <c r="P4901" s="2" t="str">
        <f t="shared" si="391"/>
        <v>WE</v>
      </c>
    </row>
    <row r="4902" spans="12:16" x14ac:dyDescent="0.2">
      <c r="L4902" s="99">
        <f t="shared" si="387"/>
        <v>46691</v>
      </c>
      <c r="M4902" s="3">
        <f t="shared" si="390"/>
        <v>10</v>
      </c>
      <c r="N4902" s="3">
        <f t="shared" si="388"/>
        <v>2027</v>
      </c>
      <c r="O4902" s="3">
        <f t="shared" si="389"/>
        <v>1</v>
      </c>
      <c r="P4902" s="2" t="str">
        <f t="shared" si="391"/>
        <v>WE</v>
      </c>
    </row>
    <row r="4903" spans="12:16" x14ac:dyDescent="0.2">
      <c r="L4903" s="99">
        <f t="shared" si="387"/>
        <v>46692</v>
      </c>
      <c r="M4903" s="3">
        <f t="shared" si="390"/>
        <v>11</v>
      </c>
      <c r="N4903" s="3">
        <f t="shared" si="388"/>
        <v>2027</v>
      </c>
      <c r="O4903" s="3">
        <f t="shared" si="389"/>
        <v>2</v>
      </c>
      <c r="P4903" s="2" t="str">
        <f t="shared" si="391"/>
        <v>WD</v>
      </c>
    </row>
    <row r="4904" spans="12:16" x14ac:dyDescent="0.2">
      <c r="L4904" s="99">
        <f t="shared" si="387"/>
        <v>46693</v>
      </c>
      <c r="M4904" s="3">
        <f t="shared" si="390"/>
        <v>11</v>
      </c>
      <c r="N4904" s="3">
        <f t="shared" si="388"/>
        <v>2027</v>
      </c>
      <c r="O4904" s="3">
        <f t="shared" si="389"/>
        <v>3</v>
      </c>
      <c r="P4904" s="2" t="str">
        <f t="shared" si="391"/>
        <v>WD</v>
      </c>
    </row>
    <row r="4905" spans="12:16" x14ac:dyDescent="0.2">
      <c r="L4905" s="99">
        <f t="shared" si="387"/>
        <v>46694</v>
      </c>
      <c r="M4905" s="3">
        <f t="shared" si="390"/>
        <v>11</v>
      </c>
      <c r="N4905" s="3">
        <f t="shared" si="388"/>
        <v>2027</v>
      </c>
      <c r="O4905" s="3">
        <f t="shared" si="389"/>
        <v>4</v>
      </c>
      <c r="P4905" s="2" t="str">
        <f t="shared" si="391"/>
        <v>WD</v>
      </c>
    </row>
    <row r="4906" spans="12:16" x14ac:dyDescent="0.2">
      <c r="L4906" s="99">
        <f t="shared" si="387"/>
        <v>46695</v>
      </c>
      <c r="M4906" s="3">
        <f t="shared" si="390"/>
        <v>11</v>
      </c>
      <c r="N4906" s="3">
        <f t="shared" si="388"/>
        <v>2027</v>
      </c>
      <c r="O4906" s="3">
        <f t="shared" si="389"/>
        <v>5</v>
      </c>
      <c r="P4906" s="2" t="str">
        <f t="shared" si="391"/>
        <v>WD</v>
      </c>
    </row>
    <row r="4907" spans="12:16" x14ac:dyDescent="0.2">
      <c r="L4907" s="99">
        <f t="shared" si="387"/>
        <v>46696</v>
      </c>
      <c r="M4907" s="3">
        <f t="shared" si="390"/>
        <v>11</v>
      </c>
      <c r="N4907" s="3">
        <f t="shared" si="388"/>
        <v>2027</v>
      </c>
      <c r="O4907" s="3">
        <f t="shared" si="389"/>
        <v>6</v>
      </c>
      <c r="P4907" s="2" t="str">
        <f t="shared" si="391"/>
        <v>WD</v>
      </c>
    </row>
    <row r="4908" spans="12:16" x14ac:dyDescent="0.2">
      <c r="L4908" s="99">
        <f t="shared" si="387"/>
        <v>46697</v>
      </c>
      <c r="M4908" s="3">
        <f t="shared" si="390"/>
        <v>11</v>
      </c>
      <c r="N4908" s="3">
        <f t="shared" si="388"/>
        <v>2027</v>
      </c>
      <c r="O4908" s="3">
        <f t="shared" si="389"/>
        <v>7</v>
      </c>
      <c r="P4908" s="2" t="str">
        <f t="shared" si="391"/>
        <v>WE</v>
      </c>
    </row>
    <row r="4909" spans="12:16" x14ac:dyDescent="0.2">
      <c r="L4909" s="99">
        <f t="shared" si="387"/>
        <v>46698</v>
      </c>
      <c r="M4909" s="3">
        <f t="shared" si="390"/>
        <v>11</v>
      </c>
      <c r="N4909" s="3">
        <f t="shared" si="388"/>
        <v>2027</v>
      </c>
      <c r="O4909" s="3">
        <f t="shared" si="389"/>
        <v>1</v>
      </c>
      <c r="P4909" s="2" t="str">
        <f t="shared" si="391"/>
        <v>WE</v>
      </c>
    </row>
    <row r="4910" spans="12:16" x14ac:dyDescent="0.2">
      <c r="L4910" s="99">
        <f t="shared" si="387"/>
        <v>46699</v>
      </c>
      <c r="M4910" s="3">
        <f t="shared" si="390"/>
        <v>11</v>
      </c>
      <c r="N4910" s="3">
        <f t="shared" si="388"/>
        <v>2027</v>
      </c>
      <c r="O4910" s="3">
        <f t="shared" si="389"/>
        <v>2</v>
      </c>
      <c r="P4910" s="2" t="str">
        <f t="shared" si="391"/>
        <v>WD</v>
      </c>
    </row>
    <row r="4911" spans="12:16" x14ac:dyDescent="0.2">
      <c r="L4911" s="99">
        <f t="shared" si="387"/>
        <v>46700</v>
      </c>
      <c r="M4911" s="3">
        <f t="shared" si="390"/>
        <v>11</v>
      </c>
      <c r="N4911" s="3">
        <f t="shared" si="388"/>
        <v>2027</v>
      </c>
      <c r="O4911" s="3">
        <f t="shared" si="389"/>
        <v>3</v>
      </c>
      <c r="P4911" s="2" t="str">
        <f t="shared" si="391"/>
        <v>WD</v>
      </c>
    </row>
    <row r="4912" spans="12:16" x14ac:dyDescent="0.2">
      <c r="L4912" s="99">
        <f t="shared" si="387"/>
        <v>46701</v>
      </c>
      <c r="M4912" s="3">
        <f t="shared" si="390"/>
        <v>11</v>
      </c>
      <c r="N4912" s="3">
        <f t="shared" si="388"/>
        <v>2027</v>
      </c>
      <c r="O4912" s="3">
        <f t="shared" si="389"/>
        <v>4</v>
      </c>
      <c r="P4912" s="2" t="str">
        <f t="shared" si="391"/>
        <v>WD</v>
      </c>
    </row>
    <row r="4913" spans="12:16" x14ac:dyDescent="0.2">
      <c r="L4913" s="99">
        <f t="shared" si="387"/>
        <v>46702</v>
      </c>
      <c r="M4913" s="3">
        <f t="shared" si="390"/>
        <v>11</v>
      </c>
      <c r="N4913" s="3">
        <f t="shared" si="388"/>
        <v>2027</v>
      </c>
      <c r="O4913" s="3">
        <f t="shared" si="389"/>
        <v>5</v>
      </c>
      <c r="P4913" s="2" t="str">
        <f t="shared" si="391"/>
        <v>WD</v>
      </c>
    </row>
    <row r="4914" spans="12:16" x14ac:dyDescent="0.2">
      <c r="L4914" s="99">
        <f t="shared" si="387"/>
        <v>46703</v>
      </c>
      <c r="M4914" s="3">
        <f t="shared" si="390"/>
        <v>11</v>
      </c>
      <c r="N4914" s="3">
        <f t="shared" si="388"/>
        <v>2027</v>
      </c>
      <c r="O4914" s="3">
        <f t="shared" si="389"/>
        <v>6</v>
      </c>
      <c r="P4914" s="2" t="str">
        <f t="shared" si="391"/>
        <v>WD</v>
      </c>
    </row>
    <row r="4915" spans="12:16" x14ac:dyDescent="0.2">
      <c r="L4915" s="99">
        <f t="shared" si="387"/>
        <v>46704</v>
      </c>
      <c r="M4915" s="3">
        <f t="shared" si="390"/>
        <v>11</v>
      </c>
      <c r="N4915" s="3">
        <f t="shared" si="388"/>
        <v>2027</v>
      </c>
      <c r="O4915" s="3">
        <f t="shared" si="389"/>
        <v>7</v>
      </c>
      <c r="P4915" s="2" t="str">
        <f t="shared" si="391"/>
        <v>WE</v>
      </c>
    </row>
    <row r="4916" spans="12:16" x14ac:dyDescent="0.2">
      <c r="L4916" s="99">
        <f t="shared" ref="L4916:L4979" si="392">+L4915+1</f>
        <v>46705</v>
      </c>
      <c r="M4916" s="3">
        <f t="shared" si="390"/>
        <v>11</v>
      </c>
      <c r="N4916" s="3">
        <f t="shared" si="388"/>
        <v>2027</v>
      </c>
      <c r="O4916" s="3">
        <f t="shared" si="389"/>
        <v>1</v>
      </c>
      <c r="P4916" s="2" t="str">
        <f t="shared" si="391"/>
        <v>WE</v>
      </c>
    </row>
    <row r="4917" spans="12:16" x14ac:dyDescent="0.2">
      <c r="L4917" s="99">
        <f t="shared" si="392"/>
        <v>46706</v>
      </c>
      <c r="M4917" s="3">
        <f t="shared" si="390"/>
        <v>11</v>
      </c>
      <c r="N4917" s="3">
        <f t="shared" si="388"/>
        <v>2027</v>
      </c>
      <c r="O4917" s="3">
        <f t="shared" si="389"/>
        <v>2</v>
      </c>
      <c r="P4917" s="2" t="str">
        <f t="shared" si="391"/>
        <v>WD</v>
      </c>
    </row>
    <row r="4918" spans="12:16" x14ac:dyDescent="0.2">
      <c r="L4918" s="99">
        <f t="shared" si="392"/>
        <v>46707</v>
      </c>
      <c r="M4918" s="3">
        <f t="shared" si="390"/>
        <v>11</v>
      </c>
      <c r="N4918" s="3">
        <f t="shared" si="388"/>
        <v>2027</v>
      </c>
      <c r="O4918" s="3">
        <f t="shared" si="389"/>
        <v>3</v>
      </c>
      <c r="P4918" s="2" t="str">
        <f t="shared" si="391"/>
        <v>WD</v>
      </c>
    </row>
    <row r="4919" spans="12:16" x14ac:dyDescent="0.2">
      <c r="L4919" s="99">
        <f t="shared" si="392"/>
        <v>46708</v>
      </c>
      <c r="M4919" s="3">
        <f t="shared" si="390"/>
        <v>11</v>
      </c>
      <c r="N4919" s="3">
        <f t="shared" si="388"/>
        <v>2027</v>
      </c>
      <c r="O4919" s="3">
        <f t="shared" si="389"/>
        <v>4</v>
      </c>
      <c r="P4919" s="2" t="str">
        <f t="shared" si="391"/>
        <v>WD</v>
      </c>
    </row>
    <row r="4920" spans="12:16" x14ac:dyDescent="0.2">
      <c r="L4920" s="99">
        <f t="shared" si="392"/>
        <v>46709</v>
      </c>
      <c r="M4920" s="3">
        <f t="shared" si="390"/>
        <v>11</v>
      </c>
      <c r="N4920" s="3">
        <f t="shared" si="388"/>
        <v>2027</v>
      </c>
      <c r="O4920" s="3">
        <f t="shared" si="389"/>
        <v>5</v>
      </c>
      <c r="P4920" s="2" t="str">
        <f t="shared" si="391"/>
        <v>WD</v>
      </c>
    </row>
    <row r="4921" spans="12:16" x14ac:dyDescent="0.2">
      <c r="L4921" s="99">
        <f t="shared" si="392"/>
        <v>46710</v>
      </c>
      <c r="M4921" s="3">
        <f t="shared" si="390"/>
        <v>11</v>
      </c>
      <c r="N4921" s="3">
        <f t="shared" si="388"/>
        <v>2027</v>
      </c>
      <c r="O4921" s="3">
        <f t="shared" si="389"/>
        <v>6</v>
      </c>
      <c r="P4921" s="2" t="str">
        <f t="shared" si="391"/>
        <v>WD</v>
      </c>
    </row>
    <row r="4922" spans="12:16" x14ac:dyDescent="0.2">
      <c r="L4922" s="99">
        <f t="shared" si="392"/>
        <v>46711</v>
      </c>
      <c r="M4922" s="3">
        <f t="shared" si="390"/>
        <v>11</v>
      </c>
      <c r="N4922" s="3">
        <f t="shared" si="388"/>
        <v>2027</v>
      </c>
      <c r="O4922" s="3">
        <f t="shared" si="389"/>
        <v>7</v>
      </c>
      <c r="P4922" s="2" t="str">
        <f t="shared" si="391"/>
        <v>WE</v>
      </c>
    </row>
    <row r="4923" spans="12:16" x14ac:dyDescent="0.2">
      <c r="L4923" s="99">
        <f t="shared" si="392"/>
        <v>46712</v>
      </c>
      <c r="M4923" s="3">
        <f t="shared" si="390"/>
        <v>11</v>
      </c>
      <c r="N4923" s="3">
        <f t="shared" si="388"/>
        <v>2027</v>
      </c>
      <c r="O4923" s="3">
        <f t="shared" si="389"/>
        <v>1</v>
      </c>
      <c r="P4923" s="2" t="str">
        <f t="shared" si="391"/>
        <v>WE</v>
      </c>
    </row>
    <row r="4924" spans="12:16" x14ac:dyDescent="0.2">
      <c r="L4924" s="99">
        <f t="shared" si="392"/>
        <v>46713</v>
      </c>
      <c r="M4924" s="3">
        <f t="shared" si="390"/>
        <v>11</v>
      </c>
      <c r="N4924" s="3">
        <f t="shared" si="388"/>
        <v>2027</v>
      </c>
      <c r="O4924" s="3">
        <f t="shared" si="389"/>
        <v>2</v>
      </c>
      <c r="P4924" s="2" t="str">
        <f t="shared" si="391"/>
        <v>WD</v>
      </c>
    </row>
    <row r="4925" spans="12:16" x14ac:dyDescent="0.2">
      <c r="L4925" s="99">
        <f t="shared" si="392"/>
        <v>46714</v>
      </c>
      <c r="M4925" s="3">
        <f t="shared" si="390"/>
        <v>11</v>
      </c>
      <c r="N4925" s="3">
        <f t="shared" si="388"/>
        <v>2027</v>
      </c>
      <c r="O4925" s="3">
        <f t="shared" si="389"/>
        <v>3</v>
      </c>
      <c r="P4925" s="2" t="str">
        <f t="shared" si="391"/>
        <v>WD</v>
      </c>
    </row>
    <row r="4926" spans="12:16" x14ac:dyDescent="0.2">
      <c r="L4926" s="99">
        <f t="shared" si="392"/>
        <v>46715</v>
      </c>
      <c r="M4926" s="3">
        <f t="shared" si="390"/>
        <v>11</v>
      </c>
      <c r="N4926" s="3">
        <f t="shared" si="388"/>
        <v>2027</v>
      </c>
      <c r="O4926" s="3">
        <f t="shared" si="389"/>
        <v>4</v>
      </c>
      <c r="P4926" s="2" t="str">
        <f t="shared" si="391"/>
        <v>WD</v>
      </c>
    </row>
    <row r="4927" spans="12:16" x14ac:dyDescent="0.2">
      <c r="L4927" s="99">
        <f t="shared" si="392"/>
        <v>46716</v>
      </c>
      <c r="M4927" s="3">
        <f t="shared" si="390"/>
        <v>11</v>
      </c>
      <c r="N4927" s="3">
        <f t="shared" ref="N4927:N4990" si="393">YEAR(L4927)</f>
        <v>2027</v>
      </c>
      <c r="O4927" s="3">
        <f t="shared" ref="O4927:O4990" si="394">WEEKDAY(L4927)</f>
        <v>5</v>
      </c>
      <c r="P4927" s="2" t="str">
        <f t="shared" si="391"/>
        <v>WD</v>
      </c>
    </row>
    <row r="4928" spans="12:16" x14ac:dyDescent="0.2">
      <c r="L4928" s="99">
        <f t="shared" si="392"/>
        <v>46717</v>
      </c>
      <c r="M4928" s="3">
        <f t="shared" si="390"/>
        <v>11</v>
      </c>
      <c r="N4928" s="3">
        <f t="shared" si="393"/>
        <v>2027</v>
      </c>
      <c r="O4928" s="3">
        <f t="shared" si="394"/>
        <v>6</v>
      </c>
      <c r="P4928" s="2" t="str">
        <f t="shared" si="391"/>
        <v>WD</v>
      </c>
    </row>
    <row r="4929" spans="12:16" x14ac:dyDescent="0.2">
      <c r="L4929" s="99">
        <f t="shared" si="392"/>
        <v>46718</v>
      </c>
      <c r="M4929" s="3">
        <f t="shared" si="390"/>
        <v>11</v>
      </c>
      <c r="N4929" s="3">
        <f t="shared" si="393"/>
        <v>2027</v>
      </c>
      <c r="O4929" s="3">
        <f t="shared" si="394"/>
        <v>7</v>
      </c>
      <c r="P4929" s="2" t="str">
        <f t="shared" si="391"/>
        <v>WE</v>
      </c>
    </row>
    <row r="4930" spans="12:16" x14ac:dyDescent="0.2">
      <c r="L4930" s="99">
        <f t="shared" si="392"/>
        <v>46719</v>
      </c>
      <c r="M4930" s="3">
        <f t="shared" si="390"/>
        <v>11</v>
      </c>
      <c r="N4930" s="3">
        <f t="shared" si="393"/>
        <v>2027</v>
      </c>
      <c r="O4930" s="3">
        <f t="shared" si="394"/>
        <v>1</v>
      </c>
      <c r="P4930" s="2" t="str">
        <f t="shared" si="391"/>
        <v>WE</v>
      </c>
    </row>
    <row r="4931" spans="12:16" x14ac:dyDescent="0.2">
      <c r="L4931" s="99">
        <f t="shared" si="392"/>
        <v>46720</v>
      </c>
      <c r="M4931" s="3">
        <f t="shared" ref="M4931:M4994" si="395">MONTH(L4931)</f>
        <v>11</v>
      </c>
      <c r="N4931" s="3">
        <f t="shared" si="393"/>
        <v>2027</v>
      </c>
      <c r="O4931" s="3">
        <f t="shared" si="394"/>
        <v>2</v>
      </c>
      <c r="P4931" s="2" t="str">
        <f t="shared" ref="P4931:P4994" si="396">IF(O4931=1,"WE",IF(O4931=7,"WE","WD"))</f>
        <v>WD</v>
      </c>
    </row>
    <row r="4932" spans="12:16" x14ac:dyDescent="0.2">
      <c r="L4932" s="99">
        <f t="shared" si="392"/>
        <v>46721</v>
      </c>
      <c r="M4932" s="3">
        <f t="shared" si="395"/>
        <v>11</v>
      </c>
      <c r="N4932" s="3">
        <f t="shared" si="393"/>
        <v>2027</v>
      </c>
      <c r="O4932" s="3">
        <f t="shared" si="394"/>
        <v>3</v>
      </c>
      <c r="P4932" s="2" t="str">
        <f t="shared" si="396"/>
        <v>WD</v>
      </c>
    </row>
    <row r="4933" spans="12:16" x14ac:dyDescent="0.2">
      <c r="L4933" s="99">
        <f t="shared" si="392"/>
        <v>46722</v>
      </c>
      <c r="M4933" s="3">
        <f t="shared" si="395"/>
        <v>12</v>
      </c>
      <c r="N4933" s="3">
        <f t="shared" si="393"/>
        <v>2027</v>
      </c>
      <c r="O4933" s="3">
        <f t="shared" si="394"/>
        <v>4</v>
      </c>
      <c r="P4933" s="2" t="str">
        <f t="shared" si="396"/>
        <v>WD</v>
      </c>
    </row>
    <row r="4934" spans="12:16" x14ac:dyDescent="0.2">
      <c r="L4934" s="99">
        <f t="shared" si="392"/>
        <v>46723</v>
      </c>
      <c r="M4934" s="3">
        <f t="shared" si="395"/>
        <v>12</v>
      </c>
      <c r="N4934" s="3">
        <f t="shared" si="393"/>
        <v>2027</v>
      </c>
      <c r="O4934" s="3">
        <f t="shared" si="394"/>
        <v>5</v>
      </c>
      <c r="P4934" s="2" t="str">
        <f t="shared" si="396"/>
        <v>WD</v>
      </c>
    </row>
    <row r="4935" spans="12:16" x14ac:dyDescent="0.2">
      <c r="L4935" s="99">
        <f t="shared" si="392"/>
        <v>46724</v>
      </c>
      <c r="M4935" s="3">
        <f t="shared" si="395"/>
        <v>12</v>
      </c>
      <c r="N4935" s="3">
        <f t="shared" si="393"/>
        <v>2027</v>
      </c>
      <c r="O4935" s="3">
        <f t="shared" si="394"/>
        <v>6</v>
      </c>
      <c r="P4935" s="2" t="str">
        <f t="shared" si="396"/>
        <v>WD</v>
      </c>
    </row>
    <row r="4936" spans="12:16" x14ac:dyDescent="0.2">
      <c r="L4936" s="99">
        <f t="shared" si="392"/>
        <v>46725</v>
      </c>
      <c r="M4936" s="3">
        <f t="shared" si="395"/>
        <v>12</v>
      </c>
      <c r="N4936" s="3">
        <f t="shared" si="393"/>
        <v>2027</v>
      </c>
      <c r="O4936" s="3">
        <f t="shared" si="394"/>
        <v>7</v>
      </c>
      <c r="P4936" s="2" t="str">
        <f t="shared" si="396"/>
        <v>WE</v>
      </c>
    </row>
    <row r="4937" spans="12:16" x14ac:dyDescent="0.2">
      <c r="L4937" s="99">
        <f t="shared" si="392"/>
        <v>46726</v>
      </c>
      <c r="M4937" s="3">
        <f t="shared" si="395"/>
        <v>12</v>
      </c>
      <c r="N4937" s="3">
        <f t="shared" si="393"/>
        <v>2027</v>
      </c>
      <c r="O4937" s="3">
        <f t="shared" si="394"/>
        <v>1</v>
      </c>
      <c r="P4937" s="2" t="str">
        <f t="shared" si="396"/>
        <v>WE</v>
      </c>
    </row>
    <row r="4938" spans="12:16" x14ac:dyDescent="0.2">
      <c r="L4938" s="99">
        <f t="shared" si="392"/>
        <v>46727</v>
      </c>
      <c r="M4938" s="3">
        <f t="shared" si="395"/>
        <v>12</v>
      </c>
      <c r="N4938" s="3">
        <f t="shared" si="393"/>
        <v>2027</v>
      </c>
      <c r="O4938" s="3">
        <f t="shared" si="394"/>
        <v>2</v>
      </c>
      <c r="P4938" s="2" t="str">
        <f t="shared" si="396"/>
        <v>WD</v>
      </c>
    </row>
    <row r="4939" spans="12:16" x14ac:dyDescent="0.2">
      <c r="L4939" s="99">
        <f t="shared" si="392"/>
        <v>46728</v>
      </c>
      <c r="M4939" s="3">
        <f t="shared" si="395"/>
        <v>12</v>
      </c>
      <c r="N4939" s="3">
        <f t="shared" si="393"/>
        <v>2027</v>
      </c>
      <c r="O4939" s="3">
        <f t="shared" si="394"/>
        <v>3</v>
      </c>
      <c r="P4939" s="2" t="str">
        <f t="shared" si="396"/>
        <v>WD</v>
      </c>
    </row>
    <row r="4940" spans="12:16" x14ac:dyDescent="0.2">
      <c r="L4940" s="99">
        <f t="shared" si="392"/>
        <v>46729</v>
      </c>
      <c r="M4940" s="3">
        <f t="shared" si="395"/>
        <v>12</v>
      </c>
      <c r="N4940" s="3">
        <f t="shared" si="393"/>
        <v>2027</v>
      </c>
      <c r="O4940" s="3">
        <f t="shared" si="394"/>
        <v>4</v>
      </c>
      <c r="P4940" s="2" t="str">
        <f t="shared" si="396"/>
        <v>WD</v>
      </c>
    </row>
    <row r="4941" spans="12:16" x14ac:dyDescent="0.2">
      <c r="L4941" s="99">
        <f t="shared" si="392"/>
        <v>46730</v>
      </c>
      <c r="M4941" s="3">
        <f t="shared" si="395"/>
        <v>12</v>
      </c>
      <c r="N4941" s="3">
        <f t="shared" si="393"/>
        <v>2027</v>
      </c>
      <c r="O4941" s="3">
        <f t="shared" si="394"/>
        <v>5</v>
      </c>
      <c r="P4941" s="2" t="str">
        <f t="shared" si="396"/>
        <v>WD</v>
      </c>
    </row>
    <row r="4942" spans="12:16" x14ac:dyDescent="0.2">
      <c r="L4942" s="99">
        <f t="shared" si="392"/>
        <v>46731</v>
      </c>
      <c r="M4942" s="3">
        <f t="shared" si="395"/>
        <v>12</v>
      </c>
      <c r="N4942" s="3">
        <f t="shared" si="393"/>
        <v>2027</v>
      </c>
      <c r="O4942" s="3">
        <f t="shared" si="394"/>
        <v>6</v>
      </c>
      <c r="P4942" s="2" t="str">
        <f t="shared" si="396"/>
        <v>WD</v>
      </c>
    </row>
    <row r="4943" spans="12:16" x14ac:dyDescent="0.2">
      <c r="L4943" s="99">
        <f t="shared" si="392"/>
        <v>46732</v>
      </c>
      <c r="M4943" s="3">
        <f t="shared" si="395"/>
        <v>12</v>
      </c>
      <c r="N4943" s="3">
        <f t="shared" si="393"/>
        <v>2027</v>
      </c>
      <c r="O4943" s="3">
        <f t="shared" si="394"/>
        <v>7</v>
      </c>
      <c r="P4943" s="2" t="str">
        <f t="shared" si="396"/>
        <v>WE</v>
      </c>
    </row>
    <row r="4944" spans="12:16" x14ac:dyDescent="0.2">
      <c r="L4944" s="99">
        <f t="shared" si="392"/>
        <v>46733</v>
      </c>
      <c r="M4944" s="3">
        <f t="shared" si="395"/>
        <v>12</v>
      </c>
      <c r="N4944" s="3">
        <f t="shared" si="393"/>
        <v>2027</v>
      </c>
      <c r="O4944" s="3">
        <f t="shared" si="394"/>
        <v>1</v>
      </c>
      <c r="P4944" s="2" t="str">
        <f t="shared" si="396"/>
        <v>WE</v>
      </c>
    </row>
    <row r="4945" spans="12:16" x14ac:dyDescent="0.2">
      <c r="L4945" s="99">
        <f t="shared" si="392"/>
        <v>46734</v>
      </c>
      <c r="M4945" s="3">
        <f t="shared" si="395"/>
        <v>12</v>
      </c>
      <c r="N4945" s="3">
        <f t="shared" si="393"/>
        <v>2027</v>
      </c>
      <c r="O4945" s="3">
        <f t="shared" si="394"/>
        <v>2</v>
      </c>
      <c r="P4945" s="2" t="str">
        <f t="shared" si="396"/>
        <v>WD</v>
      </c>
    </row>
    <row r="4946" spans="12:16" x14ac:dyDescent="0.2">
      <c r="L4946" s="99">
        <f t="shared" si="392"/>
        <v>46735</v>
      </c>
      <c r="M4946" s="3">
        <f t="shared" si="395"/>
        <v>12</v>
      </c>
      <c r="N4946" s="3">
        <f t="shared" si="393"/>
        <v>2027</v>
      </c>
      <c r="O4946" s="3">
        <f t="shared" si="394"/>
        <v>3</v>
      </c>
      <c r="P4946" s="2" t="str">
        <f t="shared" si="396"/>
        <v>WD</v>
      </c>
    </row>
    <row r="4947" spans="12:16" x14ac:dyDescent="0.2">
      <c r="L4947" s="99">
        <f t="shared" si="392"/>
        <v>46736</v>
      </c>
      <c r="M4947" s="3">
        <f t="shared" si="395"/>
        <v>12</v>
      </c>
      <c r="N4947" s="3">
        <f t="shared" si="393"/>
        <v>2027</v>
      </c>
      <c r="O4947" s="3">
        <f t="shared" si="394"/>
        <v>4</v>
      </c>
      <c r="P4947" s="2" t="str">
        <f t="shared" si="396"/>
        <v>WD</v>
      </c>
    </row>
    <row r="4948" spans="12:16" x14ac:dyDescent="0.2">
      <c r="L4948" s="99">
        <f t="shared" si="392"/>
        <v>46737</v>
      </c>
      <c r="M4948" s="3">
        <f t="shared" si="395"/>
        <v>12</v>
      </c>
      <c r="N4948" s="3">
        <f t="shared" si="393"/>
        <v>2027</v>
      </c>
      <c r="O4948" s="3">
        <f t="shared" si="394"/>
        <v>5</v>
      </c>
      <c r="P4948" s="2" t="str">
        <f t="shared" si="396"/>
        <v>WD</v>
      </c>
    </row>
    <row r="4949" spans="12:16" x14ac:dyDescent="0.2">
      <c r="L4949" s="99">
        <f t="shared" si="392"/>
        <v>46738</v>
      </c>
      <c r="M4949" s="3">
        <f t="shared" si="395"/>
        <v>12</v>
      </c>
      <c r="N4949" s="3">
        <f t="shared" si="393"/>
        <v>2027</v>
      </c>
      <c r="O4949" s="3">
        <f t="shared" si="394"/>
        <v>6</v>
      </c>
      <c r="P4949" s="2" t="str">
        <f t="shared" si="396"/>
        <v>WD</v>
      </c>
    </row>
    <row r="4950" spans="12:16" x14ac:dyDescent="0.2">
      <c r="L4950" s="99">
        <f t="shared" si="392"/>
        <v>46739</v>
      </c>
      <c r="M4950" s="3">
        <f t="shared" si="395"/>
        <v>12</v>
      </c>
      <c r="N4950" s="3">
        <f t="shared" si="393"/>
        <v>2027</v>
      </c>
      <c r="O4950" s="3">
        <f t="shared" si="394"/>
        <v>7</v>
      </c>
      <c r="P4950" s="2" t="str">
        <f t="shared" si="396"/>
        <v>WE</v>
      </c>
    </row>
    <row r="4951" spans="12:16" x14ac:dyDescent="0.2">
      <c r="L4951" s="99">
        <f t="shared" si="392"/>
        <v>46740</v>
      </c>
      <c r="M4951" s="3">
        <f t="shared" si="395"/>
        <v>12</v>
      </c>
      <c r="N4951" s="3">
        <f t="shared" si="393"/>
        <v>2027</v>
      </c>
      <c r="O4951" s="3">
        <f t="shared" si="394"/>
        <v>1</v>
      </c>
      <c r="P4951" s="2" t="str">
        <f t="shared" si="396"/>
        <v>WE</v>
      </c>
    </row>
    <row r="4952" spans="12:16" x14ac:dyDescent="0.2">
      <c r="L4952" s="99">
        <f t="shared" si="392"/>
        <v>46741</v>
      </c>
      <c r="M4952" s="3">
        <f t="shared" si="395"/>
        <v>12</v>
      </c>
      <c r="N4952" s="3">
        <f t="shared" si="393"/>
        <v>2027</v>
      </c>
      <c r="O4952" s="3">
        <f t="shared" si="394"/>
        <v>2</v>
      </c>
      <c r="P4952" s="2" t="str">
        <f t="shared" si="396"/>
        <v>WD</v>
      </c>
    </row>
    <row r="4953" spans="12:16" x14ac:dyDescent="0.2">
      <c r="L4953" s="99">
        <f t="shared" si="392"/>
        <v>46742</v>
      </c>
      <c r="M4953" s="3">
        <f t="shared" si="395"/>
        <v>12</v>
      </c>
      <c r="N4953" s="3">
        <f t="shared" si="393"/>
        <v>2027</v>
      </c>
      <c r="O4953" s="3">
        <f t="shared" si="394"/>
        <v>3</v>
      </c>
      <c r="P4953" s="2" t="str">
        <f t="shared" si="396"/>
        <v>WD</v>
      </c>
    </row>
    <row r="4954" spans="12:16" x14ac:dyDescent="0.2">
      <c r="L4954" s="99">
        <f t="shared" si="392"/>
        <v>46743</v>
      </c>
      <c r="M4954" s="3">
        <f t="shared" si="395"/>
        <v>12</v>
      </c>
      <c r="N4954" s="3">
        <f t="shared" si="393"/>
        <v>2027</v>
      </c>
      <c r="O4954" s="3">
        <f t="shared" si="394"/>
        <v>4</v>
      </c>
      <c r="P4954" s="2" t="str">
        <f t="shared" si="396"/>
        <v>WD</v>
      </c>
    </row>
    <row r="4955" spans="12:16" x14ac:dyDescent="0.2">
      <c r="L4955" s="99">
        <f t="shared" si="392"/>
        <v>46744</v>
      </c>
      <c r="M4955" s="3">
        <f t="shared" si="395"/>
        <v>12</v>
      </c>
      <c r="N4955" s="3">
        <f t="shared" si="393"/>
        <v>2027</v>
      </c>
      <c r="O4955" s="3">
        <f t="shared" si="394"/>
        <v>5</v>
      </c>
      <c r="P4955" s="2" t="str">
        <f t="shared" si="396"/>
        <v>WD</v>
      </c>
    </row>
    <row r="4956" spans="12:16" x14ac:dyDescent="0.2">
      <c r="L4956" s="99">
        <f t="shared" si="392"/>
        <v>46745</v>
      </c>
      <c r="M4956" s="3">
        <f t="shared" si="395"/>
        <v>12</v>
      </c>
      <c r="N4956" s="3">
        <f t="shared" si="393"/>
        <v>2027</v>
      </c>
      <c r="O4956" s="3">
        <f t="shared" si="394"/>
        <v>6</v>
      </c>
      <c r="P4956" s="2" t="str">
        <f t="shared" si="396"/>
        <v>WD</v>
      </c>
    </row>
    <row r="4957" spans="12:16" x14ac:dyDescent="0.2">
      <c r="L4957" s="99">
        <f t="shared" si="392"/>
        <v>46746</v>
      </c>
      <c r="M4957" s="3">
        <f t="shared" si="395"/>
        <v>12</v>
      </c>
      <c r="N4957" s="3">
        <f t="shared" si="393"/>
        <v>2027</v>
      </c>
      <c r="O4957" s="3">
        <f t="shared" si="394"/>
        <v>7</v>
      </c>
      <c r="P4957" s="2" t="str">
        <f t="shared" si="396"/>
        <v>WE</v>
      </c>
    </row>
    <row r="4958" spans="12:16" x14ac:dyDescent="0.2">
      <c r="L4958" s="99">
        <f t="shared" si="392"/>
        <v>46747</v>
      </c>
      <c r="M4958" s="3">
        <f t="shared" si="395"/>
        <v>12</v>
      </c>
      <c r="N4958" s="3">
        <f t="shared" si="393"/>
        <v>2027</v>
      </c>
      <c r="O4958" s="3">
        <f t="shared" si="394"/>
        <v>1</v>
      </c>
      <c r="P4958" s="2" t="str">
        <f t="shared" si="396"/>
        <v>WE</v>
      </c>
    </row>
    <row r="4959" spans="12:16" x14ac:dyDescent="0.2">
      <c r="L4959" s="99">
        <f t="shared" si="392"/>
        <v>46748</v>
      </c>
      <c r="M4959" s="3">
        <f t="shared" si="395"/>
        <v>12</v>
      </c>
      <c r="N4959" s="3">
        <f t="shared" si="393"/>
        <v>2027</v>
      </c>
      <c r="O4959" s="3">
        <f t="shared" si="394"/>
        <v>2</v>
      </c>
      <c r="P4959" s="2" t="str">
        <f t="shared" si="396"/>
        <v>WD</v>
      </c>
    </row>
    <row r="4960" spans="12:16" x14ac:dyDescent="0.2">
      <c r="L4960" s="99">
        <f t="shared" si="392"/>
        <v>46749</v>
      </c>
      <c r="M4960" s="3">
        <f t="shared" si="395"/>
        <v>12</v>
      </c>
      <c r="N4960" s="3">
        <f t="shared" si="393"/>
        <v>2027</v>
      </c>
      <c r="O4960" s="3">
        <f t="shared" si="394"/>
        <v>3</v>
      </c>
      <c r="P4960" s="2" t="str">
        <f t="shared" si="396"/>
        <v>WD</v>
      </c>
    </row>
    <row r="4961" spans="12:16" x14ac:dyDescent="0.2">
      <c r="L4961" s="99">
        <f t="shared" si="392"/>
        <v>46750</v>
      </c>
      <c r="M4961" s="3">
        <f t="shared" si="395"/>
        <v>12</v>
      </c>
      <c r="N4961" s="3">
        <f t="shared" si="393"/>
        <v>2027</v>
      </c>
      <c r="O4961" s="3">
        <f t="shared" si="394"/>
        <v>4</v>
      </c>
      <c r="P4961" s="2" t="str">
        <f t="shared" si="396"/>
        <v>WD</v>
      </c>
    </row>
    <row r="4962" spans="12:16" x14ac:dyDescent="0.2">
      <c r="L4962" s="99">
        <f t="shared" si="392"/>
        <v>46751</v>
      </c>
      <c r="M4962" s="3">
        <f t="shared" si="395"/>
        <v>12</v>
      </c>
      <c r="N4962" s="3">
        <f t="shared" si="393"/>
        <v>2027</v>
      </c>
      <c r="O4962" s="3">
        <f t="shared" si="394"/>
        <v>5</v>
      </c>
      <c r="P4962" s="2" t="str">
        <f t="shared" si="396"/>
        <v>WD</v>
      </c>
    </row>
    <row r="4963" spans="12:16" x14ac:dyDescent="0.2">
      <c r="L4963" s="99">
        <f t="shared" si="392"/>
        <v>46752</v>
      </c>
      <c r="M4963" s="3">
        <f t="shared" si="395"/>
        <v>12</v>
      </c>
      <c r="N4963" s="3">
        <f t="shared" si="393"/>
        <v>2027</v>
      </c>
      <c r="O4963" s="3">
        <f t="shared" si="394"/>
        <v>6</v>
      </c>
      <c r="P4963" s="2" t="str">
        <f t="shared" si="396"/>
        <v>WD</v>
      </c>
    </row>
    <row r="4964" spans="12:16" x14ac:dyDescent="0.2">
      <c r="L4964" s="99">
        <f t="shared" si="392"/>
        <v>46753</v>
      </c>
      <c r="M4964" s="3">
        <f t="shared" si="395"/>
        <v>1</v>
      </c>
      <c r="N4964" s="3">
        <f t="shared" si="393"/>
        <v>2028</v>
      </c>
      <c r="O4964" s="3">
        <f t="shared" si="394"/>
        <v>7</v>
      </c>
      <c r="P4964" s="2" t="str">
        <f t="shared" si="396"/>
        <v>WE</v>
      </c>
    </row>
    <row r="4965" spans="12:16" x14ac:dyDescent="0.2">
      <c r="L4965" s="99">
        <f t="shared" si="392"/>
        <v>46754</v>
      </c>
      <c r="M4965" s="3">
        <f t="shared" si="395"/>
        <v>1</v>
      </c>
      <c r="N4965" s="3">
        <f t="shared" si="393"/>
        <v>2028</v>
      </c>
      <c r="O4965" s="3">
        <f t="shared" si="394"/>
        <v>1</v>
      </c>
      <c r="P4965" s="2" t="str">
        <f t="shared" si="396"/>
        <v>WE</v>
      </c>
    </row>
    <row r="4966" spans="12:16" x14ac:dyDescent="0.2">
      <c r="L4966" s="99">
        <f t="shared" si="392"/>
        <v>46755</v>
      </c>
      <c r="M4966" s="3">
        <f t="shared" si="395"/>
        <v>1</v>
      </c>
      <c r="N4966" s="3">
        <f t="shared" si="393"/>
        <v>2028</v>
      </c>
      <c r="O4966" s="3">
        <f t="shared" si="394"/>
        <v>2</v>
      </c>
      <c r="P4966" s="2" t="str">
        <f t="shared" si="396"/>
        <v>WD</v>
      </c>
    </row>
    <row r="4967" spans="12:16" x14ac:dyDescent="0.2">
      <c r="L4967" s="99">
        <f t="shared" si="392"/>
        <v>46756</v>
      </c>
      <c r="M4967" s="3">
        <f t="shared" si="395"/>
        <v>1</v>
      </c>
      <c r="N4967" s="3">
        <f t="shared" si="393"/>
        <v>2028</v>
      </c>
      <c r="O4967" s="3">
        <f t="shared" si="394"/>
        <v>3</v>
      </c>
      <c r="P4967" s="2" t="str">
        <f t="shared" si="396"/>
        <v>WD</v>
      </c>
    </row>
    <row r="4968" spans="12:16" x14ac:dyDescent="0.2">
      <c r="L4968" s="99">
        <f t="shared" si="392"/>
        <v>46757</v>
      </c>
      <c r="M4968" s="3">
        <f t="shared" si="395"/>
        <v>1</v>
      </c>
      <c r="N4968" s="3">
        <f t="shared" si="393"/>
        <v>2028</v>
      </c>
      <c r="O4968" s="3">
        <f t="shared" si="394"/>
        <v>4</v>
      </c>
      <c r="P4968" s="2" t="str">
        <f t="shared" si="396"/>
        <v>WD</v>
      </c>
    </row>
    <row r="4969" spans="12:16" x14ac:dyDescent="0.2">
      <c r="L4969" s="99">
        <f t="shared" si="392"/>
        <v>46758</v>
      </c>
      <c r="M4969" s="3">
        <f t="shared" si="395"/>
        <v>1</v>
      </c>
      <c r="N4969" s="3">
        <f t="shared" si="393"/>
        <v>2028</v>
      </c>
      <c r="O4969" s="3">
        <f t="shared" si="394"/>
        <v>5</v>
      </c>
      <c r="P4969" s="2" t="str">
        <f t="shared" si="396"/>
        <v>WD</v>
      </c>
    </row>
    <row r="4970" spans="12:16" x14ac:dyDescent="0.2">
      <c r="L4970" s="99">
        <f t="shared" si="392"/>
        <v>46759</v>
      </c>
      <c r="M4970" s="3">
        <f t="shared" si="395"/>
        <v>1</v>
      </c>
      <c r="N4970" s="3">
        <f t="shared" si="393"/>
        <v>2028</v>
      </c>
      <c r="O4970" s="3">
        <f t="shared" si="394"/>
        <v>6</v>
      </c>
      <c r="P4970" s="2" t="str">
        <f t="shared" si="396"/>
        <v>WD</v>
      </c>
    </row>
    <row r="4971" spans="12:16" x14ac:dyDescent="0.2">
      <c r="L4971" s="99">
        <f t="shared" si="392"/>
        <v>46760</v>
      </c>
      <c r="M4971" s="3">
        <f t="shared" si="395"/>
        <v>1</v>
      </c>
      <c r="N4971" s="3">
        <f t="shared" si="393"/>
        <v>2028</v>
      </c>
      <c r="O4971" s="3">
        <f t="shared" si="394"/>
        <v>7</v>
      </c>
      <c r="P4971" s="2" t="str">
        <f t="shared" si="396"/>
        <v>WE</v>
      </c>
    </row>
    <row r="4972" spans="12:16" x14ac:dyDescent="0.2">
      <c r="L4972" s="99">
        <f t="shared" si="392"/>
        <v>46761</v>
      </c>
      <c r="M4972" s="3">
        <f t="shared" si="395"/>
        <v>1</v>
      </c>
      <c r="N4972" s="3">
        <f t="shared" si="393"/>
        <v>2028</v>
      </c>
      <c r="O4972" s="3">
        <f t="shared" si="394"/>
        <v>1</v>
      </c>
      <c r="P4972" s="2" t="str">
        <f t="shared" si="396"/>
        <v>WE</v>
      </c>
    </row>
    <row r="4973" spans="12:16" x14ac:dyDescent="0.2">
      <c r="L4973" s="99">
        <f t="shared" si="392"/>
        <v>46762</v>
      </c>
      <c r="M4973" s="3">
        <f t="shared" si="395"/>
        <v>1</v>
      </c>
      <c r="N4973" s="3">
        <f t="shared" si="393"/>
        <v>2028</v>
      </c>
      <c r="O4973" s="3">
        <f t="shared" si="394"/>
        <v>2</v>
      </c>
      <c r="P4973" s="2" t="str">
        <f t="shared" si="396"/>
        <v>WD</v>
      </c>
    </row>
    <row r="4974" spans="12:16" x14ac:dyDescent="0.2">
      <c r="L4974" s="99">
        <f t="shared" si="392"/>
        <v>46763</v>
      </c>
      <c r="M4974" s="3">
        <f t="shared" si="395"/>
        <v>1</v>
      </c>
      <c r="N4974" s="3">
        <f t="shared" si="393"/>
        <v>2028</v>
      </c>
      <c r="O4974" s="3">
        <f t="shared" si="394"/>
        <v>3</v>
      </c>
      <c r="P4974" s="2" t="str">
        <f t="shared" si="396"/>
        <v>WD</v>
      </c>
    </row>
    <row r="4975" spans="12:16" x14ac:dyDescent="0.2">
      <c r="L4975" s="99">
        <f t="shared" si="392"/>
        <v>46764</v>
      </c>
      <c r="M4975" s="3">
        <f t="shared" si="395"/>
        <v>1</v>
      </c>
      <c r="N4975" s="3">
        <f t="shared" si="393"/>
        <v>2028</v>
      </c>
      <c r="O4975" s="3">
        <f t="shared" si="394"/>
        <v>4</v>
      </c>
      <c r="P4975" s="2" t="str">
        <f t="shared" si="396"/>
        <v>WD</v>
      </c>
    </row>
    <row r="4976" spans="12:16" x14ac:dyDescent="0.2">
      <c r="L4976" s="99">
        <f t="shared" si="392"/>
        <v>46765</v>
      </c>
      <c r="M4976" s="3">
        <f t="shared" si="395"/>
        <v>1</v>
      </c>
      <c r="N4976" s="3">
        <f t="shared" si="393"/>
        <v>2028</v>
      </c>
      <c r="O4976" s="3">
        <f t="shared" si="394"/>
        <v>5</v>
      </c>
      <c r="P4976" s="2" t="str">
        <f t="shared" si="396"/>
        <v>WD</v>
      </c>
    </row>
    <row r="4977" spans="12:16" x14ac:dyDescent="0.2">
      <c r="L4977" s="99">
        <f t="shared" si="392"/>
        <v>46766</v>
      </c>
      <c r="M4977" s="3">
        <f t="shared" si="395"/>
        <v>1</v>
      </c>
      <c r="N4977" s="3">
        <f t="shared" si="393"/>
        <v>2028</v>
      </c>
      <c r="O4977" s="3">
        <f t="shared" si="394"/>
        <v>6</v>
      </c>
      <c r="P4977" s="2" t="str">
        <f t="shared" si="396"/>
        <v>WD</v>
      </c>
    </row>
    <row r="4978" spans="12:16" x14ac:dyDescent="0.2">
      <c r="L4978" s="99">
        <f t="shared" si="392"/>
        <v>46767</v>
      </c>
      <c r="M4978" s="3">
        <f t="shared" si="395"/>
        <v>1</v>
      </c>
      <c r="N4978" s="3">
        <f t="shared" si="393"/>
        <v>2028</v>
      </c>
      <c r="O4978" s="3">
        <f t="shared" si="394"/>
        <v>7</v>
      </c>
      <c r="P4978" s="2" t="str">
        <f t="shared" si="396"/>
        <v>WE</v>
      </c>
    </row>
    <row r="4979" spans="12:16" x14ac:dyDescent="0.2">
      <c r="L4979" s="99">
        <f t="shared" si="392"/>
        <v>46768</v>
      </c>
      <c r="M4979" s="3">
        <f t="shared" si="395"/>
        <v>1</v>
      </c>
      <c r="N4979" s="3">
        <f t="shared" si="393"/>
        <v>2028</v>
      </c>
      <c r="O4979" s="3">
        <f t="shared" si="394"/>
        <v>1</v>
      </c>
      <c r="P4979" s="2" t="str">
        <f t="shared" si="396"/>
        <v>WE</v>
      </c>
    </row>
    <row r="4980" spans="12:16" x14ac:dyDescent="0.2">
      <c r="L4980" s="99">
        <f t="shared" ref="L4980:L5043" si="397">+L4979+1</f>
        <v>46769</v>
      </c>
      <c r="M4980" s="3">
        <f t="shared" si="395"/>
        <v>1</v>
      </c>
      <c r="N4980" s="3">
        <f t="shared" si="393"/>
        <v>2028</v>
      </c>
      <c r="O4980" s="3">
        <f t="shared" si="394"/>
        <v>2</v>
      </c>
      <c r="P4980" s="2" t="str">
        <f t="shared" si="396"/>
        <v>WD</v>
      </c>
    </row>
    <row r="4981" spans="12:16" x14ac:dyDescent="0.2">
      <c r="L4981" s="99">
        <f t="shared" si="397"/>
        <v>46770</v>
      </c>
      <c r="M4981" s="3">
        <f t="shared" si="395"/>
        <v>1</v>
      </c>
      <c r="N4981" s="3">
        <f t="shared" si="393"/>
        <v>2028</v>
      </c>
      <c r="O4981" s="3">
        <f t="shared" si="394"/>
        <v>3</v>
      </c>
      <c r="P4981" s="2" t="str">
        <f t="shared" si="396"/>
        <v>WD</v>
      </c>
    </row>
    <row r="4982" spans="12:16" x14ac:dyDescent="0.2">
      <c r="L4982" s="99">
        <f t="shared" si="397"/>
        <v>46771</v>
      </c>
      <c r="M4982" s="3">
        <f t="shared" si="395"/>
        <v>1</v>
      </c>
      <c r="N4982" s="3">
        <f t="shared" si="393"/>
        <v>2028</v>
      </c>
      <c r="O4982" s="3">
        <f t="shared" si="394"/>
        <v>4</v>
      </c>
      <c r="P4982" s="2" t="str">
        <f t="shared" si="396"/>
        <v>WD</v>
      </c>
    </row>
    <row r="4983" spans="12:16" x14ac:dyDescent="0.2">
      <c r="L4983" s="99">
        <f t="shared" si="397"/>
        <v>46772</v>
      </c>
      <c r="M4983" s="3">
        <f t="shared" si="395"/>
        <v>1</v>
      </c>
      <c r="N4983" s="3">
        <f t="shared" si="393"/>
        <v>2028</v>
      </c>
      <c r="O4983" s="3">
        <f t="shared" si="394"/>
        <v>5</v>
      </c>
      <c r="P4983" s="2" t="str">
        <f t="shared" si="396"/>
        <v>WD</v>
      </c>
    </row>
    <row r="4984" spans="12:16" x14ac:dyDescent="0.2">
      <c r="L4984" s="99">
        <f t="shared" si="397"/>
        <v>46773</v>
      </c>
      <c r="M4984" s="3">
        <f t="shared" si="395"/>
        <v>1</v>
      </c>
      <c r="N4984" s="3">
        <f t="shared" si="393"/>
        <v>2028</v>
      </c>
      <c r="O4984" s="3">
        <f t="shared" si="394"/>
        <v>6</v>
      </c>
      <c r="P4984" s="2" t="str">
        <f t="shared" si="396"/>
        <v>WD</v>
      </c>
    </row>
    <row r="4985" spans="12:16" x14ac:dyDescent="0.2">
      <c r="L4985" s="99">
        <f t="shared" si="397"/>
        <v>46774</v>
      </c>
      <c r="M4985" s="3">
        <f t="shared" si="395"/>
        <v>1</v>
      </c>
      <c r="N4985" s="3">
        <f t="shared" si="393"/>
        <v>2028</v>
      </c>
      <c r="O4985" s="3">
        <f t="shared" si="394"/>
        <v>7</v>
      </c>
      <c r="P4985" s="2" t="str">
        <f t="shared" si="396"/>
        <v>WE</v>
      </c>
    </row>
    <row r="4986" spans="12:16" x14ac:dyDescent="0.2">
      <c r="L4986" s="99">
        <f t="shared" si="397"/>
        <v>46775</v>
      </c>
      <c r="M4986" s="3">
        <f t="shared" si="395"/>
        <v>1</v>
      </c>
      <c r="N4986" s="3">
        <f t="shared" si="393"/>
        <v>2028</v>
      </c>
      <c r="O4986" s="3">
        <f t="shared" si="394"/>
        <v>1</v>
      </c>
      <c r="P4986" s="2" t="str">
        <f t="shared" si="396"/>
        <v>WE</v>
      </c>
    </row>
    <row r="4987" spans="12:16" x14ac:dyDescent="0.2">
      <c r="L4987" s="99">
        <f t="shared" si="397"/>
        <v>46776</v>
      </c>
      <c r="M4987" s="3">
        <f t="shared" si="395"/>
        <v>1</v>
      </c>
      <c r="N4987" s="3">
        <f t="shared" si="393"/>
        <v>2028</v>
      </c>
      <c r="O4987" s="3">
        <f t="shared" si="394"/>
        <v>2</v>
      </c>
      <c r="P4987" s="2" t="str">
        <f t="shared" si="396"/>
        <v>WD</v>
      </c>
    </row>
    <row r="4988" spans="12:16" x14ac:dyDescent="0.2">
      <c r="L4988" s="99">
        <f t="shared" si="397"/>
        <v>46777</v>
      </c>
      <c r="M4988" s="3">
        <f t="shared" si="395"/>
        <v>1</v>
      </c>
      <c r="N4988" s="3">
        <f t="shared" si="393"/>
        <v>2028</v>
      </c>
      <c r="O4988" s="3">
        <f t="shared" si="394"/>
        <v>3</v>
      </c>
      <c r="P4988" s="2" t="str">
        <f t="shared" si="396"/>
        <v>WD</v>
      </c>
    </row>
    <row r="4989" spans="12:16" x14ac:dyDescent="0.2">
      <c r="L4989" s="99">
        <f t="shared" si="397"/>
        <v>46778</v>
      </c>
      <c r="M4989" s="3">
        <f t="shared" si="395"/>
        <v>1</v>
      </c>
      <c r="N4989" s="3">
        <f t="shared" si="393"/>
        <v>2028</v>
      </c>
      <c r="O4989" s="3">
        <f t="shared" si="394"/>
        <v>4</v>
      </c>
      <c r="P4989" s="2" t="str">
        <f t="shared" si="396"/>
        <v>WD</v>
      </c>
    </row>
    <row r="4990" spans="12:16" x14ac:dyDescent="0.2">
      <c r="L4990" s="99">
        <f t="shared" si="397"/>
        <v>46779</v>
      </c>
      <c r="M4990" s="3">
        <f t="shared" si="395"/>
        <v>1</v>
      </c>
      <c r="N4990" s="3">
        <f t="shared" si="393"/>
        <v>2028</v>
      </c>
      <c r="O4990" s="3">
        <f t="shared" si="394"/>
        <v>5</v>
      </c>
      <c r="P4990" s="2" t="str">
        <f t="shared" si="396"/>
        <v>WD</v>
      </c>
    </row>
    <row r="4991" spans="12:16" x14ac:dyDescent="0.2">
      <c r="L4991" s="99">
        <f t="shared" si="397"/>
        <v>46780</v>
      </c>
      <c r="M4991" s="3">
        <f t="shared" si="395"/>
        <v>1</v>
      </c>
      <c r="N4991" s="3">
        <f t="shared" ref="N4991:N5054" si="398">YEAR(L4991)</f>
        <v>2028</v>
      </c>
      <c r="O4991" s="3">
        <f t="shared" ref="O4991:O5054" si="399">WEEKDAY(L4991)</f>
        <v>6</v>
      </c>
      <c r="P4991" s="2" t="str">
        <f t="shared" si="396"/>
        <v>WD</v>
      </c>
    </row>
    <row r="4992" spans="12:16" x14ac:dyDescent="0.2">
      <c r="L4992" s="99">
        <f t="shared" si="397"/>
        <v>46781</v>
      </c>
      <c r="M4992" s="3">
        <f t="shared" si="395"/>
        <v>1</v>
      </c>
      <c r="N4992" s="3">
        <f t="shared" si="398"/>
        <v>2028</v>
      </c>
      <c r="O4992" s="3">
        <f t="shared" si="399"/>
        <v>7</v>
      </c>
      <c r="P4992" s="2" t="str">
        <f t="shared" si="396"/>
        <v>WE</v>
      </c>
    </row>
    <row r="4993" spans="12:16" x14ac:dyDescent="0.2">
      <c r="L4993" s="99">
        <f t="shared" si="397"/>
        <v>46782</v>
      </c>
      <c r="M4993" s="3">
        <f t="shared" si="395"/>
        <v>1</v>
      </c>
      <c r="N4993" s="3">
        <f t="shared" si="398"/>
        <v>2028</v>
      </c>
      <c r="O4993" s="3">
        <f t="shared" si="399"/>
        <v>1</v>
      </c>
      <c r="P4993" s="2" t="str">
        <f t="shared" si="396"/>
        <v>WE</v>
      </c>
    </row>
    <row r="4994" spans="12:16" x14ac:dyDescent="0.2">
      <c r="L4994" s="99">
        <f t="shared" si="397"/>
        <v>46783</v>
      </c>
      <c r="M4994" s="3">
        <f t="shared" si="395"/>
        <v>1</v>
      </c>
      <c r="N4994" s="3">
        <f t="shared" si="398"/>
        <v>2028</v>
      </c>
      <c r="O4994" s="3">
        <f t="shared" si="399"/>
        <v>2</v>
      </c>
      <c r="P4994" s="2" t="str">
        <f t="shared" si="396"/>
        <v>WD</v>
      </c>
    </row>
    <row r="4995" spans="12:16" x14ac:dyDescent="0.2">
      <c r="L4995" s="99">
        <f t="shared" si="397"/>
        <v>46784</v>
      </c>
      <c r="M4995" s="3">
        <f t="shared" ref="M4995:M5058" si="400">MONTH(L4995)</f>
        <v>2</v>
      </c>
      <c r="N4995" s="3">
        <f t="shared" si="398"/>
        <v>2028</v>
      </c>
      <c r="O4995" s="3">
        <f t="shared" si="399"/>
        <v>3</v>
      </c>
      <c r="P4995" s="2" t="str">
        <f t="shared" ref="P4995:P5058" si="401">IF(O4995=1,"WE",IF(O4995=7,"WE","WD"))</f>
        <v>WD</v>
      </c>
    </row>
    <row r="4996" spans="12:16" x14ac:dyDescent="0.2">
      <c r="L4996" s="99">
        <f t="shared" si="397"/>
        <v>46785</v>
      </c>
      <c r="M4996" s="3">
        <f t="shared" si="400"/>
        <v>2</v>
      </c>
      <c r="N4996" s="3">
        <f t="shared" si="398"/>
        <v>2028</v>
      </c>
      <c r="O4996" s="3">
        <f t="shared" si="399"/>
        <v>4</v>
      </c>
      <c r="P4996" s="2" t="str">
        <f t="shared" si="401"/>
        <v>WD</v>
      </c>
    </row>
    <row r="4997" spans="12:16" x14ac:dyDescent="0.2">
      <c r="L4997" s="99">
        <f t="shared" si="397"/>
        <v>46786</v>
      </c>
      <c r="M4997" s="3">
        <f t="shared" si="400"/>
        <v>2</v>
      </c>
      <c r="N4997" s="3">
        <f t="shared" si="398"/>
        <v>2028</v>
      </c>
      <c r="O4997" s="3">
        <f t="shared" si="399"/>
        <v>5</v>
      </c>
      <c r="P4997" s="2" t="str">
        <f t="shared" si="401"/>
        <v>WD</v>
      </c>
    </row>
    <row r="4998" spans="12:16" x14ac:dyDescent="0.2">
      <c r="L4998" s="99">
        <f t="shared" si="397"/>
        <v>46787</v>
      </c>
      <c r="M4998" s="3">
        <f t="shared" si="400"/>
        <v>2</v>
      </c>
      <c r="N4998" s="3">
        <f t="shared" si="398"/>
        <v>2028</v>
      </c>
      <c r="O4998" s="3">
        <f t="shared" si="399"/>
        <v>6</v>
      </c>
      <c r="P4998" s="2" t="str">
        <f t="shared" si="401"/>
        <v>WD</v>
      </c>
    </row>
    <row r="4999" spans="12:16" x14ac:dyDescent="0.2">
      <c r="L4999" s="99">
        <f t="shared" si="397"/>
        <v>46788</v>
      </c>
      <c r="M4999" s="3">
        <f t="shared" si="400"/>
        <v>2</v>
      </c>
      <c r="N4999" s="3">
        <f t="shared" si="398"/>
        <v>2028</v>
      </c>
      <c r="O4999" s="3">
        <f t="shared" si="399"/>
        <v>7</v>
      </c>
      <c r="P4999" s="2" t="str">
        <f t="shared" si="401"/>
        <v>WE</v>
      </c>
    </row>
    <row r="5000" spans="12:16" x14ac:dyDescent="0.2">
      <c r="L5000" s="99">
        <f t="shared" si="397"/>
        <v>46789</v>
      </c>
      <c r="M5000" s="3">
        <f t="shared" si="400"/>
        <v>2</v>
      </c>
      <c r="N5000" s="3">
        <f t="shared" si="398"/>
        <v>2028</v>
      </c>
      <c r="O5000" s="3">
        <f t="shared" si="399"/>
        <v>1</v>
      </c>
      <c r="P5000" s="2" t="str">
        <f t="shared" si="401"/>
        <v>WE</v>
      </c>
    </row>
    <row r="5001" spans="12:16" x14ac:dyDescent="0.2">
      <c r="L5001" s="99">
        <f t="shared" si="397"/>
        <v>46790</v>
      </c>
      <c r="M5001" s="3">
        <f t="shared" si="400"/>
        <v>2</v>
      </c>
      <c r="N5001" s="3">
        <f t="shared" si="398"/>
        <v>2028</v>
      </c>
      <c r="O5001" s="3">
        <f t="shared" si="399"/>
        <v>2</v>
      </c>
      <c r="P5001" s="2" t="str">
        <f t="shared" si="401"/>
        <v>WD</v>
      </c>
    </row>
    <row r="5002" spans="12:16" x14ac:dyDescent="0.2">
      <c r="L5002" s="99">
        <f t="shared" si="397"/>
        <v>46791</v>
      </c>
      <c r="M5002" s="3">
        <f t="shared" si="400"/>
        <v>2</v>
      </c>
      <c r="N5002" s="3">
        <f t="shared" si="398"/>
        <v>2028</v>
      </c>
      <c r="O5002" s="3">
        <f t="shared" si="399"/>
        <v>3</v>
      </c>
      <c r="P5002" s="2" t="str">
        <f t="shared" si="401"/>
        <v>WD</v>
      </c>
    </row>
    <row r="5003" spans="12:16" x14ac:dyDescent="0.2">
      <c r="L5003" s="99">
        <f t="shared" si="397"/>
        <v>46792</v>
      </c>
      <c r="M5003" s="3">
        <f t="shared" si="400"/>
        <v>2</v>
      </c>
      <c r="N5003" s="3">
        <f t="shared" si="398"/>
        <v>2028</v>
      </c>
      <c r="O5003" s="3">
        <f t="shared" si="399"/>
        <v>4</v>
      </c>
      <c r="P5003" s="2" t="str">
        <f t="shared" si="401"/>
        <v>WD</v>
      </c>
    </row>
    <row r="5004" spans="12:16" x14ac:dyDescent="0.2">
      <c r="L5004" s="99">
        <f t="shared" si="397"/>
        <v>46793</v>
      </c>
      <c r="M5004" s="3">
        <f t="shared" si="400"/>
        <v>2</v>
      </c>
      <c r="N5004" s="3">
        <f t="shared" si="398"/>
        <v>2028</v>
      </c>
      <c r="O5004" s="3">
        <f t="shared" si="399"/>
        <v>5</v>
      </c>
      <c r="P5004" s="2" t="str">
        <f t="shared" si="401"/>
        <v>WD</v>
      </c>
    </row>
    <row r="5005" spans="12:16" x14ac:dyDescent="0.2">
      <c r="L5005" s="99">
        <f t="shared" si="397"/>
        <v>46794</v>
      </c>
      <c r="M5005" s="3">
        <f t="shared" si="400"/>
        <v>2</v>
      </c>
      <c r="N5005" s="3">
        <f t="shared" si="398"/>
        <v>2028</v>
      </c>
      <c r="O5005" s="3">
        <f t="shared" si="399"/>
        <v>6</v>
      </c>
      <c r="P5005" s="2" t="str">
        <f t="shared" si="401"/>
        <v>WD</v>
      </c>
    </row>
    <row r="5006" spans="12:16" x14ac:dyDescent="0.2">
      <c r="L5006" s="99">
        <f t="shared" si="397"/>
        <v>46795</v>
      </c>
      <c r="M5006" s="3">
        <f t="shared" si="400"/>
        <v>2</v>
      </c>
      <c r="N5006" s="3">
        <f t="shared" si="398"/>
        <v>2028</v>
      </c>
      <c r="O5006" s="3">
        <f t="shared" si="399"/>
        <v>7</v>
      </c>
      <c r="P5006" s="2" t="str">
        <f t="shared" si="401"/>
        <v>WE</v>
      </c>
    </row>
    <row r="5007" spans="12:16" x14ac:dyDescent="0.2">
      <c r="L5007" s="99">
        <f t="shared" si="397"/>
        <v>46796</v>
      </c>
      <c r="M5007" s="3">
        <f t="shared" si="400"/>
        <v>2</v>
      </c>
      <c r="N5007" s="3">
        <f t="shared" si="398"/>
        <v>2028</v>
      </c>
      <c r="O5007" s="3">
        <f t="shared" si="399"/>
        <v>1</v>
      </c>
      <c r="P5007" s="2" t="str">
        <f t="shared" si="401"/>
        <v>WE</v>
      </c>
    </row>
    <row r="5008" spans="12:16" x14ac:dyDescent="0.2">
      <c r="L5008" s="99">
        <f t="shared" si="397"/>
        <v>46797</v>
      </c>
      <c r="M5008" s="3">
        <f t="shared" si="400"/>
        <v>2</v>
      </c>
      <c r="N5008" s="3">
        <f t="shared" si="398"/>
        <v>2028</v>
      </c>
      <c r="O5008" s="3">
        <f t="shared" si="399"/>
        <v>2</v>
      </c>
      <c r="P5008" s="2" t="str">
        <f t="shared" si="401"/>
        <v>WD</v>
      </c>
    </row>
    <row r="5009" spans="12:16" x14ac:dyDescent="0.2">
      <c r="L5009" s="99">
        <f t="shared" si="397"/>
        <v>46798</v>
      </c>
      <c r="M5009" s="3">
        <f t="shared" si="400"/>
        <v>2</v>
      </c>
      <c r="N5009" s="3">
        <f t="shared" si="398"/>
        <v>2028</v>
      </c>
      <c r="O5009" s="3">
        <f t="shared" si="399"/>
        <v>3</v>
      </c>
      <c r="P5009" s="2" t="str">
        <f t="shared" si="401"/>
        <v>WD</v>
      </c>
    </row>
    <row r="5010" spans="12:16" x14ac:dyDescent="0.2">
      <c r="L5010" s="99">
        <f t="shared" si="397"/>
        <v>46799</v>
      </c>
      <c r="M5010" s="3">
        <f t="shared" si="400"/>
        <v>2</v>
      </c>
      <c r="N5010" s="3">
        <f t="shared" si="398"/>
        <v>2028</v>
      </c>
      <c r="O5010" s="3">
        <f t="shared" si="399"/>
        <v>4</v>
      </c>
      <c r="P5010" s="2" t="str">
        <f t="shared" si="401"/>
        <v>WD</v>
      </c>
    </row>
    <row r="5011" spans="12:16" x14ac:dyDescent="0.2">
      <c r="L5011" s="99">
        <f t="shared" si="397"/>
        <v>46800</v>
      </c>
      <c r="M5011" s="3">
        <f t="shared" si="400"/>
        <v>2</v>
      </c>
      <c r="N5011" s="3">
        <f t="shared" si="398"/>
        <v>2028</v>
      </c>
      <c r="O5011" s="3">
        <f t="shared" si="399"/>
        <v>5</v>
      </c>
      <c r="P5011" s="2" t="str">
        <f t="shared" si="401"/>
        <v>WD</v>
      </c>
    </row>
    <row r="5012" spans="12:16" x14ac:dyDescent="0.2">
      <c r="L5012" s="99">
        <f t="shared" si="397"/>
        <v>46801</v>
      </c>
      <c r="M5012" s="3">
        <f t="shared" si="400"/>
        <v>2</v>
      </c>
      <c r="N5012" s="3">
        <f t="shared" si="398"/>
        <v>2028</v>
      </c>
      <c r="O5012" s="3">
        <f t="shared" si="399"/>
        <v>6</v>
      </c>
      <c r="P5012" s="2" t="str">
        <f t="shared" si="401"/>
        <v>WD</v>
      </c>
    </row>
    <row r="5013" spans="12:16" x14ac:dyDescent="0.2">
      <c r="L5013" s="99">
        <f t="shared" si="397"/>
        <v>46802</v>
      </c>
      <c r="M5013" s="3">
        <f t="shared" si="400"/>
        <v>2</v>
      </c>
      <c r="N5013" s="3">
        <f t="shared" si="398"/>
        <v>2028</v>
      </c>
      <c r="O5013" s="3">
        <f t="shared" si="399"/>
        <v>7</v>
      </c>
      <c r="P5013" s="2" t="str">
        <f t="shared" si="401"/>
        <v>WE</v>
      </c>
    </row>
    <row r="5014" spans="12:16" x14ac:dyDescent="0.2">
      <c r="L5014" s="99">
        <f t="shared" si="397"/>
        <v>46803</v>
      </c>
      <c r="M5014" s="3">
        <f t="shared" si="400"/>
        <v>2</v>
      </c>
      <c r="N5014" s="3">
        <f t="shared" si="398"/>
        <v>2028</v>
      </c>
      <c r="O5014" s="3">
        <f t="shared" si="399"/>
        <v>1</v>
      </c>
      <c r="P5014" s="2" t="str">
        <f t="shared" si="401"/>
        <v>WE</v>
      </c>
    </row>
    <row r="5015" spans="12:16" x14ac:dyDescent="0.2">
      <c r="L5015" s="99">
        <f t="shared" si="397"/>
        <v>46804</v>
      </c>
      <c r="M5015" s="3">
        <f t="shared" si="400"/>
        <v>2</v>
      </c>
      <c r="N5015" s="3">
        <f t="shared" si="398"/>
        <v>2028</v>
      </c>
      <c r="O5015" s="3">
        <f t="shared" si="399"/>
        <v>2</v>
      </c>
      <c r="P5015" s="2" t="str">
        <f t="shared" si="401"/>
        <v>WD</v>
      </c>
    </row>
    <row r="5016" spans="12:16" x14ac:dyDescent="0.2">
      <c r="L5016" s="99">
        <f t="shared" si="397"/>
        <v>46805</v>
      </c>
      <c r="M5016" s="3">
        <f t="shared" si="400"/>
        <v>2</v>
      </c>
      <c r="N5016" s="3">
        <f t="shared" si="398"/>
        <v>2028</v>
      </c>
      <c r="O5016" s="3">
        <f t="shared" si="399"/>
        <v>3</v>
      </c>
      <c r="P5016" s="2" t="str">
        <f t="shared" si="401"/>
        <v>WD</v>
      </c>
    </row>
    <row r="5017" spans="12:16" x14ac:dyDescent="0.2">
      <c r="L5017" s="99">
        <f t="shared" si="397"/>
        <v>46806</v>
      </c>
      <c r="M5017" s="3">
        <f t="shared" si="400"/>
        <v>2</v>
      </c>
      <c r="N5017" s="3">
        <f t="shared" si="398"/>
        <v>2028</v>
      </c>
      <c r="O5017" s="3">
        <f t="shared" si="399"/>
        <v>4</v>
      </c>
      <c r="P5017" s="2" t="str">
        <f t="shared" si="401"/>
        <v>WD</v>
      </c>
    </row>
    <row r="5018" spans="12:16" x14ac:dyDescent="0.2">
      <c r="L5018" s="99">
        <f t="shared" si="397"/>
        <v>46807</v>
      </c>
      <c r="M5018" s="3">
        <f t="shared" si="400"/>
        <v>2</v>
      </c>
      <c r="N5018" s="3">
        <f t="shared" si="398"/>
        <v>2028</v>
      </c>
      <c r="O5018" s="3">
        <f t="shared" si="399"/>
        <v>5</v>
      </c>
      <c r="P5018" s="2" t="str">
        <f t="shared" si="401"/>
        <v>WD</v>
      </c>
    </row>
    <row r="5019" spans="12:16" x14ac:dyDescent="0.2">
      <c r="L5019" s="99">
        <f t="shared" si="397"/>
        <v>46808</v>
      </c>
      <c r="M5019" s="3">
        <f t="shared" si="400"/>
        <v>2</v>
      </c>
      <c r="N5019" s="3">
        <f t="shared" si="398"/>
        <v>2028</v>
      </c>
      <c r="O5019" s="3">
        <f t="shared" si="399"/>
        <v>6</v>
      </c>
      <c r="P5019" s="2" t="str">
        <f t="shared" si="401"/>
        <v>WD</v>
      </c>
    </row>
    <row r="5020" spans="12:16" x14ac:dyDescent="0.2">
      <c r="L5020" s="99">
        <f t="shared" si="397"/>
        <v>46809</v>
      </c>
      <c r="M5020" s="3">
        <f t="shared" si="400"/>
        <v>2</v>
      </c>
      <c r="N5020" s="3">
        <f t="shared" si="398"/>
        <v>2028</v>
      </c>
      <c r="O5020" s="3">
        <f t="shared" si="399"/>
        <v>7</v>
      </c>
      <c r="P5020" s="2" t="str">
        <f t="shared" si="401"/>
        <v>WE</v>
      </c>
    </row>
    <row r="5021" spans="12:16" x14ac:dyDescent="0.2">
      <c r="L5021" s="99">
        <f t="shared" si="397"/>
        <v>46810</v>
      </c>
      <c r="M5021" s="3">
        <f t="shared" si="400"/>
        <v>2</v>
      </c>
      <c r="N5021" s="3">
        <f t="shared" si="398"/>
        <v>2028</v>
      </c>
      <c r="O5021" s="3">
        <f t="shared" si="399"/>
        <v>1</v>
      </c>
      <c r="P5021" s="2" t="str">
        <f t="shared" si="401"/>
        <v>WE</v>
      </c>
    </row>
    <row r="5022" spans="12:16" x14ac:dyDescent="0.2">
      <c r="L5022" s="99">
        <f t="shared" si="397"/>
        <v>46811</v>
      </c>
      <c r="M5022" s="3">
        <f t="shared" si="400"/>
        <v>2</v>
      </c>
      <c r="N5022" s="3">
        <f t="shared" si="398"/>
        <v>2028</v>
      </c>
      <c r="O5022" s="3">
        <f t="shared" si="399"/>
        <v>2</v>
      </c>
      <c r="P5022" s="2" t="str">
        <f t="shared" si="401"/>
        <v>WD</v>
      </c>
    </row>
    <row r="5023" spans="12:16" x14ac:dyDescent="0.2">
      <c r="L5023" s="99">
        <f t="shared" si="397"/>
        <v>46812</v>
      </c>
      <c r="M5023" s="3">
        <f t="shared" si="400"/>
        <v>2</v>
      </c>
      <c r="N5023" s="3">
        <f t="shared" si="398"/>
        <v>2028</v>
      </c>
      <c r="O5023" s="3">
        <f t="shared" si="399"/>
        <v>3</v>
      </c>
      <c r="P5023" s="2" t="str">
        <f t="shared" si="401"/>
        <v>WD</v>
      </c>
    </row>
    <row r="5024" spans="12:16" x14ac:dyDescent="0.2">
      <c r="L5024" s="99">
        <f t="shared" si="397"/>
        <v>46813</v>
      </c>
      <c r="M5024" s="3">
        <f t="shared" si="400"/>
        <v>3</v>
      </c>
      <c r="N5024" s="3">
        <f t="shared" si="398"/>
        <v>2028</v>
      </c>
      <c r="O5024" s="3">
        <f t="shared" si="399"/>
        <v>4</v>
      </c>
      <c r="P5024" s="2" t="str">
        <f t="shared" si="401"/>
        <v>WD</v>
      </c>
    </row>
    <row r="5025" spans="12:16" x14ac:dyDescent="0.2">
      <c r="L5025" s="99">
        <f t="shared" si="397"/>
        <v>46814</v>
      </c>
      <c r="M5025" s="3">
        <f t="shared" si="400"/>
        <v>3</v>
      </c>
      <c r="N5025" s="3">
        <f t="shared" si="398"/>
        <v>2028</v>
      </c>
      <c r="O5025" s="3">
        <f t="shared" si="399"/>
        <v>5</v>
      </c>
      <c r="P5025" s="2" t="str">
        <f t="shared" si="401"/>
        <v>WD</v>
      </c>
    </row>
    <row r="5026" spans="12:16" x14ac:dyDescent="0.2">
      <c r="L5026" s="99">
        <f t="shared" si="397"/>
        <v>46815</v>
      </c>
      <c r="M5026" s="3">
        <f t="shared" si="400"/>
        <v>3</v>
      </c>
      <c r="N5026" s="3">
        <f t="shared" si="398"/>
        <v>2028</v>
      </c>
      <c r="O5026" s="3">
        <f t="shared" si="399"/>
        <v>6</v>
      </c>
      <c r="P5026" s="2" t="str">
        <f t="shared" si="401"/>
        <v>WD</v>
      </c>
    </row>
    <row r="5027" spans="12:16" x14ac:dyDescent="0.2">
      <c r="L5027" s="99">
        <f t="shared" si="397"/>
        <v>46816</v>
      </c>
      <c r="M5027" s="3">
        <f t="shared" si="400"/>
        <v>3</v>
      </c>
      <c r="N5027" s="3">
        <f t="shared" si="398"/>
        <v>2028</v>
      </c>
      <c r="O5027" s="3">
        <f t="shared" si="399"/>
        <v>7</v>
      </c>
      <c r="P5027" s="2" t="str">
        <f t="shared" si="401"/>
        <v>WE</v>
      </c>
    </row>
    <row r="5028" spans="12:16" x14ac:dyDescent="0.2">
      <c r="L5028" s="99">
        <f t="shared" si="397"/>
        <v>46817</v>
      </c>
      <c r="M5028" s="3">
        <f t="shared" si="400"/>
        <v>3</v>
      </c>
      <c r="N5028" s="3">
        <f t="shared" si="398"/>
        <v>2028</v>
      </c>
      <c r="O5028" s="3">
        <f t="shared" si="399"/>
        <v>1</v>
      </c>
      <c r="P5028" s="2" t="str">
        <f t="shared" si="401"/>
        <v>WE</v>
      </c>
    </row>
    <row r="5029" spans="12:16" x14ac:dyDescent="0.2">
      <c r="L5029" s="99">
        <f t="shared" si="397"/>
        <v>46818</v>
      </c>
      <c r="M5029" s="3">
        <f t="shared" si="400"/>
        <v>3</v>
      </c>
      <c r="N5029" s="3">
        <f t="shared" si="398"/>
        <v>2028</v>
      </c>
      <c r="O5029" s="3">
        <f t="shared" si="399"/>
        <v>2</v>
      </c>
      <c r="P5029" s="2" t="str">
        <f t="shared" si="401"/>
        <v>WD</v>
      </c>
    </row>
    <row r="5030" spans="12:16" x14ac:dyDescent="0.2">
      <c r="L5030" s="99">
        <f t="shared" si="397"/>
        <v>46819</v>
      </c>
      <c r="M5030" s="3">
        <f t="shared" si="400"/>
        <v>3</v>
      </c>
      <c r="N5030" s="3">
        <f t="shared" si="398"/>
        <v>2028</v>
      </c>
      <c r="O5030" s="3">
        <f t="shared" si="399"/>
        <v>3</v>
      </c>
      <c r="P5030" s="2" t="str">
        <f t="shared" si="401"/>
        <v>WD</v>
      </c>
    </row>
    <row r="5031" spans="12:16" x14ac:dyDescent="0.2">
      <c r="L5031" s="99">
        <f t="shared" si="397"/>
        <v>46820</v>
      </c>
      <c r="M5031" s="3">
        <f t="shared" si="400"/>
        <v>3</v>
      </c>
      <c r="N5031" s="3">
        <f t="shared" si="398"/>
        <v>2028</v>
      </c>
      <c r="O5031" s="3">
        <f t="shared" si="399"/>
        <v>4</v>
      </c>
      <c r="P5031" s="2" t="str">
        <f t="shared" si="401"/>
        <v>WD</v>
      </c>
    </row>
    <row r="5032" spans="12:16" x14ac:dyDescent="0.2">
      <c r="L5032" s="99">
        <f t="shared" si="397"/>
        <v>46821</v>
      </c>
      <c r="M5032" s="3">
        <f t="shared" si="400"/>
        <v>3</v>
      </c>
      <c r="N5032" s="3">
        <f t="shared" si="398"/>
        <v>2028</v>
      </c>
      <c r="O5032" s="3">
        <f t="shared" si="399"/>
        <v>5</v>
      </c>
      <c r="P5032" s="2" t="str">
        <f t="shared" si="401"/>
        <v>WD</v>
      </c>
    </row>
    <row r="5033" spans="12:16" x14ac:dyDescent="0.2">
      <c r="L5033" s="99">
        <f t="shared" si="397"/>
        <v>46822</v>
      </c>
      <c r="M5033" s="3">
        <f t="shared" si="400"/>
        <v>3</v>
      </c>
      <c r="N5033" s="3">
        <f t="shared" si="398"/>
        <v>2028</v>
      </c>
      <c r="O5033" s="3">
        <f t="shared" si="399"/>
        <v>6</v>
      </c>
      <c r="P5033" s="2" t="str">
        <f t="shared" si="401"/>
        <v>WD</v>
      </c>
    </row>
    <row r="5034" spans="12:16" x14ac:dyDescent="0.2">
      <c r="L5034" s="99">
        <f t="shared" si="397"/>
        <v>46823</v>
      </c>
      <c r="M5034" s="3">
        <f t="shared" si="400"/>
        <v>3</v>
      </c>
      <c r="N5034" s="3">
        <f t="shared" si="398"/>
        <v>2028</v>
      </c>
      <c r="O5034" s="3">
        <f t="shared" si="399"/>
        <v>7</v>
      </c>
      <c r="P5034" s="2" t="str">
        <f t="shared" si="401"/>
        <v>WE</v>
      </c>
    </row>
    <row r="5035" spans="12:16" x14ac:dyDescent="0.2">
      <c r="L5035" s="99">
        <f t="shared" si="397"/>
        <v>46824</v>
      </c>
      <c r="M5035" s="3">
        <f t="shared" si="400"/>
        <v>3</v>
      </c>
      <c r="N5035" s="3">
        <f t="shared" si="398"/>
        <v>2028</v>
      </c>
      <c r="O5035" s="3">
        <f t="shared" si="399"/>
        <v>1</v>
      </c>
      <c r="P5035" s="2" t="str">
        <f t="shared" si="401"/>
        <v>WE</v>
      </c>
    </row>
    <row r="5036" spans="12:16" x14ac:dyDescent="0.2">
      <c r="L5036" s="99">
        <f t="shared" si="397"/>
        <v>46825</v>
      </c>
      <c r="M5036" s="3">
        <f t="shared" si="400"/>
        <v>3</v>
      </c>
      <c r="N5036" s="3">
        <f t="shared" si="398"/>
        <v>2028</v>
      </c>
      <c r="O5036" s="3">
        <f t="shared" si="399"/>
        <v>2</v>
      </c>
      <c r="P5036" s="2" t="str">
        <f t="shared" si="401"/>
        <v>WD</v>
      </c>
    </row>
    <row r="5037" spans="12:16" x14ac:dyDescent="0.2">
      <c r="L5037" s="99">
        <f t="shared" si="397"/>
        <v>46826</v>
      </c>
      <c r="M5037" s="3">
        <f t="shared" si="400"/>
        <v>3</v>
      </c>
      <c r="N5037" s="3">
        <f t="shared" si="398"/>
        <v>2028</v>
      </c>
      <c r="O5037" s="3">
        <f t="shared" si="399"/>
        <v>3</v>
      </c>
      <c r="P5037" s="2" t="str">
        <f t="shared" si="401"/>
        <v>WD</v>
      </c>
    </row>
    <row r="5038" spans="12:16" x14ac:dyDescent="0.2">
      <c r="L5038" s="99">
        <f t="shared" si="397"/>
        <v>46827</v>
      </c>
      <c r="M5038" s="3">
        <f t="shared" si="400"/>
        <v>3</v>
      </c>
      <c r="N5038" s="3">
        <f t="shared" si="398"/>
        <v>2028</v>
      </c>
      <c r="O5038" s="3">
        <f t="shared" si="399"/>
        <v>4</v>
      </c>
      <c r="P5038" s="2" t="str">
        <f t="shared" si="401"/>
        <v>WD</v>
      </c>
    </row>
    <row r="5039" spans="12:16" x14ac:dyDescent="0.2">
      <c r="L5039" s="99">
        <f t="shared" si="397"/>
        <v>46828</v>
      </c>
      <c r="M5039" s="3">
        <f t="shared" si="400"/>
        <v>3</v>
      </c>
      <c r="N5039" s="3">
        <f t="shared" si="398"/>
        <v>2028</v>
      </c>
      <c r="O5039" s="3">
        <f t="shared" si="399"/>
        <v>5</v>
      </c>
      <c r="P5039" s="2" t="str">
        <f t="shared" si="401"/>
        <v>WD</v>
      </c>
    </row>
    <row r="5040" spans="12:16" x14ac:dyDescent="0.2">
      <c r="L5040" s="99">
        <f t="shared" si="397"/>
        <v>46829</v>
      </c>
      <c r="M5040" s="3">
        <f t="shared" si="400"/>
        <v>3</v>
      </c>
      <c r="N5040" s="3">
        <f t="shared" si="398"/>
        <v>2028</v>
      </c>
      <c r="O5040" s="3">
        <f t="shared" si="399"/>
        <v>6</v>
      </c>
      <c r="P5040" s="2" t="str">
        <f t="shared" si="401"/>
        <v>WD</v>
      </c>
    </row>
    <row r="5041" spans="12:16" x14ac:dyDescent="0.2">
      <c r="L5041" s="99">
        <f t="shared" si="397"/>
        <v>46830</v>
      </c>
      <c r="M5041" s="3">
        <f t="shared" si="400"/>
        <v>3</v>
      </c>
      <c r="N5041" s="3">
        <f t="shared" si="398"/>
        <v>2028</v>
      </c>
      <c r="O5041" s="3">
        <f t="shared" si="399"/>
        <v>7</v>
      </c>
      <c r="P5041" s="2" t="str">
        <f t="shared" si="401"/>
        <v>WE</v>
      </c>
    </row>
    <row r="5042" spans="12:16" x14ac:dyDescent="0.2">
      <c r="L5042" s="99">
        <f t="shared" si="397"/>
        <v>46831</v>
      </c>
      <c r="M5042" s="3">
        <f t="shared" si="400"/>
        <v>3</v>
      </c>
      <c r="N5042" s="3">
        <f t="shared" si="398"/>
        <v>2028</v>
      </c>
      <c r="O5042" s="3">
        <f t="shared" si="399"/>
        <v>1</v>
      </c>
      <c r="P5042" s="2" t="str">
        <f t="shared" si="401"/>
        <v>WE</v>
      </c>
    </row>
    <row r="5043" spans="12:16" x14ac:dyDescent="0.2">
      <c r="L5043" s="99">
        <f t="shared" si="397"/>
        <v>46832</v>
      </c>
      <c r="M5043" s="3">
        <f t="shared" si="400"/>
        <v>3</v>
      </c>
      <c r="N5043" s="3">
        <f t="shared" si="398"/>
        <v>2028</v>
      </c>
      <c r="O5043" s="3">
        <f t="shared" si="399"/>
        <v>2</v>
      </c>
      <c r="P5043" s="2" t="str">
        <f t="shared" si="401"/>
        <v>WD</v>
      </c>
    </row>
    <row r="5044" spans="12:16" x14ac:dyDescent="0.2">
      <c r="L5044" s="99">
        <f t="shared" ref="L5044:L5107" si="402">+L5043+1</f>
        <v>46833</v>
      </c>
      <c r="M5044" s="3">
        <f t="shared" si="400"/>
        <v>3</v>
      </c>
      <c r="N5044" s="3">
        <f t="shared" si="398"/>
        <v>2028</v>
      </c>
      <c r="O5044" s="3">
        <f t="shared" si="399"/>
        <v>3</v>
      </c>
      <c r="P5044" s="2" t="str">
        <f t="shared" si="401"/>
        <v>WD</v>
      </c>
    </row>
    <row r="5045" spans="12:16" x14ac:dyDescent="0.2">
      <c r="L5045" s="99">
        <f t="shared" si="402"/>
        <v>46834</v>
      </c>
      <c r="M5045" s="3">
        <f t="shared" si="400"/>
        <v>3</v>
      </c>
      <c r="N5045" s="3">
        <f t="shared" si="398"/>
        <v>2028</v>
      </c>
      <c r="O5045" s="3">
        <f t="shared" si="399"/>
        <v>4</v>
      </c>
      <c r="P5045" s="2" t="str">
        <f t="shared" si="401"/>
        <v>WD</v>
      </c>
    </row>
    <row r="5046" spans="12:16" x14ac:dyDescent="0.2">
      <c r="L5046" s="99">
        <f t="shared" si="402"/>
        <v>46835</v>
      </c>
      <c r="M5046" s="3">
        <f t="shared" si="400"/>
        <v>3</v>
      </c>
      <c r="N5046" s="3">
        <f t="shared" si="398"/>
        <v>2028</v>
      </c>
      <c r="O5046" s="3">
        <f t="shared" si="399"/>
        <v>5</v>
      </c>
      <c r="P5046" s="2" t="str">
        <f t="shared" si="401"/>
        <v>WD</v>
      </c>
    </row>
    <row r="5047" spans="12:16" x14ac:dyDescent="0.2">
      <c r="L5047" s="99">
        <f t="shared" si="402"/>
        <v>46836</v>
      </c>
      <c r="M5047" s="3">
        <f t="shared" si="400"/>
        <v>3</v>
      </c>
      <c r="N5047" s="3">
        <f t="shared" si="398"/>
        <v>2028</v>
      </c>
      <c r="O5047" s="3">
        <f t="shared" si="399"/>
        <v>6</v>
      </c>
      <c r="P5047" s="2" t="str">
        <f t="shared" si="401"/>
        <v>WD</v>
      </c>
    </row>
    <row r="5048" spans="12:16" x14ac:dyDescent="0.2">
      <c r="L5048" s="99">
        <f t="shared" si="402"/>
        <v>46837</v>
      </c>
      <c r="M5048" s="3">
        <f t="shared" si="400"/>
        <v>3</v>
      </c>
      <c r="N5048" s="3">
        <f t="shared" si="398"/>
        <v>2028</v>
      </c>
      <c r="O5048" s="3">
        <f t="shared" si="399"/>
        <v>7</v>
      </c>
      <c r="P5048" s="2" t="str">
        <f t="shared" si="401"/>
        <v>WE</v>
      </c>
    </row>
    <row r="5049" spans="12:16" x14ac:dyDescent="0.2">
      <c r="L5049" s="99">
        <f t="shared" si="402"/>
        <v>46838</v>
      </c>
      <c r="M5049" s="3">
        <f t="shared" si="400"/>
        <v>3</v>
      </c>
      <c r="N5049" s="3">
        <f t="shared" si="398"/>
        <v>2028</v>
      </c>
      <c r="O5049" s="3">
        <f t="shared" si="399"/>
        <v>1</v>
      </c>
      <c r="P5049" s="2" t="str">
        <f t="shared" si="401"/>
        <v>WE</v>
      </c>
    </row>
    <row r="5050" spans="12:16" x14ac:dyDescent="0.2">
      <c r="L5050" s="99">
        <f t="shared" si="402"/>
        <v>46839</v>
      </c>
      <c r="M5050" s="3">
        <f t="shared" si="400"/>
        <v>3</v>
      </c>
      <c r="N5050" s="3">
        <f t="shared" si="398"/>
        <v>2028</v>
      </c>
      <c r="O5050" s="3">
        <f t="shared" si="399"/>
        <v>2</v>
      </c>
      <c r="P5050" s="2" t="str">
        <f t="shared" si="401"/>
        <v>WD</v>
      </c>
    </row>
    <row r="5051" spans="12:16" x14ac:dyDescent="0.2">
      <c r="L5051" s="99">
        <f t="shared" si="402"/>
        <v>46840</v>
      </c>
      <c r="M5051" s="3">
        <f t="shared" si="400"/>
        <v>3</v>
      </c>
      <c r="N5051" s="3">
        <f t="shared" si="398"/>
        <v>2028</v>
      </c>
      <c r="O5051" s="3">
        <f t="shared" si="399"/>
        <v>3</v>
      </c>
      <c r="P5051" s="2" t="str">
        <f t="shared" si="401"/>
        <v>WD</v>
      </c>
    </row>
    <row r="5052" spans="12:16" x14ac:dyDescent="0.2">
      <c r="L5052" s="99">
        <f t="shared" si="402"/>
        <v>46841</v>
      </c>
      <c r="M5052" s="3">
        <f t="shared" si="400"/>
        <v>3</v>
      </c>
      <c r="N5052" s="3">
        <f t="shared" si="398"/>
        <v>2028</v>
      </c>
      <c r="O5052" s="3">
        <f t="shared" si="399"/>
        <v>4</v>
      </c>
      <c r="P5052" s="2" t="str">
        <f t="shared" si="401"/>
        <v>WD</v>
      </c>
    </row>
    <row r="5053" spans="12:16" x14ac:dyDescent="0.2">
      <c r="L5053" s="99">
        <f t="shared" si="402"/>
        <v>46842</v>
      </c>
      <c r="M5053" s="3">
        <f t="shared" si="400"/>
        <v>3</v>
      </c>
      <c r="N5053" s="3">
        <f t="shared" si="398"/>
        <v>2028</v>
      </c>
      <c r="O5053" s="3">
        <f t="shared" si="399"/>
        <v>5</v>
      </c>
      <c r="P5053" s="2" t="str">
        <f t="shared" si="401"/>
        <v>WD</v>
      </c>
    </row>
    <row r="5054" spans="12:16" x14ac:dyDescent="0.2">
      <c r="L5054" s="99">
        <f t="shared" si="402"/>
        <v>46843</v>
      </c>
      <c r="M5054" s="3">
        <f t="shared" si="400"/>
        <v>3</v>
      </c>
      <c r="N5054" s="3">
        <f t="shared" si="398"/>
        <v>2028</v>
      </c>
      <c r="O5054" s="3">
        <f t="shared" si="399"/>
        <v>6</v>
      </c>
      <c r="P5054" s="2" t="str">
        <f t="shared" si="401"/>
        <v>WD</v>
      </c>
    </row>
    <row r="5055" spans="12:16" x14ac:dyDescent="0.2">
      <c r="L5055" s="99">
        <f t="shared" si="402"/>
        <v>46844</v>
      </c>
      <c r="M5055" s="3">
        <f t="shared" si="400"/>
        <v>4</v>
      </c>
      <c r="N5055" s="3">
        <f t="shared" ref="N5055:N5118" si="403">YEAR(L5055)</f>
        <v>2028</v>
      </c>
      <c r="O5055" s="3">
        <f t="shared" ref="O5055:O5118" si="404">WEEKDAY(L5055)</f>
        <v>7</v>
      </c>
      <c r="P5055" s="2" t="str">
        <f t="shared" si="401"/>
        <v>WE</v>
      </c>
    </row>
    <row r="5056" spans="12:16" x14ac:dyDescent="0.2">
      <c r="L5056" s="99">
        <f t="shared" si="402"/>
        <v>46845</v>
      </c>
      <c r="M5056" s="3">
        <f t="shared" si="400"/>
        <v>4</v>
      </c>
      <c r="N5056" s="3">
        <f t="shared" si="403"/>
        <v>2028</v>
      </c>
      <c r="O5056" s="3">
        <f t="shared" si="404"/>
        <v>1</v>
      </c>
      <c r="P5056" s="2" t="str">
        <f t="shared" si="401"/>
        <v>WE</v>
      </c>
    </row>
    <row r="5057" spans="12:16" x14ac:dyDescent="0.2">
      <c r="L5057" s="99">
        <f t="shared" si="402"/>
        <v>46846</v>
      </c>
      <c r="M5057" s="3">
        <f t="shared" si="400"/>
        <v>4</v>
      </c>
      <c r="N5057" s="3">
        <f t="shared" si="403"/>
        <v>2028</v>
      </c>
      <c r="O5057" s="3">
        <f t="shared" si="404"/>
        <v>2</v>
      </c>
      <c r="P5057" s="2" t="str">
        <f t="shared" si="401"/>
        <v>WD</v>
      </c>
    </row>
    <row r="5058" spans="12:16" x14ac:dyDescent="0.2">
      <c r="L5058" s="99">
        <f t="shared" si="402"/>
        <v>46847</v>
      </c>
      <c r="M5058" s="3">
        <f t="shared" si="400"/>
        <v>4</v>
      </c>
      <c r="N5058" s="3">
        <f t="shared" si="403"/>
        <v>2028</v>
      </c>
      <c r="O5058" s="3">
        <f t="shared" si="404"/>
        <v>3</v>
      </c>
      <c r="P5058" s="2" t="str">
        <f t="shared" si="401"/>
        <v>WD</v>
      </c>
    </row>
    <row r="5059" spans="12:16" x14ac:dyDescent="0.2">
      <c r="L5059" s="99">
        <f t="shared" si="402"/>
        <v>46848</v>
      </c>
      <c r="M5059" s="3">
        <f t="shared" ref="M5059:M5122" si="405">MONTH(L5059)</f>
        <v>4</v>
      </c>
      <c r="N5059" s="3">
        <f t="shared" si="403"/>
        <v>2028</v>
      </c>
      <c r="O5059" s="3">
        <f t="shared" si="404"/>
        <v>4</v>
      </c>
      <c r="P5059" s="2" t="str">
        <f t="shared" ref="P5059:P5122" si="406">IF(O5059=1,"WE",IF(O5059=7,"WE","WD"))</f>
        <v>WD</v>
      </c>
    </row>
    <row r="5060" spans="12:16" x14ac:dyDescent="0.2">
      <c r="L5060" s="99">
        <f t="shared" si="402"/>
        <v>46849</v>
      </c>
      <c r="M5060" s="3">
        <f t="shared" si="405"/>
        <v>4</v>
      </c>
      <c r="N5060" s="3">
        <f t="shared" si="403"/>
        <v>2028</v>
      </c>
      <c r="O5060" s="3">
        <f t="shared" si="404"/>
        <v>5</v>
      </c>
      <c r="P5060" s="2" t="str">
        <f t="shared" si="406"/>
        <v>WD</v>
      </c>
    </row>
    <row r="5061" spans="12:16" x14ac:dyDescent="0.2">
      <c r="L5061" s="99">
        <f t="shared" si="402"/>
        <v>46850</v>
      </c>
      <c r="M5061" s="3">
        <f t="shared" si="405"/>
        <v>4</v>
      </c>
      <c r="N5061" s="3">
        <f t="shared" si="403"/>
        <v>2028</v>
      </c>
      <c r="O5061" s="3">
        <f t="shared" si="404"/>
        <v>6</v>
      </c>
      <c r="P5061" s="2" t="str">
        <f t="shared" si="406"/>
        <v>WD</v>
      </c>
    </row>
    <row r="5062" spans="12:16" x14ac:dyDescent="0.2">
      <c r="L5062" s="99">
        <f t="shared" si="402"/>
        <v>46851</v>
      </c>
      <c r="M5062" s="3">
        <f t="shared" si="405"/>
        <v>4</v>
      </c>
      <c r="N5062" s="3">
        <f t="shared" si="403"/>
        <v>2028</v>
      </c>
      <c r="O5062" s="3">
        <f t="shared" si="404"/>
        <v>7</v>
      </c>
      <c r="P5062" s="2" t="str">
        <f t="shared" si="406"/>
        <v>WE</v>
      </c>
    </row>
    <row r="5063" spans="12:16" x14ac:dyDescent="0.2">
      <c r="L5063" s="99">
        <f t="shared" si="402"/>
        <v>46852</v>
      </c>
      <c r="M5063" s="3">
        <f t="shared" si="405"/>
        <v>4</v>
      </c>
      <c r="N5063" s="3">
        <f t="shared" si="403"/>
        <v>2028</v>
      </c>
      <c r="O5063" s="3">
        <f t="shared" si="404"/>
        <v>1</v>
      </c>
      <c r="P5063" s="2" t="str">
        <f t="shared" si="406"/>
        <v>WE</v>
      </c>
    </row>
    <row r="5064" spans="12:16" x14ac:dyDescent="0.2">
      <c r="L5064" s="99">
        <f t="shared" si="402"/>
        <v>46853</v>
      </c>
      <c r="M5064" s="3">
        <f t="shared" si="405"/>
        <v>4</v>
      </c>
      <c r="N5064" s="3">
        <f t="shared" si="403"/>
        <v>2028</v>
      </c>
      <c r="O5064" s="3">
        <f t="shared" si="404"/>
        <v>2</v>
      </c>
      <c r="P5064" s="2" t="str">
        <f t="shared" si="406"/>
        <v>WD</v>
      </c>
    </row>
    <row r="5065" spans="12:16" x14ac:dyDescent="0.2">
      <c r="L5065" s="99">
        <f t="shared" si="402"/>
        <v>46854</v>
      </c>
      <c r="M5065" s="3">
        <f t="shared" si="405"/>
        <v>4</v>
      </c>
      <c r="N5065" s="3">
        <f t="shared" si="403"/>
        <v>2028</v>
      </c>
      <c r="O5065" s="3">
        <f t="shared" si="404"/>
        <v>3</v>
      </c>
      <c r="P5065" s="2" t="str">
        <f t="shared" si="406"/>
        <v>WD</v>
      </c>
    </row>
    <row r="5066" spans="12:16" x14ac:dyDescent="0.2">
      <c r="L5066" s="99">
        <f t="shared" si="402"/>
        <v>46855</v>
      </c>
      <c r="M5066" s="3">
        <f t="shared" si="405"/>
        <v>4</v>
      </c>
      <c r="N5066" s="3">
        <f t="shared" si="403"/>
        <v>2028</v>
      </c>
      <c r="O5066" s="3">
        <f t="shared" si="404"/>
        <v>4</v>
      </c>
      <c r="P5066" s="2" t="str">
        <f t="shared" si="406"/>
        <v>WD</v>
      </c>
    </row>
    <row r="5067" spans="12:16" x14ac:dyDescent="0.2">
      <c r="L5067" s="99">
        <f t="shared" si="402"/>
        <v>46856</v>
      </c>
      <c r="M5067" s="3">
        <f t="shared" si="405"/>
        <v>4</v>
      </c>
      <c r="N5067" s="3">
        <f t="shared" si="403"/>
        <v>2028</v>
      </c>
      <c r="O5067" s="3">
        <f t="shared" si="404"/>
        <v>5</v>
      </c>
      <c r="P5067" s="2" t="str">
        <f t="shared" si="406"/>
        <v>WD</v>
      </c>
    </row>
    <row r="5068" spans="12:16" x14ac:dyDescent="0.2">
      <c r="L5068" s="99">
        <f t="shared" si="402"/>
        <v>46857</v>
      </c>
      <c r="M5068" s="3">
        <f t="shared" si="405"/>
        <v>4</v>
      </c>
      <c r="N5068" s="3">
        <f t="shared" si="403"/>
        <v>2028</v>
      </c>
      <c r="O5068" s="3">
        <f t="shared" si="404"/>
        <v>6</v>
      </c>
      <c r="P5068" s="2" t="str">
        <f t="shared" si="406"/>
        <v>WD</v>
      </c>
    </row>
    <row r="5069" spans="12:16" x14ac:dyDescent="0.2">
      <c r="L5069" s="99">
        <f t="shared" si="402"/>
        <v>46858</v>
      </c>
      <c r="M5069" s="3">
        <f t="shared" si="405"/>
        <v>4</v>
      </c>
      <c r="N5069" s="3">
        <f t="shared" si="403"/>
        <v>2028</v>
      </c>
      <c r="O5069" s="3">
        <f t="shared" si="404"/>
        <v>7</v>
      </c>
      <c r="P5069" s="2" t="str">
        <f t="shared" si="406"/>
        <v>WE</v>
      </c>
    </row>
    <row r="5070" spans="12:16" x14ac:dyDescent="0.2">
      <c r="L5070" s="99">
        <f t="shared" si="402"/>
        <v>46859</v>
      </c>
      <c r="M5070" s="3">
        <f t="shared" si="405"/>
        <v>4</v>
      </c>
      <c r="N5070" s="3">
        <f t="shared" si="403"/>
        <v>2028</v>
      </c>
      <c r="O5070" s="3">
        <f t="shared" si="404"/>
        <v>1</v>
      </c>
      <c r="P5070" s="2" t="str">
        <f t="shared" si="406"/>
        <v>WE</v>
      </c>
    </row>
    <row r="5071" spans="12:16" x14ac:dyDescent="0.2">
      <c r="L5071" s="99">
        <f t="shared" si="402"/>
        <v>46860</v>
      </c>
      <c r="M5071" s="3">
        <f t="shared" si="405"/>
        <v>4</v>
      </c>
      <c r="N5071" s="3">
        <f t="shared" si="403"/>
        <v>2028</v>
      </c>
      <c r="O5071" s="3">
        <f t="shared" si="404"/>
        <v>2</v>
      </c>
      <c r="P5071" s="2" t="str">
        <f t="shared" si="406"/>
        <v>WD</v>
      </c>
    </row>
    <row r="5072" spans="12:16" x14ac:dyDescent="0.2">
      <c r="L5072" s="99">
        <f t="shared" si="402"/>
        <v>46861</v>
      </c>
      <c r="M5072" s="3">
        <f t="shared" si="405"/>
        <v>4</v>
      </c>
      <c r="N5072" s="3">
        <f t="shared" si="403"/>
        <v>2028</v>
      </c>
      <c r="O5072" s="3">
        <f t="shared" si="404"/>
        <v>3</v>
      </c>
      <c r="P5072" s="2" t="str">
        <f t="shared" si="406"/>
        <v>WD</v>
      </c>
    </row>
    <row r="5073" spans="12:16" x14ac:dyDescent="0.2">
      <c r="L5073" s="99">
        <f t="shared" si="402"/>
        <v>46862</v>
      </c>
      <c r="M5073" s="3">
        <f t="shared" si="405"/>
        <v>4</v>
      </c>
      <c r="N5073" s="3">
        <f t="shared" si="403"/>
        <v>2028</v>
      </c>
      <c r="O5073" s="3">
        <f t="shared" si="404"/>
        <v>4</v>
      </c>
      <c r="P5073" s="2" t="str">
        <f t="shared" si="406"/>
        <v>WD</v>
      </c>
    </row>
    <row r="5074" spans="12:16" x14ac:dyDescent="0.2">
      <c r="L5074" s="99">
        <f t="shared" si="402"/>
        <v>46863</v>
      </c>
      <c r="M5074" s="3">
        <f t="shared" si="405"/>
        <v>4</v>
      </c>
      <c r="N5074" s="3">
        <f t="shared" si="403"/>
        <v>2028</v>
      </c>
      <c r="O5074" s="3">
        <f t="shared" si="404"/>
        <v>5</v>
      </c>
      <c r="P5074" s="2" t="str">
        <f t="shared" si="406"/>
        <v>WD</v>
      </c>
    </row>
    <row r="5075" spans="12:16" x14ac:dyDescent="0.2">
      <c r="L5075" s="99">
        <f t="shared" si="402"/>
        <v>46864</v>
      </c>
      <c r="M5075" s="3">
        <f t="shared" si="405"/>
        <v>4</v>
      </c>
      <c r="N5075" s="3">
        <f t="shared" si="403"/>
        <v>2028</v>
      </c>
      <c r="O5075" s="3">
        <f t="shared" si="404"/>
        <v>6</v>
      </c>
      <c r="P5075" s="2" t="str">
        <f t="shared" si="406"/>
        <v>WD</v>
      </c>
    </row>
    <row r="5076" spans="12:16" x14ac:dyDescent="0.2">
      <c r="L5076" s="99">
        <f t="shared" si="402"/>
        <v>46865</v>
      </c>
      <c r="M5076" s="3">
        <f t="shared" si="405"/>
        <v>4</v>
      </c>
      <c r="N5076" s="3">
        <f t="shared" si="403"/>
        <v>2028</v>
      </c>
      <c r="O5076" s="3">
        <f t="shared" si="404"/>
        <v>7</v>
      </c>
      <c r="P5076" s="2" t="str">
        <f t="shared" si="406"/>
        <v>WE</v>
      </c>
    </row>
    <row r="5077" spans="12:16" x14ac:dyDescent="0.2">
      <c r="L5077" s="99">
        <f t="shared" si="402"/>
        <v>46866</v>
      </c>
      <c r="M5077" s="3">
        <f t="shared" si="405"/>
        <v>4</v>
      </c>
      <c r="N5077" s="3">
        <f t="shared" si="403"/>
        <v>2028</v>
      </c>
      <c r="O5077" s="3">
        <f t="shared" si="404"/>
        <v>1</v>
      </c>
      <c r="P5077" s="2" t="str">
        <f t="shared" si="406"/>
        <v>WE</v>
      </c>
    </row>
    <row r="5078" spans="12:16" x14ac:dyDescent="0.2">
      <c r="L5078" s="99">
        <f t="shared" si="402"/>
        <v>46867</v>
      </c>
      <c r="M5078" s="3">
        <f t="shared" si="405"/>
        <v>4</v>
      </c>
      <c r="N5078" s="3">
        <f t="shared" si="403"/>
        <v>2028</v>
      </c>
      <c r="O5078" s="3">
        <f t="shared" si="404"/>
        <v>2</v>
      </c>
      <c r="P5078" s="2" t="str">
        <f t="shared" si="406"/>
        <v>WD</v>
      </c>
    </row>
    <row r="5079" spans="12:16" x14ac:dyDescent="0.2">
      <c r="L5079" s="99">
        <f t="shared" si="402"/>
        <v>46868</v>
      </c>
      <c r="M5079" s="3">
        <f t="shared" si="405"/>
        <v>4</v>
      </c>
      <c r="N5079" s="3">
        <f t="shared" si="403"/>
        <v>2028</v>
      </c>
      <c r="O5079" s="3">
        <f t="shared" si="404"/>
        <v>3</v>
      </c>
      <c r="P5079" s="2" t="str">
        <f t="shared" si="406"/>
        <v>WD</v>
      </c>
    </row>
    <row r="5080" spans="12:16" x14ac:dyDescent="0.2">
      <c r="L5080" s="99">
        <f t="shared" si="402"/>
        <v>46869</v>
      </c>
      <c r="M5080" s="3">
        <f t="shared" si="405"/>
        <v>4</v>
      </c>
      <c r="N5080" s="3">
        <f t="shared" si="403"/>
        <v>2028</v>
      </c>
      <c r="O5080" s="3">
        <f t="shared" si="404"/>
        <v>4</v>
      </c>
      <c r="P5080" s="2" t="str">
        <f t="shared" si="406"/>
        <v>WD</v>
      </c>
    </row>
    <row r="5081" spans="12:16" x14ac:dyDescent="0.2">
      <c r="L5081" s="99">
        <f t="shared" si="402"/>
        <v>46870</v>
      </c>
      <c r="M5081" s="3">
        <f t="shared" si="405"/>
        <v>4</v>
      </c>
      <c r="N5081" s="3">
        <f t="shared" si="403"/>
        <v>2028</v>
      </c>
      <c r="O5081" s="3">
        <f t="shared" si="404"/>
        <v>5</v>
      </c>
      <c r="P5081" s="2" t="str">
        <f t="shared" si="406"/>
        <v>WD</v>
      </c>
    </row>
    <row r="5082" spans="12:16" x14ac:dyDescent="0.2">
      <c r="L5082" s="99">
        <f t="shared" si="402"/>
        <v>46871</v>
      </c>
      <c r="M5082" s="3">
        <f t="shared" si="405"/>
        <v>4</v>
      </c>
      <c r="N5082" s="3">
        <f t="shared" si="403"/>
        <v>2028</v>
      </c>
      <c r="O5082" s="3">
        <f t="shared" si="404"/>
        <v>6</v>
      </c>
      <c r="P5082" s="2" t="str">
        <f t="shared" si="406"/>
        <v>WD</v>
      </c>
    </row>
    <row r="5083" spans="12:16" x14ac:dyDescent="0.2">
      <c r="L5083" s="99">
        <f t="shared" si="402"/>
        <v>46872</v>
      </c>
      <c r="M5083" s="3">
        <f t="shared" si="405"/>
        <v>4</v>
      </c>
      <c r="N5083" s="3">
        <f t="shared" si="403"/>
        <v>2028</v>
      </c>
      <c r="O5083" s="3">
        <f t="shared" si="404"/>
        <v>7</v>
      </c>
      <c r="P5083" s="2" t="str">
        <f t="shared" si="406"/>
        <v>WE</v>
      </c>
    </row>
    <row r="5084" spans="12:16" x14ac:dyDescent="0.2">
      <c r="L5084" s="99">
        <f t="shared" si="402"/>
        <v>46873</v>
      </c>
      <c r="M5084" s="3">
        <f t="shared" si="405"/>
        <v>4</v>
      </c>
      <c r="N5084" s="3">
        <f t="shared" si="403"/>
        <v>2028</v>
      </c>
      <c r="O5084" s="3">
        <f t="shared" si="404"/>
        <v>1</v>
      </c>
      <c r="P5084" s="2" t="str">
        <f t="shared" si="406"/>
        <v>WE</v>
      </c>
    </row>
    <row r="5085" spans="12:16" x14ac:dyDescent="0.2">
      <c r="L5085" s="99">
        <f t="shared" si="402"/>
        <v>46874</v>
      </c>
      <c r="M5085" s="3">
        <f t="shared" si="405"/>
        <v>5</v>
      </c>
      <c r="N5085" s="3">
        <f t="shared" si="403"/>
        <v>2028</v>
      </c>
      <c r="O5085" s="3">
        <f t="shared" si="404"/>
        <v>2</v>
      </c>
      <c r="P5085" s="2" t="str">
        <f t="shared" si="406"/>
        <v>WD</v>
      </c>
    </row>
    <row r="5086" spans="12:16" x14ac:dyDescent="0.2">
      <c r="L5086" s="99">
        <f t="shared" si="402"/>
        <v>46875</v>
      </c>
      <c r="M5086" s="3">
        <f t="shared" si="405"/>
        <v>5</v>
      </c>
      <c r="N5086" s="3">
        <f t="shared" si="403"/>
        <v>2028</v>
      </c>
      <c r="O5086" s="3">
        <f t="shared" si="404"/>
        <v>3</v>
      </c>
      <c r="P5086" s="2" t="str">
        <f t="shared" si="406"/>
        <v>WD</v>
      </c>
    </row>
    <row r="5087" spans="12:16" x14ac:dyDescent="0.2">
      <c r="L5087" s="99">
        <f t="shared" si="402"/>
        <v>46876</v>
      </c>
      <c r="M5087" s="3">
        <f t="shared" si="405"/>
        <v>5</v>
      </c>
      <c r="N5087" s="3">
        <f t="shared" si="403"/>
        <v>2028</v>
      </c>
      <c r="O5087" s="3">
        <f t="shared" si="404"/>
        <v>4</v>
      </c>
      <c r="P5087" s="2" t="str">
        <f t="shared" si="406"/>
        <v>WD</v>
      </c>
    </row>
    <row r="5088" spans="12:16" x14ac:dyDescent="0.2">
      <c r="L5088" s="99">
        <f t="shared" si="402"/>
        <v>46877</v>
      </c>
      <c r="M5088" s="3">
        <f t="shared" si="405"/>
        <v>5</v>
      </c>
      <c r="N5088" s="3">
        <f t="shared" si="403"/>
        <v>2028</v>
      </c>
      <c r="O5088" s="3">
        <f t="shared" si="404"/>
        <v>5</v>
      </c>
      <c r="P5088" s="2" t="str">
        <f t="shared" si="406"/>
        <v>WD</v>
      </c>
    </row>
    <row r="5089" spans="12:16" x14ac:dyDescent="0.2">
      <c r="L5089" s="99">
        <f t="shared" si="402"/>
        <v>46878</v>
      </c>
      <c r="M5089" s="3">
        <f t="shared" si="405"/>
        <v>5</v>
      </c>
      <c r="N5089" s="3">
        <f t="shared" si="403"/>
        <v>2028</v>
      </c>
      <c r="O5089" s="3">
        <f t="shared" si="404"/>
        <v>6</v>
      </c>
      <c r="P5089" s="2" t="str">
        <f t="shared" si="406"/>
        <v>WD</v>
      </c>
    </row>
    <row r="5090" spans="12:16" x14ac:dyDescent="0.2">
      <c r="L5090" s="99">
        <f t="shared" si="402"/>
        <v>46879</v>
      </c>
      <c r="M5090" s="3">
        <f t="shared" si="405"/>
        <v>5</v>
      </c>
      <c r="N5090" s="3">
        <f t="shared" si="403"/>
        <v>2028</v>
      </c>
      <c r="O5090" s="3">
        <f t="shared" si="404"/>
        <v>7</v>
      </c>
      <c r="P5090" s="2" t="str">
        <f t="shared" si="406"/>
        <v>WE</v>
      </c>
    </row>
    <row r="5091" spans="12:16" x14ac:dyDescent="0.2">
      <c r="L5091" s="99">
        <f t="shared" si="402"/>
        <v>46880</v>
      </c>
      <c r="M5091" s="3">
        <f t="shared" si="405"/>
        <v>5</v>
      </c>
      <c r="N5091" s="3">
        <f t="shared" si="403"/>
        <v>2028</v>
      </c>
      <c r="O5091" s="3">
        <f t="shared" si="404"/>
        <v>1</v>
      </c>
      <c r="P5091" s="2" t="str">
        <f t="shared" si="406"/>
        <v>WE</v>
      </c>
    </row>
    <row r="5092" spans="12:16" x14ac:dyDescent="0.2">
      <c r="L5092" s="99">
        <f t="shared" si="402"/>
        <v>46881</v>
      </c>
      <c r="M5092" s="3">
        <f t="shared" si="405"/>
        <v>5</v>
      </c>
      <c r="N5092" s="3">
        <f t="shared" si="403"/>
        <v>2028</v>
      </c>
      <c r="O5092" s="3">
        <f t="shared" si="404"/>
        <v>2</v>
      </c>
      <c r="P5092" s="2" t="str">
        <f t="shared" si="406"/>
        <v>WD</v>
      </c>
    </row>
    <row r="5093" spans="12:16" x14ac:dyDescent="0.2">
      <c r="L5093" s="99">
        <f t="shared" si="402"/>
        <v>46882</v>
      </c>
      <c r="M5093" s="3">
        <f t="shared" si="405"/>
        <v>5</v>
      </c>
      <c r="N5093" s="3">
        <f t="shared" si="403"/>
        <v>2028</v>
      </c>
      <c r="O5093" s="3">
        <f t="shared" si="404"/>
        <v>3</v>
      </c>
      <c r="P5093" s="2" t="str">
        <f t="shared" si="406"/>
        <v>WD</v>
      </c>
    </row>
    <row r="5094" spans="12:16" x14ac:dyDescent="0.2">
      <c r="L5094" s="99">
        <f t="shared" si="402"/>
        <v>46883</v>
      </c>
      <c r="M5094" s="3">
        <f t="shared" si="405"/>
        <v>5</v>
      </c>
      <c r="N5094" s="3">
        <f t="shared" si="403"/>
        <v>2028</v>
      </c>
      <c r="O5094" s="3">
        <f t="shared" si="404"/>
        <v>4</v>
      </c>
      <c r="P5094" s="2" t="str">
        <f t="shared" si="406"/>
        <v>WD</v>
      </c>
    </row>
    <row r="5095" spans="12:16" x14ac:dyDescent="0.2">
      <c r="L5095" s="99">
        <f t="shared" si="402"/>
        <v>46884</v>
      </c>
      <c r="M5095" s="3">
        <f t="shared" si="405"/>
        <v>5</v>
      </c>
      <c r="N5095" s="3">
        <f t="shared" si="403"/>
        <v>2028</v>
      </c>
      <c r="O5095" s="3">
        <f t="shared" si="404"/>
        <v>5</v>
      </c>
      <c r="P5095" s="2" t="str">
        <f t="shared" si="406"/>
        <v>WD</v>
      </c>
    </row>
    <row r="5096" spans="12:16" x14ac:dyDescent="0.2">
      <c r="L5096" s="99">
        <f t="shared" si="402"/>
        <v>46885</v>
      </c>
      <c r="M5096" s="3">
        <f t="shared" si="405"/>
        <v>5</v>
      </c>
      <c r="N5096" s="3">
        <f t="shared" si="403"/>
        <v>2028</v>
      </c>
      <c r="O5096" s="3">
        <f t="shared" si="404"/>
        <v>6</v>
      </c>
      <c r="P5096" s="2" t="str">
        <f t="shared" si="406"/>
        <v>WD</v>
      </c>
    </row>
    <row r="5097" spans="12:16" x14ac:dyDescent="0.2">
      <c r="L5097" s="99">
        <f t="shared" si="402"/>
        <v>46886</v>
      </c>
      <c r="M5097" s="3">
        <f t="shared" si="405"/>
        <v>5</v>
      </c>
      <c r="N5097" s="3">
        <f t="shared" si="403"/>
        <v>2028</v>
      </c>
      <c r="O5097" s="3">
        <f t="shared" si="404"/>
        <v>7</v>
      </c>
      <c r="P5097" s="2" t="str">
        <f t="shared" si="406"/>
        <v>WE</v>
      </c>
    </row>
    <row r="5098" spans="12:16" x14ac:dyDescent="0.2">
      <c r="L5098" s="99">
        <f t="shared" si="402"/>
        <v>46887</v>
      </c>
      <c r="M5098" s="3">
        <f t="shared" si="405"/>
        <v>5</v>
      </c>
      <c r="N5098" s="3">
        <f t="shared" si="403"/>
        <v>2028</v>
      </c>
      <c r="O5098" s="3">
        <f t="shared" si="404"/>
        <v>1</v>
      </c>
      <c r="P5098" s="2" t="str">
        <f t="shared" si="406"/>
        <v>WE</v>
      </c>
    </row>
    <row r="5099" spans="12:16" x14ac:dyDescent="0.2">
      <c r="L5099" s="99">
        <f t="shared" si="402"/>
        <v>46888</v>
      </c>
      <c r="M5099" s="3">
        <f t="shared" si="405"/>
        <v>5</v>
      </c>
      <c r="N5099" s="3">
        <f t="shared" si="403"/>
        <v>2028</v>
      </c>
      <c r="O5099" s="3">
        <f t="shared" si="404"/>
        <v>2</v>
      </c>
      <c r="P5099" s="2" t="str">
        <f t="shared" si="406"/>
        <v>WD</v>
      </c>
    </row>
    <row r="5100" spans="12:16" x14ac:dyDescent="0.2">
      <c r="L5100" s="99">
        <f t="shared" si="402"/>
        <v>46889</v>
      </c>
      <c r="M5100" s="3">
        <f t="shared" si="405"/>
        <v>5</v>
      </c>
      <c r="N5100" s="3">
        <f t="shared" si="403"/>
        <v>2028</v>
      </c>
      <c r="O5100" s="3">
        <f t="shared" si="404"/>
        <v>3</v>
      </c>
      <c r="P5100" s="2" t="str">
        <f t="shared" si="406"/>
        <v>WD</v>
      </c>
    </row>
    <row r="5101" spans="12:16" x14ac:dyDescent="0.2">
      <c r="L5101" s="99">
        <f t="shared" si="402"/>
        <v>46890</v>
      </c>
      <c r="M5101" s="3">
        <f t="shared" si="405"/>
        <v>5</v>
      </c>
      <c r="N5101" s="3">
        <f t="shared" si="403"/>
        <v>2028</v>
      </c>
      <c r="O5101" s="3">
        <f t="shared" si="404"/>
        <v>4</v>
      </c>
      <c r="P5101" s="2" t="str">
        <f t="shared" si="406"/>
        <v>WD</v>
      </c>
    </row>
    <row r="5102" spans="12:16" x14ac:dyDescent="0.2">
      <c r="L5102" s="99">
        <f t="shared" si="402"/>
        <v>46891</v>
      </c>
      <c r="M5102" s="3">
        <f t="shared" si="405"/>
        <v>5</v>
      </c>
      <c r="N5102" s="3">
        <f t="shared" si="403"/>
        <v>2028</v>
      </c>
      <c r="O5102" s="3">
        <f t="shared" si="404"/>
        <v>5</v>
      </c>
      <c r="P5102" s="2" t="str">
        <f t="shared" si="406"/>
        <v>WD</v>
      </c>
    </row>
    <row r="5103" spans="12:16" x14ac:dyDescent="0.2">
      <c r="L5103" s="99">
        <f t="shared" si="402"/>
        <v>46892</v>
      </c>
      <c r="M5103" s="3">
        <f t="shared" si="405"/>
        <v>5</v>
      </c>
      <c r="N5103" s="3">
        <f t="shared" si="403"/>
        <v>2028</v>
      </c>
      <c r="O5103" s="3">
        <f t="shared" si="404"/>
        <v>6</v>
      </c>
      <c r="P5103" s="2" t="str">
        <f t="shared" si="406"/>
        <v>WD</v>
      </c>
    </row>
    <row r="5104" spans="12:16" x14ac:dyDescent="0.2">
      <c r="L5104" s="99">
        <f t="shared" si="402"/>
        <v>46893</v>
      </c>
      <c r="M5104" s="3">
        <f t="shared" si="405"/>
        <v>5</v>
      </c>
      <c r="N5104" s="3">
        <f t="shared" si="403"/>
        <v>2028</v>
      </c>
      <c r="O5104" s="3">
        <f t="shared" si="404"/>
        <v>7</v>
      </c>
      <c r="P5104" s="2" t="str">
        <f t="shared" si="406"/>
        <v>WE</v>
      </c>
    </row>
    <row r="5105" spans="12:16" x14ac:dyDescent="0.2">
      <c r="L5105" s="99">
        <f t="shared" si="402"/>
        <v>46894</v>
      </c>
      <c r="M5105" s="3">
        <f t="shared" si="405"/>
        <v>5</v>
      </c>
      <c r="N5105" s="3">
        <f t="shared" si="403"/>
        <v>2028</v>
      </c>
      <c r="O5105" s="3">
        <f t="shared" si="404"/>
        <v>1</v>
      </c>
      <c r="P5105" s="2" t="str">
        <f t="shared" si="406"/>
        <v>WE</v>
      </c>
    </row>
    <row r="5106" spans="12:16" x14ac:dyDescent="0.2">
      <c r="L5106" s="99">
        <f t="shared" si="402"/>
        <v>46895</v>
      </c>
      <c r="M5106" s="3">
        <f t="shared" si="405"/>
        <v>5</v>
      </c>
      <c r="N5106" s="3">
        <f t="shared" si="403"/>
        <v>2028</v>
      </c>
      <c r="O5106" s="3">
        <f t="shared" si="404"/>
        <v>2</v>
      </c>
      <c r="P5106" s="2" t="str">
        <f t="shared" si="406"/>
        <v>WD</v>
      </c>
    </row>
    <row r="5107" spans="12:16" x14ac:dyDescent="0.2">
      <c r="L5107" s="99">
        <f t="shared" si="402"/>
        <v>46896</v>
      </c>
      <c r="M5107" s="3">
        <f t="shared" si="405"/>
        <v>5</v>
      </c>
      <c r="N5107" s="3">
        <f t="shared" si="403"/>
        <v>2028</v>
      </c>
      <c r="O5107" s="3">
        <f t="shared" si="404"/>
        <v>3</v>
      </c>
      <c r="P5107" s="2" t="str">
        <f t="shared" si="406"/>
        <v>WD</v>
      </c>
    </row>
    <row r="5108" spans="12:16" x14ac:dyDescent="0.2">
      <c r="L5108" s="99">
        <f t="shared" ref="L5108:L5171" si="407">+L5107+1</f>
        <v>46897</v>
      </c>
      <c r="M5108" s="3">
        <f t="shared" si="405"/>
        <v>5</v>
      </c>
      <c r="N5108" s="3">
        <f t="shared" si="403"/>
        <v>2028</v>
      </c>
      <c r="O5108" s="3">
        <f t="shared" si="404"/>
        <v>4</v>
      </c>
      <c r="P5108" s="2" t="str">
        <f t="shared" si="406"/>
        <v>WD</v>
      </c>
    </row>
    <row r="5109" spans="12:16" x14ac:dyDescent="0.2">
      <c r="L5109" s="99">
        <f t="shared" si="407"/>
        <v>46898</v>
      </c>
      <c r="M5109" s="3">
        <f t="shared" si="405"/>
        <v>5</v>
      </c>
      <c r="N5109" s="3">
        <f t="shared" si="403"/>
        <v>2028</v>
      </c>
      <c r="O5109" s="3">
        <f t="shared" si="404"/>
        <v>5</v>
      </c>
      <c r="P5109" s="2" t="str">
        <f t="shared" si="406"/>
        <v>WD</v>
      </c>
    </row>
    <row r="5110" spans="12:16" x14ac:dyDescent="0.2">
      <c r="L5110" s="99">
        <f t="shared" si="407"/>
        <v>46899</v>
      </c>
      <c r="M5110" s="3">
        <f t="shared" si="405"/>
        <v>5</v>
      </c>
      <c r="N5110" s="3">
        <f t="shared" si="403"/>
        <v>2028</v>
      </c>
      <c r="O5110" s="3">
        <f t="shared" si="404"/>
        <v>6</v>
      </c>
      <c r="P5110" s="2" t="str">
        <f t="shared" si="406"/>
        <v>WD</v>
      </c>
    </row>
    <row r="5111" spans="12:16" x14ac:dyDescent="0.2">
      <c r="L5111" s="99">
        <f t="shared" si="407"/>
        <v>46900</v>
      </c>
      <c r="M5111" s="3">
        <f t="shared" si="405"/>
        <v>5</v>
      </c>
      <c r="N5111" s="3">
        <f t="shared" si="403"/>
        <v>2028</v>
      </c>
      <c r="O5111" s="3">
        <f t="shared" si="404"/>
        <v>7</v>
      </c>
      <c r="P5111" s="2" t="str">
        <f t="shared" si="406"/>
        <v>WE</v>
      </c>
    </row>
    <row r="5112" spans="12:16" x14ac:dyDescent="0.2">
      <c r="L5112" s="99">
        <f t="shared" si="407"/>
        <v>46901</v>
      </c>
      <c r="M5112" s="3">
        <f t="shared" si="405"/>
        <v>5</v>
      </c>
      <c r="N5112" s="3">
        <f t="shared" si="403"/>
        <v>2028</v>
      </c>
      <c r="O5112" s="3">
        <f t="shared" si="404"/>
        <v>1</v>
      </c>
      <c r="P5112" s="2" t="str">
        <f t="shared" si="406"/>
        <v>WE</v>
      </c>
    </row>
    <row r="5113" spans="12:16" x14ac:dyDescent="0.2">
      <c r="L5113" s="99">
        <f t="shared" si="407"/>
        <v>46902</v>
      </c>
      <c r="M5113" s="3">
        <f t="shared" si="405"/>
        <v>5</v>
      </c>
      <c r="N5113" s="3">
        <f t="shared" si="403"/>
        <v>2028</v>
      </c>
      <c r="O5113" s="3">
        <f t="shared" si="404"/>
        <v>2</v>
      </c>
      <c r="P5113" s="2" t="str">
        <f t="shared" si="406"/>
        <v>WD</v>
      </c>
    </row>
    <row r="5114" spans="12:16" x14ac:dyDescent="0.2">
      <c r="L5114" s="99">
        <f t="shared" si="407"/>
        <v>46903</v>
      </c>
      <c r="M5114" s="3">
        <f t="shared" si="405"/>
        <v>5</v>
      </c>
      <c r="N5114" s="3">
        <f t="shared" si="403"/>
        <v>2028</v>
      </c>
      <c r="O5114" s="3">
        <f t="shared" si="404"/>
        <v>3</v>
      </c>
      <c r="P5114" s="2" t="str">
        <f t="shared" si="406"/>
        <v>WD</v>
      </c>
    </row>
    <row r="5115" spans="12:16" x14ac:dyDescent="0.2">
      <c r="L5115" s="99">
        <f t="shared" si="407"/>
        <v>46904</v>
      </c>
      <c r="M5115" s="3">
        <f t="shared" si="405"/>
        <v>5</v>
      </c>
      <c r="N5115" s="3">
        <f t="shared" si="403"/>
        <v>2028</v>
      </c>
      <c r="O5115" s="3">
        <f t="shared" si="404"/>
        <v>4</v>
      </c>
      <c r="P5115" s="2" t="str">
        <f t="shared" si="406"/>
        <v>WD</v>
      </c>
    </row>
    <row r="5116" spans="12:16" x14ac:dyDescent="0.2">
      <c r="L5116" s="99">
        <f t="shared" si="407"/>
        <v>46905</v>
      </c>
      <c r="M5116" s="3">
        <f t="shared" si="405"/>
        <v>6</v>
      </c>
      <c r="N5116" s="3">
        <f t="shared" si="403"/>
        <v>2028</v>
      </c>
      <c r="O5116" s="3">
        <f t="shared" si="404"/>
        <v>5</v>
      </c>
      <c r="P5116" s="2" t="str">
        <f t="shared" si="406"/>
        <v>WD</v>
      </c>
    </row>
    <row r="5117" spans="12:16" x14ac:dyDescent="0.2">
      <c r="L5117" s="99">
        <f t="shared" si="407"/>
        <v>46906</v>
      </c>
      <c r="M5117" s="3">
        <f t="shared" si="405"/>
        <v>6</v>
      </c>
      <c r="N5117" s="3">
        <f t="shared" si="403"/>
        <v>2028</v>
      </c>
      <c r="O5117" s="3">
        <f t="shared" si="404"/>
        <v>6</v>
      </c>
      <c r="P5117" s="2" t="str">
        <f t="shared" si="406"/>
        <v>WD</v>
      </c>
    </row>
    <row r="5118" spans="12:16" x14ac:dyDescent="0.2">
      <c r="L5118" s="99">
        <f t="shared" si="407"/>
        <v>46907</v>
      </c>
      <c r="M5118" s="3">
        <f t="shared" si="405"/>
        <v>6</v>
      </c>
      <c r="N5118" s="3">
        <f t="shared" si="403"/>
        <v>2028</v>
      </c>
      <c r="O5118" s="3">
        <f t="shared" si="404"/>
        <v>7</v>
      </c>
      <c r="P5118" s="2" t="str">
        <f t="shared" si="406"/>
        <v>WE</v>
      </c>
    </row>
    <row r="5119" spans="12:16" x14ac:dyDescent="0.2">
      <c r="L5119" s="99">
        <f t="shared" si="407"/>
        <v>46908</v>
      </c>
      <c r="M5119" s="3">
        <f t="shared" si="405"/>
        <v>6</v>
      </c>
      <c r="N5119" s="3">
        <f t="shared" ref="N5119:N5182" si="408">YEAR(L5119)</f>
        <v>2028</v>
      </c>
      <c r="O5119" s="3">
        <f t="shared" ref="O5119:O5182" si="409">WEEKDAY(L5119)</f>
        <v>1</v>
      </c>
      <c r="P5119" s="2" t="str">
        <f t="shared" si="406"/>
        <v>WE</v>
      </c>
    </row>
    <row r="5120" spans="12:16" x14ac:dyDescent="0.2">
      <c r="L5120" s="99">
        <f t="shared" si="407"/>
        <v>46909</v>
      </c>
      <c r="M5120" s="3">
        <f t="shared" si="405"/>
        <v>6</v>
      </c>
      <c r="N5120" s="3">
        <f t="shared" si="408"/>
        <v>2028</v>
      </c>
      <c r="O5120" s="3">
        <f t="shared" si="409"/>
        <v>2</v>
      </c>
      <c r="P5120" s="2" t="str">
        <f t="shared" si="406"/>
        <v>WD</v>
      </c>
    </row>
    <row r="5121" spans="12:16" x14ac:dyDescent="0.2">
      <c r="L5121" s="99">
        <f t="shared" si="407"/>
        <v>46910</v>
      </c>
      <c r="M5121" s="3">
        <f t="shared" si="405"/>
        <v>6</v>
      </c>
      <c r="N5121" s="3">
        <f t="shared" si="408"/>
        <v>2028</v>
      </c>
      <c r="O5121" s="3">
        <f t="shared" si="409"/>
        <v>3</v>
      </c>
      <c r="P5121" s="2" t="str">
        <f t="shared" si="406"/>
        <v>WD</v>
      </c>
    </row>
    <row r="5122" spans="12:16" x14ac:dyDescent="0.2">
      <c r="L5122" s="99">
        <f t="shared" si="407"/>
        <v>46911</v>
      </c>
      <c r="M5122" s="3">
        <f t="shared" si="405"/>
        <v>6</v>
      </c>
      <c r="N5122" s="3">
        <f t="shared" si="408"/>
        <v>2028</v>
      </c>
      <c r="O5122" s="3">
        <f t="shared" si="409"/>
        <v>4</v>
      </c>
      <c r="P5122" s="2" t="str">
        <f t="shared" si="406"/>
        <v>WD</v>
      </c>
    </row>
    <row r="5123" spans="12:16" x14ac:dyDescent="0.2">
      <c r="L5123" s="99">
        <f t="shared" si="407"/>
        <v>46912</v>
      </c>
      <c r="M5123" s="3">
        <f t="shared" ref="M5123:M5186" si="410">MONTH(L5123)</f>
        <v>6</v>
      </c>
      <c r="N5123" s="3">
        <f t="shared" si="408"/>
        <v>2028</v>
      </c>
      <c r="O5123" s="3">
        <f t="shared" si="409"/>
        <v>5</v>
      </c>
      <c r="P5123" s="2" t="str">
        <f t="shared" ref="P5123:P5186" si="411">IF(O5123=1,"WE",IF(O5123=7,"WE","WD"))</f>
        <v>WD</v>
      </c>
    </row>
    <row r="5124" spans="12:16" x14ac:dyDescent="0.2">
      <c r="L5124" s="99">
        <f t="shared" si="407"/>
        <v>46913</v>
      </c>
      <c r="M5124" s="3">
        <f t="shared" si="410"/>
        <v>6</v>
      </c>
      <c r="N5124" s="3">
        <f t="shared" si="408"/>
        <v>2028</v>
      </c>
      <c r="O5124" s="3">
        <f t="shared" si="409"/>
        <v>6</v>
      </c>
      <c r="P5124" s="2" t="str">
        <f t="shared" si="411"/>
        <v>WD</v>
      </c>
    </row>
    <row r="5125" spans="12:16" x14ac:dyDescent="0.2">
      <c r="L5125" s="99">
        <f t="shared" si="407"/>
        <v>46914</v>
      </c>
      <c r="M5125" s="3">
        <f t="shared" si="410"/>
        <v>6</v>
      </c>
      <c r="N5125" s="3">
        <f t="shared" si="408"/>
        <v>2028</v>
      </c>
      <c r="O5125" s="3">
        <f t="shared" si="409"/>
        <v>7</v>
      </c>
      <c r="P5125" s="2" t="str">
        <f t="shared" si="411"/>
        <v>WE</v>
      </c>
    </row>
    <row r="5126" spans="12:16" x14ac:dyDescent="0.2">
      <c r="L5126" s="99">
        <f t="shared" si="407"/>
        <v>46915</v>
      </c>
      <c r="M5126" s="3">
        <f t="shared" si="410"/>
        <v>6</v>
      </c>
      <c r="N5126" s="3">
        <f t="shared" si="408"/>
        <v>2028</v>
      </c>
      <c r="O5126" s="3">
        <f t="shared" si="409"/>
        <v>1</v>
      </c>
      <c r="P5126" s="2" t="str">
        <f t="shared" si="411"/>
        <v>WE</v>
      </c>
    </row>
    <row r="5127" spans="12:16" x14ac:dyDescent="0.2">
      <c r="L5127" s="99">
        <f t="shared" si="407"/>
        <v>46916</v>
      </c>
      <c r="M5127" s="3">
        <f t="shared" si="410"/>
        <v>6</v>
      </c>
      <c r="N5127" s="3">
        <f t="shared" si="408"/>
        <v>2028</v>
      </c>
      <c r="O5127" s="3">
        <f t="shared" si="409"/>
        <v>2</v>
      </c>
      <c r="P5127" s="2" t="str">
        <f t="shared" si="411"/>
        <v>WD</v>
      </c>
    </row>
    <row r="5128" spans="12:16" x14ac:dyDescent="0.2">
      <c r="L5128" s="99">
        <f t="shared" si="407"/>
        <v>46917</v>
      </c>
      <c r="M5128" s="3">
        <f t="shared" si="410"/>
        <v>6</v>
      </c>
      <c r="N5128" s="3">
        <f t="shared" si="408"/>
        <v>2028</v>
      </c>
      <c r="O5128" s="3">
        <f t="shared" si="409"/>
        <v>3</v>
      </c>
      <c r="P5128" s="2" t="str">
        <f t="shared" si="411"/>
        <v>WD</v>
      </c>
    </row>
    <row r="5129" spans="12:16" x14ac:dyDescent="0.2">
      <c r="L5129" s="99">
        <f t="shared" si="407"/>
        <v>46918</v>
      </c>
      <c r="M5129" s="3">
        <f t="shared" si="410"/>
        <v>6</v>
      </c>
      <c r="N5129" s="3">
        <f t="shared" si="408"/>
        <v>2028</v>
      </c>
      <c r="O5129" s="3">
        <f t="shared" si="409"/>
        <v>4</v>
      </c>
      <c r="P5129" s="2" t="str">
        <f t="shared" si="411"/>
        <v>WD</v>
      </c>
    </row>
    <row r="5130" spans="12:16" x14ac:dyDescent="0.2">
      <c r="L5130" s="99">
        <f t="shared" si="407"/>
        <v>46919</v>
      </c>
      <c r="M5130" s="3">
        <f t="shared" si="410"/>
        <v>6</v>
      </c>
      <c r="N5130" s="3">
        <f t="shared" si="408"/>
        <v>2028</v>
      </c>
      <c r="O5130" s="3">
        <f t="shared" si="409"/>
        <v>5</v>
      </c>
      <c r="P5130" s="2" t="str">
        <f t="shared" si="411"/>
        <v>WD</v>
      </c>
    </row>
    <row r="5131" spans="12:16" x14ac:dyDescent="0.2">
      <c r="L5131" s="99">
        <f t="shared" si="407"/>
        <v>46920</v>
      </c>
      <c r="M5131" s="3">
        <f t="shared" si="410"/>
        <v>6</v>
      </c>
      <c r="N5131" s="3">
        <f t="shared" si="408"/>
        <v>2028</v>
      </c>
      <c r="O5131" s="3">
        <f t="shared" si="409"/>
        <v>6</v>
      </c>
      <c r="P5131" s="2" t="str">
        <f t="shared" si="411"/>
        <v>WD</v>
      </c>
    </row>
    <row r="5132" spans="12:16" x14ac:dyDescent="0.2">
      <c r="L5132" s="99">
        <f t="shared" si="407"/>
        <v>46921</v>
      </c>
      <c r="M5132" s="3">
        <f t="shared" si="410"/>
        <v>6</v>
      </c>
      <c r="N5132" s="3">
        <f t="shared" si="408"/>
        <v>2028</v>
      </c>
      <c r="O5132" s="3">
        <f t="shared" si="409"/>
        <v>7</v>
      </c>
      <c r="P5132" s="2" t="str">
        <f t="shared" si="411"/>
        <v>WE</v>
      </c>
    </row>
    <row r="5133" spans="12:16" x14ac:dyDescent="0.2">
      <c r="L5133" s="99">
        <f t="shared" si="407"/>
        <v>46922</v>
      </c>
      <c r="M5133" s="3">
        <f t="shared" si="410"/>
        <v>6</v>
      </c>
      <c r="N5133" s="3">
        <f t="shared" si="408"/>
        <v>2028</v>
      </c>
      <c r="O5133" s="3">
        <f t="shared" si="409"/>
        <v>1</v>
      </c>
      <c r="P5133" s="2" t="str">
        <f t="shared" si="411"/>
        <v>WE</v>
      </c>
    </row>
    <row r="5134" spans="12:16" x14ac:dyDescent="0.2">
      <c r="L5134" s="99">
        <f t="shared" si="407"/>
        <v>46923</v>
      </c>
      <c r="M5134" s="3">
        <f t="shared" si="410"/>
        <v>6</v>
      </c>
      <c r="N5134" s="3">
        <f t="shared" si="408"/>
        <v>2028</v>
      </c>
      <c r="O5134" s="3">
        <f t="shared" si="409"/>
        <v>2</v>
      </c>
      <c r="P5134" s="2" t="str">
        <f t="shared" si="411"/>
        <v>WD</v>
      </c>
    </row>
    <row r="5135" spans="12:16" x14ac:dyDescent="0.2">
      <c r="L5135" s="99">
        <f t="shared" si="407"/>
        <v>46924</v>
      </c>
      <c r="M5135" s="3">
        <f t="shared" si="410"/>
        <v>6</v>
      </c>
      <c r="N5135" s="3">
        <f t="shared" si="408"/>
        <v>2028</v>
      </c>
      <c r="O5135" s="3">
        <f t="shared" si="409"/>
        <v>3</v>
      </c>
      <c r="P5135" s="2" t="str">
        <f t="shared" si="411"/>
        <v>WD</v>
      </c>
    </row>
    <row r="5136" spans="12:16" x14ac:dyDescent="0.2">
      <c r="L5136" s="99">
        <f t="shared" si="407"/>
        <v>46925</v>
      </c>
      <c r="M5136" s="3">
        <f t="shared" si="410"/>
        <v>6</v>
      </c>
      <c r="N5136" s="3">
        <f t="shared" si="408"/>
        <v>2028</v>
      </c>
      <c r="O5136" s="3">
        <f t="shared" si="409"/>
        <v>4</v>
      </c>
      <c r="P5136" s="2" t="str">
        <f t="shared" si="411"/>
        <v>WD</v>
      </c>
    </row>
    <row r="5137" spans="12:16" x14ac:dyDescent="0.2">
      <c r="L5137" s="99">
        <f t="shared" si="407"/>
        <v>46926</v>
      </c>
      <c r="M5137" s="3">
        <f t="shared" si="410"/>
        <v>6</v>
      </c>
      <c r="N5137" s="3">
        <f t="shared" si="408"/>
        <v>2028</v>
      </c>
      <c r="O5137" s="3">
        <f t="shared" si="409"/>
        <v>5</v>
      </c>
      <c r="P5137" s="2" t="str">
        <f t="shared" si="411"/>
        <v>WD</v>
      </c>
    </row>
    <row r="5138" spans="12:16" x14ac:dyDescent="0.2">
      <c r="L5138" s="99">
        <f t="shared" si="407"/>
        <v>46927</v>
      </c>
      <c r="M5138" s="3">
        <f t="shared" si="410"/>
        <v>6</v>
      </c>
      <c r="N5138" s="3">
        <f t="shared" si="408"/>
        <v>2028</v>
      </c>
      <c r="O5138" s="3">
        <f t="shared" si="409"/>
        <v>6</v>
      </c>
      <c r="P5138" s="2" t="str">
        <f t="shared" si="411"/>
        <v>WD</v>
      </c>
    </row>
    <row r="5139" spans="12:16" x14ac:dyDescent="0.2">
      <c r="L5139" s="99">
        <f t="shared" si="407"/>
        <v>46928</v>
      </c>
      <c r="M5139" s="3">
        <f t="shared" si="410"/>
        <v>6</v>
      </c>
      <c r="N5139" s="3">
        <f t="shared" si="408"/>
        <v>2028</v>
      </c>
      <c r="O5139" s="3">
        <f t="shared" si="409"/>
        <v>7</v>
      </c>
      <c r="P5139" s="2" t="str">
        <f t="shared" si="411"/>
        <v>WE</v>
      </c>
    </row>
    <row r="5140" spans="12:16" x14ac:dyDescent="0.2">
      <c r="L5140" s="99">
        <f t="shared" si="407"/>
        <v>46929</v>
      </c>
      <c r="M5140" s="3">
        <f t="shared" si="410"/>
        <v>6</v>
      </c>
      <c r="N5140" s="3">
        <f t="shared" si="408"/>
        <v>2028</v>
      </c>
      <c r="O5140" s="3">
        <f t="shared" si="409"/>
        <v>1</v>
      </c>
      <c r="P5140" s="2" t="str">
        <f t="shared" si="411"/>
        <v>WE</v>
      </c>
    </row>
    <row r="5141" spans="12:16" x14ac:dyDescent="0.2">
      <c r="L5141" s="99">
        <f t="shared" si="407"/>
        <v>46930</v>
      </c>
      <c r="M5141" s="3">
        <f t="shared" si="410"/>
        <v>6</v>
      </c>
      <c r="N5141" s="3">
        <f t="shared" si="408"/>
        <v>2028</v>
      </c>
      <c r="O5141" s="3">
        <f t="shared" si="409"/>
        <v>2</v>
      </c>
      <c r="P5141" s="2" t="str">
        <f t="shared" si="411"/>
        <v>WD</v>
      </c>
    </row>
    <row r="5142" spans="12:16" x14ac:dyDescent="0.2">
      <c r="L5142" s="99">
        <f t="shared" si="407"/>
        <v>46931</v>
      </c>
      <c r="M5142" s="3">
        <f t="shared" si="410"/>
        <v>6</v>
      </c>
      <c r="N5142" s="3">
        <f t="shared" si="408"/>
        <v>2028</v>
      </c>
      <c r="O5142" s="3">
        <f t="shared" si="409"/>
        <v>3</v>
      </c>
      <c r="P5142" s="2" t="str">
        <f t="shared" si="411"/>
        <v>WD</v>
      </c>
    </row>
    <row r="5143" spans="12:16" x14ac:dyDescent="0.2">
      <c r="L5143" s="99">
        <f t="shared" si="407"/>
        <v>46932</v>
      </c>
      <c r="M5143" s="3">
        <f t="shared" si="410"/>
        <v>6</v>
      </c>
      <c r="N5143" s="3">
        <f t="shared" si="408"/>
        <v>2028</v>
      </c>
      <c r="O5143" s="3">
        <f t="shared" si="409"/>
        <v>4</v>
      </c>
      <c r="P5143" s="2" t="str">
        <f t="shared" si="411"/>
        <v>WD</v>
      </c>
    </row>
    <row r="5144" spans="12:16" x14ac:dyDescent="0.2">
      <c r="L5144" s="99">
        <f t="shared" si="407"/>
        <v>46933</v>
      </c>
      <c r="M5144" s="3">
        <f t="shared" si="410"/>
        <v>6</v>
      </c>
      <c r="N5144" s="3">
        <f t="shared" si="408"/>
        <v>2028</v>
      </c>
      <c r="O5144" s="3">
        <f t="shared" si="409"/>
        <v>5</v>
      </c>
      <c r="P5144" s="2" t="str">
        <f t="shared" si="411"/>
        <v>WD</v>
      </c>
    </row>
    <row r="5145" spans="12:16" x14ac:dyDescent="0.2">
      <c r="L5145" s="99">
        <f t="shared" si="407"/>
        <v>46934</v>
      </c>
      <c r="M5145" s="3">
        <f t="shared" si="410"/>
        <v>6</v>
      </c>
      <c r="N5145" s="3">
        <f t="shared" si="408"/>
        <v>2028</v>
      </c>
      <c r="O5145" s="3">
        <f t="shared" si="409"/>
        <v>6</v>
      </c>
      <c r="P5145" s="2" t="str">
        <f t="shared" si="411"/>
        <v>WD</v>
      </c>
    </row>
    <row r="5146" spans="12:16" x14ac:dyDescent="0.2">
      <c r="L5146" s="99">
        <f t="shared" si="407"/>
        <v>46935</v>
      </c>
      <c r="M5146" s="3">
        <f t="shared" si="410"/>
        <v>7</v>
      </c>
      <c r="N5146" s="3">
        <f t="shared" si="408"/>
        <v>2028</v>
      </c>
      <c r="O5146" s="3">
        <f t="shared" si="409"/>
        <v>7</v>
      </c>
      <c r="P5146" s="2" t="str">
        <f t="shared" si="411"/>
        <v>WE</v>
      </c>
    </row>
    <row r="5147" spans="12:16" x14ac:dyDescent="0.2">
      <c r="L5147" s="99">
        <f t="shared" si="407"/>
        <v>46936</v>
      </c>
      <c r="M5147" s="3">
        <f t="shared" si="410"/>
        <v>7</v>
      </c>
      <c r="N5147" s="3">
        <f t="shared" si="408"/>
        <v>2028</v>
      </c>
      <c r="O5147" s="3">
        <f t="shared" si="409"/>
        <v>1</v>
      </c>
      <c r="P5147" s="2" t="str">
        <f t="shared" si="411"/>
        <v>WE</v>
      </c>
    </row>
    <row r="5148" spans="12:16" x14ac:dyDescent="0.2">
      <c r="L5148" s="99">
        <f t="shared" si="407"/>
        <v>46937</v>
      </c>
      <c r="M5148" s="3">
        <f t="shared" si="410"/>
        <v>7</v>
      </c>
      <c r="N5148" s="3">
        <f t="shared" si="408"/>
        <v>2028</v>
      </c>
      <c r="O5148" s="3">
        <f t="shared" si="409"/>
        <v>2</v>
      </c>
      <c r="P5148" s="2" t="str">
        <f t="shared" si="411"/>
        <v>WD</v>
      </c>
    </row>
    <row r="5149" spans="12:16" x14ac:dyDescent="0.2">
      <c r="L5149" s="99">
        <f t="shared" si="407"/>
        <v>46938</v>
      </c>
      <c r="M5149" s="3">
        <f t="shared" si="410"/>
        <v>7</v>
      </c>
      <c r="N5149" s="3">
        <f t="shared" si="408"/>
        <v>2028</v>
      </c>
      <c r="O5149" s="3">
        <f t="shared" si="409"/>
        <v>3</v>
      </c>
      <c r="P5149" s="2" t="str">
        <f t="shared" si="411"/>
        <v>WD</v>
      </c>
    </row>
    <row r="5150" spans="12:16" x14ac:dyDescent="0.2">
      <c r="L5150" s="99">
        <f t="shared" si="407"/>
        <v>46939</v>
      </c>
      <c r="M5150" s="3">
        <f t="shared" si="410"/>
        <v>7</v>
      </c>
      <c r="N5150" s="3">
        <f t="shared" si="408"/>
        <v>2028</v>
      </c>
      <c r="O5150" s="3">
        <f t="shared" si="409"/>
        <v>4</v>
      </c>
      <c r="P5150" s="2" t="str">
        <f t="shared" si="411"/>
        <v>WD</v>
      </c>
    </row>
    <row r="5151" spans="12:16" x14ac:dyDescent="0.2">
      <c r="L5151" s="99">
        <f t="shared" si="407"/>
        <v>46940</v>
      </c>
      <c r="M5151" s="3">
        <f t="shared" si="410"/>
        <v>7</v>
      </c>
      <c r="N5151" s="3">
        <f t="shared" si="408"/>
        <v>2028</v>
      </c>
      <c r="O5151" s="3">
        <f t="shared" si="409"/>
        <v>5</v>
      </c>
      <c r="P5151" s="2" t="str">
        <f t="shared" si="411"/>
        <v>WD</v>
      </c>
    </row>
    <row r="5152" spans="12:16" x14ac:dyDescent="0.2">
      <c r="L5152" s="99">
        <f t="shared" si="407"/>
        <v>46941</v>
      </c>
      <c r="M5152" s="3">
        <f t="shared" si="410"/>
        <v>7</v>
      </c>
      <c r="N5152" s="3">
        <f t="shared" si="408"/>
        <v>2028</v>
      </c>
      <c r="O5152" s="3">
        <f t="shared" si="409"/>
        <v>6</v>
      </c>
      <c r="P5152" s="2" t="str">
        <f t="shared" si="411"/>
        <v>WD</v>
      </c>
    </row>
    <row r="5153" spans="12:16" x14ac:dyDescent="0.2">
      <c r="L5153" s="99">
        <f t="shared" si="407"/>
        <v>46942</v>
      </c>
      <c r="M5153" s="3">
        <f t="shared" si="410"/>
        <v>7</v>
      </c>
      <c r="N5153" s="3">
        <f t="shared" si="408"/>
        <v>2028</v>
      </c>
      <c r="O5153" s="3">
        <f t="shared" si="409"/>
        <v>7</v>
      </c>
      <c r="P5153" s="2" t="str">
        <f t="shared" si="411"/>
        <v>WE</v>
      </c>
    </row>
    <row r="5154" spans="12:16" x14ac:dyDescent="0.2">
      <c r="L5154" s="99">
        <f t="shared" si="407"/>
        <v>46943</v>
      </c>
      <c r="M5154" s="3">
        <f t="shared" si="410"/>
        <v>7</v>
      </c>
      <c r="N5154" s="3">
        <f t="shared" si="408"/>
        <v>2028</v>
      </c>
      <c r="O5154" s="3">
        <f t="shared" si="409"/>
        <v>1</v>
      </c>
      <c r="P5154" s="2" t="str">
        <f t="shared" si="411"/>
        <v>WE</v>
      </c>
    </row>
    <row r="5155" spans="12:16" x14ac:dyDescent="0.2">
      <c r="L5155" s="99">
        <f t="shared" si="407"/>
        <v>46944</v>
      </c>
      <c r="M5155" s="3">
        <f t="shared" si="410"/>
        <v>7</v>
      </c>
      <c r="N5155" s="3">
        <f t="shared" si="408"/>
        <v>2028</v>
      </c>
      <c r="O5155" s="3">
        <f t="shared" si="409"/>
        <v>2</v>
      </c>
      <c r="P5155" s="2" t="str">
        <f t="shared" si="411"/>
        <v>WD</v>
      </c>
    </row>
    <row r="5156" spans="12:16" x14ac:dyDescent="0.2">
      <c r="L5156" s="99">
        <f t="shared" si="407"/>
        <v>46945</v>
      </c>
      <c r="M5156" s="3">
        <f t="shared" si="410"/>
        <v>7</v>
      </c>
      <c r="N5156" s="3">
        <f t="shared" si="408"/>
        <v>2028</v>
      </c>
      <c r="O5156" s="3">
        <f t="shared" si="409"/>
        <v>3</v>
      </c>
      <c r="P5156" s="2" t="str">
        <f t="shared" si="411"/>
        <v>WD</v>
      </c>
    </row>
    <row r="5157" spans="12:16" x14ac:dyDescent="0.2">
      <c r="L5157" s="99">
        <f t="shared" si="407"/>
        <v>46946</v>
      </c>
      <c r="M5157" s="3">
        <f t="shared" si="410"/>
        <v>7</v>
      </c>
      <c r="N5157" s="3">
        <f t="shared" si="408"/>
        <v>2028</v>
      </c>
      <c r="O5157" s="3">
        <f t="shared" si="409"/>
        <v>4</v>
      </c>
      <c r="P5157" s="2" t="str">
        <f t="shared" si="411"/>
        <v>WD</v>
      </c>
    </row>
    <row r="5158" spans="12:16" x14ac:dyDescent="0.2">
      <c r="L5158" s="99">
        <f t="shared" si="407"/>
        <v>46947</v>
      </c>
      <c r="M5158" s="3">
        <f t="shared" si="410"/>
        <v>7</v>
      </c>
      <c r="N5158" s="3">
        <f t="shared" si="408"/>
        <v>2028</v>
      </c>
      <c r="O5158" s="3">
        <f t="shared" si="409"/>
        <v>5</v>
      </c>
      <c r="P5158" s="2" t="str">
        <f t="shared" si="411"/>
        <v>WD</v>
      </c>
    </row>
    <row r="5159" spans="12:16" x14ac:dyDescent="0.2">
      <c r="L5159" s="99">
        <f t="shared" si="407"/>
        <v>46948</v>
      </c>
      <c r="M5159" s="3">
        <f t="shared" si="410"/>
        <v>7</v>
      </c>
      <c r="N5159" s="3">
        <f t="shared" si="408"/>
        <v>2028</v>
      </c>
      <c r="O5159" s="3">
        <f t="shared" si="409"/>
        <v>6</v>
      </c>
      <c r="P5159" s="2" t="str">
        <f t="shared" si="411"/>
        <v>WD</v>
      </c>
    </row>
    <row r="5160" spans="12:16" x14ac:dyDescent="0.2">
      <c r="L5160" s="99">
        <f t="shared" si="407"/>
        <v>46949</v>
      </c>
      <c r="M5160" s="3">
        <f t="shared" si="410"/>
        <v>7</v>
      </c>
      <c r="N5160" s="3">
        <f t="shared" si="408"/>
        <v>2028</v>
      </c>
      <c r="O5160" s="3">
        <f t="shared" si="409"/>
        <v>7</v>
      </c>
      <c r="P5160" s="2" t="str">
        <f t="shared" si="411"/>
        <v>WE</v>
      </c>
    </row>
    <row r="5161" spans="12:16" x14ac:dyDescent="0.2">
      <c r="L5161" s="99">
        <f t="shared" si="407"/>
        <v>46950</v>
      </c>
      <c r="M5161" s="3">
        <f t="shared" si="410"/>
        <v>7</v>
      </c>
      <c r="N5161" s="3">
        <f t="shared" si="408"/>
        <v>2028</v>
      </c>
      <c r="O5161" s="3">
        <f t="shared" si="409"/>
        <v>1</v>
      </c>
      <c r="P5161" s="2" t="str">
        <f t="shared" si="411"/>
        <v>WE</v>
      </c>
    </row>
    <row r="5162" spans="12:16" x14ac:dyDescent="0.2">
      <c r="L5162" s="99">
        <f t="shared" si="407"/>
        <v>46951</v>
      </c>
      <c r="M5162" s="3">
        <f t="shared" si="410"/>
        <v>7</v>
      </c>
      <c r="N5162" s="3">
        <f t="shared" si="408"/>
        <v>2028</v>
      </c>
      <c r="O5162" s="3">
        <f t="shared" si="409"/>
        <v>2</v>
      </c>
      <c r="P5162" s="2" t="str">
        <f t="shared" si="411"/>
        <v>WD</v>
      </c>
    </row>
    <row r="5163" spans="12:16" x14ac:dyDescent="0.2">
      <c r="L5163" s="99">
        <f t="shared" si="407"/>
        <v>46952</v>
      </c>
      <c r="M5163" s="3">
        <f t="shared" si="410"/>
        <v>7</v>
      </c>
      <c r="N5163" s="3">
        <f t="shared" si="408"/>
        <v>2028</v>
      </c>
      <c r="O5163" s="3">
        <f t="shared" si="409"/>
        <v>3</v>
      </c>
      <c r="P5163" s="2" t="str">
        <f t="shared" si="411"/>
        <v>WD</v>
      </c>
    </row>
    <row r="5164" spans="12:16" x14ac:dyDescent="0.2">
      <c r="L5164" s="99">
        <f t="shared" si="407"/>
        <v>46953</v>
      </c>
      <c r="M5164" s="3">
        <f t="shared" si="410"/>
        <v>7</v>
      </c>
      <c r="N5164" s="3">
        <f t="shared" si="408"/>
        <v>2028</v>
      </c>
      <c r="O5164" s="3">
        <f t="shared" si="409"/>
        <v>4</v>
      </c>
      <c r="P5164" s="2" t="str">
        <f t="shared" si="411"/>
        <v>WD</v>
      </c>
    </row>
    <row r="5165" spans="12:16" x14ac:dyDescent="0.2">
      <c r="L5165" s="99">
        <f t="shared" si="407"/>
        <v>46954</v>
      </c>
      <c r="M5165" s="3">
        <f t="shared" si="410"/>
        <v>7</v>
      </c>
      <c r="N5165" s="3">
        <f t="shared" si="408"/>
        <v>2028</v>
      </c>
      <c r="O5165" s="3">
        <f t="shared" si="409"/>
        <v>5</v>
      </c>
      <c r="P5165" s="2" t="str">
        <f t="shared" si="411"/>
        <v>WD</v>
      </c>
    </row>
    <row r="5166" spans="12:16" x14ac:dyDescent="0.2">
      <c r="L5166" s="99">
        <f t="shared" si="407"/>
        <v>46955</v>
      </c>
      <c r="M5166" s="3">
        <f t="shared" si="410"/>
        <v>7</v>
      </c>
      <c r="N5166" s="3">
        <f t="shared" si="408"/>
        <v>2028</v>
      </c>
      <c r="O5166" s="3">
        <f t="shared" si="409"/>
        <v>6</v>
      </c>
      <c r="P5166" s="2" t="str">
        <f t="shared" si="411"/>
        <v>WD</v>
      </c>
    </row>
    <row r="5167" spans="12:16" x14ac:dyDescent="0.2">
      <c r="L5167" s="99">
        <f t="shared" si="407"/>
        <v>46956</v>
      </c>
      <c r="M5167" s="3">
        <f t="shared" si="410"/>
        <v>7</v>
      </c>
      <c r="N5167" s="3">
        <f t="shared" si="408"/>
        <v>2028</v>
      </c>
      <c r="O5167" s="3">
        <f t="shared" si="409"/>
        <v>7</v>
      </c>
      <c r="P5167" s="2" t="str">
        <f t="shared" si="411"/>
        <v>WE</v>
      </c>
    </row>
    <row r="5168" spans="12:16" x14ac:dyDescent="0.2">
      <c r="L5168" s="99">
        <f t="shared" si="407"/>
        <v>46957</v>
      </c>
      <c r="M5168" s="3">
        <f t="shared" si="410"/>
        <v>7</v>
      </c>
      <c r="N5168" s="3">
        <f t="shared" si="408"/>
        <v>2028</v>
      </c>
      <c r="O5168" s="3">
        <f t="shared" si="409"/>
        <v>1</v>
      </c>
      <c r="P5168" s="2" t="str">
        <f t="shared" si="411"/>
        <v>WE</v>
      </c>
    </row>
    <row r="5169" spans="12:16" x14ac:dyDescent="0.2">
      <c r="L5169" s="99">
        <f t="shared" si="407"/>
        <v>46958</v>
      </c>
      <c r="M5169" s="3">
        <f t="shared" si="410"/>
        <v>7</v>
      </c>
      <c r="N5169" s="3">
        <f t="shared" si="408"/>
        <v>2028</v>
      </c>
      <c r="O5169" s="3">
        <f t="shared" si="409"/>
        <v>2</v>
      </c>
      <c r="P5169" s="2" t="str">
        <f t="shared" si="411"/>
        <v>WD</v>
      </c>
    </row>
    <row r="5170" spans="12:16" x14ac:dyDescent="0.2">
      <c r="L5170" s="99">
        <f t="shared" si="407"/>
        <v>46959</v>
      </c>
      <c r="M5170" s="3">
        <f t="shared" si="410"/>
        <v>7</v>
      </c>
      <c r="N5170" s="3">
        <f t="shared" si="408"/>
        <v>2028</v>
      </c>
      <c r="O5170" s="3">
        <f t="shared" si="409"/>
        <v>3</v>
      </c>
      <c r="P5170" s="2" t="str">
        <f t="shared" si="411"/>
        <v>WD</v>
      </c>
    </row>
    <row r="5171" spans="12:16" x14ac:dyDescent="0.2">
      <c r="L5171" s="99">
        <f t="shared" si="407"/>
        <v>46960</v>
      </c>
      <c r="M5171" s="3">
        <f t="shared" si="410"/>
        <v>7</v>
      </c>
      <c r="N5171" s="3">
        <f t="shared" si="408"/>
        <v>2028</v>
      </c>
      <c r="O5171" s="3">
        <f t="shared" si="409"/>
        <v>4</v>
      </c>
      <c r="P5171" s="2" t="str">
        <f t="shared" si="411"/>
        <v>WD</v>
      </c>
    </row>
    <row r="5172" spans="12:16" x14ac:dyDescent="0.2">
      <c r="L5172" s="99">
        <f t="shared" ref="L5172:L5235" si="412">+L5171+1</f>
        <v>46961</v>
      </c>
      <c r="M5172" s="3">
        <f t="shared" si="410"/>
        <v>7</v>
      </c>
      <c r="N5172" s="3">
        <f t="shared" si="408"/>
        <v>2028</v>
      </c>
      <c r="O5172" s="3">
        <f t="shared" si="409"/>
        <v>5</v>
      </c>
      <c r="P5172" s="2" t="str">
        <f t="shared" si="411"/>
        <v>WD</v>
      </c>
    </row>
    <row r="5173" spans="12:16" x14ac:dyDescent="0.2">
      <c r="L5173" s="99">
        <f t="shared" si="412"/>
        <v>46962</v>
      </c>
      <c r="M5173" s="3">
        <f t="shared" si="410"/>
        <v>7</v>
      </c>
      <c r="N5173" s="3">
        <f t="shared" si="408"/>
        <v>2028</v>
      </c>
      <c r="O5173" s="3">
        <f t="shared" si="409"/>
        <v>6</v>
      </c>
      <c r="P5173" s="2" t="str">
        <f t="shared" si="411"/>
        <v>WD</v>
      </c>
    </row>
    <row r="5174" spans="12:16" x14ac:dyDescent="0.2">
      <c r="L5174" s="99">
        <f t="shared" si="412"/>
        <v>46963</v>
      </c>
      <c r="M5174" s="3">
        <f t="shared" si="410"/>
        <v>7</v>
      </c>
      <c r="N5174" s="3">
        <f t="shared" si="408"/>
        <v>2028</v>
      </c>
      <c r="O5174" s="3">
        <f t="shared" si="409"/>
        <v>7</v>
      </c>
      <c r="P5174" s="2" t="str">
        <f t="shared" si="411"/>
        <v>WE</v>
      </c>
    </row>
    <row r="5175" spans="12:16" x14ac:dyDescent="0.2">
      <c r="L5175" s="99">
        <f t="shared" si="412"/>
        <v>46964</v>
      </c>
      <c r="M5175" s="3">
        <f t="shared" si="410"/>
        <v>7</v>
      </c>
      <c r="N5175" s="3">
        <f t="shared" si="408"/>
        <v>2028</v>
      </c>
      <c r="O5175" s="3">
        <f t="shared" si="409"/>
        <v>1</v>
      </c>
      <c r="P5175" s="2" t="str">
        <f t="shared" si="411"/>
        <v>WE</v>
      </c>
    </row>
    <row r="5176" spans="12:16" x14ac:dyDescent="0.2">
      <c r="L5176" s="99">
        <f t="shared" si="412"/>
        <v>46965</v>
      </c>
      <c r="M5176" s="3">
        <f t="shared" si="410"/>
        <v>7</v>
      </c>
      <c r="N5176" s="3">
        <f t="shared" si="408"/>
        <v>2028</v>
      </c>
      <c r="O5176" s="3">
        <f t="shared" si="409"/>
        <v>2</v>
      </c>
      <c r="P5176" s="2" t="str">
        <f t="shared" si="411"/>
        <v>WD</v>
      </c>
    </row>
    <row r="5177" spans="12:16" x14ac:dyDescent="0.2">
      <c r="L5177" s="99">
        <f t="shared" si="412"/>
        <v>46966</v>
      </c>
      <c r="M5177" s="3">
        <f t="shared" si="410"/>
        <v>8</v>
      </c>
      <c r="N5177" s="3">
        <f t="shared" si="408"/>
        <v>2028</v>
      </c>
      <c r="O5177" s="3">
        <f t="shared" si="409"/>
        <v>3</v>
      </c>
      <c r="P5177" s="2" t="str">
        <f t="shared" si="411"/>
        <v>WD</v>
      </c>
    </row>
    <row r="5178" spans="12:16" x14ac:dyDescent="0.2">
      <c r="L5178" s="99">
        <f t="shared" si="412"/>
        <v>46967</v>
      </c>
      <c r="M5178" s="3">
        <f t="shared" si="410"/>
        <v>8</v>
      </c>
      <c r="N5178" s="3">
        <f t="shared" si="408"/>
        <v>2028</v>
      </c>
      <c r="O5178" s="3">
        <f t="shared" si="409"/>
        <v>4</v>
      </c>
      <c r="P5178" s="2" t="str">
        <f t="shared" si="411"/>
        <v>WD</v>
      </c>
    </row>
    <row r="5179" spans="12:16" x14ac:dyDescent="0.2">
      <c r="L5179" s="99">
        <f t="shared" si="412"/>
        <v>46968</v>
      </c>
      <c r="M5179" s="3">
        <f t="shared" si="410"/>
        <v>8</v>
      </c>
      <c r="N5179" s="3">
        <f t="shared" si="408"/>
        <v>2028</v>
      </c>
      <c r="O5179" s="3">
        <f t="shared" si="409"/>
        <v>5</v>
      </c>
      <c r="P5179" s="2" t="str">
        <f t="shared" si="411"/>
        <v>WD</v>
      </c>
    </row>
    <row r="5180" spans="12:16" x14ac:dyDescent="0.2">
      <c r="L5180" s="99">
        <f t="shared" si="412"/>
        <v>46969</v>
      </c>
      <c r="M5180" s="3">
        <f t="shared" si="410"/>
        <v>8</v>
      </c>
      <c r="N5180" s="3">
        <f t="shared" si="408"/>
        <v>2028</v>
      </c>
      <c r="O5180" s="3">
        <f t="shared" si="409"/>
        <v>6</v>
      </c>
      <c r="P5180" s="2" t="str">
        <f t="shared" si="411"/>
        <v>WD</v>
      </c>
    </row>
    <row r="5181" spans="12:16" x14ac:dyDescent="0.2">
      <c r="L5181" s="99">
        <f t="shared" si="412"/>
        <v>46970</v>
      </c>
      <c r="M5181" s="3">
        <f t="shared" si="410"/>
        <v>8</v>
      </c>
      <c r="N5181" s="3">
        <f t="shared" si="408"/>
        <v>2028</v>
      </c>
      <c r="O5181" s="3">
        <f t="shared" si="409"/>
        <v>7</v>
      </c>
      <c r="P5181" s="2" t="str">
        <f t="shared" si="411"/>
        <v>WE</v>
      </c>
    </row>
    <row r="5182" spans="12:16" x14ac:dyDescent="0.2">
      <c r="L5182" s="99">
        <f t="shared" si="412"/>
        <v>46971</v>
      </c>
      <c r="M5182" s="3">
        <f t="shared" si="410"/>
        <v>8</v>
      </c>
      <c r="N5182" s="3">
        <f t="shared" si="408"/>
        <v>2028</v>
      </c>
      <c r="O5182" s="3">
        <f t="shared" si="409"/>
        <v>1</v>
      </c>
      <c r="P5182" s="2" t="str">
        <f t="shared" si="411"/>
        <v>WE</v>
      </c>
    </row>
    <row r="5183" spans="12:16" x14ac:dyDescent="0.2">
      <c r="L5183" s="99">
        <f t="shared" si="412"/>
        <v>46972</v>
      </c>
      <c r="M5183" s="3">
        <f t="shared" si="410"/>
        <v>8</v>
      </c>
      <c r="N5183" s="3">
        <f t="shared" ref="N5183:N5246" si="413">YEAR(L5183)</f>
        <v>2028</v>
      </c>
      <c r="O5183" s="3">
        <f t="shared" ref="O5183:O5246" si="414">WEEKDAY(L5183)</f>
        <v>2</v>
      </c>
      <c r="P5183" s="2" t="str">
        <f t="shared" si="411"/>
        <v>WD</v>
      </c>
    </row>
    <row r="5184" spans="12:16" x14ac:dyDescent="0.2">
      <c r="L5184" s="99">
        <f t="shared" si="412"/>
        <v>46973</v>
      </c>
      <c r="M5184" s="3">
        <f t="shared" si="410"/>
        <v>8</v>
      </c>
      <c r="N5184" s="3">
        <f t="shared" si="413"/>
        <v>2028</v>
      </c>
      <c r="O5184" s="3">
        <f t="shared" si="414"/>
        <v>3</v>
      </c>
      <c r="P5184" s="2" t="str">
        <f t="shared" si="411"/>
        <v>WD</v>
      </c>
    </row>
    <row r="5185" spans="12:16" x14ac:dyDescent="0.2">
      <c r="L5185" s="99">
        <f t="shared" si="412"/>
        <v>46974</v>
      </c>
      <c r="M5185" s="3">
        <f t="shared" si="410"/>
        <v>8</v>
      </c>
      <c r="N5185" s="3">
        <f t="shared" si="413"/>
        <v>2028</v>
      </c>
      <c r="O5185" s="3">
        <f t="shared" si="414"/>
        <v>4</v>
      </c>
      <c r="P5185" s="2" t="str">
        <f t="shared" si="411"/>
        <v>WD</v>
      </c>
    </row>
    <row r="5186" spans="12:16" x14ac:dyDescent="0.2">
      <c r="L5186" s="99">
        <f t="shared" si="412"/>
        <v>46975</v>
      </c>
      <c r="M5186" s="3">
        <f t="shared" si="410"/>
        <v>8</v>
      </c>
      <c r="N5186" s="3">
        <f t="shared" si="413"/>
        <v>2028</v>
      </c>
      <c r="O5186" s="3">
        <f t="shared" si="414"/>
        <v>5</v>
      </c>
      <c r="P5186" s="2" t="str">
        <f t="shared" si="411"/>
        <v>WD</v>
      </c>
    </row>
    <row r="5187" spans="12:16" x14ac:dyDescent="0.2">
      <c r="L5187" s="99">
        <f t="shared" si="412"/>
        <v>46976</v>
      </c>
      <c r="M5187" s="3">
        <f t="shared" ref="M5187:M5250" si="415">MONTH(L5187)</f>
        <v>8</v>
      </c>
      <c r="N5187" s="3">
        <f t="shared" si="413"/>
        <v>2028</v>
      </c>
      <c r="O5187" s="3">
        <f t="shared" si="414"/>
        <v>6</v>
      </c>
      <c r="P5187" s="2" t="str">
        <f t="shared" ref="P5187:P5250" si="416">IF(O5187=1,"WE",IF(O5187=7,"WE","WD"))</f>
        <v>WD</v>
      </c>
    </row>
    <row r="5188" spans="12:16" x14ac:dyDescent="0.2">
      <c r="L5188" s="99">
        <f t="shared" si="412"/>
        <v>46977</v>
      </c>
      <c r="M5188" s="3">
        <f t="shared" si="415"/>
        <v>8</v>
      </c>
      <c r="N5188" s="3">
        <f t="shared" si="413"/>
        <v>2028</v>
      </c>
      <c r="O5188" s="3">
        <f t="shared" si="414"/>
        <v>7</v>
      </c>
      <c r="P5188" s="2" t="str">
        <f t="shared" si="416"/>
        <v>WE</v>
      </c>
    </row>
    <row r="5189" spans="12:16" x14ac:dyDescent="0.2">
      <c r="L5189" s="99">
        <f t="shared" si="412"/>
        <v>46978</v>
      </c>
      <c r="M5189" s="3">
        <f t="shared" si="415"/>
        <v>8</v>
      </c>
      <c r="N5189" s="3">
        <f t="shared" si="413"/>
        <v>2028</v>
      </c>
      <c r="O5189" s="3">
        <f t="shared" si="414"/>
        <v>1</v>
      </c>
      <c r="P5189" s="2" t="str">
        <f t="shared" si="416"/>
        <v>WE</v>
      </c>
    </row>
    <row r="5190" spans="12:16" x14ac:dyDescent="0.2">
      <c r="L5190" s="99">
        <f t="shared" si="412"/>
        <v>46979</v>
      </c>
      <c r="M5190" s="3">
        <f t="shared" si="415"/>
        <v>8</v>
      </c>
      <c r="N5190" s="3">
        <f t="shared" si="413"/>
        <v>2028</v>
      </c>
      <c r="O5190" s="3">
        <f t="shared" si="414"/>
        <v>2</v>
      </c>
      <c r="P5190" s="2" t="str">
        <f t="shared" si="416"/>
        <v>WD</v>
      </c>
    </row>
    <row r="5191" spans="12:16" x14ac:dyDescent="0.2">
      <c r="L5191" s="99">
        <f t="shared" si="412"/>
        <v>46980</v>
      </c>
      <c r="M5191" s="3">
        <f t="shared" si="415"/>
        <v>8</v>
      </c>
      <c r="N5191" s="3">
        <f t="shared" si="413"/>
        <v>2028</v>
      </c>
      <c r="O5191" s="3">
        <f t="shared" si="414"/>
        <v>3</v>
      </c>
      <c r="P5191" s="2" t="str">
        <f t="shared" si="416"/>
        <v>WD</v>
      </c>
    </row>
    <row r="5192" spans="12:16" x14ac:dyDescent="0.2">
      <c r="L5192" s="99">
        <f t="shared" si="412"/>
        <v>46981</v>
      </c>
      <c r="M5192" s="3">
        <f t="shared" si="415"/>
        <v>8</v>
      </c>
      <c r="N5192" s="3">
        <f t="shared" si="413"/>
        <v>2028</v>
      </c>
      <c r="O5192" s="3">
        <f t="shared" si="414"/>
        <v>4</v>
      </c>
      <c r="P5192" s="2" t="str">
        <f t="shared" si="416"/>
        <v>WD</v>
      </c>
    </row>
    <row r="5193" spans="12:16" x14ac:dyDescent="0.2">
      <c r="L5193" s="99">
        <f t="shared" si="412"/>
        <v>46982</v>
      </c>
      <c r="M5193" s="3">
        <f t="shared" si="415"/>
        <v>8</v>
      </c>
      <c r="N5193" s="3">
        <f t="shared" si="413"/>
        <v>2028</v>
      </c>
      <c r="O5193" s="3">
        <f t="shared" si="414"/>
        <v>5</v>
      </c>
      <c r="P5193" s="2" t="str">
        <f t="shared" si="416"/>
        <v>WD</v>
      </c>
    </row>
    <row r="5194" spans="12:16" x14ac:dyDescent="0.2">
      <c r="L5194" s="99">
        <f t="shared" si="412"/>
        <v>46983</v>
      </c>
      <c r="M5194" s="3">
        <f t="shared" si="415"/>
        <v>8</v>
      </c>
      <c r="N5194" s="3">
        <f t="shared" si="413"/>
        <v>2028</v>
      </c>
      <c r="O5194" s="3">
        <f t="shared" si="414"/>
        <v>6</v>
      </c>
      <c r="P5194" s="2" t="str">
        <f t="shared" si="416"/>
        <v>WD</v>
      </c>
    </row>
    <row r="5195" spans="12:16" x14ac:dyDescent="0.2">
      <c r="L5195" s="99">
        <f t="shared" si="412"/>
        <v>46984</v>
      </c>
      <c r="M5195" s="3">
        <f t="shared" si="415"/>
        <v>8</v>
      </c>
      <c r="N5195" s="3">
        <f t="shared" si="413"/>
        <v>2028</v>
      </c>
      <c r="O5195" s="3">
        <f t="shared" si="414"/>
        <v>7</v>
      </c>
      <c r="P5195" s="2" t="str">
        <f t="shared" si="416"/>
        <v>WE</v>
      </c>
    </row>
    <row r="5196" spans="12:16" x14ac:dyDescent="0.2">
      <c r="L5196" s="99">
        <f t="shared" si="412"/>
        <v>46985</v>
      </c>
      <c r="M5196" s="3">
        <f t="shared" si="415"/>
        <v>8</v>
      </c>
      <c r="N5196" s="3">
        <f t="shared" si="413"/>
        <v>2028</v>
      </c>
      <c r="O5196" s="3">
        <f t="shared" si="414"/>
        <v>1</v>
      </c>
      <c r="P5196" s="2" t="str">
        <f t="shared" si="416"/>
        <v>WE</v>
      </c>
    </row>
    <row r="5197" spans="12:16" x14ac:dyDescent="0.2">
      <c r="L5197" s="99">
        <f t="shared" si="412"/>
        <v>46986</v>
      </c>
      <c r="M5197" s="3">
        <f t="shared" si="415"/>
        <v>8</v>
      </c>
      <c r="N5197" s="3">
        <f t="shared" si="413"/>
        <v>2028</v>
      </c>
      <c r="O5197" s="3">
        <f t="shared" si="414"/>
        <v>2</v>
      </c>
      <c r="P5197" s="2" t="str">
        <f t="shared" si="416"/>
        <v>WD</v>
      </c>
    </row>
    <row r="5198" spans="12:16" x14ac:dyDescent="0.2">
      <c r="L5198" s="99">
        <f t="shared" si="412"/>
        <v>46987</v>
      </c>
      <c r="M5198" s="3">
        <f t="shared" si="415"/>
        <v>8</v>
      </c>
      <c r="N5198" s="3">
        <f t="shared" si="413"/>
        <v>2028</v>
      </c>
      <c r="O5198" s="3">
        <f t="shared" si="414"/>
        <v>3</v>
      </c>
      <c r="P5198" s="2" t="str">
        <f t="shared" si="416"/>
        <v>WD</v>
      </c>
    </row>
    <row r="5199" spans="12:16" x14ac:dyDescent="0.2">
      <c r="L5199" s="99">
        <f t="shared" si="412"/>
        <v>46988</v>
      </c>
      <c r="M5199" s="3">
        <f t="shared" si="415"/>
        <v>8</v>
      </c>
      <c r="N5199" s="3">
        <f t="shared" si="413"/>
        <v>2028</v>
      </c>
      <c r="O5199" s="3">
        <f t="shared" si="414"/>
        <v>4</v>
      </c>
      <c r="P5199" s="2" t="str">
        <f t="shared" si="416"/>
        <v>WD</v>
      </c>
    </row>
    <row r="5200" spans="12:16" x14ac:dyDescent="0.2">
      <c r="L5200" s="99">
        <f t="shared" si="412"/>
        <v>46989</v>
      </c>
      <c r="M5200" s="3">
        <f t="shared" si="415"/>
        <v>8</v>
      </c>
      <c r="N5200" s="3">
        <f t="shared" si="413"/>
        <v>2028</v>
      </c>
      <c r="O5200" s="3">
        <f t="shared" si="414"/>
        <v>5</v>
      </c>
      <c r="P5200" s="2" t="str">
        <f t="shared" si="416"/>
        <v>WD</v>
      </c>
    </row>
    <row r="5201" spans="12:16" x14ac:dyDescent="0.2">
      <c r="L5201" s="99">
        <f t="shared" si="412"/>
        <v>46990</v>
      </c>
      <c r="M5201" s="3">
        <f t="shared" si="415"/>
        <v>8</v>
      </c>
      <c r="N5201" s="3">
        <f t="shared" si="413"/>
        <v>2028</v>
      </c>
      <c r="O5201" s="3">
        <f t="shared" si="414"/>
        <v>6</v>
      </c>
      <c r="P5201" s="2" t="str">
        <f t="shared" si="416"/>
        <v>WD</v>
      </c>
    </row>
    <row r="5202" spans="12:16" x14ac:dyDescent="0.2">
      <c r="L5202" s="99">
        <f t="shared" si="412"/>
        <v>46991</v>
      </c>
      <c r="M5202" s="3">
        <f t="shared" si="415"/>
        <v>8</v>
      </c>
      <c r="N5202" s="3">
        <f t="shared" si="413"/>
        <v>2028</v>
      </c>
      <c r="O5202" s="3">
        <f t="shared" si="414"/>
        <v>7</v>
      </c>
      <c r="P5202" s="2" t="str">
        <f t="shared" si="416"/>
        <v>WE</v>
      </c>
    </row>
    <row r="5203" spans="12:16" x14ac:dyDescent="0.2">
      <c r="L5203" s="99">
        <f t="shared" si="412"/>
        <v>46992</v>
      </c>
      <c r="M5203" s="3">
        <f t="shared" si="415"/>
        <v>8</v>
      </c>
      <c r="N5203" s="3">
        <f t="shared" si="413"/>
        <v>2028</v>
      </c>
      <c r="O5203" s="3">
        <f t="shared" si="414"/>
        <v>1</v>
      </c>
      <c r="P5203" s="2" t="str">
        <f t="shared" si="416"/>
        <v>WE</v>
      </c>
    </row>
    <row r="5204" spans="12:16" x14ac:dyDescent="0.2">
      <c r="L5204" s="99">
        <f t="shared" si="412"/>
        <v>46993</v>
      </c>
      <c r="M5204" s="3">
        <f t="shared" si="415"/>
        <v>8</v>
      </c>
      <c r="N5204" s="3">
        <f t="shared" si="413"/>
        <v>2028</v>
      </c>
      <c r="O5204" s="3">
        <f t="shared" si="414"/>
        <v>2</v>
      </c>
      <c r="P5204" s="2" t="str">
        <f t="shared" si="416"/>
        <v>WD</v>
      </c>
    </row>
    <row r="5205" spans="12:16" x14ac:dyDescent="0.2">
      <c r="L5205" s="99">
        <f t="shared" si="412"/>
        <v>46994</v>
      </c>
      <c r="M5205" s="3">
        <f t="shared" si="415"/>
        <v>8</v>
      </c>
      <c r="N5205" s="3">
        <f t="shared" si="413"/>
        <v>2028</v>
      </c>
      <c r="O5205" s="3">
        <f t="shared" si="414"/>
        <v>3</v>
      </c>
      <c r="P5205" s="2" t="str">
        <f t="shared" si="416"/>
        <v>WD</v>
      </c>
    </row>
    <row r="5206" spans="12:16" x14ac:dyDescent="0.2">
      <c r="L5206" s="99">
        <f t="shared" si="412"/>
        <v>46995</v>
      </c>
      <c r="M5206" s="3">
        <f t="shared" si="415"/>
        <v>8</v>
      </c>
      <c r="N5206" s="3">
        <f t="shared" si="413"/>
        <v>2028</v>
      </c>
      <c r="O5206" s="3">
        <f t="shared" si="414"/>
        <v>4</v>
      </c>
      <c r="P5206" s="2" t="str">
        <f t="shared" si="416"/>
        <v>WD</v>
      </c>
    </row>
    <row r="5207" spans="12:16" x14ac:dyDescent="0.2">
      <c r="L5207" s="99">
        <f t="shared" si="412"/>
        <v>46996</v>
      </c>
      <c r="M5207" s="3">
        <f t="shared" si="415"/>
        <v>8</v>
      </c>
      <c r="N5207" s="3">
        <f t="shared" si="413"/>
        <v>2028</v>
      </c>
      <c r="O5207" s="3">
        <f t="shared" si="414"/>
        <v>5</v>
      </c>
      <c r="P5207" s="2" t="str">
        <f t="shared" si="416"/>
        <v>WD</v>
      </c>
    </row>
    <row r="5208" spans="12:16" x14ac:dyDescent="0.2">
      <c r="L5208" s="99">
        <f t="shared" si="412"/>
        <v>46997</v>
      </c>
      <c r="M5208" s="3">
        <f t="shared" si="415"/>
        <v>9</v>
      </c>
      <c r="N5208" s="3">
        <f t="shared" si="413"/>
        <v>2028</v>
      </c>
      <c r="O5208" s="3">
        <f t="shared" si="414"/>
        <v>6</v>
      </c>
      <c r="P5208" s="2" t="str">
        <f t="shared" si="416"/>
        <v>WD</v>
      </c>
    </row>
    <row r="5209" spans="12:16" x14ac:dyDescent="0.2">
      <c r="L5209" s="99">
        <f t="shared" si="412"/>
        <v>46998</v>
      </c>
      <c r="M5209" s="3">
        <f t="shared" si="415"/>
        <v>9</v>
      </c>
      <c r="N5209" s="3">
        <f t="shared" si="413"/>
        <v>2028</v>
      </c>
      <c r="O5209" s="3">
        <f t="shared" si="414"/>
        <v>7</v>
      </c>
      <c r="P5209" s="2" t="str">
        <f t="shared" si="416"/>
        <v>WE</v>
      </c>
    </row>
    <row r="5210" spans="12:16" x14ac:dyDescent="0.2">
      <c r="L5210" s="99">
        <f t="shared" si="412"/>
        <v>46999</v>
      </c>
      <c r="M5210" s="3">
        <f t="shared" si="415"/>
        <v>9</v>
      </c>
      <c r="N5210" s="3">
        <f t="shared" si="413"/>
        <v>2028</v>
      </c>
      <c r="O5210" s="3">
        <f t="shared" si="414"/>
        <v>1</v>
      </c>
      <c r="P5210" s="2" t="str">
        <f t="shared" si="416"/>
        <v>WE</v>
      </c>
    </row>
    <row r="5211" spans="12:16" x14ac:dyDescent="0.2">
      <c r="L5211" s="99">
        <f t="shared" si="412"/>
        <v>47000</v>
      </c>
      <c r="M5211" s="3">
        <f t="shared" si="415"/>
        <v>9</v>
      </c>
      <c r="N5211" s="3">
        <f t="shared" si="413"/>
        <v>2028</v>
      </c>
      <c r="O5211" s="3">
        <f t="shared" si="414"/>
        <v>2</v>
      </c>
      <c r="P5211" s="2" t="str">
        <f t="shared" si="416"/>
        <v>WD</v>
      </c>
    </row>
    <row r="5212" spans="12:16" x14ac:dyDescent="0.2">
      <c r="L5212" s="99">
        <f t="shared" si="412"/>
        <v>47001</v>
      </c>
      <c r="M5212" s="3">
        <f t="shared" si="415"/>
        <v>9</v>
      </c>
      <c r="N5212" s="3">
        <f t="shared" si="413"/>
        <v>2028</v>
      </c>
      <c r="O5212" s="3">
        <f t="shared" si="414"/>
        <v>3</v>
      </c>
      <c r="P5212" s="2" t="str">
        <f t="shared" si="416"/>
        <v>WD</v>
      </c>
    </row>
    <row r="5213" spans="12:16" x14ac:dyDescent="0.2">
      <c r="L5213" s="99">
        <f t="shared" si="412"/>
        <v>47002</v>
      </c>
      <c r="M5213" s="3">
        <f t="shared" si="415"/>
        <v>9</v>
      </c>
      <c r="N5213" s="3">
        <f t="shared" si="413"/>
        <v>2028</v>
      </c>
      <c r="O5213" s="3">
        <f t="shared" si="414"/>
        <v>4</v>
      </c>
      <c r="P5213" s="2" t="str">
        <f t="shared" si="416"/>
        <v>WD</v>
      </c>
    </row>
    <row r="5214" spans="12:16" x14ac:dyDescent="0.2">
      <c r="L5214" s="99">
        <f t="shared" si="412"/>
        <v>47003</v>
      </c>
      <c r="M5214" s="3">
        <f t="shared" si="415"/>
        <v>9</v>
      </c>
      <c r="N5214" s="3">
        <f t="shared" si="413"/>
        <v>2028</v>
      </c>
      <c r="O5214" s="3">
        <f t="shared" si="414"/>
        <v>5</v>
      </c>
      <c r="P5214" s="2" t="str">
        <f t="shared" si="416"/>
        <v>WD</v>
      </c>
    </row>
    <row r="5215" spans="12:16" x14ac:dyDescent="0.2">
      <c r="L5215" s="99">
        <f t="shared" si="412"/>
        <v>47004</v>
      </c>
      <c r="M5215" s="3">
        <f t="shared" si="415"/>
        <v>9</v>
      </c>
      <c r="N5215" s="3">
        <f t="shared" si="413"/>
        <v>2028</v>
      </c>
      <c r="O5215" s="3">
        <f t="shared" si="414"/>
        <v>6</v>
      </c>
      <c r="P5215" s="2" t="str">
        <f t="shared" si="416"/>
        <v>WD</v>
      </c>
    </row>
    <row r="5216" spans="12:16" x14ac:dyDescent="0.2">
      <c r="L5216" s="99">
        <f t="shared" si="412"/>
        <v>47005</v>
      </c>
      <c r="M5216" s="3">
        <f t="shared" si="415"/>
        <v>9</v>
      </c>
      <c r="N5216" s="3">
        <f t="shared" si="413"/>
        <v>2028</v>
      </c>
      <c r="O5216" s="3">
        <f t="shared" si="414"/>
        <v>7</v>
      </c>
      <c r="P5216" s="2" t="str">
        <f t="shared" si="416"/>
        <v>WE</v>
      </c>
    </row>
    <row r="5217" spans="12:16" x14ac:dyDescent="0.2">
      <c r="L5217" s="99">
        <f t="shared" si="412"/>
        <v>47006</v>
      </c>
      <c r="M5217" s="3">
        <f t="shared" si="415"/>
        <v>9</v>
      </c>
      <c r="N5217" s="3">
        <f t="shared" si="413"/>
        <v>2028</v>
      </c>
      <c r="O5217" s="3">
        <f t="shared" si="414"/>
        <v>1</v>
      </c>
      <c r="P5217" s="2" t="str">
        <f t="shared" si="416"/>
        <v>WE</v>
      </c>
    </row>
    <row r="5218" spans="12:16" x14ac:dyDescent="0.2">
      <c r="L5218" s="99">
        <f t="shared" si="412"/>
        <v>47007</v>
      </c>
      <c r="M5218" s="3">
        <f t="shared" si="415"/>
        <v>9</v>
      </c>
      <c r="N5218" s="3">
        <f t="shared" si="413"/>
        <v>2028</v>
      </c>
      <c r="O5218" s="3">
        <f t="shared" si="414"/>
        <v>2</v>
      </c>
      <c r="P5218" s="2" t="str">
        <f t="shared" si="416"/>
        <v>WD</v>
      </c>
    </row>
    <row r="5219" spans="12:16" x14ac:dyDescent="0.2">
      <c r="L5219" s="99">
        <f t="shared" si="412"/>
        <v>47008</v>
      </c>
      <c r="M5219" s="3">
        <f t="shared" si="415"/>
        <v>9</v>
      </c>
      <c r="N5219" s="3">
        <f t="shared" si="413"/>
        <v>2028</v>
      </c>
      <c r="O5219" s="3">
        <f t="shared" si="414"/>
        <v>3</v>
      </c>
      <c r="P5219" s="2" t="str">
        <f t="shared" si="416"/>
        <v>WD</v>
      </c>
    </row>
    <row r="5220" spans="12:16" x14ac:dyDescent="0.2">
      <c r="L5220" s="99">
        <f t="shared" si="412"/>
        <v>47009</v>
      </c>
      <c r="M5220" s="3">
        <f t="shared" si="415"/>
        <v>9</v>
      </c>
      <c r="N5220" s="3">
        <f t="shared" si="413"/>
        <v>2028</v>
      </c>
      <c r="O5220" s="3">
        <f t="shared" si="414"/>
        <v>4</v>
      </c>
      <c r="P5220" s="2" t="str">
        <f t="shared" si="416"/>
        <v>WD</v>
      </c>
    </row>
    <row r="5221" spans="12:16" x14ac:dyDescent="0.2">
      <c r="L5221" s="99">
        <f t="shared" si="412"/>
        <v>47010</v>
      </c>
      <c r="M5221" s="3">
        <f t="shared" si="415"/>
        <v>9</v>
      </c>
      <c r="N5221" s="3">
        <f t="shared" si="413"/>
        <v>2028</v>
      </c>
      <c r="O5221" s="3">
        <f t="shared" si="414"/>
        <v>5</v>
      </c>
      <c r="P5221" s="2" t="str">
        <f t="shared" si="416"/>
        <v>WD</v>
      </c>
    </row>
    <row r="5222" spans="12:16" x14ac:dyDescent="0.2">
      <c r="L5222" s="99">
        <f t="shared" si="412"/>
        <v>47011</v>
      </c>
      <c r="M5222" s="3">
        <f t="shared" si="415"/>
        <v>9</v>
      </c>
      <c r="N5222" s="3">
        <f t="shared" si="413"/>
        <v>2028</v>
      </c>
      <c r="O5222" s="3">
        <f t="shared" si="414"/>
        <v>6</v>
      </c>
      <c r="P5222" s="2" t="str">
        <f t="shared" si="416"/>
        <v>WD</v>
      </c>
    </row>
    <row r="5223" spans="12:16" x14ac:dyDescent="0.2">
      <c r="L5223" s="99">
        <f t="shared" si="412"/>
        <v>47012</v>
      </c>
      <c r="M5223" s="3">
        <f t="shared" si="415"/>
        <v>9</v>
      </c>
      <c r="N5223" s="3">
        <f t="shared" si="413"/>
        <v>2028</v>
      </c>
      <c r="O5223" s="3">
        <f t="shared" si="414"/>
        <v>7</v>
      </c>
      <c r="P5223" s="2" t="str">
        <f t="shared" si="416"/>
        <v>WE</v>
      </c>
    </row>
    <row r="5224" spans="12:16" x14ac:dyDescent="0.2">
      <c r="L5224" s="99">
        <f t="shared" si="412"/>
        <v>47013</v>
      </c>
      <c r="M5224" s="3">
        <f t="shared" si="415"/>
        <v>9</v>
      </c>
      <c r="N5224" s="3">
        <f t="shared" si="413"/>
        <v>2028</v>
      </c>
      <c r="O5224" s="3">
        <f t="shared" si="414"/>
        <v>1</v>
      </c>
      <c r="P5224" s="2" t="str">
        <f t="shared" si="416"/>
        <v>WE</v>
      </c>
    </row>
    <row r="5225" spans="12:16" x14ac:dyDescent="0.2">
      <c r="L5225" s="99">
        <f t="shared" si="412"/>
        <v>47014</v>
      </c>
      <c r="M5225" s="3">
        <f t="shared" si="415"/>
        <v>9</v>
      </c>
      <c r="N5225" s="3">
        <f t="shared" si="413"/>
        <v>2028</v>
      </c>
      <c r="O5225" s="3">
        <f t="shared" si="414"/>
        <v>2</v>
      </c>
      <c r="P5225" s="2" t="str">
        <f t="shared" si="416"/>
        <v>WD</v>
      </c>
    </row>
    <row r="5226" spans="12:16" x14ac:dyDescent="0.2">
      <c r="L5226" s="99">
        <f t="shared" si="412"/>
        <v>47015</v>
      </c>
      <c r="M5226" s="3">
        <f t="shared" si="415"/>
        <v>9</v>
      </c>
      <c r="N5226" s="3">
        <f t="shared" si="413"/>
        <v>2028</v>
      </c>
      <c r="O5226" s="3">
        <f t="shared" si="414"/>
        <v>3</v>
      </c>
      <c r="P5226" s="2" t="str">
        <f t="shared" si="416"/>
        <v>WD</v>
      </c>
    </row>
    <row r="5227" spans="12:16" x14ac:dyDescent="0.2">
      <c r="L5227" s="99">
        <f t="shared" si="412"/>
        <v>47016</v>
      </c>
      <c r="M5227" s="3">
        <f t="shared" si="415"/>
        <v>9</v>
      </c>
      <c r="N5227" s="3">
        <f t="shared" si="413"/>
        <v>2028</v>
      </c>
      <c r="O5227" s="3">
        <f t="shared" si="414"/>
        <v>4</v>
      </c>
      <c r="P5227" s="2" t="str">
        <f t="shared" si="416"/>
        <v>WD</v>
      </c>
    </row>
    <row r="5228" spans="12:16" x14ac:dyDescent="0.2">
      <c r="L5228" s="99">
        <f t="shared" si="412"/>
        <v>47017</v>
      </c>
      <c r="M5228" s="3">
        <f t="shared" si="415"/>
        <v>9</v>
      </c>
      <c r="N5228" s="3">
        <f t="shared" si="413"/>
        <v>2028</v>
      </c>
      <c r="O5228" s="3">
        <f t="shared" si="414"/>
        <v>5</v>
      </c>
      <c r="P5228" s="2" t="str">
        <f t="shared" si="416"/>
        <v>WD</v>
      </c>
    </row>
    <row r="5229" spans="12:16" x14ac:dyDescent="0.2">
      <c r="L5229" s="99">
        <f t="shared" si="412"/>
        <v>47018</v>
      </c>
      <c r="M5229" s="3">
        <f t="shared" si="415"/>
        <v>9</v>
      </c>
      <c r="N5229" s="3">
        <f t="shared" si="413"/>
        <v>2028</v>
      </c>
      <c r="O5229" s="3">
        <f t="shared" si="414"/>
        <v>6</v>
      </c>
      <c r="P5229" s="2" t="str">
        <f t="shared" si="416"/>
        <v>WD</v>
      </c>
    </row>
    <row r="5230" spans="12:16" x14ac:dyDescent="0.2">
      <c r="L5230" s="99">
        <f t="shared" si="412"/>
        <v>47019</v>
      </c>
      <c r="M5230" s="3">
        <f t="shared" si="415"/>
        <v>9</v>
      </c>
      <c r="N5230" s="3">
        <f t="shared" si="413"/>
        <v>2028</v>
      </c>
      <c r="O5230" s="3">
        <f t="shared" si="414"/>
        <v>7</v>
      </c>
      <c r="P5230" s="2" t="str">
        <f t="shared" si="416"/>
        <v>WE</v>
      </c>
    </row>
    <row r="5231" spans="12:16" x14ac:dyDescent="0.2">
      <c r="L5231" s="99">
        <f t="shared" si="412"/>
        <v>47020</v>
      </c>
      <c r="M5231" s="3">
        <f t="shared" si="415"/>
        <v>9</v>
      </c>
      <c r="N5231" s="3">
        <f t="shared" si="413"/>
        <v>2028</v>
      </c>
      <c r="O5231" s="3">
        <f t="shared" si="414"/>
        <v>1</v>
      </c>
      <c r="P5231" s="2" t="str">
        <f t="shared" si="416"/>
        <v>WE</v>
      </c>
    </row>
    <row r="5232" spans="12:16" x14ac:dyDescent="0.2">
      <c r="L5232" s="99">
        <f t="shared" si="412"/>
        <v>47021</v>
      </c>
      <c r="M5232" s="3">
        <f t="shared" si="415"/>
        <v>9</v>
      </c>
      <c r="N5232" s="3">
        <f t="shared" si="413"/>
        <v>2028</v>
      </c>
      <c r="O5232" s="3">
        <f t="shared" si="414"/>
        <v>2</v>
      </c>
      <c r="P5232" s="2" t="str">
        <f t="shared" si="416"/>
        <v>WD</v>
      </c>
    </row>
    <row r="5233" spans="12:16" x14ac:dyDescent="0.2">
      <c r="L5233" s="99">
        <f t="shared" si="412"/>
        <v>47022</v>
      </c>
      <c r="M5233" s="3">
        <f t="shared" si="415"/>
        <v>9</v>
      </c>
      <c r="N5233" s="3">
        <f t="shared" si="413"/>
        <v>2028</v>
      </c>
      <c r="O5233" s="3">
        <f t="shared" si="414"/>
        <v>3</v>
      </c>
      <c r="P5233" s="2" t="str">
        <f t="shared" si="416"/>
        <v>WD</v>
      </c>
    </row>
    <row r="5234" spans="12:16" x14ac:dyDescent="0.2">
      <c r="L5234" s="99">
        <f t="shared" si="412"/>
        <v>47023</v>
      </c>
      <c r="M5234" s="3">
        <f t="shared" si="415"/>
        <v>9</v>
      </c>
      <c r="N5234" s="3">
        <f t="shared" si="413"/>
        <v>2028</v>
      </c>
      <c r="O5234" s="3">
        <f t="shared" si="414"/>
        <v>4</v>
      </c>
      <c r="P5234" s="2" t="str">
        <f t="shared" si="416"/>
        <v>WD</v>
      </c>
    </row>
    <row r="5235" spans="12:16" x14ac:dyDescent="0.2">
      <c r="L5235" s="99">
        <f t="shared" si="412"/>
        <v>47024</v>
      </c>
      <c r="M5235" s="3">
        <f t="shared" si="415"/>
        <v>9</v>
      </c>
      <c r="N5235" s="3">
        <f t="shared" si="413"/>
        <v>2028</v>
      </c>
      <c r="O5235" s="3">
        <f t="shared" si="414"/>
        <v>5</v>
      </c>
      <c r="P5235" s="2" t="str">
        <f t="shared" si="416"/>
        <v>WD</v>
      </c>
    </row>
    <row r="5236" spans="12:16" x14ac:dyDescent="0.2">
      <c r="L5236" s="99">
        <f t="shared" ref="L5236:L5299" si="417">+L5235+1</f>
        <v>47025</v>
      </c>
      <c r="M5236" s="3">
        <f t="shared" si="415"/>
        <v>9</v>
      </c>
      <c r="N5236" s="3">
        <f t="shared" si="413"/>
        <v>2028</v>
      </c>
      <c r="O5236" s="3">
        <f t="shared" si="414"/>
        <v>6</v>
      </c>
      <c r="P5236" s="2" t="str">
        <f t="shared" si="416"/>
        <v>WD</v>
      </c>
    </row>
    <row r="5237" spans="12:16" x14ac:dyDescent="0.2">
      <c r="L5237" s="99">
        <f t="shared" si="417"/>
        <v>47026</v>
      </c>
      <c r="M5237" s="3">
        <f t="shared" si="415"/>
        <v>9</v>
      </c>
      <c r="N5237" s="3">
        <f t="shared" si="413"/>
        <v>2028</v>
      </c>
      <c r="O5237" s="3">
        <f t="shared" si="414"/>
        <v>7</v>
      </c>
      <c r="P5237" s="2" t="str">
        <f t="shared" si="416"/>
        <v>WE</v>
      </c>
    </row>
    <row r="5238" spans="12:16" x14ac:dyDescent="0.2">
      <c r="L5238" s="99">
        <f t="shared" si="417"/>
        <v>47027</v>
      </c>
      <c r="M5238" s="3">
        <f t="shared" si="415"/>
        <v>10</v>
      </c>
      <c r="N5238" s="3">
        <f t="shared" si="413"/>
        <v>2028</v>
      </c>
      <c r="O5238" s="3">
        <f t="shared" si="414"/>
        <v>1</v>
      </c>
      <c r="P5238" s="2" t="str">
        <f t="shared" si="416"/>
        <v>WE</v>
      </c>
    </row>
    <row r="5239" spans="12:16" x14ac:dyDescent="0.2">
      <c r="L5239" s="99">
        <f t="shared" si="417"/>
        <v>47028</v>
      </c>
      <c r="M5239" s="3">
        <f t="shared" si="415"/>
        <v>10</v>
      </c>
      <c r="N5239" s="3">
        <f t="shared" si="413"/>
        <v>2028</v>
      </c>
      <c r="O5239" s="3">
        <f t="shared" si="414"/>
        <v>2</v>
      </c>
      <c r="P5239" s="2" t="str">
        <f t="shared" si="416"/>
        <v>WD</v>
      </c>
    </row>
    <row r="5240" spans="12:16" x14ac:dyDescent="0.2">
      <c r="L5240" s="99">
        <f t="shared" si="417"/>
        <v>47029</v>
      </c>
      <c r="M5240" s="3">
        <f t="shared" si="415"/>
        <v>10</v>
      </c>
      <c r="N5240" s="3">
        <f t="shared" si="413"/>
        <v>2028</v>
      </c>
      <c r="O5240" s="3">
        <f t="shared" si="414"/>
        <v>3</v>
      </c>
      <c r="P5240" s="2" t="str">
        <f t="shared" si="416"/>
        <v>WD</v>
      </c>
    </row>
    <row r="5241" spans="12:16" x14ac:dyDescent="0.2">
      <c r="L5241" s="99">
        <f t="shared" si="417"/>
        <v>47030</v>
      </c>
      <c r="M5241" s="3">
        <f t="shared" si="415"/>
        <v>10</v>
      </c>
      <c r="N5241" s="3">
        <f t="shared" si="413"/>
        <v>2028</v>
      </c>
      <c r="O5241" s="3">
        <f t="shared" si="414"/>
        <v>4</v>
      </c>
      <c r="P5241" s="2" t="str">
        <f t="shared" si="416"/>
        <v>WD</v>
      </c>
    </row>
    <row r="5242" spans="12:16" x14ac:dyDescent="0.2">
      <c r="L5242" s="99">
        <f t="shared" si="417"/>
        <v>47031</v>
      </c>
      <c r="M5242" s="3">
        <f t="shared" si="415"/>
        <v>10</v>
      </c>
      <c r="N5242" s="3">
        <f t="shared" si="413"/>
        <v>2028</v>
      </c>
      <c r="O5242" s="3">
        <f t="shared" si="414"/>
        <v>5</v>
      </c>
      <c r="P5242" s="2" t="str">
        <f t="shared" si="416"/>
        <v>WD</v>
      </c>
    </row>
    <row r="5243" spans="12:16" x14ac:dyDescent="0.2">
      <c r="L5243" s="99">
        <f t="shared" si="417"/>
        <v>47032</v>
      </c>
      <c r="M5243" s="3">
        <f t="shared" si="415"/>
        <v>10</v>
      </c>
      <c r="N5243" s="3">
        <f t="shared" si="413"/>
        <v>2028</v>
      </c>
      <c r="O5243" s="3">
        <f t="shared" si="414"/>
        <v>6</v>
      </c>
      <c r="P5243" s="2" t="str">
        <f t="shared" si="416"/>
        <v>WD</v>
      </c>
    </row>
    <row r="5244" spans="12:16" x14ac:dyDescent="0.2">
      <c r="L5244" s="99">
        <f t="shared" si="417"/>
        <v>47033</v>
      </c>
      <c r="M5244" s="3">
        <f t="shared" si="415"/>
        <v>10</v>
      </c>
      <c r="N5244" s="3">
        <f t="shared" si="413"/>
        <v>2028</v>
      </c>
      <c r="O5244" s="3">
        <f t="shared" si="414"/>
        <v>7</v>
      </c>
      <c r="P5244" s="2" t="str">
        <f t="shared" si="416"/>
        <v>WE</v>
      </c>
    </row>
    <row r="5245" spans="12:16" x14ac:dyDescent="0.2">
      <c r="L5245" s="99">
        <f t="shared" si="417"/>
        <v>47034</v>
      </c>
      <c r="M5245" s="3">
        <f t="shared" si="415"/>
        <v>10</v>
      </c>
      <c r="N5245" s="3">
        <f t="shared" si="413"/>
        <v>2028</v>
      </c>
      <c r="O5245" s="3">
        <f t="shared" si="414"/>
        <v>1</v>
      </c>
      <c r="P5245" s="2" t="str">
        <f t="shared" si="416"/>
        <v>WE</v>
      </c>
    </row>
    <row r="5246" spans="12:16" x14ac:dyDescent="0.2">
      <c r="L5246" s="99">
        <f t="shared" si="417"/>
        <v>47035</v>
      </c>
      <c r="M5246" s="3">
        <f t="shared" si="415"/>
        <v>10</v>
      </c>
      <c r="N5246" s="3">
        <f t="shared" si="413"/>
        <v>2028</v>
      </c>
      <c r="O5246" s="3">
        <f t="shared" si="414"/>
        <v>2</v>
      </c>
      <c r="P5246" s="2" t="str">
        <f t="shared" si="416"/>
        <v>WD</v>
      </c>
    </row>
    <row r="5247" spans="12:16" x14ac:dyDescent="0.2">
      <c r="L5247" s="99">
        <f t="shared" si="417"/>
        <v>47036</v>
      </c>
      <c r="M5247" s="3">
        <f t="shared" si="415"/>
        <v>10</v>
      </c>
      <c r="N5247" s="3">
        <f t="shared" ref="N5247:N5310" si="418">YEAR(L5247)</f>
        <v>2028</v>
      </c>
      <c r="O5247" s="3">
        <f t="shared" ref="O5247:O5310" si="419">WEEKDAY(L5247)</f>
        <v>3</v>
      </c>
      <c r="P5247" s="2" t="str">
        <f t="shared" si="416"/>
        <v>WD</v>
      </c>
    </row>
    <row r="5248" spans="12:16" x14ac:dyDescent="0.2">
      <c r="L5248" s="99">
        <f t="shared" si="417"/>
        <v>47037</v>
      </c>
      <c r="M5248" s="3">
        <f t="shared" si="415"/>
        <v>10</v>
      </c>
      <c r="N5248" s="3">
        <f t="shared" si="418"/>
        <v>2028</v>
      </c>
      <c r="O5248" s="3">
        <f t="shared" si="419"/>
        <v>4</v>
      </c>
      <c r="P5248" s="2" t="str">
        <f t="shared" si="416"/>
        <v>WD</v>
      </c>
    </row>
    <row r="5249" spans="12:16" x14ac:dyDescent="0.2">
      <c r="L5249" s="99">
        <f t="shared" si="417"/>
        <v>47038</v>
      </c>
      <c r="M5249" s="3">
        <f t="shared" si="415"/>
        <v>10</v>
      </c>
      <c r="N5249" s="3">
        <f t="shared" si="418"/>
        <v>2028</v>
      </c>
      <c r="O5249" s="3">
        <f t="shared" si="419"/>
        <v>5</v>
      </c>
      <c r="P5249" s="2" t="str">
        <f t="shared" si="416"/>
        <v>WD</v>
      </c>
    </row>
    <row r="5250" spans="12:16" x14ac:dyDescent="0.2">
      <c r="L5250" s="99">
        <f t="shared" si="417"/>
        <v>47039</v>
      </c>
      <c r="M5250" s="3">
        <f t="shared" si="415"/>
        <v>10</v>
      </c>
      <c r="N5250" s="3">
        <f t="shared" si="418"/>
        <v>2028</v>
      </c>
      <c r="O5250" s="3">
        <f t="shared" si="419"/>
        <v>6</v>
      </c>
      <c r="P5250" s="2" t="str">
        <f t="shared" si="416"/>
        <v>WD</v>
      </c>
    </row>
    <row r="5251" spans="12:16" x14ac:dyDescent="0.2">
      <c r="L5251" s="99">
        <f t="shared" si="417"/>
        <v>47040</v>
      </c>
      <c r="M5251" s="3">
        <f t="shared" ref="M5251:M5314" si="420">MONTH(L5251)</f>
        <v>10</v>
      </c>
      <c r="N5251" s="3">
        <f t="shared" si="418"/>
        <v>2028</v>
      </c>
      <c r="O5251" s="3">
        <f t="shared" si="419"/>
        <v>7</v>
      </c>
      <c r="P5251" s="2" t="str">
        <f t="shared" ref="P5251:P5314" si="421">IF(O5251=1,"WE",IF(O5251=7,"WE","WD"))</f>
        <v>WE</v>
      </c>
    </row>
    <row r="5252" spans="12:16" x14ac:dyDescent="0.2">
      <c r="L5252" s="99">
        <f t="shared" si="417"/>
        <v>47041</v>
      </c>
      <c r="M5252" s="3">
        <f t="shared" si="420"/>
        <v>10</v>
      </c>
      <c r="N5252" s="3">
        <f t="shared" si="418"/>
        <v>2028</v>
      </c>
      <c r="O5252" s="3">
        <f t="shared" si="419"/>
        <v>1</v>
      </c>
      <c r="P5252" s="2" t="str">
        <f t="shared" si="421"/>
        <v>WE</v>
      </c>
    </row>
    <row r="5253" spans="12:16" x14ac:dyDescent="0.2">
      <c r="L5253" s="99">
        <f t="shared" si="417"/>
        <v>47042</v>
      </c>
      <c r="M5253" s="3">
        <f t="shared" si="420"/>
        <v>10</v>
      </c>
      <c r="N5253" s="3">
        <f t="shared" si="418"/>
        <v>2028</v>
      </c>
      <c r="O5253" s="3">
        <f t="shared" si="419"/>
        <v>2</v>
      </c>
      <c r="P5253" s="2" t="str">
        <f t="shared" si="421"/>
        <v>WD</v>
      </c>
    </row>
    <row r="5254" spans="12:16" x14ac:dyDescent="0.2">
      <c r="L5254" s="99">
        <f t="shared" si="417"/>
        <v>47043</v>
      </c>
      <c r="M5254" s="3">
        <f t="shared" si="420"/>
        <v>10</v>
      </c>
      <c r="N5254" s="3">
        <f t="shared" si="418"/>
        <v>2028</v>
      </c>
      <c r="O5254" s="3">
        <f t="shared" si="419"/>
        <v>3</v>
      </c>
      <c r="P5254" s="2" t="str">
        <f t="shared" si="421"/>
        <v>WD</v>
      </c>
    </row>
    <row r="5255" spans="12:16" x14ac:dyDescent="0.2">
      <c r="L5255" s="99">
        <f t="shared" si="417"/>
        <v>47044</v>
      </c>
      <c r="M5255" s="3">
        <f t="shared" si="420"/>
        <v>10</v>
      </c>
      <c r="N5255" s="3">
        <f t="shared" si="418"/>
        <v>2028</v>
      </c>
      <c r="O5255" s="3">
        <f t="shared" si="419"/>
        <v>4</v>
      </c>
      <c r="P5255" s="2" t="str">
        <f t="shared" si="421"/>
        <v>WD</v>
      </c>
    </row>
    <row r="5256" spans="12:16" x14ac:dyDescent="0.2">
      <c r="L5256" s="99">
        <f t="shared" si="417"/>
        <v>47045</v>
      </c>
      <c r="M5256" s="3">
        <f t="shared" si="420"/>
        <v>10</v>
      </c>
      <c r="N5256" s="3">
        <f t="shared" si="418"/>
        <v>2028</v>
      </c>
      <c r="O5256" s="3">
        <f t="shared" si="419"/>
        <v>5</v>
      </c>
      <c r="P5256" s="2" t="str">
        <f t="shared" si="421"/>
        <v>WD</v>
      </c>
    </row>
    <row r="5257" spans="12:16" x14ac:dyDescent="0.2">
      <c r="L5257" s="99">
        <f t="shared" si="417"/>
        <v>47046</v>
      </c>
      <c r="M5257" s="3">
        <f t="shared" si="420"/>
        <v>10</v>
      </c>
      <c r="N5257" s="3">
        <f t="shared" si="418"/>
        <v>2028</v>
      </c>
      <c r="O5257" s="3">
        <f t="shared" si="419"/>
        <v>6</v>
      </c>
      <c r="P5257" s="2" t="str">
        <f t="shared" si="421"/>
        <v>WD</v>
      </c>
    </row>
    <row r="5258" spans="12:16" x14ac:dyDescent="0.2">
      <c r="L5258" s="99">
        <f t="shared" si="417"/>
        <v>47047</v>
      </c>
      <c r="M5258" s="3">
        <f t="shared" si="420"/>
        <v>10</v>
      </c>
      <c r="N5258" s="3">
        <f t="shared" si="418"/>
        <v>2028</v>
      </c>
      <c r="O5258" s="3">
        <f t="shared" si="419"/>
        <v>7</v>
      </c>
      <c r="P5258" s="2" t="str">
        <f t="shared" si="421"/>
        <v>WE</v>
      </c>
    </row>
    <row r="5259" spans="12:16" x14ac:dyDescent="0.2">
      <c r="L5259" s="99">
        <f t="shared" si="417"/>
        <v>47048</v>
      </c>
      <c r="M5259" s="3">
        <f t="shared" si="420"/>
        <v>10</v>
      </c>
      <c r="N5259" s="3">
        <f t="shared" si="418"/>
        <v>2028</v>
      </c>
      <c r="O5259" s="3">
        <f t="shared" si="419"/>
        <v>1</v>
      </c>
      <c r="P5259" s="2" t="str">
        <f t="shared" si="421"/>
        <v>WE</v>
      </c>
    </row>
    <row r="5260" spans="12:16" x14ac:dyDescent="0.2">
      <c r="L5260" s="99">
        <f t="shared" si="417"/>
        <v>47049</v>
      </c>
      <c r="M5260" s="3">
        <f t="shared" si="420"/>
        <v>10</v>
      </c>
      <c r="N5260" s="3">
        <f t="shared" si="418"/>
        <v>2028</v>
      </c>
      <c r="O5260" s="3">
        <f t="shared" si="419"/>
        <v>2</v>
      </c>
      <c r="P5260" s="2" t="str">
        <f t="shared" si="421"/>
        <v>WD</v>
      </c>
    </row>
    <row r="5261" spans="12:16" x14ac:dyDescent="0.2">
      <c r="L5261" s="99">
        <f t="shared" si="417"/>
        <v>47050</v>
      </c>
      <c r="M5261" s="3">
        <f t="shared" si="420"/>
        <v>10</v>
      </c>
      <c r="N5261" s="3">
        <f t="shared" si="418"/>
        <v>2028</v>
      </c>
      <c r="O5261" s="3">
        <f t="shared" si="419"/>
        <v>3</v>
      </c>
      <c r="P5261" s="2" t="str">
        <f t="shared" si="421"/>
        <v>WD</v>
      </c>
    </row>
    <row r="5262" spans="12:16" x14ac:dyDescent="0.2">
      <c r="L5262" s="99">
        <f t="shared" si="417"/>
        <v>47051</v>
      </c>
      <c r="M5262" s="3">
        <f t="shared" si="420"/>
        <v>10</v>
      </c>
      <c r="N5262" s="3">
        <f t="shared" si="418"/>
        <v>2028</v>
      </c>
      <c r="O5262" s="3">
        <f t="shared" si="419"/>
        <v>4</v>
      </c>
      <c r="P5262" s="2" t="str">
        <f t="shared" si="421"/>
        <v>WD</v>
      </c>
    </row>
    <row r="5263" spans="12:16" x14ac:dyDescent="0.2">
      <c r="L5263" s="99">
        <f t="shared" si="417"/>
        <v>47052</v>
      </c>
      <c r="M5263" s="3">
        <f t="shared" si="420"/>
        <v>10</v>
      </c>
      <c r="N5263" s="3">
        <f t="shared" si="418"/>
        <v>2028</v>
      </c>
      <c r="O5263" s="3">
        <f t="shared" si="419"/>
        <v>5</v>
      </c>
      <c r="P5263" s="2" t="str">
        <f t="shared" si="421"/>
        <v>WD</v>
      </c>
    </row>
    <row r="5264" spans="12:16" x14ac:dyDescent="0.2">
      <c r="L5264" s="99">
        <f t="shared" si="417"/>
        <v>47053</v>
      </c>
      <c r="M5264" s="3">
        <f t="shared" si="420"/>
        <v>10</v>
      </c>
      <c r="N5264" s="3">
        <f t="shared" si="418"/>
        <v>2028</v>
      </c>
      <c r="O5264" s="3">
        <f t="shared" si="419"/>
        <v>6</v>
      </c>
      <c r="P5264" s="2" t="str">
        <f t="shared" si="421"/>
        <v>WD</v>
      </c>
    </row>
    <row r="5265" spans="12:16" x14ac:dyDescent="0.2">
      <c r="L5265" s="99">
        <f t="shared" si="417"/>
        <v>47054</v>
      </c>
      <c r="M5265" s="3">
        <f t="shared" si="420"/>
        <v>10</v>
      </c>
      <c r="N5265" s="3">
        <f t="shared" si="418"/>
        <v>2028</v>
      </c>
      <c r="O5265" s="3">
        <f t="shared" si="419"/>
        <v>7</v>
      </c>
      <c r="P5265" s="2" t="str">
        <f t="shared" si="421"/>
        <v>WE</v>
      </c>
    </row>
    <row r="5266" spans="12:16" x14ac:dyDescent="0.2">
      <c r="L5266" s="99">
        <f t="shared" si="417"/>
        <v>47055</v>
      </c>
      <c r="M5266" s="3">
        <f t="shared" si="420"/>
        <v>10</v>
      </c>
      <c r="N5266" s="3">
        <f t="shared" si="418"/>
        <v>2028</v>
      </c>
      <c r="O5266" s="3">
        <f t="shared" si="419"/>
        <v>1</v>
      </c>
      <c r="P5266" s="2" t="str">
        <f t="shared" si="421"/>
        <v>WE</v>
      </c>
    </row>
    <row r="5267" spans="12:16" x14ac:dyDescent="0.2">
      <c r="L5267" s="99">
        <f t="shared" si="417"/>
        <v>47056</v>
      </c>
      <c r="M5267" s="3">
        <f t="shared" si="420"/>
        <v>10</v>
      </c>
      <c r="N5267" s="3">
        <f t="shared" si="418"/>
        <v>2028</v>
      </c>
      <c r="O5267" s="3">
        <f t="shared" si="419"/>
        <v>2</v>
      </c>
      <c r="P5267" s="2" t="str">
        <f t="shared" si="421"/>
        <v>WD</v>
      </c>
    </row>
    <row r="5268" spans="12:16" x14ac:dyDescent="0.2">
      <c r="L5268" s="99">
        <f t="shared" si="417"/>
        <v>47057</v>
      </c>
      <c r="M5268" s="3">
        <f t="shared" si="420"/>
        <v>10</v>
      </c>
      <c r="N5268" s="3">
        <f t="shared" si="418"/>
        <v>2028</v>
      </c>
      <c r="O5268" s="3">
        <f t="shared" si="419"/>
        <v>3</v>
      </c>
      <c r="P5268" s="2" t="str">
        <f t="shared" si="421"/>
        <v>WD</v>
      </c>
    </row>
    <row r="5269" spans="12:16" x14ac:dyDescent="0.2">
      <c r="L5269" s="99">
        <f t="shared" si="417"/>
        <v>47058</v>
      </c>
      <c r="M5269" s="3">
        <f t="shared" si="420"/>
        <v>11</v>
      </c>
      <c r="N5269" s="3">
        <f t="shared" si="418"/>
        <v>2028</v>
      </c>
      <c r="O5269" s="3">
        <f t="shared" si="419"/>
        <v>4</v>
      </c>
      <c r="P5269" s="2" t="str">
        <f t="shared" si="421"/>
        <v>WD</v>
      </c>
    </row>
    <row r="5270" spans="12:16" x14ac:dyDescent="0.2">
      <c r="L5270" s="99">
        <f t="shared" si="417"/>
        <v>47059</v>
      </c>
      <c r="M5270" s="3">
        <f t="shared" si="420"/>
        <v>11</v>
      </c>
      <c r="N5270" s="3">
        <f t="shared" si="418"/>
        <v>2028</v>
      </c>
      <c r="O5270" s="3">
        <f t="shared" si="419"/>
        <v>5</v>
      </c>
      <c r="P5270" s="2" t="str">
        <f t="shared" si="421"/>
        <v>WD</v>
      </c>
    </row>
    <row r="5271" spans="12:16" x14ac:dyDescent="0.2">
      <c r="L5271" s="99">
        <f t="shared" si="417"/>
        <v>47060</v>
      </c>
      <c r="M5271" s="3">
        <f t="shared" si="420"/>
        <v>11</v>
      </c>
      <c r="N5271" s="3">
        <f t="shared" si="418"/>
        <v>2028</v>
      </c>
      <c r="O5271" s="3">
        <f t="shared" si="419"/>
        <v>6</v>
      </c>
      <c r="P5271" s="2" t="str">
        <f t="shared" si="421"/>
        <v>WD</v>
      </c>
    </row>
    <row r="5272" spans="12:16" x14ac:dyDescent="0.2">
      <c r="L5272" s="99">
        <f t="shared" si="417"/>
        <v>47061</v>
      </c>
      <c r="M5272" s="3">
        <f t="shared" si="420"/>
        <v>11</v>
      </c>
      <c r="N5272" s="3">
        <f t="shared" si="418"/>
        <v>2028</v>
      </c>
      <c r="O5272" s="3">
        <f t="shared" si="419"/>
        <v>7</v>
      </c>
      <c r="P5272" s="2" t="str">
        <f t="shared" si="421"/>
        <v>WE</v>
      </c>
    </row>
    <row r="5273" spans="12:16" x14ac:dyDescent="0.2">
      <c r="L5273" s="99">
        <f t="shared" si="417"/>
        <v>47062</v>
      </c>
      <c r="M5273" s="3">
        <f t="shared" si="420"/>
        <v>11</v>
      </c>
      <c r="N5273" s="3">
        <f t="shared" si="418"/>
        <v>2028</v>
      </c>
      <c r="O5273" s="3">
        <f t="shared" si="419"/>
        <v>1</v>
      </c>
      <c r="P5273" s="2" t="str">
        <f t="shared" si="421"/>
        <v>WE</v>
      </c>
    </row>
    <row r="5274" spans="12:16" x14ac:dyDescent="0.2">
      <c r="L5274" s="99">
        <f t="shared" si="417"/>
        <v>47063</v>
      </c>
      <c r="M5274" s="3">
        <f t="shared" si="420"/>
        <v>11</v>
      </c>
      <c r="N5274" s="3">
        <f t="shared" si="418"/>
        <v>2028</v>
      </c>
      <c r="O5274" s="3">
        <f t="shared" si="419"/>
        <v>2</v>
      </c>
      <c r="P5274" s="2" t="str">
        <f t="shared" si="421"/>
        <v>WD</v>
      </c>
    </row>
    <row r="5275" spans="12:16" x14ac:dyDescent="0.2">
      <c r="L5275" s="99">
        <f t="shared" si="417"/>
        <v>47064</v>
      </c>
      <c r="M5275" s="3">
        <f t="shared" si="420"/>
        <v>11</v>
      </c>
      <c r="N5275" s="3">
        <f t="shared" si="418"/>
        <v>2028</v>
      </c>
      <c r="O5275" s="3">
        <f t="shared" si="419"/>
        <v>3</v>
      </c>
      <c r="P5275" s="2" t="str">
        <f t="shared" si="421"/>
        <v>WD</v>
      </c>
    </row>
    <row r="5276" spans="12:16" x14ac:dyDescent="0.2">
      <c r="L5276" s="99">
        <f t="shared" si="417"/>
        <v>47065</v>
      </c>
      <c r="M5276" s="3">
        <f t="shared" si="420"/>
        <v>11</v>
      </c>
      <c r="N5276" s="3">
        <f t="shared" si="418"/>
        <v>2028</v>
      </c>
      <c r="O5276" s="3">
        <f t="shared" si="419"/>
        <v>4</v>
      </c>
      <c r="P5276" s="2" t="str">
        <f t="shared" si="421"/>
        <v>WD</v>
      </c>
    </row>
    <row r="5277" spans="12:16" x14ac:dyDescent="0.2">
      <c r="L5277" s="99">
        <f t="shared" si="417"/>
        <v>47066</v>
      </c>
      <c r="M5277" s="3">
        <f t="shared" si="420"/>
        <v>11</v>
      </c>
      <c r="N5277" s="3">
        <f t="shared" si="418"/>
        <v>2028</v>
      </c>
      <c r="O5277" s="3">
        <f t="shared" si="419"/>
        <v>5</v>
      </c>
      <c r="P5277" s="2" t="str">
        <f t="shared" si="421"/>
        <v>WD</v>
      </c>
    </row>
    <row r="5278" spans="12:16" x14ac:dyDescent="0.2">
      <c r="L5278" s="99">
        <f t="shared" si="417"/>
        <v>47067</v>
      </c>
      <c r="M5278" s="3">
        <f t="shared" si="420"/>
        <v>11</v>
      </c>
      <c r="N5278" s="3">
        <f t="shared" si="418"/>
        <v>2028</v>
      </c>
      <c r="O5278" s="3">
        <f t="shared" si="419"/>
        <v>6</v>
      </c>
      <c r="P5278" s="2" t="str">
        <f t="shared" si="421"/>
        <v>WD</v>
      </c>
    </row>
    <row r="5279" spans="12:16" x14ac:dyDescent="0.2">
      <c r="L5279" s="99">
        <f t="shared" si="417"/>
        <v>47068</v>
      </c>
      <c r="M5279" s="3">
        <f t="shared" si="420"/>
        <v>11</v>
      </c>
      <c r="N5279" s="3">
        <f t="shared" si="418"/>
        <v>2028</v>
      </c>
      <c r="O5279" s="3">
        <f t="shared" si="419"/>
        <v>7</v>
      </c>
      <c r="P5279" s="2" t="str">
        <f t="shared" si="421"/>
        <v>WE</v>
      </c>
    </row>
    <row r="5280" spans="12:16" x14ac:dyDescent="0.2">
      <c r="L5280" s="99">
        <f t="shared" si="417"/>
        <v>47069</v>
      </c>
      <c r="M5280" s="3">
        <f t="shared" si="420"/>
        <v>11</v>
      </c>
      <c r="N5280" s="3">
        <f t="shared" si="418"/>
        <v>2028</v>
      </c>
      <c r="O5280" s="3">
        <f t="shared" si="419"/>
        <v>1</v>
      </c>
      <c r="P5280" s="2" t="str">
        <f t="shared" si="421"/>
        <v>WE</v>
      </c>
    </row>
    <row r="5281" spans="12:16" x14ac:dyDescent="0.2">
      <c r="L5281" s="99">
        <f t="shared" si="417"/>
        <v>47070</v>
      </c>
      <c r="M5281" s="3">
        <f t="shared" si="420"/>
        <v>11</v>
      </c>
      <c r="N5281" s="3">
        <f t="shared" si="418"/>
        <v>2028</v>
      </c>
      <c r="O5281" s="3">
        <f t="shared" si="419"/>
        <v>2</v>
      </c>
      <c r="P5281" s="2" t="str">
        <f t="shared" si="421"/>
        <v>WD</v>
      </c>
    </row>
    <row r="5282" spans="12:16" x14ac:dyDescent="0.2">
      <c r="L5282" s="99">
        <f t="shared" si="417"/>
        <v>47071</v>
      </c>
      <c r="M5282" s="3">
        <f t="shared" si="420"/>
        <v>11</v>
      </c>
      <c r="N5282" s="3">
        <f t="shared" si="418"/>
        <v>2028</v>
      </c>
      <c r="O5282" s="3">
        <f t="shared" si="419"/>
        <v>3</v>
      </c>
      <c r="P5282" s="2" t="str">
        <f t="shared" si="421"/>
        <v>WD</v>
      </c>
    </row>
    <row r="5283" spans="12:16" x14ac:dyDescent="0.2">
      <c r="L5283" s="99">
        <f t="shared" si="417"/>
        <v>47072</v>
      </c>
      <c r="M5283" s="3">
        <f t="shared" si="420"/>
        <v>11</v>
      </c>
      <c r="N5283" s="3">
        <f t="shared" si="418"/>
        <v>2028</v>
      </c>
      <c r="O5283" s="3">
        <f t="shared" si="419"/>
        <v>4</v>
      </c>
      <c r="P5283" s="2" t="str">
        <f t="shared" si="421"/>
        <v>WD</v>
      </c>
    </row>
    <row r="5284" spans="12:16" x14ac:dyDescent="0.2">
      <c r="L5284" s="99">
        <f t="shared" si="417"/>
        <v>47073</v>
      </c>
      <c r="M5284" s="3">
        <f t="shared" si="420"/>
        <v>11</v>
      </c>
      <c r="N5284" s="3">
        <f t="shared" si="418"/>
        <v>2028</v>
      </c>
      <c r="O5284" s="3">
        <f t="shared" si="419"/>
        <v>5</v>
      </c>
      <c r="P5284" s="2" t="str">
        <f t="shared" si="421"/>
        <v>WD</v>
      </c>
    </row>
    <row r="5285" spans="12:16" x14ac:dyDescent="0.2">
      <c r="L5285" s="99">
        <f t="shared" si="417"/>
        <v>47074</v>
      </c>
      <c r="M5285" s="3">
        <f t="shared" si="420"/>
        <v>11</v>
      </c>
      <c r="N5285" s="3">
        <f t="shared" si="418"/>
        <v>2028</v>
      </c>
      <c r="O5285" s="3">
        <f t="shared" si="419"/>
        <v>6</v>
      </c>
      <c r="P5285" s="2" t="str">
        <f t="shared" si="421"/>
        <v>WD</v>
      </c>
    </row>
    <row r="5286" spans="12:16" x14ac:dyDescent="0.2">
      <c r="L5286" s="99">
        <f t="shared" si="417"/>
        <v>47075</v>
      </c>
      <c r="M5286" s="3">
        <f t="shared" si="420"/>
        <v>11</v>
      </c>
      <c r="N5286" s="3">
        <f t="shared" si="418"/>
        <v>2028</v>
      </c>
      <c r="O5286" s="3">
        <f t="shared" si="419"/>
        <v>7</v>
      </c>
      <c r="P5286" s="2" t="str">
        <f t="shared" si="421"/>
        <v>WE</v>
      </c>
    </row>
    <row r="5287" spans="12:16" x14ac:dyDescent="0.2">
      <c r="L5287" s="99">
        <f t="shared" si="417"/>
        <v>47076</v>
      </c>
      <c r="M5287" s="3">
        <f t="shared" si="420"/>
        <v>11</v>
      </c>
      <c r="N5287" s="3">
        <f t="shared" si="418"/>
        <v>2028</v>
      </c>
      <c r="O5287" s="3">
        <f t="shared" si="419"/>
        <v>1</v>
      </c>
      <c r="P5287" s="2" t="str">
        <f t="shared" si="421"/>
        <v>WE</v>
      </c>
    </row>
    <row r="5288" spans="12:16" x14ac:dyDescent="0.2">
      <c r="L5288" s="99">
        <f t="shared" si="417"/>
        <v>47077</v>
      </c>
      <c r="M5288" s="3">
        <f t="shared" si="420"/>
        <v>11</v>
      </c>
      <c r="N5288" s="3">
        <f t="shared" si="418"/>
        <v>2028</v>
      </c>
      <c r="O5288" s="3">
        <f t="shared" si="419"/>
        <v>2</v>
      </c>
      <c r="P5288" s="2" t="str">
        <f t="shared" si="421"/>
        <v>WD</v>
      </c>
    </row>
    <row r="5289" spans="12:16" x14ac:dyDescent="0.2">
      <c r="L5289" s="99">
        <f t="shared" si="417"/>
        <v>47078</v>
      </c>
      <c r="M5289" s="3">
        <f t="shared" si="420"/>
        <v>11</v>
      </c>
      <c r="N5289" s="3">
        <f t="shared" si="418"/>
        <v>2028</v>
      </c>
      <c r="O5289" s="3">
        <f t="shared" si="419"/>
        <v>3</v>
      </c>
      <c r="P5289" s="2" t="str">
        <f t="shared" si="421"/>
        <v>WD</v>
      </c>
    </row>
    <row r="5290" spans="12:16" x14ac:dyDescent="0.2">
      <c r="L5290" s="99">
        <f t="shared" si="417"/>
        <v>47079</v>
      </c>
      <c r="M5290" s="3">
        <f t="shared" si="420"/>
        <v>11</v>
      </c>
      <c r="N5290" s="3">
        <f t="shared" si="418"/>
        <v>2028</v>
      </c>
      <c r="O5290" s="3">
        <f t="shared" si="419"/>
        <v>4</v>
      </c>
      <c r="P5290" s="2" t="str">
        <f t="shared" si="421"/>
        <v>WD</v>
      </c>
    </row>
    <row r="5291" spans="12:16" x14ac:dyDescent="0.2">
      <c r="L5291" s="99">
        <f t="shared" si="417"/>
        <v>47080</v>
      </c>
      <c r="M5291" s="3">
        <f t="shared" si="420"/>
        <v>11</v>
      </c>
      <c r="N5291" s="3">
        <f t="shared" si="418"/>
        <v>2028</v>
      </c>
      <c r="O5291" s="3">
        <f t="shared" si="419"/>
        <v>5</v>
      </c>
      <c r="P5291" s="2" t="str">
        <f t="shared" si="421"/>
        <v>WD</v>
      </c>
    </row>
    <row r="5292" spans="12:16" x14ac:dyDescent="0.2">
      <c r="L5292" s="99">
        <f t="shared" si="417"/>
        <v>47081</v>
      </c>
      <c r="M5292" s="3">
        <f t="shared" si="420"/>
        <v>11</v>
      </c>
      <c r="N5292" s="3">
        <f t="shared" si="418"/>
        <v>2028</v>
      </c>
      <c r="O5292" s="3">
        <f t="shared" si="419"/>
        <v>6</v>
      </c>
      <c r="P5292" s="2" t="str">
        <f t="shared" si="421"/>
        <v>WD</v>
      </c>
    </row>
    <row r="5293" spans="12:16" x14ac:dyDescent="0.2">
      <c r="L5293" s="99">
        <f t="shared" si="417"/>
        <v>47082</v>
      </c>
      <c r="M5293" s="3">
        <f t="shared" si="420"/>
        <v>11</v>
      </c>
      <c r="N5293" s="3">
        <f t="shared" si="418"/>
        <v>2028</v>
      </c>
      <c r="O5293" s="3">
        <f t="shared" si="419"/>
        <v>7</v>
      </c>
      <c r="P5293" s="2" t="str">
        <f t="shared" si="421"/>
        <v>WE</v>
      </c>
    </row>
    <row r="5294" spans="12:16" x14ac:dyDescent="0.2">
      <c r="L5294" s="99">
        <f t="shared" si="417"/>
        <v>47083</v>
      </c>
      <c r="M5294" s="3">
        <f t="shared" si="420"/>
        <v>11</v>
      </c>
      <c r="N5294" s="3">
        <f t="shared" si="418"/>
        <v>2028</v>
      </c>
      <c r="O5294" s="3">
        <f t="shared" si="419"/>
        <v>1</v>
      </c>
      <c r="P5294" s="2" t="str">
        <f t="shared" si="421"/>
        <v>WE</v>
      </c>
    </row>
    <row r="5295" spans="12:16" x14ac:dyDescent="0.2">
      <c r="L5295" s="99">
        <f t="shared" si="417"/>
        <v>47084</v>
      </c>
      <c r="M5295" s="3">
        <f t="shared" si="420"/>
        <v>11</v>
      </c>
      <c r="N5295" s="3">
        <f t="shared" si="418"/>
        <v>2028</v>
      </c>
      <c r="O5295" s="3">
        <f t="shared" si="419"/>
        <v>2</v>
      </c>
      <c r="P5295" s="2" t="str">
        <f t="shared" si="421"/>
        <v>WD</v>
      </c>
    </row>
    <row r="5296" spans="12:16" x14ac:dyDescent="0.2">
      <c r="L5296" s="99">
        <f t="shared" si="417"/>
        <v>47085</v>
      </c>
      <c r="M5296" s="3">
        <f t="shared" si="420"/>
        <v>11</v>
      </c>
      <c r="N5296" s="3">
        <f t="shared" si="418"/>
        <v>2028</v>
      </c>
      <c r="O5296" s="3">
        <f t="shared" si="419"/>
        <v>3</v>
      </c>
      <c r="P5296" s="2" t="str">
        <f t="shared" si="421"/>
        <v>WD</v>
      </c>
    </row>
    <row r="5297" spans="12:16" x14ac:dyDescent="0.2">
      <c r="L5297" s="99">
        <f t="shared" si="417"/>
        <v>47086</v>
      </c>
      <c r="M5297" s="3">
        <f t="shared" si="420"/>
        <v>11</v>
      </c>
      <c r="N5297" s="3">
        <f t="shared" si="418"/>
        <v>2028</v>
      </c>
      <c r="O5297" s="3">
        <f t="shared" si="419"/>
        <v>4</v>
      </c>
      <c r="P5297" s="2" t="str">
        <f t="shared" si="421"/>
        <v>WD</v>
      </c>
    </row>
    <row r="5298" spans="12:16" x14ac:dyDescent="0.2">
      <c r="L5298" s="99">
        <f t="shared" si="417"/>
        <v>47087</v>
      </c>
      <c r="M5298" s="3">
        <f t="shared" si="420"/>
        <v>11</v>
      </c>
      <c r="N5298" s="3">
        <f t="shared" si="418"/>
        <v>2028</v>
      </c>
      <c r="O5298" s="3">
        <f t="shared" si="419"/>
        <v>5</v>
      </c>
      <c r="P5298" s="2" t="str">
        <f t="shared" si="421"/>
        <v>WD</v>
      </c>
    </row>
    <row r="5299" spans="12:16" x14ac:dyDescent="0.2">
      <c r="L5299" s="99">
        <f t="shared" si="417"/>
        <v>47088</v>
      </c>
      <c r="M5299" s="3">
        <f t="shared" si="420"/>
        <v>12</v>
      </c>
      <c r="N5299" s="3">
        <f t="shared" si="418"/>
        <v>2028</v>
      </c>
      <c r="O5299" s="3">
        <f t="shared" si="419"/>
        <v>6</v>
      </c>
      <c r="P5299" s="2" t="str">
        <f t="shared" si="421"/>
        <v>WD</v>
      </c>
    </row>
    <row r="5300" spans="12:16" x14ac:dyDescent="0.2">
      <c r="L5300" s="99">
        <f t="shared" ref="L5300:L5363" si="422">+L5299+1</f>
        <v>47089</v>
      </c>
      <c r="M5300" s="3">
        <f t="shared" si="420"/>
        <v>12</v>
      </c>
      <c r="N5300" s="3">
        <f t="shared" si="418"/>
        <v>2028</v>
      </c>
      <c r="O5300" s="3">
        <f t="shared" si="419"/>
        <v>7</v>
      </c>
      <c r="P5300" s="2" t="str">
        <f t="shared" si="421"/>
        <v>WE</v>
      </c>
    </row>
    <row r="5301" spans="12:16" x14ac:dyDescent="0.2">
      <c r="L5301" s="99">
        <f t="shared" si="422"/>
        <v>47090</v>
      </c>
      <c r="M5301" s="3">
        <f t="shared" si="420"/>
        <v>12</v>
      </c>
      <c r="N5301" s="3">
        <f t="shared" si="418"/>
        <v>2028</v>
      </c>
      <c r="O5301" s="3">
        <f t="shared" si="419"/>
        <v>1</v>
      </c>
      <c r="P5301" s="2" t="str">
        <f t="shared" si="421"/>
        <v>WE</v>
      </c>
    </row>
    <row r="5302" spans="12:16" x14ac:dyDescent="0.2">
      <c r="L5302" s="99">
        <f t="shared" si="422"/>
        <v>47091</v>
      </c>
      <c r="M5302" s="3">
        <f t="shared" si="420"/>
        <v>12</v>
      </c>
      <c r="N5302" s="3">
        <f t="shared" si="418"/>
        <v>2028</v>
      </c>
      <c r="O5302" s="3">
        <f t="shared" si="419"/>
        <v>2</v>
      </c>
      <c r="P5302" s="2" t="str">
        <f t="shared" si="421"/>
        <v>WD</v>
      </c>
    </row>
    <row r="5303" spans="12:16" x14ac:dyDescent="0.2">
      <c r="L5303" s="99">
        <f t="shared" si="422"/>
        <v>47092</v>
      </c>
      <c r="M5303" s="3">
        <f t="shared" si="420"/>
        <v>12</v>
      </c>
      <c r="N5303" s="3">
        <f t="shared" si="418"/>
        <v>2028</v>
      </c>
      <c r="O5303" s="3">
        <f t="shared" si="419"/>
        <v>3</v>
      </c>
      <c r="P5303" s="2" t="str">
        <f t="shared" si="421"/>
        <v>WD</v>
      </c>
    </row>
    <row r="5304" spans="12:16" x14ac:dyDescent="0.2">
      <c r="L5304" s="99">
        <f t="shared" si="422"/>
        <v>47093</v>
      </c>
      <c r="M5304" s="3">
        <f t="shared" si="420"/>
        <v>12</v>
      </c>
      <c r="N5304" s="3">
        <f t="shared" si="418"/>
        <v>2028</v>
      </c>
      <c r="O5304" s="3">
        <f t="shared" si="419"/>
        <v>4</v>
      </c>
      <c r="P5304" s="2" t="str">
        <f t="shared" si="421"/>
        <v>WD</v>
      </c>
    </row>
    <row r="5305" spans="12:16" x14ac:dyDescent="0.2">
      <c r="L5305" s="99">
        <f t="shared" si="422"/>
        <v>47094</v>
      </c>
      <c r="M5305" s="3">
        <f t="shared" si="420"/>
        <v>12</v>
      </c>
      <c r="N5305" s="3">
        <f t="shared" si="418"/>
        <v>2028</v>
      </c>
      <c r="O5305" s="3">
        <f t="shared" si="419"/>
        <v>5</v>
      </c>
      <c r="P5305" s="2" t="str">
        <f t="shared" si="421"/>
        <v>WD</v>
      </c>
    </row>
    <row r="5306" spans="12:16" x14ac:dyDescent="0.2">
      <c r="L5306" s="99">
        <f t="shared" si="422"/>
        <v>47095</v>
      </c>
      <c r="M5306" s="3">
        <f t="shared" si="420"/>
        <v>12</v>
      </c>
      <c r="N5306" s="3">
        <f t="shared" si="418"/>
        <v>2028</v>
      </c>
      <c r="O5306" s="3">
        <f t="shared" si="419"/>
        <v>6</v>
      </c>
      <c r="P5306" s="2" t="str">
        <f t="shared" si="421"/>
        <v>WD</v>
      </c>
    </row>
    <row r="5307" spans="12:16" x14ac:dyDescent="0.2">
      <c r="L5307" s="99">
        <f t="shared" si="422"/>
        <v>47096</v>
      </c>
      <c r="M5307" s="3">
        <f t="shared" si="420"/>
        <v>12</v>
      </c>
      <c r="N5307" s="3">
        <f t="shared" si="418"/>
        <v>2028</v>
      </c>
      <c r="O5307" s="3">
        <f t="shared" si="419"/>
        <v>7</v>
      </c>
      <c r="P5307" s="2" t="str">
        <f t="shared" si="421"/>
        <v>WE</v>
      </c>
    </row>
    <row r="5308" spans="12:16" x14ac:dyDescent="0.2">
      <c r="L5308" s="99">
        <f t="shared" si="422"/>
        <v>47097</v>
      </c>
      <c r="M5308" s="3">
        <f t="shared" si="420"/>
        <v>12</v>
      </c>
      <c r="N5308" s="3">
        <f t="shared" si="418"/>
        <v>2028</v>
      </c>
      <c r="O5308" s="3">
        <f t="shared" si="419"/>
        <v>1</v>
      </c>
      <c r="P5308" s="2" t="str">
        <f t="shared" si="421"/>
        <v>WE</v>
      </c>
    </row>
    <row r="5309" spans="12:16" x14ac:dyDescent="0.2">
      <c r="L5309" s="99">
        <f t="shared" si="422"/>
        <v>47098</v>
      </c>
      <c r="M5309" s="3">
        <f t="shared" si="420"/>
        <v>12</v>
      </c>
      <c r="N5309" s="3">
        <f t="shared" si="418"/>
        <v>2028</v>
      </c>
      <c r="O5309" s="3">
        <f t="shared" si="419"/>
        <v>2</v>
      </c>
      <c r="P5309" s="2" t="str">
        <f t="shared" si="421"/>
        <v>WD</v>
      </c>
    </row>
    <row r="5310" spans="12:16" x14ac:dyDescent="0.2">
      <c r="L5310" s="99">
        <f t="shared" si="422"/>
        <v>47099</v>
      </c>
      <c r="M5310" s="3">
        <f t="shared" si="420"/>
        <v>12</v>
      </c>
      <c r="N5310" s="3">
        <f t="shared" si="418"/>
        <v>2028</v>
      </c>
      <c r="O5310" s="3">
        <f t="shared" si="419"/>
        <v>3</v>
      </c>
      <c r="P5310" s="2" t="str">
        <f t="shared" si="421"/>
        <v>WD</v>
      </c>
    </row>
    <row r="5311" spans="12:16" x14ac:dyDescent="0.2">
      <c r="L5311" s="99">
        <f t="shared" si="422"/>
        <v>47100</v>
      </c>
      <c r="M5311" s="3">
        <f t="shared" si="420"/>
        <v>12</v>
      </c>
      <c r="N5311" s="3">
        <f t="shared" ref="N5311:N5374" si="423">YEAR(L5311)</f>
        <v>2028</v>
      </c>
      <c r="O5311" s="3">
        <f t="shared" ref="O5311:O5374" si="424">WEEKDAY(L5311)</f>
        <v>4</v>
      </c>
      <c r="P5311" s="2" t="str">
        <f t="shared" si="421"/>
        <v>WD</v>
      </c>
    </row>
    <row r="5312" spans="12:16" x14ac:dyDescent="0.2">
      <c r="L5312" s="99">
        <f t="shared" si="422"/>
        <v>47101</v>
      </c>
      <c r="M5312" s="3">
        <f t="shared" si="420"/>
        <v>12</v>
      </c>
      <c r="N5312" s="3">
        <f t="shared" si="423"/>
        <v>2028</v>
      </c>
      <c r="O5312" s="3">
        <f t="shared" si="424"/>
        <v>5</v>
      </c>
      <c r="P5312" s="2" t="str">
        <f t="shared" si="421"/>
        <v>WD</v>
      </c>
    </row>
    <row r="5313" spans="12:16" x14ac:dyDescent="0.2">
      <c r="L5313" s="99">
        <f t="shared" si="422"/>
        <v>47102</v>
      </c>
      <c r="M5313" s="3">
        <f t="shared" si="420"/>
        <v>12</v>
      </c>
      <c r="N5313" s="3">
        <f t="shared" si="423"/>
        <v>2028</v>
      </c>
      <c r="O5313" s="3">
        <f t="shared" si="424"/>
        <v>6</v>
      </c>
      <c r="P5313" s="2" t="str">
        <f t="shared" si="421"/>
        <v>WD</v>
      </c>
    </row>
    <row r="5314" spans="12:16" x14ac:dyDescent="0.2">
      <c r="L5314" s="99">
        <f t="shared" si="422"/>
        <v>47103</v>
      </c>
      <c r="M5314" s="3">
        <f t="shared" si="420"/>
        <v>12</v>
      </c>
      <c r="N5314" s="3">
        <f t="shared" si="423"/>
        <v>2028</v>
      </c>
      <c r="O5314" s="3">
        <f t="shared" si="424"/>
        <v>7</v>
      </c>
      <c r="P5314" s="2" t="str">
        <f t="shared" si="421"/>
        <v>WE</v>
      </c>
    </row>
    <row r="5315" spans="12:16" x14ac:dyDescent="0.2">
      <c r="L5315" s="99">
        <f t="shared" si="422"/>
        <v>47104</v>
      </c>
      <c r="M5315" s="3">
        <f t="shared" ref="M5315:M5378" si="425">MONTH(L5315)</f>
        <v>12</v>
      </c>
      <c r="N5315" s="3">
        <f t="shared" si="423"/>
        <v>2028</v>
      </c>
      <c r="O5315" s="3">
        <f t="shared" si="424"/>
        <v>1</v>
      </c>
      <c r="P5315" s="2" t="str">
        <f t="shared" ref="P5315:P5378" si="426">IF(O5315=1,"WE",IF(O5315=7,"WE","WD"))</f>
        <v>WE</v>
      </c>
    </row>
    <row r="5316" spans="12:16" x14ac:dyDescent="0.2">
      <c r="L5316" s="99">
        <f t="shared" si="422"/>
        <v>47105</v>
      </c>
      <c r="M5316" s="3">
        <f t="shared" si="425"/>
        <v>12</v>
      </c>
      <c r="N5316" s="3">
        <f t="shared" si="423"/>
        <v>2028</v>
      </c>
      <c r="O5316" s="3">
        <f t="shared" si="424"/>
        <v>2</v>
      </c>
      <c r="P5316" s="2" t="str">
        <f t="shared" si="426"/>
        <v>WD</v>
      </c>
    </row>
    <row r="5317" spans="12:16" x14ac:dyDescent="0.2">
      <c r="L5317" s="99">
        <f t="shared" si="422"/>
        <v>47106</v>
      </c>
      <c r="M5317" s="3">
        <f t="shared" si="425"/>
        <v>12</v>
      </c>
      <c r="N5317" s="3">
        <f t="shared" si="423"/>
        <v>2028</v>
      </c>
      <c r="O5317" s="3">
        <f t="shared" si="424"/>
        <v>3</v>
      </c>
      <c r="P5317" s="2" t="str">
        <f t="shared" si="426"/>
        <v>WD</v>
      </c>
    </row>
    <row r="5318" spans="12:16" x14ac:dyDescent="0.2">
      <c r="L5318" s="99">
        <f t="shared" si="422"/>
        <v>47107</v>
      </c>
      <c r="M5318" s="3">
        <f t="shared" si="425"/>
        <v>12</v>
      </c>
      <c r="N5318" s="3">
        <f t="shared" si="423"/>
        <v>2028</v>
      </c>
      <c r="O5318" s="3">
        <f t="shared" si="424"/>
        <v>4</v>
      </c>
      <c r="P5318" s="2" t="str">
        <f t="shared" si="426"/>
        <v>WD</v>
      </c>
    </row>
    <row r="5319" spans="12:16" x14ac:dyDescent="0.2">
      <c r="L5319" s="99">
        <f t="shared" si="422"/>
        <v>47108</v>
      </c>
      <c r="M5319" s="3">
        <f t="shared" si="425"/>
        <v>12</v>
      </c>
      <c r="N5319" s="3">
        <f t="shared" si="423"/>
        <v>2028</v>
      </c>
      <c r="O5319" s="3">
        <f t="shared" si="424"/>
        <v>5</v>
      </c>
      <c r="P5319" s="2" t="str">
        <f t="shared" si="426"/>
        <v>WD</v>
      </c>
    </row>
    <row r="5320" spans="12:16" x14ac:dyDescent="0.2">
      <c r="L5320" s="99">
        <f t="shared" si="422"/>
        <v>47109</v>
      </c>
      <c r="M5320" s="3">
        <f t="shared" si="425"/>
        <v>12</v>
      </c>
      <c r="N5320" s="3">
        <f t="shared" si="423"/>
        <v>2028</v>
      </c>
      <c r="O5320" s="3">
        <f t="shared" si="424"/>
        <v>6</v>
      </c>
      <c r="P5320" s="2" t="str">
        <f t="shared" si="426"/>
        <v>WD</v>
      </c>
    </row>
    <row r="5321" spans="12:16" x14ac:dyDescent="0.2">
      <c r="L5321" s="99">
        <f t="shared" si="422"/>
        <v>47110</v>
      </c>
      <c r="M5321" s="3">
        <f t="shared" si="425"/>
        <v>12</v>
      </c>
      <c r="N5321" s="3">
        <f t="shared" si="423"/>
        <v>2028</v>
      </c>
      <c r="O5321" s="3">
        <f t="shared" si="424"/>
        <v>7</v>
      </c>
      <c r="P5321" s="2" t="str">
        <f t="shared" si="426"/>
        <v>WE</v>
      </c>
    </row>
    <row r="5322" spans="12:16" x14ac:dyDescent="0.2">
      <c r="L5322" s="99">
        <f t="shared" si="422"/>
        <v>47111</v>
      </c>
      <c r="M5322" s="3">
        <f t="shared" si="425"/>
        <v>12</v>
      </c>
      <c r="N5322" s="3">
        <f t="shared" si="423"/>
        <v>2028</v>
      </c>
      <c r="O5322" s="3">
        <f t="shared" si="424"/>
        <v>1</v>
      </c>
      <c r="P5322" s="2" t="str">
        <f t="shared" si="426"/>
        <v>WE</v>
      </c>
    </row>
    <row r="5323" spans="12:16" x14ac:dyDescent="0.2">
      <c r="L5323" s="99">
        <f t="shared" si="422"/>
        <v>47112</v>
      </c>
      <c r="M5323" s="3">
        <f t="shared" si="425"/>
        <v>12</v>
      </c>
      <c r="N5323" s="3">
        <f t="shared" si="423"/>
        <v>2028</v>
      </c>
      <c r="O5323" s="3">
        <f t="shared" si="424"/>
        <v>2</v>
      </c>
      <c r="P5323" s="2" t="str">
        <f t="shared" si="426"/>
        <v>WD</v>
      </c>
    </row>
    <row r="5324" spans="12:16" x14ac:dyDescent="0.2">
      <c r="L5324" s="99">
        <f t="shared" si="422"/>
        <v>47113</v>
      </c>
      <c r="M5324" s="3">
        <f t="shared" si="425"/>
        <v>12</v>
      </c>
      <c r="N5324" s="3">
        <f t="shared" si="423"/>
        <v>2028</v>
      </c>
      <c r="O5324" s="3">
        <f t="shared" si="424"/>
        <v>3</v>
      </c>
      <c r="P5324" s="2" t="str">
        <f t="shared" si="426"/>
        <v>WD</v>
      </c>
    </row>
    <row r="5325" spans="12:16" x14ac:dyDescent="0.2">
      <c r="L5325" s="99">
        <f t="shared" si="422"/>
        <v>47114</v>
      </c>
      <c r="M5325" s="3">
        <f t="shared" si="425"/>
        <v>12</v>
      </c>
      <c r="N5325" s="3">
        <f t="shared" si="423"/>
        <v>2028</v>
      </c>
      <c r="O5325" s="3">
        <f t="shared" si="424"/>
        <v>4</v>
      </c>
      <c r="P5325" s="2" t="str">
        <f t="shared" si="426"/>
        <v>WD</v>
      </c>
    </row>
    <row r="5326" spans="12:16" x14ac:dyDescent="0.2">
      <c r="L5326" s="99">
        <f t="shared" si="422"/>
        <v>47115</v>
      </c>
      <c r="M5326" s="3">
        <f t="shared" si="425"/>
        <v>12</v>
      </c>
      <c r="N5326" s="3">
        <f t="shared" si="423"/>
        <v>2028</v>
      </c>
      <c r="O5326" s="3">
        <f t="shared" si="424"/>
        <v>5</v>
      </c>
      <c r="P5326" s="2" t="str">
        <f t="shared" si="426"/>
        <v>WD</v>
      </c>
    </row>
    <row r="5327" spans="12:16" x14ac:dyDescent="0.2">
      <c r="L5327" s="99">
        <f t="shared" si="422"/>
        <v>47116</v>
      </c>
      <c r="M5327" s="3">
        <f t="shared" si="425"/>
        <v>12</v>
      </c>
      <c r="N5327" s="3">
        <f t="shared" si="423"/>
        <v>2028</v>
      </c>
      <c r="O5327" s="3">
        <f t="shared" si="424"/>
        <v>6</v>
      </c>
      <c r="P5327" s="2" t="str">
        <f t="shared" si="426"/>
        <v>WD</v>
      </c>
    </row>
    <row r="5328" spans="12:16" x14ac:dyDescent="0.2">
      <c r="L5328" s="99">
        <f t="shared" si="422"/>
        <v>47117</v>
      </c>
      <c r="M5328" s="3">
        <f t="shared" si="425"/>
        <v>12</v>
      </c>
      <c r="N5328" s="3">
        <f t="shared" si="423"/>
        <v>2028</v>
      </c>
      <c r="O5328" s="3">
        <f t="shared" si="424"/>
        <v>7</v>
      </c>
      <c r="P5328" s="2" t="str">
        <f t="shared" si="426"/>
        <v>WE</v>
      </c>
    </row>
    <row r="5329" spans="12:16" x14ac:dyDescent="0.2">
      <c r="L5329" s="99">
        <f t="shared" si="422"/>
        <v>47118</v>
      </c>
      <c r="M5329" s="3">
        <f t="shared" si="425"/>
        <v>12</v>
      </c>
      <c r="N5329" s="3">
        <f t="shared" si="423"/>
        <v>2028</v>
      </c>
      <c r="O5329" s="3">
        <f t="shared" si="424"/>
        <v>1</v>
      </c>
      <c r="P5329" s="2" t="str">
        <f t="shared" si="426"/>
        <v>WE</v>
      </c>
    </row>
    <row r="5330" spans="12:16" x14ac:dyDescent="0.2">
      <c r="L5330" s="99">
        <f t="shared" si="422"/>
        <v>47119</v>
      </c>
      <c r="M5330" s="3">
        <f t="shared" si="425"/>
        <v>1</v>
      </c>
      <c r="N5330" s="3">
        <f t="shared" si="423"/>
        <v>2029</v>
      </c>
      <c r="O5330" s="3">
        <f t="shared" si="424"/>
        <v>2</v>
      </c>
      <c r="P5330" s="2" t="str">
        <f t="shared" si="426"/>
        <v>WD</v>
      </c>
    </row>
    <row r="5331" spans="12:16" x14ac:dyDescent="0.2">
      <c r="L5331" s="99">
        <f t="shared" si="422"/>
        <v>47120</v>
      </c>
      <c r="M5331" s="3">
        <f t="shared" si="425"/>
        <v>1</v>
      </c>
      <c r="N5331" s="3">
        <f t="shared" si="423"/>
        <v>2029</v>
      </c>
      <c r="O5331" s="3">
        <f t="shared" si="424"/>
        <v>3</v>
      </c>
      <c r="P5331" s="2" t="str">
        <f t="shared" si="426"/>
        <v>WD</v>
      </c>
    </row>
    <row r="5332" spans="12:16" x14ac:dyDescent="0.2">
      <c r="L5332" s="99">
        <f t="shared" si="422"/>
        <v>47121</v>
      </c>
      <c r="M5332" s="3">
        <f t="shared" si="425"/>
        <v>1</v>
      </c>
      <c r="N5332" s="3">
        <f t="shared" si="423"/>
        <v>2029</v>
      </c>
      <c r="O5332" s="3">
        <f t="shared" si="424"/>
        <v>4</v>
      </c>
      <c r="P5332" s="2" t="str">
        <f t="shared" si="426"/>
        <v>WD</v>
      </c>
    </row>
    <row r="5333" spans="12:16" x14ac:dyDescent="0.2">
      <c r="L5333" s="99">
        <f t="shared" si="422"/>
        <v>47122</v>
      </c>
      <c r="M5333" s="3">
        <f t="shared" si="425"/>
        <v>1</v>
      </c>
      <c r="N5333" s="3">
        <f t="shared" si="423"/>
        <v>2029</v>
      </c>
      <c r="O5333" s="3">
        <f t="shared" si="424"/>
        <v>5</v>
      </c>
      <c r="P5333" s="2" t="str">
        <f t="shared" si="426"/>
        <v>WD</v>
      </c>
    </row>
    <row r="5334" spans="12:16" x14ac:dyDescent="0.2">
      <c r="L5334" s="99">
        <f t="shared" si="422"/>
        <v>47123</v>
      </c>
      <c r="M5334" s="3">
        <f t="shared" si="425"/>
        <v>1</v>
      </c>
      <c r="N5334" s="3">
        <f t="shared" si="423"/>
        <v>2029</v>
      </c>
      <c r="O5334" s="3">
        <f t="shared" si="424"/>
        <v>6</v>
      </c>
      <c r="P5334" s="2" t="str">
        <f t="shared" si="426"/>
        <v>WD</v>
      </c>
    </row>
    <row r="5335" spans="12:16" x14ac:dyDescent="0.2">
      <c r="L5335" s="99">
        <f t="shared" si="422"/>
        <v>47124</v>
      </c>
      <c r="M5335" s="3">
        <f t="shared" si="425"/>
        <v>1</v>
      </c>
      <c r="N5335" s="3">
        <f t="shared" si="423"/>
        <v>2029</v>
      </c>
      <c r="O5335" s="3">
        <f t="shared" si="424"/>
        <v>7</v>
      </c>
      <c r="P5335" s="2" t="str">
        <f t="shared" si="426"/>
        <v>WE</v>
      </c>
    </row>
    <row r="5336" spans="12:16" x14ac:dyDescent="0.2">
      <c r="L5336" s="99">
        <f t="shared" si="422"/>
        <v>47125</v>
      </c>
      <c r="M5336" s="3">
        <f t="shared" si="425"/>
        <v>1</v>
      </c>
      <c r="N5336" s="3">
        <f t="shared" si="423"/>
        <v>2029</v>
      </c>
      <c r="O5336" s="3">
        <f t="shared" si="424"/>
        <v>1</v>
      </c>
      <c r="P5336" s="2" t="str">
        <f t="shared" si="426"/>
        <v>WE</v>
      </c>
    </row>
    <row r="5337" spans="12:16" x14ac:dyDescent="0.2">
      <c r="L5337" s="99">
        <f t="shared" si="422"/>
        <v>47126</v>
      </c>
      <c r="M5337" s="3">
        <f t="shared" si="425"/>
        <v>1</v>
      </c>
      <c r="N5337" s="3">
        <f t="shared" si="423"/>
        <v>2029</v>
      </c>
      <c r="O5337" s="3">
        <f t="shared" si="424"/>
        <v>2</v>
      </c>
      <c r="P5337" s="2" t="str">
        <f t="shared" si="426"/>
        <v>WD</v>
      </c>
    </row>
    <row r="5338" spans="12:16" x14ac:dyDescent="0.2">
      <c r="L5338" s="99">
        <f t="shared" si="422"/>
        <v>47127</v>
      </c>
      <c r="M5338" s="3">
        <f t="shared" si="425"/>
        <v>1</v>
      </c>
      <c r="N5338" s="3">
        <f t="shared" si="423"/>
        <v>2029</v>
      </c>
      <c r="O5338" s="3">
        <f t="shared" si="424"/>
        <v>3</v>
      </c>
      <c r="P5338" s="2" t="str">
        <f t="shared" si="426"/>
        <v>WD</v>
      </c>
    </row>
    <row r="5339" spans="12:16" x14ac:dyDescent="0.2">
      <c r="L5339" s="99">
        <f t="shared" si="422"/>
        <v>47128</v>
      </c>
      <c r="M5339" s="3">
        <f t="shared" si="425"/>
        <v>1</v>
      </c>
      <c r="N5339" s="3">
        <f t="shared" si="423"/>
        <v>2029</v>
      </c>
      <c r="O5339" s="3">
        <f t="shared" si="424"/>
        <v>4</v>
      </c>
      <c r="P5339" s="2" t="str">
        <f t="shared" si="426"/>
        <v>WD</v>
      </c>
    </row>
    <row r="5340" spans="12:16" x14ac:dyDescent="0.2">
      <c r="L5340" s="99">
        <f t="shared" si="422"/>
        <v>47129</v>
      </c>
      <c r="M5340" s="3">
        <f t="shared" si="425"/>
        <v>1</v>
      </c>
      <c r="N5340" s="3">
        <f t="shared" si="423"/>
        <v>2029</v>
      </c>
      <c r="O5340" s="3">
        <f t="shared" si="424"/>
        <v>5</v>
      </c>
      <c r="P5340" s="2" t="str">
        <f t="shared" si="426"/>
        <v>WD</v>
      </c>
    </row>
    <row r="5341" spans="12:16" x14ac:dyDescent="0.2">
      <c r="L5341" s="99">
        <f t="shared" si="422"/>
        <v>47130</v>
      </c>
      <c r="M5341" s="3">
        <f t="shared" si="425"/>
        <v>1</v>
      </c>
      <c r="N5341" s="3">
        <f t="shared" si="423"/>
        <v>2029</v>
      </c>
      <c r="O5341" s="3">
        <f t="shared" si="424"/>
        <v>6</v>
      </c>
      <c r="P5341" s="2" t="str">
        <f t="shared" si="426"/>
        <v>WD</v>
      </c>
    </row>
    <row r="5342" spans="12:16" x14ac:dyDescent="0.2">
      <c r="L5342" s="99">
        <f t="shared" si="422"/>
        <v>47131</v>
      </c>
      <c r="M5342" s="3">
        <f t="shared" si="425"/>
        <v>1</v>
      </c>
      <c r="N5342" s="3">
        <f t="shared" si="423"/>
        <v>2029</v>
      </c>
      <c r="O5342" s="3">
        <f t="shared" si="424"/>
        <v>7</v>
      </c>
      <c r="P5342" s="2" t="str">
        <f t="shared" si="426"/>
        <v>WE</v>
      </c>
    </row>
    <row r="5343" spans="12:16" x14ac:dyDescent="0.2">
      <c r="L5343" s="99">
        <f t="shared" si="422"/>
        <v>47132</v>
      </c>
      <c r="M5343" s="3">
        <f t="shared" si="425"/>
        <v>1</v>
      </c>
      <c r="N5343" s="3">
        <f t="shared" si="423"/>
        <v>2029</v>
      </c>
      <c r="O5343" s="3">
        <f t="shared" si="424"/>
        <v>1</v>
      </c>
      <c r="P5343" s="2" t="str">
        <f t="shared" si="426"/>
        <v>WE</v>
      </c>
    </row>
    <row r="5344" spans="12:16" x14ac:dyDescent="0.2">
      <c r="L5344" s="99">
        <f t="shared" si="422"/>
        <v>47133</v>
      </c>
      <c r="M5344" s="3">
        <f t="shared" si="425"/>
        <v>1</v>
      </c>
      <c r="N5344" s="3">
        <f t="shared" si="423"/>
        <v>2029</v>
      </c>
      <c r="O5344" s="3">
        <f t="shared" si="424"/>
        <v>2</v>
      </c>
      <c r="P5344" s="2" t="str">
        <f t="shared" si="426"/>
        <v>WD</v>
      </c>
    </row>
    <row r="5345" spans="12:16" x14ac:dyDescent="0.2">
      <c r="L5345" s="99">
        <f t="shared" si="422"/>
        <v>47134</v>
      </c>
      <c r="M5345" s="3">
        <f t="shared" si="425"/>
        <v>1</v>
      </c>
      <c r="N5345" s="3">
        <f t="shared" si="423"/>
        <v>2029</v>
      </c>
      <c r="O5345" s="3">
        <f t="shared" si="424"/>
        <v>3</v>
      </c>
      <c r="P5345" s="2" t="str">
        <f t="shared" si="426"/>
        <v>WD</v>
      </c>
    </row>
    <row r="5346" spans="12:16" x14ac:dyDescent="0.2">
      <c r="L5346" s="99">
        <f t="shared" si="422"/>
        <v>47135</v>
      </c>
      <c r="M5346" s="3">
        <f t="shared" si="425"/>
        <v>1</v>
      </c>
      <c r="N5346" s="3">
        <f t="shared" si="423"/>
        <v>2029</v>
      </c>
      <c r="O5346" s="3">
        <f t="shared" si="424"/>
        <v>4</v>
      </c>
      <c r="P5346" s="2" t="str">
        <f t="shared" si="426"/>
        <v>WD</v>
      </c>
    </row>
    <row r="5347" spans="12:16" x14ac:dyDescent="0.2">
      <c r="L5347" s="99">
        <f t="shared" si="422"/>
        <v>47136</v>
      </c>
      <c r="M5347" s="3">
        <f t="shared" si="425"/>
        <v>1</v>
      </c>
      <c r="N5347" s="3">
        <f t="shared" si="423"/>
        <v>2029</v>
      </c>
      <c r="O5347" s="3">
        <f t="shared" si="424"/>
        <v>5</v>
      </c>
      <c r="P5347" s="2" t="str">
        <f t="shared" si="426"/>
        <v>WD</v>
      </c>
    </row>
    <row r="5348" spans="12:16" x14ac:dyDescent="0.2">
      <c r="L5348" s="99">
        <f t="shared" si="422"/>
        <v>47137</v>
      </c>
      <c r="M5348" s="3">
        <f t="shared" si="425"/>
        <v>1</v>
      </c>
      <c r="N5348" s="3">
        <f t="shared" si="423"/>
        <v>2029</v>
      </c>
      <c r="O5348" s="3">
        <f t="shared" si="424"/>
        <v>6</v>
      </c>
      <c r="P5348" s="2" t="str">
        <f t="shared" si="426"/>
        <v>WD</v>
      </c>
    </row>
    <row r="5349" spans="12:16" x14ac:dyDescent="0.2">
      <c r="L5349" s="99">
        <f t="shared" si="422"/>
        <v>47138</v>
      </c>
      <c r="M5349" s="3">
        <f t="shared" si="425"/>
        <v>1</v>
      </c>
      <c r="N5349" s="3">
        <f t="shared" si="423"/>
        <v>2029</v>
      </c>
      <c r="O5349" s="3">
        <f t="shared" si="424"/>
        <v>7</v>
      </c>
      <c r="P5349" s="2" t="str">
        <f t="shared" si="426"/>
        <v>WE</v>
      </c>
    </row>
    <row r="5350" spans="12:16" x14ac:dyDescent="0.2">
      <c r="L5350" s="99">
        <f t="shared" si="422"/>
        <v>47139</v>
      </c>
      <c r="M5350" s="3">
        <f t="shared" si="425"/>
        <v>1</v>
      </c>
      <c r="N5350" s="3">
        <f t="shared" si="423"/>
        <v>2029</v>
      </c>
      <c r="O5350" s="3">
        <f t="shared" si="424"/>
        <v>1</v>
      </c>
      <c r="P5350" s="2" t="str">
        <f t="shared" si="426"/>
        <v>WE</v>
      </c>
    </row>
    <row r="5351" spans="12:16" x14ac:dyDescent="0.2">
      <c r="L5351" s="99">
        <f t="shared" si="422"/>
        <v>47140</v>
      </c>
      <c r="M5351" s="3">
        <f t="shared" si="425"/>
        <v>1</v>
      </c>
      <c r="N5351" s="3">
        <f t="shared" si="423"/>
        <v>2029</v>
      </c>
      <c r="O5351" s="3">
        <f t="shared" si="424"/>
        <v>2</v>
      </c>
      <c r="P5351" s="2" t="str">
        <f t="shared" si="426"/>
        <v>WD</v>
      </c>
    </row>
    <row r="5352" spans="12:16" x14ac:dyDescent="0.2">
      <c r="L5352" s="99">
        <f t="shared" si="422"/>
        <v>47141</v>
      </c>
      <c r="M5352" s="3">
        <f t="shared" si="425"/>
        <v>1</v>
      </c>
      <c r="N5352" s="3">
        <f t="shared" si="423"/>
        <v>2029</v>
      </c>
      <c r="O5352" s="3">
        <f t="shared" si="424"/>
        <v>3</v>
      </c>
      <c r="P5352" s="2" t="str">
        <f t="shared" si="426"/>
        <v>WD</v>
      </c>
    </row>
    <row r="5353" spans="12:16" x14ac:dyDescent="0.2">
      <c r="L5353" s="99">
        <f t="shared" si="422"/>
        <v>47142</v>
      </c>
      <c r="M5353" s="3">
        <f t="shared" si="425"/>
        <v>1</v>
      </c>
      <c r="N5353" s="3">
        <f t="shared" si="423"/>
        <v>2029</v>
      </c>
      <c r="O5353" s="3">
        <f t="shared" si="424"/>
        <v>4</v>
      </c>
      <c r="P5353" s="2" t="str">
        <f t="shared" si="426"/>
        <v>WD</v>
      </c>
    </row>
    <row r="5354" spans="12:16" x14ac:dyDescent="0.2">
      <c r="L5354" s="99">
        <f t="shared" si="422"/>
        <v>47143</v>
      </c>
      <c r="M5354" s="3">
        <f t="shared" si="425"/>
        <v>1</v>
      </c>
      <c r="N5354" s="3">
        <f t="shared" si="423"/>
        <v>2029</v>
      </c>
      <c r="O5354" s="3">
        <f t="shared" si="424"/>
        <v>5</v>
      </c>
      <c r="P5354" s="2" t="str">
        <f t="shared" si="426"/>
        <v>WD</v>
      </c>
    </row>
    <row r="5355" spans="12:16" x14ac:dyDescent="0.2">
      <c r="L5355" s="99">
        <f t="shared" si="422"/>
        <v>47144</v>
      </c>
      <c r="M5355" s="3">
        <f t="shared" si="425"/>
        <v>1</v>
      </c>
      <c r="N5355" s="3">
        <f t="shared" si="423"/>
        <v>2029</v>
      </c>
      <c r="O5355" s="3">
        <f t="shared" si="424"/>
        <v>6</v>
      </c>
      <c r="P5355" s="2" t="str">
        <f t="shared" si="426"/>
        <v>WD</v>
      </c>
    </row>
    <row r="5356" spans="12:16" x14ac:dyDescent="0.2">
      <c r="L5356" s="99">
        <f t="shared" si="422"/>
        <v>47145</v>
      </c>
      <c r="M5356" s="3">
        <f t="shared" si="425"/>
        <v>1</v>
      </c>
      <c r="N5356" s="3">
        <f t="shared" si="423"/>
        <v>2029</v>
      </c>
      <c r="O5356" s="3">
        <f t="shared" si="424"/>
        <v>7</v>
      </c>
      <c r="P5356" s="2" t="str">
        <f t="shared" si="426"/>
        <v>WE</v>
      </c>
    </row>
    <row r="5357" spans="12:16" x14ac:dyDescent="0.2">
      <c r="L5357" s="99">
        <f t="shared" si="422"/>
        <v>47146</v>
      </c>
      <c r="M5357" s="3">
        <f t="shared" si="425"/>
        <v>1</v>
      </c>
      <c r="N5357" s="3">
        <f t="shared" si="423"/>
        <v>2029</v>
      </c>
      <c r="O5357" s="3">
        <f t="shared" si="424"/>
        <v>1</v>
      </c>
      <c r="P5357" s="2" t="str">
        <f t="shared" si="426"/>
        <v>WE</v>
      </c>
    </row>
    <row r="5358" spans="12:16" x14ac:dyDescent="0.2">
      <c r="L5358" s="99">
        <f t="shared" si="422"/>
        <v>47147</v>
      </c>
      <c r="M5358" s="3">
        <f t="shared" si="425"/>
        <v>1</v>
      </c>
      <c r="N5358" s="3">
        <f t="shared" si="423"/>
        <v>2029</v>
      </c>
      <c r="O5358" s="3">
        <f t="shared" si="424"/>
        <v>2</v>
      </c>
      <c r="P5358" s="2" t="str">
        <f t="shared" si="426"/>
        <v>WD</v>
      </c>
    </row>
    <row r="5359" spans="12:16" x14ac:dyDescent="0.2">
      <c r="L5359" s="99">
        <f t="shared" si="422"/>
        <v>47148</v>
      </c>
      <c r="M5359" s="3">
        <f t="shared" si="425"/>
        <v>1</v>
      </c>
      <c r="N5359" s="3">
        <f t="shared" si="423"/>
        <v>2029</v>
      </c>
      <c r="O5359" s="3">
        <f t="shared" si="424"/>
        <v>3</v>
      </c>
      <c r="P5359" s="2" t="str">
        <f t="shared" si="426"/>
        <v>WD</v>
      </c>
    </row>
    <row r="5360" spans="12:16" x14ac:dyDescent="0.2">
      <c r="L5360" s="99">
        <f t="shared" si="422"/>
        <v>47149</v>
      </c>
      <c r="M5360" s="3">
        <f t="shared" si="425"/>
        <v>1</v>
      </c>
      <c r="N5360" s="3">
        <f t="shared" si="423"/>
        <v>2029</v>
      </c>
      <c r="O5360" s="3">
        <f t="shared" si="424"/>
        <v>4</v>
      </c>
      <c r="P5360" s="2" t="str">
        <f t="shared" si="426"/>
        <v>WD</v>
      </c>
    </row>
    <row r="5361" spans="12:16" x14ac:dyDescent="0.2">
      <c r="L5361" s="99">
        <f t="shared" si="422"/>
        <v>47150</v>
      </c>
      <c r="M5361" s="3">
        <f t="shared" si="425"/>
        <v>2</v>
      </c>
      <c r="N5361" s="3">
        <f t="shared" si="423"/>
        <v>2029</v>
      </c>
      <c r="O5361" s="3">
        <f t="shared" si="424"/>
        <v>5</v>
      </c>
      <c r="P5361" s="2" t="str">
        <f t="shared" si="426"/>
        <v>WD</v>
      </c>
    </row>
    <row r="5362" spans="12:16" x14ac:dyDescent="0.2">
      <c r="L5362" s="99">
        <f t="shared" si="422"/>
        <v>47151</v>
      </c>
      <c r="M5362" s="3">
        <f t="shared" si="425"/>
        <v>2</v>
      </c>
      <c r="N5362" s="3">
        <f t="shared" si="423"/>
        <v>2029</v>
      </c>
      <c r="O5362" s="3">
        <f t="shared" si="424"/>
        <v>6</v>
      </c>
      <c r="P5362" s="2" t="str">
        <f t="shared" si="426"/>
        <v>WD</v>
      </c>
    </row>
    <row r="5363" spans="12:16" x14ac:dyDescent="0.2">
      <c r="L5363" s="99">
        <f t="shared" si="422"/>
        <v>47152</v>
      </c>
      <c r="M5363" s="3">
        <f t="shared" si="425"/>
        <v>2</v>
      </c>
      <c r="N5363" s="3">
        <f t="shared" si="423"/>
        <v>2029</v>
      </c>
      <c r="O5363" s="3">
        <f t="shared" si="424"/>
        <v>7</v>
      </c>
      <c r="P5363" s="2" t="str">
        <f t="shared" si="426"/>
        <v>WE</v>
      </c>
    </row>
    <row r="5364" spans="12:16" x14ac:dyDescent="0.2">
      <c r="L5364" s="99">
        <f t="shared" ref="L5364:L5427" si="427">+L5363+1</f>
        <v>47153</v>
      </c>
      <c r="M5364" s="3">
        <f t="shared" si="425"/>
        <v>2</v>
      </c>
      <c r="N5364" s="3">
        <f t="shared" si="423"/>
        <v>2029</v>
      </c>
      <c r="O5364" s="3">
        <f t="shared" si="424"/>
        <v>1</v>
      </c>
      <c r="P5364" s="2" t="str">
        <f t="shared" si="426"/>
        <v>WE</v>
      </c>
    </row>
    <row r="5365" spans="12:16" x14ac:dyDescent="0.2">
      <c r="L5365" s="99">
        <f t="shared" si="427"/>
        <v>47154</v>
      </c>
      <c r="M5365" s="3">
        <f t="shared" si="425"/>
        <v>2</v>
      </c>
      <c r="N5365" s="3">
        <f t="shared" si="423"/>
        <v>2029</v>
      </c>
      <c r="O5365" s="3">
        <f t="shared" si="424"/>
        <v>2</v>
      </c>
      <c r="P5365" s="2" t="str">
        <f t="shared" si="426"/>
        <v>WD</v>
      </c>
    </row>
    <row r="5366" spans="12:16" x14ac:dyDescent="0.2">
      <c r="L5366" s="99">
        <f t="shared" si="427"/>
        <v>47155</v>
      </c>
      <c r="M5366" s="3">
        <f t="shared" si="425"/>
        <v>2</v>
      </c>
      <c r="N5366" s="3">
        <f t="shared" si="423"/>
        <v>2029</v>
      </c>
      <c r="O5366" s="3">
        <f t="shared" si="424"/>
        <v>3</v>
      </c>
      <c r="P5366" s="2" t="str">
        <f t="shared" si="426"/>
        <v>WD</v>
      </c>
    </row>
    <row r="5367" spans="12:16" x14ac:dyDescent="0.2">
      <c r="L5367" s="99">
        <f t="shared" si="427"/>
        <v>47156</v>
      </c>
      <c r="M5367" s="3">
        <f t="shared" si="425"/>
        <v>2</v>
      </c>
      <c r="N5367" s="3">
        <f t="shared" si="423"/>
        <v>2029</v>
      </c>
      <c r="O5367" s="3">
        <f t="shared" si="424"/>
        <v>4</v>
      </c>
      <c r="P5367" s="2" t="str">
        <f t="shared" si="426"/>
        <v>WD</v>
      </c>
    </row>
    <row r="5368" spans="12:16" x14ac:dyDescent="0.2">
      <c r="L5368" s="99">
        <f t="shared" si="427"/>
        <v>47157</v>
      </c>
      <c r="M5368" s="3">
        <f t="shared" si="425"/>
        <v>2</v>
      </c>
      <c r="N5368" s="3">
        <f t="shared" si="423"/>
        <v>2029</v>
      </c>
      <c r="O5368" s="3">
        <f t="shared" si="424"/>
        <v>5</v>
      </c>
      <c r="P5368" s="2" t="str">
        <f t="shared" si="426"/>
        <v>WD</v>
      </c>
    </row>
    <row r="5369" spans="12:16" x14ac:dyDescent="0.2">
      <c r="L5369" s="99">
        <f t="shared" si="427"/>
        <v>47158</v>
      </c>
      <c r="M5369" s="3">
        <f t="shared" si="425"/>
        <v>2</v>
      </c>
      <c r="N5369" s="3">
        <f t="shared" si="423"/>
        <v>2029</v>
      </c>
      <c r="O5369" s="3">
        <f t="shared" si="424"/>
        <v>6</v>
      </c>
      <c r="P5369" s="2" t="str">
        <f t="shared" si="426"/>
        <v>WD</v>
      </c>
    </row>
    <row r="5370" spans="12:16" x14ac:dyDescent="0.2">
      <c r="L5370" s="99">
        <f t="shared" si="427"/>
        <v>47159</v>
      </c>
      <c r="M5370" s="3">
        <f t="shared" si="425"/>
        <v>2</v>
      </c>
      <c r="N5370" s="3">
        <f t="shared" si="423"/>
        <v>2029</v>
      </c>
      <c r="O5370" s="3">
        <f t="shared" si="424"/>
        <v>7</v>
      </c>
      <c r="P5370" s="2" t="str">
        <f t="shared" si="426"/>
        <v>WE</v>
      </c>
    </row>
    <row r="5371" spans="12:16" x14ac:dyDescent="0.2">
      <c r="L5371" s="99">
        <f t="shared" si="427"/>
        <v>47160</v>
      </c>
      <c r="M5371" s="3">
        <f t="shared" si="425"/>
        <v>2</v>
      </c>
      <c r="N5371" s="3">
        <f t="shared" si="423"/>
        <v>2029</v>
      </c>
      <c r="O5371" s="3">
        <f t="shared" si="424"/>
        <v>1</v>
      </c>
      <c r="P5371" s="2" t="str">
        <f t="shared" si="426"/>
        <v>WE</v>
      </c>
    </row>
    <row r="5372" spans="12:16" x14ac:dyDescent="0.2">
      <c r="L5372" s="99">
        <f t="shared" si="427"/>
        <v>47161</v>
      </c>
      <c r="M5372" s="3">
        <f t="shared" si="425"/>
        <v>2</v>
      </c>
      <c r="N5372" s="3">
        <f t="shared" si="423"/>
        <v>2029</v>
      </c>
      <c r="O5372" s="3">
        <f t="shared" si="424"/>
        <v>2</v>
      </c>
      <c r="P5372" s="2" t="str">
        <f t="shared" si="426"/>
        <v>WD</v>
      </c>
    </row>
    <row r="5373" spans="12:16" x14ac:dyDescent="0.2">
      <c r="L5373" s="99">
        <f t="shared" si="427"/>
        <v>47162</v>
      </c>
      <c r="M5373" s="3">
        <f t="shared" si="425"/>
        <v>2</v>
      </c>
      <c r="N5373" s="3">
        <f t="shared" si="423"/>
        <v>2029</v>
      </c>
      <c r="O5373" s="3">
        <f t="shared" si="424"/>
        <v>3</v>
      </c>
      <c r="P5373" s="2" t="str">
        <f t="shared" si="426"/>
        <v>WD</v>
      </c>
    </row>
    <row r="5374" spans="12:16" x14ac:dyDescent="0.2">
      <c r="L5374" s="99">
        <f t="shared" si="427"/>
        <v>47163</v>
      </c>
      <c r="M5374" s="3">
        <f t="shared" si="425"/>
        <v>2</v>
      </c>
      <c r="N5374" s="3">
        <f t="shared" si="423"/>
        <v>2029</v>
      </c>
      <c r="O5374" s="3">
        <f t="shared" si="424"/>
        <v>4</v>
      </c>
      <c r="P5374" s="2" t="str">
        <f t="shared" si="426"/>
        <v>WD</v>
      </c>
    </row>
    <row r="5375" spans="12:16" x14ac:dyDescent="0.2">
      <c r="L5375" s="99">
        <f t="shared" si="427"/>
        <v>47164</v>
      </c>
      <c r="M5375" s="3">
        <f t="shared" si="425"/>
        <v>2</v>
      </c>
      <c r="N5375" s="3">
        <f t="shared" ref="N5375:N5438" si="428">YEAR(L5375)</f>
        <v>2029</v>
      </c>
      <c r="O5375" s="3">
        <f t="shared" ref="O5375:O5438" si="429">WEEKDAY(L5375)</f>
        <v>5</v>
      </c>
      <c r="P5375" s="2" t="str">
        <f t="shared" si="426"/>
        <v>WD</v>
      </c>
    </row>
    <row r="5376" spans="12:16" x14ac:dyDescent="0.2">
      <c r="L5376" s="99">
        <f t="shared" si="427"/>
        <v>47165</v>
      </c>
      <c r="M5376" s="3">
        <f t="shared" si="425"/>
        <v>2</v>
      </c>
      <c r="N5376" s="3">
        <f t="shared" si="428"/>
        <v>2029</v>
      </c>
      <c r="O5376" s="3">
        <f t="shared" si="429"/>
        <v>6</v>
      </c>
      <c r="P5376" s="2" t="str">
        <f t="shared" si="426"/>
        <v>WD</v>
      </c>
    </row>
    <row r="5377" spans="12:16" x14ac:dyDescent="0.2">
      <c r="L5377" s="99">
        <f t="shared" si="427"/>
        <v>47166</v>
      </c>
      <c r="M5377" s="3">
        <f t="shared" si="425"/>
        <v>2</v>
      </c>
      <c r="N5377" s="3">
        <f t="shared" si="428"/>
        <v>2029</v>
      </c>
      <c r="O5377" s="3">
        <f t="shared" si="429"/>
        <v>7</v>
      </c>
      <c r="P5377" s="2" t="str">
        <f t="shared" si="426"/>
        <v>WE</v>
      </c>
    </row>
    <row r="5378" spans="12:16" x14ac:dyDescent="0.2">
      <c r="L5378" s="99">
        <f t="shared" si="427"/>
        <v>47167</v>
      </c>
      <c r="M5378" s="3">
        <f t="shared" si="425"/>
        <v>2</v>
      </c>
      <c r="N5378" s="3">
        <f t="shared" si="428"/>
        <v>2029</v>
      </c>
      <c r="O5378" s="3">
        <f t="shared" si="429"/>
        <v>1</v>
      </c>
      <c r="P5378" s="2" t="str">
        <f t="shared" si="426"/>
        <v>WE</v>
      </c>
    </row>
    <row r="5379" spans="12:16" x14ac:dyDescent="0.2">
      <c r="L5379" s="99">
        <f t="shared" si="427"/>
        <v>47168</v>
      </c>
      <c r="M5379" s="3">
        <f t="shared" ref="M5379:M5442" si="430">MONTH(L5379)</f>
        <v>2</v>
      </c>
      <c r="N5379" s="3">
        <f t="shared" si="428"/>
        <v>2029</v>
      </c>
      <c r="O5379" s="3">
        <f t="shared" si="429"/>
        <v>2</v>
      </c>
      <c r="P5379" s="2" t="str">
        <f t="shared" ref="P5379:P5442" si="431">IF(O5379=1,"WE",IF(O5379=7,"WE","WD"))</f>
        <v>WD</v>
      </c>
    </row>
    <row r="5380" spans="12:16" x14ac:dyDescent="0.2">
      <c r="L5380" s="99">
        <f t="shared" si="427"/>
        <v>47169</v>
      </c>
      <c r="M5380" s="3">
        <f t="shared" si="430"/>
        <v>2</v>
      </c>
      <c r="N5380" s="3">
        <f t="shared" si="428"/>
        <v>2029</v>
      </c>
      <c r="O5380" s="3">
        <f t="shared" si="429"/>
        <v>3</v>
      </c>
      <c r="P5380" s="2" t="str">
        <f t="shared" si="431"/>
        <v>WD</v>
      </c>
    </row>
    <row r="5381" spans="12:16" x14ac:dyDescent="0.2">
      <c r="L5381" s="99">
        <f t="shared" si="427"/>
        <v>47170</v>
      </c>
      <c r="M5381" s="3">
        <f t="shared" si="430"/>
        <v>2</v>
      </c>
      <c r="N5381" s="3">
        <f t="shared" si="428"/>
        <v>2029</v>
      </c>
      <c r="O5381" s="3">
        <f t="shared" si="429"/>
        <v>4</v>
      </c>
      <c r="P5381" s="2" t="str">
        <f t="shared" si="431"/>
        <v>WD</v>
      </c>
    </row>
    <row r="5382" spans="12:16" x14ac:dyDescent="0.2">
      <c r="L5382" s="99">
        <f t="shared" si="427"/>
        <v>47171</v>
      </c>
      <c r="M5382" s="3">
        <f t="shared" si="430"/>
        <v>2</v>
      </c>
      <c r="N5382" s="3">
        <f t="shared" si="428"/>
        <v>2029</v>
      </c>
      <c r="O5382" s="3">
        <f t="shared" si="429"/>
        <v>5</v>
      </c>
      <c r="P5382" s="2" t="str">
        <f t="shared" si="431"/>
        <v>WD</v>
      </c>
    </row>
    <row r="5383" spans="12:16" x14ac:dyDescent="0.2">
      <c r="L5383" s="99">
        <f t="shared" si="427"/>
        <v>47172</v>
      </c>
      <c r="M5383" s="3">
        <f t="shared" si="430"/>
        <v>2</v>
      </c>
      <c r="N5383" s="3">
        <f t="shared" si="428"/>
        <v>2029</v>
      </c>
      <c r="O5383" s="3">
        <f t="shared" si="429"/>
        <v>6</v>
      </c>
      <c r="P5383" s="2" t="str">
        <f t="shared" si="431"/>
        <v>WD</v>
      </c>
    </row>
    <row r="5384" spans="12:16" x14ac:dyDescent="0.2">
      <c r="L5384" s="99">
        <f t="shared" si="427"/>
        <v>47173</v>
      </c>
      <c r="M5384" s="3">
        <f t="shared" si="430"/>
        <v>2</v>
      </c>
      <c r="N5384" s="3">
        <f t="shared" si="428"/>
        <v>2029</v>
      </c>
      <c r="O5384" s="3">
        <f t="shared" si="429"/>
        <v>7</v>
      </c>
      <c r="P5384" s="2" t="str">
        <f t="shared" si="431"/>
        <v>WE</v>
      </c>
    </row>
    <row r="5385" spans="12:16" x14ac:dyDescent="0.2">
      <c r="L5385" s="99">
        <f t="shared" si="427"/>
        <v>47174</v>
      </c>
      <c r="M5385" s="3">
        <f t="shared" si="430"/>
        <v>2</v>
      </c>
      <c r="N5385" s="3">
        <f t="shared" si="428"/>
        <v>2029</v>
      </c>
      <c r="O5385" s="3">
        <f t="shared" si="429"/>
        <v>1</v>
      </c>
      <c r="P5385" s="2" t="str">
        <f t="shared" si="431"/>
        <v>WE</v>
      </c>
    </row>
    <row r="5386" spans="12:16" x14ac:dyDescent="0.2">
      <c r="L5386" s="99">
        <f t="shared" si="427"/>
        <v>47175</v>
      </c>
      <c r="M5386" s="3">
        <f t="shared" si="430"/>
        <v>2</v>
      </c>
      <c r="N5386" s="3">
        <f t="shared" si="428"/>
        <v>2029</v>
      </c>
      <c r="O5386" s="3">
        <f t="shared" si="429"/>
        <v>2</v>
      </c>
      <c r="P5386" s="2" t="str">
        <f t="shared" si="431"/>
        <v>WD</v>
      </c>
    </row>
    <row r="5387" spans="12:16" x14ac:dyDescent="0.2">
      <c r="L5387" s="99">
        <f t="shared" si="427"/>
        <v>47176</v>
      </c>
      <c r="M5387" s="3">
        <f t="shared" si="430"/>
        <v>2</v>
      </c>
      <c r="N5387" s="3">
        <f t="shared" si="428"/>
        <v>2029</v>
      </c>
      <c r="O5387" s="3">
        <f t="shared" si="429"/>
        <v>3</v>
      </c>
      <c r="P5387" s="2" t="str">
        <f t="shared" si="431"/>
        <v>WD</v>
      </c>
    </row>
    <row r="5388" spans="12:16" x14ac:dyDescent="0.2">
      <c r="L5388" s="99">
        <f t="shared" si="427"/>
        <v>47177</v>
      </c>
      <c r="M5388" s="3">
        <f t="shared" si="430"/>
        <v>2</v>
      </c>
      <c r="N5388" s="3">
        <f t="shared" si="428"/>
        <v>2029</v>
      </c>
      <c r="O5388" s="3">
        <f t="shared" si="429"/>
        <v>4</v>
      </c>
      <c r="P5388" s="2" t="str">
        <f t="shared" si="431"/>
        <v>WD</v>
      </c>
    </row>
    <row r="5389" spans="12:16" x14ac:dyDescent="0.2">
      <c r="L5389" s="99">
        <f t="shared" si="427"/>
        <v>47178</v>
      </c>
      <c r="M5389" s="3">
        <f t="shared" si="430"/>
        <v>3</v>
      </c>
      <c r="N5389" s="3">
        <f t="shared" si="428"/>
        <v>2029</v>
      </c>
      <c r="O5389" s="3">
        <f t="shared" si="429"/>
        <v>5</v>
      </c>
      <c r="P5389" s="2" t="str">
        <f t="shared" si="431"/>
        <v>WD</v>
      </c>
    </row>
    <row r="5390" spans="12:16" x14ac:dyDescent="0.2">
      <c r="L5390" s="99">
        <f t="shared" si="427"/>
        <v>47179</v>
      </c>
      <c r="M5390" s="3">
        <f t="shared" si="430"/>
        <v>3</v>
      </c>
      <c r="N5390" s="3">
        <f t="shared" si="428"/>
        <v>2029</v>
      </c>
      <c r="O5390" s="3">
        <f t="shared" si="429"/>
        <v>6</v>
      </c>
      <c r="P5390" s="2" t="str">
        <f t="shared" si="431"/>
        <v>WD</v>
      </c>
    </row>
    <row r="5391" spans="12:16" x14ac:dyDescent="0.2">
      <c r="L5391" s="99">
        <f t="shared" si="427"/>
        <v>47180</v>
      </c>
      <c r="M5391" s="3">
        <f t="shared" si="430"/>
        <v>3</v>
      </c>
      <c r="N5391" s="3">
        <f t="shared" si="428"/>
        <v>2029</v>
      </c>
      <c r="O5391" s="3">
        <f t="shared" si="429"/>
        <v>7</v>
      </c>
      <c r="P5391" s="2" t="str">
        <f t="shared" si="431"/>
        <v>WE</v>
      </c>
    </row>
    <row r="5392" spans="12:16" x14ac:dyDescent="0.2">
      <c r="L5392" s="99">
        <f t="shared" si="427"/>
        <v>47181</v>
      </c>
      <c r="M5392" s="3">
        <f t="shared" si="430"/>
        <v>3</v>
      </c>
      <c r="N5392" s="3">
        <f t="shared" si="428"/>
        <v>2029</v>
      </c>
      <c r="O5392" s="3">
        <f t="shared" si="429"/>
        <v>1</v>
      </c>
      <c r="P5392" s="2" t="str">
        <f t="shared" si="431"/>
        <v>WE</v>
      </c>
    </row>
    <row r="5393" spans="12:16" x14ac:dyDescent="0.2">
      <c r="L5393" s="99">
        <f t="shared" si="427"/>
        <v>47182</v>
      </c>
      <c r="M5393" s="3">
        <f t="shared" si="430"/>
        <v>3</v>
      </c>
      <c r="N5393" s="3">
        <f t="shared" si="428"/>
        <v>2029</v>
      </c>
      <c r="O5393" s="3">
        <f t="shared" si="429"/>
        <v>2</v>
      </c>
      <c r="P5393" s="2" t="str">
        <f t="shared" si="431"/>
        <v>WD</v>
      </c>
    </row>
    <row r="5394" spans="12:16" x14ac:dyDescent="0.2">
      <c r="L5394" s="99">
        <f t="shared" si="427"/>
        <v>47183</v>
      </c>
      <c r="M5394" s="3">
        <f t="shared" si="430"/>
        <v>3</v>
      </c>
      <c r="N5394" s="3">
        <f t="shared" si="428"/>
        <v>2029</v>
      </c>
      <c r="O5394" s="3">
        <f t="shared" si="429"/>
        <v>3</v>
      </c>
      <c r="P5394" s="2" t="str">
        <f t="shared" si="431"/>
        <v>WD</v>
      </c>
    </row>
    <row r="5395" spans="12:16" x14ac:dyDescent="0.2">
      <c r="L5395" s="99">
        <f t="shared" si="427"/>
        <v>47184</v>
      </c>
      <c r="M5395" s="3">
        <f t="shared" si="430"/>
        <v>3</v>
      </c>
      <c r="N5395" s="3">
        <f t="shared" si="428"/>
        <v>2029</v>
      </c>
      <c r="O5395" s="3">
        <f t="shared" si="429"/>
        <v>4</v>
      </c>
      <c r="P5395" s="2" t="str">
        <f t="shared" si="431"/>
        <v>WD</v>
      </c>
    </row>
    <row r="5396" spans="12:16" x14ac:dyDescent="0.2">
      <c r="L5396" s="99">
        <f t="shared" si="427"/>
        <v>47185</v>
      </c>
      <c r="M5396" s="3">
        <f t="shared" si="430"/>
        <v>3</v>
      </c>
      <c r="N5396" s="3">
        <f t="shared" si="428"/>
        <v>2029</v>
      </c>
      <c r="O5396" s="3">
        <f t="shared" si="429"/>
        <v>5</v>
      </c>
      <c r="P5396" s="2" t="str">
        <f t="shared" si="431"/>
        <v>WD</v>
      </c>
    </row>
    <row r="5397" spans="12:16" x14ac:dyDescent="0.2">
      <c r="L5397" s="99">
        <f t="shared" si="427"/>
        <v>47186</v>
      </c>
      <c r="M5397" s="3">
        <f t="shared" si="430"/>
        <v>3</v>
      </c>
      <c r="N5397" s="3">
        <f t="shared" si="428"/>
        <v>2029</v>
      </c>
      <c r="O5397" s="3">
        <f t="shared" si="429"/>
        <v>6</v>
      </c>
      <c r="P5397" s="2" t="str">
        <f t="shared" si="431"/>
        <v>WD</v>
      </c>
    </row>
    <row r="5398" spans="12:16" x14ac:dyDescent="0.2">
      <c r="L5398" s="99">
        <f t="shared" si="427"/>
        <v>47187</v>
      </c>
      <c r="M5398" s="3">
        <f t="shared" si="430"/>
        <v>3</v>
      </c>
      <c r="N5398" s="3">
        <f t="shared" si="428"/>
        <v>2029</v>
      </c>
      <c r="O5398" s="3">
        <f t="shared" si="429"/>
        <v>7</v>
      </c>
      <c r="P5398" s="2" t="str">
        <f t="shared" si="431"/>
        <v>WE</v>
      </c>
    </row>
    <row r="5399" spans="12:16" x14ac:dyDescent="0.2">
      <c r="L5399" s="99">
        <f t="shared" si="427"/>
        <v>47188</v>
      </c>
      <c r="M5399" s="3">
        <f t="shared" si="430"/>
        <v>3</v>
      </c>
      <c r="N5399" s="3">
        <f t="shared" si="428"/>
        <v>2029</v>
      </c>
      <c r="O5399" s="3">
        <f t="shared" si="429"/>
        <v>1</v>
      </c>
      <c r="P5399" s="2" t="str">
        <f t="shared" si="431"/>
        <v>WE</v>
      </c>
    </row>
    <row r="5400" spans="12:16" x14ac:dyDescent="0.2">
      <c r="L5400" s="99">
        <f t="shared" si="427"/>
        <v>47189</v>
      </c>
      <c r="M5400" s="3">
        <f t="shared" si="430"/>
        <v>3</v>
      </c>
      <c r="N5400" s="3">
        <f t="shared" si="428"/>
        <v>2029</v>
      </c>
      <c r="O5400" s="3">
        <f t="shared" si="429"/>
        <v>2</v>
      </c>
      <c r="P5400" s="2" t="str">
        <f t="shared" si="431"/>
        <v>WD</v>
      </c>
    </row>
    <row r="5401" spans="12:16" x14ac:dyDescent="0.2">
      <c r="L5401" s="99">
        <f t="shared" si="427"/>
        <v>47190</v>
      </c>
      <c r="M5401" s="3">
        <f t="shared" si="430"/>
        <v>3</v>
      </c>
      <c r="N5401" s="3">
        <f t="shared" si="428"/>
        <v>2029</v>
      </c>
      <c r="O5401" s="3">
        <f t="shared" si="429"/>
        <v>3</v>
      </c>
      <c r="P5401" s="2" t="str">
        <f t="shared" si="431"/>
        <v>WD</v>
      </c>
    </row>
    <row r="5402" spans="12:16" x14ac:dyDescent="0.2">
      <c r="L5402" s="99">
        <f t="shared" si="427"/>
        <v>47191</v>
      </c>
      <c r="M5402" s="3">
        <f t="shared" si="430"/>
        <v>3</v>
      </c>
      <c r="N5402" s="3">
        <f t="shared" si="428"/>
        <v>2029</v>
      </c>
      <c r="O5402" s="3">
        <f t="shared" si="429"/>
        <v>4</v>
      </c>
      <c r="P5402" s="2" t="str">
        <f t="shared" si="431"/>
        <v>WD</v>
      </c>
    </row>
    <row r="5403" spans="12:16" x14ac:dyDescent="0.2">
      <c r="L5403" s="99">
        <f t="shared" si="427"/>
        <v>47192</v>
      </c>
      <c r="M5403" s="3">
        <f t="shared" si="430"/>
        <v>3</v>
      </c>
      <c r="N5403" s="3">
        <f t="shared" si="428"/>
        <v>2029</v>
      </c>
      <c r="O5403" s="3">
        <f t="shared" si="429"/>
        <v>5</v>
      </c>
      <c r="P5403" s="2" t="str">
        <f t="shared" si="431"/>
        <v>WD</v>
      </c>
    </row>
    <row r="5404" spans="12:16" x14ac:dyDescent="0.2">
      <c r="L5404" s="99">
        <f t="shared" si="427"/>
        <v>47193</v>
      </c>
      <c r="M5404" s="3">
        <f t="shared" si="430"/>
        <v>3</v>
      </c>
      <c r="N5404" s="3">
        <f t="shared" si="428"/>
        <v>2029</v>
      </c>
      <c r="O5404" s="3">
        <f t="shared" si="429"/>
        <v>6</v>
      </c>
      <c r="P5404" s="2" t="str">
        <f t="shared" si="431"/>
        <v>WD</v>
      </c>
    </row>
    <row r="5405" spans="12:16" x14ac:dyDescent="0.2">
      <c r="L5405" s="99">
        <f t="shared" si="427"/>
        <v>47194</v>
      </c>
      <c r="M5405" s="3">
        <f t="shared" si="430"/>
        <v>3</v>
      </c>
      <c r="N5405" s="3">
        <f t="shared" si="428"/>
        <v>2029</v>
      </c>
      <c r="O5405" s="3">
        <f t="shared" si="429"/>
        <v>7</v>
      </c>
      <c r="P5405" s="2" t="str">
        <f t="shared" si="431"/>
        <v>WE</v>
      </c>
    </row>
    <row r="5406" spans="12:16" x14ac:dyDescent="0.2">
      <c r="L5406" s="99">
        <f t="shared" si="427"/>
        <v>47195</v>
      </c>
      <c r="M5406" s="3">
        <f t="shared" si="430"/>
        <v>3</v>
      </c>
      <c r="N5406" s="3">
        <f t="shared" si="428"/>
        <v>2029</v>
      </c>
      <c r="O5406" s="3">
        <f t="shared" si="429"/>
        <v>1</v>
      </c>
      <c r="P5406" s="2" t="str">
        <f t="shared" si="431"/>
        <v>WE</v>
      </c>
    </row>
    <row r="5407" spans="12:16" x14ac:dyDescent="0.2">
      <c r="L5407" s="99">
        <f t="shared" si="427"/>
        <v>47196</v>
      </c>
      <c r="M5407" s="3">
        <f t="shared" si="430"/>
        <v>3</v>
      </c>
      <c r="N5407" s="3">
        <f t="shared" si="428"/>
        <v>2029</v>
      </c>
      <c r="O5407" s="3">
        <f t="shared" si="429"/>
        <v>2</v>
      </c>
      <c r="P5407" s="2" t="str">
        <f t="shared" si="431"/>
        <v>WD</v>
      </c>
    </row>
    <row r="5408" spans="12:16" x14ac:dyDescent="0.2">
      <c r="L5408" s="99">
        <f t="shared" si="427"/>
        <v>47197</v>
      </c>
      <c r="M5408" s="3">
        <f t="shared" si="430"/>
        <v>3</v>
      </c>
      <c r="N5408" s="3">
        <f t="shared" si="428"/>
        <v>2029</v>
      </c>
      <c r="O5408" s="3">
        <f t="shared" si="429"/>
        <v>3</v>
      </c>
      <c r="P5408" s="2" t="str">
        <f t="shared" si="431"/>
        <v>WD</v>
      </c>
    </row>
    <row r="5409" spans="12:16" x14ac:dyDescent="0.2">
      <c r="L5409" s="99">
        <f t="shared" si="427"/>
        <v>47198</v>
      </c>
      <c r="M5409" s="3">
        <f t="shared" si="430"/>
        <v>3</v>
      </c>
      <c r="N5409" s="3">
        <f t="shared" si="428"/>
        <v>2029</v>
      </c>
      <c r="O5409" s="3">
        <f t="shared" si="429"/>
        <v>4</v>
      </c>
      <c r="P5409" s="2" t="str">
        <f t="shared" si="431"/>
        <v>WD</v>
      </c>
    </row>
    <row r="5410" spans="12:16" x14ac:dyDescent="0.2">
      <c r="L5410" s="99">
        <f t="shared" si="427"/>
        <v>47199</v>
      </c>
      <c r="M5410" s="3">
        <f t="shared" si="430"/>
        <v>3</v>
      </c>
      <c r="N5410" s="3">
        <f t="shared" si="428"/>
        <v>2029</v>
      </c>
      <c r="O5410" s="3">
        <f t="shared" si="429"/>
        <v>5</v>
      </c>
      <c r="P5410" s="2" t="str">
        <f t="shared" si="431"/>
        <v>WD</v>
      </c>
    </row>
    <row r="5411" spans="12:16" x14ac:dyDescent="0.2">
      <c r="L5411" s="99">
        <f t="shared" si="427"/>
        <v>47200</v>
      </c>
      <c r="M5411" s="3">
        <f t="shared" si="430"/>
        <v>3</v>
      </c>
      <c r="N5411" s="3">
        <f t="shared" si="428"/>
        <v>2029</v>
      </c>
      <c r="O5411" s="3">
        <f t="shared" si="429"/>
        <v>6</v>
      </c>
      <c r="P5411" s="2" t="str">
        <f t="shared" si="431"/>
        <v>WD</v>
      </c>
    </row>
    <row r="5412" spans="12:16" x14ac:dyDescent="0.2">
      <c r="L5412" s="99">
        <f t="shared" si="427"/>
        <v>47201</v>
      </c>
      <c r="M5412" s="3">
        <f t="shared" si="430"/>
        <v>3</v>
      </c>
      <c r="N5412" s="3">
        <f t="shared" si="428"/>
        <v>2029</v>
      </c>
      <c r="O5412" s="3">
        <f t="shared" si="429"/>
        <v>7</v>
      </c>
      <c r="P5412" s="2" t="str">
        <f t="shared" si="431"/>
        <v>WE</v>
      </c>
    </row>
    <row r="5413" spans="12:16" x14ac:dyDescent="0.2">
      <c r="L5413" s="99">
        <f t="shared" si="427"/>
        <v>47202</v>
      </c>
      <c r="M5413" s="3">
        <f t="shared" si="430"/>
        <v>3</v>
      </c>
      <c r="N5413" s="3">
        <f t="shared" si="428"/>
        <v>2029</v>
      </c>
      <c r="O5413" s="3">
        <f t="shared" si="429"/>
        <v>1</v>
      </c>
      <c r="P5413" s="2" t="str">
        <f t="shared" si="431"/>
        <v>WE</v>
      </c>
    </row>
    <row r="5414" spans="12:16" x14ac:dyDescent="0.2">
      <c r="L5414" s="99">
        <f t="shared" si="427"/>
        <v>47203</v>
      </c>
      <c r="M5414" s="3">
        <f t="shared" si="430"/>
        <v>3</v>
      </c>
      <c r="N5414" s="3">
        <f t="shared" si="428"/>
        <v>2029</v>
      </c>
      <c r="O5414" s="3">
        <f t="shared" si="429"/>
        <v>2</v>
      </c>
      <c r="P5414" s="2" t="str">
        <f t="shared" si="431"/>
        <v>WD</v>
      </c>
    </row>
    <row r="5415" spans="12:16" x14ac:dyDescent="0.2">
      <c r="L5415" s="99">
        <f t="shared" si="427"/>
        <v>47204</v>
      </c>
      <c r="M5415" s="3">
        <f t="shared" si="430"/>
        <v>3</v>
      </c>
      <c r="N5415" s="3">
        <f t="shared" si="428"/>
        <v>2029</v>
      </c>
      <c r="O5415" s="3">
        <f t="shared" si="429"/>
        <v>3</v>
      </c>
      <c r="P5415" s="2" t="str">
        <f t="shared" si="431"/>
        <v>WD</v>
      </c>
    </row>
    <row r="5416" spans="12:16" x14ac:dyDescent="0.2">
      <c r="L5416" s="99">
        <f t="shared" si="427"/>
        <v>47205</v>
      </c>
      <c r="M5416" s="3">
        <f t="shared" si="430"/>
        <v>3</v>
      </c>
      <c r="N5416" s="3">
        <f t="shared" si="428"/>
        <v>2029</v>
      </c>
      <c r="O5416" s="3">
        <f t="shared" si="429"/>
        <v>4</v>
      </c>
      <c r="P5416" s="2" t="str">
        <f t="shared" si="431"/>
        <v>WD</v>
      </c>
    </row>
    <row r="5417" spans="12:16" x14ac:dyDescent="0.2">
      <c r="L5417" s="99">
        <f t="shared" si="427"/>
        <v>47206</v>
      </c>
      <c r="M5417" s="3">
        <f t="shared" si="430"/>
        <v>3</v>
      </c>
      <c r="N5417" s="3">
        <f t="shared" si="428"/>
        <v>2029</v>
      </c>
      <c r="O5417" s="3">
        <f t="shared" si="429"/>
        <v>5</v>
      </c>
      <c r="P5417" s="2" t="str">
        <f t="shared" si="431"/>
        <v>WD</v>
      </c>
    </row>
    <row r="5418" spans="12:16" x14ac:dyDescent="0.2">
      <c r="L5418" s="99">
        <f t="shared" si="427"/>
        <v>47207</v>
      </c>
      <c r="M5418" s="3">
        <f t="shared" si="430"/>
        <v>3</v>
      </c>
      <c r="N5418" s="3">
        <f t="shared" si="428"/>
        <v>2029</v>
      </c>
      <c r="O5418" s="3">
        <f t="shared" si="429"/>
        <v>6</v>
      </c>
      <c r="P5418" s="2" t="str">
        <f t="shared" si="431"/>
        <v>WD</v>
      </c>
    </row>
    <row r="5419" spans="12:16" x14ac:dyDescent="0.2">
      <c r="L5419" s="99">
        <f t="shared" si="427"/>
        <v>47208</v>
      </c>
      <c r="M5419" s="3">
        <f t="shared" si="430"/>
        <v>3</v>
      </c>
      <c r="N5419" s="3">
        <f t="shared" si="428"/>
        <v>2029</v>
      </c>
      <c r="O5419" s="3">
        <f t="shared" si="429"/>
        <v>7</v>
      </c>
      <c r="P5419" s="2" t="str">
        <f t="shared" si="431"/>
        <v>WE</v>
      </c>
    </row>
    <row r="5420" spans="12:16" x14ac:dyDescent="0.2">
      <c r="L5420" s="99">
        <f t="shared" si="427"/>
        <v>47209</v>
      </c>
      <c r="M5420" s="3">
        <f t="shared" si="430"/>
        <v>4</v>
      </c>
      <c r="N5420" s="3">
        <f t="shared" si="428"/>
        <v>2029</v>
      </c>
      <c r="O5420" s="3">
        <f t="shared" si="429"/>
        <v>1</v>
      </c>
      <c r="P5420" s="2" t="str">
        <f t="shared" si="431"/>
        <v>WE</v>
      </c>
    </row>
    <row r="5421" spans="12:16" x14ac:dyDescent="0.2">
      <c r="L5421" s="99">
        <f t="shared" si="427"/>
        <v>47210</v>
      </c>
      <c r="M5421" s="3">
        <f t="shared" si="430"/>
        <v>4</v>
      </c>
      <c r="N5421" s="3">
        <f t="shared" si="428"/>
        <v>2029</v>
      </c>
      <c r="O5421" s="3">
        <f t="shared" si="429"/>
        <v>2</v>
      </c>
      <c r="P5421" s="2" t="str">
        <f t="shared" si="431"/>
        <v>WD</v>
      </c>
    </row>
    <row r="5422" spans="12:16" x14ac:dyDescent="0.2">
      <c r="L5422" s="99">
        <f t="shared" si="427"/>
        <v>47211</v>
      </c>
      <c r="M5422" s="3">
        <f t="shared" si="430"/>
        <v>4</v>
      </c>
      <c r="N5422" s="3">
        <f t="shared" si="428"/>
        <v>2029</v>
      </c>
      <c r="O5422" s="3">
        <f t="shared" si="429"/>
        <v>3</v>
      </c>
      <c r="P5422" s="2" t="str">
        <f t="shared" si="431"/>
        <v>WD</v>
      </c>
    </row>
    <row r="5423" spans="12:16" x14ac:dyDescent="0.2">
      <c r="L5423" s="99">
        <f t="shared" si="427"/>
        <v>47212</v>
      </c>
      <c r="M5423" s="3">
        <f t="shared" si="430"/>
        <v>4</v>
      </c>
      <c r="N5423" s="3">
        <f t="shared" si="428"/>
        <v>2029</v>
      </c>
      <c r="O5423" s="3">
        <f t="shared" si="429"/>
        <v>4</v>
      </c>
      <c r="P5423" s="2" t="str">
        <f t="shared" si="431"/>
        <v>WD</v>
      </c>
    </row>
    <row r="5424" spans="12:16" x14ac:dyDescent="0.2">
      <c r="L5424" s="99">
        <f t="shared" si="427"/>
        <v>47213</v>
      </c>
      <c r="M5424" s="3">
        <f t="shared" si="430"/>
        <v>4</v>
      </c>
      <c r="N5424" s="3">
        <f t="shared" si="428"/>
        <v>2029</v>
      </c>
      <c r="O5424" s="3">
        <f t="shared" si="429"/>
        <v>5</v>
      </c>
      <c r="P5424" s="2" t="str">
        <f t="shared" si="431"/>
        <v>WD</v>
      </c>
    </row>
    <row r="5425" spans="12:16" x14ac:dyDescent="0.2">
      <c r="L5425" s="99">
        <f t="shared" si="427"/>
        <v>47214</v>
      </c>
      <c r="M5425" s="3">
        <f t="shared" si="430"/>
        <v>4</v>
      </c>
      <c r="N5425" s="3">
        <f t="shared" si="428"/>
        <v>2029</v>
      </c>
      <c r="O5425" s="3">
        <f t="shared" si="429"/>
        <v>6</v>
      </c>
      <c r="P5425" s="2" t="str">
        <f t="shared" si="431"/>
        <v>WD</v>
      </c>
    </row>
    <row r="5426" spans="12:16" x14ac:dyDescent="0.2">
      <c r="L5426" s="99">
        <f t="shared" si="427"/>
        <v>47215</v>
      </c>
      <c r="M5426" s="3">
        <f t="shared" si="430"/>
        <v>4</v>
      </c>
      <c r="N5426" s="3">
        <f t="shared" si="428"/>
        <v>2029</v>
      </c>
      <c r="O5426" s="3">
        <f t="shared" si="429"/>
        <v>7</v>
      </c>
      <c r="P5426" s="2" t="str">
        <f t="shared" si="431"/>
        <v>WE</v>
      </c>
    </row>
    <row r="5427" spans="12:16" x14ac:dyDescent="0.2">
      <c r="L5427" s="99">
        <f t="shared" si="427"/>
        <v>47216</v>
      </c>
      <c r="M5427" s="3">
        <f t="shared" si="430"/>
        <v>4</v>
      </c>
      <c r="N5427" s="3">
        <f t="shared" si="428"/>
        <v>2029</v>
      </c>
      <c r="O5427" s="3">
        <f t="shared" si="429"/>
        <v>1</v>
      </c>
      <c r="P5427" s="2" t="str">
        <f t="shared" si="431"/>
        <v>WE</v>
      </c>
    </row>
    <row r="5428" spans="12:16" x14ac:dyDescent="0.2">
      <c r="L5428" s="99">
        <f t="shared" ref="L5428:L5491" si="432">+L5427+1</f>
        <v>47217</v>
      </c>
      <c r="M5428" s="3">
        <f t="shared" si="430"/>
        <v>4</v>
      </c>
      <c r="N5428" s="3">
        <f t="shared" si="428"/>
        <v>2029</v>
      </c>
      <c r="O5428" s="3">
        <f t="shared" si="429"/>
        <v>2</v>
      </c>
      <c r="P5428" s="2" t="str">
        <f t="shared" si="431"/>
        <v>WD</v>
      </c>
    </row>
    <row r="5429" spans="12:16" x14ac:dyDescent="0.2">
      <c r="L5429" s="99">
        <f t="shared" si="432"/>
        <v>47218</v>
      </c>
      <c r="M5429" s="3">
        <f t="shared" si="430"/>
        <v>4</v>
      </c>
      <c r="N5429" s="3">
        <f t="shared" si="428"/>
        <v>2029</v>
      </c>
      <c r="O5429" s="3">
        <f t="shared" si="429"/>
        <v>3</v>
      </c>
      <c r="P5429" s="2" t="str">
        <f t="shared" si="431"/>
        <v>WD</v>
      </c>
    </row>
    <row r="5430" spans="12:16" x14ac:dyDescent="0.2">
      <c r="L5430" s="99">
        <f t="shared" si="432"/>
        <v>47219</v>
      </c>
      <c r="M5430" s="3">
        <f t="shared" si="430"/>
        <v>4</v>
      </c>
      <c r="N5430" s="3">
        <f t="shared" si="428"/>
        <v>2029</v>
      </c>
      <c r="O5430" s="3">
        <f t="shared" si="429"/>
        <v>4</v>
      </c>
      <c r="P5430" s="2" t="str">
        <f t="shared" si="431"/>
        <v>WD</v>
      </c>
    </row>
    <row r="5431" spans="12:16" x14ac:dyDescent="0.2">
      <c r="L5431" s="99">
        <f t="shared" si="432"/>
        <v>47220</v>
      </c>
      <c r="M5431" s="3">
        <f t="shared" si="430"/>
        <v>4</v>
      </c>
      <c r="N5431" s="3">
        <f t="shared" si="428"/>
        <v>2029</v>
      </c>
      <c r="O5431" s="3">
        <f t="shared" si="429"/>
        <v>5</v>
      </c>
      <c r="P5431" s="2" t="str">
        <f t="shared" si="431"/>
        <v>WD</v>
      </c>
    </row>
    <row r="5432" spans="12:16" x14ac:dyDescent="0.2">
      <c r="L5432" s="99">
        <f t="shared" si="432"/>
        <v>47221</v>
      </c>
      <c r="M5432" s="3">
        <f t="shared" si="430"/>
        <v>4</v>
      </c>
      <c r="N5432" s="3">
        <f t="shared" si="428"/>
        <v>2029</v>
      </c>
      <c r="O5432" s="3">
        <f t="shared" si="429"/>
        <v>6</v>
      </c>
      <c r="P5432" s="2" t="str">
        <f t="shared" si="431"/>
        <v>WD</v>
      </c>
    </row>
    <row r="5433" spans="12:16" x14ac:dyDescent="0.2">
      <c r="L5433" s="99">
        <f t="shared" si="432"/>
        <v>47222</v>
      </c>
      <c r="M5433" s="3">
        <f t="shared" si="430"/>
        <v>4</v>
      </c>
      <c r="N5433" s="3">
        <f t="shared" si="428"/>
        <v>2029</v>
      </c>
      <c r="O5433" s="3">
        <f t="shared" si="429"/>
        <v>7</v>
      </c>
      <c r="P5433" s="2" t="str">
        <f t="shared" si="431"/>
        <v>WE</v>
      </c>
    </row>
    <row r="5434" spans="12:16" x14ac:dyDescent="0.2">
      <c r="L5434" s="99">
        <f t="shared" si="432"/>
        <v>47223</v>
      </c>
      <c r="M5434" s="3">
        <f t="shared" si="430"/>
        <v>4</v>
      </c>
      <c r="N5434" s="3">
        <f t="shared" si="428"/>
        <v>2029</v>
      </c>
      <c r="O5434" s="3">
        <f t="shared" si="429"/>
        <v>1</v>
      </c>
      <c r="P5434" s="2" t="str">
        <f t="shared" si="431"/>
        <v>WE</v>
      </c>
    </row>
    <row r="5435" spans="12:16" x14ac:dyDescent="0.2">
      <c r="L5435" s="99">
        <f t="shared" si="432"/>
        <v>47224</v>
      </c>
      <c r="M5435" s="3">
        <f t="shared" si="430"/>
        <v>4</v>
      </c>
      <c r="N5435" s="3">
        <f t="shared" si="428"/>
        <v>2029</v>
      </c>
      <c r="O5435" s="3">
        <f t="shared" si="429"/>
        <v>2</v>
      </c>
      <c r="P5435" s="2" t="str">
        <f t="shared" si="431"/>
        <v>WD</v>
      </c>
    </row>
    <row r="5436" spans="12:16" x14ac:dyDescent="0.2">
      <c r="L5436" s="99">
        <f t="shared" si="432"/>
        <v>47225</v>
      </c>
      <c r="M5436" s="3">
        <f t="shared" si="430"/>
        <v>4</v>
      </c>
      <c r="N5436" s="3">
        <f t="shared" si="428"/>
        <v>2029</v>
      </c>
      <c r="O5436" s="3">
        <f t="shared" si="429"/>
        <v>3</v>
      </c>
      <c r="P5436" s="2" t="str">
        <f t="shared" si="431"/>
        <v>WD</v>
      </c>
    </row>
    <row r="5437" spans="12:16" x14ac:dyDescent="0.2">
      <c r="L5437" s="99">
        <f t="shared" si="432"/>
        <v>47226</v>
      </c>
      <c r="M5437" s="3">
        <f t="shared" si="430"/>
        <v>4</v>
      </c>
      <c r="N5437" s="3">
        <f t="shared" si="428"/>
        <v>2029</v>
      </c>
      <c r="O5437" s="3">
        <f t="shared" si="429"/>
        <v>4</v>
      </c>
      <c r="P5437" s="2" t="str">
        <f t="shared" si="431"/>
        <v>WD</v>
      </c>
    </row>
    <row r="5438" spans="12:16" x14ac:dyDescent="0.2">
      <c r="L5438" s="99">
        <f t="shared" si="432"/>
        <v>47227</v>
      </c>
      <c r="M5438" s="3">
        <f t="shared" si="430"/>
        <v>4</v>
      </c>
      <c r="N5438" s="3">
        <f t="shared" si="428"/>
        <v>2029</v>
      </c>
      <c r="O5438" s="3">
        <f t="shared" si="429"/>
        <v>5</v>
      </c>
      <c r="P5438" s="2" t="str">
        <f t="shared" si="431"/>
        <v>WD</v>
      </c>
    </row>
    <row r="5439" spans="12:16" x14ac:dyDescent="0.2">
      <c r="L5439" s="99">
        <f t="shared" si="432"/>
        <v>47228</v>
      </c>
      <c r="M5439" s="3">
        <f t="shared" si="430"/>
        <v>4</v>
      </c>
      <c r="N5439" s="3">
        <f t="shared" ref="N5439:N5502" si="433">YEAR(L5439)</f>
        <v>2029</v>
      </c>
      <c r="O5439" s="3">
        <f t="shared" ref="O5439:O5502" si="434">WEEKDAY(L5439)</f>
        <v>6</v>
      </c>
      <c r="P5439" s="2" t="str">
        <f t="shared" si="431"/>
        <v>WD</v>
      </c>
    </row>
    <row r="5440" spans="12:16" x14ac:dyDescent="0.2">
      <c r="L5440" s="99">
        <f t="shared" si="432"/>
        <v>47229</v>
      </c>
      <c r="M5440" s="3">
        <f t="shared" si="430"/>
        <v>4</v>
      </c>
      <c r="N5440" s="3">
        <f t="shared" si="433"/>
        <v>2029</v>
      </c>
      <c r="O5440" s="3">
        <f t="shared" si="434"/>
        <v>7</v>
      </c>
      <c r="P5440" s="2" t="str">
        <f t="shared" si="431"/>
        <v>WE</v>
      </c>
    </row>
    <row r="5441" spans="12:16" x14ac:dyDescent="0.2">
      <c r="L5441" s="99">
        <f t="shared" si="432"/>
        <v>47230</v>
      </c>
      <c r="M5441" s="3">
        <f t="shared" si="430"/>
        <v>4</v>
      </c>
      <c r="N5441" s="3">
        <f t="shared" si="433"/>
        <v>2029</v>
      </c>
      <c r="O5441" s="3">
        <f t="shared" si="434"/>
        <v>1</v>
      </c>
      <c r="P5441" s="2" t="str">
        <f t="shared" si="431"/>
        <v>WE</v>
      </c>
    </row>
    <row r="5442" spans="12:16" x14ac:dyDescent="0.2">
      <c r="L5442" s="99">
        <f t="shared" si="432"/>
        <v>47231</v>
      </c>
      <c r="M5442" s="3">
        <f t="shared" si="430"/>
        <v>4</v>
      </c>
      <c r="N5442" s="3">
        <f t="shared" si="433"/>
        <v>2029</v>
      </c>
      <c r="O5442" s="3">
        <f t="shared" si="434"/>
        <v>2</v>
      </c>
      <c r="P5442" s="2" t="str">
        <f t="shared" si="431"/>
        <v>WD</v>
      </c>
    </row>
    <row r="5443" spans="12:16" x14ac:dyDescent="0.2">
      <c r="L5443" s="99">
        <f t="shared" si="432"/>
        <v>47232</v>
      </c>
      <c r="M5443" s="3">
        <f t="shared" ref="M5443:M5506" si="435">MONTH(L5443)</f>
        <v>4</v>
      </c>
      <c r="N5443" s="3">
        <f t="shared" si="433"/>
        <v>2029</v>
      </c>
      <c r="O5443" s="3">
        <f t="shared" si="434"/>
        <v>3</v>
      </c>
      <c r="P5443" s="2" t="str">
        <f t="shared" ref="P5443:P5506" si="436">IF(O5443=1,"WE",IF(O5443=7,"WE","WD"))</f>
        <v>WD</v>
      </c>
    </row>
    <row r="5444" spans="12:16" x14ac:dyDescent="0.2">
      <c r="L5444" s="99">
        <f t="shared" si="432"/>
        <v>47233</v>
      </c>
      <c r="M5444" s="3">
        <f t="shared" si="435"/>
        <v>4</v>
      </c>
      <c r="N5444" s="3">
        <f t="shared" si="433"/>
        <v>2029</v>
      </c>
      <c r="O5444" s="3">
        <f t="shared" si="434"/>
        <v>4</v>
      </c>
      <c r="P5444" s="2" t="str">
        <f t="shared" si="436"/>
        <v>WD</v>
      </c>
    </row>
    <row r="5445" spans="12:16" x14ac:dyDescent="0.2">
      <c r="L5445" s="99">
        <f t="shared" si="432"/>
        <v>47234</v>
      </c>
      <c r="M5445" s="3">
        <f t="shared" si="435"/>
        <v>4</v>
      </c>
      <c r="N5445" s="3">
        <f t="shared" si="433"/>
        <v>2029</v>
      </c>
      <c r="O5445" s="3">
        <f t="shared" si="434"/>
        <v>5</v>
      </c>
      <c r="P5445" s="2" t="str">
        <f t="shared" si="436"/>
        <v>WD</v>
      </c>
    </row>
    <row r="5446" spans="12:16" x14ac:dyDescent="0.2">
      <c r="L5446" s="99">
        <f t="shared" si="432"/>
        <v>47235</v>
      </c>
      <c r="M5446" s="3">
        <f t="shared" si="435"/>
        <v>4</v>
      </c>
      <c r="N5446" s="3">
        <f t="shared" si="433"/>
        <v>2029</v>
      </c>
      <c r="O5446" s="3">
        <f t="shared" si="434"/>
        <v>6</v>
      </c>
      <c r="P5446" s="2" t="str">
        <f t="shared" si="436"/>
        <v>WD</v>
      </c>
    </row>
    <row r="5447" spans="12:16" x14ac:dyDescent="0.2">
      <c r="L5447" s="99">
        <f t="shared" si="432"/>
        <v>47236</v>
      </c>
      <c r="M5447" s="3">
        <f t="shared" si="435"/>
        <v>4</v>
      </c>
      <c r="N5447" s="3">
        <f t="shared" si="433"/>
        <v>2029</v>
      </c>
      <c r="O5447" s="3">
        <f t="shared" si="434"/>
        <v>7</v>
      </c>
      <c r="P5447" s="2" t="str">
        <f t="shared" si="436"/>
        <v>WE</v>
      </c>
    </row>
    <row r="5448" spans="12:16" x14ac:dyDescent="0.2">
      <c r="L5448" s="99">
        <f t="shared" si="432"/>
        <v>47237</v>
      </c>
      <c r="M5448" s="3">
        <f t="shared" si="435"/>
        <v>4</v>
      </c>
      <c r="N5448" s="3">
        <f t="shared" si="433"/>
        <v>2029</v>
      </c>
      <c r="O5448" s="3">
        <f t="shared" si="434"/>
        <v>1</v>
      </c>
      <c r="P5448" s="2" t="str">
        <f t="shared" si="436"/>
        <v>WE</v>
      </c>
    </row>
    <row r="5449" spans="12:16" x14ac:dyDescent="0.2">
      <c r="L5449" s="99">
        <f t="shared" si="432"/>
        <v>47238</v>
      </c>
      <c r="M5449" s="3">
        <f t="shared" si="435"/>
        <v>4</v>
      </c>
      <c r="N5449" s="3">
        <f t="shared" si="433"/>
        <v>2029</v>
      </c>
      <c r="O5449" s="3">
        <f t="shared" si="434"/>
        <v>2</v>
      </c>
      <c r="P5449" s="2" t="str">
        <f t="shared" si="436"/>
        <v>WD</v>
      </c>
    </row>
    <row r="5450" spans="12:16" x14ac:dyDescent="0.2">
      <c r="L5450" s="99">
        <f t="shared" si="432"/>
        <v>47239</v>
      </c>
      <c r="M5450" s="3">
        <f t="shared" si="435"/>
        <v>5</v>
      </c>
      <c r="N5450" s="3">
        <f t="shared" si="433"/>
        <v>2029</v>
      </c>
      <c r="O5450" s="3">
        <f t="shared" si="434"/>
        <v>3</v>
      </c>
      <c r="P5450" s="2" t="str">
        <f t="shared" si="436"/>
        <v>WD</v>
      </c>
    </row>
    <row r="5451" spans="12:16" x14ac:dyDescent="0.2">
      <c r="L5451" s="99">
        <f t="shared" si="432"/>
        <v>47240</v>
      </c>
      <c r="M5451" s="3">
        <f t="shared" si="435"/>
        <v>5</v>
      </c>
      <c r="N5451" s="3">
        <f t="shared" si="433"/>
        <v>2029</v>
      </c>
      <c r="O5451" s="3">
        <f t="shared" si="434"/>
        <v>4</v>
      </c>
      <c r="P5451" s="2" t="str">
        <f t="shared" si="436"/>
        <v>WD</v>
      </c>
    </row>
    <row r="5452" spans="12:16" x14ac:dyDescent="0.2">
      <c r="L5452" s="99">
        <f t="shared" si="432"/>
        <v>47241</v>
      </c>
      <c r="M5452" s="3">
        <f t="shared" si="435"/>
        <v>5</v>
      </c>
      <c r="N5452" s="3">
        <f t="shared" si="433"/>
        <v>2029</v>
      </c>
      <c r="O5452" s="3">
        <f t="shared" si="434"/>
        <v>5</v>
      </c>
      <c r="P5452" s="2" t="str">
        <f t="shared" si="436"/>
        <v>WD</v>
      </c>
    </row>
    <row r="5453" spans="12:16" x14ac:dyDescent="0.2">
      <c r="L5453" s="99">
        <f t="shared" si="432"/>
        <v>47242</v>
      </c>
      <c r="M5453" s="3">
        <f t="shared" si="435"/>
        <v>5</v>
      </c>
      <c r="N5453" s="3">
        <f t="shared" si="433"/>
        <v>2029</v>
      </c>
      <c r="O5453" s="3">
        <f t="shared" si="434"/>
        <v>6</v>
      </c>
      <c r="P5453" s="2" t="str">
        <f t="shared" si="436"/>
        <v>WD</v>
      </c>
    </row>
    <row r="5454" spans="12:16" x14ac:dyDescent="0.2">
      <c r="L5454" s="99">
        <f t="shared" si="432"/>
        <v>47243</v>
      </c>
      <c r="M5454" s="3">
        <f t="shared" si="435"/>
        <v>5</v>
      </c>
      <c r="N5454" s="3">
        <f t="shared" si="433"/>
        <v>2029</v>
      </c>
      <c r="O5454" s="3">
        <f t="shared" si="434"/>
        <v>7</v>
      </c>
      <c r="P5454" s="2" t="str">
        <f t="shared" si="436"/>
        <v>WE</v>
      </c>
    </row>
    <row r="5455" spans="12:16" x14ac:dyDescent="0.2">
      <c r="L5455" s="99">
        <f t="shared" si="432"/>
        <v>47244</v>
      </c>
      <c r="M5455" s="3">
        <f t="shared" si="435"/>
        <v>5</v>
      </c>
      <c r="N5455" s="3">
        <f t="shared" si="433"/>
        <v>2029</v>
      </c>
      <c r="O5455" s="3">
        <f t="shared" si="434"/>
        <v>1</v>
      </c>
      <c r="P5455" s="2" t="str">
        <f t="shared" si="436"/>
        <v>WE</v>
      </c>
    </row>
    <row r="5456" spans="12:16" x14ac:dyDescent="0.2">
      <c r="L5456" s="99">
        <f t="shared" si="432"/>
        <v>47245</v>
      </c>
      <c r="M5456" s="3">
        <f t="shared" si="435"/>
        <v>5</v>
      </c>
      <c r="N5456" s="3">
        <f t="shared" si="433"/>
        <v>2029</v>
      </c>
      <c r="O5456" s="3">
        <f t="shared" si="434"/>
        <v>2</v>
      </c>
      <c r="P5456" s="2" t="str">
        <f t="shared" si="436"/>
        <v>WD</v>
      </c>
    </row>
    <row r="5457" spans="12:16" x14ac:dyDescent="0.2">
      <c r="L5457" s="99">
        <f t="shared" si="432"/>
        <v>47246</v>
      </c>
      <c r="M5457" s="3">
        <f t="shared" si="435"/>
        <v>5</v>
      </c>
      <c r="N5457" s="3">
        <f t="shared" si="433"/>
        <v>2029</v>
      </c>
      <c r="O5457" s="3">
        <f t="shared" si="434"/>
        <v>3</v>
      </c>
      <c r="P5457" s="2" t="str">
        <f t="shared" si="436"/>
        <v>WD</v>
      </c>
    </row>
    <row r="5458" spans="12:16" x14ac:dyDescent="0.2">
      <c r="L5458" s="99">
        <f t="shared" si="432"/>
        <v>47247</v>
      </c>
      <c r="M5458" s="3">
        <f t="shared" si="435"/>
        <v>5</v>
      </c>
      <c r="N5458" s="3">
        <f t="shared" si="433"/>
        <v>2029</v>
      </c>
      <c r="O5458" s="3">
        <f t="shared" si="434"/>
        <v>4</v>
      </c>
      <c r="P5458" s="2" t="str">
        <f t="shared" si="436"/>
        <v>WD</v>
      </c>
    </row>
    <row r="5459" spans="12:16" x14ac:dyDescent="0.2">
      <c r="L5459" s="99">
        <f t="shared" si="432"/>
        <v>47248</v>
      </c>
      <c r="M5459" s="3">
        <f t="shared" si="435"/>
        <v>5</v>
      </c>
      <c r="N5459" s="3">
        <f t="shared" si="433"/>
        <v>2029</v>
      </c>
      <c r="O5459" s="3">
        <f t="shared" si="434"/>
        <v>5</v>
      </c>
      <c r="P5459" s="2" t="str">
        <f t="shared" si="436"/>
        <v>WD</v>
      </c>
    </row>
    <row r="5460" spans="12:16" x14ac:dyDescent="0.2">
      <c r="L5460" s="99">
        <f t="shared" si="432"/>
        <v>47249</v>
      </c>
      <c r="M5460" s="3">
        <f t="shared" si="435"/>
        <v>5</v>
      </c>
      <c r="N5460" s="3">
        <f t="shared" si="433"/>
        <v>2029</v>
      </c>
      <c r="O5460" s="3">
        <f t="shared" si="434"/>
        <v>6</v>
      </c>
      <c r="P5460" s="2" t="str">
        <f t="shared" si="436"/>
        <v>WD</v>
      </c>
    </row>
    <row r="5461" spans="12:16" x14ac:dyDescent="0.2">
      <c r="L5461" s="99">
        <f t="shared" si="432"/>
        <v>47250</v>
      </c>
      <c r="M5461" s="3">
        <f t="shared" si="435"/>
        <v>5</v>
      </c>
      <c r="N5461" s="3">
        <f t="shared" si="433"/>
        <v>2029</v>
      </c>
      <c r="O5461" s="3">
        <f t="shared" si="434"/>
        <v>7</v>
      </c>
      <c r="P5461" s="2" t="str">
        <f t="shared" si="436"/>
        <v>WE</v>
      </c>
    </row>
    <row r="5462" spans="12:16" x14ac:dyDescent="0.2">
      <c r="L5462" s="99">
        <f t="shared" si="432"/>
        <v>47251</v>
      </c>
      <c r="M5462" s="3">
        <f t="shared" si="435"/>
        <v>5</v>
      </c>
      <c r="N5462" s="3">
        <f t="shared" si="433"/>
        <v>2029</v>
      </c>
      <c r="O5462" s="3">
        <f t="shared" si="434"/>
        <v>1</v>
      </c>
      <c r="P5462" s="2" t="str">
        <f t="shared" si="436"/>
        <v>WE</v>
      </c>
    </row>
    <row r="5463" spans="12:16" x14ac:dyDescent="0.2">
      <c r="L5463" s="99">
        <f t="shared" si="432"/>
        <v>47252</v>
      </c>
      <c r="M5463" s="3">
        <f t="shared" si="435"/>
        <v>5</v>
      </c>
      <c r="N5463" s="3">
        <f t="shared" si="433"/>
        <v>2029</v>
      </c>
      <c r="O5463" s="3">
        <f t="shared" si="434"/>
        <v>2</v>
      </c>
      <c r="P5463" s="2" t="str">
        <f t="shared" si="436"/>
        <v>WD</v>
      </c>
    </row>
    <row r="5464" spans="12:16" x14ac:dyDescent="0.2">
      <c r="L5464" s="99">
        <f t="shared" si="432"/>
        <v>47253</v>
      </c>
      <c r="M5464" s="3">
        <f t="shared" si="435"/>
        <v>5</v>
      </c>
      <c r="N5464" s="3">
        <f t="shared" si="433"/>
        <v>2029</v>
      </c>
      <c r="O5464" s="3">
        <f t="shared" si="434"/>
        <v>3</v>
      </c>
      <c r="P5464" s="2" t="str">
        <f t="shared" si="436"/>
        <v>WD</v>
      </c>
    </row>
    <row r="5465" spans="12:16" x14ac:dyDescent="0.2">
      <c r="L5465" s="99">
        <f t="shared" si="432"/>
        <v>47254</v>
      </c>
      <c r="M5465" s="3">
        <f t="shared" si="435"/>
        <v>5</v>
      </c>
      <c r="N5465" s="3">
        <f t="shared" si="433"/>
        <v>2029</v>
      </c>
      <c r="O5465" s="3">
        <f t="shared" si="434"/>
        <v>4</v>
      </c>
      <c r="P5465" s="2" t="str">
        <f t="shared" si="436"/>
        <v>WD</v>
      </c>
    </row>
    <row r="5466" spans="12:16" x14ac:dyDescent="0.2">
      <c r="L5466" s="99">
        <f t="shared" si="432"/>
        <v>47255</v>
      </c>
      <c r="M5466" s="3">
        <f t="shared" si="435"/>
        <v>5</v>
      </c>
      <c r="N5466" s="3">
        <f t="shared" si="433"/>
        <v>2029</v>
      </c>
      <c r="O5466" s="3">
        <f t="shared" si="434"/>
        <v>5</v>
      </c>
      <c r="P5466" s="2" t="str">
        <f t="shared" si="436"/>
        <v>WD</v>
      </c>
    </row>
    <row r="5467" spans="12:16" x14ac:dyDescent="0.2">
      <c r="L5467" s="99">
        <f t="shared" si="432"/>
        <v>47256</v>
      </c>
      <c r="M5467" s="3">
        <f t="shared" si="435"/>
        <v>5</v>
      </c>
      <c r="N5467" s="3">
        <f t="shared" si="433"/>
        <v>2029</v>
      </c>
      <c r="O5467" s="3">
        <f t="shared" si="434"/>
        <v>6</v>
      </c>
      <c r="P5467" s="2" t="str">
        <f t="shared" si="436"/>
        <v>WD</v>
      </c>
    </row>
    <row r="5468" spans="12:16" x14ac:dyDescent="0.2">
      <c r="L5468" s="99">
        <f t="shared" si="432"/>
        <v>47257</v>
      </c>
      <c r="M5468" s="3">
        <f t="shared" si="435"/>
        <v>5</v>
      </c>
      <c r="N5468" s="3">
        <f t="shared" si="433"/>
        <v>2029</v>
      </c>
      <c r="O5468" s="3">
        <f t="shared" si="434"/>
        <v>7</v>
      </c>
      <c r="P5468" s="2" t="str">
        <f t="shared" si="436"/>
        <v>WE</v>
      </c>
    </row>
    <row r="5469" spans="12:16" x14ac:dyDescent="0.2">
      <c r="L5469" s="99">
        <f t="shared" si="432"/>
        <v>47258</v>
      </c>
      <c r="M5469" s="3">
        <f t="shared" si="435"/>
        <v>5</v>
      </c>
      <c r="N5469" s="3">
        <f t="shared" si="433"/>
        <v>2029</v>
      </c>
      <c r="O5469" s="3">
        <f t="shared" si="434"/>
        <v>1</v>
      </c>
      <c r="P5469" s="2" t="str">
        <f t="shared" si="436"/>
        <v>WE</v>
      </c>
    </row>
    <row r="5470" spans="12:16" x14ac:dyDescent="0.2">
      <c r="L5470" s="99">
        <f t="shared" si="432"/>
        <v>47259</v>
      </c>
      <c r="M5470" s="3">
        <f t="shared" si="435"/>
        <v>5</v>
      </c>
      <c r="N5470" s="3">
        <f t="shared" si="433"/>
        <v>2029</v>
      </c>
      <c r="O5470" s="3">
        <f t="shared" si="434"/>
        <v>2</v>
      </c>
      <c r="P5470" s="2" t="str">
        <f t="shared" si="436"/>
        <v>WD</v>
      </c>
    </row>
    <row r="5471" spans="12:16" x14ac:dyDescent="0.2">
      <c r="L5471" s="99">
        <f t="shared" si="432"/>
        <v>47260</v>
      </c>
      <c r="M5471" s="3">
        <f t="shared" si="435"/>
        <v>5</v>
      </c>
      <c r="N5471" s="3">
        <f t="shared" si="433"/>
        <v>2029</v>
      </c>
      <c r="O5471" s="3">
        <f t="shared" si="434"/>
        <v>3</v>
      </c>
      <c r="P5471" s="2" t="str">
        <f t="shared" si="436"/>
        <v>WD</v>
      </c>
    </row>
    <row r="5472" spans="12:16" x14ac:dyDescent="0.2">
      <c r="L5472" s="99">
        <f t="shared" si="432"/>
        <v>47261</v>
      </c>
      <c r="M5472" s="3">
        <f t="shared" si="435"/>
        <v>5</v>
      </c>
      <c r="N5472" s="3">
        <f t="shared" si="433"/>
        <v>2029</v>
      </c>
      <c r="O5472" s="3">
        <f t="shared" si="434"/>
        <v>4</v>
      </c>
      <c r="P5472" s="2" t="str">
        <f t="shared" si="436"/>
        <v>WD</v>
      </c>
    </row>
    <row r="5473" spans="12:16" x14ac:dyDescent="0.2">
      <c r="L5473" s="99">
        <f t="shared" si="432"/>
        <v>47262</v>
      </c>
      <c r="M5473" s="3">
        <f t="shared" si="435"/>
        <v>5</v>
      </c>
      <c r="N5473" s="3">
        <f t="shared" si="433"/>
        <v>2029</v>
      </c>
      <c r="O5473" s="3">
        <f t="shared" si="434"/>
        <v>5</v>
      </c>
      <c r="P5473" s="2" t="str">
        <f t="shared" si="436"/>
        <v>WD</v>
      </c>
    </row>
    <row r="5474" spans="12:16" x14ac:dyDescent="0.2">
      <c r="L5474" s="99">
        <f t="shared" si="432"/>
        <v>47263</v>
      </c>
      <c r="M5474" s="3">
        <f t="shared" si="435"/>
        <v>5</v>
      </c>
      <c r="N5474" s="3">
        <f t="shared" si="433"/>
        <v>2029</v>
      </c>
      <c r="O5474" s="3">
        <f t="shared" si="434"/>
        <v>6</v>
      </c>
      <c r="P5474" s="2" t="str">
        <f t="shared" si="436"/>
        <v>WD</v>
      </c>
    </row>
    <row r="5475" spans="12:16" x14ac:dyDescent="0.2">
      <c r="L5475" s="99">
        <f t="shared" si="432"/>
        <v>47264</v>
      </c>
      <c r="M5475" s="3">
        <f t="shared" si="435"/>
        <v>5</v>
      </c>
      <c r="N5475" s="3">
        <f t="shared" si="433"/>
        <v>2029</v>
      </c>
      <c r="O5475" s="3">
        <f t="shared" si="434"/>
        <v>7</v>
      </c>
      <c r="P5475" s="2" t="str">
        <f t="shared" si="436"/>
        <v>WE</v>
      </c>
    </row>
    <row r="5476" spans="12:16" x14ac:dyDescent="0.2">
      <c r="L5476" s="99">
        <f t="shared" si="432"/>
        <v>47265</v>
      </c>
      <c r="M5476" s="3">
        <f t="shared" si="435"/>
        <v>5</v>
      </c>
      <c r="N5476" s="3">
        <f t="shared" si="433"/>
        <v>2029</v>
      </c>
      <c r="O5476" s="3">
        <f t="shared" si="434"/>
        <v>1</v>
      </c>
      <c r="P5476" s="2" t="str">
        <f t="shared" si="436"/>
        <v>WE</v>
      </c>
    </row>
    <row r="5477" spans="12:16" x14ac:dyDescent="0.2">
      <c r="L5477" s="99">
        <f t="shared" si="432"/>
        <v>47266</v>
      </c>
      <c r="M5477" s="3">
        <f t="shared" si="435"/>
        <v>5</v>
      </c>
      <c r="N5477" s="3">
        <f t="shared" si="433"/>
        <v>2029</v>
      </c>
      <c r="O5477" s="3">
        <f t="shared" si="434"/>
        <v>2</v>
      </c>
      <c r="P5477" s="2" t="str">
        <f t="shared" si="436"/>
        <v>WD</v>
      </c>
    </row>
    <row r="5478" spans="12:16" x14ac:dyDescent="0.2">
      <c r="L5478" s="99">
        <f t="shared" si="432"/>
        <v>47267</v>
      </c>
      <c r="M5478" s="3">
        <f t="shared" si="435"/>
        <v>5</v>
      </c>
      <c r="N5478" s="3">
        <f t="shared" si="433"/>
        <v>2029</v>
      </c>
      <c r="O5478" s="3">
        <f t="shared" si="434"/>
        <v>3</v>
      </c>
      <c r="P5478" s="2" t="str">
        <f t="shared" si="436"/>
        <v>WD</v>
      </c>
    </row>
    <row r="5479" spans="12:16" x14ac:dyDescent="0.2">
      <c r="L5479" s="99">
        <f t="shared" si="432"/>
        <v>47268</v>
      </c>
      <c r="M5479" s="3">
        <f t="shared" si="435"/>
        <v>5</v>
      </c>
      <c r="N5479" s="3">
        <f t="shared" si="433"/>
        <v>2029</v>
      </c>
      <c r="O5479" s="3">
        <f t="shared" si="434"/>
        <v>4</v>
      </c>
      <c r="P5479" s="2" t="str">
        <f t="shared" si="436"/>
        <v>WD</v>
      </c>
    </row>
    <row r="5480" spans="12:16" x14ac:dyDescent="0.2">
      <c r="L5480" s="99">
        <f t="shared" si="432"/>
        <v>47269</v>
      </c>
      <c r="M5480" s="3">
        <f t="shared" si="435"/>
        <v>5</v>
      </c>
      <c r="N5480" s="3">
        <f t="shared" si="433"/>
        <v>2029</v>
      </c>
      <c r="O5480" s="3">
        <f t="shared" si="434"/>
        <v>5</v>
      </c>
      <c r="P5480" s="2" t="str">
        <f t="shared" si="436"/>
        <v>WD</v>
      </c>
    </row>
    <row r="5481" spans="12:16" x14ac:dyDescent="0.2">
      <c r="L5481" s="99">
        <f t="shared" si="432"/>
        <v>47270</v>
      </c>
      <c r="M5481" s="3">
        <f t="shared" si="435"/>
        <v>6</v>
      </c>
      <c r="N5481" s="3">
        <f t="shared" si="433"/>
        <v>2029</v>
      </c>
      <c r="O5481" s="3">
        <f t="shared" si="434"/>
        <v>6</v>
      </c>
      <c r="P5481" s="2" t="str">
        <f t="shared" si="436"/>
        <v>WD</v>
      </c>
    </row>
    <row r="5482" spans="12:16" x14ac:dyDescent="0.2">
      <c r="L5482" s="99">
        <f t="shared" si="432"/>
        <v>47271</v>
      </c>
      <c r="M5482" s="3">
        <f t="shared" si="435"/>
        <v>6</v>
      </c>
      <c r="N5482" s="3">
        <f t="shared" si="433"/>
        <v>2029</v>
      </c>
      <c r="O5482" s="3">
        <f t="shared" si="434"/>
        <v>7</v>
      </c>
      <c r="P5482" s="2" t="str">
        <f t="shared" si="436"/>
        <v>WE</v>
      </c>
    </row>
    <row r="5483" spans="12:16" x14ac:dyDescent="0.2">
      <c r="L5483" s="99">
        <f t="shared" si="432"/>
        <v>47272</v>
      </c>
      <c r="M5483" s="3">
        <f t="shared" si="435"/>
        <v>6</v>
      </c>
      <c r="N5483" s="3">
        <f t="shared" si="433"/>
        <v>2029</v>
      </c>
      <c r="O5483" s="3">
        <f t="shared" si="434"/>
        <v>1</v>
      </c>
      <c r="P5483" s="2" t="str">
        <f t="shared" si="436"/>
        <v>WE</v>
      </c>
    </row>
    <row r="5484" spans="12:16" x14ac:dyDescent="0.2">
      <c r="L5484" s="99">
        <f t="shared" si="432"/>
        <v>47273</v>
      </c>
      <c r="M5484" s="3">
        <f t="shared" si="435"/>
        <v>6</v>
      </c>
      <c r="N5484" s="3">
        <f t="shared" si="433"/>
        <v>2029</v>
      </c>
      <c r="O5484" s="3">
        <f t="shared" si="434"/>
        <v>2</v>
      </c>
      <c r="P5484" s="2" t="str">
        <f t="shared" si="436"/>
        <v>WD</v>
      </c>
    </row>
    <row r="5485" spans="12:16" x14ac:dyDescent="0.2">
      <c r="L5485" s="99">
        <f t="shared" si="432"/>
        <v>47274</v>
      </c>
      <c r="M5485" s="3">
        <f t="shared" si="435"/>
        <v>6</v>
      </c>
      <c r="N5485" s="3">
        <f t="shared" si="433"/>
        <v>2029</v>
      </c>
      <c r="O5485" s="3">
        <f t="shared" si="434"/>
        <v>3</v>
      </c>
      <c r="P5485" s="2" t="str">
        <f t="shared" si="436"/>
        <v>WD</v>
      </c>
    </row>
    <row r="5486" spans="12:16" x14ac:dyDescent="0.2">
      <c r="L5486" s="99">
        <f t="shared" si="432"/>
        <v>47275</v>
      </c>
      <c r="M5486" s="3">
        <f t="shared" si="435"/>
        <v>6</v>
      </c>
      <c r="N5486" s="3">
        <f t="shared" si="433"/>
        <v>2029</v>
      </c>
      <c r="O5486" s="3">
        <f t="shared" si="434"/>
        <v>4</v>
      </c>
      <c r="P5486" s="2" t="str">
        <f t="shared" si="436"/>
        <v>WD</v>
      </c>
    </row>
    <row r="5487" spans="12:16" x14ac:dyDescent="0.2">
      <c r="L5487" s="99">
        <f t="shared" si="432"/>
        <v>47276</v>
      </c>
      <c r="M5487" s="3">
        <f t="shared" si="435"/>
        <v>6</v>
      </c>
      <c r="N5487" s="3">
        <f t="shared" si="433"/>
        <v>2029</v>
      </c>
      <c r="O5487" s="3">
        <f t="shared" si="434"/>
        <v>5</v>
      </c>
      <c r="P5487" s="2" t="str">
        <f t="shared" si="436"/>
        <v>WD</v>
      </c>
    </row>
    <row r="5488" spans="12:16" x14ac:dyDescent="0.2">
      <c r="L5488" s="99">
        <f t="shared" si="432"/>
        <v>47277</v>
      </c>
      <c r="M5488" s="3">
        <f t="shared" si="435"/>
        <v>6</v>
      </c>
      <c r="N5488" s="3">
        <f t="shared" si="433"/>
        <v>2029</v>
      </c>
      <c r="O5488" s="3">
        <f t="shared" si="434"/>
        <v>6</v>
      </c>
      <c r="P5488" s="2" t="str">
        <f t="shared" si="436"/>
        <v>WD</v>
      </c>
    </row>
    <row r="5489" spans="12:16" x14ac:dyDescent="0.2">
      <c r="L5489" s="99">
        <f t="shared" si="432"/>
        <v>47278</v>
      </c>
      <c r="M5489" s="3">
        <f t="shared" si="435"/>
        <v>6</v>
      </c>
      <c r="N5489" s="3">
        <f t="shared" si="433"/>
        <v>2029</v>
      </c>
      <c r="O5489" s="3">
        <f t="shared" si="434"/>
        <v>7</v>
      </c>
      <c r="P5489" s="2" t="str">
        <f t="shared" si="436"/>
        <v>WE</v>
      </c>
    </row>
    <row r="5490" spans="12:16" x14ac:dyDescent="0.2">
      <c r="L5490" s="99">
        <f t="shared" si="432"/>
        <v>47279</v>
      </c>
      <c r="M5490" s="3">
        <f t="shared" si="435"/>
        <v>6</v>
      </c>
      <c r="N5490" s="3">
        <f t="shared" si="433"/>
        <v>2029</v>
      </c>
      <c r="O5490" s="3">
        <f t="shared" si="434"/>
        <v>1</v>
      </c>
      <c r="P5490" s="2" t="str">
        <f t="shared" si="436"/>
        <v>WE</v>
      </c>
    </row>
    <row r="5491" spans="12:16" x14ac:dyDescent="0.2">
      <c r="L5491" s="99">
        <f t="shared" si="432"/>
        <v>47280</v>
      </c>
      <c r="M5491" s="3">
        <f t="shared" si="435"/>
        <v>6</v>
      </c>
      <c r="N5491" s="3">
        <f t="shared" si="433"/>
        <v>2029</v>
      </c>
      <c r="O5491" s="3">
        <f t="shared" si="434"/>
        <v>2</v>
      </c>
      <c r="P5491" s="2" t="str">
        <f t="shared" si="436"/>
        <v>WD</v>
      </c>
    </row>
    <row r="5492" spans="12:16" x14ac:dyDescent="0.2">
      <c r="L5492" s="99">
        <f t="shared" ref="L5492:L5555" si="437">+L5491+1</f>
        <v>47281</v>
      </c>
      <c r="M5492" s="3">
        <f t="shared" si="435"/>
        <v>6</v>
      </c>
      <c r="N5492" s="3">
        <f t="shared" si="433"/>
        <v>2029</v>
      </c>
      <c r="O5492" s="3">
        <f t="shared" si="434"/>
        <v>3</v>
      </c>
      <c r="P5492" s="2" t="str">
        <f t="shared" si="436"/>
        <v>WD</v>
      </c>
    </row>
    <row r="5493" spans="12:16" x14ac:dyDescent="0.2">
      <c r="L5493" s="99">
        <f t="shared" si="437"/>
        <v>47282</v>
      </c>
      <c r="M5493" s="3">
        <f t="shared" si="435"/>
        <v>6</v>
      </c>
      <c r="N5493" s="3">
        <f t="shared" si="433"/>
        <v>2029</v>
      </c>
      <c r="O5493" s="3">
        <f t="shared" si="434"/>
        <v>4</v>
      </c>
      <c r="P5493" s="2" t="str">
        <f t="shared" si="436"/>
        <v>WD</v>
      </c>
    </row>
    <row r="5494" spans="12:16" x14ac:dyDescent="0.2">
      <c r="L5494" s="99">
        <f t="shared" si="437"/>
        <v>47283</v>
      </c>
      <c r="M5494" s="3">
        <f t="shared" si="435"/>
        <v>6</v>
      </c>
      <c r="N5494" s="3">
        <f t="shared" si="433"/>
        <v>2029</v>
      </c>
      <c r="O5494" s="3">
        <f t="shared" si="434"/>
        <v>5</v>
      </c>
      <c r="P5494" s="2" t="str">
        <f t="shared" si="436"/>
        <v>WD</v>
      </c>
    </row>
    <row r="5495" spans="12:16" x14ac:dyDescent="0.2">
      <c r="L5495" s="99">
        <f t="shared" si="437"/>
        <v>47284</v>
      </c>
      <c r="M5495" s="3">
        <f t="shared" si="435"/>
        <v>6</v>
      </c>
      <c r="N5495" s="3">
        <f t="shared" si="433"/>
        <v>2029</v>
      </c>
      <c r="O5495" s="3">
        <f t="shared" si="434"/>
        <v>6</v>
      </c>
      <c r="P5495" s="2" t="str">
        <f t="shared" si="436"/>
        <v>WD</v>
      </c>
    </row>
    <row r="5496" spans="12:16" x14ac:dyDescent="0.2">
      <c r="L5496" s="99">
        <f t="shared" si="437"/>
        <v>47285</v>
      </c>
      <c r="M5496" s="3">
        <f t="shared" si="435"/>
        <v>6</v>
      </c>
      <c r="N5496" s="3">
        <f t="shared" si="433"/>
        <v>2029</v>
      </c>
      <c r="O5496" s="3">
        <f t="shared" si="434"/>
        <v>7</v>
      </c>
      <c r="P5496" s="2" t="str">
        <f t="shared" si="436"/>
        <v>WE</v>
      </c>
    </row>
    <row r="5497" spans="12:16" x14ac:dyDescent="0.2">
      <c r="L5497" s="99">
        <f t="shared" si="437"/>
        <v>47286</v>
      </c>
      <c r="M5497" s="3">
        <f t="shared" si="435"/>
        <v>6</v>
      </c>
      <c r="N5497" s="3">
        <f t="shared" si="433"/>
        <v>2029</v>
      </c>
      <c r="O5497" s="3">
        <f t="shared" si="434"/>
        <v>1</v>
      </c>
      <c r="P5497" s="2" t="str">
        <f t="shared" si="436"/>
        <v>WE</v>
      </c>
    </row>
    <row r="5498" spans="12:16" x14ac:dyDescent="0.2">
      <c r="L5498" s="99">
        <f t="shared" si="437"/>
        <v>47287</v>
      </c>
      <c r="M5498" s="3">
        <f t="shared" si="435"/>
        <v>6</v>
      </c>
      <c r="N5498" s="3">
        <f t="shared" si="433"/>
        <v>2029</v>
      </c>
      <c r="O5498" s="3">
        <f t="shared" si="434"/>
        <v>2</v>
      </c>
      <c r="P5498" s="2" t="str">
        <f t="shared" si="436"/>
        <v>WD</v>
      </c>
    </row>
    <row r="5499" spans="12:16" x14ac:dyDescent="0.2">
      <c r="L5499" s="99">
        <f t="shared" si="437"/>
        <v>47288</v>
      </c>
      <c r="M5499" s="3">
        <f t="shared" si="435"/>
        <v>6</v>
      </c>
      <c r="N5499" s="3">
        <f t="shared" si="433"/>
        <v>2029</v>
      </c>
      <c r="O5499" s="3">
        <f t="shared" si="434"/>
        <v>3</v>
      </c>
      <c r="P5499" s="2" t="str">
        <f t="shared" si="436"/>
        <v>WD</v>
      </c>
    </row>
    <row r="5500" spans="12:16" x14ac:dyDescent="0.2">
      <c r="L5500" s="99">
        <f t="shared" si="437"/>
        <v>47289</v>
      </c>
      <c r="M5500" s="3">
        <f t="shared" si="435"/>
        <v>6</v>
      </c>
      <c r="N5500" s="3">
        <f t="shared" si="433"/>
        <v>2029</v>
      </c>
      <c r="O5500" s="3">
        <f t="shared" si="434"/>
        <v>4</v>
      </c>
      <c r="P5500" s="2" t="str">
        <f t="shared" si="436"/>
        <v>WD</v>
      </c>
    </row>
    <row r="5501" spans="12:16" x14ac:dyDescent="0.2">
      <c r="L5501" s="99">
        <f t="shared" si="437"/>
        <v>47290</v>
      </c>
      <c r="M5501" s="3">
        <f t="shared" si="435"/>
        <v>6</v>
      </c>
      <c r="N5501" s="3">
        <f t="shared" si="433"/>
        <v>2029</v>
      </c>
      <c r="O5501" s="3">
        <f t="shared" si="434"/>
        <v>5</v>
      </c>
      <c r="P5501" s="2" t="str">
        <f t="shared" si="436"/>
        <v>WD</v>
      </c>
    </row>
    <row r="5502" spans="12:16" x14ac:dyDescent="0.2">
      <c r="L5502" s="99">
        <f t="shared" si="437"/>
        <v>47291</v>
      </c>
      <c r="M5502" s="3">
        <f t="shared" si="435"/>
        <v>6</v>
      </c>
      <c r="N5502" s="3">
        <f t="shared" si="433"/>
        <v>2029</v>
      </c>
      <c r="O5502" s="3">
        <f t="shared" si="434"/>
        <v>6</v>
      </c>
      <c r="P5502" s="2" t="str">
        <f t="shared" si="436"/>
        <v>WD</v>
      </c>
    </row>
    <row r="5503" spans="12:16" x14ac:dyDescent="0.2">
      <c r="L5503" s="99">
        <f t="shared" si="437"/>
        <v>47292</v>
      </c>
      <c r="M5503" s="3">
        <f t="shared" si="435"/>
        <v>6</v>
      </c>
      <c r="N5503" s="3">
        <f t="shared" ref="N5503:N5566" si="438">YEAR(L5503)</f>
        <v>2029</v>
      </c>
      <c r="O5503" s="3">
        <f t="shared" ref="O5503:O5566" si="439">WEEKDAY(L5503)</f>
        <v>7</v>
      </c>
      <c r="P5503" s="2" t="str">
        <f t="shared" si="436"/>
        <v>WE</v>
      </c>
    </row>
    <row r="5504" spans="12:16" x14ac:dyDescent="0.2">
      <c r="L5504" s="99">
        <f t="shared" si="437"/>
        <v>47293</v>
      </c>
      <c r="M5504" s="3">
        <f t="shared" si="435"/>
        <v>6</v>
      </c>
      <c r="N5504" s="3">
        <f t="shared" si="438"/>
        <v>2029</v>
      </c>
      <c r="O5504" s="3">
        <f t="shared" si="439"/>
        <v>1</v>
      </c>
      <c r="P5504" s="2" t="str">
        <f t="shared" si="436"/>
        <v>WE</v>
      </c>
    </row>
    <row r="5505" spans="12:16" x14ac:dyDescent="0.2">
      <c r="L5505" s="99">
        <f t="shared" si="437"/>
        <v>47294</v>
      </c>
      <c r="M5505" s="3">
        <f t="shared" si="435"/>
        <v>6</v>
      </c>
      <c r="N5505" s="3">
        <f t="shared" si="438"/>
        <v>2029</v>
      </c>
      <c r="O5505" s="3">
        <f t="shared" si="439"/>
        <v>2</v>
      </c>
      <c r="P5505" s="2" t="str">
        <f t="shared" si="436"/>
        <v>WD</v>
      </c>
    </row>
    <row r="5506" spans="12:16" x14ac:dyDescent="0.2">
      <c r="L5506" s="99">
        <f t="shared" si="437"/>
        <v>47295</v>
      </c>
      <c r="M5506" s="3">
        <f t="shared" si="435"/>
        <v>6</v>
      </c>
      <c r="N5506" s="3">
        <f t="shared" si="438"/>
        <v>2029</v>
      </c>
      <c r="O5506" s="3">
        <f t="shared" si="439"/>
        <v>3</v>
      </c>
      <c r="P5506" s="2" t="str">
        <f t="shared" si="436"/>
        <v>WD</v>
      </c>
    </row>
    <row r="5507" spans="12:16" x14ac:dyDescent="0.2">
      <c r="L5507" s="99">
        <f t="shared" si="437"/>
        <v>47296</v>
      </c>
      <c r="M5507" s="3">
        <f t="shared" ref="M5507:M5570" si="440">MONTH(L5507)</f>
        <v>6</v>
      </c>
      <c r="N5507" s="3">
        <f t="shared" si="438"/>
        <v>2029</v>
      </c>
      <c r="O5507" s="3">
        <f t="shared" si="439"/>
        <v>4</v>
      </c>
      <c r="P5507" s="2" t="str">
        <f t="shared" ref="P5507:P5570" si="441">IF(O5507=1,"WE",IF(O5507=7,"WE","WD"))</f>
        <v>WD</v>
      </c>
    </row>
    <row r="5508" spans="12:16" x14ac:dyDescent="0.2">
      <c r="L5508" s="99">
        <f t="shared" si="437"/>
        <v>47297</v>
      </c>
      <c r="M5508" s="3">
        <f t="shared" si="440"/>
        <v>6</v>
      </c>
      <c r="N5508" s="3">
        <f t="shared" si="438"/>
        <v>2029</v>
      </c>
      <c r="O5508" s="3">
        <f t="shared" si="439"/>
        <v>5</v>
      </c>
      <c r="P5508" s="2" t="str">
        <f t="shared" si="441"/>
        <v>WD</v>
      </c>
    </row>
    <row r="5509" spans="12:16" x14ac:dyDescent="0.2">
      <c r="L5509" s="99">
        <f t="shared" si="437"/>
        <v>47298</v>
      </c>
      <c r="M5509" s="3">
        <f t="shared" si="440"/>
        <v>6</v>
      </c>
      <c r="N5509" s="3">
        <f t="shared" si="438"/>
        <v>2029</v>
      </c>
      <c r="O5509" s="3">
        <f t="shared" si="439"/>
        <v>6</v>
      </c>
      <c r="P5509" s="2" t="str">
        <f t="shared" si="441"/>
        <v>WD</v>
      </c>
    </row>
    <row r="5510" spans="12:16" x14ac:dyDescent="0.2">
      <c r="L5510" s="99">
        <f t="shared" si="437"/>
        <v>47299</v>
      </c>
      <c r="M5510" s="3">
        <f t="shared" si="440"/>
        <v>6</v>
      </c>
      <c r="N5510" s="3">
        <f t="shared" si="438"/>
        <v>2029</v>
      </c>
      <c r="O5510" s="3">
        <f t="shared" si="439"/>
        <v>7</v>
      </c>
      <c r="P5510" s="2" t="str">
        <f t="shared" si="441"/>
        <v>WE</v>
      </c>
    </row>
    <row r="5511" spans="12:16" x14ac:dyDescent="0.2">
      <c r="L5511" s="99">
        <f t="shared" si="437"/>
        <v>47300</v>
      </c>
      <c r="M5511" s="3">
        <f t="shared" si="440"/>
        <v>7</v>
      </c>
      <c r="N5511" s="3">
        <f t="shared" si="438"/>
        <v>2029</v>
      </c>
      <c r="O5511" s="3">
        <f t="shared" si="439"/>
        <v>1</v>
      </c>
      <c r="P5511" s="2" t="str">
        <f t="shared" si="441"/>
        <v>WE</v>
      </c>
    </row>
    <row r="5512" spans="12:16" x14ac:dyDescent="0.2">
      <c r="L5512" s="99">
        <f t="shared" si="437"/>
        <v>47301</v>
      </c>
      <c r="M5512" s="3">
        <f t="shared" si="440"/>
        <v>7</v>
      </c>
      <c r="N5512" s="3">
        <f t="shared" si="438"/>
        <v>2029</v>
      </c>
      <c r="O5512" s="3">
        <f t="shared" si="439"/>
        <v>2</v>
      </c>
      <c r="P5512" s="2" t="str">
        <f t="shared" si="441"/>
        <v>WD</v>
      </c>
    </row>
    <row r="5513" spans="12:16" x14ac:dyDescent="0.2">
      <c r="L5513" s="99">
        <f t="shared" si="437"/>
        <v>47302</v>
      </c>
      <c r="M5513" s="3">
        <f t="shared" si="440"/>
        <v>7</v>
      </c>
      <c r="N5513" s="3">
        <f t="shared" si="438"/>
        <v>2029</v>
      </c>
      <c r="O5513" s="3">
        <f t="shared" si="439"/>
        <v>3</v>
      </c>
      <c r="P5513" s="2" t="str">
        <f t="shared" si="441"/>
        <v>WD</v>
      </c>
    </row>
    <row r="5514" spans="12:16" x14ac:dyDescent="0.2">
      <c r="L5514" s="99">
        <f t="shared" si="437"/>
        <v>47303</v>
      </c>
      <c r="M5514" s="3">
        <f t="shared" si="440"/>
        <v>7</v>
      </c>
      <c r="N5514" s="3">
        <f t="shared" si="438"/>
        <v>2029</v>
      </c>
      <c r="O5514" s="3">
        <f t="shared" si="439"/>
        <v>4</v>
      </c>
      <c r="P5514" s="2" t="str">
        <f t="shared" si="441"/>
        <v>WD</v>
      </c>
    </row>
    <row r="5515" spans="12:16" x14ac:dyDescent="0.2">
      <c r="L5515" s="99">
        <f t="shared" si="437"/>
        <v>47304</v>
      </c>
      <c r="M5515" s="3">
        <f t="shared" si="440"/>
        <v>7</v>
      </c>
      <c r="N5515" s="3">
        <f t="shared" si="438"/>
        <v>2029</v>
      </c>
      <c r="O5515" s="3">
        <f t="shared" si="439"/>
        <v>5</v>
      </c>
      <c r="P5515" s="2" t="str">
        <f t="shared" si="441"/>
        <v>WD</v>
      </c>
    </row>
    <row r="5516" spans="12:16" x14ac:dyDescent="0.2">
      <c r="L5516" s="99">
        <f t="shared" si="437"/>
        <v>47305</v>
      </c>
      <c r="M5516" s="3">
        <f t="shared" si="440"/>
        <v>7</v>
      </c>
      <c r="N5516" s="3">
        <f t="shared" si="438"/>
        <v>2029</v>
      </c>
      <c r="O5516" s="3">
        <f t="shared" si="439"/>
        <v>6</v>
      </c>
      <c r="P5516" s="2" t="str">
        <f t="shared" si="441"/>
        <v>WD</v>
      </c>
    </row>
    <row r="5517" spans="12:16" x14ac:dyDescent="0.2">
      <c r="L5517" s="99">
        <f t="shared" si="437"/>
        <v>47306</v>
      </c>
      <c r="M5517" s="3">
        <f t="shared" si="440"/>
        <v>7</v>
      </c>
      <c r="N5517" s="3">
        <f t="shared" si="438"/>
        <v>2029</v>
      </c>
      <c r="O5517" s="3">
        <f t="shared" si="439"/>
        <v>7</v>
      </c>
      <c r="P5517" s="2" t="str">
        <f t="shared" si="441"/>
        <v>WE</v>
      </c>
    </row>
    <row r="5518" spans="12:16" x14ac:dyDescent="0.2">
      <c r="L5518" s="99">
        <f t="shared" si="437"/>
        <v>47307</v>
      </c>
      <c r="M5518" s="3">
        <f t="shared" si="440"/>
        <v>7</v>
      </c>
      <c r="N5518" s="3">
        <f t="shared" si="438"/>
        <v>2029</v>
      </c>
      <c r="O5518" s="3">
        <f t="shared" si="439"/>
        <v>1</v>
      </c>
      <c r="P5518" s="2" t="str">
        <f t="shared" si="441"/>
        <v>WE</v>
      </c>
    </row>
    <row r="5519" spans="12:16" x14ac:dyDescent="0.2">
      <c r="L5519" s="99">
        <f t="shared" si="437"/>
        <v>47308</v>
      </c>
      <c r="M5519" s="3">
        <f t="shared" si="440"/>
        <v>7</v>
      </c>
      <c r="N5519" s="3">
        <f t="shared" si="438"/>
        <v>2029</v>
      </c>
      <c r="O5519" s="3">
        <f t="shared" si="439"/>
        <v>2</v>
      </c>
      <c r="P5519" s="2" t="str">
        <f t="shared" si="441"/>
        <v>WD</v>
      </c>
    </row>
    <row r="5520" spans="12:16" x14ac:dyDescent="0.2">
      <c r="L5520" s="99">
        <f t="shared" si="437"/>
        <v>47309</v>
      </c>
      <c r="M5520" s="3">
        <f t="shared" si="440"/>
        <v>7</v>
      </c>
      <c r="N5520" s="3">
        <f t="shared" si="438"/>
        <v>2029</v>
      </c>
      <c r="O5520" s="3">
        <f t="shared" si="439"/>
        <v>3</v>
      </c>
      <c r="P5520" s="2" t="str">
        <f t="shared" si="441"/>
        <v>WD</v>
      </c>
    </row>
    <row r="5521" spans="12:16" x14ac:dyDescent="0.2">
      <c r="L5521" s="99">
        <f t="shared" si="437"/>
        <v>47310</v>
      </c>
      <c r="M5521" s="3">
        <f t="shared" si="440"/>
        <v>7</v>
      </c>
      <c r="N5521" s="3">
        <f t="shared" si="438"/>
        <v>2029</v>
      </c>
      <c r="O5521" s="3">
        <f t="shared" si="439"/>
        <v>4</v>
      </c>
      <c r="P5521" s="2" t="str">
        <f t="shared" si="441"/>
        <v>WD</v>
      </c>
    </row>
    <row r="5522" spans="12:16" x14ac:dyDescent="0.2">
      <c r="L5522" s="99">
        <f t="shared" si="437"/>
        <v>47311</v>
      </c>
      <c r="M5522" s="3">
        <f t="shared" si="440"/>
        <v>7</v>
      </c>
      <c r="N5522" s="3">
        <f t="shared" si="438"/>
        <v>2029</v>
      </c>
      <c r="O5522" s="3">
        <f t="shared" si="439"/>
        <v>5</v>
      </c>
      <c r="P5522" s="2" t="str">
        <f t="shared" si="441"/>
        <v>WD</v>
      </c>
    </row>
    <row r="5523" spans="12:16" x14ac:dyDescent="0.2">
      <c r="L5523" s="99">
        <f t="shared" si="437"/>
        <v>47312</v>
      </c>
      <c r="M5523" s="3">
        <f t="shared" si="440"/>
        <v>7</v>
      </c>
      <c r="N5523" s="3">
        <f t="shared" si="438"/>
        <v>2029</v>
      </c>
      <c r="O5523" s="3">
        <f t="shared" si="439"/>
        <v>6</v>
      </c>
      <c r="P5523" s="2" t="str">
        <f t="shared" si="441"/>
        <v>WD</v>
      </c>
    </row>
    <row r="5524" spans="12:16" x14ac:dyDescent="0.2">
      <c r="L5524" s="99">
        <f t="shared" si="437"/>
        <v>47313</v>
      </c>
      <c r="M5524" s="3">
        <f t="shared" si="440"/>
        <v>7</v>
      </c>
      <c r="N5524" s="3">
        <f t="shared" si="438"/>
        <v>2029</v>
      </c>
      <c r="O5524" s="3">
        <f t="shared" si="439"/>
        <v>7</v>
      </c>
      <c r="P5524" s="2" t="str">
        <f t="shared" si="441"/>
        <v>WE</v>
      </c>
    </row>
    <row r="5525" spans="12:16" x14ac:dyDescent="0.2">
      <c r="L5525" s="99">
        <f t="shared" si="437"/>
        <v>47314</v>
      </c>
      <c r="M5525" s="3">
        <f t="shared" si="440"/>
        <v>7</v>
      </c>
      <c r="N5525" s="3">
        <f t="shared" si="438"/>
        <v>2029</v>
      </c>
      <c r="O5525" s="3">
        <f t="shared" si="439"/>
        <v>1</v>
      </c>
      <c r="P5525" s="2" t="str">
        <f t="shared" si="441"/>
        <v>WE</v>
      </c>
    </row>
    <row r="5526" spans="12:16" x14ac:dyDescent="0.2">
      <c r="L5526" s="99">
        <f t="shared" si="437"/>
        <v>47315</v>
      </c>
      <c r="M5526" s="3">
        <f t="shared" si="440"/>
        <v>7</v>
      </c>
      <c r="N5526" s="3">
        <f t="shared" si="438"/>
        <v>2029</v>
      </c>
      <c r="O5526" s="3">
        <f t="shared" si="439"/>
        <v>2</v>
      </c>
      <c r="P5526" s="2" t="str">
        <f t="shared" si="441"/>
        <v>WD</v>
      </c>
    </row>
    <row r="5527" spans="12:16" x14ac:dyDescent="0.2">
      <c r="L5527" s="99">
        <f t="shared" si="437"/>
        <v>47316</v>
      </c>
      <c r="M5527" s="3">
        <f t="shared" si="440"/>
        <v>7</v>
      </c>
      <c r="N5527" s="3">
        <f t="shared" si="438"/>
        <v>2029</v>
      </c>
      <c r="O5527" s="3">
        <f t="shared" si="439"/>
        <v>3</v>
      </c>
      <c r="P5527" s="2" t="str">
        <f t="shared" si="441"/>
        <v>WD</v>
      </c>
    </row>
    <row r="5528" spans="12:16" x14ac:dyDescent="0.2">
      <c r="L5528" s="99">
        <f t="shared" si="437"/>
        <v>47317</v>
      </c>
      <c r="M5528" s="3">
        <f t="shared" si="440"/>
        <v>7</v>
      </c>
      <c r="N5528" s="3">
        <f t="shared" si="438"/>
        <v>2029</v>
      </c>
      <c r="O5528" s="3">
        <f t="shared" si="439"/>
        <v>4</v>
      </c>
      <c r="P5528" s="2" t="str">
        <f t="shared" si="441"/>
        <v>WD</v>
      </c>
    </row>
    <row r="5529" spans="12:16" x14ac:dyDescent="0.2">
      <c r="L5529" s="99">
        <f t="shared" si="437"/>
        <v>47318</v>
      </c>
      <c r="M5529" s="3">
        <f t="shared" si="440"/>
        <v>7</v>
      </c>
      <c r="N5529" s="3">
        <f t="shared" si="438"/>
        <v>2029</v>
      </c>
      <c r="O5529" s="3">
        <f t="shared" si="439"/>
        <v>5</v>
      </c>
      <c r="P5529" s="2" t="str">
        <f t="shared" si="441"/>
        <v>WD</v>
      </c>
    </row>
    <row r="5530" spans="12:16" x14ac:dyDescent="0.2">
      <c r="L5530" s="99">
        <f t="shared" si="437"/>
        <v>47319</v>
      </c>
      <c r="M5530" s="3">
        <f t="shared" si="440"/>
        <v>7</v>
      </c>
      <c r="N5530" s="3">
        <f t="shared" si="438"/>
        <v>2029</v>
      </c>
      <c r="O5530" s="3">
        <f t="shared" si="439"/>
        <v>6</v>
      </c>
      <c r="P5530" s="2" t="str">
        <f t="shared" si="441"/>
        <v>WD</v>
      </c>
    </row>
    <row r="5531" spans="12:16" x14ac:dyDescent="0.2">
      <c r="L5531" s="99">
        <f t="shared" si="437"/>
        <v>47320</v>
      </c>
      <c r="M5531" s="3">
        <f t="shared" si="440"/>
        <v>7</v>
      </c>
      <c r="N5531" s="3">
        <f t="shared" si="438"/>
        <v>2029</v>
      </c>
      <c r="O5531" s="3">
        <f t="shared" si="439"/>
        <v>7</v>
      </c>
      <c r="P5531" s="2" t="str">
        <f t="shared" si="441"/>
        <v>WE</v>
      </c>
    </row>
    <row r="5532" spans="12:16" x14ac:dyDescent="0.2">
      <c r="L5532" s="99">
        <f t="shared" si="437"/>
        <v>47321</v>
      </c>
      <c r="M5532" s="3">
        <f t="shared" si="440"/>
        <v>7</v>
      </c>
      <c r="N5532" s="3">
        <f t="shared" si="438"/>
        <v>2029</v>
      </c>
      <c r="O5532" s="3">
        <f t="shared" si="439"/>
        <v>1</v>
      </c>
      <c r="P5532" s="2" t="str">
        <f t="shared" si="441"/>
        <v>WE</v>
      </c>
    </row>
    <row r="5533" spans="12:16" x14ac:dyDescent="0.2">
      <c r="L5533" s="99">
        <f t="shared" si="437"/>
        <v>47322</v>
      </c>
      <c r="M5533" s="3">
        <f t="shared" si="440"/>
        <v>7</v>
      </c>
      <c r="N5533" s="3">
        <f t="shared" si="438"/>
        <v>2029</v>
      </c>
      <c r="O5533" s="3">
        <f t="shared" si="439"/>
        <v>2</v>
      </c>
      <c r="P5533" s="2" t="str">
        <f t="shared" si="441"/>
        <v>WD</v>
      </c>
    </row>
    <row r="5534" spans="12:16" x14ac:dyDescent="0.2">
      <c r="L5534" s="99">
        <f t="shared" si="437"/>
        <v>47323</v>
      </c>
      <c r="M5534" s="3">
        <f t="shared" si="440"/>
        <v>7</v>
      </c>
      <c r="N5534" s="3">
        <f t="shared" si="438"/>
        <v>2029</v>
      </c>
      <c r="O5534" s="3">
        <f t="shared" si="439"/>
        <v>3</v>
      </c>
      <c r="P5534" s="2" t="str">
        <f t="shared" si="441"/>
        <v>WD</v>
      </c>
    </row>
    <row r="5535" spans="12:16" x14ac:dyDescent="0.2">
      <c r="L5535" s="99">
        <f t="shared" si="437"/>
        <v>47324</v>
      </c>
      <c r="M5535" s="3">
        <f t="shared" si="440"/>
        <v>7</v>
      </c>
      <c r="N5535" s="3">
        <f t="shared" si="438"/>
        <v>2029</v>
      </c>
      <c r="O5535" s="3">
        <f t="shared" si="439"/>
        <v>4</v>
      </c>
      <c r="P5535" s="2" t="str">
        <f t="shared" si="441"/>
        <v>WD</v>
      </c>
    </row>
    <row r="5536" spans="12:16" x14ac:dyDescent="0.2">
      <c r="L5536" s="99">
        <f t="shared" si="437"/>
        <v>47325</v>
      </c>
      <c r="M5536" s="3">
        <f t="shared" si="440"/>
        <v>7</v>
      </c>
      <c r="N5536" s="3">
        <f t="shared" si="438"/>
        <v>2029</v>
      </c>
      <c r="O5536" s="3">
        <f t="shared" si="439"/>
        <v>5</v>
      </c>
      <c r="P5536" s="2" t="str">
        <f t="shared" si="441"/>
        <v>WD</v>
      </c>
    </row>
    <row r="5537" spans="12:16" x14ac:dyDescent="0.2">
      <c r="L5537" s="99">
        <f t="shared" si="437"/>
        <v>47326</v>
      </c>
      <c r="M5537" s="3">
        <f t="shared" si="440"/>
        <v>7</v>
      </c>
      <c r="N5537" s="3">
        <f t="shared" si="438"/>
        <v>2029</v>
      </c>
      <c r="O5537" s="3">
        <f t="shared" si="439"/>
        <v>6</v>
      </c>
      <c r="P5537" s="2" t="str">
        <f t="shared" si="441"/>
        <v>WD</v>
      </c>
    </row>
    <row r="5538" spans="12:16" x14ac:dyDescent="0.2">
      <c r="L5538" s="99">
        <f t="shared" si="437"/>
        <v>47327</v>
      </c>
      <c r="M5538" s="3">
        <f t="shared" si="440"/>
        <v>7</v>
      </c>
      <c r="N5538" s="3">
        <f t="shared" si="438"/>
        <v>2029</v>
      </c>
      <c r="O5538" s="3">
        <f t="shared" si="439"/>
        <v>7</v>
      </c>
      <c r="P5538" s="2" t="str">
        <f t="shared" si="441"/>
        <v>WE</v>
      </c>
    </row>
    <row r="5539" spans="12:16" x14ac:dyDescent="0.2">
      <c r="L5539" s="99">
        <f t="shared" si="437"/>
        <v>47328</v>
      </c>
      <c r="M5539" s="3">
        <f t="shared" si="440"/>
        <v>7</v>
      </c>
      <c r="N5539" s="3">
        <f t="shared" si="438"/>
        <v>2029</v>
      </c>
      <c r="O5539" s="3">
        <f t="shared" si="439"/>
        <v>1</v>
      </c>
      <c r="P5539" s="2" t="str">
        <f t="shared" si="441"/>
        <v>WE</v>
      </c>
    </row>
    <row r="5540" spans="12:16" x14ac:dyDescent="0.2">
      <c r="L5540" s="99">
        <f t="shared" si="437"/>
        <v>47329</v>
      </c>
      <c r="M5540" s="3">
        <f t="shared" si="440"/>
        <v>7</v>
      </c>
      <c r="N5540" s="3">
        <f t="shared" si="438"/>
        <v>2029</v>
      </c>
      <c r="O5540" s="3">
        <f t="shared" si="439"/>
        <v>2</v>
      </c>
      <c r="P5540" s="2" t="str">
        <f t="shared" si="441"/>
        <v>WD</v>
      </c>
    </row>
    <row r="5541" spans="12:16" x14ac:dyDescent="0.2">
      <c r="L5541" s="99">
        <f t="shared" si="437"/>
        <v>47330</v>
      </c>
      <c r="M5541" s="3">
        <f t="shared" si="440"/>
        <v>7</v>
      </c>
      <c r="N5541" s="3">
        <f t="shared" si="438"/>
        <v>2029</v>
      </c>
      <c r="O5541" s="3">
        <f t="shared" si="439"/>
        <v>3</v>
      </c>
      <c r="P5541" s="2" t="str">
        <f t="shared" si="441"/>
        <v>WD</v>
      </c>
    </row>
    <row r="5542" spans="12:16" x14ac:dyDescent="0.2">
      <c r="L5542" s="99">
        <f t="shared" si="437"/>
        <v>47331</v>
      </c>
      <c r="M5542" s="3">
        <f t="shared" si="440"/>
        <v>8</v>
      </c>
      <c r="N5542" s="3">
        <f t="shared" si="438"/>
        <v>2029</v>
      </c>
      <c r="O5542" s="3">
        <f t="shared" si="439"/>
        <v>4</v>
      </c>
      <c r="P5542" s="2" t="str">
        <f t="shared" si="441"/>
        <v>WD</v>
      </c>
    </row>
    <row r="5543" spans="12:16" x14ac:dyDescent="0.2">
      <c r="L5543" s="99">
        <f t="shared" si="437"/>
        <v>47332</v>
      </c>
      <c r="M5543" s="3">
        <f t="shared" si="440"/>
        <v>8</v>
      </c>
      <c r="N5543" s="3">
        <f t="shared" si="438"/>
        <v>2029</v>
      </c>
      <c r="O5543" s="3">
        <f t="shared" si="439"/>
        <v>5</v>
      </c>
      <c r="P5543" s="2" t="str">
        <f t="shared" si="441"/>
        <v>WD</v>
      </c>
    </row>
    <row r="5544" spans="12:16" x14ac:dyDescent="0.2">
      <c r="L5544" s="99">
        <f t="shared" si="437"/>
        <v>47333</v>
      </c>
      <c r="M5544" s="3">
        <f t="shared" si="440"/>
        <v>8</v>
      </c>
      <c r="N5544" s="3">
        <f t="shared" si="438"/>
        <v>2029</v>
      </c>
      <c r="O5544" s="3">
        <f t="shared" si="439"/>
        <v>6</v>
      </c>
      <c r="P5544" s="2" t="str">
        <f t="shared" si="441"/>
        <v>WD</v>
      </c>
    </row>
    <row r="5545" spans="12:16" x14ac:dyDescent="0.2">
      <c r="L5545" s="99">
        <f t="shared" si="437"/>
        <v>47334</v>
      </c>
      <c r="M5545" s="3">
        <f t="shared" si="440"/>
        <v>8</v>
      </c>
      <c r="N5545" s="3">
        <f t="shared" si="438"/>
        <v>2029</v>
      </c>
      <c r="O5545" s="3">
        <f t="shared" si="439"/>
        <v>7</v>
      </c>
      <c r="P5545" s="2" t="str">
        <f t="shared" si="441"/>
        <v>WE</v>
      </c>
    </row>
    <row r="5546" spans="12:16" x14ac:dyDescent="0.2">
      <c r="L5546" s="99">
        <f t="shared" si="437"/>
        <v>47335</v>
      </c>
      <c r="M5546" s="3">
        <f t="shared" si="440"/>
        <v>8</v>
      </c>
      <c r="N5546" s="3">
        <f t="shared" si="438"/>
        <v>2029</v>
      </c>
      <c r="O5546" s="3">
        <f t="shared" si="439"/>
        <v>1</v>
      </c>
      <c r="P5546" s="2" t="str">
        <f t="shared" si="441"/>
        <v>WE</v>
      </c>
    </row>
    <row r="5547" spans="12:16" x14ac:dyDescent="0.2">
      <c r="L5547" s="99">
        <f t="shared" si="437"/>
        <v>47336</v>
      </c>
      <c r="M5547" s="3">
        <f t="shared" si="440"/>
        <v>8</v>
      </c>
      <c r="N5547" s="3">
        <f t="shared" si="438"/>
        <v>2029</v>
      </c>
      <c r="O5547" s="3">
        <f t="shared" si="439"/>
        <v>2</v>
      </c>
      <c r="P5547" s="2" t="str">
        <f t="shared" si="441"/>
        <v>WD</v>
      </c>
    </row>
    <row r="5548" spans="12:16" x14ac:dyDescent="0.2">
      <c r="L5548" s="99">
        <f t="shared" si="437"/>
        <v>47337</v>
      </c>
      <c r="M5548" s="3">
        <f t="shared" si="440"/>
        <v>8</v>
      </c>
      <c r="N5548" s="3">
        <f t="shared" si="438"/>
        <v>2029</v>
      </c>
      <c r="O5548" s="3">
        <f t="shared" si="439"/>
        <v>3</v>
      </c>
      <c r="P5548" s="2" t="str">
        <f t="shared" si="441"/>
        <v>WD</v>
      </c>
    </row>
    <row r="5549" spans="12:16" x14ac:dyDescent="0.2">
      <c r="L5549" s="99">
        <f t="shared" si="437"/>
        <v>47338</v>
      </c>
      <c r="M5549" s="3">
        <f t="shared" si="440"/>
        <v>8</v>
      </c>
      <c r="N5549" s="3">
        <f t="shared" si="438"/>
        <v>2029</v>
      </c>
      <c r="O5549" s="3">
        <f t="shared" si="439"/>
        <v>4</v>
      </c>
      <c r="P5549" s="2" t="str">
        <f t="shared" si="441"/>
        <v>WD</v>
      </c>
    </row>
    <row r="5550" spans="12:16" x14ac:dyDescent="0.2">
      <c r="L5550" s="99">
        <f t="shared" si="437"/>
        <v>47339</v>
      </c>
      <c r="M5550" s="3">
        <f t="shared" si="440"/>
        <v>8</v>
      </c>
      <c r="N5550" s="3">
        <f t="shared" si="438"/>
        <v>2029</v>
      </c>
      <c r="O5550" s="3">
        <f t="shared" si="439"/>
        <v>5</v>
      </c>
      <c r="P5550" s="2" t="str">
        <f t="shared" si="441"/>
        <v>WD</v>
      </c>
    </row>
    <row r="5551" spans="12:16" x14ac:dyDescent="0.2">
      <c r="L5551" s="99">
        <f t="shared" si="437"/>
        <v>47340</v>
      </c>
      <c r="M5551" s="3">
        <f t="shared" si="440"/>
        <v>8</v>
      </c>
      <c r="N5551" s="3">
        <f t="shared" si="438"/>
        <v>2029</v>
      </c>
      <c r="O5551" s="3">
        <f t="shared" si="439"/>
        <v>6</v>
      </c>
      <c r="P5551" s="2" t="str">
        <f t="shared" si="441"/>
        <v>WD</v>
      </c>
    </row>
    <row r="5552" spans="12:16" x14ac:dyDescent="0.2">
      <c r="L5552" s="99">
        <f t="shared" si="437"/>
        <v>47341</v>
      </c>
      <c r="M5552" s="3">
        <f t="shared" si="440"/>
        <v>8</v>
      </c>
      <c r="N5552" s="3">
        <f t="shared" si="438"/>
        <v>2029</v>
      </c>
      <c r="O5552" s="3">
        <f t="shared" si="439"/>
        <v>7</v>
      </c>
      <c r="P5552" s="2" t="str">
        <f t="shared" si="441"/>
        <v>WE</v>
      </c>
    </row>
    <row r="5553" spans="12:16" x14ac:dyDescent="0.2">
      <c r="L5553" s="99">
        <f t="shared" si="437"/>
        <v>47342</v>
      </c>
      <c r="M5553" s="3">
        <f t="shared" si="440"/>
        <v>8</v>
      </c>
      <c r="N5553" s="3">
        <f t="shared" si="438"/>
        <v>2029</v>
      </c>
      <c r="O5553" s="3">
        <f t="shared" si="439"/>
        <v>1</v>
      </c>
      <c r="P5553" s="2" t="str">
        <f t="shared" si="441"/>
        <v>WE</v>
      </c>
    </row>
    <row r="5554" spans="12:16" x14ac:dyDescent="0.2">
      <c r="L5554" s="99">
        <f t="shared" si="437"/>
        <v>47343</v>
      </c>
      <c r="M5554" s="3">
        <f t="shared" si="440"/>
        <v>8</v>
      </c>
      <c r="N5554" s="3">
        <f t="shared" si="438"/>
        <v>2029</v>
      </c>
      <c r="O5554" s="3">
        <f t="shared" si="439"/>
        <v>2</v>
      </c>
      <c r="P5554" s="2" t="str">
        <f t="shared" si="441"/>
        <v>WD</v>
      </c>
    </row>
    <row r="5555" spans="12:16" x14ac:dyDescent="0.2">
      <c r="L5555" s="99">
        <f t="shared" si="437"/>
        <v>47344</v>
      </c>
      <c r="M5555" s="3">
        <f t="shared" si="440"/>
        <v>8</v>
      </c>
      <c r="N5555" s="3">
        <f t="shared" si="438"/>
        <v>2029</v>
      </c>
      <c r="O5555" s="3">
        <f t="shared" si="439"/>
        <v>3</v>
      </c>
      <c r="P5555" s="2" t="str">
        <f t="shared" si="441"/>
        <v>WD</v>
      </c>
    </row>
    <row r="5556" spans="12:16" x14ac:dyDescent="0.2">
      <c r="L5556" s="99">
        <f t="shared" ref="L5556:L5619" si="442">+L5555+1</f>
        <v>47345</v>
      </c>
      <c r="M5556" s="3">
        <f t="shared" si="440"/>
        <v>8</v>
      </c>
      <c r="N5556" s="3">
        <f t="shared" si="438"/>
        <v>2029</v>
      </c>
      <c r="O5556" s="3">
        <f t="shared" si="439"/>
        <v>4</v>
      </c>
      <c r="P5556" s="2" t="str">
        <f t="shared" si="441"/>
        <v>WD</v>
      </c>
    </row>
    <row r="5557" spans="12:16" x14ac:dyDescent="0.2">
      <c r="L5557" s="99">
        <f t="shared" si="442"/>
        <v>47346</v>
      </c>
      <c r="M5557" s="3">
        <f t="shared" si="440"/>
        <v>8</v>
      </c>
      <c r="N5557" s="3">
        <f t="shared" si="438"/>
        <v>2029</v>
      </c>
      <c r="O5557" s="3">
        <f t="shared" si="439"/>
        <v>5</v>
      </c>
      <c r="P5557" s="2" t="str">
        <f t="shared" si="441"/>
        <v>WD</v>
      </c>
    </row>
    <row r="5558" spans="12:16" x14ac:dyDescent="0.2">
      <c r="L5558" s="99">
        <f t="shared" si="442"/>
        <v>47347</v>
      </c>
      <c r="M5558" s="3">
        <f t="shared" si="440"/>
        <v>8</v>
      </c>
      <c r="N5558" s="3">
        <f t="shared" si="438"/>
        <v>2029</v>
      </c>
      <c r="O5558" s="3">
        <f t="shared" si="439"/>
        <v>6</v>
      </c>
      <c r="P5558" s="2" t="str">
        <f t="shared" si="441"/>
        <v>WD</v>
      </c>
    </row>
    <row r="5559" spans="12:16" x14ac:dyDescent="0.2">
      <c r="L5559" s="99">
        <f t="shared" si="442"/>
        <v>47348</v>
      </c>
      <c r="M5559" s="3">
        <f t="shared" si="440"/>
        <v>8</v>
      </c>
      <c r="N5559" s="3">
        <f t="shared" si="438"/>
        <v>2029</v>
      </c>
      <c r="O5559" s="3">
        <f t="shared" si="439"/>
        <v>7</v>
      </c>
      <c r="P5559" s="2" t="str">
        <f t="shared" si="441"/>
        <v>WE</v>
      </c>
    </row>
    <row r="5560" spans="12:16" x14ac:dyDescent="0.2">
      <c r="L5560" s="99">
        <f t="shared" si="442"/>
        <v>47349</v>
      </c>
      <c r="M5560" s="3">
        <f t="shared" si="440"/>
        <v>8</v>
      </c>
      <c r="N5560" s="3">
        <f t="shared" si="438"/>
        <v>2029</v>
      </c>
      <c r="O5560" s="3">
        <f t="shared" si="439"/>
        <v>1</v>
      </c>
      <c r="P5560" s="2" t="str">
        <f t="shared" si="441"/>
        <v>WE</v>
      </c>
    </row>
    <row r="5561" spans="12:16" x14ac:dyDescent="0.2">
      <c r="L5561" s="99">
        <f t="shared" si="442"/>
        <v>47350</v>
      </c>
      <c r="M5561" s="3">
        <f t="shared" si="440"/>
        <v>8</v>
      </c>
      <c r="N5561" s="3">
        <f t="shared" si="438"/>
        <v>2029</v>
      </c>
      <c r="O5561" s="3">
        <f t="shared" si="439"/>
        <v>2</v>
      </c>
      <c r="P5561" s="2" t="str">
        <f t="shared" si="441"/>
        <v>WD</v>
      </c>
    </row>
    <row r="5562" spans="12:16" x14ac:dyDescent="0.2">
      <c r="L5562" s="99">
        <f t="shared" si="442"/>
        <v>47351</v>
      </c>
      <c r="M5562" s="3">
        <f t="shared" si="440"/>
        <v>8</v>
      </c>
      <c r="N5562" s="3">
        <f t="shared" si="438"/>
        <v>2029</v>
      </c>
      <c r="O5562" s="3">
        <f t="shared" si="439"/>
        <v>3</v>
      </c>
      <c r="P5562" s="2" t="str">
        <f t="shared" si="441"/>
        <v>WD</v>
      </c>
    </row>
    <row r="5563" spans="12:16" x14ac:dyDescent="0.2">
      <c r="L5563" s="99">
        <f t="shared" si="442"/>
        <v>47352</v>
      </c>
      <c r="M5563" s="3">
        <f t="shared" si="440"/>
        <v>8</v>
      </c>
      <c r="N5563" s="3">
        <f t="shared" si="438"/>
        <v>2029</v>
      </c>
      <c r="O5563" s="3">
        <f t="shared" si="439"/>
        <v>4</v>
      </c>
      <c r="P5563" s="2" t="str">
        <f t="shared" si="441"/>
        <v>WD</v>
      </c>
    </row>
    <row r="5564" spans="12:16" x14ac:dyDescent="0.2">
      <c r="L5564" s="99">
        <f t="shared" si="442"/>
        <v>47353</v>
      </c>
      <c r="M5564" s="3">
        <f t="shared" si="440"/>
        <v>8</v>
      </c>
      <c r="N5564" s="3">
        <f t="shared" si="438"/>
        <v>2029</v>
      </c>
      <c r="O5564" s="3">
        <f t="shared" si="439"/>
        <v>5</v>
      </c>
      <c r="P5564" s="2" t="str">
        <f t="shared" si="441"/>
        <v>WD</v>
      </c>
    </row>
    <row r="5565" spans="12:16" x14ac:dyDescent="0.2">
      <c r="L5565" s="99">
        <f t="shared" si="442"/>
        <v>47354</v>
      </c>
      <c r="M5565" s="3">
        <f t="shared" si="440"/>
        <v>8</v>
      </c>
      <c r="N5565" s="3">
        <f t="shared" si="438"/>
        <v>2029</v>
      </c>
      <c r="O5565" s="3">
        <f t="shared" si="439"/>
        <v>6</v>
      </c>
      <c r="P5565" s="2" t="str">
        <f t="shared" si="441"/>
        <v>WD</v>
      </c>
    </row>
    <row r="5566" spans="12:16" x14ac:dyDescent="0.2">
      <c r="L5566" s="99">
        <f t="shared" si="442"/>
        <v>47355</v>
      </c>
      <c r="M5566" s="3">
        <f t="shared" si="440"/>
        <v>8</v>
      </c>
      <c r="N5566" s="3">
        <f t="shared" si="438"/>
        <v>2029</v>
      </c>
      <c r="O5566" s="3">
        <f t="shared" si="439"/>
        <v>7</v>
      </c>
      <c r="P5566" s="2" t="str">
        <f t="shared" si="441"/>
        <v>WE</v>
      </c>
    </row>
    <row r="5567" spans="12:16" x14ac:dyDescent="0.2">
      <c r="L5567" s="99">
        <f t="shared" si="442"/>
        <v>47356</v>
      </c>
      <c r="M5567" s="3">
        <f t="shared" si="440"/>
        <v>8</v>
      </c>
      <c r="N5567" s="3">
        <f t="shared" ref="N5567:N5630" si="443">YEAR(L5567)</f>
        <v>2029</v>
      </c>
      <c r="O5567" s="3">
        <f t="shared" ref="O5567:O5630" si="444">WEEKDAY(L5567)</f>
        <v>1</v>
      </c>
      <c r="P5567" s="2" t="str">
        <f t="shared" si="441"/>
        <v>WE</v>
      </c>
    </row>
    <row r="5568" spans="12:16" x14ac:dyDescent="0.2">
      <c r="L5568" s="99">
        <f t="shared" si="442"/>
        <v>47357</v>
      </c>
      <c r="M5568" s="3">
        <f t="shared" si="440"/>
        <v>8</v>
      </c>
      <c r="N5568" s="3">
        <f t="shared" si="443"/>
        <v>2029</v>
      </c>
      <c r="O5568" s="3">
        <f t="shared" si="444"/>
        <v>2</v>
      </c>
      <c r="P5568" s="2" t="str">
        <f t="shared" si="441"/>
        <v>WD</v>
      </c>
    </row>
    <row r="5569" spans="12:16" x14ac:dyDescent="0.2">
      <c r="L5569" s="99">
        <f t="shared" si="442"/>
        <v>47358</v>
      </c>
      <c r="M5569" s="3">
        <f t="shared" si="440"/>
        <v>8</v>
      </c>
      <c r="N5569" s="3">
        <f t="shared" si="443"/>
        <v>2029</v>
      </c>
      <c r="O5569" s="3">
        <f t="shared" si="444"/>
        <v>3</v>
      </c>
      <c r="P5569" s="2" t="str">
        <f t="shared" si="441"/>
        <v>WD</v>
      </c>
    </row>
    <row r="5570" spans="12:16" x14ac:dyDescent="0.2">
      <c r="L5570" s="99">
        <f t="shared" si="442"/>
        <v>47359</v>
      </c>
      <c r="M5570" s="3">
        <f t="shared" si="440"/>
        <v>8</v>
      </c>
      <c r="N5570" s="3">
        <f t="shared" si="443"/>
        <v>2029</v>
      </c>
      <c r="O5570" s="3">
        <f t="shared" si="444"/>
        <v>4</v>
      </c>
      <c r="P5570" s="2" t="str">
        <f t="shared" si="441"/>
        <v>WD</v>
      </c>
    </row>
    <row r="5571" spans="12:16" x14ac:dyDescent="0.2">
      <c r="L5571" s="99">
        <f t="shared" si="442"/>
        <v>47360</v>
      </c>
      <c r="M5571" s="3">
        <f t="shared" ref="M5571:M5634" si="445">MONTH(L5571)</f>
        <v>8</v>
      </c>
      <c r="N5571" s="3">
        <f t="shared" si="443"/>
        <v>2029</v>
      </c>
      <c r="O5571" s="3">
        <f t="shared" si="444"/>
        <v>5</v>
      </c>
      <c r="P5571" s="2" t="str">
        <f t="shared" ref="P5571:P5634" si="446">IF(O5571=1,"WE",IF(O5571=7,"WE","WD"))</f>
        <v>WD</v>
      </c>
    </row>
    <row r="5572" spans="12:16" x14ac:dyDescent="0.2">
      <c r="L5572" s="99">
        <f t="shared" si="442"/>
        <v>47361</v>
      </c>
      <c r="M5572" s="3">
        <f t="shared" si="445"/>
        <v>8</v>
      </c>
      <c r="N5572" s="3">
        <f t="shared" si="443"/>
        <v>2029</v>
      </c>
      <c r="O5572" s="3">
        <f t="shared" si="444"/>
        <v>6</v>
      </c>
      <c r="P5572" s="2" t="str">
        <f t="shared" si="446"/>
        <v>WD</v>
      </c>
    </row>
    <row r="5573" spans="12:16" x14ac:dyDescent="0.2">
      <c r="L5573" s="99">
        <f t="shared" si="442"/>
        <v>47362</v>
      </c>
      <c r="M5573" s="3">
        <f t="shared" si="445"/>
        <v>9</v>
      </c>
      <c r="N5573" s="3">
        <f t="shared" si="443"/>
        <v>2029</v>
      </c>
      <c r="O5573" s="3">
        <f t="shared" si="444"/>
        <v>7</v>
      </c>
      <c r="P5573" s="2" t="str">
        <f t="shared" si="446"/>
        <v>WE</v>
      </c>
    </row>
    <row r="5574" spans="12:16" x14ac:dyDescent="0.2">
      <c r="L5574" s="99">
        <f t="shared" si="442"/>
        <v>47363</v>
      </c>
      <c r="M5574" s="3">
        <f t="shared" si="445"/>
        <v>9</v>
      </c>
      <c r="N5574" s="3">
        <f t="shared" si="443"/>
        <v>2029</v>
      </c>
      <c r="O5574" s="3">
        <f t="shared" si="444"/>
        <v>1</v>
      </c>
      <c r="P5574" s="2" t="str">
        <f t="shared" si="446"/>
        <v>WE</v>
      </c>
    </row>
    <row r="5575" spans="12:16" x14ac:dyDescent="0.2">
      <c r="L5575" s="99">
        <f t="shared" si="442"/>
        <v>47364</v>
      </c>
      <c r="M5575" s="3">
        <f t="shared" si="445"/>
        <v>9</v>
      </c>
      <c r="N5575" s="3">
        <f t="shared" si="443"/>
        <v>2029</v>
      </c>
      <c r="O5575" s="3">
        <f t="shared" si="444"/>
        <v>2</v>
      </c>
      <c r="P5575" s="2" t="str">
        <f t="shared" si="446"/>
        <v>WD</v>
      </c>
    </row>
    <row r="5576" spans="12:16" x14ac:dyDescent="0.2">
      <c r="L5576" s="99">
        <f t="shared" si="442"/>
        <v>47365</v>
      </c>
      <c r="M5576" s="3">
        <f t="shared" si="445"/>
        <v>9</v>
      </c>
      <c r="N5576" s="3">
        <f t="shared" si="443"/>
        <v>2029</v>
      </c>
      <c r="O5576" s="3">
        <f t="shared" si="444"/>
        <v>3</v>
      </c>
      <c r="P5576" s="2" t="str">
        <f t="shared" si="446"/>
        <v>WD</v>
      </c>
    </row>
    <row r="5577" spans="12:16" x14ac:dyDescent="0.2">
      <c r="L5577" s="99">
        <f t="shared" si="442"/>
        <v>47366</v>
      </c>
      <c r="M5577" s="3">
        <f t="shared" si="445"/>
        <v>9</v>
      </c>
      <c r="N5577" s="3">
        <f t="shared" si="443"/>
        <v>2029</v>
      </c>
      <c r="O5577" s="3">
        <f t="shared" si="444"/>
        <v>4</v>
      </c>
      <c r="P5577" s="2" t="str">
        <f t="shared" si="446"/>
        <v>WD</v>
      </c>
    </row>
    <row r="5578" spans="12:16" x14ac:dyDescent="0.2">
      <c r="L5578" s="99">
        <f t="shared" si="442"/>
        <v>47367</v>
      </c>
      <c r="M5578" s="3">
        <f t="shared" si="445"/>
        <v>9</v>
      </c>
      <c r="N5578" s="3">
        <f t="shared" si="443"/>
        <v>2029</v>
      </c>
      <c r="O5578" s="3">
        <f t="shared" si="444"/>
        <v>5</v>
      </c>
      <c r="P5578" s="2" t="str">
        <f t="shared" si="446"/>
        <v>WD</v>
      </c>
    </row>
    <row r="5579" spans="12:16" x14ac:dyDescent="0.2">
      <c r="L5579" s="99">
        <f t="shared" si="442"/>
        <v>47368</v>
      </c>
      <c r="M5579" s="3">
        <f t="shared" si="445"/>
        <v>9</v>
      </c>
      <c r="N5579" s="3">
        <f t="shared" si="443"/>
        <v>2029</v>
      </c>
      <c r="O5579" s="3">
        <f t="shared" si="444"/>
        <v>6</v>
      </c>
      <c r="P5579" s="2" t="str">
        <f t="shared" si="446"/>
        <v>WD</v>
      </c>
    </row>
    <row r="5580" spans="12:16" x14ac:dyDescent="0.2">
      <c r="L5580" s="99">
        <f t="shared" si="442"/>
        <v>47369</v>
      </c>
      <c r="M5580" s="3">
        <f t="shared" si="445"/>
        <v>9</v>
      </c>
      <c r="N5580" s="3">
        <f t="shared" si="443"/>
        <v>2029</v>
      </c>
      <c r="O5580" s="3">
        <f t="shared" si="444"/>
        <v>7</v>
      </c>
      <c r="P5580" s="2" t="str">
        <f t="shared" si="446"/>
        <v>WE</v>
      </c>
    </row>
    <row r="5581" spans="12:16" x14ac:dyDescent="0.2">
      <c r="L5581" s="99">
        <f t="shared" si="442"/>
        <v>47370</v>
      </c>
      <c r="M5581" s="3">
        <f t="shared" si="445"/>
        <v>9</v>
      </c>
      <c r="N5581" s="3">
        <f t="shared" si="443"/>
        <v>2029</v>
      </c>
      <c r="O5581" s="3">
        <f t="shared" si="444"/>
        <v>1</v>
      </c>
      <c r="P5581" s="2" t="str">
        <f t="shared" si="446"/>
        <v>WE</v>
      </c>
    </row>
    <row r="5582" spans="12:16" x14ac:dyDescent="0.2">
      <c r="L5582" s="99">
        <f t="shared" si="442"/>
        <v>47371</v>
      </c>
      <c r="M5582" s="3">
        <f t="shared" si="445"/>
        <v>9</v>
      </c>
      <c r="N5582" s="3">
        <f t="shared" si="443"/>
        <v>2029</v>
      </c>
      <c r="O5582" s="3">
        <f t="shared" si="444"/>
        <v>2</v>
      </c>
      <c r="P5582" s="2" t="str">
        <f t="shared" si="446"/>
        <v>WD</v>
      </c>
    </row>
    <row r="5583" spans="12:16" x14ac:dyDescent="0.2">
      <c r="L5583" s="99">
        <f t="shared" si="442"/>
        <v>47372</v>
      </c>
      <c r="M5583" s="3">
        <f t="shared" si="445"/>
        <v>9</v>
      </c>
      <c r="N5583" s="3">
        <f t="shared" si="443"/>
        <v>2029</v>
      </c>
      <c r="O5583" s="3">
        <f t="shared" si="444"/>
        <v>3</v>
      </c>
      <c r="P5583" s="2" t="str">
        <f t="shared" si="446"/>
        <v>WD</v>
      </c>
    </row>
    <row r="5584" spans="12:16" x14ac:dyDescent="0.2">
      <c r="L5584" s="99">
        <f t="shared" si="442"/>
        <v>47373</v>
      </c>
      <c r="M5584" s="3">
        <f t="shared" si="445"/>
        <v>9</v>
      </c>
      <c r="N5584" s="3">
        <f t="shared" si="443"/>
        <v>2029</v>
      </c>
      <c r="O5584" s="3">
        <f t="shared" si="444"/>
        <v>4</v>
      </c>
      <c r="P5584" s="2" t="str">
        <f t="shared" si="446"/>
        <v>WD</v>
      </c>
    </row>
    <row r="5585" spans="12:16" x14ac:dyDescent="0.2">
      <c r="L5585" s="99">
        <f t="shared" si="442"/>
        <v>47374</v>
      </c>
      <c r="M5585" s="3">
        <f t="shared" si="445"/>
        <v>9</v>
      </c>
      <c r="N5585" s="3">
        <f t="shared" si="443"/>
        <v>2029</v>
      </c>
      <c r="O5585" s="3">
        <f t="shared" si="444"/>
        <v>5</v>
      </c>
      <c r="P5585" s="2" t="str">
        <f t="shared" si="446"/>
        <v>WD</v>
      </c>
    </row>
    <row r="5586" spans="12:16" x14ac:dyDescent="0.2">
      <c r="L5586" s="99">
        <f t="shared" si="442"/>
        <v>47375</v>
      </c>
      <c r="M5586" s="3">
        <f t="shared" si="445"/>
        <v>9</v>
      </c>
      <c r="N5586" s="3">
        <f t="shared" si="443"/>
        <v>2029</v>
      </c>
      <c r="O5586" s="3">
        <f t="shared" si="444"/>
        <v>6</v>
      </c>
      <c r="P5586" s="2" t="str">
        <f t="shared" si="446"/>
        <v>WD</v>
      </c>
    </row>
    <row r="5587" spans="12:16" x14ac:dyDescent="0.2">
      <c r="L5587" s="99">
        <f t="shared" si="442"/>
        <v>47376</v>
      </c>
      <c r="M5587" s="3">
        <f t="shared" si="445"/>
        <v>9</v>
      </c>
      <c r="N5587" s="3">
        <f t="shared" si="443"/>
        <v>2029</v>
      </c>
      <c r="O5587" s="3">
        <f t="shared" si="444"/>
        <v>7</v>
      </c>
      <c r="P5587" s="2" t="str">
        <f t="shared" si="446"/>
        <v>WE</v>
      </c>
    </row>
    <row r="5588" spans="12:16" x14ac:dyDescent="0.2">
      <c r="L5588" s="99">
        <f t="shared" si="442"/>
        <v>47377</v>
      </c>
      <c r="M5588" s="3">
        <f t="shared" si="445"/>
        <v>9</v>
      </c>
      <c r="N5588" s="3">
        <f t="shared" si="443"/>
        <v>2029</v>
      </c>
      <c r="O5588" s="3">
        <f t="shared" si="444"/>
        <v>1</v>
      </c>
      <c r="P5588" s="2" t="str">
        <f t="shared" si="446"/>
        <v>WE</v>
      </c>
    </row>
    <row r="5589" spans="12:16" x14ac:dyDescent="0.2">
      <c r="L5589" s="99">
        <f t="shared" si="442"/>
        <v>47378</v>
      </c>
      <c r="M5589" s="3">
        <f t="shared" si="445"/>
        <v>9</v>
      </c>
      <c r="N5589" s="3">
        <f t="shared" si="443"/>
        <v>2029</v>
      </c>
      <c r="O5589" s="3">
        <f t="shared" si="444"/>
        <v>2</v>
      </c>
      <c r="P5589" s="2" t="str">
        <f t="shared" si="446"/>
        <v>WD</v>
      </c>
    </row>
    <row r="5590" spans="12:16" x14ac:dyDescent="0.2">
      <c r="L5590" s="99">
        <f t="shared" si="442"/>
        <v>47379</v>
      </c>
      <c r="M5590" s="3">
        <f t="shared" si="445"/>
        <v>9</v>
      </c>
      <c r="N5590" s="3">
        <f t="shared" si="443"/>
        <v>2029</v>
      </c>
      <c r="O5590" s="3">
        <f t="shared" si="444"/>
        <v>3</v>
      </c>
      <c r="P5590" s="2" t="str">
        <f t="shared" si="446"/>
        <v>WD</v>
      </c>
    </row>
    <row r="5591" spans="12:16" x14ac:dyDescent="0.2">
      <c r="L5591" s="99">
        <f t="shared" si="442"/>
        <v>47380</v>
      </c>
      <c r="M5591" s="3">
        <f t="shared" si="445"/>
        <v>9</v>
      </c>
      <c r="N5591" s="3">
        <f t="shared" si="443"/>
        <v>2029</v>
      </c>
      <c r="O5591" s="3">
        <f t="shared" si="444"/>
        <v>4</v>
      </c>
      <c r="P5591" s="2" t="str">
        <f t="shared" si="446"/>
        <v>WD</v>
      </c>
    </row>
    <row r="5592" spans="12:16" x14ac:dyDescent="0.2">
      <c r="L5592" s="99">
        <f t="shared" si="442"/>
        <v>47381</v>
      </c>
      <c r="M5592" s="3">
        <f t="shared" si="445"/>
        <v>9</v>
      </c>
      <c r="N5592" s="3">
        <f t="shared" si="443"/>
        <v>2029</v>
      </c>
      <c r="O5592" s="3">
        <f t="shared" si="444"/>
        <v>5</v>
      </c>
      <c r="P5592" s="2" t="str">
        <f t="shared" si="446"/>
        <v>WD</v>
      </c>
    </row>
    <row r="5593" spans="12:16" x14ac:dyDescent="0.2">
      <c r="L5593" s="99">
        <f t="shared" si="442"/>
        <v>47382</v>
      </c>
      <c r="M5593" s="3">
        <f t="shared" si="445"/>
        <v>9</v>
      </c>
      <c r="N5593" s="3">
        <f t="shared" si="443"/>
        <v>2029</v>
      </c>
      <c r="O5593" s="3">
        <f t="shared" si="444"/>
        <v>6</v>
      </c>
      <c r="P5593" s="2" t="str">
        <f t="shared" si="446"/>
        <v>WD</v>
      </c>
    </row>
    <row r="5594" spans="12:16" x14ac:dyDescent="0.2">
      <c r="L5594" s="99">
        <f t="shared" si="442"/>
        <v>47383</v>
      </c>
      <c r="M5594" s="3">
        <f t="shared" si="445"/>
        <v>9</v>
      </c>
      <c r="N5594" s="3">
        <f t="shared" si="443"/>
        <v>2029</v>
      </c>
      <c r="O5594" s="3">
        <f t="shared" si="444"/>
        <v>7</v>
      </c>
      <c r="P5594" s="2" t="str">
        <f t="shared" si="446"/>
        <v>WE</v>
      </c>
    </row>
    <row r="5595" spans="12:16" x14ac:dyDescent="0.2">
      <c r="L5595" s="99">
        <f t="shared" si="442"/>
        <v>47384</v>
      </c>
      <c r="M5595" s="3">
        <f t="shared" si="445"/>
        <v>9</v>
      </c>
      <c r="N5595" s="3">
        <f t="shared" si="443"/>
        <v>2029</v>
      </c>
      <c r="O5595" s="3">
        <f t="shared" si="444"/>
        <v>1</v>
      </c>
      <c r="P5595" s="2" t="str">
        <f t="shared" si="446"/>
        <v>WE</v>
      </c>
    </row>
    <row r="5596" spans="12:16" x14ac:dyDescent="0.2">
      <c r="L5596" s="99">
        <f t="shared" si="442"/>
        <v>47385</v>
      </c>
      <c r="M5596" s="3">
        <f t="shared" si="445"/>
        <v>9</v>
      </c>
      <c r="N5596" s="3">
        <f t="shared" si="443"/>
        <v>2029</v>
      </c>
      <c r="O5596" s="3">
        <f t="shared" si="444"/>
        <v>2</v>
      </c>
      <c r="P5596" s="2" t="str">
        <f t="shared" si="446"/>
        <v>WD</v>
      </c>
    </row>
    <row r="5597" spans="12:16" x14ac:dyDescent="0.2">
      <c r="L5597" s="99">
        <f t="shared" si="442"/>
        <v>47386</v>
      </c>
      <c r="M5597" s="3">
        <f t="shared" si="445"/>
        <v>9</v>
      </c>
      <c r="N5597" s="3">
        <f t="shared" si="443"/>
        <v>2029</v>
      </c>
      <c r="O5597" s="3">
        <f t="shared" si="444"/>
        <v>3</v>
      </c>
      <c r="P5597" s="2" t="str">
        <f t="shared" si="446"/>
        <v>WD</v>
      </c>
    </row>
    <row r="5598" spans="12:16" x14ac:dyDescent="0.2">
      <c r="L5598" s="99">
        <f t="shared" si="442"/>
        <v>47387</v>
      </c>
      <c r="M5598" s="3">
        <f t="shared" si="445"/>
        <v>9</v>
      </c>
      <c r="N5598" s="3">
        <f t="shared" si="443"/>
        <v>2029</v>
      </c>
      <c r="O5598" s="3">
        <f t="shared" si="444"/>
        <v>4</v>
      </c>
      <c r="P5598" s="2" t="str">
        <f t="shared" si="446"/>
        <v>WD</v>
      </c>
    </row>
    <row r="5599" spans="12:16" x14ac:dyDescent="0.2">
      <c r="L5599" s="99">
        <f t="shared" si="442"/>
        <v>47388</v>
      </c>
      <c r="M5599" s="3">
        <f t="shared" si="445"/>
        <v>9</v>
      </c>
      <c r="N5599" s="3">
        <f t="shared" si="443"/>
        <v>2029</v>
      </c>
      <c r="O5599" s="3">
        <f t="shared" si="444"/>
        <v>5</v>
      </c>
      <c r="P5599" s="2" t="str">
        <f t="shared" si="446"/>
        <v>WD</v>
      </c>
    </row>
    <row r="5600" spans="12:16" x14ac:dyDescent="0.2">
      <c r="L5600" s="99">
        <f t="shared" si="442"/>
        <v>47389</v>
      </c>
      <c r="M5600" s="3">
        <f t="shared" si="445"/>
        <v>9</v>
      </c>
      <c r="N5600" s="3">
        <f t="shared" si="443"/>
        <v>2029</v>
      </c>
      <c r="O5600" s="3">
        <f t="shared" si="444"/>
        <v>6</v>
      </c>
      <c r="P5600" s="2" t="str">
        <f t="shared" si="446"/>
        <v>WD</v>
      </c>
    </row>
    <row r="5601" spans="12:16" x14ac:dyDescent="0.2">
      <c r="L5601" s="99">
        <f t="shared" si="442"/>
        <v>47390</v>
      </c>
      <c r="M5601" s="3">
        <f t="shared" si="445"/>
        <v>9</v>
      </c>
      <c r="N5601" s="3">
        <f t="shared" si="443"/>
        <v>2029</v>
      </c>
      <c r="O5601" s="3">
        <f t="shared" si="444"/>
        <v>7</v>
      </c>
      <c r="P5601" s="2" t="str">
        <f t="shared" si="446"/>
        <v>WE</v>
      </c>
    </row>
    <row r="5602" spans="12:16" x14ac:dyDescent="0.2">
      <c r="L5602" s="99">
        <f t="shared" si="442"/>
        <v>47391</v>
      </c>
      <c r="M5602" s="3">
        <f t="shared" si="445"/>
        <v>9</v>
      </c>
      <c r="N5602" s="3">
        <f t="shared" si="443"/>
        <v>2029</v>
      </c>
      <c r="O5602" s="3">
        <f t="shared" si="444"/>
        <v>1</v>
      </c>
      <c r="P5602" s="2" t="str">
        <f t="shared" si="446"/>
        <v>WE</v>
      </c>
    </row>
    <row r="5603" spans="12:16" x14ac:dyDescent="0.2">
      <c r="L5603" s="99">
        <f t="shared" si="442"/>
        <v>47392</v>
      </c>
      <c r="M5603" s="3">
        <f t="shared" si="445"/>
        <v>10</v>
      </c>
      <c r="N5603" s="3">
        <f t="shared" si="443"/>
        <v>2029</v>
      </c>
      <c r="O5603" s="3">
        <f t="shared" si="444"/>
        <v>2</v>
      </c>
      <c r="P5603" s="2" t="str">
        <f t="shared" si="446"/>
        <v>WD</v>
      </c>
    </row>
    <row r="5604" spans="12:16" x14ac:dyDescent="0.2">
      <c r="L5604" s="99">
        <f t="shared" si="442"/>
        <v>47393</v>
      </c>
      <c r="M5604" s="3">
        <f t="shared" si="445"/>
        <v>10</v>
      </c>
      <c r="N5604" s="3">
        <f t="shared" si="443"/>
        <v>2029</v>
      </c>
      <c r="O5604" s="3">
        <f t="shared" si="444"/>
        <v>3</v>
      </c>
      <c r="P5604" s="2" t="str">
        <f t="shared" si="446"/>
        <v>WD</v>
      </c>
    </row>
    <row r="5605" spans="12:16" x14ac:dyDescent="0.2">
      <c r="L5605" s="99">
        <f t="shared" si="442"/>
        <v>47394</v>
      </c>
      <c r="M5605" s="3">
        <f t="shared" si="445"/>
        <v>10</v>
      </c>
      <c r="N5605" s="3">
        <f t="shared" si="443"/>
        <v>2029</v>
      </c>
      <c r="O5605" s="3">
        <f t="shared" si="444"/>
        <v>4</v>
      </c>
      <c r="P5605" s="2" t="str">
        <f t="shared" si="446"/>
        <v>WD</v>
      </c>
    </row>
    <row r="5606" spans="12:16" x14ac:dyDescent="0.2">
      <c r="L5606" s="99">
        <f t="shared" si="442"/>
        <v>47395</v>
      </c>
      <c r="M5606" s="3">
        <f t="shared" si="445"/>
        <v>10</v>
      </c>
      <c r="N5606" s="3">
        <f t="shared" si="443"/>
        <v>2029</v>
      </c>
      <c r="O5606" s="3">
        <f t="shared" si="444"/>
        <v>5</v>
      </c>
      <c r="P5606" s="2" t="str">
        <f t="shared" si="446"/>
        <v>WD</v>
      </c>
    </row>
    <row r="5607" spans="12:16" x14ac:dyDescent="0.2">
      <c r="L5607" s="99">
        <f t="shared" si="442"/>
        <v>47396</v>
      </c>
      <c r="M5607" s="3">
        <f t="shared" si="445"/>
        <v>10</v>
      </c>
      <c r="N5607" s="3">
        <f t="shared" si="443"/>
        <v>2029</v>
      </c>
      <c r="O5607" s="3">
        <f t="shared" si="444"/>
        <v>6</v>
      </c>
      <c r="P5607" s="2" t="str">
        <f t="shared" si="446"/>
        <v>WD</v>
      </c>
    </row>
    <row r="5608" spans="12:16" x14ac:dyDescent="0.2">
      <c r="L5608" s="99">
        <f t="shared" si="442"/>
        <v>47397</v>
      </c>
      <c r="M5608" s="3">
        <f t="shared" si="445"/>
        <v>10</v>
      </c>
      <c r="N5608" s="3">
        <f t="shared" si="443"/>
        <v>2029</v>
      </c>
      <c r="O5608" s="3">
        <f t="shared" si="444"/>
        <v>7</v>
      </c>
      <c r="P5608" s="2" t="str">
        <f t="shared" si="446"/>
        <v>WE</v>
      </c>
    </row>
    <row r="5609" spans="12:16" x14ac:dyDescent="0.2">
      <c r="L5609" s="99">
        <f t="shared" si="442"/>
        <v>47398</v>
      </c>
      <c r="M5609" s="3">
        <f t="shared" si="445"/>
        <v>10</v>
      </c>
      <c r="N5609" s="3">
        <f t="shared" si="443"/>
        <v>2029</v>
      </c>
      <c r="O5609" s="3">
        <f t="shared" si="444"/>
        <v>1</v>
      </c>
      <c r="P5609" s="2" t="str">
        <f t="shared" si="446"/>
        <v>WE</v>
      </c>
    </row>
    <row r="5610" spans="12:16" x14ac:dyDescent="0.2">
      <c r="L5610" s="99">
        <f t="shared" si="442"/>
        <v>47399</v>
      </c>
      <c r="M5610" s="3">
        <f t="shared" si="445"/>
        <v>10</v>
      </c>
      <c r="N5610" s="3">
        <f t="shared" si="443"/>
        <v>2029</v>
      </c>
      <c r="O5610" s="3">
        <f t="shared" si="444"/>
        <v>2</v>
      </c>
      <c r="P5610" s="2" t="str">
        <f t="shared" si="446"/>
        <v>WD</v>
      </c>
    </row>
    <row r="5611" spans="12:16" x14ac:dyDescent="0.2">
      <c r="L5611" s="99">
        <f t="shared" si="442"/>
        <v>47400</v>
      </c>
      <c r="M5611" s="3">
        <f t="shared" si="445"/>
        <v>10</v>
      </c>
      <c r="N5611" s="3">
        <f t="shared" si="443"/>
        <v>2029</v>
      </c>
      <c r="O5611" s="3">
        <f t="shared" si="444"/>
        <v>3</v>
      </c>
      <c r="P5611" s="2" t="str">
        <f t="shared" si="446"/>
        <v>WD</v>
      </c>
    </row>
    <row r="5612" spans="12:16" x14ac:dyDescent="0.2">
      <c r="L5612" s="99">
        <f t="shared" si="442"/>
        <v>47401</v>
      </c>
      <c r="M5612" s="3">
        <f t="shared" si="445"/>
        <v>10</v>
      </c>
      <c r="N5612" s="3">
        <f t="shared" si="443"/>
        <v>2029</v>
      </c>
      <c r="O5612" s="3">
        <f t="shared" si="444"/>
        <v>4</v>
      </c>
      <c r="P5612" s="2" t="str">
        <f t="shared" si="446"/>
        <v>WD</v>
      </c>
    </row>
    <row r="5613" spans="12:16" x14ac:dyDescent="0.2">
      <c r="L5613" s="99">
        <f t="shared" si="442"/>
        <v>47402</v>
      </c>
      <c r="M5613" s="3">
        <f t="shared" si="445"/>
        <v>10</v>
      </c>
      <c r="N5613" s="3">
        <f t="shared" si="443"/>
        <v>2029</v>
      </c>
      <c r="O5613" s="3">
        <f t="shared" si="444"/>
        <v>5</v>
      </c>
      <c r="P5613" s="2" t="str">
        <f t="shared" si="446"/>
        <v>WD</v>
      </c>
    </row>
    <row r="5614" spans="12:16" x14ac:dyDescent="0.2">
      <c r="L5614" s="99">
        <f t="shared" si="442"/>
        <v>47403</v>
      </c>
      <c r="M5614" s="3">
        <f t="shared" si="445"/>
        <v>10</v>
      </c>
      <c r="N5614" s="3">
        <f t="shared" si="443"/>
        <v>2029</v>
      </c>
      <c r="O5614" s="3">
        <f t="shared" si="444"/>
        <v>6</v>
      </c>
      <c r="P5614" s="2" t="str">
        <f t="shared" si="446"/>
        <v>WD</v>
      </c>
    </row>
    <row r="5615" spans="12:16" x14ac:dyDescent="0.2">
      <c r="L5615" s="99">
        <f t="shared" si="442"/>
        <v>47404</v>
      </c>
      <c r="M5615" s="3">
        <f t="shared" si="445"/>
        <v>10</v>
      </c>
      <c r="N5615" s="3">
        <f t="shared" si="443"/>
        <v>2029</v>
      </c>
      <c r="O5615" s="3">
        <f t="shared" si="444"/>
        <v>7</v>
      </c>
      <c r="P5615" s="2" t="str">
        <f t="shared" si="446"/>
        <v>WE</v>
      </c>
    </row>
    <row r="5616" spans="12:16" x14ac:dyDescent="0.2">
      <c r="L5616" s="99">
        <f t="shared" si="442"/>
        <v>47405</v>
      </c>
      <c r="M5616" s="3">
        <f t="shared" si="445"/>
        <v>10</v>
      </c>
      <c r="N5616" s="3">
        <f t="shared" si="443"/>
        <v>2029</v>
      </c>
      <c r="O5616" s="3">
        <f t="shared" si="444"/>
        <v>1</v>
      </c>
      <c r="P5616" s="2" t="str">
        <f t="shared" si="446"/>
        <v>WE</v>
      </c>
    </row>
    <row r="5617" spans="12:16" x14ac:dyDescent="0.2">
      <c r="L5617" s="99">
        <f t="shared" si="442"/>
        <v>47406</v>
      </c>
      <c r="M5617" s="3">
        <f t="shared" si="445"/>
        <v>10</v>
      </c>
      <c r="N5617" s="3">
        <f t="shared" si="443"/>
        <v>2029</v>
      </c>
      <c r="O5617" s="3">
        <f t="shared" si="444"/>
        <v>2</v>
      </c>
      <c r="P5617" s="2" t="str">
        <f t="shared" si="446"/>
        <v>WD</v>
      </c>
    </row>
    <row r="5618" spans="12:16" x14ac:dyDescent="0.2">
      <c r="L5618" s="99">
        <f t="shared" si="442"/>
        <v>47407</v>
      </c>
      <c r="M5618" s="3">
        <f t="shared" si="445"/>
        <v>10</v>
      </c>
      <c r="N5618" s="3">
        <f t="shared" si="443"/>
        <v>2029</v>
      </c>
      <c r="O5618" s="3">
        <f t="shared" si="444"/>
        <v>3</v>
      </c>
      <c r="P5618" s="2" t="str">
        <f t="shared" si="446"/>
        <v>WD</v>
      </c>
    </row>
    <row r="5619" spans="12:16" x14ac:dyDescent="0.2">
      <c r="L5619" s="99">
        <f t="shared" si="442"/>
        <v>47408</v>
      </c>
      <c r="M5619" s="3">
        <f t="shared" si="445"/>
        <v>10</v>
      </c>
      <c r="N5619" s="3">
        <f t="shared" si="443"/>
        <v>2029</v>
      </c>
      <c r="O5619" s="3">
        <f t="shared" si="444"/>
        <v>4</v>
      </c>
      <c r="P5619" s="2" t="str">
        <f t="shared" si="446"/>
        <v>WD</v>
      </c>
    </row>
    <row r="5620" spans="12:16" x14ac:dyDescent="0.2">
      <c r="L5620" s="99">
        <f t="shared" ref="L5620:L5683" si="447">+L5619+1</f>
        <v>47409</v>
      </c>
      <c r="M5620" s="3">
        <f t="shared" si="445"/>
        <v>10</v>
      </c>
      <c r="N5620" s="3">
        <f t="shared" si="443"/>
        <v>2029</v>
      </c>
      <c r="O5620" s="3">
        <f t="shared" si="444"/>
        <v>5</v>
      </c>
      <c r="P5620" s="2" t="str">
        <f t="shared" si="446"/>
        <v>WD</v>
      </c>
    </row>
    <row r="5621" spans="12:16" x14ac:dyDescent="0.2">
      <c r="L5621" s="99">
        <f t="shared" si="447"/>
        <v>47410</v>
      </c>
      <c r="M5621" s="3">
        <f t="shared" si="445"/>
        <v>10</v>
      </c>
      <c r="N5621" s="3">
        <f t="shared" si="443"/>
        <v>2029</v>
      </c>
      <c r="O5621" s="3">
        <f t="shared" si="444"/>
        <v>6</v>
      </c>
      <c r="P5621" s="2" t="str">
        <f t="shared" si="446"/>
        <v>WD</v>
      </c>
    </row>
    <row r="5622" spans="12:16" x14ac:dyDescent="0.2">
      <c r="L5622" s="99">
        <f t="shared" si="447"/>
        <v>47411</v>
      </c>
      <c r="M5622" s="3">
        <f t="shared" si="445"/>
        <v>10</v>
      </c>
      <c r="N5622" s="3">
        <f t="shared" si="443"/>
        <v>2029</v>
      </c>
      <c r="O5622" s="3">
        <f t="shared" si="444"/>
        <v>7</v>
      </c>
      <c r="P5622" s="2" t="str">
        <f t="shared" si="446"/>
        <v>WE</v>
      </c>
    </row>
    <row r="5623" spans="12:16" x14ac:dyDescent="0.2">
      <c r="L5623" s="99">
        <f t="shared" si="447"/>
        <v>47412</v>
      </c>
      <c r="M5623" s="3">
        <f t="shared" si="445"/>
        <v>10</v>
      </c>
      <c r="N5623" s="3">
        <f t="shared" si="443"/>
        <v>2029</v>
      </c>
      <c r="O5623" s="3">
        <f t="shared" si="444"/>
        <v>1</v>
      </c>
      <c r="P5623" s="2" t="str">
        <f t="shared" si="446"/>
        <v>WE</v>
      </c>
    </row>
    <row r="5624" spans="12:16" x14ac:dyDescent="0.2">
      <c r="L5624" s="99">
        <f t="shared" si="447"/>
        <v>47413</v>
      </c>
      <c r="M5624" s="3">
        <f t="shared" si="445"/>
        <v>10</v>
      </c>
      <c r="N5624" s="3">
        <f t="shared" si="443"/>
        <v>2029</v>
      </c>
      <c r="O5624" s="3">
        <f t="shared" si="444"/>
        <v>2</v>
      </c>
      <c r="P5624" s="2" t="str">
        <f t="shared" si="446"/>
        <v>WD</v>
      </c>
    </row>
    <row r="5625" spans="12:16" x14ac:dyDescent="0.2">
      <c r="L5625" s="99">
        <f t="shared" si="447"/>
        <v>47414</v>
      </c>
      <c r="M5625" s="3">
        <f t="shared" si="445"/>
        <v>10</v>
      </c>
      <c r="N5625" s="3">
        <f t="shared" si="443"/>
        <v>2029</v>
      </c>
      <c r="O5625" s="3">
        <f t="shared" si="444"/>
        <v>3</v>
      </c>
      <c r="P5625" s="2" t="str">
        <f t="shared" si="446"/>
        <v>WD</v>
      </c>
    </row>
    <row r="5626" spans="12:16" x14ac:dyDescent="0.2">
      <c r="L5626" s="99">
        <f t="shared" si="447"/>
        <v>47415</v>
      </c>
      <c r="M5626" s="3">
        <f t="shared" si="445"/>
        <v>10</v>
      </c>
      <c r="N5626" s="3">
        <f t="shared" si="443"/>
        <v>2029</v>
      </c>
      <c r="O5626" s="3">
        <f t="shared" si="444"/>
        <v>4</v>
      </c>
      <c r="P5626" s="2" t="str">
        <f t="shared" si="446"/>
        <v>WD</v>
      </c>
    </row>
    <row r="5627" spans="12:16" x14ac:dyDescent="0.2">
      <c r="L5627" s="99">
        <f t="shared" si="447"/>
        <v>47416</v>
      </c>
      <c r="M5627" s="3">
        <f t="shared" si="445"/>
        <v>10</v>
      </c>
      <c r="N5627" s="3">
        <f t="shared" si="443"/>
        <v>2029</v>
      </c>
      <c r="O5627" s="3">
        <f t="shared" si="444"/>
        <v>5</v>
      </c>
      <c r="P5627" s="2" t="str">
        <f t="shared" si="446"/>
        <v>WD</v>
      </c>
    </row>
    <row r="5628" spans="12:16" x14ac:dyDescent="0.2">
      <c r="L5628" s="99">
        <f t="shared" si="447"/>
        <v>47417</v>
      </c>
      <c r="M5628" s="3">
        <f t="shared" si="445"/>
        <v>10</v>
      </c>
      <c r="N5628" s="3">
        <f t="shared" si="443"/>
        <v>2029</v>
      </c>
      <c r="O5628" s="3">
        <f t="shared" si="444"/>
        <v>6</v>
      </c>
      <c r="P5628" s="2" t="str">
        <f t="shared" si="446"/>
        <v>WD</v>
      </c>
    </row>
    <row r="5629" spans="12:16" x14ac:dyDescent="0.2">
      <c r="L5629" s="99">
        <f t="shared" si="447"/>
        <v>47418</v>
      </c>
      <c r="M5629" s="3">
        <f t="shared" si="445"/>
        <v>10</v>
      </c>
      <c r="N5629" s="3">
        <f t="shared" si="443"/>
        <v>2029</v>
      </c>
      <c r="O5629" s="3">
        <f t="shared" si="444"/>
        <v>7</v>
      </c>
      <c r="P5629" s="2" t="str">
        <f t="shared" si="446"/>
        <v>WE</v>
      </c>
    </row>
    <row r="5630" spans="12:16" x14ac:dyDescent="0.2">
      <c r="L5630" s="99">
        <f t="shared" si="447"/>
        <v>47419</v>
      </c>
      <c r="M5630" s="3">
        <f t="shared" si="445"/>
        <v>10</v>
      </c>
      <c r="N5630" s="3">
        <f t="shared" si="443"/>
        <v>2029</v>
      </c>
      <c r="O5630" s="3">
        <f t="shared" si="444"/>
        <v>1</v>
      </c>
      <c r="P5630" s="2" t="str">
        <f t="shared" si="446"/>
        <v>WE</v>
      </c>
    </row>
    <row r="5631" spans="12:16" x14ac:dyDescent="0.2">
      <c r="L5631" s="99">
        <f t="shared" si="447"/>
        <v>47420</v>
      </c>
      <c r="M5631" s="3">
        <f t="shared" si="445"/>
        <v>10</v>
      </c>
      <c r="N5631" s="3">
        <f t="shared" ref="N5631:N5694" si="448">YEAR(L5631)</f>
        <v>2029</v>
      </c>
      <c r="O5631" s="3">
        <f t="shared" ref="O5631:O5694" si="449">WEEKDAY(L5631)</f>
        <v>2</v>
      </c>
      <c r="P5631" s="2" t="str">
        <f t="shared" si="446"/>
        <v>WD</v>
      </c>
    </row>
    <row r="5632" spans="12:16" x14ac:dyDescent="0.2">
      <c r="L5632" s="99">
        <f t="shared" si="447"/>
        <v>47421</v>
      </c>
      <c r="M5632" s="3">
        <f t="shared" si="445"/>
        <v>10</v>
      </c>
      <c r="N5632" s="3">
        <f t="shared" si="448"/>
        <v>2029</v>
      </c>
      <c r="O5632" s="3">
        <f t="shared" si="449"/>
        <v>3</v>
      </c>
      <c r="P5632" s="2" t="str">
        <f t="shared" si="446"/>
        <v>WD</v>
      </c>
    </row>
    <row r="5633" spans="12:16" x14ac:dyDescent="0.2">
      <c r="L5633" s="99">
        <f t="shared" si="447"/>
        <v>47422</v>
      </c>
      <c r="M5633" s="3">
        <f t="shared" si="445"/>
        <v>10</v>
      </c>
      <c r="N5633" s="3">
        <f t="shared" si="448"/>
        <v>2029</v>
      </c>
      <c r="O5633" s="3">
        <f t="shared" si="449"/>
        <v>4</v>
      </c>
      <c r="P5633" s="2" t="str">
        <f t="shared" si="446"/>
        <v>WD</v>
      </c>
    </row>
    <row r="5634" spans="12:16" x14ac:dyDescent="0.2">
      <c r="L5634" s="99">
        <f t="shared" si="447"/>
        <v>47423</v>
      </c>
      <c r="M5634" s="3">
        <f t="shared" si="445"/>
        <v>11</v>
      </c>
      <c r="N5634" s="3">
        <f t="shared" si="448"/>
        <v>2029</v>
      </c>
      <c r="O5634" s="3">
        <f t="shared" si="449"/>
        <v>5</v>
      </c>
      <c r="P5634" s="2" t="str">
        <f t="shared" si="446"/>
        <v>WD</v>
      </c>
    </row>
    <row r="5635" spans="12:16" x14ac:dyDescent="0.2">
      <c r="L5635" s="99">
        <f t="shared" si="447"/>
        <v>47424</v>
      </c>
      <c r="M5635" s="3">
        <f t="shared" ref="M5635:M5698" si="450">MONTH(L5635)</f>
        <v>11</v>
      </c>
      <c r="N5635" s="3">
        <f t="shared" si="448"/>
        <v>2029</v>
      </c>
      <c r="O5635" s="3">
        <f t="shared" si="449"/>
        <v>6</v>
      </c>
      <c r="P5635" s="2" t="str">
        <f t="shared" ref="P5635:P5698" si="451">IF(O5635=1,"WE",IF(O5635=7,"WE","WD"))</f>
        <v>WD</v>
      </c>
    </row>
    <row r="5636" spans="12:16" x14ac:dyDescent="0.2">
      <c r="L5636" s="99">
        <f t="shared" si="447"/>
        <v>47425</v>
      </c>
      <c r="M5636" s="3">
        <f t="shared" si="450"/>
        <v>11</v>
      </c>
      <c r="N5636" s="3">
        <f t="shared" si="448"/>
        <v>2029</v>
      </c>
      <c r="O5636" s="3">
        <f t="shared" si="449"/>
        <v>7</v>
      </c>
      <c r="P5636" s="2" t="str">
        <f t="shared" si="451"/>
        <v>WE</v>
      </c>
    </row>
    <row r="5637" spans="12:16" x14ac:dyDescent="0.2">
      <c r="L5637" s="99">
        <f t="shared" si="447"/>
        <v>47426</v>
      </c>
      <c r="M5637" s="3">
        <f t="shared" si="450"/>
        <v>11</v>
      </c>
      <c r="N5637" s="3">
        <f t="shared" si="448"/>
        <v>2029</v>
      </c>
      <c r="O5637" s="3">
        <f t="shared" si="449"/>
        <v>1</v>
      </c>
      <c r="P5637" s="2" t="str">
        <f t="shared" si="451"/>
        <v>WE</v>
      </c>
    </row>
    <row r="5638" spans="12:16" x14ac:dyDescent="0.2">
      <c r="L5638" s="99">
        <f t="shared" si="447"/>
        <v>47427</v>
      </c>
      <c r="M5638" s="3">
        <f t="shared" si="450"/>
        <v>11</v>
      </c>
      <c r="N5638" s="3">
        <f t="shared" si="448"/>
        <v>2029</v>
      </c>
      <c r="O5638" s="3">
        <f t="shared" si="449"/>
        <v>2</v>
      </c>
      <c r="P5638" s="2" t="str">
        <f t="shared" si="451"/>
        <v>WD</v>
      </c>
    </row>
    <row r="5639" spans="12:16" x14ac:dyDescent="0.2">
      <c r="L5639" s="99">
        <f t="shared" si="447"/>
        <v>47428</v>
      </c>
      <c r="M5639" s="3">
        <f t="shared" si="450"/>
        <v>11</v>
      </c>
      <c r="N5639" s="3">
        <f t="shared" si="448"/>
        <v>2029</v>
      </c>
      <c r="O5639" s="3">
        <f t="shared" si="449"/>
        <v>3</v>
      </c>
      <c r="P5639" s="2" t="str">
        <f t="shared" si="451"/>
        <v>WD</v>
      </c>
    </row>
    <row r="5640" spans="12:16" x14ac:dyDescent="0.2">
      <c r="L5640" s="99">
        <f t="shared" si="447"/>
        <v>47429</v>
      </c>
      <c r="M5640" s="3">
        <f t="shared" si="450"/>
        <v>11</v>
      </c>
      <c r="N5640" s="3">
        <f t="shared" si="448"/>
        <v>2029</v>
      </c>
      <c r="O5640" s="3">
        <f t="shared" si="449"/>
        <v>4</v>
      </c>
      <c r="P5640" s="2" t="str">
        <f t="shared" si="451"/>
        <v>WD</v>
      </c>
    </row>
    <row r="5641" spans="12:16" x14ac:dyDescent="0.2">
      <c r="L5641" s="99">
        <f t="shared" si="447"/>
        <v>47430</v>
      </c>
      <c r="M5641" s="3">
        <f t="shared" si="450"/>
        <v>11</v>
      </c>
      <c r="N5641" s="3">
        <f t="shared" si="448"/>
        <v>2029</v>
      </c>
      <c r="O5641" s="3">
        <f t="shared" si="449"/>
        <v>5</v>
      </c>
      <c r="P5641" s="2" t="str">
        <f t="shared" si="451"/>
        <v>WD</v>
      </c>
    </row>
    <row r="5642" spans="12:16" x14ac:dyDescent="0.2">
      <c r="L5642" s="99">
        <f t="shared" si="447"/>
        <v>47431</v>
      </c>
      <c r="M5642" s="3">
        <f t="shared" si="450"/>
        <v>11</v>
      </c>
      <c r="N5642" s="3">
        <f t="shared" si="448"/>
        <v>2029</v>
      </c>
      <c r="O5642" s="3">
        <f t="shared" si="449"/>
        <v>6</v>
      </c>
      <c r="P5642" s="2" t="str">
        <f t="shared" si="451"/>
        <v>WD</v>
      </c>
    </row>
    <row r="5643" spans="12:16" x14ac:dyDescent="0.2">
      <c r="L5643" s="99">
        <f t="shared" si="447"/>
        <v>47432</v>
      </c>
      <c r="M5643" s="3">
        <f t="shared" si="450"/>
        <v>11</v>
      </c>
      <c r="N5643" s="3">
        <f t="shared" si="448"/>
        <v>2029</v>
      </c>
      <c r="O5643" s="3">
        <f t="shared" si="449"/>
        <v>7</v>
      </c>
      <c r="P5643" s="2" t="str">
        <f t="shared" si="451"/>
        <v>WE</v>
      </c>
    </row>
    <row r="5644" spans="12:16" x14ac:dyDescent="0.2">
      <c r="L5644" s="99">
        <f t="shared" si="447"/>
        <v>47433</v>
      </c>
      <c r="M5644" s="3">
        <f t="shared" si="450"/>
        <v>11</v>
      </c>
      <c r="N5644" s="3">
        <f t="shared" si="448"/>
        <v>2029</v>
      </c>
      <c r="O5644" s="3">
        <f t="shared" si="449"/>
        <v>1</v>
      </c>
      <c r="P5644" s="2" t="str">
        <f t="shared" si="451"/>
        <v>WE</v>
      </c>
    </row>
    <row r="5645" spans="12:16" x14ac:dyDescent="0.2">
      <c r="L5645" s="99">
        <f t="shared" si="447"/>
        <v>47434</v>
      </c>
      <c r="M5645" s="3">
        <f t="shared" si="450"/>
        <v>11</v>
      </c>
      <c r="N5645" s="3">
        <f t="shared" si="448"/>
        <v>2029</v>
      </c>
      <c r="O5645" s="3">
        <f t="shared" si="449"/>
        <v>2</v>
      </c>
      <c r="P5645" s="2" t="str">
        <f t="shared" si="451"/>
        <v>WD</v>
      </c>
    </row>
    <row r="5646" spans="12:16" x14ac:dyDescent="0.2">
      <c r="L5646" s="99">
        <f t="shared" si="447"/>
        <v>47435</v>
      </c>
      <c r="M5646" s="3">
        <f t="shared" si="450"/>
        <v>11</v>
      </c>
      <c r="N5646" s="3">
        <f t="shared" si="448"/>
        <v>2029</v>
      </c>
      <c r="O5646" s="3">
        <f t="shared" si="449"/>
        <v>3</v>
      </c>
      <c r="P5646" s="2" t="str">
        <f t="shared" si="451"/>
        <v>WD</v>
      </c>
    </row>
    <row r="5647" spans="12:16" x14ac:dyDescent="0.2">
      <c r="L5647" s="99">
        <f t="shared" si="447"/>
        <v>47436</v>
      </c>
      <c r="M5647" s="3">
        <f t="shared" si="450"/>
        <v>11</v>
      </c>
      <c r="N5647" s="3">
        <f t="shared" si="448"/>
        <v>2029</v>
      </c>
      <c r="O5647" s="3">
        <f t="shared" si="449"/>
        <v>4</v>
      </c>
      <c r="P5647" s="2" t="str">
        <f t="shared" si="451"/>
        <v>WD</v>
      </c>
    </row>
    <row r="5648" spans="12:16" x14ac:dyDescent="0.2">
      <c r="L5648" s="99">
        <f t="shared" si="447"/>
        <v>47437</v>
      </c>
      <c r="M5648" s="3">
        <f t="shared" si="450"/>
        <v>11</v>
      </c>
      <c r="N5648" s="3">
        <f t="shared" si="448"/>
        <v>2029</v>
      </c>
      <c r="O5648" s="3">
        <f t="shared" si="449"/>
        <v>5</v>
      </c>
      <c r="P5648" s="2" t="str">
        <f t="shared" si="451"/>
        <v>WD</v>
      </c>
    </row>
    <row r="5649" spans="12:16" x14ac:dyDescent="0.2">
      <c r="L5649" s="99">
        <f t="shared" si="447"/>
        <v>47438</v>
      </c>
      <c r="M5649" s="3">
        <f t="shared" si="450"/>
        <v>11</v>
      </c>
      <c r="N5649" s="3">
        <f t="shared" si="448"/>
        <v>2029</v>
      </c>
      <c r="O5649" s="3">
        <f t="shared" si="449"/>
        <v>6</v>
      </c>
      <c r="P5649" s="2" t="str">
        <f t="shared" si="451"/>
        <v>WD</v>
      </c>
    </row>
    <row r="5650" spans="12:16" x14ac:dyDescent="0.2">
      <c r="L5650" s="99">
        <f t="shared" si="447"/>
        <v>47439</v>
      </c>
      <c r="M5650" s="3">
        <f t="shared" si="450"/>
        <v>11</v>
      </c>
      <c r="N5650" s="3">
        <f t="shared" si="448"/>
        <v>2029</v>
      </c>
      <c r="O5650" s="3">
        <f t="shared" si="449"/>
        <v>7</v>
      </c>
      <c r="P5650" s="2" t="str">
        <f t="shared" si="451"/>
        <v>WE</v>
      </c>
    </row>
    <row r="5651" spans="12:16" x14ac:dyDescent="0.2">
      <c r="L5651" s="99">
        <f t="shared" si="447"/>
        <v>47440</v>
      </c>
      <c r="M5651" s="3">
        <f t="shared" si="450"/>
        <v>11</v>
      </c>
      <c r="N5651" s="3">
        <f t="shared" si="448"/>
        <v>2029</v>
      </c>
      <c r="O5651" s="3">
        <f t="shared" si="449"/>
        <v>1</v>
      </c>
      <c r="P5651" s="2" t="str">
        <f t="shared" si="451"/>
        <v>WE</v>
      </c>
    </row>
    <row r="5652" spans="12:16" x14ac:dyDescent="0.2">
      <c r="L5652" s="99">
        <f t="shared" si="447"/>
        <v>47441</v>
      </c>
      <c r="M5652" s="3">
        <f t="shared" si="450"/>
        <v>11</v>
      </c>
      <c r="N5652" s="3">
        <f t="shared" si="448"/>
        <v>2029</v>
      </c>
      <c r="O5652" s="3">
        <f t="shared" si="449"/>
        <v>2</v>
      </c>
      <c r="P5652" s="2" t="str">
        <f t="shared" si="451"/>
        <v>WD</v>
      </c>
    </row>
    <row r="5653" spans="12:16" x14ac:dyDescent="0.2">
      <c r="L5653" s="99">
        <f t="shared" si="447"/>
        <v>47442</v>
      </c>
      <c r="M5653" s="3">
        <f t="shared" si="450"/>
        <v>11</v>
      </c>
      <c r="N5653" s="3">
        <f t="shared" si="448"/>
        <v>2029</v>
      </c>
      <c r="O5653" s="3">
        <f t="shared" si="449"/>
        <v>3</v>
      </c>
      <c r="P5653" s="2" t="str">
        <f t="shared" si="451"/>
        <v>WD</v>
      </c>
    </row>
    <row r="5654" spans="12:16" x14ac:dyDescent="0.2">
      <c r="L5654" s="99">
        <f t="shared" si="447"/>
        <v>47443</v>
      </c>
      <c r="M5654" s="3">
        <f t="shared" si="450"/>
        <v>11</v>
      </c>
      <c r="N5654" s="3">
        <f t="shared" si="448"/>
        <v>2029</v>
      </c>
      <c r="O5654" s="3">
        <f t="shared" si="449"/>
        <v>4</v>
      </c>
      <c r="P5654" s="2" t="str">
        <f t="shared" si="451"/>
        <v>WD</v>
      </c>
    </row>
    <row r="5655" spans="12:16" x14ac:dyDescent="0.2">
      <c r="L5655" s="99">
        <f t="shared" si="447"/>
        <v>47444</v>
      </c>
      <c r="M5655" s="3">
        <f t="shared" si="450"/>
        <v>11</v>
      </c>
      <c r="N5655" s="3">
        <f t="shared" si="448"/>
        <v>2029</v>
      </c>
      <c r="O5655" s="3">
        <f t="shared" si="449"/>
        <v>5</v>
      </c>
      <c r="P5655" s="2" t="str">
        <f t="shared" si="451"/>
        <v>WD</v>
      </c>
    </row>
    <row r="5656" spans="12:16" x14ac:dyDescent="0.2">
      <c r="L5656" s="99">
        <f t="shared" si="447"/>
        <v>47445</v>
      </c>
      <c r="M5656" s="3">
        <f t="shared" si="450"/>
        <v>11</v>
      </c>
      <c r="N5656" s="3">
        <f t="shared" si="448"/>
        <v>2029</v>
      </c>
      <c r="O5656" s="3">
        <f t="shared" si="449"/>
        <v>6</v>
      </c>
      <c r="P5656" s="2" t="str">
        <f t="shared" si="451"/>
        <v>WD</v>
      </c>
    </row>
    <row r="5657" spans="12:16" x14ac:dyDescent="0.2">
      <c r="L5657" s="99">
        <f t="shared" si="447"/>
        <v>47446</v>
      </c>
      <c r="M5657" s="3">
        <f t="shared" si="450"/>
        <v>11</v>
      </c>
      <c r="N5657" s="3">
        <f t="shared" si="448"/>
        <v>2029</v>
      </c>
      <c r="O5657" s="3">
        <f t="shared" si="449"/>
        <v>7</v>
      </c>
      <c r="P5657" s="2" t="str">
        <f t="shared" si="451"/>
        <v>WE</v>
      </c>
    </row>
    <row r="5658" spans="12:16" x14ac:dyDescent="0.2">
      <c r="L5658" s="99">
        <f t="shared" si="447"/>
        <v>47447</v>
      </c>
      <c r="M5658" s="3">
        <f t="shared" si="450"/>
        <v>11</v>
      </c>
      <c r="N5658" s="3">
        <f t="shared" si="448"/>
        <v>2029</v>
      </c>
      <c r="O5658" s="3">
        <f t="shared" si="449"/>
        <v>1</v>
      </c>
      <c r="P5658" s="2" t="str">
        <f t="shared" si="451"/>
        <v>WE</v>
      </c>
    </row>
    <row r="5659" spans="12:16" x14ac:dyDescent="0.2">
      <c r="L5659" s="99">
        <f t="shared" si="447"/>
        <v>47448</v>
      </c>
      <c r="M5659" s="3">
        <f t="shared" si="450"/>
        <v>11</v>
      </c>
      <c r="N5659" s="3">
        <f t="shared" si="448"/>
        <v>2029</v>
      </c>
      <c r="O5659" s="3">
        <f t="shared" si="449"/>
        <v>2</v>
      </c>
      <c r="P5659" s="2" t="str">
        <f t="shared" si="451"/>
        <v>WD</v>
      </c>
    </row>
    <row r="5660" spans="12:16" x14ac:dyDescent="0.2">
      <c r="L5660" s="99">
        <f t="shared" si="447"/>
        <v>47449</v>
      </c>
      <c r="M5660" s="3">
        <f t="shared" si="450"/>
        <v>11</v>
      </c>
      <c r="N5660" s="3">
        <f t="shared" si="448"/>
        <v>2029</v>
      </c>
      <c r="O5660" s="3">
        <f t="shared" si="449"/>
        <v>3</v>
      </c>
      <c r="P5660" s="2" t="str">
        <f t="shared" si="451"/>
        <v>WD</v>
      </c>
    </row>
    <row r="5661" spans="12:16" x14ac:dyDescent="0.2">
      <c r="L5661" s="99">
        <f t="shared" si="447"/>
        <v>47450</v>
      </c>
      <c r="M5661" s="3">
        <f t="shared" si="450"/>
        <v>11</v>
      </c>
      <c r="N5661" s="3">
        <f t="shared" si="448"/>
        <v>2029</v>
      </c>
      <c r="O5661" s="3">
        <f t="shared" si="449"/>
        <v>4</v>
      </c>
      <c r="P5661" s="2" t="str">
        <f t="shared" si="451"/>
        <v>WD</v>
      </c>
    </row>
    <row r="5662" spans="12:16" x14ac:dyDescent="0.2">
      <c r="L5662" s="99">
        <f t="shared" si="447"/>
        <v>47451</v>
      </c>
      <c r="M5662" s="3">
        <f t="shared" si="450"/>
        <v>11</v>
      </c>
      <c r="N5662" s="3">
        <f t="shared" si="448"/>
        <v>2029</v>
      </c>
      <c r="O5662" s="3">
        <f t="shared" si="449"/>
        <v>5</v>
      </c>
      <c r="P5662" s="2" t="str">
        <f t="shared" si="451"/>
        <v>WD</v>
      </c>
    </row>
    <row r="5663" spans="12:16" x14ac:dyDescent="0.2">
      <c r="L5663" s="99">
        <f t="shared" si="447"/>
        <v>47452</v>
      </c>
      <c r="M5663" s="3">
        <f t="shared" si="450"/>
        <v>11</v>
      </c>
      <c r="N5663" s="3">
        <f t="shared" si="448"/>
        <v>2029</v>
      </c>
      <c r="O5663" s="3">
        <f t="shared" si="449"/>
        <v>6</v>
      </c>
      <c r="P5663" s="2" t="str">
        <f t="shared" si="451"/>
        <v>WD</v>
      </c>
    </row>
    <row r="5664" spans="12:16" x14ac:dyDescent="0.2">
      <c r="L5664" s="99">
        <f t="shared" si="447"/>
        <v>47453</v>
      </c>
      <c r="M5664" s="3">
        <f t="shared" si="450"/>
        <v>12</v>
      </c>
      <c r="N5664" s="3">
        <f t="shared" si="448"/>
        <v>2029</v>
      </c>
      <c r="O5664" s="3">
        <f t="shared" si="449"/>
        <v>7</v>
      </c>
      <c r="P5664" s="2" t="str">
        <f t="shared" si="451"/>
        <v>WE</v>
      </c>
    </row>
    <row r="5665" spans="12:16" x14ac:dyDescent="0.2">
      <c r="L5665" s="99">
        <f t="shared" si="447"/>
        <v>47454</v>
      </c>
      <c r="M5665" s="3">
        <f t="shared" si="450"/>
        <v>12</v>
      </c>
      <c r="N5665" s="3">
        <f t="shared" si="448"/>
        <v>2029</v>
      </c>
      <c r="O5665" s="3">
        <f t="shared" si="449"/>
        <v>1</v>
      </c>
      <c r="P5665" s="2" t="str">
        <f t="shared" si="451"/>
        <v>WE</v>
      </c>
    </row>
    <row r="5666" spans="12:16" x14ac:dyDescent="0.2">
      <c r="L5666" s="99">
        <f t="shared" si="447"/>
        <v>47455</v>
      </c>
      <c r="M5666" s="3">
        <f t="shared" si="450"/>
        <v>12</v>
      </c>
      <c r="N5666" s="3">
        <f t="shared" si="448"/>
        <v>2029</v>
      </c>
      <c r="O5666" s="3">
        <f t="shared" si="449"/>
        <v>2</v>
      </c>
      <c r="P5666" s="2" t="str">
        <f t="shared" si="451"/>
        <v>WD</v>
      </c>
    </row>
    <row r="5667" spans="12:16" x14ac:dyDescent="0.2">
      <c r="L5667" s="99">
        <f t="shared" si="447"/>
        <v>47456</v>
      </c>
      <c r="M5667" s="3">
        <f t="shared" si="450"/>
        <v>12</v>
      </c>
      <c r="N5667" s="3">
        <f t="shared" si="448"/>
        <v>2029</v>
      </c>
      <c r="O5667" s="3">
        <f t="shared" si="449"/>
        <v>3</v>
      </c>
      <c r="P5667" s="2" t="str">
        <f t="shared" si="451"/>
        <v>WD</v>
      </c>
    </row>
    <row r="5668" spans="12:16" x14ac:dyDescent="0.2">
      <c r="L5668" s="99">
        <f t="shared" si="447"/>
        <v>47457</v>
      </c>
      <c r="M5668" s="3">
        <f t="shared" si="450"/>
        <v>12</v>
      </c>
      <c r="N5668" s="3">
        <f t="shared" si="448"/>
        <v>2029</v>
      </c>
      <c r="O5668" s="3">
        <f t="shared" si="449"/>
        <v>4</v>
      </c>
      <c r="P5668" s="2" t="str">
        <f t="shared" si="451"/>
        <v>WD</v>
      </c>
    </row>
    <row r="5669" spans="12:16" x14ac:dyDescent="0.2">
      <c r="L5669" s="99">
        <f t="shared" si="447"/>
        <v>47458</v>
      </c>
      <c r="M5669" s="3">
        <f t="shared" si="450"/>
        <v>12</v>
      </c>
      <c r="N5669" s="3">
        <f t="shared" si="448"/>
        <v>2029</v>
      </c>
      <c r="O5669" s="3">
        <f t="shared" si="449"/>
        <v>5</v>
      </c>
      <c r="P5669" s="2" t="str">
        <f t="shared" si="451"/>
        <v>WD</v>
      </c>
    </row>
    <row r="5670" spans="12:16" x14ac:dyDescent="0.2">
      <c r="L5670" s="99">
        <f t="shared" si="447"/>
        <v>47459</v>
      </c>
      <c r="M5670" s="3">
        <f t="shared" si="450"/>
        <v>12</v>
      </c>
      <c r="N5670" s="3">
        <f t="shared" si="448"/>
        <v>2029</v>
      </c>
      <c r="O5670" s="3">
        <f t="shared" si="449"/>
        <v>6</v>
      </c>
      <c r="P5670" s="2" t="str">
        <f t="shared" si="451"/>
        <v>WD</v>
      </c>
    </row>
    <row r="5671" spans="12:16" x14ac:dyDescent="0.2">
      <c r="L5671" s="99">
        <f t="shared" si="447"/>
        <v>47460</v>
      </c>
      <c r="M5671" s="3">
        <f t="shared" si="450"/>
        <v>12</v>
      </c>
      <c r="N5671" s="3">
        <f t="shared" si="448"/>
        <v>2029</v>
      </c>
      <c r="O5671" s="3">
        <f t="shared" si="449"/>
        <v>7</v>
      </c>
      <c r="P5671" s="2" t="str">
        <f t="shared" si="451"/>
        <v>WE</v>
      </c>
    </row>
    <row r="5672" spans="12:16" x14ac:dyDescent="0.2">
      <c r="L5672" s="99">
        <f t="shared" si="447"/>
        <v>47461</v>
      </c>
      <c r="M5672" s="3">
        <f t="shared" si="450"/>
        <v>12</v>
      </c>
      <c r="N5672" s="3">
        <f t="shared" si="448"/>
        <v>2029</v>
      </c>
      <c r="O5672" s="3">
        <f t="shared" si="449"/>
        <v>1</v>
      </c>
      <c r="P5672" s="2" t="str">
        <f t="shared" si="451"/>
        <v>WE</v>
      </c>
    </row>
    <row r="5673" spans="12:16" x14ac:dyDescent="0.2">
      <c r="L5673" s="99">
        <f t="shared" si="447"/>
        <v>47462</v>
      </c>
      <c r="M5673" s="3">
        <f t="shared" si="450"/>
        <v>12</v>
      </c>
      <c r="N5673" s="3">
        <f t="shared" si="448"/>
        <v>2029</v>
      </c>
      <c r="O5673" s="3">
        <f t="shared" si="449"/>
        <v>2</v>
      </c>
      <c r="P5673" s="2" t="str">
        <f t="shared" si="451"/>
        <v>WD</v>
      </c>
    </row>
    <row r="5674" spans="12:16" x14ac:dyDescent="0.2">
      <c r="L5674" s="99">
        <f t="shared" si="447"/>
        <v>47463</v>
      </c>
      <c r="M5674" s="3">
        <f t="shared" si="450"/>
        <v>12</v>
      </c>
      <c r="N5674" s="3">
        <f t="shared" si="448"/>
        <v>2029</v>
      </c>
      <c r="O5674" s="3">
        <f t="shared" si="449"/>
        <v>3</v>
      </c>
      <c r="P5674" s="2" t="str">
        <f t="shared" si="451"/>
        <v>WD</v>
      </c>
    </row>
    <row r="5675" spans="12:16" x14ac:dyDescent="0.2">
      <c r="L5675" s="99">
        <f t="shared" si="447"/>
        <v>47464</v>
      </c>
      <c r="M5675" s="3">
        <f t="shared" si="450"/>
        <v>12</v>
      </c>
      <c r="N5675" s="3">
        <f t="shared" si="448"/>
        <v>2029</v>
      </c>
      <c r="O5675" s="3">
        <f t="shared" si="449"/>
        <v>4</v>
      </c>
      <c r="P5675" s="2" t="str">
        <f t="shared" si="451"/>
        <v>WD</v>
      </c>
    </row>
    <row r="5676" spans="12:16" x14ac:dyDescent="0.2">
      <c r="L5676" s="99">
        <f t="shared" si="447"/>
        <v>47465</v>
      </c>
      <c r="M5676" s="3">
        <f t="shared" si="450"/>
        <v>12</v>
      </c>
      <c r="N5676" s="3">
        <f t="shared" si="448"/>
        <v>2029</v>
      </c>
      <c r="O5676" s="3">
        <f t="shared" si="449"/>
        <v>5</v>
      </c>
      <c r="P5676" s="2" t="str">
        <f t="shared" si="451"/>
        <v>WD</v>
      </c>
    </row>
    <row r="5677" spans="12:16" x14ac:dyDescent="0.2">
      <c r="L5677" s="99">
        <f t="shared" si="447"/>
        <v>47466</v>
      </c>
      <c r="M5677" s="3">
        <f t="shared" si="450"/>
        <v>12</v>
      </c>
      <c r="N5677" s="3">
        <f t="shared" si="448"/>
        <v>2029</v>
      </c>
      <c r="O5677" s="3">
        <f t="shared" si="449"/>
        <v>6</v>
      </c>
      <c r="P5677" s="2" t="str">
        <f t="shared" si="451"/>
        <v>WD</v>
      </c>
    </row>
    <row r="5678" spans="12:16" x14ac:dyDescent="0.2">
      <c r="L5678" s="99">
        <f t="shared" si="447"/>
        <v>47467</v>
      </c>
      <c r="M5678" s="3">
        <f t="shared" si="450"/>
        <v>12</v>
      </c>
      <c r="N5678" s="3">
        <f t="shared" si="448"/>
        <v>2029</v>
      </c>
      <c r="O5678" s="3">
        <f t="shared" si="449"/>
        <v>7</v>
      </c>
      <c r="P5678" s="2" t="str">
        <f t="shared" si="451"/>
        <v>WE</v>
      </c>
    </row>
    <row r="5679" spans="12:16" x14ac:dyDescent="0.2">
      <c r="L5679" s="99">
        <f t="shared" si="447"/>
        <v>47468</v>
      </c>
      <c r="M5679" s="3">
        <f t="shared" si="450"/>
        <v>12</v>
      </c>
      <c r="N5679" s="3">
        <f t="shared" si="448"/>
        <v>2029</v>
      </c>
      <c r="O5679" s="3">
        <f t="shared" si="449"/>
        <v>1</v>
      </c>
      <c r="P5679" s="2" t="str">
        <f t="shared" si="451"/>
        <v>WE</v>
      </c>
    </row>
    <row r="5680" spans="12:16" x14ac:dyDescent="0.2">
      <c r="L5680" s="99">
        <f t="shared" si="447"/>
        <v>47469</v>
      </c>
      <c r="M5680" s="3">
        <f t="shared" si="450"/>
        <v>12</v>
      </c>
      <c r="N5680" s="3">
        <f t="shared" si="448"/>
        <v>2029</v>
      </c>
      <c r="O5680" s="3">
        <f t="shared" si="449"/>
        <v>2</v>
      </c>
      <c r="P5680" s="2" t="str">
        <f t="shared" si="451"/>
        <v>WD</v>
      </c>
    </row>
    <row r="5681" spans="12:16" x14ac:dyDescent="0.2">
      <c r="L5681" s="99">
        <f t="shared" si="447"/>
        <v>47470</v>
      </c>
      <c r="M5681" s="3">
        <f t="shared" si="450"/>
        <v>12</v>
      </c>
      <c r="N5681" s="3">
        <f t="shared" si="448"/>
        <v>2029</v>
      </c>
      <c r="O5681" s="3">
        <f t="shared" si="449"/>
        <v>3</v>
      </c>
      <c r="P5681" s="2" t="str">
        <f t="shared" si="451"/>
        <v>WD</v>
      </c>
    </row>
    <row r="5682" spans="12:16" x14ac:dyDescent="0.2">
      <c r="L5682" s="99">
        <f t="shared" si="447"/>
        <v>47471</v>
      </c>
      <c r="M5682" s="3">
        <f t="shared" si="450"/>
        <v>12</v>
      </c>
      <c r="N5682" s="3">
        <f t="shared" si="448"/>
        <v>2029</v>
      </c>
      <c r="O5682" s="3">
        <f t="shared" si="449"/>
        <v>4</v>
      </c>
      <c r="P5682" s="2" t="str">
        <f t="shared" si="451"/>
        <v>WD</v>
      </c>
    </row>
    <row r="5683" spans="12:16" x14ac:dyDescent="0.2">
      <c r="L5683" s="99">
        <f t="shared" si="447"/>
        <v>47472</v>
      </c>
      <c r="M5683" s="3">
        <f t="shared" si="450"/>
        <v>12</v>
      </c>
      <c r="N5683" s="3">
        <f t="shared" si="448"/>
        <v>2029</v>
      </c>
      <c r="O5683" s="3">
        <f t="shared" si="449"/>
        <v>5</v>
      </c>
      <c r="P5683" s="2" t="str">
        <f t="shared" si="451"/>
        <v>WD</v>
      </c>
    </row>
    <row r="5684" spans="12:16" x14ac:dyDescent="0.2">
      <c r="L5684" s="99">
        <f t="shared" ref="L5684:L5747" si="452">+L5683+1</f>
        <v>47473</v>
      </c>
      <c r="M5684" s="3">
        <f t="shared" si="450"/>
        <v>12</v>
      </c>
      <c r="N5684" s="3">
        <f t="shared" si="448"/>
        <v>2029</v>
      </c>
      <c r="O5684" s="3">
        <f t="shared" si="449"/>
        <v>6</v>
      </c>
      <c r="P5684" s="2" t="str">
        <f t="shared" si="451"/>
        <v>WD</v>
      </c>
    </row>
    <row r="5685" spans="12:16" x14ac:dyDescent="0.2">
      <c r="L5685" s="99">
        <f t="shared" si="452"/>
        <v>47474</v>
      </c>
      <c r="M5685" s="3">
        <f t="shared" si="450"/>
        <v>12</v>
      </c>
      <c r="N5685" s="3">
        <f t="shared" si="448"/>
        <v>2029</v>
      </c>
      <c r="O5685" s="3">
        <f t="shared" si="449"/>
        <v>7</v>
      </c>
      <c r="P5685" s="2" t="str">
        <f t="shared" si="451"/>
        <v>WE</v>
      </c>
    </row>
    <row r="5686" spans="12:16" x14ac:dyDescent="0.2">
      <c r="L5686" s="99">
        <f t="shared" si="452"/>
        <v>47475</v>
      </c>
      <c r="M5686" s="3">
        <f t="shared" si="450"/>
        <v>12</v>
      </c>
      <c r="N5686" s="3">
        <f t="shared" si="448"/>
        <v>2029</v>
      </c>
      <c r="O5686" s="3">
        <f t="shared" si="449"/>
        <v>1</v>
      </c>
      <c r="P5686" s="2" t="str">
        <f t="shared" si="451"/>
        <v>WE</v>
      </c>
    </row>
    <row r="5687" spans="12:16" x14ac:dyDescent="0.2">
      <c r="L5687" s="99">
        <f t="shared" si="452"/>
        <v>47476</v>
      </c>
      <c r="M5687" s="3">
        <f t="shared" si="450"/>
        <v>12</v>
      </c>
      <c r="N5687" s="3">
        <f t="shared" si="448"/>
        <v>2029</v>
      </c>
      <c r="O5687" s="3">
        <f t="shared" si="449"/>
        <v>2</v>
      </c>
      <c r="P5687" s="2" t="str">
        <f t="shared" si="451"/>
        <v>WD</v>
      </c>
    </row>
    <row r="5688" spans="12:16" x14ac:dyDescent="0.2">
      <c r="L5688" s="99">
        <f t="shared" si="452"/>
        <v>47477</v>
      </c>
      <c r="M5688" s="3">
        <f t="shared" si="450"/>
        <v>12</v>
      </c>
      <c r="N5688" s="3">
        <f t="shared" si="448"/>
        <v>2029</v>
      </c>
      <c r="O5688" s="3">
        <f t="shared" si="449"/>
        <v>3</v>
      </c>
      <c r="P5688" s="2" t="str">
        <f t="shared" si="451"/>
        <v>WD</v>
      </c>
    </row>
    <row r="5689" spans="12:16" x14ac:dyDescent="0.2">
      <c r="L5689" s="99">
        <f t="shared" si="452"/>
        <v>47478</v>
      </c>
      <c r="M5689" s="3">
        <f t="shared" si="450"/>
        <v>12</v>
      </c>
      <c r="N5689" s="3">
        <f t="shared" si="448"/>
        <v>2029</v>
      </c>
      <c r="O5689" s="3">
        <f t="shared" si="449"/>
        <v>4</v>
      </c>
      <c r="P5689" s="2" t="str">
        <f t="shared" si="451"/>
        <v>WD</v>
      </c>
    </row>
    <row r="5690" spans="12:16" x14ac:dyDescent="0.2">
      <c r="L5690" s="99">
        <f t="shared" si="452"/>
        <v>47479</v>
      </c>
      <c r="M5690" s="3">
        <f t="shared" si="450"/>
        <v>12</v>
      </c>
      <c r="N5690" s="3">
        <f t="shared" si="448"/>
        <v>2029</v>
      </c>
      <c r="O5690" s="3">
        <f t="shared" si="449"/>
        <v>5</v>
      </c>
      <c r="P5690" s="2" t="str">
        <f t="shared" si="451"/>
        <v>WD</v>
      </c>
    </row>
    <row r="5691" spans="12:16" x14ac:dyDescent="0.2">
      <c r="L5691" s="99">
        <f t="shared" si="452"/>
        <v>47480</v>
      </c>
      <c r="M5691" s="3">
        <f t="shared" si="450"/>
        <v>12</v>
      </c>
      <c r="N5691" s="3">
        <f t="shared" si="448"/>
        <v>2029</v>
      </c>
      <c r="O5691" s="3">
        <f t="shared" si="449"/>
        <v>6</v>
      </c>
      <c r="P5691" s="2" t="str">
        <f t="shared" si="451"/>
        <v>WD</v>
      </c>
    </row>
    <row r="5692" spans="12:16" x14ac:dyDescent="0.2">
      <c r="L5692" s="99">
        <f t="shared" si="452"/>
        <v>47481</v>
      </c>
      <c r="M5692" s="3">
        <f t="shared" si="450"/>
        <v>12</v>
      </c>
      <c r="N5692" s="3">
        <f t="shared" si="448"/>
        <v>2029</v>
      </c>
      <c r="O5692" s="3">
        <f t="shared" si="449"/>
        <v>7</v>
      </c>
      <c r="P5692" s="2" t="str">
        <f t="shared" si="451"/>
        <v>WE</v>
      </c>
    </row>
    <row r="5693" spans="12:16" x14ac:dyDescent="0.2">
      <c r="L5693" s="99">
        <f t="shared" si="452"/>
        <v>47482</v>
      </c>
      <c r="M5693" s="3">
        <f t="shared" si="450"/>
        <v>12</v>
      </c>
      <c r="N5693" s="3">
        <f t="shared" si="448"/>
        <v>2029</v>
      </c>
      <c r="O5693" s="3">
        <f t="shared" si="449"/>
        <v>1</v>
      </c>
      <c r="P5693" s="2" t="str">
        <f t="shared" si="451"/>
        <v>WE</v>
      </c>
    </row>
    <row r="5694" spans="12:16" x14ac:dyDescent="0.2">
      <c r="L5694" s="99">
        <f t="shared" si="452"/>
        <v>47483</v>
      </c>
      <c r="M5694" s="3">
        <f t="shared" si="450"/>
        <v>12</v>
      </c>
      <c r="N5694" s="3">
        <f t="shared" si="448"/>
        <v>2029</v>
      </c>
      <c r="O5694" s="3">
        <f t="shared" si="449"/>
        <v>2</v>
      </c>
      <c r="P5694" s="2" t="str">
        <f t="shared" si="451"/>
        <v>WD</v>
      </c>
    </row>
    <row r="5695" spans="12:16" x14ac:dyDescent="0.2">
      <c r="L5695" s="99">
        <f t="shared" si="452"/>
        <v>47484</v>
      </c>
      <c r="M5695" s="3">
        <f t="shared" si="450"/>
        <v>1</v>
      </c>
      <c r="N5695" s="3">
        <f t="shared" ref="N5695:N5758" si="453">YEAR(L5695)</f>
        <v>2030</v>
      </c>
      <c r="O5695" s="3">
        <f t="shared" ref="O5695:O5758" si="454">WEEKDAY(L5695)</f>
        <v>3</v>
      </c>
      <c r="P5695" s="2" t="str">
        <f t="shared" si="451"/>
        <v>WD</v>
      </c>
    </row>
    <row r="5696" spans="12:16" x14ac:dyDescent="0.2">
      <c r="L5696" s="99">
        <f t="shared" si="452"/>
        <v>47485</v>
      </c>
      <c r="M5696" s="3">
        <f t="shared" si="450"/>
        <v>1</v>
      </c>
      <c r="N5696" s="3">
        <f t="shared" si="453"/>
        <v>2030</v>
      </c>
      <c r="O5696" s="3">
        <f t="shared" si="454"/>
        <v>4</v>
      </c>
      <c r="P5696" s="2" t="str">
        <f t="shared" si="451"/>
        <v>WD</v>
      </c>
    </row>
    <row r="5697" spans="12:16" x14ac:dyDescent="0.2">
      <c r="L5697" s="99">
        <f t="shared" si="452"/>
        <v>47486</v>
      </c>
      <c r="M5697" s="3">
        <f t="shared" si="450"/>
        <v>1</v>
      </c>
      <c r="N5697" s="3">
        <f t="shared" si="453"/>
        <v>2030</v>
      </c>
      <c r="O5697" s="3">
        <f t="shared" si="454"/>
        <v>5</v>
      </c>
      <c r="P5697" s="2" t="str">
        <f t="shared" si="451"/>
        <v>WD</v>
      </c>
    </row>
    <row r="5698" spans="12:16" x14ac:dyDescent="0.2">
      <c r="L5698" s="99">
        <f t="shared" si="452"/>
        <v>47487</v>
      </c>
      <c r="M5698" s="3">
        <f t="shared" si="450"/>
        <v>1</v>
      </c>
      <c r="N5698" s="3">
        <f t="shared" si="453"/>
        <v>2030</v>
      </c>
      <c r="O5698" s="3">
        <f t="shared" si="454"/>
        <v>6</v>
      </c>
      <c r="P5698" s="2" t="str">
        <f t="shared" si="451"/>
        <v>WD</v>
      </c>
    </row>
    <row r="5699" spans="12:16" x14ac:dyDescent="0.2">
      <c r="L5699" s="99">
        <f t="shared" si="452"/>
        <v>47488</v>
      </c>
      <c r="M5699" s="3">
        <f t="shared" ref="M5699:M5762" si="455">MONTH(L5699)</f>
        <v>1</v>
      </c>
      <c r="N5699" s="3">
        <f t="shared" si="453"/>
        <v>2030</v>
      </c>
      <c r="O5699" s="3">
        <f t="shared" si="454"/>
        <v>7</v>
      </c>
      <c r="P5699" s="2" t="str">
        <f t="shared" ref="P5699:P5762" si="456">IF(O5699=1,"WE",IF(O5699=7,"WE","WD"))</f>
        <v>WE</v>
      </c>
    </row>
    <row r="5700" spans="12:16" x14ac:dyDescent="0.2">
      <c r="L5700" s="99">
        <f t="shared" si="452"/>
        <v>47489</v>
      </c>
      <c r="M5700" s="3">
        <f t="shared" si="455"/>
        <v>1</v>
      </c>
      <c r="N5700" s="3">
        <f t="shared" si="453"/>
        <v>2030</v>
      </c>
      <c r="O5700" s="3">
        <f t="shared" si="454"/>
        <v>1</v>
      </c>
      <c r="P5700" s="2" t="str">
        <f t="shared" si="456"/>
        <v>WE</v>
      </c>
    </row>
    <row r="5701" spans="12:16" x14ac:dyDescent="0.2">
      <c r="L5701" s="99">
        <f t="shared" si="452"/>
        <v>47490</v>
      </c>
      <c r="M5701" s="3">
        <f t="shared" si="455"/>
        <v>1</v>
      </c>
      <c r="N5701" s="3">
        <f t="shared" si="453"/>
        <v>2030</v>
      </c>
      <c r="O5701" s="3">
        <f t="shared" si="454"/>
        <v>2</v>
      </c>
      <c r="P5701" s="2" t="str">
        <f t="shared" si="456"/>
        <v>WD</v>
      </c>
    </row>
    <row r="5702" spans="12:16" x14ac:dyDescent="0.2">
      <c r="L5702" s="99">
        <f t="shared" si="452"/>
        <v>47491</v>
      </c>
      <c r="M5702" s="3">
        <f t="shared" si="455"/>
        <v>1</v>
      </c>
      <c r="N5702" s="3">
        <f t="shared" si="453"/>
        <v>2030</v>
      </c>
      <c r="O5702" s="3">
        <f t="shared" si="454"/>
        <v>3</v>
      </c>
      <c r="P5702" s="2" t="str">
        <f t="shared" si="456"/>
        <v>WD</v>
      </c>
    </row>
    <row r="5703" spans="12:16" x14ac:dyDescent="0.2">
      <c r="L5703" s="99">
        <f t="shared" si="452"/>
        <v>47492</v>
      </c>
      <c r="M5703" s="3">
        <f t="shared" si="455"/>
        <v>1</v>
      </c>
      <c r="N5703" s="3">
        <f t="shared" si="453"/>
        <v>2030</v>
      </c>
      <c r="O5703" s="3">
        <f t="shared" si="454"/>
        <v>4</v>
      </c>
      <c r="P5703" s="2" t="str">
        <f t="shared" si="456"/>
        <v>WD</v>
      </c>
    </row>
    <row r="5704" spans="12:16" x14ac:dyDescent="0.2">
      <c r="L5704" s="99">
        <f t="shared" si="452"/>
        <v>47493</v>
      </c>
      <c r="M5704" s="3">
        <f t="shared" si="455"/>
        <v>1</v>
      </c>
      <c r="N5704" s="3">
        <f t="shared" si="453"/>
        <v>2030</v>
      </c>
      <c r="O5704" s="3">
        <f t="shared" si="454"/>
        <v>5</v>
      </c>
      <c r="P5704" s="2" t="str">
        <f t="shared" si="456"/>
        <v>WD</v>
      </c>
    </row>
    <row r="5705" spans="12:16" x14ac:dyDescent="0.2">
      <c r="L5705" s="99">
        <f t="shared" si="452"/>
        <v>47494</v>
      </c>
      <c r="M5705" s="3">
        <f t="shared" si="455"/>
        <v>1</v>
      </c>
      <c r="N5705" s="3">
        <f t="shared" si="453"/>
        <v>2030</v>
      </c>
      <c r="O5705" s="3">
        <f t="shared" si="454"/>
        <v>6</v>
      </c>
      <c r="P5705" s="2" t="str">
        <f t="shared" si="456"/>
        <v>WD</v>
      </c>
    </row>
    <row r="5706" spans="12:16" x14ac:dyDescent="0.2">
      <c r="L5706" s="99">
        <f t="shared" si="452"/>
        <v>47495</v>
      </c>
      <c r="M5706" s="3">
        <f t="shared" si="455"/>
        <v>1</v>
      </c>
      <c r="N5706" s="3">
        <f t="shared" si="453"/>
        <v>2030</v>
      </c>
      <c r="O5706" s="3">
        <f t="shared" si="454"/>
        <v>7</v>
      </c>
      <c r="P5706" s="2" t="str">
        <f t="shared" si="456"/>
        <v>WE</v>
      </c>
    </row>
    <row r="5707" spans="12:16" x14ac:dyDescent="0.2">
      <c r="L5707" s="99">
        <f t="shared" si="452"/>
        <v>47496</v>
      </c>
      <c r="M5707" s="3">
        <f t="shared" si="455"/>
        <v>1</v>
      </c>
      <c r="N5707" s="3">
        <f t="shared" si="453"/>
        <v>2030</v>
      </c>
      <c r="O5707" s="3">
        <f t="shared" si="454"/>
        <v>1</v>
      </c>
      <c r="P5707" s="2" t="str">
        <f t="shared" si="456"/>
        <v>WE</v>
      </c>
    </row>
    <row r="5708" spans="12:16" x14ac:dyDescent="0.2">
      <c r="L5708" s="99">
        <f t="shared" si="452"/>
        <v>47497</v>
      </c>
      <c r="M5708" s="3">
        <f t="shared" si="455"/>
        <v>1</v>
      </c>
      <c r="N5708" s="3">
        <f t="shared" si="453"/>
        <v>2030</v>
      </c>
      <c r="O5708" s="3">
        <f t="shared" si="454"/>
        <v>2</v>
      </c>
      <c r="P5708" s="2" t="str">
        <f t="shared" si="456"/>
        <v>WD</v>
      </c>
    </row>
    <row r="5709" spans="12:16" x14ac:dyDescent="0.2">
      <c r="L5709" s="99">
        <f t="shared" si="452"/>
        <v>47498</v>
      </c>
      <c r="M5709" s="3">
        <f t="shared" si="455"/>
        <v>1</v>
      </c>
      <c r="N5709" s="3">
        <f t="shared" si="453"/>
        <v>2030</v>
      </c>
      <c r="O5709" s="3">
        <f t="shared" si="454"/>
        <v>3</v>
      </c>
      <c r="P5709" s="2" t="str">
        <f t="shared" si="456"/>
        <v>WD</v>
      </c>
    </row>
    <row r="5710" spans="12:16" x14ac:dyDescent="0.2">
      <c r="L5710" s="99">
        <f t="shared" si="452"/>
        <v>47499</v>
      </c>
      <c r="M5710" s="3">
        <f t="shared" si="455"/>
        <v>1</v>
      </c>
      <c r="N5710" s="3">
        <f t="shared" si="453"/>
        <v>2030</v>
      </c>
      <c r="O5710" s="3">
        <f t="shared" si="454"/>
        <v>4</v>
      </c>
      <c r="P5710" s="2" t="str">
        <f t="shared" si="456"/>
        <v>WD</v>
      </c>
    </row>
    <row r="5711" spans="12:16" x14ac:dyDescent="0.2">
      <c r="L5711" s="99">
        <f t="shared" si="452"/>
        <v>47500</v>
      </c>
      <c r="M5711" s="3">
        <f t="shared" si="455"/>
        <v>1</v>
      </c>
      <c r="N5711" s="3">
        <f t="shared" si="453"/>
        <v>2030</v>
      </c>
      <c r="O5711" s="3">
        <f t="shared" si="454"/>
        <v>5</v>
      </c>
      <c r="P5711" s="2" t="str">
        <f t="shared" si="456"/>
        <v>WD</v>
      </c>
    </row>
    <row r="5712" spans="12:16" x14ac:dyDescent="0.2">
      <c r="L5712" s="99">
        <f t="shared" si="452"/>
        <v>47501</v>
      </c>
      <c r="M5712" s="3">
        <f t="shared" si="455"/>
        <v>1</v>
      </c>
      <c r="N5712" s="3">
        <f t="shared" si="453"/>
        <v>2030</v>
      </c>
      <c r="O5712" s="3">
        <f t="shared" si="454"/>
        <v>6</v>
      </c>
      <c r="P5712" s="2" t="str">
        <f t="shared" si="456"/>
        <v>WD</v>
      </c>
    </row>
    <row r="5713" spans="12:16" x14ac:dyDescent="0.2">
      <c r="L5713" s="99">
        <f t="shared" si="452"/>
        <v>47502</v>
      </c>
      <c r="M5713" s="3">
        <f t="shared" si="455"/>
        <v>1</v>
      </c>
      <c r="N5713" s="3">
        <f t="shared" si="453"/>
        <v>2030</v>
      </c>
      <c r="O5713" s="3">
        <f t="shared" si="454"/>
        <v>7</v>
      </c>
      <c r="P5713" s="2" t="str">
        <f t="shared" si="456"/>
        <v>WE</v>
      </c>
    </row>
    <row r="5714" spans="12:16" x14ac:dyDescent="0.2">
      <c r="L5714" s="99">
        <f t="shared" si="452"/>
        <v>47503</v>
      </c>
      <c r="M5714" s="3">
        <f t="shared" si="455"/>
        <v>1</v>
      </c>
      <c r="N5714" s="3">
        <f t="shared" si="453"/>
        <v>2030</v>
      </c>
      <c r="O5714" s="3">
        <f t="shared" si="454"/>
        <v>1</v>
      </c>
      <c r="P5714" s="2" t="str">
        <f t="shared" si="456"/>
        <v>WE</v>
      </c>
    </row>
    <row r="5715" spans="12:16" x14ac:dyDescent="0.2">
      <c r="L5715" s="99">
        <f t="shared" si="452"/>
        <v>47504</v>
      </c>
      <c r="M5715" s="3">
        <f t="shared" si="455"/>
        <v>1</v>
      </c>
      <c r="N5715" s="3">
        <f t="shared" si="453"/>
        <v>2030</v>
      </c>
      <c r="O5715" s="3">
        <f t="shared" si="454"/>
        <v>2</v>
      </c>
      <c r="P5715" s="2" t="str">
        <f t="shared" si="456"/>
        <v>WD</v>
      </c>
    </row>
    <row r="5716" spans="12:16" x14ac:dyDescent="0.2">
      <c r="L5716" s="99">
        <f t="shared" si="452"/>
        <v>47505</v>
      </c>
      <c r="M5716" s="3">
        <f t="shared" si="455"/>
        <v>1</v>
      </c>
      <c r="N5716" s="3">
        <f t="shared" si="453"/>
        <v>2030</v>
      </c>
      <c r="O5716" s="3">
        <f t="shared" si="454"/>
        <v>3</v>
      </c>
      <c r="P5716" s="2" t="str">
        <f t="shared" si="456"/>
        <v>WD</v>
      </c>
    </row>
    <row r="5717" spans="12:16" x14ac:dyDescent="0.2">
      <c r="L5717" s="99">
        <f t="shared" si="452"/>
        <v>47506</v>
      </c>
      <c r="M5717" s="3">
        <f t="shared" si="455"/>
        <v>1</v>
      </c>
      <c r="N5717" s="3">
        <f t="shared" si="453"/>
        <v>2030</v>
      </c>
      <c r="O5717" s="3">
        <f t="shared" si="454"/>
        <v>4</v>
      </c>
      <c r="P5717" s="2" t="str">
        <f t="shared" si="456"/>
        <v>WD</v>
      </c>
    </row>
    <row r="5718" spans="12:16" x14ac:dyDescent="0.2">
      <c r="L5718" s="99">
        <f t="shared" si="452"/>
        <v>47507</v>
      </c>
      <c r="M5718" s="3">
        <f t="shared" si="455"/>
        <v>1</v>
      </c>
      <c r="N5718" s="3">
        <f t="shared" si="453"/>
        <v>2030</v>
      </c>
      <c r="O5718" s="3">
        <f t="shared" si="454"/>
        <v>5</v>
      </c>
      <c r="P5718" s="2" t="str">
        <f t="shared" si="456"/>
        <v>WD</v>
      </c>
    </row>
    <row r="5719" spans="12:16" x14ac:dyDescent="0.2">
      <c r="L5719" s="99">
        <f t="shared" si="452"/>
        <v>47508</v>
      </c>
      <c r="M5719" s="3">
        <f t="shared" si="455"/>
        <v>1</v>
      </c>
      <c r="N5719" s="3">
        <f t="shared" si="453"/>
        <v>2030</v>
      </c>
      <c r="O5719" s="3">
        <f t="shared" si="454"/>
        <v>6</v>
      </c>
      <c r="P5719" s="2" t="str">
        <f t="shared" si="456"/>
        <v>WD</v>
      </c>
    </row>
    <row r="5720" spans="12:16" x14ac:dyDescent="0.2">
      <c r="L5720" s="99">
        <f t="shared" si="452"/>
        <v>47509</v>
      </c>
      <c r="M5720" s="3">
        <f t="shared" si="455"/>
        <v>1</v>
      </c>
      <c r="N5720" s="3">
        <f t="shared" si="453"/>
        <v>2030</v>
      </c>
      <c r="O5720" s="3">
        <f t="shared" si="454"/>
        <v>7</v>
      </c>
      <c r="P5720" s="2" t="str">
        <f t="shared" si="456"/>
        <v>WE</v>
      </c>
    </row>
    <row r="5721" spans="12:16" x14ac:dyDescent="0.2">
      <c r="L5721" s="99">
        <f t="shared" si="452"/>
        <v>47510</v>
      </c>
      <c r="M5721" s="3">
        <f t="shared" si="455"/>
        <v>1</v>
      </c>
      <c r="N5721" s="3">
        <f t="shared" si="453"/>
        <v>2030</v>
      </c>
      <c r="O5721" s="3">
        <f t="shared" si="454"/>
        <v>1</v>
      </c>
      <c r="P5721" s="2" t="str">
        <f t="shared" si="456"/>
        <v>WE</v>
      </c>
    </row>
    <row r="5722" spans="12:16" x14ac:dyDescent="0.2">
      <c r="L5722" s="99">
        <f t="shared" si="452"/>
        <v>47511</v>
      </c>
      <c r="M5722" s="3">
        <f t="shared" si="455"/>
        <v>1</v>
      </c>
      <c r="N5722" s="3">
        <f t="shared" si="453"/>
        <v>2030</v>
      </c>
      <c r="O5722" s="3">
        <f t="shared" si="454"/>
        <v>2</v>
      </c>
      <c r="P5722" s="2" t="str">
        <f t="shared" si="456"/>
        <v>WD</v>
      </c>
    </row>
    <row r="5723" spans="12:16" x14ac:dyDescent="0.2">
      <c r="L5723" s="99">
        <f t="shared" si="452"/>
        <v>47512</v>
      </c>
      <c r="M5723" s="3">
        <f t="shared" si="455"/>
        <v>1</v>
      </c>
      <c r="N5723" s="3">
        <f t="shared" si="453"/>
        <v>2030</v>
      </c>
      <c r="O5723" s="3">
        <f t="shared" si="454"/>
        <v>3</v>
      </c>
      <c r="P5723" s="2" t="str">
        <f t="shared" si="456"/>
        <v>WD</v>
      </c>
    </row>
    <row r="5724" spans="12:16" x14ac:dyDescent="0.2">
      <c r="L5724" s="99">
        <f t="shared" si="452"/>
        <v>47513</v>
      </c>
      <c r="M5724" s="3">
        <f t="shared" si="455"/>
        <v>1</v>
      </c>
      <c r="N5724" s="3">
        <f t="shared" si="453"/>
        <v>2030</v>
      </c>
      <c r="O5724" s="3">
        <f t="shared" si="454"/>
        <v>4</v>
      </c>
      <c r="P5724" s="2" t="str">
        <f t="shared" si="456"/>
        <v>WD</v>
      </c>
    </row>
    <row r="5725" spans="12:16" x14ac:dyDescent="0.2">
      <c r="L5725" s="99">
        <f t="shared" si="452"/>
        <v>47514</v>
      </c>
      <c r="M5725" s="3">
        <f t="shared" si="455"/>
        <v>1</v>
      </c>
      <c r="N5725" s="3">
        <f t="shared" si="453"/>
        <v>2030</v>
      </c>
      <c r="O5725" s="3">
        <f t="shared" si="454"/>
        <v>5</v>
      </c>
      <c r="P5725" s="2" t="str">
        <f t="shared" si="456"/>
        <v>WD</v>
      </c>
    </row>
    <row r="5726" spans="12:16" x14ac:dyDescent="0.2">
      <c r="L5726" s="99">
        <f t="shared" si="452"/>
        <v>47515</v>
      </c>
      <c r="M5726" s="3">
        <f t="shared" si="455"/>
        <v>2</v>
      </c>
      <c r="N5726" s="3">
        <f t="shared" si="453"/>
        <v>2030</v>
      </c>
      <c r="O5726" s="3">
        <f t="shared" si="454"/>
        <v>6</v>
      </c>
      <c r="P5726" s="2" t="str">
        <f t="shared" si="456"/>
        <v>WD</v>
      </c>
    </row>
    <row r="5727" spans="12:16" x14ac:dyDescent="0.2">
      <c r="L5727" s="99">
        <f t="shared" si="452"/>
        <v>47516</v>
      </c>
      <c r="M5727" s="3">
        <f t="shared" si="455"/>
        <v>2</v>
      </c>
      <c r="N5727" s="3">
        <f t="shared" si="453"/>
        <v>2030</v>
      </c>
      <c r="O5727" s="3">
        <f t="shared" si="454"/>
        <v>7</v>
      </c>
      <c r="P5727" s="2" t="str">
        <f t="shared" si="456"/>
        <v>WE</v>
      </c>
    </row>
    <row r="5728" spans="12:16" x14ac:dyDescent="0.2">
      <c r="L5728" s="99">
        <f t="shared" si="452"/>
        <v>47517</v>
      </c>
      <c r="M5728" s="3">
        <f t="shared" si="455"/>
        <v>2</v>
      </c>
      <c r="N5728" s="3">
        <f t="shared" si="453"/>
        <v>2030</v>
      </c>
      <c r="O5728" s="3">
        <f t="shared" si="454"/>
        <v>1</v>
      </c>
      <c r="P5728" s="2" t="str">
        <f t="shared" si="456"/>
        <v>WE</v>
      </c>
    </row>
    <row r="5729" spans="12:16" x14ac:dyDescent="0.2">
      <c r="L5729" s="99">
        <f t="shared" si="452"/>
        <v>47518</v>
      </c>
      <c r="M5729" s="3">
        <f t="shared" si="455"/>
        <v>2</v>
      </c>
      <c r="N5729" s="3">
        <f t="shared" si="453"/>
        <v>2030</v>
      </c>
      <c r="O5729" s="3">
        <f t="shared" si="454"/>
        <v>2</v>
      </c>
      <c r="P5729" s="2" t="str">
        <f t="shared" si="456"/>
        <v>WD</v>
      </c>
    </row>
    <row r="5730" spans="12:16" x14ac:dyDescent="0.2">
      <c r="L5730" s="99">
        <f t="shared" si="452"/>
        <v>47519</v>
      </c>
      <c r="M5730" s="3">
        <f t="shared" si="455"/>
        <v>2</v>
      </c>
      <c r="N5730" s="3">
        <f t="shared" si="453"/>
        <v>2030</v>
      </c>
      <c r="O5730" s="3">
        <f t="shared" si="454"/>
        <v>3</v>
      </c>
      <c r="P5730" s="2" t="str">
        <f t="shared" si="456"/>
        <v>WD</v>
      </c>
    </row>
    <row r="5731" spans="12:16" x14ac:dyDescent="0.2">
      <c r="L5731" s="99">
        <f t="shared" si="452"/>
        <v>47520</v>
      </c>
      <c r="M5731" s="3">
        <f t="shared" si="455"/>
        <v>2</v>
      </c>
      <c r="N5731" s="3">
        <f t="shared" si="453"/>
        <v>2030</v>
      </c>
      <c r="O5731" s="3">
        <f t="shared" si="454"/>
        <v>4</v>
      </c>
      <c r="P5731" s="2" t="str">
        <f t="shared" si="456"/>
        <v>WD</v>
      </c>
    </row>
    <row r="5732" spans="12:16" x14ac:dyDescent="0.2">
      <c r="L5732" s="99">
        <f t="shared" si="452"/>
        <v>47521</v>
      </c>
      <c r="M5732" s="3">
        <f t="shared" si="455"/>
        <v>2</v>
      </c>
      <c r="N5732" s="3">
        <f t="shared" si="453"/>
        <v>2030</v>
      </c>
      <c r="O5732" s="3">
        <f t="shared" si="454"/>
        <v>5</v>
      </c>
      <c r="P5732" s="2" t="str">
        <f t="shared" si="456"/>
        <v>WD</v>
      </c>
    </row>
    <row r="5733" spans="12:16" x14ac:dyDescent="0.2">
      <c r="L5733" s="99">
        <f t="shared" si="452"/>
        <v>47522</v>
      </c>
      <c r="M5733" s="3">
        <f t="shared" si="455"/>
        <v>2</v>
      </c>
      <c r="N5733" s="3">
        <f t="shared" si="453"/>
        <v>2030</v>
      </c>
      <c r="O5733" s="3">
        <f t="shared" si="454"/>
        <v>6</v>
      </c>
      <c r="P5733" s="2" t="str">
        <f t="shared" si="456"/>
        <v>WD</v>
      </c>
    </row>
    <row r="5734" spans="12:16" x14ac:dyDescent="0.2">
      <c r="L5734" s="99">
        <f t="shared" si="452"/>
        <v>47523</v>
      </c>
      <c r="M5734" s="3">
        <f t="shared" si="455"/>
        <v>2</v>
      </c>
      <c r="N5734" s="3">
        <f t="shared" si="453"/>
        <v>2030</v>
      </c>
      <c r="O5734" s="3">
        <f t="shared" si="454"/>
        <v>7</v>
      </c>
      <c r="P5734" s="2" t="str">
        <f t="shared" si="456"/>
        <v>WE</v>
      </c>
    </row>
    <row r="5735" spans="12:16" x14ac:dyDescent="0.2">
      <c r="L5735" s="99">
        <f t="shared" si="452"/>
        <v>47524</v>
      </c>
      <c r="M5735" s="3">
        <f t="shared" si="455"/>
        <v>2</v>
      </c>
      <c r="N5735" s="3">
        <f t="shared" si="453"/>
        <v>2030</v>
      </c>
      <c r="O5735" s="3">
        <f t="shared" si="454"/>
        <v>1</v>
      </c>
      <c r="P5735" s="2" t="str">
        <f t="shared" si="456"/>
        <v>WE</v>
      </c>
    </row>
    <row r="5736" spans="12:16" x14ac:dyDescent="0.2">
      <c r="L5736" s="99">
        <f t="shared" si="452"/>
        <v>47525</v>
      </c>
      <c r="M5736" s="3">
        <f t="shared" si="455"/>
        <v>2</v>
      </c>
      <c r="N5736" s="3">
        <f t="shared" si="453"/>
        <v>2030</v>
      </c>
      <c r="O5736" s="3">
        <f t="shared" si="454"/>
        <v>2</v>
      </c>
      <c r="P5736" s="2" t="str">
        <f t="shared" si="456"/>
        <v>WD</v>
      </c>
    </row>
    <row r="5737" spans="12:16" x14ac:dyDescent="0.2">
      <c r="L5737" s="99">
        <f t="shared" si="452"/>
        <v>47526</v>
      </c>
      <c r="M5737" s="3">
        <f t="shared" si="455"/>
        <v>2</v>
      </c>
      <c r="N5737" s="3">
        <f t="shared" si="453"/>
        <v>2030</v>
      </c>
      <c r="O5737" s="3">
        <f t="shared" si="454"/>
        <v>3</v>
      </c>
      <c r="P5737" s="2" t="str">
        <f t="shared" si="456"/>
        <v>WD</v>
      </c>
    </row>
    <row r="5738" spans="12:16" x14ac:dyDescent="0.2">
      <c r="L5738" s="99">
        <f t="shared" si="452"/>
        <v>47527</v>
      </c>
      <c r="M5738" s="3">
        <f t="shared" si="455"/>
        <v>2</v>
      </c>
      <c r="N5738" s="3">
        <f t="shared" si="453"/>
        <v>2030</v>
      </c>
      <c r="O5738" s="3">
        <f t="shared" si="454"/>
        <v>4</v>
      </c>
      <c r="P5738" s="2" t="str">
        <f t="shared" si="456"/>
        <v>WD</v>
      </c>
    </row>
    <row r="5739" spans="12:16" x14ac:dyDescent="0.2">
      <c r="L5739" s="99">
        <f t="shared" si="452"/>
        <v>47528</v>
      </c>
      <c r="M5739" s="3">
        <f t="shared" si="455"/>
        <v>2</v>
      </c>
      <c r="N5739" s="3">
        <f t="shared" si="453"/>
        <v>2030</v>
      </c>
      <c r="O5739" s="3">
        <f t="shared" si="454"/>
        <v>5</v>
      </c>
      <c r="P5739" s="2" t="str">
        <f t="shared" si="456"/>
        <v>WD</v>
      </c>
    </row>
    <row r="5740" spans="12:16" x14ac:dyDescent="0.2">
      <c r="L5740" s="99">
        <f t="shared" si="452"/>
        <v>47529</v>
      </c>
      <c r="M5740" s="3">
        <f t="shared" si="455"/>
        <v>2</v>
      </c>
      <c r="N5740" s="3">
        <f t="shared" si="453"/>
        <v>2030</v>
      </c>
      <c r="O5740" s="3">
        <f t="shared" si="454"/>
        <v>6</v>
      </c>
      <c r="P5740" s="2" t="str">
        <f t="shared" si="456"/>
        <v>WD</v>
      </c>
    </row>
    <row r="5741" spans="12:16" x14ac:dyDescent="0.2">
      <c r="L5741" s="99">
        <f t="shared" si="452"/>
        <v>47530</v>
      </c>
      <c r="M5741" s="3">
        <f t="shared" si="455"/>
        <v>2</v>
      </c>
      <c r="N5741" s="3">
        <f t="shared" si="453"/>
        <v>2030</v>
      </c>
      <c r="O5741" s="3">
        <f t="shared" si="454"/>
        <v>7</v>
      </c>
      <c r="P5741" s="2" t="str">
        <f t="shared" si="456"/>
        <v>WE</v>
      </c>
    </row>
    <row r="5742" spans="12:16" x14ac:dyDescent="0.2">
      <c r="L5742" s="99">
        <f t="shared" si="452"/>
        <v>47531</v>
      </c>
      <c r="M5742" s="3">
        <f t="shared" si="455"/>
        <v>2</v>
      </c>
      <c r="N5742" s="3">
        <f t="shared" si="453"/>
        <v>2030</v>
      </c>
      <c r="O5742" s="3">
        <f t="shared" si="454"/>
        <v>1</v>
      </c>
      <c r="P5742" s="2" t="str">
        <f t="shared" si="456"/>
        <v>WE</v>
      </c>
    </row>
    <row r="5743" spans="12:16" x14ac:dyDescent="0.2">
      <c r="L5743" s="99">
        <f t="shared" si="452"/>
        <v>47532</v>
      </c>
      <c r="M5743" s="3">
        <f t="shared" si="455"/>
        <v>2</v>
      </c>
      <c r="N5743" s="3">
        <f t="shared" si="453"/>
        <v>2030</v>
      </c>
      <c r="O5743" s="3">
        <f t="shared" si="454"/>
        <v>2</v>
      </c>
      <c r="P5743" s="2" t="str">
        <f t="shared" si="456"/>
        <v>WD</v>
      </c>
    </row>
    <row r="5744" spans="12:16" x14ac:dyDescent="0.2">
      <c r="L5744" s="99">
        <f t="shared" si="452"/>
        <v>47533</v>
      </c>
      <c r="M5744" s="3">
        <f t="shared" si="455"/>
        <v>2</v>
      </c>
      <c r="N5744" s="3">
        <f t="shared" si="453"/>
        <v>2030</v>
      </c>
      <c r="O5744" s="3">
        <f t="shared" si="454"/>
        <v>3</v>
      </c>
      <c r="P5744" s="2" t="str">
        <f t="shared" si="456"/>
        <v>WD</v>
      </c>
    </row>
    <row r="5745" spans="12:16" x14ac:dyDescent="0.2">
      <c r="L5745" s="99">
        <f t="shared" si="452"/>
        <v>47534</v>
      </c>
      <c r="M5745" s="3">
        <f t="shared" si="455"/>
        <v>2</v>
      </c>
      <c r="N5745" s="3">
        <f t="shared" si="453"/>
        <v>2030</v>
      </c>
      <c r="O5745" s="3">
        <f t="shared" si="454"/>
        <v>4</v>
      </c>
      <c r="P5745" s="2" t="str">
        <f t="shared" si="456"/>
        <v>WD</v>
      </c>
    </row>
    <row r="5746" spans="12:16" x14ac:dyDescent="0.2">
      <c r="L5746" s="99">
        <f t="shared" si="452"/>
        <v>47535</v>
      </c>
      <c r="M5746" s="3">
        <f t="shared" si="455"/>
        <v>2</v>
      </c>
      <c r="N5746" s="3">
        <f t="shared" si="453"/>
        <v>2030</v>
      </c>
      <c r="O5746" s="3">
        <f t="shared" si="454"/>
        <v>5</v>
      </c>
      <c r="P5746" s="2" t="str">
        <f t="shared" si="456"/>
        <v>WD</v>
      </c>
    </row>
    <row r="5747" spans="12:16" x14ac:dyDescent="0.2">
      <c r="L5747" s="99">
        <f t="shared" si="452"/>
        <v>47536</v>
      </c>
      <c r="M5747" s="3">
        <f t="shared" si="455"/>
        <v>2</v>
      </c>
      <c r="N5747" s="3">
        <f t="shared" si="453"/>
        <v>2030</v>
      </c>
      <c r="O5747" s="3">
        <f t="shared" si="454"/>
        <v>6</v>
      </c>
      <c r="P5747" s="2" t="str">
        <f t="shared" si="456"/>
        <v>WD</v>
      </c>
    </row>
    <row r="5748" spans="12:16" x14ac:dyDescent="0.2">
      <c r="L5748" s="99">
        <f t="shared" ref="L5748:L5811" si="457">+L5747+1</f>
        <v>47537</v>
      </c>
      <c r="M5748" s="3">
        <f t="shared" si="455"/>
        <v>2</v>
      </c>
      <c r="N5748" s="3">
        <f t="shared" si="453"/>
        <v>2030</v>
      </c>
      <c r="O5748" s="3">
        <f t="shared" si="454"/>
        <v>7</v>
      </c>
      <c r="P5748" s="2" t="str">
        <f t="shared" si="456"/>
        <v>WE</v>
      </c>
    </row>
    <row r="5749" spans="12:16" x14ac:dyDescent="0.2">
      <c r="L5749" s="99">
        <f t="shared" si="457"/>
        <v>47538</v>
      </c>
      <c r="M5749" s="3">
        <f t="shared" si="455"/>
        <v>2</v>
      </c>
      <c r="N5749" s="3">
        <f t="shared" si="453"/>
        <v>2030</v>
      </c>
      <c r="O5749" s="3">
        <f t="shared" si="454"/>
        <v>1</v>
      </c>
      <c r="P5749" s="2" t="str">
        <f t="shared" si="456"/>
        <v>WE</v>
      </c>
    </row>
    <row r="5750" spans="12:16" x14ac:dyDescent="0.2">
      <c r="L5750" s="99">
        <f t="shared" si="457"/>
        <v>47539</v>
      </c>
      <c r="M5750" s="3">
        <f t="shared" si="455"/>
        <v>2</v>
      </c>
      <c r="N5750" s="3">
        <f t="shared" si="453"/>
        <v>2030</v>
      </c>
      <c r="O5750" s="3">
        <f t="shared" si="454"/>
        <v>2</v>
      </c>
      <c r="P5750" s="2" t="str">
        <f t="shared" si="456"/>
        <v>WD</v>
      </c>
    </row>
    <row r="5751" spans="12:16" x14ac:dyDescent="0.2">
      <c r="L5751" s="99">
        <f t="shared" si="457"/>
        <v>47540</v>
      </c>
      <c r="M5751" s="3">
        <f t="shared" si="455"/>
        <v>2</v>
      </c>
      <c r="N5751" s="3">
        <f t="shared" si="453"/>
        <v>2030</v>
      </c>
      <c r="O5751" s="3">
        <f t="shared" si="454"/>
        <v>3</v>
      </c>
      <c r="P5751" s="2" t="str">
        <f t="shared" si="456"/>
        <v>WD</v>
      </c>
    </row>
    <row r="5752" spans="12:16" x14ac:dyDescent="0.2">
      <c r="L5752" s="99">
        <f t="shared" si="457"/>
        <v>47541</v>
      </c>
      <c r="M5752" s="3">
        <f t="shared" si="455"/>
        <v>2</v>
      </c>
      <c r="N5752" s="3">
        <f t="shared" si="453"/>
        <v>2030</v>
      </c>
      <c r="O5752" s="3">
        <f t="shared" si="454"/>
        <v>4</v>
      </c>
      <c r="P5752" s="2" t="str">
        <f t="shared" si="456"/>
        <v>WD</v>
      </c>
    </row>
    <row r="5753" spans="12:16" x14ac:dyDescent="0.2">
      <c r="L5753" s="99">
        <f t="shared" si="457"/>
        <v>47542</v>
      </c>
      <c r="M5753" s="3">
        <f t="shared" si="455"/>
        <v>2</v>
      </c>
      <c r="N5753" s="3">
        <f t="shared" si="453"/>
        <v>2030</v>
      </c>
      <c r="O5753" s="3">
        <f t="shared" si="454"/>
        <v>5</v>
      </c>
      <c r="P5753" s="2" t="str">
        <f t="shared" si="456"/>
        <v>WD</v>
      </c>
    </row>
    <row r="5754" spans="12:16" x14ac:dyDescent="0.2">
      <c r="L5754" s="99">
        <f t="shared" si="457"/>
        <v>47543</v>
      </c>
      <c r="M5754" s="3">
        <f t="shared" si="455"/>
        <v>3</v>
      </c>
      <c r="N5754" s="3">
        <f t="shared" si="453"/>
        <v>2030</v>
      </c>
      <c r="O5754" s="3">
        <f t="shared" si="454"/>
        <v>6</v>
      </c>
      <c r="P5754" s="2" t="str">
        <f t="shared" si="456"/>
        <v>WD</v>
      </c>
    </row>
    <row r="5755" spans="12:16" x14ac:dyDescent="0.2">
      <c r="L5755" s="99">
        <f t="shared" si="457"/>
        <v>47544</v>
      </c>
      <c r="M5755" s="3">
        <f t="shared" si="455"/>
        <v>3</v>
      </c>
      <c r="N5755" s="3">
        <f t="shared" si="453"/>
        <v>2030</v>
      </c>
      <c r="O5755" s="3">
        <f t="shared" si="454"/>
        <v>7</v>
      </c>
      <c r="P5755" s="2" t="str">
        <f t="shared" si="456"/>
        <v>WE</v>
      </c>
    </row>
    <row r="5756" spans="12:16" x14ac:dyDescent="0.2">
      <c r="L5756" s="99">
        <f t="shared" si="457"/>
        <v>47545</v>
      </c>
      <c r="M5756" s="3">
        <f t="shared" si="455"/>
        <v>3</v>
      </c>
      <c r="N5756" s="3">
        <f t="shared" si="453"/>
        <v>2030</v>
      </c>
      <c r="O5756" s="3">
        <f t="shared" si="454"/>
        <v>1</v>
      </c>
      <c r="P5756" s="2" t="str">
        <f t="shared" si="456"/>
        <v>WE</v>
      </c>
    </row>
    <row r="5757" spans="12:16" x14ac:dyDescent="0.2">
      <c r="L5757" s="99">
        <f t="shared" si="457"/>
        <v>47546</v>
      </c>
      <c r="M5757" s="3">
        <f t="shared" si="455"/>
        <v>3</v>
      </c>
      <c r="N5757" s="3">
        <f t="shared" si="453"/>
        <v>2030</v>
      </c>
      <c r="O5757" s="3">
        <f t="shared" si="454"/>
        <v>2</v>
      </c>
      <c r="P5757" s="2" t="str">
        <f t="shared" si="456"/>
        <v>WD</v>
      </c>
    </row>
    <row r="5758" spans="12:16" x14ac:dyDescent="0.2">
      <c r="L5758" s="99">
        <f t="shared" si="457"/>
        <v>47547</v>
      </c>
      <c r="M5758" s="3">
        <f t="shared" si="455"/>
        <v>3</v>
      </c>
      <c r="N5758" s="3">
        <f t="shared" si="453"/>
        <v>2030</v>
      </c>
      <c r="O5758" s="3">
        <f t="shared" si="454"/>
        <v>3</v>
      </c>
      <c r="P5758" s="2" t="str">
        <f t="shared" si="456"/>
        <v>WD</v>
      </c>
    </row>
    <row r="5759" spans="12:16" x14ac:dyDescent="0.2">
      <c r="L5759" s="99">
        <f t="shared" si="457"/>
        <v>47548</v>
      </c>
      <c r="M5759" s="3">
        <f t="shared" si="455"/>
        <v>3</v>
      </c>
      <c r="N5759" s="3">
        <f t="shared" ref="N5759:N5822" si="458">YEAR(L5759)</f>
        <v>2030</v>
      </c>
      <c r="O5759" s="3">
        <f t="shared" ref="O5759:O5822" si="459">WEEKDAY(L5759)</f>
        <v>4</v>
      </c>
      <c r="P5759" s="2" t="str">
        <f t="shared" si="456"/>
        <v>WD</v>
      </c>
    </row>
    <row r="5760" spans="12:16" x14ac:dyDescent="0.2">
      <c r="L5760" s="99">
        <f t="shared" si="457"/>
        <v>47549</v>
      </c>
      <c r="M5760" s="3">
        <f t="shared" si="455"/>
        <v>3</v>
      </c>
      <c r="N5760" s="3">
        <f t="shared" si="458"/>
        <v>2030</v>
      </c>
      <c r="O5760" s="3">
        <f t="shared" si="459"/>
        <v>5</v>
      </c>
      <c r="P5760" s="2" t="str">
        <f t="shared" si="456"/>
        <v>WD</v>
      </c>
    </row>
    <row r="5761" spans="12:16" x14ac:dyDescent="0.2">
      <c r="L5761" s="99">
        <f t="shared" si="457"/>
        <v>47550</v>
      </c>
      <c r="M5761" s="3">
        <f t="shared" si="455"/>
        <v>3</v>
      </c>
      <c r="N5761" s="3">
        <f t="shared" si="458"/>
        <v>2030</v>
      </c>
      <c r="O5761" s="3">
        <f t="shared" si="459"/>
        <v>6</v>
      </c>
      <c r="P5761" s="2" t="str">
        <f t="shared" si="456"/>
        <v>WD</v>
      </c>
    </row>
    <row r="5762" spans="12:16" x14ac:dyDescent="0.2">
      <c r="L5762" s="99">
        <f t="shared" si="457"/>
        <v>47551</v>
      </c>
      <c r="M5762" s="3">
        <f t="shared" si="455"/>
        <v>3</v>
      </c>
      <c r="N5762" s="3">
        <f t="shared" si="458"/>
        <v>2030</v>
      </c>
      <c r="O5762" s="3">
        <f t="shared" si="459"/>
        <v>7</v>
      </c>
      <c r="P5762" s="2" t="str">
        <f t="shared" si="456"/>
        <v>WE</v>
      </c>
    </row>
    <row r="5763" spans="12:16" x14ac:dyDescent="0.2">
      <c r="L5763" s="99">
        <f t="shared" si="457"/>
        <v>47552</v>
      </c>
      <c r="M5763" s="3">
        <f t="shared" ref="M5763:M5826" si="460">MONTH(L5763)</f>
        <v>3</v>
      </c>
      <c r="N5763" s="3">
        <f t="shared" si="458"/>
        <v>2030</v>
      </c>
      <c r="O5763" s="3">
        <f t="shared" si="459"/>
        <v>1</v>
      </c>
      <c r="P5763" s="2" t="str">
        <f t="shared" ref="P5763:P5826" si="461">IF(O5763=1,"WE",IF(O5763=7,"WE","WD"))</f>
        <v>WE</v>
      </c>
    </row>
    <row r="5764" spans="12:16" x14ac:dyDescent="0.2">
      <c r="L5764" s="99">
        <f t="shared" si="457"/>
        <v>47553</v>
      </c>
      <c r="M5764" s="3">
        <f t="shared" si="460"/>
        <v>3</v>
      </c>
      <c r="N5764" s="3">
        <f t="shared" si="458"/>
        <v>2030</v>
      </c>
      <c r="O5764" s="3">
        <f t="shared" si="459"/>
        <v>2</v>
      </c>
      <c r="P5764" s="2" t="str">
        <f t="shared" si="461"/>
        <v>WD</v>
      </c>
    </row>
    <row r="5765" spans="12:16" x14ac:dyDescent="0.2">
      <c r="L5765" s="99">
        <f t="shared" si="457"/>
        <v>47554</v>
      </c>
      <c r="M5765" s="3">
        <f t="shared" si="460"/>
        <v>3</v>
      </c>
      <c r="N5765" s="3">
        <f t="shared" si="458"/>
        <v>2030</v>
      </c>
      <c r="O5765" s="3">
        <f t="shared" si="459"/>
        <v>3</v>
      </c>
      <c r="P5765" s="2" t="str">
        <f t="shared" si="461"/>
        <v>WD</v>
      </c>
    </row>
    <row r="5766" spans="12:16" x14ac:dyDescent="0.2">
      <c r="L5766" s="99">
        <f t="shared" si="457"/>
        <v>47555</v>
      </c>
      <c r="M5766" s="3">
        <f t="shared" si="460"/>
        <v>3</v>
      </c>
      <c r="N5766" s="3">
        <f t="shared" si="458"/>
        <v>2030</v>
      </c>
      <c r="O5766" s="3">
        <f t="shared" si="459"/>
        <v>4</v>
      </c>
      <c r="P5766" s="2" t="str">
        <f t="shared" si="461"/>
        <v>WD</v>
      </c>
    </row>
    <row r="5767" spans="12:16" x14ac:dyDescent="0.2">
      <c r="L5767" s="99">
        <f t="shared" si="457"/>
        <v>47556</v>
      </c>
      <c r="M5767" s="3">
        <f t="shared" si="460"/>
        <v>3</v>
      </c>
      <c r="N5767" s="3">
        <f t="shared" si="458"/>
        <v>2030</v>
      </c>
      <c r="O5767" s="3">
        <f t="shared" si="459"/>
        <v>5</v>
      </c>
      <c r="P5767" s="2" t="str">
        <f t="shared" si="461"/>
        <v>WD</v>
      </c>
    </row>
    <row r="5768" spans="12:16" x14ac:dyDescent="0.2">
      <c r="L5768" s="99">
        <f t="shared" si="457"/>
        <v>47557</v>
      </c>
      <c r="M5768" s="3">
        <f t="shared" si="460"/>
        <v>3</v>
      </c>
      <c r="N5768" s="3">
        <f t="shared" si="458"/>
        <v>2030</v>
      </c>
      <c r="O5768" s="3">
        <f t="shared" si="459"/>
        <v>6</v>
      </c>
      <c r="P5768" s="2" t="str">
        <f t="shared" si="461"/>
        <v>WD</v>
      </c>
    </row>
    <row r="5769" spans="12:16" x14ac:dyDescent="0.2">
      <c r="L5769" s="99">
        <f t="shared" si="457"/>
        <v>47558</v>
      </c>
      <c r="M5769" s="3">
        <f t="shared" si="460"/>
        <v>3</v>
      </c>
      <c r="N5769" s="3">
        <f t="shared" si="458"/>
        <v>2030</v>
      </c>
      <c r="O5769" s="3">
        <f t="shared" si="459"/>
        <v>7</v>
      </c>
      <c r="P5769" s="2" t="str">
        <f t="shared" si="461"/>
        <v>WE</v>
      </c>
    </row>
    <row r="5770" spans="12:16" x14ac:dyDescent="0.2">
      <c r="L5770" s="99">
        <f t="shared" si="457"/>
        <v>47559</v>
      </c>
      <c r="M5770" s="3">
        <f t="shared" si="460"/>
        <v>3</v>
      </c>
      <c r="N5770" s="3">
        <f t="shared" si="458"/>
        <v>2030</v>
      </c>
      <c r="O5770" s="3">
        <f t="shared" si="459"/>
        <v>1</v>
      </c>
      <c r="P5770" s="2" t="str">
        <f t="shared" si="461"/>
        <v>WE</v>
      </c>
    </row>
    <row r="5771" spans="12:16" x14ac:dyDescent="0.2">
      <c r="L5771" s="99">
        <f t="shared" si="457"/>
        <v>47560</v>
      </c>
      <c r="M5771" s="3">
        <f t="shared" si="460"/>
        <v>3</v>
      </c>
      <c r="N5771" s="3">
        <f t="shared" si="458"/>
        <v>2030</v>
      </c>
      <c r="O5771" s="3">
        <f t="shared" si="459"/>
        <v>2</v>
      </c>
      <c r="P5771" s="2" t="str">
        <f t="shared" si="461"/>
        <v>WD</v>
      </c>
    </row>
    <row r="5772" spans="12:16" x14ac:dyDescent="0.2">
      <c r="L5772" s="99">
        <f t="shared" si="457"/>
        <v>47561</v>
      </c>
      <c r="M5772" s="3">
        <f t="shared" si="460"/>
        <v>3</v>
      </c>
      <c r="N5772" s="3">
        <f t="shared" si="458"/>
        <v>2030</v>
      </c>
      <c r="O5772" s="3">
        <f t="shared" si="459"/>
        <v>3</v>
      </c>
      <c r="P5772" s="2" t="str">
        <f t="shared" si="461"/>
        <v>WD</v>
      </c>
    </row>
    <row r="5773" spans="12:16" x14ac:dyDescent="0.2">
      <c r="L5773" s="99">
        <f t="shared" si="457"/>
        <v>47562</v>
      </c>
      <c r="M5773" s="3">
        <f t="shared" si="460"/>
        <v>3</v>
      </c>
      <c r="N5773" s="3">
        <f t="shared" si="458"/>
        <v>2030</v>
      </c>
      <c r="O5773" s="3">
        <f t="shared" si="459"/>
        <v>4</v>
      </c>
      <c r="P5773" s="2" t="str">
        <f t="shared" si="461"/>
        <v>WD</v>
      </c>
    </row>
    <row r="5774" spans="12:16" x14ac:dyDescent="0.2">
      <c r="L5774" s="99">
        <f t="shared" si="457"/>
        <v>47563</v>
      </c>
      <c r="M5774" s="3">
        <f t="shared" si="460"/>
        <v>3</v>
      </c>
      <c r="N5774" s="3">
        <f t="shared" si="458"/>
        <v>2030</v>
      </c>
      <c r="O5774" s="3">
        <f t="shared" si="459"/>
        <v>5</v>
      </c>
      <c r="P5774" s="2" t="str">
        <f t="shared" si="461"/>
        <v>WD</v>
      </c>
    </row>
    <row r="5775" spans="12:16" x14ac:dyDescent="0.2">
      <c r="L5775" s="99">
        <f t="shared" si="457"/>
        <v>47564</v>
      </c>
      <c r="M5775" s="3">
        <f t="shared" si="460"/>
        <v>3</v>
      </c>
      <c r="N5775" s="3">
        <f t="shared" si="458"/>
        <v>2030</v>
      </c>
      <c r="O5775" s="3">
        <f t="shared" si="459"/>
        <v>6</v>
      </c>
      <c r="P5775" s="2" t="str">
        <f t="shared" si="461"/>
        <v>WD</v>
      </c>
    </row>
    <row r="5776" spans="12:16" x14ac:dyDescent="0.2">
      <c r="L5776" s="99">
        <f t="shared" si="457"/>
        <v>47565</v>
      </c>
      <c r="M5776" s="3">
        <f t="shared" si="460"/>
        <v>3</v>
      </c>
      <c r="N5776" s="3">
        <f t="shared" si="458"/>
        <v>2030</v>
      </c>
      <c r="O5776" s="3">
        <f t="shared" si="459"/>
        <v>7</v>
      </c>
      <c r="P5776" s="2" t="str">
        <f t="shared" si="461"/>
        <v>WE</v>
      </c>
    </row>
    <row r="5777" spans="12:16" x14ac:dyDescent="0.2">
      <c r="L5777" s="99">
        <f t="shared" si="457"/>
        <v>47566</v>
      </c>
      <c r="M5777" s="3">
        <f t="shared" si="460"/>
        <v>3</v>
      </c>
      <c r="N5777" s="3">
        <f t="shared" si="458"/>
        <v>2030</v>
      </c>
      <c r="O5777" s="3">
        <f t="shared" si="459"/>
        <v>1</v>
      </c>
      <c r="P5777" s="2" t="str">
        <f t="shared" si="461"/>
        <v>WE</v>
      </c>
    </row>
    <row r="5778" spans="12:16" x14ac:dyDescent="0.2">
      <c r="L5778" s="99">
        <f t="shared" si="457"/>
        <v>47567</v>
      </c>
      <c r="M5778" s="3">
        <f t="shared" si="460"/>
        <v>3</v>
      </c>
      <c r="N5778" s="3">
        <f t="shared" si="458"/>
        <v>2030</v>
      </c>
      <c r="O5778" s="3">
        <f t="shared" si="459"/>
        <v>2</v>
      </c>
      <c r="P5778" s="2" t="str">
        <f t="shared" si="461"/>
        <v>WD</v>
      </c>
    </row>
    <row r="5779" spans="12:16" x14ac:dyDescent="0.2">
      <c r="L5779" s="99">
        <f t="shared" si="457"/>
        <v>47568</v>
      </c>
      <c r="M5779" s="3">
        <f t="shared" si="460"/>
        <v>3</v>
      </c>
      <c r="N5779" s="3">
        <f t="shared" si="458"/>
        <v>2030</v>
      </c>
      <c r="O5779" s="3">
        <f t="shared" si="459"/>
        <v>3</v>
      </c>
      <c r="P5779" s="2" t="str">
        <f t="shared" si="461"/>
        <v>WD</v>
      </c>
    </row>
    <row r="5780" spans="12:16" x14ac:dyDescent="0.2">
      <c r="L5780" s="99">
        <f t="shared" si="457"/>
        <v>47569</v>
      </c>
      <c r="M5780" s="3">
        <f t="shared" si="460"/>
        <v>3</v>
      </c>
      <c r="N5780" s="3">
        <f t="shared" si="458"/>
        <v>2030</v>
      </c>
      <c r="O5780" s="3">
        <f t="shared" si="459"/>
        <v>4</v>
      </c>
      <c r="P5780" s="2" t="str">
        <f t="shared" si="461"/>
        <v>WD</v>
      </c>
    </row>
    <row r="5781" spans="12:16" x14ac:dyDescent="0.2">
      <c r="L5781" s="99">
        <f t="shared" si="457"/>
        <v>47570</v>
      </c>
      <c r="M5781" s="3">
        <f t="shared" si="460"/>
        <v>3</v>
      </c>
      <c r="N5781" s="3">
        <f t="shared" si="458"/>
        <v>2030</v>
      </c>
      <c r="O5781" s="3">
        <f t="shared" si="459"/>
        <v>5</v>
      </c>
      <c r="P5781" s="2" t="str">
        <f t="shared" si="461"/>
        <v>WD</v>
      </c>
    </row>
    <row r="5782" spans="12:16" x14ac:dyDescent="0.2">
      <c r="L5782" s="99">
        <f t="shared" si="457"/>
        <v>47571</v>
      </c>
      <c r="M5782" s="3">
        <f t="shared" si="460"/>
        <v>3</v>
      </c>
      <c r="N5782" s="3">
        <f t="shared" si="458"/>
        <v>2030</v>
      </c>
      <c r="O5782" s="3">
        <f t="shared" si="459"/>
        <v>6</v>
      </c>
      <c r="P5782" s="2" t="str">
        <f t="shared" si="461"/>
        <v>WD</v>
      </c>
    </row>
    <row r="5783" spans="12:16" x14ac:dyDescent="0.2">
      <c r="L5783" s="99">
        <f t="shared" si="457"/>
        <v>47572</v>
      </c>
      <c r="M5783" s="3">
        <f t="shared" si="460"/>
        <v>3</v>
      </c>
      <c r="N5783" s="3">
        <f t="shared" si="458"/>
        <v>2030</v>
      </c>
      <c r="O5783" s="3">
        <f t="shared" si="459"/>
        <v>7</v>
      </c>
      <c r="P5783" s="2" t="str">
        <f t="shared" si="461"/>
        <v>WE</v>
      </c>
    </row>
    <row r="5784" spans="12:16" x14ac:dyDescent="0.2">
      <c r="L5784" s="99">
        <f t="shared" si="457"/>
        <v>47573</v>
      </c>
      <c r="M5784" s="3">
        <f t="shared" si="460"/>
        <v>3</v>
      </c>
      <c r="N5784" s="3">
        <f t="shared" si="458"/>
        <v>2030</v>
      </c>
      <c r="O5784" s="3">
        <f t="shared" si="459"/>
        <v>1</v>
      </c>
      <c r="P5784" s="2" t="str">
        <f t="shared" si="461"/>
        <v>WE</v>
      </c>
    </row>
    <row r="5785" spans="12:16" x14ac:dyDescent="0.2">
      <c r="L5785" s="99">
        <f t="shared" si="457"/>
        <v>47574</v>
      </c>
      <c r="M5785" s="3">
        <f t="shared" si="460"/>
        <v>4</v>
      </c>
      <c r="N5785" s="3">
        <f t="shared" si="458"/>
        <v>2030</v>
      </c>
      <c r="O5785" s="3">
        <f t="shared" si="459"/>
        <v>2</v>
      </c>
      <c r="P5785" s="2" t="str">
        <f t="shared" si="461"/>
        <v>WD</v>
      </c>
    </row>
    <row r="5786" spans="12:16" x14ac:dyDescent="0.2">
      <c r="L5786" s="99">
        <f t="shared" si="457"/>
        <v>47575</v>
      </c>
      <c r="M5786" s="3">
        <f t="shared" si="460"/>
        <v>4</v>
      </c>
      <c r="N5786" s="3">
        <f t="shared" si="458"/>
        <v>2030</v>
      </c>
      <c r="O5786" s="3">
        <f t="shared" si="459"/>
        <v>3</v>
      </c>
      <c r="P5786" s="2" t="str">
        <f t="shared" si="461"/>
        <v>WD</v>
      </c>
    </row>
    <row r="5787" spans="12:16" x14ac:dyDescent="0.2">
      <c r="L5787" s="99">
        <f t="shared" si="457"/>
        <v>47576</v>
      </c>
      <c r="M5787" s="3">
        <f t="shared" si="460"/>
        <v>4</v>
      </c>
      <c r="N5787" s="3">
        <f t="shared" si="458"/>
        <v>2030</v>
      </c>
      <c r="O5787" s="3">
        <f t="shared" si="459"/>
        <v>4</v>
      </c>
      <c r="P5787" s="2" t="str">
        <f t="shared" si="461"/>
        <v>WD</v>
      </c>
    </row>
    <row r="5788" spans="12:16" x14ac:dyDescent="0.2">
      <c r="L5788" s="99">
        <f t="shared" si="457"/>
        <v>47577</v>
      </c>
      <c r="M5788" s="3">
        <f t="shared" si="460"/>
        <v>4</v>
      </c>
      <c r="N5788" s="3">
        <f t="shared" si="458"/>
        <v>2030</v>
      </c>
      <c r="O5788" s="3">
        <f t="shared" si="459"/>
        <v>5</v>
      </c>
      <c r="P5788" s="2" t="str">
        <f t="shared" si="461"/>
        <v>WD</v>
      </c>
    </row>
    <row r="5789" spans="12:16" x14ac:dyDescent="0.2">
      <c r="L5789" s="99">
        <f t="shared" si="457"/>
        <v>47578</v>
      </c>
      <c r="M5789" s="3">
        <f t="shared" si="460"/>
        <v>4</v>
      </c>
      <c r="N5789" s="3">
        <f t="shared" si="458"/>
        <v>2030</v>
      </c>
      <c r="O5789" s="3">
        <f t="shared" si="459"/>
        <v>6</v>
      </c>
      <c r="P5789" s="2" t="str">
        <f t="shared" si="461"/>
        <v>WD</v>
      </c>
    </row>
    <row r="5790" spans="12:16" x14ac:dyDescent="0.2">
      <c r="L5790" s="99">
        <f t="shared" si="457"/>
        <v>47579</v>
      </c>
      <c r="M5790" s="3">
        <f t="shared" si="460"/>
        <v>4</v>
      </c>
      <c r="N5790" s="3">
        <f t="shared" si="458"/>
        <v>2030</v>
      </c>
      <c r="O5790" s="3">
        <f t="shared" si="459"/>
        <v>7</v>
      </c>
      <c r="P5790" s="2" t="str">
        <f t="shared" si="461"/>
        <v>WE</v>
      </c>
    </row>
    <row r="5791" spans="12:16" x14ac:dyDescent="0.2">
      <c r="L5791" s="99">
        <f t="shared" si="457"/>
        <v>47580</v>
      </c>
      <c r="M5791" s="3">
        <f t="shared" si="460"/>
        <v>4</v>
      </c>
      <c r="N5791" s="3">
        <f t="shared" si="458"/>
        <v>2030</v>
      </c>
      <c r="O5791" s="3">
        <f t="shared" si="459"/>
        <v>1</v>
      </c>
      <c r="P5791" s="2" t="str">
        <f t="shared" si="461"/>
        <v>WE</v>
      </c>
    </row>
    <row r="5792" spans="12:16" x14ac:dyDescent="0.2">
      <c r="L5792" s="99">
        <f t="shared" si="457"/>
        <v>47581</v>
      </c>
      <c r="M5792" s="3">
        <f t="shared" si="460"/>
        <v>4</v>
      </c>
      <c r="N5792" s="3">
        <f t="shared" si="458"/>
        <v>2030</v>
      </c>
      <c r="O5792" s="3">
        <f t="shared" si="459"/>
        <v>2</v>
      </c>
      <c r="P5792" s="2" t="str">
        <f t="shared" si="461"/>
        <v>WD</v>
      </c>
    </row>
    <row r="5793" spans="12:16" x14ac:dyDescent="0.2">
      <c r="L5793" s="99">
        <f t="shared" si="457"/>
        <v>47582</v>
      </c>
      <c r="M5793" s="3">
        <f t="shared" si="460"/>
        <v>4</v>
      </c>
      <c r="N5793" s="3">
        <f t="shared" si="458"/>
        <v>2030</v>
      </c>
      <c r="O5793" s="3">
        <f t="shared" si="459"/>
        <v>3</v>
      </c>
      <c r="P5793" s="2" t="str">
        <f t="shared" si="461"/>
        <v>WD</v>
      </c>
    </row>
    <row r="5794" spans="12:16" x14ac:dyDescent="0.2">
      <c r="L5794" s="99">
        <f t="shared" si="457"/>
        <v>47583</v>
      </c>
      <c r="M5794" s="3">
        <f t="shared" si="460"/>
        <v>4</v>
      </c>
      <c r="N5794" s="3">
        <f t="shared" si="458"/>
        <v>2030</v>
      </c>
      <c r="O5794" s="3">
        <f t="shared" si="459"/>
        <v>4</v>
      </c>
      <c r="P5794" s="2" t="str">
        <f t="shared" si="461"/>
        <v>WD</v>
      </c>
    </row>
    <row r="5795" spans="12:16" x14ac:dyDescent="0.2">
      <c r="L5795" s="99">
        <f t="shared" si="457"/>
        <v>47584</v>
      </c>
      <c r="M5795" s="3">
        <f t="shared" si="460"/>
        <v>4</v>
      </c>
      <c r="N5795" s="3">
        <f t="shared" si="458"/>
        <v>2030</v>
      </c>
      <c r="O5795" s="3">
        <f t="shared" si="459"/>
        <v>5</v>
      </c>
      <c r="P5795" s="2" t="str">
        <f t="shared" si="461"/>
        <v>WD</v>
      </c>
    </row>
    <row r="5796" spans="12:16" x14ac:dyDescent="0.2">
      <c r="L5796" s="99">
        <f t="shared" si="457"/>
        <v>47585</v>
      </c>
      <c r="M5796" s="3">
        <f t="shared" si="460"/>
        <v>4</v>
      </c>
      <c r="N5796" s="3">
        <f t="shared" si="458"/>
        <v>2030</v>
      </c>
      <c r="O5796" s="3">
        <f t="shared" si="459"/>
        <v>6</v>
      </c>
      <c r="P5796" s="2" t="str">
        <f t="shared" si="461"/>
        <v>WD</v>
      </c>
    </row>
    <row r="5797" spans="12:16" x14ac:dyDescent="0.2">
      <c r="L5797" s="99">
        <f t="shared" si="457"/>
        <v>47586</v>
      </c>
      <c r="M5797" s="3">
        <f t="shared" si="460"/>
        <v>4</v>
      </c>
      <c r="N5797" s="3">
        <f t="shared" si="458"/>
        <v>2030</v>
      </c>
      <c r="O5797" s="3">
        <f t="shared" si="459"/>
        <v>7</v>
      </c>
      <c r="P5797" s="2" t="str">
        <f t="shared" si="461"/>
        <v>WE</v>
      </c>
    </row>
    <row r="5798" spans="12:16" x14ac:dyDescent="0.2">
      <c r="L5798" s="99">
        <f t="shared" si="457"/>
        <v>47587</v>
      </c>
      <c r="M5798" s="3">
        <f t="shared" si="460"/>
        <v>4</v>
      </c>
      <c r="N5798" s="3">
        <f t="shared" si="458"/>
        <v>2030</v>
      </c>
      <c r="O5798" s="3">
        <f t="shared" si="459"/>
        <v>1</v>
      </c>
      <c r="P5798" s="2" t="str">
        <f t="shared" si="461"/>
        <v>WE</v>
      </c>
    </row>
    <row r="5799" spans="12:16" x14ac:dyDescent="0.2">
      <c r="L5799" s="99">
        <f t="shared" si="457"/>
        <v>47588</v>
      </c>
      <c r="M5799" s="3">
        <f t="shared" si="460"/>
        <v>4</v>
      </c>
      <c r="N5799" s="3">
        <f t="shared" si="458"/>
        <v>2030</v>
      </c>
      <c r="O5799" s="3">
        <f t="shared" si="459"/>
        <v>2</v>
      </c>
      <c r="P5799" s="2" t="str">
        <f t="shared" si="461"/>
        <v>WD</v>
      </c>
    </row>
    <row r="5800" spans="12:16" x14ac:dyDescent="0.2">
      <c r="L5800" s="99">
        <f t="shared" si="457"/>
        <v>47589</v>
      </c>
      <c r="M5800" s="3">
        <f t="shared" si="460"/>
        <v>4</v>
      </c>
      <c r="N5800" s="3">
        <f t="shared" si="458"/>
        <v>2030</v>
      </c>
      <c r="O5800" s="3">
        <f t="shared" si="459"/>
        <v>3</v>
      </c>
      <c r="P5800" s="2" t="str">
        <f t="shared" si="461"/>
        <v>WD</v>
      </c>
    </row>
    <row r="5801" spans="12:16" x14ac:dyDescent="0.2">
      <c r="L5801" s="99">
        <f t="shared" si="457"/>
        <v>47590</v>
      </c>
      <c r="M5801" s="3">
        <f t="shared" si="460"/>
        <v>4</v>
      </c>
      <c r="N5801" s="3">
        <f t="shared" si="458"/>
        <v>2030</v>
      </c>
      <c r="O5801" s="3">
        <f t="shared" si="459"/>
        <v>4</v>
      </c>
      <c r="P5801" s="2" t="str">
        <f t="shared" si="461"/>
        <v>WD</v>
      </c>
    </row>
    <row r="5802" spans="12:16" x14ac:dyDescent="0.2">
      <c r="L5802" s="99">
        <f t="shared" si="457"/>
        <v>47591</v>
      </c>
      <c r="M5802" s="3">
        <f t="shared" si="460"/>
        <v>4</v>
      </c>
      <c r="N5802" s="3">
        <f t="shared" si="458"/>
        <v>2030</v>
      </c>
      <c r="O5802" s="3">
        <f t="shared" si="459"/>
        <v>5</v>
      </c>
      <c r="P5802" s="2" t="str">
        <f t="shared" si="461"/>
        <v>WD</v>
      </c>
    </row>
    <row r="5803" spans="12:16" x14ac:dyDescent="0.2">
      <c r="L5803" s="99">
        <f t="shared" si="457"/>
        <v>47592</v>
      </c>
      <c r="M5803" s="3">
        <f t="shared" si="460"/>
        <v>4</v>
      </c>
      <c r="N5803" s="3">
        <f t="shared" si="458"/>
        <v>2030</v>
      </c>
      <c r="O5803" s="3">
        <f t="shared" si="459"/>
        <v>6</v>
      </c>
      <c r="P5803" s="2" t="str">
        <f t="shared" si="461"/>
        <v>WD</v>
      </c>
    </row>
    <row r="5804" spans="12:16" x14ac:dyDescent="0.2">
      <c r="L5804" s="99">
        <f t="shared" si="457"/>
        <v>47593</v>
      </c>
      <c r="M5804" s="3">
        <f t="shared" si="460"/>
        <v>4</v>
      </c>
      <c r="N5804" s="3">
        <f t="shared" si="458"/>
        <v>2030</v>
      </c>
      <c r="O5804" s="3">
        <f t="shared" si="459"/>
        <v>7</v>
      </c>
      <c r="P5804" s="2" t="str">
        <f t="shared" si="461"/>
        <v>WE</v>
      </c>
    </row>
    <row r="5805" spans="12:16" x14ac:dyDescent="0.2">
      <c r="L5805" s="99">
        <f t="shared" si="457"/>
        <v>47594</v>
      </c>
      <c r="M5805" s="3">
        <f t="shared" si="460"/>
        <v>4</v>
      </c>
      <c r="N5805" s="3">
        <f t="shared" si="458"/>
        <v>2030</v>
      </c>
      <c r="O5805" s="3">
        <f t="shared" si="459"/>
        <v>1</v>
      </c>
      <c r="P5805" s="2" t="str">
        <f t="shared" si="461"/>
        <v>WE</v>
      </c>
    </row>
    <row r="5806" spans="12:16" x14ac:dyDescent="0.2">
      <c r="L5806" s="99">
        <f t="shared" si="457"/>
        <v>47595</v>
      </c>
      <c r="M5806" s="3">
        <f t="shared" si="460"/>
        <v>4</v>
      </c>
      <c r="N5806" s="3">
        <f t="shared" si="458"/>
        <v>2030</v>
      </c>
      <c r="O5806" s="3">
        <f t="shared" si="459"/>
        <v>2</v>
      </c>
      <c r="P5806" s="2" t="str">
        <f t="shared" si="461"/>
        <v>WD</v>
      </c>
    </row>
    <row r="5807" spans="12:16" x14ac:dyDescent="0.2">
      <c r="L5807" s="99">
        <f t="shared" si="457"/>
        <v>47596</v>
      </c>
      <c r="M5807" s="3">
        <f t="shared" si="460"/>
        <v>4</v>
      </c>
      <c r="N5807" s="3">
        <f t="shared" si="458"/>
        <v>2030</v>
      </c>
      <c r="O5807" s="3">
        <f t="shared" si="459"/>
        <v>3</v>
      </c>
      <c r="P5807" s="2" t="str">
        <f t="shared" si="461"/>
        <v>WD</v>
      </c>
    </row>
    <row r="5808" spans="12:16" x14ac:dyDescent="0.2">
      <c r="L5808" s="99">
        <f t="shared" si="457"/>
        <v>47597</v>
      </c>
      <c r="M5808" s="3">
        <f t="shared" si="460"/>
        <v>4</v>
      </c>
      <c r="N5808" s="3">
        <f t="shared" si="458"/>
        <v>2030</v>
      </c>
      <c r="O5808" s="3">
        <f t="shared" si="459"/>
        <v>4</v>
      </c>
      <c r="P5808" s="2" t="str">
        <f t="shared" si="461"/>
        <v>WD</v>
      </c>
    </row>
    <row r="5809" spans="12:16" x14ac:dyDescent="0.2">
      <c r="L5809" s="99">
        <f t="shared" si="457"/>
        <v>47598</v>
      </c>
      <c r="M5809" s="3">
        <f t="shared" si="460"/>
        <v>4</v>
      </c>
      <c r="N5809" s="3">
        <f t="shared" si="458"/>
        <v>2030</v>
      </c>
      <c r="O5809" s="3">
        <f t="shared" si="459"/>
        <v>5</v>
      </c>
      <c r="P5809" s="2" t="str">
        <f t="shared" si="461"/>
        <v>WD</v>
      </c>
    </row>
    <row r="5810" spans="12:16" x14ac:dyDescent="0.2">
      <c r="L5810" s="99">
        <f t="shared" si="457"/>
        <v>47599</v>
      </c>
      <c r="M5810" s="3">
        <f t="shared" si="460"/>
        <v>4</v>
      </c>
      <c r="N5810" s="3">
        <f t="shared" si="458"/>
        <v>2030</v>
      </c>
      <c r="O5810" s="3">
        <f t="shared" si="459"/>
        <v>6</v>
      </c>
      <c r="P5810" s="2" t="str">
        <f t="shared" si="461"/>
        <v>WD</v>
      </c>
    </row>
    <row r="5811" spans="12:16" x14ac:dyDescent="0.2">
      <c r="L5811" s="99">
        <f t="shared" si="457"/>
        <v>47600</v>
      </c>
      <c r="M5811" s="3">
        <f t="shared" si="460"/>
        <v>4</v>
      </c>
      <c r="N5811" s="3">
        <f t="shared" si="458"/>
        <v>2030</v>
      </c>
      <c r="O5811" s="3">
        <f t="shared" si="459"/>
        <v>7</v>
      </c>
      <c r="P5811" s="2" t="str">
        <f t="shared" si="461"/>
        <v>WE</v>
      </c>
    </row>
    <row r="5812" spans="12:16" x14ac:dyDescent="0.2">
      <c r="L5812" s="99">
        <f t="shared" ref="L5812:L5875" si="462">+L5811+1</f>
        <v>47601</v>
      </c>
      <c r="M5812" s="3">
        <f t="shared" si="460"/>
        <v>4</v>
      </c>
      <c r="N5812" s="3">
        <f t="shared" si="458"/>
        <v>2030</v>
      </c>
      <c r="O5812" s="3">
        <f t="shared" si="459"/>
        <v>1</v>
      </c>
      <c r="P5812" s="2" t="str">
        <f t="shared" si="461"/>
        <v>WE</v>
      </c>
    </row>
    <row r="5813" spans="12:16" x14ac:dyDescent="0.2">
      <c r="L5813" s="99">
        <f t="shared" si="462"/>
        <v>47602</v>
      </c>
      <c r="M5813" s="3">
        <f t="shared" si="460"/>
        <v>4</v>
      </c>
      <c r="N5813" s="3">
        <f t="shared" si="458"/>
        <v>2030</v>
      </c>
      <c r="O5813" s="3">
        <f t="shared" si="459"/>
        <v>2</v>
      </c>
      <c r="P5813" s="2" t="str">
        <f t="shared" si="461"/>
        <v>WD</v>
      </c>
    </row>
    <row r="5814" spans="12:16" x14ac:dyDescent="0.2">
      <c r="L5814" s="99">
        <f t="shared" si="462"/>
        <v>47603</v>
      </c>
      <c r="M5814" s="3">
        <f t="shared" si="460"/>
        <v>4</v>
      </c>
      <c r="N5814" s="3">
        <f t="shared" si="458"/>
        <v>2030</v>
      </c>
      <c r="O5814" s="3">
        <f t="shared" si="459"/>
        <v>3</v>
      </c>
      <c r="P5814" s="2" t="str">
        <f t="shared" si="461"/>
        <v>WD</v>
      </c>
    </row>
    <row r="5815" spans="12:16" x14ac:dyDescent="0.2">
      <c r="L5815" s="99">
        <f t="shared" si="462"/>
        <v>47604</v>
      </c>
      <c r="M5815" s="3">
        <f t="shared" si="460"/>
        <v>5</v>
      </c>
      <c r="N5815" s="3">
        <f t="shared" si="458"/>
        <v>2030</v>
      </c>
      <c r="O5815" s="3">
        <f t="shared" si="459"/>
        <v>4</v>
      </c>
      <c r="P5815" s="2" t="str">
        <f t="shared" si="461"/>
        <v>WD</v>
      </c>
    </row>
    <row r="5816" spans="12:16" x14ac:dyDescent="0.2">
      <c r="L5816" s="99">
        <f t="shared" si="462"/>
        <v>47605</v>
      </c>
      <c r="M5816" s="3">
        <f t="shared" si="460"/>
        <v>5</v>
      </c>
      <c r="N5816" s="3">
        <f t="shared" si="458"/>
        <v>2030</v>
      </c>
      <c r="O5816" s="3">
        <f t="shared" si="459"/>
        <v>5</v>
      </c>
      <c r="P5816" s="2" t="str">
        <f t="shared" si="461"/>
        <v>WD</v>
      </c>
    </row>
    <row r="5817" spans="12:16" x14ac:dyDescent="0.2">
      <c r="L5817" s="99">
        <f t="shared" si="462"/>
        <v>47606</v>
      </c>
      <c r="M5817" s="3">
        <f t="shared" si="460"/>
        <v>5</v>
      </c>
      <c r="N5817" s="3">
        <f t="shared" si="458"/>
        <v>2030</v>
      </c>
      <c r="O5817" s="3">
        <f t="shared" si="459"/>
        <v>6</v>
      </c>
      <c r="P5817" s="2" t="str">
        <f t="shared" si="461"/>
        <v>WD</v>
      </c>
    </row>
    <row r="5818" spans="12:16" x14ac:dyDescent="0.2">
      <c r="L5818" s="99">
        <f t="shared" si="462"/>
        <v>47607</v>
      </c>
      <c r="M5818" s="3">
        <f t="shared" si="460"/>
        <v>5</v>
      </c>
      <c r="N5818" s="3">
        <f t="shared" si="458"/>
        <v>2030</v>
      </c>
      <c r="O5818" s="3">
        <f t="shared" si="459"/>
        <v>7</v>
      </c>
      <c r="P5818" s="2" t="str">
        <f t="shared" si="461"/>
        <v>WE</v>
      </c>
    </row>
    <row r="5819" spans="12:16" x14ac:dyDescent="0.2">
      <c r="L5819" s="99">
        <f t="shared" si="462"/>
        <v>47608</v>
      </c>
      <c r="M5819" s="3">
        <f t="shared" si="460"/>
        <v>5</v>
      </c>
      <c r="N5819" s="3">
        <f t="shared" si="458"/>
        <v>2030</v>
      </c>
      <c r="O5819" s="3">
        <f t="shared" si="459"/>
        <v>1</v>
      </c>
      <c r="P5819" s="2" t="str">
        <f t="shared" si="461"/>
        <v>WE</v>
      </c>
    </row>
    <row r="5820" spans="12:16" x14ac:dyDescent="0.2">
      <c r="L5820" s="99">
        <f t="shared" si="462"/>
        <v>47609</v>
      </c>
      <c r="M5820" s="3">
        <f t="shared" si="460"/>
        <v>5</v>
      </c>
      <c r="N5820" s="3">
        <f t="shared" si="458"/>
        <v>2030</v>
      </c>
      <c r="O5820" s="3">
        <f t="shared" si="459"/>
        <v>2</v>
      </c>
      <c r="P5820" s="2" t="str">
        <f t="shared" si="461"/>
        <v>WD</v>
      </c>
    </row>
    <row r="5821" spans="12:16" x14ac:dyDescent="0.2">
      <c r="L5821" s="99">
        <f t="shared" si="462"/>
        <v>47610</v>
      </c>
      <c r="M5821" s="3">
        <f t="shared" si="460"/>
        <v>5</v>
      </c>
      <c r="N5821" s="3">
        <f t="shared" si="458"/>
        <v>2030</v>
      </c>
      <c r="O5821" s="3">
        <f t="shared" si="459"/>
        <v>3</v>
      </c>
      <c r="P5821" s="2" t="str">
        <f t="shared" si="461"/>
        <v>WD</v>
      </c>
    </row>
    <row r="5822" spans="12:16" x14ac:dyDescent="0.2">
      <c r="L5822" s="99">
        <f t="shared" si="462"/>
        <v>47611</v>
      </c>
      <c r="M5822" s="3">
        <f t="shared" si="460"/>
        <v>5</v>
      </c>
      <c r="N5822" s="3">
        <f t="shared" si="458"/>
        <v>2030</v>
      </c>
      <c r="O5822" s="3">
        <f t="shared" si="459"/>
        <v>4</v>
      </c>
      <c r="P5822" s="2" t="str">
        <f t="shared" si="461"/>
        <v>WD</v>
      </c>
    </row>
    <row r="5823" spans="12:16" x14ac:dyDescent="0.2">
      <c r="L5823" s="99">
        <f t="shared" si="462"/>
        <v>47612</v>
      </c>
      <c r="M5823" s="3">
        <f t="shared" si="460"/>
        <v>5</v>
      </c>
      <c r="N5823" s="3">
        <f t="shared" ref="N5823:N5886" si="463">YEAR(L5823)</f>
        <v>2030</v>
      </c>
      <c r="O5823" s="3">
        <f t="shared" ref="O5823:O5886" si="464">WEEKDAY(L5823)</f>
        <v>5</v>
      </c>
      <c r="P5823" s="2" t="str">
        <f t="shared" si="461"/>
        <v>WD</v>
      </c>
    </row>
    <row r="5824" spans="12:16" x14ac:dyDescent="0.2">
      <c r="L5824" s="99">
        <f t="shared" si="462"/>
        <v>47613</v>
      </c>
      <c r="M5824" s="3">
        <f t="shared" si="460"/>
        <v>5</v>
      </c>
      <c r="N5824" s="3">
        <f t="shared" si="463"/>
        <v>2030</v>
      </c>
      <c r="O5824" s="3">
        <f t="shared" si="464"/>
        <v>6</v>
      </c>
      <c r="P5824" s="2" t="str">
        <f t="shared" si="461"/>
        <v>WD</v>
      </c>
    </row>
    <row r="5825" spans="12:16" x14ac:dyDescent="0.2">
      <c r="L5825" s="99">
        <f t="shared" si="462"/>
        <v>47614</v>
      </c>
      <c r="M5825" s="3">
        <f t="shared" si="460"/>
        <v>5</v>
      </c>
      <c r="N5825" s="3">
        <f t="shared" si="463"/>
        <v>2030</v>
      </c>
      <c r="O5825" s="3">
        <f t="shared" si="464"/>
        <v>7</v>
      </c>
      <c r="P5825" s="2" t="str">
        <f t="shared" si="461"/>
        <v>WE</v>
      </c>
    </row>
    <row r="5826" spans="12:16" x14ac:dyDescent="0.2">
      <c r="L5826" s="99">
        <f t="shared" si="462"/>
        <v>47615</v>
      </c>
      <c r="M5826" s="3">
        <f t="shared" si="460"/>
        <v>5</v>
      </c>
      <c r="N5826" s="3">
        <f t="shared" si="463"/>
        <v>2030</v>
      </c>
      <c r="O5826" s="3">
        <f t="shared" si="464"/>
        <v>1</v>
      </c>
      <c r="P5826" s="2" t="str">
        <f t="shared" si="461"/>
        <v>WE</v>
      </c>
    </row>
    <row r="5827" spans="12:16" x14ac:dyDescent="0.2">
      <c r="L5827" s="99">
        <f t="shared" si="462"/>
        <v>47616</v>
      </c>
      <c r="M5827" s="3">
        <f t="shared" ref="M5827:M5890" si="465">MONTH(L5827)</f>
        <v>5</v>
      </c>
      <c r="N5827" s="3">
        <f t="shared" si="463"/>
        <v>2030</v>
      </c>
      <c r="O5827" s="3">
        <f t="shared" si="464"/>
        <v>2</v>
      </c>
      <c r="P5827" s="2" t="str">
        <f t="shared" ref="P5827:P5890" si="466">IF(O5827=1,"WE",IF(O5827=7,"WE","WD"))</f>
        <v>WD</v>
      </c>
    </row>
    <row r="5828" spans="12:16" x14ac:dyDescent="0.2">
      <c r="L5828" s="99">
        <f t="shared" si="462"/>
        <v>47617</v>
      </c>
      <c r="M5828" s="3">
        <f t="shared" si="465"/>
        <v>5</v>
      </c>
      <c r="N5828" s="3">
        <f t="shared" si="463"/>
        <v>2030</v>
      </c>
      <c r="O5828" s="3">
        <f t="shared" si="464"/>
        <v>3</v>
      </c>
      <c r="P5828" s="2" t="str">
        <f t="shared" si="466"/>
        <v>WD</v>
      </c>
    </row>
    <row r="5829" spans="12:16" x14ac:dyDescent="0.2">
      <c r="L5829" s="99">
        <f t="shared" si="462"/>
        <v>47618</v>
      </c>
      <c r="M5829" s="3">
        <f t="shared" si="465"/>
        <v>5</v>
      </c>
      <c r="N5829" s="3">
        <f t="shared" si="463"/>
        <v>2030</v>
      </c>
      <c r="O5829" s="3">
        <f t="shared" si="464"/>
        <v>4</v>
      </c>
      <c r="P5829" s="2" t="str">
        <f t="shared" si="466"/>
        <v>WD</v>
      </c>
    </row>
    <row r="5830" spans="12:16" x14ac:dyDescent="0.2">
      <c r="L5830" s="99">
        <f t="shared" si="462"/>
        <v>47619</v>
      </c>
      <c r="M5830" s="3">
        <f t="shared" si="465"/>
        <v>5</v>
      </c>
      <c r="N5830" s="3">
        <f t="shared" si="463"/>
        <v>2030</v>
      </c>
      <c r="O5830" s="3">
        <f t="shared" si="464"/>
        <v>5</v>
      </c>
      <c r="P5830" s="2" t="str">
        <f t="shared" si="466"/>
        <v>WD</v>
      </c>
    </row>
    <row r="5831" spans="12:16" x14ac:dyDescent="0.2">
      <c r="L5831" s="99">
        <f t="shared" si="462"/>
        <v>47620</v>
      </c>
      <c r="M5831" s="3">
        <f t="shared" si="465"/>
        <v>5</v>
      </c>
      <c r="N5831" s="3">
        <f t="shared" si="463"/>
        <v>2030</v>
      </c>
      <c r="O5831" s="3">
        <f t="shared" si="464"/>
        <v>6</v>
      </c>
      <c r="P5831" s="2" t="str">
        <f t="shared" si="466"/>
        <v>WD</v>
      </c>
    </row>
    <row r="5832" spans="12:16" x14ac:dyDescent="0.2">
      <c r="L5832" s="99">
        <f t="shared" si="462"/>
        <v>47621</v>
      </c>
      <c r="M5832" s="3">
        <f t="shared" si="465"/>
        <v>5</v>
      </c>
      <c r="N5832" s="3">
        <f t="shared" si="463"/>
        <v>2030</v>
      </c>
      <c r="O5832" s="3">
        <f t="shared" si="464"/>
        <v>7</v>
      </c>
      <c r="P5832" s="2" t="str">
        <f t="shared" si="466"/>
        <v>WE</v>
      </c>
    </row>
    <row r="5833" spans="12:16" x14ac:dyDescent="0.2">
      <c r="L5833" s="99">
        <f t="shared" si="462"/>
        <v>47622</v>
      </c>
      <c r="M5833" s="3">
        <f t="shared" si="465"/>
        <v>5</v>
      </c>
      <c r="N5833" s="3">
        <f t="shared" si="463"/>
        <v>2030</v>
      </c>
      <c r="O5833" s="3">
        <f t="shared" si="464"/>
        <v>1</v>
      </c>
      <c r="P5833" s="2" t="str">
        <f t="shared" si="466"/>
        <v>WE</v>
      </c>
    </row>
    <row r="5834" spans="12:16" x14ac:dyDescent="0.2">
      <c r="L5834" s="99">
        <f t="shared" si="462"/>
        <v>47623</v>
      </c>
      <c r="M5834" s="3">
        <f t="shared" si="465"/>
        <v>5</v>
      </c>
      <c r="N5834" s="3">
        <f t="shared" si="463"/>
        <v>2030</v>
      </c>
      <c r="O5834" s="3">
        <f t="shared" si="464"/>
        <v>2</v>
      </c>
      <c r="P5834" s="2" t="str">
        <f t="shared" si="466"/>
        <v>WD</v>
      </c>
    </row>
    <row r="5835" spans="12:16" x14ac:dyDescent="0.2">
      <c r="L5835" s="99">
        <f t="shared" si="462"/>
        <v>47624</v>
      </c>
      <c r="M5835" s="3">
        <f t="shared" si="465"/>
        <v>5</v>
      </c>
      <c r="N5835" s="3">
        <f t="shared" si="463"/>
        <v>2030</v>
      </c>
      <c r="O5835" s="3">
        <f t="shared" si="464"/>
        <v>3</v>
      </c>
      <c r="P5835" s="2" t="str">
        <f t="shared" si="466"/>
        <v>WD</v>
      </c>
    </row>
    <row r="5836" spans="12:16" x14ac:dyDescent="0.2">
      <c r="L5836" s="99">
        <f t="shared" si="462"/>
        <v>47625</v>
      </c>
      <c r="M5836" s="3">
        <f t="shared" si="465"/>
        <v>5</v>
      </c>
      <c r="N5836" s="3">
        <f t="shared" si="463"/>
        <v>2030</v>
      </c>
      <c r="O5836" s="3">
        <f t="shared" si="464"/>
        <v>4</v>
      </c>
      <c r="P5836" s="2" t="str">
        <f t="shared" si="466"/>
        <v>WD</v>
      </c>
    </row>
    <row r="5837" spans="12:16" x14ac:dyDescent="0.2">
      <c r="L5837" s="99">
        <f t="shared" si="462"/>
        <v>47626</v>
      </c>
      <c r="M5837" s="3">
        <f t="shared" si="465"/>
        <v>5</v>
      </c>
      <c r="N5837" s="3">
        <f t="shared" si="463"/>
        <v>2030</v>
      </c>
      <c r="O5837" s="3">
        <f t="shared" si="464"/>
        <v>5</v>
      </c>
      <c r="P5837" s="2" t="str">
        <f t="shared" si="466"/>
        <v>WD</v>
      </c>
    </row>
    <row r="5838" spans="12:16" x14ac:dyDescent="0.2">
      <c r="L5838" s="99">
        <f t="shared" si="462"/>
        <v>47627</v>
      </c>
      <c r="M5838" s="3">
        <f t="shared" si="465"/>
        <v>5</v>
      </c>
      <c r="N5838" s="3">
        <f t="shared" si="463"/>
        <v>2030</v>
      </c>
      <c r="O5838" s="3">
        <f t="shared" si="464"/>
        <v>6</v>
      </c>
      <c r="P5838" s="2" t="str">
        <f t="shared" si="466"/>
        <v>WD</v>
      </c>
    </row>
    <row r="5839" spans="12:16" x14ac:dyDescent="0.2">
      <c r="L5839" s="99">
        <f t="shared" si="462"/>
        <v>47628</v>
      </c>
      <c r="M5839" s="3">
        <f t="shared" si="465"/>
        <v>5</v>
      </c>
      <c r="N5839" s="3">
        <f t="shared" si="463"/>
        <v>2030</v>
      </c>
      <c r="O5839" s="3">
        <f t="shared" si="464"/>
        <v>7</v>
      </c>
      <c r="P5839" s="2" t="str">
        <f t="shared" si="466"/>
        <v>WE</v>
      </c>
    </row>
    <row r="5840" spans="12:16" x14ac:dyDescent="0.2">
      <c r="L5840" s="99">
        <f t="shared" si="462"/>
        <v>47629</v>
      </c>
      <c r="M5840" s="3">
        <f t="shared" si="465"/>
        <v>5</v>
      </c>
      <c r="N5840" s="3">
        <f t="shared" si="463"/>
        <v>2030</v>
      </c>
      <c r="O5840" s="3">
        <f t="shared" si="464"/>
        <v>1</v>
      </c>
      <c r="P5840" s="2" t="str">
        <f t="shared" si="466"/>
        <v>WE</v>
      </c>
    </row>
    <row r="5841" spans="12:16" x14ac:dyDescent="0.2">
      <c r="L5841" s="99">
        <f t="shared" si="462"/>
        <v>47630</v>
      </c>
      <c r="M5841" s="3">
        <f t="shared" si="465"/>
        <v>5</v>
      </c>
      <c r="N5841" s="3">
        <f t="shared" si="463"/>
        <v>2030</v>
      </c>
      <c r="O5841" s="3">
        <f t="shared" si="464"/>
        <v>2</v>
      </c>
      <c r="P5841" s="2" t="str">
        <f t="shared" si="466"/>
        <v>WD</v>
      </c>
    </row>
    <row r="5842" spans="12:16" x14ac:dyDescent="0.2">
      <c r="L5842" s="99">
        <f t="shared" si="462"/>
        <v>47631</v>
      </c>
      <c r="M5842" s="3">
        <f t="shared" si="465"/>
        <v>5</v>
      </c>
      <c r="N5842" s="3">
        <f t="shared" si="463"/>
        <v>2030</v>
      </c>
      <c r="O5842" s="3">
        <f t="shared" si="464"/>
        <v>3</v>
      </c>
      <c r="P5842" s="2" t="str">
        <f t="shared" si="466"/>
        <v>WD</v>
      </c>
    </row>
    <row r="5843" spans="12:16" x14ac:dyDescent="0.2">
      <c r="L5843" s="99">
        <f t="shared" si="462"/>
        <v>47632</v>
      </c>
      <c r="M5843" s="3">
        <f t="shared" si="465"/>
        <v>5</v>
      </c>
      <c r="N5843" s="3">
        <f t="shared" si="463"/>
        <v>2030</v>
      </c>
      <c r="O5843" s="3">
        <f t="shared" si="464"/>
        <v>4</v>
      </c>
      <c r="P5843" s="2" t="str">
        <f t="shared" si="466"/>
        <v>WD</v>
      </c>
    </row>
    <row r="5844" spans="12:16" x14ac:dyDescent="0.2">
      <c r="L5844" s="99">
        <f t="shared" si="462"/>
        <v>47633</v>
      </c>
      <c r="M5844" s="3">
        <f t="shared" si="465"/>
        <v>5</v>
      </c>
      <c r="N5844" s="3">
        <f t="shared" si="463"/>
        <v>2030</v>
      </c>
      <c r="O5844" s="3">
        <f t="shared" si="464"/>
        <v>5</v>
      </c>
      <c r="P5844" s="2" t="str">
        <f t="shared" si="466"/>
        <v>WD</v>
      </c>
    </row>
    <row r="5845" spans="12:16" x14ac:dyDescent="0.2">
      <c r="L5845" s="99">
        <f t="shared" si="462"/>
        <v>47634</v>
      </c>
      <c r="M5845" s="3">
        <f t="shared" si="465"/>
        <v>5</v>
      </c>
      <c r="N5845" s="3">
        <f t="shared" si="463"/>
        <v>2030</v>
      </c>
      <c r="O5845" s="3">
        <f t="shared" si="464"/>
        <v>6</v>
      </c>
      <c r="P5845" s="2" t="str">
        <f t="shared" si="466"/>
        <v>WD</v>
      </c>
    </row>
    <row r="5846" spans="12:16" x14ac:dyDescent="0.2">
      <c r="L5846" s="99">
        <f t="shared" si="462"/>
        <v>47635</v>
      </c>
      <c r="M5846" s="3">
        <f t="shared" si="465"/>
        <v>6</v>
      </c>
      <c r="N5846" s="3">
        <f t="shared" si="463"/>
        <v>2030</v>
      </c>
      <c r="O5846" s="3">
        <f t="shared" si="464"/>
        <v>7</v>
      </c>
      <c r="P5846" s="2" t="str">
        <f t="shared" si="466"/>
        <v>WE</v>
      </c>
    </row>
    <row r="5847" spans="12:16" x14ac:dyDescent="0.2">
      <c r="L5847" s="99">
        <f t="shared" si="462"/>
        <v>47636</v>
      </c>
      <c r="M5847" s="3">
        <f t="shared" si="465"/>
        <v>6</v>
      </c>
      <c r="N5847" s="3">
        <f t="shared" si="463"/>
        <v>2030</v>
      </c>
      <c r="O5847" s="3">
        <f t="shared" si="464"/>
        <v>1</v>
      </c>
      <c r="P5847" s="2" t="str">
        <f t="shared" si="466"/>
        <v>WE</v>
      </c>
    </row>
    <row r="5848" spans="12:16" x14ac:dyDescent="0.2">
      <c r="L5848" s="99">
        <f t="shared" si="462"/>
        <v>47637</v>
      </c>
      <c r="M5848" s="3">
        <f t="shared" si="465"/>
        <v>6</v>
      </c>
      <c r="N5848" s="3">
        <f t="shared" si="463"/>
        <v>2030</v>
      </c>
      <c r="O5848" s="3">
        <f t="shared" si="464"/>
        <v>2</v>
      </c>
      <c r="P5848" s="2" t="str">
        <f t="shared" si="466"/>
        <v>WD</v>
      </c>
    </row>
    <row r="5849" spans="12:16" x14ac:dyDescent="0.2">
      <c r="L5849" s="99">
        <f t="shared" si="462"/>
        <v>47638</v>
      </c>
      <c r="M5849" s="3">
        <f t="shared" si="465"/>
        <v>6</v>
      </c>
      <c r="N5849" s="3">
        <f t="shared" si="463"/>
        <v>2030</v>
      </c>
      <c r="O5849" s="3">
        <f t="shared" si="464"/>
        <v>3</v>
      </c>
      <c r="P5849" s="2" t="str">
        <f t="shared" si="466"/>
        <v>WD</v>
      </c>
    </row>
    <row r="5850" spans="12:16" x14ac:dyDescent="0.2">
      <c r="L5850" s="99">
        <f t="shared" si="462"/>
        <v>47639</v>
      </c>
      <c r="M5850" s="3">
        <f t="shared" si="465"/>
        <v>6</v>
      </c>
      <c r="N5850" s="3">
        <f t="shared" si="463"/>
        <v>2030</v>
      </c>
      <c r="O5850" s="3">
        <f t="shared" si="464"/>
        <v>4</v>
      </c>
      <c r="P5850" s="2" t="str">
        <f t="shared" si="466"/>
        <v>WD</v>
      </c>
    </row>
    <row r="5851" spans="12:16" x14ac:dyDescent="0.2">
      <c r="L5851" s="99">
        <f t="shared" si="462"/>
        <v>47640</v>
      </c>
      <c r="M5851" s="3">
        <f t="shared" si="465"/>
        <v>6</v>
      </c>
      <c r="N5851" s="3">
        <f t="shared" si="463"/>
        <v>2030</v>
      </c>
      <c r="O5851" s="3">
        <f t="shared" si="464"/>
        <v>5</v>
      </c>
      <c r="P5851" s="2" t="str">
        <f t="shared" si="466"/>
        <v>WD</v>
      </c>
    </row>
    <row r="5852" spans="12:16" x14ac:dyDescent="0.2">
      <c r="L5852" s="99">
        <f t="shared" si="462"/>
        <v>47641</v>
      </c>
      <c r="M5852" s="3">
        <f t="shared" si="465"/>
        <v>6</v>
      </c>
      <c r="N5852" s="3">
        <f t="shared" si="463"/>
        <v>2030</v>
      </c>
      <c r="O5852" s="3">
        <f t="shared" si="464"/>
        <v>6</v>
      </c>
      <c r="P5852" s="2" t="str">
        <f t="shared" si="466"/>
        <v>WD</v>
      </c>
    </row>
    <row r="5853" spans="12:16" x14ac:dyDescent="0.2">
      <c r="L5853" s="99">
        <f t="shared" si="462"/>
        <v>47642</v>
      </c>
      <c r="M5853" s="3">
        <f t="shared" si="465"/>
        <v>6</v>
      </c>
      <c r="N5853" s="3">
        <f t="shared" si="463"/>
        <v>2030</v>
      </c>
      <c r="O5853" s="3">
        <f t="shared" si="464"/>
        <v>7</v>
      </c>
      <c r="P5853" s="2" t="str">
        <f t="shared" si="466"/>
        <v>WE</v>
      </c>
    </row>
    <row r="5854" spans="12:16" x14ac:dyDescent="0.2">
      <c r="L5854" s="99">
        <f t="shared" si="462"/>
        <v>47643</v>
      </c>
      <c r="M5854" s="3">
        <f t="shared" si="465"/>
        <v>6</v>
      </c>
      <c r="N5854" s="3">
        <f t="shared" si="463"/>
        <v>2030</v>
      </c>
      <c r="O5854" s="3">
        <f t="shared" si="464"/>
        <v>1</v>
      </c>
      <c r="P5854" s="2" t="str">
        <f t="shared" si="466"/>
        <v>WE</v>
      </c>
    </row>
    <row r="5855" spans="12:16" x14ac:dyDescent="0.2">
      <c r="L5855" s="99">
        <f t="shared" si="462"/>
        <v>47644</v>
      </c>
      <c r="M5855" s="3">
        <f t="shared" si="465"/>
        <v>6</v>
      </c>
      <c r="N5855" s="3">
        <f t="shared" si="463"/>
        <v>2030</v>
      </c>
      <c r="O5855" s="3">
        <f t="shared" si="464"/>
        <v>2</v>
      </c>
      <c r="P5855" s="2" t="str">
        <f t="shared" si="466"/>
        <v>WD</v>
      </c>
    </row>
    <row r="5856" spans="12:16" x14ac:dyDescent="0.2">
      <c r="L5856" s="99">
        <f t="shared" si="462"/>
        <v>47645</v>
      </c>
      <c r="M5856" s="3">
        <f t="shared" si="465"/>
        <v>6</v>
      </c>
      <c r="N5856" s="3">
        <f t="shared" si="463"/>
        <v>2030</v>
      </c>
      <c r="O5856" s="3">
        <f t="shared" si="464"/>
        <v>3</v>
      </c>
      <c r="P5856" s="2" t="str">
        <f t="shared" si="466"/>
        <v>WD</v>
      </c>
    </row>
    <row r="5857" spans="12:16" x14ac:dyDescent="0.2">
      <c r="L5857" s="99">
        <f t="shared" si="462"/>
        <v>47646</v>
      </c>
      <c r="M5857" s="3">
        <f t="shared" si="465"/>
        <v>6</v>
      </c>
      <c r="N5857" s="3">
        <f t="shared" si="463"/>
        <v>2030</v>
      </c>
      <c r="O5857" s="3">
        <f t="shared" si="464"/>
        <v>4</v>
      </c>
      <c r="P5857" s="2" t="str">
        <f t="shared" si="466"/>
        <v>WD</v>
      </c>
    </row>
    <row r="5858" spans="12:16" x14ac:dyDescent="0.2">
      <c r="L5858" s="99">
        <f t="shared" si="462"/>
        <v>47647</v>
      </c>
      <c r="M5858" s="3">
        <f t="shared" si="465"/>
        <v>6</v>
      </c>
      <c r="N5858" s="3">
        <f t="shared" si="463"/>
        <v>2030</v>
      </c>
      <c r="O5858" s="3">
        <f t="shared" si="464"/>
        <v>5</v>
      </c>
      <c r="P5858" s="2" t="str">
        <f t="shared" si="466"/>
        <v>WD</v>
      </c>
    </row>
    <row r="5859" spans="12:16" x14ac:dyDescent="0.2">
      <c r="L5859" s="99">
        <f t="shared" si="462"/>
        <v>47648</v>
      </c>
      <c r="M5859" s="3">
        <f t="shared" si="465"/>
        <v>6</v>
      </c>
      <c r="N5859" s="3">
        <f t="shared" si="463"/>
        <v>2030</v>
      </c>
      <c r="O5859" s="3">
        <f t="shared" si="464"/>
        <v>6</v>
      </c>
      <c r="P5859" s="2" t="str">
        <f t="shared" si="466"/>
        <v>WD</v>
      </c>
    </row>
    <row r="5860" spans="12:16" x14ac:dyDescent="0.2">
      <c r="L5860" s="99">
        <f t="shared" si="462"/>
        <v>47649</v>
      </c>
      <c r="M5860" s="3">
        <f t="shared" si="465"/>
        <v>6</v>
      </c>
      <c r="N5860" s="3">
        <f t="shared" si="463"/>
        <v>2030</v>
      </c>
      <c r="O5860" s="3">
        <f t="shared" si="464"/>
        <v>7</v>
      </c>
      <c r="P5860" s="2" t="str">
        <f t="shared" si="466"/>
        <v>WE</v>
      </c>
    </row>
    <row r="5861" spans="12:16" x14ac:dyDescent="0.2">
      <c r="L5861" s="99">
        <f t="shared" si="462"/>
        <v>47650</v>
      </c>
      <c r="M5861" s="3">
        <f t="shared" si="465"/>
        <v>6</v>
      </c>
      <c r="N5861" s="3">
        <f t="shared" si="463"/>
        <v>2030</v>
      </c>
      <c r="O5861" s="3">
        <f t="shared" si="464"/>
        <v>1</v>
      </c>
      <c r="P5861" s="2" t="str">
        <f t="shared" si="466"/>
        <v>WE</v>
      </c>
    </row>
    <row r="5862" spans="12:16" x14ac:dyDescent="0.2">
      <c r="L5862" s="99">
        <f t="shared" si="462"/>
        <v>47651</v>
      </c>
      <c r="M5862" s="3">
        <f t="shared" si="465"/>
        <v>6</v>
      </c>
      <c r="N5862" s="3">
        <f t="shared" si="463"/>
        <v>2030</v>
      </c>
      <c r="O5862" s="3">
        <f t="shared" si="464"/>
        <v>2</v>
      </c>
      <c r="P5862" s="2" t="str">
        <f t="shared" si="466"/>
        <v>WD</v>
      </c>
    </row>
    <row r="5863" spans="12:16" x14ac:dyDescent="0.2">
      <c r="L5863" s="99">
        <f t="shared" si="462"/>
        <v>47652</v>
      </c>
      <c r="M5863" s="3">
        <f t="shared" si="465"/>
        <v>6</v>
      </c>
      <c r="N5863" s="3">
        <f t="shared" si="463"/>
        <v>2030</v>
      </c>
      <c r="O5863" s="3">
        <f t="shared" si="464"/>
        <v>3</v>
      </c>
      <c r="P5863" s="2" t="str">
        <f t="shared" si="466"/>
        <v>WD</v>
      </c>
    </row>
    <row r="5864" spans="12:16" x14ac:dyDescent="0.2">
      <c r="L5864" s="99">
        <f t="shared" si="462"/>
        <v>47653</v>
      </c>
      <c r="M5864" s="3">
        <f t="shared" si="465"/>
        <v>6</v>
      </c>
      <c r="N5864" s="3">
        <f t="shared" si="463"/>
        <v>2030</v>
      </c>
      <c r="O5864" s="3">
        <f t="shared" si="464"/>
        <v>4</v>
      </c>
      <c r="P5864" s="2" t="str">
        <f t="shared" si="466"/>
        <v>WD</v>
      </c>
    </row>
    <row r="5865" spans="12:16" x14ac:dyDescent="0.2">
      <c r="L5865" s="99">
        <f t="shared" si="462"/>
        <v>47654</v>
      </c>
      <c r="M5865" s="3">
        <f t="shared" si="465"/>
        <v>6</v>
      </c>
      <c r="N5865" s="3">
        <f t="shared" si="463"/>
        <v>2030</v>
      </c>
      <c r="O5865" s="3">
        <f t="shared" si="464"/>
        <v>5</v>
      </c>
      <c r="P5865" s="2" t="str">
        <f t="shared" si="466"/>
        <v>WD</v>
      </c>
    </row>
    <row r="5866" spans="12:16" x14ac:dyDescent="0.2">
      <c r="L5866" s="99">
        <f t="shared" si="462"/>
        <v>47655</v>
      </c>
      <c r="M5866" s="3">
        <f t="shared" si="465"/>
        <v>6</v>
      </c>
      <c r="N5866" s="3">
        <f t="shared" si="463"/>
        <v>2030</v>
      </c>
      <c r="O5866" s="3">
        <f t="shared" si="464"/>
        <v>6</v>
      </c>
      <c r="P5866" s="2" t="str">
        <f t="shared" si="466"/>
        <v>WD</v>
      </c>
    </row>
    <row r="5867" spans="12:16" x14ac:dyDescent="0.2">
      <c r="L5867" s="99">
        <f t="shared" si="462"/>
        <v>47656</v>
      </c>
      <c r="M5867" s="3">
        <f t="shared" si="465"/>
        <v>6</v>
      </c>
      <c r="N5867" s="3">
        <f t="shared" si="463"/>
        <v>2030</v>
      </c>
      <c r="O5867" s="3">
        <f t="shared" si="464"/>
        <v>7</v>
      </c>
      <c r="P5867" s="2" t="str">
        <f t="shared" si="466"/>
        <v>WE</v>
      </c>
    </row>
    <row r="5868" spans="12:16" x14ac:dyDescent="0.2">
      <c r="L5868" s="99">
        <f t="shared" si="462"/>
        <v>47657</v>
      </c>
      <c r="M5868" s="3">
        <f t="shared" si="465"/>
        <v>6</v>
      </c>
      <c r="N5868" s="3">
        <f t="shared" si="463"/>
        <v>2030</v>
      </c>
      <c r="O5868" s="3">
        <f t="shared" si="464"/>
        <v>1</v>
      </c>
      <c r="P5868" s="2" t="str">
        <f t="shared" si="466"/>
        <v>WE</v>
      </c>
    </row>
    <row r="5869" spans="12:16" x14ac:dyDescent="0.2">
      <c r="L5869" s="99">
        <f t="shared" si="462"/>
        <v>47658</v>
      </c>
      <c r="M5869" s="3">
        <f t="shared" si="465"/>
        <v>6</v>
      </c>
      <c r="N5869" s="3">
        <f t="shared" si="463"/>
        <v>2030</v>
      </c>
      <c r="O5869" s="3">
        <f t="shared" si="464"/>
        <v>2</v>
      </c>
      <c r="P5869" s="2" t="str">
        <f t="shared" si="466"/>
        <v>WD</v>
      </c>
    </row>
    <row r="5870" spans="12:16" x14ac:dyDescent="0.2">
      <c r="L5870" s="99">
        <f t="shared" si="462"/>
        <v>47659</v>
      </c>
      <c r="M5870" s="3">
        <f t="shared" si="465"/>
        <v>6</v>
      </c>
      <c r="N5870" s="3">
        <f t="shared" si="463"/>
        <v>2030</v>
      </c>
      <c r="O5870" s="3">
        <f t="shared" si="464"/>
        <v>3</v>
      </c>
      <c r="P5870" s="2" t="str">
        <f t="shared" si="466"/>
        <v>WD</v>
      </c>
    </row>
    <row r="5871" spans="12:16" x14ac:dyDescent="0.2">
      <c r="L5871" s="99">
        <f t="shared" si="462"/>
        <v>47660</v>
      </c>
      <c r="M5871" s="3">
        <f t="shared" si="465"/>
        <v>6</v>
      </c>
      <c r="N5871" s="3">
        <f t="shared" si="463"/>
        <v>2030</v>
      </c>
      <c r="O5871" s="3">
        <f t="shared" si="464"/>
        <v>4</v>
      </c>
      <c r="P5871" s="2" t="str">
        <f t="shared" si="466"/>
        <v>WD</v>
      </c>
    </row>
    <row r="5872" spans="12:16" x14ac:dyDescent="0.2">
      <c r="L5872" s="99">
        <f t="shared" si="462"/>
        <v>47661</v>
      </c>
      <c r="M5872" s="3">
        <f t="shared" si="465"/>
        <v>6</v>
      </c>
      <c r="N5872" s="3">
        <f t="shared" si="463"/>
        <v>2030</v>
      </c>
      <c r="O5872" s="3">
        <f t="shared" si="464"/>
        <v>5</v>
      </c>
      <c r="P5872" s="2" t="str">
        <f t="shared" si="466"/>
        <v>WD</v>
      </c>
    </row>
    <row r="5873" spans="12:16" x14ac:dyDescent="0.2">
      <c r="L5873" s="99">
        <f t="shared" si="462"/>
        <v>47662</v>
      </c>
      <c r="M5873" s="3">
        <f t="shared" si="465"/>
        <v>6</v>
      </c>
      <c r="N5873" s="3">
        <f t="shared" si="463"/>
        <v>2030</v>
      </c>
      <c r="O5873" s="3">
        <f t="shared" si="464"/>
        <v>6</v>
      </c>
      <c r="P5873" s="2" t="str">
        <f t="shared" si="466"/>
        <v>WD</v>
      </c>
    </row>
    <row r="5874" spans="12:16" x14ac:dyDescent="0.2">
      <c r="L5874" s="99">
        <f t="shared" si="462"/>
        <v>47663</v>
      </c>
      <c r="M5874" s="3">
        <f t="shared" si="465"/>
        <v>6</v>
      </c>
      <c r="N5874" s="3">
        <f t="shared" si="463"/>
        <v>2030</v>
      </c>
      <c r="O5874" s="3">
        <f t="shared" si="464"/>
        <v>7</v>
      </c>
      <c r="P5874" s="2" t="str">
        <f t="shared" si="466"/>
        <v>WE</v>
      </c>
    </row>
    <row r="5875" spans="12:16" x14ac:dyDescent="0.2">
      <c r="L5875" s="99">
        <f t="shared" si="462"/>
        <v>47664</v>
      </c>
      <c r="M5875" s="3">
        <f t="shared" si="465"/>
        <v>6</v>
      </c>
      <c r="N5875" s="3">
        <f t="shared" si="463"/>
        <v>2030</v>
      </c>
      <c r="O5875" s="3">
        <f t="shared" si="464"/>
        <v>1</v>
      </c>
      <c r="P5875" s="2" t="str">
        <f t="shared" si="466"/>
        <v>WE</v>
      </c>
    </row>
    <row r="5876" spans="12:16" x14ac:dyDescent="0.2">
      <c r="L5876" s="99">
        <f t="shared" ref="L5876:L5939" si="467">+L5875+1</f>
        <v>47665</v>
      </c>
      <c r="M5876" s="3">
        <f t="shared" si="465"/>
        <v>7</v>
      </c>
      <c r="N5876" s="3">
        <f t="shared" si="463"/>
        <v>2030</v>
      </c>
      <c r="O5876" s="3">
        <f t="shared" si="464"/>
        <v>2</v>
      </c>
      <c r="P5876" s="2" t="str">
        <f t="shared" si="466"/>
        <v>WD</v>
      </c>
    </row>
    <row r="5877" spans="12:16" x14ac:dyDescent="0.2">
      <c r="L5877" s="99">
        <f t="shared" si="467"/>
        <v>47666</v>
      </c>
      <c r="M5877" s="3">
        <f t="shared" si="465"/>
        <v>7</v>
      </c>
      <c r="N5877" s="3">
        <f t="shared" si="463"/>
        <v>2030</v>
      </c>
      <c r="O5877" s="3">
        <f t="shared" si="464"/>
        <v>3</v>
      </c>
      <c r="P5877" s="2" t="str">
        <f t="shared" si="466"/>
        <v>WD</v>
      </c>
    </row>
    <row r="5878" spans="12:16" x14ac:dyDescent="0.2">
      <c r="L5878" s="99">
        <f t="shared" si="467"/>
        <v>47667</v>
      </c>
      <c r="M5878" s="3">
        <f t="shared" si="465"/>
        <v>7</v>
      </c>
      <c r="N5878" s="3">
        <f t="shared" si="463"/>
        <v>2030</v>
      </c>
      <c r="O5878" s="3">
        <f t="shared" si="464"/>
        <v>4</v>
      </c>
      <c r="P5878" s="2" t="str">
        <f t="shared" si="466"/>
        <v>WD</v>
      </c>
    </row>
    <row r="5879" spans="12:16" x14ac:dyDescent="0.2">
      <c r="L5879" s="99">
        <f t="shared" si="467"/>
        <v>47668</v>
      </c>
      <c r="M5879" s="3">
        <f t="shared" si="465"/>
        <v>7</v>
      </c>
      <c r="N5879" s="3">
        <f t="shared" si="463"/>
        <v>2030</v>
      </c>
      <c r="O5879" s="3">
        <f t="shared" si="464"/>
        <v>5</v>
      </c>
      <c r="P5879" s="2" t="str">
        <f t="shared" si="466"/>
        <v>WD</v>
      </c>
    </row>
    <row r="5880" spans="12:16" x14ac:dyDescent="0.2">
      <c r="L5880" s="99">
        <f t="shared" si="467"/>
        <v>47669</v>
      </c>
      <c r="M5880" s="3">
        <f t="shared" si="465"/>
        <v>7</v>
      </c>
      <c r="N5880" s="3">
        <f t="shared" si="463"/>
        <v>2030</v>
      </c>
      <c r="O5880" s="3">
        <f t="shared" si="464"/>
        <v>6</v>
      </c>
      <c r="P5880" s="2" t="str">
        <f t="shared" si="466"/>
        <v>WD</v>
      </c>
    </row>
    <row r="5881" spans="12:16" x14ac:dyDescent="0.2">
      <c r="L5881" s="99">
        <f t="shared" si="467"/>
        <v>47670</v>
      </c>
      <c r="M5881" s="3">
        <f t="shared" si="465"/>
        <v>7</v>
      </c>
      <c r="N5881" s="3">
        <f t="shared" si="463"/>
        <v>2030</v>
      </c>
      <c r="O5881" s="3">
        <f t="shared" si="464"/>
        <v>7</v>
      </c>
      <c r="P5881" s="2" t="str">
        <f t="shared" si="466"/>
        <v>WE</v>
      </c>
    </row>
    <row r="5882" spans="12:16" x14ac:dyDescent="0.2">
      <c r="L5882" s="99">
        <f t="shared" si="467"/>
        <v>47671</v>
      </c>
      <c r="M5882" s="3">
        <f t="shared" si="465"/>
        <v>7</v>
      </c>
      <c r="N5882" s="3">
        <f t="shared" si="463"/>
        <v>2030</v>
      </c>
      <c r="O5882" s="3">
        <f t="shared" si="464"/>
        <v>1</v>
      </c>
      <c r="P5882" s="2" t="str">
        <f t="shared" si="466"/>
        <v>WE</v>
      </c>
    </row>
    <row r="5883" spans="12:16" x14ac:dyDescent="0.2">
      <c r="L5883" s="99">
        <f t="shared" si="467"/>
        <v>47672</v>
      </c>
      <c r="M5883" s="3">
        <f t="shared" si="465"/>
        <v>7</v>
      </c>
      <c r="N5883" s="3">
        <f t="shared" si="463"/>
        <v>2030</v>
      </c>
      <c r="O5883" s="3">
        <f t="shared" si="464"/>
        <v>2</v>
      </c>
      <c r="P5883" s="2" t="str">
        <f t="shared" si="466"/>
        <v>WD</v>
      </c>
    </row>
    <row r="5884" spans="12:16" x14ac:dyDescent="0.2">
      <c r="L5884" s="99">
        <f t="shared" si="467"/>
        <v>47673</v>
      </c>
      <c r="M5884" s="3">
        <f t="shared" si="465"/>
        <v>7</v>
      </c>
      <c r="N5884" s="3">
        <f t="shared" si="463"/>
        <v>2030</v>
      </c>
      <c r="O5884" s="3">
        <f t="shared" si="464"/>
        <v>3</v>
      </c>
      <c r="P5884" s="2" t="str">
        <f t="shared" si="466"/>
        <v>WD</v>
      </c>
    </row>
    <row r="5885" spans="12:16" x14ac:dyDescent="0.2">
      <c r="L5885" s="99">
        <f t="shared" si="467"/>
        <v>47674</v>
      </c>
      <c r="M5885" s="3">
        <f t="shared" si="465"/>
        <v>7</v>
      </c>
      <c r="N5885" s="3">
        <f t="shared" si="463"/>
        <v>2030</v>
      </c>
      <c r="O5885" s="3">
        <f t="shared" si="464"/>
        <v>4</v>
      </c>
      <c r="P5885" s="2" t="str">
        <f t="shared" si="466"/>
        <v>WD</v>
      </c>
    </row>
    <row r="5886" spans="12:16" x14ac:dyDescent="0.2">
      <c r="L5886" s="99">
        <f t="shared" si="467"/>
        <v>47675</v>
      </c>
      <c r="M5886" s="3">
        <f t="shared" si="465"/>
        <v>7</v>
      </c>
      <c r="N5886" s="3">
        <f t="shared" si="463"/>
        <v>2030</v>
      </c>
      <c r="O5886" s="3">
        <f t="shared" si="464"/>
        <v>5</v>
      </c>
      <c r="P5886" s="2" t="str">
        <f t="shared" si="466"/>
        <v>WD</v>
      </c>
    </row>
    <row r="5887" spans="12:16" x14ac:dyDescent="0.2">
      <c r="L5887" s="99">
        <f t="shared" si="467"/>
        <v>47676</v>
      </c>
      <c r="M5887" s="3">
        <f t="shared" si="465"/>
        <v>7</v>
      </c>
      <c r="N5887" s="3">
        <f t="shared" ref="N5887:N5950" si="468">YEAR(L5887)</f>
        <v>2030</v>
      </c>
      <c r="O5887" s="3">
        <f t="shared" ref="O5887:O5950" si="469">WEEKDAY(L5887)</f>
        <v>6</v>
      </c>
      <c r="P5887" s="2" t="str">
        <f t="shared" si="466"/>
        <v>WD</v>
      </c>
    </row>
    <row r="5888" spans="12:16" x14ac:dyDescent="0.2">
      <c r="L5888" s="99">
        <f t="shared" si="467"/>
        <v>47677</v>
      </c>
      <c r="M5888" s="3">
        <f t="shared" si="465"/>
        <v>7</v>
      </c>
      <c r="N5888" s="3">
        <f t="shared" si="468"/>
        <v>2030</v>
      </c>
      <c r="O5888" s="3">
        <f t="shared" si="469"/>
        <v>7</v>
      </c>
      <c r="P5888" s="2" t="str">
        <f t="shared" si="466"/>
        <v>WE</v>
      </c>
    </row>
    <row r="5889" spans="12:16" x14ac:dyDescent="0.2">
      <c r="L5889" s="99">
        <f t="shared" si="467"/>
        <v>47678</v>
      </c>
      <c r="M5889" s="3">
        <f t="shared" si="465"/>
        <v>7</v>
      </c>
      <c r="N5889" s="3">
        <f t="shared" si="468"/>
        <v>2030</v>
      </c>
      <c r="O5889" s="3">
        <f t="shared" si="469"/>
        <v>1</v>
      </c>
      <c r="P5889" s="2" t="str">
        <f t="shared" si="466"/>
        <v>WE</v>
      </c>
    </row>
    <row r="5890" spans="12:16" x14ac:dyDescent="0.2">
      <c r="L5890" s="99">
        <f t="shared" si="467"/>
        <v>47679</v>
      </c>
      <c r="M5890" s="3">
        <f t="shared" si="465"/>
        <v>7</v>
      </c>
      <c r="N5890" s="3">
        <f t="shared" si="468"/>
        <v>2030</v>
      </c>
      <c r="O5890" s="3">
        <f t="shared" si="469"/>
        <v>2</v>
      </c>
      <c r="P5890" s="2" t="str">
        <f t="shared" si="466"/>
        <v>WD</v>
      </c>
    </row>
    <row r="5891" spans="12:16" x14ac:dyDescent="0.2">
      <c r="L5891" s="99">
        <f t="shared" si="467"/>
        <v>47680</v>
      </c>
      <c r="M5891" s="3">
        <f t="shared" ref="M5891:M5954" si="470">MONTH(L5891)</f>
        <v>7</v>
      </c>
      <c r="N5891" s="3">
        <f t="shared" si="468"/>
        <v>2030</v>
      </c>
      <c r="O5891" s="3">
        <f t="shared" si="469"/>
        <v>3</v>
      </c>
      <c r="P5891" s="2" t="str">
        <f t="shared" ref="P5891:P5954" si="471">IF(O5891=1,"WE",IF(O5891=7,"WE","WD"))</f>
        <v>WD</v>
      </c>
    </row>
    <row r="5892" spans="12:16" x14ac:dyDescent="0.2">
      <c r="L5892" s="99">
        <f t="shared" si="467"/>
        <v>47681</v>
      </c>
      <c r="M5892" s="3">
        <f t="shared" si="470"/>
        <v>7</v>
      </c>
      <c r="N5892" s="3">
        <f t="shared" si="468"/>
        <v>2030</v>
      </c>
      <c r="O5892" s="3">
        <f t="shared" si="469"/>
        <v>4</v>
      </c>
      <c r="P5892" s="2" t="str">
        <f t="shared" si="471"/>
        <v>WD</v>
      </c>
    </row>
    <row r="5893" spans="12:16" x14ac:dyDescent="0.2">
      <c r="L5893" s="99">
        <f t="shared" si="467"/>
        <v>47682</v>
      </c>
      <c r="M5893" s="3">
        <f t="shared" si="470"/>
        <v>7</v>
      </c>
      <c r="N5893" s="3">
        <f t="shared" si="468"/>
        <v>2030</v>
      </c>
      <c r="O5893" s="3">
        <f t="shared" si="469"/>
        <v>5</v>
      </c>
      <c r="P5893" s="2" t="str">
        <f t="shared" si="471"/>
        <v>WD</v>
      </c>
    </row>
    <row r="5894" spans="12:16" x14ac:dyDescent="0.2">
      <c r="L5894" s="99">
        <f t="shared" si="467"/>
        <v>47683</v>
      </c>
      <c r="M5894" s="3">
        <f t="shared" si="470"/>
        <v>7</v>
      </c>
      <c r="N5894" s="3">
        <f t="shared" si="468"/>
        <v>2030</v>
      </c>
      <c r="O5894" s="3">
        <f t="shared" si="469"/>
        <v>6</v>
      </c>
      <c r="P5894" s="2" t="str">
        <f t="shared" si="471"/>
        <v>WD</v>
      </c>
    </row>
    <row r="5895" spans="12:16" x14ac:dyDescent="0.2">
      <c r="L5895" s="99">
        <f t="shared" si="467"/>
        <v>47684</v>
      </c>
      <c r="M5895" s="3">
        <f t="shared" si="470"/>
        <v>7</v>
      </c>
      <c r="N5895" s="3">
        <f t="shared" si="468"/>
        <v>2030</v>
      </c>
      <c r="O5895" s="3">
        <f t="shared" si="469"/>
        <v>7</v>
      </c>
      <c r="P5895" s="2" t="str">
        <f t="shared" si="471"/>
        <v>WE</v>
      </c>
    </row>
    <row r="5896" spans="12:16" x14ac:dyDescent="0.2">
      <c r="L5896" s="99">
        <f t="shared" si="467"/>
        <v>47685</v>
      </c>
      <c r="M5896" s="3">
        <f t="shared" si="470"/>
        <v>7</v>
      </c>
      <c r="N5896" s="3">
        <f t="shared" si="468"/>
        <v>2030</v>
      </c>
      <c r="O5896" s="3">
        <f t="shared" si="469"/>
        <v>1</v>
      </c>
      <c r="P5896" s="2" t="str">
        <f t="shared" si="471"/>
        <v>WE</v>
      </c>
    </row>
    <row r="5897" spans="12:16" x14ac:dyDescent="0.2">
      <c r="L5897" s="99">
        <f t="shared" si="467"/>
        <v>47686</v>
      </c>
      <c r="M5897" s="3">
        <f t="shared" si="470"/>
        <v>7</v>
      </c>
      <c r="N5897" s="3">
        <f t="shared" si="468"/>
        <v>2030</v>
      </c>
      <c r="O5897" s="3">
        <f t="shared" si="469"/>
        <v>2</v>
      </c>
      <c r="P5897" s="2" t="str">
        <f t="shared" si="471"/>
        <v>WD</v>
      </c>
    </row>
    <row r="5898" spans="12:16" x14ac:dyDescent="0.2">
      <c r="L5898" s="99">
        <f t="shared" si="467"/>
        <v>47687</v>
      </c>
      <c r="M5898" s="3">
        <f t="shared" si="470"/>
        <v>7</v>
      </c>
      <c r="N5898" s="3">
        <f t="shared" si="468"/>
        <v>2030</v>
      </c>
      <c r="O5898" s="3">
        <f t="shared" si="469"/>
        <v>3</v>
      </c>
      <c r="P5898" s="2" t="str">
        <f t="shared" si="471"/>
        <v>WD</v>
      </c>
    </row>
    <row r="5899" spans="12:16" x14ac:dyDescent="0.2">
      <c r="L5899" s="99">
        <f t="shared" si="467"/>
        <v>47688</v>
      </c>
      <c r="M5899" s="3">
        <f t="shared" si="470"/>
        <v>7</v>
      </c>
      <c r="N5899" s="3">
        <f t="shared" si="468"/>
        <v>2030</v>
      </c>
      <c r="O5899" s="3">
        <f t="shared" si="469"/>
        <v>4</v>
      </c>
      <c r="P5899" s="2" t="str">
        <f t="shared" si="471"/>
        <v>WD</v>
      </c>
    </row>
    <row r="5900" spans="12:16" x14ac:dyDescent="0.2">
      <c r="L5900" s="99">
        <f t="shared" si="467"/>
        <v>47689</v>
      </c>
      <c r="M5900" s="3">
        <f t="shared" si="470"/>
        <v>7</v>
      </c>
      <c r="N5900" s="3">
        <f t="shared" si="468"/>
        <v>2030</v>
      </c>
      <c r="O5900" s="3">
        <f t="shared" si="469"/>
        <v>5</v>
      </c>
      <c r="P5900" s="2" t="str">
        <f t="shared" si="471"/>
        <v>WD</v>
      </c>
    </row>
    <row r="5901" spans="12:16" x14ac:dyDescent="0.2">
      <c r="L5901" s="99">
        <f t="shared" si="467"/>
        <v>47690</v>
      </c>
      <c r="M5901" s="3">
        <f t="shared" si="470"/>
        <v>7</v>
      </c>
      <c r="N5901" s="3">
        <f t="shared" si="468"/>
        <v>2030</v>
      </c>
      <c r="O5901" s="3">
        <f t="shared" si="469"/>
        <v>6</v>
      </c>
      <c r="P5901" s="2" t="str">
        <f t="shared" si="471"/>
        <v>WD</v>
      </c>
    </row>
    <row r="5902" spans="12:16" x14ac:dyDescent="0.2">
      <c r="L5902" s="99">
        <f t="shared" si="467"/>
        <v>47691</v>
      </c>
      <c r="M5902" s="3">
        <f t="shared" si="470"/>
        <v>7</v>
      </c>
      <c r="N5902" s="3">
        <f t="shared" si="468"/>
        <v>2030</v>
      </c>
      <c r="O5902" s="3">
        <f t="shared" si="469"/>
        <v>7</v>
      </c>
      <c r="P5902" s="2" t="str">
        <f t="shared" si="471"/>
        <v>WE</v>
      </c>
    </row>
    <row r="5903" spans="12:16" x14ac:dyDescent="0.2">
      <c r="L5903" s="99">
        <f t="shared" si="467"/>
        <v>47692</v>
      </c>
      <c r="M5903" s="3">
        <f t="shared" si="470"/>
        <v>7</v>
      </c>
      <c r="N5903" s="3">
        <f t="shared" si="468"/>
        <v>2030</v>
      </c>
      <c r="O5903" s="3">
        <f t="shared" si="469"/>
        <v>1</v>
      </c>
      <c r="P5903" s="2" t="str">
        <f t="shared" si="471"/>
        <v>WE</v>
      </c>
    </row>
    <row r="5904" spans="12:16" x14ac:dyDescent="0.2">
      <c r="L5904" s="99">
        <f t="shared" si="467"/>
        <v>47693</v>
      </c>
      <c r="M5904" s="3">
        <f t="shared" si="470"/>
        <v>7</v>
      </c>
      <c r="N5904" s="3">
        <f t="shared" si="468"/>
        <v>2030</v>
      </c>
      <c r="O5904" s="3">
        <f t="shared" si="469"/>
        <v>2</v>
      </c>
      <c r="P5904" s="2" t="str">
        <f t="shared" si="471"/>
        <v>WD</v>
      </c>
    </row>
    <row r="5905" spans="12:16" x14ac:dyDescent="0.2">
      <c r="L5905" s="99">
        <f t="shared" si="467"/>
        <v>47694</v>
      </c>
      <c r="M5905" s="3">
        <f t="shared" si="470"/>
        <v>7</v>
      </c>
      <c r="N5905" s="3">
        <f t="shared" si="468"/>
        <v>2030</v>
      </c>
      <c r="O5905" s="3">
        <f t="shared" si="469"/>
        <v>3</v>
      </c>
      <c r="P5905" s="2" t="str">
        <f t="shared" si="471"/>
        <v>WD</v>
      </c>
    </row>
    <row r="5906" spans="12:16" x14ac:dyDescent="0.2">
      <c r="L5906" s="99">
        <f t="shared" si="467"/>
        <v>47695</v>
      </c>
      <c r="M5906" s="3">
        <f t="shared" si="470"/>
        <v>7</v>
      </c>
      <c r="N5906" s="3">
        <f t="shared" si="468"/>
        <v>2030</v>
      </c>
      <c r="O5906" s="3">
        <f t="shared" si="469"/>
        <v>4</v>
      </c>
      <c r="P5906" s="2" t="str">
        <f t="shared" si="471"/>
        <v>WD</v>
      </c>
    </row>
    <row r="5907" spans="12:16" x14ac:dyDescent="0.2">
      <c r="L5907" s="99">
        <f t="shared" si="467"/>
        <v>47696</v>
      </c>
      <c r="M5907" s="3">
        <f t="shared" si="470"/>
        <v>8</v>
      </c>
      <c r="N5907" s="3">
        <f t="shared" si="468"/>
        <v>2030</v>
      </c>
      <c r="O5907" s="3">
        <f t="shared" si="469"/>
        <v>5</v>
      </c>
      <c r="P5907" s="2" t="str">
        <f t="shared" si="471"/>
        <v>WD</v>
      </c>
    </row>
    <row r="5908" spans="12:16" x14ac:dyDescent="0.2">
      <c r="L5908" s="99">
        <f t="shared" si="467"/>
        <v>47697</v>
      </c>
      <c r="M5908" s="3">
        <f t="shared" si="470"/>
        <v>8</v>
      </c>
      <c r="N5908" s="3">
        <f t="shared" si="468"/>
        <v>2030</v>
      </c>
      <c r="O5908" s="3">
        <f t="shared" si="469"/>
        <v>6</v>
      </c>
      <c r="P5908" s="2" t="str">
        <f t="shared" si="471"/>
        <v>WD</v>
      </c>
    </row>
    <row r="5909" spans="12:16" x14ac:dyDescent="0.2">
      <c r="L5909" s="99">
        <f t="shared" si="467"/>
        <v>47698</v>
      </c>
      <c r="M5909" s="3">
        <f t="shared" si="470"/>
        <v>8</v>
      </c>
      <c r="N5909" s="3">
        <f t="shared" si="468"/>
        <v>2030</v>
      </c>
      <c r="O5909" s="3">
        <f t="shared" si="469"/>
        <v>7</v>
      </c>
      <c r="P5909" s="2" t="str">
        <f t="shared" si="471"/>
        <v>WE</v>
      </c>
    </row>
    <row r="5910" spans="12:16" x14ac:dyDescent="0.2">
      <c r="L5910" s="99">
        <f t="shared" si="467"/>
        <v>47699</v>
      </c>
      <c r="M5910" s="3">
        <f t="shared" si="470"/>
        <v>8</v>
      </c>
      <c r="N5910" s="3">
        <f t="shared" si="468"/>
        <v>2030</v>
      </c>
      <c r="O5910" s="3">
        <f t="shared" si="469"/>
        <v>1</v>
      </c>
      <c r="P5910" s="2" t="str">
        <f t="shared" si="471"/>
        <v>WE</v>
      </c>
    </row>
    <row r="5911" spans="12:16" x14ac:dyDescent="0.2">
      <c r="L5911" s="99">
        <f t="shared" si="467"/>
        <v>47700</v>
      </c>
      <c r="M5911" s="3">
        <f t="shared" si="470"/>
        <v>8</v>
      </c>
      <c r="N5911" s="3">
        <f t="shared" si="468"/>
        <v>2030</v>
      </c>
      <c r="O5911" s="3">
        <f t="shared" si="469"/>
        <v>2</v>
      </c>
      <c r="P5911" s="2" t="str">
        <f t="shared" si="471"/>
        <v>WD</v>
      </c>
    </row>
    <row r="5912" spans="12:16" x14ac:dyDescent="0.2">
      <c r="L5912" s="99">
        <f t="shared" si="467"/>
        <v>47701</v>
      </c>
      <c r="M5912" s="3">
        <f t="shared" si="470"/>
        <v>8</v>
      </c>
      <c r="N5912" s="3">
        <f t="shared" si="468"/>
        <v>2030</v>
      </c>
      <c r="O5912" s="3">
        <f t="shared" si="469"/>
        <v>3</v>
      </c>
      <c r="P5912" s="2" t="str">
        <f t="shared" si="471"/>
        <v>WD</v>
      </c>
    </row>
    <row r="5913" spans="12:16" x14ac:dyDescent="0.2">
      <c r="L5913" s="99">
        <f t="shared" si="467"/>
        <v>47702</v>
      </c>
      <c r="M5913" s="3">
        <f t="shared" si="470"/>
        <v>8</v>
      </c>
      <c r="N5913" s="3">
        <f t="shared" si="468"/>
        <v>2030</v>
      </c>
      <c r="O5913" s="3">
        <f t="shared" si="469"/>
        <v>4</v>
      </c>
      <c r="P5913" s="2" t="str">
        <f t="shared" si="471"/>
        <v>WD</v>
      </c>
    </row>
    <row r="5914" spans="12:16" x14ac:dyDescent="0.2">
      <c r="L5914" s="99">
        <f t="shared" si="467"/>
        <v>47703</v>
      </c>
      <c r="M5914" s="3">
        <f t="shared" si="470"/>
        <v>8</v>
      </c>
      <c r="N5914" s="3">
        <f t="shared" si="468"/>
        <v>2030</v>
      </c>
      <c r="O5914" s="3">
        <f t="shared" si="469"/>
        <v>5</v>
      </c>
      <c r="P5914" s="2" t="str">
        <f t="shared" si="471"/>
        <v>WD</v>
      </c>
    </row>
    <row r="5915" spans="12:16" x14ac:dyDescent="0.2">
      <c r="L5915" s="99">
        <f t="shared" si="467"/>
        <v>47704</v>
      </c>
      <c r="M5915" s="3">
        <f t="shared" si="470"/>
        <v>8</v>
      </c>
      <c r="N5915" s="3">
        <f t="shared" si="468"/>
        <v>2030</v>
      </c>
      <c r="O5915" s="3">
        <f t="shared" si="469"/>
        <v>6</v>
      </c>
      <c r="P5915" s="2" t="str">
        <f t="shared" si="471"/>
        <v>WD</v>
      </c>
    </row>
    <row r="5916" spans="12:16" x14ac:dyDescent="0.2">
      <c r="L5916" s="99">
        <f t="shared" si="467"/>
        <v>47705</v>
      </c>
      <c r="M5916" s="3">
        <f t="shared" si="470"/>
        <v>8</v>
      </c>
      <c r="N5916" s="3">
        <f t="shared" si="468"/>
        <v>2030</v>
      </c>
      <c r="O5916" s="3">
        <f t="shared" si="469"/>
        <v>7</v>
      </c>
      <c r="P5916" s="2" t="str">
        <f t="shared" si="471"/>
        <v>WE</v>
      </c>
    </row>
    <row r="5917" spans="12:16" x14ac:dyDescent="0.2">
      <c r="L5917" s="99">
        <f t="shared" si="467"/>
        <v>47706</v>
      </c>
      <c r="M5917" s="3">
        <f t="shared" si="470"/>
        <v>8</v>
      </c>
      <c r="N5917" s="3">
        <f t="shared" si="468"/>
        <v>2030</v>
      </c>
      <c r="O5917" s="3">
        <f t="shared" si="469"/>
        <v>1</v>
      </c>
      <c r="P5917" s="2" t="str">
        <f t="shared" si="471"/>
        <v>WE</v>
      </c>
    </row>
    <row r="5918" spans="12:16" x14ac:dyDescent="0.2">
      <c r="L5918" s="99">
        <f t="shared" si="467"/>
        <v>47707</v>
      </c>
      <c r="M5918" s="3">
        <f t="shared" si="470"/>
        <v>8</v>
      </c>
      <c r="N5918" s="3">
        <f t="shared" si="468"/>
        <v>2030</v>
      </c>
      <c r="O5918" s="3">
        <f t="shared" si="469"/>
        <v>2</v>
      </c>
      <c r="P5918" s="2" t="str">
        <f t="shared" si="471"/>
        <v>WD</v>
      </c>
    </row>
    <row r="5919" spans="12:16" x14ac:dyDescent="0.2">
      <c r="L5919" s="99">
        <f t="shared" si="467"/>
        <v>47708</v>
      </c>
      <c r="M5919" s="3">
        <f t="shared" si="470"/>
        <v>8</v>
      </c>
      <c r="N5919" s="3">
        <f t="shared" si="468"/>
        <v>2030</v>
      </c>
      <c r="O5919" s="3">
        <f t="shared" si="469"/>
        <v>3</v>
      </c>
      <c r="P5919" s="2" t="str">
        <f t="shared" si="471"/>
        <v>WD</v>
      </c>
    </row>
    <row r="5920" spans="12:16" x14ac:dyDescent="0.2">
      <c r="L5920" s="99">
        <f t="shared" si="467"/>
        <v>47709</v>
      </c>
      <c r="M5920" s="3">
        <f t="shared" si="470"/>
        <v>8</v>
      </c>
      <c r="N5920" s="3">
        <f t="shared" si="468"/>
        <v>2030</v>
      </c>
      <c r="O5920" s="3">
        <f t="shared" si="469"/>
        <v>4</v>
      </c>
      <c r="P5920" s="2" t="str">
        <f t="shared" si="471"/>
        <v>WD</v>
      </c>
    </row>
    <row r="5921" spans="12:16" x14ac:dyDescent="0.2">
      <c r="L5921" s="99">
        <f t="shared" si="467"/>
        <v>47710</v>
      </c>
      <c r="M5921" s="3">
        <f t="shared" si="470"/>
        <v>8</v>
      </c>
      <c r="N5921" s="3">
        <f t="shared" si="468"/>
        <v>2030</v>
      </c>
      <c r="O5921" s="3">
        <f t="shared" si="469"/>
        <v>5</v>
      </c>
      <c r="P5921" s="2" t="str">
        <f t="shared" si="471"/>
        <v>WD</v>
      </c>
    </row>
    <row r="5922" spans="12:16" x14ac:dyDescent="0.2">
      <c r="L5922" s="99">
        <f t="shared" si="467"/>
        <v>47711</v>
      </c>
      <c r="M5922" s="3">
        <f t="shared" si="470"/>
        <v>8</v>
      </c>
      <c r="N5922" s="3">
        <f t="shared" si="468"/>
        <v>2030</v>
      </c>
      <c r="O5922" s="3">
        <f t="shared" si="469"/>
        <v>6</v>
      </c>
      <c r="P5922" s="2" t="str">
        <f t="shared" si="471"/>
        <v>WD</v>
      </c>
    </row>
    <row r="5923" spans="12:16" x14ac:dyDescent="0.2">
      <c r="L5923" s="99">
        <f t="shared" si="467"/>
        <v>47712</v>
      </c>
      <c r="M5923" s="3">
        <f t="shared" si="470"/>
        <v>8</v>
      </c>
      <c r="N5923" s="3">
        <f t="shared" si="468"/>
        <v>2030</v>
      </c>
      <c r="O5923" s="3">
        <f t="shared" si="469"/>
        <v>7</v>
      </c>
      <c r="P5923" s="2" t="str">
        <f t="shared" si="471"/>
        <v>WE</v>
      </c>
    </row>
    <row r="5924" spans="12:16" x14ac:dyDescent="0.2">
      <c r="L5924" s="99">
        <f t="shared" si="467"/>
        <v>47713</v>
      </c>
      <c r="M5924" s="3">
        <f t="shared" si="470"/>
        <v>8</v>
      </c>
      <c r="N5924" s="3">
        <f t="shared" si="468"/>
        <v>2030</v>
      </c>
      <c r="O5924" s="3">
        <f t="shared" si="469"/>
        <v>1</v>
      </c>
      <c r="P5924" s="2" t="str">
        <f t="shared" si="471"/>
        <v>WE</v>
      </c>
    </row>
    <row r="5925" spans="12:16" x14ac:dyDescent="0.2">
      <c r="L5925" s="99">
        <f t="shared" si="467"/>
        <v>47714</v>
      </c>
      <c r="M5925" s="3">
        <f t="shared" si="470"/>
        <v>8</v>
      </c>
      <c r="N5925" s="3">
        <f t="shared" si="468"/>
        <v>2030</v>
      </c>
      <c r="O5925" s="3">
        <f t="shared" si="469"/>
        <v>2</v>
      </c>
      <c r="P5925" s="2" t="str">
        <f t="shared" si="471"/>
        <v>WD</v>
      </c>
    </row>
    <row r="5926" spans="12:16" x14ac:dyDescent="0.2">
      <c r="L5926" s="99">
        <f t="shared" si="467"/>
        <v>47715</v>
      </c>
      <c r="M5926" s="3">
        <f t="shared" si="470"/>
        <v>8</v>
      </c>
      <c r="N5926" s="3">
        <f t="shared" si="468"/>
        <v>2030</v>
      </c>
      <c r="O5926" s="3">
        <f t="shared" si="469"/>
        <v>3</v>
      </c>
      <c r="P5926" s="2" t="str">
        <f t="shared" si="471"/>
        <v>WD</v>
      </c>
    </row>
    <row r="5927" spans="12:16" x14ac:dyDescent="0.2">
      <c r="L5927" s="99">
        <f t="shared" si="467"/>
        <v>47716</v>
      </c>
      <c r="M5927" s="3">
        <f t="shared" si="470"/>
        <v>8</v>
      </c>
      <c r="N5927" s="3">
        <f t="shared" si="468"/>
        <v>2030</v>
      </c>
      <c r="O5927" s="3">
        <f t="shared" si="469"/>
        <v>4</v>
      </c>
      <c r="P5927" s="2" t="str">
        <f t="shared" si="471"/>
        <v>WD</v>
      </c>
    </row>
    <row r="5928" spans="12:16" x14ac:dyDescent="0.2">
      <c r="L5928" s="99">
        <f t="shared" si="467"/>
        <v>47717</v>
      </c>
      <c r="M5928" s="3">
        <f t="shared" si="470"/>
        <v>8</v>
      </c>
      <c r="N5928" s="3">
        <f t="shared" si="468"/>
        <v>2030</v>
      </c>
      <c r="O5928" s="3">
        <f t="shared" si="469"/>
        <v>5</v>
      </c>
      <c r="P5928" s="2" t="str">
        <f t="shared" si="471"/>
        <v>WD</v>
      </c>
    </row>
    <row r="5929" spans="12:16" x14ac:dyDescent="0.2">
      <c r="L5929" s="99">
        <f t="shared" si="467"/>
        <v>47718</v>
      </c>
      <c r="M5929" s="3">
        <f t="shared" si="470"/>
        <v>8</v>
      </c>
      <c r="N5929" s="3">
        <f t="shared" si="468"/>
        <v>2030</v>
      </c>
      <c r="O5929" s="3">
        <f t="shared" si="469"/>
        <v>6</v>
      </c>
      <c r="P5929" s="2" t="str">
        <f t="shared" si="471"/>
        <v>WD</v>
      </c>
    </row>
    <row r="5930" spans="12:16" x14ac:dyDescent="0.2">
      <c r="L5930" s="99">
        <f t="shared" si="467"/>
        <v>47719</v>
      </c>
      <c r="M5930" s="3">
        <f t="shared" si="470"/>
        <v>8</v>
      </c>
      <c r="N5930" s="3">
        <f t="shared" si="468"/>
        <v>2030</v>
      </c>
      <c r="O5930" s="3">
        <f t="shared" si="469"/>
        <v>7</v>
      </c>
      <c r="P5930" s="2" t="str">
        <f t="shared" si="471"/>
        <v>WE</v>
      </c>
    </row>
    <row r="5931" spans="12:16" x14ac:dyDescent="0.2">
      <c r="L5931" s="99">
        <f t="shared" si="467"/>
        <v>47720</v>
      </c>
      <c r="M5931" s="3">
        <f t="shared" si="470"/>
        <v>8</v>
      </c>
      <c r="N5931" s="3">
        <f t="shared" si="468"/>
        <v>2030</v>
      </c>
      <c r="O5931" s="3">
        <f t="shared" si="469"/>
        <v>1</v>
      </c>
      <c r="P5931" s="2" t="str">
        <f t="shared" si="471"/>
        <v>WE</v>
      </c>
    </row>
    <row r="5932" spans="12:16" x14ac:dyDescent="0.2">
      <c r="L5932" s="99">
        <f t="shared" si="467"/>
        <v>47721</v>
      </c>
      <c r="M5932" s="3">
        <f t="shared" si="470"/>
        <v>8</v>
      </c>
      <c r="N5932" s="3">
        <f t="shared" si="468"/>
        <v>2030</v>
      </c>
      <c r="O5932" s="3">
        <f t="shared" si="469"/>
        <v>2</v>
      </c>
      <c r="P5932" s="2" t="str">
        <f t="shared" si="471"/>
        <v>WD</v>
      </c>
    </row>
    <row r="5933" spans="12:16" x14ac:dyDescent="0.2">
      <c r="L5933" s="99">
        <f t="shared" si="467"/>
        <v>47722</v>
      </c>
      <c r="M5933" s="3">
        <f t="shared" si="470"/>
        <v>8</v>
      </c>
      <c r="N5933" s="3">
        <f t="shared" si="468"/>
        <v>2030</v>
      </c>
      <c r="O5933" s="3">
        <f t="shared" si="469"/>
        <v>3</v>
      </c>
      <c r="P5933" s="2" t="str">
        <f t="shared" si="471"/>
        <v>WD</v>
      </c>
    </row>
    <row r="5934" spans="12:16" x14ac:dyDescent="0.2">
      <c r="L5934" s="99">
        <f t="shared" si="467"/>
        <v>47723</v>
      </c>
      <c r="M5934" s="3">
        <f t="shared" si="470"/>
        <v>8</v>
      </c>
      <c r="N5934" s="3">
        <f t="shared" si="468"/>
        <v>2030</v>
      </c>
      <c r="O5934" s="3">
        <f t="shared" si="469"/>
        <v>4</v>
      </c>
      <c r="P5934" s="2" t="str">
        <f t="shared" si="471"/>
        <v>WD</v>
      </c>
    </row>
    <row r="5935" spans="12:16" x14ac:dyDescent="0.2">
      <c r="L5935" s="99">
        <f t="shared" si="467"/>
        <v>47724</v>
      </c>
      <c r="M5935" s="3">
        <f t="shared" si="470"/>
        <v>8</v>
      </c>
      <c r="N5935" s="3">
        <f t="shared" si="468"/>
        <v>2030</v>
      </c>
      <c r="O5935" s="3">
        <f t="shared" si="469"/>
        <v>5</v>
      </c>
      <c r="P5935" s="2" t="str">
        <f t="shared" si="471"/>
        <v>WD</v>
      </c>
    </row>
    <row r="5936" spans="12:16" x14ac:dyDescent="0.2">
      <c r="L5936" s="99">
        <f t="shared" si="467"/>
        <v>47725</v>
      </c>
      <c r="M5936" s="3">
        <f t="shared" si="470"/>
        <v>8</v>
      </c>
      <c r="N5936" s="3">
        <f t="shared" si="468"/>
        <v>2030</v>
      </c>
      <c r="O5936" s="3">
        <f t="shared" si="469"/>
        <v>6</v>
      </c>
      <c r="P5936" s="2" t="str">
        <f t="shared" si="471"/>
        <v>WD</v>
      </c>
    </row>
    <row r="5937" spans="12:16" x14ac:dyDescent="0.2">
      <c r="L5937" s="99">
        <f t="shared" si="467"/>
        <v>47726</v>
      </c>
      <c r="M5937" s="3">
        <f t="shared" si="470"/>
        <v>8</v>
      </c>
      <c r="N5937" s="3">
        <f t="shared" si="468"/>
        <v>2030</v>
      </c>
      <c r="O5937" s="3">
        <f t="shared" si="469"/>
        <v>7</v>
      </c>
      <c r="P5937" s="2" t="str">
        <f t="shared" si="471"/>
        <v>WE</v>
      </c>
    </row>
    <row r="5938" spans="12:16" x14ac:dyDescent="0.2">
      <c r="L5938" s="99">
        <f t="shared" si="467"/>
        <v>47727</v>
      </c>
      <c r="M5938" s="3">
        <f t="shared" si="470"/>
        <v>9</v>
      </c>
      <c r="N5938" s="3">
        <f t="shared" si="468"/>
        <v>2030</v>
      </c>
      <c r="O5938" s="3">
        <f t="shared" si="469"/>
        <v>1</v>
      </c>
      <c r="P5938" s="2" t="str">
        <f t="shared" si="471"/>
        <v>WE</v>
      </c>
    </row>
    <row r="5939" spans="12:16" x14ac:dyDescent="0.2">
      <c r="L5939" s="99">
        <f t="shared" si="467"/>
        <v>47728</v>
      </c>
      <c r="M5939" s="3">
        <f t="shared" si="470"/>
        <v>9</v>
      </c>
      <c r="N5939" s="3">
        <f t="shared" si="468"/>
        <v>2030</v>
      </c>
      <c r="O5939" s="3">
        <f t="shared" si="469"/>
        <v>2</v>
      </c>
      <c r="P5939" s="2" t="str">
        <f t="shared" si="471"/>
        <v>WD</v>
      </c>
    </row>
    <row r="5940" spans="12:16" x14ac:dyDescent="0.2">
      <c r="L5940" s="99">
        <f t="shared" ref="L5940:L6003" si="472">+L5939+1</f>
        <v>47729</v>
      </c>
      <c r="M5940" s="3">
        <f t="shared" si="470"/>
        <v>9</v>
      </c>
      <c r="N5940" s="3">
        <f t="shared" si="468"/>
        <v>2030</v>
      </c>
      <c r="O5940" s="3">
        <f t="shared" si="469"/>
        <v>3</v>
      </c>
      <c r="P5940" s="2" t="str">
        <f t="shared" si="471"/>
        <v>WD</v>
      </c>
    </row>
    <row r="5941" spans="12:16" x14ac:dyDescent="0.2">
      <c r="L5941" s="99">
        <f t="shared" si="472"/>
        <v>47730</v>
      </c>
      <c r="M5941" s="3">
        <f t="shared" si="470"/>
        <v>9</v>
      </c>
      <c r="N5941" s="3">
        <f t="shared" si="468"/>
        <v>2030</v>
      </c>
      <c r="O5941" s="3">
        <f t="shared" si="469"/>
        <v>4</v>
      </c>
      <c r="P5941" s="2" t="str">
        <f t="shared" si="471"/>
        <v>WD</v>
      </c>
    </row>
    <row r="5942" spans="12:16" x14ac:dyDescent="0.2">
      <c r="L5942" s="99">
        <f t="shared" si="472"/>
        <v>47731</v>
      </c>
      <c r="M5942" s="3">
        <f t="shared" si="470"/>
        <v>9</v>
      </c>
      <c r="N5942" s="3">
        <f t="shared" si="468"/>
        <v>2030</v>
      </c>
      <c r="O5942" s="3">
        <f t="shared" si="469"/>
        <v>5</v>
      </c>
      <c r="P5942" s="2" t="str">
        <f t="shared" si="471"/>
        <v>WD</v>
      </c>
    </row>
    <row r="5943" spans="12:16" x14ac:dyDescent="0.2">
      <c r="L5943" s="99">
        <f t="shared" si="472"/>
        <v>47732</v>
      </c>
      <c r="M5943" s="3">
        <f t="shared" si="470"/>
        <v>9</v>
      </c>
      <c r="N5943" s="3">
        <f t="shared" si="468"/>
        <v>2030</v>
      </c>
      <c r="O5943" s="3">
        <f t="shared" si="469"/>
        <v>6</v>
      </c>
      <c r="P5943" s="2" t="str">
        <f t="shared" si="471"/>
        <v>WD</v>
      </c>
    </row>
    <row r="5944" spans="12:16" x14ac:dyDescent="0.2">
      <c r="L5944" s="99">
        <f t="shared" si="472"/>
        <v>47733</v>
      </c>
      <c r="M5944" s="3">
        <f t="shared" si="470"/>
        <v>9</v>
      </c>
      <c r="N5944" s="3">
        <f t="shared" si="468"/>
        <v>2030</v>
      </c>
      <c r="O5944" s="3">
        <f t="shared" si="469"/>
        <v>7</v>
      </c>
      <c r="P5944" s="2" t="str">
        <f t="shared" si="471"/>
        <v>WE</v>
      </c>
    </row>
    <row r="5945" spans="12:16" x14ac:dyDescent="0.2">
      <c r="L5945" s="99">
        <f t="shared" si="472"/>
        <v>47734</v>
      </c>
      <c r="M5945" s="3">
        <f t="shared" si="470"/>
        <v>9</v>
      </c>
      <c r="N5945" s="3">
        <f t="shared" si="468"/>
        <v>2030</v>
      </c>
      <c r="O5945" s="3">
        <f t="shared" si="469"/>
        <v>1</v>
      </c>
      <c r="P5945" s="2" t="str">
        <f t="shared" si="471"/>
        <v>WE</v>
      </c>
    </row>
    <row r="5946" spans="12:16" x14ac:dyDescent="0.2">
      <c r="L5946" s="99">
        <f t="shared" si="472"/>
        <v>47735</v>
      </c>
      <c r="M5946" s="3">
        <f t="shared" si="470"/>
        <v>9</v>
      </c>
      <c r="N5946" s="3">
        <f t="shared" si="468"/>
        <v>2030</v>
      </c>
      <c r="O5946" s="3">
        <f t="shared" si="469"/>
        <v>2</v>
      </c>
      <c r="P5946" s="2" t="str">
        <f t="shared" si="471"/>
        <v>WD</v>
      </c>
    </row>
    <row r="5947" spans="12:16" x14ac:dyDescent="0.2">
      <c r="L5947" s="99">
        <f t="shared" si="472"/>
        <v>47736</v>
      </c>
      <c r="M5947" s="3">
        <f t="shared" si="470"/>
        <v>9</v>
      </c>
      <c r="N5947" s="3">
        <f t="shared" si="468"/>
        <v>2030</v>
      </c>
      <c r="O5947" s="3">
        <f t="shared" si="469"/>
        <v>3</v>
      </c>
      <c r="P5947" s="2" t="str">
        <f t="shared" si="471"/>
        <v>WD</v>
      </c>
    </row>
    <row r="5948" spans="12:16" x14ac:dyDescent="0.2">
      <c r="L5948" s="99">
        <f t="shared" si="472"/>
        <v>47737</v>
      </c>
      <c r="M5948" s="3">
        <f t="shared" si="470"/>
        <v>9</v>
      </c>
      <c r="N5948" s="3">
        <f t="shared" si="468"/>
        <v>2030</v>
      </c>
      <c r="O5948" s="3">
        <f t="shared" si="469"/>
        <v>4</v>
      </c>
      <c r="P5948" s="2" t="str">
        <f t="shared" si="471"/>
        <v>WD</v>
      </c>
    </row>
    <row r="5949" spans="12:16" x14ac:dyDescent="0.2">
      <c r="L5949" s="99">
        <f t="shared" si="472"/>
        <v>47738</v>
      </c>
      <c r="M5949" s="3">
        <f t="shared" si="470"/>
        <v>9</v>
      </c>
      <c r="N5949" s="3">
        <f t="shared" si="468"/>
        <v>2030</v>
      </c>
      <c r="O5949" s="3">
        <f t="shared" si="469"/>
        <v>5</v>
      </c>
      <c r="P5949" s="2" t="str">
        <f t="shared" si="471"/>
        <v>WD</v>
      </c>
    </row>
    <row r="5950" spans="12:16" x14ac:dyDescent="0.2">
      <c r="L5950" s="99">
        <f t="shared" si="472"/>
        <v>47739</v>
      </c>
      <c r="M5950" s="3">
        <f t="shared" si="470"/>
        <v>9</v>
      </c>
      <c r="N5950" s="3">
        <f t="shared" si="468"/>
        <v>2030</v>
      </c>
      <c r="O5950" s="3">
        <f t="shared" si="469"/>
        <v>6</v>
      </c>
      <c r="P5950" s="2" t="str">
        <f t="shared" si="471"/>
        <v>WD</v>
      </c>
    </row>
    <row r="5951" spans="12:16" x14ac:dyDescent="0.2">
      <c r="L5951" s="99">
        <f t="shared" si="472"/>
        <v>47740</v>
      </c>
      <c r="M5951" s="3">
        <f t="shared" si="470"/>
        <v>9</v>
      </c>
      <c r="N5951" s="3">
        <f t="shared" ref="N5951:N6014" si="473">YEAR(L5951)</f>
        <v>2030</v>
      </c>
      <c r="O5951" s="3">
        <f t="shared" ref="O5951:O6014" si="474">WEEKDAY(L5951)</f>
        <v>7</v>
      </c>
      <c r="P5951" s="2" t="str">
        <f t="shared" si="471"/>
        <v>WE</v>
      </c>
    </row>
    <row r="5952" spans="12:16" x14ac:dyDescent="0.2">
      <c r="L5952" s="99">
        <f t="shared" si="472"/>
        <v>47741</v>
      </c>
      <c r="M5952" s="3">
        <f t="shared" si="470"/>
        <v>9</v>
      </c>
      <c r="N5952" s="3">
        <f t="shared" si="473"/>
        <v>2030</v>
      </c>
      <c r="O5952" s="3">
        <f t="shared" si="474"/>
        <v>1</v>
      </c>
      <c r="P5952" s="2" t="str">
        <f t="shared" si="471"/>
        <v>WE</v>
      </c>
    </row>
    <row r="5953" spans="12:16" x14ac:dyDescent="0.2">
      <c r="L5953" s="99">
        <f t="shared" si="472"/>
        <v>47742</v>
      </c>
      <c r="M5953" s="3">
        <f t="shared" si="470"/>
        <v>9</v>
      </c>
      <c r="N5953" s="3">
        <f t="shared" si="473"/>
        <v>2030</v>
      </c>
      <c r="O5953" s="3">
        <f t="shared" si="474"/>
        <v>2</v>
      </c>
      <c r="P5953" s="2" t="str">
        <f t="shared" si="471"/>
        <v>WD</v>
      </c>
    </row>
    <row r="5954" spans="12:16" x14ac:dyDescent="0.2">
      <c r="L5954" s="99">
        <f t="shared" si="472"/>
        <v>47743</v>
      </c>
      <c r="M5954" s="3">
        <f t="shared" si="470"/>
        <v>9</v>
      </c>
      <c r="N5954" s="3">
        <f t="shared" si="473"/>
        <v>2030</v>
      </c>
      <c r="O5954" s="3">
        <f t="shared" si="474"/>
        <v>3</v>
      </c>
      <c r="P5954" s="2" t="str">
        <f t="shared" si="471"/>
        <v>WD</v>
      </c>
    </row>
    <row r="5955" spans="12:16" x14ac:dyDescent="0.2">
      <c r="L5955" s="99">
        <f t="shared" si="472"/>
        <v>47744</v>
      </c>
      <c r="M5955" s="3">
        <f t="shared" ref="M5955:M6018" si="475">MONTH(L5955)</f>
        <v>9</v>
      </c>
      <c r="N5955" s="3">
        <f t="shared" si="473"/>
        <v>2030</v>
      </c>
      <c r="O5955" s="3">
        <f t="shared" si="474"/>
        <v>4</v>
      </c>
      <c r="P5955" s="2" t="str">
        <f t="shared" ref="P5955:P6018" si="476">IF(O5955=1,"WE",IF(O5955=7,"WE","WD"))</f>
        <v>WD</v>
      </c>
    </row>
    <row r="5956" spans="12:16" x14ac:dyDescent="0.2">
      <c r="L5956" s="99">
        <f t="shared" si="472"/>
        <v>47745</v>
      </c>
      <c r="M5956" s="3">
        <f t="shared" si="475"/>
        <v>9</v>
      </c>
      <c r="N5956" s="3">
        <f t="shared" si="473"/>
        <v>2030</v>
      </c>
      <c r="O5956" s="3">
        <f t="shared" si="474"/>
        <v>5</v>
      </c>
      <c r="P5956" s="2" t="str">
        <f t="shared" si="476"/>
        <v>WD</v>
      </c>
    </row>
    <row r="5957" spans="12:16" x14ac:dyDescent="0.2">
      <c r="L5957" s="99">
        <f t="shared" si="472"/>
        <v>47746</v>
      </c>
      <c r="M5957" s="3">
        <f t="shared" si="475"/>
        <v>9</v>
      </c>
      <c r="N5957" s="3">
        <f t="shared" si="473"/>
        <v>2030</v>
      </c>
      <c r="O5957" s="3">
        <f t="shared" si="474"/>
        <v>6</v>
      </c>
      <c r="P5957" s="2" t="str">
        <f t="shared" si="476"/>
        <v>WD</v>
      </c>
    </row>
    <row r="5958" spans="12:16" x14ac:dyDescent="0.2">
      <c r="L5958" s="99">
        <f t="shared" si="472"/>
        <v>47747</v>
      </c>
      <c r="M5958" s="3">
        <f t="shared" si="475"/>
        <v>9</v>
      </c>
      <c r="N5958" s="3">
        <f t="shared" si="473"/>
        <v>2030</v>
      </c>
      <c r="O5958" s="3">
        <f t="shared" si="474"/>
        <v>7</v>
      </c>
      <c r="P5958" s="2" t="str">
        <f t="shared" si="476"/>
        <v>WE</v>
      </c>
    </row>
    <row r="5959" spans="12:16" x14ac:dyDescent="0.2">
      <c r="L5959" s="99">
        <f t="shared" si="472"/>
        <v>47748</v>
      </c>
      <c r="M5959" s="3">
        <f t="shared" si="475"/>
        <v>9</v>
      </c>
      <c r="N5959" s="3">
        <f t="shared" si="473"/>
        <v>2030</v>
      </c>
      <c r="O5959" s="3">
        <f t="shared" si="474"/>
        <v>1</v>
      </c>
      <c r="P5959" s="2" t="str">
        <f t="shared" si="476"/>
        <v>WE</v>
      </c>
    </row>
    <row r="5960" spans="12:16" x14ac:dyDescent="0.2">
      <c r="L5960" s="99">
        <f t="shared" si="472"/>
        <v>47749</v>
      </c>
      <c r="M5960" s="3">
        <f t="shared" si="475"/>
        <v>9</v>
      </c>
      <c r="N5960" s="3">
        <f t="shared" si="473"/>
        <v>2030</v>
      </c>
      <c r="O5960" s="3">
        <f t="shared" si="474"/>
        <v>2</v>
      </c>
      <c r="P5960" s="2" t="str">
        <f t="shared" si="476"/>
        <v>WD</v>
      </c>
    </row>
    <row r="5961" spans="12:16" x14ac:dyDescent="0.2">
      <c r="L5961" s="99">
        <f t="shared" si="472"/>
        <v>47750</v>
      </c>
      <c r="M5961" s="3">
        <f t="shared" si="475"/>
        <v>9</v>
      </c>
      <c r="N5961" s="3">
        <f t="shared" si="473"/>
        <v>2030</v>
      </c>
      <c r="O5961" s="3">
        <f t="shared" si="474"/>
        <v>3</v>
      </c>
      <c r="P5961" s="2" t="str">
        <f t="shared" si="476"/>
        <v>WD</v>
      </c>
    </row>
    <row r="5962" spans="12:16" x14ac:dyDescent="0.2">
      <c r="L5962" s="99">
        <f t="shared" si="472"/>
        <v>47751</v>
      </c>
      <c r="M5962" s="3">
        <f t="shared" si="475"/>
        <v>9</v>
      </c>
      <c r="N5962" s="3">
        <f t="shared" si="473"/>
        <v>2030</v>
      </c>
      <c r="O5962" s="3">
        <f t="shared" si="474"/>
        <v>4</v>
      </c>
      <c r="P5962" s="2" t="str">
        <f t="shared" si="476"/>
        <v>WD</v>
      </c>
    </row>
    <row r="5963" spans="12:16" x14ac:dyDescent="0.2">
      <c r="L5963" s="99">
        <f t="shared" si="472"/>
        <v>47752</v>
      </c>
      <c r="M5963" s="3">
        <f t="shared" si="475"/>
        <v>9</v>
      </c>
      <c r="N5963" s="3">
        <f t="shared" si="473"/>
        <v>2030</v>
      </c>
      <c r="O5963" s="3">
        <f t="shared" si="474"/>
        <v>5</v>
      </c>
      <c r="P5963" s="2" t="str">
        <f t="shared" si="476"/>
        <v>WD</v>
      </c>
    </row>
    <row r="5964" spans="12:16" x14ac:dyDescent="0.2">
      <c r="L5964" s="99">
        <f t="shared" si="472"/>
        <v>47753</v>
      </c>
      <c r="M5964" s="3">
        <f t="shared" si="475"/>
        <v>9</v>
      </c>
      <c r="N5964" s="3">
        <f t="shared" si="473"/>
        <v>2030</v>
      </c>
      <c r="O5964" s="3">
        <f t="shared" si="474"/>
        <v>6</v>
      </c>
      <c r="P5964" s="2" t="str">
        <f t="shared" si="476"/>
        <v>WD</v>
      </c>
    </row>
    <row r="5965" spans="12:16" x14ac:dyDescent="0.2">
      <c r="L5965" s="99">
        <f t="shared" si="472"/>
        <v>47754</v>
      </c>
      <c r="M5965" s="3">
        <f t="shared" si="475"/>
        <v>9</v>
      </c>
      <c r="N5965" s="3">
        <f t="shared" si="473"/>
        <v>2030</v>
      </c>
      <c r="O5965" s="3">
        <f t="shared" si="474"/>
        <v>7</v>
      </c>
      <c r="P5965" s="2" t="str">
        <f t="shared" si="476"/>
        <v>WE</v>
      </c>
    </row>
    <row r="5966" spans="12:16" x14ac:dyDescent="0.2">
      <c r="L5966" s="99">
        <f t="shared" si="472"/>
        <v>47755</v>
      </c>
      <c r="M5966" s="3">
        <f t="shared" si="475"/>
        <v>9</v>
      </c>
      <c r="N5966" s="3">
        <f t="shared" si="473"/>
        <v>2030</v>
      </c>
      <c r="O5966" s="3">
        <f t="shared" si="474"/>
        <v>1</v>
      </c>
      <c r="P5966" s="2" t="str">
        <f t="shared" si="476"/>
        <v>WE</v>
      </c>
    </row>
    <row r="5967" spans="12:16" x14ac:dyDescent="0.2">
      <c r="L5967" s="99">
        <f t="shared" si="472"/>
        <v>47756</v>
      </c>
      <c r="M5967" s="3">
        <f t="shared" si="475"/>
        <v>9</v>
      </c>
      <c r="N5967" s="3">
        <f t="shared" si="473"/>
        <v>2030</v>
      </c>
      <c r="O5967" s="3">
        <f t="shared" si="474"/>
        <v>2</v>
      </c>
      <c r="P5967" s="2" t="str">
        <f t="shared" si="476"/>
        <v>WD</v>
      </c>
    </row>
    <row r="5968" spans="12:16" x14ac:dyDescent="0.2">
      <c r="L5968" s="99">
        <f t="shared" si="472"/>
        <v>47757</v>
      </c>
      <c r="M5968" s="3">
        <f t="shared" si="475"/>
        <v>10</v>
      </c>
      <c r="N5968" s="3">
        <f t="shared" si="473"/>
        <v>2030</v>
      </c>
      <c r="O5968" s="3">
        <f t="shared" si="474"/>
        <v>3</v>
      </c>
      <c r="P5968" s="2" t="str">
        <f t="shared" si="476"/>
        <v>WD</v>
      </c>
    </row>
    <row r="5969" spans="12:16" x14ac:dyDescent="0.2">
      <c r="L5969" s="99">
        <f t="shared" si="472"/>
        <v>47758</v>
      </c>
      <c r="M5969" s="3">
        <f t="shared" si="475"/>
        <v>10</v>
      </c>
      <c r="N5969" s="3">
        <f t="shared" si="473"/>
        <v>2030</v>
      </c>
      <c r="O5969" s="3">
        <f t="shared" si="474"/>
        <v>4</v>
      </c>
      <c r="P5969" s="2" t="str">
        <f t="shared" si="476"/>
        <v>WD</v>
      </c>
    </row>
    <row r="5970" spans="12:16" x14ac:dyDescent="0.2">
      <c r="L5970" s="99">
        <f t="shared" si="472"/>
        <v>47759</v>
      </c>
      <c r="M5970" s="3">
        <f t="shared" si="475"/>
        <v>10</v>
      </c>
      <c r="N5970" s="3">
        <f t="shared" si="473"/>
        <v>2030</v>
      </c>
      <c r="O5970" s="3">
        <f t="shared" si="474"/>
        <v>5</v>
      </c>
      <c r="P5970" s="2" t="str">
        <f t="shared" si="476"/>
        <v>WD</v>
      </c>
    </row>
    <row r="5971" spans="12:16" x14ac:dyDescent="0.2">
      <c r="L5971" s="99">
        <f t="shared" si="472"/>
        <v>47760</v>
      </c>
      <c r="M5971" s="3">
        <f t="shared" si="475"/>
        <v>10</v>
      </c>
      <c r="N5971" s="3">
        <f t="shared" si="473"/>
        <v>2030</v>
      </c>
      <c r="O5971" s="3">
        <f t="shared" si="474"/>
        <v>6</v>
      </c>
      <c r="P5971" s="2" t="str">
        <f t="shared" si="476"/>
        <v>WD</v>
      </c>
    </row>
    <row r="5972" spans="12:16" x14ac:dyDescent="0.2">
      <c r="L5972" s="99">
        <f t="shared" si="472"/>
        <v>47761</v>
      </c>
      <c r="M5972" s="3">
        <f t="shared" si="475"/>
        <v>10</v>
      </c>
      <c r="N5972" s="3">
        <f t="shared" si="473"/>
        <v>2030</v>
      </c>
      <c r="O5972" s="3">
        <f t="shared" si="474"/>
        <v>7</v>
      </c>
      <c r="P5972" s="2" t="str">
        <f t="shared" si="476"/>
        <v>WE</v>
      </c>
    </row>
    <row r="5973" spans="12:16" x14ac:dyDescent="0.2">
      <c r="L5973" s="99">
        <f t="shared" si="472"/>
        <v>47762</v>
      </c>
      <c r="M5973" s="3">
        <f t="shared" si="475"/>
        <v>10</v>
      </c>
      <c r="N5973" s="3">
        <f t="shared" si="473"/>
        <v>2030</v>
      </c>
      <c r="O5973" s="3">
        <f t="shared" si="474"/>
        <v>1</v>
      </c>
      <c r="P5973" s="2" t="str">
        <f t="shared" si="476"/>
        <v>WE</v>
      </c>
    </row>
    <row r="5974" spans="12:16" x14ac:dyDescent="0.2">
      <c r="L5974" s="99">
        <f t="shared" si="472"/>
        <v>47763</v>
      </c>
      <c r="M5974" s="3">
        <f t="shared" si="475"/>
        <v>10</v>
      </c>
      <c r="N5974" s="3">
        <f t="shared" si="473"/>
        <v>2030</v>
      </c>
      <c r="O5974" s="3">
        <f t="shared" si="474"/>
        <v>2</v>
      </c>
      <c r="P5974" s="2" t="str">
        <f t="shared" si="476"/>
        <v>WD</v>
      </c>
    </row>
    <row r="5975" spans="12:16" x14ac:dyDescent="0.2">
      <c r="L5975" s="99">
        <f t="shared" si="472"/>
        <v>47764</v>
      </c>
      <c r="M5975" s="3">
        <f t="shared" si="475"/>
        <v>10</v>
      </c>
      <c r="N5975" s="3">
        <f t="shared" si="473"/>
        <v>2030</v>
      </c>
      <c r="O5975" s="3">
        <f t="shared" si="474"/>
        <v>3</v>
      </c>
      <c r="P5975" s="2" t="str">
        <f t="shared" si="476"/>
        <v>WD</v>
      </c>
    </row>
    <row r="5976" spans="12:16" x14ac:dyDescent="0.2">
      <c r="L5976" s="99">
        <f t="shared" si="472"/>
        <v>47765</v>
      </c>
      <c r="M5976" s="3">
        <f t="shared" si="475"/>
        <v>10</v>
      </c>
      <c r="N5976" s="3">
        <f t="shared" si="473"/>
        <v>2030</v>
      </c>
      <c r="O5976" s="3">
        <f t="shared" si="474"/>
        <v>4</v>
      </c>
      <c r="P5976" s="2" t="str">
        <f t="shared" si="476"/>
        <v>WD</v>
      </c>
    </row>
    <row r="5977" spans="12:16" x14ac:dyDescent="0.2">
      <c r="L5977" s="99">
        <f t="shared" si="472"/>
        <v>47766</v>
      </c>
      <c r="M5977" s="3">
        <f t="shared" si="475"/>
        <v>10</v>
      </c>
      <c r="N5977" s="3">
        <f t="shared" si="473"/>
        <v>2030</v>
      </c>
      <c r="O5977" s="3">
        <f t="shared" si="474"/>
        <v>5</v>
      </c>
      <c r="P5977" s="2" t="str">
        <f t="shared" si="476"/>
        <v>WD</v>
      </c>
    </row>
    <row r="5978" spans="12:16" x14ac:dyDescent="0.2">
      <c r="L5978" s="99">
        <f t="shared" si="472"/>
        <v>47767</v>
      </c>
      <c r="M5978" s="3">
        <f t="shared" si="475"/>
        <v>10</v>
      </c>
      <c r="N5978" s="3">
        <f t="shared" si="473"/>
        <v>2030</v>
      </c>
      <c r="O5978" s="3">
        <f t="shared" si="474"/>
        <v>6</v>
      </c>
      <c r="P5978" s="2" t="str">
        <f t="shared" si="476"/>
        <v>WD</v>
      </c>
    </row>
    <row r="5979" spans="12:16" x14ac:dyDescent="0.2">
      <c r="L5979" s="99">
        <f t="shared" si="472"/>
        <v>47768</v>
      </c>
      <c r="M5979" s="3">
        <f t="shared" si="475"/>
        <v>10</v>
      </c>
      <c r="N5979" s="3">
        <f t="shared" si="473"/>
        <v>2030</v>
      </c>
      <c r="O5979" s="3">
        <f t="shared" si="474"/>
        <v>7</v>
      </c>
      <c r="P5979" s="2" t="str">
        <f t="shared" si="476"/>
        <v>WE</v>
      </c>
    </row>
    <row r="5980" spans="12:16" x14ac:dyDescent="0.2">
      <c r="L5980" s="99">
        <f t="shared" si="472"/>
        <v>47769</v>
      </c>
      <c r="M5980" s="3">
        <f t="shared" si="475"/>
        <v>10</v>
      </c>
      <c r="N5980" s="3">
        <f t="shared" si="473"/>
        <v>2030</v>
      </c>
      <c r="O5980" s="3">
        <f t="shared" si="474"/>
        <v>1</v>
      </c>
      <c r="P5980" s="2" t="str">
        <f t="shared" si="476"/>
        <v>WE</v>
      </c>
    </row>
    <row r="5981" spans="12:16" x14ac:dyDescent="0.2">
      <c r="L5981" s="99">
        <f t="shared" si="472"/>
        <v>47770</v>
      </c>
      <c r="M5981" s="3">
        <f t="shared" si="475"/>
        <v>10</v>
      </c>
      <c r="N5981" s="3">
        <f t="shared" si="473"/>
        <v>2030</v>
      </c>
      <c r="O5981" s="3">
        <f t="shared" si="474"/>
        <v>2</v>
      </c>
      <c r="P5981" s="2" t="str">
        <f t="shared" si="476"/>
        <v>WD</v>
      </c>
    </row>
    <row r="5982" spans="12:16" x14ac:dyDescent="0.2">
      <c r="L5982" s="99">
        <f t="shared" si="472"/>
        <v>47771</v>
      </c>
      <c r="M5982" s="3">
        <f t="shared" si="475"/>
        <v>10</v>
      </c>
      <c r="N5982" s="3">
        <f t="shared" si="473"/>
        <v>2030</v>
      </c>
      <c r="O5982" s="3">
        <f t="shared" si="474"/>
        <v>3</v>
      </c>
      <c r="P5982" s="2" t="str">
        <f t="shared" si="476"/>
        <v>WD</v>
      </c>
    </row>
    <row r="5983" spans="12:16" x14ac:dyDescent="0.2">
      <c r="L5983" s="99">
        <f t="shared" si="472"/>
        <v>47772</v>
      </c>
      <c r="M5983" s="3">
        <f t="shared" si="475"/>
        <v>10</v>
      </c>
      <c r="N5983" s="3">
        <f t="shared" si="473"/>
        <v>2030</v>
      </c>
      <c r="O5983" s="3">
        <f t="shared" si="474"/>
        <v>4</v>
      </c>
      <c r="P5983" s="2" t="str">
        <f t="shared" si="476"/>
        <v>WD</v>
      </c>
    </row>
    <row r="5984" spans="12:16" x14ac:dyDescent="0.2">
      <c r="L5984" s="99">
        <f t="shared" si="472"/>
        <v>47773</v>
      </c>
      <c r="M5984" s="3">
        <f t="shared" si="475"/>
        <v>10</v>
      </c>
      <c r="N5984" s="3">
        <f t="shared" si="473"/>
        <v>2030</v>
      </c>
      <c r="O5984" s="3">
        <f t="shared" si="474"/>
        <v>5</v>
      </c>
      <c r="P5984" s="2" t="str">
        <f t="shared" si="476"/>
        <v>WD</v>
      </c>
    </row>
    <row r="5985" spans="12:16" x14ac:dyDescent="0.2">
      <c r="L5985" s="99">
        <f t="shared" si="472"/>
        <v>47774</v>
      </c>
      <c r="M5985" s="3">
        <f t="shared" si="475"/>
        <v>10</v>
      </c>
      <c r="N5985" s="3">
        <f t="shared" si="473"/>
        <v>2030</v>
      </c>
      <c r="O5985" s="3">
        <f t="shared" si="474"/>
        <v>6</v>
      </c>
      <c r="P5985" s="2" t="str">
        <f t="shared" si="476"/>
        <v>WD</v>
      </c>
    </row>
    <row r="5986" spans="12:16" x14ac:dyDescent="0.2">
      <c r="L5986" s="99">
        <f t="shared" si="472"/>
        <v>47775</v>
      </c>
      <c r="M5986" s="3">
        <f t="shared" si="475"/>
        <v>10</v>
      </c>
      <c r="N5986" s="3">
        <f t="shared" si="473"/>
        <v>2030</v>
      </c>
      <c r="O5986" s="3">
        <f t="shared" si="474"/>
        <v>7</v>
      </c>
      <c r="P5986" s="2" t="str">
        <f t="shared" si="476"/>
        <v>WE</v>
      </c>
    </row>
    <row r="5987" spans="12:16" x14ac:dyDescent="0.2">
      <c r="L5987" s="99">
        <f t="shared" si="472"/>
        <v>47776</v>
      </c>
      <c r="M5987" s="3">
        <f t="shared" si="475"/>
        <v>10</v>
      </c>
      <c r="N5987" s="3">
        <f t="shared" si="473"/>
        <v>2030</v>
      </c>
      <c r="O5987" s="3">
        <f t="shared" si="474"/>
        <v>1</v>
      </c>
      <c r="P5987" s="2" t="str">
        <f t="shared" si="476"/>
        <v>WE</v>
      </c>
    </row>
    <row r="5988" spans="12:16" x14ac:dyDescent="0.2">
      <c r="L5988" s="99">
        <f t="shared" si="472"/>
        <v>47777</v>
      </c>
      <c r="M5988" s="3">
        <f t="shared" si="475"/>
        <v>10</v>
      </c>
      <c r="N5988" s="3">
        <f t="shared" si="473"/>
        <v>2030</v>
      </c>
      <c r="O5988" s="3">
        <f t="shared" si="474"/>
        <v>2</v>
      </c>
      <c r="P5988" s="2" t="str">
        <f t="shared" si="476"/>
        <v>WD</v>
      </c>
    </row>
    <row r="5989" spans="12:16" x14ac:dyDescent="0.2">
      <c r="L5989" s="99">
        <f t="shared" si="472"/>
        <v>47778</v>
      </c>
      <c r="M5989" s="3">
        <f t="shared" si="475"/>
        <v>10</v>
      </c>
      <c r="N5989" s="3">
        <f t="shared" si="473"/>
        <v>2030</v>
      </c>
      <c r="O5989" s="3">
        <f t="shared" si="474"/>
        <v>3</v>
      </c>
      <c r="P5989" s="2" t="str">
        <f t="shared" si="476"/>
        <v>WD</v>
      </c>
    </row>
    <row r="5990" spans="12:16" x14ac:dyDescent="0.2">
      <c r="L5990" s="99">
        <f t="shared" si="472"/>
        <v>47779</v>
      </c>
      <c r="M5990" s="3">
        <f t="shared" si="475"/>
        <v>10</v>
      </c>
      <c r="N5990" s="3">
        <f t="shared" si="473"/>
        <v>2030</v>
      </c>
      <c r="O5990" s="3">
        <f t="shared" si="474"/>
        <v>4</v>
      </c>
      <c r="P5990" s="2" t="str">
        <f t="shared" si="476"/>
        <v>WD</v>
      </c>
    </row>
    <row r="5991" spans="12:16" x14ac:dyDescent="0.2">
      <c r="L5991" s="99">
        <f t="shared" si="472"/>
        <v>47780</v>
      </c>
      <c r="M5991" s="3">
        <f t="shared" si="475"/>
        <v>10</v>
      </c>
      <c r="N5991" s="3">
        <f t="shared" si="473"/>
        <v>2030</v>
      </c>
      <c r="O5991" s="3">
        <f t="shared" si="474"/>
        <v>5</v>
      </c>
      <c r="P5991" s="2" t="str">
        <f t="shared" si="476"/>
        <v>WD</v>
      </c>
    </row>
    <row r="5992" spans="12:16" x14ac:dyDescent="0.2">
      <c r="L5992" s="99">
        <f t="shared" si="472"/>
        <v>47781</v>
      </c>
      <c r="M5992" s="3">
        <f t="shared" si="475"/>
        <v>10</v>
      </c>
      <c r="N5992" s="3">
        <f t="shared" si="473"/>
        <v>2030</v>
      </c>
      <c r="O5992" s="3">
        <f t="shared" si="474"/>
        <v>6</v>
      </c>
      <c r="P5992" s="2" t="str">
        <f t="shared" si="476"/>
        <v>WD</v>
      </c>
    </row>
    <row r="5993" spans="12:16" x14ac:dyDescent="0.2">
      <c r="L5993" s="99">
        <f t="shared" si="472"/>
        <v>47782</v>
      </c>
      <c r="M5993" s="3">
        <f t="shared" si="475"/>
        <v>10</v>
      </c>
      <c r="N5993" s="3">
        <f t="shared" si="473"/>
        <v>2030</v>
      </c>
      <c r="O5993" s="3">
        <f t="shared" si="474"/>
        <v>7</v>
      </c>
      <c r="P5993" s="2" t="str">
        <f t="shared" si="476"/>
        <v>WE</v>
      </c>
    </row>
    <row r="5994" spans="12:16" x14ac:dyDescent="0.2">
      <c r="L5994" s="99">
        <f t="shared" si="472"/>
        <v>47783</v>
      </c>
      <c r="M5994" s="3">
        <f t="shared" si="475"/>
        <v>10</v>
      </c>
      <c r="N5994" s="3">
        <f t="shared" si="473"/>
        <v>2030</v>
      </c>
      <c r="O5994" s="3">
        <f t="shared" si="474"/>
        <v>1</v>
      </c>
      <c r="P5994" s="2" t="str">
        <f t="shared" si="476"/>
        <v>WE</v>
      </c>
    </row>
    <row r="5995" spans="12:16" x14ac:dyDescent="0.2">
      <c r="L5995" s="99">
        <f t="shared" si="472"/>
        <v>47784</v>
      </c>
      <c r="M5995" s="3">
        <f t="shared" si="475"/>
        <v>10</v>
      </c>
      <c r="N5995" s="3">
        <f t="shared" si="473"/>
        <v>2030</v>
      </c>
      <c r="O5995" s="3">
        <f t="shared" si="474"/>
        <v>2</v>
      </c>
      <c r="P5995" s="2" t="str">
        <f t="shared" si="476"/>
        <v>WD</v>
      </c>
    </row>
    <row r="5996" spans="12:16" x14ac:dyDescent="0.2">
      <c r="L5996" s="99">
        <f t="shared" si="472"/>
        <v>47785</v>
      </c>
      <c r="M5996" s="3">
        <f t="shared" si="475"/>
        <v>10</v>
      </c>
      <c r="N5996" s="3">
        <f t="shared" si="473"/>
        <v>2030</v>
      </c>
      <c r="O5996" s="3">
        <f t="shared" si="474"/>
        <v>3</v>
      </c>
      <c r="P5996" s="2" t="str">
        <f t="shared" si="476"/>
        <v>WD</v>
      </c>
    </row>
    <row r="5997" spans="12:16" x14ac:dyDescent="0.2">
      <c r="L5997" s="99">
        <f t="shared" si="472"/>
        <v>47786</v>
      </c>
      <c r="M5997" s="3">
        <f t="shared" si="475"/>
        <v>10</v>
      </c>
      <c r="N5997" s="3">
        <f t="shared" si="473"/>
        <v>2030</v>
      </c>
      <c r="O5997" s="3">
        <f t="shared" si="474"/>
        <v>4</v>
      </c>
      <c r="P5997" s="2" t="str">
        <f t="shared" si="476"/>
        <v>WD</v>
      </c>
    </row>
    <row r="5998" spans="12:16" x14ac:dyDescent="0.2">
      <c r="L5998" s="99">
        <f t="shared" si="472"/>
        <v>47787</v>
      </c>
      <c r="M5998" s="3">
        <f t="shared" si="475"/>
        <v>10</v>
      </c>
      <c r="N5998" s="3">
        <f t="shared" si="473"/>
        <v>2030</v>
      </c>
      <c r="O5998" s="3">
        <f t="shared" si="474"/>
        <v>5</v>
      </c>
      <c r="P5998" s="2" t="str">
        <f t="shared" si="476"/>
        <v>WD</v>
      </c>
    </row>
    <row r="5999" spans="12:16" x14ac:dyDescent="0.2">
      <c r="L5999" s="99">
        <f t="shared" si="472"/>
        <v>47788</v>
      </c>
      <c r="M5999" s="3">
        <f t="shared" si="475"/>
        <v>11</v>
      </c>
      <c r="N5999" s="3">
        <f t="shared" si="473"/>
        <v>2030</v>
      </c>
      <c r="O5999" s="3">
        <f t="shared" si="474"/>
        <v>6</v>
      </c>
      <c r="P5999" s="2" t="str">
        <f t="shared" si="476"/>
        <v>WD</v>
      </c>
    </row>
    <row r="6000" spans="12:16" x14ac:dyDescent="0.2">
      <c r="L6000" s="99">
        <f t="shared" si="472"/>
        <v>47789</v>
      </c>
      <c r="M6000" s="3">
        <f t="shared" si="475"/>
        <v>11</v>
      </c>
      <c r="N6000" s="3">
        <f t="shared" si="473"/>
        <v>2030</v>
      </c>
      <c r="O6000" s="3">
        <f t="shared" si="474"/>
        <v>7</v>
      </c>
      <c r="P6000" s="2" t="str">
        <f t="shared" si="476"/>
        <v>WE</v>
      </c>
    </row>
    <row r="6001" spans="12:16" x14ac:dyDescent="0.2">
      <c r="L6001" s="99">
        <f t="shared" si="472"/>
        <v>47790</v>
      </c>
      <c r="M6001" s="3">
        <f t="shared" si="475"/>
        <v>11</v>
      </c>
      <c r="N6001" s="3">
        <f t="shared" si="473"/>
        <v>2030</v>
      </c>
      <c r="O6001" s="3">
        <f t="shared" si="474"/>
        <v>1</v>
      </c>
      <c r="P6001" s="2" t="str">
        <f t="shared" si="476"/>
        <v>WE</v>
      </c>
    </row>
    <row r="6002" spans="12:16" x14ac:dyDescent="0.2">
      <c r="L6002" s="99">
        <f t="shared" si="472"/>
        <v>47791</v>
      </c>
      <c r="M6002" s="3">
        <f t="shared" si="475"/>
        <v>11</v>
      </c>
      <c r="N6002" s="3">
        <f t="shared" si="473"/>
        <v>2030</v>
      </c>
      <c r="O6002" s="3">
        <f t="shared" si="474"/>
        <v>2</v>
      </c>
      <c r="P6002" s="2" t="str">
        <f t="shared" si="476"/>
        <v>WD</v>
      </c>
    </row>
    <row r="6003" spans="12:16" x14ac:dyDescent="0.2">
      <c r="L6003" s="99">
        <f t="shared" si="472"/>
        <v>47792</v>
      </c>
      <c r="M6003" s="3">
        <f t="shared" si="475"/>
        <v>11</v>
      </c>
      <c r="N6003" s="3">
        <f t="shared" si="473"/>
        <v>2030</v>
      </c>
      <c r="O6003" s="3">
        <f t="shared" si="474"/>
        <v>3</v>
      </c>
      <c r="P6003" s="2" t="str">
        <f t="shared" si="476"/>
        <v>WD</v>
      </c>
    </row>
    <row r="6004" spans="12:16" x14ac:dyDescent="0.2">
      <c r="L6004" s="99">
        <f t="shared" ref="L6004:L6067" si="477">+L6003+1</f>
        <v>47793</v>
      </c>
      <c r="M6004" s="3">
        <f t="shared" si="475"/>
        <v>11</v>
      </c>
      <c r="N6004" s="3">
        <f t="shared" si="473"/>
        <v>2030</v>
      </c>
      <c r="O6004" s="3">
        <f t="shared" si="474"/>
        <v>4</v>
      </c>
      <c r="P6004" s="2" t="str">
        <f t="shared" si="476"/>
        <v>WD</v>
      </c>
    </row>
    <row r="6005" spans="12:16" x14ac:dyDescent="0.2">
      <c r="L6005" s="99">
        <f t="shared" si="477"/>
        <v>47794</v>
      </c>
      <c r="M6005" s="3">
        <f t="shared" si="475"/>
        <v>11</v>
      </c>
      <c r="N6005" s="3">
        <f t="shared" si="473"/>
        <v>2030</v>
      </c>
      <c r="O6005" s="3">
        <f t="shared" si="474"/>
        <v>5</v>
      </c>
      <c r="P6005" s="2" t="str">
        <f t="shared" si="476"/>
        <v>WD</v>
      </c>
    </row>
    <row r="6006" spans="12:16" x14ac:dyDescent="0.2">
      <c r="L6006" s="99">
        <f t="shared" si="477"/>
        <v>47795</v>
      </c>
      <c r="M6006" s="3">
        <f t="shared" si="475"/>
        <v>11</v>
      </c>
      <c r="N6006" s="3">
        <f t="shared" si="473"/>
        <v>2030</v>
      </c>
      <c r="O6006" s="3">
        <f t="shared" si="474"/>
        <v>6</v>
      </c>
      <c r="P6006" s="2" t="str">
        <f t="shared" si="476"/>
        <v>WD</v>
      </c>
    </row>
    <row r="6007" spans="12:16" x14ac:dyDescent="0.2">
      <c r="L6007" s="99">
        <f t="shared" si="477"/>
        <v>47796</v>
      </c>
      <c r="M6007" s="3">
        <f t="shared" si="475"/>
        <v>11</v>
      </c>
      <c r="N6007" s="3">
        <f t="shared" si="473"/>
        <v>2030</v>
      </c>
      <c r="O6007" s="3">
        <f t="shared" si="474"/>
        <v>7</v>
      </c>
      <c r="P6007" s="2" t="str">
        <f t="shared" si="476"/>
        <v>WE</v>
      </c>
    </row>
    <row r="6008" spans="12:16" x14ac:dyDescent="0.2">
      <c r="L6008" s="99">
        <f t="shared" si="477"/>
        <v>47797</v>
      </c>
      <c r="M6008" s="3">
        <f t="shared" si="475"/>
        <v>11</v>
      </c>
      <c r="N6008" s="3">
        <f t="shared" si="473"/>
        <v>2030</v>
      </c>
      <c r="O6008" s="3">
        <f t="shared" si="474"/>
        <v>1</v>
      </c>
      <c r="P6008" s="2" t="str">
        <f t="shared" si="476"/>
        <v>WE</v>
      </c>
    </row>
    <row r="6009" spans="12:16" x14ac:dyDescent="0.2">
      <c r="L6009" s="99">
        <f t="shared" si="477"/>
        <v>47798</v>
      </c>
      <c r="M6009" s="3">
        <f t="shared" si="475"/>
        <v>11</v>
      </c>
      <c r="N6009" s="3">
        <f t="shared" si="473"/>
        <v>2030</v>
      </c>
      <c r="O6009" s="3">
        <f t="shared" si="474"/>
        <v>2</v>
      </c>
      <c r="P6009" s="2" t="str">
        <f t="shared" si="476"/>
        <v>WD</v>
      </c>
    </row>
    <row r="6010" spans="12:16" x14ac:dyDescent="0.2">
      <c r="L6010" s="99">
        <f t="shared" si="477"/>
        <v>47799</v>
      </c>
      <c r="M6010" s="3">
        <f t="shared" si="475"/>
        <v>11</v>
      </c>
      <c r="N6010" s="3">
        <f t="shared" si="473"/>
        <v>2030</v>
      </c>
      <c r="O6010" s="3">
        <f t="shared" si="474"/>
        <v>3</v>
      </c>
      <c r="P6010" s="2" t="str">
        <f t="shared" si="476"/>
        <v>WD</v>
      </c>
    </row>
    <row r="6011" spans="12:16" x14ac:dyDescent="0.2">
      <c r="L6011" s="99">
        <f t="shared" si="477"/>
        <v>47800</v>
      </c>
      <c r="M6011" s="3">
        <f t="shared" si="475"/>
        <v>11</v>
      </c>
      <c r="N6011" s="3">
        <f t="shared" si="473"/>
        <v>2030</v>
      </c>
      <c r="O6011" s="3">
        <f t="shared" si="474"/>
        <v>4</v>
      </c>
      <c r="P6011" s="2" t="str">
        <f t="shared" si="476"/>
        <v>WD</v>
      </c>
    </row>
    <row r="6012" spans="12:16" x14ac:dyDescent="0.2">
      <c r="L6012" s="99">
        <f t="shared" si="477"/>
        <v>47801</v>
      </c>
      <c r="M6012" s="3">
        <f t="shared" si="475"/>
        <v>11</v>
      </c>
      <c r="N6012" s="3">
        <f t="shared" si="473"/>
        <v>2030</v>
      </c>
      <c r="O6012" s="3">
        <f t="shared" si="474"/>
        <v>5</v>
      </c>
      <c r="P6012" s="2" t="str">
        <f t="shared" si="476"/>
        <v>WD</v>
      </c>
    </row>
    <row r="6013" spans="12:16" x14ac:dyDescent="0.2">
      <c r="L6013" s="99">
        <f t="shared" si="477"/>
        <v>47802</v>
      </c>
      <c r="M6013" s="3">
        <f t="shared" si="475"/>
        <v>11</v>
      </c>
      <c r="N6013" s="3">
        <f t="shared" si="473"/>
        <v>2030</v>
      </c>
      <c r="O6013" s="3">
        <f t="shared" si="474"/>
        <v>6</v>
      </c>
      <c r="P6013" s="2" t="str">
        <f t="shared" si="476"/>
        <v>WD</v>
      </c>
    </row>
    <row r="6014" spans="12:16" x14ac:dyDescent="0.2">
      <c r="L6014" s="99">
        <f t="shared" si="477"/>
        <v>47803</v>
      </c>
      <c r="M6014" s="3">
        <f t="shared" si="475"/>
        <v>11</v>
      </c>
      <c r="N6014" s="3">
        <f t="shared" si="473"/>
        <v>2030</v>
      </c>
      <c r="O6014" s="3">
        <f t="shared" si="474"/>
        <v>7</v>
      </c>
      <c r="P6014" s="2" t="str">
        <f t="shared" si="476"/>
        <v>WE</v>
      </c>
    </row>
    <row r="6015" spans="12:16" x14ac:dyDescent="0.2">
      <c r="L6015" s="99">
        <f t="shared" si="477"/>
        <v>47804</v>
      </c>
      <c r="M6015" s="3">
        <f t="shared" si="475"/>
        <v>11</v>
      </c>
      <c r="N6015" s="3">
        <f t="shared" ref="N6015:N6078" si="478">YEAR(L6015)</f>
        <v>2030</v>
      </c>
      <c r="O6015" s="3">
        <f t="shared" ref="O6015:O6078" si="479">WEEKDAY(L6015)</f>
        <v>1</v>
      </c>
      <c r="P6015" s="2" t="str">
        <f t="shared" si="476"/>
        <v>WE</v>
      </c>
    </row>
    <row r="6016" spans="12:16" x14ac:dyDescent="0.2">
      <c r="L6016" s="99">
        <f t="shared" si="477"/>
        <v>47805</v>
      </c>
      <c r="M6016" s="3">
        <f t="shared" si="475"/>
        <v>11</v>
      </c>
      <c r="N6016" s="3">
        <f t="shared" si="478"/>
        <v>2030</v>
      </c>
      <c r="O6016" s="3">
        <f t="shared" si="479"/>
        <v>2</v>
      </c>
      <c r="P6016" s="2" t="str">
        <f t="shared" si="476"/>
        <v>WD</v>
      </c>
    </row>
    <row r="6017" spans="12:16" x14ac:dyDescent="0.2">
      <c r="L6017" s="99">
        <f t="shared" si="477"/>
        <v>47806</v>
      </c>
      <c r="M6017" s="3">
        <f t="shared" si="475"/>
        <v>11</v>
      </c>
      <c r="N6017" s="3">
        <f t="shared" si="478"/>
        <v>2030</v>
      </c>
      <c r="O6017" s="3">
        <f t="shared" si="479"/>
        <v>3</v>
      </c>
      <c r="P6017" s="2" t="str">
        <f t="shared" si="476"/>
        <v>WD</v>
      </c>
    </row>
    <row r="6018" spans="12:16" x14ac:dyDescent="0.2">
      <c r="L6018" s="99">
        <f t="shared" si="477"/>
        <v>47807</v>
      </c>
      <c r="M6018" s="3">
        <f t="shared" si="475"/>
        <v>11</v>
      </c>
      <c r="N6018" s="3">
        <f t="shared" si="478"/>
        <v>2030</v>
      </c>
      <c r="O6018" s="3">
        <f t="shared" si="479"/>
        <v>4</v>
      </c>
      <c r="P6018" s="2" t="str">
        <f t="shared" si="476"/>
        <v>WD</v>
      </c>
    </row>
    <row r="6019" spans="12:16" x14ac:dyDescent="0.2">
      <c r="L6019" s="99">
        <f t="shared" si="477"/>
        <v>47808</v>
      </c>
      <c r="M6019" s="3">
        <f t="shared" ref="M6019:M6082" si="480">MONTH(L6019)</f>
        <v>11</v>
      </c>
      <c r="N6019" s="3">
        <f t="shared" si="478"/>
        <v>2030</v>
      </c>
      <c r="O6019" s="3">
        <f t="shared" si="479"/>
        <v>5</v>
      </c>
      <c r="P6019" s="2" t="str">
        <f t="shared" ref="P6019:P6082" si="481">IF(O6019=1,"WE",IF(O6019=7,"WE","WD"))</f>
        <v>WD</v>
      </c>
    </row>
    <row r="6020" spans="12:16" x14ac:dyDescent="0.2">
      <c r="L6020" s="99">
        <f t="shared" si="477"/>
        <v>47809</v>
      </c>
      <c r="M6020" s="3">
        <f t="shared" si="480"/>
        <v>11</v>
      </c>
      <c r="N6020" s="3">
        <f t="shared" si="478"/>
        <v>2030</v>
      </c>
      <c r="O6020" s="3">
        <f t="shared" si="479"/>
        <v>6</v>
      </c>
      <c r="P6020" s="2" t="str">
        <f t="shared" si="481"/>
        <v>WD</v>
      </c>
    </row>
    <row r="6021" spans="12:16" x14ac:dyDescent="0.2">
      <c r="L6021" s="99">
        <f t="shared" si="477"/>
        <v>47810</v>
      </c>
      <c r="M6021" s="3">
        <f t="shared" si="480"/>
        <v>11</v>
      </c>
      <c r="N6021" s="3">
        <f t="shared" si="478"/>
        <v>2030</v>
      </c>
      <c r="O6021" s="3">
        <f t="shared" si="479"/>
        <v>7</v>
      </c>
      <c r="P6021" s="2" t="str">
        <f t="shared" si="481"/>
        <v>WE</v>
      </c>
    </row>
    <row r="6022" spans="12:16" x14ac:dyDescent="0.2">
      <c r="L6022" s="99">
        <f t="shared" si="477"/>
        <v>47811</v>
      </c>
      <c r="M6022" s="3">
        <f t="shared" si="480"/>
        <v>11</v>
      </c>
      <c r="N6022" s="3">
        <f t="shared" si="478"/>
        <v>2030</v>
      </c>
      <c r="O6022" s="3">
        <f t="shared" si="479"/>
        <v>1</v>
      </c>
      <c r="P6022" s="2" t="str">
        <f t="shared" si="481"/>
        <v>WE</v>
      </c>
    </row>
    <row r="6023" spans="12:16" x14ac:dyDescent="0.2">
      <c r="L6023" s="99">
        <f t="shared" si="477"/>
        <v>47812</v>
      </c>
      <c r="M6023" s="3">
        <f t="shared" si="480"/>
        <v>11</v>
      </c>
      <c r="N6023" s="3">
        <f t="shared" si="478"/>
        <v>2030</v>
      </c>
      <c r="O6023" s="3">
        <f t="shared" si="479"/>
        <v>2</v>
      </c>
      <c r="P6023" s="2" t="str">
        <f t="shared" si="481"/>
        <v>WD</v>
      </c>
    </row>
    <row r="6024" spans="12:16" x14ac:dyDescent="0.2">
      <c r="L6024" s="99">
        <f t="shared" si="477"/>
        <v>47813</v>
      </c>
      <c r="M6024" s="3">
        <f t="shared" si="480"/>
        <v>11</v>
      </c>
      <c r="N6024" s="3">
        <f t="shared" si="478"/>
        <v>2030</v>
      </c>
      <c r="O6024" s="3">
        <f t="shared" si="479"/>
        <v>3</v>
      </c>
      <c r="P6024" s="2" t="str">
        <f t="shared" si="481"/>
        <v>WD</v>
      </c>
    </row>
    <row r="6025" spans="12:16" x14ac:dyDescent="0.2">
      <c r="L6025" s="99">
        <f t="shared" si="477"/>
        <v>47814</v>
      </c>
      <c r="M6025" s="3">
        <f t="shared" si="480"/>
        <v>11</v>
      </c>
      <c r="N6025" s="3">
        <f t="shared" si="478"/>
        <v>2030</v>
      </c>
      <c r="O6025" s="3">
        <f t="shared" si="479"/>
        <v>4</v>
      </c>
      <c r="P6025" s="2" t="str">
        <f t="shared" si="481"/>
        <v>WD</v>
      </c>
    </row>
    <row r="6026" spans="12:16" x14ac:dyDescent="0.2">
      <c r="L6026" s="99">
        <f t="shared" si="477"/>
        <v>47815</v>
      </c>
      <c r="M6026" s="3">
        <f t="shared" si="480"/>
        <v>11</v>
      </c>
      <c r="N6026" s="3">
        <f t="shared" si="478"/>
        <v>2030</v>
      </c>
      <c r="O6026" s="3">
        <f t="shared" si="479"/>
        <v>5</v>
      </c>
      <c r="P6026" s="2" t="str">
        <f t="shared" si="481"/>
        <v>WD</v>
      </c>
    </row>
    <row r="6027" spans="12:16" x14ac:dyDescent="0.2">
      <c r="L6027" s="99">
        <f t="shared" si="477"/>
        <v>47816</v>
      </c>
      <c r="M6027" s="3">
        <f t="shared" si="480"/>
        <v>11</v>
      </c>
      <c r="N6027" s="3">
        <f t="shared" si="478"/>
        <v>2030</v>
      </c>
      <c r="O6027" s="3">
        <f t="shared" si="479"/>
        <v>6</v>
      </c>
      <c r="P6027" s="2" t="str">
        <f t="shared" si="481"/>
        <v>WD</v>
      </c>
    </row>
    <row r="6028" spans="12:16" x14ac:dyDescent="0.2">
      <c r="L6028" s="99">
        <f t="shared" si="477"/>
        <v>47817</v>
      </c>
      <c r="M6028" s="3">
        <f t="shared" si="480"/>
        <v>11</v>
      </c>
      <c r="N6028" s="3">
        <f t="shared" si="478"/>
        <v>2030</v>
      </c>
      <c r="O6028" s="3">
        <f t="shared" si="479"/>
        <v>7</v>
      </c>
      <c r="P6028" s="2" t="str">
        <f t="shared" si="481"/>
        <v>WE</v>
      </c>
    </row>
    <row r="6029" spans="12:16" x14ac:dyDescent="0.2">
      <c r="L6029" s="99">
        <f t="shared" si="477"/>
        <v>47818</v>
      </c>
      <c r="M6029" s="3">
        <f t="shared" si="480"/>
        <v>12</v>
      </c>
      <c r="N6029" s="3">
        <f t="shared" si="478"/>
        <v>2030</v>
      </c>
      <c r="O6029" s="3">
        <f t="shared" si="479"/>
        <v>1</v>
      </c>
      <c r="P6029" s="2" t="str">
        <f t="shared" si="481"/>
        <v>WE</v>
      </c>
    </row>
    <row r="6030" spans="12:16" x14ac:dyDescent="0.2">
      <c r="L6030" s="99">
        <f t="shared" si="477"/>
        <v>47819</v>
      </c>
      <c r="M6030" s="3">
        <f t="shared" si="480"/>
        <v>12</v>
      </c>
      <c r="N6030" s="3">
        <f t="shared" si="478"/>
        <v>2030</v>
      </c>
      <c r="O6030" s="3">
        <f t="shared" si="479"/>
        <v>2</v>
      </c>
      <c r="P6030" s="2" t="str">
        <f t="shared" si="481"/>
        <v>WD</v>
      </c>
    </row>
    <row r="6031" spans="12:16" x14ac:dyDescent="0.2">
      <c r="L6031" s="99">
        <f t="shared" si="477"/>
        <v>47820</v>
      </c>
      <c r="M6031" s="3">
        <f t="shared" si="480"/>
        <v>12</v>
      </c>
      <c r="N6031" s="3">
        <f t="shared" si="478"/>
        <v>2030</v>
      </c>
      <c r="O6031" s="3">
        <f t="shared" si="479"/>
        <v>3</v>
      </c>
      <c r="P6031" s="2" t="str">
        <f t="shared" si="481"/>
        <v>WD</v>
      </c>
    </row>
    <row r="6032" spans="12:16" x14ac:dyDescent="0.2">
      <c r="L6032" s="99">
        <f t="shared" si="477"/>
        <v>47821</v>
      </c>
      <c r="M6032" s="3">
        <f t="shared" si="480"/>
        <v>12</v>
      </c>
      <c r="N6032" s="3">
        <f t="shared" si="478"/>
        <v>2030</v>
      </c>
      <c r="O6032" s="3">
        <f t="shared" si="479"/>
        <v>4</v>
      </c>
      <c r="P6032" s="2" t="str">
        <f t="shared" si="481"/>
        <v>WD</v>
      </c>
    </row>
    <row r="6033" spans="12:16" x14ac:dyDescent="0.2">
      <c r="L6033" s="99">
        <f t="shared" si="477"/>
        <v>47822</v>
      </c>
      <c r="M6033" s="3">
        <f t="shared" si="480"/>
        <v>12</v>
      </c>
      <c r="N6033" s="3">
        <f t="shared" si="478"/>
        <v>2030</v>
      </c>
      <c r="O6033" s="3">
        <f t="shared" si="479"/>
        <v>5</v>
      </c>
      <c r="P6033" s="2" t="str">
        <f t="shared" si="481"/>
        <v>WD</v>
      </c>
    </row>
    <row r="6034" spans="12:16" x14ac:dyDescent="0.2">
      <c r="L6034" s="99">
        <f t="shared" si="477"/>
        <v>47823</v>
      </c>
      <c r="M6034" s="3">
        <f t="shared" si="480"/>
        <v>12</v>
      </c>
      <c r="N6034" s="3">
        <f t="shared" si="478"/>
        <v>2030</v>
      </c>
      <c r="O6034" s="3">
        <f t="shared" si="479"/>
        <v>6</v>
      </c>
      <c r="P6034" s="2" t="str">
        <f t="shared" si="481"/>
        <v>WD</v>
      </c>
    </row>
    <row r="6035" spans="12:16" x14ac:dyDescent="0.2">
      <c r="L6035" s="99">
        <f t="shared" si="477"/>
        <v>47824</v>
      </c>
      <c r="M6035" s="3">
        <f t="shared" si="480"/>
        <v>12</v>
      </c>
      <c r="N6035" s="3">
        <f t="shared" si="478"/>
        <v>2030</v>
      </c>
      <c r="O6035" s="3">
        <f t="shared" si="479"/>
        <v>7</v>
      </c>
      <c r="P6035" s="2" t="str">
        <f t="shared" si="481"/>
        <v>WE</v>
      </c>
    </row>
    <row r="6036" spans="12:16" x14ac:dyDescent="0.2">
      <c r="L6036" s="99">
        <f t="shared" si="477"/>
        <v>47825</v>
      </c>
      <c r="M6036" s="3">
        <f t="shared" si="480"/>
        <v>12</v>
      </c>
      <c r="N6036" s="3">
        <f t="shared" si="478"/>
        <v>2030</v>
      </c>
      <c r="O6036" s="3">
        <f t="shared" si="479"/>
        <v>1</v>
      </c>
      <c r="P6036" s="2" t="str">
        <f t="shared" si="481"/>
        <v>WE</v>
      </c>
    </row>
    <row r="6037" spans="12:16" x14ac:dyDescent="0.2">
      <c r="L6037" s="99">
        <f t="shared" si="477"/>
        <v>47826</v>
      </c>
      <c r="M6037" s="3">
        <f t="shared" si="480"/>
        <v>12</v>
      </c>
      <c r="N6037" s="3">
        <f t="shared" si="478"/>
        <v>2030</v>
      </c>
      <c r="O6037" s="3">
        <f t="shared" si="479"/>
        <v>2</v>
      </c>
      <c r="P6037" s="2" t="str">
        <f t="shared" si="481"/>
        <v>WD</v>
      </c>
    </row>
    <row r="6038" spans="12:16" x14ac:dyDescent="0.2">
      <c r="L6038" s="99">
        <f t="shared" si="477"/>
        <v>47827</v>
      </c>
      <c r="M6038" s="3">
        <f t="shared" si="480"/>
        <v>12</v>
      </c>
      <c r="N6038" s="3">
        <f t="shared" si="478"/>
        <v>2030</v>
      </c>
      <c r="O6038" s="3">
        <f t="shared" si="479"/>
        <v>3</v>
      </c>
      <c r="P6038" s="2" t="str">
        <f t="shared" si="481"/>
        <v>WD</v>
      </c>
    </row>
    <row r="6039" spans="12:16" x14ac:dyDescent="0.2">
      <c r="L6039" s="99">
        <f t="shared" si="477"/>
        <v>47828</v>
      </c>
      <c r="M6039" s="3">
        <f t="shared" si="480"/>
        <v>12</v>
      </c>
      <c r="N6039" s="3">
        <f t="shared" si="478"/>
        <v>2030</v>
      </c>
      <c r="O6039" s="3">
        <f t="shared" si="479"/>
        <v>4</v>
      </c>
      <c r="P6039" s="2" t="str">
        <f t="shared" si="481"/>
        <v>WD</v>
      </c>
    </row>
    <row r="6040" spans="12:16" x14ac:dyDescent="0.2">
      <c r="L6040" s="99">
        <f t="shared" si="477"/>
        <v>47829</v>
      </c>
      <c r="M6040" s="3">
        <f t="shared" si="480"/>
        <v>12</v>
      </c>
      <c r="N6040" s="3">
        <f t="shared" si="478"/>
        <v>2030</v>
      </c>
      <c r="O6040" s="3">
        <f t="shared" si="479"/>
        <v>5</v>
      </c>
      <c r="P6040" s="2" t="str">
        <f t="shared" si="481"/>
        <v>WD</v>
      </c>
    </row>
    <row r="6041" spans="12:16" x14ac:dyDescent="0.2">
      <c r="L6041" s="99">
        <f t="shared" si="477"/>
        <v>47830</v>
      </c>
      <c r="M6041" s="3">
        <f t="shared" si="480"/>
        <v>12</v>
      </c>
      <c r="N6041" s="3">
        <f t="shared" si="478"/>
        <v>2030</v>
      </c>
      <c r="O6041" s="3">
        <f t="shared" si="479"/>
        <v>6</v>
      </c>
      <c r="P6041" s="2" t="str">
        <f t="shared" si="481"/>
        <v>WD</v>
      </c>
    </row>
    <row r="6042" spans="12:16" x14ac:dyDescent="0.2">
      <c r="L6042" s="99">
        <f t="shared" si="477"/>
        <v>47831</v>
      </c>
      <c r="M6042" s="3">
        <f t="shared" si="480"/>
        <v>12</v>
      </c>
      <c r="N6042" s="3">
        <f t="shared" si="478"/>
        <v>2030</v>
      </c>
      <c r="O6042" s="3">
        <f t="shared" si="479"/>
        <v>7</v>
      </c>
      <c r="P6042" s="2" t="str">
        <f t="shared" si="481"/>
        <v>WE</v>
      </c>
    </row>
    <row r="6043" spans="12:16" x14ac:dyDescent="0.2">
      <c r="L6043" s="99">
        <f t="shared" si="477"/>
        <v>47832</v>
      </c>
      <c r="M6043" s="3">
        <f t="shared" si="480"/>
        <v>12</v>
      </c>
      <c r="N6043" s="3">
        <f t="shared" si="478"/>
        <v>2030</v>
      </c>
      <c r="O6043" s="3">
        <f t="shared" si="479"/>
        <v>1</v>
      </c>
      <c r="P6043" s="2" t="str">
        <f t="shared" si="481"/>
        <v>WE</v>
      </c>
    </row>
    <row r="6044" spans="12:16" x14ac:dyDescent="0.2">
      <c r="L6044" s="99">
        <f t="shared" si="477"/>
        <v>47833</v>
      </c>
      <c r="M6044" s="3">
        <f t="shared" si="480"/>
        <v>12</v>
      </c>
      <c r="N6044" s="3">
        <f t="shared" si="478"/>
        <v>2030</v>
      </c>
      <c r="O6044" s="3">
        <f t="shared" si="479"/>
        <v>2</v>
      </c>
      <c r="P6044" s="2" t="str">
        <f t="shared" si="481"/>
        <v>WD</v>
      </c>
    </row>
    <row r="6045" spans="12:16" x14ac:dyDescent="0.2">
      <c r="L6045" s="99">
        <f t="shared" si="477"/>
        <v>47834</v>
      </c>
      <c r="M6045" s="3">
        <f t="shared" si="480"/>
        <v>12</v>
      </c>
      <c r="N6045" s="3">
        <f t="shared" si="478"/>
        <v>2030</v>
      </c>
      <c r="O6045" s="3">
        <f t="shared" si="479"/>
        <v>3</v>
      </c>
      <c r="P6045" s="2" t="str">
        <f t="shared" si="481"/>
        <v>WD</v>
      </c>
    </row>
    <row r="6046" spans="12:16" x14ac:dyDescent="0.2">
      <c r="L6046" s="99">
        <f t="shared" si="477"/>
        <v>47835</v>
      </c>
      <c r="M6046" s="3">
        <f t="shared" si="480"/>
        <v>12</v>
      </c>
      <c r="N6046" s="3">
        <f t="shared" si="478"/>
        <v>2030</v>
      </c>
      <c r="O6046" s="3">
        <f t="shared" si="479"/>
        <v>4</v>
      </c>
      <c r="P6046" s="2" t="str">
        <f t="shared" si="481"/>
        <v>WD</v>
      </c>
    </row>
    <row r="6047" spans="12:16" x14ac:dyDescent="0.2">
      <c r="L6047" s="99">
        <f t="shared" si="477"/>
        <v>47836</v>
      </c>
      <c r="M6047" s="3">
        <f t="shared" si="480"/>
        <v>12</v>
      </c>
      <c r="N6047" s="3">
        <f t="shared" si="478"/>
        <v>2030</v>
      </c>
      <c r="O6047" s="3">
        <f t="shared" si="479"/>
        <v>5</v>
      </c>
      <c r="P6047" s="2" t="str">
        <f t="shared" si="481"/>
        <v>WD</v>
      </c>
    </row>
    <row r="6048" spans="12:16" x14ac:dyDescent="0.2">
      <c r="L6048" s="99">
        <f t="shared" si="477"/>
        <v>47837</v>
      </c>
      <c r="M6048" s="3">
        <f t="shared" si="480"/>
        <v>12</v>
      </c>
      <c r="N6048" s="3">
        <f t="shared" si="478"/>
        <v>2030</v>
      </c>
      <c r="O6048" s="3">
        <f t="shared" si="479"/>
        <v>6</v>
      </c>
      <c r="P6048" s="2" t="str">
        <f t="shared" si="481"/>
        <v>WD</v>
      </c>
    </row>
    <row r="6049" spans="12:16" x14ac:dyDescent="0.2">
      <c r="L6049" s="99">
        <f t="shared" si="477"/>
        <v>47838</v>
      </c>
      <c r="M6049" s="3">
        <f t="shared" si="480"/>
        <v>12</v>
      </c>
      <c r="N6049" s="3">
        <f t="shared" si="478"/>
        <v>2030</v>
      </c>
      <c r="O6049" s="3">
        <f t="shared" si="479"/>
        <v>7</v>
      </c>
      <c r="P6049" s="2" t="str">
        <f t="shared" si="481"/>
        <v>WE</v>
      </c>
    </row>
    <row r="6050" spans="12:16" x14ac:dyDescent="0.2">
      <c r="L6050" s="99">
        <f t="shared" si="477"/>
        <v>47839</v>
      </c>
      <c r="M6050" s="3">
        <f t="shared" si="480"/>
        <v>12</v>
      </c>
      <c r="N6050" s="3">
        <f t="shared" si="478"/>
        <v>2030</v>
      </c>
      <c r="O6050" s="3">
        <f t="shared" si="479"/>
        <v>1</v>
      </c>
      <c r="P6050" s="2" t="str">
        <f t="shared" si="481"/>
        <v>WE</v>
      </c>
    </row>
    <row r="6051" spans="12:16" x14ac:dyDescent="0.2">
      <c r="L6051" s="99">
        <f t="shared" si="477"/>
        <v>47840</v>
      </c>
      <c r="M6051" s="3">
        <f t="shared" si="480"/>
        <v>12</v>
      </c>
      <c r="N6051" s="3">
        <f t="shared" si="478"/>
        <v>2030</v>
      </c>
      <c r="O6051" s="3">
        <f t="shared" si="479"/>
        <v>2</v>
      </c>
      <c r="P6051" s="2" t="str">
        <f t="shared" si="481"/>
        <v>WD</v>
      </c>
    </row>
    <row r="6052" spans="12:16" x14ac:dyDescent="0.2">
      <c r="L6052" s="99">
        <f t="shared" si="477"/>
        <v>47841</v>
      </c>
      <c r="M6052" s="3">
        <f t="shared" si="480"/>
        <v>12</v>
      </c>
      <c r="N6052" s="3">
        <f t="shared" si="478"/>
        <v>2030</v>
      </c>
      <c r="O6052" s="3">
        <f t="shared" si="479"/>
        <v>3</v>
      </c>
      <c r="P6052" s="2" t="str">
        <f t="shared" si="481"/>
        <v>WD</v>
      </c>
    </row>
    <row r="6053" spans="12:16" x14ac:dyDescent="0.2">
      <c r="L6053" s="99">
        <f t="shared" si="477"/>
        <v>47842</v>
      </c>
      <c r="M6053" s="3">
        <f t="shared" si="480"/>
        <v>12</v>
      </c>
      <c r="N6053" s="3">
        <f t="shared" si="478"/>
        <v>2030</v>
      </c>
      <c r="O6053" s="3">
        <f t="shared" si="479"/>
        <v>4</v>
      </c>
      <c r="P6053" s="2" t="str">
        <f t="shared" si="481"/>
        <v>WD</v>
      </c>
    </row>
    <row r="6054" spans="12:16" x14ac:dyDescent="0.2">
      <c r="L6054" s="99">
        <f t="shared" si="477"/>
        <v>47843</v>
      </c>
      <c r="M6054" s="3">
        <f t="shared" si="480"/>
        <v>12</v>
      </c>
      <c r="N6054" s="3">
        <f t="shared" si="478"/>
        <v>2030</v>
      </c>
      <c r="O6054" s="3">
        <f t="shared" si="479"/>
        <v>5</v>
      </c>
      <c r="P6054" s="2" t="str">
        <f t="shared" si="481"/>
        <v>WD</v>
      </c>
    </row>
    <row r="6055" spans="12:16" x14ac:dyDescent="0.2">
      <c r="L6055" s="99">
        <f t="shared" si="477"/>
        <v>47844</v>
      </c>
      <c r="M6055" s="3">
        <f t="shared" si="480"/>
        <v>12</v>
      </c>
      <c r="N6055" s="3">
        <f t="shared" si="478"/>
        <v>2030</v>
      </c>
      <c r="O6055" s="3">
        <f t="shared" si="479"/>
        <v>6</v>
      </c>
      <c r="P6055" s="2" t="str">
        <f t="shared" si="481"/>
        <v>WD</v>
      </c>
    </row>
    <row r="6056" spans="12:16" x14ac:dyDescent="0.2">
      <c r="L6056" s="99">
        <f t="shared" si="477"/>
        <v>47845</v>
      </c>
      <c r="M6056" s="3">
        <f t="shared" si="480"/>
        <v>12</v>
      </c>
      <c r="N6056" s="3">
        <f t="shared" si="478"/>
        <v>2030</v>
      </c>
      <c r="O6056" s="3">
        <f t="shared" si="479"/>
        <v>7</v>
      </c>
      <c r="P6056" s="2" t="str">
        <f t="shared" si="481"/>
        <v>WE</v>
      </c>
    </row>
    <row r="6057" spans="12:16" x14ac:dyDescent="0.2">
      <c r="L6057" s="99">
        <f t="shared" si="477"/>
        <v>47846</v>
      </c>
      <c r="M6057" s="3">
        <f t="shared" si="480"/>
        <v>12</v>
      </c>
      <c r="N6057" s="3">
        <f t="shared" si="478"/>
        <v>2030</v>
      </c>
      <c r="O6057" s="3">
        <f t="shared" si="479"/>
        <v>1</v>
      </c>
      <c r="P6057" s="2" t="str">
        <f t="shared" si="481"/>
        <v>WE</v>
      </c>
    </row>
    <row r="6058" spans="12:16" x14ac:dyDescent="0.2">
      <c r="L6058" s="99">
        <f t="shared" si="477"/>
        <v>47847</v>
      </c>
      <c r="M6058" s="3">
        <f t="shared" si="480"/>
        <v>12</v>
      </c>
      <c r="N6058" s="3">
        <f t="shared" si="478"/>
        <v>2030</v>
      </c>
      <c r="O6058" s="3">
        <f t="shared" si="479"/>
        <v>2</v>
      </c>
      <c r="P6058" s="2" t="str">
        <f t="shared" si="481"/>
        <v>WD</v>
      </c>
    </row>
    <row r="6059" spans="12:16" x14ac:dyDescent="0.2">
      <c r="L6059" s="99">
        <f t="shared" si="477"/>
        <v>47848</v>
      </c>
      <c r="M6059" s="3">
        <f t="shared" si="480"/>
        <v>12</v>
      </c>
      <c r="N6059" s="3">
        <f t="shared" si="478"/>
        <v>2030</v>
      </c>
      <c r="O6059" s="3">
        <f t="shared" si="479"/>
        <v>3</v>
      </c>
      <c r="P6059" s="2" t="str">
        <f t="shared" si="481"/>
        <v>WD</v>
      </c>
    </row>
    <row r="6060" spans="12:16" x14ac:dyDescent="0.2">
      <c r="L6060" s="99">
        <f t="shared" si="477"/>
        <v>47849</v>
      </c>
      <c r="M6060" s="3">
        <f t="shared" si="480"/>
        <v>1</v>
      </c>
      <c r="N6060" s="3">
        <f t="shared" si="478"/>
        <v>2031</v>
      </c>
      <c r="O6060" s="3">
        <f t="shared" si="479"/>
        <v>4</v>
      </c>
      <c r="P6060" s="2" t="str">
        <f t="shared" si="481"/>
        <v>WD</v>
      </c>
    </row>
    <row r="6061" spans="12:16" x14ac:dyDescent="0.2">
      <c r="L6061" s="99">
        <f t="shared" si="477"/>
        <v>47850</v>
      </c>
      <c r="M6061" s="3">
        <f t="shared" si="480"/>
        <v>1</v>
      </c>
      <c r="N6061" s="3">
        <f t="shared" si="478"/>
        <v>2031</v>
      </c>
      <c r="O6061" s="3">
        <f t="shared" si="479"/>
        <v>5</v>
      </c>
      <c r="P6061" s="2" t="str">
        <f t="shared" si="481"/>
        <v>WD</v>
      </c>
    </row>
    <row r="6062" spans="12:16" x14ac:dyDescent="0.2">
      <c r="L6062" s="99">
        <f t="shared" si="477"/>
        <v>47851</v>
      </c>
      <c r="M6062" s="3">
        <f t="shared" si="480"/>
        <v>1</v>
      </c>
      <c r="N6062" s="3">
        <f t="shared" si="478"/>
        <v>2031</v>
      </c>
      <c r="O6062" s="3">
        <f t="shared" si="479"/>
        <v>6</v>
      </c>
      <c r="P6062" s="2" t="str">
        <f t="shared" si="481"/>
        <v>WD</v>
      </c>
    </row>
    <row r="6063" spans="12:16" x14ac:dyDescent="0.2">
      <c r="L6063" s="99">
        <f t="shared" si="477"/>
        <v>47852</v>
      </c>
      <c r="M6063" s="3">
        <f t="shared" si="480"/>
        <v>1</v>
      </c>
      <c r="N6063" s="3">
        <f t="shared" si="478"/>
        <v>2031</v>
      </c>
      <c r="O6063" s="3">
        <f t="shared" si="479"/>
        <v>7</v>
      </c>
      <c r="P6063" s="2" t="str">
        <f t="shared" si="481"/>
        <v>WE</v>
      </c>
    </row>
    <row r="6064" spans="12:16" x14ac:dyDescent="0.2">
      <c r="L6064" s="99">
        <f t="shared" si="477"/>
        <v>47853</v>
      </c>
      <c r="M6064" s="3">
        <f t="shared" si="480"/>
        <v>1</v>
      </c>
      <c r="N6064" s="3">
        <f t="shared" si="478"/>
        <v>2031</v>
      </c>
      <c r="O6064" s="3">
        <f t="shared" si="479"/>
        <v>1</v>
      </c>
      <c r="P6064" s="2" t="str">
        <f t="shared" si="481"/>
        <v>WE</v>
      </c>
    </row>
    <row r="6065" spans="12:16" x14ac:dyDescent="0.2">
      <c r="L6065" s="99">
        <f t="shared" si="477"/>
        <v>47854</v>
      </c>
      <c r="M6065" s="3">
        <f t="shared" si="480"/>
        <v>1</v>
      </c>
      <c r="N6065" s="3">
        <f t="shared" si="478"/>
        <v>2031</v>
      </c>
      <c r="O6065" s="3">
        <f t="shared" si="479"/>
        <v>2</v>
      </c>
      <c r="P6065" s="2" t="str">
        <f t="shared" si="481"/>
        <v>WD</v>
      </c>
    </row>
    <row r="6066" spans="12:16" x14ac:dyDescent="0.2">
      <c r="L6066" s="99">
        <f t="shared" si="477"/>
        <v>47855</v>
      </c>
      <c r="M6066" s="3">
        <f t="shared" si="480"/>
        <v>1</v>
      </c>
      <c r="N6066" s="3">
        <f t="shared" si="478"/>
        <v>2031</v>
      </c>
      <c r="O6066" s="3">
        <f t="shared" si="479"/>
        <v>3</v>
      </c>
      <c r="P6066" s="2" t="str">
        <f t="shared" si="481"/>
        <v>WD</v>
      </c>
    </row>
    <row r="6067" spans="12:16" x14ac:dyDescent="0.2">
      <c r="L6067" s="99">
        <f t="shared" si="477"/>
        <v>47856</v>
      </c>
      <c r="M6067" s="3">
        <f t="shared" si="480"/>
        <v>1</v>
      </c>
      <c r="N6067" s="3">
        <f t="shared" si="478"/>
        <v>2031</v>
      </c>
      <c r="O6067" s="3">
        <f t="shared" si="479"/>
        <v>4</v>
      </c>
      <c r="P6067" s="2" t="str">
        <f t="shared" si="481"/>
        <v>WD</v>
      </c>
    </row>
    <row r="6068" spans="12:16" x14ac:dyDescent="0.2">
      <c r="L6068" s="99">
        <f t="shared" ref="L6068:L6131" si="482">+L6067+1</f>
        <v>47857</v>
      </c>
      <c r="M6068" s="3">
        <f t="shared" si="480"/>
        <v>1</v>
      </c>
      <c r="N6068" s="3">
        <f t="shared" si="478"/>
        <v>2031</v>
      </c>
      <c r="O6068" s="3">
        <f t="shared" si="479"/>
        <v>5</v>
      </c>
      <c r="P6068" s="2" t="str">
        <f t="shared" si="481"/>
        <v>WD</v>
      </c>
    </row>
    <row r="6069" spans="12:16" x14ac:dyDescent="0.2">
      <c r="L6069" s="99">
        <f t="shared" si="482"/>
        <v>47858</v>
      </c>
      <c r="M6069" s="3">
        <f t="shared" si="480"/>
        <v>1</v>
      </c>
      <c r="N6069" s="3">
        <f t="shared" si="478"/>
        <v>2031</v>
      </c>
      <c r="O6069" s="3">
        <f t="shared" si="479"/>
        <v>6</v>
      </c>
      <c r="P6069" s="2" t="str">
        <f t="shared" si="481"/>
        <v>WD</v>
      </c>
    </row>
    <row r="6070" spans="12:16" x14ac:dyDescent="0.2">
      <c r="L6070" s="99">
        <f t="shared" si="482"/>
        <v>47859</v>
      </c>
      <c r="M6070" s="3">
        <f t="shared" si="480"/>
        <v>1</v>
      </c>
      <c r="N6070" s="3">
        <f t="shared" si="478"/>
        <v>2031</v>
      </c>
      <c r="O6070" s="3">
        <f t="shared" si="479"/>
        <v>7</v>
      </c>
      <c r="P6070" s="2" t="str">
        <f t="shared" si="481"/>
        <v>WE</v>
      </c>
    </row>
    <row r="6071" spans="12:16" x14ac:dyDescent="0.2">
      <c r="L6071" s="99">
        <f t="shared" si="482"/>
        <v>47860</v>
      </c>
      <c r="M6071" s="3">
        <f t="shared" si="480"/>
        <v>1</v>
      </c>
      <c r="N6071" s="3">
        <f t="shared" si="478"/>
        <v>2031</v>
      </c>
      <c r="O6071" s="3">
        <f t="shared" si="479"/>
        <v>1</v>
      </c>
      <c r="P6071" s="2" t="str">
        <f t="shared" si="481"/>
        <v>WE</v>
      </c>
    </row>
    <row r="6072" spans="12:16" x14ac:dyDescent="0.2">
      <c r="L6072" s="99">
        <f t="shared" si="482"/>
        <v>47861</v>
      </c>
      <c r="M6072" s="3">
        <f t="shared" si="480"/>
        <v>1</v>
      </c>
      <c r="N6072" s="3">
        <f t="shared" si="478"/>
        <v>2031</v>
      </c>
      <c r="O6072" s="3">
        <f t="shared" si="479"/>
        <v>2</v>
      </c>
      <c r="P6072" s="2" t="str">
        <f t="shared" si="481"/>
        <v>WD</v>
      </c>
    </row>
    <row r="6073" spans="12:16" x14ac:dyDescent="0.2">
      <c r="L6073" s="99">
        <f t="shared" si="482"/>
        <v>47862</v>
      </c>
      <c r="M6073" s="3">
        <f t="shared" si="480"/>
        <v>1</v>
      </c>
      <c r="N6073" s="3">
        <f t="shared" si="478"/>
        <v>2031</v>
      </c>
      <c r="O6073" s="3">
        <f t="shared" si="479"/>
        <v>3</v>
      </c>
      <c r="P6073" s="2" t="str">
        <f t="shared" si="481"/>
        <v>WD</v>
      </c>
    </row>
    <row r="6074" spans="12:16" x14ac:dyDescent="0.2">
      <c r="L6074" s="99">
        <f t="shared" si="482"/>
        <v>47863</v>
      </c>
      <c r="M6074" s="3">
        <f t="shared" si="480"/>
        <v>1</v>
      </c>
      <c r="N6074" s="3">
        <f t="shared" si="478"/>
        <v>2031</v>
      </c>
      <c r="O6074" s="3">
        <f t="shared" si="479"/>
        <v>4</v>
      </c>
      <c r="P6074" s="2" t="str">
        <f t="shared" si="481"/>
        <v>WD</v>
      </c>
    </row>
    <row r="6075" spans="12:16" x14ac:dyDescent="0.2">
      <c r="L6075" s="99">
        <f t="shared" si="482"/>
        <v>47864</v>
      </c>
      <c r="M6075" s="3">
        <f t="shared" si="480"/>
        <v>1</v>
      </c>
      <c r="N6075" s="3">
        <f t="shared" si="478"/>
        <v>2031</v>
      </c>
      <c r="O6075" s="3">
        <f t="shared" si="479"/>
        <v>5</v>
      </c>
      <c r="P6075" s="2" t="str">
        <f t="shared" si="481"/>
        <v>WD</v>
      </c>
    </row>
    <row r="6076" spans="12:16" x14ac:dyDescent="0.2">
      <c r="L6076" s="99">
        <f t="shared" si="482"/>
        <v>47865</v>
      </c>
      <c r="M6076" s="3">
        <f t="shared" si="480"/>
        <v>1</v>
      </c>
      <c r="N6076" s="3">
        <f t="shared" si="478"/>
        <v>2031</v>
      </c>
      <c r="O6076" s="3">
        <f t="shared" si="479"/>
        <v>6</v>
      </c>
      <c r="P6076" s="2" t="str">
        <f t="shared" si="481"/>
        <v>WD</v>
      </c>
    </row>
    <row r="6077" spans="12:16" x14ac:dyDescent="0.2">
      <c r="L6077" s="99">
        <f t="shared" si="482"/>
        <v>47866</v>
      </c>
      <c r="M6077" s="3">
        <f t="shared" si="480"/>
        <v>1</v>
      </c>
      <c r="N6077" s="3">
        <f t="shared" si="478"/>
        <v>2031</v>
      </c>
      <c r="O6077" s="3">
        <f t="shared" si="479"/>
        <v>7</v>
      </c>
      <c r="P6077" s="2" t="str">
        <f t="shared" si="481"/>
        <v>WE</v>
      </c>
    </row>
    <row r="6078" spans="12:16" x14ac:dyDescent="0.2">
      <c r="L6078" s="99">
        <f t="shared" si="482"/>
        <v>47867</v>
      </c>
      <c r="M6078" s="3">
        <f t="shared" si="480"/>
        <v>1</v>
      </c>
      <c r="N6078" s="3">
        <f t="shared" si="478"/>
        <v>2031</v>
      </c>
      <c r="O6078" s="3">
        <f t="shared" si="479"/>
        <v>1</v>
      </c>
      <c r="P6078" s="2" t="str">
        <f t="shared" si="481"/>
        <v>WE</v>
      </c>
    </row>
    <row r="6079" spans="12:16" x14ac:dyDescent="0.2">
      <c r="L6079" s="99">
        <f t="shared" si="482"/>
        <v>47868</v>
      </c>
      <c r="M6079" s="3">
        <f t="shared" si="480"/>
        <v>1</v>
      </c>
      <c r="N6079" s="3">
        <f t="shared" ref="N6079:N6142" si="483">YEAR(L6079)</f>
        <v>2031</v>
      </c>
      <c r="O6079" s="3">
        <f t="shared" ref="O6079:O6142" si="484">WEEKDAY(L6079)</f>
        <v>2</v>
      </c>
      <c r="P6079" s="2" t="str">
        <f t="shared" si="481"/>
        <v>WD</v>
      </c>
    </row>
    <row r="6080" spans="12:16" x14ac:dyDescent="0.2">
      <c r="L6080" s="99">
        <f t="shared" si="482"/>
        <v>47869</v>
      </c>
      <c r="M6080" s="3">
        <f t="shared" si="480"/>
        <v>1</v>
      </c>
      <c r="N6080" s="3">
        <f t="shared" si="483"/>
        <v>2031</v>
      </c>
      <c r="O6080" s="3">
        <f t="shared" si="484"/>
        <v>3</v>
      </c>
      <c r="P6080" s="2" t="str">
        <f t="shared" si="481"/>
        <v>WD</v>
      </c>
    </row>
    <row r="6081" spans="12:16" x14ac:dyDescent="0.2">
      <c r="L6081" s="99">
        <f t="shared" si="482"/>
        <v>47870</v>
      </c>
      <c r="M6081" s="3">
        <f t="shared" si="480"/>
        <v>1</v>
      </c>
      <c r="N6081" s="3">
        <f t="shared" si="483"/>
        <v>2031</v>
      </c>
      <c r="O6081" s="3">
        <f t="shared" si="484"/>
        <v>4</v>
      </c>
      <c r="P6081" s="2" t="str">
        <f t="shared" si="481"/>
        <v>WD</v>
      </c>
    </row>
    <row r="6082" spans="12:16" x14ac:dyDescent="0.2">
      <c r="L6082" s="99">
        <f t="shared" si="482"/>
        <v>47871</v>
      </c>
      <c r="M6082" s="3">
        <f t="shared" si="480"/>
        <v>1</v>
      </c>
      <c r="N6082" s="3">
        <f t="shared" si="483"/>
        <v>2031</v>
      </c>
      <c r="O6082" s="3">
        <f t="shared" si="484"/>
        <v>5</v>
      </c>
      <c r="P6082" s="2" t="str">
        <f t="shared" si="481"/>
        <v>WD</v>
      </c>
    </row>
    <row r="6083" spans="12:16" x14ac:dyDescent="0.2">
      <c r="L6083" s="99">
        <f t="shared" si="482"/>
        <v>47872</v>
      </c>
      <c r="M6083" s="3">
        <f t="shared" ref="M6083:M6146" si="485">MONTH(L6083)</f>
        <v>1</v>
      </c>
      <c r="N6083" s="3">
        <f t="shared" si="483"/>
        <v>2031</v>
      </c>
      <c r="O6083" s="3">
        <f t="shared" si="484"/>
        <v>6</v>
      </c>
      <c r="P6083" s="2" t="str">
        <f t="shared" ref="P6083:P6146" si="486">IF(O6083=1,"WE",IF(O6083=7,"WE","WD"))</f>
        <v>WD</v>
      </c>
    </row>
    <row r="6084" spans="12:16" x14ac:dyDescent="0.2">
      <c r="L6084" s="99">
        <f t="shared" si="482"/>
        <v>47873</v>
      </c>
      <c r="M6084" s="3">
        <f t="shared" si="485"/>
        <v>1</v>
      </c>
      <c r="N6084" s="3">
        <f t="shared" si="483"/>
        <v>2031</v>
      </c>
      <c r="O6084" s="3">
        <f t="shared" si="484"/>
        <v>7</v>
      </c>
      <c r="P6084" s="2" t="str">
        <f t="shared" si="486"/>
        <v>WE</v>
      </c>
    </row>
    <row r="6085" spans="12:16" x14ac:dyDescent="0.2">
      <c r="L6085" s="99">
        <f t="shared" si="482"/>
        <v>47874</v>
      </c>
      <c r="M6085" s="3">
        <f t="shared" si="485"/>
        <v>1</v>
      </c>
      <c r="N6085" s="3">
        <f t="shared" si="483"/>
        <v>2031</v>
      </c>
      <c r="O6085" s="3">
        <f t="shared" si="484"/>
        <v>1</v>
      </c>
      <c r="P6085" s="2" t="str">
        <f t="shared" si="486"/>
        <v>WE</v>
      </c>
    </row>
    <row r="6086" spans="12:16" x14ac:dyDescent="0.2">
      <c r="L6086" s="99">
        <f t="shared" si="482"/>
        <v>47875</v>
      </c>
      <c r="M6086" s="3">
        <f t="shared" si="485"/>
        <v>1</v>
      </c>
      <c r="N6086" s="3">
        <f t="shared" si="483"/>
        <v>2031</v>
      </c>
      <c r="O6086" s="3">
        <f t="shared" si="484"/>
        <v>2</v>
      </c>
      <c r="P6086" s="2" t="str">
        <f t="shared" si="486"/>
        <v>WD</v>
      </c>
    </row>
    <row r="6087" spans="12:16" x14ac:dyDescent="0.2">
      <c r="L6087" s="99">
        <f t="shared" si="482"/>
        <v>47876</v>
      </c>
      <c r="M6087" s="3">
        <f t="shared" si="485"/>
        <v>1</v>
      </c>
      <c r="N6087" s="3">
        <f t="shared" si="483"/>
        <v>2031</v>
      </c>
      <c r="O6087" s="3">
        <f t="shared" si="484"/>
        <v>3</v>
      </c>
      <c r="P6087" s="2" t="str">
        <f t="shared" si="486"/>
        <v>WD</v>
      </c>
    </row>
    <row r="6088" spans="12:16" x14ac:dyDescent="0.2">
      <c r="L6088" s="99">
        <f t="shared" si="482"/>
        <v>47877</v>
      </c>
      <c r="M6088" s="3">
        <f t="shared" si="485"/>
        <v>1</v>
      </c>
      <c r="N6088" s="3">
        <f t="shared" si="483"/>
        <v>2031</v>
      </c>
      <c r="O6088" s="3">
        <f t="shared" si="484"/>
        <v>4</v>
      </c>
      <c r="P6088" s="2" t="str">
        <f t="shared" si="486"/>
        <v>WD</v>
      </c>
    </row>
    <row r="6089" spans="12:16" x14ac:dyDescent="0.2">
      <c r="L6089" s="99">
        <f t="shared" si="482"/>
        <v>47878</v>
      </c>
      <c r="M6089" s="3">
        <f t="shared" si="485"/>
        <v>1</v>
      </c>
      <c r="N6089" s="3">
        <f t="shared" si="483"/>
        <v>2031</v>
      </c>
      <c r="O6089" s="3">
        <f t="shared" si="484"/>
        <v>5</v>
      </c>
      <c r="P6089" s="2" t="str">
        <f t="shared" si="486"/>
        <v>WD</v>
      </c>
    </row>
    <row r="6090" spans="12:16" x14ac:dyDescent="0.2">
      <c r="L6090" s="99">
        <f t="shared" si="482"/>
        <v>47879</v>
      </c>
      <c r="M6090" s="3">
        <f t="shared" si="485"/>
        <v>1</v>
      </c>
      <c r="N6090" s="3">
        <f t="shared" si="483"/>
        <v>2031</v>
      </c>
      <c r="O6090" s="3">
        <f t="shared" si="484"/>
        <v>6</v>
      </c>
      <c r="P6090" s="2" t="str">
        <f t="shared" si="486"/>
        <v>WD</v>
      </c>
    </row>
    <row r="6091" spans="12:16" x14ac:dyDescent="0.2">
      <c r="L6091" s="99">
        <f t="shared" si="482"/>
        <v>47880</v>
      </c>
      <c r="M6091" s="3">
        <f t="shared" si="485"/>
        <v>2</v>
      </c>
      <c r="N6091" s="3">
        <f t="shared" si="483"/>
        <v>2031</v>
      </c>
      <c r="O6091" s="3">
        <f t="shared" si="484"/>
        <v>7</v>
      </c>
      <c r="P6091" s="2" t="str">
        <f t="shared" si="486"/>
        <v>WE</v>
      </c>
    </row>
    <row r="6092" spans="12:16" x14ac:dyDescent="0.2">
      <c r="L6092" s="99">
        <f t="shared" si="482"/>
        <v>47881</v>
      </c>
      <c r="M6092" s="3">
        <f t="shared" si="485"/>
        <v>2</v>
      </c>
      <c r="N6092" s="3">
        <f t="shared" si="483"/>
        <v>2031</v>
      </c>
      <c r="O6092" s="3">
        <f t="shared" si="484"/>
        <v>1</v>
      </c>
      <c r="P6092" s="2" t="str">
        <f t="shared" si="486"/>
        <v>WE</v>
      </c>
    </row>
    <row r="6093" spans="12:16" x14ac:dyDescent="0.2">
      <c r="L6093" s="99">
        <f t="shared" si="482"/>
        <v>47882</v>
      </c>
      <c r="M6093" s="3">
        <f t="shared" si="485"/>
        <v>2</v>
      </c>
      <c r="N6093" s="3">
        <f t="shared" si="483"/>
        <v>2031</v>
      </c>
      <c r="O6093" s="3">
        <f t="shared" si="484"/>
        <v>2</v>
      </c>
      <c r="P6093" s="2" t="str">
        <f t="shared" si="486"/>
        <v>WD</v>
      </c>
    </row>
    <row r="6094" spans="12:16" x14ac:dyDescent="0.2">
      <c r="L6094" s="99">
        <f t="shared" si="482"/>
        <v>47883</v>
      </c>
      <c r="M6094" s="3">
        <f t="shared" si="485"/>
        <v>2</v>
      </c>
      <c r="N6094" s="3">
        <f t="shared" si="483"/>
        <v>2031</v>
      </c>
      <c r="O6094" s="3">
        <f t="shared" si="484"/>
        <v>3</v>
      </c>
      <c r="P6094" s="2" t="str">
        <f t="shared" si="486"/>
        <v>WD</v>
      </c>
    </row>
    <row r="6095" spans="12:16" x14ac:dyDescent="0.2">
      <c r="L6095" s="99">
        <f t="shared" si="482"/>
        <v>47884</v>
      </c>
      <c r="M6095" s="3">
        <f t="shared" si="485"/>
        <v>2</v>
      </c>
      <c r="N6095" s="3">
        <f t="shared" si="483"/>
        <v>2031</v>
      </c>
      <c r="O6095" s="3">
        <f t="shared" si="484"/>
        <v>4</v>
      </c>
      <c r="P6095" s="2" t="str">
        <f t="shared" si="486"/>
        <v>WD</v>
      </c>
    </row>
    <row r="6096" spans="12:16" x14ac:dyDescent="0.2">
      <c r="L6096" s="99">
        <f t="shared" si="482"/>
        <v>47885</v>
      </c>
      <c r="M6096" s="3">
        <f t="shared" si="485"/>
        <v>2</v>
      </c>
      <c r="N6096" s="3">
        <f t="shared" si="483"/>
        <v>2031</v>
      </c>
      <c r="O6096" s="3">
        <f t="shared" si="484"/>
        <v>5</v>
      </c>
      <c r="P6096" s="2" t="str">
        <f t="shared" si="486"/>
        <v>WD</v>
      </c>
    </row>
    <row r="6097" spans="12:16" x14ac:dyDescent="0.2">
      <c r="L6097" s="99">
        <f t="shared" si="482"/>
        <v>47886</v>
      </c>
      <c r="M6097" s="3">
        <f t="shared" si="485"/>
        <v>2</v>
      </c>
      <c r="N6097" s="3">
        <f t="shared" si="483"/>
        <v>2031</v>
      </c>
      <c r="O6097" s="3">
        <f t="shared" si="484"/>
        <v>6</v>
      </c>
      <c r="P6097" s="2" t="str">
        <f t="shared" si="486"/>
        <v>WD</v>
      </c>
    </row>
    <row r="6098" spans="12:16" x14ac:dyDescent="0.2">
      <c r="L6098" s="99">
        <f t="shared" si="482"/>
        <v>47887</v>
      </c>
      <c r="M6098" s="3">
        <f t="shared" si="485"/>
        <v>2</v>
      </c>
      <c r="N6098" s="3">
        <f t="shared" si="483"/>
        <v>2031</v>
      </c>
      <c r="O6098" s="3">
        <f t="shared" si="484"/>
        <v>7</v>
      </c>
      <c r="P6098" s="2" t="str">
        <f t="shared" si="486"/>
        <v>WE</v>
      </c>
    </row>
    <row r="6099" spans="12:16" x14ac:dyDescent="0.2">
      <c r="L6099" s="99">
        <f t="shared" si="482"/>
        <v>47888</v>
      </c>
      <c r="M6099" s="3">
        <f t="shared" si="485"/>
        <v>2</v>
      </c>
      <c r="N6099" s="3">
        <f t="shared" si="483"/>
        <v>2031</v>
      </c>
      <c r="O6099" s="3">
        <f t="shared" si="484"/>
        <v>1</v>
      </c>
      <c r="P6099" s="2" t="str">
        <f t="shared" si="486"/>
        <v>WE</v>
      </c>
    </row>
    <row r="6100" spans="12:16" x14ac:dyDescent="0.2">
      <c r="L6100" s="99">
        <f t="shared" si="482"/>
        <v>47889</v>
      </c>
      <c r="M6100" s="3">
        <f t="shared" si="485"/>
        <v>2</v>
      </c>
      <c r="N6100" s="3">
        <f t="shared" si="483"/>
        <v>2031</v>
      </c>
      <c r="O6100" s="3">
        <f t="shared" si="484"/>
        <v>2</v>
      </c>
      <c r="P6100" s="2" t="str">
        <f t="shared" si="486"/>
        <v>WD</v>
      </c>
    </row>
    <row r="6101" spans="12:16" x14ac:dyDescent="0.2">
      <c r="L6101" s="99">
        <f t="shared" si="482"/>
        <v>47890</v>
      </c>
      <c r="M6101" s="3">
        <f t="shared" si="485"/>
        <v>2</v>
      </c>
      <c r="N6101" s="3">
        <f t="shared" si="483"/>
        <v>2031</v>
      </c>
      <c r="O6101" s="3">
        <f t="shared" si="484"/>
        <v>3</v>
      </c>
      <c r="P6101" s="2" t="str">
        <f t="shared" si="486"/>
        <v>WD</v>
      </c>
    </row>
    <row r="6102" spans="12:16" x14ac:dyDescent="0.2">
      <c r="L6102" s="99">
        <f t="shared" si="482"/>
        <v>47891</v>
      </c>
      <c r="M6102" s="3">
        <f t="shared" si="485"/>
        <v>2</v>
      </c>
      <c r="N6102" s="3">
        <f t="shared" si="483"/>
        <v>2031</v>
      </c>
      <c r="O6102" s="3">
        <f t="shared" si="484"/>
        <v>4</v>
      </c>
      <c r="P6102" s="2" t="str">
        <f t="shared" si="486"/>
        <v>WD</v>
      </c>
    </row>
    <row r="6103" spans="12:16" x14ac:dyDescent="0.2">
      <c r="L6103" s="99">
        <f t="shared" si="482"/>
        <v>47892</v>
      </c>
      <c r="M6103" s="3">
        <f t="shared" si="485"/>
        <v>2</v>
      </c>
      <c r="N6103" s="3">
        <f t="shared" si="483"/>
        <v>2031</v>
      </c>
      <c r="O6103" s="3">
        <f t="shared" si="484"/>
        <v>5</v>
      </c>
      <c r="P6103" s="2" t="str">
        <f t="shared" si="486"/>
        <v>WD</v>
      </c>
    </row>
    <row r="6104" spans="12:16" x14ac:dyDescent="0.2">
      <c r="L6104" s="99">
        <f t="shared" si="482"/>
        <v>47893</v>
      </c>
      <c r="M6104" s="3">
        <f t="shared" si="485"/>
        <v>2</v>
      </c>
      <c r="N6104" s="3">
        <f t="shared" si="483"/>
        <v>2031</v>
      </c>
      <c r="O6104" s="3">
        <f t="shared" si="484"/>
        <v>6</v>
      </c>
      <c r="P6104" s="2" t="str">
        <f t="shared" si="486"/>
        <v>WD</v>
      </c>
    </row>
    <row r="6105" spans="12:16" x14ac:dyDescent="0.2">
      <c r="L6105" s="99">
        <f t="shared" si="482"/>
        <v>47894</v>
      </c>
      <c r="M6105" s="3">
        <f t="shared" si="485"/>
        <v>2</v>
      </c>
      <c r="N6105" s="3">
        <f t="shared" si="483"/>
        <v>2031</v>
      </c>
      <c r="O6105" s="3">
        <f t="shared" si="484"/>
        <v>7</v>
      </c>
      <c r="P6105" s="2" t="str">
        <f t="shared" si="486"/>
        <v>WE</v>
      </c>
    </row>
    <row r="6106" spans="12:16" x14ac:dyDescent="0.2">
      <c r="L6106" s="99">
        <f t="shared" si="482"/>
        <v>47895</v>
      </c>
      <c r="M6106" s="3">
        <f t="shared" si="485"/>
        <v>2</v>
      </c>
      <c r="N6106" s="3">
        <f t="shared" si="483"/>
        <v>2031</v>
      </c>
      <c r="O6106" s="3">
        <f t="shared" si="484"/>
        <v>1</v>
      </c>
      <c r="P6106" s="2" t="str">
        <f t="shared" si="486"/>
        <v>WE</v>
      </c>
    </row>
    <row r="6107" spans="12:16" x14ac:dyDescent="0.2">
      <c r="L6107" s="99">
        <f t="shared" si="482"/>
        <v>47896</v>
      </c>
      <c r="M6107" s="3">
        <f t="shared" si="485"/>
        <v>2</v>
      </c>
      <c r="N6107" s="3">
        <f t="shared" si="483"/>
        <v>2031</v>
      </c>
      <c r="O6107" s="3">
        <f t="shared" si="484"/>
        <v>2</v>
      </c>
      <c r="P6107" s="2" t="str">
        <f t="shared" si="486"/>
        <v>WD</v>
      </c>
    </row>
    <row r="6108" spans="12:16" x14ac:dyDescent="0.2">
      <c r="L6108" s="99">
        <f t="shared" si="482"/>
        <v>47897</v>
      </c>
      <c r="M6108" s="3">
        <f t="shared" si="485"/>
        <v>2</v>
      </c>
      <c r="N6108" s="3">
        <f t="shared" si="483"/>
        <v>2031</v>
      </c>
      <c r="O6108" s="3">
        <f t="shared" si="484"/>
        <v>3</v>
      </c>
      <c r="P6108" s="2" t="str">
        <f t="shared" si="486"/>
        <v>WD</v>
      </c>
    </row>
    <row r="6109" spans="12:16" x14ac:dyDescent="0.2">
      <c r="L6109" s="99">
        <f t="shared" si="482"/>
        <v>47898</v>
      </c>
      <c r="M6109" s="3">
        <f t="shared" si="485"/>
        <v>2</v>
      </c>
      <c r="N6109" s="3">
        <f t="shared" si="483"/>
        <v>2031</v>
      </c>
      <c r="O6109" s="3">
        <f t="shared" si="484"/>
        <v>4</v>
      </c>
      <c r="P6109" s="2" t="str">
        <f t="shared" si="486"/>
        <v>WD</v>
      </c>
    </row>
    <row r="6110" spans="12:16" x14ac:dyDescent="0.2">
      <c r="L6110" s="99">
        <f t="shared" si="482"/>
        <v>47899</v>
      </c>
      <c r="M6110" s="3">
        <f t="shared" si="485"/>
        <v>2</v>
      </c>
      <c r="N6110" s="3">
        <f t="shared" si="483"/>
        <v>2031</v>
      </c>
      <c r="O6110" s="3">
        <f t="shared" si="484"/>
        <v>5</v>
      </c>
      <c r="P6110" s="2" t="str">
        <f t="shared" si="486"/>
        <v>WD</v>
      </c>
    </row>
    <row r="6111" spans="12:16" x14ac:dyDescent="0.2">
      <c r="L6111" s="99">
        <f t="shared" si="482"/>
        <v>47900</v>
      </c>
      <c r="M6111" s="3">
        <f t="shared" si="485"/>
        <v>2</v>
      </c>
      <c r="N6111" s="3">
        <f t="shared" si="483"/>
        <v>2031</v>
      </c>
      <c r="O6111" s="3">
        <f t="shared" si="484"/>
        <v>6</v>
      </c>
      <c r="P6111" s="2" t="str">
        <f t="shared" si="486"/>
        <v>WD</v>
      </c>
    </row>
    <row r="6112" spans="12:16" x14ac:dyDescent="0.2">
      <c r="L6112" s="99">
        <f t="shared" si="482"/>
        <v>47901</v>
      </c>
      <c r="M6112" s="3">
        <f t="shared" si="485"/>
        <v>2</v>
      </c>
      <c r="N6112" s="3">
        <f t="shared" si="483"/>
        <v>2031</v>
      </c>
      <c r="O6112" s="3">
        <f t="shared" si="484"/>
        <v>7</v>
      </c>
      <c r="P6112" s="2" t="str">
        <f t="shared" si="486"/>
        <v>WE</v>
      </c>
    </row>
    <row r="6113" spans="12:16" x14ac:dyDescent="0.2">
      <c r="L6113" s="99">
        <f t="shared" si="482"/>
        <v>47902</v>
      </c>
      <c r="M6113" s="3">
        <f t="shared" si="485"/>
        <v>2</v>
      </c>
      <c r="N6113" s="3">
        <f t="shared" si="483"/>
        <v>2031</v>
      </c>
      <c r="O6113" s="3">
        <f t="shared" si="484"/>
        <v>1</v>
      </c>
      <c r="P6113" s="2" t="str">
        <f t="shared" si="486"/>
        <v>WE</v>
      </c>
    </row>
    <row r="6114" spans="12:16" x14ac:dyDescent="0.2">
      <c r="L6114" s="99">
        <f t="shared" si="482"/>
        <v>47903</v>
      </c>
      <c r="M6114" s="3">
        <f t="shared" si="485"/>
        <v>2</v>
      </c>
      <c r="N6114" s="3">
        <f t="shared" si="483"/>
        <v>2031</v>
      </c>
      <c r="O6114" s="3">
        <f t="shared" si="484"/>
        <v>2</v>
      </c>
      <c r="P6114" s="2" t="str">
        <f t="shared" si="486"/>
        <v>WD</v>
      </c>
    </row>
    <row r="6115" spans="12:16" x14ac:dyDescent="0.2">
      <c r="L6115" s="99">
        <f t="shared" si="482"/>
        <v>47904</v>
      </c>
      <c r="M6115" s="3">
        <f t="shared" si="485"/>
        <v>2</v>
      </c>
      <c r="N6115" s="3">
        <f t="shared" si="483"/>
        <v>2031</v>
      </c>
      <c r="O6115" s="3">
        <f t="shared" si="484"/>
        <v>3</v>
      </c>
      <c r="P6115" s="2" t="str">
        <f t="shared" si="486"/>
        <v>WD</v>
      </c>
    </row>
    <row r="6116" spans="12:16" x14ac:dyDescent="0.2">
      <c r="L6116" s="99">
        <f t="shared" si="482"/>
        <v>47905</v>
      </c>
      <c r="M6116" s="3">
        <f t="shared" si="485"/>
        <v>2</v>
      </c>
      <c r="N6116" s="3">
        <f t="shared" si="483"/>
        <v>2031</v>
      </c>
      <c r="O6116" s="3">
        <f t="shared" si="484"/>
        <v>4</v>
      </c>
      <c r="P6116" s="2" t="str">
        <f t="shared" si="486"/>
        <v>WD</v>
      </c>
    </row>
    <row r="6117" spans="12:16" x14ac:dyDescent="0.2">
      <c r="L6117" s="99">
        <f t="shared" si="482"/>
        <v>47906</v>
      </c>
      <c r="M6117" s="3">
        <f t="shared" si="485"/>
        <v>2</v>
      </c>
      <c r="N6117" s="3">
        <f t="shared" si="483"/>
        <v>2031</v>
      </c>
      <c r="O6117" s="3">
        <f t="shared" si="484"/>
        <v>5</v>
      </c>
      <c r="P6117" s="2" t="str">
        <f t="shared" si="486"/>
        <v>WD</v>
      </c>
    </row>
    <row r="6118" spans="12:16" x14ac:dyDescent="0.2">
      <c r="L6118" s="99">
        <f t="shared" si="482"/>
        <v>47907</v>
      </c>
      <c r="M6118" s="3">
        <f t="shared" si="485"/>
        <v>2</v>
      </c>
      <c r="N6118" s="3">
        <f t="shared" si="483"/>
        <v>2031</v>
      </c>
      <c r="O6118" s="3">
        <f t="shared" si="484"/>
        <v>6</v>
      </c>
      <c r="P6118" s="2" t="str">
        <f t="shared" si="486"/>
        <v>WD</v>
      </c>
    </row>
    <row r="6119" spans="12:16" x14ac:dyDescent="0.2">
      <c r="L6119" s="99">
        <f t="shared" si="482"/>
        <v>47908</v>
      </c>
      <c r="M6119" s="3">
        <f t="shared" si="485"/>
        <v>3</v>
      </c>
      <c r="N6119" s="3">
        <f t="shared" si="483"/>
        <v>2031</v>
      </c>
      <c r="O6119" s="3">
        <f t="shared" si="484"/>
        <v>7</v>
      </c>
      <c r="P6119" s="2" t="str">
        <f t="shared" si="486"/>
        <v>WE</v>
      </c>
    </row>
    <row r="6120" spans="12:16" x14ac:dyDescent="0.2">
      <c r="L6120" s="99">
        <f t="shared" si="482"/>
        <v>47909</v>
      </c>
      <c r="M6120" s="3">
        <f t="shared" si="485"/>
        <v>3</v>
      </c>
      <c r="N6120" s="3">
        <f t="shared" si="483"/>
        <v>2031</v>
      </c>
      <c r="O6120" s="3">
        <f t="shared" si="484"/>
        <v>1</v>
      </c>
      <c r="P6120" s="2" t="str">
        <f t="shared" si="486"/>
        <v>WE</v>
      </c>
    </row>
    <row r="6121" spans="12:16" x14ac:dyDescent="0.2">
      <c r="L6121" s="99">
        <f t="shared" si="482"/>
        <v>47910</v>
      </c>
      <c r="M6121" s="3">
        <f t="shared" si="485"/>
        <v>3</v>
      </c>
      <c r="N6121" s="3">
        <f t="shared" si="483"/>
        <v>2031</v>
      </c>
      <c r="O6121" s="3">
        <f t="shared" si="484"/>
        <v>2</v>
      </c>
      <c r="P6121" s="2" t="str">
        <f t="shared" si="486"/>
        <v>WD</v>
      </c>
    </row>
    <row r="6122" spans="12:16" x14ac:dyDescent="0.2">
      <c r="L6122" s="99">
        <f t="shared" si="482"/>
        <v>47911</v>
      </c>
      <c r="M6122" s="3">
        <f t="shared" si="485"/>
        <v>3</v>
      </c>
      <c r="N6122" s="3">
        <f t="shared" si="483"/>
        <v>2031</v>
      </c>
      <c r="O6122" s="3">
        <f t="shared" si="484"/>
        <v>3</v>
      </c>
      <c r="P6122" s="2" t="str">
        <f t="shared" si="486"/>
        <v>WD</v>
      </c>
    </row>
    <row r="6123" spans="12:16" x14ac:dyDescent="0.2">
      <c r="L6123" s="99">
        <f t="shared" si="482"/>
        <v>47912</v>
      </c>
      <c r="M6123" s="3">
        <f t="shared" si="485"/>
        <v>3</v>
      </c>
      <c r="N6123" s="3">
        <f t="shared" si="483"/>
        <v>2031</v>
      </c>
      <c r="O6123" s="3">
        <f t="shared" si="484"/>
        <v>4</v>
      </c>
      <c r="P6123" s="2" t="str">
        <f t="shared" si="486"/>
        <v>WD</v>
      </c>
    </row>
    <row r="6124" spans="12:16" x14ac:dyDescent="0.2">
      <c r="L6124" s="99">
        <f t="shared" si="482"/>
        <v>47913</v>
      </c>
      <c r="M6124" s="3">
        <f t="shared" si="485"/>
        <v>3</v>
      </c>
      <c r="N6124" s="3">
        <f t="shared" si="483"/>
        <v>2031</v>
      </c>
      <c r="O6124" s="3">
        <f t="shared" si="484"/>
        <v>5</v>
      </c>
      <c r="P6124" s="2" t="str">
        <f t="shared" si="486"/>
        <v>WD</v>
      </c>
    </row>
    <row r="6125" spans="12:16" x14ac:dyDescent="0.2">
      <c r="L6125" s="99">
        <f t="shared" si="482"/>
        <v>47914</v>
      </c>
      <c r="M6125" s="3">
        <f t="shared" si="485"/>
        <v>3</v>
      </c>
      <c r="N6125" s="3">
        <f t="shared" si="483"/>
        <v>2031</v>
      </c>
      <c r="O6125" s="3">
        <f t="shared" si="484"/>
        <v>6</v>
      </c>
      <c r="P6125" s="2" t="str">
        <f t="shared" si="486"/>
        <v>WD</v>
      </c>
    </row>
    <row r="6126" spans="12:16" x14ac:dyDescent="0.2">
      <c r="L6126" s="99">
        <f t="shared" si="482"/>
        <v>47915</v>
      </c>
      <c r="M6126" s="3">
        <f t="shared" si="485"/>
        <v>3</v>
      </c>
      <c r="N6126" s="3">
        <f t="shared" si="483"/>
        <v>2031</v>
      </c>
      <c r="O6126" s="3">
        <f t="shared" si="484"/>
        <v>7</v>
      </c>
      <c r="P6126" s="2" t="str">
        <f t="shared" si="486"/>
        <v>WE</v>
      </c>
    </row>
    <row r="6127" spans="12:16" x14ac:dyDescent="0.2">
      <c r="L6127" s="99">
        <f t="shared" si="482"/>
        <v>47916</v>
      </c>
      <c r="M6127" s="3">
        <f t="shared" si="485"/>
        <v>3</v>
      </c>
      <c r="N6127" s="3">
        <f t="shared" si="483"/>
        <v>2031</v>
      </c>
      <c r="O6127" s="3">
        <f t="shared" si="484"/>
        <v>1</v>
      </c>
      <c r="P6127" s="2" t="str">
        <f t="shared" si="486"/>
        <v>WE</v>
      </c>
    </row>
    <row r="6128" spans="12:16" x14ac:dyDescent="0.2">
      <c r="L6128" s="99">
        <f t="shared" si="482"/>
        <v>47917</v>
      </c>
      <c r="M6128" s="3">
        <f t="shared" si="485"/>
        <v>3</v>
      </c>
      <c r="N6128" s="3">
        <f t="shared" si="483"/>
        <v>2031</v>
      </c>
      <c r="O6128" s="3">
        <f t="shared" si="484"/>
        <v>2</v>
      </c>
      <c r="P6128" s="2" t="str">
        <f t="shared" si="486"/>
        <v>WD</v>
      </c>
    </row>
    <row r="6129" spans="12:16" x14ac:dyDescent="0.2">
      <c r="L6129" s="99">
        <f t="shared" si="482"/>
        <v>47918</v>
      </c>
      <c r="M6129" s="3">
        <f t="shared" si="485"/>
        <v>3</v>
      </c>
      <c r="N6129" s="3">
        <f t="shared" si="483"/>
        <v>2031</v>
      </c>
      <c r="O6129" s="3">
        <f t="shared" si="484"/>
        <v>3</v>
      </c>
      <c r="P6129" s="2" t="str">
        <f t="shared" si="486"/>
        <v>WD</v>
      </c>
    </row>
    <row r="6130" spans="12:16" x14ac:dyDescent="0.2">
      <c r="L6130" s="99">
        <f t="shared" si="482"/>
        <v>47919</v>
      </c>
      <c r="M6130" s="3">
        <f t="shared" si="485"/>
        <v>3</v>
      </c>
      <c r="N6130" s="3">
        <f t="shared" si="483"/>
        <v>2031</v>
      </c>
      <c r="O6130" s="3">
        <f t="shared" si="484"/>
        <v>4</v>
      </c>
      <c r="P6130" s="2" t="str">
        <f t="shared" si="486"/>
        <v>WD</v>
      </c>
    </row>
    <row r="6131" spans="12:16" x14ac:dyDescent="0.2">
      <c r="L6131" s="99">
        <f t="shared" si="482"/>
        <v>47920</v>
      </c>
      <c r="M6131" s="3">
        <f t="shared" si="485"/>
        <v>3</v>
      </c>
      <c r="N6131" s="3">
        <f t="shared" si="483"/>
        <v>2031</v>
      </c>
      <c r="O6131" s="3">
        <f t="shared" si="484"/>
        <v>5</v>
      </c>
      <c r="P6131" s="2" t="str">
        <f t="shared" si="486"/>
        <v>WD</v>
      </c>
    </row>
    <row r="6132" spans="12:16" x14ac:dyDescent="0.2">
      <c r="L6132" s="99">
        <f t="shared" ref="L6132:L6195" si="487">+L6131+1</f>
        <v>47921</v>
      </c>
      <c r="M6132" s="3">
        <f t="shared" si="485"/>
        <v>3</v>
      </c>
      <c r="N6132" s="3">
        <f t="shared" si="483"/>
        <v>2031</v>
      </c>
      <c r="O6132" s="3">
        <f t="shared" si="484"/>
        <v>6</v>
      </c>
      <c r="P6132" s="2" t="str">
        <f t="shared" si="486"/>
        <v>WD</v>
      </c>
    </row>
    <row r="6133" spans="12:16" x14ac:dyDescent="0.2">
      <c r="L6133" s="99">
        <f t="shared" si="487"/>
        <v>47922</v>
      </c>
      <c r="M6133" s="3">
        <f t="shared" si="485"/>
        <v>3</v>
      </c>
      <c r="N6133" s="3">
        <f t="shared" si="483"/>
        <v>2031</v>
      </c>
      <c r="O6133" s="3">
        <f t="shared" si="484"/>
        <v>7</v>
      </c>
      <c r="P6133" s="2" t="str">
        <f t="shared" si="486"/>
        <v>WE</v>
      </c>
    </row>
    <row r="6134" spans="12:16" x14ac:dyDescent="0.2">
      <c r="L6134" s="99">
        <f t="shared" si="487"/>
        <v>47923</v>
      </c>
      <c r="M6134" s="3">
        <f t="shared" si="485"/>
        <v>3</v>
      </c>
      <c r="N6134" s="3">
        <f t="shared" si="483"/>
        <v>2031</v>
      </c>
      <c r="O6134" s="3">
        <f t="shared" si="484"/>
        <v>1</v>
      </c>
      <c r="P6134" s="2" t="str">
        <f t="shared" si="486"/>
        <v>WE</v>
      </c>
    </row>
    <row r="6135" spans="12:16" x14ac:dyDescent="0.2">
      <c r="L6135" s="99">
        <f t="shared" si="487"/>
        <v>47924</v>
      </c>
      <c r="M6135" s="3">
        <f t="shared" si="485"/>
        <v>3</v>
      </c>
      <c r="N6135" s="3">
        <f t="shared" si="483"/>
        <v>2031</v>
      </c>
      <c r="O6135" s="3">
        <f t="shared" si="484"/>
        <v>2</v>
      </c>
      <c r="P6135" s="2" t="str">
        <f t="shared" si="486"/>
        <v>WD</v>
      </c>
    </row>
    <row r="6136" spans="12:16" x14ac:dyDescent="0.2">
      <c r="L6136" s="99">
        <f t="shared" si="487"/>
        <v>47925</v>
      </c>
      <c r="M6136" s="3">
        <f t="shared" si="485"/>
        <v>3</v>
      </c>
      <c r="N6136" s="3">
        <f t="shared" si="483"/>
        <v>2031</v>
      </c>
      <c r="O6136" s="3">
        <f t="shared" si="484"/>
        <v>3</v>
      </c>
      <c r="P6136" s="2" t="str">
        <f t="shared" si="486"/>
        <v>WD</v>
      </c>
    </row>
    <row r="6137" spans="12:16" x14ac:dyDescent="0.2">
      <c r="L6137" s="99">
        <f t="shared" si="487"/>
        <v>47926</v>
      </c>
      <c r="M6137" s="3">
        <f t="shared" si="485"/>
        <v>3</v>
      </c>
      <c r="N6137" s="3">
        <f t="shared" si="483"/>
        <v>2031</v>
      </c>
      <c r="O6137" s="3">
        <f t="shared" si="484"/>
        <v>4</v>
      </c>
      <c r="P6137" s="2" t="str">
        <f t="shared" si="486"/>
        <v>WD</v>
      </c>
    </row>
    <row r="6138" spans="12:16" x14ac:dyDescent="0.2">
      <c r="L6138" s="99">
        <f t="shared" si="487"/>
        <v>47927</v>
      </c>
      <c r="M6138" s="3">
        <f t="shared" si="485"/>
        <v>3</v>
      </c>
      <c r="N6138" s="3">
        <f t="shared" si="483"/>
        <v>2031</v>
      </c>
      <c r="O6138" s="3">
        <f t="shared" si="484"/>
        <v>5</v>
      </c>
      <c r="P6138" s="2" t="str">
        <f t="shared" si="486"/>
        <v>WD</v>
      </c>
    </row>
    <row r="6139" spans="12:16" x14ac:dyDescent="0.2">
      <c r="L6139" s="99">
        <f t="shared" si="487"/>
        <v>47928</v>
      </c>
      <c r="M6139" s="3">
        <f t="shared" si="485"/>
        <v>3</v>
      </c>
      <c r="N6139" s="3">
        <f t="shared" si="483"/>
        <v>2031</v>
      </c>
      <c r="O6139" s="3">
        <f t="shared" si="484"/>
        <v>6</v>
      </c>
      <c r="P6139" s="2" t="str">
        <f t="shared" si="486"/>
        <v>WD</v>
      </c>
    </row>
    <row r="6140" spans="12:16" x14ac:dyDescent="0.2">
      <c r="L6140" s="99">
        <f t="shared" si="487"/>
        <v>47929</v>
      </c>
      <c r="M6140" s="3">
        <f t="shared" si="485"/>
        <v>3</v>
      </c>
      <c r="N6140" s="3">
        <f t="shared" si="483"/>
        <v>2031</v>
      </c>
      <c r="O6140" s="3">
        <f t="shared" si="484"/>
        <v>7</v>
      </c>
      <c r="P6140" s="2" t="str">
        <f t="shared" si="486"/>
        <v>WE</v>
      </c>
    </row>
    <row r="6141" spans="12:16" x14ac:dyDescent="0.2">
      <c r="L6141" s="99">
        <f t="shared" si="487"/>
        <v>47930</v>
      </c>
      <c r="M6141" s="3">
        <f t="shared" si="485"/>
        <v>3</v>
      </c>
      <c r="N6141" s="3">
        <f t="shared" si="483"/>
        <v>2031</v>
      </c>
      <c r="O6141" s="3">
        <f t="shared" si="484"/>
        <v>1</v>
      </c>
      <c r="P6141" s="2" t="str">
        <f t="shared" si="486"/>
        <v>WE</v>
      </c>
    </row>
    <row r="6142" spans="12:16" x14ac:dyDescent="0.2">
      <c r="L6142" s="99">
        <f t="shared" si="487"/>
        <v>47931</v>
      </c>
      <c r="M6142" s="3">
        <f t="shared" si="485"/>
        <v>3</v>
      </c>
      <c r="N6142" s="3">
        <f t="shared" si="483"/>
        <v>2031</v>
      </c>
      <c r="O6142" s="3">
        <f t="shared" si="484"/>
        <v>2</v>
      </c>
      <c r="P6142" s="2" t="str">
        <f t="shared" si="486"/>
        <v>WD</v>
      </c>
    </row>
    <row r="6143" spans="12:16" x14ac:dyDescent="0.2">
      <c r="L6143" s="99">
        <f t="shared" si="487"/>
        <v>47932</v>
      </c>
      <c r="M6143" s="3">
        <f t="shared" si="485"/>
        <v>3</v>
      </c>
      <c r="N6143" s="3">
        <f t="shared" ref="N6143:N6206" si="488">YEAR(L6143)</f>
        <v>2031</v>
      </c>
      <c r="O6143" s="3">
        <f t="shared" ref="O6143:O6206" si="489">WEEKDAY(L6143)</f>
        <v>3</v>
      </c>
      <c r="P6143" s="2" t="str">
        <f t="shared" si="486"/>
        <v>WD</v>
      </c>
    </row>
    <row r="6144" spans="12:16" x14ac:dyDescent="0.2">
      <c r="L6144" s="99">
        <f t="shared" si="487"/>
        <v>47933</v>
      </c>
      <c r="M6144" s="3">
        <f t="shared" si="485"/>
        <v>3</v>
      </c>
      <c r="N6144" s="3">
        <f t="shared" si="488"/>
        <v>2031</v>
      </c>
      <c r="O6144" s="3">
        <f t="shared" si="489"/>
        <v>4</v>
      </c>
      <c r="P6144" s="2" t="str">
        <f t="shared" si="486"/>
        <v>WD</v>
      </c>
    </row>
    <row r="6145" spans="12:16" x14ac:dyDescent="0.2">
      <c r="L6145" s="99">
        <f t="shared" si="487"/>
        <v>47934</v>
      </c>
      <c r="M6145" s="3">
        <f t="shared" si="485"/>
        <v>3</v>
      </c>
      <c r="N6145" s="3">
        <f t="shared" si="488"/>
        <v>2031</v>
      </c>
      <c r="O6145" s="3">
        <f t="shared" si="489"/>
        <v>5</v>
      </c>
      <c r="P6145" s="2" t="str">
        <f t="shared" si="486"/>
        <v>WD</v>
      </c>
    </row>
    <row r="6146" spans="12:16" x14ac:dyDescent="0.2">
      <c r="L6146" s="99">
        <f t="shared" si="487"/>
        <v>47935</v>
      </c>
      <c r="M6146" s="3">
        <f t="shared" si="485"/>
        <v>3</v>
      </c>
      <c r="N6146" s="3">
        <f t="shared" si="488"/>
        <v>2031</v>
      </c>
      <c r="O6146" s="3">
        <f t="shared" si="489"/>
        <v>6</v>
      </c>
      <c r="P6146" s="2" t="str">
        <f t="shared" si="486"/>
        <v>WD</v>
      </c>
    </row>
    <row r="6147" spans="12:16" x14ac:dyDescent="0.2">
      <c r="L6147" s="99">
        <f t="shared" si="487"/>
        <v>47936</v>
      </c>
      <c r="M6147" s="3">
        <f t="shared" ref="M6147:M6210" si="490">MONTH(L6147)</f>
        <v>3</v>
      </c>
      <c r="N6147" s="3">
        <f t="shared" si="488"/>
        <v>2031</v>
      </c>
      <c r="O6147" s="3">
        <f t="shared" si="489"/>
        <v>7</v>
      </c>
      <c r="P6147" s="2" t="str">
        <f t="shared" ref="P6147:P6210" si="491">IF(O6147=1,"WE",IF(O6147=7,"WE","WD"))</f>
        <v>WE</v>
      </c>
    </row>
    <row r="6148" spans="12:16" x14ac:dyDescent="0.2">
      <c r="L6148" s="99">
        <f t="shared" si="487"/>
        <v>47937</v>
      </c>
      <c r="M6148" s="3">
        <f t="shared" si="490"/>
        <v>3</v>
      </c>
      <c r="N6148" s="3">
        <f t="shared" si="488"/>
        <v>2031</v>
      </c>
      <c r="O6148" s="3">
        <f t="shared" si="489"/>
        <v>1</v>
      </c>
      <c r="P6148" s="2" t="str">
        <f t="shared" si="491"/>
        <v>WE</v>
      </c>
    </row>
    <row r="6149" spans="12:16" x14ac:dyDescent="0.2">
      <c r="L6149" s="99">
        <f t="shared" si="487"/>
        <v>47938</v>
      </c>
      <c r="M6149" s="3">
        <f t="shared" si="490"/>
        <v>3</v>
      </c>
      <c r="N6149" s="3">
        <f t="shared" si="488"/>
        <v>2031</v>
      </c>
      <c r="O6149" s="3">
        <f t="shared" si="489"/>
        <v>2</v>
      </c>
      <c r="P6149" s="2" t="str">
        <f t="shared" si="491"/>
        <v>WD</v>
      </c>
    </row>
    <row r="6150" spans="12:16" x14ac:dyDescent="0.2">
      <c r="L6150" s="99">
        <f t="shared" si="487"/>
        <v>47939</v>
      </c>
      <c r="M6150" s="3">
        <f t="shared" si="490"/>
        <v>4</v>
      </c>
      <c r="N6150" s="3">
        <f t="shared" si="488"/>
        <v>2031</v>
      </c>
      <c r="O6150" s="3">
        <f t="shared" si="489"/>
        <v>3</v>
      </c>
      <c r="P6150" s="2" t="str">
        <f t="shared" si="491"/>
        <v>WD</v>
      </c>
    </row>
    <row r="6151" spans="12:16" x14ac:dyDescent="0.2">
      <c r="L6151" s="99">
        <f t="shared" si="487"/>
        <v>47940</v>
      </c>
      <c r="M6151" s="3">
        <f t="shared" si="490"/>
        <v>4</v>
      </c>
      <c r="N6151" s="3">
        <f t="shared" si="488"/>
        <v>2031</v>
      </c>
      <c r="O6151" s="3">
        <f t="shared" si="489"/>
        <v>4</v>
      </c>
      <c r="P6151" s="2" t="str">
        <f t="shared" si="491"/>
        <v>WD</v>
      </c>
    </row>
    <row r="6152" spans="12:16" x14ac:dyDescent="0.2">
      <c r="L6152" s="99">
        <f t="shared" si="487"/>
        <v>47941</v>
      </c>
      <c r="M6152" s="3">
        <f t="shared" si="490"/>
        <v>4</v>
      </c>
      <c r="N6152" s="3">
        <f t="shared" si="488"/>
        <v>2031</v>
      </c>
      <c r="O6152" s="3">
        <f t="shared" si="489"/>
        <v>5</v>
      </c>
      <c r="P6152" s="2" t="str">
        <f t="shared" si="491"/>
        <v>WD</v>
      </c>
    </row>
    <row r="6153" spans="12:16" x14ac:dyDescent="0.2">
      <c r="L6153" s="99">
        <f t="shared" si="487"/>
        <v>47942</v>
      </c>
      <c r="M6153" s="3">
        <f t="shared" si="490"/>
        <v>4</v>
      </c>
      <c r="N6153" s="3">
        <f t="shared" si="488"/>
        <v>2031</v>
      </c>
      <c r="O6153" s="3">
        <f t="shared" si="489"/>
        <v>6</v>
      </c>
      <c r="P6153" s="2" t="str">
        <f t="shared" si="491"/>
        <v>WD</v>
      </c>
    </row>
    <row r="6154" spans="12:16" x14ac:dyDescent="0.2">
      <c r="L6154" s="99">
        <f t="shared" si="487"/>
        <v>47943</v>
      </c>
      <c r="M6154" s="3">
        <f t="shared" si="490"/>
        <v>4</v>
      </c>
      <c r="N6154" s="3">
        <f t="shared" si="488"/>
        <v>2031</v>
      </c>
      <c r="O6154" s="3">
        <f t="shared" si="489"/>
        <v>7</v>
      </c>
      <c r="P6154" s="2" t="str">
        <f t="shared" si="491"/>
        <v>WE</v>
      </c>
    </row>
    <row r="6155" spans="12:16" x14ac:dyDescent="0.2">
      <c r="L6155" s="99">
        <f t="shared" si="487"/>
        <v>47944</v>
      </c>
      <c r="M6155" s="3">
        <f t="shared" si="490"/>
        <v>4</v>
      </c>
      <c r="N6155" s="3">
        <f t="shared" si="488"/>
        <v>2031</v>
      </c>
      <c r="O6155" s="3">
        <f t="shared" si="489"/>
        <v>1</v>
      </c>
      <c r="P6155" s="2" t="str">
        <f t="shared" si="491"/>
        <v>WE</v>
      </c>
    </row>
    <row r="6156" spans="12:16" x14ac:dyDescent="0.2">
      <c r="L6156" s="99">
        <f t="shared" si="487"/>
        <v>47945</v>
      </c>
      <c r="M6156" s="3">
        <f t="shared" si="490"/>
        <v>4</v>
      </c>
      <c r="N6156" s="3">
        <f t="shared" si="488"/>
        <v>2031</v>
      </c>
      <c r="O6156" s="3">
        <f t="shared" si="489"/>
        <v>2</v>
      </c>
      <c r="P6156" s="2" t="str">
        <f t="shared" si="491"/>
        <v>WD</v>
      </c>
    </row>
    <row r="6157" spans="12:16" x14ac:dyDescent="0.2">
      <c r="L6157" s="99">
        <f t="shared" si="487"/>
        <v>47946</v>
      </c>
      <c r="M6157" s="3">
        <f t="shared" si="490"/>
        <v>4</v>
      </c>
      <c r="N6157" s="3">
        <f t="shared" si="488"/>
        <v>2031</v>
      </c>
      <c r="O6157" s="3">
        <f t="shared" si="489"/>
        <v>3</v>
      </c>
      <c r="P6157" s="2" t="str">
        <f t="shared" si="491"/>
        <v>WD</v>
      </c>
    </row>
    <row r="6158" spans="12:16" x14ac:dyDescent="0.2">
      <c r="L6158" s="99">
        <f t="shared" si="487"/>
        <v>47947</v>
      </c>
      <c r="M6158" s="3">
        <f t="shared" si="490"/>
        <v>4</v>
      </c>
      <c r="N6158" s="3">
        <f t="shared" si="488"/>
        <v>2031</v>
      </c>
      <c r="O6158" s="3">
        <f t="shared" si="489"/>
        <v>4</v>
      </c>
      <c r="P6158" s="2" t="str">
        <f t="shared" si="491"/>
        <v>WD</v>
      </c>
    </row>
    <row r="6159" spans="12:16" x14ac:dyDescent="0.2">
      <c r="L6159" s="99">
        <f t="shared" si="487"/>
        <v>47948</v>
      </c>
      <c r="M6159" s="3">
        <f t="shared" si="490"/>
        <v>4</v>
      </c>
      <c r="N6159" s="3">
        <f t="shared" si="488"/>
        <v>2031</v>
      </c>
      <c r="O6159" s="3">
        <f t="shared" si="489"/>
        <v>5</v>
      </c>
      <c r="P6159" s="2" t="str">
        <f t="shared" si="491"/>
        <v>WD</v>
      </c>
    </row>
    <row r="6160" spans="12:16" x14ac:dyDescent="0.2">
      <c r="L6160" s="99">
        <f t="shared" si="487"/>
        <v>47949</v>
      </c>
      <c r="M6160" s="3">
        <f t="shared" si="490"/>
        <v>4</v>
      </c>
      <c r="N6160" s="3">
        <f t="shared" si="488"/>
        <v>2031</v>
      </c>
      <c r="O6160" s="3">
        <f t="shared" si="489"/>
        <v>6</v>
      </c>
      <c r="P6160" s="2" t="str">
        <f t="shared" si="491"/>
        <v>WD</v>
      </c>
    </row>
    <row r="6161" spans="12:16" x14ac:dyDescent="0.2">
      <c r="L6161" s="99">
        <f t="shared" si="487"/>
        <v>47950</v>
      </c>
      <c r="M6161" s="3">
        <f t="shared" si="490"/>
        <v>4</v>
      </c>
      <c r="N6161" s="3">
        <f t="shared" si="488"/>
        <v>2031</v>
      </c>
      <c r="O6161" s="3">
        <f t="shared" si="489"/>
        <v>7</v>
      </c>
      <c r="P6161" s="2" t="str">
        <f t="shared" si="491"/>
        <v>WE</v>
      </c>
    </row>
    <row r="6162" spans="12:16" x14ac:dyDescent="0.2">
      <c r="L6162" s="99">
        <f t="shared" si="487"/>
        <v>47951</v>
      </c>
      <c r="M6162" s="3">
        <f t="shared" si="490"/>
        <v>4</v>
      </c>
      <c r="N6162" s="3">
        <f t="shared" si="488"/>
        <v>2031</v>
      </c>
      <c r="O6162" s="3">
        <f t="shared" si="489"/>
        <v>1</v>
      </c>
      <c r="P6162" s="2" t="str">
        <f t="shared" si="491"/>
        <v>WE</v>
      </c>
    </row>
    <row r="6163" spans="12:16" x14ac:dyDescent="0.2">
      <c r="L6163" s="99">
        <f t="shared" si="487"/>
        <v>47952</v>
      </c>
      <c r="M6163" s="3">
        <f t="shared" si="490"/>
        <v>4</v>
      </c>
      <c r="N6163" s="3">
        <f t="shared" si="488"/>
        <v>2031</v>
      </c>
      <c r="O6163" s="3">
        <f t="shared" si="489"/>
        <v>2</v>
      </c>
      <c r="P6163" s="2" t="str">
        <f t="shared" si="491"/>
        <v>WD</v>
      </c>
    </row>
    <row r="6164" spans="12:16" x14ac:dyDescent="0.2">
      <c r="L6164" s="99">
        <f t="shared" si="487"/>
        <v>47953</v>
      </c>
      <c r="M6164" s="3">
        <f t="shared" si="490"/>
        <v>4</v>
      </c>
      <c r="N6164" s="3">
        <f t="shared" si="488"/>
        <v>2031</v>
      </c>
      <c r="O6164" s="3">
        <f t="shared" si="489"/>
        <v>3</v>
      </c>
      <c r="P6164" s="2" t="str">
        <f t="shared" si="491"/>
        <v>WD</v>
      </c>
    </row>
    <row r="6165" spans="12:16" x14ac:dyDescent="0.2">
      <c r="L6165" s="99">
        <f t="shared" si="487"/>
        <v>47954</v>
      </c>
      <c r="M6165" s="3">
        <f t="shared" si="490"/>
        <v>4</v>
      </c>
      <c r="N6165" s="3">
        <f t="shared" si="488"/>
        <v>2031</v>
      </c>
      <c r="O6165" s="3">
        <f t="shared" si="489"/>
        <v>4</v>
      </c>
      <c r="P6165" s="2" t="str">
        <f t="shared" si="491"/>
        <v>WD</v>
      </c>
    </row>
    <row r="6166" spans="12:16" x14ac:dyDescent="0.2">
      <c r="L6166" s="99">
        <f t="shared" si="487"/>
        <v>47955</v>
      </c>
      <c r="M6166" s="3">
        <f t="shared" si="490"/>
        <v>4</v>
      </c>
      <c r="N6166" s="3">
        <f t="shared" si="488"/>
        <v>2031</v>
      </c>
      <c r="O6166" s="3">
        <f t="shared" si="489"/>
        <v>5</v>
      </c>
      <c r="P6166" s="2" t="str">
        <f t="shared" si="491"/>
        <v>WD</v>
      </c>
    </row>
    <row r="6167" spans="12:16" x14ac:dyDescent="0.2">
      <c r="L6167" s="99">
        <f t="shared" si="487"/>
        <v>47956</v>
      </c>
      <c r="M6167" s="3">
        <f t="shared" si="490"/>
        <v>4</v>
      </c>
      <c r="N6167" s="3">
        <f t="shared" si="488"/>
        <v>2031</v>
      </c>
      <c r="O6167" s="3">
        <f t="shared" si="489"/>
        <v>6</v>
      </c>
      <c r="P6167" s="2" t="str">
        <f t="shared" si="491"/>
        <v>WD</v>
      </c>
    </row>
    <row r="6168" spans="12:16" x14ac:dyDescent="0.2">
      <c r="L6168" s="99">
        <f t="shared" si="487"/>
        <v>47957</v>
      </c>
      <c r="M6168" s="3">
        <f t="shared" si="490"/>
        <v>4</v>
      </c>
      <c r="N6168" s="3">
        <f t="shared" si="488"/>
        <v>2031</v>
      </c>
      <c r="O6168" s="3">
        <f t="shared" si="489"/>
        <v>7</v>
      </c>
      <c r="P6168" s="2" t="str">
        <f t="shared" si="491"/>
        <v>WE</v>
      </c>
    </row>
    <row r="6169" spans="12:16" x14ac:dyDescent="0.2">
      <c r="L6169" s="99">
        <f t="shared" si="487"/>
        <v>47958</v>
      </c>
      <c r="M6169" s="3">
        <f t="shared" si="490"/>
        <v>4</v>
      </c>
      <c r="N6169" s="3">
        <f t="shared" si="488"/>
        <v>2031</v>
      </c>
      <c r="O6169" s="3">
        <f t="shared" si="489"/>
        <v>1</v>
      </c>
      <c r="P6169" s="2" t="str">
        <f t="shared" si="491"/>
        <v>WE</v>
      </c>
    </row>
    <row r="6170" spans="12:16" x14ac:dyDescent="0.2">
      <c r="L6170" s="99">
        <f t="shared" si="487"/>
        <v>47959</v>
      </c>
      <c r="M6170" s="3">
        <f t="shared" si="490"/>
        <v>4</v>
      </c>
      <c r="N6170" s="3">
        <f t="shared" si="488"/>
        <v>2031</v>
      </c>
      <c r="O6170" s="3">
        <f t="shared" si="489"/>
        <v>2</v>
      </c>
      <c r="P6170" s="2" t="str">
        <f t="shared" si="491"/>
        <v>WD</v>
      </c>
    </row>
    <row r="6171" spans="12:16" x14ac:dyDescent="0.2">
      <c r="L6171" s="99">
        <f t="shared" si="487"/>
        <v>47960</v>
      </c>
      <c r="M6171" s="3">
        <f t="shared" si="490"/>
        <v>4</v>
      </c>
      <c r="N6171" s="3">
        <f t="shared" si="488"/>
        <v>2031</v>
      </c>
      <c r="O6171" s="3">
        <f t="shared" si="489"/>
        <v>3</v>
      </c>
      <c r="P6171" s="2" t="str">
        <f t="shared" si="491"/>
        <v>WD</v>
      </c>
    </row>
    <row r="6172" spans="12:16" x14ac:dyDescent="0.2">
      <c r="L6172" s="99">
        <f t="shared" si="487"/>
        <v>47961</v>
      </c>
      <c r="M6172" s="3">
        <f t="shared" si="490"/>
        <v>4</v>
      </c>
      <c r="N6172" s="3">
        <f t="shared" si="488"/>
        <v>2031</v>
      </c>
      <c r="O6172" s="3">
        <f t="shared" si="489"/>
        <v>4</v>
      </c>
      <c r="P6172" s="2" t="str">
        <f t="shared" si="491"/>
        <v>WD</v>
      </c>
    </row>
    <row r="6173" spans="12:16" x14ac:dyDescent="0.2">
      <c r="L6173" s="99">
        <f t="shared" si="487"/>
        <v>47962</v>
      </c>
      <c r="M6173" s="3">
        <f t="shared" si="490"/>
        <v>4</v>
      </c>
      <c r="N6173" s="3">
        <f t="shared" si="488"/>
        <v>2031</v>
      </c>
      <c r="O6173" s="3">
        <f t="shared" si="489"/>
        <v>5</v>
      </c>
      <c r="P6173" s="2" t="str">
        <f t="shared" si="491"/>
        <v>WD</v>
      </c>
    </row>
    <row r="6174" spans="12:16" x14ac:dyDescent="0.2">
      <c r="L6174" s="99">
        <f t="shared" si="487"/>
        <v>47963</v>
      </c>
      <c r="M6174" s="3">
        <f t="shared" si="490"/>
        <v>4</v>
      </c>
      <c r="N6174" s="3">
        <f t="shared" si="488"/>
        <v>2031</v>
      </c>
      <c r="O6174" s="3">
        <f t="shared" si="489"/>
        <v>6</v>
      </c>
      <c r="P6174" s="2" t="str">
        <f t="shared" si="491"/>
        <v>WD</v>
      </c>
    </row>
    <row r="6175" spans="12:16" x14ac:dyDescent="0.2">
      <c r="L6175" s="99">
        <f t="shared" si="487"/>
        <v>47964</v>
      </c>
      <c r="M6175" s="3">
        <f t="shared" si="490"/>
        <v>4</v>
      </c>
      <c r="N6175" s="3">
        <f t="shared" si="488"/>
        <v>2031</v>
      </c>
      <c r="O6175" s="3">
        <f t="shared" si="489"/>
        <v>7</v>
      </c>
      <c r="P6175" s="2" t="str">
        <f t="shared" si="491"/>
        <v>WE</v>
      </c>
    </row>
    <row r="6176" spans="12:16" x14ac:dyDescent="0.2">
      <c r="L6176" s="99">
        <f t="shared" si="487"/>
        <v>47965</v>
      </c>
      <c r="M6176" s="3">
        <f t="shared" si="490"/>
        <v>4</v>
      </c>
      <c r="N6176" s="3">
        <f t="shared" si="488"/>
        <v>2031</v>
      </c>
      <c r="O6176" s="3">
        <f t="shared" si="489"/>
        <v>1</v>
      </c>
      <c r="P6176" s="2" t="str">
        <f t="shared" si="491"/>
        <v>WE</v>
      </c>
    </row>
    <row r="6177" spans="12:16" x14ac:dyDescent="0.2">
      <c r="L6177" s="99">
        <f t="shared" si="487"/>
        <v>47966</v>
      </c>
      <c r="M6177" s="3">
        <f t="shared" si="490"/>
        <v>4</v>
      </c>
      <c r="N6177" s="3">
        <f t="shared" si="488"/>
        <v>2031</v>
      </c>
      <c r="O6177" s="3">
        <f t="shared" si="489"/>
        <v>2</v>
      </c>
      <c r="P6177" s="2" t="str">
        <f t="shared" si="491"/>
        <v>WD</v>
      </c>
    </row>
    <row r="6178" spans="12:16" x14ac:dyDescent="0.2">
      <c r="L6178" s="99">
        <f t="shared" si="487"/>
        <v>47967</v>
      </c>
      <c r="M6178" s="3">
        <f t="shared" si="490"/>
        <v>4</v>
      </c>
      <c r="N6178" s="3">
        <f t="shared" si="488"/>
        <v>2031</v>
      </c>
      <c r="O6178" s="3">
        <f t="shared" si="489"/>
        <v>3</v>
      </c>
      <c r="P6178" s="2" t="str">
        <f t="shared" si="491"/>
        <v>WD</v>
      </c>
    </row>
    <row r="6179" spans="12:16" x14ac:dyDescent="0.2">
      <c r="L6179" s="99">
        <f t="shared" si="487"/>
        <v>47968</v>
      </c>
      <c r="M6179" s="3">
        <f t="shared" si="490"/>
        <v>4</v>
      </c>
      <c r="N6179" s="3">
        <f t="shared" si="488"/>
        <v>2031</v>
      </c>
      <c r="O6179" s="3">
        <f t="shared" si="489"/>
        <v>4</v>
      </c>
      <c r="P6179" s="2" t="str">
        <f t="shared" si="491"/>
        <v>WD</v>
      </c>
    </row>
    <row r="6180" spans="12:16" x14ac:dyDescent="0.2">
      <c r="L6180" s="99">
        <f t="shared" si="487"/>
        <v>47969</v>
      </c>
      <c r="M6180" s="3">
        <f t="shared" si="490"/>
        <v>5</v>
      </c>
      <c r="N6180" s="3">
        <f t="shared" si="488"/>
        <v>2031</v>
      </c>
      <c r="O6180" s="3">
        <f t="shared" si="489"/>
        <v>5</v>
      </c>
      <c r="P6180" s="2" t="str">
        <f t="shared" si="491"/>
        <v>WD</v>
      </c>
    </row>
    <row r="6181" spans="12:16" x14ac:dyDescent="0.2">
      <c r="L6181" s="99">
        <f t="shared" si="487"/>
        <v>47970</v>
      </c>
      <c r="M6181" s="3">
        <f t="shared" si="490"/>
        <v>5</v>
      </c>
      <c r="N6181" s="3">
        <f t="shared" si="488"/>
        <v>2031</v>
      </c>
      <c r="O6181" s="3">
        <f t="shared" si="489"/>
        <v>6</v>
      </c>
      <c r="P6181" s="2" t="str">
        <f t="shared" si="491"/>
        <v>WD</v>
      </c>
    </row>
    <row r="6182" spans="12:16" x14ac:dyDescent="0.2">
      <c r="L6182" s="99">
        <f t="shared" si="487"/>
        <v>47971</v>
      </c>
      <c r="M6182" s="3">
        <f t="shared" si="490"/>
        <v>5</v>
      </c>
      <c r="N6182" s="3">
        <f t="shared" si="488"/>
        <v>2031</v>
      </c>
      <c r="O6182" s="3">
        <f t="shared" si="489"/>
        <v>7</v>
      </c>
      <c r="P6182" s="2" t="str">
        <f t="shared" si="491"/>
        <v>WE</v>
      </c>
    </row>
    <row r="6183" spans="12:16" x14ac:dyDescent="0.2">
      <c r="L6183" s="99">
        <f t="shared" si="487"/>
        <v>47972</v>
      </c>
      <c r="M6183" s="3">
        <f t="shared" si="490"/>
        <v>5</v>
      </c>
      <c r="N6183" s="3">
        <f t="shared" si="488"/>
        <v>2031</v>
      </c>
      <c r="O6183" s="3">
        <f t="shared" si="489"/>
        <v>1</v>
      </c>
      <c r="P6183" s="2" t="str">
        <f t="shared" si="491"/>
        <v>WE</v>
      </c>
    </row>
    <row r="6184" spans="12:16" x14ac:dyDescent="0.2">
      <c r="L6184" s="99">
        <f t="shared" si="487"/>
        <v>47973</v>
      </c>
      <c r="M6184" s="3">
        <f t="shared" si="490"/>
        <v>5</v>
      </c>
      <c r="N6184" s="3">
        <f t="shared" si="488"/>
        <v>2031</v>
      </c>
      <c r="O6184" s="3">
        <f t="shared" si="489"/>
        <v>2</v>
      </c>
      <c r="P6184" s="2" t="str">
        <f t="shared" si="491"/>
        <v>WD</v>
      </c>
    </row>
    <row r="6185" spans="12:16" x14ac:dyDescent="0.2">
      <c r="L6185" s="99">
        <f t="shared" si="487"/>
        <v>47974</v>
      </c>
      <c r="M6185" s="3">
        <f t="shared" si="490"/>
        <v>5</v>
      </c>
      <c r="N6185" s="3">
        <f t="shared" si="488"/>
        <v>2031</v>
      </c>
      <c r="O6185" s="3">
        <f t="shared" si="489"/>
        <v>3</v>
      </c>
      <c r="P6185" s="2" t="str">
        <f t="shared" si="491"/>
        <v>WD</v>
      </c>
    </row>
    <row r="6186" spans="12:16" x14ac:dyDescent="0.2">
      <c r="L6186" s="99">
        <f t="shared" si="487"/>
        <v>47975</v>
      </c>
      <c r="M6186" s="3">
        <f t="shared" si="490"/>
        <v>5</v>
      </c>
      <c r="N6186" s="3">
        <f t="shared" si="488"/>
        <v>2031</v>
      </c>
      <c r="O6186" s="3">
        <f t="shared" si="489"/>
        <v>4</v>
      </c>
      <c r="P6186" s="2" t="str">
        <f t="shared" si="491"/>
        <v>WD</v>
      </c>
    </row>
    <row r="6187" spans="12:16" x14ac:dyDescent="0.2">
      <c r="L6187" s="99">
        <f t="shared" si="487"/>
        <v>47976</v>
      </c>
      <c r="M6187" s="3">
        <f t="shared" si="490"/>
        <v>5</v>
      </c>
      <c r="N6187" s="3">
        <f t="shared" si="488"/>
        <v>2031</v>
      </c>
      <c r="O6187" s="3">
        <f t="shared" si="489"/>
        <v>5</v>
      </c>
      <c r="P6187" s="2" t="str">
        <f t="shared" si="491"/>
        <v>WD</v>
      </c>
    </row>
    <row r="6188" spans="12:16" x14ac:dyDescent="0.2">
      <c r="L6188" s="99">
        <f t="shared" si="487"/>
        <v>47977</v>
      </c>
      <c r="M6188" s="3">
        <f t="shared" si="490"/>
        <v>5</v>
      </c>
      <c r="N6188" s="3">
        <f t="shared" si="488"/>
        <v>2031</v>
      </c>
      <c r="O6188" s="3">
        <f t="shared" si="489"/>
        <v>6</v>
      </c>
      <c r="P6188" s="2" t="str">
        <f t="shared" si="491"/>
        <v>WD</v>
      </c>
    </row>
    <row r="6189" spans="12:16" x14ac:dyDescent="0.2">
      <c r="L6189" s="99">
        <f t="shared" si="487"/>
        <v>47978</v>
      </c>
      <c r="M6189" s="3">
        <f t="shared" si="490"/>
        <v>5</v>
      </c>
      <c r="N6189" s="3">
        <f t="shared" si="488"/>
        <v>2031</v>
      </c>
      <c r="O6189" s="3">
        <f t="shared" si="489"/>
        <v>7</v>
      </c>
      <c r="P6189" s="2" t="str">
        <f t="shared" si="491"/>
        <v>WE</v>
      </c>
    </row>
    <row r="6190" spans="12:16" x14ac:dyDescent="0.2">
      <c r="L6190" s="99">
        <f t="shared" si="487"/>
        <v>47979</v>
      </c>
      <c r="M6190" s="3">
        <f t="shared" si="490"/>
        <v>5</v>
      </c>
      <c r="N6190" s="3">
        <f t="shared" si="488"/>
        <v>2031</v>
      </c>
      <c r="O6190" s="3">
        <f t="shared" si="489"/>
        <v>1</v>
      </c>
      <c r="P6190" s="2" t="str">
        <f t="shared" si="491"/>
        <v>WE</v>
      </c>
    </row>
    <row r="6191" spans="12:16" x14ac:dyDescent="0.2">
      <c r="L6191" s="99">
        <f t="shared" si="487"/>
        <v>47980</v>
      </c>
      <c r="M6191" s="3">
        <f t="shared" si="490"/>
        <v>5</v>
      </c>
      <c r="N6191" s="3">
        <f t="shared" si="488"/>
        <v>2031</v>
      </c>
      <c r="O6191" s="3">
        <f t="shared" si="489"/>
        <v>2</v>
      </c>
      <c r="P6191" s="2" t="str">
        <f t="shared" si="491"/>
        <v>WD</v>
      </c>
    </row>
    <row r="6192" spans="12:16" x14ac:dyDescent="0.2">
      <c r="L6192" s="99">
        <f t="shared" si="487"/>
        <v>47981</v>
      </c>
      <c r="M6192" s="3">
        <f t="shared" si="490"/>
        <v>5</v>
      </c>
      <c r="N6192" s="3">
        <f t="shared" si="488"/>
        <v>2031</v>
      </c>
      <c r="O6192" s="3">
        <f t="shared" si="489"/>
        <v>3</v>
      </c>
      <c r="P6192" s="2" t="str">
        <f t="shared" si="491"/>
        <v>WD</v>
      </c>
    </row>
    <row r="6193" spans="12:16" x14ac:dyDescent="0.2">
      <c r="L6193" s="99">
        <f t="shared" si="487"/>
        <v>47982</v>
      </c>
      <c r="M6193" s="3">
        <f t="shared" si="490"/>
        <v>5</v>
      </c>
      <c r="N6193" s="3">
        <f t="shared" si="488"/>
        <v>2031</v>
      </c>
      <c r="O6193" s="3">
        <f t="shared" si="489"/>
        <v>4</v>
      </c>
      <c r="P6193" s="2" t="str">
        <f t="shared" si="491"/>
        <v>WD</v>
      </c>
    </row>
    <row r="6194" spans="12:16" x14ac:dyDescent="0.2">
      <c r="L6194" s="99">
        <f t="shared" si="487"/>
        <v>47983</v>
      </c>
      <c r="M6194" s="3">
        <f t="shared" si="490"/>
        <v>5</v>
      </c>
      <c r="N6194" s="3">
        <f t="shared" si="488"/>
        <v>2031</v>
      </c>
      <c r="O6194" s="3">
        <f t="shared" si="489"/>
        <v>5</v>
      </c>
      <c r="P6194" s="2" t="str">
        <f t="shared" si="491"/>
        <v>WD</v>
      </c>
    </row>
    <row r="6195" spans="12:16" x14ac:dyDescent="0.2">
      <c r="L6195" s="99">
        <f t="shared" si="487"/>
        <v>47984</v>
      </c>
      <c r="M6195" s="3">
        <f t="shared" si="490"/>
        <v>5</v>
      </c>
      <c r="N6195" s="3">
        <f t="shared" si="488"/>
        <v>2031</v>
      </c>
      <c r="O6195" s="3">
        <f t="shared" si="489"/>
        <v>6</v>
      </c>
      <c r="P6195" s="2" t="str">
        <f t="shared" si="491"/>
        <v>WD</v>
      </c>
    </row>
    <row r="6196" spans="12:16" x14ac:dyDescent="0.2">
      <c r="L6196" s="99">
        <f t="shared" ref="L6196:L6259" si="492">+L6195+1</f>
        <v>47985</v>
      </c>
      <c r="M6196" s="3">
        <f t="shared" si="490"/>
        <v>5</v>
      </c>
      <c r="N6196" s="3">
        <f t="shared" si="488"/>
        <v>2031</v>
      </c>
      <c r="O6196" s="3">
        <f t="shared" si="489"/>
        <v>7</v>
      </c>
      <c r="P6196" s="2" t="str">
        <f t="shared" si="491"/>
        <v>WE</v>
      </c>
    </row>
    <row r="6197" spans="12:16" x14ac:dyDescent="0.2">
      <c r="L6197" s="99">
        <f t="shared" si="492"/>
        <v>47986</v>
      </c>
      <c r="M6197" s="3">
        <f t="shared" si="490"/>
        <v>5</v>
      </c>
      <c r="N6197" s="3">
        <f t="shared" si="488"/>
        <v>2031</v>
      </c>
      <c r="O6197" s="3">
        <f t="shared" si="489"/>
        <v>1</v>
      </c>
      <c r="P6197" s="2" t="str">
        <f t="shared" si="491"/>
        <v>WE</v>
      </c>
    </row>
    <row r="6198" spans="12:16" x14ac:dyDescent="0.2">
      <c r="L6198" s="99">
        <f t="shared" si="492"/>
        <v>47987</v>
      </c>
      <c r="M6198" s="3">
        <f t="shared" si="490"/>
        <v>5</v>
      </c>
      <c r="N6198" s="3">
        <f t="shared" si="488"/>
        <v>2031</v>
      </c>
      <c r="O6198" s="3">
        <f t="shared" si="489"/>
        <v>2</v>
      </c>
      <c r="P6198" s="2" t="str">
        <f t="shared" si="491"/>
        <v>WD</v>
      </c>
    </row>
    <row r="6199" spans="12:16" x14ac:dyDescent="0.2">
      <c r="L6199" s="99">
        <f t="shared" si="492"/>
        <v>47988</v>
      </c>
      <c r="M6199" s="3">
        <f t="shared" si="490"/>
        <v>5</v>
      </c>
      <c r="N6199" s="3">
        <f t="shared" si="488"/>
        <v>2031</v>
      </c>
      <c r="O6199" s="3">
        <f t="shared" si="489"/>
        <v>3</v>
      </c>
      <c r="P6199" s="2" t="str">
        <f t="shared" si="491"/>
        <v>WD</v>
      </c>
    </row>
    <row r="6200" spans="12:16" x14ac:dyDescent="0.2">
      <c r="L6200" s="99">
        <f t="shared" si="492"/>
        <v>47989</v>
      </c>
      <c r="M6200" s="3">
        <f t="shared" si="490"/>
        <v>5</v>
      </c>
      <c r="N6200" s="3">
        <f t="shared" si="488"/>
        <v>2031</v>
      </c>
      <c r="O6200" s="3">
        <f t="shared" si="489"/>
        <v>4</v>
      </c>
      <c r="P6200" s="2" t="str">
        <f t="shared" si="491"/>
        <v>WD</v>
      </c>
    </row>
    <row r="6201" spans="12:16" x14ac:dyDescent="0.2">
      <c r="L6201" s="99">
        <f t="shared" si="492"/>
        <v>47990</v>
      </c>
      <c r="M6201" s="3">
        <f t="shared" si="490"/>
        <v>5</v>
      </c>
      <c r="N6201" s="3">
        <f t="shared" si="488"/>
        <v>2031</v>
      </c>
      <c r="O6201" s="3">
        <f t="shared" si="489"/>
        <v>5</v>
      </c>
      <c r="P6201" s="2" t="str">
        <f t="shared" si="491"/>
        <v>WD</v>
      </c>
    </row>
    <row r="6202" spans="12:16" x14ac:dyDescent="0.2">
      <c r="L6202" s="99">
        <f t="shared" si="492"/>
        <v>47991</v>
      </c>
      <c r="M6202" s="3">
        <f t="shared" si="490"/>
        <v>5</v>
      </c>
      <c r="N6202" s="3">
        <f t="shared" si="488"/>
        <v>2031</v>
      </c>
      <c r="O6202" s="3">
        <f t="shared" si="489"/>
        <v>6</v>
      </c>
      <c r="P6202" s="2" t="str">
        <f t="shared" si="491"/>
        <v>WD</v>
      </c>
    </row>
    <row r="6203" spans="12:16" x14ac:dyDescent="0.2">
      <c r="L6203" s="99">
        <f t="shared" si="492"/>
        <v>47992</v>
      </c>
      <c r="M6203" s="3">
        <f t="shared" si="490"/>
        <v>5</v>
      </c>
      <c r="N6203" s="3">
        <f t="shared" si="488"/>
        <v>2031</v>
      </c>
      <c r="O6203" s="3">
        <f t="shared" si="489"/>
        <v>7</v>
      </c>
      <c r="P6203" s="2" t="str">
        <f t="shared" si="491"/>
        <v>WE</v>
      </c>
    </row>
    <row r="6204" spans="12:16" x14ac:dyDescent="0.2">
      <c r="L6204" s="99">
        <f t="shared" si="492"/>
        <v>47993</v>
      </c>
      <c r="M6204" s="3">
        <f t="shared" si="490"/>
        <v>5</v>
      </c>
      <c r="N6204" s="3">
        <f t="shared" si="488"/>
        <v>2031</v>
      </c>
      <c r="O6204" s="3">
        <f t="shared" si="489"/>
        <v>1</v>
      </c>
      <c r="P6204" s="2" t="str">
        <f t="shared" si="491"/>
        <v>WE</v>
      </c>
    </row>
    <row r="6205" spans="12:16" x14ac:dyDescent="0.2">
      <c r="L6205" s="99">
        <f t="shared" si="492"/>
        <v>47994</v>
      </c>
      <c r="M6205" s="3">
        <f t="shared" si="490"/>
        <v>5</v>
      </c>
      <c r="N6205" s="3">
        <f t="shared" si="488"/>
        <v>2031</v>
      </c>
      <c r="O6205" s="3">
        <f t="shared" si="489"/>
        <v>2</v>
      </c>
      <c r="P6205" s="2" t="str">
        <f t="shared" si="491"/>
        <v>WD</v>
      </c>
    </row>
    <row r="6206" spans="12:16" x14ac:dyDescent="0.2">
      <c r="L6206" s="99">
        <f t="shared" si="492"/>
        <v>47995</v>
      </c>
      <c r="M6206" s="3">
        <f t="shared" si="490"/>
        <v>5</v>
      </c>
      <c r="N6206" s="3">
        <f t="shared" si="488"/>
        <v>2031</v>
      </c>
      <c r="O6206" s="3">
        <f t="shared" si="489"/>
        <v>3</v>
      </c>
      <c r="P6206" s="2" t="str">
        <f t="shared" si="491"/>
        <v>WD</v>
      </c>
    </row>
    <row r="6207" spans="12:16" x14ac:dyDescent="0.2">
      <c r="L6207" s="99">
        <f t="shared" si="492"/>
        <v>47996</v>
      </c>
      <c r="M6207" s="3">
        <f t="shared" si="490"/>
        <v>5</v>
      </c>
      <c r="N6207" s="3">
        <f t="shared" ref="N6207:N6270" si="493">YEAR(L6207)</f>
        <v>2031</v>
      </c>
      <c r="O6207" s="3">
        <f t="shared" ref="O6207:O6270" si="494">WEEKDAY(L6207)</f>
        <v>4</v>
      </c>
      <c r="P6207" s="2" t="str">
        <f t="shared" si="491"/>
        <v>WD</v>
      </c>
    </row>
    <row r="6208" spans="12:16" x14ac:dyDescent="0.2">
      <c r="L6208" s="99">
        <f t="shared" si="492"/>
        <v>47997</v>
      </c>
      <c r="M6208" s="3">
        <f t="shared" si="490"/>
        <v>5</v>
      </c>
      <c r="N6208" s="3">
        <f t="shared" si="493"/>
        <v>2031</v>
      </c>
      <c r="O6208" s="3">
        <f t="shared" si="494"/>
        <v>5</v>
      </c>
      <c r="P6208" s="2" t="str">
        <f t="shared" si="491"/>
        <v>WD</v>
      </c>
    </row>
    <row r="6209" spans="12:16" x14ac:dyDescent="0.2">
      <c r="L6209" s="99">
        <f t="shared" si="492"/>
        <v>47998</v>
      </c>
      <c r="M6209" s="3">
        <f t="shared" si="490"/>
        <v>5</v>
      </c>
      <c r="N6209" s="3">
        <f t="shared" si="493"/>
        <v>2031</v>
      </c>
      <c r="O6209" s="3">
        <f t="shared" si="494"/>
        <v>6</v>
      </c>
      <c r="P6209" s="2" t="str">
        <f t="shared" si="491"/>
        <v>WD</v>
      </c>
    </row>
    <row r="6210" spans="12:16" x14ac:dyDescent="0.2">
      <c r="L6210" s="99">
        <f t="shared" si="492"/>
        <v>47999</v>
      </c>
      <c r="M6210" s="3">
        <f t="shared" si="490"/>
        <v>5</v>
      </c>
      <c r="N6210" s="3">
        <f t="shared" si="493"/>
        <v>2031</v>
      </c>
      <c r="O6210" s="3">
        <f t="shared" si="494"/>
        <v>7</v>
      </c>
      <c r="P6210" s="2" t="str">
        <f t="shared" si="491"/>
        <v>WE</v>
      </c>
    </row>
    <row r="6211" spans="12:16" x14ac:dyDescent="0.2">
      <c r="L6211" s="99">
        <f t="shared" si="492"/>
        <v>48000</v>
      </c>
      <c r="M6211" s="3">
        <f t="shared" ref="M6211:M6274" si="495">MONTH(L6211)</f>
        <v>6</v>
      </c>
      <c r="N6211" s="3">
        <f t="shared" si="493"/>
        <v>2031</v>
      </c>
      <c r="O6211" s="3">
        <f t="shared" si="494"/>
        <v>1</v>
      </c>
      <c r="P6211" s="2" t="str">
        <f t="shared" ref="P6211:P6274" si="496">IF(O6211=1,"WE",IF(O6211=7,"WE","WD"))</f>
        <v>WE</v>
      </c>
    </row>
    <row r="6212" spans="12:16" x14ac:dyDescent="0.2">
      <c r="L6212" s="99">
        <f t="shared" si="492"/>
        <v>48001</v>
      </c>
      <c r="M6212" s="3">
        <f t="shared" si="495"/>
        <v>6</v>
      </c>
      <c r="N6212" s="3">
        <f t="shared" si="493"/>
        <v>2031</v>
      </c>
      <c r="O6212" s="3">
        <f t="shared" si="494"/>
        <v>2</v>
      </c>
      <c r="P6212" s="2" t="str">
        <f t="shared" si="496"/>
        <v>WD</v>
      </c>
    </row>
    <row r="6213" spans="12:16" x14ac:dyDescent="0.2">
      <c r="L6213" s="99">
        <f t="shared" si="492"/>
        <v>48002</v>
      </c>
      <c r="M6213" s="3">
        <f t="shared" si="495"/>
        <v>6</v>
      </c>
      <c r="N6213" s="3">
        <f t="shared" si="493"/>
        <v>2031</v>
      </c>
      <c r="O6213" s="3">
        <f t="shared" si="494"/>
        <v>3</v>
      </c>
      <c r="P6213" s="2" t="str">
        <f t="shared" si="496"/>
        <v>WD</v>
      </c>
    </row>
    <row r="6214" spans="12:16" x14ac:dyDescent="0.2">
      <c r="L6214" s="99">
        <f t="shared" si="492"/>
        <v>48003</v>
      </c>
      <c r="M6214" s="3">
        <f t="shared" si="495"/>
        <v>6</v>
      </c>
      <c r="N6214" s="3">
        <f t="shared" si="493"/>
        <v>2031</v>
      </c>
      <c r="O6214" s="3">
        <f t="shared" si="494"/>
        <v>4</v>
      </c>
      <c r="P6214" s="2" t="str">
        <f t="shared" si="496"/>
        <v>WD</v>
      </c>
    </row>
    <row r="6215" spans="12:16" x14ac:dyDescent="0.2">
      <c r="L6215" s="99">
        <f t="shared" si="492"/>
        <v>48004</v>
      </c>
      <c r="M6215" s="3">
        <f t="shared" si="495"/>
        <v>6</v>
      </c>
      <c r="N6215" s="3">
        <f t="shared" si="493"/>
        <v>2031</v>
      </c>
      <c r="O6215" s="3">
        <f t="shared" si="494"/>
        <v>5</v>
      </c>
      <c r="P6215" s="2" t="str">
        <f t="shared" si="496"/>
        <v>WD</v>
      </c>
    </row>
    <row r="6216" spans="12:16" x14ac:dyDescent="0.2">
      <c r="L6216" s="99">
        <f t="shared" si="492"/>
        <v>48005</v>
      </c>
      <c r="M6216" s="3">
        <f t="shared" si="495"/>
        <v>6</v>
      </c>
      <c r="N6216" s="3">
        <f t="shared" si="493"/>
        <v>2031</v>
      </c>
      <c r="O6216" s="3">
        <f t="shared" si="494"/>
        <v>6</v>
      </c>
      <c r="P6216" s="2" t="str">
        <f t="shared" si="496"/>
        <v>WD</v>
      </c>
    </row>
    <row r="6217" spans="12:16" x14ac:dyDescent="0.2">
      <c r="L6217" s="99">
        <f t="shared" si="492"/>
        <v>48006</v>
      </c>
      <c r="M6217" s="3">
        <f t="shared" si="495"/>
        <v>6</v>
      </c>
      <c r="N6217" s="3">
        <f t="shared" si="493"/>
        <v>2031</v>
      </c>
      <c r="O6217" s="3">
        <f t="shared" si="494"/>
        <v>7</v>
      </c>
      <c r="P6217" s="2" t="str">
        <f t="shared" si="496"/>
        <v>WE</v>
      </c>
    </row>
    <row r="6218" spans="12:16" x14ac:dyDescent="0.2">
      <c r="L6218" s="99">
        <f t="shared" si="492"/>
        <v>48007</v>
      </c>
      <c r="M6218" s="3">
        <f t="shared" si="495"/>
        <v>6</v>
      </c>
      <c r="N6218" s="3">
        <f t="shared" si="493"/>
        <v>2031</v>
      </c>
      <c r="O6218" s="3">
        <f t="shared" si="494"/>
        <v>1</v>
      </c>
      <c r="P6218" s="2" t="str">
        <f t="shared" si="496"/>
        <v>WE</v>
      </c>
    </row>
    <row r="6219" spans="12:16" x14ac:dyDescent="0.2">
      <c r="L6219" s="99">
        <f t="shared" si="492"/>
        <v>48008</v>
      </c>
      <c r="M6219" s="3">
        <f t="shared" si="495"/>
        <v>6</v>
      </c>
      <c r="N6219" s="3">
        <f t="shared" si="493"/>
        <v>2031</v>
      </c>
      <c r="O6219" s="3">
        <f t="shared" si="494"/>
        <v>2</v>
      </c>
      <c r="P6219" s="2" t="str">
        <f t="shared" si="496"/>
        <v>WD</v>
      </c>
    </row>
    <row r="6220" spans="12:16" x14ac:dyDescent="0.2">
      <c r="L6220" s="99">
        <f t="shared" si="492"/>
        <v>48009</v>
      </c>
      <c r="M6220" s="3">
        <f t="shared" si="495"/>
        <v>6</v>
      </c>
      <c r="N6220" s="3">
        <f t="shared" si="493"/>
        <v>2031</v>
      </c>
      <c r="O6220" s="3">
        <f t="shared" si="494"/>
        <v>3</v>
      </c>
      <c r="P6220" s="2" t="str">
        <f t="shared" si="496"/>
        <v>WD</v>
      </c>
    </row>
    <row r="6221" spans="12:16" x14ac:dyDescent="0.2">
      <c r="L6221" s="99">
        <f t="shared" si="492"/>
        <v>48010</v>
      </c>
      <c r="M6221" s="3">
        <f t="shared" si="495"/>
        <v>6</v>
      </c>
      <c r="N6221" s="3">
        <f t="shared" si="493"/>
        <v>2031</v>
      </c>
      <c r="O6221" s="3">
        <f t="shared" si="494"/>
        <v>4</v>
      </c>
      <c r="P6221" s="2" t="str">
        <f t="shared" si="496"/>
        <v>WD</v>
      </c>
    </row>
    <row r="6222" spans="12:16" x14ac:dyDescent="0.2">
      <c r="L6222" s="99">
        <f t="shared" si="492"/>
        <v>48011</v>
      </c>
      <c r="M6222" s="3">
        <f t="shared" si="495"/>
        <v>6</v>
      </c>
      <c r="N6222" s="3">
        <f t="shared" si="493"/>
        <v>2031</v>
      </c>
      <c r="O6222" s="3">
        <f t="shared" si="494"/>
        <v>5</v>
      </c>
      <c r="P6222" s="2" t="str">
        <f t="shared" si="496"/>
        <v>WD</v>
      </c>
    </row>
    <row r="6223" spans="12:16" x14ac:dyDescent="0.2">
      <c r="L6223" s="99">
        <f t="shared" si="492"/>
        <v>48012</v>
      </c>
      <c r="M6223" s="3">
        <f t="shared" si="495"/>
        <v>6</v>
      </c>
      <c r="N6223" s="3">
        <f t="shared" si="493"/>
        <v>2031</v>
      </c>
      <c r="O6223" s="3">
        <f t="shared" si="494"/>
        <v>6</v>
      </c>
      <c r="P6223" s="2" t="str">
        <f t="shared" si="496"/>
        <v>WD</v>
      </c>
    </row>
    <row r="6224" spans="12:16" x14ac:dyDescent="0.2">
      <c r="L6224" s="99">
        <f t="shared" si="492"/>
        <v>48013</v>
      </c>
      <c r="M6224" s="3">
        <f t="shared" si="495"/>
        <v>6</v>
      </c>
      <c r="N6224" s="3">
        <f t="shared" si="493"/>
        <v>2031</v>
      </c>
      <c r="O6224" s="3">
        <f t="shared" si="494"/>
        <v>7</v>
      </c>
      <c r="P6224" s="2" t="str">
        <f t="shared" si="496"/>
        <v>WE</v>
      </c>
    </row>
    <row r="6225" spans="12:16" x14ac:dyDescent="0.2">
      <c r="L6225" s="99">
        <f t="shared" si="492"/>
        <v>48014</v>
      </c>
      <c r="M6225" s="3">
        <f t="shared" si="495"/>
        <v>6</v>
      </c>
      <c r="N6225" s="3">
        <f t="shared" si="493"/>
        <v>2031</v>
      </c>
      <c r="O6225" s="3">
        <f t="shared" si="494"/>
        <v>1</v>
      </c>
      <c r="P6225" s="2" t="str">
        <f t="shared" si="496"/>
        <v>WE</v>
      </c>
    </row>
    <row r="6226" spans="12:16" x14ac:dyDescent="0.2">
      <c r="L6226" s="99">
        <f t="shared" si="492"/>
        <v>48015</v>
      </c>
      <c r="M6226" s="3">
        <f t="shared" si="495"/>
        <v>6</v>
      </c>
      <c r="N6226" s="3">
        <f t="shared" si="493"/>
        <v>2031</v>
      </c>
      <c r="O6226" s="3">
        <f t="shared" si="494"/>
        <v>2</v>
      </c>
      <c r="P6226" s="2" t="str">
        <f t="shared" si="496"/>
        <v>WD</v>
      </c>
    </row>
    <row r="6227" spans="12:16" x14ac:dyDescent="0.2">
      <c r="L6227" s="99">
        <f t="shared" si="492"/>
        <v>48016</v>
      </c>
      <c r="M6227" s="3">
        <f t="shared" si="495"/>
        <v>6</v>
      </c>
      <c r="N6227" s="3">
        <f t="shared" si="493"/>
        <v>2031</v>
      </c>
      <c r="O6227" s="3">
        <f t="shared" si="494"/>
        <v>3</v>
      </c>
      <c r="P6227" s="2" t="str">
        <f t="shared" si="496"/>
        <v>WD</v>
      </c>
    </row>
    <row r="6228" spans="12:16" x14ac:dyDescent="0.2">
      <c r="L6228" s="99">
        <f t="shared" si="492"/>
        <v>48017</v>
      </c>
      <c r="M6228" s="3">
        <f t="shared" si="495"/>
        <v>6</v>
      </c>
      <c r="N6228" s="3">
        <f t="shared" si="493"/>
        <v>2031</v>
      </c>
      <c r="O6228" s="3">
        <f t="shared" si="494"/>
        <v>4</v>
      </c>
      <c r="P6228" s="2" t="str">
        <f t="shared" si="496"/>
        <v>WD</v>
      </c>
    </row>
    <row r="6229" spans="12:16" x14ac:dyDescent="0.2">
      <c r="L6229" s="99">
        <f t="shared" si="492"/>
        <v>48018</v>
      </c>
      <c r="M6229" s="3">
        <f t="shared" si="495"/>
        <v>6</v>
      </c>
      <c r="N6229" s="3">
        <f t="shared" si="493"/>
        <v>2031</v>
      </c>
      <c r="O6229" s="3">
        <f t="shared" si="494"/>
        <v>5</v>
      </c>
      <c r="P6229" s="2" t="str">
        <f t="shared" si="496"/>
        <v>WD</v>
      </c>
    </row>
    <row r="6230" spans="12:16" x14ac:dyDescent="0.2">
      <c r="L6230" s="99">
        <f t="shared" si="492"/>
        <v>48019</v>
      </c>
      <c r="M6230" s="3">
        <f t="shared" si="495"/>
        <v>6</v>
      </c>
      <c r="N6230" s="3">
        <f t="shared" si="493"/>
        <v>2031</v>
      </c>
      <c r="O6230" s="3">
        <f t="shared" si="494"/>
        <v>6</v>
      </c>
      <c r="P6230" s="2" t="str">
        <f t="shared" si="496"/>
        <v>WD</v>
      </c>
    </row>
    <row r="6231" spans="12:16" x14ac:dyDescent="0.2">
      <c r="L6231" s="99">
        <f t="shared" si="492"/>
        <v>48020</v>
      </c>
      <c r="M6231" s="3">
        <f t="shared" si="495"/>
        <v>6</v>
      </c>
      <c r="N6231" s="3">
        <f t="shared" si="493"/>
        <v>2031</v>
      </c>
      <c r="O6231" s="3">
        <f t="shared" si="494"/>
        <v>7</v>
      </c>
      <c r="P6231" s="2" t="str">
        <f t="shared" si="496"/>
        <v>WE</v>
      </c>
    </row>
    <row r="6232" spans="12:16" x14ac:dyDescent="0.2">
      <c r="L6232" s="99">
        <f t="shared" si="492"/>
        <v>48021</v>
      </c>
      <c r="M6232" s="3">
        <f t="shared" si="495"/>
        <v>6</v>
      </c>
      <c r="N6232" s="3">
        <f t="shared" si="493"/>
        <v>2031</v>
      </c>
      <c r="O6232" s="3">
        <f t="shared" si="494"/>
        <v>1</v>
      </c>
      <c r="P6232" s="2" t="str">
        <f t="shared" si="496"/>
        <v>WE</v>
      </c>
    </row>
    <row r="6233" spans="12:16" x14ac:dyDescent="0.2">
      <c r="L6233" s="99">
        <f t="shared" si="492"/>
        <v>48022</v>
      </c>
      <c r="M6233" s="3">
        <f t="shared" si="495"/>
        <v>6</v>
      </c>
      <c r="N6233" s="3">
        <f t="shared" si="493"/>
        <v>2031</v>
      </c>
      <c r="O6233" s="3">
        <f t="shared" si="494"/>
        <v>2</v>
      </c>
      <c r="P6233" s="2" t="str">
        <f t="shared" si="496"/>
        <v>WD</v>
      </c>
    </row>
    <row r="6234" spans="12:16" x14ac:dyDescent="0.2">
      <c r="L6234" s="99">
        <f t="shared" si="492"/>
        <v>48023</v>
      </c>
      <c r="M6234" s="3">
        <f t="shared" si="495"/>
        <v>6</v>
      </c>
      <c r="N6234" s="3">
        <f t="shared" si="493"/>
        <v>2031</v>
      </c>
      <c r="O6234" s="3">
        <f t="shared" si="494"/>
        <v>3</v>
      </c>
      <c r="P6234" s="2" t="str">
        <f t="shared" si="496"/>
        <v>WD</v>
      </c>
    </row>
    <row r="6235" spans="12:16" x14ac:dyDescent="0.2">
      <c r="L6235" s="99">
        <f t="shared" si="492"/>
        <v>48024</v>
      </c>
      <c r="M6235" s="3">
        <f t="shared" si="495"/>
        <v>6</v>
      </c>
      <c r="N6235" s="3">
        <f t="shared" si="493"/>
        <v>2031</v>
      </c>
      <c r="O6235" s="3">
        <f t="shared" si="494"/>
        <v>4</v>
      </c>
      <c r="P6235" s="2" t="str">
        <f t="shared" si="496"/>
        <v>WD</v>
      </c>
    </row>
    <row r="6236" spans="12:16" x14ac:dyDescent="0.2">
      <c r="L6236" s="99">
        <f t="shared" si="492"/>
        <v>48025</v>
      </c>
      <c r="M6236" s="3">
        <f t="shared" si="495"/>
        <v>6</v>
      </c>
      <c r="N6236" s="3">
        <f t="shared" si="493"/>
        <v>2031</v>
      </c>
      <c r="O6236" s="3">
        <f t="shared" si="494"/>
        <v>5</v>
      </c>
      <c r="P6236" s="2" t="str">
        <f t="shared" si="496"/>
        <v>WD</v>
      </c>
    </row>
    <row r="6237" spans="12:16" x14ac:dyDescent="0.2">
      <c r="L6237" s="99">
        <f t="shared" si="492"/>
        <v>48026</v>
      </c>
      <c r="M6237" s="3">
        <f t="shared" si="495"/>
        <v>6</v>
      </c>
      <c r="N6237" s="3">
        <f t="shared" si="493"/>
        <v>2031</v>
      </c>
      <c r="O6237" s="3">
        <f t="shared" si="494"/>
        <v>6</v>
      </c>
      <c r="P6237" s="2" t="str">
        <f t="shared" si="496"/>
        <v>WD</v>
      </c>
    </row>
    <row r="6238" spans="12:16" x14ac:dyDescent="0.2">
      <c r="L6238" s="99">
        <f t="shared" si="492"/>
        <v>48027</v>
      </c>
      <c r="M6238" s="3">
        <f t="shared" si="495"/>
        <v>6</v>
      </c>
      <c r="N6238" s="3">
        <f t="shared" si="493"/>
        <v>2031</v>
      </c>
      <c r="O6238" s="3">
        <f t="shared" si="494"/>
        <v>7</v>
      </c>
      <c r="P6238" s="2" t="str">
        <f t="shared" si="496"/>
        <v>WE</v>
      </c>
    </row>
    <row r="6239" spans="12:16" x14ac:dyDescent="0.2">
      <c r="L6239" s="99">
        <f t="shared" si="492"/>
        <v>48028</v>
      </c>
      <c r="M6239" s="3">
        <f t="shared" si="495"/>
        <v>6</v>
      </c>
      <c r="N6239" s="3">
        <f t="shared" si="493"/>
        <v>2031</v>
      </c>
      <c r="O6239" s="3">
        <f t="shared" si="494"/>
        <v>1</v>
      </c>
      <c r="P6239" s="2" t="str">
        <f t="shared" si="496"/>
        <v>WE</v>
      </c>
    </row>
    <row r="6240" spans="12:16" x14ac:dyDescent="0.2">
      <c r="L6240" s="99">
        <f t="shared" si="492"/>
        <v>48029</v>
      </c>
      <c r="M6240" s="3">
        <f t="shared" si="495"/>
        <v>6</v>
      </c>
      <c r="N6240" s="3">
        <f t="shared" si="493"/>
        <v>2031</v>
      </c>
      <c r="O6240" s="3">
        <f t="shared" si="494"/>
        <v>2</v>
      </c>
      <c r="P6240" s="2" t="str">
        <f t="shared" si="496"/>
        <v>WD</v>
      </c>
    </row>
    <row r="6241" spans="12:16" x14ac:dyDescent="0.2">
      <c r="L6241" s="99">
        <f t="shared" si="492"/>
        <v>48030</v>
      </c>
      <c r="M6241" s="3">
        <f t="shared" si="495"/>
        <v>7</v>
      </c>
      <c r="N6241" s="3">
        <f t="shared" si="493"/>
        <v>2031</v>
      </c>
      <c r="O6241" s="3">
        <f t="shared" si="494"/>
        <v>3</v>
      </c>
      <c r="P6241" s="2" t="str">
        <f t="shared" si="496"/>
        <v>WD</v>
      </c>
    </row>
    <row r="6242" spans="12:16" x14ac:dyDescent="0.2">
      <c r="L6242" s="99">
        <f t="shared" si="492"/>
        <v>48031</v>
      </c>
      <c r="M6242" s="3">
        <f t="shared" si="495"/>
        <v>7</v>
      </c>
      <c r="N6242" s="3">
        <f t="shared" si="493"/>
        <v>2031</v>
      </c>
      <c r="O6242" s="3">
        <f t="shared" si="494"/>
        <v>4</v>
      </c>
      <c r="P6242" s="2" t="str">
        <f t="shared" si="496"/>
        <v>WD</v>
      </c>
    </row>
    <row r="6243" spans="12:16" x14ac:dyDescent="0.2">
      <c r="L6243" s="99">
        <f t="shared" si="492"/>
        <v>48032</v>
      </c>
      <c r="M6243" s="3">
        <f t="shared" si="495"/>
        <v>7</v>
      </c>
      <c r="N6243" s="3">
        <f t="shared" si="493"/>
        <v>2031</v>
      </c>
      <c r="O6243" s="3">
        <f t="shared" si="494"/>
        <v>5</v>
      </c>
      <c r="P6243" s="2" t="str">
        <f t="shared" si="496"/>
        <v>WD</v>
      </c>
    </row>
    <row r="6244" spans="12:16" x14ac:dyDescent="0.2">
      <c r="L6244" s="99">
        <f t="shared" si="492"/>
        <v>48033</v>
      </c>
      <c r="M6244" s="3">
        <f t="shared" si="495"/>
        <v>7</v>
      </c>
      <c r="N6244" s="3">
        <f t="shared" si="493"/>
        <v>2031</v>
      </c>
      <c r="O6244" s="3">
        <f t="shared" si="494"/>
        <v>6</v>
      </c>
      <c r="P6244" s="2" t="str">
        <f t="shared" si="496"/>
        <v>WD</v>
      </c>
    </row>
    <row r="6245" spans="12:16" x14ac:dyDescent="0.2">
      <c r="L6245" s="99">
        <f t="shared" si="492"/>
        <v>48034</v>
      </c>
      <c r="M6245" s="3">
        <f t="shared" si="495"/>
        <v>7</v>
      </c>
      <c r="N6245" s="3">
        <f t="shared" si="493"/>
        <v>2031</v>
      </c>
      <c r="O6245" s="3">
        <f t="shared" si="494"/>
        <v>7</v>
      </c>
      <c r="P6245" s="2" t="str">
        <f t="shared" si="496"/>
        <v>WE</v>
      </c>
    </row>
    <row r="6246" spans="12:16" x14ac:dyDescent="0.2">
      <c r="L6246" s="99">
        <f t="shared" si="492"/>
        <v>48035</v>
      </c>
      <c r="M6246" s="3">
        <f t="shared" si="495"/>
        <v>7</v>
      </c>
      <c r="N6246" s="3">
        <f t="shared" si="493"/>
        <v>2031</v>
      </c>
      <c r="O6246" s="3">
        <f t="shared" si="494"/>
        <v>1</v>
      </c>
      <c r="P6246" s="2" t="str">
        <f t="shared" si="496"/>
        <v>WE</v>
      </c>
    </row>
    <row r="6247" spans="12:16" x14ac:dyDescent="0.2">
      <c r="L6247" s="99">
        <f t="shared" si="492"/>
        <v>48036</v>
      </c>
      <c r="M6247" s="3">
        <f t="shared" si="495"/>
        <v>7</v>
      </c>
      <c r="N6247" s="3">
        <f t="shared" si="493"/>
        <v>2031</v>
      </c>
      <c r="O6247" s="3">
        <f t="shared" si="494"/>
        <v>2</v>
      </c>
      <c r="P6247" s="2" t="str">
        <f t="shared" si="496"/>
        <v>WD</v>
      </c>
    </row>
    <row r="6248" spans="12:16" x14ac:dyDescent="0.2">
      <c r="L6248" s="99">
        <f t="shared" si="492"/>
        <v>48037</v>
      </c>
      <c r="M6248" s="3">
        <f t="shared" si="495"/>
        <v>7</v>
      </c>
      <c r="N6248" s="3">
        <f t="shared" si="493"/>
        <v>2031</v>
      </c>
      <c r="O6248" s="3">
        <f t="shared" si="494"/>
        <v>3</v>
      </c>
      <c r="P6248" s="2" t="str">
        <f t="shared" si="496"/>
        <v>WD</v>
      </c>
    </row>
    <row r="6249" spans="12:16" x14ac:dyDescent="0.2">
      <c r="L6249" s="99">
        <f t="shared" si="492"/>
        <v>48038</v>
      </c>
      <c r="M6249" s="3">
        <f t="shared" si="495"/>
        <v>7</v>
      </c>
      <c r="N6249" s="3">
        <f t="shared" si="493"/>
        <v>2031</v>
      </c>
      <c r="O6249" s="3">
        <f t="shared" si="494"/>
        <v>4</v>
      </c>
      <c r="P6249" s="2" t="str">
        <f t="shared" si="496"/>
        <v>WD</v>
      </c>
    </row>
    <row r="6250" spans="12:16" x14ac:dyDescent="0.2">
      <c r="L6250" s="99">
        <f t="shared" si="492"/>
        <v>48039</v>
      </c>
      <c r="M6250" s="3">
        <f t="shared" si="495"/>
        <v>7</v>
      </c>
      <c r="N6250" s="3">
        <f t="shared" si="493"/>
        <v>2031</v>
      </c>
      <c r="O6250" s="3">
        <f t="shared" si="494"/>
        <v>5</v>
      </c>
      <c r="P6250" s="2" t="str">
        <f t="shared" si="496"/>
        <v>WD</v>
      </c>
    </row>
    <row r="6251" spans="12:16" x14ac:dyDescent="0.2">
      <c r="L6251" s="99">
        <f t="shared" si="492"/>
        <v>48040</v>
      </c>
      <c r="M6251" s="3">
        <f t="shared" si="495"/>
        <v>7</v>
      </c>
      <c r="N6251" s="3">
        <f t="shared" si="493"/>
        <v>2031</v>
      </c>
      <c r="O6251" s="3">
        <f t="shared" si="494"/>
        <v>6</v>
      </c>
      <c r="P6251" s="2" t="str">
        <f t="shared" si="496"/>
        <v>WD</v>
      </c>
    </row>
    <row r="6252" spans="12:16" x14ac:dyDescent="0.2">
      <c r="L6252" s="99">
        <f t="shared" si="492"/>
        <v>48041</v>
      </c>
      <c r="M6252" s="3">
        <f t="shared" si="495"/>
        <v>7</v>
      </c>
      <c r="N6252" s="3">
        <f t="shared" si="493"/>
        <v>2031</v>
      </c>
      <c r="O6252" s="3">
        <f t="shared" si="494"/>
        <v>7</v>
      </c>
      <c r="P6252" s="2" t="str">
        <f t="shared" si="496"/>
        <v>WE</v>
      </c>
    </row>
    <row r="6253" spans="12:16" x14ac:dyDescent="0.2">
      <c r="L6253" s="99">
        <f t="shared" si="492"/>
        <v>48042</v>
      </c>
      <c r="M6253" s="3">
        <f t="shared" si="495"/>
        <v>7</v>
      </c>
      <c r="N6253" s="3">
        <f t="shared" si="493"/>
        <v>2031</v>
      </c>
      <c r="O6253" s="3">
        <f t="shared" si="494"/>
        <v>1</v>
      </c>
      <c r="P6253" s="2" t="str">
        <f t="shared" si="496"/>
        <v>WE</v>
      </c>
    </row>
    <row r="6254" spans="12:16" x14ac:dyDescent="0.2">
      <c r="L6254" s="99">
        <f t="shared" si="492"/>
        <v>48043</v>
      </c>
      <c r="M6254" s="3">
        <f t="shared" si="495"/>
        <v>7</v>
      </c>
      <c r="N6254" s="3">
        <f t="shared" si="493"/>
        <v>2031</v>
      </c>
      <c r="O6254" s="3">
        <f t="shared" si="494"/>
        <v>2</v>
      </c>
      <c r="P6254" s="2" t="str">
        <f t="shared" si="496"/>
        <v>WD</v>
      </c>
    </row>
    <row r="6255" spans="12:16" x14ac:dyDescent="0.2">
      <c r="L6255" s="99">
        <f t="shared" si="492"/>
        <v>48044</v>
      </c>
      <c r="M6255" s="3">
        <f t="shared" si="495"/>
        <v>7</v>
      </c>
      <c r="N6255" s="3">
        <f t="shared" si="493"/>
        <v>2031</v>
      </c>
      <c r="O6255" s="3">
        <f t="shared" si="494"/>
        <v>3</v>
      </c>
      <c r="P6255" s="2" t="str">
        <f t="shared" si="496"/>
        <v>WD</v>
      </c>
    </row>
    <row r="6256" spans="12:16" x14ac:dyDescent="0.2">
      <c r="L6256" s="99">
        <f t="shared" si="492"/>
        <v>48045</v>
      </c>
      <c r="M6256" s="3">
        <f t="shared" si="495"/>
        <v>7</v>
      </c>
      <c r="N6256" s="3">
        <f t="shared" si="493"/>
        <v>2031</v>
      </c>
      <c r="O6256" s="3">
        <f t="shared" si="494"/>
        <v>4</v>
      </c>
      <c r="P6256" s="2" t="str">
        <f t="shared" si="496"/>
        <v>WD</v>
      </c>
    </row>
    <row r="6257" spans="12:16" x14ac:dyDescent="0.2">
      <c r="L6257" s="99">
        <f t="shared" si="492"/>
        <v>48046</v>
      </c>
      <c r="M6257" s="3">
        <f t="shared" si="495"/>
        <v>7</v>
      </c>
      <c r="N6257" s="3">
        <f t="shared" si="493"/>
        <v>2031</v>
      </c>
      <c r="O6257" s="3">
        <f t="shared" si="494"/>
        <v>5</v>
      </c>
      <c r="P6257" s="2" t="str">
        <f t="shared" si="496"/>
        <v>WD</v>
      </c>
    </row>
    <row r="6258" spans="12:16" x14ac:dyDescent="0.2">
      <c r="L6258" s="99">
        <f t="shared" si="492"/>
        <v>48047</v>
      </c>
      <c r="M6258" s="3">
        <f t="shared" si="495"/>
        <v>7</v>
      </c>
      <c r="N6258" s="3">
        <f t="shared" si="493"/>
        <v>2031</v>
      </c>
      <c r="O6258" s="3">
        <f t="shared" si="494"/>
        <v>6</v>
      </c>
      <c r="P6258" s="2" t="str">
        <f t="shared" si="496"/>
        <v>WD</v>
      </c>
    </row>
    <row r="6259" spans="12:16" x14ac:dyDescent="0.2">
      <c r="L6259" s="99">
        <f t="shared" si="492"/>
        <v>48048</v>
      </c>
      <c r="M6259" s="3">
        <f t="shared" si="495"/>
        <v>7</v>
      </c>
      <c r="N6259" s="3">
        <f t="shared" si="493"/>
        <v>2031</v>
      </c>
      <c r="O6259" s="3">
        <f t="shared" si="494"/>
        <v>7</v>
      </c>
      <c r="P6259" s="2" t="str">
        <f t="shared" si="496"/>
        <v>WE</v>
      </c>
    </row>
    <row r="6260" spans="12:16" x14ac:dyDescent="0.2">
      <c r="L6260" s="99">
        <f t="shared" ref="L6260:L6323" si="497">+L6259+1</f>
        <v>48049</v>
      </c>
      <c r="M6260" s="3">
        <f t="shared" si="495"/>
        <v>7</v>
      </c>
      <c r="N6260" s="3">
        <f t="shared" si="493"/>
        <v>2031</v>
      </c>
      <c r="O6260" s="3">
        <f t="shared" si="494"/>
        <v>1</v>
      </c>
      <c r="P6260" s="2" t="str">
        <f t="shared" si="496"/>
        <v>WE</v>
      </c>
    </row>
    <row r="6261" spans="12:16" x14ac:dyDescent="0.2">
      <c r="L6261" s="99">
        <f t="shared" si="497"/>
        <v>48050</v>
      </c>
      <c r="M6261" s="3">
        <f t="shared" si="495"/>
        <v>7</v>
      </c>
      <c r="N6261" s="3">
        <f t="shared" si="493"/>
        <v>2031</v>
      </c>
      <c r="O6261" s="3">
        <f t="shared" si="494"/>
        <v>2</v>
      </c>
      <c r="P6261" s="2" t="str">
        <f t="shared" si="496"/>
        <v>WD</v>
      </c>
    </row>
    <row r="6262" spans="12:16" x14ac:dyDescent="0.2">
      <c r="L6262" s="99">
        <f t="shared" si="497"/>
        <v>48051</v>
      </c>
      <c r="M6262" s="3">
        <f t="shared" si="495"/>
        <v>7</v>
      </c>
      <c r="N6262" s="3">
        <f t="shared" si="493"/>
        <v>2031</v>
      </c>
      <c r="O6262" s="3">
        <f t="shared" si="494"/>
        <v>3</v>
      </c>
      <c r="P6262" s="2" t="str">
        <f t="shared" si="496"/>
        <v>WD</v>
      </c>
    </row>
    <row r="6263" spans="12:16" x14ac:dyDescent="0.2">
      <c r="L6263" s="99">
        <f t="shared" si="497"/>
        <v>48052</v>
      </c>
      <c r="M6263" s="3">
        <f t="shared" si="495"/>
        <v>7</v>
      </c>
      <c r="N6263" s="3">
        <f t="shared" si="493"/>
        <v>2031</v>
      </c>
      <c r="O6263" s="3">
        <f t="shared" si="494"/>
        <v>4</v>
      </c>
      <c r="P6263" s="2" t="str">
        <f t="shared" si="496"/>
        <v>WD</v>
      </c>
    </row>
    <row r="6264" spans="12:16" x14ac:dyDescent="0.2">
      <c r="L6264" s="99">
        <f t="shared" si="497"/>
        <v>48053</v>
      </c>
      <c r="M6264" s="3">
        <f t="shared" si="495"/>
        <v>7</v>
      </c>
      <c r="N6264" s="3">
        <f t="shared" si="493"/>
        <v>2031</v>
      </c>
      <c r="O6264" s="3">
        <f t="shared" si="494"/>
        <v>5</v>
      </c>
      <c r="P6264" s="2" t="str">
        <f t="shared" si="496"/>
        <v>WD</v>
      </c>
    </row>
    <row r="6265" spans="12:16" x14ac:dyDescent="0.2">
      <c r="L6265" s="99">
        <f t="shared" si="497"/>
        <v>48054</v>
      </c>
      <c r="M6265" s="3">
        <f t="shared" si="495"/>
        <v>7</v>
      </c>
      <c r="N6265" s="3">
        <f t="shared" si="493"/>
        <v>2031</v>
      </c>
      <c r="O6265" s="3">
        <f t="shared" si="494"/>
        <v>6</v>
      </c>
      <c r="P6265" s="2" t="str">
        <f t="shared" si="496"/>
        <v>WD</v>
      </c>
    </row>
    <row r="6266" spans="12:16" x14ac:dyDescent="0.2">
      <c r="L6266" s="99">
        <f t="shared" si="497"/>
        <v>48055</v>
      </c>
      <c r="M6266" s="3">
        <f t="shared" si="495"/>
        <v>7</v>
      </c>
      <c r="N6266" s="3">
        <f t="shared" si="493"/>
        <v>2031</v>
      </c>
      <c r="O6266" s="3">
        <f t="shared" si="494"/>
        <v>7</v>
      </c>
      <c r="P6266" s="2" t="str">
        <f t="shared" si="496"/>
        <v>WE</v>
      </c>
    </row>
    <row r="6267" spans="12:16" x14ac:dyDescent="0.2">
      <c r="L6267" s="99">
        <f t="shared" si="497"/>
        <v>48056</v>
      </c>
      <c r="M6267" s="3">
        <f t="shared" si="495"/>
        <v>7</v>
      </c>
      <c r="N6267" s="3">
        <f t="shared" si="493"/>
        <v>2031</v>
      </c>
      <c r="O6267" s="3">
        <f t="shared" si="494"/>
        <v>1</v>
      </c>
      <c r="P6267" s="2" t="str">
        <f t="shared" si="496"/>
        <v>WE</v>
      </c>
    </row>
    <row r="6268" spans="12:16" x14ac:dyDescent="0.2">
      <c r="L6268" s="99">
        <f t="shared" si="497"/>
        <v>48057</v>
      </c>
      <c r="M6268" s="3">
        <f t="shared" si="495"/>
        <v>7</v>
      </c>
      <c r="N6268" s="3">
        <f t="shared" si="493"/>
        <v>2031</v>
      </c>
      <c r="O6268" s="3">
        <f t="shared" si="494"/>
        <v>2</v>
      </c>
      <c r="P6268" s="2" t="str">
        <f t="shared" si="496"/>
        <v>WD</v>
      </c>
    </row>
    <row r="6269" spans="12:16" x14ac:dyDescent="0.2">
      <c r="L6269" s="99">
        <f t="shared" si="497"/>
        <v>48058</v>
      </c>
      <c r="M6269" s="3">
        <f t="shared" si="495"/>
        <v>7</v>
      </c>
      <c r="N6269" s="3">
        <f t="shared" si="493"/>
        <v>2031</v>
      </c>
      <c r="O6269" s="3">
        <f t="shared" si="494"/>
        <v>3</v>
      </c>
      <c r="P6269" s="2" t="str">
        <f t="shared" si="496"/>
        <v>WD</v>
      </c>
    </row>
    <row r="6270" spans="12:16" x14ac:dyDescent="0.2">
      <c r="L6270" s="99">
        <f t="shared" si="497"/>
        <v>48059</v>
      </c>
      <c r="M6270" s="3">
        <f t="shared" si="495"/>
        <v>7</v>
      </c>
      <c r="N6270" s="3">
        <f t="shared" si="493"/>
        <v>2031</v>
      </c>
      <c r="O6270" s="3">
        <f t="shared" si="494"/>
        <v>4</v>
      </c>
      <c r="P6270" s="2" t="str">
        <f t="shared" si="496"/>
        <v>WD</v>
      </c>
    </row>
    <row r="6271" spans="12:16" x14ac:dyDescent="0.2">
      <c r="L6271" s="99">
        <f t="shared" si="497"/>
        <v>48060</v>
      </c>
      <c r="M6271" s="3">
        <f t="shared" si="495"/>
        <v>7</v>
      </c>
      <c r="N6271" s="3">
        <f t="shared" ref="N6271:N6334" si="498">YEAR(L6271)</f>
        <v>2031</v>
      </c>
      <c r="O6271" s="3">
        <f t="shared" ref="O6271:O6334" si="499">WEEKDAY(L6271)</f>
        <v>5</v>
      </c>
      <c r="P6271" s="2" t="str">
        <f t="shared" si="496"/>
        <v>WD</v>
      </c>
    </row>
    <row r="6272" spans="12:16" x14ac:dyDescent="0.2">
      <c r="L6272" s="99">
        <f t="shared" si="497"/>
        <v>48061</v>
      </c>
      <c r="M6272" s="3">
        <f t="shared" si="495"/>
        <v>8</v>
      </c>
      <c r="N6272" s="3">
        <f t="shared" si="498"/>
        <v>2031</v>
      </c>
      <c r="O6272" s="3">
        <f t="shared" si="499"/>
        <v>6</v>
      </c>
      <c r="P6272" s="2" t="str">
        <f t="shared" si="496"/>
        <v>WD</v>
      </c>
    </row>
    <row r="6273" spans="12:16" x14ac:dyDescent="0.2">
      <c r="L6273" s="99">
        <f t="shared" si="497"/>
        <v>48062</v>
      </c>
      <c r="M6273" s="3">
        <f t="shared" si="495"/>
        <v>8</v>
      </c>
      <c r="N6273" s="3">
        <f t="shared" si="498"/>
        <v>2031</v>
      </c>
      <c r="O6273" s="3">
        <f t="shared" si="499"/>
        <v>7</v>
      </c>
      <c r="P6273" s="2" t="str">
        <f t="shared" si="496"/>
        <v>WE</v>
      </c>
    </row>
    <row r="6274" spans="12:16" x14ac:dyDescent="0.2">
      <c r="L6274" s="99">
        <f t="shared" si="497"/>
        <v>48063</v>
      </c>
      <c r="M6274" s="3">
        <f t="shared" si="495"/>
        <v>8</v>
      </c>
      <c r="N6274" s="3">
        <f t="shared" si="498"/>
        <v>2031</v>
      </c>
      <c r="O6274" s="3">
        <f t="shared" si="499"/>
        <v>1</v>
      </c>
      <c r="P6274" s="2" t="str">
        <f t="shared" si="496"/>
        <v>WE</v>
      </c>
    </row>
    <row r="6275" spans="12:16" x14ac:dyDescent="0.2">
      <c r="L6275" s="99">
        <f t="shared" si="497"/>
        <v>48064</v>
      </c>
      <c r="M6275" s="3">
        <f t="shared" ref="M6275:M6338" si="500">MONTH(L6275)</f>
        <v>8</v>
      </c>
      <c r="N6275" s="3">
        <f t="shared" si="498"/>
        <v>2031</v>
      </c>
      <c r="O6275" s="3">
        <f t="shared" si="499"/>
        <v>2</v>
      </c>
      <c r="P6275" s="2" t="str">
        <f t="shared" ref="P6275:P6338" si="501">IF(O6275=1,"WE",IF(O6275=7,"WE","WD"))</f>
        <v>WD</v>
      </c>
    </row>
    <row r="6276" spans="12:16" x14ac:dyDescent="0.2">
      <c r="L6276" s="99">
        <f t="shared" si="497"/>
        <v>48065</v>
      </c>
      <c r="M6276" s="3">
        <f t="shared" si="500"/>
        <v>8</v>
      </c>
      <c r="N6276" s="3">
        <f t="shared" si="498"/>
        <v>2031</v>
      </c>
      <c r="O6276" s="3">
        <f t="shared" si="499"/>
        <v>3</v>
      </c>
      <c r="P6276" s="2" t="str">
        <f t="shared" si="501"/>
        <v>WD</v>
      </c>
    </row>
    <row r="6277" spans="12:16" x14ac:dyDescent="0.2">
      <c r="L6277" s="99">
        <f t="shared" si="497"/>
        <v>48066</v>
      </c>
      <c r="M6277" s="3">
        <f t="shared" si="500"/>
        <v>8</v>
      </c>
      <c r="N6277" s="3">
        <f t="shared" si="498"/>
        <v>2031</v>
      </c>
      <c r="O6277" s="3">
        <f t="shared" si="499"/>
        <v>4</v>
      </c>
      <c r="P6277" s="2" t="str">
        <f t="shared" si="501"/>
        <v>WD</v>
      </c>
    </row>
    <row r="6278" spans="12:16" x14ac:dyDescent="0.2">
      <c r="L6278" s="99">
        <f t="shared" si="497"/>
        <v>48067</v>
      </c>
      <c r="M6278" s="3">
        <f t="shared" si="500"/>
        <v>8</v>
      </c>
      <c r="N6278" s="3">
        <f t="shared" si="498"/>
        <v>2031</v>
      </c>
      <c r="O6278" s="3">
        <f t="shared" si="499"/>
        <v>5</v>
      </c>
      <c r="P6278" s="2" t="str">
        <f t="shared" si="501"/>
        <v>WD</v>
      </c>
    </row>
    <row r="6279" spans="12:16" x14ac:dyDescent="0.2">
      <c r="L6279" s="99">
        <f t="shared" si="497"/>
        <v>48068</v>
      </c>
      <c r="M6279" s="3">
        <f t="shared" si="500"/>
        <v>8</v>
      </c>
      <c r="N6279" s="3">
        <f t="shared" si="498"/>
        <v>2031</v>
      </c>
      <c r="O6279" s="3">
        <f t="shared" si="499"/>
        <v>6</v>
      </c>
      <c r="P6279" s="2" t="str">
        <f t="shared" si="501"/>
        <v>WD</v>
      </c>
    </row>
    <row r="6280" spans="12:16" x14ac:dyDescent="0.2">
      <c r="L6280" s="99">
        <f t="shared" si="497"/>
        <v>48069</v>
      </c>
      <c r="M6280" s="3">
        <f t="shared" si="500"/>
        <v>8</v>
      </c>
      <c r="N6280" s="3">
        <f t="shared" si="498"/>
        <v>2031</v>
      </c>
      <c r="O6280" s="3">
        <f t="shared" si="499"/>
        <v>7</v>
      </c>
      <c r="P6280" s="2" t="str">
        <f t="shared" si="501"/>
        <v>WE</v>
      </c>
    </row>
    <row r="6281" spans="12:16" x14ac:dyDescent="0.2">
      <c r="L6281" s="99">
        <f t="shared" si="497"/>
        <v>48070</v>
      </c>
      <c r="M6281" s="3">
        <f t="shared" si="500"/>
        <v>8</v>
      </c>
      <c r="N6281" s="3">
        <f t="shared" si="498"/>
        <v>2031</v>
      </c>
      <c r="O6281" s="3">
        <f t="shared" si="499"/>
        <v>1</v>
      </c>
      <c r="P6281" s="2" t="str">
        <f t="shared" si="501"/>
        <v>WE</v>
      </c>
    </row>
    <row r="6282" spans="12:16" x14ac:dyDescent="0.2">
      <c r="L6282" s="99">
        <f t="shared" si="497"/>
        <v>48071</v>
      </c>
      <c r="M6282" s="3">
        <f t="shared" si="500"/>
        <v>8</v>
      </c>
      <c r="N6282" s="3">
        <f t="shared" si="498"/>
        <v>2031</v>
      </c>
      <c r="O6282" s="3">
        <f t="shared" si="499"/>
        <v>2</v>
      </c>
      <c r="P6282" s="2" t="str">
        <f t="shared" si="501"/>
        <v>WD</v>
      </c>
    </row>
    <row r="6283" spans="12:16" x14ac:dyDescent="0.2">
      <c r="L6283" s="99">
        <f t="shared" si="497"/>
        <v>48072</v>
      </c>
      <c r="M6283" s="3">
        <f t="shared" si="500"/>
        <v>8</v>
      </c>
      <c r="N6283" s="3">
        <f t="shared" si="498"/>
        <v>2031</v>
      </c>
      <c r="O6283" s="3">
        <f t="shared" si="499"/>
        <v>3</v>
      </c>
      <c r="P6283" s="2" t="str">
        <f t="shared" si="501"/>
        <v>WD</v>
      </c>
    </row>
    <row r="6284" spans="12:16" x14ac:dyDescent="0.2">
      <c r="L6284" s="99">
        <f t="shared" si="497"/>
        <v>48073</v>
      </c>
      <c r="M6284" s="3">
        <f t="shared" si="500"/>
        <v>8</v>
      </c>
      <c r="N6284" s="3">
        <f t="shared" si="498"/>
        <v>2031</v>
      </c>
      <c r="O6284" s="3">
        <f t="shared" si="499"/>
        <v>4</v>
      </c>
      <c r="P6284" s="2" t="str">
        <f t="shared" si="501"/>
        <v>WD</v>
      </c>
    </row>
    <row r="6285" spans="12:16" x14ac:dyDescent="0.2">
      <c r="L6285" s="99">
        <f t="shared" si="497"/>
        <v>48074</v>
      </c>
      <c r="M6285" s="3">
        <f t="shared" si="500"/>
        <v>8</v>
      </c>
      <c r="N6285" s="3">
        <f t="shared" si="498"/>
        <v>2031</v>
      </c>
      <c r="O6285" s="3">
        <f t="shared" si="499"/>
        <v>5</v>
      </c>
      <c r="P6285" s="2" t="str">
        <f t="shared" si="501"/>
        <v>WD</v>
      </c>
    </row>
    <row r="6286" spans="12:16" x14ac:dyDescent="0.2">
      <c r="L6286" s="99">
        <f t="shared" si="497"/>
        <v>48075</v>
      </c>
      <c r="M6286" s="3">
        <f t="shared" si="500"/>
        <v>8</v>
      </c>
      <c r="N6286" s="3">
        <f t="shared" si="498"/>
        <v>2031</v>
      </c>
      <c r="O6286" s="3">
        <f t="shared" si="499"/>
        <v>6</v>
      </c>
      <c r="P6286" s="2" t="str">
        <f t="shared" si="501"/>
        <v>WD</v>
      </c>
    </row>
    <row r="6287" spans="12:16" x14ac:dyDescent="0.2">
      <c r="L6287" s="99">
        <f t="shared" si="497"/>
        <v>48076</v>
      </c>
      <c r="M6287" s="3">
        <f t="shared" si="500"/>
        <v>8</v>
      </c>
      <c r="N6287" s="3">
        <f t="shared" si="498"/>
        <v>2031</v>
      </c>
      <c r="O6287" s="3">
        <f t="shared" si="499"/>
        <v>7</v>
      </c>
      <c r="P6287" s="2" t="str">
        <f t="shared" si="501"/>
        <v>WE</v>
      </c>
    </row>
    <row r="6288" spans="12:16" x14ac:dyDescent="0.2">
      <c r="L6288" s="99">
        <f t="shared" si="497"/>
        <v>48077</v>
      </c>
      <c r="M6288" s="3">
        <f t="shared" si="500"/>
        <v>8</v>
      </c>
      <c r="N6288" s="3">
        <f t="shared" si="498"/>
        <v>2031</v>
      </c>
      <c r="O6288" s="3">
        <f t="shared" si="499"/>
        <v>1</v>
      </c>
      <c r="P6288" s="2" t="str">
        <f t="shared" si="501"/>
        <v>WE</v>
      </c>
    </row>
    <row r="6289" spans="12:16" x14ac:dyDescent="0.2">
      <c r="L6289" s="99">
        <f t="shared" si="497"/>
        <v>48078</v>
      </c>
      <c r="M6289" s="3">
        <f t="shared" si="500"/>
        <v>8</v>
      </c>
      <c r="N6289" s="3">
        <f t="shared" si="498"/>
        <v>2031</v>
      </c>
      <c r="O6289" s="3">
        <f t="shared" si="499"/>
        <v>2</v>
      </c>
      <c r="P6289" s="2" t="str">
        <f t="shared" si="501"/>
        <v>WD</v>
      </c>
    </row>
    <row r="6290" spans="12:16" x14ac:dyDescent="0.2">
      <c r="L6290" s="99">
        <f t="shared" si="497"/>
        <v>48079</v>
      </c>
      <c r="M6290" s="3">
        <f t="shared" si="500"/>
        <v>8</v>
      </c>
      <c r="N6290" s="3">
        <f t="shared" si="498"/>
        <v>2031</v>
      </c>
      <c r="O6290" s="3">
        <f t="shared" si="499"/>
        <v>3</v>
      </c>
      <c r="P6290" s="2" t="str">
        <f t="shared" si="501"/>
        <v>WD</v>
      </c>
    </row>
    <row r="6291" spans="12:16" x14ac:dyDescent="0.2">
      <c r="L6291" s="99">
        <f t="shared" si="497"/>
        <v>48080</v>
      </c>
      <c r="M6291" s="3">
        <f t="shared" si="500"/>
        <v>8</v>
      </c>
      <c r="N6291" s="3">
        <f t="shared" si="498"/>
        <v>2031</v>
      </c>
      <c r="O6291" s="3">
        <f t="shared" si="499"/>
        <v>4</v>
      </c>
      <c r="P6291" s="2" t="str">
        <f t="shared" si="501"/>
        <v>WD</v>
      </c>
    </row>
    <row r="6292" spans="12:16" x14ac:dyDescent="0.2">
      <c r="L6292" s="99">
        <f t="shared" si="497"/>
        <v>48081</v>
      </c>
      <c r="M6292" s="3">
        <f t="shared" si="500"/>
        <v>8</v>
      </c>
      <c r="N6292" s="3">
        <f t="shared" si="498"/>
        <v>2031</v>
      </c>
      <c r="O6292" s="3">
        <f t="shared" si="499"/>
        <v>5</v>
      </c>
      <c r="P6292" s="2" t="str">
        <f t="shared" si="501"/>
        <v>WD</v>
      </c>
    </row>
    <row r="6293" spans="12:16" x14ac:dyDescent="0.2">
      <c r="L6293" s="99">
        <f t="shared" si="497"/>
        <v>48082</v>
      </c>
      <c r="M6293" s="3">
        <f t="shared" si="500"/>
        <v>8</v>
      </c>
      <c r="N6293" s="3">
        <f t="shared" si="498"/>
        <v>2031</v>
      </c>
      <c r="O6293" s="3">
        <f t="shared" si="499"/>
        <v>6</v>
      </c>
      <c r="P6293" s="2" t="str">
        <f t="shared" si="501"/>
        <v>WD</v>
      </c>
    </row>
    <row r="6294" spans="12:16" x14ac:dyDescent="0.2">
      <c r="L6294" s="99">
        <f t="shared" si="497"/>
        <v>48083</v>
      </c>
      <c r="M6294" s="3">
        <f t="shared" si="500"/>
        <v>8</v>
      </c>
      <c r="N6294" s="3">
        <f t="shared" si="498"/>
        <v>2031</v>
      </c>
      <c r="O6294" s="3">
        <f t="shared" si="499"/>
        <v>7</v>
      </c>
      <c r="P6294" s="2" t="str">
        <f t="shared" si="501"/>
        <v>WE</v>
      </c>
    </row>
    <row r="6295" spans="12:16" x14ac:dyDescent="0.2">
      <c r="L6295" s="99">
        <f t="shared" si="497"/>
        <v>48084</v>
      </c>
      <c r="M6295" s="3">
        <f t="shared" si="500"/>
        <v>8</v>
      </c>
      <c r="N6295" s="3">
        <f t="shared" si="498"/>
        <v>2031</v>
      </c>
      <c r="O6295" s="3">
        <f t="shared" si="499"/>
        <v>1</v>
      </c>
      <c r="P6295" s="2" t="str">
        <f t="shared" si="501"/>
        <v>WE</v>
      </c>
    </row>
    <row r="6296" spans="12:16" x14ac:dyDescent="0.2">
      <c r="L6296" s="99">
        <f t="shared" si="497"/>
        <v>48085</v>
      </c>
      <c r="M6296" s="3">
        <f t="shared" si="500"/>
        <v>8</v>
      </c>
      <c r="N6296" s="3">
        <f t="shared" si="498"/>
        <v>2031</v>
      </c>
      <c r="O6296" s="3">
        <f t="shared" si="499"/>
        <v>2</v>
      </c>
      <c r="P6296" s="2" t="str">
        <f t="shared" si="501"/>
        <v>WD</v>
      </c>
    </row>
    <row r="6297" spans="12:16" x14ac:dyDescent="0.2">
      <c r="L6297" s="99">
        <f t="shared" si="497"/>
        <v>48086</v>
      </c>
      <c r="M6297" s="3">
        <f t="shared" si="500"/>
        <v>8</v>
      </c>
      <c r="N6297" s="3">
        <f t="shared" si="498"/>
        <v>2031</v>
      </c>
      <c r="O6297" s="3">
        <f t="shared" si="499"/>
        <v>3</v>
      </c>
      <c r="P6297" s="2" t="str">
        <f t="shared" si="501"/>
        <v>WD</v>
      </c>
    </row>
    <row r="6298" spans="12:16" x14ac:dyDescent="0.2">
      <c r="L6298" s="99">
        <f t="shared" si="497"/>
        <v>48087</v>
      </c>
      <c r="M6298" s="3">
        <f t="shared" si="500"/>
        <v>8</v>
      </c>
      <c r="N6298" s="3">
        <f t="shared" si="498"/>
        <v>2031</v>
      </c>
      <c r="O6298" s="3">
        <f t="shared" si="499"/>
        <v>4</v>
      </c>
      <c r="P6298" s="2" t="str">
        <f t="shared" si="501"/>
        <v>WD</v>
      </c>
    </row>
    <row r="6299" spans="12:16" x14ac:dyDescent="0.2">
      <c r="L6299" s="99">
        <f t="shared" si="497"/>
        <v>48088</v>
      </c>
      <c r="M6299" s="3">
        <f t="shared" si="500"/>
        <v>8</v>
      </c>
      <c r="N6299" s="3">
        <f t="shared" si="498"/>
        <v>2031</v>
      </c>
      <c r="O6299" s="3">
        <f t="shared" si="499"/>
        <v>5</v>
      </c>
      <c r="P6299" s="2" t="str">
        <f t="shared" si="501"/>
        <v>WD</v>
      </c>
    </row>
    <row r="6300" spans="12:16" x14ac:dyDescent="0.2">
      <c r="L6300" s="99">
        <f t="shared" si="497"/>
        <v>48089</v>
      </c>
      <c r="M6300" s="3">
        <f t="shared" si="500"/>
        <v>8</v>
      </c>
      <c r="N6300" s="3">
        <f t="shared" si="498"/>
        <v>2031</v>
      </c>
      <c r="O6300" s="3">
        <f t="shared" si="499"/>
        <v>6</v>
      </c>
      <c r="P6300" s="2" t="str">
        <f t="shared" si="501"/>
        <v>WD</v>
      </c>
    </row>
    <row r="6301" spans="12:16" x14ac:dyDescent="0.2">
      <c r="L6301" s="99">
        <f t="shared" si="497"/>
        <v>48090</v>
      </c>
      <c r="M6301" s="3">
        <f t="shared" si="500"/>
        <v>8</v>
      </c>
      <c r="N6301" s="3">
        <f t="shared" si="498"/>
        <v>2031</v>
      </c>
      <c r="O6301" s="3">
        <f t="shared" si="499"/>
        <v>7</v>
      </c>
      <c r="P6301" s="2" t="str">
        <f t="shared" si="501"/>
        <v>WE</v>
      </c>
    </row>
    <row r="6302" spans="12:16" x14ac:dyDescent="0.2">
      <c r="L6302" s="99">
        <f t="shared" si="497"/>
        <v>48091</v>
      </c>
      <c r="M6302" s="3">
        <f t="shared" si="500"/>
        <v>8</v>
      </c>
      <c r="N6302" s="3">
        <f t="shared" si="498"/>
        <v>2031</v>
      </c>
      <c r="O6302" s="3">
        <f t="shared" si="499"/>
        <v>1</v>
      </c>
      <c r="P6302" s="2" t="str">
        <f t="shared" si="501"/>
        <v>WE</v>
      </c>
    </row>
    <row r="6303" spans="12:16" x14ac:dyDescent="0.2">
      <c r="L6303" s="99">
        <f t="shared" si="497"/>
        <v>48092</v>
      </c>
      <c r="M6303" s="3">
        <f t="shared" si="500"/>
        <v>9</v>
      </c>
      <c r="N6303" s="3">
        <f t="shared" si="498"/>
        <v>2031</v>
      </c>
      <c r="O6303" s="3">
        <f t="shared" si="499"/>
        <v>2</v>
      </c>
      <c r="P6303" s="2" t="str">
        <f t="shared" si="501"/>
        <v>WD</v>
      </c>
    </row>
    <row r="6304" spans="12:16" x14ac:dyDescent="0.2">
      <c r="L6304" s="99">
        <f t="shared" si="497"/>
        <v>48093</v>
      </c>
      <c r="M6304" s="3">
        <f t="shared" si="500"/>
        <v>9</v>
      </c>
      <c r="N6304" s="3">
        <f t="shared" si="498"/>
        <v>2031</v>
      </c>
      <c r="O6304" s="3">
        <f t="shared" si="499"/>
        <v>3</v>
      </c>
      <c r="P6304" s="2" t="str">
        <f t="shared" si="501"/>
        <v>WD</v>
      </c>
    </row>
    <row r="6305" spans="12:16" x14ac:dyDescent="0.2">
      <c r="L6305" s="99">
        <f t="shared" si="497"/>
        <v>48094</v>
      </c>
      <c r="M6305" s="3">
        <f t="shared" si="500"/>
        <v>9</v>
      </c>
      <c r="N6305" s="3">
        <f t="shared" si="498"/>
        <v>2031</v>
      </c>
      <c r="O6305" s="3">
        <f t="shared" si="499"/>
        <v>4</v>
      </c>
      <c r="P6305" s="2" t="str">
        <f t="shared" si="501"/>
        <v>WD</v>
      </c>
    </row>
    <row r="6306" spans="12:16" x14ac:dyDescent="0.2">
      <c r="L6306" s="99">
        <f t="shared" si="497"/>
        <v>48095</v>
      </c>
      <c r="M6306" s="3">
        <f t="shared" si="500"/>
        <v>9</v>
      </c>
      <c r="N6306" s="3">
        <f t="shared" si="498"/>
        <v>2031</v>
      </c>
      <c r="O6306" s="3">
        <f t="shared" si="499"/>
        <v>5</v>
      </c>
      <c r="P6306" s="2" t="str">
        <f t="shared" si="501"/>
        <v>WD</v>
      </c>
    </row>
    <row r="6307" spans="12:16" x14ac:dyDescent="0.2">
      <c r="L6307" s="99">
        <f t="shared" si="497"/>
        <v>48096</v>
      </c>
      <c r="M6307" s="3">
        <f t="shared" si="500"/>
        <v>9</v>
      </c>
      <c r="N6307" s="3">
        <f t="shared" si="498"/>
        <v>2031</v>
      </c>
      <c r="O6307" s="3">
        <f t="shared" si="499"/>
        <v>6</v>
      </c>
      <c r="P6307" s="2" t="str">
        <f t="shared" si="501"/>
        <v>WD</v>
      </c>
    </row>
    <row r="6308" spans="12:16" x14ac:dyDescent="0.2">
      <c r="L6308" s="99">
        <f t="shared" si="497"/>
        <v>48097</v>
      </c>
      <c r="M6308" s="3">
        <f t="shared" si="500"/>
        <v>9</v>
      </c>
      <c r="N6308" s="3">
        <f t="shared" si="498"/>
        <v>2031</v>
      </c>
      <c r="O6308" s="3">
        <f t="shared" si="499"/>
        <v>7</v>
      </c>
      <c r="P6308" s="2" t="str">
        <f t="shared" si="501"/>
        <v>WE</v>
      </c>
    </row>
    <row r="6309" spans="12:16" x14ac:dyDescent="0.2">
      <c r="L6309" s="99">
        <f t="shared" si="497"/>
        <v>48098</v>
      </c>
      <c r="M6309" s="3">
        <f t="shared" si="500"/>
        <v>9</v>
      </c>
      <c r="N6309" s="3">
        <f t="shared" si="498"/>
        <v>2031</v>
      </c>
      <c r="O6309" s="3">
        <f t="shared" si="499"/>
        <v>1</v>
      </c>
      <c r="P6309" s="2" t="str">
        <f t="shared" si="501"/>
        <v>WE</v>
      </c>
    </row>
    <row r="6310" spans="12:16" x14ac:dyDescent="0.2">
      <c r="L6310" s="99">
        <f t="shared" si="497"/>
        <v>48099</v>
      </c>
      <c r="M6310" s="3">
        <f t="shared" si="500"/>
        <v>9</v>
      </c>
      <c r="N6310" s="3">
        <f t="shared" si="498"/>
        <v>2031</v>
      </c>
      <c r="O6310" s="3">
        <f t="shared" si="499"/>
        <v>2</v>
      </c>
      <c r="P6310" s="2" t="str">
        <f t="shared" si="501"/>
        <v>WD</v>
      </c>
    </row>
    <row r="6311" spans="12:16" x14ac:dyDescent="0.2">
      <c r="L6311" s="99">
        <f t="shared" si="497"/>
        <v>48100</v>
      </c>
      <c r="M6311" s="3">
        <f t="shared" si="500"/>
        <v>9</v>
      </c>
      <c r="N6311" s="3">
        <f t="shared" si="498"/>
        <v>2031</v>
      </c>
      <c r="O6311" s="3">
        <f t="shared" si="499"/>
        <v>3</v>
      </c>
      <c r="P6311" s="2" t="str">
        <f t="shared" si="501"/>
        <v>WD</v>
      </c>
    </row>
    <row r="6312" spans="12:16" x14ac:dyDescent="0.2">
      <c r="L6312" s="99">
        <f t="shared" si="497"/>
        <v>48101</v>
      </c>
      <c r="M6312" s="3">
        <f t="shared" si="500"/>
        <v>9</v>
      </c>
      <c r="N6312" s="3">
        <f t="shared" si="498"/>
        <v>2031</v>
      </c>
      <c r="O6312" s="3">
        <f t="shared" si="499"/>
        <v>4</v>
      </c>
      <c r="P6312" s="2" t="str">
        <f t="shared" si="501"/>
        <v>WD</v>
      </c>
    </row>
    <row r="6313" spans="12:16" x14ac:dyDescent="0.2">
      <c r="L6313" s="99">
        <f t="shared" si="497"/>
        <v>48102</v>
      </c>
      <c r="M6313" s="3">
        <f t="shared" si="500"/>
        <v>9</v>
      </c>
      <c r="N6313" s="3">
        <f t="shared" si="498"/>
        <v>2031</v>
      </c>
      <c r="O6313" s="3">
        <f t="shared" si="499"/>
        <v>5</v>
      </c>
      <c r="P6313" s="2" t="str">
        <f t="shared" si="501"/>
        <v>WD</v>
      </c>
    </row>
    <row r="6314" spans="12:16" x14ac:dyDescent="0.2">
      <c r="L6314" s="99">
        <f t="shared" si="497"/>
        <v>48103</v>
      </c>
      <c r="M6314" s="3">
        <f t="shared" si="500"/>
        <v>9</v>
      </c>
      <c r="N6314" s="3">
        <f t="shared" si="498"/>
        <v>2031</v>
      </c>
      <c r="O6314" s="3">
        <f t="shared" si="499"/>
        <v>6</v>
      </c>
      <c r="P6314" s="2" t="str">
        <f t="shared" si="501"/>
        <v>WD</v>
      </c>
    </row>
    <row r="6315" spans="12:16" x14ac:dyDescent="0.2">
      <c r="L6315" s="99">
        <f t="shared" si="497"/>
        <v>48104</v>
      </c>
      <c r="M6315" s="3">
        <f t="shared" si="500"/>
        <v>9</v>
      </c>
      <c r="N6315" s="3">
        <f t="shared" si="498"/>
        <v>2031</v>
      </c>
      <c r="O6315" s="3">
        <f t="shared" si="499"/>
        <v>7</v>
      </c>
      <c r="P6315" s="2" t="str">
        <f t="shared" si="501"/>
        <v>WE</v>
      </c>
    </row>
    <row r="6316" spans="12:16" x14ac:dyDescent="0.2">
      <c r="L6316" s="99">
        <f t="shared" si="497"/>
        <v>48105</v>
      </c>
      <c r="M6316" s="3">
        <f t="shared" si="500"/>
        <v>9</v>
      </c>
      <c r="N6316" s="3">
        <f t="shared" si="498"/>
        <v>2031</v>
      </c>
      <c r="O6316" s="3">
        <f t="shared" si="499"/>
        <v>1</v>
      </c>
      <c r="P6316" s="2" t="str">
        <f t="shared" si="501"/>
        <v>WE</v>
      </c>
    </row>
    <row r="6317" spans="12:16" x14ac:dyDescent="0.2">
      <c r="L6317" s="99">
        <f t="shared" si="497"/>
        <v>48106</v>
      </c>
      <c r="M6317" s="3">
        <f t="shared" si="500"/>
        <v>9</v>
      </c>
      <c r="N6317" s="3">
        <f t="shared" si="498"/>
        <v>2031</v>
      </c>
      <c r="O6317" s="3">
        <f t="shared" si="499"/>
        <v>2</v>
      </c>
      <c r="P6317" s="2" t="str">
        <f t="shared" si="501"/>
        <v>WD</v>
      </c>
    </row>
    <row r="6318" spans="12:16" x14ac:dyDescent="0.2">
      <c r="L6318" s="99">
        <f t="shared" si="497"/>
        <v>48107</v>
      </c>
      <c r="M6318" s="3">
        <f t="shared" si="500"/>
        <v>9</v>
      </c>
      <c r="N6318" s="3">
        <f t="shared" si="498"/>
        <v>2031</v>
      </c>
      <c r="O6318" s="3">
        <f t="shared" si="499"/>
        <v>3</v>
      </c>
      <c r="P6318" s="2" t="str">
        <f t="shared" si="501"/>
        <v>WD</v>
      </c>
    </row>
    <row r="6319" spans="12:16" x14ac:dyDescent="0.2">
      <c r="L6319" s="99">
        <f t="shared" si="497"/>
        <v>48108</v>
      </c>
      <c r="M6319" s="3">
        <f t="shared" si="500"/>
        <v>9</v>
      </c>
      <c r="N6319" s="3">
        <f t="shared" si="498"/>
        <v>2031</v>
      </c>
      <c r="O6319" s="3">
        <f t="shared" si="499"/>
        <v>4</v>
      </c>
      <c r="P6319" s="2" t="str">
        <f t="shared" si="501"/>
        <v>WD</v>
      </c>
    </row>
    <row r="6320" spans="12:16" x14ac:dyDescent="0.2">
      <c r="L6320" s="99">
        <f t="shared" si="497"/>
        <v>48109</v>
      </c>
      <c r="M6320" s="3">
        <f t="shared" si="500"/>
        <v>9</v>
      </c>
      <c r="N6320" s="3">
        <f t="shared" si="498"/>
        <v>2031</v>
      </c>
      <c r="O6320" s="3">
        <f t="shared" si="499"/>
        <v>5</v>
      </c>
      <c r="P6320" s="2" t="str">
        <f t="shared" si="501"/>
        <v>WD</v>
      </c>
    </row>
    <row r="6321" spans="12:16" x14ac:dyDescent="0.2">
      <c r="L6321" s="99">
        <f t="shared" si="497"/>
        <v>48110</v>
      </c>
      <c r="M6321" s="3">
        <f t="shared" si="500"/>
        <v>9</v>
      </c>
      <c r="N6321" s="3">
        <f t="shared" si="498"/>
        <v>2031</v>
      </c>
      <c r="O6321" s="3">
        <f t="shared" si="499"/>
        <v>6</v>
      </c>
      <c r="P6321" s="2" t="str">
        <f t="shared" si="501"/>
        <v>WD</v>
      </c>
    </row>
    <row r="6322" spans="12:16" x14ac:dyDescent="0.2">
      <c r="L6322" s="99">
        <f t="shared" si="497"/>
        <v>48111</v>
      </c>
      <c r="M6322" s="3">
        <f t="shared" si="500"/>
        <v>9</v>
      </c>
      <c r="N6322" s="3">
        <f t="shared" si="498"/>
        <v>2031</v>
      </c>
      <c r="O6322" s="3">
        <f t="shared" si="499"/>
        <v>7</v>
      </c>
      <c r="P6322" s="2" t="str">
        <f t="shared" si="501"/>
        <v>WE</v>
      </c>
    </row>
    <row r="6323" spans="12:16" x14ac:dyDescent="0.2">
      <c r="L6323" s="99">
        <f t="shared" si="497"/>
        <v>48112</v>
      </c>
      <c r="M6323" s="3">
        <f t="shared" si="500"/>
        <v>9</v>
      </c>
      <c r="N6323" s="3">
        <f t="shared" si="498"/>
        <v>2031</v>
      </c>
      <c r="O6323" s="3">
        <f t="shared" si="499"/>
        <v>1</v>
      </c>
      <c r="P6323" s="2" t="str">
        <f t="shared" si="501"/>
        <v>WE</v>
      </c>
    </row>
    <row r="6324" spans="12:16" x14ac:dyDescent="0.2">
      <c r="L6324" s="99">
        <f t="shared" ref="L6324:L6387" si="502">+L6323+1</f>
        <v>48113</v>
      </c>
      <c r="M6324" s="3">
        <f t="shared" si="500"/>
        <v>9</v>
      </c>
      <c r="N6324" s="3">
        <f t="shared" si="498"/>
        <v>2031</v>
      </c>
      <c r="O6324" s="3">
        <f t="shared" si="499"/>
        <v>2</v>
      </c>
      <c r="P6324" s="2" t="str">
        <f t="shared" si="501"/>
        <v>WD</v>
      </c>
    </row>
    <row r="6325" spans="12:16" x14ac:dyDescent="0.2">
      <c r="L6325" s="99">
        <f t="shared" si="502"/>
        <v>48114</v>
      </c>
      <c r="M6325" s="3">
        <f t="shared" si="500"/>
        <v>9</v>
      </c>
      <c r="N6325" s="3">
        <f t="shared" si="498"/>
        <v>2031</v>
      </c>
      <c r="O6325" s="3">
        <f t="shared" si="499"/>
        <v>3</v>
      </c>
      <c r="P6325" s="2" t="str">
        <f t="shared" si="501"/>
        <v>WD</v>
      </c>
    </row>
    <row r="6326" spans="12:16" x14ac:dyDescent="0.2">
      <c r="L6326" s="99">
        <f t="shared" si="502"/>
        <v>48115</v>
      </c>
      <c r="M6326" s="3">
        <f t="shared" si="500"/>
        <v>9</v>
      </c>
      <c r="N6326" s="3">
        <f t="shared" si="498"/>
        <v>2031</v>
      </c>
      <c r="O6326" s="3">
        <f t="shared" si="499"/>
        <v>4</v>
      </c>
      <c r="P6326" s="2" t="str">
        <f t="shared" si="501"/>
        <v>WD</v>
      </c>
    </row>
    <row r="6327" spans="12:16" x14ac:dyDescent="0.2">
      <c r="L6327" s="99">
        <f t="shared" si="502"/>
        <v>48116</v>
      </c>
      <c r="M6327" s="3">
        <f t="shared" si="500"/>
        <v>9</v>
      </c>
      <c r="N6327" s="3">
        <f t="shared" si="498"/>
        <v>2031</v>
      </c>
      <c r="O6327" s="3">
        <f t="shared" si="499"/>
        <v>5</v>
      </c>
      <c r="P6327" s="2" t="str">
        <f t="shared" si="501"/>
        <v>WD</v>
      </c>
    </row>
    <row r="6328" spans="12:16" x14ac:dyDescent="0.2">
      <c r="L6328" s="99">
        <f t="shared" si="502"/>
        <v>48117</v>
      </c>
      <c r="M6328" s="3">
        <f t="shared" si="500"/>
        <v>9</v>
      </c>
      <c r="N6328" s="3">
        <f t="shared" si="498"/>
        <v>2031</v>
      </c>
      <c r="O6328" s="3">
        <f t="shared" si="499"/>
        <v>6</v>
      </c>
      <c r="P6328" s="2" t="str">
        <f t="shared" si="501"/>
        <v>WD</v>
      </c>
    </row>
    <row r="6329" spans="12:16" x14ac:dyDescent="0.2">
      <c r="L6329" s="99">
        <f t="shared" si="502"/>
        <v>48118</v>
      </c>
      <c r="M6329" s="3">
        <f t="shared" si="500"/>
        <v>9</v>
      </c>
      <c r="N6329" s="3">
        <f t="shared" si="498"/>
        <v>2031</v>
      </c>
      <c r="O6329" s="3">
        <f t="shared" si="499"/>
        <v>7</v>
      </c>
      <c r="P6329" s="2" t="str">
        <f t="shared" si="501"/>
        <v>WE</v>
      </c>
    </row>
    <row r="6330" spans="12:16" x14ac:dyDescent="0.2">
      <c r="L6330" s="99">
        <f t="shared" si="502"/>
        <v>48119</v>
      </c>
      <c r="M6330" s="3">
        <f t="shared" si="500"/>
        <v>9</v>
      </c>
      <c r="N6330" s="3">
        <f t="shared" si="498"/>
        <v>2031</v>
      </c>
      <c r="O6330" s="3">
        <f t="shared" si="499"/>
        <v>1</v>
      </c>
      <c r="P6330" s="2" t="str">
        <f t="shared" si="501"/>
        <v>WE</v>
      </c>
    </row>
    <row r="6331" spans="12:16" x14ac:dyDescent="0.2">
      <c r="L6331" s="99">
        <f t="shared" si="502"/>
        <v>48120</v>
      </c>
      <c r="M6331" s="3">
        <f t="shared" si="500"/>
        <v>9</v>
      </c>
      <c r="N6331" s="3">
        <f t="shared" si="498"/>
        <v>2031</v>
      </c>
      <c r="O6331" s="3">
        <f t="shared" si="499"/>
        <v>2</v>
      </c>
      <c r="P6331" s="2" t="str">
        <f t="shared" si="501"/>
        <v>WD</v>
      </c>
    </row>
    <row r="6332" spans="12:16" x14ac:dyDescent="0.2">
      <c r="L6332" s="99">
        <f t="shared" si="502"/>
        <v>48121</v>
      </c>
      <c r="M6332" s="3">
        <f t="shared" si="500"/>
        <v>9</v>
      </c>
      <c r="N6332" s="3">
        <f t="shared" si="498"/>
        <v>2031</v>
      </c>
      <c r="O6332" s="3">
        <f t="shared" si="499"/>
        <v>3</v>
      </c>
      <c r="P6332" s="2" t="str">
        <f t="shared" si="501"/>
        <v>WD</v>
      </c>
    </row>
    <row r="6333" spans="12:16" x14ac:dyDescent="0.2">
      <c r="L6333" s="99">
        <f t="shared" si="502"/>
        <v>48122</v>
      </c>
      <c r="M6333" s="3">
        <f t="shared" si="500"/>
        <v>10</v>
      </c>
      <c r="N6333" s="3">
        <f t="shared" si="498"/>
        <v>2031</v>
      </c>
      <c r="O6333" s="3">
        <f t="shared" si="499"/>
        <v>4</v>
      </c>
      <c r="P6333" s="2" t="str">
        <f t="shared" si="501"/>
        <v>WD</v>
      </c>
    </row>
    <row r="6334" spans="12:16" x14ac:dyDescent="0.2">
      <c r="L6334" s="99">
        <f t="shared" si="502"/>
        <v>48123</v>
      </c>
      <c r="M6334" s="3">
        <f t="shared" si="500"/>
        <v>10</v>
      </c>
      <c r="N6334" s="3">
        <f t="shared" si="498"/>
        <v>2031</v>
      </c>
      <c r="O6334" s="3">
        <f t="shared" si="499"/>
        <v>5</v>
      </c>
      <c r="P6334" s="2" t="str">
        <f t="shared" si="501"/>
        <v>WD</v>
      </c>
    </row>
    <row r="6335" spans="12:16" x14ac:dyDescent="0.2">
      <c r="L6335" s="99">
        <f t="shared" si="502"/>
        <v>48124</v>
      </c>
      <c r="M6335" s="3">
        <f t="shared" si="500"/>
        <v>10</v>
      </c>
      <c r="N6335" s="3">
        <f t="shared" ref="N6335:N6398" si="503">YEAR(L6335)</f>
        <v>2031</v>
      </c>
      <c r="O6335" s="3">
        <f t="shared" ref="O6335:O6398" si="504">WEEKDAY(L6335)</f>
        <v>6</v>
      </c>
      <c r="P6335" s="2" t="str">
        <f t="shared" si="501"/>
        <v>WD</v>
      </c>
    </row>
    <row r="6336" spans="12:16" x14ac:dyDescent="0.2">
      <c r="L6336" s="99">
        <f t="shared" si="502"/>
        <v>48125</v>
      </c>
      <c r="M6336" s="3">
        <f t="shared" si="500"/>
        <v>10</v>
      </c>
      <c r="N6336" s="3">
        <f t="shared" si="503"/>
        <v>2031</v>
      </c>
      <c r="O6336" s="3">
        <f t="shared" si="504"/>
        <v>7</v>
      </c>
      <c r="P6336" s="2" t="str">
        <f t="shared" si="501"/>
        <v>WE</v>
      </c>
    </row>
    <row r="6337" spans="12:16" x14ac:dyDescent="0.2">
      <c r="L6337" s="99">
        <f t="shared" si="502"/>
        <v>48126</v>
      </c>
      <c r="M6337" s="3">
        <f t="shared" si="500"/>
        <v>10</v>
      </c>
      <c r="N6337" s="3">
        <f t="shared" si="503"/>
        <v>2031</v>
      </c>
      <c r="O6337" s="3">
        <f t="shared" si="504"/>
        <v>1</v>
      </c>
      <c r="P6337" s="2" t="str">
        <f t="shared" si="501"/>
        <v>WE</v>
      </c>
    </row>
    <row r="6338" spans="12:16" x14ac:dyDescent="0.2">
      <c r="L6338" s="99">
        <f t="shared" si="502"/>
        <v>48127</v>
      </c>
      <c r="M6338" s="3">
        <f t="shared" si="500"/>
        <v>10</v>
      </c>
      <c r="N6338" s="3">
        <f t="shared" si="503"/>
        <v>2031</v>
      </c>
      <c r="O6338" s="3">
        <f t="shared" si="504"/>
        <v>2</v>
      </c>
      <c r="P6338" s="2" t="str">
        <f t="shared" si="501"/>
        <v>WD</v>
      </c>
    </row>
    <row r="6339" spans="12:16" x14ac:dyDescent="0.2">
      <c r="L6339" s="99">
        <f t="shared" si="502"/>
        <v>48128</v>
      </c>
      <c r="M6339" s="3">
        <f t="shared" ref="M6339:M6402" si="505">MONTH(L6339)</f>
        <v>10</v>
      </c>
      <c r="N6339" s="3">
        <f t="shared" si="503"/>
        <v>2031</v>
      </c>
      <c r="O6339" s="3">
        <f t="shared" si="504"/>
        <v>3</v>
      </c>
      <c r="P6339" s="2" t="str">
        <f t="shared" ref="P6339:P6402" si="506">IF(O6339=1,"WE",IF(O6339=7,"WE","WD"))</f>
        <v>WD</v>
      </c>
    </row>
    <row r="6340" spans="12:16" x14ac:dyDescent="0.2">
      <c r="L6340" s="99">
        <f t="shared" si="502"/>
        <v>48129</v>
      </c>
      <c r="M6340" s="3">
        <f t="shared" si="505"/>
        <v>10</v>
      </c>
      <c r="N6340" s="3">
        <f t="shared" si="503"/>
        <v>2031</v>
      </c>
      <c r="O6340" s="3">
        <f t="shared" si="504"/>
        <v>4</v>
      </c>
      <c r="P6340" s="2" t="str">
        <f t="shared" si="506"/>
        <v>WD</v>
      </c>
    </row>
    <row r="6341" spans="12:16" x14ac:dyDescent="0.2">
      <c r="L6341" s="99">
        <f t="shared" si="502"/>
        <v>48130</v>
      </c>
      <c r="M6341" s="3">
        <f t="shared" si="505"/>
        <v>10</v>
      </c>
      <c r="N6341" s="3">
        <f t="shared" si="503"/>
        <v>2031</v>
      </c>
      <c r="O6341" s="3">
        <f t="shared" si="504"/>
        <v>5</v>
      </c>
      <c r="P6341" s="2" t="str">
        <f t="shared" si="506"/>
        <v>WD</v>
      </c>
    </row>
    <row r="6342" spans="12:16" x14ac:dyDescent="0.2">
      <c r="L6342" s="99">
        <f t="shared" si="502"/>
        <v>48131</v>
      </c>
      <c r="M6342" s="3">
        <f t="shared" si="505"/>
        <v>10</v>
      </c>
      <c r="N6342" s="3">
        <f t="shared" si="503"/>
        <v>2031</v>
      </c>
      <c r="O6342" s="3">
        <f t="shared" si="504"/>
        <v>6</v>
      </c>
      <c r="P6342" s="2" t="str">
        <f t="shared" si="506"/>
        <v>WD</v>
      </c>
    </row>
    <row r="6343" spans="12:16" x14ac:dyDescent="0.2">
      <c r="L6343" s="99">
        <f t="shared" si="502"/>
        <v>48132</v>
      </c>
      <c r="M6343" s="3">
        <f t="shared" si="505"/>
        <v>10</v>
      </c>
      <c r="N6343" s="3">
        <f t="shared" si="503"/>
        <v>2031</v>
      </c>
      <c r="O6343" s="3">
        <f t="shared" si="504"/>
        <v>7</v>
      </c>
      <c r="P6343" s="2" t="str">
        <f t="shared" si="506"/>
        <v>WE</v>
      </c>
    </row>
    <row r="6344" spans="12:16" x14ac:dyDescent="0.2">
      <c r="L6344" s="99">
        <f t="shared" si="502"/>
        <v>48133</v>
      </c>
      <c r="M6344" s="3">
        <f t="shared" si="505"/>
        <v>10</v>
      </c>
      <c r="N6344" s="3">
        <f t="shared" si="503"/>
        <v>2031</v>
      </c>
      <c r="O6344" s="3">
        <f t="shared" si="504"/>
        <v>1</v>
      </c>
      <c r="P6344" s="2" t="str">
        <f t="shared" si="506"/>
        <v>WE</v>
      </c>
    </row>
    <row r="6345" spans="12:16" x14ac:dyDescent="0.2">
      <c r="L6345" s="99">
        <f t="shared" si="502"/>
        <v>48134</v>
      </c>
      <c r="M6345" s="3">
        <f t="shared" si="505"/>
        <v>10</v>
      </c>
      <c r="N6345" s="3">
        <f t="shared" si="503"/>
        <v>2031</v>
      </c>
      <c r="O6345" s="3">
        <f t="shared" si="504"/>
        <v>2</v>
      </c>
      <c r="P6345" s="2" t="str">
        <f t="shared" si="506"/>
        <v>WD</v>
      </c>
    </row>
    <row r="6346" spans="12:16" x14ac:dyDescent="0.2">
      <c r="L6346" s="99">
        <f t="shared" si="502"/>
        <v>48135</v>
      </c>
      <c r="M6346" s="3">
        <f t="shared" si="505"/>
        <v>10</v>
      </c>
      <c r="N6346" s="3">
        <f t="shared" si="503"/>
        <v>2031</v>
      </c>
      <c r="O6346" s="3">
        <f t="shared" si="504"/>
        <v>3</v>
      </c>
      <c r="P6346" s="2" t="str">
        <f t="shared" si="506"/>
        <v>WD</v>
      </c>
    </row>
    <row r="6347" spans="12:16" x14ac:dyDescent="0.2">
      <c r="L6347" s="99">
        <f t="shared" si="502"/>
        <v>48136</v>
      </c>
      <c r="M6347" s="3">
        <f t="shared" si="505"/>
        <v>10</v>
      </c>
      <c r="N6347" s="3">
        <f t="shared" si="503"/>
        <v>2031</v>
      </c>
      <c r="O6347" s="3">
        <f t="shared" si="504"/>
        <v>4</v>
      </c>
      <c r="P6347" s="2" t="str">
        <f t="shared" si="506"/>
        <v>WD</v>
      </c>
    </row>
    <row r="6348" spans="12:16" x14ac:dyDescent="0.2">
      <c r="L6348" s="99">
        <f t="shared" si="502"/>
        <v>48137</v>
      </c>
      <c r="M6348" s="3">
        <f t="shared" si="505"/>
        <v>10</v>
      </c>
      <c r="N6348" s="3">
        <f t="shared" si="503"/>
        <v>2031</v>
      </c>
      <c r="O6348" s="3">
        <f t="shared" si="504"/>
        <v>5</v>
      </c>
      <c r="P6348" s="2" t="str">
        <f t="shared" si="506"/>
        <v>WD</v>
      </c>
    </row>
    <row r="6349" spans="12:16" x14ac:dyDescent="0.2">
      <c r="L6349" s="99">
        <f t="shared" si="502"/>
        <v>48138</v>
      </c>
      <c r="M6349" s="3">
        <f t="shared" si="505"/>
        <v>10</v>
      </c>
      <c r="N6349" s="3">
        <f t="shared" si="503"/>
        <v>2031</v>
      </c>
      <c r="O6349" s="3">
        <f t="shared" si="504"/>
        <v>6</v>
      </c>
      <c r="P6349" s="2" t="str">
        <f t="shared" si="506"/>
        <v>WD</v>
      </c>
    </row>
    <row r="6350" spans="12:16" x14ac:dyDescent="0.2">
      <c r="L6350" s="99">
        <f t="shared" si="502"/>
        <v>48139</v>
      </c>
      <c r="M6350" s="3">
        <f t="shared" si="505"/>
        <v>10</v>
      </c>
      <c r="N6350" s="3">
        <f t="shared" si="503"/>
        <v>2031</v>
      </c>
      <c r="O6350" s="3">
        <f t="shared" si="504"/>
        <v>7</v>
      </c>
      <c r="P6350" s="2" t="str">
        <f t="shared" si="506"/>
        <v>WE</v>
      </c>
    </row>
    <row r="6351" spans="12:16" x14ac:dyDescent="0.2">
      <c r="L6351" s="99">
        <f t="shared" si="502"/>
        <v>48140</v>
      </c>
      <c r="M6351" s="3">
        <f t="shared" si="505"/>
        <v>10</v>
      </c>
      <c r="N6351" s="3">
        <f t="shared" si="503"/>
        <v>2031</v>
      </c>
      <c r="O6351" s="3">
        <f t="shared" si="504"/>
        <v>1</v>
      </c>
      <c r="P6351" s="2" t="str">
        <f t="shared" si="506"/>
        <v>WE</v>
      </c>
    </row>
    <row r="6352" spans="12:16" x14ac:dyDescent="0.2">
      <c r="L6352" s="99">
        <f t="shared" si="502"/>
        <v>48141</v>
      </c>
      <c r="M6352" s="3">
        <f t="shared" si="505"/>
        <v>10</v>
      </c>
      <c r="N6352" s="3">
        <f t="shared" si="503"/>
        <v>2031</v>
      </c>
      <c r="O6352" s="3">
        <f t="shared" si="504"/>
        <v>2</v>
      </c>
      <c r="P6352" s="2" t="str">
        <f t="shared" si="506"/>
        <v>WD</v>
      </c>
    </row>
    <row r="6353" spans="12:16" x14ac:dyDescent="0.2">
      <c r="L6353" s="99">
        <f t="shared" si="502"/>
        <v>48142</v>
      </c>
      <c r="M6353" s="3">
        <f t="shared" si="505"/>
        <v>10</v>
      </c>
      <c r="N6353" s="3">
        <f t="shared" si="503"/>
        <v>2031</v>
      </c>
      <c r="O6353" s="3">
        <f t="shared" si="504"/>
        <v>3</v>
      </c>
      <c r="P6353" s="2" t="str">
        <f t="shared" si="506"/>
        <v>WD</v>
      </c>
    </row>
    <row r="6354" spans="12:16" x14ac:dyDescent="0.2">
      <c r="L6354" s="99">
        <f t="shared" si="502"/>
        <v>48143</v>
      </c>
      <c r="M6354" s="3">
        <f t="shared" si="505"/>
        <v>10</v>
      </c>
      <c r="N6354" s="3">
        <f t="shared" si="503"/>
        <v>2031</v>
      </c>
      <c r="O6354" s="3">
        <f t="shared" si="504"/>
        <v>4</v>
      </c>
      <c r="P6354" s="2" t="str">
        <f t="shared" si="506"/>
        <v>WD</v>
      </c>
    </row>
    <row r="6355" spans="12:16" x14ac:dyDescent="0.2">
      <c r="L6355" s="99">
        <f t="shared" si="502"/>
        <v>48144</v>
      </c>
      <c r="M6355" s="3">
        <f t="shared" si="505"/>
        <v>10</v>
      </c>
      <c r="N6355" s="3">
        <f t="shared" si="503"/>
        <v>2031</v>
      </c>
      <c r="O6355" s="3">
        <f t="shared" si="504"/>
        <v>5</v>
      </c>
      <c r="P6355" s="2" t="str">
        <f t="shared" si="506"/>
        <v>WD</v>
      </c>
    </row>
    <row r="6356" spans="12:16" x14ac:dyDescent="0.2">
      <c r="L6356" s="99">
        <f t="shared" si="502"/>
        <v>48145</v>
      </c>
      <c r="M6356" s="3">
        <f t="shared" si="505"/>
        <v>10</v>
      </c>
      <c r="N6356" s="3">
        <f t="shared" si="503"/>
        <v>2031</v>
      </c>
      <c r="O6356" s="3">
        <f t="shared" si="504"/>
        <v>6</v>
      </c>
      <c r="P6356" s="2" t="str">
        <f t="shared" si="506"/>
        <v>WD</v>
      </c>
    </row>
    <row r="6357" spans="12:16" x14ac:dyDescent="0.2">
      <c r="L6357" s="99">
        <f t="shared" si="502"/>
        <v>48146</v>
      </c>
      <c r="M6357" s="3">
        <f t="shared" si="505"/>
        <v>10</v>
      </c>
      <c r="N6357" s="3">
        <f t="shared" si="503"/>
        <v>2031</v>
      </c>
      <c r="O6357" s="3">
        <f t="shared" si="504"/>
        <v>7</v>
      </c>
      <c r="P6357" s="2" t="str">
        <f t="shared" si="506"/>
        <v>WE</v>
      </c>
    </row>
    <row r="6358" spans="12:16" x14ac:dyDescent="0.2">
      <c r="L6358" s="99">
        <f t="shared" si="502"/>
        <v>48147</v>
      </c>
      <c r="M6358" s="3">
        <f t="shared" si="505"/>
        <v>10</v>
      </c>
      <c r="N6358" s="3">
        <f t="shared" si="503"/>
        <v>2031</v>
      </c>
      <c r="O6358" s="3">
        <f t="shared" si="504"/>
        <v>1</v>
      </c>
      <c r="P6358" s="2" t="str">
        <f t="shared" si="506"/>
        <v>WE</v>
      </c>
    </row>
    <row r="6359" spans="12:16" x14ac:dyDescent="0.2">
      <c r="L6359" s="99">
        <f t="shared" si="502"/>
        <v>48148</v>
      </c>
      <c r="M6359" s="3">
        <f t="shared" si="505"/>
        <v>10</v>
      </c>
      <c r="N6359" s="3">
        <f t="shared" si="503"/>
        <v>2031</v>
      </c>
      <c r="O6359" s="3">
        <f t="shared" si="504"/>
        <v>2</v>
      </c>
      <c r="P6359" s="2" t="str">
        <f t="shared" si="506"/>
        <v>WD</v>
      </c>
    </row>
    <row r="6360" spans="12:16" x14ac:dyDescent="0.2">
      <c r="L6360" s="99">
        <f t="shared" si="502"/>
        <v>48149</v>
      </c>
      <c r="M6360" s="3">
        <f t="shared" si="505"/>
        <v>10</v>
      </c>
      <c r="N6360" s="3">
        <f t="shared" si="503"/>
        <v>2031</v>
      </c>
      <c r="O6360" s="3">
        <f t="shared" si="504"/>
        <v>3</v>
      </c>
      <c r="P6360" s="2" t="str">
        <f t="shared" si="506"/>
        <v>WD</v>
      </c>
    </row>
    <row r="6361" spans="12:16" x14ac:dyDescent="0.2">
      <c r="L6361" s="99">
        <f t="shared" si="502"/>
        <v>48150</v>
      </c>
      <c r="M6361" s="3">
        <f t="shared" si="505"/>
        <v>10</v>
      </c>
      <c r="N6361" s="3">
        <f t="shared" si="503"/>
        <v>2031</v>
      </c>
      <c r="O6361" s="3">
        <f t="shared" si="504"/>
        <v>4</v>
      </c>
      <c r="P6361" s="2" t="str">
        <f t="shared" si="506"/>
        <v>WD</v>
      </c>
    </row>
    <row r="6362" spans="12:16" x14ac:dyDescent="0.2">
      <c r="L6362" s="99">
        <f t="shared" si="502"/>
        <v>48151</v>
      </c>
      <c r="M6362" s="3">
        <f t="shared" si="505"/>
        <v>10</v>
      </c>
      <c r="N6362" s="3">
        <f t="shared" si="503"/>
        <v>2031</v>
      </c>
      <c r="O6362" s="3">
        <f t="shared" si="504"/>
        <v>5</v>
      </c>
      <c r="P6362" s="2" t="str">
        <f t="shared" si="506"/>
        <v>WD</v>
      </c>
    </row>
    <row r="6363" spans="12:16" x14ac:dyDescent="0.2">
      <c r="L6363" s="99">
        <f t="shared" si="502"/>
        <v>48152</v>
      </c>
      <c r="M6363" s="3">
        <f t="shared" si="505"/>
        <v>10</v>
      </c>
      <c r="N6363" s="3">
        <f t="shared" si="503"/>
        <v>2031</v>
      </c>
      <c r="O6363" s="3">
        <f t="shared" si="504"/>
        <v>6</v>
      </c>
      <c r="P6363" s="2" t="str">
        <f t="shared" si="506"/>
        <v>WD</v>
      </c>
    </row>
    <row r="6364" spans="12:16" x14ac:dyDescent="0.2">
      <c r="L6364" s="99">
        <f t="shared" si="502"/>
        <v>48153</v>
      </c>
      <c r="M6364" s="3">
        <f t="shared" si="505"/>
        <v>11</v>
      </c>
      <c r="N6364" s="3">
        <f t="shared" si="503"/>
        <v>2031</v>
      </c>
      <c r="O6364" s="3">
        <f t="shared" si="504"/>
        <v>7</v>
      </c>
      <c r="P6364" s="2" t="str">
        <f t="shared" si="506"/>
        <v>WE</v>
      </c>
    </row>
    <row r="6365" spans="12:16" x14ac:dyDescent="0.2">
      <c r="L6365" s="99">
        <f t="shared" si="502"/>
        <v>48154</v>
      </c>
      <c r="M6365" s="3">
        <f t="shared" si="505"/>
        <v>11</v>
      </c>
      <c r="N6365" s="3">
        <f t="shared" si="503"/>
        <v>2031</v>
      </c>
      <c r="O6365" s="3">
        <f t="shared" si="504"/>
        <v>1</v>
      </c>
      <c r="P6365" s="2" t="str">
        <f t="shared" si="506"/>
        <v>WE</v>
      </c>
    </row>
    <row r="6366" spans="12:16" x14ac:dyDescent="0.2">
      <c r="L6366" s="99">
        <f t="shared" si="502"/>
        <v>48155</v>
      </c>
      <c r="M6366" s="3">
        <f t="shared" si="505"/>
        <v>11</v>
      </c>
      <c r="N6366" s="3">
        <f t="shared" si="503"/>
        <v>2031</v>
      </c>
      <c r="O6366" s="3">
        <f t="shared" si="504"/>
        <v>2</v>
      </c>
      <c r="P6366" s="2" t="str">
        <f t="shared" si="506"/>
        <v>WD</v>
      </c>
    </row>
    <row r="6367" spans="12:16" x14ac:dyDescent="0.2">
      <c r="L6367" s="99">
        <f t="shared" si="502"/>
        <v>48156</v>
      </c>
      <c r="M6367" s="3">
        <f t="shared" si="505"/>
        <v>11</v>
      </c>
      <c r="N6367" s="3">
        <f t="shared" si="503"/>
        <v>2031</v>
      </c>
      <c r="O6367" s="3">
        <f t="shared" si="504"/>
        <v>3</v>
      </c>
      <c r="P6367" s="2" t="str">
        <f t="shared" si="506"/>
        <v>WD</v>
      </c>
    </row>
    <row r="6368" spans="12:16" x14ac:dyDescent="0.2">
      <c r="L6368" s="99">
        <f t="shared" si="502"/>
        <v>48157</v>
      </c>
      <c r="M6368" s="3">
        <f t="shared" si="505"/>
        <v>11</v>
      </c>
      <c r="N6368" s="3">
        <f t="shared" si="503"/>
        <v>2031</v>
      </c>
      <c r="O6368" s="3">
        <f t="shared" si="504"/>
        <v>4</v>
      </c>
      <c r="P6368" s="2" t="str">
        <f t="shared" si="506"/>
        <v>WD</v>
      </c>
    </row>
    <row r="6369" spans="12:16" x14ac:dyDescent="0.2">
      <c r="L6369" s="99">
        <f t="shared" si="502"/>
        <v>48158</v>
      </c>
      <c r="M6369" s="3">
        <f t="shared" si="505"/>
        <v>11</v>
      </c>
      <c r="N6369" s="3">
        <f t="shared" si="503"/>
        <v>2031</v>
      </c>
      <c r="O6369" s="3">
        <f t="shared" si="504"/>
        <v>5</v>
      </c>
      <c r="P6369" s="2" t="str">
        <f t="shared" si="506"/>
        <v>WD</v>
      </c>
    </row>
    <row r="6370" spans="12:16" x14ac:dyDescent="0.2">
      <c r="L6370" s="99">
        <f t="shared" si="502"/>
        <v>48159</v>
      </c>
      <c r="M6370" s="3">
        <f t="shared" si="505"/>
        <v>11</v>
      </c>
      <c r="N6370" s="3">
        <f t="shared" si="503"/>
        <v>2031</v>
      </c>
      <c r="O6370" s="3">
        <f t="shared" si="504"/>
        <v>6</v>
      </c>
      <c r="P6370" s="2" t="str">
        <f t="shared" si="506"/>
        <v>WD</v>
      </c>
    </row>
    <row r="6371" spans="12:16" x14ac:dyDescent="0.2">
      <c r="L6371" s="99">
        <f t="shared" si="502"/>
        <v>48160</v>
      </c>
      <c r="M6371" s="3">
        <f t="shared" si="505"/>
        <v>11</v>
      </c>
      <c r="N6371" s="3">
        <f t="shared" si="503"/>
        <v>2031</v>
      </c>
      <c r="O6371" s="3">
        <f t="shared" si="504"/>
        <v>7</v>
      </c>
      <c r="P6371" s="2" t="str">
        <f t="shared" si="506"/>
        <v>WE</v>
      </c>
    </row>
    <row r="6372" spans="12:16" x14ac:dyDescent="0.2">
      <c r="L6372" s="99">
        <f t="shared" si="502"/>
        <v>48161</v>
      </c>
      <c r="M6372" s="3">
        <f t="shared" si="505"/>
        <v>11</v>
      </c>
      <c r="N6372" s="3">
        <f t="shared" si="503"/>
        <v>2031</v>
      </c>
      <c r="O6372" s="3">
        <f t="shared" si="504"/>
        <v>1</v>
      </c>
      <c r="P6372" s="2" t="str">
        <f t="shared" si="506"/>
        <v>WE</v>
      </c>
    </row>
    <row r="6373" spans="12:16" x14ac:dyDescent="0.2">
      <c r="L6373" s="99">
        <f t="shared" si="502"/>
        <v>48162</v>
      </c>
      <c r="M6373" s="3">
        <f t="shared" si="505"/>
        <v>11</v>
      </c>
      <c r="N6373" s="3">
        <f t="shared" si="503"/>
        <v>2031</v>
      </c>
      <c r="O6373" s="3">
        <f t="shared" si="504"/>
        <v>2</v>
      </c>
      <c r="P6373" s="2" t="str">
        <f t="shared" si="506"/>
        <v>WD</v>
      </c>
    </row>
    <row r="6374" spans="12:16" x14ac:dyDescent="0.2">
      <c r="L6374" s="99">
        <f t="shared" si="502"/>
        <v>48163</v>
      </c>
      <c r="M6374" s="3">
        <f t="shared" si="505"/>
        <v>11</v>
      </c>
      <c r="N6374" s="3">
        <f t="shared" si="503"/>
        <v>2031</v>
      </c>
      <c r="O6374" s="3">
        <f t="shared" si="504"/>
        <v>3</v>
      </c>
      <c r="P6374" s="2" t="str">
        <f t="shared" si="506"/>
        <v>WD</v>
      </c>
    </row>
    <row r="6375" spans="12:16" x14ac:dyDescent="0.2">
      <c r="L6375" s="99">
        <f t="shared" si="502"/>
        <v>48164</v>
      </c>
      <c r="M6375" s="3">
        <f t="shared" si="505"/>
        <v>11</v>
      </c>
      <c r="N6375" s="3">
        <f t="shared" si="503"/>
        <v>2031</v>
      </c>
      <c r="O6375" s="3">
        <f t="shared" si="504"/>
        <v>4</v>
      </c>
      <c r="P6375" s="2" t="str">
        <f t="shared" si="506"/>
        <v>WD</v>
      </c>
    </row>
    <row r="6376" spans="12:16" x14ac:dyDescent="0.2">
      <c r="L6376" s="99">
        <f t="shared" si="502"/>
        <v>48165</v>
      </c>
      <c r="M6376" s="3">
        <f t="shared" si="505"/>
        <v>11</v>
      </c>
      <c r="N6376" s="3">
        <f t="shared" si="503"/>
        <v>2031</v>
      </c>
      <c r="O6376" s="3">
        <f t="shared" si="504"/>
        <v>5</v>
      </c>
      <c r="P6376" s="2" t="str">
        <f t="shared" si="506"/>
        <v>WD</v>
      </c>
    </row>
    <row r="6377" spans="12:16" x14ac:dyDescent="0.2">
      <c r="L6377" s="99">
        <f t="shared" si="502"/>
        <v>48166</v>
      </c>
      <c r="M6377" s="3">
        <f t="shared" si="505"/>
        <v>11</v>
      </c>
      <c r="N6377" s="3">
        <f t="shared" si="503"/>
        <v>2031</v>
      </c>
      <c r="O6377" s="3">
        <f t="shared" si="504"/>
        <v>6</v>
      </c>
      <c r="P6377" s="2" t="str">
        <f t="shared" si="506"/>
        <v>WD</v>
      </c>
    </row>
    <row r="6378" spans="12:16" x14ac:dyDescent="0.2">
      <c r="L6378" s="99">
        <f t="shared" si="502"/>
        <v>48167</v>
      </c>
      <c r="M6378" s="3">
        <f t="shared" si="505"/>
        <v>11</v>
      </c>
      <c r="N6378" s="3">
        <f t="shared" si="503"/>
        <v>2031</v>
      </c>
      <c r="O6378" s="3">
        <f t="shared" si="504"/>
        <v>7</v>
      </c>
      <c r="P6378" s="2" t="str">
        <f t="shared" si="506"/>
        <v>WE</v>
      </c>
    </row>
    <row r="6379" spans="12:16" x14ac:dyDescent="0.2">
      <c r="L6379" s="99">
        <f t="shared" si="502"/>
        <v>48168</v>
      </c>
      <c r="M6379" s="3">
        <f t="shared" si="505"/>
        <v>11</v>
      </c>
      <c r="N6379" s="3">
        <f t="shared" si="503"/>
        <v>2031</v>
      </c>
      <c r="O6379" s="3">
        <f t="shared" si="504"/>
        <v>1</v>
      </c>
      <c r="P6379" s="2" t="str">
        <f t="shared" si="506"/>
        <v>WE</v>
      </c>
    </row>
    <row r="6380" spans="12:16" x14ac:dyDescent="0.2">
      <c r="L6380" s="99">
        <f t="shared" si="502"/>
        <v>48169</v>
      </c>
      <c r="M6380" s="3">
        <f t="shared" si="505"/>
        <v>11</v>
      </c>
      <c r="N6380" s="3">
        <f t="shared" si="503"/>
        <v>2031</v>
      </c>
      <c r="O6380" s="3">
        <f t="shared" si="504"/>
        <v>2</v>
      </c>
      <c r="P6380" s="2" t="str">
        <f t="shared" si="506"/>
        <v>WD</v>
      </c>
    </row>
    <row r="6381" spans="12:16" x14ac:dyDescent="0.2">
      <c r="L6381" s="99">
        <f t="shared" si="502"/>
        <v>48170</v>
      </c>
      <c r="M6381" s="3">
        <f t="shared" si="505"/>
        <v>11</v>
      </c>
      <c r="N6381" s="3">
        <f t="shared" si="503"/>
        <v>2031</v>
      </c>
      <c r="O6381" s="3">
        <f t="shared" si="504"/>
        <v>3</v>
      </c>
      <c r="P6381" s="2" t="str">
        <f t="shared" si="506"/>
        <v>WD</v>
      </c>
    </row>
    <row r="6382" spans="12:16" x14ac:dyDescent="0.2">
      <c r="L6382" s="99">
        <f t="shared" si="502"/>
        <v>48171</v>
      </c>
      <c r="M6382" s="3">
        <f t="shared" si="505"/>
        <v>11</v>
      </c>
      <c r="N6382" s="3">
        <f t="shared" si="503"/>
        <v>2031</v>
      </c>
      <c r="O6382" s="3">
        <f t="shared" si="504"/>
        <v>4</v>
      </c>
      <c r="P6382" s="2" t="str">
        <f t="shared" si="506"/>
        <v>WD</v>
      </c>
    </row>
    <row r="6383" spans="12:16" x14ac:dyDescent="0.2">
      <c r="L6383" s="99">
        <f t="shared" si="502"/>
        <v>48172</v>
      </c>
      <c r="M6383" s="3">
        <f t="shared" si="505"/>
        <v>11</v>
      </c>
      <c r="N6383" s="3">
        <f t="shared" si="503"/>
        <v>2031</v>
      </c>
      <c r="O6383" s="3">
        <f t="shared" si="504"/>
        <v>5</v>
      </c>
      <c r="P6383" s="2" t="str">
        <f t="shared" si="506"/>
        <v>WD</v>
      </c>
    </row>
    <row r="6384" spans="12:16" x14ac:dyDescent="0.2">
      <c r="L6384" s="99">
        <f t="shared" si="502"/>
        <v>48173</v>
      </c>
      <c r="M6384" s="3">
        <f t="shared" si="505"/>
        <v>11</v>
      </c>
      <c r="N6384" s="3">
        <f t="shared" si="503"/>
        <v>2031</v>
      </c>
      <c r="O6384" s="3">
        <f t="shared" si="504"/>
        <v>6</v>
      </c>
      <c r="P6384" s="2" t="str">
        <f t="shared" si="506"/>
        <v>WD</v>
      </c>
    </row>
    <row r="6385" spans="12:16" x14ac:dyDescent="0.2">
      <c r="L6385" s="99">
        <f t="shared" si="502"/>
        <v>48174</v>
      </c>
      <c r="M6385" s="3">
        <f t="shared" si="505"/>
        <v>11</v>
      </c>
      <c r="N6385" s="3">
        <f t="shared" si="503"/>
        <v>2031</v>
      </c>
      <c r="O6385" s="3">
        <f t="shared" si="504"/>
        <v>7</v>
      </c>
      <c r="P6385" s="2" t="str">
        <f t="shared" si="506"/>
        <v>WE</v>
      </c>
    </row>
    <row r="6386" spans="12:16" x14ac:dyDescent="0.2">
      <c r="L6386" s="99">
        <f t="shared" si="502"/>
        <v>48175</v>
      </c>
      <c r="M6386" s="3">
        <f t="shared" si="505"/>
        <v>11</v>
      </c>
      <c r="N6386" s="3">
        <f t="shared" si="503"/>
        <v>2031</v>
      </c>
      <c r="O6386" s="3">
        <f t="shared" si="504"/>
        <v>1</v>
      </c>
      <c r="P6386" s="2" t="str">
        <f t="shared" si="506"/>
        <v>WE</v>
      </c>
    </row>
    <row r="6387" spans="12:16" x14ac:dyDescent="0.2">
      <c r="L6387" s="99">
        <f t="shared" si="502"/>
        <v>48176</v>
      </c>
      <c r="M6387" s="3">
        <f t="shared" si="505"/>
        <v>11</v>
      </c>
      <c r="N6387" s="3">
        <f t="shared" si="503"/>
        <v>2031</v>
      </c>
      <c r="O6387" s="3">
        <f t="shared" si="504"/>
        <v>2</v>
      </c>
      <c r="P6387" s="2" t="str">
        <f t="shared" si="506"/>
        <v>WD</v>
      </c>
    </row>
    <row r="6388" spans="12:16" x14ac:dyDescent="0.2">
      <c r="L6388" s="99">
        <f t="shared" ref="L6388:L6451" si="507">+L6387+1</f>
        <v>48177</v>
      </c>
      <c r="M6388" s="3">
        <f t="shared" si="505"/>
        <v>11</v>
      </c>
      <c r="N6388" s="3">
        <f t="shared" si="503"/>
        <v>2031</v>
      </c>
      <c r="O6388" s="3">
        <f t="shared" si="504"/>
        <v>3</v>
      </c>
      <c r="P6388" s="2" t="str">
        <f t="shared" si="506"/>
        <v>WD</v>
      </c>
    </row>
    <row r="6389" spans="12:16" x14ac:dyDescent="0.2">
      <c r="L6389" s="99">
        <f t="shared" si="507"/>
        <v>48178</v>
      </c>
      <c r="M6389" s="3">
        <f t="shared" si="505"/>
        <v>11</v>
      </c>
      <c r="N6389" s="3">
        <f t="shared" si="503"/>
        <v>2031</v>
      </c>
      <c r="O6389" s="3">
        <f t="shared" si="504"/>
        <v>4</v>
      </c>
      <c r="P6389" s="2" t="str">
        <f t="shared" si="506"/>
        <v>WD</v>
      </c>
    </row>
    <row r="6390" spans="12:16" x14ac:dyDescent="0.2">
      <c r="L6390" s="99">
        <f t="shared" si="507"/>
        <v>48179</v>
      </c>
      <c r="M6390" s="3">
        <f t="shared" si="505"/>
        <v>11</v>
      </c>
      <c r="N6390" s="3">
        <f t="shared" si="503"/>
        <v>2031</v>
      </c>
      <c r="O6390" s="3">
        <f t="shared" si="504"/>
        <v>5</v>
      </c>
      <c r="P6390" s="2" t="str">
        <f t="shared" si="506"/>
        <v>WD</v>
      </c>
    </row>
    <row r="6391" spans="12:16" x14ac:dyDescent="0.2">
      <c r="L6391" s="99">
        <f t="shared" si="507"/>
        <v>48180</v>
      </c>
      <c r="M6391" s="3">
        <f t="shared" si="505"/>
        <v>11</v>
      </c>
      <c r="N6391" s="3">
        <f t="shared" si="503"/>
        <v>2031</v>
      </c>
      <c r="O6391" s="3">
        <f t="shared" si="504"/>
        <v>6</v>
      </c>
      <c r="P6391" s="2" t="str">
        <f t="shared" si="506"/>
        <v>WD</v>
      </c>
    </row>
    <row r="6392" spans="12:16" x14ac:dyDescent="0.2">
      <c r="L6392" s="99">
        <f t="shared" si="507"/>
        <v>48181</v>
      </c>
      <c r="M6392" s="3">
        <f t="shared" si="505"/>
        <v>11</v>
      </c>
      <c r="N6392" s="3">
        <f t="shared" si="503"/>
        <v>2031</v>
      </c>
      <c r="O6392" s="3">
        <f t="shared" si="504"/>
        <v>7</v>
      </c>
      <c r="P6392" s="2" t="str">
        <f t="shared" si="506"/>
        <v>WE</v>
      </c>
    </row>
    <row r="6393" spans="12:16" x14ac:dyDescent="0.2">
      <c r="L6393" s="99">
        <f t="shared" si="507"/>
        <v>48182</v>
      </c>
      <c r="M6393" s="3">
        <f t="shared" si="505"/>
        <v>11</v>
      </c>
      <c r="N6393" s="3">
        <f t="shared" si="503"/>
        <v>2031</v>
      </c>
      <c r="O6393" s="3">
        <f t="shared" si="504"/>
        <v>1</v>
      </c>
      <c r="P6393" s="2" t="str">
        <f t="shared" si="506"/>
        <v>WE</v>
      </c>
    </row>
    <row r="6394" spans="12:16" x14ac:dyDescent="0.2">
      <c r="L6394" s="99">
        <f t="shared" si="507"/>
        <v>48183</v>
      </c>
      <c r="M6394" s="3">
        <f t="shared" si="505"/>
        <v>12</v>
      </c>
      <c r="N6394" s="3">
        <f t="shared" si="503"/>
        <v>2031</v>
      </c>
      <c r="O6394" s="3">
        <f t="shared" si="504"/>
        <v>2</v>
      </c>
      <c r="P6394" s="2" t="str">
        <f t="shared" si="506"/>
        <v>WD</v>
      </c>
    </row>
    <row r="6395" spans="12:16" x14ac:dyDescent="0.2">
      <c r="L6395" s="99">
        <f t="shared" si="507"/>
        <v>48184</v>
      </c>
      <c r="M6395" s="3">
        <f t="shared" si="505"/>
        <v>12</v>
      </c>
      <c r="N6395" s="3">
        <f t="shared" si="503"/>
        <v>2031</v>
      </c>
      <c r="O6395" s="3">
        <f t="shared" si="504"/>
        <v>3</v>
      </c>
      <c r="P6395" s="2" t="str">
        <f t="shared" si="506"/>
        <v>WD</v>
      </c>
    </row>
    <row r="6396" spans="12:16" x14ac:dyDescent="0.2">
      <c r="L6396" s="99">
        <f t="shared" si="507"/>
        <v>48185</v>
      </c>
      <c r="M6396" s="3">
        <f t="shared" si="505"/>
        <v>12</v>
      </c>
      <c r="N6396" s="3">
        <f t="shared" si="503"/>
        <v>2031</v>
      </c>
      <c r="O6396" s="3">
        <f t="shared" si="504"/>
        <v>4</v>
      </c>
      <c r="P6396" s="2" t="str">
        <f t="shared" si="506"/>
        <v>WD</v>
      </c>
    </row>
    <row r="6397" spans="12:16" x14ac:dyDescent="0.2">
      <c r="L6397" s="99">
        <f t="shared" si="507"/>
        <v>48186</v>
      </c>
      <c r="M6397" s="3">
        <f t="shared" si="505"/>
        <v>12</v>
      </c>
      <c r="N6397" s="3">
        <f t="shared" si="503"/>
        <v>2031</v>
      </c>
      <c r="O6397" s="3">
        <f t="shared" si="504"/>
        <v>5</v>
      </c>
      <c r="P6397" s="2" t="str">
        <f t="shared" si="506"/>
        <v>WD</v>
      </c>
    </row>
    <row r="6398" spans="12:16" x14ac:dyDescent="0.2">
      <c r="L6398" s="99">
        <f t="shared" si="507"/>
        <v>48187</v>
      </c>
      <c r="M6398" s="3">
        <f t="shared" si="505"/>
        <v>12</v>
      </c>
      <c r="N6398" s="3">
        <f t="shared" si="503"/>
        <v>2031</v>
      </c>
      <c r="O6398" s="3">
        <f t="shared" si="504"/>
        <v>6</v>
      </c>
      <c r="P6398" s="2" t="str">
        <f t="shared" si="506"/>
        <v>WD</v>
      </c>
    </row>
    <row r="6399" spans="12:16" x14ac:dyDescent="0.2">
      <c r="L6399" s="99">
        <f t="shared" si="507"/>
        <v>48188</v>
      </c>
      <c r="M6399" s="3">
        <f t="shared" si="505"/>
        <v>12</v>
      </c>
      <c r="N6399" s="3">
        <f t="shared" ref="N6399:N6462" si="508">YEAR(L6399)</f>
        <v>2031</v>
      </c>
      <c r="O6399" s="3">
        <f t="shared" ref="O6399:O6462" si="509">WEEKDAY(L6399)</f>
        <v>7</v>
      </c>
      <c r="P6399" s="2" t="str">
        <f t="shared" si="506"/>
        <v>WE</v>
      </c>
    </row>
    <row r="6400" spans="12:16" x14ac:dyDescent="0.2">
      <c r="L6400" s="99">
        <f t="shared" si="507"/>
        <v>48189</v>
      </c>
      <c r="M6400" s="3">
        <f t="shared" si="505"/>
        <v>12</v>
      </c>
      <c r="N6400" s="3">
        <f t="shared" si="508"/>
        <v>2031</v>
      </c>
      <c r="O6400" s="3">
        <f t="shared" si="509"/>
        <v>1</v>
      </c>
      <c r="P6400" s="2" t="str">
        <f t="shared" si="506"/>
        <v>WE</v>
      </c>
    </row>
    <row r="6401" spans="12:16" x14ac:dyDescent="0.2">
      <c r="L6401" s="99">
        <f t="shared" si="507"/>
        <v>48190</v>
      </c>
      <c r="M6401" s="3">
        <f t="shared" si="505"/>
        <v>12</v>
      </c>
      <c r="N6401" s="3">
        <f t="shared" si="508"/>
        <v>2031</v>
      </c>
      <c r="O6401" s="3">
        <f t="shared" si="509"/>
        <v>2</v>
      </c>
      <c r="P6401" s="2" t="str">
        <f t="shared" si="506"/>
        <v>WD</v>
      </c>
    </row>
    <row r="6402" spans="12:16" x14ac:dyDescent="0.2">
      <c r="L6402" s="99">
        <f t="shared" si="507"/>
        <v>48191</v>
      </c>
      <c r="M6402" s="3">
        <f t="shared" si="505"/>
        <v>12</v>
      </c>
      <c r="N6402" s="3">
        <f t="shared" si="508"/>
        <v>2031</v>
      </c>
      <c r="O6402" s="3">
        <f t="shared" si="509"/>
        <v>3</v>
      </c>
      <c r="P6402" s="2" t="str">
        <f t="shared" si="506"/>
        <v>WD</v>
      </c>
    </row>
    <row r="6403" spans="12:16" x14ac:dyDescent="0.2">
      <c r="L6403" s="99">
        <f t="shared" si="507"/>
        <v>48192</v>
      </c>
      <c r="M6403" s="3">
        <f t="shared" ref="M6403:M6466" si="510">MONTH(L6403)</f>
        <v>12</v>
      </c>
      <c r="N6403" s="3">
        <f t="shared" si="508"/>
        <v>2031</v>
      </c>
      <c r="O6403" s="3">
        <f t="shared" si="509"/>
        <v>4</v>
      </c>
      <c r="P6403" s="2" t="str">
        <f t="shared" ref="P6403:P6466" si="511">IF(O6403=1,"WE",IF(O6403=7,"WE","WD"))</f>
        <v>WD</v>
      </c>
    </row>
    <row r="6404" spans="12:16" x14ac:dyDescent="0.2">
      <c r="L6404" s="99">
        <f t="shared" si="507"/>
        <v>48193</v>
      </c>
      <c r="M6404" s="3">
        <f t="shared" si="510"/>
        <v>12</v>
      </c>
      <c r="N6404" s="3">
        <f t="shared" si="508"/>
        <v>2031</v>
      </c>
      <c r="O6404" s="3">
        <f t="shared" si="509"/>
        <v>5</v>
      </c>
      <c r="P6404" s="2" t="str">
        <f t="shared" si="511"/>
        <v>WD</v>
      </c>
    </row>
    <row r="6405" spans="12:16" x14ac:dyDescent="0.2">
      <c r="L6405" s="99">
        <f t="shared" si="507"/>
        <v>48194</v>
      </c>
      <c r="M6405" s="3">
        <f t="shared" si="510"/>
        <v>12</v>
      </c>
      <c r="N6405" s="3">
        <f t="shared" si="508"/>
        <v>2031</v>
      </c>
      <c r="O6405" s="3">
        <f t="shared" si="509"/>
        <v>6</v>
      </c>
      <c r="P6405" s="2" t="str">
        <f t="shared" si="511"/>
        <v>WD</v>
      </c>
    </row>
    <row r="6406" spans="12:16" x14ac:dyDescent="0.2">
      <c r="L6406" s="99">
        <f t="shared" si="507"/>
        <v>48195</v>
      </c>
      <c r="M6406" s="3">
        <f t="shared" si="510"/>
        <v>12</v>
      </c>
      <c r="N6406" s="3">
        <f t="shared" si="508"/>
        <v>2031</v>
      </c>
      <c r="O6406" s="3">
        <f t="shared" si="509"/>
        <v>7</v>
      </c>
      <c r="P6406" s="2" t="str">
        <f t="shared" si="511"/>
        <v>WE</v>
      </c>
    </row>
    <row r="6407" spans="12:16" x14ac:dyDescent="0.2">
      <c r="L6407" s="99">
        <f t="shared" si="507"/>
        <v>48196</v>
      </c>
      <c r="M6407" s="3">
        <f t="shared" si="510"/>
        <v>12</v>
      </c>
      <c r="N6407" s="3">
        <f t="shared" si="508"/>
        <v>2031</v>
      </c>
      <c r="O6407" s="3">
        <f t="shared" si="509"/>
        <v>1</v>
      </c>
      <c r="P6407" s="2" t="str">
        <f t="shared" si="511"/>
        <v>WE</v>
      </c>
    </row>
    <row r="6408" spans="12:16" x14ac:dyDescent="0.2">
      <c r="L6408" s="99">
        <f t="shared" si="507"/>
        <v>48197</v>
      </c>
      <c r="M6408" s="3">
        <f t="shared" si="510"/>
        <v>12</v>
      </c>
      <c r="N6408" s="3">
        <f t="shared" si="508"/>
        <v>2031</v>
      </c>
      <c r="O6408" s="3">
        <f t="shared" si="509"/>
        <v>2</v>
      </c>
      <c r="P6408" s="2" t="str">
        <f t="shared" si="511"/>
        <v>WD</v>
      </c>
    </row>
    <row r="6409" spans="12:16" x14ac:dyDescent="0.2">
      <c r="L6409" s="99">
        <f t="shared" si="507"/>
        <v>48198</v>
      </c>
      <c r="M6409" s="3">
        <f t="shared" si="510"/>
        <v>12</v>
      </c>
      <c r="N6409" s="3">
        <f t="shared" si="508"/>
        <v>2031</v>
      </c>
      <c r="O6409" s="3">
        <f t="shared" si="509"/>
        <v>3</v>
      </c>
      <c r="P6409" s="2" t="str">
        <f t="shared" si="511"/>
        <v>WD</v>
      </c>
    </row>
    <row r="6410" spans="12:16" x14ac:dyDescent="0.2">
      <c r="L6410" s="99">
        <f t="shared" si="507"/>
        <v>48199</v>
      </c>
      <c r="M6410" s="3">
        <f t="shared" si="510"/>
        <v>12</v>
      </c>
      <c r="N6410" s="3">
        <f t="shared" si="508"/>
        <v>2031</v>
      </c>
      <c r="O6410" s="3">
        <f t="shared" si="509"/>
        <v>4</v>
      </c>
      <c r="P6410" s="2" t="str">
        <f t="shared" si="511"/>
        <v>WD</v>
      </c>
    </row>
    <row r="6411" spans="12:16" x14ac:dyDescent="0.2">
      <c r="L6411" s="99">
        <f t="shared" si="507"/>
        <v>48200</v>
      </c>
      <c r="M6411" s="3">
        <f t="shared" si="510"/>
        <v>12</v>
      </c>
      <c r="N6411" s="3">
        <f t="shared" si="508"/>
        <v>2031</v>
      </c>
      <c r="O6411" s="3">
        <f t="shared" si="509"/>
        <v>5</v>
      </c>
      <c r="P6411" s="2" t="str">
        <f t="shared" si="511"/>
        <v>WD</v>
      </c>
    </row>
    <row r="6412" spans="12:16" x14ac:dyDescent="0.2">
      <c r="L6412" s="99">
        <f t="shared" si="507"/>
        <v>48201</v>
      </c>
      <c r="M6412" s="3">
        <f t="shared" si="510"/>
        <v>12</v>
      </c>
      <c r="N6412" s="3">
        <f t="shared" si="508"/>
        <v>2031</v>
      </c>
      <c r="O6412" s="3">
        <f t="shared" si="509"/>
        <v>6</v>
      </c>
      <c r="P6412" s="2" t="str">
        <f t="shared" si="511"/>
        <v>WD</v>
      </c>
    </row>
    <row r="6413" spans="12:16" x14ac:dyDescent="0.2">
      <c r="L6413" s="99">
        <f t="shared" si="507"/>
        <v>48202</v>
      </c>
      <c r="M6413" s="3">
        <f t="shared" si="510"/>
        <v>12</v>
      </c>
      <c r="N6413" s="3">
        <f t="shared" si="508"/>
        <v>2031</v>
      </c>
      <c r="O6413" s="3">
        <f t="shared" si="509"/>
        <v>7</v>
      </c>
      <c r="P6413" s="2" t="str">
        <f t="shared" si="511"/>
        <v>WE</v>
      </c>
    </row>
    <row r="6414" spans="12:16" x14ac:dyDescent="0.2">
      <c r="L6414" s="99">
        <f t="shared" si="507"/>
        <v>48203</v>
      </c>
      <c r="M6414" s="3">
        <f t="shared" si="510"/>
        <v>12</v>
      </c>
      <c r="N6414" s="3">
        <f t="shared" si="508"/>
        <v>2031</v>
      </c>
      <c r="O6414" s="3">
        <f t="shared" si="509"/>
        <v>1</v>
      </c>
      <c r="P6414" s="2" t="str">
        <f t="shared" si="511"/>
        <v>WE</v>
      </c>
    </row>
    <row r="6415" spans="12:16" x14ac:dyDescent="0.2">
      <c r="L6415" s="99">
        <f t="shared" si="507"/>
        <v>48204</v>
      </c>
      <c r="M6415" s="3">
        <f t="shared" si="510"/>
        <v>12</v>
      </c>
      <c r="N6415" s="3">
        <f t="shared" si="508"/>
        <v>2031</v>
      </c>
      <c r="O6415" s="3">
        <f t="shared" si="509"/>
        <v>2</v>
      </c>
      <c r="P6415" s="2" t="str">
        <f t="shared" si="511"/>
        <v>WD</v>
      </c>
    </row>
    <row r="6416" spans="12:16" x14ac:dyDescent="0.2">
      <c r="L6416" s="99">
        <f t="shared" si="507"/>
        <v>48205</v>
      </c>
      <c r="M6416" s="3">
        <f t="shared" si="510"/>
        <v>12</v>
      </c>
      <c r="N6416" s="3">
        <f t="shared" si="508"/>
        <v>2031</v>
      </c>
      <c r="O6416" s="3">
        <f t="shared" si="509"/>
        <v>3</v>
      </c>
      <c r="P6416" s="2" t="str">
        <f t="shared" si="511"/>
        <v>WD</v>
      </c>
    </row>
    <row r="6417" spans="12:16" x14ac:dyDescent="0.2">
      <c r="L6417" s="99">
        <f t="shared" si="507"/>
        <v>48206</v>
      </c>
      <c r="M6417" s="3">
        <f t="shared" si="510"/>
        <v>12</v>
      </c>
      <c r="N6417" s="3">
        <f t="shared" si="508"/>
        <v>2031</v>
      </c>
      <c r="O6417" s="3">
        <f t="shared" si="509"/>
        <v>4</v>
      </c>
      <c r="P6417" s="2" t="str">
        <f t="shared" si="511"/>
        <v>WD</v>
      </c>
    </row>
    <row r="6418" spans="12:16" x14ac:dyDescent="0.2">
      <c r="L6418" s="99">
        <f t="shared" si="507"/>
        <v>48207</v>
      </c>
      <c r="M6418" s="3">
        <f t="shared" si="510"/>
        <v>12</v>
      </c>
      <c r="N6418" s="3">
        <f t="shared" si="508"/>
        <v>2031</v>
      </c>
      <c r="O6418" s="3">
        <f t="shared" si="509"/>
        <v>5</v>
      </c>
      <c r="P6418" s="2" t="str">
        <f t="shared" si="511"/>
        <v>WD</v>
      </c>
    </row>
    <row r="6419" spans="12:16" x14ac:dyDescent="0.2">
      <c r="L6419" s="99">
        <f t="shared" si="507"/>
        <v>48208</v>
      </c>
      <c r="M6419" s="3">
        <f t="shared" si="510"/>
        <v>12</v>
      </c>
      <c r="N6419" s="3">
        <f t="shared" si="508"/>
        <v>2031</v>
      </c>
      <c r="O6419" s="3">
        <f t="shared" si="509"/>
        <v>6</v>
      </c>
      <c r="P6419" s="2" t="str">
        <f t="shared" si="511"/>
        <v>WD</v>
      </c>
    </row>
    <row r="6420" spans="12:16" x14ac:dyDescent="0.2">
      <c r="L6420" s="99">
        <f t="shared" si="507"/>
        <v>48209</v>
      </c>
      <c r="M6420" s="3">
        <f t="shared" si="510"/>
        <v>12</v>
      </c>
      <c r="N6420" s="3">
        <f t="shared" si="508"/>
        <v>2031</v>
      </c>
      <c r="O6420" s="3">
        <f t="shared" si="509"/>
        <v>7</v>
      </c>
      <c r="P6420" s="2" t="str">
        <f t="shared" si="511"/>
        <v>WE</v>
      </c>
    </row>
    <row r="6421" spans="12:16" x14ac:dyDescent="0.2">
      <c r="L6421" s="99">
        <f t="shared" si="507"/>
        <v>48210</v>
      </c>
      <c r="M6421" s="3">
        <f t="shared" si="510"/>
        <v>12</v>
      </c>
      <c r="N6421" s="3">
        <f t="shared" si="508"/>
        <v>2031</v>
      </c>
      <c r="O6421" s="3">
        <f t="shared" si="509"/>
        <v>1</v>
      </c>
      <c r="P6421" s="2" t="str">
        <f t="shared" si="511"/>
        <v>WE</v>
      </c>
    </row>
    <row r="6422" spans="12:16" x14ac:dyDescent="0.2">
      <c r="L6422" s="99">
        <f t="shared" si="507"/>
        <v>48211</v>
      </c>
      <c r="M6422" s="3">
        <f t="shared" si="510"/>
        <v>12</v>
      </c>
      <c r="N6422" s="3">
        <f t="shared" si="508"/>
        <v>2031</v>
      </c>
      <c r="O6422" s="3">
        <f t="shared" si="509"/>
        <v>2</v>
      </c>
      <c r="P6422" s="2" t="str">
        <f t="shared" si="511"/>
        <v>WD</v>
      </c>
    </row>
    <row r="6423" spans="12:16" x14ac:dyDescent="0.2">
      <c r="L6423" s="99">
        <f t="shared" si="507"/>
        <v>48212</v>
      </c>
      <c r="M6423" s="3">
        <f t="shared" si="510"/>
        <v>12</v>
      </c>
      <c r="N6423" s="3">
        <f t="shared" si="508"/>
        <v>2031</v>
      </c>
      <c r="O6423" s="3">
        <f t="shared" si="509"/>
        <v>3</v>
      </c>
      <c r="P6423" s="2" t="str">
        <f t="shared" si="511"/>
        <v>WD</v>
      </c>
    </row>
    <row r="6424" spans="12:16" x14ac:dyDescent="0.2">
      <c r="L6424" s="99">
        <f t="shared" si="507"/>
        <v>48213</v>
      </c>
      <c r="M6424" s="3">
        <f t="shared" si="510"/>
        <v>12</v>
      </c>
      <c r="N6424" s="3">
        <f t="shared" si="508"/>
        <v>2031</v>
      </c>
      <c r="O6424" s="3">
        <f t="shared" si="509"/>
        <v>4</v>
      </c>
      <c r="P6424" s="2" t="str">
        <f t="shared" si="511"/>
        <v>WD</v>
      </c>
    </row>
    <row r="6425" spans="12:16" x14ac:dyDescent="0.2">
      <c r="L6425" s="99">
        <f t="shared" si="507"/>
        <v>48214</v>
      </c>
      <c r="M6425" s="3">
        <f t="shared" si="510"/>
        <v>1</v>
      </c>
      <c r="N6425" s="3">
        <f t="shared" si="508"/>
        <v>2032</v>
      </c>
      <c r="O6425" s="3">
        <f t="shared" si="509"/>
        <v>5</v>
      </c>
      <c r="P6425" s="2" t="str">
        <f t="shared" si="511"/>
        <v>WD</v>
      </c>
    </row>
    <row r="6426" spans="12:16" x14ac:dyDescent="0.2">
      <c r="L6426" s="99">
        <f t="shared" si="507"/>
        <v>48215</v>
      </c>
      <c r="M6426" s="3">
        <f t="shared" si="510"/>
        <v>1</v>
      </c>
      <c r="N6426" s="3">
        <f t="shared" si="508"/>
        <v>2032</v>
      </c>
      <c r="O6426" s="3">
        <f t="shared" si="509"/>
        <v>6</v>
      </c>
      <c r="P6426" s="2" t="str">
        <f t="shared" si="511"/>
        <v>WD</v>
      </c>
    </row>
    <row r="6427" spans="12:16" x14ac:dyDescent="0.2">
      <c r="L6427" s="99">
        <f t="shared" si="507"/>
        <v>48216</v>
      </c>
      <c r="M6427" s="3">
        <f t="shared" si="510"/>
        <v>1</v>
      </c>
      <c r="N6427" s="3">
        <f t="shared" si="508"/>
        <v>2032</v>
      </c>
      <c r="O6427" s="3">
        <f t="shared" si="509"/>
        <v>7</v>
      </c>
      <c r="P6427" s="2" t="str">
        <f t="shared" si="511"/>
        <v>WE</v>
      </c>
    </row>
    <row r="6428" spans="12:16" x14ac:dyDescent="0.2">
      <c r="L6428" s="99">
        <f t="shared" si="507"/>
        <v>48217</v>
      </c>
      <c r="M6428" s="3">
        <f t="shared" si="510"/>
        <v>1</v>
      </c>
      <c r="N6428" s="3">
        <f t="shared" si="508"/>
        <v>2032</v>
      </c>
      <c r="O6428" s="3">
        <f t="shared" si="509"/>
        <v>1</v>
      </c>
      <c r="P6428" s="2" t="str">
        <f t="shared" si="511"/>
        <v>WE</v>
      </c>
    </row>
    <row r="6429" spans="12:16" x14ac:dyDescent="0.2">
      <c r="L6429" s="99">
        <f t="shared" si="507"/>
        <v>48218</v>
      </c>
      <c r="M6429" s="3">
        <f t="shared" si="510"/>
        <v>1</v>
      </c>
      <c r="N6429" s="3">
        <f t="shared" si="508"/>
        <v>2032</v>
      </c>
      <c r="O6429" s="3">
        <f t="shared" si="509"/>
        <v>2</v>
      </c>
      <c r="P6429" s="2" t="str">
        <f t="shared" si="511"/>
        <v>WD</v>
      </c>
    </row>
    <row r="6430" spans="12:16" x14ac:dyDescent="0.2">
      <c r="L6430" s="99">
        <f t="shared" si="507"/>
        <v>48219</v>
      </c>
      <c r="M6430" s="3">
        <f t="shared" si="510"/>
        <v>1</v>
      </c>
      <c r="N6430" s="3">
        <f t="shared" si="508"/>
        <v>2032</v>
      </c>
      <c r="O6430" s="3">
        <f t="shared" si="509"/>
        <v>3</v>
      </c>
      <c r="P6430" s="2" t="str">
        <f t="shared" si="511"/>
        <v>WD</v>
      </c>
    </row>
    <row r="6431" spans="12:16" x14ac:dyDescent="0.2">
      <c r="L6431" s="99">
        <f t="shared" si="507"/>
        <v>48220</v>
      </c>
      <c r="M6431" s="3">
        <f t="shared" si="510"/>
        <v>1</v>
      </c>
      <c r="N6431" s="3">
        <f t="shared" si="508"/>
        <v>2032</v>
      </c>
      <c r="O6431" s="3">
        <f t="shared" si="509"/>
        <v>4</v>
      </c>
      <c r="P6431" s="2" t="str">
        <f t="shared" si="511"/>
        <v>WD</v>
      </c>
    </row>
    <row r="6432" spans="12:16" x14ac:dyDescent="0.2">
      <c r="L6432" s="99">
        <f t="shared" si="507"/>
        <v>48221</v>
      </c>
      <c r="M6432" s="3">
        <f t="shared" si="510"/>
        <v>1</v>
      </c>
      <c r="N6432" s="3">
        <f t="shared" si="508"/>
        <v>2032</v>
      </c>
      <c r="O6432" s="3">
        <f t="shared" si="509"/>
        <v>5</v>
      </c>
      <c r="P6432" s="2" t="str">
        <f t="shared" si="511"/>
        <v>WD</v>
      </c>
    </row>
    <row r="6433" spans="12:16" x14ac:dyDescent="0.2">
      <c r="L6433" s="99">
        <f t="shared" si="507"/>
        <v>48222</v>
      </c>
      <c r="M6433" s="3">
        <f t="shared" si="510"/>
        <v>1</v>
      </c>
      <c r="N6433" s="3">
        <f t="shared" si="508"/>
        <v>2032</v>
      </c>
      <c r="O6433" s="3">
        <f t="shared" si="509"/>
        <v>6</v>
      </c>
      <c r="P6433" s="2" t="str">
        <f t="shared" si="511"/>
        <v>WD</v>
      </c>
    </row>
    <row r="6434" spans="12:16" x14ac:dyDescent="0.2">
      <c r="L6434" s="99">
        <f t="shared" si="507"/>
        <v>48223</v>
      </c>
      <c r="M6434" s="3">
        <f t="shared" si="510"/>
        <v>1</v>
      </c>
      <c r="N6434" s="3">
        <f t="shared" si="508"/>
        <v>2032</v>
      </c>
      <c r="O6434" s="3">
        <f t="shared" si="509"/>
        <v>7</v>
      </c>
      <c r="P6434" s="2" t="str">
        <f t="shared" si="511"/>
        <v>WE</v>
      </c>
    </row>
    <row r="6435" spans="12:16" x14ac:dyDescent="0.2">
      <c r="L6435" s="99">
        <f t="shared" si="507"/>
        <v>48224</v>
      </c>
      <c r="M6435" s="3">
        <f t="shared" si="510"/>
        <v>1</v>
      </c>
      <c r="N6435" s="3">
        <f t="shared" si="508"/>
        <v>2032</v>
      </c>
      <c r="O6435" s="3">
        <f t="shared" si="509"/>
        <v>1</v>
      </c>
      <c r="P6435" s="2" t="str">
        <f t="shared" si="511"/>
        <v>WE</v>
      </c>
    </row>
    <row r="6436" spans="12:16" x14ac:dyDescent="0.2">
      <c r="L6436" s="99">
        <f t="shared" si="507"/>
        <v>48225</v>
      </c>
      <c r="M6436" s="3">
        <f t="shared" si="510"/>
        <v>1</v>
      </c>
      <c r="N6436" s="3">
        <f t="shared" si="508"/>
        <v>2032</v>
      </c>
      <c r="O6436" s="3">
        <f t="shared" si="509"/>
        <v>2</v>
      </c>
      <c r="P6436" s="2" t="str">
        <f t="shared" si="511"/>
        <v>WD</v>
      </c>
    </row>
    <row r="6437" spans="12:16" x14ac:dyDescent="0.2">
      <c r="L6437" s="99">
        <f t="shared" si="507"/>
        <v>48226</v>
      </c>
      <c r="M6437" s="3">
        <f t="shared" si="510"/>
        <v>1</v>
      </c>
      <c r="N6437" s="3">
        <f t="shared" si="508"/>
        <v>2032</v>
      </c>
      <c r="O6437" s="3">
        <f t="shared" si="509"/>
        <v>3</v>
      </c>
      <c r="P6437" s="2" t="str">
        <f t="shared" si="511"/>
        <v>WD</v>
      </c>
    </row>
    <row r="6438" spans="12:16" x14ac:dyDescent="0.2">
      <c r="L6438" s="99">
        <f t="shared" si="507"/>
        <v>48227</v>
      </c>
      <c r="M6438" s="3">
        <f t="shared" si="510"/>
        <v>1</v>
      </c>
      <c r="N6438" s="3">
        <f t="shared" si="508"/>
        <v>2032</v>
      </c>
      <c r="O6438" s="3">
        <f t="shared" si="509"/>
        <v>4</v>
      </c>
      <c r="P6438" s="2" t="str">
        <f t="shared" si="511"/>
        <v>WD</v>
      </c>
    </row>
    <row r="6439" spans="12:16" x14ac:dyDescent="0.2">
      <c r="L6439" s="99">
        <f t="shared" si="507"/>
        <v>48228</v>
      </c>
      <c r="M6439" s="3">
        <f t="shared" si="510"/>
        <v>1</v>
      </c>
      <c r="N6439" s="3">
        <f t="shared" si="508"/>
        <v>2032</v>
      </c>
      <c r="O6439" s="3">
        <f t="shared" si="509"/>
        <v>5</v>
      </c>
      <c r="P6439" s="2" t="str">
        <f t="shared" si="511"/>
        <v>WD</v>
      </c>
    </row>
    <row r="6440" spans="12:16" x14ac:dyDescent="0.2">
      <c r="L6440" s="99">
        <f t="shared" si="507"/>
        <v>48229</v>
      </c>
      <c r="M6440" s="3">
        <f t="shared" si="510"/>
        <v>1</v>
      </c>
      <c r="N6440" s="3">
        <f t="shared" si="508"/>
        <v>2032</v>
      </c>
      <c r="O6440" s="3">
        <f t="shared" si="509"/>
        <v>6</v>
      </c>
      <c r="P6440" s="2" t="str">
        <f t="shared" si="511"/>
        <v>WD</v>
      </c>
    </row>
    <row r="6441" spans="12:16" x14ac:dyDescent="0.2">
      <c r="L6441" s="99">
        <f t="shared" si="507"/>
        <v>48230</v>
      </c>
      <c r="M6441" s="3">
        <f t="shared" si="510"/>
        <v>1</v>
      </c>
      <c r="N6441" s="3">
        <f t="shared" si="508"/>
        <v>2032</v>
      </c>
      <c r="O6441" s="3">
        <f t="shared" si="509"/>
        <v>7</v>
      </c>
      <c r="P6441" s="2" t="str">
        <f t="shared" si="511"/>
        <v>WE</v>
      </c>
    </row>
    <row r="6442" spans="12:16" x14ac:dyDescent="0.2">
      <c r="L6442" s="99">
        <f t="shared" si="507"/>
        <v>48231</v>
      </c>
      <c r="M6442" s="3">
        <f t="shared" si="510"/>
        <v>1</v>
      </c>
      <c r="N6442" s="3">
        <f t="shared" si="508"/>
        <v>2032</v>
      </c>
      <c r="O6442" s="3">
        <f t="shared" si="509"/>
        <v>1</v>
      </c>
      <c r="P6442" s="2" t="str">
        <f t="shared" si="511"/>
        <v>WE</v>
      </c>
    </row>
    <row r="6443" spans="12:16" x14ac:dyDescent="0.2">
      <c r="L6443" s="99">
        <f t="shared" si="507"/>
        <v>48232</v>
      </c>
      <c r="M6443" s="3">
        <f t="shared" si="510"/>
        <v>1</v>
      </c>
      <c r="N6443" s="3">
        <f t="shared" si="508"/>
        <v>2032</v>
      </c>
      <c r="O6443" s="3">
        <f t="shared" si="509"/>
        <v>2</v>
      </c>
      <c r="P6443" s="2" t="str">
        <f t="shared" si="511"/>
        <v>WD</v>
      </c>
    </row>
    <row r="6444" spans="12:16" x14ac:dyDescent="0.2">
      <c r="L6444" s="99">
        <f t="shared" si="507"/>
        <v>48233</v>
      </c>
      <c r="M6444" s="3">
        <f t="shared" si="510"/>
        <v>1</v>
      </c>
      <c r="N6444" s="3">
        <f t="shared" si="508"/>
        <v>2032</v>
      </c>
      <c r="O6444" s="3">
        <f t="shared" si="509"/>
        <v>3</v>
      </c>
      <c r="P6444" s="2" t="str">
        <f t="shared" si="511"/>
        <v>WD</v>
      </c>
    </row>
    <row r="6445" spans="12:16" x14ac:dyDescent="0.2">
      <c r="L6445" s="99">
        <f t="shared" si="507"/>
        <v>48234</v>
      </c>
      <c r="M6445" s="3">
        <f t="shared" si="510"/>
        <v>1</v>
      </c>
      <c r="N6445" s="3">
        <f t="shared" si="508"/>
        <v>2032</v>
      </c>
      <c r="O6445" s="3">
        <f t="shared" si="509"/>
        <v>4</v>
      </c>
      <c r="P6445" s="2" t="str">
        <f t="shared" si="511"/>
        <v>WD</v>
      </c>
    </row>
    <row r="6446" spans="12:16" x14ac:dyDescent="0.2">
      <c r="L6446" s="99">
        <f t="shared" si="507"/>
        <v>48235</v>
      </c>
      <c r="M6446" s="3">
        <f t="shared" si="510"/>
        <v>1</v>
      </c>
      <c r="N6446" s="3">
        <f t="shared" si="508"/>
        <v>2032</v>
      </c>
      <c r="O6446" s="3">
        <f t="shared" si="509"/>
        <v>5</v>
      </c>
      <c r="P6446" s="2" t="str">
        <f t="shared" si="511"/>
        <v>WD</v>
      </c>
    </row>
    <row r="6447" spans="12:16" x14ac:dyDescent="0.2">
      <c r="L6447" s="99">
        <f t="shared" si="507"/>
        <v>48236</v>
      </c>
      <c r="M6447" s="3">
        <f t="shared" si="510"/>
        <v>1</v>
      </c>
      <c r="N6447" s="3">
        <f t="shared" si="508"/>
        <v>2032</v>
      </c>
      <c r="O6447" s="3">
        <f t="shared" si="509"/>
        <v>6</v>
      </c>
      <c r="P6447" s="2" t="str">
        <f t="shared" si="511"/>
        <v>WD</v>
      </c>
    </row>
    <row r="6448" spans="12:16" x14ac:dyDescent="0.2">
      <c r="L6448" s="99">
        <f t="shared" si="507"/>
        <v>48237</v>
      </c>
      <c r="M6448" s="3">
        <f t="shared" si="510"/>
        <v>1</v>
      </c>
      <c r="N6448" s="3">
        <f t="shared" si="508"/>
        <v>2032</v>
      </c>
      <c r="O6448" s="3">
        <f t="shared" si="509"/>
        <v>7</v>
      </c>
      <c r="P6448" s="2" t="str">
        <f t="shared" si="511"/>
        <v>WE</v>
      </c>
    </row>
    <row r="6449" spans="12:16" x14ac:dyDescent="0.2">
      <c r="L6449" s="99">
        <f t="shared" si="507"/>
        <v>48238</v>
      </c>
      <c r="M6449" s="3">
        <f t="shared" si="510"/>
        <v>1</v>
      </c>
      <c r="N6449" s="3">
        <f t="shared" si="508"/>
        <v>2032</v>
      </c>
      <c r="O6449" s="3">
        <f t="shared" si="509"/>
        <v>1</v>
      </c>
      <c r="P6449" s="2" t="str">
        <f t="shared" si="511"/>
        <v>WE</v>
      </c>
    </row>
    <row r="6450" spans="12:16" x14ac:dyDescent="0.2">
      <c r="L6450" s="99">
        <f t="shared" si="507"/>
        <v>48239</v>
      </c>
      <c r="M6450" s="3">
        <f t="shared" si="510"/>
        <v>1</v>
      </c>
      <c r="N6450" s="3">
        <f t="shared" si="508"/>
        <v>2032</v>
      </c>
      <c r="O6450" s="3">
        <f t="shared" si="509"/>
        <v>2</v>
      </c>
      <c r="P6450" s="2" t="str">
        <f t="shared" si="511"/>
        <v>WD</v>
      </c>
    </row>
    <row r="6451" spans="12:16" x14ac:dyDescent="0.2">
      <c r="L6451" s="99">
        <f t="shared" si="507"/>
        <v>48240</v>
      </c>
      <c r="M6451" s="3">
        <f t="shared" si="510"/>
        <v>1</v>
      </c>
      <c r="N6451" s="3">
        <f t="shared" si="508"/>
        <v>2032</v>
      </c>
      <c r="O6451" s="3">
        <f t="shared" si="509"/>
        <v>3</v>
      </c>
      <c r="P6451" s="2" t="str">
        <f t="shared" si="511"/>
        <v>WD</v>
      </c>
    </row>
    <row r="6452" spans="12:16" x14ac:dyDescent="0.2">
      <c r="L6452" s="99">
        <f t="shared" ref="L6452:L6515" si="512">+L6451+1</f>
        <v>48241</v>
      </c>
      <c r="M6452" s="3">
        <f t="shared" si="510"/>
        <v>1</v>
      </c>
      <c r="N6452" s="3">
        <f t="shared" si="508"/>
        <v>2032</v>
      </c>
      <c r="O6452" s="3">
        <f t="shared" si="509"/>
        <v>4</v>
      </c>
      <c r="P6452" s="2" t="str">
        <f t="shared" si="511"/>
        <v>WD</v>
      </c>
    </row>
    <row r="6453" spans="12:16" x14ac:dyDescent="0.2">
      <c r="L6453" s="99">
        <f t="shared" si="512"/>
        <v>48242</v>
      </c>
      <c r="M6453" s="3">
        <f t="shared" si="510"/>
        <v>1</v>
      </c>
      <c r="N6453" s="3">
        <f t="shared" si="508"/>
        <v>2032</v>
      </c>
      <c r="O6453" s="3">
        <f t="shared" si="509"/>
        <v>5</v>
      </c>
      <c r="P6453" s="2" t="str">
        <f t="shared" si="511"/>
        <v>WD</v>
      </c>
    </row>
    <row r="6454" spans="12:16" x14ac:dyDescent="0.2">
      <c r="L6454" s="99">
        <f t="shared" si="512"/>
        <v>48243</v>
      </c>
      <c r="M6454" s="3">
        <f t="shared" si="510"/>
        <v>1</v>
      </c>
      <c r="N6454" s="3">
        <f t="shared" si="508"/>
        <v>2032</v>
      </c>
      <c r="O6454" s="3">
        <f t="shared" si="509"/>
        <v>6</v>
      </c>
      <c r="P6454" s="2" t="str">
        <f t="shared" si="511"/>
        <v>WD</v>
      </c>
    </row>
    <row r="6455" spans="12:16" x14ac:dyDescent="0.2">
      <c r="L6455" s="99">
        <f t="shared" si="512"/>
        <v>48244</v>
      </c>
      <c r="M6455" s="3">
        <f t="shared" si="510"/>
        <v>1</v>
      </c>
      <c r="N6455" s="3">
        <f t="shared" si="508"/>
        <v>2032</v>
      </c>
      <c r="O6455" s="3">
        <f t="shared" si="509"/>
        <v>7</v>
      </c>
      <c r="P6455" s="2" t="str">
        <f t="shared" si="511"/>
        <v>WE</v>
      </c>
    </row>
    <row r="6456" spans="12:16" x14ac:dyDescent="0.2">
      <c r="L6456" s="99">
        <f t="shared" si="512"/>
        <v>48245</v>
      </c>
      <c r="M6456" s="3">
        <f t="shared" si="510"/>
        <v>2</v>
      </c>
      <c r="N6456" s="3">
        <f t="shared" si="508"/>
        <v>2032</v>
      </c>
      <c r="O6456" s="3">
        <f t="shared" si="509"/>
        <v>1</v>
      </c>
      <c r="P6456" s="2" t="str">
        <f t="shared" si="511"/>
        <v>WE</v>
      </c>
    </row>
    <row r="6457" spans="12:16" x14ac:dyDescent="0.2">
      <c r="L6457" s="99">
        <f t="shared" si="512"/>
        <v>48246</v>
      </c>
      <c r="M6457" s="3">
        <f t="shared" si="510"/>
        <v>2</v>
      </c>
      <c r="N6457" s="3">
        <f t="shared" si="508"/>
        <v>2032</v>
      </c>
      <c r="O6457" s="3">
        <f t="shared" si="509"/>
        <v>2</v>
      </c>
      <c r="P6457" s="2" t="str">
        <f t="shared" si="511"/>
        <v>WD</v>
      </c>
    </row>
    <row r="6458" spans="12:16" x14ac:dyDescent="0.2">
      <c r="L6458" s="99">
        <f t="shared" si="512"/>
        <v>48247</v>
      </c>
      <c r="M6458" s="3">
        <f t="shared" si="510"/>
        <v>2</v>
      </c>
      <c r="N6458" s="3">
        <f t="shared" si="508"/>
        <v>2032</v>
      </c>
      <c r="O6458" s="3">
        <f t="shared" si="509"/>
        <v>3</v>
      </c>
      <c r="P6458" s="2" t="str">
        <f t="shared" si="511"/>
        <v>WD</v>
      </c>
    </row>
    <row r="6459" spans="12:16" x14ac:dyDescent="0.2">
      <c r="L6459" s="99">
        <f t="shared" si="512"/>
        <v>48248</v>
      </c>
      <c r="M6459" s="3">
        <f t="shared" si="510"/>
        <v>2</v>
      </c>
      <c r="N6459" s="3">
        <f t="shared" si="508"/>
        <v>2032</v>
      </c>
      <c r="O6459" s="3">
        <f t="shared" si="509"/>
        <v>4</v>
      </c>
      <c r="P6459" s="2" t="str">
        <f t="shared" si="511"/>
        <v>WD</v>
      </c>
    </row>
    <row r="6460" spans="12:16" x14ac:dyDescent="0.2">
      <c r="L6460" s="99">
        <f t="shared" si="512"/>
        <v>48249</v>
      </c>
      <c r="M6460" s="3">
        <f t="shared" si="510"/>
        <v>2</v>
      </c>
      <c r="N6460" s="3">
        <f t="shared" si="508"/>
        <v>2032</v>
      </c>
      <c r="O6460" s="3">
        <f t="shared" si="509"/>
        <v>5</v>
      </c>
      <c r="P6460" s="2" t="str">
        <f t="shared" si="511"/>
        <v>WD</v>
      </c>
    </row>
    <row r="6461" spans="12:16" x14ac:dyDescent="0.2">
      <c r="L6461" s="99">
        <f t="shared" si="512"/>
        <v>48250</v>
      </c>
      <c r="M6461" s="3">
        <f t="shared" si="510"/>
        <v>2</v>
      </c>
      <c r="N6461" s="3">
        <f t="shared" si="508"/>
        <v>2032</v>
      </c>
      <c r="O6461" s="3">
        <f t="shared" si="509"/>
        <v>6</v>
      </c>
      <c r="P6461" s="2" t="str">
        <f t="shared" si="511"/>
        <v>WD</v>
      </c>
    </row>
    <row r="6462" spans="12:16" x14ac:dyDescent="0.2">
      <c r="L6462" s="99">
        <f t="shared" si="512"/>
        <v>48251</v>
      </c>
      <c r="M6462" s="3">
        <f t="shared" si="510"/>
        <v>2</v>
      </c>
      <c r="N6462" s="3">
        <f t="shared" si="508"/>
        <v>2032</v>
      </c>
      <c r="O6462" s="3">
        <f t="shared" si="509"/>
        <v>7</v>
      </c>
      <c r="P6462" s="2" t="str">
        <f t="shared" si="511"/>
        <v>WE</v>
      </c>
    </row>
    <row r="6463" spans="12:16" x14ac:dyDescent="0.2">
      <c r="L6463" s="99">
        <f t="shared" si="512"/>
        <v>48252</v>
      </c>
      <c r="M6463" s="3">
        <f t="shared" si="510"/>
        <v>2</v>
      </c>
      <c r="N6463" s="3">
        <f t="shared" ref="N6463:N6526" si="513">YEAR(L6463)</f>
        <v>2032</v>
      </c>
      <c r="O6463" s="3">
        <f t="shared" ref="O6463:O6526" si="514">WEEKDAY(L6463)</f>
        <v>1</v>
      </c>
      <c r="P6463" s="2" t="str">
        <f t="shared" si="511"/>
        <v>WE</v>
      </c>
    </row>
    <row r="6464" spans="12:16" x14ac:dyDescent="0.2">
      <c r="L6464" s="99">
        <f t="shared" si="512"/>
        <v>48253</v>
      </c>
      <c r="M6464" s="3">
        <f t="shared" si="510"/>
        <v>2</v>
      </c>
      <c r="N6464" s="3">
        <f t="shared" si="513"/>
        <v>2032</v>
      </c>
      <c r="O6464" s="3">
        <f t="shared" si="514"/>
        <v>2</v>
      </c>
      <c r="P6464" s="2" t="str">
        <f t="shared" si="511"/>
        <v>WD</v>
      </c>
    </row>
    <row r="6465" spans="12:16" x14ac:dyDescent="0.2">
      <c r="L6465" s="99">
        <f t="shared" si="512"/>
        <v>48254</v>
      </c>
      <c r="M6465" s="3">
        <f t="shared" si="510"/>
        <v>2</v>
      </c>
      <c r="N6465" s="3">
        <f t="shared" si="513"/>
        <v>2032</v>
      </c>
      <c r="O6465" s="3">
        <f t="shared" si="514"/>
        <v>3</v>
      </c>
      <c r="P6465" s="2" t="str">
        <f t="shared" si="511"/>
        <v>WD</v>
      </c>
    </row>
    <row r="6466" spans="12:16" x14ac:dyDescent="0.2">
      <c r="L6466" s="99">
        <f t="shared" si="512"/>
        <v>48255</v>
      </c>
      <c r="M6466" s="3">
        <f t="shared" si="510"/>
        <v>2</v>
      </c>
      <c r="N6466" s="3">
        <f t="shared" si="513"/>
        <v>2032</v>
      </c>
      <c r="O6466" s="3">
        <f t="shared" si="514"/>
        <v>4</v>
      </c>
      <c r="P6466" s="2" t="str">
        <f t="shared" si="511"/>
        <v>WD</v>
      </c>
    </row>
    <row r="6467" spans="12:16" x14ac:dyDescent="0.2">
      <c r="L6467" s="99">
        <f t="shared" si="512"/>
        <v>48256</v>
      </c>
      <c r="M6467" s="3">
        <f t="shared" ref="M6467:M6530" si="515">MONTH(L6467)</f>
        <v>2</v>
      </c>
      <c r="N6467" s="3">
        <f t="shared" si="513"/>
        <v>2032</v>
      </c>
      <c r="O6467" s="3">
        <f t="shared" si="514"/>
        <v>5</v>
      </c>
      <c r="P6467" s="2" t="str">
        <f t="shared" ref="P6467:P6530" si="516">IF(O6467=1,"WE",IF(O6467=7,"WE","WD"))</f>
        <v>WD</v>
      </c>
    </row>
    <row r="6468" spans="12:16" x14ac:dyDescent="0.2">
      <c r="L6468" s="99">
        <f t="shared" si="512"/>
        <v>48257</v>
      </c>
      <c r="M6468" s="3">
        <f t="shared" si="515"/>
        <v>2</v>
      </c>
      <c r="N6468" s="3">
        <f t="shared" si="513"/>
        <v>2032</v>
      </c>
      <c r="O6468" s="3">
        <f t="shared" si="514"/>
        <v>6</v>
      </c>
      <c r="P6468" s="2" t="str">
        <f t="shared" si="516"/>
        <v>WD</v>
      </c>
    </row>
    <row r="6469" spans="12:16" x14ac:dyDescent="0.2">
      <c r="L6469" s="99">
        <f t="shared" si="512"/>
        <v>48258</v>
      </c>
      <c r="M6469" s="3">
        <f t="shared" si="515"/>
        <v>2</v>
      </c>
      <c r="N6469" s="3">
        <f t="shared" si="513"/>
        <v>2032</v>
      </c>
      <c r="O6469" s="3">
        <f t="shared" si="514"/>
        <v>7</v>
      </c>
      <c r="P6469" s="2" t="str">
        <f t="shared" si="516"/>
        <v>WE</v>
      </c>
    </row>
    <row r="6470" spans="12:16" x14ac:dyDescent="0.2">
      <c r="L6470" s="99">
        <f t="shared" si="512"/>
        <v>48259</v>
      </c>
      <c r="M6470" s="3">
        <f t="shared" si="515"/>
        <v>2</v>
      </c>
      <c r="N6470" s="3">
        <f t="shared" si="513"/>
        <v>2032</v>
      </c>
      <c r="O6470" s="3">
        <f t="shared" si="514"/>
        <v>1</v>
      </c>
      <c r="P6470" s="2" t="str">
        <f t="shared" si="516"/>
        <v>WE</v>
      </c>
    </row>
    <row r="6471" spans="12:16" x14ac:dyDescent="0.2">
      <c r="L6471" s="99">
        <f t="shared" si="512"/>
        <v>48260</v>
      </c>
      <c r="M6471" s="3">
        <f t="shared" si="515"/>
        <v>2</v>
      </c>
      <c r="N6471" s="3">
        <f t="shared" si="513"/>
        <v>2032</v>
      </c>
      <c r="O6471" s="3">
        <f t="shared" si="514"/>
        <v>2</v>
      </c>
      <c r="P6471" s="2" t="str">
        <f t="shared" si="516"/>
        <v>WD</v>
      </c>
    </row>
    <row r="6472" spans="12:16" x14ac:dyDescent="0.2">
      <c r="L6472" s="99">
        <f t="shared" si="512"/>
        <v>48261</v>
      </c>
      <c r="M6472" s="3">
        <f t="shared" si="515"/>
        <v>2</v>
      </c>
      <c r="N6472" s="3">
        <f t="shared" si="513"/>
        <v>2032</v>
      </c>
      <c r="O6472" s="3">
        <f t="shared" si="514"/>
        <v>3</v>
      </c>
      <c r="P6472" s="2" t="str">
        <f t="shared" si="516"/>
        <v>WD</v>
      </c>
    </row>
    <row r="6473" spans="12:16" x14ac:dyDescent="0.2">
      <c r="L6473" s="99">
        <f t="shared" si="512"/>
        <v>48262</v>
      </c>
      <c r="M6473" s="3">
        <f t="shared" si="515"/>
        <v>2</v>
      </c>
      <c r="N6473" s="3">
        <f t="shared" si="513"/>
        <v>2032</v>
      </c>
      <c r="O6473" s="3">
        <f t="shared" si="514"/>
        <v>4</v>
      </c>
      <c r="P6473" s="2" t="str">
        <f t="shared" si="516"/>
        <v>WD</v>
      </c>
    </row>
    <row r="6474" spans="12:16" x14ac:dyDescent="0.2">
      <c r="L6474" s="99">
        <f t="shared" si="512"/>
        <v>48263</v>
      </c>
      <c r="M6474" s="3">
        <f t="shared" si="515"/>
        <v>2</v>
      </c>
      <c r="N6474" s="3">
        <f t="shared" si="513"/>
        <v>2032</v>
      </c>
      <c r="O6474" s="3">
        <f t="shared" si="514"/>
        <v>5</v>
      </c>
      <c r="P6474" s="2" t="str">
        <f t="shared" si="516"/>
        <v>WD</v>
      </c>
    </row>
    <row r="6475" spans="12:16" x14ac:dyDescent="0.2">
      <c r="L6475" s="99">
        <f t="shared" si="512"/>
        <v>48264</v>
      </c>
      <c r="M6475" s="3">
        <f t="shared" si="515"/>
        <v>2</v>
      </c>
      <c r="N6475" s="3">
        <f t="shared" si="513"/>
        <v>2032</v>
      </c>
      <c r="O6475" s="3">
        <f t="shared" si="514"/>
        <v>6</v>
      </c>
      <c r="P6475" s="2" t="str">
        <f t="shared" si="516"/>
        <v>WD</v>
      </c>
    </row>
    <row r="6476" spans="12:16" x14ac:dyDescent="0.2">
      <c r="L6476" s="99">
        <f t="shared" si="512"/>
        <v>48265</v>
      </c>
      <c r="M6476" s="3">
        <f t="shared" si="515"/>
        <v>2</v>
      </c>
      <c r="N6476" s="3">
        <f t="shared" si="513"/>
        <v>2032</v>
      </c>
      <c r="O6476" s="3">
        <f t="shared" si="514"/>
        <v>7</v>
      </c>
      <c r="P6476" s="2" t="str">
        <f t="shared" si="516"/>
        <v>WE</v>
      </c>
    </row>
    <row r="6477" spans="12:16" x14ac:dyDescent="0.2">
      <c r="L6477" s="99">
        <f t="shared" si="512"/>
        <v>48266</v>
      </c>
      <c r="M6477" s="3">
        <f t="shared" si="515"/>
        <v>2</v>
      </c>
      <c r="N6477" s="3">
        <f t="shared" si="513"/>
        <v>2032</v>
      </c>
      <c r="O6477" s="3">
        <f t="shared" si="514"/>
        <v>1</v>
      </c>
      <c r="P6477" s="2" t="str">
        <f t="shared" si="516"/>
        <v>WE</v>
      </c>
    </row>
    <row r="6478" spans="12:16" x14ac:dyDescent="0.2">
      <c r="L6478" s="99">
        <f t="shared" si="512"/>
        <v>48267</v>
      </c>
      <c r="M6478" s="3">
        <f t="shared" si="515"/>
        <v>2</v>
      </c>
      <c r="N6478" s="3">
        <f t="shared" si="513"/>
        <v>2032</v>
      </c>
      <c r="O6478" s="3">
        <f t="shared" si="514"/>
        <v>2</v>
      </c>
      <c r="P6478" s="2" t="str">
        <f t="shared" si="516"/>
        <v>WD</v>
      </c>
    </row>
    <row r="6479" spans="12:16" x14ac:dyDescent="0.2">
      <c r="L6479" s="99">
        <f t="shared" si="512"/>
        <v>48268</v>
      </c>
      <c r="M6479" s="3">
        <f t="shared" si="515"/>
        <v>2</v>
      </c>
      <c r="N6479" s="3">
        <f t="shared" si="513"/>
        <v>2032</v>
      </c>
      <c r="O6479" s="3">
        <f t="shared" si="514"/>
        <v>3</v>
      </c>
      <c r="P6479" s="2" t="str">
        <f t="shared" si="516"/>
        <v>WD</v>
      </c>
    </row>
    <row r="6480" spans="12:16" x14ac:dyDescent="0.2">
      <c r="L6480" s="99">
        <f t="shared" si="512"/>
        <v>48269</v>
      </c>
      <c r="M6480" s="3">
        <f t="shared" si="515"/>
        <v>2</v>
      </c>
      <c r="N6480" s="3">
        <f t="shared" si="513"/>
        <v>2032</v>
      </c>
      <c r="O6480" s="3">
        <f t="shared" si="514"/>
        <v>4</v>
      </c>
      <c r="P6480" s="2" t="str">
        <f t="shared" si="516"/>
        <v>WD</v>
      </c>
    </row>
    <row r="6481" spans="12:16" x14ac:dyDescent="0.2">
      <c r="L6481" s="99">
        <f t="shared" si="512"/>
        <v>48270</v>
      </c>
      <c r="M6481" s="3">
        <f t="shared" si="515"/>
        <v>2</v>
      </c>
      <c r="N6481" s="3">
        <f t="shared" si="513"/>
        <v>2032</v>
      </c>
      <c r="O6481" s="3">
        <f t="shared" si="514"/>
        <v>5</v>
      </c>
      <c r="P6481" s="2" t="str">
        <f t="shared" si="516"/>
        <v>WD</v>
      </c>
    </row>
    <row r="6482" spans="12:16" x14ac:dyDescent="0.2">
      <c r="L6482" s="99">
        <f t="shared" si="512"/>
        <v>48271</v>
      </c>
      <c r="M6482" s="3">
        <f t="shared" si="515"/>
        <v>2</v>
      </c>
      <c r="N6482" s="3">
        <f t="shared" si="513"/>
        <v>2032</v>
      </c>
      <c r="O6482" s="3">
        <f t="shared" si="514"/>
        <v>6</v>
      </c>
      <c r="P6482" s="2" t="str">
        <f t="shared" si="516"/>
        <v>WD</v>
      </c>
    </row>
    <row r="6483" spans="12:16" x14ac:dyDescent="0.2">
      <c r="L6483" s="99">
        <f t="shared" si="512"/>
        <v>48272</v>
      </c>
      <c r="M6483" s="3">
        <f t="shared" si="515"/>
        <v>2</v>
      </c>
      <c r="N6483" s="3">
        <f t="shared" si="513"/>
        <v>2032</v>
      </c>
      <c r="O6483" s="3">
        <f t="shared" si="514"/>
        <v>7</v>
      </c>
      <c r="P6483" s="2" t="str">
        <f t="shared" si="516"/>
        <v>WE</v>
      </c>
    </row>
    <row r="6484" spans="12:16" x14ac:dyDescent="0.2">
      <c r="L6484" s="99">
        <f t="shared" si="512"/>
        <v>48273</v>
      </c>
      <c r="M6484" s="3">
        <f t="shared" si="515"/>
        <v>2</v>
      </c>
      <c r="N6484" s="3">
        <f t="shared" si="513"/>
        <v>2032</v>
      </c>
      <c r="O6484" s="3">
        <f t="shared" si="514"/>
        <v>1</v>
      </c>
      <c r="P6484" s="2" t="str">
        <f t="shared" si="516"/>
        <v>WE</v>
      </c>
    </row>
    <row r="6485" spans="12:16" x14ac:dyDescent="0.2">
      <c r="L6485" s="99">
        <f t="shared" si="512"/>
        <v>48274</v>
      </c>
      <c r="M6485" s="3">
        <f t="shared" si="515"/>
        <v>3</v>
      </c>
      <c r="N6485" s="3">
        <f t="shared" si="513"/>
        <v>2032</v>
      </c>
      <c r="O6485" s="3">
        <f t="shared" si="514"/>
        <v>2</v>
      </c>
      <c r="P6485" s="2" t="str">
        <f t="shared" si="516"/>
        <v>WD</v>
      </c>
    </row>
    <row r="6486" spans="12:16" x14ac:dyDescent="0.2">
      <c r="L6486" s="99">
        <f t="shared" si="512"/>
        <v>48275</v>
      </c>
      <c r="M6486" s="3">
        <f t="shared" si="515"/>
        <v>3</v>
      </c>
      <c r="N6486" s="3">
        <f t="shared" si="513"/>
        <v>2032</v>
      </c>
      <c r="O6486" s="3">
        <f t="shared" si="514"/>
        <v>3</v>
      </c>
      <c r="P6486" s="2" t="str">
        <f t="shared" si="516"/>
        <v>WD</v>
      </c>
    </row>
    <row r="6487" spans="12:16" x14ac:dyDescent="0.2">
      <c r="L6487" s="99">
        <f t="shared" si="512"/>
        <v>48276</v>
      </c>
      <c r="M6487" s="3">
        <f t="shared" si="515"/>
        <v>3</v>
      </c>
      <c r="N6487" s="3">
        <f t="shared" si="513"/>
        <v>2032</v>
      </c>
      <c r="O6487" s="3">
        <f t="shared" si="514"/>
        <v>4</v>
      </c>
      <c r="P6487" s="2" t="str">
        <f t="shared" si="516"/>
        <v>WD</v>
      </c>
    </row>
    <row r="6488" spans="12:16" x14ac:dyDescent="0.2">
      <c r="L6488" s="99">
        <f t="shared" si="512"/>
        <v>48277</v>
      </c>
      <c r="M6488" s="3">
        <f t="shared" si="515"/>
        <v>3</v>
      </c>
      <c r="N6488" s="3">
        <f t="shared" si="513"/>
        <v>2032</v>
      </c>
      <c r="O6488" s="3">
        <f t="shared" si="514"/>
        <v>5</v>
      </c>
      <c r="P6488" s="2" t="str">
        <f t="shared" si="516"/>
        <v>WD</v>
      </c>
    </row>
    <row r="6489" spans="12:16" x14ac:dyDescent="0.2">
      <c r="L6489" s="99">
        <f t="shared" si="512"/>
        <v>48278</v>
      </c>
      <c r="M6489" s="3">
        <f t="shared" si="515"/>
        <v>3</v>
      </c>
      <c r="N6489" s="3">
        <f t="shared" si="513"/>
        <v>2032</v>
      </c>
      <c r="O6489" s="3">
        <f t="shared" si="514"/>
        <v>6</v>
      </c>
      <c r="P6489" s="2" t="str">
        <f t="shared" si="516"/>
        <v>WD</v>
      </c>
    </row>
    <row r="6490" spans="12:16" x14ac:dyDescent="0.2">
      <c r="L6490" s="99">
        <f t="shared" si="512"/>
        <v>48279</v>
      </c>
      <c r="M6490" s="3">
        <f t="shared" si="515"/>
        <v>3</v>
      </c>
      <c r="N6490" s="3">
        <f t="shared" si="513"/>
        <v>2032</v>
      </c>
      <c r="O6490" s="3">
        <f t="shared" si="514"/>
        <v>7</v>
      </c>
      <c r="P6490" s="2" t="str">
        <f t="shared" si="516"/>
        <v>WE</v>
      </c>
    </row>
    <row r="6491" spans="12:16" x14ac:dyDescent="0.2">
      <c r="L6491" s="99">
        <f t="shared" si="512"/>
        <v>48280</v>
      </c>
      <c r="M6491" s="3">
        <f t="shared" si="515"/>
        <v>3</v>
      </c>
      <c r="N6491" s="3">
        <f t="shared" si="513"/>
        <v>2032</v>
      </c>
      <c r="O6491" s="3">
        <f t="shared" si="514"/>
        <v>1</v>
      </c>
      <c r="P6491" s="2" t="str">
        <f t="shared" si="516"/>
        <v>WE</v>
      </c>
    </row>
    <row r="6492" spans="12:16" x14ac:dyDescent="0.2">
      <c r="L6492" s="99">
        <f t="shared" si="512"/>
        <v>48281</v>
      </c>
      <c r="M6492" s="3">
        <f t="shared" si="515"/>
        <v>3</v>
      </c>
      <c r="N6492" s="3">
        <f t="shared" si="513"/>
        <v>2032</v>
      </c>
      <c r="O6492" s="3">
        <f t="shared" si="514"/>
        <v>2</v>
      </c>
      <c r="P6492" s="2" t="str">
        <f t="shared" si="516"/>
        <v>WD</v>
      </c>
    </row>
    <row r="6493" spans="12:16" x14ac:dyDescent="0.2">
      <c r="L6493" s="99">
        <f t="shared" si="512"/>
        <v>48282</v>
      </c>
      <c r="M6493" s="3">
        <f t="shared" si="515"/>
        <v>3</v>
      </c>
      <c r="N6493" s="3">
        <f t="shared" si="513"/>
        <v>2032</v>
      </c>
      <c r="O6493" s="3">
        <f t="shared" si="514"/>
        <v>3</v>
      </c>
      <c r="P6493" s="2" t="str">
        <f t="shared" si="516"/>
        <v>WD</v>
      </c>
    </row>
    <row r="6494" spans="12:16" x14ac:dyDescent="0.2">
      <c r="L6494" s="99">
        <f t="shared" si="512"/>
        <v>48283</v>
      </c>
      <c r="M6494" s="3">
        <f t="shared" si="515"/>
        <v>3</v>
      </c>
      <c r="N6494" s="3">
        <f t="shared" si="513"/>
        <v>2032</v>
      </c>
      <c r="O6494" s="3">
        <f t="shared" si="514"/>
        <v>4</v>
      </c>
      <c r="P6494" s="2" t="str">
        <f t="shared" si="516"/>
        <v>WD</v>
      </c>
    </row>
    <row r="6495" spans="12:16" x14ac:dyDescent="0.2">
      <c r="L6495" s="99">
        <f t="shared" si="512"/>
        <v>48284</v>
      </c>
      <c r="M6495" s="3">
        <f t="shared" si="515"/>
        <v>3</v>
      </c>
      <c r="N6495" s="3">
        <f t="shared" si="513"/>
        <v>2032</v>
      </c>
      <c r="O6495" s="3">
        <f t="shared" si="514"/>
        <v>5</v>
      </c>
      <c r="P6495" s="2" t="str">
        <f t="shared" si="516"/>
        <v>WD</v>
      </c>
    </row>
    <row r="6496" spans="12:16" x14ac:dyDescent="0.2">
      <c r="L6496" s="99">
        <f t="shared" si="512"/>
        <v>48285</v>
      </c>
      <c r="M6496" s="3">
        <f t="shared" si="515"/>
        <v>3</v>
      </c>
      <c r="N6496" s="3">
        <f t="shared" si="513"/>
        <v>2032</v>
      </c>
      <c r="O6496" s="3">
        <f t="shared" si="514"/>
        <v>6</v>
      </c>
      <c r="P6496" s="2" t="str">
        <f t="shared" si="516"/>
        <v>WD</v>
      </c>
    </row>
    <row r="6497" spans="12:16" x14ac:dyDescent="0.2">
      <c r="L6497" s="99">
        <f t="shared" si="512"/>
        <v>48286</v>
      </c>
      <c r="M6497" s="3">
        <f t="shared" si="515"/>
        <v>3</v>
      </c>
      <c r="N6497" s="3">
        <f t="shared" si="513"/>
        <v>2032</v>
      </c>
      <c r="O6497" s="3">
        <f t="shared" si="514"/>
        <v>7</v>
      </c>
      <c r="P6497" s="2" t="str">
        <f t="shared" si="516"/>
        <v>WE</v>
      </c>
    </row>
    <row r="6498" spans="12:16" x14ac:dyDescent="0.2">
      <c r="L6498" s="99">
        <f t="shared" si="512"/>
        <v>48287</v>
      </c>
      <c r="M6498" s="3">
        <f t="shared" si="515"/>
        <v>3</v>
      </c>
      <c r="N6498" s="3">
        <f t="shared" si="513"/>
        <v>2032</v>
      </c>
      <c r="O6498" s="3">
        <f t="shared" si="514"/>
        <v>1</v>
      </c>
      <c r="P6498" s="2" t="str">
        <f t="shared" si="516"/>
        <v>WE</v>
      </c>
    </row>
    <row r="6499" spans="12:16" x14ac:dyDescent="0.2">
      <c r="L6499" s="99">
        <f t="shared" si="512"/>
        <v>48288</v>
      </c>
      <c r="M6499" s="3">
        <f t="shared" si="515"/>
        <v>3</v>
      </c>
      <c r="N6499" s="3">
        <f t="shared" si="513"/>
        <v>2032</v>
      </c>
      <c r="O6499" s="3">
        <f t="shared" si="514"/>
        <v>2</v>
      </c>
      <c r="P6499" s="2" t="str">
        <f t="shared" si="516"/>
        <v>WD</v>
      </c>
    </row>
    <row r="6500" spans="12:16" x14ac:dyDescent="0.2">
      <c r="L6500" s="99">
        <f t="shared" si="512"/>
        <v>48289</v>
      </c>
      <c r="M6500" s="3">
        <f t="shared" si="515"/>
        <v>3</v>
      </c>
      <c r="N6500" s="3">
        <f t="shared" si="513"/>
        <v>2032</v>
      </c>
      <c r="O6500" s="3">
        <f t="shared" si="514"/>
        <v>3</v>
      </c>
      <c r="P6500" s="2" t="str">
        <f t="shared" si="516"/>
        <v>WD</v>
      </c>
    </row>
    <row r="6501" spans="12:16" x14ac:dyDescent="0.2">
      <c r="L6501" s="99">
        <f t="shared" si="512"/>
        <v>48290</v>
      </c>
      <c r="M6501" s="3">
        <f t="shared" si="515"/>
        <v>3</v>
      </c>
      <c r="N6501" s="3">
        <f t="shared" si="513"/>
        <v>2032</v>
      </c>
      <c r="O6501" s="3">
        <f t="shared" si="514"/>
        <v>4</v>
      </c>
      <c r="P6501" s="2" t="str">
        <f t="shared" si="516"/>
        <v>WD</v>
      </c>
    </row>
    <row r="6502" spans="12:16" x14ac:dyDescent="0.2">
      <c r="L6502" s="99">
        <f t="shared" si="512"/>
        <v>48291</v>
      </c>
      <c r="M6502" s="3">
        <f t="shared" si="515"/>
        <v>3</v>
      </c>
      <c r="N6502" s="3">
        <f t="shared" si="513"/>
        <v>2032</v>
      </c>
      <c r="O6502" s="3">
        <f t="shared" si="514"/>
        <v>5</v>
      </c>
      <c r="P6502" s="2" t="str">
        <f t="shared" si="516"/>
        <v>WD</v>
      </c>
    </row>
    <row r="6503" spans="12:16" x14ac:dyDescent="0.2">
      <c r="L6503" s="99">
        <f t="shared" si="512"/>
        <v>48292</v>
      </c>
      <c r="M6503" s="3">
        <f t="shared" si="515"/>
        <v>3</v>
      </c>
      <c r="N6503" s="3">
        <f t="shared" si="513"/>
        <v>2032</v>
      </c>
      <c r="O6503" s="3">
        <f t="shared" si="514"/>
        <v>6</v>
      </c>
      <c r="P6503" s="2" t="str">
        <f t="shared" si="516"/>
        <v>WD</v>
      </c>
    </row>
    <row r="6504" spans="12:16" x14ac:dyDescent="0.2">
      <c r="L6504" s="99">
        <f t="shared" si="512"/>
        <v>48293</v>
      </c>
      <c r="M6504" s="3">
        <f t="shared" si="515"/>
        <v>3</v>
      </c>
      <c r="N6504" s="3">
        <f t="shared" si="513"/>
        <v>2032</v>
      </c>
      <c r="O6504" s="3">
        <f t="shared" si="514"/>
        <v>7</v>
      </c>
      <c r="P6504" s="2" t="str">
        <f t="shared" si="516"/>
        <v>WE</v>
      </c>
    </row>
    <row r="6505" spans="12:16" x14ac:dyDescent="0.2">
      <c r="L6505" s="99">
        <f t="shared" si="512"/>
        <v>48294</v>
      </c>
      <c r="M6505" s="3">
        <f t="shared" si="515"/>
        <v>3</v>
      </c>
      <c r="N6505" s="3">
        <f t="shared" si="513"/>
        <v>2032</v>
      </c>
      <c r="O6505" s="3">
        <f t="shared" si="514"/>
        <v>1</v>
      </c>
      <c r="P6505" s="2" t="str">
        <f t="shared" si="516"/>
        <v>WE</v>
      </c>
    </row>
    <row r="6506" spans="12:16" x14ac:dyDescent="0.2">
      <c r="L6506" s="99">
        <f t="shared" si="512"/>
        <v>48295</v>
      </c>
      <c r="M6506" s="3">
        <f t="shared" si="515"/>
        <v>3</v>
      </c>
      <c r="N6506" s="3">
        <f t="shared" si="513"/>
        <v>2032</v>
      </c>
      <c r="O6506" s="3">
        <f t="shared" si="514"/>
        <v>2</v>
      </c>
      <c r="P6506" s="2" t="str">
        <f t="shared" si="516"/>
        <v>WD</v>
      </c>
    </row>
    <row r="6507" spans="12:16" x14ac:dyDescent="0.2">
      <c r="L6507" s="99">
        <f t="shared" si="512"/>
        <v>48296</v>
      </c>
      <c r="M6507" s="3">
        <f t="shared" si="515"/>
        <v>3</v>
      </c>
      <c r="N6507" s="3">
        <f t="shared" si="513"/>
        <v>2032</v>
      </c>
      <c r="O6507" s="3">
        <f t="shared" si="514"/>
        <v>3</v>
      </c>
      <c r="P6507" s="2" t="str">
        <f t="shared" si="516"/>
        <v>WD</v>
      </c>
    </row>
    <row r="6508" spans="12:16" x14ac:dyDescent="0.2">
      <c r="L6508" s="99">
        <f t="shared" si="512"/>
        <v>48297</v>
      </c>
      <c r="M6508" s="3">
        <f t="shared" si="515"/>
        <v>3</v>
      </c>
      <c r="N6508" s="3">
        <f t="shared" si="513"/>
        <v>2032</v>
      </c>
      <c r="O6508" s="3">
        <f t="shared" si="514"/>
        <v>4</v>
      </c>
      <c r="P6508" s="2" t="str">
        <f t="shared" si="516"/>
        <v>WD</v>
      </c>
    </row>
    <row r="6509" spans="12:16" x14ac:dyDescent="0.2">
      <c r="L6509" s="99">
        <f t="shared" si="512"/>
        <v>48298</v>
      </c>
      <c r="M6509" s="3">
        <f t="shared" si="515"/>
        <v>3</v>
      </c>
      <c r="N6509" s="3">
        <f t="shared" si="513"/>
        <v>2032</v>
      </c>
      <c r="O6509" s="3">
        <f t="shared" si="514"/>
        <v>5</v>
      </c>
      <c r="P6509" s="2" t="str">
        <f t="shared" si="516"/>
        <v>WD</v>
      </c>
    </row>
    <row r="6510" spans="12:16" x14ac:dyDescent="0.2">
      <c r="L6510" s="99">
        <f t="shared" si="512"/>
        <v>48299</v>
      </c>
      <c r="M6510" s="3">
        <f t="shared" si="515"/>
        <v>3</v>
      </c>
      <c r="N6510" s="3">
        <f t="shared" si="513"/>
        <v>2032</v>
      </c>
      <c r="O6510" s="3">
        <f t="shared" si="514"/>
        <v>6</v>
      </c>
      <c r="P6510" s="2" t="str">
        <f t="shared" si="516"/>
        <v>WD</v>
      </c>
    </row>
    <row r="6511" spans="12:16" x14ac:dyDescent="0.2">
      <c r="L6511" s="99">
        <f t="shared" si="512"/>
        <v>48300</v>
      </c>
      <c r="M6511" s="3">
        <f t="shared" si="515"/>
        <v>3</v>
      </c>
      <c r="N6511" s="3">
        <f t="shared" si="513"/>
        <v>2032</v>
      </c>
      <c r="O6511" s="3">
        <f t="shared" si="514"/>
        <v>7</v>
      </c>
      <c r="P6511" s="2" t="str">
        <f t="shared" si="516"/>
        <v>WE</v>
      </c>
    </row>
    <row r="6512" spans="12:16" x14ac:dyDescent="0.2">
      <c r="L6512" s="99">
        <f t="shared" si="512"/>
        <v>48301</v>
      </c>
      <c r="M6512" s="3">
        <f t="shared" si="515"/>
        <v>3</v>
      </c>
      <c r="N6512" s="3">
        <f t="shared" si="513"/>
        <v>2032</v>
      </c>
      <c r="O6512" s="3">
        <f t="shared" si="514"/>
        <v>1</v>
      </c>
      <c r="P6512" s="2" t="str">
        <f t="shared" si="516"/>
        <v>WE</v>
      </c>
    </row>
    <row r="6513" spans="12:16" x14ac:dyDescent="0.2">
      <c r="L6513" s="99">
        <f t="shared" si="512"/>
        <v>48302</v>
      </c>
      <c r="M6513" s="3">
        <f t="shared" si="515"/>
        <v>3</v>
      </c>
      <c r="N6513" s="3">
        <f t="shared" si="513"/>
        <v>2032</v>
      </c>
      <c r="O6513" s="3">
        <f t="shared" si="514"/>
        <v>2</v>
      </c>
      <c r="P6513" s="2" t="str">
        <f t="shared" si="516"/>
        <v>WD</v>
      </c>
    </row>
    <row r="6514" spans="12:16" x14ac:dyDescent="0.2">
      <c r="L6514" s="99">
        <f t="shared" si="512"/>
        <v>48303</v>
      </c>
      <c r="M6514" s="3">
        <f t="shared" si="515"/>
        <v>3</v>
      </c>
      <c r="N6514" s="3">
        <f t="shared" si="513"/>
        <v>2032</v>
      </c>
      <c r="O6514" s="3">
        <f t="shared" si="514"/>
        <v>3</v>
      </c>
      <c r="P6514" s="2" t="str">
        <f t="shared" si="516"/>
        <v>WD</v>
      </c>
    </row>
    <row r="6515" spans="12:16" x14ac:dyDescent="0.2">
      <c r="L6515" s="99">
        <f t="shared" si="512"/>
        <v>48304</v>
      </c>
      <c r="M6515" s="3">
        <f t="shared" si="515"/>
        <v>3</v>
      </c>
      <c r="N6515" s="3">
        <f t="shared" si="513"/>
        <v>2032</v>
      </c>
      <c r="O6515" s="3">
        <f t="shared" si="514"/>
        <v>4</v>
      </c>
      <c r="P6515" s="2" t="str">
        <f t="shared" si="516"/>
        <v>WD</v>
      </c>
    </row>
    <row r="6516" spans="12:16" x14ac:dyDescent="0.2">
      <c r="L6516" s="99">
        <f t="shared" ref="L6516:L6579" si="517">+L6515+1</f>
        <v>48305</v>
      </c>
      <c r="M6516" s="3">
        <f t="shared" si="515"/>
        <v>4</v>
      </c>
      <c r="N6516" s="3">
        <f t="shared" si="513"/>
        <v>2032</v>
      </c>
      <c r="O6516" s="3">
        <f t="shared" si="514"/>
        <v>5</v>
      </c>
      <c r="P6516" s="2" t="str">
        <f t="shared" si="516"/>
        <v>WD</v>
      </c>
    </row>
    <row r="6517" spans="12:16" x14ac:dyDescent="0.2">
      <c r="L6517" s="99">
        <f t="shared" si="517"/>
        <v>48306</v>
      </c>
      <c r="M6517" s="3">
        <f t="shared" si="515"/>
        <v>4</v>
      </c>
      <c r="N6517" s="3">
        <f t="shared" si="513"/>
        <v>2032</v>
      </c>
      <c r="O6517" s="3">
        <f t="shared" si="514"/>
        <v>6</v>
      </c>
      <c r="P6517" s="2" t="str">
        <f t="shared" si="516"/>
        <v>WD</v>
      </c>
    </row>
    <row r="6518" spans="12:16" x14ac:dyDescent="0.2">
      <c r="L6518" s="99">
        <f t="shared" si="517"/>
        <v>48307</v>
      </c>
      <c r="M6518" s="3">
        <f t="shared" si="515"/>
        <v>4</v>
      </c>
      <c r="N6518" s="3">
        <f t="shared" si="513"/>
        <v>2032</v>
      </c>
      <c r="O6518" s="3">
        <f t="shared" si="514"/>
        <v>7</v>
      </c>
      <c r="P6518" s="2" t="str">
        <f t="shared" si="516"/>
        <v>WE</v>
      </c>
    </row>
    <row r="6519" spans="12:16" x14ac:dyDescent="0.2">
      <c r="L6519" s="99">
        <f t="shared" si="517"/>
        <v>48308</v>
      </c>
      <c r="M6519" s="3">
        <f t="shared" si="515"/>
        <v>4</v>
      </c>
      <c r="N6519" s="3">
        <f t="shared" si="513"/>
        <v>2032</v>
      </c>
      <c r="O6519" s="3">
        <f t="shared" si="514"/>
        <v>1</v>
      </c>
      <c r="P6519" s="2" t="str">
        <f t="shared" si="516"/>
        <v>WE</v>
      </c>
    </row>
    <row r="6520" spans="12:16" x14ac:dyDescent="0.2">
      <c r="L6520" s="99">
        <f t="shared" si="517"/>
        <v>48309</v>
      </c>
      <c r="M6520" s="3">
        <f t="shared" si="515"/>
        <v>4</v>
      </c>
      <c r="N6520" s="3">
        <f t="shared" si="513"/>
        <v>2032</v>
      </c>
      <c r="O6520" s="3">
        <f t="shared" si="514"/>
        <v>2</v>
      </c>
      <c r="P6520" s="2" t="str">
        <f t="shared" si="516"/>
        <v>WD</v>
      </c>
    </row>
    <row r="6521" spans="12:16" x14ac:dyDescent="0.2">
      <c r="L6521" s="99">
        <f t="shared" si="517"/>
        <v>48310</v>
      </c>
      <c r="M6521" s="3">
        <f t="shared" si="515"/>
        <v>4</v>
      </c>
      <c r="N6521" s="3">
        <f t="shared" si="513"/>
        <v>2032</v>
      </c>
      <c r="O6521" s="3">
        <f t="shared" si="514"/>
        <v>3</v>
      </c>
      <c r="P6521" s="2" t="str">
        <f t="shared" si="516"/>
        <v>WD</v>
      </c>
    </row>
    <row r="6522" spans="12:16" x14ac:dyDescent="0.2">
      <c r="L6522" s="99">
        <f t="shared" si="517"/>
        <v>48311</v>
      </c>
      <c r="M6522" s="3">
        <f t="shared" si="515"/>
        <v>4</v>
      </c>
      <c r="N6522" s="3">
        <f t="shared" si="513"/>
        <v>2032</v>
      </c>
      <c r="O6522" s="3">
        <f t="shared" si="514"/>
        <v>4</v>
      </c>
      <c r="P6522" s="2" t="str">
        <f t="shared" si="516"/>
        <v>WD</v>
      </c>
    </row>
    <row r="6523" spans="12:16" x14ac:dyDescent="0.2">
      <c r="L6523" s="99">
        <f t="shared" si="517"/>
        <v>48312</v>
      </c>
      <c r="M6523" s="3">
        <f t="shared" si="515"/>
        <v>4</v>
      </c>
      <c r="N6523" s="3">
        <f t="shared" si="513"/>
        <v>2032</v>
      </c>
      <c r="O6523" s="3">
        <f t="shared" si="514"/>
        <v>5</v>
      </c>
      <c r="P6523" s="2" t="str">
        <f t="shared" si="516"/>
        <v>WD</v>
      </c>
    </row>
    <row r="6524" spans="12:16" x14ac:dyDescent="0.2">
      <c r="L6524" s="99">
        <f t="shared" si="517"/>
        <v>48313</v>
      </c>
      <c r="M6524" s="3">
        <f t="shared" si="515"/>
        <v>4</v>
      </c>
      <c r="N6524" s="3">
        <f t="shared" si="513"/>
        <v>2032</v>
      </c>
      <c r="O6524" s="3">
        <f t="shared" si="514"/>
        <v>6</v>
      </c>
      <c r="P6524" s="2" t="str">
        <f t="shared" si="516"/>
        <v>WD</v>
      </c>
    </row>
    <row r="6525" spans="12:16" x14ac:dyDescent="0.2">
      <c r="L6525" s="99">
        <f t="shared" si="517"/>
        <v>48314</v>
      </c>
      <c r="M6525" s="3">
        <f t="shared" si="515"/>
        <v>4</v>
      </c>
      <c r="N6525" s="3">
        <f t="shared" si="513"/>
        <v>2032</v>
      </c>
      <c r="O6525" s="3">
        <f t="shared" si="514"/>
        <v>7</v>
      </c>
      <c r="P6525" s="2" t="str">
        <f t="shared" si="516"/>
        <v>WE</v>
      </c>
    </row>
    <row r="6526" spans="12:16" x14ac:dyDescent="0.2">
      <c r="L6526" s="99">
        <f t="shared" si="517"/>
        <v>48315</v>
      </c>
      <c r="M6526" s="3">
        <f t="shared" si="515"/>
        <v>4</v>
      </c>
      <c r="N6526" s="3">
        <f t="shared" si="513"/>
        <v>2032</v>
      </c>
      <c r="O6526" s="3">
        <f t="shared" si="514"/>
        <v>1</v>
      </c>
      <c r="P6526" s="2" t="str">
        <f t="shared" si="516"/>
        <v>WE</v>
      </c>
    </row>
    <row r="6527" spans="12:16" x14ac:dyDescent="0.2">
      <c r="L6527" s="99">
        <f t="shared" si="517"/>
        <v>48316</v>
      </c>
      <c r="M6527" s="3">
        <f t="shared" si="515"/>
        <v>4</v>
      </c>
      <c r="N6527" s="3">
        <f t="shared" ref="N6527:N6590" si="518">YEAR(L6527)</f>
        <v>2032</v>
      </c>
      <c r="O6527" s="3">
        <f t="shared" ref="O6527:O6590" si="519">WEEKDAY(L6527)</f>
        <v>2</v>
      </c>
      <c r="P6527" s="2" t="str">
        <f t="shared" si="516"/>
        <v>WD</v>
      </c>
    </row>
    <row r="6528" spans="12:16" x14ac:dyDescent="0.2">
      <c r="L6528" s="99">
        <f t="shared" si="517"/>
        <v>48317</v>
      </c>
      <c r="M6528" s="3">
        <f t="shared" si="515"/>
        <v>4</v>
      </c>
      <c r="N6528" s="3">
        <f t="shared" si="518"/>
        <v>2032</v>
      </c>
      <c r="O6528" s="3">
        <f t="shared" si="519"/>
        <v>3</v>
      </c>
      <c r="P6528" s="2" t="str">
        <f t="shared" si="516"/>
        <v>WD</v>
      </c>
    </row>
    <row r="6529" spans="12:16" x14ac:dyDescent="0.2">
      <c r="L6529" s="99">
        <f t="shared" si="517"/>
        <v>48318</v>
      </c>
      <c r="M6529" s="3">
        <f t="shared" si="515"/>
        <v>4</v>
      </c>
      <c r="N6529" s="3">
        <f t="shared" si="518"/>
        <v>2032</v>
      </c>
      <c r="O6529" s="3">
        <f t="shared" si="519"/>
        <v>4</v>
      </c>
      <c r="P6529" s="2" t="str">
        <f t="shared" si="516"/>
        <v>WD</v>
      </c>
    </row>
    <row r="6530" spans="12:16" x14ac:dyDescent="0.2">
      <c r="L6530" s="99">
        <f t="shared" si="517"/>
        <v>48319</v>
      </c>
      <c r="M6530" s="3">
        <f t="shared" si="515"/>
        <v>4</v>
      </c>
      <c r="N6530" s="3">
        <f t="shared" si="518"/>
        <v>2032</v>
      </c>
      <c r="O6530" s="3">
        <f t="shared" si="519"/>
        <v>5</v>
      </c>
      <c r="P6530" s="2" t="str">
        <f t="shared" si="516"/>
        <v>WD</v>
      </c>
    </row>
    <row r="6531" spans="12:16" x14ac:dyDescent="0.2">
      <c r="L6531" s="99">
        <f t="shared" si="517"/>
        <v>48320</v>
      </c>
      <c r="M6531" s="3">
        <f t="shared" ref="M6531:M6594" si="520">MONTH(L6531)</f>
        <v>4</v>
      </c>
      <c r="N6531" s="3">
        <f t="shared" si="518"/>
        <v>2032</v>
      </c>
      <c r="O6531" s="3">
        <f t="shared" si="519"/>
        <v>6</v>
      </c>
      <c r="P6531" s="2" t="str">
        <f t="shared" ref="P6531:P6594" si="521">IF(O6531=1,"WE",IF(O6531=7,"WE","WD"))</f>
        <v>WD</v>
      </c>
    </row>
    <row r="6532" spans="12:16" x14ac:dyDescent="0.2">
      <c r="L6532" s="99">
        <f t="shared" si="517"/>
        <v>48321</v>
      </c>
      <c r="M6532" s="3">
        <f t="shared" si="520"/>
        <v>4</v>
      </c>
      <c r="N6532" s="3">
        <f t="shared" si="518"/>
        <v>2032</v>
      </c>
      <c r="O6532" s="3">
        <f t="shared" si="519"/>
        <v>7</v>
      </c>
      <c r="P6532" s="2" t="str">
        <f t="shared" si="521"/>
        <v>WE</v>
      </c>
    </row>
    <row r="6533" spans="12:16" x14ac:dyDescent="0.2">
      <c r="L6533" s="99">
        <f t="shared" si="517"/>
        <v>48322</v>
      </c>
      <c r="M6533" s="3">
        <f t="shared" si="520"/>
        <v>4</v>
      </c>
      <c r="N6533" s="3">
        <f t="shared" si="518"/>
        <v>2032</v>
      </c>
      <c r="O6533" s="3">
        <f t="shared" si="519"/>
        <v>1</v>
      </c>
      <c r="P6533" s="2" t="str">
        <f t="shared" si="521"/>
        <v>WE</v>
      </c>
    </row>
    <row r="6534" spans="12:16" x14ac:dyDescent="0.2">
      <c r="L6534" s="99">
        <f t="shared" si="517"/>
        <v>48323</v>
      </c>
      <c r="M6534" s="3">
        <f t="shared" si="520"/>
        <v>4</v>
      </c>
      <c r="N6534" s="3">
        <f t="shared" si="518"/>
        <v>2032</v>
      </c>
      <c r="O6534" s="3">
        <f t="shared" si="519"/>
        <v>2</v>
      </c>
      <c r="P6534" s="2" t="str">
        <f t="shared" si="521"/>
        <v>WD</v>
      </c>
    </row>
    <row r="6535" spans="12:16" x14ac:dyDescent="0.2">
      <c r="L6535" s="99">
        <f t="shared" si="517"/>
        <v>48324</v>
      </c>
      <c r="M6535" s="3">
        <f t="shared" si="520"/>
        <v>4</v>
      </c>
      <c r="N6535" s="3">
        <f t="shared" si="518"/>
        <v>2032</v>
      </c>
      <c r="O6535" s="3">
        <f t="shared" si="519"/>
        <v>3</v>
      </c>
      <c r="P6535" s="2" t="str">
        <f t="shared" si="521"/>
        <v>WD</v>
      </c>
    </row>
    <row r="6536" spans="12:16" x14ac:dyDescent="0.2">
      <c r="L6536" s="99">
        <f t="shared" si="517"/>
        <v>48325</v>
      </c>
      <c r="M6536" s="3">
        <f t="shared" si="520"/>
        <v>4</v>
      </c>
      <c r="N6536" s="3">
        <f t="shared" si="518"/>
        <v>2032</v>
      </c>
      <c r="O6536" s="3">
        <f t="shared" si="519"/>
        <v>4</v>
      </c>
      <c r="P6536" s="2" t="str">
        <f t="shared" si="521"/>
        <v>WD</v>
      </c>
    </row>
    <row r="6537" spans="12:16" x14ac:dyDescent="0.2">
      <c r="L6537" s="99">
        <f t="shared" si="517"/>
        <v>48326</v>
      </c>
      <c r="M6537" s="3">
        <f t="shared" si="520"/>
        <v>4</v>
      </c>
      <c r="N6537" s="3">
        <f t="shared" si="518"/>
        <v>2032</v>
      </c>
      <c r="O6537" s="3">
        <f t="shared" si="519"/>
        <v>5</v>
      </c>
      <c r="P6537" s="2" t="str">
        <f t="shared" si="521"/>
        <v>WD</v>
      </c>
    </row>
    <row r="6538" spans="12:16" x14ac:dyDescent="0.2">
      <c r="L6538" s="99">
        <f t="shared" si="517"/>
        <v>48327</v>
      </c>
      <c r="M6538" s="3">
        <f t="shared" si="520"/>
        <v>4</v>
      </c>
      <c r="N6538" s="3">
        <f t="shared" si="518"/>
        <v>2032</v>
      </c>
      <c r="O6538" s="3">
        <f t="shared" si="519"/>
        <v>6</v>
      </c>
      <c r="P6538" s="2" t="str">
        <f t="shared" si="521"/>
        <v>WD</v>
      </c>
    </row>
    <row r="6539" spans="12:16" x14ac:dyDescent="0.2">
      <c r="L6539" s="99">
        <f t="shared" si="517"/>
        <v>48328</v>
      </c>
      <c r="M6539" s="3">
        <f t="shared" si="520"/>
        <v>4</v>
      </c>
      <c r="N6539" s="3">
        <f t="shared" si="518"/>
        <v>2032</v>
      </c>
      <c r="O6539" s="3">
        <f t="shared" si="519"/>
        <v>7</v>
      </c>
      <c r="P6539" s="2" t="str">
        <f t="shared" si="521"/>
        <v>WE</v>
      </c>
    </row>
    <row r="6540" spans="12:16" x14ac:dyDescent="0.2">
      <c r="L6540" s="99">
        <f t="shared" si="517"/>
        <v>48329</v>
      </c>
      <c r="M6540" s="3">
        <f t="shared" si="520"/>
        <v>4</v>
      </c>
      <c r="N6540" s="3">
        <f t="shared" si="518"/>
        <v>2032</v>
      </c>
      <c r="O6540" s="3">
        <f t="shared" si="519"/>
        <v>1</v>
      </c>
      <c r="P6540" s="2" t="str">
        <f t="shared" si="521"/>
        <v>WE</v>
      </c>
    </row>
    <row r="6541" spans="12:16" x14ac:dyDescent="0.2">
      <c r="L6541" s="99">
        <f t="shared" si="517"/>
        <v>48330</v>
      </c>
      <c r="M6541" s="3">
        <f t="shared" si="520"/>
        <v>4</v>
      </c>
      <c r="N6541" s="3">
        <f t="shared" si="518"/>
        <v>2032</v>
      </c>
      <c r="O6541" s="3">
        <f t="shared" si="519"/>
        <v>2</v>
      </c>
      <c r="P6541" s="2" t="str">
        <f t="shared" si="521"/>
        <v>WD</v>
      </c>
    </row>
    <row r="6542" spans="12:16" x14ac:dyDescent="0.2">
      <c r="L6542" s="99">
        <f t="shared" si="517"/>
        <v>48331</v>
      </c>
      <c r="M6542" s="3">
        <f t="shared" si="520"/>
        <v>4</v>
      </c>
      <c r="N6542" s="3">
        <f t="shared" si="518"/>
        <v>2032</v>
      </c>
      <c r="O6542" s="3">
        <f t="shared" si="519"/>
        <v>3</v>
      </c>
      <c r="P6542" s="2" t="str">
        <f t="shared" si="521"/>
        <v>WD</v>
      </c>
    </row>
    <row r="6543" spans="12:16" x14ac:dyDescent="0.2">
      <c r="L6543" s="99">
        <f t="shared" si="517"/>
        <v>48332</v>
      </c>
      <c r="M6543" s="3">
        <f t="shared" si="520"/>
        <v>4</v>
      </c>
      <c r="N6543" s="3">
        <f t="shared" si="518"/>
        <v>2032</v>
      </c>
      <c r="O6543" s="3">
        <f t="shared" si="519"/>
        <v>4</v>
      </c>
      <c r="P6543" s="2" t="str">
        <f t="shared" si="521"/>
        <v>WD</v>
      </c>
    </row>
    <row r="6544" spans="12:16" x14ac:dyDescent="0.2">
      <c r="L6544" s="99">
        <f t="shared" si="517"/>
        <v>48333</v>
      </c>
      <c r="M6544" s="3">
        <f t="shared" si="520"/>
        <v>4</v>
      </c>
      <c r="N6544" s="3">
        <f t="shared" si="518"/>
        <v>2032</v>
      </c>
      <c r="O6544" s="3">
        <f t="shared" si="519"/>
        <v>5</v>
      </c>
      <c r="P6544" s="2" t="str">
        <f t="shared" si="521"/>
        <v>WD</v>
      </c>
    </row>
    <row r="6545" spans="12:16" x14ac:dyDescent="0.2">
      <c r="L6545" s="99">
        <f t="shared" si="517"/>
        <v>48334</v>
      </c>
      <c r="M6545" s="3">
        <f t="shared" si="520"/>
        <v>4</v>
      </c>
      <c r="N6545" s="3">
        <f t="shared" si="518"/>
        <v>2032</v>
      </c>
      <c r="O6545" s="3">
        <f t="shared" si="519"/>
        <v>6</v>
      </c>
      <c r="P6545" s="2" t="str">
        <f t="shared" si="521"/>
        <v>WD</v>
      </c>
    </row>
    <row r="6546" spans="12:16" x14ac:dyDescent="0.2">
      <c r="L6546" s="99">
        <f t="shared" si="517"/>
        <v>48335</v>
      </c>
      <c r="M6546" s="3">
        <f t="shared" si="520"/>
        <v>5</v>
      </c>
      <c r="N6546" s="3">
        <f t="shared" si="518"/>
        <v>2032</v>
      </c>
      <c r="O6546" s="3">
        <f t="shared" si="519"/>
        <v>7</v>
      </c>
      <c r="P6546" s="2" t="str">
        <f t="shared" si="521"/>
        <v>WE</v>
      </c>
    </row>
    <row r="6547" spans="12:16" x14ac:dyDescent="0.2">
      <c r="L6547" s="99">
        <f t="shared" si="517"/>
        <v>48336</v>
      </c>
      <c r="M6547" s="3">
        <f t="shared" si="520"/>
        <v>5</v>
      </c>
      <c r="N6547" s="3">
        <f t="shared" si="518"/>
        <v>2032</v>
      </c>
      <c r="O6547" s="3">
        <f t="shared" si="519"/>
        <v>1</v>
      </c>
      <c r="P6547" s="2" t="str">
        <f t="shared" si="521"/>
        <v>WE</v>
      </c>
    </row>
    <row r="6548" spans="12:16" x14ac:dyDescent="0.2">
      <c r="L6548" s="99">
        <f t="shared" si="517"/>
        <v>48337</v>
      </c>
      <c r="M6548" s="3">
        <f t="shared" si="520"/>
        <v>5</v>
      </c>
      <c r="N6548" s="3">
        <f t="shared" si="518"/>
        <v>2032</v>
      </c>
      <c r="O6548" s="3">
        <f t="shared" si="519"/>
        <v>2</v>
      </c>
      <c r="P6548" s="2" t="str">
        <f t="shared" si="521"/>
        <v>WD</v>
      </c>
    </row>
    <row r="6549" spans="12:16" x14ac:dyDescent="0.2">
      <c r="L6549" s="99">
        <f t="shared" si="517"/>
        <v>48338</v>
      </c>
      <c r="M6549" s="3">
        <f t="shared" si="520"/>
        <v>5</v>
      </c>
      <c r="N6549" s="3">
        <f t="shared" si="518"/>
        <v>2032</v>
      </c>
      <c r="O6549" s="3">
        <f t="shared" si="519"/>
        <v>3</v>
      </c>
      <c r="P6549" s="2" t="str">
        <f t="shared" si="521"/>
        <v>WD</v>
      </c>
    </row>
    <row r="6550" spans="12:16" x14ac:dyDescent="0.2">
      <c r="L6550" s="99">
        <f t="shared" si="517"/>
        <v>48339</v>
      </c>
      <c r="M6550" s="3">
        <f t="shared" si="520"/>
        <v>5</v>
      </c>
      <c r="N6550" s="3">
        <f t="shared" si="518"/>
        <v>2032</v>
      </c>
      <c r="O6550" s="3">
        <f t="shared" si="519"/>
        <v>4</v>
      </c>
      <c r="P6550" s="2" t="str">
        <f t="shared" si="521"/>
        <v>WD</v>
      </c>
    </row>
    <row r="6551" spans="12:16" x14ac:dyDescent="0.2">
      <c r="L6551" s="99">
        <f t="shared" si="517"/>
        <v>48340</v>
      </c>
      <c r="M6551" s="3">
        <f t="shared" si="520"/>
        <v>5</v>
      </c>
      <c r="N6551" s="3">
        <f t="shared" si="518"/>
        <v>2032</v>
      </c>
      <c r="O6551" s="3">
        <f t="shared" si="519"/>
        <v>5</v>
      </c>
      <c r="P6551" s="2" t="str">
        <f t="shared" si="521"/>
        <v>WD</v>
      </c>
    </row>
    <row r="6552" spans="12:16" x14ac:dyDescent="0.2">
      <c r="L6552" s="99">
        <f t="shared" si="517"/>
        <v>48341</v>
      </c>
      <c r="M6552" s="3">
        <f t="shared" si="520"/>
        <v>5</v>
      </c>
      <c r="N6552" s="3">
        <f t="shared" si="518"/>
        <v>2032</v>
      </c>
      <c r="O6552" s="3">
        <f t="shared" si="519"/>
        <v>6</v>
      </c>
      <c r="P6552" s="2" t="str">
        <f t="shared" si="521"/>
        <v>WD</v>
      </c>
    </row>
    <row r="6553" spans="12:16" x14ac:dyDescent="0.2">
      <c r="L6553" s="99">
        <f t="shared" si="517"/>
        <v>48342</v>
      </c>
      <c r="M6553" s="3">
        <f t="shared" si="520"/>
        <v>5</v>
      </c>
      <c r="N6553" s="3">
        <f t="shared" si="518"/>
        <v>2032</v>
      </c>
      <c r="O6553" s="3">
        <f t="shared" si="519"/>
        <v>7</v>
      </c>
      <c r="P6553" s="2" t="str">
        <f t="shared" si="521"/>
        <v>WE</v>
      </c>
    </row>
    <row r="6554" spans="12:16" x14ac:dyDescent="0.2">
      <c r="L6554" s="99">
        <f t="shared" si="517"/>
        <v>48343</v>
      </c>
      <c r="M6554" s="3">
        <f t="shared" si="520"/>
        <v>5</v>
      </c>
      <c r="N6554" s="3">
        <f t="shared" si="518"/>
        <v>2032</v>
      </c>
      <c r="O6554" s="3">
        <f t="shared" si="519"/>
        <v>1</v>
      </c>
      <c r="P6554" s="2" t="str">
        <f t="shared" si="521"/>
        <v>WE</v>
      </c>
    </row>
    <row r="6555" spans="12:16" x14ac:dyDescent="0.2">
      <c r="L6555" s="99">
        <f t="shared" si="517"/>
        <v>48344</v>
      </c>
      <c r="M6555" s="3">
        <f t="shared" si="520"/>
        <v>5</v>
      </c>
      <c r="N6555" s="3">
        <f t="shared" si="518"/>
        <v>2032</v>
      </c>
      <c r="O6555" s="3">
        <f t="shared" si="519"/>
        <v>2</v>
      </c>
      <c r="P6555" s="2" t="str">
        <f t="shared" si="521"/>
        <v>WD</v>
      </c>
    </row>
    <row r="6556" spans="12:16" x14ac:dyDescent="0.2">
      <c r="L6556" s="99">
        <f t="shared" si="517"/>
        <v>48345</v>
      </c>
      <c r="M6556" s="3">
        <f t="shared" si="520"/>
        <v>5</v>
      </c>
      <c r="N6556" s="3">
        <f t="shared" si="518"/>
        <v>2032</v>
      </c>
      <c r="O6556" s="3">
        <f t="shared" si="519"/>
        <v>3</v>
      </c>
      <c r="P6556" s="2" t="str">
        <f t="shared" si="521"/>
        <v>WD</v>
      </c>
    </row>
    <row r="6557" spans="12:16" x14ac:dyDescent="0.2">
      <c r="L6557" s="99">
        <f t="shared" si="517"/>
        <v>48346</v>
      </c>
      <c r="M6557" s="3">
        <f t="shared" si="520"/>
        <v>5</v>
      </c>
      <c r="N6557" s="3">
        <f t="shared" si="518"/>
        <v>2032</v>
      </c>
      <c r="O6557" s="3">
        <f t="shared" si="519"/>
        <v>4</v>
      </c>
      <c r="P6557" s="2" t="str">
        <f t="shared" si="521"/>
        <v>WD</v>
      </c>
    </row>
    <row r="6558" spans="12:16" x14ac:dyDescent="0.2">
      <c r="L6558" s="99">
        <f t="shared" si="517"/>
        <v>48347</v>
      </c>
      <c r="M6558" s="3">
        <f t="shared" si="520"/>
        <v>5</v>
      </c>
      <c r="N6558" s="3">
        <f t="shared" si="518"/>
        <v>2032</v>
      </c>
      <c r="O6558" s="3">
        <f t="shared" si="519"/>
        <v>5</v>
      </c>
      <c r="P6558" s="2" t="str">
        <f t="shared" si="521"/>
        <v>WD</v>
      </c>
    </row>
    <row r="6559" spans="12:16" x14ac:dyDescent="0.2">
      <c r="L6559" s="99">
        <f t="shared" si="517"/>
        <v>48348</v>
      </c>
      <c r="M6559" s="3">
        <f t="shared" si="520"/>
        <v>5</v>
      </c>
      <c r="N6559" s="3">
        <f t="shared" si="518"/>
        <v>2032</v>
      </c>
      <c r="O6559" s="3">
        <f t="shared" si="519"/>
        <v>6</v>
      </c>
      <c r="P6559" s="2" t="str">
        <f t="shared" si="521"/>
        <v>WD</v>
      </c>
    </row>
    <row r="6560" spans="12:16" x14ac:dyDescent="0.2">
      <c r="L6560" s="99">
        <f t="shared" si="517"/>
        <v>48349</v>
      </c>
      <c r="M6560" s="3">
        <f t="shared" si="520"/>
        <v>5</v>
      </c>
      <c r="N6560" s="3">
        <f t="shared" si="518"/>
        <v>2032</v>
      </c>
      <c r="O6560" s="3">
        <f t="shared" si="519"/>
        <v>7</v>
      </c>
      <c r="P6560" s="2" t="str">
        <f t="shared" si="521"/>
        <v>WE</v>
      </c>
    </row>
    <row r="6561" spans="12:16" x14ac:dyDescent="0.2">
      <c r="L6561" s="99">
        <f t="shared" si="517"/>
        <v>48350</v>
      </c>
      <c r="M6561" s="3">
        <f t="shared" si="520"/>
        <v>5</v>
      </c>
      <c r="N6561" s="3">
        <f t="shared" si="518"/>
        <v>2032</v>
      </c>
      <c r="O6561" s="3">
        <f t="shared" si="519"/>
        <v>1</v>
      </c>
      <c r="P6561" s="2" t="str">
        <f t="shared" si="521"/>
        <v>WE</v>
      </c>
    </row>
    <row r="6562" spans="12:16" x14ac:dyDescent="0.2">
      <c r="L6562" s="99">
        <f t="shared" si="517"/>
        <v>48351</v>
      </c>
      <c r="M6562" s="3">
        <f t="shared" si="520"/>
        <v>5</v>
      </c>
      <c r="N6562" s="3">
        <f t="shared" si="518"/>
        <v>2032</v>
      </c>
      <c r="O6562" s="3">
        <f t="shared" si="519"/>
        <v>2</v>
      </c>
      <c r="P6562" s="2" t="str">
        <f t="shared" si="521"/>
        <v>WD</v>
      </c>
    </row>
    <row r="6563" spans="12:16" x14ac:dyDescent="0.2">
      <c r="L6563" s="99">
        <f t="shared" si="517"/>
        <v>48352</v>
      </c>
      <c r="M6563" s="3">
        <f t="shared" si="520"/>
        <v>5</v>
      </c>
      <c r="N6563" s="3">
        <f t="shared" si="518"/>
        <v>2032</v>
      </c>
      <c r="O6563" s="3">
        <f t="shared" si="519"/>
        <v>3</v>
      </c>
      <c r="P6563" s="2" t="str">
        <f t="shared" si="521"/>
        <v>WD</v>
      </c>
    </row>
    <row r="6564" spans="12:16" x14ac:dyDescent="0.2">
      <c r="L6564" s="99">
        <f t="shared" si="517"/>
        <v>48353</v>
      </c>
      <c r="M6564" s="3">
        <f t="shared" si="520"/>
        <v>5</v>
      </c>
      <c r="N6564" s="3">
        <f t="shared" si="518"/>
        <v>2032</v>
      </c>
      <c r="O6564" s="3">
        <f t="shared" si="519"/>
        <v>4</v>
      </c>
      <c r="P6564" s="2" t="str">
        <f t="shared" si="521"/>
        <v>WD</v>
      </c>
    </row>
    <row r="6565" spans="12:16" x14ac:dyDescent="0.2">
      <c r="L6565" s="99">
        <f t="shared" si="517"/>
        <v>48354</v>
      </c>
      <c r="M6565" s="3">
        <f t="shared" si="520"/>
        <v>5</v>
      </c>
      <c r="N6565" s="3">
        <f t="shared" si="518"/>
        <v>2032</v>
      </c>
      <c r="O6565" s="3">
        <f t="shared" si="519"/>
        <v>5</v>
      </c>
      <c r="P6565" s="2" t="str">
        <f t="shared" si="521"/>
        <v>WD</v>
      </c>
    </row>
    <row r="6566" spans="12:16" x14ac:dyDescent="0.2">
      <c r="L6566" s="99">
        <f t="shared" si="517"/>
        <v>48355</v>
      </c>
      <c r="M6566" s="3">
        <f t="shared" si="520"/>
        <v>5</v>
      </c>
      <c r="N6566" s="3">
        <f t="shared" si="518"/>
        <v>2032</v>
      </c>
      <c r="O6566" s="3">
        <f t="shared" si="519"/>
        <v>6</v>
      </c>
      <c r="P6566" s="2" t="str">
        <f t="shared" si="521"/>
        <v>WD</v>
      </c>
    </row>
    <row r="6567" spans="12:16" x14ac:dyDescent="0.2">
      <c r="L6567" s="99">
        <f t="shared" si="517"/>
        <v>48356</v>
      </c>
      <c r="M6567" s="3">
        <f t="shared" si="520"/>
        <v>5</v>
      </c>
      <c r="N6567" s="3">
        <f t="shared" si="518"/>
        <v>2032</v>
      </c>
      <c r="O6567" s="3">
        <f t="shared" si="519"/>
        <v>7</v>
      </c>
      <c r="P6567" s="2" t="str">
        <f t="shared" si="521"/>
        <v>WE</v>
      </c>
    </row>
    <row r="6568" spans="12:16" x14ac:dyDescent="0.2">
      <c r="L6568" s="99">
        <f t="shared" si="517"/>
        <v>48357</v>
      </c>
      <c r="M6568" s="3">
        <f t="shared" si="520"/>
        <v>5</v>
      </c>
      <c r="N6568" s="3">
        <f t="shared" si="518"/>
        <v>2032</v>
      </c>
      <c r="O6568" s="3">
        <f t="shared" si="519"/>
        <v>1</v>
      </c>
      <c r="P6568" s="2" t="str">
        <f t="shared" si="521"/>
        <v>WE</v>
      </c>
    </row>
    <row r="6569" spans="12:16" x14ac:dyDescent="0.2">
      <c r="L6569" s="99">
        <f t="shared" si="517"/>
        <v>48358</v>
      </c>
      <c r="M6569" s="3">
        <f t="shared" si="520"/>
        <v>5</v>
      </c>
      <c r="N6569" s="3">
        <f t="shared" si="518"/>
        <v>2032</v>
      </c>
      <c r="O6569" s="3">
        <f t="shared" si="519"/>
        <v>2</v>
      </c>
      <c r="P6569" s="2" t="str">
        <f t="shared" si="521"/>
        <v>WD</v>
      </c>
    </row>
    <row r="6570" spans="12:16" x14ac:dyDescent="0.2">
      <c r="L6570" s="99">
        <f t="shared" si="517"/>
        <v>48359</v>
      </c>
      <c r="M6570" s="3">
        <f t="shared" si="520"/>
        <v>5</v>
      </c>
      <c r="N6570" s="3">
        <f t="shared" si="518"/>
        <v>2032</v>
      </c>
      <c r="O6570" s="3">
        <f t="shared" si="519"/>
        <v>3</v>
      </c>
      <c r="P6570" s="2" t="str">
        <f t="shared" si="521"/>
        <v>WD</v>
      </c>
    </row>
    <row r="6571" spans="12:16" x14ac:dyDescent="0.2">
      <c r="L6571" s="99">
        <f t="shared" si="517"/>
        <v>48360</v>
      </c>
      <c r="M6571" s="3">
        <f t="shared" si="520"/>
        <v>5</v>
      </c>
      <c r="N6571" s="3">
        <f t="shared" si="518"/>
        <v>2032</v>
      </c>
      <c r="O6571" s="3">
        <f t="shared" si="519"/>
        <v>4</v>
      </c>
      <c r="P6571" s="2" t="str">
        <f t="shared" si="521"/>
        <v>WD</v>
      </c>
    </row>
    <row r="6572" spans="12:16" x14ac:dyDescent="0.2">
      <c r="L6572" s="99">
        <f t="shared" si="517"/>
        <v>48361</v>
      </c>
      <c r="M6572" s="3">
        <f t="shared" si="520"/>
        <v>5</v>
      </c>
      <c r="N6572" s="3">
        <f t="shared" si="518"/>
        <v>2032</v>
      </c>
      <c r="O6572" s="3">
        <f t="shared" si="519"/>
        <v>5</v>
      </c>
      <c r="P6572" s="2" t="str">
        <f t="shared" si="521"/>
        <v>WD</v>
      </c>
    </row>
    <row r="6573" spans="12:16" x14ac:dyDescent="0.2">
      <c r="L6573" s="99">
        <f t="shared" si="517"/>
        <v>48362</v>
      </c>
      <c r="M6573" s="3">
        <f t="shared" si="520"/>
        <v>5</v>
      </c>
      <c r="N6573" s="3">
        <f t="shared" si="518"/>
        <v>2032</v>
      </c>
      <c r="O6573" s="3">
        <f t="shared" si="519"/>
        <v>6</v>
      </c>
      <c r="P6573" s="2" t="str">
        <f t="shared" si="521"/>
        <v>WD</v>
      </c>
    </row>
    <row r="6574" spans="12:16" x14ac:dyDescent="0.2">
      <c r="L6574" s="99">
        <f t="shared" si="517"/>
        <v>48363</v>
      </c>
      <c r="M6574" s="3">
        <f t="shared" si="520"/>
        <v>5</v>
      </c>
      <c r="N6574" s="3">
        <f t="shared" si="518"/>
        <v>2032</v>
      </c>
      <c r="O6574" s="3">
        <f t="shared" si="519"/>
        <v>7</v>
      </c>
      <c r="P6574" s="2" t="str">
        <f t="shared" si="521"/>
        <v>WE</v>
      </c>
    </row>
    <row r="6575" spans="12:16" x14ac:dyDescent="0.2">
      <c r="L6575" s="99">
        <f t="shared" si="517"/>
        <v>48364</v>
      </c>
      <c r="M6575" s="3">
        <f t="shared" si="520"/>
        <v>5</v>
      </c>
      <c r="N6575" s="3">
        <f t="shared" si="518"/>
        <v>2032</v>
      </c>
      <c r="O6575" s="3">
        <f t="shared" si="519"/>
        <v>1</v>
      </c>
      <c r="P6575" s="2" t="str">
        <f t="shared" si="521"/>
        <v>WE</v>
      </c>
    </row>
    <row r="6576" spans="12:16" x14ac:dyDescent="0.2">
      <c r="L6576" s="99">
        <f t="shared" si="517"/>
        <v>48365</v>
      </c>
      <c r="M6576" s="3">
        <f t="shared" si="520"/>
        <v>5</v>
      </c>
      <c r="N6576" s="3">
        <f t="shared" si="518"/>
        <v>2032</v>
      </c>
      <c r="O6576" s="3">
        <f t="shared" si="519"/>
        <v>2</v>
      </c>
      <c r="P6576" s="2" t="str">
        <f t="shared" si="521"/>
        <v>WD</v>
      </c>
    </row>
    <row r="6577" spans="12:16" x14ac:dyDescent="0.2">
      <c r="L6577" s="99">
        <f t="shared" si="517"/>
        <v>48366</v>
      </c>
      <c r="M6577" s="3">
        <f t="shared" si="520"/>
        <v>6</v>
      </c>
      <c r="N6577" s="3">
        <f t="shared" si="518"/>
        <v>2032</v>
      </c>
      <c r="O6577" s="3">
        <f t="shared" si="519"/>
        <v>3</v>
      </c>
      <c r="P6577" s="2" t="str">
        <f t="shared" si="521"/>
        <v>WD</v>
      </c>
    </row>
    <row r="6578" spans="12:16" x14ac:dyDescent="0.2">
      <c r="L6578" s="99">
        <f t="shared" si="517"/>
        <v>48367</v>
      </c>
      <c r="M6578" s="3">
        <f t="shared" si="520"/>
        <v>6</v>
      </c>
      <c r="N6578" s="3">
        <f t="shared" si="518"/>
        <v>2032</v>
      </c>
      <c r="O6578" s="3">
        <f t="shared" si="519"/>
        <v>4</v>
      </c>
      <c r="P6578" s="2" t="str">
        <f t="shared" si="521"/>
        <v>WD</v>
      </c>
    </row>
    <row r="6579" spans="12:16" x14ac:dyDescent="0.2">
      <c r="L6579" s="99">
        <f t="shared" si="517"/>
        <v>48368</v>
      </c>
      <c r="M6579" s="3">
        <f t="shared" si="520"/>
        <v>6</v>
      </c>
      <c r="N6579" s="3">
        <f t="shared" si="518"/>
        <v>2032</v>
      </c>
      <c r="O6579" s="3">
        <f t="shared" si="519"/>
        <v>5</v>
      </c>
      <c r="P6579" s="2" t="str">
        <f t="shared" si="521"/>
        <v>WD</v>
      </c>
    </row>
    <row r="6580" spans="12:16" x14ac:dyDescent="0.2">
      <c r="L6580" s="99">
        <f t="shared" ref="L6580:L6643" si="522">+L6579+1</f>
        <v>48369</v>
      </c>
      <c r="M6580" s="3">
        <f t="shared" si="520"/>
        <v>6</v>
      </c>
      <c r="N6580" s="3">
        <f t="shared" si="518"/>
        <v>2032</v>
      </c>
      <c r="O6580" s="3">
        <f t="shared" si="519"/>
        <v>6</v>
      </c>
      <c r="P6580" s="2" t="str">
        <f t="shared" si="521"/>
        <v>WD</v>
      </c>
    </row>
    <row r="6581" spans="12:16" x14ac:dyDescent="0.2">
      <c r="L6581" s="99">
        <f t="shared" si="522"/>
        <v>48370</v>
      </c>
      <c r="M6581" s="3">
        <f t="shared" si="520"/>
        <v>6</v>
      </c>
      <c r="N6581" s="3">
        <f t="shared" si="518"/>
        <v>2032</v>
      </c>
      <c r="O6581" s="3">
        <f t="shared" si="519"/>
        <v>7</v>
      </c>
      <c r="P6581" s="2" t="str">
        <f t="shared" si="521"/>
        <v>WE</v>
      </c>
    </row>
    <row r="6582" spans="12:16" x14ac:dyDescent="0.2">
      <c r="L6582" s="99">
        <f t="shared" si="522"/>
        <v>48371</v>
      </c>
      <c r="M6582" s="3">
        <f t="shared" si="520"/>
        <v>6</v>
      </c>
      <c r="N6582" s="3">
        <f t="shared" si="518"/>
        <v>2032</v>
      </c>
      <c r="O6582" s="3">
        <f t="shared" si="519"/>
        <v>1</v>
      </c>
      <c r="P6582" s="2" t="str">
        <f t="shared" si="521"/>
        <v>WE</v>
      </c>
    </row>
    <row r="6583" spans="12:16" x14ac:dyDescent="0.2">
      <c r="L6583" s="99">
        <f t="shared" si="522"/>
        <v>48372</v>
      </c>
      <c r="M6583" s="3">
        <f t="shared" si="520"/>
        <v>6</v>
      </c>
      <c r="N6583" s="3">
        <f t="shared" si="518"/>
        <v>2032</v>
      </c>
      <c r="O6583" s="3">
        <f t="shared" si="519"/>
        <v>2</v>
      </c>
      <c r="P6583" s="2" t="str">
        <f t="shared" si="521"/>
        <v>WD</v>
      </c>
    </row>
    <row r="6584" spans="12:16" x14ac:dyDescent="0.2">
      <c r="L6584" s="99">
        <f t="shared" si="522"/>
        <v>48373</v>
      </c>
      <c r="M6584" s="3">
        <f t="shared" si="520"/>
        <v>6</v>
      </c>
      <c r="N6584" s="3">
        <f t="shared" si="518"/>
        <v>2032</v>
      </c>
      <c r="O6584" s="3">
        <f t="shared" si="519"/>
        <v>3</v>
      </c>
      <c r="P6584" s="2" t="str">
        <f t="shared" si="521"/>
        <v>WD</v>
      </c>
    </row>
    <row r="6585" spans="12:16" x14ac:dyDescent="0.2">
      <c r="L6585" s="99">
        <f t="shared" si="522"/>
        <v>48374</v>
      </c>
      <c r="M6585" s="3">
        <f t="shared" si="520"/>
        <v>6</v>
      </c>
      <c r="N6585" s="3">
        <f t="shared" si="518"/>
        <v>2032</v>
      </c>
      <c r="O6585" s="3">
        <f t="shared" si="519"/>
        <v>4</v>
      </c>
      <c r="P6585" s="2" t="str">
        <f t="shared" si="521"/>
        <v>WD</v>
      </c>
    </row>
    <row r="6586" spans="12:16" x14ac:dyDescent="0.2">
      <c r="L6586" s="99">
        <f t="shared" si="522"/>
        <v>48375</v>
      </c>
      <c r="M6586" s="3">
        <f t="shared" si="520"/>
        <v>6</v>
      </c>
      <c r="N6586" s="3">
        <f t="shared" si="518"/>
        <v>2032</v>
      </c>
      <c r="O6586" s="3">
        <f t="shared" si="519"/>
        <v>5</v>
      </c>
      <c r="P6586" s="2" t="str">
        <f t="shared" si="521"/>
        <v>WD</v>
      </c>
    </row>
    <row r="6587" spans="12:16" x14ac:dyDescent="0.2">
      <c r="L6587" s="99">
        <f t="shared" si="522"/>
        <v>48376</v>
      </c>
      <c r="M6587" s="3">
        <f t="shared" si="520"/>
        <v>6</v>
      </c>
      <c r="N6587" s="3">
        <f t="shared" si="518"/>
        <v>2032</v>
      </c>
      <c r="O6587" s="3">
        <f t="shared" si="519"/>
        <v>6</v>
      </c>
      <c r="P6587" s="2" t="str">
        <f t="shared" si="521"/>
        <v>WD</v>
      </c>
    </row>
    <row r="6588" spans="12:16" x14ac:dyDescent="0.2">
      <c r="L6588" s="99">
        <f t="shared" si="522"/>
        <v>48377</v>
      </c>
      <c r="M6588" s="3">
        <f t="shared" si="520"/>
        <v>6</v>
      </c>
      <c r="N6588" s="3">
        <f t="shared" si="518"/>
        <v>2032</v>
      </c>
      <c r="O6588" s="3">
        <f t="shared" si="519"/>
        <v>7</v>
      </c>
      <c r="P6588" s="2" t="str">
        <f t="shared" si="521"/>
        <v>WE</v>
      </c>
    </row>
    <row r="6589" spans="12:16" x14ac:dyDescent="0.2">
      <c r="L6589" s="99">
        <f t="shared" si="522"/>
        <v>48378</v>
      </c>
      <c r="M6589" s="3">
        <f t="shared" si="520"/>
        <v>6</v>
      </c>
      <c r="N6589" s="3">
        <f t="shared" si="518"/>
        <v>2032</v>
      </c>
      <c r="O6589" s="3">
        <f t="shared" si="519"/>
        <v>1</v>
      </c>
      <c r="P6589" s="2" t="str">
        <f t="shared" si="521"/>
        <v>WE</v>
      </c>
    </row>
    <row r="6590" spans="12:16" x14ac:dyDescent="0.2">
      <c r="L6590" s="99">
        <f t="shared" si="522"/>
        <v>48379</v>
      </c>
      <c r="M6590" s="3">
        <f t="shared" si="520"/>
        <v>6</v>
      </c>
      <c r="N6590" s="3">
        <f t="shared" si="518"/>
        <v>2032</v>
      </c>
      <c r="O6590" s="3">
        <f t="shared" si="519"/>
        <v>2</v>
      </c>
      <c r="P6590" s="2" t="str">
        <f t="shared" si="521"/>
        <v>WD</v>
      </c>
    </row>
    <row r="6591" spans="12:16" x14ac:dyDescent="0.2">
      <c r="L6591" s="99">
        <f t="shared" si="522"/>
        <v>48380</v>
      </c>
      <c r="M6591" s="3">
        <f t="shared" si="520"/>
        <v>6</v>
      </c>
      <c r="N6591" s="3">
        <f t="shared" ref="N6591:N6654" si="523">YEAR(L6591)</f>
        <v>2032</v>
      </c>
      <c r="O6591" s="3">
        <f t="shared" ref="O6591:O6654" si="524">WEEKDAY(L6591)</f>
        <v>3</v>
      </c>
      <c r="P6591" s="2" t="str">
        <f t="shared" si="521"/>
        <v>WD</v>
      </c>
    </row>
    <row r="6592" spans="12:16" x14ac:dyDescent="0.2">
      <c r="L6592" s="99">
        <f t="shared" si="522"/>
        <v>48381</v>
      </c>
      <c r="M6592" s="3">
        <f t="shared" si="520"/>
        <v>6</v>
      </c>
      <c r="N6592" s="3">
        <f t="shared" si="523"/>
        <v>2032</v>
      </c>
      <c r="O6592" s="3">
        <f t="shared" si="524"/>
        <v>4</v>
      </c>
      <c r="P6592" s="2" t="str">
        <f t="shared" si="521"/>
        <v>WD</v>
      </c>
    </row>
    <row r="6593" spans="12:16" x14ac:dyDescent="0.2">
      <c r="L6593" s="99">
        <f t="shared" si="522"/>
        <v>48382</v>
      </c>
      <c r="M6593" s="3">
        <f t="shared" si="520"/>
        <v>6</v>
      </c>
      <c r="N6593" s="3">
        <f t="shared" si="523"/>
        <v>2032</v>
      </c>
      <c r="O6593" s="3">
        <f t="shared" si="524"/>
        <v>5</v>
      </c>
      <c r="P6593" s="2" t="str">
        <f t="shared" si="521"/>
        <v>WD</v>
      </c>
    </row>
    <row r="6594" spans="12:16" x14ac:dyDescent="0.2">
      <c r="L6594" s="99">
        <f t="shared" si="522"/>
        <v>48383</v>
      </c>
      <c r="M6594" s="3">
        <f t="shared" si="520"/>
        <v>6</v>
      </c>
      <c r="N6594" s="3">
        <f t="shared" si="523"/>
        <v>2032</v>
      </c>
      <c r="O6594" s="3">
        <f t="shared" si="524"/>
        <v>6</v>
      </c>
      <c r="P6594" s="2" t="str">
        <f t="shared" si="521"/>
        <v>WD</v>
      </c>
    </row>
    <row r="6595" spans="12:16" x14ac:dyDescent="0.2">
      <c r="L6595" s="99">
        <f t="shared" si="522"/>
        <v>48384</v>
      </c>
      <c r="M6595" s="3">
        <f t="shared" ref="M6595:M6658" si="525">MONTH(L6595)</f>
        <v>6</v>
      </c>
      <c r="N6595" s="3">
        <f t="shared" si="523"/>
        <v>2032</v>
      </c>
      <c r="O6595" s="3">
        <f t="shared" si="524"/>
        <v>7</v>
      </c>
      <c r="P6595" s="2" t="str">
        <f t="shared" ref="P6595:P6658" si="526">IF(O6595=1,"WE",IF(O6595=7,"WE","WD"))</f>
        <v>WE</v>
      </c>
    </row>
    <row r="6596" spans="12:16" x14ac:dyDescent="0.2">
      <c r="L6596" s="99">
        <f t="shared" si="522"/>
        <v>48385</v>
      </c>
      <c r="M6596" s="3">
        <f t="shared" si="525"/>
        <v>6</v>
      </c>
      <c r="N6596" s="3">
        <f t="shared" si="523"/>
        <v>2032</v>
      </c>
      <c r="O6596" s="3">
        <f t="shared" si="524"/>
        <v>1</v>
      </c>
      <c r="P6596" s="2" t="str">
        <f t="shared" si="526"/>
        <v>WE</v>
      </c>
    </row>
    <row r="6597" spans="12:16" x14ac:dyDescent="0.2">
      <c r="L6597" s="99">
        <f t="shared" si="522"/>
        <v>48386</v>
      </c>
      <c r="M6597" s="3">
        <f t="shared" si="525"/>
        <v>6</v>
      </c>
      <c r="N6597" s="3">
        <f t="shared" si="523"/>
        <v>2032</v>
      </c>
      <c r="O6597" s="3">
        <f t="shared" si="524"/>
        <v>2</v>
      </c>
      <c r="P6597" s="2" t="str">
        <f t="shared" si="526"/>
        <v>WD</v>
      </c>
    </row>
    <row r="6598" spans="12:16" x14ac:dyDescent="0.2">
      <c r="L6598" s="99">
        <f t="shared" si="522"/>
        <v>48387</v>
      </c>
      <c r="M6598" s="3">
        <f t="shared" si="525"/>
        <v>6</v>
      </c>
      <c r="N6598" s="3">
        <f t="shared" si="523"/>
        <v>2032</v>
      </c>
      <c r="O6598" s="3">
        <f t="shared" si="524"/>
        <v>3</v>
      </c>
      <c r="P6598" s="2" t="str">
        <f t="shared" si="526"/>
        <v>WD</v>
      </c>
    </row>
    <row r="6599" spans="12:16" x14ac:dyDescent="0.2">
      <c r="L6599" s="99">
        <f t="shared" si="522"/>
        <v>48388</v>
      </c>
      <c r="M6599" s="3">
        <f t="shared" si="525"/>
        <v>6</v>
      </c>
      <c r="N6599" s="3">
        <f t="shared" si="523"/>
        <v>2032</v>
      </c>
      <c r="O6599" s="3">
        <f t="shared" si="524"/>
        <v>4</v>
      </c>
      <c r="P6599" s="2" t="str">
        <f t="shared" si="526"/>
        <v>WD</v>
      </c>
    </row>
    <row r="6600" spans="12:16" x14ac:dyDescent="0.2">
      <c r="L6600" s="99">
        <f t="shared" si="522"/>
        <v>48389</v>
      </c>
      <c r="M6600" s="3">
        <f t="shared" si="525"/>
        <v>6</v>
      </c>
      <c r="N6600" s="3">
        <f t="shared" si="523"/>
        <v>2032</v>
      </c>
      <c r="O6600" s="3">
        <f t="shared" si="524"/>
        <v>5</v>
      </c>
      <c r="P6600" s="2" t="str">
        <f t="shared" si="526"/>
        <v>WD</v>
      </c>
    </row>
    <row r="6601" spans="12:16" x14ac:dyDescent="0.2">
      <c r="L6601" s="99">
        <f t="shared" si="522"/>
        <v>48390</v>
      </c>
      <c r="M6601" s="3">
        <f t="shared" si="525"/>
        <v>6</v>
      </c>
      <c r="N6601" s="3">
        <f t="shared" si="523"/>
        <v>2032</v>
      </c>
      <c r="O6601" s="3">
        <f t="shared" si="524"/>
        <v>6</v>
      </c>
      <c r="P6601" s="2" t="str">
        <f t="shared" si="526"/>
        <v>WD</v>
      </c>
    </row>
    <row r="6602" spans="12:16" x14ac:dyDescent="0.2">
      <c r="L6602" s="99">
        <f t="shared" si="522"/>
        <v>48391</v>
      </c>
      <c r="M6602" s="3">
        <f t="shared" si="525"/>
        <v>6</v>
      </c>
      <c r="N6602" s="3">
        <f t="shared" si="523"/>
        <v>2032</v>
      </c>
      <c r="O6602" s="3">
        <f t="shared" si="524"/>
        <v>7</v>
      </c>
      <c r="P6602" s="2" t="str">
        <f t="shared" si="526"/>
        <v>WE</v>
      </c>
    </row>
    <row r="6603" spans="12:16" x14ac:dyDescent="0.2">
      <c r="L6603" s="99">
        <f t="shared" si="522"/>
        <v>48392</v>
      </c>
      <c r="M6603" s="3">
        <f t="shared" si="525"/>
        <v>6</v>
      </c>
      <c r="N6603" s="3">
        <f t="shared" si="523"/>
        <v>2032</v>
      </c>
      <c r="O6603" s="3">
        <f t="shared" si="524"/>
        <v>1</v>
      </c>
      <c r="P6603" s="2" t="str">
        <f t="shared" si="526"/>
        <v>WE</v>
      </c>
    </row>
    <row r="6604" spans="12:16" x14ac:dyDescent="0.2">
      <c r="L6604" s="99">
        <f t="shared" si="522"/>
        <v>48393</v>
      </c>
      <c r="M6604" s="3">
        <f t="shared" si="525"/>
        <v>6</v>
      </c>
      <c r="N6604" s="3">
        <f t="shared" si="523"/>
        <v>2032</v>
      </c>
      <c r="O6604" s="3">
        <f t="shared" si="524"/>
        <v>2</v>
      </c>
      <c r="P6604" s="2" t="str">
        <f t="shared" si="526"/>
        <v>WD</v>
      </c>
    </row>
    <row r="6605" spans="12:16" x14ac:dyDescent="0.2">
      <c r="L6605" s="99">
        <f t="shared" si="522"/>
        <v>48394</v>
      </c>
      <c r="M6605" s="3">
        <f t="shared" si="525"/>
        <v>6</v>
      </c>
      <c r="N6605" s="3">
        <f t="shared" si="523"/>
        <v>2032</v>
      </c>
      <c r="O6605" s="3">
        <f t="shared" si="524"/>
        <v>3</v>
      </c>
      <c r="P6605" s="2" t="str">
        <f t="shared" si="526"/>
        <v>WD</v>
      </c>
    </row>
    <row r="6606" spans="12:16" x14ac:dyDescent="0.2">
      <c r="L6606" s="99">
        <f t="shared" si="522"/>
        <v>48395</v>
      </c>
      <c r="M6606" s="3">
        <f t="shared" si="525"/>
        <v>6</v>
      </c>
      <c r="N6606" s="3">
        <f t="shared" si="523"/>
        <v>2032</v>
      </c>
      <c r="O6606" s="3">
        <f t="shared" si="524"/>
        <v>4</v>
      </c>
      <c r="P6606" s="2" t="str">
        <f t="shared" si="526"/>
        <v>WD</v>
      </c>
    </row>
    <row r="6607" spans="12:16" x14ac:dyDescent="0.2">
      <c r="L6607" s="99">
        <f t="shared" si="522"/>
        <v>48396</v>
      </c>
      <c r="M6607" s="3">
        <f t="shared" si="525"/>
        <v>7</v>
      </c>
      <c r="N6607" s="3">
        <f t="shared" si="523"/>
        <v>2032</v>
      </c>
      <c r="O6607" s="3">
        <f t="shared" si="524"/>
        <v>5</v>
      </c>
      <c r="P6607" s="2" t="str">
        <f t="shared" si="526"/>
        <v>WD</v>
      </c>
    </row>
    <row r="6608" spans="12:16" x14ac:dyDescent="0.2">
      <c r="L6608" s="99">
        <f t="shared" si="522"/>
        <v>48397</v>
      </c>
      <c r="M6608" s="3">
        <f t="shared" si="525"/>
        <v>7</v>
      </c>
      <c r="N6608" s="3">
        <f t="shared" si="523"/>
        <v>2032</v>
      </c>
      <c r="O6608" s="3">
        <f t="shared" si="524"/>
        <v>6</v>
      </c>
      <c r="P6608" s="2" t="str">
        <f t="shared" si="526"/>
        <v>WD</v>
      </c>
    </row>
    <row r="6609" spans="12:16" x14ac:dyDescent="0.2">
      <c r="L6609" s="99">
        <f t="shared" si="522"/>
        <v>48398</v>
      </c>
      <c r="M6609" s="3">
        <f t="shared" si="525"/>
        <v>7</v>
      </c>
      <c r="N6609" s="3">
        <f t="shared" si="523"/>
        <v>2032</v>
      </c>
      <c r="O6609" s="3">
        <f t="shared" si="524"/>
        <v>7</v>
      </c>
      <c r="P6609" s="2" t="str">
        <f t="shared" si="526"/>
        <v>WE</v>
      </c>
    </row>
    <row r="6610" spans="12:16" x14ac:dyDescent="0.2">
      <c r="L6610" s="99">
        <f t="shared" si="522"/>
        <v>48399</v>
      </c>
      <c r="M6610" s="3">
        <f t="shared" si="525"/>
        <v>7</v>
      </c>
      <c r="N6610" s="3">
        <f t="shared" si="523"/>
        <v>2032</v>
      </c>
      <c r="O6610" s="3">
        <f t="shared" si="524"/>
        <v>1</v>
      </c>
      <c r="P6610" s="2" t="str">
        <f t="shared" si="526"/>
        <v>WE</v>
      </c>
    </row>
    <row r="6611" spans="12:16" x14ac:dyDescent="0.2">
      <c r="L6611" s="99">
        <f t="shared" si="522"/>
        <v>48400</v>
      </c>
      <c r="M6611" s="3">
        <f t="shared" si="525"/>
        <v>7</v>
      </c>
      <c r="N6611" s="3">
        <f t="shared" si="523"/>
        <v>2032</v>
      </c>
      <c r="O6611" s="3">
        <f t="shared" si="524"/>
        <v>2</v>
      </c>
      <c r="P6611" s="2" t="str">
        <f t="shared" si="526"/>
        <v>WD</v>
      </c>
    </row>
    <row r="6612" spans="12:16" x14ac:dyDescent="0.2">
      <c r="L6612" s="99">
        <f t="shared" si="522"/>
        <v>48401</v>
      </c>
      <c r="M6612" s="3">
        <f t="shared" si="525"/>
        <v>7</v>
      </c>
      <c r="N6612" s="3">
        <f t="shared" si="523"/>
        <v>2032</v>
      </c>
      <c r="O6612" s="3">
        <f t="shared" si="524"/>
        <v>3</v>
      </c>
      <c r="P6612" s="2" t="str">
        <f t="shared" si="526"/>
        <v>WD</v>
      </c>
    </row>
    <row r="6613" spans="12:16" x14ac:dyDescent="0.2">
      <c r="L6613" s="99">
        <f t="shared" si="522"/>
        <v>48402</v>
      </c>
      <c r="M6613" s="3">
        <f t="shared" si="525"/>
        <v>7</v>
      </c>
      <c r="N6613" s="3">
        <f t="shared" si="523"/>
        <v>2032</v>
      </c>
      <c r="O6613" s="3">
        <f t="shared" si="524"/>
        <v>4</v>
      </c>
      <c r="P6613" s="2" t="str">
        <f t="shared" si="526"/>
        <v>WD</v>
      </c>
    </row>
    <row r="6614" spans="12:16" x14ac:dyDescent="0.2">
      <c r="L6614" s="99">
        <f t="shared" si="522"/>
        <v>48403</v>
      </c>
      <c r="M6614" s="3">
        <f t="shared" si="525"/>
        <v>7</v>
      </c>
      <c r="N6614" s="3">
        <f t="shared" si="523"/>
        <v>2032</v>
      </c>
      <c r="O6614" s="3">
        <f t="shared" si="524"/>
        <v>5</v>
      </c>
      <c r="P6614" s="2" t="str">
        <f t="shared" si="526"/>
        <v>WD</v>
      </c>
    </row>
    <row r="6615" spans="12:16" x14ac:dyDescent="0.2">
      <c r="L6615" s="99">
        <f t="shared" si="522"/>
        <v>48404</v>
      </c>
      <c r="M6615" s="3">
        <f t="shared" si="525"/>
        <v>7</v>
      </c>
      <c r="N6615" s="3">
        <f t="shared" si="523"/>
        <v>2032</v>
      </c>
      <c r="O6615" s="3">
        <f t="shared" si="524"/>
        <v>6</v>
      </c>
      <c r="P6615" s="2" t="str">
        <f t="shared" si="526"/>
        <v>WD</v>
      </c>
    </row>
    <row r="6616" spans="12:16" x14ac:dyDescent="0.2">
      <c r="L6616" s="99">
        <f t="shared" si="522"/>
        <v>48405</v>
      </c>
      <c r="M6616" s="3">
        <f t="shared" si="525"/>
        <v>7</v>
      </c>
      <c r="N6616" s="3">
        <f t="shared" si="523"/>
        <v>2032</v>
      </c>
      <c r="O6616" s="3">
        <f t="shared" si="524"/>
        <v>7</v>
      </c>
      <c r="P6616" s="2" t="str">
        <f t="shared" si="526"/>
        <v>WE</v>
      </c>
    </row>
    <row r="6617" spans="12:16" x14ac:dyDescent="0.2">
      <c r="L6617" s="99">
        <f t="shared" si="522"/>
        <v>48406</v>
      </c>
      <c r="M6617" s="3">
        <f t="shared" si="525"/>
        <v>7</v>
      </c>
      <c r="N6617" s="3">
        <f t="shared" si="523"/>
        <v>2032</v>
      </c>
      <c r="O6617" s="3">
        <f t="shared" si="524"/>
        <v>1</v>
      </c>
      <c r="P6617" s="2" t="str">
        <f t="shared" si="526"/>
        <v>WE</v>
      </c>
    </row>
    <row r="6618" spans="12:16" x14ac:dyDescent="0.2">
      <c r="L6618" s="99">
        <f t="shared" si="522"/>
        <v>48407</v>
      </c>
      <c r="M6618" s="3">
        <f t="shared" si="525"/>
        <v>7</v>
      </c>
      <c r="N6618" s="3">
        <f t="shared" si="523"/>
        <v>2032</v>
      </c>
      <c r="O6618" s="3">
        <f t="shared" si="524"/>
        <v>2</v>
      </c>
      <c r="P6618" s="2" t="str">
        <f t="shared" si="526"/>
        <v>WD</v>
      </c>
    </row>
    <row r="6619" spans="12:16" x14ac:dyDescent="0.2">
      <c r="L6619" s="99">
        <f t="shared" si="522"/>
        <v>48408</v>
      </c>
      <c r="M6619" s="3">
        <f t="shared" si="525"/>
        <v>7</v>
      </c>
      <c r="N6619" s="3">
        <f t="shared" si="523"/>
        <v>2032</v>
      </c>
      <c r="O6619" s="3">
        <f t="shared" si="524"/>
        <v>3</v>
      </c>
      <c r="P6619" s="2" t="str">
        <f t="shared" si="526"/>
        <v>WD</v>
      </c>
    </row>
    <row r="6620" spans="12:16" x14ac:dyDescent="0.2">
      <c r="L6620" s="99">
        <f t="shared" si="522"/>
        <v>48409</v>
      </c>
      <c r="M6620" s="3">
        <f t="shared" si="525"/>
        <v>7</v>
      </c>
      <c r="N6620" s="3">
        <f t="shared" si="523"/>
        <v>2032</v>
      </c>
      <c r="O6620" s="3">
        <f t="shared" si="524"/>
        <v>4</v>
      </c>
      <c r="P6620" s="2" t="str">
        <f t="shared" si="526"/>
        <v>WD</v>
      </c>
    </row>
    <row r="6621" spans="12:16" x14ac:dyDescent="0.2">
      <c r="L6621" s="99">
        <f t="shared" si="522"/>
        <v>48410</v>
      </c>
      <c r="M6621" s="3">
        <f t="shared" si="525"/>
        <v>7</v>
      </c>
      <c r="N6621" s="3">
        <f t="shared" si="523"/>
        <v>2032</v>
      </c>
      <c r="O6621" s="3">
        <f t="shared" si="524"/>
        <v>5</v>
      </c>
      <c r="P6621" s="2" t="str">
        <f t="shared" si="526"/>
        <v>WD</v>
      </c>
    </row>
    <row r="6622" spans="12:16" x14ac:dyDescent="0.2">
      <c r="L6622" s="99">
        <f t="shared" si="522"/>
        <v>48411</v>
      </c>
      <c r="M6622" s="3">
        <f t="shared" si="525"/>
        <v>7</v>
      </c>
      <c r="N6622" s="3">
        <f t="shared" si="523"/>
        <v>2032</v>
      </c>
      <c r="O6622" s="3">
        <f t="shared" si="524"/>
        <v>6</v>
      </c>
      <c r="P6622" s="2" t="str">
        <f t="shared" si="526"/>
        <v>WD</v>
      </c>
    </row>
    <row r="6623" spans="12:16" x14ac:dyDescent="0.2">
      <c r="L6623" s="99">
        <f t="shared" si="522"/>
        <v>48412</v>
      </c>
      <c r="M6623" s="3">
        <f t="shared" si="525"/>
        <v>7</v>
      </c>
      <c r="N6623" s="3">
        <f t="shared" si="523"/>
        <v>2032</v>
      </c>
      <c r="O6623" s="3">
        <f t="shared" si="524"/>
        <v>7</v>
      </c>
      <c r="P6623" s="2" t="str">
        <f t="shared" si="526"/>
        <v>WE</v>
      </c>
    </row>
    <row r="6624" spans="12:16" x14ac:dyDescent="0.2">
      <c r="L6624" s="99">
        <f t="shared" si="522"/>
        <v>48413</v>
      </c>
      <c r="M6624" s="3">
        <f t="shared" si="525"/>
        <v>7</v>
      </c>
      <c r="N6624" s="3">
        <f t="shared" si="523"/>
        <v>2032</v>
      </c>
      <c r="O6624" s="3">
        <f t="shared" si="524"/>
        <v>1</v>
      </c>
      <c r="P6624" s="2" t="str">
        <f t="shared" si="526"/>
        <v>WE</v>
      </c>
    </row>
    <row r="6625" spans="12:16" x14ac:dyDescent="0.2">
      <c r="L6625" s="99">
        <f t="shared" si="522"/>
        <v>48414</v>
      </c>
      <c r="M6625" s="3">
        <f t="shared" si="525"/>
        <v>7</v>
      </c>
      <c r="N6625" s="3">
        <f t="shared" si="523"/>
        <v>2032</v>
      </c>
      <c r="O6625" s="3">
        <f t="shared" si="524"/>
        <v>2</v>
      </c>
      <c r="P6625" s="2" t="str">
        <f t="shared" si="526"/>
        <v>WD</v>
      </c>
    </row>
    <row r="6626" spans="12:16" x14ac:dyDescent="0.2">
      <c r="L6626" s="99">
        <f t="shared" si="522"/>
        <v>48415</v>
      </c>
      <c r="M6626" s="3">
        <f t="shared" si="525"/>
        <v>7</v>
      </c>
      <c r="N6626" s="3">
        <f t="shared" si="523"/>
        <v>2032</v>
      </c>
      <c r="O6626" s="3">
        <f t="shared" si="524"/>
        <v>3</v>
      </c>
      <c r="P6626" s="2" t="str">
        <f t="shared" si="526"/>
        <v>WD</v>
      </c>
    </row>
    <row r="6627" spans="12:16" x14ac:dyDescent="0.2">
      <c r="L6627" s="99">
        <f t="shared" si="522"/>
        <v>48416</v>
      </c>
      <c r="M6627" s="3">
        <f t="shared" si="525"/>
        <v>7</v>
      </c>
      <c r="N6627" s="3">
        <f t="shared" si="523"/>
        <v>2032</v>
      </c>
      <c r="O6627" s="3">
        <f t="shared" si="524"/>
        <v>4</v>
      </c>
      <c r="P6627" s="2" t="str">
        <f t="shared" si="526"/>
        <v>WD</v>
      </c>
    </row>
    <row r="6628" spans="12:16" x14ac:dyDescent="0.2">
      <c r="L6628" s="99">
        <f t="shared" si="522"/>
        <v>48417</v>
      </c>
      <c r="M6628" s="3">
        <f t="shared" si="525"/>
        <v>7</v>
      </c>
      <c r="N6628" s="3">
        <f t="shared" si="523"/>
        <v>2032</v>
      </c>
      <c r="O6628" s="3">
        <f t="shared" si="524"/>
        <v>5</v>
      </c>
      <c r="P6628" s="2" t="str">
        <f t="shared" si="526"/>
        <v>WD</v>
      </c>
    </row>
    <row r="6629" spans="12:16" x14ac:dyDescent="0.2">
      <c r="L6629" s="99">
        <f t="shared" si="522"/>
        <v>48418</v>
      </c>
      <c r="M6629" s="3">
        <f t="shared" si="525"/>
        <v>7</v>
      </c>
      <c r="N6629" s="3">
        <f t="shared" si="523"/>
        <v>2032</v>
      </c>
      <c r="O6629" s="3">
        <f t="shared" si="524"/>
        <v>6</v>
      </c>
      <c r="P6629" s="2" t="str">
        <f t="shared" si="526"/>
        <v>WD</v>
      </c>
    </row>
    <row r="6630" spans="12:16" x14ac:dyDescent="0.2">
      <c r="L6630" s="99">
        <f t="shared" si="522"/>
        <v>48419</v>
      </c>
      <c r="M6630" s="3">
        <f t="shared" si="525"/>
        <v>7</v>
      </c>
      <c r="N6630" s="3">
        <f t="shared" si="523"/>
        <v>2032</v>
      </c>
      <c r="O6630" s="3">
        <f t="shared" si="524"/>
        <v>7</v>
      </c>
      <c r="P6630" s="2" t="str">
        <f t="shared" si="526"/>
        <v>WE</v>
      </c>
    </row>
    <row r="6631" spans="12:16" x14ac:dyDescent="0.2">
      <c r="L6631" s="99">
        <f t="shared" si="522"/>
        <v>48420</v>
      </c>
      <c r="M6631" s="3">
        <f t="shared" si="525"/>
        <v>7</v>
      </c>
      <c r="N6631" s="3">
        <f t="shared" si="523"/>
        <v>2032</v>
      </c>
      <c r="O6631" s="3">
        <f t="shared" si="524"/>
        <v>1</v>
      </c>
      <c r="P6631" s="2" t="str">
        <f t="shared" si="526"/>
        <v>WE</v>
      </c>
    </row>
    <row r="6632" spans="12:16" x14ac:dyDescent="0.2">
      <c r="L6632" s="99">
        <f t="shared" si="522"/>
        <v>48421</v>
      </c>
      <c r="M6632" s="3">
        <f t="shared" si="525"/>
        <v>7</v>
      </c>
      <c r="N6632" s="3">
        <f t="shared" si="523"/>
        <v>2032</v>
      </c>
      <c r="O6632" s="3">
        <f t="shared" si="524"/>
        <v>2</v>
      </c>
      <c r="P6632" s="2" t="str">
        <f t="shared" si="526"/>
        <v>WD</v>
      </c>
    </row>
    <row r="6633" spans="12:16" x14ac:dyDescent="0.2">
      <c r="L6633" s="99">
        <f t="shared" si="522"/>
        <v>48422</v>
      </c>
      <c r="M6633" s="3">
        <f t="shared" si="525"/>
        <v>7</v>
      </c>
      <c r="N6633" s="3">
        <f t="shared" si="523"/>
        <v>2032</v>
      </c>
      <c r="O6633" s="3">
        <f t="shared" si="524"/>
        <v>3</v>
      </c>
      <c r="P6633" s="2" t="str">
        <f t="shared" si="526"/>
        <v>WD</v>
      </c>
    </row>
    <row r="6634" spans="12:16" x14ac:dyDescent="0.2">
      <c r="L6634" s="99">
        <f t="shared" si="522"/>
        <v>48423</v>
      </c>
      <c r="M6634" s="3">
        <f t="shared" si="525"/>
        <v>7</v>
      </c>
      <c r="N6634" s="3">
        <f t="shared" si="523"/>
        <v>2032</v>
      </c>
      <c r="O6634" s="3">
        <f t="shared" si="524"/>
        <v>4</v>
      </c>
      <c r="P6634" s="2" t="str">
        <f t="shared" si="526"/>
        <v>WD</v>
      </c>
    </row>
    <row r="6635" spans="12:16" x14ac:dyDescent="0.2">
      <c r="L6635" s="99">
        <f t="shared" si="522"/>
        <v>48424</v>
      </c>
      <c r="M6635" s="3">
        <f t="shared" si="525"/>
        <v>7</v>
      </c>
      <c r="N6635" s="3">
        <f t="shared" si="523"/>
        <v>2032</v>
      </c>
      <c r="O6635" s="3">
        <f t="shared" si="524"/>
        <v>5</v>
      </c>
      <c r="P6635" s="2" t="str">
        <f t="shared" si="526"/>
        <v>WD</v>
      </c>
    </row>
    <row r="6636" spans="12:16" x14ac:dyDescent="0.2">
      <c r="L6636" s="99">
        <f t="shared" si="522"/>
        <v>48425</v>
      </c>
      <c r="M6636" s="3">
        <f t="shared" si="525"/>
        <v>7</v>
      </c>
      <c r="N6636" s="3">
        <f t="shared" si="523"/>
        <v>2032</v>
      </c>
      <c r="O6636" s="3">
        <f t="shared" si="524"/>
        <v>6</v>
      </c>
      <c r="P6636" s="2" t="str">
        <f t="shared" si="526"/>
        <v>WD</v>
      </c>
    </row>
    <row r="6637" spans="12:16" x14ac:dyDescent="0.2">
      <c r="L6637" s="99">
        <f t="shared" si="522"/>
        <v>48426</v>
      </c>
      <c r="M6637" s="3">
        <f t="shared" si="525"/>
        <v>7</v>
      </c>
      <c r="N6637" s="3">
        <f t="shared" si="523"/>
        <v>2032</v>
      </c>
      <c r="O6637" s="3">
        <f t="shared" si="524"/>
        <v>7</v>
      </c>
      <c r="P6637" s="2" t="str">
        <f t="shared" si="526"/>
        <v>WE</v>
      </c>
    </row>
    <row r="6638" spans="12:16" x14ac:dyDescent="0.2">
      <c r="L6638" s="99">
        <f t="shared" si="522"/>
        <v>48427</v>
      </c>
      <c r="M6638" s="3">
        <f t="shared" si="525"/>
        <v>8</v>
      </c>
      <c r="N6638" s="3">
        <f t="shared" si="523"/>
        <v>2032</v>
      </c>
      <c r="O6638" s="3">
        <f t="shared" si="524"/>
        <v>1</v>
      </c>
      <c r="P6638" s="2" t="str">
        <f t="shared" si="526"/>
        <v>WE</v>
      </c>
    </row>
    <row r="6639" spans="12:16" x14ac:dyDescent="0.2">
      <c r="L6639" s="99">
        <f t="shared" si="522"/>
        <v>48428</v>
      </c>
      <c r="M6639" s="3">
        <f t="shared" si="525"/>
        <v>8</v>
      </c>
      <c r="N6639" s="3">
        <f t="shared" si="523"/>
        <v>2032</v>
      </c>
      <c r="O6639" s="3">
        <f t="shared" si="524"/>
        <v>2</v>
      </c>
      <c r="P6639" s="2" t="str">
        <f t="shared" si="526"/>
        <v>WD</v>
      </c>
    </row>
    <row r="6640" spans="12:16" x14ac:dyDescent="0.2">
      <c r="L6640" s="99">
        <f t="shared" si="522"/>
        <v>48429</v>
      </c>
      <c r="M6640" s="3">
        <f t="shared" si="525"/>
        <v>8</v>
      </c>
      <c r="N6640" s="3">
        <f t="shared" si="523"/>
        <v>2032</v>
      </c>
      <c r="O6640" s="3">
        <f t="shared" si="524"/>
        <v>3</v>
      </c>
      <c r="P6640" s="2" t="str">
        <f t="shared" si="526"/>
        <v>WD</v>
      </c>
    </row>
    <row r="6641" spans="12:16" x14ac:dyDescent="0.2">
      <c r="L6641" s="99">
        <f t="shared" si="522"/>
        <v>48430</v>
      </c>
      <c r="M6641" s="3">
        <f t="shared" si="525"/>
        <v>8</v>
      </c>
      <c r="N6641" s="3">
        <f t="shared" si="523"/>
        <v>2032</v>
      </c>
      <c r="O6641" s="3">
        <f t="shared" si="524"/>
        <v>4</v>
      </c>
      <c r="P6641" s="2" t="str">
        <f t="shared" si="526"/>
        <v>WD</v>
      </c>
    </row>
    <row r="6642" spans="12:16" x14ac:dyDescent="0.2">
      <c r="L6642" s="99">
        <f t="shared" si="522"/>
        <v>48431</v>
      </c>
      <c r="M6642" s="3">
        <f t="shared" si="525"/>
        <v>8</v>
      </c>
      <c r="N6642" s="3">
        <f t="shared" si="523"/>
        <v>2032</v>
      </c>
      <c r="O6642" s="3">
        <f t="shared" si="524"/>
        <v>5</v>
      </c>
      <c r="P6642" s="2" t="str">
        <f t="shared" si="526"/>
        <v>WD</v>
      </c>
    </row>
    <row r="6643" spans="12:16" x14ac:dyDescent="0.2">
      <c r="L6643" s="99">
        <f t="shared" si="522"/>
        <v>48432</v>
      </c>
      <c r="M6643" s="3">
        <f t="shared" si="525"/>
        <v>8</v>
      </c>
      <c r="N6643" s="3">
        <f t="shared" si="523"/>
        <v>2032</v>
      </c>
      <c r="O6643" s="3">
        <f t="shared" si="524"/>
        <v>6</v>
      </c>
      <c r="P6643" s="2" t="str">
        <f t="shared" si="526"/>
        <v>WD</v>
      </c>
    </row>
    <row r="6644" spans="12:16" x14ac:dyDescent="0.2">
      <c r="L6644" s="99">
        <f t="shared" ref="L6644:L6707" si="527">+L6643+1</f>
        <v>48433</v>
      </c>
      <c r="M6644" s="3">
        <f t="shared" si="525"/>
        <v>8</v>
      </c>
      <c r="N6644" s="3">
        <f t="shared" si="523"/>
        <v>2032</v>
      </c>
      <c r="O6644" s="3">
        <f t="shared" si="524"/>
        <v>7</v>
      </c>
      <c r="P6644" s="2" t="str">
        <f t="shared" si="526"/>
        <v>WE</v>
      </c>
    </row>
    <row r="6645" spans="12:16" x14ac:dyDescent="0.2">
      <c r="L6645" s="99">
        <f t="shared" si="527"/>
        <v>48434</v>
      </c>
      <c r="M6645" s="3">
        <f t="shared" si="525"/>
        <v>8</v>
      </c>
      <c r="N6645" s="3">
        <f t="shared" si="523"/>
        <v>2032</v>
      </c>
      <c r="O6645" s="3">
        <f t="shared" si="524"/>
        <v>1</v>
      </c>
      <c r="P6645" s="2" t="str">
        <f t="shared" si="526"/>
        <v>WE</v>
      </c>
    </row>
    <row r="6646" spans="12:16" x14ac:dyDescent="0.2">
      <c r="L6646" s="99">
        <f t="shared" si="527"/>
        <v>48435</v>
      </c>
      <c r="M6646" s="3">
        <f t="shared" si="525"/>
        <v>8</v>
      </c>
      <c r="N6646" s="3">
        <f t="shared" si="523"/>
        <v>2032</v>
      </c>
      <c r="O6646" s="3">
        <f t="shared" si="524"/>
        <v>2</v>
      </c>
      <c r="P6646" s="2" t="str">
        <f t="shared" si="526"/>
        <v>WD</v>
      </c>
    </row>
    <row r="6647" spans="12:16" x14ac:dyDescent="0.2">
      <c r="L6647" s="99">
        <f t="shared" si="527"/>
        <v>48436</v>
      </c>
      <c r="M6647" s="3">
        <f t="shared" si="525"/>
        <v>8</v>
      </c>
      <c r="N6647" s="3">
        <f t="shared" si="523"/>
        <v>2032</v>
      </c>
      <c r="O6647" s="3">
        <f t="shared" si="524"/>
        <v>3</v>
      </c>
      <c r="P6647" s="2" t="str">
        <f t="shared" si="526"/>
        <v>WD</v>
      </c>
    </row>
    <row r="6648" spans="12:16" x14ac:dyDescent="0.2">
      <c r="L6648" s="99">
        <f t="shared" si="527"/>
        <v>48437</v>
      </c>
      <c r="M6648" s="3">
        <f t="shared" si="525"/>
        <v>8</v>
      </c>
      <c r="N6648" s="3">
        <f t="shared" si="523"/>
        <v>2032</v>
      </c>
      <c r="O6648" s="3">
        <f t="shared" si="524"/>
        <v>4</v>
      </c>
      <c r="P6648" s="2" t="str">
        <f t="shared" si="526"/>
        <v>WD</v>
      </c>
    </row>
    <row r="6649" spans="12:16" x14ac:dyDescent="0.2">
      <c r="L6649" s="99">
        <f t="shared" si="527"/>
        <v>48438</v>
      </c>
      <c r="M6649" s="3">
        <f t="shared" si="525"/>
        <v>8</v>
      </c>
      <c r="N6649" s="3">
        <f t="shared" si="523"/>
        <v>2032</v>
      </c>
      <c r="O6649" s="3">
        <f t="shared" si="524"/>
        <v>5</v>
      </c>
      <c r="P6649" s="2" t="str">
        <f t="shared" si="526"/>
        <v>WD</v>
      </c>
    </row>
    <row r="6650" spans="12:16" x14ac:dyDescent="0.2">
      <c r="L6650" s="99">
        <f t="shared" si="527"/>
        <v>48439</v>
      </c>
      <c r="M6650" s="3">
        <f t="shared" si="525"/>
        <v>8</v>
      </c>
      <c r="N6650" s="3">
        <f t="shared" si="523"/>
        <v>2032</v>
      </c>
      <c r="O6650" s="3">
        <f t="shared" si="524"/>
        <v>6</v>
      </c>
      <c r="P6650" s="2" t="str">
        <f t="shared" si="526"/>
        <v>WD</v>
      </c>
    </row>
    <row r="6651" spans="12:16" x14ac:dyDescent="0.2">
      <c r="L6651" s="99">
        <f t="shared" si="527"/>
        <v>48440</v>
      </c>
      <c r="M6651" s="3">
        <f t="shared" si="525"/>
        <v>8</v>
      </c>
      <c r="N6651" s="3">
        <f t="shared" si="523"/>
        <v>2032</v>
      </c>
      <c r="O6651" s="3">
        <f t="shared" si="524"/>
        <v>7</v>
      </c>
      <c r="P6651" s="2" t="str">
        <f t="shared" si="526"/>
        <v>WE</v>
      </c>
    </row>
    <row r="6652" spans="12:16" x14ac:dyDescent="0.2">
      <c r="L6652" s="99">
        <f t="shared" si="527"/>
        <v>48441</v>
      </c>
      <c r="M6652" s="3">
        <f t="shared" si="525"/>
        <v>8</v>
      </c>
      <c r="N6652" s="3">
        <f t="shared" si="523"/>
        <v>2032</v>
      </c>
      <c r="O6652" s="3">
        <f t="shared" si="524"/>
        <v>1</v>
      </c>
      <c r="P6652" s="2" t="str">
        <f t="shared" si="526"/>
        <v>WE</v>
      </c>
    </row>
    <row r="6653" spans="12:16" x14ac:dyDescent="0.2">
      <c r="L6653" s="99">
        <f t="shared" si="527"/>
        <v>48442</v>
      </c>
      <c r="M6653" s="3">
        <f t="shared" si="525"/>
        <v>8</v>
      </c>
      <c r="N6653" s="3">
        <f t="shared" si="523"/>
        <v>2032</v>
      </c>
      <c r="O6653" s="3">
        <f t="shared" si="524"/>
        <v>2</v>
      </c>
      <c r="P6653" s="2" t="str">
        <f t="shared" si="526"/>
        <v>WD</v>
      </c>
    </row>
    <row r="6654" spans="12:16" x14ac:dyDescent="0.2">
      <c r="L6654" s="99">
        <f t="shared" si="527"/>
        <v>48443</v>
      </c>
      <c r="M6654" s="3">
        <f t="shared" si="525"/>
        <v>8</v>
      </c>
      <c r="N6654" s="3">
        <f t="shared" si="523"/>
        <v>2032</v>
      </c>
      <c r="O6654" s="3">
        <f t="shared" si="524"/>
        <v>3</v>
      </c>
      <c r="P6654" s="2" t="str">
        <f t="shared" si="526"/>
        <v>WD</v>
      </c>
    </row>
    <row r="6655" spans="12:16" x14ac:dyDescent="0.2">
      <c r="L6655" s="99">
        <f t="shared" si="527"/>
        <v>48444</v>
      </c>
      <c r="M6655" s="3">
        <f t="shared" si="525"/>
        <v>8</v>
      </c>
      <c r="N6655" s="3">
        <f t="shared" ref="N6655:N6718" si="528">YEAR(L6655)</f>
        <v>2032</v>
      </c>
      <c r="O6655" s="3">
        <f t="shared" ref="O6655:O6718" si="529">WEEKDAY(L6655)</f>
        <v>4</v>
      </c>
      <c r="P6655" s="2" t="str">
        <f t="shared" si="526"/>
        <v>WD</v>
      </c>
    </row>
    <row r="6656" spans="12:16" x14ac:dyDescent="0.2">
      <c r="L6656" s="99">
        <f t="shared" si="527"/>
        <v>48445</v>
      </c>
      <c r="M6656" s="3">
        <f t="shared" si="525"/>
        <v>8</v>
      </c>
      <c r="N6656" s="3">
        <f t="shared" si="528"/>
        <v>2032</v>
      </c>
      <c r="O6656" s="3">
        <f t="shared" si="529"/>
        <v>5</v>
      </c>
      <c r="P6656" s="2" t="str">
        <f t="shared" si="526"/>
        <v>WD</v>
      </c>
    </row>
    <row r="6657" spans="12:16" x14ac:dyDescent="0.2">
      <c r="L6657" s="99">
        <f t="shared" si="527"/>
        <v>48446</v>
      </c>
      <c r="M6657" s="3">
        <f t="shared" si="525"/>
        <v>8</v>
      </c>
      <c r="N6657" s="3">
        <f t="shared" si="528"/>
        <v>2032</v>
      </c>
      <c r="O6657" s="3">
        <f t="shared" si="529"/>
        <v>6</v>
      </c>
      <c r="P6657" s="2" t="str">
        <f t="shared" si="526"/>
        <v>WD</v>
      </c>
    </row>
    <row r="6658" spans="12:16" x14ac:dyDescent="0.2">
      <c r="L6658" s="99">
        <f t="shared" si="527"/>
        <v>48447</v>
      </c>
      <c r="M6658" s="3">
        <f t="shared" si="525"/>
        <v>8</v>
      </c>
      <c r="N6658" s="3">
        <f t="shared" si="528"/>
        <v>2032</v>
      </c>
      <c r="O6658" s="3">
        <f t="shared" si="529"/>
        <v>7</v>
      </c>
      <c r="P6658" s="2" t="str">
        <f t="shared" si="526"/>
        <v>WE</v>
      </c>
    </row>
    <row r="6659" spans="12:16" x14ac:dyDescent="0.2">
      <c r="L6659" s="99">
        <f t="shared" si="527"/>
        <v>48448</v>
      </c>
      <c r="M6659" s="3">
        <f t="shared" ref="M6659:M6722" si="530">MONTH(L6659)</f>
        <v>8</v>
      </c>
      <c r="N6659" s="3">
        <f t="shared" si="528"/>
        <v>2032</v>
      </c>
      <c r="O6659" s="3">
        <f t="shared" si="529"/>
        <v>1</v>
      </c>
      <c r="P6659" s="2" t="str">
        <f t="shared" ref="P6659:P6722" si="531">IF(O6659=1,"WE",IF(O6659=7,"WE","WD"))</f>
        <v>WE</v>
      </c>
    </row>
    <row r="6660" spans="12:16" x14ac:dyDescent="0.2">
      <c r="L6660" s="99">
        <f t="shared" si="527"/>
        <v>48449</v>
      </c>
      <c r="M6660" s="3">
        <f t="shared" si="530"/>
        <v>8</v>
      </c>
      <c r="N6660" s="3">
        <f t="shared" si="528"/>
        <v>2032</v>
      </c>
      <c r="O6660" s="3">
        <f t="shared" si="529"/>
        <v>2</v>
      </c>
      <c r="P6660" s="2" t="str">
        <f t="shared" si="531"/>
        <v>WD</v>
      </c>
    </row>
    <row r="6661" spans="12:16" x14ac:dyDescent="0.2">
      <c r="L6661" s="99">
        <f t="shared" si="527"/>
        <v>48450</v>
      </c>
      <c r="M6661" s="3">
        <f t="shared" si="530"/>
        <v>8</v>
      </c>
      <c r="N6661" s="3">
        <f t="shared" si="528"/>
        <v>2032</v>
      </c>
      <c r="O6661" s="3">
        <f t="shared" si="529"/>
        <v>3</v>
      </c>
      <c r="P6661" s="2" t="str">
        <f t="shared" si="531"/>
        <v>WD</v>
      </c>
    </row>
    <row r="6662" spans="12:16" x14ac:dyDescent="0.2">
      <c r="L6662" s="99">
        <f t="shared" si="527"/>
        <v>48451</v>
      </c>
      <c r="M6662" s="3">
        <f t="shared" si="530"/>
        <v>8</v>
      </c>
      <c r="N6662" s="3">
        <f t="shared" si="528"/>
        <v>2032</v>
      </c>
      <c r="O6662" s="3">
        <f t="shared" si="529"/>
        <v>4</v>
      </c>
      <c r="P6662" s="2" t="str">
        <f t="shared" si="531"/>
        <v>WD</v>
      </c>
    </row>
    <row r="6663" spans="12:16" x14ac:dyDescent="0.2">
      <c r="L6663" s="99">
        <f t="shared" si="527"/>
        <v>48452</v>
      </c>
      <c r="M6663" s="3">
        <f t="shared" si="530"/>
        <v>8</v>
      </c>
      <c r="N6663" s="3">
        <f t="shared" si="528"/>
        <v>2032</v>
      </c>
      <c r="O6663" s="3">
        <f t="shared" si="529"/>
        <v>5</v>
      </c>
      <c r="P6663" s="2" t="str">
        <f t="shared" si="531"/>
        <v>WD</v>
      </c>
    </row>
    <row r="6664" spans="12:16" x14ac:dyDescent="0.2">
      <c r="L6664" s="99">
        <f t="shared" si="527"/>
        <v>48453</v>
      </c>
      <c r="M6664" s="3">
        <f t="shared" si="530"/>
        <v>8</v>
      </c>
      <c r="N6664" s="3">
        <f t="shared" si="528"/>
        <v>2032</v>
      </c>
      <c r="O6664" s="3">
        <f t="shared" si="529"/>
        <v>6</v>
      </c>
      <c r="P6664" s="2" t="str">
        <f t="shared" si="531"/>
        <v>WD</v>
      </c>
    </row>
    <row r="6665" spans="12:16" x14ac:dyDescent="0.2">
      <c r="L6665" s="99">
        <f t="shared" si="527"/>
        <v>48454</v>
      </c>
      <c r="M6665" s="3">
        <f t="shared" si="530"/>
        <v>8</v>
      </c>
      <c r="N6665" s="3">
        <f t="shared" si="528"/>
        <v>2032</v>
      </c>
      <c r="O6665" s="3">
        <f t="shared" si="529"/>
        <v>7</v>
      </c>
      <c r="P6665" s="2" t="str">
        <f t="shared" si="531"/>
        <v>WE</v>
      </c>
    </row>
    <row r="6666" spans="12:16" x14ac:dyDescent="0.2">
      <c r="L6666" s="99">
        <f t="shared" si="527"/>
        <v>48455</v>
      </c>
      <c r="M6666" s="3">
        <f t="shared" si="530"/>
        <v>8</v>
      </c>
      <c r="N6666" s="3">
        <f t="shared" si="528"/>
        <v>2032</v>
      </c>
      <c r="O6666" s="3">
        <f t="shared" si="529"/>
        <v>1</v>
      </c>
      <c r="P6666" s="2" t="str">
        <f t="shared" si="531"/>
        <v>WE</v>
      </c>
    </row>
    <row r="6667" spans="12:16" x14ac:dyDescent="0.2">
      <c r="L6667" s="99">
        <f t="shared" si="527"/>
        <v>48456</v>
      </c>
      <c r="M6667" s="3">
        <f t="shared" si="530"/>
        <v>8</v>
      </c>
      <c r="N6667" s="3">
        <f t="shared" si="528"/>
        <v>2032</v>
      </c>
      <c r="O6667" s="3">
        <f t="shared" si="529"/>
        <v>2</v>
      </c>
      <c r="P6667" s="2" t="str">
        <f t="shared" si="531"/>
        <v>WD</v>
      </c>
    </row>
    <row r="6668" spans="12:16" x14ac:dyDescent="0.2">
      <c r="L6668" s="99">
        <f t="shared" si="527"/>
        <v>48457</v>
      </c>
      <c r="M6668" s="3">
        <f t="shared" si="530"/>
        <v>8</v>
      </c>
      <c r="N6668" s="3">
        <f t="shared" si="528"/>
        <v>2032</v>
      </c>
      <c r="O6668" s="3">
        <f t="shared" si="529"/>
        <v>3</v>
      </c>
      <c r="P6668" s="2" t="str">
        <f t="shared" si="531"/>
        <v>WD</v>
      </c>
    </row>
    <row r="6669" spans="12:16" x14ac:dyDescent="0.2">
      <c r="L6669" s="99">
        <f t="shared" si="527"/>
        <v>48458</v>
      </c>
      <c r="M6669" s="3">
        <f t="shared" si="530"/>
        <v>9</v>
      </c>
      <c r="N6669" s="3">
        <f t="shared" si="528"/>
        <v>2032</v>
      </c>
      <c r="O6669" s="3">
        <f t="shared" si="529"/>
        <v>4</v>
      </c>
      <c r="P6669" s="2" t="str">
        <f t="shared" si="531"/>
        <v>WD</v>
      </c>
    </row>
    <row r="6670" spans="12:16" x14ac:dyDescent="0.2">
      <c r="L6670" s="99">
        <f t="shared" si="527"/>
        <v>48459</v>
      </c>
      <c r="M6670" s="3">
        <f t="shared" si="530"/>
        <v>9</v>
      </c>
      <c r="N6670" s="3">
        <f t="shared" si="528"/>
        <v>2032</v>
      </c>
      <c r="O6670" s="3">
        <f t="shared" si="529"/>
        <v>5</v>
      </c>
      <c r="P6670" s="2" t="str">
        <f t="shared" si="531"/>
        <v>WD</v>
      </c>
    </row>
    <row r="6671" spans="12:16" x14ac:dyDescent="0.2">
      <c r="L6671" s="99">
        <f t="shared" si="527"/>
        <v>48460</v>
      </c>
      <c r="M6671" s="3">
        <f t="shared" si="530"/>
        <v>9</v>
      </c>
      <c r="N6671" s="3">
        <f t="shared" si="528"/>
        <v>2032</v>
      </c>
      <c r="O6671" s="3">
        <f t="shared" si="529"/>
        <v>6</v>
      </c>
      <c r="P6671" s="2" t="str">
        <f t="shared" si="531"/>
        <v>WD</v>
      </c>
    </row>
    <row r="6672" spans="12:16" x14ac:dyDescent="0.2">
      <c r="L6672" s="99">
        <f t="shared" si="527"/>
        <v>48461</v>
      </c>
      <c r="M6672" s="3">
        <f t="shared" si="530"/>
        <v>9</v>
      </c>
      <c r="N6672" s="3">
        <f t="shared" si="528"/>
        <v>2032</v>
      </c>
      <c r="O6672" s="3">
        <f t="shared" si="529"/>
        <v>7</v>
      </c>
      <c r="P6672" s="2" t="str">
        <f t="shared" si="531"/>
        <v>WE</v>
      </c>
    </row>
    <row r="6673" spans="12:16" x14ac:dyDescent="0.2">
      <c r="L6673" s="99">
        <f t="shared" si="527"/>
        <v>48462</v>
      </c>
      <c r="M6673" s="3">
        <f t="shared" si="530"/>
        <v>9</v>
      </c>
      <c r="N6673" s="3">
        <f t="shared" si="528"/>
        <v>2032</v>
      </c>
      <c r="O6673" s="3">
        <f t="shared" si="529"/>
        <v>1</v>
      </c>
      <c r="P6673" s="2" t="str">
        <f t="shared" si="531"/>
        <v>WE</v>
      </c>
    </row>
    <row r="6674" spans="12:16" x14ac:dyDescent="0.2">
      <c r="L6674" s="99">
        <f t="shared" si="527"/>
        <v>48463</v>
      </c>
      <c r="M6674" s="3">
        <f t="shared" si="530"/>
        <v>9</v>
      </c>
      <c r="N6674" s="3">
        <f t="shared" si="528"/>
        <v>2032</v>
      </c>
      <c r="O6674" s="3">
        <f t="shared" si="529"/>
        <v>2</v>
      </c>
      <c r="P6674" s="2" t="str">
        <f t="shared" si="531"/>
        <v>WD</v>
      </c>
    </row>
    <row r="6675" spans="12:16" x14ac:dyDescent="0.2">
      <c r="L6675" s="99">
        <f t="shared" si="527"/>
        <v>48464</v>
      </c>
      <c r="M6675" s="3">
        <f t="shared" si="530"/>
        <v>9</v>
      </c>
      <c r="N6675" s="3">
        <f t="shared" si="528"/>
        <v>2032</v>
      </c>
      <c r="O6675" s="3">
        <f t="shared" si="529"/>
        <v>3</v>
      </c>
      <c r="P6675" s="2" t="str">
        <f t="shared" si="531"/>
        <v>WD</v>
      </c>
    </row>
    <row r="6676" spans="12:16" x14ac:dyDescent="0.2">
      <c r="L6676" s="99">
        <f t="shared" si="527"/>
        <v>48465</v>
      </c>
      <c r="M6676" s="3">
        <f t="shared" si="530"/>
        <v>9</v>
      </c>
      <c r="N6676" s="3">
        <f t="shared" si="528"/>
        <v>2032</v>
      </c>
      <c r="O6676" s="3">
        <f t="shared" si="529"/>
        <v>4</v>
      </c>
      <c r="P6676" s="2" t="str">
        <f t="shared" si="531"/>
        <v>WD</v>
      </c>
    </row>
    <row r="6677" spans="12:16" x14ac:dyDescent="0.2">
      <c r="L6677" s="99">
        <f t="shared" si="527"/>
        <v>48466</v>
      </c>
      <c r="M6677" s="3">
        <f t="shared" si="530"/>
        <v>9</v>
      </c>
      <c r="N6677" s="3">
        <f t="shared" si="528"/>
        <v>2032</v>
      </c>
      <c r="O6677" s="3">
        <f t="shared" si="529"/>
        <v>5</v>
      </c>
      <c r="P6677" s="2" t="str">
        <f t="shared" si="531"/>
        <v>WD</v>
      </c>
    </row>
    <row r="6678" spans="12:16" x14ac:dyDescent="0.2">
      <c r="L6678" s="99">
        <f t="shared" si="527"/>
        <v>48467</v>
      </c>
      <c r="M6678" s="3">
        <f t="shared" si="530"/>
        <v>9</v>
      </c>
      <c r="N6678" s="3">
        <f t="shared" si="528"/>
        <v>2032</v>
      </c>
      <c r="O6678" s="3">
        <f t="shared" si="529"/>
        <v>6</v>
      </c>
      <c r="P6678" s="2" t="str">
        <f t="shared" si="531"/>
        <v>WD</v>
      </c>
    </row>
    <row r="6679" spans="12:16" x14ac:dyDescent="0.2">
      <c r="L6679" s="99">
        <f t="shared" si="527"/>
        <v>48468</v>
      </c>
      <c r="M6679" s="3">
        <f t="shared" si="530"/>
        <v>9</v>
      </c>
      <c r="N6679" s="3">
        <f t="shared" si="528"/>
        <v>2032</v>
      </c>
      <c r="O6679" s="3">
        <f t="shared" si="529"/>
        <v>7</v>
      </c>
      <c r="P6679" s="2" t="str">
        <f t="shared" si="531"/>
        <v>WE</v>
      </c>
    </row>
    <row r="6680" spans="12:16" x14ac:dyDescent="0.2">
      <c r="L6680" s="99">
        <f t="shared" si="527"/>
        <v>48469</v>
      </c>
      <c r="M6680" s="3">
        <f t="shared" si="530"/>
        <v>9</v>
      </c>
      <c r="N6680" s="3">
        <f t="shared" si="528"/>
        <v>2032</v>
      </c>
      <c r="O6680" s="3">
        <f t="shared" si="529"/>
        <v>1</v>
      </c>
      <c r="P6680" s="2" t="str">
        <f t="shared" si="531"/>
        <v>WE</v>
      </c>
    </row>
    <row r="6681" spans="12:16" x14ac:dyDescent="0.2">
      <c r="L6681" s="99">
        <f t="shared" si="527"/>
        <v>48470</v>
      </c>
      <c r="M6681" s="3">
        <f t="shared" si="530"/>
        <v>9</v>
      </c>
      <c r="N6681" s="3">
        <f t="shared" si="528"/>
        <v>2032</v>
      </c>
      <c r="O6681" s="3">
        <f t="shared" si="529"/>
        <v>2</v>
      </c>
      <c r="P6681" s="2" t="str">
        <f t="shared" si="531"/>
        <v>WD</v>
      </c>
    </row>
    <row r="6682" spans="12:16" x14ac:dyDescent="0.2">
      <c r="L6682" s="99">
        <f t="shared" si="527"/>
        <v>48471</v>
      </c>
      <c r="M6682" s="3">
        <f t="shared" si="530"/>
        <v>9</v>
      </c>
      <c r="N6682" s="3">
        <f t="shared" si="528"/>
        <v>2032</v>
      </c>
      <c r="O6682" s="3">
        <f t="shared" si="529"/>
        <v>3</v>
      </c>
      <c r="P6682" s="2" t="str">
        <f t="shared" si="531"/>
        <v>WD</v>
      </c>
    </row>
    <row r="6683" spans="12:16" x14ac:dyDescent="0.2">
      <c r="L6683" s="99">
        <f t="shared" si="527"/>
        <v>48472</v>
      </c>
      <c r="M6683" s="3">
        <f t="shared" si="530"/>
        <v>9</v>
      </c>
      <c r="N6683" s="3">
        <f t="shared" si="528"/>
        <v>2032</v>
      </c>
      <c r="O6683" s="3">
        <f t="shared" si="529"/>
        <v>4</v>
      </c>
      <c r="P6683" s="2" t="str">
        <f t="shared" si="531"/>
        <v>WD</v>
      </c>
    </row>
    <row r="6684" spans="12:16" x14ac:dyDescent="0.2">
      <c r="L6684" s="99">
        <f t="shared" si="527"/>
        <v>48473</v>
      </c>
      <c r="M6684" s="3">
        <f t="shared" si="530"/>
        <v>9</v>
      </c>
      <c r="N6684" s="3">
        <f t="shared" si="528"/>
        <v>2032</v>
      </c>
      <c r="O6684" s="3">
        <f t="shared" si="529"/>
        <v>5</v>
      </c>
      <c r="P6684" s="2" t="str">
        <f t="shared" si="531"/>
        <v>WD</v>
      </c>
    </row>
    <row r="6685" spans="12:16" x14ac:dyDescent="0.2">
      <c r="L6685" s="99">
        <f t="shared" si="527"/>
        <v>48474</v>
      </c>
      <c r="M6685" s="3">
        <f t="shared" si="530"/>
        <v>9</v>
      </c>
      <c r="N6685" s="3">
        <f t="shared" si="528"/>
        <v>2032</v>
      </c>
      <c r="O6685" s="3">
        <f t="shared" si="529"/>
        <v>6</v>
      </c>
      <c r="P6685" s="2" t="str">
        <f t="shared" si="531"/>
        <v>WD</v>
      </c>
    </row>
    <row r="6686" spans="12:16" x14ac:dyDescent="0.2">
      <c r="L6686" s="99">
        <f t="shared" si="527"/>
        <v>48475</v>
      </c>
      <c r="M6686" s="3">
        <f t="shared" si="530"/>
        <v>9</v>
      </c>
      <c r="N6686" s="3">
        <f t="shared" si="528"/>
        <v>2032</v>
      </c>
      <c r="O6686" s="3">
        <f t="shared" si="529"/>
        <v>7</v>
      </c>
      <c r="P6686" s="2" t="str">
        <f t="shared" si="531"/>
        <v>WE</v>
      </c>
    </row>
    <row r="6687" spans="12:16" x14ac:dyDescent="0.2">
      <c r="L6687" s="99">
        <f t="shared" si="527"/>
        <v>48476</v>
      </c>
      <c r="M6687" s="3">
        <f t="shared" si="530"/>
        <v>9</v>
      </c>
      <c r="N6687" s="3">
        <f t="shared" si="528"/>
        <v>2032</v>
      </c>
      <c r="O6687" s="3">
        <f t="shared" si="529"/>
        <v>1</v>
      </c>
      <c r="P6687" s="2" t="str">
        <f t="shared" si="531"/>
        <v>WE</v>
      </c>
    </row>
    <row r="6688" spans="12:16" x14ac:dyDescent="0.2">
      <c r="L6688" s="99">
        <f t="shared" si="527"/>
        <v>48477</v>
      </c>
      <c r="M6688" s="3">
        <f t="shared" si="530"/>
        <v>9</v>
      </c>
      <c r="N6688" s="3">
        <f t="shared" si="528"/>
        <v>2032</v>
      </c>
      <c r="O6688" s="3">
        <f t="shared" si="529"/>
        <v>2</v>
      </c>
      <c r="P6688" s="2" t="str">
        <f t="shared" si="531"/>
        <v>WD</v>
      </c>
    </row>
    <row r="6689" spans="12:16" x14ac:dyDescent="0.2">
      <c r="L6689" s="99">
        <f t="shared" si="527"/>
        <v>48478</v>
      </c>
      <c r="M6689" s="3">
        <f t="shared" si="530"/>
        <v>9</v>
      </c>
      <c r="N6689" s="3">
        <f t="shared" si="528"/>
        <v>2032</v>
      </c>
      <c r="O6689" s="3">
        <f t="shared" si="529"/>
        <v>3</v>
      </c>
      <c r="P6689" s="2" t="str">
        <f t="shared" si="531"/>
        <v>WD</v>
      </c>
    </row>
    <row r="6690" spans="12:16" x14ac:dyDescent="0.2">
      <c r="L6690" s="99">
        <f t="shared" si="527"/>
        <v>48479</v>
      </c>
      <c r="M6690" s="3">
        <f t="shared" si="530"/>
        <v>9</v>
      </c>
      <c r="N6690" s="3">
        <f t="shared" si="528"/>
        <v>2032</v>
      </c>
      <c r="O6690" s="3">
        <f t="shared" si="529"/>
        <v>4</v>
      </c>
      <c r="P6690" s="2" t="str">
        <f t="shared" si="531"/>
        <v>WD</v>
      </c>
    </row>
    <row r="6691" spans="12:16" x14ac:dyDescent="0.2">
      <c r="L6691" s="99">
        <f t="shared" si="527"/>
        <v>48480</v>
      </c>
      <c r="M6691" s="3">
        <f t="shared" si="530"/>
        <v>9</v>
      </c>
      <c r="N6691" s="3">
        <f t="shared" si="528"/>
        <v>2032</v>
      </c>
      <c r="O6691" s="3">
        <f t="shared" si="529"/>
        <v>5</v>
      </c>
      <c r="P6691" s="2" t="str">
        <f t="shared" si="531"/>
        <v>WD</v>
      </c>
    </row>
    <row r="6692" spans="12:16" x14ac:dyDescent="0.2">
      <c r="L6692" s="99">
        <f t="shared" si="527"/>
        <v>48481</v>
      </c>
      <c r="M6692" s="3">
        <f t="shared" si="530"/>
        <v>9</v>
      </c>
      <c r="N6692" s="3">
        <f t="shared" si="528"/>
        <v>2032</v>
      </c>
      <c r="O6692" s="3">
        <f t="shared" si="529"/>
        <v>6</v>
      </c>
      <c r="P6692" s="2" t="str">
        <f t="shared" si="531"/>
        <v>WD</v>
      </c>
    </row>
    <row r="6693" spans="12:16" x14ac:dyDescent="0.2">
      <c r="L6693" s="99">
        <f t="shared" si="527"/>
        <v>48482</v>
      </c>
      <c r="M6693" s="3">
        <f t="shared" si="530"/>
        <v>9</v>
      </c>
      <c r="N6693" s="3">
        <f t="shared" si="528"/>
        <v>2032</v>
      </c>
      <c r="O6693" s="3">
        <f t="shared" si="529"/>
        <v>7</v>
      </c>
      <c r="P6693" s="2" t="str">
        <f t="shared" si="531"/>
        <v>WE</v>
      </c>
    </row>
    <row r="6694" spans="12:16" x14ac:dyDescent="0.2">
      <c r="L6694" s="99">
        <f t="shared" si="527"/>
        <v>48483</v>
      </c>
      <c r="M6694" s="3">
        <f t="shared" si="530"/>
        <v>9</v>
      </c>
      <c r="N6694" s="3">
        <f t="shared" si="528"/>
        <v>2032</v>
      </c>
      <c r="O6694" s="3">
        <f t="shared" si="529"/>
        <v>1</v>
      </c>
      <c r="P6694" s="2" t="str">
        <f t="shared" si="531"/>
        <v>WE</v>
      </c>
    </row>
    <row r="6695" spans="12:16" x14ac:dyDescent="0.2">
      <c r="L6695" s="99">
        <f t="shared" si="527"/>
        <v>48484</v>
      </c>
      <c r="M6695" s="3">
        <f t="shared" si="530"/>
        <v>9</v>
      </c>
      <c r="N6695" s="3">
        <f t="shared" si="528"/>
        <v>2032</v>
      </c>
      <c r="O6695" s="3">
        <f t="shared" si="529"/>
        <v>2</v>
      </c>
      <c r="P6695" s="2" t="str">
        <f t="shared" si="531"/>
        <v>WD</v>
      </c>
    </row>
    <row r="6696" spans="12:16" x14ac:dyDescent="0.2">
      <c r="L6696" s="99">
        <f t="shared" si="527"/>
        <v>48485</v>
      </c>
      <c r="M6696" s="3">
        <f t="shared" si="530"/>
        <v>9</v>
      </c>
      <c r="N6696" s="3">
        <f t="shared" si="528"/>
        <v>2032</v>
      </c>
      <c r="O6696" s="3">
        <f t="shared" si="529"/>
        <v>3</v>
      </c>
      <c r="P6696" s="2" t="str">
        <f t="shared" si="531"/>
        <v>WD</v>
      </c>
    </row>
    <row r="6697" spans="12:16" x14ac:dyDescent="0.2">
      <c r="L6697" s="99">
        <f t="shared" si="527"/>
        <v>48486</v>
      </c>
      <c r="M6697" s="3">
        <f t="shared" si="530"/>
        <v>9</v>
      </c>
      <c r="N6697" s="3">
        <f t="shared" si="528"/>
        <v>2032</v>
      </c>
      <c r="O6697" s="3">
        <f t="shared" si="529"/>
        <v>4</v>
      </c>
      <c r="P6697" s="2" t="str">
        <f t="shared" si="531"/>
        <v>WD</v>
      </c>
    </row>
    <row r="6698" spans="12:16" x14ac:dyDescent="0.2">
      <c r="L6698" s="99">
        <f t="shared" si="527"/>
        <v>48487</v>
      </c>
      <c r="M6698" s="3">
        <f t="shared" si="530"/>
        <v>9</v>
      </c>
      <c r="N6698" s="3">
        <f t="shared" si="528"/>
        <v>2032</v>
      </c>
      <c r="O6698" s="3">
        <f t="shared" si="529"/>
        <v>5</v>
      </c>
      <c r="P6698" s="2" t="str">
        <f t="shared" si="531"/>
        <v>WD</v>
      </c>
    </row>
    <row r="6699" spans="12:16" x14ac:dyDescent="0.2">
      <c r="L6699" s="99">
        <f t="shared" si="527"/>
        <v>48488</v>
      </c>
      <c r="M6699" s="3">
        <f t="shared" si="530"/>
        <v>10</v>
      </c>
      <c r="N6699" s="3">
        <f t="shared" si="528"/>
        <v>2032</v>
      </c>
      <c r="O6699" s="3">
        <f t="shared" si="529"/>
        <v>6</v>
      </c>
      <c r="P6699" s="2" t="str">
        <f t="shared" si="531"/>
        <v>WD</v>
      </c>
    </row>
    <row r="6700" spans="12:16" x14ac:dyDescent="0.2">
      <c r="L6700" s="99">
        <f t="shared" si="527"/>
        <v>48489</v>
      </c>
      <c r="M6700" s="3">
        <f t="shared" si="530"/>
        <v>10</v>
      </c>
      <c r="N6700" s="3">
        <f t="shared" si="528"/>
        <v>2032</v>
      </c>
      <c r="O6700" s="3">
        <f t="shared" si="529"/>
        <v>7</v>
      </c>
      <c r="P6700" s="2" t="str">
        <f t="shared" si="531"/>
        <v>WE</v>
      </c>
    </row>
    <row r="6701" spans="12:16" x14ac:dyDescent="0.2">
      <c r="L6701" s="99">
        <f t="shared" si="527"/>
        <v>48490</v>
      </c>
      <c r="M6701" s="3">
        <f t="shared" si="530"/>
        <v>10</v>
      </c>
      <c r="N6701" s="3">
        <f t="shared" si="528"/>
        <v>2032</v>
      </c>
      <c r="O6701" s="3">
        <f t="shared" si="529"/>
        <v>1</v>
      </c>
      <c r="P6701" s="2" t="str">
        <f t="shared" si="531"/>
        <v>WE</v>
      </c>
    </row>
    <row r="6702" spans="12:16" x14ac:dyDescent="0.2">
      <c r="L6702" s="99">
        <f t="shared" si="527"/>
        <v>48491</v>
      </c>
      <c r="M6702" s="3">
        <f t="shared" si="530"/>
        <v>10</v>
      </c>
      <c r="N6702" s="3">
        <f t="shared" si="528"/>
        <v>2032</v>
      </c>
      <c r="O6702" s="3">
        <f t="shared" si="529"/>
        <v>2</v>
      </c>
      <c r="P6702" s="2" t="str">
        <f t="shared" si="531"/>
        <v>WD</v>
      </c>
    </row>
    <row r="6703" spans="12:16" x14ac:dyDescent="0.2">
      <c r="L6703" s="99">
        <f t="shared" si="527"/>
        <v>48492</v>
      </c>
      <c r="M6703" s="3">
        <f t="shared" si="530"/>
        <v>10</v>
      </c>
      <c r="N6703" s="3">
        <f t="shared" si="528"/>
        <v>2032</v>
      </c>
      <c r="O6703" s="3">
        <f t="shared" si="529"/>
        <v>3</v>
      </c>
      <c r="P6703" s="2" t="str">
        <f t="shared" si="531"/>
        <v>WD</v>
      </c>
    </row>
    <row r="6704" spans="12:16" x14ac:dyDescent="0.2">
      <c r="L6704" s="99">
        <f t="shared" si="527"/>
        <v>48493</v>
      </c>
      <c r="M6704" s="3">
        <f t="shared" si="530"/>
        <v>10</v>
      </c>
      <c r="N6704" s="3">
        <f t="shared" si="528"/>
        <v>2032</v>
      </c>
      <c r="O6704" s="3">
        <f t="shared" si="529"/>
        <v>4</v>
      </c>
      <c r="P6704" s="2" t="str">
        <f t="shared" si="531"/>
        <v>WD</v>
      </c>
    </row>
    <row r="6705" spans="12:16" x14ac:dyDescent="0.2">
      <c r="L6705" s="99">
        <f t="shared" si="527"/>
        <v>48494</v>
      </c>
      <c r="M6705" s="3">
        <f t="shared" si="530"/>
        <v>10</v>
      </c>
      <c r="N6705" s="3">
        <f t="shared" si="528"/>
        <v>2032</v>
      </c>
      <c r="O6705" s="3">
        <f t="shared" si="529"/>
        <v>5</v>
      </c>
      <c r="P6705" s="2" t="str">
        <f t="shared" si="531"/>
        <v>WD</v>
      </c>
    </row>
    <row r="6706" spans="12:16" x14ac:dyDescent="0.2">
      <c r="L6706" s="99">
        <f t="shared" si="527"/>
        <v>48495</v>
      </c>
      <c r="M6706" s="3">
        <f t="shared" si="530"/>
        <v>10</v>
      </c>
      <c r="N6706" s="3">
        <f t="shared" si="528"/>
        <v>2032</v>
      </c>
      <c r="O6706" s="3">
        <f t="shared" si="529"/>
        <v>6</v>
      </c>
      <c r="P6706" s="2" t="str">
        <f t="shared" si="531"/>
        <v>WD</v>
      </c>
    </row>
    <row r="6707" spans="12:16" x14ac:dyDescent="0.2">
      <c r="L6707" s="99">
        <f t="shared" si="527"/>
        <v>48496</v>
      </c>
      <c r="M6707" s="3">
        <f t="shared" si="530"/>
        <v>10</v>
      </c>
      <c r="N6707" s="3">
        <f t="shared" si="528"/>
        <v>2032</v>
      </c>
      <c r="O6707" s="3">
        <f t="shared" si="529"/>
        <v>7</v>
      </c>
      <c r="P6707" s="2" t="str">
        <f t="shared" si="531"/>
        <v>WE</v>
      </c>
    </row>
    <row r="6708" spans="12:16" x14ac:dyDescent="0.2">
      <c r="L6708" s="99">
        <f t="shared" ref="L6708:L6771" si="532">+L6707+1</f>
        <v>48497</v>
      </c>
      <c r="M6708" s="3">
        <f t="shared" si="530"/>
        <v>10</v>
      </c>
      <c r="N6708" s="3">
        <f t="shared" si="528"/>
        <v>2032</v>
      </c>
      <c r="O6708" s="3">
        <f t="shared" si="529"/>
        <v>1</v>
      </c>
      <c r="P6708" s="2" t="str">
        <f t="shared" si="531"/>
        <v>WE</v>
      </c>
    </row>
    <row r="6709" spans="12:16" x14ac:dyDescent="0.2">
      <c r="L6709" s="99">
        <f t="shared" si="532"/>
        <v>48498</v>
      </c>
      <c r="M6709" s="3">
        <f t="shared" si="530"/>
        <v>10</v>
      </c>
      <c r="N6709" s="3">
        <f t="shared" si="528"/>
        <v>2032</v>
      </c>
      <c r="O6709" s="3">
        <f t="shared" si="529"/>
        <v>2</v>
      </c>
      <c r="P6709" s="2" t="str">
        <f t="shared" si="531"/>
        <v>WD</v>
      </c>
    </row>
    <row r="6710" spans="12:16" x14ac:dyDescent="0.2">
      <c r="L6710" s="99">
        <f t="shared" si="532"/>
        <v>48499</v>
      </c>
      <c r="M6710" s="3">
        <f t="shared" si="530"/>
        <v>10</v>
      </c>
      <c r="N6710" s="3">
        <f t="shared" si="528"/>
        <v>2032</v>
      </c>
      <c r="O6710" s="3">
        <f t="shared" si="529"/>
        <v>3</v>
      </c>
      <c r="P6710" s="2" t="str">
        <f t="shared" si="531"/>
        <v>WD</v>
      </c>
    </row>
    <row r="6711" spans="12:16" x14ac:dyDescent="0.2">
      <c r="L6711" s="99">
        <f t="shared" si="532"/>
        <v>48500</v>
      </c>
      <c r="M6711" s="3">
        <f t="shared" si="530"/>
        <v>10</v>
      </c>
      <c r="N6711" s="3">
        <f t="shared" si="528"/>
        <v>2032</v>
      </c>
      <c r="O6711" s="3">
        <f t="shared" si="529"/>
        <v>4</v>
      </c>
      <c r="P6711" s="2" t="str">
        <f t="shared" si="531"/>
        <v>WD</v>
      </c>
    </row>
    <row r="6712" spans="12:16" x14ac:dyDescent="0.2">
      <c r="L6712" s="99">
        <f t="shared" si="532"/>
        <v>48501</v>
      </c>
      <c r="M6712" s="3">
        <f t="shared" si="530"/>
        <v>10</v>
      </c>
      <c r="N6712" s="3">
        <f t="shared" si="528"/>
        <v>2032</v>
      </c>
      <c r="O6712" s="3">
        <f t="shared" si="529"/>
        <v>5</v>
      </c>
      <c r="P6712" s="2" t="str">
        <f t="shared" si="531"/>
        <v>WD</v>
      </c>
    </row>
    <row r="6713" spans="12:16" x14ac:dyDescent="0.2">
      <c r="L6713" s="99">
        <f t="shared" si="532"/>
        <v>48502</v>
      </c>
      <c r="M6713" s="3">
        <f t="shared" si="530"/>
        <v>10</v>
      </c>
      <c r="N6713" s="3">
        <f t="shared" si="528"/>
        <v>2032</v>
      </c>
      <c r="O6713" s="3">
        <f t="shared" si="529"/>
        <v>6</v>
      </c>
      <c r="P6713" s="2" t="str">
        <f t="shared" si="531"/>
        <v>WD</v>
      </c>
    </row>
    <row r="6714" spans="12:16" x14ac:dyDescent="0.2">
      <c r="L6714" s="99">
        <f t="shared" si="532"/>
        <v>48503</v>
      </c>
      <c r="M6714" s="3">
        <f t="shared" si="530"/>
        <v>10</v>
      </c>
      <c r="N6714" s="3">
        <f t="shared" si="528"/>
        <v>2032</v>
      </c>
      <c r="O6714" s="3">
        <f t="shared" si="529"/>
        <v>7</v>
      </c>
      <c r="P6714" s="2" t="str">
        <f t="shared" si="531"/>
        <v>WE</v>
      </c>
    </row>
    <row r="6715" spans="12:16" x14ac:dyDescent="0.2">
      <c r="L6715" s="99">
        <f t="shared" si="532"/>
        <v>48504</v>
      </c>
      <c r="M6715" s="3">
        <f t="shared" si="530"/>
        <v>10</v>
      </c>
      <c r="N6715" s="3">
        <f t="shared" si="528"/>
        <v>2032</v>
      </c>
      <c r="O6715" s="3">
        <f t="shared" si="529"/>
        <v>1</v>
      </c>
      <c r="P6715" s="2" t="str">
        <f t="shared" si="531"/>
        <v>WE</v>
      </c>
    </row>
    <row r="6716" spans="12:16" x14ac:dyDescent="0.2">
      <c r="L6716" s="99">
        <f t="shared" si="532"/>
        <v>48505</v>
      </c>
      <c r="M6716" s="3">
        <f t="shared" si="530"/>
        <v>10</v>
      </c>
      <c r="N6716" s="3">
        <f t="shared" si="528"/>
        <v>2032</v>
      </c>
      <c r="O6716" s="3">
        <f t="shared" si="529"/>
        <v>2</v>
      </c>
      <c r="P6716" s="2" t="str">
        <f t="shared" si="531"/>
        <v>WD</v>
      </c>
    </row>
    <row r="6717" spans="12:16" x14ac:dyDescent="0.2">
      <c r="L6717" s="99">
        <f t="shared" si="532"/>
        <v>48506</v>
      </c>
      <c r="M6717" s="3">
        <f t="shared" si="530"/>
        <v>10</v>
      </c>
      <c r="N6717" s="3">
        <f t="shared" si="528"/>
        <v>2032</v>
      </c>
      <c r="O6717" s="3">
        <f t="shared" si="529"/>
        <v>3</v>
      </c>
      <c r="P6717" s="2" t="str">
        <f t="shared" si="531"/>
        <v>WD</v>
      </c>
    </row>
    <row r="6718" spans="12:16" x14ac:dyDescent="0.2">
      <c r="L6718" s="99">
        <f t="shared" si="532"/>
        <v>48507</v>
      </c>
      <c r="M6718" s="3">
        <f t="shared" si="530"/>
        <v>10</v>
      </c>
      <c r="N6718" s="3">
        <f t="shared" si="528"/>
        <v>2032</v>
      </c>
      <c r="O6718" s="3">
        <f t="shared" si="529"/>
        <v>4</v>
      </c>
      <c r="P6718" s="2" t="str">
        <f t="shared" si="531"/>
        <v>WD</v>
      </c>
    </row>
    <row r="6719" spans="12:16" x14ac:dyDescent="0.2">
      <c r="L6719" s="99">
        <f t="shared" si="532"/>
        <v>48508</v>
      </c>
      <c r="M6719" s="3">
        <f t="shared" si="530"/>
        <v>10</v>
      </c>
      <c r="N6719" s="3">
        <f t="shared" ref="N6719:N6782" si="533">YEAR(L6719)</f>
        <v>2032</v>
      </c>
      <c r="O6719" s="3">
        <f t="shared" ref="O6719:O6782" si="534">WEEKDAY(L6719)</f>
        <v>5</v>
      </c>
      <c r="P6719" s="2" t="str">
        <f t="shared" si="531"/>
        <v>WD</v>
      </c>
    </row>
    <row r="6720" spans="12:16" x14ac:dyDescent="0.2">
      <c r="L6720" s="99">
        <f t="shared" si="532"/>
        <v>48509</v>
      </c>
      <c r="M6720" s="3">
        <f t="shared" si="530"/>
        <v>10</v>
      </c>
      <c r="N6720" s="3">
        <f t="shared" si="533"/>
        <v>2032</v>
      </c>
      <c r="O6720" s="3">
        <f t="shared" si="534"/>
        <v>6</v>
      </c>
      <c r="P6720" s="2" t="str">
        <f t="shared" si="531"/>
        <v>WD</v>
      </c>
    </row>
    <row r="6721" spans="12:16" x14ac:dyDescent="0.2">
      <c r="L6721" s="99">
        <f t="shared" si="532"/>
        <v>48510</v>
      </c>
      <c r="M6721" s="3">
        <f t="shared" si="530"/>
        <v>10</v>
      </c>
      <c r="N6721" s="3">
        <f t="shared" si="533"/>
        <v>2032</v>
      </c>
      <c r="O6721" s="3">
        <f t="shared" si="534"/>
        <v>7</v>
      </c>
      <c r="P6721" s="2" t="str">
        <f t="shared" si="531"/>
        <v>WE</v>
      </c>
    </row>
    <row r="6722" spans="12:16" x14ac:dyDescent="0.2">
      <c r="L6722" s="99">
        <f t="shared" si="532"/>
        <v>48511</v>
      </c>
      <c r="M6722" s="3">
        <f t="shared" si="530"/>
        <v>10</v>
      </c>
      <c r="N6722" s="3">
        <f t="shared" si="533"/>
        <v>2032</v>
      </c>
      <c r="O6722" s="3">
        <f t="shared" si="534"/>
        <v>1</v>
      </c>
      <c r="P6722" s="2" t="str">
        <f t="shared" si="531"/>
        <v>WE</v>
      </c>
    </row>
    <row r="6723" spans="12:16" x14ac:dyDescent="0.2">
      <c r="L6723" s="99">
        <f t="shared" si="532"/>
        <v>48512</v>
      </c>
      <c r="M6723" s="3">
        <f t="shared" ref="M6723:M6786" si="535">MONTH(L6723)</f>
        <v>10</v>
      </c>
      <c r="N6723" s="3">
        <f t="shared" si="533"/>
        <v>2032</v>
      </c>
      <c r="O6723" s="3">
        <f t="shared" si="534"/>
        <v>2</v>
      </c>
      <c r="P6723" s="2" t="str">
        <f t="shared" ref="P6723:P6786" si="536">IF(O6723=1,"WE",IF(O6723=7,"WE","WD"))</f>
        <v>WD</v>
      </c>
    </row>
    <row r="6724" spans="12:16" x14ac:dyDescent="0.2">
      <c r="L6724" s="99">
        <f t="shared" si="532"/>
        <v>48513</v>
      </c>
      <c r="M6724" s="3">
        <f t="shared" si="535"/>
        <v>10</v>
      </c>
      <c r="N6724" s="3">
        <f t="shared" si="533"/>
        <v>2032</v>
      </c>
      <c r="O6724" s="3">
        <f t="shared" si="534"/>
        <v>3</v>
      </c>
      <c r="P6724" s="2" t="str">
        <f t="shared" si="536"/>
        <v>WD</v>
      </c>
    </row>
    <row r="6725" spans="12:16" x14ac:dyDescent="0.2">
      <c r="L6725" s="99">
        <f t="shared" si="532"/>
        <v>48514</v>
      </c>
      <c r="M6725" s="3">
        <f t="shared" si="535"/>
        <v>10</v>
      </c>
      <c r="N6725" s="3">
        <f t="shared" si="533"/>
        <v>2032</v>
      </c>
      <c r="O6725" s="3">
        <f t="shared" si="534"/>
        <v>4</v>
      </c>
      <c r="P6725" s="2" t="str">
        <f t="shared" si="536"/>
        <v>WD</v>
      </c>
    </row>
    <row r="6726" spans="12:16" x14ac:dyDescent="0.2">
      <c r="L6726" s="99">
        <f t="shared" si="532"/>
        <v>48515</v>
      </c>
      <c r="M6726" s="3">
        <f t="shared" si="535"/>
        <v>10</v>
      </c>
      <c r="N6726" s="3">
        <f t="shared" si="533"/>
        <v>2032</v>
      </c>
      <c r="O6726" s="3">
        <f t="shared" si="534"/>
        <v>5</v>
      </c>
      <c r="P6726" s="2" t="str">
        <f t="shared" si="536"/>
        <v>WD</v>
      </c>
    </row>
    <row r="6727" spans="12:16" x14ac:dyDescent="0.2">
      <c r="L6727" s="99">
        <f t="shared" si="532"/>
        <v>48516</v>
      </c>
      <c r="M6727" s="3">
        <f t="shared" si="535"/>
        <v>10</v>
      </c>
      <c r="N6727" s="3">
        <f t="shared" si="533"/>
        <v>2032</v>
      </c>
      <c r="O6727" s="3">
        <f t="shared" si="534"/>
        <v>6</v>
      </c>
      <c r="P6727" s="2" t="str">
        <f t="shared" si="536"/>
        <v>WD</v>
      </c>
    </row>
    <row r="6728" spans="12:16" x14ac:dyDescent="0.2">
      <c r="L6728" s="99">
        <f t="shared" si="532"/>
        <v>48517</v>
      </c>
      <c r="M6728" s="3">
        <f t="shared" si="535"/>
        <v>10</v>
      </c>
      <c r="N6728" s="3">
        <f t="shared" si="533"/>
        <v>2032</v>
      </c>
      <c r="O6728" s="3">
        <f t="shared" si="534"/>
        <v>7</v>
      </c>
      <c r="P6728" s="2" t="str">
        <f t="shared" si="536"/>
        <v>WE</v>
      </c>
    </row>
    <row r="6729" spans="12:16" x14ac:dyDescent="0.2">
      <c r="L6729" s="99">
        <f t="shared" si="532"/>
        <v>48518</v>
      </c>
      <c r="M6729" s="3">
        <f t="shared" si="535"/>
        <v>10</v>
      </c>
      <c r="N6729" s="3">
        <f t="shared" si="533"/>
        <v>2032</v>
      </c>
      <c r="O6729" s="3">
        <f t="shared" si="534"/>
        <v>1</v>
      </c>
      <c r="P6729" s="2" t="str">
        <f t="shared" si="536"/>
        <v>WE</v>
      </c>
    </row>
    <row r="6730" spans="12:16" x14ac:dyDescent="0.2">
      <c r="L6730" s="99">
        <f t="shared" si="532"/>
        <v>48519</v>
      </c>
      <c r="M6730" s="3">
        <f t="shared" si="535"/>
        <v>11</v>
      </c>
      <c r="N6730" s="3">
        <f t="shared" si="533"/>
        <v>2032</v>
      </c>
      <c r="O6730" s="3">
        <f t="shared" si="534"/>
        <v>2</v>
      </c>
      <c r="P6730" s="2" t="str">
        <f t="shared" si="536"/>
        <v>WD</v>
      </c>
    </row>
    <row r="6731" spans="12:16" x14ac:dyDescent="0.2">
      <c r="L6731" s="99">
        <f t="shared" si="532"/>
        <v>48520</v>
      </c>
      <c r="M6731" s="3">
        <f t="shared" si="535"/>
        <v>11</v>
      </c>
      <c r="N6731" s="3">
        <f t="shared" si="533"/>
        <v>2032</v>
      </c>
      <c r="O6731" s="3">
        <f t="shared" si="534"/>
        <v>3</v>
      </c>
      <c r="P6731" s="2" t="str">
        <f t="shared" si="536"/>
        <v>WD</v>
      </c>
    </row>
    <row r="6732" spans="12:16" x14ac:dyDescent="0.2">
      <c r="L6732" s="99">
        <f t="shared" si="532"/>
        <v>48521</v>
      </c>
      <c r="M6732" s="3">
        <f t="shared" si="535"/>
        <v>11</v>
      </c>
      <c r="N6732" s="3">
        <f t="shared" si="533"/>
        <v>2032</v>
      </c>
      <c r="O6732" s="3">
        <f t="shared" si="534"/>
        <v>4</v>
      </c>
      <c r="P6732" s="2" t="str">
        <f t="shared" si="536"/>
        <v>WD</v>
      </c>
    </row>
    <row r="6733" spans="12:16" x14ac:dyDescent="0.2">
      <c r="L6733" s="99">
        <f t="shared" si="532"/>
        <v>48522</v>
      </c>
      <c r="M6733" s="3">
        <f t="shared" si="535"/>
        <v>11</v>
      </c>
      <c r="N6733" s="3">
        <f t="shared" si="533"/>
        <v>2032</v>
      </c>
      <c r="O6733" s="3">
        <f t="shared" si="534"/>
        <v>5</v>
      </c>
      <c r="P6733" s="2" t="str">
        <f t="shared" si="536"/>
        <v>WD</v>
      </c>
    </row>
    <row r="6734" spans="12:16" x14ac:dyDescent="0.2">
      <c r="L6734" s="99">
        <f t="shared" si="532"/>
        <v>48523</v>
      </c>
      <c r="M6734" s="3">
        <f t="shared" si="535"/>
        <v>11</v>
      </c>
      <c r="N6734" s="3">
        <f t="shared" si="533"/>
        <v>2032</v>
      </c>
      <c r="O6734" s="3">
        <f t="shared" si="534"/>
        <v>6</v>
      </c>
      <c r="P6734" s="2" t="str">
        <f t="shared" si="536"/>
        <v>WD</v>
      </c>
    </row>
    <row r="6735" spans="12:16" x14ac:dyDescent="0.2">
      <c r="L6735" s="99">
        <f t="shared" si="532"/>
        <v>48524</v>
      </c>
      <c r="M6735" s="3">
        <f t="shared" si="535"/>
        <v>11</v>
      </c>
      <c r="N6735" s="3">
        <f t="shared" si="533"/>
        <v>2032</v>
      </c>
      <c r="O6735" s="3">
        <f t="shared" si="534"/>
        <v>7</v>
      </c>
      <c r="P6735" s="2" t="str">
        <f t="shared" si="536"/>
        <v>WE</v>
      </c>
    </row>
    <row r="6736" spans="12:16" x14ac:dyDescent="0.2">
      <c r="L6736" s="99">
        <f t="shared" si="532"/>
        <v>48525</v>
      </c>
      <c r="M6736" s="3">
        <f t="shared" si="535"/>
        <v>11</v>
      </c>
      <c r="N6736" s="3">
        <f t="shared" si="533"/>
        <v>2032</v>
      </c>
      <c r="O6736" s="3">
        <f t="shared" si="534"/>
        <v>1</v>
      </c>
      <c r="P6736" s="2" t="str">
        <f t="shared" si="536"/>
        <v>WE</v>
      </c>
    </row>
    <row r="6737" spans="12:16" x14ac:dyDescent="0.2">
      <c r="L6737" s="99">
        <f t="shared" si="532"/>
        <v>48526</v>
      </c>
      <c r="M6737" s="3">
        <f t="shared" si="535"/>
        <v>11</v>
      </c>
      <c r="N6737" s="3">
        <f t="shared" si="533"/>
        <v>2032</v>
      </c>
      <c r="O6737" s="3">
        <f t="shared" si="534"/>
        <v>2</v>
      </c>
      <c r="P6737" s="2" t="str">
        <f t="shared" si="536"/>
        <v>WD</v>
      </c>
    </row>
    <row r="6738" spans="12:16" x14ac:dyDescent="0.2">
      <c r="L6738" s="99">
        <f t="shared" si="532"/>
        <v>48527</v>
      </c>
      <c r="M6738" s="3">
        <f t="shared" si="535"/>
        <v>11</v>
      </c>
      <c r="N6738" s="3">
        <f t="shared" si="533"/>
        <v>2032</v>
      </c>
      <c r="O6738" s="3">
        <f t="shared" si="534"/>
        <v>3</v>
      </c>
      <c r="P6738" s="2" t="str">
        <f t="shared" si="536"/>
        <v>WD</v>
      </c>
    </row>
    <row r="6739" spans="12:16" x14ac:dyDescent="0.2">
      <c r="L6739" s="99">
        <f t="shared" si="532"/>
        <v>48528</v>
      </c>
      <c r="M6739" s="3">
        <f t="shared" si="535"/>
        <v>11</v>
      </c>
      <c r="N6739" s="3">
        <f t="shared" si="533"/>
        <v>2032</v>
      </c>
      <c r="O6739" s="3">
        <f t="shared" si="534"/>
        <v>4</v>
      </c>
      <c r="P6739" s="2" t="str">
        <f t="shared" si="536"/>
        <v>WD</v>
      </c>
    </row>
    <row r="6740" spans="12:16" x14ac:dyDescent="0.2">
      <c r="L6740" s="99">
        <f t="shared" si="532"/>
        <v>48529</v>
      </c>
      <c r="M6740" s="3">
        <f t="shared" si="535"/>
        <v>11</v>
      </c>
      <c r="N6740" s="3">
        <f t="shared" si="533"/>
        <v>2032</v>
      </c>
      <c r="O6740" s="3">
        <f t="shared" si="534"/>
        <v>5</v>
      </c>
      <c r="P6740" s="2" t="str">
        <f t="shared" si="536"/>
        <v>WD</v>
      </c>
    </row>
    <row r="6741" spans="12:16" x14ac:dyDescent="0.2">
      <c r="L6741" s="99">
        <f t="shared" si="532"/>
        <v>48530</v>
      </c>
      <c r="M6741" s="3">
        <f t="shared" si="535"/>
        <v>11</v>
      </c>
      <c r="N6741" s="3">
        <f t="shared" si="533"/>
        <v>2032</v>
      </c>
      <c r="O6741" s="3">
        <f t="shared" si="534"/>
        <v>6</v>
      </c>
      <c r="P6741" s="2" t="str">
        <f t="shared" si="536"/>
        <v>WD</v>
      </c>
    </row>
    <row r="6742" spans="12:16" x14ac:dyDescent="0.2">
      <c r="L6742" s="99">
        <f t="shared" si="532"/>
        <v>48531</v>
      </c>
      <c r="M6742" s="3">
        <f t="shared" si="535"/>
        <v>11</v>
      </c>
      <c r="N6742" s="3">
        <f t="shared" si="533"/>
        <v>2032</v>
      </c>
      <c r="O6742" s="3">
        <f t="shared" si="534"/>
        <v>7</v>
      </c>
      <c r="P6742" s="2" t="str">
        <f t="shared" si="536"/>
        <v>WE</v>
      </c>
    </row>
    <row r="6743" spans="12:16" x14ac:dyDescent="0.2">
      <c r="L6743" s="99">
        <f t="shared" si="532"/>
        <v>48532</v>
      </c>
      <c r="M6743" s="3">
        <f t="shared" si="535"/>
        <v>11</v>
      </c>
      <c r="N6743" s="3">
        <f t="shared" si="533"/>
        <v>2032</v>
      </c>
      <c r="O6743" s="3">
        <f t="shared" si="534"/>
        <v>1</v>
      </c>
      <c r="P6743" s="2" t="str">
        <f t="shared" si="536"/>
        <v>WE</v>
      </c>
    </row>
    <row r="6744" spans="12:16" x14ac:dyDescent="0.2">
      <c r="L6744" s="99">
        <f t="shared" si="532"/>
        <v>48533</v>
      </c>
      <c r="M6744" s="3">
        <f t="shared" si="535"/>
        <v>11</v>
      </c>
      <c r="N6744" s="3">
        <f t="shared" si="533"/>
        <v>2032</v>
      </c>
      <c r="O6744" s="3">
        <f t="shared" si="534"/>
        <v>2</v>
      </c>
      <c r="P6744" s="2" t="str">
        <f t="shared" si="536"/>
        <v>WD</v>
      </c>
    </row>
    <row r="6745" spans="12:16" x14ac:dyDescent="0.2">
      <c r="L6745" s="99">
        <f t="shared" si="532"/>
        <v>48534</v>
      </c>
      <c r="M6745" s="3">
        <f t="shared" si="535"/>
        <v>11</v>
      </c>
      <c r="N6745" s="3">
        <f t="shared" si="533"/>
        <v>2032</v>
      </c>
      <c r="O6745" s="3">
        <f t="shared" si="534"/>
        <v>3</v>
      </c>
      <c r="P6745" s="2" t="str">
        <f t="shared" si="536"/>
        <v>WD</v>
      </c>
    </row>
    <row r="6746" spans="12:16" x14ac:dyDescent="0.2">
      <c r="L6746" s="99">
        <f t="shared" si="532"/>
        <v>48535</v>
      </c>
      <c r="M6746" s="3">
        <f t="shared" si="535"/>
        <v>11</v>
      </c>
      <c r="N6746" s="3">
        <f t="shared" si="533"/>
        <v>2032</v>
      </c>
      <c r="O6746" s="3">
        <f t="shared" si="534"/>
        <v>4</v>
      </c>
      <c r="P6746" s="2" t="str">
        <f t="shared" si="536"/>
        <v>WD</v>
      </c>
    </row>
    <row r="6747" spans="12:16" x14ac:dyDescent="0.2">
      <c r="L6747" s="99">
        <f t="shared" si="532"/>
        <v>48536</v>
      </c>
      <c r="M6747" s="3">
        <f t="shared" si="535"/>
        <v>11</v>
      </c>
      <c r="N6747" s="3">
        <f t="shared" si="533"/>
        <v>2032</v>
      </c>
      <c r="O6747" s="3">
        <f t="shared" si="534"/>
        <v>5</v>
      </c>
      <c r="P6747" s="2" t="str">
        <f t="shared" si="536"/>
        <v>WD</v>
      </c>
    </row>
    <row r="6748" spans="12:16" x14ac:dyDescent="0.2">
      <c r="L6748" s="99">
        <f t="shared" si="532"/>
        <v>48537</v>
      </c>
      <c r="M6748" s="3">
        <f t="shared" si="535"/>
        <v>11</v>
      </c>
      <c r="N6748" s="3">
        <f t="shared" si="533"/>
        <v>2032</v>
      </c>
      <c r="O6748" s="3">
        <f t="shared" si="534"/>
        <v>6</v>
      </c>
      <c r="P6748" s="2" t="str">
        <f t="shared" si="536"/>
        <v>WD</v>
      </c>
    </row>
    <row r="6749" spans="12:16" x14ac:dyDescent="0.2">
      <c r="L6749" s="99">
        <f t="shared" si="532"/>
        <v>48538</v>
      </c>
      <c r="M6749" s="3">
        <f t="shared" si="535"/>
        <v>11</v>
      </c>
      <c r="N6749" s="3">
        <f t="shared" si="533"/>
        <v>2032</v>
      </c>
      <c r="O6749" s="3">
        <f t="shared" si="534"/>
        <v>7</v>
      </c>
      <c r="P6749" s="2" t="str">
        <f t="shared" si="536"/>
        <v>WE</v>
      </c>
    </row>
    <row r="6750" spans="12:16" x14ac:dyDescent="0.2">
      <c r="L6750" s="99">
        <f t="shared" si="532"/>
        <v>48539</v>
      </c>
      <c r="M6750" s="3">
        <f t="shared" si="535"/>
        <v>11</v>
      </c>
      <c r="N6750" s="3">
        <f t="shared" si="533"/>
        <v>2032</v>
      </c>
      <c r="O6750" s="3">
        <f t="shared" si="534"/>
        <v>1</v>
      </c>
      <c r="P6750" s="2" t="str">
        <f t="shared" si="536"/>
        <v>WE</v>
      </c>
    </row>
    <row r="6751" spans="12:16" x14ac:dyDescent="0.2">
      <c r="L6751" s="99">
        <f t="shared" si="532"/>
        <v>48540</v>
      </c>
      <c r="M6751" s="3">
        <f t="shared" si="535"/>
        <v>11</v>
      </c>
      <c r="N6751" s="3">
        <f t="shared" si="533"/>
        <v>2032</v>
      </c>
      <c r="O6751" s="3">
        <f t="shared" si="534"/>
        <v>2</v>
      </c>
      <c r="P6751" s="2" t="str">
        <f t="shared" si="536"/>
        <v>WD</v>
      </c>
    </row>
    <row r="6752" spans="12:16" x14ac:dyDescent="0.2">
      <c r="L6752" s="99">
        <f t="shared" si="532"/>
        <v>48541</v>
      </c>
      <c r="M6752" s="3">
        <f t="shared" si="535"/>
        <v>11</v>
      </c>
      <c r="N6752" s="3">
        <f t="shared" si="533"/>
        <v>2032</v>
      </c>
      <c r="O6752" s="3">
        <f t="shared" si="534"/>
        <v>3</v>
      </c>
      <c r="P6752" s="2" t="str">
        <f t="shared" si="536"/>
        <v>WD</v>
      </c>
    </row>
    <row r="6753" spans="12:16" x14ac:dyDescent="0.2">
      <c r="L6753" s="99">
        <f t="shared" si="532"/>
        <v>48542</v>
      </c>
      <c r="M6753" s="3">
        <f t="shared" si="535"/>
        <v>11</v>
      </c>
      <c r="N6753" s="3">
        <f t="shared" si="533"/>
        <v>2032</v>
      </c>
      <c r="O6753" s="3">
        <f t="shared" si="534"/>
        <v>4</v>
      </c>
      <c r="P6753" s="2" t="str">
        <f t="shared" si="536"/>
        <v>WD</v>
      </c>
    </row>
    <row r="6754" spans="12:16" x14ac:dyDescent="0.2">
      <c r="L6754" s="99">
        <f t="shared" si="532"/>
        <v>48543</v>
      </c>
      <c r="M6754" s="3">
        <f t="shared" si="535"/>
        <v>11</v>
      </c>
      <c r="N6754" s="3">
        <f t="shared" si="533"/>
        <v>2032</v>
      </c>
      <c r="O6754" s="3">
        <f t="shared" si="534"/>
        <v>5</v>
      </c>
      <c r="P6754" s="2" t="str">
        <f t="shared" si="536"/>
        <v>WD</v>
      </c>
    </row>
    <row r="6755" spans="12:16" x14ac:dyDescent="0.2">
      <c r="L6755" s="99">
        <f t="shared" si="532"/>
        <v>48544</v>
      </c>
      <c r="M6755" s="3">
        <f t="shared" si="535"/>
        <v>11</v>
      </c>
      <c r="N6755" s="3">
        <f t="shared" si="533"/>
        <v>2032</v>
      </c>
      <c r="O6755" s="3">
        <f t="shared" si="534"/>
        <v>6</v>
      </c>
      <c r="P6755" s="2" t="str">
        <f t="shared" si="536"/>
        <v>WD</v>
      </c>
    </row>
    <row r="6756" spans="12:16" x14ac:dyDescent="0.2">
      <c r="L6756" s="99">
        <f t="shared" si="532"/>
        <v>48545</v>
      </c>
      <c r="M6756" s="3">
        <f t="shared" si="535"/>
        <v>11</v>
      </c>
      <c r="N6756" s="3">
        <f t="shared" si="533"/>
        <v>2032</v>
      </c>
      <c r="O6756" s="3">
        <f t="shared" si="534"/>
        <v>7</v>
      </c>
      <c r="P6756" s="2" t="str">
        <f t="shared" si="536"/>
        <v>WE</v>
      </c>
    </row>
    <row r="6757" spans="12:16" x14ac:dyDescent="0.2">
      <c r="L6757" s="99">
        <f t="shared" si="532"/>
        <v>48546</v>
      </c>
      <c r="M6757" s="3">
        <f t="shared" si="535"/>
        <v>11</v>
      </c>
      <c r="N6757" s="3">
        <f t="shared" si="533"/>
        <v>2032</v>
      </c>
      <c r="O6757" s="3">
        <f t="shared" si="534"/>
        <v>1</v>
      </c>
      <c r="P6757" s="2" t="str">
        <f t="shared" si="536"/>
        <v>WE</v>
      </c>
    </row>
    <row r="6758" spans="12:16" x14ac:dyDescent="0.2">
      <c r="L6758" s="99">
        <f t="shared" si="532"/>
        <v>48547</v>
      </c>
      <c r="M6758" s="3">
        <f t="shared" si="535"/>
        <v>11</v>
      </c>
      <c r="N6758" s="3">
        <f t="shared" si="533"/>
        <v>2032</v>
      </c>
      <c r="O6758" s="3">
        <f t="shared" si="534"/>
        <v>2</v>
      </c>
      <c r="P6758" s="2" t="str">
        <f t="shared" si="536"/>
        <v>WD</v>
      </c>
    </row>
    <row r="6759" spans="12:16" x14ac:dyDescent="0.2">
      <c r="L6759" s="99">
        <f t="shared" si="532"/>
        <v>48548</v>
      </c>
      <c r="M6759" s="3">
        <f t="shared" si="535"/>
        <v>11</v>
      </c>
      <c r="N6759" s="3">
        <f t="shared" si="533"/>
        <v>2032</v>
      </c>
      <c r="O6759" s="3">
        <f t="shared" si="534"/>
        <v>3</v>
      </c>
      <c r="P6759" s="2" t="str">
        <f t="shared" si="536"/>
        <v>WD</v>
      </c>
    </row>
    <row r="6760" spans="12:16" x14ac:dyDescent="0.2">
      <c r="L6760" s="99">
        <f t="shared" si="532"/>
        <v>48549</v>
      </c>
      <c r="M6760" s="3">
        <f t="shared" si="535"/>
        <v>12</v>
      </c>
      <c r="N6760" s="3">
        <f t="shared" si="533"/>
        <v>2032</v>
      </c>
      <c r="O6760" s="3">
        <f t="shared" si="534"/>
        <v>4</v>
      </c>
      <c r="P6760" s="2" t="str">
        <f t="shared" si="536"/>
        <v>WD</v>
      </c>
    </row>
    <row r="6761" spans="12:16" x14ac:dyDescent="0.2">
      <c r="L6761" s="99">
        <f t="shared" si="532"/>
        <v>48550</v>
      </c>
      <c r="M6761" s="3">
        <f t="shared" si="535"/>
        <v>12</v>
      </c>
      <c r="N6761" s="3">
        <f t="shared" si="533"/>
        <v>2032</v>
      </c>
      <c r="O6761" s="3">
        <f t="shared" si="534"/>
        <v>5</v>
      </c>
      <c r="P6761" s="2" t="str">
        <f t="shared" si="536"/>
        <v>WD</v>
      </c>
    </row>
    <row r="6762" spans="12:16" x14ac:dyDescent="0.2">
      <c r="L6762" s="99">
        <f t="shared" si="532"/>
        <v>48551</v>
      </c>
      <c r="M6762" s="3">
        <f t="shared" si="535"/>
        <v>12</v>
      </c>
      <c r="N6762" s="3">
        <f t="shared" si="533"/>
        <v>2032</v>
      </c>
      <c r="O6762" s="3">
        <f t="shared" si="534"/>
        <v>6</v>
      </c>
      <c r="P6762" s="2" t="str">
        <f t="shared" si="536"/>
        <v>WD</v>
      </c>
    </row>
    <row r="6763" spans="12:16" x14ac:dyDescent="0.2">
      <c r="L6763" s="99">
        <f t="shared" si="532"/>
        <v>48552</v>
      </c>
      <c r="M6763" s="3">
        <f t="shared" si="535"/>
        <v>12</v>
      </c>
      <c r="N6763" s="3">
        <f t="shared" si="533"/>
        <v>2032</v>
      </c>
      <c r="O6763" s="3">
        <f t="shared" si="534"/>
        <v>7</v>
      </c>
      <c r="P6763" s="2" t="str">
        <f t="shared" si="536"/>
        <v>WE</v>
      </c>
    </row>
    <row r="6764" spans="12:16" x14ac:dyDescent="0.2">
      <c r="L6764" s="99">
        <f t="shared" si="532"/>
        <v>48553</v>
      </c>
      <c r="M6764" s="3">
        <f t="shared" si="535"/>
        <v>12</v>
      </c>
      <c r="N6764" s="3">
        <f t="shared" si="533"/>
        <v>2032</v>
      </c>
      <c r="O6764" s="3">
        <f t="shared" si="534"/>
        <v>1</v>
      </c>
      <c r="P6764" s="2" t="str">
        <f t="shared" si="536"/>
        <v>WE</v>
      </c>
    </row>
    <row r="6765" spans="12:16" x14ac:dyDescent="0.2">
      <c r="L6765" s="99">
        <f t="shared" si="532"/>
        <v>48554</v>
      </c>
      <c r="M6765" s="3">
        <f t="shared" si="535"/>
        <v>12</v>
      </c>
      <c r="N6765" s="3">
        <f t="shared" si="533"/>
        <v>2032</v>
      </c>
      <c r="O6765" s="3">
        <f t="shared" si="534"/>
        <v>2</v>
      </c>
      <c r="P6765" s="2" t="str">
        <f t="shared" si="536"/>
        <v>WD</v>
      </c>
    </row>
    <row r="6766" spans="12:16" x14ac:dyDescent="0.2">
      <c r="L6766" s="99">
        <f t="shared" si="532"/>
        <v>48555</v>
      </c>
      <c r="M6766" s="3">
        <f t="shared" si="535"/>
        <v>12</v>
      </c>
      <c r="N6766" s="3">
        <f t="shared" si="533"/>
        <v>2032</v>
      </c>
      <c r="O6766" s="3">
        <f t="shared" si="534"/>
        <v>3</v>
      </c>
      <c r="P6766" s="2" t="str">
        <f t="shared" si="536"/>
        <v>WD</v>
      </c>
    </row>
    <row r="6767" spans="12:16" x14ac:dyDescent="0.2">
      <c r="L6767" s="99">
        <f t="shared" si="532"/>
        <v>48556</v>
      </c>
      <c r="M6767" s="3">
        <f t="shared" si="535"/>
        <v>12</v>
      </c>
      <c r="N6767" s="3">
        <f t="shared" si="533"/>
        <v>2032</v>
      </c>
      <c r="O6767" s="3">
        <f t="shared" si="534"/>
        <v>4</v>
      </c>
      <c r="P6767" s="2" t="str">
        <f t="shared" si="536"/>
        <v>WD</v>
      </c>
    </row>
    <row r="6768" spans="12:16" x14ac:dyDescent="0.2">
      <c r="L6768" s="99">
        <f t="shared" si="532"/>
        <v>48557</v>
      </c>
      <c r="M6768" s="3">
        <f t="shared" si="535"/>
        <v>12</v>
      </c>
      <c r="N6768" s="3">
        <f t="shared" si="533"/>
        <v>2032</v>
      </c>
      <c r="O6768" s="3">
        <f t="shared" si="534"/>
        <v>5</v>
      </c>
      <c r="P6768" s="2" t="str">
        <f t="shared" si="536"/>
        <v>WD</v>
      </c>
    </row>
    <row r="6769" spans="12:16" x14ac:dyDescent="0.2">
      <c r="L6769" s="99">
        <f t="shared" si="532"/>
        <v>48558</v>
      </c>
      <c r="M6769" s="3">
        <f t="shared" si="535"/>
        <v>12</v>
      </c>
      <c r="N6769" s="3">
        <f t="shared" si="533"/>
        <v>2032</v>
      </c>
      <c r="O6769" s="3">
        <f t="shared" si="534"/>
        <v>6</v>
      </c>
      <c r="P6769" s="2" t="str">
        <f t="shared" si="536"/>
        <v>WD</v>
      </c>
    </row>
    <row r="6770" spans="12:16" x14ac:dyDescent="0.2">
      <c r="L6770" s="99">
        <f t="shared" si="532"/>
        <v>48559</v>
      </c>
      <c r="M6770" s="3">
        <f t="shared" si="535"/>
        <v>12</v>
      </c>
      <c r="N6770" s="3">
        <f t="shared" si="533"/>
        <v>2032</v>
      </c>
      <c r="O6770" s="3">
        <f t="shared" si="534"/>
        <v>7</v>
      </c>
      <c r="P6770" s="2" t="str">
        <f t="shared" si="536"/>
        <v>WE</v>
      </c>
    </row>
    <row r="6771" spans="12:16" x14ac:dyDescent="0.2">
      <c r="L6771" s="99">
        <f t="shared" si="532"/>
        <v>48560</v>
      </c>
      <c r="M6771" s="3">
        <f t="shared" si="535"/>
        <v>12</v>
      </c>
      <c r="N6771" s="3">
        <f t="shared" si="533"/>
        <v>2032</v>
      </c>
      <c r="O6771" s="3">
        <f t="shared" si="534"/>
        <v>1</v>
      </c>
      <c r="P6771" s="2" t="str">
        <f t="shared" si="536"/>
        <v>WE</v>
      </c>
    </row>
    <row r="6772" spans="12:16" x14ac:dyDescent="0.2">
      <c r="L6772" s="99">
        <f t="shared" ref="L6772:L6835" si="537">+L6771+1</f>
        <v>48561</v>
      </c>
      <c r="M6772" s="3">
        <f t="shared" si="535"/>
        <v>12</v>
      </c>
      <c r="N6772" s="3">
        <f t="shared" si="533"/>
        <v>2032</v>
      </c>
      <c r="O6772" s="3">
        <f t="shared" si="534"/>
        <v>2</v>
      </c>
      <c r="P6772" s="2" t="str">
        <f t="shared" si="536"/>
        <v>WD</v>
      </c>
    </row>
    <row r="6773" spans="12:16" x14ac:dyDescent="0.2">
      <c r="L6773" s="99">
        <f t="shared" si="537"/>
        <v>48562</v>
      </c>
      <c r="M6773" s="3">
        <f t="shared" si="535"/>
        <v>12</v>
      </c>
      <c r="N6773" s="3">
        <f t="shared" si="533"/>
        <v>2032</v>
      </c>
      <c r="O6773" s="3">
        <f t="shared" si="534"/>
        <v>3</v>
      </c>
      <c r="P6773" s="2" t="str">
        <f t="shared" si="536"/>
        <v>WD</v>
      </c>
    </row>
    <row r="6774" spans="12:16" x14ac:dyDescent="0.2">
      <c r="L6774" s="99">
        <f t="shared" si="537"/>
        <v>48563</v>
      </c>
      <c r="M6774" s="3">
        <f t="shared" si="535"/>
        <v>12</v>
      </c>
      <c r="N6774" s="3">
        <f t="shared" si="533"/>
        <v>2032</v>
      </c>
      <c r="O6774" s="3">
        <f t="shared" si="534"/>
        <v>4</v>
      </c>
      <c r="P6774" s="2" t="str">
        <f t="shared" si="536"/>
        <v>WD</v>
      </c>
    </row>
    <row r="6775" spans="12:16" x14ac:dyDescent="0.2">
      <c r="L6775" s="99">
        <f t="shared" si="537"/>
        <v>48564</v>
      </c>
      <c r="M6775" s="3">
        <f t="shared" si="535"/>
        <v>12</v>
      </c>
      <c r="N6775" s="3">
        <f t="shared" si="533"/>
        <v>2032</v>
      </c>
      <c r="O6775" s="3">
        <f t="shared" si="534"/>
        <v>5</v>
      </c>
      <c r="P6775" s="2" t="str">
        <f t="shared" si="536"/>
        <v>WD</v>
      </c>
    </row>
    <row r="6776" spans="12:16" x14ac:dyDescent="0.2">
      <c r="L6776" s="99">
        <f t="shared" si="537"/>
        <v>48565</v>
      </c>
      <c r="M6776" s="3">
        <f t="shared" si="535"/>
        <v>12</v>
      </c>
      <c r="N6776" s="3">
        <f t="shared" si="533"/>
        <v>2032</v>
      </c>
      <c r="O6776" s="3">
        <f t="shared" si="534"/>
        <v>6</v>
      </c>
      <c r="P6776" s="2" t="str">
        <f t="shared" si="536"/>
        <v>WD</v>
      </c>
    </row>
    <row r="6777" spans="12:16" x14ac:dyDescent="0.2">
      <c r="L6777" s="99">
        <f t="shared" si="537"/>
        <v>48566</v>
      </c>
      <c r="M6777" s="3">
        <f t="shared" si="535"/>
        <v>12</v>
      </c>
      <c r="N6777" s="3">
        <f t="shared" si="533"/>
        <v>2032</v>
      </c>
      <c r="O6777" s="3">
        <f t="shared" si="534"/>
        <v>7</v>
      </c>
      <c r="P6777" s="2" t="str">
        <f t="shared" si="536"/>
        <v>WE</v>
      </c>
    </row>
    <row r="6778" spans="12:16" x14ac:dyDescent="0.2">
      <c r="L6778" s="99">
        <f t="shared" si="537"/>
        <v>48567</v>
      </c>
      <c r="M6778" s="3">
        <f t="shared" si="535"/>
        <v>12</v>
      </c>
      <c r="N6778" s="3">
        <f t="shared" si="533"/>
        <v>2032</v>
      </c>
      <c r="O6778" s="3">
        <f t="shared" si="534"/>
        <v>1</v>
      </c>
      <c r="P6778" s="2" t="str">
        <f t="shared" si="536"/>
        <v>WE</v>
      </c>
    </row>
    <row r="6779" spans="12:16" x14ac:dyDescent="0.2">
      <c r="L6779" s="99">
        <f t="shared" si="537"/>
        <v>48568</v>
      </c>
      <c r="M6779" s="3">
        <f t="shared" si="535"/>
        <v>12</v>
      </c>
      <c r="N6779" s="3">
        <f t="shared" si="533"/>
        <v>2032</v>
      </c>
      <c r="O6779" s="3">
        <f t="shared" si="534"/>
        <v>2</v>
      </c>
      <c r="P6779" s="2" t="str">
        <f t="shared" si="536"/>
        <v>WD</v>
      </c>
    </row>
    <row r="6780" spans="12:16" x14ac:dyDescent="0.2">
      <c r="L6780" s="99">
        <f t="shared" si="537"/>
        <v>48569</v>
      </c>
      <c r="M6780" s="3">
        <f t="shared" si="535"/>
        <v>12</v>
      </c>
      <c r="N6780" s="3">
        <f t="shared" si="533"/>
        <v>2032</v>
      </c>
      <c r="O6780" s="3">
        <f t="shared" si="534"/>
        <v>3</v>
      </c>
      <c r="P6780" s="2" t="str">
        <f t="shared" si="536"/>
        <v>WD</v>
      </c>
    </row>
    <row r="6781" spans="12:16" x14ac:dyDescent="0.2">
      <c r="L6781" s="99">
        <f t="shared" si="537"/>
        <v>48570</v>
      </c>
      <c r="M6781" s="3">
        <f t="shared" si="535"/>
        <v>12</v>
      </c>
      <c r="N6781" s="3">
        <f t="shared" si="533"/>
        <v>2032</v>
      </c>
      <c r="O6781" s="3">
        <f t="shared" si="534"/>
        <v>4</v>
      </c>
      <c r="P6781" s="2" t="str">
        <f t="shared" si="536"/>
        <v>WD</v>
      </c>
    </row>
    <row r="6782" spans="12:16" x14ac:dyDescent="0.2">
      <c r="L6782" s="99">
        <f t="shared" si="537"/>
        <v>48571</v>
      </c>
      <c r="M6782" s="3">
        <f t="shared" si="535"/>
        <v>12</v>
      </c>
      <c r="N6782" s="3">
        <f t="shared" si="533"/>
        <v>2032</v>
      </c>
      <c r="O6782" s="3">
        <f t="shared" si="534"/>
        <v>5</v>
      </c>
      <c r="P6782" s="2" t="str">
        <f t="shared" si="536"/>
        <v>WD</v>
      </c>
    </row>
    <row r="6783" spans="12:16" x14ac:dyDescent="0.2">
      <c r="L6783" s="99">
        <f t="shared" si="537"/>
        <v>48572</v>
      </c>
      <c r="M6783" s="3">
        <f t="shared" si="535"/>
        <v>12</v>
      </c>
      <c r="N6783" s="3">
        <f t="shared" ref="N6783:N6846" si="538">YEAR(L6783)</f>
        <v>2032</v>
      </c>
      <c r="O6783" s="3">
        <f t="shared" ref="O6783:O6846" si="539">WEEKDAY(L6783)</f>
        <v>6</v>
      </c>
      <c r="P6783" s="2" t="str">
        <f t="shared" si="536"/>
        <v>WD</v>
      </c>
    </row>
    <row r="6784" spans="12:16" x14ac:dyDescent="0.2">
      <c r="L6784" s="99">
        <f t="shared" si="537"/>
        <v>48573</v>
      </c>
      <c r="M6784" s="3">
        <f t="shared" si="535"/>
        <v>12</v>
      </c>
      <c r="N6784" s="3">
        <f t="shared" si="538"/>
        <v>2032</v>
      </c>
      <c r="O6784" s="3">
        <f t="shared" si="539"/>
        <v>7</v>
      </c>
      <c r="P6784" s="2" t="str">
        <f t="shared" si="536"/>
        <v>WE</v>
      </c>
    </row>
    <row r="6785" spans="12:16" x14ac:dyDescent="0.2">
      <c r="L6785" s="99">
        <f t="shared" si="537"/>
        <v>48574</v>
      </c>
      <c r="M6785" s="3">
        <f t="shared" si="535"/>
        <v>12</v>
      </c>
      <c r="N6785" s="3">
        <f t="shared" si="538"/>
        <v>2032</v>
      </c>
      <c r="O6785" s="3">
        <f t="shared" si="539"/>
        <v>1</v>
      </c>
      <c r="P6785" s="2" t="str">
        <f t="shared" si="536"/>
        <v>WE</v>
      </c>
    </row>
    <row r="6786" spans="12:16" x14ac:dyDescent="0.2">
      <c r="L6786" s="99">
        <f t="shared" si="537"/>
        <v>48575</v>
      </c>
      <c r="M6786" s="3">
        <f t="shared" si="535"/>
        <v>12</v>
      </c>
      <c r="N6786" s="3">
        <f t="shared" si="538"/>
        <v>2032</v>
      </c>
      <c r="O6786" s="3">
        <f t="shared" si="539"/>
        <v>2</v>
      </c>
      <c r="P6786" s="2" t="str">
        <f t="shared" si="536"/>
        <v>WD</v>
      </c>
    </row>
    <row r="6787" spans="12:16" x14ac:dyDescent="0.2">
      <c r="L6787" s="99">
        <f t="shared" si="537"/>
        <v>48576</v>
      </c>
      <c r="M6787" s="3">
        <f t="shared" ref="M6787:M6850" si="540">MONTH(L6787)</f>
        <v>12</v>
      </c>
      <c r="N6787" s="3">
        <f t="shared" si="538"/>
        <v>2032</v>
      </c>
      <c r="O6787" s="3">
        <f t="shared" si="539"/>
        <v>3</v>
      </c>
      <c r="P6787" s="2" t="str">
        <f t="shared" ref="P6787:P6850" si="541">IF(O6787=1,"WE",IF(O6787=7,"WE","WD"))</f>
        <v>WD</v>
      </c>
    </row>
    <row r="6788" spans="12:16" x14ac:dyDescent="0.2">
      <c r="L6788" s="99">
        <f t="shared" si="537"/>
        <v>48577</v>
      </c>
      <c r="M6788" s="3">
        <f t="shared" si="540"/>
        <v>12</v>
      </c>
      <c r="N6788" s="3">
        <f t="shared" si="538"/>
        <v>2032</v>
      </c>
      <c r="O6788" s="3">
        <f t="shared" si="539"/>
        <v>4</v>
      </c>
      <c r="P6788" s="2" t="str">
        <f t="shared" si="541"/>
        <v>WD</v>
      </c>
    </row>
    <row r="6789" spans="12:16" x14ac:dyDescent="0.2">
      <c r="L6789" s="99">
        <f t="shared" si="537"/>
        <v>48578</v>
      </c>
      <c r="M6789" s="3">
        <f t="shared" si="540"/>
        <v>12</v>
      </c>
      <c r="N6789" s="3">
        <f t="shared" si="538"/>
        <v>2032</v>
      </c>
      <c r="O6789" s="3">
        <f t="shared" si="539"/>
        <v>5</v>
      </c>
      <c r="P6789" s="2" t="str">
        <f t="shared" si="541"/>
        <v>WD</v>
      </c>
    </row>
    <row r="6790" spans="12:16" x14ac:dyDescent="0.2">
      <c r="L6790" s="99">
        <f t="shared" si="537"/>
        <v>48579</v>
      </c>
      <c r="M6790" s="3">
        <f t="shared" si="540"/>
        <v>12</v>
      </c>
      <c r="N6790" s="3">
        <f t="shared" si="538"/>
        <v>2032</v>
      </c>
      <c r="O6790" s="3">
        <f t="shared" si="539"/>
        <v>6</v>
      </c>
      <c r="P6790" s="2" t="str">
        <f t="shared" si="541"/>
        <v>WD</v>
      </c>
    </row>
    <row r="6791" spans="12:16" x14ac:dyDescent="0.2">
      <c r="L6791" s="99">
        <f t="shared" si="537"/>
        <v>48580</v>
      </c>
      <c r="M6791" s="3">
        <f t="shared" si="540"/>
        <v>1</v>
      </c>
      <c r="N6791" s="3">
        <f t="shared" si="538"/>
        <v>2033</v>
      </c>
      <c r="O6791" s="3">
        <f t="shared" si="539"/>
        <v>7</v>
      </c>
      <c r="P6791" s="2" t="str">
        <f t="shared" si="541"/>
        <v>WE</v>
      </c>
    </row>
    <row r="6792" spans="12:16" x14ac:dyDescent="0.2">
      <c r="L6792" s="99">
        <f t="shared" si="537"/>
        <v>48581</v>
      </c>
      <c r="M6792" s="3">
        <f t="shared" si="540"/>
        <v>1</v>
      </c>
      <c r="N6792" s="3">
        <f t="shared" si="538"/>
        <v>2033</v>
      </c>
      <c r="O6792" s="3">
        <f t="shared" si="539"/>
        <v>1</v>
      </c>
      <c r="P6792" s="2" t="str">
        <f t="shared" si="541"/>
        <v>WE</v>
      </c>
    </row>
    <row r="6793" spans="12:16" x14ac:dyDescent="0.2">
      <c r="L6793" s="99">
        <f t="shared" si="537"/>
        <v>48582</v>
      </c>
      <c r="M6793" s="3">
        <f t="shared" si="540"/>
        <v>1</v>
      </c>
      <c r="N6793" s="3">
        <f t="shared" si="538"/>
        <v>2033</v>
      </c>
      <c r="O6793" s="3">
        <f t="shared" si="539"/>
        <v>2</v>
      </c>
      <c r="P6793" s="2" t="str">
        <f t="shared" si="541"/>
        <v>WD</v>
      </c>
    </row>
    <row r="6794" spans="12:16" x14ac:dyDescent="0.2">
      <c r="L6794" s="99">
        <f t="shared" si="537"/>
        <v>48583</v>
      </c>
      <c r="M6794" s="3">
        <f t="shared" si="540"/>
        <v>1</v>
      </c>
      <c r="N6794" s="3">
        <f t="shared" si="538"/>
        <v>2033</v>
      </c>
      <c r="O6794" s="3">
        <f t="shared" si="539"/>
        <v>3</v>
      </c>
      <c r="P6794" s="2" t="str">
        <f t="shared" si="541"/>
        <v>WD</v>
      </c>
    </row>
    <row r="6795" spans="12:16" x14ac:dyDescent="0.2">
      <c r="L6795" s="99">
        <f t="shared" si="537"/>
        <v>48584</v>
      </c>
      <c r="M6795" s="3">
        <f t="shared" si="540"/>
        <v>1</v>
      </c>
      <c r="N6795" s="3">
        <f t="shared" si="538"/>
        <v>2033</v>
      </c>
      <c r="O6795" s="3">
        <f t="shared" si="539"/>
        <v>4</v>
      </c>
      <c r="P6795" s="2" t="str">
        <f t="shared" si="541"/>
        <v>WD</v>
      </c>
    </row>
    <row r="6796" spans="12:16" x14ac:dyDescent="0.2">
      <c r="L6796" s="99">
        <f t="shared" si="537"/>
        <v>48585</v>
      </c>
      <c r="M6796" s="3">
        <f t="shared" si="540"/>
        <v>1</v>
      </c>
      <c r="N6796" s="3">
        <f t="shared" si="538"/>
        <v>2033</v>
      </c>
      <c r="O6796" s="3">
        <f t="shared" si="539"/>
        <v>5</v>
      </c>
      <c r="P6796" s="2" t="str">
        <f t="shared" si="541"/>
        <v>WD</v>
      </c>
    </row>
    <row r="6797" spans="12:16" x14ac:dyDescent="0.2">
      <c r="L6797" s="99">
        <f t="shared" si="537"/>
        <v>48586</v>
      </c>
      <c r="M6797" s="3">
        <f t="shared" si="540"/>
        <v>1</v>
      </c>
      <c r="N6797" s="3">
        <f t="shared" si="538"/>
        <v>2033</v>
      </c>
      <c r="O6797" s="3">
        <f t="shared" si="539"/>
        <v>6</v>
      </c>
      <c r="P6797" s="2" t="str">
        <f t="shared" si="541"/>
        <v>WD</v>
      </c>
    </row>
    <row r="6798" spans="12:16" x14ac:dyDescent="0.2">
      <c r="L6798" s="99">
        <f t="shared" si="537"/>
        <v>48587</v>
      </c>
      <c r="M6798" s="3">
        <f t="shared" si="540"/>
        <v>1</v>
      </c>
      <c r="N6798" s="3">
        <f t="shared" si="538"/>
        <v>2033</v>
      </c>
      <c r="O6798" s="3">
        <f t="shared" si="539"/>
        <v>7</v>
      </c>
      <c r="P6798" s="2" t="str">
        <f t="shared" si="541"/>
        <v>WE</v>
      </c>
    </row>
    <row r="6799" spans="12:16" x14ac:dyDescent="0.2">
      <c r="L6799" s="99">
        <f t="shared" si="537"/>
        <v>48588</v>
      </c>
      <c r="M6799" s="3">
        <f t="shared" si="540"/>
        <v>1</v>
      </c>
      <c r="N6799" s="3">
        <f t="shared" si="538"/>
        <v>2033</v>
      </c>
      <c r="O6799" s="3">
        <f t="shared" si="539"/>
        <v>1</v>
      </c>
      <c r="P6799" s="2" t="str">
        <f t="shared" si="541"/>
        <v>WE</v>
      </c>
    </row>
    <row r="6800" spans="12:16" x14ac:dyDescent="0.2">
      <c r="L6800" s="99">
        <f t="shared" si="537"/>
        <v>48589</v>
      </c>
      <c r="M6800" s="3">
        <f t="shared" si="540"/>
        <v>1</v>
      </c>
      <c r="N6800" s="3">
        <f t="shared" si="538"/>
        <v>2033</v>
      </c>
      <c r="O6800" s="3">
        <f t="shared" si="539"/>
        <v>2</v>
      </c>
      <c r="P6800" s="2" t="str">
        <f t="shared" si="541"/>
        <v>WD</v>
      </c>
    </row>
    <row r="6801" spans="12:16" x14ac:dyDescent="0.2">
      <c r="L6801" s="99">
        <f t="shared" si="537"/>
        <v>48590</v>
      </c>
      <c r="M6801" s="3">
        <f t="shared" si="540"/>
        <v>1</v>
      </c>
      <c r="N6801" s="3">
        <f t="shared" si="538"/>
        <v>2033</v>
      </c>
      <c r="O6801" s="3">
        <f t="shared" si="539"/>
        <v>3</v>
      </c>
      <c r="P6801" s="2" t="str">
        <f t="shared" si="541"/>
        <v>WD</v>
      </c>
    </row>
    <row r="6802" spans="12:16" x14ac:dyDescent="0.2">
      <c r="L6802" s="99">
        <f t="shared" si="537"/>
        <v>48591</v>
      </c>
      <c r="M6802" s="3">
        <f t="shared" si="540"/>
        <v>1</v>
      </c>
      <c r="N6802" s="3">
        <f t="shared" si="538"/>
        <v>2033</v>
      </c>
      <c r="O6802" s="3">
        <f t="shared" si="539"/>
        <v>4</v>
      </c>
      <c r="P6802" s="2" t="str">
        <f t="shared" si="541"/>
        <v>WD</v>
      </c>
    </row>
    <row r="6803" spans="12:16" x14ac:dyDescent="0.2">
      <c r="L6803" s="99">
        <f t="shared" si="537"/>
        <v>48592</v>
      </c>
      <c r="M6803" s="3">
        <f t="shared" si="540"/>
        <v>1</v>
      </c>
      <c r="N6803" s="3">
        <f t="shared" si="538"/>
        <v>2033</v>
      </c>
      <c r="O6803" s="3">
        <f t="shared" si="539"/>
        <v>5</v>
      </c>
      <c r="P6803" s="2" t="str">
        <f t="shared" si="541"/>
        <v>WD</v>
      </c>
    </row>
    <row r="6804" spans="12:16" x14ac:dyDescent="0.2">
      <c r="L6804" s="99">
        <f t="shared" si="537"/>
        <v>48593</v>
      </c>
      <c r="M6804" s="3">
        <f t="shared" si="540"/>
        <v>1</v>
      </c>
      <c r="N6804" s="3">
        <f t="shared" si="538"/>
        <v>2033</v>
      </c>
      <c r="O6804" s="3">
        <f t="shared" si="539"/>
        <v>6</v>
      </c>
      <c r="P6804" s="2" t="str">
        <f t="shared" si="541"/>
        <v>WD</v>
      </c>
    </row>
    <row r="6805" spans="12:16" x14ac:dyDescent="0.2">
      <c r="L6805" s="99">
        <f t="shared" si="537"/>
        <v>48594</v>
      </c>
      <c r="M6805" s="3">
        <f t="shared" si="540"/>
        <v>1</v>
      </c>
      <c r="N6805" s="3">
        <f t="shared" si="538"/>
        <v>2033</v>
      </c>
      <c r="O6805" s="3">
        <f t="shared" si="539"/>
        <v>7</v>
      </c>
      <c r="P6805" s="2" t="str">
        <f t="shared" si="541"/>
        <v>WE</v>
      </c>
    </row>
    <row r="6806" spans="12:16" x14ac:dyDescent="0.2">
      <c r="L6806" s="99">
        <f t="shared" si="537"/>
        <v>48595</v>
      </c>
      <c r="M6806" s="3">
        <f t="shared" si="540"/>
        <v>1</v>
      </c>
      <c r="N6806" s="3">
        <f t="shared" si="538"/>
        <v>2033</v>
      </c>
      <c r="O6806" s="3">
        <f t="shared" si="539"/>
        <v>1</v>
      </c>
      <c r="P6806" s="2" t="str">
        <f t="shared" si="541"/>
        <v>WE</v>
      </c>
    </row>
    <row r="6807" spans="12:16" x14ac:dyDescent="0.2">
      <c r="L6807" s="99">
        <f t="shared" si="537"/>
        <v>48596</v>
      </c>
      <c r="M6807" s="3">
        <f t="shared" si="540"/>
        <v>1</v>
      </c>
      <c r="N6807" s="3">
        <f t="shared" si="538"/>
        <v>2033</v>
      </c>
      <c r="O6807" s="3">
        <f t="shared" si="539"/>
        <v>2</v>
      </c>
      <c r="P6807" s="2" t="str">
        <f t="shared" si="541"/>
        <v>WD</v>
      </c>
    </row>
    <row r="6808" spans="12:16" x14ac:dyDescent="0.2">
      <c r="L6808" s="99">
        <f t="shared" si="537"/>
        <v>48597</v>
      </c>
      <c r="M6808" s="3">
        <f t="shared" si="540"/>
        <v>1</v>
      </c>
      <c r="N6808" s="3">
        <f t="shared" si="538"/>
        <v>2033</v>
      </c>
      <c r="O6808" s="3">
        <f t="shared" si="539"/>
        <v>3</v>
      </c>
      <c r="P6808" s="2" t="str">
        <f t="shared" si="541"/>
        <v>WD</v>
      </c>
    </row>
    <row r="6809" spans="12:16" x14ac:dyDescent="0.2">
      <c r="L6809" s="99">
        <f t="shared" si="537"/>
        <v>48598</v>
      </c>
      <c r="M6809" s="3">
        <f t="shared" si="540"/>
        <v>1</v>
      </c>
      <c r="N6809" s="3">
        <f t="shared" si="538"/>
        <v>2033</v>
      </c>
      <c r="O6809" s="3">
        <f t="shared" si="539"/>
        <v>4</v>
      </c>
      <c r="P6809" s="2" t="str">
        <f t="shared" si="541"/>
        <v>WD</v>
      </c>
    </row>
    <row r="6810" spans="12:16" x14ac:dyDescent="0.2">
      <c r="L6810" s="99">
        <f t="shared" si="537"/>
        <v>48599</v>
      </c>
      <c r="M6810" s="3">
        <f t="shared" si="540"/>
        <v>1</v>
      </c>
      <c r="N6810" s="3">
        <f t="shared" si="538"/>
        <v>2033</v>
      </c>
      <c r="O6810" s="3">
        <f t="shared" si="539"/>
        <v>5</v>
      </c>
      <c r="P6810" s="2" t="str">
        <f t="shared" si="541"/>
        <v>WD</v>
      </c>
    </row>
    <row r="6811" spans="12:16" x14ac:dyDescent="0.2">
      <c r="L6811" s="99">
        <f t="shared" si="537"/>
        <v>48600</v>
      </c>
      <c r="M6811" s="3">
        <f t="shared" si="540"/>
        <v>1</v>
      </c>
      <c r="N6811" s="3">
        <f t="shared" si="538"/>
        <v>2033</v>
      </c>
      <c r="O6811" s="3">
        <f t="shared" si="539"/>
        <v>6</v>
      </c>
      <c r="P6811" s="2" t="str">
        <f t="shared" si="541"/>
        <v>WD</v>
      </c>
    </row>
    <row r="6812" spans="12:16" x14ac:dyDescent="0.2">
      <c r="L6812" s="99">
        <f t="shared" si="537"/>
        <v>48601</v>
      </c>
      <c r="M6812" s="3">
        <f t="shared" si="540"/>
        <v>1</v>
      </c>
      <c r="N6812" s="3">
        <f t="shared" si="538"/>
        <v>2033</v>
      </c>
      <c r="O6812" s="3">
        <f t="shared" si="539"/>
        <v>7</v>
      </c>
      <c r="P6812" s="2" t="str">
        <f t="shared" si="541"/>
        <v>WE</v>
      </c>
    </row>
    <row r="6813" spans="12:16" x14ac:dyDescent="0.2">
      <c r="L6813" s="99">
        <f t="shared" si="537"/>
        <v>48602</v>
      </c>
      <c r="M6813" s="3">
        <f t="shared" si="540"/>
        <v>1</v>
      </c>
      <c r="N6813" s="3">
        <f t="shared" si="538"/>
        <v>2033</v>
      </c>
      <c r="O6813" s="3">
        <f t="shared" si="539"/>
        <v>1</v>
      </c>
      <c r="P6813" s="2" t="str">
        <f t="shared" si="541"/>
        <v>WE</v>
      </c>
    </row>
    <row r="6814" spans="12:16" x14ac:dyDescent="0.2">
      <c r="L6814" s="99">
        <f t="shared" si="537"/>
        <v>48603</v>
      </c>
      <c r="M6814" s="3">
        <f t="shared" si="540"/>
        <v>1</v>
      </c>
      <c r="N6814" s="3">
        <f t="shared" si="538"/>
        <v>2033</v>
      </c>
      <c r="O6814" s="3">
        <f t="shared" si="539"/>
        <v>2</v>
      </c>
      <c r="P6814" s="2" t="str">
        <f t="shared" si="541"/>
        <v>WD</v>
      </c>
    </row>
    <row r="6815" spans="12:16" x14ac:dyDescent="0.2">
      <c r="L6815" s="99">
        <f t="shared" si="537"/>
        <v>48604</v>
      </c>
      <c r="M6815" s="3">
        <f t="shared" si="540"/>
        <v>1</v>
      </c>
      <c r="N6815" s="3">
        <f t="shared" si="538"/>
        <v>2033</v>
      </c>
      <c r="O6815" s="3">
        <f t="shared" si="539"/>
        <v>3</v>
      </c>
      <c r="P6815" s="2" t="str">
        <f t="shared" si="541"/>
        <v>WD</v>
      </c>
    </row>
    <row r="6816" spans="12:16" x14ac:dyDescent="0.2">
      <c r="L6816" s="99">
        <f t="shared" si="537"/>
        <v>48605</v>
      </c>
      <c r="M6816" s="3">
        <f t="shared" si="540"/>
        <v>1</v>
      </c>
      <c r="N6816" s="3">
        <f t="shared" si="538"/>
        <v>2033</v>
      </c>
      <c r="O6816" s="3">
        <f t="shared" si="539"/>
        <v>4</v>
      </c>
      <c r="P6816" s="2" t="str">
        <f t="shared" si="541"/>
        <v>WD</v>
      </c>
    </row>
    <row r="6817" spans="12:16" x14ac:dyDescent="0.2">
      <c r="L6817" s="99">
        <f t="shared" si="537"/>
        <v>48606</v>
      </c>
      <c r="M6817" s="3">
        <f t="shared" si="540"/>
        <v>1</v>
      </c>
      <c r="N6817" s="3">
        <f t="shared" si="538"/>
        <v>2033</v>
      </c>
      <c r="O6817" s="3">
        <f t="shared" si="539"/>
        <v>5</v>
      </c>
      <c r="P6817" s="2" t="str">
        <f t="shared" si="541"/>
        <v>WD</v>
      </c>
    </row>
    <row r="6818" spans="12:16" x14ac:dyDescent="0.2">
      <c r="L6818" s="99">
        <f t="shared" si="537"/>
        <v>48607</v>
      </c>
      <c r="M6818" s="3">
        <f t="shared" si="540"/>
        <v>1</v>
      </c>
      <c r="N6818" s="3">
        <f t="shared" si="538"/>
        <v>2033</v>
      </c>
      <c r="O6818" s="3">
        <f t="shared" si="539"/>
        <v>6</v>
      </c>
      <c r="P6818" s="2" t="str">
        <f t="shared" si="541"/>
        <v>WD</v>
      </c>
    </row>
    <row r="6819" spans="12:16" x14ac:dyDescent="0.2">
      <c r="L6819" s="99">
        <f t="shared" si="537"/>
        <v>48608</v>
      </c>
      <c r="M6819" s="3">
        <f t="shared" si="540"/>
        <v>1</v>
      </c>
      <c r="N6819" s="3">
        <f t="shared" si="538"/>
        <v>2033</v>
      </c>
      <c r="O6819" s="3">
        <f t="shared" si="539"/>
        <v>7</v>
      </c>
      <c r="P6819" s="2" t="str">
        <f t="shared" si="541"/>
        <v>WE</v>
      </c>
    </row>
    <row r="6820" spans="12:16" x14ac:dyDescent="0.2">
      <c r="L6820" s="99">
        <f t="shared" si="537"/>
        <v>48609</v>
      </c>
      <c r="M6820" s="3">
        <f t="shared" si="540"/>
        <v>1</v>
      </c>
      <c r="N6820" s="3">
        <f t="shared" si="538"/>
        <v>2033</v>
      </c>
      <c r="O6820" s="3">
        <f t="shared" si="539"/>
        <v>1</v>
      </c>
      <c r="P6820" s="2" t="str">
        <f t="shared" si="541"/>
        <v>WE</v>
      </c>
    </row>
    <row r="6821" spans="12:16" x14ac:dyDescent="0.2">
      <c r="L6821" s="99">
        <f t="shared" si="537"/>
        <v>48610</v>
      </c>
      <c r="M6821" s="3">
        <f t="shared" si="540"/>
        <v>1</v>
      </c>
      <c r="N6821" s="3">
        <f t="shared" si="538"/>
        <v>2033</v>
      </c>
      <c r="O6821" s="3">
        <f t="shared" si="539"/>
        <v>2</v>
      </c>
      <c r="P6821" s="2" t="str">
        <f t="shared" si="541"/>
        <v>WD</v>
      </c>
    </row>
    <row r="6822" spans="12:16" x14ac:dyDescent="0.2">
      <c r="L6822" s="99">
        <f t="shared" si="537"/>
        <v>48611</v>
      </c>
      <c r="M6822" s="3">
        <f t="shared" si="540"/>
        <v>2</v>
      </c>
      <c r="N6822" s="3">
        <f t="shared" si="538"/>
        <v>2033</v>
      </c>
      <c r="O6822" s="3">
        <f t="shared" si="539"/>
        <v>3</v>
      </c>
      <c r="P6822" s="2" t="str">
        <f t="shared" si="541"/>
        <v>WD</v>
      </c>
    </row>
    <row r="6823" spans="12:16" x14ac:dyDescent="0.2">
      <c r="L6823" s="99">
        <f t="shared" si="537"/>
        <v>48612</v>
      </c>
      <c r="M6823" s="3">
        <f t="shared" si="540"/>
        <v>2</v>
      </c>
      <c r="N6823" s="3">
        <f t="shared" si="538"/>
        <v>2033</v>
      </c>
      <c r="O6823" s="3">
        <f t="shared" si="539"/>
        <v>4</v>
      </c>
      <c r="P6823" s="2" t="str">
        <f t="shared" si="541"/>
        <v>WD</v>
      </c>
    </row>
    <row r="6824" spans="12:16" x14ac:dyDescent="0.2">
      <c r="L6824" s="99">
        <f t="shared" si="537"/>
        <v>48613</v>
      </c>
      <c r="M6824" s="3">
        <f t="shared" si="540"/>
        <v>2</v>
      </c>
      <c r="N6824" s="3">
        <f t="shared" si="538"/>
        <v>2033</v>
      </c>
      <c r="O6824" s="3">
        <f t="shared" si="539"/>
        <v>5</v>
      </c>
      <c r="P6824" s="2" t="str">
        <f t="shared" si="541"/>
        <v>WD</v>
      </c>
    </row>
    <row r="6825" spans="12:16" x14ac:dyDescent="0.2">
      <c r="L6825" s="99">
        <f t="shared" si="537"/>
        <v>48614</v>
      </c>
      <c r="M6825" s="3">
        <f t="shared" si="540"/>
        <v>2</v>
      </c>
      <c r="N6825" s="3">
        <f t="shared" si="538"/>
        <v>2033</v>
      </c>
      <c r="O6825" s="3">
        <f t="shared" si="539"/>
        <v>6</v>
      </c>
      <c r="P6825" s="2" t="str">
        <f t="shared" si="541"/>
        <v>WD</v>
      </c>
    </row>
    <row r="6826" spans="12:16" x14ac:dyDescent="0.2">
      <c r="L6826" s="99">
        <f t="shared" si="537"/>
        <v>48615</v>
      </c>
      <c r="M6826" s="3">
        <f t="shared" si="540"/>
        <v>2</v>
      </c>
      <c r="N6826" s="3">
        <f t="shared" si="538"/>
        <v>2033</v>
      </c>
      <c r="O6826" s="3">
        <f t="shared" si="539"/>
        <v>7</v>
      </c>
      <c r="P6826" s="2" t="str">
        <f t="shared" si="541"/>
        <v>WE</v>
      </c>
    </row>
    <row r="6827" spans="12:16" x14ac:dyDescent="0.2">
      <c r="L6827" s="99">
        <f t="shared" si="537"/>
        <v>48616</v>
      </c>
      <c r="M6827" s="3">
        <f t="shared" si="540"/>
        <v>2</v>
      </c>
      <c r="N6827" s="3">
        <f t="shared" si="538"/>
        <v>2033</v>
      </c>
      <c r="O6827" s="3">
        <f t="shared" si="539"/>
        <v>1</v>
      </c>
      <c r="P6827" s="2" t="str">
        <f t="shared" si="541"/>
        <v>WE</v>
      </c>
    </row>
    <row r="6828" spans="12:16" x14ac:dyDescent="0.2">
      <c r="L6828" s="99">
        <f t="shared" si="537"/>
        <v>48617</v>
      </c>
      <c r="M6828" s="3">
        <f t="shared" si="540"/>
        <v>2</v>
      </c>
      <c r="N6828" s="3">
        <f t="shared" si="538"/>
        <v>2033</v>
      </c>
      <c r="O6828" s="3">
        <f t="shared" si="539"/>
        <v>2</v>
      </c>
      <c r="P6828" s="2" t="str">
        <f t="shared" si="541"/>
        <v>WD</v>
      </c>
    </row>
    <row r="6829" spans="12:16" x14ac:dyDescent="0.2">
      <c r="L6829" s="99">
        <f t="shared" si="537"/>
        <v>48618</v>
      </c>
      <c r="M6829" s="3">
        <f t="shared" si="540"/>
        <v>2</v>
      </c>
      <c r="N6829" s="3">
        <f t="shared" si="538"/>
        <v>2033</v>
      </c>
      <c r="O6829" s="3">
        <f t="shared" si="539"/>
        <v>3</v>
      </c>
      <c r="P6829" s="2" t="str">
        <f t="shared" si="541"/>
        <v>WD</v>
      </c>
    </row>
    <row r="6830" spans="12:16" x14ac:dyDescent="0.2">
      <c r="L6830" s="99">
        <f t="shared" si="537"/>
        <v>48619</v>
      </c>
      <c r="M6830" s="3">
        <f t="shared" si="540"/>
        <v>2</v>
      </c>
      <c r="N6830" s="3">
        <f t="shared" si="538"/>
        <v>2033</v>
      </c>
      <c r="O6830" s="3">
        <f t="shared" si="539"/>
        <v>4</v>
      </c>
      <c r="P6830" s="2" t="str">
        <f t="shared" si="541"/>
        <v>WD</v>
      </c>
    </row>
    <row r="6831" spans="12:16" x14ac:dyDescent="0.2">
      <c r="L6831" s="99">
        <f t="shared" si="537"/>
        <v>48620</v>
      </c>
      <c r="M6831" s="3">
        <f t="shared" si="540"/>
        <v>2</v>
      </c>
      <c r="N6831" s="3">
        <f t="shared" si="538"/>
        <v>2033</v>
      </c>
      <c r="O6831" s="3">
        <f t="shared" si="539"/>
        <v>5</v>
      </c>
      <c r="P6831" s="2" t="str">
        <f t="shared" si="541"/>
        <v>WD</v>
      </c>
    </row>
    <row r="6832" spans="12:16" x14ac:dyDescent="0.2">
      <c r="L6832" s="99">
        <f t="shared" si="537"/>
        <v>48621</v>
      </c>
      <c r="M6832" s="3">
        <f t="shared" si="540"/>
        <v>2</v>
      </c>
      <c r="N6832" s="3">
        <f t="shared" si="538"/>
        <v>2033</v>
      </c>
      <c r="O6832" s="3">
        <f t="shared" si="539"/>
        <v>6</v>
      </c>
      <c r="P6832" s="2" t="str">
        <f t="shared" si="541"/>
        <v>WD</v>
      </c>
    </row>
    <row r="6833" spans="12:16" x14ac:dyDescent="0.2">
      <c r="L6833" s="99">
        <f t="shared" si="537"/>
        <v>48622</v>
      </c>
      <c r="M6833" s="3">
        <f t="shared" si="540"/>
        <v>2</v>
      </c>
      <c r="N6833" s="3">
        <f t="shared" si="538"/>
        <v>2033</v>
      </c>
      <c r="O6833" s="3">
        <f t="shared" si="539"/>
        <v>7</v>
      </c>
      <c r="P6833" s="2" t="str">
        <f t="shared" si="541"/>
        <v>WE</v>
      </c>
    </row>
    <row r="6834" spans="12:16" x14ac:dyDescent="0.2">
      <c r="L6834" s="99">
        <f t="shared" si="537"/>
        <v>48623</v>
      </c>
      <c r="M6834" s="3">
        <f t="shared" si="540"/>
        <v>2</v>
      </c>
      <c r="N6834" s="3">
        <f t="shared" si="538"/>
        <v>2033</v>
      </c>
      <c r="O6834" s="3">
        <f t="shared" si="539"/>
        <v>1</v>
      </c>
      <c r="P6834" s="2" t="str">
        <f t="shared" si="541"/>
        <v>WE</v>
      </c>
    </row>
    <row r="6835" spans="12:16" x14ac:dyDescent="0.2">
      <c r="L6835" s="99">
        <f t="shared" si="537"/>
        <v>48624</v>
      </c>
      <c r="M6835" s="3">
        <f t="shared" si="540"/>
        <v>2</v>
      </c>
      <c r="N6835" s="3">
        <f t="shared" si="538"/>
        <v>2033</v>
      </c>
      <c r="O6835" s="3">
        <f t="shared" si="539"/>
        <v>2</v>
      </c>
      <c r="P6835" s="2" t="str">
        <f t="shared" si="541"/>
        <v>WD</v>
      </c>
    </row>
    <row r="6836" spans="12:16" x14ac:dyDescent="0.2">
      <c r="L6836" s="99">
        <f t="shared" ref="L6836:L6899" si="542">+L6835+1</f>
        <v>48625</v>
      </c>
      <c r="M6836" s="3">
        <f t="shared" si="540"/>
        <v>2</v>
      </c>
      <c r="N6836" s="3">
        <f t="shared" si="538"/>
        <v>2033</v>
      </c>
      <c r="O6836" s="3">
        <f t="shared" si="539"/>
        <v>3</v>
      </c>
      <c r="P6836" s="2" t="str">
        <f t="shared" si="541"/>
        <v>WD</v>
      </c>
    </row>
    <row r="6837" spans="12:16" x14ac:dyDescent="0.2">
      <c r="L6837" s="99">
        <f t="shared" si="542"/>
        <v>48626</v>
      </c>
      <c r="M6837" s="3">
        <f t="shared" si="540"/>
        <v>2</v>
      </c>
      <c r="N6837" s="3">
        <f t="shared" si="538"/>
        <v>2033</v>
      </c>
      <c r="O6837" s="3">
        <f t="shared" si="539"/>
        <v>4</v>
      </c>
      <c r="P6837" s="2" t="str">
        <f t="shared" si="541"/>
        <v>WD</v>
      </c>
    </row>
    <row r="6838" spans="12:16" x14ac:dyDescent="0.2">
      <c r="L6838" s="99">
        <f t="shared" si="542"/>
        <v>48627</v>
      </c>
      <c r="M6838" s="3">
        <f t="shared" si="540"/>
        <v>2</v>
      </c>
      <c r="N6838" s="3">
        <f t="shared" si="538"/>
        <v>2033</v>
      </c>
      <c r="O6838" s="3">
        <f t="shared" si="539"/>
        <v>5</v>
      </c>
      <c r="P6838" s="2" t="str">
        <f t="shared" si="541"/>
        <v>WD</v>
      </c>
    </row>
    <row r="6839" spans="12:16" x14ac:dyDescent="0.2">
      <c r="L6839" s="99">
        <f t="shared" si="542"/>
        <v>48628</v>
      </c>
      <c r="M6839" s="3">
        <f t="shared" si="540"/>
        <v>2</v>
      </c>
      <c r="N6839" s="3">
        <f t="shared" si="538"/>
        <v>2033</v>
      </c>
      <c r="O6839" s="3">
        <f t="shared" si="539"/>
        <v>6</v>
      </c>
      <c r="P6839" s="2" t="str">
        <f t="shared" si="541"/>
        <v>WD</v>
      </c>
    </row>
    <row r="6840" spans="12:16" x14ac:dyDescent="0.2">
      <c r="L6840" s="99">
        <f t="shared" si="542"/>
        <v>48629</v>
      </c>
      <c r="M6840" s="3">
        <f t="shared" si="540"/>
        <v>2</v>
      </c>
      <c r="N6840" s="3">
        <f t="shared" si="538"/>
        <v>2033</v>
      </c>
      <c r="O6840" s="3">
        <f t="shared" si="539"/>
        <v>7</v>
      </c>
      <c r="P6840" s="2" t="str">
        <f t="shared" si="541"/>
        <v>WE</v>
      </c>
    </row>
    <row r="6841" spans="12:16" x14ac:dyDescent="0.2">
      <c r="L6841" s="99">
        <f t="shared" si="542"/>
        <v>48630</v>
      </c>
      <c r="M6841" s="3">
        <f t="shared" si="540"/>
        <v>2</v>
      </c>
      <c r="N6841" s="3">
        <f t="shared" si="538"/>
        <v>2033</v>
      </c>
      <c r="O6841" s="3">
        <f t="shared" si="539"/>
        <v>1</v>
      </c>
      <c r="P6841" s="2" t="str">
        <f t="shared" si="541"/>
        <v>WE</v>
      </c>
    </row>
    <row r="6842" spans="12:16" x14ac:dyDescent="0.2">
      <c r="L6842" s="99">
        <f t="shared" si="542"/>
        <v>48631</v>
      </c>
      <c r="M6842" s="3">
        <f t="shared" si="540"/>
        <v>2</v>
      </c>
      <c r="N6842" s="3">
        <f t="shared" si="538"/>
        <v>2033</v>
      </c>
      <c r="O6842" s="3">
        <f t="shared" si="539"/>
        <v>2</v>
      </c>
      <c r="P6842" s="2" t="str">
        <f t="shared" si="541"/>
        <v>WD</v>
      </c>
    </row>
    <row r="6843" spans="12:16" x14ac:dyDescent="0.2">
      <c r="L6843" s="99">
        <f t="shared" si="542"/>
        <v>48632</v>
      </c>
      <c r="M6843" s="3">
        <f t="shared" si="540"/>
        <v>2</v>
      </c>
      <c r="N6843" s="3">
        <f t="shared" si="538"/>
        <v>2033</v>
      </c>
      <c r="O6843" s="3">
        <f t="shared" si="539"/>
        <v>3</v>
      </c>
      <c r="P6843" s="2" t="str">
        <f t="shared" si="541"/>
        <v>WD</v>
      </c>
    </row>
    <row r="6844" spans="12:16" x14ac:dyDescent="0.2">
      <c r="L6844" s="99">
        <f t="shared" si="542"/>
        <v>48633</v>
      </c>
      <c r="M6844" s="3">
        <f t="shared" si="540"/>
        <v>2</v>
      </c>
      <c r="N6844" s="3">
        <f t="shared" si="538"/>
        <v>2033</v>
      </c>
      <c r="O6844" s="3">
        <f t="shared" si="539"/>
        <v>4</v>
      </c>
      <c r="P6844" s="2" t="str">
        <f t="shared" si="541"/>
        <v>WD</v>
      </c>
    </row>
    <row r="6845" spans="12:16" x14ac:dyDescent="0.2">
      <c r="L6845" s="99">
        <f t="shared" si="542"/>
        <v>48634</v>
      </c>
      <c r="M6845" s="3">
        <f t="shared" si="540"/>
        <v>2</v>
      </c>
      <c r="N6845" s="3">
        <f t="shared" si="538"/>
        <v>2033</v>
      </c>
      <c r="O6845" s="3">
        <f t="shared" si="539"/>
        <v>5</v>
      </c>
      <c r="P6845" s="2" t="str">
        <f t="shared" si="541"/>
        <v>WD</v>
      </c>
    </row>
    <row r="6846" spans="12:16" x14ac:dyDescent="0.2">
      <c r="L6846" s="99">
        <f t="shared" si="542"/>
        <v>48635</v>
      </c>
      <c r="M6846" s="3">
        <f t="shared" si="540"/>
        <v>2</v>
      </c>
      <c r="N6846" s="3">
        <f t="shared" si="538"/>
        <v>2033</v>
      </c>
      <c r="O6846" s="3">
        <f t="shared" si="539"/>
        <v>6</v>
      </c>
      <c r="P6846" s="2" t="str">
        <f t="shared" si="541"/>
        <v>WD</v>
      </c>
    </row>
    <row r="6847" spans="12:16" x14ac:dyDescent="0.2">
      <c r="L6847" s="99">
        <f t="shared" si="542"/>
        <v>48636</v>
      </c>
      <c r="M6847" s="3">
        <f t="shared" si="540"/>
        <v>2</v>
      </c>
      <c r="N6847" s="3">
        <f t="shared" ref="N6847:N6910" si="543">YEAR(L6847)</f>
        <v>2033</v>
      </c>
      <c r="O6847" s="3">
        <f t="shared" ref="O6847:O6910" si="544">WEEKDAY(L6847)</f>
        <v>7</v>
      </c>
      <c r="P6847" s="2" t="str">
        <f t="shared" si="541"/>
        <v>WE</v>
      </c>
    </row>
    <row r="6848" spans="12:16" x14ac:dyDescent="0.2">
      <c r="L6848" s="99">
        <f t="shared" si="542"/>
        <v>48637</v>
      </c>
      <c r="M6848" s="3">
        <f t="shared" si="540"/>
        <v>2</v>
      </c>
      <c r="N6848" s="3">
        <f t="shared" si="543"/>
        <v>2033</v>
      </c>
      <c r="O6848" s="3">
        <f t="shared" si="544"/>
        <v>1</v>
      </c>
      <c r="P6848" s="2" t="str">
        <f t="shared" si="541"/>
        <v>WE</v>
      </c>
    </row>
    <row r="6849" spans="12:16" x14ac:dyDescent="0.2">
      <c r="L6849" s="99">
        <f t="shared" si="542"/>
        <v>48638</v>
      </c>
      <c r="M6849" s="3">
        <f t="shared" si="540"/>
        <v>2</v>
      </c>
      <c r="N6849" s="3">
        <f t="shared" si="543"/>
        <v>2033</v>
      </c>
      <c r="O6849" s="3">
        <f t="shared" si="544"/>
        <v>2</v>
      </c>
      <c r="P6849" s="2" t="str">
        <f t="shared" si="541"/>
        <v>WD</v>
      </c>
    </row>
    <row r="6850" spans="12:16" x14ac:dyDescent="0.2">
      <c r="L6850" s="99">
        <f t="shared" si="542"/>
        <v>48639</v>
      </c>
      <c r="M6850" s="3">
        <f t="shared" si="540"/>
        <v>3</v>
      </c>
      <c r="N6850" s="3">
        <f t="shared" si="543"/>
        <v>2033</v>
      </c>
      <c r="O6850" s="3">
        <f t="shared" si="544"/>
        <v>3</v>
      </c>
      <c r="P6850" s="2" t="str">
        <f t="shared" si="541"/>
        <v>WD</v>
      </c>
    </row>
    <row r="6851" spans="12:16" x14ac:dyDescent="0.2">
      <c r="L6851" s="99">
        <f t="shared" si="542"/>
        <v>48640</v>
      </c>
      <c r="M6851" s="3">
        <f t="shared" ref="M6851:M6914" si="545">MONTH(L6851)</f>
        <v>3</v>
      </c>
      <c r="N6851" s="3">
        <f t="shared" si="543"/>
        <v>2033</v>
      </c>
      <c r="O6851" s="3">
        <f t="shared" si="544"/>
        <v>4</v>
      </c>
      <c r="P6851" s="2" t="str">
        <f t="shared" ref="P6851:P6914" si="546">IF(O6851=1,"WE",IF(O6851=7,"WE","WD"))</f>
        <v>WD</v>
      </c>
    </row>
    <row r="6852" spans="12:16" x14ac:dyDescent="0.2">
      <c r="L6852" s="99">
        <f t="shared" si="542"/>
        <v>48641</v>
      </c>
      <c r="M6852" s="3">
        <f t="shared" si="545"/>
        <v>3</v>
      </c>
      <c r="N6852" s="3">
        <f t="shared" si="543"/>
        <v>2033</v>
      </c>
      <c r="O6852" s="3">
        <f t="shared" si="544"/>
        <v>5</v>
      </c>
      <c r="P6852" s="2" t="str">
        <f t="shared" si="546"/>
        <v>WD</v>
      </c>
    </row>
    <row r="6853" spans="12:16" x14ac:dyDescent="0.2">
      <c r="L6853" s="99">
        <f t="shared" si="542"/>
        <v>48642</v>
      </c>
      <c r="M6853" s="3">
        <f t="shared" si="545"/>
        <v>3</v>
      </c>
      <c r="N6853" s="3">
        <f t="shared" si="543"/>
        <v>2033</v>
      </c>
      <c r="O6853" s="3">
        <f t="shared" si="544"/>
        <v>6</v>
      </c>
      <c r="P6853" s="2" t="str">
        <f t="shared" si="546"/>
        <v>WD</v>
      </c>
    </row>
    <row r="6854" spans="12:16" x14ac:dyDescent="0.2">
      <c r="L6854" s="99">
        <f t="shared" si="542"/>
        <v>48643</v>
      </c>
      <c r="M6854" s="3">
        <f t="shared" si="545"/>
        <v>3</v>
      </c>
      <c r="N6854" s="3">
        <f t="shared" si="543"/>
        <v>2033</v>
      </c>
      <c r="O6854" s="3">
        <f t="shared" si="544"/>
        <v>7</v>
      </c>
      <c r="P6854" s="2" t="str">
        <f t="shared" si="546"/>
        <v>WE</v>
      </c>
    </row>
    <row r="6855" spans="12:16" x14ac:dyDescent="0.2">
      <c r="L6855" s="99">
        <f t="shared" si="542"/>
        <v>48644</v>
      </c>
      <c r="M6855" s="3">
        <f t="shared" si="545"/>
        <v>3</v>
      </c>
      <c r="N6855" s="3">
        <f t="shared" si="543"/>
        <v>2033</v>
      </c>
      <c r="O6855" s="3">
        <f t="shared" si="544"/>
        <v>1</v>
      </c>
      <c r="P6855" s="2" t="str">
        <f t="shared" si="546"/>
        <v>WE</v>
      </c>
    </row>
    <row r="6856" spans="12:16" x14ac:dyDescent="0.2">
      <c r="L6856" s="99">
        <f t="shared" si="542"/>
        <v>48645</v>
      </c>
      <c r="M6856" s="3">
        <f t="shared" si="545"/>
        <v>3</v>
      </c>
      <c r="N6856" s="3">
        <f t="shared" si="543"/>
        <v>2033</v>
      </c>
      <c r="O6856" s="3">
        <f t="shared" si="544"/>
        <v>2</v>
      </c>
      <c r="P6856" s="2" t="str">
        <f t="shared" si="546"/>
        <v>WD</v>
      </c>
    </row>
    <row r="6857" spans="12:16" x14ac:dyDescent="0.2">
      <c r="L6857" s="99">
        <f t="shared" si="542"/>
        <v>48646</v>
      </c>
      <c r="M6857" s="3">
        <f t="shared" si="545"/>
        <v>3</v>
      </c>
      <c r="N6857" s="3">
        <f t="shared" si="543"/>
        <v>2033</v>
      </c>
      <c r="O6857" s="3">
        <f t="shared" si="544"/>
        <v>3</v>
      </c>
      <c r="P6857" s="2" t="str">
        <f t="shared" si="546"/>
        <v>WD</v>
      </c>
    </row>
    <row r="6858" spans="12:16" x14ac:dyDescent="0.2">
      <c r="L6858" s="99">
        <f t="shared" si="542"/>
        <v>48647</v>
      </c>
      <c r="M6858" s="3">
        <f t="shared" si="545"/>
        <v>3</v>
      </c>
      <c r="N6858" s="3">
        <f t="shared" si="543"/>
        <v>2033</v>
      </c>
      <c r="O6858" s="3">
        <f t="shared" si="544"/>
        <v>4</v>
      </c>
      <c r="P6858" s="2" t="str">
        <f t="shared" si="546"/>
        <v>WD</v>
      </c>
    </row>
    <row r="6859" spans="12:16" x14ac:dyDescent="0.2">
      <c r="L6859" s="99">
        <f t="shared" si="542"/>
        <v>48648</v>
      </c>
      <c r="M6859" s="3">
        <f t="shared" si="545"/>
        <v>3</v>
      </c>
      <c r="N6859" s="3">
        <f t="shared" si="543"/>
        <v>2033</v>
      </c>
      <c r="O6859" s="3">
        <f t="shared" si="544"/>
        <v>5</v>
      </c>
      <c r="P6859" s="2" t="str">
        <f t="shared" si="546"/>
        <v>WD</v>
      </c>
    </row>
    <row r="6860" spans="12:16" x14ac:dyDescent="0.2">
      <c r="L6860" s="99">
        <f t="shared" si="542"/>
        <v>48649</v>
      </c>
      <c r="M6860" s="3">
        <f t="shared" si="545"/>
        <v>3</v>
      </c>
      <c r="N6860" s="3">
        <f t="shared" si="543"/>
        <v>2033</v>
      </c>
      <c r="O6860" s="3">
        <f t="shared" si="544"/>
        <v>6</v>
      </c>
      <c r="P6860" s="2" t="str">
        <f t="shared" si="546"/>
        <v>WD</v>
      </c>
    </row>
    <row r="6861" spans="12:16" x14ac:dyDescent="0.2">
      <c r="L6861" s="99">
        <f t="shared" si="542"/>
        <v>48650</v>
      </c>
      <c r="M6861" s="3">
        <f t="shared" si="545"/>
        <v>3</v>
      </c>
      <c r="N6861" s="3">
        <f t="shared" si="543"/>
        <v>2033</v>
      </c>
      <c r="O6861" s="3">
        <f t="shared" si="544"/>
        <v>7</v>
      </c>
      <c r="P6861" s="2" t="str">
        <f t="shared" si="546"/>
        <v>WE</v>
      </c>
    </row>
    <row r="6862" spans="12:16" x14ac:dyDescent="0.2">
      <c r="L6862" s="99">
        <f t="shared" si="542"/>
        <v>48651</v>
      </c>
      <c r="M6862" s="3">
        <f t="shared" si="545"/>
        <v>3</v>
      </c>
      <c r="N6862" s="3">
        <f t="shared" si="543"/>
        <v>2033</v>
      </c>
      <c r="O6862" s="3">
        <f t="shared" si="544"/>
        <v>1</v>
      </c>
      <c r="P6862" s="2" t="str">
        <f t="shared" si="546"/>
        <v>WE</v>
      </c>
    </row>
    <row r="6863" spans="12:16" x14ac:dyDescent="0.2">
      <c r="L6863" s="99">
        <f t="shared" si="542"/>
        <v>48652</v>
      </c>
      <c r="M6863" s="3">
        <f t="shared" si="545"/>
        <v>3</v>
      </c>
      <c r="N6863" s="3">
        <f t="shared" si="543"/>
        <v>2033</v>
      </c>
      <c r="O6863" s="3">
        <f t="shared" si="544"/>
        <v>2</v>
      </c>
      <c r="P6863" s="2" t="str">
        <f t="shared" si="546"/>
        <v>WD</v>
      </c>
    </row>
    <row r="6864" spans="12:16" x14ac:dyDescent="0.2">
      <c r="L6864" s="99">
        <f t="shared" si="542"/>
        <v>48653</v>
      </c>
      <c r="M6864" s="3">
        <f t="shared" si="545"/>
        <v>3</v>
      </c>
      <c r="N6864" s="3">
        <f t="shared" si="543"/>
        <v>2033</v>
      </c>
      <c r="O6864" s="3">
        <f t="shared" si="544"/>
        <v>3</v>
      </c>
      <c r="P6864" s="2" t="str">
        <f t="shared" si="546"/>
        <v>WD</v>
      </c>
    </row>
    <row r="6865" spans="12:16" x14ac:dyDescent="0.2">
      <c r="L6865" s="99">
        <f t="shared" si="542"/>
        <v>48654</v>
      </c>
      <c r="M6865" s="3">
        <f t="shared" si="545"/>
        <v>3</v>
      </c>
      <c r="N6865" s="3">
        <f t="shared" si="543"/>
        <v>2033</v>
      </c>
      <c r="O6865" s="3">
        <f t="shared" si="544"/>
        <v>4</v>
      </c>
      <c r="P6865" s="2" t="str">
        <f t="shared" si="546"/>
        <v>WD</v>
      </c>
    </row>
    <row r="6866" spans="12:16" x14ac:dyDescent="0.2">
      <c r="L6866" s="99">
        <f t="shared" si="542"/>
        <v>48655</v>
      </c>
      <c r="M6866" s="3">
        <f t="shared" si="545"/>
        <v>3</v>
      </c>
      <c r="N6866" s="3">
        <f t="shared" si="543"/>
        <v>2033</v>
      </c>
      <c r="O6866" s="3">
        <f t="shared" si="544"/>
        <v>5</v>
      </c>
      <c r="P6866" s="2" t="str">
        <f t="shared" si="546"/>
        <v>WD</v>
      </c>
    </row>
    <row r="6867" spans="12:16" x14ac:dyDescent="0.2">
      <c r="L6867" s="99">
        <f t="shared" si="542"/>
        <v>48656</v>
      </c>
      <c r="M6867" s="3">
        <f t="shared" si="545"/>
        <v>3</v>
      </c>
      <c r="N6867" s="3">
        <f t="shared" si="543"/>
        <v>2033</v>
      </c>
      <c r="O6867" s="3">
        <f t="shared" si="544"/>
        <v>6</v>
      </c>
      <c r="P6867" s="2" t="str">
        <f t="shared" si="546"/>
        <v>WD</v>
      </c>
    </row>
    <row r="6868" spans="12:16" x14ac:dyDescent="0.2">
      <c r="L6868" s="99">
        <f t="shared" si="542"/>
        <v>48657</v>
      </c>
      <c r="M6868" s="3">
        <f t="shared" si="545"/>
        <v>3</v>
      </c>
      <c r="N6868" s="3">
        <f t="shared" si="543"/>
        <v>2033</v>
      </c>
      <c r="O6868" s="3">
        <f t="shared" si="544"/>
        <v>7</v>
      </c>
      <c r="P6868" s="2" t="str">
        <f t="shared" si="546"/>
        <v>WE</v>
      </c>
    </row>
    <row r="6869" spans="12:16" x14ac:dyDescent="0.2">
      <c r="L6869" s="99">
        <f t="shared" si="542"/>
        <v>48658</v>
      </c>
      <c r="M6869" s="3">
        <f t="shared" si="545"/>
        <v>3</v>
      </c>
      <c r="N6869" s="3">
        <f t="shared" si="543"/>
        <v>2033</v>
      </c>
      <c r="O6869" s="3">
        <f t="shared" si="544"/>
        <v>1</v>
      </c>
      <c r="P6869" s="2" t="str">
        <f t="shared" si="546"/>
        <v>WE</v>
      </c>
    </row>
    <row r="6870" spans="12:16" x14ac:dyDescent="0.2">
      <c r="L6870" s="99">
        <f t="shared" si="542"/>
        <v>48659</v>
      </c>
      <c r="M6870" s="3">
        <f t="shared" si="545"/>
        <v>3</v>
      </c>
      <c r="N6870" s="3">
        <f t="shared" si="543"/>
        <v>2033</v>
      </c>
      <c r="O6870" s="3">
        <f t="shared" si="544"/>
        <v>2</v>
      </c>
      <c r="P6870" s="2" t="str">
        <f t="shared" si="546"/>
        <v>WD</v>
      </c>
    </row>
    <row r="6871" spans="12:16" x14ac:dyDescent="0.2">
      <c r="L6871" s="99">
        <f t="shared" si="542"/>
        <v>48660</v>
      </c>
      <c r="M6871" s="3">
        <f t="shared" si="545"/>
        <v>3</v>
      </c>
      <c r="N6871" s="3">
        <f t="shared" si="543"/>
        <v>2033</v>
      </c>
      <c r="O6871" s="3">
        <f t="shared" si="544"/>
        <v>3</v>
      </c>
      <c r="P6871" s="2" t="str">
        <f t="shared" si="546"/>
        <v>WD</v>
      </c>
    </row>
    <row r="6872" spans="12:16" x14ac:dyDescent="0.2">
      <c r="L6872" s="99">
        <f t="shared" si="542"/>
        <v>48661</v>
      </c>
      <c r="M6872" s="3">
        <f t="shared" si="545"/>
        <v>3</v>
      </c>
      <c r="N6872" s="3">
        <f t="shared" si="543"/>
        <v>2033</v>
      </c>
      <c r="O6872" s="3">
        <f t="shared" si="544"/>
        <v>4</v>
      </c>
      <c r="P6872" s="2" t="str">
        <f t="shared" si="546"/>
        <v>WD</v>
      </c>
    </row>
    <row r="6873" spans="12:16" x14ac:dyDescent="0.2">
      <c r="L6873" s="99">
        <f t="shared" si="542"/>
        <v>48662</v>
      </c>
      <c r="M6873" s="3">
        <f t="shared" si="545"/>
        <v>3</v>
      </c>
      <c r="N6873" s="3">
        <f t="shared" si="543"/>
        <v>2033</v>
      </c>
      <c r="O6873" s="3">
        <f t="shared" si="544"/>
        <v>5</v>
      </c>
      <c r="P6873" s="2" t="str">
        <f t="shared" si="546"/>
        <v>WD</v>
      </c>
    </row>
    <row r="6874" spans="12:16" x14ac:dyDescent="0.2">
      <c r="L6874" s="99">
        <f t="shared" si="542"/>
        <v>48663</v>
      </c>
      <c r="M6874" s="3">
        <f t="shared" si="545"/>
        <v>3</v>
      </c>
      <c r="N6874" s="3">
        <f t="shared" si="543"/>
        <v>2033</v>
      </c>
      <c r="O6874" s="3">
        <f t="shared" si="544"/>
        <v>6</v>
      </c>
      <c r="P6874" s="2" t="str">
        <f t="shared" si="546"/>
        <v>WD</v>
      </c>
    </row>
    <row r="6875" spans="12:16" x14ac:dyDescent="0.2">
      <c r="L6875" s="99">
        <f t="shared" si="542"/>
        <v>48664</v>
      </c>
      <c r="M6875" s="3">
        <f t="shared" si="545"/>
        <v>3</v>
      </c>
      <c r="N6875" s="3">
        <f t="shared" si="543"/>
        <v>2033</v>
      </c>
      <c r="O6875" s="3">
        <f t="shared" si="544"/>
        <v>7</v>
      </c>
      <c r="P6875" s="2" t="str">
        <f t="shared" si="546"/>
        <v>WE</v>
      </c>
    </row>
    <row r="6876" spans="12:16" x14ac:dyDescent="0.2">
      <c r="L6876" s="99">
        <f t="shared" si="542"/>
        <v>48665</v>
      </c>
      <c r="M6876" s="3">
        <f t="shared" si="545"/>
        <v>3</v>
      </c>
      <c r="N6876" s="3">
        <f t="shared" si="543"/>
        <v>2033</v>
      </c>
      <c r="O6876" s="3">
        <f t="shared" si="544"/>
        <v>1</v>
      </c>
      <c r="P6876" s="2" t="str">
        <f t="shared" si="546"/>
        <v>WE</v>
      </c>
    </row>
    <row r="6877" spans="12:16" x14ac:dyDescent="0.2">
      <c r="L6877" s="99">
        <f t="shared" si="542"/>
        <v>48666</v>
      </c>
      <c r="M6877" s="3">
        <f t="shared" si="545"/>
        <v>3</v>
      </c>
      <c r="N6877" s="3">
        <f t="shared" si="543"/>
        <v>2033</v>
      </c>
      <c r="O6877" s="3">
        <f t="shared" si="544"/>
        <v>2</v>
      </c>
      <c r="P6877" s="2" t="str">
        <f t="shared" si="546"/>
        <v>WD</v>
      </c>
    </row>
    <row r="6878" spans="12:16" x14ac:dyDescent="0.2">
      <c r="L6878" s="99">
        <f t="shared" si="542"/>
        <v>48667</v>
      </c>
      <c r="M6878" s="3">
        <f t="shared" si="545"/>
        <v>3</v>
      </c>
      <c r="N6878" s="3">
        <f t="shared" si="543"/>
        <v>2033</v>
      </c>
      <c r="O6878" s="3">
        <f t="shared" si="544"/>
        <v>3</v>
      </c>
      <c r="P6878" s="2" t="str">
        <f t="shared" si="546"/>
        <v>WD</v>
      </c>
    </row>
    <row r="6879" spans="12:16" x14ac:dyDescent="0.2">
      <c r="L6879" s="99">
        <f t="shared" si="542"/>
        <v>48668</v>
      </c>
      <c r="M6879" s="3">
        <f t="shared" si="545"/>
        <v>3</v>
      </c>
      <c r="N6879" s="3">
        <f t="shared" si="543"/>
        <v>2033</v>
      </c>
      <c r="O6879" s="3">
        <f t="shared" si="544"/>
        <v>4</v>
      </c>
      <c r="P6879" s="2" t="str">
        <f t="shared" si="546"/>
        <v>WD</v>
      </c>
    </row>
    <row r="6880" spans="12:16" x14ac:dyDescent="0.2">
      <c r="L6880" s="99">
        <f t="shared" si="542"/>
        <v>48669</v>
      </c>
      <c r="M6880" s="3">
        <f t="shared" si="545"/>
        <v>3</v>
      </c>
      <c r="N6880" s="3">
        <f t="shared" si="543"/>
        <v>2033</v>
      </c>
      <c r="O6880" s="3">
        <f t="shared" si="544"/>
        <v>5</v>
      </c>
      <c r="P6880" s="2" t="str">
        <f t="shared" si="546"/>
        <v>WD</v>
      </c>
    </row>
    <row r="6881" spans="12:16" x14ac:dyDescent="0.2">
      <c r="L6881" s="99">
        <f t="shared" si="542"/>
        <v>48670</v>
      </c>
      <c r="M6881" s="3">
        <f t="shared" si="545"/>
        <v>4</v>
      </c>
      <c r="N6881" s="3">
        <f t="shared" si="543"/>
        <v>2033</v>
      </c>
      <c r="O6881" s="3">
        <f t="shared" si="544"/>
        <v>6</v>
      </c>
      <c r="P6881" s="2" t="str">
        <f t="shared" si="546"/>
        <v>WD</v>
      </c>
    </row>
    <row r="6882" spans="12:16" x14ac:dyDescent="0.2">
      <c r="L6882" s="99">
        <f t="shared" si="542"/>
        <v>48671</v>
      </c>
      <c r="M6882" s="3">
        <f t="shared" si="545"/>
        <v>4</v>
      </c>
      <c r="N6882" s="3">
        <f t="shared" si="543"/>
        <v>2033</v>
      </c>
      <c r="O6882" s="3">
        <f t="shared" si="544"/>
        <v>7</v>
      </c>
      <c r="P6882" s="2" t="str">
        <f t="shared" si="546"/>
        <v>WE</v>
      </c>
    </row>
    <row r="6883" spans="12:16" x14ac:dyDescent="0.2">
      <c r="L6883" s="99">
        <f t="shared" si="542"/>
        <v>48672</v>
      </c>
      <c r="M6883" s="3">
        <f t="shared" si="545"/>
        <v>4</v>
      </c>
      <c r="N6883" s="3">
        <f t="shared" si="543"/>
        <v>2033</v>
      </c>
      <c r="O6883" s="3">
        <f t="shared" si="544"/>
        <v>1</v>
      </c>
      <c r="P6883" s="2" t="str">
        <f t="shared" si="546"/>
        <v>WE</v>
      </c>
    </row>
    <row r="6884" spans="12:16" x14ac:dyDescent="0.2">
      <c r="L6884" s="99">
        <f t="shared" si="542"/>
        <v>48673</v>
      </c>
      <c r="M6884" s="3">
        <f t="shared" si="545"/>
        <v>4</v>
      </c>
      <c r="N6884" s="3">
        <f t="shared" si="543"/>
        <v>2033</v>
      </c>
      <c r="O6884" s="3">
        <f t="shared" si="544"/>
        <v>2</v>
      </c>
      <c r="P6884" s="2" t="str">
        <f t="shared" si="546"/>
        <v>WD</v>
      </c>
    </row>
    <row r="6885" spans="12:16" x14ac:dyDescent="0.2">
      <c r="L6885" s="99">
        <f t="shared" si="542"/>
        <v>48674</v>
      </c>
      <c r="M6885" s="3">
        <f t="shared" si="545"/>
        <v>4</v>
      </c>
      <c r="N6885" s="3">
        <f t="shared" si="543"/>
        <v>2033</v>
      </c>
      <c r="O6885" s="3">
        <f t="shared" si="544"/>
        <v>3</v>
      </c>
      <c r="P6885" s="2" t="str">
        <f t="shared" si="546"/>
        <v>WD</v>
      </c>
    </row>
    <row r="6886" spans="12:16" x14ac:dyDescent="0.2">
      <c r="L6886" s="99">
        <f t="shared" si="542"/>
        <v>48675</v>
      </c>
      <c r="M6886" s="3">
        <f t="shared" si="545"/>
        <v>4</v>
      </c>
      <c r="N6886" s="3">
        <f t="shared" si="543"/>
        <v>2033</v>
      </c>
      <c r="O6886" s="3">
        <f t="shared" si="544"/>
        <v>4</v>
      </c>
      <c r="P6886" s="2" t="str">
        <f t="shared" si="546"/>
        <v>WD</v>
      </c>
    </row>
    <row r="6887" spans="12:16" x14ac:dyDescent="0.2">
      <c r="L6887" s="99">
        <f t="shared" si="542"/>
        <v>48676</v>
      </c>
      <c r="M6887" s="3">
        <f t="shared" si="545"/>
        <v>4</v>
      </c>
      <c r="N6887" s="3">
        <f t="shared" si="543"/>
        <v>2033</v>
      </c>
      <c r="O6887" s="3">
        <f t="shared" si="544"/>
        <v>5</v>
      </c>
      <c r="P6887" s="2" t="str">
        <f t="shared" si="546"/>
        <v>WD</v>
      </c>
    </row>
    <row r="6888" spans="12:16" x14ac:dyDescent="0.2">
      <c r="L6888" s="99">
        <f t="shared" si="542"/>
        <v>48677</v>
      </c>
      <c r="M6888" s="3">
        <f t="shared" si="545"/>
        <v>4</v>
      </c>
      <c r="N6888" s="3">
        <f t="shared" si="543"/>
        <v>2033</v>
      </c>
      <c r="O6888" s="3">
        <f t="shared" si="544"/>
        <v>6</v>
      </c>
      <c r="P6888" s="2" t="str">
        <f t="shared" si="546"/>
        <v>WD</v>
      </c>
    </row>
    <row r="6889" spans="12:16" x14ac:dyDescent="0.2">
      <c r="L6889" s="99">
        <f t="shared" si="542"/>
        <v>48678</v>
      </c>
      <c r="M6889" s="3">
        <f t="shared" si="545"/>
        <v>4</v>
      </c>
      <c r="N6889" s="3">
        <f t="shared" si="543"/>
        <v>2033</v>
      </c>
      <c r="O6889" s="3">
        <f t="shared" si="544"/>
        <v>7</v>
      </c>
      <c r="P6889" s="2" t="str">
        <f t="shared" si="546"/>
        <v>WE</v>
      </c>
    </row>
    <row r="6890" spans="12:16" x14ac:dyDescent="0.2">
      <c r="L6890" s="99">
        <f t="shared" si="542"/>
        <v>48679</v>
      </c>
      <c r="M6890" s="3">
        <f t="shared" si="545"/>
        <v>4</v>
      </c>
      <c r="N6890" s="3">
        <f t="shared" si="543"/>
        <v>2033</v>
      </c>
      <c r="O6890" s="3">
        <f t="shared" si="544"/>
        <v>1</v>
      </c>
      <c r="P6890" s="2" t="str">
        <f t="shared" si="546"/>
        <v>WE</v>
      </c>
    </row>
    <row r="6891" spans="12:16" x14ac:dyDescent="0.2">
      <c r="L6891" s="99">
        <f t="shared" si="542"/>
        <v>48680</v>
      </c>
      <c r="M6891" s="3">
        <f t="shared" si="545"/>
        <v>4</v>
      </c>
      <c r="N6891" s="3">
        <f t="shared" si="543"/>
        <v>2033</v>
      </c>
      <c r="O6891" s="3">
        <f t="shared" si="544"/>
        <v>2</v>
      </c>
      <c r="P6891" s="2" t="str">
        <f t="shared" si="546"/>
        <v>WD</v>
      </c>
    </row>
    <row r="6892" spans="12:16" x14ac:dyDescent="0.2">
      <c r="L6892" s="99">
        <f t="shared" si="542"/>
        <v>48681</v>
      </c>
      <c r="M6892" s="3">
        <f t="shared" si="545"/>
        <v>4</v>
      </c>
      <c r="N6892" s="3">
        <f t="shared" si="543"/>
        <v>2033</v>
      </c>
      <c r="O6892" s="3">
        <f t="shared" si="544"/>
        <v>3</v>
      </c>
      <c r="P6892" s="2" t="str">
        <f t="shared" si="546"/>
        <v>WD</v>
      </c>
    </row>
    <row r="6893" spans="12:16" x14ac:dyDescent="0.2">
      <c r="L6893" s="99">
        <f t="shared" si="542"/>
        <v>48682</v>
      </c>
      <c r="M6893" s="3">
        <f t="shared" si="545"/>
        <v>4</v>
      </c>
      <c r="N6893" s="3">
        <f t="shared" si="543"/>
        <v>2033</v>
      </c>
      <c r="O6893" s="3">
        <f t="shared" si="544"/>
        <v>4</v>
      </c>
      <c r="P6893" s="2" t="str">
        <f t="shared" si="546"/>
        <v>WD</v>
      </c>
    </row>
    <row r="6894" spans="12:16" x14ac:dyDescent="0.2">
      <c r="L6894" s="99">
        <f t="shared" si="542"/>
        <v>48683</v>
      </c>
      <c r="M6894" s="3">
        <f t="shared" si="545"/>
        <v>4</v>
      </c>
      <c r="N6894" s="3">
        <f t="shared" si="543"/>
        <v>2033</v>
      </c>
      <c r="O6894" s="3">
        <f t="shared" si="544"/>
        <v>5</v>
      </c>
      <c r="P6894" s="2" t="str">
        <f t="shared" si="546"/>
        <v>WD</v>
      </c>
    </row>
    <row r="6895" spans="12:16" x14ac:dyDescent="0.2">
      <c r="L6895" s="99">
        <f t="shared" si="542"/>
        <v>48684</v>
      </c>
      <c r="M6895" s="3">
        <f t="shared" si="545"/>
        <v>4</v>
      </c>
      <c r="N6895" s="3">
        <f t="shared" si="543"/>
        <v>2033</v>
      </c>
      <c r="O6895" s="3">
        <f t="shared" si="544"/>
        <v>6</v>
      </c>
      <c r="P6895" s="2" t="str">
        <f t="shared" si="546"/>
        <v>WD</v>
      </c>
    </row>
    <row r="6896" spans="12:16" x14ac:dyDescent="0.2">
      <c r="L6896" s="99">
        <f t="shared" si="542"/>
        <v>48685</v>
      </c>
      <c r="M6896" s="3">
        <f t="shared" si="545"/>
        <v>4</v>
      </c>
      <c r="N6896" s="3">
        <f t="shared" si="543"/>
        <v>2033</v>
      </c>
      <c r="O6896" s="3">
        <f t="shared" si="544"/>
        <v>7</v>
      </c>
      <c r="P6896" s="2" t="str">
        <f t="shared" si="546"/>
        <v>WE</v>
      </c>
    </row>
    <row r="6897" spans="12:16" x14ac:dyDescent="0.2">
      <c r="L6897" s="99">
        <f t="shared" si="542"/>
        <v>48686</v>
      </c>
      <c r="M6897" s="3">
        <f t="shared" si="545"/>
        <v>4</v>
      </c>
      <c r="N6897" s="3">
        <f t="shared" si="543"/>
        <v>2033</v>
      </c>
      <c r="O6897" s="3">
        <f t="shared" si="544"/>
        <v>1</v>
      </c>
      <c r="P6897" s="2" t="str">
        <f t="shared" si="546"/>
        <v>WE</v>
      </c>
    </row>
    <row r="6898" spans="12:16" x14ac:dyDescent="0.2">
      <c r="L6898" s="99">
        <f t="shared" si="542"/>
        <v>48687</v>
      </c>
      <c r="M6898" s="3">
        <f t="shared" si="545"/>
        <v>4</v>
      </c>
      <c r="N6898" s="3">
        <f t="shared" si="543"/>
        <v>2033</v>
      </c>
      <c r="O6898" s="3">
        <f t="shared" si="544"/>
        <v>2</v>
      </c>
      <c r="P6898" s="2" t="str">
        <f t="shared" si="546"/>
        <v>WD</v>
      </c>
    </row>
    <row r="6899" spans="12:16" x14ac:dyDescent="0.2">
      <c r="L6899" s="99">
        <f t="shared" si="542"/>
        <v>48688</v>
      </c>
      <c r="M6899" s="3">
        <f t="shared" si="545"/>
        <v>4</v>
      </c>
      <c r="N6899" s="3">
        <f t="shared" si="543"/>
        <v>2033</v>
      </c>
      <c r="O6899" s="3">
        <f t="shared" si="544"/>
        <v>3</v>
      </c>
      <c r="P6899" s="2" t="str">
        <f t="shared" si="546"/>
        <v>WD</v>
      </c>
    </row>
    <row r="6900" spans="12:16" x14ac:dyDescent="0.2">
      <c r="L6900" s="99">
        <f t="shared" ref="L6900:L6963" si="547">+L6899+1</f>
        <v>48689</v>
      </c>
      <c r="M6900" s="3">
        <f t="shared" si="545"/>
        <v>4</v>
      </c>
      <c r="N6900" s="3">
        <f t="shared" si="543"/>
        <v>2033</v>
      </c>
      <c r="O6900" s="3">
        <f t="shared" si="544"/>
        <v>4</v>
      </c>
      <c r="P6900" s="2" t="str">
        <f t="shared" si="546"/>
        <v>WD</v>
      </c>
    </row>
    <row r="6901" spans="12:16" x14ac:dyDescent="0.2">
      <c r="L6901" s="99">
        <f t="shared" si="547"/>
        <v>48690</v>
      </c>
      <c r="M6901" s="3">
        <f t="shared" si="545"/>
        <v>4</v>
      </c>
      <c r="N6901" s="3">
        <f t="shared" si="543"/>
        <v>2033</v>
      </c>
      <c r="O6901" s="3">
        <f t="shared" si="544"/>
        <v>5</v>
      </c>
      <c r="P6901" s="2" t="str">
        <f t="shared" si="546"/>
        <v>WD</v>
      </c>
    </row>
    <row r="6902" spans="12:16" x14ac:dyDescent="0.2">
      <c r="L6902" s="99">
        <f t="shared" si="547"/>
        <v>48691</v>
      </c>
      <c r="M6902" s="3">
        <f t="shared" si="545"/>
        <v>4</v>
      </c>
      <c r="N6902" s="3">
        <f t="shared" si="543"/>
        <v>2033</v>
      </c>
      <c r="O6902" s="3">
        <f t="shared" si="544"/>
        <v>6</v>
      </c>
      <c r="P6902" s="2" t="str">
        <f t="shared" si="546"/>
        <v>WD</v>
      </c>
    </row>
    <row r="6903" spans="12:16" x14ac:dyDescent="0.2">
      <c r="L6903" s="99">
        <f t="shared" si="547"/>
        <v>48692</v>
      </c>
      <c r="M6903" s="3">
        <f t="shared" si="545"/>
        <v>4</v>
      </c>
      <c r="N6903" s="3">
        <f t="shared" si="543"/>
        <v>2033</v>
      </c>
      <c r="O6903" s="3">
        <f t="shared" si="544"/>
        <v>7</v>
      </c>
      <c r="P6903" s="2" t="str">
        <f t="shared" si="546"/>
        <v>WE</v>
      </c>
    </row>
    <row r="6904" spans="12:16" x14ac:dyDescent="0.2">
      <c r="L6904" s="99">
        <f t="shared" si="547"/>
        <v>48693</v>
      </c>
      <c r="M6904" s="3">
        <f t="shared" si="545"/>
        <v>4</v>
      </c>
      <c r="N6904" s="3">
        <f t="shared" si="543"/>
        <v>2033</v>
      </c>
      <c r="O6904" s="3">
        <f t="shared" si="544"/>
        <v>1</v>
      </c>
      <c r="P6904" s="2" t="str">
        <f t="shared" si="546"/>
        <v>WE</v>
      </c>
    </row>
    <row r="6905" spans="12:16" x14ac:dyDescent="0.2">
      <c r="L6905" s="99">
        <f t="shared" si="547"/>
        <v>48694</v>
      </c>
      <c r="M6905" s="3">
        <f t="shared" si="545"/>
        <v>4</v>
      </c>
      <c r="N6905" s="3">
        <f t="shared" si="543"/>
        <v>2033</v>
      </c>
      <c r="O6905" s="3">
        <f t="shared" si="544"/>
        <v>2</v>
      </c>
      <c r="P6905" s="2" t="str">
        <f t="shared" si="546"/>
        <v>WD</v>
      </c>
    </row>
    <row r="6906" spans="12:16" x14ac:dyDescent="0.2">
      <c r="L6906" s="99">
        <f t="shared" si="547"/>
        <v>48695</v>
      </c>
      <c r="M6906" s="3">
        <f t="shared" si="545"/>
        <v>4</v>
      </c>
      <c r="N6906" s="3">
        <f t="shared" si="543"/>
        <v>2033</v>
      </c>
      <c r="O6906" s="3">
        <f t="shared" si="544"/>
        <v>3</v>
      </c>
      <c r="P6906" s="2" t="str">
        <f t="shared" si="546"/>
        <v>WD</v>
      </c>
    </row>
    <row r="6907" spans="12:16" x14ac:dyDescent="0.2">
      <c r="L6907" s="99">
        <f t="shared" si="547"/>
        <v>48696</v>
      </c>
      <c r="M6907" s="3">
        <f t="shared" si="545"/>
        <v>4</v>
      </c>
      <c r="N6907" s="3">
        <f t="shared" si="543"/>
        <v>2033</v>
      </c>
      <c r="O6907" s="3">
        <f t="shared" si="544"/>
        <v>4</v>
      </c>
      <c r="P6907" s="2" t="str">
        <f t="shared" si="546"/>
        <v>WD</v>
      </c>
    </row>
    <row r="6908" spans="12:16" x14ac:dyDescent="0.2">
      <c r="L6908" s="99">
        <f t="shared" si="547"/>
        <v>48697</v>
      </c>
      <c r="M6908" s="3">
        <f t="shared" si="545"/>
        <v>4</v>
      </c>
      <c r="N6908" s="3">
        <f t="shared" si="543"/>
        <v>2033</v>
      </c>
      <c r="O6908" s="3">
        <f t="shared" si="544"/>
        <v>5</v>
      </c>
      <c r="P6908" s="2" t="str">
        <f t="shared" si="546"/>
        <v>WD</v>
      </c>
    </row>
    <row r="6909" spans="12:16" x14ac:dyDescent="0.2">
      <c r="L6909" s="99">
        <f t="shared" si="547"/>
        <v>48698</v>
      </c>
      <c r="M6909" s="3">
        <f t="shared" si="545"/>
        <v>4</v>
      </c>
      <c r="N6909" s="3">
        <f t="shared" si="543"/>
        <v>2033</v>
      </c>
      <c r="O6909" s="3">
        <f t="shared" si="544"/>
        <v>6</v>
      </c>
      <c r="P6909" s="2" t="str">
        <f t="shared" si="546"/>
        <v>WD</v>
      </c>
    </row>
    <row r="6910" spans="12:16" x14ac:dyDescent="0.2">
      <c r="L6910" s="99">
        <f t="shared" si="547"/>
        <v>48699</v>
      </c>
      <c r="M6910" s="3">
        <f t="shared" si="545"/>
        <v>4</v>
      </c>
      <c r="N6910" s="3">
        <f t="shared" si="543"/>
        <v>2033</v>
      </c>
      <c r="O6910" s="3">
        <f t="shared" si="544"/>
        <v>7</v>
      </c>
      <c r="P6910" s="2" t="str">
        <f t="shared" si="546"/>
        <v>WE</v>
      </c>
    </row>
    <row r="6911" spans="12:16" x14ac:dyDescent="0.2">
      <c r="L6911" s="99">
        <f t="shared" si="547"/>
        <v>48700</v>
      </c>
      <c r="M6911" s="3">
        <f t="shared" si="545"/>
        <v>5</v>
      </c>
      <c r="N6911" s="3">
        <f t="shared" ref="N6911:N6974" si="548">YEAR(L6911)</f>
        <v>2033</v>
      </c>
      <c r="O6911" s="3">
        <f t="shared" ref="O6911:O6974" si="549">WEEKDAY(L6911)</f>
        <v>1</v>
      </c>
      <c r="P6911" s="2" t="str">
        <f t="shared" si="546"/>
        <v>WE</v>
      </c>
    </row>
    <row r="6912" spans="12:16" x14ac:dyDescent="0.2">
      <c r="L6912" s="99">
        <f t="shared" si="547"/>
        <v>48701</v>
      </c>
      <c r="M6912" s="3">
        <f t="shared" si="545"/>
        <v>5</v>
      </c>
      <c r="N6912" s="3">
        <f t="shared" si="548"/>
        <v>2033</v>
      </c>
      <c r="O6912" s="3">
        <f t="shared" si="549"/>
        <v>2</v>
      </c>
      <c r="P6912" s="2" t="str">
        <f t="shared" si="546"/>
        <v>WD</v>
      </c>
    </row>
    <row r="6913" spans="12:16" x14ac:dyDescent="0.2">
      <c r="L6913" s="99">
        <f t="shared" si="547"/>
        <v>48702</v>
      </c>
      <c r="M6913" s="3">
        <f t="shared" si="545"/>
        <v>5</v>
      </c>
      <c r="N6913" s="3">
        <f t="shared" si="548"/>
        <v>2033</v>
      </c>
      <c r="O6913" s="3">
        <f t="shared" si="549"/>
        <v>3</v>
      </c>
      <c r="P6913" s="2" t="str">
        <f t="shared" si="546"/>
        <v>WD</v>
      </c>
    </row>
    <row r="6914" spans="12:16" x14ac:dyDescent="0.2">
      <c r="L6914" s="99">
        <f t="shared" si="547"/>
        <v>48703</v>
      </c>
      <c r="M6914" s="3">
        <f t="shared" si="545"/>
        <v>5</v>
      </c>
      <c r="N6914" s="3">
        <f t="shared" si="548"/>
        <v>2033</v>
      </c>
      <c r="O6914" s="3">
        <f t="shared" si="549"/>
        <v>4</v>
      </c>
      <c r="P6914" s="2" t="str">
        <f t="shared" si="546"/>
        <v>WD</v>
      </c>
    </row>
    <row r="6915" spans="12:16" x14ac:dyDescent="0.2">
      <c r="L6915" s="99">
        <f t="shared" si="547"/>
        <v>48704</v>
      </c>
      <c r="M6915" s="3">
        <f t="shared" ref="M6915:M6978" si="550">MONTH(L6915)</f>
        <v>5</v>
      </c>
      <c r="N6915" s="3">
        <f t="shared" si="548"/>
        <v>2033</v>
      </c>
      <c r="O6915" s="3">
        <f t="shared" si="549"/>
        <v>5</v>
      </c>
      <c r="P6915" s="2" t="str">
        <f t="shared" ref="P6915:P6978" si="551">IF(O6915=1,"WE",IF(O6915=7,"WE","WD"))</f>
        <v>WD</v>
      </c>
    </row>
    <row r="6916" spans="12:16" x14ac:dyDescent="0.2">
      <c r="L6916" s="99">
        <f t="shared" si="547"/>
        <v>48705</v>
      </c>
      <c r="M6916" s="3">
        <f t="shared" si="550"/>
        <v>5</v>
      </c>
      <c r="N6916" s="3">
        <f t="shared" si="548"/>
        <v>2033</v>
      </c>
      <c r="O6916" s="3">
        <f t="shared" si="549"/>
        <v>6</v>
      </c>
      <c r="P6916" s="2" t="str">
        <f t="shared" si="551"/>
        <v>WD</v>
      </c>
    </row>
    <row r="6917" spans="12:16" x14ac:dyDescent="0.2">
      <c r="L6917" s="99">
        <f t="shared" si="547"/>
        <v>48706</v>
      </c>
      <c r="M6917" s="3">
        <f t="shared" si="550"/>
        <v>5</v>
      </c>
      <c r="N6917" s="3">
        <f t="shared" si="548"/>
        <v>2033</v>
      </c>
      <c r="O6917" s="3">
        <f t="shared" si="549"/>
        <v>7</v>
      </c>
      <c r="P6917" s="2" t="str">
        <f t="shared" si="551"/>
        <v>WE</v>
      </c>
    </row>
    <row r="6918" spans="12:16" x14ac:dyDescent="0.2">
      <c r="L6918" s="99">
        <f t="shared" si="547"/>
        <v>48707</v>
      </c>
      <c r="M6918" s="3">
        <f t="shared" si="550"/>
        <v>5</v>
      </c>
      <c r="N6918" s="3">
        <f t="shared" si="548"/>
        <v>2033</v>
      </c>
      <c r="O6918" s="3">
        <f t="shared" si="549"/>
        <v>1</v>
      </c>
      <c r="P6918" s="2" t="str">
        <f t="shared" si="551"/>
        <v>WE</v>
      </c>
    </row>
    <row r="6919" spans="12:16" x14ac:dyDescent="0.2">
      <c r="L6919" s="99">
        <f t="shared" si="547"/>
        <v>48708</v>
      </c>
      <c r="M6919" s="3">
        <f t="shared" si="550"/>
        <v>5</v>
      </c>
      <c r="N6919" s="3">
        <f t="shared" si="548"/>
        <v>2033</v>
      </c>
      <c r="O6919" s="3">
        <f t="shared" si="549"/>
        <v>2</v>
      </c>
      <c r="P6919" s="2" t="str">
        <f t="shared" si="551"/>
        <v>WD</v>
      </c>
    </row>
    <row r="6920" spans="12:16" x14ac:dyDescent="0.2">
      <c r="L6920" s="99">
        <f t="shared" si="547"/>
        <v>48709</v>
      </c>
      <c r="M6920" s="3">
        <f t="shared" si="550"/>
        <v>5</v>
      </c>
      <c r="N6920" s="3">
        <f t="shared" si="548"/>
        <v>2033</v>
      </c>
      <c r="O6920" s="3">
        <f t="shared" si="549"/>
        <v>3</v>
      </c>
      <c r="P6920" s="2" t="str">
        <f t="shared" si="551"/>
        <v>WD</v>
      </c>
    </row>
    <row r="6921" spans="12:16" x14ac:dyDescent="0.2">
      <c r="L6921" s="99">
        <f t="shared" si="547"/>
        <v>48710</v>
      </c>
      <c r="M6921" s="3">
        <f t="shared" si="550"/>
        <v>5</v>
      </c>
      <c r="N6921" s="3">
        <f t="shared" si="548"/>
        <v>2033</v>
      </c>
      <c r="O6921" s="3">
        <f t="shared" si="549"/>
        <v>4</v>
      </c>
      <c r="P6921" s="2" t="str">
        <f t="shared" si="551"/>
        <v>WD</v>
      </c>
    </row>
    <row r="6922" spans="12:16" x14ac:dyDescent="0.2">
      <c r="L6922" s="99">
        <f t="shared" si="547"/>
        <v>48711</v>
      </c>
      <c r="M6922" s="3">
        <f t="shared" si="550"/>
        <v>5</v>
      </c>
      <c r="N6922" s="3">
        <f t="shared" si="548"/>
        <v>2033</v>
      </c>
      <c r="O6922" s="3">
        <f t="shared" si="549"/>
        <v>5</v>
      </c>
      <c r="P6922" s="2" t="str">
        <f t="shared" si="551"/>
        <v>WD</v>
      </c>
    </row>
    <row r="6923" spans="12:16" x14ac:dyDescent="0.2">
      <c r="L6923" s="99">
        <f t="shared" si="547"/>
        <v>48712</v>
      </c>
      <c r="M6923" s="3">
        <f t="shared" si="550"/>
        <v>5</v>
      </c>
      <c r="N6923" s="3">
        <f t="shared" si="548"/>
        <v>2033</v>
      </c>
      <c r="O6923" s="3">
        <f t="shared" si="549"/>
        <v>6</v>
      </c>
      <c r="P6923" s="2" t="str">
        <f t="shared" si="551"/>
        <v>WD</v>
      </c>
    </row>
    <row r="6924" spans="12:16" x14ac:dyDescent="0.2">
      <c r="L6924" s="99">
        <f t="shared" si="547"/>
        <v>48713</v>
      </c>
      <c r="M6924" s="3">
        <f t="shared" si="550"/>
        <v>5</v>
      </c>
      <c r="N6924" s="3">
        <f t="shared" si="548"/>
        <v>2033</v>
      </c>
      <c r="O6924" s="3">
        <f t="shared" si="549"/>
        <v>7</v>
      </c>
      <c r="P6924" s="2" t="str">
        <f t="shared" si="551"/>
        <v>WE</v>
      </c>
    </row>
    <row r="6925" spans="12:16" x14ac:dyDescent="0.2">
      <c r="L6925" s="99">
        <f t="shared" si="547"/>
        <v>48714</v>
      </c>
      <c r="M6925" s="3">
        <f t="shared" si="550"/>
        <v>5</v>
      </c>
      <c r="N6925" s="3">
        <f t="shared" si="548"/>
        <v>2033</v>
      </c>
      <c r="O6925" s="3">
        <f t="shared" si="549"/>
        <v>1</v>
      </c>
      <c r="P6925" s="2" t="str">
        <f t="shared" si="551"/>
        <v>WE</v>
      </c>
    </row>
    <row r="6926" spans="12:16" x14ac:dyDescent="0.2">
      <c r="L6926" s="99">
        <f t="shared" si="547"/>
        <v>48715</v>
      </c>
      <c r="M6926" s="3">
        <f t="shared" si="550"/>
        <v>5</v>
      </c>
      <c r="N6926" s="3">
        <f t="shared" si="548"/>
        <v>2033</v>
      </c>
      <c r="O6926" s="3">
        <f t="shared" si="549"/>
        <v>2</v>
      </c>
      <c r="P6926" s="2" t="str">
        <f t="shared" si="551"/>
        <v>WD</v>
      </c>
    </row>
    <row r="6927" spans="12:16" x14ac:dyDescent="0.2">
      <c r="L6927" s="99">
        <f t="shared" si="547"/>
        <v>48716</v>
      </c>
      <c r="M6927" s="3">
        <f t="shared" si="550"/>
        <v>5</v>
      </c>
      <c r="N6927" s="3">
        <f t="shared" si="548"/>
        <v>2033</v>
      </c>
      <c r="O6927" s="3">
        <f t="shared" si="549"/>
        <v>3</v>
      </c>
      <c r="P6927" s="2" t="str">
        <f t="shared" si="551"/>
        <v>WD</v>
      </c>
    </row>
    <row r="6928" spans="12:16" x14ac:dyDescent="0.2">
      <c r="L6928" s="99">
        <f t="shared" si="547"/>
        <v>48717</v>
      </c>
      <c r="M6928" s="3">
        <f t="shared" si="550"/>
        <v>5</v>
      </c>
      <c r="N6928" s="3">
        <f t="shared" si="548"/>
        <v>2033</v>
      </c>
      <c r="O6928" s="3">
        <f t="shared" si="549"/>
        <v>4</v>
      </c>
      <c r="P6928" s="2" t="str">
        <f t="shared" si="551"/>
        <v>WD</v>
      </c>
    </row>
    <row r="6929" spans="12:16" x14ac:dyDescent="0.2">
      <c r="L6929" s="99">
        <f t="shared" si="547"/>
        <v>48718</v>
      </c>
      <c r="M6929" s="3">
        <f t="shared" si="550"/>
        <v>5</v>
      </c>
      <c r="N6929" s="3">
        <f t="shared" si="548"/>
        <v>2033</v>
      </c>
      <c r="O6929" s="3">
        <f t="shared" si="549"/>
        <v>5</v>
      </c>
      <c r="P6929" s="2" t="str">
        <f t="shared" si="551"/>
        <v>WD</v>
      </c>
    </row>
    <row r="6930" spans="12:16" x14ac:dyDescent="0.2">
      <c r="L6930" s="99">
        <f t="shared" si="547"/>
        <v>48719</v>
      </c>
      <c r="M6930" s="3">
        <f t="shared" si="550"/>
        <v>5</v>
      </c>
      <c r="N6930" s="3">
        <f t="shared" si="548"/>
        <v>2033</v>
      </c>
      <c r="O6930" s="3">
        <f t="shared" si="549"/>
        <v>6</v>
      </c>
      <c r="P6930" s="2" t="str">
        <f t="shared" si="551"/>
        <v>WD</v>
      </c>
    </row>
    <row r="6931" spans="12:16" x14ac:dyDescent="0.2">
      <c r="L6931" s="99">
        <f t="shared" si="547"/>
        <v>48720</v>
      </c>
      <c r="M6931" s="3">
        <f t="shared" si="550"/>
        <v>5</v>
      </c>
      <c r="N6931" s="3">
        <f t="shared" si="548"/>
        <v>2033</v>
      </c>
      <c r="O6931" s="3">
        <f t="shared" si="549"/>
        <v>7</v>
      </c>
      <c r="P6931" s="2" t="str">
        <f t="shared" si="551"/>
        <v>WE</v>
      </c>
    </row>
    <row r="6932" spans="12:16" x14ac:dyDescent="0.2">
      <c r="L6932" s="99">
        <f t="shared" si="547"/>
        <v>48721</v>
      </c>
      <c r="M6932" s="3">
        <f t="shared" si="550"/>
        <v>5</v>
      </c>
      <c r="N6932" s="3">
        <f t="shared" si="548"/>
        <v>2033</v>
      </c>
      <c r="O6932" s="3">
        <f t="shared" si="549"/>
        <v>1</v>
      </c>
      <c r="P6932" s="2" t="str">
        <f t="shared" si="551"/>
        <v>WE</v>
      </c>
    </row>
    <row r="6933" spans="12:16" x14ac:dyDescent="0.2">
      <c r="L6933" s="99">
        <f t="shared" si="547"/>
        <v>48722</v>
      </c>
      <c r="M6933" s="3">
        <f t="shared" si="550"/>
        <v>5</v>
      </c>
      <c r="N6933" s="3">
        <f t="shared" si="548"/>
        <v>2033</v>
      </c>
      <c r="O6933" s="3">
        <f t="shared" si="549"/>
        <v>2</v>
      </c>
      <c r="P6933" s="2" t="str">
        <f t="shared" si="551"/>
        <v>WD</v>
      </c>
    </row>
    <row r="6934" spans="12:16" x14ac:dyDescent="0.2">
      <c r="L6934" s="99">
        <f t="shared" si="547"/>
        <v>48723</v>
      </c>
      <c r="M6934" s="3">
        <f t="shared" si="550"/>
        <v>5</v>
      </c>
      <c r="N6934" s="3">
        <f t="shared" si="548"/>
        <v>2033</v>
      </c>
      <c r="O6934" s="3">
        <f t="shared" si="549"/>
        <v>3</v>
      </c>
      <c r="P6934" s="2" t="str">
        <f t="shared" si="551"/>
        <v>WD</v>
      </c>
    </row>
    <row r="6935" spans="12:16" x14ac:dyDescent="0.2">
      <c r="L6935" s="99">
        <f t="shared" si="547"/>
        <v>48724</v>
      </c>
      <c r="M6935" s="3">
        <f t="shared" si="550"/>
        <v>5</v>
      </c>
      <c r="N6935" s="3">
        <f t="shared" si="548"/>
        <v>2033</v>
      </c>
      <c r="O6935" s="3">
        <f t="shared" si="549"/>
        <v>4</v>
      </c>
      <c r="P6935" s="2" t="str">
        <f t="shared" si="551"/>
        <v>WD</v>
      </c>
    </row>
    <row r="6936" spans="12:16" x14ac:dyDescent="0.2">
      <c r="L6936" s="99">
        <f t="shared" si="547"/>
        <v>48725</v>
      </c>
      <c r="M6936" s="3">
        <f t="shared" si="550"/>
        <v>5</v>
      </c>
      <c r="N6936" s="3">
        <f t="shared" si="548"/>
        <v>2033</v>
      </c>
      <c r="O6936" s="3">
        <f t="shared" si="549"/>
        <v>5</v>
      </c>
      <c r="P6936" s="2" t="str">
        <f t="shared" si="551"/>
        <v>WD</v>
      </c>
    </row>
    <row r="6937" spans="12:16" x14ac:dyDescent="0.2">
      <c r="L6937" s="99">
        <f t="shared" si="547"/>
        <v>48726</v>
      </c>
      <c r="M6937" s="3">
        <f t="shared" si="550"/>
        <v>5</v>
      </c>
      <c r="N6937" s="3">
        <f t="shared" si="548"/>
        <v>2033</v>
      </c>
      <c r="O6937" s="3">
        <f t="shared" si="549"/>
        <v>6</v>
      </c>
      <c r="P6937" s="2" t="str">
        <f t="shared" si="551"/>
        <v>WD</v>
      </c>
    </row>
    <row r="6938" spans="12:16" x14ac:dyDescent="0.2">
      <c r="L6938" s="99">
        <f t="shared" si="547"/>
        <v>48727</v>
      </c>
      <c r="M6938" s="3">
        <f t="shared" si="550"/>
        <v>5</v>
      </c>
      <c r="N6938" s="3">
        <f t="shared" si="548"/>
        <v>2033</v>
      </c>
      <c r="O6938" s="3">
        <f t="shared" si="549"/>
        <v>7</v>
      </c>
      <c r="P6938" s="2" t="str">
        <f t="shared" si="551"/>
        <v>WE</v>
      </c>
    </row>
    <row r="6939" spans="12:16" x14ac:dyDescent="0.2">
      <c r="L6939" s="99">
        <f t="shared" si="547"/>
        <v>48728</v>
      </c>
      <c r="M6939" s="3">
        <f t="shared" si="550"/>
        <v>5</v>
      </c>
      <c r="N6939" s="3">
        <f t="shared" si="548"/>
        <v>2033</v>
      </c>
      <c r="O6939" s="3">
        <f t="shared" si="549"/>
        <v>1</v>
      </c>
      <c r="P6939" s="2" t="str">
        <f t="shared" si="551"/>
        <v>WE</v>
      </c>
    </row>
    <row r="6940" spans="12:16" x14ac:dyDescent="0.2">
      <c r="L6940" s="99">
        <f t="shared" si="547"/>
        <v>48729</v>
      </c>
      <c r="M6940" s="3">
        <f t="shared" si="550"/>
        <v>5</v>
      </c>
      <c r="N6940" s="3">
        <f t="shared" si="548"/>
        <v>2033</v>
      </c>
      <c r="O6940" s="3">
        <f t="shared" si="549"/>
        <v>2</v>
      </c>
      <c r="P6940" s="2" t="str">
        <f t="shared" si="551"/>
        <v>WD</v>
      </c>
    </row>
    <row r="6941" spans="12:16" x14ac:dyDescent="0.2">
      <c r="L6941" s="99">
        <f t="shared" si="547"/>
        <v>48730</v>
      </c>
      <c r="M6941" s="3">
        <f t="shared" si="550"/>
        <v>5</v>
      </c>
      <c r="N6941" s="3">
        <f t="shared" si="548"/>
        <v>2033</v>
      </c>
      <c r="O6941" s="3">
        <f t="shared" si="549"/>
        <v>3</v>
      </c>
      <c r="P6941" s="2" t="str">
        <f t="shared" si="551"/>
        <v>WD</v>
      </c>
    </row>
    <row r="6942" spans="12:16" x14ac:dyDescent="0.2">
      <c r="L6942" s="99">
        <f t="shared" si="547"/>
        <v>48731</v>
      </c>
      <c r="M6942" s="3">
        <f t="shared" si="550"/>
        <v>6</v>
      </c>
      <c r="N6942" s="3">
        <f t="shared" si="548"/>
        <v>2033</v>
      </c>
      <c r="O6942" s="3">
        <f t="shared" si="549"/>
        <v>4</v>
      </c>
      <c r="P6942" s="2" t="str">
        <f t="shared" si="551"/>
        <v>WD</v>
      </c>
    </row>
    <row r="6943" spans="12:16" x14ac:dyDescent="0.2">
      <c r="L6943" s="99">
        <f t="shared" si="547"/>
        <v>48732</v>
      </c>
      <c r="M6943" s="3">
        <f t="shared" si="550"/>
        <v>6</v>
      </c>
      <c r="N6943" s="3">
        <f t="shared" si="548"/>
        <v>2033</v>
      </c>
      <c r="O6943" s="3">
        <f t="shared" si="549"/>
        <v>5</v>
      </c>
      <c r="P6943" s="2" t="str">
        <f t="shared" si="551"/>
        <v>WD</v>
      </c>
    </row>
    <row r="6944" spans="12:16" x14ac:dyDescent="0.2">
      <c r="L6944" s="99">
        <f t="shared" si="547"/>
        <v>48733</v>
      </c>
      <c r="M6944" s="3">
        <f t="shared" si="550"/>
        <v>6</v>
      </c>
      <c r="N6944" s="3">
        <f t="shared" si="548"/>
        <v>2033</v>
      </c>
      <c r="O6944" s="3">
        <f t="shared" si="549"/>
        <v>6</v>
      </c>
      <c r="P6944" s="2" t="str">
        <f t="shared" si="551"/>
        <v>WD</v>
      </c>
    </row>
    <row r="6945" spans="12:16" x14ac:dyDescent="0.2">
      <c r="L6945" s="99">
        <f t="shared" si="547"/>
        <v>48734</v>
      </c>
      <c r="M6945" s="3">
        <f t="shared" si="550"/>
        <v>6</v>
      </c>
      <c r="N6945" s="3">
        <f t="shared" si="548"/>
        <v>2033</v>
      </c>
      <c r="O6945" s="3">
        <f t="shared" si="549"/>
        <v>7</v>
      </c>
      <c r="P6945" s="2" t="str">
        <f t="shared" si="551"/>
        <v>WE</v>
      </c>
    </row>
    <row r="6946" spans="12:16" x14ac:dyDescent="0.2">
      <c r="L6946" s="99">
        <f t="shared" si="547"/>
        <v>48735</v>
      </c>
      <c r="M6946" s="3">
        <f t="shared" si="550"/>
        <v>6</v>
      </c>
      <c r="N6946" s="3">
        <f t="shared" si="548"/>
        <v>2033</v>
      </c>
      <c r="O6946" s="3">
        <f t="shared" si="549"/>
        <v>1</v>
      </c>
      <c r="P6946" s="2" t="str">
        <f t="shared" si="551"/>
        <v>WE</v>
      </c>
    </row>
    <row r="6947" spans="12:16" x14ac:dyDescent="0.2">
      <c r="L6947" s="99">
        <f t="shared" si="547"/>
        <v>48736</v>
      </c>
      <c r="M6947" s="3">
        <f t="shared" si="550"/>
        <v>6</v>
      </c>
      <c r="N6947" s="3">
        <f t="shared" si="548"/>
        <v>2033</v>
      </c>
      <c r="O6947" s="3">
        <f t="shared" si="549"/>
        <v>2</v>
      </c>
      <c r="P6947" s="2" t="str">
        <f t="shared" si="551"/>
        <v>WD</v>
      </c>
    </row>
    <row r="6948" spans="12:16" x14ac:dyDescent="0.2">
      <c r="L6948" s="99">
        <f t="shared" si="547"/>
        <v>48737</v>
      </c>
      <c r="M6948" s="3">
        <f t="shared" si="550"/>
        <v>6</v>
      </c>
      <c r="N6948" s="3">
        <f t="shared" si="548"/>
        <v>2033</v>
      </c>
      <c r="O6948" s="3">
        <f t="shared" si="549"/>
        <v>3</v>
      </c>
      <c r="P6948" s="2" t="str">
        <f t="shared" si="551"/>
        <v>WD</v>
      </c>
    </row>
    <row r="6949" spans="12:16" x14ac:dyDescent="0.2">
      <c r="L6949" s="99">
        <f t="shared" si="547"/>
        <v>48738</v>
      </c>
      <c r="M6949" s="3">
        <f t="shared" si="550"/>
        <v>6</v>
      </c>
      <c r="N6949" s="3">
        <f t="shared" si="548"/>
        <v>2033</v>
      </c>
      <c r="O6949" s="3">
        <f t="shared" si="549"/>
        <v>4</v>
      </c>
      <c r="P6949" s="2" t="str">
        <f t="shared" si="551"/>
        <v>WD</v>
      </c>
    </row>
    <row r="6950" spans="12:16" x14ac:dyDescent="0.2">
      <c r="L6950" s="99">
        <f t="shared" si="547"/>
        <v>48739</v>
      </c>
      <c r="M6950" s="3">
        <f t="shared" si="550"/>
        <v>6</v>
      </c>
      <c r="N6950" s="3">
        <f t="shared" si="548"/>
        <v>2033</v>
      </c>
      <c r="O6950" s="3">
        <f t="shared" si="549"/>
        <v>5</v>
      </c>
      <c r="P6950" s="2" t="str">
        <f t="shared" si="551"/>
        <v>WD</v>
      </c>
    </row>
    <row r="6951" spans="12:16" x14ac:dyDescent="0.2">
      <c r="L6951" s="99">
        <f t="shared" si="547"/>
        <v>48740</v>
      </c>
      <c r="M6951" s="3">
        <f t="shared" si="550"/>
        <v>6</v>
      </c>
      <c r="N6951" s="3">
        <f t="shared" si="548"/>
        <v>2033</v>
      </c>
      <c r="O6951" s="3">
        <f t="shared" si="549"/>
        <v>6</v>
      </c>
      <c r="P6951" s="2" t="str">
        <f t="shared" si="551"/>
        <v>WD</v>
      </c>
    </row>
    <row r="6952" spans="12:16" x14ac:dyDescent="0.2">
      <c r="L6952" s="99">
        <f t="shared" si="547"/>
        <v>48741</v>
      </c>
      <c r="M6952" s="3">
        <f t="shared" si="550"/>
        <v>6</v>
      </c>
      <c r="N6952" s="3">
        <f t="shared" si="548"/>
        <v>2033</v>
      </c>
      <c r="O6952" s="3">
        <f t="shared" si="549"/>
        <v>7</v>
      </c>
      <c r="P6952" s="2" t="str">
        <f t="shared" si="551"/>
        <v>WE</v>
      </c>
    </row>
    <row r="6953" spans="12:16" x14ac:dyDescent="0.2">
      <c r="L6953" s="99">
        <f t="shared" si="547"/>
        <v>48742</v>
      </c>
      <c r="M6953" s="3">
        <f t="shared" si="550"/>
        <v>6</v>
      </c>
      <c r="N6953" s="3">
        <f t="shared" si="548"/>
        <v>2033</v>
      </c>
      <c r="O6953" s="3">
        <f t="shared" si="549"/>
        <v>1</v>
      </c>
      <c r="P6953" s="2" t="str">
        <f t="shared" si="551"/>
        <v>WE</v>
      </c>
    </row>
    <row r="6954" spans="12:16" x14ac:dyDescent="0.2">
      <c r="L6954" s="99">
        <f t="shared" si="547"/>
        <v>48743</v>
      </c>
      <c r="M6954" s="3">
        <f t="shared" si="550"/>
        <v>6</v>
      </c>
      <c r="N6954" s="3">
        <f t="shared" si="548"/>
        <v>2033</v>
      </c>
      <c r="O6954" s="3">
        <f t="shared" si="549"/>
        <v>2</v>
      </c>
      <c r="P6954" s="2" t="str">
        <f t="shared" si="551"/>
        <v>WD</v>
      </c>
    </row>
    <row r="6955" spans="12:16" x14ac:dyDescent="0.2">
      <c r="L6955" s="99">
        <f t="shared" si="547"/>
        <v>48744</v>
      </c>
      <c r="M6955" s="3">
        <f t="shared" si="550"/>
        <v>6</v>
      </c>
      <c r="N6955" s="3">
        <f t="shared" si="548"/>
        <v>2033</v>
      </c>
      <c r="O6955" s="3">
        <f t="shared" si="549"/>
        <v>3</v>
      </c>
      <c r="P6955" s="2" t="str">
        <f t="shared" si="551"/>
        <v>WD</v>
      </c>
    </row>
    <row r="6956" spans="12:16" x14ac:dyDescent="0.2">
      <c r="L6956" s="99">
        <f t="shared" si="547"/>
        <v>48745</v>
      </c>
      <c r="M6956" s="3">
        <f t="shared" si="550"/>
        <v>6</v>
      </c>
      <c r="N6956" s="3">
        <f t="shared" si="548"/>
        <v>2033</v>
      </c>
      <c r="O6956" s="3">
        <f t="shared" si="549"/>
        <v>4</v>
      </c>
      <c r="P6956" s="2" t="str">
        <f t="shared" si="551"/>
        <v>WD</v>
      </c>
    </row>
    <row r="6957" spans="12:16" x14ac:dyDescent="0.2">
      <c r="L6957" s="99">
        <f t="shared" si="547"/>
        <v>48746</v>
      </c>
      <c r="M6957" s="3">
        <f t="shared" si="550"/>
        <v>6</v>
      </c>
      <c r="N6957" s="3">
        <f t="shared" si="548"/>
        <v>2033</v>
      </c>
      <c r="O6957" s="3">
        <f t="shared" si="549"/>
        <v>5</v>
      </c>
      <c r="P6957" s="2" t="str">
        <f t="shared" si="551"/>
        <v>WD</v>
      </c>
    </row>
    <row r="6958" spans="12:16" x14ac:dyDescent="0.2">
      <c r="L6958" s="99">
        <f t="shared" si="547"/>
        <v>48747</v>
      </c>
      <c r="M6958" s="3">
        <f t="shared" si="550"/>
        <v>6</v>
      </c>
      <c r="N6958" s="3">
        <f t="shared" si="548"/>
        <v>2033</v>
      </c>
      <c r="O6958" s="3">
        <f t="shared" si="549"/>
        <v>6</v>
      </c>
      <c r="P6958" s="2" t="str">
        <f t="shared" si="551"/>
        <v>WD</v>
      </c>
    </row>
    <row r="6959" spans="12:16" x14ac:dyDescent="0.2">
      <c r="L6959" s="99">
        <f t="shared" si="547"/>
        <v>48748</v>
      </c>
      <c r="M6959" s="3">
        <f t="shared" si="550"/>
        <v>6</v>
      </c>
      <c r="N6959" s="3">
        <f t="shared" si="548"/>
        <v>2033</v>
      </c>
      <c r="O6959" s="3">
        <f t="shared" si="549"/>
        <v>7</v>
      </c>
      <c r="P6959" s="2" t="str">
        <f t="shared" si="551"/>
        <v>WE</v>
      </c>
    </row>
    <row r="6960" spans="12:16" x14ac:dyDescent="0.2">
      <c r="L6960" s="99">
        <f t="shared" si="547"/>
        <v>48749</v>
      </c>
      <c r="M6960" s="3">
        <f t="shared" si="550"/>
        <v>6</v>
      </c>
      <c r="N6960" s="3">
        <f t="shared" si="548"/>
        <v>2033</v>
      </c>
      <c r="O6960" s="3">
        <f t="shared" si="549"/>
        <v>1</v>
      </c>
      <c r="P6960" s="2" t="str">
        <f t="shared" si="551"/>
        <v>WE</v>
      </c>
    </row>
    <row r="6961" spans="12:16" x14ac:dyDescent="0.2">
      <c r="L6961" s="99">
        <f t="shared" si="547"/>
        <v>48750</v>
      </c>
      <c r="M6961" s="3">
        <f t="shared" si="550"/>
        <v>6</v>
      </c>
      <c r="N6961" s="3">
        <f t="shared" si="548"/>
        <v>2033</v>
      </c>
      <c r="O6961" s="3">
        <f t="shared" si="549"/>
        <v>2</v>
      </c>
      <c r="P6961" s="2" t="str">
        <f t="shared" si="551"/>
        <v>WD</v>
      </c>
    </row>
    <row r="6962" spans="12:16" x14ac:dyDescent="0.2">
      <c r="L6962" s="99">
        <f t="shared" si="547"/>
        <v>48751</v>
      </c>
      <c r="M6962" s="3">
        <f t="shared" si="550"/>
        <v>6</v>
      </c>
      <c r="N6962" s="3">
        <f t="shared" si="548"/>
        <v>2033</v>
      </c>
      <c r="O6962" s="3">
        <f t="shared" si="549"/>
        <v>3</v>
      </c>
      <c r="P6962" s="2" t="str">
        <f t="shared" si="551"/>
        <v>WD</v>
      </c>
    </row>
    <row r="6963" spans="12:16" x14ac:dyDescent="0.2">
      <c r="L6963" s="99">
        <f t="shared" si="547"/>
        <v>48752</v>
      </c>
      <c r="M6963" s="3">
        <f t="shared" si="550"/>
        <v>6</v>
      </c>
      <c r="N6963" s="3">
        <f t="shared" si="548"/>
        <v>2033</v>
      </c>
      <c r="O6963" s="3">
        <f t="shared" si="549"/>
        <v>4</v>
      </c>
      <c r="P6963" s="2" t="str">
        <f t="shared" si="551"/>
        <v>WD</v>
      </c>
    </row>
    <row r="6964" spans="12:16" x14ac:dyDescent="0.2">
      <c r="L6964" s="99">
        <f t="shared" ref="L6964:L7027" si="552">+L6963+1</f>
        <v>48753</v>
      </c>
      <c r="M6964" s="3">
        <f t="shared" si="550"/>
        <v>6</v>
      </c>
      <c r="N6964" s="3">
        <f t="shared" si="548"/>
        <v>2033</v>
      </c>
      <c r="O6964" s="3">
        <f t="shared" si="549"/>
        <v>5</v>
      </c>
      <c r="P6964" s="2" t="str">
        <f t="shared" si="551"/>
        <v>WD</v>
      </c>
    </row>
    <row r="6965" spans="12:16" x14ac:dyDescent="0.2">
      <c r="L6965" s="99">
        <f t="shared" si="552"/>
        <v>48754</v>
      </c>
      <c r="M6965" s="3">
        <f t="shared" si="550"/>
        <v>6</v>
      </c>
      <c r="N6965" s="3">
        <f t="shared" si="548"/>
        <v>2033</v>
      </c>
      <c r="O6965" s="3">
        <f t="shared" si="549"/>
        <v>6</v>
      </c>
      <c r="P6965" s="2" t="str">
        <f t="shared" si="551"/>
        <v>WD</v>
      </c>
    </row>
    <row r="6966" spans="12:16" x14ac:dyDescent="0.2">
      <c r="L6966" s="99">
        <f t="shared" si="552"/>
        <v>48755</v>
      </c>
      <c r="M6966" s="3">
        <f t="shared" si="550"/>
        <v>6</v>
      </c>
      <c r="N6966" s="3">
        <f t="shared" si="548"/>
        <v>2033</v>
      </c>
      <c r="O6966" s="3">
        <f t="shared" si="549"/>
        <v>7</v>
      </c>
      <c r="P6966" s="2" t="str">
        <f t="shared" si="551"/>
        <v>WE</v>
      </c>
    </row>
    <row r="6967" spans="12:16" x14ac:dyDescent="0.2">
      <c r="L6967" s="99">
        <f t="shared" si="552"/>
        <v>48756</v>
      </c>
      <c r="M6967" s="3">
        <f t="shared" si="550"/>
        <v>6</v>
      </c>
      <c r="N6967" s="3">
        <f t="shared" si="548"/>
        <v>2033</v>
      </c>
      <c r="O6967" s="3">
        <f t="shared" si="549"/>
        <v>1</v>
      </c>
      <c r="P6967" s="2" t="str">
        <f t="shared" si="551"/>
        <v>WE</v>
      </c>
    </row>
    <row r="6968" spans="12:16" x14ac:dyDescent="0.2">
      <c r="L6968" s="99">
        <f t="shared" si="552"/>
        <v>48757</v>
      </c>
      <c r="M6968" s="3">
        <f t="shared" si="550"/>
        <v>6</v>
      </c>
      <c r="N6968" s="3">
        <f t="shared" si="548"/>
        <v>2033</v>
      </c>
      <c r="O6968" s="3">
        <f t="shared" si="549"/>
        <v>2</v>
      </c>
      <c r="P6968" s="2" t="str">
        <f t="shared" si="551"/>
        <v>WD</v>
      </c>
    </row>
    <row r="6969" spans="12:16" x14ac:dyDescent="0.2">
      <c r="L6969" s="99">
        <f t="shared" si="552"/>
        <v>48758</v>
      </c>
      <c r="M6969" s="3">
        <f t="shared" si="550"/>
        <v>6</v>
      </c>
      <c r="N6969" s="3">
        <f t="shared" si="548"/>
        <v>2033</v>
      </c>
      <c r="O6969" s="3">
        <f t="shared" si="549"/>
        <v>3</v>
      </c>
      <c r="P6969" s="2" t="str">
        <f t="shared" si="551"/>
        <v>WD</v>
      </c>
    </row>
    <row r="6970" spans="12:16" x14ac:dyDescent="0.2">
      <c r="L6970" s="99">
        <f t="shared" si="552"/>
        <v>48759</v>
      </c>
      <c r="M6970" s="3">
        <f t="shared" si="550"/>
        <v>6</v>
      </c>
      <c r="N6970" s="3">
        <f t="shared" si="548"/>
        <v>2033</v>
      </c>
      <c r="O6970" s="3">
        <f t="shared" si="549"/>
        <v>4</v>
      </c>
      <c r="P6970" s="2" t="str">
        <f t="shared" si="551"/>
        <v>WD</v>
      </c>
    </row>
    <row r="6971" spans="12:16" x14ac:dyDescent="0.2">
      <c r="L6971" s="99">
        <f t="shared" si="552"/>
        <v>48760</v>
      </c>
      <c r="M6971" s="3">
        <f t="shared" si="550"/>
        <v>6</v>
      </c>
      <c r="N6971" s="3">
        <f t="shared" si="548"/>
        <v>2033</v>
      </c>
      <c r="O6971" s="3">
        <f t="shared" si="549"/>
        <v>5</v>
      </c>
      <c r="P6971" s="2" t="str">
        <f t="shared" si="551"/>
        <v>WD</v>
      </c>
    </row>
    <row r="6972" spans="12:16" x14ac:dyDescent="0.2">
      <c r="L6972" s="99">
        <f t="shared" si="552"/>
        <v>48761</v>
      </c>
      <c r="M6972" s="3">
        <f t="shared" si="550"/>
        <v>7</v>
      </c>
      <c r="N6972" s="3">
        <f t="shared" si="548"/>
        <v>2033</v>
      </c>
      <c r="O6972" s="3">
        <f t="shared" si="549"/>
        <v>6</v>
      </c>
      <c r="P6972" s="2" t="str">
        <f t="shared" si="551"/>
        <v>WD</v>
      </c>
    </row>
    <row r="6973" spans="12:16" x14ac:dyDescent="0.2">
      <c r="L6973" s="99">
        <f t="shared" si="552"/>
        <v>48762</v>
      </c>
      <c r="M6973" s="3">
        <f t="shared" si="550"/>
        <v>7</v>
      </c>
      <c r="N6973" s="3">
        <f t="shared" si="548"/>
        <v>2033</v>
      </c>
      <c r="O6973" s="3">
        <f t="shared" si="549"/>
        <v>7</v>
      </c>
      <c r="P6973" s="2" t="str">
        <f t="shared" si="551"/>
        <v>WE</v>
      </c>
    </row>
    <row r="6974" spans="12:16" x14ac:dyDescent="0.2">
      <c r="L6974" s="99">
        <f t="shared" si="552"/>
        <v>48763</v>
      </c>
      <c r="M6974" s="3">
        <f t="shared" si="550"/>
        <v>7</v>
      </c>
      <c r="N6974" s="3">
        <f t="shared" si="548"/>
        <v>2033</v>
      </c>
      <c r="O6974" s="3">
        <f t="shared" si="549"/>
        <v>1</v>
      </c>
      <c r="P6974" s="2" t="str">
        <f t="shared" si="551"/>
        <v>WE</v>
      </c>
    </row>
    <row r="6975" spans="12:16" x14ac:dyDescent="0.2">
      <c r="L6975" s="99">
        <f t="shared" si="552"/>
        <v>48764</v>
      </c>
      <c r="M6975" s="3">
        <f t="shared" si="550"/>
        <v>7</v>
      </c>
      <c r="N6975" s="3">
        <f t="shared" ref="N6975:N7038" si="553">YEAR(L6975)</f>
        <v>2033</v>
      </c>
      <c r="O6975" s="3">
        <f t="shared" ref="O6975:O7038" si="554">WEEKDAY(L6975)</f>
        <v>2</v>
      </c>
      <c r="P6975" s="2" t="str">
        <f t="shared" si="551"/>
        <v>WD</v>
      </c>
    </row>
    <row r="6976" spans="12:16" x14ac:dyDescent="0.2">
      <c r="L6976" s="99">
        <f t="shared" si="552"/>
        <v>48765</v>
      </c>
      <c r="M6976" s="3">
        <f t="shared" si="550"/>
        <v>7</v>
      </c>
      <c r="N6976" s="3">
        <f t="shared" si="553"/>
        <v>2033</v>
      </c>
      <c r="O6976" s="3">
        <f t="shared" si="554"/>
        <v>3</v>
      </c>
      <c r="P6976" s="2" t="str">
        <f t="shared" si="551"/>
        <v>WD</v>
      </c>
    </row>
    <row r="6977" spans="12:16" x14ac:dyDescent="0.2">
      <c r="L6977" s="99">
        <f t="shared" si="552"/>
        <v>48766</v>
      </c>
      <c r="M6977" s="3">
        <f t="shared" si="550"/>
        <v>7</v>
      </c>
      <c r="N6977" s="3">
        <f t="shared" si="553"/>
        <v>2033</v>
      </c>
      <c r="O6977" s="3">
        <f t="shared" si="554"/>
        <v>4</v>
      </c>
      <c r="P6977" s="2" t="str">
        <f t="shared" si="551"/>
        <v>WD</v>
      </c>
    </row>
    <row r="6978" spans="12:16" x14ac:dyDescent="0.2">
      <c r="L6978" s="99">
        <f t="shared" si="552"/>
        <v>48767</v>
      </c>
      <c r="M6978" s="3">
        <f t="shared" si="550"/>
        <v>7</v>
      </c>
      <c r="N6978" s="3">
        <f t="shared" si="553"/>
        <v>2033</v>
      </c>
      <c r="O6978" s="3">
        <f t="shared" si="554"/>
        <v>5</v>
      </c>
      <c r="P6978" s="2" t="str">
        <f t="shared" si="551"/>
        <v>WD</v>
      </c>
    </row>
    <row r="6979" spans="12:16" x14ac:dyDescent="0.2">
      <c r="L6979" s="99">
        <f t="shared" si="552"/>
        <v>48768</v>
      </c>
      <c r="M6979" s="3">
        <f t="shared" ref="M6979:M7042" si="555">MONTH(L6979)</f>
        <v>7</v>
      </c>
      <c r="N6979" s="3">
        <f t="shared" si="553"/>
        <v>2033</v>
      </c>
      <c r="O6979" s="3">
        <f t="shared" si="554"/>
        <v>6</v>
      </c>
      <c r="P6979" s="2" t="str">
        <f t="shared" ref="P6979:P7042" si="556">IF(O6979=1,"WE",IF(O6979=7,"WE","WD"))</f>
        <v>WD</v>
      </c>
    </row>
    <row r="6980" spans="12:16" x14ac:dyDescent="0.2">
      <c r="L6980" s="99">
        <f t="shared" si="552"/>
        <v>48769</v>
      </c>
      <c r="M6980" s="3">
        <f t="shared" si="555"/>
        <v>7</v>
      </c>
      <c r="N6980" s="3">
        <f t="shared" si="553"/>
        <v>2033</v>
      </c>
      <c r="O6980" s="3">
        <f t="shared" si="554"/>
        <v>7</v>
      </c>
      <c r="P6980" s="2" t="str">
        <f t="shared" si="556"/>
        <v>WE</v>
      </c>
    </row>
    <row r="6981" spans="12:16" x14ac:dyDescent="0.2">
      <c r="L6981" s="99">
        <f t="shared" si="552"/>
        <v>48770</v>
      </c>
      <c r="M6981" s="3">
        <f t="shared" si="555"/>
        <v>7</v>
      </c>
      <c r="N6981" s="3">
        <f t="shared" si="553"/>
        <v>2033</v>
      </c>
      <c r="O6981" s="3">
        <f t="shared" si="554"/>
        <v>1</v>
      </c>
      <c r="P6981" s="2" t="str">
        <f t="shared" si="556"/>
        <v>WE</v>
      </c>
    </row>
    <row r="6982" spans="12:16" x14ac:dyDescent="0.2">
      <c r="L6982" s="99">
        <f t="shared" si="552"/>
        <v>48771</v>
      </c>
      <c r="M6982" s="3">
        <f t="shared" si="555"/>
        <v>7</v>
      </c>
      <c r="N6982" s="3">
        <f t="shared" si="553"/>
        <v>2033</v>
      </c>
      <c r="O6982" s="3">
        <f t="shared" si="554"/>
        <v>2</v>
      </c>
      <c r="P6982" s="2" t="str">
        <f t="shared" si="556"/>
        <v>WD</v>
      </c>
    </row>
    <row r="6983" spans="12:16" x14ac:dyDescent="0.2">
      <c r="L6983" s="99">
        <f t="shared" si="552"/>
        <v>48772</v>
      </c>
      <c r="M6983" s="3">
        <f t="shared" si="555"/>
        <v>7</v>
      </c>
      <c r="N6983" s="3">
        <f t="shared" si="553"/>
        <v>2033</v>
      </c>
      <c r="O6983" s="3">
        <f t="shared" si="554"/>
        <v>3</v>
      </c>
      <c r="P6983" s="2" t="str">
        <f t="shared" si="556"/>
        <v>WD</v>
      </c>
    </row>
    <row r="6984" spans="12:16" x14ac:dyDescent="0.2">
      <c r="L6984" s="99">
        <f t="shared" si="552"/>
        <v>48773</v>
      </c>
      <c r="M6984" s="3">
        <f t="shared" si="555"/>
        <v>7</v>
      </c>
      <c r="N6984" s="3">
        <f t="shared" si="553"/>
        <v>2033</v>
      </c>
      <c r="O6984" s="3">
        <f t="shared" si="554"/>
        <v>4</v>
      </c>
      <c r="P6984" s="2" t="str">
        <f t="shared" si="556"/>
        <v>WD</v>
      </c>
    </row>
    <row r="6985" spans="12:16" x14ac:dyDescent="0.2">
      <c r="L6985" s="99">
        <f t="shared" si="552"/>
        <v>48774</v>
      </c>
      <c r="M6985" s="3">
        <f t="shared" si="555"/>
        <v>7</v>
      </c>
      <c r="N6985" s="3">
        <f t="shared" si="553"/>
        <v>2033</v>
      </c>
      <c r="O6985" s="3">
        <f t="shared" si="554"/>
        <v>5</v>
      </c>
      <c r="P6985" s="2" t="str">
        <f t="shared" si="556"/>
        <v>WD</v>
      </c>
    </row>
    <row r="6986" spans="12:16" x14ac:dyDescent="0.2">
      <c r="L6986" s="99">
        <f t="shared" si="552"/>
        <v>48775</v>
      </c>
      <c r="M6986" s="3">
        <f t="shared" si="555"/>
        <v>7</v>
      </c>
      <c r="N6986" s="3">
        <f t="shared" si="553"/>
        <v>2033</v>
      </c>
      <c r="O6986" s="3">
        <f t="shared" si="554"/>
        <v>6</v>
      </c>
      <c r="P6986" s="2" t="str">
        <f t="shared" si="556"/>
        <v>WD</v>
      </c>
    </row>
    <row r="6987" spans="12:16" x14ac:dyDescent="0.2">
      <c r="L6987" s="99">
        <f t="shared" si="552"/>
        <v>48776</v>
      </c>
      <c r="M6987" s="3">
        <f t="shared" si="555"/>
        <v>7</v>
      </c>
      <c r="N6987" s="3">
        <f t="shared" si="553"/>
        <v>2033</v>
      </c>
      <c r="O6987" s="3">
        <f t="shared" si="554"/>
        <v>7</v>
      </c>
      <c r="P6987" s="2" t="str">
        <f t="shared" si="556"/>
        <v>WE</v>
      </c>
    </row>
    <row r="6988" spans="12:16" x14ac:dyDescent="0.2">
      <c r="L6988" s="99">
        <f t="shared" si="552"/>
        <v>48777</v>
      </c>
      <c r="M6988" s="3">
        <f t="shared" si="555"/>
        <v>7</v>
      </c>
      <c r="N6988" s="3">
        <f t="shared" si="553"/>
        <v>2033</v>
      </c>
      <c r="O6988" s="3">
        <f t="shared" si="554"/>
        <v>1</v>
      </c>
      <c r="P6988" s="2" t="str">
        <f t="shared" si="556"/>
        <v>WE</v>
      </c>
    </row>
    <row r="6989" spans="12:16" x14ac:dyDescent="0.2">
      <c r="L6989" s="99">
        <f t="shared" si="552"/>
        <v>48778</v>
      </c>
      <c r="M6989" s="3">
        <f t="shared" si="555"/>
        <v>7</v>
      </c>
      <c r="N6989" s="3">
        <f t="shared" si="553"/>
        <v>2033</v>
      </c>
      <c r="O6989" s="3">
        <f t="shared" si="554"/>
        <v>2</v>
      </c>
      <c r="P6989" s="2" t="str">
        <f t="shared" si="556"/>
        <v>WD</v>
      </c>
    </row>
    <row r="6990" spans="12:16" x14ac:dyDescent="0.2">
      <c r="L6990" s="99">
        <f t="shared" si="552"/>
        <v>48779</v>
      </c>
      <c r="M6990" s="3">
        <f t="shared" si="555"/>
        <v>7</v>
      </c>
      <c r="N6990" s="3">
        <f t="shared" si="553"/>
        <v>2033</v>
      </c>
      <c r="O6990" s="3">
        <f t="shared" si="554"/>
        <v>3</v>
      </c>
      <c r="P6990" s="2" t="str">
        <f t="shared" si="556"/>
        <v>WD</v>
      </c>
    </row>
    <row r="6991" spans="12:16" x14ac:dyDescent="0.2">
      <c r="L6991" s="99">
        <f t="shared" si="552"/>
        <v>48780</v>
      </c>
      <c r="M6991" s="3">
        <f t="shared" si="555"/>
        <v>7</v>
      </c>
      <c r="N6991" s="3">
        <f t="shared" si="553"/>
        <v>2033</v>
      </c>
      <c r="O6991" s="3">
        <f t="shared" si="554"/>
        <v>4</v>
      </c>
      <c r="P6991" s="2" t="str">
        <f t="shared" si="556"/>
        <v>WD</v>
      </c>
    </row>
    <row r="6992" spans="12:16" x14ac:dyDescent="0.2">
      <c r="L6992" s="99">
        <f t="shared" si="552"/>
        <v>48781</v>
      </c>
      <c r="M6992" s="3">
        <f t="shared" si="555"/>
        <v>7</v>
      </c>
      <c r="N6992" s="3">
        <f t="shared" si="553"/>
        <v>2033</v>
      </c>
      <c r="O6992" s="3">
        <f t="shared" si="554"/>
        <v>5</v>
      </c>
      <c r="P6992" s="2" t="str">
        <f t="shared" si="556"/>
        <v>WD</v>
      </c>
    </row>
    <row r="6993" spans="12:16" x14ac:dyDescent="0.2">
      <c r="L6993" s="99">
        <f t="shared" si="552"/>
        <v>48782</v>
      </c>
      <c r="M6993" s="3">
        <f t="shared" si="555"/>
        <v>7</v>
      </c>
      <c r="N6993" s="3">
        <f t="shared" si="553"/>
        <v>2033</v>
      </c>
      <c r="O6993" s="3">
        <f t="shared" si="554"/>
        <v>6</v>
      </c>
      <c r="P6993" s="2" t="str">
        <f t="shared" si="556"/>
        <v>WD</v>
      </c>
    </row>
    <row r="6994" spans="12:16" x14ac:dyDescent="0.2">
      <c r="L6994" s="99">
        <f t="shared" si="552"/>
        <v>48783</v>
      </c>
      <c r="M6994" s="3">
        <f t="shared" si="555"/>
        <v>7</v>
      </c>
      <c r="N6994" s="3">
        <f t="shared" si="553"/>
        <v>2033</v>
      </c>
      <c r="O6994" s="3">
        <f t="shared" si="554"/>
        <v>7</v>
      </c>
      <c r="P6994" s="2" t="str">
        <f t="shared" si="556"/>
        <v>WE</v>
      </c>
    </row>
    <row r="6995" spans="12:16" x14ac:dyDescent="0.2">
      <c r="L6995" s="99">
        <f t="shared" si="552"/>
        <v>48784</v>
      </c>
      <c r="M6995" s="3">
        <f t="shared" si="555"/>
        <v>7</v>
      </c>
      <c r="N6995" s="3">
        <f t="shared" si="553"/>
        <v>2033</v>
      </c>
      <c r="O6995" s="3">
        <f t="shared" si="554"/>
        <v>1</v>
      </c>
      <c r="P6995" s="2" t="str">
        <f t="shared" si="556"/>
        <v>WE</v>
      </c>
    </row>
    <row r="6996" spans="12:16" x14ac:dyDescent="0.2">
      <c r="L6996" s="99">
        <f t="shared" si="552"/>
        <v>48785</v>
      </c>
      <c r="M6996" s="3">
        <f t="shared" si="555"/>
        <v>7</v>
      </c>
      <c r="N6996" s="3">
        <f t="shared" si="553"/>
        <v>2033</v>
      </c>
      <c r="O6996" s="3">
        <f t="shared" si="554"/>
        <v>2</v>
      </c>
      <c r="P6996" s="2" t="str">
        <f t="shared" si="556"/>
        <v>WD</v>
      </c>
    </row>
    <row r="6997" spans="12:16" x14ac:dyDescent="0.2">
      <c r="L6997" s="99">
        <f t="shared" si="552"/>
        <v>48786</v>
      </c>
      <c r="M6997" s="3">
        <f t="shared" si="555"/>
        <v>7</v>
      </c>
      <c r="N6997" s="3">
        <f t="shared" si="553"/>
        <v>2033</v>
      </c>
      <c r="O6997" s="3">
        <f t="shared" si="554"/>
        <v>3</v>
      </c>
      <c r="P6997" s="2" t="str">
        <f t="shared" si="556"/>
        <v>WD</v>
      </c>
    </row>
    <row r="6998" spans="12:16" x14ac:dyDescent="0.2">
      <c r="L6998" s="99">
        <f t="shared" si="552"/>
        <v>48787</v>
      </c>
      <c r="M6998" s="3">
        <f t="shared" si="555"/>
        <v>7</v>
      </c>
      <c r="N6998" s="3">
        <f t="shared" si="553"/>
        <v>2033</v>
      </c>
      <c r="O6998" s="3">
        <f t="shared" si="554"/>
        <v>4</v>
      </c>
      <c r="P6998" s="2" t="str">
        <f t="shared" si="556"/>
        <v>WD</v>
      </c>
    </row>
    <row r="6999" spans="12:16" x14ac:dyDescent="0.2">
      <c r="L6999" s="99">
        <f t="shared" si="552"/>
        <v>48788</v>
      </c>
      <c r="M6999" s="3">
        <f t="shared" si="555"/>
        <v>7</v>
      </c>
      <c r="N6999" s="3">
        <f t="shared" si="553"/>
        <v>2033</v>
      </c>
      <c r="O6999" s="3">
        <f t="shared" si="554"/>
        <v>5</v>
      </c>
      <c r="P6999" s="2" t="str">
        <f t="shared" si="556"/>
        <v>WD</v>
      </c>
    </row>
    <row r="7000" spans="12:16" x14ac:dyDescent="0.2">
      <c r="L7000" s="99">
        <f t="shared" si="552"/>
        <v>48789</v>
      </c>
      <c r="M7000" s="3">
        <f t="shared" si="555"/>
        <v>7</v>
      </c>
      <c r="N7000" s="3">
        <f t="shared" si="553"/>
        <v>2033</v>
      </c>
      <c r="O7000" s="3">
        <f t="shared" si="554"/>
        <v>6</v>
      </c>
      <c r="P7000" s="2" t="str">
        <f t="shared" si="556"/>
        <v>WD</v>
      </c>
    </row>
    <row r="7001" spans="12:16" x14ac:dyDescent="0.2">
      <c r="L7001" s="99">
        <f t="shared" si="552"/>
        <v>48790</v>
      </c>
      <c r="M7001" s="3">
        <f t="shared" si="555"/>
        <v>7</v>
      </c>
      <c r="N7001" s="3">
        <f t="shared" si="553"/>
        <v>2033</v>
      </c>
      <c r="O7001" s="3">
        <f t="shared" si="554"/>
        <v>7</v>
      </c>
      <c r="P7001" s="2" t="str">
        <f t="shared" si="556"/>
        <v>WE</v>
      </c>
    </row>
    <row r="7002" spans="12:16" x14ac:dyDescent="0.2">
      <c r="L7002" s="99">
        <f t="shared" si="552"/>
        <v>48791</v>
      </c>
      <c r="M7002" s="3">
        <f t="shared" si="555"/>
        <v>7</v>
      </c>
      <c r="N7002" s="3">
        <f t="shared" si="553"/>
        <v>2033</v>
      </c>
      <c r="O7002" s="3">
        <f t="shared" si="554"/>
        <v>1</v>
      </c>
      <c r="P7002" s="2" t="str">
        <f t="shared" si="556"/>
        <v>WE</v>
      </c>
    </row>
    <row r="7003" spans="12:16" x14ac:dyDescent="0.2">
      <c r="L7003" s="99">
        <f t="shared" si="552"/>
        <v>48792</v>
      </c>
      <c r="M7003" s="3">
        <f t="shared" si="555"/>
        <v>8</v>
      </c>
      <c r="N7003" s="3">
        <f t="shared" si="553"/>
        <v>2033</v>
      </c>
      <c r="O7003" s="3">
        <f t="shared" si="554"/>
        <v>2</v>
      </c>
      <c r="P7003" s="2" t="str">
        <f t="shared" si="556"/>
        <v>WD</v>
      </c>
    </row>
    <row r="7004" spans="12:16" x14ac:dyDescent="0.2">
      <c r="L7004" s="99">
        <f t="shared" si="552"/>
        <v>48793</v>
      </c>
      <c r="M7004" s="3">
        <f t="shared" si="555"/>
        <v>8</v>
      </c>
      <c r="N7004" s="3">
        <f t="shared" si="553"/>
        <v>2033</v>
      </c>
      <c r="O7004" s="3">
        <f t="shared" si="554"/>
        <v>3</v>
      </c>
      <c r="P7004" s="2" t="str">
        <f t="shared" si="556"/>
        <v>WD</v>
      </c>
    </row>
    <row r="7005" spans="12:16" x14ac:dyDescent="0.2">
      <c r="L7005" s="99">
        <f t="shared" si="552"/>
        <v>48794</v>
      </c>
      <c r="M7005" s="3">
        <f t="shared" si="555"/>
        <v>8</v>
      </c>
      <c r="N7005" s="3">
        <f t="shared" si="553"/>
        <v>2033</v>
      </c>
      <c r="O7005" s="3">
        <f t="shared" si="554"/>
        <v>4</v>
      </c>
      <c r="P7005" s="2" t="str">
        <f t="shared" si="556"/>
        <v>WD</v>
      </c>
    </row>
    <row r="7006" spans="12:16" x14ac:dyDescent="0.2">
      <c r="L7006" s="99">
        <f t="shared" si="552"/>
        <v>48795</v>
      </c>
      <c r="M7006" s="3">
        <f t="shared" si="555"/>
        <v>8</v>
      </c>
      <c r="N7006" s="3">
        <f t="shared" si="553"/>
        <v>2033</v>
      </c>
      <c r="O7006" s="3">
        <f t="shared" si="554"/>
        <v>5</v>
      </c>
      <c r="P7006" s="2" t="str">
        <f t="shared" si="556"/>
        <v>WD</v>
      </c>
    </row>
    <row r="7007" spans="12:16" x14ac:dyDescent="0.2">
      <c r="L7007" s="99">
        <f t="shared" si="552"/>
        <v>48796</v>
      </c>
      <c r="M7007" s="3">
        <f t="shared" si="555"/>
        <v>8</v>
      </c>
      <c r="N7007" s="3">
        <f t="shared" si="553"/>
        <v>2033</v>
      </c>
      <c r="O7007" s="3">
        <f t="shared" si="554"/>
        <v>6</v>
      </c>
      <c r="P7007" s="2" t="str">
        <f t="shared" si="556"/>
        <v>WD</v>
      </c>
    </row>
    <row r="7008" spans="12:16" x14ac:dyDescent="0.2">
      <c r="L7008" s="99">
        <f t="shared" si="552"/>
        <v>48797</v>
      </c>
      <c r="M7008" s="3">
        <f t="shared" si="555"/>
        <v>8</v>
      </c>
      <c r="N7008" s="3">
        <f t="shared" si="553"/>
        <v>2033</v>
      </c>
      <c r="O7008" s="3">
        <f t="shared" si="554"/>
        <v>7</v>
      </c>
      <c r="P7008" s="2" t="str">
        <f t="shared" si="556"/>
        <v>WE</v>
      </c>
    </row>
    <row r="7009" spans="12:16" x14ac:dyDescent="0.2">
      <c r="L7009" s="99">
        <f t="shared" si="552"/>
        <v>48798</v>
      </c>
      <c r="M7009" s="3">
        <f t="shared" si="555"/>
        <v>8</v>
      </c>
      <c r="N7009" s="3">
        <f t="shared" si="553"/>
        <v>2033</v>
      </c>
      <c r="O7009" s="3">
        <f t="shared" si="554"/>
        <v>1</v>
      </c>
      <c r="P7009" s="2" t="str">
        <f t="shared" si="556"/>
        <v>WE</v>
      </c>
    </row>
    <row r="7010" spans="12:16" x14ac:dyDescent="0.2">
      <c r="L7010" s="99">
        <f t="shared" si="552"/>
        <v>48799</v>
      </c>
      <c r="M7010" s="3">
        <f t="shared" si="555"/>
        <v>8</v>
      </c>
      <c r="N7010" s="3">
        <f t="shared" si="553"/>
        <v>2033</v>
      </c>
      <c r="O7010" s="3">
        <f t="shared" si="554"/>
        <v>2</v>
      </c>
      <c r="P7010" s="2" t="str">
        <f t="shared" si="556"/>
        <v>WD</v>
      </c>
    </row>
    <row r="7011" spans="12:16" x14ac:dyDescent="0.2">
      <c r="L7011" s="99">
        <f t="shared" si="552"/>
        <v>48800</v>
      </c>
      <c r="M7011" s="3">
        <f t="shared" si="555"/>
        <v>8</v>
      </c>
      <c r="N7011" s="3">
        <f t="shared" si="553"/>
        <v>2033</v>
      </c>
      <c r="O7011" s="3">
        <f t="shared" si="554"/>
        <v>3</v>
      </c>
      <c r="P7011" s="2" t="str">
        <f t="shared" si="556"/>
        <v>WD</v>
      </c>
    </row>
    <row r="7012" spans="12:16" x14ac:dyDescent="0.2">
      <c r="L7012" s="99">
        <f t="shared" si="552"/>
        <v>48801</v>
      </c>
      <c r="M7012" s="3">
        <f t="shared" si="555"/>
        <v>8</v>
      </c>
      <c r="N7012" s="3">
        <f t="shared" si="553"/>
        <v>2033</v>
      </c>
      <c r="O7012" s="3">
        <f t="shared" si="554"/>
        <v>4</v>
      </c>
      <c r="P7012" s="2" t="str">
        <f t="shared" si="556"/>
        <v>WD</v>
      </c>
    </row>
    <row r="7013" spans="12:16" x14ac:dyDescent="0.2">
      <c r="L7013" s="99">
        <f t="shared" si="552"/>
        <v>48802</v>
      </c>
      <c r="M7013" s="3">
        <f t="shared" si="555"/>
        <v>8</v>
      </c>
      <c r="N7013" s="3">
        <f t="shared" si="553"/>
        <v>2033</v>
      </c>
      <c r="O7013" s="3">
        <f t="shared" si="554"/>
        <v>5</v>
      </c>
      <c r="P7013" s="2" t="str">
        <f t="shared" si="556"/>
        <v>WD</v>
      </c>
    </row>
    <row r="7014" spans="12:16" x14ac:dyDescent="0.2">
      <c r="L7014" s="99">
        <f t="shared" si="552"/>
        <v>48803</v>
      </c>
      <c r="M7014" s="3">
        <f t="shared" si="555"/>
        <v>8</v>
      </c>
      <c r="N7014" s="3">
        <f t="shared" si="553"/>
        <v>2033</v>
      </c>
      <c r="O7014" s="3">
        <f t="shared" si="554"/>
        <v>6</v>
      </c>
      <c r="P7014" s="2" t="str">
        <f t="shared" si="556"/>
        <v>WD</v>
      </c>
    </row>
    <row r="7015" spans="12:16" x14ac:dyDescent="0.2">
      <c r="L7015" s="99">
        <f t="shared" si="552"/>
        <v>48804</v>
      </c>
      <c r="M7015" s="3">
        <f t="shared" si="555"/>
        <v>8</v>
      </c>
      <c r="N7015" s="3">
        <f t="shared" si="553"/>
        <v>2033</v>
      </c>
      <c r="O7015" s="3">
        <f t="shared" si="554"/>
        <v>7</v>
      </c>
      <c r="P7015" s="2" t="str">
        <f t="shared" si="556"/>
        <v>WE</v>
      </c>
    </row>
    <row r="7016" spans="12:16" x14ac:dyDescent="0.2">
      <c r="L7016" s="99">
        <f t="shared" si="552"/>
        <v>48805</v>
      </c>
      <c r="M7016" s="3">
        <f t="shared" si="555"/>
        <v>8</v>
      </c>
      <c r="N7016" s="3">
        <f t="shared" si="553"/>
        <v>2033</v>
      </c>
      <c r="O7016" s="3">
        <f t="shared" si="554"/>
        <v>1</v>
      </c>
      <c r="P7016" s="2" t="str">
        <f t="shared" si="556"/>
        <v>WE</v>
      </c>
    </row>
    <row r="7017" spans="12:16" x14ac:dyDescent="0.2">
      <c r="L7017" s="99">
        <f t="shared" si="552"/>
        <v>48806</v>
      </c>
      <c r="M7017" s="3">
        <f t="shared" si="555"/>
        <v>8</v>
      </c>
      <c r="N7017" s="3">
        <f t="shared" si="553"/>
        <v>2033</v>
      </c>
      <c r="O7017" s="3">
        <f t="shared" si="554"/>
        <v>2</v>
      </c>
      <c r="P7017" s="2" t="str">
        <f t="shared" si="556"/>
        <v>WD</v>
      </c>
    </row>
    <row r="7018" spans="12:16" x14ac:dyDescent="0.2">
      <c r="L7018" s="99">
        <f t="shared" si="552"/>
        <v>48807</v>
      </c>
      <c r="M7018" s="3">
        <f t="shared" si="555"/>
        <v>8</v>
      </c>
      <c r="N7018" s="3">
        <f t="shared" si="553"/>
        <v>2033</v>
      </c>
      <c r="O7018" s="3">
        <f t="shared" si="554"/>
        <v>3</v>
      </c>
      <c r="P7018" s="2" t="str">
        <f t="shared" si="556"/>
        <v>WD</v>
      </c>
    </row>
    <row r="7019" spans="12:16" x14ac:dyDescent="0.2">
      <c r="L7019" s="99">
        <f t="shared" si="552"/>
        <v>48808</v>
      </c>
      <c r="M7019" s="3">
        <f t="shared" si="555"/>
        <v>8</v>
      </c>
      <c r="N7019" s="3">
        <f t="shared" si="553"/>
        <v>2033</v>
      </c>
      <c r="O7019" s="3">
        <f t="shared" si="554"/>
        <v>4</v>
      </c>
      <c r="P7019" s="2" t="str">
        <f t="shared" si="556"/>
        <v>WD</v>
      </c>
    </row>
    <row r="7020" spans="12:16" x14ac:dyDescent="0.2">
      <c r="L7020" s="99">
        <f t="shared" si="552"/>
        <v>48809</v>
      </c>
      <c r="M7020" s="3">
        <f t="shared" si="555"/>
        <v>8</v>
      </c>
      <c r="N7020" s="3">
        <f t="shared" si="553"/>
        <v>2033</v>
      </c>
      <c r="O7020" s="3">
        <f t="shared" si="554"/>
        <v>5</v>
      </c>
      <c r="P7020" s="2" t="str">
        <f t="shared" si="556"/>
        <v>WD</v>
      </c>
    </row>
    <row r="7021" spans="12:16" x14ac:dyDescent="0.2">
      <c r="L7021" s="99">
        <f t="shared" si="552"/>
        <v>48810</v>
      </c>
      <c r="M7021" s="3">
        <f t="shared" si="555"/>
        <v>8</v>
      </c>
      <c r="N7021" s="3">
        <f t="shared" si="553"/>
        <v>2033</v>
      </c>
      <c r="O7021" s="3">
        <f t="shared" si="554"/>
        <v>6</v>
      </c>
      <c r="P7021" s="2" t="str">
        <f t="shared" si="556"/>
        <v>WD</v>
      </c>
    </row>
    <row r="7022" spans="12:16" x14ac:dyDescent="0.2">
      <c r="L7022" s="99">
        <f t="shared" si="552"/>
        <v>48811</v>
      </c>
      <c r="M7022" s="3">
        <f t="shared" si="555"/>
        <v>8</v>
      </c>
      <c r="N7022" s="3">
        <f t="shared" si="553"/>
        <v>2033</v>
      </c>
      <c r="O7022" s="3">
        <f t="shared" si="554"/>
        <v>7</v>
      </c>
      <c r="P7022" s="2" t="str">
        <f t="shared" si="556"/>
        <v>WE</v>
      </c>
    </row>
    <row r="7023" spans="12:16" x14ac:dyDescent="0.2">
      <c r="L7023" s="99">
        <f t="shared" si="552"/>
        <v>48812</v>
      </c>
      <c r="M7023" s="3">
        <f t="shared" si="555"/>
        <v>8</v>
      </c>
      <c r="N7023" s="3">
        <f t="shared" si="553"/>
        <v>2033</v>
      </c>
      <c r="O7023" s="3">
        <f t="shared" si="554"/>
        <v>1</v>
      </c>
      <c r="P7023" s="2" t="str">
        <f t="shared" si="556"/>
        <v>WE</v>
      </c>
    </row>
    <row r="7024" spans="12:16" x14ac:dyDescent="0.2">
      <c r="L7024" s="99">
        <f t="shared" si="552"/>
        <v>48813</v>
      </c>
      <c r="M7024" s="3">
        <f t="shared" si="555"/>
        <v>8</v>
      </c>
      <c r="N7024" s="3">
        <f t="shared" si="553"/>
        <v>2033</v>
      </c>
      <c r="O7024" s="3">
        <f t="shared" si="554"/>
        <v>2</v>
      </c>
      <c r="P7024" s="2" t="str">
        <f t="shared" si="556"/>
        <v>WD</v>
      </c>
    </row>
    <row r="7025" spans="12:16" x14ac:dyDescent="0.2">
      <c r="L7025" s="99">
        <f t="shared" si="552"/>
        <v>48814</v>
      </c>
      <c r="M7025" s="3">
        <f t="shared" si="555"/>
        <v>8</v>
      </c>
      <c r="N7025" s="3">
        <f t="shared" si="553"/>
        <v>2033</v>
      </c>
      <c r="O7025" s="3">
        <f t="shared" si="554"/>
        <v>3</v>
      </c>
      <c r="P7025" s="2" t="str">
        <f t="shared" si="556"/>
        <v>WD</v>
      </c>
    </row>
    <row r="7026" spans="12:16" x14ac:dyDescent="0.2">
      <c r="L7026" s="99">
        <f t="shared" si="552"/>
        <v>48815</v>
      </c>
      <c r="M7026" s="3">
        <f t="shared" si="555"/>
        <v>8</v>
      </c>
      <c r="N7026" s="3">
        <f t="shared" si="553"/>
        <v>2033</v>
      </c>
      <c r="O7026" s="3">
        <f t="shared" si="554"/>
        <v>4</v>
      </c>
      <c r="P7026" s="2" t="str">
        <f t="shared" si="556"/>
        <v>WD</v>
      </c>
    </row>
    <row r="7027" spans="12:16" x14ac:dyDescent="0.2">
      <c r="L7027" s="99">
        <f t="shared" si="552"/>
        <v>48816</v>
      </c>
      <c r="M7027" s="3">
        <f t="shared" si="555"/>
        <v>8</v>
      </c>
      <c r="N7027" s="3">
        <f t="shared" si="553"/>
        <v>2033</v>
      </c>
      <c r="O7027" s="3">
        <f t="shared" si="554"/>
        <v>5</v>
      </c>
      <c r="P7027" s="2" t="str">
        <f t="shared" si="556"/>
        <v>WD</v>
      </c>
    </row>
    <row r="7028" spans="12:16" x14ac:dyDescent="0.2">
      <c r="L7028" s="99">
        <f t="shared" ref="L7028:L7091" si="557">+L7027+1</f>
        <v>48817</v>
      </c>
      <c r="M7028" s="3">
        <f t="shared" si="555"/>
        <v>8</v>
      </c>
      <c r="N7028" s="3">
        <f t="shared" si="553"/>
        <v>2033</v>
      </c>
      <c r="O7028" s="3">
        <f t="shared" si="554"/>
        <v>6</v>
      </c>
      <c r="P7028" s="2" t="str">
        <f t="shared" si="556"/>
        <v>WD</v>
      </c>
    </row>
    <row r="7029" spans="12:16" x14ac:dyDescent="0.2">
      <c r="L7029" s="99">
        <f t="shared" si="557"/>
        <v>48818</v>
      </c>
      <c r="M7029" s="3">
        <f t="shared" si="555"/>
        <v>8</v>
      </c>
      <c r="N7029" s="3">
        <f t="shared" si="553"/>
        <v>2033</v>
      </c>
      <c r="O7029" s="3">
        <f t="shared" si="554"/>
        <v>7</v>
      </c>
      <c r="P7029" s="2" t="str">
        <f t="shared" si="556"/>
        <v>WE</v>
      </c>
    </row>
    <row r="7030" spans="12:16" x14ac:dyDescent="0.2">
      <c r="L7030" s="99">
        <f t="shared" si="557"/>
        <v>48819</v>
      </c>
      <c r="M7030" s="3">
        <f t="shared" si="555"/>
        <v>8</v>
      </c>
      <c r="N7030" s="3">
        <f t="shared" si="553"/>
        <v>2033</v>
      </c>
      <c r="O7030" s="3">
        <f t="shared" si="554"/>
        <v>1</v>
      </c>
      <c r="P7030" s="2" t="str">
        <f t="shared" si="556"/>
        <v>WE</v>
      </c>
    </row>
    <row r="7031" spans="12:16" x14ac:dyDescent="0.2">
      <c r="L7031" s="99">
        <f t="shared" si="557"/>
        <v>48820</v>
      </c>
      <c r="M7031" s="3">
        <f t="shared" si="555"/>
        <v>8</v>
      </c>
      <c r="N7031" s="3">
        <f t="shared" si="553"/>
        <v>2033</v>
      </c>
      <c r="O7031" s="3">
        <f t="shared" si="554"/>
        <v>2</v>
      </c>
      <c r="P7031" s="2" t="str">
        <f t="shared" si="556"/>
        <v>WD</v>
      </c>
    </row>
    <row r="7032" spans="12:16" x14ac:dyDescent="0.2">
      <c r="L7032" s="99">
        <f t="shared" si="557"/>
        <v>48821</v>
      </c>
      <c r="M7032" s="3">
        <f t="shared" si="555"/>
        <v>8</v>
      </c>
      <c r="N7032" s="3">
        <f t="shared" si="553"/>
        <v>2033</v>
      </c>
      <c r="O7032" s="3">
        <f t="shared" si="554"/>
        <v>3</v>
      </c>
      <c r="P7032" s="2" t="str">
        <f t="shared" si="556"/>
        <v>WD</v>
      </c>
    </row>
    <row r="7033" spans="12:16" x14ac:dyDescent="0.2">
      <c r="L7033" s="99">
        <f t="shared" si="557"/>
        <v>48822</v>
      </c>
      <c r="M7033" s="3">
        <f t="shared" si="555"/>
        <v>8</v>
      </c>
      <c r="N7033" s="3">
        <f t="shared" si="553"/>
        <v>2033</v>
      </c>
      <c r="O7033" s="3">
        <f t="shared" si="554"/>
        <v>4</v>
      </c>
      <c r="P7033" s="2" t="str">
        <f t="shared" si="556"/>
        <v>WD</v>
      </c>
    </row>
    <row r="7034" spans="12:16" x14ac:dyDescent="0.2">
      <c r="L7034" s="99">
        <f t="shared" si="557"/>
        <v>48823</v>
      </c>
      <c r="M7034" s="3">
        <f t="shared" si="555"/>
        <v>9</v>
      </c>
      <c r="N7034" s="3">
        <f t="shared" si="553"/>
        <v>2033</v>
      </c>
      <c r="O7034" s="3">
        <f t="shared" si="554"/>
        <v>5</v>
      </c>
      <c r="P7034" s="2" t="str">
        <f t="shared" si="556"/>
        <v>WD</v>
      </c>
    </row>
    <row r="7035" spans="12:16" x14ac:dyDescent="0.2">
      <c r="L7035" s="99">
        <f t="shared" si="557"/>
        <v>48824</v>
      </c>
      <c r="M7035" s="3">
        <f t="shared" si="555"/>
        <v>9</v>
      </c>
      <c r="N7035" s="3">
        <f t="shared" si="553"/>
        <v>2033</v>
      </c>
      <c r="O7035" s="3">
        <f t="shared" si="554"/>
        <v>6</v>
      </c>
      <c r="P7035" s="2" t="str">
        <f t="shared" si="556"/>
        <v>WD</v>
      </c>
    </row>
    <row r="7036" spans="12:16" x14ac:dyDescent="0.2">
      <c r="L7036" s="99">
        <f t="shared" si="557"/>
        <v>48825</v>
      </c>
      <c r="M7036" s="3">
        <f t="shared" si="555"/>
        <v>9</v>
      </c>
      <c r="N7036" s="3">
        <f t="shared" si="553"/>
        <v>2033</v>
      </c>
      <c r="O7036" s="3">
        <f t="shared" si="554"/>
        <v>7</v>
      </c>
      <c r="P7036" s="2" t="str">
        <f t="shared" si="556"/>
        <v>WE</v>
      </c>
    </row>
    <row r="7037" spans="12:16" x14ac:dyDescent="0.2">
      <c r="L7037" s="99">
        <f t="shared" si="557"/>
        <v>48826</v>
      </c>
      <c r="M7037" s="3">
        <f t="shared" si="555"/>
        <v>9</v>
      </c>
      <c r="N7037" s="3">
        <f t="shared" si="553"/>
        <v>2033</v>
      </c>
      <c r="O7037" s="3">
        <f t="shared" si="554"/>
        <v>1</v>
      </c>
      <c r="P7037" s="2" t="str">
        <f t="shared" si="556"/>
        <v>WE</v>
      </c>
    </row>
    <row r="7038" spans="12:16" x14ac:dyDescent="0.2">
      <c r="L7038" s="99">
        <f t="shared" si="557"/>
        <v>48827</v>
      </c>
      <c r="M7038" s="3">
        <f t="shared" si="555"/>
        <v>9</v>
      </c>
      <c r="N7038" s="3">
        <f t="shared" si="553"/>
        <v>2033</v>
      </c>
      <c r="O7038" s="3">
        <f t="shared" si="554"/>
        <v>2</v>
      </c>
      <c r="P7038" s="2" t="str">
        <f t="shared" si="556"/>
        <v>WD</v>
      </c>
    </row>
    <row r="7039" spans="12:16" x14ac:dyDescent="0.2">
      <c r="L7039" s="99">
        <f t="shared" si="557"/>
        <v>48828</v>
      </c>
      <c r="M7039" s="3">
        <f t="shared" si="555"/>
        <v>9</v>
      </c>
      <c r="N7039" s="3">
        <f t="shared" ref="N7039:N7102" si="558">YEAR(L7039)</f>
        <v>2033</v>
      </c>
      <c r="O7039" s="3">
        <f t="shared" ref="O7039:O7102" si="559">WEEKDAY(L7039)</f>
        <v>3</v>
      </c>
      <c r="P7039" s="2" t="str">
        <f t="shared" si="556"/>
        <v>WD</v>
      </c>
    </row>
    <row r="7040" spans="12:16" x14ac:dyDescent="0.2">
      <c r="L7040" s="99">
        <f t="shared" si="557"/>
        <v>48829</v>
      </c>
      <c r="M7040" s="3">
        <f t="shared" si="555"/>
        <v>9</v>
      </c>
      <c r="N7040" s="3">
        <f t="shared" si="558"/>
        <v>2033</v>
      </c>
      <c r="O7040" s="3">
        <f t="shared" si="559"/>
        <v>4</v>
      </c>
      <c r="P7040" s="2" t="str">
        <f t="shared" si="556"/>
        <v>WD</v>
      </c>
    </row>
    <row r="7041" spans="12:16" x14ac:dyDescent="0.2">
      <c r="L7041" s="99">
        <f t="shared" si="557"/>
        <v>48830</v>
      </c>
      <c r="M7041" s="3">
        <f t="shared" si="555"/>
        <v>9</v>
      </c>
      <c r="N7041" s="3">
        <f t="shared" si="558"/>
        <v>2033</v>
      </c>
      <c r="O7041" s="3">
        <f t="shared" si="559"/>
        <v>5</v>
      </c>
      <c r="P7041" s="2" t="str">
        <f t="shared" si="556"/>
        <v>WD</v>
      </c>
    </row>
    <row r="7042" spans="12:16" x14ac:dyDescent="0.2">
      <c r="L7042" s="99">
        <f t="shared" si="557"/>
        <v>48831</v>
      </c>
      <c r="M7042" s="3">
        <f t="shared" si="555"/>
        <v>9</v>
      </c>
      <c r="N7042" s="3">
        <f t="shared" si="558"/>
        <v>2033</v>
      </c>
      <c r="O7042" s="3">
        <f t="shared" si="559"/>
        <v>6</v>
      </c>
      <c r="P7042" s="2" t="str">
        <f t="shared" si="556"/>
        <v>WD</v>
      </c>
    </row>
    <row r="7043" spans="12:16" x14ac:dyDescent="0.2">
      <c r="L7043" s="99">
        <f t="shared" si="557"/>
        <v>48832</v>
      </c>
      <c r="M7043" s="3">
        <f t="shared" ref="M7043:M7106" si="560">MONTH(L7043)</f>
        <v>9</v>
      </c>
      <c r="N7043" s="3">
        <f t="shared" si="558"/>
        <v>2033</v>
      </c>
      <c r="O7043" s="3">
        <f t="shared" si="559"/>
        <v>7</v>
      </c>
      <c r="P7043" s="2" t="str">
        <f t="shared" ref="P7043:P7106" si="561">IF(O7043=1,"WE",IF(O7043=7,"WE","WD"))</f>
        <v>WE</v>
      </c>
    </row>
    <row r="7044" spans="12:16" x14ac:dyDescent="0.2">
      <c r="L7044" s="99">
        <f t="shared" si="557"/>
        <v>48833</v>
      </c>
      <c r="M7044" s="3">
        <f t="shared" si="560"/>
        <v>9</v>
      </c>
      <c r="N7044" s="3">
        <f t="shared" si="558"/>
        <v>2033</v>
      </c>
      <c r="O7044" s="3">
        <f t="shared" si="559"/>
        <v>1</v>
      </c>
      <c r="P7044" s="2" t="str">
        <f t="shared" si="561"/>
        <v>WE</v>
      </c>
    </row>
    <row r="7045" spans="12:16" x14ac:dyDescent="0.2">
      <c r="L7045" s="99">
        <f t="shared" si="557"/>
        <v>48834</v>
      </c>
      <c r="M7045" s="3">
        <f t="shared" si="560"/>
        <v>9</v>
      </c>
      <c r="N7045" s="3">
        <f t="shared" si="558"/>
        <v>2033</v>
      </c>
      <c r="O7045" s="3">
        <f t="shared" si="559"/>
        <v>2</v>
      </c>
      <c r="P7045" s="2" t="str">
        <f t="shared" si="561"/>
        <v>WD</v>
      </c>
    </row>
    <row r="7046" spans="12:16" x14ac:dyDescent="0.2">
      <c r="L7046" s="99">
        <f t="shared" si="557"/>
        <v>48835</v>
      </c>
      <c r="M7046" s="3">
        <f t="shared" si="560"/>
        <v>9</v>
      </c>
      <c r="N7046" s="3">
        <f t="shared" si="558"/>
        <v>2033</v>
      </c>
      <c r="O7046" s="3">
        <f t="shared" si="559"/>
        <v>3</v>
      </c>
      <c r="P7046" s="2" t="str">
        <f t="shared" si="561"/>
        <v>WD</v>
      </c>
    </row>
    <row r="7047" spans="12:16" x14ac:dyDescent="0.2">
      <c r="L7047" s="99">
        <f t="shared" si="557"/>
        <v>48836</v>
      </c>
      <c r="M7047" s="3">
        <f t="shared" si="560"/>
        <v>9</v>
      </c>
      <c r="N7047" s="3">
        <f t="shared" si="558"/>
        <v>2033</v>
      </c>
      <c r="O7047" s="3">
        <f t="shared" si="559"/>
        <v>4</v>
      </c>
      <c r="P7047" s="2" t="str">
        <f t="shared" si="561"/>
        <v>WD</v>
      </c>
    </row>
    <row r="7048" spans="12:16" x14ac:dyDescent="0.2">
      <c r="L7048" s="99">
        <f t="shared" si="557"/>
        <v>48837</v>
      </c>
      <c r="M7048" s="3">
        <f t="shared" si="560"/>
        <v>9</v>
      </c>
      <c r="N7048" s="3">
        <f t="shared" si="558"/>
        <v>2033</v>
      </c>
      <c r="O7048" s="3">
        <f t="shared" si="559"/>
        <v>5</v>
      </c>
      <c r="P7048" s="2" t="str">
        <f t="shared" si="561"/>
        <v>WD</v>
      </c>
    </row>
    <row r="7049" spans="12:16" x14ac:dyDescent="0.2">
      <c r="L7049" s="99">
        <f t="shared" si="557"/>
        <v>48838</v>
      </c>
      <c r="M7049" s="3">
        <f t="shared" si="560"/>
        <v>9</v>
      </c>
      <c r="N7049" s="3">
        <f t="shared" si="558"/>
        <v>2033</v>
      </c>
      <c r="O7049" s="3">
        <f t="shared" si="559"/>
        <v>6</v>
      </c>
      <c r="P7049" s="2" t="str">
        <f t="shared" si="561"/>
        <v>WD</v>
      </c>
    </row>
    <row r="7050" spans="12:16" x14ac:dyDescent="0.2">
      <c r="L7050" s="99">
        <f t="shared" si="557"/>
        <v>48839</v>
      </c>
      <c r="M7050" s="3">
        <f t="shared" si="560"/>
        <v>9</v>
      </c>
      <c r="N7050" s="3">
        <f t="shared" si="558"/>
        <v>2033</v>
      </c>
      <c r="O7050" s="3">
        <f t="shared" si="559"/>
        <v>7</v>
      </c>
      <c r="P7050" s="2" t="str">
        <f t="shared" si="561"/>
        <v>WE</v>
      </c>
    </row>
    <row r="7051" spans="12:16" x14ac:dyDescent="0.2">
      <c r="L7051" s="99">
        <f t="shared" si="557"/>
        <v>48840</v>
      </c>
      <c r="M7051" s="3">
        <f t="shared" si="560"/>
        <v>9</v>
      </c>
      <c r="N7051" s="3">
        <f t="shared" si="558"/>
        <v>2033</v>
      </c>
      <c r="O7051" s="3">
        <f t="shared" si="559"/>
        <v>1</v>
      </c>
      <c r="P7051" s="2" t="str">
        <f t="shared" si="561"/>
        <v>WE</v>
      </c>
    </row>
    <row r="7052" spans="12:16" x14ac:dyDescent="0.2">
      <c r="L7052" s="99">
        <f t="shared" si="557"/>
        <v>48841</v>
      </c>
      <c r="M7052" s="3">
        <f t="shared" si="560"/>
        <v>9</v>
      </c>
      <c r="N7052" s="3">
        <f t="shared" si="558"/>
        <v>2033</v>
      </c>
      <c r="O7052" s="3">
        <f t="shared" si="559"/>
        <v>2</v>
      </c>
      <c r="P7052" s="2" t="str">
        <f t="shared" si="561"/>
        <v>WD</v>
      </c>
    </row>
    <row r="7053" spans="12:16" x14ac:dyDescent="0.2">
      <c r="L7053" s="99">
        <f t="shared" si="557"/>
        <v>48842</v>
      </c>
      <c r="M7053" s="3">
        <f t="shared" si="560"/>
        <v>9</v>
      </c>
      <c r="N7053" s="3">
        <f t="shared" si="558"/>
        <v>2033</v>
      </c>
      <c r="O7053" s="3">
        <f t="shared" si="559"/>
        <v>3</v>
      </c>
      <c r="P7053" s="2" t="str">
        <f t="shared" si="561"/>
        <v>WD</v>
      </c>
    </row>
    <row r="7054" spans="12:16" x14ac:dyDescent="0.2">
      <c r="L7054" s="99">
        <f t="shared" si="557"/>
        <v>48843</v>
      </c>
      <c r="M7054" s="3">
        <f t="shared" si="560"/>
        <v>9</v>
      </c>
      <c r="N7054" s="3">
        <f t="shared" si="558"/>
        <v>2033</v>
      </c>
      <c r="O7054" s="3">
        <f t="shared" si="559"/>
        <v>4</v>
      </c>
      <c r="P7054" s="2" t="str">
        <f t="shared" si="561"/>
        <v>WD</v>
      </c>
    </row>
    <row r="7055" spans="12:16" x14ac:dyDescent="0.2">
      <c r="L7055" s="99">
        <f t="shared" si="557"/>
        <v>48844</v>
      </c>
      <c r="M7055" s="3">
        <f t="shared" si="560"/>
        <v>9</v>
      </c>
      <c r="N7055" s="3">
        <f t="shared" si="558"/>
        <v>2033</v>
      </c>
      <c r="O7055" s="3">
        <f t="shared" si="559"/>
        <v>5</v>
      </c>
      <c r="P7055" s="2" t="str">
        <f t="shared" si="561"/>
        <v>WD</v>
      </c>
    </row>
    <row r="7056" spans="12:16" x14ac:dyDescent="0.2">
      <c r="L7056" s="99">
        <f t="shared" si="557"/>
        <v>48845</v>
      </c>
      <c r="M7056" s="3">
        <f t="shared" si="560"/>
        <v>9</v>
      </c>
      <c r="N7056" s="3">
        <f t="shared" si="558"/>
        <v>2033</v>
      </c>
      <c r="O7056" s="3">
        <f t="shared" si="559"/>
        <v>6</v>
      </c>
      <c r="P7056" s="2" t="str">
        <f t="shared" si="561"/>
        <v>WD</v>
      </c>
    </row>
    <row r="7057" spans="12:16" x14ac:dyDescent="0.2">
      <c r="L7057" s="99">
        <f t="shared" si="557"/>
        <v>48846</v>
      </c>
      <c r="M7057" s="3">
        <f t="shared" si="560"/>
        <v>9</v>
      </c>
      <c r="N7057" s="3">
        <f t="shared" si="558"/>
        <v>2033</v>
      </c>
      <c r="O7057" s="3">
        <f t="shared" si="559"/>
        <v>7</v>
      </c>
      <c r="P7057" s="2" t="str">
        <f t="shared" si="561"/>
        <v>WE</v>
      </c>
    </row>
    <row r="7058" spans="12:16" x14ac:dyDescent="0.2">
      <c r="L7058" s="99">
        <f t="shared" si="557"/>
        <v>48847</v>
      </c>
      <c r="M7058" s="3">
        <f t="shared" si="560"/>
        <v>9</v>
      </c>
      <c r="N7058" s="3">
        <f t="shared" si="558"/>
        <v>2033</v>
      </c>
      <c r="O7058" s="3">
        <f t="shared" si="559"/>
        <v>1</v>
      </c>
      <c r="P7058" s="2" t="str">
        <f t="shared" si="561"/>
        <v>WE</v>
      </c>
    </row>
    <row r="7059" spans="12:16" x14ac:dyDescent="0.2">
      <c r="L7059" s="99">
        <f t="shared" si="557"/>
        <v>48848</v>
      </c>
      <c r="M7059" s="3">
        <f t="shared" si="560"/>
        <v>9</v>
      </c>
      <c r="N7059" s="3">
        <f t="shared" si="558"/>
        <v>2033</v>
      </c>
      <c r="O7059" s="3">
        <f t="shared" si="559"/>
        <v>2</v>
      </c>
      <c r="P7059" s="2" t="str">
        <f t="shared" si="561"/>
        <v>WD</v>
      </c>
    </row>
    <row r="7060" spans="12:16" x14ac:dyDescent="0.2">
      <c r="L7060" s="99">
        <f t="shared" si="557"/>
        <v>48849</v>
      </c>
      <c r="M7060" s="3">
        <f t="shared" si="560"/>
        <v>9</v>
      </c>
      <c r="N7060" s="3">
        <f t="shared" si="558"/>
        <v>2033</v>
      </c>
      <c r="O7060" s="3">
        <f t="shared" si="559"/>
        <v>3</v>
      </c>
      <c r="P7060" s="2" t="str">
        <f t="shared" si="561"/>
        <v>WD</v>
      </c>
    </row>
    <row r="7061" spans="12:16" x14ac:dyDescent="0.2">
      <c r="L7061" s="99">
        <f t="shared" si="557"/>
        <v>48850</v>
      </c>
      <c r="M7061" s="3">
        <f t="shared" si="560"/>
        <v>9</v>
      </c>
      <c r="N7061" s="3">
        <f t="shared" si="558"/>
        <v>2033</v>
      </c>
      <c r="O7061" s="3">
        <f t="shared" si="559"/>
        <v>4</v>
      </c>
      <c r="P7061" s="2" t="str">
        <f t="shared" si="561"/>
        <v>WD</v>
      </c>
    </row>
    <row r="7062" spans="12:16" x14ac:dyDescent="0.2">
      <c r="L7062" s="99">
        <f t="shared" si="557"/>
        <v>48851</v>
      </c>
      <c r="M7062" s="3">
        <f t="shared" si="560"/>
        <v>9</v>
      </c>
      <c r="N7062" s="3">
        <f t="shared" si="558"/>
        <v>2033</v>
      </c>
      <c r="O7062" s="3">
        <f t="shared" si="559"/>
        <v>5</v>
      </c>
      <c r="P7062" s="2" t="str">
        <f t="shared" si="561"/>
        <v>WD</v>
      </c>
    </row>
    <row r="7063" spans="12:16" x14ac:dyDescent="0.2">
      <c r="L7063" s="99">
        <f t="shared" si="557"/>
        <v>48852</v>
      </c>
      <c r="M7063" s="3">
        <f t="shared" si="560"/>
        <v>9</v>
      </c>
      <c r="N7063" s="3">
        <f t="shared" si="558"/>
        <v>2033</v>
      </c>
      <c r="O7063" s="3">
        <f t="shared" si="559"/>
        <v>6</v>
      </c>
      <c r="P7063" s="2" t="str">
        <f t="shared" si="561"/>
        <v>WD</v>
      </c>
    </row>
    <row r="7064" spans="12:16" x14ac:dyDescent="0.2">
      <c r="L7064" s="99">
        <f t="shared" si="557"/>
        <v>48853</v>
      </c>
      <c r="M7064" s="3">
        <f t="shared" si="560"/>
        <v>10</v>
      </c>
      <c r="N7064" s="3">
        <f t="shared" si="558"/>
        <v>2033</v>
      </c>
      <c r="O7064" s="3">
        <f t="shared" si="559"/>
        <v>7</v>
      </c>
      <c r="P7064" s="2" t="str">
        <f t="shared" si="561"/>
        <v>WE</v>
      </c>
    </row>
    <row r="7065" spans="12:16" x14ac:dyDescent="0.2">
      <c r="L7065" s="99">
        <f t="shared" si="557"/>
        <v>48854</v>
      </c>
      <c r="M7065" s="3">
        <f t="shared" si="560"/>
        <v>10</v>
      </c>
      <c r="N7065" s="3">
        <f t="shared" si="558"/>
        <v>2033</v>
      </c>
      <c r="O7065" s="3">
        <f t="shared" si="559"/>
        <v>1</v>
      </c>
      <c r="P7065" s="2" t="str">
        <f t="shared" si="561"/>
        <v>WE</v>
      </c>
    </row>
    <row r="7066" spans="12:16" x14ac:dyDescent="0.2">
      <c r="L7066" s="99">
        <f t="shared" si="557"/>
        <v>48855</v>
      </c>
      <c r="M7066" s="3">
        <f t="shared" si="560"/>
        <v>10</v>
      </c>
      <c r="N7066" s="3">
        <f t="shared" si="558"/>
        <v>2033</v>
      </c>
      <c r="O7066" s="3">
        <f t="shared" si="559"/>
        <v>2</v>
      </c>
      <c r="P7066" s="2" t="str">
        <f t="shared" si="561"/>
        <v>WD</v>
      </c>
    </row>
    <row r="7067" spans="12:16" x14ac:dyDescent="0.2">
      <c r="L7067" s="99">
        <f t="shared" si="557"/>
        <v>48856</v>
      </c>
      <c r="M7067" s="3">
        <f t="shared" si="560"/>
        <v>10</v>
      </c>
      <c r="N7067" s="3">
        <f t="shared" si="558"/>
        <v>2033</v>
      </c>
      <c r="O7067" s="3">
        <f t="shared" si="559"/>
        <v>3</v>
      </c>
      <c r="P7067" s="2" t="str">
        <f t="shared" si="561"/>
        <v>WD</v>
      </c>
    </row>
    <row r="7068" spans="12:16" x14ac:dyDescent="0.2">
      <c r="L7068" s="99">
        <f t="shared" si="557"/>
        <v>48857</v>
      </c>
      <c r="M7068" s="3">
        <f t="shared" si="560"/>
        <v>10</v>
      </c>
      <c r="N7068" s="3">
        <f t="shared" si="558"/>
        <v>2033</v>
      </c>
      <c r="O7068" s="3">
        <f t="shared" si="559"/>
        <v>4</v>
      </c>
      <c r="P7068" s="2" t="str">
        <f t="shared" si="561"/>
        <v>WD</v>
      </c>
    </row>
    <row r="7069" spans="12:16" x14ac:dyDescent="0.2">
      <c r="L7069" s="99">
        <f t="shared" si="557"/>
        <v>48858</v>
      </c>
      <c r="M7069" s="3">
        <f t="shared" si="560"/>
        <v>10</v>
      </c>
      <c r="N7069" s="3">
        <f t="shared" si="558"/>
        <v>2033</v>
      </c>
      <c r="O7069" s="3">
        <f t="shared" si="559"/>
        <v>5</v>
      </c>
      <c r="P7069" s="2" t="str">
        <f t="shared" si="561"/>
        <v>WD</v>
      </c>
    </row>
    <row r="7070" spans="12:16" x14ac:dyDescent="0.2">
      <c r="L7070" s="99">
        <f t="shared" si="557"/>
        <v>48859</v>
      </c>
      <c r="M7070" s="3">
        <f t="shared" si="560"/>
        <v>10</v>
      </c>
      <c r="N7070" s="3">
        <f t="shared" si="558"/>
        <v>2033</v>
      </c>
      <c r="O7070" s="3">
        <f t="shared" si="559"/>
        <v>6</v>
      </c>
      <c r="P7070" s="2" t="str">
        <f t="shared" si="561"/>
        <v>WD</v>
      </c>
    </row>
    <row r="7071" spans="12:16" x14ac:dyDescent="0.2">
      <c r="L7071" s="99">
        <f t="shared" si="557"/>
        <v>48860</v>
      </c>
      <c r="M7071" s="3">
        <f t="shared" si="560"/>
        <v>10</v>
      </c>
      <c r="N7071" s="3">
        <f t="shared" si="558"/>
        <v>2033</v>
      </c>
      <c r="O7071" s="3">
        <f t="shared" si="559"/>
        <v>7</v>
      </c>
      <c r="P7071" s="2" t="str">
        <f t="shared" si="561"/>
        <v>WE</v>
      </c>
    </row>
    <row r="7072" spans="12:16" x14ac:dyDescent="0.2">
      <c r="L7072" s="99">
        <f t="shared" si="557"/>
        <v>48861</v>
      </c>
      <c r="M7072" s="3">
        <f t="shared" si="560"/>
        <v>10</v>
      </c>
      <c r="N7072" s="3">
        <f t="shared" si="558"/>
        <v>2033</v>
      </c>
      <c r="O7072" s="3">
        <f t="shared" si="559"/>
        <v>1</v>
      </c>
      <c r="P7072" s="2" t="str">
        <f t="shared" si="561"/>
        <v>WE</v>
      </c>
    </row>
    <row r="7073" spans="12:16" x14ac:dyDescent="0.2">
      <c r="L7073" s="99">
        <f t="shared" si="557"/>
        <v>48862</v>
      </c>
      <c r="M7073" s="3">
        <f t="shared" si="560"/>
        <v>10</v>
      </c>
      <c r="N7073" s="3">
        <f t="shared" si="558"/>
        <v>2033</v>
      </c>
      <c r="O7073" s="3">
        <f t="shared" si="559"/>
        <v>2</v>
      </c>
      <c r="P7073" s="2" t="str">
        <f t="shared" si="561"/>
        <v>WD</v>
      </c>
    </row>
    <row r="7074" spans="12:16" x14ac:dyDescent="0.2">
      <c r="L7074" s="99">
        <f t="shared" si="557"/>
        <v>48863</v>
      </c>
      <c r="M7074" s="3">
        <f t="shared" si="560"/>
        <v>10</v>
      </c>
      <c r="N7074" s="3">
        <f t="shared" si="558"/>
        <v>2033</v>
      </c>
      <c r="O7074" s="3">
        <f t="shared" si="559"/>
        <v>3</v>
      </c>
      <c r="P7074" s="2" t="str">
        <f t="shared" si="561"/>
        <v>WD</v>
      </c>
    </row>
    <row r="7075" spans="12:16" x14ac:dyDescent="0.2">
      <c r="L7075" s="99">
        <f t="shared" si="557"/>
        <v>48864</v>
      </c>
      <c r="M7075" s="3">
        <f t="shared" si="560"/>
        <v>10</v>
      </c>
      <c r="N7075" s="3">
        <f t="shared" si="558"/>
        <v>2033</v>
      </c>
      <c r="O7075" s="3">
        <f t="shared" si="559"/>
        <v>4</v>
      </c>
      <c r="P7075" s="2" t="str">
        <f t="shared" si="561"/>
        <v>WD</v>
      </c>
    </row>
    <row r="7076" spans="12:16" x14ac:dyDescent="0.2">
      <c r="L7076" s="99">
        <f t="shared" si="557"/>
        <v>48865</v>
      </c>
      <c r="M7076" s="3">
        <f t="shared" si="560"/>
        <v>10</v>
      </c>
      <c r="N7076" s="3">
        <f t="shared" si="558"/>
        <v>2033</v>
      </c>
      <c r="O7076" s="3">
        <f t="shared" si="559"/>
        <v>5</v>
      </c>
      <c r="P7076" s="2" t="str">
        <f t="shared" si="561"/>
        <v>WD</v>
      </c>
    </row>
    <row r="7077" spans="12:16" x14ac:dyDescent="0.2">
      <c r="L7077" s="99">
        <f t="shared" si="557"/>
        <v>48866</v>
      </c>
      <c r="M7077" s="3">
        <f t="shared" si="560"/>
        <v>10</v>
      </c>
      <c r="N7077" s="3">
        <f t="shared" si="558"/>
        <v>2033</v>
      </c>
      <c r="O7077" s="3">
        <f t="shared" si="559"/>
        <v>6</v>
      </c>
      <c r="P7077" s="2" t="str">
        <f t="shared" si="561"/>
        <v>WD</v>
      </c>
    </row>
    <row r="7078" spans="12:16" x14ac:dyDescent="0.2">
      <c r="L7078" s="99">
        <f t="shared" si="557"/>
        <v>48867</v>
      </c>
      <c r="M7078" s="3">
        <f t="shared" si="560"/>
        <v>10</v>
      </c>
      <c r="N7078" s="3">
        <f t="shared" si="558"/>
        <v>2033</v>
      </c>
      <c r="O7078" s="3">
        <f t="shared" si="559"/>
        <v>7</v>
      </c>
      <c r="P7078" s="2" t="str">
        <f t="shared" si="561"/>
        <v>WE</v>
      </c>
    </row>
    <row r="7079" spans="12:16" x14ac:dyDescent="0.2">
      <c r="L7079" s="99">
        <f t="shared" si="557"/>
        <v>48868</v>
      </c>
      <c r="M7079" s="3">
        <f t="shared" si="560"/>
        <v>10</v>
      </c>
      <c r="N7079" s="3">
        <f t="shared" si="558"/>
        <v>2033</v>
      </c>
      <c r="O7079" s="3">
        <f t="shared" si="559"/>
        <v>1</v>
      </c>
      <c r="P7079" s="2" t="str">
        <f t="shared" si="561"/>
        <v>WE</v>
      </c>
    </row>
    <row r="7080" spans="12:16" x14ac:dyDescent="0.2">
      <c r="L7080" s="99">
        <f t="shared" si="557"/>
        <v>48869</v>
      </c>
      <c r="M7080" s="3">
        <f t="shared" si="560"/>
        <v>10</v>
      </c>
      <c r="N7080" s="3">
        <f t="shared" si="558"/>
        <v>2033</v>
      </c>
      <c r="O7080" s="3">
        <f t="shared" si="559"/>
        <v>2</v>
      </c>
      <c r="P7080" s="2" t="str">
        <f t="shared" si="561"/>
        <v>WD</v>
      </c>
    </row>
    <row r="7081" spans="12:16" x14ac:dyDescent="0.2">
      <c r="L7081" s="99">
        <f t="shared" si="557"/>
        <v>48870</v>
      </c>
      <c r="M7081" s="3">
        <f t="shared" si="560"/>
        <v>10</v>
      </c>
      <c r="N7081" s="3">
        <f t="shared" si="558"/>
        <v>2033</v>
      </c>
      <c r="O7081" s="3">
        <f t="shared" si="559"/>
        <v>3</v>
      </c>
      <c r="P7081" s="2" t="str">
        <f t="shared" si="561"/>
        <v>WD</v>
      </c>
    </row>
    <row r="7082" spans="12:16" x14ac:dyDescent="0.2">
      <c r="L7082" s="99">
        <f t="shared" si="557"/>
        <v>48871</v>
      </c>
      <c r="M7082" s="3">
        <f t="shared" si="560"/>
        <v>10</v>
      </c>
      <c r="N7082" s="3">
        <f t="shared" si="558"/>
        <v>2033</v>
      </c>
      <c r="O7082" s="3">
        <f t="shared" si="559"/>
        <v>4</v>
      </c>
      <c r="P7082" s="2" t="str">
        <f t="shared" si="561"/>
        <v>WD</v>
      </c>
    </row>
    <row r="7083" spans="12:16" x14ac:dyDescent="0.2">
      <c r="L7083" s="99">
        <f t="shared" si="557"/>
        <v>48872</v>
      </c>
      <c r="M7083" s="3">
        <f t="shared" si="560"/>
        <v>10</v>
      </c>
      <c r="N7083" s="3">
        <f t="shared" si="558"/>
        <v>2033</v>
      </c>
      <c r="O7083" s="3">
        <f t="shared" si="559"/>
        <v>5</v>
      </c>
      <c r="P7083" s="2" t="str">
        <f t="shared" si="561"/>
        <v>WD</v>
      </c>
    </row>
    <row r="7084" spans="12:16" x14ac:dyDescent="0.2">
      <c r="L7084" s="99">
        <f t="shared" si="557"/>
        <v>48873</v>
      </c>
      <c r="M7084" s="3">
        <f t="shared" si="560"/>
        <v>10</v>
      </c>
      <c r="N7084" s="3">
        <f t="shared" si="558"/>
        <v>2033</v>
      </c>
      <c r="O7084" s="3">
        <f t="shared" si="559"/>
        <v>6</v>
      </c>
      <c r="P7084" s="2" t="str">
        <f t="shared" si="561"/>
        <v>WD</v>
      </c>
    </row>
    <row r="7085" spans="12:16" x14ac:dyDescent="0.2">
      <c r="L7085" s="99">
        <f t="shared" si="557"/>
        <v>48874</v>
      </c>
      <c r="M7085" s="3">
        <f t="shared" si="560"/>
        <v>10</v>
      </c>
      <c r="N7085" s="3">
        <f t="shared" si="558"/>
        <v>2033</v>
      </c>
      <c r="O7085" s="3">
        <f t="shared" si="559"/>
        <v>7</v>
      </c>
      <c r="P7085" s="2" t="str">
        <f t="shared" si="561"/>
        <v>WE</v>
      </c>
    </row>
    <row r="7086" spans="12:16" x14ac:dyDescent="0.2">
      <c r="L7086" s="99">
        <f t="shared" si="557"/>
        <v>48875</v>
      </c>
      <c r="M7086" s="3">
        <f t="shared" si="560"/>
        <v>10</v>
      </c>
      <c r="N7086" s="3">
        <f t="shared" si="558"/>
        <v>2033</v>
      </c>
      <c r="O7086" s="3">
        <f t="shared" si="559"/>
        <v>1</v>
      </c>
      <c r="P7086" s="2" t="str">
        <f t="shared" si="561"/>
        <v>WE</v>
      </c>
    </row>
    <row r="7087" spans="12:16" x14ac:dyDescent="0.2">
      <c r="L7087" s="99">
        <f t="shared" si="557"/>
        <v>48876</v>
      </c>
      <c r="M7087" s="3">
        <f t="shared" si="560"/>
        <v>10</v>
      </c>
      <c r="N7087" s="3">
        <f t="shared" si="558"/>
        <v>2033</v>
      </c>
      <c r="O7087" s="3">
        <f t="shared" si="559"/>
        <v>2</v>
      </c>
      <c r="P7087" s="2" t="str">
        <f t="shared" si="561"/>
        <v>WD</v>
      </c>
    </row>
    <row r="7088" spans="12:16" x14ac:dyDescent="0.2">
      <c r="L7088" s="99">
        <f t="shared" si="557"/>
        <v>48877</v>
      </c>
      <c r="M7088" s="3">
        <f t="shared" si="560"/>
        <v>10</v>
      </c>
      <c r="N7088" s="3">
        <f t="shared" si="558"/>
        <v>2033</v>
      </c>
      <c r="O7088" s="3">
        <f t="shared" si="559"/>
        <v>3</v>
      </c>
      <c r="P7088" s="2" t="str">
        <f t="shared" si="561"/>
        <v>WD</v>
      </c>
    </row>
    <row r="7089" spans="12:16" x14ac:dyDescent="0.2">
      <c r="L7089" s="99">
        <f t="shared" si="557"/>
        <v>48878</v>
      </c>
      <c r="M7089" s="3">
        <f t="shared" si="560"/>
        <v>10</v>
      </c>
      <c r="N7089" s="3">
        <f t="shared" si="558"/>
        <v>2033</v>
      </c>
      <c r="O7089" s="3">
        <f t="shared" si="559"/>
        <v>4</v>
      </c>
      <c r="P7089" s="2" t="str">
        <f t="shared" si="561"/>
        <v>WD</v>
      </c>
    </row>
    <row r="7090" spans="12:16" x14ac:dyDescent="0.2">
      <c r="L7090" s="99">
        <f t="shared" si="557"/>
        <v>48879</v>
      </c>
      <c r="M7090" s="3">
        <f t="shared" si="560"/>
        <v>10</v>
      </c>
      <c r="N7090" s="3">
        <f t="shared" si="558"/>
        <v>2033</v>
      </c>
      <c r="O7090" s="3">
        <f t="shared" si="559"/>
        <v>5</v>
      </c>
      <c r="P7090" s="2" t="str">
        <f t="shared" si="561"/>
        <v>WD</v>
      </c>
    </row>
    <row r="7091" spans="12:16" x14ac:dyDescent="0.2">
      <c r="L7091" s="99">
        <f t="shared" si="557"/>
        <v>48880</v>
      </c>
      <c r="M7091" s="3">
        <f t="shared" si="560"/>
        <v>10</v>
      </c>
      <c r="N7091" s="3">
        <f t="shared" si="558"/>
        <v>2033</v>
      </c>
      <c r="O7091" s="3">
        <f t="shared" si="559"/>
        <v>6</v>
      </c>
      <c r="P7091" s="2" t="str">
        <f t="shared" si="561"/>
        <v>WD</v>
      </c>
    </row>
    <row r="7092" spans="12:16" x14ac:dyDescent="0.2">
      <c r="L7092" s="99">
        <f t="shared" ref="L7092:L7155" si="562">+L7091+1</f>
        <v>48881</v>
      </c>
      <c r="M7092" s="3">
        <f t="shared" si="560"/>
        <v>10</v>
      </c>
      <c r="N7092" s="3">
        <f t="shared" si="558"/>
        <v>2033</v>
      </c>
      <c r="O7092" s="3">
        <f t="shared" si="559"/>
        <v>7</v>
      </c>
      <c r="P7092" s="2" t="str">
        <f t="shared" si="561"/>
        <v>WE</v>
      </c>
    </row>
    <row r="7093" spans="12:16" x14ac:dyDescent="0.2">
      <c r="L7093" s="99">
        <f t="shared" si="562"/>
        <v>48882</v>
      </c>
      <c r="M7093" s="3">
        <f t="shared" si="560"/>
        <v>10</v>
      </c>
      <c r="N7093" s="3">
        <f t="shared" si="558"/>
        <v>2033</v>
      </c>
      <c r="O7093" s="3">
        <f t="shared" si="559"/>
        <v>1</v>
      </c>
      <c r="P7093" s="2" t="str">
        <f t="shared" si="561"/>
        <v>WE</v>
      </c>
    </row>
    <row r="7094" spans="12:16" x14ac:dyDescent="0.2">
      <c r="L7094" s="99">
        <f t="shared" si="562"/>
        <v>48883</v>
      </c>
      <c r="M7094" s="3">
        <f t="shared" si="560"/>
        <v>10</v>
      </c>
      <c r="N7094" s="3">
        <f t="shared" si="558"/>
        <v>2033</v>
      </c>
      <c r="O7094" s="3">
        <f t="shared" si="559"/>
        <v>2</v>
      </c>
      <c r="P7094" s="2" t="str">
        <f t="shared" si="561"/>
        <v>WD</v>
      </c>
    </row>
    <row r="7095" spans="12:16" x14ac:dyDescent="0.2">
      <c r="L7095" s="99">
        <f t="shared" si="562"/>
        <v>48884</v>
      </c>
      <c r="M7095" s="3">
        <f t="shared" si="560"/>
        <v>11</v>
      </c>
      <c r="N7095" s="3">
        <f t="shared" si="558"/>
        <v>2033</v>
      </c>
      <c r="O7095" s="3">
        <f t="shared" si="559"/>
        <v>3</v>
      </c>
      <c r="P7095" s="2" t="str">
        <f t="shared" si="561"/>
        <v>WD</v>
      </c>
    </row>
    <row r="7096" spans="12:16" x14ac:dyDescent="0.2">
      <c r="L7096" s="99">
        <f t="shared" si="562"/>
        <v>48885</v>
      </c>
      <c r="M7096" s="3">
        <f t="shared" si="560"/>
        <v>11</v>
      </c>
      <c r="N7096" s="3">
        <f t="shared" si="558"/>
        <v>2033</v>
      </c>
      <c r="O7096" s="3">
        <f t="shared" si="559"/>
        <v>4</v>
      </c>
      <c r="P7096" s="2" t="str">
        <f t="shared" si="561"/>
        <v>WD</v>
      </c>
    </row>
    <row r="7097" spans="12:16" x14ac:dyDescent="0.2">
      <c r="L7097" s="99">
        <f t="shared" si="562"/>
        <v>48886</v>
      </c>
      <c r="M7097" s="3">
        <f t="shared" si="560"/>
        <v>11</v>
      </c>
      <c r="N7097" s="3">
        <f t="shared" si="558"/>
        <v>2033</v>
      </c>
      <c r="O7097" s="3">
        <f t="shared" si="559"/>
        <v>5</v>
      </c>
      <c r="P7097" s="2" t="str">
        <f t="shared" si="561"/>
        <v>WD</v>
      </c>
    </row>
    <row r="7098" spans="12:16" x14ac:dyDescent="0.2">
      <c r="L7098" s="99">
        <f t="shared" si="562"/>
        <v>48887</v>
      </c>
      <c r="M7098" s="3">
        <f t="shared" si="560"/>
        <v>11</v>
      </c>
      <c r="N7098" s="3">
        <f t="shared" si="558"/>
        <v>2033</v>
      </c>
      <c r="O7098" s="3">
        <f t="shared" si="559"/>
        <v>6</v>
      </c>
      <c r="P7098" s="2" t="str">
        <f t="shared" si="561"/>
        <v>WD</v>
      </c>
    </row>
    <row r="7099" spans="12:16" x14ac:dyDescent="0.2">
      <c r="L7099" s="99">
        <f t="shared" si="562"/>
        <v>48888</v>
      </c>
      <c r="M7099" s="3">
        <f t="shared" si="560"/>
        <v>11</v>
      </c>
      <c r="N7099" s="3">
        <f t="shared" si="558"/>
        <v>2033</v>
      </c>
      <c r="O7099" s="3">
        <f t="shared" si="559"/>
        <v>7</v>
      </c>
      <c r="P7099" s="2" t="str">
        <f t="shared" si="561"/>
        <v>WE</v>
      </c>
    </row>
    <row r="7100" spans="12:16" x14ac:dyDescent="0.2">
      <c r="L7100" s="99">
        <f t="shared" si="562"/>
        <v>48889</v>
      </c>
      <c r="M7100" s="3">
        <f t="shared" si="560"/>
        <v>11</v>
      </c>
      <c r="N7100" s="3">
        <f t="shared" si="558"/>
        <v>2033</v>
      </c>
      <c r="O7100" s="3">
        <f t="shared" si="559"/>
        <v>1</v>
      </c>
      <c r="P7100" s="2" t="str">
        <f t="shared" si="561"/>
        <v>WE</v>
      </c>
    </row>
    <row r="7101" spans="12:16" x14ac:dyDescent="0.2">
      <c r="L7101" s="99">
        <f t="shared" si="562"/>
        <v>48890</v>
      </c>
      <c r="M7101" s="3">
        <f t="shared" si="560"/>
        <v>11</v>
      </c>
      <c r="N7101" s="3">
        <f t="shared" si="558"/>
        <v>2033</v>
      </c>
      <c r="O7101" s="3">
        <f t="shared" si="559"/>
        <v>2</v>
      </c>
      <c r="P7101" s="2" t="str">
        <f t="shared" si="561"/>
        <v>WD</v>
      </c>
    </row>
    <row r="7102" spans="12:16" x14ac:dyDescent="0.2">
      <c r="L7102" s="99">
        <f t="shared" si="562"/>
        <v>48891</v>
      </c>
      <c r="M7102" s="3">
        <f t="shared" si="560"/>
        <v>11</v>
      </c>
      <c r="N7102" s="3">
        <f t="shared" si="558"/>
        <v>2033</v>
      </c>
      <c r="O7102" s="3">
        <f t="shared" si="559"/>
        <v>3</v>
      </c>
      <c r="P7102" s="2" t="str">
        <f t="shared" si="561"/>
        <v>WD</v>
      </c>
    </row>
    <row r="7103" spans="12:16" x14ac:dyDescent="0.2">
      <c r="L7103" s="99">
        <f t="shared" si="562"/>
        <v>48892</v>
      </c>
      <c r="M7103" s="3">
        <f t="shared" si="560"/>
        <v>11</v>
      </c>
      <c r="N7103" s="3">
        <f t="shared" ref="N7103:N7166" si="563">YEAR(L7103)</f>
        <v>2033</v>
      </c>
      <c r="O7103" s="3">
        <f t="shared" ref="O7103:O7166" si="564">WEEKDAY(L7103)</f>
        <v>4</v>
      </c>
      <c r="P7103" s="2" t="str">
        <f t="shared" si="561"/>
        <v>WD</v>
      </c>
    </row>
    <row r="7104" spans="12:16" x14ac:dyDescent="0.2">
      <c r="L7104" s="99">
        <f t="shared" si="562"/>
        <v>48893</v>
      </c>
      <c r="M7104" s="3">
        <f t="shared" si="560"/>
        <v>11</v>
      </c>
      <c r="N7104" s="3">
        <f t="shared" si="563"/>
        <v>2033</v>
      </c>
      <c r="O7104" s="3">
        <f t="shared" si="564"/>
        <v>5</v>
      </c>
      <c r="P7104" s="2" t="str">
        <f t="shared" si="561"/>
        <v>WD</v>
      </c>
    </row>
    <row r="7105" spans="12:16" x14ac:dyDescent="0.2">
      <c r="L7105" s="99">
        <f t="shared" si="562"/>
        <v>48894</v>
      </c>
      <c r="M7105" s="3">
        <f t="shared" si="560"/>
        <v>11</v>
      </c>
      <c r="N7105" s="3">
        <f t="shared" si="563"/>
        <v>2033</v>
      </c>
      <c r="O7105" s="3">
        <f t="shared" si="564"/>
        <v>6</v>
      </c>
      <c r="P7105" s="2" t="str">
        <f t="shared" si="561"/>
        <v>WD</v>
      </c>
    </row>
    <row r="7106" spans="12:16" x14ac:dyDescent="0.2">
      <c r="L7106" s="99">
        <f t="shared" si="562"/>
        <v>48895</v>
      </c>
      <c r="M7106" s="3">
        <f t="shared" si="560"/>
        <v>11</v>
      </c>
      <c r="N7106" s="3">
        <f t="shared" si="563"/>
        <v>2033</v>
      </c>
      <c r="O7106" s="3">
        <f t="shared" si="564"/>
        <v>7</v>
      </c>
      <c r="P7106" s="2" t="str">
        <f t="shared" si="561"/>
        <v>WE</v>
      </c>
    </row>
    <row r="7107" spans="12:16" x14ac:dyDescent="0.2">
      <c r="L7107" s="99">
        <f t="shared" si="562"/>
        <v>48896</v>
      </c>
      <c r="M7107" s="3">
        <f t="shared" ref="M7107:M7170" si="565">MONTH(L7107)</f>
        <v>11</v>
      </c>
      <c r="N7107" s="3">
        <f t="shared" si="563"/>
        <v>2033</v>
      </c>
      <c r="O7107" s="3">
        <f t="shared" si="564"/>
        <v>1</v>
      </c>
      <c r="P7107" s="2" t="str">
        <f t="shared" ref="P7107:P7170" si="566">IF(O7107=1,"WE",IF(O7107=7,"WE","WD"))</f>
        <v>WE</v>
      </c>
    </row>
    <row r="7108" spans="12:16" x14ac:dyDescent="0.2">
      <c r="L7108" s="99">
        <f t="shared" si="562"/>
        <v>48897</v>
      </c>
      <c r="M7108" s="3">
        <f t="shared" si="565"/>
        <v>11</v>
      </c>
      <c r="N7108" s="3">
        <f t="shared" si="563"/>
        <v>2033</v>
      </c>
      <c r="O7108" s="3">
        <f t="shared" si="564"/>
        <v>2</v>
      </c>
      <c r="P7108" s="2" t="str">
        <f t="shared" si="566"/>
        <v>WD</v>
      </c>
    </row>
    <row r="7109" spans="12:16" x14ac:dyDescent="0.2">
      <c r="L7109" s="99">
        <f t="shared" si="562"/>
        <v>48898</v>
      </c>
      <c r="M7109" s="3">
        <f t="shared" si="565"/>
        <v>11</v>
      </c>
      <c r="N7109" s="3">
        <f t="shared" si="563"/>
        <v>2033</v>
      </c>
      <c r="O7109" s="3">
        <f t="shared" si="564"/>
        <v>3</v>
      </c>
      <c r="P7109" s="2" t="str">
        <f t="shared" si="566"/>
        <v>WD</v>
      </c>
    </row>
    <row r="7110" spans="12:16" x14ac:dyDescent="0.2">
      <c r="L7110" s="99">
        <f t="shared" si="562"/>
        <v>48899</v>
      </c>
      <c r="M7110" s="3">
        <f t="shared" si="565"/>
        <v>11</v>
      </c>
      <c r="N7110" s="3">
        <f t="shared" si="563"/>
        <v>2033</v>
      </c>
      <c r="O7110" s="3">
        <f t="shared" si="564"/>
        <v>4</v>
      </c>
      <c r="P7110" s="2" t="str">
        <f t="shared" si="566"/>
        <v>WD</v>
      </c>
    </row>
    <row r="7111" spans="12:16" x14ac:dyDescent="0.2">
      <c r="L7111" s="99">
        <f t="shared" si="562"/>
        <v>48900</v>
      </c>
      <c r="M7111" s="3">
        <f t="shared" si="565"/>
        <v>11</v>
      </c>
      <c r="N7111" s="3">
        <f t="shared" si="563"/>
        <v>2033</v>
      </c>
      <c r="O7111" s="3">
        <f t="shared" si="564"/>
        <v>5</v>
      </c>
      <c r="P7111" s="2" t="str">
        <f t="shared" si="566"/>
        <v>WD</v>
      </c>
    </row>
    <row r="7112" spans="12:16" x14ac:dyDescent="0.2">
      <c r="L7112" s="99">
        <f t="shared" si="562"/>
        <v>48901</v>
      </c>
      <c r="M7112" s="3">
        <f t="shared" si="565"/>
        <v>11</v>
      </c>
      <c r="N7112" s="3">
        <f t="shared" si="563"/>
        <v>2033</v>
      </c>
      <c r="O7112" s="3">
        <f t="shared" si="564"/>
        <v>6</v>
      </c>
      <c r="P7112" s="2" t="str">
        <f t="shared" si="566"/>
        <v>WD</v>
      </c>
    </row>
    <row r="7113" spans="12:16" x14ac:dyDescent="0.2">
      <c r="L7113" s="99">
        <f t="shared" si="562"/>
        <v>48902</v>
      </c>
      <c r="M7113" s="3">
        <f t="shared" si="565"/>
        <v>11</v>
      </c>
      <c r="N7113" s="3">
        <f t="shared" si="563"/>
        <v>2033</v>
      </c>
      <c r="O7113" s="3">
        <f t="shared" si="564"/>
        <v>7</v>
      </c>
      <c r="P7113" s="2" t="str">
        <f t="shared" si="566"/>
        <v>WE</v>
      </c>
    </row>
    <row r="7114" spans="12:16" x14ac:dyDescent="0.2">
      <c r="L7114" s="99">
        <f t="shared" si="562"/>
        <v>48903</v>
      </c>
      <c r="M7114" s="3">
        <f t="shared" si="565"/>
        <v>11</v>
      </c>
      <c r="N7114" s="3">
        <f t="shared" si="563"/>
        <v>2033</v>
      </c>
      <c r="O7114" s="3">
        <f t="shared" si="564"/>
        <v>1</v>
      </c>
      <c r="P7114" s="2" t="str">
        <f t="shared" si="566"/>
        <v>WE</v>
      </c>
    </row>
    <row r="7115" spans="12:16" x14ac:dyDescent="0.2">
      <c r="L7115" s="99">
        <f t="shared" si="562"/>
        <v>48904</v>
      </c>
      <c r="M7115" s="3">
        <f t="shared" si="565"/>
        <v>11</v>
      </c>
      <c r="N7115" s="3">
        <f t="shared" si="563"/>
        <v>2033</v>
      </c>
      <c r="O7115" s="3">
        <f t="shared" si="564"/>
        <v>2</v>
      </c>
      <c r="P7115" s="2" t="str">
        <f t="shared" si="566"/>
        <v>WD</v>
      </c>
    </row>
    <row r="7116" spans="12:16" x14ac:dyDescent="0.2">
      <c r="L7116" s="99">
        <f t="shared" si="562"/>
        <v>48905</v>
      </c>
      <c r="M7116" s="3">
        <f t="shared" si="565"/>
        <v>11</v>
      </c>
      <c r="N7116" s="3">
        <f t="shared" si="563"/>
        <v>2033</v>
      </c>
      <c r="O7116" s="3">
        <f t="shared" si="564"/>
        <v>3</v>
      </c>
      <c r="P7116" s="2" t="str">
        <f t="shared" si="566"/>
        <v>WD</v>
      </c>
    </row>
    <row r="7117" spans="12:16" x14ac:dyDescent="0.2">
      <c r="L7117" s="99">
        <f t="shared" si="562"/>
        <v>48906</v>
      </c>
      <c r="M7117" s="3">
        <f t="shared" si="565"/>
        <v>11</v>
      </c>
      <c r="N7117" s="3">
        <f t="shared" si="563"/>
        <v>2033</v>
      </c>
      <c r="O7117" s="3">
        <f t="shared" si="564"/>
        <v>4</v>
      </c>
      <c r="P7117" s="2" t="str">
        <f t="shared" si="566"/>
        <v>WD</v>
      </c>
    </row>
    <row r="7118" spans="12:16" x14ac:dyDescent="0.2">
      <c r="L7118" s="99">
        <f t="shared" si="562"/>
        <v>48907</v>
      </c>
      <c r="M7118" s="3">
        <f t="shared" si="565"/>
        <v>11</v>
      </c>
      <c r="N7118" s="3">
        <f t="shared" si="563"/>
        <v>2033</v>
      </c>
      <c r="O7118" s="3">
        <f t="shared" si="564"/>
        <v>5</v>
      </c>
      <c r="P7118" s="2" t="str">
        <f t="shared" si="566"/>
        <v>WD</v>
      </c>
    </row>
    <row r="7119" spans="12:16" x14ac:dyDescent="0.2">
      <c r="L7119" s="99">
        <f t="shared" si="562"/>
        <v>48908</v>
      </c>
      <c r="M7119" s="3">
        <f t="shared" si="565"/>
        <v>11</v>
      </c>
      <c r="N7119" s="3">
        <f t="shared" si="563"/>
        <v>2033</v>
      </c>
      <c r="O7119" s="3">
        <f t="shared" si="564"/>
        <v>6</v>
      </c>
      <c r="P7119" s="2" t="str">
        <f t="shared" si="566"/>
        <v>WD</v>
      </c>
    </row>
    <row r="7120" spans="12:16" x14ac:dyDescent="0.2">
      <c r="L7120" s="99">
        <f t="shared" si="562"/>
        <v>48909</v>
      </c>
      <c r="M7120" s="3">
        <f t="shared" si="565"/>
        <v>11</v>
      </c>
      <c r="N7120" s="3">
        <f t="shared" si="563"/>
        <v>2033</v>
      </c>
      <c r="O7120" s="3">
        <f t="shared" si="564"/>
        <v>7</v>
      </c>
      <c r="P7120" s="2" t="str">
        <f t="shared" si="566"/>
        <v>WE</v>
      </c>
    </row>
    <row r="7121" spans="12:16" x14ac:dyDescent="0.2">
      <c r="L7121" s="99">
        <f t="shared" si="562"/>
        <v>48910</v>
      </c>
      <c r="M7121" s="3">
        <f t="shared" si="565"/>
        <v>11</v>
      </c>
      <c r="N7121" s="3">
        <f t="shared" si="563"/>
        <v>2033</v>
      </c>
      <c r="O7121" s="3">
        <f t="shared" si="564"/>
        <v>1</v>
      </c>
      <c r="P7121" s="2" t="str">
        <f t="shared" si="566"/>
        <v>WE</v>
      </c>
    </row>
    <row r="7122" spans="12:16" x14ac:dyDescent="0.2">
      <c r="L7122" s="99">
        <f t="shared" si="562"/>
        <v>48911</v>
      </c>
      <c r="M7122" s="3">
        <f t="shared" si="565"/>
        <v>11</v>
      </c>
      <c r="N7122" s="3">
        <f t="shared" si="563"/>
        <v>2033</v>
      </c>
      <c r="O7122" s="3">
        <f t="shared" si="564"/>
        <v>2</v>
      </c>
      <c r="P7122" s="2" t="str">
        <f t="shared" si="566"/>
        <v>WD</v>
      </c>
    </row>
    <row r="7123" spans="12:16" x14ac:dyDescent="0.2">
      <c r="L7123" s="99">
        <f t="shared" si="562"/>
        <v>48912</v>
      </c>
      <c r="M7123" s="3">
        <f t="shared" si="565"/>
        <v>11</v>
      </c>
      <c r="N7123" s="3">
        <f t="shared" si="563"/>
        <v>2033</v>
      </c>
      <c r="O7123" s="3">
        <f t="shared" si="564"/>
        <v>3</v>
      </c>
      <c r="P7123" s="2" t="str">
        <f t="shared" si="566"/>
        <v>WD</v>
      </c>
    </row>
    <row r="7124" spans="12:16" x14ac:dyDescent="0.2">
      <c r="L7124" s="99">
        <f t="shared" si="562"/>
        <v>48913</v>
      </c>
      <c r="M7124" s="3">
        <f t="shared" si="565"/>
        <v>11</v>
      </c>
      <c r="N7124" s="3">
        <f t="shared" si="563"/>
        <v>2033</v>
      </c>
      <c r="O7124" s="3">
        <f t="shared" si="564"/>
        <v>4</v>
      </c>
      <c r="P7124" s="2" t="str">
        <f t="shared" si="566"/>
        <v>WD</v>
      </c>
    </row>
    <row r="7125" spans="12:16" x14ac:dyDescent="0.2">
      <c r="L7125" s="99">
        <f t="shared" si="562"/>
        <v>48914</v>
      </c>
      <c r="M7125" s="3">
        <f t="shared" si="565"/>
        <v>12</v>
      </c>
      <c r="N7125" s="3">
        <f t="shared" si="563"/>
        <v>2033</v>
      </c>
      <c r="O7125" s="3">
        <f t="shared" si="564"/>
        <v>5</v>
      </c>
      <c r="P7125" s="2" t="str">
        <f t="shared" si="566"/>
        <v>WD</v>
      </c>
    </row>
    <row r="7126" spans="12:16" x14ac:dyDescent="0.2">
      <c r="L7126" s="99">
        <f t="shared" si="562"/>
        <v>48915</v>
      </c>
      <c r="M7126" s="3">
        <f t="shared" si="565"/>
        <v>12</v>
      </c>
      <c r="N7126" s="3">
        <f t="shared" si="563"/>
        <v>2033</v>
      </c>
      <c r="O7126" s="3">
        <f t="shared" si="564"/>
        <v>6</v>
      </c>
      <c r="P7126" s="2" t="str">
        <f t="shared" si="566"/>
        <v>WD</v>
      </c>
    </row>
    <row r="7127" spans="12:16" x14ac:dyDescent="0.2">
      <c r="L7127" s="99">
        <f t="shared" si="562"/>
        <v>48916</v>
      </c>
      <c r="M7127" s="3">
        <f t="shared" si="565"/>
        <v>12</v>
      </c>
      <c r="N7127" s="3">
        <f t="shared" si="563"/>
        <v>2033</v>
      </c>
      <c r="O7127" s="3">
        <f t="shared" si="564"/>
        <v>7</v>
      </c>
      <c r="P7127" s="2" t="str">
        <f t="shared" si="566"/>
        <v>WE</v>
      </c>
    </row>
    <row r="7128" spans="12:16" x14ac:dyDescent="0.2">
      <c r="L7128" s="99">
        <f t="shared" si="562"/>
        <v>48917</v>
      </c>
      <c r="M7128" s="3">
        <f t="shared" si="565"/>
        <v>12</v>
      </c>
      <c r="N7128" s="3">
        <f t="shared" si="563"/>
        <v>2033</v>
      </c>
      <c r="O7128" s="3">
        <f t="shared" si="564"/>
        <v>1</v>
      </c>
      <c r="P7128" s="2" t="str">
        <f t="shared" si="566"/>
        <v>WE</v>
      </c>
    </row>
    <row r="7129" spans="12:16" x14ac:dyDescent="0.2">
      <c r="L7129" s="99">
        <f t="shared" si="562"/>
        <v>48918</v>
      </c>
      <c r="M7129" s="3">
        <f t="shared" si="565"/>
        <v>12</v>
      </c>
      <c r="N7129" s="3">
        <f t="shared" si="563"/>
        <v>2033</v>
      </c>
      <c r="O7129" s="3">
        <f t="shared" si="564"/>
        <v>2</v>
      </c>
      <c r="P7129" s="2" t="str">
        <f t="shared" si="566"/>
        <v>WD</v>
      </c>
    </row>
    <row r="7130" spans="12:16" x14ac:dyDescent="0.2">
      <c r="L7130" s="99">
        <f t="shared" si="562"/>
        <v>48919</v>
      </c>
      <c r="M7130" s="3">
        <f t="shared" si="565"/>
        <v>12</v>
      </c>
      <c r="N7130" s="3">
        <f t="shared" si="563"/>
        <v>2033</v>
      </c>
      <c r="O7130" s="3">
        <f t="shared" si="564"/>
        <v>3</v>
      </c>
      <c r="P7130" s="2" t="str">
        <f t="shared" si="566"/>
        <v>WD</v>
      </c>
    </row>
    <row r="7131" spans="12:16" x14ac:dyDescent="0.2">
      <c r="L7131" s="99">
        <f t="shared" si="562"/>
        <v>48920</v>
      </c>
      <c r="M7131" s="3">
        <f t="shared" si="565"/>
        <v>12</v>
      </c>
      <c r="N7131" s="3">
        <f t="shared" si="563"/>
        <v>2033</v>
      </c>
      <c r="O7131" s="3">
        <f t="shared" si="564"/>
        <v>4</v>
      </c>
      <c r="P7131" s="2" t="str">
        <f t="shared" si="566"/>
        <v>WD</v>
      </c>
    </row>
    <row r="7132" spans="12:16" x14ac:dyDescent="0.2">
      <c r="L7132" s="99">
        <f t="shared" si="562"/>
        <v>48921</v>
      </c>
      <c r="M7132" s="3">
        <f t="shared" si="565"/>
        <v>12</v>
      </c>
      <c r="N7132" s="3">
        <f t="shared" si="563"/>
        <v>2033</v>
      </c>
      <c r="O7132" s="3">
        <f t="shared" si="564"/>
        <v>5</v>
      </c>
      <c r="P7132" s="2" t="str">
        <f t="shared" si="566"/>
        <v>WD</v>
      </c>
    </row>
    <row r="7133" spans="12:16" x14ac:dyDescent="0.2">
      <c r="L7133" s="99">
        <f t="shared" si="562"/>
        <v>48922</v>
      </c>
      <c r="M7133" s="3">
        <f t="shared" si="565"/>
        <v>12</v>
      </c>
      <c r="N7133" s="3">
        <f t="shared" si="563"/>
        <v>2033</v>
      </c>
      <c r="O7133" s="3">
        <f t="shared" si="564"/>
        <v>6</v>
      </c>
      <c r="P7133" s="2" t="str">
        <f t="shared" si="566"/>
        <v>WD</v>
      </c>
    </row>
    <row r="7134" spans="12:16" x14ac:dyDescent="0.2">
      <c r="L7134" s="99">
        <f t="shared" si="562"/>
        <v>48923</v>
      </c>
      <c r="M7134" s="3">
        <f t="shared" si="565"/>
        <v>12</v>
      </c>
      <c r="N7134" s="3">
        <f t="shared" si="563"/>
        <v>2033</v>
      </c>
      <c r="O7134" s="3">
        <f t="shared" si="564"/>
        <v>7</v>
      </c>
      <c r="P7134" s="2" t="str">
        <f t="shared" si="566"/>
        <v>WE</v>
      </c>
    </row>
    <row r="7135" spans="12:16" x14ac:dyDescent="0.2">
      <c r="L7135" s="99">
        <f t="shared" si="562"/>
        <v>48924</v>
      </c>
      <c r="M7135" s="3">
        <f t="shared" si="565"/>
        <v>12</v>
      </c>
      <c r="N7135" s="3">
        <f t="shared" si="563"/>
        <v>2033</v>
      </c>
      <c r="O7135" s="3">
        <f t="shared" si="564"/>
        <v>1</v>
      </c>
      <c r="P7135" s="2" t="str">
        <f t="shared" si="566"/>
        <v>WE</v>
      </c>
    </row>
    <row r="7136" spans="12:16" x14ac:dyDescent="0.2">
      <c r="L7136" s="99">
        <f t="shared" si="562"/>
        <v>48925</v>
      </c>
      <c r="M7136" s="3">
        <f t="shared" si="565"/>
        <v>12</v>
      </c>
      <c r="N7136" s="3">
        <f t="shared" si="563"/>
        <v>2033</v>
      </c>
      <c r="O7136" s="3">
        <f t="shared" si="564"/>
        <v>2</v>
      </c>
      <c r="P7136" s="2" t="str">
        <f t="shared" si="566"/>
        <v>WD</v>
      </c>
    </row>
    <row r="7137" spans="12:16" x14ac:dyDescent="0.2">
      <c r="L7137" s="99">
        <f t="shared" si="562"/>
        <v>48926</v>
      </c>
      <c r="M7137" s="3">
        <f t="shared" si="565"/>
        <v>12</v>
      </c>
      <c r="N7137" s="3">
        <f t="shared" si="563"/>
        <v>2033</v>
      </c>
      <c r="O7137" s="3">
        <f t="shared" si="564"/>
        <v>3</v>
      </c>
      <c r="P7137" s="2" t="str">
        <f t="shared" si="566"/>
        <v>WD</v>
      </c>
    </row>
    <row r="7138" spans="12:16" x14ac:dyDescent="0.2">
      <c r="L7138" s="99">
        <f t="shared" si="562"/>
        <v>48927</v>
      </c>
      <c r="M7138" s="3">
        <f t="shared" si="565"/>
        <v>12</v>
      </c>
      <c r="N7138" s="3">
        <f t="shared" si="563"/>
        <v>2033</v>
      </c>
      <c r="O7138" s="3">
        <f t="shared" si="564"/>
        <v>4</v>
      </c>
      <c r="P7138" s="2" t="str">
        <f t="shared" si="566"/>
        <v>WD</v>
      </c>
    </row>
    <row r="7139" spans="12:16" x14ac:dyDescent="0.2">
      <c r="L7139" s="99">
        <f t="shared" si="562"/>
        <v>48928</v>
      </c>
      <c r="M7139" s="3">
        <f t="shared" si="565"/>
        <v>12</v>
      </c>
      <c r="N7139" s="3">
        <f t="shared" si="563"/>
        <v>2033</v>
      </c>
      <c r="O7139" s="3">
        <f t="shared" si="564"/>
        <v>5</v>
      </c>
      <c r="P7139" s="2" t="str">
        <f t="shared" si="566"/>
        <v>WD</v>
      </c>
    </row>
    <row r="7140" spans="12:16" x14ac:dyDescent="0.2">
      <c r="L7140" s="99">
        <f t="shared" si="562"/>
        <v>48929</v>
      </c>
      <c r="M7140" s="3">
        <f t="shared" si="565"/>
        <v>12</v>
      </c>
      <c r="N7140" s="3">
        <f t="shared" si="563"/>
        <v>2033</v>
      </c>
      <c r="O7140" s="3">
        <f t="shared" si="564"/>
        <v>6</v>
      </c>
      <c r="P7140" s="2" t="str">
        <f t="shared" si="566"/>
        <v>WD</v>
      </c>
    </row>
    <row r="7141" spans="12:16" x14ac:dyDescent="0.2">
      <c r="L7141" s="99">
        <f t="shared" si="562"/>
        <v>48930</v>
      </c>
      <c r="M7141" s="3">
        <f t="shared" si="565"/>
        <v>12</v>
      </c>
      <c r="N7141" s="3">
        <f t="shared" si="563"/>
        <v>2033</v>
      </c>
      <c r="O7141" s="3">
        <f t="shared" si="564"/>
        <v>7</v>
      </c>
      <c r="P7141" s="2" t="str">
        <f t="shared" si="566"/>
        <v>WE</v>
      </c>
    </row>
    <row r="7142" spans="12:16" x14ac:dyDescent="0.2">
      <c r="L7142" s="99">
        <f t="shared" si="562"/>
        <v>48931</v>
      </c>
      <c r="M7142" s="3">
        <f t="shared" si="565"/>
        <v>12</v>
      </c>
      <c r="N7142" s="3">
        <f t="shared" si="563"/>
        <v>2033</v>
      </c>
      <c r="O7142" s="3">
        <f t="shared" si="564"/>
        <v>1</v>
      </c>
      <c r="P7142" s="2" t="str">
        <f t="shared" si="566"/>
        <v>WE</v>
      </c>
    </row>
    <row r="7143" spans="12:16" x14ac:dyDescent="0.2">
      <c r="L7143" s="99">
        <f t="shared" si="562"/>
        <v>48932</v>
      </c>
      <c r="M7143" s="3">
        <f t="shared" si="565"/>
        <v>12</v>
      </c>
      <c r="N7143" s="3">
        <f t="shared" si="563"/>
        <v>2033</v>
      </c>
      <c r="O7143" s="3">
        <f t="shared" si="564"/>
        <v>2</v>
      </c>
      <c r="P7143" s="2" t="str">
        <f t="shared" si="566"/>
        <v>WD</v>
      </c>
    </row>
    <row r="7144" spans="12:16" x14ac:dyDescent="0.2">
      <c r="L7144" s="99">
        <f t="shared" si="562"/>
        <v>48933</v>
      </c>
      <c r="M7144" s="3">
        <f t="shared" si="565"/>
        <v>12</v>
      </c>
      <c r="N7144" s="3">
        <f t="shared" si="563"/>
        <v>2033</v>
      </c>
      <c r="O7144" s="3">
        <f t="shared" si="564"/>
        <v>3</v>
      </c>
      <c r="P7144" s="2" t="str">
        <f t="shared" si="566"/>
        <v>WD</v>
      </c>
    </row>
    <row r="7145" spans="12:16" x14ac:dyDescent="0.2">
      <c r="L7145" s="99">
        <f t="shared" si="562"/>
        <v>48934</v>
      </c>
      <c r="M7145" s="3">
        <f t="shared" si="565"/>
        <v>12</v>
      </c>
      <c r="N7145" s="3">
        <f t="shared" si="563"/>
        <v>2033</v>
      </c>
      <c r="O7145" s="3">
        <f t="shared" si="564"/>
        <v>4</v>
      </c>
      <c r="P7145" s="2" t="str">
        <f t="shared" si="566"/>
        <v>WD</v>
      </c>
    </row>
    <row r="7146" spans="12:16" x14ac:dyDescent="0.2">
      <c r="L7146" s="99">
        <f t="shared" si="562"/>
        <v>48935</v>
      </c>
      <c r="M7146" s="3">
        <f t="shared" si="565"/>
        <v>12</v>
      </c>
      <c r="N7146" s="3">
        <f t="shared" si="563"/>
        <v>2033</v>
      </c>
      <c r="O7146" s="3">
        <f t="shared" si="564"/>
        <v>5</v>
      </c>
      <c r="P7146" s="2" t="str">
        <f t="shared" si="566"/>
        <v>WD</v>
      </c>
    </row>
    <row r="7147" spans="12:16" x14ac:dyDescent="0.2">
      <c r="L7147" s="99">
        <f t="shared" si="562"/>
        <v>48936</v>
      </c>
      <c r="M7147" s="3">
        <f t="shared" si="565"/>
        <v>12</v>
      </c>
      <c r="N7147" s="3">
        <f t="shared" si="563"/>
        <v>2033</v>
      </c>
      <c r="O7147" s="3">
        <f t="shared" si="564"/>
        <v>6</v>
      </c>
      <c r="P7147" s="2" t="str">
        <f t="shared" si="566"/>
        <v>WD</v>
      </c>
    </row>
    <row r="7148" spans="12:16" x14ac:dyDescent="0.2">
      <c r="L7148" s="99">
        <f t="shared" si="562"/>
        <v>48937</v>
      </c>
      <c r="M7148" s="3">
        <f t="shared" si="565"/>
        <v>12</v>
      </c>
      <c r="N7148" s="3">
        <f t="shared" si="563"/>
        <v>2033</v>
      </c>
      <c r="O7148" s="3">
        <f t="shared" si="564"/>
        <v>7</v>
      </c>
      <c r="P7148" s="2" t="str">
        <f t="shared" si="566"/>
        <v>WE</v>
      </c>
    </row>
    <row r="7149" spans="12:16" x14ac:dyDescent="0.2">
      <c r="L7149" s="99">
        <f t="shared" si="562"/>
        <v>48938</v>
      </c>
      <c r="M7149" s="3">
        <f t="shared" si="565"/>
        <v>12</v>
      </c>
      <c r="N7149" s="3">
        <f t="shared" si="563"/>
        <v>2033</v>
      </c>
      <c r="O7149" s="3">
        <f t="shared" si="564"/>
        <v>1</v>
      </c>
      <c r="P7149" s="2" t="str">
        <f t="shared" si="566"/>
        <v>WE</v>
      </c>
    </row>
    <row r="7150" spans="12:16" x14ac:dyDescent="0.2">
      <c r="L7150" s="99">
        <f t="shared" si="562"/>
        <v>48939</v>
      </c>
      <c r="M7150" s="3">
        <f t="shared" si="565"/>
        <v>12</v>
      </c>
      <c r="N7150" s="3">
        <f t="shared" si="563"/>
        <v>2033</v>
      </c>
      <c r="O7150" s="3">
        <f t="shared" si="564"/>
        <v>2</v>
      </c>
      <c r="P7150" s="2" t="str">
        <f t="shared" si="566"/>
        <v>WD</v>
      </c>
    </row>
    <row r="7151" spans="12:16" x14ac:dyDescent="0.2">
      <c r="L7151" s="99">
        <f t="shared" si="562"/>
        <v>48940</v>
      </c>
      <c r="M7151" s="3">
        <f t="shared" si="565"/>
        <v>12</v>
      </c>
      <c r="N7151" s="3">
        <f t="shared" si="563"/>
        <v>2033</v>
      </c>
      <c r="O7151" s="3">
        <f t="shared" si="564"/>
        <v>3</v>
      </c>
      <c r="P7151" s="2" t="str">
        <f t="shared" si="566"/>
        <v>WD</v>
      </c>
    </row>
    <row r="7152" spans="12:16" x14ac:dyDescent="0.2">
      <c r="L7152" s="99">
        <f t="shared" si="562"/>
        <v>48941</v>
      </c>
      <c r="M7152" s="3">
        <f t="shared" si="565"/>
        <v>12</v>
      </c>
      <c r="N7152" s="3">
        <f t="shared" si="563"/>
        <v>2033</v>
      </c>
      <c r="O7152" s="3">
        <f t="shared" si="564"/>
        <v>4</v>
      </c>
      <c r="P7152" s="2" t="str">
        <f t="shared" si="566"/>
        <v>WD</v>
      </c>
    </row>
    <row r="7153" spans="12:16" x14ac:dyDescent="0.2">
      <c r="L7153" s="99">
        <f t="shared" si="562"/>
        <v>48942</v>
      </c>
      <c r="M7153" s="3">
        <f t="shared" si="565"/>
        <v>12</v>
      </c>
      <c r="N7153" s="3">
        <f t="shared" si="563"/>
        <v>2033</v>
      </c>
      <c r="O7153" s="3">
        <f t="shared" si="564"/>
        <v>5</v>
      </c>
      <c r="P7153" s="2" t="str">
        <f t="shared" si="566"/>
        <v>WD</v>
      </c>
    </row>
    <row r="7154" spans="12:16" x14ac:dyDescent="0.2">
      <c r="L7154" s="99">
        <f t="shared" si="562"/>
        <v>48943</v>
      </c>
      <c r="M7154" s="3">
        <f t="shared" si="565"/>
        <v>12</v>
      </c>
      <c r="N7154" s="3">
        <f t="shared" si="563"/>
        <v>2033</v>
      </c>
      <c r="O7154" s="3">
        <f t="shared" si="564"/>
        <v>6</v>
      </c>
      <c r="P7154" s="2" t="str">
        <f t="shared" si="566"/>
        <v>WD</v>
      </c>
    </row>
    <row r="7155" spans="12:16" x14ac:dyDescent="0.2">
      <c r="L7155" s="99">
        <f t="shared" si="562"/>
        <v>48944</v>
      </c>
      <c r="M7155" s="3">
        <f t="shared" si="565"/>
        <v>12</v>
      </c>
      <c r="N7155" s="3">
        <f t="shared" si="563"/>
        <v>2033</v>
      </c>
      <c r="O7155" s="3">
        <f t="shared" si="564"/>
        <v>7</v>
      </c>
      <c r="P7155" s="2" t="str">
        <f t="shared" si="566"/>
        <v>WE</v>
      </c>
    </row>
    <row r="7156" spans="12:16" x14ac:dyDescent="0.2">
      <c r="L7156" s="99">
        <f t="shared" ref="L7156:L7219" si="567">+L7155+1</f>
        <v>48945</v>
      </c>
      <c r="M7156" s="3">
        <f t="shared" si="565"/>
        <v>1</v>
      </c>
      <c r="N7156" s="3">
        <f t="shared" si="563"/>
        <v>2034</v>
      </c>
      <c r="O7156" s="3">
        <f t="shared" si="564"/>
        <v>1</v>
      </c>
      <c r="P7156" s="2" t="str">
        <f t="shared" si="566"/>
        <v>WE</v>
      </c>
    </row>
    <row r="7157" spans="12:16" x14ac:dyDescent="0.2">
      <c r="L7157" s="99">
        <f t="shared" si="567"/>
        <v>48946</v>
      </c>
      <c r="M7157" s="3">
        <f t="shared" si="565"/>
        <v>1</v>
      </c>
      <c r="N7157" s="3">
        <f t="shared" si="563"/>
        <v>2034</v>
      </c>
      <c r="O7157" s="3">
        <f t="shared" si="564"/>
        <v>2</v>
      </c>
      <c r="P7157" s="2" t="str">
        <f t="shared" si="566"/>
        <v>WD</v>
      </c>
    </row>
    <row r="7158" spans="12:16" x14ac:dyDescent="0.2">
      <c r="L7158" s="99">
        <f t="shared" si="567"/>
        <v>48947</v>
      </c>
      <c r="M7158" s="3">
        <f t="shared" si="565"/>
        <v>1</v>
      </c>
      <c r="N7158" s="3">
        <f t="shared" si="563"/>
        <v>2034</v>
      </c>
      <c r="O7158" s="3">
        <f t="shared" si="564"/>
        <v>3</v>
      </c>
      <c r="P7158" s="2" t="str">
        <f t="shared" si="566"/>
        <v>WD</v>
      </c>
    </row>
    <row r="7159" spans="12:16" x14ac:dyDescent="0.2">
      <c r="L7159" s="99">
        <f t="shared" si="567"/>
        <v>48948</v>
      </c>
      <c r="M7159" s="3">
        <f t="shared" si="565"/>
        <v>1</v>
      </c>
      <c r="N7159" s="3">
        <f t="shared" si="563"/>
        <v>2034</v>
      </c>
      <c r="O7159" s="3">
        <f t="shared" si="564"/>
        <v>4</v>
      </c>
      <c r="P7159" s="2" t="str">
        <f t="shared" si="566"/>
        <v>WD</v>
      </c>
    </row>
    <row r="7160" spans="12:16" x14ac:dyDescent="0.2">
      <c r="L7160" s="99">
        <f t="shared" si="567"/>
        <v>48949</v>
      </c>
      <c r="M7160" s="3">
        <f t="shared" si="565"/>
        <v>1</v>
      </c>
      <c r="N7160" s="3">
        <f t="shared" si="563"/>
        <v>2034</v>
      </c>
      <c r="O7160" s="3">
        <f t="shared" si="564"/>
        <v>5</v>
      </c>
      <c r="P7160" s="2" t="str">
        <f t="shared" si="566"/>
        <v>WD</v>
      </c>
    </row>
    <row r="7161" spans="12:16" x14ac:dyDescent="0.2">
      <c r="L7161" s="99">
        <f t="shared" si="567"/>
        <v>48950</v>
      </c>
      <c r="M7161" s="3">
        <f t="shared" si="565"/>
        <v>1</v>
      </c>
      <c r="N7161" s="3">
        <f t="shared" si="563"/>
        <v>2034</v>
      </c>
      <c r="O7161" s="3">
        <f t="shared" si="564"/>
        <v>6</v>
      </c>
      <c r="P7161" s="2" t="str">
        <f t="shared" si="566"/>
        <v>WD</v>
      </c>
    </row>
    <row r="7162" spans="12:16" x14ac:dyDescent="0.2">
      <c r="L7162" s="99">
        <f t="shared" si="567"/>
        <v>48951</v>
      </c>
      <c r="M7162" s="3">
        <f t="shared" si="565"/>
        <v>1</v>
      </c>
      <c r="N7162" s="3">
        <f t="shared" si="563"/>
        <v>2034</v>
      </c>
      <c r="O7162" s="3">
        <f t="shared" si="564"/>
        <v>7</v>
      </c>
      <c r="P7162" s="2" t="str">
        <f t="shared" si="566"/>
        <v>WE</v>
      </c>
    </row>
    <row r="7163" spans="12:16" x14ac:dyDescent="0.2">
      <c r="L7163" s="99">
        <f t="shared" si="567"/>
        <v>48952</v>
      </c>
      <c r="M7163" s="3">
        <f t="shared" si="565"/>
        <v>1</v>
      </c>
      <c r="N7163" s="3">
        <f t="shared" si="563"/>
        <v>2034</v>
      </c>
      <c r="O7163" s="3">
        <f t="shared" si="564"/>
        <v>1</v>
      </c>
      <c r="P7163" s="2" t="str">
        <f t="shared" si="566"/>
        <v>WE</v>
      </c>
    </row>
    <row r="7164" spans="12:16" x14ac:dyDescent="0.2">
      <c r="L7164" s="99">
        <f t="shared" si="567"/>
        <v>48953</v>
      </c>
      <c r="M7164" s="3">
        <f t="shared" si="565"/>
        <v>1</v>
      </c>
      <c r="N7164" s="3">
        <f t="shared" si="563"/>
        <v>2034</v>
      </c>
      <c r="O7164" s="3">
        <f t="shared" si="564"/>
        <v>2</v>
      </c>
      <c r="P7164" s="2" t="str">
        <f t="shared" si="566"/>
        <v>WD</v>
      </c>
    </row>
    <row r="7165" spans="12:16" x14ac:dyDescent="0.2">
      <c r="L7165" s="99">
        <f t="shared" si="567"/>
        <v>48954</v>
      </c>
      <c r="M7165" s="3">
        <f t="shared" si="565"/>
        <v>1</v>
      </c>
      <c r="N7165" s="3">
        <f t="shared" si="563"/>
        <v>2034</v>
      </c>
      <c r="O7165" s="3">
        <f t="shared" si="564"/>
        <v>3</v>
      </c>
      <c r="P7165" s="2" t="str">
        <f t="shared" si="566"/>
        <v>WD</v>
      </c>
    </row>
    <row r="7166" spans="12:16" x14ac:dyDescent="0.2">
      <c r="L7166" s="99">
        <f t="shared" si="567"/>
        <v>48955</v>
      </c>
      <c r="M7166" s="3">
        <f t="shared" si="565"/>
        <v>1</v>
      </c>
      <c r="N7166" s="3">
        <f t="shared" si="563"/>
        <v>2034</v>
      </c>
      <c r="O7166" s="3">
        <f t="shared" si="564"/>
        <v>4</v>
      </c>
      <c r="P7166" s="2" t="str">
        <f t="shared" si="566"/>
        <v>WD</v>
      </c>
    </row>
    <row r="7167" spans="12:16" x14ac:dyDescent="0.2">
      <c r="L7167" s="99">
        <f t="shared" si="567"/>
        <v>48956</v>
      </c>
      <c r="M7167" s="3">
        <f t="shared" si="565"/>
        <v>1</v>
      </c>
      <c r="N7167" s="3">
        <f t="shared" ref="N7167:N7230" si="568">YEAR(L7167)</f>
        <v>2034</v>
      </c>
      <c r="O7167" s="3">
        <f t="shared" ref="O7167:O7230" si="569">WEEKDAY(L7167)</f>
        <v>5</v>
      </c>
      <c r="P7167" s="2" t="str">
        <f t="shared" si="566"/>
        <v>WD</v>
      </c>
    </row>
    <row r="7168" spans="12:16" x14ac:dyDescent="0.2">
      <c r="L7168" s="99">
        <f t="shared" si="567"/>
        <v>48957</v>
      </c>
      <c r="M7168" s="3">
        <f t="shared" si="565"/>
        <v>1</v>
      </c>
      <c r="N7168" s="3">
        <f t="shared" si="568"/>
        <v>2034</v>
      </c>
      <c r="O7168" s="3">
        <f t="shared" si="569"/>
        <v>6</v>
      </c>
      <c r="P7168" s="2" t="str">
        <f t="shared" si="566"/>
        <v>WD</v>
      </c>
    </row>
    <row r="7169" spans="12:16" x14ac:dyDescent="0.2">
      <c r="L7169" s="99">
        <f t="shared" si="567"/>
        <v>48958</v>
      </c>
      <c r="M7169" s="3">
        <f t="shared" si="565"/>
        <v>1</v>
      </c>
      <c r="N7169" s="3">
        <f t="shared" si="568"/>
        <v>2034</v>
      </c>
      <c r="O7169" s="3">
        <f t="shared" si="569"/>
        <v>7</v>
      </c>
      <c r="P7169" s="2" t="str">
        <f t="shared" si="566"/>
        <v>WE</v>
      </c>
    </row>
    <row r="7170" spans="12:16" x14ac:dyDescent="0.2">
      <c r="L7170" s="99">
        <f t="shared" si="567"/>
        <v>48959</v>
      </c>
      <c r="M7170" s="3">
        <f t="shared" si="565"/>
        <v>1</v>
      </c>
      <c r="N7170" s="3">
        <f t="shared" si="568"/>
        <v>2034</v>
      </c>
      <c r="O7170" s="3">
        <f t="shared" si="569"/>
        <v>1</v>
      </c>
      <c r="P7170" s="2" t="str">
        <f t="shared" si="566"/>
        <v>WE</v>
      </c>
    </row>
    <row r="7171" spans="12:16" x14ac:dyDescent="0.2">
      <c r="L7171" s="99">
        <f t="shared" si="567"/>
        <v>48960</v>
      </c>
      <c r="M7171" s="3">
        <f t="shared" ref="M7171:M7234" si="570">MONTH(L7171)</f>
        <v>1</v>
      </c>
      <c r="N7171" s="3">
        <f t="shared" si="568"/>
        <v>2034</v>
      </c>
      <c r="O7171" s="3">
        <f t="shared" si="569"/>
        <v>2</v>
      </c>
      <c r="P7171" s="2" t="str">
        <f t="shared" ref="P7171:P7234" si="571">IF(O7171=1,"WE",IF(O7171=7,"WE","WD"))</f>
        <v>WD</v>
      </c>
    </row>
    <row r="7172" spans="12:16" x14ac:dyDescent="0.2">
      <c r="L7172" s="99">
        <f t="shared" si="567"/>
        <v>48961</v>
      </c>
      <c r="M7172" s="3">
        <f t="shared" si="570"/>
        <v>1</v>
      </c>
      <c r="N7172" s="3">
        <f t="shared" si="568"/>
        <v>2034</v>
      </c>
      <c r="O7172" s="3">
        <f t="shared" si="569"/>
        <v>3</v>
      </c>
      <c r="P7172" s="2" t="str">
        <f t="shared" si="571"/>
        <v>WD</v>
      </c>
    </row>
    <row r="7173" spans="12:16" x14ac:dyDescent="0.2">
      <c r="L7173" s="99">
        <f t="shared" si="567"/>
        <v>48962</v>
      </c>
      <c r="M7173" s="3">
        <f t="shared" si="570"/>
        <v>1</v>
      </c>
      <c r="N7173" s="3">
        <f t="shared" si="568"/>
        <v>2034</v>
      </c>
      <c r="O7173" s="3">
        <f t="shared" si="569"/>
        <v>4</v>
      </c>
      <c r="P7173" s="2" t="str">
        <f t="shared" si="571"/>
        <v>WD</v>
      </c>
    </row>
    <row r="7174" spans="12:16" x14ac:dyDescent="0.2">
      <c r="L7174" s="99">
        <f t="shared" si="567"/>
        <v>48963</v>
      </c>
      <c r="M7174" s="3">
        <f t="shared" si="570"/>
        <v>1</v>
      </c>
      <c r="N7174" s="3">
        <f t="shared" si="568"/>
        <v>2034</v>
      </c>
      <c r="O7174" s="3">
        <f t="shared" si="569"/>
        <v>5</v>
      </c>
      <c r="P7174" s="2" t="str">
        <f t="shared" si="571"/>
        <v>WD</v>
      </c>
    </row>
    <row r="7175" spans="12:16" x14ac:dyDescent="0.2">
      <c r="L7175" s="99">
        <f t="shared" si="567"/>
        <v>48964</v>
      </c>
      <c r="M7175" s="3">
        <f t="shared" si="570"/>
        <v>1</v>
      </c>
      <c r="N7175" s="3">
        <f t="shared" si="568"/>
        <v>2034</v>
      </c>
      <c r="O7175" s="3">
        <f t="shared" si="569"/>
        <v>6</v>
      </c>
      <c r="P7175" s="2" t="str">
        <f t="shared" si="571"/>
        <v>WD</v>
      </c>
    </row>
    <row r="7176" spans="12:16" x14ac:dyDescent="0.2">
      <c r="L7176" s="99">
        <f t="shared" si="567"/>
        <v>48965</v>
      </c>
      <c r="M7176" s="3">
        <f t="shared" si="570"/>
        <v>1</v>
      </c>
      <c r="N7176" s="3">
        <f t="shared" si="568"/>
        <v>2034</v>
      </c>
      <c r="O7176" s="3">
        <f t="shared" si="569"/>
        <v>7</v>
      </c>
      <c r="P7176" s="2" t="str">
        <f t="shared" si="571"/>
        <v>WE</v>
      </c>
    </row>
    <row r="7177" spans="12:16" x14ac:dyDescent="0.2">
      <c r="L7177" s="99">
        <f t="shared" si="567"/>
        <v>48966</v>
      </c>
      <c r="M7177" s="3">
        <f t="shared" si="570"/>
        <v>1</v>
      </c>
      <c r="N7177" s="3">
        <f t="shared" si="568"/>
        <v>2034</v>
      </c>
      <c r="O7177" s="3">
        <f t="shared" si="569"/>
        <v>1</v>
      </c>
      <c r="P7177" s="2" t="str">
        <f t="shared" si="571"/>
        <v>WE</v>
      </c>
    </row>
    <row r="7178" spans="12:16" x14ac:dyDescent="0.2">
      <c r="L7178" s="99">
        <f t="shared" si="567"/>
        <v>48967</v>
      </c>
      <c r="M7178" s="3">
        <f t="shared" si="570"/>
        <v>1</v>
      </c>
      <c r="N7178" s="3">
        <f t="shared" si="568"/>
        <v>2034</v>
      </c>
      <c r="O7178" s="3">
        <f t="shared" si="569"/>
        <v>2</v>
      </c>
      <c r="P7178" s="2" t="str">
        <f t="shared" si="571"/>
        <v>WD</v>
      </c>
    </row>
    <row r="7179" spans="12:16" x14ac:dyDescent="0.2">
      <c r="L7179" s="99">
        <f t="shared" si="567"/>
        <v>48968</v>
      </c>
      <c r="M7179" s="3">
        <f t="shared" si="570"/>
        <v>1</v>
      </c>
      <c r="N7179" s="3">
        <f t="shared" si="568"/>
        <v>2034</v>
      </c>
      <c r="O7179" s="3">
        <f t="shared" si="569"/>
        <v>3</v>
      </c>
      <c r="P7179" s="2" t="str">
        <f t="shared" si="571"/>
        <v>WD</v>
      </c>
    </row>
    <row r="7180" spans="12:16" x14ac:dyDescent="0.2">
      <c r="L7180" s="99">
        <f t="shared" si="567"/>
        <v>48969</v>
      </c>
      <c r="M7180" s="3">
        <f t="shared" si="570"/>
        <v>1</v>
      </c>
      <c r="N7180" s="3">
        <f t="shared" si="568"/>
        <v>2034</v>
      </c>
      <c r="O7180" s="3">
        <f t="shared" si="569"/>
        <v>4</v>
      </c>
      <c r="P7180" s="2" t="str">
        <f t="shared" si="571"/>
        <v>WD</v>
      </c>
    </row>
    <row r="7181" spans="12:16" x14ac:dyDescent="0.2">
      <c r="L7181" s="99">
        <f t="shared" si="567"/>
        <v>48970</v>
      </c>
      <c r="M7181" s="3">
        <f t="shared" si="570"/>
        <v>1</v>
      </c>
      <c r="N7181" s="3">
        <f t="shared" si="568"/>
        <v>2034</v>
      </c>
      <c r="O7181" s="3">
        <f t="shared" si="569"/>
        <v>5</v>
      </c>
      <c r="P7181" s="2" t="str">
        <f t="shared" si="571"/>
        <v>WD</v>
      </c>
    </row>
    <row r="7182" spans="12:16" x14ac:dyDescent="0.2">
      <c r="L7182" s="99">
        <f t="shared" si="567"/>
        <v>48971</v>
      </c>
      <c r="M7182" s="3">
        <f t="shared" si="570"/>
        <v>1</v>
      </c>
      <c r="N7182" s="3">
        <f t="shared" si="568"/>
        <v>2034</v>
      </c>
      <c r="O7182" s="3">
        <f t="shared" si="569"/>
        <v>6</v>
      </c>
      <c r="P7182" s="2" t="str">
        <f t="shared" si="571"/>
        <v>WD</v>
      </c>
    </row>
    <row r="7183" spans="12:16" x14ac:dyDescent="0.2">
      <c r="L7183" s="99">
        <f t="shared" si="567"/>
        <v>48972</v>
      </c>
      <c r="M7183" s="3">
        <f t="shared" si="570"/>
        <v>1</v>
      </c>
      <c r="N7183" s="3">
        <f t="shared" si="568"/>
        <v>2034</v>
      </c>
      <c r="O7183" s="3">
        <f t="shared" si="569"/>
        <v>7</v>
      </c>
      <c r="P7183" s="2" t="str">
        <f t="shared" si="571"/>
        <v>WE</v>
      </c>
    </row>
    <row r="7184" spans="12:16" x14ac:dyDescent="0.2">
      <c r="L7184" s="99">
        <f t="shared" si="567"/>
        <v>48973</v>
      </c>
      <c r="M7184" s="3">
        <f t="shared" si="570"/>
        <v>1</v>
      </c>
      <c r="N7184" s="3">
        <f t="shared" si="568"/>
        <v>2034</v>
      </c>
      <c r="O7184" s="3">
        <f t="shared" si="569"/>
        <v>1</v>
      </c>
      <c r="P7184" s="2" t="str">
        <f t="shared" si="571"/>
        <v>WE</v>
      </c>
    </row>
    <row r="7185" spans="12:16" x14ac:dyDescent="0.2">
      <c r="L7185" s="99">
        <f t="shared" si="567"/>
        <v>48974</v>
      </c>
      <c r="M7185" s="3">
        <f t="shared" si="570"/>
        <v>1</v>
      </c>
      <c r="N7185" s="3">
        <f t="shared" si="568"/>
        <v>2034</v>
      </c>
      <c r="O7185" s="3">
        <f t="shared" si="569"/>
        <v>2</v>
      </c>
      <c r="P7185" s="2" t="str">
        <f t="shared" si="571"/>
        <v>WD</v>
      </c>
    </row>
    <row r="7186" spans="12:16" x14ac:dyDescent="0.2">
      <c r="L7186" s="99">
        <f t="shared" si="567"/>
        <v>48975</v>
      </c>
      <c r="M7186" s="3">
        <f t="shared" si="570"/>
        <v>1</v>
      </c>
      <c r="N7186" s="3">
        <f t="shared" si="568"/>
        <v>2034</v>
      </c>
      <c r="O7186" s="3">
        <f t="shared" si="569"/>
        <v>3</v>
      </c>
      <c r="P7186" s="2" t="str">
        <f t="shared" si="571"/>
        <v>WD</v>
      </c>
    </row>
    <row r="7187" spans="12:16" x14ac:dyDescent="0.2">
      <c r="L7187" s="99">
        <f t="shared" si="567"/>
        <v>48976</v>
      </c>
      <c r="M7187" s="3">
        <f t="shared" si="570"/>
        <v>2</v>
      </c>
      <c r="N7187" s="3">
        <f t="shared" si="568"/>
        <v>2034</v>
      </c>
      <c r="O7187" s="3">
        <f t="shared" si="569"/>
        <v>4</v>
      </c>
      <c r="P7187" s="2" t="str">
        <f t="shared" si="571"/>
        <v>WD</v>
      </c>
    </row>
    <row r="7188" spans="12:16" x14ac:dyDescent="0.2">
      <c r="L7188" s="99">
        <f t="shared" si="567"/>
        <v>48977</v>
      </c>
      <c r="M7188" s="3">
        <f t="shared" si="570"/>
        <v>2</v>
      </c>
      <c r="N7188" s="3">
        <f t="shared" si="568"/>
        <v>2034</v>
      </c>
      <c r="O7188" s="3">
        <f t="shared" si="569"/>
        <v>5</v>
      </c>
      <c r="P7188" s="2" t="str">
        <f t="shared" si="571"/>
        <v>WD</v>
      </c>
    </row>
    <row r="7189" spans="12:16" x14ac:dyDescent="0.2">
      <c r="L7189" s="99">
        <f t="shared" si="567"/>
        <v>48978</v>
      </c>
      <c r="M7189" s="3">
        <f t="shared" si="570"/>
        <v>2</v>
      </c>
      <c r="N7189" s="3">
        <f t="shared" si="568"/>
        <v>2034</v>
      </c>
      <c r="O7189" s="3">
        <f t="shared" si="569"/>
        <v>6</v>
      </c>
      <c r="P7189" s="2" t="str">
        <f t="shared" si="571"/>
        <v>WD</v>
      </c>
    </row>
    <row r="7190" spans="12:16" x14ac:dyDescent="0.2">
      <c r="L7190" s="99">
        <f t="shared" si="567"/>
        <v>48979</v>
      </c>
      <c r="M7190" s="3">
        <f t="shared" si="570"/>
        <v>2</v>
      </c>
      <c r="N7190" s="3">
        <f t="shared" si="568"/>
        <v>2034</v>
      </c>
      <c r="O7190" s="3">
        <f t="shared" si="569"/>
        <v>7</v>
      </c>
      <c r="P7190" s="2" t="str">
        <f t="shared" si="571"/>
        <v>WE</v>
      </c>
    </row>
    <row r="7191" spans="12:16" x14ac:dyDescent="0.2">
      <c r="L7191" s="99">
        <f t="shared" si="567"/>
        <v>48980</v>
      </c>
      <c r="M7191" s="3">
        <f t="shared" si="570"/>
        <v>2</v>
      </c>
      <c r="N7191" s="3">
        <f t="shared" si="568"/>
        <v>2034</v>
      </c>
      <c r="O7191" s="3">
        <f t="shared" si="569"/>
        <v>1</v>
      </c>
      <c r="P7191" s="2" t="str">
        <f t="shared" si="571"/>
        <v>WE</v>
      </c>
    </row>
    <row r="7192" spans="12:16" x14ac:dyDescent="0.2">
      <c r="L7192" s="99">
        <f t="shared" si="567"/>
        <v>48981</v>
      </c>
      <c r="M7192" s="3">
        <f t="shared" si="570"/>
        <v>2</v>
      </c>
      <c r="N7192" s="3">
        <f t="shared" si="568"/>
        <v>2034</v>
      </c>
      <c r="O7192" s="3">
        <f t="shared" si="569"/>
        <v>2</v>
      </c>
      <c r="P7192" s="2" t="str">
        <f t="shared" si="571"/>
        <v>WD</v>
      </c>
    </row>
    <row r="7193" spans="12:16" x14ac:dyDescent="0.2">
      <c r="L7193" s="99">
        <f t="shared" si="567"/>
        <v>48982</v>
      </c>
      <c r="M7193" s="3">
        <f t="shared" si="570"/>
        <v>2</v>
      </c>
      <c r="N7193" s="3">
        <f t="shared" si="568"/>
        <v>2034</v>
      </c>
      <c r="O7193" s="3">
        <f t="shared" si="569"/>
        <v>3</v>
      </c>
      <c r="P7193" s="2" t="str">
        <f t="shared" si="571"/>
        <v>WD</v>
      </c>
    </row>
    <row r="7194" spans="12:16" x14ac:dyDescent="0.2">
      <c r="L7194" s="99">
        <f t="shared" si="567"/>
        <v>48983</v>
      </c>
      <c r="M7194" s="3">
        <f t="shared" si="570"/>
        <v>2</v>
      </c>
      <c r="N7194" s="3">
        <f t="shared" si="568"/>
        <v>2034</v>
      </c>
      <c r="O7194" s="3">
        <f t="shared" si="569"/>
        <v>4</v>
      </c>
      <c r="P7194" s="2" t="str">
        <f t="shared" si="571"/>
        <v>WD</v>
      </c>
    </row>
    <row r="7195" spans="12:16" x14ac:dyDescent="0.2">
      <c r="L7195" s="99">
        <f t="shared" si="567"/>
        <v>48984</v>
      </c>
      <c r="M7195" s="3">
        <f t="shared" si="570"/>
        <v>2</v>
      </c>
      <c r="N7195" s="3">
        <f t="shared" si="568"/>
        <v>2034</v>
      </c>
      <c r="O7195" s="3">
        <f t="shared" si="569"/>
        <v>5</v>
      </c>
      <c r="P7195" s="2" t="str">
        <f t="shared" si="571"/>
        <v>WD</v>
      </c>
    </row>
    <row r="7196" spans="12:16" x14ac:dyDescent="0.2">
      <c r="L7196" s="99">
        <f t="shared" si="567"/>
        <v>48985</v>
      </c>
      <c r="M7196" s="3">
        <f t="shared" si="570"/>
        <v>2</v>
      </c>
      <c r="N7196" s="3">
        <f t="shared" si="568"/>
        <v>2034</v>
      </c>
      <c r="O7196" s="3">
        <f t="shared" si="569"/>
        <v>6</v>
      </c>
      <c r="P7196" s="2" t="str">
        <f t="shared" si="571"/>
        <v>WD</v>
      </c>
    </row>
    <row r="7197" spans="12:16" x14ac:dyDescent="0.2">
      <c r="L7197" s="99">
        <f t="shared" si="567"/>
        <v>48986</v>
      </c>
      <c r="M7197" s="3">
        <f t="shared" si="570"/>
        <v>2</v>
      </c>
      <c r="N7197" s="3">
        <f t="shared" si="568"/>
        <v>2034</v>
      </c>
      <c r="O7197" s="3">
        <f t="shared" si="569"/>
        <v>7</v>
      </c>
      <c r="P7197" s="2" t="str">
        <f t="shared" si="571"/>
        <v>WE</v>
      </c>
    </row>
    <row r="7198" spans="12:16" x14ac:dyDescent="0.2">
      <c r="L7198" s="99">
        <f t="shared" si="567"/>
        <v>48987</v>
      </c>
      <c r="M7198" s="3">
        <f t="shared" si="570"/>
        <v>2</v>
      </c>
      <c r="N7198" s="3">
        <f t="shared" si="568"/>
        <v>2034</v>
      </c>
      <c r="O7198" s="3">
        <f t="shared" si="569"/>
        <v>1</v>
      </c>
      <c r="P7198" s="2" t="str">
        <f t="shared" si="571"/>
        <v>WE</v>
      </c>
    </row>
    <row r="7199" spans="12:16" x14ac:dyDescent="0.2">
      <c r="L7199" s="99">
        <f t="shared" si="567"/>
        <v>48988</v>
      </c>
      <c r="M7199" s="3">
        <f t="shared" si="570"/>
        <v>2</v>
      </c>
      <c r="N7199" s="3">
        <f t="shared" si="568"/>
        <v>2034</v>
      </c>
      <c r="O7199" s="3">
        <f t="shared" si="569"/>
        <v>2</v>
      </c>
      <c r="P7199" s="2" t="str">
        <f t="shared" si="571"/>
        <v>WD</v>
      </c>
    </row>
    <row r="7200" spans="12:16" x14ac:dyDescent="0.2">
      <c r="L7200" s="99">
        <f t="shared" si="567"/>
        <v>48989</v>
      </c>
      <c r="M7200" s="3">
        <f t="shared" si="570"/>
        <v>2</v>
      </c>
      <c r="N7200" s="3">
        <f t="shared" si="568"/>
        <v>2034</v>
      </c>
      <c r="O7200" s="3">
        <f t="shared" si="569"/>
        <v>3</v>
      </c>
      <c r="P7200" s="2" t="str">
        <f t="shared" si="571"/>
        <v>WD</v>
      </c>
    </row>
    <row r="7201" spans="12:16" x14ac:dyDescent="0.2">
      <c r="L7201" s="99">
        <f t="shared" si="567"/>
        <v>48990</v>
      </c>
      <c r="M7201" s="3">
        <f t="shared" si="570"/>
        <v>2</v>
      </c>
      <c r="N7201" s="3">
        <f t="shared" si="568"/>
        <v>2034</v>
      </c>
      <c r="O7201" s="3">
        <f t="shared" si="569"/>
        <v>4</v>
      </c>
      <c r="P7201" s="2" t="str">
        <f t="shared" si="571"/>
        <v>WD</v>
      </c>
    </row>
    <row r="7202" spans="12:16" x14ac:dyDescent="0.2">
      <c r="L7202" s="99">
        <f t="shared" si="567"/>
        <v>48991</v>
      </c>
      <c r="M7202" s="3">
        <f t="shared" si="570"/>
        <v>2</v>
      </c>
      <c r="N7202" s="3">
        <f t="shared" si="568"/>
        <v>2034</v>
      </c>
      <c r="O7202" s="3">
        <f t="shared" si="569"/>
        <v>5</v>
      </c>
      <c r="P7202" s="2" t="str">
        <f t="shared" si="571"/>
        <v>WD</v>
      </c>
    </row>
    <row r="7203" spans="12:16" x14ac:dyDescent="0.2">
      <c r="L7203" s="99">
        <f t="shared" si="567"/>
        <v>48992</v>
      </c>
      <c r="M7203" s="3">
        <f t="shared" si="570"/>
        <v>2</v>
      </c>
      <c r="N7203" s="3">
        <f t="shared" si="568"/>
        <v>2034</v>
      </c>
      <c r="O7203" s="3">
        <f t="shared" si="569"/>
        <v>6</v>
      </c>
      <c r="P7203" s="2" t="str">
        <f t="shared" si="571"/>
        <v>WD</v>
      </c>
    </row>
    <row r="7204" spans="12:16" x14ac:dyDescent="0.2">
      <c r="L7204" s="99">
        <f t="shared" si="567"/>
        <v>48993</v>
      </c>
      <c r="M7204" s="3">
        <f t="shared" si="570"/>
        <v>2</v>
      </c>
      <c r="N7204" s="3">
        <f t="shared" si="568"/>
        <v>2034</v>
      </c>
      <c r="O7204" s="3">
        <f t="shared" si="569"/>
        <v>7</v>
      </c>
      <c r="P7204" s="2" t="str">
        <f t="shared" si="571"/>
        <v>WE</v>
      </c>
    </row>
    <row r="7205" spans="12:16" x14ac:dyDescent="0.2">
      <c r="L7205" s="99">
        <f t="shared" si="567"/>
        <v>48994</v>
      </c>
      <c r="M7205" s="3">
        <f t="shared" si="570"/>
        <v>2</v>
      </c>
      <c r="N7205" s="3">
        <f t="shared" si="568"/>
        <v>2034</v>
      </c>
      <c r="O7205" s="3">
        <f t="shared" si="569"/>
        <v>1</v>
      </c>
      <c r="P7205" s="2" t="str">
        <f t="shared" si="571"/>
        <v>WE</v>
      </c>
    </row>
    <row r="7206" spans="12:16" x14ac:dyDescent="0.2">
      <c r="L7206" s="99">
        <f t="shared" si="567"/>
        <v>48995</v>
      </c>
      <c r="M7206" s="3">
        <f t="shared" si="570"/>
        <v>2</v>
      </c>
      <c r="N7206" s="3">
        <f t="shared" si="568"/>
        <v>2034</v>
      </c>
      <c r="O7206" s="3">
        <f t="shared" si="569"/>
        <v>2</v>
      </c>
      <c r="P7206" s="2" t="str">
        <f t="shared" si="571"/>
        <v>WD</v>
      </c>
    </row>
    <row r="7207" spans="12:16" x14ac:dyDescent="0.2">
      <c r="L7207" s="99">
        <f t="shared" si="567"/>
        <v>48996</v>
      </c>
      <c r="M7207" s="3">
        <f t="shared" si="570"/>
        <v>2</v>
      </c>
      <c r="N7207" s="3">
        <f t="shared" si="568"/>
        <v>2034</v>
      </c>
      <c r="O7207" s="3">
        <f t="shared" si="569"/>
        <v>3</v>
      </c>
      <c r="P7207" s="2" t="str">
        <f t="shared" si="571"/>
        <v>WD</v>
      </c>
    </row>
    <row r="7208" spans="12:16" x14ac:dyDescent="0.2">
      <c r="L7208" s="99">
        <f t="shared" si="567"/>
        <v>48997</v>
      </c>
      <c r="M7208" s="3">
        <f t="shared" si="570"/>
        <v>2</v>
      </c>
      <c r="N7208" s="3">
        <f t="shared" si="568"/>
        <v>2034</v>
      </c>
      <c r="O7208" s="3">
        <f t="shared" si="569"/>
        <v>4</v>
      </c>
      <c r="P7208" s="2" t="str">
        <f t="shared" si="571"/>
        <v>WD</v>
      </c>
    </row>
    <row r="7209" spans="12:16" x14ac:dyDescent="0.2">
      <c r="L7209" s="99">
        <f t="shared" si="567"/>
        <v>48998</v>
      </c>
      <c r="M7209" s="3">
        <f t="shared" si="570"/>
        <v>2</v>
      </c>
      <c r="N7209" s="3">
        <f t="shared" si="568"/>
        <v>2034</v>
      </c>
      <c r="O7209" s="3">
        <f t="shared" si="569"/>
        <v>5</v>
      </c>
      <c r="P7209" s="2" t="str">
        <f t="shared" si="571"/>
        <v>WD</v>
      </c>
    </row>
    <row r="7210" spans="12:16" x14ac:dyDescent="0.2">
      <c r="L7210" s="99">
        <f t="shared" si="567"/>
        <v>48999</v>
      </c>
      <c r="M7210" s="3">
        <f t="shared" si="570"/>
        <v>2</v>
      </c>
      <c r="N7210" s="3">
        <f t="shared" si="568"/>
        <v>2034</v>
      </c>
      <c r="O7210" s="3">
        <f t="shared" si="569"/>
        <v>6</v>
      </c>
      <c r="P7210" s="2" t="str">
        <f t="shared" si="571"/>
        <v>WD</v>
      </c>
    </row>
    <row r="7211" spans="12:16" x14ac:dyDescent="0.2">
      <c r="L7211" s="99">
        <f t="shared" si="567"/>
        <v>49000</v>
      </c>
      <c r="M7211" s="3">
        <f t="shared" si="570"/>
        <v>2</v>
      </c>
      <c r="N7211" s="3">
        <f t="shared" si="568"/>
        <v>2034</v>
      </c>
      <c r="O7211" s="3">
        <f t="shared" si="569"/>
        <v>7</v>
      </c>
      <c r="P7211" s="2" t="str">
        <f t="shared" si="571"/>
        <v>WE</v>
      </c>
    </row>
    <row r="7212" spans="12:16" x14ac:dyDescent="0.2">
      <c r="L7212" s="99">
        <f t="shared" si="567"/>
        <v>49001</v>
      </c>
      <c r="M7212" s="3">
        <f t="shared" si="570"/>
        <v>2</v>
      </c>
      <c r="N7212" s="3">
        <f t="shared" si="568"/>
        <v>2034</v>
      </c>
      <c r="O7212" s="3">
        <f t="shared" si="569"/>
        <v>1</v>
      </c>
      <c r="P7212" s="2" t="str">
        <f t="shared" si="571"/>
        <v>WE</v>
      </c>
    </row>
    <row r="7213" spans="12:16" x14ac:dyDescent="0.2">
      <c r="L7213" s="99">
        <f t="shared" si="567"/>
        <v>49002</v>
      </c>
      <c r="M7213" s="3">
        <f t="shared" si="570"/>
        <v>2</v>
      </c>
      <c r="N7213" s="3">
        <f t="shared" si="568"/>
        <v>2034</v>
      </c>
      <c r="O7213" s="3">
        <f t="shared" si="569"/>
        <v>2</v>
      </c>
      <c r="P7213" s="2" t="str">
        <f t="shared" si="571"/>
        <v>WD</v>
      </c>
    </row>
    <row r="7214" spans="12:16" x14ac:dyDescent="0.2">
      <c r="L7214" s="99">
        <f t="shared" si="567"/>
        <v>49003</v>
      </c>
      <c r="M7214" s="3">
        <f t="shared" si="570"/>
        <v>2</v>
      </c>
      <c r="N7214" s="3">
        <f t="shared" si="568"/>
        <v>2034</v>
      </c>
      <c r="O7214" s="3">
        <f t="shared" si="569"/>
        <v>3</v>
      </c>
      <c r="P7214" s="2" t="str">
        <f t="shared" si="571"/>
        <v>WD</v>
      </c>
    </row>
    <row r="7215" spans="12:16" x14ac:dyDescent="0.2">
      <c r="L7215" s="99">
        <f t="shared" si="567"/>
        <v>49004</v>
      </c>
      <c r="M7215" s="3">
        <f t="shared" si="570"/>
        <v>3</v>
      </c>
      <c r="N7215" s="3">
        <f t="shared" si="568"/>
        <v>2034</v>
      </c>
      <c r="O7215" s="3">
        <f t="shared" si="569"/>
        <v>4</v>
      </c>
      <c r="P7215" s="2" t="str">
        <f t="shared" si="571"/>
        <v>WD</v>
      </c>
    </row>
    <row r="7216" spans="12:16" x14ac:dyDescent="0.2">
      <c r="L7216" s="99">
        <f t="shared" si="567"/>
        <v>49005</v>
      </c>
      <c r="M7216" s="3">
        <f t="shared" si="570"/>
        <v>3</v>
      </c>
      <c r="N7216" s="3">
        <f t="shared" si="568"/>
        <v>2034</v>
      </c>
      <c r="O7216" s="3">
        <f t="shared" si="569"/>
        <v>5</v>
      </c>
      <c r="P7216" s="2" t="str">
        <f t="shared" si="571"/>
        <v>WD</v>
      </c>
    </row>
    <row r="7217" spans="12:16" x14ac:dyDescent="0.2">
      <c r="L7217" s="99">
        <f t="shared" si="567"/>
        <v>49006</v>
      </c>
      <c r="M7217" s="3">
        <f t="shared" si="570"/>
        <v>3</v>
      </c>
      <c r="N7217" s="3">
        <f t="shared" si="568"/>
        <v>2034</v>
      </c>
      <c r="O7217" s="3">
        <f t="shared" si="569"/>
        <v>6</v>
      </c>
      <c r="P7217" s="2" t="str">
        <f t="shared" si="571"/>
        <v>WD</v>
      </c>
    </row>
    <row r="7218" spans="12:16" x14ac:dyDescent="0.2">
      <c r="L7218" s="99">
        <f t="shared" si="567"/>
        <v>49007</v>
      </c>
      <c r="M7218" s="3">
        <f t="shared" si="570"/>
        <v>3</v>
      </c>
      <c r="N7218" s="3">
        <f t="shared" si="568"/>
        <v>2034</v>
      </c>
      <c r="O7218" s="3">
        <f t="shared" si="569"/>
        <v>7</v>
      </c>
      <c r="P7218" s="2" t="str">
        <f t="shared" si="571"/>
        <v>WE</v>
      </c>
    </row>
    <row r="7219" spans="12:16" x14ac:dyDescent="0.2">
      <c r="L7219" s="99">
        <f t="shared" si="567"/>
        <v>49008</v>
      </c>
      <c r="M7219" s="3">
        <f t="shared" si="570"/>
        <v>3</v>
      </c>
      <c r="N7219" s="3">
        <f t="shared" si="568"/>
        <v>2034</v>
      </c>
      <c r="O7219" s="3">
        <f t="shared" si="569"/>
        <v>1</v>
      </c>
      <c r="P7219" s="2" t="str">
        <f t="shared" si="571"/>
        <v>WE</v>
      </c>
    </row>
    <row r="7220" spans="12:16" x14ac:dyDescent="0.2">
      <c r="L7220" s="99">
        <f t="shared" ref="L7220:L7283" si="572">+L7219+1</f>
        <v>49009</v>
      </c>
      <c r="M7220" s="3">
        <f t="shared" si="570"/>
        <v>3</v>
      </c>
      <c r="N7220" s="3">
        <f t="shared" si="568"/>
        <v>2034</v>
      </c>
      <c r="O7220" s="3">
        <f t="shared" si="569"/>
        <v>2</v>
      </c>
      <c r="P7220" s="2" t="str">
        <f t="shared" si="571"/>
        <v>WD</v>
      </c>
    </row>
    <row r="7221" spans="12:16" x14ac:dyDescent="0.2">
      <c r="L7221" s="99">
        <f t="shared" si="572"/>
        <v>49010</v>
      </c>
      <c r="M7221" s="3">
        <f t="shared" si="570"/>
        <v>3</v>
      </c>
      <c r="N7221" s="3">
        <f t="shared" si="568"/>
        <v>2034</v>
      </c>
      <c r="O7221" s="3">
        <f t="shared" si="569"/>
        <v>3</v>
      </c>
      <c r="P7221" s="2" t="str">
        <f t="shared" si="571"/>
        <v>WD</v>
      </c>
    </row>
    <row r="7222" spans="12:16" x14ac:dyDescent="0.2">
      <c r="L7222" s="99">
        <f t="shared" si="572"/>
        <v>49011</v>
      </c>
      <c r="M7222" s="3">
        <f t="shared" si="570"/>
        <v>3</v>
      </c>
      <c r="N7222" s="3">
        <f t="shared" si="568"/>
        <v>2034</v>
      </c>
      <c r="O7222" s="3">
        <f t="shared" si="569"/>
        <v>4</v>
      </c>
      <c r="P7222" s="2" t="str">
        <f t="shared" si="571"/>
        <v>WD</v>
      </c>
    </row>
    <row r="7223" spans="12:16" x14ac:dyDescent="0.2">
      <c r="L7223" s="99">
        <f t="shared" si="572"/>
        <v>49012</v>
      </c>
      <c r="M7223" s="3">
        <f t="shared" si="570"/>
        <v>3</v>
      </c>
      <c r="N7223" s="3">
        <f t="shared" si="568"/>
        <v>2034</v>
      </c>
      <c r="O7223" s="3">
        <f t="shared" si="569"/>
        <v>5</v>
      </c>
      <c r="P7223" s="2" t="str">
        <f t="shared" si="571"/>
        <v>WD</v>
      </c>
    </row>
    <row r="7224" spans="12:16" x14ac:dyDescent="0.2">
      <c r="L7224" s="99">
        <f t="shared" si="572"/>
        <v>49013</v>
      </c>
      <c r="M7224" s="3">
        <f t="shared" si="570"/>
        <v>3</v>
      </c>
      <c r="N7224" s="3">
        <f t="shared" si="568"/>
        <v>2034</v>
      </c>
      <c r="O7224" s="3">
        <f t="shared" si="569"/>
        <v>6</v>
      </c>
      <c r="P7224" s="2" t="str">
        <f t="shared" si="571"/>
        <v>WD</v>
      </c>
    </row>
    <row r="7225" spans="12:16" x14ac:dyDescent="0.2">
      <c r="L7225" s="99">
        <f t="shared" si="572"/>
        <v>49014</v>
      </c>
      <c r="M7225" s="3">
        <f t="shared" si="570"/>
        <v>3</v>
      </c>
      <c r="N7225" s="3">
        <f t="shared" si="568"/>
        <v>2034</v>
      </c>
      <c r="O7225" s="3">
        <f t="shared" si="569"/>
        <v>7</v>
      </c>
      <c r="P7225" s="2" t="str">
        <f t="shared" si="571"/>
        <v>WE</v>
      </c>
    </row>
    <row r="7226" spans="12:16" x14ac:dyDescent="0.2">
      <c r="L7226" s="99">
        <f t="shared" si="572"/>
        <v>49015</v>
      </c>
      <c r="M7226" s="3">
        <f t="shared" si="570"/>
        <v>3</v>
      </c>
      <c r="N7226" s="3">
        <f t="shared" si="568"/>
        <v>2034</v>
      </c>
      <c r="O7226" s="3">
        <f t="shared" si="569"/>
        <v>1</v>
      </c>
      <c r="P7226" s="2" t="str">
        <f t="shared" si="571"/>
        <v>WE</v>
      </c>
    </row>
    <row r="7227" spans="12:16" x14ac:dyDescent="0.2">
      <c r="L7227" s="99">
        <f t="shared" si="572"/>
        <v>49016</v>
      </c>
      <c r="M7227" s="3">
        <f t="shared" si="570"/>
        <v>3</v>
      </c>
      <c r="N7227" s="3">
        <f t="shared" si="568"/>
        <v>2034</v>
      </c>
      <c r="O7227" s="3">
        <f t="shared" si="569"/>
        <v>2</v>
      </c>
      <c r="P7227" s="2" t="str">
        <f t="shared" si="571"/>
        <v>WD</v>
      </c>
    </row>
    <row r="7228" spans="12:16" x14ac:dyDescent="0.2">
      <c r="L7228" s="99">
        <f t="shared" si="572"/>
        <v>49017</v>
      </c>
      <c r="M7228" s="3">
        <f t="shared" si="570"/>
        <v>3</v>
      </c>
      <c r="N7228" s="3">
        <f t="shared" si="568"/>
        <v>2034</v>
      </c>
      <c r="O7228" s="3">
        <f t="shared" si="569"/>
        <v>3</v>
      </c>
      <c r="P7228" s="2" t="str">
        <f t="shared" si="571"/>
        <v>WD</v>
      </c>
    </row>
    <row r="7229" spans="12:16" x14ac:dyDescent="0.2">
      <c r="L7229" s="99">
        <f t="shared" si="572"/>
        <v>49018</v>
      </c>
      <c r="M7229" s="3">
        <f t="shared" si="570"/>
        <v>3</v>
      </c>
      <c r="N7229" s="3">
        <f t="shared" si="568"/>
        <v>2034</v>
      </c>
      <c r="O7229" s="3">
        <f t="shared" si="569"/>
        <v>4</v>
      </c>
      <c r="P7229" s="2" t="str">
        <f t="shared" si="571"/>
        <v>WD</v>
      </c>
    </row>
    <row r="7230" spans="12:16" x14ac:dyDescent="0.2">
      <c r="L7230" s="99">
        <f t="shared" si="572"/>
        <v>49019</v>
      </c>
      <c r="M7230" s="3">
        <f t="shared" si="570"/>
        <v>3</v>
      </c>
      <c r="N7230" s="3">
        <f t="shared" si="568"/>
        <v>2034</v>
      </c>
      <c r="O7230" s="3">
        <f t="shared" si="569"/>
        <v>5</v>
      </c>
      <c r="P7230" s="2" t="str">
        <f t="shared" si="571"/>
        <v>WD</v>
      </c>
    </row>
    <row r="7231" spans="12:16" x14ac:dyDescent="0.2">
      <c r="L7231" s="99">
        <f t="shared" si="572"/>
        <v>49020</v>
      </c>
      <c r="M7231" s="3">
        <f t="shared" si="570"/>
        <v>3</v>
      </c>
      <c r="N7231" s="3">
        <f t="shared" ref="N7231:N7294" si="573">YEAR(L7231)</f>
        <v>2034</v>
      </c>
      <c r="O7231" s="3">
        <f t="shared" ref="O7231:O7294" si="574">WEEKDAY(L7231)</f>
        <v>6</v>
      </c>
      <c r="P7231" s="2" t="str">
        <f t="shared" si="571"/>
        <v>WD</v>
      </c>
    </row>
    <row r="7232" spans="12:16" x14ac:dyDescent="0.2">
      <c r="L7232" s="99">
        <f t="shared" si="572"/>
        <v>49021</v>
      </c>
      <c r="M7232" s="3">
        <f t="shared" si="570"/>
        <v>3</v>
      </c>
      <c r="N7232" s="3">
        <f t="shared" si="573"/>
        <v>2034</v>
      </c>
      <c r="O7232" s="3">
        <f t="shared" si="574"/>
        <v>7</v>
      </c>
      <c r="P7232" s="2" t="str">
        <f t="shared" si="571"/>
        <v>WE</v>
      </c>
    </row>
    <row r="7233" spans="12:16" x14ac:dyDescent="0.2">
      <c r="L7233" s="99">
        <f t="shared" si="572"/>
        <v>49022</v>
      </c>
      <c r="M7233" s="3">
        <f t="shared" si="570"/>
        <v>3</v>
      </c>
      <c r="N7233" s="3">
        <f t="shared" si="573"/>
        <v>2034</v>
      </c>
      <c r="O7233" s="3">
        <f t="shared" si="574"/>
        <v>1</v>
      </c>
      <c r="P7233" s="2" t="str">
        <f t="shared" si="571"/>
        <v>WE</v>
      </c>
    </row>
    <row r="7234" spans="12:16" x14ac:dyDescent="0.2">
      <c r="L7234" s="99">
        <f t="shared" si="572"/>
        <v>49023</v>
      </c>
      <c r="M7234" s="3">
        <f t="shared" si="570"/>
        <v>3</v>
      </c>
      <c r="N7234" s="3">
        <f t="shared" si="573"/>
        <v>2034</v>
      </c>
      <c r="O7234" s="3">
        <f t="shared" si="574"/>
        <v>2</v>
      </c>
      <c r="P7234" s="2" t="str">
        <f t="shared" si="571"/>
        <v>WD</v>
      </c>
    </row>
    <row r="7235" spans="12:16" x14ac:dyDescent="0.2">
      <c r="L7235" s="99">
        <f t="shared" si="572"/>
        <v>49024</v>
      </c>
      <c r="M7235" s="3">
        <f t="shared" ref="M7235:M7298" si="575">MONTH(L7235)</f>
        <v>3</v>
      </c>
      <c r="N7235" s="3">
        <f t="shared" si="573"/>
        <v>2034</v>
      </c>
      <c r="O7235" s="3">
        <f t="shared" si="574"/>
        <v>3</v>
      </c>
      <c r="P7235" s="2" t="str">
        <f t="shared" ref="P7235:P7298" si="576">IF(O7235=1,"WE",IF(O7235=7,"WE","WD"))</f>
        <v>WD</v>
      </c>
    </row>
    <row r="7236" spans="12:16" x14ac:dyDescent="0.2">
      <c r="L7236" s="99">
        <f t="shared" si="572"/>
        <v>49025</v>
      </c>
      <c r="M7236" s="3">
        <f t="shared" si="575"/>
        <v>3</v>
      </c>
      <c r="N7236" s="3">
        <f t="shared" si="573"/>
        <v>2034</v>
      </c>
      <c r="O7236" s="3">
        <f t="shared" si="574"/>
        <v>4</v>
      </c>
      <c r="P7236" s="2" t="str">
        <f t="shared" si="576"/>
        <v>WD</v>
      </c>
    </row>
    <row r="7237" spans="12:16" x14ac:dyDescent="0.2">
      <c r="L7237" s="99">
        <f t="shared" si="572"/>
        <v>49026</v>
      </c>
      <c r="M7237" s="3">
        <f t="shared" si="575"/>
        <v>3</v>
      </c>
      <c r="N7237" s="3">
        <f t="shared" si="573"/>
        <v>2034</v>
      </c>
      <c r="O7237" s="3">
        <f t="shared" si="574"/>
        <v>5</v>
      </c>
      <c r="P7237" s="2" t="str">
        <f t="shared" si="576"/>
        <v>WD</v>
      </c>
    </row>
    <row r="7238" spans="12:16" x14ac:dyDescent="0.2">
      <c r="L7238" s="99">
        <f t="shared" si="572"/>
        <v>49027</v>
      </c>
      <c r="M7238" s="3">
        <f t="shared" si="575"/>
        <v>3</v>
      </c>
      <c r="N7238" s="3">
        <f t="shared" si="573"/>
        <v>2034</v>
      </c>
      <c r="O7238" s="3">
        <f t="shared" si="574"/>
        <v>6</v>
      </c>
      <c r="P7238" s="2" t="str">
        <f t="shared" si="576"/>
        <v>WD</v>
      </c>
    </row>
    <row r="7239" spans="12:16" x14ac:dyDescent="0.2">
      <c r="L7239" s="99">
        <f t="shared" si="572"/>
        <v>49028</v>
      </c>
      <c r="M7239" s="3">
        <f t="shared" si="575"/>
        <v>3</v>
      </c>
      <c r="N7239" s="3">
        <f t="shared" si="573"/>
        <v>2034</v>
      </c>
      <c r="O7239" s="3">
        <f t="shared" si="574"/>
        <v>7</v>
      </c>
      <c r="P7239" s="2" t="str">
        <f t="shared" si="576"/>
        <v>WE</v>
      </c>
    </row>
    <row r="7240" spans="12:16" x14ac:dyDescent="0.2">
      <c r="L7240" s="99">
        <f t="shared" si="572"/>
        <v>49029</v>
      </c>
      <c r="M7240" s="3">
        <f t="shared" si="575"/>
        <v>3</v>
      </c>
      <c r="N7240" s="3">
        <f t="shared" si="573"/>
        <v>2034</v>
      </c>
      <c r="O7240" s="3">
        <f t="shared" si="574"/>
        <v>1</v>
      </c>
      <c r="P7240" s="2" t="str">
        <f t="shared" si="576"/>
        <v>WE</v>
      </c>
    </row>
    <row r="7241" spans="12:16" x14ac:dyDescent="0.2">
      <c r="L7241" s="99">
        <f t="shared" si="572"/>
        <v>49030</v>
      </c>
      <c r="M7241" s="3">
        <f t="shared" si="575"/>
        <v>3</v>
      </c>
      <c r="N7241" s="3">
        <f t="shared" si="573"/>
        <v>2034</v>
      </c>
      <c r="O7241" s="3">
        <f t="shared" si="574"/>
        <v>2</v>
      </c>
      <c r="P7241" s="2" t="str">
        <f t="shared" si="576"/>
        <v>WD</v>
      </c>
    </row>
    <row r="7242" spans="12:16" x14ac:dyDescent="0.2">
      <c r="L7242" s="99">
        <f t="shared" si="572"/>
        <v>49031</v>
      </c>
      <c r="M7242" s="3">
        <f t="shared" si="575"/>
        <v>3</v>
      </c>
      <c r="N7242" s="3">
        <f t="shared" si="573"/>
        <v>2034</v>
      </c>
      <c r="O7242" s="3">
        <f t="shared" si="574"/>
        <v>3</v>
      </c>
      <c r="P7242" s="2" t="str">
        <f t="shared" si="576"/>
        <v>WD</v>
      </c>
    </row>
    <row r="7243" spans="12:16" x14ac:dyDescent="0.2">
      <c r="L7243" s="99">
        <f t="shared" si="572"/>
        <v>49032</v>
      </c>
      <c r="M7243" s="3">
        <f t="shared" si="575"/>
        <v>3</v>
      </c>
      <c r="N7243" s="3">
        <f t="shared" si="573"/>
        <v>2034</v>
      </c>
      <c r="O7243" s="3">
        <f t="shared" si="574"/>
        <v>4</v>
      </c>
      <c r="P7243" s="2" t="str">
        <f t="shared" si="576"/>
        <v>WD</v>
      </c>
    </row>
    <row r="7244" spans="12:16" x14ac:dyDescent="0.2">
      <c r="L7244" s="99">
        <f t="shared" si="572"/>
        <v>49033</v>
      </c>
      <c r="M7244" s="3">
        <f t="shared" si="575"/>
        <v>3</v>
      </c>
      <c r="N7244" s="3">
        <f t="shared" si="573"/>
        <v>2034</v>
      </c>
      <c r="O7244" s="3">
        <f t="shared" si="574"/>
        <v>5</v>
      </c>
      <c r="P7244" s="2" t="str">
        <f t="shared" si="576"/>
        <v>WD</v>
      </c>
    </row>
    <row r="7245" spans="12:16" x14ac:dyDescent="0.2">
      <c r="L7245" s="99">
        <f t="shared" si="572"/>
        <v>49034</v>
      </c>
      <c r="M7245" s="3">
        <f t="shared" si="575"/>
        <v>3</v>
      </c>
      <c r="N7245" s="3">
        <f t="shared" si="573"/>
        <v>2034</v>
      </c>
      <c r="O7245" s="3">
        <f t="shared" si="574"/>
        <v>6</v>
      </c>
      <c r="P7245" s="2" t="str">
        <f t="shared" si="576"/>
        <v>WD</v>
      </c>
    </row>
    <row r="7246" spans="12:16" x14ac:dyDescent="0.2">
      <c r="L7246" s="99">
        <f t="shared" si="572"/>
        <v>49035</v>
      </c>
      <c r="M7246" s="3">
        <f t="shared" si="575"/>
        <v>4</v>
      </c>
      <c r="N7246" s="3">
        <f t="shared" si="573"/>
        <v>2034</v>
      </c>
      <c r="O7246" s="3">
        <f t="shared" si="574"/>
        <v>7</v>
      </c>
      <c r="P7246" s="2" t="str">
        <f t="shared" si="576"/>
        <v>WE</v>
      </c>
    </row>
    <row r="7247" spans="12:16" x14ac:dyDescent="0.2">
      <c r="L7247" s="99">
        <f t="shared" si="572"/>
        <v>49036</v>
      </c>
      <c r="M7247" s="3">
        <f t="shared" si="575"/>
        <v>4</v>
      </c>
      <c r="N7247" s="3">
        <f t="shared" si="573"/>
        <v>2034</v>
      </c>
      <c r="O7247" s="3">
        <f t="shared" si="574"/>
        <v>1</v>
      </c>
      <c r="P7247" s="2" t="str">
        <f t="shared" si="576"/>
        <v>WE</v>
      </c>
    </row>
    <row r="7248" spans="12:16" x14ac:dyDescent="0.2">
      <c r="L7248" s="99">
        <f t="shared" si="572"/>
        <v>49037</v>
      </c>
      <c r="M7248" s="3">
        <f t="shared" si="575"/>
        <v>4</v>
      </c>
      <c r="N7248" s="3">
        <f t="shared" si="573"/>
        <v>2034</v>
      </c>
      <c r="O7248" s="3">
        <f t="shared" si="574"/>
        <v>2</v>
      </c>
      <c r="P7248" s="2" t="str">
        <f t="shared" si="576"/>
        <v>WD</v>
      </c>
    </row>
    <row r="7249" spans="12:16" x14ac:dyDescent="0.2">
      <c r="L7249" s="99">
        <f t="shared" si="572"/>
        <v>49038</v>
      </c>
      <c r="M7249" s="3">
        <f t="shared" si="575"/>
        <v>4</v>
      </c>
      <c r="N7249" s="3">
        <f t="shared" si="573"/>
        <v>2034</v>
      </c>
      <c r="O7249" s="3">
        <f t="shared" si="574"/>
        <v>3</v>
      </c>
      <c r="P7249" s="2" t="str">
        <f t="shared" si="576"/>
        <v>WD</v>
      </c>
    </row>
    <row r="7250" spans="12:16" x14ac:dyDescent="0.2">
      <c r="L7250" s="99">
        <f t="shared" si="572"/>
        <v>49039</v>
      </c>
      <c r="M7250" s="3">
        <f t="shared" si="575"/>
        <v>4</v>
      </c>
      <c r="N7250" s="3">
        <f t="shared" si="573"/>
        <v>2034</v>
      </c>
      <c r="O7250" s="3">
        <f t="shared" si="574"/>
        <v>4</v>
      </c>
      <c r="P7250" s="2" t="str">
        <f t="shared" si="576"/>
        <v>WD</v>
      </c>
    </row>
    <row r="7251" spans="12:16" x14ac:dyDescent="0.2">
      <c r="L7251" s="99">
        <f t="shared" si="572"/>
        <v>49040</v>
      </c>
      <c r="M7251" s="3">
        <f t="shared" si="575"/>
        <v>4</v>
      </c>
      <c r="N7251" s="3">
        <f t="shared" si="573"/>
        <v>2034</v>
      </c>
      <c r="O7251" s="3">
        <f t="shared" si="574"/>
        <v>5</v>
      </c>
      <c r="P7251" s="2" t="str">
        <f t="shared" si="576"/>
        <v>WD</v>
      </c>
    </row>
    <row r="7252" spans="12:16" x14ac:dyDescent="0.2">
      <c r="L7252" s="99">
        <f t="shared" si="572"/>
        <v>49041</v>
      </c>
      <c r="M7252" s="3">
        <f t="shared" si="575"/>
        <v>4</v>
      </c>
      <c r="N7252" s="3">
        <f t="shared" si="573"/>
        <v>2034</v>
      </c>
      <c r="O7252" s="3">
        <f t="shared" si="574"/>
        <v>6</v>
      </c>
      <c r="P7252" s="2" t="str">
        <f t="shared" si="576"/>
        <v>WD</v>
      </c>
    </row>
    <row r="7253" spans="12:16" x14ac:dyDescent="0.2">
      <c r="L7253" s="99">
        <f t="shared" si="572"/>
        <v>49042</v>
      </c>
      <c r="M7253" s="3">
        <f t="shared" si="575"/>
        <v>4</v>
      </c>
      <c r="N7253" s="3">
        <f t="shared" si="573"/>
        <v>2034</v>
      </c>
      <c r="O7253" s="3">
        <f t="shared" si="574"/>
        <v>7</v>
      </c>
      <c r="P7253" s="2" t="str">
        <f t="shared" si="576"/>
        <v>WE</v>
      </c>
    </row>
    <row r="7254" spans="12:16" x14ac:dyDescent="0.2">
      <c r="L7254" s="99">
        <f t="shared" si="572"/>
        <v>49043</v>
      </c>
      <c r="M7254" s="3">
        <f t="shared" si="575"/>
        <v>4</v>
      </c>
      <c r="N7254" s="3">
        <f t="shared" si="573"/>
        <v>2034</v>
      </c>
      <c r="O7254" s="3">
        <f t="shared" si="574"/>
        <v>1</v>
      </c>
      <c r="P7254" s="2" t="str">
        <f t="shared" si="576"/>
        <v>WE</v>
      </c>
    </row>
    <row r="7255" spans="12:16" x14ac:dyDescent="0.2">
      <c r="L7255" s="99">
        <f t="shared" si="572"/>
        <v>49044</v>
      </c>
      <c r="M7255" s="3">
        <f t="shared" si="575"/>
        <v>4</v>
      </c>
      <c r="N7255" s="3">
        <f t="shared" si="573"/>
        <v>2034</v>
      </c>
      <c r="O7255" s="3">
        <f t="shared" si="574"/>
        <v>2</v>
      </c>
      <c r="P7255" s="2" t="str">
        <f t="shared" si="576"/>
        <v>WD</v>
      </c>
    </row>
    <row r="7256" spans="12:16" x14ac:dyDescent="0.2">
      <c r="L7256" s="99">
        <f t="shared" si="572"/>
        <v>49045</v>
      </c>
      <c r="M7256" s="3">
        <f t="shared" si="575"/>
        <v>4</v>
      </c>
      <c r="N7256" s="3">
        <f t="shared" si="573"/>
        <v>2034</v>
      </c>
      <c r="O7256" s="3">
        <f t="shared" si="574"/>
        <v>3</v>
      </c>
      <c r="P7256" s="2" t="str">
        <f t="shared" si="576"/>
        <v>WD</v>
      </c>
    </row>
    <row r="7257" spans="12:16" x14ac:dyDescent="0.2">
      <c r="L7257" s="99">
        <f t="shared" si="572"/>
        <v>49046</v>
      </c>
      <c r="M7257" s="3">
        <f t="shared" si="575"/>
        <v>4</v>
      </c>
      <c r="N7257" s="3">
        <f t="shared" si="573"/>
        <v>2034</v>
      </c>
      <c r="O7257" s="3">
        <f t="shared" si="574"/>
        <v>4</v>
      </c>
      <c r="P7257" s="2" t="str">
        <f t="shared" si="576"/>
        <v>WD</v>
      </c>
    </row>
    <row r="7258" spans="12:16" x14ac:dyDescent="0.2">
      <c r="L7258" s="99">
        <f t="shared" si="572"/>
        <v>49047</v>
      </c>
      <c r="M7258" s="3">
        <f t="shared" si="575"/>
        <v>4</v>
      </c>
      <c r="N7258" s="3">
        <f t="shared" si="573"/>
        <v>2034</v>
      </c>
      <c r="O7258" s="3">
        <f t="shared" si="574"/>
        <v>5</v>
      </c>
      <c r="P7258" s="2" t="str">
        <f t="shared" si="576"/>
        <v>WD</v>
      </c>
    </row>
    <row r="7259" spans="12:16" x14ac:dyDescent="0.2">
      <c r="L7259" s="99">
        <f t="shared" si="572"/>
        <v>49048</v>
      </c>
      <c r="M7259" s="3">
        <f t="shared" si="575"/>
        <v>4</v>
      </c>
      <c r="N7259" s="3">
        <f t="shared" si="573"/>
        <v>2034</v>
      </c>
      <c r="O7259" s="3">
        <f t="shared" si="574"/>
        <v>6</v>
      </c>
      <c r="P7259" s="2" t="str">
        <f t="shared" si="576"/>
        <v>WD</v>
      </c>
    </row>
    <row r="7260" spans="12:16" x14ac:dyDescent="0.2">
      <c r="L7260" s="99">
        <f t="shared" si="572"/>
        <v>49049</v>
      </c>
      <c r="M7260" s="3">
        <f t="shared" si="575"/>
        <v>4</v>
      </c>
      <c r="N7260" s="3">
        <f t="shared" si="573"/>
        <v>2034</v>
      </c>
      <c r="O7260" s="3">
        <f t="shared" si="574"/>
        <v>7</v>
      </c>
      <c r="P7260" s="2" t="str">
        <f t="shared" si="576"/>
        <v>WE</v>
      </c>
    </row>
    <row r="7261" spans="12:16" x14ac:dyDescent="0.2">
      <c r="L7261" s="99">
        <f t="shared" si="572"/>
        <v>49050</v>
      </c>
      <c r="M7261" s="3">
        <f t="shared" si="575"/>
        <v>4</v>
      </c>
      <c r="N7261" s="3">
        <f t="shared" si="573"/>
        <v>2034</v>
      </c>
      <c r="O7261" s="3">
        <f t="shared" si="574"/>
        <v>1</v>
      </c>
      <c r="P7261" s="2" t="str">
        <f t="shared" si="576"/>
        <v>WE</v>
      </c>
    </row>
    <row r="7262" spans="12:16" x14ac:dyDescent="0.2">
      <c r="L7262" s="99">
        <f t="shared" si="572"/>
        <v>49051</v>
      </c>
      <c r="M7262" s="3">
        <f t="shared" si="575"/>
        <v>4</v>
      </c>
      <c r="N7262" s="3">
        <f t="shared" si="573"/>
        <v>2034</v>
      </c>
      <c r="O7262" s="3">
        <f t="shared" si="574"/>
        <v>2</v>
      </c>
      <c r="P7262" s="2" t="str">
        <f t="shared" si="576"/>
        <v>WD</v>
      </c>
    </row>
    <row r="7263" spans="12:16" x14ac:dyDescent="0.2">
      <c r="L7263" s="99">
        <f t="shared" si="572"/>
        <v>49052</v>
      </c>
      <c r="M7263" s="3">
        <f t="shared" si="575"/>
        <v>4</v>
      </c>
      <c r="N7263" s="3">
        <f t="shared" si="573"/>
        <v>2034</v>
      </c>
      <c r="O7263" s="3">
        <f t="shared" si="574"/>
        <v>3</v>
      </c>
      <c r="P7263" s="2" t="str">
        <f t="shared" si="576"/>
        <v>WD</v>
      </c>
    </row>
    <row r="7264" spans="12:16" x14ac:dyDescent="0.2">
      <c r="L7264" s="99">
        <f t="shared" si="572"/>
        <v>49053</v>
      </c>
      <c r="M7264" s="3">
        <f t="shared" si="575"/>
        <v>4</v>
      </c>
      <c r="N7264" s="3">
        <f t="shared" si="573"/>
        <v>2034</v>
      </c>
      <c r="O7264" s="3">
        <f t="shared" si="574"/>
        <v>4</v>
      </c>
      <c r="P7264" s="2" t="str">
        <f t="shared" si="576"/>
        <v>WD</v>
      </c>
    </row>
    <row r="7265" spans="12:16" x14ac:dyDescent="0.2">
      <c r="L7265" s="99">
        <f t="shared" si="572"/>
        <v>49054</v>
      </c>
      <c r="M7265" s="3">
        <f t="shared" si="575"/>
        <v>4</v>
      </c>
      <c r="N7265" s="3">
        <f t="shared" si="573"/>
        <v>2034</v>
      </c>
      <c r="O7265" s="3">
        <f t="shared" si="574"/>
        <v>5</v>
      </c>
      <c r="P7265" s="2" t="str">
        <f t="shared" si="576"/>
        <v>WD</v>
      </c>
    </row>
    <row r="7266" spans="12:16" x14ac:dyDescent="0.2">
      <c r="L7266" s="99">
        <f t="shared" si="572"/>
        <v>49055</v>
      </c>
      <c r="M7266" s="3">
        <f t="shared" si="575"/>
        <v>4</v>
      </c>
      <c r="N7266" s="3">
        <f t="shared" si="573"/>
        <v>2034</v>
      </c>
      <c r="O7266" s="3">
        <f t="shared" si="574"/>
        <v>6</v>
      </c>
      <c r="P7266" s="2" t="str">
        <f t="shared" si="576"/>
        <v>WD</v>
      </c>
    </row>
    <row r="7267" spans="12:16" x14ac:dyDescent="0.2">
      <c r="L7267" s="99">
        <f t="shared" si="572"/>
        <v>49056</v>
      </c>
      <c r="M7267" s="3">
        <f t="shared" si="575"/>
        <v>4</v>
      </c>
      <c r="N7267" s="3">
        <f t="shared" si="573"/>
        <v>2034</v>
      </c>
      <c r="O7267" s="3">
        <f t="shared" si="574"/>
        <v>7</v>
      </c>
      <c r="P7267" s="2" t="str">
        <f t="shared" si="576"/>
        <v>WE</v>
      </c>
    </row>
    <row r="7268" spans="12:16" x14ac:dyDescent="0.2">
      <c r="L7268" s="99">
        <f t="shared" si="572"/>
        <v>49057</v>
      </c>
      <c r="M7268" s="3">
        <f t="shared" si="575"/>
        <v>4</v>
      </c>
      <c r="N7268" s="3">
        <f t="shared" si="573"/>
        <v>2034</v>
      </c>
      <c r="O7268" s="3">
        <f t="shared" si="574"/>
        <v>1</v>
      </c>
      <c r="P7268" s="2" t="str">
        <f t="shared" si="576"/>
        <v>WE</v>
      </c>
    </row>
    <row r="7269" spans="12:16" x14ac:dyDescent="0.2">
      <c r="L7269" s="99">
        <f t="shared" si="572"/>
        <v>49058</v>
      </c>
      <c r="M7269" s="3">
        <f t="shared" si="575"/>
        <v>4</v>
      </c>
      <c r="N7269" s="3">
        <f t="shared" si="573"/>
        <v>2034</v>
      </c>
      <c r="O7269" s="3">
        <f t="shared" si="574"/>
        <v>2</v>
      </c>
      <c r="P7269" s="2" t="str">
        <f t="shared" si="576"/>
        <v>WD</v>
      </c>
    </row>
    <row r="7270" spans="12:16" x14ac:dyDescent="0.2">
      <c r="L7270" s="99">
        <f t="shared" si="572"/>
        <v>49059</v>
      </c>
      <c r="M7270" s="3">
        <f t="shared" si="575"/>
        <v>4</v>
      </c>
      <c r="N7270" s="3">
        <f t="shared" si="573"/>
        <v>2034</v>
      </c>
      <c r="O7270" s="3">
        <f t="shared" si="574"/>
        <v>3</v>
      </c>
      <c r="P7270" s="2" t="str">
        <f t="shared" si="576"/>
        <v>WD</v>
      </c>
    </row>
    <row r="7271" spans="12:16" x14ac:dyDescent="0.2">
      <c r="L7271" s="99">
        <f t="shared" si="572"/>
        <v>49060</v>
      </c>
      <c r="M7271" s="3">
        <f t="shared" si="575"/>
        <v>4</v>
      </c>
      <c r="N7271" s="3">
        <f t="shared" si="573"/>
        <v>2034</v>
      </c>
      <c r="O7271" s="3">
        <f t="shared" si="574"/>
        <v>4</v>
      </c>
      <c r="P7271" s="2" t="str">
        <f t="shared" si="576"/>
        <v>WD</v>
      </c>
    </row>
    <row r="7272" spans="12:16" x14ac:dyDescent="0.2">
      <c r="L7272" s="99">
        <f t="shared" si="572"/>
        <v>49061</v>
      </c>
      <c r="M7272" s="3">
        <f t="shared" si="575"/>
        <v>4</v>
      </c>
      <c r="N7272" s="3">
        <f t="shared" si="573"/>
        <v>2034</v>
      </c>
      <c r="O7272" s="3">
        <f t="shared" si="574"/>
        <v>5</v>
      </c>
      <c r="P7272" s="2" t="str">
        <f t="shared" si="576"/>
        <v>WD</v>
      </c>
    </row>
    <row r="7273" spans="12:16" x14ac:dyDescent="0.2">
      <c r="L7273" s="99">
        <f t="shared" si="572"/>
        <v>49062</v>
      </c>
      <c r="M7273" s="3">
        <f t="shared" si="575"/>
        <v>4</v>
      </c>
      <c r="N7273" s="3">
        <f t="shared" si="573"/>
        <v>2034</v>
      </c>
      <c r="O7273" s="3">
        <f t="shared" si="574"/>
        <v>6</v>
      </c>
      <c r="P7273" s="2" t="str">
        <f t="shared" si="576"/>
        <v>WD</v>
      </c>
    </row>
    <row r="7274" spans="12:16" x14ac:dyDescent="0.2">
      <c r="L7274" s="99">
        <f t="shared" si="572"/>
        <v>49063</v>
      </c>
      <c r="M7274" s="3">
        <f t="shared" si="575"/>
        <v>4</v>
      </c>
      <c r="N7274" s="3">
        <f t="shared" si="573"/>
        <v>2034</v>
      </c>
      <c r="O7274" s="3">
        <f t="shared" si="574"/>
        <v>7</v>
      </c>
      <c r="P7274" s="2" t="str">
        <f t="shared" si="576"/>
        <v>WE</v>
      </c>
    </row>
    <row r="7275" spans="12:16" x14ac:dyDescent="0.2">
      <c r="L7275" s="99">
        <f t="shared" si="572"/>
        <v>49064</v>
      </c>
      <c r="M7275" s="3">
        <f t="shared" si="575"/>
        <v>4</v>
      </c>
      <c r="N7275" s="3">
        <f t="shared" si="573"/>
        <v>2034</v>
      </c>
      <c r="O7275" s="3">
        <f t="shared" si="574"/>
        <v>1</v>
      </c>
      <c r="P7275" s="2" t="str">
        <f t="shared" si="576"/>
        <v>WE</v>
      </c>
    </row>
    <row r="7276" spans="12:16" x14ac:dyDescent="0.2">
      <c r="L7276" s="99">
        <f t="shared" si="572"/>
        <v>49065</v>
      </c>
      <c r="M7276" s="3">
        <f t="shared" si="575"/>
        <v>5</v>
      </c>
      <c r="N7276" s="3">
        <f t="shared" si="573"/>
        <v>2034</v>
      </c>
      <c r="O7276" s="3">
        <f t="shared" si="574"/>
        <v>2</v>
      </c>
      <c r="P7276" s="2" t="str">
        <f t="shared" si="576"/>
        <v>WD</v>
      </c>
    </row>
    <row r="7277" spans="12:16" x14ac:dyDescent="0.2">
      <c r="L7277" s="99">
        <f t="shared" si="572"/>
        <v>49066</v>
      </c>
      <c r="M7277" s="3">
        <f t="shared" si="575"/>
        <v>5</v>
      </c>
      <c r="N7277" s="3">
        <f t="shared" si="573"/>
        <v>2034</v>
      </c>
      <c r="O7277" s="3">
        <f t="shared" si="574"/>
        <v>3</v>
      </c>
      <c r="P7277" s="2" t="str">
        <f t="shared" si="576"/>
        <v>WD</v>
      </c>
    </row>
    <row r="7278" spans="12:16" x14ac:dyDescent="0.2">
      <c r="L7278" s="99">
        <f t="shared" si="572"/>
        <v>49067</v>
      </c>
      <c r="M7278" s="3">
        <f t="shared" si="575"/>
        <v>5</v>
      </c>
      <c r="N7278" s="3">
        <f t="shared" si="573"/>
        <v>2034</v>
      </c>
      <c r="O7278" s="3">
        <f t="shared" si="574"/>
        <v>4</v>
      </c>
      <c r="P7278" s="2" t="str">
        <f t="shared" si="576"/>
        <v>WD</v>
      </c>
    </row>
    <row r="7279" spans="12:16" x14ac:dyDescent="0.2">
      <c r="L7279" s="99">
        <f t="shared" si="572"/>
        <v>49068</v>
      </c>
      <c r="M7279" s="3">
        <f t="shared" si="575"/>
        <v>5</v>
      </c>
      <c r="N7279" s="3">
        <f t="shared" si="573"/>
        <v>2034</v>
      </c>
      <c r="O7279" s="3">
        <f t="shared" si="574"/>
        <v>5</v>
      </c>
      <c r="P7279" s="2" t="str">
        <f t="shared" si="576"/>
        <v>WD</v>
      </c>
    </row>
    <row r="7280" spans="12:16" x14ac:dyDescent="0.2">
      <c r="L7280" s="99">
        <f t="shared" si="572"/>
        <v>49069</v>
      </c>
      <c r="M7280" s="3">
        <f t="shared" si="575"/>
        <v>5</v>
      </c>
      <c r="N7280" s="3">
        <f t="shared" si="573"/>
        <v>2034</v>
      </c>
      <c r="O7280" s="3">
        <f t="shared" si="574"/>
        <v>6</v>
      </c>
      <c r="P7280" s="2" t="str">
        <f t="shared" si="576"/>
        <v>WD</v>
      </c>
    </row>
    <row r="7281" spans="12:16" x14ac:dyDescent="0.2">
      <c r="L7281" s="99">
        <f t="shared" si="572"/>
        <v>49070</v>
      </c>
      <c r="M7281" s="3">
        <f t="shared" si="575"/>
        <v>5</v>
      </c>
      <c r="N7281" s="3">
        <f t="shared" si="573"/>
        <v>2034</v>
      </c>
      <c r="O7281" s="3">
        <f t="shared" si="574"/>
        <v>7</v>
      </c>
      <c r="P7281" s="2" t="str">
        <f t="shared" si="576"/>
        <v>WE</v>
      </c>
    </row>
    <row r="7282" spans="12:16" x14ac:dyDescent="0.2">
      <c r="L7282" s="99">
        <f t="shared" si="572"/>
        <v>49071</v>
      </c>
      <c r="M7282" s="3">
        <f t="shared" si="575"/>
        <v>5</v>
      </c>
      <c r="N7282" s="3">
        <f t="shared" si="573"/>
        <v>2034</v>
      </c>
      <c r="O7282" s="3">
        <f t="shared" si="574"/>
        <v>1</v>
      </c>
      <c r="P7282" s="2" t="str">
        <f t="shared" si="576"/>
        <v>WE</v>
      </c>
    </row>
    <row r="7283" spans="12:16" x14ac:dyDescent="0.2">
      <c r="L7283" s="99">
        <f t="shared" si="572"/>
        <v>49072</v>
      </c>
      <c r="M7283" s="3">
        <f t="shared" si="575"/>
        <v>5</v>
      </c>
      <c r="N7283" s="3">
        <f t="shared" si="573"/>
        <v>2034</v>
      </c>
      <c r="O7283" s="3">
        <f t="shared" si="574"/>
        <v>2</v>
      </c>
      <c r="P7283" s="2" t="str">
        <f t="shared" si="576"/>
        <v>WD</v>
      </c>
    </row>
    <row r="7284" spans="12:16" x14ac:dyDescent="0.2">
      <c r="L7284" s="99">
        <f t="shared" ref="L7284:L7347" si="577">+L7283+1</f>
        <v>49073</v>
      </c>
      <c r="M7284" s="3">
        <f t="shared" si="575"/>
        <v>5</v>
      </c>
      <c r="N7284" s="3">
        <f t="shared" si="573"/>
        <v>2034</v>
      </c>
      <c r="O7284" s="3">
        <f t="shared" si="574"/>
        <v>3</v>
      </c>
      <c r="P7284" s="2" t="str">
        <f t="shared" si="576"/>
        <v>WD</v>
      </c>
    </row>
    <row r="7285" spans="12:16" x14ac:dyDescent="0.2">
      <c r="L7285" s="99">
        <f t="shared" si="577"/>
        <v>49074</v>
      </c>
      <c r="M7285" s="3">
        <f t="shared" si="575"/>
        <v>5</v>
      </c>
      <c r="N7285" s="3">
        <f t="shared" si="573"/>
        <v>2034</v>
      </c>
      <c r="O7285" s="3">
        <f t="shared" si="574"/>
        <v>4</v>
      </c>
      <c r="P7285" s="2" t="str">
        <f t="shared" si="576"/>
        <v>WD</v>
      </c>
    </row>
    <row r="7286" spans="12:16" x14ac:dyDescent="0.2">
      <c r="L7286" s="99">
        <f t="shared" si="577"/>
        <v>49075</v>
      </c>
      <c r="M7286" s="3">
        <f t="shared" si="575"/>
        <v>5</v>
      </c>
      <c r="N7286" s="3">
        <f t="shared" si="573"/>
        <v>2034</v>
      </c>
      <c r="O7286" s="3">
        <f t="shared" si="574"/>
        <v>5</v>
      </c>
      <c r="P7286" s="2" t="str">
        <f t="shared" si="576"/>
        <v>WD</v>
      </c>
    </row>
    <row r="7287" spans="12:16" x14ac:dyDescent="0.2">
      <c r="L7287" s="99">
        <f t="shared" si="577"/>
        <v>49076</v>
      </c>
      <c r="M7287" s="3">
        <f t="shared" si="575"/>
        <v>5</v>
      </c>
      <c r="N7287" s="3">
        <f t="shared" si="573"/>
        <v>2034</v>
      </c>
      <c r="O7287" s="3">
        <f t="shared" si="574"/>
        <v>6</v>
      </c>
      <c r="P7287" s="2" t="str">
        <f t="shared" si="576"/>
        <v>WD</v>
      </c>
    </row>
    <row r="7288" spans="12:16" x14ac:dyDescent="0.2">
      <c r="L7288" s="99">
        <f t="shared" si="577"/>
        <v>49077</v>
      </c>
      <c r="M7288" s="3">
        <f t="shared" si="575"/>
        <v>5</v>
      </c>
      <c r="N7288" s="3">
        <f t="shared" si="573"/>
        <v>2034</v>
      </c>
      <c r="O7288" s="3">
        <f t="shared" si="574"/>
        <v>7</v>
      </c>
      <c r="P7288" s="2" t="str">
        <f t="shared" si="576"/>
        <v>WE</v>
      </c>
    </row>
    <row r="7289" spans="12:16" x14ac:dyDescent="0.2">
      <c r="L7289" s="99">
        <f t="shared" si="577"/>
        <v>49078</v>
      </c>
      <c r="M7289" s="3">
        <f t="shared" si="575"/>
        <v>5</v>
      </c>
      <c r="N7289" s="3">
        <f t="shared" si="573"/>
        <v>2034</v>
      </c>
      <c r="O7289" s="3">
        <f t="shared" si="574"/>
        <v>1</v>
      </c>
      <c r="P7289" s="2" t="str">
        <f t="shared" si="576"/>
        <v>WE</v>
      </c>
    </row>
    <row r="7290" spans="12:16" x14ac:dyDescent="0.2">
      <c r="L7290" s="99">
        <f t="shared" si="577"/>
        <v>49079</v>
      </c>
      <c r="M7290" s="3">
        <f t="shared" si="575"/>
        <v>5</v>
      </c>
      <c r="N7290" s="3">
        <f t="shared" si="573"/>
        <v>2034</v>
      </c>
      <c r="O7290" s="3">
        <f t="shared" si="574"/>
        <v>2</v>
      </c>
      <c r="P7290" s="2" t="str">
        <f t="shared" si="576"/>
        <v>WD</v>
      </c>
    </row>
    <row r="7291" spans="12:16" x14ac:dyDescent="0.2">
      <c r="L7291" s="99">
        <f t="shared" si="577"/>
        <v>49080</v>
      </c>
      <c r="M7291" s="3">
        <f t="shared" si="575"/>
        <v>5</v>
      </c>
      <c r="N7291" s="3">
        <f t="shared" si="573"/>
        <v>2034</v>
      </c>
      <c r="O7291" s="3">
        <f t="shared" si="574"/>
        <v>3</v>
      </c>
      <c r="P7291" s="2" t="str">
        <f t="shared" si="576"/>
        <v>WD</v>
      </c>
    </row>
    <row r="7292" spans="12:16" x14ac:dyDescent="0.2">
      <c r="L7292" s="99">
        <f t="shared" si="577"/>
        <v>49081</v>
      </c>
      <c r="M7292" s="3">
        <f t="shared" si="575"/>
        <v>5</v>
      </c>
      <c r="N7292" s="3">
        <f t="shared" si="573"/>
        <v>2034</v>
      </c>
      <c r="O7292" s="3">
        <f t="shared" si="574"/>
        <v>4</v>
      </c>
      <c r="P7292" s="2" t="str">
        <f t="shared" si="576"/>
        <v>WD</v>
      </c>
    </row>
    <row r="7293" spans="12:16" x14ac:dyDescent="0.2">
      <c r="L7293" s="99">
        <f t="shared" si="577"/>
        <v>49082</v>
      </c>
      <c r="M7293" s="3">
        <f t="shared" si="575"/>
        <v>5</v>
      </c>
      <c r="N7293" s="3">
        <f t="shared" si="573"/>
        <v>2034</v>
      </c>
      <c r="O7293" s="3">
        <f t="shared" si="574"/>
        <v>5</v>
      </c>
      <c r="P7293" s="2" t="str">
        <f t="shared" si="576"/>
        <v>WD</v>
      </c>
    </row>
    <row r="7294" spans="12:16" x14ac:dyDescent="0.2">
      <c r="L7294" s="99">
        <f t="shared" si="577"/>
        <v>49083</v>
      </c>
      <c r="M7294" s="3">
        <f t="shared" si="575"/>
        <v>5</v>
      </c>
      <c r="N7294" s="3">
        <f t="shared" si="573"/>
        <v>2034</v>
      </c>
      <c r="O7294" s="3">
        <f t="shared" si="574"/>
        <v>6</v>
      </c>
      <c r="P7294" s="2" t="str">
        <f t="shared" si="576"/>
        <v>WD</v>
      </c>
    </row>
    <row r="7295" spans="12:16" x14ac:dyDescent="0.2">
      <c r="L7295" s="99">
        <f t="shared" si="577"/>
        <v>49084</v>
      </c>
      <c r="M7295" s="3">
        <f t="shared" si="575"/>
        <v>5</v>
      </c>
      <c r="N7295" s="3">
        <f t="shared" ref="N7295:N7358" si="578">YEAR(L7295)</f>
        <v>2034</v>
      </c>
      <c r="O7295" s="3">
        <f t="shared" ref="O7295:O7358" si="579">WEEKDAY(L7295)</f>
        <v>7</v>
      </c>
      <c r="P7295" s="2" t="str">
        <f t="shared" si="576"/>
        <v>WE</v>
      </c>
    </row>
    <row r="7296" spans="12:16" x14ac:dyDescent="0.2">
      <c r="L7296" s="99">
        <f t="shared" si="577"/>
        <v>49085</v>
      </c>
      <c r="M7296" s="3">
        <f t="shared" si="575"/>
        <v>5</v>
      </c>
      <c r="N7296" s="3">
        <f t="shared" si="578"/>
        <v>2034</v>
      </c>
      <c r="O7296" s="3">
        <f t="shared" si="579"/>
        <v>1</v>
      </c>
      <c r="P7296" s="2" t="str">
        <f t="shared" si="576"/>
        <v>WE</v>
      </c>
    </row>
    <row r="7297" spans="12:16" x14ac:dyDescent="0.2">
      <c r="L7297" s="99">
        <f t="shared" si="577"/>
        <v>49086</v>
      </c>
      <c r="M7297" s="3">
        <f t="shared" si="575"/>
        <v>5</v>
      </c>
      <c r="N7297" s="3">
        <f t="shared" si="578"/>
        <v>2034</v>
      </c>
      <c r="O7297" s="3">
        <f t="shared" si="579"/>
        <v>2</v>
      </c>
      <c r="P7297" s="2" t="str">
        <f t="shared" si="576"/>
        <v>WD</v>
      </c>
    </row>
    <row r="7298" spans="12:16" x14ac:dyDescent="0.2">
      <c r="L7298" s="99">
        <f t="shared" si="577"/>
        <v>49087</v>
      </c>
      <c r="M7298" s="3">
        <f t="shared" si="575"/>
        <v>5</v>
      </c>
      <c r="N7298" s="3">
        <f t="shared" si="578"/>
        <v>2034</v>
      </c>
      <c r="O7298" s="3">
        <f t="shared" si="579"/>
        <v>3</v>
      </c>
      <c r="P7298" s="2" t="str">
        <f t="shared" si="576"/>
        <v>WD</v>
      </c>
    </row>
    <row r="7299" spans="12:16" x14ac:dyDescent="0.2">
      <c r="L7299" s="99">
        <f t="shared" si="577"/>
        <v>49088</v>
      </c>
      <c r="M7299" s="3">
        <f t="shared" ref="M7299:M7362" si="580">MONTH(L7299)</f>
        <v>5</v>
      </c>
      <c r="N7299" s="3">
        <f t="shared" si="578"/>
        <v>2034</v>
      </c>
      <c r="O7299" s="3">
        <f t="shared" si="579"/>
        <v>4</v>
      </c>
      <c r="P7299" s="2" t="str">
        <f t="shared" ref="P7299:P7362" si="581">IF(O7299=1,"WE",IF(O7299=7,"WE","WD"))</f>
        <v>WD</v>
      </c>
    </row>
    <row r="7300" spans="12:16" x14ac:dyDescent="0.2">
      <c r="L7300" s="99">
        <f t="shared" si="577"/>
        <v>49089</v>
      </c>
      <c r="M7300" s="3">
        <f t="shared" si="580"/>
        <v>5</v>
      </c>
      <c r="N7300" s="3">
        <f t="shared" si="578"/>
        <v>2034</v>
      </c>
      <c r="O7300" s="3">
        <f t="shared" si="579"/>
        <v>5</v>
      </c>
      <c r="P7300" s="2" t="str">
        <f t="shared" si="581"/>
        <v>WD</v>
      </c>
    </row>
    <row r="7301" spans="12:16" x14ac:dyDescent="0.2">
      <c r="L7301" s="99">
        <f t="shared" si="577"/>
        <v>49090</v>
      </c>
      <c r="M7301" s="3">
        <f t="shared" si="580"/>
        <v>5</v>
      </c>
      <c r="N7301" s="3">
        <f t="shared" si="578"/>
        <v>2034</v>
      </c>
      <c r="O7301" s="3">
        <f t="shared" si="579"/>
        <v>6</v>
      </c>
      <c r="P7301" s="2" t="str">
        <f t="shared" si="581"/>
        <v>WD</v>
      </c>
    </row>
    <row r="7302" spans="12:16" x14ac:dyDescent="0.2">
      <c r="L7302" s="99">
        <f t="shared" si="577"/>
        <v>49091</v>
      </c>
      <c r="M7302" s="3">
        <f t="shared" si="580"/>
        <v>5</v>
      </c>
      <c r="N7302" s="3">
        <f t="shared" si="578"/>
        <v>2034</v>
      </c>
      <c r="O7302" s="3">
        <f t="shared" si="579"/>
        <v>7</v>
      </c>
      <c r="P7302" s="2" t="str">
        <f t="shared" si="581"/>
        <v>WE</v>
      </c>
    </row>
    <row r="7303" spans="12:16" x14ac:dyDescent="0.2">
      <c r="L7303" s="99">
        <f t="shared" si="577"/>
        <v>49092</v>
      </c>
      <c r="M7303" s="3">
        <f t="shared" si="580"/>
        <v>5</v>
      </c>
      <c r="N7303" s="3">
        <f t="shared" si="578"/>
        <v>2034</v>
      </c>
      <c r="O7303" s="3">
        <f t="shared" si="579"/>
        <v>1</v>
      </c>
      <c r="P7303" s="2" t="str">
        <f t="shared" si="581"/>
        <v>WE</v>
      </c>
    </row>
    <row r="7304" spans="12:16" x14ac:dyDescent="0.2">
      <c r="L7304" s="99">
        <f t="shared" si="577"/>
        <v>49093</v>
      </c>
      <c r="M7304" s="3">
        <f t="shared" si="580"/>
        <v>5</v>
      </c>
      <c r="N7304" s="3">
        <f t="shared" si="578"/>
        <v>2034</v>
      </c>
      <c r="O7304" s="3">
        <f t="shared" si="579"/>
        <v>2</v>
      </c>
      <c r="P7304" s="2" t="str">
        <f t="shared" si="581"/>
        <v>WD</v>
      </c>
    </row>
    <row r="7305" spans="12:16" x14ac:dyDescent="0.2">
      <c r="L7305" s="99">
        <f t="shared" si="577"/>
        <v>49094</v>
      </c>
      <c r="M7305" s="3">
        <f t="shared" si="580"/>
        <v>5</v>
      </c>
      <c r="N7305" s="3">
        <f t="shared" si="578"/>
        <v>2034</v>
      </c>
      <c r="O7305" s="3">
        <f t="shared" si="579"/>
        <v>3</v>
      </c>
      <c r="P7305" s="2" t="str">
        <f t="shared" si="581"/>
        <v>WD</v>
      </c>
    </row>
    <row r="7306" spans="12:16" x14ac:dyDescent="0.2">
      <c r="L7306" s="99">
        <f t="shared" si="577"/>
        <v>49095</v>
      </c>
      <c r="M7306" s="3">
        <f t="shared" si="580"/>
        <v>5</v>
      </c>
      <c r="N7306" s="3">
        <f t="shared" si="578"/>
        <v>2034</v>
      </c>
      <c r="O7306" s="3">
        <f t="shared" si="579"/>
        <v>4</v>
      </c>
      <c r="P7306" s="2" t="str">
        <f t="shared" si="581"/>
        <v>WD</v>
      </c>
    </row>
    <row r="7307" spans="12:16" x14ac:dyDescent="0.2">
      <c r="L7307" s="99">
        <f t="shared" si="577"/>
        <v>49096</v>
      </c>
      <c r="M7307" s="3">
        <f t="shared" si="580"/>
        <v>6</v>
      </c>
      <c r="N7307" s="3">
        <f t="shared" si="578"/>
        <v>2034</v>
      </c>
      <c r="O7307" s="3">
        <f t="shared" si="579"/>
        <v>5</v>
      </c>
      <c r="P7307" s="2" t="str">
        <f t="shared" si="581"/>
        <v>WD</v>
      </c>
    </row>
    <row r="7308" spans="12:16" x14ac:dyDescent="0.2">
      <c r="L7308" s="99">
        <f t="shared" si="577"/>
        <v>49097</v>
      </c>
      <c r="M7308" s="3">
        <f t="shared" si="580"/>
        <v>6</v>
      </c>
      <c r="N7308" s="3">
        <f t="shared" si="578"/>
        <v>2034</v>
      </c>
      <c r="O7308" s="3">
        <f t="shared" si="579"/>
        <v>6</v>
      </c>
      <c r="P7308" s="2" t="str">
        <f t="shared" si="581"/>
        <v>WD</v>
      </c>
    </row>
    <row r="7309" spans="12:16" x14ac:dyDescent="0.2">
      <c r="L7309" s="99">
        <f t="shared" si="577"/>
        <v>49098</v>
      </c>
      <c r="M7309" s="3">
        <f t="shared" si="580"/>
        <v>6</v>
      </c>
      <c r="N7309" s="3">
        <f t="shared" si="578"/>
        <v>2034</v>
      </c>
      <c r="O7309" s="3">
        <f t="shared" si="579"/>
        <v>7</v>
      </c>
      <c r="P7309" s="2" t="str">
        <f t="shared" si="581"/>
        <v>WE</v>
      </c>
    </row>
    <row r="7310" spans="12:16" x14ac:dyDescent="0.2">
      <c r="L7310" s="99">
        <f t="shared" si="577"/>
        <v>49099</v>
      </c>
      <c r="M7310" s="3">
        <f t="shared" si="580"/>
        <v>6</v>
      </c>
      <c r="N7310" s="3">
        <f t="shared" si="578"/>
        <v>2034</v>
      </c>
      <c r="O7310" s="3">
        <f t="shared" si="579"/>
        <v>1</v>
      </c>
      <c r="P7310" s="2" t="str">
        <f t="shared" si="581"/>
        <v>WE</v>
      </c>
    </row>
    <row r="7311" spans="12:16" x14ac:dyDescent="0.2">
      <c r="L7311" s="99">
        <f t="shared" si="577"/>
        <v>49100</v>
      </c>
      <c r="M7311" s="3">
        <f t="shared" si="580"/>
        <v>6</v>
      </c>
      <c r="N7311" s="3">
        <f t="shared" si="578"/>
        <v>2034</v>
      </c>
      <c r="O7311" s="3">
        <f t="shared" si="579"/>
        <v>2</v>
      </c>
      <c r="P7311" s="2" t="str">
        <f t="shared" si="581"/>
        <v>WD</v>
      </c>
    </row>
    <row r="7312" spans="12:16" x14ac:dyDescent="0.2">
      <c r="L7312" s="99">
        <f t="shared" si="577"/>
        <v>49101</v>
      </c>
      <c r="M7312" s="3">
        <f t="shared" si="580"/>
        <v>6</v>
      </c>
      <c r="N7312" s="3">
        <f t="shared" si="578"/>
        <v>2034</v>
      </c>
      <c r="O7312" s="3">
        <f t="shared" si="579"/>
        <v>3</v>
      </c>
      <c r="P7312" s="2" t="str">
        <f t="shared" si="581"/>
        <v>WD</v>
      </c>
    </row>
    <row r="7313" spans="12:16" x14ac:dyDescent="0.2">
      <c r="L7313" s="99">
        <f t="shared" si="577"/>
        <v>49102</v>
      </c>
      <c r="M7313" s="3">
        <f t="shared" si="580"/>
        <v>6</v>
      </c>
      <c r="N7313" s="3">
        <f t="shared" si="578"/>
        <v>2034</v>
      </c>
      <c r="O7313" s="3">
        <f t="shared" si="579"/>
        <v>4</v>
      </c>
      <c r="P7313" s="2" t="str">
        <f t="shared" si="581"/>
        <v>WD</v>
      </c>
    </row>
    <row r="7314" spans="12:16" x14ac:dyDescent="0.2">
      <c r="L7314" s="99">
        <f t="shared" si="577"/>
        <v>49103</v>
      </c>
      <c r="M7314" s="3">
        <f t="shared" si="580"/>
        <v>6</v>
      </c>
      <c r="N7314" s="3">
        <f t="shared" si="578"/>
        <v>2034</v>
      </c>
      <c r="O7314" s="3">
        <f t="shared" si="579"/>
        <v>5</v>
      </c>
      <c r="P7314" s="2" t="str">
        <f t="shared" si="581"/>
        <v>WD</v>
      </c>
    </row>
    <row r="7315" spans="12:16" x14ac:dyDescent="0.2">
      <c r="L7315" s="99">
        <f t="shared" si="577"/>
        <v>49104</v>
      </c>
      <c r="M7315" s="3">
        <f t="shared" si="580"/>
        <v>6</v>
      </c>
      <c r="N7315" s="3">
        <f t="shared" si="578"/>
        <v>2034</v>
      </c>
      <c r="O7315" s="3">
        <f t="shared" si="579"/>
        <v>6</v>
      </c>
      <c r="P7315" s="2" t="str">
        <f t="shared" si="581"/>
        <v>WD</v>
      </c>
    </row>
    <row r="7316" spans="12:16" x14ac:dyDescent="0.2">
      <c r="L7316" s="99">
        <f t="shared" si="577"/>
        <v>49105</v>
      </c>
      <c r="M7316" s="3">
        <f t="shared" si="580"/>
        <v>6</v>
      </c>
      <c r="N7316" s="3">
        <f t="shared" si="578"/>
        <v>2034</v>
      </c>
      <c r="O7316" s="3">
        <f t="shared" si="579"/>
        <v>7</v>
      </c>
      <c r="P7316" s="2" t="str">
        <f t="shared" si="581"/>
        <v>WE</v>
      </c>
    </row>
    <row r="7317" spans="12:16" x14ac:dyDescent="0.2">
      <c r="L7317" s="99">
        <f t="shared" si="577"/>
        <v>49106</v>
      </c>
      <c r="M7317" s="3">
        <f t="shared" si="580"/>
        <v>6</v>
      </c>
      <c r="N7317" s="3">
        <f t="shared" si="578"/>
        <v>2034</v>
      </c>
      <c r="O7317" s="3">
        <f t="shared" si="579"/>
        <v>1</v>
      </c>
      <c r="P7317" s="2" t="str">
        <f t="shared" si="581"/>
        <v>WE</v>
      </c>
    </row>
    <row r="7318" spans="12:16" x14ac:dyDescent="0.2">
      <c r="L7318" s="99">
        <f t="shared" si="577"/>
        <v>49107</v>
      </c>
      <c r="M7318" s="3">
        <f t="shared" si="580"/>
        <v>6</v>
      </c>
      <c r="N7318" s="3">
        <f t="shared" si="578"/>
        <v>2034</v>
      </c>
      <c r="O7318" s="3">
        <f t="shared" si="579"/>
        <v>2</v>
      </c>
      <c r="P7318" s="2" t="str">
        <f t="shared" si="581"/>
        <v>WD</v>
      </c>
    </row>
    <row r="7319" spans="12:16" x14ac:dyDescent="0.2">
      <c r="L7319" s="99">
        <f t="shared" si="577"/>
        <v>49108</v>
      </c>
      <c r="M7319" s="3">
        <f t="shared" si="580"/>
        <v>6</v>
      </c>
      <c r="N7319" s="3">
        <f t="shared" si="578"/>
        <v>2034</v>
      </c>
      <c r="O7319" s="3">
        <f t="shared" si="579"/>
        <v>3</v>
      </c>
      <c r="P7319" s="2" t="str">
        <f t="shared" si="581"/>
        <v>WD</v>
      </c>
    </row>
    <row r="7320" spans="12:16" x14ac:dyDescent="0.2">
      <c r="L7320" s="99">
        <f t="shared" si="577"/>
        <v>49109</v>
      </c>
      <c r="M7320" s="3">
        <f t="shared" si="580"/>
        <v>6</v>
      </c>
      <c r="N7320" s="3">
        <f t="shared" si="578"/>
        <v>2034</v>
      </c>
      <c r="O7320" s="3">
        <f t="shared" si="579"/>
        <v>4</v>
      </c>
      <c r="P7320" s="2" t="str">
        <f t="shared" si="581"/>
        <v>WD</v>
      </c>
    </row>
    <row r="7321" spans="12:16" x14ac:dyDescent="0.2">
      <c r="L7321" s="99">
        <f t="shared" si="577"/>
        <v>49110</v>
      </c>
      <c r="M7321" s="3">
        <f t="shared" si="580"/>
        <v>6</v>
      </c>
      <c r="N7321" s="3">
        <f t="shared" si="578"/>
        <v>2034</v>
      </c>
      <c r="O7321" s="3">
        <f t="shared" si="579"/>
        <v>5</v>
      </c>
      <c r="P7321" s="2" t="str">
        <f t="shared" si="581"/>
        <v>WD</v>
      </c>
    </row>
    <row r="7322" spans="12:16" x14ac:dyDescent="0.2">
      <c r="L7322" s="99">
        <f t="shared" si="577"/>
        <v>49111</v>
      </c>
      <c r="M7322" s="3">
        <f t="shared" si="580"/>
        <v>6</v>
      </c>
      <c r="N7322" s="3">
        <f t="shared" si="578"/>
        <v>2034</v>
      </c>
      <c r="O7322" s="3">
        <f t="shared" si="579"/>
        <v>6</v>
      </c>
      <c r="P7322" s="2" t="str">
        <f t="shared" si="581"/>
        <v>WD</v>
      </c>
    </row>
    <row r="7323" spans="12:16" x14ac:dyDescent="0.2">
      <c r="L7323" s="99">
        <f t="shared" si="577"/>
        <v>49112</v>
      </c>
      <c r="M7323" s="3">
        <f t="shared" si="580"/>
        <v>6</v>
      </c>
      <c r="N7323" s="3">
        <f t="shared" si="578"/>
        <v>2034</v>
      </c>
      <c r="O7323" s="3">
        <f t="shared" si="579"/>
        <v>7</v>
      </c>
      <c r="P7323" s="2" t="str">
        <f t="shared" si="581"/>
        <v>WE</v>
      </c>
    </row>
    <row r="7324" spans="12:16" x14ac:dyDescent="0.2">
      <c r="L7324" s="99">
        <f t="shared" si="577"/>
        <v>49113</v>
      </c>
      <c r="M7324" s="3">
        <f t="shared" si="580"/>
        <v>6</v>
      </c>
      <c r="N7324" s="3">
        <f t="shared" si="578"/>
        <v>2034</v>
      </c>
      <c r="O7324" s="3">
        <f t="shared" si="579"/>
        <v>1</v>
      </c>
      <c r="P7324" s="2" t="str">
        <f t="shared" si="581"/>
        <v>WE</v>
      </c>
    </row>
    <row r="7325" spans="12:16" x14ac:dyDescent="0.2">
      <c r="L7325" s="99">
        <f t="shared" si="577"/>
        <v>49114</v>
      </c>
      <c r="M7325" s="3">
        <f t="shared" si="580"/>
        <v>6</v>
      </c>
      <c r="N7325" s="3">
        <f t="shared" si="578"/>
        <v>2034</v>
      </c>
      <c r="O7325" s="3">
        <f t="shared" si="579"/>
        <v>2</v>
      </c>
      <c r="P7325" s="2" t="str">
        <f t="shared" si="581"/>
        <v>WD</v>
      </c>
    </row>
    <row r="7326" spans="12:16" x14ac:dyDescent="0.2">
      <c r="L7326" s="99">
        <f t="shared" si="577"/>
        <v>49115</v>
      </c>
      <c r="M7326" s="3">
        <f t="shared" si="580"/>
        <v>6</v>
      </c>
      <c r="N7326" s="3">
        <f t="shared" si="578"/>
        <v>2034</v>
      </c>
      <c r="O7326" s="3">
        <f t="shared" si="579"/>
        <v>3</v>
      </c>
      <c r="P7326" s="2" t="str">
        <f t="shared" si="581"/>
        <v>WD</v>
      </c>
    </row>
    <row r="7327" spans="12:16" x14ac:dyDescent="0.2">
      <c r="L7327" s="99">
        <f t="shared" si="577"/>
        <v>49116</v>
      </c>
      <c r="M7327" s="3">
        <f t="shared" si="580"/>
        <v>6</v>
      </c>
      <c r="N7327" s="3">
        <f t="shared" si="578"/>
        <v>2034</v>
      </c>
      <c r="O7327" s="3">
        <f t="shared" si="579"/>
        <v>4</v>
      </c>
      <c r="P7327" s="2" t="str">
        <f t="shared" si="581"/>
        <v>WD</v>
      </c>
    </row>
    <row r="7328" spans="12:16" x14ac:dyDescent="0.2">
      <c r="L7328" s="99">
        <f t="shared" si="577"/>
        <v>49117</v>
      </c>
      <c r="M7328" s="3">
        <f t="shared" si="580"/>
        <v>6</v>
      </c>
      <c r="N7328" s="3">
        <f t="shared" si="578"/>
        <v>2034</v>
      </c>
      <c r="O7328" s="3">
        <f t="shared" si="579"/>
        <v>5</v>
      </c>
      <c r="P7328" s="2" t="str">
        <f t="shared" si="581"/>
        <v>WD</v>
      </c>
    </row>
    <row r="7329" spans="12:16" x14ac:dyDescent="0.2">
      <c r="L7329" s="99">
        <f t="shared" si="577"/>
        <v>49118</v>
      </c>
      <c r="M7329" s="3">
        <f t="shared" si="580"/>
        <v>6</v>
      </c>
      <c r="N7329" s="3">
        <f t="shared" si="578"/>
        <v>2034</v>
      </c>
      <c r="O7329" s="3">
        <f t="shared" si="579"/>
        <v>6</v>
      </c>
      <c r="P7329" s="2" t="str">
        <f t="shared" si="581"/>
        <v>WD</v>
      </c>
    </row>
    <row r="7330" spans="12:16" x14ac:dyDescent="0.2">
      <c r="L7330" s="99">
        <f t="shared" si="577"/>
        <v>49119</v>
      </c>
      <c r="M7330" s="3">
        <f t="shared" si="580"/>
        <v>6</v>
      </c>
      <c r="N7330" s="3">
        <f t="shared" si="578"/>
        <v>2034</v>
      </c>
      <c r="O7330" s="3">
        <f t="shared" si="579"/>
        <v>7</v>
      </c>
      <c r="P7330" s="2" t="str">
        <f t="shared" si="581"/>
        <v>WE</v>
      </c>
    </row>
    <row r="7331" spans="12:16" x14ac:dyDescent="0.2">
      <c r="L7331" s="99">
        <f t="shared" si="577"/>
        <v>49120</v>
      </c>
      <c r="M7331" s="3">
        <f t="shared" si="580"/>
        <v>6</v>
      </c>
      <c r="N7331" s="3">
        <f t="shared" si="578"/>
        <v>2034</v>
      </c>
      <c r="O7331" s="3">
        <f t="shared" si="579"/>
        <v>1</v>
      </c>
      <c r="P7331" s="2" t="str">
        <f t="shared" si="581"/>
        <v>WE</v>
      </c>
    </row>
    <row r="7332" spans="12:16" x14ac:dyDescent="0.2">
      <c r="L7332" s="99">
        <f t="shared" si="577"/>
        <v>49121</v>
      </c>
      <c r="M7332" s="3">
        <f t="shared" si="580"/>
        <v>6</v>
      </c>
      <c r="N7332" s="3">
        <f t="shared" si="578"/>
        <v>2034</v>
      </c>
      <c r="O7332" s="3">
        <f t="shared" si="579"/>
        <v>2</v>
      </c>
      <c r="P7332" s="2" t="str">
        <f t="shared" si="581"/>
        <v>WD</v>
      </c>
    </row>
    <row r="7333" spans="12:16" x14ac:dyDescent="0.2">
      <c r="L7333" s="99">
        <f t="shared" si="577"/>
        <v>49122</v>
      </c>
      <c r="M7333" s="3">
        <f t="shared" si="580"/>
        <v>6</v>
      </c>
      <c r="N7333" s="3">
        <f t="shared" si="578"/>
        <v>2034</v>
      </c>
      <c r="O7333" s="3">
        <f t="shared" si="579"/>
        <v>3</v>
      </c>
      <c r="P7333" s="2" t="str">
        <f t="shared" si="581"/>
        <v>WD</v>
      </c>
    </row>
    <row r="7334" spans="12:16" x14ac:dyDescent="0.2">
      <c r="L7334" s="99">
        <f t="shared" si="577"/>
        <v>49123</v>
      </c>
      <c r="M7334" s="3">
        <f t="shared" si="580"/>
        <v>6</v>
      </c>
      <c r="N7334" s="3">
        <f t="shared" si="578"/>
        <v>2034</v>
      </c>
      <c r="O7334" s="3">
        <f t="shared" si="579"/>
        <v>4</v>
      </c>
      <c r="P7334" s="2" t="str">
        <f t="shared" si="581"/>
        <v>WD</v>
      </c>
    </row>
    <row r="7335" spans="12:16" x14ac:dyDescent="0.2">
      <c r="L7335" s="99">
        <f t="shared" si="577"/>
        <v>49124</v>
      </c>
      <c r="M7335" s="3">
        <f t="shared" si="580"/>
        <v>6</v>
      </c>
      <c r="N7335" s="3">
        <f t="shared" si="578"/>
        <v>2034</v>
      </c>
      <c r="O7335" s="3">
        <f t="shared" si="579"/>
        <v>5</v>
      </c>
      <c r="P7335" s="2" t="str">
        <f t="shared" si="581"/>
        <v>WD</v>
      </c>
    </row>
    <row r="7336" spans="12:16" x14ac:dyDescent="0.2">
      <c r="L7336" s="99">
        <f t="shared" si="577"/>
        <v>49125</v>
      </c>
      <c r="M7336" s="3">
        <f t="shared" si="580"/>
        <v>6</v>
      </c>
      <c r="N7336" s="3">
        <f t="shared" si="578"/>
        <v>2034</v>
      </c>
      <c r="O7336" s="3">
        <f t="shared" si="579"/>
        <v>6</v>
      </c>
      <c r="P7336" s="2" t="str">
        <f t="shared" si="581"/>
        <v>WD</v>
      </c>
    </row>
    <row r="7337" spans="12:16" x14ac:dyDescent="0.2">
      <c r="L7337" s="99">
        <f t="shared" si="577"/>
        <v>49126</v>
      </c>
      <c r="M7337" s="3">
        <f t="shared" si="580"/>
        <v>7</v>
      </c>
      <c r="N7337" s="3">
        <f t="shared" si="578"/>
        <v>2034</v>
      </c>
      <c r="O7337" s="3">
        <f t="shared" si="579"/>
        <v>7</v>
      </c>
      <c r="P7337" s="2" t="str">
        <f t="shared" si="581"/>
        <v>WE</v>
      </c>
    </row>
    <row r="7338" spans="12:16" x14ac:dyDescent="0.2">
      <c r="L7338" s="99">
        <f t="shared" si="577"/>
        <v>49127</v>
      </c>
      <c r="M7338" s="3">
        <f t="shared" si="580"/>
        <v>7</v>
      </c>
      <c r="N7338" s="3">
        <f t="shared" si="578"/>
        <v>2034</v>
      </c>
      <c r="O7338" s="3">
        <f t="shared" si="579"/>
        <v>1</v>
      </c>
      <c r="P7338" s="2" t="str">
        <f t="shared" si="581"/>
        <v>WE</v>
      </c>
    </row>
    <row r="7339" spans="12:16" x14ac:dyDescent="0.2">
      <c r="L7339" s="99">
        <f t="shared" si="577"/>
        <v>49128</v>
      </c>
      <c r="M7339" s="3">
        <f t="shared" si="580"/>
        <v>7</v>
      </c>
      <c r="N7339" s="3">
        <f t="shared" si="578"/>
        <v>2034</v>
      </c>
      <c r="O7339" s="3">
        <f t="shared" si="579"/>
        <v>2</v>
      </c>
      <c r="P7339" s="2" t="str">
        <f t="shared" si="581"/>
        <v>WD</v>
      </c>
    </row>
    <row r="7340" spans="12:16" x14ac:dyDescent="0.2">
      <c r="L7340" s="99">
        <f t="shared" si="577"/>
        <v>49129</v>
      </c>
      <c r="M7340" s="3">
        <f t="shared" si="580"/>
        <v>7</v>
      </c>
      <c r="N7340" s="3">
        <f t="shared" si="578"/>
        <v>2034</v>
      </c>
      <c r="O7340" s="3">
        <f t="shared" si="579"/>
        <v>3</v>
      </c>
      <c r="P7340" s="2" t="str">
        <f t="shared" si="581"/>
        <v>WD</v>
      </c>
    </row>
    <row r="7341" spans="12:16" x14ac:dyDescent="0.2">
      <c r="L7341" s="99">
        <f t="shared" si="577"/>
        <v>49130</v>
      </c>
      <c r="M7341" s="3">
        <f t="shared" si="580"/>
        <v>7</v>
      </c>
      <c r="N7341" s="3">
        <f t="shared" si="578"/>
        <v>2034</v>
      </c>
      <c r="O7341" s="3">
        <f t="shared" si="579"/>
        <v>4</v>
      </c>
      <c r="P7341" s="2" t="str">
        <f t="shared" si="581"/>
        <v>WD</v>
      </c>
    </row>
    <row r="7342" spans="12:16" x14ac:dyDescent="0.2">
      <c r="L7342" s="99">
        <f t="shared" si="577"/>
        <v>49131</v>
      </c>
      <c r="M7342" s="3">
        <f t="shared" si="580"/>
        <v>7</v>
      </c>
      <c r="N7342" s="3">
        <f t="shared" si="578"/>
        <v>2034</v>
      </c>
      <c r="O7342" s="3">
        <f t="shared" si="579"/>
        <v>5</v>
      </c>
      <c r="P7342" s="2" t="str">
        <f t="shared" si="581"/>
        <v>WD</v>
      </c>
    </row>
    <row r="7343" spans="12:16" x14ac:dyDescent="0.2">
      <c r="L7343" s="99">
        <f t="shared" si="577"/>
        <v>49132</v>
      </c>
      <c r="M7343" s="3">
        <f t="shared" si="580"/>
        <v>7</v>
      </c>
      <c r="N7343" s="3">
        <f t="shared" si="578"/>
        <v>2034</v>
      </c>
      <c r="O7343" s="3">
        <f t="shared" si="579"/>
        <v>6</v>
      </c>
      <c r="P7343" s="2" t="str">
        <f t="shared" si="581"/>
        <v>WD</v>
      </c>
    </row>
    <row r="7344" spans="12:16" x14ac:dyDescent="0.2">
      <c r="L7344" s="99">
        <f t="shared" si="577"/>
        <v>49133</v>
      </c>
      <c r="M7344" s="3">
        <f t="shared" si="580"/>
        <v>7</v>
      </c>
      <c r="N7344" s="3">
        <f t="shared" si="578"/>
        <v>2034</v>
      </c>
      <c r="O7344" s="3">
        <f t="shared" si="579"/>
        <v>7</v>
      </c>
      <c r="P7344" s="2" t="str">
        <f t="shared" si="581"/>
        <v>WE</v>
      </c>
    </row>
    <row r="7345" spans="12:16" x14ac:dyDescent="0.2">
      <c r="L7345" s="99">
        <f t="shared" si="577"/>
        <v>49134</v>
      </c>
      <c r="M7345" s="3">
        <f t="shared" si="580"/>
        <v>7</v>
      </c>
      <c r="N7345" s="3">
        <f t="shared" si="578"/>
        <v>2034</v>
      </c>
      <c r="O7345" s="3">
        <f t="shared" si="579"/>
        <v>1</v>
      </c>
      <c r="P7345" s="2" t="str">
        <f t="shared" si="581"/>
        <v>WE</v>
      </c>
    </row>
    <row r="7346" spans="12:16" x14ac:dyDescent="0.2">
      <c r="L7346" s="99">
        <f t="shared" si="577"/>
        <v>49135</v>
      </c>
      <c r="M7346" s="3">
        <f t="shared" si="580"/>
        <v>7</v>
      </c>
      <c r="N7346" s="3">
        <f t="shared" si="578"/>
        <v>2034</v>
      </c>
      <c r="O7346" s="3">
        <f t="shared" si="579"/>
        <v>2</v>
      </c>
      <c r="P7346" s="2" t="str">
        <f t="shared" si="581"/>
        <v>WD</v>
      </c>
    </row>
    <row r="7347" spans="12:16" x14ac:dyDescent="0.2">
      <c r="L7347" s="99">
        <f t="shared" si="577"/>
        <v>49136</v>
      </c>
      <c r="M7347" s="3">
        <f t="shared" si="580"/>
        <v>7</v>
      </c>
      <c r="N7347" s="3">
        <f t="shared" si="578"/>
        <v>2034</v>
      </c>
      <c r="O7347" s="3">
        <f t="shared" si="579"/>
        <v>3</v>
      </c>
      <c r="P7347" s="2" t="str">
        <f t="shared" si="581"/>
        <v>WD</v>
      </c>
    </row>
    <row r="7348" spans="12:16" x14ac:dyDescent="0.2">
      <c r="L7348" s="99">
        <f t="shared" ref="L7348:L7411" si="582">+L7347+1</f>
        <v>49137</v>
      </c>
      <c r="M7348" s="3">
        <f t="shared" si="580"/>
        <v>7</v>
      </c>
      <c r="N7348" s="3">
        <f t="shared" si="578"/>
        <v>2034</v>
      </c>
      <c r="O7348" s="3">
        <f t="shared" si="579"/>
        <v>4</v>
      </c>
      <c r="P7348" s="2" t="str">
        <f t="shared" si="581"/>
        <v>WD</v>
      </c>
    </row>
    <row r="7349" spans="12:16" x14ac:dyDescent="0.2">
      <c r="L7349" s="99">
        <f t="shared" si="582"/>
        <v>49138</v>
      </c>
      <c r="M7349" s="3">
        <f t="shared" si="580"/>
        <v>7</v>
      </c>
      <c r="N7349" s="3">
        <f t="shared" si="578"/>
        <v>2034</v>
      </c>
      <c r="O7349" s="3">
        <f t="shared" si="579"/>
        <v>5</v>
      </c>
      <c r="P7349" s="2" t="str">
        <f t="shared" si="581"/>
        <v>WD</v>
      </c>
    </row>
    <row r="7350" spans="12:16" x14ac:dyDescent="0.2">
      <c r="L7350" s="99">
        <f t="shared" si="582"/>
        <v>49139</v>
      </c>
      <c r="M7350" s="3">
        <f t="shared" si="580"/>
        <v>7</v>
      </c>
      <c r="N7350" s="3">
        <f t="shared" si="578"/>
        <v>2034</v>
      </c>
      <c r="O7350" s="3">
        <f t="shared" si="579"/>
        <v>6</v>
      </c>
      <c r="P7350" s="2" t="str">
        <f t="shared" si="581"/>
        <v>WD</v>
      </c>
    </row>
    <row r="7351" spans="12:16" x14ac:dyDescent="0.2">
      <c r="L7351" s="99">
        <f t="shared" si="582"/>
        <v>49140</v>
      </c>
      <c r="M7351" s="3">
        <f t="shared" si="580"/>
        <v>7</v>
      </c>
      <c r="N7351" s="3">
        <f t="shared" si="578"/>
        <v>2034</v>
      </c>
      <c r="O7351" s="3">
        <f t="shared" si="579"/>
        <v>7</v>
      </c>
      <c r="P7351" s="2" t="str">
        <f t="shared" si="581"/>
        <v>WE</v>
      </c>
    </row>
    <row r="7352" spans="12:16" x14ac:dyDescent="0.2">
      <c r="L7352" s="99">
        <f t="shared" si="582"/>
        <v>49141</v>
      </c>
      <c r="M7352" s="3">
        <f t="shared" si="580"/>
        <v>7</v>
      </c>
      <c r="N7352" s="3">
        <f t="shared" si="578"/>
        <v>2034</v>
      </c>
      <c r="O7352" s="3">
        <f t="shared" si="579"/>
        <v>1</v>
      </c>
      <c r="P7352" s="2" t="str">
        <f t="shared" si="581"/>
        <v>WE</v>
      </c>
    </row>
    <row r="7353" spans="12:16" x14ac:dyDescent="0.2">
      <c r="L7353" s="99">
        <f t="shared" si="582"/>
        <v>49142</v>
      </c>
      <c r="M7353" s="3">
        <f t="shared" si="580"/>
        <v>7</v>
      </c>
      <c r="N7353" s="3">
        <f t="shared" si="578"/>
        <v>2034</v>
      </c>
      <c r="O7353" s="3">
        <f t="shared" si="579"/>
        <v>2</v>
      </c>
      <c r="P7353" s="2" t="str">
        <f t="shared" si="581"/>
        <v>WD</v>
      </c>
    </row>
    <row r="7354" spans="12:16" x14ac:dyDescent="0.2">
      <c r="L7354" s="99">
        <f t="shared" si="582"/>
        <v>49143</v>
      </c>
      <c r="M7354" s="3">
        <f t="shared" si="580"/>
        <v>7</v>
      </c>
      <c r="N7354" s="3">
        <f t="shared" si="578"/>
        <v>2034</v>
      </c>
      <c r="O7354" s="3">
        <f t="shared" si="579"/>
        <v>3</v>
      </c>
      <c r="P7354" s="2" t="str">
        <f t="shared" si="581"/>
        <v>WD</v>
      </c>
    </row>
    <row r="7355" spans="12:16" x14ac:dyDescent="0.2">
      <c r="L7355" s="99">
        <f t="shared" si="582"/>
        <v>49144</v>
      </c>
      <c r="M7355" s="3">
        <f t="shared" si="580"/>
        <v>7</v>
      </c>
      <c r="N7355" s="3">
        <f t="shared" si="578"/>
        <v>2034</v>
      </c>
      <c r="O7355" s="3">
        <f t="shared" si="579"/>
        <v>4</v>
      </c>
      <c r="P7355" s="2" t="str">
        <f t="shared" si="581"/>
        <v>WD</v>
      </c>
    </row>
    <row r="7356" spans="12:16" x14ac:dyDescent="0.2">
      <c r="L7356" s="99">
        <f t="shared" si="582"/>
        <v>49145</v>
      </c>
      <c r="M7356" s="3">
        <f t="shared" si="580"/>
        <v>7</v>
      </c>
      <c r="N7356" s="3">
        <f t="shared" si="578"/>
        <v>2034</v>
      </c>
      <c r="O7356" s="3">
        <f t="shared" si="579"/>
        <v>5</v>
      </c>
      <c r="P7356" s="2" t="str">
        <f t="shared" si="581"/>
        <v>WD</v>
      </c>
    </row>
    <row r="7357" spans="12:16" x14ac:dyDescent="0.2">
      <c r="L7357" s="99">
        <f t="shared" si="582"/>
        <v>49146</v>
      </c>
      <c r="M7357" s="3">
        <f t="shared" si="580"/>
        <v>7</v>
      </c>
      <c r="N7357" s="3">
        <f t="shared" si="578"/>
        <v>2034</v>
      </c>
      <c r="O7357" s="3">
        <f t="shared" si="579"/>
        <v>6</v>
      </c>
      <c r="P7357" s="2" t="str">
        <f t="shared" si="581"/>
        <v>WD</v>
      </c>
    </row>
    <row r="7358" spans="12:16" x14ac:dyDescent="0.2">
      <c r="L7358" s="99">
        <f t="shared" si="582"/>
        <v>49147</v>
      </c>
      <c r="M7358" s="3">
        <f t="shared" si="580"/>
        <v>7</v>
      </c>
      <c r="N7358" s="3">
        <f t="shared" si="578"/>
        <v>2034</v>
      </c>
      <c r="O7358" s="3">
        <f t="shared" si="579"/>
        <v>7</v>
      </c>
      <c r="P7358" s="2" t="str">
        <f t="shared" si="581"/>
        <v>WE</v>
      </c>
    </row>
    <row r="7359" spans="12:16" x14ac:dyDescent="0.2">
      <c r="L7359" s="99">
        <f t="shared" si="582"/>
        <v>49148</v>
      </c>
      <c r="M7359" s="3">
        <f t="shared" si="580"/>
        <v>7</v>
      </c>
      <c r="N7359" s="3">
        <f t="shared" ref="N7359:N7422" si="583">YEAR(L7359)</f>
        <v>2034</v>
      </c>
      <c r="O7359" s="3">
        <f t="shared" ref="O7359:O7422" si="584">WEEKDAY(L7359)</f>
        <v>1</v>
      </c>
      <c r="P7359" s="2" t="str">
        <f t="shared" si="581"/>
        <v>WE</v>
      </c>
    </row>
    <row r="7360" spans="12:16" x14ac:dyDescent="0.2">
      <c r="L7360" s="99">
        <f t="shared" si="582"/>
        <v>49149</v>
      </c>
      <c r="M7360" s="3">
        <f t="shared" si="580"/>
        <v>7</v>
      </c>
      <c r="N7360" s="3">
        <f t="shared" si="583"/>
        <v>2034</v>
      </c>
      <c r="O7360" s="3">
        <f t="shared" si="584"/>
        <v>2</v>
      </c>
      <c r="P7360" s="2" t="str">
        <f t="shared" si="581"/>
        <v>WD</v>
      </c>
    </row>
    <row r="7361" spans="12:16" x14ac:dyDescent="0.2">
      <c r="L7361" s="99">
        <f t="shared" si="582"/>
        <v>49150</v>
      </c>
      <c r="M7361" s="3">
        <f t="shared" si="580"/>
        <v>7</v>
      </c>
      <c r="N7361" s="3">
        <f t="shared" si="583"/>
        <v>2034</v>
      </c>
      <c r="O7361" s="3">
        <f t="shared" si="584"/>
        <v>3</v>
      </c>
      <c r="P7361" s="2" t="str">
        <f t="shared" si="581"/>
        <v>WD</v>
      </c>
    </row>
    <row r="7362" spans="12:16" x14ac:dyDescent="0.2">
      <c r="L7362" s="99">
        <f t="shared" si="582"/>
        <v>49151</v>
      </c>
      <c r="M7362" s="3">
        <f t="shared" si="580"/>
        <v>7</v>
      </c>
      <c r="N7362" s="3">
        <f t="shared" si="583"/>
        <v>2034</v>
      </c>
      <c r="O7362" s="3">
        <f t="shared" si="584"/>
        <v>4</v>
      </c>
      <c r="P7362" s="2" t="str">
        <f t="shared" si="581"/>
        <v>WD</v>
      </c>
    </row>
    <row r="7363" spans="12:16" x14ac:dyDescent="0.2">
      <c r="L7363" s="99">
        <f t="shared" si="582"/>
        <v>49152</v>
      </c>
      <c r="M7363" s="3">
        <f t="shared" ref="M7363:M7426" si="585">MONTH(L7363)</f>
        <v>7</v>
      </c>
      <c r="N7363" s="3">
        <f t="shared" si="583"/>
        <v>2034</v>
      </c>
      <c r="O7363" s="3">
        <f t="shared" si="584"/>
        <v>5</v>
      </c>
      <c r="P7363" s="2" t="str">
        <f t="shared" ref="P7363:P7426" si="586">IF(O7363=1,"WE",IF(O7363=7,"WE","WD"))</f>
        <v>WD</v>
      </c>
    </row>
    <row r="7364" spans="12:16" x14ac:dyDescent="0.2">
      <c r="L7364" s="99">
        <f t="shared" si="582"/>
        <v>49153</v>
      </c>
      <c r="M7364" s="3">
        <f t="shared" si="585"/>
        <v>7</v>
      </c>
      <c r="N7364" s="3">
        <f t="shared" si="583"/>
        <v>2034</v>
      </c>
      <c r="O7364" s="3">
        <f t="shared" si="584"/>
        <v>6</v>
      </c>
      <c r="P7364" s="2" t="str">
        <f t="shared" si="586"/>
        <v>WD</v>
      </c>
    </row>
    <row r="7365" spans="12:16" x14ac:dyDescent="0.2">
      <c r="L7365" s="99">
        <f t="shared" si="582"/>
        <v>49154</v>
      </c>
      <c r="M7365" s="3">
        <f t="shared" si="585"/>
        <v>7</v>
      </c>
      <c r="N7365" s="3">
        <f t="shared" si="583"/>
        <v>2034</v>
      </c>
      <c r="O7365" s="3">
        <f t="shared" si="584"/>
        <v>7</v>
      </c>
      <c r="P7365" s="2" t="str">
        <f t="shared" si="586"/>
        <v>WE</v>
      </c>
    </row>
    <row r="7366" spans="12:16" x14ac:dyDescent="0.2">
      <c r="L7366" s="99">
        <f t="shared" si="582"/>
        <v>49155</v>
      </c>
      <c r="M7366" s="3">
        <f t="shared" si="585"/>
        <v>7</v>
      </c>
      <c r="N7366" s="3">
        <f t="shared" si="583"/>
        <v>2034</v>
      </c>
      <c r="O7366" s="3">
        <f t="shared" si="584"/>
        <v>1</v>
      </c>
      <c r="P7366" s="2" t="str">
        <f t="shared" si="586"/>
        <v>WE</v>
      </c>
    </row>
    <row r="7367" spans="12:16" x14ac:dyDescent="0.2">
      <c r="L7367" s="99">
        <f t="shared" si="582"/>
        <v>49156</v>
      </c>
      <c r="M7367" s="3">
        <f t="shared" si="585"/>
        <v>7</v>
      </c>
      <c r="N7367" s="3">
        <f t="shared" si="583"/>
        <v>2034</v>
      </c>
      <c r="O7367" s="3">
        <f t="shared" si="584"/>
        <v>2</v>
      </c>
      <c r="P7367" s="2" t="str">
        <f t="shared" si="586"/>
        <v>WD</v>
      </c>
    </row>
    <row r="7368" spans="12:16" x14ac:dyDescent="0.2">
      <c r="L7368" s="99">
        <f t="shared" si="582"/>
        <v>49157</v>
      </c>
      <c r="M7368" s="3">
        <f t="shared" si="585"/>
        <v>8</v>
      </c>
      <c r="N7368" s="3">
        <f t="shared" si="583"/>
        <v>2034</v>
      </c>
      <c r="O7368" s="3">
        <f t="shared" si="584"/>
        <v>3</v>
      </c>
      <c r="P7368" s="2" t="str">
        <f t="shared" si="586"/>
        <v>WD</v>
      </c>
    </row>
    <row r="7369" spans="12:16" x14ac:dyDescent="0.2">
      <c r="L7369" s="99">
        <f t="shared" si="582"/>
        <v>49158</v>
      </c>
      <c r="M7369" s="3">
        <f t="shared" si="585"/>
        <v>8</v>
      </c>
      <c r="N7369" s="3">
        <f t="shared" si="583"/>
        <v>2034</v>
      </c>
      <c r="O7369" s="3">
        <f t="shared" si="584"/>
        <v>4</v>
      </c>
      <c r="P7369" s="2" t="str">
        <f t="shared" si="586"/>
        <v>WD</v>
      </c>
    </row>
    <row r="7370" spans="12:16" x14ac:dyDescent="0.2">
      <c r="L7370" s="99">
        <f t="shared" si="582"/>
        <v>49159</v>
      </c>
      <c r="M7370" s="3">
        <f t="shared" si="585"/>
        <v>8</v>
      </c>
      <c r="N7370" s="3">
        <f t="shared" si="583"/>
        <v>2034</v>
      </c>
      <c r="O7370" s="3">
        <f t="shared" si="584"/>
        <v>5</v>
      </c>
      <c r="P7370" s="2" t="str">
        <f t="shared" si="586"/>
        <v>WD</v>
      </c>
    </row>
    <row r="7371" spans="12:16" x14ac:dyDescent="0.2">
      <c r="L7371" s="99">
        <f t="shared" si="582"/>
        <v>49160</v>
      </c>
      <c r="M7371" s="3">
        <f t="shared" si="585"/>
        <v>8</v>
      </c>
      <c r="N7371" s="3">
        <f t="shared" si="583"/>
        <v>2034</v>
      </c>
      <c r="O7371" s="3">
        <f t="shared" si="584"/>
        <v>6</v>
      </c>
      <c r="P7371" s="2" t="str">
        <f t="shared" si="586"/>
        <v>WD</v>
      </c>
    </row>
    <row r="7372" spans="12:16" x14ac:dyDescent="0.2">
      <c r="L7372" s="99">
        <f t="shared" si="582"/>
        <v>49161</v>
      </c>
      <c r="M7372" s="3">
        <f t="shared" si="585"/>
        <v>8</v>
      </c>
      <c r="N7372" s="3">
        <f t="shared" si="583"/>
        <v>2034</v>
      </c>
      <c r="O7372" s="3">
        <f t="shared" si="584"/>
        <v>7</v>
      </c>
      <c r="P7372" s="2" t="str">
        <f t="shared" si="586"/>
        <v>WE</v>
      </c>
    </row>
    <row r="7373" spans="12:16" x14ac:dyDescent="0.2">
      <c r="L7373" s="99">
        <f t="shared" si="582"/>
        <v>49162</v>
      </c>
      <c r="M7373" s="3">
        <f t="shared" si="585"/>
        <v>8</v>
      </c>
      <c r="N7373" s="3">
        <f t="shared" si="583"/>
        <v>2034</v>
      </c>
      <c r="O7373" s="3">
        <f t="shared" si="584"/>
        <v>1</v>
      </c>
      <c r="P7373" s="2" t="str">
        <f t="shared" si="586"/>
        <v>WE</v>
      </c>
    </row>
    <row r="7374" spans="12:16" x14ac:dyDescent="0.2">
      <c r="L7374" s="99">
        <f t="shared" si="582"/>
        <v>49163</v>
      </c>
      <c r="M7374" s="3">
        <f t="shared" si="585"/>
        <v>8</v>
      </c>
      <c r="N7374" s="3">
        <f t="shared" si="583"/>
        <v>2034</v>
      </c>
      <c r="O7374" s="3">
        <f t="shared" si="584"/>
        <v>2</v>
      </c>
      <c r="P7374" s="2" t="str">
        <f t="shared" si="586"/>
        <v>WD</v>
      </c>
    </row>
    <row r="7375" spans="12:16" x14ac:dyDescent="0.2">
      <c r="L7375" s="99">
        <f t="shared" si="582"/>
        <v>49164</v>
      </c>
      <c r="M7375" s="3">
        <f t="shared" si="585"/>
        <v>8</v>
      </c>
      <c r="N7375" s="3">
        <f t="shared" si="583"/>
        <v>2034</v>
      </c>
      <c r="O7375" s="3">
        <f t="shared" si="584"/>
        <v>3</v>
      </c>
      <c r="P7375" s="2" t="str">
        <f t="shared" si="586"/>
        <v>WD</v>
      </c>
    </row>
    <row r="7376" spans="12:16" x14ac:dyDescent="0.2">
      <c r="L7376" s="99">
        <f t="shared" si="582"/>
        <v>49165</v>
      </c>
      <c r="M7376" s="3">
        <f t="shared" si="585"/>
        <v>8</v>
      </c>
      <c r="N7376" s="3">
        <f t="shared" si="583"/>
        <v>2034</v>
      </c>
      <c r="O7376" s="3">
        <f t="shared" si="584"/>
        <v>4</v>
      </c>
      <c r="P7376" s="2" t="str">
        <f t="shared" si="586"/>
        <v>WD</v>
      </c>
    </row>
    <row r="7377" spans="12:16" x14ac:dyDescent="0.2">
      <c r="L7377" s="99">
        <f t="shared" si="582"/>
        <v>49166</v>
      </c>
      <c r="M7377" s="3">
        <f t="shared" si="585"/>
        <v>8</v>
      </c>
      <c r="N7377" s="3">
        <f t="shared" si="583"/>
        <v>2034</v>
      </c>
      <c r="O7377" s="3">
        <f t="shared" si="584"/>
        <v>5</v>
      </c>
      <c r="P7377" s="2" t="str">
        <f t="shared" si="586"/>
        <v>WD</v>
      </c>
    </row>
    <row r="7378" spans="12:16" x14ac:dyDescent="0.2">
      <c r="L7378" s="99">
        <f t="shared" si="582"/>
        <v>49167</v>
      </c>
      <c r="M7378" s="3">
        <f t="shared" si="585"/>
        <v>8</v>
      </c>
      <c r="N7378" s="3">
        <f t="shared" si="583"/>
        <v>2034</v>
      </c>
      <c r="O7378" s="3">
        <f t="shared" si="584"/>
        <v>6</v>
      </c>
      <c r="P7378" s="2" t="str">
        <f t="shared" si="586"/>
        <v>WD</v>
      </c>
    </row>
    <row r="7379" spans="12:16" x14ac:dyDescent="0.2">
      <c r="L7379" s="99">
        <f t="shared" si="582"/>
        <v>49168</v>
      </c>
      <c r="M7379" s="3">
        <f t="shared" si="585"/>
        <v>8</v>
      </c>
      <c r="N7379" s="3">
        <f t="shared" si="583"/>
        <v>2034</v>
      </c>
      <c r="O7379" s="3">
        <f t="shared" si="584"/>
        <v>7</v>
      </c>
      <c r="P7379" s="2" t="str">
        <f t="shared" si="586"/>
        <v>WE</v>
      </c>
    </row>
    <row r="7380" spans="12:16" x14ac:dyDescent="0.2">
      <c r="L7380" s="99">
        <f t="shared" si="582"/>
        <v>49169</v>
      </c>
      <c r="M7380" s="3">
        <f t="shared" si="585"/>
        <v>8</v>
      </c>
      <c r="N7380" s="3">
        <f t="shared" si="583"/>
        <v>2034</v>
      </c>
      <c r="O7380" s="3">
        <f t="shared" si="584"/>
        <v>1</v>
      </c>
      <c r="P7380" s="2" t="str">
        <f t="shared" si="586"/>
        <v>WE</v>
      </c>
    </row>
    <row r="7381" spans="12:16" x14ac:dyDescent="0.2">
      <c r="L7381" s="99">
        <f t="shared" si="582"/>
        <v>49170</v>
      </c>
      <c r="M7381" s="3">
        <f t="shared" si="585"/>
        <v>8</v>
      </c>
      <c r="N7381" s="3">
        <f t="shared" si="583"/>
        <v>2034</v>
      </c>
      <c r="O7381" s="3">
        <f t="shared" si="584"/>
        <v>2</v>
      </c>
      <c r="P7381" s="2" t="str">
        <f t="shared" si="586"/>
        <v>WD</v>
      </c>
    </row>
    <row r="7382" spans="12:16" x14ac:dyDescent="0.2">
      <c r="L7382" s="99">
        <f t="shared" si="582"/>
        <v>49171</v>
      </c>
      <c r="M7382" s="3">
        <f t="shared" si="585"/>
        <v>8</v>
      </c>
      <c r="N7382" s="3">
        <f t="shared" si="583"/>
        <v>2034</v>
      </c>
      <c r="O7382" s="3">
        <f t="shared" si="584"/>
        <v>3</v>
      </c>
      <c r="P7382" s="2" t="str">
        <f t="shared" si="586"/>
        <v>WD</v>
      </c>
    </row>
    <row r="7383" spans="12:16" x14ac:dyDescent="0.2">
      <c r="L7383" s="99">
        <f t="shared" si="582"/>
        <v>49172</v>
      </c>
      <c r="M7383" s="3">
        <f t="shared" si="585"/>
        <v>8</v>
      </c>
      <c r="N7383" s="3">
        <f t="shared" si="583"/>
        <v>2034</v>
      </c>
      <c r="O7383" s="3">
        <f t="shared" si="584"/>
        <v>4</v>
      </c>
      <c r="P7383" s="2" t="str">
        <f t="shared" si="586"/>
        <v>WD</v>
      </c>
    </row>
    <row r="7384" spans="12:16" x14ac:dyDescent="0.2">
      <c r="L7384" s="99">
        <f t="shared" si="582"/>
        <v>49173</v>
      </c>
      <c r="M7384" s="3">
        <f t="shared" si="585"/>
        <v>8</v>
      </c>
      <c r="N7384" s="3">
        <f t="shared" si="583"/>
        <v>2034</v>
      </c>
      <c r="O7384" s="3">
        <f t="shared" si="584"/>
        <v>5</v>
      </c>
      <c r="P7384" s="2" t="str">
        <f t="shared" si="586"/>
        <v>WD</v>
      </c>
    </row>
    <row r="7385" spans="12:16" x14ac:dyDescent="0.2">
      <c r="L7385" s="99">
        <f t="shared" si="582"/>
        <v>49174</v>
      </c>
      <c r="M7385" s="3">
        <f t="shared" si="585"/>
        <v>8</v>
      </c>
      <c r="N7385" s="3">
        <f t="shared" si="583"/>
        <v>2034</v>
      </c>
      <c r="O7385" s="3">
        <f t="shared" si="584"/>
        <v>6</v>
      </c>
      <c r="P7385" s="2" t="str">
        <f t="shared" si="586"/>
        <v>WD</v>
      </c>
    </row>
    <row r="7386" spans="12:16" x14ac:dyDescent="0.2">
      <c r="L7386" s="99">
        <f t="shared" si="582"/>
        <v>49175</v>
      </c>
      <c r="M7386" s="3">
        <f t="shared" si="585"/>
        <v>8</v>
      </c>
      <c r="N7386" s="3">
        <f t="shared" si="583"/>
        <v>2034</v>
      </c>
      <c r="O7386" s="3">
        <f t="shared" si="584"/>
        <v>7</v>
      </c>
      <c r="P7386" s="2" t="str">
        <f t="shared" si="586"/>
        <v>WE</v>
      </c>
    </row>
    <row r="7387" spans="12:16" x14ac:dyDescent="0.2">
      <c r="L7387" s="99">
        <f t="shared" si="582"/>
        <v>49176</v>
      </c>
      <c r="M7387" s="3">
        <f t="shared" si="585"/>
        <v>8</v>
      </c>
      <c r="N7387" s="3">
        <f t="shared" si="583"/>
        <v>2034</v>
      </c>
      <c r="O7387" s="3">
        <f t="shared" si="584"/>
        <v>1</v>
      </c>
      <c r="P7387" s="2" t="str">
        <f t="shared" si="586"/>
        <v>WE</v>
      </c>
    </row>
    <row r="7388" spans="12:16" x14ac:dyDescent="0.2">
      <c r="L7388" s="99">
        <f t="shared" si="582"/>
        <v>49177</v>
      </c>
      <c r="M7388" s="3">
        <f t="shared" si="585"/>
        <v>8</v>
      </c>
      <c r="N7388" s="3">
        <f t="shared" si="583"/>
        <v>2034</v>
      </c>
      <c r="O7388" s="3">
        <f t="shared" si="584"/>
        <v>2</v>
      </c>
      <c r="P7388" s="2" t="str">
        <f t="shared" si="586"/>
        <v>WD</v>
      </c>
    </row>
    <row r="7389" spans="12:16" x14ac:dyDescent="0.2">
      <c r="L7389" s="99">
        <f t="shared" si="582"/>
        <v>49178</v>
      </c>
      <c r="M7389" s="3">
        <f t="shared" si="585"/>
        <v>8</v>
      </c>
      <c r="N7389" s="3">
        <f t="shared" si="583"/>
        <v>2034</v>
      </c>
      <c r="O7389" s="3">
        <f t="shared" si="584"/>
        <v>3</v>
      </c>
      <c r="P7389" s="2" t="str">
        <f t="shared" si="586"/>
        <v>WD</v>
      </c>
    </row>
    <row r="7390" spans="12:16" x14ac:dyDescent="0.2">
      <c r="L7390" s="99">
        <f t="shared" si="582"/>
        <v>49179</v>
      </c>
      <c r="M7390" s="3">
        <f t="shared" si="585"/>
        <v>8</v>
      </c>
      <c r="N7390" s="3">
        <f t="shared" si="583"/>
        <v>2034</v>
      </c>
      <c r="O7390" s="3">
        <f t="shared" si="584"/>
        <v>4</v>
      </c>
      <c r="P7390" s="2" t="str">
        <f t="shared" si="586"/>
        <v>WD</v>
      </c>
    </row>
    <row r="7391" spans="12:16" x14ac:dyDescent="0.2">
      <c r="L7391" s="99">
        <f t="shared" si="582"/>
        <v>49180</v>
      </c>
      <c r="M7391" s="3">
        <f t="shared" si="585"/>
        <v>8</v>
      </c>
      <c r="N7391" s="3">
        <f t="shared" si="583"/>
        <v>2034</v>
      </c>
      <c r="O7391" s="3">
        <f t="shared" si="584"/>
        <v>5</v>
      </c>
      <c r="P7391" s="2" t="str">
        <f t="shared" si="586"/>
        <v>WD</v>
      </c>
    </row>
    <row r="7392" spans="12:16" x14ac:dyDescent="0.2">
      <c r="L7392" s="99">
        <f t="shared" si="582"/>
        <v>49181</v>
      </c>
      <c r="M7392" s="3">
        <f t="shared" si="585"/>
        <v>8</v>
      </c>
      <c r="N7392" s="3">
        <f t="shared" si="583"/>
        <v>2034</v>
      </c>
      <c r="O7392" s="3">
        <f t="shared" si="584"/>
        <v>6</v>
      </c>
      <c r="P7392" s="2" t="str">
        <f t="shared" si="586"/>
        <v>WD</v>
      </c>
    </row>
    <row r="7393" spans="12:16" x14ac:dyDescent="0.2">
      <c r="L7393" s="99">
        <f t="shared" si="582"/>
        <v>49182</v>
      </c>
      <c r="M7393" s="3">
        <f t="shared" si="585"/>
        <v>8</v>
      </c>
      <c r="N7393" s="3">
        <f t="shared" si="583"/>
        <v>2034</v>
      </c>
      <c r="O7393" s="3">
        <f t="shared" si="584"/>
        <v>7</v>
      </c>
      <c r="P7393" s="2" t="str">
        <f t="shared" si="586"/>
        <v>WE</v>
      </c>
    </row>
    <row r="7394" spans="12:16" x14ac:dyDescent="0.2">
      <c r="L7394" s="99">
        <f t="shared" si="582"/>
        <v>49183</v>
      </c>
      <c r="M7394" s="3">
        <f t="shared" si="585"/>
        <v>8</v>
      </c>
      <c r="N7394" s="3">
        <f t="shared" si="583"/>
        <v>2034</v>
      </c>
      <c r="O7394" s="3">
        <f t="shared" si="584"/>
        <v>1</v>
      </c>
      <c r="P7394" s="2" t="str">
        <f t="shared" si="586"/>
        <v>WE</v>
      </c>
    </row>
    <row r="7395" spans="12:16" x14ac:dyDescent="0.2">
      <c r="L7395" s="99">
        <f t="shared" si="582"/>
        <v>49184</v>
      </c>
      <c r="M7395" s="3">
        <f t="shared" si="585"/>
        <v>8</v>
      </c>
      <c r="N7395" s="3">
        <f t="shared" si="583"/>
        <v>2034</v>
      </c>
      <c r="O7395" s="3">
        <f t="shared" si="584"/>
        <v>2</v>
      </c>
      <c r="P7395" s="2" t="str">
        <f t="shared" si="586"/>
        <v>WD</v>
      </c>
    </row>
    <row r="7396" spans="12:16" x14ac:dyDescent="0.2">
      <c r="L7396" s="99">
        <f t="shared" si="582"/>
        <v>49185</v>
      </c>
      <c r="M7396" s="3">
        <f t="shared" si="585"/>
        <v>8</v>
      </c>
      <c r="N7396" s="3">
        <f t="shared" si="583"/>
        <v>2034</v>
      </c>
      <c r="O7396" s="3">
        <f t="shared" si="584"/>
        <v>3</v>
      </c>
      <c r="P7396" s="2" t="str">
        <f t="shared" si="586"/>
        <v>WD</v>
      </c>
    </row>
    <row r="7397" spans="12:16" x14ac:dyDescent="0.2">
      <c r="L7397" s="99">
        <f t="shared" si="582"/>
        <v>49186</v>
      </c>
      <c r="M7397" s="3">
        <f t="shared" si="585"/>
        <v>8</v>
      </c>
      <c r="N7397" s="3">
        <f t="shared" si="583"/>
        <v>2034</v>
      </c>
      <c r="O7397" s="3">
        <f t="shared" si="584"/>
        <v>4</v>
      </c>
      <c r="P7397" s="2" t="str">
        <f t="shared" si="586"/>
        <v>WD</v>
      </c>
    </row>
    <row r="7398" spans="12:16" x14ac:dyDescent="0.2">
      <c r="L7398" s="99">
        <f t="shared" si="582"/>
        <v>49187</v>
      </c>
      <c r="M7398" s="3">
        <f t="shared" si="585"/>
        <v>8</v>
      </c>
      <c r="N7398" s="3">
        <f t="shared" si="583"/>
        <v>2034</v>
      </c>
      <c r="O7398" s="3">
        <f t="shared" si="584"/>
        <v>5</v>
      </c>
      <c r="P7398" s="2" t="str">
        <f t="shared" si="586"/>
        <v>WD</v>
      </c>
    </row>
    <row r="7399" spans="12:16" x14ac:dyDescent="0.2">
      <c r="L7399" s="99">
        <f t="shared" si="582"/>
        <v>49188</v>
      </c>
      <c r="M7399" s="3">
        <f t="shared" si="585"/>
        <v>9</v>
      </c>
      <c r="N7399" s="3">
        <f t="shared" si="583"/>
        <v>2034</v>
      </c>
      <c r="O7399" s="3">
        <f t="shared" si="584"/>
        <v>6</v>
      </c>
      <c r="P7399" s="2" t="str">
        <f t="shared" si="586"/>
        <v>WD</v>
      </c>
    </row>
    <row r="7400" spans="12:16" x14ac:dyDescent="0.2">
      <c r="L7400" s="99">
        <f t="shared" si="582"/>
        <v>49189</v>
      </c>
      <c r="M7400" s="3">
        <f t="shared" si="585"/>
        <v>9</v>
      </c>
      <c r="N7400" s="3">
        <f t="shared" si="583"/>
        <v>2034</v>
      </c>
      <c r="O7400" s="3">
        <f t="shared" si="584"/>
        <v>7</v>
      </c>
      <c r="P7400" s="2" t="str">
        <f t="shared" si="586"/>
        <v>WE</v>
      </c>
    </row>
    <row r="7401" spans="12:16" x14ac:dyDescent="0.2">
      <c r="L7401" s="99">
        <f t="shared" si="582"/>
        <v>49190</v>
      </c>
      <c r="M7401" s="3">
        <f t="shared" si="585"/>
        <v>9</v>
      </c>
      <c r="N7401" s="3">
        <f t="shared" si="583"/>
        <v>2034</v>
      </c>
      <c r="O7401" s="3">
        <f t="shared" si="584"/>
        <v>1</v>
      </c>
      <c r="P7401" s="2" t="str">
        <f t="shared" si="586"/>
        <v>WE</v>
      </c>
    </row>
    <row r="7402" spans="12:16" x14ac:dyDescent="0.2">
      <c r="L7402" s="99">
        <f t="shared" si="582"/>
        <v>49191</v>
      </c>
      <c r="M7402" s="3">
        <f t="shared" si="585"/>
        <v>9</v>
      </c>
      <c r="N7402" s="3">
        <f t="shared" si="583"/>
        <v>2034</v>
      </c>
      <c r="O7402" s="3">
        <f t="shared" si="584"/>
        <v>2</v>
      </c>
      <c r="P7402" s="2" t="str">
        <f t="shared" si="586"/>
        <v>WD</v>
      </c>
    </row>
    <row r="7403" spans="12:16" x14ac:dyDescent="0.2">
      <c r="L7403" s="99">
        <f t="shared" si="582"/>
        <v>49192</v>
      </c>
      <c r="M7403" s="3">
        <f t="shared" si="585"/>
        <v>9</v>
      </c>
      <c r="N7403" s="3">
        <f t="shared" si="583"/>
        <v>2034</v>
      </c>
      <c r="O7403" s="3">
        <f t="shared" si="584"/>
        <v>3</v>
      </c>
      <c r="P7403" s="2" t="str">
        <f t="shared" si="586"/>
        <v>WD</v>
      </c>
    </row>
    <row r="7404" spans="12:16" x14ac:dyDescent="0.2">
      <c r="L7404" s="99">
        <f t="shared" si="582"/>
        <v>49193</v>
      </c>
      <c r="M7404" s="3">
        <f t="shared" si="585"/>
        <v>9</v>
      </c>
      <c r="N7404" s="3">
        <f t="shared" si="583"/>
        <v>2034</v>
      </c>
      <c r="O7404" s="3">
        <f t="shared" si="584"/>
        <v>4</v>
      </c>
      <c r="P7404" s="2" t="str">
        <f t="shared" si="586"/>
        <v>WD</v>
      </c>
    </row>
    <row r="7405" spans="12:16" x14ac:dyDescent="0.2">
      <c r="L7405" s="99">
        <f t="shared" si="582"/>
        <v>49194</v>
      </c>
      <c r="M7405" s="3">
        <f t="shared" si="585"/>
        <v>9</v>
      </c>
      <c r="N7405" s="3">
        <f t="shared" si="583"/>
        <v>2034</v>
      </c>
      <c r="O7405" s="3">
        <f t="shared" si="584"/>
        <v>5</v>
      </c>
      <c r="P7405" s="2" t="str">
        <f t="shared" si="586"/>
        <v>WD</v>
      </c>
    </row>
    <row r="7406" spans="12:16" x14ac:dyDescent="0.2">
      <c r="L7406" s="99">
        <f t="shared" si="582"/>
        <v>49195</v>
      </c>
      <c r="M7406" s="3">
        <f t="shared" si="585"/>
        <v>9</v>
      </c>
      <c r="N7406" s="3">
        <f t="shared" si="583"/>
        <v>2034</v>
      </c>
      <c r="O7406" s="3">
        <f t="shared" si="584"/>
        <v>6</v>
      </c>
      <c r="P7406" s="2" t="str">
        <f t="shared" si="586"/>
        <v>WD</v>
      </c>
    </row>
    <row r="7407" spans="12:16" x14ac:dyDescent="0.2">
      <c r="L7407" s="99">
        <f t="shared" si="582"/>
        <v>49196</v>
      </c>
      <c r="M7407" s="3">
        <f t="shared" si="585"/>
        <v>9</v>
      </c>
      <c r="N7407" s="3">
        <f t="shared" si="583"/>
        <v>2034</v>
      </c>
      <c r="O7407" s="3">
        <f t="shared" si="584"/>
        <v>7</v>
      </c>
      <c r="P7407" s="2" t="str">
        <f t="shared" si="586"/>
        <v>WE</v>
      </c>
    </row>
    <row r="7408" spans="12:16" x14ac:dyDescent="0.2">
      <c r="L7408" s="99">
        <f t="shared" si="582"/>
        <v>49197</v>
      </c>
      <c r="M7408" s="3">
        <f t="shared" si="585"/>
        <v>9</v>
      </c>
      <c r="N7408" s="3">
        <f t="shared" si="583"/>
        <v>2034</v>
      </c>
      <c r="O7408" s="3">
        <f t="shared" si="584"/>
        <v>1</v>
      </c>
      <c r="P7408" s="2" t="str">
        <f t="shared" si="586"/>
        <v>WE</v>
      </c>
    </row>
    <row r="7409" spans="12:16" x14ac:dyDescent="0.2">
      <c r="L7409" s="99">
        <f t="shared" si="582"/>
        <v>49198</v>
      </c>
      <c r="M7409" s="3">
        <f t="shared" si="585"/>
        <v>9</v>
      </c>
      <c r="N7409" s="3">
        <f t="shared" si="583"/>
        <v>2034</v>
      </c>
      <c r="O7409" s="3">
        <f t="shared" si="584"/>
        <v>2</v>
      </c>
      <c r="P7409" s="2" t="str">
        <f t="shared" si="586"/>
        <v>WD</v>
      </c>
    </row>
    <row r="7410" spans="12:16" x14ac:dyDescent="0.2">
      <c r="L7410" s="99">
        <f t="shared" si="582"/>
        <v>49199</v>
      </c>
      <c r="M7410" s="3">
        <f t="shared" si="585"/>
        <v>9</v>
      </c>
      <c r="N7410" s="3">
        <f t="shared" si="583"/>
        <v>2034</v>
      </c>
      <c r="O7410" s="3">
        <f t="shared" si="584"/>
        <v>3</v>
      </c>
      <c r="P7410" s="2" t="str">
        <f t="shared" si="586"/>
        <v>WD</v>
      </c>
    </row>
    <row r="7411" spans="12:16" x14ac:dyDescent="0.2">
      <c r="L7411" s="99">
        <f t="shared" si="582"/>
        <v>49200</v>
      </c>
      <c r="M7411" s="3">
        <f t="shared" si="585"/>
        <v>9</v>
      </c>
      <c r="N7411" s="3">
        <f t="shared" si="583"/>
        <v>2034</v>
      </c>
      <c r="O7411" s="3">
        <f t="shared" si="584"/>
        <v>4</v>
      </c>
      <c r="P7411" s="2" t="str">
        <f t="shared" si="586"/>
        <v>WD</v>
      </c>
    </row>
    <row r="7412" spans="12:16" x14ac:dyDescent="0.2">
      <c r="L7412" s="99">
        <f t="shared" ref="L7412:L7475" si="587">+L7411+1</f>
        <v>49201</v>
      </c>
      <c r="M7412" s="3">
        <f t="shared" si="585"/>
        <v>9</v>
      </c>
      <c r="N7412" s="3">
        <f t="shared" si="583"/>
        <v>2034</v>
      </c>
      <c r="O7412" s="3">
        <f t="shared" si="584"/>
        <v>5</v>
      </c>
      <c r="P7412" s="2" t="str">
        <f t="shared" si="586"/>
        <v>WD</v>
      </c>
    </row>
    <row r="7413" spans="12:16" x14ac:dyDescent="0.2">
      <c r="L7413" s="99">
        <f t="shared" si="587"/>
        <v>49202</v>
      </c>
      <c r="M7413" s="3">
        <f t="shared" si="585"/>
        <v>9</v>
      </c>
      <c r="N7413" s="3">
        <f t="shared" si="583"/>
        <v>2034</v>
      </c>
      <c r="O7413" s="3">
        <f t="shared" si="584"/>
        <v>6</v>
      </c>
      <c r="P7413" s="2" t="str">
        <f t="shared" si="586"/>
        <v>WD</v>
      </c>
    </row>
    <row r="7414" spans="12:16" x14ac:dyDescent="0.2">
      <c r="L7414" s="99">
        <f t="shared" si="587"/>
        <v>49203</v>
      </c>
      <c r="M7414" s="3">
        <f t="shared" si="585"/>
        <v>9</v>
      </c>
      <c r="N7414" s="3">
        <f t="shared" si="583"/>
        <v>2034</v>
      </c>
      <c r="O7414" s="3">
        <f t="shared" si="584"/>
        <v>7</v>
      </c>
      <c r="P7414" s="2" t="str">
        <f t="shared" si="586"/>
        <v>WE</v>
      </c>
    </row>
    <row r="7415" spans="12:16" x14ac:dyDescent="0.2">
      <c r="L7415" s="99">
        <f t="shared" si="587"/>
        <v>49204</v>
      </c>
      <c r="M7415" s="3">
        <f t="shared" si="585"/>
        <v>9</v>
      </c>
      <c r="N7415" s="3">
        <f t="shared" si="583"/>
        <v>2034</v>
      </c>
      <c r="O7415" s="3">
        <f t="shared" si="584"/>
        <v>1</v>
      </c>
      <c r="P7415" s="2" t="str">
        <f t="shared" si="586"/>
        <v>WE</v>
      </c>
    </row>
    <row r="7416" spans="12:16" x14ac:dyDescent="0.2">
      <c r="L7416" s="99">
        <f t="shared" si="587"/>
        <v>49205</v>
      </c>
      <c r="M7416" s="3">
        <f t="shared" si="585"/>
        <v>9</v>
      </c>
      <c r="N7416" s="3">
        <f t="shared" si="583"/>
        <v>2034</v>
      </c>
      <c r="O7416" s="3">
        <f t="shared" si="584"/>
        <v>2</v>
      </c>
      <c r="P7416" s="2" t="str">
        <f t="shared" si="586"/>
        <v>WD</v>
      </c>
    </row>
    <row r="7417" spans="12:16" x14ac:dyDescent="0.2">
      <c r="L7417" s="99">
        <f t="shared" si="587"/>
        <v>49206</v>
      </c>
      <c r="M7417" s="3">
        <f t="shared" si="585"/>
        <v>9</v>
      </c>
      <c r="N7417" s="3">
        <f t="shared" si="583"/>
        <v>2034</v>
      </c>
      <c r="O7417" s="3">
        <f t="shared" si="584"/>
        <v>3</v>
      </c>
      <c r="P7417" s="2" t="str">
        <f t="shared" si="586"/>
        <v>WD</v>
      </c>
    </row>
    <row r="7418" spans="12:16" x14ac:dyDescent="0.2">
      <c r="L7418" s="99">
        <f t="shared" si="587"/>
        <v>49207</v>
      </c>
      <c r="M7418" s="3">
        <f t="shared" si="585"/>
        <v>9</v>
      </c>
      <c r="N7418" s="3">
        <f t="shared" si="583"/>
        <v>2034</v>
      </c>
      <c r="O7418" s="3">
        <f t="shared" si="584"/>
        <v>4</v>
      </c>
      <c r="P7418" s="2" t="str">
        <f t="shared" si="586"/>
        <v>WD</v>
      </c>
    </row>
    <row r="7419" spans="12:16" x14ac:dyDescent="0.2">
      <c r="L7419" s="99">
        <f t="shared" si="587"/>
        <v>49208</v>
      </c>
      <c r="M7419" s="3">
        <f t="shared" si="585"/>
        <v>9</v>
      </c>
      <c r="N7419" s="3">
        <f t="shared" si="583"/>
        <v>2034</v>
      </c>
      <c r="O7419" s="3">
        <f t="shared" si="584"/>
        <v>5</v>
      </c>
      <c r="P7419" s="2" t="str">
        <f t="shared" si="586"/>
        <v>WD</v>
      </c>
    </row>
    <row r="7420" spans="12:16" x14ac:dyDescent="0.2">
      <c r="L7420" s="99">
        <f t="shared" si="587"/>
        <v>49209</v>
      </c>
      <c r="M7420" s="3">
        <f t="shared" si="585"/>
        <v>9</v>
      </c>
      <c r="N7420" s="3">
        <f t="shared" si="583"/>
        <v>2034</v>
      </c>
      <c r="O7420" s="3">
        <f t="shared" si="584"/>
        <v>6</v>
      </c>
      <c r="P7420" s="2" t="str">
        <f t="shared" si="586"/>
        <v>WD</v>
      </c>
    </row>
    <row r="7421" spans="12:16" x14ac:dyDescent="0.2">
      <c r="L7421" s="99">
        <f t="shared" si="587"/>
        <v>49210</v>
      </c>
      <c r="M7421" s="3">
        <f t="shared" si="585"/>
        <v>9</v>
      </c>
      <c r="N7421" s="3">
        <f t="shared" si="583"/>
        <v>2034</v>
      </c>
      <c r="O7421" s="3">
        <f t="shared" si="584"/>
        <v>7</v>
      </c>
      <c r="P7421" s="2" t="str">
        <f t="shared" si="586"/>
        <v>WE</v>
      </c>
    </row>
    <row r="7422" spans="12:16" x14ac:dyDescent="0.2">
      <c r="L7422" s="99">
        <f t="shared" si="587"/>
        <v>49211</v>
      </c>
      <c r="M7422" s="3">
        <f t="shared" si="585"/>
        <v>9</v>
      </c>
      <c r="N7422" s="3">
        <f t="shared" si="583"/>
        <v>2034</v>
      </c>
      <c r="O7422" s="3">
        <f t="shared" si="584"/>
        <v>1</v>
      </c>
      <c r="P7422" s="2" t="str">
        <f t="shared" si="586"/>
        <v>WE</v>
      </c>
    </row>
    <row r="7423" spans="12:16" x14ac:dyDescent="0.2">
      <c r="L7423" s="99">
        <f t="shared" si="587"/>
        <v>49212</v>
      </c>
      <c r="M7423" s="3">
        <f t="shared" si="585"/>
        <v>9</v>
      </c>
      <c r="N7423" s="3">
        <f t="shared" ref="N7423:N7486" si="588">YEAR(L7423)</f>
        <v>2034</v>
      </c>
      <c r="O7423" s="3">
        <f t="shared" ref="O7423:O7486" si="589">WEEKDAY(L7423)</f>
        <v>2</v>
      </c>
      <c r="P7423" s="2" t="str">
        <f t="shared" si="586"/>
        <v>WD</v>
      </c>
    </row>
    <row r="7424" spans="12:16" x14ac:dyDescent="0.2">
      <c r="L7424" s="99">
        <f t="shared" si="587"/>
        <v>49213</v>
      </c>
      <c r="M7424" s="3">
        <f t="shared" si="585"/>
        <v>9</v>
      </c>
      <c r="N7424" s="3">
        <f t="shared" si="588"/>
        <v>2034</v>
      </c>
      <c r="O7424" s="3">
        <f t="shared" si="589"/>
        <v>3</v>
      </c>
      <c r="P7424" s="2" t="str">
        <f t="shared" si="586"/>
        <v>WD</v>
      </c>
    </row>
    <row r="7425" spans="12:16" x14ac:dyDescent="0.2">
      <c r="L7425" s="99">
        <f t="shared" si="587"/>
        <v>49214</v>
      </c>
      <c r="M7425" s="3">
        <f t="shared" si="585"/>
        <v>9</v>
      </c>
      <c r="N7425" s="3">
        <f t="shared" si="588"/>
        <v>2034</v>
      </c>
      <c r="O7425" s="3">
        <f t="shared" si="589"/>
        <v>4</v>
      </c>
      <c r="P7425" s="2" t="str">
        <f t="shared" si="586"/>
        <v>WD</v>
      </c>
    </row>
    <row r="7426" spans="12:16" x14ac:dyDescent="0.2">
      <c r="L7426" s="99">
        <f t="shared" si="587"/>
        <v>49215</v>
      </c>
      <c r="M7426" s="3">
        <f t="shared" si="585"/>
        <v>9</v>
      </c>
      <c r="N7426" s="3">
        <f t="shared" si="588"/>
        <v>2034</v>
      </c>
      <c r="O7426" s="3">
        <f t="shared" si="589"/>
        <v>5</v>
      </c>
      <c r="P7426" s="2" t="str">
        <f t="shared" si="586"/>
        <v>WD</v>
      </c>
    </row>
    <row r="7427" spans="12:16" x14ac:dyDescent="0.2">
      <c r="L7427" s="99">
        <f t="shared" si="587"/>
        <v>49216</v>
      </c>
      <c r="M7427" s="3">
        <f t="shared" ref="M7427:M7490" si="590">MONTH(L7427)</f>
        <v>9</v>
      </c>
      <c r="N7427" s="3">
        <f t="shared" si="588"/>
        <v>2034</v>
      </c>
      <c r="O7427" s="3">
        <f t="shared" si="589"/>
        <v>6</v>
      </c>
      <c r="P7427" s="2" t="str">
        <f t="shared" ref="P7427:P7490" si="591">IF(O7427=1,"WE",IF(O7427=7,"WE","WD"))</f>
        <v>WD</v>
      </c>
    </row>
    <row r="7428" spans="12:16" x14ac:dyDescent="0.2">
      <c r="L7428" s="99">
        <f t="shared" si="587"/>
        <v>49217</v>
      </c>
      <c r="M7428" s="3">
        <f t="shared" si="590"/>
        <v>9</v>
      </c>
      <c r="N7428" s="3">
        <f t="shared" si="588"/>
        <v>2034</v>
      </c>
      <c r="O7428" s="3">
        <f t="shared" si="589"/>
        <v>7</v>
      </c>
      <c r="P7428" s="2" t="str">
        <f t="shared" si="591"/>
        <v>WE</v>
      </c>
    </row>
    <row r="7429" spans="12:16" x14ac:dyDescent="0.2">
      <c r="L7429" s="99">
        <f t="shared" si="587"/>
        <v>49218</v>
      </c>
      <c r="M7429" s="3">
        <f t="shared" si="590"/>
        <v>10</v>
      </c>
      <c r="N7429" s="3">
        <f t="shared" si="588"/>
        <v>2034</v>
      </c>
      <c r="O7429" s="3">
        <f t="shared" si="589"/>
        <v>1</v>
      </c>
      <c r="P7429" s="2" t="str">
        <f t="shared" si="591"/>
        <v>WE</v>
      </c>
    </row>
    <row r="7430" spans="12:16" x14ac:dyDescent="0.2">
      <c r="L7430" s="99">
        <f t="shared" si="587"/>
        <v>49219</v>
      </c>
      <c r="M7430" s="3">
        <f t="shared" si="590"/>
        <v>10</v>
      </c>
      <c r="N7430" s="3">
        <f t="shared" si="588"/>
        <v>2034</v>
      </c>
      <c r="O7430" s="3">
        <f t="shared" si="589"/>
        <v>2</v>
      </c>
      <c r="P7430" s="2" t="str">
        <f t="shared" si="591"/>
        <v>WD</v>
      </c>
    </row>
    <row r="7431" spans="12:16" x14ac:dyDescent="0.2">
      <c r="L7431" s="99">
        <f t="shared" si="587"/>
        <v>49220</v>
      </c>
      <c r="M7431" s="3">
        <f t="shared" si="590"/>
        <v>10</v>
      </c>
      <c r="N7431" s="3">
        <f t="shared" si="588"/>
        <v>2034</v>
      </c>
      <c r="O7431" s="3">
        <f t="shared" si="589"/>
        <v>3</v>
      </c>
      <c r="P7431" s="2" t="str">
        <f t="shared" si="591"/>
        <v>WD</v>
      </c>
    </row>
    <row r="7432" spans="12:16" x14ac:dyDescent="0.2">
      <c r="L7432" s="99">
        <f t="shared" si="587"/>
        <v>49221</v>
      </c>
      <c r="M7432" s="3">
        <f t="shared" si="590"/>
        <v>10</v>
      </c>
      <c r="N7432" s="3">
        <f t="shared" si="588"/>
        <v>2034</v>
      </c>
      <c r="O7432" s="3">
        <f t="shared" si="589"/>
        <v>4</v>
      </c>
      <c r="P7432" s="2" t="str">
        <f t="shared" si="591"/>
        <v>WD</v>
      </c>
    </row>
    <row r="7433" spans="12:16" x14ac:dyDescent="0.2">
      <c r="L7433" s="99">
        <f t="shared" si="587"/>
        <v>49222</v>
      </c>
      <c r="M7433" s="3">
        <f t="shared" si="590"/>
        <v>10</v>
      </c>
      <c r="N7433" s="3">
        <f t="shared" si="588"/>
        <v>2034</v>
      </c>
      <c r="O7433" s="3">
        <f t="shared" si="589"/>
        <v>5</v>
      </c>
      <c r="P7433" s="2" t="str">
        <f t="shared" si="591"/>
        <v>WD</v>
      </c>
    </row>
    <row r="7434" spans="12:16" x14ac:dyDescent="0.2">
      <c r="L7434" s="99">
        <f t="shared" si="587"/>
        <v>49223</v>
      </c>
      <c r="M7434" s="3">
        <f t="shared" si="590"/>
        <v>10</v>
      </c>
      <c r="N7434" s="3">
        <f t="shared" si="588"/>
        <v>2034</v>
      </c>
      <c r="O7434" s="3">
        <f t="shared" si="589"/>
        <v>6</v>
      </c>
      <c r="P7434" s="2" t="str">
        <f t="shared" si="591"/>
        <v>WD</v>
      </c>
    </row>
    <row r="7435" spans="12:16" x14ac:dyDescent="0.2">
      <c r="L7435" s="99">
        <f t="shared" si="587"/>
        <v>49224</v>
      </c>
      <c r="M7435" s="3">
        <f t="shared" si="590"/>
        <v>10</v>
      </c>
      <c r="N7435" s="3">
        <f t="shared" si="588"/>
        <v>2034</v>
      </c>
      <c r="O7435" s="3">
        <f t="shared" si="589"/>
        <v>7</v>
      </c>
      <c r="P7435" s="2" t="str">
        <f t="shared" si="591"/>
        <v>WE</v>
      </c>
    </row>
    <row r="7436" spans="12:16" x14ac:dyDescent="0.2">
      <c r="L7436" s="99">
        <f t="shared" si="587"/>
        <v>49225</v>
      </c>
      <c r="M7436" s="3">
        <f t="shared" si="590"/>
        <v>10</v>
      </c>
      <c r="N7436" s="3">
        <f t="shared" si="588"/>
        <v>2034</v>
      </c>
      <c r="O7436" s="3">
        <f t="shared" si="589"/>
        <v>1</v>
      </c>
      <c r="P7436" s="2" t="str">
        <f t="shared" si="591"/>
        <v>WE</v>
      </c>
    </row>
    <row r="7437" spans="12:16" x14ac:dyDescent="0.2">
      <c r="L7437" s="99">
        <f t="shared" si="587"/>
        <v>49226</v>
      </c>
      <c r="M7437" s="3">
        <f t="shared" si="590"/>
        <v>10</v>
      </c>
      <c r="N7437" s="3">
        <f t="shared" si="588"/>
        <v>2034</v>
      </c>
      <c r="O7437" s="3">
        <f t="shared" si="589"/>
        <v>2</v>
      </c>
      <c r="P7437" s="2" t="str">
        <f t="shared" si="591"/>
        <v>WD</v>
      </c>
    </row>
    <row r="7438" spans="12:16" x14ac:dyDescent="0.2">
      <c r="L7438" s="99">
        <f t="shared" si="587"/>
        <v>49227</v>
      </c>
      <c r="M7438" s="3">
        <f t="shared" si="590"/>
        <v>10</v>
      </c>
      <c r="N7438" s="3">
        <f t="shared" si="588"/>
        <v>2034</v>
      </c>
      <c r="O7438" s="3">
        <f t="shared" si="589"/>
        <v>3</v>
      </c>
      <c r="P7438" s="2" t="str">
        <f t="shared" si="591"/>
        <v>WD</v>
      </c>
    </row>
    <row r="7439" spans="12:16" x14ac:dyDescent="0.2">
      <c r="L7439" s="99">
        <f t="shared" si="587"/>
        <v>49228</v>
      </c>
      <c r="M7439" s="3">
        <f t="shared" si="590"/>
        <v>10</v>
      </c>
      <c r="N7439" s="3">
        <f t="shared" si="588"/>
        <v>2034</v>
      </c>
      <c r="O7439" s="3">
        <f t="shared" si="589"/>
        <v>4</v>
      </c>
      <c r="P7439" s="2" t="str">
        <f t="shared" si="591"/>
        <v>WD</v>
      </c>
    </row>
    <row r="7440" spans="12:16" x14ac:dyDescent="0.2">
      <c r="L7440" s="99">
        <f t="shared" si="587"/>
        <v>49229</v>
      </c>
      <c r="M7440" s="3">
        <f t="shared" si="590"/>
        <v>10</v>
      </c>
      <c r="N7440" s="3">
        <f t="shared" si="588"/>
        <v>2034</v>
      </c>
      <c r="O7440" s="3">
        <f t="shared" si="589"/>
        <v>5</v>
      </c>
      <c r="P7440" s="2" t="str">
        <f t="shared" si="591"/>
        <v>WD</v>
      </c>
    </row>
    <row r="7441" spans="12:16" x14ac:dyDescent="0.2">
      <c r="L7441" s="99">
        <f t="shared" si="587"/>
        <v>49230</v>
      </c>
      <c r="M7441" s="3">
        <f t="shared" si="590"/>
        <v>10</v>
      </c>
      <c r="N7441" s="3">
        <f t="shared" si="588"/>
        <v>2034</v>
      </c>
      <c r="O7441" s="3">
        <f t="shared" si="589"/>
        <v>6</v>
      </c>
      <c r="P7441" s="2" t="str">
        <f t="shared" si="591"/>
        <v>WD</v>
      </c>
    </row>
    <row r="7442" spans="12:16" x14ac:dyDescent="0.2">
      <c r="L7442" s="99">
        <f t="shared" si="587"/>
        <v>49231</v>
      </c>
      <c r="M7442" s="3">
        <f t="shared" si="590"/>
        <v>10</v>
      </c>
      <c r="N7442" s="3">
        <f t="shared" si="588"/>
        <v>2034</v>
      </c>
      <c r="O7442" s="3">
        <f t="shared" si="589"/>
        <v>7</v>
      </c>
      <c r="P7442" s="2" t="str">
        <f t="shared" si="591"/>
        <v>WE</v>
      </c>
    </row>
    <row r="7443" spans="12:16" x14ac:dyDescent="0.2">
      <c r="L7443" s="99">
        <f t="shared" si="587"/>
        <v>49232</v>
      </c>
      <c r="M7443" s="3">
        <f t="shared" si="590"/>
        <v>10</v>
      </c>
      <c r="N7443" s="3">
        <f t="shared" si="588"/>
        <v>2034</v>
      </c>
      <c r="O7443" s="3">
        <f t="shared" si="589"/>
        <v>1</v>
      </c>
      <c r="P7443" s="2" t="str">
        <f t="shared" si="591"/>
        <v>WE</v>
      </c>
    </row>
    <row r="7444" spans="12:16" x14ac:dyDescent="0.2">
      <c r="L7444" s="99">
        <f t="shared" si="587"/>
        <v>49233</v>
      </c>
      <c r="M7444" s="3">
        <f t="shared" si="590"/>
        <v>10</v>
      </c>
      <c r="N7444" s="3">
        <f t="shared" si="588"/>
        <v>2034</v>
      </c>
      <c r="O7444" s="3">
        <f t="shared" si="589"/>
        <v>2</v>
      </c>
      <c r="P7444" s="2" t="str">
        <f t="shared" si="591"/>
        <v>WD</v>
      </c>
    </row>
    <row r="7445" spans="12:16" x14ac:dyDescent="0.2">
      <c r="L7445" s="99">
        <f t="shared" si="587"/>
        <v>49234</v>
      </c>
      <c r="M7445" s="3">
        <f t="shared" si="590"/>
        <v>10</v>
      </c>
      <c r="N7445" s="3">
        <f t="shared" si="588"/>
        <v>2034</v>
      </c>
      <c r="O7445" s="3">
        <f t="shared" si="589"/>
        <v>3</v>
      </c>
      <c r="P7445" s="2" t="str">
        <f t="shared" si="591"/>
        <v>WD</v>
      </c>
    </row>
    <row r="7446" spans="12:16" x14ac:dyDescent="0.2">
      <c r="L7446" s="99">
        <f t="shared" si="587"/>
        <v>49235</v>
      </c>
      <c r="M7446" s="3">
        <f t="shared" si="590"/>
        <v>10</v>
      </c>
      <c r="N7446" s="3">
        <f t="shared" si="588"/>
        <v>2034</v>
      </c>
      <c r="O7446" s="3">
        <f t="shared" si="589"/>
        <v>4</v>
      </c>
      <c r="P7446" s="2" t="str">
        <f t="shared" si="591"/>
        <v>WD</v>
      </c>
    </row>
    <row r="7447" spans="12:16" x14ac:dyDescent="0.2">
      <c r="L7447" s="99">
        <f t="shared" si="587"/>
        <v>49236</v>
      </c>
      <c r="M7447" s="3">
        <f t="shared" si="590"/>
        <v>10</v>
      </c>
      <c r="N7447" s="3">
        <f t="shared" si="588"/>
        <v>2034</v>
      </c>
      <c r="O7447" s="3">
        <f t="shared" si="589"/>
        <v>5</v>
      </c>
      <c r="P7447" s="2" t="str">
        <f t="shared" si="591"/>
        <v>WD</v>
      </c>
    </row>
    <row r="7448" spans="12:16" x14ac:dyDescent="0.2">
      <c r="L7448" s="99">
        <f t="shared" si="587"/>
        <v>49237</v>
      </c>
      <c r="M7448" s="3">
        <f t="shared" si="590"/>
        <v>10</v>
      </c>
      <c r="N7448" s="3">
        <f t="shared" si="588"/>
        <v>2034</v>
      </c>
      <c r="O7448" s="3">
        <f t="shared" si="589"/>
        <v>6</v>
      </c>
      <c r="P7448" s="2" t="str">
        <f t="shared" si="591"/>
        <v>WD</v>
      </c>
    </row>
    <row r="7449" spans="12:16" x14ac:dyDescent="0.2">
      <c r="L7449" s="99">
        <f t="shared" si="587"/>
        <v>49238</v>
      </c>
      <c r="M7449" s="3">
        <f t="shared" si="590"/>
        <v>10</v>
      </c>
      <c r="N7449" s="3">
        <f t="shared" si="588"/>
        <v>2034</v>
      </c>
      <c r="O7449" s="3">
        <f t="shared" si="589"/>
        <v>7</v>
      </c>
      <c r="P7449" s="2" t="str">
        <f t="shared" si="591"/>
        <v>WE</v>
      </c>
    </row>
    <row r="7450" spans="12:16" x14ac:dyDescent="0.2">
      <c r="L7450" s="99">
        <f t="shared" si="587"/>
        <v>49239</v>
      </c>
      <c r="M7450" s="3">
        <f t="shared" si="590"/>
        <v>10</v>
      </c>
      <c r="N7450" s="3">
        <f t="shared" si="588"/>
        <v>2034</v>
      </c>
      <c r="O7450" s="3">
        <f t="shared" si="589"/>
        <v>1</v>
      </c>
      <c r="P7450" s="2" t="str">
        <f t="shared" si="591"/>
        <v>WE</v>
      </c>
    </row>
    <row r="7451" spans="12:16" x14ac:dyDescent="0.2">
      <c r="L7451" s="99">
        <f t="shared" si="587"/>
        <v>49240</v>
      </c>
      <c r="M7451" s="3">
        <f t="shared" si="590"/>
        <v>10</v>
      </c>
      <c r="N7451" s="3">
        <f t="shared" si="588"/>
        <v>2034</v>
      </c>
      <c r="O7451" s="3">
        <f t="shared" si="589"/>
        <v>2</v>
      </c>
      <c r="P7451" s="2" t="str">
        <f t="shared" si="591"/>
        <v>WD</v>
      </c>
    </row>
    <row r="7452" spans="12:16" x14ac:dyDescent="0.2">
      <c r="L7452" s="99">
        <f t="shared" si="587"/>
        <v>49241</v>
      </c>
      <c r="M7452" s="3">
        <f t="shared" si="590"/>
        <v>10</v>
      </c>
      <c r="N7452" s="3">
        <f t="shared" si="588"/>
        <v>2034</v>
      </c>
      <c r="O7452" s="3">
        <f t="shared" si="589"/>
        <v>3</v>
      </c>
      <c r="P7452" s="2" t="str">
        <f t="shared" si="591"/>
        <v>WD</v>
      </c>
    </row>
    <row r="7453" spans="12:16" x14ac:dyDescent="0.2">
      <c r="L7453" s="99">
        <f t="shared" si="587"/>
        <v>49242</v>
      </c>
      <c r="M7453" s="3">
        <f t="shared" si="590"/>
        <v>10</v>
      </c>
      <c r="N7453" s="3">
        <f t="shared" si="588"/>
        <v>2034</v>
      </c>
      <c r="O7453" s="3">
        <f t="shared" si="589"/>
        <v>4</v>
      </c>
      <c r="P7453" s="2" t="str">
        <f t="shared" si="591"/>
        <v>WD</v>
      </c>
    </row>
    <row r="7454" spans="12:16" x14ac:dyDescent="0.2">
      <c r="L7454" s="99">
        <f t="shared" si="587"/>
        <v>49243</v>
      </c>
      <c r="M7454" s="3">
        <f t="shared" si="590"/>
        <v>10</v>
      </c>
      <c r="N7454" s="3">
        <f t="shared" si="588"/>
        <v>2034</v>
      </c>
      <c r="O7454" s="3">
        <f t="shared" si="589"/>
        <v>5</v>
      </c>
      <c r="P7454" s="2" t="str">
        <f t="shared" si="591"/>
        <v>WD</v>
      </c>
    </row>
    <row r="7455" spans="12:16" x14ac:dyDescent="0.2">
      <c r="L7455" s="99">
        <f t="shared" si="587"/>
        <v>49244</v>
      </c>
      <c r="M7455" s="3">
        <f t="shared" si="590"/>
        <v>10</v>
      </c>
      <c r="N7455" s="3">
        <f t="shared" si="588"/>
        <v>2034</v>
      </c>
      <c r="O7455" s="3">
        <f t="shared" si="589"/>
        <v>6</v>
      </c>
      <c r="P7455" s="2" t="str">
        <f t="shared" si="591"/>
        <v>WD</v>
      </c>
    </row>
    <row r="7456" spans="12:16" x14ac:dyDescent="0.2">
      <c r="L7456" s="99">
        <f t="shared" si="587"/>
        <v>49245</v>
      </c>
      <c r="M7456" s="3">
        <f t="shared" si="590"/>
        <v>10</v>
      </c>
      <c r="N7456" s="3">
        <f t="shared" si="588"/>
        <v>2034</v>
      </c>
      <c r="O7456" s="3">
        <f t="shared" si="589"/>
        <v>7</v>
      </c>
      <c r="P7456" s="2" t="str">
        <f t="shared" si="591"/>
        <v>WE</v>
      </c>
    </row>
    <row r="7457" spans="12:16" x14ac:dyDescent="0.2">
      <c r="L7457" s="99">
        <f t="shared" si="587"/>
        <v>49246</v>
      </c>
      <c r="M7457" s="3">
        <f t="shared" si="590"/>
        <v>10</v>
      </c>
      <c r="N7457" s="3">
        <f t="shared" si="588"/>
        <v>2034</v>
      </c>
      <c r="O7457" s="3">
        <f t="shared" si="589"/>
        <v>1</v>
      </c>
      <c r="P7457" s="2" t="str">
        <f t="shared" si="591"/>
        <v>WE</v>
      </c>
    </row>
    <row r="7458" spans="12:16" x14ac:dyDescent="0.2">
      <c r="L7458" s="99">
        <f t="shared" si="587"/>
        <v>49247</v>
      </c>
      <c r="M7458" s="3">
        <f t="shared" si="590"/>
        <v>10</v>
      </c>
      <c r="N7458" s="3">
        <f t="shared" si="588"/>
        <v>2034</v>
      </c>
      <c r="O7458" s="3">
        <f t="shared" si="589"/>
        <v>2</v>
      </c>
      <c r="P7458" s="2" t="str">
        <f t="shared" si="591"/>
        <v>WD</v>
      </c>
    </row>
    <row r="7459" spans="12:16" x14ac:dyDescent="0.2">
      <c r="L7459" s="99">
        <f t="shared" si="587"/>
        <v>49248</v>
      </c>
      <c r="M7459" s="3">
        <f t="shared" si="590"/>
        <v>10</v>
      </c>
      <c r="N7459" s="3">
        <f t="shared" si="588"/>
        <v>2034</v>
      </c>
      <c r="O7459" s="3">
        <f t="shared" si="589"/>
        <v>3</v>
      </c>
      <c r="P7459" s="2" t="str">
        <f t="shared" si="591"/>
        <v>WD</v>
      </c>
    </row>
    <row r="7460" spans="12:16" x14ac:dyDescent="0.2">
      <c r="L7460" s="99">
        <f t="shared" si="587"/>
        <v>49249</v>
      </c>
      <c r="M7460" s="3">
        <f t="shared" si="590"/>
        <v>11</v>
      </c>
      <c r="N7460" s="3">
        <f t="shared" si="588"/>
        <v>2034</v>
      </c>
      <c r="O7460" s="3">
        <f t="shared" si="589"/>
        <v>4</v>
      </c>
      <c r="P7460" s="2" t="str">
        <f t="shared" si="591"/>
        <v>WD</v>
      </c>
    </row>
    <row r="7461" spans="12:16" x14ac:dyDescent="0.2">
      <c r="L7461" s="99">
        <f t="shared" si="587"/>
        <v>49250</v>
      </c>
      <c r="M7461" s="3">
        <f t="shared" si="590"/>
        <v>11</v>
      </c>
      <c r="N7461" s="3">
        <f t="shared" si="588"/>
        <v>2034</v>
      </c>
      <c r="O7461" s="3">
        <f t="shared" si="589"/>
        <v>5</v>
      </c>
      <c r="P7461" s="2" t="str">
        <f t="shared" si="591"/>
        <v>WD</v>
      </c>
    </row>
    <row r="7462" spans="12:16" x14ac:dyDescent="0.2">
      <c r="L7462" s="99">
        <f t="shared" si="587"/>
        <v>49251</v>
      </c>
      <c r="M7462" s="3">
        <f t="shared" si="590"/>
        <v>11</v>
      </c>
      <c r="N7462" s="3">
        <f t="shared" si="588"/>
        <v>2034</v>
      </c>
      <c r="O7462" s="3">
        <f t="shared" si="589"/>
        <v>6</v>
      </c>
      <c r="P7462" s="2" t="str">
        <f t="shared" si="591"/>
        <v>WD</v>
      </c>
    </row>
    <row r="7463" spans="12:16" x14ac:dyDescent="0.2">
      <c r="L7463" s="99">
        <f t="shared" si="587"/>
        <v>49252</v>
      </c>
      <c r="M7463" s="3">
        <f t="shared" si="590"/>
        <v>11</v>
      </c>
      <c r="N7463" s="3">
        <f t="shared" si="588"/>
        <v>2034</v>
      </c>
      <c r="O7463" s="3">
        <f t="shared" si="589"/>
        <v>7</v>
      </c>
      <c r="P7463" s="2" t="str">
        <f t="shared" si="591"/>
        <v>WE</v>
      </c>
    </row>
    <row r="7464" spans="12:16" x14ac:dyDescent="0.2">
      <c r="L7464" s="99">
        <f t="shared" si="587"/>
        <v>49253</v>
      </c>
      <c r="M7464" s="3">
        <f t="shared" si="590"/>
        <v>11</v>
      </c>
      <c r="N7464" s="3">
        <f t="shared" si="588"/>
        <v>2034</v>
      </c>
      <c r="O7464" s="3">
        <f t="shared" si="589"/>
        <v>1</v>
      </c>
      <c r="P7464" s="2" t="str">
        <f t="shared" si="591"/>
        <v>WE</v>
      </c>
    </row>
    <row r="7465" spans="12:16" x14ac:dyDescent="0.2">
      <c r="L7465" s="99">
        <f t="shared" si="587"/>
        <v>49254</v>
      </c>
      <c r="M7465" s="3">
        <f t="shared" si="590"/>
        <v>11</v>
      </c>
      <c r="N7465" s="3">
        <f t="shared" si="588"/>
        <v>2034</v>
      </c>
      <c r="O7465" s="3">
        <f t="shared" si="589"/>
        <v>2</v>
      </c>
      <c r="P7465" s="2" t="str">
        <f t="shared" si="591"/>
        <v>WD</v>
      </c>
    </row>
    <row r="7466" spans="12:16" x14ac:dyDescent="0.2">
      <c r="L7466" s="99">
        <f t="shared" si="587"/>
        <v>49255</v>
      </c>
      <c r="M7466" s="3">
        <f t="shared" si="590"/>
        <v>11</v>
      </c>
      <c r="N7466" s="3">
        <f t="shared" si="588"/>
        <v>2034</v>
      </c>
      <c r="O7466" s="3">
        <f t="shared" si="589"/>
        <v>3</v>
      </c>
      <c r="P7466" s="2" t="str">
        <f t="shared" si="591"/>
        <v>WD</v>
      </c>
    </row>
    <row r="7467" spans="12:16" x14ac:dyDescent="0.2">
      <c r="L7467" s="99">
        <f t="shared" si="587"/>
        <v>49256</v>
      </c>
      <c r="M7467" s="3">
        <f t="shared" si="590"/>
        <v>11</v>
      </c>
      <c r="N7467" s="3">
        <f t="shared" si="588"/>
        <v>2034</v>
      </c>
      <c r="O7467" s="3">
        <f t="shared" si="589"/>
        <v>4</v>
      </c>
      <c r="P7467" s="2" t="str">
        <f t="shared" si="591"/>
        <v>WD</v>
      </c>
    </row>
    <row r="7468" spans="12:16" x14ac:dyDescent="0.2">
      <c r="L7468" s="99">
        <f t="shared" si="587"/>
        <v>49257</v>
      </c>
      <c r="M7468" s="3">
        <f t="shared" si="590"/>
        <v>11</v>
      </c>
      <c r="N7468" s="3">
        <f t="shared" si="588"/>
        <v>2034</v>
      </c>
      <c r="O7468" s="3">
        <f t="shared" si="589"/>
        <v>5</v>
      </c>
      <c r="P7468" s="2" t="str">
        <f t="shared" si="591"/>
        <v>WD</v>
      </c>
    </row>
    <row r="7469" spans="12:16" x14ac:dyDescent="0.2">
      <c r="L7469" s="99">
        <f t="shared" si="587"/>
        <v>49258</v>
      </c>
      <c r="M7469" s="3">
        <f t="shared" si="590"/>
        <v>11</v>
      </c>
      <c r="N7469" s="3">
        <f t="shared" si="588"/>
        <v>2034</v>
      </c>
      <c r="O7469" s="3">
        <f t="shared" si="589"/>
        <v>6</v>
      </c>
      <c r="P7469" s="2" t="str">
        <f t="shared" si="591"/>
        <v>WD</v>
      </c>
    </row>
    <row r="7470" spans="12:16" x14ac:dyDescent="0.2">
      <c r="L7470" s="99">
        <f t="shared" si="587"/>
        <v>49259</v>
      </c>
      <c r="M7470" s="3">
        <f t="shared" si="590"/>
        <v>11</v>
      </c>
      <c r="N7470" s="3">
        <f t="shared" si="588"/>
        <v>2034</v>
      </c>
      <c r="O7470" s="3">
        <f t="shared" si="589"/>
        <v>7</v>
      </c>
      <c r="P7470" s="2" t="str">
        <f t="shared" si="591"/>
        <v>WE</v>
      </c>
    </row>
    <row r="7471" spans="12:16" x14ac:dyDescent="0.2">
      <c r="L7471" s="99">
        <f t="shared" si="587"/>
        <v>49260</v>
      </c>
      <c r="M7471" s="3">
        <f t="shared" si="590"/>
        <v>11</v>
      </c>
      <c r="N7471" s="3">
        <f t="shared" si="588"/>
        <v>2034</v>
      </c>
      <c r="O7471" s="3">
        <f t="shared" si="589"/>
        <v>1</v>
      </c>
      <c r="P7471" s="2" t="str">
        <f t="shared" si="591"/>
        <v>WE</v>
      </c>
    </row>
    <row r="7472" spans="12:16" x14ac:dyDescent="0.2">
      <c r="L7472" s="99">
        <f t="shared" si="587"/>
        <v>49261</v>
      </c>
      <c r="M7472" s="3">
        <f t="shared" si="590"/>
        <v>11</v>
      </c>
      <c r="N7472" s="3">
        <f t="shared" si="588"/>
        <v>2034</v>
      </c>
      <c r="O7472" s="3">
        <f t="shared" si="589"/>
        <v>2</v>
      </c>
      <c r="P7472" s="2" t="str">
        <f t="shared" si="591"/>
        <v>WD</v>
      </c>
    </row>
    <row r="7473" spans="12:16" x14ac:dyDescent="0.2">
      <c r="L7473" s="99">
        <f t="shared" si="587"/>
        <v>49262</v>
      </c>
      <c r="M7473" s="3">
        <f t="shared" si="590"/>
        <v>11</v>
      </c>
      <c r="N7473" s="3">
        <f t="shared" si="588"/>
        <v>2034</v>
      </c>
      <c r="O7473" s="3">
        <f t="shared" si="589"/>
        <v>3</v>
      </c>
      <c r="P7473" s="2" t="str">
        <f t="shared" si="591"/>
        <v>WD</v>
      </c>
    </row>
    <row r="7474" spans="12:16" x14ac:dyDescent="0.2">
      <c r="L7474" s="99">
        <f t="shared" si="587"/>
        <v>49263</v>
      </c>
      <c r="M7474" s="3">
        <f t="shared" si="590"/>
        <v>11</v>
      </c>
      <c r="N7474" s="3">
        <f t="shared" si="588"/>
        <v>2034</v>
      </c>
      <c r="O7474" s="3">
        <f t="shared" si="589"/>
        <v>4</v>
      </c>
      <c r="P7474" s="2" t="str">
        <f t="shared" si="591"/>
        <v>WD</v>
      </c>
    </row>
    <row r="7475" spans="12:16" x14ac:dyDescent="0.2">
      <c r="L7475" s="99">
        <f t="shared" si="587"/>
        <v>49264</v>
      </c>
      <c r="M7475" s="3">
        <f t="shared" si="590"/>
        <v>11</v>
      </c>
      <c r="N7475" s="3">
        <f t="shared" si="588"/>
        <v>2034</v>
      </c>
      <c r="O7475" s="3">
        <f t="shared" si="589"/>
        <v>5</v>
      </c>
      <c r="P7475" s="2" t="str">
        <f t="shared" si="591"/>
        <v>WD</v>
      </c>
    </row>
    <row r="7476" spans="12:16" x14ac:dyDescent="0.2">
      <c r="L7476" s="99">
        <f t="shared" ref="L7476:L7539" si="592">+L7475+1</f>
        <v>49265</v>
      </c>
      <c r="M7476" s="3">
        <f t="shared" si="590"/>
        <v>11</v>
      </c>
      <c r="N7476" s="3">
        <f t="shared" si="588"/>
        <v>2034</v>
      </c>
      <c r="O7476" s="3">
        <f t="shared" si="589"/>
        <v>6</v>
      </c>
      <c r="P7476" s="2" t="str">
        <f t="shared" si="591"/>
        <v>WD</v>
      </c>
    </row>
    <row r="7477" spans="12:16" x14ac:dyDescent="0.2">
      <c r="L7477" s="99">
        <f t="shared" si="592"/>
        <v>49266</v>
      </c>
      <c r="M7477" s="3">
        <f t="shared" si="590"/>
        <v>11</v>
      </c>
      <c r="N7477" s="3">
        <f t="shared" si="588"/>
        <v>2034</v>
      </c>
      <c r="O7477" s="3">
        <f t="shared" si="589"/>
        <v>7</v>
      </c>
      <c r="P7477" s="2" t="str">
        <f t="shared" si="591"/>
        <v>WE</v>
      </c>
    </row>
    <row r="7478" spans="12:16" x14ac:dyDescent="0.2">
      <c r="L7478" s="99">
        <f t="shared" si="592"/>
        <v>49267</v>
      </c>
      <c r="M7478" s="3">
        <f t="shared" si="590"/>
        <v>11</v>
      </c>
      <c r="N7478" s="3">
        <f t="shared" si="588"/>
        <v>2034</v>
      </c>
      <c r="O7478" s="3">
        <f t="shared" si="589"/>
        <v>1</v>
      </c>
      <c r="P7478" s="2" t="str">
        <f t="shared" si="591"/>
        <v>WE</v>
      </c>
    </row>
    <row r="7479" spans="12:16" x14ac:dyDescent="0.2">
      <c r="L7479" s="99">
        <f t="shared" si="592"/>
        <v>49268</v>
      </c>
      <c r="M7479" s="3">
        <f t="shared" si="590"/>
        <v>11</v>
      </c>
      <c r="N7479" s="3">
        <f t="shared" si="588"/>
        <v>2034</v>
      </c>
      <c r="O7479" s="3">
        <f t="shared" si="589"/>
        <v>2</v>
      </c>
      <c r="P7479" s="2" t="str">
        <f t="shared" si="591"/>
        <v>WD</v>
      </c>
    </row>
    <row r="7480" spans="12:16" x14ac:dyDescent="0.2">
      <c r="L7480" s="99">
        <f t="shared" si="592"/>
        <v>49269</v>
      </c>
      <c r="M7480" s="3">
        <f t="shared" si="590"/>
        <v>11</v>
      </c>
      <c r="N7480" s="3">
        <f t="shared" si="588"/>
        <v>2034</v>
      </c>
      <c r="O7480" s="3">
        <f t="shared" si="589"/>
        <v>3</v>
      </c>
      <c r="P7480" s="2" t="str">
        <f t="shared" si="591"/>
        <v>WD</v>
      </c>
    </row>
    <row r="7481" spans="12:16" x14ac:dyDescent="0.2">
      <c r="L7481" s="99">
        <f t="shared" si="592"/>
        <v>49270</v>
      </c>
      <c r="M7481" s="3">
        <f t="shared" si="590"/>
        <v>11</v>
      </c>
      <c r="N7481" s="3">
        <f t="shared" si="588"/>
        <v>2034</v>
      </c>
      <c r="O7481" s="3">
        <f t="shared" si="589"/>
        <v>4</v>
      </c>
      <c r="P7481" s="2" t="str">
        <f t="shared" si="591"/>
        <v>WD</v>
      </c>
    </row>
    <row r="7482" spans="12:16" x14ac:dyDescent="0.2">
      <c r="L7482" s="99">
        <f t="shared" si="592"/>
        <v>49271</v>
      </c>
      <c r="M7482" s="3">
        <f t="shared" si="590"/>
        <v>11</v>
      </c>
      <c r="N7482" s="3">
        <f t="shared" si="588"/>
        <v>2034</v>
      </c>
      <c r="O7482" s="3">
        <f t="shared" si="589"/>
        <v>5</v>
      </c>
      <c r="P7482" s="2" t="str">
        <f t="shared" si="591"/>
        <v>WD</v>
      </c>
    </row>
    <row r="7483" spans="12:16" x14ac:dyDescent="0.2">
      <c r="L7483" s="99">
        <f t="shared" si="592"/>
        <v>49272</v>
      </c>
      <c r="M7483" s="3">
        <f t="shared" si="590"/>
        <v>11</v>
      </c>
      <c r="N7483" s="3">
        <f t="shared" si="588"/>
        <v>2034</v>
      </c>
      <c r="O7483" s="3">
        <f t="shared" si="589"/>
        <v>6</v>
      </c>
      <c r="P7483" s="2" t="str">
        <f t="shared" si="591"/>
        <v>WD</v>
      </c>
    </row>
    <row r="7484" spans="12:16" x14ac:dyDescent="0.2">
      <c r="L7484" s="99">
        <f t="shared" si="592"/>
        <v>49273</v>
      </c>
      <c r="M7484" s="3">
        <f t="shared" si="590"/>
        <v>11</v>
      </c>
      <c r="N7484" s="3">
        <f t="shared" si="588"/>
        <v>2034</v>
      </c>
      <c r="O7484" s="3">
        <f t="shared" si="589"/>
        <v>7</v>
      </c>
      <c r="P7484" s="2" t="str">
        <f t="shared" si="591"/>
        <v>WE</v>
      </c>
    </row>
    <row r="7485" spans="12:16" x14ac:dyDescent="0.2">
      <c r="L7485" s="99">
        <f t="shared" si="592"/>
        <v>49274</v>
      </c>
      <c r="M7485" s="3">
        <f t="shared" si="590"/>
        <v>11</v>
      </c>
      <c r="N7485" s="3">
        <f t="shared" si="588"/>
        <v>2034</v>
      </c>
      <c r="O7485" s="3">
        <f t="shared" si="589"/>
        <v>1</v>
      </c>
      <c r="P7485" s="2" t="str">
        <f t="shared" si="591"/>
        <v>WE</v>
      </c>
    </row>
    <row r="7486" spans="12:16" x14ac:dyDescent="0.2">
      <c r="L7486" s="99">
        <f t="shared" si="592"/>
        <v>49275</v>
      </c>
      <c r="M7486" s="3">
        <f t="shared" si="590"/>
        <v>11</v>
      </c>
      <c r="N7486" s="3">
        <f t="shared" si="588"/>
        <v>2034</v>
      </c>
      <c r="O7486" s="3">
        <f t="shared" si="589"/>
        <v>2</v>
      </c>
      <c r="P7486" s="2" t="str">
        <f t="shared" si="591"/>
        <v>WD</v>
      </c>
    </row>
    <row r="7487" spans="12:16" x14ac:dyDescent="0.2">
      <c r="L7487" s="99">
        <f t="shared" si="592"/>
        <v>49276</v>
      </c>
      <c r="M7487" s="3">
        <f t="shared" si="590"/>
        <v>11</v>
      </c>
      <c r="N7487" s="3">
        <f t="shared" ref="N7487:N7550" si="593">YEAR(L7487)</f>
        <v>2034</v>
      </c>
      <c r="O7487" s="3">
        <f t="shared" ref="O7487:O7550" si="594">WEEKDAY(L7487)</f>
        <v>3</v>
      </c>
      <c r="P7487" s="2" t="str">
        <f t="shared" si="591"/>
        <v>WD</v>
      </c>
    </row>
    <row r="7488" spans="12:16" x14ac:dyDescent="0.2">
      <c r="L7488" s="99">
        <f t="shared" si="592"/>
        <v>49277</v>
      </c>
      <c r="M7488" s="3">
        <f t="shared" si="590"/>
        <v>11</v>
      </c>
      <c r="N7488" s="3">
        <f t="shared" si="593"/>
        <v>2034</v>
      </c>
      <c r="O7488" s="3">
        <f t="shared" si="594"/>
        <v>4</v>
      </c>
      <c r="P7488" s="2" t="str">
        <f t="shared" si="591"/>
        <v>WD</v>
      </c>
    </row>
    <row r="7489" spans="12:16" x14ac:dyDescent="0.2">
      <c r="L7489" s="99">
        <f t="shared" si="592"/>
        <v>49278</v>
      </c>
      <c r="M7489" s="3">
        <f t="shared" si="590"/>
        <v>11</v>
      </c>
      <c r="N7489" s="3">
        <f t="shared" si="593"/>
        <v>2034</v>
      </c>
      <c r="O7489" s="3">
        <f t="shared" si="594"/>
        <v>5</v>
      </c>
      <c r="P7489" s="2" t="str">
        <f t="shared" si="591"/>
        <v>WD</v>
      </c>
    </row>
    <row r="7490" spans="12:16" x14ac:dyDescent="0.2">
      <c r="L7490" s="99">
        <f t="shared" si="592"/>
        <v>49279</v>
      </c>
      <c r="M7490" s="3">
        <f t="shared" si="590"/>
        <v>12</v>
      </c>
      <c r="N7490" s="3">
        <f t="shared" si="593"/>
        <v>2034</v>
      </c>
      <c r="O7490" s="3">
        <f t="shared" si="594"/>
        <v>6</v>
      </c>
      <c r="P7490" s="2" t="str">
        <f t="shared" si="591"/>
        <v>WD</v>
      </c>
    </row>
    <row r="7491" spans="12:16" x14ac:dyDescent="0.2">
      <c r="L7491" s="99">
        <f t="shared" si="592"/>
        <v>49280</v>
      </c>
      <c r="M7491" s="3">
        <f t="shared" ref="M7491:M7554" si="595">MONTH(L7491)</f>
        <v>12</v>
      </c>
      <c r="N7491" s="3">
        <f t="shared" si="593"/>
        <v>2034</v>
      </c>
      <c r="O7491" s="3">
        <f t="shared" si="594"/>
        <v>7</v>
      </c>
      <c r="P7491" s="2" t="str">
        <f t="shared" ref="P7491:P7554" si="596">IF(O7491=1,"WE",IF(O7491=7,"WE","WD"))</f>
        <v>WE</v>
      </c>
    </row>
    <row r="7492" spans="12:16" x14ac:dyDescent="0.2">
      <c r="L7492" s="99">
        <f t="shared" si="592"/>
        <v>49281</v>
      </c>
      <c r="M7492" s="3">
        <f t="shared" si="595"/>
        <v>12</v>
      </c>
      <c r="N7492" s="3">
        <f t="shared" si="593"/>
        <v>2034</v>
      </c>
      <c r="O7492" s="3">
        <f t="shared" si="594"/>
        <v>1</v>
      </c>
      <c r="P7492" s="2" t="str">
        <f t="shared" si="596"/>
        <v>WE</v>
      </c>
    </row>
    <row r="7493" spans="12:16" x14ac:dyDescent="0.2">
      <c r="L7493" s="99">
        <f t="shared" si="592"/>
        <v>49282</v>
      </c>
      <c r="M7493" s="3">
        <f t="shared" si="595"/>
        <v>12</v>
      </c>
      <c r="N7493" s="3">
        <f t="shared" si="593"/>
        <v>2034</v>
      </c>
      <c r="O7493" s="3">
        <f t="shared" si="594"/>
        <v>2</v>
      </c>
      <c r="P7493" s="2" t="str">
        <f t="shared" si="596"/>
        <v>WD</v>
      </c>
    </row>
    <row r="7494" spans="12:16" x14ac:dyDescent="0.2">
      <c r="L7494" s="99">
        <f t="shared" si="592"/>
        <v>49283</v>
      </c>
      <c r="M7494" s="3">
        <f t="shared" si="595"/>
        <v>12</v>
      </c>
      <c r="N7494" s="3">
        <f t="shared" si="593"/>
        <v>2034</v>
      </c>
      <c r="O7494" s="3">
        <f t="shared" si="594"/>
        <v>3</v>
      </c>
      <c r="P7494" s="2" t="str">
        <f t="shared" si="596"/>
        <v>WD</v>
      </c>
    </row>
    <row r="7495" spans="12:16" x14ac:dyDescent="0.2">
      <c r="L7495" s="99">
        <f t="shared" si="592"/>
        <v>49284</v>
      </c>
      <c r="M7495" s="3">
        <f t="shared" si="595"/>
        <v>12</v>
      </c>
      <c r="N7495" s="3">
        <f t="shared" si="593"/>
        <v>2034</v>
      </c>
      <c r="O7495" s="3">
        <f t="shared" si="594"/>
        <v>4</v>
      </c>
      <c r="P7495" s="2" t="str">
        <f t="shared" si="596"/>
        <v>WD</v>
      </c>
    </row>
    <row r="7496" spans="12:16" x14ac:dyDescent="0.2">
      <c r="L7496" s="99">
        <f t="shared" si="592"/>
        <v>49285</v>
      </c>
      <c r="M7496" s="3">
        <f t="shared" si="595"/>
        <v>12</v>
      </c>
      <c r="N7496" s="3">
        <f t="shared" si="593"/>
        <v>2034</v>
      </c>
      <c r="O7496" s="3">
        <f t="shared" si="594"/>
        <v>5</v>
      </c>
      <c r="P7496" s="2" t="str">
        <f t="shared" si="596"/>
        <v>WD</v>
      </c>
    </row>
    <row r="7497" spans="12:16" x14ac:dyDescent="0.2">
      <c r="L7497" s="99">
        <f t="shared" si="592"/>
        <v>49286</v>
      </c>
      <c r="M7497" s="3">
        <f t="shared" si="595"/>
        <v>12</v>
      </c>
      <c r="N7497" s="3">
        <f t="shared" si="593"/>
        <v>2034</v>
      </c>
      <c r="O7497" s="3">
        <f t="shared" si="594"/>
        <v>6</v>
      </c>
      <c r="P7497" s="2" t="str">
        <f t="shared" si="596"/>
        <v>WD</v>
      </c>
    </row>
    <row r="7498" spans="12:16" x14ac:dyDescent="0.2">
      <c r="L7498" s="99">
        <f t="shared" si="592"/>
        <v>49287</v>
      </c>
      <c r="M7498" s="3">
        <f t="shared" si="595"/>
        <v>12</v>
      </c>
      <c r="N7498" s="3">
        <f t="shared" si="593"/>
        <v>2034</v>
      </c>
      <c r="O7498" s="3">
        <f t="shared" si="594"/>
        <v>7</v>
      </c>
      <c r="P7498" s="2" t="str">
        <f t="shared" si="596"/>
        <v>WE</v>
      </c>
    </row>
    <row r="7499" spans="12:16" x14ac:dyDescent="0.2">
      <c r="L7499" s="99">
        <f t="shared" si="592"/>
        <v>49288</v>
      </c>
      <c r="M7499" s="3">
        <f t="shared" si="595"/>
        <v>12</v>
      </c>
      <c r="N7499" s="3">
        <f t="shared" si="593"/>
        <v>2034</v>
      </c>
      <c r="O7499" s="3">
        <f t="shared" si="594"/>
        <v>1</v>
      </c>
      <c r="P7499" s="2" t="str">
        <f t="shared" si="596"/>
        <v>WE</v>
      </c>
    </row>
    <row r="7500" spans="12:16" x14ac:dyDescent="0.2">
      <c r="L7500" s="99">
        <f t="shared" si="592"/>
        <v>49289</v>
      </c>
      <c r="M7500" s="3">
        <f t="shared" si="595"/>
        <v>12</v>
      </c>
      <c r="N7500" s="3">
        <f t="shared" si="593"/>
        <v>2034</v>
      </c>
      <c r="O7500" s="3">
        <f t="shared" si="594"/>
        <v>2</v>
      </c>
      <c r="P7500" s="2" t="str">
        <f t="shared" si="596"/>
        <v>WD</v>
      </c>
    </row>
    <row r="7501" spans="12:16" x14ac:dyDescent="0.2">
      <c r="L7501" s="99">
        <f t="shared" si="592"/>
        <v>49290</v>
      </c>
      <c r="M7501" s="3">
        <f t="shared" si="595"/>
        <v>12</v>
      </c>
      <c r="N7501" s="3">
        <f t="shared" si="593"/>
        <v>2034</v>
      </c>
      <c r="O7501" s="3">
        <f t="shared" si="594"/>
        <v>3</v>
      </c>
      <c r="P7501" s="2" t="str">
        <f t="shared" si="596"/>
        <v>WD</v>
      </c>
    </row>
    <row r="7502" spans="12:16" x14ac:dyDescent="0.2">
      <c r="L7502" s="99">
        <f t="shared" si="592"/>
        <v>49291</v>
      </c>
      <c r="M7502" s="3">
        <f t="shared" si="595"/>
        <v>12</v>
      </c>
      <c r="N7502" s="3">
        <f t="shared" si="593"/>
        <v>2034</v>
      </c>
      <c r="O7502" s="3">
        <f t="shared" si="594"/>
        <v>4</v>
      </c>
      <c r="P7502" s="2" t="str">
        <f t="shared" si="596"/>
        <v>WD</v>
      </c>
    </row>
    <row r="7503" spans="12:16" x14ac:dyDescent="0.2">
      <c r="L7503" s="99">
        <f t="shared" si="592"/>
        <v>49292</v>
      </c>
      <c r="M7503" s="3">
        <f t="shared" si="595"/>
        <v>12</v>
      </c>
      <c r="N7503" s="3">
        <f t="shared" si="593"/>
        <v>2034</v>
      </c>
      <c r="O7503" s="3">
        <f t="shared" si="594"/>
        <v>5</v>
      </c>
      <c r="P7503" s="2" t="str">
        <f t="shared" si="596"/>
        <v>WD</v>
      </c>
    </row>
    <row r="7504" spans="12:16" x14ac:dyDescent="0.2">
      <c r="L7504" s="99">
        <f t="shared" si="592"/>
        <v>49293</v>
      </c>
      <c r="M7504" s="3">
        <f t="shared" si="595"/>
        <v>12</v>
      </c>
      <c r="N7504" s="3">
        <f t="shared" si="593"/>
        <v>2034</v>
      </c>
      <c r="O7504" s="3">
        <f t="shared" si="594"/>
        <v>6</v>
      </c>
      <c r="P7504" s="2" t="str">
        <f t="shared" si="596"/>
        <v>WD</v>
      </c>
    </row>
    <row r="7505" spans="12:16" x14ac:dyDescent="0.2">
      <c r="L7505" s="99">
        <f t="shared" si="592"/>
        <v>49294</v>
      </c>
      <c r="M7505" s="3">
        <f t="shared" si="595"/>
        <v>12</v>
      </c>
      <c r="N7505" s="3">
        <f t="shared" si="593"/>
        <v>2034</v>
      </c>
      <c r="O7505" s="3">
        <f t="shared" si="594"/>
        <v>7</v>
      </c>
      <c r="P7505" s="2" t="str">
        <f t="shared" si="596"/>
        <v>WE</v>
      </c>
    </row>
    <row r="7506" spans="12:16" x14ac:dyDescent="0.2">
      <c r="L7506" s="99">
        <f t="shared" si="592"/>
        <v>49295</v>
      </c>
      <c r="M7506" s="3">
        <f t="shared" si="595"/>
        <v>12</v>
      </c>
      <c r="N7506" s="3">
        <f t="shared" si="593"/>
        <v>2034</v>
      </c>
      <c r="O7506" s="3">
        <f t="shared" si="594"/>
        <v>1</v>
      </c>
      <c r="P7506" s="2" t="str">
        <f t="shared" si="596"/>
        <v>WE</v>
      </c>
    </row>
    <row r="7507" spans="12:16" x14ac:dyDescent="0.2">
      <c r="L7507" s="99">
        <f t="shared" si="592"/>
        <v>49296</v>
      </c>
      <c r="M7507" s="3">
        <f t="shared" si="595"/>
        <v>12</v>
      </c>
      <c r="N7507" s="3">
        <f t="shared" si="593"/>
        <v>2034</v>
      </c>
      <c r="O7507" s="3">
        <f t="shared" si="594"/>
        <v>2</v>
      </c>
      <c r="P7507" s="2" t="str">
        <f t="shared" si="596"/>
        <v>WD</v>
      </c>
    </row>
    <row r="7508" spans="12:16" x14ac:dyDescent="0.2">
      <c r="L7508" s="99">
        <f t="shared" si="592"/>
        <v>49297</v>
      </c>
      <c r="M7508" s="3">
        <f t="shared" si="595"/>
        <v>12</v>
      </c>
      <c r="N7508" s="3">
        <f t="shared" si="593"/>
        <v>2034</v>
      </c>
      <c r="O7508" s="3">
        <f t="shared" si="594"/>
        <v>3</v>
      </c>
      <c r="P7508" s="2" t="str">
        <f t="shared" si="596"/>
        <v>WD</v>
      </c>
    </row>
    <row r="7509" spans="12:16" x14ac:dyDescent="0.2">
      <c r="L7509" s="99">
        <f t="shared" si="592"/>
        <v>49298</v>
      </c>
      <c r="M7509" s="3">
        <f t="shared" si="595"/>
        <v>12</v>
      </c>
      <c r="N7509" s="3">
        <f t="shared" si="593"/>
        <v>2034</v>
      </c>
      <c r="O7509" s="3">
        <f t="shared" si="594"/>
        <v>4</v>
      </c>
      <c r="P7509" s="2" t="str">
        <f t="shared" si="596"/>
        <v>WD</v>
      </c>
    </row>
    <row r="7510" spans="12:16" x14ac:dyDescent="0.2">
      <c r="L7510" s="99">
        <f t="shared" si="592"/>
        <v>49299</v>
      </c>
      <c r="M7510" s="3">
        <f t="shared" si="595"/>
        <v>12</v>
      </c>
      <c r="N7510" s="3">
        <f t="shared" si="593"/>
        <v>2034</v>
      </c>
      <c r="O7510" s="3">
        <f t="shared" si="594"/>
        <v>5</v>
      </c>
      <c r="P7510" s="2" t="str">
        <f t="shared" si="596"/>
        <v>WD</v>
      </c>
    </row>
    <row r="7511" spans="12:16" x14ac:dyDescent="0.2">
      <c r="L7511" s="99">
        <f t="shared" si="592"/>
        <v>49300</v>
      </c>
      <c r="M7511" s="3">
        <f t="shared" si="595"/>
        <v>12</v>
      </c>
      <c r="N7511" s="3">
        <f t="shared" si="593"/>
        <v>2034</v>
      </c>
      <c r="O7511" s="3">
        <f t="shared" si="594"/>
        <v>6</v>
      </c>
      <c r="P7511" s="2" t="str">
        <f t="shared" si="596"/>
        <v>WD</v>
      </c>
    </row>
    <row r="7512" spans="12:16" x14ac:dyDescent="0.2">
      <c r="L7512" s="99">
        <f t="shared" si="592"/>
        <v>49301</v>
      </c>
      <c r="M7512" s="3">
        <f t="shared" si="595"/>
        <v>12</v>
      </c>
      <c r="N7512" s="3">
        <f t="shared" si="593"/>
        <v>2034</v>
      </c>
      <c r="O7512" s="3">
        <f t="shared" si="594"/>
        <v>7</v>
      </c>
      <c r="P7512" s="2" t="str">
        <f t="shared" si="596"/>
        <v>WE</v>
      </c>
    </row>
    <row r="7513" spans="12:16" x14ac:dyDescent="0.2">
      <c r="L7513" s="99">
        <f t="shared" si="592"/>
        <v>49302</v>
      </c>
      <c r="M7513" s="3">
        <f t="shared" si="595"/>
        <v>12</v>
      </c>
      <c r="N7513" s="3">
        <f t="shared" si="593"/>
        <v>2034</v>
      </c>
      <c r="O7513" s="3">
        <f t="shared" si="594"/>
        <v>1</v>
      </c>
      <c r="P7513" s="2" t="str">
        <f t="shared" si="596"/>
        <v>WE</v>
      </c>
    </row>
    <row r="7514" spans="12:16" x14ac:dyDescent="0.2">
      <c r="L7514" s="99">
        <f t="shared" si="592"/>
        <v>49303</v>
      </c>
      <c r="M7514" s="3">
        <f t="shared" si="595"/>
        <v>12</v>
      </c>
      <c r="N7514" s="3">
        <f t="shared" si="593"/>
        <v>2034</v>
      </c>
      <c r="O7514" s="3">
        <f t="shared" si="594"/>
        <v>2</v>
      </c>
      <c r="P7514" s="2" t="str">
        <f t="shared" si="596"/>
        <v>WD</v>
      </c>
    </row>
    <row r="7515" spans="12:16" x14ac:dyDescent="0.2">
      <c r="L7515" s="99">
        <f t="shared" si="592"/>
        <v>49304</v>
      </c>
      <c r="M7515" s="3">
        <f t="shared" si="595"/>
        <v>12</v>
      </c>
      <c r="N7515" s="3">
        <f t="shared" si="593"/>
        <v>2034</v>
      </c>
      <c r="O7515" s="3">
        <f t="shared" si="594"/>
        <v>3</v>
      </c>
      <c r="P7515" s="2" t="str">
        <f t="shared" si="596"/>
        <v>WD</v>
      </c>
    </row>
    <row r="7516" spans="12:16" x14ac:dyDescent="0.2">
      <c r="L7516" s="99">
        <f t="shared" si="592"/>
        <v>49305</v>
      </c>
      <c r="M7516" s="3">
        <f t="shared" si="595"/>
        <v>12</v>
      </c>
      <c r="N7516" s="3">
        <f t="shared" si="593"/>
        <v>2034</v>
      </c>
      <c r="O7516" s="3">
        <f t="shared" si="594"/>
        <v>4</v>
      </c>
      <c r="P7516" s="2" t="str">
        <f t="shared" si="596"/>
        <v>WD</v>
      </c>
    </row>
    <row r="7517" spans="12:16" x14ac:dyDescent="0.2">
      <c r="L7517" s="99">
        <f t="shared" si="592"/>
        <v>49306</v>
      </c>
      <c r="M7517" s="3">
        <f t="shared" si="595"/>
        <v>12</v>
      </c>
      <c r="N7517" s="3">
        <f t="shared" si="593"/>
        <v>2034</v>
      </c>
      <c r="O7517" s="3">
        <f t="shared" si="594"/>
        <v>5</v>
      </c>
      <c r="P7517" s="2" t="str">
        <f t="shared" si="596"/>
        <v>WD</v>
      </c>
    </row>
    <row r="7518" spans="12:16" x14ac:dyDescent="0.2">
      <c r="L7518" s="99">
        <f t="shared" si="592"/>
        <v>49307</v>
      </c>
      <c r="M7518" s="3">
        <f t="shared" si="595"/>
        <v>12</v>
      </c>
      <c r="N7518" s="3">
        <f t="shared" si="593"/>
        <v>2034</v>
      </c>
      <c r="O7518" s="3">
        <f t="shared" si="594"/>
        <v>6</v>
      </c>
      <c r="P7518" s="2" t="str">
        <f t="shared" si="596"/>
        <v>WD</v>
      </c>
    </row>
    <row r="7519" spans="12:16" x14ac:dyDescent="0.2">
      <c r="L7519" s="99">
        <f t="shared" si="592"/>
        <v>49308</v>
      </c>
      <c r="M7519" s="3">
        <f t="shared" si="595"/>
        <v>12</v>
      </c>
      <c r="N7519" s="3">
        <f t="shared" si="593"/>
        <v>2034</v>
      </c>
      <c r="O7519" s="3">
        <f t="shared" si="594"/>
        <v>7</v>
      </c>
      <c r="P7519" s="2" t="str">
        <f t="shared" si="596"/>
        <v>WE</v>
      </c>
    </row>
    <row r="7520" spans="12:16" x14ac:dyDescent="0.2">
      <c r="L7520" s="99">
        <f t="shared" si="592"/>
        <v>49309</v>
      </c>
      <c r="M7520" s="3">
        <f t="shared" si="595"/>
        <v>12</v>
      </c>
      <c r="N7520" s="3">
        <f t="shared" si="593"/>
        <v>2034</v>
      </c>
      <c r="O7520" s="3">
        <f t="shared" si="594"/>
        <v>1</v>
      </c>
      <c r="P7520" s="2" t="str">
        <f t="shared" si="596"/>
        <v>WE</v>
      </c>
    </row>
    <row r="7521" spans="12:16" x14ac:dyDescent="0.2">
      <c r="L7521" s="99">
        <f t="shared" si="592"/>
        <v>49310</v>
      </c>
      <c r="M7521" s="3">
        <f t="shared" si="595"/>
        <v>1</v>
      </c>
      <c r="N7521" s="3">
        <f t="shared" si="593"/>
        <v>2035</v>
      </c>
      <c r="O7521" s="3">
        <f t="shared" si="594"/>
        <v>2</v>
      </c>
      <c r="P7521" s="2" t="str">
        <f t="shared" si="596"/>
        <v>WD</v>
      </c>
    </row>
    <row r="7522" spans="12:16" x14ac:dyDescent="0.2">
      <c r="L7522" s="99">
        <f t="shared" si="592"/>
        <v>49311</v>
      </c>
      <c r="M7522" s="3">
        <f t="shared" si="595"/>
        <v>1</v>
      </c>
      <c r="N7522" s="3">
        <f t="shared" si="593"/>
        <v>2035</v>
      </c>
      <c r="O7522" s="3">
        <f t="shared" si="594"/>
        <v>3</v>
      </c>
      <c r="P7522" s="2" t="str">
        <f t="shared" si="596"/>
        <v>WD</v>
      </c>
    </row>
    <row r="7523" spans="12:16" x14ac:dyDescent="0.2">
      <c r="L7523" s="99">
        <f t="shared" si="592"/>
        <v>49312</v>
      </c>
      <c r="M7523" s="3">
        <f t="shared" si="595"/>
        <v>1</v>
      </c>
      <c r="N7523" s="3">
        <f t="shared" si="593"/>
        <v>2035</v>
      </c>
      <c r="O7523" s="3">
        <f t="shared" si="594"/>
        <v>4</v>
      </c>
      <c r="P7523" s="2" t="str">
        <f t="shared" si="596"/>
        <v>WD</v>
      </c>
    </row>
    <row r="7524" spans="12:16" x14ac:dyDescent="0.2">
      <c r="L7524" s="99">
        <f t="shared" si="592"/>
        <v>49313</v>
      </c>
      <c r="M7524" s="3">
        <f t="shared" si="595"/>
        <v>1</v>
      </c>
      <c r="N7524" s="3">
        <f t="shared" si="593"/>
        <v>2035</v>
      </c>
      <c r="O7524" s="3">
        <f t="shared" si="594"/>
        <v>5</v>
      </c>
      <c r="P7524" s="2" t="str">
        <f t="shared" si="596"/>
        <v>WD</v>
      </c>
    </row>
    <row r="7525" spans="12:16" x14ac:dyDescent="0.2">
      <c r="L7525" s="99">
        <f t="shared" si="592"/>
        <v>49314</v>
      </c>
      <c r="M7525" s="3">
        <f t="shared" si="595"/>
        <v>1</v>
      </c>
      <c r="N7525" s="3">
        <f t="shared" si="593"/>
        <v>2035</v>
      </c>
      <c r="O7525" s="3">
        <f t="shared" si="594"/>
        <v>6</v>
      </c>
      <c r="P7525" s="2" t="str">
        <f t="shared" si="596"/>
        <v>WD</v>
      </c>
    </row>
    <row r="7526" spans="12:16" x14ac:dyDescent="0.2">
      <c r="L7526" s="99">
        <f t="shared" si="592"/>
        <v>49315</v>
      </c>
      <c r="M7526" s="3">
        <f t="shared" si="595"/>
        <v>1</v>
      </c>
      <c r="N7526" s="3">
        <f t="shared" si="593"/>
        <v>2035</v>
      </c>
      <c r="O7526" s="3">
        <f t="shared" si="594"/>
        <v>7</v>
      </c>
      <c r="P7526" s="2" t="str">
        <f t="shared" si="596"/>
        <v>WE</v>
      </c>
    </row>
    <row r="7527" spans="12:16" x14ac:dyDescent="0.2">
      <c r="L7527" s="99">
        <f t="shared" si="592"/>
        <v>49316</v>
      </c>
      <c r="M7527" s="3">
        <f t="shared" si="595"/>
        <v>1</v>
      </c>
      <c r="N7527" s="3">
        <f t="shared" si="593"/>
        <v>2035</v>
      </c>
      <c r="O7527" s="3">
        <f t="shared" si="594"/>
        <v>1</v>
      </c>
      <c r="P7527" s="2" t="str">
        <f t="shared" si="596"/>
        <v>WE</v>
      </c>
    </row>
    <row r="7528" spans="12:16" x14ac:dyDescent="0.2">
      <c r="L7528" s="99">
        <f t="shared" si="592"/>
        <v>49317</v>
      </c>
      <c r="M7528" s="3">
        <f t="shared" si="595"/>
        <v>1</v>
      </c>
      <c r="N7528" s="3">
        <f t="shared" si="593"/>
        <v>2035</v>
      </c>
      <c r="O7528" s="3">
        <f t="shared" si="594"/>
        <v>2</v>
      </c>
      <c r="P7528" s="2" t="str">
        <f t="shared" si="596"/>
        <v>WD</v>
      </c>
    </row>
    <row r="7529" spans="12:16" x14ac:dyDescent="0.2">
      <c r="L7529" s="99">
        <f t="shared" si="592"/>
        <v>49318</v>
      </c>
      <c r="M7529" s="3">
        <f t="shared" si="595"/>
        <v>1</v>
      </c>
      <c r="N7529" s="3">
        <f t="shared" si="593"/>
        <v>2035</v>
      </c>
      <c r="O7529" s="3">
        <f t="shared" si="594"/>
        <v>3</v>
      </c>
      <c r="P7529" s="2" t="str">
        <f t="shared" si="596"/>
        <v>WD</v>
      </c>
    </row>
    <row r="7530" spans="12:16" x14ac:dyDescent="0.2">
      <c r="L7530" s="99">
        <f t="shared" si="592"/>
        <v>49319</v>
      </c>
      <c r="M7530" s="3">
        <f t="shared" si="595"/>
        <v>1</v>
      </c>
      <c r="N7530" s="3">
        <f t="shared" si="593"/>
        <v>2035</v>
      </c>
      <c r="O7530" s="3">
        <f t="shared" si="594"/>
        <v>4</v>
      </c>
      <c r="P7530" s="2" t="str">
        <f t="shared" si="596"/>
        <v>WD</v>
      </c>
    </row>
    <row r="7531" spans="12:16" x14ac:dyDescent="0.2">
      <c r="L7531" s="99">
        <f t="shared" si="592"/>
        <v>49320</v>
      </c>
      <c r="M7531" s="3">
        <f t="shared" si="595"/>
        <v>1</v>
      </c>
      <c r="N7531" s="3">
        <f t="shared" si="593"/>
        <v>2035</v>
      </c>
      <c r="O7531" s="3">
        <f t="shared" si="594"/>
        <v>5</v>
      </c>
      <c r="P7531" s="2" t="str">
        <f t="shared" si="596"/>
        <v>WD</v>
      </c>
    </row>
    <row r="7532" spans="12:16" x14ac:dyDescent="0.2">
      <c r="L7532" s="99">
        <f t="shared" si="592"/>
        <v>49321</v>
      </c>
      <c r="M7532" s="3">
        <f t="shared" si="595"/>
        <v>1</v>
      </c>
      <c r="N7532" s="3">
        <f t="shared" si="593"/>
        <v>2035</v>
      </c>
      <c r="O7532" s="3">
        <f t="shared" si="594"/>
        <v>6</v>
      </c>
      <c r="P7532" s="2" t="str">
        <f t="shared" si="596"/>
        <v>WD</v>
      </c>
    </row>
    <row r="7533" spans="12:16" x14ac:dyDescent="0.2">
      <c r="L7533" s="99">
        <f t="shared" si="592"/>
        <v>49322</v>
      </c>
      <c r="M7533" s="3">
        <f t="shared" si="595"/>
        <v>1</v>
      </c>
      <c r="N7533" s="3">
        <f t="shared" si="593"/>
        <v>2035</v>
      </c>
      <c r="O7533" s="3">
        <f t="shared" si="594"/>
        <v>7</v>
      </c>
      <c r="P7533" s="2" t="str">
        <f t="shared" si="596"/>
        <v>WE</v>
      </c>
    </row>
    <row r="7534" spans="12:16" x14ac:dyDescent="0.2">
      <c r="L7534" s="99">
        <f t="shared" si="592"/>
        <v>49323</v>
      </c>
      <c r="M7534" s="3">
        <f t="shared" si="595"/>
        <v>1</v>
      </c>
      <c r="N7534" s="3">
        <f t="shared" si="593"/>
        <v>2035</v>
      </c>
      <c r="O7534" s="3">
        <f t="shared" si="594"/>
        <v>1</v>
      </c>
      <c r="P7534" s="2" t="str">
        <f t="shared" si="596"/>
        <v>WE</v>
      </c>
    </row>
    <row r="7535" spans="12:16" x14ac:dyDescent="0.2">
      <c r="L7535" s="99">
        <f t="shared" si="592"/>
        <v>49324</v>
      </c>
      <c r="M7535" s="3">
        <f t="shared" si="595"/>
        <v>1</v>
      </c>
      <c r="N7535" s="3">
        <f t="shared" si="593"/>
        <v>2035</v>
      </c>
      <c r="O7535" s="3">
        <f t="shared" si="594"/>
        <v>2</v>
      </c>
      <c r="P7535" s="2" t="str">
        <f t="shared" si="596"/>
        <v>WD</v>
      </c>
    </row>
    <row r="7536" spans="12:16" x14ac:dyDescent="0.2">
      <c r="L7536" s="99">
        <f t="shared" si="592"/>
        <v>49325</v>
      </c>
      <c r="M7536" s="3">
        <f t="shared" si="595"/>
        <v>1</v>
      </c>
      <c r="N7536" s="3">
        <f t="shared" si="593"/>
        <v>2035</v>
      </c>
      <c r="O7536" s="3">
        <f t="shared" si="594"/>
        <v>3</v>
      </c>
      <c r="P7536" s="2" t="str">
        <f t="shared" si="596"/>
        <v>WD</v>
      </c>
    </row>
    <row r="7537" spans="12:16" x14ac:dyDescent="0.2">
      <c r="L7537" s="99">
        <f t="shared" si="592"/>
        <v>49326</v>
      </c>
      <c r="M7537" s="3">
        <f t="shared" si="595"/>
        <v>1</v>
      </c>
      <c r="N7537" s="3">
        <f t="shared" si="593"/>
        <v>2035</v>
      </c>
      <c r="O7537" s="3">
        <f t="shared" si="594"/>
        <v>4</v>
      </c>
      <c r="P7537" s="2" t="str">
        <f t="shared" si="596"/>
        <v>WD</v>
      </c>
    </row>
    <row r="7538" spans="12:16" x14ac:dyDescent="0.2">
      <c r="L7538" s="99">
        <f t="shared" si="592"/>
        <v>49327</v>
      </c>
      <c r="M7538" s="3">
        <f t="shared" si="595"/>
        <v>1</v>
      </c>
      <c r="N7538" s="3">
        <f t="shared" si="593"/>
        <v>2035</v>
      </c>
      <c r="O7538" s="3">
        <f t="shared" si="594"/>
        <v>5</v>
      </c>
      <c r="P7538" s="2" t="str">
        <f t="shared" si="596"/>
        <v>WD</v>
      </c>
    </row>
    <row r="7539" spans="12:16" x14ac:dyDescent="0.2">
      <c r="L7539" s="99">
        <f t="shared" si="592"/>
        <v>49328</v>
      </c>
      <c r="M7539" s="3">
        <f t="shared" si="595"/>
        <v>1</v>
      </c>
      <c r="N7539" s="3">
        <f t="shared" si="593"/>
        <v>2035</v>
      </c>
      <c r="O7539" s="3">
        <f t="shared" si="594"/>
        <v>6</v>
      </c>
      <c r="P7539" s="2" t="str">
        <f t="shared" si="596"/>
        <v>WD</v>
      </c>
    </row>
    <row r="7540" spans="12:16" x14ac:dyDescent="0.2">
      <c r="L7540" s="99">
        <f t="shared" ref="L7540:L7603" si="597">+L7539+1</f>
        <v>49329</v>
      </c>
      <c r="M7540" s="3">
        <f t="shared" si="595"/>
        <v>1</v>
      </c>
      <c r="N7540" s="3">
        <f t="shared" si="593"/>
        <v>2035</v>
      </c>
      <c r="O7540" s="3">
        <f t="shared" si="594"/>
        <v>7</v>
      </c>
      <c r="P7540" s="2" t="str">
        <f t="shared" si="596"/>
        <v>WE</v>
      </c>
    </row>
    <row r="7541" spans="12:16" x14ac:dyDescent="0.2">
      <c r="L7541" s="99">
        <f t="shared" si="597"/>
        <v>49330</v>
      </c>
      <c r="M7541" s="3">
        <f t="shared" si="595"/>
        <v>1</v>
      </c>
      <c r="N7541" s="3">
        <f t="shared" si="593"/>
        <v>2035</v>
      </c>
      <c r="O7541" s="3">
        <f t="shared" si="594"/>
        <v>1</v>
      </c>
      <c r="P7541" s="2" t="str">
        <f t="shared" si="596"/>
        <v>WE</v>
      </c>
    </row>
    <row r="7542" spans="12:16" x14ac:dyDescent="0.2">
      <c r="L7542" s="99">
        <f t="shared" si="597"/>
        <v>49331</v>
      </c>
      <c r="M7542" s="3">
        <f t="shared" si="595"/>
        <v>1</v>
      </c>
      <c r="N7542" s="3">
        <f t="shared" si="593"/>
        <v>2035</v>
      </c>
      <c r="O7542" s="3">
        <f t="shared" si="594"/>
        <v>2</v>
      </c>
      <c r="P7542" s="2" t="str">
        <f t="shared" si="596"/>
        <v>WD</v>
      </c>
    </row>
    <row r="7543" spans="12:16" x14ac:dyDescent="0.2">
      <c r="L7543" s="99">
        <f t="shared" si="597"/>
        <v>49332</v>
      </c>
      <c r="M7543" s="3">
        <f t="shared" si="595"/>
        <v>1</v>
      </c>
      <c r="N7543" s="3">
        <f t="shared" si="593"/>
        <v>2035</v>
      </c>
      <c r="O7543" s="3">
        <f t="shared" si="594"/>
        <v>3</v>
      </c>
      <c r="P7543" s="2" t="str">
        <f t="shared" si="596"/>
        <v>WD</v>
      </c>
    </row>
    <row r="7544" spans="12:16" x14ac:dyDescent="0.2">
      <c r="L7544" s="99">
        <f t="shared" si="597"/>
        <v>49333</v>
      </c>
      <c r="M7544" s="3">
        <f t="shared" si="595"/>
        <v>1</v>
      </c>
      <c r="N7544" s="3">
        <f t="shared" si="593"/>
        <v>2035</v>
      </c>
      <c r="O7544" s="3">
        <f t="shared" si="594"/>
        <v>4</v>
      </c>
      <c r="P7544" s="2" t="str">
        <f t="shared" si="596"/>
        <v>WD</v>
      </c>
    </row>
    <row r="7545" spans="12:16" x14ac:dyDescent="0.2">
      <c r="L7545" s="99">
        <f t="shared" si="597"/>
        <v>49334</v>
      </c>
      <c r="M7545" s="3">
        <f t="shared" si="595"/>
        <v>1</v>
      </c>
      <c r="N7545" s="3">
        <f t="shared" si="593"/>
        <v>2035</v>
      </c>
      <c r="O7545" s="3">
        <f t="shared" si="594"/>
        <v>5</v>
      </c>
      <c r="P7545" s="2" t="str">
        <f t="shared" si="596"/>
        <v>WD</v>
      </c>
    </row>
    <row r="7546" spans="12:16" x14ac:dyDescent="0.2">
      <c r="L7546" s="99">
        <f t="shared" si="597"/>
        <v>49335</v>
      </c>
      <c r="M7546" s="3">
        <f t="shared" si="595"/>
        <v>1</v>
      </c>
      <c r="N7546" s="3">
        <f t="shared" si="593"/>
        <v>2035</v>
      </c>
      <c r="O7546" s="3">
        <f t="shared" si="594"/>
        <v>6</v>
      </c>
      <c r="P7546" s="2" t="str">
        <f t="shared" si="596"/>
        <v>WD</v>
      </c>
    </row>
    <row r="7547" spans="12:16" x14ac:dyDescent="0.2">
      <c r="L7547" s="99">
        <f t="shared" si="597"/>
        <v>49336</v>
      </c>
      <c r="M7547" s="3">
        <f t="shared" si="595"/>
        <v>1</v>
      </c>
      <c r="N7547" s="3">
        <f t="shared" si="593"/>
        <v>2035</v>
      </c>
      <c r="O7547" s="3">
        <f t="shared" si="594"/>
        <v>7</v>
      </c>
      <c r="P7547" s="2" t="str">
        <f t="shared" si="596"/>
        <v>WE</v>
      </c>
    </row>
    <row r="7548" spans="12:16" x14ac:dyDescent="0.2">
      <c r="L7548" s="99">
        <f t="shared" si="597"/>
        <v>49337</v>
      </c>
      <c r="M7548" s="3">
        <f t="shared" si="595"/>
        <v>1</v>
      </c>
      <c r="N7548" s="3">
        <f t="shared" si="593"/>
        <v>2035</v>
      </c>
      <c r="O7548" s="3">
        <f t="shared" si="594"/>
        <v>1</v>
      </c>
      <c r="P7548" s="2" t="str">
        <f t="shared" si="596"/>
        <v>WE</v>
      </c>
    </row>
    <row r="7549" spans="12:16" x14ac:dyDescent="0.2">
      <c r="L7549" s="99">
        <f t="shared" si="597"/>
        <v>49338</v>
      </c>
      <c r="M7549" s="3">
        <f t="shared" si="595"/>
        <v>1</v>
      </c>
      <c r="N7549" s="3">
        <f t="shared" si="593"/>
        <v>2035</v>
      </c>
      <c r="O7549" s="3">
        <f t="shared" si="594"/>
        <v>2</v>
      </c>
      <c r="P7549" s="2" t="str">
        <f t="shared" si="596"/>
        <v>WD</v>
      </c>
    </row>
    <row r="7550" spans="12:16" x14ac:dyDescent="0.2">
      <c r="L7550" s="99">
        <f t="shared" si="597"/>
        <v>49339</v>
      </c>
      <c r="M7550" s="3">
        <f t="shared" si="595"/>
        <v>1</v>
      </c>
      <c r="N7550" s="3">
        <f t="shared" si="593"/>
        <v>2035</v>
      </c>
      <c r="O7550" s="3">
        <f t="shared" si="594"/>
        <v>3</v>
      </c>
      <c r="P7550" s="2" t="str">
        <f t="shared" si="596"/>
        <v>WD</v>
      </c>
    </row>
    <row r="7551" spans="12:16" x14ac:dyDescent="0.2">
      <c r="L7551" s="99">
        <f t="shared" si="597"/>
        <v>49340</v>
      </c>
      <c r="M7551" s="3">
        <f t="shared" si="595"/>
        <v>1</v>
      </c>
      <c r="N7551" s="3">
        <f t="shared" ref="N7551:N7614" si="598">YEAR(L7551)</f>
        <v>2035</v>
      </c>
      <c r="O7551" s="3">
        <f t="shared" ref="O7551:O7614" si="599">WEEKDAY(L7551)</f>
        <v>4</v>
      </c>
      <c r="P7551" s="2" t="str">
        <f t="shared" si="596"/>
        <v>WD</v>
      </c>
    </row>
    <row r="7552" spans="12:16" x14ac:dyDescent="0.2">
      <c r="L7552" s="99">
        <f t="shared" si="597"/>
        <v>49341</v>
      </c>
      <c r="M7552" s="3">
        <f t="shared" si="595"/>
        <v>2</v>
      </c>
      <c r="N7552" s="3">
        <f t="shared" si="598"/>
        <v>2035</v>
      </c>
      <c r="O7552" s="3">
        <f t="shared" si="599"/>
        <v>5</v>
      </c>
      <c r="P7552" s="2" t="str">
        <f t="shared" si="596"/>
        <v>WD</v>
      </c>
    </row>
    <row r="7553" spans="12:16" x14ac:dyDescent="0.2">
      <c r="L7553" s="99">
        <f t="shared" si="597"/>
        <v>49342</v>
      </c>
      <c r="M7553" s="3">
        <f t="shared" si="595"/>
        <v>2</v>
      </c>
      <c r="N7553" s="3">
        <f t="shared" si="598"/>
        <v>2035</v>
      </c>
      <c r="O7553" s="3">
        <f t="shared" si="599"/>
        <v>6</v>
      </c>
      <c r="P7553" s="2" t="str">
        <f t="shared" si="596"/>
        <v>WD</v>
      </c>
    </row>
    <row r="7554" spans="12:16" x14ac:dyDescent="0.2">
      <c r="L7554" s="99">
        <f t="shared" si="597"/>
        <v>49343</v>
      </c>
      <c r="M7554" s="3">
        <f t="shared" si="595"/>
        <v>2</v>
      </c>
      <c r="N7554" s="3">
        <f t="shared" si="598"/>
        <v>2035</v>
      </c>
      <c r="O7554" s="3">
        <f t="shared" si="599"/>
        <v>7</v>
      </c>
      <c r="P7554" s="2" t="str">
        <f t="shared" si="596"/>
        <v>WE</v>
      </c>
    </row>
    <row r="7555" spans="12:16" x14ac:dyDescent="0.2">
      <c r="L7555" s="99">
        <f t="shared" si="597"/>
        <v>49344</v>
      </c>
      <c r="M7555" s="3">
        <f t="shared" ref="M7555:M7618" si="600">MONTH(L7555)</f>
        <v>2</v>
      </c>
      <c r="N7555" s="3">
        <f t="shared" si="598"/>
        <v>2035</v>
      </c>
      <c r="O7555" s="3">
        <f t="shared" si="599"/>
        <v>1</v>
      </c>
      <c r="P7555" s="2" t="str">
        <f t="shared" ref="P7555:P7618" si="601">IF(O7555=1,"WE",IF(O7555=7,"WE","WD"))</f>
        <v>WE</v>
      </c>
    </row>
    <row r="7556" spans="12:16" x14ac:dyDescent="0.2">
      <c r="L7556" s="99">
        <f t="shared" si="597"/>
        <v>49345</v>
      </c>
      <c r="M7556" s="3">
        <f t="shared" si="600"/>
        <v>2</v>
      </c>
      <c r="N7556" s="3">
        <f t="shared" si="598"/>
        <v>2035</v>
      </c>
      <c r="O7556" s="3">
        <f t="shared" si="599"/>
        <v>2</v>
      </c>
      <c r="P7556" s="2" t="str">
        <f t="shared" si="601"/>
        <v>WD</v>
      </c>
    </row>
    <row r="7557" spans="12:16" x14ac:dyDescent="0.2">
      <c r="L7557" s="99">
        <f t="shared" si="597"/>
        <v>49346</v>
      </c>
      <c r="M7557" s="3">
        <f t="shared" si="600"/>
        <v>2</v>
      </c>
      <c r="N7557" s="3">
        <f t="shared" si="598"/>
        <v>2035</v>
      </c>
      <c r="O7557" s="3">
        <f t="shared" si="599"/>
        <v>3</v>
      </c>
      <c r="P7557" s="2" t="str">
        <f t="shared" si="601"/>
        <v>WD</v>
      </c>
    </row>
    <row r="7558" spans="12:16" x14ac:dyDescent="0.2">
      <c r="L7558" s="99">
        <f t="shared" si="597"/>
        <v>49347</v>
      </c>
      <c r="M7558" s="3">
        <f t="shared" si="600"/>
        <v>2</v>
      </c>
      <c r="N7558" s="3">
        <f t="shared" si="598"/>
        <v>2035</v>
      </c>
      <c r="O7558" s="3">
        <f t="shared" si="599"/>
        <v>4</v>
      </c>
      <c r="P7558" s="2" t="str">
        <f t="shared" si="601"/>
        <v>WD</v>
      </c>
    </row>
    <row r="7559" spans="12:16" x14ac:dyDescent="0.2">
      <c r="L7559" s="99">
        <f t="shared" si="597"/>
        <v>49348</v>
      </c>
      <c r="M7559" s="3">
        <f t="shared" si="600"/>
        <v>2</v>
      </c>
      <c r="N7559" s="3">
        <f t="shared" si="598"/>
        <v>2035</v>
      </c>
      <c r="O7559" s="3">
        <f t="shared" si="599"/>
        <v>5</v>
      </c>
      <c r="P7559" s="2" t="str">
        <f t="shared" si="601"/>
        <v>WD</v>
      </c>
    </row>
    <row r="7560" spans="12:16" x14ac:dyDescent="0.2">
      <c r="L7560" s="99">
        <f t="shared" si="597"/>
        <v>49349</v>
      </c>
      <c r="M7560" s="3">
        <f t="shared" si="600"/>
        <v>2</v>
      </c>
      <c r="N7560" s="3">
        <f t="shared" si="598"/>
        <v>2035</v>
      </c>
      <c r="O7560" s="3">
        <f t="shared" si="599"/>
        <v>6</v>
      </c>
      <c r="P7560" s="2" t="str">
        <f t="shared" si="601"/>
        <v>WD</v>
      </c>
    </row>
    <row r="7561" spans="12:16" x14ac:dyDescent="0.2">
      <c r="L7561" s="99">
        <f t="shared" si="597"/>
        <v>49350</v>
      </c>
      <c r="M7561" s="3">
        <f t="shared" si="600"/>
        <v>2</v>
      </c>
      <c r="N7561" s="3">
        <f t="shared" si="598"/>
        <v>2035</v>
      </c>
      <c r="O7561" s="3">
        <f t="shared" si="599"/>
        <v>7</v>
      </c>
      <c r="P7561" s="2" t="str">
        <f t="shared" si="601"/>
        <v>WE</v>
      </c>
    </row>
    <row r="7562" spans="12:16" x14ac:dyDescent="0.2">
      <c r="L7562" s="99">
        <f t="shared" si="597"/>
        <v>49351</v>
      </c>
      <c r="M7562" s="3">
        <f t="shared" si="600"/>
        <v>2</v>
      </c>
      <c r="N7562" s="3">
        <f t="shared" si="598"/>
        <v>2035</v>
      </c>
      <c r="O7562" s="3">
        <f t="shared" si="599"/>
        <v>1</v>
      </c>
      <c r="P7562" s="2" t="str">
        <f t="shared" si="601"/>
        <v>WE</v>
      </c>
    </row>
    <row r="7563" spans="12:16" x14ac:dyDescent="0.2">
      <c r="L7563" s="99">
        <f t="shared" si="597"/>
        <v>49352</v>
      </c>
      <c r="M7563" s="3">
        <f t="shared" si="600"/>
        <v>2</v>
      </c>
      <c r="N7563" s="3">
        <f t="shared" si="598"/>
        <v>2035</v>
      </c>
      <c r="O7563" s="3">
        <f t="shared" si="599"/>
        <v>2</v>
      </c>
      <c r="P7563" s="2" t="str">
        <f t="shared" si="601"/>
        <v>WD</v>
      </c>
    </row>
    <row r="7564" spans="12:16" x14ac:dyDescent="0.2">
      <c r="L7564" s="99">
        <f t="shared" si="597"/>
        <v>49353</v>
      </c>
      <c r="M7564" s="3">
        <f t="shared" si="600"/>
        <v>2</v>
      </c>
      <c r="N7564" s="3">
        <f t="shared" si="598"/>
        <v>2035</v>
      </c>
      <c r="O7564" s="3">
        <f t="shared" si="599"/>
        <v>3</v>
      </c>
      <c r="P7564" s="2" t="str">
        <f t="shared" si="601"/>
        <v>WD</v>
      </c>
    </row>
    <row r="7565" spans="12:16" x14ac:dyDescent="0.2">
      <c r="L7565" s="99">
        <f t="shared" si="597"/>
        <v>49354</v>
      </c>
      <c r="M7565" s="3">
        <f t="shared" si="600"/>
        <v>2</v>
      </c>
      <c r="N7565" s="3">
        <f t="shared" si="598"/>
        <v>2035</v>
      </c>
      <c r="O7565" s="3">
        <f t="shared" si="599"/>
        <v>4</v>
      </c>
      <c r="P7565" s="2" t="str">
        <f t="shared" si="601"/>
        <v>WD</v>
      </c>
    </row>
    <row r="7566" spans="12:16" x14ac:dyDescent="0.2">
      <c r="L7566" s="99">
        <f t="shared" si="597"/>
        <v>49355</v>
      </c>
      <c r="M7566" s="3">
        <f t="shared" si="600"/>
        <v>2</v>
      </c>
      <c r="N7566" s="3">
        <f t="shared" si="598"/>
        <v>2035</v>
      </c>
      <c r="O7566" s="3">
        <f t="shared" si="599"/>
        <v>5</v>
      </c>
      <c r="P7566" s="2" t="str">
        <f t="shared" si="601"/>
        <v>WD</v>
      </c>
    </row>
    <row r="7567" spans="12:16" x14ac:dyDescent="0.2">
      <c r="L7567" s="99">
        <f t="shared" si="597"/>
        <v>49356</v>
      </c>
      <c r="M7567" s="3">
        <f t="shared" si="600"/>
        <v>2</v>
      </c>
      <c r="N7567" s="3">
        <f t="shared" si="598"/>
        <v>2035</v>
      </c>
      <c r="O7567" s="3">
        <f t="shared" si="599"/>
        <v>6</v>
      </c>
      <c r="P7567" s="2" t="str">
        <f t="shared" si="601"/>
        <v>WD</v>
      </c>
    </row>
    <row r="7568" spans="12:16" x14ac:dyDescent="0.2">
      <c r="L7568" s="99">
        <f t="shared" si="597"/>
        <v>49357</v>
      </c>
      <c r="M7568" s="3">
        <f t="shared" si="600"/>
        <v>2</v>
      </c>
      <c r="N7568" s="3">
        <f t="shared" si="598"/>
        <v>2035</v>
      </c>
      <c r="O7568" s="3">
        <f t="shared" si="599"/>
        <v>7</v>
      </c>
      <c r="P7568" s="2" t="str">
        <f t="shared" si="601"/>
        <v>WE</v>
      </c>
    </row>
    <row r="7569" spans="12:16" x14ac:dyDescent="0.2">
      <c r="L7569" s="99">
        <f t="shared" si="597"/>
        <v>49358</v>
      </c>
      <c r="M7569" s="3">
        <f t="shared" si="600"/>
        <v>2</v>
      </c>
      <c r="N7569" s="3">
        <f t="shared" si="598"/>
        <v>2035</v>
      </c>
      <c r="O7569" s="3">
        <f t="shared" si="599"/>
        <v>1</v>
      </c>
      <c r="P7569" s="2" t="str">
        <f t="shared" si="601"/>
        <v>WE</v>
      </c>
    </row>
    <row r="7570" spans="12:16" x14ac:dyDescent="0.2">
      <c r="L7570" s="99">
        <f t="shared" si="597"/>
        <v>49359</v>
      </c>
      <c r="M7570" s="3">
        <f t="shared" si="600"/>
        <v>2</v>
      </c>
      <c r="N7570" s="3">
        <f t="shared" si="598"/>
        <v>2035</v>
      </c>
      <c r="O7570" s="3">
        <f t="shared" si="599"/>
        <v>2</v>
      </c>
      <c r="P7570" s="2" t="str">
        <f t="shared" si="601"/>
        <v>WD</v>
      </c>
    </row>
    <row r="7571" spans="12:16" x14ac:dyDescent="0.2">
      <c r="L7571" s="99">
        <f t="shared" si="597"/>
        <v>49360</v>
      </c>
      <c r="M7571" s="3">
        <f t="shared" si="600"/>
        <v>2</v>
      </c>
      <c r="N7571" s="3">
        <f t="shared" si="598"/>
        <v>2035</v>
      </c>
      <c r="O7571" s="3">
        <f t="shared" si="599"/>
        <v>3</v>
      </c>
      <c r="P7571" s="2" t="str">
        <f t="shared" si="601"/>
        <v>WD</v>
      </c>
    </row>
    <row r="7572" spans="12:16" x14ac:dyDescent="0.2">
      <c r="L7572" s="99">
        <f t="shared" si="597"/>
        <v>49361</v>
      </c>
      <c r="M7572" s="3">
        <f t="shared" si="600"/>
        <v>2</v>
      </c>
      <c r="N7572" s="3">
        <f t="shared" si="598"/>
        <v>2035</v>
      </c>
      <c r="O7572" s="3">
        <f t="shared" si="599"/>
        <v>4</v>
      </c>
      <c r="P7572" s="2" t="str">
        <f t="shared" si="601"/>
        <v>WD</v>
      </c>
    </row>
    <row r="7573" spans="12:16" x14ac:dyDescent="0.2">
      <c r="L7573" s="99">
        <f t="shared" si="597"/>
        <v>49362</v>
      </c>
      <c r="M7573" s="3">
        <f t="shared" si="600"/>
        <v>2</v>
      </c>
      <c r="N7573" s="3">
        <f t="shared" si="598"/>
        <v>2035</v>
      </c>
      <c r="O7573" s="3">
        <f t="shared" si="599"/>
        <v>5</v>
      </c>
      <c r="P7573" s="2" t="str">
        <f t="shared" si="601"/>
        <v>WD</v>
      </c>
    </row>
    <row r="7574" spans="12:16" x14ac:dyDescent="0.2">
      <c r="L7574" s="99">
        <f t="shared" si="597"/>
        <v>49363</v>
      </c>
      <c r="M7574" s="3">
        <f t="shared" si="600"/>
        <v>2</v>
      </c>
      <c r="N7574" s="3">
        <f t="shared" si="598"/>
        <v>2035</v>
      </c>
      <c r="O7574" s="3">
        <f t="shared" si="599"/>
        <v>6</v>
      </c>
      <c r="P7574" s="2" t="str">
        <f t="shared" si="601"/>
        <v>WD</v>
      </c>
    </row>
    <row r="7575" spans="12:16" x14ac:dyDescent="0.2">
      <c r="L7575" s="99">
        <f t="shared" si="597"/>
        <v>49364</v>
      </c>
      <c r="M7575" s="3">
        <f t="shared" si="600"/>
        <v>2</v>
      </c>
      <c r="N7575" s="3">
        <f t="shared" si="598"/>
        <v>2035</v>
      </c>
      <c r="O7575" s="3">
        <f t="shared" si="599"/>
        <v>7</v>
      </c>
      <c r="P7575" s="2" t="str">
        <f t="shared" si="601"/>
        <v>WE</v>
      </c>
    </row>
    <row r="7576" spans="12:16" x14ac:dyDescent="0.2">
      <c r="L7576" s="99">
        <f t="shared" si="597"/>
        <v>49365</v>
      </c>
      <c r="M7576" s="3">
        <f t="shared" si="600"/>
        <v>2</v>
      </c>
      <c r="N7576" s="3">
        <f t="shared" si="598"/>
        <v>2035</v>
      </c>
      <c r="O7576" s="3">
        <f t="shared" si="599"/>
        <v>1</v>
      </c>
      <c r="P7576" s="2" t="str">
        <f t="shared" si="601"/>
        <v>WE</v>
      </c>
    </row>
    <row r="7577" spans="12:16" x14ac:dyDescent="0.2">
      <c r="L7577" s="99">
        <f t="shared" si="597"/>
        <v>49366</v>
      </c>
      <c r="M7577" s="3">
        <f t="shared" si="600"/>
        <v>2</v>
      </c>
      <c r="N7577" s="3">
        <f t="shared" si="598"/>
        <v>2035</v>
      </c>
      <c r="O7577" s="3">
        <f t="shared" si="599"/>
        <v>2</v>
      </c>
      <c r="P7577" s="2" t="str">
        <f t="shared" si="601"/>
        <v>WD</v>
      </c>
    </row>
    <row r="7578" spans="12:16" x14ac:dyDescent="0.2">
      <c r="L7578" s="99">
        <f t="shared" si="597"/>
        <v>49367</v>
      </c>
      <c r="M7578" s="3">
        <f t="shared" si="600"/>
        <v>2</v>
      </c>
      <c r="N7578" s="3">
        <f t="shared" si="598"/>
        <v>2035</v>
      </c>
      <c r="O7578" s="3">
        <f t="shared" si="599"/>
        <v>3</v>
      </c>
      <c r="P7578" s="2" t="str">
        <f t="shared" si="601"/>
        <v>WD</v>
      </c>
    </row>
    <row r="7579" spans="12:16" x14ac:dyDescent="0.2">
      <c r="L7579" s="99">
        <f t="shared" si="597"/>
        <v>49368</v>
      </c>
      <c r="M7579" s="3">
        <f t="shared" si="600"/>
        <v>2</v>
      </c>
      <c r="N7579" s="3">
        <f t="shared" si="598"/>
        <v>2035</v>
      </c>
      <c r="O7579" s="3">
        <f t="shared" si="599"/>
        <v>4</v>
      </c>
      <c r="P7579" s="2" t="str">
        <f t="shared" si="601"/>
        <v>WD</v>
      </c>
    </row>
    <row r="7580" spans="12:16" x14ac:dyDescent="0.2">
      <c r="L7580" s="99">
        <f t="shared" si="597"/>
        <v>49369</v>
      </c>
      <c r="M7580" s="3">
        <f t="shared" si="600"/>
        <v>3</v>
      </c>
      <c r="N7580" s="3">
        <f t="shared" si="598"/>
        <v>2035</v>
      </c>
      <c r="O7580" s="3">
        <f t="shared" si="599"/>
        <v>5</v>
      </c>
      <c r="P7580" s="2" t="str">
        <f t="shared" si="601"/>
        <v>WD</v>
      </c>
    </row>
    <row r="7581" spans="12:16" x14ac:dyDescent="0.2">
      <c r="L7581" s="99">
        <f t="shared" si="597"/>
        <v>49370</v>
      </c>
      <c r="M7581" s="3">
        <f t="shared" si="600"/>
        <v>3</v>
      </c>
      <c r="N7581" s="3">
        <f t="shared" si="598"/>
        <v>2035</v>
      </c>
      <c r="O7581" s="3">
        <f t="shared" si="599"/>
        <v>6</v>
      </c>
      <c r="P7581" s="2" t="str">
        <f t="shared" si="601"/>
        <v>WD</v>
      </c>
    </row>
    <row r="7582" spans="12:16" x14ac:dyDescent="0.2">
      <c r="L7582" s="99">
        <f t="shared" si="597"/>
        <v>49371</v>
      </c>
      <c r="M7582" s="3">
        <f t="shared" si="600"/>
        <v>3</v>
      </c>
      <c r="N7582" s="3">
        <f t="shared" si="598"/>
        <v>2035</v>
      </c>
      <c r="O7582" s="3">
        <f t="shared" si="599"/>
        <v>7</v>
      </c>
      <c r="P7582" s="2" t="str">
        <f t="shared" si="601"/>
        <v>WE</v>
      </c>
    </row>
    <row r="7583" spans="12:16" x14ac:dyDescent="0.2">
      <c r="L7583" s="99">
        <f t="shared" si="597"/>
        <v>49372</v>
      </c>
      <c r="M7583" s="3">
        <f t="shared" si="600"/>
        <v>3</v>
      </c>
      <c r="N7583" s="3">
        <f t="shared" si="598"/>
        <v>2035</v>
      </c>
      <c r="O7583" s="3">
        <f t="shared" si="599"/>
        <v>1</v>
      </c>
      <c r="P7583" s="2" t="str">
        <f t="shared" si="601"/>
        <v>WE</v>
      </c>
    </row>
    <row r="7584" spans="12:16" x14ac:dyDescent="0.2">
      <c r="L7584" s="99">
        <f t="shared" si="597"/>
        <v>49373</v>
      </c>
      <c r="M7584" s="3">
        <f t="shared" si="600"/>
        <v>3</v>
      </c>
      <c r="N7584" s="3">
        <f t="shared" si="598"/>
        <v>2035</v>
      </c>
      <c r="O7584" s="3">
        <f t="shared" si="599"/>
        <v>2</v>
      </c>
      <c r="P7584" s="2" t="str">
        <f t="shared" si="601"/>
        <v>WD</v>
      </c>
    </row>
    <row r="7585" spans="12:16" x14ac:dyDescent="0.2">
      <c r="L7585" s="99">
        <f t="shared" si="597"/>
        <v>49374</v>
      </c>
      <c r="M7585" s="3">
        <f t="shared" si="600"/>
        <v>3</v>
      </c>
      <c r="N7585" s="3">
        <f t="shared" si="598"/>
        <v>2035</v>
      </c>
      <c r="O7585" s="3">
        <f t="shared" si="599"/>
        <v>3</v>
      </c>
      <c r="P7585" s="2" t="str">
        <f t="shared" si="601"/>
        <v>WD</v>
      </c>
    </row>
    <row r="7586" spans="12:16" x14ac:dyDescent="0.2">
      <c r="L7586" s="99">
        <f t="shared" si="597"/>
        <v>49375</v>
      </c>
      <c r="M7586" s="3">
        <f t="shared" si="600"/>
        <v>3</v>
      </c>
      <c r="N7586" s="3">
        <f t="shared" si="598"/>
        <v>2035</v>
      </c>
      <c r="O7586" s="3">
        <f t="shared" si="599"/>
        <v>4</v>
      </c>
      <c r="P7586" s="2" t="str">
        <f t="shared" si="601"/>
        <v>WD</v>
      </c>
    </row>
    <row r="7587" spans="12:16" x14ac:dyDescent="0.2">
      <c r="L7587" s="99">
        <f t="shared" si="597"/>
        <v>49376</v>
      </c>
      <c r="M7587" s="3">
        <f t="shared" si="600"/>
        <v>3</v>
      </c>
      <c r="N7587" s="3">
        <f t="shared" si="598"/>
        <v>2035</v>
      </c>
      <c r="O7587" s="3">
        <f t="shared" si="599"/>
        <v>5</v>
      </c>
      <c r="P7587" s="2" t="str">
        <f t="shared" si="601"/>
        <v>WD</v>
      </c>
    </row>
    <row r="7588" spans="12:16" x14ac:dyDescent="0.2">
      <c r="L7588" s="99">
        <f t="shared" si="597"/>
        <v>49377</v>
      </c>
      <c r="M7588" s="3">
        <f t="shared" si="600"/>
        <v>3</v>
      </c>
      <c r="N7588" s="3">
        <f t="shared" si="598"/>
        <v>2035</v>
      </c>
      <c r="O7588" s="3">
        <f t="shared" si="599"/>
        <v>6</v>
      </c>
      <c r="P7588" s="2" t="str">
        <f t="shared" si="601"/>
        <v>WD</v>
      </c>
    </row>
    <row r="7589" spans="12:16" x14ac:dyDescent="0.2">
      <c r="L7589" s="99">
        <f t="shared" si="597"/>
        <v>49378</v>
      </c>
      <c r="M7589" s="3">
        <f t="shared" si="600"/>
        <v>3</v>
      </c>
      <c r="N7589" s="3">
        <f t="shared" si="598"/>
        <v>2035</v>
      </c>
      <c r="O7589" s="3">
        <f t="shared" si="599"/>
        <v>7</v>
      </c>
      <c r="P7589" s="2" t="str">
        <f t="shared" si="601"/>
        <v>WE</v>
      </c>
    </row>
    <row r="7590" spans="12:16" x14ac:dyDescent="0.2">
      <c r="L7590" s="99">
        <f t="shared" si="597"/>
        <v>49379</v>
      </c>
      <c r="M7590" s="3">
        <f t="shared" si="600"/>
        <v>3</v>
      </c>
      <c r="N7590" s="3">
        <f t="shared" si="598"/>
        <v>2035</v>
      </c>
      <c r="O7590" s="3">
        <f t="shared" si="599"/>
        <v>1</v>
      </c>
      <c r="P7590" s="2" t="str">
        <f t="shared" si="601"/>
        <v>WE</v>
      </c>
    </row>
    <row r="7591" spans="12:16" x14ac:dyDescent="0.2">
      <c r="L7591" s="99">
        <f t="shared" si="597"/>
        <v>49380</v>
      </c>
      <c r="M7591" s="3">
        <f t="shared" si="600"/>
        <v>3</v>
      </c>
      <c r="N7591" s="3">
        <f t="shared" si="598"/>
        <v>2035</v>
      </c>
      <c r="O7591" s="3">
        <f t="shared" si="599"/>
        <v>2</v>
      </c>
      <c r="P7591" s="2" t="str">
        <f t="shared" si="601"/>
        <v>WD</v>
      </c>
    </row>
    <row r="7592" spans="12:16" x14ac:dyDescent="0.2">
      <c r="L7592" s="99">
        <f t="shared" si="597"/>
        <v>49381</v>
      </c>
      <c r="M7592" s="3">
        <f t="shared" si="600"/>
        <v>3</v>
      </c>
      <c r="N7592" s="3">
        <f t="shared" si="598"/>
        <v>2035</v>
      </c>
      <c r="O7592" s="3">
        <f t="shared" si="599"/>
        <v>3</v>
      </c>
      <c r="P7592" s="2" t="str">
        <f t="shared" si="601"/>
        <v>WD</v>
      </c>
    </row>
    <row r="7593" spans="12:16" x14ac:dyDescent="0.2">
      <c r="L7593" s="99">
        <f t="shared" si="597"/>
        <v>49382</v>
      </c>
      <c r="M7593" s="3">
        <f t="shared" si="600"/>
        <v>3</v>
      </c>
      <c r="N7593" s="3">
        <f t="shared" si="598"/>
        <v>2035</v>
      </c>
      <c r="O7593" s="3">
        <f t="shared" si="599"/>
        <v>4</v>
      </c>
      <c r="P7593" s="2" t="str">
        <f t="shared" si="601"/>
        <v>WD</v>
      </c>
    </row>
    <row r="7594" spans="12:16" x14ac:dyDescent="0.2">
      <c r="L7594" s="99">
        <f t="shared" si="597"/>
        <v>49383</v>
      </c>
      <c r="M7594" s="3">
        <f t="shared" si="600"/>
        <v>3</v>
      </c>
      <c r="N7594" s="3">
        <f t="shared" si="598"/>
        <v>2035</v>
      </c>
      <c r="O7594" s="3">
        <f t="shared" si="599"/>
        <v>5</v>
      </c>
      <c r="P7594" s="2" t="str">
        <f t="shared" si="601"/>
        <v>WD</v>
      </c>
    </row>
    <row r="7595" spans="12:16" x14ac:dyDescent="0.2">
      <c r="L7595" s="99">
        <f t="shared" si="597"/>
        <v>49384</v>
      </c>
      <c r="M7595" s="3">
        <f t="shared" si="600"/>
        <v>3</v>
      </c>
      <c r="N7595" s="3">
        <f t="shared" si="598"/>
        <v>2035</v>
      </c>
      <c r="O7595" s="3">
        <f t="shared" si="599"/>
        <v>6</v>
      </c>
      <c r="P7595" s="2" t="str">
        <f t="shared" si="601"/>
        <v>WD</v>
      </c>
    </row>
    <row r="7596" spans="12:16" x14ac:dyDescent="0.2">
      <c r="L7596" s="99">
        <f t="shared" si="597"/>
        <v>49385</v>
      </c>
      <c r="M7596" s="3">
        <f t="shared" si="600"/>
        <v>3</v>
      </c>
      <c r="N7596" s="3">
        <f t="shared" si="598"/>
        <v>2035</v>
      </c>
      <c r="O7596" s="3">
        <f t="shared" si="599"/>
        <v>7</v>
      </c>
      <c r="P7596" s="2" t="str">
        <f t="shared" si="601"/>
        <v>WE</v>
      </c>
    </row>
    <row r="7597" spans="12:16" x14ac:dyDescent="0.2">
      <c r="L7597" s="99">
        <f t="shared" si="597"/>
        <v>49386</v>
      </c>
      <c r="M7597" s="3">
        <f t="shared" si="600"/>
        <v>3</v>
      </c>
      <c r="N7597" s="3">
        <f t="shared" si="598"/>
        <v>2035</v>
      </c>
      <c r="O7597" s="3">
        <f t="shared" si="599"/>
        <v>1</v>
      </c>
      <c r="P7597" s="2" t="str">
        <f t="shared" si="601"/>
        <v>WE</v>
      </c>
    </row>
    <row r="7598" spans="12:16" x14ac:dyDescent="0.2">
      <c r="L7598" s="99">
        <f t="shared" si="597"/>
        <v>49387</v>
      </c>
      <c r="M7598" s="3">
        <f t="shared" si="600"/>
        <v>3</v>
      </c>
      <c r="N7598" s="3">
        <f t="shared" si="598"/>
        <v>2035</v>
      </c>
      <c r="O7598" s="3">
        <f t="shared" si="599"/>
        <v>2</v>
      </c>
      <c r="P7598" s="2" t="str">
        <f t="shared" si="601"/>
        <v>WD</v>
      </c>
    </row>
    <row r="7599" spans="12:16" x14ac:dyDescent="0.2">
      <c r="L7599" s="99">
        <f t="shared" si="597"/>
        <v>49388</v>
      </c>
      <c r="M7599" s="3">
        <f t="shared" si="600"/>
        <v>3</v>
      </c>
      <c r="N7599" s="3">
        <f t="shared" si="598"/>
        <v>2035</v>
      </c>
      <c r="O7599" s="3">
        <f t="shared" si="599"/>
        <v>3</v>
      </c>
      <c r="P7599" s="2" t="str">
        <f t="shared" si="601"/>
        <v>WD</v>
      </c>
    </row>
    <row r="7600" spans="12:16" x14ac:dyDescent="0.2">
      <c r="L7600" s="99">
        <f t="shared" si="597"/>
        <v>49389</v>
      </c>
      <c r="M7600" s="3">
        <f t="shared" si="600"/>
        <v>3</v>
      </c>
      <c r="N7600" s="3">
        <f t="shared" si="598"/>
        <v>2035</v>
      </c>
      <c r="O7600" s="3">
        <f t="shared" si="599"/>
        <v>4</v>
      </c>
      <c r="P7600" s="2" t="str">
        <f t="shared" si="601"/>
        <v>WD</v>
      </c>
    </row>
    <row r="7601" spans="12:16" x14ac:dyDescent="0.2">
      <c r="L7601" s="99">
        <f t="shared" si="597"/>
        <v>49390</v>
      </c>
      <c r="M7601" s="3">
        <f t="shared" si="600"/>
        <v>3</v>
      </c>
      <c r="N7601" s="3">
        <f t="shared" si="598"/>
        <v>2035</v>
      </c>
      <c r="O7601" s="3">
        <f t="shared" si="599"/>
        <v>5</v>
      </c>
      <c r="P7601" s="2" t="str">
        <f t="shared" si="601"/>
        <v>WD</v>
      </c>
    </row>
    <row r="7602" spans="12:16" x14ac:dyDescent="0.2">
      <c r="L7602" s="99">
        <f t="shared" si="597"/>
        <v>49391</v>
      </c>
      <c r="M7602" s="3">
        <f t="shared" si="600"/>
        <v>3</v>
      </c>
      <c r="N7602" s="3">
        <f t="shared" si="598"/>
        <v>2035</v>
      </c>
      <c r="O7602" s="3">
        <f t="shared" si="599"/>
        <v>6</v>
      </c>
      <c r="P7602" s="2" t="str">
        <f t="shared" si="601"/>
        <v>WD</v>
      </c>
    </row>
    <row r="7603" spans="12:16" x14ac:dyDescent="0.2">
      <c r="L7603" s="99">
        <f t="shared" si="597"/>
        <v>49392</v>
      </c>
      <c r="M7603" s="3">
        <f t="shared" si="600"/>
        <v>3</v>
      </c>
      <c r="N7603" s="3">
        <f t="shared" si="598"/>
        <v>2035</v>
      </c>
      <c r="O7603" s="3">
        <f t="shared" si="599"/>
        <v>7</v>
      </c>
      <c r="P7603" s="2" t="str">
        <f t="shared" si="601"/>
        <v>WE</v>
      </c>
    </row>
    <row r="7604" spans="12:16" x14ac:dyDescent="0.2">
      <c r="L7604" s="99">
        <f t="shared" ref="L7604:L7667" si="602">+L7603+1</f>
        <v>49393</v>
      </c>
      <c r="M7604" s="3">
        <f t="shared" si="600"/>
        <v>3</v>
      </c>
      <c r="N7604" s="3">
        <f t="shared" si="598"/>
        <v>2035</v>
      </c>
      <c r="O7604" s="3">
        <f t="shared" si="599"/>
        <v>1</v>
      </c>
      <c r="P7604" s="2" t="str">
        <f t="shared" si="601"/>
        <v>WE</v>
      </c>
    </row>
    <row r="7605" spans="12:16" x14ac:dyDescent="0.2">
      <c r="L7605" s="99">
        <f t="shared" si="602"/>
        <v>49394</v>
      </c>
      <c r="M7605" s="3">
        <f t="shared" si="600"/>
        <v>3</v>
      </c>
      <c r="N7605" s="3">
        <f t="shared" si="598"/>
        <v>2035</v>
      </c>
      <c r="O7605" s="3">
        <f t="shared" si="599"/>
        <v>2</v>
      </c>
      <c r="P7605" s="2" t="str">
        <f t="shared" si="601"/>
        <v>WD</v>
      </c>
    </row>
    <row r="7606" spans="12:16" x14ac:dyDescent="0.2">
      <c r="L7606" s="99">
        <f t="shared" si="602"/>
        <v>49395</v>
      </c>
      <c r="M7606" s="3">
        <f t="shared" si="600"/>
        <v>3</v>
      </c>
      <c r="N7606" s="3">
        <f t="shared" si="598"/>
        <v>2035</v>
      </c>
      <c r="O7606" s="3">
        <f t="shared" si="599"/>
        <v>3</v>
      </c>
      <c r="P7606" s="2" t="str">
        <f t="shared" si="601"/>
        <v>WD</v>
      </c>
    </row>
    <row r="7607" spans="12:16" x14ac:dyDescent="0.2">
      <c r="L7607" s="99">
        <f t="shared" si="602"/>
        <v>49396</v>
      </c>
      <c r="M7607" s="3">
        <f t="shared" si="600"/>
        <v>3</v>
      </c>
      <c r="N7607" s="3">
        <f t="shared" si="598"/>
        <v>2035</v>
      </c>
      <c r="O7607" s="3">
        <f t="shared" si="599"/>
        <v>4</v>
      </c>
      <c r="P7607" s="2" t="str">
        <f t="shared" si="601"/>
        <v>WD</v>
      </c>
    </row>
    <row r="7608" spans="12:16" x14ac:dyDescent="0.2">
      <c r="L7608" s="99">
        <f t="shared" si="602"/>
        <v>49397</v>
      </c>
      <c r="M7608" s="3">
        <f t="shared" si="600"/>
        <v>3</v>
      </c>
      <c r="N7608" s="3">
        <f t="shared" si="598"/>
        <v>2035</v>
      </c>
      <c r="O7608" s="3">
        <f t="shared" si="599"/>
        <v>5</v>
      </c>
      <c r="P7608" s="2" t="str">
        <f t="shared" si="601"/>
        <v>WD</v>
      </c>
    </row>
    <row r="7609" spans="12:16" x14ac:dyDescent="0.2">
      <c r="L7609" s="99">
        <f t="shared" si="602"/>
        <v>49398</v>
      </c>
      <c r="M7609" s="3">
        <f t="shared" si="600"/>
        <v>3</v>
      </c>
      <c r="N7609" s="3">
        <f t="shared" si="598"/>
        <v>2035</v>
      </c>
      <c r="O7609" s="3">
        <f t="shared" si="599"/>
        <v>6</v>
      </c>
      <c r="P7609" s="2" t="str">
        <f t="shared" si="601"/>
        <v>WD</v>
      </c>
    </row>
    <row r="7610" spans="12:16" x14ac:dyDescent="0.2">
      <c r="L7610" s="99">
        <f t="shared" si="602"/>
        <v>49399</v>
      </c>
      <c r="M7610" s="3">
        <f t="shared" si="600"/>
        <v>3</v>
      </c>
      <c r="N7610" s="3">
        <f t="shared" si="598"/>
        <v>2035</v>
      </c>
      <c r="O7610" s="3">
        <f t="shared" si="599"/>
        <v>7</v>
      </c>
      <c r="P7610" s="2" t="str">
        <f t="shared" si="601"/>
        <v>WE</v>
      </c>
    </row>
    <row r="7611" spans="12:16" x14ac:dyDescent="0.2">
      <c r="L7611" s="99">
        <f t="shared" si="602"/>
        <v>49400</v>
      </c>
      <c r="M7611" s="3">
        <f t="shared" si="600"/>
        <v>4</v>
      </c>
      <c r="N7611" s="3">
        <f t="shared" si="598"/>
        <v>2035</v>
      </c>
      <c r="O7611" s="3">
        <f t="shared" si="599"/>
        <v>1</v>
      </c>
      <c r="P7611" s="2" t="str">
        <f t="shared" si="601"/>
        <v>WE</v>
      </c>
    </row>
    <row r="7612" spans="12:16" x14ac:dyDescent="0.2">
      <c r="L7612" s="99">
        <f t="shared" si="602"/>
        <v>49401</v>
      </c>
      <c r="M7612" s="3">
        <f t="shared" si="600"/>
        <v>4</v>
      </c>
      <c r="N7612" s="3">
        <f t="shared" si="598"/>
        <v>2035</v>
      </c>
      <c r="O7612" s="3">
        <f t="shared" si="599"/>
        <v>2</v>
      </c>
      <c r="P7612" s="2" t="str">
        <f t="shared" si="601"/>
        <v>WD</v>
      </c>
    </row>
    <row r="7613" spans="12:16" x14ac:dyDescent="0.2">
      <c r="L7613" s="99">
        <f t="shared" si="602"/>
        <v>49402</v>
      </c>
      <c r="M7613" s="3">
        <f t="shared" si="600"/>
        <v>4</v>
      </c>
      <c r="N7613" s="3">
        <f t="shared" si="598"/>
        <v>2035</v>
      </c>
      <c r="O7613" s="3">
        <f t="shared" si="599"/>
        <v>3</v>
      </c>
      <c r="P7613" s="2" t="str">
        <f t="shared" si="601"/>
        <v>WD</v>
      </c>
    </row>
    <row r="7614" spans="12:16" x14ac:dyDescent="0.2">
      <c r="L7614" s="99">
        <f t="shared" si="602"/>
        <v>49403</v>
      </c>
      <c r="M7614" s="3">
        <f t="shared" si="600"/>
        <v>4</v>
      </c>
      <c r="N7614" s="3">
        <f t="shared" si="598"/>
        <v>2035</v>
      </c>
      <c r="O7614" s="3">
        <f t="shared" si="599"/>
        <v>4</v>
      </c>
      <c r="P7614" s="2" t="str">
        <f t="shared" si="601"/>
        <v>WD</v>
      </c>
    </row>
    <row r="7615" spans="12:16" x14ac:dyDescent="0.2">
      <c r="L7615" s="99">
        <f t="shared" si="602"/>
        <v>49404</v>
      </c>
      <c r="M7615" s="3">
        <f t="shared" si="600"/>
        <v>4</v>
      </c>
      <c r="N7615" s="3">
        <f t="shared" ref="N7615:N7678" si="603">YEAR(L7615)</f>
        <v>2035</v>
      </c>
      <c r="O7615" s="3">
        <f t="shared" ref="O7615:O7678" si="604">WEEKDAY(L7615)</f>
        <v>5</v>
      </c>
      <c r="P7615" s="2" t="str">
        <f t="shared" si="601"/>
        <v>WD</v>
      </c>
    </row>
    <row r="7616" spans="12:16" x14ac:dyDescent="0.2">
      <c r="L7616" s="99">
        <f t="shared" si="602"/>
        <v>49405</v>
      </c>
      <c r="M7616" s="3">
        <f t="shared" si="600"/>
        <v>4</v>
      </c>
      <c r="N7616" s="3">
        <f t="shared" si="603"/>
        <v>2035</v>
      </c>
      <c r="O7616" s="3">
        <f t="shared" si="604"/>
        <v>6</v>
      </c>
      <c r="P7616" s="2" t="str">
        <f t="shared" si="601"/>
        <v>WD</v>
      </c>
    </row>
    <row r="7617" spans="12:16" x14ac:dyDescent="0.2">
      <c r="L7617" s="99">
        <f t="shared" si="602"/>
        <v>49406</v>
      </c>
      <c r="M7617" s="3">
        <f t="shared" si="600"/>
        <v>4</v>
      </c>
      <c r="N7617" s="3">
        <f t="shared" si="603"/>
        <v>2035</v>
      </c>
      <c r="O7617" s="3">
        <f t="shared" si="604"/>
        <v>7</v>
      </c>
      <c r="P7617" s="2" t="str">
        <f t="shared" si="601"/>
        <v>WE</v>
      </c>
    </row>
    <row r="7618" spans="12:16" x14ac:dyDescent="0.2">
      <c r="L7618" s="99">
        <f t="shared" si="602"/>
        <v>49407</v>
      </c>
      <c r="M7618" s="3">
        <f t="shared" si="600"/>
        <v>4</v>
      </c>
      <c r="N7618" s="3">
        <f t="shared" si="603"/>
        <v>2035</v>
      </c>
      <c r="O7618" s="3">
        <f t="shared" si="604"/>
        <v>1</v>
      </c>
      <c r="P7618" s="2" t="str">
        <f t="shared" si="601"/>
        <v>WE</v>
      </c>
    </row>
    <row r="7619" spans="12:16" x14ac:dyDescent="0.2">
      <c r="L7619" s="99">
        <f t="shared" si="602"/>
        <v>49408</v>
      </c>
      <c r="M7619" s="3">
        <f t="shared" ref="M7619:M7682" si="605">MONTH(L7619)</f>
        <v>4</v>
      </c>
      <c r="N7619" s="3">
        <f t="shared" si="603"/>
        <v>2035</v>
      </c>
      <c r="O7619" s="3">
        <f t="shared" si="604"/>
        <v>2</v>
      </c>
      <c r="P7619" s="2" t="str">
        <f t="shared" ref="P7619:P7682" si="606">IF(O7619=1,"WE",IF(O7619=7,"WE","WD"))</f>
        <v>WD</v>
      </c>
    </row>
    <row r="7620" spans="12:16" x14ac:dyDescent="0.2">
      <c r="L7620" s="99">
        <f t="shared" si="602"/>
        <v>49409</v>
      </c>
      <c r="M7620" s="3">
        <f t="shared" si="605"/>
        <v>4</v>
      </c>
      <c r="N7620" s="3">
        <f t="shared" si="603"/>
        <v>2035</v>
      </c>
      <c r="O7620" s="3">
        <f t="shared" si="604"/>
        <v>3</v>
      </c>
      <c r="P7620" s="2" t="str">
        <f t="shared" si="606"/>
        <v>WD</v>
      </c>
    </row>
    <row r="7621" spans="12:16" x14ac:dyDescent="0.2">
      <c r="L7621" s="99">
        <f t="shared" si="602"/>
        <v>49410</v>
      </c>
      <c r="M7621" s="3">
        <f t="shared" si="605"/>
        <v>4</v>
      </c>
      <c r="N7621" s="3">
        <f t="shared" si="603"/>
        <v>2035</v>
      </c>
      <c r="O7621" s="3">
        <f t="shared" si="604"/>
        <v>4</v>
      </c>
      <c r="P7621" s="2" t="str">
        <f t="shared" si="606"/>
        <v>WD</v>
      </c>
    </row>
    <row r="7622" spans="12:16" x14ac:dyDescent="0.2">
      <c r="L7622" s="99">
        <f t="shared" si="602"/>
        <v>49411</v>
      </c>
      <c r="M7622" s="3">
        <f t="shared" si="605"/>
        <v>4</v>
      </c>
      <c r="N7622" s="3">
        <f t="shared" si="603"/>
        <v>2035</v>
      </c>
      <c r="O7622" s="3">
        <f t="shared" si="604"/>
        <v>5</v>
      </c>
      <c r="P7622" s="2" t="str">
        <f t="shared" si="606"/>
        <v>WD</v>
      </c>
    </row>
    <row r="7623" spans="12:16" x14ac:dyDescent="0.2">
      <c r="L7623" s="99">
        <f t="shared" si="602"/>
        <v>49412</v>
      </c>
      <c r="M7623" s="3">
        <f t="shared" si="605"/>
        <v>4</v>
      </c>
      <c r="N7623" s="3">
        <f t="shared" si="603"/>
        <v>2035</v>
      </c>
      <c r="O7623" s="3">
        <f t="shared" si="604"/>
        <v>6</v>
      </c>
      <c r="P7623" s="2" t="str">
        <f t="shared" si="606"/>
        <v>WD</v>
      </c>
    </row>
    <row r="7624" spans="12:16" x14ac:dyDescent="0.2">
      <c r="L7624" s="99">
        <f t="shared" si="602"/>
        <v>49413</v>
      </c>
      <c r="M7624" s="3">
        <f t="shared" si="605"/>
        <v>4</v>
      </c>
      <c r="N7624" s="3">
        <f t="shared" si="603"/>
        <v>2035</v>
      </c>
      <c r="O7624" s="3">
        <f t="shared" si="604"/>
        <v>7</v>
      </c>
      <c r="P7624" s="2" t="str">
        <f t="shared" si="606"/>
        <v>WE</v>
      </c>
    </row>
    <row r="7625" spans="12:16" x14ac:dyDescent="0.2">
      <c r="L7625" s="99">
        <f t="shared" si="602"/>
        <v>49414</v>
      </c>
      <c r="M7625" s="3">
        <f t="shared" si="605"/>
        <v>4</v>
      </c>
      <c r="N7625" s="3">
        <f t="shared" si="603"/>
        <v>2035</v>
      </c>
      <c r="O7625" s="3">
        <f t="shared" si="604"/>
        <v>1</v>
      </c>
      <c r="P7625" s="2" t="str">
        <f t="shared" si="606"/>
        <v>WE</v>
      </c>
    </row>
    <row r="7626" spans="12:16" x14ac:dyDescent="0.2">
      <c r="L7626" s="99">
        <f t="shared" si="602"/>
        <v>49415</v>
      </c>
      <c r="M7626" s="3">
        <f t="shared" si="605"/>
        <v>4</v>
      </c>
      <c r="N7626" s="3">
        <f t="shared" si="603"/>
        <v>2035</v>
      </c>
      <c r="O7626" s="3">
        <f t="shared" si="604"/>
        <v>2</v>
      </c>
      <c r="P7626" s="2" t="str">
        <f t="shared" si="606"/>
        <v>WD</v>
      </c>
    </row>
    <row r="7627" spans="12:16" x14ac:dyDescent="0.2">
      <c r="L7627" s="99">
        <f t="shared" si="602"/>
        <v>49416</v>
      </c>
      <c r="M7627" s="3">
        <f t="shared" si="605"/>
        <v>4</v>
      </c>
      <c r="N7627" s="3">
        <f t="shared" si="603"/>
        <v>2035</v>
      </c>
      <c r="O7627" s="3">
        <f t="shared" si="604"/>
        <v>3</v>
      </c>
      <c r="P7627" s="2" t="str">
        <f t="shared" si="606"/>
        <v>WD</v>
      </c>
    </row>
    <row r="7628" spans="12:16" x14ac:dyDescent="0.2">
      <c r="L7628" s="99">
        <f t="shared" si="602"/>
        <v>49417</v>
      </c>
      <c r="M7628" s="3">
        <f t="shared" si="605"/>
        <v>4</v>
      </c>
      <c r="N7628" s="3">
        <f t="shared" si="603"/>
        <v>2035</v>
      </c>
      <c r="O7628" s="3">
        <f t="shared" si="604"/>
        <v>4</v>
      </c>
      <c r="P7628" s="2" t="str">
        <f t="shared" si="606"/>
        <v>WD</v>
      </c>
    </row>
    <row r="7629" spans="12:16" x14ac:dyDescent="0.2">
      <c r="L7629" s="99">
        <f t="shared" si="602"/>
        <v>49418</v>
      </c>
      <c r="M7629" s="3">
        <f t="shared" si="605"/>
        <v>4</v>
      </c>
      <c r="N7629" s="3">
        <f t="shared" si="603"/>
        <v>2035</v>
      </c>
      <c r="O7629" s="3">
        <f t="shared" si="604"/>
        <v>5</v>
      </c>
      <c r="P7629" s="2" t="str">
        <f t="shared" si="606"/>
        <v>WD</v>
      </c>
    </row>
    <row r="7630" spans="12:16" x14ac:dyDescent="0.2">
      <c r="L7630" s="99">
        <f t="shared" si="602"/>
        <v>49419</v>
      </c>
      <c r="M7630" s="3">
        <f t="shared" si="605"/>
        <v>4</v>
      </c>
      <c r="N7630" s="3">
        <f t="shared" si="603"/>
        <v>2035</v>
      </c>
      <c r="O7630" s="3">
        <f t="shared" si="604"/>
        <v>6</v>
      </c>
      <c r="P7630" s="2" t="str">
        <f t="shared" si="606"/>
        <v>WD</v>
      </c>
    </row>
    <row r="7631" spans="12:16" x14ac:dyDescent="0.2">
      <c r="L7631" s="99">
        <f t="shared" si="602"/>
        <v>49420</v>
      </c>
      <c r="M7631" s="3">
        <f t="shared" si="605"/>
        <v>4</v>
      </c>
      <c r="N7631" s="3">
        <f t="shared" si="603"/>
        <v>2035</v>
      </c>
      <c r="O7631" s="3">
        <f t="shared" si="604"/>
        <v>7</v>
      </c>
      <c r="P7631" s="2" t="str">
        <f t="shared" si="606"/>
        <v>WE</v>
      </c>
    </row>
    <row r="7632" spans="12:16" x14ac:dyDescent="0.2">
      <c r="L7632" s="99">
        <f t="shared" si="602"/>
        <v>49421</v>
      </c>
      <c r="M7632" s="3">
        <f t="shared" si="605"/>
        <v>4</v>
      </c>
      <c r="N7632" s="3">
        <f t="shared" si="603"/>
        <v>2035</v>
      </c>
      <c r="O7632" s="3">
        <f t="shared" si="604"/>
        <v>1</v>
      </c>
      <c r="P7632" s="2" t="str">
        <f t="shared" si="606"/>
        <v>WE</v>
      </c>
    </row>
    <row r="7633" spans="12:16" x14ac:dyDescent="0.2">
      <c r="L7633" s="99">
        <f t="shared" si="602"/>
        <v>49422</v>
      </c>
      <c r="M7633" s="3">
        <f t="shared" si="605"/>
        <v>4</v>
      </c>
      <c r="N7633" s="3">
        <f t="shared" si="603"/>
        <v>2035</v>
      </c>
      <c r="O7633" s="3">
        <f t="shared" si="604"/>
        <v>2</v>
      </c>
      <c r="P7633" s="2" t="str">
        <f t="shared" si="606"/>
        <v>WD</v>
      </c>
    </row>
    <row r="7634" spans="12:16" x14ac:dyDescent="0.2">
      <c r="L7634" s="99">
        <f t="shared" si="602"/>
        <v>49423</v>
      </c>
      <c r="M7634" s="3">
        <f t="shared" si="605"/>
        <v>4</v>
      </c>
      <c r="N7634" s="3">
        <f t="shared" si="603"/>
        <v>2035</v>
      </c>
      <c r="O7634" s="3">
        <f t="shared" si="604"/>
        <v>3</v>
      </c>
      <c r="P7634" s="2" t="str">
        <f t="shared" si="606"/>
        <v>WD</v>
      </c>
    </row>
    <row r="7635" spans="12:16" x14ac:dyDescent="0.2">
      <c r="L7635" s="99">
        <f t="shared" si="602"/>
        <v>49424</v>
      </c>
      <c r="M7635" s="3">
        <f t="shared" si="605"/>
        <v>4</v>
      </c>
      <c r="N7635" s="3">
        <f t="shared" si="603"/>
        <v>2035</v>
      </c>
      <c r="O7635" s="3">
        <f t="shared" si="604"/>
        <v>4</v>
      </c>
      <c r="P7635" s="2" t="str">
        <f t="shared" si="606"/>
        <v>WD</v>
      </c>
    </row>
    <row r="7636" spans="12:16" x14ac:dyDescent="0.2">
      <c r="L7636" s="99">
        <f t="shared" si="602"/>
        <v>49425</v>
      </c>
      <c r="M7636" s="3">
        <f t="shared" si="605"/>
        <v>4</v>
      </c>
      <c r="N7636" s="3">
        <f t="shared" si="603"/>
        <v>2035</v>
      </c>
      <c r="O7636" s="3">
        <f t="shared" si="604"/>
        <v>5</v>
      </c>
      <c r="P7636" s="2" t="str">
        <f t="shared" si="606"/>
        <v>WD</v>
      </c>
    </row>
    <row r="7637" spans="12:16" x14ac:dyDescent="0.2">
      <c r="L7637" s="99">
        <f t="shared" si="602"/>
        <v>49426</v>
      </c>
      <c r="M7637" s="3">
        <f t="shared" si="605"/>
        <v>4</v>
      </c>
      <c r="N7637" s="3">
        <f t="shared" si="603"/>
        <v>2035</v>
      </c>
      <c r="O7637" s="3">
        <f t="shared" si="604"/>
        <v>6</v>
      </c>
      <c r="P7637" s="2" t="str">
        <f t="shared" si="606"/>
        <v>WD</v>
      </c>
    </row>
    <row r="7638" spans="12:16" x14ac:dyDescent="0.2">
      <c r="L7638" s="99">
        <f t="shared" si="602"/>
        <v>49427</v>
      </c>
      <c r="M7638" s="3">
        <f t="shared" si="605"/>
        <v>4</v>
      </c>
      <c r="N7638" s="3">
        <f t="shared" si="603"/>
        <v>2035</v>
      </c>
      <c r="O7638" s="3">
        <f t="shared" si="604"/>
        <v>7</v>
      </c>
      <c r="P7638" s="2" t="str">
        <f t="shared" si="606"/>
        <v>WE</v>
      </c>
    </row>
    <row r="7639" spans="12:16" x14ac:dyDescent="0.2">
      <c r="L7639" s="99">
        <f t="shared" si="602"/>
        <v>49428</v>
      </c>
      <c r="M7639" s="3">
        <f t="shared" si="605"/>
        <v>4</v>
      </c>
      <c r="N7639" s="3">
        <f t="shared" si="603"/>
        <v>2035</v>
      </c>
      <c r="O7639" s="3">
        <f t="shared" si="604"/>
        <v>1</v>
      </c>
      <c r="P7639" s="2" t="str">
        <f t="shared" si="606"/>
        <v>WE</v>
      </c>
    </row>
    <row r="7640" spans="12:16" x14ac:dyDescent="0.2">
      <c r="L7640" s="99">
        <f t="shared" si="602"/>
        <v>49429</v>
      </c>
      <c r="M7640" s="3">
        <f t="shared" si="605"/>
        <v>4</v>
      </c>
      <c r="N7640" s="3">
        <f t="shared" si="603"/>
        <v>2035</v>
      </c>
      <c r="O7640" s="3">
        <f t="shared" si="604"/>
        <v>2</v>
      </c>
      <c r="P7640" s="2" t="str">
        <f t="shared" si="606"/>
        <v>WD</v>
      </c>
    </row>
    <row r="7641" spans="12:16" x14ac:dyDescent="0.2">
      <c r="L7641" s="99">
        <f t="shared" si="602"/>
        <v>49430</v>
      </c>
      <c r="M7641" s="3">
        <f t="shared" si="605"/>
        <v>5</v>
      </c>
      <c r="N7641" s="3">
        <f t="shared" si="603"/>
        <v>2035</v>
      </c>
      <c r="O7641" s="3">
        <f t="shared" si="604"/>
        <v>3</v>
      </c>
      <c r="P7641" s="2" t="str">
        <f t="shared" si="606"/>
        <v>WD</v>
      </c>
    </row>
    <row r="7642" spans="12:16" x14ac:dyDescent="0.2">
      <c r="L7642" s="99">
        <f t="shared" si="602"/>
        <v>49431</v>
      </c>
      <c r="M7642" s="3">
        <f t="shared" si="605"/>
        <v>5</v>
      </c>
      <c r="N7642" s="3">
        <f t="shared" si="603"/>
        <v>2035</v>
      </c>
      <c r="O7642" s="3">
        <f t="shared" si="604"/>
        <v>4</v>
      </c>
      <c r="P7642" s="2" t="str">
        <f t="shared" si="606"/>
        <v>WD</v>
      </c>
    </row>
    <row r="7643" spans="12:16" x14ac:dyDescent="0.2">
      <c r="L7643" s="99">
        <f t="shared" si="602"/>
        <v>49432</v>
      </c>
      <c r="M7643" s="3">
        <f t="shared" si="605"/>
        <v>5</v>
      </c>
      <c r="N7643" s="3">
        <f t="shared" si="603"/>
        <v>2035</v>
      </c>
      <c r="O7643" s="3">
        <f t="shared" si="604"/>
        <v>5</v>
      </c>
      <c r="P7643" s="2" t="str">
        <f t="shared" si="606"/>
        <v>WD</v>
      </c>
    </row>
    <row r="7644" spans="12:16" x14ac:dyDescent="0.2">
      <c r="L7644" s="99">
        <f t="shared" si="602"/>
        <v>49433</v>
      </c>
      <c r="M7644" s="3">
        <f t="shared" si="605"/>
        <v>5</v>
      </c>
      <c r="N7644" s="3">
        <f t="shared" si="603"/>
        <v>2035</v>
      </c>
      <c r="O7644" s="3">
        <f t="shared" si="604"/>
        <v>6</v>
      </c>
      <c r="P7644" s="2" t="str">
        <f t="shared" si="606"/>
        <v>WD</v>
      </c>
    </row>
    <row r="7645" spans="12:16" x14ac:dyDescent="0.2">
      <c r="L7645" s="99">
        <f t="shared" si="602"/>
        <v>49434</v>
      </c>
      <c r="M7645" s="3">
        <f t="shared" si="605"/>
        <v>5</v>
      </c>
      <c r="N7645" s="3">
        <f t="shared" si="603"/>
        <v>2035</v>
      </c>
      <c r="O7645" s="3">
        <f t="shared" si="604"/>
        <v>7</v>
      </c>
      <c r="P7645" s="2" t="str">
        <f t="shared" si="606"/>
        <v>WE</v>
      </c>
    </row>
    <row r="7646" spans="12:16" x14ac:dyDescent="0.2">
      <c r="L7646" s="99">
        <f t="shared" si="602"/>
        <v>49435</v>
      </c>
      <c r="M7646" s="3">
        <f t="shared" si="605"/>
        <v>5</v>
      </c>
      <c r="N7646" s="3">
        <f t="shared" si="603"/>
        <v>2035</v>
      </c>
      <c r="O7646" s="3">
        <f t="shared" si="604"/>
        <v>1</v>
      </c>
      <c r="P7646" s="2" t="str">
        <f t="shared" si="606"/>
        <v>WE</v>
      </c>
    </row>
    <row r="7647" spans="12:16" x14ac:dyDescent="0.2">
      <c r="L7647" s="99">
        <f t="shared" si="602"/>
        <v>49436</v>
      </c>
      <c r="M7647" s="3">
        <f t="shared" si="605"/>
        <v>5</v>
      </c>
      <c r="N7647" s="3">
        <f t="shared" si="603"/>
        <v>2035</v>
      </c>
      <c r="O7647" s="3">
        <f t="shared" si="604"/>
        <v>2</v>
      </c>
      <c r="P7647" s="2" t="str">
        <f t="shared" si="606"/>
        <v>WD</v>
      </c>
    </row>
    <row r="7648" spans="12:16" x14ac:dyDescent="0.2">
      <c r="L7648" s="99">
        <f t="shared" si="602"/>
        <v>49437</v>
      </c>
      <c r="M7648" s="3">
        <f t="shared" si="605"/>
        <v>5</v>
      </c>
      <c r="N7648" s="3">
        <f t="shared" si="603"/>
        <v>2035</v>
      </c>
      <c r="O7648" s="3">
        <f t="shared" si="604"/>
        <v>3</v>
      </c>
      <c r="P7648" s="2" t="str">
        <f t="shared" si="606"/>
        <v>WD</v>
      </c>
    </row>
    <row r="7649" spans="12:16" x14ac:dyDescent="0.2">
      <c r="L7649" s="99">
        <f t="shared" si="602"/>
        <v>49438</v>
      </c>
      <c r="M7649" s="3">
        <f t="shared" si="605"/>
        <v>5</v>
      </c>
      <c r="N7649" s="3">
        <f t="shared" si="603"/>
        <v>2035</v>
      </c>
      <c r="O7649" s="3">
        <f t="shared" si="604"/>
        <v>4</v>
      </c>
      <c r="P7649" s="2" t="str">
        <f t="shared" si="606"/>
        <v>WD</v>
      </c>
    </row>
    <row r="7650" spans="12:16" x14ac:dyDescent="0.2">
      <c r="L7650" s="99">
        <f t="shared" si="602"/>
        <v>49439</v>
      </c>
      <c r="M7650" s="3">
        <f t="shared" si="605"/>
        <v>5</v>
      </c>
      <c r="N7650" s="3">
        <f t="shared" si="603"/>
        <v>2035</v>
      </c>
      <c r="O7650" s="3">
        <f t="shared" si="604"/>
        <v>5</v>
      </c>
      <c r="P7650" s="2" t="str">
        <f t="shared" si="606"/>
        <v>WD</v>
      </c>
    </row>
    <row r="7651" spans="12:16" x14ac:dyDescent="0.2">
      <c r="L7651" s="99">
        <f t="shared" si="602"/>
        <v>49440</v>
      </c>
      <c r="M7651" s="3">
        <f t="shared" si="605"/>
        <v>5</v>
      </c>
      <c r="N7651" s="3">
        <f t="shared" si="603"/>
        <v>2035</v>
      </c>
      <c r="O7651" s="3">
        <f t="shared" si="604"/>
        <v>6</v>
      </c>
      <c r="P7651" s="2" t="str">
        <f t="shared" si="606"/>
        <v>WD</v>
      </c>
    </row>
    <row r="7652" spans="12:16" x14ac:dyDescent="0.2">
      <c r="L7652" s="99">
        <f t="shared" si="602"/>
        <v>49441</v>
      </c>
      <c r="M7652" s="3">
        <f t="shared" si="605"/>
        <v>5</v>
      </c>
      <c r="N7652" s="3">
        <f t="shared" si="603"/>
        <v>2035</v>
      </c>
      <c r="O7652" s="3">
        <f t="shared" si="604"/>
        <v>7</v>
      </c>
      <c r="P7652" s="2" t="str">
        <f t="shared" si="606"/>
        <v>WE</v>
      </c>
    </row>
    <row r="7653" spans="12:16" x14ac:dyDescent="0.2">
      <c r="L7653" s="99">
        <f t="shared" si="602"/>
        <v>49442</v>
      </c>
      <c r="M7653" s="3">
        <f t="shared" si="605"/>
        <v>5</v>
      </c>
      <c r="N7653" s="3">
        <f t="shared" si="603"/>
        <v>2035</v>
      </c>
      <c r="O7653" s="3">
        <f t="shared" si="604"/>
        <v>1</v>
      </c>
      <c r="P7653" s="2" t="str">
        <f t="shared" si="606"/>
        <v>WE</v>
      </c>
    </row>
    <row r="7654" spans="12:16" x14ac:dyDescent="0.2">
      <c r="L7654" s="99">
        <f t="shared" si="602"/>
        <v>49443</v>
      </c>
      <c r="M7654" s="3">
        <f t="shared" si="605"/>
        <v>5</v>
      </c>
      <c r="N7654" s="3">
        <f t="shared" si="603"/>
        <v>2035</v>
      </c>
      <c r="O7654" s="3">
        <f t="shared" si="604"/>
        <v>2</v>
      </c>
      <c r="P7654" s="2" t="str">
        <f t="shared" si="606"/>
        <v>WD</v>
      </c>
    </row>
    <row r="7655" spans="12:16" x14ac:dyDescent="0.2">
      <c r="L7655" s="99">
        <f t="shared" si="602"/>
        <v>49444</v>
      </c>
      <c r="M7655" s="3">
        <f t="shared" si="605"/>
        <v>5</v>
      </c>
      <c r="N7655" s="3">
        <f t="shared" si="603"/>
        <v>2035</v>
      </c>
      <c r="O7655" s="3">
        <f t="shared" si="604"/>
        <v>3</v>
      </c>
      <c r="P7655" s="2" t="str">
        <f t="shared" si="606"/>
        <v>WD</v>
      </c>
    </row>
    <row r="7656" spans="12:16" x14ac:dyDescent="0.2">
      <c r="L7656" s="99">
        <f t="shared" si="602"/>
        <v>49445</v>
      </c>
      <c r="M7656" s="3">
        <f t="shared" si="605"/>
        <v>5</v>
      </c>
      <c r="N7656" s="3">
        <f t="shared" si="603"/>
        <v>2035</v>
      </c>
      <c r="O7656" s="3">
        <f t="shared" si="604"/>
        <v>4</v>
      </c>
      <c r="P7656" s="2" t="str">
        <f t="shared" si="606"/>
        <v>WD</v>
      </c>
    </row>
    <row r="7657" spans="12:16" x14ac:dyDescent="0.2">
      <c r="L7657" s="99">
        <f t="shared" si="602"/>
        <v>49446</v>
      </c>
      <c r="M7657" s="3">
        <f t="shared" si="605"/>
        <v>5</v>
      </c>
      <c r="N7657" s="3">
        <f t="shared" si="603"/>
        <v>2035</v>
      </c>
      <c r="O7657" s="3">
        <f t="shared" si="604"/>
        <v>5</v>
      </c>
      <c r="P7657" s="2" t="str">
        <f t="shared" si="606"/>
        <v>WD</v>
      </c>
    </row>
    <row r="7658" spans="12:16" x14ac:dyDescent="0.2">
      <c r="L7658" s="99">
        <f t="shared" si="602"/>
        <v>49447</v>
      </c>
      <c r="M7658" s="3">
        <f t="shared" si="605"/>
        <v>5</v>
      </c>
      <c r="N7658" s="3">
        <f t="shared" si="603"/>
        <v>2035</v>
      </c>
      <c r="O7658" s="3">
        <f t="shared" si="604"/>
        <v>6</v>
      </c>
      <c r="P7658" s="2" t="str">
        <f t="shared" si="606"/>
        <v>WD</v>
      </c>
    </row>
    <row r="7659" spans="12:16" x14ac:dyDescent="0.2">
      <c r="L7659" s="99">
        <f t="shared" si="602"/>
        <v>49448</v>
      </c>
      <c r="M7659" s="3">
        <f t="shared" si="605"/>
        <v>5</v>
      </c>
      <c r="N7659" s="3">
        <f t="shared" si="603"/>
        <v>2035</v>
      </c>
      <c r="O7659" s="3">
        <f t="shared" si="604"/>
        <v>7</v>
      </c>
      <c r="P7659" s="2" t="str">
        <f t="shared" si="606"/>
        <v>WE</v>
      </c>
    </row>
    <row r="7660" spans="12:16" x14ac:dyDescent="0.2">
      <c r="L7660" s="99">
        <f t="shared" si="602"/>
        <v>49449</v>
      </c>
      <c r="M7660" s="3">
        <f t="shared" si="605"/>
        <v>5</v>
      </c>
      <c r="N7660" s="3">
        <f t="shared" si="603"/>
        <v>2035</v>
      </c>
      <c r="O7660" s="3">
        <f t="shared" si="604"/>
        <v>1</v>
      </c>
      <c r="P7660" s="2" t="str">
        <f t="shared" si="606"/>
        <v>WE</v>
      </c>
    </row>
    <row r="7661" spans="12:16" x14ac:dyDescent="0.2">
      <c r="L7661" s="99">
        <f t="shared" si="602"/>
        <v>49450</v>
      </c>
      <c r="M7661" s="3">
        <f t="shared" si="605"/>
        <v>5</v>
      </c>
      <c r="N7661" s="3">
        <f t="shared" si="603"/>
        <v>2035</v>
      </c>
      <c r="O7661" s="3">
        <f t="shared" si="604"/>
        <v>2</v>
      </c>
      <c r="P7661" s="2" t="str">
        <f t="shared" si="606"/>
        <v>WD</v>
      </c>
    </row>
    <row r="7662" spans="12:16" x14ac:dyDescent="0.2">
      <c r="L7662" s="99">
        <f t="shared" si="602"/>
        <v>49451</v>
      </c>
      <c r="M7662" s="3">
        <f t="shared" si="605"/>
        <v>5</v>
      </c>
      <c r="N7662" s="3">
        <f t="shared" si="603"/>
        <v>2035</v>
      </c>
      <c r="O7662" s="3">
        <f t="shared" si="604"/>
        <v>3</v>
      </c>
      <c r="P7662" s="2" t="str">
        <f t="shared" si="606"/>
        <v>WD</v>
      </c>
    </row>
    <row r="7663" spans="12:16" x14ac:dyDescent="0.2">
      <c r="L7663" s="99">
        <f t="shared" si="602"/>
        <v>49452</v>
      </c>
      <c r="M7663" s="3">
        <f t="shared" si="605"/>
        <v>5</v>
      </c>
      <c r="N7663" s="3">
        <f t="shared" si="603"/>
        <v>2035</v>
      </c>
      <c r="O7663" s="3">
        <f t="shared" si="604"/>
        <v>4</v>
      </c>
      <c r="P7663" s="2" t="str">
        <f t="shared" si="606"/>
        <v>WD</v>
      </c>
    </row>
    <row r="7664" spans="12:16" x14ac:dyDescent="0.2">
      <c r="L7664" s="99">
        <f t="shared" si="602"/>
        <v>49453</v>
      </c>
      <c r="M7664" s="3">
        <f t="shared" si="605"/>
        <v>5</v>
      </c>
      <c r="N7664" s="3">
        <f t="shared" si="603"/>
        <v>2035</v>
      </c>
      <c r="O7664" s="3">
        <f t="shared" si="604"/>
        <v>5</v>
      </c>
      <c r="P7664" s="2" t="str">
        <f t="shared" si="606"/>
        <v>WD</v>
      </c>
    </row>
    <row r="7665" spans="12:16" x14ac:dyDescent="0.2">
      <c r="L7665" s="99">
        <f t="shared" si="602"/>
        <v>49454</v>
      </c>
      <c r="M7665" s="3">
        <f t="shared" si="605"/>
        <v>5</v>
      </c>
      <c r="N7665" s="3">
        <f t="shared" si="603"/>
        <v>2035</v>
      </c>
      <c r="O7665" s="3">
        <f t="shared" si="604"/>
        <v>6</v>
      </c>
      <c r="P7665" s="2" t="str">
        <f t="shared" si="606"/>
        <v>WD</v>
      </c>
    </row>
    <row r="7666" spans="12:16" x14ac:dyDescent="0.2">
      <c r="L7666" s="99">
        <f t="shared" si="602"/>
        <v>49455</v>
      </c>
      <c r="M7666" s="3">
        <f t="shared" si="605"/>
        <v>5</v>
      </c>
      <c r="N7666" s="3">
        <f t="shared" si="603"/>
        <v>2035</v>
      </c>
      <c r="O7666" s="3">
        <f t="shared" si="604"/>
        <v>7</v>
      </c>
      <c r="P7666" s="2" t="str">
        <f t="shared" si="606"/>
        <v>WE</v>
      </c>
    </row>
    <row r="7667" spans="12:16" x14ac:dyDescent="0.2">
      <c r="L7667" s="99">
        <f t="shared" si="602"/>
        <v>49456</v>
      </c>
      <c r="M7667" s="3">
        <f t="shared" si="605"/>
        <v>5</v>
      </c>
      <c r="N7667" s="3">
        <f t="shared" si="603"/>
        <v>2035</v>
      </c>
      <c r="O7667" s="3">
        <f t="shared" si="604"/>
        <v>1</v>
      </c>
      <c r="P7667" s="2" t="str">
        <f t="shared" si="606"/>
        <v>WE</v>
      </c>
    </row>
    <row r="7668" spans="12:16" x14ac:dyDescent="0.2">
      <c r="L7668" s="99">
        <f t="shared" ref="L7668:L7731" si="607">+L7667+1</f>
        <v>49457</v>
      </c>
      <c r="M7668" s="3">
        <f t="shared" si="605"/>
        <v>5</v>
      </c>
      <c r="N7668" s="3">
        <f t="shared" si="603"/>
        <v>2035</v>
      </c>
      <c r="O7668" s="3">
        <f t="shared" si="604"/>
        <v>2</v>
      </c>
      <c r="P7668" s="2" t="str">
        <f t="shared" si="606"/>
        <v>WD</v>
      </c>
    </row>
    <row r="7669" spans="12:16" x14ac:dyDescent="0.2">
      <c r="L7669" s="99">
        <f t="shared" si="607"/>
        <v>49458</v>
      </c>
      <c r="M7669" s="3">
        <f t="shared" si="605"/>
        <v>5</v>
      </c>
      <c r="N7669" s="3">
        <f t="shared" si="603"/>
        <v>2035</v>
      </c>
      <c r="O7669" s="3">
        <f t="shared" si="604"/>
        <v>3</v>
      </c>
      <c r="P7669" s="2" t="str">
        <f t="shared" si="606"/>
        <v>WD</v>
      </c>
    </row>
    <row r="7670" spans="12:16" x14ac:dyDescent="0.2">
      <c r="L7670" s="99">
        <f t="shared" si="607"/>
        <v>49459</v>
      </c>
      <c r="M7670" s="3">
        <f t="shared" si="605"/>
        <v>5</v>
      </c>
      <c r="N7670" s="3">
        <f t="shared" si="603"/>
        <v>2035</v>
      </c>
      <c r="O7670" s="3">
        <f t="shared" si="604"/>
        <v>4</v>
      </c>
      <c r="P7670" s="2" t="str">
        <f t="shared" si="606"/>
        <v>WD</v>
      </c>
    </row>
    <row r="7671" spans="12:16" x14ac:dyDescent="0.2">
      <c r="L7671" s="99">
        <f t="shared" si="607"/>
        <v>49460</v>
      </c>
      <c r="M7671" s="3">
        <f t="shared" si="605"/>
        <v>5</v>
      </c>
      <c r="N7671" s="3">
        <f t="shared" si="603"/>
        <v>2035</v>
      </c>
      <c r="O7671" s="3">
        <f t="shared" si="604"/>
        <v>5</v>
      </c>
      <c r="P7671" s="2" t="str">
        <f t="shared" si="606"/>
        <v>WD</v>
      </c>
    </row>
    <row r="7672" spans="12:16" x14ac:dyDescent="0.2">
      <c r="L7672" s="99">
        <f t="shared" si="607"/>
        <v>49461</v>
      </c>
      <c r="M7672" s="3">
        <f t="shared" si="605"/>
        <v>6</v>
      </c>
      <c r="N7672" s="3">
        <f t="shared" si="603"/>
        <v>2035</v>
      </c>
      <c r="O7672" s="3">
        <f t="shared" si="604"/>
        <v>6</v>
      </c>
      <c r="P7672" s="2" t="str">
        <f t="shared" si="606"/>
        <v>WD</v>
      </c>
    </row>
    <row r="7673" spans="12:16" x14ac:dyDescent="0.2">
      <c r="L7673" s="99">
        <f t="shared" si="607"/>
        <v>49462</v>
      </c>
      <c r="M7673" s="3">
        <f t="shared" si="605"/>
        <v>6</v>
      </c>
      <c r="N7673" s="3">
        <f t="shared" si="603"/>
        <v>2035</v>
      </c>
      <c r="O7673" s="3">
        <f t="shared" si="604"/>
        <v>7</v>
      </c>
      <c r="P7673" s="2" t="str">
        <f t="shared" si="606"/>
        <v>WE</v>
      </c>
    </row>
    <row r="7674" spans="12:16" x14ac:dyDescent="0.2">
      <c r="L7674" s="99">
        <f t="shared" si="607"/>
        <v>49463</v>
      </c>
      <c r="M7674" s="3">
        <f t="shared" si="605"/>
        <v>6</v>
      </c>
      <c r="N7674" s="3">
        <f t="shared" si="603"/>
        <v>2035</v>
      </c>
      <c r="O7674" s="3">
        <f t="shared" si="604"/>
        <v>1</v>
      </c>
      <c r="P7674" s="2" t="str">
        <f t="shared" si="606"/>
        <v>WE</v>
      </c>
    </row>
    <row r="7675" spans="12:16" x14ac:dyDescent="0.2">
      <c r="L7675" s="99">
        <f t="shared" si="607"/>
        <v>49464</v>
      </c>
      <c r="M7675" s="3">
        <f t="shared" si="605"/>
        <v>6</v>
      </c>
      <c r="N7675" s="3">
        <f t="shared" si="603"/>
        <v>2035</v>
      </c>
      <c r="O7675" s="3">
        <f t="shared" si="604"/>
        <v>2</v>
      </c>
      <c r="P7675" s="2" t="str">
        <f t="shared" si="606"/>
        <v>WD</v>
      </c>
    </row>
    <row r="7676" spans="12:16" x14ac:dyDescent="0.2">
      <c r="L7676" s="99">
        <f t="shared" si="607"/>
        <v>49465</v>
      </c>
      <c r="M7676" s="3">
        <f t="shared" si="605"/>
        <v>6</v>
      </c>
      <c r="N7676" s="3">
        <f t="shared" si="603"/>
        <v>2035</v>
      </c>
      <c r="O7676" s="3">
        <f t="shared" si="604"/>
        <v>3</v>
      </c>
      <c r="P7676" s="2" t="str">
        <f t="shared" si="606"/>
        <v>WD</v>
      </c>
    </row>
    <row r="7677" spans="12:16" x14ac:dyDescent="0.2">
      <c r="L7677" s="99">
        <f t="shared" si="607"/>
        <v>49466</v>
      </c>
      <c r="M7677" s="3">
        <f t="shared" si="605"/>
        <v>6</v>
      </c>
      <c r="N7677" s="3">
        <f t="shared" si="603"/>
        <v>2035</v>
      </c>
      <c r="O7677" s="3">
        <f t="shared" si="604"/>
        <v>4</v>
      </c>
      <c r="P7677" s="2" t="str">
        <f t="shared" si="606"/>
        <v>WD</v>
      </c>
    </row>
    <row r="7678" spans="12:16" x14ac:dyDescent="0.2">
      <c r="L7678" s="99">
        <f t="shared" si="607"/>
        <v>49467</v>
      </c>
      <c r="M7678" s="3">
        <f t="shared" si="605"/>
        <v>6</v>
      </c>
      <c r="N7678" s="3">
        <f t="shared" si="603"/>
        <v>2035</v>
      </c>
      <c r="O7678" s="3">
        <f t="shared" si="604"/>
        <v>5</v>
      </c>
      <c r="P7678" s="2" t="str">
        <f t="shared" si="606"/>
        <v>WD</v>
      </c>
    </row>
    <row r="7679" spans="12:16" x14ac:dyDescent="0.2">
      <c r="L7679" s="99">
        <f t="shared" si="607"/>
        <v>49468</v>
      </c>
      <c r="M7679" s="3">
        <f t="shared" si="605"/>
        <v>6</v>
      </c>
      <c r="N7679" s="3">
        <f t="shared" ref="N7679:N7742" si="608">YEAR(L7679)</f>
        <v>2035</v>
      </c>
      <c r="O7679" s="3">
        <f t="shared" ref="O7679:O7742" si="609">WEEKDAY(L7679)</f>
        <v>6</v>
      </c>
      <c r="P7679" s="2" t="str">
        <f t="shared" si="606"/>
        <v>WD</v>
      </c>
    </row>
    <row r="7680" spans="12:16" x14ac:dyDescent="0.2">
      <c r="L7680" s="99">
        <f t="shared" si="607"/>
        <v>49469</v>
      </c>
      <c r="M7680" s="3">
        <f t="shared" si="605"/>
        <v>6</v>
      </c>
      <c r="N7680" s="3">
        <f t="shared" si="608"/>
        <v>2035</v>
      </c>
      <c r="O7680" s="3">
        <f t="shared" si="609"/>
        <v>7</v>
      </c>
      <c r="P7680" s="2" t="str">
        <f t="shared" si="606"/>
        <v>WE</v>
      </c>
    </row>
    <row r="7681" spans="12:16" x14ac:dyDescent="0.2">
      <c r="L7681" s="99">
        <f t="shared" si="607"/>
        <v>49470</v>
      </c>
      <c r="M7681" s="3">
        <f t="shared" si="605"/>
        <v>6</v>
      </c>
      <c r="N7681" s="3">
        <f t="shared" si="608"/>
        <v>2035</v>
      </c>
      <c r="O7681" s="3">
        <f t="shared" si="609"/>
        <v>1</v>
      </c>
      <c r="P7681" s="2" t="str">
        <f t="shared" si="606"/>
        <v>WE</v>
      </c>
    </row>
    <row r="7682" spans="12:16" x14ac:dyDescent="0.2">
      <c r="L7682" s="99">
        <f t="shared" si="607"/>
        <v>49471</v>
      </c>
      <c r="M7682" s="3">
        <f t="shared" si="605"/>
        <v>6</v>
      </c>
      <c r="N7682" s="3">
        <f t="shared" si="608"/>
        <v>2035</v>
      </c>
      <c r="O7682" s="3">
        <f t="shared" si="609"/>
        <v>2</v>
      </c>
      <c r="P7682" s="2" t="str">
        <f t="shared" si="606"/>
        <v>WD</v>
      </c>
    </row>
    <row r="7683" spans="12:16" x14ac:dyDescent="0.2">
      <c r="L7683" s="99">
        <f t="shared" si="607"/>
        <v>49472</v>
      </c>
      <c r="M7683" s="3">
        <f t="shared" ref="M7683:M7746" si="610">MONTH(L7683)</f>
        <v>6</v>
      </c>
      <c r="N7683" s="3">
        <f t="shared" si="608"/>
        <v>2035</v>
      </c>
      <c r="O7683" s="3">
        <f t="shared" si="609"/>
        <v>3</v>
      </c>
      <c r="P7683" s="2" t="str">
        <f t="shared" ref="P7683:P7746" si="611">IF(O7683=1,"WE",IF(O7683=7,"WE","WD"))</f>
        <v>WD</v>
      </c>
    </row>
    <row r="7684" spans="12:16" x14ac:dyDescent="0.2">
      <c r="L7684" s="99">
        <f t="shared" si="607"/>
        <v>49473</v>
      </c>
      <c r="M7684" s="3">
        <f t="shared" si="610"/>
        <v>6</v>
      </c>
      <c r="N7684" s="3">
        <f t="shared" si="608"/>
        <v>2035</v>
      </c>
      <c r="O7684" s="3">
        <f t="shared" si="609"/>
        <v>4</v>
      </c>
      <c r="P7684" s="2" t="str">
        <f t="shared" si="611"/>
        <v>WD</v>
      </c>
    </row>
    <row r="7685" spans="12:16" x14ac:dyDescent="0.2">
      <c r="L7685" s="99">
        <f t="shared" si="607"/>
        <v>49474</v>
      </c>
      <c r="M7685" s="3">
        <f t="shared" si="610"/>
        <v>6</v>
      </c>
      <c r="N7685" s="3">
        <f t="shared" si="608"/>
        <v>2035</v>
      </c>
      <c r="O7685" s="3">
        <f t="shared" si="609"/>
        <v>5</v>
      </c>
      <c r="P7685" s="2" t="str">
        <f t="shared" si="611"/>
        <v>WD</v>
      </c>
    </row>
    <row r="7686" spans="12:16" x14ac:dyDescent="0.2">
      <c r="L7686" s="99">
        <f t="shared" si="607"/>
        <v>49475</v>
      </c>
      <c r="M7686" s="3">
        <f t="shared" si="610"/>
        <v>6</v>
      </c>
      <c r="N7686" s="3">
        <f t="shared" si="608"/>
        <v>2035</v>
      </c>
      <c r="O7686" s="3">
        <f t="shared" si="609"/>
        <v>6</v>
      </c>
      <c r="P7686" s="2" t="str">
        <f t="shared" si="611"/>
        <v>WD</v>
      </c>
    </row>
    <row r="7687" spans="12:16" x14ac:dyDescent="0.2">
      <c r="L7687" s="99">
        <f t="shared" si="607"/>
        <v>49476</v>
      </c>
      <c r="M7687" s="3">
        <f t="shared" si="610"/>
        <v>6</v>
      </c>
      <c r="N7687" s="3">
        <f t="shared" si="608"/>
        <v>2035</v>
      </c>
      <c r="O7687" s="3">
        <f t="shared" si="609"/>
        <v>7</v>
      </c>
      <c r="P7687" s="2" t="str">
        <f t="shared" si="611"/>
        <v>WE</v>
      </c>
    </row>
    <row r="7688" spans="12:16" x14ac:dyDescent="0.2">
      <c r="L7688" s="99">
        <f t="shared" si="607"/>
        <v>49477</v>
      </c>
      <c r="M7688" s="3">
        <f t="shared" si="610"/>
        <v>6</v>
      </c>
      <c r="N7688" s="3">
        <f t="shared" si="608"/>
        <v>2035</v>
      </c>
      <c r="O7688" s="3">
        <f t="shared" si="609"/>
        <v>1</v>
      </c>
      <c r="P7688" s="2" t="str">
        <f t="shared" si="611"/>
        <v>WE</v>
      </c>
    </row>
    <row r="7689" spans="12:16" x14ac:dyDescent="0.2">
      <c r="L7689" s="99">
        <f t="shared" si="607"/>
        <v>49478</v>
      </c>
      <c r="M7689" s="3">
        <f t="shared" si="610"/>
        <v>6</v>
      </c>
      <c r="N7689" s="3">
        <f t="shared" si="608"/>
        <v>2035</v>
      </c>
      <c r="O7689" s="3">
        <f t="shared" si="609"/>
        <v>2</v>
      </c>
      <c r="P7689" s="2" t="str">
        <f t="shared" si="611"/>
        <v>WD</v>
      </c>
    </row>
    <row r="7690" spans="12:16" x14ac:dyDescent="0.2">
      <c r="L7690" s="99">
        <f t="shared" si="607"/>
        <v>49479</v>
      </c>
      <c r="M7690" s="3">
        <f t="shared" si="610"/>
        <v>6</v>
      </c>
      <c r="N7690" s="3">
        <f t="shared" si="608"/>
        <v>2035</v>
      </c>
      <c r="O7690" s="3">
        <f t="shared" si="609"/>
        <v>3</v>
      </c>
      <c r="P7690" s="2" t="str">
        <f t="shared" si="611"/>
        <v>WD</v>
      </c>
    </row>
    <row r="7691" spans="12:16" x14ac:dyDescent="0.2">
      <c r="L7691" s="99">
        <f t="shared" si="607"/>
        <v>49480</v>
      </c>
      <c r="M7691" s="3">
        <f t="shared" si="610"/>
        <v>6</v>
      </c>
      <c r="N7691" s="3">
        <f t="shared" si="608"/>
        <v>2035</v>
      </c>
      <c r="O7691" s="3">
        <f t="shared" si="609"/>
        <v>4</v>
      </c>
      <c r="P7691" s="2" t="str">
        <f t="shared" si="611"/>
        <v>WD</v>
      </c>
    </row>
    <row r="7692" spans="12:16" x14ac:dyDescent="0.2">
      <c r="L7692" s="99">
        <f t="shared" si="607"/>
        <v>49481</v>
      </c>
      <c r="M7692" s="3">
        <f t="shared" si="610"/>
        <v>6</v>
      </c>
      <c r="N7692" s="3">
        <f t="shared" si="608"/>
        <v>2035</v>
      </c>
      <c r="O7692" s="3">
        <f t="shared" si="609"/>
        <v>5</v>
      </c>
      <c r="P7692" s="2" t="str">
        <f t="shared" si="611"/>
        <v>WD</v>
      </c>
    </row>
    <row r="7693" spans="12:16" x14ac:dyDescent="0.2">
      <c r="L7693" s="99">
        <f t="shared" si="607"/>
        <v>49482</v>
      </c>
      <c r="M7693" s="3">
        <f t="shared" si="610"/>
        <v>6</v>
      </c>
      <c r="N7693" s="3">
        <f t="shared" si="608"/>
        <v>2035</v>
      </c>
      <c r="O7693" s="3">
        <f t="shared" si="609"/>
        <v>6</v>
      </c>
      <c r="P7693" s="2" t="str">
        <f t="shared" si="611"/>
        <v>WD</v>
      </c>
    </row>
    <row r="7694" spans="12:16" x14ac:dyDescent="0.2">
      <c r="L7694" s="99">
        <f t="shared" si="607"/>
        <v>49483</v>
      </c>
      <c r="M7694" s="3">
        <f t="shared" si="610"/>
        <v>6</v>
      </c>
      <c r="N7694" s="3">
        <f t="shared" si="608"/>
        <v>2035</v>
      </c>
      <c r="O7694" s="3">
        <f t="shared" si="609"/>
        <v>7</v>
      </c>
      <c r="P7694" s="2" t="str">
        <f t="shared" si="611"/>
        <v>WE</v>
      </c>
    </row>
    <row r="7695" spans="12:16" x14ac:dyDescent="0.2">
      <c r="L7695" s="99">
        <f t="shared" si="607"/>
        <v>49484</v>
      </c>
      <c r="M7695" s="3">
        <f t="shared" si="610"/>
        <v>6</v>
      </c>
      <c r="N7695" s="3">
        <f t="shared" si="608"/>
        <v>2035</v>
      </c>
      <c r="O7695" s="3">
        <f t="shared" si="609"/>
        <v>1</v>
      </c>
      <c r="P7695" s="2" t="str">
        <f t="shared" si="611"/>
        <v>WE</v>
      </c>
    </row>
    <row r="7696" spans="12:16" x14ac:dyDescent="0.2">
      <c r="L7696" s="99">
        <f t="shared" si="607"/>
        <v>49485</v>
      </c>
      <c r="M7696" s="3">
        <f t="shared" si="610"/>
        <v>6</v>
      </c>
      <c r="N7696" s="3">
        <f t="shared" si="608"/>
        <v>2035</v>
      </c>
      <c r="O7696" s="3">
        <f t="shared" si="609"/>
        <v>2</v>
      </c>
      <c r="P7696" s="2" t="str">
        <f t="shared" si="611"/>
        <v>WD</v>
      </c>
    </row>
    <row r="7697" spans="12:16" x14ac:dyDescent="0.2">
      <c r="L7697" s="99">
        <f t="shared" si="607"/>
        <v>49486</v>
      </c>
      <c r="M7697" s="3">
        <f t="shared" si="610"/>
        <v>6</v>
      </c>
      <c r="N7697" s="3">
        <f t="shared" si="608"/>
        <v>2035</v>
      </c>
      <c r="O7697" s="3">
        <f t="shared" si="609"/>
        <v>3</v>
      </c>
      <c r="P7697" s="2" t="str">
        <f t="shared" si="611"/>
        <v>WD</v>
      </c>
    </row>
    <row r="7698" spans="12:16" x14ac:dyDescent="0.2">
      <c r="L7698" s="99">
        <f t="shared" si="607"/>
        <v>49487</v>
      </c>
      <c r="M7698" s="3">
        <f t="shared" si="610"/>
        <v>6</v>
      </c>
      <c r="N7698" s="3">
        <f t="shared" si="608"/>
        <v>2035</v>
      </c>
      <c r="O7698" s="3">
        <f t="shared" si="609"/>
        <v>4</v>
      </c>
      <c r="P7698" s="2" t="str">
        <f t="shared" si="611"/>
        <v>WD</v>
      </c>
    </row>
    <row r="7699" spans="12:16" x14ac:dyDescent="0.2">
      <c r="L7699" s="99">
        <f t="shared" si="607"/>
        <v>49488</v>
      </c>
      <c r="M7699" s="3">
        <f t="shared" si="610"/>
        <v>6</v>
      </c>
      <c r="N7699" s="3">
        <f t="shared" si="608"/>
        <v>2035</v>
      </c>
      <c r="O7699" s="3">
        <f t="shared" si="609"/>
        <v>5</v>
      </c>
      <c r="P7699" s="2" t="str">
        <f t="shared" si="611"/>
        <v>WD</v>
      </c>
    </row>
    <row r="7700" spans="12:16" x14ac:dyDescent="0.2">
      <c r="L7700" s="99">
        <f t="shared" si="607"/>
        <v>49489</v>
      </c>
      <c r="M7700" s="3">
        <f t="shared" si="610"/>
        <v>6</v>
      </c>
      <c r="N7700" s="3">
        <f t="shared" si="608"/>
        <v>2035</v>
      </c>
      <c r="O7700" s="3">
        <f t="shared" si="609"/>
        <v>6</v>
      </c>
      <c r="P7700" s="2" t="str">
        <f t="shared" si="611"/>
        <v>WD</v>
      </c>
    </row>
    <row r="7701" spans="12:16" x14ac:dyDescent="0.2">
      <c r="L7701" s="99">
        <f t="shared" si="607"/>
        <v>49490</v>
      </c>
      <c r="M7701" s="3">
        <f t="shared" si="610"/>
        <v>6</v>
      </c>
      <c r="N7701" s="3">
        <f t="shared" si="608"/>
        <v>2035</v>
      </c>
      <c r="O7701" s="3">
        <f t="shared" si="609"/>
        <v>7</v>
      </c>
      <c r="P7701" s="2" t="str">
        <f t="shared" si="611"/>
        <v>WE</v>
      </c>
    </row>
    <row r="7702" spans="12:16" x14ac:dyDescent="0.2">
      <c r="L7702" s="99">
        <f t="shared" si="607"/>
        <v>49491</v>
      </c>
      <c r="M7702" s="3">
        <f t="shared" si="610"/>
        <v>7</v>
      </c>
      <c r="N7702" s="3">
        <f t="shared" si="608"/>
        <v>2035</v>
      </c>
      <c r="O7702" s="3">
        <f t="shared" si="609"/>
        <v>1</v>
      </c>
      <c r="P7702" s="2" t="str">
        <f t="shared" si="611"/>
        <v>WE</v>
      </c>
    </row>
    <row r="7703" spans="12:16" x14ac:dyDescent="0.2">
      <c r="L7703" s="99">
        <f t="shared" si="607"/>
        <v>49492</v>
      </c>
      <c r="M7703" s="3">
        <f t="shared" si="610"/>
        <v>7</v>
      </c>
      <c r="N7703" s="3">
        <f t="shared" si="608"/>
        <v>2035</v>
      </c>
      <c r="O7703" s="3">
        <f t="shared" si="609"/>
        <v>2</v>
      </c>
      <c r="P7703" s="2" t="str">
        <f t="shared" si="611"/>
        <v>WD</v>
      </c>
    </row>
    <row r="7704" spans="12:16" x14ac:dyDescent="0.2">
      <c r="L7704" s="99">
        <f t="shared" si="607"/>
        <v>49493</v>
      </c>
      <c r="M7704" s="3">
        <f t="shared" si="610"/>
        <v>7</v>
      </c>
      <c r="N7704" s="3">
        <f t="shared" si="608"/>
        <v>2035</v>
      </c>
      <c r="O7704" s="3">
        <f t="shared" si="609"/>
        <v>3</v>
      </c>
      <c r="P7704" s="2" t="str">
        <f t="shared" si="611"/>
        <v>WD</v>
      </c>
    </row>
    <row r="7705" spans="12:16" x14ac:dyDescent="0.2">
      <c r="L7705" s="99">
        <f t="shared" si="607"/>
        <v>49494</v>
      </c>
      <c r="M7705" s="3">
        <f t="shared" si="610"/>
        <v>7</v>
      </c>
      <c r="N7705" s="3">
        <f t="shared" si="608"/>
        <v>2035</v>
      </c>
      <c r="O7705" s="3">
        <f t="shared" si="609"/>
        <v>4</v>
      </c>
      <c r="P7705" s="2" t="str">
        <f t="shared" si="611"/>
        <v>WD</v>
      </c>
    </row>
    <row r="7706" spans="12:16" x14ac:dyDescent="0.2">
      <c r="L7706" s="99">
        <f t="shared" si="607"/>
        <v>49495</v>
      </c>
      <c r="M7706" s="3">
        <f t="shared" si="610"/>
        <v>7</v>
      </c>
      <c r="N7706" s="3">
        <f t="shared" si="608"/>
        <v>2035</v>
      </c>
      <c r="O7706" s="3">
        <f t="shared" si="609"/>
        <v>5</v>
      </c>
      <c r="P7706" s="2" t="str">
        <f t="shared" si="611"/>
        <v>WD</v>
      </c>
    </row>
    <row r="7707" spans="12:16" x14ac:dyDescent="0.2">
      <c r="L7707" s="99">
        <f t="shared" si="607"/>
        <v>49496</v>
      </c>
      <c r="M7707" s="3">
        <f t="shared" si="610"/>
        <v>7</v>
      </c>
      <c r="N7707" s="3">
        <f t="shared" si="608"/>
        <v>2035</v>
      </c>
      <c r="O7707" s="3">
        <f t="shared" si="609"/>
        <v>6</v>
      </c>
      <c r="P7707" s="2" t="str">
        <f t="shared" si="611"/>
        <v>WD</v>
      </c>
    </row>
    <row r="7708" spans="12:16" x14ac:dyDescent="0.2">
      <c r="L7708" s="99">
        <f t="shared" si="607"/>
        <v>49497</v>
      </c>
      <c r="M7708" s="3">
        <f t="shared" si="610"/>
        <v>7</v>
      </c>
      <c r="N7708" s="3">
        <f t="shared" si="608"/>
        <v>2035</v>
      </c>
      <c r="O7708" s="3">
        <f t="shared" si="609"/>
        <v>7</v>
      </c>
      <c r="P7708" s="2" t="str">
        <f t="shared" si="611"/>
        <v>WE</v>
      </c>
    </row>
    <row r="7709" spans="12:16" x14ac:dyDescent="0.2">
      <c r="L7709" s="99">
        <f t="shared" si="607"/>
        <v>49498</v>
      </c>
      <c r="M7709" s="3">
        <f t="shared" si="610"/>
        <v>7</v>
      </c>
      <c r="N7709" s="3">
        <f t="shared" si="608"/>
        <v>2035</v>
      </c>
      <c r="O7709" s="3">
        <f t="shared" si="609"/>
        <v>1</v>
      </c>
      <c r="P7709" s="2" t="str">
        <f t="shared" si="611"/>
        <v>WE</v>
      </c>
    </row>
    <row r="7710" spans="12:16" x14ac:dyDescent="0.2">
      <c r="L7710" s="99">
        <f t="shared" si="607"/>
        <v>49499</v>
      </c>
      <c r="M7710" s="3">
        <f t="shared" si="610"/>
        <v>7</v>
      </c>
      <c r="N7710" s="3">
        <f t="shared" si="608"/>
        <v>2035</v>
      </c>
      <c r="O7710" s="3">
        <f t="shared" si="609"/>
        <v>2</v>
      </c>
      <c r="P7710" s="2" t="str">
        <f t="shared" si="611"/>
        <v>WD</v>
      </c>
    </row>
    <row r="7711" spans="12:16" x14ac:dyDescent="0.2">
      <c r="L7711" s="99">
        <f t="shared" si="607"/>
        <v>49500</v>
      </c>
      <c r="M7711" s="3">
        <f t="shared" si="610"/>
        <v>7</v>
      </c>
      <c r="N7711" s="3">
        <f t="shared" si="608"/>
        <v>2035</v>
      </c>
      <c r="O7711" s="3">
        <f t="shared" si="609"/>
        <v>3</v>
      </c>
      <c r="P7711" s="2" t="str">
        <f t="shared" si="611"/>
        <v>WD</v>
      </c>
    </row>
    <row r="7712" spans="12:16" x14ac:dyDescent="0.2">
      <c r="L7712" s="99">
        <f t="shared" si="607"/>
        <v>49501</v>
      </c>
      <c r="M7712" s="3">
        <f t="shared" si="610"/>
        <v>7</v>
      </c>
      <c r="N7712" s="3">
        <f t="shared" si="608"/>
        <v>2035</v>
      </c>
      <c r="O7712" s="3">
        <f t="shared" si="609"/>
        <v>4</v>
      </c>
      <c r="P7712" s="2" t="str">
        <f t="shared" si="611"/>
        <v>WD</v>
      </c>
    </row>
    <row r="7713" spans="12:16" x14ac:dyDescent="0.2">
      <c r="L7713" s="99">
        <f t="shared" si="607"/>
        <v>49502</v>
      </c>
      <c r="M7713" s="3">
        <f t="shared" si="610"/>
        <v>7</v>
      </c>
      <c r="N7713" s="3">
        <f t="shared" si="608"/>
        <v>2035</v>
      </c>
      <c r="O7713" s="3">
        <f t="shared" si="609"/>
        <v>5</v>
      </c>
      <c r="P7713" s="2" t="str">
        <f t="shared" si="611"/>
        <v>WD</v>
      </c>
    </row>
    <row r="7714" spans="12:16" x14ac:dyDescent="0.2">
      <c r="L7714" s="99">
        <f t="shared" si="607"/>
        <v>49503</v>
      </c>
      <c r="M7714" s="3">
        <f t="shared" si="610"/>
        <v>7</v>
      </c>
      <c r="N7714" s="3">
        <f t="shared" si="608"/>
        <v>2035</v>
      </c>
      <c r="O7714" s="3">
        <f t="shared" si="609"/>
        <v>6</v>
      </c>
      <c r="P7714" s="2" t="str">
        <f t="shared" si="611"/>
        <v>WD</v>
      </c>
    </row>
    <row r="7715" spans="12:16" x14ac:dyDescent="0.2">
      <c r="L7715" s="99">
        <f t="shared" si="607"/>
        <v>49504</v>
      </c>
      <c r="M7715" s="3">
        <f t="shared" si="610"/>
        <v>7</v>
      </c>
      <c r="N7715" s="3">
        <f t="shared" si="608"/>
        <v>2035</v>
      </c>
      <c r="O7715" s="3">
        <f t="shared" si="609"/>
        <v>7</v>
      </c>
      <c r="P7715" s="2" t="str">
        <f t="shared" si="611"/>
        <v>WE</v>
      </c>
    </row>
    <row r="7716" spans="12:16" x14ac:dyDescent="0.2">
      <c r="L7716" s="99">
        <f t="shared" si="607"/>
        <v>49505</v>
      </c>
      <c r="M7716" s="3">
        <f t="shared" si="610"/>
        <v>7</v>
      </c>
      <c r="N7716" s="3">
        <f t="shared" si="608"/>
        <v>2035</v>
      </c>
      <c r="O7716" s="3">
        <f t="shared" si="609"/>
        <v>1</v>
      </c>
      <c r="P7716" s="2" t="str">
        <f t="shared" si="611"/>
        <v>WE</v>
      </c>
    </row>
    <row r="7717" spans="12:16" x14ac:dyDescent="0.2">
      <c r="L7717" s="99">
        <f t="shared" si="607"/>
        <v>49506</v>
      </c>
      <c r="M7717" s="3">
        <f t="shared" si="610"/>
        <v>7</v>
      </c>
      <c r="N7717" s="3">
        <f t="shared" si="608"/>
        <v>2035</v>
      </c>
      <c r="O7717" s="3">
        <f t="shared" si="609"/>
        <v>2</v>
      </c>
      <c r="P7717" s="2" t="str">
        <f t="shared" si="611"/>
        <v>WD</v>
      </c>
    </row>
    <row r="7718" spans="12:16" x14ac:dyDescent="0.2">
      <c r="L7718" s="99">
        <f t="shared" si="607"/>
        <v>49507</v>
      </c>
      <c r="M7718" s="3">
        <f t="shared" si="610"/>
        <v>7</v>
      </c>
      <c r="N7718" s="3">
        <f t="shared" si="608"/>
        <v>2035</v>
      </c>
      <c r="O7718" s="3">
        <f t="shared" si="609"/>
        <v>3</v>
      </c>
      <c r="P7718" s="2" t="str">
        <f t="shared" si="611"/>
        <v>WD</v>
      </c>
    </row>
    <row r="7719" spans="12:16" x14ac:dyDescent="0.2">
      <c r="L7719" s="99">
        <f t="shared" si="607"/>
        <v>49508</v>
      </c>
      <c r="M7719" s="3">
        <f t="shared" si="610"/>
        <v>7</v>
      </c>
      <c r="N7719" s="3">
        <f t="shared" si="608"/>
        <v>2035</v>
      </c>
      <c r="O7719" s="3">
        <f t="shared" si="609"/>
        <v>4</v>
      </c>
      <c r="P7719" s="2" t="str">
        <f t="shared" si="611"/>
        <v>WD</v>
      </c>
    </row>
    <row r="7720" spans="12:16" x14ac:dyDescent="0.2">
      <c r="L7720" s="99">
        <f t="shared" si="607"/>
        <v>49509</v>
      </c>
      <c r="M7720" s="3">
        <f t="shared" si="610"/>
        <v>7</v>
      </c>
      <c r="N7720" s="3">
        <f t="shared" si="608"/>
        <v>2035</v>
      </c>
      <c r="O7720" s="3">
        <f t="shared" si="609"/>
        <v>5</v>
      </c>
      <c r="P7720" s="2" t="str">
        <f t="shared" si="611"/>
        <v>WD</v>
      </c>
    </row>
    <row r="7721" spans="12:16" x14ac:dyDescent="0.2">
      <c r="L7721" s="99">
        <f t="shared" si="607"/>
        <v>49510</v>
      </c>
      <c r="M7721" s="3">
        <f t="shared" si="610"/>
        <v>7</v>
      </c>
      <c r="N7721" s="3">
        <f t="shared" si="608"/>
        <v>2035</v>
      </c>
      <c r="O7721" s="3">
        <f t="shared" si="609"/>
        <v>6</v>
      </c>
      <c r="P7721" s="2" t="str">
        <f t="shared" si="611"/>
        <v>WD</v>
      </c>
    </row>
    <row r="7722" spans="12:16" x14ac:dyDescent="0.2">
      <c r="L7722" s="99">
        <f t="shared" si="607"/>
        <v>49511</v>
      </c>
      <c r="M7722" s="3">
        <f t="shared" si="610"/>
        <v>7</v>
      </c>
      <c r="N7722" s="3">
        <f t="shared" si="608"/>
        <v>2035</v>
      </c>
      <c r="O7722" s="3">
        <f t="shared" si="609"/>
        <v>7</v>
      </c>
      <c r="P7722" s="2" t="str">
        <f t="shared" si="611"/>
        <v>WE</v>
      </c>
    </row>
    <row r="7723" spans="12:16" x14ac:dyDescent="0.2">
      <c r="L7723" s="99">
        <f t="shared" si="607"/>
        <v>49512</v>
      </c>
      <c r="M7723" s="3">
        <f t="shared" si="610"/>
        <v>7</v>
      </c>
      <c r="N7723" s="3">
        <f t="shared" si="608"/>
        <v>2035</v>
      </c>
      <c r="O7723" s="3">
        <f t="shared" si="609"/>
        <v>1</v>
      </c>
      <c r="P7723" s="2" t="str">
        <f t="shared" si="611"/>
        <v>WE</v>
      </c>
    </row>
    <row r="7724" spans="12:16" x14ac:dyDescent="0.2">
      <c r="L7724" s="99">
        <f t="shared" si="607"/>
        <v>49513</v>
      </c>
      <c r="M7724" s="3">
        <f t="shared" si="610"/>
        <v>7</v>
      </c>
      <c r="N7724" s="3">
        <f t="shared" si="608"/>
        <v>2035</v>
      </c>
      <c r="O7724" s="3">
        <f t="shared" si="609"/>
        <v>2</v>
      </c>
      <c r="P7724" s="2" t="str">
        <f t="shared" si="611"/>
        <v>WD</v>
      </c>
    </row>
    <row r="7725" spans="12:16" x14ac:dyDescent="0.2">
      <c r="L7725" s="99">
        <f t="shared" si="607"/>
        <v>49514</v>
      </c>
      <c r="M7725" s="3">
        <f t="shared" si="610"/>
        <v>7</v>
      </c>
      <c r="N7725" s="3">
        <f t="shared" si="608"/>
        <v>2035</v>
      </c>
      <c r="O7725" s="3">
        <f t="shared" si="609"/>
        <v>3</v>
      </c>
      <c r="P7725" s="2" t="str">
        <f t="shared" si="611"/>
        <v>WD</v>
      </c>
    </row>
    <row r="7726" spans="12:16" x14ac:dyDescent="0.2">
      <c r="L7726" s="99">
        <f t="shared" si="607"/>
        <v>49515</v>
      </c>
      <c r="M7726" s="3">
        <f t="shared" si="610"/>
        <v>7</v>
      </c>
      <c r="N7726" s="3">
        <f t="shared" si="608"/>
        <v>2035</v>
      </c>
      <c r="O7726" s="3">
        <f t="shared" si="609"/>
        <v>4</v>
      </c>
      <c r="P7726" s="2" t="str">
        <f t="shared" si="611"/>
        <v>WD</v>
      </c>
    </row>
    <row r="7727" spans="12:16" x14ac:dyDescent="0.2">
      <c r="L7727" s="99">
        <f t="shared" si="607"/>
        <v>49516</v>
      </c>
      <c r="M7727" s="3">
        <f t="shared" si="610"/>
        <v>7</v>
      </c>
      <c r="N7727" s="3">
        <f t="shared" si="608"/>
        <v>2035</v>
      </c>
      <c r="O7727" s="3">
        <f t="shared" si="609"/>
        <v>5</v>
      </c>
      <c r="P7727" s="2" t="str">
        <f t="shared" si="611"/>
        <v>WD</v>
      </c>
    </row>
    <row r="7728" spans="12:16" x14ac:dyDescent="0.2">
      <c r="L7728" s="99">
        <f t="shared" si="607"/>
        <v>49517</v>
      </c>
      <c r="M7728" s="3">
        <f t="shared" si="610"/>
        <v>7</v>
      </c>
      <c r="N7728" s="3">
        <f t="shared" si="608"/>
        <v>2035</v>
      </c>
      <c r="O7728" s="3">
        <f t="shared" si="609"/>
        <v>6</v>
      </c>
      <c r="P7728" s="2" t="str">
        <f t="shared" si="611"/>
        <v>WD</v>
      </c>
    </row>
    <row r="7729" spans="12:16" x14ac:dyDescent="0.2">
      <c r="L7729" s="99">
        <f t="shared" si="607"/>
        <v>49518</v>
      </c>
      <c r="M7729" s="3">
        <f t="shared" si="610"/>
        <v>7</v>
      </c>
      <c r="N7729" s="3">
        <f t="shared" si="608"/>
        <v>2035</v>
      </c>
      <c r="O7729" s="3">
        <f t="shared" si="609"/>
        <v>7</v>
      </c>
      <c r="P7729" s="2" t="str">
        <f t="shared" si="611"/>
        <v>WE</v>
      </c>
    </row>
    <row r="7730" spans="12:16" x14ac:dyDescent="0.2">
      <c r="L7730" s="99">
        <f t="shared" si="607"/>
        <v>49519</v>
      </c>
      <c r="M7730" s="3">
        <f t="shared" si="610"/>
        <v>7</v>
      </c>
      <c r="N7730" s="3">
        <f t="shared" si="608"/>
        <v>2035</v>
      </c>
      <c r="O7730" s="3">
        <f t="shared" si="609"/>
        <v>1</v>
      </c>
      <c r="P7730" s="2" t="str">
        <f t="shared" si="611"/>
        <v>WE</v>
      </c>
    </row>
    <row r="7731" spans="12:16" x14ac:dyDescent="0.2">
      <c r="L7731" s="99">
        <f t="shared" si="607"/>
        <v>49520</v>
      </c>
      <c r="M7731" s="3">
        <f t="shared" si="610"/>
        <v>7</v>
      </c>
      <c r="N7731" s="3">
        <f t="shared" si="608"/>
        <v>2035</v>
      </c>
      <c r="O7731" s="3">
        <f t="shared" si="609"/>
        <v>2</v>
      </c>
      <c r="P7731" s="2" t="str">
        <f t="shared" si="611"/>
        <v>WD</v>
      </c>
    </row>
    <row r="7732" spans="12:16" x14ac:dyDescent="0.2">
      <c r="L7732" s="99">
        <f t="shared" ref="L7732:L7795" si="612">+L7731+1</f>
        <v>49521</v>
      </c>
      <c r="M7732" s="3">
        <f t="shared" si="610"/>
        <v>7</v>
      </c>
      <c r="N7732" s="3">
        <f t="shared" si="608"/>
        <v>2035</v>
      </c>
      <c r="O7732" s="3">
        <f t="shared" si="609"/>
        <v>3</v>
      </c>
      <c r="P7732" s="2" t="str">
        <f t="shared" si="611"/>
        <v>WD</v>
      </c>
    </row>
    <row r="7733" spans="12:16" x14ac:dyDescent="0.2">
      <c r="L7733" s="99">
        <f t="shared" si="612"/>
        <v>49522</v>
      </c>
      <c r="M7733" s="3">
        <f t="shared" si="610"/>
        <v>8</v>
      </c>
      <c r="N7733" s="3">
        <f t="shared" si="608"/>
        <v>2035</v>
      </c>
      <c r="O7733" s="3">
        <f t="shared" si="609"/>
        <v>4</v>
      </c>
      <c r="P7733" s="2" t="str">
        <f t="shared" si="611"/>
        <v>WD</v>
      </c>
    </row>
    <row r="7734" spans="12:16" x14ac:dyDescent="0.2">
      <c r="L7734" s="99">
        <f t="shared" si="612"/>
        <v>49523</v>
      </c>
      <c r="M7734" s="3">
        <f t="shared" si="610"/>
        <v>8</v>
      </c>
      <c r="N7734" s="3">
        <f t="shared" si="608"/>
        <v>2035</v>
      </c>
      <c r="O7734" s="3">
        <f t="shared" si="609"/>
        <v>5</v>
      </c>
      <c r="P7734" s="2" t="str">
        <f t="shared" si="611"/>
        <v>WD</v>
      </c>
    </row>
    <row r="7735" spans="12:16" x14ac:dyDescent="0.2">
      <c r="L7735" s="99">
        <f t="shared" si="612"/>
        <v>49524</v>
      </c>
      <c r="M7735" s="3">
        <f t="shared" si="610"/>
        <v>8</v>
      </c>
      <c r="N7735" s="3">
        <f t="shared" si="608"/>
        <v>2035</v>
      </c>
      <c r="O7735" s="3">
        <f t="shared" si="609"/>
        <v>6</v>
      </c>
      <c r="P7735" s="2" t="str">
        <f t="shared" si="611"/>
        <v>WD</v>
      </c>
    </row>
    <row r="7736" spans="12:16" x14ac:dyDescent="0.2">
      <c r="L7736" s="99">
        <f t="shared" si="612"/>
        <v>49525</v>
      </c>
      <c r="M7736" s="3">
        <f t="shared" si="610"/>
        <v>8</v>
      </c>
      <c r="N7736" s="3">
        <f t="shared" si="608"/>
        <v>2035</v>
      </c>
      <c r="O7736" s="3">
        <f t="shared" si="609"/>
        <v>7</v>
      </c>
      <c r="P7736" s="2" t="str">
        <f t="shared" si="611"/>
        <v>WE</v>
      </c>
    </row>
    <row r="7737" spans="12:16" x14ac:dyDescent="0.2">
      <c r="L7737" s="99">
        <f t="shared" si="612"/>
        <v>49526</v>
      </c>
      <c r="M7737" s="3">
        <f t="shared" si="610"/>
        <v>8</v>
      </c>
      <c r="N7737" s="3">
        <f t="shared" si="608"/>
        <v>2035</v>
      </c>
      <c r="O7737" s="3">
        <f t="shared" si="609"/>
        <v>1</v>
      </c>
      <c r="P7737" s="2" t="str">
        <f t="shared" si="611"/>
        <v>WE</v>
      </c>
    </row>
    <row r="7738" spans="12:16" x14ac:dyDescent="0.2">
      <c r="L7738" s="99">
        <f t="shared" si="612"/>
        <v>49527</v>
      </c>
      <c r="M7738" s="3">
        <f t="shared" si="610"/>
        <v>8</v>
      </c>
      <c r="N7738" s="3">
        <f t="shared" si="608"/>
        <v>2035</v>
      </c>
      <c r="O7738" s="3">
        <f t="shared" si="609"/>
        <v>2</v>
      </c>
      <c r="P7738" s="2" t="str">
        <f t="shared" si="611"/>
        <v>WD</v>
      </c>
    </row>
    <row r="7739" spans="12:16" x14ac:dyDescent="0.2">
      <c r="L7739" s="99">
        <f t="shared" si="612"/>
        <v>49528</v>
      </c>
      <c r="M7739" s="3">
        <f t="shared" si="610"/>
        <v>8</v>
      </c>
      <c r="N7739" s="3">
        <f t="shared" si="608"/>
        <v>2035</v>
      </c>
      <c r="O7739" s="3">
        <f t="shared" si="609"/>
        <v>3</v>
      </c>
      <c r="P7739" s="2" t="str">
        <f t="shared" si="611"/>
        <v>WD</v>
      </c>
    </row>
    <row r="7740" spans="12:16" x14ac:dyDescent="0.2">
      <c r="L7740" s="99">
        <f t="shared" si="612"/>
        <v>49529</v>
      </c>
      <c r="M7740" s="3">
        <f t="shared" si="610"/>
        <v>8</v>
      </c>
      <c r="N7740" s="3">
        <f t="shared" si="608"/>
        <v>2035</v>
      </c>
      <c r="O7740" s="3">
        <f t="shared" si="609"/>
        <v>4</v>
      </c>
      <c r="P7740" s="2" t="str">
        <f t="shared" si="611"/>
        <v>WD</v>
      </c>
    </row>
    <row r="7741" spans="12:16" x14ac:dyDescent="0.2">
      <c r="L7741" s="99">
        <f t="shared" si="612"/>
        <v>49530</v>
      </c>
      <c r="M7741" s="3">
        <f t="shared" si="610"/>
        <v>8</v>
      </c>
      <c r="N7741" s="3">
        <f t="shared" si="608"/>
        <v>2035</v>
      </c>
      <c r="O7741" s="3">
        <f t="shared" si="609"/>
        <v>5</v>
      </c>
      <c r="P7741" s="2" t="str">
        <f t="shared" si="611"/>
        <v>WD</v>
      </c>
    </row>
    <row r="7742" spans="12:16" x14ac:dyDescent="0.2">
      <c r="L7742" s="99">
        <f t="shared" si="612"/>
        <v>49531</v>
      </c>
      <c r="M7742" s="3">
        <f t="shared" si="610"/>
        <v>8</v>
      </c>
      <c r="N7742" s="3">
        <f t="shared" si="608"/>
        <v>2035</v>
      </c>
      <c r="O7742" s="3">
        <f t="shared" si="609"/>
        <v>6</v>
      </c>
      <c r="P7742" s="2" t="str">
        <f t="shared" si="611"/>
        <v>WD</v>
      </c>
    </row>
    <row r="7743" spans="12:16" x14ac:dyDescent="0.2">
      <c r="L7743" s="99">
        <f t="shared" si="612"/>
        <v>49532</v>
      </c>
      <c r="M7743" s="3">
        <f t="shared" si="610"/>
        <v>8</v>
      </c>
      <c r="N7743" s="3">
        <f t="shared" ref="N7743:N7806" si="613">YEAR(L7743)</f>
        <v>2035</v>
      </c>
      <c r="O7743" s="3">
        <f t="shared" ref="O7743:O7806" si="614">WEEKDAY(L7743)</f>
        <v>7</v>
      </c>
      <c r="P7743" s="2" t="str">
        <f t="shared" si="611"/>
        <v>WE</v>
      </c>
    </row>
    <row r="7744" spans="12:16" x14ac:dyDescent="0.2">
      <c r="L7744" s="99">
        <f t="shared" si="612"/>
        <v>49533</v>
      </c>
      <c r="M7744" s="3">
        <f t="shared" si="610"/>
        <v>8</v>
      </c>
      <c r="N7744" s="3">
        <f t="shared" si="613"/>
        <v>2035</v>
      </c>
      <c r="O7744" s="3">
        <f t="shared" si="614"/>
        <v>1</v>
      </c>
      <c r="P7744" s="2" t="str">
        <f t="shared" si="611"/>
        <v>WE</v>
      </c>
    </row>
    <row r="7745" spans="12:16" x14ac:dyDescent="0.2">
      <c r="L7745" s="99">
        <f t="shared" si="612"/>
        <v>49534</v>
      </c>
      <c r="M7745" s="3">
        <f t="shared" si="610"/>
        <v>8</v>
      </c>
      <c r="N7745" s="3">
        <f t="shared" si="613"/>
        <v>2035</v>
      </c>
      <c r="O7745" s="3">
        <f t="shared" si="614"/>
        <v>2</v>
      </c>
      <c r="P7745" s="2" t="str">
        <f t="shared" si="611"/>
        <v>WD</v>
      </c>
    </row>
    <row r="7746" spans="12:16" x14ac:dyDescent="0.2">
      <c r="L7746" s="99">
        <f t="shared" si="612"/>
        <v>49535</v>
      </c>
      <c r="M7746" s="3">
        <f t="shared" si="610"/>
        <v>8</v>
      </c>
      <c r="N7746" s="3">
        <f t="shared" si="613"/>
        <v>2035</v>
      </c>
      <c r="O7746" s="3">
        <f t="shared" si="614"/>
        <v>3</v>
      </c>
      <c r="P7746" s="2" t="str">
        <f t="shared" si="611"/>
        <v>WD</v>
      </c>
    </row>
    <row r="7747" spans="12:16" x14ac:dyDescent="0.2">
      <c r="L7747" s="99">
        <f t="shared" si="612"/>
        <v>49536</v>
      </c>
      <c r="M7747" s="3">
        <f t="shared" ref="M7747:M7810" si="615">MONTH(L7747)</f>
        <v>8</v>
      </c>
      <c r="N7747" s="3">
        <f t="shared" si="613"/>
        <v>2035</v>
      </c>
      <c r="O7747" s="3">
        <f t="shared" si="614"/>
        <v>4</v>
      </c>
      <c r="P7747" s="2" t="str">
        <f t="shared" ref="P7747:P7810" si="616">IF(O7747=1,"WE",IF(O7747=7,"WE","WD"))</f>
        <v>WD</v>
      </c>
    </row>
    <row r="7748" spans="12:16" x14ac:dyDescent="0.2">
      <c r="L7748" s="99">
        <f t="shared" si="612"/>
        <v>49537</v>
      </c>
      <c r="M7748" s="3">
        <f t="shared" si="615"/>
        <v>8</v>
      </c>
      <c r="N7748" s="3">
        <f t="shared" si="613"/>
        <v>2035</v>
      </c>
      <c r="O7748" s="3">
        <f t="shared" si="614"/>
        <v>5</v>
      </c>
      <c r="P7748" s="2" t="str">
        <f t="shared" si="616"/>
        <v>WD</v>
      </c>
    </row>
    <row r="7749" spans="12:16" x14ac:dyDescent="0.2">
      <c r="L7749" s="99">
        <f t="shared" si="612"/>
        <v>49538</v>
      </c>
      <c r="M7749" s="3">
        <f t="shared" si="615"/>
        <v>8</v>
      </c>
      <c r="N7749" s="3">
        <f t="shared" si="613"/>
        <v>2035</v>
      </c>
      <c r="O7749" s="3">
        <f t="shared" si="614"/>
        <v>6</v>
      </c>
      <c r="P7749" s="2" t="str">
        <f t="shared" si="616"/>
        <v>WD</v>
      </c>
    </row>
    <row r="7750" spans="12:16" x14ac:dyDescent="0.2">
      <c r="L7750" s="99">
        <f t="shared" si="612"/>
        <v>49539</v>
      </c>
      <c r="M7750" s="3">
        <f t="shared" si="615"/>
        <v>8</v>
      </c>
      <c r="N7750" s="3">
        <f t="shared" si="613"/>
        <v>2035</v>
      </c>
      <c r="O7750" s="3">
        <f t="shared" si="614"/>
        <v>7</v>
      </c>
      <c r="P7750" s="2" t="str">
        <f t="shared" si="616"/>
        <v>WE</v>
      </c>
    </row>
    <row r="7751" spans="12:16" x14ac:dyDescent="0.2">
      <c r="L7751" s="99">
        <f t="shared" si="612"/>
        <v>49540</v>
      </c>
      <c r="M7751" s="3">
        <f t="shared" si="615"/>
        <v>8</v>
      </c>
      <c r="N7751" s="3">
        <f t="shared" si="613"/>
        <v>2035</v>
      </c>
      <c r="O7751" s="3">
        <f t="shared" si="614"/>
        <v>1</v>
      </c>
      <c r="P7751" s="2" t="str">
        <f t="shared" si="616"/>
        <v>WE</v>
      </c>
    </row>
    <row r="7752" spans="12:16" x14ac:dyDescent="0.2">
      <c r="L7752" s="99">
        <f t="shared" si="612"/>
        <v>49541</v>
      </c>
      <c r="M7752" s="3">
        <f t="shared" si="615"/>
        <v>8</v>
      </c>
      <c r="N7752" s="3">
        <f t="shared" si="613"/>
        <v>2035</v>
      </c>
      <c r="O7752" s="3">
        <f t="shared" si="614"/>
        <v>2</v>
      </c>
      <c r="P7752" s="2" t="str">
        <f t="shared" si="616"/>
        <v>WD</v>
      </c>
    </row>
    <row r="7753" spans="12:16" x14ac:dyDescent="0.2">
      <c r="L7753" s="99">
        <f t="shared" si="612"/>
        <v>49542</v>
      </c>
      <c r="M7753" s="3">
        <f t="shared" si="615"/>
        <v>8</v>
      </c>
      <c r="N7753" s="3">
        <f t="shared" si="613"/>
        <v>2035</v>
      </c>
      <c r="O7753" s="3">
        <f t="shared" si="614"/>
        <v>3</v>
      </c>
      <c r="P7753" s="2" t="str">
        <f t="shared" si="616"/>
        <v>WD</v>
      </c>
    </row>
    <row r="7754" spans="12:16" x14ac:dyDescent="0.2">
      <c r="L7754" s="99">
        <f t="shared" si="612"/>
        <v>49543</v>
      </c>
      <c r="M7754" s="3">
        <f t="shared" si="615"/>
        <v>8</v>
      </c>
      <c r="N7754" s="3">
        <f t="shared" si="613"/>
        <v>2035</v>
      </c>
      <c r="O7754" s="3">
        <f t="shared" si="614"/>
        <v>4</v>
      </c>
      <c r="P7754" s="2" t="str">
        <f t="shared" si="616"/>
        <v>WD</v>
      </c>
    </row>
    <row r="7755" spans="12:16" x14ac:dyDescent="0.2">
      <c r="L7755" s="99">
        <f t="shared" si="612"/>
        <v>49544</v>
      </c>
      <c r="M7755" s="3">
        <f t="shared" si="615"/>
        <v>8</v>
      </c>
      <c r="N7755" s="3">
        <f t="shared" si="613"/>
        <v>2035</v>
      </c>
      <c r="O7755" s="3">
        <f t="shared" si="614"/>
        <v>5</v>
      </c>
      <c r="P7755" s="2" t="str">
        <f t="shared" si="616"/>
        <v>WD</v>
      </c>
    </row>
    <row r="7756" spans="12:16" x14ac:dyDescent="0.2">
      <c r="L7756" s="99">
        <f t="shared" si="612"/>
        <v>49545</v>
      </c>
      <c r="M7756" s="3">
        <f t="shared" si="615"/>
        <v>8</v>
      </c>
      <c r="N7756" s="3">
        <f t="shared" si="613"/>
        <v>2035</v>
      </c>
      <c r="O7756" s="3">
        <f t="shared" si="614"/>
        <v>6</v>
      </c>
      <c r="P7756" s="2" t="str">
        <f t="shared" si="616"/>
        <v>WD</v>
      </c>
    </row>
    <row r="7757" spans="12:16" x14ac:dyDescent="0.2">
      <c r="L7757" s="99">
        <f t="shared" si="612"/>
        <v>49546</v>
      </c>
      <c r="M7757" s="3">
        <f t="shared" si="615"/>
        <v>8</v>
      </c>
      <c r="N7757" s="3">
        <f t="shared" si="613"/>
        <v>2035</v>
      </c>
      <c r="O7757" s="3">
        <f t="shared" si="614"/>
        <v>7</v>
      </c>
      <c r="P7757" s="2" t="str">
        <f t="shared" si="616"/>
        <v>WE</v>
      </c>
    </row>
    <row r="7758" spans="12:16" x14ac:dyDescent="0.2">
      <c r="L7758" s="99">
        <f t="shared" si="612"/>
        <v>49547</v>
      </c>
      <c r="M7758" s="3">
        <f t="shared" si="615"/>
        <v>8</v>
      </c>
      <c r="N7758" s="3">
        <f t="shared" si="613"/>
        <v>2035</v>
      </c>
      <c r="O7758" s="3">
        <f t="shared" si="614"/>
        <v>1</v>
      </c>
      <c r="P7758" s="2" t="str">
        <f t="shared" si="616"/>
        <v>WE</v>
      </c>
    </row>
    <row r="7759" spans="12:16" x14ac:dyDescent="0.2">
      <c r="L7759" s="99">
        <f t="shared" si="612"/>
        <v>49548</v>
      </c>
      <c r="M7759" s="3">
        <f t="shared" si="615"/>
        <v>8</v>
      </c>
      <c r="N7759" s="3">
        <f t="shared" si="613"/>
        <v>2035</v>
      </c>
      <c r="O7759" s="3">
        <f t="shared" si="614"/>
        <v>2</v>
      </c>
      <c r="P7759" s="2" t="str">
        <f t="shared" si="616"/>
        <v>WD</v>
      </c>
    </row>
    <row r="7760" spans="12:16" x14ac:dyDescent="0.2">
      <c r="L7760" s="99">
        <f t="shared" si="612"/>
        <v>49549</v>
      </c>
      <c r="M7760" s="3">
        <f t="shared" si="615"/>
        <v>8</v>
      </c>
      <c r="N7760" s="3">
        <f t="shared" si="613"/>
        <v>2035</v>
      </c>
      <c r="O7760" s="3">
        <f t="shared" si="614"/>
        <v>3</v>
      </c>
      <c r="P7760" s="2" t="str">
        <f t="shared" si="616"/>
        <v>WD</v>
      </c>
    </row>
    <row r="7761" spans="12:16" x14ac:dyDescent="0.2">
      <c r="L7761" s="99">
        <f t="shared" si="612"/>
        <v>49550</v>
      </c>
      <c r="M7761" s="3">
        <f t="shared" si="615"/>
        <v>8</v>
      </c>
      <c r="N7761" s="3">
        <f t="shared" si="613"/>
        <v>2035</v>
      </c>
      <c r="O7761" s="3">
        <f t="shared" si="614"/>
        <v>4</v>
      </c>
      <c r="P7761" s="2" t="str">
        <f t="shared" si="616"/>
        <v>WD</v>
      </c>
    </row>
    <row r="7762" spans="12:16" x14ac:dyDescent="0.2">
      <c r="L7762" s="99">
        <f t="shared" si="612"/>
        <v>49551</v>
      </c>
      <c r="M7762" s="3">
        <f t="shared" si="615"/>
        <v>8</v>
      </c>
      <c r="N7762" s="3">
        <f t="shared" si="613"/>
        <v>2035</v>
      </c>
      <c r="O7762" s="3">
        <f t="shared" si="614"/>
        <v>5</v>
      </c>
      <c r="P7762" s="2" t="str">
        <f t="shared" si="616"/>
        <v>WD</v>
      </c>
    </row>
    <row r="7763" spans="12:16" x14ac:dyDescent="0.2">
      <c r="L7763" s="99">
        <f t="shared" si="612"/>
        <v>49552</v>
      </c>
      <c r="M7763" s="3">
        <f t="shared" si="615"/>
        <v>8</v>
      </c>
      <c r="N7763" s="3">
        <f t="shared" si="613"/>
        <v>2035</v>
      </c>
      <c r="O7763" s="3">
        <f t="shared" si="614"/>
        <v>6</v>
      </c>
      <c r="P7763" s="2" t="str">
        <f t="shared" si="616"/>
        <v>WD</v>
      </c>
    </row>
    <row r="7764" spans="12:16" x14ac:dyDescent="0.2">
      <c r="L7764" s="99">
        <f t="shared" si="612"/>
        <v>49553</v>
      </c>
      <c r="M7764" s="3">
        <f t="shared" si="615"/>
        <v>9</v>
      </c>
      <c r="N7764" s="3">
        <f t="shared" si="613"/>
        <v>2035</v>
      </c>
      <c r="O7764" s="3">
        <f t="shared" si="614"/>
        <v>7</v>
      </c>
      <c r="P7764" s="2" t="str">
        <f t="shared" si="616"/>
        <v>WE</v>
      </c>
    </row>
    <row r="7765" spans="12:16" x14ac:dyDescent="0.2">
      <c r="L7765" s="99">
        <f t="shared" si="612"/>
        <v>49554</v>
      </c>
      <c r="M7765" s="3">
        <f t="shared" si="615"/>
        <v>9</v>
      </c>
      <c r="N7765" s="3">
        <f t="shared" si="613"/>
        <v>2035</v>
      </c>
      <c r="O7765" s="3">
        <f t="shared" si="614"/>
        <v>1</v>
      </c>
      <c r="P7765" s="2" t="str">
        <f t="shared" si="616"/>
        <v>WE</v>
      </c>
    </row>
    <row r="7766" spans="12:16" x14ac:dyDescent="0.2">
      <c r="L7766" s="99">
        <f t="shared" si="612"/>
        <v>49555</v>
      </c>
      <c r="M7766" s="3">
        <f t="shared" si="615"/>
        <v>9</v>
      </c>
      <c r="N7766" s="3">
        <f t="shared" si="613"/>
        <v>2035</v>
      </c>
      <c r="O7766" s="3">
        <f t="shared" si="614"/>
        <v>2</v>
      </c>
      <c r="P7766" s="2" t="str">
        <f t="shared" si="616"/>
        <v>WD</v>
      </c>
    </row>
    <row r="7767" spans="12:16" x14ac:dyDescent="0.2">
      <c r="L7767" s="99">
        <f t="shared" si="612"/>
        <v>49556</v>
      </c>
      <c r="M7767" s="3">
        <f t="shared" si="615"/>
        <v>9</v>
      </c>
      <c r="N7767" s="3">
        <f t="shared" si="613"/>
        <v>2035</v>
      </c>
      <c r="O7767" s="3">
        <f t="shared" si="614"/>
        <v>3</v>
      </c>
      <c r="P7767" s="2" t="str">
        <f t="shared" si="616"/>
        <v>WD</v>
      </c>
    </row>
    <row r="7768" spans="12:16" x14ac:dyDescent="0.2">
      <c r="L7768" s="99">
        <f t="shared" si="612"/>
        <v>49557</v>
      </c>
      <c r="M7768" s="3">
        <f t="shared" si="615"/>
        <v>9</v>
      </c>
      <c r="N7768" s="3">
        <f t="shared" si="613"/>
        <v>2035</v>
      </c>
      <c r="O7768" s="3">
        <f t="shared" si="614"/>
        <v>4</v>
      </c>
      <c r="P7768" s="2" t="str">
        <f t="shared" si="616"/>
        <v>WD</v>
      </c>
    </row>
    <row r="7769" spans="12:16" x14ac:dyDescent="0.2">
      <c r="L7769" s="99">
        <f t="shared" si="612"/>
        <v>49558</v>
      </c>
      <c r="M7769" s="3">
        <f t="shared" si="615"/>
        <v>9</v>
      </c>
      <c r="N7769" s="3">
        <f t="shared" si="613"/>
        <v>2035</v>
      </c>
      <c r="O7769" s="3">
        <f t="shared" si="614"/>
        <v>5</v>
      </c>
      <c r="P7769" s="2" t="str">
        <f t="shared" si="616"/>
        <v>WD</v>
      </c>
    </row>
    <row r="7770" spans="12:16" x14ac:dyDescent="0.2">
      <c r="L7770" s="99">
        <f t="shared" si="612"/>
        <v>49559</v>
      </c>
      <c r="M7770" s="3">
        <f t="shared" si="615"/>
        <v>9</v>
      </c>
      <c r="N7770" s="3">
        <f t="shared" si="613"/>
        <v>2035</v>
      </c>
      <c r="O7770" s="3">
        <f t="shared" si="614"/>
        <v>6</v>
      </c>
      <c r="P7770" s="2" t="str">
        <f t="shared" si="616"/>
        <v>WD</v>
      </c>
    </row>
    <row r="7771" spans="12:16" x14ac:dyDescent="0.2">
      <c r="L7771" s="99">
        <f t="shared" si="612"/>
        <v>49560</v>
      </c>
      <c r="M7771" s="3">
        <f t="shared" si="615"/>
        <v>9</v>
      </c>
      <c r="N7771" s="3">
        <f t="shared" si="613"/>
        <v>2035</v>
      </c>
      <c r="O7771" s="3">
        <f t="shared" si="614"/>
        <v>7</v>
      </c>
      <c r="P7771" s="2" t="str">
        <f t="shared" si="616"/>
        <v>WE</v>
      </c>
    </row>
    <row r="7772" spans="12:16" x14ac:dyDescent="0.2">
      <c r="L7772" s="99">
        <f t="shared" si="612"/>
        <v>49561</v>
      </c>
      <c r="M7772" s="3">
        <f t="shared" si="615"/>
        <v>9</v>
      </c>
      <c r="N7772" s="3">
        <f t="shared" si="613"/>
        <v>2035</v>
      </c>
      <c r="O7772" s="3">
        <f t="shared" si="614"/>
        <v>1</v>
      </c>
      <c r="P7772" s="2" t="str">
        <f t="shared" si="616"/>
        <v>WE</v>
      </c>
    </row>
    <row r="7773" spans="12:16" x14ac:dyDescent="0.2">
      <c r="L7773" s="99">
        <f t="shared" si="612"/>
        <v>49562</v>
      </c>
      <c r="M7773" s="3">
        <f t="shared" si="615"/>
        <v>9</v>
      </c>
      <c r="N7773" s="3">
        <f t="shared" si="613"/>
        <v>2035</v>
      </c>
      <c r="O7773" s="3">
        <f t="shared" si="614"/>
        <v>2</v>
      </c>
      <c r="P7773" s="2" t="str">
        <f t="shared" si="616"/>
        <v>WD</v>
      </c>
    </row>
    <row r="7774" spans="12:16" x14ac:dyDescent="0.2">
      <c r="L7774" s="99">
        <f t="shared" si="612"/>
        <v>49563</v>
      </c>
      <c r="M7774" s="3">
        <f t="shared" si="615"/>
        <v>9</v>
      </c>
      <c r="N7774" s="3">
        <f t="shared" si="613"/>
        <v>2035</v>
      </c>
      <c r="O7774" s="3">
        <f t="shared" si="614"/>
        <v>3</v>
      </c>
      <c r="P7774" s="2" t="str">
        <f t="shared" si="616"/>
        <v>WD</v>
      </c>
    </row>
    <row r="7775" spans="12:16" x14ac:dyDescent="0.2">
      <c r="L7775" s="99">
        <f t="shared" si="612"/>
        <v>49564</v>
      </c>
      <c r="M7775" s="3">
        <f t="shared" si="615"/>
        <v>9</v>
      </c>
      <c r="N7775" s="3">
        <f t="shared" si="613"/>
        <v>2035</v>
      </c>
      <c r="O7775" s="3">
        <f t="shared" si="614"/>
        <v>4</v>
      </c>
      <c r="P7775" s="2" t="str">
        <f t="shared" si="616"/>
        <v>WD</v>
      </c>
    </row>
    <row r="7776" spans="12:16" x14ac:dyDescent="0.2">
      <c r="L7776" s="99">
        <f t="shared" si="612"/>
        <v>49565</v>
      </c>
      <c r="M7776" s="3">
        <f t="shared" si="615"/>
        <v>9</v>
      </c>
      <c r="N7776" s="3">
        <f t="shared" si="613"/>
        <v>2035</v>
      </c>
      <c r="O7776" s="3">
        <f t="shared" si="614"/>
        <v>5</v>
      </c>
      <c r="P7776" s="2" t="str">
        <f t="shared" si="616"/>
        <v>WD</v>
      </c>
    </row>
    <row r="7777" spans="12:16" x14ac:dyDescent="0.2">
      <c r="L7777" s="99">
        <f t="shared" si="612"/>
        <v>49566</v>
      </c>
      <c r="M7777" s="3">
        <f t="shared" si="615"/>
        <v>9</v>
      </c>
      <c r="N7777" s="3">
        <f t="shared" si="613"/>
        <v>2035</v>
      </c>
      <c r="O7777" s="3">
        <f t="shared" si="614"/>
        <v>6</v>
      </c>
      <c r="P7777" s="2" t="str">
        <f t="shared" si="616"/>
        <v>WD</v>
      </c>
    </row>
    <row r="7778" spans="12:16" x14ac:dyDescent="0.2">
      <c r="L7778" s="99">
        <f t="shared" si="612"/>
        <v>49567</v>
      </c>
      <c r="M7778" s="3">
        <f t="shared" si="615"/>
        <v>9</v>
      </c>
      <c r="N7778" s="3">
        <f t="shared" si="613"/>
        <v>2035</v>
      </c>
      <c r="O7778" s="3">
        <f t="shared" si="614"/>
        <v>7</v>
      </c>
      <c r="P7778" s="2" t="str">
        <f t="shared" si="616"/>
        <v>WE</v>
      </c>
    </row>
    <row r="7779" spans="12:16" x14ac:dyDescent="0.2">
      <c r="L7779" s="99">
        <f t="shared" si="612"/>
        <v>49568</v>
      </c>
      <c r="M7779" s="3">
        <f t="shared" si="615"/>
        <v>9</v>
      </c>
      <c r="N7779" s="3">
        <f t="shared" si="613"/>
        <v>2035</v>
      </c>
      <c r="O7779" s="3">
        <f t="shared" si="614"/>
        <v>1</v>
      </c>
      <c r="P7779" s="2" t="str">
        <f t="shared" si="616"/>
        <v>WE</v>
      </c>
    </row>
    <row r="7780" spans="12:16" x14ac:dyDescent="0.2">
      <c r="L7780" s="99">
        <f t="shared" si="612"/>
        <v>49569</v>
      </c>
      <c r="M7780" s="3">
        <f t="shared" si="615"/>
        <v>9</v>
      </c>
      <c r="N7780" s="3">
        <f t="shared" si="613"/>
        <v>2035</v>
      </c>
      <c r="O7780" s="3">
        <f t="shared" si="614"/>
        <v>2</v>
      </c>
      <c r="P7780" s="2" t="str">
        <f t="shared" si="616"/>
        <v>WD</v>
      </c>
    </row>
    <row r="7781" spans="12:16" x14ac:dyDescent="0.2">
      <c r="L7781" s="99">
        <f t="shared" si="612"/>
        <v>49570</v>
      </c>
      <c r="M7781" s="3">
        <f t="shared" si="615"/>
        <v>9</v>
      </c>
      <c r="N7781" s="3">
        <f t="shared" si="613"/>
        <v>2035</v>
      </c>
      <c r="O7781" s="3">
        <f t="shared" si="614"/>
        <v>3</v>
      </c>
      <c r="P7781" s="2" t="str">
        <f t="shared" si="616"/>
        <v>WD</v>
      </c>
    </row>
    <row r="7782" spans="12:16" x14ac:dyDescent="0.2">
      <c r="L7782" s="99">
        <f t="shared" si="612"/>
        <v>49571</v>
      </c>
      <c r="M7782" s="3">
        <f t="shared" si="615"/>
        <v>9</v>
      </c>
      <c r="N7782" s="3">
        <f t="shared" si="613"/>
        <v>2035</v>
      </c>
      <c r="O7782" s="3">
        <f t="shared" si="614"/>
        <v>4</v>
      </c>
      <c r="P7782" s="2" t="str">
        <f t="shared" si="616"/>
        <v>WD</v>
      </c>
    </row>
    <row r="7783" spans="12:16" x14ac:dyDescent="0.2">
      <c r="L7783" s="99">
        <f t="shared" si="612"/>
        <v>49572</v>
      </c>
      <c r="M7783" s="3">
        <f t="shared" si="615"/>
        <v>9</v>
      </c>
      <c r="N7783" s="3">
        <f t="shared" si="613"/>
        <v>2035</v>
      </c>
      <c r="O7783" s="3">
        <f t="shared" si="614"/>
        <v>5</v>
      </c>
      <c r="P7783" s="2" t="str">
        <f t="shared" si="616"/>
        <v>WD</v>
      </c>
    </row>
    <row r="7784" spans="12:16" x14ac:dyDescent="0.2">
      <c r="L7784" s="99">
        <f t="shared" si="612"/>
        <v>49573</v>
      </c>
      <c r="M7784" s="3">
        <f t="shared" si="615"/>
        <v>9</v>
      </c>
      <c r="N7784" s="3">
        <f t="shared" si="613"/>
        <v>2035</v>
      </c>
      <c r="O7784" s="3">
        <f t="shared" si="614"/>
        <v>6</v>
      </c>
      <c r="P7784" s="2" t="str">
        <f t="shared" si="616"/>
        <v>WD</v>
      </c>
    </row>
    <row r="7785" spans="12:16" x14ac:dyDescent="0.2">
      <c r="L7785" s="99">
        <f t="shared" si="612"/>
        <v>49574</v>
      </c>
      <c r="M7785" s="3">
        <f t="shared" si="615"/>
        <v>9</v>
      </c>
      <c r="N7785" s="3">
        <f t="shared" si="613"/>
        <v>2035</v>
      </c>
      <c r="O7785" s="3">
        <f t="shared" si="614"/>
        <v>7</v>
      </c>
      <c r="P7785" s="2" t="str">
        <f t="shared" si="616"/>
        <v>WE</v>
      </c>
    </row>
    <row r="7786" spans="12:16" x14ac:dyDescent="0.2">
      <c r="L7786" s="99">
        <f t="shared" si="612"/>
        <v>49575</v>
      </c>
      <c r="M7786" s="3">
        <f t="shared" si="615"/>
        <v>9</v>
      </c>
      <c r="N7786" s="3">
        <f t="shared" si="613"/>
        <v>2035</v>
      </c>
      <c r="O7786" s="3">
        <f t="shared" si="614"/>
        <v>1</v>
      </c>
      <c r="P7786" s="2" t="str">
        <f t="shared" si="616"/>
        <v>WE</v>
      </c>
    </row>
    <row r="7787" spans="12:16" x14ac:dyDescent="0.2">
      <c r="L7787" s="99">
        <f t="shared" si="612"/>
        <v>49576</v>
      </c>
      <c r="M7787" s="3">
        <f t="shared" si="615"/>
        <v>9</v>
      </c>
      <c r="N7787" s="3">
        <f t="shared" si="613"/>
        <v>2035</v>
      </c>
      <c r="O7787" s="3">
        <f t="shared" si="614"/>
        <v>2</v>
      </c>
      <c r="P7787" s="2" t="str">
        <f t="shared" si="616"/>
        <v>WD</v>
      </c>
    </row>
    <row r="7788" spans="12:16" x14ac:dyDescent="0.2">
      <c r="L7788" s="99">
        <f t="shared" si="612"/>
        <v>49577</v>
      </c>
      <c r="M7788" s="3">
        <f t="shared" si="615"/>
        <v>9</v>
      </c>
      <c r="N7788" s="3">
        <f t="shared" si="613"/>
        <v>2035</v>
      </c>
      <c r="O7788" s="3">
        <f t="shared" si="614"/>
        <v>3</v>
      </c>
      <c r="P7788" s="2" t="str">
        <f t="shared" si="616"/>
        <v>WD</v>
      </c>
    </row>
    <row r="7789" spans="12:16" x14ac:dyDescent="0.2">
      <c r="L7789" s="99">
        <f t="shared" si="612"/>
        <v>49578</v>
      </c>
      <c r="M7789" s="3">
        <f t="shared" si="615"/>
        <v>9</v>
      </c>
      <c r="N7789" s="3">
        <f t="shared" si="613"/>
        <v>2035</v>
      </c>
      <c r="O7789" s="3">
        <f t="shared" si="614"/>
        <v>4</v>
      </c>
      <c r="P7789" s="2" t="str">
        <f t="shared" si="616"/>
        <v>WD</v>
      </c>
    </row>
    <row r="7790" spans="12:16" x14ac:dyDescent="0.2">
      <c r="L7790" s="99">
        <f t="shared" si="612"/>
        <v>49579</v>
      </c>
      <c r="M7790" s="3">
        <f t="shared" si="615"/>
        <v>9</v>
      </c>
      <c r="N7790" s="3">
        <f t="shared" si="613"/>
        <v>2035</v>
      </c>
      <c r="O7790" s="3">
        <f t="shared" si="614"/>
        <v>5</v>
      </c>
      <c r="P7790" s="2" t="str">
        <f t="shared" si="616"/>
        <v>WD</v>
      </c>
    </row>
    <row r="7791" spans="12:16" x14ac:dyDescent="0.2">
      <c r="L7791" s="99">
        <f t="shared" si="612"/>
        <v>49580</v>
      </c>
      <c r="M7791" s="3">
        <f t="shared" si="615"/>
        <v>9</v>
      </c>
      <c r="N7791" s="3">
        <f t="shared" si="613"/>
        <v>2035</v>
      </c>
      <c r="O7791" s="3">
        <f t="shared" si="614"/>
        <v>6</v>
      </c>
      <c r="P7791" s="2" t="str">
        <f t="shared" si="616"/>
        <v>WD</v>
      </c>
    </row>
    <row r="7792" spans="12:16" x14ac:dyDescent="0.2">
      <c r="L7792" s="99">
        <f t="shared" si="612"/>
        <v>49581</v>
      </c>
      <c r="M7792" s="3">
        <f t="shared" si="615"/>
        <v>9</v>
      </c>
      <c r="N7792" s="3">
        <f t="shared" si="613"/>
        <v>2035</v>
      </c>
      <c r="O7792" s="3">
        <f t="shared" si="614"/>
        <v>7</v>
      </c>
      <c r="P7792" s="2" t="str">
        <f t="shared" si="616"/>
        <v>WE</v>
      </c>
    </row>
    <row r="7793" spans="12:16" x14ac:dyDescent="0.2">
      <c r="L7793" s="99">
        <f t="shared" si="612"/>
        <v>49582</v>
      </c>
      <c r="M7793" s="3">
        <f t="shared" si="615"/>
        <v>9</v>
      </c>
      <c r="N7793" s="3">
        <f t="shared" si="613"/>
        <v>2035</v>
      </c>
      <c r="O7793" s="3">
        <f t="shared" si="614"/>
        <v>1</v>
      </c>
      <c r="P7793" s="2" t="str">
        <f t="shared" si="616"/>
        <v>WE</v>
      </c>
    </row>
    <row r="7794" spans="12:16" x14ac:dyDescent="0.2">
      <c r="L7794" s="99">
        <f t="shared" si="612"/>
        <v>49583</v>
      </c>
      <c r="M7794" s="3">
        <f t="shared" si="615"/>
        <v>10</v>
      </c>
      <c r="N7794" s="3">
        <f t="shared" si="613"/>
        <v>2035</v>
      </c>
      <c r="O7794" s="3">
        <f t="shared" si="614"/>
        <v>2</v>
      </c>
      <c r="P7794" s="2" t="str">
        <f t="shared" si="616"/>
        <v>WD</v>
      </c>
    </row>
    <row r="7795" spans="12:16" x14ac:dyDescent="0.2">
      <c r="L7795" s="99">
        <f t="shared" si="612"/>
        <v>49584</v>
      </c>
      <c r="M7795" s="3">
        <f t="shared" si="615"/>
        <v>10</v>
      </c>
      <c r="N7795" s="3">
        <f t="shared" si="613"/>
        <v>2035</v>
      </c>
      <c r="O7795" s="3">
        <f t="shared" si="614"/>
        <v>3</v>
      </c>
      <c r="P7795" s="2" t="str">
        <f t="shared" si="616"/>
        <v>WD</v>
      </c>
    </row>
    <row r="7796" spans="12:16" x14ac:dyDescent="0.2">
      <c r="L7796" s="99">
        <f t="shared" ref="L7796:L7859" si="617">+L7795+1</f>
        <v>49585</v>
      </c>
      <c r="M7796" s="3">
        <f t="shared" si="615"/>
        <v>10</v>
      </c>
      <c r="N7796" s="3">
        <f t="shared" si="613"/>
        <v>2035</v>
      </c>
      <c r="O7796" s="3">
        <f t="shared" si="614"/>
        <v>4</v>
      </c>
      <c r="P7796" s="2" t="str">
        <f t="shared" si="616"/>
        <v>WD</v>
      </c>
    </row>
    <row r="7797" spans="12:16" x14ac:dyDescent="0.2">
      <c r="L7797" s="99">
        <f t="shared" si="617"/>
        <v>49586</v>
      </c>
      <c r="M7797" s="3">
        <f t="shared" si="615"/>
        <v>10</v>
      </c>
      <c r="N7797" s="3">
        <f t="shared" si="613"/>
        <v>2035</v>
      </c>
      <c r="O7797" s="3">
        <f t="shared" si="614"/>
        <v>5</v>
      </c>
      <c r="P7797" s="2" t="str">
        <f t="shared" si="616"/>
        <v>WD</v>
      </c>
    </row>
    <row r="7798" spans="12:16" x14ac:dyDescent="0.2">
      <c r="L7798" s="99">
        <f t="shared" si="617"/>
        <v>49587</v>
      </c>
      <c r="M7798" s="3">
        <f t="shared" si="615"/>
        <v>10</v>
      </c>
      <c r="N7798" s="3">
        <f t="shared" si="613"/>
        <v>2035</v>
      </c>
      <c r="O7798" s="3">
        <f t="shared" si="614"/>
        <v>6</v>
      </c>
      <c r="P7798" s="2" t="str">
        <f t="shared" si="616"/>
        <v>WD</v>
      </c>
    </row>
    <row r="7799" spans="12:16" x14ac:dyDescent="0.2">
      <c r="L7799" s="99">
        <f t="shared" si="617"/>
        <v>49588</v>
      </c>
      <c r="M7799" s="3">
        <f t="shared" si="615"/>
        <v>10</v>
      </c>
      <c r="N7799" s="3">
        <f t="shared" si="613"/>
        <v>2035</v>
      </c>
      <c r="O7799" s="3">
        <f t="shared" si="614"/>
        <v>7</v>
      </c>
      <c r="P7799" s="2" t="str">
        <f t="shared" si="616"/>
        <v>WE</v>
      </c>
    </row>
    <row r="7800" spans="12:16" x14ac:dyDescent="0.2">
      <c r="L7800" s="99">
        <f t="shared" si="617"/>
        <v>49589</v>
      </c>
      <c r="M7800" s="3">
        <f t="shared" si="615"/>
        <v>10</v>
      </c>
      <c r="N7800" s="3">
        <f t="shared" si="613"/>
        <v>2035</v>
      </c>
      <c r="O7800" s="3">
        <f t="shared" si="614"/>
        <v>1</v>
      </c>
      <c r="P7800" s="2" t="str">
        <f t="shared" si="616"/>
        <v>WE</v>
      </c>
    </row>
    <row r="7801" spans="12:16" x14ac:dyDescent="0.2">
      <c r="L7801" s="99">
        <f t="shared" si="617"/>
        <v>49590</v>
      </c>
      <c r="M7801" s="3">
        <f t="shared" si="615"/>
        <v>10</v>
      </c>
      <c r="N7801" s="3">
        <f t="shared" si="613"/>
        <v>2035</v>
      </c>
      <c r="O7801" s="3">
        <f t="shared" si="614"/>
        <v>2</v>
      </c>
      <c r="P7801" s="2" t="str">
        <f t="shared" si="616"/>
        <v>WD</v>
      </c>
    </row>
    <row r="7802" spans="12:16" x14ac:dyDescent="0.2">
      <c r="L7802" s="99">
        <f t="shared" si="617"/>
        <v>49591</v>
      </c>
      <c r="M7802" s="3">
        <f t="shared" si="615"/>
        <v>10</v>
      </c>
      <c r="N7802" s="3">
        <f t="shared" si="613"/>
        <v>2035</v>
      </c>
      <c r="O7802" s="3">
        <f t="shared" si="614"/>
        <v>3</v>
      </c>
      <c r="P7802" s="2" t="str">
        <f t="shared" si="616"/>
        <v>WD</v>
      </c>
    </row>
    <row r="7803" spans="12:16" x14ac:dyDescent="0.2">
      <c r="L7803" s="99">
        <f t="shared" si="617"/>
        <v>49592</v>
      </c>
      <c r="M7803" s="3">
        <f t="shared" si="615"/>
        <v>10</v>
      </c>
      <c r="N7803" s="3">
        <f t="shared" si="613"/>
        <v>2035</v>
      </c>
      <c r="O7803" s="3">
        <f t="shared" si="614"/>
        <v>4</v>
      </c>
      <c r="P7803" s="2" t="str">
        <f t="shared" si="616"/>
        <v>WD</v>
      </c>
    </row>
    <row r="7804" spans="12:16" x14ac:dyDescent="0.2">
      <c r="L7804" s="99">
        <f t="shared" si="617"/>
        <v>49593</v>
      </c>
      <c r="M7804" s="3">
        <f t="shared" si="615"/>
        <v>10</v>
      </c>
      <c r="N7804" s="3">
        <f t="shared" si="613"/>
        <v>2035</v>
      </c>
      <c r="O7804" s="3">
        <f t="shared" si="614"/>
        <v>5</v>
      </c>
      <c r="P7804" s="2" t="str">
        <f t="shared" si="616"/>
        <v>WD</v>
      </c>
    </row>
    <row r="7805" spans="12:16" x14ac:dyDescent="0.2">
      <c r="L7805" s="99">
        <f t="shared" si="617"/>
        <v>49594</v>
      </c>
      <c r="M7805" s="3">
        <f t="shared" si="615"/>
        <v>10</v>
      </c>
      <c r="N7805" s="3">
        <f t="shared" si="613"/>
        <v>2035</v>
      </c>
      <c r="O7805" s="3">
        <f t="shared" si="614"/>
        <v>6</v>
      </c>
      <c r="P7805" s="2" t="str">
        <f t="shared" si="616"/>
        <v>WD</v>
      </c>
    </row>
    <row r="7806" spans="12:16" x14ac:dyDescent="0.2">
      <c r="L7806" s="99">
        <f t="shared" si="617"/>
        <v>49595</v>
      </c>
      <c r="M7806" s="3">
        <f t="shared" si="615"/>
        <v>10</v>
      </c>
      <c r="N7806" s="3">
        <f t="shared" si="613"/>
        <v>2035</v>
      </c>
      <c r="O7806" s="3">
        <f t="shared" si="614"/>
        <v>7</v>
      </c>
      <c r="P7806" s="2" t="str">
        <f t="shared" si="616"/>
        <v>WE</v>
      </c>
    </row>
    <row r="7807" spans="12:16" x14ac:dyDescent="0.2">
      <c r="L7807" s="99">
        <f t="shared" si="617"/>
        <v>49596</v>
      </c>
      <c r="M7807" s="3">
        <f t="shared" si="615"/>
        <v>10</v>
      </c>
      <c r="N7807" s="3">
        <f t="shared" ref="N7807:N7870" si="618">YEAR(L7807)</f>
        <v>2035</v>
      </c>
      <c r="O7807" s="3">
        <f t="shared" ref="O7807:O7870" si="619">WEEKDAY(L7807)</f>
        <v>1</v>
      </c>
      <c r="P7807" s="2" t="str">
        <f t="shared" si="616"/>
        <v>WE</v>
      </c>
    </row>
    <row r="7808" spans="12:16" x14ac:dyDescent="0.2">
      <c r="L7808" s="99">
        <f t="shared" si="617"/>
        <v>49597</v>
      </c>
      <c r="M7808" s="3">
        <f t="shared" si="615"/>
        <v>10</v>
      </c>
      <c r="N7808" s="3">
        <f t="shared" si="618"/>
        <v>2035</v>
      </c>
      <c r="O7808" s="3">
        <f t="shared" si="619"/>
        <v>2</v>
      </c>
      <c r="P7808" s="2" t="str">
        <f t="shared" si="616"/>
        <v>WD</v>
      </c>
    </row>
    <row r="7809" spans="12:16" x14ac:dyDescent="0.2">
      <c r="L7809" s="99">
        <f t="shared" si="617"/>
        <v>49598</v>
      </c>
      <c r="M7809" s="3">
        <f t="shared" si="615"/>
        <v>10</v>
      </c>
      <c r="N7809" s="3">
        <f t="shared" si="618"/>
        <v>2035</v>
      </c>
      <c r="O7809" s="3">
        <f t="shared" si="619"/>
        <v>3</v>
      </c>
      <c r="P7809" s="2" t="str">
        <f t="shared" si="616"/>
        <v>WD</v>
      </c>
    </row>
    <row r="7810" spans="12:16" x14ac:dyDescent="0.2">
      <c r="L7810" s="99">
        <f t="shared" si="617"/>
        <v>49599</v>
      </c>
      <c r="M7810" s="3">
        <f t="shared" si="615"/>
        <v>10</v>
      </c>
      <c r="N7810" s="3">
        <f t="shared" si="618"/>
        <v>2035</v>
      </c>
      <c r="O7810" s="3">
        <f t="shared" si="619"/>
        <v>4</v>
      </c>
      <c r="P7810" s="2" t="str">
        <f t="shared" si="616"/>
        <v>WD</v>
      </c>
    </row>
    <row r="7811" spans="12:16" x14ac:dyDescent="0.2">
      <c r="L7811" s="99">
        <f t="shared" si="617"/>
        <v>49600</v>
      </c>
      <c r="M7811" s="3">
        <f t="shared" ref="M7811:M7874" si="620">MONTH(L7811)</f>
        <v>10</v>
      </c>
      <c r="N7811" s="3">
        <f t="shared" si="618"/>
        <v>2035</v>
      </c>
      <c r="O7811" s="3">
        <f t="shared" si="619"/>
        <v>5</v>
      </c>
      <c r="P7811" s="2" t="str">
        <f t="shared" ref="P7811:P7874" si="621">IF(O7811=1,"WE",IF(O7811=7,"WE","WD"))</f>
        <v>WD</v>
      </c>
    </row>
    <row r="7812" spans="12:16" x14ac:dyDescent="0.2">
      <c r="L7812" s="99">
        <f t="shared" si="617"/>
        <v>49601</v>
      </c>
      <c r="M7812" s="3">
        <f t="shared" si="620"/>
        <v>10</v>
      </c>
      <c r="N7812" s="3">
        <f t="shared" si="618"/>
        <v>2035</v>
      </c>
      <c r="O7812" s="3">
        <f t="shared" si="619"/>
        <v>6</v>
      </c>
      <c r="P7812" s="2" t="str">
        <f t="shared" si="621"/>
        <v>WD</v>
      </c>
    </row>
    <row r="7813" spans="12:16" x14ac:dyDescent="0.2">
      <c r="L7813" s="99">
        <f t="shared" si="617"/>
        <v>49602</v>
      </c>
      <c r="M7813" s="3">
        <f t="shared" si="620"/>
        <v>10</v>
      </c>
      <c r="N7813" s="3">
        <f t="shared" si="618"/>
        <v>2035</v>
      </c>
      <c r="O7813" s="3">
        <f t="shared" si="619"/>
        <v>7</v>
      </c>
      <c r="P7813" s="2" t="str">
        <f t="shared" si="621"/>
        <v>WE</v>
      </c>
    </row>
    <row r="7814" spans="12:16" x14ac:dyDescent="0.2">
      <c r="L7814" s="99">
        <f t="shared" si="617"/>
        <v>49603</v>
      </c>
      <c r="M7814" s="3">
        <f t="shared" si="620"/>
        <v>10</v>
      </c>
      <c r="N7814" s="3">
        <f t="shared" si="618"/>
        <v>2035</v>
      </c>
      <c r="O7814" s="3">
        <f t="shared" si="619"/>
        <v>1</v>
      </c>
      <c r="P7814" s="2" t="str">
        <f t="shared" si="621"/>
        <v>WE</v>
      </c>
    </row>
    <row r="7815" spans="12:16" x14ac:dyDescent="0.2">
      <c r="L7815" s="99">
        <f t="shared" si="617"/>
        <v>49604</v>
      </c>
      <c r="M7815" s="3">
        <f t="shared" si="620"/>
        <v>10</v>
      </c>
      <c r="N7815" s="3">
        <f t="shared" si="618"/>
        <v>2035</v>
      </c>
      <c r="O7815" s="3">
        <f t="shared" si="619"/>
        <v>2</v>
      </c>
      <c r="P7815" s="2" t="str">
        <f t="shared" si="621"/>
        <v>WD</v>
      </c>
    </row>
    <row r="7816" spans="12:16" x14ac:dyDescent="0.2">
      <c r="L7816" s="99">
        <f t="shared" si="617"/>
        <v>49605</v>
      </c>
      <c r="M7816" s="3">
        <f t="shared" si="620"/>
        <v>10</v>
      </c>
      <c r="N7816" s="3">
        <f t="shared" si="618"/>
        <v>2035</v>
      </c>
      <c r="O7816" s="3">
        <f t="shared" si="619"/>
        <v>3</v>
      </c>
      <c r="P7816" s="2" t="str">
        <f t="shared" si="621"/>
        <v>WD</v>
      </c>
    </row>
    <row r="7817" spans="12:16" x14ac:dyDescent="0.2">
      <c r="L7817" s="99">
        <f t="shared" si="617"/>
        <v>49606</v>
      </c>
      <c r="M7817" s="3">
        <f t="shared" si="620"/>
        <v>10</v>
      </c>
      <c r="N7817" s="3">
        <f t="shared" si="618"/>
        <v>2035</v>
      </c>
      <c r="O7817" s="3">
        <f t="shared" si="619"/>
        <v>4</v>
      </c>
      <c r="P7817" s="2" t="str">
        <f t="shared" si="621"/>
        <v>WD</v>
      </c>
    </row>
    <row r="7818" spans="12:16" x14ac:dyDescent="0.2">
      <c r="L7818" s="99">
        <f t="shared" si="617"/>
        <v>49607</v>
      </c>
      <c r="M7818" s="3">
        <f t="shared" si="620"/>
        <v>10</v>
      </c>
      <c r="N7818" s="3">
        <f t="shared" si="618"/>
        <v>2035</v>
      </c>
      <c r="O7818" s="3">
        <f t="shared" si="619"/>
        <v>5</v>
      </c>
      <c r="P7818" s="2" t="str">
        <f t="shared" si="621"/>
        <v>WD</v>
      </c>
    </row>
    <row r="7819" spans="12:16" x14ac:dyDescent="0.2">
      <c r="L7819" s="99">
        <f t="shared" si="617"/>
        <v>49608</v>
      </c>
      <c r="M7819" s="3">
        <f t="shared" si="620"/>
        <v>10</v>
      </c>
      <c r="N7819" s="3">
        <f t="shared" si="618"/>
        <v>2035</v>
      </c>
      <c r="O7819" s="3">
        <f t="shared" si="619"/>
        <v>6</v>
      </c>
      <c r="P7819" s="2" t="str">
        <f t="shared" si="621"/>
        <v>WD</v>
      </c>
    </row>
    <row r="7820" spans="12:16" x14ac:dyDescent="0.2">
      <c r="L7820" s="99">
        <f t="shared" si="617"/>
        <v>49609</v>
      </c>
      <c r="M7820" s="3">
        <f t="shared" si="620"/>
        <v>10</v>
      </c>
      <c r="N7820" s="3">
        <f t="shared" si="618"/>
        <v>2035</v>
      </c>
      <c r="O7820" s="3">
        <f t="shared" si="619"/>
        <v>7</v>
      </c>
      <c r="P7820" s="2" t="str">
        <f t="shared" si="621"/>
        <v>WE</v>
      </c>
    </row>
    <row r="7821" spans="12:16" x14ac:dyDescent="0.2">
      <c r="L7821" s="99">
        <f t="shared" si="617"/>
        <v>49610</v>
      </c>
      <c r="M7821" s="3">
        <f t="shared" si="620"/>
        <v>10</v>
      </c>
      <c r="N7821" s="3">
        <f t="shared" si="618"/>
        <v>2035</v>
      </c>
      <c r="O7821" s="3">
        <f t="shared" si="619"/>
        <v>1</v>
      </c>
      <c r="P7821" s="2" t="str">
        <f t="shared" si="621"/>
        <v>WE</v>
      </c>
    </row>
    <row r="7822" spans="12:16" x14ac:dyDescent="0.2">
      <c r="L7822" s="99">
        <f t="shared" si="617"/>
        <v>49611</v>
      </c>
      <c r="M7822" s="3">
        <f t="shared" si="620"/>
        <v>10</v>
      </c>
      <c r="N7822" s="3">
        <f t="shared" si="618"/>
        <v>2035</v>
      </c>
      <c r="O7822" s="3">
        <f t="shared" si="619"/>
        <v>2</v>
      </c>
      <c r="P7822" s="2" t="str">
        <f t="shared" si="621"/>
        <v>WD</v>
      </c>
    </row>
    <row r="7823" spans="12:16" x14ac:dyDescent="0.2">
      <c r="L7823" s="99">
        <f t="shared" si="617"/>
        <v>49612</v>
      </c>
      <c r="M7823" s="3">
        <f t="shared" si="620"/>
        <v>10</v>
      </c>
      <c r="N7823" s="3">
        <f t="shared" si="618"/>
        <v>2035</v>
      </c>
      <c r="O7823" s="3">
        <f t="shared" si="619"/>
        <v>3</v>
      </c>
      <c r="P7823" s="2" t="str">
        <f t="shared" si="621"/>
        <v>WD</v>
      </c>
    </row>
    <row r="7824" spans="12:16" x14ac:dyDescent="0.2">
      <c r="L7824" s="99">
        <f t="shared" si="617"/>
        <v>49613</v>
      </c>
      <c r="M7824" s="3">
        <f t="shared" si="620"/>
        <v>10</v>
      </c>
      <c r="N7824" s="3">
        <f t="shared" si="618"/>
        <v>2035</v>
      </c>
      <c r="O7824" s="3">
        <f t="shared" si="619"/>
        <v>4</v>
      </c>
      <c r="P7824" s="2" t="str">
        <f t="shared" si="621"/>
        <v>WD</v>
      </c>
    </row>
    <row r="7825" spans="12:16" x14ac:dyDescent="0.2">
      <c r="L7825" s="99">
        <f t="shared" si="617"/>
        <v>49614</v>
      </c>
      <c r="M7825" s="3">
        <f t="shared" si="620"/>
        <v>11</v>
      </c>
      <c r="N7825" s="3">
        <f t="shared" si="618"/>
        <v>2035</v>
      </c>
      <c r="O7825" s="3">
        <f t="shared" si="619"/>
        <v>5</v>
      </c>
      <c r="P7825" s="2" t="str">
        <f t="shared" si="621"/>
        <v>WD</v>
      </c>
    </row>
    <row r="7826" spans="12:16" x14ac:dyDescent="0.2">
      <c r="L7826" s="99">
        <f t="shared" si="617"/>
        <v>49615</v>
      </c>
      <c r="M7826" s="3">
        <f t="shared" si="620"/>
        <v>11</v>
      </c>
      <c r="N7826" s="3">
        <f t="shared" si="618"/>
        <v>2035</v>
      </c>
      <c r="O7826" s="3">
        <f t="shared" si="619"/>
        <v>6</v>
      </c>
      <c r="P7826" s="2" t="str">
        <f t="shared" si="621"/>
        <v>WD</v>
      </c>
    </row>
    <row r="7827" spans="12:16" x14ac:dyDescent="0.2">
      <c r="L7827" s="99">
        <f t="shared" si="617"/>
        <v>49616</v>
      </c>
      <c r="M7827" s="3">
        <f t="shared" si="620"/>
        <v>11</v>
      </c>
      <c r="N7827" s="3">
        <f t="shared" si="618"/>
        <v>2035</v>
      </c>
      <c r="O7827" s="3">
        <f t="shared" si="619"/>
        <v>7</v>
      </c>
      <c r="P7827" s="2" t="str">
        <f t="shared" si="621"/>
        <v>WE</v>
      </c>
    </row>
    <row r="7828" spans="12:16" x14ac:dyDescent="0.2">
      <c r="L7828" s="99">
        <f t="shared" si="617"/>
        <v>49617</v>
      </c>
      <c r="M7828" s="3">
        <f t="shared" si="620"/>
        <v>11</v>
      </c>
      <c r="N7828" s="3">
        <f t="shared" si="618"/>
        <v>2035</v>
      </c>
      <c r="O7828" s="3">
        <f t="shared" si="619"/>
        <v>1</v>
      </c>
      <c r="P7828" s="2" t="str">
        <f t="shared" si="621"/>
        <v>WE</v>
      </c>
    </row>
    <row r="7829" spans="12:16" x14ac:dyDescent="0.2">
      <c r="L7829" s="99">
        <f t="shared" si="617"/>
        <v>49618</v>
      </c>
      <c r="M7829" s="3">
        <f t="shared" si="620"/>
        <v>11</v>
      </c>
      <c r="N7829" s="3">
        <f t="shared" si="618"/>
        <v>2035</v>
      </c>
      <c r="O7829" s="3">
        <f t="shared" si="619"/>
        <v>2</v>
      </c>
      <c r="P7829" s="2" t="str">
        <f t="shared" si="621"/>
        <v>WD</v>
      </c>
    </row>
    <row r="7830" spans="12:16" x14ac:dyDescent="0.2">
      <c r="L7830" s="99">
        <f t="shared" si="617"/>
        <v>49619</v>
      </c>
      <c r="M7830" s="3">
        <f t="shared" si="620"/>
        <v>11</v>
      </c>
      <c r="N7830" s="3">
        <f t="shared" si="618"/>
        <v>2035</v>
      </c>
      <c r="O7830" s="3">
        <f t="shared" si="619"/>
        <v>3</v>
      </c>
      <c r="P7830" s="2" t="str">
        <f t="shared" si="621"/>
        <v>WD</v>
      </c>
    </row>
    <row r="7831" spans="12:16" x14ac:dyDescent="0.2">
      <c r="L7831" s="99">
        <f t="shared" si="617"/>
        <v>49620</v>
      </c>
      <c r="M7831" s="3">
        <f t="shared" si="620"/>
        <v>11</v>
      </c>
      <c r="N7831" s="3">
        <f t="shared" si="618"/>
        <v>2035</v>
      </c>
      <c r="O7831" s="3">
        <f t="shared" si="619"/>
        <v>4</v>
      </c>
      <c r="P7831" s="2" t="str">
        <f t="shared" si="621"/>
        <v>WD</v>
      </c>
    </row>
    <row r="7832" spans="12:16" x14ac:dyDescent="0.2">
      <c r="L7832" s="99">
        <f t="shared" si="617"/>
        <v>49621</v>
      </c>
      <c r="M7832" s="3">
        <f t="shared" si="620"/>
        <v>11</v>
      </c>
      <c r="N7832" s="3">
        <f t="shared" si="618"/>
        <v>2035</v>
      </c>
      <c r="O7832" s="3">
        <f t="shared" si="619"/>
        <v>5</v>
      </c>
      <c r="P7832" s="2" t="str">
        <f t="shared" si="621"/>
        <v>WD</v>
      </c>
    </row>
    <row r="7833" spans="12:16" x14ac:dyDescent="0.2">
      <c r="L7833" s="99">
        <f t="shared" si="617"/>
        <v>49622</v>
      </c>
      <c r="M7833" s="3">
        <f t="shared" si="620"/>
        <v>11</v>
      </c>
      <c r="N7833" s="3">
        <f t="shared" si="618"/>
        <v>2035</v>
      </c>
      <c r="O7833" s="3">
        <f t="shared" si="619"/>
        <v>6</v>
      </c>
      <c r="P7833" s="2" t="str">
        <f t="shared" si="621"/>
        <v>WD</v>
      </c>
    </row>
    <row r="7834" spans="12:16" x14ac:dyDescent="0.2">
      <c r="L7834" s="99">
        <f t="shared" si="617"/>
        <v>49623</v>
      </c>
      <c r="M7834" s="3">
        <f t="shared" si="620"/>
        <v>11</v>
      </c>
      <c r="N7834" s="3">
        <f t="shared" si="618"/>
        <v>2035</v>
      </c>
      <c r="O7834" s="3">
        <f t="shared" si="619"/>
        <v>7</v>
      </c>
      <c r="P7834" s="2" t="str">
        <f t="shared" si="621"/>
        <v>WE</v>
      </c>
    </row>
    <row r="7835" spans="12:16" x14ac:dyDescent="0.2">
      <c r="L7835" s="99">
        <f t="shared" si="617"/>
        <v>49624</v>
      </c>
      <c r="M7835" s="3">
        <f t="shared" si="620"/>
        <v>11</v>
      </c>
      <c r="N7835" s="3">
        <f t="shared" si="618"/>
        <v>2035</v>
      </c>
      <c r="O7835" s="3">
        <f t="shared" si="619"/>
        <v>1</v>
      </c>
      <c r="P7835" s="2" t="str">
        <f t="shared" si="621"/>
        <v>WE</v>
      </c>
    </row>
    <row r="7836" spans="12:16" x14ac:dyDescent="0.2">
      <c r="L7836" s="99">
        <f t="shared" si="617"/>
        <v>49625</v>
      </c>
      <c r="M7836" s="3">
        <f t="shared" si="620"/>
        <v>11</v>
      </c>
      <c r="N7836" s="3">
        <f t="shared" si="618"/>
        <v>2035</v>
      </c>
      <c r="O7836" s="3">
        <f t="shared" si="619"/>
        <v>2</v>
      </c>
      <c r="P7836" s="2" t="str">
        <f t="shared" si="621"/>
        <v>WD</v>
      </c>
    </row>
    <row r="7837" spans="12:16" x14ac:dyDescent="0.2">
      <c r="L7837" s="99">
        <f t="shared" si="617"/>
        <v>49626</v>
      </c>
      <c r="M7837" s="3">
        <f t="shared" si="620"/>
        <v>11</v>
      </c>
      <c r="N7837" s="3">
        <f t="shared" si="618"/>
        <v>2035</v>
      </c>
      <c r="O7837" s="3">
        <f t="shared" si="619"/>
        <v>3</v>
      </c>
      <c r="P7837" s="2" t="str">
        <f t="shared" si="621"/>
        <v>WD</v>
      </c>
    </row>
    <row r="7838" spans="12:16" x14ac:dyDescent="0.2">
      <c r="L7838" s="99">
        <f t="shared" si="617"/>
        <v>49627</v>
      </c>
      <c r="M7838" s="3">
        <f t="shared" si="620"/>
        <v>11</v>
      </c>
      <c r="N7838" s="3">
        <f t="shared" si="618"/>
        <v>2035</v>
      </c>
      <c r="O7838" s="3">
        <f t="shared" si="619"/>
        <v>4</v>
      </c>
      <c r="P7838" s="2" t="str">
        <f t="shared" si="621"/>
        <v>WD</v>
      </c>
    </row>
    <row r="7839" spans="12:16" x14ac:dyDescent="0.2">
      <c r="L7839" s="99">
        <f t="shared" si="617"/>
        <v>49628</v>
      </c>
      <c r="M7839" s="3">
        <f t="shared" si="620"/>
        <v>11</v>
      </c>
      <c r="N7839" s="3">
        <f t="shared" si="618"/>
        <v>2035</v>
      </c>
      <c r="O7839" s="3">
        <f t="shared" si="619"/>
        <v>5</v>
      </c>
      <c r="P7839" s="2" t="str">
        <f t="shared" si="621"/>
        <v>WD</v>
      </c>
    </row>
    <row r="7840" spans="12:16" x14ac:dyDescent="0.2">
      <c r="L7840" s="99">
        <f t="shared" si="617"/>
        <v>49629</v>
      </c>
      <c r="M7840" s="3">
        <f t="shared" si="620"/>
        <v>11</v>
      </c>
      <c r="N7840" s="3">
        <f t="shared" si="618"/>
        <v>2035</v>
      </c>
      <c r="O7840" s="3">
        <f t="shared" si="619"/>
        <v>6</v>
      </c>
      <c r="P7840" s="2" t="str">
        <f t="shared" si="621"/>
        <v>WD</v>
      </c>
    </row>
    <row r="7841" spans="12:16" x14ac:dyDescent="0.2">
      <c r="L7841" s="99">
        <f t="shared" si="617"/>
        <v>49630</v>
      </c>
      <c r="M7841" s="3">
        <f t="shared" si="620"/>
        <v>11</v>
      </c>
      <c r="N7841" s="3">
        <f t="shared" si="618"/>
        <v>2035</v>
      </c>
      <c r="O7841" s="3">
        <f t="shared" si="619"/>
        <v>7</v>
      </c>
      <c r="P7841" s="2" t="str">
        <f t="shared" si="621"/>
        <v>WE</v>
      </c>
    </row>
    <row r="7842" spans="12:16" x14ac:dyDescent="0.2">
      <c r="L7842" s="99">
        <f t="shared" si="617"/>
        <v>49631</v>
      </c>
      <c r="M7842" s="3">
        <f t="shared" si="620"/>
        <v>11</v>
      </c>
      <c r="N7842" s="3">
        <f t="shared" si="618"/>
        <v>2035</v>
      </c>
      <c r="O7842" s="3">
        <f t="shared" si="619"/>
        <v>1</v>
      </c>
      <c r="P7842" s="2" t="str">
        <f t="shared" si="621"/>
        <v>WE</v>
      </c>
    </row>
    <row r="7843" spans="12:16" x14ac:dyDescent="0.2">
      <c r="L7843" s="99">
        <f t="shared" si="617"/>
        <v>49632</v>
      </c>
      <c r="M7843" s="3">
        <f t="shared" si="620"/>
        <v>11</v>
      </c>
      <c r="N7843" s="3">
        <f t="shared" si="618"/>
        <v>2035</v>
      </c>
      <c r="O7843" s="3">
        <f t="shared" si="619"/>
        <v>2</v>
      </c>
      <c r="P7843" s="2" t="str">
        <f t="shared" si="621"/>
        <v>WD</v>
      </c>
    </row>
    <row r="7844" spans="12:16" x14ac:dyDescent="0.2">
      <c r="L7844" s="99">
        <f t="shared" si="617"/>
        <v>49633</v>
      </c>
      <c r="M7844" s="3">
        <f t="shared" si="620"/>
        <v>11</v>
      </c>
      <c r="N7844" s="3">
        <f t="shared" si="618"/>
        <v>2035</v>
      </c>
      <c r="O7844" s="3">
        <f t="shared" si="619"/>
        <v>3</v>
      </c>
      <c r="P7844" s="2" t="str">
        <f t="shared" si="621"/>
        <v>WD</v>
      </c>
    </row>
    <row r="7845" spans="12:16" x14ac:dyDescent="0.2">
      <c r="L7845" s="99">
        <f t="shared" si="617"/>
        <v>49634</v>
      </c>
      <c r="M7845" s="3">
        <f t="shared" si="620"/>
        <v>11</v>
      </c>
      <c r="N7845" s="3">
        <f t="shared" si="618"/>
        <v>2035</v>
      </c>
      <c r="O7845" s="3">
        <f t="shared" si="619"/>
        <v>4</v>
      </c>
      <c r="P7845" s="2" t="str">
        <f t="shared" si="621"/>
        <v>WD</v>
      </c>
    </row>
    <row r="7846" spans="12:16" x14ac:dyDescent="0.2">
      <c r="L7846" s="99">
        <f t="shared" si="617"/>
        <v>49635</v>
      </c>
      <c r="M7846" s="3">
        <f t="shared" si="620"/>
        <v>11</v>
      </c>
      <c r="N7846" s="3">
        <f t="shared" si="618"/>
        <v>2035</v>
      </c>
      <c r="O7846" s="3">
        <f t="shared" si="619"/>
        <v>5</v>
      </c>
      <c r="P7846" s="2" t="str">
        <f t="shared" si="621"/>
        <v>WD</v>
      </c>
    </row>
    <row r="7847" spans="12:16" x14ac:dyDescent="0.2">
      <c r="L7847" s="99">
        <f t="shared" si="617"/>
        <v>49636</v>
      </c>
      <c r="M7847" s="3">
        <f t="shared" si="620"/>
        <v>11</v>
      </c>
      <c r="N7847" s="3">
        <f t="shared" si="618"/>
        <v>2035</v>
      </c>
      <c r="O7847" s="3">
        <f t="shared" si="619"/>
        <v>6</v>
      </c>
      <c r="P7847" s="2" t="str">
        <f t="shared" si="621"/>
        <v>WD</v>
      </c>
    </row>
    <row r="7848" spans="12:16" x14ac:dyDescent="0.2">
      <c r="L7848" s="99">
        <f t="shared" si="617"/>
        <v>49637</v>
      </c>
      <c r="M7848" s="3">
        <f t="shared" si="620"/>
        <v>11</v>
      </c>
      <c r="N7848" s="3">
        <f t="shared" si="618"/>
        <v>2035</v>
      </c>
      <c r="O7848" s="3">
        <f t="shared" si="619"/>
        <v>7</v>
      </c>
      <c r="P7848" s="2" t="str">
        <f t="shared" si="621"/>
        <v>WE</v>
      </c>
    </row>
    <row r="7849" spans="12:16" x14ac:dyDescent="0.2">
      <c r="L7849" s="99">
        <f t="shared" si="617"/>
        <v>49638</v>
      </c>
      <c r="M7849" s="3">
        <f t="shared" si="620"/>
        <v>11</v>
      </c>
      <c r="N7849" s="3">
        <f t="shared" si="618"/>
        <v>2035</v>
      </c>
      <c r="O7849" s="3">
        <f t="shared" si="619"/>
        <v>1</v>
      </c>
      <c r="P7849" s="2" t="str">
        <f t="shared" si="621"/>
        <v>WE</v>
      </c>
    </row>
    <row r="7850" spans="12:16" x14ac:dyDescent="0.2">
      <c r="L7850" s="99">
        <f t="shared" si="617"/>
        <v>49639</v>
      </c>
      <c r="M7850" s="3">
        <f t="shared" si="620"/>
        <v>11</v>
      </c>
      <c r="N7850" s="3">
        <f t="shared" si="618"/>
        <v>2035</v>
      </c>
      <c r="O7850" s="3">
        <f t="shared" si="619"/>
        <v>2</v>
      </c>
      <c r="P7850" s="2" t="str">
        <f t="shared" si="621"/>
        <v>WD</v>
      </c>
    </row>
    <row r="7851" spans="12:16" x14ac:dyDescent="0.2">
      <c r="L7851" s="99">
        <f t="shared" si="617"/>
        <v>49640</v>
      </c>
      <c r="M7851" s="3">
        <f t="shared" si="620"/>
        <v>11</v>
      </c>
      <c r="N7851" s="3">
        <f t="shared" si="618"/>
        <v>2035</v>
      </c>
      <c r="O7851" s="3">
        <f t="shared" si="619"/>
        <v>3</v>
      </c>
      <c r="P7851" s="2" t="str">
        <f t="shared" si="621"/>
        <v>WD</v>
      </c>
    </row>
    <row r="7852" spans="12:16" x14ac:dyDescent="0.2">
      <c r="L7852" s="99">
        <f t="shared" si="617"/>
        <v>49641</v>
      </c>
      <c r="M7852" s="3">
        <f t="shared" si="620"/>
        <v>11</v>
      </c>
      <c r="N7852" s="3">
        <f t="shared" si="618"/>
        <v>2035</v>
      </c>
      <c r="O7852" s="3">
        <f t="shared" si="619"/>
        <v>4</v>
      </c>
      <c r="P7852" s="2" t="str">
        <f t="shared" si="621"/>
        <v>WD</v>
      </c>
    </row>
    <row r="7853" spans="12:16" x14ac:dyDescent="0.2">
      <c r="L7853" s="99">
        <f t="shared" si="617"/>
        <v>49642</v>
      </c>
      <c r="M7853" s="3">
        <f t="shared" si="620"/>
        <v>11</v>
      </c>
      <c r="N7853" s="3">
        <f t="shared" si="618"/>
        <v>2035</v>
      </c>
      <c r="O7853" s="3">
        <f t="shared" si="619"/>
        <v>5</v>
      </c>
      <c r="P7853" s="2" t="str">
        <f t="shared" si="621"/>
        <v>WD</v>
      </c>
    </row>
    <row r="7854" spans="12:16" x14ac:dyDescent="0.2">
      <c r="L7854" s="99">
        <f t="shared" si="617"/>
        <v>49643</v>
      </c>
      <c r="M7854" s="3">
        <f t="shared" si="620"/>
        <v>11</v>
      </c>
      <c r="N7854" s="3">
        <f t="shared" si="618"/>
        <v>2035</v>
      </c>
      <c r="O7854" s="3">
        <f t="shared" si="619"/>
        <v>6</v>
      </c>
      <c r="P7854" s="2" t="str">
        <f t="shared" si="621"/>
        <v>WD</v>
      </c>
    </row>
    <row r="7855" spans="12:16" x14ac:dyDescent="0.2">
      <c r="L7855" s="99">
        <f t="shared" si="617"/>
        <v>49644</v>
      </c>
      <c r="M7855" s="3">
        <f t="shared" si="620"/>
        <v>12</v>
      </c>
      <c r="N7855" s="3">
        <f t="shared" si="618"/>
        <v>2035</v>
      </c>
      <c r="O7855" s="3">
        <f t="shared" si="619"/>
        <v>7</v>
      </c>
      <c r="P7855" s="2" t="str">
        <f t="shared" si="621"/>
        <v>WE</v>
      </c>
    </row>
    <row r="7856" spans="12:16" x14ac:dyDescent="0.2">
      <c r="L7856" s="99">
        <f t="shared" si="617"/>
        <v>49645</v>
      </c>
      <c r="M7856" s="3">
        <f t="shared" si="620"/>
        <v>12</v>
      </c>
      <c r="N7856" s="3">
        <f t="shared" si="618"/>
        <v>2035</v>
      </c>
      <c r="O7856" s="3">
        <f t="shared" si="619"/>
        <v>1</v>
      </c>
      <c r="P7856" s="2" t="str">
        <f t="shared" si="621"/>
        <v>WE</v>
      </c>
    </row>
    <row r="7857" spans="12:16" x14ac:dyDescent="0.2">
      <c r="L7857" s="99">
        <f t="shared" si="617"/>
        <v>49646</v>
      </c>
      <c r="M7857" s="3">
        <f t="shared" si="620"/>
        <v>12</v>
      </c>
      <c r="N7857" s="3">
        <f t="shared" si="618"/>
        <v>2035</v>
      </c>
      <c r="O7857" s="3">
        <f t="shared" si="619"/>
        <v>2</v>
      </c>
      <c r="P7857" s="2" t="str">
        <f t="shared" si="621"/>
        <v>WD</v>
      </c>
    </row>
    <row r="7858" spans="12:16" x14ac:dyDescent="0.2">
      <c r="L7858" s="99">
        <f t="shared" si="617"/>
        <v>49647</v>
      </c>
      <c r="M7858" s="3">
        <f t="shared" si="620"/>
        <v>12</v>
      </c>
      <c r="N7858" s="3">
        <f t="shared" si="618"/>
        <v>2035</v>
      </c>
      <c r="O7858" s="3">
        <f t="shared" si="619"/>
        <v>3</v>
      </c>
      <c r="P7858" s="2" t="str">
        <f t="shared" si="621"/>
        <v>WD</v>
      </c>
    </row>
    <row r="7859" spans="12:16" x14ac:dyDescent="0.2">
      <c r="L7859" s="99">
        <f t="shared" si="617"/>
        <v>49648</v>
      </c>
      <c r="M7859" s="3">
        <f t="shared" si="620"/>
        <v>12</v>
      </c>
      <c r="N7859" s="3">
        <f t="shared" si="618"/>
        <v>2035</v>
      </c>
      <c r="O7859" s="3">
        <f t="shared" si="619"/>
        <v>4</v>
      </c>
      <c r="P7859" s="2" t="str">
        <f t="shared" si="621"/>
        <v>WD</v>
      </c>
    </row>
    <row r="7860" spans="12:16" x14ac:dyDescent="0.2">
      <c r="L7860" s="99">
        <f t="shared" ref="L7860:L7923" si="622">+L7859+1</f>
        <v>49649</v>
      </c>
      <c r="M7860" s="3">
        <f t="shared" si="620"/>
        <v>12</v>
      </c>
      <c r="N7860" s="3">
        <f t="shared" si="618"/>
        <v>2035</v>
      </c>
      <c r="O7860" s="3">
        <f t="shared" si="619"/>
        <v>5</v>
      </c>
      <c r="P7860" s="2" t="str">
        <f t="shared" si="621"/>
        <v>WD</v>
      </c>
    </row>
    <row r="7861" spans="12:16" x14ac:dyDescent="0.2">
      <c r="L7861" s="99">
        <f t="shared" si="622"/>
        <v>49650</v>
      </c>
      <c r="M7861" s="3">
        <f t="shared" si="620"/>
        <v>12</v>
      </c>
      <c r="N7861" s="3">
        <f t="shared" si="618"/>
        <v>2035</v>
      </c>
      <c r="O7861" s="3">
        <f t="shared" si="619"/>
        <v>6</v>
      </c>
      <c r="P7861" s="2" t="str">
        <f t="shared" si="621"/>
        <v>WD</v>
      </c>
    </row>
    <row r="7862" spans="12:16" x14ac:dyDescent="0.2">
      <c r="L7862" s="99">
        <f t="shared" si="622"/>
        <v>49651</v>
      </c>
      <c r="M7862" s="3">
        <f t="shared" si="620"/>
        <v>12</v>
      </c>
      <c r="N7862" s="3">
        <f t="shared" si="618"/>
        <v>2035</v>
      </c>
      <c r="O7862" s="3">
        <f t="shared" si="619"/>
        <v>7</v>
      </c>
      <c r="P7862" s="2" t="str">
        <f t="shared" si="621"/>
        <v>WE</v>
      </c>
    </row>
    <row r="7863" spans="12:16" x14ac:dyDescent="0.2">
      <c r="L7863" s="99">
        <f t="shared" si="622"/>
        <v>49652</v>
      </c>
      <c r="M7863" s="3">
        <f t="shared" si="620"/>
        <v>12</v>
      </c>
      <c r="N7863" s="3">
        <f t="shared" si="618"/>
        <v>2035</v>
      </c>
      <c r="O7863" s="3">
        <f t="shared" si="619"/>
        <v>1</v>
      </c>
      <c r="P7863" s="2" t="str">
        <f t="shared" si="621"/>
        <v>WE</v>
      </c>
    </row>
    <row r="7864" spans="12:16" x14ac:dyDescent="0.2">
      <c r="L7864" s="99">
        <f t="shared" si="622"/>
        <v>49653</v>
      </c>
      <c r="M7864" s="3">
        <f t="shared" si="620"/>
        <v>12</v>
      </c>
      <c r="N7864" s="3">
        <f t="shared" si="618"/>
        <v>2035</v>
      </c>
      <c r="O7864" s="3">
        <f t="shared" si="619"/>
        <v>2</v>
      </c>
      <c r="P7864" s="2" t="str">
        <f t="shared" si="621"/>
        <v>WD</v>
      </c>
    </row>
    <row r="7865" spans="12:16" x14ac:dyDescent="0.2">
      <c r="L7865" s="99">
        <f t="shared" si="622"/>
        <v>49654</v>
      </c>
      <c r="M7865" s="3">
        <f t="shared" si="620"/>
        <v>12</v>
      </c>
      <c r="N7865" s="3">
        <f t="shared" si="618"/>
        <v>2035</v>
      </c>
      <c r="O7865" s="3">
        <f t="shared" si="619"/>
        <v>3</v>
      </c>
      <c r="P7865" s="2" t="str">
        <f t="shared" si="621"/>
        <v>WD</v>
      </c>
    </row>
    <row r="7866" spans="12:16" x14ac:dyDescent="0.2">
      <c r="L7866" s="99">
        <f t="shared" si="622"/>
        <v>49655</v>
      </c>
      <c r="M7866" s="3">
        <f t="shared" si="620"/>
        <v>12</v>
      </c>
      <c r="N7866" s="3">
        <f t="shared" si="618"/>
        <v>2035</v>
      </c>
      <c r="O7866" s="3">
        <f t="shared" si="619"/>
        <v>4</v>
      </c>
      <c r="P7866" s="2" t="str">
        <f t="shared" si="621"/>
        <v>WD</v>
      </c>
    </row>
    <row r="7867" spans="12:16" x14ac:dyDescent="0.2">
      <c r="L7867" s="99">
        <f t="shared" si="622"/>
        <v>49656</v>
      </c>
      <c r="M7867" s="3">
        <f t="shared" si="620"/>
        <v>12</v>
      </c>
      <c r="N7867" s="3">
        <f t="shared" si="618"/>
        <v>2035</v>
      </c>
      <c r="O7867" s="3">
        <f t="shared" si="619"/>
        <v>5</v>
      </c>
      <c r="P7867" s="2" t="str">
        <f t="shared" si="621"/>
        <v>WD</v>
      </c>
    </row>
    <row r="7868" spans="12:16" x14ac:dyDescent="0.2">
      <c r="L7868" s="99">
        <f t="shared" si="622"/>
        <v>49657</v>
      </c>
      <c r="M7868" s="3">
        <f t="shared" si="620"/>
        <v>12</v>
      </c>
      <c r="N7868" s="3">
        <f t="shared" si="618"/>
        <v>2035</v>
      </c>
      <c r="O7868" s="3">
        <f t="shared" si="619"/>
        <v>6</v>
      </c>
      <c r="P7868" s="2" t="str">
        <f t="shared" si="621"/>
        <v>WD</v>
      </c>
    </row>
    <row r="7869" spans="12:16" x14ac:dyDescent="0.2">
      <c r="L7869" s="99">
        <f t="shared" si="622"/>
        <v>49658</v>
      </c>
      <c r="M7869" s="3">
        <f t="shared" si="620"/>
        <v>12</v>
      </c>
      <c r="N7869" s="3">
        <f t="shared" si="618"/>
        <v>2035</v>
      </c>
      <c r="O7869" s="3">
        <f t="shared" si="619"/>
        <v>7</v>
      </c>
      <c r="P7869" s="2" t="str">
        <f t="shared" si="621"/>
        <v>WE</v>
      </c>
    </row>
    <row r="7870" spans="12:16" x14ac:dyDescent="0.2">
      <c r="L7870" s="99">
        <f t="shared" si="622"/>
        <v>49659</v>
      </c>
      <c r="M7870" s="3">
        <f t="shared" si="620"/>
        <v>12</v>
      </c>
      <c r="N7870" s="3">
        <f t="shared" si="618"/>
        <v>2035</v>
      </c>
      <c r="O7870" s="3">
        <f t="shared" si="619"/>
        <v>1</v>
      </c>
      <c r="P7870" s="2" t="str">
        <f t="shared" si="621"/>
        <v>WE</v>
      </c>
    </row>
    <row r="7871" spans="12:16" x14ac:dyDescent="0.2">
      <c r="L7871" s="99">
        <f t="shared" si="622"/>
        <v>49660</v>
      </c>
      <c r="M7871" s="3">
        <f t="shared" si="620"/>
        <v>12</v>
      </c>
      <c r="N7871" s="3">
        <f t="shared" ref="N7871:N7934" si="623">YEAR(L7871)</f>
        <v>2035</v>
      </c>
      <c r="O7871" s="3">
        <f t="shared" ref="O7871:O7934" si="624">WEEKDAY(L7871)</f>
        <v>2</v>
      </c>
      <c r="P7871" s="2" t="str">
        <f t="shared" si="621"/>
        <v>WD</v>
      </c>
    </row>
    <row r="7872" spans="12:16" x14ac:dyDescent="0.2">
      <c r="L7872" s="99">
        <f t="shared" si="622"/>
        <v>49661</v>
      </c>
      <c r="M7872" s="3">
        <f t="shared" si="620"/>
        <v>12</v>
      </c>
      <c r="N7872" s="3">
        <f t="shared" si="623"/>
        <v>2035</v>
      </c>
      <c r="O7872" s="3">
        <f t="shared" si="624"/>
        <v>3</v>
      </c>
      <c r="P7872" s="2" t="str">
        <f t="shared" si="621"/>
        <v>WD</v>
      </c>
    </row>
    <row r="7873" spans="12:16" x14ac:dyDescent="0.2">
      <c r="L7873" s="99">
        <f t="shared" si="622"/>
        <v>49662</v>
      </c>
      <c r="M7873" s="3">
        <f t="shared" si="620"/>
        <v>12</v>
      </c>
      <c r="N7873" s="3">
        <f t="shared" si="623"/>
        <v>2035</v>
      </c>
      <c r="O7873" s="3">
        <f t="shared" si="624"/>
        <v>4</v>
      </c>
      <c r="P7873" s="2" t="str">
        <f t="shared" si="621"/>
        <v>WD</v>
      </c>
    </row>
    <row r="7874" spans="12:16" x14ac:dyDescent="0.2">
      <c r="L7874" s="99">
        <f t="shared" si="622"/>
        <v>49663</v>
      </c>
      <c r="M7874" s="3">
        <f t="shared" si="620"/>
        <v>12</v>
      </c>
      <c r="N7874" s="3">
        <f t="shared" si="623"/>
        <v>2035</v>
      </c>
      <c r="O7874" s="3">
        <f t="shared" si="624"/>
        <v>5</v>
      </c>
      <c r="P7874" s="2" t="str">
        <f t="shared" si="621"/>
        <v>WD</v>
      </c>
    </row>
    <row r="7875" spans="12:16" x14ac:dyDescent="0.2">
      <c r="L7875" s="99">
        <f t="shared" si="622"/>
        <v>49664</v>
      </c>
      <c r="M7875" s="3">
        <f t="shared" ref="M7875:M7938" si="625">MONTH(L7875)</f>
        <v>12</v>
      </c>
      <c r="N7875" s="3">
        <f t="shared" si="623"/>
        <v>2035</v>
      </c>
      <c r="O7875" s="3">
        <f t="shared" si="624"/>
        <v>6</v>
      </c>
      <c r="P7875" s="2" t="str">
        <f t="shared" ref="P7875:P7938" si="626">IF(O7875=1,"WE",IF(O7875=7,"WE","WD"))</f>
        <v>WD</v>
      </c>
    </row>
    <row r="7876" spans="12:16" x14ac:dyDescent="0.2">
      <c r="L7876" s="99">
        <f t="shared" si="622"/>
        <v>49665</v>
      </c>
      <c r="M7876" s="3">
        <f t="shared" si="625"/>
        <v>12</v>
      </c>
      <c r="N7876" s="3">
        <f t="shared" si="623"/>
        <v>2035</v>
      </c>
      <c r="O7876" s="3">
        <f t="shared" si="624"/>
        <v>7</v>
      </c>
      <c r="P7876" s="2" t="str">
        <f t="shared" si="626"/>
        <v>WE</v>
      </c>
    </row>
    <row r="7877" spans="12:16" x14ac:dyDescent="0.2">
      <c r="L7877" s="99">
        <f t="shared" si="622"/>
        <v>49666</v>
      </c>
      <c r="M7877" s="3">
        <f t="shared" si="625"/>
        <v>12</v>
      </c>
      <c r="N7877" s="3">
        <f t="shared" si="623"/>
        <v>2035</v>
      </c>
      <c r="O7877" s="3">
        <f t="shared" si="624"/>
        <v>1</v>
      </c>
      <c r="P7877" s="2" t="str">
        <f t="shared" si="626"/>
        <v>WE</v>
      </c>
    </row>
    <row r="7878" spans="12:16" x14ac:dyDescent="0.2">
      <c r="L7878" s="99">
        <f t="shared" si="622"/>
        <v>49667</v>
      </c>
      <c r="M7878" s="3">
        <f t="shared" si="625"/>
        <v>12</v>
      </c>
      <c r="N7878" s="3">
        <f t="shared" si="623"/>
        <v>2035</v>
      </c>
      <c r="O7878" s="3">
        <f t="shared" si="624"/>
        <v>2</v>
      </c>
      <c r="P7878" s="2" t="str">
        <f t="shared" si="626"/>
        <v>WD</v>
      </c>
    </row>
    <row r="7879" spans="12:16" x14ac:dyDescent="0.2">
      <c r="L7879" s="99">
        <f t="shared" si="622"/>
        <v>49668</v>
      </c>
      <c r="M7879" s="3">
        <f t="shared" si="625"/>
        <v>12</v>
      </c>
      <c r="N7879" s="3">
        <f t="shared" si="623"/>
        <v>2035</v>
      </c>
      <c r="O7879" s="3">
        <f t="shared" si="624"/>
        <v>3</v>
      </c>
      <c r="P7879" s="2" t="str">
        <f t="shared" si="626"/>
        <v>WD</v>
      </c>
    </row>
    <row r="7880" spans="12:16" x14ac:dyDescent="0.2">
      <c r="L7880" s="99">
        <f t="shared" si="622"/>
        <v>49669</v>
      </c>
      <c r="M7880" s="3">
        <f t="shared" si="625"/>
        <v>12</v>
      </c>
      <c r="N7880" s="3">
        <f t="shared" si="623"/>
        <v>2035</v>
      </c>
      <c r="O7880" s="3">
        <f t="shared" si="624"/>
        <v>4</v>
      </c>
      <c r="P7880" s="2" t="str">
        <f t="shared" si="626"/>
        <v>WD</v>
      </c>
    </row>
    <row r="7881" spans="12:16" x14ac:dyDescent="0.2">
      <c r="L7881" s="99">
        <f t="shared" si="622"/>
        <v>49670</v>
      </c>
      <c r="M7881" s="3">
        <f t="shared" si="625"/>
        <v>12</v>
      </c>
      <c r="N7881" s="3">
        <f t="shared" si="623"/>
        <v>2035</v>
      </c>
      <c r="O7881" s="3">
        <f t="shared" si="624"/>
        <v>5</v>
      </c>
      <c r="P7881" s="2" t="str">
        <f t="shared" si="626"/>
        <v>WD</v>
      </c>
    </row>
    <row r="7882" spans="12:16" x14ac:dyDescent="0.2">
      <c r="L7882" s="99">
        <f t="shared" si="622"/>
        <v>49671</v>
      </c>
      <c r="M7882" s="3">
        <f t="shared" si="625"/>
        <v>12</v>
      </c>
      <c r="N7882" s="3">
        <f t="shared" si="623"/>
        <v>2035</v>
      </c>
      <c r="O7882" s="3">
        <f t="shared" si="624"/>
        <v>6</v>
      </c>
      <c r="P7882" s="2" t="str">
        <f t="shared" si="626"/>
        <v>WD</v>
      </c>
    </row>
    <row r="7883" spans="12:16" x14ac:dyDescent="0.2">
      <c r="L7883" s="99">
        <f t="shared" si="622"/>
        <v>49672</v>
      </c>
      <c r="M7883" s="3">
        <f t="shared" si="625"/>
        <v>12</v>
      </c>
      <c r="N7883" s="3">
        <f t="shared" si="623"/>
        <v>2035</v>
      </c>
      <c r="O7883" s="3">
        <f t="shared" si="624"/>
        <v>7</v>
      </c>
      <c r="P7883" s="2" t="str">
        <f t="shared" si="626"/>
        <v>WE</v>
      </c>
    </row>
    <row r="7884" spans="12:16" x14ac:dyDescent="0.2">
      <c r="L7884" s="99">
        <f t="shared" si="622"/>
        <v>49673</v>
      </c>
      <c r="M7884" s="3">
        <f t="shared" si="625"/>
        <v>12</v>
      </c>
      <c r="N7884" s="3">
        <f t="shared" si="623"/>
        <v>2035</v>
      </c>
      <c r="O7884" s="3">
        <f t="shared" si="624"/>
        <v>1</v>
      </c>
      <c r="P7884" s="2" t="str">
        <f t="shared" si="626"/>
        <v>WE</v>
      </c>
    </row>
    <row r="7885" spans="12:16" x14ac:dyDescent="0.2">
      <c r="L7885" s="99">
        <f t="shared" si="622"/>
        <v>49674</v>
      </c>
      <c r="M7885" s="3">
        <f t="shared" si="625"/>
        <v>12</v>
      </c>
      <c r="N7885" s="3">
        <f t="shared" si="623"/>
        <v>2035</v>
      </c>
      <c r="O7885" s="3">
        <f t="shared" si="624"/>
        <v>2</v>
      </c>
      <c r="P7885" s="2" t="str">
        <f t="shared" si="626"/>
        <v>WD</v>
      </c>
    </row>
    <row r="7886" spans="12:16" x14ac:dyDescent="0.2">
      <c r="L7886" s="99">
        <f t="shared" si="622"/>
        <v>49675</v>
      </c>
      <c r="M7886" s="3">
        <f t="shared" si="625"/>
        <v>1</v>
      </c>
      <c r="N7886" s="3">
        <f t="shared" si="623"/>
        <v>2036</v>
      </c>
      <c r="O7886" s="3">
        <f t="shared" si="624"/>
        <v>3</v>
      </c>
      <c r="P7886" s="2" t="str">
        <f t="shared" si="626"/>
        <v>WD</v>
      </c>
    </row>
    <row r="7887" spans="12:16" x14ac:dyDescent="0.2">
      <c r="L7887" s="99">
        <f t="shared" si="622"/>
        <v>49676</v>
      </c>
      <c r="M7887" s="3">
        <f t="shared" si="625"/>
        <v>1</v>
      </c>
      <c r="N7887" s="3">
        <f t="shared" si="623"/>
        <v>2036</v>
      </c>
      <c r="O7887" s="3">
        <f t="shared" si="624"/>
        <v>4</v>
      </c>
      <c r="P7887" s="2" t="str">
        <f t="shared" si="626"/>
        <v>WD</v>
      </c>
    </row>
    <row r="7888" spans="12:16" x14ac:dyDescent="0.2">
      <c r="L7888" s="99">
        <f t="shared" si="622"/>
        <v>49677</v>
      </c>
      <c r="M7888" s="3">
        <f t="shared" si="625"/>
        <v>1</v>
      </c>
      <c r="N7888" s="3">
        <f t="shared" si="623"/>
        <v>2036</v>
      </c>
      <c r="O7888" s="3">
        <f t="shared" si="624"/>
        <v>5</v>
      </c>
      <c r="P7888" s="2" t="str">
        <f t="shared" si="626"/>
        <v>WD</v>
      </c>
    </row>
    <row r="7889" spans="12:16" x14ac:dyDescent="0.2">
      <c r="L7889" s="99">
        <f t="shared" si="622"/>
        <v>49678</v>
      </c>
      <c r="M7889" s="3">
        <f t="shared" si="625"/>
        <v>1</v>
      </c>
      <c r="N7889" s="3">
        <f t="shared" si="623"/>
        <v>2036</v>
      </c>
      <c r="O7889" s="3">
        <f t="shared" si="624"/>
        <v>6</v>
      </c>
      <c r="P7889" s="2" t="str">
        <f t="shared" si="626"/>
        <v>WD</v>
      </c>
    </row>
    <row r="7890" spans="12:16" x14ac:dyDescent="0.2">
      <c r="L7890" s="99">
        <f t="shared" si="622"/>
        <v>49679</v>
      </c>
      <c r="M7890" s="3">
        <f t="shared" si="625"/>
        <v>1</v>
      </c>
      <c r="N7890" s="3">
        <f t="shared" si="623"/>
        <v>2036</v>
      </c>
      <c r="O7890" s="3">
        <f t="shared" si="624"/>
        <v>7</v>
      </c>
      <c r="P7890" s="2" t="str">
        <f t="shared" si="626"/>
        <v>WE</v>
      </c>
    </row>
    <row r="7891" spans="12:16" x14ac:dyDescent="0.2">
      <c r="L7891" s="99">
        <f t="shared" si="622"/>
        <v>49680</v>
      </c>
      <c r="M7891" s="3">
        <f t="shared" si="625"/>
        <v>1</v>
      </c>
      <c r="N7891" s="3">
        <f t="shared" si="623"/>
        <v>2036</v>
      </c>
      <c r="O7891" s="3">
        <f t="shared" si="624"/>
        <v>1</v>
      </c>
      <c r="P7891" s="2" t="str">
        <f t="shared" si="626"/>
        <v>WE</v>
      </c>
    </row>
    <row r="7892" spans="12:16" x14ac:dyDescent="0.2">
      <c r="L7892" s="99">
        <f t="shared" si="622"/>
        <v>49681</v>
      </c>
      <c r="M7892" s="3">
        <f t="shared" si="625"/>
        <v>1</v>
      </c>
      <c r="N7892" s="3">
        <f t="shared" si="623"/>
        <v>2036</v>
      </c>
      <c r="O7892" s="3">
        <f t="shared" si="624"/>
        <v>2</v>
      </c>
      <c r="P7892" s="2" t="str">
        <f t="shared" si="626"/>
        <v>WD</v>
      </c>
    </row>
    <row r="7893" spans="12:16" x14ac:dyDescent="0.2">
      <c r="L7893" s="99">
        <f t="shared" si="622"/>
        <v>49682</v>
      </c>
      <c r="M7893" s="3">
        <f t="shared" si="625"/>
        <v>1</v>
      </c>
      <c r="N7893" s="3">
        <f t="shared" si="623"/>
        <v>2036</v>
      </c>
      <c r="O7893" s="3">
        <f t="shared" si="624"/>
        <v>3</v>
      </c>
      <c r="P7893" s="2" t="str">
        <f t="shared" si="626"/>
        <v>WD</v>
      </c>
    </row>
    <row r="7894" spans="12:16" x14ac:dyDescent="0.2">
      <c r="L7894" s="99">
        <f t="shared" si="622"/>
        <v>49683</v>
      </c>
      <c r="M7894" s="3">
        <f t="shared" si="625"/>
        <v>1</v>
      </c>
      <c r="N7894" s="3">
        <f t="shared" si="623"/>
        <v>2036</v>
      </c>
      <c r="O7894" s="3">
        <f t="shared" si="624"/>
        <v>4</v>
      </c>
      <c r="P7894" s="2" t="str">
        <f t="shared" si="626"/>
        <v>WD</v>
      </c>
    </row>
    <row r="7895" spans="12:16" x14ac:dyDescent="0.2">
      <c r="L7895" s="99">
        <f t="shared" si="622"/>
        <v>49684</v>
      </c>
      <c r="M7895" s="3">
        <f t="shared" si="625"/>
        <v>1</v>
      </c>
      <c r="N7895" s="3">
        <f t="shared" si="623"/>
        <v>2036</v>
      </c>
      <c r="O7895" s="3">
        <f t="shared" si="624"/>
        <v>5</v>
      </c>
      <c r="P7895" s="2" t="str">
        <f t="shared" si="626"/>
        <v>WD</v>
      </c>
    </row>
    <row r="7896" spans="12:16" x14ac:dyDescent="0.2">
      <c r="L7896" s="99">
        <f t="shared" si="622"/>
        <v>49685</v>
      </c>
      <c r="M7896" s="3">
        <f t="shared" si="625"/>
        <v>1</v>
      </c>
      <c r="N7896" s="3">
        <f t="shared" si="623"/>
        <v>2036</v>
      </c>
      <c r="O7896" s="3">
        <f t="shared" si="624"/>
        <v>6</v>
      </c>
      <c r="P7896" s="2" t="str">
        <f t="shared" si="626"/>
        <v>WD</v>
      </c>
    </row>
    <row r="7897" spans="12:16" x14ac:dyDescent="0.2">
      <c r="L7897" s="99">
        <f t="shared" si="622"/>
        <v>49686</v>
      </c>
      <c r="M7897" s="3">
        <f t="shared" si="625"/>
        <v>1</v>
      </c>
      <c r="N7897" s="3">
        <f t="shared" si="623"/>
        <v>2036</v>
      </c>
      <c r="O7897" s="3">
        <f t="shared" si="624"/>
        <v>7</v>
      </c>
      <c r="P7897" s="2" t="str">
        <f t="shared" si="626"/>
        <v>WE</v>
      </c>
    </row>
    <row r="7898" spans="12:16" x14ac:dyDescent="0.2">
      <c r="L7898" s="99">
        <f t="shared" si="622"/>
        <v>49687</v>
      </c>
      <c r="M7898" s="3">
        <f t="shared" si="625"/>
        <v>1</v>
      </c>
      <c r="N7898" s="3">
        <f t="shared" si="623"/>
        <v>2036</v>
      </c>
      <c r="O7898" s="3">
        <f t="shared" si="624"/>
        <v>1</v>
      </c>
      <c r="P7898" s="2" t="str">
        <f t="shared" si="626"/>
        <v>WE</v>
      </c>
    </row>
    <row r="7899" spans="12:16" x14ac:dyDescent="0.2">
      <c r="L7899" s="99">
        <f t="shared" si="622"/>
        <v>49688</v>
      </c>
      <c r="M7899" s="3">
        <f t="shared" si="625"/>
        <v>1</v>
      </c>
      <c r="N7899" s="3">
        <f t="shared" si="623"/>
        <v>2036</v>
      </c>
      <c r="O7899" s="3">
        <f t="shared" si="624"/>
        <v>2</v>
      </c>
      <c r="P7899" s="2" t="str">
        <f t="shared" si="626"/>
        <v>WD</v>
      </c>
    </row>
    <row r="7900" spans="12:16" x14ac:dyDescent="0.2">
      <c r="L7900" s="99">
        <f t="shared" si="622"/>
        <v>49689</v>
      </c>
      <c r="M7900" s="3">
        <f t="shared" si="625"/>
        <v>1</v>
      </c>
      <c r="N7900" s="3">
        <f t="shared" si="623"/>
        <v>2036</v>
      </c>
      <c r="O7900" s="3">
        <f t="shared" si="624"/>
        <v>3</v>
      </c>
      <c r="P7900" s="2" t="str">
        <f t="shared" si="626"/>
        <v>WD</v>
      </c>
    </row>
    <row r="7901" spans="12:16" x14ac:dyDescent="0.2">
      <c r="L7901" s="99">
        <f t="shared" si="622"/>
        <v>49690</v>
      </c>
      <c r="M7901" s="3">
        <f t="shared" si="625"/>
        <v>1</v>
      </c>
      <c r="N7901" s="3">
        <f t="shared" si="623"/>
        <v>2036</v>
      </c>
      <c r="O7901" s="3">
        <f t="shared" si="624"/>
        <v>4</v>
      </c>
      <c r="P7901" s="2" t="str">
        <f t="shared" si="626"/>
        <v>WD</v>
      </c>
    </row>
    <row r="7902" spans="12:16" x14ac:dyDescent="0.2">
      <c r="L7902" s="99">
        <f t="shared" si="622"/>
        <v>49691</v>
      </c>
      <c r="M7902" s="3">
        <f t="shared" si="625"/>
        <v>1</v>
      </c>
      <c r="N7902" s="3">
        <f t="shared" si="623"/>
        <v>2036</v>
      </c>
      <c r="O7902" s="3">
        <f t="shared" si="624"/>
        <v>5</v>
      </c>
      <c r="P7902" s="2" t="str">
        <f t="shared" si="626"/>
        <v>WD</v>
      </c>
    </row>
    <row r="7903" spans="12:16" x14ac:dyDescent="0.2">
      <c r="L7903" s="99">
        <f t="shared" si="622"/>
        <v>49692</v>
      </c>
      <c r="M7903" s="3">
        <f t="shared" si="625"/>
        <v>1</v>
      </c>
      <c r="N7903" s="3">
        <f t="shared" si="623"/>
        <v>2036</v>
      </c>
      <c r="O7903" s="3">
        <f t="shared" si="624"/>
        <v>6</v>
      </c>
      <c r="P7903" s="2" t="str">
        <f t="shared" si="626"/>
        <v>WD</v>
      </c>
    </row>
    <row r="7904" spans="12:16" x14ac:dyDescent="0.2">
      <c r="L7904" s="99">
        <f t="shared" si="622"/>
        <v>49693</v>
      </c>
      <c r="M7904" s="3">
        <f t="shared" si="625"/>
        <v>1</v>
      </c>
      <c r="N7904" s="3">
        <f t="shared" si="623"/>
        <v>2036</v>
      </c>
      <c r="O7904" s="3">
        <f t="shared" si="624"/>
        <v>7</v>
      </c>
      <c r="P7904" s="2" t="str">
        <f t="shared" si="626"/>
        <v>WE</v>
      </c>
    </row>
    <row r="7905" spans="12:16" x14ac:dyDescent="0.2">
      <c r="L7905" s="99">
        <f t="shared" si="622"/>
        <v>49694</v>
      </c>
      <c r="M7905" s="3">
        <f t="shared" si="625"/>
        <v>1</v>
      </c>
      <c r="N7905" s="3">
        <f t="shared" si="623"/>
        <v>2036</v>
      </c>
      <c r="O7905" s="3">
        <f t="shared" si="624"/>
        <v>1</v>
      </c>
      <c r="P7905" s="2" t="str">
        <f t="shared" si="626"/>
        <v>WE</v>
      </c>
    </row>
    <row r="7906" spans="12:16" x14ac:dyDescent="0.2">
      <c r="L7906" s="99">
        <f t="shared" si="622"/>
        <v>49695</v>
      </c>
      <c r="M7906" s="3">
        <f t="shared" si="625"/>
        <v>1</v>
      </c>
      <c r="N7906" s="3">
        <f t="shared" si="623"/>
        <v>2036</v>
      </c>
      <c r="O7906" s="3">
        <f t="shared" si="624"/>
        <v>2</v>
      </c>
      <c r="P7906" s="2" t="str">
        <f t="shared" si="626"/>
        <v>WD</v>
      </c>
    </row>
    <row r="7907" spans="12:16" x14ac:dyDescent="0.2">
      <c r="L7907" s="99">
        <f t="shared" si="622"/>
        <v>49696</v>
      </c>
      <c r="M7907" s="3">
        <f t="shared" si="625"/>
        <v>1</v>
      </c>
      <c r="N7907" s="3">
        <f t="shared" si="623"/>
        <v>2036</v>
      </c>
      <c r="O7907" s="3">
        <f t="shared" si="624"/>
        <v>3</v>
      </c>
      <c r="P7907" s="2" t="str">
        <f t="shared" si="626"/>
        <v>WD</v>
      </c>
    </row>
    <row r="7908" spans="12:16" x14ac:dyDescent="0.2">
      <c r="L7908" s="99">
        <f t="shared" si="622"/>
        <v>49697</v>
      </c>
      <c r="M7908" s="3">
        <f t="shared" si="625"/>
        <v>1</v>
      </c>
      <c r="N7908" s="3">
        <f t="shared" si="623"/>
        <v>2036</v>
      </c>
      <c r="O7908" s="3">
        <f t="shared" si="624"/>
        <v>4</v>
      </c>
      <c r="P7908" s="2" t="str">
        <f t="shared" si="626"/>
        <v>WD</v>
      </c>
    </row>
    <row r="7909" spans="12:16" x14ac:dyDescent="0.2">
      <c r="L7909" s="99">
        <f t="shared" si="622"/>
        <v>49698</v>
      </c>
      <c r="M7909" s="3">
        <f t="shared" si="625"/>
        <v>1</v>
      </c>
      <c r="N7909" s="3">
        <f t="shared" si="623"/>
        <v>2036</v>
      </c>
      <c r="O7909" s="3">
        <f t="shared" si="624"/>
        <v>5</v>
      </c>
      <c r="P7909" s="2" t="str">
        <f t="shared" si="626"/>
        <v>WD</v>
      </c>
    </row>
    <row r="7910" spans="12:16" x14ac:dyDescent="0.2">
      <c r="L7910" s="99">
        <f t="shared" si="622"/>
        <v>49699</v>
      </c>
      <c r="M7910" s="3">
        <f t="shared" si="625"/>
        <v>1</v>
      </c>
      <c r="N7910" s="3">
        <f t="shared" si="623"/>
        <v>2036</v>
      </c>
      <c r="O7910" s="3">
        <f t="shared" si="624"/>
        <v>6</v>
      </c>
      <c r="P7910" s="2" t="str">
        <f t="shared" si="626"/>
        <v>WD</v>
      </c>
    </row>
    <row r="7911" spans="12:16" x14ac:dyDescent="0.2">
      <c r="L7911" s="99">
        <f t="shared" si="622"/>
        <v>49700</v>
      </c>
      <c r="M7911" s="3">
        <f t="shared" si="625"/>
        <v>1</v>
      </c>
      <c r="N7911" s="3">
        <f t="shared" si="623"/>
        <v>2036</v>
      </c>
      <c r="O7911" s="3">
        <f t="shared" si="624"/>
        <v>7</v>
      </c>
      <c r="P7911" s="2" t="str">
        <f t="shared" si="626"/>
        <v>WE</v>
      </c>
    </row>
    <row r="7912" spans="12:16" x14ac:dyDescent="0.2">
      <c r="L7912" s="99">
        <f t="shared" si="622"/>
        <v>49701</v>
      </c>
      <c r="M7912" s="3">
        <f t="shared" si="625"/>
        <v>1</v>
      </c>
      <c r="N7912" s="3">
        <f t="shared" si="623"/>
        <v>2036</v>
      </c>
      <c r="O7912" s="3">
        <f t="shared" si="624"/>
        <v>1</v>
      </c>
      <c r="P7912" s="2" t="str">
        <f t="shared" si="626"/>
        <v>WE</v>
      </c>
    </row>
    <row r="7913" spans="12:16" x14ac:dyDescent="0.2">
      <c r="L7913" s="99">
        <f t="shared" si="622"/>
        <v>49702</v>
      </c>
      <c r="M7913" s="3">
        <f t="shared" si="625"/>
        <v>1</v>
      </c>
      <c r="N7913" s="3">
        <f t="shared" si="623"/>
        <v>2036</v>
      </c>
      <c r="O7913" s="3">
        <f t="shared" si="624"/>
        <v>2</v>
      </c>
      <c r="P7913" s="2" t="str">
        <f t="shared" si="626"/>
        <v>WD</v>
      </c>
    </row>
    <row r="7914" spans="12:16" x14ac:dyDescent="0.2">
      <c r="L7914" s="99">
        <f t="shared" si="622"/>
        <v>49703</v>
      </c>
      <c r="M7914" s="3">
        <f t="shared" si="625"/>
        <v>1</v>
      </c>
      <c r="N7914" s="3">
        <f t="shared" si="623"/>
        <v>2036</v>
      </c>
      <c r="O7914" s="3">
        <f t="shared" si="624"/>
        <v>3</v>
      </c>
      <c r="P7914" s="2" t="str">
        <f t="shared" si="626"/>
        <v>WD</v>
      </c>
    </row>
    <row r="7915" spans="12:16" x14ac:dyDescent="0.2">
      <c r="L7915" s="99">
        <f t="shared" si="622"/>
        <v>49704</v>
      </c>
      <c r="M7915" s="3">
        <f t="shared" si="625"/>
        <v>1</v>
      </c>
      <c r="N7915" s="3">
        <f t="shared" si="623"/>
        <v>2036</v>
      </c>
      <c r="O7915" s="3">
        <f t="shared" si="624"/>
        <v>4</v>
      </c>
      <c r="P7915" s="2" t="str">
        <f t="shared" si="626"/>
        <v>WD</v>
      </c>
    </row>
    <row r="7916" spans="12:16" x14ac:dyDescent="0.2">
      <c r="L7916" s="99">
        <f t="shared" si="622"/>
        <v>49705</v>
      </c>
      <c r="M7916" s="3">
        <f t="shared" si="625"/>
        <v>1</v>
      </c>
      <c r="N7916" s="3">
        <f t="shared" si="623"/>
        <v>2036</v>
      </c>
      <c r="O7916" s="3">
        <f t="shared" si="624"/>
        <v>5</v>
      </c>
      <c r="P7916" s="2" t="str">
        <f t="shared" si="626"/>
        <v>WD</v>
      </c>
    </row>
    <row r="7917" spans="12:16" x14ac:dyDescent="0.2">
      <c r="L7917" s="99">
        <f t="shared" si="622"/>
        <v>49706</v>
      </c>
      <c r="M7917" s="3">
        <f t="shared" si="625"/>
        <v>2</v>
      </c>
      <c r="N7917" s="3">
        <f t="shared" si="623"/>
        <v>2036</v>
      </c>
      <c r="O7917" s="3">
        <f t="shared" si="624"/>
        <v>6</v>
      </c>
      <c r="P7917" s="2" t="str">
        <f t="shared" si="626"/>
        <v>WD</v>
      </c>
    </row>
    <row r="7918" spans="12:16" x14ac:dyDescent="0.2">
      <c r="L7918" s="99">
        <f t="shared" si="622"/>
        <v>49707</v>
      </c>
      <c r="M7918" s="3">
        <f t="shared" si="625"/>
        <v>2</v>
      </c>
      <c r="N7918" s="3">
        <f t="shared" si="623"/>
        <v>2036</v>
      </c>
      <c r="O7918" s="3">
        <f t="shared" si="624"/>
        <v>7</v>
      </c>
      <c r="P7918" s="2" t="str">
        <f t="shared" si="626"/>
        <v>WE</v>
      </c>
    </row>
    <row r="7919" spans="12:16" x14ac:dyDescent="0.2">
      <c r="L7919" s="99">
        <f t="shared" si="622"/>
        <v>49708</v>
      </c>
      <c r="M7919" s="3">
        <f t="shared" si="625"/>
        <v>2</v>
      </c>
      <c r="N7919" s="3">
        <f t="shared" si="623"/>
        <v>2036</v>
      </c>
      <c r="O7919" s="3">
        <f t="shared" si="624"/>
        <v>1</v>
      </c>
      <c r="P7919" s="2" t="str">
        <f t="shared" si="626"/>
        <v>WE</v>
      </c>
    </row>
    <row r="7920" spans="12:16" x14ac:dyDescent="0.2">
      <c r="L7920" s="99">
        <f t="shared" si="622"/>
        <v>49709</v>
      </c>
      <c r="M7920" s="3">
        <f t="shared" si="625"/>
        <v>2</v>
      </c>
      <c r="N7920" s="3">
        <f t="shared" si="623"/>
        <v>2036</v>
      </c>
      <c r="O7920" s="3">
        <f t="shared" si="624"/>
        <v>2</v>
      </c>
      <c r="P7920" s="2" t="str">
        <f t="shared" si="626"/>
        <v>WD</v>
      </c>
    </row>
    <row r="7921" spans="12:16" x14ac:dyDescent="0.2">
      <c r="L7921" s="99">
        <f t="shared" si="622"/>
        <v>49710</v>
      </c>
      <c r="M7921" s="3">
        <f t="shared" si="625"/>
        <v>2</v>
      </c>
      <c r="N7921" s="3">
        <f t="shared" si="623"/>
        <v>2036</v>
      </c>
      <c r="O7921" s="3">
        <f t="shared" si="624"/>
        <v>3</v>
      </c>
      <c r="P7921" s="2" t="str">
        <f t="shared" si="626"/>
        <v>WD</v>
      </c>
    </row>
    <row r="7922" spans="12:16" x14ac:dyDescent="0.2">
      <c r="L7922" s="99">
        <f t="shared" si="622"/>
        <v>49711</v>
      </c>
      <c r="M7922" s="3">
        <f t="shared" si="625"/>
        <v>2</v>
      </c>
      <c r="N7922" s="3">
        <f t="shared" si="623"/>
        <v>2036</v>
      </c>
      <c r="O7922" s="3">
        <f t="shared" si="624"/>
        <v>4</v>
      </c>
      <c r="P7922" s="2" t="str">
        <f t="shared" si="626"/>
        <v>WD</v>
      </c>
    </row>
    <row r="7923" spans="12:16" x14ac:dyDescent="0.2">
      <c r="L7923" s="99">
        <f t="shared" si="622"/>
        <v>49712</v>
      </c>
      <c r="M7923" s="3">
        <f t="shared" si="625"/>
        <v>2</v>
      </c>
      <c r="N7923" s="3">
        <f t="shared" si="623"/>
        <v>2036</v>
      </c>
      <c r="O7923" s="3">
        <f t="shared" si="624"/>
        <v>5</v>
      </c>
      <c r="P7923" s="2" t="str">
        <f t="shared" si="626"/>
        <v>WD</v>
      </c>
    </row>
    <row r="7924" spans="12:16" x14ac:dyDescent="0.2">
      <c r="L7924" s="99">
        <f t="shared" ref="L7924:L7987" si="627">+L7923+1</f>
        <v>49713</v>
      </c>
      <c r="M7924" s="3">
        <f t="shared" si="625"/>
        <v>2</v>
      </c>
      <c r="N7924" s="3">
        <f t="shared" si="623"/>
        <v>2036</v>
      </c>
      <c r="O7924" s="3">
        <f t="shared" si="624"/>
        <v>6</v>
      </c>
      <c r="P7924" s="2" t="str">
        <f t="shared" si="626"/>
        <v>WD</v>
      </c>
    </row>
    <row r="7925" spans="12:16" x14ac:dyDescent="0.2">
      <c r="L7925" s="99">
        <f t="shared" si="627"/>
        <v>49714</v>
      </c>
      <c r="M7925" s="3">
        <f t="shared" si="625"/>
        <v>2</v>
      </c>
      <c r="N7925" s="3">
        <f t="shared" si="623"/>
        <v>2036</v>
      </c>
      <c r="O7925" s="3">
        <f t="shared" si="624"/>
        <v>7</v>
      </c>
      <c r="P7925" s="2" t="str">
        <f t="shared" si="626"/>
        <v>WE</v>
      </c>
    </row>
    <row r="7926" spans="12:16" x14ac:dyDescent="0.2">
      <c r="L7926" s="99">
        <f t="shared" si="627"/>
        <v>49715</v>
      </c>
      <c r="M7926" s="3">
        <f t="shared" si="625"/>
        <v>2</v>
      </c>
      <c r="N7926" s="3">
        <f t="shared" si="623"/>
        <v>2036</v>
      </c>
      <c r="O7926" s="3">
        <f t="shared" si="624"/>
        <v>1</v>
      </c>
      <c r="P7926" s="2" t="str">
        <f t="shared" si="626"/>
        <v>WE</v>
      </c>
    </row>
    <row r="7927" spans="12:16" x14ac:dyDescent="0.2">
      <c r="L7927" s="99">
        <f t="shared" si="627"/>
        <v>49716</v>
      </c>
      <c r="M7927" s="3">
        <f t="shared" si="625"/>
        <v>2</v>
      </c>
      <c r="N7927" s="3">
        <f t="shared" si="623"/>
        <v>2036</v>
      </c>
      <c r="O7927" s="3">
        <f t="shared" si="624"/>
        <v>2</v>
      </c>
      <c r="P7927" s="2" t="str">
        <f t="shared" si="626"/>
        <v>WD</v>
      </c>
    </row>
    <row r="7928" spans="12:16" x14ac:dyDescent="0.2">
      <c r="L7928" s="99">
        <f t="shared" si="627"/>
        <v>49717</v>
      </c>
      <c r="M7928" s="3">
        <f t="shared" si="625"/>
        <v>2</v>
      </c>
      <c r="N7928" s="3">
        <f t="shared" si="623"/>
        <v>2036</v>
      </c>
      <c r="O7928" s="3">
        <f t="shared" si="624"/>
        <v>3</v>
      </c>
      <c r="P7928" s="2" t="str">
        <f t="shared" si="626"/>
        <v>WD</v>
      </c>
    </row>
    <row r="7929" spans="12:16" x14ac:dyDescent="0.2">
      <c r="L7929" s="99">
        <f t="shared" si="627"/>
        <v>49718</v>
      </c>
      <c r="M7929" s="3">
        <f t="shared" si="625"/>
        <v>2</v>
      </c>
      <c r="N7929" s="3">
        <f t="shared" si="623"/>
        <v>2036</v>
      </c>
      <c r="O7929" s="3">
        <f t="shared" si="624"/>
        <v>4</v>
      </c>
      <c r="P7929" s="2" t="str">
        <f t="shared" si="626"/>
        <v>WD</v>
      </c>
    </row>
    <row r="7930" spans="12:16" x14ac:dyDescent="0.2">
      <c r="L7930" s="99">
        <f t="shared" si="627"/>
        <v>49719</v>
      </c>
      <c r="M7930" s="3">
        <f t="shared" si="625"/>
        <v>2</v>
      </c>
      <c r="N7930" s="3">
        <f t="shared" si="623"/>
        <v>2036</v>
      </c>
      <c r="O7930" s="3">
        <f t="shared" si="624"/>
        <v>5</v>
      </c>
      <c r="P7930" s="2" t="str">
        <f t="shared" si="626"/>
        <v>WD</v>
      </c>
    </row>
    <row r="7931" spans="12:16" x14ac:dyDescent="0.2">
      <c r="L7931" s="99">
        <f t="shared" si="627"/>
        <v>49720</v>
      </c>
      <c r="M7931" s="3">
        <f t="shared" si="625"/>
        <v>2</v>
      </c>
      <c r="N7931" s="3">
        <f t="shared" si="623"/>
        <v>2036</v>
      </c>
      <c r="O7931" s="3">
        <f t="shared" si="624"/>
        <v>6</v>
      </c>
      <c r="P7931" s="2" t="str">
        <f t="shared" si="626"/>
        <v>WD</v>
      </c>
    </row>
    <row r="7932" spans="12:16" x14ac:dyDescent="0.2">
      <c r="L7932" s="99">
        <f t="shared" si="627"/>
        <v>49721</v>
      </c>
      <c r="M7932" s="3">
        <f t="shared" si="625"/>
        <v>2</v>
      </c>
      <c r="N7932" s="3">
        <f t="shared" si="623"/>
        <v>2036</v>
      </c>
      <c r="O7932" s="3">
        <f t="shared" si="624"/>
        <v>7</v>
      </c>
      <c r="P7932" s="2" t="str">
        <f t="shared" si="626"/>
        <v>WE</v>
      </c>
    </row>
    <row r="7933" spans="12:16" x14ac:dyDescent="0.2">
      <c r="L7933" s="99">
        <f t="shared" si="627"/>
        <v>49722</v>
      </c>
      <c r="M7933" s="3">
        <f t="shared" si="625"/>
        <v>2</v>
      </c>
      <c r="N7933" s="3">
        <f t="shared" si="623"/>
        <v>2036</v>
      </c>
      <c r="O7933" s="3">
        <f t="shared" si="624"/>
        <v>1</v>
      </c>
      <c r="P7933" s="2" t="str">
        <f t="shared" si="626"/>
        <v>WE</v>
      </c>
    </row>
    <row r="7934" spans="12:16" x14ac:dyDescent="0.2">
      <c r="L7934" s="99">
        <f t="shared" si="627"/>
        <v>49723</v>
      </c>
      <c r="M7934" s="3">
        <f t="shared" si="625"/>
        <v>2</v>
      </c>
      <c r="N7934" s="3">
        <f t="shared" si="623"/>
        <v>2036</v>
      </c>
      <c r="O7934" s="3">
        <f t="shared" si="624"/>
        <v>2</v>
      </c>
      <c r="P7934" s="2" t="str">
        <f t="shared" si="626"/>
        <v>WD</v>
      </c>
    </row>
    <row r="7935" spans="12:16" x14ac:dyDescent="0.2">
      <c r="L7935" s="99">
        <f t="shared" si="627"/>
        <v>49724</v>
      </c>
      <c r="M7935" s="3">
        <f t="shared" si="625"/>
        <v>2</v>
      </c>
      <c r="N7935" s="3">
        <f t="shared" ref="N7935:N7998" si="628">YEAR(L7935)</f>
        <v>2036</v>
      </c>
      <c r="O7935" s="3">
        <f t="shared" ref="O7935:O7998" si="629">WEEKDAY(L7935)</f>
        <v>3</v>
      </c>
      <c r="P7935" s="2" t="str">
        <f t="shared" si="626"/>
        <v>WD</v>
      </c>
    </row>
    <row r="7936" spans="12:16" x14ac:dyDescent="0.2">
      <c r="L7936" s="99">
        <f t="shared" si="627"/>
        <v>49725</v>
      </c>
      <c r="M7936" s="3">
        <f t="shared" si="625"/>
        <v>2</v>
      </c>
      <c r="N7936" s="3">
        <f t="shared" si="628"/>
        <v>2036</v>
      </c>
      <c r="O7936" s="3">
        <f t="shared" si="629"/>
        <v>4</v>
      </c>
      <c r="P7936" s="2" t="str">
        <f t="shared" si="626"/>
        <v>WD</v>
      </c>
    </row>
    <row r="7937" spans="12:16" x14ac:dyDescent="0.2">
      <c r="L7937" s="99">
        <f t="shared" si="627"/>
        <v>49726</v>
      </c>
      <c r="M7937" s="3">
        <f t="shared" si="625"/>
        <v>2</v>
      </c>
      <c r="N7937" s="3">
        <f t="shared" si="628"/>
        <v>2036</v>
      </c>
      <c r="O7937" s="3">
        <f t="shared" si="629"/>
        <v>5</v>
      </c>
      <c r="P7937" s="2" t="str">
        <f t="shared" si="626"/>
        <v>WD</v>
      </c>
    </row>
    <row r="7938" spans="12:16" x14ac:dyDescent="0.2">
      <c r="L7938" s="99">
        <f t="shared" si="627"/>
        <v>49727</v>
      </c>
      <c r="M7938" s="3">
        <f t="shared" si="625"/>
        <v>2</v>
      </c>
      <c r="N7938" s="3">
        <f t="shared" si="628"/>
        <v>2036</v>
      </c>
      <c r="O7938" s="3">
        <f t="shared" si="629"/>
        <v>6</v>
      </c>
      <c r="P7938" s="2" t="str">
        <f t="shared" si="626"/>
        <v>WD</v>
      </c>
    </row>
    <row r="7939" spans="12:16" x14ac:dyDescent="0.2">
      <c r="L7939" s="99">
        <f t="shared" si="627"/>
        <v>49728</v>
      </c>
      <c r="M7939" s="3">
        <f t="shared" ref="M7939:M8002" si="630">MONTH(L7939)</f>
        <v>2</v>
      </c>
      <c r="N7939" s="3">
        <f t="shared" si="628"/>
        <v>2036</v>
      </c>
      <c r="O7939" s="3">
        <f t="shared" si="629"/>
        <v>7</v>
      </c>
      <c r="P7939" s="2" t="str">
        <f t="shared" ref="P7939:P8002" si="631">IF(O7939=1,"WE",IF(O7939=7,"WE","WD"))</f>
        <v>WE</v>
      </c>
    </row>
    <row r="7940" spans="12:16" x14ac:dyDescent="0.2">
      <c r="L7940" s="99">
        <f t="shared" si="627"/>
        <v>49729</v>
      </c>
      <c r="M7940" s="3">
        <f t="shared" si="630"/>
        <v>2</v>
      </c>
      <c r="N7940" s="3">
        <f t="shared" si="628"/>
        <v>2036</v>
      </c>
      <c r="O7940" s="3">
        <f t="shared" si="629"/>
        <v>1</v>
      </c>
      <c r="P7940" s="2" t="str">
        <f t="shared" si="631"/>
        <v>WE</v>
      </c>
    </row>
    <row r="7941" spans="12:16" x14ac:dyDescent="0.2">
      <c r="L7941" s="99">
        <f t="shared" si="627"/>
        <v>49730</v>
      </c>
      <c r="M7941" s="3">
        <f t="shared" si="630"/>
        <v>2</v>
      </c>
      <c r="N7941" s="3">
        <f t="shared" si="628"/>
        <v>2036</v>
      </c>
      <c r="O7941" s="3">
        <f t="shared" si="629"/>
        <v>2</v>
      </c>
      <c r="P7941" s="2" t="str">
        <f t="shared" si="631"/>
        <v>WD</v>
      </c>
    </row>
    <row r="7942" spans="12:16" x14ac:dyDescent="0.2">
      <c r="L7942" s="99">
        <f t="shared" si="627"/>
        <v>49731</v>
      </c>
      <c r="M7942" s="3">
        <f t="shared" si="630"/>
        <v>2</v>
      </c>
      <c r="N7942" s="3">
        <f t="shared" si="628"/>
        <v>2036</v>
      </c>
      <c r="O7942" s="3">
        <f t="shared" si="629"/>
        <v>3</v>
      </c>
      <c r="P7942" s="2" t="str">
        <f t="shared" si="631"/>
        <v>WD</v>
      </c>
    </row>
    <row r="7943" spans="12:16" x14ac:dyDescent="0.2">
      <c r="L7943" s="99">
        <f t="shared" si="627"/>
        <v>49732</v>
      </c>
      <c r="M7943" s="3">
        <f t="shared" si="630"/>
        <v>2</v>
      </c>
      <c r="N7943" s="3">
        <f t="shared" si="628"/>
        <v>2036</v>
      </c>
      <c r="O7943" s="3">
        <f t="shared" si="629"/>
        <v>4</v>
      </c>
      <c r="P7943" s="2" t="str">
        <f t="shared" si="631"/>
        <v>WD</v>
      </c>
    </row>
    <row r="7944" spans="12:16" x14ac:dyDescent="0.2">
      <c r="L7944" s="99">
        <f t="shared" si="627"/>
        <v>49733</v>
      </c>
      <c r="M7944" s="3">
        <f t="shared" si="630"/>
        <v>2</v>
      </c>
      <c r="N7944" s="3">
        <f t="shared" si="628"/>
        <v>2036</v>
      </c>
      <c r="O7944" s="3">
        <f t="shared" si="629"/>
        <v>5</v>
      </c>
      <c r="P7944" s="2" t="str">
        <f t="shared" si="631"/>
        <v>WD</v>
      </c>
    </row>
    <row r="7945" spans="12:16" x14ac:dyDescent="0.2">
      <c r="L7945" s="99">
        <f t="shared" si="627"/>
        <v>49734</v>
      </c>
      <c r="M7945" s="3">
        <f t="shared" si="630"/>
        <v>2</v>
      </c>
      <c r="N7945" s="3">
        <f t="shared" si="628"/>
        <v>2036</v>
      </c>
      <c r="O7945" s="3">
        <f t="shared" si="629"/>
        <v>6</v>
      </c>
      <c r="P7945" s="2" t="str">
        <f t="shared" si="631"/>
        <v>WD</v>
      </c>
    </row>
    <row r="7946" spans="12:16" x14ac:dyDescent="0.2">
      <c r="L7946" s="99">
        <f t="shared" si="627"/>
        <v>49735</v>
      </c>
      <c r="M7946" s="3">
        <f t="shared" si="630"/>
        <v>3</v>
      </c>
      <c r="N7946" s="3">
        <f t="shared" si="628"/>
        <v>2036</v>
      </c>
      <c r="O7946" s="3">
        <f t="shared" si="629"/>
        <v>7</v>
      </c>
      <c r="P7946" s="2" t="str">
        <f t="shared" si="631"/>
        <v>WE</v>
      </c>
    </row>
    <row r="7947" spans="12:16" x14ac:dyDescent="0.2">
      <c r="L7947" s="99">
        <f t="shared" si="627"/>
        <v>49736</v>
      </c>
      <c r="M7947" s="3">
        <f t="shared" si="630"/>
        <v>3</v>
      </c>
      <c r="N7947" s="3">
        <f t="shared" si="628"/>
        <v>2036</v>
      </c>
      <c r="O7947" s="3">
        <f t="shared" si="629"/>
        <v>1</v>
      </c>
      <c r="P7947" s="2" t="str">
        <f t="shared" si="631"/>
        <v>WE</v>
      </c>
    </row>
    <row r="7948" spans="12:16" x14ac:dyDescent="0.2">
      <c r="L7948" s="99">
        <f t="shared" si="627"/>
        <v>49737</v>
      </c>
      <c r="M7948" s="3">
        <f t="shared" si="630"/>
        <v>3</v>
      </c>
      <c r="N7948" s="3">
        <f t="shared" si="628"/>
        <v>2036</v>
      </c>
      <c r="O7948" s="3">
        <f t="shared" si="629"/>
        <v>2</v>
      </c>
      <c r="P7948" s="2" t="str">
        <f t="shared" si="631"/>
        <v>WD</v>
      </c>
    </row>
    <row r="7949" spans="12:16" x14ac:dyDescent="0.2">
      <c r="L7949" s="99">
        <f t="shared" si="627"/>
        <v>49738</v>
      </c>
      <c r="M7949" s="3">
        <f t="shared" si="630"/>
        <v>3</v>
      </c>
      <c r="N7949" s="3">
        <f t="shared" si="628"/>
        <v>2036</v>
      </c>
      <c r="O7949" s="3">
        <f t="shared" si="629"/>
        <v>3</v>
      </c>
      <c r="P7949" s="2" t="str">
        <f t="shared" si="631"/>
        <v>WD</v>
      </c>
    </row>
    <row r="7950" spans="12:16" x14ac:dyDescent="0.2">
      <c r="L7950" s="99">
        <f t="shared" si="627"/>
        <v>49739</v>
      </c>
      <c r="M7950" s="3">
        <f t="shared" si="630"/>
        <v>3</v>
      </c>
      <c r="N7950" s="3">
        <f t="shared" si="628"/>
        <v>2036</v>
      </c>
      <c r="O7950" s="3">
        <f t="shared" si="629"/>
        <v>4</v>
      </c>
      <c r="P7950" s="2" t="str">
        <f t="shared" si="631"/>
        <v>WD</v>
      </c>
    </row>
    <row r="7951" spans="12:16" x14ac:dyDescent="0.2">
      <c r="L7951" s="99">
        <f t="shared" si="627"/>
        <v>49740</v>
      </c>
      <c r="M7951" s="3">
        <f t="shared" si="630"/>
        <v>3</v>
      </c>
      <c r="N7951" s="3">
        <f t="shared" si="628"/>
        <v>2036</v>
      </c>
      <c r="O7951" s="3">
        <f t="shared" si="629"/>
        <v>5</v>
      </c>
      <c r="P7951" s="2" t="str">
        <f t="shared" si="631"/>
        <v>WD</v>
      </c>
    </row>
    <row r="7952" spans="12:16" x14ac:dyDescent="0.2">
      <c r="L7952" s="99">
        <f t="shared" si="627"/>
        <v>49741</v>
      </c>
      <c r="M7952" s="3">
        <f t="shared" si="630"/>
        <v>3</v>
      </c>
      <c r="N7952" s="3">
        <f t="shared" si="628"/>
        <v>2036</v>
      </c>
      <c r="O7952" s="3">
        <f t="shared" si="629"/>
        <v>6</v>
      </c>
      <c r="P7952" s="2" t="str">
        <f t="shared" si="631"/>
        <v>WD</v>
      </c>
    </row>
    <row r="7953" spans="12:16" x14ac:dyDescent="0.2">
      <c r="L7953" s="99">
        <f t="shared" si="627"/>
        <v>49742</v>
      </c>
      <c r="M7953" s="3">
        <f t="shared" si="630"/>
        <v>3</v>
      </c>
      <c r="N7953" s="3">
        <f t="shared" si="628"/>
        <v>2036</v>
      </c>
      <c r="O7953" s="3">
        <f t="shared" si="629"/>
        <v>7</v>
      </c>
      <c r="P7953" s="2" t="str">
        <f t="shared" si="631"/>
        <v>WE</v>
      </c>
    </row>
    <row r="7954" spans="12:16" x14ac:dyDescent="0.2">
      <c r="L7954" s="99">
        <f t="shared" si="627"/>
        <v>49743</v>
      </c>
      <c r="M7954" s="3">
        <f t="shared" si="630"/>
        <v>3</v>
      </c>
      <c r="N7954" s="3">
        <f t="shared" si="628"/>
        <v>2036</v>
      </c>
      <c r="O7954" s="3">
        <f t="shared" si="629"/>
        <v>1</v>
      </c>
      <c r="P7954" s="2" t="str">
        <f t="shared" si="631"/>
        <v>WE</v>
      </c>
    </row>
    <row r="7955" spans="12:16" x14ac:dyDescent="0.2">
      <c r="L7955" s="99">
        <f t="shared" si="627"/>
        <v>49744</v>
      </c>
      <c r="M7955" s="3">
        <f t="shared" si="630"/>
        <v>3</v>
      </c>
      <c r="N7955" s="3">
        <f t="shared" si="628"/>
        <v>2036</v>
      </c>
      <c r="O7955" s="3">
        <f t="shared" si="629"/>
        <v>2</v>
      </c>
      <c r="P7955" s="2" t="str">
        <f t="shared" si="631"/>
        <v>WD</v>
      </c>
    </row>
    <row r="7956" spans="12:16" x14ac:dyDescent="0.2">
      <c r="L7956" s="99">
        <f t="shared" si="627"/>
        <v>49745</v>
      </c>
      <c r="M7956" s="3">
        <f t="shared" si="630"/>
        <v>3</v>
      </c>
      <c r="N7956" s="3">
        <f t="shared" si="628"/>
        <v>2036</v>
      </c>
      <c r="O7956" s="3">
        <f t="shared" si="629"/>
        <v>3</v>
      </c>
      <c r="P7956" s="2" t="str">
        <f t="shared" si="631"/>
        <v>WD</v>
      </c>
    </row>
    <row r="7957" spans="12:16" x14ac:dyDescent="0.2">
      <c r="L7957" s="99">
        <f t="shared" si="627"/>
        <v>49746</v>
      </c>
      <c r="M7957" s="3">
        <f t="shared" si="630"/>
        <v>3</v>
      </c>
      <c r="N7957" s="3">
        <f t="shared" si="628"/>
        <v>2036</v>
      </c>
      <c r="O7957" s="3">
        <f t="shared" si="629"/>
        <v>4</v>
      </c>
      <c r="P7957" s="2" t="str">
        <f t="shared" si="631"/>
        <v>WD</v>
      </c>
    </row>
    <row r="7958" spans="12:16" x14ac:dyDescent="0.2">
      <c r="L7958" s="99">
        <f t="shared" si="627"/>
        <v>49747</v>
      </c>
      <c r="M7958" s="3">
        <f t="shared" si="630"/>
        <v>3</v>
      </c>
      <c r="N7958" s="3">
        <f t="shared" si="628"/>
        <v>2036</v>
      </c>
      <c r="O7958" s="3">
        <f t="shared" si="629"/>
        <v>5</v>
      </c>
      <c r="P7958" s="2" t="str">
        <f t="shared" si="631"/>
        <v>WD</v>
      </c>
    </row>
    <row r="7959" spans="12:16" x14ac:dyDescent="0.2">
      <c r="L7959" s="99">
        <f t="shared" si="627"/>
        <v>49748</v>
      </c>
      <c r="M7959" s="3">
        <f t="shared" si="630"/>
        <v>3</v>
      </c>
      <c r="N7959" s="3">
        <f t="shared" si="628"/>
        <v>2036</v>
      </c>
      <c r="O7959" s="3">
        <f t="shared" si="629"/>
        <v>6</v>
      </c>
      <c r="P7959" s="2" t="str">
        <f t="shared" si="631"/>
        <v>WD</v>
      </c>
    </row>
    <row r="7960" spans="12:16" x14ac:dyDescent="0.2">
      <c r="L7960" s="99">
        <f t="shared" si="627"/>
        <v>49749</v>
      </c>
      <c r="M7960" s="3">
        <f t="shared" si="630"/>
        <v>3</v>
      </c>
      <c r="N7960" s="3">
        <f t="shared" si="628"/>
        <v>2036</v>
      </c>
      <c r="O7960" s="3">
        <f t="shared" si="629"/>
        <v>7</v>
      </c>
      <c r="P7960" s="2" t="str">
        <f t="shared" si="631"/>
        <v>WE</v>
      </c>
    </row>
    <row r="7961" spans="12:16" x14ac:dyDescent="0.2">
      <c r="L7961" s="99">
        <f t="shared" si="627"/>
        <v>49750</v>
      </c>
      <c r="M7961" s="3">
        <f t="shared" si="630"/>
        <v>3</v>
      </c>
      <c r="N7961" s="3">
        <f t="shared" si="628"/>
        <v>2036</v>
      </c>
      <c r="O7961" s="3">
        <f t="shared" si="629"/>
        <v>1</v>
      </c>
      <c r="P7961" s="2" t="str">
        <f t="shared" si="631"/>
        <v>WE</v>
      </c>
    </row>
    <row r="7962" spans="12:16" x14ac:dyDescent="0.2">
      <c r="L7962" s="99">
        <f t="shared" si="627"/>
        <v>49751</v>
      </c>
      <c r="M7962" s="3">
        <f t="shared" si="630"/>
        <v>3</v>
      </c>
      <c r="N7962" s="3">
        <f t="shared" si="628"/>
        <v>2036</v>
      </c>
      <c r="O7962" s="3">
        <f t="shared" si="629"/>
        <v>2</v>
      </c>
      <c r="P7962" s="2" t="str">
        <f t="shared" si="631"/>
        <v>WD</v>
      </c>
    </row>
    <row r="7963" spans="12:16" x14ac:dyDescent="0.2">
      <c r="L7963" s="99">
        <f t="shared" si="627"/>
        <v>49752</v>
      </c>
      <c r="M7963" s="3">
        <f t="shared" si="630"/>
        <v>3</v>
      </c>
      <c r="N7963" s="3">
        <f t="shared" si="628"/>
        <v>2036</v>
      </c>
      <c r="O7963" s="3">
        <f t="shared" si="629"/>
        <v>3</v>
      </c>
      <c r="P7963" s="2" t="str">
        <f t="shared" si="631"/>
        <v>WD</v>
      </c>
    </row>
    <row r="7964" spans="12:16" x14ac:dyDescent="0.2">
      <c r="L7964" s="99">
        <f t="shared" si="627"/>
        <v>49753</v>
      </c>
      <c r="M7964" s="3">
        <f t="shared" si="630"/>
        <v>3</v>
      </c>
      <c r="N7964" s="3">
        <f t="shared" si="628"/>
        <v>2036</v>
      </c>
      <c r="O7964" s="3">
        <f t="shared" si="629"/>
        <v>4</v>
      </c>
      <c r="P7964" s="2" t="str">
        <f t="shared" si="631"/>
        <v>WD</v>
      </c>
    </row>
    <row r="7965" spans="12:16" x14ac:dyDescent="0.2">
      <c r="L7965" s="99">
        <f t="shared" si="627"/>
        <v>49754</v>
      </c>
      <c r="M7965" s="3">
        <f t="shared" si="630"/>
        <v>3</v>
      </c>
      <c r="N7965" s="3">
        <f t="shared" si="628"/>
        <v>2036</v>
      </c>
      <c r="O7965" s="3">
        <f t="shared" si="629"/>
        <v>5</v>
      </c>
      <c r="P7965" s="2" t="str">
        <f t="shared" si="631"/>
        <v>WD</v>
      </c>
    </row>
    <row r="7966" spans="12:16" x14ac:dyDescent="0.2">
      <c r="L7966" s="99">
        <f t="shared" si="627"/>
        <v>49755</v>
      </c>
      <c r="M7966" s="3">
        <f t="shared" si="630"/>
        <v>3</v>
      </c>
      <c r="N7966" s="3">
        <f t="shared" si="628"/>
        <v>2036</v>
      </c>
      <c r="O7966" s="3">
        <f t="shared" si="629"/>
        <v>6</v>
      </c>
      <c r="P7966" s="2" t="str">
        <f t="shared" si="631"/>
        <v>WD</v>
      </c>
    </row>
    <row r="7967" spans="12:16" x14ac:dyDescent="0.2">
      <c r="L7967" s="99">
        <f t="shared" si="627"/>
        <v>49756</v>
      </c>
      <c r="M7967" s="3">
        <f t="shared" si="630"/>
        <v>3</v>
      </c>
      <c r="N7967" s="3">
        <f t="shared" si="628"/>
        <v>2036</v>
      </c>
      <c r="O7967" s="3">
        <f t="shared" si="629"/>
        <v>7</v>
      </c>
      <c r="P7967" s="2" t="str">
        <f t="shared" si="631"/>
        <v>WE</v>
      </c>
    </row>
    <row r="7968" spans="12:16" x14ac:dyDescent="0.2">
      <c r="L7968" s="99">
        <f t="shared" si="627"/>
        <v>49757</v>
      </c>
      <c r="M7968" s="3">
        <f t="shared" si="630"/>
        <v>3</v>
      </c>
      <c r="N7968" s="3">
        <f t="shared" si="628"/>
        <v>2036</v>
      </c>
      <c r="O7968" s="3">
        <f t="shared" si="629"/>
        <v>1</v>
      </c>
      <c r="P7968" s="2" t="str">
        <f t="shared" si="631"/>
        <v>WE</v>
      </c>
    </row>
    <row r="7969" spans="12:16" x14ac:dyDescent="0.2">
      <c r="L7969" s="99">
        <f t="shared" si="627"/>
        <v>49758</v>
      </c>
      <c r="M7969" s="3">
        <f t="shared" si="630"/>
        <v>3</v>
      </c>
      <c r="N7969" s="3">
        <f t="shared" si="628"/>
        <v>2036</v>
      </c>
      <c r="O7969" s="3">
        <f t="shared" si="629"/>
        <v>2</v>
      </c>
      <c r="P7969" s="2" t="str">
        <f t="shared" si="631"/>
        <v>WD</v>
      </c>
    </row>
    <row r="7970" spans="12:16" x14ac:dyDescent="0.2">
      <c r="L7970" s="99">
        <f t="shared" si="627"/>
        <v>49759</v>
      </c>
      <c r="M7970" s="3">
        <f t="shared" si="630"/>
        <v>3</v>
      </c>
      <c r="N7970" s="3">
        <f t="shared" si="628"/>
        <v>2036</v>
      </c>
      <c r="O7970" s="3">
        <f t="shared" si="629"/>
        <v>3</v>
      </c>
      <c r="P7970" s="2" t="str">
        <f t="shared" si="631"/>
        <v>WD</v>
      </c>
    </row>
    <row r="7971" spans="12:16" x14ac:dyDescent="0.2">
      <c r="L7971" s="99">
        <f t="shared" si="627"/>
        <v>49760</v>
      </c>
      <c r="M7971" s="3">
        <f t="shared" si="630"/>
        <v>3</v>
      </c>
      <c r="N7971" s="3">
        <f t="shared" si="628"/>
        <v>2036</v>
      </c>
      <c r="O7971" s="3">
        <f t="shared" si="629"/>
        <v>4</v>
      </c>
      <c r="P7971" s="2" t="str">
        <f t="shared" si="631"/>
        <v>WD</v>
      </c>
    </row>
    <row r="7972" spans="12:16" x14ac:dyDescent="0.2">
      <c r="L7972" s="99">
        <f t="shared" si="627"/>
        <v>49761</v>
      </c>
      <c r="M7972" s="3">
        <f t="shared" si="630"/>
        <v>3</v>
      </c>
      <c r="N7972" s="3">
        <f t="shared" si="628"/>
        <v>2036</v>
      </c>
      <c r="O7972" s="3">
        <f t="shared" si="629"/>
        <v>5</v>
      </c>
      <c r="P7972" s="2" t="str">
        <f t="shared" si="631"/>
        <v>WD</v>
      </c>
    </row>
    <row r="7973" spans="12:16" x14ac:dyDescent="0.2">
      <c r="L7973" s="99">
        <f t="shared" si="627"/>
        <v>49762</v>
      </c>
      <c r="M7973" s="3">
        <f t="shared" si="630"/>
        <v>3</v>
      </c>
      <c r="N7973" s="3">
        <f t="shared" si="628"/>
        <v>2036</v>
      </c>
      <c r="O7973" s="3">
        <f t="shared" si="629"/>
        <v>6</v>
      </c>
      <c r="P7973" s="2" t="str">
        <f t="shared" si="631"/>
        <v>WD</v>
      </c>
    </row>
    <row r="7974" spans="12:16" x14ac:dyDescent="0.2">
      <c r="L7974" s="99">
        <f t="shared" si="627"/>
        <v>49763</v>
      </c>
      <c r="M7974" s="3">
        <f t="shared" si="630"/>
        <v>3</v>
      </c>
      <c r="N7974" s="3">
        <f t="shared" si="628"/>
        <v>2036</v>
      </c>
      <c r="O7974" s="3">
        <f t="shared" si="629"/>
        <v>7</v>
      </c>
      <c r="P7974" s="2" t="str">
        <f t="shared" si="631"/>
        <v>WE</v>
      </c>
    </row>
    <row r="7975" spans="12:16" x14ac:dyDescent="0.2">
      <c r="L7975" s="99">
        <f t="shared" si="627"/>
        <v>49764</v>
      </c>
      <c r="M7975" s="3">
        <f t="shared" si="630"/>
        <v>3</v>
      </c>
      <c r="N7975" s="3">
        <f t="shared" si="628"/>
        <v>2036</v>
      </c>
      <c r="O7975" s="3">
        <f t="shared" si="629"/>
        <v>1</v>
      </c>
      <c r="P7975" s="2" t="str">
        <f t="shared" si="631"/>
        <v>WE</v>
      </c>
    </row>
    <row r="7976" spans="12:16" x14ac:dyDescent="0.2">
      <c r="L7976" s="99">
        <f t="shared" si="627"/>
        <v>49765</v>
      </c>
      <c r="M7976" s="3">
        <f t="shared" si="630"/>
        <v>3</v>
      </c>
      <c r="N7976" s="3">
        <f t="shared" si="628"/>
        <v>2036</v>
      </c>
      <c r="O7976" s="3">
        <f t="shared" si="629"/>
        <v>2</v>
      </c>
      <c r="P7976" s="2" t="str">
        <f t="shared" si="631"/>
        <v>WD</v>
      </c>
    </row>
    <row r="7977" spans="12:16" x14ac:dyDescent="0.2">
      <c r="L7977" s="99">
        <f t="shared" si="627"/>
        <v>49766</v>
      </c>
      <c r="M7977" s="3">
        <f t="shared" si="630"/>
        <v>4</v>
      </c>
      <c r="N7977" s="3">
        <f t="shared" si="628"/>
        <v>2036</v>
      </c>
      <c r="O7977" s="3">
        <f t="shared" si="629"/>
        <v>3</v>
      </c>
      <c r="P7977" s="2" t="str">
        <f t="shared" si="631"/>
        <v>WD</v>
      </c>
    </row>
    <row r="7978" spans="12:16" x14ac:dyDescent="0.2">
      <c r="L7978" s="99">
        <f t="shared" si="627"/>
        <v>49767</v>
      </c>
      <c r="M7978" s="3">
        <f t="shared" si="630"/>
        <v>4</v>
      </c>
      <c r="N7978" s="3">
        <f t="shared" si="628"/>
        <v>2036</v>
      </c>
      <c r="O7978" s="3">
        <f t="shared" si="629"/>
        <v>4</v>
      </c>
      <c r="P7978" s="2" t="str">
        <f t="shared" si="631"/>
        <v>WD</v>
      </c>
    </row>
    <row r="7979" spans="12:16" x14ac:dyDescent="0.2">
      <c r="L7979" s="99">
        <f t="shared" si="627"/>
        <v>49768</v>
      </c>
      <c r="M7979" s="3">
        <f t="shared" si="630"/>
        <v>4</v>
      </c>
      <c r="N7979" s="3">
        <f t="shared" si="628"/>
        <v>2036</v>
      </c>
      <c r="O7979" s="3">
        <f t="shared" si="629"/>
        <v>5</v>
      </c>
      <c r="P7979" s="2" t="str">
        <f t="shared" si="631"/>
        <v>WD</v>
      </c>
    </row>
    <row r="7980" spans="12:16" x14ac:dyDescent="0.2">
      <c r="L7980" s="99">
        <f t="shared" si="627"/>
        <v>49769</v>
      </c>
      <c r="M7980" s="3">
        <f t="shared" si="630"/>
        <v>4</v>
      </c>
      <c r="N7980" s="3">
        <f t="shared" si="628"/>
        <v>2036</v>
      </c>
      <c r="O7980" s="3">
        <f t="shared" si="629"/>
        <v>6</v>
      </c>
      <c r="P7980" s="2" t="str">
        <f t="shared" si="631"/>
        <v>WD</v>
      </c>
    </row>
    <row r="7981" spans="12:16" x14ac:dyDescent="0.2">
      <c r="L7981" s="99">
        <f t="shared" si="627"/>
        <v>49770</v>
      </c>
      <c r="M7981" s="3">
        <f t="shared" si="630"/>
        <v>4</v>
      </c>
      <c r="N7981" s="3">
        <f t="shared" si="628"/>
        <v>2036</v>
      </c>
      <c r="O7981" s="3">
        <f t="shared" si="629"/>
        <v>7</v>
      </c>
      <c r="P7981" s="2" t="str">
        <f t="shared" si="631"/>
        <v>WE</v>
      </c>
    </row>
    <row r="7982" spans="12:16" x14ac:dyDescent="0.2">
      <c r="L7982" s="99">
        <f t="shared" si="627"/>
        <v>49771</v>
      </c>
      <c r="M7982" s="3">
        <f t="shared" si="630"/>
        <v>4</v>
      </c>
      <c r="N7982" s="3">
        <f t="shared" si="628"/>
        <v>2036</v>
      </c>
      <c r="O7982" s="3">
        <f t="shared" si="629"/>
        <v>1</v>
      </c>
      <c r="P7982" s="2" t="str">
        <f t="shared" si="631"/>
        <v>WE</v>
      </c>
    </row>
    <row r="7983" spans="12:16" x14ac:dyDescent="0.2">
      <c r="L7983" s="99">
        <f t="shared" si="627"/>
        <v>49772</v>
      </c>
      <c r="M7983" s="3">
        <f t="shared" si="630"/>
        <v>4</v>
      </c>
      <c r="N7983" s="3">
        <f t="shared" si="628"/>
        <v>2036</v>
      </c>
      <c r="O7983" s="3">
        <f t="shared" si="629"/>
        <v>2</v>
      </c>
      <c r="P7983" s="2" t="str">
        <f t="shared" si="631"/>
        <v>WD</v>
      </c>
    </row>
    <row r="7984" spans="12:16" x14ac:dyDescent="0.2">
      <c r="L7984" s="99">
        <f t="shared" si="627"/>
        <v>49773</v>
      </c>
      <c r="M7984" s="3">
        <f t="shared" si="630"/>
        <v>4</v>
      </c>
      <c r="N7984" s="3">
        <f t="shared" si="628"/>
        <v>2036</v>
      </c>
      <c r="O7984" s="3">
        <f t="shared" si="629"/>
        <v>3</v>
      </c>
      <c r="P7984" s="2" t="str">
        <f t="shared" si="631"/>
        <v>WD</v>
      </c>
    </row>
    <row r="7985" spans="12:16" x14ac:dyDescent="0.2">
      <c r="L7985" s="99">
        <f t="shared" si="627"/>
        <v>49774</v>
      </c>
      <c r="M7985" s="3">
        <f t="shared" si="630"/>
        <v>4</v>
      </c>
      <c r="N7985" s="3">
        <f t="shared" si="628"/>
        <v>2036</v>
      </c>
      <c r="O7985" s="3">
        <f t="shared" si="629"/>
        <v>4</v>
      </c>
      <c r="P7985" s="2" t="str">
        <f t="shared" si="631"/>
        <v>WD</v>
      </c>
    </row>
    <row r="7986" spans="12:16" x14ac:dyDescent="0.2">
      <c r="L7986" s="99">
        <f t="shared" si="627"/>
        <v>49775</v>
      </c>
      <c r="M7986" s="3">
        <f t="shared" si="630"/>
        <v>4</v>
      </c>
      <c r="N7986" s="3">
        <f t="shared" si="628"/>
        <v>2036</v>
      </c>
      <c r="O7986" s="3">
        <f t="shared" si="629"/>
        <v>5</v>
      </c>
      <c r="P7986" s="2" t="str">
        <f t="shared" si="631"/>
        <v>WD</v>
      </c>
    </row>
    <row r="7987" spans="12:16" x14ac:dyDescent="0.2">
      <c r="L7987" s="99">
        <f t="shared" si="627"/>
        <v>49776</v>
      </c>
      <c r="M7987" s="3">
        <f t="shared" si="630"/>
        <v>4</v>
      </c>
      <c r="N7987" s="3">
        <f t="shared" si="628"/>
        <v>2036</v>
      </c>
      <c r="O7987" s="3">
        <f t="shared" si="629"/>
        <v>6</v>
      </c>
      <c r="P7987" s="2" t="str">
        <f t="shared" si="631"/>
        <v>WD</v>
      </c>
    </row>
    <row r="7988" spans="12:16" x14ac:dyDescent="0.2">
      <c r="L7988" s="99">
        <f t="shared" ref="L7988:L8051" si="632">+L7987+1</f>
        <v>49777</v>
      </c>
      <c r="M7988" s="3">
        <f t="shared" si="630"/>
        <v>4</v>
      </c>
      <c r="N7988" s="3">
        <f t="shared" si="628"/>
        <v>2036</v>
      </c>
      <c r="O7988" s="3">
        <f t="shared" si="629"/>
        <v>7</v>
      </c>
      <c r="P7988" s="2" t="str">
        <f t="shared" si="631"/>
        <v>WE</v>
      </c>
    </row>
    <row r="7989" spans="12:16" x14ac:dyDescent="0.2">
      <c r="L7989" s="99">
        <f t="shared" si="632"/>
        <v>49778</v>
      </c>
      <c r="M7989" s="3">
        <f t="shared" si="630"/>
        <v>4</v>
      </c>
      <c r="N7989" s="3">
        <f t="shared" si="628"/>
        <v>2036</v>
      </c>
      <c r="O7989" s="3">
        <f t="shared" si="629"/>
        <v>1</v>
      </c>
      <c r="P7989" s="2" t="str">
        <f t="shared" si="631"/>
        <v>WE</v>
      </c>
    </row>
    <row r="7990" spans="12:16" x14ac:dyDescent="0.2">
      <c r="L7990" s="99">
        <f t="shared" si="632"/>
        <v>49779</v>
      </c>
      <c r="M7990" s="3">
        <f t="shared" si="630"/>
        <v>4</v>
      </c>
      <c r="N7990" s="3">
        <f t="shared" si="628"/>
        <v>2036</v>
      </c>
      <c r="O7990" s="3">
        <f t="shared" si="629"/>
        <v>2</v>
      </c>
      <c r="P7990" s="2" t="str">
        <f t="shared" si="631"/>
        <v>WD</v>
      </c>
    </row>
    <row r="7991" spans="12:16" x14ac:dyDescent="0.2">
      <c r="L7991" s="99">
        <f t="shared" si="632"/>
        <v>49780</v>
      </c>
      <c r="M7991" s="3">
        <f t="shared" si="630"/>
        <v>4</v>
      </c>
      <c r="N7991" s="3">
        <f t="shared" si="628"/>
        <v>2036</v>
      </c>
      <c r="O7991" s="3">
        <f t="shared" si="629"/>
        <v>3</v>
      </c>
      <c r="P7991" s="2" t="str">
        <f t="shared" si="631"/>
        <v>WD</v>
      </c>
    </row>
    <row r="7992" spans="12:16" x14ac:dyDescent="0.2">
      <c r="L7992" s="99">
        <f t="shared" si="632"/>
        <v>49781</v>
      </c>
      <c r="M7992" s="3">
        <f t="shared" si="630"/>
        <v>4</v>
      </c>
      <c r="N7992" s="3">
        <f t="shared" si="628"/>
        <v>2036</v>
      </c>
      <c r="O7992" s="3">
        <f t="shared" si="629"/>
        <v>4</v>
      </c>
      <c r="P7992" s="2" t="str">
        <f t="shared" si="631"/>
        <v>WD</v>
      </c>
    </row>
    <row r="7993" spans="12:16" x14ac:dyDescent="0.2">
      <c r="L7993" s="99">
        <f t="shared" si="632"/>
        <v>49782</v>
      </c>
      <c r="M7993" s="3">
        <f t="shared" si="630"/>
        <v>4</v>
      </c>
      <c r="N7993" s="3">
        <f t="shared" si="628"/>
        <v>2036</v>
      </c>
      <c r="O7993" s="3">
        <f t="shared" si="629"/>
        <v>5</v>
      </c>
      <c r="P7993" s="2" t="str">
        <f t="shared" si="631"/>
        <v>WD</v>
      </c>
    </row>
    <row r="7994" spans="12:16" x14ac:dyDescent="0.2">
      <c r="L7994" s="99">
        <f t="shared" si="632"/>
        <v>49783</v>
      </c>
      <c r="M7994" s="3">
        <f t="shared" si="630"/>
        <v>4</v>
      </c>
      <c r="N7994" s="3">
        <f t="shared" si="628"/>
        <v>2036</v>
      </c>
      <c r="O7994" s="3">
        <f t="shared" si="629"/>
        <v>6</v>
      </c>
      <c r="P7994" s="2" t="str">
        <f t="shared" si="631"/>
        <v>WD</v>
      </c>
    </row>
    <row r="7995" spans="12:16" x14ac:dyDescent="0.2">
      <c r="L7995" s="99">
        <f t="shared" si="632"/>
        <v>49784</v>
      </c>
      <c r="M7995" s="3">
        <f t="shared" si="630"/>
        <v>4</v>
      </c>
      <c r="N7995" s="3">
        <f t="shared" si="628"/>
        <v>2036</v>
      </c>
      <c r="O7995" s="3">
        <f t="shared" si="629"/>
        <v>7</v>
      </c>
      <c r="P7995" s="2" t="str">
        <f t="shared" si="631"/>
        <v>WE</v>
      </c>
    </row>
    <row r="7996" spans="12:16" x14ac:dyDescent="0.2">
      <c r="L7996" s="99">
        <f t="shared" si="632"/>
        <v>49785</v>
      </c>
      <c r="M7996" s="3">
        <f t="shared" si="630"/>
        <v>4</v>
      </c>
      <c r="N7996" s="3">
        <f t="shared" si="628"/>
        <v>2036</v>
      </c>
      <c r="O7996" s="3">
        <f t="shared" si="629"/>
        <v>1</v>
      </c>
      <c r="P7996" s="2" t="str">
        <f t="shared" si="631"/>
        <v>WE</v>
      </c>
    </row>
    <row r="7997" spans="12:16" x14ac:dyDescent="0.2">
      <c r="L7997" s="99">
        <f t="shared" si="632"/>
        <v>49786</v>
      </c>
      <c r="M7997" s="3">
        <f t="shared" si="630"/>
        <v>4</v>
      </c>
      <c r="N7997" s="3">
        <f t="shared" si="628"/>
        <v>2036</v>
      </c>
      <c r="O7997" s="3">
        <f t="shared" si="629"/>
        <v>2</v>
      </c>
      <c r="P7997" s="2" t="str">
        <f t="shared" si="631"/>
        <v>WD</v>
      </c>
    </row>
    <row r="7998" spans="12:16" x14ac:dyDescent="0.2">
      <c r="L7998" s="99">
        <f t="shared" si="632"/>
        <v>49787</v>
      </c>
      <c r="M7998" s="3">
        <f t="shared" si="630"/>
        <v>4</v>
      </c>
      <c r="N7998" s="3">
        <f t="shared" si="628"/>
        <v>2036</v>
      </c>
      <c r="O7998" s="3">
        <f t="shared" si="629"/>
        <v>3</v>
      </c>
      <c r="P7998" s="2" t="str">
        <f t="shared" si="631"/>
        <v>WD</v>
      </c>
    </row>
    <row r="7999" spans="12:16" x14ac:dyDescent="0.2">
      <c r="L7999" s="99">
        <f t="shared" si="632"/>
        <v>49788</v>
      </c>
      <c r="M7999" s="3">
        <f t="shared" si="630"/>
        <v>4</v>
      </c>
      <c r="N7999" s="3">
        <f t="shared" ref="N7999:N8062" si="633">YEAR(L7999)</f>
        <v>2036</v>
      </c>
      <c r="O7999" s="3">
        <f t="shared" ref="O7999:O8062" si="634">WEEKDAY(L7999)</f>
        <v>4</v>
      </c>
      <c r="P7999" s="2" t="str">
        <f t="shared" si="631"/>
        <v>WD</v>
      </c>
    </row>
    <row r="8000" spans="12:16" x14ac:dyDescent="0.2">
      <c r="L8000" s="99">
        <f t="shared" si="632"/>
        <v>49789</v>
      </c>
      <c r="M8000" s="3">
        <f t="shared" si="630"/>
        <v>4</v>
      </c>
      <c r="N8000" s="3">
        <f t="shared" si="633"/>
        <v>2036</v>
      </c>
      <c r="O8000" s="3">
        <f t="shared" si="634"/>
        <v>5</v>
      </c>
      <c r="P8000" s="2" t="str">
        <f t="shared" si="631"/>
        <v>WD</v>
      </c>
    </row>
    <row r="8001" spans="12:16" x14ac:dyDescent="0.2">
      <c r="L8001" s="99">
        <f t="shared" si="632"/>
        <v>49790</v>
      </c>
      <c r="M8001" s="3">
        <f t="shared" si="630"/>
        <v>4</v>
      </c>
      <c r="N8001" s="3">
        <f t="shared" si="633"/>
        <v>2036</v>
      </c>
      <c r="O8001" s="3">
        <f t="shared" si="634"/>
        <v>6</v>
      </c>
      <c r="P8001" s="2" t="str">
        <f t="shared" si="631"/>
        <v>WD</v>
      </c>
    </row>
    <row r="8002" spans="12:16" x14ac:dyDescent="0.2">
      <c r="L8002" s="99">
        <f t="shared" si="632"/>
        <v>49791</v>
      </c>
      <c r="M8002" s="3">
        <f t="shared" si="630"/>
        <v>4</v>
      </c>
      <c r="N8002" s="3">
        <f t="shared" si="633"/>
        <v>2036</v>
      </c>
      <c r="O8002" s="3">
        <f t="shared" si="634"/>
        <v>7</v>
      </c>
      <c r="P8002" s="2" t="str">
        <f t="shared" si="631"/>
        <v>WE</v>
      </c>
    </row>
    <row r="8003" spans="12:16" x14ac:dyDescent="0.2">
      <c r="L8003" s="99">
        <f t="shared" si="632"/>
        <v>49792</v>
      </c>
      <c r="M8003" s="3">
        <f t="shared" ref="M8003:M8066" si="635">MONTH(L8003)</f>
        <v>4</v>
      </c>
      <c r="N8003" s="3">
        <f t="shared" si="633"/>
        <v>2036</v>
      </c>
      <c r="O8003" s="3">
        <f t="shared" si="634"/>
        <v>1</v>
      </c>
      <c r="P8003" s="2" t="str">
        <f t="shared" ref="P8003:P8066" si="636">IF(O8003=1,"WE",IF(O8003=7,"WE","WD"))</f>
        <v>WE</v>
      </c>
    </row>
    <row r="8004" spans="12:16" x14ac:dyDescent="0.2">
      <c r="L8004" s="99">
        <f t="shared" si="632"/>
        <v>49793</v>
      </c>
      <c r="M8004" s="3">
        <f t="shared" si="635"/>
        <v>4</v>
      </c>
      <c r="N8004" s="3">
        <f t="shared" si="633"/>
        <v>2036</v>
      </c>
      <c r="O8004" s="3">
        <f t="shared" si="634"/>
        <v>2</v>
      </c>
      <c r="P8004" s="2" t="str">
        <f t="shared" si="636"/>
        <v>WD</v>
      </c>
    </row>
    <row r="8005" spans="12:16" x14ac:dyDescent="0.2">
      <c r="L8005" s="99">
        <f t="shared" si="632"/>
        <v>49794</v>
      </c>
      <c r="M8005" s="3">
        <f t="shared" si="635"/>
        <v>4</v>
      </c>
      <c r="N8005" s="3">
        <f t="shared" si="633"/>
        <v>2036</v>
      </c>
      <c r="O8005" s="3">
        <f t="shared" si="634"/>
        <v>3</v>
      </c>
      <c r="P8005" s="2" t="str">
        <f t="shared" si="636"/>
        <v>WD</v>
      </c>
    </row>
    <row r="8006" spans="12:16" x14ac:dyDescent="0.2">
      <c r="L8006" s="99">
        <f t="shared" si="632"/>
        <v>49795</v>
      </c>
      <c r="M8006" s="3">
        <f t="shared" si="635"/>
        <v>4</v>
      </c>
      <c r="N8006" s="3">
        <f t="shared" si="633"/>
        <v>2036</v>
      </c>
      <c r="O8006" s="3">
        <f t="shared" si="634"/>
        <v>4</v>
      </c>
      <c r="P8006" s="2" t="str">
        <f t="shared" si="636"/>
        <v>WD</v>
      </c>
    </row>
    <row r="8007" spans="12:16" x14ac:dyDescent="0.2">
      <c r="L8007" s="99">
        <f t="shared" si="632"/>
        <v>49796</v>
      </c>
      <c r="M8007" s="3">
        <f t="shared" si="635"/>
        <v>5</v>
      </c>
      <c r="N8007" s="3">
        <f t="shared" si="633"/>
        <v>2036</v>
      </c>
      <c r="O8007" s="3">
        <f t="shared" si="634"/>
        <v>5</v>
      </c>
      <c r="P8007" s="2" t="str">
        <f t="shared" si="636"/>
        <v>WD</v>
      </c>
    </row>
    <row r="8008" spans="12:16" x14ac:dyDescent="0.2">
      <c r="L8008" s="99">
        <f t="shared" si="632"/>
        <v>49797</v>
      </c>
      <c r="M8008" s="3">
        <f t="shared" si="635"/>
        <v>5</v>
      </c>
      <c r="N8008" s="3">
        <f t="shared" si="633"/>
        <v>2036</v>
      </c>
      <c r="O8008" s="3">
        <f t="shared" si="634"/>
        <v>6</v>
      </c>
      <c r="P8008" s="2" t="str">
        <f t="shared" si="636"/>
        <v>WD</v>
      </c>
    </row>
    <row r="8009" spans="12:16" x14ac:dyDescent="0.2">
      <c r="L8009" s="99">
        <f t="shared" si="632"/>
        <v>49798</v>
      </c>
      <c r="M8009" s="3">
        <f t="shared" si="635"/>
        <v>5</v>
      </c>
      <c r="N8009" s="3">
        <f t="shared" si="633"/>
        <v>2036</v>
      </c>
      <c r="O8009" s="3">
        <f t="shared" si="634"/>
        <v>7</v>
      </c>
      <c r="P8009" s="2" t="str">
        <f t="shared" si="636"/>
        <v>WE</v>
      </c>
    </row>
    <row r="8010" spans="12:16" x14ac:dyDescent="0.2">
      <c r="L8010" s="99">
        <f t="shared" si="632"/>
        <v>49799</v>
      </c>
      <c r="M8010" s="3">
        <f t="shared" si="635"/>
        <v>5</v>
      </c>
      <c r="N8010" s="3">
        <f t="shared" si="633"/>
        <v>2036</v>
      </c>
      <c r="O8010" s="3">
        <f t="shared" si="634"/>
        <v>1</v>
      </c>
      <c r="P8010" s="2" t="str">
        <f t="shared" si="636"/>
        <v>WE</v>
      </c>
    </row>
    <row r="8011" spans="12:16" x14ac:dyDescent="0.2">
      <c r="L8011" s="99">
        <f t="shared" si="632"/>
        <v>49800</v>
      </c>
      <c r="M8011" s="3">
        <f t="shared" si="635"/>
        <v>5</v>
      </c>
      <c r="N8011" s="3">
        <f t="shared" si="633"/>
        <v>2036</v>
      </c>
      <c r="O8011" s="3">
        <f t="shared" si="634"/>
        <v>2</v>
      </c>
      <c r="P8011" s="2" t="str">
        <f t="shared" si="636"/>
        <v>WD</v>
      </c>
    </row>
    <row r="8012" spans="12:16" x14ac:dyDescent="0.2">
      <c r="L8012" s="99">
        <f t="shared" si="632"/>
        <v>49801</v>
      </c>
      <c r="M8012" s="3">
        <f t="shared" si="635"/>
        <v>5</v>
      </c>
      <c r="N8012" s="3">
        <f t="shared" si="633"/>
        <v>2036</v>
      </c>
      <c r="O8012" s="3">
        <f t="shared" si="634"/>
        <v>3</v>
      </c>
      <c r="P8012" s="2" t="str">
        <f t="shared" si="636"/>
        <v>WD</v>
      </c>
    </row>
    <row r="8013" spans="12:16" x14ac:dyDescent="0.2">
      <c r="L8013" s="99">
        <f t="shared" si="632"/>
        <v>49802</v>
      </c>
      <c r="M8013" s="3">
        <f t="shared" si="635"/>
        <v>5</v>
      </c>
      <c r="N8013" s="3">
        <f t="shared" si="633"/>
        <v>2036</v>
      </c>
      <c r="O8013" s="3">
        <f t="shared" si="634"/>
        <v>4</v>
      </c>
      <c r="P8013" s="2" t="str">
        <f t="shared" si="636"/>
        <v>WD</v>
      </c>
    </row>
    <row r="8014" spans="12:16" x14ac:dyDescent="0.2">
      <c r="L8014" s="99">
        <f t="shared" si="632"/>
        <v>49803</v>
      </c>
      <c r="M8014" s="3">
        <f t="shared" si="635"/>
        <v>5</v>
      </c>
      <c r="N8014" s="3">
        <f t="shared" si="633"/>
        <v>2036</v>
      </c>
      <c r="O8014" s="3">
        <f t="shared" si="634"/>
        <v>5</v>
      </c>
      <c r="P8014" s="2" t="str">
        <f t="shared" si="636"/>
        <v>WD</v>
      </c>
    </row>
    <row r="8015" spans="12:16" x14ac:dyDescent="0.2">
      <c r="L8015" s="99">
        <f t="shared" si="632"/>
        <v>49804</v>
      </c>
      <c r="M8015" s="3">
        <f t="shared" si="635"/>
        <v>5</v>
      </c>
      <c r="N8015" s="3">
        <f t="shared" si="633"/>
        <v>2036</v>
      </c>
      <c r="O8015" s="3">
        <f t="shared" si="634"/>
        <v>6</v>
      </c>
      <c r="P8015" s="2" t="str">
        <f t="shared" si="636"/>
        <v>WD</v>
      </c>
    </row>
    <row r="8016" spans="12:16" x14ac:dyDescent="0.2">
      <c r="L8016" s="99">
        <f t="shared" si="632"/>
        <v>49805</v>
      </c>
      <c r="M8016" s="3">
        <f t="shared" si="635"/>
        <v>5</v>
      </c>
      <c r="N8016" s="3">
        <f t="shared" si="633"/>
        <v>2036</v>
      </c>
      <c r="O8016" s="3">
        <f t="shared" si="634"/>
        <v>7</v>
      </c>
      <c r="P8016" s="2" t="str">
        <f t="shared" si="636"/>
        <v>WE</v>
      </c>
    </row>
    <row r="8017" spans="12:16" x14ac:dyDescent="0.2">
      <c r="L8017" s="99">
        <f t="shared" si="632"/>
        <v>49806</v>
      </c>
      <c r="M8017" s="3">
        <f t="shared" si="635"/>
        <v>5</v>
      </c>
      <c r="N8017" s="3">
        <f t="shared" si="633"/>
        <v>2036</v>
      </c>
      <c r="O8017" s="3">
        <f t="shared" si="634"/>
        <v>1</v>
      </c>
      <c r="P8017" s="2" t="str">
        <f t="shared" si="636"/>
        <v>WE</v>
      </c>
    </row>
    <row r="8018" spans="12:16" x14ac:dyDescent="0.2">
      <c r="L8018" s="99">
        <f t="shared" si="632"/>
        <v>49807</v>
      </c>
      <c r="M8018" s="3">
        <f t="shared" si="635"/>
        <v>5</v>
      </c>
      <c r="N8018" s="3">
        <f t="shared" si="633"/>
        <v>2036</v>
      </c>
      <c r="O8018" s="3">
        <f t="shared" si="634"/>
        <v>2</v>
      </c>
      <c r="P8018" s="2" t="str">
        <f t="shared" si="636"/>
        <v>WD</v>
      </c>
    </row>
    <row r="8019" spans="12:16" x14ac:dyDescent="0.2">
      <c r="L8019" s="99">
        <f t="shared" si="632"/>
        <v>49808</v>
      </c>
      <c r="M8019" s="3">
        <f t="shared" si="635"/>
        <v>5</v>
      </c>
      <c r="N8019" s="3">
        <f t="shared" si="633"/>
        <v>2036</v>
      </c>
      <c r="O8019" s="3">
        <f t="shared" si="634"/>
        <v>3</v>
      </c>
      <c r="P8019" s="2" t="str">
        <f t="shared" si="636"/>
        <v>WD</v>
      </c>
    </row>
    <row r="8020" spans="12:16" x14ac:dyDescent="0.2">
      <c r="L8020" s="99">
        <f t="shared" si="632"/>
        <v>49809</v>
      </c>
      <c r="M8020" s="3">
        <f t="shared" si="635"/>
        <v>5</v>
      </c>
      <c r="N8020" s="3">
        <f t="shared" si="633"/>
        <v>2036</v>
      </c>
      <c r="O8020" s="3">
        <f t="shared" si="634"/>
        <v>4</v>
      </c>
      <c r="P8020" s="2" t="str">
        <f t="shared" si="636"/>
        <v>WD</v>
      </c>
    </row>
    <row r="8021" spans="12:16" x14ac:dyDescent="0.2">
      <c r="L8021" s="99">
        <f t="shared" si="632"/>
        <v>49810</v>
      </c>
      <c r="M8021" s="3">
        <f t="shared" si="635"/>
        <v>5</v>
      </c>
      <c r="N8021" s="3">
        <f t="shared" si="633"/>
        <v>2036</v>
      </c>
      <c r="O8021" s="3">
        <f t="shared" si="634"/>
        <v>5</v>
      </c>
      <c r="P8021" s="2" t="str">
        <f t="shared" si="636"/>
        <v>WD</v>
      </c>
    </row>
    <row r="8022" spans="12:16" x14ac:dyDescent="0.2">
      <c r="L8022" s="99">
        <f t="shared" si="632"/>
        <v>49811</v>
      </c>
      <c r="M8022" s="3">
        <f t="shared" si="635"/>
        <v>5</v>
      </c>
      <c r="N8022" s="3">
        <f t="shared" si="633"/>
        <v>2036</v>
      </c>
      <c r="O8022" s="3">
        <f t="shared" si="634"/>
        <v>6</v>
      </c>
      <c r="P8022" s="2" t="str">
        <f t="shared" si="636"/>
        <v>WD</v>
      </c>
    </row>
    <row r="8023" spans="12:16" x14ac:dyDescent="0.2">
      <c r="L8023" s="99">
        <f t="shared" si="632"/>
        <v>49812</v>
      </c>
      <c r="M8023" s="3">
        <f t="shared" si="635"/>
        <v>5</v>
      </c>
      <c r="N8023" s="3">
        <f t="shared" si="633"/>
        <v>2036</v>
      </c>
      <c r="O8023" s="3">
        <f t="shared" si="634"/>
        <v>7</v>
      </c>
      <c r="P8023" s="2" t="str">
        <f t="shared" si="636"/>
        <v>WE</v>
      </c>
    </row>
    <row r="8024" spans="12:16" x14ac:dyDescent="0.2">
      <c r="L8024" s="99">
        <f t="shared" si="632"/>
        <v>49813</v>
      </c>
      <c r="M8024" s="3">
        <f t="shared" si="635"/>
        <v>5</v>
      </c>
      <c r="N8024" s="3">
        <f t="shared" si="633"/>
        <v>2036</v>
      </c>
      <c r="O8024" s="3">
        <f t="shared" si="634"/>
        <v>1</v>
      </c>
      <c r="P8024" s="2" t="str">
        <f t="shared" si="636"/>
        <v>WE</v>
      </c>
    </row>
    <row r="8025" spans="12:16" x14ac:dyDescent="0.2">
      <c r="L8025" s="99">
        <f t="shared" si="632"/>
        <v>49814</v>
      </c>
      <c r="M8025" s="3">
        <f t="shared" si="635"/>
        <v>5</v>
      </c>
      <c r="N8025" s="3">
        <f t="shared" si="633"/>
        <v>2036</v>
      </c>
      <c r="O8025" s="3">
        <f t="shared" si="634"/>
        <v>2</v>
      </c>
      <c r="P8025" s="2" t="str">
        <f t="shared" si="636"/>
        <v>WD</v>
      </c>
    </row>
    <row r="8026" spans="12:16" x14ac:dyDescent="0.2">
      <c r="L8026" s="99">
        <f t="shared" si="632"/>
        <v>49815</v>
      </c>
      <c r="M8026" s="3">
        <f t="shared" si="635"/>
        <v>5</v>
      </c>
      <c r="N8026" s="3">
        <f t="shared" si="633"/>
        <v>2036</v>
      </c>
      <c r="O8026" s="3">
        <f t="shared" si="634"/>
        <v>3</v>
      </c>
      <c r="P8026" s="2" t="str">
        <f t="shared" si="636"/>
        <v>WD</v>
      </c>
    </row>
    <row r="8027" spans="12:16" x14ac:dyDescent="0.2">
      <c r="L8027" s="99">
        <f t="shared" si="632"/>
        <v>49816</v>
      </c>
      <c r="M8027" s="3">
        <f t="shared" si="635"/>
        <v>5</v>
      </c>
      <c r="N8027" s="3">
        <f t="shared" si="633"/>
        <v>2036</v>
      </c>
      <c r="O8027" s="3">
        <f t="shared" si="634"/>
        <v>4</v>
      </c>
      <c r="P8027" s="2" t="str">
        <f t="shared" si="636"/>
        <v>WD</v>
      </c>
    </row>
    <row r="8028" spans="12:16" x14ac:dyDescent="0.2">
      <c r="L8028" s="99">
        <f t="shared" si="632"/>
        <v>49817</v>
      </c>
      <c r="M8028" s="3">
        <f t="shared" si="635"/>
        <v>5</v>
      </c>
      <c r="N8028" s="3">
        <f t="shared" si="633"/>
        <v>2036</v>
      </c>
      <c r="O8028" s="3">
        <f t="shared" si="634"/>
        <v>5</v>
      </c>
      <c r="P8028" s="2" t="str">
        <f t="shared" si="636"/>
        <v>WD</v>
      </c>
    </row>
    <row r="8029" spans="12:16" x14ac:dyDescent="0.2">
      <c r="L8029" s="99">
        <f t="shared" si="632"/>
        <v>49818</v>
      </c>
      <c r="M8029" s="3">
        <f t="shared" si="635"/>
        <v>5</v>
      </c>
      <c r="N8029" s="3">
        <f t="shared" si="633"/>
        <v>2036</v>
      </c>
      <c r="O8029" s="3">
        <f t="shared" si="634"/>
        <v>6</v>
      </c>
      <c r="P8029" s="2" t="str">
        <f t="shared" si="636"/>
        <v>WD</v>
      </c>
    </row>
    <row r="8030" spans="12:16" x14ac:dyDescent="0.2">
      <c r="L8030" s="99">
        <f t="shared" si="632"/>
        <v>49819</v>
      </c>
      <c r="M8030" s="3">
        <f t="shared" si="635"/>
        <v>5</v>
      </c>
      <c r="N8030" s="3">
        <f t="shared" si="633"/>
        <v>2036</v>
      </c>
      <c r="O8030" s="3">
        <f t="shared" si="634"/>
        <v>7</v>
      </c>
      <c r="P8030" s="2" t="str">
        <f t="shared" si="636"/>
        <v>WE</v>
      </c>
    </row>
    <row r="8031" spans="12:16" x14ac:dyDescent="0.2">
      <c r="L8031" s="99">
        <f t="shared" si="632"/>
        <v>49820</v>
      </c>
      <c r="M8031" s="3">
        <f t="shared" si="635"/>
        <v>5</v>
      </c>
      <c r="N8031" s="3">
        <f t="shared" si="633"/>
        <v>2036</v>
      </c>
      <c r="O8031" s="3">
        <f t="shared" si="634"/>
        <v>1</v>
      </c>
      <c r="P8031" s="2" t="str">
        <f t="shared" si="636"/>
        <v>WE</v>
      </c>
    </row>
    <row r="8032" spans="12:16" x14ac:dyDescent="0.2">
      <c r="L8032" s="99">
        <f t="shared" si="632"/>
        <v>49821</v>
      </c>
      <c r="M8032" s="3">
        <f t="shared" si="635"/>
        <v>5</v>
      </c>
      <c r="N8032" s="3">
        <f t="shared" si="633"/>
        <v>2036</v>
      </c>
      <c r="O8032" s="3">
        <f t="shared" si="634"/>
        <v>2</v>
      </c>
      <c r="P8032" s="2" t="str">
        <f t="shared" si="636"/>
        <v>WD</v>
      </c>
    </row>
    <row r="8033" spans="12:16" x14ac:dyDescent="0.2">
      <c r="L8033" s="99">
        <f t="shared" si="632"/>
        <v>49822</v>
      </c>
      <c r="M8033" s="3">
        <f t="shared" si="635"/>
        <v>5</v>
      </c>
      <c r="N8033" s="3">
        <f t="shared" si="633"/>
        <v>2036</v>
      </c>
      <c r="O8033" s="3">
        <f t="shared" si="634"/>
        <v>3</v>
      </c>
      <c r="P8033" s="2" t="str">
        <f t="shared" si="636"/>
        <v>WD</v>
      </c>
    </row>
    <row r="8034" spans="12:16" x14ac:dyDescent="0.2">
      <c r="L8034" s="99">
        <f t="shared" si="632"/>
        <v>49823</v>
      </c>
      <c r="M8034" s="3">
        <f t="shared" si="635"/>
        <v>5</v>
      </c>
      <c r="N8034" s="3">
        <f t="shared" si="633"/>
        <v>2036</v>
      </c>
      <c r="O8034" s="3">
        <f t="shared" si="634"/>
        <v>4</v>
      </c>
      <c r="P8034" s="2" t="str">
        <f t="shared" si="636"/>
        <v>WD</v>
      </c>
    </row>
    <row r="8035" spans="12:16" x14ac:dyDescent="0.2">
      <c r="L8035" s="99">
        <f t="shared" si="632"/>
        <v>49824</v>
      </c>
      <c r="M8035" s="3">
        <f t="shared" si="635"/>
        <v>5</v>
      </c>
      <c r="N8035" s="3">
        <f t="shared" si="633"/>
        <v>2036</v>
      </c>
      <c r="O8035" s="3">
        <f t="shared" si="634"/>
        <v>5</v>
      </c>
      <c r="P8035" s="2" t="str">
        <f t="shared" si="636"/>
        <v>WD</v>
      </c>
    </row>
    <row r="8036" spans="12:16" x14ac:dyDescent="0.2">
      <c r="L8036" s="99">
        <f t="shared" si="632"/>
        <v>49825</v>
      </c>
      <c r="M8036" s="3">
        <f t="shared" si="635"/>
        <v>5</v>
      </c>
      <c r="N8036" s="3">
        <f t="shared" si="633"/>
        <v>2036</v>
      </c>
      <c r="O8036" s="3">
        <f t="shared" si="634"/>
        <v>6</v>
      </c>
      <c r="P8036" s="2" t="str">
        <f t="shared" si="636"/>
        <v>WD</v>
      </c>
    </row>
    <row r="8037" spans="12:16" x14ac:dyDescent="0.2">
      <c r="L8037" s="99">
        <f t="shared" si="632"/>
        <v>49826</v>
      </c>
      <c r="M8037" s="3">
        <f t="shared" si="635"/>
        <v>5</v>
      </c>
      <c r="N8037" s="3">
        <f t="shared" si="633"/>
        <v>2036</v>
      </c>
      <c r="O8037" s="3">
        <f t="shared" si="634"/>
        <v>7</v>
      </c>
      <c r="P8037" s="2" t="str">
        <f t="shared" si="636"/>
        <v>WE</v>
      </c>
    </row>
    <row r="8038" spans="12:16" x14ac:dyDescent="0.2">
      <c r="L8038" s="99">
        <f t="shared" si="632"/>
        <v>49827</v>
      </c>
      <c r="M8038" s="3">
        <f t="shared" si="635"/>
        <v>6</v>
      </c>
      <c r="N8038" s="3">
        <f t="shared" si="633"/>
        <v>2036</v>
      </c>
      <c r="O8038" s="3">
        <f t="shared" si="634"/>
        <v>1</v>
      </c>
      <c r="P8038" s="2" t="str">
        <f t="shared" si="636"/>
        <v>WE</v>
      </c>
    </row>
    <row r="8039" spans="12:16" x14ac:dyDescent="0.2">
      <c r="L8039" s="99">
        <f t="shared" si="632"/>
        <v>49828</v>
      </c>
      <c r="M8039" s="3">
        <f t="shared" si="635"/>
        <v>6</v>
      </c>
      <c r="N8039" s="3">
        <f t="shared" si="633"/>
        <v>2036</v>
      </c>
      <c r="O8039" s="3">
        <f t="shared" si="634"/>
        <v>2</v>
      </c>
      <c r="P8039" s="2" t="str">
        <f t="shared" si="636"/>
        <v>WD</v>
      </c>
    </row>
    <row r="8040" spans="12:16" x14ac:dyDescent="0.2">
      <c r="L8040" s="99">
        <f t="shared" si="632"/>
        <v>49829</v>
      </c>
      <c r="M8040" s="3">
        <f t="shared" si="635"/>
        <v>6</v>
      </c>
      <c r="N8040" s="3">
        <f t="shared" si="633"/>
        <v>2036</v>
      </c>
      <c r="O8040" s="3">
        <f t="shared" si="634"/>
        <v>3</v>
      </c>
      <c r="P8040" s="2" t="str">
        <f t="shared" si="636"/>
        <v>WD</v>
      </c>
    </row>
    <row r="8041" spans="12:16" x14ac:dyDescent="0.2">
      <c r="L8041" s="99">
        <f t="shared" si="632"/>
        <v>49830</v>
      </c>
      <c r="M8041" s="3">
        <f t="shared" si="635"/>
        <v>6</v>
      </c>
      <c r="N8041" s="3">
        <f t="shared" si="633"/>
        <v>2036</v>
      </c>
      <c r="O8041" s="3">
        <f t="shared" si="634"/>
        <v>4</v>
      </c>
      <c r="P8041" s="2" t="str">
        <f t="shared" si="636"/>
        <v>WD</v>
      </c>
    </row>
    <row r="8042" spans="12:16" x14ac:dyDescent="0.2">
      <c r="L8042" s="99">
        <f t="shared" si="632"/>
        <v>49831</v>
      </c>
      <c r="M8042" s="3">
        <f t="shared" si="635"/>
        <v>6</v>
      </c>
      <c r="N8042" s="3">
        <f t="shared" si="633"/>
        <v>2036</v>
      </c>
      <c r="O8042" s="3">
        <f t="shared" si="634"/>
        <v>5</v>
      </c>
      <c r="P8042" s="2" t="str">
        <f t="shared" si="636"/>
        <v>WD</v>
      </c>
    </row>
    <row r="8043" spans="12:16" x14ac:dyDescent="0.2">
      <c r="L8043" s="99">
        <f t="shared" si="632"/>
        <v>49832</v>
      </c>
      <c r="M8043" s="3">
        <f t="shared" si="635"/>
        <v>6</v>
      </c>
      <c r="N8043" s="3">
        <f t="shared" si="633"/>
        <v>2036</v>
      </c>
      <c r="O8043" s="3">
        <f t="shared" si="634"/>
        <v>6</v>
      </c>
      <c r="P8043" s="2" t="str">
        <f t="shared" si="636"/>
        <v>WD</v>
      </c>
    </row>
    <row r="8044" spans="12:16" x14ac:dyDescent="0.2">
      <c r="L8044" s="99">
        <f t="shared" si="632"/>
        <v>49833</v>
      </c>
      <c r="M8044" s="3">
        <f t="shared" si="635"/>
        <v>6</v>
      </c>
      <c r="N8044" s="3">
        <f t="shared" si="633"/>
        <v>2036</v>
      </c>
      <c r="O8044" s="3">
        <f t="shared" si="634"/>
        <v>7</v>
      </c>
      <c r="P8044" s="2" t="str">
        <f t="shared" si="636"/>
        <v>WE</v>
      </c>
    </row>
    <row r="8045" spans="12:16" x14ac:dyDescent="0.2">
      <c r="L8045" s="99">
        <f t="shared" si="632"/>
        <v>49834</v>
      </c>
      <c r="M8045" s="3">
        <f t="shared" si="635"/>
        <v>6</v>
      </c>
      <c r="N8045" s="3">
        <f t="shared" si="633"/>
        <v>2036</v>
      </c>
      <c r="O8045" s="3">
        <f t="shared" si="634"/>
        <v>1</v>
      </c>
      <c r="P8045" s="2" t="str">
        <f t="shared" si="636"/>
        <v>WE</v>
      </c>
    </row>
    <row r="8046" spans="12:16" x14ac:dyDescent="0.2">
      <c r="L8046" s="99">
        <f t="shared" si="632"/>
        <v>49835</v>
      </c>
      <c r="M8046" s="3">
        <f t="shared" si="635"/>
        <v>6</v>
      </c>
      <c r="N8046" s="3">
        <f t="shared" si="633"/>
        <v>2036</v>
      </c>
      <c r="O8046" s="3">
        <f t="shared" si="634"/>
        <v>2</v>
      </c>
      <c r="P8046" s="2" t="str">
        <f t="shared" si="636"/>
        <v>WD</v>
      </c>
    </row>
    <row r="8047" spans="12:16" x14ac:dyDescent="0.2">
      <c r="L8047" s="99">
        <f t="shared" si="632"/>
        <v>49836</v>
      </c>
      <c r="M8047" s="3">
        <f t="shared" si="635"/>
        <v>6</v>
      </c>
      <c r="N8047" s="3">
        <f t="shared" si="633"/>
        <v>2036</v>
      </c>
      <c r="O8047" s="3">
        <f t="shared" si="634"/>
        <v>3</v>
      </c>
      <c r="P8047" s="2" t="str">
        <f t="shared" si="636"/>
        <v>WD</v>
      </c>
    </row>
    <row r="8048" spans="12:16" x14ac:dyDescent="0.2">
      <c r="L8048" s="99">
        <f t="shared" si="632"/>
        <v>49837</v>
      </c>
      <c r="M8048" s="3">
        <f t="shared" si="635"/>
        <v>6</v>
      </c>
      <c r="N8048" s="3">
        <f t="shared" si="633"/>
        <v>2036</v>
      </c>
      <c r="O8048" s="3">
        <f t="shared" si="634"/>
        <v>4</v>
      </c>
      <c r="P8048" s="2" t="str">
        <f t="shared" si="636"/>
        <v>WD</v>
      </c>
    </row>
    <row r="8049" spans="12:16" x14ac:dyDescent="0.2">
      <c r="L8049" s="99">
        <f t="shared" si="632"/>
        <v>49838</v>
      </c>
      <c r="M8049" s="3">
        <f t="shared" si="635"/>
        <v>6</v>
      </c>
      <c r="N8049" s="3">
        <f t="shared" si="633"/>
        <v>2036</v>
      </c>
      <c r="O8049" s="3">
        <f t="shared" si="634"/>
        <v>5</v>
      </c>
      <c r="P8049" s="2" t="str">
        <f t="shared" si="636"/>
        <v>WD</v>
      </c>
    </row>
    <row r="8050" spans="12:16" x14ac:dyDescent="0.2">
      <c r="L8050" s="99">
        <f t="shared" si="632"/>
        <v>49839</v>
      </c>
      <c r="M8050" s="3">
        <f t="shared" si="635"/>
        <v>6</v>
      </c>
      <c r="N8050" s="3">
        <f t="shared" si="633"/>
        <v>2036</v>
      </c>
      <c r="O8050" s="3">
        <f t="shared" si="634"/>
        <v>6</v>
      </c>
      <c r="P8050" s="2" t="str">
        <f t="shared" si="636"/>
        <v>WD</v>
      </c>
    </row>
    <row r="8051" spans="12:16" x14ac:dyDescent="0.2">
      <c r="L8051" s="99">
        <f t="shared" si="632"/>
        <v>49840</v>
      </c>
      <c r="M8051" s="3">
        <f t="shared" si="635"/>
        <v>6</v>
      </c>
      <c r="N8051" s="3">
        <f t="shared" si="633"/>
        <v>2036</v>
      </c>
      <c r="O8051" s="3">
        <f t="shared" si="634"/>
        <v>7</v>
      </c>
      <c r="P8051" s="2" t="str">
        <f t="shared" si="636"/>
        <v>WE</v>
      </c>
    </row>
    <row r="8052" spans="12:16" x14ac:dyDescent="0.2">
      <c r="L8052" s="99">
        <f t="shared" ref="L8052:L8115" si="637">+L8051+1</f>
        <v>49841</v>
      </c>
      <c r="M8052" s="3">
        <f t="shared" si="635"/>
        <v>6</v>
      </c>
      <c r="N8052" s="3">
        <f t="shared" si="633"/>
        <v>2036</v>
      </c>
      <c r="O8052" s="3">
        <f t="shared" si="634"/>
        <v>1</v>
      </c>
      <c r="P8052" s="2" t="str">
        <f t="shared" si="636"/>
        <v>WE</v>
      </c>
    </row>
    <row r="8053" spans="12:16" x14ac:dyDescent="0.2">
      <c r="L8053" s="99">
        <f t="shared" si="637"/>
        <v>49842</v>
      </c>
      <c r="M8053" s="3">
        <f t="shared" si="635"/>
        <v>6</v>
      </c>
      <c r="N8053" s="3">
        <f t="shared" si="633"/>
        <v>2036</v>
      </c>
      <c r="O8053" s="3">
        <f t="shared" si="634"/>
        <v>2</v>
      </c>
      <c r="P8053" s="2" t="str">
        <f t="shared" si="636"/>
        <v>WD</v>
      </c>
    </row>
    <row r="8054" spans="12:16" x14ac:dyDescent="0.2">
      <c r="L8054" s="99">
        <f t="shared" si="637"/>
        <v>49843</v>
      </c>
      <c r="M8054" s="3">
        <f t="shared" si="635"/>
        <v>6</v>
      </c>
      <c r="N8054" s="3">
        <f t="shared" si="633"/>
        <v>2036</v>
      </c>
      <c r="O8054" s="3">
        <f t="shared" si="634"/>
        <v>3</v>
      </c>
      <c r="P8054" s="2" t="str">
        <f t="shared" si="636"/>
        <v>WD</v>
      </c>
    </row>
    <row r="8055" spans="12:16" x14ac:dyDescent="0.2">
      <c r="L8055" s="99">
        <f t="shared" si="637"/>
        <v>49844</v>
      </c>
      <c r="M8055" s="3">
        <f t="shared" si="635"/>
        <v>6</v>
      </c>
      <c r="N8055" s="3">
        <f t="shared" si="633"/>
        <v>2036</v>
      </c>
      <c r="O8055" s="3">
        <f t="shared" si="634"/>
        <v>4</v>
      </c>
      <c r="P8055" s="2" t="str">
        <f t="shared" si="636"/>
        <v>WD</v>
      </c>
    </row>
    <row r="8056" spans="12:16" x14ac:dyDescent="0.2">
      <c r="L8056" s="99">
        <f t="shared" si="637"/>
        <v>49845</v>
      </c>
      <c r="M8056" s="3">
        <f t="shared" si="635"/>
        <v>6</v>
      </c>
      <c r="N8056" s="3">
        <f t="shared" si="633"/>
        <v>2036</v>
      </c>
      <c r="O8056" s="3">
        <f t="shared" si="634"/>
        <v>5</v>
      </c>
      <c r="P8056" s="2" t="str">
        <f t="shared" si="636"/>
        <v>WD</v>
      </c>
    </row>
    <row r="8057" spans="12:16" x14ac:dyDescent="0.2">
      <c r="L8057" s="99">
        <f t="shared" si="637"/>
        <v>49846</v>
      </c>
      <c r="M8057" s="3">
        <f t="shared" si="635"/>
        <v>6</v>
      </c>
      <c r="N8057" s="3">
        <f t="shared" si="633"/>
        <v>2036</v>
      </c>
      <c r="O8057" s="3">
        <f t="shared" si="634"/>
        <v>6</v>
      </c>
      <c r="P8057" s="2" t="str">
        <f t="shared" si="636"/>
        <v>WD</v>
      </c>
    </row>
    <row r="8058" spans="12:16" x14ac:dyDescent="0.2">
      <c r="L8058" s="99">
        <f t="shared" si="637"/>
        <v>49847</v>
      </c>
      <c r="M8058" s="3">
        <f t="shared" si="635"/>
        <v>6</v>
      </c>
      <c r="N8058" s="3">
        <f t="shared" si="633"/>
        <v>2036</v>
      </c>
      <c r="O8058" s="3">
        <f t="shared" si="634"/>
        <v>7</v>
      </c>
      <c r="P8058" s="2" t="str">
        <f t="shared" si="636"/>
        <v>WE</v>
      </c>
    </row>
    <row r="8059" spans="12:16" x14ac:dyDescent="0.2">
      <c r="L8059" s="99">
        <f t="shared" si="637"/>
        <v>49848</v>
      </c>
      <c r="M8059" s="3">
        <f t="shared" si="635"/>
        <v>6</v>
      </c>
      <c r="N8059" s="3">
        <f t="shared" si="633"/>
        <v>2036</v>
      </c>
      <c r="O8059" s="3">
        <f t="shared" si="634"/>
        <v>1</v>
      </c>
      <c r="P8059" s="2" t="str">
        <f t="shared" si="636"/>
        <v>WE</v>
      </c>
    </row>
    <row r="8060" spans="12:16" x14ac:dyDescent="0.2">
      <c r="L8060" s="99">
        <f t="shared" si="637"/>
        <v>49849</v>
      </c>
      <c r="M8060" s="3">
        <f t="shared" si="635"/>
        <v>6</v>
      </c>
      <c r="N8060" s="3">
        <f t="shared" si="633"/>
        <v>2036</v>
      </c>
      <c r="O8060" s="3">
        <f t="shared" si="634"/>
        <v>2</v>
      </c>
      <c r="P8060" s="2" t="str">
        <f t="shared" si="636"/>
        <v>WD</v>
      </c>
    </row>
    <row r="8061" spans="12:16" x14ac:dyDescent="0.2">
      <c r="L8061" s="99">
        <f t="shared" si="637"/>
        <v>49850</v>
      </c>
      <c r="M8061" s="3">
        <f t="shared" si="635"/>
        <v>6</v>
      </c>
      <c r="N8061" s="3">
        <f t="shared" si="633"/>
        <v>2036</v>
      </c>
      <c r="O8061" s="3">
        <f t="shared" si="634"/>
        <v>3</v>
      </c>
      <c r="P8061" s="2" t="str">
        <f t="shared" si="636"/>
        <v>WD</v>
      </c>
    </row>
    <row r="8062" spans="12:16" x14ac:dyDescent="0.2">
      <c r="L8062" s="99">
        <f t="shared" si="637"/>
        <v>49851</v>
      </c>
      <c r="M8062" s="3">
        <f t="shared" si="635"/>
        <v>6</v>
      </c>
      <c r="N8062" s="3">
        <f t="shared" si="633"/>
        <v>2036</v>
      </c>
      <c r="O8062" s="3">
        <f t="shared" si="634"/>
        <v>4</v>
      </c>
      <c r="P8062" s="2" t="str">
        <f t="shared" si="636"/>
        <v>WD</v>
      </c>
    </row>
    <row r="8063" spans="12:16" x14ac:dyDescent="0.2">
      <c r="L8063" s="99">
        <f t="shared" si="637"/>
        <v>49852</v>
      </c>
      <c r="M8063" s="3">
        <f t="shared" si="635"/>
        <v>6</v>
      </c>
      <c r="N8063" s="3">
        <f t="shared" ref="N8063:N8126" si="638">YEAR(L8063)</f>
        <v>2036</v>
      </c>
      <c r="O8063" s="3">
        <f t="shared" ref="O8063:O8126" si="639">WEEKDAY(L8063)</f>
        <v>5</v>
      </c>
      <c r="P8063" s="2" t="str">
        <f t="shared" si="636"/>
        <v>WD</v>
      </c>
    </row>
    <row r="8064" spans="12:16" x14ac:dyDescent="0.2">
      <c r="L8064" s="99">
        <f t="shared" si="637"/>
        <v>49853</v>
      </c>
      <c r="M8064" s="3">
        <f t="shared" si="635"/>
        <v>6</v>
      </c>
      <c r="N8064" s="3">
        <f t="shared" si="638"/>
        <v>2036</v>
      </c>
      <c r="O8064" s="3">
        <f t="shared" si="639"/>
        <v>6</v>
      </c>
      <c r="P8064" s="2" t="str">
        <f t="shared" si="636"/>
        <v>WD</v>
      </c>
    </row>
    <row r="8065" spans="12:16" x14ac:dyDescent="0.2">
      <c r="L8065" s="99">
        <f t="shared" si="637"/>
        <v>49854</v>
      </c>
      <c r="M8065" s="3">
        <f t="shared" si="635"/>
        <v>6</v>
      </c>
      <c r="N8065" s="3">
        <f t="shared" si="638"/>
        <v>2036</v>
      </c>
      <c r="O8065" s="3">
        <f t="shared" si="639"/>
        <v>7</v>
      </c>
      <c r="P8065" s="2" t="str">
        <f t="shared" si="636"/>
        <v>WE</v>
      </c>
    </row>
    <row r="8066" spans="12:16" x14ac:dyDescent="0.2">
      <c r="L8066" s="99">
        <f t="shared" si="637"/>
        <v>49855</v>
      </c>
      <c r="M8066" s="3">
        <f t="shared" si="635"/>
        <v>6</v>
      </c>
      <c r="N8066" s="3">
        <f t="shared" si="638"/>
        <v>2036</v>
      </c>
      <c r="O8066" s="3">
        <f t="shared" si="639"/>
        <v>1</v>
      </c>
      <c r="P8066" s="2" t="str">
        <f t="shared" si="636"/>
        <v>WE</v>
      </c>
    </row>
    <row r="8067" spans="12:16" x14ac:dyDescent="0.2">
      <c r="L8067" s="99">
        <f t="shared" si="637"/>
        <v>49856</v>
      </c>
      <c r="M8067" s="3">
        <f t="shared" ref="M8067:M8130" si="640">MONTH(L8067)</f>
        <v>6</v>
      </c>
      <c r="N8067" s="3">
        <f t="shared" si="638"/>
        <v>2036</v>
      </c>
      <c r="O8067" s="3">
        <f t="shared" si="639"/>
        <v>2</v>
      </c>
      <c r="P8067" s="2" t="str">
        <f t="shared" ref="P8067:P8130" si="641">IF(O8067=1,"WE",IF(O8067=7,"WE","WD"))</f>
        <v>WD</v>
      </c>
    </row>
    <row r="8068" spans="12:16" x14ac:dyDescent="0.2">
      <c r="L8068" s="99">
        <f t="shared" si="637"/>
        <v>49857</v>
      </c>
      <c r="M8068" s="3">
        <f t="shared" si="640"/>
        <v>7</v>
      </c>
      <c r="N8068" s="3">
        <f t="shared" si="638"/>
        <v>2036</v>
      </c>
      <c r="O8068" s="3">
        <f t="shared" si="639"/>
        <v>3</v>
      </c>
      <c r="P8068" s="2" t="str">
        <f t="shared" si="641"/>
        <v>WD</v>
      </c>
    </row>
    <row r="8069" spans="12:16" x14ac:dyDescent="0.2">
      <c r="L8069" s="99">
        <f t="shared" si="637"/>
        <v>49858</v>
      </c>
      <c r="M8069" s="3">
        <f t="shared" si="640"/>
        <v>7</v>
      </c>
      <c r="N8069" s="3">
        <f t="shared" si="638"/>
        <v>2036</v>
      </c>
      <c r="O8069" s="3">
        <f t="shared" si="639"/>
        <v>4</v>
      </c>
      <c r="P8069" s="2" t="str">
        <f t="shared" si="641"/>
        <v>WD</v>
      </c>
    </row>
    <row r="8070" spans="12:16" x14ac:dyDescent="0.2">
      <c r="L8070" s="99">
        <f t="shared" si="637"/>
        <v>49859</v>
      </c>
      <c r="M8070" s="3">
        <f t="shared" si="640"/>
        <v>7</v>
      </c>
      <c r="N8070" s="3">
        <f t="shared" si="638"/>
        <v>2036</v>
      </c>
      <c r="O8070" s="3">
        <f t="shared" si="639"/>
        <v>5</v>
      </c>
      <c r="P8070" s="2" t="str">
        <f t="shared" si="641"/>
        <v>WD</v>
      </c>
    </row>
    <row r="8071" spans="12:16" x14ac:dyDescent="0.2">
      <c r="L8071" s="99">
        <f t="shared" si="637"/>
        <v>49860</v>
      </c>
      <c r="M8071" s="3">
        <f t="shared" si="640"/>
        <v>7</v>
      </c>
      <c r="N8071" s="3">
        <f t="shared" si="638"/>
        <v>2036</v>
      </c>
      <c r="O8071" s="3">
        <f t="shared" si="639"/>
        <v>6</v>
      </c>
      <c r="P8071" s="2" t="str">
        <f t="shared" si="641"/>
        <v>WD</v>
      </c>
    </row>
    <row r="8072" spans="12:16" x14ac:dyDescent="0.2">
      <c r="L8072" s="99">
        <f t="shared" si="637"/>
        <v>49861</v>
      </c>
      <c r="M8072" s="3">
        <f t="shared" si="640"/>
        <v>7</v>
      </c>
      <c r="N8072" s="3">
        <f t="shared" si="638"/>
        <v>2036</v>
      </c>
      <c r="O8072" s="3">
        <f t="shared" si="639"/>
        <v>7</v>
      </c>
      <c r="P8072" s="2" t="str">
        <f t="shared" si="641"/>
        <v>WE</v>
      </c>
    </row>
    <row r="8073" spans="12:16" x14ac:dyDescent="0.2">
      <c r="L8073" s="99">
        <f t="shared" si="637"/>
        <v>49862</v>
      </c>
      <c r="M8073" s="3">
        <f t="shared" si="640"/>
        <v>7</v>
      </c>
      <c r="N8073" s="3">
        <f t="shared" si="638"/>
        <v>2036</v>
      </c>
      <c r="O8073" s="3">
        <f t="shared" si="639"/>
        <v>1</v>
      </c>
      <c r="P8073" s="2" t="str">
        <f t="shared" si="641"/>
        <v>WE</v>
      </c>
    </row>
    <row r="8074" spans="12:16" x14ac:dyDescent="0.2">
      <c r="L8074" s="99">
        <f t="shared" si="637"/>
        <v>49863</v>
      </c>
      <c r="M8074" s="3">
        <f t="shared" si="640"/>
        <v>7</v>
      </c>
      <c r="N8074" s="3">
        <f t="shared" si="638"/>
        <v>2036</v>
      </c>
      <c r="O8074" s="3">
        <f t="shared" si="639"/>
        <v>2</v>
      </c>
      <c r="P8074" s="2" t="str">
        <f t="shared" si="641"/>
        <v>WD</v>
      </c>
    </row>
    <row r="8075" spans="12:16" x14ac:dyDescent="0.2">
      <c r="L8075" s="99">
        <f t="shared" si="637"/>
        <v>49864</v>
      </c>
      <c r="M8075" s="3">
        <f t="shared" si="640"/>
        <v>7</v>
      </c>
      <c r="N8075" s="3">
        <f t="shared" si="638"/>
        <v>2036</v>
      </c>
      <c r="O8075" s="3">
        <f t="shared" si="639"/>
        <v>3</v>
      </c>
      <c r="P8075" s="2" t="str">
        <f t="shared" si="641"/>
        <v>WD</v>
      </c>
    </row>
    <row r="8076" spans="12:16" x14ac:dyDescent="0.2">
      <c r="L8076" s="99">
        <f t="shared" si="637"/>
        <v>49865</v>
      </c>
      <c r="M8076" s="3">
        <f t="shared" si="640"/>
        <v>7</v>
      </c>
      <c r="N8076" s="3">
        <f t="shared" si="638"/>
        <v>2036</v>
      </c>
      <c r="O8076" s="3">
        <f t="shared" si="639"/>
        <v>4</v>
      </c>
      <c r="P8076" s="2" t="str">
        <f t="shared" si="641"/>
        <v>WD</v>
      </c>
    </row>
    <row r="8077" spans="12:16" x14ac:dyDescent="0.2">
      <c r="L8077" s="99">
        <f t="shared" si="637"/>
        <v>49866</v>
      </c>
      <c r="M8077" s="3">
        <f t="shared" si="640"/>
        <v>7</v>
      </c>
      <c r="N8077" s="3">
        <f t="shared" si="638"/>
        <v>2036</v>
      </c>
      <c r="O8077" s="3">
        <f t="shared" si="639"/>
        <v>5</v>
      </c>
      <c r="P8077" s="2" t="str">
        <f t="shared" si="641"/>
        <v>WD</v>
      </c>
    </row>
    <row r="8078" spans="12:16" x14ac:dyDescent="0.2">
      <c r="L8078" s="99">
        <f t="shared" si="637"/>
        <v>49867</v>
      </c>
      <c r="M8078" s="3">
        <f t="shared" si="640"/>
        <v>7</v>
      </c>
      <c r="N8078" s="3">
        <f t="shared" si="638"/>
        <v>2036</v>
      </c>
      <c r="O8078" s="3">
        <f t="shared" si="639"/>
        <v>6</v>
      </c>
      <c r="P8078" s="2" t="str">
        <f t="shared" si="641"/>
        <v>WD</v>
      </c>
    </row>
    <row r="8079" spans="12:16" x14ac:dyDescent="0.2">
      <c r="L8079" s="99">
        <f t="shared" si="637"/>
        <v>49868</v>
      </c>
      <c r="M8079" s="3">
        <f t="shared" si="640"/>
        <v>7</v>
      </c>
      <c r="N8079" s="3">
        <f t="shared" si="638"/>
        <v>2036</v>
      </c>
      <c r="O8079" s="3">
        <f t="shared" si="639"/>
        <v>7</v>
      </c>
      <c r="P8079" s="2" t="str">
        <f t="shared" si="641"/>
        <v>WE</v>
      </c>
    </row>
    <row r="8080" spans="12:16" x14ac:dyDescent="0.2">
      <c r="L8080" s="99">
        <f t="shared" si="637"/>
        <v>49869</v>
      </c>
      <c r="M8080" s="3">
        <f t="shared" si="640"/>
        <v>7</v>
      </c>
      <c r="N8080" s="3">
        <f t="shared" si="638"/>
        <v>2036</v>
      </c>
      <c r="O8080" s="3">
        <f t="shared" si="639"/>
        <v>1</v>
      </c>
      <c r="P8080" s="2" t="str">
        <f t="shared" si="641"/>
        <v>WE</v>
      </c>
    </row>
    <row r="8081" spans="12:16" x14ac:dyDescent="0.2">
      <c r="L8081" s="99">
        <f t="shared" si="637"/>
        <v>49870</v>
      </c>
      <c r="M8081" s="3">
        <f t="shared" si="640"/>
        <v>7</v>
      </c>
      <c r="N8081" s="3">
        <f t="shared" si="638"/>
        <v>2036</v>
      </c>
      <c r="O8081" s="3">
        <f t="shared" si="639"/>
        <v>2</v>
      </c>
      <c r="P8081" s="2" t="str">
        <f t="shared" si="641"/>
        <v>WD</v>
      </c>
    </row>
    <row r="8082" spans="12:16" x14ac:dyDescent="0.2">
      <c r="L8082" s="99">
        <f t="shared" si="637"/>
        <v>49871</v>
      </c>
      <c r="M8082" s="3">
        <f t="shared" si="640"/>
        <v>7</v>
      </c>
      <c r="N8082" s="3">
        <f t="shared" si="638"/>
        <v>2036</v>
      </c>
      <c r="O8082" s="3">
        <f t="shared" si="639"/>
        <v>3</v>
      </c>
      <c r="P8082" s="2" t="str">
        <f t="shared" si="641"/>
        <v>WD</v>
      </c>
    </row>
    <row r="8083" spans="12:16" x14ac:dyDescent="0.2">
      <c r="L8083" s="99">
        <f t="shared" si="637"/>
        <v>49872</v>
      </c>
      <c r="M8083" s="3">
        <f t="shared" si="640"/>
        <v>7</v>
      </c>
      <c r="N8083" s="3">
        <f t="shared" si="638"/>
        <v>2036</v>
      </c>
      <c r="O8083" s="3">
        <f t="shared" si="639"/>
        <v>4</v>
      </c>
      <c r="P8083" s="2" t="str">
        <f t="shared" si="641"/>
        <v>WD</v>
      </c>
    </row>
    <row r="8084" spans="12:16" x14ac:dyDescent="0.2">
      <c r="L8084" s="99">
        <f t="shared" si="637"/>
        <v>49873</v>
      </c>
      <c r="M8084" s="3">
        <f t="shared" si="640"/>
        <v>7</v>
      </c>
      <c r="N8084" s="3">
        <f t="shared" si="638"/>
        <v>2036</v>
      </c>
      <c r="O8084" s="3">
        <f t="shared" si="639"/>
        <v>5</v>
      </c>
      <c r="P8084" s="2" t="str">
        <f t="shared" si="641"/>
        <v>WD</v>
      </c>
    </row>
    <row r="8085" spans="12:16" x14ac:dyDescent="0.2">
      <c r="L8085" s="99">
        <f t="shared" si="637"/>
        <v>49874</v>
      </c>
      <c r="M8085" s="3">
        <f t="shared" si="640"/>
        <v>7</v>
      </c>
      <c r="N8085" s="3">
        <f t="shared" si="638"/>
        <v>2036</v>
      </c>
      <c r="O8085" s="3">
        <f t="shared" si="639"/>
        <v>6</v>
      </c>
      <c r="P8085" s="2" t="str">
        <f t="shared" si="641"/>
        <v>WD</v>
      </c>
    </row>
    <row r="8086" spans="12:16" x14ac:dyDescent="0.2">
      <c r="L8086" s="99">
        <f t="shared" si="637"/>
        <v>49875</v>
      </c>
      <c r="M8086" s="3">
        <f t="shared" si="640"/>
        <v>7</v>
      </c>
      <c r="N8086" s="3">
        <f t="shared" si="638"/>
        <v>2036</v>
      </c>
      <c r="O8086" s="3">
        <f t="shared" si="639"/>
        <v>7</v>
      </c>
      <c r="P8086" s="2" t="str">
        <f t="shared" si="641"/>
        <v>WE</v>
      </c>
    </row>
    <row r="8087" spans="12:16" x14ac:dyDescent="0.2">
      <c r="L8087" s="99">
        <f t="shared" si="637"/>
        <v>49876</v>
      </c>
      <c r="M8087" s="3">
        <f t="shared" si="640"/>
        <v>7</v>
      </c>
      <c r="N8087" s="3">
        <f t="shared" si="638"/>
        <v>2036</v>
      </c>
      <c r="O8087" s="3">
        <f t="shared" si="639"/>
        <v>1</v>
      </c>
      <c r="P8087" s="2" t="str">
        <f t="shared" si="641"/>
        <v>WE</v>
      </c>
    </row>
    <row r="8088" spans="12:16" x14ac:dyDescent="0.2">
      <c r="L8088" s="99">
        <f t="shared" si="637"/>
        <v>49877</v>
      </c>
      <c r="M8088" s="3">
        <f t="shared" si="640"/>
        <v>7</v>
      </c>
      <c r="N8088" s="3">
        <f t="shared" si="638"/>
        <v>2036</v>
      </c>
      <c r="O8088" s="3">
        <f t="shared" si="639"/>
        <v>2</v>
      </c>
      <c r="P8088" s="2" t="str">
        <f t="shared" si="641"/>
        <v>WD</v>
      </c>
    </row>
    <row r="8089" spans="12:16" x14ac:dyDescent="0.2">
      <c r="L8089" s="99">
        <f t="shared" si="637"/>
        <v>49878</v>
      </c>
      <c r="M8089" s="3">
        <f t="shared" si="640"/>
        <v>7</v>
      </c>
      <c r="N8089" s="3">
        <f t="shared" si="638"/>
        <v>2036</v>
      </c>
      <c r="O8089" s="3">
        <f t="shared" si="639"/>
        <v>3</v>
      </c>
      <c r="P8089" s="2" t="str">
        <f t="shared" si="641"/>
        <v>WD</v>
      </c>
    </row>
    <row r="8090" spans="12:16" x14ac:dyDescent="0.2">
      <c r="L8090" s="99">
        <f t="shared" si="637"/>
        <v>49879</v>
      </c>
      <c r="M8090" s="3">
        <f t="shared" si="640"/>
        <v>7</v>
      </c>
      <c r="N8090" s="3">
        <f t="shared" si="638"/>
        <v>2036</v>
      </c>
      <c r="O8090" s="3">
        <f t="shared" si="639"/>
        <v>4</v>
      </c>
      <c r="P8090" s="2" t="str">
        <f t="shared" si="641"/>
        <v>WD</v>
      </c>
    </row>
    <row r="8091" spans="12:16" x14ac:dyDescent="0.2">
      <c r="L8091" s="99">
        <f t="shared" si="637"/>
        <v>49880</v>
      </c>
      <c r="M8091" s="3">
        <f t="shared" si="640"/>
        <v>7</v>
      </c>
      <c r="N8091" s="3">
        <f t="shared" si="638"/>
        <v>2036</v>
      </c>
      <c r="O8091" s="3">
        <f t="shared" si="639"/>
        <v>5</v>
      </c>
      <c r="P8091" s="2" t="str">
        <f t="shared" si="641"/>
        <v>WD</v>
      </c>
    </row>
    <row r="8092" spans="12:16" x14ac:dyDescent="0.2">
      <c r="L8092" s="99">
        <f t="shared" si="637"/>
        <v>49881</v>
      </c>
      <c r="M8092" s="3">
        <f t="shared" si="640"/>
        <v>7</v>
      </c>
      <c r="N8092" s="3">
        <f t="shared" si="638"/>
        <v>2036</v>
      </c>
      <c r="O8092" s="3">
        <f t="shared" si="639"/>
        <v>6</v>
      </c>
      <c r="P8092" s="2" t="str">
        <f t="shared" si="641"/>
        <v>WD</v>
      </c>
    </row>
    <row r="8093" spans="12:16" x14ac:dyDescent="0.2">
      <c r="L8093" s="99">
        <f t="shared" si="637"/>
        <v>49882</v>
      </c>
      <c r="M8093" s="3">
        <f t="shared" si="640"/>
        <v>7</v>
      </c>
      <c r="N8093" s="3">
        <f t="shared" si="638"/>
        <v>2036</v>
      </c>
      <c r="O8093" s="3">
        <f t="shared" si="639"/>
        <v>7</v>
      </c>
      <c r="P8093" s="2" t="str">
        <f t="shared" si="641"/>
        <v>WE</v>
      </c>
    </row>
    <row r="8094" spans="12:16" x14ac:dyDescent="0.2">
      <c r="L8094" s="99">
        <f t="shared" si="637"/>
        <v>49883</v>
      </c>
      <c r="M8094" s="3">
        <f t="shared" si="640"/>
        <v>7</v>
      </c>
      <c r="N8094" s="3">
        <f t="shared" si="638"/>
        <v>2036</v>
      </c>
      <c r="O8094" s="3">
        <f t="shared" si="639"/>
        <v>1</v>
      </c>
      <c r="P8094" s="2" t="str">
        <f t="shared" si="641"/>
        <v>WE</v>
      </c>
    </row>
    <row r="8095" spans="12:16" x14ac:dyDescent="0.2">
      <c r="L8095" s="99">
        <f t="shared" si="637"/>
        <v>49884</v>
      </c>
      <c r="M8095" s="3">
        <f t="shared" si="640"/>
        <v>7</v>
      </c>
      <c r="N8095" s="3">
        <f t="shared" si="638"/>
        <v>2036</v>
      </c>
      <c r="O8095" s="3">
        <f t="shared" si="639"/>
        <v>2</v>
      </c>
      <c r="P8095" s="2" t="str">
        <f t="shared" si="641"/>
        <v>WD</v>
      </c>
    </row>
    <row r="8096" spans="12:16" x14ac:dyDescent="0.2">
      <c r="L8096" s="99">
        <f t="shared" si="637"/>
        <v>49885</v>
      </c>
      <c r="M8096" s="3">
        <f t="shared" si="640"/>
        <v>7</v>
      </c>
      <c r="N8096" s="3">
        <f t="shared" si="638"/>
        <v>2036</v>
      </c>
      <c r="O8096" s="3">
        <f t="shared" si="639"/>
        <v>3</v>
      </c>
      <c r="P8096" s="2" t="str">
        <f t="shared" si="641"/>
        <v>WD</v>
      </c>
    </row>
    <row r="8097" spans="12:16" x14ac:dyDescent="0.2">
      <c r="L8097" s="99">
        <f t="shared" si="637"/>
        <v>49886</v>
      </c>
      <c r="M8097" s="3">
        <f t="shared" si="640"/>
        <v>7</v>
      </c>
      <c r="N8097" s="3">
        <f t="shared" si="638"/>
        <v>2036</v>
      </c>
      <c r="O8097" s="3">
        <f t="shared" si="639"/>
        <v>4</v>
      </c>
      <c r="P8097" s="2" t="str">
        <f t="shared" si="641"/>
        <v>WD</v>
      </c>
    </row>
    <row r="8098" spans="12:16" x14ac:dyDescent="0.2">
      <c r="L8098" s="99">
        <f t="shared" si="637"/>
        <v>49887</v>
      </c>
      <c r="M8098" s="3">
        <f t="shared" si="640"/>
        <v>7</v>
      </c>
      <c r="N8098" s="3">
        <f t="shared" si="638"/>
        <v>2036</v>
      </c>
      <c r="O8098" s="3">
        <f t="shared" si="639"/>
        <v>5</v>
      </c>
      <c r="P8098" s="2" t="str">
        <f t="shared" si="641"/>
        <v>WD</v>
      </c>
    </row>
    <row r="8099" spans="12:16" x14ac:dyDescent="0.2">
      <c r="L8099" s="99">
        <f t="shared" si="637"/>
        <v>49888</v>
      </c>
      <c r="M8099" s="3">
        <f t="shared" si="640"/>
        <v>8</v>
      </c>
      <c r="N8099" s="3">
        <f t="shared" si="638"/>
        <v>2036</v>
      </c>
      <c r="O8099" s="3">
        <f t="shared" si="639"/>
        <v>6</v>
      </c>
      <c r="P8099" s="2" t="str">
        <f t="shared" si="641"/>
        <v>WD</v>
      </c>
    </row>
    <row r="8100" spans="12:16" x14ac:dyDescent="0.2">
      <c r="L8100" s="99">
        <f t="shared" si="637"/>
        <v>49889</v>
      </c>
      <c r="M8100" s="3">
        <f t="shared" si="640"/>
        <v>8</v>
      </c>
      <c r="N8100" s="3">
        <f t="shared" si="638"/>
        <v>2036</v>
      </c>
      <c r="O8100" s="3">
        <f t="shared" si="639"/>
        <v>7</v>
      </c>
      <c r="P8100" s="2" t="str">
        <f t="shared" si="641"/>
        <v>WE</v>
      </c>
    </row>
    <row r="8101" spans="12:16" x14ac:dyDescent="0.2">
      <c r="L8101" s="99">
        <f t="shared" si="637"/>
        <v>49890</v>
      </c>
      <c r="M8101" s="3">
        <f t="shared" si="640"/>
        <v>8</v>
      </c>
      <c r="N8101" s="3">
        <f t="shared" si="638"/>
        <v>2036</v>
      </c>
      <c r="O8101" s="3">
        <f t="shared" si="639"/>
        <v>1</v>
      </c>
      <c r="P8101" s="2" t="str">
        <f t="shared" si="641"/>
        <v>WE</v>
      </c>
    </row>
    <row r="8102" spans="12:16" x14ac:dyDescent="0.2">
      <c r="L8102" s="99">
        <f t="shared" si="637"/>
        <v>49891</v>
      </c>
      <c r="M8102" s="3">
        <f t="shared" si="640"/>
        <v>8</v>
      </c>
      <c r="N8102" s="3">
        <f t="shared" si="638"/>
        <v>2036</v>
      </c>
      <c r="O8102" s="3">
        <f t="shared" si="639"/>
        <v>2</v>
      </c>
      <c r="P8102" s="2" t="str">
        <f t="shared" si="641"/>
        <v>WD</v>
      </c>
    </row>
    <row r="8103" spans="12:16" x14ac:dyDescent="0.2">
      <c r="L8103" s="99">
        <f t="shared" si="637"/>
        <v>49892</v>
      </c>
      <c r="M8103" s="3">
        <f t="shared" si="640"/>
        <v>8</v>
      </c>
      <c r="N8103" s="3">
        <f t="shared" si="638"/>
        <v>2036</v>
      </c>
      <c r="O8103" s="3">
        <f t="shared" si="639"/>
        <v>3</v>
      </c>
      <c r="P8103" s="2" t="str">
        <f t="shared" si="641"/>
        <v>WD</v>
      </c>
    </row>
    <row r="8104" spans="12:16" x14ac:dyDescent="0.2">
      <c r="L8104" s="99">
        <f t="shared" si="637"/>
        <v>49893</v>
      </c>
      <c r="M8104" s="3">
        <f t="shared" si="640"/>
        <v>8</v>
      </c>
      <c r="N8104" s="3">
        <f t="shared" si="638"/>
        <v>2036</v>
      </c>
      <c r="O8104" s="3">
        <f t="shared" si="639"/>
        <v>4</v>
      </c>
      <c r="P8104" s="2" t="str">
        <f t="shared" si="641"/>
        <v>WD</v>
      </c>
    </row>
    <row r="8105" spans="12:16" x14ac:dyDescent="0.2">
      <c r="L8105" s="99">
        <f t="shared" si="637"/>
        <v>49894</v>
      </c>
      <c r="M8105" s="3">
        <f t="shared" si="640"/>
        <v>8</v>
      </c>
      <c r="N8105" s="3">
        <f t="shared" si="638"/>
        <v>2036</v>
      </c>
      <c r="O8105" s="3">
        <f t="shared" si="639"/>
        <v>5</v>
      </c>
      <c r="P8105" s="2" t="str">
        <f t="shared" si="641"/>
        <v>WD</v>
      </c>
    </row>
    <row r="8106" spans="12:16" x14ac:dyDescent="0.2">
      <c r="L8106" s="99">
        <f t="shared" si="637"/>
        <v>49895</v>
      </c>
      <c r="M8106" s="3">
        <f t="shared" si="640"/>
        <v>8</v>
      </c>
      <c r="N8106" s="3">
        <f t="shared" si="638"/>
        <v>2036</v>
      </c>
      <c r="O8106" s="3">
        <f t="shared" si="639"/>
        <v>6</v>
      </c>
      <c r="P8106" s="2" t="str">
        <f t="shared" si="641"/>
        <v>WD</v>
      </c>
    </row>
    <row r="8107" spans="12:16" x14ac:dyDescent="0.2">
      <c r="L8107" s="99">
        <f t="shared" si="637"/>
        <v>49896</v>
      </c>
      <c r="M8107" s="3">
        <f t="shared" si="640"/>
        <v>8</v>
      </c>
      <c r="N8107" s="3">
        <f t="shared" si="638"/>
        <v>2036</v>
      </c>
      <c r="O8107" s="3">
        <f t="shared" si="639"/>
        <v>7</v>
      </c>
      <c r="P8107" s="2" t="str">
        <f t="shared" si="641"/>
        <v>WE</v>
      </c>
    </row>
    <row r="8108" spans="12:16" x14ac:dyDescent="0.2">
      <c r="L8108" s="99">
        <f t="shared" si="637"/>
        <v>49897</v>
      </c>
      <c r="M8108" s="3">
        <f t="shared" si="640"/>
        <v>8</v>
      </c>
      <c r="N8108" s="3">
        <f t="shared" si="638"/>
        <v>2036</v>
      </c>
      <c r="O8108" s="3">
        <f t="shared" si="639"/>
        <v>1</v>
      </c>
      <c r="P8108" s="2" t="str">
        <f t="shared" si="641"/>
        <v>WE</v>
      </c>
    </row>
    <row r="8109" spans="12:16" x14ac:dyDescent="0.2">
      <c r="L8109" s="99">
        <f t="shared" si="637"/>
        <v>49898</v>
      </c>
      <c r="M8109" s="3">
        <f t="shared" si="640"/>
        <v>8</v>
      </c>
      <c r="N8109" s="3">
        <f t="shared" si="638"/>
        <v>2036</v>
      </c>
      <c r="O8109" s="3">
        <f t="shared" si="639"/>
        <v>2</v>
      </c>
      <c r="P8109" s="2" t="str">
        <f t="shared" si="641"/>
        <v>WD</v>
      </c>
    </row>
    <row r="8110" spans="12:16" x14ac:dyDescent="0.2">
      <c r="L8110" s="99">
        <f t="shared" si="637"/>
        <v>49899</v>
      </c>
      <c r="M8110" s="3">
        <f t="shared" si="640"/>
        <v>8</v>
      </c>
      <c r="N8110" s="3">
        <f t="shared" si="638"/>
        <v>2036</v>
      </c>
      <c r="O8110" s="3">
        <f t="shared" si="639"/>
        <v>3</v>
      </c>
      <c r="P8110" s="2" t="str">
        <f t="shared" si="641"/>
        <v>WD</v>
      </c>
    </row>
    <row r="8111" spans="12:16" x14ac:dyDescent="0.2">
      <c r="L8111" s="99">
        <f t="shared" si="637"/>
        <v>49900</v>
      </c>
      <c r="M8111" s="3">
        <f t="shared" si="640"/>
        <v>8</v>
      </c>
      <c r="N8111" s="3">
        <f t="shared" si="638"/>
        <v>2036</v>
      </c>
      <c r="O8111" s="3">
        <f t="shared" si="639"/>
        <v>4</v>
      </c>
      <c r="P8111" s="2" t="str">
        <f t="shared" si="641"/>
        <v>WD</v>
      </c>
    </row>
    <row r="8112" spans="12:16" x14ac:dyDescent="0.2">
      <c r="L8112" s="99">
        <f t="shared" si="637"/>
        <v>49901</v>
      </c>
      <c r="M8112" s="3">
        <f t="shared" si="640"/>
        <v>8</v>
      </c>
      <c r="N8112" s="3">
        <f t="shared" si="638"/>
        <v>2036</v>
      </c>
      <c r="O8112" s="3">
        <f t="shared" si="639"/>
        <v>5</v>
      </c>
      <c r="P8112" s="2" t="str">
        <f t="shared" si="641"/>
        <v>WD</v>
      </c>
    </row>
    <row r="8113" spans="12:16" x14ac:dyDescent="0.2">
      <c r="L8113" s="99">
        <f t="shared" si="637"/>
        <v>49902</v>
      </c>
      <c r="M8113" s="3">
        <f t="shared" si="640"/>
        <v>8</v>
      </c>
      <c r="N8113" s="3">
        <f t="shared" si="638"/>
        <v>2036</v>
      </c>
      <c r="O8113" s="3">
        <f t="shared" si="639"/>
        <v>6</v>
      </c>
      <c r="P8113" s="2" t="str">
        <f t="shared" si="641"/>
        <v>WD</v>
      </c>
    </row>
    <row r="8114" spans="12:16" x14ac:dyDescent="0.2">
      <c r="L8114" s="99">
        <f t="shared" si="637"/>
        <v>49903</v>
      </c>
      <c r="M8114" s="3">
        <f t="shared" si="640"/>
        <v>8</v>
      </c>
      <c r="N8114" s="3">
        <f t="shared" si="638"/>
        <v>2036</v>
      </c>
      <c r="O8114" s="3">
        <f t="shared" si="639"/>
        <v>7</v>
      </c>
      <c r="P8114" s="2" t="str">
        <f t="shared" si="641"/>
        <v>WE</v>
      </c>
    </row>
    <row r="8115" spans="12:16" x14ac:dyDescent="0.2">
      <c r="L8115" s="99">
        <f t="shared" si="637"/>
        <v>49904</v>
      </c>
      <c r="M8115" s="3">
        <f t="shared" si="640"/>
        <v>8</v>
      </c>
      <c r="N8115" s="3">
        <f t="shared" si="638"/>
        <v>2036</v>
      </c>
      <c r="O8115" s="3">
        <f t="shared" si="639"/>
        <v>1</v>
      </c>
      <c r="P8115" s="2" t="str">
        <f t="shared" si="641"/>
        <v>WE</v>
      </c>
    </row>
    <row r="8116" spans="12:16" x14ac:dyDescent="0.2">
      <c r="L8116" s="99">
        <f t="shared" ref="L8116:L8179" si="642">+L8115+1</f>
        <v>49905</v>
      </c>
      <c r="M8116" s="3">
        <f t="shared" si="640"/>
        <v>8</v>
      </c>
      <c r="N8116" s="3">
        <f t="shared" si="638"/>
        <v>2036</v>
      </c>
      <c r="O8116" s="3">
        <f t="shared" si="639"/>
        <v>2</v>
      </c>
      <c r="P8116" s="2" t="str">
        <f t="shared" si="641"/>
        <v>WD</v>
      </c>
    </row>
    <row r="8117" spans="12:16" x14ac:dyDescent="0.2">
      <c r="L8117" s="99">
        <f t="shared" si="642"/>
        <v>49906</v>
      </c>
      <c r="M8117" s="3">
        <f t="shared" si="640"/>
        <v>8</v>
      </c>
      <c r="N8117" s="3">
        <f t="shared" si="638"/>
        <v>2036</v>
      </c>
      <c r="O8117" s="3">
        <f t="shared" si="639"/>
        <v>3</v>
      </c>
      <c r="P8117" s="2" t="str">
        <f t="shared" si="641"/>
        <v>WD</v>
      </c>
    </row>
    <row r="8118" spans="12:16" x14ac:dyDescent="0.2">
      <c r="L8118" s="99">
        <f t="shared" si="642"/>
        <v>49907</v>
      </c>
      <c r="M8118" s="3">
        <f t="shared" si="640"/>
        <v>8</v>
      </c>
      <c r="N8118" s="3">
        <f t="shared" si="638"/>
        <v>2036</v>
      </c>
      <c r="O8118" s="3">
        <f t="shared" si="639"/>
        <v>4</v>
      </c>
      <c r="P8118" s="2" t="str">
        <f t="shared" si="641"/>
        <v>WD</v>
      </c>
    </row>
    <row r="8119" spans="12:16" x14ac:dyDescent="0.2">
      <c r="L8119" s="99">
        <f t="shared" si="642"/>
        <v>49908</v>
      </c>
      <c r="M8119" s="3">
        <f t="shared" si="640"/>
        <v>8</v>
      </c>
      <c r="N8119" s="3">
        <f t="shared" si="638"/>
        <v>2036</v>
      </c>
      <c r="O8119" s="3">
        <f t="shared" si="639"/>
        <v>5</v>
      </c>
      <c r="P8119" s="2" t="str">
        <f t="shared" si="641"/>
        <v>WD</v>
      </c>
    </row>
    <row r="8120" spans="12:16" x14ac:dyDescent="0.2">
      <c r="L8120" s="99">
        <f t="shared" si="642"/>
        <v>49909</v>
      </c>
      <c r="M8120" s="3">
        <f t="shared" si="640"/>
        <v>8</v>
      </c>
      <c r="N8120" s="3">
        <f t="shared" si="638"/>
        <v>2036</v>
      </c>
      <c r="O8120" s="3">
        <f t="shared" si="639"/>
        <v>6</v>
      </c>
      <c r="P8120" s="2" t="str">
        <f t="shared" si="641"/>
        <v>WD</v>
      </c>
    </row>
    <row r="8121" spans="12:16" x14ac:dyDescent="0.2">
      <c r="L8121" s="99">
        <f t="shared" si="642"/>
        <v>49910</v>
      </c>
      <c r="M8121" s="3">
        <f t="shared" si="640"/>
        <v>8</v>
      </c>
      <c r="N8121" s="3">
        <f t="shared" si="638"/>
        <v>2036</v>
      </c>
      <c r="O8121" s="3">
        <f t="shared" si="639"/>
        <v>7</v>
      </c>
      <c r="P8121" s="2" t="str">
        <f t="shared" si="641"/>
        <v>WE</v>
      </c>
    </row>
    <row r="8122" spans="12:16" x14ac:dyDescent="0.2">
      <c r="L8122" s="99">
        <f t="shared" si="642"/>
        <v>49911</v>
      </c>
      <c r="M8122" s="3">
        <f t="shared" si="640"/>
        <v>8</v>
      </c>
      <c r="N8122" s="3">
        <f t="shared" si="638"/>
        <v>2036</v>
      </c>
      <c r="O8122" s="3">
        <f t="shared" si="639"/>
        <v>1</v>
      </c>
      <c r="P8122" s="2" t="str">
        <f t="shared" si="641"/>
        <v>WE</v>
      </c>
    </row>
    <row r="8123" spans="12:16" x14ac:dyDescent="0.2">
      <c r="L8123" s="99">
        <f t="shared" si="642"/>
        <v>49912</v>
      </c>
      <c r="M8123" s="3">
        <f t="shared" si="640"/>
        <v>8</v>
      </c>
      <c r="N8123" s="3">
        <f t="shared" si="638"/>
        <v>2036</v>
      </c>
      <c r="O8123" s="3">
        <f t="shared" si="639"/>
        <v>2</v>
      </c>
      <c r="P8123" s="2" t="str">
        <f t="shared" si="641"/>
        <v>WD</v>
      </c>
    </row>
    <row r="8124" spans="12:16" x14ac:dyDescent="0.2">
      <c r="L8124" s="99">
        <f t="shared" si="642"/>
        <v>49913</v>
      </c>
      <c r="M8124" s="3">
        <f t="shared" si="640"/>
        <v>8</v>
      </c>
      <c r="N8124" s="3">
        <f t="shared" si="638"/>
        <v>2036</v>
      </c>
      <c r="O8124" s="3">
        <f t="shared" si="639"/>
        <v>3</v>
      </c>
      <c r="P8124" s="2" t="str">
        <f t="shared" si="641"/>
        <v>WD</v>
      </c>
    </row>
    <row r="8125" spans="12:16" x14ac:dyDescent="0.2">
      <c r="L8125" s="99">
        <f t="shared" si="642"/>
        <v>49914</v>
      </c>
      <c r="M8125" s="3">
        <f t="shared" si="640"/>
        <v>8</v>
      </c>
      <c r="N8125" s="3">
        <f t="shared" si="638"/>
        <v>2036</v>
      </c>
      <c r="O8125" s="3">
        <f t="shared" si="639"/>
        <v>4</v>
      </c>
      <c r="P8125" s="2" t="str">
        <f t="shared" si="641"/>
        <v>WD</v>
      </c>
    </row>
    <row r="8126" spans="12:16" x14ac:dyDescent="0.2">
      <c r="L8126" s="99">
        <f t="shared" si="642"/>
        <v>49915</v>
      </c>
      <c r="M8126" s="3">
        <f t="shared" si="640"/>
        <v>8</v>
      </c>
      <c r="N8126" s="3">
        <f t="shared" si="638"/>
        <v>2036</v>
      </c>
      <c r="O8126" s="3">
        <f t="shared" si="639"/>
        <v>5</v>
      </c>
      <c r="P8126" s="2" t="str">
        <f t="shared" si="641"/>
        <v>WD</v>
      </c>
    </row>
    <row r="8127" spans="12:16" x14ac:dyDescent="0.2">
      <c r="L8127" s="99">
        <f t="shared" si="642"/>
        <v>49916</v>
      </c>
      <c r="M8127" s="3">
        <f t="shared" si="640"/>
        <v>8</v>
      </c>
      <c r="N8127" s="3">
        <f t="shared" ref="N8127:N8190" si="643">YEAR(L8127)</f>
        <v>2036</v>
      </c>
      <c r="O8127" s="3">
        <f t="shared" ref="O8127:O8190" si="644">WEEKDAY(L8127)</f>
        <v>6</v>
      </c>
      <c r="P8127" s="2" t="str">
        <f t="shared" si="641"/>
        <v>WD</v>
      </c>
    </row>
    <row r="8128" spans="12:16" x14ac:dyDescent="0.2">
      <c r="L8128" s="99">
        <f t="shared" si="642"/>
        <v>49917</v>
      </c>
      <c r="M8128" s="3">
        <f t="shared" si="640"/>
        <v>8</v>
      </c>
      <c r="N8128" s="3">
        <f t="shared" si="643"/>
        <v>2036</v>
      </c>
      <c r="O8128" s="3">
        <f t="shared" si="644"/>
        <v>7</v>
      </c>
      <c r="P8128" s="2" t="str">
        <f t="shared" si="641"/>
        <v>WE</v>
      </c>
    </row>
    <row r="8129" spans="12:16" x14ac:dyDescent="0.2">
      <c r="L8129" s="99">
        <f t="shared" si="642"/>
        <v>49918</v>
      </c>
      <c r="M8129" s="3">
        <f t="shared" si="640"/>
        <v>8</v>
      </c>
      <c r="N8129" s="3">
        <f t="shared" si="643"/>
        <v>2036</v>
      </c>
      <c r="O8129" s="3">
        <f t="shared" si="644"/>
        <v>1</v>
      </c>
      <c r="P8129" s="2" t="str">
        <f t="shared" si="641"/>
        <v>WE</v>
      </c>
    </row>
    <row r="8130" spans="12:16" x14ac:dyDescent="0.2">
      <c r="L8130" s="99">
        <f t="shared" si="642"/>
        <v>49919</v>
      </c>
      <c r="M8130" s="3">
        <f t="shared" si="640"/>
        <v>9</v>
      </c>
      <c r="N8130" s="3">
        <f t="shared" si="643"/>
        <v>2036</v>
      </c>
      <c r="O8130" s="3">
        <f t="shared" si="644"/>
        <v>2</v>
      </c>
      <c r="P8130" s="2" t="str">
        <f t="shared" si="641"/>
        <v>WD</v>
      </c>
    </row>
    <row r="8131" spans="12:16" x14ac:dyDescent="0.2">
      <c r="L8131" s="99">
        <f t="shared" si="642"/>
        <v>49920</v>
      </c>
      <c r="M8131" s="3">
        <f t="shared" ref="M8131:M8194" si="645">MONTH(L8131)</f>
        <v>9</v>
      </c>
      <c r="N8131" s="3">
        <f t="shared" si="643"/>
        <v>2036</v>
      </c>
      <c r="O8131" s="3">
        <f t="shared" si="644"/>
        <v>3</v>
      </c>
      <c r="P8131" s="2" t="str">
        <f t="shared" ref="P8131:P8194" si="646">IF(O8131=1,"WE",IF(O8131=7,"WE","WD"))</f>
        <v>WD</v>
      </c>
    </row>
    <row r="8132" spans="12:16" x14ac:dyDescent="0.2">
      <c r="L8132" s="99">
        <f t="shared" si="642"/>
        <v>49921</v>
      </c>
      <c r="M8132" s="3">
        <f t="shared" si="645"/>
        <v>9</v>
      </c>
      <c r="N8132" s="3">
        <f t="shared" si="643"/>
        <v>2036</v>
      </c>
      <c r="O8132" s="3">
        <f t="shared" si="644"/>
        <v>4</v>
      </c>
      <c r="P8132" s="2" t="str">
        <f t="shared" si="646"/>
        <v>WD</v>
      </c>
    </row>
    <row r="8133" spans="12:16" x14ac:dyDescent="0.2">
      <c r="L8133" s="99">
        <f t="shared" si="642"/>
        <v>49922</v>
      </c>
      <c r="M8133" s="3">
        <f t="shared" si="645"/>
        <v>9</v>
      </c>
      <c r="N8133" s="3">
        <f t="shared" si="643"/>
        <v>2036</v>
      </c>
      <c r="O8133" s="3">
        <f t="shared" si="644"/>
        <v>5</v>
      </c>
      <c r="P8133" s="2" t="str">
        <f t="shared" si="646"/>
        <v>WD</v>
      </c>
    </row>
    <row r="8134" spans="12:16" x14ac:dyDescent="0.2">
      <c r="L8134" s="99">
        <f t="shared" si="642"/>
        <v>49923</v>
      </c>
      <c r="M8134" s="3">
        <f t="shared" si="645"/>
        <v>9</v>
      </c>
      <c r="N8134" s="3">
        <f t="shared" si="643"/>
        <v>2036</v>
      </c>
      <c r="O8134" s="3">
        <f t="shared" si="644"/>
        <v>6</v>
      </c>
      <c r="P8134" s="2" t="str">
        <f t="shared" si="646"/>
        <v>WD</v>
      </c>
    </row>
    <row r="8135" spans="12:16" x14ac:dyDescent="0.2">
      <c r="L8135" s="99">
        <f t="shared" si="642"/>
        <v>49924</v>
      </c>
      <c r="M8135" s="3">
        <f t="shared" si="645"/>
        <v>9</v>
      </c>
      <c r="N8135" s="3">
        <f t="shared" si="643"/>
        <v>2036</v>
      </c>
      <c r="O8135" s="3">
        <f t="shared" si="644"/>
        <v>7</v>
      </c>
      <c r="P8135" s="2" t="str">
        <f t="shared" si="646"/>
        <v>WE</v>
      </c>
    </row>
    <row r="8136" spans="12:16" x14ac:dyDescent="0.2">
      <c r="L8136" s="99">
        <f t="shared" si="642"/>
        <v>49925</v>
      </c>
      <c r="M8136" s="3">
        <f t="shared" si="645"/>
        <v>9</v>
      </c>
      <c r="N8136" s="3">
        <f t="shared" si="643"/>
        <v>2036</v>
      </c>
      <c r="O8136" s="3">
        <f t="shared" si="644"/>
        <v>1</v>
      </c>
      <c r="P8136" s="2" t="str">
        <f t="shared" si="646"/>
        <v>WE</v>
      </c>
    </row>
    <row r="8137" spans="12:16" x14ac:dyDescent="0.2">
      <c r="L8137" s="99">
        <f t="shared" si="642"/>
        <v>49926</v>
      </c>
      <c r="M8137" s="3">
        <f t="shared" si="645"/>
        <v>9</v>
      </c>
      <c r="N8137" s="3">
        <f t="shared" si="643"/>
        <v>2036</v>
      </c>
      <c r="O8137" s="3">
        <f t="shared" si="644"/>
        <v>2</v>
      </c>
      <c r="P8137" s="2" t="str">
        <f t="shared" si="646"/>
        <v>WD</v>
      </c>
    </row>
    <row r="8138" spans="12:16" x14ac:dyDescent="0.2">
      <c r="L8138" s="99">
        <f t="shared" si="642"/>
        <v>49927</v>
      </c>
      <c r="M8138" s="3">
        <f t="shared" si="645"/>
        <v>9</v>
      </c>
      <c r="N8138" s="3">
        <f t="shared" si="643"/>
        <v>2036</v>
      </c>
      <c r="O8138" s="3">
        <f t="shared" si="644"/>
        <v>3</v>
      </c>
      <c r="P8138" s="2" t="str">
        <f t="shared" si="646"/>
        <v>WD</v>
      </c>
    </row>
    <row r="8139" spans="12:16" x14ac:dyDescent="0.2">
      <c r="L8139" s="99">
        <f t="shared" si="642"/>
        <v>49928</v>
      </c>
      <c r="M8139" s="3">
        <f t="shared" si="645"/>
        <v>9</v>
      </c>
      <c r="N8139" s="3">
        <f t="shared" si="643"/>
        <v>2036</v>
      </c>
      <c r="O8139" s="3">
        <f t="shared" si="644"/>
        <v>4</v>
      </c>
      <c r="P8139" s="2" t="str">
        <f t="shared" si="646"/>
        <v>WD</v>
      </c>
    </row>
    <row r="8140" spans="12:16" x14ac:dyDescent="0.2">
      <c r="L8140" s="99">
        <f t="shared" si="642"/>
        <v>49929</v>
      </c>
      <c r="M8140" s="3">
        <f t="shared" si="645"/>
        <v>9</v>
      </c>
      <c r="N8140" s="3">
        <f t="shared" si="643"/>
        <v>2036</v>
      </c>
      <c r="O8140" s="3">
        <f t="shared" si="644"/>
        <v>5</v>
      </c>
      <c r="P8140" s="2" t="str">
        <f t="shared" si="646"/>
        <v>WD</v>
      </c>
    </row>
    <row r="8141" spans="12:16" x14ac:dyDescent="0.2">
      <c r="L8141" s="99">
        <f t="shared" si="642"/>
        <v>49930</v>
      </c>
      <c r="M8141" s="3">
        <f t="shared" si="645"/>
        <v>9</v>
      </c>
      <c r="N8141" s="3">
        <f t="shared" si="643"/>
        <v>2036</v>
      </c>
      <c r="O8141" s="3">
        <f t="shared" si="644"/>
        <v>6</v>
      </c>
      <c r="P8141" s="2" t="str">
        <f t="shared" si="646"/>
        <v>WD</v>
      </c>
    </row>
    <row r="8142" spans="12:16" x14ac:dyDescent="0.2">
      <c r="L8142" s="99">
        <f t="shared" si="642"/>
        <v>49931</v>
      </c>
      <c r="M8142" s="3">
        <f t="shared" si="645"/>
        <v>9</v>
      </c>
      <c r="N8142" s="3">
        <f t="shared" si="643"/>
        <v>2036</v>
      </c>
      <c r="O8142" s="3">
        <f t="shared" si="644"/>
        <v>7</v>
      </c>
      <c r="P8142" s="2" t="str">
        <f t="shared" si="646"/>
        <v>WE</v>
      </c>
    </row>
    <row r="8143" spans="12:16" x14ac:dyDescent="0.2">
      <c r="L8143" s="99">
        <f t="shared" si="642"/>
        <v>49932</v>
      </c>
      <c r="M8143" s="3">
        <f t="shared" si="645"/>
        <v>9</v>
      </c>
      <c r="N8143" s="3">
        <f t="shared" si="643"/>
        <v>2036</v>
      </c>
      <c r="O8143" s="3">
        <f t="shared" si="644"/>
        <v>1</v>
      </c>
      <c r="P8143" s="2" t="str">
        <f t="shared" si="646"/>
        <v>WE</v>
      </c>
    </row>
    <row r="8144" spans="12:16" x14ac:dyDescent="0.2">
      <c r="L8144" s="99">
        <f t="shared" si="642"/>
        <v>49933</v>
      </c>
      <c r="M8144" s="3">
        <f t="shared" si="645"/>
        <v>9</v>
      </c>
      <c r="N8144" s="3">
        <f t="shared" si="643"/>
        <v>2036</v>
      </c>
      <c r="O8144" s="3">
        <f t="shared" si="644"/>
        <v>2</v>
      </c>
      <c r="P8144" s="2" t="str">
        <f t="shared" si="646"/>
        <v>WD</v>
      </c>
    </row>
    <row r="8145" spans="12:16" x14ac:dyDescent="0.2">
      <c r="L8145" s="99">
        <f t="shared" si="642"/>
        <v>49934</v>
      </c>
      <c r="M8145" s="3">
        <f t="shared" si="645"/>
        <v>9</v>
      </c>
      <c r="N8145" s="3">
        <f t="shared" si="643"/>
        <v>2036</v>
      </c>
      <c r="O8145" s="3">
        <f t="shared" si="644"/>
        <v>3</v>
      </c>
      <c r="P8145" s="2" t="str">
        <f t="shared" si="646"/>
        <v>WD</v>
      </c>
    </row>
    <row r="8146" spans="12:16" x14ac:dyDescent="0.2">
      <c r="L8146" s="99">
        <f t="shared" si="642"/>
        <v>49935</v>
      </c>
      <c r="M8146" s="3">
        <f t="shared" si="645"/>
        <v>9</v>
      </c>
      <c r="N8146" s="3">
        <f t="shared" si="643"/>
        <v>2036</v>
      </c>
      <c r="O8146" s="3">
        <f t="shared" si="644"/>
        <v>4</v>
      </c>
      <c r="P8146" s="2" t="str">
        <f t="shared" si="646"/>
        <v>WD</v>
      </c>
    </row>
    <row r="8147" spans="12:16" x14ac:dyDescent="0.2">
      <c r="L8147" s="99">
        <f t="shared" si="642"/>
        <v>49936</v>
      </c>
      <c r="M8147" s="3">
        <f t="shared" si="645"/>
        <v>9</v>
      </c>
      <c r="N8147" s="3">
        <f t="shared" si="643"/>
        <v>2036</v>
      </c>
      <c r="O8147" s="3">
        <f t="shared" si="644"/>
        <v>5</v>
      </c>
      <c r="P8147" s="2" t="str">
        <f t="shared" si="646"/>
        <v>WD</v>
      </c>
    </row>
    <row r="8148" spans="12:16" x14ac:dyDescent="0.2">
      <c r="L8148" s="99">
        <f t="shared" si="642"/>
        <v>49937</v>
      </c>
      <c r="M8148" s="3">
        <f t="shared" si="645"/>
        <v>9</v>
      </c>
      <c r="N8148" s="3">
        <f t="shared" si="643"/>
        <v>2036</v>
      </c>
      <c r="O8148" s="3">
        <f t="shared" si="644"/>
        <v>6</v>
      </c>
      <c r="P8148" s="2" t="str">
        <f t="shared" si="646"/>
        <v>WD</v>
      </c>
    </row>
    <row r="8149" spans="12:16" x14ac:dyDescent="0.2">
      <c r="L8149" s="99">
        <f t="shared" si="642"/>
        <v>49938</v>
      </c>
      <c r="M8149" s="3">
        <f t="shared" si="645"/>
        <v>9</v>
      </c>
      <c r="N8149" s="3">
        <f t="shared" si="643"/>
        <v>2036</v>
      </c>
      <c r="O8149" s="3">
        <f t="shared" si="644"/>
        <v>7</v>
      </c>
      <c r="P8149" s="2" t="str">
        <f t="shared" si="646"/>
        <v>WE</v>
      </c>
    </row>
    <row r="8150" spans="12:16" x14ac:dyDescent="0.2">
      <c r="L8150" s="99">
        <f t="shared" si="642"/>
        <v>49939</v>
      </c>
      <c r="M8150" s="3">
        <f t="shared" si="645"/>
        <v>9</v>
      </c>
      <c r="N8150" s="3">
        <f t="shared" si="643"/>
        <v>2036</v>
      </c>
      <c r="O8150" s="3">
        <f t="shared" si="644"/>
        <v>1</v>
      </c>
      <c r="P8150" s="2" t="str">
        <f t="shared" si="646"/>
        <v>WE</v>
      </c>
    </row>
    <row r="8151" spans="12:16" x14ac:dyDescent="0.2">
      <c r="L8151" s="99">
        <f t="shared" si="642"/>
        <v>49940</v>
      </c>
      <c r="M8151" s="3">
        <f t="shared" si="645"/>
        <v>9</v>
      </c>
      <c r="N8151" s="3">
        <f t="shared" si="643"/>
        <v>2036</v>
      </c>
      <c r="O8151" s="3">
        <f t="shared" si="644"/>
        <v>2</v>
      </c>
      <c r="P8151" s="2" t="str">
        <f t="shared" si="646"/>
        <v>WD</v>
      </c>
    </row>
    <row r="8152" spans="12:16" x14ac:dyDescent="0.2">
      <c r="L8152" s="99">
        <f t="shared" si="642"/>
        <v>49941</v>
      </c>
      <c r="M8152" s="3">
        <f t="shared" si="645"/>
        <v>9</v>
      </c>
      <c r="N8152" s="3">
        <f t="shared" si="643"/>
        <v>2036</v>
      </c>
      <c r="O8152" s="3">
        <f t="shared" si="644"/>
        <v>3</v>
      </c>
      <c r="P8152" s="2" t="str">
        <f t="shared" si="646"/>
        <v>WD</v>
      </c>
    </row>
    <row r="8153" spans="12:16" x14ac:dyDescent="0.2">
      <c r="L8153" s="99">
        <f t="shared" si="642"/>
        <v>49942</v>
      </c>
      <c r="M8153" s="3">
        <f t="shared" si="645"/>
        <v>9</v>
      </c>
      <c r="N8153" s="3">
        <f t="shared" si="643"/>
        <v>2036</v>
      </c>
      <c r="O8153" s="3">
        <f t="shared" si="644"/>
        <v>4</v>
      </c>
      <c r="P8153" s="2" t="str">
        <f t="shared" si="646"/>
        <v>WD</v>
      </c>
    </row>
    <row r="8154" spans="12:16" x14ac:dyDescent="0.2">
      <c r="L8154" s="99">
        <f t="shared" si="642"/>
        <v>49943</v>
      </c>
      <c r="M8154" s="3">
        <f t="shared" si="645"/>
        <v>9</v>
      </c>
      <c r="N8154" s="3">
        <f t="shared" si="643"/>
        <v>2036</v>
      </c>
      <c r="O8154" s="3">
        <f t="shared" si="644"/>
        <v>5</v>
      </c>
      <c r="P8154" s="2" t="str">
        <f t="shared" si="646"/>
        <v>WD</v>
      </c>
    </row>
    <row r="8155" spans="12:16" x14ac:dyDescent="0.2">
      <c r="L8155" s="99">
        <f t="shared" si="642"/>
        <v>49944</v>
      </c>
      <c r="M8155" s="3">
        <f t="shared" si="645"/>
        <v>9</v>
      </c>
      <c r="N8155" s="3">
        <f t="shared" si="643"/>
        <v>2036</v>
      </c>
      <c r="O8155" s="3">
        <f t="shared" si="644"/>
        <v>6</v>
      </c>
      <c r="P8155" s="2" t="str">
        <f t="shared" si="646"/>
        <v>WD</v>
      </c>
    </row>
    <row r="8156" spans="12:16" x14ac:dyDescent="0.2">
      <c r="L8156" s="99">
        <f t="shared" si="642"/>
        <v>49945</v>
      </c>
      <c r="M8156" s="3">
        <f t="shared" si="645"/>
        <v>9</v>
      </c>
      <c r="N8156" s="3">
        <f t="shared" si="643"/>
        <v>2036</v>
      </c>
      <c r="O8156" s="3">
        <f t="shared" si="644"/>
        <v>7</v>
      </c>
      <c r="P8156" s="2" t="str">
        <f t="shared" si="646"/>
        <v>WE</v>
      </c>
    </row>
    <row r="8157" spans="12:16" x14ac:dyDescent="0.2">
      <c r="L8157" s="99">
        <f t="shared" si="642"/>
        <v>49946</v>
      </c>
      <c r="M8157" s="3">
        <f t="shared" si="645"/>
        <v>9</v>
      </c>
      <c r="N8157" s="3">
        <f t="shared" si="643"/>
        <v>2036</v>
      </c>
      <c r="O8157" s="3">
        <f t="shared" si="644"/>
        <v>1</v>
      </c>
      <c r="P8157" s="2" t="str">
        <f t="shared" si="646"/>
        <v>WE</v>
      </c>
    </row>
    <row r="8158" spans="12:16" x14ac:dyDescent="0.2">
      <c r="L8158" s="99">
        <f t="shared" si="642"/>
        <v>49947</v>
      </c>
      <c r="M8158" s="3">
        <f t="shared" si="645"/>
        <v>9</v>
      </c>
      <c r="N8158" s="3">
        <f t="shared" si="643"/>
        <v>2036</v>
      </c>
      <c r="O8158" s="3">
        <f t="shared" si="644"/>
        <v>2</v>
      </c>
      <c r="P8158" s="2" t="str">
        <f t="shared" si="646"/>
        <v>WD</v>
      </c>
    </row>
    <row r="8159" spans="12:16" x14ac:dyDescent="0.2">
      <c r="L8159" s="99">
        <f t="shared" si="642"/>
        <v>49948</v>
      </c>
      <c r="M8159" s="3">
        <f t="shared" si="645"/>
        <v>9</v>
      </c>
      <c r="N8159" s="3">
        <f t="shared" si="643"/>
        <v>2036</v>
      </c>
      <c r="O8159" s="3">
        <f t="shared" si="644"/>
        <v>3</v>
      </c>
      <c r="P8159" s="2" t="str">
        <f t="shared" si="646"/>
        <v>WD</v>
      </c>
    </row>
    <row r="8160" spans="12:16" x14ac:dyDescent="0.2">
      <c r="L8160" s="99">
        <f t="shared" si="642"/>
        <v>49949</v>
      </c>
      <c r="M8160" s="3">
        <f t="shared" si="645"/>
        <v>10</v>
      </c>
      <c r="N8160" s="3">
        <f t="shared" si="643"/>
        <v>2036</v>
      </c>
      <c r="O8160" s="3">
        <f t="shared" si="644"/>
        <v>4</v>
      </c>
      <c r="P8160" s="2" t="str">
        <f t="shared" si="646"/>
        <v>WD</v>
      </c>
    </row>
    <row r="8161" spans="12:16" x14ac:dyDescent="0.2">
      <c r="L8161" s="99">
        <f t="shared" si="642"/>
        <v>49950</v>
      </c>
      <c r="M8161" s="3">
        <f t="shared" si="645"/>
        <v>10</v>
      </c>
      <c r="N8161" s="3">
        <f t="shared" si="643"/>
        <v>2036</v>
      </c>
      <c r="O8161" s="3">
        <f t="shared" si="644"/>
        <v>5</v>
      </c>
      <c r="P8161" s="2" t="str">
        <f t="shared" si="646"/>
        <v>WD</v>
      </c>
    </row>
    <row r="8162" spans="12:16" x14ac:dyDescent="0.2">
      <c r="L8162" s="99">
        <f t="shared" si="642"/>
        <v>49951</v>
      </c>
      <c r="M8162" s="3">
        <f t="shared" si="645"/>
        <v>10</v>
      </c>
      <c r="N8162" s="3">
        <f t="shared" si="643"/>
        <v>2036</v>
      </c>
      <c r="O8162" s="3">
        <f t="shared" si="644"/>
        <v>6</v>
      </c>
      <c r="P8162" s="2" t="str">
        <f t="shared" si="646"/>
        <v>WD</v>
      </c>
    </row>
    <row r="8163" spans="12:16" x14ac:dyDescent="0.2">
      <c r="L8163" s="99">
        <f t="shared" si="642"/>
        <v>49952</v>
      </c>
      <c r="M8163" s="3">
        <f t="shared" si="645"/>
        <v>10</v>
      </c>
      <c r="N8163" s="3">
        <f t="shared" si="643"/>
        <v>2036</v>
      </c>
      <c r="O8163" s="3">
        <f t="shared" si="644"/>
        <v>7</v>
      </c>
      <c r="P8163" s="2" t="str">
        <f t="shared" si="646"/>
        <v>WE</v>
      </c>
    </row>
    <row r="8164" spans="12:16" x14ac:dyDescent="0.2">
      <c r="L8164" s="99">
        <f t="shared" si="642"/>
        <v>49953</v>
      </c>
      <c r="M8164" s="3">
        <f t="shared" si="645"/>
        <v>10</v>
      </c>
      <c r="N8164" s="3">
        <f t="shared" si="643"/>
        <v>2036</v>
      </c>
      <c r="O8164" s="3">
        <f t="shared" si="644"/>
        <v>1</v>
      </c>
      <c r="P8164" s="2" t="str">
        <f t="shared" si="646"/>
        <v>WE</v>
      </c>
    </row>
    <row r="8165" spans="12:16" x14ac:dyDescent="0.2">
      <c r="L8165" s="99">
        <f t="shared" si="642"/>
        <v>49954</v>
      </c>
      <c r="M8165" s="3">
        <f t="shared" si="645"/>
        <v>10</v>
      </c>
      <c r="N8165" s="3">
        <f t="shared" si="643"/>
        <v>2036</v>
      </c>
      <c r="O8165" s="3">
        <f t="shared" si="644"/>
        <v>2</v>
      </c>
      <c r="P8165" s="2" t="str">
        <f t="shared" si="646"/>
        <v>WD</v>
      </c>
    </row>
    <row r="8166" spans="12:16" x14ac:dyDescent="0.2">
      <c r="L8166" s="99">
        <f t="shared" si="642"/>
        <v>49955</v>
      </c>
      <c r="M8166" s="3">
        <f t="shared" si="645"/>
        <v>10</v>
      </c>
      <c r="N8166" s="3">
        <f t="shared" si="643"/>
        <v>2036</v>
      </c>
      <c r="O8166" s="3">
        <f t="shared" si="644"/>
        <v>3</v>
      </c>
      <c r="P8166" s="2" t="str">
        <f t="shared" si="646"/>
        <v>WD</v>
      </c>
    </row>
    <row r="8167" spans="12:16" x14ac:dyDescent="0.2">
      <c r="L8167" s="99">
        <f t="shared" si="642"/>
        <v>49956</v>
      </c>
      <c r="M8167" s="3">
        <f t="shared" si="645"/>
        <v>10</v>
      </c>
      <c r="N8167" s="3">
        <f t="shared" si="643"/>
        <v>2036</v>
      </c>
      <c r="O8167" s="3">
        <f t="shared" si="644"/>
        <v>4</v>
      </c>
      <c r="P8167" s="2" t="str">
        <f t="shared" si="646"/>
        <v>WD</v>
      </c>
    </row>
    <row r="8168" spans="12:16" x14ac:dyDescent="0.2">
      <c r="L8168" s="99">
        <f t="shared" si="642"/>
        <v>49957</v>
      </c>
      <c r="M8168" s="3">
        <f t="shared" si="645"/>
        <v>10</v>
      </c>
      <c r="N8168" s="3">
        <f t="shared" si="643"/>
        <v>2036</v>
      </c>
      <c r="O8168" s="3">
        <f t="shared" si="644"/>
        <v>5</v>
      </c>
      <c r="P8168" s="2" t="str">
        <f t="shared" si="646"/>
        <v>WD</v>
      </c>
    </row>
    <row r="8169" spans="12:16" x14ac:dyDescent="0.2">
      <c r="L8169" s="99">
        <f t="shared" si="642"/>
        <v>49958</v>
      </c>
      <c r="M8169" s="3">
        <f t="shared" si="645"/>
        <v>10</v>
      </c>
      <c r="N8169" s="3">
        <f t="shared" si="643"/>
        <v>2036</v>
      </c>
      <c r="O8169" s="3">
        <f t="shared" si="644"/>
        <v>6</v>
      </c>
      <c r="P8169" s="2" t="str">
        <f t="shared" si="646"/>
        <v>WD</v>
      </c>
    </row>
    <row r="8170" spans="12:16" x14ac:dyDescent="0.2">
      <c r="L8170" s="99">
        <f t="shared" si="642"/>
        <v>49959</v>
      </c>
      <c r="M8170" s="3">
        <f t="shared" si="645"/>
        <v>10</v>
      </c>
      <c r="N8170" s="3">
        <f t="shared" si="643"/>
        <v>2036</v>
      </c>
      <c r="O8170" s="3">
        <f t="shared" si="644"/>
        <v>7</v>
      </c>
      <c r="P8170" s="2" t="str">
        <f t="shared" si="646"/>
        <v>WE</v>
      </c>
    </row>
    <row r="8171" spans="12:16" x14ac:dyDescent="0.2">
      <c r="L8171" s="99">
        <f t="shared" si="642"/>
        <v>49960</v>
      </c>
      <c r="M8171" s="3">
        <f t="shared" si="645"/>
        <v>10</v>
      </c>
      <c r="N8171" s="3">
        <f t="shared" si="643"/>
        <v>2036</v>
      </c>
      <c r="O8171" s="3">
        <f t="shared" si="644"/>
        <v>1</v>
      </c>
      <c r="P8171" s="2" t="str">
        <f t="shared" si="646"/>
        <v>WE</v>
      </c>
    </row>
    <row r="8172" spans="12:16" x14ac:dyDescent="0.2">
      <c r="L8172" s="99">
        <f t="shared" si="642"/>
        <v>49961</v>
      </c>
      <c r="M8172" s="3">
        <f t="shared" si="645"/>
        <v>10</v>
      </c>
      <c r="N8172" s="3">
        <f t="shared" si="643"/>
        <v>2036</v>
      </c>
      <c r="O8172" s="3">
        <f t="shared" si="644"/>
        <v>2</v>
      </c>
      <c r="P8172" s="2" t="str">
        <f t="shared" si="646"/>
        <v>WD</v>
      </c>
    </row>
    <row r="8173" spans="12:16" x14ac:dyDescent="0.2">
      <c r="L8173" s="99">
        <f t="shared" si="642"/>
        <v>49962</v>
      </c>
      <c r="M8173" s="3">
        <f t="shared" si="645"/>
        <v>10</v>
      </c>
      <c r="N8173" s="3">
        <f t="shared" si="643"/>
        <v>2036</v>
      </c>
      <c r="O8173" s="3">
        <f t="shared" si="644"/>
        <v>3</v>
      </c>
      <c r="P8173" s="2" t="str">
        <f t="shared" si="646"/>
        <v>WD</v>
      </c>
    </row>
    <row r="8174" spans="12:16" x14ac:dyDescent="0.2">
      <c r="L8174" s="99">
        <f t="shared" si="642"/>
        <v>49963</v>
      </c>
      <c r="M8174" s="3">
        <f t="shared" si="645"/>
        <v>10</v>
      </c>
      <c r="N8174" s="3">
        <f t="shared" si="643"/>
        <v>2036</v>
      </c>
      <c r="O8174" s="3">
        <f t="shared" si="644"/>
        <v>4</v>
      </c>
      <c r="P8174" s="2" t="str">
        <f t="shared" si="646"/>
        <v>WD</v>
      </c>
    </row>
    <row r="8175" spans="12:16" x14ac:dyDescent="0.2">
      <c r="L8175" s="99">
        <f t="shared" si="642"/>
        <v>49964</v>
      </c>
      <c r="M8175" s="3">
        <f t="shared" si="645"/>
        <v>10</v>
      </c>
      <c r="N8175" s="3">
        <f t="shared" si="643"/>
        <v>2036</v>
      </c>
      <c r="O8175" s="3">
        <f t="shared" si="644"/>
        <v>5</v>
      </c>
      <c r="P8175" s="2" t="str">
        <f t="shared" si="646"/>
        <v>WD</v>
      </c>
    </row>
    <row r="8176" spans="12:16" x14ac:dyDescent="0.2">
      <c r="L8176" s="99">
        <f t="shared" si="642"/>
        <v>49965</v>
      </c>
      <c r="M8176" s="3">
        <f t="shared" si="645"/>
        <v>10</v>
      </c>
      <c r="N8176" s="3">
        <f t="shared" si="643"/>
        <v>2036</v>
      </c>
      <c r="O8176" s="3">
        <f t="shared" si="644"/>
        <v>6</v>
      </c>
      <c r="P8176" s="2" t="str">
        <f t="shared" si="646"/>
        <v>WD</v>
      </c>
    </row>
    <row r="8177" spans="12:16" x14ac:dyDescent="0.2">
      <c r="L8177" s="99">
        <f t="shared" si="642"/>
        <v>49966</v>
      </c>
      <c r="M8177" s="3">
        <f t="shared" si="645"/>
        <v>10</v>
      </c>
      <c r="N8177" s="3">
        <f t="shared" si="643"/>
        <v>2036</v>
      </c>
      <c r="O8177" s="3">
        <f t="shared" si="644"/>
        <v>7</v>
      </c>
      <c r="P8177" s="2" t="str">
        <f t="shared" si="646"/>
        <v>WE</v>
      </c>
    </row>
    <row r="8178" spans="12:16" x14ac:dyDescent="0.2">
      <c r="L8178" s="99">
        <f t="shared" si="642"/>
        <v>49967</v>
      </c>
      <c r="M8178" s="3">
        <f t="shared" si="645"/>
        <v>10</v>
      </c>
      <c r="N8178" s="3">
        <f t="shared" si="643"/>
        <v>2036</v>
      </c>
      <c r="O8178" s="3">
        <f t="shared" si="644"/>
        <v>1</v>
      </c>
      <c r="P8178" s="2" t="str">
        <f t="shared" si="646"/>
        <v>WE</v>
      </c>
    </row>
    <row r="8179" spans="12:16" x14ac:dyDescent="0.2">
      <c r="L8179" s="99">
        <f t="shared" si="642"/>
        <v>49968</v>
      </c>
      <c r="M8179" s="3">
        <f t="shared" si="645"/>
        <v>10</v>
      </c>
      <c r="N8179" s="3">
        <f t="shared" si="643"/>
        <v>2036</v>
      </c>
      <c r="O8179" s="3">
        <f t="shared" si="644"/>
        <v>2</v>
      </c>
      <c r="P8179" s="2" t="str">
        <f t="shared" si="646"/>
        <v>WD</v>
      </c>
    </row>
    <row r="8180" spans="12:16" x14ac:dyDescent="0.2">
      <c r="L8180" s="99">
        <f t="shared" ref="L8180:L8243" si="647">+L8179+1</f>
        <v>49969</v>
      </c>
      <c r="M8180" s="3">
        <f t="shared" si="645"/>
        <v>10</v>
      </c>
      <c r="N8180" s="3">
        <f t="shared" si="643"/>
        <v>2036</v>
      </c>
      <c r="O8180" s="3">
        <f t="shared" si="644"/>
        <v>3</v>
      </c>
      <c r="P8180" s="2" t="str">
        <f t="shared" si="646"/>
        <v>WD</v>
      </c>
    </row>
    <row r="8181" spans="12:16" x14ac:dyDescent="0.2">
      <c r="L8181" s="99">
        <f t="shared" si="647"/>
        <v>49970</v>
      </c>
      <c r="M8181" s="3">
        <f t="shared" si="645"/>
        <v>10</v>
      </c>
      <c r="N8181" s="3">
        <f t="shared" si="643"/>
        <v>2036</v>
      </c>
      <c r="O8181" s="3">
        <f t="shared" si="644"/>
        <v>4</v>
      </c>
      <c r="P8181" s="2" t="str">
        <f t="shared" si="646"/>
        <v>WD</v>
      </c>
    </row>
    <row r="8182" spans="12:16" x14ac:dyDescent="0.2">
      <c r="L8182" s="99">
        <f t="shared" si="647"/>
        <v>49971</v>
      </c>
      <c r="M8182" s="3">
        <f t="shared" si="645"/>
        <v>10</v>
      </c>
      <c r="N8182" s="3">
        <f t="shared" si="643"/>
        <v>2036</v>
      </c>
      <c r="O8182" s="3">
        <f t="shared" si="644"/>
        <v>5</v>
      </c>
      <c r="P8182" s="2" t="str">
        <f t="shared" si="646"/>
        <v>WD</v>
      </c>
    </row>
    <row r="8183" spans="12:16" x14ac:dyDescent="0.2">
      <c r="L8183" s="99">
        <f t="shared" si="647"/>
        <v>49972</v>
      </c>
      <c r="M8183" s="3">
        <f t="shared" si="645"/>
        <v>10</v>
      </c>
      <c r="N8183" s="3">
        <f t="shared" si="643"/>
        <v>2036</v>
      </c>
      <c r="O8183" s="3">
        <f t="shared" si="644"/>
        <v>6</v>
      </c>
      <c r="P8183" s="2" t="str">
        <f t="shared" si="646"/>
        <v>WD</v>
      </c>
    </row>
    <row r="8184" spans="12:16" x14ac:dyDescent="0.2">
      <c r="L8184" s="99">
        <f t="shared" si="647"/>
        <v>49973</v>
      </c>
      <c r="M8184" s="3">
        <f t="shared" si="645"/>
        <v>10</v>
      </c>
      <c r="N8184" s="3">
        <f t="shared" si="643"/>
        <v>2036</v>
      </c>
      <c r="O8184" s="3">
        <f t="shared" si="644"/>
        <v>7</v>
      </c>
      <c r="P8184" s="2" t="str">
        <f t="shared" si="646"/>
        <v>WE</v>
      </c>
    </row>
    <row r="8185" spans="12:16" x14ac:dyDescent="0.2">
      <c r="L8185" s="99">
        <f t="shared" si="647"/>
        <v>49974</v>
      </c>
      <c r="M8185" s="3">
        <f t="shared" si="645"/>
        <v>10</v>
      </c>
      <c r="N8185" s="3">
        <f t="shared" si="643"/>
        <v>2036</v>
      </c>
      <c r="O8185" s="3">
        <f t="shared" si="644"/>
        <v>1</v>
      </c>
      <c r="P8185" s="2" t="str">
        <f t="shared" si="646"/>
        <v>WE</v>
      </c>
    </row>
    <row r="8186" spans="12:16" x14ac:dyDescent="0.2">
      <c r="L8186" s="99">
        <f t="shared" si="647"/>
        <v>49975</v>
      </c>
      <c r="M8186" s="3">
        <f t="shared" si="645"/>
        <v>10</v>
      </c>
      <c r="N8186" s="3">
        <f t="shared" si="643"/>
        <v>2036</v>
      </c>
      <c r="O8186" s="3">
        <f t="shared" si="644"/>
        <v>2</v>
      </c>
      <c r="P8186" s="2" t="str">
        <f t="shared" si="646"/>
        <v>WD</v>
      </c>
    </row>
    <row r="8187" spans="12:16" x14ac:dyDescent="0.2">
      <c r="L8187" s="99">
        <f t="shared" si="647"/>
        <v>49976</v>
      </c>
      <c r="M8187" s="3">
        <f t="shared" si="645"/>
        <v>10</v>
      </c>
      <c r="N8187" s="3">
        <f t="shared" si="643"/>
        <v>2036</v>
      </c>
      <c r="O8187" s="3">
        <f t="shared" si="644"/>
        <v>3</v>
      </c>
      <c r="P8187" s="2" t="str">
        <f t="shared" si="646"/>
        <v>WD</v>
      </c>
    </row>
    <row r="8188" spans="12:16" x14ac:dyDescent="0.2">
      <c r="L8188" s="99">
        <f t="shared" si="647"/>
        <v>49977</v>
      </c>
      <c r="M8188" s="3">
        <f t="shared" si="645"/>
        <v>10</v>
      </c>
      <c r="N8188" s="3">
        <f t="shared" si="643"/>
        <v>2036</v>
      </c>
      <c r="O8188" s="3">
        <f t="shared" si="644"/>
        <v>4</v>
      </c>
      <c r="P8188" s="2" t="str">
        <f t="shared" si="646"/>
        <v>WD</v>
      </c>
    </row>
    <row r="8189" spans="12:16" x14ac:dyDescent="0.2">
      <c r="L8189" s="99">
        <f t="shared" si="647"/>
        <v>49978</v>
      </c>
      <c r="M8189" s="3">
        <f t="shared" si="645"/>
        <v>10</v>
      </c>
      <c r="N8189" s="3">
        <f t="shared" si="643"/>
        <v>2036</v>
      </c>
      <c r="O8189" s="3">
        <f t="shared" si="644"/>
        <v>5</v>
      </c>
      <c r="P8189" s="2" t="str">
        <f t="shared" si="646"/>
        <v>WD</v>
      </c>
    </row>
    <row r="8190" spans="12:16" x14ac:dyDescent="0.2">
      <c r="L8190" s="99">
        <f t="shared" si="647"/>
        <v>49979</v>
      </c>
      <c r="M8190" s="3">
        <f t="shared" si="645"/>
        <v>10</v>
      </c>
      <c r="N8190" s="3">
        <f t="shared" si="643"/>
        <v>2036</v>
      </c>
      <c r="O8190" s="3">
        <f t="shared" si="644"/>
        <v>6</v>
      </c>
      <c r="P8190" s="2" t="str">
        <f t="shared" si="646"/>
        <v>WD</v>
      </c>
    </row>
    <row r="8191" spans="12:16" x14ac:dyDescent="0.2">
      <c r="L8191" s="99">
        <f t="shared" si="647"/>
        <v>49980</v>
      </c>
      <c r="M8191" s="3">
        <f t="shared" si="645"/>
        <v>11</v>
      </c>
      <c r="N8191" s="3">
        <f t="shared" ref="N8191:N8254" si="648">YEAR(L8191)</f>
        <v>2036</v>
      </c>
      <c r="O8191" s="3">
        <f t="shared" ref="O8191:O8254" si="649">WEEKDAY(L8191)</f>
        <v>7</v>
      </c>
      <c r="P8191" s="2" t="str">
        <f t="shared" si="646"/>
        <v>WE</v>
      </c>
    </row>
    <row r="8192" spans="12:16" x14ac:dyDescent="0.2">
      <c r="L8192" s="99">
        <f t="shared" si="647"/>
        <v>49981</v>
      </c>
      <c r="M8192" s="3">
        <f t="shared" si="645"/>
        <v>11</v>
      </c>
      <c r="N8192" s="3">
        <f t="shared" si="648"/>
        <v>2036</v>
      </c>
      <c r="O8192" s="3">
        <f t="shared" si="649"/>
        <v>1</v>
      </c>
      <c r="P8192" s="2" t="str">
        <f t="shared" si="646"/>
        <v>WE</v>
      </c>
    </row>
    <row r="8193" spans="12:16" x14ac:dyDescent="0.2">
      <c r="L8193" s="99">
        <f t="shared" si="647"/>
        <v>49982</v>
      </c>
      <c r="M8193" s="3">
        <f t="shared" si="645"/>
        <v>11</v>
      </c>
      <c r="N8193" s="3">
        <f t="shared" si="648"/>
        <v>2036</v>
      </c>
      <c r="O8193" s="3">
        <f t="shared" si="649"/>
        <v>2</v>
      </c>
      <c r="P8193" s="2" t="str">
        <f t="shared" si="646"/>
        <v>WD</v>
      </c>
    </row>
    <row r="8194" spans="12:16" x14ac:dyDescent="0.2">
      <c r="L8194" s="99">
        <f t="shared" si="647"/>
        <v>49983</v>
      </c>
      <c r="M8194" s="3">
        <f t="shared" si="645"/>
        <v>11</v>
      </c>
      <c r="N8194" s="3">
        <f t="shared" si="648"/>
        <v>2036</v>
      </c>
      <c r="O8194" s="3">
        <f t="shared" si="649"/>
        <v>3</v>
      </c>
      <c r="P8194" s="2" t="str">
        <f t="shared" si="646"/>
        <v>WD</v>
      </c>
    </row>
    <row r="8195" spans="12:16" x14ac:dyDescent="0.2">
      <c r="L8195" s="99">
        <f t="shared" si="647"/>
        <v>49984</v>
      </c>
      <c r="M8195" s="3">
        <f t="shared" ref="M8195:M8258" si="650">MONTH(L8195)</f>
        <v>11</v>
      </c>
      <c r="N8195" s="3">
        <f t="shared" si="648"/>
        <v>2036</v>
      </c>
      <c r="O8195" s="3">
        <f t="shared" si="649"/>
        <v>4</v>
      </c>
      <c r="P8195" s="2" t="str">
        <f t="shared" ref="P8195:P8258" si="651">IF(O8195=1,"WE",IF(O8195=7,"WE","WD"))</f>
        <v>WD</v>
      </c>
    </row>
    <row r="8196" spans="12:16" x14ac:dyDescent="0.2">
      <c r="L8196" s="99">
        <f t="shared" si="647"/>
        <v>49985</v>
      </c>
      <c r="M8196" s="3">
        <f t="shared" si="650"/>
        <v>11</v>
      </c>
      <c r="N8196" s="3">
        <f t="shared" si="648"/>
        <v>2036</v>
      </c>
      <c r="O8196" s="3">
        <f t="shared" si="649"/>
        <v>5</v>
      </c>
      <c r="P8196" s="2" t="str">
        <f t="shared" si="651"/>
        <v>WD</v>
      </c>
    </row>
    <row r="8197" spans="12:16" x14ac:dyDescent="0.2">
      <c r="L8197" s="99">
        <f t="shared" si="647"/>
        <v>49986</v>
      </c>
      <c r="M8197" s="3">
        <f t="shared" si="650"/>
        <v>11</v>
      </c>
      <c r="N8197" s="3">
        <f t="shared" si="648"/>
        <v>2036</v>
      </c>
      <c r="O8197" s="3">
        <f t="shared" si="649"/>
        <v>6</v>
      </c>
      <c r="P8197" s="2" t="str">
        <f t="shared" si="651"/>
        <v>WD</v>
      </c>
    </row>
    <row r="8198" spans="12:16" x14ac:dyDescent="0.2">
      <c r="L8198" s="99">
        <f t="shared" si="647"/>
        <v>49987</v>
      </c>
      <c r="M8198" s="3">
        <f t="shared" si="650"/>
        <v>11</v>
      </c>
      <c r="N8198" s="3">
        <f t="shared" si="648"/>
        <v>2036</v>
      </c>
      <c r="O8198" s="3">
        <f t="shared" si="649"/>
        <v>7</v>
      </c>
      <c r="P8198" s="2" t="str">
        <f t="shared" si="651"/>
        <v>WE</v>
      </c>
    </row>
    <row r="8199" spans="12:16" x14ac:dyDescent="0.2">
      <c r="L8199" s="99">
        <f t="shared" si="647"/>
        <v>49988</v>
      </c>
      <c r="M8199" s="3">
        <f t="shared" si="650"/>
        <v>11</v>
      </c>
      <c r="N8199" s="3">
        <f t="shared" si="648"/>
        <v>2036</v>
      </c>
      <c r="O8199" s="3">
        <f t="shared" si="649"/>
        <v>1</v>
      </c>
      <c r="P8199" s="2" t="str">
        <f t="shared" si="651"/>
        <v>WE</v>
      </c>
    </row>
    <row r="8200" spans="12:16" x14ac:dyDescent="0.2">
      <c r="L8200" s="99">
        <f t="shared" si="647"/>
        <v>49989</v>
      </c>
      <c r="M8200" s="3">
        <f t="shared" si="650"/>
        <v>11</v>
      </c>
      <c r="N8200" s="3">
        <f t="shared" si="648"/>
        <v>2036</v>
      </c>
      <c r="O8200" s="3">
        <f t="shared" si="649"/>
        <v>2</v>
      </c>
      <c r="P8200" s="2" t="str">
        <f t="shared" si="651"/>
        <v>WD</v>
      </c>
    </row>
    <row r="8201" spans="12:16" x14ac:dyDescent="0.2">
      <c r="L8201" s="99">
        <f t="shared" si="647"/>
        <v>49990</v>
      </c>
      <c r="M8201" s="3">
        <f t="shared" si="650"/>
        <v>11</v>
      </c>
      <c r="N8201" s="3">
        <f t="shared" si="648"/>
        <v>2036</v>
      </c>
      <c r="O8201" s="3">
        <f t="shared" si="649"/>
        <v>3</v>
      </c>
      <c r="P8201" s="2" t="str">
        <f t="shared" si="651"/>
        <v>WD</v>
      </c>
    </row>
    <row r="8202" spans="12:16" x14ac:dyDescent="0.2">
      <c r="L8202" s="99">
        <f t="shared" si="647"/>
        <v>49991</v>
      </c>
      <c r="M8202" s="3">
        <f t="shared" si="650"/>
        <v>11</v>
      </c>
      <c r="N8202" s="3">
        <f t="shared" si="648"/>
        <v>2036</v>
      </c>
      <c r="O8202" s="3">
        <f t="shared" si="649"/>
        <v>4</v>
      </c>
      <c r="P8202" s="2" t="str">
        <f t="shared" si="651"/>
        <v>WD</v>
      </c>
    </row>
    <row r="8203" spans="12:16" x14ac:dyDescent="0.2">
      <c r="L8203" s="99">
        <f t="shared" si="647"/>
        <v>49992</v>
      </c>
      <c r="M8203" s="3">
        <f t="shared" si="650"/>
        <v>11</v>
      </c>
      <c r="N8203" s="3">
        <f t="shared" si="648"/>
        <v>2036</v>
      </c>
      <c r="O8203" s="3">
        <f t="shared" si="649"/>
        <v>5</v>
      </c>
      <c r="P8203" s="2" t="str">
        <f t="shared" si="651"/>
        <v>WD</v>
      </c>
    </row>
    <row r="8204" spans="12:16" x14ac:dyDescent="0.2">
      <c r="L8204" s="99">
        <f t="shared" si="647"/>
        <v>49993</v>
      </c>
      <c r="M8204" s="3">
        <f t="shared" si="650"/>
        <v>11</v>
      </c>
      <c r="N8204" s="3">
        <f t="shared" si="648"/>
        <v>2036</v>
      </c>
      <c r="O8204" s="3">
        <f t="shared" si="649"/>
        <v>6</v>
      </c>
      <c r="P8204" s="2" t="str">
        <f t="shared" si="651"/>
        <v>WD</v>
      </c>
    </row>
    <row r="8205" spans="12:16" x14ac:dyDescent="0.2">
      <c r="L8205" s="99">
        <f t="shared" si="647"/>
        <v>49994</v>
      </c>
      <c r="M8205" s="3">
        <f t="shared" si="650"/>
        <v>11</v>
      </c>
      <c r="N8205" s="3">
        <f t="shared" si="648"/>
        <v>2036</v>
      </c>
      <c r="O8205" s="3">
        <f t="shared" si="649"/>
        <v>7</v>
      </c>
      <c r="P8205" s="2" t="str">
        <f t="shared" si="651"/>
        <v>WE</v>
      </c>
    </row>
    <row r="8206" spans="12:16" x14ac:dyDescent="0.2">
      <c r="L8206" s="99">
        <f t="shared" si="647"/>
        <v>49995</v>
      </c>
      <c r="M8206" s="3">
        <f t="shared" si="650"/>
        <v>11</v>
      </c>
      <c r="N8206" s="3">
        <f t="shared" si="648"/>
        <v>2036</v>
      </c>
      <c r="O8206" s="3">
        <f t="shared" si="649"/>
        <v>1</v>
      </c>
      <c r="P8206" s="2" t="str">
        <f t="shared" si="651"/>
        <v>WE</v>
      </c>
    </row>
    <row r="8207" spans="12:16" x14ac:dyDescent="0.2">
      <c r="L8207" s="99">
        <f t="shared" si="647"/>
        <v>49996</v>
      </c>
      <c r="M8207" s="3">
        <f t="shared" si="650"/>
        <v>11</v>
      </c>
      <c r="N8207" s="3">
        <f t="shared" si="648"/>
        <v>2036</v>
      </c>
      <c r="O8207" s="3">
        <f t="shared" si="649"/>
        <v>2</v>
      </c>
      <c r="P8207" s="2" t="str">
        <f t="shared" si="651"/>
        <v>WD</v>
      </c>
    </row>
    <row r="8208" spans="12:16" x14ac:dyDescent="0.2">
      <c r="L8208" s="99">
        <f t="shared" si="647"/>
        <v>49997</v>
      </c>
      <c r="M8208" s="3">
        <f t="shared" si="650"/>
        <v>11</v>
      </c>
      <c r="N8208" s="3">
        <f t="shared" si="648"/>
        <v>2036</v>
      </c>
      <c r="O8208" s="3">
        <f t="shared" si="649"/>
        <v>3</v>
      </c>
      <c r="P8208" s="2" t="str">
        <f t="shared" si="651"/>
        <v>WD</v>
      </c>
    </row>
    <row r="8209" spans="12:16" x14ac:dyDescent="0.2">
      <c r="L8209" s="99">
        <f t="shared" si="647"/>
        <v>49998</v>
      </c>
      <c r="M8209" s="3">
        <f t="shared" si="650"/>
        <v>11</v>
      </c>
      <c r="N8209" s="3">
        <f t="shared" si="648"/>
        <v>2036</v>
      </c>
      <c r="O8209" s="3">
        <f t="shared" si="649"/>
        <v>4</v>
      </c>
      <c r="P8209" s="2" t="str">
        <f t="shared" si="651"/>
        <v>WD</v>
      </c>
    </row>
    <row r="8210" spans="12:16" x14ac:dyDescent="0.2">
      <c r="L8210" s="99">
        <f t="shared" si="647"/>
        <v>49999</v>
      </c>
      <c r="M8210" s="3">
        <f t="shared" si="650"/>
        <v>11</v>
      </c>
      <c r="N8210" s="3">
        <f t="shared" si="648"/>
        <v>2036</v>
      </c>
      <c r="O8210" s="3">
        <f t="shared" si="649"/>
        <v>5</v>
      </c>
      <c r="P8210" s="2" t="str">
        <f t="shared" si="651"/>
        <v>WD</v>
      </c>
    </row>
    <row r="8211" spans="12:16" x14ac:dyDescent="0.2">
      <c r="L8211" s="99">
        <f t="shared" si="647"/>
        <v>50000</v>
      </c>
      <c r="M8211" s="3">
        <f t="shared" si="650"/>
        <v>11</v>
      </c>
      <c r="N8211" s="3">
        <f t="shared" si="648"/>
        <v>2036</v>
      </c>
      <c r="O8211" s="3">
        <f t="shared" si="649"/>
        <v>6</v>
      </c>
      <c r="P8211" s="2" t="str">
        <f t="shared" si="651"/>
        <v>WD</v>
      </c>
    </row>
    <row r="8212" spans="12:16" x14ac:dyDescent="0.2">
      <c r="L8212" s="99">
        <f t="shared" si="647"/>
        <v>50001</v>
      </c>
      <c r="M8212" s="3">
        <f t="shared" si="650"/>
        <v>11</v>
      </c>
      <c r="N8212" s="3">
        <f t="shared" si="648"/>
        <v>2036</v>
      </c>
      <c r="O8212" s="3">
        <f t="shared" si="649"/>
        <v>7</v>
      </c>
      <c r="P8212" s="2" t="str">
        <f t="shared" si="651"/>
        <v>WE</v>
      </c>
    </row>
    <row r="8213" spans="12:16" x14ac:dyDescent="0.2">
      <c r="L8213" s="99">
        <f t="shared" si="647"/>
        <v>50002</v>
      </c>
      <c r="M8213" s="3">
        <f t="shared" si="650"/>
        <v>11</v>
      </c>
      <c r="N8213" s="3">
        <f t="shared" si="648"/>
        <v>2036</v>
      </c>
      <c r="O8213" s="3">
        <f t="shared" si="649"/>
        <v>1</v>
      </c>
      <c r="P8213" s="2" t="str">
        <f t="shared" si="651"/>
        <v>WE</v>
      </c>
    </row>
    <row r="8214" spans="12:16" x14ac:dyDescent="0.2">
      <c r="L8214" s="99">
        <f t="shared" si="647"/>
        <v>50003</v>
      </c>
      <c r="M8214" s="3">
        <f t="shared" si="650"/>
        <v>11</v>
      </c>
      <c r="N8214" s="3">
        <f t="shared" si="648"/>
        <v>2036</v>
      </c>
      <c r="O8214" s="3">
        <f t="shared" si="649"/>
        <v>2</v>
      </c>
      <c r="P8214" s="2" t="str">
        <f t="shared" si="651"/>
        <v>WD</v>
      </c>
    </row>
    <row r="8215" spans="12:16" x14ac:dyDescent="0.2">
      <c r="L8215" s="99">
        <f t="shared" si="647"/>
        <v>50004</v>
      </c>
      <c r="M8215" s="3">
        <f t="shared" si="650"/>
        <v>11</v>
      </c>
      <c r="N8215" s="3">
        <f t="shared" si="648"/>
        <v>2036</v>
      </c>
      <c r="O8215" s="3">
        <f t="shared" si="649"/>
        <v>3</v>
      </c>
      <c r="P8215" s="2" t="str">
        <f t="shared" si="651"/>
        <v>WD</v>
      </c>
    </row>
    <row r="8216" spans="12:16" x14ac:dyDescent="0.2">
      <c r="L8216" s="99">
        <f t="shared" si="647"/>
        <v>50005</v>
      </c>
      <c r="M8216" s="3">
        <f t="shared" si="650"/>
        <v>11</v>
      </c>
      <c r="N8216" s="3">
        <f t="shared" si="648"/>
        <v>2036</v>
      </c>
      <c r="O8216" s="3">
        <f t="shared" si="649"/>
        <v>4</v>
      </c>
      <c r="P8216" s="2" t="str">
        <f t="shared" si="651"/>
        <v>WD</v>
      </c>
    </row>
    <row r="8217" spans="12:16" x14ac:dyDescent="0.2">
      <c r="L8217" s="99">
        <f t="shared" si="647"/>
        <v>50006</v>
      </c>
      <c r="M8217" s="3">
        <f t="shared" si="650"/>
        <v>11</v>
      </c>
      <c r="N8217" s="3">
        <f t="shared" si="648"/>
        <v>2036</v>
      </c>
      <c r="O8217" s="3">
        <f t="shared" si="649"/>
        <v>5</v>
      </c>
      <c r="P8217" s="2" t="str">
        <f t="shared" si="651"/>
        <v>WD</v>
      </c>
    </row>
    <row r="8218" spans="12:16" x14ac:dyDescent="0.2">
      <c r="L8218" s="99">
        <f t="shared" si="647"/>
        <v>50007</v>
      </c>
      <c r="M8218" s="3">
        <f t="shared" si="650"/>
        <v>11</v>
      </c>
      <c r="N8218" s="3">
        <f t="shared" si="648"/>
        <v>2036</v>
      </c>
      <c r="O8218" s="3">
        <f t="shared" si="649"/>
        <v>6</v>
      </c>
      <c r="P8218" s="2" t="str">
        <f t="shared" si="651"/>
        <v>WD</v>
      </c>
    </row>
    <row r="8219" spans="12:16" x14ac:dyDescent="0.2">
      <c r="L8219" s="99">
        <f t="shared" si="647"/>
        <v>50008</v>
      </c>
      <c r="M8219" s="3">
        <f t="shared" si="650"/>
        <v>11</v>
      </c>
      <c r="N8219" s="3">
        <f t="shared" si="648"/>
        <v>2036</v>
      </c>
      <c r="O8219" s="3">
        <f t="shared" si="649"/>
        <v>7</v>
      </c>
      <c r="P8219" s="2" t="str">
        <f t="shared" si="651"/>
        <v>WE</v>
      </c>
    </row>
    <row r="8220" spans="12:16" x14ac:dyDescent="0.2">
      <c r="L8220" s="99">
        <f t="shared" si="647"/>
        <v>50009</v>
      </c>
      <c r="M8220" s="3">
        <f t="shared" si="650"/>
        <v>11</v>
      </c>
      <c r="N8220" s="3">
        <f t="shared" si="648"/>
        <v>2036</v>
      </c>
      <c r="O8220" s="3">
        <f t="shared" si="649"/>
        <v>1</v>
      </c>
      <c r="P8220" s="2" t="str">
        <f t="shared" si="651"/>
        <v>WE</v>
      </c>
    </row>
    <row r="8221" spans="12:16" x14ac:dyDescent="0.2">
      <c r="L8221" s="99">
        <f t="shared" si="647"/>
        <v>50010</v>
      </c>
      <c r="M8221" s="3">
        <f t="shared" si="650"/>
        <v>12</v>
      </c>
      <c r="N8221" s="3">
        <f t="shared" si="648"/>
        <v>2036</v>
      </c>
      <c r="O8221" s="3">
        <f t="shared" si="649"/>
        <v>2</v>
      </c>
      <c r="P8221" s="2" t="str">
        <f t="shared" si="651"/>
        <v>WD</v>
      </c>
    </row>
    <row r="8222" spans="12:16" x14ac:dyDescent="0.2">
      <c r="L8222" s="99">
        <f t="shared" si="647"/>
        <v>50011</v>
      </c>
      <c r="M8222" s="3">
        <f t="shared" si="650"/>
        <v>12</v>
      </c>
      <c r="N8222" s="3">
        <f t="shared" si="648"/>
        <v>2036</v>
      </c>
      <c r="O8222" s="3">
        <f t="shared" si="649"/>
        <v>3</v>
      </c>
      <c r="P8222" s="2" t="str">
        <f t="shared" si="651"/>
        <v>WD</v>
      </c>
    </row>
    <row r="8223" spans="12:16" x14ac:dyDescent="0.2">
      <c r="L8223" s="99">
        <f t="shared" si="647"/>
        <v>50012</v>
      </c>
      <c r="M8223" s="3">
        <f t="shared" si="650"/>
        <v>12</v>
      </c>
      <c r="N8223" s="3">
        <f t="shared" si="648"/>
        <v>2036</v>
      </c>
      <c r="O8223" s="3">
        <f t="shared" si="649"/>
        <v>4</v>
      </c>
      <c r="P8223" s="2" t="str">
        <f t="shared" si="651"/>
        <v>WD</v>
      </c>
    </row>
    <row r="8224" spans="12:16" x14ac:dyDescent="0.2">
      <c r="L8224" s="99">
        <f t="shared" si="647"/>
        <v>50013</v>
      </c>
      <c r="M8224" s="3">
        <f t="shared" si="650"/>
        <v>12</v>
      </c>
      <c r="N8224" s="3">
        <f t="shared" si="648"/>
        <v>2036</v>
      </c>
      <c r="O8224" s="3">
        <f t="shared" si="649"/>
        <v>5</v>
      </c>
      <c r="P8224" s="2" t="str">
        <f t="shared" si="651"/>
        <v>WD</v>
      </c>
    </row>
    <row r="8225" spans="12:16" x14ac:dyDescent="0.2">
      <c r="L8225" s="99">
        <f t="shared" si="647"/>
        <v>50014</v>
      </c>
      <c r="M8225" s="3">
        <f t="shared" si="650"/>
        <v>12</v>
      </c>
      <c r="N8225" s="3">
        <f t="shared" si="648"/>
        <v>2036</v>
      </c>
      <c r="O8225" s="3">
        <f t="shared" si="649"/>
        <v>6</v>
      </c>
      <c r="P8225" s="2" t="str">
        <f t="shared" si="651"/>
        <v>WD</v>
      </c>
    </row>
    <row r="8226" spans="12:16" x14ac:dyDescent="0.2">
      <c r="L8226" s="99">
        <f t="shared" si="647"/>
        <v>50015</v>
      </c>
      <c r="M8226" s="3">
        <f t="shared" si="650"/>
        <v>12</v>
      </c>
      <c r="N8226" s="3">
        <f t="shared" si="648"/>
        <v>2036</v>
      </c>
      <c r="O8226" s="3">
        <f t="shared" si="649"/>
        <v>7</v>
      </c>
      <c r="P8226" s="2" t="str">
        <f t="shared" si="651"/>
        <v>WE</v>
      </c>
    </row>
    <row r="8227" spans="12:16" x14ac:dyDescent="0.2">
      <c r="L8227" s="99">
        <f t="shared" si="647"/>
        <v>50016</v>
      </c>
      <c r="M8227" s="3">
        <f t="shared" si="650"/>
        <v>12</v>
      </c>
      <c r="N8227" s="3">
        <f t="shared" si="648"/>
        <v>2036</v>
      </c>
      <c r="O8227" s="3">
        <f t="shared" si="649"/>
        <v>1</v>
      </c>
      <c r="P8227" s="2" t="str">
        <f t="shared" si="651"/>
        <v>WE</v>
      </c>
    </row>
    <row r="8228" spans="12:16" x14ac:dyDescent="0.2">
      <c r="L8228" s="99">
        <f t="shared" si="647"/>
        <v>50017</v>
      </c>
      <c r="M8228" s="3">
        <f t="shared" si="650"/>
        <v>12</v>
      </c>
      <c r="N8228" s="3">
        <f t="shared" si="648"/>
        <v>2036</v>
      </c>
      <c r="O8228" s="3">
        <f t="shared" si="649"/>
        <v>2</v>
      </c>
      <c r="P8228" s="2" t="str">
        <f t="shared" si="651"/>
        <v>WD</v>
      </c>
    </row>
    <row r="8229" spans="12:16" x14ac:dyDescent="0.2">
      <c r="L8229" s="99">
        <f t="shared" si="647"/>
        <v>50018</v>
      </c>
      <c r="M8229" s="3">
        <f t="shared" si="650"/>
        <v>12</v>
      </c>
      <c r="N8229" s="3">
        <f t="shared" si="648"/>
        <v>2036</v>
      </c>
      <c r="O8229" s="3">
        <f t="shared" si="649"/>
        <v>3</v>
      </c>
      <c r="P8229" s="2" t="str">
        <f t="shared" si="651"/>
        <v>WD</v>
      </c>
    </row>
    <row r="8230" spans="12:16" x14ac:dyDescent="0.2">
      <c r="L8230" s="99">
        <f t="shared" si="647"/>
        <v>50019</v>
      </c>
      <c r="M8230" s="3">
        <f t="shared" si="650"/>
        <v>12</v>
      </c>
      <c r="N8230" s="3">
        <f t="shared" si="648"/>
        <v>2036</v>
      </c>
      <c r="O8230" s="3">
        <f t="shared" si="649"/>
        <v>4</v>
      </c>
      <c r="P8230" s="2" t="str">
        <f t="shared" si="651"/>
        <v>WD</v>
      </c>
    </row>
    <row r="8231" spans="12:16" x14ac:dyDescent="0.2">
      <c r="L8231" s="99">
        <f t="shared" si="647"/>
        <v>50020</v>
      </c>
      <c r="M8231" s="3">
        <f t="shared" si="650"/>
        <v>12</v>
      </c>
      <c r="N8231" s="3">
        <f t="shared" si="648"/>
        <v>2036</v>
      </c>
      <c r="O8231" s="3">
        <f t="shared" si="649"/>
        <v>5</v>
      </c>
      <c r="P8231" s="2" t="str">
        <f t="shared" si="651"/>
        <v>WD</v>
      </c>
    </row>
    <row r="8232" spans="12:16" x14ac:dyDescent="0.2">
      <c r="L8232" s="99">
        <f t="shared" si="647"/>
        <v>50021</v>
      </c>
      <c r="M8232" s="3">
        <f t="shared" si="650"/>
        <v>12</v>
      </c>
      <c r="N8232" s="3">
        <f t="shared" si="648"/>
        <v>2036</v>
      </c>
      <c r="O8232" s="3">
        <f t="shared" si="649"/>
        <v>6</v>
      </c>
      <c r="P8232" s="2" t="str">
        <f t="shared" si="651"/>
        <v>WD</v>
      </c>
    </row>
    <row r="8233" spans="12:16" x14ac:dyDescent="0.2">
      <c r="L8233" s="99">
        <f t="shared" si="647"/>
        <v>50022</v>
      </c>
      <c r="M8233" s="3">
        <f t="shared" si="650"/>
        <v>12</v>
      </c>
      <c r="N8233" s="3">
        <f t="shared" si="648"/>
        <v>2036</v>
      </c>
      <c r="O8233" s="3">
        <f t="shared" si="649"/>
        <v>7</v>
      </c>
      <c r="P8233" s="2" t="str">
        <f t="shared" si="651"/>
        <v>WE</v>
      </c>
    </row>
    <row r="8234" spans="12:16" x14ac:dyDescent="0.2">
      <c r="L8234" s="99">
        <f t="shared" si="647"/>
        <v>50023</v>
      </c>
      <c r="M8234" s="3">
        <f t="shared" si="650"/>
        <v>12</v>
      </c>
      <c r="N8234" s="3">
        <f t="shared" si="648"/>
        <v>2036</v>
      </c>
      <c r="O8234" s="3">
        <f t="shared" si="649"/>
        <v>1</v>
      </c>
      <c r="P8234" s="2" t="str">
        <f t="shared" si="651"/>
        <v>WE</v>
      </c>
    </row>
    <row r="8235" spans="12:16" x14ac:dyDescent="0.2">
      <c r="L8235" s="99">
        <f t="shared" si="647"/>
        <v>50024</v>
      </c>
      <c r="M8235" s="3">
        <f t="shared" si="650"/>
        <v>12</v>
      </c>
      <c r="N8235" s="3">
        <f t="shared" si="648"/>
        <v>2036</v>
      </c>
      <c r="O8235" s="3">
        <f t="shared" si="649"/>
        <v>2</v>
      </c>
      <c r="P8235" s="2" t="str">
        <f t="shared" si="651"/>
        <v>WD</v>
      </c>
    </row>
    <row r="8236" spans="12:16" x14ac:dyDescent="0.2">
      <c r="L8236" s="99">
        <f t="shared" si="647"/>
        <v>50025</v>
      </c>
      <c r="M8236" s="3">
        <f t="shared" si="650"/>
        <v>12</v>
      </c>
      <c r="N8236" s="3">
        <f t="shared" si="648"/>
        <v>2036</v>
      </c>
      <c r="O8236" s="3">
        <f t="shared" si="649"/>
        <v>3</v>
      </c>
      <c r="P8236" s="2" t="str">
        <f t="shared" si="651"/>
        <v>WD</v>
      </c>
    </row>
    <row r="8237" spans="12:16" x14ac:dyDescent="0.2">
      <c r="L8237" s="99">
        <f t="shared" si="647"/>
        <v>50026</v>
      </c>
      <c r="M8237" s="3">
        <f t="shared" si="650"/>
        <v>12</v>
      </c>
      <c r="N8237" s="3">
        <f t="shared" si="648"/>
        <v>2036</v>
      </c>
      <c r="O8237" s="3">
        <f t="shared" si="649"/>
        <v>4</v>
      </c>
      <c r="P8237" s="2" t="str">
        <f t="shared" si="651"/>
        <v>WD</v>
      </c>
    </row>
    <row r="8238" spans="12:16" x14ac:dyDescent="0.2">
      <c r="L8238" s="99">
        <f t="shared" si="647"/>
        <v>50027</v>
      </c>
      <c r="M8238" s="3">
        <f t="shared" si="650"/>
        <v>12</v>
      </c>
      <c r="N8238" s="3">
        <f t="shared" si="648"/>
        <v>2036</v>
      </c>
      <c r="O8238" s="3">
        <f t="shared" si="649"/>
        <v>5</v>
      </c>
      <c r="P8238" s="2" t="str">
        <f t="shared" si="651"/>
        <v>WD</v>
      </c>
    </row>
    <row r="8239" spans="12:16" x14ac:dyDescent="0.2">
      <c r="L8239" s="99">
        <f t="shared" si="647"/>
        <v>50028</v>
      </c>
      <c r="M8239" s="3">
        <f t="shared" si="650"/>
        <v>12</v>
      </c>
      <c r="N8239" s="3">
        <f t="shared" si="648"/>
        <v>2036</v>
      </c>
      <c r="O8239" s="3">
        <f t="shared" si="649"/>
        <v>6</v>
      </c>
      <c r="P8239" s="2" t="str">
        <f t="shared" si="651"/>
        <v>WD</v>
      </c>
    </row>
    <row r="8240" spans="12:16" x14ac:dyDescent="0.2">
      <c r="L8240" s="99">
        <f t="shared" si="647"/>
        <v>50029</v>
      </c>
      <c r="M8240" s="3">
        <f t="shared" si="650"/>
        <v>12</v>
      </c>
      <c r="N8240" s="3">
        <f t="shared" si="648"/>
        <v>2036</v>
      </c>
      <c r="O8240" s="3">
        <f t="shared" si="649"/>
        <v>7</v>
      </c>
      <c r="P8240" s="2" t="str">
        <f t="shared" si="651"/>
        <v>WE</v>
      </c>
    </row>
    <row r="8241" spans="12:16" x14ac:dyDescent="0.2">
      <c r="L8241" s="99">
        <f t="shared" si="647"/>
        <v>50030</v>
      </c>
      <c r="M8241" s="3">
        <f t="shared" si="650"/>
        <v>12</v>
      </c>
      <c r="N8241" s="3">
        <f t="shared" si="648"/>
        <v>2036</v>
      </c>
      <c r="O8241" s="3">
        <f t="shared" si="649"/>
        <v>1</v>
      </c>
      <c r="P8241" s="2" t="str">
        <f t="shared" si="651"/>
        <v>WE</v>
      </c>
    </row>
    <row r="8242" spans="12:16" x14ac:dyDescent="0.2">
      <c r="L8242" s="99">
        <f t="shared" si="647"/>
        <v>50031</v>
      </c>
      <c r="M8242" s="3">
        <f t="shared" si="650"/>
        <v>12</v>
      </c>
      <c r="N8242" s="3">
        <f t="shared" si="648"/>
        <v>2036</v>
      </c>
      <c r="O8242" s="3">
        <f t="shared" si="649"/>
        <v>2</v>
      </c>
      <c r="P8242" s="2" t="str">
        <f t="shared" si="651"/>
        <v>WD</v>
      </c>
    </row>
    <row r="8243" spans="12:16" x14ac:dyDescent="0.2">
      <c r="L8243" s="99">
        <f t="shared" si="647"/>
        <v>50032</v>
      </c>
      <c r="M8243" s="3">
        <f t="shared" si="650"/>
        <v>12</v>
      </c>
      <c r="N8243" s="3">
        <f t="shared" si="648"/>
        <v>2036</v>
      </c>
      <c r="O8243" s="3">
        <f t="shared" si="649"/>
        <v>3</v>
      </c>
      <c r="P8243" s="2" t="str">
        <f t="shared" si="651"/>
        <v>WD</v>
      </c>
    </row>
    <row r="8244" spans="12:16" x14ac:dyDescent="0.2">
      <c r="L8244" s="99">
        <f t="shared" ref="L8244:L8307" si="652">+L8243+1</f>
        <v>50033</v>
      </c>
      <c r="M8244" s="3">
        <f t="shared" si="650"/>
        <v>12</v>
      </c>
      <c r="N8244" s="3">
        <f t="shared" si="648"/>
        <v>2036</v>
      </c>
      <c r="O8244" s="3">
        <f t="shared" si="649"/>
        <v>4</v>
      </c>
      <c r="P8244" s="2" t="str">
        <f t="shared" si="651"/>
        <v>WD</v>
      </c>
    </row>
    <row r="8245" spans="12:16" x14ac:dyDescent="0.2">
      <c r="L8245" s="99">
        <f t="shared" si="652"/>
        <v>50034</v>
      </c>
      <c r="M8245" s="3">
        <f t="shared" si="650"/>
        <v>12</v>
      </c>
      <c r="N8245" s="3">
        <f t="shared" si="648"/>
        <v>2036</v>
      </c>
      <c r="O8245" s="3">
        <f t="shared" si="649"/>
        <v>5</v>
      </c>
      <c r="P8245" s="2" t="str">
        <f t="shared" si="651"/>
        <v>WD</v>
      </c>
    </row>
    <row r="8246" spans="12:16" x14ac:dyDescent="0.2">
      <c r="L8246" s="99">
        <f t="shared" si="652"/>
        <v>50035</v>
      </c>
      <c r="M8246" s="3">
        <f t="shared" si="650"/>
        <v>12</v>
      </c>
      <c r="N8246" s="3">
        <f t="shared" si="648"/>
        <v>2036</v>
      </c>
      <c r="O8246" s="3">
        <f t="shared" si="649"/>
        <v>6</v>
      </c>
      <c r="P8246" s="2" t="str">
        <f t="shared" si="651"/>
        <v>WD</v>
      </c>
    </row>
    <row r="8247" spans="12:16" x14ac:dyDescent="0.2">
      <c r="L8247" s="99">
        <f t="shared" si="652"/>
        <v>50036</v>
      </c>
      <c r="M8247" s="3">
        <f t="shared" si="650"/>
        <v>12</v>
      </c>
      <c r="N8247" s="3">
        <f t="shared" si="648"/>
        <v>2036</v>
      </c>
      <c r="O8247" s="3">
        <f t="shared" si="649"/>
        <v>7</v>
      </c>
      <c r="P8247" s="2" t="str">
        <f t="shared" si="651"/>
        <v>WE</v>
      </c>
    </row>
    <row r="8248" spans="12:16" x14ac:dyDescent="0.2">
      <c r="L8248" s="99">
        <f t="shared" si="652"/>
        <v>50037</v>
      </c>
      <c r="M8248" s="3">
        <f t="shared" si="650"/>
        <v>12</v>
      </c>
      <c r="N8248" s="3">
        <f t="shared" si="648"/>
        <v>2036</v>
      </c>
      <c r="O8248" s="3">
        <f t="shared" si="649"/>
        <v>1</v>
      </c>
      <c r="P8248" s="2" t="str">
        <f t="shared" si="651"/>
        <v>WE</v>
      </c>
    </row>
    <row r="8249" spans="12:16" x14ac:dyDescent="0.2">
      <c r="L8249" s="99">
        <f t="shared" si="652"/>
        <v>50038</v>
      </c>
      <c r="M8249" s="3">
        <f t="shared" si="650"/>
        <v>12</v>
      </c>
      <c r="N8249" s="3">
        <f t="shared" si="648"/>
        <v>2036</v>
      </c>
      <c r="O8249" s="3">
        <f t="shared" si="649"/>
        <v>2</v>
      </c>
      <c r="P8249" s="2" t="str">
        <f t="shared" si="651"/>
        <v>WD</v>
      </c>
    </row>
    <row r="8250" spans="12:16" x14ac:dyDescent="0.2">
      <c r="L8250" s="99">
        <f t="shared" si="652"/>
        <v>50039</v>
      </c>
      <c r="M8250" s="3">
        <f t="shared" si="650"/>
        <v>12</v>
      </c>
      <c r="N8250" s="3">
        <f t="shared" si="648"/>
        <v>2036</v>
      </c>
      <c r="O8250" s="3">
        <f t="shared" si="649"/>
        <v>3</v>
      </c>
      <c r="P8250" s="2" t="str">
        <f t="shared" si="651"/>
        <v>WD</v>
      </c>
    </row>
    <row r="8251" spans="12:16" x14ac:dyDescent="0.2">
      <c r="L8251" s="99">
        <f t="shared" si="652"/>
        <v>50040</v>
      </c>
      <c r="M8251" s="3">
        <f t="shared" si="650"/>
        <v>12</v>
      </c>
      <c r="N8251" s="3">
        <f t="shared" si="648"/>
        <v>2036</v>
      </c>
      <c r="O8251" s="3">
        <f t="shared" si="649"/>
        <v>4</v>
      </c>
      <c r="P8251" s="2" t="str">
        <f t="shared" si="651"/>
        <v>WD</v>
      </c>
    </row>
    <row r="8252" spans="12:16" x14ac:dyDescent="0.2">
      <c r="L8252" s="99">
        <f t="shared" si="652"/>
        <v>50041</v>
      </c>
      <c r="M8252" s="3">
        <f t="shared" si="650"/>
        <v>1</v>
      </c>
      <c r="N8252" s="3">
        <f t="shared" si="648"/>
        <v>2037</v>
      </c>
      <c r="O8252" s="3">
        <f t="shared" si="649"/>
        <v>5</v>
      </c>
      <c r="P8252" s="2" t="str">
        <f t="shared" si="651"/>
        <v>WD</v>
      </c>
    </row>
    <row r="8253" spans="12:16" x14ac:dyDescent="0.2">
      <c r="L8253" s="99">
        <f t="shared" si="652"/>
        <v>50042</v>
      </c>
      <c r="M8253" s="3">
        <f t="shared" si="650"/>
        <v>1</v>
      </c>
      <c r="N8253" s="3">
        <f t="shared" si="648"/>
        <v>2037</v>
      </c>
      <c r="O8253" s="3">
        <f t="shared" si="649"/>
        <v>6</v>
      </c>
      <c r="P8253" s="2" t="str">
        <f t="shared" si="651"/>
        <v>WD</v>
      </c>
    </row>
    <row r="8254" spans="12:16" x14ac:dyDescent="0.2">
      <c r="L8254" s="99">
        <f t="shared" si="652"/>
        <v>50043</v>
      </c>
      <c r="M8254" s="3">
        <f t="shared" si="650"/>
        <v>1</v>
      </c>
      <c r="N8254" s="3">
        <f t="shared" si="648"/>
        <v>2037</v>
      </c>
      <c r="O8254" s="3">
        <f t="shared" si="649"/>
        <v>7</v>
      </c>
      <c r="P8254" s="2" t="str">
        <f t="shared" si="651"/>
        <v>WE</v>
      </c>
    </row>
    <row r="8255" spans="12:16" x14ac:dyDescent="0.2">
      <c r="L8255" s="99">
        <f t="shared" si="652"/>
        <v>50044</v>
      </c>
      <c r="M8255" s="3">
        <f t="shared" si="650"/>
        <v>1</v>
      </c>
      <c r="N8255" s="3">
        <f t="shared" ref="N8255:N8318" si="653">YEAR(L8255)</f>
        <v>2037</v>
      </c>
      <c r="O8255" s="3">
        <f t="shared" ref="O8255:O8318" si="654">WEEKDAY(L8255)</f>
        <v>1</v>
      </c>
      <c r="P8255" s="2" t="str">
        <f t="shared" si="651"/>
        <v>WE</v>
      </c>
    </row>
    <row r="8256" spans="12:16" x14ac:dyDescent="0.2">
      <c r="L8256" s="99">
        <f t="shared" si="652"/>
        <v>50045</v>
      </c>
      <c r="M8256" s="3">
        <f t="shared" si="650"/>
        <v>1</v>
      </c>
      <c r="N8256" s="3">
        <f t="shared" si="653"/>
        <v>2037</v>
      </c>
      <c r="O8256" s="3">
        <f t="shared" si="654"/>
        <v>2</v>
      </c>
      <c r="P8256" s="2" t="str">
        <f t="shared" si="651"/>
        <v>WD</v>
      </c>
    </row>
    <row r="8257" spans="12:16" x14ac:dyDescent="0.2">
      <c r="L8257" s="99">
        <f t="shared" si="652"/>
        <v>50046</v>
      </c>
      <c r="M8257" s="3">
        <f t="shared" si="650"/>
        <v>1</v>
      </c>
      <c r="N8257" s="3">
        <f t="shared" si="653"/>
        <v>2037</v>
      </c>
      <c r="O8257" s="3">
        <f t="shared" si="654"/>
        <v>3</v>
      </c>
      <c r="P8257" s="2" t="str">
        <f t="shared" si="651"/>
        <v>WD</v>
      </c>
    </row>
    <row r="8258" spans="12:16" x14ac:dyDescent="0.2">
      <c r="L8258" s="99">
        <f t="shared" si="652"/>
        <v>50047</v>
      </c>
      <c r="M8258" s="3">
        <f t="shared" si="650"/>
        <v>1</v>
      </c>
      <c r="N8258" s="3">
        <f t="shared" si="653"/>
        <v>2037</v>
      </c>
      <c r="O8258" s="3">
        <f t="shared" si="654"/>
        <v>4</v>
      </c>
      <c r="P8258" s="2" t="str">
        <f t="shared" si="651"/>
        <v>WD</v>
      </c>
    </row>
    <row r="8259" spans="12:16" x14ac:dyDescent="0.2">
      <c r="L8259" s="99">
        <f t="shared" si="652"/>
        <v>50048</v>
      </c>
      <c r="M8259" s="3">
        <f t="shared" ref="M8259:M8322" si="655">MONTH(L8259)</f>
        <v>1</v>
      </c>
      <c r="N8259" s="3">
        <f t="shared" si="653"/>
        <v>2037</v>
      </c>
      <c r="O8259" s="3">
        <f t="shared" si="654"/>
        <v>5</v>
      </c>
      <c r="P8259" s="2" t="str">
        <f t="shared" ref="P8259:P8322" si="656">IF(O8259=1,"WE",IF(O8259=7,"WE","WD"))</f>
        <v>WD</v>
      </c>
    </row>
    <row r="8260" spans="12:16" x14ac:dyDescent="0.2">
      <c r="L8260" s="99">
        <f t="shared" si="652"/>
        <v>50049</v>
      </c>
      <c r="M8260" s="3">
        <f t="shared" si="655"/>
        <v>1</v>
      </c>
      <c r="N8260" s="3">
        <f t="shared" si="653"/>
        <v>2037</v>
      </c>
      <c r="O8260" s="3">
        <f t="shared" si="654"/>
        <v>6</v>
      </c>
      <c r="P8260" s="2" t="str">
        <f t="shared" si="656"/>
        <v>WD</v>
      </c>
    </row>
    <row r="8261" spans="12:16" x14ac:dyDescent="0.2">
      <c r="L8261" s="99">
        <f t="shared" si="652"/>
        <v>50050</v>
      </c>
      <c r="M8261" s="3">
        <f t="shared" si="655"/>
        <v>1</v>
      </c>
      <c r="N8261" s="3">
        <f t="shared" si="653"/>
        <v>2037</v>
      </c>
      <c r="O8261" s="3">
        <f t="shared" si="654"/>
        <v>7</v>
      </c>
      <c r="P8261" s="2" t="str">
        <f t="shared" si="656"/>
        <v>WE</v>
      </c>
    </row>
    <row r="8262" spans="12:16" x14ac:dyDescent="0.2">
      <c r="L8262" s="99">
        <f t="shared" si="652"/>
        <v>50051</v>
      </c>
      <c r="M8262" s="3">
        <f t="shared" si="655"/>
        <v>1</v>
      </c>
      <c r="N8262" s="3">
        <f t="shared" si="653"/>
        <v>2037</v>
      </c>
      <c r="O8262" s="3">
        <f t="shared" si="654"/>
        <v>1</v>
      </c>
      <c r="P8262" s="2" t="str">
        <f t="shared" si="656"/>
        <v>WE</v>
      </c>
    </row>
    <row r="8263" spans="12:16" x14ac:dyDescent="0.2">
      <c r="L8263" s="99">
        <f t="shared" si="652"/>
        <v>50052</v>
      </c>
      <c r="M8263" s="3">
        <f t="shared" si="655"/>
        <v>1</v>
      </c>
      <c r="N8263" s="3">
        <f t="shared" si="653"/>
        <v>2037</v>
      </c>
      <c r="O8263" s="3">
        <f t="shared" si="654"/>
        <v>2</v>
      </c>
      <c r="P8263" s="2" t="str">
        <f t="shared" si="656"/>
        <v>WD</v>
      </c>
    </row>
    <row r="8264" spans="12:16" x14ac:dyDescent="0.2">
      <c r="L8264" s="99">
        <f t="shared" si="652"/>
        <v>50053</v>
      </c>
      <c r="M8264" s="3">
        <f t="shared" si="655"/>
        <v>1</v>
      </c>
      <c r="N8264" s="3">
        <f t="shared" si="653"/>
        <v>2037</v>
      </c>
      <c r="O8264" s="3">
        <f t="shared" si="654"/>
        <v>3</v>
      </c>
      <c r="P8264" s="2" t="str">
        <f t="shared" si="656"/>
        <v>WD</v>
      </c>
    </row>
    <row r="8265" spans="12:16" x14ac:dyDescent="0.2">
      <c r="L8265" s="99">
        <f t="shared" si="652"/>
        <v>50054</v>
      </c>
      <c r="M8265" s="3">
        <f t="shared" si="655"/>
        <v>1</v>
      </c>
      <c r="N8265" s="3">
        <f t="shared" si="653"/>
        <v>2037</v>
      </c>
      <c r="O8265" s="3">
        <f t="shared" si="654"/>
        <v>4</v>
      </c>
      <c r="P8265" s="2" t="str">
        <f t="shared" si="656"/>
        <v>WD</v>
      </c>
    </row>
    <row r="8266" spans="12:16" x14ac:dyDescent="0.2">
      <c r="L8266" s="99">
        <f t="shared" si="652"/>
        <v>50055</v>
      </c>
      <c r="M8266" s="3">
        <f t="shared" si="655"/>
        <v>1</v>
      </c>
      <c r="N8266" s="3">
        <f t="shared" si="653"/>
        <v>2037</v>
      </c>
      <c r="O8266" s="3">
        <f t="shared" si="654"/>
        <v>5</v>
      </c>
      <c r="P8266" s="2" t="str">
        <f t="shared" si="656"/>
        <v>WD</v>
      </c>
    </row>
    <row r="8267" spans="12:16" x14ac:dyDescent="0.2">
      <c r="L8267" s="99">
        <f t="shared" si="652"/>
        <v>50056</v>
      </c>
      <c r="M8267" s="3">
        <f t="shared" si="655"/>
        <v>1</v>
      </c>
      <c r="N8267" s="3">
        <f t="shared" si="653"/>
        <v>2037</v>
      </c>
      <c r="O8267" s="3">
        <f t="shared" si="654"/>
        <v>6</v>
      </c>
      <c r="P8267" s="2" t="str">
        <f t="shared" si="656"/>
        <v>WD</v>
      </c>
    </row>
    <row r="8268" spans="12:16" x14ac:dyDescent="0.2">
      <c r="L8268" s="99">
        <f t="shared" si="652"/>
        <v>50057</v>
      </c>
      <c r="M8268" s="3">
        <f t="shared" si="655"/>
        <v>1</v>
      </c>
      <c r="N8268" s="3">
        <f t="shared" si="653"/>
        <v>2037</v>
      </c>
      <c r="O8268" s="3">
        <f t="shared" si="654"/>
        <v>7</v>
      </c>
      <c r="P8268" s="2" t="str">
        <f t="shared" si="656"/>
        <v>WE</v>
      </c>
    </row>
    <row r="8269" spans="12:16" x14ac:dyDescent="0.2">
      <c r="L8269" s="99">
        <f t="shared" si="652"/>
        <v>50058</v>
      </c>
      <c r="M8269" s="3">
        <f t="shared" si="655"/>
        <v>1</v>
      </c>
      <c r="N8269" s="3">
        <f t="shared" si="653"/>
        <v>2037</v>
      </c>
      <c r="O8269" s="3">
        <f t="shared" si="654"/>
        <v>1</v>
      </c>
      <c r="P8269" s="2" t="str">
        <f t="shared" si="656"/>
        <v>WE</v>
      </c>
    </row>
    <row r="8270" spans="12:16" x14ac:dyDescent="0.2">
      <c r="L8270" s="99">
        <f t="shared" si="652"/>
        <v>50059</v>
      </c>
      <c r="M8270" s="3">
        <f t="shared" si="655"/>
        <v>1</v>
      </c>
      <c r="N8270" s="3">
        <f t="shared" si="653"/>
        <v>2037</v>
      </c>
      <c r="O8270" s="3">
        <f t="shared" si="654"/>
        <v>2</v>
      </c>
      <c r="P8270" s="2" t="str">
        <f t="shared" si="656"/>
        <v>WD</v>
      </c>
    </row>
    <row r="8271" spans="12:16" x14ac:dyDescent="0.2">
      <c r="L8271" s="99">
        <f t="shared" si="652"/>
        <v>50060</v>
      </c>
      <c r="M8271" s="3">
        <f t="shared" si="655"/>
        <v>1</v>
      </c>
      <c r="N8271" s="3">
        <f t="shared" si="653"/>
        <v>2037</v>
      </c>
      <c r="O8271" s="3">
        <f t="shared" si="654"/>
        <v>3</v>
      </c>
      <c r="P8271" s="2" t="str">
        <f t="shared" si="656"/>
        <v>WD</v>
      </c>
    </row>
    <row r="8272" spans="12:16" x14ac:dyDescent="0.2">
      <c r="L8272" s="99">
        <f t="shared" si="652"/>
        <v>50061</v>
      </c>
      <c r="M8272" s="3">
        <f t="shared" si="655"/>
        <v>1</v>
      </c>
      <c r="N8272" s="3">
        <f t="shared" si="653"/>
        <v>2037</v>
      </c>
      <c r="O8272" s="3">
        <f t="shared" si="654"/>
        <v>4</v>
      </c>
      <c r="P8272" s="2" t="str">
        <f t="shared" si="656"/>
        <v>WD</v>
      </c>
    </row>
    <row r="8273" spans="12:16" x14ac:dyDescent="0.2">
      <c r="L8273" s="99">
        <f t="shared" si="652"/>
        <v>50062</v>
      </c>
      <c r="M8273" s="3">
        <f t="shared" si="655"/>
        <v>1</v>
      </c>
      <c r="N8273" s="3">
        <f t="shared" si="653"/>
        <v>2037</v>
      </c>
      <c r="O8273" s="3">
        <f t="shared" si="654"/>
        <v>5</v>
      </c>
      <c r="P8273" s="2" t="str">
        <f t="shared" si="656"/>
        <v>WD</v>
      </c>
    </row>
    <row r="8274" spans="12:16" x14ac:dyDescent="0.2">
      <c r="L8274" s="99">
        <f t="shared" si="652"/>
        <v>50063</v>
      </c>
      <c r="M8274" s="3">
        <f t="shared" si="655"/>
        <v>1</v>
      </c>
      <c r="N8274" s="3">
        <f t="shared" si="653"/>
        <v>2037</v>
      </c>
      <c r="O8274" s="3">
        <f t="shared" si="654"/>
        <v>6</v>
      </c>
      <c r="P8274" s="2" t="str">
        <f t="shared" si="656"/>
        <v>WD</v>
      </c>
    </row>
    <row r="8275" spans="12:16" x14ac:dyDescent="0.2">
      <c r="L8275" s="99">
        <f t="shared" si="652"/>
        <v>50064</v>
      </c>
      <c r="M8275" s="3">
        <f t="shared" si="655"/>
        <v>1</v>
      </c>
      <c r="N8275" s="3">
        <f t="shared" si="653"/>
        <v>2037</v>
      </c>
      <c r="O8275" s="3">
        <f t="shared" si="654"/>
        <v>7</v>
      </c>
      <c r="P8275" s="2" t="str">
        <f t="shared" si="656"/>
        <v>WE</v>
      </c>
    </row>
    <row r="8276" spans="12:16" x14ac:dyDescent="0.2">
      <c r="L8276" s="99">
        <f t="shared" si="652"/>
        <v>50065</v>
      </c>
      <c r="M8276" s="3">
        <f t="shared" si="655"/>
        <v>1</v>
      </c>
      <c r="N8276" s="3">
        <f t="shared" si="653"/>
        <v>2037</v>
      </c>
      <c r="O8276" s="3">
        <f t="shared" si="654"/>
        <v>1</v>
      </c>
      <c r="P8276" s="2" t="str">
        <f t="shared" si="656"/>
        <v>WE</v>
      </c>
    </row>
    <row r="8277" spans="12:16" x14ac:dyDescent="0.2">
      <c r="L8277" s="99">
        <f t="shared" si="652"/>
        <v>50066</v>
      </c>
      <c r="M8277" s="3">
        <f t="shared" si="655"/>
        <v>1</v>
      </c>
      <c r="N8277" s="3">
        <f t="shared" si="653"/>
        <v>2037</v>
      </c>
      <c r="O8277" s="3">
        <f t="shared" si="654"/>
        <v>2</v>
      </c>
      <c r="P8277" s="2" t="str">
        <f t="shared" si="656"/>
        <v>WD</v>
      </c>
    </row>
    <row r="8278" spans="12:16" x14ac:dyDescent="0.2">
      <c r="L8278" s="99">
        <f t="shared" si="652"/>
        <v>50067</v>
      </c>
      <c r="M8278" s="3">
        <f t="shared" si="655"/>
        <v>1</v>
      </c>
      <c r="N8278" s="3">
        <f t="shared" si="653"/>
        <v>2037</v>
      </c>
      <c r="O8278" s="3">
        <f t="shared" si="654"/>
        <v>3</v>
      </c>
      <c r="P8278" s="2" t="str">
        <f t="shared" si="656"/>
        <v>WD</v>
      </c>
    </row>
    <row r="8279" spans="12:16" x14ac:dyDescent="0.2">
      <c r="L8279" s="99">
        <f t="shared" si="652"/>
        <v>50068</v>
      </c>
      <c r="M8279" s="3">
        <f t="shared" si="655"/>
        <v>1</v>
      </c>
      <c r="N8279" s="3">
        <f t="shared" si="653"/>
        <v>2037</v>
      </c>
      <c r="O8279" s="3">
        <f t="shared" si="654"/>
        <v>4</v>
      </c>
      <c r="P8279" s="2" t="str">
        <f t="shared" si="656"/>
        <v>WD</v>
      </c>
    </row>
    <row r="8280" spans="12:16" x14ac:dyDescent="0.2">
      <c r="L8280" s="99">
        <f t="shared" si="652"/>
        <v>50069</v>
      </c>
      <c r="M8280" s="3">
        <f t="shared" si="655"/>
        <v>1</v>
      </c>
      <c r="N8280" s="3">
        <f t="shared" si="653"/>
        <v>2037</v>
      </c>
      <c r="O8280" s="3">
        <f t="shared" si="654"/>
        <v>5</v>
      </c>
      <c r="P8280" s="2" t="str">
        <f t="shared" si="656"/>
        <v>WD</v>
      </c>
    </row>
    <row r="8281" spans="12:16" x14ac:dyDescent="0.2">
      <c r="L8281" s="99">
        <f t="shared" si="652"/>
        <v>50070</v>
      </c>
      <c r="M8281" s="3">
        <f t="shared" si="655"/>
        <v>1</v>
      </c>
      <c r="N8281" s="3">
        <f t="shared" si="653"/>
        <v>2037</v>
      </c>
      <c r="O8281" s="3">
        <f t="shared" si="654"/>
        <v>6</v>
      </c>
      <c r="P8281" s="2" t="str">
        <f t="shared" si="656"/>
        <v>WD</v>
      </c>
    </row>
    <row r="8282" spans="12:16" x14ac:dyDescent="0.2">
      <c r="L8282" s="99">
        <f t="shared" si="652"/>
        <v>50071</v>
      </c>
      <c r="M8282" s="3">
        <f t="shared" si="655"/>
        <v>1</v>
      </c>
      <c r="N8282" s="3">
        <f t="shared" si="653"/>
        <v>2037</v>
      </c>
      <c r="O8282" s="3">
        <f t="shared" si="654"/>
        <v>7</v>
      </c>
      <c r="P8282" s="2" t="str">
        <f t="shared" si="656"/>
        <v>WE</v>
      </c>
    </row>
    <row r="8283" spans="12:16" x14ac:dyDescent="0.2">
      <c r="L8283" s="99">
        <f t="shared" si="652"/>
        <v>50072</v>
      </c>
      <c r="M8283" s="3">
        <f t="shared" si="655"/>
        <v>2</v>
      </c>
      <c r="N8283" s="3">
        <f t="shared" si="653"/>
        <v>2037</v>
      </c>
      <c r="O8283" s="3">
        <f t="shared" si="654"/>
        <v>1</v>
      </c>
      <c r="P8283" s="2" t="str">
        <f t="shared" si="656"/>
        <v>WE</v>
      </c>
    </row>
    <row r="8284" spans="12:16" x14ac:dyDescent="0.2">
      <c r="L8284" s="99">
        <f t="shared" si="652"/>
        <v>50073</v>
      </c>
      <c r="M8284" s="3">
        <f t="shared" si="655"/>
        <v>2</v>
      </c>
      <c r="N8284" s="3">
        <f t="shared" si="653"/>
        <v>2037</v>
      </c>
      <c r="O8284" s="3">
        <f t="shared" si="654"/>
        <v>2</v>
      </c>
      <c r="P8284" s="2" t="str">
        <f t="shared" si="656"/>
        <v>WD</v>
      </c>
    </row>
    <row r="8285" spans="12:16" x14ac:dyDescent="0.2">
      <c r="L8285" s="99">
        <f t="shared" si="652"/>
        <v>50074</v>
      </c>
      <c r="M8285" s="3">
        <f t="shared" si="655"/>
        <v>2</v>
      </c>
      <c r="N8285" s="3">
        <f t="shared" si="653"/>
        <v>2037</v>
      </c>
      <c r="O8285" s="3">
        <f t="shared" si="654"/>
        <v>3</v>
      </c>
      <c r="P8285" s="2" t="str">
        <f t="shared" si="656"/>
        <v>WD</v>
      </c>
    </row>
    <row r="8286" spans="12:16" x14ac:dyDescent="0.2">
      <c r="L8286" s="99">
        <f t="shared" si="652"/>
        <v>50075</v>
      </c>
      <c r="M8286" s="3">
        <f t="shared" si="655"/>
        <v>2</v>
      </c>
      <c r="N8286" s="3">
        <f t="shared" si="653"/>
        <v>2037</v>
      </c>
      <c r="O8286" s="3">
        <f t="shared" si="654"/>
        <v>4</v>
      </c>
      <c r="P8286" s="2" t="str">
        <f t="shared" si="656"/>
        <v>WD</v>
      </c>
    </row>
    <row r="8287" spans="12:16" x14ac:dyDescent="0.2">
      <c r="L8287" s="99">
        <f t="shared" si="652"/>
        <v>50076</v>
      </c>
      <c r="M8287" s="3">
        <f t="shared" si="655"/>
        <v>2</v>
      </c>
      <c r="N8287" s="3">
        <f t="shared" si="653"/>
        <v>2037</v>
      </c>
      <c r="O8287" s="3">
        <f t="shared" si="654"/>
        <v>5</v>
      </c>
      <c r="P8287" s="2" t="str">
        <f t="shared" si="656"/>
        <v>WD</v>
      </c>
    </row>
    <row r="8288" spans="12:16" x14ac:dyDescent="0.2">
      <c r="L8288" s="99">
        <f t="shared" si="652"/>
        <v>50077</v>
      </c>
      <c r="M8288" s="3">
        <f t="shared" si="655"/>
        <v>2</v>
      </c>
      <c r="N8288" s="3">
        <f t="shared" si="653"/>
        <v>2037</v>
      </c>
      <c r="O8288" s="3">
        <f t="shared" si="654"/>
        <v>6</v>
      </c>
      <c r="P8288" s="2" t="str">
        <f t="shared" si="656"/>
        <v>WD</v>
      </c>
    </row>
    <row r="8289" spans="12:16" x14ac:dyDescent="0.2">
      <c r="L8289" s="99">
        <f t="shared" si="652"/>
        <v>50078</v>
      </c>
      <c r="M8289" s="3">
        <f t="shared" si="655"/>
        <v>2</v>
      </c>
      <c r="N8289" s="3">
        <f t="shared" si="653"/>
        <v>2037</v>
      </c>
      <c r="O8289" s="3">
        <f t="shared" si="654"/>
        <v>7</v>
      </c>
      <c r="P8289" s="2" t="str">
        <f t="shared" si="656"/>
        <v>WE</v>
      </c>
    </row>
    <row r="8290" spans="12:16" x14ac:dyDescent="0.2">
      <c r="L8290" s="99">
        <f t="shared" si="652"/>
        <v>50079</v>
      </c>
      <c r="M8290" s="3">
        <f t="shared" si="655"/>
        <v>2</v>
      </c>
      <c r="N8290" s="3">
        <f t="shared" si="653"/>
        <v>2037</v>
      </c>
      <c r="O8290" s="3">
        <f t="shared" si="654"/>
        <v>1</v>
      </c>
      <c r="P8290" s="2" t="str">
        <f t="shared" si="656"/>
        <v>WE</v>
      </c>
    </row>
    <row r="8291" spans="12:16" x14ac:dyDescent="0.2">
      <c r="L8291" s="99">
        <f t="shared" si="652"/>
        <v>50080</v>
      </c>
      <c r="M8291" s="3">
        <f t="shared" si="655"/>
        <v>2</v>
      </c>
      <c r="N8291" s="3">
        <f t="shared" si="653"/>
        <v>2037</v>
      </c>
      <c r="O8291" s="3">
        <f t="shared" si="654"/>
        <v>2</v>
      </c>
      <c r="P8291" s="2" t="str">
        <f t="shared" si="656"/>
        <v>WD</v>
      </c>
    </row>
    <row r="8292" spans="12:16" x14ac:dyDescent="0.2">
      <c r="L8292" s="99">
        <f t="shared" si="652"/>
        <v>50081</v>
      </c>
      <c r="M8292" s="3">
        <f t="shared" si="655"/>
        <v>2</v>
      </c>
      <c r="N8292" s="3">
        <f t="shared" si="653"/>
        <v>2037</v>
      </c>
      <c r="O8292" s="3">
        <f t="shared" si="654"/>
        <v>3</v>
      </c>
      <c r="P8292" s="2" t="str">
        <f t="shared" si="656"/>
        <v>WD</v>
      </c>
    </row>
    <row r="8293" spans="12:16" x14ac:dyDescent="0.2">
      <c r="L8293" s="99">
        <f t="shared" si="652"/>
        <v>50082</v>
      </c>
      <c r="M8293" s="3">
        <f t="shared" si="655"/>
        <v>2</v>
      </c>
      <c r="N8293" s="3">
        <f t="shared" si="653"/>
        <v>2037</v>
      </c>
      <c r="O8293" s="3">
        <f t="shared" si="654"/>
        <v>4</v>
      </c>
      <c r="P8293" s="2" t="str">
        <f t="shared" si="656"/>
        <v>WD</v>
      </c>
    </row>
    <row r="8294" spans="12:16" x14ac:dyDescent="0.2">
      <c r="L8294" s="99">
        <f t="shared" si="652"/>
        <v>50083</v>
      </c>
      <c r="M8294" s="3">
        <f t="shared" si="655"/>
        <v>2</v>
      </c>
      <c r="N8294" s="3">
        <f t="shared" si="653"/>
        <v>2037</v>
      </c>
      <c r="O8294" s="3">
        <f t="shared" si="654"/>
        <v>5</v>
      </c>
      <c r="P8294" s="2" t="str">
        <f t="shared" si="656"/>
        <v>WD</v>
      </c>
    </row>
    <row r="8295" spans="12:16" x14ac:dyDescent="0.2">
      <c r="L8295" s="99">
        <f t="shared" si="652"/>
        <v>50084</v>
      </c>
      <c r="M8295" s="3">
        <f t="shared" si="655"/>
        <v>2</v>
      </c>
      <c r="N8295" s="3">
        <f t="shared" si="653"/>
        <v>2037</v>
      </c>
      <c r="O8295" s="3">
        <f t="shared" si="654"/>
        <v>6</v>
      </c>
      <c r="P8295" s="2" t="str">
        <f t="shared" si="656"/>
        <v>WD</v>
      </c>
    </row>
    <row r="8296" spans="12:16" x14ac:dyDescent="0.2">
      <c r="L8296" s="99">
        <f t="shared" si="652"/>
        <v>50085</v>
      </c>
      <c r="M8296" s="3">
        <f t="shared" si="655"/>
        <v>2</v>
      </c>
      <c r="N8296" s="3">
        <f t="shared" si="653"/>
        <v>2037</v>
      </c>
      <c r="O8296" s="3">
        <f t="shared" si="654"/>
        <v>7</v>
      </c>
      <c r="P8296" s="2" t="str">
        <f t="shared" si="656"/>
        <v>WE</v>
      </c>
    </row>
    <row r="8297" spans="12:16" x14ac:dyDescent="0.2">
      <c r="L8297" s="99">
        <f t="shared" si="652"/>
        <v>50086</v>
      </c>
      <c r="M8297" s="3">
        <f t="shared" si="655"/>
        <v>2</v>
      </c>
      <c r="N8297" s="3">
        <f t="shared" si="653"/>
        <v>2037</v>
      </c>
      <c r="O8297" s="3">
        <f t="shared" si="654"/>
        <v>1</v>
      </c>
      <c r="P8297" s="2" t="str">
        <f t="shared" si="656"/>
        <v>WE</v>
      </c>
    </row>
    <row r="8298" spans="12:16" x14ac:dyDescent="0.2">
      <c r="L8298" s="99">
        <f t="shared" si="652"/>
        <v>50087</v>
      </c>
      <c r="M8298" s="3">
        <f t="shared" si="655"/>
        <v>2</v>
      </c>
      <c r="N8298" s="3">
        <f t="shared" si="653"/>
        <v>2037</v>
      </c>
      <c r="O8298" s="3">
        <f t="shared" si="654"/>
        <v>2</v>
      </c>
      <c r="P8298" s="2" t="str">
        <f t="shared" si="656"/>
        <v>WD</v>
      </c>
    </row>
    <row r="8299" spans="12:16" x14ac:dyDescent="0.2">
      <c r="L8299" s="99">
        <f t="shared" si="652"/>
        <v>50088</v>
      </c>
      <c r="M8299" s="3">
        <f t="shared" si="655"/>
        <v>2</v>
      </c>
      <c r="N8299" s="3">
        <f t="shared" si="653"/>
        <v>2037</v>
      </c>
      <c r="O8299" s="3">
        <f t="shared" si="654"/>
        <v>3</v>
      </c>
      <c r="P8299" s="2" t="str">
        <f t="shared" si="656"/>
        <v>WD</v>
      </c>
    </row>
    <row r="8300" spans="12:16" x14ac:dyDescent="0.2">
      <c r="L8300" s="99">
        <f t="shared" si="652"/>
        <v>50089</v>
      </c>
      <c r="M8300" s="3">
        <f t="shared" si="655"/>
        <v>2</v>
      </c>
      <c r="N8300" s="3">
        <f t="shared" si="653"/>
        <v>2037</v>
      </c>
      <c r="O8300" s="3">
        <f t="shared" si="654"/>
        <v>4</v>
      </c>
      <c r="P8300" s="2" t="str">
        <f t="shared" si="656"/>
        <v>WD</v>
      </c>
    </row>
    <row r="8301" spans="12:16" x14ac:dyDescent="0.2">
      <c r="L8301" s="99">
        <f t="shared" si="652"/>
        <v>50090</v>
      </c>
      <c r="M8301" s="3">
        <f t="shared" si="655"/>
        <v>2</v>
      </c>
      <c r="N8301" s="3">
        <f t="shared" si="653"/>
        <v>2037</v>
      </c>
      <c r="O8301" s="3">
        <f t="shared" si="654"/>
        <v>5</v>
      </c>
      <c r="P8301" s="2" t="str">
        <f t="shared" si="656"/>
        <v>WD</v>
      </c>
    </row>
    <row r="8302" spans="12:16" x14ac:dyDescent="0.2">
      <c r="L8302" s="99">
        <f t="shared" si="652"/>
        <v>50091</v>
      </c>
      <c r="M8302" s="3">
        <f t="shared" si="655"/>
        <v>2</v>
      </c>
      <c r="N8302" s="3">
        <f t="shared" si="653"/>
        <v>2037</v>
      </c>
      <c r="O8302" s="3">
        <f t="shared" si="654"/>
        <v>6</v>
      </c>
      <c r="P8302" s="2" t="str">
        <f t="shared" si="656"/>
        <v>WD</v>
      </c>
    </row>
    <row r="8303" spans="12:16" x14ac:dyDescent="0.2">
      <c r="L8303" s="99">
        <f t="shared" si="652"/>
        <v>50092</v>
      </c>
      <c r="M8303" s="3">
        <f t="shared" si="655"/>
        <v>2</v>
      </c>
      <c r="N8303" s="3">
        <f t="shared" si="653"/>
        <v>2037</v>
      </c>
      <c r="O8303" s="3">
        <f t="shared" si="654"/>
        <v>7</v>
      </c>
      <c r="P8303" s="2" t="str">
        <f t="shared" si="656"/>
        <v>WE</v>
      </c>
    </row>
    <row r="8304" spans="12:16" x14ac:dyDescent="0.2">
      <c r="L8304" s="99">
        <f t="shared" si="652"/>
        <v>50093</v>
      </c>
      <c r="M8304" s="3">
        <f t="shared" si="655"/>
        <v>2</v>
      </c>
      <c r="N8304" s="3">
        <f t="shared" si="653"/>
        <v>2037</v>
      </c>
      <c r="O8304" s="3">
        <f t="shared" si="654"/>
        <v>1</v>
      </c>
      <c r="P8304" s="2" t="str">
        <f t="shared" si="656"/>
        <v>WE</v>
      </c>
    </row>
    <row r="8305" spans="12:16" x14ac:dyDescent="0.2">
      <c r="L8305" s="99">
        <f t="shared" si="652"/>
        <v>50094</v>
      </c>
      <c r="M8305" s="3">
        <f t="shared" si="655"/>
        <v>2</v>
      </c>
      <c r="N8305" s="3">
        <f t="shared" si="653"/>
        <v>2037</v>
      </c>
      <c r="O8305" s="3">
        <f t="shared" si="654"/>
        <v>2</v>
      </c>
      <c r="P8305" s="2" t="str">
        <f t="shared" si="656"/>
        <v>WD</v>
      </c>
    </row>
    <row r="8306" spans="12:16" x14ac:dyDescent="0.2">
      <c r="L8306" s="99">
        <f t="shared" si="652"/>
        <v>50095</v>
      </c>
      <c r="M8306" s="3">
        <f t="shared" si="655"/>
        <v>2</v>
      </c>
      <c r="N8306" s="3">
        <f t="shared" si="653"/>
        <v>2037</v>
      </c>
      <c r="O8306" s="3">
        <f t="shared" si="654"/>
        <v>3</v>
      </c>
      <c r="P8306" s="2" t="str">
        <f t="shared" si="656"/>
        <v>WD</v>
      </c>
    </row>
    <row r="8307" spans="12:16" x14ac:dyDescent="0.2">
      <c r="L8307" s="99">
        <f t="shared" si="652"/>
        <v>50096</v>
      </c>
      <c r="M8307" s="3">
        <f t="shared" si="655"/>
        <v>2</v>
      </c>
      <c r="N8307" s="3">
        <f t="shared" si="653"/>
        <v>2037</v>
      </c>
      <c r="O8307" s="3">
        <f t="shared" si="654"/>
        <v>4</v>
      </c>
      <c r="P8307" s="2" t="str">
        <f t="shared" si="656"/>
        <v>WD</v>
      </c>
    </row>
    <row r="8308" spans="12:16" x14ac:dyDescent="0.2">
      <c r="L8308" s="99">
        <f t="shared" ref="L8308:L8371" si="657">+L8307+1</f>
        <v>50097</v>
      </c>
      <c r="M8308" s="3">
        <f t="shared" si="655"/>
        <v>2</v>
      </c>
      <c r="N8308" s="3">
        <f t="shared" si="653"/>
        <v>2037</v>
      </c>
      <c r="O8308" s="3">
        <f t="shared" si="654"/>
        <v>5</v>
      </c>
      <c r="P8308" s="2" t="str">
        <f t="shared" si="656"/>
        <v>WD</v>
      </c>
    </row>
    <row r="8309" spans="12:16" x14ac:dyDescent="0.2">
      <c r="L8309" s="99">
        <f t="shared" si="657"/>
        <v>50098</v>
      </c>
      <c r="M8309" s="3">
        <f t="shared" si="655"/>
        <v>2</v>
      </c>
      <c r="N8309" s="3">
        <f t="shared" si="653"/>
        <v>2037</v>
      </c>
      <c r="O8309" s="3">
        <f t="shared" si="654"/>
        <v>6</v>
      </c>
      <c r="P8309" s="2" t="str">
        <f t="shared" si="656"/>
        <v>WD</v>
      </c>
    </row>
    <row r="8310" spans="12:16" x14ac:dyDescent="0.2">
      <c r="L8310" s="99">
        <f t="shared" si="657"/>
        <v>50099</v>
      </c>
      <c r="M8310" s="3">
        <f t="shared" si="655"/>
        <v>2</v>
      </c>
      <c r="N8310" s="3">
        <f t="shared" si="653"/>
        <v>2037</v>
      </c>
      <c r="O8310" s="3">
        <f t="shared" si="654"/>
        <v>7</v>
      </c>
      <c r="P8310" s="2" t="str">
        <f t="shared" si="656"/>
        <v>WE</v>
      </c>
    </row>
    <row r="8311" spans="12:16" x14ac:dyDescent="0.2">
      <c r="L8311" s="99">
        <f t="shared" si="657"/>
        <v>50100</v>
      </c>
      <c r="M8311" s="3">
        <f t="shared" si="655"/>
        <v>3</v>
      </c>
      <c r="N8311" s="3">
        <f t="shared" si="653"/>
        <v>2037</v>
      </c>
      <c r="O8311" s="3">
        <f t="shared" si="654"/>
        <v>1</v>
      </c>
      <c r="P8311" s="2" t="str">
        <f t="shared" si="656"/>
        <v>WE</v>
      </c>
    </row>
    <row r="8312" spans="12:16" x14ac:dyDescent="0.2">
      <c r="L8312" s="99">
        <f t="shared" si="657"/>
        <v>50101</v>
      </c>
      <c r="M8312" s="3">
        <f t="shared" si="655"/>
        <v>3</v>
      </c>
      <c r="N8312" s="3">
        <f t="shared" si="653"/>
        <v>2037</v>
      </c>
      <c r="O8312" s="3">
        <f t="shared" si="654"/>
        <v>2</v>
      </c>
      <c r="P8312" s="2" t="str">
        <f t="shared" si="656"/>
        <v>WD</v>
      </c>
    </row>
    <row r="8313" spans="12:16" x14ac:dyDescent="0.2">
      <c r="L8313" s="99">
        <f t="shared" si="657"/>
        <v>50102</v>
      </c>
      <c r="M8313" s="3">
        <f t="shared" si="655"/>
        <v>3</v>
      </c>
      <c r="N8313" s="3">
        <f t="shared" si="653"/>
        <v>2037</v>
      </c>
      <c r="O8313" s="3">
        <f t="shared" si="654"/>
        <v>3</v>
      </c>
      <c r="P8313" s="2" t="str">
        <f t="shared" si="656"/>
        <v>WD</v>
      </c>
    </row>
    <row r="8314" spans="12:16" x14ac:dyDescent="0.2">
      <c r="L8314" s="99">
        <f t="shared" si="657"/>
        <v>50103</v>
      </c>
      <c r="M8314" s="3">
        <f t="shared" si="655"/>
        <v>3</v>
      </c>
      <c r="N8314" s="3">
        <f t="shared" si="653"/>
        <v>2037</v>
      </c>
      <c r="O8314" s="3">
        <f t="shared" si="654"/>
        <v>4</v>
      </c>
      <c r="P8314" s="2" t="str">
        <f t="shared" si="656"/>
        <v>WD</v>
      </c>
    </row>
    <row r="8315" spans="12:16" x14ac:dyDescent="0.2">
      <c r="L8315" s="99">
        <f t="shared" si="657"/>
        <v>50104</v>
      </c>
      <c r="M8315" s="3">
        <f t="shared" si="655"/>
        <v>3</v>
      </c>
      <c r="N8315" s="3">
        <f t="shared" si="653"/>
        <v>2037</v>
      </c>
      <c r="O8315" s="3">
        <f t="shared" si="654"/>
        <v>5</v>
      </c>
      <c r="P8315" s="2" t="str">
        <f t="shared" si="656"/>
        <v>WD</v>
      </c>
    </row>
    <row r="8316" spans="12:16" x14ac:dyDescent="0.2">
      <c r="L8316" s="99">
        <f t="shared" si="657"/>
        <v>50105</v>
      </c>
      <c r="M8316" s="3">
        <f t="shared" si="655"/>
        <v>3</v>
      </c>
      <c r="N8316" s="3">
        <f t="shared" si="653"/>
        <v>2037</v>
      </c>
      <c r="O8316" s="3">
        <f t="shared" si="654"/>
        <v>6</v>
      </c>
      <c r="P8316" s="2" t="str">
        <f t="shared" si="656"/>
        <v>WD</v>
      </c>
    </row>
    <row r="8317" spans="12:16" x14ac:dyDescent="0.2">
      <c r="L8317" s="99">
        <f t="shared" si="657"/>
        <v>50106</v>
      </c>
      <c r="M8317" s="3">
        <f t="shared" si="655"/>
        <v>3</v>
      </c>
      <c r="N8317" s="3">
        <f t="shared" si="653"/>
        <v>2037</v>
      </c>
      <c r="O8317" s="3">
        <f t="shared" si="654"/>
        <v>7</v>
      </c>
      <c r="P8317" s="2" t="str">
        <f t="shared" si="656"/>
        <v>WE</v>
      </c>
    </row>
    <row r="8318" spans="12:16" x14ac:dyDescent="0.2">
      <c r="L8318" s="99">
        <f t="shared" si="657"/>
        <v>50107</v>
      </c>
      <c r="M8318" s="3">
        <f t="shared" si="655"/>
        <v>3</v>
      </c>
      <c r="N8318" s="3">
        <f t="shared" si="653"/>
        <v>2037</v>
      </c>
      <c r="O8318" s="3">
        <f t="shared" si="654"/>
        <v>1</v>
      </c>
      <c r="P8318" s="2" t="str">
        <f t="shared" si="656"/>
        <v>WE</v>
      </c>
    </row>
    <row r="8319" spans="12:16" x14ac:dyDescent="0.2">
      <c r="L8319" s="99">
        <f t="shared" si="657"/>
        <v>50108</v>
      </c>
      <c r="M8319" s="3">
        <f t="shared" si="655"/>
        <v>3</v>
      </c>
      <c r="N8319" s="3">
        <f t="shared" ref="N8319:N8382" si="658">YEAR(L8319)</f>
        <v>2037</v>
      </c>
      <c r="O8319" s="3">
        <f t="shared" ref="O8319:O8382" si="659">WEEKDAY(L8319)</f>
        <v>2</v>
      </c>
      <c r="P8319" s="2" t="str">
        <f t="shared" si="656"/>
        <v>WD</v>
      </c>
    </row>
    <row r="8320" spans="12:16" x14ac:dyDescent="0.2">
      <c r="L8320" s="99">
        <f t="shared" si="657"/>
        <v>50109</v>
      </c>
      <c r="M8320" s="3">
        <f t="shared" si="655"/>
        <v>3</v>
      </c>
      <c r="N8320" s="3">
        <f t="shared" si="658"/>
        <v>2037</v>
      </c>
      <c r="O8320" s="3">
        <f t="shared" si="659"/>
        <v>3</v>
      </c>
      <c r="P8320" s="2" t="str">
        <f t="shared" si="656"/>
        <v>WD</v>
      </c>
    </row>
    <row r="8321" spans="12:16" x14ac:dyDescent="0.2">
      <c r="L8321" s="99">
        <f t="shared" si="657"/>
        <v>50110</v>
      </c>
      <c r="M8321" s="3">
        <f t="shared" si="655"/>
        <v>3</v>
      </c>
      <c r="N8321" s="3">
        <f t="shared" si="658"/>
        <v>2037</v>
      </c>
      <c r="O8321" s="3">
        <f t="shared" si="659"/>
        <v>4</v>
      </c>
      <c r="P8321" s="2" t="str">
        <f t="shared" si="656"/>
        <v>WD</v>
      </c>
    </row>
    <row r="8322" spans="12:16" x14ac:dyDescent="0.2">
      <c r="L8322" s="99">
        <f t="shared" si="657"/>
        <v>50111</v>
      </c>
      <c r="M8322" s="3">
        <f t="shared" si="655"/>
        <v>3</v>
      </c>
      <c r="N8322" s="3">
        <f t="shared" si="658"/>
        <v>2037</v>
      </c>
      <c r="O8322" s="3">
        <f t="shared" si="659"/>
        <v>5</v>
      </c>
      <c r="P8322" s="2" t="str">
        <f t="shared" si="656"/>
        <v>WD</v>
      </c>
    </row>
    <row r="8323" spans="12:16" x14ac:dyDescent="0.2">
      <c r="L8323" s="99">
        <f t="shared" si="657"/>
        <v>50112</v>
      </c>
      <c r="M8323" s="3">
        <f t="shared" ref="M8323:M8386" si="660">MONTH(L8323)</f>
        <v>3</v>
      </c>
      <c r="N8323" s="3">
        <f t="shared" si="658"/>
        <v>2037</v>
      </c>
      <c r="O8323" s="3">
        <f t="shared" si="659"/>
        <v>6</v>
      </c>
      <c r="P8323" s="2" t="str">
        <f t="shared" ref="P8323:P8386" si="661">IF(O8323=1,"WE",IF(O8323=7,"WE","WD"))</f>
        <v>WD</v>
      </c>
    </row>
    <row r="8324" spans="12:16" x14ac:dyDescent="0.2">
      <c r="L8324" s="99">
        <f t="shared" si="657"/>
        <v>50113</v>
      </c>
      <c r="M8324" s="3">
        <f t="shared" si="660"/>
        <v>3</v>
      </c>
      <c r="N8324" s="3">
        <f t="shared" si="658"/>
        <v>2037</v>
      </c>
      <c r="O8324" s="3">
        <f t="shared" si="659"/>
        <v>7</v>
      </c>
      <c r="P8324" s="2" t="str">
        <f t="shared" si="661"/>
        <v>WE</v>
      </c>
    </row>
    <row r="8325" spans="12:16" x14ac:dyDescent="0.2">
      <c r="L8325" s="99">
        <f t="shared" si="657"/>
        <v>50114</v>
      </c>
      <c r="M8325" s="3">
        <f t="shared" si="660"/>
        <v>3</v>
      </c>
      <c r="N8325" s="3">
        <f t="shared" si="658"/>
        <v>2037</v>
      </c>
      <c r="O8325" s="3">
        <f t="shared" si="659"/>
        <v>1</v>
      </c>
      <c r="P8325" s="2" t="str">
        <f t="shared" si="661"/>
        <v>WE</v>
      </c>
    </row>
    <row r="8326" spans="12:16" x14ac:dyDescent="0.2">
      <c r="L8326" s="99">
        <f t="shared" si="657"/>
        <v>50115</v>
      </c>
      <c r="M8326" s="3">
        <f t="shared" si="660"/>
        <v>3</v>
      </c>
      <c r="N8326" s="3">
        <f t="shared" si="658"/>
        <v>2037</v>
      </c>
      <c r="O8326" s="3">
        <f t="shared" si="659"/>
        <v>2</v>
      </c>
      <c r="P8326" s="2" t="str">
        <f t="shared" si="661"/>
        <v>WD</v>
      </c>
    </row>
    <row r="8327" spans="12:16" x14ac:dyDescent="0.2">
      <c r="L8327" s="99">
        <f t="shared" si="657"/>
        <v>50116</v>
      </c>
      <c r="M8327" s="3">
        <f t="shared" si="660"/>
        <v>3</v>
      </c>
      <c r="N8327" s="3">
        <f t="shared" si="658"/>
        <v>2037</v>
      </c>
      <c r="O8327" s="3">
        <f t="shared" si="659"/>
        <v>3</v>
      </c>
      <c r="P8327" s="2" t="str">
        <f t="shared" si="661"/>
        <v>WD</v>
      </c>
    </row>
    <row r="8328" spans="12:16" x14ac:dyDescent="0.2">
      <c r="L8328" s="99">
        <f t="shared" si="657"/>
        <v>50117</v>
      </c>
      <c r="M8328" s="3">
        <f t="shared" si="660"/>
        <v>3</v>
      </c>
      <c r="N8328" s="3">
        <f t="shared" si="658"/>
        <v>2037</v>
      </c>
      <c r="O8328" s="3">
        <f t="shared" si="659"/>
        <v>4</v>
      </c>
      <c r="P8328" s="2" t="str">
        <f t="shared" si="661"/>
        <v>WD</v>
      </c>
    </row>
    <row r="8329" spans="12:16" x14ac:dyDescent="0.2">
      <c r="L8329" s="99">
        <f t="shared" si="657"/>
        <v>50118</v>
      </c>
      <c r="M8329" s="3">
        <f t="shared" si="660"/>
        <v>3</v>
      </c>
      <c r="N8329" s="3">
        <f t="shared" si="658"/>
        <v>2037</v>
      </c>
      <c r="O8329" s="3">
        <f t="shared" si="659"/>
        <v>5</v>
      </c>
      <c r="P8329" s="2" t="str">
        <f t="shared" si="661"/>
        <v>WD</v>
      </c>
    </row>
    <row r="8330" spans="12:16" x14ac:dyDescent="0.2">
      <c r="L8330" s="99">
        <f t="shared" si="657"/>
        <v>50119</v>
      </c>
      <c r="M8330" s="3">
        <f t="shared" si="660"/>
        <v>3</v>
      </c>
      <c r="N8330" s="3">
        <f t="shared" si="658"/>
        <v>2037</v>
      </c>
      <c r="O8330" s="3">
        <f t="shared" si="659"/>
        <v>6</v>
      </c>
      <c r="P8330" s="2" t="str">
        <f t="shared" si="661"/>
        <v>WD</v>
      </c>
    </row>
    <row r="8331" spans="12:16" x14ac:dyDescent="0.2">
      <c r="L8331" s="99">
        <f t="shared" si="657"/>
        <v>50120</v>
      </c>
      <c r="M8331" s="3">
        <f t="shared" si="660"/>
        <v>3</v>
      </c>
      <c r="N8331" s="3">
        <f t="shared" si="658"/>
        <v>2037</v>
      </c>
      <c r="O8331" s="3">
        <f t="shared" si="659"/>
        <v>7</v>
      </c>
      <c r="P8331" s="2" t="str">
        <f t="shared" si="661"/>
        <v>WE</v>
      </c>
    </row>
    <row r="8332" spans="12:16" x14ac:dyDescent="0.2">
      <c r="L8332" s="99">
        <f t="shared" si="657"/>
        <v>50121</v>
      </c>
      <c r="M8332" s="3">
        <f t="shared" si="660"/>
        <v>3</v>
      </c>
      <c r="N8332" s="3">
        <f t="shared" si="658"/>
        <v>2037</v>
      </c>
      <c r="O8332" s="3">
        <f t="shared" si="659"/>
        <v>1</v>
      </c>
      <c r="P8332" s="2" t="str">
        <f t="shared" si="661"/>
        <v>WE</v>
      </c>
    </row>
    <row r="8333" spans="12:16" x14ac:dyDescent="0.2">
      <c r="L8333" s="99">
        <f t="shared" si="657"/>
        <v>50122</v>
      </c>
      <c r="M8333" s="3">
        <f t="shared" si="660"/>
        <v>3</v>
      </c>
      <c r="N8333" s="3">
        <f t="shared" si="658"/>
        <v>2037</v>
      </c>
      <c r="O8333" s="3">
        <f t="shared" si="659"/>
        <v>2</v>
      </c>
      <c r="P8333" s="2" t="str">
        <f t="shared" si="661"/>
        <v>WD</v>
      </c>
    </row>
    <row r="8334" spans="12:16" x14ac:dyDescent="0.2">
      <c r="L8334" s="99">
        <f t="shared" si="657"/>
        <v>50123</v>
      </c>
      <c r="M8334" s="3">
        <f t="shared" si="660"/>
        <v>3</v>
      </c>
      <c r="N8334" s="3">
        <f t="shared" si="658"/>
        <v>2037</v>
      </c>
      <c r="O8334" s="3">
        <f t="shared" si="659"/>
        <v>3</v>
      </c>
      <c r="P8334" s="2" t="str">
        <f t="shared" si="661"/>
        <v>WD</v>
      </c>
    </row>
    <row r="8335" spans="12:16" x14ac:dyDescent="0.2">
      <c r="L8335" s="99">
        <f t="shared" si="657"/>
        <v>50124</v>
      </c>
      <c r="M8335" s="3">
        <f t="shared" si="660"/>
        <v>3</v>
      </c>
      <c r="N8335" s="3">
        <f t="shared" si="658"/>
        <v>2037</v>
      </c>
      <c r="O8335" s="3">
        <f t="shared" si="659"/>
        <v>4</v>
      </c>
      <c r="P8335" s="2" t="str">
        <f t="shared" si="661"/>
        <v>WD</v>
      </c>
    </row>
    <row r="8336" spans="12:16" x14ac:dyDescent="0.2">
      <c r="L8336" s="99">
        <f t="shared" si="657"/>
        <v>50125</v>
      </c>
      <c r="M8336" s="3">
        <f t="shared" si="660"/>
        <v>3</v>
      </c>
      <c r="N8336" s="3">
        <f t="shared" si="658"/>
        <v>2037</v>
      </c>
      <c r="O8336" s="3">
        <f t="shared" si="659"/>
        <v>5</v>
      </c>
      <c r="P8336" s="2" t="str">
        <f t="shared" si="661"/>
        <v>WD</v>
      </c>
    </row>
    <row r="8337" spans="12:16" x14ac:dyDescent="0.2">
      <c r="L8337" s="99">
        <f t="shared" si="657"/>
        <v>50126</v>
      </c>
      <c r="M8337" s="3">
        <f t="shared" si="660"/>
        <v>3</v>
      </c>
      <c r="N8337" s="3">
        <f t="shared" si="658"/>
        <v>2037</v>
      </c>
      <c r="O8337" s="3">
        <f t="shared" si="659"/>
        <v>6</v>
      </c>
      <c r="P8337" s="2" t="str">
        <f t="shared" si="661"/>
        <v>WD</v>
      </c>
    </row>
    <row r="8338" spans="12:16" x14ac:dyDescent="0.2">
      <c r="L8338" s="99">
        <f t="shared" si="657"/>
        <v>50127</v>
      </c>
      <c r="M8338" s="3">
        <f t="shared" si="660"/>
        <v>3</v>
      </c>
      <c r="N8338" s="3">
        <f t="shared" si="658"/>
        <v>2037</v>
      </c>
      <c r="O8338" s="3">
        <f t="shared" si="659"/>
        <v>7</v>
      </c>
      <c r="P8338" s="2" t="str">
        <f t="shared" si="661"/>
        <v>WE</v>
      </c>
    </row>
    <row r="8339" spans="12:16" x14ac:dyDescent="0.2">
      <c r="L8339" s="99">
        <f t="shared" si="657"/>
        <v>50128</v>
      </c>
      <c r="M8339" s="3">
        <f t="shared" si="660"/>
        <v>3</v>
      </c>
      <c r="N8339" s="3">
        <f t="shared" si="658"/>
        <v>2037</v>
      </c>
      <c r="O8339" s="3">
        <f t="shared" si="659"/>
        <v>1</v>
      </c>
      <c r="P8339" s="2" t="str">
        <f t="shared" si="661"/>
        <v>WE</v>
      </c>
    </row>
    <row r="8340" spans="12:16" x14ac:dyDescent="0.2">
      <c r="L8340" s="99">
        <f t="shared" si="657"/>
        <v>50129</v>
      </c>
      <c r="M8340" s="3">
        <f t="shared" si="660"/>
        <v>3</v>
      </c>
      <c r="N8340" s="3">
        <f t="shared" si="658"/>
        <v>2037</v>
      </c>
      <c r="O8340" s="3">
        <f t="shared" si="659"/>
        <v>2</v>
      </c>
      <c r="P8340" s="2" t="str">
        <f t="shared" si="661"/>
        <v>WD</v>
      </c>
    </row>
    <row r="8341" spans="12:16" x14ac:dyDescent="0.2">
      <c r="L8341" s="99">
        <f t="shared" si="657"/>
        <v>50130</v>
      </c>
      <c r="M8341" s="3">
        <f t="shared" si="660"/>
        <v>3</v>
      </c>
      <c r="N8341" s="3">
        <f t="shared" si="658"/>
        <v>2037</v>
      </c>
      <c r="O8341" s="3">
        <f t="shared" si="659"/>
        <v>3</v>
      </c>
      <c r="P8341" s="2" t="str">
        <f t="shared" si="661"/>
        <v>WD</v>
      </c>
    </row>
    <row r="8342" spans="12:16" x14ac:dyDescent="0.2">
      <c r="L8342" s="99">
        <f t="shared" si="657"/>
        <v>50131</v>
      </c>
      <c r="M8342" s="3">
        <f t="shared" si="660"/>
        <v>4</v>
      </c>
      <c r="N8342" s="3">
        <f t="shared" si="658"/>
        <v>2037</v>
      </c>
      <c r="O8342" s="3">
        <f t="shared" si="659"/>
        <v>4</v>
      </c>
      <c r="P8342" s="2" t="str">
        <f t="shared" si="661"/>
        <v>WD</v>
      </c>
    </row>
    <row r="8343" spans="12:16" x14ac:dyDescent="0.2">
      <c r="L8343" s="99">
        <f t="shared" si="657"/>
        <v>50132</v>
      </c>
      <c r="M8343" s="3">
        <f t="shared" si="660"/>
        <v>4</v>
      </c>
      <c r="N8343" s="3">
        <f t="shared" si="658"/>
        <v>2037</v>
      </c>
      <c r="O8343" s="3">
        <f t="shared" si="659"/>
        <v>5</v>
      </c>
      <c r="P8343" s="2" t="str">
        <f t="shared" si="661"/>
        <v>WD</v>
      </c>
    </row>
    <row r="8344" spans="12:16" x14ac:dyDescent="0.2">
      <c r="L8344" s="99">
        <f t="shared" si="657"/>
        <v>50133</v>
      </c>
      <c r="M8344" s="3">
        <f t="shared" si="660"/>
        <v>4</v>
      </c>
      <c r="N8344" s="3">
        <f t="shared" si="658"/>
        <v>2037</v>
      </c>
      <c r="O8344" s="3">
        <f t="shared" si="659"/>
        <v>6</v>
      </c>
      <c r="P8344" s="2" t="str">
        <f t="shared" si="661"/>
        <v>WD</v>
      </c>
    </row>
    <row r="8345" spans="12:16" x14ac:dyDescent="0.2">
      <c r="L8345" s="99">
        <f t="shared" si="657"/>
        <v>50134</v>
      </c>
      <c r="M8345" s="3">
        <f t="shared" si="660"/>
        <v>4</v>
      </c>
      <c r="N8345" s="3">
        <f t="shared" si="658"/>
        <v>2037</v>
      </c>
      <c r="O8345" s="3">
        <f t="shared" si="659"/>
        <v>7</v>
      </c>
      <c r="P8345" s="2" t="str">
        <f t="shared" si="661"/>
        <v>WE</v>
      </c>
    </row>
    <row r="8346" spans="12:16" x14ac:dyDescent="0.2">
      <c r="L8346" s="99">
        <f t="shared" si="657"/>
        <v>50135</v>
      </c>
      <c r="M8346" s="3">
        <f t="shared" si="660"/>
        <v>4</v>
      </c>
      <c r="N8346" s="3">
        <f t="shared" si="658"/>
        <v>2037</v>
      </c>
      <c r="O8346" s="3">
        <f t="shared" si="659"/>
        <v>1</v>
      </c>
      <c r="P8346" s="2" t="str">
        <f t="shared" si="661"/>
        <v>WE</v>
      </c>
    </row>
    <row r="8347" spans="12:16" x14ac:dyDescent="0.2">
      <c r="L8347" s="99">
        <f t="shared" si="657"/>
        <v>50136</v>
      </c>
      <c r="M8347" s="3">
        <f t="shared" si="660"/>
        <v>4</v>
      </c>
      <c r="N8347" s="3">
        <f t="shared" si="658"/>
        <v>2037</v>
      </c>
      <c r="O8347" s="3">
        <f t="shared" si="659"/>
        <v>2</v>
      </c>
      <c r="P8347" s="2" t="str">
        <f t="shared" si="661"/>
        <v>WD</v>
      </c>
    </row>
    <row r="8348" spans="12:16" x14ac:dyDescent="0.2">
      <c r="L8348" s="99">
        <f t="shared" si="657"/>
        <v>50137</v>
      </c>
      <c r="M8348" s="3">
        <f t="shared" si="660"/>
        <v>4</v>
      </c>
      <c r="N8348" s="3">
        <f t="shared" si="658"/>
        <v>2037</v>
      </c>
      <c r="O8348" s="3">
        <f t="shared" si="659"/>
        <v>3</v>
      </c>
      <c r="P8348" s="2" t="str">
        <f t="shared" si="661"/>
        <v>WD</v>
      </c>
    </row>
    <row r="8349" spans="12:16" x14ac:dyDescent="0.2">
      <c r="L8349" s="99">
        <f t="shared" si="657"/>
        <v>50138</v>
      </c>
      <c r="M8349" s="3">
        <f t="shared" si="660"/>
        <v>4</v>
      </c>
      <c r="N8349" s="3">
        <f t="shared" si="658"/>
        <v>2037</v>
      </c>
      <c r="O8349" s="3">
        <f t="shared" si="659"/>
        <v>4</v>
      </c>
      <c r="P8349" s="2" t="str">
        <f t="shared" si="661"/>
        <v>WD</v>
      </c>
    </row>
    <row r="8350" spans="12:16" x14ac:dyDescent="0.2">
      <c r="L8350" s="99">
        <f t="shared" si="657"/>
        <v>50139</v>
      </c>
      <c r="M8350" s="3">
        <f t="shared" si="660"/>
        <v>4</v>
      </c>
      <c r="N8350" s="3">
        <f t="shared" si="658"/>
        <v>2037</v>
      </c>
      <c r="O8350" s="3">
        <f t="shared" si="659"/>
        <v>5</v>
      </c>
      <c r="P8350" s="2" t="str">
        <f t="shared" si="661"/>
        <v>WD</v>
      </c>
    </row>
    <row r="8351" spans="12:16" x14ac:dyDescent="0.2">
      <c r="L8351" s="99">
        <f t="shared" si="657"/>
        <v>50140</v>
      </c>
      <c r="M8351" s="3">
        <f t="shared" si="660"/>
        <v>4</v>
      </c>
      <c r="N8351" s="3">
        <f t="shared" si="658"/>
        <v>2037</v>
      </c>
      <c r="O8351" s="3">
        <f t="shared" si="659"/>
        <v>6</v>
      </c>
      <c r="P8351" s="2" t="str">
        <f t="shared" si="661"/>
        <v>WD</v>
      </c>
    </row>
    <row r="8352" spans="12:16" x14ac:dyDescent="0.2">
      <c r="L8352" s="99">
        <f t="shared" si="657"/>
        <v>50141</v>
      </c>
      <c r="M8352" s="3">
        <f t="shared" si="660"/>
        <v>4</v>
      </c>
      <c r="N8352" s="3">
        <f t="shared" si="658"/>
        <v>2037</v>
      </c>
      <c r="O8352" s="3">
        <f t="shared" si="659"/>
        <v>7</v>
      </c>
      <c r="P8352" s="2" t="str">
        <f t="shared" si="661"/>
        <v>WE</v>
      </c>
    </row>
    <row r="8353" spans="12:16" x14ac:dyDescent="0.2">
      <c r="L8353" s="99">
        <f t="shared" si="657"/>
        <v>50142</v>
      </c>
      <c r="M8353" s="3">
        <f t="shared" si="660"/>
        <v>4</v>
      </c>
      <c r="N8353" s="3">
        <f t="shared" si="658"/>
        <v>2037</v>
      </c>
      <c r="O8353" s="3">
        <f t="shared" si="659"/>
        <v>1</v>
      </c>
      <c r="P8353" s="2" t="str">
        <f t="shared" si="661"/>
        <v>WE</v>
      </c>
    </row>
    <row r="8354" spans="12:16" x14ac:dyDescent="0.2">
      <c r="L8354" s="99">
        <f t="shared" si="657"/>
        <v>50143</v>
      </c>
      <c r="M8354" s="3">
        <f t="shared" si="660"/>
        <v>4</v>
      </c>
      <c r="N8354" s="3">
        <f t="shared" si="658"/>
        <v>2037</v>
      </c>
      <c r="O8354" s="3">
        <f t="shared" si="659"/>
        <v>2</v>
      </c>
      <c r="P8354" s="2" t="str">
        <f t="shared" si="661"/>
        <v>WD</v>
      </c>
    </row>
    <row r="8355" spans="12:16" x14ac:dyDescent="0.2">
      <c r="L8355" s="99">
        <f t="shared" si="657"/>
        <v>50144</v>
      </c>
      <c r="M8355" s="3">
        <f t="shared" si="660"/>
        <v>4</v>
      </c>
      <c r="N8355" s="3">
        <f t="shared" si="658"/>
        <v>2037</v>
      </c>
      <c r="O8355" s="3">
        <f t="shared" si="659"/>
        <v>3</v>
      </c>
      <c r="P8355" s="2" t="str">
        <f t="shared" si="661"/>
        <v>WD</v>
      </c>
    </row>
    <row r="8356" spans="12:16" x14ac:dyDescent="0.2">
      <c r="L8356" s="99">
        <f t="shared" si="657"/>
        <v>50145</v>
      </c>
      <c r="M8356" s="3">
        <f t="shared" si="660"/>
        <v>4</v>
      </c>
      <c r="N8356" s="3">
        <f t="shared" si="658"/>
        <v>2037</v>
      </c>
      <c r="O8356" s="3">
        <f t="shared" si="659"/>
        <v>4</v>
      </c>
      <c r="P8356" s="2" t="str">
        <f t="shared" si="661"/>
        <v>WD</v>
      </c>
    </row>
    <row r="8357" spans="12:16" x14ac:dyDescent="0.2">
      <c r="L8357" s="99">
        <f t="shared" si="657"/>
        <v>50146</v>
      </c>
      <c r="M8357" s="3">
        <f t="shared" si="660"/>
        <v>4</v>
      </c>
      <c r="N8357" s="3">
        <f t="shared" si="658"/>
        <v>2037</v>
      </c>
      <c r="O8357" s="3">
        <f t="shared" si="659"/>
        <v>5</v>
      </c>
      <c r="P8357" s="2" t="str">
        <f t="shared" si="661"/>
        <v>WD</v>
      </c>
    </row>
    <row r="8358" spans="12:16" x14ac:dyDescent="0.2">
      <c r="L8358" s="99">
        <f t="shared" si="657"/>
        <v>50147</v>
      </c>
      <c r="M8358" s="3">
        <f t="shared" si="660"/>
        <v>4</v>
      </c>
      <c r="N8358" s="3">
        <f t="shared" si="658"/>
        <v>2037</v>
      </c>
      <c r="O8358" s="3">
        <f t="shared" si="659"/>
        <v>6</v>
      </c>
      <c r="P8358" s="2" t="str">
        <f t="shared" si="661"/>
        <v>WD</v>
      </c>
    </row>
    <row r="8359" spans="12:16" x14ac:dyDescent="0.2">
      <c r="L8359" s="99">
        <f t="shared" si="657"/>
        <v>50148</v>
      </c>
      <c r="M8359" s="3">
        <f t="shared" si="660"/>
        <v>4</v>
      </c>
      <c r="N8359" s="3">
        <f t="shared" si="658"/>
        <v>2037</v>
      </c>
      <c r="O8359" s="3">
        <f t="shared" si="659"/>
        <v>7</v>
      </c>
      <c r="P8359" s="2" t="str">
        <f t="shared" si="661"/>
        <v>WE</v>
      </c>
    </row>
    <row r="8360" spans="12:16" x14ac:dyDescent="0.2">
      <c r="L8360" s="99">
        <f t="shared" si="657"/>
        <v>50149</v>
      </c>
      <c r="M8360" s="3">
        <f t="shared" si="660"/>
        <v>4</v>
      </c>
      <c r="N8360" s="3">
        <f t="shared" si="658"/>
        <v>2037</v>
      </c>
      <c r="O8360" s="3">
        <f t="shared" si="659"/>
        <v>1</v>
      </c>
      <c r="P8360" s="2" t="str">
        <f t="shared" si="661"/>
        <v>WE</v>
      </c>
    </row>
    <row r="8361" spans="12:16" x14ac:dyDescent="0.2">
      <c r="L8361" s="99">
        <f t="shared" si="657"/>
        <v>50150</v>
      </c>
      <c r="M8361" s="3">
        <f t="shared" si="660"/>
        <v>4</v>
      </c>
      <c r="N8361" s="3">
        <f t="shared" si="658"/>
        <v>2037</v>
      </c>
      <c r="O8361" s="3">
        <f t="shared" si="659"/>
        <v>2</v>
      </c>
      <c r="P8361" s="2" t="str">
        <f t="shared" si="661"/>
        <v>WD</v>
      </c>
    </row>
    <row r="8362" spans="12:16" x14ac:dyDescent="0.2">
      <c r="L8362" s="99">
        <f t="shared" si="657"/>
        <v>50151</v>
      </c>
      <c r="M8362" s="3">
        <f t="shared" si="660"/>
        <v>4</v>
      </c>
      <c r="N8362" s="3">
        <f t="shared" si="658"/>
        <v>2037</v>
      </c>
      <c r="O8362" s="3">
        <f t="shared" si="659"/>
        <v>3</v>
      </c>
      <c r="P8362" s="2" t="str">
        <f t="shared" si="661"/>
        <v>WD</v>
      </c>
    </row>
    <row r="8363" spans="12:16" x14ac:dyDescent="0.2">
      <c r="L8363" s="99">
        <f t="shared" si="657"/>
        <v>50152</v>
      </c>
      <c r="M8363" s="3">
        <f t="shared" si="660"/>
        <v>4</v>
      </c>
      <c r="N8363" s="3">
        <f t="shared" si="658"/>
        <v>2037</v>
      </c>
      <c r="O8363" s="3">
        <f t="shared" si="659"/>
        <v>4</v>
      </c>
      <c r="P8363" s="2" t="str">
        <f t="shared" si="661"/>
        <v>WD</v>
      </c>
    </row>
    <row r="8364" spans="12:16" x14ac:dyDescent="0.2">
      <c r="L8364" s="99">
        <f t="shared" si="657"/>
        <v>50153</v>
      </c>
      <c r="M8364" s="3">
        <f t="shared" si="660"/>
        <v>4</v>
      </c>
      <c r="N8364" s="3">
        <f t="shared" si="658"/>
        <v>2037</v>
      </c>
      <c r="O8364" s="3">
        <f t="shared" si="659"/>
        <v>5</v>
      </c>
      <c r="P8364" s="2" t="str">
        <f t="shared" si="661"/>
        <v>WD</v>
      </c>
    </row>
    <row r="8365" spans="12:16" x14ac:dyDescent="0.2">
      <c r="L8365" s="99">
        <f t="shared" si="657"/>
        <v>50154</v>
      </c>
      <c r="M8365" s="3">
        <f t="shared" si="660"/>
        <v>4</v>
      </c>
      <c r="N8365" s="3">
        <f t="shared" si="658"/>
        <v>2037</v>
      </c>
      <c r="O8365" s="3">
        <f t="shared" si="659"/>
        <v>6</v>
      </c>
      <c r="P8365" s="2" t="str">
        <f t="shared" si="661"/>
        <v>WD</v>
      </c>
    </row>
    <row r="8366" spans="12:16" x14ac:dyDescent="0.2">
      <c r="L8366" s="99">
        <f t="shared" si="657"/>
        <v>50155</v>
      </c>
      <c r="M8366" s="3">
        <f t="shared" si="660"/>
        <v>4</v>
      </c>
      <c r="N8366" s="3">
        <f t="shared" si="658"/>
        <v>2037</v>
      </c>
      <c r="O8366" s="3">
        <f t="shared" si="659"/>
        <v>7</v>
      </c>
      <c r="P8366" s="2" t="str">
        <f t="shared" si="661"/>
        <v>WE</v>
      </c>
    </row>
    <row r="8367" spans="12:16" x14ac:dyDescent="0.2">
      <c r="L8367" s="99">
        <f t="shared" si="657"/>
        <v>50156</v>
      </c>
      <c r="M8367" s="3">
        <f t="shared" si="660"/>
        <v>4</v>
      </c>
      <c r="N8367" s="3">
        <f t="shared" si="658"/>
        <v>2037</v>
      </c>
      <c r="O8367" s="3">
        <f t="shared" si="659"/>
        <v>1</v>
      </c>
      <c r="P8367" s="2" t="str">
        <f t="shared" si="661"/>
        <v>WE</v>
      </c>
    </row>
    <row r="8368" spans="12:16" x14ac:dyDescent="0.2">
      <c r="L8368" s="99">
        <f t="shared" si="657"/>
        <v>50157</v>
      </c>
      <c r="M8368" s="3">
        <f t="shared" si="660"/>
        <v>4</v>
      </c>
      <c r="N8368" s="3">
        <f t="shared" si="658"/>
        <v>2037</v>
      </c>
      <c r="O8368" s="3">
        <f t="shared" si="659"/>
        <v>2</v>
      </c>
      <c r="P8368" s="2" t="str">
        <f t="shared" si="661"/>
        <v>WD</v>
      </c>
    </row>
    <row r="8369" spans="12:16" x14ac:dyDescent="0.2">
      <c r="L8369" s="99">
        <f t="shared" si="657"/>
        <v>50158</v>
      </c>
      <c r="M8369" s="3">
        <f t="shared" si="660"/>
        <v>4</v>
      </c>
      <c r="N8369" s="3">
        <f t="shared" si="658"/>
        <v>2037</v>
      </c>
      <c r="O8369" s="3">
        <f t="shared" si="659"/>
        <v>3</v>
      </c>
      <c r="P8369" s="2" t="str">
        <f t="shared" si="661"/>
        <v>WD</v>
      </c>
    </row>
    <row r="8370" spans="12:16" x14ac:dyDescent="0.2">
      <c r="L8370" s="99">
        <f t="shared" si="657"/>
        <v>50159</v>
      </c>
      <c r="M8370" s="3">
        <f t="shared" si="660"/>
        <v>4</v>
      </c>
      <c r="N8370" s="3">
        <f t="shared" si="658"/>
        <v>2037</v>
      </c>
      <c r="O8370" s="3">
        <f t="shared" si="659"/>
        <v>4</v>
      </c>
      <c r="P8370" s="2" t="str">
        <f t="shared" si="661"/>
        <v>WD</v>
      </c>
    </row>
    <row r="8371" spans="12:16" x14ac:dyDescent="0.2">
      <c r="L8371" s="99">
        <f t="shared" si="657"/>
        <v>50160</v>
      </c>
      <c r="M8371" s="3">
        <f t="shared" si="660"/>
        <v>4</v>
      </c>
      <c r="N8371" s="3">
        <f t="shared" si="658"/>
        <v>2037</v>
      </c>
      <c r="O8371" s="3">
        <f t="shared" si="659"/>
        <v>5</v>
      </c>
      <c r="P8371" s="2" t="str">
        <f t="shared" si="661"/>
        <v>WD</v>
      </c>
    </row>
    <row r="8372" spans="12:16" x14ac:dyDescent="0.2">
      <c r="L8372" s="99">
        <f t="shared" ref="L8372:L8435" si="662">+L8371+1</f>
        <v>50161</v>
      </c>
      <c r="M8372" s="3">
        <f t="shared" si="660"/>
        <v>5</v>
      </c>
      <c r="N8372" s="3">
        <f t="shared" si="658"/>
        <v>2037</v>
      </c>
      <c r="O8372" s="3">
        <f t="shared" si="659"/>
        <v>6</v>
      </c>
      <c r="P8372" s="2" t="str">
        <f t="shared" si="661"/>
        <v>WD</v>
      </c>
    </row>
    <row r="8373" spans="12:16" x14ac:dyDescent="0.2">
      <c r="L8373" s="99">
        <f t="shared" si="662"/>
        <v>50162</v>
      </c>
      <c r="M8373" s="3">
        <f t="shared" si="660"/>
        <v>5</v>
      </c>
      <c r="N8373" s="3">
        <f t="shared" si="658"/>
        <v>2037</v>
      </c>
      <c r="O8373" s="3">
        <f t="shared" si="659"/>
        <v>7</v>
      </c>
      <c r="P8373" s="2" t="str">
        <f t="shared" si="661"/>
        <v>WE</v>
      </c>
    </row>
    <row r="8374" spans="12:16" x14ac:dyDescent="0.2">
      <c r="L8374" s="99">
        <f t="shared" si="662"/>
        <v>50163</v>
      </c>
      <c r="M8374" s="3">
        <f t="shared" si="660"/>
        <v>5</v>
      </c>
      <c r="N8374" s="3">
        <f t="shared" si="658"/>
        <v>2037</v>
      </c>
      <c r="O8374" s="3">
        <f t="shared" si="659"/>
        <v>1</v>
      </c>
      <c r="P8374" s="2" t="str">
        <f t="shared" si="661"/>
        <v>WE</v>
      </c>
    </row>
    <row r="8375" spans="12:16" x14ac:dyDescent="0.2">
      <c r="L8375" s="99">
        <f t="shared" si="662"/>
        <v>50164</v>
      </c>
      <c r="M8375" s="3">
        <f t="shared" si="660"/>
        <v>5</v>
      </c>
      <c r="N8375" s="3">
        <f t="shared" si="658"/>
        <v>2037</v>
      </c>
      <c r="O8375" s="3">
        <f t="shared" si="659"/>
        <v>2</v>
      </c>
      <c r="P8375" s="2" t="str">
        <f t="shared" si="661"/>
        <v>WD</v>
      </c>
    </row>
    <row r="8376" spans="12:16" x14ac:dyDescent="0.2">
      <c r="L8376" s="99">
        <f t="shared" si="662"/>
        <v>50165</v>
      </c>
      <c r="M8376" s="3">
        <f t="shared" si="660"/>
        <v>5</v>
      </c>
      <c r="N8376" s="3">
        <f t="shared" si="658"/>
        <v>2037</v>
      </c>
      <c r="O8376" s="3">
        <f t="shared" si="659"/>
        <v>3</v>
      </c>
      <c r="P8376" s="2" t="str">
        <f t="shared" si="661"/>
        <v>WD</v>
      </c>
    </row>
    <row r="8377" spans="12:16" x14ac:dyDescent="0.2">
      <c r="L8377" s="99">
        <f t="shared" si="662"/>
        <v>50166</v>
      </c>
      <c r="M8377" s="3">
        <f t="shared" si="660"/>
        <v>5</v>
      </c>
      <c r="N8377" s="3">
        <f t="shared" si="658"/>
        <v>2037</v>
      </c>
      <c r="O8377" s="3">
        <f t="shared" si="659"/>
        <v>4</v>
      </c>
      <c r="P8377" s="2" t="str">
        <f t="shared" si="661"/>
        <v>WD</v>
      </c>
    </row>
    <row r="8378" spans="12:16" x14ac:dyDescent="0.2">
      <c r="L8378" s="99">
        <f t="shared" si="662"/>
        <v>50167</v>
      </c>
      <c r="M8378" s="3">
        <f t="shared" si="660"/>
        <v>5</v>
      </c>
      <c r="N8378" s="3">
        <f t="shared" si="658"/>
        <v>2037</v>
      </c>
      <c r="O8378" s="3">
        <f t="shared" si="659"/>
        <v>5</v>
      </c>
      <c r="P8378" s="2" t="str">
        <f t="shared" si="661"/>
        <v>WD</v>
      </c>
    </row>
    <row r="8379" spans="12:16" x14ac:dyDescent="0.2">
      <c r="L8379" s="99">
        <f t="shared" si="662"/>
        <v>50168</v>
      </c>
      <c r="M8379" s="3">
        <f t="shared" si="660"/>
        <v>5</v>
      </c>
      <c r="N8379" s="3">
        <f t="shared" si="658"/>
        <v>2037</v>
      </c>
      <c r="O8379" s="3">
        <f t="shared" si="659"/>
        <v>6</v>
      </c>
      <c r="P8379" s="2" t="str">
        <f t="shared" si="661"/>
        <v>WD</v>
      </c>
    </row>
    <row r="8380" spans="12:16" x14ac:dyDescent="0.2">
      <c r="L8380" s="99">
        <f t="shared" si="662"/>
        <v>50169</v>
      </c>
      <c r="M8380" s="3">
        <f t="shared" si="660"/>
        <v>5</v>
      </c>
      <c r="N8380" s="3">
        <f t="shared" si="658"/>
        <v>2037</v>
      </c>
      <c r="O8380" s="3">
        <f t="shared" si="659"/>
        <v>7</v>
      </c>
      <c r="P8380" s="2" t="str">
        <f t="shared" si="661"/>
        <v>WE</v>
      </c>
    </row>
    <row r="8381" spans="12:16" x14ac:dyDescent="0.2">
      <c r="L8381" s="99">
        <f t="shared" si="662"/>
        <v>50170</v>
      </c>
      <c r="M8381" s="3">
        <f t="shared" si="660"/>
        <v>5</v>
      </c>
      <c r="N8381" s="3">
        <f t="shared" si="658"/>
        <v>2037</v>
      </c>
      <c r="O8381" s="3">
        <f t="shared" si="659"/>
        <v>1</v>
      </c>
      <c r="P8381" s="2" t="str">
        <f t="shared" si="661"/>
        <v>WE</v>
      </c>
    </row>
    <row r="8382" spans="12:16" x14ac:dyDescent="0.2">
      <c r="L8382" s="99">
        <f t="shared" si="662"/>
        <v>50171</v>
      </c>
      <c r="M8382" s="3">
        <f t="shared" si="660"/>
        <v>5</v>
      </c>
      <c r="N8382" s="3">
        <f t="shared" si="658"/>
        <v>2037</v>
      </c>
      <c r="O8382" s="3">
        <f t="shared" si="659"/>
        <v>2</v>
      </c>
      <c r="P8382" s="2" t="str">
        <f t="shared" si="661"/>
        <v>WD</v>
      </c>
    </row>
    <row r="8383" spans="12:16" x14ac:dyDescent="0.2">
      <c r="L8383" s="99">
        <f t="shared" si="662"/>
        <v>50172</v>
      </c>
      <c r="M8383" s="3">
        <f t="shared" si="660"/>
        <v>5</v>
      </c>
      <c r="N8383" s="3">
        <f t="shared" ref="N8383:N8446" si="663">YEAR(L8383)</f>
        <v>2037</v>
      </c>
      <c r="O8383" s="3">
        <f t="shared" ref="O8383:O8446" si="664">WEEKDAY(L8383)</f>
        <v>3</v>
      </c>
      <c r="P8383" s="2" t="str">
        <f t="shared" si="661"/>
        <v>WD</v>
      </c>
    </row>
    <row r="8384" spans="12:16" x14ac:dyDescent="0.2">
      <c r="L8384" s="99">
        <f t="shared" si="662"/>
        <v>50173</v>
      </c>
      <c r="M8384" s="3">
        <f t="shared" si="660"/>
        <v>5</v>
      </c>
      <c r="N8384" s="3">
        <f t="shared" si="663"/>
        <v>2037</v>
      </c>
      <c r="O8384" s="3">
        <f t="shared" si="664"/>
        <v>4</v>
      </c>
      <c r="P8384" s="2" t="str">
        <f t="shared" si="661"/>
        <v>WD</v>
      </c>
    </row>
    <row r="8385" spans="12:16" x14ac:dyDescent="0.2">
      <c r="L8385" s="99">
        <f t="shared" si="662"/>
        <v>50174</v>
      </c>
      <c r="M8385" s="3">
        <f t="shared" si="660"/>
        <v>5</v>
      </c>
      <c r="N8385" s="3">
        <f t="shared" si="663"/>
        <v>2037</v>
      </c>
      <c r="O8385" s="3">
        <f t="shared" si="664"/>
        <v>5</v>
      </c>
      <c r="P8385" s="2" t="str">
        <f t="shared" si="661"/>
        <v>WD</v>
      </c>
    </row>
    <row r="8386" spans="12:16" x14ac:dyDescent="0.2">
      <c r="L8386" s="99">
        <f t="shared" si="662"/>
        <v>50175</v>
      </c>
      <c r="M8386" s="3">
        <f t="shared" si="660"/>
        <v>5</v>
      </c>
      <c r="N8386" s="3">
        <f t="shared" si="663"/>
        <v>2037</v>
      </c>
      <c r="O8386" s="3">
        <f t="shared" si="664"/>
        <v>6</v>
      </c>
      <c r="P8386" s="2" t="str">
        <f t="shared" si="661"/>
        <v>WD</v>
      </c>
    </row>
    <row r="8387" spans="12:16" x14ac:dyDescent="0.2">
      <c r="L8387" s="99">
        <f t="shared" si="662"/>
        <v>50176</v>
      </c>
      <c r="M8387" s="3">
        <f t="shared" ref="M8387:M8450" si="665">MONTH(L8387)</f>
        <v>5</v>
      </c>
      <c r="N8387" s="3">
        <f t="shared" si="663"/>
        <v>2037</v>
      </c>
      <c r="O8387" s="3">
        <f t="shared" si="664"/>
        <v>7</v>
      </c>
      <c r="P8387" s="2" t="str">
        <f t="shared" ref="P8387:P8450" si="666">IF(O8387=1,"WE",IF(O8387=7,"WE","WD"))</f>
        <v>WE</v>
      </c>
    </row>
    <row r="8388" spans="12:16" x14ac:dyDescent="0.2">
      <c r="L8388" s="99">
        <f t="shared" si="662"/>
        <v>50177</v>
      </c>
      <c r="M8388" s="3">
        <f t="shared" si="665"/>
        <v>5</v>
      </c>
      <c r="N8388" s="3">
        <f t="shared" si="663"/>
        <v>2037</v>
      </c>
      <c r="O8388" s="3">
        <f t="shared" si="664"/>
        <v>1</v>
      </c>
      <c r="P8388" s="2" t="str">
        <f t="shared" si="666"/>
        <v>WE</v>
      </c>
    </row>
    <row r="8389" spans="12:16" x14ac:dyDescent="0.2">
      <c r="L8389" s="99">
        <f t="shared" si="662"/>
        <v>50178</v>
      </c>
      <c r="M8389" s="3">
        <f t="shared" si="665"/>
        <v>5</v>
      </c>
      <c r="N8389" s="3">
        <f t="shared" si="663"/>
        <v>2037</v>
      </c>
      <c r="O8389" s="3">
        <f t="shared" si="664"/>
        <v>2</v>
      </c>
      <c r="P8389" s="2" t="str">
        <f t="shared" si="666"/>
        <v>WD</v>
      </c>
    </row>
    <row r="8390" spans="12:16" x14ac:dyDescent="0.2">
      <c r="L8390" s="99">
        <f t="shared" si="662"/>
        <v>50179</v>
      </c>
      <c r="M8390" s="3">
        <f t="shared" si="665"/>
        <v>5</v>
      </c>
      <c r="N8390" s="3">
        <f t="shared" si="663"/>
        <v>2037</v>
      </c>
      <c r="O8390" s="3">
        <f t="shared" si="664"/>
        <v>3</v>
      </c>
      <c r="P8390" s="2" t="str">
        <f t="shared" si="666"/>
        <v>WD</v>
      </c>
    </row>
    <row r="8391" spans="12:16" x14ac:dyDescent="0.2">
      <c r="L8391" s="99">
        <f t="shared" si="662"/>
        <v>50180</v>
      </c>
      <c r="M8391" s="3">
        <f t="shared" si="665"/>
        <v>5</v>
      </c>
      <c r="N8391" s="3">
        <f t="shared" si="663"/>
        <v>2037</v>
      </c>
      <c r="O8391" s="3">
        <f t="shared" si="664"/>
        <v>4</v>
      </c>
      <c r="P8391" s="2" t="str">
        <f t="shared" si="666"/>
        <v>WD</v>
      </c>
    </row>
    <row r="8392" spans="12:16" x14ac:dyDescent="0.2">
      <c r="L8392" s="99">
        <f t="shared" si="662"/>
        <v>50181</v>
      </c>
      <c r="M8392" s="3">
        <f t="shared" si="665"/>
        <v>5</v>
      </c>
      <c r="N8392" s="3">
        <f t="shared" si="663"/>
        <v>2037</v>
      </c>
      <c r="O8392" s="3">
        <f t="shared" si="664"/>
        <v>5</v>
      </c>
      <c r="P8392" s="2" t="str">
        <f t="shared" si="666"/>
        <v>WD</v>
      </c>
    </row>
    <row r="8393" spans="12:16" x14ac:dyDescent="0.2">
      <c r="L8393" s="99">
        <f t="shared" si="662"/>
        <v>50182</v>
      </c>
      <c r="M8393" s="3">
        <f t="shared" si="665"/>
        <v>5</v>
      </c>
      <c r="N8393" s="3">
        <f t="shared" si="663"/>
        <v>2037</v>
      </c>
      <c r="O8393" s="3">
        <f t="shared" si="664"/>
        <v>6</v>
      </c>
      <c r="P8393" s="2" t="str">
        <f t="shared" si="666"/>
        <v>WD</v>
      </c>
    </row>
    <row r="8394" spans="12:16" x14ac:dyDescent="0.2">
      <c r="L8394" s="99">
        <f t="shared" si="662"/>
        <v>50183</v>
      </c>
      <c r="M8394" s="3">
        <f t="shared" si="665"/>
        <v>5</v>
      </c>
      <c r="N8394" s="3">
        <f t="shared" si="663"/>
        <v>2037</v>
      </c>
      <c r="O8394" s="3">
        <f t="shared" si="664"/>
        <v>7</v>
      </c>
      <c r="P8394" s="2" t="str">
        <f t="shared" si="666"/>
        <v>WE</v>
      </c>
    </row>
    <row r="8395" spans="12:16" x14ac:dyDescent="0.2">
      <c r="L8395" s="99">
        <f t="shared" si="662"/>
        <v>50184</v>
      </c>
      <c r="M8395" s="3">
        <f t="shared" si="665"/>
        <v>5</v>
      </c>
      <c r="N8395" s="3">
        <f t="shared" si="663"/>
        <v>2037</v>
      </c>
      <c r="O8395" s="3">
        <f t="shared" si="664"/>
        <v>1</v>
      </c>
      <c r="P8395" s="2" t="str">
        <f t="shared" si="666"/>
        <v>WE</v>
      </c>
    </row>
    <row r="8396" spans="12:16" x14ac:dyDescent="0.2">
      <c r="L8396" s="99">
        <f t="shared" si="662"/>
        <v>50185</v>
      </c>
      <c r="M8396" s="3">
        <f t="shared" si="665"/>
        <v>5</v>
      </c>
      <c r="N8396" s="3">
        <f t="shared" si="663"/>
        <v>2037</v>
      </c>
      <c r="O8396" s="3">
        <f t="shared" si="664"/>
        <v>2</v>
      </c>
      <c r="P8396" s="2" t="str">
        <f t="shared" si="666"/>
        <v>WD</v>
      </c>
    </row>
    <row r="8397" spans="12:16" x14ac:dyDescent="0.2">
      <c r="L8397" s="99">
        <f t="shared" si="662"/>
        <v>50186</v>
      </c>
      <c r="M8397" s="3">
        <f t="shared" si="665"/>
        <v>5</v>
      </c>
      <c r="N8397" s="3">
        <f t="shared" si="663"/>
        <v>2037</v>
      </c>
      <c r="O8397" s="3">
        <f t="shared" si="664"/>
        <v>3</v>
      </c>
      <c r="P8397" s="2" t="str">
        <f t="shared" si="666"/>
        <v>WD</v>
      </c>
    </row>
    <row r="8398" spans="12:16" x14ac:dyDescent="0.2">
      <c r="L8398" s="99">
        <f t="shared" si="662"/>
        <v>50187</v>
      </c>
      <c r="M8398" s="3">
        <f t="shared" si="665"/>
        <v>5</v>
      </c>
      <c r="N8398" s="3">
        <f t="shared" si="663"/>
        <v>2037</v>
      </c>
      <c r="O8398" s="3">
        <f t="shared" si="664"/>
        <v>4</v>
      </c>
      <c r="P8398" s="2" t="str">
        <f t="shared" si="666"/>
        <v>WD</v>
      </c>
    </row>
    <row r="8399" spans="12:16" x14ac:dyDescent="0.2">
      <c r="L8399" s="99">
        <f t="shared" si="662"/>
        <v>50188</v>
      </c>
      <c r="M8399" s="3">
        <f t="shared" si="665"/>
        <v>5</v>
      </c>
      <c r="N8399" s="3">
        <f t="shared" si="663"/>
        <v>2037</v>
      </c>
      <c r="O8399" s="3">
        <f t="shared" si="664"/>
        <v>5</v>
      </c>
      <c r="P8399" s="2" t="str">
        <f t="shared" si="666"/>
        <v>WD</v>
      </c>
    </row>
    <row r="8400" spans="12:16" x14ac:dyDescent="0.2">
      <c r="L8400" s="99">
        <f t="shared" si="662"/>
        <v>50189</v>
      </c>
      <c r="M8400" s="3">
        <f t="shared" si="665"/>
        <v>5</v>
      </c>
      <c r="N8400" s="3">
        <f t="shared" si="663"/>
        <v>2037</v>
      </c>
      <c r="O8400" s="3">
        <f t="shared" si="664"/>
        <v>6</v>
      </c>
      <c r="P8400" s="2" t="str">
        <f t="shared" si="666"/>
        <v>WD</v>
      </c>
    </row>
    <row r="8401" spans="12:16" x14ac:dyDescent="0.2">
      <c r="L8401" s="99">
        <f t="shared" si="662"/>
        <v>50190</v>
      </c>
      <c r="M8401" s="3">
        <f t="shared" si="665"/>
        <v>5</v>
      </c>
      <c r="N8401" s="3">
        <f t="shared" si="663"/>
        <v>2037</v>
      </c>
      <c r="O8401" s="3">
        <f t="shared" si="664"/>
        <v>7</v>
      </c>
      <c r="P8401" s="2" t="str">
        <f t="shared" si="666"/>
        <v>WE</v>
      </c>
    </row>
    <row r="8402" spans="12:16" x14ac:dyDescent="0.2">
      <c r="L8402" s="99">
        <f t="shared" si="662"/>
        <v>50191</v>
      </c>
      <c r="M8402" s="3">
        <f t="shared" si="665"/>
        <v>5</v>
      </c>
      <c r="N8402" s="3">
        <f t="shared" si="663"/>
        <v>2037</v>
      </c>
      <c r="O8402" s="3">
        <f t="shared" si="664"/>
        <v>1</v>
      </c>
      <c r="P8402" s="2" t="str">
        <f t="shared" si="666"/>
        <v>WE</v>
      </c>
    </row>
    <row r="8403" spans="12:16" x14ac:dyDescent="0.2">
      <c r="L8403" s="99">
        <f t="shared" si="662"/>
        <v>50192</v>
      </c>
      <c r="M8403" s="3">
        <f t="shared" si="665"/>
        <v>6</v>
      </c>
      <c r="N8403" s="3">
        <f t="shared" si="663"/>
        <v>2037</v>
      </c>
      <c r="O8403" s="3">
        <f t="shared" si="664"/>
        <v>2</v>
      </c>
      <c r="P8403" s="2" t="str">
        <f t="shared" si="666"/>
        <v>WD</v>
      </c>
    </row>
    <row r="8404" spans="12:16" x14ac:dyDescent="0.2">
      <c r="L8404" s="99">
        <f t="shared" si="662"/>
        <v>50193</v>
      </c>
      <c r="M8404" s="3">
        <f t="shared" si="665"/>
        <v>6</v>
      </c>
      <c r="N8404" s="3">
        <f t="shared" si="663"/>
        <v>2037</v>
      </c>
      <c r="O8404" s="3">
        <f t="shared" si="664"/>
        <v>3</v>
      </c>
      <c r="P8404" s="2" t="str">
        <f t="shared" si="666"/>
        <v>WD</v>
      </c>
    </row>
    <row r="8405" spans="12:16" x14ac:dyDescent="0.2">
      <c r="L8405" s="99">
        <f t="shared" si="662"/>
        <v>50194</v>
      </c>
      <c r="M8405" s="3">
        <f t="shared" si="665"/>
        <v>6</v>
      </c>
      <c r="N8405" s="3">
        <f t="shared" si="663"/>
        <v>2037</v>
      </c>
      <c r="O8405" s="3">
        <f t="shared" si="664"/>
        <v>4</v>
      </c>
      <c r="P8405" s="2" t="str">
        <f t="shared" si="666"/>
        <v>WD</v>
      </c>
    </row>
    <row r="8406" spans="12:16" x14ac:dyDescent="0.2">
      <c r="L8406" s="99">
        <f t="shared" si="662"/>
        <v>50195</v>
      </c>
      <c r="M8406" s="3">
        <f t="shared" si="665"/>
        <v>6</v>
      </c>
      <c r="N8406" s="3">
        <f t="shared" si="663"/>
        <v>2037</v>
      </c>
      <c r="O8406" s="3">
        <f t="shared" si="664"/>
        <v>5</v>
      </c>
      <c r="P8406" s="2" t="str">
        <f t="shared" si="666"/>
        <v>WD</v>
      </c>
    </row>
    <row r="8407" spans="12:16" x14ac:dyDescent="0.2">
      <c r="L8407" s="99">
        <f t="shared" si="662"/>
        <v>50196</v>
      </c>
      <c r="M8407" s="3">
        <f t="shared" si="665"/>
        <v>6</v>
      </c>
      <c r="N8407" s="3">
        <f t="shared" si="663"/>
        <v>2037</v>
      </c>
      <c r="O8407" s="3">
        <f t="shared" si="664"/>
        <v>6</v>
      </c>
      <c r="P8407" s="2" t="str">
        <f t="shared" si="666"/>
        <v>WD</v>
      </c>
    </row>
    <row r="8408" spans="12:16" x14ac:dyDescent="0.2">
      <c r="L8408" s="99">
        <f t="shared" si="662"/>
        <v>50197</v>
      </c>
      <c r="M8408" s="3">
        <f t="shared" si="665"/>
        <v>6</v>
      </c>
      <c r="N8408" s="3">
        <f t="shared" si="663"/>
        <v>2037</v>
      </c>
      <c r="O8408" s="3">
        <f t="shared" si="664"/>
        <v>7</v>
      </c>
      <c r="P8408" s="2" t="str">
        <f t="shared" si="666"/>
        <v>WE</v>
      </c>
    </row>
    <row r="8409" spans="12:16" x14ac:dyDescent="0.2">
      <c r="L8409" s="99">
        <f t="shared" si="662"/>
        <v>50198</v>
      </c>
      <c r="M8409" s="3">
        <f t="shared" si="665"/>
        <v>6</v>
      </c>
      <c r="N8409" s="3">
        <f t="shared" si="663"/>
        <v>2037</v>
      </c>
      <c r="O8409" s="3">
        <f t="shared" si="664"/>
        <v>1</v>
      </c>
      <c r="P8409" s="2" t="str">
        <f t="shared" si="666"/>
        <v>WE</v>
      </c>
    </row>
    <row r="8410" spans="12:16" x14ac:dyDescent="0.2">
      <c r="L8410" s="99">
        <f t="shared" si="662"/>
        <v>50199</v>
      </c>
      <c r="M8410" s="3">
        <f t="shared" si="665"/>
        <v>6</v>
      </c>
      <c r="N8410" s="3">
        <f t="shared" si="663"/>
        <v>2037</v>
      </c>
      <c r="O8410" s="3">
        <f t="shared" si="664"/>
        <v>2</v>
      </c>
      <c r="P8410" s="2" t="str">
        <f t="shared" si="666"/>
        <v>WD</v>
      </c>
    </row>
    <row r="8411" spans="12:16" x14ac:dyDescent="0.2">
      <c r="L8411" s="99">
        <f t="shared" si="662"/>
        <v>50200</v>
      </c>
      <c r="M8411" s="3">
        <f t="shared" si="665"/>
        <v>6</v>
      </c>
      <c r="N8411" s="3">
        <f t="shared" si="663"/>
        <v>2037</v>
      </c>
      <c r="O8411" s="3">
        <f t="shared" si="664"/>
        <v>3</v>
      </c>
      <c r="P8411" s="2" t="str">
        <f t="shared" si="666"/>
        <v>WD</v>
      </c>
    </row>
    <row r="8412" spans="12:16" x14ac:dyDescent="0.2">
      <c r="L8412" s="99">
        <f t="shared" si="662"/>
        <v>50201</v>
      </c>
      <c r="M8412" s="3">
        <f t="shared" si="665"/>
        <v>6</v>
      </c>
      <c r="N8412" s="3">
        <f t="shared" si="663"/>
        <v>2037</v>
      </c>
      <c r="O8412" s="3">
        <f t="shared" si="664"/>
        <v>4</v>
      </c>
      <c r="P8412" s="2" t="str">
        <f t="shared" si="666"/>
        <v>WD</v>
      </c>
    </row>
    <row r="8413" spans="12:16" x14ac:dyDescent="0.2">
      <c r="L8413" s="99">
        <f t="shared" si="662"/>
        <v>50202</v>
      </c>
      <c r="M8413" s="3">
        <f t="shared" si="665"/>
        <v>6</v>
      </c>
      <c r="N8413" s="3">
        <f t="shared" si="663"/>
        <v>2037</v>
      </c>
      <c r="O8413" s="3">
        <f t="shared" si="664"/>
        <v>5</v>
      </c>
      <c r="P8413" s="2" t="str">
        <f t="shared" si="666"/>
        <v>WD</v>
      </c>
    </row>
    <row r="8414" spans="12:16" x14ac:dyDescent="0.2">
      <c r="L8414" s="99">
        <f t="shared" si="662"/>
        <v>50203</v>
      </c>
      <c r="M8414" s="3">
        <f t="shared" si="665"/>
        <v>6</v>
      </c>
      <c r="N8414" s="3">
        <f t="shared" si="663"/>
        <v>2037</v>
      </c>
      <c r="O8414" s="3">
        <f t="shared" si="664"/>
        <v>6</v>
      </c>
      <c r="P8414" s="2" t="str">
        <f t="shared" si="666"/>
        <v>WD</v>
      </c>
    </row>
    <row r="8415" spans="12:16" x14ac:dyDescent="0.2">
      <c r="L8415" s="99">
        <f t="shared" si="662"/>
        <v>50204</v>
      </c>
      <c r="M8415" s="3">
        <f t="shared" si="665"/>
        <v>6</v>
      </c>
      <c r="N8415" s="3">
        <f t="shared" si="663"/>
        <v>2037</v>
      </c>
      <c r="O8415" s="3">
        <f t="shared" si="664"/>
        <v>7</v>
      </c>
      <c r="P8415" s="2" t="str">
        <f t="shared" si="666"/>
        <v>WE</v>
      </c>
    </row>
    <row r="8416" spans="12:16" x14ac:dyDescent="0.2">
      <c r="L8416" s="99">
        <f t="shared" si="662"/>
        <v>50205</v>
      </c>
      <c r="M8416" s="3">
        <f t="shared" si="665"/>
        <v>6</v>
      </c>
      <c r="N8416" s="3">
        <f t="shared" si="663"/>
        <v>2037</v>
      </c>
      <c r="O8416" s="3">
        <f t="shared" si="664"/>
        <v>1</v>
      </c>
      <c r="P8416" s="2" t="str">
        <f t="shared" si="666"/>
        <v>WE</v>
      </c>
    </row>
    <row r="8417" spans="12:16" x14ac:dyDescent="0.2">
      <c r="L8417" s="99">
        <f t="shared" si="662"/>
        <v>50206</v>
      </c>
      <c r="M8417" s="3">
        <f t="shared" si="665"/>
        <v>6</v>
      </c>
      <c r="N8417" s="3">
        <f t="shared" si="663"/>
        <v>2037</v>
      </c>
      <c r="O8417" s="3">
        <f t="shared" si="664"/>
        <v>2</v>
      </c>
      <c r="P8417" s="2" t="str">
        <f t="shared" si="666"/>
        <v>WD</v>
      </c>
    </row>
    <row r="8418" spans="12:16" x14ac:dyDescent="0.2">
      <c r="L8418" s="99">
        <f t="shared" si="662"/>
        <v>50207</v>
      </c>
      <c r="M8418" s="3">
        <f t="shared" si="665"/>
        <v>6</v>
      </c>
      <c r="N8418" s="3">
        <f t="shared" si="663"/>
        <v>2037</v>
      </c>
      <c r="O8418" s="3">
        <f t="shared" si="664"/>
        <v>3</v>
      </c>
      <c r="P8418" s="2" t="str">
        <f t="shared" si="666"/>
        <v>WD</v>
      </c>
    </row>
    <row r="8419" spans="12:16" x14ac:dyDescent="0.2">
      <c r="L8419" s="99">
        <f t="shared" si="662"/>
        <v>50208</v>
      </c>
      <c r="M8419" s="3">
        <f t="shared" si="665"/>
        <v>6</v>
      </c>
      <c r="N8419" s="3">
        <f t="shared" si="663"/>
        <v>2037</v>
      </c>
      <c r="O8419" s="3">
        <f t="shared" si="664"/>
        <v>4</v>
      </c>
      <c r="P8419" s="2" t="str">
        <f t="shared" si="666"/>
        <v>WD</v>
      </c>
    </row>
    <row r="8420" spans="12:16" x14ac:dyDescent="0.2">
      <c r="L8420" s="99">
        <f t="shared" si="662"/>
        <v>50209</v>
      </c>
      <c r="M8420" s="3">
        <f t="shared" si="665"/>
        <v>6</v>
      </c>
      <c r="N8420" s="3">
        <f t="shared" si="663"/>
        <v>2037</v>
      </c>
      <c r="O8420" s="3">
        <f t="shared" si="664"/>
        <v>5</v>
      </c>
      <c r="P8420" s="2" t="str">
        <f t="shared" si="666"/>
        <v>WD</v>
      </c>
    </row>
    <row r="8421" spans="12:16" x14ac:dyDescent="0.2">
      <c r="L8421" s="99">
        <f t="shared" si="662"/>
        <v>50210</v>
      </c>
      <c r="M8421" s="3">
        <f t="shared" si="665"/>
        <v>6</v>
      </c>
      <c r="N8421" s="3">
        <f t="shared" si="663"/>
        <v>2037</v>
      </c>
      <c r="O8421" s="3">
        <f t="shared" si="664"/>
        <v>6</v>
      </c>
      <c r="P8421" s="2" t="str">
        <f t="shared" si="666"/>
        <v>WD</v>
      </c>
    </row>
    <row r="8422" spans="12:16" x14ac:dyDescent="0.2">
      <c r="L8422" s="99">
        <f t="shared" si="662"/>
        <v>50211</v>
      </c>
      <c r="M8422" s="3">
        <f t="shared" si="665"/>
        <v>6</v>
      </c>
      <c r="N8422" s="3">
        <f t="shared" si="663"/>
        <v>2037</v>
      </c>
      <c r="O8422" s="3">
        <f t="shared" si="664"/>
        <v>7</v>
      </c>
      <c r="P8422" s="2" t="str">
        <f t="shared" si="666"/>
        <v>WE</v>
      </c>
    </row>
    <row r="8423" spans="12:16" x14ac:dyDescent="0.2">
      <c r="L8423" s="99">
        <f t="shared" si="662"/>
        <v>50212</v>
      </c>
      <c r="M8423" s="3">
        <f t="shared" si="665"/>
        <v>6</v>
      </c>
      <c r="N8423" s="3">
        <f t="shared" si="663"/>
        <v>2037</v>
      </c>
      <c r="O8423" s="3">
        <f t="shared" si="664"/>
        <v>1</v>
      </c>
      <c r="P8423" s="2" t="str">
        <f t="shared" si="666"/>
        <v>WE</v>
      </c>
    </row>
    <row r="8424" spans="12:16" x14ac:dyDescent="0.2">
      <c r="L8424" s="99">
        <f t="shared" si="662"/>
        <v>50213</v>
      </c>
      <c r="M8424" s="3">
        <f t="shared" si="665"/>
        <v>6</v>
      </c>
      <c r="N8424" s="3">
        <f t="shared" si="663"/>
        <v>2037</v>
      </c>
      <c r="O8424" s="3">
        <f t="shared" si="664"/>
        <v>2</v>
      </c>
      <c r="P8424" s="2" t="str">
        <f t="shared" si="666"/>
        <v>WD</v>
      </c>
    </row>
    <row r="8425" spans="12:16" x14ac:dyDescent="0.2">
      <c r="L8425" s="99">
        <f t="shared" si="662"/>
        <v>50214</v>
      </c>
      <c r="M8425" s="3">
        <f t="shared" si="665"/>
        <v>6</v>
      </c>
      <c r="N8425" s="3">
        <f t="shared" si="663"/>
        <v>2037</v>
      </c>
      <c r="O8425" s="3">
        <f t="shared" si="664"/>
        <v>3</v>
      </c>
      <c r="P8425" s="2" t="str">
        <f t="shared" si="666"/>
        <v>WD</v>
      </c>
    </row>
    <row r="8426" spans="12:16" x14ac:dyDescent="0.2">
      <c r="L8426" s="99">
        <f t="shared" si="662"/>
        <v>50215</v>
      </c>
      <c r="M8426" s="3">
        <f t="shared" si="665"/>
        <v>6</v>
      </c>
      <c r="N8426" s="3">
        <f t="shared" si="663"/>
        <v>2037</v>
      </c>
      <c r="O8426" s="3">
        <f t="shared" si="664"/>
        <v>4</v>
      </c>
      <c r="P8426" s="2" t="str">
        <f t="shared" si="666"/>
        <v>WD</v>
      </c>
    </row>
    <row r="8427" spans="12:16" x14ac:dyDescent="0.2">
      <c r="L8427" s="99">
        <f t="shared" si="662"/>
        <v>50216</v>
      </c>
      <c r="M8427" s="3">
        <f t="shared" si="665"/>
        <v>6</v>
      </c>
      <c r="N8427" s="3">
        <f t="shared" si="663"/>
        <v>2037</v>
      </c>
      <c r="O8427" s="3">
        <f t="shared" si="664"/>
        <v>5</v>
      </c>
      <c r="P8427" s="2" t="str">
        <f t="shared" si="666"/>
        <v>WD</v>
      </c>
    </row>
    <row r="8428" spans="12:16" x14ac:dyDescent="0.2">
      <c r="L8428" s="99">
        <f t="shared" si="662"/>
        <v>50217</v>
      </c>
      <c r="M8428" s="3">
        <f t="shared" si="665"/>
        <v>6</v>
      </c>
      <c r="N8428" s="3">
        <f t="shared" si="663"/>
        <v>2037</v>
      </c>
      <c r="O8428" s="3">
        <f t="shared" si="664"/>
        <v>6</v>
      </c>
      <c r="P8428" s="2" t="str">
        <f t="shared" si="666"/>
        <v>WD</v>
      </c>
    </row>
    <row r="8429" spans="12:16" x14ac:dyDescent="0.2">
      <c r="L8429" s="99">
        <f t="shared" si="662"/>
        <v>50218</v>
      </c>
      <c r="M8429" s="3">
        <f t="shared" si="665"/>
        <v>6</v>
      </c>
      <c r="N8429" s="3">
        <f t="shared" si="663"/>
        <v>2037</v>
      </c>
      <c r="O8429" s="3">
        <f t="shared" si="664"/>
        <v>7</v>
      </c>
      <c r="P8429" s="2" t="str">
        <f t="shared" si="666"/>
        <v>WE</v>
      </c>
    </row>
    <row r="8430" spans="12:16" x14ac:dyDescent="0.2">
      <c r="L8430" s="99">
        <f t="shared" si="662"/>
        <v>50219</v>
      </c>
      <c r="M8430" s="3">
        <f t="shared" si="665"/>
        <v>6</v>
      </c>
      <c r="N8430" s="3">
        <f t="shared" si="663"/>
        <v>2037</v>
      </c>
      <c r="O8430" s="3">
        <f t="shared" si="664"/>
        <v>1</v>
      </c>
      <c r="P8430" s="2" t="str">
        <f t="shared" si="666"/>
        <v>WE</v>
      </c>
    </row>
    <row r="8431" spans="12:16" x14ac:dyDescent="0.2">
      <c r="L8431" s="99">
        <f t="shared" si="662"/>
        <v>50220</v>
      </c>
      <c r="M8431" s="3">
        <f t="shared" si="665"/>
        <v>6</v>
      </c>
      <c r="N8431" s="3">
        <f t="shared" si="663"/>
        <v>2037</v>
      </c>
      <c r="O8431" s="3">
        <f t="shared" si="664"/>
        <v>2</v>
      </c>
      <c r="P8431" s="2" t="str">
        <f t="shared" si="666"/>
        <v>WD</v>
      </c>
    </row>
    <row r="8432" spans="12:16" x14ac:dyDescent="0.2">
      <c r="L8432" s="99">
        <f t="shared" si="662"/>
        <v>50221</v>
      </c>
      <c r="M8432" s="3">
        <f t="shared" si="665"/>
        <v>6</v>
      </c>
      <c r="N8432" s="3">
        <f t="shared" si="663"/>
        <v>2037</v>
      </c>
      <c r="O8432" s="3">
        <f t="shared" si="664"/>
        <v>3</v>
      </c>
      <c r="P8432" s="2" t="str">
        <f t="shared" si="666"/>
        <v>WD</v>
      </c>
    </row>
    <row r="8433" spans="12:16" x14ac:dyDescent="0.2">
      <c r="L8433" s="99">
        <f t="shared" si="662"/>
        <v>50222</v>
      </c>
      <c r="M8433" s="3">
        <f t="shared" si="665"/>
        <v>7</v>
      </c>
      <c r="N8433" s="3">
        <f t="shared" si="663"/>
        <v>2037</v>
      </c>
      <c r="O8433" s="3">
        <f t="shared" si="664"/>
        <v>4</v>
      </c>
      <c r="P8433" s="2" t="str">
        <f t="shared" si="666"/>
        <v>WD</v>
      </c>
    </row>
    <row r="8434" spans="12:16" x14ac:dyDescent="0.2">
      <c r="L8434" s="99">
        <f t="shared" si="662"/>
        <v>50223</v>
      </c>
      <c r="M8434" s="3">
        <f t="shared" si="665"/>
        <v>7</v>
      </c>
      <c r="N8434" s="3">
        <f t="shared" si="663"/>
        <v>2037</v>
      </c>
      <c r="O8434" s="3">
        <f t="shared" si="664"/>
        <v>5</v>
      </c>
      <c r="P8434" s="2" t="str">
        <f t="shared" si="666"/>
        <v>WD</v>
      </c>
    </row>
    <row r="8435" spans="12:16" x14ac:dyDescent="0.2">
      <c r="L8435" s="99">
        <f t="shared" si="662"/>
        <v>50224</v>
      </c>
      <c r="M8435" s="3">
        <f t="shared" si="665"/>
        <v>7</v>
      </c>
      <c r="N8435" s="3">
        <f t="shared" si="663"/>
        <v>2037</v>
      </c>
      <c r="O8435" s="3">
        <f t="shared" si="664"/>
        <v>6</v>
      </c>
      <c r="P8435" s="2" t="str">
        <f t="shared" si="666"/>
        <v>WD</v>
      </c>
    </row>
    <row r="8436" spans="12:16" x14ac:dyDescent="0.2">
      <c r="L8436" s="99">
        <f t="shared" ref="L8436:L8499" si="667">+L8435+1</f>
        <v>50225</v>
      </c>
      <c r="M8436" s="3">
        <f t="shared" si="665"/>
        <v>7</v>
      </c>
      <c r="N8436" s="3">
        <f t="shared" si="663"/>
        <v>2037</v>
      </c>
      <c r="O8436" s="3">
        <f t="shared" si="664"/>
        <v>7</v>
      </c>
      <c r="P8436" s="2" t="str">
        <f t="shared" si="666"/>
        <v>WE</v>
      </c>
    </row>
    <row r="8437" spans="12:16" x14ac:dyDescent="0.2">
      <c r="L8437" s="99">
        <f t="shared" si="667"/>
        <v>50226</v>
      </c>
      <c r="M8437" s="3">
        <f t="shared" si="665"/>
        <v>7</v>
      </c>
      <c r="N8437" s="3">
        <f t="shared" si="663"/>
        <v>2037</v>
      </c>
      <c r="O8437" s="3">
        <f t="shared" si="664"/>
        <v>1</v>
      </c>
      <c r="P8437" s="2" t="str">
        <f t="shared" si="666"/>
        <v>WE</v>
      </c>
    </row>
    <row r="8438" spans="12:16" x14ac:dyDescent="0.2">
      <c r="L8438" s="99">
        <f t="shared" si="667"/>
        <v>50227</v>
      </c>
      <c r="M8438" s="3">
        <f t="shared" si="665"/>
        <v>7</v>
      </c>
      <c r="N8438" s="3">
        <f t="shared" si="663"/>
        <v>2037</v>
      </c>
      <c r="O8438" s="3">
        <f t="shared" si="664"/>
        <v>2</v>
      </c>
      <c r="P8438" s="2" t="str">
        <f t="shared" si="666"/>
        <v>WD</v>
      </c>
    </row>
    <row r="8439" spans="12:16" x14ac:dyDescent="0.2">
      <c r="L8439" s="99">
        <f t="shared" si="667"/>
        <v>50228</v>
      </c>
      <c r="M8439" s="3">
        <f t="shared" si="665"/>
        <v>7</v>
      </c>
      <c r="N8439" s="3">
        <f t="shared" si="663"/>
        <v>2037</v>
      </c>
      <c r="O8439" s="3">
        <f t="shared" si="664"/>
        <v>3</v>
      </c>
      <c r="P8439" s="2" t="str">
        <f t="shared" si="666"/>
        <v>WD</v>
      </c>
    </row>
    <row r="8440" spans="12:16" x14ac:dyDescent="0.2">
      <c r="L8440" s="99">
        <f t="shared" si="667"/>
        <v>50229</v>
      </c>
      <c r="M8440" s="3">
        <f t="shared" si="665"/>
        <v>7</v>
      </c>
      <c r="N8440" s="3">
        <f t="shared" si="663"/>
        <v>2037</v>
      </c>
      <c r="O8440" s="3">
        <f t="shared" si="664"/>
        <v>4</v>
      </c>
      <c r="P8440" s="2" t="str">
        <f t="shared" si="666"/>
        <v>WD</v>
      </c>
    </row>
    <row r="8441" spans="12:16" x14ac:dyDescent="0.2">
      <c r="L8441" s="99">
        <f t="shared" si="667"/>
        <v>50230</v>
      </c>
      <c r="M8441" s="3">
        <f t="shared" si="665"/>
        <v>7</v>
      </c>
      <c r="N8441" s="3">
        <f t="shared" si="663"/>
        <v>2037</v>
      </c>
      <c r="O8441" s="3">
        <f t="shared" si="664"/>
        <v>5</v>
      </c>
      <c r="P8441" s="2" t="str">
        <f t="shared" si="666"/>
        <v>WD</v>
      </c>
    </row>
    <row r="8442" spans="12:16" x14ac:dyDescent="0.2">
      <c r="L8442" s="99">
        <f t="shared" si="667"/>
        <v>50231</v>
      </c>
      <c r="M8442" s="3">
        <f t="shared" si="665"/>
        <v>7</v>
      </c>
      <c r="N8442" s="3">
        <f t="shared" si="663"/>
        <v>2037</v>
      </c>
      <c r="O8442" s="3">
        <f t="shared" si="664"/>
        <v>6</v>
      </c>
      <c r="P8442" s="2" t="str">
        <f t="shared" si="666"/>
        <v>WD</v>
      </c>
    </row>
    <row r="8443" spans="12:16" x14ac:dyDescent="0.2">
      <c r="L8443" s="99">
        <f t="shared" si="667"/>
        <v>50232</v>
      </c>
      <c r="M8443" s="3">
        <f t="shared" si="665"/>
        <v>7</v>
      </c>
      <c r="N8443" s="3">
        <f t="shared" si="663"/>
        <v>2037</v>
      </c>
      <c r="O8443" s="3">
        <f t="shared" si="664"/>
        <v>7</v>
      </c>
      <c r="P8443" s="2" t="str">
        <f t="shared" si="666"/>
        <v>WE</v>
      </c>
    </row>
    <row r="8444" spans="12:16" x14ac:dyDescent="0.2">
      <c r="L8444" s="99">
        <f t="shared" si="667"/>
        <v>50233</v>
      </c>
      <c r="M8444" s="3">
        <f t="shared" si="665"/>
        <v>7</v>
      </c>
      <c r="N8444" s="3">
        <f t="shared" si="663"/>
        <v>2037</v>
      </c>
      <c r="O8444" s="3">
        <f t="shared" si="664"/>
        <v>1</v>
      </c>
      <c r="P8444" s="2" t="str">
        <f t="shared" si="666"/>
        <v>WE</v>
      </c>
    </row>
    <row r="8445" spans="12:16" x14ac:dyDescent="0.2">
      <c r="L8445" s="99">
        <f t="shared" si="667"/>
        <v>50234</v>
      </c>
      <c r="M8445" s="3">
        <f t="shared" si="665"/>
        <v>7</v>
      </c>
      <c r="N8445" s="3">
        <f t="shared" si="663"/>
        <v>2037</v>
      </c>
      <c r="O8445" s="3">
        <f t="shared" si="664"/>
        <v>2</v>
      </c>
      <c r="P8445" s="2" t="str">
        <f t="shared" si="666"/>
        <v>WD</v>
      </c>
    </row>
    <row r="8446" spans="12:16" x14ac:dyDescent="0.2">
      <c r="L8446" s="99">
        <f t="shared" si="667"/>
        <v>50235</v>
      </c>
      <c r="M8446" s="3">
        <f t="shared" si="665"/>
        <v>7</v>
      </c>
      <c r="N8446" s="3">
        <f t="shared" si="663"/>
        <v>2037</v>
      </c>
      <c r="O8446" s="3">
        <f t="shared" si="664"/>
        <v>3</v>
      </c>
      <c r="P8446" s="2" t="str">
        <f t="shared" si="666"/>
        <v>WD</v>
      </c>
    </row>
    <row r="8447" spans="12:16" x14ac:dyDescent="0.2">
      <c r="L8447" s="99">
        <f t="shared" si="667"/>
        <v>50236</v>
      </c>
      <c r="M8447" s="3">
        <f t="shared" si="665"/>
        <v>7</v>
      </c>
      <c r="N8447" s="3">
        <f t="shared" ref="N8447:N8510" si="668">YEAR(L8447)</f>
        <v>2037</v>
      </c>
      <c r="O8447" s="3">
        <f t="shared" ref="O8447:O8510" si="669">WEEKDAY(L8447)</f>
        <v>4</v>
      </c>
      <c r="P8447" s="2" t="str">
        <f t="shared" si="666"/>
        <v>WD</v>
      </c>
    </row>
    <row r="8448" spans="12:16" x14ac:dyDescent="0.2">
      <c r="L8448" s="99">
        <f t="shared" si="667"/>
        <v>50237</v>
      </c>
      <c r="M8448" s="3">
        <f t="shared" si="665"/>
        <v>7</v>
      </c>
      <c r="N8448" s="3">
        <f t="shared" si="668"/>
        <v>2037</v>
      </c>
      <c r="O8448" s="3">
        <f t="shared" si="669"/>
        <v>5</v>
      </c>
      <c r="P8448" s="2" t="str">
        <f t="shared" si="666"/>
        <v>WD</v>
      </c>
    </row>
    <row r="8449" spans="12:16" x14ac:dyDescent="0.2">
      <c r="L8449" s="99">
        <f t="shared" si="667"/>
        <v>50238</v>
      </c>
      <c r="M8449" s="3">
        <f t="shared" si="665"/>
        <v>7</v>
      </c>
      <c r="N8449" s="3">
        <f t="shared" si="668"/>
        <v>2037</v>
      </c>
      <c r="O8449" s="3">
        <f t="shared" si="669"/>
        <v>6</v>
      </c>
      <c r="P8449" s="2" t="str">
        <f t="shared" si="666"/>
        <v>WD</v>
      </c>
    </row>
    <row r="8450" spans="12:16" x14ac:dyDescent="0.2">
      <c r="L8450" s="99">
        <f t="shared" si="667"/>
        <v>50239</v>
      </c>
      <c r="M8450" s="3">
        <f t="shared" si="665"/>
        <v>7</v>
      </c>
      <c r="N8450" s="3">
        <f t="shared" si="668"/>
        <v>2037</v>
      </c>
      <c r="O8450" s="3">
        <f t="shared" si="669"/>
        <v>7</v>
      </c>
      <c r="P8450" s="2" t="str">
        <f t="shared" si="666"/>
        <v>WE</v>
      </c>
    </row>
    <row r="8451" spans="12:16" x14ac:dyDescent="0.2">
      <c r="L8451" s="99">
        <f t="shared" si="667"/>
        <v>50240</v>
      </c>
      <c r="M8451" s="3">
        <f t="shared" ref="M8451:M8514" si="670">MONTH(L8451)</f>
        <v>7</v>
      </c>
      <c r="N8451" s="3">
        <f t="shared" si="668"/>
        <v>2037</v>
      </c>
      <c r="O8451" s="3">
        <f t="shared" si="669"/>
        <v>1</v>
      </c>
      <c r="P8451" s="2" t="str">
        <f t="shared" ref="P8451:P8514" si="671">IF(O8451=1,"WE",IF(O8451=7,"WE","WD"))</f>
        <v>WE</v>
      </c>
    </row>
    <row r="8452" spans="12:16" x14ac:dyDescent="0.2">
      <c r="L8452" s="99">
        <f t="shared" si="667"/>
        <v>50241</v>
      </c>
      <c r="M8452" s="3">
        <f t="shared" si="670"/>
        <v>7</v>
      </c>
      <c r="N8452" s="3">
        <f t="shared" si="668"/>
        <v>2037</v>
      </c>
      <c r="O8452" s="3">
        <f t="shared" si="669"/>
        <v>2</v>
      </c>
      <c r="P8452" s="2" t="str">
        <f t="shared" si="671"/>
        <v>WD</v>
      </c>
    </row>
    <row r="8453" spans="12:16" x14ac:dyDescent="0.2">
      <c r="L8453" s="99">
        <f t="shared" si="667"/>
        <v>50242</v>
      </c>
      <c r="M8453" s="3">
        <f t="shared" si="670"/>
        <v>7</v>
      </c>
      <c r="N8453" s="3">
        <f t="shared" si="668"/>
        <v>2037</v>
      </c>
      <c r="O8453" s="3">
        <f t="shared" si="669"/>
        <v>3</v>
      </c>
      <c r="P8453" s="2" t="str">
        <f t="shared" si="671"/>
        <v>WD</v>
      </c>
    </row>
    <row r="8454" spans="12:16" x14ac:dyDescent="0.2">
      <c r="L8454" s="99">
        <f t="shared" si="667"/>
        <v>50243</v>
      </c>
      <c r="M8454" s="3">
        <f t="shared" si="670"/>
        <v>7</v>
      </c>
      <c r="N8454" s="3">
        <f t="shared" si="668"/>
        <v>2037</v>
      </c>
      <c r="O8454" s="3">
        <f t="shared" si="669"/>
        <v>4</v>
      </c>
      <c r="P8454" s="2" t="str">
        <f t="shared" si="671"/>
        <v>WD</v>
      </c>
    </row>
    <row r="8455" spans="12:16" x14ac:dyDescent="0.2">
      <c r="L8455" s="99">
        <f t="shared" si="667"/>
        <v>50244</v>
      </c>
      <c r="M8455" s="3">
        <f t="shared" si="670"/>
        <v>7</v>
      </c>
      <c r="N8455" s="3">
        <f t="shared" si="668"/>
        <v>2037</v>
      </c>
      <c r="O8455" s="3">
        <f t="shared" si="669"/>
        <v>5</v>
      </c>
      <c r="P8455" s="2" t="str">
        <f t="shared" si="671"/>
        <v>WD</v>
      </c>
    </row>
    <row r="8456" spans="12:16" x14ac:dyDescent="0.2">
      <c r="L8456" s="99">
        <f t="shared" si="667"/>
        <v>50245</v>
      </c>
      <c r="M8456" s="3">
        <f t="shared" si="670"/>
        <v>7</v>
      </c>
      <c r="N8456" s="3">
        <f t="shared" si="668"/>
        <v>2037</v>
      </c>
      <c r="O8456" s="3">
        <f t="shared" si="669"/>
        <v>6</v>
      </c>
      <c r="P8456" s="2" t="str">
        <f t="shared" si="671"/>
        <v>WD</v>
      </c>
    </row>
    <row r="8457" spans="12:16" x14ac:dyDescent="0.2">
      <c r="L8457" s="99">
        <f t="shared" si="667"/>
        <v>50246</v>
      </c>
      <c r="M8457" s="3">
        <f t="shared" si="670"/>
        <v>7</v>
      </c>
      <c r="N8457" s="3">
        <f t="shared" si="668"/>
        <v>2037</v>
      </c>
      <c r="O8457" s="3">
        <f t="shared" si="669"/>
        <v>7</v>
      </c>
      <c r="P8457" s="2" t="str">
        <f t="shared" si="671"/>
        <v>WE</v>
      </c>
    </row>
    <row r="8458" spans="12:16" x14ac:dyDescent="0.2">
      <c r="L8458" s="99">
        <f t="shared" si="667"/>
        <v>50247</v>
      </c>
      <c r="M8458" s="3">
        <f t="shared" si="670"/>
        <v>7</v>
      </c>
      <c r="N8458" s="3">
        <f t="shared" si="668"/>
        <v>2037</v>
      </c>
      <c r="O8458" s="3">
        <f t="shared" si="669"/>
        <v>1</v>
      </c>
      <c r="P8458" s="2" t="str">
        <f t="shared" si="671"/>
        <v>WE</v>
      </c>
    </row>
    <row r="8459" spans="12:16" x14ac:dyDescent="0.2">
      <c r="L8459" s="99">
        <f t="shared" si="667"/>
        <v>50248</v>
      </c>
      <c r="M8459" s="3">
        <f t="shared" si="670"/>
        <v>7</v>
      </c>
      <c r="N8459" s="3">
        <f t="shared" si="668"/>
        <v>2037</v>
      </c>
      <c r="O8459" s="3">
        <f t="shared" si="669"/>
        <v>2</v>
      </c>
      <c r="P8459" s="2" t="str">
        <f t="shared" si="671"/>
        <v>WD</v>
      </c>
    </row>
    <row r="8460" spans="12:16" x14ac:dyDescent="0.2">
      <c r="L8460" s="99">
        <f t="shared" si="667"/>
        <v>50249</v>
      </c>
      <c r="M8460" s="3">
        <f t="shared" si="670"/>
        <v>7</v>
      </c>
      <c r="N8460" s="3">
        <f t="shared" si="668"/>
        <v>2037</v>
      </c>
      <c r="O8460" s="3">
        <f t="shared" si="669"/>
        <v>3</v>
      </c>
      <c r="P8460" s="2" t="str">
        <f t="shared" si="671"/>
        <v>WD</v>
      </c>
    </row>
    <row r="8461" spans="12:16" x14ac:dyDescent="0.2">
      <c r="L8461" s="99">
        <f t="shared" si="667"/>
        <v>50250</v>
      </c>
      <c r="M8461" s="3">
        <f t="shared" si="670"/>
        <v>7</v>
      </c>
      <c r="N8461" s="3">
        <f t="shared" si="668"/>
        <v>2037</v>
      </c>
      <c r="O8461" s="3">
        <f t="shared" si="669"/>
        <v>4</v>
      </c>
      <c r="P8461" s="2" t="str">
        <f t="shared" si="671"/>
        <v>WD</v>
      </c>
    </row>
    <row r="8462" spans="12:16" x14ac:dyDescent="0.2">
      <c r="L8462" s="99">
        <f t="shared" si="667"/>
        <v>50251</v>
      </c>
      <c r="M8462" s="3">
        <f t="shared" si="670"/>
        <v>7</v>
      </c>
      <c r="N8462" s="3">
        <f t="shared" si="668"/>
        <v>2037</v>
      </c>
      <c r="O8462" s="3">
        <f t="shared" si="669"/>
        <v>5</v>
      </c>
      <c r="P8462" s="2" t="str">
        <f t="shared" si="671"/>
        <v>WD</v>
      </c>
    </row>
    <row r="8463" spans="12:16" x14ac:dyDescent="0.2">
      <c r="L8463" s="99">
        <f t="shared" si="667"/>
        <v>50252</v>
      </c>
      <c r="M8463" s="3">
        <f t="shared" si="670"/>
        <v>7</v>
      </c>
      <c r="N8463" s="3">
        <f t="shared" si="668"/>
        <v>2037</v>
      </c>
      <c r="O8463" s="3">
        <f t="shared" si="669"/>
        <v>6</v>
      </c>
      <c r="P8463" s="2" t="str">
        <f t="shared" si="671"/>
        <v>WD</v>
      </c>
    </row>
    <row r="8464" spans="12:16" x14ac:dyDescent="0.2">
      <c r="L8464" s="99">
        <f t="shared" si="667"/>
        <v>50253</v>
      </c>
      <c r="M8464" s="3">
        <f t="shared" si="670"/>
        <v>8</v>
      </c>
      <c r="N8464" s="3">
        <f t="shared" si="668"/>
        <v>2037</v>
      </c>
      <c r="O8464" s="3">
        <f t="shared" si="669"/>
        <v>7</v>
      </c>
      <c r="P8464" s="2" t="str">
        <f t="shared" si="671"/>
        <v>WE</v>
      </c>
    </row>
    <row r="8465" spans="12:16" x14ac:dyDescent="0.2">
      <c r="L8465" s="99">
        <f t="shared" si="667"/>
        <v>50254</v>
      </c>
      <c r="M8465" s="3">
        <f t="shared" si="670"/>
        <v>8</v>
      </c>
      <c r="N8465" s="3">
        <f t="shared" si="668"/>
        <v>2037</v>
      </c>
      <c r="O8465" s="3">
        <f t="shared" si="669"/>
        <v>1</v>
      </c>
      <c r="P8465" s="2" t="str">
        <f t="shared" si="671"/>
        <v>WE</v>
      </c>
    </row>
    <row r="8466" spans="12:16" x14ac:dyDescent="0.2">
      <c r="L8466" s="99">
        <f t="shared" si="667"/>
        <v>50255</v>
      </c>
      <c r="M8466" s="3">
        <f t="shared" si="670"/>
        <v>8</v>
      </c>
      <c r="N8466" s="3">
        <f t="shared" si="668"/>
        <v>2037</v>
      </c>
      <c r="O8466" s="3">
        <f t="shared" si="669"/>
        <v>2</v>
      </c>
      <c r="P8466" s="2" t="str">
        <f t="shared" si="671"/>
        <v>WD</v>
      </c>
    </row>
    <row r="8467" spans="12:16" x14ac:dyDescent="0.2">
      <c r="L8467" s="99">
        <f t="shared" si="667"/>
        <v>50256</v>
      </c>
      <c r="M8467" s="3">
        <f t="shared" si="670"/>
        <v>8</v>
      </c>
      <c r="N8467" s="3">
        <f t="shared" si="668"/>
        <v>2037</v>
      </c>
      <c r="O8467" s="3">
        <f t="shared" si="669"/>
        <v>3</v>
      </c>
      <c r="P8467" s="2" t="str">
        <f t="shared" si="671"/>
        <v>WD</v>
      </c>
    </row>
    <row r="8468" spans="12:16" x14ac:dyDescent="0.2">
      <c r="L8468" s="99">
        <f t="shared" si="667"/>
        <v>50257</v>
      </c>
      <c r="M8468" s="3">
        <f t="shared" si="670"/>
        <v>8</v>
      </c>
      <c r="N8468" s="3">
        <f t="shared" si="668"/>
        <v>2037</v>
      </c>
      <c r="O8468" s="3">
        <f t="shared" si="669"/>
        <v>4</v>
      </c>
      <c r="P8468" s="2" t="str">
        <f t="shared" si="671"/>
        <v>WD</v>
      </c>
    </row>
    <row r="8469" spans="12:16" x14ac:dyDescent="0.2">
      <c r="L8469" s="99">
        <f t="shared" si="667"/>
        <v>50258</v>
      </c>
      <c r="M8469" s="3">
        <f t="shared" si="670"/>
        <v>8</v>
      </c>
      <c r="N8469" s="3">
        <f t="shared" si="668"/>
        <v>2037</v>
      </c>
      <c r="O8469" s="3">
        <f t="shared" si="669"/>
        <v>5</v>
      </c>
      <c r="P8469" s="2" t="str">
        <f t="shared" si="671"/>
        <v>WD</v>
      </c>
    </row>
    <row r="8470" spans="12:16" x14ac:dyDescent="0.2">
      <c r="L8470" s="99">
        <f t="shared" si="667"/>
        <v>50259</v>
      </c>
      <c r="M8470" s="3">
        <f t="shared" si="670"/>
        <v>8</v>
      </c>
      <c r="N8470" s="3">
        <f t="shared" si="668"/>
        <v>2037</v>
      </c>
      <c r="O8470" s="3">
        <f t="shared" si="669"/>
        <v>6</v>
      </c>
      <c r="P8470" s="2" t="str">
        <f t="shared" si="671"/>
        <v>WD</v>
      </c>
    </row>
    <row r="8471" spans="12:16" x14ac:dyDescent="0.2">
      <c r="L8471" s="99">
        <f t="shared" si="667"/>
        <v>50260</v>
      </c>
      <c r="M8471" s="3">
        <f t="shared" si="670"/>
        <v>8</v>
      </c>
      <c r="N8471" s="3">
        <f t="shared" si="668"/>
        <v>2037</v>
      </c>
      <c r="O8471" s="3">
        <f t="shared" si="669"/>
        <v>7</v>
      </c>
      <c r="P8471" s="2" t="str">
        <f t="shared" si="671"/>
        <v>WE</v>
      </c>
    </row>
    <row r="8472" spans="12:16" x14ac:dyDescent="0.2">
      <c r="L8472" s="99">
        <f t="shared" si="667"/>
        <v>50261</v>
      </c>
      <c r="M8472" s="3">
        <f t="shared" si="670"/>
        <v>8</v>
      </c>
      <c r="N8472" s="3">
        <f t="shared" si="668"/>
        <v>2037</v>
      </c>
      <c r="O8472" s="3">
        <f t="shared" si="669"/>
        <v>1</v>
      </c>
      <c r="P8472" s="2" t="str">
        <f t="shared" si="671"/>
        <v>WE</v>
      </c>
    </row>
    <row r="8473" spans="12:16" x14ac:dyDescent="0.2">
      <c r="L8473" s="99">
        <f t="shared" si="667"/>
        <v>50262</v>
      </c>
      <c r="M8473" s="3">
        <f t="shared" si="670"/>
        <v>8</v>
      </c>
      <c r="N8473" s="3">
        <f t="shared" si="668"/>
        <v>2037</v>
      </c>
      <c r="O8473" s="3">
        <f t="shared" si="669"/>
        <v>2</v>
      </c>
      <c r="P8473" s="2" t="str">
        <f t="shared" si="671"/>
        <v>WD</v>
      </c>
    </row>
    <row r="8474" spans="12:16" x14ac:dyDescent="0.2">
      <c r="L8474" s="99">
        <f t="shared" si="667"/>
        <v>50263</v>
      </c>
      <c r="M8474" s="3">
        <f t="shared" si="670"/>
        <v>8</v>
      </c>
      <c r="N8474" s="3">
        <f t="shared" si="668"/>
        <v>2037</v>
      </c>
      <c r="O8474" s="3">
        <f t="shared" si="669"/>
        <v>3</v>
      </c>
      <c r="P8474" s="2" t="str">
        <f t="shared" si="671"/>
        <v>WD</v>
      </c>
    </row>
    <row r="8475" spans="12:16" x14ac:dyDescent="0.2">
      <c r="L8475" s="99">
        <f t="shared" si="667"/>
        <v>50264</v>
      </c>
      <c r="M8475" s="3">
        <f t="shared" si="670"/>
        <v>8</v>
      </c>
      <c r="N8475" s="3">
        <f t="shared" si="668"/>
        <v>2037</v>
      </c>
      <c r="O8475" s="3">
        <f t="shared" si="669"/>
        <v>4</v>
      </c>
      <c r="P8475" s="2" t="str">
        <f t="shared" si="671"/>
        <v>WD</v>
      </c>
    </row>
    <row r="8476" spans="12:16" x14ac:dyDescent="0.2">
      <c r="L8476" s="99">
        <f t="shared" si="667"/>
        <v>50265</v>
      </c>
      <c r="M8476" s="3">
        <f t="shared" si="670"/>
        <v>8</v>
      </c>
      <c r="N8476" s="3">
        <f t="shared" si="668"/>
        <v>2037</v>
      </c>
      <c r="O8476" s="3">
        <f t="shared" si="669"/>
        <v>5</v>
      </c>
      <c r="P8476" s="2" t="str">
        <f t="shared" si="671"/>
        <v>WD</v>
      </c>
    </row>
    <row r="8477" spans="12:16" x14ac:dyDescent="0.2">
      <c r="L8477" s="99">
        <f t="shared" si="667"/>
        <v>50266</v>
      </c>
      <c r="M8477" s="3">
        <f t="shared" si="670"/>
        <v>8</v>
      </c>
      <c r="N8477" s="3">
        <f t="shared" si="668"/>
        <v>2037</v>
      </c>
      <c r="O8477" s="3">
        <f t="shared" si="669"/>
        <v>6</v>
      </c>
      <c r="P8477" s="2" t="str">
        <f t="shared" si="671"/>
        <v>WD</v>
      </c>
    </row>
    <row r="8478" spans="12:16" x14ac:dyDescent="0.2">
      <c r="L8478" s="99">
        <f t="shared" si="667"/>
        <v>50267</v>
      </c>
      <c r="M8478" s="3">
        <f t="shared" si="670"/>
        <v>8</v>
      </c>
      <c r="N8478" s="3">
        <f t="shared" si="668"/>
        <v>2037</v>
      </c>
      <c r="O8478" s="3">
        <f t="shared" si="669"/>
        <v>7</v>
      </c>
      <c r="P8478" s="2" t="str">
        <f t="shared" si="671"/>
        <v>WE</v>
      </c>
    </row>
    <row r="8479" spans="12:16" x14ac:dyDescent="0.2">
      <c r="L8479" s="99">
        <f t="shared" si="667"/>
        <v>50268</v>
      </c>
      <c r="M8479" s="3">
        <f t="shared" si="670"/>
        <v>8</v>
      </c>
      <c r="N8479" s="3">
        <f t="shared" si="668"/>
        <v>2037</v>
      </c>
      <c r="O8479" s="3">
        <f t="shared" si="669"/>
        <v>1</v>
      </c>
      <c r="P8479" s="2" t="str">
        <f t="shared" si="671"/>
        <v>WE</v>
      </c>
    </row>
    <row r="8480" spans="12:16" x14ac:dyDescent="0.2">
      <c r="L8480" s="99">
        <f t="shared" si="667"/>
        <v>50269</v>
      </c>
      <c r="M8480" s="3">
        <f t="shared" si="670"/>
        <v>8</v>
      </c>
      <c r="N8480" s="3">
        <f t="shared" si="668"/>
        <v>2037</v>
      </c>
      <c r="O8480" s="3">
        <f t="shared" si="669"/>
        <v>2</v>
      </c>
      <c r="P8480" s="2" t="str">
        <f t="shared" si="671"/>
        <v>WD</v>
      </c>
    </row>
    <row r="8481" spans="12:16" x14ac:dyDescent="0.2">
      <c r="L8481" s="99">
        <f t="shared" si="667"/>
        <v>50270</v>
      </c>
      <c r="M8481" s="3">
        <f t="shared" si="670"/>
        <v>8</v>
      </c>
      <c r="N8481" s="3">
        <f t="shared" si="668"/>
        <v>2037</v>
      </c>
      <c r="O8481" s="3">
        <f t="shared" si="669"/>
        <v>3</v>
      </c>
      <c r="P8481" s="2" t="str">
        <f t="shared" si="671"/>
        <v>WD</v>
      </c>
    </row>
    <row r="8482" spans="12:16" x14ac:dyDescent="0.2">
      <c r="L8482" s="99">
        <f t="shared" si="667"/>
        <v>50271</v>
      </c>
      <c r="M8482" s="3">
        <f t="shared" si="670"/>
        <v>8</v>
      </c>
      <c r="N8482" s="3">
        <f t="shared" si="668"/>
        <v>2037</v>
      </c>
      <c r="O8482" s="3">
        <f t="shared" si="669"/>
        <v>4</v>
      </c>
      <c r="P8482" s="2" t="str">
        <f t="shared" si="671"/>
        <v>WD</v>
      </c>
    </row>
    <row r="8483" spans="12:16" x14ac:dyDescent="0.2">
      <c r="L8483" s="99">
        <f t="shared" si="667"/>
        <v>50272</v>
      </c>
      <c r="M8483" s="3">
        <f t="shared" si="670"/>
        <v>8</v>
      </c>
      <c r="N8483" s="3">
        <f t="shared" si="668"/>
        <v>2037</v>
      </c>
      <c r="O8483" s="3">
        <f t="shared" si="669"/>
        <v>5</v>
      </c>
      <c r="P8483" s="2" t="str">
        <f t="shared" si="671"/>
        <v>WD</v>
      </c>
    </row>
    <row r="8484" spans="12:16" x14ac:dyDescent="0.2">
      <c r="L8484" s="99">
        <f t="shared" si="667"/>
        <v>50273</v>
      </c>
      <c r="M8484" s="3">
        <f t="shared" si="670"/>
        <v>8</v>
      </c>
      <c r="N8484" s="3">
        <f t="shared" si="668"/>
        <v>2037</v>
      </c>
      <c r="O8484" s="3">
        <f t="shared" si="669"/>
        <v>6</v>
      </c>
      <c r="P8484" s="2" t="str">
        <f t="shared" si="671"/>
        <v>WD</v>
      </c>
    </row>
    <row r="8485" spans="12:16" x14ac:dyDescent="0.2">
      <c r="L8485" s="99">
        <f t="shared" si="667"/>
        <v>50274</v>
      </c>
      <c r="M8485" s="3">
        <f t="shared" si="670"/>
        <v>8</v>
      </c>
      <c r="N8485" s="3">
        <f t="shared" si="668"/>
        <v>2037</v>
      </c>
      <c r="O8485" s="3">
        <f t="shared" si="669"/>
        <v>7</v>
      </c>
      <c r="P8485" s="2" t="str">
        <f t="shared" si="671"/>
        <v>WE</v>
      </c>
    </row>
    <row r="8486" spans="12:16" x14ac:dyDescent="0.2">
      <c r="L8486" s="99">
        <f t="shared" si="667"/>
        <v>50275</v>
      </c>
      <c r="M8486" s="3">
        <f t="shared" si="670"/>
        <v>8</v>
      </c>
      <c r="N8486" s="3">
        <f t="shared" si="668"/>
        <v>2037</v>
      </c>
      <c r="O8486" s="3">
        <f t="shared" si="669"/>
        <v>1</v>
      </c>
      <c r="P8486" s="2" t="str">
        <f t="shared" si="671"/>
        <v>WE</v>
      </c>
    </row>
    <row r="8487" spans="12:16" x14ac:dyDescent="0.2">
      <c r="L8487" s="99">
        <f t="shared" si="667"/>
        <v>50276</v>
      </c>
      <c r="M8487" s="3">
        <f t="shared" si="670"/>
        <v>8</v>
      </c>
      <c r="N8487" s="3">
        <f t="shared" si="668"/>
        <v>2037</v>
      </c>
      <c r="O8487" s="3">
        <f t="shared" si="669"/>
        <v>2</v>
      </c>
      <c r="P8487" s="2" t="str">
        <f t="shared" si="671"/>
        <v>WD</v>
      </c>
    </row>
    <row r="8488" spans="12:16" x14ac:dyDescent="0.2">
      <c r="L8488" s="99">
        <f t="shared" si="667"/>
        <v>50277</v>
      </c>
      <c r="M8488" s="3">
        <f t="shared" si="670"/>
        <v>8</v>
      </c>
      <c r="N8488" s="3">
        <f t="shared" si="668"/>
        <v>2037</v>
      </c>
      <c r="O8488" s="3">
        <f t="shared" si="669"/>
        <v>3</v>
      </c>
      <c r="P8488" s="2" t="str">
        <f t="shared" si="671"/>
        <v>WD</v>
      </c>
    </row>
    <row r="8489" spans="12:16" x14ac:dyDescent="0.2">
      <c r="L8489" s="99">
        <f t="shared" si="667"/>
        <v>50278</v>
      </c>
      <c r="M8489" s="3">
        <f t="shared" si="670"/>
        <v>8</v>
      </c>
      <c r="N8489" s="3">
        <f t="shared" si="668"/>
        <v>2037</v>
      </c>
      <c r="O8489" s="3">
        <f t="shared" si="669"/>
        <v>4</v>
      </c>
      <c r="P8489" s="2" t="str">
        <f t="shared" si="671"/>
        <v>WD</v>
      </c>
    </row>
    <row r="8490" spans="12:16" x14ac:dyDescent="0.2">
      <c r="L8490" s="99">
        <f t="shared" si="667"/>
        <v>50279</v>
      </c>
      <c r="M8490" s="3">
        <f t="shared" si="670"/>
        <v>8</v>
      </c>
      <c r="N8490" s="3">
        <f t="shared" si="668"/>
        <v>2037</v>
      </c>
      <c r="O8490" s="3">
        <f t="shared" si="669"/>
        <v>5</v>
      </c>
      <c r="P8490" s="2" t="str">
        <f t="shared" si="671"/>
        <v>WD</v>
      </c>
    </row>
    <row r="8491" spans="12:16" x14ac:dyDescent="0.2">
      <c r="L8491" s="99">
        <f t="shared" si="667"/>
        <v>50280</v>
      </c>
      <c r="M8491" s="3">
        <f t="shared" si="670"/>
        <v>8</v>
      </c>
      <c r="N8491" s="3">
        <f t="shared" si="668"/>
        <v>2037</v>
      </c>
      <c r="O8491" s="3">
        <f t="shared" si="669"/>
        <v>6</v>
      </c>
      <c r="P8491" s="2" t="str">
        <f t="shared" si="671"/>
        <v>WD</v>
      </c>
    </row>
    <row r="8492" spans="12:16" x14ac:dyDescent="0.2">
      <c r="L8492" s="99">
        <f t="shared" si="667"/>
        <v>50281</v>
      </c>
      <c r="M8492" s="3">
        <f t="shared" si="670"/>
        <v>8</v>
      </c>
      <c r="N8492" s="3">
        <f t="shared" si="668"/>
        <v>2037</v>
      </c>
      <c r="O8492" s="3">
        <f t="shared" si="669"/>
        <v>7</v>
      </c>
      <c r="P8492" s="2" t="str">
        <f t="shared" si="671"/>
        <v>WE</v>
      </c>
    </row>
    <row r="8493" spans="12:16" x14ac:dyDescent="0.2">
      <c r="L8493" s="99">
        <f t="shared" si="667"/>
        <v>50282</v>
      </c>
      <c r="M8493" s="3">
        <f t="shared" si="670"/>
        <v>8</v>
      </c>
      <c r="N8493" s="3">
        <f t="shared" si="668"/>
        <v>2037</v>
      </c>
      <c r="O8493" s="3">
        <f t="shared" si="669"/>
        <v>1</v>
      </c>
      <c r="P8493" s="2" t="str">
        <f t="shared" si="671"/>
        <v>WE</v>
      </c>
    </row>
    <row r="8494" spans="12:16" x14ac:dyDescent="0.2">
      <c r="L8494" s="99">
        <f t="shared" si="667"/>
        <v>50283</v>
      </c>
      <c r="M8494" s="3">
        <f t="shared" si="670"/>
        <v>8</v>
      </c>
      <c r="N8494" s="3">
        <f t="shared" si="668"/>
        <v>2037</v>
      </c>
      <c r="O8494" s="3">
        <f t="shared" si="669"/>
        <v>2</v>
      </c>
      <c r="P8494" s="2" t="str">
        <f t="shared" si="671"/>
        <v>WD</v>
      </c>
    </row>
    <row r="8495" spans="12:16" x14ac:dyDescent="0.2">
      <c r="L8495" s="99">
        <f t="shared" si="667"/>
        <v>50284</v>
      </c>
      <c r="M8495" s="3">
        <f t="shared" si="670"/>
        <v>9</v>
      </c>
      <c r="N8495" s="3">
        <f t="shared" si="668"/>
        <v>2037</v>
      </c>
      <c r="O8495" s="3">
        <f t="shared" si="669"/>
        <v>3</v>
      </c>
      <c r="P8495" s="2" t="str">
        <f t="shared" si="671"/>
        <v>WD</v>
      </c>
    </row>
    <row r="8496" spans="12:16" x14ac:dyDescent="0.2">
      <c r="L8496" s="99">
        <f t="shared" si="667"/>
        <v>50285</v>
      </c>
      <c r="M8496" s="3">
        <f t="shared" si="670"/>
        <v>9</v>
      </c>
      <c r="N8496" s="3">
        <f t="shared" si="668"/>
        <v>2037</v>
      </c>
      <c r="O8496" s="3">
        <f t="shared" si="669"/>
        <v>4</v>
      </c>
      <c r="P8496" s="2" t="str">
        <f t="shared" si="671"/>
        <v>WD</v>
      </c>
    </row>
    <row r="8497" spans="12:16" x14ac:dyDescent="0.2">
      <c r="L8497" s="99">
        <f t="shared" si="667"/>
        <v>50286</v>
      </c>
      <c r="M8497" s="3">
        <f t="shared" si="670"/>
        <v>9</v>
      </c>
      <c r="N8497" s="3">
        <f t="shared" si="668"/>
        <v>2037</v>
      </c>
      <c r="O8497" s="3">
        <f t="shared" si="669"/>
        <v>5</v>
      </c>
      <c r="P8497" s="2" t="str">
        <f t="shared" si="671"/>
        <v>WD</v>
      </c>
    </row>
    <row r="8498" spans="12:16" x14ac:dyDescent="0.2">
      <c r="L8498" s="99">
        <f t="shared" si="667"/>
        <v>50287</v>
      </c>
      <c r="M8498" s="3">
        <f t="shared" si="670"/>
        <v>9</v>
      </c>
      <c r="N8498" s="3">
        <f t="shared" si="668"/>
        <v>2037</v>
      </c>
      <c r="O8498" s="3">
        <f t="shared" si="669"/>
        <v>6</v>
      </c>
      <c r="P8498" s="2" t="str">
        <f t="shared" si="671"/>
        <v>WD</v>
      </c>
    </row>
    <row r="8499" spans="12:16" x14ac:dyDescent="0.2">
      <c r="L8499" s="99">
        <f t="shared" si="667"/>
        <v>50288</v>
      </c>
      <c r="M8499" s="3">
        <f t="shared" si="670"/>
        <v>9</v>
      </c>
      <c r="N8499" s="3">
        <f t="shared" si="668"/>
        <v>2037</v>
      </c>
      <c r="O8499" s="3">
        <f t="shared" si="669"/>
        <v>7</v>
      </c>
      <c r="P8499" s="2" t="str">
        <f t="shared" si="671"/>
        <v>WE</v>
      </c>
    </row>
    <row r="8500" spans="12:16" x14ac:dyDescent="0.2">
      <c r="L8500" s="99">
        <f t="shared" ref="L8500:L8563" si="672">+L8499+1</f>
        <v>50289</v>
      </c>
      <c r="M8500" s="3">
        <f t="shared" si="670"/>
        <v>9</v>
      </c>
      <c r="N8500" s="3">
        <f t="shared" si="668"/>
        <v>2037</v>
      </c>
      <c r="O8500" s="3">
        <f t="shared" si="669"/>
        <v>1</v>
      </c>
      <c r="P8500" s="2" t="str">
        <f t="shared" si="671"/>
        <v>WE</v>
      </c>
    </row>
    <row r="8501" spans="12:16" x14ac:dyDescent="0.2">
      <c r="L8501" s="99">
        <f t="shared" si="672"/>
        <v>50290</v>
      </c>
      <c r="M8501" s="3">
        <f t="shared" si="670"/>
        <v>9</v>
      </c>
      <c r="N8501" s="3">
        <f t="shared" si="668"/>
        <v>2037</v>
      </c>
      <c r="O8501" s="3">
        <f t="shared" si="669"/>
        <v>2</v>
      </c>
      <c r="P8501" s="2" t="str">
        <f t="shared" si="671"/>
        <v>WD</v>
      </c>
    </row>
    <row r="8502" spans="12:16" x14ac:dyDescent="0.2">
      <c r="L8502" s="99">
        <f t="shared" si="672"/>
        <v>50291</v>
      </c>
      <c r="M8502" s="3">
        <f t="shared" si="670"/>
        <v>9</v>
      </c>
      <c r="N8502" s="3">
        <f t="shared" si="668"/>
        <v>2037</v>
      </c>
      <c r="O8502" s="3">
        <f t="shared" si="669"/>
        <v>3</v>
      </c>
      <c r="P8502" s="2" t="str">
        <f t="shared" si="671"/>
        <v>WD</v>
      </c>
    </row>
    <row r="8503" spans="12:16" x14ac:dyDescent="0.2">
      <c r="L8503" s="99">
        <f t="shared" si="672"/>
        <v>50292</v>
      </c>
      <c r="M8503" s="3">
        <f t="shared" si="670"/>
        <v>9</v>
      </c>
      <c r="N8503" s="3">
        <f t="shared" si="668"/>
        <v>2037</v>
      </c>
      <c r="O8503" s="3">
        <f t="shared" si="669"/>
        <v>4</v>
      </c>
      <c r="P8503" s="2" t="str">
        <f t="shared" si="671"/>
        <v>WD</v>
      </c>
    </row>
    <row r="8504" spans="12:16" x14ac:dyDescent="0.2">
      <c r="L8504" s="99">
        <f t="shared" si="672"/>
        <v>50293</v>
      </c>
      <c r="M8504" s="3">
        <f t="shared" si="670"/>
        <v>9</v>
      </c>
      <c r="N8504" s="3">
        <f t="shared" si="668"/>
        <v>2037</v>
      </c>
      <c r="O8504" s="3">
        <f t="shared" si="669"/>
        <v>5</v>
      </c>
      <c r="P8504" s="2" t="str">
        <f t="shared" si="671"/>
        <v>WD</v>
      </c>
    </row>
    <row r="8505" spans="12:16" x14ac:dyDescent="0.2">
      <c r="L8505" s="99">
        <f t="shared" si="672"/>
        <v>50294</v>
      </c>
      <c r="M8505" s="3">
        <f t="shared" si="670"/>
        <v>9</v>
      </c>
      <c r="N8505" s="3">
        <f t="shared" si="668"/>
        <v>2037</v>
      </c>
      <c r="O8505" s="3">
        <f t="shared" si="669"/>
        <v>6</v>
      </c>
      <c r="P8505" s="2" t="str">
        <f t="shared" si="671"/>
        <v>WD</v>
      </c>
    </row>
    <row r="8506" spans="12:16" x14ac:dyDescent="0.2">
      <c r="L8506" s="99">
        <f t="shared" si="672"/>
        <v>50295</v>
      </c>
      <c r="M8506" s="3">
        <f t="shared" si="670"/>
        <v>9</v>
      </c>
      <c r="N8506" s="3">
        <f t="shared" si="668"/>
        <v>2037</v>
      </c>
      <c r="O8506" s="3">
        <f t="shared" si="669"/>
        <v>7</v>
      </c>
      <c r="P8506" s="2" t="str">
        <f t="shared" si="671"/>
        <v>WE</v>
      </c>
    </row>
    <row r="8507" spans="12:16" x14ac:dyDescent="0.2">
      <c r="L8507" s="99">
        <f t="shared" si="672"/>
        <v>50296</v>
      </c>
      <c r="M8507" s="3">
        <f t="shared" si="670"/>
        <v>9</v>
      </c>
      <c r="N8507" s="3">
        <f t="shared" si="668"/>
        <v>2037</v>
      </c>
      <c r="O8507" s="3">
        <f t="shared" si="669"/>
        <v>1</v>
      </c>
      <c r="P8507" s="2" t="str">
        <f t="shared" si="671"/>
        <v>WE</v>
      </c>
    </row>
    <row r="8508" spans="12:16" x14ac:dyDescent="0.2">
      <c r="L8508" s="99">
        <f t="shared" si="672"/>
        <v>50297</v>
      </c>
      <c r="M8508" s="3">
        <f t="shared" si="670"/>
        <v>9</v>
      </c>
      <c r="N8508" s="3">
        <f t="shared" si="668"/>
        <v>2037</v>
      </c>
      <c r="O8508" s="3">
        <f t="shared" si="669"/>
        <v>2</v>
      </c>
      <c r="P8508" s="2" t="str">
        <f t="shared" si="671"/>
        <v>WD</v>
      </c>
    </row>
    <row r="8509" spans="12:16" x14ac:dyDescent="0.2">
      <c r="L8509" s="99">
        <f t="shared" si="672"/>
        <v>50298</v>
      </c>
      <c r="M8509" s="3">
        <f t="shared" si="670"/>
        <v>9</v>
      </c>
      <c r="N8509" s="3">
        <f t="shared" si="668"/>
        <v>2037</v>
      </c>
      <c r="O8509" s="3">
        <f t="shared" si="669"/>
        <v>3</v>
      </c>
      <c r="P8509" s="2" t="str">
        <f t="shared" si="671"/>
        <v>WD</v>
      </c>
    </row>
    <row r="8510" spans="12:16" x14ac:dyDescent="0.2">
      <c r="L8510" s="99">
        <f t="shared" si="672"/>
        <v>50299</v>
      </c>
      <c r="M8510" s="3">
        <f t="shared" si="670"/>
        <v>9</v>
      </c>
      <c r="N8510" s="3">
        <f t="shared" si="668"/>
        <v>2037</v>
      </c>
      <c r="O8510" s="3">
        <f t="shared" si="669"/>
        <v>4</v>
      </c>
      <c r="P8510" s="2" t="str">
        <f t="shared" si="671"/>
        <v>WD</v>
      </c>
    </row>
    <row r="8511" spans="12:16" x14ac:dyDescent="0.2">
      <c r="L8511" s="99">
        <f t="shared" si="672"/>
        <v>50300</v>
      </c>
      <c r="M8511" s="3">
        <f t="shared" si="670"/>
        <v>9</v>
      </c>
      <c r="N8511" s="3">
        <f t="shared" ref="N8511:N8574" si="673">YEAR(L8511)</f>
        <v>2037</v>
      </c>
      <c r="O8511" s="3">
        <f t="shared" ref="O8511:O8574" si="674">WEEKDAY(L8511)</f>
        <v>5</v>
      </c>
      <c r="P8511" s="2" t="str">
        <f t="shared" si="671"/>
        <v>WD</v>
      </c>
    </row>
    <row r="8512" spans="12:16" x14ac:dyDescent="0.2">
      <c r="L8512" s="99">
        <f t="shared" si="672"/>
        <v>50301</v>
      </c>
      <c r="M8512" s="3">
        <f t="shared" si="670"/>
        <v>9</v>
      </c>
      <c r="N8512" s="3">
        <f t="shared" si="673"/>
        <v>2037</v>
      </c>
      <c r="O8512" s="3">
        <f t="shared" si="674"/>
        <v>6</v>
      </c>
      <c r="P8512" s="2" t="str">
        <f t="shared" si="671"/>
        <v>WD</v>
      </c>
    </row>
    <row r="8513" spans="12:16" x14ac:dyDescent="0.2">
      <c r="L8513" s="99">
        <f t="shared" si="672"/>
        <v>50302</v>
      </c>
      <c r="M8513" s="3">
        <f t="shared" si="670"/>
        <v>9</v>
      </c>
      <c r="N8513" s="3">
        <f t="shared" si="673"/>
        <v>2037</v>
      </c>
      <c r="O8513" s="3">
        <f t="shared" si="674"/>
        <v>7</v>
      </c>
      <c r="P8513" s="2" t="str">
        <f t="shared" si="671"/>
        <v>WE</v>
      </c>
    </row>
    <row r="8514" spans="12:16" x14ac:dyDescent="0.2">
      <c r="L8514" s="99">
        <f t="shared" si="672"/>
        <v>50303</v>
      </c>
      <c r="M8514" s="3">
        <f t="shared" si="670"/>
        <v>9</v>
      </c>
      <c r="N8514" s="3">
        <f t="shared" si="673"/>
        <v>2037</v>
      </c>
      <c r="O8514" s="3">
        <f t="shared" si="674"/>
        <v>1</v>
      </c>
      <c r="P8514" s="2" t="str">
        <f t="shared" si="671"/>
        <v>WE</v>
      </c>
    </row>
    <row r="8515" spans="12:16" x14ac:dyDescent="0.2">
      <c r="L8515" s="99">
        <f t="shared" si="672"/>
        <v>50304</v>
      </c>
      <c r="M8515" s="3">
        <f t="shared" ref="M8515:M8578" si="675">MONTH(L8515)</f>
        <v>9</v>
      </c>
      <c r="N8515" s="3">
        <f t="shared" si="673"/>
        <v>2037</v>
      </c>
      <c r="O8515" s="3">
        <f t="shared" si="674"/>
        <v>2</v>
      </c>
      <c r="P8515" s="2" t="str">
        <f t="shared" ref="P8515:P8578" si="676">IF(O8515=1,"WE",IF(O8515=7,"WE","WD"))</f>
        <v>WD</v>
      </c>
    </row>
    <row r="8516" spans="12:16" x14ac:dyDescent="0.2">
      <c r="L8516" s="99">
        <f t="shared" si="672"/>
        <v>50305</v>
      </c>
      <c r="M8516" s="3">
        <f t="shared" si="675"/>
        <v>9</v>
      </c>
      <c r="N8516" s="3">
        <f t="shared" si="673"/>
        <v>2037</v>
      </c>
      <c r="O8516" s="3">
        <f t="shared" si="674"/>
        <v>3</v>
      </c>
      <c r="P8516" s="2" t="str">
        <f t="shared" si="676"/>
        <v>WD</v>
      </c>
    </row>
    <row r="8517" spans="12:16" x14ac:dyDescent="0.2">
      <c r="L8517" s="99">
        <f t="shared" si="672"/>
        <v>50306</v>
      </c>
      <c r="M8517" s="3">
        <f t="shared" si="675"/>
        <v>9</v>
      </c>
      <c r="N8517" s="3">
        <f t="shared" si="673"/>
        <v>2037</v>
      </c>
      <c r="O8517" s="3">
        <f t="shared" si="674"/>
        <v>4</v>
      </c>
      <c r="P8517" s="2" t="str">
        <f t="shared" si="676"/>
        <v>WD</v>
      </c>
    </row>
    <row r="8518" spans="12:16" x14ac:dyDescent="0.2">
      <c r="L8518" s="99">
        <f t="shared" si="672"/>
        <v>50307</v>
      </c>
      <c r="M8518" s="3">
        <f t="shared" si="675"/>
        <v>9</v>
      </c>
      <c r="N8518" s="3">
        <f t="shared" si="673"/>
        <v>2037</v>
      </c>
      <c r="O8518" s="3">
        <f t="shared" si="674"/>
        <v>5</v>
      </c>
      <c r="P8518" s="2" t="str">
        <f t="shared" si="676"/>
        <v>WD</v>
      </c>
    </row>
    <row r="8519" spans="12:16" x14ac:dyDescent="0.2">
      <c r="L8519" s="99">
        <f t="shared" si="672"/>
        <v>50308</v>
      </c>
      <c r="M8519" s="3">
        <f t="shared" si="675"/>
        <v>9</v>
      </c>
      <c r="N8519" s="3">
        <f t="shared" si="673"/>
        <v>2037</v>
      </c>
      <c r="O8519" s="3">
        <f t="shared" si="674"/>
        <v>6</v>
      </c>
      <c r="P8519" s="2" t="str">
        <f t="shared" si="676"/>
        <v>WD</v>
      </c>
    </row>
    <row r="8520" spans="12:16" x14ac:dyDescent="0.2">
      <c r="L8520" s="99">
        <f t="shared" si="672"/>
        <v>50309</v>
      </c>
      <c r="M8520" s="3">
        <f t="shared" si="675"/>
        <v>9</v>
      </c>
      <c r="N8520" s="3">
        <f t="shared" si="673"/>
        <v>2037</v>
      </c>
      <c r="O8520" s="3">
        <f t="shared" si="674"/>
        <v>7</v>
      </c>
      <c r="P8520" s="2" t="str">
        <f t="shared" si="676"/>
        <v>WE</v>
      </c>
    </row>
    <row r="8521" spans="12:16" x14ac:dyDescent="0.2">
      <c r="L8521" s="99">
        <f t="shared" si="672"/>
        <v>50310</v>
      </c>
      <c r="M8521" s="3">
        <f t="shared" si="675"/>
        <v>9</v>
      </c>
      <c r="N8521" s="3">
        <f t="shared" si="673"/>
        <v>2037</v>
      </c>
      <c r="O8521" s="3">
        <f t="shared" si="674"/>
        <v>1</v>
      </c>
      <c r="P8521" s="2" t="str">
        <f t="shared" si="676"/>
        <v>WE</v>
      </c>
    </row>
    <row r="8522" spans="12:16" x14ac:dyDescent="0.2">
      <c r="L8522" s="99">
        <f t="shared" si="672"/>
        <v>50311</v>
      </c>
      <c r="M8522" s="3">
        <f t="shared" si="675"/>
        <v>9</v>
      </c>
      <c r="N8522" s="3">
        <f t="shared" si="673"/>
        <v>2037</v>
      </c>
      <c r="O8522" s="3">
        <f t="shared" si="674"/>
        <v>2</v>
      </c>
      <c r="P8522" s="2" t="str">
        <f t="shared" si="676"/>
        <v>WD</v>
      </c>
    </row>
    <row r="8523" spans="12:16" x14ac:dyDescent="0.2">
      <c r="L8523" s="99">
        <f t="shared" si="672"/>
        <v>50312</v>
      </c>
      <c r="M8523" s="3">
        <f t="shared" si="675"/>
        <v>9</v>
      </c>
      <c r="N8523" s="3">
        <f t="shared" si="673"/>
        <v>2037</v>
      </c>
      <c r="O8523" s="3">
        <f t="shared" si="674"/>
        <v>3</v>
      </c>
      <c r="P8523" s="2" t="str">
        <f t="shared" si="676"/>
        <v>WD</v>
      </c>
    </row>
    <row r="8524" spans="12:16" x14ac:dyDescent="0.2">
      <c r="L8524" s="99">
        <f t="shared" si="672"/>
        <v>50313</v>
      </c>
      <c r="M8524" s="3">
        <f t="shared" si="675"/>
        <v>9</v>
      </c>
      <c r="N8524" s="3">
        <f t="shared" si="673"/>
        <v>2037</v>
      </c>
      <c r="O8524" s="3">
        <f t="shared" si="674"/>
        <v>4</v>
      </c>
      <c r="P8524" s="2" t="str">
        <f t="shared" si="676"/>
        <v>WD</v>
      </c>
    </row>
    <row r="8525" spans="12:16" x14ac:dyDescent="0.2">
      <c r="L8525" s="99">
        <f t="shared" si="672"/>
        <v>50314</v>
      </c>
      <c r="M8525" s="3">
        <f t="shared" si="675"/>
        <v>10</v>
      </c>
      <c r="N8525" s="3">
        <f t="shared" si="673"/>
        <v>2037</v>
      </c>
      <c r="O8525" s="3">
        <f t="shared" si="674"/>
        <v>5</v>
      </c>
      <c r="P8525" s="2" t="str">
        <f t="shared" si="676"/>
        <v>WD</v>
      </c>
    </row>
    <row r="8526" spans="12:16" x14ac:dyDescent="0.2">
      <c r="L8526" s="99">
        <f t="shared" si="672"/>
        <v>50315</v>
      </c>
      <c r="M8526" s="3">
        <f t="shared" si="675"/>
        <v>10</v>
      </c>
      <c r="N8526" s="3">
        <f t="shared" si="673"/>
        <v>2037</v>
      </c>
      <c r="O8526" s="3">
        <f t="shared" si="674"/>
        <v>6</v>
      </c>
      <c r="P8526" s="2" t="str">
        <f t="shared" si="676"/>
        <v>WD</v>
      </c>
    </row>
    <row r="8527" spans="12:16" x14ac:dyDescent="0.2">
      <c r="L8527" s="99">
        <f t="shared" si="672"/>
        <v>50316</v>
      </c>
      <c r="M8527" s="3">
        <f t="shared" si="675"/>
        <v>10</v>
      </c>
      <c r="N8527" s="3">
        <f t="shared" si="673"/>
        <v>2037</v>
      </c>
      <c r="O8527" s="3">
        <f t="shared" si="674"/>
        <v>7</v>
      </c>
      <c r="P8527" s="2" t="str">
        <f t="shared" si="676"/>
        <v>WE</v>
      </c>
    </row>
    <row r="8528" spans="12:16" x14ac:dyDescent="0.2">
      <c r="L8528" s="99">
        <f t="shared" si="672"/>
        <v>50317</v>
      </c>
      <c r="M8528" s="3">
        <f t="shared" si="675"/>
        <v>10</v>
      </c>
      <c r="N8528" s="3">
        <f t="shared" si="673"/>
        <v>2037</v>
      </c>
      <c r="O8528" s="3">
        <f t="shared" si="674"/>
        <v>1</v>
      </c>
      <c r="P8528" s="2" t="str">
        <f t="shared" si="676"/>
        <v>WE</v>
      </c>
    </row>
    <row r="8529" spans="12:16" x14ac:dyDescent="0.2">
      <c r="L8529" s="99">
        <f t="shared" si="672"/>
        <v>50318</v>
      </c>
      <c r="M8529" s="3">
        <f t="shared" si="675"/>
        <v>10</v>
      </c>
      <c r="N8529" s="3">
        <f t="shared" si="673"/>
        <v>2037</v>
      </c>
      <c r="O8529" s="3">
        <f t="shared" si="674"/>
        <v>2</v>
      </c>
      <c r="P8529" s="2" t="str">
        <f t="shared" si="676"/>
        <v>WD</v>
      </c>
    </row>
    <row r="8530" spans="12:16" x14ac:dyDescent="0.2">
      <c r="L8530" s="99">
        <f t="shared" si="672"/>
        <v>50319</v>
      </c>
      <c r="M8530" s="3">
        <f t="shared" si="675"/>
        <v>10</v>
      </c>
      <c r="N8530" s="3">
        <f t="shared" si="673"/>
        <v>2037</v>
      </c>
      <c r="O8530" s="3">
        <f t="shared" si="674"/>
        <v>3</v>
      </c>
      <c r="P8530" s="2" t="str">
        <f t="shared" si="676"/>
        <v>WD</v>
      </c>
    </row>
    <row r="8531" spans="12:16" x14ac:dyDescent="0.2">
      <c r="L8531" s="99">
        <f t="shared" si="672"/>
        <v>50320</v>
      </c>
      <c r="M8531" s="3">
        <f t="shared" si="675"/>
        <v>10</v>
      </c>
      <c r="N8531" s="3">
        <f t="shared" si="673"/>
        <v>2037</v>
      </c>
      <c r="O8531" s="3">
        <f t="shared" si="674"/>
        <v>4</v>
      </c>
      <c r="P8531" s="2" t="str">
        <f t="shared" si="676"/>
        <v>WD</v>
      </c>
    </row>
    <row r="8532" spans="12:16" x14ac:dyDescent="0.2">
      <c r="L8532" s="99">
        <f t="shared" si="672"/>
        <v>50321</v>
      </c>
      <c r="M8532" s="3">
        <f t="shared" si="675"/>
        <v>10</v>
      </c>
      <c r="N8532" s="3">
        <f t="shared" si="673"/>
        <v>2037</v>
      </c>
      <c r="O8532" s="3">
        <f t="shared" si="674"/>
        <v>5</v>
      </c>
      <c r="P8532" s="2" t="str">
        <f t="shared" si="676"/>
        <v>WD</v>
      </c>
    </row>
    <row r="8533" spans="12:16" x14ac:dyDescent="0.2">
      <c r="L8533" s="99">
        <f t="shared" si="672"/>
        <v>50322</v>
      </c>
      <c r="M8533" s="3">
        <f t="shared" si="675"/>
        <v>10</v>
      </c>
      <c r="N8533" s="3">
        <f t="shared" si="673"/>
        <v>2037</v>
      </c>
      <c r="O8533" s="3">
        <f t="shared" si="674"/>
        <v>6</v>
      </c>
      <c r="P8533" s="2" t="str">
        <f t="shared" si="676"/>
        <v>WD</v>
      </c>
    </row>
    <row r="8534" spans="12:16" x14ac:dyDescent="0.2">
      <c r="L8534" s="99">
        <f t="shared" si="672"/>
        <v>50323</v>
      </c>
      <c r="M8534" s="3">
        <f t="shared" si="675"/>
        <v>10</v>
      </c>
      <c r="N8534" s="3">
        <f t="shared" si="673"/>
        <v>2037</v>
      </c>
      <c r="O8534" s="3">
        <f t="shared" si="674"/>
        <v>7</v>
      </c>
      <c r="P8534" s="2" t="str">
        <f t="shared" si="676"/>
        <v>WE</v>
      </c>
    </row>
    <row r="8535" spans="12:16" x14ac:dyDescent="0.2">
      <c r="L8535" s="99">
        <f t="shared" si="672"/>
        <v>50324</v>
      </c>
      <c r="M8535" s="3">
        <f t="shared" si="675"/>
        <v>10</v>
      </c>
      <c r="N8535" s="3">
        <f t="shared" si="673"/>
        <v>2037</v>
      </c>
      <c r="O8535" s="3">
        <f t="shared" si="674"/>
        <v>1</v>
      </c>
      <c r="P8535" s="2" t="str">
        <f t="shared" si="676"/>
        <v>WE</v>
      </c>
    </row>
    <row r="8536" spans="12:16" x14ac:dyDescent="0.2">
      <c r="L8536" s="99">
        <f t="shared" si="672"/>
        <v>50325</v>
      </c>
      <c r="M8536" s="3">
        <f t="shared" si="675"/>
        <v>10</v>
      </c>
      <c r="N8536" s="3">
        <f t="shared" si="673"/>
        <v>2037</v>
      </c>
      <c r="O8536" s="3">
        <f t="shared" si="674"/>
        <v>2</v>
      </c>
      <c r="P8536" s="2" t="str">
        <f t="shared" si="676"/>
        <v>WD</v>
      </c>
    </row>
    <row r="8537" spans="12:16" x14ac:dyDescent="0.2">
      <c r="L8537" s="99">
        <f t="shared" si="672"/>
        <v>50326</v>
      </c>
      <c r="M8537" s="3">
        <f t="shared" si="675"/>
        <v>10</v>
      </c>
      <c r="N8537" s="3">
        <f t="shared" si="673"/>
        <v>2037</v>
      </c>
      <c r="O8537" s="3">
        <f t="shared" si="674"/>
        <v>3</v>
      </c>
      <c r="P8537" s="2" t="str">
        <f t="shared" si="676"/>
        <v>WD</v>
      </c>
    </row>
    <row r="8538" spans="12:16" x14ac:dyDescent="0.2">
      <c r="L8538" s="99">
        <f t="shared" si="672"/>
        <v>50327</v>
      </c>
      <c r="M8538" s="3">
        <f t="shared" si="675"/>
        <v>10</v>
      </c>
      <c r="N8538" s="3">
        <f t="shared" si="673"/>
        <v>2037</v>
      </c>
      <c r="O8538" s="3">
        <f t="shared" si="674"/>
        <v>4</v>
      </c>
      <c r="P8538" s="2" t="str">
        <f t="shared" si="676"/>
        <v>WD</v>
      </c>
    </row>
    <row r="8539" spans="12:16" x14ac:dyDescent="0.2">
      <c r="L8539" s="99">
        <f t="shared" si="672"/>
        <v>50328</v>
      </c>
      <c r="M8539" s="3">
        <f t="shared" si="675"/>
        <v>10</v>
      </c>
      <c r="N8539" s="3">
        <f t="shared" si="673"/>
        <v>2037</v>
      </c>
      <c r="O8539" s="3">
        <f t="shared" si="674"/>
        <v>5</v>
      </c>
      <c r="P8539" s="2" t="str">
        <f t="shared" si="676"/>
        <v>WD</v>
      </c>
    </row>
    <row r="8540" spans="12:16" x14ac:dyDescent="0.2">
      <c r="L8540" s="99">
        <f t="shared" si="672"/>
        <v>50329</v>
      </c>
      <c r="M8540" s="3">
        <f t="shared" si="675"/>
        <v>10</v>
      </c>
      <c r="N8540" s="3">
        <f t="shared" si="673"/>
        <v>2037</v>
      </c>
      <c r="O8540" s="3">
        <f t="shared" si="674"/>
        <v>6</v>
      </c>
      <c r="P8540" s="2" t="str">
        <f t="shared" si="676"/>
        <v>WD</v>
      </c>
    </row>
    <row r="8541" spans="12:16" x14ac:dyDescent="0.2">
      <c r="L8541" s="99">
        <f t="shared" si="672"/>
        <v>50330</v>
      </c>
      <c r="M8541" s="3">
        <f t="shared" si="675"/>
        <v>10</v>
      </c>
      <c r="N8541" s="3">
        <f t="shared" si="673"/>
        <v>2037</v>
      </c>
      <c r="O8541" s="3">
        <f t="shared" si="674"/>
        <v>7</v>
      </c>
      <c r="P8541" s="2" t="str">
        <f t="shared" si="676"/>
        <v>WE</v>
      </c>
    </row>
    <row r="8542" spans="12:16" x14ac:dyDescent="0.2">
      <c r="L8542" s="99">
        <f t="shared" si="672"/>
        <v>50331</v>
      </c>
      <c r="M8542" s="3">
        <f t="shared" si="675"/>
        <v>10</v>
      </c>
      <c r="N8542" s="3">
        <f t="shared" si="673"/>
        <v>2037</v>
      </c>
      <c r="O8542" s="3">
        <f t="shared" si="674"/>
        <v>1</v>
      </c>
      <c r="P8542" s="2" t="str">
        <f t="shared" si="676"/>
        <v>WE</v>
      </c>
    </row>
    <row r="8543" spans="12:16" x14ac:dyDescent="0.2">
      <c r="L8543" s="99">
        <f t="shared" si="672"/>
        <v>50332</v>
      </c>
      <c r="M8543" s="3">
        <f t="shared" si="675"/>
        <v>10</v>
      </c>
      <c r="N8543" s="3">
        <f t="shared" si="673"/>
        <v>2037</v>
      </c>
      <c r="O8543" s="3">
        <f t="shared" si="674"/>
        <v>2</v>
      </c>
      <c r="P8543" s="2" t="str">
        <f t="shared" si="676"/>
        <v>WD</v>
      </c>
    </row>
    <row r="8544" spans="12:16" x14ac:dyDescent="0.2">
      <c r="L8544" s="99">
        <f t="shared" si="672"/>
        <v>50333</v>
      </c>
      <c r="M8544" s="3">
        <f t="shared" si="675"/>
        <v>10</v>
      </c>
      <c r="N8544" s="3">
        <f t="shared" si="673"/>
        <v>2037</v>
      </c>
      <c r="O8544" s="3">
        <f t="shared" si="674"/>
        <v>3</v>
      </c>
      <c r="P8544" s="2" t="str">
        <f t="shared" si="676"/>
        <v>WD</v>
      </c>
    </row>
    <row r="8545" spans="12:16" x14ac:dyDescent="0.2">
      <c r="L8545" s="99">
        <f t="shared" si="672"/>
        <v>50334</v>
      </c>
      <c r="M8545" s="3">
        <f t="shared" si="675"/>
        <v>10</v>
      </c>
      <c r="N8545" s="3">
        <f t="shared" si="673"/>
        <v>2037</v>
      </c>
      <c r="O8545" s="3">
        <f t="shared" si="674"/>
        <v>4</v>
      </c>
      <c r="P8545" s="2" t="str">
        <f t="shared" si="676"/>
        <v>WD</v>
      </c>
    </row>
    <row r="8546" spans="12:16" x14ac:dyDescent="0.2">
      <c r="L8546" s="99">
        <f t="shared" si="672"/>
        <v>50335</v>
      </c>
      <c r="M8546" s="3">
        <f t="shared" si="675"/>
        <v>10</v>
      </c>
      <c r="N8546" s="3">
        <f t="shared" si="673"/>
        <v>2037</v>
      </c>
      <c r="O8546" s="3">
        <f t="shared" si="674"/>
        <v>5</v>
      </c>
      <c r="P8546" s="2" t="str">
        <f t="shared" si="676"/>
        <v>WD</v>
      </c>
    </row>
    <row r="8547" spans="12:16" x14ac:dyDescent="0.2">
      <c r="L8547" s="99">
        <f t="shared" si="672"/>
        <v>50336</v>
      </c>
      <c r="M8547" s="3">
        <f t="shared" si="675"/>
        <v>10</v>
      </c>
      <c r="N8547" s="3">
        <f t="shared" si="673"/>
        <v>2037</v>
      </c>
      <c r="O8547" s="3">
        <f t="shared" si="674"/>
        <v>6</v>
      </c>
      <c r="P8547" s="2" t="str">
        <f t="shared" si="676"/>
        <v>WD</v>
      </c>
    </row>
    <row r="8548" spans="12:16" x14ac:dyDescent="0.2">
      <c r="L8548" s="99">
        <f t="shared" si="672"/>
        <v>50337</v>
      </c>
      <c r="M8548" s="3">
        <f t="shared" si="675"/>
        <v>10</v>
      </c>
      <c r="N8548" s="3">
        <f t="shared" si="673"/>
        <v>2037</v>
      </c>
      <c r="O8548" s="3">
        <f t="shared" si="674"/>
        <v>7</v>
      </c>
      <c r="P8548" s="2" t="str">
        <f t="shared" si="676"/>
        <v>WE</v>
      </c>
    </row>
    <row r="8549" spans="12:16" x14ac:dyDescent="0.2">
      <c r="L8549" s="99">
        <f t="shared" si="672"/>
        <v>50338</v>
      </c>
      <c r="M8549" s="3">
        <f t="shared" si="675"/>
        <v>10</v>
      </c>
      <c r="N8549" s="3">
        <f t="shared" si="673"/>
        <v>2037</v>
      </c>
      <c r="O8549" s="3">
        <f t="shared" si="674"/>
        <v>1</v>
      </c>
      <c r="P8549" s="2" t="str">
        <f t="shared" si="676"/>
        <v>WE</v>
      </c>
    </row>
    <row r="8550" spans="12:16" x14ac:dyDescent="0.2">
      <c r="L8550" s="99">
        <f t="shared" si="672"/>
        <v>50339</v>
      </c>
      <c r="M8550" s="3">
        <f t="shared" si="675"/>
        <v>10</v>
      </c>
      <c r="N8550" s="3">
        <f t="shared" si="673"/>
        <v>2037</v>
      </c>
      <c r="O8550" s="3">
        <f t="shared" si="674"/>
        <v>2</v>
      </c>
      <c r="P8550" s="2" t="str">
        <f t="shared" si="676"/>
        <v>WD</v>
      </c>
    </row>
    <row r="8551" spans="12:16" x14ac:dyDescent="0.2">
      <c r="L8551" s="99">
        <f t="shared" si="672"/>
        <v>50340</v>
      </c>
      <c r="M8551" s="3">
        <f t="shared" si="675"/>
        <v>10</v>
      </c>
      <c r="N8551" s="3">
        <f t="shared" si="673"/>
        <v>2037</v>
      </c>
      <c r="O8551" s="3">
        <f t="shared" si="674"/>
        <v>3</v>
      </c>
      <c r="P8551" s="2" t="str">
        <f t="shared" si="676"/>
        <v>WD</v>
      </c>
    </row>
    <row r="8552" spans="12:16" x14ac:dyDescent="0.2">
      <c r="L8552" s="99">
        <f t="shared" si="672"/>
        <v>50341</v>
      </c>
      <c r="M8552" s="3">
        <f t="shared" si="675"/>
        <v>10</v>
      </c>
      <c r="N8552" s="3">
        <f t="shared" si="673"/>
        <v>2037</v>
      </c>
      <c r="O8552" s="3">
        <f t="shared" si="674"/>
        <v>4</v>
      </c>
      <c r="P8552" s="2" t="str">
        <f t="shared" si="676"/>
        <v>WD</v>
      </c>
    </row>
    <row r="8553" spans="12:16" x14ac:dyDescent="0.2">
      <c r="L8553" s="99">
        <f t="shared" si="672"/>
        <v>50342</v>
      </c>
      <c r="M8553" s="3">
        <f t="shared" si="675"/>
        <v>10</v>
      </c>
      <c r="N8553" s="3">
        <f t="shared" si="673"/>
        <v>2037</v>
      </c>
      <c r="O8553" s="3">
        <f t="shared" si="674"/>
        <v>5</v>
      </c>
      <c r="P8553" s="2" t="str">
        <f t="shared" si="676"/>
        <v>WD</v>
      </c>
    </row>
    <row r="8554" spans="12:16" x14ac:dyDescent="0.2">
      <c r="L8554" s="99">
        <f t="shared" si="672"/>
        <v>50343</v>
      </c>
      <c r="M8554" s="3">
        <f t="shared" si="675"/>
        <v>10</v>
      </c>
      <c r="N8554" s="3">
        <f t="shared" si="673"/>
        <v>2037</v>
      </c>
      <c r="O8554" s="3">
        <f t="shared" si="674"/>
        <v>6</v>
      </c>
      <c r="P8554" s="2" t="str">
        <f t="shared" si="676"/>
        <v>WD</v>
      </c>
    </row>
    <row r="8555" spans="12:16" x14ac:dyDescent="0.2">
      <c r="L8555" s="99">
        <f t="shared" si="672"/>
        <v>50344</v>
      </c>
      <c r="M8555" s="3">
        <f t="shared" si="675"/>
        <v>10</v>
      </c>
      <c r="N8555" s="3">
        <f t="shared" si="673"/>
        <v>2037</v>
      </c>
      <c r="O8555" s="3">
        <f t="shared" si="674"/>
        <v>7</v>
      </c>
      <c r="P8555" s="2" t="str">
        <f t="shared" si="676"/>
        <v>WE</v>
      </c>
    </row>
    <row r="8556" spans="12:16" x14ac:dyDescent="0.2">
      <c r="L8556" s="99">
        <f t="shared" si="672"/>
        <v>50345</v>
      </c>
      <c r="M8556" s="3">
        <f t="shared" si="675"/>
        <v>11</v>
      </c>
      <c r="N8556" s="3">
        <f t="shared" si="673"/>
        <v>2037</v>
      </c>
      <c r="O8556" s="3">
        <f t="shared" si="674"/>
        <v>1</v>
      </c>
      <c r="P8556" s="2" t="str">
        <f t="shared" si="676"/>
        <v>WE</v>
      </c>
    </row>
    <row r="8557" spans="12:16" x14ac:dyDescent="0.2">
      <c r="L8557" s="99">
        <f t="shared" si="672"/>
        <v>50346</v>
      </c>
      <c r="M8557" s="3">
        <f t="shared" si="675"/>
        <v>11</v>
      </c>
      <c r="N8557" s="3">
        <f t="shared" si="673"/>
        <v>2037</v>
      </c>
      <c r="O8557" s="3">
        <f t="shared" si="674"/>
        <v>2</v>
      </c>
      <c r="P8557" s="2" t="str">
        <f t="shared" si="676"/>
        <v>WD</v>
      </c>
    </row>
    <row r="8558" spans="12:16" x14ac:dyDescent="0.2">
      <c r="L8558" s="99">
        <f t="shared" si="672"/>
        <v>50347</v>
      </c>
      <c r="M8558" s="3">
        <f t="shared" si="675"/>
        <v>11</v>
      </c>
      <c r="N8558" s="3">
        <f t="shared" si="673"/>
        <v>2037</v>
      </c>
      <c r="O8558" s="3">
        <f t="shared" si="674"/>
        <v>3</v>
      </c>
      <c r="P8558" s="2" t="str">
        <f t="shared" si="676"/>
        <v>WD</v>
      </c>
    </row>
    <row r="8559" spans="12:16" x14ac:dyDescent="0.2">
      <c r="L8559" s="99">
        <f t="shared" si="672"/>
        <v>50348</v>
      </c>
      <c r="M8559" s="3">
        <f t="shared" si="675"/>
        <v>11</v>
      </c>
      <c r="N8559" s="3">
        <f t="shared" si="673"/>
        <v>2037</v>
      </c>
      <c r="O8559" s="3">
        <f t="shared" si="674"/>
        <v>4</v>
      </c>
      <c r="P8559" s="2" t="str">
        <f t="shared" si="676"/>
        <v>WD</v>
      </c>
    </row>
    <row r="8560" spans="12:16" x14ac:dyDescent="0.2">
      <c r="L8560" s="99">
        <f t="shared" si="672"/>
        <v>50349</v>
      </c>
      <c r="M8560" s="3">
        <f t="shared" si="675"/>
        <v>11</v>
      </c>
      <c r="N8560" s="3">
        <f t="shared" si="673"/>
        <v>2037</v>
      </c>
      <c r="O8560" s="3">
        <f t="shared" si="674"/>
        <v>5</v>
      </c>
      <c r="P8560" s="2" t="str">
        <f t="shared" si="676"/>
        <v>WD</v>
      </c>
    </row>
    <row r="8561" spans="12:16" x14ac:dyDescent="0.2">
      <c r="L8561" s="99">
        <f t="shared" si="672"/>
        <v>50350</v>
      </c>
      <c r="M8561" s="3">
        <f t="shared" si="675"/>
        <v>11</v>
      </c>
      <c r="N8561" s="3">
        <f t="shared" si="673"/>
        <v>2037</v>
      </c>
      <c r="O8561" s="3">
        <f t="shared" si="674"/>
        <v>6</v>
      </c>
      <c r="P8561" s="2" t="str">
        <f t="shared" si="676"/>
        <v>WD</v>
      </c>
    </row>
    <row r="8562" spans="12:16" x14ac:dyDescent="0.2">
      <c r="L8562" s="99">
        <f t="shared" si="672"/>
        <v>50351</v>
      </c>
      <c r="M8562" s="3">
        <f t="shared" si="675"/>
        <v>11</v>
      </c>
      <c r="N8562" s="3">
        <f t="shared" si="673"/>
        <v>2037</v>
      </c>
      <c r="O8562" s="3">
        <f t="shared" si="674"/>
        <v>7</v>
      </c>
      <c r="P8562" s="2" t="str">
        <f t="shared" si="676"/>
        <v>WE</v>
      </c>
    </row>
    <row r="8563" spans="12:16" x14ac:dyDescent="0.2">
      <c r="L8563" s="99">
        <f t="shared" si="672"/>
        <v>50352</v>
      </c>
      <c r="M8563" s="3">
        <f t="shared" si="675"/>
        <v>11</v>
      </c>
      <c r="N8563" s="3">
        <f t="shared" si="673"/>
        <v>2037</v>
      </c>
      <c r="O8563" s="3">
        <f t="shared" si="674"/>
        <v>1</v>
      </c>
      <c r="P8563" s="2" t="str">
        <f t="shared" si="676"/>
        <v>WE</v>
      </c>
    </row>
    <row r="8564" spans="12:16" x14ac:dyDescent="0.2">
      <c r="L8564" s="99">
        <f t="shared" ref="L8564:L8627" si="677">+L8563+1</f>
        <v>50353</v>
      </c>
      <c r="M8564" s="3">
        <f t="shared" si="675"/>
        <v>11</v>
      </c>
      <c r="N8564" s="3">
        <f t="shared" si="673"/>
        <v>2037</v>
      </c>
      <c r="O8564" s="3">
        <f t="shared" si="674"/>
        <v>2</v>
      </c>
      <c r="P8564" s="2" t="str">
        <f t="shared" si="676"/>
        <v>WD</v>
      </c>
    </row>
    <row r="8565" spans="12:16" x14ac:dyDescent="0.2">
      <c r="L8565" s="99">
        <f t="shared" si="677"/>
        <v>50354</v>
      </c>
      <c r="M8565" s="3">
        <f t="shared" si="675"/>
        <v>11</v>
      </c>
      <c r="N8565" s="3">
        <f t="shared" si="673"/>
        <v>2037</v>
      </c>
      <c r="O8565" s="3">
        <f t="shared" si="674"/>
        <v>3</v>
      </c>
      <c r="P8565" s="2" t="str">
        <f t="shared" si="676"/>
        <v>WD</v>
      </c>
    </row>
    <row r="8566" spans="12:16" x14ac:dyDescent="0.2">
      <c r="L8566" s="99">
        <f t="shared" si="677"/>
        <v>50355</v>
      </c>
      <c r="M8566" s="3">
        <f t="shared" si="675"/>
        <v>11</v>
      </c>
      <c r="N8566" s="3">
        <f t="shared" si="673"/>
        <v>2037</v>
      </c>
      <c r="O8566" s="3">
        <f t="shared" si="674"/>
        <v>4</v>
      </c>
      <c r="P8566" s="2" t="str">
        <f t="shared" si="676"/>
        <v>WD</v>
      </c>
    </row>
    <row r="8567" spans="12:16" x14ac:dyDescent="0.2">
      <c r="L8567" s="99">
        <f t="shared" si="677"/>
        <v>50356</v>
      </c>
      <c r="M8567" s="3">
        <f t="shared" si="675"/>
        <v>11</v>
      </c>
      <c r="N8567" s="3">
        <f t="shared" si="673"/>
        <v>2037</v>
      </c>
      <c r="O8567" s="3">
        <f t="shared" si="674"/>
        <v>5</v>
      </c>
      <c r="P8567" s="2" t="str">
        <f t="shared" si="676"/>
        <v>WD</v>
      </c>
    </row>
    <row r="8568" spans="12:16" x14ac:dyDescent="0.2">
      <c r="L8568" s="99">
        <f t="shared" si="677"/>
        <v>50357</v>
      </c>
      <c r="M8568" s="3">
        <f t="shared" si="675"/>
        <v>11</v>
      </c>
      <c r="N8568" s="3">
        <f t="shared" si="673"/>
        <v>2037</v>
      </c>
      <c r="O8568" s="3">
        <f t="shared" si="674"/>
        <v>6</v>
      </c>
      <c r="P8568" s="2" t="str">
        <f t="shared" si="676"/>
        <v>WD</v>
      </c>
    </row>
    <row r="8569" spans="12:16" x14ac:dyDescent="0.2">
      <c r="L8569" s="99">
        <f t="shared" si="677"/>
        <v>50358</v>
      </c>
      <c r="M8569" s="3">
        <f t="shared" si="675"/>
        <v>11</v>
      </c>
      <c r="N8569" s="3">
        <f t="shared" si="673"/>
        <v>2037</v>
      </c>
      <c r="O8569" s="3">
        <f t="shared" si="674"/>
        <v>7</v>
      </c>
      <c r="P8569" s="2" t="str">
        <f t="shared" si="676"/>
        <v>WE</v>
      </c>
    </row>
    <row r="8570" spans="12:16" x14ac:dyDescent="0.2">
      <c r="L8570" s="99">
        <f t="shared" si="677"/>
        <v>50359</v>
      </c>
      <c r="M8570" s="3">
        <f t="shared" si="675"/>
        <v>11</v>
      </c>
      <c r="N8570" s="3">
        <f t="shared" si="673"/>
        <v>2037</v>
      </c>
      <c r="O8570" s="3">
        <f t="shared" si="674"/>
        <v>1</v>
      </c>
      <c r="P8570" s="2" t="str">
        <f t="shared" si="676"/>
        <v>WE</v>
      </c>
    </row>
    <row r="8571" spans="12:16" x14ac:dyDescent="0.2">
      <c r="L8571" s="99">
        <f t="shared" si="677"/>
        <v>50360</v>
      </c>
      <c r="M8571" s="3">
        <f t="shared" si="675"/>
        <v>11</v>
      </c>
      <c r="N8571" s="3">
        <f t="shared" si="673"/>
        <v>2037</v>
      </c>
      <c r="O8571" s="3">
        <f t="shared" si="674"/>
        <v>2</v>
      </c>
      <c r="P8571" s="2" t="str">
        <f t="shared" si="676"/>
        <v>WD</v>
      </c>
    </row>
    <row r="8572" spans="12:16" x14ac:dyDescent="0.2">
      <c r="L8572" s="99">
        <f t="shared" si="677"/>
        <v>50361</v>
      </c>
      <c r="M8572" s="3">
        <f t="shared" si="675"/>
        <v>11</v>
      </c>
      <c r="N8572" s="3">
        <f t="shared" si="673"/>
        <v>2037</v>
      </c>
      <c r="O8572" s="3">
        <f t="shared" si="674"/>
        <v>3</v>
      </c>
      <c r="P8572" s="2" t="str">
        <f t="shared" si="676"/>
        <v>WD</v>
      </c>
    </row>
    <row r="8573" spans="12:16" x14ac:dyDescent="0.2">
      <c r="L8573" s="99">
        <f t="shared" si="677"/>
        <v>50362</v>
      </c>
      <c r="M8573" s="3">
        <f t="shared" si="675"/>
        <v>11</v>
      </c>
      <c r="N8573" s="3">
        <f t="shared" si="673"/>
        <v>2037</v>
      </c>
      <c r="O8573" s="3">
        <f t="shared" si="674"/>
        <v>4</v>
      </c>
      <c r="P8573" s="2" t="str">
        <f t="shared" si="676"/>
        <v>WD</v>
      </c>
    </row>
    <row r="8574" spans="12:16" x14ac:dyDescent="0.2">
      <c r="L8574" s="99">
        <f t="shared" si="677"/>
        <v>50363</v>
      </c>
      <c r="M8574" s="3">
        <f t="shared" si="675"/>
        <v>11</v>
      </c>
      <c r="N8574" s="3">
        <f t="shared" si="673"/>
        <v>2037</v>
      </c>
      <c r="O8574" s="3">
        <f t="shared" si="674"/>
        <v>5</v>
      </c>
      <c r="P8574" s="2" t="str">
        <f t="shared" si="676"/>
        <v>WD</v>
      </c>
    </row>
    <row r="8575" spans="12:16" x14ac:dyDescent="0.2">
      <c r="L8575" s="99">
        <f t="shared" si="677"/>
        <v>50364</v>
      </c>
      <c r="M8575" s="3">
        <f t="shared" si="675"/>
        <v>11</v>
      </c>
      <c r="N8575" s="3">
        <f t="shared" ref="N8575:N8638" si="678">YEAR(L8575)</f>
        <v>2037</v>
      </c>
      <c r="O8575" s="3">
        <f t="shared" ref="O8575:O8638" si="679">WEEKDAY(L8575)</f>
        <v>6</v>
      </c>
      <c r="P8575" s="2" t="str">
        <f t="shared" si="676"/>
        <v>WD</v>
      </c>
    </row>
    <row r="8576" spans="12:16" x14ac:dyDescent="0.2">
      <c r="L8576" s="99">
        <f t="shared" si="677"/>
        <v>50365</v>
      </c>
      <c r="M8576" s="3">
        <f t="shared" si="675"/>
        <v>11</v>
      </c>
      <c r="N8576" s="3">
        <f t="shared" si="678"/>
        <v>2037</v>
      </c>
      <c r="O8576" s="3">
        <f t="shared" si="679"/>
        <v>7</v>
      </c>
      <c r="P8576" s="2" t="str">
        <f t="shared" si="676"/>
        <v>WE</v>
      </c>
    </row>
    <row r="8577" spans="12:16" x14ac:dyDescent="0.2">
      <c r="L8577" s="99">
        <f t="shared" si="677"/>
        <v>50366</v>
      </c>
      <c r="M8577" s="3">
        <f t="shared" si="675"/>
        <v>11</v>
      </c>
      <c r="N8577" s="3">
        <f t="shared" si="678"/>
        <v>2037</v>
      </c>
      <c r="O8577" s="3">
        <f t="shared" si="679"/>
        <v>1</v>
      </c>
      <c r="P8577" s="2" t="str">
        <f t="shared" si="676"/>
        <v>WE</v>
      </c>
    </row>
    <row r="8578" spans="12:16" x14ac:dyDescent="0.2">
      <c r="L8578" s="99">
        <f t="shared" si="677"/>
        <v>50367</v>
      </c>
      <c r="M8578" s="3">
        <f t="shared" si="675"/>
        <v>11</v>
      </c>
      <c r="N8578" s="3">
        <f t="shared" si="678"/>
        <v>2037</v>
      </c>
      <c r="O8578" s="3">
        <f t="shared" si="679"/>
        <v>2</v>
      </c>
      <c r="P8578" s="2" t="str">
        <f t="shared" si="676"/>
        <v>WD</v>
      </c>
    </row>
    <row r="8579" spans="12:16" x14ac:dyDescent="0.2">
      <c r="L8579" s="99">
        <f t="shared" si="677"/>
        <v>50368</v>
      </c>
      <c r="M8579" s="3">
        <f t="shared" ref="M8579:M8642" si="680">MONTH(L8579)</f>
        <v>11</v>
      </c>
      <c r="N8579" s="3">
        <f t="shared" si="678"/>
        <v>2037</v>
      </c>
      <c r="O8579" s="3">
        <f t="shared" si="679"/>
        <v>3</v>
      </c>
      <c r="P8579" s="2" t="str">
        <f t="shared" ref="P8579:P8642" si="681">IF(O8579=1,"WE",IF(O8579=7,"WE","WD"))</f>
        <v>WD</v>
      </c>
    </row>
    <row r="8580" spans="12:16" x14ac:dyDescent="0.2">
      <c r="L8580" s="99">
        <f t="shared" si="677"/>
        <v>50369</v>
      </c>
      <c r="M8580" s="3">
        <f t="shared" si="680"/>
        <v>11</v>
      </c>
      <c r="N8580" s="3">
        <f t="shared" si="678"/>
        <v>2037</v>
      </c>
      <c r="O8580" s="3">
        <f t="shared" si="679"/>
        <v>4</v>
      </c>
      <c r="P8580" s="2" t="str">
        <f t="shared" si="681"/>
        <v>WD</v>
      </c>
    </row>
    <row r="8581" spans="12:16" x14ac:dyDescent="0.2">
      <c r="L8581" s="99">
        <f t="shared" si="677"/>
        <v>50370</v>
      </c>
      <c r="M8581" s="3">
        <f t="shared" si="680"/>
        <v>11</v>
      </c>
      <c r="N8581" s="3">
        <f t="shared" si="678"/>
        <v>2037</v>
      </c>
      <c r="O8581" s="3">
        <f t="shared" si="679"/>
        <v>5</v>
      </c>
      <c r="P8581" s="2" t="str">
        <f t="shared" si="681"/>
        <v>WD</v>
      </c>
    </row>
    <row r="8582" spans="12:16" x14ac:dyDescent="0.2">
      <c r="L8582" s="99">
        <f t="shared" si="677"/>
        <v>50371</v>
      </c>
      <c r="M8582" s="3">
        <f t="shared" si="680"/>
        <v>11</v>
      </c>
      <c r="N8582" s="3">
        <f t="shared" si="678"/>
        <v>2037</v>
      </c>
      <c r="O8582" s="3">
        <f t="shared" si="679"/>
        <v>6</v>
      </c>
      <c r="P8582" s="2" t="str">
        <f t="shared" si="681"/>
        <v>WD</v>
      </c>
    </row>
    <row r="8583" spans="12:16" x14ac:dyDescent="0.2">
      <c r="L8583" s="99">
        <f t="shared" si="677"/>
        <v>50372</v>
      </c>
      <c r="M8583" s="3">
        <f t="shared" si="680"/>
        <v>11</v>
      </c>
      <c r="N8583" s="3">
        <f t="shared" si="678"/>
        <v>2037</v>
      </c>
      <c r="O8583" s="3">
        <f t="shared" si="679"/>
        <v>7</v>
      </c>
      <c r="P8583" s="2" t="str">
        <f t="shared" si="681"/>
        <v>WE</v>
      </c>
    </row>
    <row r="8584" spans="12:16" x14ac:dyDescent="0.2">
      <c r="L8584" s="99">
        <f t="shared" si="677"/>
        <v>50373</v>
      </c>
      <c r="M8584" s="3">
        <f t="shared" si="680"/>
        <v>11</v>
      </c>
      <c r="N8584" s="3">
        <f t="shared" si="678"/>
        <v>2037</v>
      </c>
      <c r="O8584" s="3">
        <f t="shared" si="679"/>
        <v>1</v>
      </c>
      <c r="P8584" s="2" t="str">
        <f t="shared" si="681"/>
        <v>WE</v>
      </c>
    </row>
    <row r="8585" spans="12:16" x14ac:dyDescent="0.2">
      <c r="L8585" s="99">
        <f t="shared" si="677"/>
        <v>50374</v>
      </c>
      <c r="M8585" s="3">
        <f t="shared" si="680"/>
        <v>11</v>
      </c>
      <c r="N8585" s="3">
        <f t="shared" si="678"/>
        <v>2037</v>
      </c>
      <c r="O8585" s="3">
        <f t="shared" si="679"/>
        <v>2</v>
      </c>
      <c r="P8585" s="2" t="str">
        <f t="shared" si="681"/>
        <v>WD</v>
      </c>
    </row>
    <row r="8586" spans="12:16" x14ac:dyDescent="0.2">
      <c r="L8586" s="99">
        <f t="shared" si="677"/>
        <v>50375</v>
      </c>
      <c r="M8586" s="3">
        <f t="shared" si="680"/>
        <v>12</v>
      </c>
      <c r="N8586" s="3">
        <f t="shared" si="678"/>
        <v>2037</v>
      </c>
      <c r="O8586" s="3">
        <f t="shared" si="679"/>
        <v>3</v>
      </c>
      <c r="P8586" s="2" t="str">
        <f t="shared" si="681"/>
        <v>WD</v>
      </c>
    </row>
    <row r="8587" spans="12:16" x14ac:dyDescent="0.2">
      <c r="L8587" s="99">
        <f t="shared" si="677"/>
        <v>50376</v>
      </c>
      <c r="M8587" s="3">
        <f t="shared" si="680"/>
        <v>12</v>
      </c>
      <c r="N8587" s="3">
        <f t="shared" si="678"/>
        <v>2037</v>
      </c>
      <c r="O8587" s="3">
        <f t="shared" si="679"/>
        <v>4</v>
      </c>
      <c r="P8587" s="2" t="str">
        <f t="shared" si="681"/>
        <v>WD</v>
      </c>
    </row>
    <row r="8588" spans="12:16" x14ac:dyDescent="0.2">
      <c r="L8588" s="99">
        <f t="shared" si="677"/>
        <v>50377</v>
      </c>
      <c r="M8588" s="3">
        <f t="shared" si="680"/>
        <v>12</v>
      </c>
      <c r="N8588" s="3">
        <f t="shared" si="678"/>
        <v>2037</v>
      </c>
      <c r="O8588" s="3">
        <f t="shared" si="679"/>
        <v>5</v>
      </c>
      <c r="P8588" s="2" t="str">
        <f t="shared" si="681"/>
        <v>WD</v>
      </c>
    </row>
    <row r="8589" spans="12:16" x14ac:dyDescent="0.2">
      <c r="L8589" s="99">
        <f t="shared" si="677"/>
        <v>50378</v>
      </c>
      <c r="M8589" s="3">
        <f t="shared" si="680"/>
        <v>12</v>
      </c>
      <c r="N8589" s="3">
        <f t="shared" si="678"/>
        <v>2037</v>
      </c>
      <c r="O8589" s="3">
        <f t="shared" si="679"/>
        <v>6</v>
      </c>
      <c r="P8589" s="2" t="str">
        <f t="shared" si="681"/>
        <v>WD</v>
      </c>
    </row>
    <row r="8590" spans="12:16" x14ac:dyDescent="0.2">
      <c r="L8590" s="99">
        <f t="shared" si="677"/>
        <v>50379</v>
      </c>
      <c r="M8590" s="3">
        <f t="shared" si="680"/>
        <v>12</v>
      </c>
      <c r="N8590" s="3">
        <f t="shared" si="678"/>
        <v>2037</v>
      </c>
      <c r="O8590" s="3">
        <f t="shared" si="679"/>
        <v>7</v>
      </c>
      <c r="P8590" s="2" t="str">
        <f t="shared" si="681"/>
        <v>WE</v>
      </c>
    </row>
    <row r="8591" spans="12:16" x14ac:dyDescent="0.2">
      <c r="L8591" s="99">
        <f t="shared" si="677"/>
        <v>50380</v>
      </c>
      <c r="M8591" s="3">
        <f t="shared" si="680"/>
        <v>12</v>
      </c>
      <c r="N8591" s="3">
        <f t="shared" si="678"/>
        <v>2037</v>
      </c>
      <c r="O8591" s="3">
        <f t="shared" si="679"/>
        <v>1</v>
      </c>
      <c r="P8591" s="2" t="str">
        <f t="shared" si="681"/>
        <v>WE</v>
      </c>
    </row>
    <row r="8592" spans="12:16" x14ac:dyDescent="0.2">
      <c r="L8592" s="99">
        <f t="shared" si="677"/>
        <v>50381</v>
      </c>
      <c r="M8592" s="3">
        <f t="shared" si="680"/>
        <v>12</v>
      </c>
      <c r="N8592" s="3">
        <f t="shared" si="678"/>
        <v>2037</v>
      </c>
      <c r="O8592" s="3">
        <f t="shared" si="679"/>
        <v>2</v>
      </c>
      <c r="P8592" s="2" t="str">
        <f t="shared" si="681"/>
        <v>WD</v>
      </c>
    </row>
    <row r="8593" spans="12:16" x14ac:dyDescent="0.2">
      <c r="L8593" s="99">
        <f t="shared" si="677"/>
        <v>50382</v>
      </c>
      <c r="M8593" s="3">
        <f t="shared" si="680"/>
        <v>12</v>
      </c>
      <c r="N8593" s="3">
        <f t="shared" si="678"/>
        <v>2037</v>
      </c>
      <c r="O8593" s="3">
        <f t="shared" si="679"/>
        <v>3</v>
      </c>
      <c r="P8593" s="2" t="str">
        <f t="shared" si="681"/>
        <v>WD</v>
      </c>
    </row>
    <row r="8594" spans="12:16" x14ac:dyDescent="0.2">
      <c r="L8594" s="99">
        <f t="shared" si="677"/>
        <v>50383</v>
      </c>
      <c r="M8594" s="3">
        <f t="shared" si="680"/>
        <v>12</v>
      </c>
      <c r="N8594" s="3">
        <f t="shared" si="678"/>
        <v>2037</v>
      </c>
      <c r="O8594" s="3">
        <f t="shared" si="679"/>
        <v>4</v>
      </c>
      <c r="P8594" s="2" t="str">
        <f t="shared" si="681"/>
        <v>WD</v>
      </c>
    </row>
    <row r="8595" spans="12:16" x14ac:dyDescent="0.2">
      <c r="L8595" s="99">
        <f t="shared" si="677"/>
        <v>50384</v>
      </c>
      <c r="M8595" s="3">
        <f t="shared" si="680"/>
        <v>12</v>
      </c>
      <c r="N8595" s="3">
        <f t="shared" si="678"/>
        <v>2037</v>
      </c>
      <c r="O8595" s="3">
        <f t="shared" si="679"/>
        <v>5</v>
      </c>
      <c r="P8595" s="2" t="str">
        <f t="shared" si="681"/>
        <v>WD</v>
      </c>
    </row>
    <row r="8596" spans="12:16" x14ac:dyDescent="0.2">
      <c r="L8596" s="99">
        <f t="shared" si="677"/>
        <v>50385</v>
      </c>
      <c r="M8596" s="3">
        <f t="shared" si="680"/>
        <v>12</v>
      </c>
      <c r="N8596" s="3">
        <f t="shared" si="678"/>
        <v>2037</v>
      </c>
      <c r="O8596" s="3">
        <f t="shared" si="679"/>
        <v>6</v>
      </c>
      <c r="P8596" s="2" t="str">
        <f t="shared" si="681"/>
        <v>WD</v>
      </c>
    </row>
    <row r="8597" spans="12:16" x14ac:dyDescent="0.2">
      <c r="L8597" s="99">
        <f t="shared" si="677"/>
        <v>50386</v>
      </c>
      <c r="M8597" s="3">
        <f t="shared" si="680"/>
        <v>12</v>
      </c>
      <c r="N8597" s="3">
        <f t="shared" si="678"/>
        <v>2037</v>
      </c>
      <c r="O8597" s="3">
        <f t="shared" si="679"/>
        <v>7</v>
      </c>
      <c r="P8597" s="2" t="str">
        <f t="shared" si="681"/>
        <v>WE</v>
      </c>
    </row>
    <row r="8598" spans="12:16" x14ac:dyDescent="0.2">
      <c r="L8598" s="99">
        <f t="shared" si="677"/>
        <v>50387</v>
      </c>
      <c r="M8598" s="3">
        <f t="shared" si="680"/>
        <v>12</v>
      </c>
      <c r="N8598" s="3">
        <f t="shared" si="678"/>
        <v>2037</v>
      </c>
      <c r="O8598" s="3">
        <f t="shared" si="679"/>
        <v>1</v>
      </c>
      <c r="P8598" s="2" t="str">
        <f t="shared" si="681"/>
        <v>WE</v>
      </c>
    </row>
    <row r="8599" spans="12:16" x14ac:dyDescent="0.2">
      <c r="L8599" s="99">
        <f t="shared" si="677"/>
        <v>50388</v>
      </c>
      <c r="M8599" s="3">
        <f t="shared" si="680"/>
        <v>12</v>
      </c>
      <c r="N8599" s="3">
        <f t="shared" si="678"/>
        <v>2037</v>
      </c>
      <c r="O8599" s="3">
        <f t="shared" si="679"/>
        <v>2</v>
      </c>
      <c r="P8599" s="2" t="str">
        <f t="shared" si="681"/>
        <v>WD</v>
      </c>
    </row>
    <row r="8600" spans="12:16" x14ac:dyDescent="0.2">
      <c r="L8600" s="99">
        <f t="shared" si="677"/>
        <v>50389</v>
      </c>
      <c r="M8600" s="3">
        <f t="shared" si="680"/>
        <v>12</v>
      </c>
      <c r="N8600" s="3">
        <f t="shared" si="678"/>
        <v>2037</v>
      </c>
      <c r="O8600" s="3">
        <f t="shared" si="679"/>
        <v>3</v>
      </c>
      <c r="P8600" s="2" t="str">
        <f t="shared" si="681"/>
        <v>WD</v>
      </c>
    </row>
    <row r="8601" spans="12:16" x14ac:dyDescent="0.2">
      <c r="L8601" s="99">
        <f t="shared" si="677"/>
        <v>50390</v>
      </c>
      <c r="M8601" s="3">
        <f t="shared" si="680"/>
        <v>12</v>
      </c>
      <c r="N8601" s="3">
        <f t="shared" si="678"/>
        <v>2037</v>
      </c>
      <c r="O8601" s="3">
        <f t="shared" si="679"/>
        <v>4</v>
      </c>
      <c r="P8601" s="2" t="str">
        <f t="shared" si="681"/>
        <v>WD</v>
      </c>
    </row>
    <row r="8602" spans="12:16" x14ac:dyDescent="0.2">
      <c r="L8602" s="99">
        <f t="shared" si="677"/>
        <v>50391</v>
      </c>
      <c r="M8602" s="3">
        <f t="shared" si="680"/>
        <v>12</v>
      </c>
      <c r="N8602" s="3">
        <f t="shared" si="678"/>
        <v>2037</v>
      </c>
      <c r="O8602" s="3">
        <f t="shared" si="679"/>
        <v>5</v>
      </c>
      <c r="P8602" s="2" t="str">
        <f t="shared" si="681"/>
        <v>WD</v>
      </c>
    </row>
    <row r="8603" spans="12:16" x14ac:dyDescent="0.2">
      <c r="L8603" s="99">
        <f t="shared" si="677"/>
        <v>50392</v>
      </c>
      <c r="M8603" s="3">
        <f t="shared" si="680"/>
        <v>12</v>
      </c>
      <c r="N8603" s="3">
        <f t="shared" si="678"/>
        <v>2037</v>
      </c>
      <c r="O8603" s="3">
        <f t="shared" si="679"/>
        <v>6</v>
      </c>
      <c r="P8603" s="2" t="str">
        <f t="shared" si="681"/>
        <v>WD</v>
      </c>
    </row>
    <row r="8604" spans="12:16" x14ac:dyDescent="0.2">
      <c r="L8604" s="99">
        <f t="shared" si="677"/>
        <v>50393</v>
      </c>
      <c r="M8604" s="3">
        <f t="shared" si="680"/>
        <v>12</v>
      </c>
      <c r="N8604" s="3">
        <f t="shared" si="678"/>
        <v>2037</v>
      </c>
      <c r="O8604" s="3">
        <f t="shared" si="679"/>
        <v>7</v>
      </c>
      <c r="P8604" s="2" t="str">
        <f t="shared" si="681"/>
        <v>WE</v>
      </c>
    </row>
    <row r="8605" spans="12:16" x14ac:dyDescent="0.2">
      <c r="L8605" s="99">
        <f t="shared" si="677"/>
        <v>50394</v>
      </c>
      <c r="M8605" s="3">
        <f t="shared" si="680"/>
        <v>12</v>
      </c>
      <c r="N8605" s="3">
        <f t="shared" si="678"/>
        <v>2037</v>
      </c>
      <c r="O8605" s="3">
        <f t="shared" si="679"/>
        <v>1</v>
      </c>
      <c r="P8605" s="2" t="str">
        <f t="shared" si="681"/>
        <v>WE</v>
      </c>
    </row>
    <row r="8606" spans="12:16" x14ac:dyDescent="0.2">
      <c r="L8606" s="99">
        <f t="shared" si="677"/>
        <v>50395</v>
      </c>
      <c r="M8606" s="3">
        <f t="shared" si="680"/>
        <v>12</v>
      </c>
      <c r="N8606" s="3">
        <f t="shared" si="678"/>
        <v>2037</v>
      </c>
      <c r="O8606" s="3">
        <f t="shared" si="679"/>
        <v>2</v>
      </c>
      <c r="P8606" s="2" t="str">
        <f t="shared" si="681"/>
        <v>WD</v>
      </c>
    </row>
    <row r="8607" spans="12:16" x14ac:dyDescent="0.2">
      <c r="L8607" s="99">
        <f t="shared" si="677"/>
        <v>50396</v>
      </c>
      <c r="M8607" s="3">
        <f t="shared" si="680"/>
        <v>12</v>
      </c>
      <c r="N8607" s="3">
        <f t="shared" si="678"/>
        <v>2037</v>
      </c>
      <c r="O8607" s="3">
        <f t="shared" si="679"/>
        <v>3</v>
      </c>
      <c r="P8607" s="2" t="str">
        <f t="shared" si="681"/>
        <v>WD</v>
      </c>
    </row>
    <row r="8608" spans="12:16" x14ac:dyDescent="0.2">
      <c r="L8608" s="99">
        <f t="shared" si="677"/>
        <v>50397</v>
      </c>
      <c r="M8608" s="3">
        <f t="shared" si="680"/>
        <v>12</v>
      </c>
      <c r="N8608" s="3">
        <f t="shared" si="678"/>
        <v>2037</v>
      </c>
      <c r="O8608" s="3">
        <f t="shared" si="679"/>
        <v>4</v>
      </c>
      <c r="P8608" s="2" t="str">
        <f t="shared" si="681"/>
        <v>WD</v>
      </c>
    </row>
    <row r="8609" spans="12:16" x14ac:dyDescent="0.2">
      <c r="L8609" s="99">
        <f t="shared" si="677"/>
        <v>50398</v>
      </c>
      <c r="M8609" s="3">
        <f t="shared" si="680"/>
        <v>12</v>
      </c>
      <c r="N8609" s="3">
        <f t="shared" si="678"/>
        <v>2037</v>
      </c>
      <c r="O8609" s="3">
        <f t="shared" si="679"/>
        <v>5</v>
      </c>
      <c r="P8609" s="2" t="str">
        <f t="shared" si="681"/>
        <v>WD</v>
      </c>
    </row>
    <row r="8610" spans="12:16" x14ac:dyDescent="0.2">
      <c r="L8610" s="99">
        <f t="shared" si="677"/>
        <v>50399</v>
      </c>
      <c r="M8610" s="3">
        <f t="shared" si="680"/>
        <v>12</v>
      </c>
      <c r="N8610" s="3">
        <f t="shared" si="678"/>
        <v>2037</v>
      </c>
      <c r="O8610" s="3">
        <f t="shared" si="679"/>
        <v>6</v>
      </c>
      <c r="P8610" s="2" t="str">
        <f t="shared" si="681"/>
        <v>WD</v>
      </c>
    </row>
    <row r="8611" spans="12:16" x14ac:dyDescent="0.2">
      <c r="L8611" s="99">
        <f t="shared" si="677"/>
        <v>50400</v>
      </c>
      <c r="M8611" s="3">
        <f t="shared" si="680"/>
        <v>12</v>
      </c>
      <c r="N8611" s="3">
        <f t="shared" si="678"/>
        <v>2037</v>
      </c>
      <c r="O8611" s="3">
        <f t="shared" si="679"/>
        <v>7</v>
      </c>
      <c r="P8611" s="2" t="str">
        <f t="shared" si="681"/>
        <v>WE</v>
      </c>
    </row>
    <row r="8612" spans="12:16" x14ac:dyDescent="0.2">
      <c r="L8612" s="99">
        <f t="shared" si="677"/>
        <v>50401</v>
      </c>
      <c r="M8612" s="3">
        <f t="shared" si="680"/>
        <v>12</v>
      </c>
      <c r="N8612" s="3">
        <f t="shared" si="678"/>
        <v>2037</v>
      </c>
      <c r="O8612" s="3">
        <f t="shared" si="679"/>
        <v>1</v>
      </c>
      <c r="P8612" s="2" t="str">
        <f t="shared" si="681"/>
        <v>WE</v>
      </c>
    </row>
    <row r="8613" spans="12:16" x14ac:dyDescent="0.2">
      <c r="L8613" s="99">
        <f t="shared" si="677"/>
        <v>50402</v>
      </c>
      <c r="M8613" s="3">
        <f t="shared" si="680"/>
        <v>12</v>
      </c>
      <c r="N8613" s="3">
        <f t="shared" si="678"/>
        <v>2037</v>
      </c>
      <c r="O8613" s="3">
        <f t="shared" si="679"/>
        <v>2</v>
      </c>
      <c r="P8613" s="2" t="str">
        <f t="shared" si="681"/>
        <v>WD</v>
      </c>
    </row>
    <row r="8614" spans="12:16" x14ac:dyDescent="0.2">
      <c r="L8614" s="99">
        <f t="shared" si="677"/>
        <v>50403</v>
      </c>
      <c r="M8614" s="3">
        <f t="shared" si="680"/>
        <v>12</v>
      </c>
      <c r="N8614" s="3">
        <f t="shared" si="678"/>
        <v>2037</v>
      </c>
      <c r="O8614" s="3">
        <f t="shared" si="679"/>
        <v>3</v>
      </c>
      <c r="P8614" s="2" t="str">
        <f t="shared" si="681"/>
        <v>WD</v>
      </c>
    </row>
    <row r="8615" spans="12:16" x14ac:dyDescent="0.2">
      <c r="L8615" s="99">
        <f t="shared" si="677"/>
        <v>50404</v>
      </c>
      <c r="M8615" s="3">
        <f t="shared" si="680"/>
        <v>12</v>
      </c>
      <c r="N8615" s="3">
        <f t="shared" si="678"/>
        <v>2037</v>
      </c>
      <c r="O8615" s="3">
        <f t="shared" si="679"/>
        <v>4</v>
      </c>
      <c r="P8615" s="2" t="str">
        <f t="shared" si="681"/>
        <v>WD</v>
      </c>
    </row>
    <row r="8616" spans="12:16" x14ac:dyDescent="0.2">
      <c r="L8616" s="99">
        <f t="shared" si="677"/>
        <v>50405</v>
      </c>
      <c r="M8616" s="3">
        <f t="shared" si="680"/>
        <v>12</v>
      </c>
      <c r="N8616" s="3">
        <f t="shared" si="678"/>
        <v>2037</v>
      </c>
      <c r="O8616" s="3">
        <f t="shared" si="679"/>
        <v>5</v>
      </c>
      <c r="P8616" s="2" t="str">
        <f t="shared" si="681"/>
        <v>WD</v>
      </c>
    </row>
    <row r="8617" spans="12:16" x14ac:dyDescent="0.2">
      <c r="L8617" s="99">
        <f t="shared" si="677"/>
        <v>50406</v>
      </c>
      <c r="M8617" s="3">
        <f t="shared" si="680"/>
        <v>1</v>
      </c>
      <c r="N8617" s="3">
        <f t="shared" si="678"/>
        <v>2038</v>
      </c>
      <c r="O8617" s="3">
        <f t="shared" si="679"/>
        <v>6</v>
      </c>
      <c r="P8617" s="2" t="str">
        <f t="shared" si="681"/>
        <v>WD</v>
      </c>
    </row>
    <row r="8618" spans="12:16" x14ac:dyDescent="0.2">
      <c r="L8618" s="99">
        <f t="shared" si="677"/>
        <v>50407</v>
      </c>
      <c r="M8618" s="3">
        <f t="shared" si="680"/>
        <v>1</v>
      </c>
      <c r="N8618" s="3">
        <f t="shared" si="678"/>
        <v>2038</v>
      </c>
      <c r="O8618" s="3">
        <f t="shared" si="679"/>
        <v>7</v>
      </c>
      <c r="P8618" s="2" t="str">
        <f t="shared" si="681"/>
        <v>WE</v>
      </c>
    </row>
    <row r="8619" spans="12:16" x14ac:dyDescent="0.2">
      <c r="L8619" s="99">
        <f t="shared" si="677"/>
        <v>50408</v>
      </c>
      <c r="M8619" s="3">
        <f t="shared" si="680"/>
        <v>1</v>
      </c>
      <c r="N8619" s="3">
        <f t="shared" si="678"/>
        <v>2038</v>
      </c>
      <c r="O8619" s="3">
        <f t="shared" si="679"/>
        <v>1</v>
      </c>
      <c r="P8619" s="2" t="str">
        <f t="shared" si="681"/>
        <v>WE</v>
      </c>
    </row>
    <row r="8620" spans="12:16" x14ac:dyDescent="0.2">
      <c r="L8620" s="99">
        <f t="shared" si="677"/>
        <v>50409</v>
      </c>
      <c r="M8620" s="3">
        <f t="shared" si="680"/>
        <v>1</v>
      </c>
      <c r="N8620" s="3">
        <f t="shared" si="678"/>
        <v>2038</v>
      </c>
      <c r="O8620" s="3">
        <f t="shared" si="679"/>
        <v>2</v>
      </c>
      <c r="P8620" s="2" t="str">
        <f t="shared" si="681"/>
        <v>WD</v>
      </c>
    </row>
    <row r="8621" spans="12:16" x14ac:dyDescent="0.2">
      <c r="L8621" s="99">
        <f t="shared" si="677"/>
        <v>50410</v>
      </c>
      <c r="M8621" s="3">
        <f t="shared" si="680"/>
        <v>1</v>
      </c>
      <c r="N8621" s="3">
        <f t="shared" si="678"/>
        <v>2038</v>
      </c>
      <c r="O8621" s="3">
        <f t="shared" si="679"/>
        <v>3</v>
      </c>
      <c r="P8621" s="2" t="str">
        <f t="shared" si="681"/>
        <v>WD</v>
      </c>
    </row>
    <row r="8622" spans="12:16" x14ac:dyDescent="0.2">
      <c r="L8622" s="99">
        <f t="shared" si="677"/>
        <v>50411</v>
      </c>
      <c r="M8622" s="3">
        <f t="shared" si="680"/>
        <v>1</v>
      </c>
      <c r="N8622" s="3">
        <f t="shared" si="678"/>
        <v>2038</v>
      </c>
      <c r="O8622" s="3">
        <f t="shared" si="679"/>
        <v>4</v>
      </c>
      <c r="P8622" s="2" t="str">
        <f t="shared" si="681"/>
        <v>WD</v>
      </c>
    </row>
    <row r="8623" spans="12:16" x14ac:dyDescent="0.2">
      <c r="L8623" s="99">
        <f t="shared" si="677"/>
        <v>50412</v>
      </c>
      <c r="M8623" s="3">
        <f t="shared" si="680"/>
        <v>1</v>
      </c>
      <c r="N8623" s="3">
        <f t="shared" si="678"/>
        <v>2038</v>
      </c>
      <c r="O8623" s="3">
        <f t="shared" si="679"/>
        <v>5</v>
      </c>
      <c r="P8623" s="2" t="str">
        <f t="shared" si="681"/>
        <v>WD</v>
      </c>
    </row>
    <row r="8624" spans="12:16" x14ac:dyDescent="0.2">
      <c r="L8624" s="99">
        <f t="shared" si="677"/>
        <v>50413</v>
      </c>
      <c r="M8624" s="3">
        <f t="shared" si="680"/>
        <v>1</v>
      </c>
      <c r="N8624" s="3">
        <f t="shared" si="678"/>
        <v>2038</v>
      </c>
      <c r="O8624" s="3">
        <f t="shared" si="679"/>
        <v>6</v>
      </c>
      <c r="P8624" s="2" t="str">
        <f t="shared" si="681"/>
        <v>WD</v>
      </c>
    </row>
    <row r="8625" spans="12:16" x14ac:dyDescent="0.2">
      <c r="L8625" s="99">
        <f t="shared" si="677"/>
        <v>50414</v>
      </c>
      <c r="M8625" s="3">
        <f t="shared" si="680"/>
        <v>1</v>
      </c>
      <c r="N8625" s="3">
        <f t="shared" si="678"/>
        <v>2038</v>
      </c>
      <c r="O8625" s="3">
        <f t="shared" si="679"/>
        <v>7</v>
      </c>
      <c r="P8625" s="2" t="str">
        <f t="shared" si="681"/>
        <v>WE</v>
      </c>
    </row>
    <row r="8626" spans="12:16" x14ac:dyDescent="0.2">
      <c r="L8626" s="99">
        <f t="shared" si="677"/>
        <v>50415</v>
      </c>
      <c r="M8626" s="3">
        <f t="shared" si="680"/>
        <v>1</v>
      </c>
      <c r="N8626" s="3">
        <f t="shared" si="678"/>
        <v>2038</v>
      </c>
      <c r="O8626" s="3">
        <f t="shared" si="679"/>
        <v>1</v>
      </c>
      <c r="P8626" s="2" t="str">
        <f t="shared" si="681"/>
        <v>WE</v>
      </c>
    </row>
    <row r="8627" spans="12:16" x14ac:dyDescent="0.2">
      <c r="L8627" s="99">
        <f t="shared" si="677"/>
        <v>50416</v>
      </c>
      <c r="M8627" s="3">
        <f t="shared" si="680"/>
        <v>1</v>
      </c>
      <c r="N8627" s="3">
        <f t="shared" si="678"/>
        <v>2038</v>
      </c>
      <c r="O8627" s="3">
        <f t="shared" si="679"/>
        <v>2</v>
      </c>
      <c r="P8627" s="2" t="str">
        <f t="shared" si="681"/>
        <v>WD</v>
      </c>
    </row>
    <row r="8628" spans="12:16" x14ac:dyDescent="0.2">
      <c r="L8628" s="99">
        <f t="shared" ref="L8628:L8691" si="682">+L8627+1</f>
        <v>50417</v>
      </c>
      <c r="M8628" s="3">
        <f t="shared" si="680"/>
        <v>1</v>
      </c>
      <c r="N8628" s="3">
        <f t="shared" si="678"/>
        <v>2038</v>
      </c>
      <c r="O8628" s="3">
        <f t="shared" si="679"/>
        <v>3</v>
      </c>
      <c r="P8628" s="2" t="str">
        <f t="shared" si="681"/>
        <v>WD</v>
      </c>
    </row>
    <row r="8629" spans="12:16" x14ac:dyDescent="0.2">
      <c r="L8629" s="99">
        <f t="shared" si="682"/>
        <v>50418</v>
      </c>
      <c r="M8629" s="3">
        <f t="shared" si="680"/>
        <v>1</v>
      </c>
      <c r="N8629" s="3">
        <f t="shared" si="678"/>
        <v>2038</v>
      </c>
      <c r="O8629" s="3">
        <f t="shared" si="679"/>
        <v>4</v>
      </c>
      <c r="P8629" s="2" t="str">
        <f t="shared" si="681"/>
        <v>WD</v>
      </c>
    </row>
    <row r="8630" spans="12:16" x14ac:dyDescent="0.2">
      <c r="L8630" s="99">
        <f t="shared" si="682"/>
        <v>50419</v>
      </c>
      <c r="M8630" s="3">
        <f t="shared" si="680"/>
        <v>1</v>
      </c>
      <c r="N8630" s="3">
        <f t="shared" si="678"/>
        <v>2038</v>
      </c>
      <c r="O8630" s="3">
        <f t="shared" si="679"/>
        <v>5</v>
      </c>
      <c r="P8630" s="2" t="str">
        <f t="shared" si="681"/>
        <v>WD</v>
      </c>
    </row>
    <row r="8631" spans="12:16" x14ac:dyDescent="0.2">
      <c r="L8631" s="99">
        <f t="shared" si="682"/>
        <v>50420</v>
      </c>
      <c r="M8631" s="3">
        <f t="shared" si="680"/>
        <v>1</v>
      </c>
      <c r="N8631" s="3">
        <f t="shared" si="678"/>
        <v>2038</v>
      </c>
      <c r="O8631" s="3">
        <f t="shared" si="679"/>
        <v>6</v>
      </c>
      <c r="P8631" s="2" t="str">
        <f t="shared" si="681"/>
        <v>WD</v>
      </c>
    </row>
    <row r="8632" spans="12:16" x14ac:dyDescent="0.2">
      <c r="L8632" s="99">
        <f t="shared" si="682"/>
        <v>50421</v>
      </c>
      <c r="M8632" s="3">
        <f t="shared" si="680"/>
        <v>1</v>
      </c>
      <c r="N8632" s="3">
        <f t="shared" si="678"/>
        <v>2038</v>
      </c>
      <c r="O8632" s="3">
        <f t="shared" si="679"/>
        <v>7</v>
      </c>
      <c r="P8632" s="2" t="str">
        <f t="shared" si="681"/>
        <v>WE</v>
      </c>
    </row>
    <row r="8633" spans="12:16" x14ac:dyDescent="0.2">
      <c r="L8633" s="99">
        <f t="shared" si="682"/>
        <v>50422</v>
      </c>
      <c r="M8633" s="3">
        <f t="shared" si="680"/>
        <v>1</v>
      </c>
      <c r="N8633" s="3">
        <f t="shared" si="678"/>
        <v>2038</v>
      </c>
      <c r="O8633" s="3">
        <f t="shared" si="679"/>
        <v>1</v>
      </c>
      <c r="P8633" s="2" t="str">
        <f t="shared" si="681"/>
        <v>WE</v>
      </c>
    </row>
    <row r="8634" spans="12:16" x14ac:dyDescent="0.2">
      <c r="L8634" s="99">
        <f t="shared" si="682"/>
        <v>50423</v>
      </c>
      <c r="M8634" s="3">
        <f t="shared" si="680"/>
        <v>1</v>
      </c>
      <c r="N8634" s="3">
        <f t="shared" si="678"/>
        <v>2038</v>
      </c>
      <c r="O8634" s="3">
        <f t="shared" si="679"/>
        <v>2</v>
      </c>
      <c r="P8634" s="2" t="str">
        <f t="shared" si="681"/>
        <v>WD</v>
      </c>
    </row>
    <row r="8635" spans="12:16" x14ac:dyDescent="0.2">
      <c r="L8635" s="99">
        <f t="shared" si="682"/>
        <v>50424</v>
      </c>
      <c r="M8635" s="3">
        <f t="shared" si="680"/>
        <v>1</v>
      </c>
      <c r="N8635" s="3">
        <f t="shared" si="678"/>
        <v>2038</v>
      </c>
      <c r="O8635" s="3">
        <f t="shared" si="679"/>
        <v>3</v>
      </c>
      <c r="P8635" s="2" t="str">
        <f t="shared" si="681"/>
        <v>WD</v>
      </c>
    </row>
    <row r="8636" spans="12:16" x14ac:dyDescent="0.2">
      <c r="L8636" s="99">
        <f t="shared" si="682"/>
        <v>50425</v>
      </c>
      <c r="M8636" s="3">
        <f t="shared" si="680"/>
        <v>1</v>
      </c>
      <c r="N8636" s="3">
        <f t="shared" si="678"/>
        <v>2038</v>
      </c>
      <c r="O8636" s="3">
        <f t="shared" si="679"/>
        <v>4</v>
      </c>
      <c r="P8636" s="2" t="str">
        <f t="shared" si="681"/>
        <v>WD</v>
      </c>
    </row>
    <row r="8637" spans="12:16" x14ac:dyDescent="0.2">
      <c r="L8637" s="99">
        <f t="shared" si="682"/>
        <v>50426</v>
      </c>
      <c r="M8637" s="3">
        <f t="shared" si="680"/>
        <v>1</v>
      </c>
      <c r="N8637" s="3">
        <f t="shared" si="678"/>
        <v>2038</v>
      </c>
      <c r="O8637" s="3">
        <f t="shared" si="679"/>
        <v>5</v>
      </c>
      <c r="P8637" s="2" t="str">
        <f t="shared" si="681"/>
        <v>WD</v>
      </c>
    </row>
    <row r="8638" spans="12:16" x14ac:dyDescent="0.2">
      <c r="L8638" s="99">
        <f t="shared" si="682"/>
        <v>50427</v>
      </c>
      <c r="M8638" s="3">
        <f t="shared" si="680"/>
        <v>1</v>
      </c>
      <c r="N8638" s="3">
        <f t="shared" si="678"/>
        <v>2038</v>
      </c>
      <c r="O8638" s="3">
        <f t="shared" si="679"/>
        <v>6</v>
      </c>
      <c r="P8638" s="2" t="str">
        <f t="shared" si="681"/>
        <v>WD</v>
      </c>
    </row>
    <row r="8639" spans="12:16" x14ac:dyDescent="0.2">
      <c r="L8639" s="99">
        <f t="shared" si="682"/>
        <v>50428</v>
      </c>
      <c r="M8639" s="3">
        <f t="shared" si="680"/>
        <v>1</v>
      </c>
      <c r="N8639" s="3">
        <f t="shared" ref="N8639:N8702" si="683">YEAR(L8639)</f>
        <v>2038</v>
      </c>
      <c r="O8639" s="3">
        <f t="shared" ref="O8639:O8702" si="684">WEEKDAY(L8639)</f>
        <v>7</v>
      </c>
      <c r="P8639" s="2" t="str">
        <f t="shared" si="681"/>
        <v>WE</v>
      </c>
    </row>
    <row r="8640" spans="12:16" x14ac:dyDescent="0.2">
      <c r="L8640" s="99">
        <f t="shared" si="682"/>
        <v>50429</v>
      </c>
      <c r="M8640" s="3">
        <f t="shared" si="680"/>
        <v>1</v>
      </c>
      <c r="N8640" s="3">
        <f t="shared" si="683"/>
        <v>2038</v>
      </c>
      <c r="O8640" s="3">
        <f t="shared" si="684"/>
        <v>1</v>
      </c>
      <c r="P8640" s="2" t="str">
        <f t="shared" si="681"/>
        <v>WE</v>
      </c>
    </row>
    <row r="8641" spans="12:16" x14ac:dyDescent="0.2">
      <c r="L8641" s="99">
        <f t="shared" si="682"/>
        <v>50430</v>
      </c>
      <c r="M8641" s="3">
        <f t="shared" si="680"/>
        <v>1</v>
      </c>
      <c r="N8641" s="3">
        <f t="shared" si="683"/>
        <v>2038</v>
      </c>
      <c r="O8641" s="3">
        <f t="shared" si="684"/>
        <v>2</v>
      </c>
      <c r="P8641" s="2" t="str">
        <f t="shared" si="681"/>
        <v>WD</v>
      </c>
    </row>
    <row r="8642" spans="12:16" x14ac:dyDescent="0.2">
      <c r="L8642" s="99">
        <f t="shared" si="682"/>
        <v>50431</v>
      </c>
      <c r="M8642" s="3">
        <f t="shared" si="680"/>
        <v>1</v>
      </c>
      <c r="N8642" s="3">
        <f t="shared" si="683"/>
        <v>2038</v>
      </c>
      <c r="O8642" s="3">
        <f t="shared" si="684"/>
        <v>3</v>
      </c>
      <c r="P8642" s="2" t="str">
        <f t="shared" si="681"/>
        <v>WD</v>
      </c>
    </row>
    <row r="8643" spans="12:16" x14ac:dyDescent="0.2">
      <c r="L8643" s="99">
        <f t="shared" si="682"/>
        <v>50432</v>
      </c>
      <c r="M8643" s="3">
        <f t="shared" ref="M8643:M8706" si="685">MONTH(L8643)</f>
        <v>1</v>
      </c>
      <c r="N8643" s="3">
        <f t="shared" si="683"/>
        <v>2038</v>
      </c>
      <c r="O8643" s="3">
        <f t="shared" si="684"/>
        <v>4</v>
      </c>
      <c r="P8643" s="2" t="str">
        <f t="shared" ref="P8643:P8706" si="686">IF(O8643=1,"WE",IF(O8643=7,"WE","WD"))</f>
        <v>WD</v>
      </c>
    </row>
    <row r="8644" spans="12:16" x14ac:dyDescent="0.2">
      <c r="L8644" s="99">
        <f t="shared" si="682"/>
        <v>50433</v>
      </c>
      <c r="M8644" s="3">
        <f t="shared" si="685"/>
        <v>1</v>
      </c>
      <c r="N8644" s="3">
        <f t="shared" si="683"/>
        <v>2038</v>
      </c>
      <c r="O8644" s="3">
        <f t="shared" si="684"/>
        <v>5</v>
      </c>
      <c r="P8644" s="2" t="str">
        <f t="shared" si="686"/>
        <v>WD</v>
      </c>
    </row>
    <row r="8645" spans="12:16" x14ac:dyDescent="0.2">
      <c r="L8645" s="99">
        <f t="shared" si="682"/>
        <v>50434</v>
      </c>
      <c r="M8645" s="3">
        <f t="shared" si="685"/>
        <v>1</v>
      </c>
      <c r="N8645" s="3">
        <f t="shared" si="683"/>
        <v>2038</v>
      </c>
      <c r="O8645" s="3">
        <f t="shared" si="684"/>
        <v>6</v>
      </c>
      <c r="P8645" s="2" t="str">
        <f t="shared" si="686"/>
        <v>WD</v>
      </c>
    </row>
    <row r="8646" spans="12:16" x14ac:dyDescent="0.2">
      <c r="L8646" s="99">
        <f t="shared" si="682"/>
        <v>50435</v>
      </c>
      <c r="M8646" s="3">
        <f t="shared" si="685"/>
        <v>1</v>
      </c>
      <c r="N8646" s="3">
        <f t="shared" si="683"/>
        <v>2038</v>
      </c>
      <c r="O8646" s="3">
        <f t="shared" si="684"/>
        <v>7</v>
      </c>
      <c r="P8646" s="2" t="str">
        <f t="shared" si="686"/>
        <v>WE</v>
      </c>
    </row>
    <row r="8647" spans="12:16" x14ac:dyDescent="0.2">
      <c r="L8647" s="99">
        <f t="shared" si="682"/>
        <v>50436</v>
      </c>
      <c r="M8647" s="3">
        <f t="shared" si="685"/>
        <v>1</v>
      </c>
      <c r="N8647" s="3">
        <f t="shared" si="683"/>
        <v>2038</v>
      </c>
      <c r="O8647" s="3">
        <f t="shared" si="684"/>
        <v>1</v>
      </c>
      <c r="P8647" s="2" t="str">
        <f t="shared" si="686"/>
        <v>WE</v>
      </c>
    </row>
    <row r="8648" spans="12:16" x14ac:dyDescent="0.2">
      <c r="L8648" s="99">
        <f t="shared" si="682"/>
        <v>50437</v>
      </c>
      <c r="M8648" s="3">
        <f t="shared" si="685"/>
        <v>2</v>
      </c>
      <c r="N8648" s="3">
        <f t="shared" si="683"/>
        <v>2038</v>
      </c>
      <c r="O8648" s="3">
        <f t="shared" si="684"/>
        <v>2</v>
      </c>
      <c r="P8648" s="2" t="str">
        <f t="shared" si="686"/>
        <v>WD</v>
      </c>
    </row>
    <row r="8649" spans="12:16" x14ac:dyDescent="0.2">
      <c r="L8649" s="99">
        <f t="shared" si="682"/>
        <v>50438</v>
      </c>
      <c r="M8649" s="3">
        <f t="shared" si="685"/>
        <v>2</v>
      </c>
      <c r="N8649" s="3">
        <f t="shared" si="683"/>
        <v>2038</v>
      </c>
      <c r="O8649" s="3">
        <f t="shared" si="684"/>
        <v>3</v>
      </c>
      <c r="P8649" s="2" t="str">
        <f t="shared" si="686"/>
        <v>WD</v>
      </c>
    </row>
    <row r="8650" spans="12:16" x14ac:dyDescent="0.2">
      <c r="L8650" s="99">
        <f t="shared" si="682"/>
        <v>50439</v>
      </c>
      <c r="M8650" s="3">
        <f t="shared" si="685"/>
        <v>2</v>
      </c>
      <c r="N8650" s="3">
        <f t="shared" si="683"/>
        <v>2038</v>
      </c>
      <c r="O8650" s="3">
        <f t="shared" si="684"/>
        <v>4</v>
      </c>
      <c r="P8650" s="2" t="str">
        <f t="shared" si="686"/>
        <v>WD</v>
      </c>
    </row>
    <row r="8651" spans="12:16" x14ac:dyDescent="0.2">
      <c r="L8651" s="99">
        <f t="shared" si="682"/>
        <v>50440</v>
      </c>
      <c r="M8651" s="3">
        <f t="shared" si="685"/>
        <v>2</v>
      </c>
      <c r="N8651" s="3">
        <f t="shared" si="683"/>
        <v>2038</v>
      </c>
      <c r="O8651" s="3">
        <f t="shared" si="684"/>
        <v>5</v>
      </c>
      <c r="P8651" s="2" t="str">
        <f t="shared" si="686"/>
        <v>WD</v>
      </c>
    </row>
    <row r="8652" spans="12:16" x14ac:dyDescent="0.2">
      <c r="L8652" s="99">
        <f t="shared" si="682"/>
        <v>50441</v>
      </c>
      <c r="M8652" s="3">
        <f t="shared" si="685"/>
        <v>2</v>
      </c>
      <c r="N8652" s="3">
        <f t="shared" si="683"/>
        <v>2038</v>
      </c>
      <c r="O8652" s="3">
        <f t="shared" si="684"/>
        <v>6</v>
      </c>
      <c r="P8652" s="2" t="str">
        <f t="shared" si="686"/>
        <v>WD</v>
      </c>
    </row>
    <row r="8653" spans="12:16" x14ac:dyDescent="0.2">
      <c r="L8653" s="99">
        <f t="shared" si="682"/>
        <v>50442</v>
      </c>
      <c r="M8653" s="3">
        <f t="shared" si="685"/>
        <v>2</v>
      </c>
      <c r="N8653" s="3">
        <f t="shared" si="683"/>
        <v>2038</v>
      </c>
      <c r="O8653" s="3">
        <f t="shared" si="684"/>
        <v>7</v>
      </c>
      <c r="P8653" s="2" t="str">
        <f t="shared" si="686"/>
        <v>WE</v>
      </c>
    </row>
    <row r="8654" spans="12:16" x14ac:dyDescent="0.2">
      <c r="L8654" s="99">
        <f t="shared" si="682"/>
        <v>50443</v>
      </c>
      <c r="M8654" s="3">
        <f t="shared" si="685"/>
        <v>2</v>
      </c>
      <c r="N8654" s="3">
        <f t="shared" si="683"/>
        <v>2038</v>
      </c>
      <c r="O8654" s="3">
        <f t="shared" si="684"/>
        <v>1</v>
      </c>
      <c r="P8654" s="2" t="str">
        <f t="shared" si="686"/>
        <v>WE</v>
      </c>
    </row>
    <row r="8655" spans="12:16" x14ac:dyDescent="0.2">
      <c r="L8655" s="99">
        <f t="shared" si="682"/>
        <v>50444</v>
      </c>
      <c r="M8655" s="3">
        <f t="shared" si="685"/>
        <v>2</v>
      </c>
      <c r="N8655" s="3">
        <f t="shared" si="683"/>
        <v>2038</v>
      </c>
      <c r="O8655" s="3">
        <f t="shared" si="684"/>
        <v>2</v>
      </c>
      <c r="P8655" s="2" t="str">
        <f t="shared" si="686"/>
        <v>WD</v>
      </c>
    </row>
    <row r="8656" spans="12:16" x14ac:dyDescent="0.2">
      <c r="L8656" s="99">
        <f t="shared" si="682"/>
        <v>50445</v>
      </c>
      <c r="M8656" s="3">
        <f t="shared" si="685"/>
        <v>2</v>
      </c>
      <c r="N8656" s="3">
        <f t="shared" si="683"/>
        <v>2038</v>
      </c>
      <c r="O8656" s="3">
        <f t="shared" si="684"/>
        <v>3</v>
      </c>
      <c r="P8656" s="2" t="str">
        <f t="shared" si="686"/>
        <v>WD</v>
      </c>
    </row>
    <row r="8657" spans="12:16" x14ac:dyDescent="0.2">
      <c r="L8657" s="99">
        <f t="shared" si="682"/>
        <v>50446</v>
      </c>
      <c r="M8657" s="3">
        <f t="shared" si="685"/>
        <v>2</v>
      </c>
      <c r="N8657" s="3">
        <f t="shared" si="683"/>
        <v>2038</v>
      </c>
      <c r="O8657" s="3">
        <f t="shared" si="684"/>
        <v>4</v>
      </c>
      <c r="P8657" s="2" t="str">
        <f t="shared" si="686"/>
        <v>WD</v>
      </c>
    </row>
    <row r="8658" spans="12:16" x14ac:dyDescent="0.2">
      <c r="L8658" s="99">
        <f t="shared" si="682"/>
        <v>50447</v>
      </c>
      <c r="M8658" s="3">
        <f t="shared" si="685"/>
        <v>2</v>
      </c>
      <c r="N8658" s="3">
        <f t="shared" si="683"/>
        <v>2038</v>
      </c>
      <c r="O8658" s="3">
        <f t="shared" si="684"/>
        <v>5</v>
      </c>
      <c r="P8658" s="2" t="str">
        <f t="shared" si="686"/>
        <v>WD</v>
      </c>
    </row>
    <row r="8659" spans="12:16" x14ac:dyDescent="0.2">
      <c r="L8659" s="99">
        <f t="shared" si="682"/>
        <v>50448</v>
      </c>
      <c r="M8659" s="3">
        <f t="shared" si="685"/>
        <v>2</v>
      </c>
      <c r="N8659" s="3">
        <f t="shared" si="683"/>
        <v>2038</v>
      </c>
      <c r="O8659" s="3">
        <f t="shared" si="684"/>
        <v>6</v>
      </c>
      <c r="P8659" s="2" t="str">
        <f t="shared" si="686"/>
        <v>WD</v>
      </c>
    </row>
    <row r="8660" spans="12:16" x14ac:dyDescent="0.2">
      <c r="L8660" s="99">
        <f t="shared" si="682"/>
        <v>50449</v>
      </c>
      <c r="M8660" s="3">
        <f t="shared" si="685"/>
        <v>2</v>
      </c>
      <c r="N8660" s="3">
        <f t="shared" si="683"/>
        <v>2038</v>
      </c>
      <c r="O8660" s="3">
        <f t="shared" si="684"/>
        <v>7</v>
      </c>
      <c r="P8660" s="2" t="str">
        <f t="shared" si="686"/>
        <v>WE</v>
      </c>
    </row>
    <row r="8661" spans="12:16" x14ac:dyDescent="0.2">
      <c r="L8661" s="99">
        <f t="shared" si="682"/>
        <v>50450</v>
      </c>
      <c r="M8661" s="3">
        <f t="shared" si="685"/>
        <v>2</v>
      </c>
      <c r="N8661" s="3">
        <f t="shared" si="683"/>
        <v>2038</v>
      </c>
      <c r="O8661" s="3">
        <f t="shared" si="684"/>
        <v>1</v>
      </c>
      <c r="P8661" s="2" t="str">
        <f t="shared" si="686"/>
        <v>WE</v>
      </c>
    </row>
    <row r="8662" spans="12:16" x14ac:dyDescent="0.2">
      <c r="L8662" s="99">
        <f t="shared" si="682"/>
        <v>50451</v>
      </c>
      <c r="M8662" s="3">
        <f t="shared" si="685"/>
        <v>2</v>
      </c>
      <c r="N8662" s="3">
        <f t="shared" si="683"/>
        <v>2038</v>
      </c>
      <c r="O8662" s="3">
        <f t="shared" si="684"/>
        <v>2</v>
      </c>
      <c r="P8662" s="2" t="str">
        <f t="shared" si="686"/>
        <v>WD</v>
      </c>
    </row>
    <row r="8663" spans="12:16" x14ac:dyDescent="0.2">
      <c r="L8663" s="99">
        <f t="shared" si="682"/>
        <v>50452</v>
      </c>
      <c r="M8663" s="3">
        <f t="shared" si="685"/>
        <v>2</v>
      </c>
      <c r="N8663" s="3">
        <f t="shared" si="683"/>
        <v>2038</v>
      </c>
      <c r="O8663" s="3">
        <f t="shared" si="684"/>
        <v>3</v>
      </c>
      <c r="P8663" s="2" t="str">
        <f t="shared" si="686"/>
        <v>WD</v>
      </c>
    </row>
    <row r="8664" spans="12:16" x14ac:dyDescent="0.2">
      <c r="L8664" s="99">
        <f t="shared" si="682"/>
        <v>50453</v>
      </c>
      <c r="M8664" s="3">
        <f t="shared" si="685"/>
        <v>2</v>
      </c>
      <c r="N8664" s="3">
        <f t="shared" si="683"/>
        <v>2038</v>
      </c>
      <c r="O8664" s="3">
        <f t="shared" si="684"/>
        <v>4</v>
      </c>
      <c r="P8664" s="2" t="str">
        <f t="shared" si="686"/>
        <v>WD</v>
      </c>
    </row>
    <row r="8665" spans="12:16" x14ac:dyDescent="0.2">
      <c r="L8665" s="99">
        <f t="shared" si="682"/>
        <v>50454</v>
      </c>
      <c r="M8665" s="3">
        <f t="shared" si="685"/>
        <v>2</v>
      </c>
      <c r="N8665" s="3">
        <f t="shared" si="683"/>
        <v>2038</v>
      </c>
      <c r="O8665" s="3">
        <f t="shared" si="684"/>
        <v>5</v>
      </c>
      <c r="P8665" s="2" t="str">
        <f t="shared" si="686"/>
        <v>WD</v>
      </c>
    </row>
    <row r="8666" spans="12:16" x14ac:dyDescent="0.2">
      <c r="L8666" s="99">
        <f t="shared" si="682"/>
        <v>50455</v>
      </c>
      <c r="M8666" s="3">
        <f t="shared" si="685"/>
        <v>2</v>
      </c>
      <c r="N8666" s="3">
        <f t="shared" si="683"/>
        <v>2038</v>
      </c>
      <c r="O8666" s="3">
        <f t="shared" si="684"/>
        <v>6</v>
      </c>
      <c r="P8666" s="2" t="str">
        <f t="shared" si="686"/>
        <v>WD</v>
      </c>
    </row>
    <row r="8667" spans="12:16" x14ac:dyDescent="0.2">
      <c r="L8667" s="99">
        <f t="shared" si="682"/>
        <v>50456</v>
      </c>
      <c r="M8667" s="3">
        <f t="shared" si="685"/>
        <v>2</v>
      </c>
      <c r="N8667" s="3">
        <f t="shared" si="683"/>
        <v>2038</v>
      </c>
      <c r="O8667" s="3">
        <f t="shared" si="684"/>
        <v>7</v>
      </c>
      <c r="P8667" s="2" t="str">
        <f t="shared" si="686"/>
        <v>WE</v>
      </c>
    </row>
    <row r="8668" spans="12:16" x14ac:dyDescent="0.2">
      <c r="L8668" s="99">
        <f t="shared" si="682"/>
        <v>50457</v>
      </c>
      <c r="M8668" s="3">
        <f t="shared" si="685"/>
        <v>2</v>
      </c>
      <c r="N8668" s="3">
        <f t="shared" si="683"/>
        <v>2038</v>
      </c>
      <c r="O8668" s="3">
        <f t="shared" si="684"/>
        <v>1</v>
      </c>
      <c r="P8668" s="2" t="str">
        <f t="shared" si="686"/>
        <v>WE</v>
      </c>
    </row>
    <row r="8669" spans="12:16" x14ac:dyDescent="0.2">
      <c r="L8669" s="99">
        <f t="shared" si="682"/>
        <v>50458</v>
      </c>
      <c r="M8669" s="3">
        <f t="shared" si="685"/>
        <v>2</v>
      </c>
      <c r="N8669" s="3">
        <f t="shared" si="683"/>
        <v>2038</v>
      </c>
      <c r="O8669" s="3">
        <f t="shared" si="684"/>
        <v>2</v>
      </c>
      <c r="P8669" s="2" t="str">
        <f t="shared" si="686"/>
        <v>WD</v>
      </c>
    </row>
    <row r="8670" spans="12:16" x14ac:dyDescent="0.2">
      <c r="L8670" s="99">
        <f t="shared" si="682"/>
        <v>50459</v>
      </c>
      <c r="M8670" s="3">
        <f t="shared" si="685"/>
        <v>2</v>
      </c>
      <c r="N8670" s="3">
        <f t="shared" si="683"/>
        <v>2038</v>
      </c>
      <c r="O8670" s="3">
        <f t="shared" si="684"/>
        <v>3</v>
      </c>
      <c r="P8670" s="2" t="str">
        <f t="shared" si="686"/>
        <v>WD</v>
      </c>
    </row>
    <row r="8671" spans="12:16" x14ac:dyDescent="0.2">
      <c r="L8671" s="99">
        <f t="shared" si="682"/>
        <v>50460</v>
      </c>
      <c r="M8671" s="3">
        <f t="shared" si="685"/>
        <v>2</v>
      </c>
      <c r="N8671" s="3">
        <f t="shared" si="683"/>
        <v>2038</v>
      </c>
      <c r="O8671" s="3">
        <f t="shared" si="684"/>
        <v>4</v>
      </c>
      <c r="P8671" s="2" t="str">
        <f t="shared" si="686"/>
        <v>WD</v>
      </c>
    </row>
    <row r="8672" spans="12:16" x14ac:dyDescent="0.2">
      <c r="L8672" s="99">
        <f t="shared" si="682"/>
        <v>50461</v>
      </c>
      <c r="M8672" s="3">
        <f t="shared" si="685"/>
        <v>2</v>
      </c>
      <c r="N8672" s="3">
        <f t="shared" si="683"/>
        <v>2038</v>
      </c>
      <c r="O8672" s="3">
        <f t="shared" si="684"/>
        <v>5</v>
      </c>
      <c r="P8672" s="2" t="str">
        <f t="shared" si="686"/>
        <v>WD</v>
      </c>
    </row>
    <row r="8673" spans="12:16" x14ac:dyDescent="0.2">
      <c r="L8673" s="99">
        <f t="shared" si="682"/>
        <v>50462</v>
      </c>
      <c r="M8673" s="3">
        <f t="shared" si="685"/>
        <v>2</v>
      </c>
      <c r="N8673" s="3">
        <f t="shared" si="683"/>
        <v>2038</v>
      </c>
      <c r="O8673" s="3">
        <f t="shared" si="684"/>
        <v>6</v>
      </c>
      <c r="P8673" s="2" t="str">
        <f t="shared" si="686"/>
        <v>WD</v>
      </c>
    </row>
    <row r="8674" spans="12:16" x14ac:dyDescent="0.2">
      <c r="L8674" s="99">
        <f t="shared" si="682"/>
        <v>50463</v>
      </c>
      <c r="M8674" s="3">
        <f t="shared" si="685"/>
        <v>2</v>
      </c>
      <c r="N8674" s="3">
        <f t="shared" si="683"/>
        <v>2038</v>
      </c>
      <c r="O8674" s="3">
        <f t="shared" si="684"/>
        <v>7</v>
      </c>
      <c r="P8674" s="2" t="str">
        <f t="shared" si="686"/>
        <v>WE</v>
      </c>
    </row>
    <row r="8675" spans="12:16" x14ac:dyDescent="0.2">
      <c r="L8675" s="99">
        <f t="shared" si="682"/>
        <v>50464</v>
      </c>
      <c r="M8675" s="3">
        <f t="shared" si="685"/>
        <v>2</v>
      </c>
      <c r="N8675" s="3">
        <f t="shared" si="683"/>
        <v>2038</v>
      </c>
      <c r="O8675" s="3">
        <f t="shared" si="684"/>
        <v>1</v>
      </c>
      <c r="P8675" s="2" t="str">
        <f t="shared" si="686"/>
        <v>WE</v>
      </c>
    </row>
    <row r="8676" spans="12:16" x14ac:dyDescent="0.2">
      <c r="L8676" s="99">
        <f t="shared" si="682"/>
        <v>50465</v>
      </c>
      <c r="M8676" s="3">
        <f t="shared" si="685"/>
        <v>3</v>
      </c>
      <c r="N8676" s="3">
        <f t="shared" si="683"/>
        <v>2038</v>
      </c>
      <c r="O8676" s="3">
        <f t="shared" si="684"/>
        <v>2</v>
      </c>
      <c r="P8676" s="2" t="str">
        <f t="shared" si="686"/>
        <v>WD</v>
      </c>
    </row>
    <row r="8677" spans="12:16" x14ac:dyDescent="0.2">
      <c r="L8677" s="99">
        <f t="shared" si="682"/>
        <v>50466</v>
      </c>
      <c r="M8677" s="3">
        <f t="shared" si="685"/>
        <v>3</v>
      </c>
      <c r="N8677" s="3">
        <f t="shared" si="683"/>
        <v>2038</v>
      </c>
      <c r="O8677" s="3">
        <f t="shared" si="684"/>
        <v>3</v>
      </c>
      <c r="P8677" s="2" t="str">
        <f t="shared" si="686"/>
        <v>WD</v>
      </c>
    </row>
    <row r="8678" spans="12:16" x14ac:dyDescent="0.2">
      <c r="L8678" s="99">
        <f t="shared" si="682"/>
        <v>50467</v>
      </c>
      <c r="M8678" s="3">
        <f t="shared" si="685"/>
        <v>3</v>
      </c>
      <c r="N8678" s="3">
        <f t="shared" si="683"/>
        <v>2038</v>
      </c>
      <c r="O8678" s="3">
        <f t="shared" si="684"/>
        <v>4</v>
      </c>
      <c r="P8678" s="2" t="str">
        <f t="shared" si="686"/>
        <v>WD</v>
      </c>
    </row>
    <row r="8679" spans="12:16" x14ac:dyDescent="0.2">
      <c r="L8679" s="99">
        <f t="shared" si="682"/>
        <v>50468</v>
      </c>
      <c r="M8679" s="3">
        <f t="shared" si="685"/>
        <v>3</v>
      </c>
      <c r="N8679" s="3">
        <f t="shared" si="683"/>
        <v>2038</v>
      </c>
      <c r="O8679" s="3">
        <f t="shared" si="684"/>
        <v>5</v>
      </c>
      <c r="P8679" s="2" t="str">
        <f t="shared" si="686"/>
        <v>WD</v>
      </c>
    </row>
    <row r="8680" spans="12:16" x14ac:dyDescent="0.2">
      <c r="L8680" s="99">
        <f t="shared" si="682"/>
        <v>50469</v>
      </c>
      <c r="M8680" s="3">
        <f t="shared" si="685"/>
        <v>3</v>
      </c>
      <c r="N8680" s="3">
        <f t="shared" si="683"/>
        <v>2038</v>
      </c>
      <c r="O8680" s="3">
        <f t="shared" si="684"/>
        <v>6</v>
      </c>
      <c r="P8680" s="2" t="str">
        <f t="shared" si="686"/>
        <v>WD</v>
      </c>
    </row>
    <row r="8681" spans="12:16" x14ac:dyDescent="0.2">
      <c r="L8681" s="99">
        <f t="shared" si="682"/>
        <v>50470</v>
      </c>
      <c r="M8681" s="3">
        <f t="shared" si="685"/>
        <v>3</v>
      </c>
      <c r="N8681" s="3">
        <f t="shared" si="683"/>
        <v>2038</v>
      </c>
      <c r="O8681" s="3">
        <f t="shared" si="684"/>
        <v>7</v>
      </c>
      <c r="P8681" s="2" t="str">
        <f t="shared" si="686"/>
        <v>WE</v>
      </c>
    </row>
    <row r="8682" spans="12:16" x14ac:dyDescent="0.2">
      <c r="L8682" s="99">
        <f t="shared" si="682"/>
        <v>50471</v>
      </c>
      <c r="M8682" s="3">
        <f t="shared" si="685"/>
        <v>3</v>
      </c>
      <c r="N8682" s="3">
        <f t="shared" si="683"/>
        <v>2038</v>
      </c>
      <c r="O8682" s="3">
        <f t="shared" si="684"/>
        <v>1</v>
      </c>
      <c r="P8682" s="2" t="str">
        <f t="shared" si="686"/>
        <v>WE</v>
      </c>
    </row>
    <row r="8683" spans="12:16" x14ac:dyDescent="0.2">
      <c r="L8683" s="99">
        <f t="shared" si="682"/>
        <v>50472</v>
      </c>
      <c r="M8683" s="3">
        <f t="shared" si="685"/>
        <v>3</v>
      </c>
      <c r="N8683" s="3">
        <f t="shared" si="683"/>
        <v>2038</v>
      </c>
      <c r="O8683" s="3">
        <f t="shared" si="684"/>
        <v>2</v>
      </c>
      <c r="P8683" s="2" t="str">
        <f t="shared" si="686"/>
        <v>WD</v>
      </c>
    </row>
    <row r="8684" spans="12:16" x14ac:dyDescent="0.2">
      <c r="L8684" s="99">
        <f t="shared" si="682"/>
        <v>50473</v>
      </c>
      <c r="M8684" s="3">
        <f t="shared" si="685"/>
        <v>3</v>
      </c>
      <c r="N8684" s="3">
        <f t="shared" si="683"/>
        <v>2038</v>
      </c>
      <c r="O8684" s="3">
        <f t="shared" si="684"/>
        <v>3</v>
      </c>
      <c r="P8684" s="2" t="str">
        <f t="shared" si="686"/>
        <v>WD</v>
      </c>
    </row>
    <row r="8685" spans="12:16" x14ac:dyDescent="0.2">
      <c r="L8685" s="99">
        <f t="shared" si="682"/>
        <v>50474</v>
      </c>
      <c r="M8685" s="3">
        <f t="shared" si="685"/>
        <v>3</v>
      </c>
      <c r="N8685" s="3">
        <f t="shared" si="683"/>
        <v>2038</v>
      </c>
      <c r="O8685" s="3">
        <f t="shared" si="684"/>
        <v>4</v>
      </c>
      <c r="P8685" s="2" t="str">
        <f t="shared" si="686"/>
        <v>WD</v>
      </c>
    </row>
    <row r="8686" spans="12:16" x14ac:dyDescent="0.2">
      <c r="L8686" s="99">
        <f t="shared" si="682"/>
        <v>50475</v>
      </c>
      <c r="M8686" s="3">
        <f t="shared" si="685"/>
        <v>3</v>
      </c>
      <c r="N8686" s="3">
        <f t="shared" si="683"/>
        <v>2038</v>
      </c>
      <c r="O8686" s="3">
        <f t="shared" si="684"/>
        <v>5</v>
      </c>
      <c r="P8686" s="2" t="str">
        <f t="shared" si="686"/>
        <v>WD</v>
      </c>
    </row>
    <row r="8687" spans="12:16" x14ac:dyDescent="0.2">
      <c r="L8687" s="99">
        <f t="shared" si="682"/>
        <v>50476</v>
      </c>
      <c r="M8687" s="3">
        <f t="shared" si="685"/>
        <v>3</v>
      </c>
      <c r="N8687" s="3">
        <f t="shared" si="683"/>
        <v>2038</v>
      </c>
      <c r="O8687" s="3">
        <f t="shared" si="684"/>
        <v>6</v>
      </c>
      <c r="P8687" s="2" t="str">
        <f t="shared" si="686"/>
        <v>WD</v>
      </c>
    </row>
    <row r="8688" spans="12:16" x14ac:dyDescent="0.2">
      <c r="L8688" s="99">
        <f t="shared" si="682"/>
        <v>50477</v>
      </c>
      <c r="M8688" s="3">
        <f t="shared" si="685"/>
        <v>3</v>
      </c>
      <c r="N8688" s="3">
        <f t="shared" si="683"/>
        <v>2038</v>
      </c>
      <c r="O8688" s="3">
        <f t="shared" si="684"/>
        <v>7</v>
      </c>
      <c r="P8688" s="2" t="str">
        <f t="shared" si="686"/>
        <v>WE</v>
      </c>
    </row>
    <row r="8689" spans="12:16" x14ac:dyDescent="0.2">
      <c r="L8689" s="99">
        <f t="shared" si="682"/>
        <v>50478</v>
      </c>
      <c r="M8689" s="3">
        <f t="shared" si="685"/>
        <v>3</v>
      </c>
      <c r="N8689" s="3">
        <f t="shared" si="683"/>
        <v>2038</v>
      </c>
      <c r="O8689" s="3">
        <f t="shared" si="684"/>
        <v>1</v>
      </c>
      <c r="P8689" s="2" t="str">
        <f t="shared" si="686"/>
        <v>WE</v>
      </c>
    </row>
    <row r="8690" spans="12:16" x14ac:dyDescent="0.2">
      <c r="L8690" s="99">
        <f t="shared" si="682"/>
        <v>50479</v>
      </c>
      <c r="M8690" s="3">
        <f t="shared" si="685"/>
        <v>3</v>
      </c>
      <c r="N8690" s="3">
        <f t="shared" si="683"/>
        <v>2038</v>
      </c>
      <c r="O8690" s="3">
        <f t="shared" si="684"/>
        <v>2</v>
      </c>
      <c r="P8690" s="2" t="str">
        <f t="shared" si="686"/>
        <v>WD</v>
      </c>
    </row>
    <row r="8691" spans="12:16" x14ac:dyDescent="0.2">
      <c r="L8691" s="99">
        <f t="shared" si="682"/>
        <v>50480</v>
      </c>
      <c r="M8691" s="3">
        <f t="shared" si="685"/>
        <v>3</v>
      </c>
      <c r="N8691" s="3">
        <f t="shared" si="683"/>
        <v>2038</v>
      </c>
      <c r="O8691" s="3">
        <f t="shared" si="684"/>
        <v>3</v>
      </c>
      <c r="P8691" s="2" t="str">
        <f t="shared" si="686"/>
        <v>WD</v>
      </c>
    </row>
    <row r="8692" spans="12:16" x14ac:dyDescent="0.2">
      <c r="L8692" s="99">
        <f t="shared" ref="L8692:L8755" si="687">+L8691+1</f>
        <v>50481</v>
      </c>
      <c r="M8692" s="3">
        <f t="shared" si="685"/>
        <v>3</v>
      </c>
      <c r="N8692" s="3">
        <f t="shared" si="683"/>
        <v>2038</v>
      </c>
      <c r="O8692" s="3">
        <f t="shared" si="684"/>
        <v>4</v>
      </c>
      <c r="P8692" s="2" t="str">
        <f t="shared" si="686"/>
        <v>WD</v>
      </c>
    </row>
    <row r="8693" spans="12:16" x14ac:dyDescent="0.2">
      <c r="L8693" s="99">
        <f t="shared" si="687"/>
        <v>50482</v>
      </c>
      <c r="M8693" s="3">
        <f t="shared" si="685"/>
        <v>3</v>
      </c>
      <c r="N8693" s="3">
        <f t="shared" si="683"/>
        <v>2038</v>
      </c>
      <c r="O8693" s="3">
        <f t="shared" si="684"/>
        <v>5</v>
      </c>
      <c r="P8693" s="2" t="str">
        <f t="shared" si="686"/>
        <v>WD</v>
      </c>
    </row>
    <row r="8694" spans="12:16" x14ac:dyDescent="0.2">
      <c r="L8694" s="99">
        <f t="shared" si="687"/>
        <v>50483</v>
      </c>
      <c r="M8694" s="3">
        <f t="shared" si="685"/>
        <v>3</v>
      </c>
      <c r="N8694" s="3">
        <f t="shared" si="683"/>
        <v>2038</v>
      </c>
      <c r="O8694" s="3">
        <f t="shared" si="684"/>
        <v>6</v>
      </c>
      <c r="P8694" s="2" t="str">
        <f t="shared" si="686"/>
        <v>WD</v>
      </c>
    </row>
    <row r="8695" spans="12:16" x14ac:dyDescent="0.2">
      <c r="L8695" s="99">
        <f t="shared" si="687"/>
        <v>50484</v>
      </c>
      <c r="M8695" s="3">
        <f t="shared" si="685"/>
        <v>3</v>
      </c>
      <c r="N8695" s="3">
        <f t="shared" si="683"/>
        <v>2038</v>
      </c>
      <c r="O8695" s="3">
        <f t="shared" si="684"/>
        <v>7</v>
      </c>
      <c r="P8695" s="2" t="str">
        <f t="shared" si="686"/>
        <v>WE</v>
      </c>
    </row>
    <row r="8696" spans="12:16" x14ac:dyDescent="0.2">
      <c r="L8696" s="99">
        <f t="shared" si="687"/>
        <v>50485</v>
      </c>
      <c r="M8696" s="3">
        <f t="shared" si="685"/>
        <v>3</v>
      </c>
      <c r="N8696" s="3">
        <f t="shared" si="683"/>
        <v>2038</v>
      </c>
      <c r="O8696" s="3">
        <f t="shared" si="684"/>
        <v>1</v>
      </c>
      <c r="P8696" s="2" t="str">
        <f t="shared" si="686"/>
        <v>WE</v>
      </c>
    </row>
    <row r="8697" spans="12:16" x14ac:dyDescent="0.2">
      <c r="L8697" s="99">
        <f t="shared" si="687"/>
        <v>50486</v>
      </c>
      <c r="M8697" s="3">
        <f t="shared" si="685"/>
        <v>3</v>
      </c>
      <c r="N8697" s="3">
        <f t="shared" si="683"/>
        <v>2038</v>
      </c>
      <c r="O8697" s="3">
        <f t="shared" si="684"/>
        <v>2</v>
      </c>
      <c r="P8697" s="2" t="str">
        <f t="shared" si="686"/>
        <v>WD</v>
      </c>
    </row>
    <row r="8698" spans="12:16" x14ac:dyDescent="0.2">
      <c r="L8698" s="99">
        <f t="shared" si="687"/>
        <v>50487</v>
      </c>
      <c r="M8698" s="3">
        <f t="shared" si="685"/>
        <v>3</v>
      </c>
      <c r="N8698" s="3">
        <f t="shared" si="683"/>
        <v>2038</v>
      </c>
      <c r="O8698" s="3">
        <f t="shared" si="684"/>
        <v>3</v>
      </c>
      <c r="P8698" s="2" t="str">
        <f t="shared" si="686"/>
        <v>WD</v>
      </c>
    </row>
    <row r="8699" spans="12:16" x14ac:dyDescent="0.2">
      <c r="L8699" s="99">
        <f t="shared" si="687"/>
        <v>50488</v>
      </c>
      <c r="M8699" s="3">
        <f t="shared" si="685"/>
        <v>3</v>
      </c>
      <c r="N8699" s="3">
        <f t="shared" si="683"/>
        <v>2038</v>
      </c>
      <c r="O8699" s="3">
        <f t="shared" si="684"/>
        <v>4</v>
      </c>
      <c r="P8699" s="2" t="str">
        <f t="shared" si="686"/>
        <v>WD</v>
      </c>
    </row>
    <row r="8700" spans="12:16" x14ac:dyDescent="0.2">
      <c r="L8700" s="99">
        <f t="shared" si="687"/>
        <v>50489</v>
      </c>
      <c r="M8700" s="3">
        <f t="shared" si="685"/>
        <v>3</v>
      </c>
      <c r="N8700" s="3">
        <f t="shared" si="683"/>
        <v>2038</v>
      </c>
      <c r="O8700" s="3">
        <f t="shared" si="684"/>
        <v>5</v>
      </c>
      <c r="P8700" s="2" t="str">
        <f t="shared" si="686"/>
        <v>WD</v>
      </c>
    </row>
    <row r="8701" spans="12:16" x14ac:dyDescent="0.2">
      <c r="L8701" s="99">
        <f t="shared" si="687"/>
        <v>50490</v>
      </c>
      <c r="M8701" s="3">
        <f t="shared" si="685"/>
        <v>3</v>
      </c>
      <c r="N8701" s="3">
        <f t="shared" si="683"/>
        <v>2038</v>
      </c>
      <c r="O8701" s="3">
        <f t="shared" si="684"/>
        <v>6</v>
      </c>
      <c r="P8701" s="2" t="str">
        <f t="shared" si="686"/>
        <v>WD</v>
      </c>
    </row>
    <row r="8702" spans="12:16" x14ac:dyDescent="0.2">
      <c r="L8702" s="99">
        <f t="shared" si="687"/>
        <v>50491</v>
      </c>
      <c r="M8702" s="3">
        <f t="shared" si="685"/>
        <v>3</v>
      </c>
      <c r="N8702" s="3">
        <f t="shared" si="683"/>
        <v>2038</v>
      </c>
      <c r="O8702" s="3">
        <f t="shared" si="684"/>
        <v>7</v>
      </c>
      <c r="P8702" s="2" t="str">
        <f t="shared" si="686"/>
        <v>WE</v>
      </c>
    </row>
    <row r="8703" spans="12:16" x14ac:dyDescent="0.2">
      <c r="L8703" s="99">
        <f t="shared" si="687"/>
        <v>50492</v>
      </c>
      <c r="M8703" s="3">
        <f t="shared" si="685"/>
        <v>3</v>
      </c>
      <c r="N8703" s="3">
        <f t="shared" ref="N8703:N8766" si="688">YEAR(L8703)</f>
        <v>2038</v>
      </c>
      <c r="O8703" s="3">
        <f t="shared" ref="O8703:O8766" si="689">WEEKDAY(L8703)</f>
        <v>1</v>
      </c>
      <c r="P8703" s="2" t="str">
        <f t="shared" si="686"/>
        <v>WE</v>
      </c>
    </row>
    <row r="8704" spans="12:16" x14ac:dyDescent="0.2">
      <c r="L8704" s="99">
        <f t="shared" si="687"/>
        <v>50493</v>
      </c>
      <c r="M8704" s="3">
        <f t="shared" si="685"/>
        <v>3</v>
      </c>
      <c r="N8704" s="3">
        <f t="shared" si="688"/>
        <v>2038</v>
      </c>
      <c r="O8704" s="3">
        <f t="shared" si="689"/>
        <v>2</v>
      </c>
      <c r="P8704" s="2" t="str">
        <f t="shared" si="686"/>
        <v>WD</v>
      </c>
    </row>
    <row r="8705" spans="12:16" x14ac:dyDescent="0.2">
      <c r="L8705" s="99">
        <f t="shared" si="687"/>
        <v>50494</v>
      </c>
      <c r="M8705" s="3">
        <f t="shared" si="685"/>
        <v>3</v>
      </c>
      <c r="N8705" s="3">
        <f t="shared" si="688"/>
        <v>2038</v>
      </c>
      <c r="O8705" s="3">
        <f t="shared" si="689"/>
        <v>3</v>
      </c>
      <c r="P8705" s="2" t="str">
        <f t="shared" si="686"/>
        <v>WD</v>
      </c>
    </row>
    <row r="8706" spans="12:16" x14ac:dyDescent="0.2">
      <c r="L8706" s="99">
        <f t="shared" si="687"/>
        <v>50495</v>
      </c>
      <c r="M8706" s="3">
        <f t="shared" si="685"/>
        <v>3</v>
      </c>
      <c r="N8706" s="3">
        <f t="shared" si="688"/>
        <v>2038</v>
      </c>
      <c r="O8706" s="3">
        <f t="shared" si="689"/>
        <v>4</v>
      </c>
      <c r="P8706" s="2" t="str">
        <f t="shared" si="686"/>
        <v>WD</v>
      </c>
    </row>
    <row r="8707" spans="12:16" x14ac:dyDescent="0.2">
      <c r="L8707" s="99">
        <f t="shared" si="687"/>
        <v>50496</v>
      </c>
      <c r="M8707" s="3">
        <f t="shared" ref="M8707:M8770" si="690">MONTH(L8707)</f>
        <v>4</v>
      </c>
      <c r="N8707" s="3">
        <f t="shared" si="688"/>
        <v>2038</v>
      </c>
      <c r="O8707" s="3">
        <f t="shared" si="689"/>
        <v>5</v>
      </c>
      <c r="P8707" s="2" t="str">
        <f t="shared" ref="P8707:P8770" si="691">IF(O8707=1,"WE",IF(O8707=7,"WE","WD"))</f>
        <v>WD</v>
      </c>
    </row>
    <row r="8708" spans="12:16" x14ac:dyDescent="0.2">
      <c r="L8708" s="99">
        <f t="shared" si="687"/>
        <v>50497</v>
      </c>
      <c r="M8708" s="3">
        <f t="shared" si="690"/>
        <v>4</v>
      </c>
      <c r="N8708" s="3">
        <f t="shared" si="688"/>
        <v>2038</v>
      </c>
      <c r="O8708" s="3">
        <f t="shared" si="689"/>
        <v>6</v>
      </c>
      <c r="P8708" s="2" t="str">
        <f t="shared" si="691"/>
        <v>WD</v>
      </c>
    </row>
    <row r="8709" spans="12:16" x14ac:dyDescent="0.2">
      <c r="L8709" s="99">
        <f t="shared" si="687"/>
        <v>50498</v>
      </c>
      <c r="M8709" s="3">
        <f t="shared" si="690"/>
        <v>4</v>
      </c>
      <c r="N8709" s="3">
        <f t="shared" si="688"/>
        <v>2038</v>
      </c>
      <c r="O8709" s="3">
        <f t="shared" si="689"/>
        <v>7</v>
      </c>
      <c r="P8709" s="2" t="str">
        <f t="shared" si="691"/>
        <v>WE</v>
      </c>
    </row>
    <row r="8710" spans="12:16" x14ac:dyDescent="0.2">
      <c r="L8710" s="99">
        <f t="shared" si="687"/>
        <v>50499</v>
      </c>
      <c r="M8710" s="3">
        <f t="shared" si="690"/>
        <v>4</v>
      </c>
      <c r="N8710" s="3">
        <f t="shared" si="688"/>
        <v>2038</v>
      </c>
      <c r="O8710" s="3">
        <f t="shared" si="689"/>
        <v>1</v>
      </c>
      <c r="P8710" s="2" t="str">
        <f t="shared" si="691"/>
        <v>WE</v>
      </c>
    </row>
    <row r="8711" spans="12:16" x14ac:dyDescent="0.2">
      <c r="L8711" s="99">
        <f t="shared" si="687"/>
        <v>50500</v>
      </c>
      <c r="M8711" s="3">
        <f t="shared" si="690"/>
        <v>4</v>
      </c>
      <c r="N8711" s="3">
        <f t="shared" si="688"/>
        <v>2038</v>
      </c>
      <c r="O8711" s="3">
        <f t="shared" si="689"/>
        <v>2</v>
      </c>
      <c r="P8711" s="2" t="str">
        <f t="shared" si="691"/>
        <v>WD</v>
      </c>
    </row>
    <row r="8712" spans="12:16" x14ac:dyDescent="0.2">
      <c r="L8712" s="99">
        <f t="shared" si="687"/>
        <v>50501</v>
      </c>
      <c r="M8712" s="3">
        <f t="shared" si="690"/>
        <v>4</v>
      </c>
      <c r="N8712" s="3">
        <f t="shared" si="688"/>
        <v>2038</v>
      </c>
      <c r="O8712" s="3">
        <f t="shared" si="689"/>
        <v>3</v>
      </c>
      <c r="P8712" s="2" t="str">
        <f t="shared" si="691"/>
        <v>WD</v>
      </c>
    </row>
    <row r="8713" spans="12:16" x14ac:dyDescent="0.2">
      <c r="L8713" s="99">
        <f t="shared" si="687"/>
        <v>50502</v>
      </c>
      <c r="M8713" s="3">
        <f t="shared" si="690"/>
        <v>4</v>
      </c>
      <c r="N8713" s="3">
        <f t="shared" si="688"/>
        <v>2038</v>
      </c>
      <c r="O8713" s="3">
        <f t="shared" si="689"/>
        <v>4</v>
      </c>
      <c r="P8713" s="2" t="str">
        <f t="shared" si="691"/>
        <v>WD</v>
      </c>
    </row>
    <row r="8714" spans="12:16" x14ac:dyDescent="0.2">
      <c r="L8714" s="99">
        <f t="shared" si="687"/>
        <v>50503</v>
      </c>
      <c r="M8714" s="3">
        <f t="shared" si="690"/>
        <v>4</v>
      </c>
      <c r="N8714" s="3">
        <f t="shared" si="688"/>
        <v>2038</v>
      </c>
      <c r="O8714" s="3">
        <f t="shared" si="689"/>
        <v>5</v>
      </c>
      <c r="P8714" s="2" t="str">
        <f t="shared" si="691"/>
        <v>WD</v>
      </c>
    </row>
    <row r="8715" spans="12:16" x14ac:dyDescent="0.2">
      <c r="L8715" s="99">
        <f t="shared" si="687"/>
        <v>50504</v>
      </c>
      <c r="M8715" s="3">
        <f t="shared" si="690"/>
        <v>4</v>
      </c>
      <c r="N8715" s="3">
        <f t="shared" si="688"/>
        <v>2038</v>
      </c>
      <c r="O8715" s="3">
        <f t="shared" si="689"/>
        <v>6</v>
      </c>
      <c r="P8715" s="2" t="str">
        <f t="shared" si="691"/>
        <v>WD</v>
      </c>
    </row>
    <row r="8716" spans="12:16" x14ac:dyDescent="0.2">
      <c r="L8716" s="99">
        <f t="shared" si="687"/>
        <v>50505</v>
      </c>
      <c r="M8716" s="3">
        <f t="shared" si="690"/>
        <v>4</v>
      </c>
      <c r="N8716" s="3">
        <f t="shared" si="688"/>
        <v>2038</v>
      </c>
      <c r="O8716" s="3">
        <f t="shared" si="689"/>
        <v>7</v>
      </c>
      <c r="P8716" s="2" t="str">
        <f t="shared" si="691"/>
        <v>WE</v>
      </c>
    </row>
    <row r="8717" spans="12:16" x14ac:dyDescent="0.2">
      <c r="L8717" s="99">
        <f t="shared" si="687"/>
        <v>50506</v>
      </c>
      <c r="M8717" s="3">
        <f t="shared" si="690"/>
        <v>4</v>
      </c>
      <c r="N8717" s="3">
        <f t="shared" si="688"/>
        <v>2038</v>
      </c>
      <c r="O8717" s="3">
        <f t="shared" si="689"/>
        <v>1</v>
      </c>
      <c r="P8717" s="2" t="str">
        <f t="shared" si="691"/>
        <v>WE</v>
      </c>
    </row>
    <row r="8718" spans="12:16" x14ac:dyDescent="0.2">
      <c r="L8718" s="99">
        <f t="shared" si="687"/>
        <v>50507</v>
      </c>
      <c r="M8718" s="3">
        <f t="shared" si="690"/>
        <v>4</v>
      </c>
      <c r="N8718" s="3">
        <f t="shared" si="688"/>
        <v>2038</v>
      </c>
      <c r="O8718" s="3">
        <f t="shared" si="689"/>
        <v>2</v>
      </c>
      <c r="P8718" s="2" t="str">
        <f t="shared" si="691"/>
        <v>WD</v>
      </c>
    </row>
    <row r="8719" spans="12:16" x14ac:dyDescent="0.2">
      <c r="L8719" s="99">
        <f t="shared" si="687"/>
        <v>50508</v>
      </c>
      <c r="M8719" s="3">
        <f t="shared" si="690"/>
        <v>4</v>
      </c>
      <c r="N8719" s="3">
        <f t="shared" si="688"/>
        <v>2038</v>
      </c>
      <c r="O8719" s="3">
        <f t="shared" si="689"/>
        <v>3</v>
      </c>
      <c r="P8719" s="2" t="str">
        <f t="shared" si="691"/>
        <v>WD</v>
      </c>
    </row>
    <row r="8720" spans="12:16" x14ac:dyDescent="0.2">
      <c r="L8720" s="99">
        <f t="shared" si="687"/>
        <v>50509</v>
      </c>
      <c r="M8720" s="3">
        <f t="shared" si="690"/>
        <v>4</v>
      </c>
      <c r="N8720" s="3">
        <f t="shared" si="688"/>
        <v>2038</v>
      </c>
      <c r="O8720" s="3">
        <f t="shared" si="689"/>
        <v>4</v>
      </c>
      <c r="P8720" s="2" t="str">
        <f t="shared" si="691"/>
        <v>WD</v>
      </c>
    </row>
    <row r="8721" spans="12:16" x14ac:dyDescent="0.2">
      <c r="L8721" s="99">
        <f t="shared" si="687"/>
        <v>50510</v>
      </c>
      <c r="M8721" s="3">
        <f t="shared" si="690"/>
        <v>4</v>
      </c>
      <c r="N8721" s="3">
        <f t="shared" si="688"/>
        <v>2038</v>
      </c>
      <c r="O8721" s="3">
        <f t="shared" si="689"/>
        <v>5</v>
      </c>
      <c r="P8721" s="2" t="str">
        <f t="shared" si="691"/>
        <v>WD</v>
      </c>
    </row>
    <row r="8722" spans="12:16" x14ac:dyDescent="0.2">
      <c r="L8722" s="99">
        <f t="shared" si="687"/>
        <v>50511</v>
      </c>
      <c r="M8722" s="3">
        <f t="shared" si="690"/>
        <v>4</v>
      </c>
      <c r="N8722" s="3">
        <f t="shared" si="688"/>
        <v>2038</v>
      </c>
      <c r="O8722" s="3">
        <f t="shared" si="689"/>
        <v>6</v>
      </c>
      <c r="P8722" s="2" t="str">
        <f t="shared" si="691"/>
        <v>WD</v>
      </c>
    </row>
    <row r="8723" spans="12:16" x14ac:dyDescent="0.2">
      <c r="L8723" s="99">
        <f t="shared" si="687"/>
        <v>50512</v>
      </c>
      <c r="M8723" s="3">
        <f t="shared" si="690"/>
        <v>4</v>
      </c>
      <c r="N8723" s="3">
        <f t="shared" si="688"/>
        <v>2038</v>
      </c>
      <c r="O8723" s="3">
        <f t="shared" si="689"/>
        <v>7</v>
      </c>
      <c r="P8723" s="2" t="str">
        <f t="shared" si="691"/>
        <v>WE</v>
      </c>
    </row>
    <row r="8724" spans="12:16" x14ac:dyDescent="0.2">
      <c r="L8724" s="99">
        <f t="shared" si="687"/>
        <v>50513</v>
      </c>
      <c r="M8724" s="3">
        <f t="shared" si="690"/>
        <v>4</v>
      </c>
      <c r="N8724" s="3">
        <f t="shared" si="688"/>
        <v>2038</v>
      </c>
      <c r="O8724" s="3">
        <f t="shared" si="689"/>
        <v>1</v>
      </c>
      <c r="P8724" s="2" t="str">
        <f t="shared" si="691"/>
        <v>WE</v>
      </c>
    </row>
    <row r="8725" spans="12:16" x14ac:dyDescent="0.2">
      <c r="L8725" s="99">
        <f t="shared" si="687"/>
        <v>50514</v>
      </c>
      <c r="M8725" s="3">
        <f t="shared" si="690"/>
        <v>4</v>
      </c>
      <c r="N8725" s="3">
        <f t="shared" si="688"/>
        <v>2038</v>
      </c>
      <c r="O8725" s="3">
        <f t="shared" si="689"/>
        <v>2</v>
      </c>
      <c r="P8725" s="2" t="str">
        <f t="shared" si="691"/>
        <v>WD</v>
      </c>
    </row>
    <row r="8726" spans="12:16" x14ac:dyDescent="0.2">
      <c r="L8726" s="99">
        <f t="shared" si="687"/>
        <v>50515</v>
      </c>
      <c r="M8726" s="3">
        <f t="shared" si="690"/>
        <v>4</v>
      </c>
      <c r="N8726" s="3">
        <f t="shared" si="688"/>
        <v>2038</v>
      </c>
      <c r="O8726" s="3">
        <f t="shared" si="689"/>
        <v>3</v>
      </c>
      <c r="P8726" s="2" t="str">
        <f t="shared" si="691"/>
        <v>WD</v>
      </c>
    </row>
    <row r="8727" spans="12:16" x14ac:dyDescent="0.2">
      <c r="L8727" s="99">
        <f t="shared" si="687"/>
        <v>50516</v>
      </c>
      <c r="M8727" s="3">
        <f t="shared" si="690"/>
        <v>4</v>
      </c>
      <c r="N8727" s="3">
        <f t="shared" si="688"/>
        <v>2038</v>
      </c>
      <c r="O8727" s="3">
        <f t="shared" si="689"/>
        <v>4</v>
      </c>
      <c r="P8727" s="2" t="str">
        <f t="shared" si="691"/>
        <v>WD</v>
      </c>
    </row>
    <row r="8728" spans="12:16" x14ac:dyDescent="0.2">
      <c r="L8728" s="99">
        <f t="shared" si="687"/>
        <v>50517</v>
      </c>
      <c r="M8728" s="3">
        <f t="shared" si="690"/>
        <v>4</v>
      </c>
      <c r="N8728" s="3">
        <f t="shared" si="688"/>
        <v>2038</v>
      </c>
      <c r="O8728" s="3">
        <f t="shared" si="689"/>
        <v>5</v>
      </c>
      <c r="P8728" s="2" t="str">
        <f t="shared" si="691"/>
        <v>WD</v>
      </c>
    </row>
    <row r="8729" spans="12:16" x14ac:dyDescent="0.2">
      <c r="L8729" s="99">
        <f t="shared" si="687"/>
        <v>50518</v>
      </c>
      <c r="M8729" s="3">
        <f t="shared" si="690"/>
        <v>4</v>
      </c>
      <c r="N8729" s="3">
        <f t="shared" si="688"/>
        <v>2038</v>
      </c>
      <c r="O8729" s="3">
        <f t="shared" si="689"/>
        <v>6</v>
      </c>
      <c r="P8729" s="2" t="str">
        <f t="shared" si="691"/>
        <v>WD</v>
      </c>
    </row>
    <row r="8730" spans="12:16" x14ac:dyDescent="0.2">
      <c r="L8730" s="99">
        <f t="shared" si="687"/>
        <v>50519</v>
      </c>
      <c r="M8730" s="3">
        <f t="shared" si="690"/>
        <v>4</v>
      </c>
      <c r="N8730" s="3">
        <f t="shared" si="688"/>
        <v>2038</v>
      </c>
      <c r="O8730" s="3">
        <f t="shared" si="689"/>
        <v>7</v>
      </c>
      <c r="P8730" s="2" t="str">
        <f t="shared" si="691"/>
        <v>WE</v>
      </c>
    </row>
    <row r="8731" spans="12:16" x14ac:dyDescent="0.2">
      <c r="L8731" s="99">
        <f t="shared" si="687"/>
        <v>50520</v>
      </c>
      <c r="M8731" s="3">
        <f t="shared" si="690"/>
        <v>4</v>
      </c>
      <c r="N8731" s="3">
        <f t="shared" si="688"/>
        <v>2038</v>
      </c>
      <c r="O8731" s="3">
        <f t="shared" si="689"/>
        <v>1</v>
      </c>
      <c r="P8731" s="2" t="str">
        <f t="shared" si="691"/>
        <v>WE</v>
      </c>
    </row>
    <row r="8732" spans="12:16" x14ac:dyDescent="0.2">
      <c r="L8732" s="99">
        <f t="shared" si="687"/>
        <v>50521</v>
      </c>
      <c r="M8732" s="3">
        <f t="shared" si="690"/>
        <v>4</v>
      </c>
      <c r="N8732" s="3">
        <f t="shared" si="688"/>
        <v>2038</v>
      </c>
      <c r="O8732" s="3">
        <f t="shared" si="689"/>
        <v>2</v>
      </c>
      <c r="P8732" s="2" t="str">
        <f t="shared" si="691"/>
        <v>WD</v>
      </c>
    </row>
    <row r="8733" spans="12:16" x14ac:dyDescent="0.2">
      <c r="L8733" s="99">
        <f t="shared" si="687"/>
        <v>50522</v>
      </c>
      <c r="M8733" s="3">
        <f t="shared" si="690"/>
        <v>4</v>
      </c>
      <c r="N8733" s="3">
        <f t="shared" si="688"/>
        <v>2038</v>
      </c>
      <c r="O8733" s="3">
        <f t="shared" si="689"/>
        <v>3</v>
      </c>
      <c r="P8733" s="2" t="str">
        <f t="shared" si="691"/>
        <v>WD</v>
      </c>
    </row>
    <row r="8734" spans="12:16" x14ac:dyDescent="0.2">
      <c r="L8734" s="99">
        <f t="shared" si="687"/>
        <v>50523</v>
      </c>
      <c r="M8734" s="3">
        <f t="shared" si="690"/>
        <v>4</v>
      </c>
      <c r="N8734" s="3">
        <f t="shared" si="688"/>
        <v>2038</v>
      </c>
      <c r="O8734" s="3">
        <f t="shared" si="689"/>
        <v>4</v>
      </c>
      <c r="P8734" s="2" t="str">
        <f t="shared" si="691"/>
        <v>WD</v>
      </c>
    </row>
    <row r="8735" spans="12:16" x14ac:dyDescent="0.2">
      <c r="L8735" s="99">
        <f t="shared" si="687"/>
        <v>50524</v>
      </c>
      <c r="M8735" s="3">
        <f t="shared" si="690"/>
        <v>4</v>
      </c>
      <c r="N8735" s="3">
        <f t="shared" si="688"/>
        <v>2038</v>
      </c>
      <c r="O8735" s="3">
        <f t="shared" si="689"/>
        <v>5</v>
      </c>
      <c r="P8735" s="2" t="str">
        <f t="shared" si="691"/>
        <v>WD</v>
      </c>
    </row>
    <row r="8736" spans="12:16" x14ac:dyDescent="0.2">
      <c r="L8736" s="99">
        <f t="shared" si="687"/>
        <v>50525</v>
      </c>
      <c r="M8736" s="3">
        <f t="shared" si="690"/>
        <v>4</v>
      </c>
      <c r="N8736" s="3">
        <f t="shared" si="688"/>
        <v>2038</v>
      </c>
      <c r="O8736" s="3">
        <f t="shared" si="689"/>
        <v>6</v>
      </c>
      <c r="P8736" s="2" t="str">
        <f t="shared" si="691"/>
        <v>WD</v>
      </c>
    </row>
    <row r="8737" spans="12:16" x14ac:dyDescent="0.2">
      <c r="L8737" s="99">
        <f t="shared" si="687"/>
        <v>50526</v>
      </c>
      <c r="M8737" s="3">
        <f t="shared" si="690"/>
        <v>5</v>
      </c>
      <c r="N8737" s="3">
        <f t="shared" si="688"/>
        <v>2038</v>
      </c>
      <c r="O8737" s="3">
        <f t="shared" si="689"/>
        <v>7</v>
      </c>
      <c r="P8737" s="2" t="str">
        <f t="shared" si="691"/>
        <v>WE</v>
      </c>
    </row>
    <row r="8738" spans="12:16" x14ac:dyDescent="0.2">
      <c r="L8738" s="99">
        <f t="shared" si="687"/>
        <v>50527</v>
      </c>
      <c r="M8738" s="3">
        <f t="shared" si="690"/>
        <v>5</v>
      </c>
      <c r="N8738" s="3">
        <f t="shared" si="688"/>
        <v>2038</v>
      </c>
      <c r="O8738" s="3">
        <f t="shared" si="689"/>
        <v>1</v>
      </c>
      <c r="P8738" s="2" t="str">
        <f t="shared" si="691"/>
        <v>WE</v>
      </c>
    </row>
    <row r="8739" spans="12:16" x14ac:dyDescent="0.2">
      <c r="L8739" s="99">
        <f t="shared" si="687"/>
        <v>50528</v>
      </c>
      <c r="M8739" s="3">
        <f t="shared" si="690"/>
        <v>5</v>
      </c>
      <c r="N8739" s="3">
        <f t="shared" si="688"/>
        <v>2038</v>
      </c>
      <c r="O8739" s="3">
        <f t="shared" si="689"/>
        <v>2</v>
      </c>
      <c r="P8739" s="2" t="str">
        <f t="shared" si="691"/>
        <v>WD</v>
      </c>
    </row>
    <row r="8740" spans="12:16" x14ac:dyDescent="0.2">
      <c r="L8740" s="99">
        <f t="shared" si="687"/>
        <v>50529</v>
      </c>
      <c r="M8740" s="3">
        <f t="shared" si="690"/>
        <v>5</v>
      </c>
      <c r="N8740" s="3">
        <f t="shared" si="688"/>
        <v>2038</v>
      </c>
      <c r="O8740" s="3">
        <f t="shared" si="689"/>
        <v>3</v>
      </c>
      <c r="P8740" s="2" t="str">
        <f t="shared" si="691"/>
        <v>WD</v>
      </c>
    </row>
    <row r="8741" spans="12:16" x14ac:dyDescent="0.2">
      <c r="L8741" s="99">
        <f t="shared" si="687"/>
        <v>50530</v>
      </c>
      <c r="M8741" s="3">
        <f t="shared" si="690"/>
        <v>5</v>
      </c>
      <c r="N8741" s="3">
        <f t="shared" si="688"/>
        <v>2038</v>
      </c>
      <c r="O8741" s="3">
        <f t="shared" si="689"/>
        <v>4</v>
      </c>
      <c r="P8741" s="2" t="str">
        <f t="shared" si="691"/>
        <v>WD</v>
      </c>
    </row>
    <row r="8742" spans="12:16" x14ac:dyDescent="0.2">
      <c r="L8742" s="99">
        <f t="shared" si="687"/>
        <v>50531</v>
      </c>
      <c r="M8742" s="3">
        <f t="shared" si="690"/>
        <v>5</v>
      </c>
      <c r="N8742" s="3">
        <f t="shared" si="688"/>
        <v>2038</v>
      </c>
      <c r="O8742" s="3">
        <f t="shared" si="689"/>
        <v>5</v>
      </c>
      <c r="P8742" s="2" t="str">
        <f t="shared" si="691"/>
        <v>WD</v>
      </c>
    </row>
    <row r="8743" spans="12:16" x14ac:dyDescent="0.2">
      <c r="L8743" s="99">
        <f t="shared" si="687"/>
        <v>50532</v>
      </c>
      <c r="M8743" s="3">
        <f t="shared" si="690"/>
        <v>5</v>
      </c>
      <c r="N8743" s="3">
        <f t="shared" si="688"/>
        <v>2038</v>
      </c>
      <c r="O8743" s="3">
        <f t="shared" si="689"/>
        <v>6</v>
      </c>
      <c r="P8743" s="2" t="str">
        <f t="shared" si="691"/>
        <v>WD</v>
      </c>
    </row>
    <row r="8744" spans="12:16" x14ac:dyDescent="0.2">
      <c r="L8744" s="99">
        <f t="shared" si="687"/>
        <v>50533</v>
      </c>
      <c r="M8744" s="3">
        <f t="shared" si="690"/>
        <v>5</v>
      </c>
      <c r="N8744" s="3">
        <f t="shared" si="688"/>
        <v>2038</v>
      </c>
      <c r="O8744" s="3">
        <f t="shared" si="689"/>
        <v>7</v>
      </c>
      <c r="P8744" s="2" t="str">
        <f t="shared" si="691"/>
        <v>WE</v>
      </c>
    </row>
    <row r="8745" spans="12:16" x14ac:dyDescent="0.2">
      <c r="L8745" s="99">
        <f t="shared" si="687"/>
        <v>50534</v>
      </c>
      <c r="M8745" s="3">
        <f t="shared" si="690"/>
        <v>5</v>
      </c>
      <c r="N8745" s="3">
        <f t="shared" si="688"/>
        <v>2038</v>
      </c>
      <c r="O8745" s="3">
        <f t="shared" si="689"/>
        <v>1</v>
      </c>
      <c r="P8745" s="2" t="str">
        <f t="shared" si="691"/>
        <v>WE</v>
      </c>
    </row>
    <row r="8746" spans="12:16" x14ac:dyDescent="0.2">
      <c r="L8746" s="99">
        <f t="shared" si="687"/>
        <v>50535</v>
      </c>
      <c r="M8746" s="3">
        <f t="shared" si="690"/>
        <v>5</v>
      </c>
      <c r="N8746" s="3">
        <f t="shared" si="688"/>
        <v>2038</v>
      </c>
      <c r="O8746" s="3">
        <f t="shared" si="689"/>
        <v>2</v>
      </c>
      <c r="P8746" s="2" t="str">
        <f t="shared" si="691"/>
        <v>WD</v>
      </c>
    </row>
    <row r="8747" spans="12:16" x14ac:dyDescent="0.2">
      <c r="L8747" s="99">
        <f t="shared" si="687"/>
        <v>50536</v>
      </c>
      <c r="M8747" s="3">
        <f t="shared" si="690"/>
        <v>5</v>
      </c>
      <c r="N8747" s="3">
        <f t="shared" si="688"/>
        <v>2038</v>
      </c>
      <c r="O8747" s="3">
        <f t="shared" si="689"/>
        <v>3</v>
      </c>
      <c r="P8747" s="2" t="str">
        <f t="shared" si="691"/>
        <v>WD</v>
      </c>
    </row>
    <row r="8748" spans="12:16" x14ac:dyDescent="0.2">
      <c r="L8748" s="99">
        <f t="shared" si="687"/>
        <v>50537</v>
      </c>
      <c r="M8748" s="3">
        <f t="shared" si="690"/>
        <v>5</v>
      </c>
      <c r="N8748" s="3">
        <f t="shared" si="688"/>
        <v>2038</v>
      </c>
      <c r="O8748" s="3">
        <f t="shared" si="689"/>
        <v>4</v>
      </c>
      <c r="P8748" s="2" t="str">
        <f t="shared" si="691"/>
        <v>WD</v>
      </c>
    </row>
    <row r="8749" spans="12:16" x14ac:dyDescent="0.2">
      <c r="L8749" s="99">
        <f t="shared" si="687"/>
        <v>50538</v>
      </c>
      <c r="M8749" s="3">
        <f t="shared" si="690"/>
        <v>5</v>
      </c>
      <c r="N8749" s="3">
        <f t="shared" si="688"/>
        <v>2038</v>
      </c>
      <c r="O8749" s="3">
        <f t="shared" si="689"/>
        <v>5</v>
      </c>
      <c r="P8749" s="2" t="str">
        <f t="shared" si="691"/>
        <v>WD</v>
      </c>
    </row>
    <row r="8750" spans="12:16" x14ac:dyDescent="0.2">
      <c r="L8750" s="99">
        <f t="shared" si="687"/>
        <v>50539</v>
      </c>
      <c r="M8750" s="3">
        <f t="shared" si="690"/>
        <v>5</v>
      </c>
      <c r="N8750" s="3">
        <f t="shared" si="688"/>
        <v>2038</v>
      </c>
      <c r="O8750" s="3">
        <f t="shared" si="689"/>
        <v>6</v>
      </c>
      <c r="P8750" s="2" t="str">
        <f t="shared" si="691"/>
        <v>WD</v>
      </c>
    </row>
    <row r="8751" spans="12:16" x14ac:dyDescent="0.2">
      <c r="L8751" s="99">
        <f t="shared" si="687"/>
        <v>50540</v>
      </c>
      <c r="M8751" s="3">
        <f t="shared" si="690"/>
        <v>5</v>
      </c>
      <c r="N8751" s="3">
        <f t="shared" si="688"/>
        <v>2038</v>
      </c>
      <c r="O8751" s="3">
        <f t="shared" si="689"/>
        <v>7</v>
      </c>
      <c r="P8751" s="2" t="str">
        <f t="shared" si="691"/>
        <v>WE</v>
      </c>
    </row>
    <row r="8752" spans="12:16" x14ac:dyDescent="0.2">
      <c r="L8752" s="99">
        <f t="shared" si="687"/>
        <v>50541</v>
      </c>
      <c r="M8752" s="3">
        <f t="shared" si="690"/>
        <v>5</v>
      </c>
      <c r="N8752" s="3">
        <f t="shared" si="688"/>
        <v>2038</v>
      </c>
      <c r="O8752" s="3">
        <f t="shared" si="689"/>
        <v>1</v>
      </c>
      <c r="P8752" s="2" t="str">
        <f t="shared" si="691"/>
        <v>WE</v>
      </c>
    </row>
    <row r="8753" spans="12:16" x14ac:dyDescent="0.2">
      <c r="L8753" s="99">
        <f t="shared" si="687"/>
        <v>50542</v>
      </c>
      <c r="M8753" s="3">
        <f t="shared" si="690"/>
        <v>5</v>
      </c>
      <c r="N8753" s="3">
        <f t="shared" si="688"/>
        <v>2038</v>
      </c>
      <c r="O8753" s="3">
        <f t="shared" si="689"/>
        <v>2</v>
      </c>
      <c r="P8753" s="2" t="str">
        <f t="shared" si="691"/>
        <v>WD</v>
      </c>
    </row>
    <row r="8754" spans="12:16" x14ac:dyDescent="0.2">
      <c r="L8754" s="99">
        <f t="shared" si="687"/>
        <v>50543</v>
      </c>
      <c r="M8754" s="3">
        <f t="shared" si="690"/>
        <v>5</v>
      </c>
      <c r="N8754" s="3">
        <f t="shared" si="688"/>
        <v>2038</v>
      </c>
      <c r="O8754" s="3">
        <f t="shared" si="689"/>
        <v>3</v>
      </c>
      <c r="P8754" s="2" t="str">
        <f t="shared" si="691"/>
        <v>WD</v>
      </c>
    </row>
    <row r="8755" spans="12:16" x14ac:dyDescent="0.2">
      <c r="L8755" s="99">
        <f t="shared" si="687"/>
        <v>50544</v>
      </c>
      <c r="M8755" s="3">
        <f t="shared" si="690"/>
        <v>5</v>
      </c>
      <c r="N8755" s="3">
        <f t="shared" si="688"/>
        <v>2038</v>
      </c>
      <c r="O8755" s="3">
        <f t="shared" si="689"/>
        <v>4</v>
      </c>
      <c r="P8755" s="2" t="str">
        <f t="shared" si="691"/>
        <v>WD</v>
      </c>
    </row>
    <row r="8756" spans="12:16" x14ac:dyDescent="0.2">
      <c r="L8756" s="99">
        <f t="shared" ref="L8756:L8819" si="692">+L8755+1</f>
        <v>50545</v>
      </c>
      <c r="M8756" s="3">
        <f t="shared" si="690"/>
        <v>5</v>
      </c>
      <c r="N8756" s="3">
        <f t="shared" si="688"/>
        <v>2038</v>
      </c>
      <c r="O8756" s="3">
        <f t="shared" si="689"/>
        <v>5</v>
      </c>
      <c r="P8756" s="2" t="str">
        <f t="shared" si="691"/>
        <v>WD</v>
      </c>
    </row>
    <row r="8757" spans="12:16" x14ac:dyDescent="0.2">
      <c r="L8757" s="99">
        <f t="shared" si="692"/>
        <v>50546</v>
      </c>
      <c r="M8757" s="3">
        <f t="shared" si="690"/>
        <v>5</v>
      </c>
      <c r="N8757" s="3">
        <f t="shared" si="688"/>
        <v>2038</v>
      </c>
      <c r="O8757" s="3">
        <f t="shared" si="689"/>
        <v>6</v>
      </c>
      <c r="P8757" s="2" t="str">
        <f t="shared" si="691"/>
        <v>WD</v>
      </c>
    </row>
    <row r="8758" spans="12:16" x14ac:dyDescent="0.2">
      <c r="L8758" s="99">
        <f t="shared" si="692"/>
        <v>50547</v>
      </c>
      <c r="M8758" s="3">
        <f t="shared" si="690"/>
        <v>5</v>
      </c>
      <c r="N8758" s="3">
        <f t="shared" si="688"/>
        <v>2038</v>
      </c>
      <c r="O8758" s="3">
        <f t="shared" si="689"/>
        <v>7</v>
      </c>
      <c r="P8758" s="2" t="str">
        <f t="shared" si="691"/>
        <v>WE</v>
      </c>
    </row>
    <row r="8759" spans="12:16" x14ac:dyDescent="0.2">
      <c r="L8759" s="99">
        <f t="shared" si="692"/>
        <v>50548</v>
      </c>
      <c r="M8759" s="3">
        <f t="shared" si="690"/>
        <v>5</v>
      </c>
      <c r="N8759" s="3">
        <f t="shared" si="688"/>
        <v>2038</v>
      </c>
      <c r="O8759" s="3">
        <f t="shared" si="689"/>
        <v>1</v>
      </c>
      <c r="P8759" s="2" t="str">
        <f t="shared" si="691"/>
        <v>WE</v>
      </c>
    </row>
    <row r="8760" spans="12:16" x14ac:dyDescent="0.2">
      <c r="L8760" s="99">
        <f t="shared" si="692"/>
        <v>50549</v>
      </c>
      <c r="M8760" s="3">
        <f t="shared" si="690"/>
        <v>5</v>
      </c>
      <c r="N8760" s="3">
        <f t="shared" si="688"/>
        <v>2038</v>
      </c>
      <c r="O8760" s="3">
        <f t="shared" si="689"/>
        <v>2</v>
      </c>
      <c r="P8760" s="2" t="str">
        <f t="shared" si="691"/>
        <v>WD</v>
      </c>
    </row>
    <row r="8761" spans="12:16" x14ac:dyDescent="0.2">
      <c r="L8761" s="99">
        <f t="shared" si="692"/>
        <v>50550</v>
      </c>
      <c r="M8761" s="3">
        <f t="shared" si="690"/>
        <v>5</v>
      </c>
      <c r="N8761" s="3">
        <f t="shared" si="688"/>
        <v>2038</v>
      </c>
      <c r="O8761" s="3">
        <f t="shared" si="689"/>
        <v>3</v>
      </c>
      <c r="P8761" s="2" t="str">
        <f t="shared" si="691"/>
        <v>WD</v>
      </c>
    </row>
    <row r="8762" spans="12:16" x14ac:dyDescent="0.2">
      <c r="L8762" s="99">
        <f t="shared" si="692"/>
        <v>50551</v>
      </c>
      <c r="M8762" s="3">
        <f t="shared" si="690"/>
        <v>5</v>
      </c>
      <c r="N8762" s="3">
        <f t="shared" si="688"/>
        <v>2038</v>
      </c>
      <c r="O8762" s="3">
        <f t="shared" si="689"/>
        <v>4</v>
      </c>
      <c r="P8762" s="2" t="str">
        <f t="shared" si="691"/>
        <v>WD</v>
      </c>
    </row>
    <row r="8763" spans="12:16" x14ac:dyDescent="0.2">
      <c r="L8763" s="99">
        <f t="shared" si="692"/>
        <v>50552</v>
      </c>
      <c r="M8763" s="3">
        <f t="shared" si="690"/>
        <v>5</v>
      </c>
      <c r="N8763" s="3">
        <f t="shared" si="688"/>
        <v>2038</v>
      </c>
      <c r="O8763" s="3">
        <f t="shared" si="689"/>
        <v>5</v>
      </c>
      <c r="P8763" s="2" t="str">
        <f t="shared" si="691"/>
        <v>WD</v>
      </c>
    </row>
    <row r="8764" spans="12:16" x14ac:dyDescent="0.2">
      <c r="L8764" s="99">
        <f t="shared" si="692"/>
        <v>50553</v>
      </c>
      <c r="M8764" s="3">
        <f t="shared" si="690"/>
        <v>5</v>
      </c>
      <c r="N8764" s="3">
        <f t="shared" si="688"/>
        <v>2038</v>
      </c>
      <c r="O8764" s="3">
        <f t="shared" si="689"/>
        <v>6</v>
      </c>
      <c r="P8764" s="2" t="str">
        <f t="shared" si="691"/>
        <v>WD</v>
      </c>
    </row>
    <row r="8765" spans="12:16" x14ac:dyDescent="0.2">
      <c r="L8765" s="99">
        <f t="shared" si="692"/>
        <v>50554</v>
      </c>
      <c r="M8765" s="3">
        <f t="shared" si="690"/>
        <v>5</v>
      </c>
      <c r="N8765" s="3">
        <f t="shared" si="688"/>
        <v>2038</v>
      </c>
      <c r="O8765" s="3">
        <f t="shared" si="689"/>
        <v>7</v>
      </c>
      <c r="P8765" s="2" t="str">
        <f t="shared" si="691"/>
        <v>WE</v>
      </c>
    </row>
    <row r="8766" spans="12:16" x14ac:dyDescent="0.2">
      <c r="L8766" s="99">
        <f t="shared" si="692"/>
        <v>50555</v>
      </c>
      <c r="M8766" s="3">
        <f t="shared" si="690"/>
        <v>5</v>
      </c>
      <c r="N8766" s="3">
        <f t="shared" si="688"/>
        <v>2038</v>
      </c>
      <c r="O8766" s="3">
        <f t="shared" si="689"/>
        <v>1</v>
      </c>
      <c r="P8766" s="2" t="str">
        <f t="shared" si="691"/>
        <v>WE</v>
      </c>
    </row>
    <row r="8767" spans="12:16" x14ac:dyDescent="0.2">
      <c r="L8767" s="99">
        <f t="shared" si="692"/>
        <v>50556</v>
      </c>
      <c r="M8767" s="3">
        <f t="shared" si="690"/>
        <v>5</v>
      </c>
      <c r="N8767" s="3">
        <f t="shared" ref="N8767:N8830" si="693">YEAR(L8767)</f>
        <v>2038</v>
      </c>
      <c r="O8767" s="3">
        <f t="shared" ref="O8767:O8830" si="694">WEEKDAY(L8767)</f>
        <v>2</v>
      </c>
      <c r="P8767" s="2" t="str">
        <f t="shared" si="691"/>
        <v>WD</v>
      </c>
    </row>
    <row r="8768" spans="12:16" x14ac:dyDescent="0.2">
      <c r="L8768" s="99">
        <f t="shared" si="692"/>
        <v>50557</v>
      </c>
      <c r="M8768" s="3">
        <f t="shared" si="690"/>
        <v>6</v>
      </c>
      <c r="N8768" s="3">
        <f t="shared" si="693"/>
        <v>2038</v>
      </c>
      <c r="O8768" s="3">
        <f t="shared" si="694"/>
        <v>3</v>
      </c>
      <c r="P8768" s="2" t="str">
        <f t="shared" si="691"/>
        <v>WD</v>
      </c>
    </row>
    <row r="8769" spans="12:16" x14ac:dyDescent="0.2">
      <c r="L8769" s="99">
        <f t="shared" si="692"/>
        <v>50558</v>
      </c>
      <c r="M8769" s="3">
        <f t="shared" si="690"/>
        <v>6</v>
      </c>
      <c r="N8769" s="3">
        <f t="shared" si="693"/>
        <v>2038</v>
      </c>
      <c r="O8769" s="3">
        <f t="shared" si="694"/>
        <v>4</v>
      </c>
      <c r="P8769" s="2" t="str">
        <f t="shared" si="691"/>
        <v>WD</v>
      </c>
    </row>
    <row r="8770" spans="12:16" x14ac:dyDescent="0.2">
      <c r="L8770" s="99">
        <f t="shared" si="692"/>
        <v>50559</v>
      </c>
      <c r="M8770" s="3">
        <f t="shared" si="690"/>
        <v>6</v>
      </c>
      <c r="N8770" s="3">
        <f t="shared" si="693"/>
        <v>2038</v>
      </c>
      <c r="O8770" s="3">
        <f t="shared" si="694"/>
        <v>5</v>
      </c>
      <c r="P8770" s="2" t="str">
        <f t="shared" si="691"/>
        <v>WD</v>
      </c>
    </row>
    <row r="8771" spans="12:16" x14ac:dyDescent="0.2">
      <c r="L8771" s="99">
        <f t="shared" si="692"/>
        <v>50560</v>
      </c>
      <c r="M8771" s="3">
        <f t="shared" ref="M8771:M8834" si="695">MONTH(L8771)</f>
        <v>6</v>
      </c>
      <c r="N8771" s="3">
        <f t="shared" si="693"/>
        <v>2038</v>
      </c>
      <c r="O8771" s="3">
        <f t="shared" si="694"/>
        <v>6</v>
      </c>
      <c r="P8771" s="2" t="str">
        <f t="shared" ref="P8771:P8834" si="696">IF(O8771=1,"WE",IF(O8771=7,"WE","WD"))</f>
        <v>WD</v>
      </c>
    </row>
    <row r="8772" spans="12:16" x14ac:dyDescent="0.2">
      <c r="L8772" s="99">
        <f t="shared" si="692"/>
        <v>50561</v>
      </c>
      <c r="M8772" s="3">
        <f t="shared" si="695"/>
        <v>6</v>
      </c>
      <c r="N8772" s="3">
        <f t="shared" si="693"/>
        <v>2038</v>
      </c>
      <c r="O8772" s="3">
        <f t="shared" si="694"/>
        <v>7</v>
      </c>
      <c r="P8772" s="2" t="str">
        <f t="shared" si="696"/>
        <v>WE</v>
      </c>
    </row>
    <row r="8773" spans="12:16" x14ac:dyDescent="0.2">
      <c r="L8773" s="99">
        <f t="shared" si="692"/>
        <v>50562</v>
      </c>
      <c r="M8773" s="3">
        <f t="shared" si="695"/>
        <v>6</v>
      </c>
      <c r="N8773" s="3">
        <f t="shared" si="693"/>
        <v>2038</v>
      </c>
      <c r="O8773" s="3">
        <f t="shared" si="694"/>
        <v>1</v>
      </c>
      <c r="P8773" s="2" t="str">
        <f t="shared" si="696"/>
        <v>WE</v>
      </c>
    </row>
    <row r="8774" spans="12:16" x14ac:dyDescent="0.2">
      <c r="L8774" s="99">
        <f t="shared" si="692"/>
        <v>50563</v>
      </c>
      <c r="M8774" s="3">
        <f t="shared" si="695"/>
        <v>6</v>
      </c>
      <c r="N8774" s="3">
        <f t="shared" si="693"/>
        <v>2038</v>
      </c>
      <c r="O8774" s="3">
        <f t="shared" si="694"/>
        <v>2</v>
      </c>
      <c r="P8774" s="2" t="str">
        <f t="shared" si="696"/>
        <v>WD</v>
      </c>
    </row>
    <row r="8775" spans="12:16" x14ac:dyDescent="0.2">
      <c r="L8775" s="99">
        <f t="shared" si="692"/>
        <v>50564</v>
      </c>
      <c r="M8775" s="3">
        <f t="shared" si="695"/>
        <v>6</v>
      </c>
      <c r="N8775" s="3">
        <f t="shared" si="693"/>
        <v>2038</v>
      </c>
      <c r="O8775" s="3">
        <f t="shared" si="694"/>
        <v>3</v>
      </c>
      <c r="P8775" s="2" t="str">
        <f t="shared" si="696"/>
        <v>WD</v>
      </c>
    </row>
    <row r="8776" spans="12:16" x14ac:dyDescent="0.2">
      <c r="L8776" s="99">
        <f t="shared" si="692"/>
        <v>50565</v>
      </c>
      <c r="M8776" s="3">
        <f t="shared" si="695"/>
        <v>6</v>
      </c>
      <c r="N8776" s="3">
        <f t="shared" si="693"/>
        <v>2038</v>
      </c>
      <c r="O8776" s="3">
        <f t="shared" si="694"/>
        <v>4</v>
      </c>
      <c r="P8776" s="2" t="str">
        <f t="shared" si="696"/>
        <v>WD</v>
      </c>
    </row>
    <row r="8777" spans="12:16" x14ac:dyDescent="0.2">
      <c r="L8777" s="99">
        <f t="shared" si="692"/>
        <v>50566</v>
      </c>
      <c r="M8777" s="3">
        <f t="shared" si="695"/>
        <v>6</v>
      </c>
      <c r="N8777" s="3">
        <f t="shared" si="693"/>
        <v>2038</v>
      </c>
      <c r="O8777" s="3">
        <f t="shared" si="694"/>
        <v>5</v>
      </c>
      <c r="P8777" s="2" t="str">
        <f t="shared" si="696"/>
        <v>WD</v>
      </c>
    </row>
    <row r="8778" spans="12:16" x14ac:dyDescent="0.2">
      <c r="L8778" s="99">
        <f t="shared" si="692"/>
        <v>50567</v>
      </c>
      <c r="M8778" s="3">
        <f t="shared" si="695"/>
        <v>6</v>
      </c>
      <c r="N8778" s="3">
        <f t="shared" si="693"/>
        <v>2038</v>
      </c>
      <c r="O8778" s="3">
        <f t="shared" si="694"/>
        <v>6</v>
      </c>
      <c r="P8778" s="2" t="str">
        <f t="shared" si="696"/>
        <v>WD</v>
      </c>
    </row>
    <row r="8779" spans="12:16" x14ac:dyDescent="0.2">
      <c r="L8779" s="99">
        <f t="shared" si="692"/>
        <v>50568</v>
      </c>
      <c r="M8779" s="3">
        <f t="shared" si="695"/>
        <v>6</v>
      </c>
      <c r="N8779" s="3">
        <f t="shared" si="693"/>
        <v>2038</v>
      </c>
      <c r="O8779" s="3">
        <f t="shared" si="694"/>
        <v>7</v>
      </c>
      <c r="P8779" s="2" t="str">
        <f t="shared" si="696"/>
        <v>WE</v>
      </c>
    </row>
    <row r="8780" spans="12:16" x14ac:dyDescent="0.2">
      <c r="L8780" s="99">
        <f t="shared" si="692"/>
        <v>50569</v>
      </c>
      <c r="M8780" s="3">
        <f t="shared" si="695"/>
        <v>6</v>
      </c>
      <c r="N8780" s="3">
        <f t="shared" si="693"/>
        <v>2038</v>
      </c>
      <c r="O8780" s="3">
        <f t="shared" si="694"/>
        <v>1</v>
      </c>
      <c r="P8780" s="2" t="str">
        <f t="shared" si="696"/>
        <v>WE</v>
      </c>
    </row>
    <row r="8781" spans="12:16" x14ac:dyDescent="0.2">
      <c r="L8781" s="99">
        <f t="shared" si="692"/>
        <v>50570</v>
      </c>
      <c r="M8781" s="3">
        <f t="shared" si="695"/>
        <v>6</v>
      </c>
      <c r="N8781" s="3">
        <f t="shared" si="693"/>
        <v>2038</v>
      </c>
      <c r="O8781" s="3">
        <f t="shared" si="694"/>
        <v>2</v>
      </c>
      <c r="P8781" s="2" t="str">
        <f t="shared" si="696"/>
        <v>WD</v>
      </c>
    </row>
    <row r="8782" spans="12:16" x14ac:dyDescent="0.2">
      <c r="L8782" s="99">
        <f t="shared" si="692"/>
        <v>50571</v>
      </c>
      <c r="M8782" s="3">
        <f t="shared" si="695"/>
        <v>6</v>
      </c>
      <c r="N8782" s="3">
        <f t="shared" si="693"/>
        <v>2038</v>
      </c>
      <c r="O8782" s="3">
        <f t="shared" si="694"/>
        <v>3</v>
      </c>
      <c r="P8782" s="2" t="str">
        <f t="shared" si="696"/>
        <v>WD</v>
      </c>
    </row>
    <row r="8783" spans="12:16" x14ac:dyDescent="0.2">
      <c r="L8783" s="99">
        <f t="shared" si="692"/>
        <v>50572</v>
      </c>
      <c r="M8783" s="3">
        <f t="shared" si="695"/>
        <v>6</v>
      </c>
      <c r="N8783" s="3">
        <f t="shared" si="693"/>
        <v>2038</v>
      </c>
      <c r="O8783" s="3">
        <f t="shared" si="694"/>
        <v>4</v>
      </c>
      <c r="P8783" s="2" t="str">
        <f t="shared" si="696"/>
        <v>WD</v>
      </c>
    </row>
    <row r="8784" spans="12:16" x14ac:dyDescent="0.2">
      <c r="L8784" s="99">
        <f t="shared" si="692"/>
        <v>50573</v>
      </c>
      <c r="M8784" s="3">
        <f t="shared" si="695"/>
        <v>6</v>
      </c>
      <c r="N8784" s="3">
        <f t="shared" si="693"/>
        <v>2038</v>
      </c>
      <c r="O8784" s="3">
        <f t="shared" si="694"/>
        <v>5</v>
      </c>
      <c r="P8784" s="2" t="str">
        <f t="shared" si="696"/>
        <v>WD</v>
      </c>
    </row>
    <row r="8785" spans="12:16" x14ac:dyDescent="0.2">
      <c r="L8785" s="99">
        <f t="shared" si="692"/>
        <v>50574</v>
      </c>
      <c r="M8785" s="3">
        <f t="shared" si="695"/>
        <v>6</v>
      </c>
      <c r="N8785" s="3">
        <f t="shared" si="693"/>
        <v>2038</v>
      </c>
      <c r="O8785" s="3">
        <f t="shared" si="694"/>
        <v>6</v>
      </c>
      <c r="P8785" s="2" t="str">
        <f t="shared" si="696"/>
        <v>WD</v>
      </c>
    </row>
    <row r="8786" spans="12:16" x14ac:dyDescent="0.2">
      <c r="L8786" s="99">
        <f t="shared" si="692"/>
        <v>50575</v>
      </c>
      <c r="M8786" s="3">
        <f t="shared" si="695"/>
        <v>6</v>
      </c>
      <c r="N8786" s="3">
        <f t="shared" si="693"/>
        <v>2038</v>
      </c>
      <c r="O8786" s="3">
        <f t="shared" si="694"/>
        <v>7</v>
      </c>
      <c r="P8786" s="2" t="str">
        <f t="shared" si="696"/>
        <v>WE</v>
      </c>
    </row>
    <row r="8787" spans="12:16" x14ac:dyDescent="0.2">
      <c r="L8787" s="99">
        <f t="shared" si="692"/>
        <v>50576</v>
      </c>
      <c r="M8787" s="3">
        <f t="shared" si="695"/>
        <v>6</v>
      </c>
      <c r="N8787" s="3">
        <f t="shared" si="693"/>
        <v>2038</v>
      </c>
      <c r="O8787" s="3">
        <f t="shared" si="694"/>
        <v>1</v>
      </c>
      <c r="P8787" s="2" t="str">
        <f t="shared" si="696"/>
        <v>WE</v>
      </c>
    </row>
    <row r="8788" spans="12:16" x14ac:dyDescent="0.2">
      <c r="L8788" s="99">
        <f t="shared" si="692"/>
        <v>50577</v>
      </c>
      <c r="M8788" s="3">
        <f t="shared" si="695"/>
        <v>6</v>
      </c>
      <c r="N8788" s="3">
        <f t="shared" si="693"/>
        <v>2038</v>
      </c>
      <c r="O8788" s="3">
        <f t="shared" si="694"/>
        <v>2</v>
      </c>
      <c r="P8788" s="2" t="str">
        <f t="shared" si="696"/>
        <v>WD</v>
      </c>
    </row>
    <row r="8789" spans="12:16" x14ac:dyDescent="0.2">
      <c r="L8789" s="99">
        <f t="shared" si="692"/>
        <v>50578</v>
      </c>
      <c r="M8789" s="3">
        <f t="shared" si="695"/>
        <v>6</v>
      </c>
      <c r="N8789" s="3">
        <f t="shared" si="693"/>
        <v>2038</v>
      </c>
      <c r="O8789" s="3">
        <f t="shared" si="694"/>
        <v>3</v>
      </c>
      <c r="P8789" s="2" t="str">
        <f t="shared" si="696"/>
        <v>WD</v>
      </c>
    </row>
    <row r="8790" spans="12:16" x14ac:dyDescent="0.2">
      <c r="L8790" s="99">
        <f t="shared" si="692"/>
        <v>50579</v>
      </c>
      <c r="M8790" s="3">
        <f t="shared" si="695"/>
        <v>6</v>
      </c>
      <c r="N8790" s="3">
        <f t="shared" si="693"/>
        <v>2038</v>
      </c>
      <c r="O8790" s="3">
        <f t="shared" si="694"/>
        <v>4</v>
      </c>
      <c r="P8790" s="2" t="str">
        <f t="shared" si="696"/>
        <v>WD</v>
      </c>
    </row>
    <row r="8791" spans="12:16" x14ac:dyDescent="0.2">
      <c r="L8791" s="99">
        <f t="shared" si="692"/>
        <v>50580</v>
      </c>
      <c r="M8791" s="3">
        <f t="shared" si="695"/>
        <v>6</v>
      </c>
      <c r="N8791" s="3">
        <f t="shared" si="693"/>
        <v>2038</v>
      </c>
      <c r="O8791" s="3">
        <f t="shared" si="694"/>
        <v>5</v>
      </c>
      <c r="P8791" s="2" t="str">
        <f t="shared" si="696"/>
        <v>WD</v>
      </c>
    </row>
    <row r="8792" spans="12:16" x14ac:dyDescent="0.2">
      <c r="L8792" s="99">
        <f t="shared" si="692"/>
        <v>50581</v>
      </c>
      <c r="M8792" s="3">
        <f t="shared" si="695"/>
        <v>6</v>
      </c>
      <c r="N8792" s="3">
        <f t="shared" si="693"/>
        <v>2038</v>
      </c>
      <c r="O8792" s="3">
        <f t="shared" si="694"/>
        <v>6</v>
      </c>
      <c r="P8792" s="2" t="str">
        <f t="shared" si="696"/>
        <v>WD</v>
      </c>
    </row>
    <row r="8793" spans="12:16" x14ac:dyDescent="0.2">
      <c r="L8793" s="99">
        <f t="shared" si="692"/>
        <v>50582</v>
      </c>
      <c r="M8793" s="3">
        <f t="shared" si="695"/>
        <v>6</v>
      </c>
      <c r="N8793" s="3">
        <f t="shared" si="693"/>
        <v>2038</v>
      </c>
      <c r="O8793" s="3">
        <f t="shared" si="694"/>
        <v>7</v>
      </c>
      <c r="P8793" s="2" t="str">
        <f t="shared" si="696"/>
        <v>WE</v>
      </c>
    </row>
    <row r="8794" spans="12:16" x14ac:dyDescent="0.2">
      <c r="L8794" s="99">
        <f t="shared" si="692"/>
        <v>50583</v>
      </c>
      <c r="M8794" s="3">
        <f t="shared" si="695"/>
        <v>6</v>
      </c>
      <c r="N8794" s="3">
        <f t="shared" si="693"/>
        <v>2038</v>
      </c>
      <c r="O8794" s="3">
        <f t="shared" si="694"/>
        <v>1</v>
      </c>
      <c r="P8794" s="2" t="str">
        <f t="shared" si="696"/>
        <v>WE</v>
      </c>
    </row>
    <row r="8795" spans="12:16" x14ac:dyDescent="0.2">
      <c r="L8795" s="99">
        <f t="shared" si="692"/>
        <v>50584</v>
      </c>
      <c r="M8795" s="3">
        <f t="shared" si="695"/>
        <v>6</v>
      </c>
      <c r="N8795" s="3">
        <f t="shared" si="693"/>
        <v>2038</v>
      </c>
      <c r="O8795" s="3">
        <f t="shared" si="694"/>
        <v>2</v>
      </c>
      <c r="P8795" s="2" t="str">
        <f t="shared" si="696"/>
        <v>WD</v>
      </c>
    </row>
    <row r="8796" spans="12:16" x14ac:dyDescent="0.2">
      <c r="L8796" s="99">
        <f t="shared" si="692"/>
        <v>50585</v>
      </c>
      <c r="M8796" s="3">
        <f t="shared" si="695"/>
        <v>6</v>
      </c>
      <c r="N8796" s="3">
        <f t="shared" si="693"/>
        <v>2038</v>
      </c>
      <c r="O8796" s="3">
        <f t="shared" si="694"/>
        <v>3</v>
      </c>
      <c r="P8796" s="2" t="str">
        <f t="shared" si="696"/>
        <v>WD</v>
      </c>
    </row>
    <row r="8797" spans="12:16" x14ac:dyDescent="0.2">
      <c r="L8797" s="99">
        <f t="shared" si="692"/>
        <v>50586</v>
      </c>
      <c r="M8797" s="3">
        <f t="shared" si="695"/>
        <v>6</v>
      </c>
      <c r="N8797" s="3">
        <f t="shared" si="693"/>
        <v>2038</v>
      </c>
      <c r="O8797" s="3">
        <f t="shared" si="694"/>
        <v>4</v>
      </c>
      <c r="P8797" s="2" t="str">
        <f t="shared" si="696"/>
        <v>WD</v>
      </c>
    </row>
    <row r="8798" spans="12:16" x14ac:dyDescent="0.2">
      <c r="L8798" s="99">
        <f t="shared" si="692"/>
        <v>50587</v>
      </c>
      <c r="M8798" s="3">
        <f t="shared" si="695"/>
        <v>7</v>
      </c>
      <c r="N8798" s="3">
        <f t="shared" si="693"/>
        <v>2038</v>
      </c>
      <c r="O8798" s="3">
        <f t="shared" si="694"/>
        <v>5</v>
      </c>
      <c r="P8798" s="2" t="str">
        <f t="shared" si="696"/>
        <v>WD</v>
      </c>
    </row>
    <row r="8799" spans="12:16" x14ac:dyDescent="0.2">
      <c r="L8799" s="99">
        <f t="shared" si="692"/>
        <v>50588</v>
      </c>
      <c r="M8799" s="3">
        <f t="shared" si="695"/>
        <v>7</v>
      </c>
      <c r="N8799" s="3">
        <f t="shared" si="693"/>
        <v>2038</v>
      </c>
      <c r="O8799" s="3">
        <f t="shared" si="694"/>
        <v>6</v>
      </c>
      <c r="P8799" s="2" t="str">
        <f t="shared" si="696"/>
        <v>WD</v>
      </c>
    </row>
    <row r="8800" spans="12:16" x14ac:dyDescent="0.2">
      <c r="L8800" s="99">
        <f t="shared" si="692"/>
        <v>50589</v>
      </c>
      <c r="M8800" s="3">
        <f t="shared" si="695"/>
        <v>7</v>
      </c>
      <c r="N8800" s="3">
        <f t="shared" si="693"/>
        <v>2038</v>
      </c>
      <c r="O8800" s="3">
        <f t="shared" si="694"/>
        <v>7</v>
      </c>
      <c r="P8800" s="2" t="str">
        <f t="shared" si="696"/>
        <v>WE</v>
      </c>
    </row>
    <row r="8801" spans="12:16" x14ac:dyDescent="0.2">
      <c r="L8801" s="99">
        <f t="shared" si="692"/>
        <v>50590</v>
      </c>
      <c r="M8801" s="3">
        <f t="shared" si="695"/>
        <v>7</v>
      </c>
      <c r="N8801" s="3">
        <f t="shared" si="693"/>
        <v>2038</v>
      </c>
      <c r="O8801" s="3">
        <f t="shared" si="694"/>
        <v>1</v>
      </c>
      <c r="P8801" s="2" t="str">
        <f t="shared" si="696"/>
        <v>WE</v>
      </c>
    </row>
    <row r="8802" spans="12:16" x14ac:dyDescent="0.2">
      <c r="L8802" s="99">
        <f t="shared" si="692"/>
        <v>50591</v>
      </c>
      <c r="M8802" s="3">
        <f t="shared" si="695"/>
        <v>7</v>
      </c>
      <c r="N8802" s="3">
        <f t="shared" si="693"/>
        <v>2038</v>
      </c>
      <c r="O8802" s="3">
        <f t="shared" si="694"/>
        <v>2</v>
      </c>
      <c r="P8802" s="2" t="str">
        <f t="shared" si="696"/>
        <v>WD</v>
      </c>
    </row>
    <row r="8803" spans="12:16" x14ac:dyDescent="0.2">
      <c r="L8803" s="99">
        <f t="shared" si="692"/>
        <v>50592</v>
      </c>
      <c r="M8803" s="3">
        <f t="shared" si="695"/>
        <v>7</v>
      </c>
      <c r="N8803" s="3">
        <f t="shared" si="693"/>
        <v>2038</v>
      </c>
      <c r="O8803" s="3">
        <f t="shared" si="694"/>
        <v>3</v>
      </c>
      <c r="P8803" s="2" t="str">
        <f t="shared" si="696"/>
        <v>WD</v>
      </c>
    </row>
    <row r="8804" spans="12:16" x14ac:dyDescent="0.2">
      <c r="L8804" s="99">
        <f t="shared" si="692"/>
        <v>50593</v>
      </c>
      <c r="M8804" s="3">
        <f t="shared" si="695"/>
        <v>7</v>
      </c>
      <c r="N8804" s="3">
        <f t="shared" si="693"/>
        <v>2038</v>
      </c>
      <c r="O8804" s="3">
        <f t="shared" si="694"/>
        <v>4</v>
      </c>
      <c r="P8804" s="2" t="str">
        <f t="shared" si="696"/>
        <v>WD</v>
      </c>
    </row>
    <row r="8805" spans="12:16" x14ac:dyDescent="0.2">
      <c r="L8805" s="99">
        <f t="shared" si="692"/>
        <v>50594</v>
      </c>
      <c r="M8805" s="3">
        <f t="shared" si="695"/>
        <v>7</v>
      </c>
      <c r="N8805" s="3">
        <f t="shared" si="693"/>
        <v>2038</v>
      </c>
      <c r="O8805" s="3">
        <f t="shared" si="694"/>
        <v>5</v>
      </c>
      <c r="P8805" s="2" t="str">
        <f t="shared" si="696"/>
        <v>WD</v>
      </c>
    </row>
    <row r="8806" spans="12:16" x14ac:dyDescent="0.2">
      <c r="L8806" s="99">
        <f t="shared" si="692"/>
        <v>50595</v>
      </c>
      <c r="M8806" s="3">
        <f t="shared" si="695"/>
        <v>7</v>
      </c>
      <c r="N8806" s="3">
        <f t="shared" si="693"/>
        <v>2038</v>
      </c>
      <c r="O8806" s="3">
        <f t="shared" si="694"/>
        <v>6</v>
      </c>
      <c r="P8806" s="2" t="str">
        <f t="shared" si="696"/>
        <v>WD</v>
      </c>
    </row>
    <row r="8807" spans="12:16" x14ac:dyDescent="0.2">
      <c r="L8807" s="99">
        <f t="shared" si="692"/>
        <v>50596</v>
      </c>
      <c r="M8807" s="3">
        <f t="shared" si="695"/>
        <v>7</v>
      </c>
      <c r="N8807" s="3">
        <f t="shared" si="693"/>
        <v>2038</v>
      </c>
      <c r="O8807" s="3">
        <f t="shared" si="694"/>
        <v>7</v>
      </c>
      <c r="P8807" s="2" t="str">
        <f t="shared" si="696"/>
        <v>WE</v>
      </c>
    </row>
    <row r="8808" spans="12:16" x14ac:dyDescent="0.2">
      <c r="L8808" s="99">
        <f t="shared" si="692"/>
        <v>50597</v>
      </c>
      <c r="M8808" s="3">
        <f t="shared" si="695"/>
        <v>7</v>
      </c>
      <c r="N8808" s="3">
        <f t="shared" si="693"/>
        <v>2038</v>
      </c>
      <c r="O8808" s="3">
        <f t="shared" si="694"/>
        <v>1</v>
      </c>
      <c r="P8808" s="2" t="str">
        <f t="shared" si="696"/>
        <v>WE</v>
      </c>
    </row>
    <row r="8809" spans="12:16" x14ac:dyDescent="0.2">
      <c r="L8809" s="99">
        <f t="shared" si="692"/>
        <v>50598</v>
      </c>
      <c r="M8809" s="3">
        <f t="shared" si="695"/>
        <v>7</v>
      </c>
      <c r="N8809" s="3">
        <f t="shared" si="693"/>
        <v>2038</v>
      </c>
      <c r="O8809" s="3">
        <f t="shared" si="694"/>
        <v>2</v>
      </c>
      <c r="P8809" s="2" t="str">
        <f t="shared" si="696"/>
        <v>WD</v>
      </c>
    </row>
    <row r="8810" spans="12:16" x14ac:dyDescent="0.2">
      <c r="L8810" s="99">
        <f t="shared" si="692"/>
        <v>50599</v>
      </c>
      <c r="M8810" s="3">
        <f t="shared" si="695"/>
        <v>7</v>
      </c>
      <c r="N8810" s="3">
        <f t="shared" si="693"/>
        <v>2038</v>
      </c>
      <c r="O8810" s="3">
        <f t="shared" si="694"/>
        <v>3</v>
      </c>
      <c r="P8810" s="2" t="str">
        <f t="shared" si="696"/>
        <v>WD</v>
      </c>
    </row>
    <row r="8811" spans="12:16" x14ac:dyDescent="0.2">
      <c r="L8811" s="99">
        <f t="shared" si="692"/>
        <v>50600</v>
      </c>
      <c r="M8811" s="3">
        <f t="shared" si="695"/>
        <v>7</v>
      </c>
      <c r="N8811" s="3">
        <f t="shared" si="693"/>
        <v>2038</v>
      </c>
      <c r="O8811" s="3">
        <f t="shared" si="694"/>
        <v>4</v>
      </c>
      <c r="P8811" s="2" t="str">
        <f t="shared" si="696"/>
        <v>WD</v>
      </c>
    </row>
    <row r="8812" spans="12:16" x14ac:dyDescent="0.2">
      <c r="L8812" s="99">
        <f t="shared" si="692"/>
        <v>50601</v>
      </c>
      <c r="M8812" s="3">
        <f t="shared" si="695"/>
        <v>7</v>
      </c>
      <c r="N8812" s="3">
        <f t="shared" si="693"/>
        <v>2038</v>
      </c>
      <c r="O8812" s="3">
        <f t="shared" si="694"/>
        <v>5</v>
      </c>
      <c r="P8812" s="2" t="str">
        <f t="shared" si="696"/>
        <v>WD</v>
      </c>
    </row>
    <row r="8813" spans="12:16" x14ac:dyDescent="0.2">
      <c r="L8813" s="99">
        <f t="shared" si="692"/>
        <v>50602</v>
      </c>
      <c r="M8813" s="3">
        <f t="shared" si="695"/>
        <v>7</v>
      </c>
      <c r="N8813" s="3">
        <f t="shared" si="693"/>
        <v>2038</v>
      </c>
      <c r="O8813" s="3">
        <f t="shared" si="694"/>
        <v>6</v>
      </c>
      <c r="P8813" s="2" t="str">
        <f t="shared" si="696"/>
        <v>WD</v>
      </c>
    </row>
    <row r="8814" spans="12:16" x14ac:dyDescent="0.2">
      <c r="L8814" s="99">
        <f t="shared" si="692"/>
        <v>50603</v>
      </c>
      <c r="M8814" s="3">
        <f t="shared" si="695"/>
        <v>7</v>
      </c>
      <c r="N8814" s="3">
        <f t="shared" si="693"/>
        <v>2038</v>
      </c>
      <c r="O8814" s="3">
        <f t="shared" si="694"/>
        <v>7</v>
      </c>
      <c r="P8814" s="2" t="str">
        <f t="shared" si="696"/>
        <v>WE</v>
      </c>
    </row>
    <row r="8815" spans="12:16" x14ac:dyDescent="0.2">
      <c r="L8815" s="99">
        <f t="shared" si="692"/>
        <v>50604</v>
      </c>
      <c r="M8815" s="3">
        <f t="shared" si="695"/>
        <v>7</v>
      </c>
      <c r="N8815" s="3">
        <f t="shared" si="693"/>
        <v>2038</v>
      </c>
      <c r="O8815" s="3">
        <f t="shared" si="694"/>
        <v>1</v>
      </c>
      <c r="P8815" s="2" t="str">
        <f t="shared" si="696"/>
        <v>WE</v>
      </c>
    </row>
    <row r="8816" spans="12:16" x14ac:dyDescent="0.2">
      <c r="L8816" s="99">
        <f t="shared" si="692"/>
        <v>50605</v>
      </c>
      <c r="M8816" s="3">
        <f t="shared" si="695"/>
        <v>7</v>
      </c>
      <c r="N8816" s="3">
        <f t="shared" si="693"/>
        <v>2038</v>
      </c>
      <c r="O8816" s="3">
        <f t="shared" si="694"/>
        <v>2</v>
      </c>
      <c r="P8816" s="2" t="str">
        <f t="shared" si="696"/>
        <v>WD</v>
      </c>
    </row>
    <row r="8817" spans="12:16" x14ac:dyDescent="0.2">
      <c r="L8817" s="99">
        <f t="shared" si="692"/>
        <v>50606</v>
      </c>
      <c r="M8817" s="3">
        <f t="shared" si="695"/>
        <v>7</v>
      </c>
      <c r="N8817" s="3">
        <f t="shared" si="693"/>
        <v>2038</v>
      </c>
      <c r="O8817" s="3">
        <f t="shared" si="694"/>
        <v>3</v>
      </c>
      <c r="P8817" s="2" t="str">
        <f t="shared" si="696"/>
        <v>WD</v>
      </c>
    </row>
    <row r="8818" spans="12:16" x14ac:dyDescent="0.2">
      <c r="L8818" s="99">
        <f t="shared" si="692"/>
        <v>50607</v>
      </c>
      <c r="M8818" s="3">
        <f t="shared" si="695"/>
        <v>7</v>
      </c>
      <c r="N8818" s="3">
        <f t="shared" si="693"/>
        <v>2038</v>
      </c>
      <c r="O8818" s="3">
        <f t="shared" si="694"/>
        <v>4</v>
      </c>
      <c r="P8818" s="2" t="str">
        <f t="shared" si="696"/>
        <v>WD</v>
      </c>
    </row>
    <row r="8819" spans="12:16" x14ac:dyDescent="0.2">
      <c r="L8819" s="99">
        <f t="shared" si="692"/>
        <v>50608</v>
      </c>
      <c r="M8819" s="3">
        <f t="shared" si="695"/>
        <v>7</v>
      </c>
      <c r="N8819" s="3">
        <f t="shared" si="693"/>
        <v>2038</v>
      </c>
      <c r="O8819" s="3">
        <f t="shared" si="694"/>
        <v>5</v>
      </c>
      <c r="P8819" s="2" t="str">
        <f t="shared" si="696"/>
        <v>WD</v>
      </c>
    </row>
    <row r="8820" spans="12:16" x14ac:dyDescent="0.2">
      <c r="L8820" s="99">
        <f t="shared" ref="L8820:L8883" si="697">+L8819+1</f>
        <v>50609</v>
      </c>
      <c r="M8820" s="3">
        <f t="shared" si="695"/>
        <v>7</v>
      </c>
      <c r="N8820" s="3">
        <f t="shared" si="693"/>
        <v>2038</v>
      </c>
      <c r="O8820" s="3">
        <f t="shared" si="694"/>
        <v>6</v>
      </c>
      <c r="P8820" s="2" t="str">
        <f t="shared" si="696"/>
        <v>WD</v>
      </c>
    </row>
    <row r="8821" spans="12:16" x14ac:dyDescent="0.2">
      <c r="L8821" s="99">
        <f t="shared" si="697"/>
        <v>50610</v>
      </c>
      <c r="M8821" s="3">
        <f t="shared" si="695"/>
        <v>7</v>
      </c>
      <c r="N8821" s="3">
        <f t="shared" si="693"/>
        <v>2038</v>
      </c>
      <c r="O8821" s="3">
        <f t="shared" si="694"/>
        <v>7</v>
      </c>
      <c r="P8821" s="2" t="str">
        <f t="shared" si="696"/>
        <v>WE</v>
      </c>
    </row>
    <row r="8822" spans="12:16" x14ac:dyDescent="0.2">
      <c r="L8822" s="99">
        <f t="shared" si="697"/>
        <v>50611</v>
      </c>
      <c r="M8822" s="3">
        <f t="shared" si="695"/>
        <v>7</v>
      </c>
      <c r="N8822" s="3">
        <f t="shared" si="693"/>
        <v>2038</v>
      </c>
      <c r="O8822" s="3">
        <f t="shared" si="694"/>
        <v>1</v>
      </c>
      <c r="P8822" s="2" t="str">
        <f t="shared" si="696"/>
        <v>WE</v>
      </c>
    </row>
    <row r="8823" spans="12:16" x14ac:dyDescent="0.2">
      <c r="L8823" s="99">
        <f t="shared" si="697"/>
        <v>50612</v>
      </c>
      <c r="M8823" s="3">
        <f t="shared" si="695"/>
        <v>7</v>
      </c>
      <c r="N8823" s="3">
        <f t="shared" si="693"/>
        <v>2038</v>
      </c>
      <c r="O8823" s="3">
        <f t="shared" si="694"/>
        <v>2</v>
      </c>
      <c r="P8823" s="2" t="str">
        <f t="shared" si="696"/>
        <v>WD</v>
      </c>
    </row>
    <row r="8824" spans="12:16" x14ac:dyDescent="0.2">
      <c r="L8824" s="99">
        <f t="shared" si="697"/>
        <v>50613</v>
      </c>
      <c r="M8824" s="3">
        <f t="shared" si="695"/>
        <v>7</v>
      </c>
      <c r="N8824" s="3">
        <f t="shared" si="693"/>
        <v>2038</v>
      </c>
      <c r="O8824" s="3">
        <f t="shared" si="694"/>
        <v>3</v>
      </c>
      <c r="P8824" s="2" t="str">
        <f t="shared" si="696"/>
        <v>WD</v>
      </c>
    </row>
    <row r="8825" spans="12:16" x14ac:dyDescent="0.2">
      <c r="L8825" s="99">
        <f t="shared" si="697"/>
        <v>50614</v>
      </c>
      <c r="M8825" s="3">
        <f t="shared" si="695"/>
        <v>7</v>
      </c>
      <c r="N8825" s="3">
        <f t="shared" si="693"/>
        <v>2038</v>
      </c>
      <c r="O8825" s="3">
        <f t="shared" si="694"/>
        <v>4</v>
      </c>
      <c r="P8825" s="2" t="str">
        <f t="shared" si="696"/>
        <v>WD</v>
      </c>
    </row>
    <row r="8826" spans="12:16" x14ac:dyDescent="0.2">
      <c r="L8826" s="99">
        <f t="shared" si="697"/>
        <v>50615</v>
      </c>
      <c r="M8826" s="3">
        <f t="shared" si="695"/>
        <v>7</v>
      </c>
      <c r="N8826" s="3">
        <f t="shared" si="693"/>
        <v>2038</v>
      </c>
      <c r="O8826" s="3">
        <f t="shared" si="694"/>
        <v>5</v>
      </c>
      <c r="P8826" s="2" t="str">
        <f t="shared" si="696"/>
        <v>WD</v>
      </c>
    </row>
    <row r="8827" spans="12:16" x14ac:dyDescent="0.2">
      <c r="L8827" s="99">
        <f t="shared" si="697"/>
        <v>50616</v>
      </c>
      <c r="M8827" s="3">
        <f t="shared" si="695"/>
        <v>7</v>
      </c>
      <c r="N8827" s="3">
        <f t="shared" si="693"/>
        <v>2038</v>
      </c>
      <c r="O8827" s="3">
        <f t="shared" si="694"/>
        <v>6</v>
      </c>
      <c r="P8827" s="2" t="str">
        <f t="shared" si="696"/>
        <v>WD</v>
      </c>
    </row>
    <row r="8828" spans="12:16" x14ac:dyDescent="0.2">
      <c r="L8828" s="99">
        <f t="shared" si="697"/>
        <v>50617</v>
      </c>
      <c r="M8828" s="3">
        <f t="shared" si="695"/>
        <v>7</v>
      </c>
      <c r="N8828" s="3">
        <f t="shared" si="693"/>
        <v>2038</v>
      </c>
      <c r="O8828" s="3">
        <f t="shared" si="694"/>
        <v>7</v>
      </c>
      <c r="P8828" s="2" t="str">
        <f t="shared" si="696"/>
        <v>WE</v>
      </c>
    </row>
    <row r="8829" spans="12:16" x14ac:dyDescent="0.2">
      <c r="L8829" s="99">
        <f t="shared" si="697"/>
        <v>50618</v>
      </c>
      <c r="M8829" s="3">
        <f t="shared" si="695"/>
        <v>8</v>
      </c>
      <c r="N8829" s="3">
        <f t="shared" si="693"/>
        <v>2038</v>
      </c>
      <c r="O8829" s="3">
        <f t="shared" si="694"/>
        <v>1</v>
      </c>
      <c r="P8829" s="2" t="str">
        <f t="shared" si="696"/>
        <v>WE</v>
      </c>
    </row>
    <row r="8830" spans="12:16" x14ac:dyDescent="0.2">
      <c r="L8830" s="99">
        <f t="shared" si="697"/>
        <v>50619</v>
      </c>
      <c r="M8830" s="3">
        <f t="shared" si="695"/>
        <v>8</v>
      </c>
      <c r="N8830" s="3">
        <f t="shared" si="693"/>
        <v>2038</v>
      </c>
      <c r="O8830" s="3">
        <f t="shared" si="694"/>
        <v>2</v>
      </c>
      <c r="P8830" s="2" t="str">
        <f t="shared" si="696"/>
        <v>WD</v>
      </c>
    </row>
    <row r="8831" spans="12:16" x14ac:dyDescent="0.2">
      <c r="L8831" s="99">
        <f t="shared" si="697"/>
        <v>50620</v>
      </c>
      <c r="M8831" s="3">
        <f t="shared" si="695"/>
        <v>8</v>
      </c>
      <c r="N8831" s="3">
        <f t="shared" ref="N8831:N8894" si="698">YEAR(L8831)</f>
        <v>2038</v>
      </c>
      <c r="O8831" s="3">
        <f t="shared" ref="O8831:O8894" si="699">WEEKDAY(L8831)</f>
        <v>3</v>
      </c>
      <c r="P8831" s="2" t="str">
        <f t="shared" si="696"/>
        <v>WD</v>
      </c>
    </row>
    <row r="8832" spans="12:16" x14ac:dyDescent="0.2">
      <c r="L8832" s="99">
        <f t="shared" si="697"/>
        <v>50621</v>
      </c>
      <c r="M8832" s="3">
        <f t="shared" si="695"/>
        <v>8</v>
      </c>
      <c r="N8832" s="3">
        <f t="shared" si="698"/>
        <v>2038</v>
      </c>
      <c r="O8832" s="3">
        <f t="shared" si="699"/>
        <v>4</v>
      </c>
      <c r="P8832" s="2" t="str">
        <f t="shared" si="696"/>
        <v>WD</v>
      </c>
    </row>
    <row r="8833" spans="12:16" x14ac:dyDescent="0.2">
      <c r="L8833" s="99">
        <f t="shared" si="697"/>
        <v>50622</v>
      </c>
      <c r="M8833" s="3">
        <f t="shared" si="695"/>
        <v>8</v>
      </c>
      <c r="N8833" s="3">
        <f t="shared" si="698"/>
        <v>2038</v>
      </c>
      <c r="O8833" s="3">
        <f t="shared" si="699"/>
        <v>5</v>
      </c>
      <c r="P8833" s="2" t="str">
        <f t="shared" si="696"/>
        <v>WD</v>
      </c>
    </row>
    <row r="8834" spans="12:16" x14ac:dyDescent="0.2">
      <c r="L8834" s="99">
        <f t="shared" si="697"/>
        <v>50623</v>
      </c>
      <c r="M8834" s="3">
        <f t="shared" si="695"/>
        <v>8</v>
      </c>
      <c r="N8834" s="3">
        <f t="shared" si="698"/>
        <v>2038</v>
      </c>
      <c r="O8834" s="3">
        <f t="shared" si="699"/>
        <v>6</v>
      </c>
      <c r="P8834" s="2" t="str">
        <f t="shared" si="696"/>
        <v>WD</v>
      </c>
    </row>
    <row r="8835" spans="12:16" x14ac:dyDescent="0.2">
      <c r="L8835" s="99">
        <f t="shared" si="697"/>
        <v>50624</v>
      </c>
      <c r="M8835" s="3">
        <f t="shared" ref="M8835:M8898" si="700">MONTH(L8835)</f>
        <v>8</v>
      </c>
      <c r="N8835" s="3">
        <f t="shared" si="698"/>
        <v>2038</v>
      </c>
      <c r="O8835" s="3">
        <f t="shared" si="699"/>
        <v>7</v>
      </c>
      <c r="P8835" s="2" t="str">
        <f t="shared" ref="P8835:P8898" si="701">IF(O8835=1,"WE",IF(O8835=7,"WE","WD"))</f>
        <v>WE</v>
      </c>
    </row>
    <row r="8836" spans="12:16" x14ac:dyDescent="0.2">
      <c r="L8836" s="99">
        <f t="shared" si="697"/>
        <v>50625</v>
      </c>
      <c r="M8836" s="3">
        <f t="shared" si="700"/>
        <v>8</v>
      </c>
      <c r="N8836" s="3">
        <f t="shared" si="698"/>
        <v>2038</v>
      </c>
      <c r="O8836" s="3">
        <f t="shared" si="699"/>
        <v>1</v>
      </c>
      <c r="P8836" s="2" t="str">
        <f t="shared" si="701"/>
        <v>WE</v>
      </c>
    </row>
    <row r="8837" spans="12:16" x14ac:dyDescent="0.2">
      <c r="L8837" s="99">
        <f t="shared" si="697"/>
        <v>50626</v>
      </c>
      <c r="M8837" s="3">
        <f t="shared" si="700"/>
        <v>8</v>
      </c>
      <c r="N8837" s="3">
        <f t="shared" si="698"/>
        <v>2038</v>
      </c>
      <c r="O8837" s="3">
        <f t="shared" si="699"/>
        <v>2</v>
      </c>
      <c r="P8837" s="2" t="str">
        <f t="shared" si="701"/>
        <v>WD</v>
      </c>
    </row>
    <row r="8838" spans="12:16" x14ac:dyDescent="0.2">
      <c r="L8838" s="99">
        <f t="shared" si="697"/>
        <v>50627</v>
      </c>
      <c r="M8838" s="3">
        <f t="shared" si="700"/>
        <v>8</v>
      </c>
      <c r="N8838" s="3">
        <f t="shared" si="698"/>
        <v>2038</v>
      </c>
      <c r="O8838" s="3">
        <f t="shared" si="699"/>
        <v>3</v>
      </c>
      <c r="P8838" s="2" t="str">
        <f t="shared" si="701"/>
        <v>WD</v>
      </c>
    </row>
    <row r="8839" spans="12:16" x14ac:dyDescent="0.2">
      <c r="L8839" s="99">
        <f t="shared" si="697"/>
        <v>50628</v>
      </c>
      <c r="M8839" s="3">
        <f t="shared" si="700"/>
        <v>8</v>
      </c>
      <c r="N8839" s="3">
        <f t="shared" si="698"/>
        <v>2038</v>
      </c>
      <c r="O8839" s="3">
        <f t="shared" si="699"/>
        <v>4</v>
      </c>
      <c r="P8839" s="2" t="str">
        <f t="shared" si="701"/>
        <v>WD</v>
      </c>
    </row>
    <row r="8840" spans="12:16" x14ac:dyDescent="0.2">
      <c r="L8840" s="99">
        <f t="shared" si="697"/>
        <v>50629</v>
      </c>
      <c r="M8840" s="3">
        <f t="shared" si="700"/>
        <v>8</v>
      </c>
      <c r="N8840" s="3">
        <f t="shared" si="698"/>
        <v>2038</v>
      </c>
      <c r="O8840" s="3">
        <f t="shared" si="699"/>
        <v>5</v>
      </c>
      <c r="P8840" s="2" t="str">
        <f t="shared" si="701"/>
        <v>WD</v>
      </c>
    </row>
    <row r="8841" spans="12:16" x14ac:dyDescent="0.2">
      <c r="L8841" s="99">
        <f t="shared" si="697"/>
        <v>50630</v>
      </c>
      <c r="M8841" s="3">
        <f t="shared" si="700"/>
        <v>8</v>
      </c>
      <c r="N8841" s="3">
        <f t="shared" si="698"/>
        <v>2038</v>
      </c>
      <c r="O8841" s="3">
        <f t="shared" si="699"/>
        <v>6</v>
      </c>
      <c r="P8841" s="2" t="str">
        <f t="shared" si="701"/>
        <v>WD</v>
      </c>
    </row>
    <row r="8842" spans="12:16" x14ac:dyDescent="0.2">
      <c r="L8842" s="99">
        <f t="shared" si="697"/>
        <v>50631</v>
      </c>
      <c r="M8842" s="3">
        <f t="shared" si="700"/>
        <v>8</v>
      </c>
      <c r="N8842" s="3">
        <f t="shared" si="698"/>
        <v>2038</v>
      </c>
      <c r="O8842" s="3">
        <f t="shared" si="699"/>
        <v>7</v>
      </c>
      <c r="P8842" s="2" t="str">
        <f t="shared" si="701"/>
        <v>WE</v>
      </c>
    </row>
    <row r="8843" spans="12:16" x14ac:dyDescent="0.2">
      <c r="L8843" s="99">
        <f t="shared" si="697"/>
        <v>50632</v>
      </c>
      <c r="M8843" s="3">
        <f t="shared" si="700"/>
        <v>8</v>
      </c>
      <c r="N8843" s="3">
        <f t="shared" si="698"/>
        <v>2038</v>
      </c>
      <c r="O8843" s="3">
        <f t="shared" si="699"/>
        <v>1</v>
      </c>
      <c r="P8843" s="2" t="str">
        <f t="shared" si="701"/>
        <v>WE</v>
      </c>
    </row>
    <row r="8844" spans="12:16" x14ac:dyDescent="0.2">
      <c r="L8844" s="99">
        <f t="shared" si="697"/>
        <v>50633</v>
      </c>
      <c r="M8844" s="3">
        <f t="shared" si="700"/>
        <v>8</v>
      </c>
      <c r="N8844" s="3">
        <f t="shared" si="698"/>
        <v>2038</v>
      </c>
      <c r="O8844" s="3">
        <f t="shared" si="699"/>
        <v>2</v>
      </c>
      <c r="P8844" s="2" t="str">
        <f t="shared" si="701"/>
        <v>WD</v>
      </c>
    </row>
    <row r="8845" spans="12:16" x14ac:dyDescent="0.2">
      <c r="L8845" s="99">
        <f t="shared" si="697"/>
        <v>50634</v>
      </c>
      <c r="M8845" s="3">
        <f t="shared" si="700"/>
        <v>8</v>
      </c>
      <c r="N8845" s="3">
        <f t="shared" si="698"/>
        <v>2038</v>
      </c>
      <c r="O8845" s="3">
        <f t="shared" si="699"/>
        <v>3</v>
      </c>
      <c r="P8845" s="2" t="str">
        <f t="shared" si="701"/>
        <v>WD</v>
      </c>
    </row>
    <row r="8846" spans="12:16" x14ac:dyDescent="0.2">
      <c r="L8846" s="99">
        <f t="shared" si="697"/>
        <v>50635</v>
      </c>
      <c r="M8846" s="3">
        <f t="shared" si="700"/>
        <v>8</v>
      </c>
      <c r="N8846" s="3">
        <f t="shared" si="698"/>
        <v>2038</v>
      </c>
      <c r="O8846" s="3">
        <f t="shared" si="699"/>
        <v>4</v>
      </c>
      <c r="P8846" s="2" t="str">
        <f t="shared" si="701"/>
        <v>WD</v>
      </c>
    </row>
    <row r="8847" spans="12:16" x14ac:dyDescent="0.2">
      <c r="L8847" s="99">
        <f t="shared" si="697"/>
        <v>50636</v>
      </c>
      <c r="M8847" s="3">
        <f t="shared" si="700"/>
        <v>8</v>
      </c>
      <c r="N8847" s="3">
        <f t="shared" si="698"/>
        <v>2038</v>
      </c>
      <c r="O8847" s="3">
        <f t="shared" si="699"/>
        <v>5</v>
      </c>
      <c r="P8847" s="2" t="str">
        <f t="shared" si="701"/>
        <v>WD</v>
      </c>
    </row>
    <row r="8848" spans="12:16" x14ac:dyDescent="0.2">
      <c r="L8848" s="99">
        <f t="shared" si="697"/>
        <v>50637</v>
      </c>
      <c r="M8848" s="3">
        <f t="shared" si="700"/>
        <v>8</v>
      </c>
      <c r="N8848" s="3">
        <f t="shared" si="698"/>
        <v>2038</v>
      </c>
      <c r="O8848" s="3">
        <f t="shared" si="699"/>
        <v>6</v>
      </c>
      <c r="P8848" s="2" t="str">
        <f t="shared" si="701"/>
        <v>WD</v>
      </c>
    </row>
    <row r="8849" spans="12:16" x14ac:dyDescent="0.2">
      <c r="L8849" s="99">
        <f t="shared" si="697"/>
        <v>50638</v>
      </c>
      <c r="M8849" s="3">
        <f t="shared" si="700"/>
        <v>8</v>
      </c>
      <c r="N8849" s="3">
        <f t="shared" si="698"/>
        <v>2038</v>
      </c>
      <c r="O8849" s="3">
        <f t="shared" si="699"/>
        <v>7</v>
      </c>
      <c r="P8849" s="2" t="str">
        <f t="shared" si="701"/>
        <v>WE</v>
      </c>
    </row>
    <row r="8850" spans="12:16" x14ac:dyDescent="0.2">
      <c r="L8850" s="99">
        <f t="shared" si="697"/>
        <v>50639</v>
      </c>
      <c r="M8850" s="3">
        <f t="shared" si="700"/>
        <v>8</v>
      </c>
      <c r="N8850" s="3">
        <f t="shared" si="698"/>
        <v>2038</v>
      </c>
      <c r="O8850" s="3">
        <f t="shared" si="699"/>
        <v>1</v>
      </c>
      <c r="P8850" s="2" t="str">
        <f t="shared" si="701"/>
        <v>WE</v>
      </c>
    </row>
    <row r="8851" spans="12:16" x14ac:dyDescent="0.2">
      <c r="L8851" s="99">
        <f t="shared" si="697"/>
        <v>50640</v>
      </c>
      <c r="M8851" s="3">
        <f t="shared" si="700"/>
        <v>8</v>
      </c>
      <c r="N8851" s="3">
        <f t="shared" si="698"/>
        <v>2038</v>
      </c>
      <c r="O8851" s="3">
        <f t="shared" si="699"/>
        <v>2</v>
      </c>
      <c r="P8851" s="2" t="str">
        <f t="shared" si="701"/>
        <v>WD</v>
      </c>
    </row>
    <row r="8852" spans="12:16" x14ac:dyDescent="0.2">
      <c r="L8852" s="99">
        <f t="shared" si="697"/>
        <v>50641</v>
      </c>
      <c r="M8852" s="3">
        <f t="shared" si="700"/>
        <v>8</v>
      </c>
      <c r="N8852" s="3">
        <f t="shared" si="698"/>
        <v>2038</v>
      </c>
      <c r="O8852" s="3">
        <f t="shared" si="699"/>
        <v>3</v>
      </c>
      <c r="P8852" s="2" t="str">
        <f t="shared" si="701"/>
        <v>WD</v>
      </c>
    </row>
    <row r="8853" spans="12:16" x14ac:dyDescent="0.2">
      <c r="L8853" s="99">
        <f t="shared" si="697"/>
        <v>50642</v>
      </c>
      <c r="M8853" s="3">
        <f t="shared" si="700"/>
        <v>8</v>
      </c>
      <c r="N8853" s="3">
        <f t="shared" si="698"/>
        <v>2038</v>
      </c>
      <c r="O8853" s="3">
        <f t="shared" si="699"/>
        <v>4</v>
      </c>
      <c r="P8853" s="2" t="str">
        <f t="shared" si="701"/>
        <v>WD</v>
      </c>
    </row>
    <row r="8854" spans="12:16" x14ac:dyDescent="0.2">
      <c r="L8854" s="99">
        <f t="shared" si="697"/>
        <v>50643</v>
      </c>
      <c r="M8854" s="3">
        <f t="shared" si="700"/>
        <v>8</v>
      </c>
      <c r="N8854" s="3">
        <f t="shared" si="698"/>
        <v>2038</v>
      </c>
      <c r="O8854" s="3">
        <f t="shared" si="699"/>
        <v>5</v>
      </c>
      <c r="P8854" s="2" t="str">
        <f t="shared" si="701"/>
        <v>WD</v>
      </c>
    </row>
    <row r="8855" spans="12:16" x14ac:dyDescent="0.2">
      <c r="L8855" s="99">
        <f t="shared" si="697"/>
        <v>50644</v>
      </c>
      <c r="M8855" s="3">
        <f t="shared" si="700"/>
        <v>8</v>
      </c>
      <c r="N8855" s="3">
        <f t="shared" si="698"/>
        <v>2038</v>
      </c>
      <c r="O8855" s="3">
        <f t="shared" si="699"/>
        <v>6</v>
      </c>
      <c r="P8855" s="2" t="str">
        <f t="shared" si="701"/>
        <v>WD</v>
      </c>
    </row>
    <row r="8856" spans="12:16" x14ac:dyDescent="0.2">
      <c r="L8856" s="99">
        <f t="shared" si="697"/>
        <v>50645</v>
      </c>
      <c r="M8856" s="3">
        <f t="shared" si="700"/>
        <v>8</v>
      </c>
      <c r="N8856" s="3">
        <f t="shared" si="698"/>
        <v>2038</v>
      </c>
      <c r="O8856" s="3">
        <f t="shared" si="699"/>
        <v>7</v>
      </c>
      <c r="P8856" s="2" t="str">
        <f t="shared" si="701"/>
        <v>WE</v>
      </c>
    </row>
    <row r="8857" spans="12:16" x14ac:dyDescent="0.2">
      <c r="L8857" s="99">
        <f t="shared" si="697"/>
        <v>50646</v>
      </c>
      <c r="M8857" s="3">
        <f t="shared" si="700"/>
        <v>8</v>
      </c>
      <c r="N8857" s="3">
        <f t="shared" si="698"/>
        <v>2038</v>
      </c>
      <c r="O8857" s="3">
        <f t="shared" si="699"/>
        <v>1</v>
      </c>
      <c r="P8857" s="2" t="str">
        <f t="shared" si="701"/>
        <v>WE</v>
      </c>
    </row>
    <row r="8858" spans="12:16" x14ac:dyDescent="0.2">
      <c r="L8858" s="99">
        <f t="shared" si="697"/>
        <v>50647</v>
      </c>
      <c r="M8858" s="3">
        <f t="shared" si="700"/>
        <v>8</v>
      </c>
      <c r="N8858" s="3">
        <f t="shared" si="698"/>
        <v>2038</v>
      </c>
      <c r="O8858" s="3">
        <f t="shared" si="699"/>
        <v>2</v>
      </c>
      <c r="P8858" s="2" t="str">
        <f t="shared" si="701"/>
        <v>WD</v>
      </c>
    </row>
    <row r="8859" spans="12:16" x14ac:dyDescent="0.2">
      <c r="L8859" s="99">
        <f t="shared" si="697"/>
        <v>50648</v>
      </c>
      <c r="M8859" s="3">
        <f t="shared" si="700"/>
        <v>8</v>
      </c>
      <c r="N8859" s="3">
        <f t="shared" si="698"/>
        <v>2038</v>
      </c>
      <c r="O8859" s="3">
        <f t="shared" si="699"/>
        <v>3</v>
      </c>
      <c r="P8859" s="2" t="str">
        <f t="shared" si="701"/>
        <v>WD</v>
      </c>
    </row>
    <row r="8860" spans="12:16" x14ac:dyDescent="0.2">
      <c r="L8860" s="99">
        <f t="shared" si="697"/>
        <v>50649</v>
      </c>
      <c r="M8860" s="3">
        <f t="shared" si="700"/>
        <v>9</v>
      </c>
      <c r="N8860" s="3">
        <f t="shared" si="698"/>
        <v>2038</v>
      </c>
      <c r="O8860" s="3">
        <f t="shared" si="699"/>
        <v>4</v>
      </c>
      <c r="P8860" s="2" t="str">
        <f t="shared" si="701"/>
        <v>WD</v>
      </c>
    </row>
    <row r="8861" spans="12:16" x14ac:dyDescent="0.2">
      <c r="L8861" s="99">
        <f t="shared" si="697"/>
        <v>50650</v>
      </c>
      <c r="M8861" s="3">
        <f t="shared" si="700"/>
        <v>9</v>
      </c>
      <c r="N8861" s="3">
        <f t="shared" si="698"/>
        <v>2038</v>
      </c>
      <c r="O8861" s="3">
        <f t="shared" si="699"/>
        <v>5</v>
      </c>
      <c r="P8861" s="2" t="str">
        <f t="shared" si="701"/>
        <v>WD</v>
      </c>
    </row>
    <row r="8862" spans="12:16" x14ac:dyDescent="0.2">
      <c r="L8862" s="99">
        <f t="shared" si="697"/>
        <v>50651</v>
      </c>
      <c r="M8862" s="3">
        <f t="shared" si="700"/>
        <v>9</v>
      </c>
      <c r="N8862" s="3">
        <f t="shared" si="698"/>
        <v>2038</v>
      </c>
      <c r="O8862" s="3">
        <f t="shared" si="699"/>
        <v>6</v>
      </c>
      <c r="P8862" s="2" t="str">
        <f t="shared" si="701"/>
        <v>WD</v>
      </c>
    </row>
    <row r="8863" spans="12:16" x14ac:dyDescent="0.2">
      <c r="L8863" s="99">
        <f t="shared" si="697"/>
        <v>50652</v>
      </c>
      <c r="M8863" s="3">
        <f t="shared" si="700"/>
        <v>9</v>
      </c>
      <c r="N8863" s="3">
        <f t="shared" si="698"/>
        <v>2038</v>
      </c>
      <c r="O8863" s="3">
        <f t="shared" si="699"/>
        <v>7</v>
      </c>
      <c r="P8863" s="2" t="str">
        <f t="shared" si="701"/>
        <v>WE</v>
      </c>
    </row>
    <row r="8864" spans="12:16" x14ac:dyDescent="0.2">
      <c r="L8864" s="99">
        <f t="shared" si="697"/>
        <v>50653</v>
      </c>
      <c r="M8864" s="3">
        <f t="shared" si="700"/>
        <v>9</v>
      </c>
      <c r="N8864" s="3">
        <f t="shared" si="698"/>
        <v>2038</v>
      </c>
      <c r="O8864" s="3">
        <f t="shared" si="699"/>
        <v>1</v>
      </c>
      <c r="P8864" s="2" t="str">
        <f t="shared" si="701"/>
        <v>WE</v>
      </c>
    </row>
    <row r="8865" spans="12:16" x14ac:dyDescent="0.2">
      <c r="L8865" s="99">
        <f t="shared" si="697"/>
        <v>50654</v>
      </c>
      <c r="M8865" s="3">
        <f t="shared" si="700"/>
        <v>9</v>
      </c>
      <c r="N8865" s="3">
        <f t="shared" si="698"/>
        <v>2038</v>
      </c>
      <c r="O8865" s="3">
        <f t="shared" si="699"/>
        <v>2</v>
      </c>
      <c r="P8865" s="2" t="str">
        <f t="shared" si="701"/>
        <v>WD</v>
      </c>
    </row>
    <row r="8866" spans="12:16" x14ac:dyDescent="0.2">
      <c r="L8866" s="99">
        <f t="shared" si="697"/>
        <v>50655</v>
      </c>
      <c r="M8866" s="3">
        <f t="shared" si="700"/>
        <v>9</v>
      </c>
      <c r="N8866" s="3">
        <f t="shared" si="698"/>
        <v>2038</v>
      </c>
      <c r="O8866" s="3">
        <f t="shared" si="699"/>
        <v>3</v>
      </c>
      <c r="P8866" s="2" t="str">
        <f t="shared" si="701"/>
        <v>WD</v>
      </c>
    </row>
    <row r="8867" spans="12:16" x14ac:dyDescent="0.2">
      <c r="L8867" s="99">
        <f t="shared" si="697"/>
        <v>50656</v>
      </c>
      <c r="M8867" s="3">
        <f t="shared" si="700"/>
        <v>9</v>
      </c>
      <c r="N8867" s="3">
        <f t="shared" si="698"/>
        <v>2038</v>
      </c>
      <c r="O8867" s="3">
        <f t="shared" si="699"/>
        <v>4</v>
      </c>
      <c r="P8867" s="2" t="str">
        <f t="shared" si="701"/>
        <v>WD</v>
      </c>
    </row>
    <row r="8868" spans="12:16" x14ac:dyDescent="0.2">
      <c r="L8868" s="99">
        <f t="shared" si="697"/>
        <v>50657</v>
      </c>
      <c r="M8868" s="3">
        <f t="shared" si="700"/>
        <v>9</v>
      </c>
      <c r="N8868" s="3">
        <f t="shared" si="698"/>
        <v>2038</v>
      </c>
      <c r="O8868" s="3">
        <f t="shared" si="699"/>
        <v>5</v>
      </c>
      <c r="P8868" s="2" t="str">
        <f t="shared" si="701"/>
        <v>WD</v>
      </c>
    </row>
    <row r="8869" spans="12:16" x14ac:dyDescent="0.2">
      <c r="L8869" s="99">
        <f t="shared" si="697"/>
        <v>50658</v>
      </c>
      <c r="M8869" s="3">
        <f t="shared" si="700"/>
        <v>9</v>
      </c>
      <c r="N8869" s="3">
        <f t="shared" si="698"/>
        <v>2038</v>
      </c>
      <c r="O8869" s="3">
        <f t="shared" si="699"/>
        <v>6</v>
      </c>
      <c r="P8869" s="2" t="str">
        <f t="shared" si="701"/>
        <v>WD</v>
      </c>
    </row>
    <row r="8870" spans="12:16" x14ac:dyDescent="0.2">
      <c r="L8870" s="99">
        <f t="shared" si="697"/>
        <v>50659</v>
      </c>
      <c r="M8870" s="3">
        <f t="shared" si="700"/>
        <v>9</v>
      </c>
      <c r="N8870" s="3">
        <f t="shared" si="698"/>
        <v>2038</v>
      </c>
      <c r="O8870" s="3">
        <f t="shared" si="699"/>
        <v>7</v>
      </c>
      <c r="P8870" s="2" t="str">
        <f t="shared" si="701"/>
        <v>WE</v>
      </c>
    </row>
    <row r="8871" spans="12:16" x14ac:dyDescent="0.2">
      <c r="L8871" s="99">
        <f t="shared" si="697"/>
        <v>50660</v>
      </c>
      <c r="M8871" s="3">
        <f t="shared" si="700"/>
        <v>9</v>
      </c>
      <c r="N8871" s="3">
        <f t="shared" si="698"/>
        <v>2038</v>
      </c>
      <c r="O8871" s="3">
        <f t="shared" si="699"/>
        <v>1</v>
      </c>
      <c r="P8871" s="2" t="str">
        <f t="shared" si="701"/>
        <v>WE</v>
      </c>
    </row>
    <row r="8872" spans="12:16" x14ac:dyDescent="0.2">
      <c r="L8872" s="99">
        <f t="shared" si="697"/>
        <v>50661</v>
      </c>
      <c r="M8872" s="3">
        <f t="shared" si="700"/>
        <v>9</v>
      </c>
      <c r="N8872" s="3">
        <f t="shared" si="698"/>
        <v>2038</v>
      </c>
      <c r="O8872" s="3">
        <f t="shared" si="699"/>
        <v>2</v>
      </c>
      <c r="P8872" s="2" t="str">
        <f t="shared" si="701"/>
        <v>WD</v>
      </c>
    </row>
    <row r="8873" spans="12:16" x14ac:dyDescent="0.2">
      <c r="L8873" s="99">
        <f t="shared" si="697"/>
        <v>50662</v>
      </c>
      <c r="M8873" s="3">
        <f t="shared" si="700"/>
        <v>9</v>
      </c>
      <c r="N8873" s="3">
        <f t="shared" si="698"/>
        <v>2038</v>
      </c>
      <c r="O8873" s="3">
        <f t="shared" si="699"/>
        <v>3</v>
      </c>
      <c r="P8873" s="2" t="str">
        <f t="shared" si="701"/>
        <v>WD</v>
      </c>
    </row>
    <row r="8874" spans="12:16" x14ac:dyDescent="0.2">
      <c r="L8874" s="99">
        <f t="shared" si="697"/>
        <v>50663</v>
      </c>
      <c r="M8874" s="3">
        <f t="shared" si="700"/>
        <v>9</v>
      </c>
      <c r="N8874" s="3">
        <f t="shared" si="698"/>
        <v>2038</v>
      </c>
      <c r="O8874" s="3">
        <f t="shared" si="699"/>
        <v>4</v>
      </c>
      <c r="P8874" s="2" t="str">
        <f t="shared" si="701"/>
        <v>WD</v>
      </c>
    </row>
    <row r="8875" spans="12:16" x14ac:dyDescent="0.2">
      <c r="L8875" s="99">
        <f t="shared" si="697"/>
        <v>50664</v>
      </c>
      <c r="M8875" s="3">
        <f t="shared" si="700"/>
        <v>9</v>
      </c>
      <c r="N8875" s="3">
        <f t="shared" si="698"/>
        <v>2038</v>
      </c>
      <c r="O8875" s="3">
        <f t="shared" si="699"/>
        <v>5</v>
      </c>
      <c r="P8875" s="2" t="str">
        <f t="shared" si="701"/>
        <v>WD</v>
      </c>
    </row>
    <row r="8876" spans="12:16" x14ac:dyDescent="0.2">
      <c r="L8876" s="99">
        <f t="shared" si="697"/>
        <v>50665</v>
      </c>
      <c r="M8876" s="3">
        <f t="shared" si="700"/>
        <v>9</v>
      </c>
      <c r="N8876" s="3">
        <f t="shared" si="698"/>
        <v>2038</v>
      </c>
      <c r="O8876" s="3">
        <f t="shared" si="699"/>
        <v>6</v>
      </c>
      <c r="P8876" s="2" t="str">
        <f t="shared" si="701"/>
        <v>WD</v>
      </c>
    </row>
    <row r="8877" spans="12:16" x14ac:dyDescent="0.2">
      <c r="L8877" s="99">
        <f t="shared" si="697"/>
        <v>50666</v>
      </c>
      <c r="M8877" s="3">
        <f t="shared" si="700"/>
        <v>9</v>
      </c>
      <c r="N8877" s="3">
        <f t="shared" si="698"/>
        <v>2038</v>
      </c>
      <c r="O8877" s="3">
        <f t="shared" si="699"/>
        <v>7</v>
      </c>
      <c r="P8877" s="2" t="str">
        <f t="shared" si="701"/>
        <v>WE</v>
      </c>
    </row>
    <row r="8878" spans="12:16" x14ac:dyDescent="0.2">
      <c r="L8878" s="99">
        <f t="shared" si="697"/>
        <v>50667</v>
      </c>
      <c r="M8878" s="3">
        <f t="shared" si="700"/>
        <v>9</v>
      </c>
      <c r="N8878" s="3">
        <f t="shared" si="698"/>
        <v>2038</v>
      </c>
      <c r="O8878" s="3">
        <f t="shared" si="699"/>
        <v>1</v>
      </c>
      <c r="P8878" s="2" t="str">
        <f t="shared" si="701"/>
        <v>WE</v>
      </c>
    </row>
    <row r="8879" spans="12:16" x14ac:dyDescent="0.2">
      <c r="L8879" s="99">
        <f t="shared" si="697"/>
        <v>50668</v>
      </c>
      <c r="M8879" s="3">
        <f t="shared" si="700"/>
        <v>9</v>
      </c>
      <c r="N8879" s="3">
        <f t="shared" si="698"/>
        <v>2038</v>
      </c>
      <c r="O8879" s="3">
        <f t="shared" si="699"/>
        <v>2</v>
      </c>
      <c r="P8879" s="2" t="str">
        <f t="shared" si="701"/>
        <v>WD</v>
      </c>
    </row>
    <row r="8880" spans="12:16" x14ac:dyDescent="0.2">
      <c r="L8880" s="99">
        <f t="shared" si="697"/>
        <v>50669</v>
      </c>
      <c r="M8880" s="3">
        <f t="shared" si="700"/>
        <v>9</v>
      </c>
      <c r="N8880" s="3">
        <f t="shared" si="698"/>
        <v>2038</v>
      </c>
      <c r="O8880" s="3">
        <f t="shared" si="699"/>
        <v>3</v>
      </c>
      <c r="P8880" s="2" t="str">
        <f t="shared" si="701"/>
        <v>WD</v>
      </c>
    </row>
    <row r="8881" spans="12:16" x14ac:dyDescent="0.2">
      <c r="L8881" s="99">
        <f t="shared" si="697"/>
        <v>50670</v>
      </c>
      <c r="M8881" s="3">
        <f t="shared" si="700"/>
        <v>9</v>
      </c>
      <c r="N8881" s="3">
        <f t="shared" si="698"/>
        <v>2038</v>
      </c>
      <c r="O8881" s="3">
        <f t="shared" si="699"/>
        <v>4</v>
      </c>
      <c r="P8881" s="2" t="str">
        <f t="shared" si="701"/>
        <v>WD</v>
      </c>
    </row>
    <row r="8882" spans="12:16" x14ac:dyDescent="0.2">
      <c r="L8882" s="99">
        <f t="shared" si="697"/>
        <v>50671</v>
      </c>
      <c r="M8882" s="3">
        <f t="shared" si="700"/>
        <v>9</v>
      </c>
      <c r="N8882" s="3">
        <f t="shared" si="698"/>
        <v>2038</v>
      </c>
      <c r="O8882" s="3">
        <f t="shared" si="699"/>
        <v>5</v>
      </c>
      <c r="P8882" s="2" t="str">
        <f t="shared" si="701"/>
        <v>WD</v>
      </c>
    </row>
    <row r="8883" spans="12:16" x14ac:dyDescent="0.2">
      <c r="L8883" s="99">
        <f t="shared" si="697"/>
        <v>50672</v>
      </c>
      <c r="M8883" s="3">
        <f t="shared" si="700"/>
        <v>9</v>
      </c>
      <c r="N8883" s="3">
        <f t="shared" si="698"/>
        <v>2038</v>
      </c>
      <c r="O8883" s="3">
        <f t="shared" si="699"/>
        <v>6</v>
      </c>
      <c r="P8883" s="2" t="str">
        <f t="shared" si="701"/>
        <v>WD</v>
      </c>
    </row>
    <row r="8884" spans="12:16" x14ac:dyDescent="0.2">
      <c r="L8884" s="99">
        <f t="shared" ref="L8884:L8947" si="702">+L8883+1</f>
        <v>50673</v>
      </c>
      <c r="M8884" s="3">
        <f t="shared" si="700"/>
        <v>9</v>
      </c>
      <c r="N8884" s="3">
        <f t="shared" si="698"/>
        <v>2038</v>
      </c>
      <c r="O8884" s="3">
        <f t="shared" si="699"/>
        <v>7</v>
      </c>
      <c r="P8884" s="2" t="str">
        <f t="shared" si="701"/>
        <v>WE</v>
      </c>
    </row>
    <row r="8885" spans="12:16" x14ac:dyDescent="0.2">
      <c r="L8885" s="99">
        <f t="shared" si="702"/>
        <v>50674</v>
      </c>
      <c r="M8885" s="3">
        <f t="shared" si="700"/>
        <v>9</v>
      </c>
      <c r="N8885" s="3">
        <f t="shared" si="698"/>
        <v>2038</v>
      </c>
      <c r="O8885" s="3">
        <f t="shared" si="699"/>
        <v>1</v>
      </c>
      <c r="P8885" s="2" t="str">
        <f t="shared" si="701"/>
        <v>WE</v>
      </c>
    </row>
    <row r="8886" spans="12:16" x14ac:dyDescent="0.2">
      <c r="L8886" s="99">
        <f t="shared" si="702"/>
        <v>50675</v>
      </c>
      <c r="M8886" s="3">
        <f t="shared" si="700"/>
        <v>9</v>
      </c>
      <c r="N8886" s="3">
        <f t="shared" si="698"/>
        <v>2038</v>
      </c>
      <c r="O8886" s="3">
        <f t="shared" si="699"/>
        <v>2</v>
      </c>
      <c r="P8886" s="2" t="str">
        <f t="shared" si="701"/>
        <v>WD</v>
      </c>
    </row>
    <row r="8887" spans="12:16" x14ac:dyDescent="0.2">
      <c r="L8887" s="99">
        <f t="shared" si="702"/>
        <v>50676</v>
      </c>
      <c r="M8887" s="3">
        <f t="shared" si="700"/>
        <v>9</v>
      </c>
      <c r="N8887" s="3">
        <f t="shared" si="698"/>
        <v>2038</v>
      </c>
      <c r="O8887" s="3">
        <f t="shared" si="699"/>
        <v>3</v>
      </c>
      <c r="P8887" s="2" t="str">
        <f t="shared" si="701"/>
        <v>WD</v>
      </c>
    </row>
    <row r="8888" spans="12:16" x14ac:dyDescent="0.2">
      <c r="L8888" s="99">
        <f t="shared" si="702"/>
        <v>50677</v>
      </c>
      <c r="M8888" s="3">
        <f t="shared" si="700"/>
        <v>9</v>
      </c>
      <c r="N8888" s="3">
        <f t="shared" si="698"/>
        <v>2038</v>
      </c>
      <c r="O8888" s="3">
        <f t="shared" si="699"/>
        <v>4</v>
      </c>
      <c r="P8888" s="2" t="str">
        <f t="shared" si="701"/>
        <v>WD</v>
      </c>
    </row>
    <row r="8889" spans="12:16" x14ac:dyDescent="0.2">
      <c r="L8889" s="99">
        <f t="shared" si="702"/>
        <v>50678</v>
      </c>
      <c r="M8889" s="3">
        <f t="shared" si="700"/>
        <v>9</v>
      </c>
      <c r="N8889" s="3">
        <f t="shared" si="698"/>
        <v>2038</v>
      </c>
      <c r="O8889" s="3">
        <f t="shared" si="699"/>
        <v>5</v>
      </c>
      <c r="P8889" s="2" t="str">
        <f t="shared" si="701"/>
        <v>WD</v>
      </c>
    </row>
    <row r="8890" spans="12:16" x14ac:dyDescent="0.2">
      <c r="L8890" s="99">
        <f t="shared" si="702"/>
        <v>50679</v>
      </c>
      <c r="M8890" s="3">
        <f t="shared" si="700"/>
        <v>10</v>
      </c>
      <c r="N8890" s="3">
        <f t="shared" si="698"/>
        <v>2038</v>
      </c>
      <c r="O8890" s="3">
        <f t="shared" si="699"/>
        <v>6</v>
      </c>
      <c r="P8890" s="2" t="str">
        <f t="shared" si="701"/>
        <v>WD</v>
      </c>
    </row>
    <row r="8891" spans="12:16" x14ac:dyDescent="0.2">
      <c r="L8891" s="99">
        <f t="shared" si="702"/>
        <v>50680</v>
      </c>
      <c r="M8891" s="3">
        <f t="shared" si="700"/>
        <v>10</v>
      </c>
      <c r="N8891" s="3">
        <f t="shared" si="698"/>
        <v>2038</v>
      </c>
      <c r="O8891" s="3">
        <f t="shared" si="699"/>
        <v>7</v>
      </c>
      <c r="P8891" s="2" t="str">
        <f t="shared" si="701"/>
        <v>WE</v>
      </c>
    </row>
    <row r="8892" spans="12:16" x14ac:dyDescent="0.2">
      <c r="L8892" s="99">
        <f t="shared" si="702"/>
        <v>50681</v>
      </c>
      <c r="M8892" s="3">
        <f t="shared" si="700"/>
        <v>10</v>
      </c>
      <c r="N8892" s="3">
        <f t="shared" si="698"/>
        <v>2038</v>
      </c>
      <c r="O8892" s="3">
        <f t="shared" si="699"/>
        <v>1</v>
      </c>
      <c r="P8892" s="2" t="str">
        <f t="shared" si="701"/>
        <v>WE</v>
      </c>
    </row>
    <row r="8893" spans="12:16" x14ac:dyDescent="0.2">
      <c r="L8893" s="99">
        <f t="shared" si="702"/>
        <v>50682</v>
      </c>
      <c r="M8893" s="3">
        <f t="shared" si="700"/>
        <v>10</v>
      </c>
      <c r="N8893" s="3">
        <f t="shared" si="698"/>
        <v>2038</v>
      </c>
      <c r="O8893" s="3">
        <f t="shared" si="699"/>
        <v>2</v>
      </c>
      <c r="P8893" s="2" t="str">
        <f t="shared" si="701"/>
        <v>WD</v>
      </c>
    </row>
    <row r="8894" spans="12:16" x14ac:dyDescent="0.2">
      <c r="L8894" s="99">
        <f t="shared" si="702"/>
        <v>50683</v>
      </c>
      <c r="M8894" s="3">
        <f t="shared" si="700"/>
        <v>10</v>
      </c>
      <c r="N8894" s="3">
        <f t="shared" si="698"/>
        <v>2038</v>
      </c>
      <c r="O8894" s="3">
        <f t="shared" si="699"/>
        <v>3</v>
      </c>
      <c r="P8894" s="2" t="str">
        <f t="shared" si="701"/>
        <v>WD</v>
      </c>
    </row>
    <row r="8895" spans="12:16" x14ac:dyDescent="0.2">
      <c r="L8895" s="99">
        <f t="shared" si="702"/>
        <v>50684</v>
      </c>
      <c r="M8895" s="3">
        <f t="shared" si="700"/>
        <v>10</v>
      </c>
      <c r="N8895" s="3">
        <f t="shared" ref="N8895:N8958" si="703">YEAR(L8895)</f>
        <v>2038</v>
      </c>
      <c r="O8895" s="3">
        <f t="shared" ref="O8895:O8958" si="704">WEEKDAY(L8895)</f>
        <v>4</v>
      </c>
      <c r="P8895" s="2" t="str">
        <f t="shared" si="701"/>
        <v>WD</v>
      </c>
    </row>
    <row r="8896" spans="12:16" x14ac:dyDescent="0.2">
      <c r="L8896" s="99">
        <f t="shared" si="702"/>
        <v>50685</v>
      </c>
      <c r="M8896" s="3">
        <f t="shared" si="700"/>
        <v>10</v>
      </c>
      <c r="N8896" s="3">
        <f t="shared" si="703"/>
        <v>2038</v>
      </c>
      <c r="O8896" s="3">
        <f t="shared" si="704"/>
        <v>5</v>
      </c>
      <c r="P8896" s="2" t="str">
        <f t="shared" si="701"/>
        <v>WD</v>
      </c>
    </row>
    <row r="8897" spans="12:16" x14ac:dyDescent="0.2">
      <c r="L8897" s="99">
        <f t="shared" si="702"/>
        <v>50686</v>
      </c>
      <c r="M8897" s="3">
        <f t="shared" si="700"/>
        <v>10</v>
      </c>
      <c r="N8897" s="3">
        <f t="shared" si="703"/>
        <v>2038</v>
      </c>
      <c r="O8897" s="3">
        <f t="shared" si="704"/>
        <v>6</v>
      </c>
      <c r="P8897" s="2" t="str">
        <f t="shared" si="701"/>
        <v>WD</v>
      </c>
    </row>
    <row r="8898" spans="12:16" x14ac:dyDescent="0.2">
      <c r="L8898" s="99">
        <f t="shared" si="702"/>
        <v>50687</v>
      </c>
      <c r="M8898" s="3">
        <f t="shared" si="700"/>
        <v>10</v>
      </c>
      <c r="N8898" s="3">
        <f t="shared" si="703"/>
        <v>2038</v>
      </c>
      <c r="O8898" s="3">
        <f t="shared" si="704"/>
        <v>7</v>
      </c>
      <c r="P8898" s="2" t="str">
        <f t="shared" si="701"/>
        <v>WE</v>
      </c>
    </row>
    <row r="8899" spans="12:16" x14ac:dyDescent="0.2">
      <c r="L8899" s="99">
        <f t="shared" si="702"/>
        <v>50688</v>
      </c>
      <c r="M8899" s="3">
        <f t="shared" ref="M8899:M8962" si="705">MONTH(L8899)</f>
        <v>10</v>
      </c>
      <c r="N8899" s="3">
        <f t="shared" si="703"/>
        <v>2038</v>
      </c>
      <c r="O8899" s="3">
        <f t="shared" si="704"/>
        <v>1</v>
      </c>
      <c r="P8899" s="2" t="str">
        <f t="shared" ref="P8899:P8962" si="706">IF(O8899=1,"WE",IF(O8899=7,"WE","WD"))</f>
        <v>WE</v>
      </c>
    </row>
    <row r="8900" spans="12:16" x14ac:dyDescent="0.2">
      <c r="L8900" s="99">
        <f t="shared" si="702"/>
        <v>50689</v>
      </c>
      <c r="M8900" s="3">
        <f t="shared" si="705"/>
        <v>10</v>
      </c>
      <c r="N8900" s="3">
        <f t="shared" si="703"/>
        <v>2038</v>
      </c>
      <c r="O8900" s="3">
        <f t="shared" si="704"/>
        <v>2</v>
      </c>
      <c r="P8900" s="2" t="str">
        <f t="shared" si="706"/>
        <v>WD</v>
      </c>
    </row>
    <row r="8901" spans="12:16" x14ac:dyDescent="0.2">
      <c r="L8901" s="99">
        <f t="shared" si="702"/>
        <v>50690</v>
      </c>
      <c r="M8901" s="3">
        <f t="shared" si="705"/>
        <v>10</v>
      </c>
      <c r="N8901" s="3">
        <f t="shared" si="703"/>
        <v>2038</v>
      </c>
      <c r="O8901" s="3">
        <f t="shared" si="704"/>
        <v>3</v>
      </c>
      <c r="P8901" s="2" t="str">
        <f t="shared" si="706"/>
        <v>WD</v>
      </c>
    </row>
    <row r="8902" spans="12:16" x14ac:dyDescent="0.2">
      <c r="L8902" s="99">
        <f t="shared" si="702"/>
        <v>50691</v>
      </c>
      <c r="M8902" s="3">
        <f t="shared" si="705"/>
        <v>10</v>
      </c>
      <c r="N8902" s="3">
        <f t="shared" si="703"/>
        <v>2038</v>
      </c>
      <c r="O8902" s="3">
        <f t="shared" si="704"/>
        <v>4</v>
      </c>
      <c r="P8902" s="2" t="str">
        <f t="shared" si="706"/>
        <v>WD</v>
      </c>
    </row>
    <row r="8903" spans="12:16" x14ac:dyDescent="0.2">
      <c r="L8903" s="99">
        <f t="shared" si="702"/>
        <v>50692</v>
      </c>
      <c r="M8903" s="3">
        <f t="shared" si="705"/>
        <v>10</v>
      </c>
      <c r="N8903" s="3">
        <f t="shared" si="703"/>
        <v>2038</v>
      </c>
      <c r="O8903" s="3">
        <f t="shared" si="704"/>
        <v>5</v>
      </c>
      <c r="P8903" s="2" t="str">
        <f t="shared" si="706"/>
        <v>WD</v>
      </c>
    </row>
    <row r="8904" spans="12:16" x14ac:dyDescent="0.2">
      <c r="L8904" s="99">
        <f t="shared" si="702"/>
        <v>50693</v>
      </c>
      <c r="M8904" s="3">
        <f t="shared" si="705"/>
        <v>10</v>
      </c>
      <c r="N8904" s="3">
        <f t="shared" si="703"/>
        <v>2038</v>
      </c>
      <c r="O8904" s="3">
        <f t="shared" si="704"/>
        <v>6</v>
      </c>
      <c r="P8904" s="2" t="str">
        <f t="shared" si="706"/>
        <v>WD</v>
      </c>
    </row>
    <row r="8905" spans="12:16" x14ac:dyDescent="0.2">
      <c r="L8905" s="99">
        <f t="shared" si="702"/>
        <v>50694</v>
      </c>
      <c r="M8905" s="3">
        <f t="shared" si="705"/>
        <v>10</v>
      </c>
      <c r="N8905" s="3">
        <f t="shared" si="703"/>
        <v>2038</v>
      </c>
      <c r="O8905" s="3">
        <f t="shared" si="704"/>
        <v>7</v>
      </c>
      <c r="P8905" s="2" t="str">
        <f t="shared" si="706"/>
        <v>WE</v>
      </c>
    </row>
    <row r="8906" spans="12:16" x14ac:dyDescent="0.2">
      <c r="L8906" s="99">
        <f t="shared" si="702"/>
        <v>50695</v>
      </c>
      <c r="M8906" s="3">
        <f t="shared" si="705"/>
        <v>10</v>
      </c>
      <c r="N8906" s="3">
        <f t="shared" si="703"/>
        <v>2038</v>
      </c>
      <c r="O8906" s="3">
        <f t="shared" si="704"/>
        <v>1</v>
      </c>
      <c r="P8906" s="2" t="str">
        <f t="shared" si="706"/>
        <v>WE</v>
      </c>
    </row>
    <row r="8907" spans="12:16" x14ac:dyDescent="0.2">
      <c r="L8907" s="99">
        <f t="shared" si="702"/>
        <v>50696</v>
      </c>
      <c r="M8907" s="3">
        <f t="shared" si="705"/>
        <v>10</v>
      </c>
      <c r="N8907" s="3">
        <f t="shared" si="703"/>
        <v>2038</v>
      </c>
      <c r="O8907" s="3">
        <f t="shared" si="704"/>
        <v>2</v>
      </c>
      <c r="P8907" s="2" t="str">
        <f t="shared" si="706"/>
        <v>WD</v>
      </c>
    </row>
    <row r="8908" spans="12:16" x14ac:dyDescent="0.2">
      <c r="L8908" s="99">
        <f t="shared" si="702"/>
        <v>50697</v>
      </c>
      <c r="M8908" s="3">
        <f t="shared" si="705"/>
        <v>10</v>
      </c>
      <c r="N8908" s="3">
        <f t="shared" si="703"/>
        <v>2038</v>
      </c>
      <c r="O8908" s="3">
        <f t="shared" si="704"/>
        <v>3</v>
      </c>
      <c r="P8908" s="2" t="str">
        <f t="shared" si="706"/>
        <v>WD</v>
      </c>
    </row>
    <row r="8909" spans="12:16" x14ac:dyDescent="0.2">
      <c r="L8909" s="99">
        <f t="shared" si="702"/>
        <v>50698</v>
      </c>
      <c r="M8909" s="3">
        <f t="shared" si="705"/>
        <v>10</v>
      </c>
      <c r="N8909" s="3">
        <f t="shared" si="703"/>
        <v>2038</v>
      </c>
      <c r="O8909" s="3">
        <f t="shared" si="704"/>
        <v>4</v>
      </c>
      <c r="P8909" s="2" t="str">
        <f t="shared" si="706"/>
        <v>WD</v>
      </c>
    </row>
    <row r="8910" spans="12:16" x14ac:dyDescent="0.2">
      <c r="L8910" s="99">
        <f t="shared" si="702"/>
        <v>50699</v>
      </c>
      <c r="M8910" s="3">
        <f t="shared" si="705"/>
        <v>10</v>
      </c>
      <c r="N8910" s="3">
        <f t="shared" si="703"/>
        <v>2038</v>
      </c>
      <c r="O8910" s="3">
        <f t="shared" si="704"/>
        <v>5</v>
      </c>
      <c r="P8910" s="2" t="str">
        <f t="shared" si="706"/>
        <v>WD</v>
      </c>
    </row>
    <row r="8911" spans="12:16" x14ac:dyDescent="0.2">
      <c r="L8911" s="99">
        <f t="shared" si="702"/>
        <v>50700</v>
      </c>
      <c r="M8911" s="3">
        <f t="shared" si="705"/>
        <v>10</v>
      </c>
      <c r="N8911" s="3">
        <f t="shared" si="703"/>
        <v>2038</v>
      </c>
      <c r="O8911" s="3">
        <f t="shared" si="704"/>
        <v>6</v>
      </c>
      <c r="P8911" s="2" t="str">
        <f t="shared" si="706"/>
        <v>WD</v>
      </c>
    </row>
    <row r="8912" spans="12:16" x14ac:dyDescent="0.2">
      <c r="L8912" s="99">
        <f t="shared" si="702"/>
        <v>50701</v>
      </c>
      <c r="M8912" s="3">
        <f t="shared" si="705"/>
        <v>10</v>
      </c>
      <c r="N8912" s="3">
        <f t="shared" si="703"/>
        <v>2038</v>
      </c>
      <c r="O8912" s="3">
        <f t="shared" si="704"/>
        <v>7</v>
      </c>
      <c r="P8912" s="2" t="str">
        <f t="shared" si="706"/>
        <v>WE</v>
      </c>
    </row>
    <row r="8913" spans="12:16" x14ac:dyDescent="0.2">
      <c r="L8913" s="99">
        <f t="shared" si="702"/>
        <v>50702</v>
      </c>
      <c r="M8913" s="3">
        <f t="shared" si="705"/>
        <v>10</v>
      </c>
      <c r="N8913" s="3">
        <f t="shared" si="703"/>
        <v>2038</v>
      </c>
      <c r="O8913" s="3">
        <f t="shared" si="704"/>
        <v>1</v>
      </c>
      <c r="P8913" s="2" t="str">
        <f t="shared" si="706"/>
        <v>WE</v>
      </c>
    </row>
    <row r="8914" spans="12:16" x14ac:dyDescent="0.2">
      <c r="L8914" s="99">
        <f t="shared" si="702"/>
        <v>50703</v>
      </c>
      <c r="M8914" s="3">
        <f t="shared" si="705"/>
        <v>10</v>
      </c>
      <c r="N8914" s="3">
        <f t="shared" si="703"/>
        <v>2038</v>
      </c>
      <c r="O8914" s="3">
        <f t="shared" si="704"/>
        <v>2</v>
      </c>
      <c r="P8914" s="2" t="str">
        <f t="shared" si="706"/>
        <v>WD</v>
      </c>
    </row>
    <row r="8915" spans="12:16" x14ac:dyDescent="0.2">
      <c r="L8915" s="99">
        <f t="shared" si="702"/>
        <v>50704</v>
      </c>
      <c r="M8915" s="3">
        <f t="shared" si="705"/>
        <v>10</v>
      </c>
      <c r="N8915" s="3">
        <f t="shared" si="703"/>
        <v>2038</v>
      </c>
      <c r="O8915" s="3">
        <f t="shared" si="704"/>
        <v>3</v>
      </c>
      <c r="P8915" s="2" t="str">
        <f t="shared" si="706"/>
        <v>WD</v>
      </c>
    </row>
    <row r="8916" spans="12:16" x14ac:dyDescent="0.2">
      <c r="L8916" s="99">
        <f t="shared" si="702"/>
        <v>50705</v>
      </c>
      <c r="M8916" s="3">
        <f t="shared" si="705"/>
        <v>10</v>
      </c>
      <c r="N8916" s="3">
        <f t="shared" si="703"/>
        <v>2038</v>
      </c>
      <c r="O8916" s="3">
        <f t="shared" si="704"/>
        <v>4</v>
      </c>
      <c r="P8916" s="2" t="str">
        <f t="shared" si="706"/>
        <v>WD</v>
      </c>
    </row>
    <row r="8917" spans="12:16" x14ac:dyDescent="0.2">
      <c r="L8917" s="99">
        <f t="shared" si="702"/>
        <v>50706</v>
      </c>
      <c r="M8917" s="3">
        <f t="shared" si="705"/>
        <v>10</v>
      </c>
      <c r="N8917" s="3">
        <f t="shared" si="703"/>
        <v>2038</v>
      </c>
      <c r="O8917" s="3">
        <f t="shared" si="704"/>
        <v>5</v>
      </c>
      <c r="P8917" s="2" t="str">
        <f t="shared" si="706"/>
        <v>WD</v>
      </c>
    </row>
    <row r="8918" spans="12:16" x14ac:dyDescent="0.2">
      <c r="L8918" s="99">
        <f t="shared" si="702"/>
        <v>50707</v>
      </c>
      <c r="M8918" s="3">
        <f t="shared" si="705"/>
        <v>10</v>
      </c>
      <c r="N8918" s="3">
        <f t="shared" si="703"/>
        <v>2038</v>
      </c>
      <c r="O8918" s="3">
        <f t="shared" si="704"/>
        <v>6</v>
      </c>
      <c r="P8918" s="2" t="str">
        <f t="shared" si="706"/>
        <v>WD</v>
      </c>
    </row>
    <row r="8919" spans="12:16" x14ac:dyDescent="0.2">
      <c r="L8919" s="99">
        <f t="shared" si="702"/>
        <v>50708</v>
      </c>
      <c r="M8919" s="3">
        <f t="shared" si="705"/>
        <v>10</v>
      </c>
      <c r="N8919" s="3">
        <f t="shared" si="703"/>
        <v>2038</v>
      </c>
      <c r="O8919" s="3">
        <f t="shared" si="704"/>
        <v>7</v>
      </c>
      <c r="P8919" s="2" t="str">
        <f t="shared" si="706"/>
        <v>WE</v>
      </c>
    </row>
    <row r="8920" spans="12:16" x14ac:dyDescent="0.2">
      <c r="L8920" s="99">
        <f t="shared" si="702"/>
        <v>50709</v>
      </c>
      <c r="M8920" s="3">
        <f t="shared" si="705"/>
        <v>10</v>
      </c>
      <c r="N8920" s="3">
        <f t="shared" si="703"/>
        <v>2038</v>
      </c>
      <c r="O8920" s="3">
        <f t="shared" si="704"/>
        <v>1</v>
      </c>
      <c r="P8920" s="2" t="str">
        <f t="shared" si="706"/>
        <v>WE</v>
      </c>
    </row>
    <row r="8921" spans="12:16" x14ac:dyDescent="0.2">
      <c r="L8921" s="99">
        <f t="shared" si="702"/>
        <v>50710</v>
      </c>
      <c r="M8921" s="3">
        <f t="shared" si="705"/>
        <v>11</v>
      </c>
      <c r="N8921" s="3">
        <f t="shared" si="703"/>
        <v>2038</v>
      </c>
      <c r="O8921" s="3">
        <f t="shared" si="704"/>
        <v>2</v>
      </c>
      <c r="P8921" s="2" t="str">
        <f t="shared" si="706"/>
        <v>WD</v>
      </c>
    </row>
    <row r="8922" spans="12:16" x14ac:dyDescent="0.2">
      <c r="L8922" s="99">
        <f t="shared" si="702"/>
        <v>50711</v>
      </c>
      <c r="M8922" s="3">
        <f t="shared" si="705"/>
        <v>11</v>
      </c>
      <c r="N8922" s="3">
        <f t="shared" si="703"/>
        <v>2038</v>
      </c>
      <c r="O8922" s="3">
        <f t="shared" si="704"/>
        <v>3</v>
      </c>
      <c r="P8922" s="2" t="str">
        <f t="shared" si="706"/>
        <v>WD</v>
      </c>
    </row>
    <row r="8923" spans="12:16" x14ac:dyDescent="0.2">
      <c r="L8923" s="99">
        <f t="shared" si="702"/>
        <v>50712</v>
      </c>
      <c r="M8923" s="3">
        <f t="shared" si="705"/>
        <v>11</v>
      </c>
      <c r="N8923" s="3">
        <f t="shared" si="703"/>
        <v>2038</v>
      </c>
      <c r="O8923" s="3">
        <f t="shared" si="704"/>
        <v>4</v>
      </c>
      <c r="P8923" s="2" t="str">
        <f t="shared" si="706"/>
        <v>WD</v>
      </c>
    </row>
    <row r="8924" spans="12:16" x14ac:dyDescent="0.2">
      <c r="L8924" s="99">
        <f t="shared" si="702"/>
        <v>50713</v>
      </c>
      <c r="M8924" s="3">
        <f t="shared" si="705"/>
        <v>11</v>
      </c>
      <c r="N8924" s="3">
        <f t="shared" si="703"/>
        <v>2038</v>
      </c>
      <c r="O8924" s="3">
        <f t="shared" si="704"/>
        <v>5</v>
      </c>
      <c r="P8924" s="2" t="str">
        <f t="shared" si="706"/>
        <v>WD</v>
      </c>
    </row>
    <row r="8925" spans="12:16" x14ac:dyDescent="0.2">
      <c r="L8925" s="99">
        <f t="shared" si="702"/>
        <v>50714</v>
      </c>
      <c r="M8925" s="3">
        <f t="shared" si="705"/>
        <v>11</v>
      </c>
      <c r="N8925" s="3">
        <f t="shared" si="703"/>
        <v>2038</v>
      </c>
      <c r="O8925" s="3">
        <f t="shared" si="704"/>
        <v>6</v>
      </c>
      <c r="P8925" s="2" t="str">
        <f t="shared" si="706"/>
        <v>WD</v>
      </c>
    </row>
    <row r="8926" spans="12:16" x14ac:dyDescent="0.2">
      <c r="L8926" s="99">
        <f t="shared" si="702"/>
        <v>50715</v>
      </c>
      <c r="M8926" s="3">
        <f t="shared" si="705"/>
        <v>11</v>
      </c>
      <c r="N8926" s="3">
        <f t="shared" si="703"/>
        <v>2038</v>
      </c>
      <c r="O8926" s="3">
        <f t="shared" si="704"/>
        <v>7</v>
      </c>
      <c r="P8926" s="2" t="str">
        <f t="shared" si="706"/>
        <v>WE</v>
      </c>
    </row>
    <row r="8927" spans="12:16" x14ac:dyDescent="0.2">
      <c r="L8927" s="99">
        <f t="shared" si="702"/>
        <v>50716</v>
      </c>
      <c r="M8927" s="3">
        <f t="shared" si="705"/>
        <v>11</v>
      </c>
      <c r="N8927" s="3">
        <f t="shared" si="703"/>
        <v>2038</v>
      </c>
      <c r="O8927" s="3">
        <f t="shared" si="704"/>
        <v>1</v>
      </c>
      <c r="P8927" s="2" t="str">
        <f t="shared" si="706"/>
        <v>WE</v>
      </c>
    </row>
    <row r="8928" spans="12:16" x14ac:dyDescent="0.2">
      <c r="L8928" s="99">
        <f t="shared" si="702"/>
        <v>50717</v>
      </c>
      <c r="M8928" s="3">
        <f t="shared" si="705"/>
        <v>11</v>
      </c>
      <c r="N8928" s="3">
        <f t="shared" si="703"/>
        <v>2038</v>
      </c>
      <c r="O8928" s="3">
        <f t="shared" si="704"/>
        <v>2</v>
      </c>
      <c r="P8928" s="2" t="str">
        <f t="shared" si="706"/>
        <v>WD</v>
      </c>
    </row>
    <row r="8929" spans="12:16" x14ac:dyDescent="0.2">
      <c r="L8929" s="99">
        <f t="shared" si="702"/>
        <v>50718</v>
      </c>
      <c r="M8929" s="3">
        <f t="shared" si="705"/>
        <v>11</v>
      </c>
      <c r="N8929" s="3">
        <f t="shared" si="703"/>
        <v>2038</v>
      </c>
      <c r="O8929" s="3">
        <f t="shared" si="704"/>
        <v>3</v>
      </c>
      <c r="P8929" s="2" t="str">
        <f t="shared" si="706"/>
        <v>WD</v>
      </c>
    </row>
    <row r="8930" spans="12:16" x14ac:dyDescent="0.2">
      <c r="L8930" s="99">
        <f t="shared" si="702"/>
        <v>50719</v>
      </c>
      <c r="M8930" s="3">
        <f t="shared" si="705"/>
        <v>11</v>
      </c>
      <c r="N8930" s="3">
        <f t="shared" si="703"/>
        <v>2038</v>
      </c>
      <c r="O8930" s="3">
        <f t="shared" si="704"/>
        <v>4</v>
      </c>
      <c r="P8930" s="2" t="str">
        <f t="shared" si="706"/>
        <v>WD</v>
      </c>
    </row>
    <row r="8931" spans="12:16" x14ac:dyDescent="0.2">
      <c r="L8931" s="99">
        <f t="shared" si="702"/>
        <v>50720</v>
      </c>
      <c r="M8931" s="3">
        <f t="shared" si="705"/>
        <v>11</v>
      </c>
      <c r="N8931" s="3">
        <f t="shared" si="703"/>
        <v>2038</v>
      </c>
      <c r="O8931" s="3">
        <f t="shared" si="704"/>
        <v>5</v>
      </c>
      <c r="P8931" s="2" t="str">
        <f t="shared" si="706"/>
        <v>WD</v>
      </c>
    </row>
    <row r="8932" spans="12:16" x14ac:dyDescent="0.2">
      <c r="L8932" s="99">
        <f t="shared" si="702"/>
        <v>50721</v>
      </c>
      <c r="M8932" s="3">
        <f t="shared" si="705"/>
        <v>11</v>
      </c>
      <c r="N8932" s="3">
        <f t="shared" si="703"/>
        <v>2038</v>
      </c>
      <c r="O8932" s="3">
        <f t="shared" si="704"/>
        <v>6</v>
      </c>
      <c r="P8932" s="2" t="str">
        <f t="shared" si="706"/>
        <v>WD</v>
      </c>
    </row>
    <row r="8933" spans="12:16" x14ac:dyDescent="0.2">
      <c r="L8933" s="99">
        <f t="shared" si="702"/>
        <v>50722</v>
      </c>
      <c r="M8933" s="3">
        <f t="shared" si="705"/>
        <v>11</v>
      </c>
      <c r="N8933" s="3">
        <f t="shared" si="703"/>
        <v>2038</v>
      </c>
      <c r="O8933" s="3">
        <f t="shared" si="704"/>
        <v>7</v>
      </c>
      <c r="P8933" s="2" t="str">
        <f t="shared" si="706"/>
        <v>WE</v>
      </c>
    </row>
    <row r="8934" spans="12:16" x14ac:dyDescent="0.2">
      <c r="L8934" s="99">
        <f t="shared" si="702"/>
        <v>50723</v>
      </c>
      <c r="M8934" s="3">
        <f t="shared" si="705"/>
        <v>11</v>
      </c>
      <c r="N8934" s="3">
        <f t="shared" si="703"/>
        <v>2038</v>
      </c>
      <c r="O8934" s="3">
        <f t="shared" si="704"/>
        <v>1</v>
      </c>
      <c r="P8934" s="2" t="str">
        <f t="shared" si="706"/>
        <v>WE</v>
      </c>
    </row>
    <row r="8935" spans="12:16" x14ac:dyDescent="0.2">
      <c r="L8935" s="99">
        <f t="shared" si="702"/>
        <v>50724</v>
      </c>
      <c r="M8935" s="3">
        <f t="shared" si="705"/>
        <v>11</v>
      </c>
      <c r="N8935" s="3">
        <f t="shared" si="703"/>
        <v>2038</v>
      </c>
      <c r="O8935" s="3">
        <f t="shared" si="704"/>
        <v>2</v>
      </c>
      <c r="P8935" s="2" t="str">
        <f t="shared" si="706"/>
        <v>WD</v>
      </c>
    </row>
    <row r="8936" spans="12:16" x14ac:dyDescent="0.2">
      <c r="L8936" s="99">
        <f t="shared" si="702"/>
        <v>50725</v>
      </c>
      <c r="M8936" s="3">
        <f t="shared" si="705"/>
        <v>11</v>
      </c>
      <c r="N8936" s="3">
        <f t="shared" si="703"/>
        <v>2038</v>
      </c>
      <c r="O8936" s="3">
        <f t="shared" si="704"/>
        <v>3</v>
      </c>
      <c r="P8936" s="2" t="str">
        <f t="shared" si="706"/>
        <v>WD</v>
      </c>
    </row>
    <row r="8937" spans="12:16" x14ac:dyDescent="0.2">
      <c r="L8937" s="99">
        <f t="shared" si="702"/>
        <v>50726</v>
      </c>
      <c r="M8937" s="3">
        <f t="shared" si="705"/>
        <v>11</v>
      </c>
      <c r="N8937" s="3">
        <f t="shared" si="703"/>
        <v>2038</v>
      </c>
      <c r="O8937" s="3">
        <f t="shared" si="704"/>
        <v>4</v>
      </c>
      <c r="P8937" s="2" t="str">
        <f t="shared" si="706"/>
        <v>WD</v>
      </c>
    </row>
    <row r="8938" spans="12:16" x14ac:dyDescent="0.2">
      <c r="L8938" s="99">
        <f t="shared" si="702"/>
        <v>50727</v>
      </c>
      <c r="M8938" s="3">
        <f t="shared" si="705"/>
        <v>11</v>
      </c>
      <c r="N8938" s="3">
        <f t="shared" si="703"/>
        <v>2038</v>
      </c>
      <c r="O8938" s="3">
        <f t="shared" si="704"/>
        <v>5</v>
      </c>
      <c r="P8938" s="2" t="str">
        <f t="shared" si="706"/>
        <v>WD</v>
      </c>
    </row>
    <row r="8939" spans="12:16" x14ac:dyDescent="0.2">
      <c r="L8939" s="99">
        <f t="shared" si="702"/>
        <v>50728</v>
      </c>
      <c r="M8939" s="3">
        <f t="shared" si="705"/>
        <v>11</v>
      </c>
      <c r="N8939" s="3">
        <f t="shared" si="703"/>
        <v>2038</v>
      </c>
      <c r="O8939" s="3">
        <f t="shared" si="704"/>
        <v>6</v>
      </c>
      <c r="P8939" s="2" t="str">
        <f t="shared" si="706"/>
        <v>WD</v>
      </c>
    </row>
    <row r="8940" spans="12:16" x14ac:dyDescent="0.2">
      <c r="L8940" s="99">
        <f t="shared" si="702"/>
        <v>50729</v>
      </c>
      <c r="M8940" s="3">
        <f t="shared" si="705"/>
        <v>11</v>
      </c>
      <c r="N8940" s="3">
        <f t="shared" si="703"/>
        <v>2038</v>
      </c>
      <c r="O8940" s="3">
        <f t="shared" si="704"/>
        <v>7</v>
      </c>
      <c r="P8940" s="2" t="str">
        <f t="shared" si="706"/>
        <v>WE</v>
      </c>
    </row>
    <row r="8941" spans="12:16" x14ac:dyDescent="0.2">
      <c r="L8941" s="99">
        <f t="shared" si="702"/>
        <v>50730</v>
      </c>
      <c r="M8941" s="3">
        <f t="shared" si="705"/>
        <v>11</v>
      </c>
      <c r="N8941" s="3">
        <f t="shared" si="703"/>
        <v>2038</v>
      </c>
      <c r="O8941" s="3">
        <f t="shared" si="704"/>
        <v>1</v>
      </c>
      <c r="P8941" s="2" t="str">
        <f t="shared" si="706"/>
        <v>WE</v>
      </c>
    </row>
    <row r="8942" spans="12:16" x14ac:dyDescent="0.2">
      <c r="L8942" s="99">
        <f t="shared" si="702"/>
        <v>50731</v>
      </c>
      <c r="M8942" s="3">
        <f t="shared" si="705"/>
        <v>11</v>
      </c>
      <c r="N8942" s="3">
        <f t="shared" si="703"/>
        <v>2038</v>
      </c>
      <c r="O8942" s="3">
        <f t="shared" si="704"/>
        <v>2</v>
      </c>
      <c r="P8942" s="2" t="str">
        <f t="shared" si="706"/>
        <v>WD</v>
      </c>
    </row>
    <row r="8943" spans="12:16" x14ac:dyDescent="0.2">
      <c r="L8943" s="99">
        <f t="shared" si="702"/>
        <v>50732</v>
      </c>
      <c r="M8943" s="3">
        <f t="shared" si="705"/>
        <v>11</v>
      </c>
      <c r="N8943" s="3">
        <f t="shared" si="703"/>
        <v>2038</v>
      </c>
      <c r="O8943" s="3">
        <f t="shared" si="704"/>
        <v>3</v>
      </c>
      <c r="P8943" s="2" t="str">
        <f t="shared" si="706"/>
        <v>WD</v>
      </c>
    </row>
    <row r="8944" spans="12:16" x14ac:dyDescent="0.2">
      <c r="L8944" s="99">
        <f t="shared" si="702"/>
        <v>50733</v>
      </c>
      <c r="M8944" s="3">
        <f t="shared" si="705"/>
        <v>11</v>
      </c>
      <c r="N8944" s="3">
        <f t="shared" si="703"/>
        <v>2038</v>
      </c>
      <c r="O8944" s="3">
        <f t="shared" si="704"/>
        <v>4</v>
      </c>
      <c r="P8944" s="2" t="str">
        <f t="shared" si="706"/>
        <v>WD</v>
      </c>
    </row>
    <row r="8945" spans="12:16" x14ac:dyDescent="0.2">
      <c r="L8945" s="99">
        <f t="shared" si="702"/>
        <v>50734</v>
      </c>
      <c r="M8945" s="3">
        <f t="shared" si="705"/>
        <v>11</v>
      </c>
      <c r="N8945" s="3">
        <f t="shared" si="703"/>
        <v>2038</v>
      </c>
      <c r="O8945" s="3">
        <f t="shared" si="704"/>
        <v>5</v>
      </c>
      <c r="P8945" s="2" t="str">
        <f t="shared" si="706"/>
        <v>WD</v>
      </c>
    </row>
    <row r="8946" spans="12:16" x14ac:dyDescent="0.2">
      <c r="L8946" s="99">
        <f t="shared" si="702"/>
        <v>50735</v>
      </c>
      <c r="M8946" s="3">
        <f t="shared" si="705"/>
        <v>11</v>
      </c>
      <c r="N8946" s="3">
        <f t="shared" si="703"/>
        <v>2038</v>
      </c>
      <c r="O8946" s="3">
        <f t="shared" si="704"/>
        <v>6</v>
      </c>
      <c r="P8946" s="2" t="str">
        <f t="shared" si="706"/>
        <v>WD</v>
      </c>
    </row>
    <row r="8947" spans="12:16" x14ac:dyDescent="0.2">
      <c r="L8947" s="99">
        <f t="shared" si="702"/>
        <v>50736</v>
      </c>
      <c r="M8947" s="3">
        <f t="shared" si="705"/>
        <v>11</v>
      </c>
      <c r="N8947" s="3">
        <f t="shared" si="703"/>
        <v>2038</v>
      </c>
      <c r="O8947" s="3">
        <f t="shared" si="704"/>
        <v>7</v>
      </c>
      <c r="P8947" s="2" t="str">
        <f t="shared" si="706"/>
        <v>WE</v>
      </c>
    </row>
    <row r="8948" spans="12:16" x14ac:dyDescent="0.2">
      <c r="L8948" s="99">
        <f t="shared" ref="L8948:L9011" si="707">+L8947+1</f>
        <v>50737</v>
      </c>
      <c r="M8948" s="3">
        <f t="shared" si="705"/>
        <v>11</v>
      </c>
      <c r="N8948" s="3">
        <f t="shared" si="703"/>
        <v>2038</v>
      </c>
      <c r="O8948" s="3">
        <f t="shared" si="704"/>
        <v>1</v>
      </c>
      <c r="P8948" s="2" t="str">
        <f t="shared" si="706"/>
        <v>WE</v>
      </c>
    </row>
    <row r="8949" spans="12:16" x14ac:dyDescent="0.2">
      <c r="L8949" s="99">
        <f t="shared" si="707"/>
        <v>50738</v>
      </c>
      <c r="M8949" s="3">
        <f t="shared" si="705"/>
        <v>11</v>
      </c>
      <c r="N8949" s="3">
        <f t="shared" si="703"/>
        <v>2038</v>
      </c>
      <c r="O8949" s="3">
        <f t="shared" si="704"/>
        <v>2</v>
      </c>
      <c r="P8949" s="2" t="str">
        <f t="shared" si="706"/>
        <v>WD</v>
      </c>
    </row>
    <row r="8950" spans="12:16" x14ac:dyDescent="0.2">
      <c r="L8950" s="99">
        <f t="shared" si="707"/>
        <v>50739</v>
      </c>
      <c r="M8950" s="3">
        <f t="shared" si="705"/>
        <v>11</v>
      </c>
      <c r="N8950" s="3">
        <f t="shared" si="703"/>
        <v>2038</v>
      </c>
      <c r="O8950" s="3">
        <f t="shared" si="704"/>
        <v>3</v>
      </c>
      <c r="P8950" s="2" t="str">
        <f t="shared" si="706"/>
        <v>WD</v>
      </c>
    </row>
    <row r="8951" spans="12:16" x14ac:dyDescent="0.2">
      <c r="L8951" s="99">
        <f t="shared" si="707"/>
        <v>50740</v>
      </c>
      <c r="M8951" s="3">
        <f t="shared" si="705"/>
        <v>12</v>
      </c>
      <c r="N8951" s="3">
        <f t="shared" si="703"/>
        <v>2038</v>
      </c>
      <c r="O8951" s="3">
        <f t="shared" si="704"/>
        <v>4</v>
      </c>
      <c r="P8951" s="2" t="str">
        <f t="shared" si="706"/>
        <v>WD</v>
      </c>
    </row>
    <row r="8952" spans="12:16" x14ac:dyDescent="0.2">
      <c r="L8952" s="99">
        <f t="shared" si="707"/>
        <v>50741</v>
      </c>
      <c r="M8952" s="3">
        <f t="shared" si="705"/>
        <v>12</v>
      </c>
      <c r="N8952" s="3">
        <f t="shared" si="703"/>
        <v>2038</v>
      </c>
      <c r="O8952" s="3">
        <f t="shared" si="704"/>
        <v>5</v>
      </c>
      <c r="P8952" s="2" t="str">
        <f t="shared" si="706"/>
        <v>WD</v>
      </c>
    </row>
    <row r="8953" spans="12:16" x14ac:dyDescent="0.2">
      <c r="L8953" s="99">
        <f t="shared" si="707"/>
        <v>50742</v>
      </c>
      <c r="M8953" s="3">
        <f t="shared" si="705"/>
        <v>12</v>
      </c>
      <c r="N8953" s="3">
        <f t="shared" si="703"/>
        <v>2038</v>
      </c>
      <c r="O8953" s="3">
        <f t="shared" si="704"/>
        <v>6</v>
      </c>
      <c r="P8953" s="2" t="str">
        <f t="shared" si="706"/>
        <v>WD</v>
      </c>
    </row>
    <row r="8954" spans="12:16" x14ac:dyDescent="0.2">
      <c r="L8954" s="99">
        <f t="shared" si="707"/>
        <v>50743</v>
      </c>
      <c r="M8954" s="3">
        <f t="shared" si="705"/>
        <v>12</v>
      </c>
      <c r="N8954" s="3">
        <f t="shared" si="703"/>
        <v>2038</v>
      </c>
      <c r="O8954" s="3">
        <f t="shared" si="704"/>
        <v>7</v>
      </c>
      <c r="P8954" s="2" t="str">
        <f t="shared" si="706"/>
        <v>WE</v>
      </c>
    </row>
    <row r="8955" spans="12:16" x14ac:dyDescent="0.2">
      <c r="L8955" s="99">
        <f t="shared" si="707"/>
        <v>50744</v>
      </c>
      <c r="M8955" s="3">
        <f t="shared" si="705"/>
        <v>12</v>
      </c>
      <c r="N8955" s="3">
        <f t="shared" si="703"/>
        <v>2038</v>
      </c>
      <c r="O8955" s="3">
        <f t="shared" si="704"/>
        <v>1</v>
      </c>
      <c r="P8955" s="2" t="str">
        <f t="shared" si="706"/>
        <v>WE</v>
      </c>
    </row>
    <row r="8956" spans="12:16" x14ac:dyDescent="0.2">
      <c r="L8956" s="99">
        <f t="shared" si="707"/>
        <v>50745</v>
      </c>
      <c r="M8956" s="3">
        <f t="shared" si="705"/>
        <v>12</v>
      </c>
      <c r="N8956" s="3">
        <f t="shared" si="703"/>
        <v>2038</v>
      </c>
      <c r="O8956" s="3">
        <f t="shared" si="704"/>
        <v>2</v>
      </c>
      <c r="P8956" s="2" t="str">
        <f t="shared" si="706"/>
        <v>WD</v>
      </c>
    </row>
    <row r="8957" spans="12:16" x14ac:dyDescent="0.2">
      <c r="L8957" s="99">
        <f t="shared" si="707"/>
        <v>50746</v>
      </c>
      <c r="M8957" s="3">
        <f t="shared" si="705"/>
        <v>12</v>
      </c>
      <c r="N8957" s="3">
        <f t="shared" si="703"/>
        <v>2038</v>
      </c>
      <c r="O8957" s="3">
        <f t="shared" si="704"/>
        <v>3</v>
      </c>
      <c r="P8957" s="2" t="str">
        <f t="shared" si="706"/>
        <v>WD</v>
      </c>
    </row>
    <row r="8958" spans="12:16" x14ac:dyDescent="0.2">
      <c r="L8958" s="99">
        <f t="shared" si="707"/>
        <v>50747</v>
      </c>
      <c r="M8958" s="3">
        <f t="shared" si="705"/>
        <v>12</v>
      </c>
      <c r="N8958" s="3">
        <f t="shared" si="703"/>
        <v>2038</v>
      </c>
      <c r="O8958" s="3">
        <f t="shared" si="704"/>
        <v>4</v>
      </c>
      <c r="P8958" s="2" t="str">
        <f t="shared" si="706"/>
        <v>WD</v>
      </c>
    </row>
    <row r="8959" spans="12:16" x14ac:dyDescent="0.2">
      <c r="L8959" s="99">
        <f t="shared" si="707"/>
        <v>50748</v>
      </c>
      <c r="M8959" s="3">
        <f t="shared" si="705"/>
        <v>12</v>
      </c>
      <c r="N8959" s="3">
        <f t="shared" ref="N8959:N9022" si="708">YEAR(L8959)</f>
        <v>2038</v>
      </c>
      <c r="O8959" s="3">
        <f t="shared" ref="O8959:O9022" si="709">WEEKDAY(L8959)</f>
        <v>5</v>
      </c>
      <c r="P8959" s="2" t="str">
        <f t="shared" si="706"/>
        <v>WD</v>
      </c>
    </row>
    <row r="8960" spans="12:16" x14ac:dyDescent="0.2">
      <c r="L8960" s="99">
        <f t="shared" si="707"/>
        <v>50749</v>
      </c>
      <c r="M8960" s="3">
        <f t="shared" si="705"/>
        <v>12</v>
      </c>
      <c r="N8960" s="3">
        <f t="shared" si="708"/>
        <v>2038</v>
      </c>
      <c r="O8960" s="3">
        <f t="shared" si="709"/>
        <v>6</v>
      </c>
      <c r="P8960" s="2" t="str">
        <f t="shared" si="706"/>
        <v>WD</v>
      </c>
    </row>
    <row r="8961" spans="12:16" x14ac:dyDescent="0.2">
      <c r="L8961" s="99">
        <f t="shared" si="707"/>
        <v>50750</v>
      </c>
      <c r="M8961" s="3">
        <f t="shared" si="705"/>
        <v>12</v>
      </c>
      <c r="N8961" s="3">
        <f t="shared" si="708"/>
        <v>2038</v>
      </c>
      <c r="O8961" s="3">
        <f t="shared" si="709"/>
        <v>7</v>
      </c>
      <c r="P8961" s="2" t="str">
        <f t="shared" si="706"/>
        <v>WE</v>
      </c>
    </row>
    <row r="8962" spans="12:16" x14ac:dyDescent="0.2">
      <c r="L8962" s="99">
        <f t="shared" si="707"/>
        <v>50751</v>
      </c>
      <c r="M8962" s="3">
        <f t="shared" si="705"/>
        <v>12</v>
      </c>
      <c r="N8962" s="3">
        <f t="shared" si="708"/>
        <v>2038</v>
      </c>
      <c r="O8962" s="3">
        <f t="shared" si="709"/>
        <v>1</v>
      </c>
      <c r="P8962" s="2" t="str">
        <f t="shared" si="706"/>
        <v>WE</v>
      </c>
    </row>
    <row r="8963" spans="12:16" x14ac:dyDescent="0.2">
      <c r="L8963" s="99">
        <f t="shared" si="707"/>
        <v>50752</v>
      </c>
      <c r="M8963" s="3">
        <f t="shared" ref="M8963:M9026" si="710">MONTH(L8963)</f>
        <v>12</v>
      </c>
      <c r="N8963" s="3">
        <f t="shared" si="708"/>
        <v>2038</v>
      </c>
      <c r="O8963" s="3">
        <f t="shared" si="709"/>
        <v>2</v>
      </c>
      <c r="P8963" s="2" t="str">
        <f t="shared" ref="P8963:P9026" si="711">IF(O8963=1,"WE",IF(O8963=7,"WE","WD"))</f>
        <v>WD</v>
      </c>
    </row>
    <row r="8964" spans="12:16" x14ac:dyDescent="0.2">
      <c r="L8964" s="99">
        <f t="shared" si="707"/>
        <v>50753</v>
      </c>
      <c r="M8964" s="3">
        <f t="shared" si="710"/>
        <v>12</v>
      </c>
      <c r="N8964" s="3">
        <f t="shared" si="708"/>
        <v>2038</v>
      </c>
      <c r="O8964" s="3">
        <f t="shared" si="709"/>
        <v>3</v>
      </c>
      <c r="P8964" s="2" t="str">
        <f t="shared" si="711"/>
        <v>WD</v>
      </c>
    </row>
    <row r="8965" spans="12:16" x14ac:dyDescent="0.2">
      <c r="L8965" s="99">
        <f t="shared" si="707"/>
        <v>50754</v>
      </c>
      <c r="M8965" s="3">
        <f t="shared" si="710"/>
        <v>12</v>
      </c>
      <c r="N8965" s="3">
        <f t="shared" si="708"/>
        <v>2038</v>
      </c>
      <c r="O8965" s="3">
        <f t="shared" si="709"/>
        <v>4</v>
      </c>
      <c r="P8965" s="2" t="str">
        <f t="shared" si="711"/>
        <v>WD</v>
      </c>
    </row>
    <row r="8966" spans="12:16" x14ac:dyDescent="0.2">
      <c r="L8966" s="99">
        <f t="shared" si="707"/>
        <v>50755</v>
      </c>
      <c r="M8966" s="3">
        <f t="shared" si="710"/>
        <v>12</v>
      </c>
      <c r="N8966" s="3">
        <f t="shared" si="708"/>
        <v>2038</v>
      </c>
      <c r="O8966" s="3">
        <f t="shared" si="709"/>
        <v>5</v>
      </c>
      <c r="P8966" s="2" t="str">
        <f t="shared" si="711"/>
        <v>WD</v>
      </c>
    </row>
    <row r="8967" spans="12:16" x14ac:dyDescent="0.2">
      <c r="L8967" s="99">
        <f t="shared" si="707"/>
        <v>50756</v>
      </c>
      <c r="M8967" s="3">
        <f t="shared" si="710"/>
        <v>12</v>
      </c>
      <c r="N8967" s="3">
        <f t="shared" si="708"/>
        <v>2038</v>
      </c>
      <c r="O8967" s="3">
        <f t="shared" si="709"/>
        <v>6</v>
      </c>
      <c r="P8967" s="2" t="str">
        <f t="shared" si="711"/>
        <v>WD</v>
      </c>
    </row>
    <row r="8968" spans="12:16" x14ac:dyDescent="0.2">
      <c r="L8968" s="99">
        <f t="shared" si="707"/>
        <v>50757</v>
      </c>
      <c r="M8968" s="3">
        <f t="shared" si="710"/>
        <v>12</v>
      </c>
      <c r="N8968" s="3">
        <f t="shared" si="708"/>
        <v>2038</v>
      </c>
      <c r="O8968" s="3">
        <f t="shared" si="709"/>
        <v>7</v>
      </c>
      <c r="P8968" s="2" t="str">
        <f t="shared" si="711"/>
        <v>WE</v>
      </c>
    </row>
    <row r="8969" spans="12:16" x14ac:dyDescent="0.2">
      <c r="L8969" s="99">
        <f t="shared" si="707"/>
        <v>50758</v>
      </c>
      <c r="M8969" s="3">
        <f t="shared" si="710"/>
        <v>12</v>
      </c>
      <c r="N8969" s="3">
        <f t="shared" si="708"/>
        <v>2038</v>
      </c>
      <c r="O8969" s="3">
        <f t="shared" si="709"/>
        <v>1</v>
      </c>
      <c r="P8969" s="2" t="str">
        <f t="shared" si="711"/>
        <v>WE</v>
      </c>
    </row>
    <row r="8970" spans="12:16" x14ac:dyDescent="0.2">
      <c r="L8970" s="99">
        <f t="shared" si="707"/>
        <v>50759</v>
      </c>
      <c r="M8970" s="3">
        <f t="shared" si="710"/>
        <v>12</v>
      </c>
      <c r="N8970" s="3">
        <f t="shared" si="708"/>
        <v>2038</v>
      </c>
      <c r="O8970" s="3">
        <f t="shared" si="709"/>
        <v>2</v>
      </c>
      <c r="P8970" s="2" t="str">
        <f t="shared" si="711"/>
        <v>WD</v>
      </c>
    </row>
    <row r="8971" spans="12:16" x14ac:dyDescent="0.2">
      <c r="L8971" s="99">
        <f t="shared" si="707"/>
        <v>50760</v>
      </c>
      <c r="M8971" s="3">
        <f t="shared" si="710"/>
        <v>12</v>
      </c>
      <c r="N8971" s="3">
        <f t="shared" si="708"/>
        <v>2038</v>
      </c>
      <c r="O8971" s="3">
        <f t="shared" si="709"/>
        <v>3</v>
      </c>
      <c r="P8971" s="2" t="str">
        <f t="shared" si="711"/>
        <v>WD</v>
      </c>
    </row>
    <row r="8972" spans="12:16" x14ac:dyDescent="0.2">
      <c r="L8972" s="99">
        <f t="shared" si="707"/>
        <v>50761</v>
      </c>
      <c r="M8972" s="3">
        <f t="shared" si="710"/>
        <v>12</v>
      </c>
      <c r="N8972" s="3">
        <f t="shared" si="708"/>
        <v>2038</v>
      </c>
      <c r="O8972" s="3">
        <f t="shared" si="709"/>
        <v>4</v>
      </c>
      <c r="P8972" s="2" t="str">
        <f t="shared" si="711"/>
        <v>WD</v>
      </c>
    </row>
    <row r="8973" spans="12:16" x14ac:dyDescent="0.2">
      <c r="L8973" s="99">
        <f t="shared" si="707"/>
        <v>50762</v>
      </c>
      <c r="M8973" s="3">
        <f t="shared" si="710"/>
        <v>12</v>
      </c>
      <c r="N8973" s="3">
        <f t="shared" si="708"/>
        <v>2038</v>
      </c>
      <c r="O8973" s="3">
        <f t="shared" si="709"/>
        <v>5</v>
      </c>
      <c r="P8973" s="2" t="str">
        <f t="shared" si="711"/>
        <v>WD</v>
      </c>
    </row>
    <row r="8974" spans="12:16" x14ac:dyDescent="0.2">
      <c r="L8974" s="99">
        <f t="shared" si="707"/>
        <v>50763</v>
      </c>
      <c r="M8974" s="3">
        <f t="shared" si="710"/>
        <v>12</v>
      </c>
      <c r="N8974" s="3">
        <f t="shared" si="708"/>
        <v>2038</v>
      </c>
      <c r="O8974" s="3">
        <f t="shared" si="709"/>
        <v>6</v>
      </c>
      <c r="P8974" s="2" t="str">
        <f t="shared" si="711"/>
        <v>WD</v>
      </c>
    </row>
    <row r="8975" spans="12:16" x14ac:dyDescent="0.2">
      <c r="L8975" s="99">
        <f t="shared" si="707"/>
        <v>50764</v>
      </c>
      <c r="M8975" s="3">
        <f t="shared" si="710"/>
        <v>12</v>
      </c>
      <c r="N8975" s="3">
        <f t="shared" si="708"/>
        <v>2038</v>
      </c>
      <c r="O8975" s="3">
        <f t="shared" si="709"/>
        <v>7</v>
      </c>
      <c r="P8975" s="2" t="str">
        <f t="shared" si="711"/>
        <v>WE</v>
      </c>
    </row>
    <row r="8976" spans="12:16" x14ac:dyDescent="0.2">
      <c r="L8976" s="99">
        <f t="shared" si="707"/>
        <v>50765</v>
      </c>
      <c r="M8976" s="3">
        <f t="shared" si="710"/>
        <v>12</v>
      </c>
      <c r="N8976" s="3">
        <f t="shared" si="708"/>
        <v>2038</v>
      </c>
      <c r="O8976" s="3">
        <f t="shared" si="709"/>
        <v>1</v>
      </c>
      <c r="P8976" s="2" t="str">
        <f t="shared" si="711"/>
        <v>WE</v>
      </c>
    </row>
    <row r="8977" spans="12:16" x14ac:dyDescent="0.2">
      <c r="L8977" s="99">
        <f t="shared" si="707"/>
        <v>50766</v>
      </c>
      <c r="M8977" s="3">
        <f t="shared" si="710"/>
        <v>12</v>
      </c>
      <c r="N8977" s="3">
        <f t="shared" si="708"/>
        <v>2038</v>
      </c>
      <c r="O8977" s="3">
        <f t="shared" si="709"/>
        <v>2</v>
      </c>
      <c r="P8977" s="2" t="str">
        <f t="shared" si="711"/>
        <v>WD</v>
      </c>
    </row>
    <row r="8978" spans="12:16" x14ac:dyDescent="0.2">
      <c r="L8978" s="99">
        <f t="shared" si="707"/>
        <v>50767</v>
      </c>
      <c r="M8978" s="3">
        <f t="shared" si="710"/>
        <v>12</v>
      </c>
      <c r="N8978" s="3">
        <f t="shared" si="708"/>
        <v>2038</v>
      </c>
      <c r="O8978" s="3">
        <f t="shared" si="709"/>
        <v>3</v>
      </c>
      <c r="P8978" s="2" t="str">
        <f t="shared" si="711"/>
        <v>WD</v>
      </c>
    </row>
    <row r="8979" spans="12:16" x14ac:dyDescent="0.2">
      <c r="L8979" s="99">
        <f t="shared" si="707"/>
        <v>50768</v>
      </c>
      <c r="M8979" s="3">
        <f t="shared" si="710"/>
        <v>12</v>
      </c>
      <c r="N8979" s="3">
        <f t="shared" si="708"/>
        <v>2038</v>
      </c>
      <c r="O8979" s="3">
        <f t="shared" si="709"/>
        <v>4</v>
      </c>
      <c r="P8979" s="2" t="str">
        <f t="shared" si="711"/>
        <v>WD</v>
      </c>
    </row>
    <row r="8980" spans="12:16" x14ac:dyDescent="0.2">
      <c r="L8980" s="99">
        <f t="shared" si="707"/>
        <v>50769</v>
      </c>
      <c r="M8980" s="3">
        <f t="shared" si="710"/>
        <v>12</v>
      </c>
      <c r="N8980" s="3">
        <f t="shared" si="708"/>
        <v>2038</v>
      </c>
      <c r="O8980" s="3">
        <f t="shared" si="709"/>
        <v>5</v>
      </c>
      <c r="P8980" s="2" t="str">
        <f t="shared" si="711"/>
        <v>WD</v>
      </c>
    </row>
    <row r="8981" spans="12:16" x14ac:dyDescent="0.2">
      <c r="L8981" s="99">
        <f t="shared" si="707"/>
        <v>50770</v>
      </c>
      <c r="M8981" s="3">
        <f t="shared" si="710"/>
        <v>12</v>
      </c>
      <c r="N8981" s="3">
        <f t="shared" si="708"/>
        <v>2038</v>
      </c>
      <c r="O8981" s="3">
        <f t="shared" si="709"/>
        <v>6</v>
      </c>
      <c r="P8981" s="2" t="str">
        <f t="shared" si="711"/>
        <v>WD</v>
      </c>
    </row>
    <row r="8982" spans="12:16" x14ac:dyDescent="0.2">
      <c r="L8982" s="99">
        <f t="shared" si="707"/>
        <v>50771</v>
      </c>
      <c r="M8982" s="3">
        <f t="shared" si="710"/>
        <v>1</v>
      </c>
      <c r="N8982" s="3">
        <f t="shared" si="708"/>
        <v>2039</v>
      </c>
      <c r="O8982" s="3">
        <f t="shared" si="709"/>
        <v>7</v>
      </c>
      <c r="P8982" s="2" t="str">
        <f t="shared" si="711"/>
        <v>WE</v>
      </c>
    </row>
    <row r="8983" spans="12:16" x14ac:dyDescent="0.2">
      <c r="L8983" s="99">
        <f t="shared" si="707"/>
        <v>50772</v>
      </c>
      <c r="M8983" s="3">
        <f t="shared" si="710"/>
        <v>1</v>
      </c>
      <c r="N8983" s="3">
        <f t="shared" si="708"/>
        <v>2039</v>
      </c>
      <c r="O8983" s="3">
        <f t="shared" si="709"/>
        <v>1</v>
      </c>
      <c r="P8983" s="2" t="str">
        <f t="shared" si="711"/>
        <v>WE</v>
      </c>
    </row>
    <row r="8984" spans="12:16" x14ac:dyDescent="0.2">
      <c r="L8984" s="99">
        <f t="shared" si="707"/>
        <v>50773</v>
      </c>
      <c r="M8984" s="3">
        <f t="shared" si="710"/>
        <v>1</v>
      </c>
      <c r="N8984" s="3">
        <f t="shared" si="708"/>
        <v>2039</v>
      </c>
      <c r="O8984" s="3">
        <f t="shared" si="709"/>
        <v>2</v>
      </c>
      <c r="P8984" s="2" t="str">
        <f t="shared" si="711"/>
        <v>WD</v>
      </c>
    </row>
    <row r="8985" spans="12:16" x14ac:dyDescent="0.2">
      <c r="L8985" s="99">
        <f t="shared" si="707"/>
        <v>50774</v>
      </c>
      <c r="M8985" s="3">
        <f t="shared" si="710"/>
        <v>1</v>
      </c>
      <c r="N8985" s="3">
        <f t="shared" si="708"/>
        <v>2039</v>
      </c>
      <c r="O8985" s="3">
        <f t="shared" si="709"/>
        <v>3</v>
      </c>
      <c r="P8985" s="2" t="str">
        <f t="shared" si="711"/>
        <v>WD</v>
      </c>
    </row>
    <row r="8986" spans="12:16" x14ac:dyDescent="0.2">
      <c r="L8986" s="99">
        <f t="shared" si="707"/>
        <v>50775</v>
      </c>
      <c r="M8986" s="3">
        <f t="shared" si="710"/>
        <v>1</v>
      </c>
      <c r="N8986" s="3">
        <f t="shared" si="708"/>
        <v>2039</v>
      </c>
      <c r="O8986" s="3">
        <f t="shared" si="709"/>
        <v>4</v>
      </c>
      <c r="P8986" s="2" t="str">
        <f t="shared" si="711"/>
        <v>WD</v>
      </c>
    </row>
    <row r="8987" spans="12:16" x14ac:dyDescent="0.2">
      <c r="L8987" s="99">
        <f t="shared" si="707"/>
        <v>50776</v>
      </c>
      <c r="M8987" s="3">
        <f t="shared" si="710"/>
        <v>1</v>
      </c>
      <c r="N8987" s="3">
        <f t="shared" si="708"/>
        <v>2039</v>
      </c>
      <c r="O8987" s="3">
        <f t="shared" si="709"/>
        <v>5</v>
      </c>
      <c r="P8987" s="2" t="str">
        <f t="shared" si="711"/>
        <v>WD</v>
      </c>
    </row>
    <row r="8988" spans="12:16" x14ac:dyDescent="0.2">
      <c r="L8988" s="99">
        <f t="shared" si="707"/>
        <v>50777</v>
      </c>
      <c r="M8988" s="3">
        <f t="shared" si="710"/>
        <v>1</v>
      </c>
      <c r="N8988" s="3">
        <f t="shared" si="708"/>
        <v>2039</v>
      </c>
      <c r="O8988" s="3">
        <f t="shared" si="709"/>
        <v>6</v>
      </c>
      <c r="P8988" s="2" t="str">
        <f t="shared" si="711"/>
        <v>WD</v>
      </c>
    </row>
    <row r="8989" spans="12:16" x14ac:dyDescent="0.2">
      <c r="L8989" s="99">
        <f t="shared" si="707"/>
        <v>50778</v>
      </c>
      <c r="M8989" s="3">
        <f t="shared" si="710"/>
        <v>1</v>
      </c>
      <c r="N8989" s="3">
        <f t="shared" si="708"/>
        <v>2039</v>
      </c>
      <c r="O8989" s="3">
        <f t="shared" si="709"/>
        <v>7</v>
      </c>
      <c r="P8989" s="2" t="str">
        <f t="shared" si="711"/>
        <v>WE</v>
      </c>
    </row>
    <row r="8990" spans="12:16" x14ac:dyDescent="0.2">
      <c r="L8990" s="99">
        <f t="shared" si="707"/>
        <v>50779</v>
      </c>
      <c r="M8990" s="3">
        <f t="shared" si="710"/>
        <v>1</v>
      </c>
      <c r="N8990" s="3">
        <f t="shared" si="708"/>
        <v>2039</v>
      </c>
      <c r="O8990" s="3">
        <f t="shared" si="709"/>
        <v>1</v>
      </c>
      <c r="P8990" s="2" t="str">
        <f t="shared" si="711"/>
        <v>WE</v>
      </c>
    </row>
    <row r="8991" spans="12:16" x14ac:dyDescent="0.2">
      <c r="L8991" s="99">
        <f t="shared" si="707"/>
        <v>50780</v>
      </c>
      <c r="M8991" s="3">
        <f t="shared" si="710"/>
        <v>1</v>
      </c>
      <c r="N8991" s="3">
        <f t="shared" si="708"/>
        <v>2039</v>
      </c>
      <c r="O8991" s="3">
        <f t="shared" si="709"/>
        <v>2</v>
      </c>
      <c r="P8991" s="2" t="str">
        <f t="shared" si="711"/>
        <v>WD</v>
      </c>
    </row>
    <row r="8992" spans="12:16" x14ac:dyDescent="0.2">
      <c r="L8992" s="99">
        <f t="shared" si="707"/>
        <v>50781</v>
      </c>
      <c r="M8992" s="3">
        <f t="shared" si="710"/>
        <v>1</v>
      </c>
      <c r="N8992" s="3">
        <f t="shared" si="708"/>
        <v>2039</v>
      </c>
      <c r="O8992" s="3">
        <f t="shared" si="709"/>
        <v>3</v>
      </c>
      <c r="P8992" s="2" t="str">
        <f t="shared" si="711"/>
        <v>WD</v>
      </c>
    </row>
    <row r="8993" spans="12:16" x14ac:dyDescent="0.2">
      <c r="L8993" s="99">
        <f t="shared" si="707"/>
        <v>50782</v>
      </c>
      <c r="M8993" s="3">
        <f t="shared" si="710"/>
        <v>1</v>
      </c>
      <c r="N8993" s="3">
        <f t="shared" si="708"/>
        <v>2039</v>
      </c>
      <c r="O8993" s="3">
        <f t="shared" si="709"/>
        <v>4</v>
      </c>
      <c r="P8993" s="2" t="str">
        <f t="shared" si="711"/>
        <v>WD</v>
      </c>
    </row>
    <row r="8994" spans="12:16" x14ac:dyDescent="0.2">
      <c r="L8994" s="99">
        <f t="shared" si="707"/>
        <v>50783</v>
      </c>
      <c r="M8994" s="3">
        <f t="shared" si="710"/>
        <v>1</v>
      </c>
      <c r="N8994" s="3">
        <f t="shared" si="708"/>
        <v>2039</v>
      </c>
      <c r="O8994" s="3">
        <f t="shared" si="709"/>
        <v>5</v>
      </c>
      <c r="P8994" s="2" t="str">
        <f t="shared" si="711"/>
        <v>WD</v>
      </c>
    </row>
    <row r="8995" spans="12:16" x14ac:dyDescent="0.2">
      <c r="L8995" s="99">
        <f t="shared" si="707"/>
        <v>50784</v>
      </c>
      <c r="M8995" s="3">
        <f t="shared" si="710"/>
        <v>1</v>
      </c>
      <c r="N8995" s="3">
        <f t="shared" si="708"/>
        <v>2039</v>
      </c>
      <c r="O8995" s="3">
        <f t="shared" si="709"/>
        <v>6</v>
      </c>
      <c r="P8995" s="2" t="str">
        <f t="shared" si="711"/>
        <v>WD</v>
      </c>
    </row>
    <row r="8996" spans="12:16" x14ac:dyDescent="0.2">
      <c r="L8996" s="99">
        <f t="shared" si="707"/>
        <v>50785</v>
      </c>
      <c r="M8996" s="3">
        <f t="shared" si="710"/>
        <v>1</v>
      </c>
      <c r="N8996" s="3">
        <f t="shared" si="708"/>
        <v>2039</v>
      </c>
      <c r="O8996" s="3">
        <f t="shared" si="709"/>
        <v>7</v>
      </c>
      <c r="P8996" s="2" t="str">
        <f t="shared" si="711"/>
        <v>WE</v>
      </c>
    </row>
    <row r="8997" spans="12:16" x14ac:dyDescent="0.2">
      <c r="L8997" s="99">
        <f t="shared" si="707"/>
        <v>50786</v>
      </c>
      <c r="M8997" s="3">
        <f t="shared" si="710"/>
        <v>1</v>
      </c>
      <c r="N8997" s="3">
        <f t="shared" si="708"/>
        <v>2039</v>
      </c>
      <c r="O8997" s="3">
        <f t="shared" si="709"/>
        <v>1</v>
      </c>
      <c r="P8997" s="2" t="str">
        <f t="shared" si="711"/>
        <v>WE</v>
      </c>
    </row>
    <row r="8998" spans="12:16" x14ac:dyDescent="0.2">
      <c r="L8998" s="99">
        <f t="shared" si="707"/>
        <v>50787</v>
      </c>
      <c r="M8998" s="3">
        <f t="shared" si="710"/>
        <v>1</v>
      </c>
      <c r="N8998" s="3">
        <f t="shared" si="708"/>
        <v>2039</v>
      </c>
      <c r="O8998" s="3">
        <f t="shared" si="709"/>
        <v>2</v>
      </c>
      <c r="P8998" s="2" t="str">
        <f t="shared" si="711"/>
        <v>WD</v>
      </c>
    </row>
    <row r="8999" spans="12:16" x14ac:dyDescent="0.2">
      <c r="L8999" s="99">
        <f t="shared" si="707"/>
        <v>50788</v>
      </c>
      <c r="M8999" s="3">
        <f t="shared" si="710"/>
        <v>1</v>
      </c>
      <c r="N8999" s="3">
        <f t="shared" si="708"/>
        <v>2039</v>
      </c>
      <c r="O8999" s="3">
        <f t="shared" si="709"/>
        <v>3</v>
      </c>
      <c r="P8999" s="2" t="str">
        <f t="shared" si="711"/>
        <v>WD</v>
      </c>
    </row>
    <row r="9000" spans="12:16" x14ac:dyDescent="0.2">
      <c r="L9000" s="99">
        <f t="shared" si="707"/>
        <v>50789</v>
      </c>
      <c r="M9000" s="3">
        <f t="shared" si="710"/>
        <v>1</v>
      </c>
      <c r="N9000" s="3">
        <f t="shared" si="708"/>
        <v>2039</v>
      </c>
      <c r="O9000" s="3">
        <f t="shared" si="709"/>
        <v>4</v>
      </c>
      <c r="P9000" s="2" t="str">
        <f t="shared" si="711"/>
        <v>WD</v>
      </c>
    </row>
    <row r="9001" spans="12:16" x14ac:dyDescent="0.2">
      <c r="L9001" s="99">
        <f t="shared" si="707"/>
        <v>50790</v>
      </c>
      <c r="M9001" s="3">
        <f t="shared" si="710"/>
        <v>1</v>
      </c>
      <c r="N9001" s="3">
        <f t="shared" si="708"/>
        <v>2039</v>
      </c>
      <c r="O9001" s="3">
        <f t="shared" si="709"/>
        <v>5</v>
      </c>
      <c r="P9001" s="2" t="str">
        <f t="shared" si="711"/>
        <v>WD</v>
      </c>
    </row>
    <row r="9002" spans="12:16" x14ac:dyDescent="0.2">
      <c r="L9002" s="99">
        <f t="shared" si="707"/>
        <v>50791</v>
      </c>
      <c r="M9002" s="3">
        <f t="shared" si="710"/>
        <v>1</v>
      </c>
      <c r="N9002" s="3">
        <f t="shared" si="708"/>
        <v>2039</v>
      </c>
      <c r="O9002" s="3">
        <f t="shared" si="709"/>
        <v>6</v>
      </c>
      <c r="P9002" s="2" t="str">
        <f t="shared" si="711"/>
        <v>WD</v>
      </c>
    </row>
    <row r="9003" spans="12:16" x14ac:dyDescent="0.2">
      <c r="L9003" s="99">
        <f t="shared" si="707"/>
        <v>50792</v>
      </c>
      <c r="M9003" s="3">
        <f t="shared" si="710"/>
        <v>1</v>
      </c>
      <c r="N9003" s="3">
        <f t="shared" si="708"/>
        <v>2039</v>
      </c>
      <c r="O9003" s="3">
        <f t="shared" si="709"/>
        <v>7</v>
      </c>
      <c r="P9003" s="2" t="str">
        <f t="shared" si="711"/>
        <v>WE</v>
      </c>
    </row>
    <row r="9004" spans="12:16" x14ac:dyDescent="0.2">
      <c r="L9004" s="99">
        <f t="shared" si="707"/>
        <v>50793</v>
      </c>
      <c r="M9004" s="3">
        <f t="shared" si="710"/>
        <v>1</v>
      </c>
      <c r="N9004" s="3">
        <f t="shared" si="708"/>
        <v>2039</v>
      </c>
      <c r="O9004" s="3">
        <f t="shared" si="709"/>
        <v>1</v>
      </c>
      <c r="P9004" s="2" t="str">
        <f t="shared" si="711"/>
        <v>WE</v>
      </c>
    </row>
    <row r="9005" spans="12:16" x14ac:dyDescent="0.2">
      <c r="L9005" s="99">
        <f t="shared" si="707"/>
        <v>50794</v>
      </c>
      <c r="M9005" s="3">
        <f t="shared" si="710"/>
        <v>1</v>
      </c>
      <c r="N9005" s="3">
        <f t="shared" si="708"/>
        <v>2039</v>
      </c>
      <c r="O9005" s="3">
        <f t="shared" si="709"/>
        <v>2</v>
      </c>
      <c r="P9005" s="2" t="str">
        <f t="shared" si="711"/>
        <v>WD</v>
      </c>
    </row>
    <row r="9006" spans="12:16" x14ac:dyDescent="0.2">
      <c r="L9006" s="99">
        <f t="shared" si="707"/>
        <v>50795</v>
      </c>
      <c r="M9006" s="3">
        <f t="shared" si="710"/>
        <v>1</v>
      </c>
      <c r="N9006" s="3">
        <f t="shared" si="708"/>
        <v>2039</v>
      </c>
      <c r="O9006" s="3">
        <f t="shared" si="709"/>
        <v>3</v>
      </c>
      <c r="P9006" s="2" t="str">
        <f t="shared" si="711"/>
        <v>WD</v>
      </c>
    </row>
    <row r="9007" spans="12:16" x14ac:dyDescent="0.2">
      <c r="L9007" s="99">
        <f t="shared" si="707"/>
        <v>50796</v>
      </c>
      <c r="M9007" s="3">
        <f t="shared" si="710"/>
        <v>1</v>
      </c>
      <c r="N9007" s="3">
        <f t="shared" si="708"/>
        <v>2039</v>
      </c>
      <c r="O9007" s="3">
        <f t="shared" si="709"/>
        <v>4</v>
      </c>
      <c r="P9007" s="2" t="str">
        <f t="shared" si="711"/>
        <v>WD</v>
      </c>
    </row>
    <row r="9008" spans="12:16" x14ac:dyDescent="0.2">
      <c r="L9008" s="99">
        <f t="shared" si="707"/>
        <v>50797</v>
      </c>
      <c r="M9008" s="3">
        <f t="shared" si="710"/>
        <v>1</v>
      </c>
      <c r="N9008" s="3">
        <f t="shared" si="708"/>
        <v>2039</v>
      </c>
      <c r="O9008" s="3">
        <f t="shared" si="709"/>
        <v>5</v>
      </c>
      <c r="P9008" s="2" t="str">
        <f t="shared" si="711"/>
        <v>WD</v>
      </c>
    </row>
    <row r="9009" spans="12:16" x14ac:dyDescent="0.2">
      <c r="L9009" s="99">
        <f t="shared" si="707"/>
        <v>50798</v>
      </c>
      <c r="M9009" s="3">
        <f t="shared" si="710"/>
        <v>1</v>
      </c>
      <c r="N9009" s="3">
        <f t="shared" si="708"/>
        <v>2039</v>
      </c>
      <c r="O9009" s="3">
        <f t="shared" si="709"/>
        <v>6</v>
      </c>
      <c r="P9009" s="2" t="str">
        <f t="shared" si="711"/>
        <v>WD</v>
      </c>
    </row>
    <row r="9010" spans="12:16" x14ac:dyDescent="0.2">
      <c r="L9010" s="99">
        <f t="shared" si="707"/>
        <v>50799</v>
      </c>
      <c r="M9010" s="3">
        <f t="shared" si="710"/>
        <v>1</v>
      </c>
      <c r="N9010" s="3">
        <f t="shared" si="708"/>
        <v>2039</v>
      </c>
      <c r="O9010" s="3">
        <f t="shared" si="709"/>
        <v>7</v>
      </c>
      <c r="P9010" s="2" t="str">
        <f t="shared" si="711"/>
        <v>WE</v>
      </c>
    </row>
    <row r="9011" spans="12:16" x14ac:dyDescent="0.2">
      <c r="L9011" s="99">
        <f t="shared" si="707"/>
        <v>50800</v>
      </c>
      <c r="M9011" s="3">
        <f t="shared" si="710"/>
        <v>1</v>
      </c>
      <c r="N9011" s="3">
        <f t="shared" si="708"/>
        <v>2039</v>
      </c>
      <c r="O9011" s="3">
        <f t="shared" si="709"/>
        <v>1</v>
      </c>
      <c r="P9011" s="2" t="str">
        <f t="shared" si="711"/>
        <v>WE</v>
      </c>
    </row>
    <row r="9012" spans="12:16" x14ac:dyDescent="0.2">
      <c r="L9012" s="99">
        <f t="shared" ref="L9012:L9075" si="712">+L9011+1</f>
        <v>50801</v>
      </c>
      <c r="M9012" s="3">
        <f t="shared" si="710"/>
        <v>1</v>
      </c>
      <c r="N9012" s="3">
        <f t="shared" si="708"/>
        <v>2039</v>
      </c>
      <c r="O9012" s="3">
        <f t="shared" si="709"/>
        <v>2</v>
      </c>
      <c r="P9012" s="2" t="str">
        <f t="shared" si="711"/>
        <v>WD</v>
      </c>
    </row>
    <row r="9013" spans="12:16" x14ac:dyDescent="0.2">
      <c r="L9013" s="99">
        <f t="shared" si="712"/>
        <v>50802</v>
      </c>
      <c r="M9013" s="3">
        <f t="shared" si="710"/>
        <v>2</v>
      </c>
      <c r="N9013" s="3">
        <f t="shared" si="708"/>
        <v>2039</v>
      </c>
      <c r="O9013" s="3">
        <f t="shared" si="709"/>
        <v>3</v>
      </c>
      <c r="P9013" s="2" t="str">
        <f t="shared" si="711"/>
        <v>WD</v>
      </c>
    </row>
    <row r="9014" spans="12:16" x14ac:dyDescent="0.2">
      <c r="L9014" s="99">
        <f t="shared" si="712"/>
        <v>50803</v>
      </c>
      <c r="M9014" s="3">
        <f t="shared" si="710"/>
        <v>2</v>
      </c>
      <c r="N9014" s="3">
        <f t="shared" si="708"/>
        <v>2039</v>
      </c>
      <c r="O9014" s="3">
        <f t="shared" si="709"/>
        <v>4</v>
      </c>
      <c r="P9014" s="2" t="str">
        <f t="shared" si="711"/>
        <v>WD</v>
      </c>
    </row>
    <row r="9015" spans="12:16" x14ac:dyDescent="0.2">
      <c r="L9015" s="99">
        <f t="shared" si="712"/>
        <v>50804</v>
      </c>
      <c r="M9015" s="3">
        <f t="shared" si="710"/>
        <v>2</v>
      </c>
      <c r="N9015" s="3">
        <f t="shared" si="708"/>
        <v>2039</v>
      </c>
      <c r="O9015" s="3">
        <f t="shared" si="709"/>
        <v>5</v>
      </c>
      <c r="P9015" s="2" t="str">
        <f t="shared" si="711"/>
        <v>WD</v>
      </c>
    </row>
    <row r="9016" spans="12:16" x14ac:dyDescent="0.2">
      <c r="L9016" s="99">
        <f t="shared" si="712"/>
        <v>50805</v>
      </c>
      <c r="M9016" s="3">
        <f t="shared" si="710"/>
        <v>2</v>
      </c>
      <c r="N9016" s="3">
        <f t="shared" si="708"/>
        <v>2039</v>
      </c>
      <c r="O9016" s="3">
        <f t="shared" si="709"/>
        <v>6</v>
      </c>
      <c r="P9016" s="2" t="str">
        <f t="shared" si="711"/>
        <v>WD</v>
      </c>
    </row>
    <row r="9017" spans="12:16" x14ac:dyDescent="0.2">
      <c r="L9017" s="99">
        <f t="shared" si="712"/>
        <v>50806</v>
      </c>
      <c r="M9017" s="3">
        <f t="shared" si="710"/>
        <v>2</v>
      </c>
      <c r="N9017" s="3">
        <f t="shared" si="708"/>
        <v>2039</v>
      </c>
      <c r="O9017" s="3">
        <f t="shared" si="709"/>
        <v>7</v>
      </c>
      <c r="P9017" s="2" t="str">
        <f t="shared" si="711"/>
        <v>WE</v>
      </c>
    </row>
    <row r="9018" spans="12:16" x14ac:dyDescent="0.2">
      <c r="L9018" s="99">
        <f t="shared" si="712"/>
        <v>50807</v>
      </c>
      <c r="M9018" s="3">
        <f t="shared" si="710"/>
        <v>2</v>
      </c>
      <c r="N9018" s="3">
        <f t="shared" si="708"/>
        <v>2039</v>
      </c>
      <c r="O9018" s="3">
        <f t="shared" si="709"/>
        <v>1</v>
      </c>
      <c r="P9018" s="2" t="str">
        <f t="shared" si="711"/>
        <v>WE</v>
      </c>
    </row>
    <row r="9019" spans="12:16" x14ac:dyDescent="0.2">
      <c r="L9019" s="99">
        <f t="shared" si="712"/>
        <v>50808</v>
      </c>
      <c r="M9019" s="3">
        <f t="shared" si="710"/>
        <v>2</v>
      </c>
      <c r="N9019" s="3">
        <f t="shared" si="708"/>
        <v>2039</v>
      </c>
      <c r="O9019" s="3">
        <f t="shared" si="709"/>
        <v>2</v>
      </c>
      <c r="P9019" s="2" t="str">
        <f t="shared" si="711"/>
        <v>WD</v>
      </c>
    </row>
    <row r="9020" spans="12:16" x14ac:dyDescent="0.2">
      <c r="L9020" s="99">
        <f t="shared" si="712"/>
        <v>50809</v>
      </c>
      <c r="M9020" s="3">
        <f t="shared" si="710"/>
        <v>2</v>
      </c>
      <c r="N9020" s="3">
        <f t="shared" si="708"/>
        <v>2039</v>
      </c>
      <c r="O9020" s="3">
        <f t="shared" si="709"/>
        <v>3</v>
      </c>
      <c r="P9020" s="2" t="str">
        <f t="shared" si="711"/>
        <v>WD</v>
      </c>
    </row>
    <row r="9021" spans="12:16" x14ac:dyDescent="0.2">
      <c r="L9021" s="99">
        <f t="shared" si="712"/>
        <v>50810</v>
      </c>
      <c r="M9021" s="3">
        <f t="shared" si="710"/>
        <v>2</v>
      </c>
      <c r="N9021" s="3">
        <f t="shared" si="708"/>
        <v>2039</v>
      </c>
      <c r="O9021" s="3">
        <f t="shared" si="709"/>
        <v>4</v>
      </c>
      <c r="P9021" s="2" t="str">
        <f t="shared" si="711"/>
        <v>WD</v>
      </c>
    </row>
    <row r="9022" spans="12:16" x14ac:dyDescent="0.2">
      <c r="L9022" s="99">
        <f t="shared" si="712"/>
        <v>50811</v>
      </c>
      <c r="M9022" s="3">
        <f t="shared" si="710"/>
        <v>2</v>
      </c>
      <c r="N9022" s="3">
        <f t="shared" si="708"/>
        <v>2039</v>
      </c>
      <c r="O9022" s="3">
        <f t="shared" si="709"/>
        <v>5</v>
      </c>
      <c r="P9022" s="2" t="str">
        <f t="shared" si="711"/>
        <v>WD</v>
      </c>
    </row>
    <row r="9023" spans="12:16" x14ac:dyDescent="0.2">
      <c r="L9023" s="99">
        <f t="shared" si="712"/>
        <v>50812</v>
      </c>
      <c r="M9023" s="3">
        <f t="shared" si="710"/>
        <v>2</v>
      </c>
      <c r="N9023" s="3">
        <f t="shared" ref="N9023:N9086" si="713">YEAR(L9023)</f>
        <v>2039</v>
      </c>
      <c r="O9023" s="3">
        <f t="shared" ref="O9023:O9086" si="714">WEEKDAY(L9023)</f>
        <v>6</v>
      </c>
      <c r="P9023" s="2" t="str">
        <f t="shared" si="711"/>
        <v>WD</v>
      </c>
    </row>
    <row r="9024" spans="12:16" x14ac:dyDescent="0.2">
      <c r="L9024" s="99">
        <f t="shared" si="712"/>
        <v>50813</v>
      </c>
      <c r="M9024" s="3">
        <f t="shared" si="710"/>
        <v>2</v>
      </c>
      <c r="N9024" s="3">
        <f t="shared" si="713"/>
        <v>2039</v>
      </c>
      <c r="O9024" s="3">
        <f t="shared" si="714"/>
        <v>7</v>
      </c>
      <c r="P9024" s="2" t="str">
        <f t="shared" si="711"/>
        <v>WE</v>
      </c>
    </row>
    <row r="9025" spans="12:16" x14ac:dyDescent="0.2">
      <c r="L9025" s="99">
        <f t="shared" si="712"/>
        <v>50814</v>
      </c>
      <c r="M9025" s="3">
        <f t="shared" si="710"/>
        <v>2</v>
      </c>
      <c r="N9025" s="3">
        <f t="shared" si="713"/>
        <v>2039</v>
      </c>
      <c r="O9025" s="3">
        <f t="shared" si="714"/>
        <v>1</v>
      </c>
      <c r="P9025" s="2" t="str">
        <f t="shared" si="711"/>
        <v>WE</v>
      </c>
    </row>
    <row r="9026" spans="12:16" x14ac:dyDescent="0.2">
      <c r="L9026" s="99">
        <f t="shared" si="712"/>
        <v>50815</v>
      </c>
      <c r="M9026" s="3">
        <f t="shared" si="710"/>
        <v>2</v>
      </c>
      <c r="N9026" s="3">
        <f t="shared" si="713"/>
        <v>2039</v>
      </c>
      <c r="O9026" s="3">
        <f t="shared" si="714"/>
        <v>2</v>
      </c>
      <c r="P9026" s="2" t="str">
        <f t="shared" si="711"/>
        <v>WD</v>
      </c>
    </row>
    <row r="9027" spans="12:16" x14ac:dyDescent="0.2">
      <c r="L9027" s="99">
        <f t="shared" si="712"/>
        <v>50816</v>
      </c>
      <c r="M9027" s="3">
        <f t="shared" ref="M9027:M9090" si="715">MONTH(L9027)</f>
        <v>2</v>
      </c>
      <c r="N9027" s="3">
        <f t="shared" si="713"/>
        <v>2039</v>
      </c>
      <c r="O9027" s="3">
        <f t="shared" si="714"/>
        <v>3</v>
      </c>
      <c r="P9027" s="2" t="str">
        <f t="shared" ref="P9027:P9090" si="716">IF(O9027=1,"WE",IF(O9027=7,"WE","WD"))</f>
        <v>WD</v>
      </c>
    </row>
    <row r="9028" spans="12:16" x14ac:dyDescent="0.2">
      <c r="L9028" s="99">
        <f t="shared" si="712"/>
        <v>50817</v>
      </c>
      <c r="M9028" s="3">
        <f t="shared" si="715"/>
        <v>2</v>
      </c>
      <c r="N9028" s="3">
        <f t="shared" si="713"/>
        <v>2039</v>
      </c>
      <c r="O9028" s="3">
        <f t="shared" si="714"/>
        <v>4</v>
      </c>
      <c r="P9028" s="2" t="str">
        <f t="shared" si="716"/>
        <v>WD</v>
      </c>
    </row>
    <row r="9029" spans="12:16" x14ac:dyDescent="0.2">
      <c r="L9029" s="99">
        <f t="shared" si="712"/>
        <v>50818</v>
      </c>
      <c r="M9029" s="3">
        <f t="shared" si="715"/>
        <v>2</v>
      </c>
      <c r="N9029" s="3">
        <f t="shared" si="713"/>
        <v>2039</v>
      </c>
      <c r="O9029" s="3">
        <f t="shared" si="714"/>
        <v>5</v>
      </c>
      <c r="P9029" s="2" t="str">
        <f t="shared" si="716"/>
        <v>WD</v>
      </c>
    </row>
    <row r="9030" spans="12:16" x14ac:dyDescent="0.2">
      <c r="L9030" s="99">
        <f t="shared" si="712"/>
        <v>50819</v>
      </c>
      <c r="M9030" s="3">
        <f t="shared" si="715"/>
        <v>2</v>
      </c>
      <c r="N9030" s="3">
        <f t="shared" si="713"/>
        <v>2039</v>
      </c>
      <c r="O9030" s="3">
        <f t="shared" si="714"/>
        <v>6</v>
      </c>
      <c r="P9030" s="2" t="str">
        <f t="shared" si="716"/>
        <v>WD</v>
      </c>
    </row>
    <row r="9031" spans="12:16" x14ac:dyDescent="0.2">
      <c r="L9031" s="99">
        <f t="shared" si="712"/>
        <v>50820</v>
      </c>
      <c r="M9031" s="3">
        <f t="shared" si="715"/>
        <v>2</v>
      </c>
      <c r="N9031" s="3">
        <f t="shared" si="713"/>
        <v>2039</v>
      </c>
      <c r="O9031" s="3">
        <f t="shared" si="714"/>
        <v>7</v>
      </c>
      <c r="P9031" s="2" t="str">
        <f t="shared" si="716"/>
        <v>WE</v>
      </c>
    </row>
    <row r="9032" spans="12:16" x14ac:dyDescent="0.2">
      <c r="L9032" s="99">
        <f t="shared" si="712"/>
        <v>50821</v>
      </c>
      <c r="M9032" s="3">
        <f t="shared" si="715"/>
        <v>2</v>
      </c>
      <c r="N9032" s="3">
        <f t="shared" si="713"/>
        <v>2039</v>
      </c>
      <c r="O9032" s="3">
        <f t="shared" si="714"/>
        <v>1</v>
      </c>
      <c r="P9032" s="2" t="str">
        <f t="shared" si="716"/>
        <v>WE</v>
      </c>
    </row>
    <row r="9033" spans="12:16" x14ac:dyDescent="0.2">
      <c r="L9033" s="99">
        <f t="shared" si="712"/>
        <v>50822</v>
      </c>
      <c r="M9033" s="3">
        <f t="shared" si="715"/>
        <v>2</v>
      </c>
      <c r="N9033" s="3">
        <f t="shared" si="713"/>
        <v>2039</v>
      </c>
      <c r="O9033" s="3">
        <f t="shared" si="714"/>
        <v>2</v>
      </c>
      <c r="P9033" s="2" t="str">
        <f t="shared" si="716"/>
        <v>WD</v>
      </c>
    </row>
    <row r="9034" spans="12:16" x14ac:dyDescent="0.2">
      <c r="L9034" s="99">
        <f t="shared" si="712"/>
        <v>50823</v>
      </c>
      <c r="M9034" s="3">
        <f t="shared" si="715"/>
        <v>2</v>
      </c>
      <c r="N9034" s="3">
        <f t="shared" si="713"/>
        <v>2039</v>
      </c>
      <c r="O9034" s="3">
        <f t="shared" si="714"/>
        <v>3</v>
      </c>
      <c r="P9034" s="2" t="str">
        <f t="shared" si="716"/>
        <v>WD</v>
      </c>
    </row>
    <row r="9035" spans="12:16" x14ac:dyDescent="0.2">
      <c r="L9035" s="99">
        <f t="shared" si="712"/>
        <v>50824</v>
      </c>
      <c r="M9035" s="3">
        <f t="shared" si="715"/>
        <v>2</v>
      </c>
      <c r="N9035" s="3">
        <f t="shared" si="713"/>
        <v>2039</v>
      </c>
      <c r="O9035" s="3">
        <f t="shared" si="714"/>
        <v>4</v>
      </c>
      <c r="P9035" s="2" t="str">
        <f t="shared" si="716"/>
        <v>WD</v>
      </c>
    </row>
    <row r="9036" spans="12:16" x14ac:dyDescent="0.2">
      <c r="L9036" s="99">
        <f t="shared" si="712"/>
        <v>50825</v>
      </c>
      <c r="M9036" s="3">
        <f t="shared" si="715"/>
        <v>2</v>
      </c>
      <c r="N9036" s="3">
        <f t="shared" si="713"/>
        <v>2039</v>
      </c>
      <c r="O9036" s="3">
        <f t="shared" si="714"/>
        <v>5</v>
      </c>
      <c r="P9036" s="2" t="str">
        <f t="shared" si="716"/>
        <v>WD</v>
      </c>
    </row>
    <row r="9037" spans="12:16" x14ac:dyDescent="0.2">
      <c r="L9037" s="99">
        <f t="shared" si="712"/>
        <v>50826</v>
      </c>
      <c r="M9037" s="3">
        <f t="shared" si="715"/>
        <v>2</v>
      </c>
      <c r="N9037" s="3">
        <f t="shared" si="713"/>
        <v>2039</v>
      </c>
      <c r="O9037" s="3">
        <f t="shared" si="714"/>
        <v>6</v>
      </c>
      <c r="P9037" s="2" t="str">
        <f t="shared" si="716"/>
        <v>WD</v>
      </c>
    </row>
    <row r="9038" spans="12:16" x14ac:dyDescent="0.2">
      <c r="L9038" s="99">
        <f t="shared" si="712"/>
        <v>50827</v>
      </c>
      <c r="M9038" s="3">
        <f t="shared" si="715"/>
        <v>2</v>
      </c>
      <c r="N9038" s="3">
        <f t="shared" si="713"/>
        <v>2039</v>
      </c>
      <c r="O9038" s="3">
        <f t="shared" si="714"/>
        <v>7</v>
      </c>
      <c r="P9038" s="2" t="str">
        <f t="shared" si="716"/>
        <v>WE</v>
      </c>
    </row>
    <row r="9039" spans="12:16" x14ac:dyDescent="0.2">
      <c r="L9039" s="99">
        <f t="shared" si="712"/>
        <v>50828</v>
      </c>
      <c r="M9039" s="3">
        <f t="shared" si="715"/>
        <v>2</v>
      </c>
      <c r="N9039" s="3">
        <f t="shared" si="713"/>
        <v>2039</v>
      </c>
      <c r="O9039" s="3">
        <f t="shared" si="714"/>
        <v>1</v>
      </c>
      <c r="P9039" s="2" t="str">
        <f t="shared" si="716"/>
        <v>WE</v>
      </c>
    </row>
    <row r="9040" spans="12:16" x14ac:dyDescent="0.2">
      <c r="L9040" s="99">
        <f t="shared" si="712"/>
        <v>50829</v>
      </c>
      <c r="M9040" s="3">
        <f t="shared" si="715"/>
        <v>2</v>
      </c>
      <c r="N9040" s="3">
        <f t="shared" si="713"/>
        <v>2039</v>
      </c>
      <c r="O9040" s="3">
        <f t="shared" si="714"/>
        <v>2</v>
      </c>
      <c r="P9040" s="2" t="str">
        <f t="shared" si="716"/>
        <v>WD</v>
      </c>
    </row>
    <row r="9041" spans="12:16" x14ac:dyDescent="0.2">
      <c r="L9041" s="99">
        <f t="shared" si="712"/>
        <v>50830</v>
      </c>
      <c r="M9041" s="3">
        <f t="shared" si="715"/>
        <v>3</v>
      </c>
      <c r="N9041" s="3">
        <f t="shared" si="713"/>
        <v>2039</v>
      </c>
      <c r="O9041" s="3">
        <f t="shared" si="714"/>
        <v>3</v>
      </c>
      <c r="P9041" s="2" t="str">
        <f t="shared" si="716"/>
        <v>WD</v>
      </c>
    </row>
    <row r="9042" spans="12:16" x14ac:dyDescent="0.2">
      <c r="L9042" s="99">
        <f t="shared" si="712"/>
        <v>50831</v>
      </c>
      <c r="M9042" s="3">
        <f t="shared" si="715"/>
        <v>3</v>
      </c>
      <c r="N9042" s="3">
        <f t="shared" si="713"/>
        <v>2039</v>
      </c>
      <c r="O9042" s="3">
        <f t="shared" si="714"/>
        <v>4</v>
      </c>
      <c r="P9042" s="2" t="str">
        <f t="shared" si="716"/>
        <v>WD</v>
      </c>
    </row>
    <row r="9043" spans="12:16" x14ac:dyDescent="0.2">
      <c r="L9043" s="99">
        <f t="shared" si="712"/>
        <v>50832</v>
      </c>
      <c r="M9043" s="3">
        <f t="shared" si="715"/>
        <v>3</v>
      </c>
      <c r="N9043" s="3">
        <f t="shared" si="713"/>
        <v>2039</v>
      </c>
      <c r="O9043" s="3">
        <f t="shared" si="714"/>
        <v>5</v>
      </c>
      <c r="P9043" s="2" t="str">
        <f t="shared" si="716"/>
        <v>WD</v>
      </c>
    </row>
    <row r="9044" spans="12:16" x14ac:dyDescent="0.2">
      <c r="L9044" s="99">
        <f t="shared" si="712"/>
        <v>50833</v>
      </c>
      <c r="M9044" s="3">
        <f t="shared" si="715"/>
        <v>3</v>
      </c>
      <c r="N9044" s="3">
        <f t="shared" si="713"/>
        <v>2039</v>
      </c>
      <c r="O9044" s="3">
        <f t="shared" si="714"/>
        <v>6</v>
      </c>
      <c r="P9044" s="2" t="str">
        <f t="shared" si="716"/>
        <v>WD</v>
      </c>
    </row>
    <row r="9045" spans="12:16" x14ac:dyDescent="0.2">
      <c r="L9045" s="99">
        <f t="shared" si="712"/>
        <v>50834</v>
      </c>
      <c r="M9045" s="3">
        <f t="shared" si="715"/>
        <v>3</v>
      </c>
      <c r="N9045" s="3">
        <f t="shared" si="713"/>
        <v>2039</v>
      </c>
      <c r="O9045" s="3">
        <f t="shared" si="714"/>
        <v>7</v>
      </c>
      <c r="P9045" s="2" t="str">
        <f t="shared" si="716"/>
        <v>WE</v>
      </c>
    </row>
    <row r="9046" spans="12:16" x14ac:dyDescent="0.2">
      <c r="L9046" s="99">
        <f t="shared" si="712"/>
        <v>50835</v>
      </c>
      <c r="M9046" s="3">
        <f t="shared" si="715"/>
        <v>3</v>
      </c>
      <c r="N9046" s="3">
        <f t="shared" si="713"/>
        <v>2039</v>
      </c>
      <c r="O9046" s="3">
        <f t="shared" si="714"/>
        <v>1</v>
      </c>
      <c r="P9046" s="2" t="str">
        <f t="shared" si="716"/>
        <v>WE</v>
      </c>
    </row>
    <row r="9047" spans="12:16" x14ac:dyDescent="0.2">
      <c r="L9047" s="99">
        <f t="shared" si="712"/>
        <v>50836</v>
      </c>
      <c r="M9047" s="3">
        <f t="shared" si="715"/>
        <v>3</v>
      </c>
      <c r="N9047" s="3">
        <f t="shared" si="713"/>
        <v>2039</v>
      </c>
      <c r="O9047" s="3">
        <f t="shared" si="714"/>
        <v>2</v>
      </c>
      <c r="P9047" s="2" t="str">
        <f t="shared" si="716"/>
        <v>WD</v>
      </c>
    </row>
    <row r="9048" spans="12:16" x14ac:dyDescent="0.2">
      <c r="L9048" s="99">
        <f t="shared" si="712"/>
        <v>50837</v>
      </c>
      <c r="M9048" s="3">
        <f t="shared" si="715"/>
        <v>3</v>
      </c>
      <c r="N9048" s="3">
        <f t="shared" si="713"/>
        <v>2039</v>
      </c>
      <c r="O9048" s="3">
        <f t="shared" si="714"/>
        <v>3</v>
      </c>
      <c r="P9048" s="2" t="str">
        <f t="shared" si="716"/>
        <v>WD</v>
      </c>
    </row>
    <row r="9049" spans="12:16" x14ac:dyDescent="0.2">
      <c r="L9049" s="99">
        <f t="shared" si="712"/>
        <v>50838</v>
      </c>
      <c r="M9049" s="3">
        <f t="shared" si="715"/>
        <v>3</v>
      </c>
      <c r="N9049" s="3">
        <f t="shared" si="713"/>
        <v>2039</v>
      </c>
      <c r="O9049" s="3">
        <f t="shared" si="714"/>
        <v>4</v>
      </c>
      <c r="P9049" s="2" t="str">
        <f t="shared" si="716"/>
        <v>WD</v>
      </c>
    </row>
    <row r="9050" spans="12:16" x14ac:dyDescent="0.2">
      <c r="L9050" s="99">
        <f t="shared" si="712"/>
        <v>50839</v>
      </c>
      <c r="M9050" s="3">
        <f t="shared" si="715"/>
        <v>3</v>
      </c>
      <c r="N9050" s="3">
        <f t="shared" si="713"/>
        <v>2039</v>
      </c>
      <c r="O9050" s="3">
        <f t="shared" si="714"/>
        <v>5</v>
      </c>
      <c r="P9050" s="2" t="str">
        <f t="shared" si="716"/>
        <v>WD</v>
      </c>
    </row>
    <row r="9051" spans="12:16" x14ac:dyDescent="0.2">
      <c r="L9051" s="99">
        <f t="shared" si="712"/>
        <v>50840</v>
      </c>
      <c r="M9051" s="3">
        <f t="shared" si="715"/>
        <v>3</v>
      </c>
      <c r="N9051" s="3">
        <f t="shared" si="713"/>
        <v>2039</v>
      </c>
      <c r="O9051" s="3">
        <f t="shared" si="714"/>
        <v>6</v>
      </c>
      <c r="P9051" s="2" t="str">
        <f t="shared" si="716"/>
        <v>WD</v>
      </c>
    </row>
    <row r="9052" spans="12:16" x14ac:dyDescent="0.2">
      <c r="L9052" s="99">
        <f t="shared" si="712"/>
        <v>50841</v>
      </c>
      <c r="M9052" s="3">
        <f t="shared" si="715"/>
        <v>3</v>
      </c>
      <c r="N9052" s="3">
        <f t="shared" si="713"/>
        <v>2039</v>
      </c>
      <c r="O9052" s="3">
        <f t="shared" si="714"/>
        <v>7</v>
      </c>
      <c r="P9052" s="2" t="str">
        <f t="shared" si="716"/>
        <v>WE</v>
      </c>
    </row>
    <row r="9053" spans="12:16" x14ac:dyDescent="0.2">
      <c r="L9053" s="99">
        <f t="shared" si="712"/>
        <v>50842</v>
      </c>
      <c r="M9053" s="3">
        <f t="shared" si="715"/>
        <v>3</v>
      </c>
      <c r="N9053" s="3">
        <f t="shared" si="713"/>
        <v>2039</v>
      </c>
      <c r="O9053" s="3">
        <f t="shared" si="714"/>
        <v>1</v>
      </c>
      <c r="P9053" s="2" t="str">
        <f t="shared" si="716"/>
        <v>WE</v>
      </c>
    </row>
    <row r="9054" spans="12:16" x14ac:dyDescent="0.2">
      <c r="L9054" s="99">
        <f t="shared" si="712"/>
        <v>50843</v>
      </c>
      <c r="M9054" s="3">
        <f t="shared" si="715"/>
        <v>3</v>
      </c>
      <c r="N9054" s="3">
        <f t="shared" si="713"/>
        <v>2039</v>
      </c>
      <c r="O9054" s="3">
        <f t="shared" si="714"/>
        <v>2</v>
      </c>
      <c r="P9054" s="2" t="str">
        <f t="shared" si="716"/>
        <v>WD</v>
      </c>
    </row>
    <row r="9055" spans="12:16" x14ac:dyDescent="0.2">
      <c r="L9055" s="99">
        <f t="shared" si="712"/>
        <v>50844</v>
      </c>
      <c r="M9055" s="3">
        <f t="shared" si="715"/>
        <v>3</v>
      </c>
      <c r="N9055" s="3">
        <f t="shared" si="713"/>
        <v>2039</v>
      </c>
      <c r="O9055" s="3">
        <f t="shared" si="714"/>
        <v>3</v>
      </c>
      <c r="P9055" s="2" t="str">
        <f t="shared" si="716"/>
        <v>WD</v>
      </c>
    </row>
    <row r="9056" spans="12:16" x14ac:dyDescent="0.2">
      <c r="L9056" s="99">
        <f t="shared" si="712"/>
        <v>50845</v>
      </c>
      <c r="M9056" s="3">
        <f t="shared" si="715"/>
        <v>3</v>
      </c>
      <c r="N9056" s="3">
        <f t="shared" si="713"/>
        <v>2039</v>
      </c>
      <c r="O9056" s="3">
        <f t="shared" si="714"/>
        <v>4</v>
      </c>
      <c r="P9056" s="2" t="str">
        <f t="shared" si="716"/>
        <v>WD</v>
      </c>
    </row>
    <row r="9057" spans="12:16" x14ac:dyDescent="0.2">
      <c r="L9057" s="99">
        <f t="shared" si="712"/>
        <v>50846</v>
      </c>
      <c r="M9057" s="3">
        <f t="shared" si="715"/>
        <v>3</v>
      </c>
      <c r="N9057" s="3">
        <f t="shared" si="713"/>
        <v>2039</v>
      </c>
      <c r="O9057" s="3">
        <f t="shared" si="714"/>
        <v>5</v>
      </c>
      <c r="P9057" s="2" t="str">
        <f t="shared" si="716"/>
        <v>WD</v>
      </c>
    </row>
    <row r="9058" spans="12:16" x14ac:dyDescent="0.2">
      <c r="L9058" s="99">
        <f t="shared" si="712"/>
        <v>50847</v>
      </c>
      <c r="M9058" s="3">
        <f t="shared" si="715"/>
        <v>3</v>
      </c>
      <c r="N9058" s="3">
        <f t="shared" si="713"/>
        <v>2039</v>
      </c>
      <c r="O9058" s="3">
        <f t="shared" si="714"/>
        <v>6</v>
      </c>
      <c r="P9058" s="2" t="str">
        <f t="shared" si="716"/>
        <v>WD</v>
      </c>
    </row>
    <row r="9059" spans="12:16" x14ac:dyDescent="0.2">
      <c r="L9059" s="99">
        <f t="shared" si="712"/>
        <v>50848</v>
      </c>
      <c r="M9059" s="3">
        <f t="shared" si="715"/>
        <v>3</v>
      </c>
      <c r="N9059" s="3">
        <f t="shared" si="713"/>
        <v>2039</v>
      </c>
      <c r="O9059" s="3">
        <f t="shared" si="714"/>
        <v>7</v>
      </c>
      <c r="P9059" s="2" t="str">
        <f t="shared" si="716"/>
        <v>WE</v>
      </c>
    </row>
    <row r="9060" spans="12:16" x14ac:dyDescent="0.2">
      <c r="L9060" s="99">
        <f t="shared" si="712"/>
        <v>50849</v>
      </c>
      <c r="M9060" s="3">
        <f t="shared" si="715"/>
        <v>3</v>
      </c>
      <c r="N9060" s="3">
        <f t="shared" si="713"/>
        <v>2039</v>
      </c>
      <c r="O9060" s="3">
        <f t="shared" si="714"/>
        <v>1</v>
      </c>
      <c r="P9060" s="2" t="str">
        <f t="shared" si="716"/>
        <v>WE</v>
      </c>
    </row>
    <row r="9061" spans="12:16" x14ac:dyDescent="0.2">
      <c r="L9061" s="99">
        <f t="shared" si="712"/>
        <v>50850</v>
      </c>
      <c r="M9061" s="3">
        <f t="shared" si="715"/>
        <v>3</v>
      </c>
      <c r="N9061" s="3">
        <f t="shared" si="713"/>
        <v>2039</v>
      </c>
      <c r="O9061" s="3">
        <f t="shared" si="714"/>
        <v>2</v>
      </c>
      <c r="P9061" s="2" t="str">
        <f t="shared" si="716"/>
        <v>WD</v>
      </c>
    </row>
    <row r="9062" spans="12:16" x14ac:dyDescent="0.2">
      <c r="L9062" s="99">
        <f t="shared" si="712"/>
        <v>50851</v>
      </c>
      <c r="M9062" s="3">
        <f t="shared" si="715"/>
        <v>3</v>
      </c>
      <c r="N9062" s="3">
        <f t="shared" si="713"/>
        <v>2039</v>
      </c>
      <c r="O9062" s="3">
        <f t="shared" si="714"/>
        <v>3</v>
      </c>
      <c r="P9062" s="2" t="str">
        <f t="shared" si="716"/>
        <v>WD</v>
      </c>
    </row>
    <row r="9063" spans="12:16" x14ac:dyDescent="0.2">
      <c r="L9063" s="99">
        <f t="shared" si="712"/>
        <v>50852</v>
      </c>
      <c r="M9063" s="3">
        <f t="shared" si="715"/>
        <v>3</v>
      </c>
      <c r="N9063" s="3">
        <f t="shared" si="713"/>
        <v>2039</v>
      </c>
      <c r="O9063" s="3">
        <f t="shared" si="714"/>
        <v>4</v>
      </c>
      <c r="P9063" s="2" t="str">
        <f t="shared" si="716"/>
        <v>WD</v>
      </c>
    </row>
    <row r="9064" spans="12:16" x14ac:dyDescent="0.2">
      <c r="L9064" s="99">
        <f t="shared" si="712"/>
        <v>50853</v>
      </c>
      <c r="M9064" s="3">
        <f t="shared" si="715"/>
        <v>3</v>
      </c>
      <c r="N9064" s="3">
        <f t="shared" si="713"/>
        <v>2039</v>
      </c>
      <c r="O9064" s="3">
        <f t="shared" si="714"/>
        <v>5</v>
      </c>
      <c r="P9064" s="2" t="str">
        <f t="shared" si="716"/>
        <v>WD</v>
      </c>
    </row>
    <row r="9065" spans="12:16" x14ac:dyDescent="0.2">
      <c r="L9065" s="99">
        <f t="shared" si="712"/>
        <v>50854</v>
      </c>
      <c r="M9065" s="3">
        <f t="shared" si="715"/>
        <v>3</v>
      </c>
      <c r="N9065" s="3">
        <f t="shared" si="713"/>
        <v>2039</v>
      </c>
      <c r="O9065" s="3">
        <f t="shared" si="714"/>
        <v>6</v>
      </c>
      <c r="P9065" s="2" t="str">
        <f t="shared" si="716"/>
        <v>WD</v>
      </c>
    </row>
    <row r="9066" spans="12:16" x14ac:dyDescent="0.2">
      <c r="L9066" s="99">
        <f t="shared" si="712"/>
        <v>50855</v>
      </c>
      <c r="M9066" s="3">
        <f t="shared" si="715"/>
        <v>3</v>
      </c>
      <c r="N9066" s="3">
        <f t="shared" si="713"/>
        <v>2039</v>
      </c>
      <c r="O9066" s="3">
        <f t="shared" si="714"/>
        <v>7</v>
      </c>
      <c r="P9066" s="2" t="str">
        <f t="shared" si="716"/>
        <v>WE</v>
      </c>
    </row>
    <row r="9067" spans="12:16" x14ac:dyDescent="0.2">
      <c r="L9067" s="99">
        <f t="shared" si="712"/>
        <v>50856</v>
      </c>
      <c r="M9067" s="3">
        <f t="shared" si="715"/>
        <v>3</v>
      </c>
      <c r="N9067" s="3">
        <f t="shared" si="713"/>
        <v>2039</v>
      </c>
      <c r="O9067" s="3">
        <f t="shared" si="714"/>
        <v>1</v>
      </c>
      <c r="P9067" s="2" t="str">
        <f t="shared" si="716"/>
        <v>WE</v>
      </c>
    </row>
    <row r="9068" spans="12:16" x14ac:dyDescent="0.2">
      <c r="L9068" s="99">
        <f t="shared" si="712"/>
        <v>50857</v>
      </c>
      <c r="M9068" s="3">
        <f t="shared" si="715"/>
        <v>3</v>
      </c>
      <c r="N9068" s="3">
        <f t="shared" si="713"/>
        <v>2039</v>
      </c>
      <c r="O9068" s="3">
        <f t="shared" si="714"/>
        <v>2</v>
      </c>
      <c r="P9068" s="2" t="str">
        <f t="shared" si="716"/>
        <v>WD</v>
      </c>
    </row>
    <row r="9069" spans="12:16" x14ac:dyDescent="0.2">
      <c r="L9069" s="99">
        <f t="shared" si="712"/>
        <v>50858</v>
      </c>
      <c r="M9069" s="3">
        <f t="shared" si="715"/>
        <v>3</v>
      </c>
      <c r="N9069" s="3">
        <f t="shared" si="713"/>
        <v>2039</v>
      </c>
      <c r="O9069" s="3">
        <f t="shared" si="714"/>
        <v>3</v>
      </c>
      <c r="P9069" s="2" t="str">
        <f t="shared" si="716"/>
        <v>WD</v>
      </c>
    </row>
    <row r="9070" spans="12:16" x14ac:dyDescent="0.2">
      <c r="L9070" s="99">
        <f t="shared" si="712"/>
        <v>50859</v>
      </c>
      <c r="M9070" s="3">
        <f t="shared" si="715"/>
        <v>3</v>
      </c>
      <c r="N9070" s="3">
        <f t="shared" si="713"/>
        <v>2039</v>
      </c>
      <c r="O9070" s="3">
        <f t="shared" si="714"/>
        <v>4</v>
      </c>
      <c r="P9070" s="2" t="str">
        <f t="shared" si="716"/>
        <v>WD</v>
      </c>
    </row>
    <row r="9071" spans="12:16" x14ac:dyDescent="0.2">
      <c r="L9071" s="99">
        <f t="shared" si="712"/>
        <v>50860</v>
      </c>
      <c r="M9071" s="3">
        <f t="shared" si="715"/>
        <v>3</v>
      </c>
      <c r="N9071" s="3">
        <f t="shared" si="713"/>
        <v>2039</v>
      </c>
      <c r="O9071" s="3">
        <f t="shared" si="714"/>
        <v>5</v>
      </c>
      <c r="P9071" s="2" t="str">
        <f t="shared" si="716"/>
        <v>WD</v>
      </c>
    </row>
    <row r="9072" spans="12:16" x14ac:dyDescent="0.2">
      <c r="L9072" s="99">
        <f t="shared" si="712"/>
        <v>50861</v>
      </c>
      <c r="M9072" s="3">
        <f t="shared" si="715"/>
        <v>4</v>
      </c>
      <c r="N9072" s="3">
        <f t="shared" si="713"/>
        <v>2039</v>
      </c>
      <c r="O9072" s="3">
        <f t="shared" si="714"/>
        <v>6</v>
      </c>
      <c r="P9072" s="2" t="str">
        <f t="shared" si="716"/>
        <v>WD</v>
      </c>
    </row>
    <row r="9073" spans="12:16" x14ac:dyDescent="0.2">
      <c r="L9073" s="99">
        <f t="shared" si="712"/>
        <v>50862</v>
      </c>
      <c r="M9073" s="3">
        <f t="shared" si="715"/>
        <v>4</v>
      </c>
      <c r="N9073" s="3">
        <f t="shared" si="713"/>
        <v>2039</v>
      </c>
      <c r="O9073" s="3">
        <f t="shared" si="714"/>
        <v>7</v>
      </c>
      <c r="P9073" s="2" t="str">
        <f t="shared" si="716"/>
        <v>WE</v>
      </c>
    </row>
    <row r="9074" spans="12:16" x14ac:dyDescent="0.2">
      <c r="L9074" s="99">
        <f t="shared" si="712"/>
        <v>50863</v>
      </c>
      <c r="M9074" s="3">
        <f t="shared" si="715"/>
        <v>4</v>
      </c>
      <c r="N9074" s="3">
        <f t="shared" si="713"/>
        <v>2039</v>
      </c>
      <c r="O9074" s="3">
        <f t="shared" si="714"/>
        <v>1</v>
      </c>
      <c r="P9074" s="2" t="str">
        <f t="shared" si="716"/>
        <v>WE</v>
      </c>
    </row>
    <row r="9075" spans="12:16" x14ac:dyDescent="0.2">
      <c r="L9075" s="99">
        <f t="shared" si="712"/>
        <v>50864</v>
      </c>
      <c r="M9075" s="3">
        <f t="shared" si="715"/>
        <v>4</v>
      </c>
      <c r="N9075" s="3">
        <f t="shared" si="713"/>
        <v>2039</v>
      </c>
      <c r="O9075" s="3">
        <f t="shared" si="714"/>
        <v>2</v>
      </c>
      <c r="P9075" s="2" t="str">
        <f t="shared" si="716"/>
        <v>WD</v>
      </c>
    </row>
    <row r="9076" spans="12:16" x14ac:dyDescent="0.2">
      <c r="L9076" s="99">
        <f t="shared" ref="L9076:L9139" si="717">+L9075+1</f>
        <v>50865</v>
      </c>
      <c r="M9076" s="3">
        <f t="shared" si="715"/>
        <v>4</v>
      </c>
      <c r="N9076" s="3">
        <f t="shared" si="713"/>
        <v>2039</v>
      </c>
      <c r="O9076" s="3">
        <f t="shared" si="714"/>
        <v>3</v>
      </c>
      <c r="P9076" s="2" t="str">
        <f t="shared" si="716"/>
        <v>WD</v>
      </c>
    </row>
    <row r="9077" spans="12:16" x14ac:dyDescent="0.2">
      <c r="L9077" s="99">
        <f t="shared" si="717"/>
        <v>50866</v>
      </c>
      <c r="M9077" s="3">
        <f t="shared" si="715"/>
        <v>4</v>
      </c>
      <c r="N9077" s="3">
        <f t="shared" si="713"/>
        <v>2039</v>
      </c>
      <c r="O9077" s="3">
        <f t="shared" si="714"/>
        <v>4</v>
      </c>
      <c r="P9077" s="2" t="str">
        <f t="shared" si="716"/>
        <v>WD</v>
      </c>
    </row>
    <row r="9078" spans="12:16" x14ac:dyDescent="0.2">
      <c r="L9078" s="99">
        <f t="shared" si="717"/>
        <v>50867</v>
      </c>
      <c r="M9078" s="3">
        <f t="shared" si="715"/>
        <v>4</v>
      </c>
      <c r="N9078" s="3">
        <f t="shared" si="713"/>
        <v>2039</v>
      </c>
      <c r="O9078" s="3">
        <f t="shared" si="714"/>
        <v>5</v>
      </c>
      <c r="P9078" s="2" t="str">
        <f t="shared" si="716"/>
        <v>WD</v>
      </c>
    </row>
    <row r="9079" spans="12:16" x14ac:dyDescent="0.2">
      <c r="L9079" s="99">
        <f t="shared" si="717"/>
        <v>50868</v>
      </c>
      <c r="M9079" s="3">
        <f t="shared" si="715"/>
        <v>4</v>
      </c>
      <c r="N9079" s="3">
        <f t="shared" si="713"/>
        <v>2039</v>
      </c>
      <c r="O9079" s="3">
        <f t="shared" si="714"/>
        <v>6</v>
      </c>
      <c r="P9079" s="2" t="str">
        <f t="shared" si="716"/>
        <v>WD</v>
      </c>
    </row>
    <row r="9080" spans="12:16" x14ac:dyDescent="0.2">
      <c r="L9080" s="99">
        <f t="shared" si="717"/>
        <v>50869</v>
      </c>
      <c r="M9080" s="3">
        <f t="shared" si="715"/>
        <v>4</v>
      </c>
      <c r="N9080" s="3">
        <f t="shared" si="713"/>
        <v>2039</v>
      </c>
      <c r="O9080" s="3">
        <f t="shared" si="714"/>
        <v>7</v>
      </c>
      <c r="P9080" s="2" t="str">
        <f t="shared" si="716"/>
        <v>WE</v>
      </c>
    </row>
    <row r="9081" spans="12:16" x14ac:dyDescent="0.2">
      <c r="L9081" s="99">
        <f t="shared" si="717"/>
        <v>50870</v>
      </c>
      <c r="M9081" s="3">
        <f t="shared" si="715"/>
        <v>4</v>
      </c>
      <c r="N9081" s="3">
        <f t="shared" si="713"/>
        <v>2039</v>
      </c>
      <c r="O9081" s="3">
        <f t="shared" si="714"/>
        <v>1</v>
      </c>
      <c r="P9081" s="2" t="str">
        <f t="shared" si="716"/>
        <v>WE</v>
      </c>
    </row>
    <row r="9082" spans="12:16" x14ac:dyDescent="0.2">
      <c r="L9082" s="99">
        <f t="shared" si="717"/>
        <v>50871</v>
      </c>
      <c r="M9082" s="3">
        <f t="shared" si="715"/>
        <v>4</v>
      </c>
      <c r="N9082" s="3">
        <f t="shared" si="713"/>
        <v>2039</v>
      </c>
      <c r="O9082" s="3">
        <f t="shared" si="714"/>
        <v>2</v>
      </c>
      <c r="P9082" s="2" t="str">
        <f t="shared" si="716"/>
        <v>WD</v>
      </c>
    </row>
    <row r="9083" spans="12:16" x14ac:dyDescent="0.2">
      <c r="L9083" s="99">
        <f t="shared" si="717"/>
        <v>50872</v>
      </c>
      <c r="M9083" s="3">
        <f t="shared" si="715"/>
        <v>4</v>
      </c>
      <c r="N9083" s="3">
        <f t="shared" si="713"/>
        <v>2039</v>
      </c>
      <c r="O9083" s="3">
        <f t="shared" si="714"/>
        <v>3</v>
      </c>
      <c r="P9083" s="2" t="str">
        <f t="shared" si="716"/>
        <v>WD</v>
      </c>
    </row>
    <row r="9084" spans="12:16" x14ac:dyDescent="0.2">
      <c r="L9084" s="99">
        <f t="shared" si="717"/>
        <v>50873</v>
      </c>
      <c r="M9084" s="3">
        <f t="shared" si="715"/>
        <v>4</v>
      </c>
      <c r="N9084" s="3">
        <f t="shared" si="713"/>
        <v>2039</v>
      </c>
      <c r="O9084" s="3">
        <f t="shared" si="714"/>
        <v>4</v>
      </c>
      <c r="P9084" s="2" t="str">
        <f t="shared" si="716"/>
        <v>WD</v>
      </c>
    </row>
    <row r="9085" spans="12:16" x14ac:dyDescent="0.2">
      <c r="L9085" s="99">
        <f t="shared" si="717"/>
        <v>50874</v>
      </c>
      <c r="M9085" s="3">
        <f t="shared" si="715"/>
        <v>4</v>
      </c>
      <c r="N9085" s="3">
        <f t="shared" si="713"/>
        <v>2039</v>
      </c>
      <c r="O9085" s="3">
        <f t="shared" si="714"/>
        <v>5</v>
      </c>
      <c r="P9085" s="2" t="str">
        <f t="shared" si="716"/>
        <v>WD</v>
      </c>
    </row>
    <row r="9086" spans="12:16" x14ac:dyDescent="0.2">
      <c r="L9086" s="99">
        <f t="shared" si="717"/>
        <v>50875</v>
      </c>
      <c r="M9086" s="3">
        <f t="shared" si="715"/>
        <v>4</v>
      </c>
      <c r="N9086" s="3">
        <f t="shared" si="713"/>
        <v>2039</v>
      </c>
      <c r="O9086" s="3">
        <f t="shared" si="714"/>
        <v>6</v>
      </c>
      <c r="P9086" s="2" t="str">
        <f t="shared" si="716"/>
        <v>WD</v>
      </c>
    </row>
    <row r="9087" spans="12:16" x14ac:dyDescent="0.2">
      <c r="L9087" s="99">
        <f t="shared" si="717"/>
        <v>50876</v>
      </c>
      <c r="M9087" s="3">
        <f t="shared" si="715"/>
        <v>4</v>
      </c>
      <c r="N9087" s="3">
        <f t="shared" ref="N9087:N9150" si="718">YEAR(L9087)</f>
        <v>2039</v>
      </c>
      <c r="O9087" s="3">
        <f t="shared" ref="O9087:O9150" si="719">WEEKDAY(L9087)</f>
        <v>7</v>
      </c>
      <c r="P9087" s="2" t="str">
        <f t="shared" si="716"/>
        <v>WE</v>
      </c>
    </row>
    <row r="9088" spans="12:16" x14ac:dyDescent="0.2">
      <c r="L9088" s="99">
        <f t="shared" si="717"/>
        <v>50877</v>
      </c>
      <c r="M9088" s="3">
        <f t="shared" si="715"/>
        <v>4</v>
      </c>
      <c r="N9088" s="3">
        <f t="shared" si="718"/>
        <v>2039</v>
      </c>
      <c r="O9088" s="3">
        <f t="shared" si="719"/>
        <v>1</v>
      </c>
      <c r="P9088" s="2" t="str">
        <f t="shared" si="716"/>
        <v>WE</v>
      </c>
    </row>
    <row r="9089" spans="12:16" x14ac:dyDescent="0.2">
      <c r="L9089" s="99">
        <f t="shared" si="717"/>
        <v>50878</v>
      </c>
      <c r="M9089" s="3">
        <f t="shared" si="715"/>
        <v>4</v>
      </c>
      <c r="N9089" s="3">
        <f t="shared" si="718"/>
        <v>2039</v>
      </c>
      <c r="O9089" s="3">
        <f t="shared" si="719"/>
        <v>2</v>
      </c>
      <c r="P9089" s="2" t="str">
        <f t="shared" si="716"/>
        <v>WD</v>
      </c>
    </row>
    <row r="9090" spans="12:16" x14ac:dyDescent="0.2">
      <c r="L9090" s="99">
        <f t="shared" si="717"/>
        <v>50879</v>
      </c>
      <c r="M9090" s="3">
        <f t="shared" si="715"/>
        <v>4</v>
      </c>
      <c r="N9090" s="3">
        <f t="shared" si="718"/>
        <v>2039</v>
      </c>
      <c r="O9090" s="3">
        <f t="shared" si="719"/>
        <v>3</v>
      </c>
      <c r="P9090" s="2" t="str">
        <f t="shared" si="716"/>
        <v>WD</v>
      </c>
    </row>
    <row r="9091" spans="12:16" x14ac:dyDescent="0.2">
      <c r="L9091" s="99">
        <f t="shared" si="717"/>
        <v>50880</v>
      </c>
      <c r="M9091" s="3">
        <f t="shared" ref="M9091:M9154" si="720">MONTH(L9091)</f>
        <v>4</v>
      </c>
      <c r="N9091" s="3">
        <f t="shared" si="718"/>
        <v>2039</v>
      </c>
      <c r="O9091" s="3">
        <f t="shared" si="719"/>
        <v>4</v>
      </c>
      <c r="P9091" s="2" t="str">
        <f t="shared" ref="P9091:P9154" si="721">IF(O9091=1,"WE",IF(O9091=7,"WE","WD"))</f>
        <v>WD</v>
      </c>
    </row>
    <row r="9092" spans="12:16" x14ac:dyDescent="0.2">
      <c r="L9092" s="99">
        <f t="shared" si="717"/>
        <v>50881</v>
      </c>
      <c r="M9092" s="3">
        <f t="shared" si="720"/>
        <v>4</v>
      </c>
      <c r="N9092" s="3">
        <f t="shared" si="718"/>
        <v>2039</v>
      </c>
      <c r="O9092" s="3">
        <f t="shared" si="719"/>
        <v>5</v>
      </c>
      <c r="P9092" s="2" t="str">
        <f t="shared" si="721"/>
        <v>WD</v>
      </c>
    </row>
    <row r="9093" spans="12:16" x14ac:dyDescent="0.2">
      <c r="L9093" s="99">
        <f t="shared" si="717"/>
        <v>50882</v>
      </c>
      <c r="M9093" s="3">
        <f t="shared" si="720"/>
        <v>4</v>
      </c>
      <c r="N9093" s="3">
        <f t="shared" si="718"/>
        <v>2039</v>
      </c>
      <c r="O9093" s="3">
        <f t="shared" si="719"/>
        <v>6</v>
      </c>
      <c r="P9093" s="2" t="str">
        <f t="shared" si="721"/>
        <v>WD</v>
      </c>
    </row>
    <row r="9094" spans="12:16" x14ac:dyDescent="0.2">
      <c r="L9094" s="99">
        <f t="shared" si="717"/>
        <v>50883</v>
      </c>
      <c r="M9094" s="3">
        <f t="shared" si="720"/>
        <v>4</v>
      </c>
      <c r="N9094" s="3">
        <f t="shared" si="718"/>
        <v>2039</v>
      </c>
      <c r="O9094" s="3">
        <f t="shared" si="719"/>
        <v>7</v>
      </c>
      <c r="P9094" s="2" t="str">
        <f t="shared" si="721"/>
        <v>WE</v>
      </c>
    </row>
    <row r="9095" spans="12:16" x14ac:dyDescent="0.2">
      <c r="L9095" s="99">
        <f t="shared" si="717"/>
        <v>50884</v>
      </c>
      <c r="M9095" s="3">
        <f t="shared" si="720"/>
        <v>4</v>
      </c>
      <c r="N9095" s="3">
        <f t="shared" si="718"/>
        <v>2039</v>
      </c>
      <c r="O9095" s="3">
        <f t="shared" si="719"/>
        <v>1</v>
      </c>
      <c r="P9095" s="2" t="str">
        <f t="shared" si="721"/>
        <v>WE</v>
      </c>
    </row>
    <row r="9096" spans="12:16" x14ac:dyDescent="0.2">
      <c r="L9096" s="99">
        <f t="shared" si="717"/>
        <v>50885</v>
      </c>
      <c r="M9096" s="3">
        <f t="shared" si="720"/>
        <v>4</v>
      </c>
      <c r="N9096" s="3">
        <f t="shared" si="718"/>
        <v>2039</v>
      </c>
      <c r="O9096" s="3">
        <f t="shared" si="719"/>
        <v>2</v>
      </c>
      <c r="P9096" s="2" t="str">
        <f t="shared" si="721"/>
        <v>WD</v>
      </c>
    </row>
    <row r="9097" spans="12:16" x14ac:dyDescent="0.2">
      <c r="L9097" s="99">
        <f t="shared" si="717"/>
        <v>50886</v>
      </c>
      <c r="M9097" s="3">
        <f t="shared" si="720"/>
        <v>4</v>
      </c>
      <c r="N9097" s="3">
        <f t="shared" si="718"/>
        <v>2039</v>
      </c>
      <c r="O9097" s="3">
        <f t="shared" si="719"/>
        <v>3</v>
      </c>
      <c r="P9097" s="2" t="str">
        <f t="shared" si="721"/>
        <v>WD</v>
      </c>
    </row>
    <row r="9098" spans="12:16" x14ac:dyDescent="0.2">
      <c r="L9098" s="99">
        <f t="shared" si="717"/>
        <v>50887</v>
      </c>
      <c r="M9098" s="3">
        <f t="shared" si="720"/>
        <v>4</v>
      </c>
      <c r="N9098" s="3">
        <f t="shared" si="718"/>
        <v>2039</v>
      </c>
      <c r="O9098" s="3">
        <f t="shared" si="719"/>
        <v>4</v>
      </c>
      <c r="P9098" s="2" t="str">
        <f t="shared" si="721"/>
        <v>WD</v>
      </c>
    </row>
    <row r="9099" spans="12:16" x14ac:dyDescent="0.2">
      <c r="L9099" s="99">
        <f t="shared" si="717"/>
        <v>50888</v>
      </c>
      <c r="M9099" s="3">
        <f t="shared" si="720"/>
        <v>4</v>
      </c>
      <c r="N9099" s="3">
        <f t="shared" si="718"/>
        <v>2039</v>
      </c>
      <c r="O9099" s="3">
        <f t="shared" si="719"/>
        <v>5</v>
      </c>
      <c r="P9099" s="2" t="str">
        <f t="shared" si="721"/>
        <v>WD</v>
      </c>
    </row>
    <row r="9100" spans="12:16" x14ac:dyDescent="0.2">
      <c r="L9100" s="99">
        <f t="shared" si="717"/>
        <v>50889</v>
      </c>
      <c r="M9100" s="3">
        <f t="shared" si="720"/>
        <v>4</v>
      </c>
      <c r="N9100" s="3">
        <f t="shared" si="718"/>
        <v>2039</v>
      </c>
      <c r="O9100" s="3">
        <f t="shared" si="719"/>
        <v>6</v>
      </c>
      <c r="P9100" s="2" t="str">
        <f t="shared" si="721"/>
        <v>WD</v>
      </c>
    </row>
    <row r="9101" spans="12:16" x14ac:dyDescent="0.2">
      <c r="L9101" s="99">
        <f t="shared" si="717"/>
        <v>50890</v>
      </c>
      <c r="M9101" s="3">
        <f t="shared" si="720"/>
        <v>4</v>
      </c>
      <c r="N9101" s="3">
        <f t="shared" si="718"/>
        <v>2039</v>
      </c>
      <c r="O9101" s="3">
        <f t="shared" si="719"/>
        <v>7</v>
      </c>
      <c r="P9101" s="2" t="str">
        <f t="shared" si="721"/>
        <v>WE</v>
      </c>
    </row>
    <row r="9102" spans="12:16" x14ac:dyDescent="0.2">
      <c r="L9102" s="99">
        <f t="shared" si="717"/>
        <v>50891</v>
      </c>
      <c r="M9102" s="3">
        <f t="shared" si="720"/>
        <v>5</v>
      </c>
      <c r="N9102" s="3">
        <f t="shared" si="718"/>
        <v>2039</v>
      </c>
      <c r="O9102" s="3">
        <f t="shared" si="719"/>
        <v>1</v>
      </c>
      <c r="P9102" s="2" t="str">
        <f t="shared" si="721"/>
        <v>WE</v>
      </c>
    </row>
    <row r="9103" spans="12:16" x14ac:dyDescent="0.2">
      <c r="L9103" s="99">
        <f t="shared" si="717"/>
        <v>50892</v>
      </c>
      <c r="M9103" s="3">
        <f t="shared" si="720"/>
        <v>5</v>
      </c>
      <c r="N9103" s="3">
        <f t="shared" si="718"/>
        <v>2039</v>
      </c>
      <c r="O9103" s="3">
        <f t="shared" si="719"/>
        <v>2</v>
      </c>
      <c r="P9103" s="2" t="str">
        <f t="shared" si="721"/>
        <v>WD</v>
      </c>
    </row>
    <row r="9104" spans="12:16" x14ac:dyDescent="0.2">
      <c r="L9104" s="99">
        <f t="shared" si="717"/>
        <v>50893</v>
      </c>
      <c r="M9104" s="3">
        <f t="shared" si="720"/>
        <v>5</v>
      </c>
      <c r="N9104" s="3">
        <f t="shared" si="718"/>
        <v>2039</v>
      </c>
      <c r="O9104" s="3">
        <f t="shared" si="719"/>
        <v>3</v>
      </c>
      <c r="P9104" s="2" t="str">
        <f t="shared" si="721"/>
        <v>WD</v>
      </c>
    </row>
    <row r="9105" spans="12:16" x14ac:dyDescent="0.2">
      <c r="L9105" s="99">
        <f t="shared" si="717"/>
        <v>50894</v>
      </c>
      <c r="M9105" s="3">
        <f t="shared" si="720"/>
        <v>5</v>
      </c>
      <c r="N9105" s="3">
        <f t="shared" si="718"/>
        <v>2039</v>
      </c>
      <c r="O9105" s="3">
        <f t="shared" si="719"/>
        <v>4</v>
      </c>
      <c r="P9105" s="2" t="str">
        <f t="shared" si="721"/>
        <v>WD</v>
      </c>
    </row>
    <row r="9106" spans="12:16" x14ac:dyDescent="0.2">
      <c r="L9106" s="99">
        <f t="shared" si="717"/>
        <v>50895</v>
      </c>
      <c r="M9106" s="3">
        <f t="shared" si="720"/>
        <v>5</v>
      </c>
      <c r="N9106" s="3">
        <f t="shared" si="718"/>
        <v>2039</v>
      </c>
      <c r="O9106" s="3">
        <f t="shared" si="719"/>
        <v>5</v>
      </c>
      <c r="P9106" s="2" t="str">
        <f t="shared" si="721"/>
        <v>WD</v>
      </c>
    </row>
    <row r="9107" spans="12:16" x14ac:dyDescent="0.2">
      <c r="L9107" s="99">
        <f t="shared" si="717"/>
        <v>50896</v>
      </c>
      <c r="M9107" s="3">
        <f t="shared" si="720"/>
        <v>5</v>
      </c>
      <c r="N9107" s="3">
        <f t="shared" si="718"/>
        <v>2039</v>
      </c>
      <c r="O9107" s="3">
        <f t="shared" si="719"/>
        <v>6</v>
      </c>
      <c r="P9107" s="2" t="str">
        <f t="shared" si="721"/>
        <v>WD</v>
      </c>
    </row>
    <row r="9108" spans="12:16" x14ac:dyDescent="0.2">
      <c r="L9108" s="99">
        <f t="shared" si="717"/>
        <v>50897</v>
      </c>
      <c r="M9108" s="3">
        <f t="shared" si="720"/>
        <v>5</v>
      </c>
      <c r="N9108" s="3">
        <f t="shared" si="718"/>
        <v>2039</v>
      </c>
      <c r="O9108" s="3">
        <f t="shared" si="719"/>
        <v>7</v>
      </c>
      <c r="P9108" s="2" t="str">
        <f t="shared" si="721"/>
        <v>WE</v>
      </c>
    </row>
    <row r="9109" spans="12:16" x14ac:dyDescent="0.2">
      <c r="L9109" s="99">
        <f t="shared" si="717"/>
        <v>50898</v>
      </c>
      <c r="M9109" s="3">
        <f t="shared" si="720"/>
        <v>5</v>
      </c>
      <c r="N9109" s="3">
        <f t="shared" si="718"/>
        <v>2039</v>
      </c>
      <c r="O9109" s="3">
        <f t="shared" si="719"/>
        <v>1</v>
      </c>
      <c r="P9109" s="2" t="str">
        <f t="shared" si="721"/>
        <v>WE</v>
      </c>
    </row>
    <row r="9110" spans="12:16" x14ac:dyDescent="0.2">
      <c r="L9110" s="99">
        <f t="shared" si="717"/>
        <v>50899</v>
      </c>
      <c r="M9110" s="3">
        <f t="shared" si="720"/>
        <v>5</v>
      </c>
      <c r="N9110" s="3">
        <f t="shared" si="718"/>
        <v>2039</v>
      </c>
      <c r="O9110" s="3">
        <f t="shared" si="719"/>
        <v>2</v>
      </c>
      <c r="P9110" s="2" t="str">
        <f t="shared" si="721"/>
        <v>WD</v>
      </c>
    </row>
    <row r="9111" spans="12:16" x14ac:dyDescent="0.2">
      <c r="L9111" s="99">
        <f t="shared" si="717"/>
        <v>50900</v>
      </c>
      <c r="M9111" s="3">
        <f t="shared" si="720"/>
        <v>5</v>
      </c>
      <c r="N9111" s="3">
        <f t="shared" si="718"/>
        <v>2039</v>
      </c>
      <c r="O9111" s="3">
        <f t="shared" si="719"/>
        <v>3</v>
      </c>
      <c r="P9111" s="2" t="str">
        <f t="shared" si="721"/>
        <v>WD</v>
      </c>
    </row>
    <row r="9112" spans="12:16" x14ac:dyDescent="0.2">
      <c r="L9112" s="99">
        <f t="shared" si="717"/>
        <v>50901</v>
      </c>
      <c r="M9112" s="3">
        <f t="shared" si="720"/>
        <v>5</v>
      </c>
      <c r="N9112" s="3">
        <f t="shared" si="718"/>
        <v>2039</v>
      </c>
      <c r="O9112" s="3">
        <f t="shared" si="719"/>
        <v>4</v>
      </c>
      <c r="P9112" s="2" t="str">
        <f t="shared" si="721"/>
        <v>WD</v>
      </c>
    </row>
    <row r="9113" spans="12:16" x14ac:dyDescent="0.2">
      <c r="L9113" s="99">
        <f t="shared" si="717"/>
        <v>50902</v>
      </c>
      <c r="M9113" s="3">
        <f t="shared" si="720"/>
        <v>5</v>
      </c>
      <c r="N9113" s="3">
        <f t="shared" si="718"/>
        <v>2039</v>
      </c>
      <c r="O9113" s="3">
        <f t="shared" si="719"/>
        <v>5</v>
      </c>
      <c r="P9113" s="2" t="str">
        <f t="shared" si="721"/>
        <v>WD</v>
      </c>
    </row>
    <row r="9114" spans="12:16" x14ac:dyDescent="0.2">
      <c r="L9114" s="99">
        <f t="shared" si="717"/>
        <v>50903</v>
      </c>
      <c r="M9114" s="3">
        <f t="shared" si="720"/>
        <v>5</v>
      </c>
      <c r="N9114" s="3">
        <f t="shared" si="718"/>
        <v>2039</v>
      </c>
      <c r="O9114" s="3">
        <f t="shared" si="719"/>
        <v>6</v>
      </c>
      <c r="P9114" s="2" t="str">
        <f t="shared" si="721"/>
        <v>WD</v>
      </c>
    </row>
    <row r="9115" spans="12:16" x14ac:dyDescent="0.2">
      <c r="L9115" s="99">
        <f t="shared" si="717"/>
        <v>50904</v>
      </c>
      <c r="M9115" s="3">
        <f t="shared" si="720"/>
        <v>5</v>
      </c>
      <c r="N9115" s="3">
        <f t="shared" si="718"/>
        <v>2039</v>
      </c>
      <c r="O9115" s="3">
        <f t="shared" si="719"/>
        <v>7</v>
      </c>
      <c r="P9115" s="2" t="str">
        <f t="shared" si="721"/>
        <v>WE</v>
      </c>
    </row>
    <row r="9116" spans="12:16" x14ac:dyDescent="0.2">
      <c r="L9116" s="99">
        <f t="shared" si="717"/>
        <v>50905</v>
      </c>
      <c r="M9116" s="3">
        <f t="shared" si="720"/>
        <v>5</v>
      </c>
      <c r="N9116" s="3">
        <f t="shared" si="718"/>
        <v>2039</v>
      </c>
      <c r="O9116" s="3">
        <f t="shared" si="719"/>
        <v>1</v>
      </c>
      <c r="P9116" s="2" t="str">
        <f t="shared" si="721"/>
        <v>WE</v>
      </c>
    </row>
    <row r="9117" spans="12:16" x14ac:dyDescent="0.2">
      <c r="L9117" s="99">
        <f t="shared" si="717"/>
        <v>50906</v>
      </c>
      <c r="M9117" s="3">
        <f t="shared" si="720"/>
        <v>5</v>
      </c>
      <c r="N9117" s="3">
        <f t="shared" si="718"/>
        <v>2039</v>
      </c>
      <c r="O9117" s="3">
        <f t="shared" si="719"/>
        <v>2</v>
      </c>
      <c r="P9117" s="2" t="str">
        <f t="shared" si="721"/>
        <v>WD</v>
      </c>
    </row>
    <row r="9118" spans="12:16" x14ac:dyDescent="0.2">
      <c r="L9118" s="99">
        <f t="shared" si="717"/>
        <v>50907</v>
      </c>
      <c r="M9118" s="3">
        <f t="shared" si="720"/>
        <v>5</v>
      </c>
      <c r="N9118" s="3">
        <f t="shared" si="718"/>
        <v>2039</v>
      </c>
      <c r="O9118" s="3">
        <f t="shared" si="719"/>
        <v>3</v>
      </c>
      <c r="P9118" s="2" t="str">
        <f t="shared" si="721"/>
        <v>WD</v>
      </c>
    </row>
    <row r="9119" spans="12:16" x14ac:dyDescent="0.2">
      <c r="L9119" s="99">
        <f t="shared" si="717"/>
        <v>50908</v>
      </c>
      <c r="M9119" s="3">
        <f t="shared" si="720"/>
        <v>5</v>
      </c>
      <c r="N9119" s="3">
        <f t="shared" si="718"/>
        <v>2039</v>
      </c>
      <c r="O9119" s="3">
        <f t="shared" si="719"/>
        <v>4</v>
      </c>
      <c r="P9119" s="2" t="str">
        <f t="shared" si="721"/>
        <v>WD</v>
      </c>
    </row>
    <row r="9120" spans="12:16" x14ac:dyDescent="0.2">
      <c r="L9120" s="99">
        <f t="shared" si="717"/>
        <v>50909</v>
      </c>
      <c r="M9120" s="3">
        <f t="shared" si="720"/>
        <v>5</v>
      </c>
      <c r="N9120" s="3">
        <f t="shared" si="718"/>
        <v>2039</v>
      </c>
      <c r="O9120" s="3">
        <f t="shared" si="719"/>
        <v>5</v>
      </c>
      <c r="P9120" s="2" t="str">
        <f t="shared" si="721"/>
        <v>WD</v>
      </c>
    </row>
    <row r="9121" spans="12:16" x14ac:dyDescent="0.2">
      <c r="L9121" s="99">
        <f t="shared" si="717"/>
        <v>50910</v>
      </c>
      <c r="M9121" s="3">
        <f t="shared" si="720"/>
        <v>5</v>
      </c>
      <c r="N9121" s="3">
        <f t="shared" si="718"/>
        <v>2039</v>
      </c>
      <c r="O9121" s="3">
        <f t="shared" si="719"/>
        <v>6</v>
      </c>
      <c r="P9121" s="2" t="str">
        <f t="shared" si="721"/>
        <v>WD</v>
      </c>
    </row>
    <row r="9122" spans="12:16" x14ac:dyDescent="0.2">
      <c r="L9122" s="99">
        <f t="shared" si="717"/>
        <v>50911</v>
      </c>
      <c r="M9122" s="3">
        <f t="shared" si="720"/>
        <v>5</v>
      </c>
      <c r="N9122" s="3">
        <f t="shared" si="718"/>
        <v>2039</v>
      </c>
      <c r="O9122" s="3">
        <f t="shared" si="719"/>
        <v>7</v>
      </c>
      <c r="P9122" s="2" t="str">
        <f t="shared" si="721"/>
        <v>WE</v>
      </c>
    </row>
    <row r="9123" spans="12:16" x14ac:dyDescent="0.2">
      <c r="L9123" s="99">
        <f t="shared" si="717"/>
        <v>50912</v>
      </c>
      <c r="M9123" s="3">
        <f t="shared" si="720"/>
        <v>5</v>
      </c>
      <c r="N9123" s="3">
        <f t="shared" si="718"/>
        <v>2039</v>
      </c>
      <c r="O9123" s="3">
        <f t="shared" si="719"/>
        <v>1</v>
      </c>
      <c r="P9123" s="2" t="str">
        <f t="shared" si="721"/>
        <v>WE</v>
      </c>
    </row>
    <row r="9124" spans="12:16" x14ac:dyDescent="0.2">
      <c r="L9124" s="99">
        <f t="shared" si="717"/>
        <v>50913</v>
      </c>
      <c r="M9124" s="3">
        <f t="shared" si="720"/>
        <v>5</v>
      </c>
      <c r="N9124" s="3">
        <f t="shared" si="718"/>
        <v>2039</v>
      </c>
      <c r="O9124" s="3">
        <f t="shared" si="719"/>
        <v>2</v>
      </c>
      <c r="P9124" s="2" t="str">
        <f t="shared" si="721"/>
        <v>WD</v>
      </c>
    </row>
    <row r="9125" spans="12:16" x14ac:dyDescent="0.2">
      <c r="L9125" s="99">
        <f t="shared" si="717"/>
        <v>50914</v>
      </c>
      <c r="M9125" s="3">
        <f t="shared" si="720"/>
        <v>5</v>
      </c>
      <c r="N9125" s="3">
        <f t="shared" si="718"/>
        <v>2039</v>
      </c>
      <c r="O9125" s="3">
        <f t="shared" si="719"/>
        <v>3</v>
      </c>
      <c r="P9125" s="2" t="str">
        <f t="shared" si="721"/>
        <v>WD</v>
      </c>
    </row>
    <row r="9126" spans="12:16" x14ac:dyDescent="0.2">
      <c r="L9126" s="99">
        <f t="shared" si="717"/>
        <v>50915</v>
      </c>
      <c r="M9126" s="3">
        <f t="shared" si="720"/>
        <v>5</v>
      </c>
      <c r="N9126" s="3">
        <f t="shared" si="718"/>
        <v>2039</v>
      </c>
      <c r="O9126" s="3">
        <f t="shared" si="719"/>
        <v>4</v>
      </c>
      <c r="P9126" s="2" t="str">
        <f t="shared" si="721"/>
        <v>WD</v>
      </c>
    </row>
    <row r="9127" spans="12:16" x14ac:dyDescent="0.2">
      <c r="L9127" s="99">
        <f t="shared" si="717"/>
        <v>50916</v>
      </c>
      <c r="M9127" s="3">
        <f t="shared" si="720"/>
        <v>5</v>
      </c>
      <c r="N9127" s="3">
        <f t="shared" si="718"/>
        <v>2039</v>
      </c>
      <c r="O9127" s="3">
        <f t="shared" si="719"/>
        <v>5</v>
      </c>
      <c r="P9127" s="2" t="str">
        <f t="shared" si="721"/>
        <v>WD</v>
      </c>
    </row>
    <row r="9128" spans="12:16" x14ac:dyDescent="0.2">
      <c r="L9128" s="99">
        <f t="shared" si="717"/>
        <v>50917</v>
      </c>
      <c r="M9128" s="3">
        <f t="shared" si="720"/>
        <v>5</v>
      </c>
      <c r="N9128" s="3">
        <f t="shared" si="718"/>
        <v>2039</v>
      </c>
      <c r="O9128" s="3">
        <f t="shared" si="719"/>
        <v>6</v>
      </c>
      <c r="P9128" s="2" t="str">
        <f t="shared" si="721"/>
        <v>WD</v>
      </c>
    </row>
    <row r="9129" spans="12:16" x14ac:dyDescent="0.2">
      <c r="L9129" s="99">
        <f t="shared" si="717"/>
        <v>50918</v>
      </c>
      <c r="M9129" s="3">
        <f t="shared" si="720"/>
        <v>5</v>
      </c>
      <c r="N9129" s="3">
        <f t="shared" si="718"/>
        <v>2039</v>
      </c>
      <c r="O9129" s="3">
        <f t="shared" si="719"/>
        <v>7</v>
      </c>
      <c r="P9129" s="2" t="str">
        <f t="shared" si="721"/>
        <v>WE</v>
      </c>
    </row>
    <row r="9130" spans="12:16" x14ac:dyDescent="0.2">
      <c r="L9130" s="99">
        <f t="shared" si="717"/>
        <v>50919</v>
      </c>
      <c r="M9130" s="3">
        <f t="shared" si="720"/>
        <v>5</v>
      </c>
      <c r="N9130" s="3">
        <f t="shared" si="718"/>
        <v>2039</v>
      </c>
      <c r="O9130" s="3">
        <f t="shared" si="719"/>
        <v>1</v>
      </c>
      <c r="P9130" s="2" t="str">
        <f t="shared" si="721"/>
        <v>WE</v>
      </c>
    </row>
    <row r="9131" spans="12:16" x14ac:dyDescent="0.2">
      <c r="L9131" s="99">
        <f t="shared" si="717"/>
        <v>50920</v>
      </c>
      <c r="M9131" s="3">
        <f t="shared" si="720"/>
        <v>5</v>
      </c>
      <c r="N9131" s="3">
        <f t="shared" si="718"/>
        <v>2039</v>
      </c>
      <c r="O9131" s="3">
        <f t="shared" si="719"/>
        <v>2</v>
      </c>
      <c r="P9131" s="2" t="str">
        <f t="shared" si="721"/>
        <v>WD</v>
      </c>
    </row>
    <row r="9132" spans="12:16" x14ac:dyDescent="0.2">
      <c r="L9132" s="99">
        <f t="shared" si="717"/>
        <v>50921</v>
      </c>
      <c r="M9132" s="3">
        <f t="shared" si="720"/>
        <v>5</v>
      </c>
      <c r="N9132" s="3">
        <f t="shared" si="718"/>
        <v>2039</v>
      </c>
      <c r="O9132" s="3">
        <f t="shared" si="719"/>
        <v>3</v>
      </c>
      <c r="P9132" s="2" t="str">
        <f t="shared" si="721"/>
        <v>WD</v>
      </c>
    </row>
    <row r="9133" spans="12:16" x14ac:dyDescent="0.2">
      <c r="L9133" s="99">
        <f t="shared" si="717"/>
        <v>50922</v>
      </c>
      <c r="M9133" s="3">
        <f t="shared" si="720"/>
        <v>6</v>
      </c>
      <c r="N9133" s="3">
        <f t="shared" si="718"/>
        <v>2039</v>
      </c>
      <c r="O9133" s="3">
        <f t="shared" si="719"/>
        <v>4</v>
      </c>
      <c r="P9133" s="2" t="str">
        <f t="shared" si="721"/>
        <v>WD</v>
      </c>
    </row>
    <row r="9134" spans="12:16" x14ac:dyDescent="0.2">
      <c r="L9134" s="99">
        <f t="shared" si="717"/>
        <v>50923</v>
      </c>
      <c r="M9134" s="3">
        <f t="shared" si="720"/>
        <v>6</v>
      </c>
      <c r="N9134" s="3">
        <f t="shared" si="718"/>
        <v>2039</v>
      </c>
      <c r="O9134" s="3">
        <f t="shared" si="719"/>
        <v>5</v>
      </c>
      <c r="P9134" s="2" t="str">
        <f t="shared" si="721"/>
        <v>WD</v>
      </c>
    </row>
    <row r="9135" spans="12:16" x14ac:dyDescent="0.2">
      <c r="L9135" s="99">
        <f t="shared" si="717"/>
        <v>50924</v>
      </c>
      <c r="M9135" s="3">
        <f t="shared" si="720"/>
        <v>6</v>
      </c>
      <c r="N9135" s="3">
        <f t="shared" si="718"/>
        <v>2039</v>
      </c>
      <c r="O9135" s="3">
        <f t="shared" si="719"/>
        <v>6</v>
      </c>
      <c r="P9135" s="2" t="str">
        <f t="shared" si="721"/>
        <v>WD</v>
      </c>
    </row>
    <row r="9136" spans="12:16" x14ac:dyDescent="0.2">
      <c r="L9136" s="99">
        <f t="shared" si="717"/>
        <v>50925</v>
      </c>
      <c r="M9136" s="3">
        <f t="shared" si="720"/>
        <v>6</v>
      </c>
      <c r="N9136" s="3">
        <f t="shared" si="718"/>
        <v>2039</v>
      </c>
      <c r="O9136" s="3">
        <f t="shared" si="719"/>
        <v>7</v>
      </c>
      <c r="P9136" s="2" t="str">
        <f t="shared" si="721"/>
        <v>WE</v>
      </c>
    </row>
    <row r="9137" spans="12:16" x14ac:dyDescent="0.2">
      <c r="L9137" s="99">
        <f t="shared" si="717"/>
        <v>50926</v>
      </c>
      <c r="M9137" s="3">
        <f t="shared" si="720"/>
        <v>6</v>
      </c>
      <c r="N9137" s="3">
        <f t="shared" si="718"/>
        <v>2039</v>
      </c>
      <c r="O9137" s="3">
        <f t="shared" si="719"/>
        <v>1</v>
      </c>
      <c r="P9137" s="2" t="str">
        <f t="shared" si="721"/>
        <v>WE</v>
      </c>
    </row>
    <row r="9138" spans="12:16" x14ac:dyDescent="0.2">
      <c r="L9138" s="99">
        <f t="shared" si="717"/>
        <v>50927</v>
      </c>
      <c r="M9138" s="3">
        <f t="shared" si="720"/>
        <v>6</v>
      </c>
      <c r="N9138" s="3">
        <f t="shared" si="718"/>
        <v>2039</v>
      </c>
      <c r="O9138" s="3">
        <f t="shared" si="719"/>
        <v>2</v>
      </c>
      <c r="P9138" s="2" t="str">
        <f t="shared" si="721"/>
        <v>WD</v>
      </c>
    </row>
    <row r="9139" spans="12:16" x14ac:dyDescent="0.2">
      <c r="L9139" s="99">
        <f t="shared" si="717"/>
        <v>50928</v>
      </c>
      <c r="M9139" s="3">
        <f t="shared" si="720"/>
        <v>6</v>
      </c>
      <c r="N9139" s="3">
        <f t="shared" si="718"/>
        <v>2039</v>
      </c>
      <c r="O9139" s="3">
        <f t="shared" si="719"/>
        <v>3</v>
      </c>
      <c r="P9139" s="2" t="str">
        <f t="shared" si="721"/>
        <v>WD</v>
      </c>
    </row>
    <row r="9140" spans="12:16" x14ac:dyDescent="0.2">
      <c r="L9140" s="99">
        <f t="shared" ref="L9140:L9203" si="722">+L9139+1</f>
        <v>50929</v>
      </c>
      <c r="M9140" s="3">
        <f t="shared" si="720"/>
        <v>6</v>
      </c>
      <c r="N9140" s="3">
        <f t="shared" si="718"/>
        <v>2039</v>
      </c>
      <c r="O9140" s="3">
        <f t="shared" si="719"/>
        <v>4</v>
      </c>
      <c r="P9140" s="2" t="str">
        <f t="shared" si="721"/>
        <v>WD</v>
      </c>
    </row>
    <row r="9141" spans="12:16" x14ac:dyDescent="0.2">
      <c r="L9141" s="99">
        <f t="shared" si="722"/>
        <v>50930</v>
      </c>
      <c r="M9141" s="3">
        <f t="shared" si="720"/>
        <v>6</v>
      </c>
      <c r="N9141" s="3">
        <f t="shared" si="718"/>
        <v>2039</v>
      </c>
      <c r="O9141" s="3">
        <f t="shared" si="719"/>
        <v>5</v>
      </c>
      <c r="P9141" s="2" t="str">
        <f t="shared" si="721"/>
        <v>WD</v>
      </c>
    </row>
    <row r="9142" spans="12:16" x14ac:dyDescent="0.2">
      <c r="L9142" s="99">
        <f t="shared" si="722"/>
        <v>50931</v>
      </c>
      <c r="M9142" s="3">
        <f t="shared" si="720"/>
        <v>6</v>
      </c>
      <c r="N9142" s="3">
        <f t="shared" si="718"/>
        <v>2039</v>
      </c>
      <c r="O9142" s="3">
        <f t="shared" si="719"/>
        <v>6</v>
      </c>
      <c r="P9142" s="2" t="str">
        <f t="shared" si="721"/>
        <v>WD</v>
      </c>
    </row>
    <row r="9143" spans="12:16" x14ac:dyDescent="0.2">
      <c r="L9143" s="99">
        <f t="shared" si="722"/>
        <v>50932</v>
      </c>
      <c r="M9143" s="3">
        <f t="shared" si="720"/>
        <v>6</v>
      </c>
      <c r="N9143" s="3">
        <f t="shared" si="718"/>
        <v>2039</v>
      </c>
      <c r="O9143" s="3">
        <f t="shared" si="719"/>
        <v>7</v>
      </c>
      <c r="P9143" s="2" t="str">
        <f t="shared" si="721"/>
        <v>WE</v>
      </c>
    </row>
    <row r="9144" spans="12:16" x14ac:dyDescent="0.2">
      <c r="L9144" s="99">
        <f t="shared" si="722"/>
        <v>50933</v>
      </c>
      <c r="M9144" s="3">
        <f t="shared" si="720"/>
        <v>6</v>
      </c>
      <c r="N9144" s="3">
        <f t="shared" si="718"/>
        <v>2039</v>
      </c>
      <c r="O9144" s="3">
        <f t="shared" si="719"/>
        <v>1</v>
      </c>
      <c r="P9144" s="2" t="str">
        <f t="shared" si="721"/>
        <v>WE</v>
      </c>
    </row>
    <row r="9145" spans="12:16" x14ac:dyDescent="0.2">
      <c r="L9145" s="99">
        <f t="shared" si="722"/>
        <v>50934</v>
      </c>
      <c r="M9145" s="3">
        <f t="shared" si="720"/>
        <v>6</v>
      </c>
      <c r="N9145" s="3">
        <f t="shared" si="718"/>
        <v>2039</v>
      </c>
      <c r="O9145" s="3">
        <f t="shared" si="719"/>
        <v>2</v>
      </c>
      <c r="P9145" s="2" t="str">
        <f t="shared" si="721"/>
        <v>WD</v>
      </c>
    </row>
    <row r="9146" spans="12:16" x14ac:dyDescent="0.2">
      <c r="L9146" s="99">
        <f t="shared" si="722"/>
        <v>50935</v>
      </c>
      <c r="M9146" s="3">
        <f t="shared" si="720"/>
        <v>6</v>
      </c>
      <c r="N9146" s="3">
        <f t="shared" si="718"/>
        <v>2039</v>
      </c>
      <c r="O9146" s="3">
        <f t="shared" si="719"/>
        <v>3</v>
      </c>
      <c r="P9146" s="2" t="str">
        <f t="shared" si="721"/>
        <v>WD</v>
      </c>
    </row>
    <row r="9147" spans="12:16" x14ac:dyDescent="0.2">
      <c r="L9147" s="99">
        <f t="shared" si="722"/>
        <v>50936</v>
      </c>
      <c r="M9147" s="3">
        <f t="shared" si="720"/>
        <v>6</v>
      </c>
      <c r="N9147" s="3">
        <f t="shared" si="718"/>
        <v>2039</v>
      </c>
      <c r="O9147" s="3">
        <f t="shared" si="719"/>
        <v>4</v>
      </c>
      <c r="P9147" s="2" t="str">
        <f t="shared" si="721"/>
        <v>WD</v>
      </c>
    </row>
    <row r="9148" spans="12:16" x14ac:dyDescent="0.2">
      <c r="L9148" s="99">
        <f t="shared" si="722"/>
        <v>50937</v>
      </c>
      <c r="M9148" s="3">
        <f t="shared" si="720"/>
        <v>6</v>
      </c>
      <c r="N9148" s="3">
        <f t="shared" si="718"/>
        <v>2039</v>
      </c>
      <c r="O9148" s="3">
        <f t="shared" si="719"/>
        <v>5</v>
      </c>
      <c r="P9148" s="2" t="str">
        <f t="shared" si="721"/>
        <v>WD</v>
      </c>
    </row>
    <row r="9149" spans="12:16" x14ac:dyDescent="0.2">
      <c r="L9149" s="99">
        <f t="shared" si="722"/>
        <v>50938</v>
      </c>
      <c r="M9149" s="3">
        <f t="shared" si="720"/>
        <v>6</v>
      </c>
      <c r="N9149" s="3">
        <f t="shared" si="718"/>
        <v>2039</v>
      </c>
      <c r="O9149" s="3">
        <f t="shared" si="719"/>
        <v>6</v>
      </c>
      <c r="P9149" s="2" t="str">
        <f t="shared" si="721"/>
        <v>WD</v>
      </c>
    </row>
    <row r="9150" spans="12:16" x14ac:dyDescent="0.2">
      <c r="L9150" s="99">
        <f t="shared" si="722"/>
        <v>50939</v>
      </c>
      <c r="M9150" s="3">
        <f t="shared" si="720"/>
        <v>6</v>
      </c>
      <c r="N9150" s="3">
        <f t="shared" si="718"/>
        <v>2039</v>
      </c>
      <c r="O9150" s="3">
        <f t="shared" si="719"/>
        <v>7</v>
      </c>
      <c r="P9150" s="2" t="str">
        <f t="shared" si="721"/>
        <v>WE</v>
      </c>
    </row>
    <row r="9151" spans="12:16" x14ac:dyDescent="0.2">
      <c r="L9151" s="99">
        <f t="shared" si="722"/>
        <v>50940</v>
      </c>
      <c r="M9151" s="3">
        <f t="shared" si="720"/>
        <v>6</v>
      </c>
      <c r="N9151" s="3">
        <f t="shared" ref="N9151:N9214" si="723">YEAR(L9151)</f>
        <v>2039</v>
      </c>
      <c r="O9151" s="3">
        <f t="shared" ref="O9151:O9214" si="724">WEEKDAY(L9151)</f>
        <v>1</v>
      </c>
      <c r="P9151" s="2" t="str">
        <f t="shared" si="721"/>
        <v>WE</v>
      </c>
    </row>
    <row r="9152" spans="12:16" x14ac:dyDescent="0.2">
      <c r="L9152" s="99">
        <f t="shared" si="722"/>
        <v>50941</v>
      </c>
      <c r="M9152" s="3">
        <f t="shared" si="720"/>
        <v>6</v>
      </c>
      <c r="N9152" s="3">
        <f t="shared" si="723"/>
        <v>2039</v>
      </c>
      <c r="O9152" s="3">
        <f t="shared" si="724"/>
        <v>2</v>
      </c>
      <c r="P9152" s="2" t="str">
        <f t="shared" si="721"/>
        <v>WD</v>
      </c>
    </row>
    <row r="9153" spans="12:16" x14ac:dyDescent="0.2">
      <c r="L9153" s="99">
        <f t="shared" si="722"/>
        <v>50942</v>
      </c>
      <c r="M9153" s="3">
        <f t="shared" si="720"/>
        <v>6</v>
      </c>
      <c r="N9153" s="3">
        <f t="shared" si="723"/>
        <v>2039</v>
      </c>
      <c r="O9153" s="3">
        <f t="shared" si="724"/>
        <v>3</v>
      </c>
      <c r="P9153" s="2" t="str">
        <f t="shared" si="721"/>
        <v>WD</v>
      </c>
    </row>
    <row r="9154" spans="12:16" x14ac:dyDescent="0.2">
      <c r="L9154" s="99">
        <f t="shared" si="722"/>
        <v>50943</v>
      </c>
      <c r="M9154" s="3">
        <f t="shared" si="720"/>
        <v>6</v>
      </c>
      <c r="N9154" s="3">
        <f t="shared" si="723"/>
        <v>2039</v>
      </c>
      <c r="O9154" s="3">
        <f t="shared" si="724"/>
        <v>4</v>
      </c>
      <c r="P9154" s="2" t="str">
        <f t="shared" si="721"/>
        <v>WD</v>
      </c>
    </row>
    <row r="9155" spans="12:16" x14ac:dyDescent="0.2">
      <c r="L9155" s="99">
        <f t="shared" si="722"/>
        <v>50944</v>
      </c>
      <c r="M9155" s="3">
        <f t="shared" ref="M9155:M9218" si="725">MONTH(L9155)</f>
        <v>6</v>
      </c>
      <c r="N9155" s="3">
        <f t="shared" si="723"/>
        <v>2039</v>
      </c>
      <c r="O9155" s="3">
        <f t="shared" si="724"/>
        <v>5</v>
      </c>
      <c r="P9155" s="2" t="str">
        <f t="shared" ref="P9155:P9218" si="726">IF(O9155=1,"WE",IF(O9155=7,"WE","WD"))</f>
        <v>WD</v>
      </c>
    </row>
    <row r="9156" spans="12:16" x14ac:dyDescent="0.2">
      <c r="L9156" s="99">
        <f t="shared" si="722"/>
        <v>50945</v>
      </c>
      <c r="M9156" s="3">
        <f t="shared" si="725"/>
        <v>6</v>
      </c>
      <c r="N9156" s="3">
        <f t="shared" si="723"/>
        <v>2039</v>
      </c>
      <c r="O9156" s="3">
        <f t="shared" si="724"/>
        <v>6</v>
      </c>
      <c r="P9156" s="2" t="str">
        <f t="shared" si="726"/>
        <v>WD</v>
      </c>
    </row>
    <row r="9157" spans="12:16" x14ac:dyDescent="0.2">
      <c r="L9157" s="99">
        <f t="shared" si="722"/>
        <v>50946</v>
      </c>
      <c r="M9157" s="3">
        <f t="shared" si="725"/>
        <v>6</v>
      </c>
      <c r="N9157" s="3">
        <f t="shared" si="723"/>
        <v>2039</v>
      </c>
      <c r="O9157" s="3">
        <f t="shared" si="724"/>
        <v>7</v>
      </c>
      <c r="P9157" s="2" t="str">
        <f t="shared" si="726"/>
        <v>WE</v>
      </c>
    </row>
    <row r="9158" spans="12:16" x14ac:dyDescent="0.2">
      <c r="L9158" s="99">
        <f t="shared" si="722"/>
        <v>50947</v>
      </c>
      <c r="M9158" s="3">
        <f t="shared" si="725"/>
        <v>6</v>
      </c>
      <c r="N9158" s="3">
        <f t="shared" si="723"/>
        <v>2039</v>
      </c>
      <c r="O9158" s="3">
        <f t="shared" si="724"/>
        <v>1</v>
      </c>
      <c r="P9158" s="2" t="str">
        <f t="shared" si="726"/>
        <v>WE</v>
      </c>
    </row>
    <row r="9159" spans="12:16" x14ac:dyDescent="0.2">
      <c r="L9159" s="99">
        <f t="shared" si="722"/>
        <v>50948</v>
      </c>
      <c r="M9159" s="3">
        <f t="shared" si="725"/>
        <v>6</v>
      </c>
      <c r="N9159" s="3">
        <f t="shared" si="723"/>
        <v>2039</v>
      </c>
      <c r="O9159" s="3">
        <f t="shared" si="724"/>
        <v>2</v>
      </c>
      <c r="P9159" s="2" t="str">
        <f t="shared" si="726"/>
        <v>WD</v>
      </c>
    </row>
    <row r="9160" spans="12:16" x14ac:dyDescent="0.2">
      <c r="L9160" s="99">
        <f t="shared" si="722"/>
        <v>50949</v>
      </c>
      <c r="M9160" s="3">
        <f t="shared" si="725"/>
        <v>6</v>
      </c>
      <c r="N9160" s="3">
        <f t="shared" si="723"/>
        <v>2039</v>
      </c>
      <c r="O9160" s="3">
        <f t="shared" si="724"/>
        <v>3</v>
      </c>
      <c r="P9160" s="2" t="str">
        <f t="shared" si="726"/>
        <v>WD</v>
      </c>
    </row>
    <row r="9161" spans="12:16" x14ac:dyDescent="0.2">
      <c r="L9161" s="99">
        <f t="shared" si="722"/>
        <v>50950</v>
      </c>
      <c r="M9161" s="3">
        <f t="shared" si="725"/>
        <v>6</v>
      </c>
      <c r="N9161" s="3">
        <f t="shared" si="723"/>
        <v>2039</v>
      </c>
      <c r="O9161" s="3">
        <f t="shared" si="724"/>
        <v>4</v>
      </c>
      <c r="P9161" s="2" t="str">
        <f t="shared" si="726"/>
        <v>WD</v>
      </c>
    </row>
    <row r="9162" spans="12:16" x14ac:dyDescent="0.2">
      <c r="L9162" s="99">
        <f t="shared" si="722"/>
        <v>50951</v>
      </c>
      <c r="M9162" s="3">
        <f t="shared" si="725"/>
        <v>6</v>
      </c>
      <c r="N9162" s="3">
        <f t="shared" si="723"/>
        <v>2039</v>
      </c>
      <c r="O9162" s="3">
        <f t="shared" si="724"/>
        <v>5</v>
      </c>
      <c r="P9162" s="2" t="str">
        <f t="shared" si="726"/>
        <v>WD</v>
      </c>
    </row>
    <row r="9163" spans="12:16" x14ac:dyDescent="0.2">
      <c r="L9163" s="99">
        <f t="shared" si="722"/>
        <v>50952</v>
      </c>
      <c r="M9163" s="3">
        <f t="shared" si="725"/>
        <v>7</v>
      </c>
      <c r="N9163" s="3">
        <f t="shared" si="723"/>
        <v>2039</v>
      </c>
      <c r="O9163" s="3">
        <f t="shared" si="724"/>
        <v>6</v>
      </c>
      <c r="P9163" s="2" t="str">
        <f t="shared" si="726"/>
        <v>WD</v>
      </c>
    </row>
    <row r="9164" spans="12:16" x14ac:dyDescent="0.2">
      <c r="L9164" s="99">
        <f t="shared" si="722"/>
        <v>50953</v>
      </c>
      <c r="M9164" s="3">
        <f t="shared" si="725"/>
        <v>7</v>
      </c>
      <c r="N9164" s="3">
        <f t="shared" si="723"/>
        <v>2039</v>
      </c>
      <c r="O9164" s="3">
        <f t="shared" si="724"/>
        <v>7</v>
      </c>
      <c r="P9164" s="2" t="str">
        <f t="shared" si="726"/>
        <v>WE</v>
      </c>
    </row>
    <row r="9165" spans="12:16" x14ac:dyDescent="0.2">
      <c r="L9165" s="99">
        <f t="shared" si="722"/>
        <v>50954</v>
      </c>
      <c r="M9165" s="3">
        <f t="shared" si="725"/>
        <v>7</v>
      </c>
      <c r="N9165" s="3">
        <f t="shared" si="723"/>
        <v>2039</v>
      </c>
      <c r="O9165" s="3">
        <f t="shared" si="724"/>
        <v>1</v>
      </c>
      <c r="P9165" s="2" t="str">
        <f t="shared" si="726"/>
        <v>WE</v>
      </c>
    </row>
    <row r="9166" spans="12:16" x14ac:dyDescent="0.2">
      <c r="L9166" s="99">
        <f t="shared" si="722"/>
        <v>50955</v>
      </c>
      <c r="M9166" s="3">
        <f t="shared" si="725"/>
        <v>7</v>
      </c>
      <c r="N9166" s="3">
        <f t="shared" si="723"/>
        <v>2039</v>
      </c>
      <c r="O9166" s="3">
        <f t="shared" si="724"/>
        <v>2</v>
      </c>
      <c r="P9166" s="2" t="str">
        <f t="shared" si="726"/>
        <v>WD</v>
      </c>
    </row>
    <row r="9167" spans="12:16" x14ac:dyDescent="0.2">
      <c r="L9167" s="99">
        <f t="shared" si="722"/>
        <v>50956</v>
      </c>
      <c r="M9167" s="3">
        <f t="shared" si="725"/>
        <v>7</v>
      </c>
      <c r="N9167" s="3">
        <f t="shared" si="723"/>
        <v>2039</v>
      </c>
      <c r="O9167" s="3">
        <f t="shared" si="724"/>
        <v>3</v>
      </c>
      <c r="P9167" s="2" t="str">
        <f t="shared" si="726"/>
        <v>WD</v>
      </c>
    </row>
    <row r="9168" spans="12:16" x14ac:dyDescent="0.2">
      <c r="L9168" s="99">
        <f t="shared" si="722"/>
        <v>50957</v>
      </c>
      <c r="M9168" s="3">
        <f t="shared" si="725"/>
        <v>7</v>
      </c>
      <c r="N9168" s="3">
        <f t="shared" si="723"/>
        <v>2039</v>
      </c>
      <c r="O9168" s="3">
        <f t="shared" si="724"/>
        <v>4</v>
      </c>
      <c r="P9168" s="2" t="str">
        <f t="shared" si="726"/>
        <v>WD</v>
      </c>
    </row>
    <row r="9169" spans="12:16" x14ac:dyDescent="0.2">
      <c r="L9169" s="99">
        <f t="shared" si="722"/>
        <v>50958</v>
      </c>
      <c r="M9169" s="3">
        <f t="shared" si="725"/>
        <v>7</v>
      </c>
      <c r="N9169" s="3">
        <f t="shared" si="723"/>
        <v>2039</v>
      </c>
      <c r="O9169" s="3">
        <f t="shared" si="724"/>
        <v>5</v>
      </c>
      <c r="P9169" s="2" t="str">
        <f t="shared" si="726"/>
        <v>WD</v>
      </c>
    </row>
    <row r="9170" spans="12:16" x14ac:dyDescent="0.2">
      <c r="L9170" s="99">
        <f t="shared" si="722"/>
        <v>50959</v>
      </c>
      <c r="M9170" s="3">
        <f t="shared" si="725"/>
        <v>7</v>
      </c>
      <c r="N9170" s="3">
        <f t="shared" si="723"/>
        <v>2039</v>
      </c>
      <c r="O9170" s="3">
        <f t="shared" si="724"/>
        <v>6</v>
      </c>
      <c r="P9170" s="2" t="str">
        <f t="shared" si="726"/>
        <v>WD</v>
      </c>
    </row>
    <row r="9171" spans="12:16" x14ac:dyDescent="0.2">
      <c r="L9171" s="99">
        <f t="shared" si="722"/>
        <v>50960</v>
      </c>
      <c r="M9171" s="3">
        <f t="shared" si="725"/>
        <v>7</v>
      </c>
      <c r="N9171" s="3">
        <f t="shared" si="723"/>
        <v>2039</v>
      </c>
      <c r="O9171" s="3">
        <f t="shared" si="724"/>
        <v>7</v>
      </c>
      <c r="P9171" s="2" t="str">
        <f t="shared" si="726"/>
        <v>WE</v>
      </c>
    </row>
    <row r="9172" spans="12:16" x14ac:dyDescent="0.2">
      <c r="L9172" s="99">
        <f t="shared" si="722"/>
        <v>50961</v>
      </c>
      <c r="M9172" s="3">
        <f t="shared" si="725"/>
        <v>7</v>
      </c>
      <c r="N9172" s="3">
        <f t="shared" si="723"/>
        <v>2039</v>
      </c>
      <c r="O9172" s="3">
        <f t="shared" si="724"/>
        <v>1</v>
      </c>
      <c r="P9172" s="2" t="str">
        <f t="shared" si="726"/>
        <v>WE</v>
      </c>
    </row>
    <row r="9173" spans="12:16" x14ac:dyDescent="0.2">
      <c r="L9173" s="99">
        <f t="shared" si="722"/>
        <v>50962</v>
      </c>
      <c r="M9173" s="3">
        <f t="shared" si="725"/>
        <v>7</v>
      </c>
      <c r="N9173" s="3">
        <f t="shared" si="723"/>
        <v>2039</v>
      </c>
      <c r="O9173" s="3">
        <f t="shared" si="724"/>
        <v>2</v>
      </c>
      <c r="P9173" s="2" t="str">
        <f t="shared" si="726"/>
        <v>WD</v>
      </c>
    </row>
    <row r="9174" spans="12:16" x14ac:dyDescent="0.2">
      <c r="L9174" s="99">
        <f t="shared" si="722"/>
        <v>50963</v>
      </c>
      <c r="M9174" s="3">
        <f t="shared" si="725"/>
        <v>7</v>
      </c>
      <c r="N9174" s="3">
        <f t="shared" si="723"/>
        <v>2039</v>
      </c>
      <c r="O9174" s="3">
        <f t="shared" si="724"/>
        <v>3</v>
      </c>
      <c r="P9174" s="2" t="str">
        <f t="shared" si="726"/>
        <v>WD</v>
      </c>
    </row>
    <row r="9175" spans="12:16" x14ac:dyDescent="0.2">
      <c r="L9175" s="99">
        <f t="shared" si="722"/>
        <v>50964</v>
      </c>
      <c r="M9175" s="3">
        <f t="shared" si="725"/>
        <v>7</v>
      </c>
      <c r="N9175" s="3">
        <f t="shared" si="723"/>
        <v>2039</v>
      </c>
      <c r="O9175" s="3">
        <f t="shared" si="724"/>
        <v>4</v>
      </c>
      <c r="P9175" s="2" t="str">
        <f t="shared" si="726"/>
        <v>WD</v>
      </c>
    </row>
    <row r="9176" spans="12:16" x14ac:dyDescent="0.2">
      <c r="L9176" s="99">
        <f t="shared" si="722"/>
        <v>50965</v>
      </c>
      <c r="M9176" s="3">
        <f t="shared" si="725"/>
        <v>7</v>
      </c>
      <c r="N9176" s="3">
        <f t="shared" si="723"/>
        <v>2039</v>
      </c>
      <c r="O9176" s="3">
        <f t="shared" si="724"/>
        <v>5</v>
      </c>
      <c r="P9176" s="2" t="str">
        <f t="shared" si="726"/>
        <v>WD</v>
      </c>
    </row>
    <row r="9177" spans="12:16" x14ac:dyDescent="0.2">
      <c r="L9177" s="99">
        <f t="shared" si="722"/>
        <v>50966</v>
      </c>
      <c r="M9177" s="3">
        <f t="shared" si="725"/>
        <v>7</v>
      </c>
      <c r="N9177" s="3">
        <f t="shared" si="723"/>
        <v>2039</v>
      </c>
      <c r="O9177" s="3">
        <f t="shared" si="724"/>
        <v>6</v>
      </c>
      <c r="P9177" s="2" t="str">
        <f t="shared" si="726"/>
        <v>WD</v>
      </c>
    </row>
    <row r="9178" spans="12:16" x14ac:dyDescent="0.2">
      <c r="L9178" s="99">
        <f t="shared" si="722"/>
        <v>50967</v>
      </c>
      <c r="M9178" s="3">
        <f t="shared" si="725"/>
        <v>7</v>
      </c>
      <c r="N9178" s="3">
        <f t="shared" si="723"/>
        <v>2039</v>
      </c>
      <c r="O9178" s="3">
        <f t="shared" si="724"/>
        <v>7</v>
      </c>
      <c r="P9178" s="2" t="str">
        <f t="shared" si="726"/>
        <v>WE</v>
      </c>
    </row>
    <row r="9179" spans="12:16" x14ac:dyDescent="0.2">
      <c r="L9179" s="99">
        <f t="shared" si="722"/>
        <v>50968</v>
      </c>
      <c r="M9179" s="3">
        <f t="shared" si="725"/>
        <v>7</v>
      </c>
      <c r="N9179" s="3">
        <f t="shared" si="723"/>
        <v>2039</v>
      </c>
      <c r="O9179" s="3">
        <f t="shared" si="724"/>
        <v>1</v>
      </c>
      <c r="P9179" s="2" t="str">
        <f t="shared" si="726"/>
        <v>WE</v>
      </c>
    </row>
    <row r="9180" spans="12:16" x14ac:dyDescent="0.2">
      <c r="L9180" s="99">
        <f t="shared" si="722"/>
        <v>50969</v>
      </c>
      <c r="M9180" s="3">
        <f t="shared" si="725"/>
        <v>7</v>
      </c>
      <c r="N9180" s="3">
        <f t="shared" si="723"/>
        <v>2039</v>
      </c>
      <c r="O9180" s="3">
        <f t="shared" si="724"/>
        <v>2</v>
      </c>
      <c r="P9180" s="2" t="str">
        <f t="shared" si="726"/>
        <v>WD</v>
      </c>
    </row>
    <row r="9181" spans="12:16" x14ac:dyDescent="0.2">
      <c r="L9181" s="99">
        <f t="shared" si="722"/>
        <v>50970</v>
      </c>
      <c r="M9181" s="3">
        <f t="shared" si="725"/>
        <v>7</v>
      </c>
      <c r="N9181" s="3">
        <f t="shared" si="723"/>
        <v>2039</v>
      </c>
      <c r="O9181" s="3">
        <f t="shared" si="724"/>
        <v>3</v>
      </c>
      <c r="P9181" s="2" t="str">
        <f t="shared" si="726"/>
        <v>WD</v>
      </c>
    </row>
    <row r="9182" spans="12:16" x14ac:dyDescent="0.2">
      <c r="L9182" s="99">
        <f t="shared" si="722"/>
        <v>50971</v>
      </c>
      <c r="M9182" s="3">
        <f t="shared" si="725"/>
        <v>7</v>
      </c>
      <c r="N9182" s="3">
        <f t="shared" si="723"/>
        <v>2039</v>
      </c>
      <c r="O9182" s="3">
        <f t="shared" si="724"/>
        <v>4</v>
      </c>
      <c r="P9182" s="2" t="str">
        <f t="shared" si="726"/>
        <v>WD</v>
      </c>
    </row>
    <row r="9183" spans="12:16" x14ac:dyDescent="0.2">
      <c r="L9183" s="99">
        <f t="shared" si="722"/>
        <v>50972</v>
      </c>
      <c r="M9183" s="3">
        <f t="shared" si="725"/>
        <v>7</v>
      </c>
      <c r="N9183" s="3">
        <f t="shared" si="723"/>
        <v>2039</v>
      </c>
      <c r="O9183" s="3">
        <f t="shared" si="724"/>
        <v>5</v>
      </c>
      <c r="P9183" s="2" t="str">
        <f t="shared" si="726"/>
        <v>WD</v>
      </c>
    </row>
    <row r="9184" spans="12:16" x14ac:dyDescent="0.2">
      <c r="L9184" s="99">
        <f t="shared" si="722"/>
        <v>50973</v>
      </c>
      <c r="M9184" s="3">
        <f t="shared" si="725"/>
        <v>7</v>
      </c>
      <c r="N9184" s="3">
        <f t="shared" si="723"/>
        <v>2039</v>
      </c>
      <c r="O9184" s="3">
        <f t="shared" si="724"/>
        <v>6</v>
      </c>
      <c r="P9184" s="2" t="str">
        <f t="shared" si="726"/>
        <v>WD</v>
      </c>
    </row>
    <row r="9185" spans="12:16" x14ac:dyDescent="0.2">
      <c r="L9185" s="99">
        <f t="shared" si="722"/>
        <v>50974</v>
      </c>
      <c r="M9185" s="3">
        <f t="shared" si="725"/>
        <v>7</v>
      </c>
      <c r="N9185" s="3">
        <f t="shared" si="723"/>
        <v>2039</v>
      </c>
      <c r="O9185" s="3">
        <f t="shared" si="724"/>
        <v>7</v>
      </c>
      <c r="P9185" s="2" t="str">
        <f t="shared" si="726"/>
        <v>WE</v>
      </c>
    </row>
    <row r="9186" spans="12:16" x14ac:dyDescent="0.2">
      <c r="L9186" s="99">
        <f t="shared" si="722"/>
        <v>50975</v>
      </c>
      <c r="M9186" s="3">
        <f t="shared" si="725"/>
        <v>7</v>
      </c>
      <c r="N9186" s="3">
        <f t="shared" si="723"/>
        <v>2039</v>
      </c>
      <c r="O9186" s="3">
        <f t="shared" si="724"/>
        <v>1</v>
      </c>
      <c r="P9186" s="2" t="str">
        <f t="shared" si="726"/>
        <v>WE</v>
      </c>
    </row>
    <row r="9187" spans="12:16" x14ac:dyDescent="0.2">
      <c r="L9187" s="99">
        <f t="shared" si="722"/>
        <v>50976</v>
      </c>
      <c r="M9187" s="3">
        <f t="shared" si="725"/>
        <v>7</v>
      </c>
      <c r="N9187" s="3">
        <f t="shared" si="723"/>
        <v>2039</v>
      </c>
      <c r="O9187" s="3">
        <f t="shared" si="724"/>
        <v>2</v>
      </c>
      <c r="P9187" s="2" t="str">
        <f t="shared" si="726"/>
        <v>WD</v>
      </c>
    </row>
    <row r="9188" spans="12:16" x14ac:dyDescent="0.2">
      <c r="L9188" s="99">
        <f t="shared" si="722"/>
        <v>50977</v>
      </c>
      <c r="M9188" s="3">
        <f t="shared" si="725"/>
        <v>7</v>
      </c>
      <c r="N9188" s="3">
        <f t="shared" si="723"/>
        <v>2039</v>
      </c>
      <c r="O9188" s="3">
        <f t="shared" si="724"/>
        <v>3</v>
      </c>
      <c r="P9188" s="2" t="str">
        <f t="shared" si="726"/>
        <v>WD</v>
      </c>
    </row>
    <row r="9189" spans="12:16" x14ac:dyDescent="0.2">
      <c r="L9189" s="99">
        <f t="shared" si="722"/>
        <v>50978</v>
      </c>
      <c r="M9189" s="3">
        <f t="shared" si="725"/>
        <v>7</v>
      </c>
      <c r="N9189" s="3">
        <f t="shared" si="723"/>
        <v>2039</v>
      </c>
      <c r="O9189" s="3">
        <f t="shared" si="724"/>
        <v>4</v>
      </c>
      <c r="P9189" s="2" t="str">
        <f t="shared" si="726"/>
        <v>WD</v>
      </c>
    </row>
    <row r="9190" spans="12:16" x14ac:dyDescent="0.2">
      <c r="L9190" s="99">
        <f t="shared" si="722"/>
        <v>50979</v>
      </c>
      <c r="M9190" s="3">
        <f t="shared" si="725"/>
        <v>7</v>
      </c>
      <c r="N9190" s="3">
        <f t="shared" si="723"/>
        <v>2039</v>
      </c>
      <c r="O9190" s="3">
        <f t="shared" si="724"/>
        <v>5</v>
      </c>
      <c r="P9190" s="2" t="str">
        <f t="shared" si="726"/>
        <v>WD</v>
      </c>
    </row>
    <row r="9191" spans="12:16" x14ac:dyDescent="0.2">
      <c r="L9191" s="99">
        <f t="shared" si="722"/>
        <v>50980</v>
      </c>
      <c r="M9191" s="3">
        <f t="shared" si="725"/>
        <v>7</v>
      </c>
      <c r="N9191" s="3">
        <f t="shared" si="723"/>
        <v>2039</v>
      </c>
      <c r="O9191" s="3">
        <f t="shared" si="724"/>
        <v>6</v>
      </c>
      <c r="P9191" s="2" t="str">
        <f t="shared" si="726"/>
        <v>WD</v>
      </c>
    </row>
    <row r="9192" spans="12:16" x14ac:dyDescent="0.2">
      <c r="L9192" s="99">
        <f t="shared" si="722"/>
        <v>50981</v>
      </c>
      <c r="M9192" s="3">
        <f t="shared" si="725"/>
        <v>7</v>
      </c>
      <c r="N9192" s="3">
        <f t="shared" si="723"/>
        <v>2039</v>
      </c>
      <c r="O9192" s="3">
        <f t="shared" si="724"/>
        <v>7</v>
      </c>
      <c r="P9192" s="2" t="str">
        <f t="shared" si="726"/>
        <v>WE</v>
      </c>
    </row>
    <row r="9193" spans="12:16" x14ac:dyDescent="0.2">
      <c r="L9193" s="99">
        <f t="shared" si="722"/>
        <v>50982</v>
      </c>
      <c r="M9193" s="3">
        <f t="shared" si="725"/>
        <v>7</v>
      </c>
      <c r="N9193" s="3">
        <f t="shared" si="723"/>
        <v>2039</v>
      </c>
      <c r="O9193" s="3">
        <f t="shared" si="724"/>
        <v>1</v>
      </c>
      <c r="P9193" s="2" t="str">
        <f t="shared" si="726"/>
        <v>WE</v>
      </c>
    </row>
    <row r="9194" spans="12:16" x14ac:dyDescent="0.2">
      <c r="L9194" s="99">
        <f t="shared" si="722"/>
        <v>50983</v>
      </c>
      <c r="M9194" s="3">
        <f t="shared" si="725"/>
        <v>8</v>
      </c>
      <c r="N9194" s="3">
        <f t="shared" si="723"/>
        <v>2039</v>
      </c>
      <c r="O9194" s="3">
        <f t="shared" si="724"/>
        <v>2</v>
      </c>
      <c r="P9194" s="2" t="str">
        <f t="shared" si="726"/>
        <v>WD</v>
      </c>
    </row>
    <row r="9195" spans="12:16" x14ac:dyDescent="0.2">
      <c r="L9195" s="99">
        <f t="shared" si="722"/>
        <v>50984</v>
      </c>
      <c r="M9195" s="3">
        <f t="shared" si="725"/>
        <v>8</v>
      </c>
      <c r="N9195" s="3">
        <f t="shared" si="723"/>
        <v>2039</v>
      </c>
      <c r="O9195" s="3">
        <f t="shared" si="724"/>
        <v>3</v>
      </c>
      <c r="P9195" s="2" t="str">
        <f t="shared" si="726"/>
        <v>WD</v>
      </c>
    </row>
    <row r="9196" spans="12:16" x14ac:dyDescent="0.2">
      <c r="L9196" s="99">
        <f t="shared" si="722"/>
        <v>50985</v>
      </c>
      <c r="M9196" s="3">
        <f t="shared" si="725"/>
        <v>8</v>
      </c>
      <c r="N9196" s="3">
        <f t="shared" si="723"/>
        <v>2039</v>
      </c>
      <c r="O9196" s="3">
        <f t="shared" si="724"/>
        <v>4</v>
      </c>
      <c r="P9196" s="2" t="str">
        <f t="shared" si="726"/>
        <v>WD</v>
      </c>
    </row>
    <row r="9197" spans="12:16" x14ac:dyDescent="0.2">
      <c r="L9197" s="99">
        <f t="shared" si="722"/>
        <v>50986</v>
      </c>
      <c r="M9197" s="3">
        <f t="shared" si="725"/>
        <v>8</v>
      </c>
      <c r="N9197" s="3">
        <f t="shared" si="723"/>
        <v>2039</v>
      </c>
      <c r="O9197" s="3">
        <f t="shared" si="724"/>
        <v>5</v>
      </c>
      <c r="P9197" s="2" t="str">
        <f t="shared" si="726"/>
        <v>WD</v>
      </c>
    </row>
    <row r="9198" spans="12:16" x14ac:dyDescent="0.2">
      <c r="L9198" s="99">
        <f t="shared" si="722"/>
        <v>50987</v>
      </c>
      <c r="M9198" s="3">
        <f t="shared" si="725"/>
        <v>8</v>
      </c>
      <c r="N9198" s="3">
        <f t="shared" si="723"/>
        <v>2039</v>
      </c>
      <c r="O9198" s="3">
        <f t="shared" si="724"/>
        <v>6</v>
      </c>
      <c r="P9198" s="2" t="str">
        <f t="shared" si="726"/>
        <v>WD</v>
      </c>
    </row>
    <row r="9199" spans="12:16" x14ac:dyDescent="0.2">
      <c r="L9199" s="99">
        <f t="shared" si="722"/>
        <v>50988</v>
      </c>
      <c r="M9199" s="3">
        <f t="shared" si="725"/>
        <v>8</v>
      </c>
      <c r="N9199" s="3">
        <f t="shared" si="723"/>
        <v>2039</v>
      </c>
      <c r="O9199" s="3">
        <f t="shared" si="724"/>
        <v>7</v>
      </c>
      <c r="P9199" s="2" t="str">
        <f t="shared" si="726"/>
        <v>WE</v>
      </c>
    </row>
    <row r="9200" spans="12:16" x14ac:dyDescent="0.2">
      <c r="L9200" s="99">
        <f t="shared" si="722"/>
        <v>50989</v>
      </c>
      <c r="M9200" s="3">
        <f t="shared" si="725"/>
        <v>8</v>
      </c>
      <c r="N9200" s="3">
        <f t="shared" si="723"/>
        <v>2039</v>
      </c>
      <c r="O9200" s="3">
        <f t="shared" si="724"/>
        <v>1</v>
      </c>
      <c r="P9200" s="2" t="str">
        <f t="shared" si="726"/>
        <v>WE</v>
      </c>
    </row>
    <row r="9201" spans="12:16" x14ac:dyDescent="0.2">
      <c r="L9201" s="99">
        <f t="shared" si="722"/>
        <v>50990</v>
      </c>
      <c r="M9201" s="3">
        <f t="shared" si="725"/>
        <v>8</v>
      </c>
      <c r="N9201" s="3">
        <f t="shared" si="723"/>
        <v>2039</v>
      </c>
      <c r="O9201" s="3">
        <f t="shared" si="724"/>
        <v>2</v>
      </c>
      <c r="P9201" s="2" t="str">
        <f t="shared" si="726"/>
        <v>WD</v>
      </c>
    </row>
    <row r="9202" spans="12:16" x14ac:dyDescent="0.2">
      <c r="L9202" s="99">
        <f t="shared" si="722"/>
        <v>50991</v>
      </c>
      <c r="M9202" s="3">
        <f t="shared" si="725"/>
        <v>8</v>
      </c>
      <c r="N9202" s="3">
        <f t="shared" si="723"/>
        <v>2039</v>
      </c>
      <c r="O9202" s="3">
        <f t="shared" si="724"/>
        <v>3</v>
      </c>
      <c r="P9202" s="2" t="str">
        <f t="shared" si="726"/>
        <v>WD</v>
      </c>
    </row>
    <row r="9203" spans="12:16" x14ac:dyDescent="0.2">
      <c r="L9203" s="99">
        <f t="shared" si="722"/>
        <v>50992</v>
      </c>
      <c r="M9203" s="3">
        <f t="shared" si="725"/>
        <v>8</v>
      </c>
      <c r="N9203" s="3">
        <f t="shared" si="723"/>
        <v>2039</v>
      </c>
      <c r="O9203" s="3">
        <f t="shared" si="724"/>
        <v>4</v>
      </c>
      <c r="P9203" s="2" t="str">
        <f t="shared" si="726"/>
        <v>WD</v>
      </c>
    </row>
    <row r="9204" spans="12:16" x14ac:dyDescent="0.2">
      <c r="L9204" s="99">
        <f t="shared" ref="L9204:L9267" si="727">+L9203+1</f>
        <v>50993</v>
      </c>
      <c r="M9204" s="3">
        <f t="shared" si="725"/>
        <v>8</v>
      </c>
      <c r="N9204" s="3">
        <f t="shared" si="723"/>
        <v>2039</v>
      </c>
      <c r="O9204" s="3">
        <f t="shared" si="724"/>
        <v>5</v>
      </c>
      <c r="P9204" s="2" t="str">
        <f t="shared" si="726"/>
        <v>WD</v>
      </c>
    </row>
    <row r="9205" spans="12:16" x14ac:dyDescent="0.2">
      <c r="L9205" s="99">
        <f t="shared" si="727"/>
        <v>50994</v>
      </c>
      <c r="M9205" s="3">
        <f t="shared" si="725"/>
        <v>8</v>
      </c>
      <c r="N9205" s="3">
        <f t="shared" si="723"/>
        <v>2039</v>
      </c>
      <c r="O9205" s="3">
        <f t="shared" si="724"/>
        <v>6</v>
      </c>
      <c r="P9205" s="2" t="str">
        <f t="shared" si="726"/>
        <v>WD</v>
      </c>
    </row>
    <row r="9206" spans="12:16" x14ac:dyDescent="0.2">
      <c r="L9206" s="99">
        <f t="shared" si="727"/>
        <v>50995</v>
      </c>
      <c r="M9206" s="3">
        <f t="shared" si="725"/>
        <v>8</v>
      </c>
      <c r="N9206" s="3">
        <f t="shared" si="723"/>
        <v>2039</v>
      </c>
      <c r="O9206" s="3">
        <f t="shared" si="724"/>
        <v>7</v>
      </c>
      <c r="P9206" s="2" t="str">
        <f t="shared" si="726"/>
        <v>WE</v>
      </c>
    </row>
    <row r="9207" spans="12:16" x14ac:dyDescent="0.2">
      <c r="L9207" s="99">
        <f t="shared" si="727"/>
        <v>50996</v>
      </c>
      <c r="M9207" s="3">
        <f t="shared" si="725"/>
        <v>8</v>
      </c>
      <c r="N9207" s="3">
        <f t="shared" si="723"/>
        <v>2039</v>
      </c>
      <c r="O9207" s="3">
        <f t="shared" si="724"/>
        <v>1</v>
      </c>
      <c r="P9207" s="2" t="str">
        <f t="shared" si="726"/>
        <v>WE</v>
      </c>
    </row>
    <row r="9208" spans="12:16" x14ac:dyDescent="0.2">
      <c r="L9208" s="99">
        <f t="shared" si="727"/>
        <v>50997</v>
      </c>
      <c r="M9208" s="3">
        <f t="shared" si="725"/>
        <v>8</v>
      </c>
      <c r="N9208" s="3">
        <f t="shared" si="723"/>
        <v>2039</v>
      </c>
      <c r="O9208" s="3">
        <f t="shared" si="724"/>
        <v>2</v>
      </c>
      <c r="P9208" s="2" t="str">
        <f t="shared" si="726"/>
        <v>WD</v>
      </c>
    </row>
    <row r="9209" spans="12:16" x14ac:dyDescent="0.2">
      <c r="L9209" s="99">
        <f t="shared" si="727"/>
        <v>50998</v>
      </c>
      <c r="M9209" s="3">
        <f t="shared" si="725"/>
        <v>8</v>
      </c>
      <c r="N9209" s="3">
        <f t="shared" si="723"/>
        <v>2039</v>
      </c>
      <c r="O9209" s="3">
        <f t="shared" si="724"/>
        <v>3</v>
      </c>
      <c r="P9209" s="2" t="str">
        <f t="shared" si="726"/>
        <v>WD</v>
      </c>
    </row>
    <row r="9210" spans="12:16" x14ac:dyDescent="0.2">
      <c r="L9210" s="99">
        <f t="shared" si="727"/>
        <v>50999</v>
      </c>
      <c r="M9210" s="3">
        <f t="shared" si="725"/>
        <v>8</v>
      </c>
      <c r="N9210" s="3">
        <f t="shared" si="723"/>
        <v>2039</v>
      </c>
      <c r="O9210" s="3">
        <f t="shared" si="724"/>
        <v>4</v>
      </c>
      <c r="P9210" s="2" t="str">
        <f t="shared" si="726"/>
        <v>WD</v>
      </c>
    </row>
    <row r="9211" spans="12:16" x14ac:dyDescent="0.2">
      <c r="L9211" s="99">
        <f t="shared" si="727"/>
        <v>51000</v>
      </c>
      <c r="M9211" s="3">
        <f t="shared" si="725"/>
        <v>8</v>
      </c>
      <c r="N9211" s="3">
        <f t="shared" si="723"/>
        <v>2039</v>
      </c>
      <c r="O9211" s="3">
        <f t="shared" si="724"/>
        <v>5</v>
      </c>
      <c r="P9211" s="2" t="str">
        <f t="shared" si="726"/>
        <v>WD</v>
      </c>
    </row>
    <row r="9212" spans="12:16" x14ac:dyDescent="0.2">
      <c r="L9212" s="99">
        <f t="shared" si="727"/>
        <v>51001</v>
      </c>
      <c r="M9212" s="3">
        <f t="shared" si="725"/>
        <v>8</v>
      </c>
      <c r="N9212" s="3">
        <f t="shared" si="723"/>
        <v>2039</v>
      </c>
      <c r="O9212" s="3">
        <f t="shared" si="724"/>
        <v>6</v>
      </c>
      <c r="P9212" s="2" t="str">
        <f t="shared" si="726"/>
        <v>WD</v>
      </c>
    </row>
    <row r="9213" spans="12:16" x14ac:dyDescent="0.2">
      <c r="L9213" s="99">
        <f t="shared" si="727"/>
        <v>51002</v>
      </c>
      <c r="M9213" s="3">
        <f t="shared" si="725"/>
        <v>8</v>
      </c>
      <c r="N9213" s="3">
        <f t="shared" si="723"/>
        <v>2039</v>
      </c>
      <c r="O9213" s="3">
        <f t="shared" si="724"/>
        <v>7</v>
      </c>
      <c r="P9213" s="2" t="str">
        <f t="shared" si="726"/>
        <v>WE</v>
      </c>
    </row>
    <row r="9214" spans="12:16" x14ac:dyDescent="0.2">
      <c r="L9214" s="99">
        <f t="shared" si="727"/>
        <v>51003</v>
      </c>
      <c r="M9214" s="3">
        <f t="shared" si="725"/>
        <v>8</v>
      </c>
      <c r="N9214" s="3">
        <f t="shared" si="723"/>
        <v>2039</v>
      </c>
      <c r="O9214" s="3">
        <f t="shared" si="724"/>
        <v>1</v>
      </c>
      <c r="P9214" s="2" t="str">
        <f t="shared" si="726"/>
        <v>WE</v>
      </c>
    </row>
    <row r="9215" spans="12:16" x14ac:dyDescent="0.2">
      <c r="L9215" s="99">
        <f t="shared" si="727"/>
        <v>51004</v>
      </c>
      <c r="M9215" s="3">
        <f t="shared" si="725"/>
        <v>8</v>
      </c>
      <c r="N9215" s="3">
        <f t="shared" ref="N9215:N9278" si="728">YEAR(L9215)</f>
        <v>2039</v>
      </c>
      <c r="O9215" s="3">
        <f t="shared" ref="O9215:O9278" si="729">WEEKDAY(L9215)</f>
        <v>2</v>
      </c>
      <c r="P9215" s="2" t="str">
        <f t="shared" si="726"/>
        <v>WD</v>
      </c>
    </row>
    <row r="9216" spans="12:16" x14ac:dyDescent="0.2">
      <c r="L9216" s="99">
        <f t="shared" si="727"/>
        <v>51005</v>
      </c>
      <c r="M9216" s="3">
        <f t="shared" si="725"/>
        <v>8</v>
      </c>
      <c r="N9216" s="3">
        <f t="shared" si="728"/>
        <v>2039</v>
      </c>
      <c r="O9216" s="3">
        <f t="shared" si="729"/>
        <v>3</v>
      </c>
      <c r="P9216" s="2" t="str">
        <f t="shared" si="726"/>
        <v>WD</v>
      </c>
    </row>
    <row r="9217" spans="12:16" x14ac:dyDescent="0.2">
      <c r="L9217" s="99">
        <f t="shared" si="727"/>
        <v>51006</v>
      </c>
      <c r="M9217" s="3">
        <f t="shared" si="725"/>
        <v>8</v>
      </c>
      <c r="N9217" s="3">
        <f t="shared" si="728"/>
        <v>2039</v>
      </c>
      <c r="O9217" s="3">
        <f t="shared" si="729"/>
        <v>4</v>
      </c>
      <c r="P9217" s="2" t="str">
        <f t="shared" si="726"/>
        <v>WD</v>
      </c>
    </row>
    <row r="9218" spans="12:16" x14ac:dyDescent="0.2">
      <c r="L9218" s="99">
        <f t="shared" si="727"/>
        <v>51007</v>
      </c>
      <c r="M9218" s="3">
        <f t="shared" si="725"/>
        <v>8</v>
      </c>
      <c r="N9218" s="3">
        <f t="shared" si="728"/>
        <v>2039</v>
      </c>
      <c r="O9218" s="3">
        <f t="shared" si="729"/>
        <v>5</v>
      </c>
      <c r="P9218" s="2" t="str">
        <f t="shared" si="726"/>
        <v>WD</v>
      </c>
    </row>
    <row r="9219" spans="12:16" x14ac:dyDescent="0.2">
      <c r="L9219" s="99">
        <f t="shared" si="727"/>
        <v>51008</v>
      </c>
      <c r="M9219" s="3">
        <f t="shared" ref="M9219:M9282" si="730">MONTH(L9219)</f>
        <v>8</v>
      </c>
      <c r="N9219" s="3">
        <f t="shared" si="728"/>
        <v>2039</v>
      </c>
      <c r="O9219" s="3">
        <f t="shared" si="729"/>
        <v>6</v>
      </c>
      <c r="P9219" s="2" t="str">
        <f t="shared" ref="P9219:P9282" si="731">IF(O9219=1,"WE",IF(O9219=7,"WE","WD"))</f>
        <v>WD</v>
      </c>
    </row>
    <row r="9220" spans="12:16" x14ac:dyDescent="0.2">
      <c r="L9220" s="99">
        <f t="shared" si="727"/>
        <v>51009</v>
      </c>
      <c r="M9220" s="3">
        <f t="shared" si="730"/>
        <v>8</v>
      </c>
      <c r="N9220" s="3">
        <f t="shared" si="728"/>
        <v>2039</v>
      </c>
      <c r="O9220" s="3">
        <f t="shared" si="729"/>
        <v>7</v>
      </c>
      <c r="P9220" s="2" t="str">
        <f t="shared" si="731"/>
        <v>WE</v>
      </c>
    </row>
    <row r="9221" spans="12:16" x14ac:dyDescent="0.2">
      <c r="L9221" s="99">
        <f t="shared" si="727"/>
        <v>51010</v>
      </c>
      <c r="M9221" s="3">
        <f t="shared" si="730"/>
        <v>8</v>
      </c>
      <c r="N9221" s="3">
        <f t="shared" si="728"/>
        <v>2039</v>
      </c>
      <c r="O9221" s="3">
        <f t="shared" si="729"/>
        <v>1</v>
      </c>
      <c r="P9221" s="2" t="str">
        <f t="shared" si="731"/>
        <v>WE</v>
      </c>
    </row>
    <row r="9222" spans="12:16" x14ac:dyDescent="0.2">
      <c r="L9222" s="99">
        <f t="shared" si="727"/>
        <v>51011</v>
      </c>
      <c r="M9222" s="3">
        <f t="shared" si="730"/>
        <v>8</v>
      </c>
      <c r="N9222" s="3">
        <f t="shared" si="728"/>
        <v>2039</v>
      </c>
      <c r="O9222" s="3">
        <f t="shared" si="729"/>
        <v>2</v>
      </c>
      <c r="P9222" s="2" t="str">
        <f t="shared" si="731"/>
        <v>WD</v>
      </c>
    </row>
    <row r="9223" spans="12:16" x14ac:dyDescent="0.2">
      <c r="L9223" s="99">
        <f t="shared" si="727"/>
        <v>51012</v>
      </c>
      <c r="M9223" s="3">
        <f t="shared" si="730"/>
        <v>8</v>
      </c>
      <c r="N9223" s="3">
        <f t="shared" si="728"/>
        <v>2039</v>
      </c>
      <c r="O9223" s="3">
        <f t="shared" si="729"/>
        <v>3</v>
      </c>
      <c r="P9223" s="2" t="str">
        <f t="shared" si="731"/>
        <v>WD</v>
      </c>
    </row>
    <row r="9224" spans="12:16" x14ac:dyDescent="0.2">
      <c r="L9224" s="99">
        <f t="shared" si="727"/>
        <v>51013</v>
      </c>
      <c r="M9224" s="3">
        <f t="shared" si="730"/>
        <v>8</v>
      </c>
      <c r="N9224" s="3">
        <f t="shared" si="728"/>
        <v>2039</v>
      </c>
      <c r="O9224" s="3">
        <f t="shared" si="729"/>
        <v>4</v>
      </c>
      <c r="P9224" s="2" t="str">
        <f t="shared" si="731"/>
        <v>WD</v>
      </c>
    </row>
    <row r="9225" spans="12:16" x14ac:dyDescent="0.2">
      <c r="L9225" s="99">
        <f t="shared" si="727"/>
        <v>51014</v>
      </c>
      <c r="M9225" s="3">
        <f t="shared" si="730"/>
        <v>9</v>
      </c>
      <c r="N9225" s="3">
        <f t="shared" si="728"/>
        <v>2039</v>
      </c>
      <c r="O9225" s="3">
        <f t="shared" si="729"/>
        <v>5</v>
      </c>
      <c r="P9225" s="2" t="str">
        <f t="shared" si="731"/>
        <v>WD</v>
      </c>
    </row>
    <row r="9226" spans="12:16" x14ac:dyDescent="0.2">
      <c r="L9226" s="99">
        <f t="shared" si="727"/>
        <v>51015</v>
      </c>
      <c r="M9226" s="3">
        <f t="shared" si="730"/>
        <v>9</v>
      </c>
      <c r="N9226" s="3">
        <f t="shared" si="728"/>
        <v>2039</v>
      </c>
      <c r="O9226" s="3">
        <f t="shared" si="729"/>
        <v>6</v>
      </c>
      <c r="P9226" s="2" t="str">
        <f t="shared" si="731"/>
        <v>WD</v>
      </c>
    </row>
    <row r="9227" spans="12:16" x14ac:dyDescent="0.2">
      <c r="L9227" s="99">
        <f t="shared" si="727"/>
        <v>51016</v>
      </c>
      <c r="M9227" s="3">
        <f t="shared" si="730"/>
        <v>9</v>
      </c>
      <c r="N9227" s="3">
        <f t="shared" si="728"/>
        <v>2039</v>
      </c>
      <c r="O9227" s="3">
        <f t="shared" si="729"/>
        <v>7</v>
      </c>
      <c r="P9227" s="2" t="str">
        <f t="shared" si="731"/>
        <v>WE</v>
      </c>
    </row>
    <row r="9228" spans="12:16" x14ac:dyDescent="0.2">
      <c r="L9228" s="99">
        <f t="shared" si="727"/>
        <v>51017</v>
      </c>
      <c r="M9228" s="3">
        <f t="shared" si="730"/>
        <v>9</v>
      </c>
      <c r="N9228" s="3">
        <f t="shared" si="728"/>
        <v>2039</v>
      </c>
      <c r="O9228" s="3">
        <f t="shared" si="729"/>
        <v>1</v>
      </c>
      <c r="P9228" s="2" t="str">
        <f t="shared" si="731"/>
        <v>WE</v>
      </c>
    </row>
    <row r="9229" spans="12:16" x14ac:dyDescent="0.2">
      <c r="L9229" s="99">
        <f t="shared" si="727"/>
        <v>51018</v>
      </c>
      <c r="M9229" s="3">
        <f t="shared" si="730"/>
        <v>9</v>
      </c>
      <c r="N9229" s="3">
        <f t="shared" si="728"/>
        <v>2039</v>
      </c>
      <c r="O9229" s="3">
        <f t="shared" si="729"/>
        <v>2</v>
      </c>
      <c r="P9229" s="2" t="str">
        <f t="shared" si="731"/>
        <v>WD</v>
      </c>
    </row>
    <row r="9230" spans="12:16" x14ac:dyDescent="0.2">
      <c r="L9230" s="99">
        <f t="shared" si="727"/>
        <v>51019</v>
      </c>
      <c r="M9230" s="3">
        <f t="shared" si="730"/>
        <v>9</v>
      </c>
      <c r="N9230" s="3">
        <f t="shared" si="728"/>
        <v>2039</v>
      </c>
      <c r="O9230" s="3">
        <f t="shared" si="729"/>
        <v>3</v>
      </c>
      <c r="P9230" s="2" t="str">
        <f t="shared" si="731"/>
        <v>WD</v>
      </c>
    </row>
    <row r="9231" spans="12:16" x14ac:dyDescent="0.2">
      <c r="L9231" s="99">
        <f t="shared" si="727"/>
        <v>51020</v>
      </c>
      <c r="M9231" s="3">
        <f t="shared" si="730"/>
        <v>9</v>
      </c>
      <c r="N9231" s="3">
        <f t="shared" si="728"/>
        <v>2039</v>
      </c>
      <c r="O9231" s="3">
        <f t="shared" si="729"/>
        <v>4</v>
      </c>
      <c r="P9231" s="2" t="str">
        <f t="shared" si="731"/>
        <v>WD</v>
      </c>
    </row>
    <row r="9232" spans="12:16" x14ac:dyDescent="0.2">
      <c r="L9232" s="99">
        <f t="shared" si="727"/>
        <v>51021</v>
      </c>
      <c r="M9232" s="3">
        <f t="shared" si="730"/>
        <v>9</v>
      </c>
      <c r="N9232" s="3">
        <f t="shared" si="728"/>
        <v>2039</v>
      </c>
      <c r="O9232" s="3">
        <f t="shared" si="729"/>
        <v>5</v>
      </c>
      <c r="P9232" s="2" t="str">
        <f t="shared" si="731"/>
        <v>WD</v>
      </c>
    </row>
    <row r="9233" spans="12:16" x14ac:dyDescent="0.2">
      <c r="L9233" s="99">
        <f t="shared" si="727"/>
        <v>51022</v>
      </c>
      <c r="M9233" s="3">
        <f t="shared" si="730"/>
        <v>9</v>
      </c>
      <c r="N9233" s="3">
        <f t="shared" si="728"/>
        <v>2039</v>
      </c>
      <c r="O9233" s="3">
        <f t="shared" si="729"/>
        <v>6</v>
      </c>
      <c r="P9233" s="2" t="str">
        <f t="shared" si="731"/>
        <v>WD</v>
      </c>
    </row>
    <row r="9234" spans="12:16" x14ac:dyDescent="0.2">
      <c r="L9234" s="99">
        <f t="shared" si="727"/>
        <v>51023</v>
      </c>
      <c r="M9234" s="3">
        <f t="shared" si="730"/>
        <v>9</v>
      </c>
      <c r="N9234" s="3">
        <f t="shared" si="728"/>
        <v>2039</v>
      </c>
      <c r="O9234" s="3">
        <f t="shared" si="729"/>
        <v>7</v>
      </c>
      <c r="P9234" s="2" t="str">
        <f t="shared" si="731"/>
        <v>WE</v>
      </c>
    </row>
    <row r="9235" spans="12:16" x14ac:dyDescent="0.2">
      <c r="L9235" s="99">
        <f t="shared" si="727"/>
        <v>51024</v>
      </c>
      <c r="M9235" s="3">
        <f t="shared" si="730"/>
        <v>9</v>
      </c>
      <c r="N9235" s="3">
        <f t="shared" si="728"/>
        <v>2039</v>
      </c>
      <c r="O9235" s="3">
        <f t="shared" si="729"/>
        <v>1</v>
      </c>
      <c r="P9235" s="2" t="str">
        <f t="shared" si="731"/>
        <v>WE</v>
      </c>
    </row>
    <row r="9236" spans="12:16" x14ac:dyDescent="0.2">
      <c r="L9236" s="99">
        <f t="shared" si="727"/>
        <v>51025</v>
      </c>
      <c r="M9236" s="3">
        <f t="shared" si="730"/>
        <v>9</v>
      </c>
      <c r="N9236" s="3">
        <f t="shared" si="728"/>
        <v>2039</v>
      </c>
      <c r="O9236" s="3">
        <f t="shared" si="729"/>
        <v>2</v>
      </c>
      <c r="P9236" s="2" t="str">
        <f t="shared" si="731"/>
        <v>WD</v>
      </c>
    </row>
    <row r="9237" spans="12:16" x14ac:dyDescent="0.2">
      <c r="L9237" s="99">
        <f t="shared" si="727"/>
        <v>51026</v>
      </c>
      <c r="M9237" s="3">
        <f t="shared" si="730"/>
        <v>9</v>
      </c>
      <c r="N9237" s="3">
        <f t="shared" si="728"/>
        <v>2039</v>
      </c>
      <c r="O9237" s="3">
        <f t="shared" si="729"/>
        <v>3</v>
      </c>
      <c r="P9237" s="2" t="str">
        <f t="shared" si="731"/>
        <v>WD</v>
      </c>
    </row>
    <row r="9238" spans="12:16" x14ac:dyDescent="0.2">
      <c r="L9238" s="99">
        <f t="shared" si="727"/>
        <v>51027</v>
      </c>
      <c r="M9238" s="3">
        <f t="shared" si="730"/>
        <v>9</v>
      </c>
      <c r="N9238" s="3">
        <f t="shared" si="728"/>
        <v>2039</v>
      </c>
      <c r="O9238" s="3">
        <f t="shared" si="729"/>
        <v>4</v>
      </c>
      <c r="P9238" s="2" t="str">
        <f t="shared" si="731"/>
        <v>WD</v>
      </c>
    </row>
    <row r="9239" spans="12:16" x14ac:dyDescent="0.2">
      <c r="L9239" s="99">
        <f t="shared" si="727"/>
        <v>51028</v>
      </c>
      <c r="M9239" s="3">
        <f t="shared" si="730"/>
        <v>9</v>
      </c>
      <c r="N9239" s="3">
        <f t="shared" si="728"/>
        <v>2039</v>
      </c>
      <c r="O9239" s="3">
        <f t="shared" si="729"/>
        <v>5</v>
      </c>
      <c r="P9239" s="2" t="str">
        <f t="shared" si="731"/>
        <v>WD</v>
      </c>
    </row>
    <row r="9240" spans="12:16" x14ac:dyDescent="0.2">
      <c r="L9240" s="99">
        <f t="shared" si="727"/>
        <v>51029</v>
      </c>
      <c r="M9240" s="3">
        <f t="shared" si="730"/>
        <v>9</v>
      </c>
      <c r="N9240" s="3">
        <f t="shared" si="728"/>
        <v>2039</v>
      </c>
      <c r="O9240" s="3">
        <f t="shared" si="729"/>
        <v>6</v>
      </c>
      <c r="P9240" s="2" t="str">
        <f t="shared" si="731"/>
        <v>WD</v>
      </c>
    </row>
    <row r="9241" spans="12:16" x14ac:dyDescent="0.2">
      <c r="L9241" s="99">
        <f t="shared" si="727"/>
        <v>51030</v>
      </c>
      <c r="M9241" s="3">
        <f t="shared" si="730"/>
        <v>9</v>
      </c>
      <c r="N9241" s="3">
        <f t="shared" si="728"/>
        <v>2039</v>
      </c>
      <c r="O9241" s="3">
        <f t="shared" si="729"/>
        <v>7</v>
      </c>
      <c r="P9241" s="2" t="str">
        <f t="shared" si="731"/>
        <v>WE</v>
      </c>
    </row>
    <row r="9242" spans="12:16" x14ac:dyDescent="0.2">
      <c r="L9242" s="99">
        <f t="shared" si="727"/>
        <v>51031</v>
      </c>
      <c r="M9242" s="3">
        <f t="shared" si="730"/>
        <v>9</v>
      </c>
      <c r="N9242" s="3">
        <f t="shared" si="728"/>
        <v>2039</v>
      </c>
      <c r="O9242" s="3">
        <f t="shared" si="729"/>
        <v>1</v>
      </c>
      <c r="P9242" s="2" t="str">
        <f t="shared" si="731"/>
        <v>WE</v>
      </c>
    </row>
    <row r="9243" spans="12:16" x14ac:dyDescent="0.2">
      <c r="L9243" s="99">
        <f t="shared" si="727"/>
        <v>51032</v>
      </c>
      <c r="M9243" s="3">
        <f t="shared" si="730"/>
        <v>9</v>
      </c>
      <c r="N9243" s="3">
        <f t="shared" si="728"/>
        <v>2039</v>
      </c>
      <c r="O9243" s="3">
        <f t="shared" si="729"/>
        <v>2</v>
      </c>
      <c r="P9243" s="2" t="str">
        <f t="shared" si="731"/>
        <v>WD</v>
      </c>
    </row>
    <row r="9244" spans="12:16" x14ac:dyDescent="0.2">
      <c r="L9244" s="99">
        <f t="shared" si="727"/>
        <v>51033</v>
      </c>
      <c r="M9244" s="3">
        <f t="shared" si="730"/>
        <v>9</v>
      </c>
      <c r="N9244" s="3">
        <f t="shared" si="728"/>
        <v>2039</v>
      </c>
      <c r="O9244" s="3">
        <f t="shared" si="729"/>
        <v>3</v>
      </c>
      <c r="P9244" s="2" t="str">
        <f t="shared" si="731"/>
        <v>WD</v>
      </c>
    </row>
    <row r="9245" spans="12:16" x14ac:dyDescent="0.2">
      <c r="L9245" s="99">
        <f t="shared" si="727"/>
        <v>51034</v>
      </c>
      <c r="M9245" s="3">
        <f t="shared" si="730"/>
        <v>9</v>
      </c>
      <c r="N9245" s="3">
        <f t="shared" si="728"/>
        <v>2039</v>
      </c>
      <c r="O9245" s="3">
        <f t="shared" si="729"/>
        <v>4</v>
      </c>
      <c r="P9245" s="2" t="str">
        <f t="shared" si="731"/>
        <v>WD</v>
      </c>
    </row>
    <row r="9246" spans="12:16" x14ac:dyDescent="0.2">
      <c r="L9246" s="99">
        <f t="shared" si="727"/>
        <v>51035</v>
      </c>
      <c r="M9246" s="3">
        <f t="shared" si="730"/>
        <v>9</v>
      </c>
      <c r="N9246" s="3">
        <f t="shared" si="728"/>
        <v>2039</v>
      </c>
      <c r="O9246" s="3">
        <f t="shared" si="729"/>
        <v>5</v>
      </c>
      <c r="P9246" s="2" t="str">
        <f t="shared" si="731"/>
        <v>WD</v>
      </c>
    </row>
    <row r="9247" spans="12:16" x14ac:dyDescent="0.2">
      <c r="L9247" s="99">
        <f t="shared" si="727"/>
        <v>51036</v>
      </c>
      <c r="M9247" s="3">
        <f t="shared" si="730"/>
        <v>9</v>
      </c>
      <c r="N9247" s="3">
        <f t="shared" si="728"/>
        <v>2039</v>
      </c>
      <c r="O9247" s="3">
        <f t="shared" si="729"/>
        <v>6</v>
      </c>
      <c r="P9247" s="2" t="str">
        <f t="shared" si="731"/>
        <v>WD</v>
      </c>
    </row>
    <row r="9248" spans="12:16" x14ac:dyDescent="0.2">
      <c r="L9248" s="99">
        <f t="shared" si="727"/>
        <v>51037</v>
      </c>
      <c r="M9248" s="3">
        <f t="shared" si="730"/>
        <v>9</v>
      </c>
      <c r="N9248" s="3">
        <f t="shared" si="728"/>
        <v>2039</v>
      </c>
      <c r="O9248" s="3">
        <f t="shared" si="729"/>
        <v>7</v>
      </c>
      <c r="P9248" s="2" t="str">
        <f t="shared" si="731"/>
        <v>WE</v>
      </c>
    </row>
    <row r="9249" spans="12:16" x14ac:dyDescent="0.2">
      <c r="L9249" s="99">
        <f t="shared" si="727"/>
        <v>51038</v>
      </c>
      <c r="M9249" s="3">
        <f t="shared" si="730"/>
        <v>9</v>
      </c>
      <c r="N9249" s="3">
        <f t="shared" si="728"/>
        <v>2039</v>
      </c>
      <c r="O9249" s="3">
        <f t="shared" si="729"/>
        <v>1</v>
      </c>
      <c r="P9249" s="2" t="str">
        <f t="shared" si="731"/>
        <v>WE</v>
      </c>
    </row>
    <row r="9250" spans="12:16" x14ac:dyDescent="0.2">
      <c r="L9250" s="99">
        <f t="shared" si="727"/>
        <v>51039</v>
      </c>
      <c r="M9250" s="3">
        <f t="shared" si="730"/>
        <v>9</v>
      </c>
      <c r="N9250" s="3">
        <f t="shared" si="728"/>
        <v>2039</v>
      </c>
      <c r="O9250" s="3">
        <f t="shared" si="729"/>
        <v>2</v>
      </c>
      <c r="P9250" s="2" t="str">
        <f t="shared" si="731"/>
        <v>WD</v>
      </c>
    </row>
    <row r="9251" spans="12:16" x14ac:dyDescent="0.2">
      <c r="L9251" s="99">
        <f t="shared" si="727"/>
        <v>51040</v>
      </c>
      <c r="M9251" s="3">
        <f t="shared" si="730"/>
        <v>9</v>
      </c>
      <c r="N9251" s="3">
        <f t="shared" si="728"/>
        <v>2039</v>
      </c>
      <c r="O9251" s="3">
        <f t="shared" si="729"/>
        <v>3</v>
      </c>
      <c r="P9251" s="2" t="str">
        <f t="shared" si="731"/>
        <v>WD</v>
      </c>
    </row>
    <row r="9252" spans="12:16" x14ac:dyDescent="0.2">
      <c r="L9252" s="99">
        <f t="shared" si="727"/>
        <v>51041</v>
      </c>
      <c r="M9252" s="3">
        <f t="shared" si="730"/>
        <v>9</v>
      </c>
      <c r="N9252" s="3">
        <f t="shared" si="728"/>
        <v>2039</v>
      </c>
      <c r="O9252" s="3">
        <f t="shared" si="729"/>
        <v>4</v>
      </c>
      <c r="P9252" s="2" t="str">
        <f t="shared" si="731"/>
        <v>WD</v>
      </c>
    </row>
    <row r="9253" spans="12:16" x14ac:dyDescent="0.2">
      <c r="L9253" s="99">
        <f t="shared" si="727"/>
        <v>51042</v>
      </c>
      <c r="M9253" s="3">
        <f t="shared" si="730"/>
        <v>9</v>
      </c>
      <c r="N9253" s="3">
        <f t="shared" si="728"/>
        <v>2039</v>
      </c>
      <c r="O9253" s="3">
        <f t="shared" si="729"/>
        <v>5</v>
      </c>
      <c r="P9253" s="2" t="str">
        <f t="shared" si="731"/>
        <v>WD</v>
      </c>
    </row>
    <row r="9254" spans="12:16" x14ac:dyDescent="0.2">
      <c r="L9254" s="99">
        <f t="shared" si="727"/>
        <v>51043</v>
      </c>
      <c r="M9254" s="3">
        <f t="shared" si="730"/>
        <v>9</v>
      </c>
      <c r="N9254" s="3">
        <f t="shared" si="728"/>
        <v>2039</v>
      </c>
      <c r="O9254" s="3">
        <f t="shared" si="729"/>
        <v>6</v>
      </c>
      <c r="P9254" s="2" t="str">
        <f t="shared" si="731"/>
        <v>WD</v>
      </c>
    </row>
    <row r="9255" spans="12:16" x14ac:dyDescent="0.2">
      <c r="L9255" s="99">
        <f t="shared" si="727"/>
        <v>51044</v>
      </c>
      <c r="M9255" s="3">
        <f t="shared" si="730"/>
        <v>10</v>
      </c>
      <c r="N9255" s="3">
        <f t="shared" si="728"/>
        <v>2039</v>
      </c>
      <c r="O9255" s="3">
        <f t="shared" si="729"/>
        <v>7</v>
      </c>
      <c r="P9255" s="2" t="str">
        <f t="shared" si="731"/>
        <v>WE</v>
      </c>
    </row>
    <row r="9256" spans="12:16" x14ac:dyDescent="0.2">
      <c r="L9256" s="99">
        <f t="shared" si="727"/>
        <v>51045</v>
      </c>
      <c r="M9256" s="3">
        <f t="shared" si="730"/>
        <v>10</v>
      </c>
      <c r="N9256" s="3">
        <f t="shared" si="728"/>
        <v>2039</v>
      </c>
      <c r="O9256" s="3">
        <f t="shared" si="729"/>
        <v>1</v>
      </c>
      <c r="P9256" s="2" t="str">
        <f t="shared" si="731"/>
        <v>WE</v>
      </c>
    </row>
    <row r="9257" spans="12:16" x14ac:dyDescent="0.2">
      <c r="L9257" s="99">
        <f t="shared" si="727"/>
        <v>51046</v>
      </c>
      <c r="M9257" s="3">
        <f t="shared" si="730"/>
        <v>10</v>
      </c>
      <c r="N9257" s="3">
        <f t="shared" si="728"/>
        <v>2039</v>
      </c>
      <c r="O9257" s="3">
        <f t="shared" si="729"/>
        <v>2</v>
      </c>
      <c r="P9257" s="2" t="str">
        <f t="shared" si="731"/>
        <v>WD</v>
      </c>
    </row>
    <row r="9258" spans="12:16" x14ac:dyDescent="0.2">
      <c r="L9258" s="99">
        <f t="shared" si="727"/>
        <v>51047</v>
      </c>
      <c r="M9258" s="3">
        <f t="shared" si="730"/>
        <v>10</v>
      </c>
      <c r="N9258" s="3">
        <f t="shared" si="728"/>
        <v>2039</v>
      </c>
      <c r="O9258" s="3">
        <f t="shared" si="729"/>
        <v>3</v>
      </c>
      <c r="P9258" s="2" t="str">
        <f t="shared" si="731"/>
        <v>WD</v>
      </c>
    </row>
    <row r="9259" spans="12:16" x14ac:dyDescent="0.2">
      <c r="L9259" s="99">
        <f t="shared" si="727"/>
        <v>51048</v>
      </c>
      <c r="M9259" s="3">
        <f t="shared" si="730"/>
        <v>10</v>
      </c>
      <c r="N9259" s="3">
        <f t="shared" si="728"/>
        <v>2039</v>
      </c>
      <c r="O9259" s="3">
        <f t="shared" si="729"/>
        <v>4</v>
      </c>
      <c r="P9259" s="2" t="str">
        <f t="shared" si="731"/>
        <v>WD</v>
      </c>
    </row>
    <row r="9260" spans="12:16" x14ac:dyDescent="0.2">
      <c r="L9260" s="99">
        <f t="shared" si="727"/>
        <v>51049</v>
      </c>
      <c r="M9260" s="3">
        <f t="shared" si="730"/>
        <v>10</v>
      </c>
      <c r="N9260" s="3">
        <f t="shared" si="728"/>
        <v>2039</v>
      </c>
      <c r="O9260" s="3">
        <f t="shared" si="729"/>
        <v>5</v>
      </c>
      <c r="P9260" s="2" t="str">
        <f t="shared" si="731"/>
        <v>WD</v>
      </c>
    </row>
    <row r="9261" spans="12:16" x14ac:dyDescent="0.2">
      <c r="L9261" s="99">
        <f t="shared" si="727"/>
        <v>51050</v>
      </c>
      <c r="M9261" s="3">
        <f t="shared" si="730"/>
        <v>10</v>
      </c>
      <c r="N9261" s="3">
        <f t="shared" si="728"/>
        <v>2039</v>
      </c>
      <c r="O9261" s="3">
        <f t="shared" si="729"/>
        <v>6</v>
      </c>
      <c r="P9261" s="2" t="str">
        <f t="shared" si="731"/>
        <v>WD</v>
      </c>
    </row>
    <row r="9262" spans="12:16" x14ac:dyDescent="0.2">
      <c r="L9262" s="99">
        <f t="shared" si="727"/>
        <v>51051</v>
      </c>
      <c r="M9262" s="3">
        <f t="shared" si="730"/>
        <v>10</v>
      </c>
      <c r="N9262" s="3">
        <f t="shared" si="728"/>
        <v>2039</v>
      </c>
      <c r="O9262" s="3">
        <f t="shared" si="729"/>
        <v>7</v>
      </c>
      <c r="P9262" s="2" t="str">
        <f t="shared" si="731"/>
        <v>WE</v>
      </c>
    </row>
    <row r="9263" spans="12:16" x14ac:dyDescent="0.2">
      <c r="L9263" s="99">
        <f t="shared" si="727"/>
        <v>51052</v>
      </c>
      <c r="M9263" s="3">
        <f t="shared" si="730"/>
        <v>10</v>
      </c>
      <c r="N9263" s="3">
        <f t="shared" si="728"/>
        <v>2039</v>
      </c>
      <c r="O9263" s="3">
        <f t="shared" si="729"/>
        <v>1</v>
      </c>
      <c r="P9263" s="2" t="str">
        <f t="shared" si="731"/>
        <v>WE</v>
      </c>
    </row>
    <row r="9264" spans="12:16" x14ac:dyDescent="0.2">
      <c r="L9264" s="99">
        <f t="shared" si="727"/>
        <v>51053</v>
      </c>
      <c r="M9264" s="3">
        <f t="shared" si="730"/>
        <v>10</v>
      </c>
      <c r="N9264" s="3">
        <f t="shared" si="728"/>
        <v>2039</v>
      </c>
      <c r="O9264" s="3">
        <f t="shared" si="729"/>
        <v>2</v>
      </c>
      <c r="P9264" s="2" t="str">
        <f t="shared" si="731"/>
        <v>WD</v>
      </c>
    </row>
    <row r="9265" spans="12:16" x14ac:dyDescent="0.2">
      <c r="L9265" s="99">
        <f t="shared" si="727"/>
        <v>51054</v>
      </c>
      <c r="M9265" s="3">
        <f t="shared" si="730"/>
        <v>10</v>
      </c>
      <c r="N9265" s="3">
        <f t="shared" si="728"/>
        <v>2039</v>
      </c>
      <c r="O9265" s="3">
        <f t="shared" si="729"/>
        <v>3</v>
      </c>
      <c r="P9265" s="2" t="str">
        <f t="shared" si="731"/>
        <v>WD</v>
      </c>
    </row>
    <row r="9266" spans="12:16" x14ac:dyDescent="0.2">
      <c r="L9266" s="99">
        <f t="shared" si="727"/>
        <v>51055</v>
      </c>
      <c r="M9266" s="3">
        <f t="shared" si="730"/>
        <v>10</v>
      </c>
      <c r="N9266" s="3">
        <f t="shared" si="728"/>
        <v>2039</v>
      </c>
      <c r="O9266" s="3">
        <f t="shared" si="729"/>
        <v>4</v>
      </c>
      <c r="P9266" s="2" t="str">
        <f t="shared" si="731"/>
        <v>WD</v>
      </c>
    </row>
    <row r="9267" spans="12:16" x14ac:dyDescent="0.2">
      <c r="L9267" s="99">
        <f t="shared" si="727"/>
        <v>51056</v>
      </c>
      <c r="M9267" s="3">
        <f t="shared" si="730"/>
        <v>10</v>
      </c>
      <c r="N9267" s="3">
        <f t="shared" si="728"/>
        <v>2039</v>
      </c>
      <c r="O9267" s="3">
        <f t="shared" si="729"/>
        <v>5</v>
      </c>
      <c r="P9267" s="2" t="str">
        <f t="shared" si="731"/>
        <v>WD</v>
      </c>
    </row>
    <row r="9268" spans="12:16" x14ac:dyDescent="0.2">
      <c r="L9268" s="99">
        <f t="shared" ref="L9268:L9331" si="732">+L9267+1</f>
        <v>51057</v>
      </c>
      <c r="M9268" s="3">
        <f t="shared" si="730"/>
        <v>10</v>
      </c>
      <c r="N9268" s="3">
        <f t="shared" si="728"/>
        <v>2039</v>
      </c>
      <c r="O9268" s="3">
        <f t="shared" si="729"/>
        <v>6</v>
      </c>
      <c r="P9268" s="2" t="str">
        <f t="shared" si="731"/>
        <v>WD</v>
      </c>
    </row>
    <row r="9269" spans="12:16" x14ac:dyDescent="0.2">
      <c r="L9269" s="99">
        <f t="shared" si="732"/>
        <v>51058</v>
      </c>
      <c r="M9269" s="3">
        <f t="shared" si="730"/>
        <v>10</v>
      </c>
      <c r="N9269" s="3">
        <f t="shared" si="728"/>
        <v>2039</v>
      </c>
      <c r="O9269" s="3">
        <f t="shared" si="729"/>
        <v>7</v>
      </c>
      <c r="P9269" s="2" t="str">
        <f t="shared" si="731"/>
        <v>WE</v>
      </c>
    </row>
    <row r="9270" spans="12:16" x14ac:dyDescent="0.2">
      <c r="L9270" s="99">
        <f t="shared" si="732"/>
        <v>51059</v>
      </c>
      <c r="M9270" s="3">
        <f t="shared" si="730"/>
        <v>10</v>
      </c>
      <c r="N9270" s="3">
        <f t="shared" si="728"/>
        <v>2039</v>
      </c>
      <c r="O9270" s="3">
        <f t="shared" si="729"/>
        <v>1</v>
      </c>
      <c r="P9270" s="2" t="str">
        <f t="shared" si="731"/>
        <v>WE</v>
      </c>
    </row>
    <row r="9271" spans="12:16" x14ac:dyDescent="0.2">
      <c r="L9271" s="99">
        <f t="shared" si="732"/>
        <v>51060</v>
      </c>
      <c r="M9271" s="3">
        <f t="shared" si="730"/>
        <v>10</v>
      </c>
      <c r="N9271" s="3">
        <f t="shared" si="728"/>
        <v>2039</v>
      </c>
      <c r="O9271" s="3">
        <f t="shared" si="729"/>
        <v>2</v>
      </c>
      <c r="P9271" s="2" t="str">
        <f t="shared" si="731"/>
        <v>WD</v>
      </c>
    </row>
    <row r="9272" spans="12:16" x14ac:dyDescent="0.2">
      <c r="L9272" s="99">
        <f t="shared" si="732"/>
        <v>51061</v>
      </c>
      <c r="M9272" s="3">
        <f t="shared" si="730"/>
        <v>10</v>
      </c>
      <c r="N9272" s="3">
        <f t="shared" si="728"/>
        <v>2039</v>
      </c>
      <c r="O9272" s="3">
        <f t="shared" si="729"/>
        <v>3</v>
      </c>
      <c r="P9272" s="2" t="str">
        <f t="shared" si="731"/>
        <v>WD</v>
      </c>
    </row>
    <row r="9273" spans="12:16" x14ac:dyDescent="0.2">
      <c r="L9273" s="99">
        <f t="shared" si="732"/>
        <v>51062</v>
      </c>
      <c r="M9273" s="3">
        <f t="shared" si="730"/>
        <v>10</v>
      </c>
      <c r="N9273" s="3">
        <f t="shared" si="728"/>
        <v>2039</v>
      </c>
      <c r="O9273" s="3">
        <f t="shared" si="729"/>
        <v>4</v>
      </c>
      <c r="P9273" s="2" t="str">
        <f t="shared" si="731"/>
        <v>WD</v>
      </c>
    </row>
    <row r="9274" spans="12:16" x14ac:dyDescent="0.2">
      <c r="L9274" s="99">
        <f t="shared" si="732"/>
        <v>51063</v>
      </c>
      <c r="M9274" s="3">
        <f t="shared" si="730"/>
        <v>10</v>
      </c>
      <c r="N9274" s="3">
        <f t="shared" si="728"/>
        <v>2039</v>
      </c>
      <c r="O9274" s="3">
        <f t="shared" si="729"/>
        <v>5</v>
      </c>
      <c r="P9274" s="2" t="str">
        <f t="shared" si="731"/>
        <v>WD</v>
      </c>
    </row>
    <row r="9275" spans="12:16" x14ac:dyDescent="0.2">
      <c r="L9275" s="99">
        <f t="shared" si="732"/>
        <v>51064</v>
      </c>
      <c r="M9275" s="3">
        <f t="shared" si="730"/>
        <v>10</v>
      </c>
      <c r="N9275" s="3">
        <f t="shared" si="728"/>
        <v>2039</v>
      </c>
      <c r="O9275" s="3">
        <f t="shared" si="729"/>
        <v>6</v>
      </c>
      <c r="P9275" s="2" t="str">
        <f t="shared" si="731"/>
        <v>WD</v>
      </c>
    </row>
    <row r="9276" spans="12:16" x14ac:dyDescent="0.2">
      <c r="L9276" s="99">
        <f t="shared" si="732"/>
        <v>51065</v>
      </c>
      <c r="M9276" s="3">
        <f t="shared" si="730"/>
        <v>10</v>
      </c>
      <c r="N9276" s="3">
        <f t="shared" si="728"/>
        <v>2039</v>
      </c>
      <c r="O9276" s="3">
        <f t="shared" si="729"/>
        <v>7</v>
      </c>
      <c r="P9276" s="2" t="str">
        <f t="shared" si="731"/>
        <v>WE</v>
      </c>
    </row>
    <row r="9277" spans="12:16" x14ac:dyDescent="0.2">
      <c r="L9277" s="99">
        <f t="shared" si="732"/>
        <v>51066</v>
      </c>
      <c r="M9277" s="3">
        <f t="shared" si="730"/>
        <v>10</v>
      </c>
      <c r="N9277" s="3">
        <f t="shared" si="728"/>
        <v>2039</v>
      </c>
      <c r="O9277" s="3">
        <f t="shared" si="729"/>
        <v>1</v>
      </c>
      <c r="P9277" s="2" t="str">
        <f t="shared" si="731"/>
        <v>WE</v>
      </c>
    </row>
    <row r="9278" spans="12:16" x14ac:dyDescent="0.2">
      <c r="L9278" s="99">
        <f t="shared" si="732"/>
        <v>51067</v>
      </c>
      <c r="M9278" s="3">
        <f t="shared" si="730"/>
        <v>10</v>
      </c>
      <c r="N9278" s="3">
        <f t="shared" si="728"/>
        <v>2039</v>
      </c>
      <c r="O9278" s="3">
        <f t="shared" si="729"/>
        <v>2</v>
      </c>
      <c r="P9278" s="2" t="str">
        <f t="shared" si="731"/>
        <v>WD</v>
      </c>
    </row>
    <row r="9279" spans="12:16" x14ac:dyDescent="0.2">
      <c r="L9279" s="99">
        <f t="shared" si="732"/>
        <v>51068</v>
      </c>
      <c r="M9279" s="3">
        <f t="shared" si="730"/>
        <v>10</v>
      </c>
      <c r="N9279" s="3">
        <f t="shared" ref="N9279:N9342" si="733">YEAR(L9279)</f>
        <v>2039</v>
      </c>
      <c r="O9279" s="3">
        <f t="shared" ref="O9279:O9342" si="734">WEEKDAY(L9279)</f>
        <v>3</v>
      </c>
      <c r="P9279" s="2" t="str">
        <f t="shared" si="731"/>
        <v>WD</v>
      </c>
    </row>
    <row r="9280" spans="12:16" x14ac:dyDescent="0.2">
      <c r="L9280" s="99">
        <f t="shared" si="732"/>
        <v>51069</v>
      </c>
      <c r="M9280" s="3">
        <f t="shared" si="730"/>
        <v>10</v>
      </c>
      <c r="N9280" s="3">
        <f t="shared" si="733"/>
        <v>2039</v>
      </c>
      <c r="O9280" s="3">
        <f t="shared" si="734"/>
        <v>4</v>
      </c>
      <c r="P9280" s="2" t="str">
        <f t="shared" si="731"/>
        <v>WD</v>
      </c>
    </row>
    <row r="9281" spans="12:16" x14ac:dyDescent="0.2">
      <c r="L9281" s="99">
        <f t="shared" si="732"/>
        <v>51070</v>
      </c>
      <c r="M9281" s="3">
        <f t="shared" si="730"/>
        <v>10</v>
      </c>
      <c r="N9281" s="3">
        <f t="shared" si="733"/>
        <v>2039</v>
      </c>
      <c r="O9281" s="3">
        <f t="shared" si="734"/>
        <v>5</v>
      </c>
      <c r="P9281" s="2" t="str">
        <f t="shared" si="731"/>
        <v>WD</v>
      </c>
    </row>
    <row r="9282" spans="12:16" x14ac:dyDescent="0.2">
      <c r="L9282" s="99">
        <f t="shared" si="732"/>
        <v>51071</v>
      </c>
      <c r="M9282" s="3">
        <f t="shared" si="730"/>
        <v>10</v>
      </c>
      <c r="N9282" s="3">
        <f t="shared" si="733"/>
        <v>2039</v>
      </c>
      <c r="O9282" s="3">
        <f t="shared" si="734"/>
        <v>6</v>
      </c>
      <c r="P9282" s="2" t="str">
        <f t="shared" si="731"/>
        <v>WD</v>
      </c>
    </row>
    <row r="9283" spans="12:16" x14ac:dyDescent="0.2">
      <c r="L9283" s="99">
        <f t="shared" si="732"/>
        <v>51072</v>
      </c>
      <c r="M9283" s="3">
        <f t="shared" ref="M9283:M9346" si="735">MONTH(L9283)</f>
        <v>10</v>
      </c>
      <c r="N9283" s="3">
        <f t="shared" si="733"/>
        <v>2039</v>
      </c>
      <c r="O9283" s="3">
        <f t="shared" si="734"/>
        <v>7</v>
      </c>
      <c r="P9283" s="2" t="str">
        <f t="shared" ref="P9283:P9346" si="736">IF(O9283=1,"WE",IF(O9283=7,"WE","WD"))</f>
        <v>WE</v>
      </c>
    </row>
    <row r="9284" spans="12:16" x14ac:dyDescent="0.2">
      <c r="L9284" s="99">
        <f t="shared" si="732"/>
        <v>51073</v>
      </c>
      <c r="M9284" s="3">
        <f t="shared" si="735"/>
        <v>10</v>
      </c>
      <c r="N9284" s="3">
        <f t="shared" si="733"/>
        <v>2039</v>
      </c>
      <c r="O9284" s="3">
        <f t="shared" si="734"/>
        <v>1</v>
      </c>
      <c r="P9284" s="2" t="str">
        <f t="shared" si="736"/>
        <v>WE</v>
      </c>
    </row>
    <row r="9285" spans="12:16" x14ac:dyDescent="0.2">
      <c r="L9285" s="99">
        <f t="shared" si="732"/>
        <v>51074</v>
      </c>
      <c r="M9285" s="3">
        <f t="shared" si="735"/>
        <v>10</v>
      </c>
      <c r="N9285" s="3">
        <f t="shared" si="733"/>
        <v>2039</v>
      </c>
      <c r="O9285" s="3">
        <f t="shared" si="734"/>
        <v>2</v>
      </c>
      <c r="P9285" s="2" t="str">
        <f t="shared" si="736"/>
        <v>WD</v>
      </c>
    </row>
    <row r="9286" spans="12:16" x14ac:dyDescent="0.2">
      <c r="L9286" s="99">
        <f t="shared" si="732"/>
        <v>51075</v>
      </c>
      <c r="M9286" s="3">
        <f t="shared" si="735"/>
        <v>11</v>
      </c>
      <c r="N9286" s="3">
        <f t="shared" si="733"/>
        <v>2039</v>
      </c>
      <c r="O9286" s="3">
        <f t="shared" si="734"/>
        <v>3</v>
      </c>
      <c r="P9286" s="2" t="str">
        <f t="shared" si="736"/>
        <v>WD</v>
      </c>
    </row>
    <row r="9287" spans="12:16" x14ac:dyDescent="0.2">
      <c r="L9287" s="99">
        <f t="shared" si="732"/>
        <v>51076</v>
      </c>
      <c r="M9287" s="3">
        <f t="shared" si="735"/>
        <v>11</v>
      </c>
      <c r="N9287" s="3">
        <f t="shared" si="733"/>
        <v>2039</v>
      </c>
      <c r="O9287" s="3">
        <f t="shared" si="734"/>
        <v>4</v>
      </c>
      <c r="P9287" s="2" t="str">
        <f t="shared" si="736"/>
        <v>WD</v>
      </c>
    </row>
    <row r="9288" spans="12:16" x14ac:dyDescent="0.2">
      <c r="L9288" s="99">
        <f t="shared" si="732"/>
        <v>51077</v>
      </c>
      <c r="M9288" s="3">
        <f t="shared" si="735"/>
        <v>11</v>
      </c>
      <c r="N9288" s="3">
        <f t="shared" si="733"/>
        <v>2039</v>
      </c>
      <c r="O9288" s="3">
        <f t="shared" si="734"/>
        <v>5</v>
      </c>
      <c r="P9288" s="2" t="str">
        <f t="shared" si="736"/>
        <v>WD</v>
      </c>
    </row>
    <row r="9289" spans="12:16" x14ac:dyDescent="0.2">
      <c r="L9289" s="99">
        <f t="shared" si="732"/>
        <v>51078</v>
      </c>
      <c r="M9289" s="3">
        <f t="shared" si="735"/>
        <v>11</v>
      </c>
      <c r="N9289" s="3">
        <f t="shared" si="733"/>
        <v>2039</v>
      </c>
      <c r="O9289" s="3">
        <f t="shared" si="734"/>
        <v>6</v>
      </c>
      <c r="P9289" s="2" t="str">
        <f t="shared" si="736"/>
        <v>WD</v>
      </c>
    </row>
    <row r="9290" spans="12:16" x14ac:dyDescent="0.2">
      <c r="L9290" s="99">
        <f t="shared" si="732"/>
        <v>51079</v>
      </c>
      <c r="M9290" s="3">
        <f t="shared" si="735"/>
        <v>11</v>
      </c>
      <c r="N9290" s="3">
        <f t="shared" si="733"/>
        <v>2039</v>
      </c>
      <c r="O9290" s="3">
        <f t="shared" si="734"/>
        <v>7</v>
      </c>
      <c r="P9290" s="2" t="str">
        <f t="shared" si="736"/>
        <v>WE</v>
      </c>
    </row>
    <row r="9291" spans="12:16" x14ac:dyDescent="0.2">
      <c r="L9291" s="99">
        <f t="shared" si="732"/>
        <v>51080</v>
      </c>
      <c r="M9291" s="3">
        <f t="shared" si="735"/>
        <v>11</v>
      </c>
      <c r="N9291" s="3">
        <f t="shared" si="733"/>
        <v>2039</v>
      </c>
      <c r="O9291" s="3">
        <f t="shared" si="734"/>
        <v>1</v>
      </c>
      <c r="P9291" s="2" t="str">
        <f t="shared" si="736"/>
        <v>WE</v>
      </c>
    </row>
    <row r="9292" spans="12:16" x14ac:dyDescent="0.2">
      <c r="L9292" s="99">
        <f t="shared" si="732"/>
        <v>51081</v>
      </c>
      <c r="M9292" s="3">
        <f t="shared" si="735"/>
        <v>11</v>
      </c>
      <c r="N9292" s="3">
        <f t="shared" si="733"/>
        <v>2039</v>
      </c>
      <c r="O9292" s="3">
        <f t="shared" si="734"/>
        <v>2</v>
      </c>
      <c r="P9292" s="2" t="str">
        <f t="shared" si="736"/>
        <v>WD</v>
      </c>
    </row>
    <row r="9293" spans="12:16" x14ac:dyDescent="0.2">
      <c r="L9293" s="99">
        <f t="shared" si="732"/>
        <v>51082</v>
      </c>
      <c r="M9293" s="3">
        <f t="shared" si="735"/>
        <v>11</v>
      </c>
      <c r="N9293" s="3">
        <f t="shared" si="733"/>
        <v>2039</v>
      </c>
      <c r="O9293" s="3">
        <f t="shared" si="734"/>
        <v>3</v>
      </c>
      <c r="P9293" s="2" t="str">
        <f t="shared" si="736"/>
        <v>WD</v>
      </c>
    </row>
    <row r="9294" spans="12:16" x14ac:dyDescent="0.2">
      <c r="L9294" s="99">
        <f t="shared" si="732"/>
        <v>51083</v>
      </c>
      <c r="M9294" s="3">
        <f t="shared" si="735"/>
        <v>11</v>
      </c>
      <c r="N9294" s="3">
        <f t="shared" si="733"/>
        <v>2039</v>
      </c>
      <c r="O9294" s="3">
        <f t="shared" si="734"/>
        <v>4</v>
      </c>
      <c r="P9294" s="2" t="str">
        <f t="shared" si="736"/>
        <v>WD</v>
      </c>
    </row>
    <row r="9295" spans="12:16" x14ac:dyDescent="0.2">
      <c r="L9295" s="99">
        <f t="shared" si="732"/>
        <v>51084</v>
      </c>
      <c r="M9295" s="3">
        <f t="shared" si="735"/>
        <v>11</v>
      </c>
      <c r="N9295" s="3">
        <f t="shared" si="733"/>
        <v>2039</v>
      </c>
      <c r="O9295" s="3">
        <f t="shared" si="734"/>
        <v>5</v>
      </c>
      <c r="P9295" s="2" t="str">
        <f t="shared" si="736"/>
        <v>WD</v>
      </c>
    </row>
    <row r="9296" spans="12:16" x14ac:dyDescent="0.2">
      <c r="L9296" s="99">
        <f t="shared" si="732"/>
        <v>51085</v>
      </c>
      <c r="M9296" s="3">
        <f t="shared" si="735"/>
        <v>11</v>
      </c>
      <c r="N9296" s="3">
        <f t="shared" si="733"/>
        <v>2039</v>
      </c>
      <c r="O9296" s="3">
        <f t="shared" si="734"/>
        <v>6</v>
      </c>
      <c r="P9296" s="2" t="str">
        <f t="shared" si="736"/>
        <v>WD</v>
      </c>
    </row>
    <row r="9297" spans="12:16" x14ac:dyDescent="0.2">
      <c r="L9297" s="99">
        <f t="shared" si="732"/>
        <v>51086</v>
      </c>
      <c r="M9297" s="3">
        <f t="shared" si="735"/>
        <v>11</v>
      </c>
      <c r="N9297" s="3">
        <f t="shared" si="733"/>
        <v>2039</v>
      </c>
      <c r="O9297" s="3">
        <f t="shared" si="734"/>
        <v>7</v>
      </c>
      <c r="P9297" s="2" t="str">
        <f t="shared" si="736"/>
        <v>WE</v>
      </c>
    </row>
    <row r="9298" spans="12:16" x14ac:dyDescent="0.2">
      <c r="L9298" s="99">
        <f t="shared" si="732"/>
        <v>51087</v>
      </c>
      <c r="M9298" s="3">
        <f t="shared" si="735"/>
        <v>11</v>
      </c>
      <c r="N9298" s="3">
        <f t="shared" si="733"/>
        <v>2039</v>
      </c>
      <c r="O9298" s="3">
        <f t="shared" si="734"/>
        <v>1</v>
      </c>
      <c r="P9298" s="2" t="str">
        <f t="shared" si="736"/>
        <v>WE</v>
      </c>
    </row>
    <row r="9299" spans="12:16" x14ac:dyDescent="0.2">
      <c r="L9299" s="99">
        <f t="shared" si="732"/>
        <v>51088</v>
      </c>
      <c r="M9299" s="3">
        <f t="shared" si="735"/>
        <v>11</v>
      </c>
      <c r="N9299" s="3">
        <f t="shared" si="733"/>
        <v>2039</v>
      </c>
      <c r="O9299" s="3">
        <f t="shared" si="734"/>
        <v>2</v>
      </c>
      <c r="P9299" s="2" t="str">
        <f t="shared" si="736"/>
        <v>WD</v>
      </c>
    </row>
    <row r="9300" spans="12:16" x14ac:dyDescent="0.2">
      <c r="L9300" s="99">
        <f t="shared" si="732"/>
        <v>51089</v>
      </c>
      <c r="M9300" s="3">
        <f t="shared" si="735"/>
        <v>11</v>
      </c>
      <c r="N9300" s="3">
        <f t="shared" si="733"/>
        <v>2039</v>
      </c>
      <c r="O9300" s="3">
        <f t="shared" si="734"/>
        <v>3</v>
      </c>
      <c r="P9300" s="2" t="str">
        <f t="shared" si="736"/>
        <v>WD</v>
      </c>
    </row>
    <row r="9301" spans="12:16" x14ac:dyDescent="0.2">
      <c r="L9301" s="99">
        <f t="shared" si="732"/>
        <v>51090</v>
      </c>
      <c r="M9301" s="3">
        <f t="shared" si="735"/>
        <v>11</v>
      </c>
      <c r="N9301" s="3">
        <f t="shared" si="733"/>
        <v>2039</v>
      </c>
      <c r="O9301" s="3">
        <f t="shared" si="734"/>
        <v>4</v>
      </c>
      <c r="P9301" s="2" t="str">
        <f t="shared" si="736"/>
        <v>WD</v>
      </c>
    </row>
    <row r="9302" spans="12:16" x14ac:dyDescent="0.2">
      <c r="L9302" s="99">
        <f t="shared" si="732"/>
        <v>51091</v>
      </c>
      <c r="M9302" s="3">
        <f t="shared" si="735"/>
        <v>11</v>
      </c>
      <c r="N9302" s="3">
        <f t="shared" si="733"/>
        <v>2039</v>
      </c>
      <c r="O9302" s="3">
        <f t="shared" si="734"/>
        <v>5</v>
      </c>
      <c r="P9302" s="2" t="str">
        <f t="shared" si="736"/>
        <v>WD</v>
      </c>
    </row>
    <row r="9303" spans="12:16" x14ac:dyDescent="0.2">
      <c r="L9303" s="99">
        <f t="shared" si="732"/>
        <v>51092</v>
      </c>
      <c r="M9303" s="3">
        <f t="shared" si="735"/>
        <v>11</v>
      </c>
      <c r="N9303" s="3">
        <f t="shared" si="733"/>
        <v>2039</v>
      </c>
      <c r="O9303" s="3">
        <f t="shared" si="734"/>
        <v>6</v>
      </c>
      <c r="P9303" s="2" t="str">
        <f t="shared" si="736"/>
        <v>WD</v>
      </c>
    </row>
    <row r="9304" spans="12:16" x14ac:dyDescent="0.2">
      <c r="L9304" s="99">
        <f t="shared" si="732"/>
        <v>51093</v>
      </c>
      <c r="M9304" s="3">
        <f t="shared" si="735"/>
        <v>11</v>
      </c>
      <c r="N9304" s="3">
        <f t="shared" si="733"/>
        <v>2039</v>
      </c>
      <c r="O9304" s="3">
        <f t="shared" si="734"/>
        <v>7</v>
      </c>
      <c r="P9304" s="2" t="str">
        <f t="shared" si="736"/>
        <v>WE</v>
      </c>
    </row>
    <row r="9305" spans="12:16" x14ac:dyDescent="0.2">
      <c r="L9305" s="99">
        <f t="shared" si="732"/>
        <v>51094</v>
      </c>
      <c r="M9305" s="3">
        <f t="shared" si="735"/>
        <v>11</v>
      </c>
      <c r="N9305" s="3">
        <f t="shared" si="733"/>
        <v>2039</v>
      </c>
      <c r="O9305" s="3">
        <f t="shared" si="734"/>
        <v>1</v>
      </c>
      <c r="P9305" s="2" t="str">
        <f t="shared" si="736"/>
        <v>WE</v>
      </c>
    </row>
    <row r="9306" spans="12:16" x14ac:dyDescent="0.2">
      <c r="L9306" s="99">
        <f t="shared" si="732"/>
        <v>51095</v>
      </c>
      <c r="M9306" s="3">
        <f t="shared" si="735"/>
        <v>11</v>
      </c>
      <c r="N9306" s="3">
        <f t="shared" si="733"/>
        <v>2039</v>
      </c>
      <c r="O9306" s="3">
        <f t="shared" si="734"/>
        <v>2</v>
      </c>
      <c r="P9306" s="2" t="str">
        <f t="shared" si="736"/>
        <v>WD</v>
      </c>
    </row>
    <row r="9307" spans="12:16" x14ac:dyDescent="0.2">
      <c r="L9307" s="99">
        <f t="shared" si="732"/>
        <v>51096</v>
      </c>
      <c r="M9307" s="3">
        <f t="shared" si="735"/>
        <v>11</v>
      </c>
      <c r="N9307" s="3">
        <f t="shared" si="733"/>
        <v>2039</v>
      </c>
      <c r="O9307" s="3">
        <f t="shared" si="734"/>
        <v>3</v>
      </c>
      <c r="P9307" s="2" t="str">
        <f t="shared" si="736"/>
        <v>WD</v>
      </c>
    </row>
    <row r="9308" spans="12:16" x14ac:dyDescent="0.2">
      <c r="L9308" s="99">
        <f t="shared" si="732"/>
        <v>51097</v>
      </c>
      <c r="M9308" s="3">
        <f t="shared" si="735"/>
        <v>11</v>
      </c>
      <c r="N9308" s="3">
        <f t="shared" si="733"/>
        <v>2039</v>
      </c>
      <c r="O9308" s="3">
        <f t="shared" si="734"/>
        <v>4</v>
      </c>
      <c r="P9308" s="2" t="str">
        <f t="shared" si="736"/>
        <v>WD</v>
      </c>
    </row>
    <row r="9309" spans="12:16" x14ac:dyDescent="0.2">
      <c r="L9309" s="99">
        <f t="shared" si="732"/>
        <v>51098</v>
      </c>
      <c r="M9309" s="3">
        <f t="shared" si="735"/>
        <v>11</v>
      </c>
      <c r="N9309" s="3">
        <f t="shared" si="733"/>
        <v>2039</v>
      </c>
      <c r="O9309" s="3">
        <f t="shared" si="734"/>
        <v>5</v>
      </c>
      <c r="P9309" s="2" t="str">
        <f t="shared" si="736"/>
        <v>WD</v>
      </c>
    </row>
    <row r="9310" spans="12:16" x14ac:dyDescent="0.2">
      <c r="L9310" s="99">
        <f t="shared" si="732"/>
        <v>51099</v>
      </c>
      <c r="M9310" s="3">
        <f t="shared" si="735"/>
        <v>11</v>
      </c>
      <c r="N9310" s="3">
        <f t="shared" si="733"/>
        <v>2039</v>
      </c>
      <c r="O9310" s="3">
        <f t="shared" si="734"/>
        <v>6</v>
      </c>
      <c r="P9310" s="2" t="str">
        <f t="shared" si="736"/>
        <v>WD</v>
      </c>
    </row>
    <row r="9311" spans="12:16" x14ac:dyDescent="0.2">
      <c r="L9311" s="99">
        <f t="shared" si="732"/>
        <v>51100</v>
      </c>
      <c r="M9311" s="3">
        <f t="shared" si="735"/>
        <v>11</v>
      </c>
      <c r="N9311" s="3">
        <f t="shared" si="733"/>
        <v>2039</v>
      </c>
      <c r="O9311" s="3">
        <f t="shared" si="734"/>
        <v>7</v>
      </c>
      <c r="P9311" s="2" t="str">
        <f t="shared" si="736"/>
        <v>WE</v>
      </c>
    </row>
    <row r="9312" spans="12:16" x14ac:dyDescent="0.2">
      <c r="L9312" s="99">
        <f t="shared" si="732"/>
        <v>51101</v>
      </c>
      <c r="M9312" s="3">
        <f t="shared" si="735"/>
        <v>11</v>
      </c>
      <c r="N9312" s="3">
        <f t="shared" si="733"/>
        <v>2039</v>
      </c>
      <c r="O9312" s="3">
        <f t="shared" si="734"/>
        <v>1</v>
      </c>
      <c r="P9312" s="2" t="str">
        <f t="shared" si="736"/>
        <v>WE</v>
      </c>
    </row>
    <row r="9313" spans="12:16" x14ac:dyDescent="0.2">
      <c r="L9313" s="99">
        <f t="shared" si="732"/>
        <v>51102</v>
      </c>
      <c r="M9313" s="3">
        <f t="shared" si="735"/>
        <v>11</v>
      </c>
      <c r="N9313" s="3">
        <f t="shared" si="733"/>
        <v>2039</v>
      </c>
      <c r="O9313" s="3">
        <f t="shared" si="734"/>
        <v>2</v>
      </c>
      <c r="P9313" s="2" t="str">
        <f t="shared" si="736"/>
        <v>WD</v>
      </c>
    </row>
    <row r="9314" spans="12:16" x14ac:dyDescent="0.2">
      <c r="L9314" s="99">
        <f t="shared" si="732"/>
        <v>51103</v>
      </c>
      <c r="M9314" s="3">
        <f t="shared" si="735"/>
        <v>11</v>
      </c>
      <c r="N9314" s="3">
        <f t="shared" si="733"/>
        <v>2039</v>
      </c>
      <c r="O9314" s="3">
        <f t="shared" si="734"/>
        <v>3</v>
      </c>
      <c r="P9314" s="2" t="str">
        <f t="shared" si="736"/>
        <v>WD</v>
      </c>
    </row>
    <row r="9315" spans="12:16" x14ac:dyDescent="0.2">
      <c r="L9315" s="99">
        <f t="shared" si="732"/>
        <v>51104</v>
      </c>
      <c r="M9315" s="3">
        <f t="shared" si="735"/>
        <v>11</v>
      </c>
      <c r="N9315" s="3">
        <f t="shared" si="733"/>
        <v>2039</v>
      </c>
      <c r="O9315" s="3">
        <f t="shared" si="734"/>
        <v>4</v>
      </c>
      <c r="P9315" s="2" t="str">
        <f t="shared" si="736"/>
        <v>WD</v>
      </c>
    </row>
    <row r="9316" spans="12:16" x14ac:dyDescent="0.2">
      <c r="L9316" s="99">
        <f t="shared" si="732"/>
        <v>51105</v>
      </c>
      <c r="M9316" s="3">
        <f t="shared" si="735"/>
        <v>12</v>
      </c>
      <c r="N9316" s="3">
        <f t="shared" si="733"/>
        <v>2039</v>
      </c>
      <c r="O9316" s="3">
        <f t="shared" si="734"/>
        <v>5</v>
      </c>
      <c r="P9316" s="2" t="str">
        <f t="shared" si="736"/>
        <v>WD</v>
      </c>
    </row>
    <row r="9317" spans="12:16" x14ac:dyDescent="0.2">
      <c r="L9317" s="99">
        <f t="shared" si="732"/>
        <v>51106</v>
      </c>
      <c r="M9317" s="3">
        <f t="shared" si="735"/>
        <v>12</v>
      </c>
      <c r="N9317" s="3">
        <f t="shared" si="733"/>
        <v>2039</v>
      </c>
      <c r="O9317" s="3">
        <f t="shared" si="734"/>
        <v>6</v>
      </c>
      <c r="P9317" s="2" t="str">
        <f t="shared" si="736"/>
        <v>WD</v>
      </c>
    </row>
    <row r="9318" spans="12:16" x14ac:dyDescent="0.2">
      <c r="L9318" s="99">
        <f t="shared" si="732"/>
        <v>51107</v>
      </c>
      <c r="M9318" s="3">
        <f t="shared" si="735"/>
        <v>12</v>
      </c>
      <c r="N9318" s="3">
        <f t="shared" si="733"/>
        <v>2039</v>
      </c>
      <c r="O9318" s="3">
        <f t="shared" si="734"/>
        <v>7</v>
      </c>
      <c r="P9318" s="2" t="str">
        <f t="shared" si="736"/>
        <v>WE</v>
      </c>
    </row>
    <row r="9319" spans="12:16" x14ac:dyDescent="0.2">
      <c r="L9319" s="99">
        <f t="shared" si="732"/>
        <v>51108</v>
      </c>
      <c r="M9319" s="3">
        <f t="shared" si="735"/>
        <v>12</v>
      </c>
      <c r="N9319" s="3">
        <f t="shared" si="733"/>
        <v>2039</v>
      </c>
      <c r="O9319" s="3">
        <f t="shared" si="734"/>
        <v>1</v>
      </c>
      <c r="P9319" s="2" t="str">
        <f t="shared" si="736"/>
        <v>WE</v>
      </c>
    </row>
    <row r="9320" spans="12:16" x14ac:dyDescent="0.2">
      <c r="L9320" s="99">
        <f t="shared" si="732"/>
        <v>51109</v>
      </c>
      <c r="M9320" s="3">
        <f t="shared" si="735"/>
        <v>12</v>
      </c>
      <c r="N9320" s="3">
        <f t="shared" si="733"/>
        <v>2039</v>
      </c>
      <c r="O9320" s="3">
        <f t="shared" si="734"/>
        <v>2</v>
      </c>
      <c r="P9320" s="2" t="str">
        <f t="shared" si="736"/>
        <v>WD</v>
      </c>
    </row>
    <row r="9321" spans="12:16" x14ac:dyDescent="0.2">
      <c r="L9321" s="99">
        <f t="shared" si="732"/>
        <v>51110</v>
      </c>
      <c r="M9321" s="3">
        <f t="shared" si="735"/>
        <v>12</v>
      </c>
      <c r="N9321" s="3">
        <f t="shared" si="733"/>
        <v>2039</v>
      </c>
      <c r="O9321" s="3">
        <f t="shared" si="734"/>
        <v>3</v>
      </c>
      <c r="P9321" s="2" t="str">
        <f t="shared" si="736"/>
        <v>WD</v>
      </c>
    </row>
    <row r="9322" spans="12:16" x14ac:dyDescent="0.2">
      <c r="L9322" s="99">
        <f t="shared" si="732"/>
        <v>51111</v>
      </c>
      <c r="M9322" s="3">
        <f t="shared" si="735"/>
        <v>12</v>
      </c>
      <c r="N9322" s="3">
        <f t="shared" si="733"/>
        <v>2039</v>
      </c>
      <c r="O9322" s="3">
        <f t="shared" si="734"/>
        <v>4</v>
      </c>
      <c r="P9322" s="2" t="str">
        <f t="shared" si="736"/>
        <v>WD</v>
      </c>
    </row>
    <row r="9323" spans="12:16" x14ac:dyDescent="0.2">
      <c r="L9323" s="99">
        <f t="shared" si="732"/>
        <v>51112</v>
      </c>
      <c r="M9323" s="3">
        <f t="shared" si="735"/>
        <v>12</v>
      </c>
      <c r="N9323" s="3">
        <f t="shared" si="733"/>
        <v>2039</v>
      </c>
      <c r="O9323" s="3">
        <f t="shared" si="734"/>
        <v>5</v>
      </c>
      <c r="P9323" s="2" t="str">
        <f t="shared" si="736"/>
        <v>WD</v>
      </c>
    </row>
    <row r="9324" spans="12:16" x14ac:dyDescent="0.2">
      <c r="L9324" s="99">
        <f t="shared" si="732"/>
        <v>51113</v>
      </c>
      <c r="M9324" s="3">
        <f t="shared" si="735"/>
        <v>12</v>
      </c>
      <c r="N9324" s="3">
        <f t="shared" si="733"/>
        <v>2039</v>
      </c>
      <c r="O9324" s="3">
        <f t="shared" si="734"/>
        <v>6</v>
      </c>
      <c r="P9324" s="2" t="str">
        <f t="shared" si="736"/>
        <v>WD</v>
      </c>
    </row>
    <row r="9325" spans="12:16" x14ac:dyDescent="0.2">
      <c r="L9325" s="99">
        <f t="shared" si="732"/>
        <v>51114</v>
      </c>
      <c r="M9325" s="3">
        <f t="shared" si="735"/>
        <v>12</v>
      </c>
      <c r="N9325" s="3">
        <f t="shared" si="733"/>
        <v>2039</v>
      </c>
      <c r="O9325" s="3">
        <f t="shared" si="734"/>
        <v>7</v>
      </c>
      <c r="P9325" s="2" t="str">
        <f t="shared" si="736"/>
        <v>WE</v>
      </c>
    </row>
    <row r="9326" spans="12:16" x14ac:dyDescent="0.2">
      <c r="L9326" s="99">
        <f t="shared" si="732"/>
        <v>51115</v>
      </c>
      <c r="M9326" s="3">
        <f t="shared" si="735"/>
        <v>12</v>
      </c>
      <c r="N9326" s="3">
        <f t="shared" si="733"/>
        <v>2039</v>
      </c>
      <c r="O9326" s="3">
        <f t="shared" si="734"/>
        <v>1</v>
      </c>
      <c r="P9326" s="2" t="str">
        <f t="shared" si="736"/>
        <v>WE</v>
      </c>
    </row>
    <row r="9327" spans="12:16" x14ac:dyDescent="0.2">
      <c r="L9327" s="99">
        <f t="shared" si="732"/>
        <v>51116</v>
      </c>
      <c r="M9327" s="3">
        <f t="shared" si="735"/>
        <v>12</v>
      </c>
      <c r="N9327" s="3">
        <f t="shared" si="733"/>
        <v>2039</v>
      </c>
      <c r="O9327" s="3">
        <f t="shared" si="734"/>
        <v>2</v>
      </c>
      <c r="P9327" s="2" t="str">
        <f t="shared" si="736"/>
        <v>WD</v>
      </c>
    </row>
    <row r="9328" spans="12:16" x14ac:dyDescent="0.2">
      <c r="L9328" s="99">
        <f t="shared" si="732"/>
        <v>51117</v>
      </c>
      <c r="M9328" s="3">
        <f t="shared" si="735"/>
        <v>12</v>
      </c>
      <c r="N9328" s="3">
        <f t="shared" si="733"/>
        <v>2039</v>
      </c>
      <c r="O9328" s="3">
        <f t="shared" si="734"/>
        <v>3</v>
      </c>
      <c r="P9328" s="2" t="str">
        <f t="shared" si="736"/>
        <v>WD</v>
      </c>
    </row>
    <row r="9329" spans="12:16" x14ac:dyDescent="0.2">
      <c r="L9329" s="99">
        <f t="shared" si="732"/>
        <v>51118</v>
      </c>
      <c r="M9329" s="3">
        <f t="shared" si="735"/>
        <v>12</v>
      </c>
      <c r="N9329" s="3">
        <f t="shared" si="733"/>
        <v>2039</v>
      </c>
      <c r="O9329" s="3">
        <f t="shared" si="734"/>
        <v>4</v>
      </c>
      <c r="P9329" s="2" t="str">
        <f t="shared" si="736"/>
        <v>WD</v>
      </c>
    </row>
    <row r="9330" spans="12:16" x14ac:dyDescent="0.2">
      <c r="L9330" s="99">
        <f t="shared" si="732"/>
        <v>51119</v>
      </c>
      <c r="M9330" s="3">
        <f t="shared" si="735"/>
        <v>12</v>
      </c>
      <c r="N9330" s="3">
        <f t="shared" si="733"/>
        <v>2039</v>
      </c>
      <c r="O9330" s="3">
        <f t="shared" si="734"/>
        <v>5</v>
      </c>
      <c r="P9330" s="2" t="str">
        <f t="shared" si="736"/>
        <v>WD</v>
      </c>
    </row>
    <row r="9331" spans="12:16" x14ac:dyDescent="0.2">
      <c r="L9331" s="99">
        <f t="shared" si="732"/>
        <v>51120</v>
      </c>
      <c r="M9331" s="3">
        <f t="shared" si="735"/>
        <v>12</v>
      </c>
      <c r="N9331" s="3">
        <f t="shared" si="733"/>
        <v>2039</v>
      </c>
      <c r="O9331" s="3">
        <f t="shared" si="734"/>
        <v>6</v>
      </c>
      <c r="P9331" s="2" t="str">
        <f t="shared" si="736"/>
        <v>WD</v>
      </c>
    </row>
    <row r="9332" spans="12:16" x14ac:dyDescent="0.2">
      <c r="L9332" s="99">
        <f t="shared" ref="L9332:L9395" si="737">+L9331+1</f>
        <v>51121</v>
      </c>
      <c r="M9332" s="3">
        <f t="shared" si="735"/>
        <v>12</v>
      </c>
      <c r="N9332" s="3">
        <f t="shared" si="733"/>
        <v>2039</v>
      </c>
      <c r="O9332" s="3">
        <f t="shared" si="734"/>
        <v>7</v>
      </c>
      <c r="P9332" s="2" t="str">
        <f t="shared" si="736"/>
        <v>WE</v>
      </c>
    </row>
    <row r="9333" spans="12:16" x14ac:dyDescent="0.2">
      <c r="L9333" s="99">
        <f t="shared" si="737"/>
        <v>51122</v>
      </c>
      <c r="M9333" s="3">
        <f t="shared" si="735"/>
        <v>12</v>
      </c>
      <c r="N9333" s="3">
        <f t="shared" si="733"/>
        <v>2039</v>
      </c>
      <c r="O9333" s="3">
        <f t="shared" si="734"/>
        <v>1</v>
      </c>
      <c r="P9333" s="2" t="str">
        <f t="shared" si="736"/>
        <v>WE</v>
      </c>
    </row>
    <row r="9334" spans="12:16" x14ac:dyDescent="0.2">
      <c r="L9334" s="99">
        <f t="shared" si="737"/>
        <v>51123</v>
      </c>
      <c r="M9334" s="3">
        <f t="shared" si="735"/>
        <v>12</v>
      </c>
      <c r="N9334" s="3">
        <f t="shared" si="733"/>
        <v>2039</v>
      </c>
      <c r="O9334" s="3">
        <f t="shared" si="734"/>
        <v>2</v>
      </c>
      <c r="P9334" s="2" t="str">
        <f t="shared" si="736"/>
        <v>WD</v>
      </c>
    </row>
    <row r="9335" spans="12:16" x14ac:dyDescent="0.2">
      <c r="L9335" s="99">
        <f t="shared" si="737"/>
        <v>51124</v>
      </c>
      <c r="M9335" s="3">
        <f t="shared" si="735"/>
        <v>12</v>
      </c>
      <c r="N9335" s="3">
        <f t="shared" si="733"/>
        <v>2039</v>
      </c>
      <c r="O9335" s="3">
        <f t="shared" si="734"/>
        <v>3</v>
      </c>
      <c r="P9335" s="2" t="str">
        <f t="shared" si="736"/>
        <v>WD</v>
      </c>
    </row>
    <row r="9336" spans="12:16" x14ac:dyDescent="0.2">
      <c r="L9336" s="99">
        <f t="shared" si="737"/>
        <v>51125</v>
      </c>
      <c r="M9336" s="3">
        <f t="shared" si="735"/>
        <v>12</v>
      </c>
      <c r="N9336" s="3">
        <f t="shared" si="733"/>
        <v>2039</v>
      </c>
      <c r="O9336" s="3">
        <f t="shared" si="734"/>
        <v>4</v>
      </c>
      <c r="P9336" s="2" t="str">
        <f t="shared" si="736"/>
        <v>WD</v>
      </c>
    </row>
    <row r="9337" spans="12:16" x14ac:dyDescent="0.2">
      <c r="L9337" s="99">
        <f t="shared" si="737"/>
        <v>51126</v>
      </c>
      <c r="M9337" s="3">
        <f t="shared" si="735"/>
        <v>12</v>
      </c>
      <c r="N9337" s="3">
        <f t="shared" si="733"/>
        <v>2039</v>
      </c>
      <c r="O9337" s="3">
        <f t="shared" si="734"/>
        <v>5</v>
      </c>
      <c r="P9337" s="2" t="str">
        <f t="shared" si="736"/>
        <v>WD</v>
      </c>
    </row>
    <row r="9338" spans="12:16" x14ac:dyDescent="0.2">
      <c r="L9338" s="99">
        <f t="shared" si="737"/>
        <v>51127</v>
      </c>
      <c r="M9338" s="3">
        <f t="shared" si="735"/>
        <v>12</v>
      </c>
      <c r="N9338" s="3">
        <f t="shared" si="733"/>
        <v>2039</v>
      </c>
      <c r="O9338" s="3">
        <f t="shared" si="734"/>
        <v>6</v>
      </c>
      <c r="P9338" s="2" t="str">
        <f t="shared" si="736"/>
        <v>WD</v>
      </c>
    </row>
    <row r="9339" spans="12:16" x14ac:dyDescent="0.2">
      <c r="L9339" s="99">
        <f t="shared" si="737"/>
        <v>51128</v>
      </c>
      <c r="M9339" s="3">
        <f t="shared" si="735"/>
        <v>12</v>
      </c>
      <c r="N9339" s="3">
        <f t="shared" si="733"/>
        <v>2039</v>
      </c>
      <c r="O9339" s="3">
        <f t="shared" si="734"/>
        <v>7</v>
      </c>
      <c r="P9339" s="2" t="str">
        <f t="shared" si="736"/>
        <v>WE</v>
      </c>
    </row>
    <row r="9340" spans="12:16" x14ac:dyDescent="0.2">
      <c r="L9340" s="99">
        <f t="shared" si="737"/>
        <v>51129</v>
      </c>
      <c r="M9340" s="3">
        <f t="shared" si="735"/>
        <v>12</v>
      </c>
      <c r="N9340" s="3">
        <f t="shared" si="733"/>
        <v>2039</v>
      </c>
      <c r="O9340" s="3">
        <f t="shared" si="734"/>
        <v>1</v>
      </c>
      <c r="P9340" s="2" t="str">
        <f t="shared" si="736"/>
        <v>WE</v>
      </c>
    </row>
    <row r="9341" spans="12:16" x14ac:dyDescent="0.2">
      <c r="L9341" s="99">
        <f t="shared" si="737"/>
        <v>51130</v>
      </c>
      <c r="M9341" s="3">
        <f t="shared" si="735"/>
        <v>12</v>
      </c>
      <c r="N9341" s="3">
        <f t="shared" si="733"/>
        <v>2039</v>
      </c>
      <c r="O9341" s="3">
        <f t="shared" si="734"/>
        <v>2</v>
      </c>
      <c r="P9341" s="2" t="str">
        <f t="shared" si="736"/>
        <v>WD</v>
      </c>
    </row>
    <row r="9342" spans="12:16" x14ac:dyDescent="0.2">
      <c r="L9342" s="99">
        <f t="shared" si="737"/>
        <v>51131</v>
      </c>
      <c r="M9342" s="3">
        <f t="shared" si="735"/>
        <v>12</v>
      </c>
      <c r="N9342" s="3">
        <f t="shared" si="733"/>
        <v>2039</v>
      </c>
      <c r="O9342" s="3">
        <f t="shared" si="734"/>
        <v>3</v>
      </c>
      <c r="P9342" s="2" t="str">
        <f t="shared" si="736"/>
        <v>WD</v>
      </c>
    </row>
    <row r="9343" spans="12:16" x14ac:dyDescent="0.2">
      <c r="L9343" s="99">
        <f t="shared" si="737"/>
        <v>51132</v>
      </c>
      <c r="M9343" s="3">
        <f t="shared" si="735"/>
        <v>12</v>
      </c>
      <c r="N9343" s="3">
        <f t="shared" ref="N9343:N9406" si="738">YEAR(L9343)</f>
        <v>2039</v>
      </c>
      <c r="O9343" s="3">
        <f t="shared" ref="O9343:O9406" si="739">WEEKDAY(L9343)</f>
        <v>4</v>
      </c>
      <c r="P9343" s="2" t="str">
        <f t="shared" si="736"/>
        <v>WD</v>
      </c>
    </row>
    <row r="9344" spans="12:16" x14ac:dyDescent="0.2">
      <c r="L9344" s="99">
        <f t="shared" si="737"/>
        <v>51133</v>
      </c>
      <c r="M9344" s="3">
        <f t="shared" si="735"/>
        <v>12</v>
      </c>
      <c r="N9344" s="3">
        <f t="shared" si="738"/>
        <v>2039</v>
      </c>
      <c r="O9344" s="3">
        <f t="shared" si="739"/>
        <v>5</v>
      </c>
      <c r="P9344" s="2" t="str">
        <f t="shared" si="736"/>
        <v>WD</v>
      </c>
    </row>
    <row r="9345" spans="12:16" x14ac:dyDescent="0.2">
      <c r="L9345" s="99">
        <f t="shared" si="737"/>
        <v>51134</v>
      </c>
      <c r="M9345" s="3">
        <f t="shared" si="735"/>
        <v>12</v>
      </c>
      <c r="N9345" s="3">
        <f t="shared" si="738"/>
        <v>2039</v>
      </c>
      <c r="O9345" s="3">
        <f t="shared" si="739"/>
        <v>6</v>
      </c>
      <c r="P9345" s="2" t="str">
        <f t="shared" si="736"/>
        <v>WD</v>
      </c>
    </row>
    <row r="9346" spans="12:16" x14ac:dyDescent="0.2">
      <c r="L9346" s="99">
        <f t="shared" si="737"/>
        <v>51135</v>
      </c>
      <c r="M9346" s="3">
        <f t="shared" si="735"/>
        <v>12</v>
      </c>
      <c r="N9346" s="3">
        <f t="shared" si="738"/>
        <v>2039</v>
      </c>
      <c r="O9346" s="3">
        <f t="shared" si="739"/>
        <v>7</v>
      </c>
      <c r="P9346" s="2" t="str">
        <f t="shared" si="736"/>
        <v>WE</v>
      </c>
    </row>
    <row r="9347" spans="12:16" x14ac:dyDescent="0.2">
      <c r="L9347" s="99">
        <f t="shared" si="737"/>
        <v>51136</v>
      </c>
      <c r="M9347" s="3">
        <f t="shared" ref="M9347:M9410" si="740">MONTH(L9347)</f>
        <v>1</v>
      </c>
      <c r="N9347" s="3">
        <f t="shared" si="738"/>
        <v>2040</v>
      </c>
      <c r="O9347" s="3">
        <f t="shared" si="739"/>
        <v>1</v>
      </c>
      <c r="P9347" s="2" t="str">
        <f t="shared" ref="P9347:P9410" si="741">IF(O9347=1,"WE",IF(O9347=7,"WE","WD"))</f>
        <v>WE</v>
      </c>
    </row>
    <row r="9348" spans="12:16" x14ac:dyDescent="0.2">
      <c r="L9348" s="99">
        <f t="shared" si="737"/>
        <v>51137</v>
      </c>
      <c r="M9348" s="3">
        <f t="shared" si="740"/>
        <v>1</v>
      </c>
      <c r="N9348" s="3">
        <f t="shared" si="738"/>
        <v>2040</v>
      </c>
      <c r="O9348" s="3">
        <f t="shared" si="739"/>
        <v>2</v>
      </c>
      <c r="P9348" s="2" t="str">
        <f t="shared" si="741"/>
        <v>WD</v>
      </c>
    </row>
    <row r="9349" spans="12:16" x14ac:dyDescent="0.2">
      <c r="L9349" s="99">
        <f t="shared" si="737"/>
        <v>51138</v>
      </c>
      <c r="M9349" s="3">
        <f t="shared" si="740"/>
        <v>1</v>
      </c>
      <c r="N9349" s="3">
        <f t="shared" si="738"/>
        <v>2040</v>
      </c>
      <c r="O9349" s="3">
        <f t="shared" si="739"/>
        <v>3</v>
      </c>
      <c r="P9349" s="2" t="str">
        <f t="shared" si="741"/>
        <v>WD</v>
      </c>
    </row>
    <row r="9350" spans="12:16" x14ac:dyDescent="0.2">
      <c r="L9350" s="99">
        <f t="shared" si="737"/>
        <v>51139</v>
      </c>
      <c r="M9350" s="3">
        <f t="shared" si="740"/>
        <v>1</v>
      </c>
      <c r="N9350" s="3">
        <f t="shared" si="738"/>
        <v>2040</v>
      </c>
      <c r="O9350" s="3">
        <f t="shared" si="739"/>
        <v>4</v>
      </c>
      <c r="P9350" s="2" t="str">
        <f t="shared" si="741"/>
        <v>WD</v>
      </c>
    </row>
    <row r="9351" spans="12:16" x14ac:dyDescent="0.2">
      <c r="L9351" s="99">
        <f t="shared" si="737"/>
        <v>51140</v>
      </c>
      <c r="M9351" s="3">
        <f t="shared" si="740"/>
        <v>1</v>
      </c>
      <c r="N9351" s="3">
        <f t="shared" si="738"/>
        <v>2040</v>
      </c>
      <c r="O9351" s="3">
        <f t="shared" si="739"/>
        <v>5</v>
      </c>
      <c r="P9351" s="2" t="str">
        <f t="shared" si="741"/>
        <v>WD</v>
      </c>
    </row>
    <row r="9352" spans="12:16" x14ac:dyDescent="0.2">
      <c r="L9352" s="99">
        <f t="shared" si="737"/>
        <v>51141</v>
      </c>
      <c r="M9352" s="3">
        <f t="shared" si="740"/>
        <v>1</v>
      </c>
      <c r="N9352" s="3">
        <f t="shared" si="738"/>
        <v>2040</v>
      </c>
      <c r="O9352" s="3">
        <f t="shared" si="739"/>
        <v>6</v>
      </c>
      <c r="P9352" s="2" t="str">
        <f t="shared" si="741"/>
        <v>WD</v>
      </c>
    </row>
    <row r="9353" spans="12:16" x14ac:dyDescent="0.2">
      <c r="L9353" s="99">
        <f t="shared" si="737"/>
        <v>51142</v>
      </c>
      <c r="M9353" s="3">
        <f t="shared" si="740"/>
        <v>1</v>
      </c>
      <c r="N9353" s="3">
        <f t="shared" si="738"/>
        <v>2040</v>
      </c>
      <c r="O9353" s="3">
        <f t="shared" si="739"/>
        <v>7</v>
      </c>
      <c r="P9353" s="2" t="str">
        <f t="shared" si="741"/>
        <v>WE</v>
      </c>
    </row>
    <row r="9354" spans="12:16" x14ac:dyDescent="0.2">
      <c r="L9354" s="99">
        <f t="shared" si="737"/>
        <v>51143</v>
      </c>
      <c r="M9354" s="3">
        <f t="shared" si="740"/>
        <v>1</v>
      </c>
      <c r="N9354" s="3">
        <f t="shared" si="738"/>
        <v>2040</v>
      </c>
      <c r="O9354" s="3">
        <f t="shared" si="739"/>
        <v>1</v>
      </c>
      <c r="P9354" s="2" t="str">
        <f t="shared" si="741"/>
        <v>WE</v>
      </c>
    </row>
    <row r="9355" spans="12:16" x14ac:dyDescent="0.2">
      <c r="L9355" s="99">
        <f t="shared" si="737"/>
        <v>51144</v>
      </c>
      <c r="M9355" s="3">
        <f t="shared" si="740"/>
        <v>1</v>
      </c>
      <c r="N9355" s="3">
        <f t="shared" si="738"/>
        <v>2040</v>
      </c>
      <c r="O9355" s="3">
        <f t="shared" si="739"/>
        <v>2</v>
      </c>
      <c r="P9355" s="2" t="str">
        <f t="shared" si="741"/>
        <v>WD</v>
      </c>
    </row>
    <row r="9356" spans="12:16" x14ac:dyDescent="0.2">
      <c r="L9356" s="99">
        <f t="shared" si="737"/>
        <v>51145</v>
      </c>
      <c r="M9356" s="3">
        <f t="shared" si="740"/>
        <v>1</v>
      </c>
      <c r="N9356" s="3">
        <f t="shared" si="738"/>
        <v>2040</v>
      </c>
      <c r="O9356" s="3">
        <f t="shared" si="739"/>
        <v>3</v>
      </c>
      <c r="P9356" s="2" t="str">
        <f t="shared" si="741"/>
        <v>WD</v>
      </c>
    </row>
    <row r="9357" spans="12:16" x14ac:dyDescent="0.2">
      <c r="L9357" s="99">
        <f t="shared" si="737"/>
        <v>51146</v>
      </c>
      <c r="M9357" s="3">
        <f t="shared" si="740"/>
        <v>1</v>
      </c>
      <c r="N9357" s="3">
        <f t="shared" si="738"/>
        <v>2040</v>
      </c>
      <c r="O9357" s="3">
        <f t="shared" si="739"/>
        <v>4</v>
      </c>
      <c r="P9357" s="2" t="str">
        <f t="shared" si="741"/>
        <v>WD</v>
      </c>
    </row>
    <row r="9358" spans="12:16" x14ac:dyDescent="0.2">
      <c r="L9358" s="99">
        <f t="shared" si="737"/>
        <v>51147</v>
      </c>
      <c r="M9358" s="3">
        <f t="shared" si="740"/>
        <v>1</v>
      </c>
      <c r="N9358" s="3">
        <f t="shared" si="738"/>
        <v>2040</v>
      </c>
      <c r="O9358" s="3">
        <f t="shared" si="739"/>
        <v>5</v>
      </c>
      <c r="P9358" s="2" t="str">
        <f t="shared" si="741"/>
        <v>WD</v>
      </c>
    </row>
    <row r="9359" spans="12:16" x14ac:dyDescent="0.2">
      <c r="L9359" s="99">
        <f t="shared" si="737"/>
        <v>51148</v>
      </c>
      <c r="M9359" s="3">
        <f t="shared" si="740"/>
        <v>1</v>
      </c>
      <c r="N9359" s="3">
        <f t="shared" si="738"/>
        <v>2040</v>
      </c>
      <c r="O9359" s="3">
        <f t="shared" si="739"/>
        <v>6</v>
      </c>
      <c r="P9359" s="2" t="str">
        <f t="shared" si="741"/>
        <v>WD</v>
      </c>
    </row>
    <row r="9360" spans="12:16" x14ac:dyDescent="0.2">
      <c r="L9360" s="99">
        <f t="shared" si="737"/>
        <v>51149</v>
      </c>
      <c r="M9360" s="3">
        <f t="shared" si="740"/>
        <v>1</v>
      </c>
      <c r="N9360" s="3">
        <f t="shared" si="738"/>
        <v>2040</v>
      </c>
      <c r="O9360" s="3">
        <f t="shared" si="739"/>
        <v>7</v>
      </c>
      <c r="P9360" s="2" t="str">
        <f t="shared" si="741"/>
        <v>WE</v>
      </c>
    </row>
    <row r="9361" spans="12:16" x14ac:dyDescent="0.2">
      <c r="L9361" s="99">
        <f t="shared" si="737"/>
        <v>51150</v>
      </c>
      <c r="M9361" s="3">
        <f t="shared" si="740"/>
        <v>1</v>
      </c>
      <c r="N9361" s="3">
        <f t="shared" si="738"/>
        <v>2040</v>
      </c>
      <c r="O9361" s="3">
        <f t="shared" si="739"/>
        <v>1</v>
      </c>
      <c r="P9361" s="2" t="str">
        <f t="shared" si="741"/>
        <v>WE</v>
      </c>
    </row>
    <row r="9362" spans="12:16" x14ac:dyDescent="0.2">
      <c r="L9362" s="99">
        <f t="shared" si="737"/>
        <v>51151</v>
      </c>
      <c r="M9362" s="3">
        <f t="shared" si="740"/>
        <v>1</v>
      </c>
      <c r="N9362" s="3">
        <f t="shared" si="738"/>
        <v>2040</v>
      </c>
      <c r="O9362" s="3">
        <f t="shared" si="739"/>
        <v>2</v>
      </c>
      <c r="P9362" s="2" t="str">
        <f t="shared" si="741"/>
        <v>WD</v>
      </c>
    </row>
    <row r="9363" spans="12:16" x14ac:dyDescent="0.2">
      <c r="L9363" s="99">
        <f t="shared" si="737"/>
        <v>51152</v>
      </c>
      <c r="M9363" s="3">
        <f t="shared" si="740"/>
        <v>1</v>
      </c>
      <c r="N9363" s="3">
        <f t="shared" si="738"/>
        <v>2040</v>
      </c>
      <c r="O9363" s="3">
        <f t="shared" si="739"/>
        <v>3</v>
      </c>
      <c r="P9363" s="2" t="str">
        <f t="shared" si="741"/>
        <v>WD</v>
      </c>
    </row>
    <row r="9364" spans="12:16" x14ac:dyDescent="0.2">
      <c r="L9364" s="99">
        <f t="shared" si="737"/>
        <v>51153</v>
      </c>
      <c r="M9364" s="3">
        <f t="shared" si="740"/>
        <v>1</v>
      </c>
      <c r="N9364" s="3">
        <f t="shared" si="738"/>
        <v>2040</v>
      </c>
      <c r="O9364" s="3">
        <f t="shared" si="739"/>
        <v>4</v>
      </c>
      <c r="P9364" s="2" t="str">
        <f t="shared" si="741"/>
        <v>WD</v>
      </c>
    </row>
    <row r="9365" spans="12:16" x14ac:dyDescent="0.2">
      <c r="L9365" s="99">
        <f t="shared" si="737"/>
        <v>51154</v>
      </c>
      <c r="M9365" s="3">
        <f t="shared" si="740"/>
        <v>1</v>
      </c>
      <c r="N9365" s="3">
        <f t="shared" si="738"/>
        <v>2040</v>
      </c>
      <c r="O9365" s="3">
        <f t="shared" si="739"/>
        <v>5</v>
      </c>
      <c r="P9365" s="2" t="str">
        <f t="shared" si="741"/>
        <v>WD</v>
      </c>
    </row>
    <row r="9366" spans="12:16" x14ac:dyDescent="0.2">
      <c r="L9366" s="99">
        <f t="shared" si="737"/>
        <v>51155</v>
      </c>
      <c r="M9366" s="3">
        <f t="shared" si="740"/>
        <v>1</v>
      </c>
      <c r="N9366" s="3">
        <f t="shared" si="738"/>
        <v>2040</v>
      </c>
      <c r="O9366" s="3">
        <f t="shared" si="739"/>
        <v>6</v>
      </c>
      <c r="P9366" s="2" t="str">
        <f t="shared" si="741"/>
        <v>WD</v>
      </c>
    </row>
    <row r="9367" spans="12:16" x14ac:dyDescent="0.2">
      <c r="L9367" s="99">
        <f t="shared" si="737"/>
        <v>51156</v>
      </c>
      <c r="M9367" s="3">
        <f t="shared" si="740"/>
        <v>1</v>
      </c>
      <c r="N9367" s="3">
        <f t="shared" si="738"/>
        <v>2040</v>
      </c>
      <c r="O9367" s="3">
        <f t="shared" si="739"/>
        <v>7</v>
      </c>
      <c r="P9367" s="2" t="str">
        <f t="shared" si="741"/>
        <v>WE</v>
      </c>
    </row>
    <row r="9368" spans="12:16" x14ac:dyDescent="0.2">
      <c r="L9368" s="99">
        <f t="shared" si="737"/>
        <v>51157</v>
      </c>
      <c r="M9368" s="3">
        <f t="shared" si="740"/>
        <v>1</v>
      </c>
      <c r="N9368" s="3">
        <f t="shared" si="738"/>
        <v>2040</v>
      </c>
      <c r="O9368" s="3">
        <f t="shared" si="739"/>
        <v>1</v>
      </c>
      <c r="P9368" s="2" t="str">
        <f t="shared" si="741"/>
        <v>WE</v>
      </c>
    </row>
    <row r="9369" spans="12:16" x14ac:dyDescent="0.2">
      <c r="L9369" s="99">
        <f t="shared" si="737"/>
        <v>51158</v>
      </c>
      <c r="M9369" s="3">
        <f t="shared" si="740"/>
        <v>1</v>
      </c>
      <c r="N9369" s="3">
        <f t="shared" si="738"/>
        <v>2040</v>
      </c>
      <c r="O9369" s="3">
        <f t="shared" si="739"/>
        <v>2</v>
      </c>
      <c r="P9369" s="2" t="str">
        <f t="shared" si="741"/>
        <v>WD</v>
      </c>
    </row>
    <row r="9370" spans="12:16" x14ac:dyDescent="0.2">
      <c r="L9370" s="99">
        <f t="shared" si="737"/>
        <v>51159</v>
      </c>
      <c r="M9370" s="3">
        <f t="shared" si="740"/>
        <v>1</v>
      </c>
      <c r="N9370" s="3">
        <f t="shared" si="738"/>
        <v>2040</v>
      </c>
      <c r="O9370" s="3">
        <f t="shared" si="739"/>
        <v>3</v>
      </c>
      <c r="P9370" s="2" t="str">
        <f t="shared" si="741"/>
        <v>WD</v>
      </c>
    </row>
    <row r="9371" spans="12:16" x14ac:dyDescent="0.2">
      <c r="L9371" s="99">
        <f t="shared" si="737"/>
        <v>51160</v>
      </c>
      <c r="M9371" s="3">
        <f t="shared" si="740"/>
        <v>1</v>
      </c>
      <c r="N9371" s="3">
        <f t="shared" si="738"/>
        <v>2040</v>
      </c>
      <c r="O9371" s="3">
        <f t="shared" si="739"/>
        <v>4</v>
      </c>
      <c r="P9371" s="2" t="str">
        <f t="shared" si="741"/>
        <v>WD</v>
      </c>
    </row>
    <row r="9372" spans="12:16" x14ac:dyDescent="0.2">
      <c r="L9372" s="99">
        <f t="shared" si="737"/>
        <v>51161</v>
      </c>
      <c r="M9372" s="3">
        <f t="shared" si="740"/>
        <v>1</v>
      </c>
      <c r="N9372" s="3">
        <f t="shared" si="738"/>
        <v>2040</v>
      </c>
      <c r="O9372" s="3">
        <f t="shared" si="739"/>
        <v>5</v>
      </c>
      <c r="P9372" s="2" t="str">
        <f t="shared" si="741"/>
        <v>WD</v>
      </c>
    </row>
    <row r="9373" spans="12:16" x14ac:dyDescent="0.2">
      <c r="L9373" s="99">
        <f t="shared" si="737"/>
        <v>51162</v>
      </c>
      <c r="M9373" s="3">
        <f t="shared" si="740"/>
        <v>1</v>
      </c>
      <c r="N9373" s="3">
        <f t="shared" si="738"/>
        <v>2040</v>
      </c>
      <c r="O9373" s="3">
        <f t="shared" si="739"/>
        <v>6</v>
      </c>
      <c r="P9373" s="2" t="str">
        <f t="shared" si="741"/>
        <v>WD</v>
      </c>
    </row>
    <row r="9374" spans="12:16" x14ac:dyDescent="0.2">
      <c r="L9374" s="99">
        <f t="shared" si="737"/>
        <v>51163</v>
      </c>
      <c r="M9374" s="3">
        <f t="shared" si="740"/>
        <v>1</v>
      </c>
      <c r="N9374" s="3">
        <f t="shared" si="738"/>
        <v>2040</v>
      </c>
      <c r="O9374" s="3">
        <f t="shared" si="739"/>
        <v>7</v>
      </c>
      <c r="P9374" s="2" t="str">
        <f t="shared" si="741"/>
        <v>WE</v>
      </c>
    </row>
    <row r="9375" spans="12:16" x14ac:dyDescent="0.2">
      <c r="L9375" s="99">
        <f t="shared" si="737"/>
        <v>51164</v>
      </c>
      <c r="M9375" s="3">
        <f t="shared" si="740"/>
        <v>1</v>
      </c>
      <c r="N9375" s="3">
        <f t="shared" si="738"/>
        <v>2040</v>
      </c>
      <c r="O9375" s="3">
        <f t="shared" si="739"/>
        <v>1</v>
      </c>
      <c r="P9375" s="2" t="str">
        <f t="shared" si="741"/>
        <v>WE</v>
      </c>
    </row>
    <row r="9376" spans="12:16" x14ac:dyDescent="0.2">
      <c r="L9376" s="99">
        <f t="shared" si="737"/>
        <v>51165</v>
      </c>
      <c r="M9376" s="3">
        <f t="shared" si="740"/>
        <v>1</v>
      </c>
      <c r="N9376" s="3">
        <f t="shared" si="738"/>
        <v>2040</v>
      </c>
      <c r="O9376" s="3">
        <f t="shared" si="739"/>
        <v>2</v>
      </c>
      <c r="P9376" s="2" t="str">
        <f t="shared" si="741"/>
        <v>WD</v>
      </c>
    </row>
    <row r="9377" spans="12:16" x14ac:dyDescent="0.2">
      <c r="L9377" s="99">
        <f t="shared" si="737"/>
        <v>51166</v>
      </c>
      <c r="M9377" s="3">
        <f t="shared" si="740"/>
        <v>1</v>
      </c>
      <c r="N9377" s="3">
        <f t="shared" si="738"/>
        <v>2040</v>
      </c>
      <c r="O9377" s="3">
        <f t="shared" si="739"/>
        <v>3</v>
      </c>
      <c r="P9377" s="2" t="str">
        <f t="shared" si="741"/>
        <v>WD</v>
      </c>
    </row>
    <row r="9378" spans="12:16" x14ac:dyDescent="0.2">
      <c r="L9378" s="99">
        <f t="shared" si="737"/>
        <v>51167</v>
      </c>
      <c r="M9378" s="3">
        <f t="shared" si="740"/>
        <v>2</v>
      </c>
      <c r="N9378" s="3">
        <f t="shared" si="738"/>
        <v>2040</v>
      </c>
      <c r="O9378" s="3">
        <f t="shared" si="739"/>
        <v>4</v>
      </c>
      <c r="P9378" s="2" t="str">
        <f t="shared" si="741"/>
        <v>WD</v>
      </c>
    </row>
    <row r="9379" spans="12:16" x14ac:dyDescent="0.2">
      <c r="L9379" s="99">
        <f t="shared" si="737"/>
        <v>51168</v>
      </c>
      <c r="M9379" s="3">
        <f t="shared" si="740"/>
        <v>2</v>
      </c>
      <c r="N9379" s="3">
        <f t="shared" si="738"/>
        <v>2040</v>
      </c>
      <c r="O9379" s="3">
        <f t="shared" si="739"/>
        <v>5</v>
      </c>
      <c r="P9379" s="2" t="str">
        <f t="shared" si="741"/>
        <v>WD</v>
      </c>
    </row>
    <row r="9380" spans="12:16" x14ac:dyDescent="0.2">
      <c r="L9380" s="99">
        <f t="shared" si="737"/>
        <v>51169</v>
      </c>
      <c r="M9380" s="3">
        <f t="shared" si="740"/>
        <v>2</v>
      </c>
      <c r="N9380" s="3">
        <f t="shared" si="738"/>
        <v>2040</v>
      </c>
      <c r="O9380" s="3">
        <f t="shared" si="739"/>
        <v>6</v>
      </c>
      <c r="P9380" s="2" t="str">
        <f t="shared" si="741"/>
        <v>WD</v>
      </c>
    </row>
    <row r="9381" spans="12:16" x14ac:dyDescent="0.2">
      <c r="L9381" s="99">
        <f t="shared" si="737"/>
        <v>51170</v>
      </c>
      <c r="M9381" s="3">
        <f t="shared" si="740"/>
        <v>2</v>
      </c>
      <c r="N9381" s="3">
        <f t="shared" si="738"/>
        <v>2040</v>
      </c>
      <c r="O9381" s="3">
        <f t="shared" si="739"/>
        <v>7</v>
      </c>
      <c r="P9381" s="2" t="str">
        <f t="shared" si="741"/>
        <v>WE</v>
      </c>
    </row>
    <row r="9382" spans="12:16" x14ac:dyDescent="0.2">
      <c r="L9382" s="99">
        <f t="shared" si="737"/>
        <v>51171</v>
      </c>
      <c r="M9382" s="3">
        <f t="shared" si="740"/>
        <v>2</v>
      </c>
      <c r="N9382" s="3">
        <f t="shared" si="738"/>
        <v>2040</v>
      </c>
      <c r="O9382" s="3">
        <f t="shared" si="739"/>
        <v>1</v>
      </c>
      <c r="P9382" s="2" t="str">
        <f t="shared" si="741"/>
        <v>WE</v>
      </c>
    </row>
    <row r="9383" spans="12:16" x14ac:dyDescent="0.2">
      <c r="L9383" s="99">
        <f t="shared" si="737"/>
        <v>51172</v>
      </c>
      <c r="M9383" s="3">
        <f t="shared" si="740"/>
        <v>2</v>
      </c>
      <c r="N9383" s="3">
        <f t="shared" si="738"/>
        <v>2040</v>
      </c>
      <c r="O9383" s="3">
        <f t="shared" si="739"/>
        <v>2</v>
      </c>
      <c r="P9383" s="2" t="str">
        <f t="shared" si="741"/>
        <v>WD</v>
      </c>
    </row>
    <row r="9384" spans="12:16" x14ac:dyDescent="0.2">
      <c r="L9384" s="99">
        <f t="shared" si="737"/>
        <v>51173</v>
      </c>
      <c r="M9384" s="3">
        <f t="shared" si="740"/>
        <v>2</v>
      </c>
      <c r="N9384" s="3">
        <f t="shared" si="738"/>
        <v>2040</v>
      </c>
      <c r="O9384" s="3">
        <f t="shared" si="739"/>
        <v>3</v>
      </c>
      <c r="P9384" s="2" t="str">
        <f t="shared" si="741"/>
        <v>WD</v>
      </c>
    </row>
    <row r="9385" spans="12:16" x14ac:dyDescent="0.2">
      <c r="L9385" s="99">
        <f t="shared" si="737"/>
        <v>51174</v>
      </c>
      <c r="M9385" s="3">
        <f t="shared" si="740"/>
        <v>2</v>
      </c>
      <c r="N9385" s="3">
        <f t="shared" si="738"/>
        <v>2040</v>
      </c>
      <c r="O9385" s="3">
        <f t="shared" si="739"/>
        <v>4</v>
      </c>
      <c r="P9385" s="2" t="str">
        <f t="shared" si="741"/>
        <v>WD</v>
      </c>
    </row>
    <row r="9386" spans="12:16" x14ac:dyDescent="0.2">
      <c r="L9386" s="99">
        <f t="shared" si="737"/>
        <v>51175</v>
      </c>
      <c r="M9386" s="3">
        <f t="shared" si="740"/>
        <v>2</v>
      </c>
      <c r="N9386" s="3">
        <f t="shared" si="738"/>
        <v>2040</v>
      </c>
      <c r="O9386" s="3">
        <f t="shared" si="739"/>
        <v>5</v>
      </c>
      <c r="P9386" s="2" t="str">
        <f t="shared" si="741"/>
        <v>WD</v>
      </c>
    </row>
    <row r="9387" spans="12:16" x14ac:dyDescent="0.2">
      <c r="L9387" s="99">
        <f t="shared" si="737"/>
        <v>51176</v>
      </c>
      <c r="M9387" s="3">
        <f t="shared" si="740"/>
        <v>2</v>
      </c>
      <c r="N9387" s="3">
        <f t="shared" si="738"/>
        <v>2040</v>
      </c>
      <c r="O9387" s="3">
        <f t="shared" si="739"/>
        <v>6</v>
      </c>
      <c r="P9387" s="2" t="str">
        <f t="shared" si="741"/>
        <v>WD</v>
      </c>
    </row>
    <row r="9388" spans="12:16" x14ac:dyDescent="0.2">
      <c r="L9388" s="99">
        <f t="shared" si="737"/>
        <v>51177</v>
      </c>
      <c r="M9388" s="3">
        <f t="shared" si="740"/>
        <v>2</v>
      </c>
      <c r="N9388" s="3">
        <f t="shared" si="738"/>
        <v>2040</v>
      </c>
      <c r="O9388" s="3">
        <f t="shared" si="739"/>
        <v>7</v>
      </c>
      <c r="P9388" s="2" t="str">
        <f t="shared" si="741"/>
        <v>WE</v>
      </c>
    </row>
    <row r="9389" spans="12:16" x14ac:dyDescent="0.2">
      <c r="L9389" s="99">
        <f t="shared" si="737"/>
        <v>51178</v>
      </c>
      <c r="M9389" s="3">
        <f t="shared" si="740"/>
        <v>2</v>
      </c>
      <c r="N9389" s="3">
        <f t="shared" si="738"/>
        <v>2040</v>
      </c>
      <c r="O9389" s="3">
        <f t="shared" si="739"/>
        <v>1</v>
      </c>
      <c r="P9389" s="2" t="str">
        <f t="shared" si="741"/>
        <v>WE</v>
      </c>
    </row>
    <row r="9390" spans="12:16" x14ac:dyDescent="0.2">
      <c r="L9390" s="99">
        <f t="shared" si="737"/>
        <v>51179</v>
      </c>
      <c r="M9390" s="3">
        <f t="shared" si="740"/>
        <v>2</v>
      </c>
      <c r="N9390" s="3">
        <f t="shared" si="738"/>
        <v>2040</v>
      </c>
      <c r="O9390" s="3">
        <f t="shared" si="739"/>
        <v>2</v>
      </c>
      <c r="P9390" s="2" t="str">
        <f t="shared" si="741"/>
        <v>WD</v>
      </c>
    </row>
    <row r="9391" spans="12:16" x14ac:dyDescent="0.2">
      <c r="L9391" s="99">
        <f t="shared" si="737"/>
        <v>51180</v>
      </c>
      <c r="M9391" s="3">
        <f t="shared" si="740"/>
        <v>2</v>
      </c>
      <c r="N9391" s="3">
        <f t="shared" si="738"/>
        <v>2040</v>
      </c>
      <c r="O9391" s="3">
        <f t="shared" si="739"/>
        <v>3</v>
      </c>
      <c r="P9391" s="2" t="str">
        <f t="shared" si="741"/>
        <v>WD</v>
      </c>
    </row>
    <row r="9392" spans="12:16" x14ac:dyDescent="0.2">
      <c r="L9392" s="99">
        <f t="shared" si="737"/>
        <v>51181</v>
      </c>
      <c r="M9392" s="3">
        <f t="shared" si="740"/>
        <v>2</v>
      </c>
      <c r="N9392" s="3">
        <f t="shared" si="738"/>
        <v>2040</v>
      </c>
      <c r="O9392" s="3">
        <f t="shared" si="739"/>
        <v>4</v>
      </c>
      <c r="P9392" s="2" t="str">
        <f t="shared" si="741"/>
        <v>WD</v>
      </c>
    </row>
    <row r="9393" spans="12:16" x14ac:dyDescent="0.2">
      <c r="L9393" s="99">
        <f t="shared" si="737"/>
        <v>51182</v>
      </c>
      <c r="M9393" s="3">
        <f t="shared" si="740"/>
        <v>2</v>
      </c>
      <c r="N9393" s="3">
        <f t="shared" si="738"/>
        <v>2040</v>
      </c>
      <c r="O9393" s="3">
        <f t="shared" si="739"/>
        <v>5</v>
      </c>
      <c r="P9393" s="2" t="str">
        <f t="shared" si="741"/>
        <v>WD</v>
      </c>
    </row>
    <row r="9394" spans="12:16" x14ac:dyDescent="0.2">
      <c r="L9394" s="99">
        <f t="shared" si="737"/>
        <v>51183</v>
      </c>
      <c r="M9394" s="3">
        <f t="shared" si="740"/>
        <v>2</v>
      </c>
      <c r="N9394" s="3">
        <f t="shared" si="738"/>
        <v>2040</v>
      </c>
      <c r="O9394" s="3">
        <f t="shared" si="739"/>
        <v>6</v>
      </c>
      <c r="P9394" s="2" t="str">
        <f t="shared" si="741"/>
        <v>WD</v>
      </c>
    </row>
    <row r="9395" spans="12:16" x14ac:dyDescent="0.2">
      <c r="L9395" s="99">
        <f t="shared" si="737"/>
        <v>51184</v>
      </c>
      <c r="M9395" s="3">
        <f t="shared" si="740"/>
        <v>2</v>
      </c>
      <c r="N9395" s="3">
        <f t="shared" si="738"/>
        <v>2040</v>
      </c>
      <c r="O9395" s="3">
        <f t="shared" si="739"/>
        <v>7</v>
      </c>
      <c r="P9395" s="2" t="str">
        <f t="shared" si="741"/>
        <v>WE</v>
      </c>
    </row>
    <row r="9396" spans="12:16" x14ac:dyDescent="0.2">
      <c r="L9396" s="99">
        <f t="shared" ref="L9396:L9459" si="742">+L9395+1</f>
        <v>51185</v>
      </c>
      <c r="M9396" s="3">
        <f t="shared" si="740"/>
        <v>2</v>
      </c>
      <c r="N9396" s="3">
        <f t="shared" si="738"/>
        <v>2040</v>
      </c>
      <c r="O9396" s="3">
        <f t="shared" si="739"/>
        <v>1</v>
      </c>
      <c r="P9396" s="2" t="str">
        <f t="shared" si="741"/>
        <v>WE</v>
      </c>
    </row>
    <row r="9397" spans="12:16" x14ac:dyDescent="0.2">
      <c r="L9397" s="99">
        <f t="shared" si="742"/>
        <v>51186</v>
      </c>
      <c r="M9397" s="3">
        <f t="shared" si="740"/>
        <v>2</v>
      </c>
      <c r="N9397" s="3">
        <f t="shared" si="738"/>
        <v>2040</v>
      </c>
      <c r="O9397" s="3">
        <f t="shared" si="739"/>
        <v>2</v>
      </c>
      <c r="P9397" s="2" t="str">
        <f t="shared" si="741"/>
        <v>WD</v>
      </c>
    </row>
    <row r="9398" spans="12:16" x14ac:dyDescent="0.2">
      <c r="L9398" s="99">
        <f t="shared" si="742"/>
        <v>51187</v>
      </c>
      <c r="M9398" s="3">
        <f t="shared" si="740"/>
        <v>2</v>
      </c>
      <c r="N9398" s="3">
        <f t="shared" si="738"/>
        <v>2040</v>
      </c>
      <c r="O9398" s="3">
        <f t="shared" si="739"/>
        <v>3</v>
      </c>
      <c r="P9398" s="2" t="str">
        <f t="shared" si="741"/>
        <v>WD</v>
      </c>
    </row>
    <row r="9399" spans="12:16" x14ac:dyDescent="0.2">
      <c r="L9399" s="99">
        <f t="shared" si="742"/>
        <v>51188</v>
      </c>
      <c r="M9399" s="3">
        <f t="shared" si="740"/>
        <v>2</v>
      </c>
      <c r="N9399" s="3">
        <f t="shared" si="738"/>
        <v>2040</v>
      </c>
      <c r="O9399" s="3">
        <f t="shared" si="739"/>
        <v>4</v>
      </c>
      <c r="P9399" s="2" t="str">
        <f t="shared" si="741"/>
        <v>WD</v>
      </c>
    </row>
    <row r="9400" spans="12:16" x14ac:dyDescent="0.2">
      <c r="L9400" s="99">
        <f t="shared" si="742"/>
        <v>51189</v>
      </c>
      <c r="M9400" s="3">
        <f t="shared" si="740"/>
        <v>2</v>
      </c>
      <c r="N9400" s="3">
        <f t="shared" si="738"/>
        <v>2040</v>
      </c>
      <c r="O9400" s="3">
        <f t="shared" si="739"/>
        <v>5</v>
      </c>
      <c r="P9400" s="2" t="str">
        <f t="shared" si="741"/>
        <v>WD</v>
      </c>
    </row>
    <row r="9401" spans="12:16" x14ac:dyDescent="0.2">
      <c r="L9401" s="99">
        <f t="shared" si="742"/>
        <v>51190</v>
      </c>
      <c r="M9401" s="3">
        <f t="shared" si="740"/>
        <v>2</v>
      </c>
      <c r="N9401" s="3">
        <f t="shared" si="738"/>
        <v>2040</v>
      </c>
      <c r="O9401" s="3">
        <f t="shared" si="739"/>
        <v>6</v>
      </c>
      <c r="P9401" s="2" t="str">
        <f t="shared" si="741"/>
        <v>WD</v>
      </c>
    </row>
    <row r="9402" spans="12:16" x14ac:dyDescent="0.2">
      <c r="L9402" s="99">
        <f t="shared" si="742"/>
        <v>51191</v>
      </c>
      <c r="M9402" s="3">
        <f t="shared" si="740"/>
        <v>2</v>
      </c>
      <c r="N9402" s="3">
        <f t="shared" si="738"/>
        <v>2040</v>
      </c>
      <c r="O9402" s="3">
        <f t="shared" si="739"/>
        <v>7</v>
      </c>
      <c r="P9402" s="2" t="str">
        <f t="shared" si="741"/>
        <v>WE</v>
      </c>
    </row>
    <row r="9403" spans="12:16" x14ac:dyDescent="0.2">
      <c r="L9403" s="99">
        <f t="shared" si="742"/>
        <v>51192</v>
      </c>
      <c r="M9403" s="3">
        <f t="shared" si="740"/>
        <v>2</v>
      </c>
      <c r="N9403" s="3">
        <f t="shared" si="738"/>
        <v>2040</v>
      </c>
      <c r="O9403" s="3">
        <f t="shared" si="739"/>
        <v>1</v>
      </c>
      <c r="P9403" s="2" t="str">
        <f t="shared" si="741"/>
        <v>WE</v>
      </c>
    </row>
    <row r="9404" spans="12:16" x14ac:dyDescent="0.2">
      <c r="L9404" s="99">
        <f t="shared" si="742"/>
        <v>51193</v>
      </c>
      <c r="M9404" s="3">
        <f t="shared" si="740"/>
        <v>2</v>
      </c>
      <c r="N9404" s="3">
        <f t="shared" si="738"/>
        <v>2040</v>
      </c>
      <c r="O9404" s="3">
        <f t="shared" si="739"/>
        <v>2</v>
      </c>
      <c r="P9404" s="2" t="str">
        <f t="shared" si="741"/>
        <v>WD</v>
      </c>
    </row>
    <row r="9405" spans="12:16" x14ac:dyDescent="0.2">
      <c r="L9405" s="99">
        <f t="shared" si="742"/>
        <v>51194</v>
      </c>
      <c r="M9405" s="3">
        <f t="shared" si="740"/>
        <v>2</v>
      </c>
      <c r="N9405" s="3">
        <f t="shared" si="738"/>
        <v>2040</v>
      </c>
      <c r="O9405" s="3">
        <f t="shared" si="739"/>
        <v>3</v>
      </c>
      <c r="P9405" s="2" t="str">
        <f t="shared" si="741"/>
        <v>WD</v>
      </c>
    </row>
    <row r="9406" spans="12:16" x14ac:dyDescent="0.2">
      <c r="L9406" s="99">
        <f t="shared" si="742"/>
        <v>51195</v>
      </c>
      <c r="M9406" s="3">
        <f t="shared" si="740"/>
        <v>2</v>
      </c>
      <c r="N9406" s="3">
        <f t="shared" si="738"/>
        <v>2040</v>
      </c>
      <c r="O9406" s="3">
        <f t="shared" si="739"/>
        <v>4</v>
      </c>
      <c r="P9406" s="2" t="str">
        <f t="shared" si="741"/>
        <v>WD</v>
      </c>
    </row>
    <row r="9407" spans="12:16" x14ac:dyDescent="0.2">
      <c r="L9407" s="99">
        <f t="shared" si="742"/>
        <v>51196</v>
      </c>
      <c r="M9407" s="3">
        <f t="shared" si="740"/>
        <v>3</v>
      </c>
      <c r="N9407" s="3">
        <f t="shared" ref="N9407:N9470" si="743">YEAR(L9407)</f>
        <v>2040</v>
      </c>
      <c r="O9407" s="3">
        <f t="shared" ref="O9407:O9470" si="744">WEEKDAY(L9407)</f>
        <v>5</v>
      </c>
      <c r="P9407" s="2" t="str">
        <f t="shared" si="741"/>
        <v>WD</v>
      </c>
    </row>
    <row r="9408" spans="12:16" x14ac:dyDescent="0.2">
      <c r="L9408" s="99">
        <f t="shared" si="742"/>
        <v>51197</v>
      </c>
      <c r="M9408" s="3">
        <f t="shared" si="740"/>
        <v>3</v>
      </c>
      <c r="N9408" s="3">
        <f t="shared" si="743"/>
        <v>2040</v>
      </c>
      <c r="O9408" s="3">
        <f t="shared" si="744"/>
        <v>6</v>
      </c>
      <c r="P9408" s="2" t="str">
        <f t="shared" si="741"/>
        <v>WD</v>
      </c>
    </row>
    <row r="9409" spans="12:16" x14ac:dyDescent="0.2">
      <c r="L9409" s="99">
        <f t="shared" si="742"/>
        <v>51198</v>
      </c>
      <c r="M9409" s="3">
        <f t="shared" si="740"/>
        <v>3</v>
      </c>
      <c r="N9409" s="3">
        <f t="shared" si="743"/>
        <v>2040</v>
      </c>
      <c r="O9409" s="3">
        <f t="shared" si="744"/>
        <v>7</v>
      </c>
      <c r="P9409" s="2" t="str">
        <f t="shared" si="741"/>
        <v>WE</v>
      </c>
    </row>
    <row r="9410" spans="12:16" x14ac:dyDescent="0.2">
      <c r="L9410" s="99">
        <f t="shared" si="742"/>
        <v>51199</v>
      </c>
      <c r="M9410" s="3">
        <f t="shared" si="740"/>
        <v>3</v>
      </c>
      <c r="N9410" s="3">
        <f t="shared" si="743"/>
        <v>2040</v>
      </c>
      <c r="O9410" s="3">
        <f t="shared" si="744"/>
        <v>1</v>
      </c>
      <c r="P9410" s="2" t="str">
        <f t="shared" si="741"/>
        <v>WE</v>
      </c>
    </row>
    <row r="9411" spans="12:16" x14ac:dyDescent="0.2">
      <c r="L9411" s="99">
        <f t="shared" si="742"/>
        <v>51200</v>
      </c>
      <c r="M9411" s="3">
        <f t="shared" ref="M9411:M9474" si="745">MONTH(L9411)</f>
        <v>3</v>
      </c>
      <c r="N9411" s="3">
        <f t="shared" si="743"/>
        <v>2040</v>
      </c>
      <c r="O9411" s="3">
        <f t="shared" si="744"/>
        <v>2</v>
      </c>
      <c r="P9411" s="2" t="str">
        <f t="shared" ref="P9411:P9474" si="746">IF(O9411=1,"WE",IF(O9411=7,"WE","WD"))</f>
        <v>WD</v>
      </c>
    </row>
    <row r="9412" spans="12:16" x14ac:dyDescent="0.2">
      <c r="L9412" s="99">
        <f t="shared" si="742"/>
        <v>51201</v>
      </c>
      <c r="M9412" s="3">
        <f t="shared" si="745"/>
        <v>3</v>
      </c>
      <c r="N9412" s="3">
        <f t="shared" si="743"/>
        <v>2040</v>
      </c>
      <c r="O9412" s="3">
        <f t="shared" si="744"/>
        <v>3</v>
      </c>
      <c r="P9412" s="2" t="str">
        <f t="shared" si="746"/>
        <v>WD</v>
      </c>
    </row>
    <row r="9413" spans="12:16" x14ac:dyDescent="0.2">
      <c r="L9413" s="99">
        <f t="shared" si="742"/>
        <v>51202</v>
      </c>
      <c r="M9413" s="3">
        <f t="shared" si="745"/>
        <v>3</v>
      </c>
      <c r="N9413" s="3">
        <f t="shared" si="743"/>
        <v>2040</v>
      </c>
      <c r="O9413" s="3">
        <f t="shared" si="744"/>
        <v>4</v>
      </c>
      <c r="P9413" s="2" t="str">
        <f t="shared" si="746"/>
        <v>WD</v>
      </c>
    </row>
    <row r="9414" spans="12:16" x14ac:dyDescent="0.2">
      <c r="L9414" s="99">
        <f t="shared" si="742"/>
        <v>51203</v>
      </c>
      <c r="M9414" s="3">
        <f t="shared" si="745"/>
        <v>3</v>
      </c>
      <c r="N9414" s="3">
        <f t="shared" si="743"/>
        <v>2040</v>
      </c>
      <c r="O9414" s="3">
        <f t="shared" si="744"/>
        <v>5</v>
      </c>
      <c r="P9414" s="2" t="str">
        <f t="shared" si="746"/>
        <v>WD</v>
      </c>
    </row>
    <row r="9415" spans="12:16" x14ac:dyDescent="0.2">
      <c r="L9415" s="99">
        <f t="shared" si="742"/>
        <v>51204</v>
      </c>
      <c r="M9415" s="3">
        <f t="shared" si="745"/>
        <v>3</v>
      </c>
      <c r="N9415" s="3">
        <f t="shared" si="743"/>
        <v>2040</v>
      </c>
      <c r="O9415" s="3">
        <f t="shared" si="744"/>
        <v>6</v>
      </c>
      <c r="P9415" s="2" t="str">
        <f t="shared" si="746"/>
        <v>WD</v>
      </c>
    </row>
    <row r="9416" spans="12:16" x14ac:dyDescent="0.2">
      <c r="L9416" s="99">
        <f t="shared" si="742"/>
        <v>51205</v>
      </c>
      <c r="M9416" s="3">
        <f t="shared" si="745"/>
        <v>3</v>
      </c>
      <c r="N9416" s="3">
        <f t="shared" si="743"/>
        <v>2040</v>
      </c>
      <c r="O9416" s="3">
        <f t="shared" si="744"/>
        <v>7</v>
      </c>
      <c r="P9416" s="2" t="str">
        <f t="shared" si="746"/>
        <v>WE</v>
      </c>
    </row>
    <row r="9417" spans="12:16" x14ac:dyDescent="0.2">
      <c r="L9417" s="99">
        <f t="shared" si="742"/>
        <v>51206</v>
      </c>
      <c r="M9417" s="3">
        <f t="shared" si="745"/>
        <v>3</v>
      </c>
      <c r="N9417" s="3">
        <f t="shared" si="743"/>
        <v>2040</v>
      </c>
      <c r="O9417" s="3">
        <f t="shared" si="744"/>
        <v>1</v>
      </c>
      <c r="P9417" s="2" t="str">
        <f t="shared" si="746"/>
        <v>WE</v>
      </c>
    </row>
    <row r="9418" spans="12:16" x14ac:dyDescent="0.2">
      <c r="L9418" s="99">
        <f t="shared" si="742"/>
        <v>51207</v>
      </c>
      <c r="M9418" s="3">
        <f t="shared" si="745"/>
        <v>3</v>
      </c>
      <c r="N9418" s="3">
        <f t="shared" si="743"/>
        <v>2040</v>
      </c>
      <c r="O9418" s="3">
        <f t="shared" si="744"/>
        <v>2</v>
      </c>
      <c r="P9418" s="2" t="str">
        <f t="shared" si="746"/>
        <v>WD</v>
      </c>
    </row>
    <row r="9419" spans="12:16" x14ac:dyDescent="0.2">
      <c r="L9419" s="99">
        <f t="shared" si="742"/>
        <v>51208</v>
      </c>
      <c r="M9419" s="3">
        <f t="shared" si="745"/>
        <v>3</v>
      </c>
      <c r="N9419" s="3">
        <f t="shared" si="743"/>
        <v>2040</v>
      </c>
      <c r="O9419" s="3">
        <f t="shared" si="744"/>
        <v>3</v>
      </c>
      <c r="P9419" s="2" t="str">
        <f t="shared" si="746"/>
        <v>WD</v>
      </c>
    </row>
    <row r="9420" spans="12:16" x14ac:dyDescent="0.2">
      <c r="L9420" s="99">
        <f t="shared" si="742"/>
        <v>51209</v>
      </c>
      <c r="M9420" s="3">
        <f t="shared" si="745"/>
        <v>3</v>
      </c>
      <c r="N9420" s="3">
        <f t="shared" si="743"/>
        <v>2040</v>
      </c>
      <c r="O9420" s="3">
        <f t="shared" si="744"/>
        <v>4</v>
      </c>
      <c r="P9420" s="2" t="str">
        <f t="shared" si="746"/>
        <v>WD</v>
      </c>
    </row>
    <row r="9421" spans="12:16" x14ac:dyDescent="0.2">
      <c r="L9421" s="99">
        <f t="shared" si="742"/>
        <v>51210</v>
      </c>
      <c r="M9421" s="3">
        <f t="shared" si="745"/>
        <v>3</v>
      </c>
      <c r="N9421" s="3">
        <f t="shared" si="743"/>
        <v>2040</v>
      </c>
      <c r="O9421" s="3">
        <f t="shared" si="744"/>
        <v>5</v>
      </c>
      <c r="P9421" s="2" t="str">
        <f t="shared" si="746"/>
        <v>WD</v>
      </c>
    </row>
    <row r="9422" spans="12:16" x14ac:dyDescent="0.2">
      <c r="L9422" s="99">
        <f t="shared" si="742"/>
        <v>51211</v>
      </c>
      <c r="M9422" s="3">
        <f t="shared" si="745"/>
        <v>3</v>
      </c>
      <c r="N9422" s="3">
        <f t="shared" si="743"/>
        <v>2040</v>
      </c>
      <c r="O9422" s="3">
        <f t="shared" si="744"/>
        <v>6</v>
      </c>
      <c r="P9422" s="2" t="str">
        <f t="shared" si="746"/>
        <v>WD</v>
      </c>
    </row>
    <row r="9423" spans="12:16" x14ac:dyDescent="0.2">
      <c r="L9423" s="99">
        <f t="shared" si="742"/>
        <v>51212</v>
      </c>
      <c r="M9423" s="3">
        <f t="shared" si="745"/>
        <v>3</v>
      </c>
      <c r="N9423" s="3">
        <f t="shared" si="743"/>
        <v>2040</v>
      </c>
      <c r="O9423" s="3">
        <f t="shared" si="744"/>
        <v>7</v>
      </c>
      <c r="P9423" s="2" t="str">
        <f t="shared" si="746"/>
        <v>WE</v>
      </c>
    </row>
    <row r="9424" spans="12:16" x14ac:dyDescent="0.2">
      <c r="L9424" s="99">
        <f t="shared" si="742"/>
        <v>51213</v>
      </c>
      <c r="M9424" s="3">
        <f t="shared" si="745"/>
        <v>3</v>
      </c>
      <c r="N9424" s="3">
        <f t="shared" si="743"/>
        <v>2040</v>
      </c>
      <c r="O9424" s="3">
        <f t="shared" si="744"/>
        <v>1</v>
      </c>
      <c r="P9424" s="2" t="str">
        <f t="shared" si="746"/>
        <v>WE</v>
      </c>
    </row>
    <row r="9425" spans="12:16" x14ac:dyDescent="0.2">
      <c r="L9425" s="99">
        <f t="shared" si="742"/>
        <v>51214</v>
      </c>
      <c r="M9425" s="3">
        <f t="shared" si="745"/>
        <v>3</v>
      </c>
      <c r="N9425" s="3">
        <f t="shared" si="743"/>
        <v>2040</v>
      </c>
      <c r="O9425" s="3">
        <f t="shared" si="744"/>
        <v>2</v>
      </c>
      <c r="P9425" s="2" t="str">
        <f t="shared" si="746"/>
        <v>WD</v>
      </c>
    </row>
    <row r="9426" spans="12:16" x14ac:dyDescent="0.2">
      <c r="L9426" s="99">
        <f t="shared" si="742"/>
        <v>51215</v>
      </c>
      <c r="M9426" s="3">
        <f t="shared" si="745"/>
        <v>3</v>
      </c>
      <c r="N9426" s="3">
        <f t="shared" si="743"/>
        <v>2040</v>
      </c>
      <c r="O9426" s="3">
        <f t="shared" si="744"/>
        <v>3</v>
      </c>
      <c r="P9426" s="2" t="str">
        <f t="shared" si="746"/>
        <v>WD</v>
      </c>
    </row>
    <row r="9427" spans="12:16" x14ac:dyDescent="0.2">
      <c r="L9427" s="99">
        <f t="shared" si="742"/>
        <v>51216</v>
      </c>
      <c r="M9427" s="3">
        <f t="shared" si="745"/>
        <v>3</v>
      </c>
      <c r="N9427" s="3">
        <f t="shared" si="743"/>
        <v>2040</v>
      </c>
      <c r="O9427" s="3">
        <f t="shared" si="744"/>
        <v>4</v>
      </c>
      <c r="P9427" s="2" t="str">
        <f t="shared" si="746"/>
        <v>WD</v>
      </c>
    </row>
    <row r="9428" spans="12:16" x14ac:dyDescent="0.2">
      <c r="L9428" s="99">
        <f t="shared" si="742"/>
        <v>51217</v>
      </c>
      <c r="M9428" s="3">
        <f t="shared" si="745"/>
        <v>3</v>
      </c>
      <c r="N9428" s="3">
        <f t="shared" si="743"/>
        <v>2040</v>
      </c>
      <c r="O9428" s="3">
        <f t="shared" si="744"/>
        <v>5</v>
      </c>
      <c r="P9428" s="2" t="str">
        <f t="shared" si="746"/>
        <v>WD</v>
      </c>
    </row>
    <row r="9429" spans="12:16" x14ac:dyDescent="0.2">
      <c r="L9429" s="99">
        <f t="shared" si="742"/>
        <v>51218</v>
      </c>
      <c r="M9429" s="3">
        <f t="shared" si="745"/>
        <v>3</v>
      </c>
      <c r="N9429" s="3">
        <f t="shared" si="743"/>
        <v>2040</v>
      </c>
      <c r="O9429" s="3">
        <f t="shared" si="744"/>
        <v>6</v>
      </c>
      <c r="P9429" s="2" t="str">
        <f t="shared" si="746"/>
        <v>WD</v>
      </c>
    </row>
    <row r="9430" spans="12:16" x14ac:dyDescent="0.2">
      <c r="L9430" s="99">
        <f t="shared" si="742"/>
        <v>51219</v>
      </c>
      <c r="M9430" s="3">
        <f t="shared" si="745"/>
        <v>3</v>
      </c>
      <c r="N9430" s="3">
        <f t="shared" si="743"/>
        <v>2040</v>
      </c>
      <c r="O9430" s="3">
        <f t="shared" si="744"/>
        <v>7</v>
      </c>
      <c r="P9430" s="2" t="str">
        <f t="shared" si="746"/>
        <v>WE</v>
      </c>
    </row>
    <row r="9431" spans="12:16" x14ac:dyDescent="0.2">
      <c r="L9431" s="99">
        <f t="shared" si="742"/>
        <v>51220</v>
      </c>
      <c r="M9431" s="3">
        <f t="shared" si="745"/>
        <v>3</v>
      </c>
      <c r="N9431" s="3">
        <f t="shared" si="743"/>
        <v>2040</v>
      </c>
      <c r="O9431" s="3">
        <f t="shared" si="744"/>
        <v>1</v>
      </c>
      <c r="P9431" s="2" t="str">
        <f t="shared" si="746"/>
        <v>WE</v>
      </c>
    </row>
    <row r="9432" spans="12:16" x14ac:dyDescent="0.2">
      <c r="L9432" s="99">
        <f t="shared" si="742"/>
        <v>51221</v>
      </c>
      <c r="M9432" s="3">
        <f t="shared" si="745"/>
        <v>3</v>
      </c>
      <c r="N9432" s="3">
        <f t="shared" si="743"/>
        <v>2040</v>
      </c>
      <c r="O9432" s="3">
        <f t="shared" si="744"/>
        <v>2</v>
      </c>
      <c r="P9432" s="2" t="str">
        <f t="shared" si="746"/>
        <v>WD</v>
      </c>
    </row>
    <row r="9433" spans="12:16" x14ac:dyDescent="0.2">
      <c r="L9433" s="99">
        <f t="shared" si="742"/>
        <v>51222</v>
      </c>
      <c r="M9433" s="3">
        <f t="shared" si="745"/>
        <v>3</v>
      </c>
      <c r="N9433" s="3">
        <f t="shared" si="743"/>
        <v>2040</v>
      </c>
      <c r="O9433" s="3">
        <f t="shared" si="744"/>
        <v>3</v>
      </c>
      <c r="P9433" s="2" t="str">
        <f t="shared" si="746"/>
        <v>WD</v>
      </c>
    </row>
    <row r="9434" spans="12:16" x14ac:dyDescent="0.2">
      <c r="L9434" s="99">
        <f t="shared" si="742"/>
        <v>51223</v>
      </c>
      <c r="M9434" s="3">
        <f t="shared" si="745"/>
        <v>3</v>
      </c>
      <c r="N9434" s="3">
        <f t="shared" si="743"/>
        <v>2040</v>
      </c>
      <c r="O9434" s="3">
        <f t="shared" si="744"/>
        <v>4</v>
      </c>
      <c r="P9434" s="2" t="str">
        <f t="shared" si="746"/>
        <v>WD</v>
      </c>
    </row>
    <row r="9435" spans="12:16" x14ac:dyDescent="0.2">
      <c r="L9435" s="99">
        <f t="shared" si="742"/>
        <v>51224</v>
      </c>
      <c r="M9435" s="3">
        <f t="shared" si="745"/>
        <v>3</v>
      </c>
      <c r="N9435" s="3">
        <f t="shared" si="743"/>
        <v>2040</v>
      </c>
      <c r="O9435" s="3">
        <f t="shared" si="744"/>
        <v>5</v>
      </c>
      <c r="P9435" s="2" t="str">
        <f t="shared" si="746"/>
        <v>WD</v>
      </c>
    </row>
    <row r="9436" spans="12:16" x14ac:dyDescent="0.2">
      <c r="L9436" s="99">
        <f t="shared" si="742"/>
        <v>51225</v>
      </c>
      <c r="M9436" s="3">
        <f t="shared" si="745"/>
        <v>3</v>
      </c>
      <c r="N9436" s="3">
        <f t="shared" si="743"/>
        <v>2040</v>
      </c>
      <c r="O9436" s="3">
        <f t="shared" si="744"/>
        <v>6</v>
      </c>
      <c r="P9436" s="2" t="str">
        <f t="shared" si="746"/>
        <v>WD</v>
      </c>
    </row>
    <row r="9437" spans="12:16" x14ac:dyDescent="0.2">
      <c r="L9437" s="99">
        <f t="shared" si="742"/>
        <v>51226</v>
      </c>
      <c r="M9437" s="3">
        <f t="shared" si="745"/>
        <v>3</v>
      </c>
      <c r="N9437" s="3">
        <f t="shared" si="743"/>
        <v>2040</v>
      </c>
      <c r="O9437" s="3">
        <f t="shared" si="744"/>
        <v>7</v>
      </c>
      <c r="P9437" s="2" t="str">
        <f t="shared" si="746"/>
        <v>WE</v>
      </c>
    </row>
    <row r="9438" spans="12:16" x14ac:dyDescent="0.2">
      <c r="L9438" s="99">
        <f t="shared" si="742"/>
        <v>51227</v>
      </c>
      <c r="M9438" s="3">
        <f t="shared" si="745"/>
        <v>4</v>
      </c>
      <c r="N9438" s="3">
        <f t="shared" si="743"/>
        <v>2040</v>
      </c>
      <c r="O9438" s="3">
        <f t="shared" si="744"/>
        <v>1</v>
      </c>
      <c r="P9438" s="2" t="str">
        <f t="shared" si="746"/>
        <v>WE</v>
      </c>
    </row>
    <row r="9439" spans="12:16" x14ac:dyDescent="0.2">
      <c r="L9439" s="99">
        <f t="shared" si="742"/>
        <v>51228</v>
      </c>
      <c r="M9439" s="3">
        <f t="shared" si="745"/>
        <v>4</v>
      </c>
      <c r="N9439" s="3">
        <f t="shared" si="743"/>
        <v>2040</v>
      </c>
      <c r="O9439" s="3">
        <f t="shared" si="744"/>
        <v>2</v>
      </c>
      <c r="P9439" s="2" t="str">
        <f t="shared" si="746"/>
        <v>WD</v>
      </c>
    </row>
    <row r="9440" spans="12:16" x14ac:dyDescent="0.2">
      <c r="L9440" s="99">
        <f t="shared" si="742"/>
        <v>51229</v>
      </c>
      <c r="M9440" s="3">
        <f t="shared" si="745"/>
        <v>4</v>
      </c>
      <c r="N9440" s="3">
        <f t="shared" si="743"/>
        <v>2040</v>
      </c>
      <c r="O9440" s="3">
        <f t="shared" si="744"/>
        <v>3</v>
      </c>
      <c r="P9440" s="2" t="str">
        <f t="shared" si="746"/>
        <v>WD</v>
      </c>
    </row>
    <row r="9441" spans="12:16" x14ac:dyDescent="0.2">
      <c r="L9441" s="99">
        <f t="shared" si="742"/>
        <v>51230</v>
      </c>
      <c r="M9441" s="3">
        <f t="shared" si="745"/>
        <v>4</v>
      </c>
      <c r="N9441" s="3">
        <f t="shared" si="743"/>
        <v>2040</v>
      </c>
      <c r="O9441" s="3">
        <f t="shared" si="744"/>
        <v>4</v>
      </c>
      <c r="P9441" s="2" t="str">
        <f t="shared" si="746"/>
        <v>WD</v>
      </c>
    </row>
    <row r="9442" spans="12:16" x14ac:dyDescent="0.2">
      <c r="L9442" s="99">
        <f t="shared" si="742"/>
        <v>51231</v>
      </c>
      <c r="M9442" s="3">
        <f t="shared" si="745"/>
        <v>4</v>
      </c>
      <c r="N9442" s="3">
        <f t="shared" si="743"/>
        <v>2040</v>
      </c>
      <c r="O9442" s="3">
        <f t="shared" si="744"/>
        <v>5</v>
      </c>
      <c r="P9442" s="2" t="str">
        <f t="shared" si="746"/>
        <v>WD</v>
      </c>
    </row>
    <row r="9443" spans="12:16" x14ac:dyDescent="0.2">
      <c r="L9443" s="99">
        <f t="shared" si="742"/>
        <v>51232</v>
      </c>
      <c r="M9443" s="3">
        <f t="shared" si="745"/>
        <v>4</v>
      </c>
      <c r="N9443" s="3">
        <f t="shared" si="743"/>
        <v>2040</v>
      </c>
      <c r="O9443" s="3">
        <f t="shared" si="744"/>
        <v>6</v>
      </c>
      <c r="P9443" s="2" t="str">
        <f t="shared" si="746"/>
        <v>WD</v>
      </c>
    </row>
    <row r="9444" spans="12:16" x14ac:dyDescent="0.2">
      <c r="L9444" s="99">
        <f t="shared" si="742"/>
        <v>51233</v>
      </c>
      <c r="M9444" s="3">
        <f t="shared" si="745"/>
        <v>4</v>
      </c>
      <c r="N9444" s="3">
        <f t="shared" si="743"/>
        <v>2040</v>
      </c>
      <c r="O9444" s="3">
        <f t="shared" si="744"/>
        <v>7</v>
      </c>
      <c r="P9444" s="2" t="str">
        <f t="shared" si="746"/>
        <v>WE</v>
      </c>
    </row>
    <row r="9445" spans="12:16" x14ac:dyDescent="0.2">
      <c r="L9445" s="99">
        <f t="shared" si="742"/>
        <v>51234</v>
      </c>
      <c r="M9445" s="3">
        <f t="shared" si="745"/>
        <v>4</v>
      </c>
      <c r="N9445" s="3">
        <f t="shared" si="743"/>
        <v>2040</v>
      </c>
      <c r="O9445" s="3">
        <f t="shared" si="744"/>
        <v>1</v>
      </c>
      <c r="P9445" s="2" t="str">
        <f t="shared" si="746"/>
        <v>WE</v>
      </c>
    </row>
    <row r="9446" spans="12:16" x14ac:dyDescent="0.2">
      <c r="L9446" s="99">
        <f t="shared" si="742"/>
        <v>51235</v>
      </c>
      <c r="M9446" s="3">
        <f t="shared" si="745"/>
        <v>4</v>
      </c>
      <c r="N9446" s="3">
        <f t="shared" si="743"/>
        <v>2040</v>
      </c>
      <c r="O9446" s="3">
        <f t="shared" si="744"/>
        <v>2</v>
      </c>
      <c r="P9446" s="2" t="str">
        <f t="shared" si="746"/>
        <v>WD</v>
      </c>
    </row>
    <row r="9447" spans="12:16" x14ac:dyDescent="0.2">
      <c r="L9447" s="99">
        <f t="shared" si="742"/>
        <v>51236</v>
      </c>
      <c r="M9447" s="3">
        <f t="shared" si="745"/>
        <v>4</v>
      </c>
      <c r="N9447" s="3">
        <f t="shared" si="743"/>
        <v>2040</v>
      </c>
      <c r="O9447" s="3">
        <f t="shared" si="744"/>
        <v>3</v>
      </c>
      <c r="P9447" s="2" t="str">
        <f t="shared" si="746"/>
        <v>WD</v>
      </c>
    </row>
    <row r="9448" spans="12:16" x14ac:dyDescent="0.2">
      <c r="L9448" s="99">
        <f t="shared" si="742"/>
        <v>51237</v>
      </c>
      <c r="M9448" s="3">
        <f t="shared" si="745"/>
        <v>4</v>
      </c>
      <c r="N9448" s="3">
        <f t="shared" si="743"/>
        <v>2040</v>
      </c>
      <c r="O9448" s="3">
        <f t="shared" si="744"/>
        <v>4</v>
      </c>
      <c r="P9448" s="2" t="str">
        <f t="shared" si="746"/>
        <v>WD</v>
      </c>
    </row>
    <row r="9449" spans="12:16" x14ac:dyDescent="0.2">
      <c r="L9449" s="99">
        <f t="shared" si="742"/>
        <v>51238</v>
      </c>
      <c r="M9449" s="3">
        <f t="shared" si="745"/>
        <v>4</v>
      </c>
      <c r="N9449" s="3">
        <f t="shared" si="743"/>
        <v>2040</v>
      </c>
      <c r="O9449" s="3">
        <f t="shared" si="744"/>
        <v>5</v>
      </c>
      <c r="P9449" s="2" t="str">
        <f t="shared" si="746"/>
        <v>WD</v>
      </c>
    </row>
    <row r="9450" spans="12:16" x14ac:dyDescent="0.2">
      <c r="L9450" s="99">
        <f t="shared" si="742"/>
        <v>51239</v>
      </c>
      <c r="M9450" s="3">
        <f t="shared" si="745"/>
        <v>4</v>
      </c>
      <c r="N9450" s="3">
        <f t="shared" si="743"/>
        <v>2040</v>
      </c>
      <c r="O9450" s="3">
        <f t="shared" si="744"/>
        <v>6</v>
      </c>
      <c r="P9450" s="2" t="str">
        <f t="shared" si="746"/>
        <v>WD</v>
      </c>
    </row>
    <row r="9451" spans="12:16" x14ac:dyDescent="0.2">
      <c r="L9451" s="99">
        <f t="shared" si="742"/>
        <v>51240</v>
      </c>
      <c r="M9451" s="3">
        <f t="shared" si="745"/>
        <v>4</v>
      </c>
      <c r="N9451" s="3">
        <f t="shared" si="743"/>
        <v>2040</v>
      </c>
      <c r="O9451" s="3">
        <f t="shared" si="744"/>
        <v>7</v>
      </c>
      <c r="P9451" s="2" t="str">
        <f t="shared" si="746"/>
        <v>WE</v>
      </c>
    </row>
    <row r="9452" spans="12:16" x14ac:dyDescent="0.2">
      <c r="L9452" s="99">
        <f t="shared" si="742"/>
        <v>51241</v>
      </c>
      <c r="M9452" s="3">
        <f t="shared" si="745"/>
        <v>4</v>
      </c>
      <c r="N9452" s="3">
        <f t="shared" si="743"/>
        <v>2040</v>
      </c>
      <c r="O9452" s="3">
        <f t="shared" si="744"/>
        <v>1</v>
      </c>
      <c r="P9452" s="2" t="str">
        <f t="shared" si="746"/>
        <v>WE</v>
      </c>
    </row>
    <row r="9453" spans="12:16" x14ac:dyDescent="0.2">
      <c r="L9453" s="99">
        <f t="shared" si="742"/>
        <v>51242</v>
      </c>
      <c r="M9453" s="3">
        <f t="shared" si="745"/>
        <v>4</v>
      </c>
      <c r="N9453" s="3">
        <f t="shared" si="743"/>
        <v>2040</v>
      </c>
      <c r="O9453" s="3">
        <f t="shared" si="744"/>
        <v>2</v>
      </c>
      <c r="P9453" s="2" t="str">
        <f t="shared" si="746"/>
        <v>WD</v>
      </c>
    </row>
    <row r="9454" spans="12:16" x14ac:dyDescent="0.2">
      <c r="L9454" s="99">
        <f t="shared" si="742"/>
        <v>51243</v>
      </c>
      <c r="M9454" s="3">
        <f t="shared" si="745"/>
        <v>4</v>
      </c>
      <c r="N9454" s="3">
        <f t="shared" si="743"/>
        <v>2040</v>
      </c>
      <c r="O9454" s="3">
        <f t="shared" si="744"/>
        <v>3</v>
      </c>
      <c r="P9454" s="2" t="str">
        <f t="shared" si="746"/>
        <v>WD</v>
      </c>
    </row>
    <row r="9455" spans="12:16" x14ac:dyDescent="0.2">
      <c r="L9455" s="99">
        <f t="shared" si="742"/>
        <v>51244</v>
      </c>
      <c r="M9455" s="3">
        <f t="shared" si="745"/>
        <v>4</v>
      </c>
      <c r="N9455" s="3">
        <f t="shared" si="743"/>
        <v>2040</v>
      </c>
      <c r="O9455" s="3">
        <f t="shared" si="744"/>
        <v>4</v>
      </c>
      <c r="P9455" s="2" t="str">
        <f t="shared" si="746"/>
        <v>WD</v>
      </c>
    </row>
    <row r="9456" spans="12:16" x14ac:dyDescent="0.2">
      <c r="L9456" s="99">
        <f t="shared" si="742"/>
        <v>51245</v>
      </c>
      <c r="M9456" s="3">
        <f t="shared" si="745"/>
        <v>4</v>
      </c>
      <c r="N9456" s="3">
        <f t="shared" si="743"/>
        <v>2040</v>
      </c>
      <c r="O9456" s="3">
        <f t="shared" si="744"/>
        <v>5</v>
      </c>
      <c r="P9456" s="2" t="str">
        <f t="shared" si="746"/>
        <v>WD</v>
      </c>
    </row>
    <row r="9457" spans="12:16" x14ac:dyDescent="0.2">
      <c r="L9457" s="99">
        <f t="shared" si="742"/>
        <v>51246</v>
      </c>
      <c r="M9457" s="3">
        <f t="shared" si="745"/>
        <v>4</v>
      </c>
      <c r="N9457" s="3">
        <f t="shared" si="743"/>
        <v>2040</v>
      </c>
      <c r="O9457" s="3">
        <f t="shared" si="744"/>
        <v>6</v>
      </c>
      <c r="P9457" s="2" t="str">
        <f t="shared" si="746"/>
        <v>WD</v>
      </c>
    </row>
    <row r="9458" spans="12:16" x14ac:dyDescent="0.2">
      <c r="L9458" s="99">
        <f t="shared" si="742"/>
        <v>51247</v>
      </c>
      <c r="M9458" s="3">
        <f t="shared" si="745"/>
        <v>4</v>
      </c>
      <c r="N9458" s="3">
        <f t="shared" si="743"/>
        <v>2040</v>
      </c>
      <c r="O9458" s="3">
        <f t="shared" si="744"/>
        <v>7</v>
      </c>
      <c r="P9458" s="2" t="str">
        <f t="shared" si="746"/>
        <v>WE</v>
      </c>
    </row>
    <row r="9459" spans="12:16" x14ac:dyDescent="0.2">
      <c r="L9459" s="99">
        <f t="shared" si="742"/>
        <v>51248</v>
      </c>
      <c r="M9459" s="3">
        <f t="shared" si="745"/>
        <v>4</v>
      </c>
      <c r="N9459" s="3">
        <f t="shared" si="743"/>
        <v>2040</v>
      </c>
      <c r="O9459" s="3">
        <f t="shared" si="744"/>
        <v>1</v>
      </c>
      <c r="P9459" s="2" t="str">
        <f t="shared" si="746"/>
        <v>WE</v>
      </c>
    </row>
    <row r="9460" spans="12:16" x14ac:dyDescent="0.2">
      <c r="L9460" s="99">
        <f t="shared" ref="L9460:L9523" si="747">+L9459+1</f>
        <v>51249</v>
      </c>
      <c r="M9460" s="3">
        <f t="shared" si="745"/>
        <v>4</v>
      </c>
      <c r="N9460" s="3">
        <f t="shared" si="743"/>
        <v>2040</v>
      </c>
      <c r="O9460" s="3">
        <f t="shared" si="744"/>
        <v>2</v>
      </c>
      <c r="P9460" s="2" t="str">
        <f t="shared" si="746"/>
        <v>WD</v>
      </c>
    </row>
    <row r="9461" spans="12:16" x14ac:dyDescent="0.2">
      <c r="L9461" s="99">
        <f t="shared" si="747"/>
        <v>51250</v>
      </c>
      <c r="M9461" s="3">
        <f t="shared" si="745"/>
        <v>4</v>
      </c>
      <c r="N9461" s="3">
        <f t="shared" si="743"/>
        <v>2040</v>
      </c>
      <c r="O9461" s="3">
        <f t="shared" si="744"/>
        <v>3</v>
      </c>
      <c r="P9461" s="2" t="str">
        <f t="shared" si="746"/>
        <v>WD</v>
      </c>
    </row>
    <row r="9462" spans="12:16" x14ac:dyDescent="0.2">
      <c r="L9462" s="99">
        <f t="shared" si="747"/>
        <v>51251</v>
      </c>
      <c r="M9462" s="3">
        <f t="shared" si="745"/>
        <v>4</v>
      </c>
      <c r="N9462" s="3">
        <f t="shared" si="743"/>
        <v>2040</v>
      </c>
      <c r="O9462" s="3">
        <f t="shared" si="744"/>
        <v>4</v>
      </c>
      <c r="P9462" s="2" t="str">
        <f t="shared" si="746"/>
        <v>WD</v>
      </c>
    </row>
    <row r="9463" spans="12:16" x14ac:dyDescent="0.2">
      <c r="L9463" s="99">
        <f t="shared" si="747"/>
        <v>51252</v>
      </c>
      <c r="M9463" s="3">
        <f t="shared" si="745"/>
        <v>4</v>
      </c>
      <c r="N9463" s="3">
        <f t="shared" si="743"/>
        <v>2040</v>
      </c>
      <c r="O9463" s="3">
        <f t="shared" si="744"/>
        <v>5</v>
      </c>
      <c r="P9463" s="2" t="str">
        <f t="shared" si="746"/>
        <v>WD</v>
      </c>
    </row>
    <row r="9464" spans="12:16" x14ac:dyDescent="0.2">
      <c r="L9464" s="99">
        <f t="shared" si="747"/>
        <v>51253</v>
      </c>
      <c r="M9464" s="3">
        <f t="shared" si="745"/>
        <v>4</v>
      </c>
      <c r="N9464" s="3">
        <f t="shared" si="743"/>
        <v>2040</v>
      </c>
      <c r="O9464" s="3">
        <f t="shared" si="744"/>
        <v>6</v>
      </c>
      <c r="P9464" s="2" t="str">
        <f t="shared" si="746"/>
        <v>WD</v>
      </c>
    </row>
    <row r="9465" spans="12:16" x14ac:dyDescent="0.2">
      <c r="L9465" s="99">
        <f t="shared" si="747"/>
        <v>51254</v>
      </c>
      <c r="M9465" s="3">
        <f t="shared" si="745"/>
        <v>4</v>
      </c>
      <c r="N9465" s="3">
        <f t="shared" si="743"/>
        <v>2040</v>
      </c>
      <c r="O9465" s="3">
        <f t="shared" si="744"/>
        <v>7</v>
      </c>
      <c r="P9465" s="2" t="str">
        <f t="shared" si="746"/>
        <v>WE</v>
      </c>
    </row>
    <row r="9466" spans="12:16" x14ac:dyDescent="0.2">
      <c r="L9466" s="99">
        <f t="shared" si="747"/>
        <v>51255</v>
      </c>
      <c r="M9466" s="3">
        <f t="shared" si="745"/>
        <v>4</v>
      </c>
      <c r="N9466" s="3">
        <f t="shared" si="743"/>
        <v>2040</v>
      </c>
      <c r="O9466" s="3">
        <f t="shared" si="744"/>
        <v>1</v>
      </c>
      <c r="P9466" s="2" t="str">
        <f t="shared" si="746"/>
        <v>WE</v>
      </c>
    </row>
    <row r="9467" spans="12:16" x14ac:dyDescent="0.2">
      <c r="L9467" s="99">
        <f t="shared" si="747"/>
        <v>51256</v>
      </c>
      <c r="M9467" s="3">
        <f t="shared" si="745"/>
        <v>4</v>
      </c>
      <c r="N9467" s="3">
        <f t="shared" si="743"/>
        <v>2040</v>
      </c>
      <c r="O9467" s="3">
        <f t="shared" si="744"/>
        <v>2</v>
      </c>
      <c r="P9467" s="2" t="str">
        <f t="shared" si="746"/>
        <v>WD</v>
      </c>
    </row>
    <row r="9468" spans="12:16" x14ac:dyDescent="0.2">
      <c r="L9468" s="99">
        <f t="shared" si="747"/>
        <v>51257</v>
      </c>
      <c r="M9468" s="3">
        <f t="shared" si="745"/>
        <v>5</v>
      </c>
      <c r="N9468" s="3">
        <f t="shared" si="743"/>
        <v>2040</v>
      </c>
      <c r="O9468" s="3">
        <f t="shared" si="744"/>
        <v>3</v>
      </c>
      <c r="P9468" s="2" t="str">
        <f t="shared" si="746"/>
        <v>WD</v>
      </c>
    </row>
    <row r="9469" spans="12:16" x14ac:dyDescent="0.2">
      <c r="L9469" s="99">
        <f t="shared" si="747"/>
        <v>51258</v>
      </c>
      <c r="M9469" s="3">
        <f t="shared" si="745"/>
        <v>5</v>
      </c>
      <c r="N9469" s="3">
        <f t="shared" si="743"/>
        <v>2040</v>
      </c>
      <c r="O9469" s="3">
        <f t="shared" si="744"/>
        <v>4</v>
      </c>
      <c r="P9469" s="2" t="str">
        <f t="shared" si="746"/>
        <v>WD</v>
      </c>
    </row>
    <row r="9470" spans="12:16" x14ac:dyDescent="0.2">
      <c r="L9470" s="99">
        <f t="shared" si="747"/>
        <v>51259</v>
      </c>
      <c r="M9470" s="3">
        <f t="shared" si="745"/>
        <v>5</v>
      </c>
      <c r="N9470" s="3">
        <f t="shared" si="743"/>
        <v>2040</v>
      </c>
      <c r="O9470" s="3">
        <f t="shared" si="744"/>
        <v>5</v>
      </c>
      <c r="P9470" s="2" t="str">
        <f t="shared" si="746"/>
        <v>WD</v>
      </c>
    </row>
    <row r="9471" spans="12:16" x14ac:dyDescent="0.2">
      <c r="L9471" s="99">
        <f t="shared" si="747"/>
        <v>51260</v>
      </c>
      <c r="M9471" s="3">
        <f t="shared" si="745"/>
        <v>5</v>
      </c>
      <c r="N9471" s="3">
        <f t="shared" ref="N9471:N9534" si="748">YEAR(L9471)</f>
        <v>2040</v>
      </c>
      <c r="O9471" s="3">
        <f t="shared" ref="O9471:O9534" si="749">WEEKDAY(L9471)</f>
        <v>6</v>
      </c>
      <c r="P9471" s="2" t="str">
        <f t="shared" si="746"/>
        <v>WD</v>
      </c>
    </row>
    <row r="9472" spans="12:16" x14ac:dyDescent="0.2">
      <c r="L9472" s="99">
        <f t="shared" si="747"/>
        <v>51261</v>
      </c>
      <c r="M9472" s="3">
        <f t="shared" si="745"/>
        <v>5</v>
      </c>
      <c r="N9472" s="3">
        <f t="shared" si="748"/>
        <v>2040</v>
      </c>
      <c r="O9472" s="3">
        <f t="shared" si="749"/>
        <v>7</v>
      </c>
      <c r="P9472" s="2" t="str">
        <f t="shared" si="746"/>
        <v>WE</v>
      </c>
    </row>
    <row r="9473" spans="12:16" x14ac:dyDescent="0.2">
      <c r="L9473" s="99">
        <f t="shared" si="747"/>
        <v>51262</v>
      </c>
      <c r="M9473" s="3">
        <f t="shared" si="745"/>
        <v>5</v>
      </c>
      <c r="N9473" s="3">
        <f t="shared" si="748"/>
        <v>2040</v>
      </c>
      <c r="O9473" s="3">
        <f t="shared" si="749"/>
        <v>1</v>
      </c>
      <c r="P9473" s="2" t="str">
        <f t="shared" si="746"/>
        <v>WE</v>
      </c>
    </row>
    <row r="9474" spans="12:16" x14ac:dyDescent="0.2">
      <c r="L9474" s="99">
        <f t="shared" si="747"/>
        <v>51263</v>
      </c>
      <c r="M9474" s="3">
        <f t="shared" si="745"/>
        <v>5</v>
      </c>
      <c r="N9474" s="3">
        <f t="shared" si="748"/>
        <v>2040</v>
      </c>
      <c r="O9474" s="3">
        <f t="shared" si="749"/>
        <v>2</v>
      </c>
      <c r="P9474" s="2" t="str">
        <f t="shared" si="746"/>
        <v>WD</v>
      </c>
    </row>
    <row r="9475" spans="12:16" x14ac:dyDescent="0.2">
      <c r="L9475" s="99">
        <f t="shared" si="747"/>
        <v>51264</v>
      </c>
      <c r="M9475" s="3">
        <f t="shared" ref="M9475:M9538" si="750">MONTH(L9475)</f>
        <v>5</v>
      </c>
      <c r="N9475" s="3">
        <f t="shared" si="748"/>
        <v>2040</v>
      </c>
      <c r="O9475" s="3">
        <f t="shared" si="749"/>
        <v>3</v>
      </c>
      <c r="P9475" s="2" t="str">
        <f t="shared" ref="P9475:P9538" si="751">IF(O9475=1,"WE",IF(O9475=7,"WE","WD"))</f>
        <v>WD</v>
      </c>
    </row>
    <row r="9476" spans="12:16" x14ac:dyDescent="0.2">
      <c r="L9476" s="99">
        <f t="shared" si="747"/>
        <v>51265</v>
      </c>
      <c r="M9476" s="3">
        <f t="shared" si="750"/>
        <v>5</v>
      </c>
      <c r="N9476" s="3">
        <f t="shared" si="748"/>
        <v>2040</v>
      </c>
      <c r="O9476" s="3">
        <f t="shared" si="749"/>
        <v>4</v>
      </c>
      <c r="P9476" s="2" t="str">
        <f t="shared" si="751"/>
        <v>WD</v>
      </c>
    </row>
    <row r="9477" spans="12:16" x14ac:dyDescent="0.2">
      <c r="L9477" s="99">
        <f t="shared" si="747"/>
        <v>51266</v>
      </c>
      <c r="M9477" s="3">
        <f t="shared" si="750"/>
        <v>5</v>
      </c>
      <c r="N9477" s="3">
        <f t="shared" si="748"/>
        <v>2040</v>
      </c>
      <c r="O9477" s="3">
        <f t="shared" si="749"/>
        <v>5</v>
      </c>
      <c r="P9477" s="2" t="str">
        <f t="shared" si="751"/>
        <v>WD</v>
      </c>
    </row>
    <row r="9478" spans="12:16" x14ac:dyDescent="0.2">
      <c r="L9478" s="99">
        <f t="shared" si="747"/>
        <v>51267</v>
      </c>
      <c r="M9478" s="3">
        <f t="shared" si="750"/>
        <v>5</v>
      </c>
      <c r="N9478" s="3">
        <f t="shared" si="748"/>
        <v>2040</v>
      </c>
      <c r="O9478" s="3">
        <f t="shared" si="749"/>
        <v>6</v>
      </c>
      <c r="P9478" s="2" t="str">
        <f t="shared" si="751"/>
        <v>WD</v>
      </c>
    </row>
    <row r="9479" spans="12:16" x14ac:dyDescent="0.2">
      <c r="L9479" s="99">
        <f t="shared" si="747"/>
        <v>51268</v>
      </c>
      <c r="M9479" s="3">
        <f t="shared" si="750"/>
        <v>5</v>
      </c>
      <c r="N9479" s="3">
        <f t="shared" si="748"/>
        <v>2040</v>
      </c>
      <c r="O9479" s="3">
        <f t="shared" si="749"/>
        <v>7</v>
      </c>
      <c r="P9479" s="2" t="str">
        <f t="shared" si="751"/>
        <v>WE</v>
      </c>
    </row>
    <row r="9480" spans="12:16" x14ac:dyDescent="0.2">
      <c r="L9480" s="99">
        <f t="shared" si="747"/>
        <v>51269</v>
      </c>
      <c r="M9480" s="3">
        <f t="shared" si="750"/>
        <v>5</v>
      </c>
      <c r="N9480" s="3">
        <f t="shared" si="748"/>
        <v>2040</v>
      </c>
      <c r="O9480" s="3">
        <f t="shared" si="749"/>
        <v>1</v>
      </c>
      <c r="P9480" s="2" t="str">
        <f t="shared" si="751"/>
        <v>WE</v>
      </c>
    </row>
    <row r="9481" spans="12:16" x14ac:dyDescent="0.2">
      <c r="L9481" s="99">
        <f t="shared" si="747"/>
        <v>51270</v>
      </c>
      <c r="M9481" s="3">
        <f t="shared" si="750"/>
        <v>5</v>
      </c>
      <c r="N9481" s="3">
        <f t="shared" si="748"/>
        <v>2040</v>
      </c>
      <c r="O9481" s="3">
        <f t="shared" si="749"/>
        <v>2</v>
      </c>
      <c r="P9481" s="2" t="str">
        <f t="shared" si="751"/>
        <v>WD</v>
      </c>
    </row>
    <row r="9482" spans="12:16" x14ac:dyDescent="0.2">
      <c r="L9482" s="99">
        <f t="shared" si="747"/>
        <v>51271</v>
      </c>
      <c r="M9482" s="3">
        <f t="shared" si="750"/>
        <v>5</v>
      </c>
      <c r="N9482" s="3">
        <f t="shared" si="748"/>
        <v>2040</v>
      </c>
      <c r="O9482" s="3">
        <f t="shared" si="749"/>
        <v>3</v>
      </c>
      <c r="P9482" s="2" t="str">
        <f t="shared" si="751"/>
        <v>WD</v>
      </c>
    </row>
    <row r="9483" spans="12:16" x14ac:dyDescent="0.2">
      <c r="L9483" s="99">
        <f t="shared" si="747"/>
        <v>51272</v>
      </c>
      <c r="M9483" s="3">
        <f t="shared" si="750"/>
        <v>5</v>
      </c>
      <c r="N9483" s="3">
        <f t="shared" si="748"/>
        <v>2040</v>
      </c>
      <c r="O9483" s="3">
        <f t="shared" si="749"/>
        <v>4</v>
      </c>
      <c r="P9483" s="2" t="str">
        <f t="shared" si="751"/>
        <v>WD</v>
      </c>
    </row>
    <row r="9484" spans="12:16" x14ac:dyDescent="0.2">
      <c r="L9484" s="99">
        <f t="shared" si="747"/>
        <v>51273</v>
      </c>
      <c r="M9484" s="3">
        <f t="shared" si="750"/>
        <v>5</v>
      </c>
      <c r="N9484" s="3">
        <f t="shared" si="748"/>
        <v>2040</v>
      </c>
      <c r="O9484" s="3">
        <f t="shared" si="749"/>
        <v>5</v>
      </c>
      <c r="P9484" s="2" t="str">
        <f t="shared" si="751"/>
        <v>WD</v>
      </c>
    </row>
    <row r="9485" spans="12:16" x14ac:dyDescent="0.2">
      <c r="L9485" s="99">
        <f t="shared" si="747"/>
        <v>51274</v>
      </c>
      <c r="M9485" s="3">
        <f t="shared" si="750"/>
        <v>5</v>
      </c>
      <c r="N9485" s="3">
        <f t="shared" si="748"/>
        <v>2040</v>
      </c>
      <c r="O9485" s="3">
        <f t="shared" si="749"/>
        <v>6</v>
      </c>
      <c r="P9485" s="2" t="str">
        <f t="shared" si="751"/>
        <v>WD</v>
      </c>
    </row>
    <row r="9486" spans="12:16" x14ac:dyDescent="0.2">
      <c r="L9486" s="99">
        <f t="shared" si="747"/>
        <v>51275</v>
      </c>
      <c r="M9486" s="3">
        <f t="shared" si="750"/>
        <v>5</v>
      </c>
      <c r="N9486" s="3">
        <f t="shared" si="748"/>
        <v>2040</v>
      </c>
      <c r="O9486" s="3">
        <f t="shared" si="749"/>
        <v>7</v>
      </c>
      <c r="P9486" s="2" t="str">
        <f t="shared" si="751"/>
        <v>WE</v>
      </c>
    </row>
    <row r="9487" spans="12:16" x14ac:dyDescent="0.2">
      <c r="L9487" s="99">
        <f t="shared" si="747"/>
        <v>51276</v>
      </c>
      <c r="M9487" s="3">
        <f t="shared" si="750"/>
        <v>5</v>
      </c>
      <c r="N9487" s="3">
        <f t="shared" si="748"/>
        <v>2040</v>
      </c>
      <c r="O9487" s="3">
        <f t="shared" si="749"/>
        <v>1</v>
      </c>
      <c r="P9487" s="2" t="str">
        <f t="shared" si="751"/>
        <v>WE</v>
      </c>
    </row>
    <row r="9488" spans="12:16" x14ac:dyDescent="0.2">
      <c r="L9488" s="99">
        <f t="shared" si="747"/>
        <v>51277</v>
      </c>
      <c r="M9488" s="3">
        <f t="shared" si="750"/>
        <v>5</v>
      </c>
      <c r="N9488" s="3">
        <f t="shared" si="748"/>
        <v>2040</v>
      </c>
      <c r="O9488" s="3">
        <f t="shared" si="749"/>
        <v>2</v>
      </c>
      <c r="P9488" s="2" t="str">
        <f t="shared" si="751"/>
        <v>WD</v>
      </c>
    </row>
    <row r="9489" spans="12:16" x14ac:dyDescent="0.2">
      <c r="L9489" s="99">
        <f t="shared" si="747"/>
        <v>51278</v>
      </c>
      <c r="M9489" s="3">
        <f t="shared" si="750"/>
        <v>5</v>
      </c>
      <c r="N9489" s="3">
        <f t="shared" si="748"/>
        <v>2040</v>
      </c>
      <c r="O9489" s="3">
        <f t="shared" si="749"/>
        <v>3</v>
      </c>
      <c r="P9489" s="2" t="str">
        <f t="shared" si="751"/>
        <v>WD</v>
      </c>
    </row>
    <row r="9490" spans="12:16" x14ac:dyDescent="0.2">
      <c r="L9490" s="99">
        <f t="shared" si="747"/>
        <v>51279</v>
      </c>
      <c r="M9490" s="3">
        <f t="shared" si="750"/>
        <v>5</v>
      </c>
      <c r="N9490" s="3">
        <f t="shared" si="748"/>
        <v>2040</v>
      </c>
      <c r="O9490" s="3">
        <f t="shared" si="749"/>
        <v>4</v>
      </c>
      <c r="P9490" s="2" t="str">
        <f t="shared" si="751"/>
        <v>WD</v>
      </c>
    </row>
    <row r="9491" spans="12:16" x14ac:dyDescent="0.2">
      <c r="L9491" s="99">
        <f t="shared" si="747"/>
        <v>51280</v>
      </c>
      <c r="M9491" s="3">
        <f t="shared" si="750"/>
        <v>5</v>
      </c>
      <c r="N9491" s="3">
        <f t="shared" si="748"/>
        <v>2040</v>
      </c>
      <c r="O9491" s="3">
        <f t="shared" si="749"/>
        <v>5</v>
      </c>
      <c r="P9491" s="2" t="str">
        <f t="shared" si="751"/>
        <v>WD</v>
      </c>
    </row>
    <row r="9492" spans="12:16" x14ac:dyDescent="0.2">
      <c r="L9492" s="99">
        <f t="shared" si="747"/>
        <v>51281</v>
      </c>
      <c r="M9492" s="3">
        <f t="shared" si="750"/>
        <v>5</v>
      </c>
      <c r="N9492" s="3">
        <f t="shared" si="748"/>
        <v>2040</v>
      </c>
      <c r="O9492" s="3">
        <f t="shared" si="749"/>
        <v>6</v>
      </c>
      <c r="P9492" s="2" t="str">
        <f t="shared" si="751"/>
        <v>WD</v>
      </c>
    </row>
    <row r="9493" spans="12:16" x14ac:dyDescent="0.2">
      <c r="L9493" s="99">
        <f t="shared" si="747"/>
        <v>51282</v>
      </c>
      <c r="M9493" s="3">
        <f t="shared" si="750"/>
        <v>5</v>
      </c>
      <c r="N9493" s="3">
        <f t="shared" si="748"/>
        <v>2040</v>
      </c>
      <c r="O9493" s="3">
        <f t="shared" si="749"/>
        <v>7</v>
      </c>
      <c r="P9493" s="2" t="str">
        <f t="shared" si="751"/>
        <v>WE</v>
      </c>
    </row>
    <row r="9494" spans="12:16" x14ac:dyDescent="0.2">
      <c r="L9494" s="99">
        <f t="shared" si="747"/>
        <v>51283</v>
      </c>
      <c r="M9494" s="3">
        <f t="shared" si="750"/>
        <v>5</v>
      </c>
      <c r="N9494" s="3">
        <f t="shared" si="748"/>
        <v>2040</v>
      </c>
      <c r="O9494" s="3">
        <f t="shared" si="749"/>
        <v>1</v>
      </c>
      <c r="P9494" s="2" t="str">
        <f t="shared" si="751"/>
        <v>WE</v>
      </c>
    </row>
    <row r="9495" spans="12:16" x14ac:dyDescent="0.2">
      <c r="L9495" s="99">
        <f t="shared" si="747"/>
        <v>51284</v>
      </c>
      <c r="M9495" s="3">
        <f t="shared" si="750"/>
        <v>5</v>
      </c>
      <c r="N9495" s="3">
        <f t="shared" si="748"/>
        <v>2040</v>
      </c>
      <c r="O9495" s="3">
        <f t="shared" si="749"/>
        <v>2</v>
      </c>
      <c r="P9495" s="2" t="str">
        <f t="shared" si="751"/>
        <v>WD</v>
      </c>
    </row>
    <row r="9496" spans="12:16" x14ac:dyDescent="0.2">
      <c r="L9496" s="99">
        <f t="shared" si="747"/>
        <v>51285</v>
      </c>
      <c r="M9496" s="3">
        <f t="shared" si="750"/>
        <v>5</v>
      </c>
      <c r="N9496" s="3">
        <f t="shared" si="748"/>
        <v>2040</v>
      </c>
      <c r="O9496" s="3">
        <f t="shared" si="749"/>
        <v>3</v>
      </c>
      <c r="P9496" s="2" t="str">
        <f t="shared" si="751"/>
        <v>WD</v>
      </c>
    </row>
    <row r="9497" spans="12:16" x14ac:dyDescent="0.2">
      <c r="L9497" s="99">
        <f t="shared" si="747"/>
        <v>51286</v>
      </c>
      <c r="M9497" s="3">
        <f t="shared" si="750"/>
        <v>5</v>
      </c>
      <c r="N9497" s="3">
        <f t="shared" si="748"/>
        <v>2040</v>
      </c>
      <c r="O9497" s="3">
        <f t="shared" si="749"/>
        <v>4</v>
      </c>
      <c r="P9497" s="2" t="str">
        <f t="shared" si="751"/>
        <v>WD</v>
      </c>
    </row>
    <row r="9498" spans="12:16" x14ac:dyDescent="0.2">
      <c r="L9498" s="99">
        <f t="shared" si="747"/>
        <v>51287</v>
      </c>
      <c r="M9498" s="3">
        <f t="shared" si="750"/>
        <v>5</v>
      </c>
      <c r="N9498" s="3">
        <f t="shared" si="748"/>
        <v>2040</v>
      </c>
      <c r="O9498" s="3">
        <f t="shared" si="749"/>
        <v>5</v>
      </c>
      <c r="P9498" s="2" t="str">
        <f t="shared" si="751"/>
        <v>WD</v>
      </c>
    </row>
    <row r="9499" spans="12:16" x14ac:dyDescent="0.2">
      <c r="L9499" s="99">
        <f t="shared" si="747"/>
        <v>51288</v>
      </c>
      <c r="M9499" s="3">
        <f t="shared" si="750"/>
        <v>6</v>
      </c>
      <c r="N9499" s="3">
        <f t="shared" si="748"/>
        <v>2040</v>
      </c>
      <c r="O9499" s="3">
        <f t="shared" si="749"/>
        <v>6</v>
      </c>
      <c r="P9499" s="2" t="str">
        <f t="shared" si="751"/>
        <v>WD</v>
      </c>
    </row>
    <row r="9500" spans="12:16" x14ac:dyDescent="0.2">
      <c r="L9500" s="99">
        <f t="shared" si="747"/>
        <v>51289</v>
      </c>
      <c r="M9500" s="3">
        <f t="shared" si="750"/>
        <v>6</v>
      </c>
      <c r="N9500" s="3">
        <f t="shared" si="748"/>
        <v>2040</v>
      </c>
      <c r="O9500" s="3">
        <f t="shared" si="749"/>
        <v>7</v>
      </c>
      <c r="P9500" s="2" t="str">
        <f t="shared" si="751"/>
        <v>WE</v>
      </c>
    </row>
    <row r="9501" spans="12:16" x14ac:dyDescent="0.2">
      <c r="L9501" s="99">
        <f t="shared" si="747"/>
        <v>51290</v>
      </c>
      <c r="M9501" s="3">
        <f t="shared" si="750"/>
        <v>6</v>
      </c>
      <c r="N9501" s="3">
        <f t="shared" si="748"/>
        <v>2040</v>
      </c>
      <c r="O9501" s="3">
        <f t="shared" si="749"/>
        <v>1</v>
      </c>
      <c r="P9501" s="2" t="str">
        <f t="shared" si="751"/>
        <v>WE</v>
      </c>
    </row>
    <row r="9502" spans="12:16" x14ac:dyDescent="0.2">
      <c r="L9502" s="99">
        <f t="shared" si="747"/>
        <v>51291</v>
      </c>
      <c r="M9502" s="3">
        <f t="shared" si="750"/>
        <v>6</v>
      </c>
      <c r="N9502" s="3">
        <f t="shared" si="748"/>
        <v>2040</v>
      </c>
      <c r="O9502" s="3">
        <f t="shared" si="749"/>
        <v>2</v>
      </c>
      <c r="P9502" s="2" t="str">
        <f t="shared" si="751"/>
        <v>WD</v>
      </c>
    </row>
    <row r="9503" spans="12:16" x14ac:dyDescent="0.2">
      <c r="L9503" s="99">
        <f t="shared" si="747"/>
        <v>51292</v>
      </c>
      <c r="M9503" s="3">
        <f t="shared" si="750"/>
        <v>6</v>
      </c>
      <c r="N9503" s="3">
        <f t="shared" si="748"/>
        <v>2040</v>
      </c>
      <c r="O9503" s="3">
        <f t="shared" si="749"/>
        <v>3</v>
      </c>
      <c r="P9503" s="2" t="str">
        <f t="shared" si="751"/>
        <v>WD</v>
      </c>
    </row>
    <row r="9504" spans="12:16" x14ac:dyDescent="0.2">
      <c r="L9504" s="99">
        <f t="shared" si="747"/>
        <v>51293</v>
      </c>
      <c r="M9504" s="3">
        <f t="shared" si="750"/>
        <v>6</v>
      </c>
      <c r="N9504" s="3">
        <f t="shared" si="748"/>
        <v>2040</v>
      </c>
      <c r="O9504" s="3">
        <f t="shared" si="749"/>
        <v>4</v>
      </c>
      <c r="P9504" s="2" t="str">
        <f t="shared" si="751"/>
        <v>WD</v>
      </c>
    </row>
    <row r="9505" spans="12:16" x14ac:dyDescent="0.2">
      <c r="L9505" s="99">
        <f t="shared" si="747"/>
        <v>51294</v>
      </c>
      <c r="M9505" s="3">
        <f t="shared" si="750"/>
        <v>6</v>
      </c>
      <c r="N9505" s="3">
        <f t="shared" si="748"/>
        <v>2040</v>
      </c>
      <c r="O9505" s="3">
        <f t="shared" si="749"/>
        <v>5</v>
      </c>
      <c r="P9505" s="2" t="str">
        <f t="shared" si="751"/>
        <v>WD</v>
      </c>
    </row>
    <row r="9506" spans="12:16" x14ac:dyDescent="0.2">
      <c r="L9506" s="99">
        <f t="shared" si="747"/>
        <v>51295</v>
      </c>
      <c r="M9506" s="3">
        <f t="shared" si="750"/>
        <v>6</v>
      </c>
      <c r="N9506" s="3">
        <f t="shared" si="748"/>
        <v>2040</v>
      </c>
      <c r="O9506" s="3">
        <f t="shared" si="749"/>
        <v>6</v>
      </c>
      <c r="P9506" s="2" t="str">
        <f t="shared" si="751"/>
        <v>WD</v>
      </c>
    </row>
    <row r="9507" spans="12:16" x14ac:dyDescent="0.2">
      <c r="L9507" s="99">
        <f t="shared" si="747"/>
        <v>51296</v>
      </c>
      <c r="M9507" s="3">
        <f t="shared" si="750"/>
        <v>6</v>
      </c>
      <c r="N9507" s="3">
        <f t="shared" si="748"/>
        <v>2040</v>
      </c>
      <c r="O9507" s="3">
        <f t="shared" si="749"/>
        <v>7</v>
      </c>
      <c r="P9507" s="2" t="str">
        <f t="shared" si="751"/>
        <v>WE</v>
      </c>
    </row>
    <row r="9508" spans="12:16" x14ac:dyDescent="0.2">
      <c r="L9508" s="99">
        <f t="shared" si="747"/>
        <v>51297</v>
      </c>
      <c r="M9508" s="3">
        <f t="shared" si="750"/>
        <v>6</v>
      </c>
      <c r="N9508" s="3">
        <f t="shared" si="748"/>
        <v>2040</v>
      </c>
      <c r="O9508" s="3">
        <f t="shared" si="749"/>
        <v>1</v>
      </c>
      <c r="P9508" s="2" t="str">
        <f t="shared" si="751"/>
        <v>WE</v>
      </c>
    </row>
    <row r="9509" spans="12:16" x14ac:dyDescent="0.2">
      <c r="L9509" s="99">
        <f t="shared" si="747"/>
        <v>51298</v>
      </c>
      <c r="M9509" s="3">
        <f t="shared" si="750"/>
        <v>6</v>
      </c>
      <c r="N9509" s="3">
        <f t="shared" si="748"/>
        <v>2040</v>
      </c>
      <c r="O9509" s="3">
        <f t="shared" si="749"/>
        <v>2</v>
      </c>
      <c r="P9509" s="2" t="str">
        <f t="shared" si="751"/>
        <v>WD</v>
      </c>
    </row>
    <row r="9510" spans="12:16" x14ac:dyDescent="0.2">
      <c r="L9510" s="99">
        <f t="shared" si="747"/>
        <v>51299</v>
      </c>
      <c r="M9510" s="3">
        <f t="shared" si="750"/>
        <v>6</v>
      </c>
      <c r="N9510" s="3">
        <f t="shared" si="748"/>
        <v>2040</v>
      </c>
      <c r="O9510" s="3">
        <f t="shared" si="749"/>
        <v>3</v>
      </c>
      <c r="P9510" s="2" t="str">
        <f t="shared" si="751"/>
        <v>WD</v>
      </c>
    </row>
    <row r="9511" spans="12:16" x14ac:dyDescent="0.2">
      <c r="L9511" s="99">
        <f t="shared" si="747"/>
        <v>51300</v>
      </c>
      <c r="M9511" s="3">
        <f t="shared" si="750"/>
        <v>6</v>
      </c>
      <c r="N9511" s="3">
        <f t="shared" si="748"/>
        <v>2040</v>
      </c>
      <c r="O9511" s="3">
        <f t="shared" si="749"/>
        <v>4</v>
      </c>
      <c r="P9511" s="2" t="str">
        <f t="shared" si="751"/>
        <v>WD</v>
      </c>
    </row>
    <row r="9512" spans="12:16" x14ac:dyDescent="0.2">
      <c r="L9512" s="99">
        <f t="shared" si="747"/>
        <v>51301</v>
      </c>
      <c r="M9512" s="3">
        <f t="shared" si="750"/>
        <v>6</v>
      </c>
      <c r="N9512" s="3">
        <f t="shared" si="748"/>
        <v>2040</v>
      </c>
      <c r="O9512" s="3">
        <f t="shared" si="749"/>
        <v>5</v>
      </c>
      <c r="P9512" s="2" t="str">
        <f t="shared" si="751"/>
        <v>WD</v>
      </c>
    </row>
    <row r="9513" spans="12:16" x14ac:dyDescent="0.2">
      <c r="L9513" s="99">
        <f t="shared" si="747"/>
        <v>51302</v>
      </c>
      <c r="M9513" s="3">
        <f t="shared" si="750"/>
        <v>6</v>
      </c>
      <c r="N9513" s="3">
        <f t="shared" si="748"/>
        <v>2040</v>
      </c>
      <c r="O9513" s="3">
        <f t="shared" si="749"/>
        <v>6</v>
      </c>
      <c r="P9513" s="2" t="str">
        <f t="shared" si="751"/>
        <v>WD</v>
      </c>
    </row>
    <row r="9514" spans="12:16" x14ac:dyDescent="0.2">
      <c r="L9514" s="99">
        <f t="shared" si="747"/>
        <v>51303</v>
      </c>
      <c r="M9514" s="3">
        <f t="shared" si="750"/>
        <v>6</v>
      </c>
      <c r="N9514" s="3">
        <f t="shared" si="748"/>
        <v>2040</v>
      </c>
      <c r="O9514" s="3">
        <f t="shared" si="749"/>
        <v>7</v>
      </c>
      <c r="P9514" s="2" t="str">
        <f t="shared" si="751"/>
        <v>WE</v>
      </c>
    </row>
    <row r="9515" spans="12:16" x14ac:dyDescent="0.2">
      <c r="L9515" s="99">
        <f t="shared" si="747"/>
        <v>51304</v>
      </c>
      <c r="M9515" s="3">
        <f t="shared" si="750"/>
        <v>6</v>
      </c>
      <c r="N9515" s="3">
        <f t="shared" si="748"/>
        <v>2040</v>
      </c>
      <c r="O9515" s="3">
        <f t="shared" si="749"/>
        <v>1</v>
      </c>
      <c r="P9515" s="2" t="str">
        <f t="shared" si="751"/>
        <v>WE</v>
      </c>
    </row>
    <row r="9516" spans="12:16" x14ac:dyDescent="0.2">
      <c r="L9516" s="99">
        <f t="shared" si="747"/>
        <v>51305</v>
      </c>
      <c r="M9516" s="3">
        <f t="shared" si="750"/>
        <v>6</v>
      </c>
      <c r="N9516" s="3">
        <f t="shared" si="748"/>
        <v>2040</v>
      </c>
      <c r="O9516" s="3">
        <f t="shared" si="749"/>
        <v>2</v>
      </c>
      <c r="P9516" s="2" t="str">
        <f t="shared" si="751"/>
        <v>WD</v>
      </c>
    </row>
    <row r="9517" spans="12:16" x14ac:dyDescent="0.2">
      <c r="L9517" s="99">
        <f t="shared" si="747"/>
        <v>51306</v>
      </c>
      <c r="M9517" s="3">
        <f t="shared" si="750"/>
        <v>6</v>
      </c>
      <c r="N9517" s="3">
        <f t="shared" si="748"/>
        <v>2040</v>
      </c>
      <c r="O9517" s="3">
        <f t="shared" si="749"/>
        <v>3</v>
      </c>
      <c r="P9517" s="2" t="str">
        <f t="shared" si="751"/>
        <v>WD</v>
      </c>
    </row>
    <row r="9518" spans="12:16" x14ac:dyDescent="0.2">
      <c r="L9518" s="99">
        <f t="shared" si="747"/>
        <v>51307</v>
      </c>
      <c r="M9518" s="3">
        <f t="shared" si="750"/>
        <v>6</v>
      </c>
      <c r="N9518" s="3">
        <f t="shared" si="748"/>
        <v>2040</v>
      </c>
      <c r="O9518" s="3">
        <f t="shared" si="749"/>
        <v>4</v>
      </c>
      <c r="P9518" s="2" t="str">
        <f t="shared" si="751"/>
        <v>WD</v>
      </c>
    </row>
    <row r="9519" spans="12:16" x14ac:dyDescent="0.2">
      <c r="L9519" s="99">
        <f t="shared" si="747"/>
        <v>51308</v>
      </c>
      <c r="M9519" s="3">
        <f t="shared" si="750"/>
        <v>6</v>
      </c>
      <c r="N9519" s="3">
        <f t="shared" si="748"/>
        <v>2040</v>
      </c>
      <c r="O9519" s="3">
        <f t="shared" si="749"/>
        <v>5</v>
      </c>
      <c r="P9519" s="2" t="str">
        <f t="shared" si="751"/>
        <v>WD</v>
      </c>
    </row>
    <row r="9520" spans="12:16" x14ac:dyDescent="0.2">
      <c r="L9520" s="99">
        <f t="shared" si="747"/>
        <v>51309</v>
      </c>
      <c r="M9520" s="3">
        <f t="shared" si="750"/>
        <v>6</v>
      </c>
      <c r="N9520" s="3">
        <f t="shared" si="748"/>
        <v>2040</v>
      </c>
      <c r="O9520" s="3">
        <f t="shared" si="749"/>
        <v>6</v>
      </c>
      <c r="P9520" s="2" t="str">
        <f t="shared" si="751"/>
        <v>WD</v>
      </c>
    </row>
    <row r="9521" spans="12:16" x14ac:dyDescent="0.2">
      <c r="L9521" s="99">
        <f t="shared" si="747"/>
        <v>51310</v>
      </c>
      <c r="M9521" s="3">
        <f t="shared" si="750"/>
        <v>6</v>
      </c>
      <c r="N9521" s="3">
        <f t="shared" si="748"/>
        <v>2040</v>
      </c>
      <c r="O9521" s="3">
        <f t="shared" si="749"/>
        <v>7</v>
      </c>
      <c r="P9521" s="2" t="str">
        <f t="shared" si="751"/>
        <v>WE</v>
      </c>
    </row>
    <row r="9522" spans="12:16" x14ac:dyDescent="0.2">
      <c r="L9522" s="99">
        <f t="shared" si="747"/>
        <v>51311</v>
      </c>
      <c r="M9522" s="3">
        <f t="shared" si="750"/>
        <v>6</v>
      </c>
      <c r="N9522" s="3">
        <f t="shared" si="748"/>
        <v>2040</v>
      </c>
      <c r="O9522" s="3">
        <f t="shared" si="749"/>
        <v>1</v>
      </c>
      <c r="P9522" s="2" t="str">
        <f t="shared" si="751"/>
        <v>WE</v>
      </c>
    </row>
    <row r="9523" spans="12:16" x14ac:dyDescent="0.2">
      <c r="L9523" s="99">
        <f t="shared" si="747"/>
        <v>51312</v>
      </c>
      <c r="M9523" s="3">
        <f t="shared" si="750"/>
        <v>6</v>
      </c>
      <c r="N9523" s="3">
        <f t="shared" si="748"/>
        <v>2040</v>
      </c>
      <c r="O9523" s="3">
        <f t="shared" si="749"/>
        <v>2</v>
      </c>
      <c r="P9523" s="2" t="str">
        <f t="shared" si="751"/>
        <v>WD</v>
      </c>
    </row>
    <row r="9524" spans="12:16" x14ac:dyDescent="0.2">
      <c r="L9524" s="99">
        <f t="shared" ref="L9524:L9587" si="752">+L9523+1</f>
        <v>51313</v>
      </c>
      <c r="M9524" s="3">
        <f t="shared" si="750"/>
        <v>6</v>
      </c>
      <c r="N9524" s="3">
        <f t="shared" si="748"/>
        <v>2040</v>
      </c>
      <c r="O9524" s="3">
        <f t="shared" si="749"/>
        <v>3</v>
      </c>
      <c r="P9524" s="2" t="str">
        <f t="shared" si="751"/>
        <v>WD</v>
      </c>
    </row>
    <row r="9525" spans="12:16" x14ac:dyDescent="0.2">
      <c r="L9525" s="99">
        <f t="shared" si="752"/>
        <v>51314</v>
      </c>
      <c r="M9525" s="3">
        <f t="shared" si="750"/>
        <v>6</v>
      </c>
      <c r="N9525" s="3">
        <f t="shared" si="748"/>
        <v>2040</v>
      </c>
      <c r="O9525" s="3">
        <f t="shared" si="749"/>
        <v>4</v>
      </c>
      <c r="P9525" s="2" t="str">
        <f t="shared" si="751"/>
        <v>WD</v>
      </c>
    </row>
    <row r="9526" spans="12:16" x14ac:dyDescent="0.2">
      <c r="L9526" s="99">
        <f t="shared" si="752"/>
        <v>51315</v>
      </c>
      <c r="M9526" s="3">
        <f t="shared" si="750"/>
        <v>6</v>
      </c>
      <c r="N9526" s="3">
        <f t="shared" si="748"/>
        <v>2040</v>
      </c>
      <c r="O9526" s="3">
        <f t="shared" si="749"/>
        <v>5</v>
      </c>
      <c r="P9526" s="2" t="str">
        <f t="shared" si="751"/>
        <v>WD</v>
      </c>
    </row>
    <row r="9527" spans="12:16" x14ac:dyDescent="0.2">
      <c r="L9527" s="99">
        <f t="shared" si="752"/>
        <v>51316</v>
      </c>
      <c r="M9527" s="3">
        <f t="shared" si="750"/>
        <v>6</v>
      </c>
      <c r="N9527" s="3">
        <f t="shared" si="748"/>
        <v>2040</v>
      </c>
      <c r="O9527" s="3">
        <f t="shared" si="749"/>
        <v>6</v>
      </c>
      <c r="P9527" s="2" t="str">
        <f t="shared" si="751"/>
        <v>WD</v>
      </c>
    </row>
    <row r="9528" spans="12:16" x14ac:dyDescent="0.2">
      <c r="L9528" s="99">
        <f t="shared" si="752"/>
        <v>51317</v>
      </c>
      <c r="M9528" s="3">
        <f t="shared" si="750"/>
        <v>6</v>
      </c>
      <c r="N9528" s="3">
        <f t="shared" si="748"/>
        <v>2040</v>
      </c>
      <c r="O9528" s="3">
        <f t="shared" si="749"/>
        <v>7</v>
      </c>
      <c r="P9528" s="2" t="str">
        <f t="shared" si="751"/>
        <v>WE</v>
      </c>
    </row>
    <row r="9529" spans="12:16" x14ac:dyDescent="0.2">
      <c r="L9529" s="99">
        <f t="shared" si="752"/>
        <v>51318</v>
      </c>
      <c r="M9529" s="3">
        <f t="shared" si="750"/>
        <v>7</v>
      </c>
      <c r="N9529" s="3">
        <f t="shared" si="748"/>
        <v>2040</v>
      </c>
      <c r="O9529" s="3">
        <f t="shared" si="749"/>
        <v>1</v>
      </c>
      <c r="P9529" s="2" t="str">
        <f t="shared" si="751"/>
        <v>WE</v>
      </c>
    </row>
    <row r="9530" spans="12:16" x14ac:dyDescent="0.2">
      <c r="L9530" s="99">
        <f t="shared" si="752"/>
        <v>51319</v>
      </c>
      <c r="M9530" s="3">
        <f t="shared" si="750"/>
        <v>7</v>
      </c>
      <c r="N9530" s="3">
        <f t="shared" si="748"/>
        <v>2040</v>
      </c>
      <c r="O9530" s="3">
        <f t="shared" si="749"/>
        <v>2</v>
      </c>
      <c r="P9530" s="2" t="str">
        <f t="shared" si="751"/>
        <v>WD</v>
      </c>
    </row>
    <row r="9531" spans="12:16" x14ac:dyDescent="0.2">
      <c r="L9531" s="99">
        <f t="shared" si="752"/>
        <v>51320</v>
      </c>
      <c r="M9531" s="3">
        <f t="shared" si="750"/>
        <v>7</v>
      </c>
      <c r="N9531" s="3">
        <f t="shared" si="748"/>
        <v>2040</v>
      </c>
      <c r="O9531" s="3">
        <f t="shared" si="749"/>
        <v>3</v>
      </c>
      <c r="P9531" s="2" t="str">
        <f t="shared" si="751"/>
        <v>WD</v>
      </c>
    </row>
    <row r="9532" spans="12:16" x14ac:dyDescent="0.2">
      <c r="L9532" s="99">
        <f t="shared" si="752"/>
        <v>51321</v>
      </c>
      <c r="M9532" s="3">
        <f t="shared" si="750"/>
        <v>7</v>
      </c>
      <c r="N9532" s="3">
        <f t="shared" si="748"/>
        <v>2040</v>
      </c>
      <c r="O9532" s="3">
        <f t="shared" si="749"/>
        <v>4</v>
      </c>
      <c r="P9532" s="2" t="str">
        <f t="shared" si="751"/>
        <v>WD</v>
      </c>
    </row>
    <row r="9533" spans="12:16" x14ac:dyDescent="0.2">
      <c r="L9533" s="99">
        <f t="shared" si="752"/>
        <v>51322</v>
      </c>
      <c r="M9533" s="3">
        <f t="shared" si="750"/>
        <v>7</v>
      </c>
      <c r="N9533" s="3">
        <f t="shared" si="748"/>
        <v>2040</v>
      </c>
      <c r="O9533" s="3">
        <f t="shared" si="749"/>
        <v>5</v>
      </c>
      <c r="P9533" s="2" t="str">
        <f t="shared" si="751"/>
        <v>WD</v>
      </c>
    </row>
    <row r="9534" spans="12:16" x14ac:dyDescent="0.2">
      <c r="L9534" s="99">
        <f t="shared" si="752"/>
        <v>51323</v>
      </c>
      <c r="M9534" s="3">
        <f t="shared" si="750"/>
        <v>7</v>
      </c>
      <c r="N9534" s="3">
        <f t="shared" si="748"/>
        <v>2040</v>
      </c>
      <c r="O9534" s="3">
        <f t="shared" si="749"/>
        <v>6</v>
      </c>
      <c r="P9534" s="2" t="str">
        <f t="shared" si="751"/>
        <v>WD</v>
      </c>
    </row>
    <row r="9535" spans="12:16" x14ac:dyDescent="0.2">
      <c r="L9535" s="99">
        <f t="shared" si="752"/>
        <v>51324</v>
      </c>
      <c r="M9535" s="3">
        <f t="shared" si="750"/>
        <v>7</v>
      </c>
      <c r="N9535" s="3">
        <f t="shared" ref="N9535:N9598" si="753">YEAR(L9535)</f>
        <v>2040</v>
      </c>
      <c r="O9535" s="3">
        <f t="shared" ref="O9535:O9598" si="754">WEEKDAY(L9535)</f>
        <v>7</v>
      </c>
      <c r="P9535" s="2" t="str">
        <f t="shared" si="751"/>
        <v>WE</v>
      </c>
    </row>
    <row r="9536" spans="12:16" x14ac:dyDescent="0.2">
      <c r="L9536" s="99">
        <f t="shared" si="752"/>
        <v>51325</v>
      </c>
      <c r="M9536" s="3">
        <f t="shared" si="750"/>
        <v>7</v>
      </c>
      <c r="N9536" s="3">
        <f t="shared" si="753"/>
        <v>2040</v>
      </c>
      <c r="O9536" s="3">
        <f t="shared" si="754"/>
        <v>1</v>
      </c>
      <c r="P9536" s="2" t="str">
        <f t="shared" si="751"/>
        <v>WE</v>
      </c>
    </row>
    <row r="9537" spans="12:16" x14ac:dyDescent="0.2">
      <c r="L9537" s="99">
        <f t="shared" si="752"/>
        <v>51326</v>
      </c>
      <c r="M9537" s="3">
        <f t="shared" si="750"/>
        <v>7</v>
      </c>
      <c r="N9537" s="3">
        <f t="shared" si="753"/>
        <v>2040</v>
      </c>
      <c r="O9537" s="3">
        <f t="shared" si="754"/>
        <v>2</v>
      </c>
      <c r="P9537" s="2" t="str">
        <f t="shared" si="751"/>
        <v>WD</v>
      </c>
    </row>
    <row r="9538" spans="12:16" x14ac:dyDescent="0.2">
      <c r="L9538" s="99">
        <f t="shared" si="752"/>
        <v>51327</v>
      </c>
      <c r="M9538" s="3">
        <f t="shared" si="750"/>
        <v>7</v>
      </c>
      <c r="N9538" s="3">
        <f t="shared" si="753"/>
        <v>2040</v>
      </c>
      <c r="O9538" s="3">
        <f t="shared" si="754"/>
        <v>3</v>
      </c>
      <c r="P9538" s="2" t="str">
        <f t="shared" si="751"/>
        <v>WD</v>
      </c>
    </row>
    <row r="9539" spans="12:16" x14ac:dyDescent="0.2">
      <c r="L9539" s="99">
        <f t="shared" si="752"/>
        <v>51328</v>
      </c>
      <c r="M9539" s="3">
        <f t="shared" ref="M9539:M9602" si="755">MONTH(L9539)</f>
        <v>7</v>
      </c>
      <c r="N9539" s="3">
        <f t="shared" si="753"/>
        <v>2040</v>
      </c>
      <c r="O9539" s="3">
        <f t="shared" si="754"/>
        <v>4</v>
      </c>
      <c r="P9539" s="2" t="str">
        <f t="shared" ref="P9539:P9602" si="756">IF(O9539=1,"WE",IF(O9539=7,"WE","WD"))</f>
        <v>WD</v>
      </c>
    </row>
    <row r="9540" spans="12:16" x14ac:dyDescent="0.2">
      <c r="L9540" s="99">
        <f t="shared" si="752"/>
        <v>51329</v>
      </c>
      <c r="M9540" s="3">
        <f t="shared" si="755"/>
        <v>7</v>
      </c>
      <c r="N9540" s="3">
        <f t="shared" si="753"/>
        <v>2040</v>
      </c>
      <c r="O9540" s="3">
        <f t="shared" si="754"/>
        <v>5</v>
      </c>
      <c r="P9540" s="2" t="str">
        <f t="shared" si="756"/>
        <v>WD</v>
      </c>
    </row>
    <row r="9541" spans="12:16" x14ac:dyDescent="0.2">
      <c r="L9541" s="99">
        <f t="shared" si="752"/>
        <v>51330</v>
      </c>
      <c r="M9541" s="3">
        <f t="shared" si="755"/>
        <v>7</v>
      </c>
      <c r="N9541" s="3">
        <f t="shared" si="753"/>
        <v>2040</v>
      </c>
      <c r="O9541" s="3">
        <f t="shared" si="754"/>
        <v>6</v>
      </c>
      <c r="P9541" s="2" t="str">
        <f t="shared" si="756"/>
        <v>WD</v>
      </c>
    </row>
    <row r="9542" spans="12:16" x14ac:dyDescent="0.2">
      <c r="L9542" s="99">
        <f t="shared" si="752"/>
        <v>51331</v>
      </c>
      <c r="M9542" s="3">
        <f t="shared" si="755"/>
        <v>7</v>
      </c>
      <c r="N9542" s="3">
        <f t="shared" si="753"/>
        <v>2040</v>
      </c>
      <c r="O9542" s="3">
        <f t="shared" si="754"/>
        <v>7</v>
      </c>
      <c r="P9542" s="2" t="str">
        <f t="shared" si="756"/>
        <v>WE</v>
      </c>
    </row>
    <row r="9543" spans="12:16" x14ac:dyDescent="0.2">
      <c r="L9543" s="99">
        <f t="shared" si="752"/>
        <v>51332</v>
      </c>
      <c r="M9543" s="3">
        <f t="shared" si="755"/>
        <v>7</v>
      </c>
      <c r="N9543" s="3">
        <f t="shared" si="753"/>
        <v>2040</v>
      </c>
      <c r="O9543" s="3">
        <f t="shared" si="754"/>
        <v>1</v>
      </c>
      <c r="P9543" s="2" t="str">
        <f t="shared" si="756"/>
        <v>WE</v>
      </c>
    </row>
    <row r="9544" spans="12:16" x14ac:dyDescent="0.2">
      <c r="L9544" s="99">
        <f t="shared" si="752"/>
        <v>51333</v>
      </c>
      <c r="M9544" s="3">
        <f t="shared" si="755"/>
        <v>7</v>
      </c>
      <c r="N9544" s="3">
        <f t="shared" si="753"/>
        <v>2040</v>
      </c>
      <c r="O9544" s="3">
        <f t="shared" si="754"/>
        <v>2</v>
      </c>
      <c r="P9544" s="2" t="str">
        <f t="shared" si="756"/>
        <v>WD</v>
      </c>
    </row>
    <row r="9545" spans="12:16" x14ac:dyDescent="0.2">
      <c r="L9545" s="99">
        <f t="shared" si="752"/>
        <v>51334</v>
      </c>
      <c r="M9545" s="3">
        <f t="shared" si="755"/>
        <v>7</v>
      </c>
      <c r="N9545" s="3">
        <f t="shared" si="753"/>
        <v>2040</v>
      </c>
      <c r="O9545" s="3">
        <f t="shared" si="754"/>
        <v>3</v>
      </c>
      <c r="P9545" s="2" t="str">
        <f t="shared" si="756"/>
        <v>WD</v>
      </c>
    </row>
    <row r="9546" spans="12:16" x14ac:dyDescent="0.2">
      <c r="L9546" s="99">
        <f t="shared" si="752"/>
        <v>51335</v>
      </c>
      <c r="M9546" s="3">
        <f t="shared" si="755"/>
        <v>7</v>
      </c>
      <c r="N9546" s="3">
        <f t="shared" si="753"/>
        <v>2040</v>
      </c>
      <c r="O9546" s="3">
        <f t="shared" si="754"/>
        <v>4</v>
      </c>
      <c r="P9546" s="2" t="str">
        <f t="shared" si="756"/>
        <v>WD</v>
      </c>
    </row>
    <row r="9547" spans="12:16" x14ac:dyDescent="0.2">
      <c r="L9547" s="99">
        <f t="shared" si="752"/>
        <v>51336</v>
      </c>
      <c r="M9547" s="3">
        <f t="shared" si="755"/>
        <v>7</v>
      </c>
      <c r="N9547" s="3">
        <f t="shared" si="753"/>
        <v>2040</v>
      </c>
      <c r="O9547" s="3">
        <f t="shared" si="754"/>
        <v>5</v>
      </c>
      <c r="P9547" s="2" t="str">
        <f t="shared" si="756"/>
        <v>WD</v>
      </c>
    </row>
    <row r="9548" spans="12:16" x14ac:dyDescent="0.2">
      <c r="L9548" s="99">
        <f t="shared" si="752"/>
        <v>51337</v>
      </c>
      <c r="M9548" s="3">
        <f t="shared" si="755"/>
        <v>7</v>
      </c>
      <c r="N9548" s="3">
        <f t="shared" si="753"/>
        <v>2040</v>
      </c>
      <c r="O9548" s="3">
        <f t="shared" si="754"/>
        <v>6</v>
      </c>
      <c r="P9548" s="2" t="str">
        <f t="shared" si="756"/>
        <v>WD</v>
      </c>
    </row>
    <row r="9549" spans="12:16" x14ac:dyDescent="0.2">
      <c r="L9549" s="99">
        <f t="shared" si="752"/>
        <v>51338</v>
      </c>
      <c r="M9549" s="3">
        <f t="shared" si="755"/>
        <v>7</v>
      </c>
      <c r="N9549" s="3">
        <f t="shared" si="753"/>
        <v>2040</v>
      </c>
      <c r="O9549" s="3">
        <f t="shared" si="754"/>
        <v>7</v>
      </c>
      <c r="P9549" s="2" t="str">
        <f t="shared" si="756"/>
        <v>WE</v>
      </c>
    </row>
    <row r="9550" spans="12:16" x14ac:dyDescent="0.2">
      <c r="L9550" s="99">
        <f t="shared" si="752"/>
        <v>51339</v>
      </c>
      <c r="M9550" s="3">
        <f t="shared" si="755"/>
        <v>7</v>
      </c>
      <c r="N9550" s="3">
        <f t="shared" si="753"/>
        <v>2040</v>
      </c>
      <c r="O9550" s="3">
        <f t="shared" si="754"/>
        <v>1</v>
      </c>
      <c r="P9550" s="2" t="str">
        <f t="shared" si="756"/>
        <v>WE</v>
      </c>
    </row>
    <row r="9551" spans="12:16" x14ac:dyDescent="0.2">
      <c r="L9551" s="99">
        <f t="shared" si="752"/>
        <v>51340</v>
      </c>
      <c r="M9551" s="3">
        <f t="shared" si="755"/>
        <v>7</v>
      </c>
      <c r="N9551" s="3">
        <f t="shared" si="753"/>
        <v>2040</v>
      </c>
      <c r="O9551" s="3">
        <f t="shared" si="754"/>
        <v>2</v>
      </c>
      <c r="P9551" s="2" t="str">
        <f t="shared" si="756"/>
        <v>WD</v>
      </c>
    </row>
    <row r="9552" spans="12:16" x14ac:dyDescent="0.2">
      <c r="L9552" s="99">
        <f t="shared" si="752"/>
        <v>51341</v>
      </c>
      <c r="M9552" s="3">
        <f t="shared" si="755"/>
        <v>7</v>
      </c>
      <c r="N9552" s="3">
        <f t="shared" si="753"/>
        <v>2040</v>
      </c>
      <c r="O9552" s="3">
        <f t="shared" si="754"/>
        <v>3</v>
      </c>
      <c r="P9552" s="2" t="str">
        <f t="shared" si="756"/>
        <v>WD</v>
      </c>
    </row>
    <row r="9553" spans="12:16" x14ac:dyDescent="0.2">
      <c r="L9553" s="99">
        <f t="shared" si="752"/>
        <v>51342</v>
      </c>
      <c r="M9553" s="3">
        <f t="shared" si="755"/>
        <v>7</v>
      </c>
      <c r="N9553" s="3">
        <f t="shared" si="753"/>
        <v>2040</v>
      </c>
      <c r="O9553" s="3">
        <f t="shared" si="754"/>
        <v>4</v>
      </c>
      <c r="P9553" s="2" t="str">
        <f t="shared" si="756"/>
        <v>WD</v>
      </c>
    </row>
    <row r="9554" spans="12:16" x14ac:dyDescent="0.2">
      <c r="L9554" s="99">
        <f t="shared" si="752"/>
        <v>51343</v>
      </c>
      <c r="M9554" s="3">
        <f t="shared" si="755"/>
        <v>7</v>
      </c>
      <c r="N9554" s="3">
        <f t="shared" si="753"/>
        <v>2040</v>
      </c>
      <c r="O9554" s="3">
        <f t="shared" si="754"/>
        <v>5</v>
      </c>
      <c r="P9554" s="2" t="str">
        <f t="shared" si="756"/>
        <v>WD</v>
      </c>
    </row>
    <row r="9555" spans="12:16" x14ac:dyDescent="0.2">
      <c r="L9555" s="99">
        <f t="shared" si="752"/>
        <v>51344</v>
      </c>
      <c r="M9555" s="3">
        <f t="shared" si="755"/>
        <v>7</v>
      </c>
      <c r="N9555" s="3">
        <f t="shared" si="753"/>
        <v>2040</v>
      </c>
      <c r="O9555" s="3">
        <f t="shared" si="754"/>
        <v>6</v>
      </c>
      <c r="P9555" s="2" t="str">
        <f t="shared" si="756"/>
        <v>WD</v>
      </c>
    </row>
    <row r="9556" spans="12:16" x14ac:dyDescent="0.2">
      <c r="L9556" s="99">
        <f t="shared" si="752"/>
        <v>51345</v>
      </c>
      <c r="M9556" s="3">
        <f t="shared" si="755"/>
        <v>7</v>
      </c>
      <c r="N9556" s="3">
        <f t="shared" si="753"/>
        <v>2040</v>
      </c>
      <c r="O9556" s="3">
        <f t="shared" si="754"/>
        <v>7</v>
      </c>
      <c r="P9556" s="2" t="str">
        <f t="shared" si="756"/>
        <v>WE</v>
      </c>
    </row>
    <row r="9557" spans="12:16" x14ac:dyDescent="0.2">
      <c r="L9557" s="99">
        <f t="shared" si="752"/>
        <v>51346</v>
      </c>
      <c r="M9557" s="3">
        <f t="shared" si="755"/>
        <v>7</v>
      </c>
      <c r="N9557" s="3">
        <f t="shared" si="753"/>
        <v>2040</v>
      </c>
      <c r="O9557" s="3">
        <f t="shared" si="754"/>
        <v>1</v>
      </c>
      <c r="P9557" s="2" t="str">
        <f t="shared" si="756"/>
        <v>WE</v>
      </c>
    </row>
    <row r="9558" spans="12:16" x14ac:dyDescent="0.2">
      <c r="L9558" s="99">
        <f t="shared" si="752"/>
        <v>51347</v>
      </c>
      <c r="M9558" s="3">
        <f t="shared" si="755"/>
        <v>7</v>
      </c>
      <c r="N9558" s="3">
        <f t="shared" si="753"/>
        <v>2040</v>
      </c>
      <c r="O9558" s="3">
        <f t="shared" si="754"/>
        <v>2</v>
      </c>
      <c r="P9558" s="2" t="str">
        <f t="shared" si="756"/>
        <v>WD</v>
      </c>
    </row>
    <row r="9559" spans="12:16" x14ac:dyDescent="0.2">
      <c r="L9559" s="99">
        <f t="shared" si="752"/>
        <v>51348</v>
      </c>
      <c r="M9559" s="3">
        <f t="shared" si="755"/>
        <v>7</v>
      </c>
      <c r="N9559" s="3">
        <f t="shared" si="753"/>
        <v>2040</v>
      </c>
      <c r="O9559" s="3">
        <f t="shared" si="754"/>
        <v>3</v>
      </c>
      <c r="P9559" s="2" t="str">
        <f t="shared" si="756"/>
        <v>WD</v>
      </c>
    </row>
    <row r="9560" spans="12:16" x14ac:dyDescent="0.2">
      <c r="L9560" s="99">
        <f t="shared" si="752"/>
        <v>51349</v>
      </c>
      <c r="M9560" s="3">
        <f t="shared" si="755"/>
        <v>8</v>
      </c>
      <c r="N9560" s="3">
        <f t="shared" si="753"/>
        <v>2040</v>
      </c>
      <c r="O9560" s="3">
        <f t="shared" si="754"/>
        <v>4</v>
      </c>
      <c r="P9560" s="2" t="str">
        <f t="shared" si="756"/>
        <v>WD</v>
      </c>
    </row>
    <row r="9561" spans="12:16" x14ac:dyDescent="0.2">
      <c r="L9561" s="99">
        <f t="shared" si="752"/>
        <v>51350</v>
      </c>
      <c r="M9561" s="3">
        <f t="shared" si="755"/>
        <v>8</v>
      </c>
      <c r="N9561" s="3">
        <f t="shared" si="753"/>
        <v>2040</v>
      </c>
      <c r="O9561" s="3">
        <f t="shared" si="754"/>
        <v>5</v>
      </c>
      <c r="P9561" s="2" t="str">
        <f t="shared" si="756"/>
        <v>WD</v>
      </c>
    </row>
    <row r="9562" spans="12:16" x14ac:dyDescent="0.2">
      <c r="L9562" s="99">
        <f t="shared" si="752"/>
        <v>51351</v>
      </c>
      <c r="M9562" s="3">
        <f t="shared" si="755"/>
        <v>8</v>
      </c>
      <c r="N9562" s="3">
        <f t="shared" si="753"/>
        <v>2040</v>
      </c>
      <c r="O9562" s="3">
        <f t="shared" si="754"/>
        <v>6</v>
      </c>
      <c r="P9562" s="2" t="str">
        <f t="shared" si="756"/>
        <v>WD</v>
      </c>
    </row>
    <row r="9563" spans="12:16" x14ac:dyDescent="0.2">
      <c r="L9563" s="99">
        <f t="shared" si="752"/>
        <v>51352</v>
      </c>
      <c r="M9563" s="3">
        <f t="shared" si="755"/>
        <v>8</v>
      </c>
      <c r="N9563" s="3">
        <f t="shared" si="753"/>
        <v>2040</v>
      </c>
      <c r="O9563" s="3">
        <f t="shared" si="754"/>
        <v>7</v>
      </c>
      <c r="P9563" s="2" t="str">
        <f t="shared" si="756"/>
        <v>WE</v>
      </c>
    </row>
    <row r="9564" spans="12:16" x14ac:dyDescent="0.2">
      <c r="L9564" s="99">
        <f t="shared" si="752"/>
        <v>51353</v>
      </c>
      <c r="M9564" s="3">
        <f t="shared" si="755"/>
        <v>8</v>
      </c>
      <c r="N9564" s="3">
        <f t="shared" si="753"/>
        <v>2040</v>
      </c>
      <c r="O9564" s="3">
        <f t="shared" si="754"/>
        <v>1</v>
      </c>
      <c r="P9564" s="2" t="str">
        <f t="shared" si="756"/>
        <v>WE</v>
      </c>
    </row>
    <row r="9565" spans="12:16" x14ac:dyDescent="0.2">
      <c r="L9565" s="99">
        <f t="shared" si="752"/>
        <v>51354</v>
      </c>
      <c r="M9565" s="3">
        <f t="shared" si="755"/>
        <v>8</v>
      </c>
      <c r="N9565" s="3">
        <f t="shared" si="753"/>
        <v>2040</v>
      </c>
      <c r="O9565" s="3">
        <f t="shared" si="754"/>
        <v>2</v>
      </c>
      <c r="P9565" s="2" t="str">
        <f t="shared" si="756"/>
        <v>WD</v>
      </c>
    </row>
    <row r="9566" spans="12:16" x14ac:dyDescent="0.2">
      <c r="L9566" s="99">
        <f t="shared" si="752"/>
        <v>51355</v>
      </c>
      <c r="M9566" s="3">
        <f t="shared" si="755"/>
        <v>8</v>
      </c>
      <c r="N9566" s="3">
        <f t="shared" si="753"/>
        <v>2040</v>
      </c>
      <c r="O9566" s="3">
        <f t="shared" si="754"/>
        <v>3</v>
      </c>
      <c r="P9566" s="2" t="str">
        <f t="shared" si="756"/>
        <v>WD</v>
      </c>
    </row>
    <row r="9567" spans="12:16" x14ac:dyDescent="0.2">
      <c r="L9567" s="99">
        <f t="shared" si="752"/>
        <v>51356</v>
      </c>
      <c r="M9567" s="3">
        <f t="shared" si="755"/>
        <v>8</v>
      </c>
      <c r="N9567" s="3">
        <f t="shared" si="753"/>
        <v>2040</v>
      </c>
      <c r="O9567" s="3">
        <f t="shared" si="754"/>
        <v>4</v>
      </c>
      <c r="P9567" s="2" t="str">
        <f t="shared" si="756"/>
        <v>WD</v>
      </c>
    </row>
    <row r="9568" spans="12:16" x14ac:dyDescent="0.2">
      <c r="L9568" s="99">
        <f t="shared" si="752"/>
        <v>51357</v>
      </c>
      <c r="M9568" s="3">
        <f t="shared" si="755"/>
        <v>8</v>
      </c>
      <c r="N9568" s="3">
        <f t="shared" si="753"/>
        <v>2040</v>
      </c>
      <c r="O9568" s="3">
        <f t="shared" si="754"/>
        <v>5</v>
      </c>
      <c r="P9568" s="2" t="str">
        <f t="shared" si="756"/>
        <v>WD</v>
      </c>
    </row>
    <row r="9569" spans="12:16" x14ac:dyDescent="0.2">
      <c r="L9569" s="99">
        <f t="shared" si="752"/>
        <v>51358</v>
      </c>
      <c r="M9569" s="3">
        <f t="shared" si="755"/>
        <v>8</v>
      </c>
      <c r="N9569" s="3">
        <f t="shared" si="753"/>
        <v>2040</v>
      </c>
      <c r="O9569" s="3">
        <f t="shared" si="754"/>
        <v>6</v>
      </c>
      <c r="P9569" s="2" t="str">
        <f t="shared" si="756"/>
        <v>WD</v>
      </c>
    </row>
    <row r="9570" spans="12:16" x14ac:dyDescent="0.2">
      <c r="L9570" s="99">
        <f t="shared" si="752"/>
        <v>51359</v>
      </c>
      <c r="M9570" s="3">
        <f t="shared" si="755"/>
        <v>8</v>
      </c>
      <c r="N9570" s="3">
        <f t="shared" si="753"/>
        <v>2040</v>
      </c>
      <c r="O9570" s="3">
        <f t="shared" si="754"/>
        <v>7</v>
      </c>
      <c r="P9570" s="2" t="str">
        <f t="shared" si="756"/>
        <v>WE</v>
      </c>
    </row>
    <row r="9571" spans="12:16" x14ac:dyDescent="0.2">
      <c r="L9571" s="99">
        <f t="shared" si="752"/>
        <v>51360</v>
      </c>
      <c r="M9571" s="3">
        <f t="shared" si="755"/>
        <v>8</v>
      </c>
      <c r="N9571" s="3">
        <f t="shared" si="753"/>
        <v>2040</v>
      </c>
      <c r="O9571" s="3">
        <f t="shared" si="754"/>
        <v>1</v>
      </c>
      <c r="P9571" s="2" t="str">
        <f t="shared" si="756"/>
        <v>WE</v>
      </c>
    </row>
    <row r="9572" spans="12:16" x14ac:dyDescent="0.2">
      <c r="L9572" s="99">
        <f t="shared" si="752"/>
        <v>51361</v>
      </c>
      <c r="M9572" s="3">
        <f t="shared" si="755"/>
        <v>8</v>
      </c>
      <c r="N9572" s="3">
        <f t="shared" si="753"/>
        <v>2040</v>
      </c>
      <c r="O9572" s="3">
        <f t="shared" si="754"/>
        <v>2</v>
      </c>
      <c r="P9572" s="2" t="str">
        <f t="shared" si="756"/>
        <v>WD</v>
      </c>
    </row>
    <row r="9573" spans="12:16" x14ac:dyDescent="0.2">
      <c r="L9573" s="99">
        <f t="shared" si="752"/>
        <v>51362</v>
      </c>
      <c r="M9573" s="3">
        <f t="shared" si="755"/>
        <v>8</v>
      </c>
      <c r="N9573" s="3">
        <f t="shared" si="753"/>
        <v>2040</v>
      </c>
      <c r="O9573" s="3">
        <f t="shared" si="754"/>
        <v>3</v>
      </c>
      <c r="P9573" s="2" t="str">
        <f t="shared" si="756"/>
        <v>WD</v>
      </c>
    </row>
    <row r="9574" spans="12:16" x14ac:dyDescent="0.2">
      <c r="L9574" s="99">
        <f t="shared" si="752"/>
        <v>51363</v>
      </c>
      <c r="M9574" s="3">
        <f t="shared" si="755"/>
        <v>8</v>
      </c>
      <c r="N9574" s="3">
        <f t="shared" si="753"/>
        <v>2040</v>
      </c>
      <c r="O9574" s="3">
        <f t="shared" si="754"/>
        <v>4</v>
      </c>
      <c r="P9574" s="2" t="str">
        <f t="shared" si="756"/>
        <v>WD</v>
      </c>
    </row>
    <row r="9575" spans="12:16" x14ac:dyDescent="0.2">
      <c r="L9575" s="99">
        <f t="shared" si="752"/>
        <v>51364</v>
      </c>
      <c r="M9575" s="3">
        <f t="shared" si="755"/>
        <v>8</v>
      </c>
      <c r="N9575" s="3">
        <f t="shared" si="753"/>
        <v>2040</v>
      </c>
      <c r="O9575" s="3">
        <f t="shared" si="754"/>
        <v>5</v>
      </c>
      <c r="P9575" s="2" t="str">
        <f t="shared" si="756"/>
        <v>WD</v>
      </c>
    </row>
    <row r="9576" spans="12:16" x14ac:dyDescent="0.2">
      <c r="L9576" s="99">
        <f t="shared" si="752"/>
        <v>51365</v>
      </c>
      <c r="M9576" s="3">
        <f t="shared" si="755"/>
        <v>8</v>
      </c>
      <c r="N9576" s="3">
        <f t="shared" si="753"/>
        <v>2040</v>
      </c>
      <c r="O9576" s="3">
        <f t="shared" si="754"/>
        <v>6</v>
      </c>
      <c r="P9576" s="2" t="str">
        <f t="shared" si="756"/>
        <v>WD</v>
      </c>
    </row>
    <row r="9577" spans="12:16" x14ac:dyDescent="0.2">
      <c r="L9577" s="99">
        <f t="shared" si="752"/>
        <v>51366</v>
      </c>
      <c r="M9577" s="3">
        <f t="shared" si="755"/>
        <v>8</v>
      </c>
      <c r="N9577" s="3">
        <f t="shared" si="753"/>
        <v>2040</v>
      </c>
      <c r="O9577" s="3">
        <f t="shared" si="754"/>
        <v>7</v>
      </c>
      <c r="P9577" s="2" t="str">
        <f t="shared" si="756"/>
        <v>WE</v>
      </c>
    </row>
    <row r="9578" spans="12:16" x14ac:dyDescent="0.2">
      <c r="L9578" s="99">
        <f t="shared" si="752"/>
        <v>51367</v>
      </c>
      <c r="M9578" s="3">
        <f t="shared" si="755"/>
        <v>8</v>
      </c>
      <c r="N9578" s="3">
        <f t="shared" si="753"/>
        <v>2040</v>
      </c>
      <c r="O9578" s="3">
        <f t="shared" si="754"/>
        <v>1</v>
      </c>
      <c r="P9578" s="2" t="str">
        <f t="shared" si="756"/>
        <v>WE</v>
      </c>
    </row>
    <row r="9579" spans="12:16" x14ac:dyDescent="0.2">
      <c r="L9579" s="99">
        <f t="shared" si="752"/>
        <v>51368</v>
      </c>
      <c r="M9579" s="3">
        <f t="shared" si="755"/>
        <v>8</v>
      </c>
      <c r="N9579" s="3">
        <f t="shared" si="753"/>
        <v>2040</v>
      </c>
      <c r="O9579" s="3">
        <f t="shared" si="754"/>
        <v>2</v>
      </c>
      <c r="P9579" s="2" t="str">
        <f t="shared" si="756"/>
        <v>WD</v>
      </c>
    </row>
    <row r="9580" spans="12:16" x14ac:dyDescent="0.2">
      <c r="L9580" s="99">
        <f t="shared" si="752"/>
        <v>51369</v>
      </c>
      <c r="M9580" s="3">
        <f t="shared" si="755"/>
        <v>8</v>
      </c>
      <c r="N9580" s="3">
        <f t="shared" si="753"/>
        <v>2040</v>
      </c>
      <c r="O9580" s="3">
        <f t="shared" si="754"/>
        <v>3</v>
      </c>
      <c r="P9580" s="2" t="str">
        <f t="shared" si="756"/>
        <v>WD</v>
      </c>
    </row>
    <row r="9581" spans="12:16" x14ac:dyDescent="0.2">
      <c r="L9581" s="99">
        <f t="shared" si="752"/>
        <v>51370</v>
      </c>
      <c r="M9581" s="3">
        <f t="shared" si="755"/>
        <v>8</v>
      </c>
      <c r="N9581" s="3">
        <f t="shared" si="753"/>
        <v>2040</v>
      </c>
      <c r="O9581" s="3">
        <f t="shared" si="754"/>
        <v>4</v>
      </c>
      <c r="P9581" s="2" t="str">
        <f t="shared" si="756"/>
        <v>WD</v>
      </c>
    </row>
    <row r="9582" spans="12:16" x14ac:dyDescent="0.2">
      <c r="L9582" s="99">
        <f t="shared" si="752"/>
        <v>51371</v>
      </c>
      <c r="M9582" s="3">
        <f t="shared" si="755"/>
        <v>8</v>
      </c>
      <c r="N9582" s="3">
        <f t="shared" si="753"/>
        <v>2040</v>
      </c>
      <c r="O9582" s="3">
        <f t="shared" si="754"/>
        <v>5</v>
      </c>
      <c r="P9582" s="2" t="str">
        <f t="shared" si="756"/>
        <v>WD</v>
      </c>
    </row>
    <row r="9583" spans="12:16" x14ac:dyDescent="0.2">
      <c r="L9583" s="99">
        <f t="shared" si="752"/>
        <v>51372</v>
      </c>
      <c r="M9583" s="3">
        <f t="shared" si="755"/>
        <v>8</v>
      </c>
      <c r="N9583" s="3">
        <f t="shared" si="753"/>
        <v>2040</v>
      </c>
      <c r="O9583" s="3">
        <f t="shared" si="754"/>
        <v>6</v>
      </c>
      <c r="P9583" s="2" t="str">
        <f t="shared" si="756"/>
        <v>WD</v>
      </c>
    </row>
    <row r="9584" spans="12:16" x14ac:dyDescent="0.2">
      <c r="L9584" s="99">
        <f t="shared" si="752"/>
        <v>51373</v>
      </c>
      <c r="M9584" s="3">
        <f t="shared" si="755"/>
        <v>8</v>
      </c>
      <c r="N9584" s="3">
        <f t="shared" si="753"/>
        <v>2040</v>
      </c>
      <c r="O9584" s="3">
        <f t="shared" si="754"/>
        <v>7</v>
      </c>
      <c r="P9584" s="2" t="str">
        <f t="shared" si="756"/>
        <v>WE</v>
      </c>
    </row>
    <row r="9585" spans="12:16" x14ac:dyDescent="0.2">
      <c r="L9585" s="99">
        <f t="shared" si="752"/>
        <v>51374</v>
      </c>
      <c r="M9585" s="3">
        <f t="shared" si="755"/>
        <v>8</v>
      </c>
      <c r="N9585" s="3">
        <f t="shared" si="753"/>
        <v>2040</v>
      </c>
      <c r="O9585" s="3">
        <f t="shared" si="754"/>
        <v>1</v>
      </c>
      <c r="P9585" s="2" t="str">
        <f t="shared" si="756"/>
        <v>WE</v>
      </c>
    </row>
    <row r="9586" spans="12:16" x14ac:dyDescent="0.2">
      <c r="L9586" s="99">
        <f t="shared" si="752"/>
        <v>51375</v>
      </c>
      <c r="M9586" s="3">
        <f t="shared" si="755"/>
        <v>8</v>
      </c>
      <c r="N9586" s="3">
        <f t="shared" si="753"/>
        <v>2040</v>
      </c>
      <c r="O9586" s="3">
        <f t="shared" si="754"/>
        <v>2</v>
      </c>
      <c r="P9586" s="2" t="str">
        <f t="shared" si="756"/>
        <v>WD</v>
      </c>
    </row>
    <row r="9587" spans="12:16" x14ac:dyDescent="0.2">
      <c r="L9587" s="99">
        <f t="shared" si="752"/>
        <v>51376</v>
      </c>
      <c r="M9587" s="3">
        <f t="shared" si="755"/>
        <v>8</v>
      </c>
      <c r="N9587" s="3">
        <f t="shared" si="753"/>
        <v>2040</v>
      </c>
      <c r="O9587" s="3">
        <f t="shared" si="754"/>
        <v>3</v>
      </c>
      <c r="P9587" s="2" t="str">
        <f t="shared" si="756"/>
        <v>WD</v>
      </c>
    </row>
    <row r="9588" spans="12:16" x14ac:dyDescent="0.2">
      <c r="L9588" s="99">
        <f t="shared" ref="L9588:L9651" si="757">+L9587+1</f>
        <v>51377</v>
      </c>
      <c r="M9588" s="3">
        <f t="shared" si="755"/>
        <v>8</v>
      </c>
      <c r="N9588" s="3">
        <f t="shared" si="753"/>
        <v>2040</v>
      </c>
      <c r="O9588" s="3">
        <f t="shared" si="754"/>
        <v>4</v>
      </c>
      <c r="P9588" s="2" t="str">
        <f t="shared" si="756"/>
        <v>WD</v>
      </c>
    </row>
    <row r="9589" spans="12:16" x14ac:dyDescent="0.2">
      <c r="L9589" s="99">
        <f t="shared" si="757"/>
        <v>51378</v>
      </c>
      <c r="M9589" s="3">
        <f t="shared" si="755"/>
        <v>8</v>
      </c>
      <c r="N9589" s="3">
        <f t="shared" si="753"/>
        <v>2040</v>
      </c>
      <c r="O9589" s="3">
        <f t="shared" si="754"/>
        <v>5</v>
      </c>
      <c r="P9589" s="2" t="str">
        <f t="shared" si="756"/>
        <v>WD</v>
      </c>
    </row>
    <row r="9590" spans="12:16" x14ac:dyDescent="0.2">
      <c r="L9590" s="99">
        <f t="shared" si="757"/>
        <v>51379</v>
      </c>
      <c r="M9590" s="3">
        <f t="shared" si="755"/>
        <v>8</v>
      </c>
      <c r="N9590" s="3">
        <f t="shared" si="753"/>
        <v>2040</v>
      </c>
      <c r="O9590" s="3">
        <f t="shared" si="754"/>
        <v>6</v>
      </c>
      <c r="P9590" s="2" t="str">
        <f t="shared" si="756"/>
        <v>WD</v>
      </c>
    </row>
    <row r="9591" spans="12:16" x14ac:dyDescent="0.2">
      <c r="L9591" s="99">
        <f t="shared" si="757"/>
        <v>51380</v>
      </c>
      <c r="M9591" s="3">
        <f t="shared" si="755"/>
        <v>9</v>
      </c>
      <c r="N9591" s="3">
        <f t="shared" si="753"/>
        <v>2040</v>
      </c>
      <c r="O9591" s="3">
        <f t="shared" si="754"/>
        <v>7</v>
      </c>
      <c r="P9591" s="2" t="str">
        <f t="shared" si="756"/>
        <v>WE</v>
      </c>
    </row>
    <row r="9592" spans="12:16" x14ac:dyDescent="0.2">
      <c r="L9592" s="99">
        <f t="shared" si="757"/>
        <v>51381</v>
      </c>
      <c r="M9592" s="3">
        <f t="shared" si="755"/>
        <v>9</v>
      </c>
      <c r="N9592" s="3">
        <f t="shared" si="753"/>
        <v>2040</v>
      </c>
      <c r="O9592" s="3">
        <f t="shared" si="754"/>
        <v>1</v>
      </c>
      <c r="P9592" s="2" t="str">
        <f t="shared" si="756"/>
        <v>WE</v>
      </c>
    </row>
    <row r="9593" spans="12:16" x14ac:dyDescent="0.2">
      <c r="L9593" s="99">
        <f t="shared" si="757"/>
        <v>51382</v>
      </c>
      <c r="M9593" s="3">
        <f t="shared" si="755"/>
        <v>9</v>
      </c>
      <c r="N9593" s="3">
        <f t="shared" si="753"/>
        <v>2040</v>
      </c>
      <c r="O9593" s="3">
        <f t="shared" si="754"/>
        <v>2</v>
      </c>
      <c r="P9593" s="2" t="str">
        <f t="shared" si="756"/>
        <v>WD</v>
      </c>
    </row>
    <row r="9594" spans="12:16" x14ac:dyDescent="0.2">
      <c r="L9594" s="99">
        <f t="shared" si="757"/>
        <v>51383</v>
      </c>
      <c r="M9594" s="3">
        <f t="shared" si="755"/>
        <v>9</v>
      </c>
      <c r="N9594" s="3">
        <f t="shared" si="753"/>
        <v>2040</v>
      </c>
      <c r="O9594" s="3">
        <f t="shared" si="754"/>
        <v>3</v>
      </c>
      <c r="P9594" s="2" t="str">
        <f t="shared" si="756"/>
        <v>WD</v>
      </c>
    </row>
    <row r="9595" spans="12:16" x14ac:dyDescent="0.2">
      <c r="L9595" s="99">
        <f t="shared" si="757"/>
        <v>51384</v>
      </c>
      <c r="M9595" s="3">
        <f t="shared" si="755"/>
        <v>9</v>
      </c>
      <c r="N9595" s="3">
        <f t="shared" si="753"/>
        <v>2040</v>
      </c>
      <c r="O9595" s="3">
        <f t="shared" si="754"/>
        <v>4</v>
      </c>
      <c r="P9595" s="2" t="str">
        <f t="shared" si="756"/>
        <v>WD</v>
      </c>
    </row>
    <row r="9596" spans="12:16" x14ac:dyDescent="0.2">
      <c r="L9596" s="99">
        <f t="shared" si="757"/>
        <v>51385</v>
      </c>
      <c r="M9596" s="3">
        <f t="shared" si="755"/>
        <v>9</v>
      </c>
      <c r="N9596" s="3">
        <f t="shared" si="753"/>
        <v>2040</v>
      </c>
      <c r="O9596" s="3">
        <f t="shared" si="754"/>
        <v>5</v>
      </c>
      <c r="P9596" s="2" t="str">
        <f t="shared" si="756"/>
        <v>WD</v>
      </c>
    </row>
    <row r="9597" spans="12:16" x14ac:dyDescent="0.2">
      <c r="L9597" s="99">
        <f t="shared" si="757"/>
        <v>51386</v>
      </c>
      <c r="M9597" s="3">
        <f t="shared" si="755"/>
        <v>9</v>
      </c>
      <c r="N9597" s="3">
        <f t="shared" si="753"/>
        <v>2040</v>
      </c>
      <c r="O9597" s="3">
        <f t="shared" si="754"/>
        <v>6</v>
      </c>
      <c r="P9597" s="2" t="str">
        <f t="shared" si="756"/>
        <v>WD</v>
      </c>
    </row>
    <row r="9598" spans="12:16" x14ac:dyDescent="0.2">
      <c r="L9598" s="99">
        <f t="shared" si="757"/>
        <v>51387</v>
      </c>
      <c r="M9598" s="3">
        <f t="shared" si="755"/>
        <v>9</v>
      </c>
      <c r="N9598" s="3">
        <f t="shared" si="753"/>
        <v>2040</v>
      </c>
      <c r="O9598" s="3">
        <f t="shared" si="754"/>
        <v>7</v>
      </c>
      <c r="P9598" s="2" t="str">
        <f t="shared" si="756"/>
        <v>WE</v>
      </c>
    </row>
    <row r="9599" spans="12:16" x14ac:dyDescent="0.2">
      <c r="L9599" s="99">
        <f t="shared" si="757"/>
        <v>51388</v>
      </c>
      <c r="M9599" s="3">
        <f t="shared" si="755"/>
        <v>9</v>
      </c>
      <c r="N9599" s="3">
        <f t="shared" ref="N9599:N9662" si="758">YEAR(L9599)</f>
        <v>2040</v>
      </c>
      <c r="O9599" s="3">
        <f t="shared" ref="O9599:O9662" si="759">WEEKDAY(L9599)</f>
        <v>1</v>
      </c>
      <c r="P9599" s="2" t="str">
        <f t="shared" si="756"/>
        <v>WE</v>
      </c>
    </row>
    <row r="9600" spans="12:16" x14ac:dyDescent="0.2">
      <c r="L9600" s="99">
        <f t="shared" si="757"/>
        <v>51389</v>
      </c>
      <c r="M9600" s="3">
        <f t="shared" si="755"/>
        <v>9</v>
      </c>
      <c r="N9600" s="3">
        <f t="shared" si="758"/>
        <v>2040</v>
      </c>
      <c r="O9600" s="3">
        <f t="shared" si="759"/>
        <v>2</v>
      </c>
      <c r="P9600" s="2" t="str">
        <f t="shared" si="756"/>
        <v>WD</v>
      </c>
    </row>
    <row r="9601" spans="12:16" x14ac:dyDescent="0.2">
      <c r="L9601" s="99">
        <f t="shared" si="757"/>
        <v>51390</v>
      </c>
      <c r="M9601" s="3">
        <f t="shared" si="755"/>
        <v>9</v>
      </c>
      <c r="N9601" s="3">
        <f t="shared" si="758"/>
        <v>2040</v>
      </c>
      <c r="O9601" s="3">
        <f t="shared" si="759"/>
        <v>3</v>
      </c>
      <c r="P9601" s="2" t="str">
        <f t="shared" si="756"/>
        <v>WD</v>
      </c>
    </row>
    <row r="9602" spans="12:16" x14ac:dyDescent="0.2">
      <c r="L9602" s="99">
        <f t="shared" si="757"/>
        <v>51391</v>
      </c>
      <c r="M9602" s="3">
        <f t="shared" si="755"/>
        <v>9</v>
      </c>
      <c r="N9602" s="3">
        <f t="shared" si="758"/>
        <v>2040</v>
      </c>
      <c r="O9602" s="3">
        <f t="shared" si="759"/>
        <v>4</v>
      </c>
      <c r="P9602" s="2" t="str">
        <f t="shared" si="756"/>
        <v>WD</v>
      </c>
    </row>
    <row r="9603" spans="12:16" x14ac:dyDescent="0.2">
      <c r="L9603" s="99">
        <f t="shared" si="757"/>
        <v>51392</v>
      </c>
      <c r="M9603" s="3">
        <f t="shared" ref="M9603:M9666" si="760">MONTH(L9603)</f>
        <v>9</v>
      </c>
      <c r="N9603" s="3">
        <f t="shared" si="758"/>
        <v>2040</v>
      </c>
      <c r="O9603" s="3">
        <f t="shared" si="759"/>
        <v>5</v>
      </c>
      <c r="P9603" s="2" t="str">
        <f t="shared" ref="P9603:P9666" si="761">IF(O9603=1,"WE",IF(O9603=7,"WE","WD"))</f>
        <v>WD</v>
      </c>
    </row>
    <row r="9604" spans="12:16" x14ac:dyDescent="0.2">
      <c r="L9604" s="99">
        <f t="shared" si="757"/>
        <v>51393</v>
      </c>
      <c r="M9604" s="3">
        <f t="shared" si="760"/>
        <v>9</v>
      </c>
      <c r="N9604" s="3">
        <f t="shared" si="758"/>
        <v>2040</v>
      </c>
      <c r="O9604" s="3">
        <f t="shared" si="759"/>
        <v>6</v>
      </c>
      <c r="P9604" s="2" t="str">
        <f t="shared" si="761"/>
        <v>WD</v>
      </c>
    </row>
    <row r="9605" spans="12:16" x14ac:dyDescent="0.2">
      <c r="L9605" s="99">
        <f t="shared" si="757"/>
        <v>51394</v>
      </c>
      <c r="M9605" s="3">
        <f t="shared" si="760"/>
        <v>9</v>
      </c>
      <c r="N9605" s="3">
        <f t="shared" si="758"/>
        <v>2040</v>
      </c>
      <c r="O9605" s="3">
        <f t="shared" si="759"/>
        <v>7</v>
      </c>
      <c r="P9605" s="2" t="str">
        <f t="shared" si="761"/>
        <v>WE</v>
      </c>
    </row>
    <row r="9606" spans="12:16" x14ac:dyDescent="0.2">
      <c r="L9606" s="99">
        <f t="shared" si="757"/>
        <v>51395</v>
      </c>
      <c r="M9606" s="3">
        <f t="shared" si="760"/>
        <v>9</v>
      </c>
      <c r="N9606" s="3">
        <f t="shared" si="758"/>
        <v>2040</v>
      </c>
      <c r="O9606" s="3">
        <f t="shared" si="759"/>
        <v>1</v>
      </c>
      <c r="P9606" s="2" t="str">
        <f t="shared" si="761"/>
        <v>WE</v>
      </c>
    </row>
    <row r="9607" spans="12:16" x14ac:dyDescent="0.2">
      <c r="L9607" s="99">
        <f t="shared" si="757"/>
        <v>51396</v>
      </c>
      <c r="M9607" s="3">
        <f t="shared" si="760"/>
        <v>9</v>
      </c>
      <c r="N9607" s="3">
        <f t="shared" si="758"/>
        <v>2040</v>
      </c>
      <c r="O9607" s="3">
        <f t="shared" si="759"/>
        <v>2</v>
      </c>
      <c r="P9607" s="2" t="str">
        <f t="shared" si="761"/>
        <v>WD</v>
      </c>
    </row>
    <row r="9608" spans="12:16" x14ac:dyDescent="0.2">
      <c r="L9608" s="99">
        <f t="shared" si="757"/>
        <v>51397</v>
      </c>
      <c r="M9608" s="3">
        <f t="shared" si="760"/>
        <v>9</v>
      </c>
      <c r="N9608" s="3">
        <f t="shared" si="758"/>
        <v>2040</v>
      </c>
      <c r="O9608" s="3">
        <f t="shared" si="759"/>
        <v>3</v>
      </c>
      <c r="P9608" s="2" t="str">
        <f t="shared" si="761"/>
        <v>WD</v>
      </c>
    </row>
    <row r="9609" spans="12:16" x14ac:dyDescent="0.2">
      <c r="L9609" s="99">
        <f t="shared" si="757"/>
        <v>51398</v>
      </c>
      <c r="M9609" s="3">
        <f t="shared" si="760"/>
        <v>9</v>
      </c>
      <c r="N9609" s="3">
        <f t="shared" si="758"/>
        <v>2040</v>
      </c>
      <c r="O9609" s="3">
        <f t="shared" si="759"/>
        <v>4</v>
      </c>
      <c r="P9609" s="2" t="str">
        <f t="shared" si="761"/>
        <v>WD</v>
      </c>
    </row>
    <row r="9610" spans="12:16" x14ac:dyDescent="0.2">
      <c r="L9610" s="99">
        <f t="shared" si="757"/>
        <v>51399</v>
      </c>
      <c r="M9610" s="3">
        <f t="shared" si="760"/>
        <v>9</v>
      </c>
      <c r="N9610" s="3">
        <f t="shared" si="758"/>
        <v>2040</v>
      </c>
      <c r="O9610" s="3">
        <f t="shared" si="759"/>
        <v>5</v>
      </c>
      <c r="P9610" s="2" t="str">
        <f t="shared" si="761"/>
        <v>WD</v>
      </c>
    </row>
    <row r="9611" spans="12:16" x14ac:dyDescent="0.2">
      <c r="L9611" s="99">
        <f t="shared" si="757"/>
        <v>51400</v>
      </c>
      <c r="M9611" s="3">
        <f t="shared" si="760"/>
        <v>9</v>
      </c>
      <c r="N9611" s="3">
        <f t="shared" si="758"/>
        <v>2040</v>
      </c>
      <c r="O9611" s="3">
        <f t="shared" si="759"/>
        <v>6</v>
      </c>
      <c r="P9611" s="2" t="str">
        <f t="shared" si="761"/>
        <v>WD</v>
      </c>
    </row>
    <row r="9612" spans="12:16" x14ac:dyDescent="0.2">
      <c r="L9612" s="99">
        <f t="shared" si="757"/>
        <v>51401</v>
      </c>
      <c r="M9612" s="3">
        <f t="shared" si="760"/>
        <v>9</v>
      </c>
      <c r="N9612" s="3">
        <f t="shared" si="758"/>
        <v>2040</v>
      </c>
      <c r="O9612" s="3">
        <f t="shared" si="759"/>
        <v>7</v>
      </c>
      <c r="P9612" s="2" t="str">
        <f t="shared" si="761"/>
        <v>WE</v>
      </c>
    </row>
    <row r="9613" spans="12:16" x14ac:dyDescent="0.2">
      <c r="L9613" s="99">
        <f t="shared" si="757"/>
        <v>51402</v>
      </c>
      <c r="M9613" s="3">
        <f t="shared" si="760"/>
        <v>9</v>
      </c>
      <c r="N9613" s="3">
        <f t="shared" si="758"/>
        <v>2040</v>
      </c>
      <c r="O9613" s="3">
        <f t="shared" si="759"/>
        <v>1</v>
      </c>
      <c r="P9613" s="2" t="str">
        <f t="shared" si="761"/>
        <v>WE</v>
      </c>
    </row>
    <row r="9614" spans="12:16" x14ac:dyDescent="0.2">
      <c r="L9614" s="99">
        <f t="shared" si="757"/>
        <v>51403</v>
      </c>
      <c r="M9614" s="3">
        <f t="shared" si="760"/>
        <v>9</v>
      </c>
      <c r="N9614" s="3">
        <f t="shared" si="758"/>
        <v>2040</v>
      </c>
      <c r="O9614" s="3">
        <f t="shared" si="759"/>
        <v>2</v>
      </c>
      <c r="P9614" s="2" t="str">
        <f t="shared" si="761"/>
        <v>WD</v>
      </c>
    </row>
    <row r="9615" spans="12:16" x14ac:dyDescent="0.2">
      <c r="L9615" s="99">
        <f t="shared" si="757"/>
        <v>51404</v>
      </c>
      <c r="M9615" s="3">
        <f t="shared" si="760"/>
        <v>9</v>
      </c>
      <c r="N9615" s="3">
        <f t="shared" si="758"/>
        <v>2040</v>
      </c>
      <c r="O9615" s="3">
        <f t="shared" si="759"/>
        <v>3</v>
      </c>
      <c r="P9615" s="2" t="str">
        <f t="shared" si="761"/>
        <v>WD</v>
      </c>
    </row>
    <row r="9616" spans="12:16" x14ac:dyDescent="0.2">
      <c r="L9616" s="99">
        <f t="shared" si="757"/>
        <v>51405</v>
      </c>
      <c r="M9616" s="3">
        <f t="shared" si="760"/>
        <v>9</v>
      </c>
      <c r="N9616" s="3">
        <f t="shared" si="758"/>
        <v>2040</v>
      </c>
      <c r="O9616" s="3">
        <f t="shared" si="759"/>
        <v>4</v>
      </c>
      <c r="P9616" s="2" t="str">
        <f t="shared" si="761"/>
        <v>WD</v>
      </c>
    </row>
    <row r="9617" spans="12:16" x14ac:dyDescent="0.2">
      <c r="L9617" s="99">
        <f t="shared" si="757"/>
        <v>51406</v>
      </c>
      <c r="M9617" s="3">
        <f t="shared" si="760"/>
        <v>9</v>
      </c>
      <c r="N9617" s="3">
        <f t="shared" si="758"/>
        <v>2040</v>
      </c>
      <c r="O9617" s="3">
        <f t="shared" si="759"/>
        <v>5</v>
      </c>
      <c r="P9617" s="2" t="str">
        <f t="shared" si="761"/>
        <v>WD</v>
      </c>
    </row>
    <row r="9618" spans="12:16" x14ac:dyDescent="0.2">
      <c r="L9618" s="99">
        <f t="shared" si="757"/>
        <v>51407</v>
      </c>
      <c r="M9618" s="3">
        <f t="shared" si="760"/>
        <v>9</v>
      </c>
      <c r="N9618" s="3">
        <f t="shared" si="758"/>
        <v>2040</v>
      </c>
      <c r="O9618" s="3">
        <f t="shared" si="759"/>
        <v>6</v>
      </c>
      <c r="P9618" s="2" t="str">
        <f t="shared" si="761"/>
        <v>WD</v>
      </c>
    </row>
    <row r="9619" spans="12:16" x14ac:dyDescent="0.2">
      <c r="L9619" s="99">
        <f t="shared" si="757"/>
        <v>51408</v>
      </c>
      <c r="M9619" s="3">
        <f t="shared" si="760"/>
        <v>9</v>
      </c>
      <c r="N9619" s="3">
        <f t="shared" si="758"/>
        <v>2040</v>
      </c>
      <c r="O9619" s="3">
        <f t="shared" si="759"/>
        <v>7</v>
      </c>
      <c r="P9619" s="2" t="str">
        <f t="shared" si="761"/>
        <v>WE</v>
      </c>
    </row>
    <row r="9620" spans="12:16" x14ac:dyDescent="0.2">
      <c r="L9620" s="99">
        <f t="shared" si="757"/>
        <v>51409</v>
      </c>
      <c r="M9620" s="3">
        <f t="shared" si="760"/>
        <v>9</v>
      </c>
      <c r="N9620" s="3">
        <f t="shared" si="758"/>
        <v>2040</v>
      </c>
      <c r="O9620" s="3">
        <f t="shared" si="759"/>
        <v>1</v>
      </c>
      <c r="P9620" s="2" t="str">
        <f t="shared" si="761"/>
        <v>WE</v>
      </c>
    </row>
    <row r="9621" spans="12:16" x14ac:dyDescent="0.2">
      <c r="L9621" s="99">
        <f t="shared" si="757"/>
        <v>51410</v>
      </c>
      <c r="M9621" s="3">
        <f t="shared" si="760"/>
        <v>10</v>
      </c>
      <c r="N9621" s="3">
        <f t="shared" si="758"/>
        <v>2040</v>
      </c>
      <c r="O9621" s="3">
        <f t="shared" si="759"/>
        <v>2</v>
      </c>
      <c r="P9621" s="2" t="str">
        <f t="shared" si="761"/>
        <v>WD</v>
      </c>
    </row>
    <row r="9622" spans="12:16" x14ac:dyDescent="0.2">
      <c r="L9622" s="99">
        <f t="shared" si="757"/>
        <v>51411</v>
      </c>
      <c r="M9622" s="3">
        <f t="shared" si="760"/>
        <v>10</v>
      </c>
      <c r="N9622" s="3">
        <f t="shared" si="758"/>
        <v>2040</v>
      </c>
      <c r="O9622" s="3">
        <f t="shared" si="759"/>
        <v>3</v>
      </c>
      <c r="P9622" s="2" t="str">
        <f t="shared" si="761"/>
        <v>WD</v>
      </c>
    </row>
    <row r="9623" spans="12:16" x14ac:dyDescent="0.2">
      <c r="L9623" s="99">
        <f t="shared" si="757"/>
        <v>51412</v>
      </c>
      <c r="M9623" s="3">
        <f t="shared" si="760"/>
        <v>10</v>
      </c>
      <c r="N9623" s="3">
        <f t="shared" si="758"/>
        <v>2040</v>
      </c>
      <c r="O9623" s="3">
        <f t="shared" si="759"/>
        <v>4</v>
      </c>
      <c r="P9623" s="2" t="str">
        <f t="shared" si="761"/>
        <v>WD</v>
      </c>
    </row>
    <row r="9624" spans="12:16" x14ac:dyDescent="0.2">
      <c r="L9624" s="99">
        <f t="shared" si="757"/>
        <v>51413</v>
      </c>
      <c r="M9624" s="3">
        <f t="shared" si="760"/>
        <v>10</v>
      </c>
      <c r="N9624" s="3">
        <f t="shared" si="758"/>
        <v>2040</v>
      </c>
      <c r="O9624" s="3">
        <f t="shared" si="759"/>
        <v>5</v>
      </c>
      <c r="P9624" s="2" t="str">
        <f t="shared" si="761"/>
        <v>WD</v>
      </c>
    </row>
    <row r="9625" spans="12:16" x14ac:dyDescent="0.2">
      <c r="L9625" s="99">
        <f t="shared" si="757"/>
        <v>51414</v>
      </c>
      <c r="M9625" s="3">
        <f t="shared" si="760"/>
        <v>10</v>
      </c>
      <c r="N9625" s="3">
        <f t="shared" si="758"/>
        <v>2040</v>
      </c>
      <c r="O9625" s="3">
        <f t="shared" si="759"/>
        <v>6</v>
      </c>
      <c r="P9625" s="2" t="str">
        <f t="shared" si="761"/>
        <v>WD</v>
      </c>
    </row>
    <row r="9626" spans="12:16" x14ac:dyDescent="0.2">
      <c r="L9626" s="99">
        <f t="shared" si="757"/>
        <v>51415</v>
      </c>
      <c r="M9626" s="3">
        <f t="shared" si="760"/>
        <v>10</v>
      </c>
      <c r="N9626" s="3">
        <f t="shared" si="758"/>
        <v>2040</v>
      </c>
      <c r="O9626" s="3">
        <f t="shared" si="759"/>
        <v>7</v>
      </c>
      <c r="P9626" s="2" t="str">
        <f t="shared" si="761"/>
        <v>WE</v>
      </c>
    </row>
    <row r="9627" spans="12:16" x14ac:dyDescent="0.2">
      <c r="L9627" s="99">
        <f t="shared" si="757"/>
        <v>51416</v>
      </c>
      <c r="M9627" s="3">
        <f t="shared" si="760"/>
        <v>10</v>
      </c>
      <c r="N9627" s="3">
        <f t="shared" si="758"/>
        <v>2040</v>
      </c>
      <c r="O9627" s="3">
        <f t="shared" si="759"/>
        <v>1</v>
      </c>
      <c r="P9627" s="2" t="str">
        <f t="shared" si="761"/>
        <v>WE</v>
      </c>
    </row>
    <row r="9628" spans="12:16" x14ac:dyDescent="0.2">
      <c r="L9628" s="99">
        <f t="shared" si="757"/>
        <v>51417</v>
      </c>
      <c r="M9628" s="3">
        <f t="shared" si="760"/>
        <v>10</v>
      </c>
      <c r="N9628" s="3">
        <f t="shared" si="758"/>
        <v>2040</v>
      </c>
      <c r="O9628" s="3">
        <f t="shared" si="759"/>
        <v>2</v>
      </c>
      <c r="P9628" s="2" t="str">
        <f t="shared" si="761"/>
        <v>WD</v>
      </c>
    </row>
    <row r="9629" spans="12:16" x14ac:dyDescent="0.2">
      <c r="L9629" s="99">
        <f t="shared" si="757"/>
        <v>51418</v>
      </c>
      <c r="M9629" s="3">
        <f t="shared" si="760"/>
        <v>10</v>
      </c>
      <c r="N9629" s="3">
        <f t="shared" si="758"/>
        <v>2040</v>
      </c>
      <c r="O9629" s="3">
        <f t="shared" si="759"/>
        <v>3</v>
      </c>
      <c r="P9629" s="2" t="str">
        <f t="shared" si="761"/>
        <v>WD</v>
      </c>
    </row>
    <row r="9630" spans="12:16" x14ac:dyDescent="0.2">
      <c r="L9630" s="99">
        <f t="shared" si="757"/>
        <v>51419</v>
      </c>
      <c r="M9630" s="3">
        <f t="shared" si="760"/>
        <v>10</v>
      </c>
      <c r="N9630" s="3">
        <f t="shared" si="758"/>
        <v>2040</v>
      </c>
      <c r="O9630" s="3">
        <f t="shared" si="759"/>
        <v>4</v>
      </c>
      <c r="P9630" s="2" t="str">
        <f t="shared" si="761"/>
        <v>WD</v>
      </c>
    </row>
    <row r="9631" spans="12:16" x14ac:dyDescent="0.2">
      <c r="L9631" s="99">
        <f t="shared" si="757"/>
        <v>51420</v>
      </c>
      <c r="M9631" s="3">
        <f t="shared" si="760"/>
        <v>10</v>
      </c>
      <c r="N9631" s="3">
        <f t="shared" si="758"/>
        <v>2040</v>
      </c>
      <c r="O9631" s="3">
        <f t="shared" si="759"/>
        <v>5</v>
      </c>
      <c r="P9631" s="2" t="str">
        <f t="shared" si="761"/>
        <v>WD</v>
      </c>
    </row>
    <row r="9632" spans="12:16" x14ac:dyDescent="0.2">
      <c r="L9632" s="99">
        <f t="shared" si="757"/>
        <v>51421</v>
      </c>
      <c r="M9632" s="3">
        <f t="shared" si="760"/>
        <v>10</v>
      </c>
      <c r="N9632" s="3">
        <f t="shared" si="758"/>
        <v>2040</v>
      </c>
      <c r="O9632" s="3">
        <f t="shared" si="759"/>
        <v>6</v>
      </c>
      <c r="P9632" s="2" t="str">
        <f t="shared" si="761"/>
        <v>WD</v>
      </c>
    </row>
    <row r="9633" spans="12:16" x14ac:dyDescent="0.2">
      <c r="L9633" s="99">
        <f t="shared" si="757"/>
        <v>51422</v>
      </c>
      <c r="M9633" s="3">
        <f t="shared" si="760"/>
        <v>10</v>
      </c>
      <c r="N9633" s="3">
        <f t="shared" si="758"/>
        <v>2040</v>
      </c>
      <c r="O9633" s="3">
        <f t="shared" si="759"/>
        <v>7</v>
      </c>
      <c r="P9633" s="2" t="str">
        <f t="shared" si="761"/>
        <v>WE</v>
      </c>
    </row>
    <row r="9634" spans="12:16" x14ac:dyDescent="0.2">
      <c r="L9634" s="99">
        <f t="shared" si="757"/>
        <v>51423</v>
      </c>
      <c r="M9634" s="3">
        <f t="shared" si="760"/>
        <v>10</v>
      </c>
      <c r="N9634" s="3">
        <f t="shared" si="758"/>
        <v>2040</v>
      </c>
      <c r="O9634" s="3">
        <f t="shared" si="759"/>
        <v>1</v>
      </c>
      <c r="P9634" s="2" t="str">
        <f t="shared" si="761"/>
        <v>WE</v>
      </c>
    </row>
    <row r="9635" spans="12:16" x14ac:dyDescent="0.2">
      <c r="L9635" s="99">
        <f t="shared" si="757"/>
        <v>51424</v>
      </c>
      <c r="M9635" s="3">
        <f t="shared" si="760"/>
        <v>10</v>
      </c>
      <c r="N9635" s="3">
        <f t="shared" si="758"/>
        <v>2040</v>
      </c>
      <c r="O9635" s="3">
        <f t="shared" si="759"/>
        <v>2</v>
      </c>
      <c r="P9635" s="2" t="str">
        <f t="shared" si="761"/>
        <v>WD</v>
      </c>
    </row>
    <row r="9636" spans="12:16" x14ac:dyDescent="0.2">
      <c r="L9636" s="99">
        <f t="shared" si="757"/>
        <v>51425</v>
      </c>
      <c r="M9636" s="3">
        <f t="shared" si="760"/>
        <v>10</v>
      </c>
      <c r="N9636" s="3">
        <f t="shared" si="758"/>
        <v>2040</v>
      </c>
      <c r="O9636" s="3">
        <f t="shared" si="759"/>
        <v>3</v>
      </c>
      <c r="P9636" s="2" t="str">
        <f t="shared" si="761"/>
        <v>WD</v>
      </c>
    </row>
    <row r="9637" spans="12:16" x14ac:dyDescent="0.2">
      <c r="L9637" s="99">
        <f t="shared" si="757"/>
        <v>51426</v>
      </c>
      <c r="M9637" s="3">
        <f t="shared" si="760"/>
        <v>10</v>
      </c>
      <c r="N9637" s="3">
        <f t="shared" si="758"/>
        <v>2040</v>
      </c>
      <c r="O9637" s="3">
        <f t="shared" si="759"/>
        <v>4</v>
      </c>
      <c r="P9637" s="2" t="str">
        <f t="shared" si="761"/>
        <v>WD</v>
      </c>
    </row>
    <row r="9638" spans="12:16" x14ac:dyDescent="0.2">
      <c r="L9638" s="99">
        <f t="shared" si="757"/>
        <v>51427</v>
      </c>
      <c r="M9638" s="3">
        <f t="shared" si="760"/>
        <v>10</v>
      </c>
      <c r="N9638" s="3">
        <f t="shared" si="758"/>
        <v>2040</v>
      </c>
      <c r="O9638" s="3">
        <f t="shared" si="759"/>
        <v>5</v>
      </c>
      <c r="P9638" s="2" t="str">
        <f t="shared" si="761"/>
        <v>WD</v>
      </c>
    </row>
    <row r="9639" spans="12:16" x14ac:dyDescent="0.2">
      <c r="L9639" s="99">
        <f t="shared" si="757"/>
        <v>51428</v>
      </c>
      <c r="M9639" s="3">
        <f t="shared" si="760"/>
        <v>10</v>
      </c>
      <c r="N9639" s="3">
        <f t="shared" si="758"/>
        <v>2040</v>
      </c>
      <c r="O9639" s="3">
        <f t="shared" si="759"/>
        <v>6</v>
      </c>
      <c r="P9639" s="2" t="str">
        <f t="shared" si="761"/>
        <v>WD</v>
      </c>
    </row>
    <row r="9640" spans="12:16" x14ac:dyDescent="0.2">
      <c r="L9640" s="99">
        <f t="shared" si="757"/>
        <v>51429</v>
      </c>
      <c r="M9640" s="3">
        <f t="shared" si="760"/>
        <v>10</v>
      </c>
      <c r="N9640" s="3">
        <f t="shared" si="758"/>
        <v>2040</v>
      </c>
      <c r="O9640" s="3">
        <f t="shared" si="759"/>
        <v>7</v>
      </c>
      <c r="P9640" s="2" t="str">
        <f t="shared" si="761"/>
        <v>WE</v>
      </c>
    </row>
    <row r="9641" spans="12:16" x14ac:dyDescent="0.2">
      <c r="L9641" s="99">
        <f t="shared" si="757"/>
        <v>51430</v>
      </c>
      <c r="M9641" s="3">
        <f t="shared" si="760"/>
        <v>10</v>
      </c>
      <c r="N9641" s="3">
        <f t="shared" si="758"/>
        <v>2040</v>
      </c>
      <c r="O9641" s="3">
        <f t="shared" si="759"/>
        <v>1</v>
      </c>
      <c r="P9641" s="2" t="str">
        <f t="shared" si="761"/>
        <v>WE</v>
      </c>
    </row>
    <row r="9642" spans="12:16" x14ac:dyDescent="0.2">
      <c r="L9642" s="99">
        <f t="shared" si="757"/>
        <v>51431</v>
      </c>
      <c r="M9642" s="3">
        <f t="shared" si="760"/>
        <v>10</v>
      </c>
      <c r="N9642" s="3">
        <f t="shared" si="758"/>
        <v>2040</v>
      </c>
      <c r="O9642" s="3">
        <f t="shared" si="759"/>
        <v>2</v>
      </c>
      <c r="P9642" s="2" t="str">
        <f t="shared" si="761"/>
        <v>WD</v>
      </c>
    </row>
    <row r="9643" spans="12:16" x14ac:dyDescent="0.2">
      <c r="L9643" s="99">
        <f t="shared" si="757"/>
        <v>51432</v>
      </c>
      <c r="M9643" s="3">
        <f t="shared" si="760"/>
        <v>10</v>
      </c>
      <c r="N9643" s="3">
        <f t="shared" si="758"/>
        <v>2040</v>
      </c>
      <c r="O9643" s="3">
        <f t="shared" si="759"/>
        <v>3</v>
      </c>
      <c r="P9643" s="2" t="str">
        <f t="shared" si="761"/>
        <v>WD</v>
      </c>
    </row>
    <row r="9644" spans="12:16" x14ac:dyDescent="0.2">
      <c r="L9644" s="99">
        <f t="shared" si="757"/>
        <v>51433</v>
      </c>
      <c r="M9644" s="3">
        <f t="shared" si="760"/>
        <v>10</v>
      </c>
      <c r="N9644" s="3">
        <f t="shared" si="758"/>
        <v>2040</v>
      </c>
      <c r="O9644" s="3">
        <f t="shared" si="759"/>
        <v>4</v>
      </c>
      <c r="P9644" s="2" t="str">
        <f t="shared" si="761"/>
        <v>WD</v>
      </c>
    </row>
    <row r="9645" spans="12:16" x14ac:dyDescent="0.2">
      <c r="L9645" s="99">
        <f t="shared" si="757"/>
        <v>51434</v>
      </c>
      <c r="M9645" s="3">
        <f t="shared" si="760"/>
        <v>10</v>
      </c>
      <c r="N9645" s="3">
        <f t="shared" si="758"/>
        <v>2040</v>
      </c>
      <c r="O9645" s="3">
        <f t="shared" si="759"/>
        <v>5</v>
      </c>
      <c r="P9645" s="2" t="str">
        <f t="shared" si="761"/>
        <v>WD</v>
      </c>
    </row>
    <row r="9646" spans="12:16" x14ac:dyDescent="0.2">
      <c r="L9646" s="99">
        <f t="shared" si="757"/>
        <v>51435</v>
      </c>
      <c r="M9646" s="3">
        <f t="shared" si="760"/>
        <v>10</v>
      </c>
      <c r="N9646" s="3">
        <f t="shared" si="758"/>
        <v>2040</v>
      </c>
      <c r="O9646" s="3">
        <f t="shared" si="759"/>
        <v>6</v>
      </c>
      <c r="P9646" s="2" t="str">
        <f t="shared" si="761"/>
        <v>WD</v>
      </c>
    </row>
    <row r="9647" spans="12:16" x14ac:dyDescent="0.2">
      <c r="L9647" s="99">
        <f t="shared" si="757"/>
        <v>51436</v>
      </c>
      <c r="M9647" s="3">
        <f t="shared" si="760"/>
        <v>10</v>
      </c>
      <c r="N9647" s="3">
        <f t="shared" si="758"/>
        <v>2040</v>
      </c>
      <c r="O9647" s="3">
        <f t="shared" si="759"/>
        <v>7</v>
      </c>
      <c r="P9647" s="2" t="str">
        <f t="shared" si="761"/>
        <v>WE</v>
      </c>
    </row>
    <row r="9648" spans="12:16" x14ac:dyDescent="0.2">
      <c r="L9648" s="99">
        <f t="shared" si="757"/>
        <v>51437</v>
      </c>
      <c r="M9648" s="3">
        <f t="shared" si="760"/>
        <v>10</v>
      </c>
      <c r="N9648" s="3">
        <f t="shared" si="758"/>
        <v>2040</v>
      </c>
      <c r="O9648" s="3">
        <f t="shared" si="759"/>
        <v>1</v>
      </c>
      <c r="P9648" s="2" t="str">
        <f t="shared" si="761"/>
        <v>WE</v>
      </c>
    </row>
    <row r="9649" spans="12:16" x14ac:dyDescent="0.2">
      <c r="L9649" s="99">
        <f t="shared" si="757"/>
        <v>51438</v>
      </c>
      <c r="M9649" s="3">
        <f t="shared" si="760"/>
        <v>10</v>
      </c>
      <c r="N9649" s="3">
        <f t="shared" si="758"/>
        <v>2040</v>
      </c>
      <c r="O9649" s="3">
        <f t="shared" si="759"/>
        <v>2</v>
      </c>
      <c r="P9649" s="2" t="str">
        <f t="shared" si="761"/>
        <v>WD</v>
      </c>
    </row>
    <row r="9650" spans="12:16" x14ac:dyDescent="0.2">
      <c r="L9650" s="99">
        <f t="shared" si="757"/>
        <v>51439</v>
      </c>
      <c r="M9650" s="3">
        <f t="shared" si="760"/>
        <v>10</v>
      </c>
      <c r="N9650" s="3">
        <f t="shared" si="758"/>
        <v>2040</v>
      </c>
      <c r="O9650" s="3">
        <f t="shared" si="759"/>
        <v>3</v>
      </c>
      <c r="P9650" s="2" t="str">
        <f t="shared" si="761"/>
        <v>WD</v>
      </c>
    </row>
    <row r="9651" spans="12:16" x14ac:dyDescent="0.2">
      <c r="L9651" s="99">
        <f t="shared" si="757"/>
        <v>51440</v>
      </c>
      <c r="M9651" s="3">
        <f t="shared" si="760"/>
        <v>10</v>
      </c>
      <c r="N9651" s="3">
        <f t="shared" si="758"/>
        <v>2040</v>
      </c>
      <c r="O9651" s="3">
        <f t="shared" si="759"/>
        <v>4</v>
      </c>
      <c r="P9651" s="2" t="str">
        <f t="shared" si="761"/>
        <v>WD</v>
      </c>
    </row>
    <row r="9652" spans="12:16" x14ac:dyDescent="0.2">
      <c r="L9652" s="99">
        <f t="shared" ref="L9652:L9712" si="762">+L9651+1</f>
        <v>51441</v>
      </c>
      <c r="M9652" s="3">
        <f t="shared" si="760"/>
        <v>11</v>
      </c>
      <c r="N9652" s="3">
        <f t="shared" si="758"/>
        <v>2040</v>
      </c>
      <c r="O9652" s="3">
        <f t="shared" si="759"/>
        <v>5</v>
      </c>
      <c r="P9652" s="2" t="str">
        <f t="shared" si="761"/>
        <v>WD</v>
      </c>
    </row>
    <row r="9653" spans="12:16" x14ac:dyDescent="0.2">
      <c r="L9653" s="99">
        <f t="shared" si="762"/>
        <v>51442</v>
      </c>
      <c r="M9653" s="3">
        <f t="shared" si="760"/>
        <v>11</v>
      </c>
      <c r="N9653" s="3">
        <f t="shared" si="758"/>
        <v>2040</v>
      </c>
      <c r="O9653" s="3">
        <f t="shared" si="759"/>
        <v>6</v>
      </c>
      <c r="P9653" s="2" t="str">
        <f t="shared" si="761"/>
        <v>WD</v>
      </c>
    </row>
    <row r="9654" spans="12:16" x14ac:dyDescent="0.2">
      <c r="L9654" s="99">
        <f t="shared" si="762"/>
        <v>51443</v>
      </c>
      <c r="M9654" s="3">
        <f t="shared" si="760"/>
        <v>11</v>
      </c>
      <c r="N9654" s="3">
        <f t="shared" si="758"/>
        <v>2040</v>
      </c>
      <c r="O9654" s="3">
        <f t="shared" si="759"/>
        <v>7</v>
      </c>
      <c r="P9654" s="2" t="str">
        <f t="shared" si="761"/>
        <v>WE</v>
      </c>
    </row>
    <row r="9655" spans="12:16" x14ac:dyDescent="0.2">
      <c r="L9655" s="99">
        <f t="shared" si="762"/>
        <v>51444</v>
      </c>
      <c r="M9655" s="3">
        <f t="shared" si="760"/>
        <v>11</v>
      </c>
      <c r="N9655" s="3">
        <f t="shared" si="758"/>
        <v>2040</v>
      </c>
      <c r="O9655" s="3">
        <f t="shared" si="759"/>
        <v>1</v>
      </c>
      <c r="P9655" s="2" t="str">
        <f t="shared" si="761"/>
        <v>WE</v>
      </c>
    </row>
    <row r="9656" spans="12:16" x14ac:dyDescent="0.2">
      <c r="L9656" s="99">
        <f t="shared" si="762"/>
        <v>51445</v>
      </c>
      <c r="M9656" s="3">
        <f t="shared" si="760"/>
        <v>11</v>
      </c>
      <c r="N9656" s="3">
        <f t="shared" si="758"/>
        <v>2040</v>
      </c>
      <c r="O9656" s="3">
        <f t="shared" si="759"/>
        <v>2</v>
      </c>
      <c r="P9656" s="2" t="str">
        <f t="shared" si="761"/>
        <v>WD</v>
      </c>
    </row>
    <row r="9657" spans="12:16" x14ac:dyDescent="0.2">
      <c r="L9657" s="99">
        <f t="shared" si="762"/>
        <v>51446</v>
      </c>
      <c r="M9657" s="3">
        <f t="shared" si="760"/>
        <v>11</v>
      </c>
      <c r="N9657" s="3">
        <f t="shared" si="758"/>
        <v>2040</v>
      </c>
      <c r="O9657" s="3">
        <f t="shared" si="759"/>
        <v>3</v>
      </c>
      <c r="P9657" s="2" t="str">
        <f t="shared" si="761"/>
        <v>WD</v>
      </c>
    </row>
    <row r="9658" spans="12:16" x14ac:dyDescent="0.2">
      <c r="L9658" s="99">
        <f t="shared" si="762"/>
        <v>51447</v>
      </c>
      <c r="M9658" s="3">
        <f t="shared" si="760"/>
        <v>11</v>
      </c>
      <c r="N9658" s="3">
        <f t="shared" si="758"/>
        <v>2040</v>
      </c>
      <c r="O9658" s="3">
        <f t="shared" si="759"/>
        <v>4</v>
      </c>
      <c r="P9658" s="2" t="str">
        <f t="shared" si="761"/>
        <v>WD</v>
      </c>
    </row>
    <row r="9659" spans="12:16" x14ac:dyDescent="0.2">
      <c r="L9659" s="99">
        <f t="shared" si="762"/>
        <v>51448</v>
      </c>
      <c r="M9659" s="3">
        <f t="shared" si="760"/>
        <v>11</v>
      </c>
      <c r="N9659" s="3">
        <f t="shared" si="758"/>
        <v>2040</v>
      </c>
      <c r="O9659" s="3">
        <f t="shared" si="759"/>
        <v>5</v>
      </c>
      <c r="P9659" s="2" t="str">
        <f t="shared" si="761"/>
        <v>WD</v>
      </c>
    </row>
    <row r="9660" spans="12:16" x14ac:dyDescent="0.2">
      <c r="L9660" s="99">
        <f t="shared" si="762"/>
        <v>51449</v>
      </c>
      <c r="M9660" s="3">
        <f t="shared" si="760"/>
        <v>11</v>
      </c>
      <c r="N9660" s="3">
        <f t="shared" si="758"/>
        <v>2040</v>
      </c>
      <c r="O9660" s="3">
        <f t="shared" si="759"/>
        <v>6</v>
      </c>
      <c r="P9660" s="2" t="str">
        <f t="shared" si="761"/>
        <v>WD</v>
      </c>
    </row>
    <row r="9661" spans="12:16" x14ac:dyDescent="0.2">
      <c r="L9661" s="99">
        <f t="shared" si="762"/>
        <v>51450</v>
      </c>
      <c r="M9661" s="3">
        <f t="shared" si="760"/>
        <v>11</v>
      </c>
      <c r="N9661" s="3">
        <f t="shared" si="758"/>
        <v>2040</v>
      </c>
      <c r="O9661" s="3">
        <f t="shared" si="759"/>
        <v>7</v>
      </c>
      <c r="P9661" s="2" t="str">
        <f t="shared" si="761"/>
        <v>WE</v>
      </c>
    </row>
    <row r="9662" spans="12:16" x14ac:dyDescent="0.2">
      <c r="L9662" s="99">
        <f t="shared" si="762"/>
        <v>51451</v>
      </c>
      <c r="M9662" s="3">
        <f t="shared" si="760"/>
        <v>11</v>
      </c>
      <c r="N9662" s="3">
        <f t="shared" si="758"/>
        <v>2040</v>
      </c>
      <c r="O9662" s="3">
        <f t="shared" si="759"/>
        <v>1</v>
      </c>
      <c r="P9662" s="2" t="str">
        <f t="shared" si="761"/>
        <v>WE</v>
      </c>
    </row>
    <row r="9663" spans="12:16" x14ac:dyDescent="0.2">
      <c r="L9663" s="99">
        <f t="shared" si="762"/>
        <v>51452</v>
      </c>
      <c r="M9663" s="3">
        <f t="shared" si="760"/>
        <v>11</v>
      </c>
      <c r="N9663" s="3">
        <f t="shared" ref="N9663:N9712" si="763">YEAR(L9663)</f>
        <v>2040</v>
      </c>
      <c r="O9663" s="3">
        <f t="shared" ref="O9663:O9712" si="764">WEEKDAY(L9663)</f>
        <v>2</v>
      </c>
      <c r="P9663" s="2" t="str">
        <f t="shared" si="761"/>
        <v>WD</v>
      </c>
    </row>
    <row r="9664" spans="12:16" x14ac:dyDescent="0.2">
      <c r="L9664" s="99">
        <f t="shared" si="762"/>
        <v>51453</v>
      </c>
      <c r="M9664" s="3">
        <f t="shared" si="760"/>
        <v>11</v>
      </c>
      <c r="N9664" s="3">
        <f t="shared" si="763"/>
        <v>2040</v>
      </c>
      <c r="O9664" s="3">
        <f t="shared" si="764"/>
        <v>3</v>
      </c>
      <c r="P9664" s="2" t="str">
        <f t="shared" si="761"/>
        <v>WD</v>
      </c>
    </row>
    <row r="9665" spans="12:16" x14ac:dyDescent="0.2">
      <c r="L9665" s="99">
        <f t="shared" si="762"/>
        <v>51454</v>
      </c>
      <c r="M9665" s="3">
        <f t="shared" si="760"/>
        <v>11</v>
      </c>
      <c r="N9665" s="3">
        <f t="shared" si="763"/>
        <v>2040</v>
      </c>
      <c r="O9665" s="3">
        <f t="shared" si="764"/>
        <v>4</v>
      </c>
      <c r="P9665" s="2" t="str">
        <f t="shared" si="761"/>
        <v>WD</v>
      </c>
    </row>
    <row r="9666" spans="12:16" x14ac:dyDescent="0.2">
      <c r="L9666" s="99">
        <f t="shared" si="762"/>
        <v>51455</v>
      </c>
      <c r="M9666" s="3">
        <f t="shared" si="760"/>
        <v>11</v>
      </c>
      <c r="N9666" s="3">
        <f t="shared" si="763"/>
        <v>2040</v>
      </c>
      <c r="O9666" s="3">
        <f t="shared" si="764"/>
        <v>5</v>
      </c>
      <c r="P9666" s="2" t="str">
        <f t="shared" si="761"/>
        <v>WD</v>
      </c>
    </row>
    <row r="9667" spans="12:16" x14ac:dyDescent="0.2">
      <c r="L9667" s="99">
        <f t="shared" si="762"/>
        <v>51456</v>
      </c>
      <c r="M9667" s="3">
        <f t="shared" ref="M9667:M9712" si="765">MONTH(L9667)</f>
        <v>11</v>
      </c>
      <c r="N9667" s="3">
        <f t="shared" si="763"/>
        <v>2040</v>
      </c>
      <c r="O9667" s="3">
        <f t="shared" si="764"/>
        <v>6</v>
      </c>
      <c r="P9667" s="2" t="str">
        <f t="shared" ref="P9667:P9712" si="766">IF(O9667=1,"WE",IF(O9667=7,"WE","WD"))</f>
        <v>WD</v>
      </c>
    </row>
    <row r="9668" spans="12:16" x14ac:dyDescent="0.2">
      <c r="L9668" s="99">
        <f t="shared" si="762"/>
        <v>51457</v>
      </c>
      <c r="M9668" s="3">
        <f t="shared" si="765"/>
        <v>11</v>
      </c>
      <c r="N9668" s="3">
        <f t="shared" si="763"/>
        <v>2040</v>
      </c>
      <c r="O9668" s="3">
        <f t="shared" si="764"/>
        <v>7</v>
      </c>
      <c r="P9668" s="2" t="str">
        <f t="shared" si="766"/>
        <v>WE</v>
      </c>
    </row>
    <row r="9669" spans="12:16" x14ac:dyDescent="0.2">
      <c r="L9669" s="99">
        <f t="shared" si="762"/>
        <v>51458</v>
      </c>
      <c r="M9669" s="3">
        <f t="shared" si="765"/>
        <v>11</v>
      </c>
      <c r="N9669" s="3">
        <f t="shared" si="763"/>
        <v>2040</v>
      </c>
      <c r="O9669" s="3">
        <f t="shared" si="764"/>
        <v>1</v>
      </c>
      <c r="P9669" s="2" t="str">
        <f t="shared" si="766"/>
        <v>WE</v>
      </c>
    </row>
    <row r="9670" spans="12:16" x14ac:dyDescent="0.2">
      <c r="L9670" s="99">
        <f t="shared" si="762"/>
        <v>51459</v>
      </c>
      <c r="M9670" s="3">
        <f t="shared" si="765"/>
        <v>11</v>
      </c>
      <c r="N9670" s="3">
        <f t="shared" si="763"/>
        <v>2040</v>
      </c>
      <c r="O9670" s="3">
        <f t="shared" si="764"/>
        <v>2</v>
      </c>
      <c r="P9670" s="2" t="str">
        <f t="shared" si="766"/>
        <v>WD</v>
      </c>
    </row>
    <row r="9671" spans="12:16" x14ac:dyDescent="0.2">
      <c r="L9671" s="99">
        <f t="shared" si="762"/>
        <v>51460</v>
      </c>
      <c r="M9671" s="3">
        <f t="shared" si="765"/>
        <v>11</v>
      </c>
      <c r="N9671" s="3">
        <f t="shared" si="763"/>
        <v>2040</v>
      </c>
      <c r="O9671" s="3">
        <f t="shared" si="764"/>
        <v>3</v>
      </c>
      <c r="P9671" s="2" t="str">
        <f t="shared" si="766"/>
        <v>WD</v>
      </c>
    </row>
    <row r="9672" spans="12:16" x14ac:dyDescent="0.2">
      <c r="L9672" s="99">
        <f t="shared" si="762"/>
        <v>51461</v>
      </c>
      <c r="M9672" s="3">
        <f t="shared" si="765"/>
        <v>11</v>
      </c>
      <c r="N9672" s="3">
        <f t="shared" si="763"/>
        <v>2040</v>
      </c>
      <c r="O9672" s="3">
        <f t="shared" si="764"/>
        <v>4</v>
      </c>
      <c r="P9672" s="2" t="str">
        <f t="shared" si="766"/>
        <v>WD</v>
      </c>
    </row>
    <row r="9673" spans="12:16" x14ac:dyDescent="0.2">
      <c r="L9673" s="99">
        <f t="shared" si="762"/>
        <v>51462</v>
      </c>
      <c r="M9673" s="3">
        <f t="shared" si="765"/>
        <v>11</v>
      </c>
      <c r="N9673" s="3">
        <f t="shared" si="763"/>
        <v>2040</v>
      </c>
      <c r="O9673" s="3">
        <f t="shared" si="764"/>
        <v>5</v>
      </c>
      <c r="P9673" s="2" t="str">
        <f t="shared" si="766"/>
        <v>WD</v>
      </c>
    </row>
    <row r="9674" spans="12:16" x14ac:dyDescent="0.2">
      <c r="L9674" s="99">
        <f t="shared" si="762"/>
        <v>51463</v>
      </c>
      <c r="M9674" s="3">
        <f t="shared" si="765"/>
        <v>11</v>
      </c>
      <c r="N9674" s="3">
        <f t="shared" si="763"/>
        <v>2040</v>
      </c>
      <c r="O9674" s="3">
        <f t="shared" si="764"/>
        <v>6</v>
      </c>
      <c r="P9674" s="2" t="str">
        <f t="shared" si="766"/>
        <v>WD</v>
      </c>
    </row>
    <row r="9675" spans="12:16" x14ac:dyDescent="0.2">
      <c r="L9675" s="99">
        <f t="shared" si="762"/>
        <v>51464</v>
      </c>
      <c r="M9675" s="3">
        <f t="shared" si="765"/>
        <v>11</v>
      </c>
      <c r="N9675" s="3">
        <f t="shared" si="763"/>
        <v>2040</v>
      </c>
      <c r="O9675" s="3">
        <f t="shared" si="764"/>
        <v>7</v>
      </c>
      <c r="P9675" s="2" t="str">
        <f t="shared" si="766"/>
        <v>WE</v>
      </c>
    </row>
    <row r="9676" spans="12:16" x14ac:dyDescent="0.2">
      <c r="L9676" s="99">
        <f t="shared" si="762"/>
        <v>51465</v>
      </c>
      <c r="M9676" s="3">
        <f t="shared" si="765"/>
        <v>11</v>
      </c>
      <c r="N9676" s="3">
        <f t="shared" si="763"/>
        <v>2040</v>
      </c>
      <c r="O9676" s="3">
        <f t="shared" si="764"/>
        <v>1</v>
      </c>
      <c r="P9676" s="2" t="str">
        <f t="shared" si="766"/>
        <v>WE</v>
      </c>
    </row>
    <row r="9677" spans="12:16" x14ac:dyDescent="0.2">
      <c r="L9677" s="99">
        <f t="shared" si="762"/>
        <v>51466</v>
      </c>
      <c r="M9677" s="3">
        <f t="shared" si="765"/>
        <v>11</v>
      </c>
      <c r="N9677" s="3">
        <f t="shared" si="763"/>
        <v>2040</v>
      </c>
      <c r="O9677" s="3">
        <f t="shared" si="764"/>
        <v>2</v>
      </c>
      <c r="P9677" s="2" t="str">
        <f t="shared" si="766"/>
        <v>WD</v>
      </c>
    </row>
    <row r="9678" spans="12:16" x14ac:dyDescent="0.2">
      <c r="L9678" s="99">
        <f t="shared" si="762"/>
        <v>51467</v>
      </c>
      <c r="M9678" s="3">
        <f t="shared" si="765"/>
        <v>11</v>
      </c>
      <c r="N9678" s="3">
        <f t="shared" si="763"/>
        <v>2040</v>
      </c>
      <c r="O9678" s="3">
        <f t="shared" si="764"/>
        <v>3</v>
      </c>
      <c r="P9678" s="2" t="str">
        <f t="shared" si="766"/>
        <v>WD</v>
      </c>
    </row>
    <row r="9679" spans="12:16" x14ac:dyDescent="0.2">
      <c r="L9679" s="99">
        <f t="shared" si="762"/>
        <v>51468</v>
      </c>
      <c r="M9679" s="3">
        <f t="shared" si="765"/>
        <v>11</v>
      </c>
      <c r="N9679" s="3">
        <f t="shared" si="763"/>
        <v>2040</v>
      </c>
      <c r="O9679" s="3">
        <f t="shared" si="764"/>
        <v>4</v>
      </c>
      <c r="P9679" s="2" t="str">
        <f t="shared" si="766"/>
        <v>WD</v>
      </c>
    </row>
    <row r="9680" spans="12:16" x14ac:dyDescent="0.2">
      <c r="L9680" s="99">
        <f t="shared" si="762"/>
        <v>51469</v>
      </c>
      <c r="M9680" s="3">
        <f t="shared" si="765"/>
        <v>11</v>
      </c>
      <c r="N9680" s="3">
        <f t="shared" si="763"/>
        <v>2040</v>
      </c>
      <c r="O9680" s="3">
        <f t="shared" si="764"/>
        <v>5</v>
      </c>
      <c r="P9680" s="2" t="str">
        <f t="shared" si="766"/>
        <v>WD</v>
      </c>
    </row>
    <row r="9681" spans="12:16" x14ac:dyDescent="0.2">
      <c r="L9681" s="99">
        <f t="shared" si="762"/>
        <v>51470</v>
      </c>
      <c r="M9681" s="3">
        <f t="shared" si="765"/>
        <v>11</v>
      </c>
      <c r="N9681" s="3">
        <f t="shared" si="763"/>
        <v>2040</v>
      </c>
      <c r="O9681" s="3">
        <f t="shared" si="764"/>
        <v>6</v>
      </c>
      <c r="P9681" s="2" t="str">
        <f t="shared" si="766"/>
        <v>WD</v>
      </c>
    </row>
    <row r="9682" spans="12:16" x14ac:dyDescent="0.2">
      <c r="L9682" s="99">
        <f t="shared" si="762"/>
        <v>51471</v>
      </c>
      <c r="M9682" s="3">
        <f t="shared" si="765"/>
        <v>12</v>
      </c>
      <c r="N9682" s="3">
        <f t="shared" si="763"/>
        <v>2040</v>
      </c>
      <c r="O9682" s="3">
        <f t="shared" si="764"/>
        <v>7</v>
      </c>
      <c r="P9682" s="2" t="str">
        <f t="shared" si="766"/>
        <v>WE</v>
      </c>
    </row>
    <row r="9683" spans="12:16" x14ac:dyDescent="0.2">
      <c r="L9683" s="99">
        <f t="shared" si="762"/>
        <v>51472</v>
      </c>
      <c r="M9683" s="3">
        <f t="shared" si="765"/>
        <v>12</v>
      </c>
      <c r="N9683" s="3">
        <f t="shared" si="763"/>
        <v>2040</v>
      </c>
      <c r="O9683" s="3">
        <f t="shared" si="764"/>
        <v>1</v>
      </c>
      <c r="P9683" s="2" t="str">
        <f t="shared" si="766"/>
        <v>WE</v>
      </c>
    </row>
    <row r="9684" spans="12:16" x14ac:dyDescent="0.2">
      <c r="L9684" s="99">
        <f t="shared" si="762"/>
        <v>51473</v>
      </c>
      <c r="M9684" s="3">
        <f t="shared" si="765"/>
        <v>12</v>
      </c>
      <c r="N9684" s="3">
        <f t="shared" si="763"/>
        <v>2040</v>
      </c>
      <c r="O9684" s="3">
        <f t="shared" si="764"/>
        <v>2</v>
      </c>
      <c r="P9684" s="2" t="str">
        <f t="shared" si="766"/>
        <v>WD</v>
      </c>
    </row>
    <row r="9685" spans="12:16" x14ac:dyDescent="0.2">
      <c r="L9685" s="99">
        <f t="shared" si="762"/>
        <v>51474</v>
      </c>
      <c r="M9685" s="3">
        <f t="shared" si="765"/>
        <v>12</v>
      </c>
      <c r="N9685" s="3">
        <f t="shared" si="763"/>
        <v>2040</v>
      </c>
      <c r="O9685" s="3">
        <f t="shared" si="764"/>
        <v>3</v>
      </c>
      <c r="P9685" s="2" t="str">
        <f t="shared" si="766"/>
        <v>WD</v>
      </c>
    </row>
    <row r="9686" spans="12:16" x14ac:dyDescent="0.2">
      <c r="L9686" s="99">
        <f t="shared" si="762"/>
        <v>51475</v>
      </c>
      <c r="M9686" s="3">
        <f t="shared" si="765"/>
        <v>12</v>
      </c>
      <c r="N9686" s="3">
        <f t="shared" si="763"/>
        <v>2040</v>
      </c>
      <c r="O9686" s="3">
        <f t="shared" si="764"/>
        <v>4</v>
      </c>
      <c r="P9686" s="2" t="str">
        <f t="shared" si="766"/>
        <v>WD</v>
      </c>
    </row>
    <row r="9687" spans="12:16" x14ac:dyDescent="0.2">
      <c r="L9687" s="99">
        <f t="shared" si="762"/>
        <v>51476</v>
      </c>
      <c r="M9687" s="3">
        <f t="shared" si="765"/>
        <v>12</v>
      </c>
      <c r="N9687" s="3">
        <f t="shared" si="763"/>
        <v>2040</v>
      </c>
      <c r="O9687" s="3">
        <f t="shared" si="764"/>
        <v>5</v>
      </c>
      <c r="P9687" s="2" t="str">
        <f t="shared" si="766"/>
        <v>WD</v>
      </c>
    </row>
    <row r="9688" spans="12:16" x14ac:dyDescent="0.2">
      <c r="L9688" s="99">
        <f t="shared" si="762"/>
        <v>51477</v>
      </c>
      <c r="M9688" s="3">
        <f t="shared" si="765"/>
        <v>12</v>
      </c>
      <c r="N9688" s="3">
        <f t="shared" si="763"/>
        <v>2040</v>
      </c>
      <c r="O9688" s="3">
        <f t="shared" si="764"/>
        <v>6</v>
      </c>
      <c r="P9688" s="2" t="str">
        <f t="shared" si="766"/>
        <v>WD</v>
      </c>
    </row>
    <row r="9689" spans="12:16" x14ac:dyDescent="0.2">
      <c r="L9689" s="99">
        <f t="shared" si="762"/>
        <v>51478</v>
      </c>
      <c r="M9689" s="3">
        <f t="shared" si="765"/>
        <v>12</v>
      </c>
      <c r="N9689" s="3">
        <f t="shared" si="763"/>
        <v>2040</v>
      </c>
      <c r="O9689" s="3">
        <f t="shared" si="764"/>
        <v>7</v>
      </c>
      <c r="P9689" s="2" t="str">
        <f t="shared" si="766"/>
        <v>WE</v>
      </c>
    </row>
    <row r="9690" spans="12:16" x14ac:dyDescent="0.2">
      <c r="L9690" s="99">
        <f t="shared" si="762"/>
        <v>51479</v>
      </c>
      <c r="M9690" s="3">
        <f t="shared" si="765"/>
        <v>12</v>
      </c>
      <c r="N9690" s="3">
        <f t="shared" si="763"/>
        <v>2040</v>
      </c>
      <c r="O9690" s="3">
        <f t="shared" si="764"/>
        <v>1</v>
      </c>
      <c r="P9690" s="2" t="str">
        <f t="shared" si="766"/>
        <v>WE</v>
      </c>
    </row>
    <row r="9691" spans="12:16" x14ac:dyDescent="0.2">
      <c r="L9691" s="99">
        <f t="shared" si="762"/>
        <v>51480</v>
      </c>
      <c r="M9691" s="3">
        <f t="shared" si="765"/>
        <v>12</v>
      </c>
      <c r="N9691" s="3">
        <f t="shared" si="763"/>
        <v>2040</v>
      </c>
      <c r="O9691" s="3">
        <f t="shared" si="764"/>
        <v>2</v>
      </c>
      <c r="P9691" s="2" t="str">
        <f t="shared" si="766"/>
        <v>WD</v>
      </c>
    </row>
    <row r="9692" spans="12:16" x14ac:dyDescent="0.2">
      <c r="L9692" s="99">
        <f t="shared" si="762"/>
        <v>51481</v>
      </c>
      <c r="M9692" s="3">
        <f t="shared" si="765"/>
        <v>12</v>
      </c>
      <c r="N9692" s="3">
        <f t="shared" si="763"/>
        <v>2040</v>
      </c>
      <c r="O9692" s="3">
        <f t="shared" si="764"/>
        <v>3</v>
      </c>
      <c r="P9692" s="2" t="str">
        <f t="shared" si="766"/>
        <v>WD</v>
      </c>
    </row>
    <row r="9693" spans="12:16" x14ac:dyDescent="0.2">
      <c r="L9693" s="99">
        <f t="shared" si="762"/>
        <v>51482</v>
      </c>
      <c r="M9693" s="3">
        <f t="shared" si="765"/>
        <v>12</v>
      </c>
      <c r="N9693" s="3">
        <f t="shared" si="763"/>
        <v>2040</v>
      </c>
      <c r="O9693" s="3">
        <f t="shared" si="764"/>
        <v>4</v>
      </c>
      <c r="P9693" s="2" t="str">
        <f t="shared" si="766"/>
        <v>WD</v>
      </c>
    </row>
    <row r="9694" spans="12:16" x14ac:dyDescent="0.2">
      <c r="L9694" s="99">
        <f t="shared" si="762"/>
        <v>51483</v>
      </c>
      <c r="M9694" s="3">
        <f t="shared" si="765"/>
        <v>12</v>
      </c>
      <c r="N9694" s="3">
        <f t="shared" si="763"/>
        <v>2040</v>
      </c>
      <c r="O9694" s="3">
        <f t="shared" si="764"/>
        <v>5</v>
      </c>
      <c r="P9694" s="2" t="str">
        <f t="shared" si="766"/>
        <v>WD</v>
      </c>
    </row>
    <row r="9695" spans="12:16" x14ac:dyDescent="0.2">
      <c r="L9695" s="99">
        <f t="shared" si="762"/>
        <v>51484</v>
      </c>
      <c r="M9695" s="3">
        <f t="shared" si="765"/>
        <v>12</v>
      </c>
      <c r="N9695" s="3">
        <f t="shared" si="763"/>
        <v>2040</v>
      </c>
      <c r="O9695" s="3">
        <f t="shared" si="764"/>
        <v>6</v>
      </c>
      <c r="P9695" s="2" t="str">
        <f t="shared" si="766"/>
        <v>WD</v>
      </c>
    </row>
    <row r="9696" spans="12:16" x14ac:dyDescent="0.2">
      <c r="L9696" s="99">
        <f t="shared" si="762"/>
        <v>51485</v>
      </c>
      <c r="M9696" s="3">
        <f t="shared" si="765"/>
        <v>12</v>
      </c>
      <c r="N9696" s="3">
        <f t="shared" si="763"/>
        <v>2040</v>
      </c>
      <c r="O9696" s="3">
        <f t="shared" si="764"/>
        <v>7</v>
      </c>
      <c r="P9696" s="2" t="str">
        <f t="shared" si="766"/>
        <v>WE</v>
      </c>
    </row>
    <row r="9697" spans="12:16" x14ac:dyDescent="0.2">
      <c r="L9697" s="99">
        <f t="shared" si="762"/>
        <v>51486</v>
      </c>
      <c r="M9697" s="3">
        <f t="shared" si="765"/>
        <v>12</v>
      </c>
      <c r="N9697" s="3">
        <f t="shared" si="763"/>
        <v>2040</v>
      </c>
      <c r="O9697" s="3">
        <f t="shared" si="764"/>
        <v>1</v>
      </c>
      <c r="P9697" s="2" t="str">
        <f t="shared" si="766"/>
        <v>WE</v>
      </c>
    </row>
    <row r="9698" spans="12:16" x14ac:dyDescent="0.2">
      <c r="L9698" s="99">
        <f t="shared" si="762"/>
        <v>51487</v>
      </c>
      <c r="M9698" s="3">
        <f t="shared" si="765"/>
        <v>12</v>
      </c>
      <c r="N9698" s="3">
        <f t="shared" si="763"/>
        <v>2040</v>
      </c>
      <c r="O9698" s="3">
        <f t="shared" si="764"/>
        <v>2</v>
      </c>
      <c r="P9698" s="2" t="str">
        <f t="shared" si="766"/>
        <v>WD</v>
      </c>
    </row>
    <row r="9699" spans="12:16" x14ac:dyDescent="0.2">
      <c r="L9699" s="99">
        <f t="shared" si="762"/>
        <v>51488</v>
      </c>
      <c r="M9699" s="3">
        <f t="shared" si="765"/>
        <v>12</v>
      </c>
      <c r="N9699" s="3">
        <f t="shared" si="763"/>
        <v>2040</v>
      </c>
      <c r="O9699" s="3">
        <f t="shared" si="764"/>
        <v>3</v>
      </c>
      <c r="P9699" s="2" t="str">
        <f t="shared" si="766"/>
        <v>WD</v>
      </c>
    </row>
    <row r="9700" spans="12:16" x14ac:dyDescent="0.2">
      <c r="L9700" s="99">
        <f t="shared" si="762"/>
        <v>51489</v>
      </c>
      <c r="M9700" s="3">
        <f t="shared" si="765"/>
        <v>12</v>
      </c>
      <c r="N9700" s="3">
        <f t="shared" si="763"/>
        <v>2040</v>
      </c>
      <c r="O9700" s="3">
        <f t="shared" si="764"/>
        <v>4</v>
      </c>
      <c r="P9700" s="2" t="str">
        <f t="shared" si="766"/>
        <v>WD</v>
      </c>
    </row>
    <row r="9701" spans="12:16" x14ac:dyDescent="0.2">
      <c r="L9701" s="99">
        <f t="shared" si="762"/>
        <v>51490</v>
      </c>
      <c r="M9701" s="3">
        <f t="shared" si="765"/>
        <v>12</v>
      </c>
      <c r="N9701" s="3">
        <f t="shared" si="763"/>
        <v>2040</v>
      </c>
      <c r="O9701" s="3">
        <f t="shared" si="764"/>
        <v>5</v>
      </c>
      <c r="P9701" s="2" t="str">
        <f t="shared" si="766"/>
        <v>WD</v>
      </c>
    </row>
    <row r="9702" spans="12:16" x14ac:dyDescent="0.2">
      <c r="L9702" s="99">
        <f t="shared" si="762"/>
        <v>51491</v>
      </c>
      <c r="M9702" s="3">
        <f t="shared" si="765"/>
        <v>12</v>
      </c>
      <c r="N9702" s="3">
        <f t="shared" si="763"/>
        <v>2040</v>
      </c>
      <c r="O9702" s="3">
        <f t="shared" si="764"/>
        <v>6</v>
      </c>
      <c r="P9702" s="2" t="str">
        <f t="shared" si="766"/>
        <v>WD</v>
      </c>
    </row>
    <row r="9703" spans="12:16" x14ac:dyDescent="0.2">
      <c r="L9703" s="99">
        <f t="shared" si="762"/>
        <v>51492</v>
      </c>
      <c r="M9703" s="3">
        <f t="shared" si="765"/>
        <v>12</v>
      </c>
      <c r="N9703" s="3">
        <f t="shared" si="763"/>
        <v>2040</v>
      </c>
      <c r="O9703" s="3">
        <f t="shared" si="764"/>
        <v>7</v>
      </c>
      <c r="P9703" s="2" t="str">
        <f t="shared" si="766"/>
        <v>WE</v>
      </c>
    </row>
    <row r="9704" spans="12:16" x14ac:dyDescent="0.2">
      <c r="L9704" s="99">
        <f t="shared" si="762"/>
        <v>51493</v>
      </c>
      <c r="M9704" s="3">
        <f t="shared" si="765"/>
        <v>12</v>
      </c>
      <c r="N9704" s="3">
        <f t="shared" si="763"/>
        <v>2040</v>
      </c>
      <c r="O9704" s="3">
        <f t="shared" si="764"/>
        <v>1</v>
      </c>
      <c r="P9704" s="2" t="str">
        <f t="shared" si="766"/>
        <v>WE</v>
      </c>
    </row>
    <row r="9705" spans="12:16" x14ac:dyDescent="0.2">
      <c r="L9705" s="99">
        <f t="shared" si="762"/>
        <v>51494</v>
      </c>
      <c r="M9705" s="3">
        <f t="shared" si="765"/>
        <v>12</v>
      </c>
      <c r="N9705" s="3">
        <f t="shared" si="763"/>
        <v>2040</v>
      </c>
      <c r="O9705" s="3">
        <f t="shared" si="764"/>
        <v>2</v>
      </c>
      <c r="P9705" s="2" t="str">
        <f t="shared" si="766"/>
        <v>WD</v>
      </c>
    </row>
    <row r="9706" spans="12:16" x14ac:dyDescent="0.2">
      <c r="L9706" s="99">
        <f t="shared" si="762"/>
        <v>51495</v>
      </c>
      <c r="M9706" s="3">
        <f t="shared" si="765"/>
        <v>12</v>
      </c>
      <c r="N9706" s="3">
        <f t="shared" si="763"/>
        <v>2040</v>
      </c>
      <c r="O9706" s="3">
        <f t="shared" si="764"/>
        <v>3</v>
      </c>
      <c r="P9706" s="2" t="str">
        <f t="shared" si="766"/>
        <v>WD</v>
      </c>
    </row>
    <row r="9707" spans="12:16" x14ac:dyDescent="0.2">
      <c r="L9707" s="99">
        <f t="shared" si="762"/>
        <v>51496</v>
      </c>
      <c r="M9707" s="3">
        <f t="shared" si="765"/>
        <v>12</v>
      </c>
      <c r="N9707" s="3">
        <f t="shared" si="763"/>
        <v>2040</v>
      </c>
      <c r="O9707" s="3">
        <f t="shared" si="764"/>
        <v>4</v>
      </c>
      <c r="P9707" s="2" t="str">
        <f t="shared" si="766"/>
        <v>WD</v>
      </c>
    </row>
    <row r="9708" spans="12:16" x14ac:dyDescent="0.2">
      <c r="L9708" s="99">
        <f t="shared" si="762"/>
        <v>51497</v>
      </c>
      <c r="M9708" s="3">
        <f t="shared" si="765"/>
        <v>12</v>
      </c>
      <c r="N9708" s="3">
        <f t="shared" si="763"/>
        <v>2040</v>
      </c>
      <c r="O9708" s="3">
        <f t="shared" si="764"/>
        <v>5</v>
      </c>
      <c r="P9708" s="2" t="str">
        <f t="shared" si="766"/>
        <v>WD</v>
      </c>
    </row>
    <row r="9709" spans="12:16" x14ac:dyDescent="0.2">
      <c r="L9709" s="99">
        <f t="shared" si="762"/>
        <v>51498</v>
      </c>
      <c r="M9709" s="3">
        <f t="shared" si="765"/>
        <v>12</v>
      </c>
      <c r="N9709" s="3">
        <f t="shared" si="763"/>
        <v>2040</v>
      </c>
      <c r="O9709" s="3">
        <f t="shared" si="764"/>
        <v>6</v>
      </c>
      <c r="P9709" s="2" t="str">
        <f t="shared" si="766"/>
        <v>WD</v>
      </c>
    </row>
    <row r="9710" spans="12:16" x14ac:dyDescent="0.2">
      <c r="L9710" s="99">
        <f t="shared" si="762"/>
        <v>51499</v>
      </c>
      <c r="M9710" s="3">
        <f t="shared" si="765"/>
        <v>12</v>
      </c>
      <c r="N9710" s="3">
        <f t="shared" si="763"/>
        <v>2040</v>
      </c>
      <c r="O9710" s="3">
        <f t="shared" si="764"/>
        <v>7</v>
      </c>
      <c r="P9710" s="2" t="str">
        <f t="shared" si="766"/>
        <v>WE</v>
      </c>
    </row>
    <row r="9711" spans="12:16" x14ac:dyDescent="0.2">
      <c r="L9711" s="99">
        <f t="shared" si="762"/>
        <v>51500</v>
      </c>
      <c r="M9711" s="3">
        <f t="shared" si="765"/>
        <v>12</v>
      </c>
      <c r="N9711" s="3">
        <f t="shared" si="763"/>
        <v>2040</v>
      </c>
      <c r="O9711" s="3">
        <f t="shared" si="764"/>
        <v>1</v>
      </c>
      <c r="P9711" s="2" t="str">
        <f t="shared" si="766"/>
        <v>WE</v>
      </c>
    </row>
    <row r="9712" spans="12:16" x14ac:dyDescent="0.2">
      <c r="L9712" s="99">
        <f t="shared" si="762"/>
        <v>51501</v>
      </c>
      <c r="M9712" s="3">
        <f t="shared" si="765"/>
        <v>12</v>
      </c>
      <c r="N9712" s="3">
        <f t="shared" si="763"/>
        <v>2040</v>
      </c>
      <c r="O9712" s="3">
        <f t="shared" si="764"/>
        <v>2</v>
      </c>
      <c r="P9712" s="2" t="str">
        <f t="shared" si="766"/>
        <v>WD</v>
      </c>
    </row>
    <row r="9713" spans="12:12" x14ac:dyDescent="0.2">
      <c r="L9713" s="99"/>
    </row>
    <row r="9714" spans="12:12" x14ac:dyDescent="0.2">
      <c r="L9714" s="99"/>
    </row>
    <row r="9715" spans="12:12" x14ac:dyDescent="0.2">
      <c r="L9715" s="99"/>
    </row>
    <row r="9716" spans="12:12" x14ac:dyDescent="0.2">
      <c r="L9716" s="99"/>
    </row>
    <row r="9717" spans="12:12" x14ac:dyDescent="0.2">
      <c r="L9717" s="99"/>
    </row>
    <row r="9718" spans="12:12" x14ac:dyDescent="0.2">
      <c r="L9718" s="99"/>
    </row>
    <row r="9719" spans="12:12" x14ac:dyDescent="0.2">
      <c r="L9719" s="99"/>
    </row>
    <row r="9720" spans="12:12" x14ac:dyDescent="0.2">
      <c r="L9720" s="99"/>
    </row>
    <row r="9721" spans="12:12" x14ac:dyDescent="0.2">
      <c r="L9721" s="99"/>
    </row>
    <row r="9722" spans="12:12" x14ac:dyDescent="0.2">
      <c r="L9722" s="99"/>
    </row>
    <row r="9723" spans="12:12" x14ac:dyDescent="0.2">
      <c r="L9723" s="99"/>
    </row>
    <row r="9724" spans="12:12" x14ac:dyDescent="0.2">
      <c r="L9724" s="99"/>
    </row>
    <row r="9725" spans="12:12" x14ac:dyDescent="0.2">
      <c r="L9725" s="99"/>
    </row>
    <row r="9726" spans="12:12" x14ac:dyDescent="0.2">
      <c r="L9726" s="99"/>
    </row>
    <row r="9727" spans="12:12" x14ac:dyDescent="0.2">
      <c r="L9727" s="99"/>
    </row>
    <row r="9728" spans="12:12" x14ac:dyDescent="0.2">
      <c r="L9728" s="99"/>
    </row>
    <row r="9729" spans="12:12" x14ac:dyDescent="0.2">
      <c r="L9729" s="99"/>
    </row>
    <row r="9730" spans="12:12" x14ac:dyDescent="0.2">
      <c r="L9730" s="99"/>
    </row>
    <row r="9731" spans="12:12" x14ac:dyDescent="0.2">
      <c r="L9731" s="99"/>
    </row>
    <row r="9732" spans="12:12" x14ac:dyDescent="0.2">
      <c r="L9732" s="99"/>
    </row>
    <row r="9733" spans="12:12" x14ac:dyDescent="0.2">
      <c r="L9733" s="99"/>
    </row>
    <row r="9734" spans="12:12" x14ac:dyDescent="0.2">
      <c r="L9734" s="99"/>
    </row>
    <row r="9735" spans="12:12" x14ac:dyDescent="0.2">
      <c r="L9735" s="99"/>
    </row>
    <row r="9736" spans="12:12" x14ac:dyDescent="0.2">
      <c r="L9736" s="99"/>
    </row>
    <row r="9737" spans="12:12" x14ac:dyDescent="0.2">
      <c r="L9737" s="99"/>
    </row>
    <row r="9738" spans="12:12" x14ac:dyDescent="0.2">
      <c r="L9738" s="99"/>
    </row>
    <row r="9739" spans="12:12" x14ac:dyDescent="0.2">
      <c r="L9739" s="99"/>
    </row>
    <row r="9740" spans="12:12" x14ac:dyDescent="0.2">
      <c r="L9740" s="99"/>
    </row>
    <row r="9741" spans="12:12" x14ac:dyDescent="0.2">
      <c r="L9741" s="99"/>
    </row>
    <row r="9742" spans="12:12" x14ac:dyDescent="0.2">
      <c r="L9742" s="99"/>
    </row>
    <row r="9743" spans="12:12" x14ac:dyDescent="0.2">
      <c r="L9743" s="99"/>
    </row>
    <row r="9744" spans="12:12" x14ac:dyDescent="0.2">
      <c r="L9744" s="99"/>
    </row>
    <row r="9745" spans="12:12" x14ac:dyDescent="0.2">
      <c r="L9745" s="99"/>
    </row>
    <row r="9746" spans="12:12" x14ac:dyDescent="0.2">
      <c r="L9746" s="99"/>
    </row>
    <row r="9747" spans="12:12" x14ac:dyDescent="0.2">
      <c r="L9747" s="99"/>
    </row>
    <row r="9748" spans="12:12" x14ac:dyDescent="0.2">
      <c r="L9748" s="99"/>
    </row>
    <row r="9749" spans="12:12" x14ac:dyDescent="0.2">
      <c r="L9749" s="99"/>
    </row>
    <row r="9750" spans="12:12" x14ac:dyDescent="0.2">
      <c r="L9750" s="99"/>
    </row>
    <row r="9751" spans="12:12" x14ac:dyDescent="0.2">
      <c r="L9751" s="99"/>
    </row>
    <row r="9752" spans="12:12" x14ac:dyDescent="0.2">
      <c r="L9752" s="99"/>
    </row>
    <row r="9753" spans="12:12" x14ac:dyDescent="0.2">
      <c r="L9753" s="99"/>
    </row>
    <row r="9754" spans="12:12" x14ac:dyDescent="0.2">
      <c r="L9754" s="99"/>
    </row>
    <row r="9755" spans="12:12" x14ac:dyDescent="0.2">
      <c r="L9755" s="99"/>
    </row>
    <row r="9756" spans="12:12" x14ac:dyDescent="0.2">
      <c r="L9756" s="99"/>
    </row>
    <row r="9757" spans="12:12" x14ac:dyDescent="0.2">
      <c r="L9757" s="99"/>
    </row>
    <row r="9758" spans="12:12" x14ac:dyDescent="0.2">
      <c r="L9758" s="99"/>
    </row>
    <row r="9759" spans="12:12" x14ac:dyDescent="0.2">
      <c r="L9759" s="99"/>
    </row>
    <row r="9760" spans="12:12" x14ac:dyDescent="0.2">
      <c r="L9760" s="99"/>
    </row>
    <row r="9761" spans="12:12" x14ac:dyDescent="0.2">
      <c r="L9761" s="99"/>
    </row>
    <row r="9762" spans="12:12" x14ac:dyDescent="0.2">
      <c r="L9762" s="99"/>
    </row>
    <row r="9763" spans="12:12" x14ac:dyDescent="0.2">
      <c r="L9763" s="99"/>
    </row>
    <row r="9764" spans="12:12" x14ac:dyDescent="0.2">
      <c r="L9764" s="99"/>
    </row>
    <row r="9765" spans="12:12" x14ac:dyDescent="0.2">
      <c r="L9765" s="99"/>
    </row>
    <row r="9766" spans="12:12" x14ac:dyDescent="0.2">
      <c r="L9766" s="99"/>
    </row>
    <row r="9767" spans="12:12" x14ac:dyDescent="0.2">
      <c r="L9767" s="99"/>
    </row>
    <row r="9768" spans="12:12" x14ac:dyDescent="0.2">
      <c r="L9768" s="99"/>
    </row>
    <row r="9769" spans="12:12" x14ac:dyDescent="0.2">
      <c r="L9769" s="99"/>
    </row>
    <row r="9770" spans="12:12" x14ac:dyDescent="0.2">
      <c r="L9770" s="99"/>
    </row>
    <row r="9771" spans="12:12" x14ac:dyDescent="0.2">
      <c r="L9771" s="99"/>
    </row>
    <row r="9772" spans="12:12" x14ac:dyDescent="0.2">
      <c r="L9772" s="99"/>
    </row>
    <row r="9773" spans="12:12" x14ac:dyDescent="0.2">
      <c r="L9773" s="99"/>
    </row>
    <row r="9774" spans="12:12" x14ac:dyDescent="0.2">
      <c r="L9774" s="99"/>
    </row>
    <row r="9775" spans="12:12" x14ac:dyDescent="0.2">
      <c r="L9775" s="99"/>
    </row>
    <row r="9776" spans="12:12" x14ac:dyDescent="0.2">
      <c r="L9776" s="99"/>
    </row>
    <row r="9777" spans="12:12" x14ac:dyDescent="0.2">
      <c r="L9777" s="99"/>
    </row>
    <row r="9778" spans="12:12" x14ac:dyDescent="0.2">
      <c r="L9778" s="99"/>
    </row>
    <row r="9779" spans="12:12" x14ac:dyDescent="0.2">
      <c r="L9779" s="99"/>
    </row>
    <row r="9780" spans="12:12" x14ac:dyDescent="0.2">
      <c r="L9780" s="99"/>
    </row>
    <row r="9781" spans="12:12" x14ac:dyDescent="0.2">
      <c r="L9781" s="99"/>
    </row>
    <row r="9782" spans="12:12" x14ac:dyDescent="0.2">
      <c r="L9782" s="99"/>
    </row>
    <row r="9783" spans="12:12" x14ac:dyDescent="0.2">
      <c r="L9783" s="99"/>
    </row>
    <row r="9784" spans="12:12" x14ac:dyDescent="0.2">
      <c r="L9784" s="99"/>
    </row>
    <row r="9785" spans="12:12" x14ac:dyDescent="0.2">
      <c r="L9785" s="99"/>
    </row>
    <row r="9786" spans="12:12" x14ac:dyDescent="0.2">
      <c r="L9786" s="99"/>
    </row>
    <row r="9787" spans="12:12" x14ac:dyDescent="0.2">
      <c r="L9787" s="99"/>
    </row>
    <row r="9788" spans="12:12" x14ac:dyDescent="0.2">
      <c r="L9788" s="99"/>
    </row>
    <row r="9789" spans="12:12" x14ac:dyDescent="0.2">
      <c r="L9789" s="99"/>
    </row>
    <row r="9790" spans="12:12" x14ac:dyDescent="0.2">
      <c r="L9790" s="99"/>
    </row>
    <row r="9791" spans="12:12" x14ac:dyDescent="0.2">
      <c r="L9791" s="99"/>
    </row>
    <row r="9792" spans="12:12" x14ac:dyDescent="0.2">
      <c r="L9792" s="99"/>
    </row>
    <row r="9793" spans="12:12" x14ac:dyDescent="0.2">
      <c r="L9793" s="99"/>
    </row>
    <row r="9794" spans="12:12" x14ac:dyDescent="0.2">
      <c r="L9794" s="99"/>
    </row>
    <row r="9795" spans="12:12" x14ac:dyDescent="0.2">
      <c r="L9795" s="99"/>
    </row>
    <row r="9796" spans="12:12" x14ac:dyDescent="0.2">
      <c r="L9796" s="99"/>
    </row>
    <row r="9797" spans="12:12" x14ac:dyDescent="0.2">
      <c r="L9797" s="99"/>
    </row>
    <row r="9798" spans="12:12" x14ac:dyDescent="0.2">
      <c r="L9798" s="99"/>
    </row>
    <row r="9799" spans="12:12" x14ac:dyDescent="0.2">
      <c r="L9799" s="99"/>
    </row>
    <row r="9800" spans="12:12" x14ac:dyDescent="0.2">
      <c r="L9800" s="99"/>
    </row>
    <row r="9801" spans="12:12" x14ac:dyDescent="0.2">
      <c r="L9801" s="99"/>
    </row>
    <row r="9802" spans="12:12" x14ac:dyDescent="0.2">
      <c r="L9802" s="99"/>
    </row>
    <row r="9803" spans="12:12" x14ac:dyDescent="0.2">
      <c r="L9803" s="99"/>
    </row>
    <row r="9804" spans="12:12" x14ac:dyDescent="0.2">
      <c r="L9804" s="99"/>
    </row>
    <row r="9805" spans="12:12" x14ac:dyDescent="0.2">
      <c r="L9805" s="99"/>
    </row>
    <row r="9806" spans="12:12" x14ac:dyDescent="0.2">
      <c r="L9806" s="99"/>
    </row>
    <row r="9807" spans="12:12" x14ac:dyDescent="0.2">
      <c r="L9807" s="99"/>
    </row>
    <row r="9808" spans="12:12" x14ac:dyDescent="0.2">
      <c r="L9808" s="99"/>
    </row>
    <row r="9809" spans="12:12" x14ac:dyDescent="0.2">
      <c r="L9809" s="99"/>
    </row>
    <row r="9810" spans="12:12" x14ac:dyDescent="0.2">
      <c r="L9810" s="99"/>
    </row>
    <row r="9811" spans="12:12" x14ac:dyDescent="0.2">
      <c r="L9811" s="99"/>
    </row>
    <row r="9812" spans="12:12" x14ac:dyDescent="0.2">
      <c r="L9812" s="99"/>
    </row>
    <row r="9813" spans="12:12" x14ac:dyDescent="0.2">
      <c r="L9813" s="99"/>
    </row>
    <row r="9814" spans="12:12" x14ac:dyDescent="0.2">
      <c r="L9814" s="99"/>
    </row>
    <row r="9815" spans="12:12" x14ac:dyDescent="0.2">
      <c r="L9815" s="99"/>
    </row>
    <row r="9816" spans="12:12" x14ac:dyDescent="0.2">
      <c r="L9816" s="99"/>
    </row>
    <row r="9817" spans="12:12" x14ac:dyDescent="0.2">
      <c r="L9817" s="99"/>
    </row>
    <row r="9818" spans="12:12" x14ac:dyDescent="0.2">
      <c r="L9818" s="99"/>
    </row>
    <row r="9819" spans="12:12" x14ac:dyDescent="0.2">
      <c r="L9819" s="99"/>
    </row>
    <row r="9820" spans="12:12" x14ac:dyDescent="0.2">
      <c r="L9820" s="99"/>
    </row>
    <row r="9821" spans="12:12" x14ac:dyDescent="0.2">
      <c r="L9821" s="99"/>
    </row>
    <row r="9822" spans="12:12" x14ac:dyDescent="0.2">
      <c r="L9822" s="99"/>
    </row>
    <row r="9823" spans="12:12" x14ac:dyDescent="0.2">
      <c r="L9823" s="99"/>
    </row>
    <row r="9824" spans="12:12" x14ac:dyDescent="0.2">
      <c r="L9824" s="99"/>
    </row>
    <row r="9825" spans="12:12" x14ac:dyDescent="0.2">
      <c r="L9825" s="99"/>
    </row>
    <row r="9826" spans="12:12" x14ac:dyDescent="0.2">
      <c r="L9826" s="99"/>
    </row>
    <row r="9827" spans="12:12" x14ac:dyDescent="0.2">
      <c r="L9827" s="99"/>
    </row>
    <row r="9828" spans="12:12" x14ac:dyDescent="0.2">
      <c r="L9828" s="99"/>
    </row>
    <row r="9829" spans="12:12" x14ac:dyDescent="0.2">
      <c r="L9829" s="99"/>
    </row>
    <row r="9830" spans="12:12" x14ac:dyDescent="0.2">
      <c r="L9830" s="99"/>
    </row>
    <row r="9831" spans="12:12" x14ac:dyDescent="0.2">
      <c r="L9831" s="99"/>
    </row>
    <row r="9832" spans="12:12" x14ac:dyDescent="0.2">
      <c r="L9832" s="99"/>
    </row>
    <row r="9833" spans="12:12" x14ac:dyDescent="0.2">
      <c r="L9833" s="99"/>
    </row>
    <row r="9834" spans="12:12" x14ac:dyDescent="0.2">
      <c r="L9834" s="99"/>
    </row>
    <row r="9835" spans="12:12" x14ac:dyDescent="0.2">
      <c r="L9835" s="99"/>
    </row>
    <row r="9836" spans="12:12" x14ac:dyDescent="0.2">
      <c r="L9836" s="99"/>
    </row>
    <row r="9837" spans="12:12" x14ac:dyDescent="0.2">
      <c r="L9837" s="99"/>
    </row>
    <row r="9838" spans="12:12" x14ac:dyDescent="0.2">
      <c r="L9838" s="99"/>
    </row>
    <row r="9839" spans="12:12" x14ac:dyDescent="0.2">
      <c r="L9839" s="99"/>
    </row>
    <row r="9840" spans="12:12" x14ac:dyDescent="0.2">
      <c r="L9840" s="99"/>
    </row>
    <row r="9841" spans="12:12" x14ac:dyDescent="0.2">
      <c r="L9841" s="99"/>
    </row>
    <row r="9842" spans="12:12" x14ac:dyDescent="0.2">
      <c r="L9842" s="99"/>
    </row>
    <row r="9843" spans="12:12" x14ac:dyDescent="0.2">
      <c r="L9843" s="99"/>
    </row>
    <row r="9844" spans="12:12" x14ac:dyDescent="0.2">
      <c r="L9844" s="99"/>
    </row>
    <row r="9845" spans="12:12" x14ac:dyDescent="0.2">
      <c r="L9845" s="99"/>
    </row>
    <row r="9846" spans="12:12" x14ac:dyDescent="0.2">
      <c r="L9846" s="99"/>
    </row>
    <row r="9847" spans="12:12" x14ac:dyDescent="0.2">
      <c r="L9847" s="99"/>
    </row>
    <row r="9848" spans="12:12" x14ac:dyDescent="0.2">
      <c r="L9848" s="99"/>
    </row>
    <row r="9849" spans="12:12" x14ac:dyDescent="0.2">
      <c r="L9849" s="99"/>
    </row>
    <row r="9850" spans="12:12" x14ac:dyDescent="0.2">
      <c r="L9850" s="99"/>
    </row>
    <row r="9851" spans="12:12" x14ac:dyDescent="0.2">
      <c r="L9851" s="99"/>
    </row>
    <row r="9852" spans="12:12" x14ac:dyDescent="0.2">
      <c r="L9852" s="99"/>
    </row>
    <row r="9853" spans="12:12" x14ac:dyDescent="0.2">
      <c r="L9853" s="99"/>
    </row>
    <row r="9854" spans="12:12" x14ac:dyDescent="0.2">
      <c r="L9854" s="99"/>
    </row>
    <row r="9855" spans="12:12" x14ac:dyDescent="0.2">
      <c r="L9855" s="99"/>
    </row>
    <row r="9856" spans="12:12" x14ac:dyDescent="0.2">
      <c r="L9856" s="99"/>
    </row>
    <row r="9857" spans="12:12" x14ac:dyDescent="0.2">
      <c r="L9857" s="99"/>
    </row>
    <row r="9858" spans="12:12" x14ac:dyDescent="0.2">
      <c r="L9858" s="99"/>
    </row>
    <row r="9859" spans="12:12" x14ac:dyDescent="0.2">
      <c r="L9859" s="99"/>
    </row>
    <row r="9860" spans="12:12" x14ac:dyDescent="0.2">
      <c r="L9860" s="99"/>
    </row>
    <row r="9861" spans="12:12" x14ac:dyDescent="0.2">
      <c r="L9861" s="99"/>
    </row>
    <row r="9862" spans="12:12" x14ac:dyDescent="0.2">
      <c r="L9862" s="99"/>
    </row>
    <row r="9863" spans="12:12" x14ac:dyDescent="0.2">
      <c r="L9863" s="99"/>
    </row>
    <row r="9864" spans="12:12" x14ac:dyDescent="0.2">
      <c r="L9864" s="99"/>
    </row>
    <row r="9865" spans="12:12" x14ac:dyDescent="0.2">
      <c r="L9865" s="99"/>
    </row>
    <row r="9866" spans="12:12" x14ac:dyDescent="0.2">
      <c r="L9866" s="99"/>
    </row>
    <row r="9867" spans="12:12" x14ac:dyDescent="0.2">
      <c r="L9867" s="99"/>
    </row>
    <row r="9868" spans="12:12" x14ac:dyDescent="0.2">
      <c r="L9868" s="99"/>
    </row>
    <row r="9869" spans="12:12" x14ac:dyDescent="0.2">
      <c r="L9869" s="99"/>
    </row>
    <row r="9870" spans="12:12" x14ac:dyDescent="0.2">
      <c r="L9870" s="99"/>
    </row>
    <row r="9871" spans="12:12" x14ac:dyDescent="0.2">
      <c r="L9871" s="99"/>
    </row>
    <row r="9872" spans="12:12" x14ac:dyDescent="0.2">
      <c r="L9872" s="99"/>
    </row>
    <row r="9873" spans="12:12" x14ac:dyDescent="0.2">
      <c r="L9873" s="99"/>
    </row>
    <row r="9874" spans="12:12" x14ac:dyDescent="0.2">
      <c r="L9874" s="99"/>
    </row>
    <row r="9875" spans="12:12" x14ac:dyDescent="0.2">
      <c r="L9875" s="99"/>
    </row>
    <row r="9876" spans="12:12" x14ac:dyDescent="0.2">
      <c r="L9876" s="99"/>
    </row>
    <row r="9877" spans="12:12" x14ac:dyDescent="0.2">
      <c r="L9877" s="99"/>
    </row>
    <row r="9878" spans="12:12" x14ac:dyDescent="0.2">
      <c r="L9878" s="99"/>
    </row>
    <row r="9879" spans="12:12" x14ac:dyDescent="0.2">
      <c r="L9879" s="99"/>
    </row>
    <row r="9880" spans="12:12" x14ac:dyDescent="0.2">
      <c r="L9880" s="99"/>
    </row>
    <row r="9881" spans="12:12" x14ac:dyDescent="0.2">
      <c r="L9881" s="99"/>
    </row>
    <row r="9882" spans="12:12" x14ac:dyDescent="0.2">
      <c r="L9882" s="99"/>
    </row>
    <row r="9883" spans="12:12" x14ac:dyDescent="0.2">
      <c r="L9883" s="99"/>
    </row>
    <row r="9884" spans="12:12" x14ac:dyDescent="0.2">
      <c r="L9884" s="99"/>
    </row>
    <row r="9885" spans="12:12" x14ac:dyDescent="0.2">
      <c r="L9885" s="99"/>
    </row>
    <row r="9886" spans="12:12" x14ac:dyDescent="0.2">
      <c r="L9886" s="99"/>
    </row>
    <row r="9887" spans="12:12" x14ac:dyDescent="0.2">
      <c r="L9887" s="99"/>
    </row>
    <row r="9888" spans="12:12" x14ac:dyDescent="0.2">
      <c r="L9888" s="99"/>
    </row>
    <row r="9889" spans="12:12" x14ac:dyDescent="0.2">
      <c r="L9889" s="99"/>
    </row>
    <row r="9890" spans="12:12" x14ac:dyDescent="0.2">
      <c r="L9890" s="99"/>
    </row>
    <row r="9891" spans="12:12" x14ac:dyDescent="0.2">
      <c r="L9891" s="99"/>
    </row>
    <row r="9892" spans="12:12" x14ac:dyDescent="0.2">
      <c r="L9892" s="99"/>
    </row>
    <row r="9893" spans="12:12" x14ac:dyDescent="0.2">
      <c r="L9893" s="99"/>
    </row>
    <row r="9894" spans="12:12" x14ac:dyDescent="0.2">
      <c r="L9894" s="99"/>
    </row>
    <row r="9895" spans="12:12" x14ac:dyDescent="0.2">
      <c r="L9895" s="99"/>
    </row>
    <row r="9896" spans="12:12" x14ac:dyDescent="0.2">
      <c r="L9896" s="99"/>
    </row>
    <row r="9897" spans="12:12" x14ac:dyDescent="0.2">
      <c r="L9897" s="99"/>
    </row>
    <row r="9898" spans="12:12" x14ac:dyDescent="0.2">
      <c r="L9898" s="99"/>
    </row>
    <row r="9899" spans="12:12" x14ac:dyDescent="0.2">
      <c r="L9899" s="99"/>
    </row>
    <row r="9900" spans="12:12" x14ac:dyDescent="0.2">
      <c r="L9900" s="99"/>
    </row>
    <row r="9901" spans="12:12" x14ac:dyDescent="0.2">
      <c r="L9901" s="99"/>
    </row>
    <row r="9902" spans="12:12" x14ac:dyDescent="0.2">
      <c r="L9902" s="99"/>
    </row>
    <row r="9903" spans="12:12" x14ac:dyDescent="0.2">
      <c r="L9903" s="99"/>
    </row>
    <row r="9904" spans="12:12" x14ac:dyDescent="0.2">
      <c r="L9904" s="99"/>
    </row>
    <row r="9905" spans="12:12" x14ac:dyDescent="0.2">
      <c r="L9905" s="99"/>
    </row>
    <row r="9906" spans="12:12" x14ac:dyDescent="0.2">
      <c r="L9906" s="99"/>
    </row>
    <row r="9907" spans="12:12" x14ac:dyDescent="0.2">
      <c r="L9907" s="99"/>
    </row>
    <row r="9908" spans="12:12" x14ac:dyDescent="0.2">
      <c r="L9908" s="99"/>
    </row>
    <row r="9909" spans="12:12" x14ac:dyDescent="0.2">
      <c r="L9909" s="99"/>
    </row>
    <row r="9910" spans="12:12" x14ac:dyDescent="0.2">
      <c r="L9910" s="99"/>
    </row>
    <row r="9911" spans="12:12" x14ac:dyDescent="0.2">
      <c r="L9911" s="99"/>
    </row>
    <row r="9912" spans="12:12" x14ac:dyDescent="0.2">
      <c r="L9912" s="99"/>
    </row>
    <row r="9913" spans="12:12" x14ac:dyDescent="0.2">
      <c r="L9913" s="99"/>
    </row>
    <row r="9914" spans="12:12" x14ac:dyDescent="0.2">
      <c r="L9914" s="99"/>
    </row>
    <row r="9915" spans="12:12" x14ac:dyDescent="0.2">
      <c r="L9915" s="99"/>
    </row>
    <row r="9916" spans="12:12" x14ac:dyDescent="0.2">
      <c r="L9916" s="99"/>
    </row>
    <row r="9917" spans="12:12" x14ac:dyDescent="0.2">
      <c r="L9917" s="99"/>
    </row>
    <row r="9918" spans="12:12" x14ac:dyDescent="0.2">
      <c r="L9918" s="99"/>
    </row>
    <row r="9919" spans="12:12" x14ac:dyDescent="0.2">
      <c r="L9919" s="99"/>
    </row>
    <row r="9920" spans="12:12" x14ac:dyDescent="0.2">
      <c r="L9920" s="99"/>
    </row>
    <row r="9921" spans="12:12" x14ac:dyDescent="0.2">
      <c r="L9921" s="99"/>
    </row>
    <row r="9922" spans="12:12" x14ac:dyDescent="0.2">
      <c r="L9922" s="99"/>
    </row>
    <row r="9923" spans="12:12" x14ac:dyDescent="0.2">
      <c r="L9923" s="99"/>
    </row>
    <row r="9924" spans="12:12" x14ac:dyDescent="0.2">
      <c r="L9924" s="99"/>
    </row>
    <row r="9925" spans="12:12" x14ac:dyDescent="0.2">
      <c r="L9925" s="99"/>
    </row>
    <row r="9926" spans="12:12" x14ac:dyDescent="0.2">
      <c r="L9926" s="99"/>
    </row>
    <row r="9927" spans="12:12" x14ac:dyDescent="0.2">
      <c r="L9927" s="99"/>
    </row>
    <row r="9928" spans="12:12" x14ac:dyDescent="0.2">
      <c r="L9928" s="99"/>
    </row>
    <row r="9929" spans="12:12" x14ac:dyDescent="0.2">
      <c r="L9929" s="99"/>
    </row>
    <row r="9930" spans="12:12" x14ac:dyDescent="0.2">
      <c r="L9930" s="99"/>
    </row>
    <row r="9931" spans="12:12" x14ac:dyDescent="0.2">
      <c r="L9931" s="99"/>
    </row>
    <row r="9932" spans="12:12" x14ac:dyDescent="0.2">
      <c r="L9932" s="99"/>
    </row>
    <row r="9933" spans="12:12" x14ac:dyDescent="0.2">
      <c r="L9933" s="99"/>
    </row>
    <row r="9934" spans="12:12" x14ac:dyDescent="0.2">
      <c r="L9934" s="99"/>
    </row>
    <row r="9935" spans="12:12" x14ac:dyDescent="0.2">
      <c r="L9935" s="99"/>
    </row>
    <row r="9936" spans="12:12" x14ac:dyDescent="0.2">
      <c r="L9936" s="99"/>
    </row>
    <row r="9937" spans="12:12" x14ac:dyDescent="0.2">
      <c r="L9937" s="99"/>
    </row>
    <row r="9938" spans="12:12" x14ac:dyDescent="0.2">
      <c r="L9938" s="99"/>
    </row>
    <row r="9939" spans="12:12" x14ac:dyDescent="0.2">
      <c r="L9939" s="99"/>
    </row>
    <row r="9940" spans="12:12" x14ac:dyDescent="0.2">
      <c r="L9940" s="99"/>
    </row>
    <row r="9941" spans="12:12" x14ac:dyDescent="0.2">
      <c r="L9941" s="99"/>
    </row>
    <row r="9942" spans="12:12" x14ac:dyDescent="0.2">
      <c r="L9942" s="99"/>
    </row>
    <row r="9943" spans="12:12" x14ac:dyDescent="0.2">
      <c r="L9943" s="99"/>
    </row>
    <row r="9944" spans="12:12" x14ac:dyDescent="0.2">
      <c r="L9944" s="99"/>
    </row>
    <row r="9945" spans="12:12" x14ac:dyDescent="0.2">
      <c r="L9945" s="99"/>
    </row>
    <row r="9946" spans="12:12" x14ac:dyDescent="0.2">
      <c r="L9946" s="99"/>
    </row>
    <row r="9947" spans="12:12" x14ac:dyDescent="0.2">
      <c r="L9947" s="99"/>
    </row>
    <row r="9948" spans="12:12" x14ac:dyDescent="0.2">
      <c r="L9948" s="99"/>
    </row>
    <row r="9949" spans="12:12" x14ac:dyDescent="0.2">
      <c r="L9949" s="99"/>
    </row>
    <row r="9950" spans="12:12" x14ac:dyDescent="0.2">
      <c r="L9950" s="99"/>
    </row>
    <row r="9951" spans="12:12" x14ac:dyDescent="0.2">
      <c r="L9951" s="99"/>
    </row>
    <row r="9952" spans="12:12" x14ac:dyDescent="0.2">
      <c r="L9952" s="99"/>
    </row>
    <row r="9953" spans="12:12" x14ac:dyDescent="0.2">
      <c r="L9953" s="99"/>
    </row>
    <row r="9954" spans="12:12" x14ac:dyDescent="0.2">
      <c r="L9954" s="99"/>
    </row>
    <row r="9955" spans="12:12" x14ac:dyDescent="0.2">
      <c r="L9955" s="99"/>
    </row>
    <row r="9956" spans="12:12" x14ac:dyDescent="0.2">
      <c r="L9956" s="99"/>
    </row>
    <row r="9957" spans="12:12" x14ac:dyDescent="0.2">
      <c r="L9957" s="99"/>
    </row>
    <row r="9958" spans="12:12" x14ac:dyDescent="0.2">
      <c r="L9958" s="99"/>
    </row>
    <row r="9959" spans="12:12" x14ac:dyDescent="0.2">
      <c r="L9959" s="99"/>
    </row>
    <row r="9960" spans="12:12" x14ac:dyDescent="0.2">
      <c r="L9960" s="99"/>
    </row>
    <row r="9961" spans="12:12" x14ac:dyDescent="0.2">
      <c r="L9961" s="99"/>
    </row>
    <row r="9962" spans="12:12" x14ac:dyDescent="0.2">
      <c r="L9962" s="99"/>
    </row>
    <row r="9963" spans="12:12" x14ac:dyDescent="0.2">
      <c r="L9963" s="99"/>
    </row>
    <row r="9964" spans="12:12" x14ac:dyDescent="0.2">
      <c r="L9964" s="99"/>
    </row>
    <row r="9965" spans="12:12" x14ac:dyDescent="0.2">
      <c r="L9965" s="99"/>
    </row>
    <row r="9966" spans="12:12" x14ac:dyDescent="0.2">
      <c r="L9966" s="99"/>
    </row>
    <row r="9967" spans="12:12" x14ac:dyDescent="0.2">
      <c r="L9967" s="99"/>
    </row>
    <row r="9968" spans="12:12" x14ac:dyDescent="0.2">
      <c r="L9968" s="99"/>
    </row>
    <row r="9969" spans="12:12" x14ac:dyDescent="0.2">
      <c r="L9969" s="99"/>
    </row>
    <row r="9970" spans="12:12" x14ac:dyDescent="0.2">
      <c r="L9970" s="99"/>
    </row>
    <row r="9971" spans="12:12" x14ac:dyDescent="0.2">
      <c r="L9971" s="99"/>
    </row>
    <row r="9972" spans="12:12" x14ac:dyDescent="0.2">
      <c r="L9972" s="99"/>
    </row>
    <row r="9973" spans="12:12" x14ac:dyDescent="0.2">
      <c r="L9973" s="99"/>
    </row>
    <row r="9974" spans="12:12" x14ac:dyDescent="0.2">
      <c r="L9974" s="99"/>
    </row>
    <row r="9975" spans="12:12" x14ac:dyDescent="0.2">
      <c r="L9975" s="99"/>
    </row>
    <row r="9976" spans="12:12" x14ac:dyDescent="0.2">
      <c r="L9976" s="99"/>
    </row>
    <row r="9977" spans="12:12" x14ac:dyDescent="0.2">
      <c r="L9977" s="99"/>
    </row>
    <row r="9978" spans="12:12" x14ac:dyDescent="0.2">
      <c r="L9978" s="99"/>
    </row>
    <row r="9979" spans="12:12" x14ac:dyDescent="0.2">
      <c r="L9979" s="99"/>
    </row>
    <row r="9980" spans="12:12" x14ac:dyDescent="0.2">
      <c r="L9980" s="99"/>
    </row>
    <row r="9981" spans="12:12" x14ac:dyDescent="0.2">
      <c r="L9981" s="99"/>
    </row>
    <row r="9982" spans="12:12" x14ac:dyDescent="0.2">
      <c r="L9982" s="99"/>
    </row>
    <row r="9983" spans="12:12" x14ac:dyDescent="0.2">
      <c r="L9983" s="99"/>
    </row>
    <row r="9984" spans="12:12" x14ac:dyDescent="0.2">
      <c r="L9984" s="99"/>
    </row>
    <row r="9985" spans="12:12" x14ac:dyDescent="0.2">
      <c r="L9985" s="99"/>
    </row>
    <row r="9986" spans="12:12" x14ac:dyDescent="0.2">
      <c r="L9986" s="99"/>
    </row>
    <row r="9987" spans="12:12" x14ac:dyDescent="0.2">
      <c r="L9987" s="99"/>
    </row>
    <row r="9988" spans="12:12" x14ac:dyDescent="0.2">
      <c r="L9988" s="99"/>
    </row>
    <row r="9989" spans="12:12" x14ac:dyDescent="0.2">
      <c r="L9989" s="99"/>
    </row>
    <row r="9990" spans="12:12" x14ac:dyDescent="0.2">
      <c r="L9990" s="99"/>
    </row>
    <row r="9991" spans="12:12" x14ac:dyDescent="0.2">
      <c r="L9991" s="99"/>
    </row>
    <row r="9992" spans="12:12" x14ac:dyDescent="0.2">
      <c r="L9992" s="99"/>
    </row>
    <row r="9993" spans="12:12" x14ac:dyDescent="0.2">
      <c r="L9993" s="99"/>
    </row>
    <row r="9994" spans="12:12" x14ac:dyDescent="0.2">
      <c r="L9994" s="99"/>
    </row>
    <row r="9995" spans="12:12" x14ac:dyDescent="0.2">
      <c r="L9995" s="99"/>
    </row>
    <row r="9996" spans="12:12" x14ac:dyDescent="0.2">
      <c r="L9996" s="99"/>
    </row>
    <row r="9997" spans="12:12" x14ac:dyDescent="0.2">
      <c r="L9997" s="99"/>
    </row>
    <row r="9998" spans="12:12" x14ac:dyDescent="0.2">
      <c r="L9998" s="99"/>
    </row>
    <row r="9999" spans="12:12" x14ac:dyDescent="0.2">
      <c r="L9999" s="99"/>
    </row>
    <row r="10000" spans="12:12" x14ac:dyDescent="0.2">
      <c r="L10000" s="99"/>
    </row>
    <row r="10001" spans="12:12" x14ac:dyDescent="0.2">
      <c r="L10001" s="99"/>
    </row>
    <row r="10002" spans="12:12" x14ac:dyDescent="0.2">
      <c r="L10002" s="99"/>
    </row>
    <row r="10003" spans="12:12" x14ac:dyDescent="0.2">
      <c r="L10003" s="99"/>
    </row>
    <row r="10004" spans="12:12" x14ac:dyDescent="0.2">
      <c r="L10004" s="99"/>
    </row>
    <row r="10005" spans="12:12" x14ac:dyDescent="0.2">
      <c r="L10005" s="99"/>
    </row>
    <row r="10006" spans="12:12" x14ac:dyDescent="0.2">
      <c r="L10006" s="99"/>
    </row>
    <row r="10007" spans="12:12" x14ac:dyDescent="0.2">
      <c r="L10007" s="99"/>
    </row>
    <row r="10008" spans="12:12" x14ac:dyDescent="0.2">
      <c r="L10008" s="99"/>
    </row>
    <row r="10009" spans="12:12" x14ac:dyDescent="0.2">
      <c r="L10009" s="99"/>
    </row>
    <row r="10010" spans="12:12" x14ac:dyDescent="0.2">
      <c r="L10010" s="99"/>
    </row>
    <row r="10011" spans="12:12" x14ac:dyDescent="0.2">
      <c r="L10011" s="99"/>
    </row>
    <row r="10012" spans="12:12" x14ac:dyDescent="0.2">
      <c r="L10012" s="99"/>
    </row>
    <row r="10013" spans="12:12" x14ac:dyDescent="0.2">
      <c r="L10013" s="99"/>
    </row>
    <row r="10014" spans="12:12" x14ac:dyDescent="0.2">
      <c r="L10014" s="99"/>
    </row>
    <row r="10015" spans="12:12" x14ac:dyDescent="0.2">
      <c r="L10015" s="99"/>
    </row>
    <row r="10016" spans="12:12" x14ac:dyDescent="0.2">
      <c r="L10016" s="99"/>
    </row>
    <row r="10017" spans="12:12" x14ac:dyDescent="0.2">
      <c r="L10017" s="99"/>
    </row>
    <row r="10018" spans="12:12" x14ac:dyDescent="0.2">
      <c r="L10018" s="99"/>
    </row>
    <row r="10019" spans="12:12" x14ac:dyDescent="0.2">
      <c r="L10019" s="99"/>
    </row>
    <row r="10020" spans="12:12" x14ac:dyDescent="0.2">
      <c r="L10020" s="99"/>
    </row>
    <row r="10021" spans="12:12" x14ac:dyDescent="0.2">
      <c r="L10021" s="99"/>
    </row>
    <row r="10022" spans="12:12" x14ac:dyDescent="0.2">
      <c r="L10022" s="99"/>
    </row>
    <row r="10023" spans="12:12" x14ac:dyDescent="0.2">
      <c r="L10023" s="99"/>
    </row>
    <row r="10024" spans="12:12" x14ac:dyDescent="0.2">
      <c r="L10024" s="99"/>
    </row>
    <row r="10025" spans="12:12" x14ac:dyDescent="0.2">
      <c r="L10025" s="99"/>
    </row>
    <row r="10026" spans="12:12" x14ac:dyDescent="0.2">
      <c r="L10026" s="99"/>
    </row>
    <row r="10027" spans="12:12" x14ac:dyDescent="0.2">
      <c r="L10027" s="99"/>
    </row>
    <row r="10028" spans="12:12" x14ac:dyDescent="0.2">
      <c r="L10028" s="99"/>
    </row>
    <row r="10029" spans="12:12" x14ac:dyDescent="0.2">
      <c r="L10029" s="99"/>
    </row>
    <row r="10030" spans="12:12" x14ac:dyDescent="0.2">
      <c r="L10030" s="99"/>
    </row>
    <row r="10031" spans="12:12" x14ac:dyDescent="0.2">
      <c r="L10031" s="99"/>
    </row>
    <row r="10032" spans="12:12" x14ac:dyDescent="0.2">
      <c r="L10032" s="99"/>
    </row>
    <row r="10033" spans="12:12" x14ac:dyDescent="0.2">
      <c r="L10033" s="99"/>
    </row>
    <row r="10034" spans="12:12" x14ac:dyDescent="0.2">
      <c r="L10034" s="99"/>
    </row>
    <row r="10035" spans="12:12" x14ac:dyDescent="0.2">
      <c r="L10035" s="99"/>
    </row>
    <row r="10036" spans="12:12" x14ac:dyDescent="0.2">
      <c r="L10036" s="99"/>
    </row>
    <row r="10037" spans="12:12" x14ac:dyDescent="0.2">
      <c r="L10037" s="99"/>
    </row>
    <row r="10038" spans="12:12" x14ac:dyDescent="0.2">
      <c r="L10038" s="99"/>
    </row>
    <row r="10039" spans="12:12" x14ac:dyDescent="0.2">
      <c r="L10039" s="99"/>
    </row>
    <row r="10040" spans="12:12" x14ac:dyDescent="0.2">
      <c r="L10040" s="99"/>
    </row>
    <row r="10041" spans="12:12" x14ac:dyDescent="0.2">
      <c r="L10041" s="99"/>
    </row>
    <row r="10042" spans="12:12" x14ac:dyDescent="0.2">
      <c r="L10042" s="99"/>
    </row>
    <row r="10043" spans="12:12" x14ac:dyDescent="0.2">
      <c r="L10043" s="99"/>
    </row>
    <row r="10044" spans="12:12" x14ac:dyDescent="0.2">
      <c r="L10044" s="99"/>
    </row>
    <row r="10045" spans="12:12" x14ac:dyDescent="0.2">
      <c r="L10045" s="99"/>
    </row>
    <row r="10046" spans="12:12" x14ac:dyDescent="0.2">
      <c r="L10046" s="99"/>
    </row>
    <row r="10047" spans="12:12" x14ac:dyDescent="0.2">
      <c r="L10047" s="99"/>
    </row>
    <row r="10048" spans="12:12" x14ac:dyDescent="0.2">
      <c r="L10048" s="99"/>
    </row>
    <row r="10049" spans="12:12" x14ac:dyDescent="0.2">
      <c r="L10049" s="99"/>
    </row>
    <row r="10050" spans="12:12" x14ac:dyDescent="0.2">
      <c r="L10050" s="99"/>
    </row>
    <row r="10051" spans="12:12" x14ac:dyDescent="0.2">
      <c r="L10051" s="99"/>
    </row>
    <row r="10052" spans="12:12" x14ac:dyDescent="0.2">
      <c r="L10052" s="99"/>
    </row>
    <row r="10053" spans="12:12" x14ac:dyDescent="0.2">
      <c r="L10053" s="99"/>
    </row>
    <row r="10054" spans="12:12" x14ac:dyDescent="0.2">
      <c r="L10054" s="99"/>
    </row>
    <row r="10055" spans="12:12" x14ac:dyDescent="0.2">
      <c r="L10055" s="99"/>
    </row>
    <row r="10056" spans="12:12" x14ac:dyDescent="0.2">
      <c r="L10056" s="99"/>
    </row>
    <row r="10057" spans="12:12" x14ac:dyDescent="0.2">
      <c r="L10057" s="99"/>
    </row>
    <row r="10058" spans="12:12" x14ac:dyDescent="0.2">
      <c r="L10058" s="99"/>
    </row>
    <row r="10059" spans="12:12" x14ac:dyDescent="0.2">
      <c r="L10059" s="99"/>
    </row>
    <row r="10060" spans="12:12" x14ac:dyDescent="0.2">
      <c r="L10060" s="99"/>
    </row>
    <row r="10061" spans="12:12" x14ac:dyDescent="0.2">
      <c r="L10061" s="99"/>
    </row>
    <row r="10062" spans="12:12" x14ac:dyDescent="0.2">
      <c r="L10062" s="99"/>
    </row>
    <row r="10063" spans="12:12" x14ac:dyDescent="0.2">
      <c r="L10063" s="99"/>
    </row>
    <row r="10064" spans="12:12" x14ac:dyDescent="0.2">
      <c r="L10064" s="99"/>
    </row>
    <row r="10065" spans="12:12" x14ac:dyDescent="0.2">
      <c r="L10065" s="99"/>
    </row>
    <row r="10066" spans="12:12" x14ac:dyDescent="0.2">
      <c r="L10066" s="99"/>
    </row>
    <row r="10067" spans="12:12" x14ac:dyDescent="0.2">
      <c r="L10067" s="99"/>
    </row>
    <row r="10068" spans="12:12" x14ac:dyDescent="0.2">
      <c r="L10068" s="99"/>
    </row>
    <row r="10069" spans="12:12" x14ac:dyDescent="0.2">
      <c r="L10069" s="99"/>
    </row>
    <row r="10070" spans="12:12" x14ac:dyDescent="0.2">
      <c r="L10070" s="99"/>
    </row>
    <row r="10071" spans="12:12" x14ac:dyDescent="0.2">
      <c r="L10071" s="99"/>
    </row>
    <row r="10072" spans="12:12" x14ac:dyDescent="0.2">
      <c r="L10072" s="99"/>
    </row>
    <row r="10073" spans="12:12" x14ac:dyDescent="0.2">
      <c r="L10073" s="99"/>
    </row>
    <row r="10074" spans="12:12" x14ac:dyDescent="0.2">
      <c r="L10074" s="99"/>
    </row>
    <row r="10075" spans="12:12" x14ac:dyDescent="0.2">
      <c r="L10075" s="99"/>
    </row>
    <row r="10076" spans="12:12" x14ac:dyDescent="0.2">
      <c r="L10076" s="99"/>
    </row>
    <row r="10077" spans="12:12" x14ac:dyDescent="0.2">
      <c r="L10077" s="99"/>
    </row>
    <row r="10078" spans="12:12" x14ac:dyDescent="0.2">
      <c r="L10078" s="99"/>
    </row>
    <row r="10079" spans="12:12" x14ac:dyDescent="0.2">
      <c r="L10079" s="99"/>
    </row>
    <row r="10080" spans="12:12" x14ac:dyDescent="0.2">
      <c r="L10080" s="99"/>
    </row>
    <row r="10081" spans="12:12" x14ac:dyDescent="0.2">
      <c r="L10081" s="99"/>
    </row>
    <row r="10082" spans="12:12" x14ac:dyDescent="0.2">
      <c r="L10082" s="99"/>
    </row>
    <row r="10083" spans="12:12" x14ac:dyDescent="0.2">
      <c r="L10083" s="99"/>
    </row>
    <row r="10084" spans="12:12" x14ac:dyDescent="0.2">
      <c r="L10084" s="99"/>
    </row>
    <row r="10085" spans="12:12" x14ac:dyDescent="0.2">
      <c r="L10085" s="99"/>
    </row>
    <row r="10086" spans="12:12" x14ac:dyDescent="0.2">
      <c r="L10086" s="99"/>
    </row>
    <row r="10087" spans="12:12" x14ac:dyDescent="0.2">
      <c r="L10087" s="99"/>
    </row>
    <row r="10088" spans="12:12" x14ac:dyDescent="0.2">
      <c r="L10088" s="99"/>
    </row>
    <row r="10089" spans="12:12" x14ac:dyDescent="0.2">
      <c r="L10089" s="99"/>
    </row>
    <row r="10090" spans="12:12" x14ac:dyDescent="0.2">
      <c r="L10090" s="99"/>
    </row>
    <row r="10091" spans="12:12" x14ac:dyDescent="0.2">
      <c r="L10091" s="99"/>
    </row>
    <row r="10092" spans="12:12" x14ac:dyDescent="0.2">
      <c r="L10092" s="99"/>
    </row>
    <row r="10093" spans="12:12" x14ac:dyDescent="0.2">
      <c r="L10093" s="99"/>
    </row>
    <row r="10094" spans="12:12" x14ac:dyDescent="0.2">
      <c r="L10094" s="99"/>
    </row>
    <row r="10095" spans="12:12" x14ac:dyDescent="0.2">
      <c r="L10095" s="99"/>
    </row>
    <row r="10096" spans="12:12" x14ac:dyDescent="0.2">
      <c r="L10096" s="99"/>
    </row>
    <row r="10097" spans="12:12" x14ac:dyDescent="0.2">
      <c r="L10097" s="99"/>
    </row>
    <row r="10098" spans="12:12" x14ac:dyDescent="0.2">
      <c r="L10098" s="99"/>
    </row>
    <row r="10099" spans="12:12" x14ac:dyDescent="0.2">
      <c r="L10099" s="99"/>
    </row>
    <row r="10100" spans="12:12" x14ac:dyDescent="0.2">
      <c r="L10100" s="99"/>
    </row>
    <row r="10101" spans="12:12" x14ac:dyDescent="0.2">
      <c r="L10101" s="99"/>
    </row>
    <row r="10102" spans="12:12" x14ac:dyDescent="0.2">
      <c r="L10102" s="99"/>
    </row>
    <row r="10103" spans="12:12" x14ac:dyDescent="0.2">
      <c r="L10103" s="99"/>
    </row>
    <row r="10104" spans="12:12" x14ac:dyDescent="0.2">
      <c r="L10104" s="99"/>
    </row>
    <row r="10105" spans="12:12" x14ac:dyDescent="0.2">
      <c r="L10105" s="99"/>
    </row>
    <row r="10106" spans="12:12" x14ac:dyDescent="0.2">
      <c r="L10106" s="99"/>
    </row>
    <row r="10107" spans="12:12" x14ac:dyDescent="0.2">
      <c r="L10107" s="99"/>
    </row>
    <row r="10108" spans="12:12" x14ac:dyDescent="0.2">
      <c r="L10108" s="99"/>
    </row>
    <row r="10109" spans="12:12" x14ac:dyDescent="0.2">
      <c r="L10109" s="99"/>
    </row>
    <row r="10110" spans="12:12" x14ac:dyDescent="0.2">
      <c r="L10110" s="99"/>
    </row>
    <row r="10111" spans="12:12" x14ac:dyDescent="0.2">
      <c r="L10111" s="99"/>
    </row>
    <row r="10112" spans="12:12" x14ac:dyDescent="0.2">
      <c r="L10112" s="99"/>
    </row>
    <row r="10113" spans="12:12" x14ac:dyDescent="0.2">
      <c r="L10113" s="99"/>
    </row>
    <row r="10114" spans="12:12" x14ac:dyDescent="0.2">
      <c r="L10114" s="99"/>
    </row>
    <row r="10115" spans="12:12" x14ac:dyDescent="0.2">
      <c r="L10115" s="99"/>
    </row>
    <row r="10116" spans="12:12" x14ac:dyDescent="0.2">
      <c r="L10116" s="99"/>
    </row>
    <row r="10117" spans="12:12" x14ac:dyDescent="0.2">
      <c r="L10117" s="99"/>
    </row>
    <row r="10118" spans="12:12" x14ac:dyDescent="0.2">
      <c r="L10118" s="99"/>
    </row>
    <row r="10119" spans="12:12" x14ac:dyDescent="0.2">
      <c r="L10119" s="99"/>
    </row>
    <row r="10120" spans="12:12" x14ac:dyDescent="0.2">
      <c r="L10120" s="99"/>
    </row>
    <row r="10121" spans="12:12" x14ac:dyDescent="0.2">
      <c r="L10121" s="99"/>
    </row>
    <row r="10122" spans="12:12" x14ac:dyDescent="0.2">
      <c r="L10122" s="99"/>
    </row>
    <row r="10123" spans="12:12" x14ac:dyDescent="0.2">
      <c r="L10123" s="99"/>
    </row>
    <row r="10124" spans="12:12" x14ac:dyDescent="0.2">
      <c r="L10124" s="99"/>
    </row>
    <row r="10125" spans="12:12" x14ac:dyDescent="0.2">
      <c r="L10125" s="99"/>
    </row>
    <row r="10126" spans="12:12" x14ac:dyDescent="0.2">
      <c r="L10126" s="99"/>
    </row>
    <row r="10127" spans="12:12" x14ac:dyDescent="0.2">
      <c r="L10127" s="99"/>
    </row>
    <row r="10128" spans="12:12" x14ac:dyDescent="0.2">
      <c r="L10128" s="99"/>
    </row>
    <row r="10129" spans="12:12" x14ac:dyDescent="0.2">
      <c r="L10129" s="99"/>
    </row>
    <row r="10130" spans="12:12" x14ac:dyDescent="0.2">
      <c r="L10130" s="99"/>
    </row>
    <row r="10131" spans="12:12" x14ac:dyDescent="0.2">
      <c r="L10131" s="99"/>
    </row>
    <row r="10132" spans="12:12" x14ac:dyDescent="0.2">
      <c r="L10132" s="99"/>
    </row>
    <row r="10133" spans="12:12" x14ac:dyDescent="0.2">
      <c r="L10133" s="99"/>
    </row>
    <row r="10134" spans="12:12" x14ac:dyDescent="0.2">
      <c r="L10134" s="99"/>
    </row>
    <row r="10135" spans="12:12" x14ac:dyDescent="0.2">
      <c r="L10135" s="99"/>
    </row>
    <row r="10136" spans="12:12" x14ac:dyDescent="0.2">
      <c r="L10136" s="99"/>
    </row>
    <row r="10137" spans="12:12" x14ac:dyDescent="0.2">
      <c r="L10137" s="99"/>
    </row>
    <row r="10138" spans="12:12" x14ac:dyDescent="0.2">
      <c r="L10138" s="99"/>
    </row>
    <row r="10139" spans="12:12" x14ac:dyDescent="0.2">
      <c r="L10139" s="99"/>
    </row>
    <row r="10140" spans="12:12" x14ac:dyDescent="0.2">
      <c r="L10140" s="99"/>
    </row>
    <row r="10141" spans="12:12" x14ac:dyDescent="0.2">
      <c r="L10141" s="99"/>
    </row>
    <row r="10142" spans="12:12" x14ac:dyDescent="0.2">
      <c r="L10142" s="99"/>
    </row>
    <row r="10143" spans="12:12" x14ac:dyDescent="0.2">
      <c r="L10143" s="99"/>
    </row>
    <row r="10144" spans="12:12" x14ac:dyDescent="0.2">
      <c r="L10144" s="99"/>
    </row>
    <row r="10145" spans="12:12" x14ac:dyDescent="0.2">
      <c r="L10145" s="99"/>
    </row>
    <row r="10146" spans="12:12" x14ac:dyDescent="0.2">
      <c r="L10146" s="99"/>
    </row>
    <row r="10147" spans="12:12" x14ac:dyDescent="0.2">
      <c r="L10147" s="99"/>
    </row>
    <row r="10148" spans="12:12" x14ac:dyDescent="0.2">
      <c r="L10148" s="99"/>
    </row>
    <row r="10149" spans="12:12" x14ac:dyDescent="0.2">
      <c r="L10149" s="99"/>
    </row>
    <row r="10150" spans="12:12" x14ac:dyDescent="0.2">
      <c r="L10150" s="99"/>
    </row>
    <row r="10151" spans="12:12" x14ac:dyDescent="0.2">
      <c r="L10151" s="99"/>
    </row>
    <row r="10152" spans="12:12" x14ac:dyDescent="0.2">
      <c r="L10152" s="99"/>
    </row>
    <row r="10153" spans="12:12" x14ac:dyDescent="0.2">
      <c r="L10153" s="99"/>
    </row>
    <row r="10154" spans="12:12" x14ac:dyDescent="0.2">
      <c r="L10154" s="99"/>
    </row>
    <row r="10155" spans="12:12" x14ac:dyDescent="0.2">
      <c r="L10155" s="99"/>
    </row>
    <row r="10156" spans="12:12" x14ac:dyDescent="0.2">
      <c r="L10156" s="99"/>
    </row>
    <row r="10157" spans="12:12" x14ac:dyDescent="0.2">
      <c r="L10157" s="99"/>
    </row>
    <row r="10158" spans="12:12" x14ac:dyDescent="0.2">
      <c r="L10158" s="99"/>
    </row>
    <row r="10159" spans="12:12" x14ac:dyDescent="0.2">
      <c r="L10159" s="99"/>
    </row>
    <row r="10160" spans="12:12" x14ac:dyDescent="0.2">
      <c r="L10160" s="99"/>
    </row>
    <row r="10161" spans="12:12" x14ac:dyDescent="0.2">
      <c r="L10161" s="99"/>
    </row>
    <row r="10162" spans="12:12" x14ac:dyDescent="0.2">
      <c r="L10162" s="99"/>
    </row>
    <row r="10163" spans="12:12" x14ac:dyDescent="0.2">
      <c r="L10163" s="99"/>
    </row>
    <row r="10164" spans="12:12" x14ac:dyDescent="0.2">
      <c r="L10164" s="99"/>
    </row>
    <row r="10165" spans="12:12" x14ac:dyDescent="0.2">
      <c r="L10165" s="99"/>
    </row>
    <row r="10166" spans="12:12" x14ac:dyDescent="0.2">
      <c r="L10166" s="99"/>
    </row>
    <row r="10167" spans="12:12" x14ac:dyDescent="0.2">
      <c r="L10167" s="99"/>
    </row>
    <row r="10168" spans="12:12" x14ac:dyDescent="0.2">
      <c r="L10168" s="99"/>
    </row>
    <row r="10169" spans="12:12" x14ac:dyDescent="0.2">
      <c r="L10169" s="99"/>
    </row>
    <row r="10170" spans="12:12" x14ac:dyDescent="0.2">
      <c r="L10170" s="99"/>
    </row>
    <row r="10171" spans="12:12" x14ac:dyDescent="0.2">
      <c r="L10171" s="99"/>
    </row>
    <row r="10172" spans="12:12" x14ac:dyDescent="0.2">
      <c r="L10172" s="99"/>
    </row>
    <row r="10173" spans="12:12" x14ac:dyDescent="0.2">
      <c r="L10173" s="99"/>
    </row>
    <row r="10174" spans="12:12" x14ac:dyDescent="0.2">
      <c r="L10174" s="99"/>
    </row>
    <row r="10175" spans="12:12" x14ac:dyDescent="0.2">
      <c r="L10175" s="99"/>
    </row>
    <row r="10176" spans="12:12" x14ac:dyDescent="0.2">
      <c r="L10176" s="99"/>
    </row>
    <row r="10177" spans="12:12" x14ac:dyDescent="0.2">
      <c r="L10177" s="99"/>
    </row>
    <row r="10178" spans="12:12" x14ac:dyDescent="0.2">
      <c r="L10178" s="99"/>
    </row>
    <row r="10179" spans="12:12" x14ac:dyDescent="0.2">
      <c r="L10179" s="99"/>
    </row>
    <row r="10180" spans="12:12" x14ac:dyDescent="0.2">
      <c r="L10180" s="99"/>
    </row>
    <row r="10181" spans="12:12" x14ac:dyDescent="0.2">
      <c r="L10181" s="99"/>
    </row>
    <row r="10182" spans="12:12" x14ac:dyDescent="0.2">
      <c r="L10182" s="99"/>
    </row>
    <row r="10183" spans="12:12" x14ac:dyDescent="0.2">
      <c r="L10183" s="99"/>
    </row>
    <row r="10184" spans="12:12" x14ac:dyDescent="0.2">
      <c r="L10184" s="99"/>
    </row>
    <row r="10185" spans="12:12" x14ac:dyDescent="0.2">
      <c r="L10185" s="99"/>
    </row>
    <row r="10186" spans="12:12" x14ac:dyDescent="0.2">
      <c r="L10186" s="99"/>
    </row>
    <row r="10187" spans="12:12" x14ac:dyDescent="0.2">
      <c r="L10187" s="99"/>
    </row>
    <row r="10188" spans="12:12" x14ac:dyDescent="0.2">
      <c r="L10188" s="99"/>
    </row>
    <row r="10189" spans="12:12" x14ac:dyDescent="0.2">
      <c r="L10189" s="99"/>
    </row>
    <row r="10190" spans="12:12" x14ac:dyDescent="0.2">
      <c r="L10190" s="99"/>
    </row>
    <row r="10191" spans="12:12" x14ac:dyDescent="0.2">
      <c r="L10191" s="99"/>
    </row>
    <row r="10192" spans="12:12" x14ac:dyDescent="0.2">
      <c r="L10192" s="99"/>
    </row>
    <row r="10193" spans="12:12" x14ac:dyDescent="0.2">
      <c r="L10193" s="99"/>
    </row>
    <row r="10194" spans="12:12" x14ac:dyDescent="0.2">
      <c r="L10194" s="99"/>
    </row>
    <row r="10195" spans="12:12" x14ac:dyDescent="0.2">
      <c r="L10195" s="99"/>
    </row>
    <row r="10196" spans="12:12" x14ac:dyDescent="0.2">
      <c r="L10196" s="99"/>
    </row>
    <row r="10197" spans="12:12" x14ac:dyDescent="0.2">
      <c r="L10197" s="99"/>
    </row>
    <row r="10198" spans="12:12" x14ac:dyDescent="0.2">
      <c r="L10198" s="99"/>
    </row>
    <row r="10199" spans="12:12" x14ac:dyDescent="0.2">
      <c r="L10199" s="99"/>
    </row>
    <row r="10200" spans="12:12" x14ac:dyDescent="0.2">
      <c r="L10200" s="99"/>
    </row>
    <row r="10201" spans="12:12" x14ac:dyDescent="0.2">
      <c r="L10201" s="99"/>
    </row>
    <row r="10202" spans="12:12" x14ac:dyDescent="0.2">
      <c r="L10202" s="99"/>
    </row>
    <row r="10203" spans="12:12" x14ac:dyDescent="0.2">
      <c r="L10203" s="99"/>
    </row>
    <row r="10204" spans="12:12" x14ac:dyDescent="0.2">
      <c r="L10204" s="99"/>
    </row>
    <row r="10205" spans="12:12" x14ac:dyDescent="0.2">
      <c r="L10205" s="99"/>
    </row>
    <row r="10206" spans="12:12" x14ac:dyDescent="0.2">
      <c r="L10206" s="99"/>
    </row>
    <row r="10207" spans="12:12" x14ac:dyDescent="0.2">
      <c r="L10207" s="99"/>
    </row>
    <row r="10208" spans="12:12" x14ac:dyDescent="0.2">
      <c r="L10208" s="99"/>
    </row>
    <row r="10209" spans="12:12" x14ac:dyDescent="0.2">
      <c r="L10209" s="99"/>
    </row>
    <row r="10210" spans="12:12" x14ac:dyDescent="0.2">
      <c r="L10210" s="99"/>
    </row>
    <row r="10211" spans="12:12" x14ac:dyDescent="0.2">
      <c r="L10211" s="99"/>
    </row>
    <row r="10212" spans="12:12" x14ac:dyDescent="0.2">
      <c r="L10212" s="99"/>
    </row>
    <row r="10213" spans="12:12" x14ac:dyDescent="0.2">
      <c r="L10213" s="99"/>
    </row>
    <row r="10214" spans="12:12" x14ac:dyDescent="0.2">
      <c r="L10214" s="99"/>
    </row>
    <row r="10215" spans="12:12" x14ac:dyDescent="0.2">
      <c r="L10215" s="99"/>
    </row>
    <row r="10216" spans="12:12" x14ac:dyDescent="0.2">
      <c r="L10216" s="99"/>
    </row>
    <row r="10217" spans="12:12" x14ac:dyDescent="0.2">
      <c r="L10217" s="99"/>
    </row>
    <row r="10218" spans="12:12" x14ac:dyDescent="0.2">
      <c r="L10218" s="99"/>
    </row>
    <row r="10219" spans="12:12" x14ac:dyDescent="0.2">
      <c r="L10219" s="99"/>
    </row>
    <row r="10220" spans="12:12" x14ac:dyDescent="0.2">
      <c r="L10220" s="99"/>
    </row>
    <row r="10221" spans="12:12" x14ac:dyDescent="0.2">
      <c r="L10221" s="99"/>
    </row>
    <row r="10222" spans="12:12" x14ac:dyDescent="0.2">
      <c r="L10222" s="99"/>
    </row>
    <row r="10223" spans="12:12" x14ac:dyDescent="0.2">
      <c r="L10223" s="99"/>
    </row>
    <row r="10224" spans="12:12" x14ac:dyDescent="0.2">
      <c r="L10224" s="99"/>
    </row>
    <row r="10225" spans="12:12" x14ac:dyDescent="0.2">
      <c r="L10225" s="99"/>
    </row>
    <row r="10226" spans="12:12" x14ac:dyDescent="0.2">
      <c r="L10226" s="99"/>
    </row>
    <row r="10227" spans="12:12" x14ac:dyDescent="0.2">
      <c r="L10227" s="99"/>
    </row>
    <row r="10228" spans="12:12" x14ac:dyDescent="0.2">
      <c r="L10228" s="99"/>
    </row>
    <row r="10229" spans="12:12" x14ac:dyDescent="0.2">
      <c r="L10229" s="99"/>
    </row>
    <row r="10230" spans="12:12" x14ac:dyDescent="0.2">
      <c r="L10230" s="99"/>
    </row>
    <row r="10231" spans="12:12" x14ac:dyDescent="0.2">
      <c r="L10231" s="99"/>
    </row>
    <row r="10232" spans="12:12" x14ac:dyDescent="0.2">
      <c r="L10232" s="99"/>
    </row>
    <row r="10233" spans="12:12" x14ac:dyDescent="0.2">
      <c r="L10233" s="99"/>
    </row>
    <row r="10234" spans="12:12" x14ac:dyDescent="0.2">
      <c r="L10234" s="99"/>
    </row>
    <row r="10235" spans="12:12" x14ac:dyDescent="0.2">
      <c r="L10235" s="99"/>
    </row>
    <row r="10236" spans="12:12" x14ac:dyDescent="0.2">
      <c r="L10236" s="99"/>
    </row>
    <row r="10237" spans="12:12" x14ac:dyDescent="0.2">
      <c r="L10237" s="99"/>
    </row>
    <row r="10238" spans="12:12" x14ac:dyDescent="0.2">
      <c r="L10238" s="99"/>
    </row>
    <row r="10239" spans="12:12" x14ac:dyDescent="0.2">
      <c r="L10239" s="99"/>
    </row>
    <row r="10240" spans="12:12" x14ac:dyDescent="0.2">
      <c r="L10240" s="99"/>
    </row>
    <row r="10241" spans="12:12" x14ac:dyDescent="0.2">
      <c r="L10241" s="99"/>
    </row>
    <row r="10242" spans="12:12" x14ac:dyDescent="0.2">
      <c r="L10242" s="99"/>
    </row>
    <row r="10243" spans="12:12" x14ac:dyDescent="0.2">
      <c r="L10243" s="99"/>
    </row>
    <row r="10244" spans="12:12" x14ac:dyDescent="0.2">
      <c r="L10244" s="99"/>
    </row>
    <row r="10245" spans="12:12" x14ac:dyDescent="0.2">
      <c r="L10245" s="99"/>
    </row>
    <row r="10246" spans="12:12" x14ac:dyDescent="0.2">
      <c r="L10246" s="99"/>
    </row>
    <row r="10247" spans="12:12" x14ac:dyDescent="0.2">
      <c r="L10247" s="99"/>
    </row>
    <row r="10248" spans="12:12" x14ac:dyDescent="0.2">
      <c r="L10248" s="99"/>
    </row>
    <row r="10249" spans="12:12" x14ac:dyDescent="0.2">
      <c r="L10249" s="99"/>
    </row>
    <row r="10250" spans="12:12" x14ac:dyDescent="0.2">
      <c r="L10250" s="99"/>
    </row>
    <row r="10251" spans="12:12" x14ac:dyDescent="0.2">
      <c r="L10251" s="99"/>
    </row>
    <row r="10252" spans="12:12" x14ac:dyDescent="0.2">
      <c r="L10252" s="99"/>
    </row>
    <row r="10253" spans="12:12" x14ac:dyDescent="0.2">
      <c r="L10253" s="99"/>
    </row>
    <row r="10254" spans="12:12" x14ac:dyDescent="0.2">
      <c r="L10254" s="99"/>
    </row>
    <row r="10255" spans="12:12" x14ac:dyDescent="0.2">
      <c r="L10255" s="99"/>
    </row>
    <row r="10256" spans="12:12" x14ac:dyDescent="0.2">
      <c r="L10256" s="99"/>
    </row>
    <row r="10257" spans="12:12" x14ac:dyDescent="0.2">
      <c r="L10257" s="99"/>
    </row>
    <row r="10258" spans="12:12" x14ac:dyDescent="0.2">
      <c r="L10258" s="99"/>
    </row>
    <row r="10259" spans="12:12" x14ac:dyDescent="0.2">
      <c r="L10259" s="99"/>
    </row>
    <row r="10260" spans="12:12" x14ac:dyDescent="0.2">
      <c r="L10260" s="99"/>
    </row>
    <row r="10261" spans="12:12" x14ac:dyDescent="0.2">
      <c r="L10261" s="99"/>
    </row>
    <row r="10262" spans="12:12" x14ac:dyDescent="0.2">
      <c r="L10262" s="99"/>
    </row>
    <row r="10263" spans="12:12" x14ac:dyDescent="0.2">
      <c r="L10263" s="99"/>
    </row>
    <row r="10264" spans="12:12" x14ac:dyDescent="0.2">
      <c r="L10264" s="99"/>
    </row>
    <row r="10265" spans="12:12" x14ac:dyDescent="0.2">
      <c r="L10265" s="99"/>
    </row>
    <row r="10266" spans="12:12" x14ac:dyDescent="0.2">
      <c r="L10266" s="99"/>
    </row>
    <row r="10267" spans="12:12" x14ac:dyDescent="0.2">
      <c r="L10267" s="99"/>
    </row>
    <row r="10268" spans="12:12" x14ac:dyDescent="0.2">
      <c r="L10268" s="99"/>
    </row>
    <row r="10269" spans="12:12" x14ac:dyDescent="0.2">
      <c r="L10269" s="99"/>
    </row>
    <row r="10270" spans="12:12" x14ac:dyDescent="0.2">
      <c r="L10270" s="99"/>
    </row>
    <row r="10271" spans="12:12" x14ac:dyDescent="0.2">
      <c r="L10271" s="99"/>
    </row>
    <row r="10272" spans="12:12" x14ac:dyDescent="0.2">
      <c r="L10272" s="99"/>
    </row>
    <row r="10273" spans="12:12" x14ac:dyDescent="0.2">
      <c r="L10273" s="99"/>
    </row>
    <row r="10274" spans="12:12" x14ac:dyDescent="0.2">
      <c r="L10274" s="99"/>
    </row>
    <row r="10275" spans="12:12" x14ac:dyDescent="0.2">
      <c r="L10275" s="99"/>
    </row>
    <row r="10276" spans="12:12" x14ac:dyDescent="0.2">
      <c r="L10276" s="99"/>
    </row>
    <row r="10277" spans="12:12" x14ac:dyDescent="0.2">
      <c r="L10277" s="99"/>
    </row>
    <row r="10278" spans="12:12" x14ac:dyDescent="0.2">
      <c r="L10278" s="99"/>
    </row>
    <row r="10279" spans="12:12" x14ac:dyDescent="0.2">
      <c r="L10279" s="99"/>
    </row>
    <row r="10280" spans="12:12" x14ac:dyDescent="0.2">
      <c r="L10280" s="99"/>
    </row>
    <row r="10281" spans="12:12" x14ac:dyDescent="0.2">
      <c r="L10281" s="99"/>
    </row>
    <row r="10282" spans="12:12" x14ac:dyDescent="0.2">
      <c r="L10282" s="99"/>
    </row>
    <row r="10283" spans="12:12" x14ac:dyDescent="0.2">
      <c r="L10283" s="99"/>
    </row>
    <row r="10284" spans="12:12" x14ac:dyDescent="0.2">
      <c r="L10284" s="99"/>
    </row>
    <row r="10285" spans="12:12" x14ac:dyDescent="0.2">
      <c r="L10285" s="99"/>
    </row>
    <row r="10286" spans="12:12" x14ac:dyDescent="0.2">
      <c r="L10286" s="99"/>
    </row>
    <row r="10287" spans="12:12" x14ac:dyDescent="0.2">
      <c r="L10287" s="99"/>
    </row>
    <row r="10288" spans="12:12" x14ac:dyDescent="0.2">
      <c r="L10288" s="99"/>
    </row>
    <row r="10289" spans="12:12" x14ac:dyDescent="0.2">
      <c r="L10289" s="99"/>
    </row>
    <row r="10290" spans="12:12" x14ac:dyDescent="0.2">
      <c r="L10290" s="99"/>
    </row>
    <row r="10291" spans="12:12" x14ac:dyDescent="0.2">
      <c r="L10291" s="99"/>
    </row>
    <row r="10292" spans="12:12" x14ac:dyDescent="0.2">
      <c r="L10292" s="99"/>
    </row>
    <row r="10293" spans="12:12" x14ac:dyDescent="0.2">
      <c r="L10293" s="99"/>
    </row>
    <row r="10294" spans="12:12" x14ac:dyDescent="0.2">
      <c r="L10294" s="99"/>
    </row>
    <row r="10295" spans="12:12" x14ac:dyDescent="0.2">
      <c r="L10295" s="99"/>
    </row>
    <row r="10296" spans="12:12" x14ac:dyDescent="0.2">
      <c r="L10296" s="99"/>
    </row>
    <row r="10297" spans="12:12" x14ac:dyDescent="0.2">
      <c r="L10297" s="99"/>
    </row>
    <row r="10298" spans="12:12" x14ac:dyDescent="0.2">
      <c r="L10298" s="99"/>
    </row>
    <row r="10299" spans="12:12" x14ac:dyDescent="0.2">
      <c r="L10299" s="99"/>
    </row>
    <row r="10300" spans="12:12" x14ac:dyDescent="0.2">
      <c r="L10300" s="99"/>
    </row>
    <row r="10301" spans="12:12" x14ac:dyDescent="0.2">
      <c r="L10301" s="99"/>
    </row>
    <row r="10302" spans="12:12" x14ac:dyDescent="0.2">
      <c r="L10302" s="99"/>
    </row>
    <row r="10303" spans="12:12" x14ac:dyDescent="0.2">
      <c r="L10303" s="99"/>
    </row>
    <row r="10304" spans="12:12" x14ac:dyDescent="0.2">
      <c r="L10304" s="99"/>
    </row>
    <row r="10305" spans="12:12" x14ac:dyDescent="0.2">
      <c r="L10305" s="99"/>
    </row>
    <row r="10306" spans="12:12" x14ac:dyDescent="0.2">
      <c r="L10306" s="99"/>
    </row>
    <row r="10307" spans="12:12" x14ac:dyDescent="0.2">
      <c r="L10307" s="99"/>
    </row>
    <row r="10308" spans="12:12" x14ac:dyDescent="0.2">
      <c r="L10308" s="99"/>
    </row>
    <row r="10309" spans="12:12" x14ac:dyDescent="0.2">
      <c r="L10309" s="99"/>
    </row>
    <row r="10310" spans="12:12" x14ac:dyDescent="0.2">
      <c r="L10310" s="99"/>
    </row>
    <row r="10311" spans="12:12" x14ac:dyDescent="0.2">
      <c r="L10311" s="99"/>
    </row>
    <row r="10312" spans="12:12" x14ac:dyDescent="0.2">
      <c r="L10312" s="99"/>
    </row>
    <row r="10313" spans="12:12" x14ac:dyDescent="0.2">
      <c r="L10313" s="99"/>
    </row>
    <row r="10314" spans="12:12" x14ac:dyDescent="0.2">
      <c r="L10314" s="99"/>
    </row>
    <row r="10315" spans="12:12" x14ac:dyDescent="0.2">
      <c r="L10315" s="99"/>
    </row>
    <row r="10316" spans="12:12" x14ac:dyDescent="0.2">
      <c r="L10316" s="99"/>
    </row>
    <row r="10317" spans="12:12" x14ac:dyDescent="0.2">
      <c r="L10317" s="99"/>
    </row>
    <row r="10318" spans="12:12" x14ac:dyDescent="0.2">
      <c r="L10318" s="99"/>
    </row>
    <row r="10319" spans="12:12" x14ac:dyDescent="0.2">
      <c r="L10319" s="99"/>
    </row>
    <row r="10320" spans="12:12" x14ac:dyDescent="0.2">
      <c r="L10320" s="99"/>
    </row>
    <row r="10321" spans="12:12" x14ac:dyDescent="0.2">
      <c r="L10321" s="99"/>
    </row>
    <row r="10322" spans="12:12" x14ac:dyDescent="0.2">
      <c r="L10322" s="99"/>
    </row>
    <row r="10323" spans="12:12" x14ac:dyDescent="0.2">
      <c r="L10323" s="99"/>
    </row>
    <row r="10324" spans="12:12" x14ac:dyDescent="0.2">
      <c r="L10324" s="99"/>
    </row>
    <row r="10325" spans="12:12" x14ac:dyDescent="0.2">
      <c r="L10325" s="99"/>
    </row>
    <row r="10326" spans="12:12" x14ac:dyDescent="0.2">
      <c r="L10326" s="99"/>
    </row>
    <row r="10327" spans="12:12" x14ac:dyDescent="0.2">
      <c r="L10327" s="99"/>
    </row>
    <row r="10328" spans="12:12" x14ac:dyDescent="0.2">
      <c r="L10328" s="99"/>
    </row>
    <row r="10329" spans="12:12" x14ac:dyDescent="0.2">
      <c r="L10329" s="99"/>
    </row>
    <row r="10330" spans="12:12" x14ac:dyDescent="0.2">
      <c r="L10330" s="99"/>
    </row>
    <row r="10331" spans="12:12" x14ac:dyDescent="0.2">
      <c r="L10331" s="99"/>
    </row>
    <row r="10332" spans="12:12" x14ac:dyDescent="0.2">
      <c r="L10332" s="99"/>
    </row>
    <row r="10333" spans="12:12" x14ac:dyDescent="0.2">
      <c r="L10333" s="99"/>
    </row>
    <row r="10334" spans="12:12" x14ac:dyDescent="0.2">
      <c r="L10334" s="99"/>
    </row>
    <row r="10335" spans="12:12" x14ac:dyDescent="0.2">
      <c r="L10335" s="99"/>
    </row>
    <row r="10336" spans="12:12" x14ac:dyDescent="0.2">
      <c r="L10336" s="99"/>
    </row>
    <row r="10337" spans="12:12" x14ac:dyDescent="0.2">
      <c r="L10337" s="99"/>
    </row>
    <row r="10338" spans="12:12" x14ac:dyDescent="0.2">
      <c r="L10338" s="99"/>
    </row>
    <row r="10339" spans="12:12" x14ac:dyDescent="0.2">
      <c r="L10339" s="99"/>
    </row>
    <row r="10340" spans="12:12" x14ac:dyDescent="0.2">
      <c r="L10340" s="99"/>
    </row>
    <row r="10341" spans="12:12" x14ac:dyDescent="0.2">
      <c r="L10341" s="99"/>
    </row>
    <row r="10342" spans="12:12" x14ac:dyDescent="0.2">
      <c r="L10342" s="99"/>
    </row>
    <row r="10343" spans="12:12" x14ac:dyDescent="0.2">
      <c r="L10343" s="99"/>
    </row>
    <row r="10344" spans="12:12" x14ac:dyDescent="0.2">
      <c r="L10344" s="99"/>
    </row>
    <row r="10345" spans="12:12" x14ac:dyDescent="0.2">
      <c r="L10345" s="99"/>
    </row>
    <row r="10346" spans="12:12" x14ac:dyDescent="0.2">
      <c r="L10346" s="99"/>
    </row>
    <row r="10347" spans="12:12" x14ac:dyDescent="0.2">
      <c r="L10347" s="99"/>
    </row>
    <row r="10348" spans="12:12" x14ac:dyDescent="0.2">
      <c r="L10348" s="99"/>
    </row>
    <row r="10349" spans="12:12" x14ac:dyDescent="0.2">
      <c r="L10349" s="99"/>
    </row>
    <row r="10350" spans="12:12" x14ac:dyDescent="0.2">
      <c r="L10350" s="99"/>
    </row>
    <row r="10351" spans="12:12" x14ac:dyDescent="0.2">
      <c r="L10351" s="99"/>
    </row>
    <row r="10352" spans="12:12" x14ac:dyDescent="0.2">
      <c r="L10352" s="99"/>
    </row>
    <row r="10353" spans="12:12" x14ac:dyDescent="0.2">
      <c r="L10353" s="99"/>
    </row>
    <row r="10354" spans="12:12" x14ac:dyDescent="0.2">
      <c r="L10354" s="99"/>
    </row>
    <row r="10355" spans="12:12" x14ac:dyDescent="0.2">
      <c r="L10355" s="99"/>
    </row>
    <row r="10356" spans="12:12" x14ac:dyDescent="0.2">
      <c r="L10356" s="99"/>
    </row>
    <row r="10357" spans="12:12" x14ac:dyDescent="0.2">
      <c r="L10357" s="99"/>
    </row>
    <row r="10358" spans="12:12" x14ac:dyDescent="0.2">
      <c r="L10358" s="99"/>
    </row>
    <row r="10359" spans="12:12" x14ac:dyDescent="0.2">
      <c r="L10359" s="99"/>
    </row>
    <row r="10360" spans="12:12" x14ac:dyDescent="0.2">
      <c r="L10360" s="99"/>
    </row>
    <row r="10361" spans="12:12" x14ac:dyDescent="0.2">
      <c r="L10361" s="99"/>
    </row>
    <row r="10362" spans="12:12" x14ac:dyDescent="0.2">
      <c r="L10362" s="99"/>
    </row>
    <row r="10363" spans="12:12" x14ac:dyDescent="0.2">
      <c r="L10363" s="99"/>
    </row>
    <row r="10364" spans="12:12" x14ac:dyDescent="0.2">
      <c r="L10364" s="99"/>
    </row>
    <row r="10365" spans="12:12" x14ac:dyDescent="0.2">
      <c r="L10365" s="99"/>
    </row>
    <row r="10366" spans="12:12" x14ac:dyDescent="0.2">
      <c r="L10366" s="99"/>
    </row>
    <row r="10367" spans="12:12" x14ac:dyDescent="0.2">
      <c r="L10367" s="99"/>
    </row>
    <row r="10368" spans="12:12" x14ac:dyDescent="0.2">
      <c r="L10368" s="99"/>
    </row>
    <row r="10369" spans="12:12" x14ac:dyDescent="0.2">
      <c r="L10369" s="99"/>
    </row>
    <row r="10370" spans="12:12" x14ac:dyDescent="0.2">
      <c r="L10370" s="99"/>
    </row>
    <row r="10371" spans="12:12" x14ac:dyDescent="0.2">
      <c r="L10371" s="99"/>
    </row>
    <row r="10372" spans="12:12" x14ac:dyDescent="0.2">
      <c r="L10372" s="99"/>
    </row>
    <row r="10373" spans="12:12" x14ac:dyDescent="0.2">
      <c r="L10373" s="99"/>
    </row>
    <row r="10374" spans="12:12" x14ac:dyDescent="0.2">
      <c r="L10374" s="99"/>
    </row>
    <row r="10375" spans="12:12" x14ac:dyDescent="0.2">
      <c r="L10375" s="99"/>
    </row>
    <row r="10376" spans="12:12" x14ac:dyDescent="0.2">
      <c r="L10376" s="99"/>
    </row>
    <row r="10377" spans="12:12" x14ac:dyDescent="0.2">
      <c r="L10377" s="99"/>
    </row>
    <row r="10378" spans="12:12" x14ac:dyDescent="0.2">
      <c r="L10378" s="99"/>
    </row>
    <row r="10379" spans="12:12" x14ac:dyDescent="0.2">
      <c r="L10379" s="99"/>
    </row>
    <row r="10380" spans="12:12" x14ac:dyDescent="0.2">
      <c r="L10380" s="99"/>
    </row>
    <row r="10381" spans="12:12" x14ac:dyDescent="0.2">
      <c r="L10381" s="99"/>
    </row>
    <row r="10382" spans="12:12" x14ac:dyDescent="0.2">
      <c r="L10382" s="99"/>
    </row>
    <row r="10383" spans="12:12" x14ac:dyDescent="0.2">
      <c r="L10383" s="99"/>
    </row>
    <row r="10384" spans="12:12" x14ac:dyDescent="0.2">
      <c r="L10384" s="99"/>
    </row>
    <row r="10385" spans="12:12" x14ac:dyDescent="0.2">
      <c r="L10385" s="99"/>
    </row>
    <row r="10386" spans="12:12" x14ac:dyDescent="0.2">
      <c r="L10386" s="99"/>
    </row>
    <row r="10387" spans="12:12" x14ac:dyDescent="0.2">
      <c r="L10387" s="99"/>
    </row>
    <row r="10388" spans="12:12" x14ac:dyDescent="0.2">
      <c r="L10388" s="99"/>
    </row>
    <row r="10389" spans="12:12" x14ac:dyDescent="0.2">
      <c r="L10389" s="99"/>
    </row>
    <row r="10390" spans="12:12" x14ac:dyDescent="0.2">
      <c r="L10390" s="99"/>
    </row>
    <row r="10391" spans="12:12" x14ac:dyDescent="0.2">
      <c r="L10391" s="99"/>
    </row>
    <row r="10392" spans="12:12" x14ac:dyDescent="0.2">
      <c r="L10392" s="99"/>
    </row>
    <row r="10393" spans="12:12" x14ac:dyDescent="0.2">
      <c r="L10393" s="99"/>
    </row>
    <row r="10394" spans="12:12" x14ac:dyDescent="0.2">
      <c r="L10394" s="99"/>
    </row>
    <row r="10395" spans="12:12" x14ac:dyDescent="0.2">
      <c r="L10395" s="99"/>
    </row>
    <row r="10396" spans="12:12" x14ac:dyDescent="0.2">
      <c r="L10396" s="99"/>
    </row>
    <row r="10397" spans="12:12" x14ac:dyDescent="0.2">
      <c r="L10397" s="99"/>
    </row>
    <row r="10398" spans="12:12" x14ac:dyDescent="0.2">
      <c r="L10398" s="99"/>
    </row>
    <row r="10399" spans="12:12" x14ac:dyDescent="0.2">
      <c r="L10399" s="99"/>
    </row>
    <row r="10400" spans="12:12" x14ac:dyDescent="0.2">
      <c r="L10400" s="99"/>
    </row>
    <row r="10401" spans="12:12" x14ac:dyDescent="0.2">
      <c r="L10401" s="99"/>
    </row>
    <row r="10402" spans="12:12" x14ac:dyDescent="0.2">
      <c r="L10402" s="99"/>
    </row>
    <row r="10403" spans="12:12" x14ac:dyDescent="0.2">
      <c r="L10403" s="99"/>
    </row>
    <row r="10404" spans="12:12" x14ac:dyDescent="0.2">
      <c r="L10404" s="99"/>
    </row>
    <row r="10405" spans="12:12" x14ac:dyDescent="0.2">
      <c r="L10405" s="99"/>
    </row>
    <row r="10406" spans="12:12" x14ac:dyDescent="0.2">
      <c r="L10406" s="99"/>
    </row>
    <row r="10407" spans="12:12" x14ac:dyDescent="0.2">
      <c r="L10407" s="99"/>
    </row>
    <row r="10408" spans="12:12" x14ac:dyDescent="0.2">
      <c r="L10408" s="99"/>
    </row>
    <row r="10409" spans="12:12" x14ac:dyDescent="0.2">
      <c r="L10409" s="99"/>
    </row>
    <row r="10410" spans="12:12" x14ac:dyDescent="0.2">
      <c r="L10410" s="99"/>
    </row>
    <row r="10411" spans="12:12" x14ac:dyDescent="0.2">
      <c r="L10411" s="99"/>
    </row>
    <row r="10412" spans="12:12" x14ac:dyDescent="0.2">
      <c r="L10412" s="99"/>
    </row>
    <row r="10413" spans="12:12" x14ac:dyDescent="0.2">
      <c r="L10413" s="99"/>
    </row>
    <row r="10414" spans="12:12" x14ac:dyDescent="0.2">
      <c r="L10414" s="99"/>
    </row>
    <row r="10415" spans="12:12" x14ac:dyDescent="0.2">
      <c r="L10415" s="99"/>
    </row>
    <row r="10416" spans="12:12" x14ac:dyDescent="0.2">
      <c r="L10416" s="99"/>
    </row>
    <row r="10417" spans="12:12" x14ac:dyDescent="0.2">
      <c r="L10417" s="99"/>
    </row>
    <row r="10418" spans="12:12" x14ac:dyDescent="0.2">
      <c r="L10418" s="99"/>
    </row>
    <row r="10419" spans="12:12" x14ac:dyDescent="0.2">
      <c r="L10419" s="99"/>
    </row>
    <row r="10420" spans="12:12" x14ac:dyDescent="0.2">
      <c r="L10420" s="99"/>
    </row>
    <row r="10421" spans="12:12" x14ac:dyDescent="0.2">
      <c r="L10421" s="99"/>
    </row>
    <row r="10422" spans="12:12" x14ac:dyDescent="0.2">
      <c r="L10422" s="99"/>
    </row>
    <row r="10423" spans="12:12" x14ac:dyDescent="0.2">
      <c r="L10423" s="99"/>
    </row>
    <row r="10424" spans="12:12" x14ac:dyDescent="0.2">
      <c r="L10424" s="99"/>
    </row>
    <row r="10425" spans="12:12" x14ac:dyDescent="0.2">
      <c r="L10425" s="99"/>
    </row>
    <row r="10426" spans="12:12" x14ac:dyDescent="0.2">
      <c r="L10426" s="99"/>
    </row>
    <row r="10427" spans="12:12" x14ac:dyDescent="0.2">
      <c r="L10427" s="99"/>
    </row>
    <row r="10428" spans="12:12" x14ac:dyDescent="0.2">
      <c r="L10428" s="99"/>
    </row>
    <row r="10429" spans="12:12" x14ac:dyDescent="0.2">
      <c r="L10429" s="99"/>
    </row>
    <row r="10430" spans="12:12" x14ac:dyDescent="0.2">
      <c r="L10430" s="99"/>
    </row>
    <row r="10431" spans="12:12" x14ac:dyDescent="0.2">
      <c r="L10431" s="99"/>
    </row>
    <row r="10432" spans="12:12" x14ac:dyDescent="0.2">
      <c r="L10432" s="99"/>
    </row>
    <row r="10433" spans="12:12" x14ac:dyDescent="0.2">
      <c r="L10433" s="99"/>
    </row>
    <row r="10434" spans="12:12" x14ac:dyDescent="0.2">
      <c r="L10434" s="99"/>
    </row>
    <row r="10435" spans="12:12" x14ac:dyDescent="0.2">
      <c r="L10435" s="99"/>
    </row>
    <row r="10436" spans="12:12" x14ac:dyDescent="0.2">
      <c r="L10436" s="99"/>
    </row>
    <row r="10437" spans="12:12" x14ac:dyDescent="0.2">
      <c r="L10437" s="99"/>
    </row>
    <row r="10438" spans="12:12" x14ac:dyDescent="0.2">
      <c r="L10438" s="99"/>
    </row>
    <row r="10439" spans="12:12" x14ac:dyDescent="0.2">
      <c r="L10439" s="99"/>
    </row>
    <row r="10440" spans="12:12" x14ac:dyDescent="0.2">
      <c r="L10440" s="99"/>
    </row>
    <row r="10441" spans="12:12" x14ac:dyDescent="0.2">
      <c r="L10441" s="99"/>
    </row>
    <row r="10442" spans="12:12" x14ac:dyDescent="0.2">
      <c r="L10442" s="99"/>
    </row>
    <row r="10443" spans="12:12" x14ac:dyDescent="0.2">
      <c r="L10443" s="99"/>
    </row>
    <row r="10444" spans="12:12" x14ac:dyDescent="0.2">
      <c r="L10444" s="99"/>
    </row>
    <row r="10445" spans="12:12" x14ac:dyDescent="0.2">
      <c r="L10445" s="99"/>
    </row>
    <row r="10446" spans="12:12" x14ac:dyDescent="0.2">
      <c r="L10446" s="99"/>
    </row>
    <row r="10447" spans="12:12" x14ac:dyDescent="0.2">
      <c r="L10447" s="99"/>
    </row>
    <row r="10448" spans="12:12" x14ac:dyDescent="0.2">
      <c r="L10448" s="99"/>
    </row>
    <row r="10449" spans="12:12" x14ac:dyDescent="0.2">
      <c r="L10449" s="99"/>
    </row>
    <row r="10450" spans="12:12" x14ac:dyDescent="0.2">
      <c r="L10450" s="99"/>
    </row>
    <row r="10451" spans="12:12" x14ac:dyDescent="0.2">
      <c r="L10451" s="99"/>
    </row>
    <row r="10452" spans="12:12" x14ac:dyDescent="0.2">
      <c r="L10452" s="99"/>
    </row>
    <row r="10453" spans="12:12" x14ac:dyDescent="0.2">
      <c r="L10453" s="99"/>
    </row>
    <row r="10454" spans="12:12" x14ac:dyDescent="0.2">
      <c r="L10454" s="99"/>
    </row>
    <row r="10455" spans="12:12" x14ac:dyDescent="0.2">
      <c r="L10455" s="99"/>
    </row>
    <row r="10456" spans="12:12" x14ac:dyDescent="0.2">
      <c r="L10456" s="99"/>
    </row>
    <row r="10457" spans="12:12" x14ac:dyDescent="0.2">
      <c r="L10457" s="99"/>
    </row>
    <row r="10458" spans="12:12" x14ac:dyDescent="0.2">
      <c r="L10458" s="99"/>
    </row>
    <row r="10459" spans="12:12" x14ac:dyDescent="0.2">
      <c r="L10459" s="99"/>
    </row>
    <row r="10460" spans="12:12" x14ac:dyDescent="0.2">
      <c r="L10460" s="99"/>
    </row>
    <row r="10461" spans="12:12" x14ac:dyDescent="0.2">
      <c r="L10461" s="99"/>
    </row>
    <row r="10462" spans="12:12" x14ac:dyDescent="0.2">
      <c r="L10462" s="99"/>
    </row>
    <row r="10463" spans="12:12" x14ac:dyDescent="0.2">
      <c r="L10463" s="99"/>
    </row>
    <row r="10464" spans="12:12" x14ac:dyDescent="0.2">
      <c r="L10464" s="99"/>
    </row>
    <row r="10465" spans="12:12" x14ac:dyDescent="0.2">
      <c r="L10465" s="99"/>
    </row>
    <row r="10466" spans="12:12" x14ac:dyDescent="0.2">
      <c r="L10466" s="99"/>
    </row>
    <row r="10467" spans="12:12" x14ac:dyDescent="0.2">
      <c r="L10467" s="99"/>
    </row>
    <row r="10468" spans="12:12" x14ac:dyDescent="0.2">
      <c r="L10468" s="99"/>
    </row>
    <row r="10469" spans="12:12" x14ac:dyDescent="0.2">
      <c r="L10469" s="99"/>
    </row>
    <row r="10470" spans="12:12" x14ac:dyDescent="0.2">
      <c r="L10470" s="99"/>
    </row>
    <row r="10471" spans="12:12" x14ac:dyDescent="0.2">
      <c r="L10471" s="99"/>
    </row>
    <row r="10472" spans="12:12" x14ac:dyDescent="0.2">
      <c r="L10472" s="99"/>
    </row>
    <row r="10473" spans="12:12" x14ac:dyDescent="0.2">
      <c r="L10473" s="99"/>
    </row>
    <row r="10474" spans="12:12" x14ac:dyDescent="0.2">
      <c r="L10474" s="99"/>
    </row>
    <row r="10475" spans="12:12" x14ac:dyDescent="0.2">
      <c r="L10475" s="99"/>
    </row>
    <row r="10476" spans="12:12" x14ac:dyDescent="0.2">
      <c r="L10476" s="99"/>
    </row>
    <row r="10477" spans="12:12" x14ac:dyDescent="0.2">
      <c r="L10477" s="99"/>
    </row>
    <row r="10478" spans="12:12" x14ac:dyDescent="0.2">
      <c r="L10478" s="99"/>
    </row>
    <row r="10479" spans="12:12" x14ac:dyDescent="0.2">
      <c r="L10479" s="99"/>
    </row>
    <row r="10480" spans="12:12" x14ac:dyDescent="0.2">
      <c r="L10480" s="99"/>
    </row>
    <row r="10481" spans="12:12" x14ac:dyDescent="0.2">
      <c r="L10481" s="99"/>
    </row>
    <row r="10482" spans="12:12" x14ac:dyDescent="0.2">
      <c r="L10482" s="99"/>
    </row>
    <row r="10483" spans="12:12" x14ac:dyDescent="0.2">
      <c r="L10483" s="99"/>
    </row>
    <row r="10484" spans="12:12" x14ac:dyDescent="0.2">
      <c r="L10484" s="99"/>
    </row>
    <row r="10485" spans="12:12" x14ac:dyDescent="0.2">
      <c r="L10485" s="99"/>
    </row>
    <row r="10486" spans="12:12" x14ac:dyDescent="0.2">
      <c r="L10486" s="99"/>
    </row>
    <row r="10487" spans="12:12" x14ac:dyDescent="0.2">
      <c r="L10487" s="99"/>
    </row>
    <row r="10488" spans="12:12" x14ac:dyDescent="0.2">
      <c r="L10488" s="99"/>
    </row>
    <row r="10489" spans="12:12" x14ac:dyDescent="0.2">
      <c r="L10489" s="99"/>
    </row>
    <row r="10490" spans="12:12" x14ac:dyDescent="0.2">
      <c r="L10490" s="99"/>
    </row>
    <row r="10491" spans="12:12" x14ac:dyDescent="0.2">
      <c r="L10491" s="99"/>
    </row>
    <row r="10492" spans="12:12" x14ac:dyDescent="0.2">
      <c r="L10492" s="99"/>
    </row>
    <row r="10493" spans="12:12" x14ac:dyDescent="0.2">
      <c r="L10493" s="99"/>
    </row>
    <row r="10494" spans="12:12" x14ac:dyDescent="0.2">
      <c r="L10494" s="99"/>
    </row>
    <row r="10495" spans="12:12" x14ac:dyDescent="0.2">
      <c r="L10495" s="99"/>
    </row>
    <row r="10496" spans="12:12" x14ac:dyDescent="0.2">
      <c r="L10496" s="99"/>
    </row>
    <row r="10497" spans="12:12" x14ac:dyDescent="0.2">
      <c r="L10497" s="99"/>
    </row>
    <row r="10498" spans="12:12" x14ac:dyDescent="0.2">
      <c r="L10498" s="99"/>
    </row>
    <row r="10499" spans="12:12" x14ac:dyDescent="0.2">
      <c r="L10499" s="99"/>
    </row>
    <row r="10500" spans="12:12" x14ac:dyDescent="0.2">
      <c r="L10500" s="99"/>
    </row>
    <row r="10501" spans="12:12" x14ac:dyDescent="0.2">
      <c r="L10501" s="99"/>
    </row>
    <row r="10502" spans="12:12" x14ac:dyDescent="0.2">
      <c r="L10502" s="99"/>
    </row>
    <row r="10503" spans="12:12" x14ac:dyDescent="0.2">
      <c r="L10503" s="99"/>
    </row>
    <row r="10504" spans="12:12" x14ac:dyDescent="0.2">
      <c r="L10504" s="99"/>
    </row>
    <row r="10505" spans="12:12" x14ac:dyDescent="0.2">
      <c r="L10505" s="99"/>
    </row>
    <row r="10506" spans="12:12" x14ac:dyDescent="0.2">
      <c r="L10506" s="99"/>
    </row>
    <row r="10507" spans="12:12" x14ac:dyDescent="0.2">
      <c r="L10507" s="99"/>
    </row>
    <row r="10508" spans="12:12" x14ac:dyDescent="0.2">
      <c r="L10508" s="99"/>
    </row>
    <row r="10509" spans="12:12" x14ac:dyDescent="0.2">
      <c r="L10509" s="99"/>
    </row>
    <row r="10510" spans="12:12" x14ac:dyDescent="0.2">
      <c r="L10510" s="99"/>
    </row>
    <row r="10511" spans="12:12" x14ac:dyDescent="0.2">
      <c r="L10511" s="99"/>
    </row>
    <row r="10512" spans="12:12" x14ac:dyDescent="0.2">
      <c r="L10512" s="99"/>
    </row>
    <row r="10513" spans="12:12" x14ac:dyDescent="0.2">
      <c r="L10513" s="99"/>
    </row>
    <row r="10514" spans="12:12" x14ac:dyDescent="0.2">
      <c r="L10514" s="99"/>
    </row>
    <row r="10515" spans="12:12" x14ac:dyDescent="0.2">
      <c r="L10515" s="99"/>
    </row>
    <row r="10516" spans="12:12" x14ac:dyDescent="0.2">
      <c r="L10516" s="99"/>
    </row>
    <row r="10517" spans="12:12" x14ac:dyDescent="0.2">
      <c r="L10517" s="99"/>
    </row>
    <row r="10518" spans="12:12" x14ac:dyDescent="0.2">
      <c r="L10518" s="99"/>
    </row>
    <row r="10519" spans="12:12" x14ac:dyDescent="0.2">
      <c r="L10519" s="99"/>
    </row>
    <row r="10520" spans="12:12" x14ac:dyDescent="0.2">
      <c r="L10520" s="99"/>
    </row>
    <row r="10521" spans="12:12" x14ac:dyDescent="0.2">
      <c r="L10521" s="99"/>
    </row>
    <row r="10522" spans="12:12" x14ac:dyDescent="0.2">
      <c r="L10522" s="99"/>
    </row>
    <row r="10523" spans="12:12" x14ac:dyDescent="0.2">
      <c r="L10523" s="99"/>
    </row>
    <row r="10524" spans="12:12" x14ac:dyDescent="0.2">
      <c r="L10524" s="99"/>
    </row>
    <row r="10525" spans="12:12" x14ac:dyDescent="0.2">
      <c r="L10525" s="99"/>
    </row>
    <row r="10526" spans="12:12" x14ac:dyDescent="0.2">
      <c r="L10526" s="99"/>
    </row>
    <row r="10527" spans="12:12" x14ac:dyDescent="0.2">
      <c r="L10527" s="99"/>
    </row>
    <row r="10528" spans="12:12" x14ac:dyDescent="0.2">
      <c r="L10528" s="99"/>
    </row>
    <row r="10529" spans="12:12" x14ac:dyDescent="0.2">
      <c r="L10529" s="99"/>
    </row>
    <row r="10530" spans="12:12" x14ac:dyDescent="0.2">
      <c r="L10530" s="99"/>
    </row>
    <row r="10531" spans="12:12" x14ac:dyDescent="0.2">
      <c r="L10531" s="99"/>
    </row>
    <row r="10532" spans="12:12" x14ac:dyDescent="0.2">
      <c r="L10532" s="99"/>
    </row>
    <row r="10533" spans="12:12" x14ac:dyDescent="0.2">
      <c r="L10533" s="99"/>
    </row>
    <row r="10534" spans="12:12" x14ac:dyDescent="0.2">
      <c r="L10534" s="99"/>
    </row>
    <row r="10535" spans="12:12" x14ac:dyDescent="0.2">
      <c r="L10535" s="99"/>
    </row>
    <row r="10536" spans="12:12" x14ac:dyDescent="0.2">
      <c r="L10536" s="99"/>
    </row>
    <row r="10537" spans="12:12" x14ac:dyDescent="0.2">
      <c r="L10537" s="99"/>
    </row>
    <row r="10538" spans="12:12" x14ac:dyDescent="0.2">
      <c r="L10538" s="99"/>
    </row>
    <row r="10539" spans="12:12" x14ac:dyDescent="0.2">
      <c r="L10539" s="99"/>
    </row>
    <row r="10540" spans="12:12" x14ac:dyDescent="0.2">
      <c r="L10540" s="99"/>
    </row>
    <row r="10541" spans="12:12" x14ac:dyDescent="0.2">
      <c r="L10541" s="99"/>
    </row>
    <row r="10542" spans="12:12" x14ac:dyDescent="0.2">
      <c r="L10542" s="99"/>
    </row>
    <row r="10543" spans="12:12" x14ac:dyDescent="0.2">
      <c r="L10543" s="99"/>
    </row>
    <row r="10544" spans="12:12" x14ac:dyDescent="0.2">
      <c r="L10544" s="99"/>
    </row>
    <row r="10545" spans="12:12" x14ac:dyDescent="0.2">
      <c r="L10545" s="99"/>
    </row>
    <row r="10546" spans="12:12" x14ac:dyDescent="0.2">
      <c r="L10546" s="99"/>
    </row>
    <row r="10547" spans="12:12" x14ac:dyDescent="0.2">
      <c r="L10547" s="99"/>
    </row>
    <row r="10548" spans="12:12" x14ac:dyDescent="0.2">
      <c r="L10548" s="99"/>
    </row>
    <row r="10549" spans="12:12" x14ac:dyDescent="0.2">
      <c r="L10549" s="99"/>
    </row>
    <row r="10550" spans="12:12" x14ac:dyDescent="0.2">
      <c r="L10550" s="99"/>
    </row>
    <row r="10551" spans="12:12" x14ac:dyDescent="0.2">
      <c r="L10551" s="99"/>
    </row>
    <row r="10552" spans="12:12" x14ac:dyDescent="0.2">
      <c r="L10552" s="99"/>
    </row>
    <row r="10553" spans="12:12" x14ac:dyDescent="0.2">
      <c r="L10553" s="99"/>
    </row>
    <row r="10554" spans="12:12" x14ac:dyDescent="0.2">
      <c r="L10554" s="99"/>
    </row>
    <row r="10555" spans="12:12" x14ac:dyDescent="0.2">
      <c r="L10555" s="99"/>
    </row>
    <row r="10556" spans="12:12" x14ac:dyDescent="0.2">
      <c r="L10556" s="99"/>
    </row>
    <row r="10557" spans="12:12" x14ac:dyDescent="0.2">
      <c r="L10557" s="99"/>
    </row>
    <row r="10558" spans="12:12" x14ac:dyDescent="0.2">
      <c r="L10558" s="99"/>
    </row>
    <row r="10559" spans="12:12" x14ac:dyDescent="0.2">
      <c r="L10559" s="99"/>
    </row>
    <row r="10560" spans="12:12" x14ac:dyDescent="0.2">
      <c r="L10560" s="99"/>
    </row>
    <row r="10561" spans="12:12" x14ac:dyDescent="0.2">
      <c r="L10561" s="99"/>
    </row>
    <row r="10562" spans="12:12" x14ac:dyDescent="0.2">
      <c r="L10562" s="99"/>
    </row>
    <row r="10563" spans="12:12" x14ac:dyDescent="0.2">
      <c r="L10563" s="99"/>
    </row>
    <row r="10564" spans="12:12" x14ac:dyDescent="0.2">
      <c r="L10564" s="99"/>
    </row>
    <row r="10565" spans="12:12" x14ac:dyDescent="0.2">
      <c r="L10565" s="99"/>
    </row>
    <row r="10566" spans="12:12" x14ac:dyDescent="0.2">
      <c r="L10566" s="99"/>
    </row>
    <row r="10567" spans="12:12" x14ac:dyDescent="0.2">
      <c r="L10567" s="99"/>
    </row>
    <row r="10568" spans="12:12" x14ac:dyDescent="0.2">
      <c r="L10568" s="99"/>
    </row>
    <row r="10569" spans="12:12" x14ac:dyDescent="0.2">
      <c r="L10569" s="99"/>
    </row>
    <row r="10570" spans="12:12" x14ac:dyDescent="0.2">
      <c r="L10570" s="99"/>
    </row>
    <row r="10571" spans="12:12" x14ac:dyDescent="0.2">
      <c r="L10571" s="99"/>
    </row>
    <row r="10572" spans="12:12" x14ac:dyDescent="0.2">
      <c r="L10572" s="99"/>
    </row>
    <row r="10573" spans="12:12" x14ac:dyDescent="0.2">
      <c r="L10573" s="99"/>
    </row>
    <row r="10574" spans="12:12" x14ac:dyDescent="0.2">
      <c r="L10574" s="99"/>
    </row>
    <row r="10575" spans="12:12" x14ac:dyDescent="0.2">
      <c r="L10575" s="99"/>
    </row>
    <row r="10576" spans="12:12" x14ac:dyDescent="0.2">
      <c r="L10576" s="99"/>
    </row>
    <row r="10577" spans="12:12" x14ac:dyDescent="0.2">
      <c r="L10577" s="99"/>
    </row>
    <row r="10578" spans="12:12" x14ac:dyDescent="0.2">
      <c r="L10578" s="99"/>
    </row>
    <row r="10579" spans="12:12" x14ac:dyDescent="0.2">
      <c r="L10579" s="99"/>
    </row>
    <row r="10580" spans="12:12" x14ac:dyDescent="0.2">
      <c r="L10580" s="99"/>
    </row>
    <row r="10581" spans="12:12" x14ac:dyDescent="0.2">
      <c r="L10581" s="99"/>
    </row>
    <row r="10582" spans="12:12" x14ac:dyDescent="0.2">
      <c r="L10582" s="99"/>
    </row>
    <row r="10583" spans="12:12" x14ac:dyDescent="0.2">
      <c r="L10583" s="99"/>
    </row>
    <row r="10584" spans="12:12" x14ac:dyDescent="0.2">
      <c r="L10584" s="99"/>
    </row>
    <row r="10585" spans="12:12" x14ac:dyDescent="0.2">
      <c r="L10585" s="99"/>
    </row>
    <row r="10586" spans="12:12" x14ac:dyDescent="0.2">
      <c r="L10586" s="99"/>
    </row>
    <row r="10587" spans="12:12" x14ac:dyDescent="0.2">
      <c r="L10587" s="99"/>
    </row>
    <row r="10588" spans="12:12" x14ac:dyDescent="0.2">
      <c r="L10588" s="99"/>
    </row>
    <row r="10589" spans="12:12" x14ac:dyDescent="0.2">
      <c r="L10589" s="99"/>
    </row>
    <row r="10590" spans="12:12" x14ac:dyDescent="0.2">
      <c r="L10590" s="99"/>
    </row>
    <row r="10591" spans="12:12" x14ac:dyDescent="0.2">
      <c r="L10591" s="99"/>
    </row>
    <row r="10592" spans="12:12" x14ac:dyDescent="0.2">
      <c r="L10592" s="99"/>
    </row>
    <row r="10593" spans="12:12" x14ac:dyDescent="0.2">
      <c r="L10593" s="99"/>
    </row>
    <row r="10594" spans="12:12" x14ac:dyDescent="0.2">
      <c r="L10594" s="99"/>
    </row>
    <row r="10595" spans="12:12" x14ac:dyDescent="0.2">
      <c r="L10595" s="99"/>
    </row>
    <row r="10596" spans="12:12" x14ac:dyDescent="0.2">
      <c r="L10596" s="99"/>
    </row>
    <row r="10597" spans="12:12" x14ac:dyDescent="0.2">
      <c r="L10597" s="99"/>
    </row>
    <row r="10598" spans="12:12" x14ac:dyDescent="0.2">
      <c r="L10598" s="99"/>
    </row>
    <row r="10599" spans="12:12" x14ac:dyDescent="0.2">
      <c r="L10599" s="99"/>
    </row>
    <row r="10600" spans="12:12" x14ac:dyDescent="0.2">
      <c r="L10600" s="99"/>
    </row>
    <row r="10601" spans="12:12" x14ac:dyDescent="0.2">
      <c r="L10601" s="99"/>
    </row>
    <row r="10602" spans="12:12" x14ac:dyDescent="0.2">
      <c r="L10602" s="99"/>
    </row>
    <row r="10603" spans="12:12" x14ac:dyDescent="0.2">
      <c r="L10603" s="99"/>
    </row>
    <row r="10604" spans="12:12" x14ac:dyDescent="0.2">
      <c r="L10604" s="99"/>
    </row>
    <row r="10605" spans="12:12" x14ac:dyDescent="0.2">
      <c r="L10605" s="99"/>
    </row>
    <row r="10606" spans="12:12" x14ac:dyDescent="0.2">
      <c r="L10606" s="99"/>
    </row>
    <row r="10607" spans="12:12" x14ac:dyDescent="0.2">
      <c r="L10607" s="99"/>
    </row>
    <row r="10608" spans="12:12" x14ac:dyDescent="0.2">
      <c r="L10608" s="99"/>
    </row>
    <row r="10609" spans="12:12" x14ac:dyDescent="0.2">
      <c r="L10609" s="99"/>
    </row>
    <row r="10610" spans="12:12" x14ac:dyDescent="0.2">
      <c r="L10610" s="99"/>
    </row>
    <row r="10611" spans="12:12" x14ac:dyDescent="0.2">
      <c r="L10611" s="99"/>
    </row>
    <row r="10612" spans="12:12" x14ac:dyDescent="0.2">
      <c r="L10612" s="99"/>
    </row>
    <row r="10613" spans="12:12" x14ac:dyDescent="0.2">
      <c r="L10613" s="99"/>
    </row>
    <row r="10614" spans="12:12" x14ac:dyDescent="0.2">
      <c r="L10614" s="99"/>
    </row>
    <row r="10615" spans="12:12" x14ac:dyDescent="0.2">
      <c r="L10615" s="99"/>
    </row>
    <row r="10616" spans="12:12" x14ac:dyDescent="0.2">
      <c r="L10616" s="99"/>
    </row>
    <row r="10617" spans="12:12" x14ac:dyDescent="0.2">
      <c r="L10617" s="99"/>
    </row>
    <row r="10618" spans="12:12" x14ac:dyDescent="0.2">
      <c r="L10618" s="99"/>
    </row>
    <row r="10619" spans="12:12" x14ac:dyDescent="0.2">
      <c r="L10619" s="99"/>
    </row>
    <row r="10620" spans="12:12" x14ac:dyDescent="0.2">
      <c r="L10620" s="99"/>
    </row>
    <row r="10621" spans="12:12" x14ac:dyDescent="0.2">
      <c r="L10621" s="99"/>
    </row>
    <row r="10622" spans="12:12" x14ac:dyDescent="0.2">
      <c r="L10622" s="99"/>
    </row>
    <row r="10623" spans="12:12" x14ac:dyDescent="0.2">
      <c r="L10623" s="99"/>
    </row>
    <row r="10624" spans="12:12" x14ac:dyDescent="0.2">
      <c r="L10624" s="99"/>
    </row>
    <row r="10625" spans="12:12" x14ac:dyDescent="0.2">
      <c r="L10625" s="99"/>
    </row>
    <row r="10626" spans="12:12" x14ac:dyDescent="0.2">
      <c r="L10626" s="99"/>
    </row>
    <row r="10627" spans="12:12" x14ac:dyDescent="0.2">
      <c r="L10627" s="99"/>
    </row>
    <row r="10628" spans="12:12" x14ac:dyDescent="0.2">
      <c r="L10628" s="99"/>
    </row>
    <row r="10629" spans="12:12" x14ac:dyDescent="0.2">
      <c r="L10629" s="99"/>
    </row>
    <row r="10630" spans="12:12" x14ac:dyDescent="0.2">
      <c r="L10630" s="99"/>
    </row>
    <row r="10631" spans="12:12" x14ac:dyDescent="0.2">
      <c r="L10631" s="99"/>
    </row>
    <row r="10632" spans="12:12" x14ac:dyDescent="0.2">
      <c r="L10632" s="99"/>
    </row>
    <row r="10633" spans="12:12" x14ac:dyDescent="0.2">
      <c r="L10633" s="99"/>
    </row>
    <row r="10634" spans="12:12" x14ac:dyDescent="0.2">
      <c r="L10634" s="99"/>
    </row>
    <row r="10635" spans="12:12" x14ac:dyDescent="0.2">
      <c r="L10635" s="99"/>
    </row>
    <row r="10636" spans="12:12" x14ac:dyDescent="0.2">
      <c r="L10636" s="99"/>
    </row>
    <row r="10637" spans="12:12" x14ac:dyDescent="0.2">
      <c r="L10637" s="99"/>
    </row>
    <row r="10638" spans="12:12" x14ac:dyDescent="0.2">
      <c r="L10638" s="99"/>
    </row>
    <row r="10639" spans="12:12" x14ac:dyDescent="0.2">
      <c r="L10639" s="99"/>
    </row>
    <row r="10640" spans="12:12" x14ac:dyDescent="0.2">
      <c r="L10640" s="99"/>
    </row>
    <row r="10641" spans="12:12" x14ac:dyDescent="0.2">
      <c r="L10641" s="99"/>
    </row>
    <row r="10642" spans="12:12" x14ac:dyDescent="0.2">
      <c r="L10642" s="99"/>
    </row>
    <row r="10643" spans="12:12" x14ac:dyDescent="0.2">
      <c r="L10643" s="99"/>
    </row>
    <row r="10644" spans="12:12" x14ac:dyDescent="0.2">
      <c r="L10644" s="99"/>
    </row>
    <row r="10645" spans="12:12" x14ac:dyDescent="0.2">
      <c r="L10645" s="99"/>
    </row>
    <row r="10646" spans="12:12" x14ac:dyDescent="0.2">
      <c r="L10646" s="99"/>
    </row>
    <row r="10647" spans="12:12" x14ac:dyDescent="0.2">
      <c r="L10647" s="99"/>
    </row>
    <row r="10648" spans="12:12" x14ac:dyDescent="0.2">
      <c r="L10648" s="99"/>
    </row>
    <row r="10649" spans="12:12" x14ac:dyDescent="0.2">
      <c r="L10649" s="99"/>
    </row>
    <row r="10650" spans="12:12" x14ac:dyDescent="0.2">
      <c r="L10650" s="99"/>
    </row>
    <row r="10651" spans="12:12" x14ac:dyDescent="0.2">
      <c r="L10651" s="99"/>
    </row>
    <row r="10652" spans="12:12" x14ac:dyDescent="0.2">
      <c r="L10652" s="99"/>
    </row>
    <row r="10653" spans="12:12" x14ac:dyDescent="0.2">
      <c r="L10653" s="99"/>
    </row>
    <row r="10654" spans="12:12" x14ac:dyDescent="0.2">
      <c r="L10654" s="99"/>
    </row>
    <row r="10655" spans="12:12" x14ac:dyDescent="0.2">
      <c r="L10655" s="99"/>
    </row>
    <row r="10656" spans="12:12" x14ac:dyDescent="0.2">
      <c r="L10656" s="99"/>
    </row>
    <row r="10657" spans="12:12" x14ac:dyDescent="0.2">
      <c r="L10657" s="99"/>
    </row>
    <row r="10658" spans="12:12" x14ac:dyDescent="0.2">
      <c r="L10658" s="99"/>
    </row>
    <row r="10659" spans="12:12" x14ac:dyDescent="0.2">
      <c r="L10659" s="99"/>
    </row>
    <row r="10660" spans="12:12" x14ac:dyDescent="0.2">
      <c r="L10660" s="99"/>
    </row>
    <row r="10661" spans="12:12" x14ac:dyDescent="0.2">
      <c r="L10661" s="99"/>
    </row>
    <row r="10662" spans="12:12" x14ac:dyDescent="0.2">
      <c r="L10662" s="99"/>
    </row>
    <row r="10663" spans="12:12" x14ac:dyDescent="0.2">
      <c r="L10663" s="99"/>
    </row>
    <row r="10664" spans="12:12" x14ac:dyDescent="0.2">
      <c r="L10664" s="99"/>
    </row>
    <row r="10665" spans="12:12" x14ac:dyDescent="0.2">
      <c r="L10665" s="99"/>
    </row>
    <row r="10666" spans="12:12" x14ac:dyDescent="0.2">
      <c r="L10666" s="99"/>
    </row>
    <row r="10667" spans="12:12" x14ac:dyDescent="0.2">
      <c r="L10667" s="99"/>
    </row>
    <row r="10668" spans="12:12" x14ac:dyDescent="0.2">
      <c r="L10668" s="99"/>
    </row>
    <row r="10669" spans="12:12" x14ac:dyDescent="0.2">
      <c r="L10669" s="99"/>
    </row>
    <row r="10670" spans="12:12" x14ac:dyDescent="0.2">
      <c r="L10670" s="99"/>
    </row>
    <row r="10671" spans="12:12" x14ac:dyDescent="0.2">
      <c r="L10671" s="99"/>
    </row>
    <row r="10672" spans="12:12" x14ac:dyDescent="0.2">
      <c r="L10672" s="99"/>
    </row>
    <row r="10673" spans="12:12" x14ac:dyDescent="0.2">
      <c r="L10673" s="99"/>
    </row>
    <row r="10674" spans="12:12" x14ac:dyDescent="0.2">
      <c r="L10674" s="99"/>
    </row>
    <row r="10675" spans="12:12" x14ac:dyDescent="0.2">
      <c r="L10675" s="99"/>
    </row>
    <row r="10676" spans="12:12" x14ac:dyDescent="0.2">
      <c r="L10676" s="99"/>
    </row>
    <row r="10677" spans="12:12" x14ac:dyDescent="0.2">
      <c r="L10677" s="99"/>
    </row>
    <row r="10678" spans="12:12" x14ac:dyDescent="0.2">
      <c r="L10678" s="99"/>
    </row>
    <row r="10679" spans="12:12" x14ac:dyDescent="0.2">
      <c r="L10679" s="99"/>
    </row>
    <row r="10680" spans="12:12" x14ac:dyDescent="0.2">
      <c r="L10680" s="99"/>
    </row>
    <row r="10681" spans="12:12" x14ac:dyDescent="0.2">
      <c r="L10681" s="99"/>
    </row>
    <row r="10682" spans="12:12" x14ac:dyDescent="0.2">
      <c r="L10682" s="99"/>
    </row>
    <row r="10683" spans="12:12" x14ac:dyDescent="0.2">
      <c r="L10683" s="99"/>
    </row>
    <row r="10684" spans="12:12" x14ac:dyDescent="0.2">
      <c r="L10684" s="99"/>
    </row>
    <row r="10685" spans="12:12" x14ac:dyDescent="0.2">
      <c r="L10685" s="99"/>
    </row>
    <row r="10686" spans="12:12" x14ac:dyDescent="0.2">
      <c r="L10686" s="99"/>
    </row>
    <row r="10687" spans="12:12" x14ac:dyDescent="0.2">
      <c r="L10687" s="99"/>
    </row>
    <row r="10688" spans="12:12" x14ac:dyDescent="0.2">
      <c r="L10688" s="99"/>
    </row>
    <row r="10689" spans="12:12" x14ac:dyDescent="0.2">
      <c r="L10689" s="99"/>
    </row>
    <row r="10690" spans="12:12" x14ac:dyDescent="0.2">
      <c r="L10690" s="99"/>
    </row>
    <row r="10691" spans="12:12" x14ac:dyDescent="0.2">
      <c r="L10691" s="99"/>
    </row>
    <row r="10692" spans="12:12" x14ac:dyDescent="0.2">
      <c r="L10692" s="99"/>
    </row>
    <row r="10693" spans="12:12" x14ac:dyDescent="0.2">
      <c r="L10693" s="99"/>
    </row>
    <row r="10694" spans="12:12" x14ac:dyDescent="0.2">
      <c r="L10694" s="99"/>
    </row>
    <row r="10695" spans="12:12" x14ac:dyDescent="0.2">
      <c r="L10695" s="99"/>
    </row>
    <row r="10696" spans="12:12" x14ac:dyDescent="0.2">
      <c r="L10696" s="99"/>
    </row>
    <row r="10697" spans="12:12" x14ac:dyDescent="0.2">
      <c r="L10697" s="99"/>
    </row>
    <row r="10698" spans="12:12" x14ac:dyDescent="0.2">
      <c r="L10698" s="99"/>
    </row>
    <row r="10699" spans="12:12" x14ac:dyDescent="0.2">
      <c r="L10699" s="99"/>
    </row>
    <row r="10700" spans="12:12" x14ac:dyDescent="0.2">
      <c r="L10700" s="99"/>
    </row>
    <row r="10701" spans="12:12" x14ac:dyDescent="0.2">
      <c r="L10701" s="99"/>
    </row>
    <row r="10702" spans="12:12" x14ac:dyDescent="0.2">
      <c r="L10702" s="99"/>
    </row>
    <row r="10703" spans="12:12" x14ac:dyDescent="0.2">
      <c r="L10703" s="99"/>
    </row>
    <row r="10704" spans="12:12" x14ac:dyDescent="0.2">
      <c r="L10704" s="99"/>
    </row>
    <row r="10705" spans="12:12" x14ac:dyDescent="0.2">
      <c r="L10705" s="99"/>
    </row>
    <row r="10706" spans="12:12" x14ac:dyDescent="0.2">
      <c r="L10706" s="99"/>
    </row>
    <row r="10707" spans="12:12" x14ac:dyDescent="0.2">
      <c r="L10707" s="99"/>
    </row>
    <row r="10708" spans="12:12" x14ac:dyDescent="0.2">
      <c r="L10708" s="99"/>
    </row>
    <row r="10709" spans="12:12" x14ac:dyDescent="0.2">
      <c r="L10709" s="99"/>
    </row>
    <row r="10710" spans="12:12" x14ac:dyDescent="0.2">
      <c r="L10710" s="99"/>
    </row>
    <row r="10711" spans="12:12" x14ac:dyDescent="0.2">
      <c r="L10711" s="99"/>
    </row>
    <row r="10712" spans="12:12" x14ac:dyDescent="0.2">
      <c r="L10712" s="99"/>
    </row>
    <row r="10713" spans="12:12" x14ac:dyDescent="0.2">
      <c r="L10713" s="99"/>
    </row>
    <row r="10714" spans="12:12" x14ac:dyDescent="0.2">
      <c r="L10714" s="99"/>
    </row>
    <row r="10715" spans="12:12" x14ac:dyDescent="0.2">
      <c r="L10715" s="99"/>
    </row>
    <row r="10716" spans="12:12" x14ac:dyDescent="0.2">
      <c r="L10716" s="99"/>
    </row>
    <row r="10717" spans="12:12" x14ac:dyDescent="0.2">
      <c r="L10717" s="99"/>
    </row>
    <row r="10718" spans="12:12" x14ac:dyDescent="0.2">
      <c r="L10718" s="99"/>
    </row>
    <row r="10719" spans="12:12" x14ac:dyDescent="0.2">
      <c r="L10719" s="99"/>
    </row>
    <row r="10720" spans="12:12" x14ac:dyDescent="0.2">
      <c r="L10720" s="99"/>
    </row>
    <row r="10721" spans="12:12" x14ac:dyDescent="0.2">
      <c r="L10721" s="99"/>
    </row>
    <row r="10722" spans="12:12" x14ac:dyDescent="0.2">
      <c r="L10722" s="99"/>
    </row>
    <row r="10723" spans="12:12" x14ac:dyDescent="0.2">
      <c r="L10723" s="99"/>
    </row>
    <row r="10724" spans="12:12" x14ac:dyDescent="0.2">
      <c r="L10724" s="99"/>
    </row>
    <row r="10725" spans="12:12" x14ac:dyDescent="0.2">
      <c r="L10725" s="99"/>
    </row>
    <row r="10726" spans="12:12" x14ac:dyDescent="0.2">
      <c r="L10726" s="99"/>
    </row>
    <row r="10727" spans="12:12" x14ac:dyDescent="0.2">
      <c r="L10727" s="99"/>
    </row>
    <row r="10728" spans="12:12" x14ac:dyDescent="0.2">
      <c r="L10728" s="99"/>
    </row>
    <row r="10729" spans="12:12" x14ac:dyDescent="0.2">
      <c r="L10729" s="99"/>
    </row>
    <row r="10730" spans="12:12" x14ac:dyDescent="0.2">
      <c r="L10730" s="99"/>
    </row>
    <row r="10731" spans="12:12" x14ac:dyDescent="0.2">
      <c r="L10731" s="99"/>
    </row>
    <row r="10732" spans="12:12" x14ac:dyDescent="0.2">
      <c r="L10732" s="99"/>
    </row>
    <row r="10733" spans="12:12" x14ac:dyDescent="0.2">
      <c r="L10733" s="99"/>
    </row>
    <row r="10734" spans="12:12" x14ac:dyDescent="0.2">
      <c r="L10734" s="99"/>
    </row>
    <row r="10735" spans="12:12" x14ac:dyDescent="0.2">
      <c r="L10735" s="99"/>
    </row>
    <row r="10736" spans="12:12" x14ac:dyDescent="0.2">
      <c r="L10736" s="99"/>
    </row>
    <row r="10737" spans="12:12" x14ac:dyDescent="0.2">
      <c r="L10737" s="99"/>
    </row>
    <row r="10738" spans="12:12" x14ac:dyDescent="0.2">
      <c r="L10738" s="99"/>
    </row>
    <row r="10739" spans="12:12" x14ac:dyDescent="0.2">
      <c r="L10739" s="99"/>
    </row>
    <row r="10740" spans="12:12" x14ac:dyDescent="0.2">
      <c r="L10740" s="99"/>
    </row>
    <row r="10741" spans="12:12" x14ac:dyDescent="0.2">
      <c r="L10741" s="99"/>
    </row>
    <row r="10742" spans="12:12" x14ac:dyDescent="0.2">
      <c r="L10742" s="99"/>
    </row>
    <row r="10743" spans="12:12" x14ac:dyDescent="0.2">
      <c r="L10743" s="99"/>
    </row>
    <row r="10744" spans="12:12" x14ac:dyDescent="0.2">
      <c r="L10744" s="99"/>
    </row>
    <row r="10745" spans="12:12" x14ac:dyDescent="0.2">
      <c r="L10745" s="99"/>
    </row>
    <row r="10746" spans="12:12" x14ac:dyDescent="0.2">
      <c r="L10746" s="99"/>
    </row>
    <row r="10747" spans="12:12" x14ac:dyDescent="0.2">
      <c r="L10747" s="99"/>
    </row>
    <row r="10748" spans="12:12" x14ac:dyDescent="0.2">
      <c r="L10748" s="99"/>
    </row>
    <row r="10749" spans="12:12" x14ac:dyDescent="0.2">
      <c r="L10749" s="99"/>
    </row>
    <row r="10750" spans="12:12" x14ac:dyDescent="0.2">
      <c r="L10750" s="99"/>
    </row>
    <row r="10751" spans="12:12" x14ac:dyDescent="0.2">
      <c r="L10751" s="99"/>
    </row>
    <row r="10752" spans="12:12" x14ac:dyDescent="0.2">
      <c r="L10752" s="99"/>
    </row>
    <row r="10753" spans="12:12" x14ac:dyDescent="0.2">
      <c r="L10753" s="99"/>
    </row>
    <row r="10754" spans="12:12" x14ac:dyDescent="0.2">
      <c r="L10754" s="99"/>
    </row>
    <row r="10755" spans="12:12" x14ac:dyDescent="0.2">
      <c r="L10755" s="99"/>
    </row>
    <row r="10756" spans="12:12" x14ac:dyDescent="0.2">
      <c r="L10756" s="99"/>
    </row>
    <row r="10757" spans="12:12" x14ac:dyDescent="0.2">
      <c r="L10757" s="99"/>
    </row>
    <row r="10758" spans="12:12" x14ac:dyDescent="0.2">
      <c r="L10758" s="99"/>
    </row>
    <row r="10759" spans="12:12" x14ac:dyDescent="0.2">
      <c r="L10759" s="99"/>
    </row>
    <row r="10760" spans="12:12" x14ac:dyDescent="0.2">
      <c r="L10760" s="99"/>
    </row>
    <row r="10761" spans="12:12" x14ac:dyDescent="0.2">
      <c r="L10761" s="99"/>
    </row>
    <row r="10762" spans="12:12" x14ac:dyDescent="0.2">
      <c r="L10762" s="99"/>
    </row>
    <row r="10763" spans="12:12" x14ac:dyDescent="0.2">
      <c r="L10763" s="99"/>
    </row>
    <row r="10764" spans="12:12" x14ac:dyDescent="0.2">
      <c r="L10764" s="99"/>
    </row>
    <row r="10765" spans="12:12" x14ac:dyDescent="0.2">
      <c r="L10765" s="99"/>
    </row>
    <row r="10766" spans="12:12" x14ac:dyDescent="0.2">
      <c r="L10766" s="99"/>
    </row>
    <row r="10767" spans="12:12" x14ac:dyDescent="0.2">
      <c r="L10767" s="99"/>
    </row>
    <row r="10768" spans="12:12" x14ac:dyDescent="0.2">
      <c r="L10768" s="99"/>
    </row>
    <row r="10769" spans="12:12" x14ac:dyDescent="0.2">
      <c r="L10769" s="99"/>
    </row>
    <row r="10770" spans="12:12" x14ac:dyDescent="0.2">
      <c r="L10770" s="99"/>
    </row>
    <row r="10771" spans="12:12" x14ac:dyDescent="0.2">
      <c r="L10771" s="99"/>
    </row>
    <row r="10772" spans="12:12" x14ac:dyDescent="0.2">
      <c r="L10772" s="99"/>
    </row>
    <row r="10773" spans="12:12" x14ac:dyDescent="0.2">
      <c r="L10773" s="99"/>
    </row>
    <row r="10774" spans="12:12" x14ac:dyDescent="0.2">
      <c r="L10774" s="99"/>
    </row>
    <row r="10775" spans="12:12" x14ac:dyDescent="0.2">
      <c r="L10775" s="99"/>
    </row>
    <row r="10776" spans="12:12" x14ac:dyDescent="0.2">
      <c r="L10776" s="99"/>
    </row>
    <row r="10777" spans="12:12" x14ac:dyDescent="0.2">
      <c r="L10777" s="99"/>
    </row>
    <row r="10778" spans="12:12" x14ac:dyDescent="0.2">
      <c r="L10778" s="99"/>
    </row>
    <row r="10779" spans="12:12" x14ac:dyDescent="0.2">
      <c r="L10779" s="99"/>
    </row>
    <row r="10780" spans="12:12" x14ac:dyDescent="0.2">
      <c r="L10780" s="99"/>
    </row>
    <row r="10781" spans="12:12" x14ac:dyDescent="0.2">
      <c r="L10781" s="99"/>
    </row>
    <row r="10782" spans="12:12" x14ac:dyDescent="0.2">
      <c r="L10782" s="99"/>
    </row>
    <row r="10783" spans="12:12" x14ac:dyDescent="0.2">
      <c r="L10783" s="99"/>
    </row>
    <row r="10784" spans="12:12" x14ac:dyDescent="0.2">
      <c r="L10784" s="99"/>
    </row>
    <row r="10785" spans="12:12" x14ac:dyDescent="0.2">
      <c r="L10785" s="99"/>
    </row>
    <row r="10786" spans="12:12" x14ac:dyDescent="0.2">
      <c r="L10786" s="99"/>
    </row>
    <row r="10787" spans="12:12" x14ac:dyDescent="0.2">
      <c r="L10787" s="99"/>
    </row>
    <row r="10788" spans="12:12" x14ac:dyDescent="0.2">
      <c r="L10788" s="99"/>
    </row>
    <row r="10789" spans="12:12" x14ac:dyDescent="0.2">
      <c r="L10789" s="99"/>
    </row>
    <row r="10790" spans="12:12" x14ac:dyDescent="0.2">
      <c r="L10790" s="99"/>
    </row>
    <row r="10791" spans="12:12" x14ac:dyDescent="0.2">
      <c r="L10791" s="99"/>
    </row>
    <row r="10792" spans="12:12" x14ac:dyDescent="0.2">
      <c r="L10792" s="99"/>
    </row>
    <row r="10793" spans="12:12" x14ac:dyDescent="0.2">
      <c r="L10793" s="99"/>
    </row>
    <row r="10794" spans="12:12" x14ac:dyDescent="0.2">
      <c r="L10794" s="99"/>
    </row>
    <row r="10795" spans="12:12" x14ac:dyDescent="0.2">
      <c r="L10795" s="99"/>
    </row>
    <row r="10796" spans="12:12" x14ac:dyDescent="0.2">
      <c r="L10796" s="99"/>
    </row>
    <row r="10797" spans="12:12" x14ac:dyDescent="0.2">
      <c r="L10797" s="99"/>
    </row>
    <row r="10798" spans="12:12" x14ac:dyDescent="0.2">
      <c r="L10798" s="99"/>
    </row>
    <row r="10799" spans="12:12" x14ac:dyDescent="0.2">
      <c r="L10799" s="99"/>
    </row>
    <row r="10800" spans="12:12" x14ac:dyDescent="0.2">
      <c r="L10800" s="99"/>
    </row>
    <row r="10801" spans="12:12" x14ac:dyDescent="0.2">
      <c r="L10801" s="99"/>
    </row>
    <row r="10802" spans="12:12" x14ac:dyDescent="0.2">
      <c r="L10802" s="99"/>
    </row>
    <row r="10803" spans="12:12" x14ac:dyDescent="0.2">
      <c r="L10803" s="99"/>
    </row>
    <row r="10804" spans="12:12" x14ac:dyDescent="0.2">
      <c r="L10804" s="99"/>
    </row>
    <row r="10805" spans="12:12" x14ac:dyDescent="0.2">
      <c r="L10805" s="99"/>
    </row>
    <row r="10806" spans="12:12" x14ac:dyDescent="0.2">
      <c r="L10806" s="99"/>
    </row>
    <row r="10807" spans="12:12" x14ac:dyDescent="0.2">
      <c r="L10807" s="99"/>
    </row>
    <row r="10808" spans="12:12" x14ac:dyDescent="0.2">
      <c r="L10808" s="99"/>
    </row>
    <row r="10809" spans="12:12" x14ac:dyDescent="0.2">
      <c r="L10809" s="99"/>
    </row>
    <row r="10810" spans="12:12" x14ac:dyDescent="0.2">
      <c r="L10810" s="99"/>
    </row>
    <row r="10811" spans="12:12" x14ac:dyDescent="0.2">
      <c r="L10811" s="99"/>
    </row>
    <row r="10812" spans="12:12" x14ac:dyDescent="0.2">
      <c r="L10812" s="99"/>
    </row>
    <row r="10813" spans="12:12" x14ac:dyDescent="0.2">
      <c r="L10813" s="99"/>
    </row>
    <row r="10814" spans="12:12" x14ac:dyDescent="0.2">
      <c r="L10814" s="99"/>
    </row>
    <row r="10815" spans="12:12" x14ac:dyDescent="0.2">
      <c r="L10815" s="99"/>
    </row>
    <row r="10816" spans="12:12" x14ac:dyDescent="0.2">
      <c r="L10816" s="99"/>
    </row>
    <row r="10817" spans="12:12" x14ac:dyDescent="0.2">
      <c r="L10817" s="99"/>
    </row>
    <row r="10818" spans="12:12" x14ac:dyDescent="0.2">
      <c r="L10818" s="99"/>
    </row>
    <row r="10819" spans="12:12" x14ac:dyDescent="0.2">
      <c r="L10819" s="99"/>
    </row>
    <row r="10820" spans="12:12" x14ac:dyDescent="0.2">
      <c r="L10820" s="99"/>
    </row>
    <row r="10821" spans="12:12" x14ac:dyDescent="0.2">
      <c r="L10821" s="99"/>
    </row>
    <row r="10822" spans="12:12" x14ac:dyDescent="0.2">
      <c r="L10822" s="99"/>
    </row>
    <row r="10823" spans="12:12" x14ac:dyDescent="0.2">
      <c r="L10823" s="99"/>
    </row>
    <row r="10824" spans="12:12" x14ac:dyDescent="0.2">
      <c r="L10824" s="99"/>
    </row>
    <row r="10825" spans="12:12" x14ac:dyDescent="0.2">
      <c r="L10825" s="99"/>
    </row>
    <row r="10826" spans="12:12" x14ac:dyDescent="0.2">
      <c r="L10826" s="99"/>
    </row>
    <row r="10827" spans="12:12" x14ac:dyDescent="0.2">
      <c r="L10827" s="99"/>
    </row>
    <row r="10828" spans="12:12" x14ac:dyDescent="0.2">
      <c r="L10828" s="99"/>
    </row>
    <row r="10829" spans="12:12" x14ac:dyDescent="0.2">
      <c r="L10829" s="99"/>
    </row>
    <row r="10830" spans="12:12" x14ac:dyDescent="0.2">
      <c r="L10830" s="99"/>
    </row>
    <row r="10831" spans="12:12" x14ac:dyDescent="0.2">
      <c r="L10831" s="99"/>
    </row>
    <row r="10832" spans="12:12" x14ac:dyDescent="0.2">
      <c r="L10832" s="99"/>
    </row>
    <row r="10833" spans="12:12" x14ac:dyDescent="0.2">
      <c r="L10833" s="99"/>
    </row>
    <row r="10834" spans="12:12" x14ac:dyDescent="0.2">
      <c r="L10834" s="99"/>
    </row>
    <row r="10835" spans="12:12" x14ac:dyDescent="0.2">
      <c r="L10835" s="99"/>
    </row>
    <row r="10836" spans="12:12" x14ac:dyDescent="0.2">
      <c r="L10836" s="99"/>
    </row>
    <row r="10837" spans="12:12" x14ac:dyDescent="0.2">
      <c r="L10837" s="99"/>
    </row>
    <row r="10838" spans="12:12" x14ac:dyDescent="0.2">
      <c r="L10838" s="99"/>
    </row>
    <row r="10839" spans="12:12" x14ac:dyDescent="0.2">
      <c r="L10839" s="99"/>
    </row>
    <row r="10840" spans="12:12" x14ac:dyDescent="0.2">
      <c r="L10840" s="99"/>
    </row>
    <row r="10841" spans="12:12" x14ac:dyDescent="0.2">
      <c r="L10841" s="99"/>
    </row>
    <row r="10842" spans="12:12" x14ac:dyDescent="0.2">
      <c r="L10842" s="99"/>
    </row>
    <row r="10843" spans="12:12" x14ac:dyDescent="0.2">
      <c r="L10843" s="99"/>
    </row>
    <row r="10844" spans="12:12" x14ac:dyDescent="0.2">
      <c r="L10844" s="99"/>
    </row>
    <row r="10845" spans="12:12" x14ac:dyDescent="0.2">
      <c r="L10845" s="99"/>
    </row>
    <row r="10846" spans="12:12" x14ac:dyDescent="0.2">
      <c r="L10846" s="99"/>
    </row>
    <row r="10847" spans="12:12" x14ac:dyDescent="0.2">
      <c r="L10847" s="99"/>
    </row>
    <row r="10848" spans="12:12" x14ac:dyDescent="0.2">
      <c r="L10848" s="99"/>
    </row>
    <row r="10849" spans="12:12" x14ac:dyDescent="0.2">
      <c r="L10849" s="99"/>
    </row>
    <row r="10850" spans="12:12" x14ac:dyDescent="0.2">
      <c r="L10850" s="99"/>
    </row>
    <row r="10851" spans="12:12" x14ac:dyDescent="0.2">
      <c r="L10851" s="99"/>
    </row>
    <row r="10852" spans="12:12" x14ac:dyDescent="0.2">
      <c r="L10852" s="99"/>
    </row>
    <row r="10853" spans="12:12" x14ac:dyDescent="0.2">
      <c r="L10853" s="99"/>
    </row>
    <row r="10854" spans="12:12" x14ac:dyDescent="0.2">
      <c r="L10854" s="99"/>
    </row>
    <row r="10855" spans="12:12" x14ac:dyDescent="0.2">
      <c r="L10855" s="99"/>
    </row>
    <row r="10856" spans="12:12" x14ac:dyDescent="0.2">
      <c r="L10856" s="99"/>
    </row>
    <row r="10857" spans="12:12" x14ac:dyDescent="0.2">
      <c r="L10857" s="99"/>
    </row>
    <row r="10858" spans="12:12" x14ac:dyDescent="0.2">
      <c r="L10858" s="99"/>
    </row>
    <row r="10859" spans="12:12" x14ac:dyDescent="0.2">
      <c r="L10859" s="99"/>
    </row>
    <row r="10860" spans="12:12" x14ac:dyDescent="0.2">
      <c r="L10860" s="99"/>
    </row>
    <row r="10861" spans="12:12" x14ac:dyDescent="0.2">
      <c r="L10861" s="99"/>
    </row>
    <row r="10862" spans="12:12" x14ac:dyDescent="0.2">
      <c r="L10862" s="99"/>
    </row>
    <row r="10863" spans="12:12" x14ac:dyDescent="0.2">
      <c r="L10863" s="99"/>
    </row>
    <row r="10864" spans="12:12" x14ac:dyDescent="0.2">
      <c r="L10864" s="99"/>
    </row>
    <row r="10865" spans="12:12" x14ac:dyDescent="0.2">
      <c r="L10865" s="99"/>
    </row>
    <row r="10866" spans="12:12" x14ac:dyDescent="0.2">
      <c r="L10866" s="99"/>
    </row>
    <row r="10867" spans="12:12" x14ac:dyDescent="0.2">
      <c r="L10867" s="99"/>
    </row>
    <row r="10868" spans="12:12" x14ac:dyDescent="0.2">
      <c r="L10868" s="99"/>
    </row>
    <row r="10869" spans="12:12" x14ac:dyDescent="0.2">
      <c r="L10869" s="99"/>
    </row>
    <row r="10870" spans="12:12" x14ac:dyDescent="0.2">
      <c r="L10870" s="99"/>
    </row>
    <row r="10871" spans="12:12" x14ac:dyDescent="0.2">
      <c r="L10871" s="99"/>
    </row>
    <row r="10872" spans="12:12" x14ac:dyDescent="0.2">
      <c r="L10872" s="99"/>
    </row>
    <row r="10873" spans="12:12" x14ac:dyDescent="0.2">
      <c r="L10873" s="99"/>
    </row>
    <row r="10874" spans="12:12" x14ac:dyDescent="0.2">
      <c r="L10874" s="99"/>
    </row>
    <row r="10875" spans="12:12" x14ac:dyDescent="0.2">
      <c r="L10875" s="99"/>
    </row>
    <row r="10876" spans="12:12" x14ac:dyDescent="0.2">
      <c r="L10876" s="99"/>
    </row>
    <row r="10877" spans="12:12" x14ac:dyDescent="0.2">
      <c r="L10877" s="99"/>
    </row>
    <row r="10878" spans="12:12" x14ac:dyDescent="0.2">
      <c r="L10878" s="99"/>
    </row>
    <row r="10879" spans="12:12" x14ac:dyDescent="0.2">
      <c r="L10879" s="99"/>
    </row>
    <row r="10880" spans="12:12" x14ac:dyDescent="0.2">
      <c r="L10880" s="99"/>
    </row>
    <row r="10881" spans="12:12" x14ac:dyDescent="0.2">
      <c r="L10881" s="99"/>
    </row>
    <row r="10882" spans="12:12" x14ac:dyDescent="0.2">
      <c r="L10882" s="99"/>
    </row>
    <row r="10883" spans="12:12" x14ac:dyDescent="0.2">
      <c r="L10883" s="99"/>
    </row>
    <row r="10884" spans="12:12" x14ac:dyDescent="0.2">
      <c r="L10884" s="99"/>
    </row>
    <row r="10885" spans="12:12" x14ac:dyDescent="0.2">
      <c r="L10885" s="99"/>
    </row>
    <row r="10886" spans="12:12" x14ac:dyDescent="0.2">
      <c r="L10886" s="99"/>
    </row>
    <row r="10887" spans="12:12" x14ac:dyDescent="0.2">
      <c r="L10887" s="99"/>
    </row>
    <row r="10888" spans="12:12" x14ac:dyDescent="0.2">
      <c r="L10888" s="99"/>
    </row>
    <row r="10889" spans="12:12" x14ac:dyDescent="0.2">
      <c r="L10889" s="99"/>
    </row>
    <row r="10890" spans="12:12" x14ac:dyDescent="0.2">
      <c r="L10890" s="99"/>
    </row>
    <row r="10891" spans="12:12" x14ac:dyDescent="0.2">
      <c r="L10891" s="99"/>
    </row>
    <row r="10892" spans="12:12" x14ac:dyDescent="0.2">
      <c r="L10892" s="99"/>
    </row>
    <row r="10893" spans="12:12" x14ac:dyDescent="0.2">
      <c r="L10893" s="99"/>
    </row>
    <row r="10894" spans="12:12" x14ac:dyDescent="0.2">
      <c r="L10894" s="99"/>
    </row>
    <row r="10895" spans="12:12" x14ac:dyDescent="0.2">
      <c r="L10895" s="99"/>
    </row>
    <row r="10896" spans="12:12" x14ac:dyDescent="0.2">
      <c r="L10896" s="99"/>
    </row>
    <row r="10897" spans="12:12" x14ac:dyDescent="0.2">
      <c r="L10897" s="99"/>
    </row>
    <row r="10898" spans="12:12" x14ac:dyDescent="0.2">
      <c r="L10898" s="99"/>
    </row>
    <row r="10899" spans="12:12" x14ac:dyDescent="0.2">
      <c r="L10899" s="99"/>
    </row>
    <row r="10900" spans="12:12" x14ac:dyDescent="0.2">
      <c r="L10900" s="99"/>
    </row>
    <row r="10901" spans="12:12" x14ac:dyDescent="0.2">
      <c r="L10901" s="99"/>
    </row>
    <row r="10902" spans="12:12" x14ac:dyDescent="0.2">
      <c r="L10902" s="99"/>
    </row>
    <row r="10903" spans="12:12" x14ac:dyDescent="0.2">
      <c r="L10903" s="99"/>
    </row>
    <row r="10904" spans="12:12" x14ac:dyDescent="0.2">
      <c r="L10904" s="99"/>
    </row>
    <row r="10905" spans="12:12" x14ac:dyDescent="0.2">
      <c r="L10905" s="99"/>
    </row>
    <row r="10906" spans="12:12" x14ac:dyDescent="0.2">
      <c r="L10906" s="99"/>
    </row>
    <row r="10907" spans="12:12" x14ac:dyDescent="0.2">
      <c r="L10907" s="99"/>
    </row>
    <row r="10908" spans="12:12" x14ac:dyDescent="0.2">
      <c r="L10908" s="99"/>
    </row>
    <row r="10909" spans="12:12" x14ac:dyDescent="0.2">
      <c r="L10909" s="99"/>
    </row>
    <row r="10910" spans="12:12" x14ac:dyDescent="0.2">
      <c r="L10910" s="99"/>
    </row>
    <row r="10911" spans="12:12" x14ac:dyDescent="0.2">
      <c r="L10911" s="99"/>
    </row>
    <row r="10912" spans="12:12" x14ac:dyDescent="0.2">
      <c r="L10912" s="99"/>
    </row>
    <row r="10913" spans="12:12" x14ac:dyDescent="0.2">
      <c r="L10913" s="99"/>
    </row>
    <row r="10914" spans="12:12" x14ac:dyDescent="0.2">
      <c r="L10914" s="99"/>
    </row>
    <row r="10915" spans="12:12" x14ac:dyDescent="0.2">
      <c r="L10915" s="99"/>
    </row>
    <row r="10916" spans="12:12" x14ac:dyDescent="0.2">
      <c r="L10916" s="99"/>
    </row>
    <row r="10917" spans="12:12" x14ac:dyDescent="0.2">
      <c r="L10917" s="99"/>
    </row>
    <row r="10918" spans="12:12" x14ac:dyDescent="0.2">
      <c r="L10918" s="99"/>
    </row>
    <row r="10919" spans="12:12" x14ac:dyDescent="0.2">
      <c r="L10919" s="99"/>
    </row>
    <row r="10920" spans="12:12" x14ac:dyDescent="0.2">
      <c r="L10920" s="99"/>
    </row>
    <row r="10921" spans="12:12" x14ac:dyDescent="0.2">
      <c r="L10921" s="99"/>
    </row>
    <row r="10922" spans="12:12" x14ac:dyDescent="0.2">
      <c r="L10922" s="99"/>
    </row>
    <row r="10923" spans="12:12" x14ac:dyDescent="0.2">
      <c r="L10923" s="99"/>
    </row>
    <row r="10924" spans="12:12" x14ac:dyDescent="0.2">
      <c r="L10924" s="99"/>
    </row>
    <row r="10925" spans="12:12" x14ac:dyDescent="0.2">
      <c r="L10925" s="99"/>
    </row>
    <row r="10926" spans="12:12" x14ac:dyDescent="0.2">
      <c r="L10926" s="99"/>
    </row>
    <row r="10927" spans="12:12" x14ac:dyDescent="0.2">
      <c r="L10927" s="99"/>
    </row>
    <row r="10928" spans="12:12" x14ac:dyDescent="0.2">
      <c r="L10928" s="99"/>
    </row>
    <row r="10929" spans="12:12" x14ac:dyDescent="0.2">
      <c r="L10929" s="99"/>
    </row>
    <row r="10930" spans="12:12" x14ac:dyDescent="0.2">
      <c r="L10930" s="99"/>
    </row>
    <row r="10931" spans="12:12" x14ac:dyDescent="0.2">
      <c r="L10931" s="99"/>
    </row>
    <row r="10932" spans="12:12" x14ac:dyDescent="0.2">
      <c r="L10932" s="99"/>
    </row>
    <row r="10933" spans="12:12" x14ac:dyDescent="0.2">
      <c r="L10933" s="99"/>
    </row>
    <row r="10934" spans="12:12" x14ac:dyDescent="0.2">
      <c r="L10934" s="99"/>
    </row>
    <row r="10935" spans="12:12" x14ac:dyDescent="0.2">
      <c r="L10935" s="99"/>
    </row>
    <row r="10936" spans="12:12" x14ac:dyDescent="0.2">
      <c r="L10936" s="99"/>
    </row>
    <row r="10937" spans="12:12" x14ac:dyDescent="0.2">
      <c r="L10937" s="99"/>
    </row>
    <row r="10938" spans="12:12" x14ac:dyDescent="0.2">
      <c r="L10938" s="99"/>
    </row>
    <row r="10939" spans="12:12" x14ac:dyDescent="0.2">
      <c r="L10939" s="99"/>
    </row>
    <row r="10940" spans="12:12" x14ac:dyDescent="0.2">
      <c r="L10940" s="99"/>
    </row>
    <row r="10941" spans="12:12" x14ac:dyDescent="0.2">
      <c r="L10941" s="99"/>
    </row>
    <row r="10942" spans="12:12" x14ac:dyDescent="0.2">
      <c r="L10942" s="99"/>
    </row>
    <row r="10943" spans="12:12" x14ac:dyDescent="0.2">
      <c r="L10943" s="99"/>
    </row>
    <row r="10944" spans="12:12" x14ac:dyDescent="0.2">
      <c r="L10944" s="99"/>
    </row>
    <row r="10945" spans="12:12" x14ac:dyDescent="0.2">
      <c r="L10945" s="99"/>
    </row>
    <row r="10946" spans="12:12" x14ac:dyDescent="0.2">
      <c r="L10946" s="99"/>
    </row>
    <row r="10947" spans="12:12" x14ac:dyDescent="0.2">
      <c r="L10947" s="99"/>
    </row>
    <row r="10948" spans="12:12" x14ac:dyDescent="0.2">
      <c r="L10948" s="99"/>
    </row>
    <row r="10949" spans="12:12" x14ac:dyDescent="0.2">
      <c r="L10949" s="99"/>
    </row>
    <row r="10950" spans="12:12" x14ac:dyDescent="0.2">
      <c r="L10950" s="99"/>
    </row>
    <row r="10951" spans="12:12" x14ac:dyDescent="0.2">
      <c r="L10951" s="99"/>
    </row>
    <row r="10952" spans="12:12" x14ac:dyDescent="0.2">
      <c r="L10952" s="99"/>
    </row>
    <row r="10953" spans="12:12" x14ac:dyDescent="0.2">
      <c r="L10953" s="99"/>
    </row>
    <row r="10954" spans="12:12" x14ac:dyDescent="0.2">
      <c r="L10954" s="99"/>
    </row>
    <row r="10955" spans="12:12" x14ac:dyDescent="0.2">
      <c r="L10955" s="99"/>
    </row>
    <row r="10956" spans="12:12" x14ac:dyDescent="0.2">
      <c r="L10956" s="99"/>
    </row>
    <row r="10957" spans="12:12" x14ac:dyDescent="0.2">
      <c r="L10957" s="99"/>
    </row>
    <row r="10958" spans="12:12" x14ac:dyDescent="0.2">
      <c r="L10958" s="99"/>
    </row>
    <row r="10959" spans="12:12" x14ac:dyDescent="0.2">
      <c r="L10959" s="99"/>
    </row>
    <row r="10960" spans="12:12" x14ac:dyDescent="0.2">
      <c r="L10960" s="99"/>
    </row>
    <row r="10961" spans="12:12" x14ac:dyDescent="0.2">
      <c r="L10961" s="99"/>
    </row>
    <row r="10962" spans="12:12" x14ac:dyDescent="0.2">
      <c r="L10962" s="99"/>
    </row>
    <row r="10963" spans="12:12" x14ac:dyDescent="0.2">
      <c r="L10963" s="99"/>
    </row>
    <row r="10964" spans="12:12" x14ac:dyDescent="0.2">
      <c r="L10964" s="99"/>
    </row>
    <row r="10965" spans="12:12" x14ac:dyDescent="0.2">
      <c r="L10965" s="99"/>
    </row>
    <row r="10966" spans="12:12" x14ac:dyDescent="0.2">
      <c r="L10966" s="99"/>
    </row>
    <row r="10967" spans="12:12" x14ac:dyDescent="0.2">
      <c r="L10967" s="99"/>
    </row>
    <row r="10968" spans="12:12" x14ac:dyDescent="0.2">
      <c r="L10968" s="99"/>
    </row>
    <row r="10969" spans="12:12" x14ac:dyDescent="0.2">
      <c r="L10969" s="99"/>
    </row>
    <row r="10970" spans="12:12" x14ac:dyDescent="0.2">
      <c r="L10970" s="99"/>
    </row>
    <row r="10971" spans="12:12" x14ac:dyDescent="0.2">
      <c r="L10971" s="99"/>
    </row>
    <row r="10972" spans="12:12" x14ac:dyDescent="0.2">
      <c r="L10972" s="99"/>
    </row>
    <row r="10973" spans="12:12" x14ac:dyDescent="0.2">
      <c r="L10973" s="99"/>
    </row>
    <row r="10974" spans="12:12" x14ac:dyDescent="0.2">
      <c r="L10974" s="99"/>
    </row>
    <row r="10975" spans="12:12" x14ac:dyDescent="0.2">
      <c r="L10975" s="99"/>
    </row>
    <row r="10976" spans="12:12" x14ac:dyDescent="0.2">
      <c r="L10976" s="99"/>
    </row>
    <row r="10977" spans="12:12" x14ac:dyDescent="0.2">
      <c r="L10977" s="99"/>
    </row>
    <row r="10978" spans="12:12" x14ac:dyDescent="0.2">
      <c r="L10978" s="99"/>
    </row>
    <row r="10979" spans="12:12" x14ac:dyDescent="0.2">
      <c r="L10979" s="99"/>
    </row>
    <row r="10980" spans="12:12" x14ac:dyDescent="0.2">
      <c r="L10980" s="99"/>
    </row>
    <row r="10981" spans="12:12" x14ac:dyDescent="0.2">
      <c r="L10981" s="99"/>
    </row>
    <row r="10982" spans="12:12" x14ac:dyDescent="0.2">
      <c r="L10982" s="99"/>
    </row>
    <row r="10983" spans="12:12" x14ac:dyDescent="0.2">
      <c r="L10983" s="99"/>
    </row>
    <row r="10984" spans="12:12" x14ac:dyDescent="0.2">
      <c r="L10984" s="99"/>
    </row>
    <row r="10985" spans="12:12" x14ac:dyDescent="0.2">
      <c r="L10985" s="99"/>
    </row>
    <row r="10986" spans="12:12" x14ac:dyDescent="0.2">
      <c r="L10986" s="99"/>
    </row>
    <row r="10987" spans="12:12" x14ac:dyDescent="0.2">
      <c r="L10987" s="99"/>
    </row>
    <row r="10988" spans="12:12" x14ac:dyDescent="0.2">
      <c r="L10988" s="99"/>
    </row>
    <row r="10989" spans="12:12" x14ac:dyDescent="0.2">
      <c r="L10989" s="99"/>
    </row>
    <row r="10990" spans="12:12" x14ac:dyDescent="0.2">
      <c r="L10990" s="99"/>
    </row>
    <row r="10991" spans="12:12" x14ac:dyDescent="0.2">
      <c r="L10991" s="99"/>
    </row>
    <row r="10992" spans="12:12" x14ac:dyDescent="0.2">
      <c r="L10992" s="99"/>
    </row>
    <row r="10993" spans="12:12" x14ac:dyDescent="0.2">
      <c r="L10993" s="99"/>
    </row>
    <row r="10994" spans="12:12" x14ac:dyDescent="0.2">
      <c r="L10994" s="99"/>
    </row>
    <row r="10995" spans="12:12" x14ac:dyDescent="0.2">
      <c r="L10995" s="99"/>
    </row>
    <row r="10996" spans="12:12" x14ac:dyDescent="0.2">
      <c r="L10996" s="99"/>
    </row>
    <row r="10997" spans="12:12" x14ac:dyDescent="0.2">
      <c r="L10997" s="99"/>
    </row>
    <row r="10998" spans="12:12" x14ac:dyDescent="0.2">
      <c r="L10998" s="99"/>
    </row>
    <row r="10999" spans="12:12" x14ac:dyDescent="0.2">
      <c r="L10999" s="99"/>
    </row>
    <row r="11000" spans="12:12" x14ac:dyDescent="0.2">
      <c r="L11000" s="99"/>
    </row>
    <row r="11001" spans="12:12" x14ac:dyDescent="0.2">
      <c r="L11001" s="99"/>
    </row>
    <row r="11002" spans="12:12" x14ac:dyDescent="0.2">
      <c r="L11002" s="99"/>
    </row>
    <row r="11003" spans="12:12" x14ac:dyDescent="0.2">
      <c r="L11003" s="99"/>
    </row>
    <row r="11004" spans="12:12" x14ac:dyDescent="0.2">
      <c r="L11004" s="99"/>
    </row>
    <row r="11005" spans="12:12" x14ac:dyDescent="0.2">
      <c r="L11005" s="99"/>
    </row>
    <row r="11006" spans="12:12" x14ac:dyDescent="0.2">
      <c r="L11006" s="99"/>
    </row>
    <row r="11007" spans="12:12" x14ac:dyDescent="0.2">
      <c r="L11007" s="99"/>
    </row>
    <row r="11008" spans="12:12" x14ac:dyDescent="0.2">
      <c r="L11008" s="99"/>
    </row>
    <row r="11009" spans="12:12" x14ac:dyDescent="0.2">
      <c r="L11009" s="99"/>
    </row>
    <row r="11010" spans="12:12" x14ac:dyDescent="0.2">
      <c r="L11010" s="99"/>
    </row>
    <row r="11011" spans="12:12" x14ac:dyDescent="0.2">
      <c r="L11011" s="99"/>
    </row>
    <row r="11012" spans="12:12" x14ac:dyDescent="0.2">
      <c r="L11012" s="99"/>
    </row>
    <row r="11013" spans="12:12" x14ac:dyDescent="0.2">
      <c r="L11013" s="99"/>
    </row>
    <row r="11014" spans="12:12" x14ac:dyDescent="0.2">
      <c r="L11014" s="99"/>
    </row>
    <row r="11015" spans="12:12" x14ac:dyDescent="0.2">
      <c r="L11015" s="99"/>
    </row>
    <row r="11016" spans="12:12" x14ac:dyDescent="0.2">
      <c r="L11016" s="99"/>
    </row>
    <row r="11017" spans="12:12" x14ac:dyDescent="0.2">
      <c r="L11017" s="99"/>
    </row>
    <row r="11018" spans="12:12" x14ac:dyDescent="0.2">
      <c r="L11018" s="99"/>
    </row>
    <row r="11019" spans="12:12" x14ac:dyDescent="0.2">
      <c r="L11019" s="99"/>
    </row>
    <row r="11020" spans="12:12" x14ac:dyDescent="0.2">
      <c r="L11020" s="99"/>
    </row>
    <row r="11021" spans="12:12" x14ac:dyDescent="0.2">
      <c r="L11021" s="99"/>
    </row>
    <row r="11022" spans="12:12" x14ac:dyDescent="0.2">
      <c r="L11022" s="99"/>
    </row>
    <row r="11023" spans="12:12" x14ac:dyDescent="0.2">
      <c r="L11023" s="99"/>
    </row>
    <row r="11024" spans="12:12" x14ac:dyDescent="0.2">
      <c r="L11024" s="99"/>
    </row>
    <row r="11025" spans="12:12" x14ac:dyDescent="0.2">
      <c r="L11025" s="99"/>
    </row>
    <row r="11026" spans="12:12" x14ac:dyDescent="0.2">
      <c r="L11026" s="99"/>
    </row>
    <row r="11027" spans="12:12" x14ac:dyDescent="0.2">
      <c r="L11027" s="99"/>
    </row>
    <row r="11028" spans="12:12" x14ac:dyDescent="0.2">
      <c r="L11028" s="99"/>
    </row>
    <row r="11029" spans="12:12" x14ac:dyDescent="0.2">
      <c r="L11029" s="99"/>
    </row>
    <row r="11030" spans="12:12" x14ac:dyDescent="0.2">
      <c r="L11030" s="99"/>
    </row>
    <row r="11031" spans="12:12" x14ac:dyDescent="0.2">
      <c r="L11031" s="99"/>
    </row>
    <row r="11032" spans="12:12" x14ac:dyDescent="0.2">
      <c r="L11032" s="99"/>
    </row>
    <row r="11033" spans="12:12" x14ac:dyDescent="0.2">
      <c r="L11033" s="99"/>
    </row>
    <row r="11034" spans="12:12" x14ac:dyDescent="0.2">
      <c r="L11034" s="99"/>
    </row>
    <row r="11035" spans="12:12" x14ac:dyDescent="0.2">
      <c r="L11035" s="99"/>
    </row>
    <row r="11036" spans="12:12" x14ac:dyDescent="0.2">
      <c r="L11036" s="99"/>
    </row>
    <row r="11037" spans="12:12" x14ac:dyDescent="0.2">
      <c r="L11037" s="99"/>
    </row>
    <row r="11038" spans="12:12" x14ac:dyDescent="0.2">
      <c r="L11038" s="99"/>
    </row>
    <row r="11039" spans="12:12" x14ac:dyDescent="0.2">
      <c r="L11039" s="99"/>
    </row>
    <row r="11040" spans="12:12" x14ac:dyDescent="0.2">
      <c r="L11040" s="99"/>
    </row>
    <row r="11041" spans="12:12" x14ac:dyDescent="0.2">
      <c r="L11041" s="99"/>
    </row>
    <row r="11042" spans="12:12" x14ac:dyDescent="0.2">
      <c r="L11042" s="99"/>
    </row>
    <row r="11043" spans="12:12" x14ac:dyDescent="0.2">
      <c r="L11043" s="99"/>
    </row>
    <row r="11044" spans="12:12" x14ac:dyDescent="0.2">
      <c r="L11044" s="99"/>
    </row>
    <row r="11045" spans="12:12" x14ac:dyDescent="0.2">
      <c r="L11045" s="99"/>
    </row>
    <row r="11046" spans="12:12" x14ac:dyDescent="0.2">
      <c r="L11046" s="99"/>
    </row>
    <row r="11047" spans="12:12" x14ac:dyDescent="0.2">
      <c r="L11047" s="99"/>
    </row>
    <row r="11048" spans="12:12" x14ac:dyDescent="0.2">
      <c r="L11048" s="99"/>
    </row>
    <row r="11049" spans="12:12" x14ac:dyDescent="0.2">
      <c r="L11049" s="99"/>
    </row>
    <row r="11050" spans="12:12" x14ac:dyDescent="0.2">
      <c r="L11050" s="99"/>
    </row>
    <row r="11051" spans="12:12" x14ac:dyDescent="0.2">
      <c r="L11051" s="99"/>
    </row>
    <row r="11052" spans="12:12" x14ac:dyDescent="0.2">
      <c r="L11052" s="99"/>
    </row>
    <row r="11053" spans="12:12" x14ac:dyDescent="0.2">
      <c r="L11053" s="99"/>
    </row>
    <row r="11054" spans="12:12" x14ac:dyDescent="0.2">
      <c r="L11054" s="99"/>
    </row>
    <row r="11055" spans="12:12" x14ac:dyDescent="0.2">
      <c r="L11055" s="99"/>
    </row>
    <row r="11056" spans="12:12" x14ac:dyDescent="0.2">
      <c r="L11056" s="99"/>
    </row>
    <row r="11057" spans="12:12" x14ac:dyDescent="0.2">
      <c r="L11057" s="99"/>
    </row>
    <row r="11058" spans="12:12" x14ac:dyDescent="0.2">
      <c r="L11058" s="99"/>
    </row>
    <row r="11059" spans="12:12" x14ac:dyDescent="0.2">
      <c r="L11059" s="99"/>
    </row>
    <row r="11060" spans="12:12" x14ac:dyDescent="0.2">
      <c r="L11060" s="99"/>
    </row>
    <row r="11061" spans="12:12" x14ac:dyDescent="0.2">
      <c r="L11061" s="99"/>
    </row>
    <row r="11062" spans="12:12" x14ac:dyDescent="0.2">
      <c r="L11062" s="99"/>
    </row>
    <row r="11063" spans="12:12" x14ac:dyDescent="0.2">
      <c r="L11063" s="99"/>
    </row>
    <row r="11064" spans="12:12" x14ac:dyDescent="0.2">
      <c r="L11064" s="99"/>
    </row>
    <row r="11065" spans="12:12" x14ac:dyDescent="0.2">
      <c r="L11065" s="99"/>
    </row>
    <row r="11066" spans="12:12" x14ac:dyDescent="0.2">
      <c r="L11066" s="99"/>
    </row>
    <row r="11067" spans="12:12" x14ac:dyDescent="0.2">
      <c r="L11067" s="99"/>
    </row>
    <row r="11068" spans="12:12" x14ac:dyDescent="0.2">
      <c r="L11068" s="99"/>
    </row>
    <row r="11069" spans="12:12" x14ac:dyDescent="0.2">
      <c r="L11069" s="99"/>
    </row>
    <row r="11070" spans="12:12" x14ac:dyDescent="0.2">
      <c r="L11070" s="99"/>
    </row>
    <row r="11071" spans="12:12" x14ac:dyDescent="0.2">
      <c r="L11071" s="99"/>
    </row>
    <row r="11072" spans="12:12" x14ac:dyDescent="0.2">
      <c r="L11072" s="99"/>
    </row>
    <row r="11073" spans="12:12" x14ac:dyDescent="0.2">
      <c r="L11073" s="99"/>
    </row>
    <row r="11074" spans="12:12" x14ac:dyDescent="0.2">
      <c r="L11074" s="99"/>
    </row>
    <row r="11075" spans="12:12" x14ac:dyDescent="0.2">
      <c r="L11075" s="99"/>
    </row>
    <row r="11076" spans="12:12" x14ac:dyDescent="0.2">
      <c r="L11076" s="99"/>
    </row>
    <row r="11077" spans="12:12" x14ac:dyDescent="0.2">
      <c r="L11077" s="99"/>
    </row>
    <row r="11078" spans="12:12" x14ac:dyDescent="0.2">
      <c r="L11078" s="99"/>
    </row>
    <row r="11079" spans="12:12" x14ac:dyDescent="0.2">
      <c r="L11079" s="99"/>
    </row>
    <row r="11080" spans="12:12" x14ac:dyDescent="0.2">
      <c r="L11080" s="99"/>
    </row>
    <row r="11081" spans="12:12" x14ac:dyDescent="0.2">
      <c r="L11081" s="99"/>
    </row>
    <row r="11082" spans="12:12" x14ac:dyDescent="0.2">
      <c r="L11082" s="99"/>
    </row>
    <row r="11083" spans="12:12" x14ac:dyDescent="0.2">
      <c r="L11083" s="99"/>
    </row>
  </sheetData>
  <phoneticPr fontId="5" type="noConversion"/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theme="3" tint="0.59999389629810485"/>
  </sheetPr>
  <dimension ref="A1:J74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2.75" x14ac:dyDescent="0.2"/>
  <cols>
    <col min="1" max="1" width="12.7109375" customWidth="1"/>
    <col min="2" max="2" width="9.140625" bestFit="1" customWidth="1"/>
    <col min="3" max="3" width="11.85546875" bestFit="1" customWidth="1"/>
    <col min="4" max="4" width="15.42578125" bestFit="1" customWidth="1"/>
    <col min="5" max="6" width="8.85546875" customWidth="1"/>
    <col min="10" max="10" width="10.28515625" bestFit="1" customWidth="1"/>
  </cols>
  <sheetData>
    <row r="1" spans="1:10" ht="25.5" x14ac:dyDescent="0.2">
      <c r="A1" s="430" t="s">
        <v>276</v>
      </c>
      <c r="B1" s="298" t="s">
        <v>137</v>
      </c>
      <c r="C1" s="298" t="s">
        <v>1</v>
      </c>
      <c r="D1" s="298" t="s">
        <v>138</v>
      </c>
      <c r="E1" s="298" t="s">
        <v>2</v>
      </c>
      <c r="F1" s="298" t="s">
        <v>27</v>
      </c>
    </row>
    <row r="2" spans="1:10" x14ac:dyDescent="0.2">
      <c r="A2" s="297">
        <v>41640</v>
      </c>
      <c r="B2" s="379">
        <v>16537</v>
      </c>
      <c r="C2" s="379">
        <v>0</v>
      </c>
      <c r="D2" s="379">
        <v>16537</v>
      </c>
      <c r="E2" s="357">
        <v>23</v>
      </c>
      <c r="F2" s="357">
        <v>23</v>
      </c>
      <c r="I2" s="197" t="s">
        <v>218</v>
      </c>
      <c r="J2" s="70"/>
    </row>
    <row r="3" spans="1:10" x14ac:dyDescent="0.2">
      <c r="A3" s="297">
        <v>41671</v>
      </c>
      <c r="B3" s="379">
        <v>15456</v>
      </c>
      <c r="C3" s="379">
        <v>16537</v>
      </c>
      <c r="D3" s="379">
        <v>15456</v>
      </c>
      <c r="E3" s="357">
        <v>22</v>
      </c>
      <c r="F3" s="357">
        <v>23</v>
      </c>
      <c r="I3" s="197" t="s">
        <v>217</v>
      </c>
      <c r="J3" s="70"/>
    </row>
    <row r="4" spans="1:10" x14ac:dyDescent="0.2">
      <c r="A4" s="297">
        <v>41699</v>
      </c>
      <c r="B4" s="379">
        <v>16997</v>
      </c>
      <c r="C4" s="379">
        <v>15456</v>
      </c>
      <c r="D4" s="379">
        <v>16997</v>
      </c>
      <c r="E4" s="357">
        <v>23</v>
      </c>
      <c r="F4" s="357">
        <v>23</v>
      </c>
      <c r="J4" s="70"/>
    </row>
    <row r="5" spans="1:10" x14ac:dyDescent="0.2">
      <c r="A5" s="297">
        <v>41730</v>
      </c>
      <c r="B5" s="379">
        <v>15387</v>
      </c>
      <c r="C5" s="379">
        <v>16997</v>
      </c>
      <c r="D5" s="379">
        <v>15387</v>
      </c>
      <c r="E5" s="357">
        <v>23</v>
      </c>
      <c r="F5" s="357">
        <v>23</v>
      </c>
      <c r="J5" s="70"/>
    </row>
    <row r="6" spans="1:10" x14ac:dyDescent="0.2">
      <c r="A6" s="297">
        <v>41760</v>
      </c>
      <c r="B6" s="379">
        <v>16790</v>
      </c>
      <c r="C6" s="379">
        <v>15387</v>
      </c>
      <c r="D6" s="379">
        <v>16790</v>
      </c>
      <c r="E6" s="357">
        <v>23</v>
      </c>
      <c r="F6" s="357">
        <v>23</v>
      </c>
      <c r="J6" s="70"/>
    </row>
    <row r="7" spans="1:10" x14ac:dyDescent="0.2">
      <c r="A7" s="297">
        <v>41791</v>
      </c>
      <c r="B7" s="379">
        <v>16560</v>
      </c>
      <c r="C7" s="379">
        <v>16790</v>
      </c>
      <c r="D7" s="379">
        <v>16560</v>
      </c>
      <c r="E7" s="357">
        <v>22</v>
      </c>
      <c r="F7" s="176">
        <v>23</v>
      </c>
      <c r="J7" s="70"/>
    </row>
    <row r="8" spans="1:10" x14ac:dyDescent="0.2">
      <c r="A8" s="297">
        <v>41821</v>
      </c>
      <c r="B8" s="379">
        <v>17112</v>
      </c>
      <c r="C8" s="379">
        <v>16560</v>
      </c>
      <c r="D8" s="379">
        <v>17112</v>
      </c>
      <c r="E8" s="176">
        <v>13</v>
      </c>
      <c r="F8" s="176">
        <v>23</v>
      </c>
      <c r="H8" s="197" t="s">
        <v>247</v>
      </c>
      <c r="I8">
        <f>31*24</f>
        <v>744</v>
      </c>
      <c r="J8" s="234">
        <f>+I8*23</f>
        <v>17112</v>
      </c>
    </row>
    <row r="9" spans="1:10" x14ac:dyDescent="0.2">
      <c r="A9" s="297">
        <v>41852</v>
      </c>
      <c r="B9" s="429">
        <f>(31*24)*23</f>
        <v>17112</v>
      </c>
      <c r="C9" s="70">
        <f t="shared" ref="C9:C38" si="0">B8</f>
        <v>17112</v>
      </c>
      <c r="D9" s="70">
        <v>16386.4512</v>
      </c>
      <c r="E9" s="176">
        <v>13</v>
      </c>
      <c r="F9" s="176">
        <v>13</v>
      </c>
      <c r="H9" s="197" t="s">
        <v>248</v>
      </c>
      <c r="I9">
        <f>31*24</f>
        <v>744</v>
      </c>
      <c r="J9" s="234">
        <f t="shared" ref="J9:J13" si="1">+I9*23</f>
        <v>17112</v>
      </c>
    </row>
    <row r="10" spans="1:10" x14ac:dyDescent="0.2">
      <c r="A10" s="297">
        <v>41883</v>
      </c>
      <c r="B10" s="429">
        <f>(30*24)*23</f>
        <v>16560</v>
      </c>
      <c r="C10" s="70">
        <f t="shared" si="0"/>
        <v>17112</v>
      </c>
      <c r="D10" s="70">
        <v>15857.856</v>
      </c>
      <c r="E10" s="176">
        <v>13</v>
      </c>
      <c r="F10" s="176">
        <v>13</v>
      </c>
      <c r="H10" s="197" t="s">
        <v>249</v>
      </c>
      <c r="I10">
        <f>30*24</f>
        <v>720</v>
      </c>
      <c r="J10" s="234">
        <f t="shared" si="1"/>
        <v>16560</v>
      </c>
    </row>
    <row r="11" spans="1:10" x14ac:dyDescent="0.2">
      <c r="A11" s="297">
        <v>41913</v>
      </c>
      <c r="B11" s="429">
        <f t="shared" ref="B11:B13" si="2">(31*24)*23</f>
        <v>17112</v>
      </c>
      <c r="C11" s="70">
        <f t="shared" si="0"/>
        <v>16560</v>
      </c>
      <c r="D11" s="70">
        <v>16386.4512</v>
      </c>
      <c r="E11" s="176">
        <v>13</v>
      </c>
      <c r="F11" s="176">
        <v>13</v>
      </c>
      <c r="H11" s="197" t="s">
        <v>250</v>
      </c>
      <c r="I11">
        <f>31*24</f>
        <v>744</v>
      </c>
      <c r="J11" s="234">
        <f t="shared" si="1"/>
        <v>17112</v>
      </c>
    </row>
    <row r="12" spans="1:10" x14ac:dyDescent="0.2">
      <c r="A12" s="297">
        <v>41944</v>
      </c>
      <c r="B12" s="429">
        <f>(30*24)*23</f>
        <v>16560</v>
      </c>
      <c r="C12" s="70">
        <f t="shared" si="0"/>
        <v>17112</v>
      </c>
      <c r="D12" s="70">
        <v>15857.856</v>
      </c>
      <c r="E12" s="176">
        <v>13</v>
      </c>
      <c r="F12" s="176">
        <v>13</v>
      </c>
      <c r="H12" s="197" t="s">
        <v>251</v>
      </c>
      <c r="I12">
        <f>30*24</f>
        <v>720</v>
      </c>
      <c r="J12" s="234">
        <f t="shared" si="1"/>
        <v>16560</v>
      </c>
    </row>
    <row r="13" spans="1:10" x14ac:dyDescent="0.2">
      <c r="A13" s="297">
        <v>41974</v>
      </c>
      <c r="B13" s="429">
        <f t="shared" si="2"/>
        <v>17112</v>
      </c>
      <c r="C13" s="70">
        <f t="shared" si="0"/>
        <v>16560</v>
      </c>
      <c r="D13" s="70">
        <v>16386.4512</v>
      </c>
      <c r="E13" s="176">
        <v>13</v>
      </c>
      <c r="F13" s="176">
        <v>13</v>
      </c>
      <c r="H13" s="197" t="s">
        <v>252</v>
      </c>
      <c r="I13">
        <f>31*24</f>
        <v>744</v>
      </c>
      <c r="J13" s="234">
        <f t="shared" si="1"/>
        <v>17112</v>
      </c>
    </row>
    <row r="14" spans="1:10" x14ac:dyDescent="0.2">
      <c r="A14" s="297">
        <v>42005</v>
      </c>
      <c r="B14" s="70">
        <v>19158.070717499995</v>
      </c>
      <c r="C14" s="70">
        <f t="shared" si="0"/>
        <v>17112</v>
      </c>
      <c r="D14" s="70">
        <v>18345.768519077996</v>
      </c>
      <c r="E14" s="176">
        <v>63.368821999999994</v>
      </c>
      <c r="F14" s="176">
        <v>63.368821999999994</v>
      </c>
      <c r="H14" s="197"/>
      <c r="J14" s="70"/>
    </row>
    <row r="15" spans="1:10" x14ac:dyDescent="0.2">
      <c r="A15" s="297">
        <v>42036</v>
      </c>
      <c r="B15" s="70">
        <v>17525.360908000002</v>
      </c>
      <c r="C15" s="70">
        <f t="shared" si="0"/>
        <v>19158.070717499995</v>
      </c>
      <c r="D15" s="70">
        <v>16782.285605500801</v>
      </c>
      <c r="E15" s="176">
        <v>27.093742499999994</v>
      </c>
      <c r="F15" s="176">
        <v>60.838002500000002</v>
      </c>
      <c r="J15" s="70"/>
    </row>
    <row r="16" spans="1:10" x14ac:dyDescent="0.2">
      <c r="A16" s="297">
        <v>42064</v>
      </c>
      <c r="B16" s="70">
        <v>18348.208477499997</v>
      </c>
      <c r="C16" s="70">
        <f t="shared" si="0"/>
        <v>17525.360908000002</v>
      </c>
      <c r="D16" s="70">
        <v>17570.244438053996</v>
      </c>
      <c r="E16" s="176">
        <v>27.937349000000001</v>
      </c>
      <c r="F16" s="176">
        <v>43.965872499999996</v>
      </c>
      <c r="J16" s="70"/>
    </row>
    <row r="17" spans="1:10" x14ac:dyDescent="0.2">
      <c r="A17" s="297">
        <v>42095</v>
      </c>
      <c r="B17" s="70">
        <v>18832.609399999983</v>
      </c>
      <c r="C17" s="70">
        <f t="shared" si="0"/>
        <v>18348.208477499997</v>
      </c>
      <c r="D17" s="70">
        <v>18034.106761439984</v>
      </c>
      <c r="E17" s="176">
        <v>42.278659499999996</v>
      </c>
      <c r="F17" s="176">
        <v>47.340298499999996</v>
      </c>
      <c r="I17" s="197"/>
      <c r="J17" s="70"/>
    </row>
    <row r="18" spans="1:10" x14ac:dyDescent="0.2">
      <c r="A18" s="297">
        <v>42125</v>
      </c>
      <c r="B18" s="70">
        <v>24239.112666999979</v>
      </c>
      <c r="C18" s="70">
        <f t="shared" si="0"/>
        <v>18832.609399999983</v>
      </c>
      <c r="D18" s="70">
        <v>23211.374289919182</v>
      </c>
      <c r="E18" s="176">
        <v>34.686200999999997</v>
      </c>
      <c r="F18" s="176">
        <v>65.056034999999994</v>
      </c>
      <c r="J18" s="70"/>
    </row>
    <row r="19" spans="1:10" x14ac:dyDescent="0.2">
      <c r="A19" s="297">
        <v>42156</v>
      </c>
      <c r="B19" s="70">
        <v>27847.388459000002</v>
      </c>
      <c r="C19" s="70">
        <f t="shared" si="0"/>
        <v>24239.112666999979</v>
      </c>
      <c r="D19" s="70">
        <v>26666.659188338403</v>
      </c>
      <c r="E19" s="176">
        <v>58.307182999999995</v>
      </c>
      <c r="F19" s="176">
        <v>66.743247999999994</v>
      </c>
      <c r="J19" s="70"/>
    </row>
    <row r="20" spans="1:10" x14ac:dyDescent="0.2">
      <c r="A20" s="297">
        <v>42186</v>
      </c>
      <c r="B20" s="70">
        <v>27951.824873499972</v>
      </c>
      <c r="C20" s="70">
        <f t="shared" si="0"/>
        <v>27847.388459000002</v>
      </c>
      <c r="D20" s="70">
        <v>26766.667498863575</v>
      </c>
      <c r="E20" s="176">
        <v>39.747839999999997</v>
      </c>
      <c r="F20" s="176">
        <v>64.212428499999987</v>
      </c>
      <c r="J20" s="70"/>
    </row>
    <row r="21" spans="1:10" x14ac:dyDescent="0.2">
      <c r="A21" s="297">
        <v>42217</v>
      </c>
      <c r="B21" s="70">
        <v>28556.690733999956</v>
      </c>
      <c r="C21" s="70">
        <f t="shared" si="0"/>
        <v>27951.824873499972</v>
      </c>
      <c r="D21" s="70">
        <v>27345.887046878357</v>
      </c>
      <c r="E21" s="176">
        <v>39.747839999999997</v>
      </c>
      <c r="F21" s="176">
        <v>71.804886999999994</v>
      </c>
      <c r="J21" s="70"/>
    </row>
    <row r="22" spans="1:10" x14ac:dyDescent="0.2">
      <c r="A22" s="297">
        <v>42248</v>
      </c>
      <c r="B22" s="70">
        <v>27811.956985999961</v>
      </c>
      <c r="C22" s="70">
        <f t="shared" si="0"/>
        <v>28556.690733999956</v>
      </c>
      <c r="D22" s="70">
        <v>26632.730009793562</v>
      </c>
      <c r="E22" s="176">
        <v>57.463576499999995</v>
      </c>
      <c r="F22" s="176">
        <v>62.525215499999995</v>
      </c>
      <c r="J22" s="70"/>
    </row>
    <row r="23" spans="1:10" x14ac:dyDescent="0.2">
      <c r="A23" s="297">
        <v>42278</v>
      </c>
      <c r="B23" s="70">
        <v>23220.03601499998</v>
      </c>
      <c r="C23" s="70">
        <f t="shared" si="0"/>
        <v>27811.956985999961</v>
      </c>
      <c r="D23" s="70">
        <v>22235.506487963979</v>
      </c>
      <c r="E23" s="176">
        <v>46.496691999999996</v>
      </c>
      <c r="F23" s="176">
        <v>60.838002500000002</v>
      </c>
      <c r="J23" s="70"/>
    </row>
    <row r="24" spans="1:10" x14ac:dyDescent="0.2">
      <c r="A24" s="297">
        <v>42309</v>
      </c>
      <c r="B24" s="70">
        <v>17586.602599499987</v>
      </c>
      <c r="C24" s="70">
        <f t="shared" si="0"/>
        <v>23220.03601499998</v>
      </c>
      <c r="D24" s="70">
        <v>16840.930649281188</v>
      </c>
      <c r="E24" s="176">
        <v>32.155381499999997</v>
      </c>
      <c r="F24" s="176">
        <v>43.122265999999996</v>
      </c>
      <c r="J24" s="70"/>
    </row>
    <row r="25" spans="1:10" x14ac:dyDescent="0.2">
      <c r="A25" s="297">
        <v>42339</v>
      </c>
      <c r="B25" s="70">
        <v>18631.660261500016</v>
      </c>
      <c r="C25" s="70">
        <f t="shared" si="0"/>
        <v>17586.602599499987</v>
      </c>
      <c r="D25" s="70">
        <v>17841.677866412414</v>
      </c>
      <c r="E25" s="176">
        <v>40.591446499999996</v>
      </c>
      <c r="F25" s="176">
        <v>43.122265999999996</v>
      </c>
      <c r="J25" s="70"/>
    </row>
    <row r="26" spans="1:10" x14ac:dyDescent="0.2">
      <c r="A26" s="297">
        <v>42370</v>
      </c>
      <c r="B26" s="70">
        <v>19158.070717499995</v>
      </c>
      <c r="C26" s="70">
        <f t="shared" si="0"/>
        <v>18631.660261500016</v>
      </c>
      <c r="D26" s="70">
        <v>18345.768519077996</v>
      </c>
      <c r="E26" s="176">
        <v>63.368821999999994</v>
      </c>
      <c r="F26" s="176">
        <v>63.368821999999994</v>
      </c>
      <c r="J26" s="70"/>
    </row>
    <row r="27" spans="1:10" x14ac:dyDescent="0.2">
      <c r="A27" s="297">
        <v>42401</v>
      </c>
      <c r="B27" s="70">
        <v>18016.16909950001</v>
      </c>
      <c r="C27" s="70">
        <f t="shared" si="0"/>
        <v>19158.070717499995</v>
      </c>
      <c r="D27" s="70">
        <v>17252.283529681208</v>
      </c>
      <c r="E27" s="176">
        <v>27.093742499999994</v>
      </c>
      <c r="F27" s="176">
        <v>60.838002500000002</v>
      </c>
      <c r="J27" s="70"/>
    </row>
    <row r="28" spans="1:10" x14ac:dyDescent="0.2">
      <c r="A28" s="297">
        <v>42430</v>
      </c>
      <c r="B28" s="70">
        <v>18348.208477499997</v>
      </c>
      <c r="C28" s="70">
        <f t="shared" si="0"/>
        <v>18016.16909950001</v>
      </c>
      <c r="D28" s="70">
        <v>17570.244438053996</v>
      </c>
      <c r="E28" s="176">
        <v>27.937349000000001</v>
      </c>
      <c r="F28" s="176">
        <v>43.965872499999996</v>
      </c>
      <c r="J28" s="70"/>
    </row>
    <row r="29" spans="1:10" x14ac:dyDescent="0.2">
      <c r="A29" s="297">
        <v>42461</v>
      </c>
      <c r="B29" s="70">
        <v>18832.609399999983</v>
      </c>
      <c r="C29" s="70">
        <f t="shared" si="0"/>
        <v>18348.208477499997</v>
      </c>
      <c r="D29" s="70">
        <v>18034.106761439984</v>
      </c>
      <c r="E29" s="176">
        <v>42.278659499999996</v>
      </c>
      <c r="F29" s="176">
        <v>47.340298499999996</v>
      </c>
      <c r="J29" s="70"/>
    </row>
    <row r="30" spans="1:10" x14ac:dyDescent="0.2">
      <c r="A30" s="297">
        <v>42491</v>
      </c>
      <c r="B30" s="70">
        <v>24239.112666999979</v>
      </c>
      <c r="C30" s="70">
        <f t="shared" si="0"/>
        <v>18832.609399999983</v>
      </c>
      <c r="D30" s="70">
        <v>23211.374289919182</v>
      </c>
      <c r="E30" s="176">
        <v>34.686200999999997</v>
      </c>
      <c r="F30" s="176">
        <v>65.056034999999994</v>
      </c>
      <c r="J30" s="70"/>
    </row>
    <row r="31" spans="1:10" x14ac:dyDescent="0.2">
      <c r="A31" s="297">
        <v>42522</v>
      </c>
      <c r="B31" s="70">
        <v>27847.388459000002</v>
      </c>
      <c r="C31" s="70">
        <f t="shared" si="0"/>
        <v>24239.112666999979</v>
      </c>
      <c r="D31" s="70">
        <v>26666.659188338403</v>
      </c>
      <c r="E31" s="176">
        <v>58.307182999999995</v>
      </c>
      <c r="F31" s="176">
        <v>66.743247999999994</v>
      </c>
      <c r="J31" s="70"/>
    </row>
    <row r="32" spans="1:10" x14ac:dyDescent="0.2">
      <c r="A32" s="297">
        <v>42552</v>
      </c>
      <c r="B32" s="70">
        <v>27951.824873499972</v>
      </c>
      <c r="C32" s="70">
        <f t="shared" si="0"/>
        <v>27847.388459000002</v>
      </c>
      <c r="D32" s="70">
        <v>26766.667498863575</v>
      </c>
      <c r="E32" s="176">
        <v>39.747839999999997</v>
      </c>
      <c r="F32" s="176">
        <v>64.212428499999987</v>
      </c>
      <c r="J32" s="70"/>
    </row>
    <row r="33" spans="1:10" x14ac:dyDescent="0.2">
      <c r="A33" s="297">
        <v>42583</v>
      </c>
      <c r="B33" s="70">
        <v>28556.690733999956</v>
      </c>
      <c r="C33" s="70">
        <f t="shared" si="0"/>
        <v>27951.824873499972</v>
      </c>
      <c r="D33" s="70">
        <v>27345.887046878357</v>
      </c>
      <c r="E33" s="176">
        <v>39.747839999999997</v>
      </c>
      <c r="F33" s="176">
        <v>71.804886999999994</v>
      </c>
      <c r="J33" s="70"/>
    </row>
    <row r="34" spans="1:10" x14ac:dyDescent="0.2">
      <c r="A34" s="297">
        <v>42614</v>
      </c>
      <c r="B34" s="70">
        <v>27811.956985999961</v>
      </c>
      <c r="C34" s="70">
        <f t="shared" si="0"/>
        <v>28556.690733999956</v>
      </c>
      <c r="D34" s="70">
        <v>26632.730009793562</v>
      </c>
      <c r="E34" s="176">
        <v>57.463576499999995</v>
      </c>
      <c r="F34" s="176">
        <v>62.525215499999995</v>
      </c>
      <c r="J34" s="70"/>
    </row>
    <row r="35" spans="1:10" x14ac:dyDescent="0.2">
      <c r="A35" s="297">
        <v>42644</v>
      </c>
      <c r="B35" s="70">
        <v>23220.03601499998</v>
      </c>
      <c r="C35" s="70">
        <f t="shared" si="0"/>
        <v>27811.956985999961</v>
      </c>
      <c r="D35" s="70">
        <v>22235.506487963979</v>
      </c>
      <c r="E35" s="176">
        <v>46.496691999999996</v>
      </c>
      <c r="F35" s="176">
        <v>60.838002500000002</v>
      </c>
      <c r="J35" s="70"/>
    </row>
    <row r="36" spans="1:10" x14ac:dyDescent="0.2">
      <c r="A36" s="297">
        <v>42675</v>
      </c>
      <c r="B36" s="70">
        <v>17586.602599499987</v>
      </c>
      <c r="C36" s="70">
        <f t="shared" si="0"/>
        <v>23220.03601499998</v>
      </c>
      <c r="D36" s="70">
        <v>16840.930649281188</v>
      </c>
      <c r="E36" s="176">
        <v>32.155381499999997</v>
      </c>
      <c r="F36" s="176">
        <v>43.122265999999996</v>
      </c>
      <c r="J36" s="70"/>
    </row>
    <row r="37" spans="1:10" x14ac:dyDescent="0.2">
      <c r="A37" s="297">
        <v>42705</v>
      </c>
      <c r="B37" s="70">
        <v>18631.660261500016</v>
      </c>
      <c r="C37" s="70">
        <f t="shared" si="0"/>
        <v>17586.602599499987</v>
      </c>
      <c r="D37" s="70">
        <v>17841.677866412414</v>
      </c>
      <c r="E37" s="176">
        <v>40.591446499999996</v>
      </c>
      <c r="F37" s="176">
        <v>43.122265999999996</v>
      </c>
      <c r="J37" s="70"/>
    </row>
    <row r="38" spans="1:10" x14ac:dyDescent="0.2">
      <c r="A38" s="297">
        <v>42736</v>
      </c>
      <c r="B38" s="70"/>
      <c r="C38" s="70">
        <f t="shared" si="0"/>
        <v>18631.660261500016</v>
      </c>
      <c r="D38" s="70"/>
      <c r="E38" s="176"/>
      <c r="F38" s="176"/>
      <c r="J38" s="70"/>
    </row>
    <row r="39" spans="1:10" x14ac:dyDescent="0.2">
      <c r="A39" s="297"/>
      <c r="B39" s="70"/>
      <c r="C39" s="70"/>
      <c r="D39" s="70"/>
      <c r="E39" s="176"/>
      <c r="F39" s="176"/>
      <c r="J39" s="70"/>
    </row>
    <row r="40" spans="1:10" x14ac:dyDescent="0.2">
      <c r="A40" s="297"/>
      <c r="B40" s="70"/>
      <c r="C40" s="70"/>
      <c r="D40" s="70"/>
      <c r="E40" s="176"/>
      <c r="F40" s="176"/>
      <c r="J40" s="70"/>
    </row>
    <row r="41" spans="1:10" x14ac:dyDescent="0.2">
      <c r="A41" s="297"/>
      <c r="B41" s="70"/>
      <c r="C41" s="70"/>
      <c r="D41" s="70"/>
      <c r="E41" s="176"/>
      <c r="F41" s="176"/>
      <c r="J41" s="70"/>
    </row>
    <row r="42" spans="1:10" x14ac:dyDescent="0.2">
      <c r="A42" s="297"/>
      <c r="B42" s="70"/>
      <c r="C42" s="70"/>
      <c r="D42" s="70"/>
      <c r="E42" s="176"/>
      <c r="F42" s="176"/>
      <c r="J42" s="70"/>
    </row>
    <row r="43" spans="1:10" x14ac:dyDescent="0.2">
      <c r="A43" s="297"/>
      <c r="B43" s="70"/>
      <c r="C43" s="70"/>
      <c r="D43" s="70"/>
      <c r="E43" s="176"/>
      <c r="F43" s="176"/>
      <c r="J43" s="70"/>
    </row>
    <row r="44" spans="1:10" x14ac:dyDescent="0.2">
      <c r="A44" s="297"/>
      <c r="B44" s="70"/>
      <c r="C44" s="70"/>
      <c r="D44" s="70"/>
      <c r="E44" s="176"/>
      <c r="F44" s="176"/>
      <c r="J44" s="70"/>
    </row>
    <row r="45" spans="1:10" x14ac:dyDescent="0.2">
      <c r="A45" s="297"/>
      <c r="B45" s="70"/>
      <c r="C45" s="70"/>
      <c r="D45" s="70"/>
      <c r="E45" s="176"/>
      <c r="F45" s="176"/>
      <c r="J45" s="70"/>
    </row>
    <row r="46" spans="1:10" x14ac:dyDescent="0.2">
      <c r="A46" s="297"/>
      <c r="B46" s="70"/>
      <c r="C46" s="70"/>
      <c r="D46" s="70"/>
      <c r="E46" s="176"/>
      <c r="F46" s="176"/>
      <c r="J46" s="70"/>
    </row>
    <row r="47" spans="1:10" x14ac:dyDescent="0.2">
      <c r="A47" s="297"/>
      <c r="B47" s="70"/>
      <c r="C47" s="70"/>
      <c r="D47" s="70"/>
      <c r="E47" s="176"/>
      <c r="F47" s="176"/>
      <c r="J47" s="70"/>
    </row>
    <row r="48" spans="1:10" x14ac:dyDescent="0.2">
      <c r="A48" s="297"/>
      <c r="B48" s="70"/>
      <c r="C48" s="70"/>
      <c r="D48" s="70"/>
      <c r="E48" s="176"/>
      <c r="F48" s="176"/>
      <c r="J48" s="70"/>
    </row>
    <row r="49" spans="1:10" x14ac:dyDescent="0.2">
      <c r="A49" s="297"/>
      <c r="B49" s="70"/>
      <c r="C49" s="70"/>
      <c r="D49" s="70"/>
      <c r="E49" s="176"/>
      <c r="F49" s="176"/>
      <c r="J49" s="70"/>
    </row>
    <row r="50" spans="1:10" x14ac:dyDescent="0.2">
      <c r="A50" s="297"/>
      <c r="B50" s="70"/>
      <c r="C50" s="70"/>
      <c r="D50" s="70"/>
      <c r="E50" s="176"/>
      <c r="F50" s="176"/>
      <c r="J50" s="70"/>
    </row>
    <row r="51" spans="1:10" x14ac:dyDescent="0.2">
      <c r="A51" s="297"/>
      <c r="B51" s="70"/>
      <c r="C51" s="70"/>
      <c r="D51" s="70"/>
      <c r="E51" s="176"/>
      <c r="F51" s="176"/>
      <c r="J51" s="70"/>
    </row>
    <row r="52" spans="1:10" x14ac:dyDescent="0.2">
      <c r="A52" s="297"/>
      <c r="B52" s="70"/>
      <c r="C52" s="70"/>
      <c r="D52" s="70"/>
      <c r="E52" s="176"/>
      <c r="F52" s="176"/>
      <c r="J52" s="70"/>
    </row>
    <row r="53" spans="1:10" x14ac:dyDescent="0.2">
      <c r="A53" s="297"/>
      <c r="B53" s="70"/>
      <c r="C53" s="70"/>
      <c r="D53" s="70"/>
      <c r="E53" s="176"/>
      <c r="F53" s="176"/>
      <c r="J53" s="70"/>
    </row>
    <row r="54" spans="1:10" x14ac:dyDescent="0.2">
      <c r="A54" s="297"/>
      <c r="B54" s="70"/>
      <c r="C54" s="70"/>
      <c r="D54" s="70"/>
      <c r="E54" s="176"/>
      <c r="F54" s="176"/>
      <c r="J54" s="70"/>
    </row>
    <row r="55" spans="1:10" x14ac:dyDescent="0.2">
      <c r="A55" s="297"/>
      <c r="B55" s="70"/>
      <c r="C55" s="70"/>
      <c r="D55" s="70"/>
      <c r="E55" s="176"/>
      <c r="F55" s="176"/>
      <c r="J55" s="70"/>
    </row>
    <row r="56" spans="1:10" x14ac:dyDescent="0.2">
      <c r="A56" s="297"/>
      <c r="B56" s="70"/>
      <c r="C56" s="70"/>
      <c r="D56" s="70"/>
      <c r="E56" s="176"/>
      <c r="F56" s="176"/>
      <c r="J56" s="70"/>
    </row>
    <row r="57" spans="1:10" x14ac:dyDescent="0.2">
      <c r="A57" s="297"/>
      <c r="B57" s="70"/>
      <c r="C57" s="70"/>
      <c r="D57" s="70"/>
      <c r="E57" s="176"/>
      <c r="F57" s="176"/>
      <c r="J57" s="70"/>
    </row>
    <row r="58" spans="1:10" x14ac:dyDescent="0.2">
      <c r="A58" s="297"/>
      <c r="B58" s="70"/>
      <c r="C58" s="70"/>
      <c r="D58" s="70"/>
      <c r="E58" s="176"/>
      <c r="F58" s="176"/>
      <c r="J58" s="70"/>
    </row>
    <row r="59" spans="1:10" x14ac:dyDescent="0.2">
      <c r="A59" s="297"/>
      <c r="B59" s="70"/>
      <c r="C59" s="70"/>
      <c r="D59" s="70"/>
      <c r="E59" s="176"/>
      <c r="F59" s="176"/>
      <c r="J59" s="70"/>
    </row>
    <row r="60" spans="1:10" x14ac:dyDescent="0.2">
      <c r="A60" s="297"/>
      <c r="B60" s="70"/>
      <c r="C60" s="70"/>
      <c r="D60" s="70"/>
      <c r="E60" s="176"/>
      <c r="F60" s="176"/>
      <c r="J60" s="70"/>
    </row>
    <row r="61" spans="1:10" x14ac:dyDescent="0.2">
      <c r="A61" s="297"/>
      <c r="B61" s="70"/>
      <c r="C61" s="70"/>
      <c r="D61" s="70"/>
      <c r="E61" s="176"/>
      <c r="F61" s="176"/>
      <c r="J61" s="70"/>
    </row>
    <row r="62" spans="1:10" x14ac:dyDescent="0.2">
      <c r="A62" s="297"/>
      <c r="B62" s="70"/>
      <c r="C62" s="70"/>
      <c r="D62" s="70"/>
      <c r="E62" s="176"/>
      <c r="F62" s="176"/>
      <c r="J62" s="70"/>
    </row>
    <row r="63" spans="1:10" x14ac:dyDescent="0.2">
      <c r="A63" s="297"/>
      <c r="B63" s="70"/>
      <c r="C63" s="70"/>
      <c r="D63" s="70"/>
      <c r="E63" s="176"/>
      <c r="F63" s="176"/>
      <c r="J63" s="70"/>
    </row>
    <row r="64" spans="1:10" x14ac:dyDescent="0.2">
      <c r="A64" s="297"/>
      <c r="B64" s="70"/>
      <c r="C64" s="70"/>
      <c r="D64" s="70"/>
      <c r="E64" s="176"/>
      <c r="F64" s="176"/>
      <c r="J64" s="70"/>
    </row>
    <row r="65" spans="1:10" x14ac:dyDescent="0.2">
      <c r="A65" s="297"/>
      <c r="B65" s="70"/>
      <c r="C65" s="70"/>
      <c r="D65" s="70"/>
      <c r="E65" s="176"/>
      <c r="F65" s="176"/>
      <c r="J65" s="70"/>
    </row>
    <row r="66" spans="1:10" x14ac:dyDescent="0.2">
      <c r="A66" s="297"/>
      <c r="B66" s="70"/>
      <c r="C66" s="70"/>
      <c r="D66" s="70"/>
      <c r="E66" s="176"/>
      <c r="F66" s="176"/>
      <c r="J66" s="70"/>
    </row>
    <row r="67" spans="1:10" x14ac:dyDescent="0.2">
      <c r="A67" s="297"/>
      <c r="B67" s="70"/>
      <c r="C67" s="70"/>
      <c r="D67" s="70"/>
      <c r="E67" s="176"/>
      <c r="F67" s="176"/>
      <c r="J67" s="70"/>
    </row>
    <row r="68" spans="1:10" x14ac:dyDescent="0.2">
      <c r="A68" s="297"/>
      <c r="B68" s="70"/>
      <c r="C68" s="70"/>
      <c r="D68" s="70"/>
      <c r="E68" s="176"/>
      <c r="F68" s="176"/>
      <c r="J68" s="70"/>
    </row>
    <row r="69" spans="1:10" x14ac:dyDescent="0.2">
      <c r="A69" s="297"/>
      <c r="B69" s="70"/>
      <c r="C69" s="70"/>
      <c r="D69" s="70"/>
      <c r="E69" s="176"/>
      <c r="F69" s="176"/>
      <c r="J69" s="70"/>
    </row>
    <row r="70" spans="1:10" x14ac:dyDescent="0.2">
      <c r="A70" s="297"/>
      <c r="B70" s="70"/>
      <c r="C70" s="70"/>
      <c r="D70" s="70"/>
      <c r="E70" s="176"/>
      <c r="F70" s="176"/>
      <c r="J70" s="70"/>
    </row>
    <row r="71" spans="1:10" x14ac:dyDescent="0.2">
      <c r="A71" s="297"/>
      <c r="B71" s="70"/>
      <c r="C71" s="70"/>
      <c r="D71" s="70"/>
      <c r="E71" s="176"/>
      <c r="F71" s="176"/>
      <c r="J71" s="70"/>
    </row>
    <row r="72" spans="1:10" x14ac:dyDescent="0.2">
      <c r="A72" s="297"/>
      <c r="B72" s="70"/>
      <c r="C72" s="70"/>
      <c r="D72" s="70"/>
      <c r="E72" s="176"/>
      <c r="F72" s="176"/>
      <c r="J72" s="70"/>
    </row>
    <row r="73" spans="1:10" x14ac:dyDescent="0.2">
      <c r="A73" s="297"/>
      <c r="B73" s="70"/>
      <c r="C73" s="70"/>
      <c r="D73" s="70"/>
      <c r="E73" s="176"/>
      <c r="F73" s="176"/>
      <c r="J73" s="70"/>
    </row>
    <row r="74" spans="1:10" x14ac:dyDescent="0.2">
      <c r="A74" s="297"/>
      <c r="C74" s="70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I350"/>
  <sheetViews>
    <sheetView workbookViewId="0">
      <selection activeCell="I1" sqref="I1"/>
    </sheetView>
  </sheetViews>
  <sheetFormatPr defaultRowHeight="12.75" x14ac:dyDescent="0.2"/>
  <cols>
    <col min="1" max="1" width="16.42578125" bestFit="1" customWidth="1"/>
    <col min="2" max="2" width="8.42578125" bestFit="1" customWidth="1"/>
    <col min="3" max="3" width="11.140625" bestFit="1" customWidth="1"/>
    <col min="4" max="4" width="4.140625" customWidth="1"/>
    <col min="5" max="8" width="9.28515625" customWidth="1"/>
    <col min="9" max="9" width="13.28515625" customWidth="1"/>
    <col min="10" max="24" width="9.28515625" customWidth="1"/>
    <col min="25" max="26" width="4.140625" bestFit="1" customWidth="1"/>
    <col min="27" max="27" width="6.5703125" bestFit="1" customWidth="1"/>
    <col min="28" max="29" width="4.140625" bestFit="1" customWidth="1"/>
    <col min="30" max="30" width="7.5703125" bestFit="1" customWidth="1"/>
    <col min="31" max="32" width="4.140625" bestFit="1" customWidth="1"/>
    <col min="33" max="33" width="7.5703125" bestFit="1" customWidth="1"/>
    <col min="34" max="35" width="4.140625" bestFit="1" customWidth="1"/>
    <col min="36" max="36" width="7.5703125" bestFit="1" customWidth="1"/>
    <col min="37" max="37" width="10.5703125" bestFit="1" customWidth="1"/>
    <col min="38" max="39" width="3" bestFit="1" customWidth="1"/>
    <col min="40" max="40" width="6.5703125" bestFit="1" customWidth="1"/>
    <col min="41" max="47" width="3" bestFit="1" customWidth="1"/>
    <col min="48" max="48" width="6.5703125" bestFit="1" customWidth="1"/>
    <col min="49" max="55" width="3" bestFit="1" customWidth="1"/>
    <col min="56" max="56" width="6.5703125" bestFit="1" customWidth="1"/>
    <col min="57" max="63" width="3" bestFit="1" customWidth="1"/>
    <col min="64" max="64" width="6.5703125" bestFit="1" customWidth="1"/>
    <col min="65" max="71" width="3" bestFit="1" customWidth="1"/>
    <col min="72" max="72" width="6.5703125" bestFit="1" customWidth="1"/>
    <col min="73" max="79" width="3" bestFit="1" customWidth="1"/>
    <col min="80" max="80" width="7.5703125" bestFit="1" customWidth="1"/>
    <col min="81" max="87" width="3" bestFit="1" customWidth="1"/>
    <col min="88" max="88" width="7.5703125" bestFit="1" customWidth="1"/>
    <col min="89" max="95" width="3" bestFit="1" customWidth="1"/>
    <col min="96" max="96" width="7.5703125" bestFit="1" customWidth="1"/>
    <col min="97" max="97" width="10.5703125" bestFit="1" customWidth="1"/>
  </cols>
  <sheetData>
    <row r="1" spans="1:9" ht="25.5" x14ac:dyDescent="0.2">
      <c r="A1" t="s">
        <v>117</v>
      </c>
      <c r="I1" s="430" t="s">
        <v>277</v>
      </c>
    </row>
    <row r="3" spans="1:9" x14ac:dyDescent="0.2">
      <c r="A3" s="100" t="s">
        <v>65</v>
      </c>
      <c r="B3" s="101"/>
      <c r="C3" s="100" t="s">
        <v>64</v>
      </c>
      <c r="D3" s="102"/>
    </row>
    <row r="4" spans="1:9" x14ac:dyDescent="0.2">
      <c r="A4" s="100" t="s">
        <v>3</v>
      </c>
      <c r="B4" s="100" t="s">
        <v>6</v>
      </c>
      <c r="C4" s="103" t="s">
        <v>66</v>
      </c>
      <c r="D4" s="111" t="s">
        <v>67</v>
      </c>
      <c r="G4" t="s">
        <v>3</v>
      </c>
      <c r="H4" t="s">
        <v>6</v>
      </c>
      <c r="I4" t="s">
        <v>66</v>
      </c>
    </row>
    <row r="5" spans="1:9" x14ac:dyDescent="0.2">
      <c r="A5" s="103">
        <v>2014</v>
      </c>
      <c r="B5" s="103">
        <v>6</v>
      </c>
      <c r="C5" s="104">
        <v>21</v>
      </c>
      <c r="D5" s="112">
        <v>9</v>
      </c>
      <c r="G5">
        <v>2014</v>
      </c>
      <c r="H5">
        <v>6</v>
      </c>
      <c r="I5">
        <v>21</v>
      </c>
    </row>
    <row r="6" spans="1:9" x14ac:dyDescent="0.2">
      <c r="A6" s="109"/>
      <c r="B6" s="105">
        <v>7</v>
      </c>
      <c r="C6" s="106">
        <v>23</v>
      </c>
      <c r="D6" s="113">
        <v>8</v>
      </c>
      <c r="H6">
        <v>7</v>
      </c>
      <c r="I6">
        <v>23</v>
      </c>
    </row>
    <row r="7" spans="1:9" x14ac:dyDescent="0.2">
      <c r="A7" s="109"/>
      <c r="B7" s="105">
        <v>8</v>
      </c>
      <c r="C7" s="106">
        <v>21</v>
      </c>
      <c r="D7" s="113">
        <v>10</v>
      </c>
      <c r="H7">
        <v>8</v>
      </c>
      <c r="I7">
        <v>21</v>
      </c>
    </row>
    <row r="8" spans="1:9" x14ac:dyDescent="0.2">
      <c r="A8" s="109"/>
      <c r="B8" s="105">
        <v>9</v>
      </c>
      <c r="C8" s="106">
        <v>22</v>
      </c>
      <c r="D8" s="113">
        <v>8</v>
      </c>
      <c r="H8">
        <v>9</v>
      </c>
      <c r="I8">
        <v>22</v>
      </c>
    </row>
    <row r="9" spans="1:9" x14ac:dyDescent="0.2">
      <c r="A9" s="109"/>
      <c r="B9" s="105">
        <v>10</v>
      </c>
      <c r="C9" s="106">
        <v>23</v>
      </c>
      <c r="D9" s="113">
        <v>8</v>
      </c>
      <c r="H9">
        <v>10</v>
      </c>
      <c r="I9">
        <v>23</v>
      </c>
    </row>
    <row r="10" spans="1:9" x14ac:dyDescent="0.2">
      <c r="A10" s="109"/>
      <c r="B10" s="105">
        <v>11</v>
      </c>
      <c r="C10" s="106">
        <v>20</v>
      </c>
      <c r="D10" s="113">
        <v>10</v>
      </c>
      <c r="H10">
        <v>11</v>
      </c>
      <c r="I10">
        <v>20</v>
      </c>
    </row>
    <row r="11" spans="1:9" x14ac:dyDescent="0.2">
      <c r="A11" s="109"/>
      <c r="B11" s="105">
        <v>12</v>
      </c>
      <c r="C11" s="106">
        <v>23</v>
      </c>
      <c r="D11" s="113">
        <v>8</v>
      </c>
      <c r="H11">
        <v>12</v>
      </c>
      <c r="I11">
        <v>23</v>
      </c>
    </row>
    <row r="12" spans="1:9" x14ac:dyDescent="0.2">
      <c r="A12" s="103" t="s">
        <v>68</v>
      </c>
      <c r="B12" s="101"/>
      <c r="C12" s="104">
        <v>153</v>
      </c>
      <c r="D12" s="112">
        <v>61</v>
      </c>
      <c r="G12">
        <v>2015</v>
      </c>
      <c r="H12">
        <v>1</v>
      </c>
      <c r="I12">
        <v>22</v>
      </c>
    </row>
    <row r="13" spans="1:9" x14ac:dyDescent="0.2">
      <c r="A13" s="103">
        <v>2015</v>
      </c>
      <c r="B13" s="103">
        <v>1</v>
      </c>
      <c r="C13" s="104">
        <v>22</v>
      </c>
      <c r="D13" s="112">
        <v>9</v>
      </c>
      <c r="H13">
        <v>2</v>
      </c>
      <c r="I13">
        <v>20</v>
      </c>
    </row>
    <row r="14" spans="1:9" x14ac:dyDescent="0.2">
      <c r="A14" s="109"/>
      <c r="B14" s="105">
        <v>2</v>
      </c>
      <c r="C14" s="106">
        <v>20</v>
      </c>
      <c r="D14" s="113">
        <v>8</v>
      </c>
      <c r="H14">
        <v>3</v>
      </c>
      <c r="I14">
        <v>22</v>
      </c>
    </row>
    <row r="15" spans="1:9" x14ac:dyDescent="0.2">
      <c r="A15" s="109"/>
      <c r="B15" s="105">
        <v>3</v>
      </c>
      <c r="C15" s="106">
        <v>22</v>
      </c>
      <c r="D15" s="113">
        <v>9</v>
      </c>
      <c r="H15">
        <v>4</v>
      </c>
      <c r="I15">
        <v>22</v>
      </c>
    </row>
    <row r="16" spans="1:9" x14ac:dyDescent="0.2">
      <c r="A16" s="109"/>
      <c r="B16" s="105">
        <v>4</v>
      </c>
      <c r="C16" s="106">
        <v>22</v>
      </c>
      <c r="D16" s="113">
        <v>8</v>
      </c>
      <c r="H16">
        <v>5</v>
      </c>
      <c r="I16">
        <v>21</v>
      </c>
    </row>
    <row r="17" spans="1:9" x14ac:dyDescent="0.2">
      <c r="A17" s="109"/>
      <c r="B17" s="105">
        <v>5</v>
      </c>
      <c r="C17" s="106">
        <v>21</v>
      </c>
      <c r="D17" s="113">
        <v>10</v>
      </c>
      <c r="H17">
        <v>6</v>
      </c>
      <c r="I17">
        <v>22</v>
      </c>
    </row>
    <row r="18" spans="1:9" x14ac:dyDescent="0.2">
      <c r="A18" s="109"/>
      <c r="B18" s="105">
        <v>6</v>
      </c>
      <c r="C18" s="106">
        <v>22</v>
      </c>
      <c r="D18" s="113">
        <v>8</v>
      </c>
      <c r="H18">
        <v>7</v>
      </c>
      <c r="I18">
        <v>23</v>
      </c>
    </row>
    <row r="19" spans="1:9" x14ac:dyDescent="0.2">
      <c r="A19" s="109"/>
      <c r="B19" s="105">
        <v>7</v>
      </c>
      <c r="C19" s="106">
        <v>23</v>
      </c>
      <c r="D19" s="113">
        <v>8</v>
      </c>
      <c r="H19">
        <v>8</v>
      </c>
      <c r="I19">
        <v>21</v>
      </c>
    </row>
    <row r="20" spans="1:9" x14ac:dyDescent="0.2">
      <c r="A20" s="109"/>
      <c r="B20" s="105">
        <v>8</v>
      </c>
      <c r="C20" s="106">
        <v>21</v>
      </c>
      <c r="D20" s="113">
        <v>10</v>
      </c>
      <c r="H20">
        <v>9</v>
      </c>
      <c r="I20">
        <v>22</v>
      </c>
    </row>
    <row r="21" spans="1:9" x14ac:dyDescent="0.2">
      <c r="A21" s="109"/>
      <c r="B21" s="105">
        <v>9</v>
      </c>
      <c r="C21" s="106">
        <v>22</v>
      </c>
      <c r="D21" s="113">
        <v>8</v>
      </c>
      <c r="H21">
        <v>10</v>
      </c>
      <c r="I21">
        <v>22</v>
      </c>
    </row>
    <row r="22" spans="1:9" x14ac:dyDescent="0.2">
      <c r="A22" s="109"/>
      <c r="B22" s="105">
        <v>10</v>
      </c>
      <c r="C22" s="106">
        <v>22</v>
      </c>
      <c r="D22" s="113">
        <v>9</v>
      </c>
      <c r="H22">
        <v>11</v>
      </c>
      <c r="I22">
        <v>21</v>
      </c>
    </row>
    <row r="23" spans="1:9" x14ac:dyDescent="0.2">
      <c r="A23" s="109"/>
      <c r="B23" s="105">
        <v>11</v>
      </c>
      <c r="C23" s="106">
        <v>21</v>
      </c>
      <c r="D23" s="113">
        <v>9</v>
      </c>
      <c r="H23">
        <v>12</v>
      </c>
      <c r="I23">
        <v>23</v>
      </c>
    </row>
    <row r="24" spans="1:9" x14ac:dyDescent="0.2">
      <c r="A24" s="109"/>
      <c r="B24" s="105">
        <v>12</v>
      </c>
      <c r="C24" s="106">
        <v>23</v>
      </c>
      <c r="D24" s="113">
        <v>8</v>
      </c>
      <c r="G24">
        <v>2016</v>
      </c>
      <c r="H24">
        <v>1</v>
      </c>
      <c r="I24">
        <v>21</v>
      </c>
    </row>
    <row r="25" spans="1:9" x14ac:dyDescent="0.2">
      <c r="A25" s="103" t="s">
        <v>69</v>
      </c>
      <c r="B25" s="101"/>
      <c r="C25" s="104">
        <v>261</v>
      </c>
      <c r="D25" s="112">
        <v>104</v>
      </c>
      <c r="H25">
        <v>2</v>
      </c>
      <c r="I25">
        <v>21</v>
      </c>
    </row>
    <row r="26" spans="1:9" x14ac:dyDescent="0.2">
      <c r="A26" s="103">
        <v>2016</v>
      </c>
      <c r="B26" s="103">
        <v>1</v>
      </c>
      <c r="C26" s="104">
        <v>21</v>
      </c>
      <c r="D26" s="112">
        <v>10</v>
      </c>
      <c r="H26">
        <v>3</v>
      </c>
      <c r="I26">
        <v>23</v>
      </c>
    </row>
    <row r="27" spans="1:9" x14ac:dyDescent="0.2">
      <c r="A27" s="109"/>
      <c r="B27" s="105">
        <v>2</v>
      </c>
      <c r="C27" s="106">
        <v>21</v>
      </c>
      <c r="D27" s="113">
        <v>8</v>
      </c>
      <c r="H27">
        <v>4</v>
      </c>
      <c r="I27">
        <v>21</v>
      </c>
    </row>
    <row r="28" spans="1:9" x14ac:dyDescent="0.2">
      <c r="A28" s="109"/>
      <c r="B28" s="105">
        <v>3</v>
      </c>
      <c r="C28" s="106">
        <v>23</v>
      </c>
      <c r="D28" s="113">
        <v>8</v>
      </c>
      <c r="H28">
        <v>5</v>
      </c>
      <c r="I28">
        <v>22</v>
      </c>
    </row>
    <row r="29" spans="1:9" x14ac:dyDescent="0.2">
      <c r="A29" s="109"/>
      <c r="B29" s="105">
        <v>4</v>
      </c>
      <c r="C29" s="106">
        <v>21</v>
      </c>
      <c r="D29" s="113">
        <v>9</v>
      </c>
      <c r="H29">
        <v>6</v>
      </c>
      <c r="I29">
        <v>22</v>
      </c>
    </row>
    <row r="30" spans="1:9" x14ac:dyDescent="0.2">
      <c r="A30" s="109"/>
      <c r="B30" s="105">
        <v>5</v>
      </c>
      <c r="C30" s="106">
        <v>22</v>
      </c>
      <c r="D30" s="113">
        <v>9</v>
      </c>
      <c r="H30">
        <v>7</v>
      </c>
      <c r="I30">
        <v>21</v>
      </c>
    </row>
    <row r="31" spans="1:9" x14ac:dyDescent="0.2">
      <c r="A31" s="109"/>
      <c r="B31" s="105">
        <v>6</v>
      </c>
      <c r="C31" s="106">
        <v>22</v>
      </c>
      <c r="D31" s="113">
        <v>8</v>
      </c>
      <c r="H31">
        <v>8</v>
      </c>
      <c r="I31">
        <v>23</v>
      </c>
    </row>
    <row r="32" spans="1:9" x14ac:dyDescent="0.2">
      <c r="A32" s="109"/>
      <c r="B32" s="105">
        <v>7</v>
      </c>
      <c r="C32" s="106">
        <v>21</v>
      </c>
      <c r="D32" s="113">
        <v>10</v>
      </c>
      <c r="H32">
        <v>9</v>
      </c>
      <c r="I32">
        <v>22</v>
      </c>
    </row>
    <row r="33" spans="1:9" x14ac:dyDescent="0.2">
      <c r="A33" s="109"/>
      <c r="B33" s="105">
        <v>8</v>
      </c>
      <c r="C33" s="106">
        <v>23</v>
      </c>
      <c r="D33" s="113">
        <v>8</v>
      </c>
      <c r="H33">
        <v>10</v>
      </c>
      <c r="I33">
        <v>21</v>
      </c>
    </row>
    <row r="34" spans="1:9" x14ac:dyDescent="0.2">
      <c r="A34" s="109"/>
      <c r="B34" s="105">
        <v>9</v>
      </c>
      <c r="C34" s="106">
        <v>22</v>
      </c>
      <c r="D34" s="113">
        <v>8</v>
      </c>
      <c r="H34">
        <v>11</v>
      </c>
      <c r="I34">
        <v>22</v>
      </c>
    </row>
    <row r="35" spans="1:9" x14ac:dyDescent="0.2">
      <c r="A35" s="109"/>
      <c r="B35" s="105">
        <v>10</v>
      </c>
      <c r="C35" s="106">
        <v>21</v>
      </c>
      <c r="D35" s="113">
        <v>10</v>
      </c>
      <c r="H35">
        <v>12</v>
      </c>
      <c r="I35">
        <v>22</v>
      </c>
    </row>
    <row r="36" spans="1:9" x14ac:dyDescent="0.2">
      <c r="A36" s="109"/>
      <c r="B36" s="105">
        <v>11</v>
      </c>
      <c r="C36" s="106">
        <v>22</v>
      </c>
      <c r="D36" s="113">
        <v>8</v>
      </c>
      <c r="G36">
        <v>2017</v>
      </c>
      <c r="H36">
        <v>1</v>
      </c>
      <c r="I36">
        <v>22</v>
      </c>
    </row>
    <row r="37" spans="1:9" x14ac:dyDescent="0.2">
      <c r="A37" s="109"/>
      <c r="B37" s="105">
        <v>12</v>
      </c>
      <c r="C37" s="106">
        <v>22</v>
      </c>
      <c r="D37" s="113">
        <v>9</v>
      </c>
      <c r="H37">
        <v>2</v>
      </c>
      <c r="I37">
        <v>20</v>
      </c>
    </row>
    <row r="38" spans="1:9" x14ac:dyDescent="0.2">
      <c r="A38" s="103" t="s">
        <v>70</v>
      </c>
      <c r="B38" s="101"/>
      <c r="C38" s="104">
        <v>261</v>
      </c>
      <c r="D38" s="112">
        <v>105</v>
      </c>
      <c r="H38">
        <v>3</v>
      </c>
      <c r="I38">
        <v>23</v>
      </c>
    </row>
    <row r="39" spans="1:9" x14ac:dyDescent="0.2">
      <c r="A39" s="103">
        <v>2017</v>
      </c>
      <c r="B39" s="103">
        <v>1</v>
      </c>
      <c r="C39" s="104">
        <v>22</v>
      </c>
      <c r="D39" s="112">
        <v>9</v>
      </c>
      <c r="H39">
        <v>4</v>
      </c>
      <c r="I39">
        <v>20</v>
      </c>
    </row>
    <row r="40" spans="1:9" x14ac:dyDescent="0.2">
      <c r="A40" s="109"/>
      <c r="B40" s="105">
        <v>2</v>
      </c>
      <c r="C40" s="106">
        <v>20</v>
      </c>
      <c r="D40" s="113">
        <v>8</v>
      </c>
      <c r="H40">
        <v>5</v>
      </c>
      <c r="I40">
        <v>23</v>
      </c>
    </row>
    <row r="41" spans="1:9" x14ac:dyDescent="0.2">
      <c r="A41" s="109"/>
      <c r="B41" s="105">
        <v>3</v>
      </c>
      <c r="C41" s="106">
        <v>23</v>
      </c>
      <c r="D41" s="113">
        <v>8</v>
      </c>
      <c r="H41">
        <v>6</v>
      </c>
      <c r="I41">
        <v>22</v>
      </c>
    </row>
    <row r="42" spans="1:9" x14ac:dyDescent="0.2">
      <c r="A42" s="109"/>
      <c r="B42" s="105">
        <v>4</v>
      </c>
      <c r="C42" s="106">
        <v>20</v>
      </c>
      <c r="D42" s="113">
        <v>10</v>
      </c>
      <c r="H42">
        <v>7</v>
      </c>
      <c r="I42">
        <v>21</v>
      </c>
    </row>
    <row r="43" spans="1:9" x14ac:dyDescent="0.2">
      <c r="A43" s="109"/>
      <c r="B43" s="105">
        <v>5</v>
      </c>
      <c r="C43" s="106">
        <v>23</v>
      </c>
      <c r="D43" s="113">
        <v>8</v>
      </c>
      <c r="H43">
        <v>8</v>
      </c>
      <c r="I43">
        <v>23</v>
      </c>
    </row>
    <row r="44" spans="1:9" x14ac:dyDescent="0.2">
      <c r="A44" s="109"/>
      <c r="B44" s="105">
        <v>6</v>
      </c>
      <c r="C44" s="106">
        <v>22</v>
      </c>
      <c r="D44" s="113">
        <v>8</v>
      </c>
      <c r="H44">
        <v>9</v>
      </c>
      <c r="I44">
        <v>21</v>
      </c>
    </row>
    <row r="45" spans="1:9" x14ac:dyDescent="0.2">
      <c r="A45" s="109"/>
      <c r="B45" s="105">
        <v>7</v>
      </c>
      <c r="C45" s="106">
        <v>21</v>
      </c>
      <c r="D45" s="113">
        <v>10</v>
      </c>
      <c r="H45">
        <v>10</v>
      </c>
      <c r="I45">
        <v>22</v>
      </c>
    </row>
    <row r="46" spans="1:9" x14ac:dyDescent="0.2">
      <c r="A46" s="109"/>
      <c r="B46" s="105">
        <v>8</v>
      </c>
      <c r="C46" s="106">
        <v>23</v>
      </c>
      <c r="D46" s="113">
        <v>8</v>
      </c>
      <c r="H46">
        <v>11</v>
      </c>
      <c r="I46">
        <v>22</v>
      </c>
    </row>
    <row r="47" spans="1:9" x14ac:dyDescent="0.2">
      <c r="A47" s="109"/>
      <c r="B47" s="105">
        <v>9</v>
      </c>
      <c r="C47" s="106">
        <v>21</v>
      </c>
      <c r="D47" s="113">
        <v>9</v>
      </c>
      <c r="H47">
        <v>12</v>
      </c>
      <c r="I47">
        <v>21</v>
      </c>
    </row>
    <row r="48" spans="1:9" x14ac:dyDescent="0.2">
      <c r="A48" s="109"/>
      <c r="B48" s="105">
        <v>10</v>
      </c>
      <c r="C48" s="106">
        <v>22</v>
      </c>
      <c r="D48" s="113">
        <v>9</v>
      </c>
      <c r="G48">
        <v>2018</v>
      </c>
      <c r="H48">
        <v>1</v>
      </c>
      <c r="I48">
        <v>23</v>
      </c>
    </row>
    <row r="49" spans="1:9" x14ac:dyDescent="0.2">
      <c r="A49" s="109"/>
      <c r="B49" s="105">
        <v>11</v>
      </c>
      <c r="C49" s="106">
        <v>22</v>
      </c>
      <c r="D49" s="113">
        <v>8</v>
      </c>
      <c r="H49">
        <v>2</v>
      </c>
      <c r="I49">
        <v>20</v>
      </c>
    </row>
    <row r="50" spans="1:9" x14ac:dyDescent="0.2">
      <c r="A50" s="109"/>
      <c r="B50" s="105">
        <v>12</v>
      </c>
      <c r="C50" s="106">
        <v>21</v>
      </c>
      <c r="D50" s="113">
        <v>10</v>
      </c>
      <c r="H50">
        <v>3</v>
      </c>
      <c r="I50">
        <v>22</v>
      </c>
    </row>
    <row r="51" spans="1:9" x14ac:dyDescent="0.2">
      <c r="A51" s="103" t="s">
        <v>71</v>
      </c>
      <c r="B51" s="101"/>
      <c r="C51" s="104">
        <v>260</v>
      </c>
      <c r="D51" s="112">
        <v>105</v>
      </c>
      <c r="H51">
        <v>4</v>
      </c>
      <c r="I51">
        <v>21</v>
      </c>
    </row>
    <row r="52" spans="1:9" x14ac:dyDescent="0.2">
      <c r="A52" s="103">
        <v>2018</v>
      </c>
      <c r="B52" s="103">
        <v>1</v>
      </c>
      <c r="C52" s="104">
        <v>23</v>
      </c>
      <c r="D52" s="112">
        <v>8</v>
      </c>
      <c r="H52">
        <v>5</v>
      </c>
      <c r="I52">
        <v>23</v>
      </c>
    </row>
    <row r="53" spans="1:9" x14ac:dyDescent="0.2">
      <c r="A53" s="109"/>
      <c r="B53" s="105">
        <v>2</v>
      </c>
      <c r="C53" s="106">
        <v>20</v>
      </c>
      <c r="D53" s="113">
        <v>8</v>
      </c>
      <c r="H53">
        <v>6</v>
      </c>
      <c r="I53">
        <v>21</v>
      </c>
    </row>
    <row r="54" spans="1:9" x14ac:dyDescent="0.2">
      <c r="A54" s="109"/>
      <c r="B54" s="105">
        <v>3</v>
      </c>
      <c r="C54" s="106">
        <v>22</v>
      </c>
      <c r="D54" s="113">
        <v>9</v>
      </c>
      <c r="H54">
        <v>7</v>
      </c>
      <c r="I54">
        <v>22</v>
      </c>
    </row>
    <row r="55" spans="1:9" x14ac:dyDescent="0.2">
      <c r="A55" s="109"/>
      <c r="B55" s="105">
        <v>4</v>
      </c>
      <c r="C55" s="106">
        <v>21</v>
      </c>
      <c r="D55" s="113">
        <v>9</v>
      </c>
      <c r="H55">
        <v>8</v>
      </c>
      <c r="I55">
        <v>23</v>
      </c>
    </row>
    <row r="56" spans="1:9" x14ac:dyDescent="0.2">
      <c r="A56" s="109"/>
      <c r="B56" s="105">
        <v>5</v>
      </c>
      <c r="C56" s="106">
        <v>23</v>
      </c>
      <c r="D56" s="113">
        <v>8</v>
      </c>
      <c r="H56">
        <v>9</v>
      </c>
      <c r="I56">
        <v>20</v>
      </c>
    </row>
    <row r="57" spans="1:9" x14ac:dyDescent="0.2">
      <c r="A57" s="109"/>
      <c r="B57" s="105">
        <v>6</v>
      </c>
      <c r="C57" s="106">
        <v>21</v>
      </c>
      <c r="D57" s="113">
        <v>9</v>
      </c>
      <c r="H57">
        <v>10</v>
      </c>
      <c r="I57">
        <v>23</v>
      </c>
    </row>
    <row r="58" spans="1:9" x14ac:dyDescent="0.2">
      <c r="A58" s="109"/>
      <c r="B58" s="105">
        <v>7</v>
      </c>
      <c r="C58" s="106">
        <v>22</v>
      </c>
      <c r="D58" s="113">
        <v>9</v>
      </c>
      <c r="H58">
        <v>11</v>
      </c>
      <c r="I58">
        <v>22</v>
      </c>
    </row>
    <row r="59" spans="1:9" x14ac:dyDescent="0.2">
      <c r="A59" s="109"/>
      <c r="B59" s="105">
        <v>8</v>
      </c>
      <c r="C59" s="106">
        <v>23</v>
      </c>
      <c r="D59" s="113">
        <v>8</v>
      </c>
      <c r="H59">
        <v>12</v>
      </c>
      <c r="I59">
        <v>21</v>
      </c>
    </row>
    <row r="60" spans="1:9" x14ac:dyDescent="0.2">
      <c r="A60" s="109"/>
      <c r="B60" s="105">
        <v>9</v>
      </c>
      <c r="C60" s="106">
        <v>20</v>
      </c>
      <c r="D60" s="113">
        <v>10</v>
      </c>
      <c r="G60">
        <v>2019</v>
      </c>
      <c r="H60">
        <v>1</v>
      </c>
      <c r="I60">
        <v>23</v>
      </c>
    </row>
    <row r="61" spans="1:9" x14ac:dyDescent="0.2">
      <c r="A61" s="109"/>
      <c r="B61" s="105">
        <v>10</v>
      </c>
      <c r="C61" s="106">
        <v>23</v>
      </c>
      <c r="D61" s="113">
        <v>8</v>
      </c>
      <c r="H61">
        <v>2</v>
      </c>
      <c r="I61">
        <v>20</v>
      </c>
    </row>
    <row r="62" spans="1:9" x14ac:dyDescent="0.2">
      <c r="A62" s="109"/>
      <c r="B62" s="105">
        <v>11</v>
      </c>
      <c r="C62" s="106">
        <v>22</v>
      </c>
      <c r="D62" s="113">
        <v>8</v>
      </c>
      <c r="H62">
        <v>3</v>
      </c>
      <c r="I62">
        <v>21</v>
      </c>
    </row>
    <row r="63" spans="1:9" x14ac:dyDescent="0.2">
      <c r="A63" s="109"/>
      <c r="B63" s="105">
        <v>12</v>
      </c>
      <c r="C63" s="106">
        <v>21</v>
      </c>
      <c r="D63" s="113">
        <v>10</v>
      </c>
      <c r="H63">
        <v>4</v>
      </c>
      <c r="I63">
        <v>22</v>
      </c>
    </row>
    <row r="64" spans="1:9" x14ac:dyDescent="0.2">
      <c r="A64" s="103" t="s">
        <v>72</v>
      </c>
      <c r="B64" s="101"/>
      <c r="C64" s="104">
        <v>261</v>
      </c>
      <c r="D64" s="112">
        <v>104</v>
      </c>
      <c r="H64">
        <v>5</v>
      </c>
      <c r="I64">
        <v>23</v>
      </c>
    </row>
    <row r="65" spans="1:9" x14ac:dyDescent="0.2">
      <c r="A65" s="103">
        <v>2019</v>
      </c>
      <c r="B65" s="103">
        <v>1</v>
      </c>
      <c r="C65" s="104">
        <v>23</v>
      </c>
      <c r="D65" s="112">
        <v>8</v>
      </c>
      <c r="H65">
        <v>6</v>
      </c>
      <c r="I65">
        <v>20</v>
      </c>
    </row>
    <row r="66" spans="1:9" x14ac:dyDescent="0.2">
      <c r="A66" s="109"/>
      <c r="B66" s="105">
        <v>2</v>
      </c>
      <c r="C66" s="106">
        <v>20</v>
      </c>
      <c r="D66" s="113">
        <v>8</v>
      </c>
      <c r="H66">
        <v>7</v>
      </c>
      <c r="I66">
        <v>23</v>
      </c>
    </row>
    <row r="67" spans="1:9" x14ac:dyDescent="0.2">
      <c r="A67" s="109"/>
      <c r="B67" s="105">
        <v>3</v>
      </c>
      <c r="C67" s="106">
        <v>21</v>
      </c>
      <c r="D67" s="113">
        <v>10</v>
      </c>
      <c r="H67">
        <v>8</v>
      </c>
      <c r="I67">
        <v>22</v>
      </c>
    </row>
    <row r="68" spans="1:9" x14ac:dyDescent="0.2">
      <c r="A68" s="109"/>
      <c r="B68" s="105">
        <v>4</v>
      </c>
      <c r="C68" s="106">
        <v>22</v>
      </c>
      <c r="D68" s="113">
        <v>8</v>
      </c>
      <c r="H68">
        <v>9</v>
      </c>
      <c r="I68">
        <v>21</v>
      </c>
    </row>
    <row r="69" spans="1:9" x14ac:dyDescent="0.2">
      <c r="A69" s="109"/>
      <c r="B69" s="105">
        <v>5</v>
      </c>
      <c r="C69" s="106">
        <v>23</v>
      </c>
      <c r="D69" s="113">
        <v>8</v>
      </c>
      <c r="H69">
        <v>10</v>
      </c>
      <c r="I69">
        <v>23</v>
      </c>
    </row>
    <row r="70" spans="1:9" x14ac:dyDescent="0.2">
      <c r="A70" s="109"/>
      <c r="B70" s="105">
        <v>6</v>
      </c>
      <c r="C70" s="106">
        <v>20</v>
      </c>
      <c r="D70" s="113">
        <v>10</v>
      </c>
      <c r="H70">
        <v>11</v>
      </c>
      <c r="I70">
        <v>21</v>
      </c>
    </row>
    <row r="71" spans="1:9" x14ac:dyDescent="0.2">
      <c r="A71" s="109"/>
      <c r="B71" s="105">
        <v>7</v>
      </c>
      <c r="C71" s="106">
        <v>23</v>
      </c>
      <c r="D71" s="113">
        <v>8</v>
      </c>
      <c r="H71">
        <v>12</v>
      </c>
      <c r="I71">
        <v>22</v>
      </c>
    </row>
    <row r="72" spans="1:9" x14ac:dyDescent="0.2">
      <c r="A72" s="109"/>
      <c r="B72" s="105">
        <v>8</v>
      </c>
      <c r="C72" s="106">
        <v>22</v>
      </c>
      <c r="D72" s="113">
        <v>9</v>
      </c>
      <c r="G72">
        <v>2020</v>
      </c>
      <c r="H72">
        <v>1</v>
      </c>
      <c r="I72">
        <v>23</v>
      </c>
    </row>
    <row r="73" spans="1:9" x14ac:dyDescent="0.2">
      <c r="A73" s="109"/>
      <c r="B73" s="105">
        <v>9</v>
      </c>
      <c r="C73" s="106">
        <v>21</v>
      </c>
      <c r="D73" s="113">
        <v>9</v>
      </c>
      <c r="H73">
        <v>2</v>
      </c>
      <c r="I73">
        <v>20</v>
      </c>
    </row>
    <row r="74" spans="1:9" x14ac:dyDescent="0.2">
      <c r="A74" s="109"/>
      <c r="B74" s="105">
        <v>10</v>
      </c>
      <c r="C74" s="106">
        <v>23</v>
      </c>
      <c r="D74" s="113">
        <v>8</v>
      </c>
      <c r="H74">
        <v>3</v>
      </c>
      <c r="I74">
        <v>22</v>
      </c>
    </row>
    <row r="75" spans="1:9" x14ac:dyDescent="0.2">
      <c r="A75" s="109"/>
      <c r="B75" s="105">
        <v>11</v>
      </c>
      <c r="C75" s="106">
        <v>21</v>
      </c>
      <c r="D75" s="113">
        <v>9</v>
      </c>
      <c r="H75">
        <v>4</v>
      </c>
      <c r="I75">
        <v>22</v>
      </c>
    </row>
    <row r="76" spans="1:9" x14ac:dyDescent="0.2">
      <c r="A76" s="109"/>
      <c r="B76" s="105">
        <v>12</v>
      </c>
      <c r="C76" s="106">
        <v>22</v>
      </c>
      <c r="D76" s="113">
        <v>9</v>
      </c>
      <c r="H76">
        <v>5</v>
      </c>
      <c r="I76">
        <v>21</v>
      </c>
    </row>
    <row r="77" spans="1:9" x14ac:dyDescent="0.2">
      <c r="A77" s="103" t="s">
        <v>73</v>
      </c>
      <c r="B77" s="101"/>
      <c r="C77" s="104">
        <v>261</v>
      </c>
      <c r="D77" s="112">
        <v>104</v>
      </c>
      <c r="H77">
        <v>6</v>
      </c>
      <c r="I77">
        <v>22</v>
      </c>
    </row>
    <row r="78" spans="1:9" x14ac:dyDescent="0.2">
      <c r="A78" s="103">
        <v>2020</v>
      </c>
      <c r="B78" s="103">
        <v>1</v>
      </c>
      <c r="C78" s="104">
        <v>23</v>
      </c>
      <c r="D78" s="112">
        <v>8</v>
      </c>
      <c r="H78">
        <v>7</v>
      </c>
      <c r="I78">
        <v>23</v>
      </c>
    </row>
    <row r="79" spans="1:9" x14ac:dyDescent="0.2">
      <c r="A79" s="109"/>
      <c r="B79" s="105">
        <v>2</v>
      </c>
      <c r="C79" s="106">
        <v>20</v>
      </c>
      <c r="D79" s="113">
        <v>9</v>
      </c>
      <c r="H79">
        <v>8</v>
      </c>
      <c r="I79">
        <v>21</v>
      </c>
    </row>
    <row r="80" spans="1:9" x14ac:dyDescent="0.2">
      <c r="A80" s="109"/>
      <c r="B80" s="105">
        <v>3</v>
      </c>
      <c r="C80" s="106">
        <v>22</v>
      </c>
      <c r="D80" s="113">
        <v>9</v>
      </c>
      <c r="H80">
        <v>9</v>
      </c>
      <c r="I80">
        <v>22</v>
      </c>
    </row>
    <row r="81" spans="1:9" x14ac:dyDescent="0.2">
      <c r="A81" s="109"/>
      <c r="B81" s="105">
        <v>4</v>
      </c>
      <c r="C81" s="106">
        <v>22</v>
      </c>
      <c r="D81" s="113">
        <v>8</v>
      </c>
      <c r="H81">
        <v>10</v>
      </c>
      <c r="I81">
        <v>22</v>
      </c>
    </row>
    <row r="82" spans="1:9" x14ac:dyDescent="0.2">
      <c r="A82" s="109"/>
      <c r="B82" s="105">
        <v>5</v>
      </c>
      <c r="C82" s="106">
        <v>21</v>
      </c>
      <c r="D82" s="113">
        <v>10</v>
      </c>
      <c r="H82">
        <v>11</v>
      </c>
      <c r="I82">
        <v>21</v>
      </c>
    </row>
    <row r="83" spans="1:9" x14ac:dyDescent="0.2">
      <c r="A83" s="109"/>
      <c r="B83" s="105">
        <v>6</v>
      </c>
      <c r="C83" s="106">
        <v>22</v>
      </c>
      <c r="D83" s="113">
        <v>8</v>
      </c>
      <c r="H83">
        <v>12</v>
      </c>
      <c r="I83">
        <v>23</v>
      </c>
    </row>
    <row r="84" spans="1:9" x14ac:dyDescent="0.2">
      <c r="A84" s="109"/>
      <c r="B84" s="105">
        <v>7</v>
      </c>
      <c r="C84" s="106">
        <v>23</v>
      </c>
      <c r="D84" s="113">
        <v>8</v>
      </c>
      <c r="G84">
        <v>2021</v>
      </c>
      <c r="H84">
        <v>1</v>
      </c>
      <c r="I84">
        <v>21</v>
      </c>
    </row>
    <row r="85" spans="1:9" x14ac:dyDescent="0.2">
      <c r="A85" s="109"/>
      <c r="B85" s="105">
        <v>8</v>
      </c>
      <c r="C85" s="106">
        <v>21</v>
      </c>
      <c r="D85" s="113">
        <v>10</v>
      </c>
      <c r="H85">
        <v>2</v>
      </c>
      <c r="I85">
        <v>20</v>
      </c>
    </row>
    <row r="86" spans="1:9" x14ac:dyDescent="0.2">
      <c r="A86" s="109"/>
      <c r="B86" s="105">
        <v>9</v>
      </c>
      <c r="C86" s="106">
        <v>22</v>
      </c>
      <c r="D86" s="113">
        <v>8</v>
      </c>
      <c r="H86">
        <v>3</v>
      </c>
      <c r="I86">
        <v>23</v>
      </c>
    </row>
    <row r="87" spans="1:9" x14ac:dyDescent="0.2">
      <c r="A87" s="109"/>
      <c r="B87" s="105">
        <v>10</v>
      </c>
      <c r="C87" s="106">
        <v>22</v>
      </c>
      <c r="D87" s="113">
        <v>9</v>
      </c>
      <c r="H87">
        <v>4</v>
      </c>
      <c r="I87">
        <v>22</v>
      </c>
    </row>
    <row r="88" spans="1:9" x14ac:dyDescent="0.2">
      <c r="A88" s="109"/>
      <c r="B88" s="105">
        <v>11</v>
      </c>
      <c r="C88" s="106">
        <v>21</v>
      </c>
      <c r="D88" s="113">
        <v>9</v>
      </c>
      <c r="H88">
        <v>5</v>
      </c>
      <c r="I88">
        <v>21</v>
      </c>
    </row>
    <row r="89" spans="1:9" x14ac:dyDescent="0.2">
      <c r="A89" s="109"/>
      <c r="B89" s="105">
        <v>12</v>
      </c>
      <c r="C89" s="106">
        <v>23</v>
      </c>
      <c r="D89" s="113">
        <v>8</v>
      </c>
      <c r="H89">
        <v>6</v>
      </c>
      <c r="I89">
        <v>22</v>
      </c>
    </row>
    <row r="90" spans="1:9" x14ac:dyDescent="0.2">
      <c r="A90" s="103" t="s">
        <v>74</v>
      </c>
      <c r="B90" s="101"/>
      <c r="C90" s="104">
        <v>262</v>
      </c>
      <c r="D90" s="112">
        <v>104</v>
      </c>
      <c r="H90">
        <v>7</v>
      </c>
      <c r="I90">
        <v>22</v>
      </c>
    </row>
    <row r="91" spans="1:9" x14ac:dyDescent="0.2">
      <c r="A91" s="103">
        <v>2021</v>
      </c>
      <c r="B91" s="103">
        <v>1</v>
      </c>
      <c r="C91" s="104">
        <v>21</v>
      </c>
      <c r="D91" s="112">
        <v>10</v>
      </c>
      <c r="H91">
        <v>8</v>
      </c>
      <c r="I91">
        <v>22</v>
      </c>
    </row>
    <row r="92" spans="1:9" x14ac:dyDescent="0.2">
      <c r="A92" s="109"/>
      <c r="B92" s="105">
        <v>2</v>
      </c>
      <c r="C92" s="106">
        <v>20</v>
      </c>
      <c r="D92" s="113">
        <v>8</v>
      </c>
      <c r="H92">
        <v>9</v>
      </c>
      <c r="I92">
        <v>22</v>
      </c>
    </row>
    <row r="93" spans="1:9" x14ac:dyDescent="0.2">
      <c r="A93" s="109"/>
      <c r="B93" s="105">
        <v>3</v>
      </c>
      <c r="C93" s="106">
        <v>23</v>
      </c>
      <c r="D93" s="113">
        <v>8</v>
      </c>
      <c r="H93">
        <v>10</v>
      </c>
      <c r="I93">
        <v>21</v>
      </c>
    </row>
    <row r="94" spans="1:9" x14ac:dyDescent="0.2">
      <c r="A94" s="109"/>
      <c r="B94" s="105">
        <v>4</v>
      </c>
      <c r="C94" s="106">
        <v>22</v>
      </c>
      <c r="D94" s="113">
        <v>8</v>
      </c>
      <c r="H94">
        <v>11</v>
      </c>
      <c r="I94">
        <v>22</v>
      </c>
    </row>
    <row r="95" spans="1:9" x14ac:dyDescent="0.2">
      <c r="A95" s="109"/>
      <c r="B95" s="105">
        <v>5</v>
      </c>
      <c r="C95" s="106">
        <v>21</v>
      </c>
      <c r="D95" s="113">
        <v>10</v>
      </c>
      <c r="H95">
        <v>12</v>
      </c>
      <c r="I95">
        <v>23</v>
      </c>
    </row>
    <row r="96" spans="1:9" x14ac:dyDescent="0.2">
      <c r="A96" s="109"/>
      <c r="B96" s="105">
        <v>6</v>
      </c>
      <c r="C96" s="106">
        <v>22</v>
      </c>
      <c r="D96" s="113">
        <v>8</v>
      </c>
      <c r="G96">
        <v>2022</v>
      </c>
      <c r="H96">
        <v>1</v>
      </c>
      <c r="I96">
        <v>21</v>
      </c>
    </row>
    <row r="97" spans="1:9" x14ac:dyDescent="0.2">
      <c r="A97" s="109"/>
      <c r="B97" s="105">
        <v>7</v>
      </c>
      <c r="C97" s="106">
        <v>22</v>
      </c>
      <c r="D97" s="113">
        <v>9</v>
      </c>
      <c r="H97">
        <v>2</v>
      </c>
      <c r="I97">
        <v>20</v>
      </c>
    </row>
    <row r="98" spans="1:9" x14ac:dyDescent="0.2">
      <c r="A98" s="109"/>
      <c r="B98" s="105">
        <v>8</v>
      </c>
      <c r="C98" s="106">
        <v>22</v>
      </c>
      <c r="D98" s="113">
        <v>9</v>
      </c>
      <c r="H98">
        <v>3</v>
      </c>
      <c r="I98">
        <v>23</v>
      </c>
    </row>
    <row r="99" spans="1:9" x14ac:dyDescent="0.2">
      <c r="A99" s="109"/>
      <c r="B99" s="105">
        <v>9</v>
      </c>
      <c r="C99" s="106">
        <v>22</v>
      </c>
      <c r="D99" s="113">
        <v>8</v>
      </c>
      <c r="H99">
        <v>4</v>
      </c>
      <c r="I99">
        <v>21</v>
      </c>
    </row>
    <row r="100" spans="1:9" x14ac:dyDescent="0.2">
      <c r="A100" s="109"/>
      <c r="B100" s="105">
        <v>10</v>
      </c>
      <c r="C100" s="106">
        <v>21</v>
      </c>
      <c r="D100" s="113">
        <v>10</v>
      </c>
      <c r="H100">
        <v>5</v>
      </c>
      <c r="I100">
        <v>22</v>
      </c>
    </row>
    <row r="101" spans="1:9" x14ac:dyDescent="0.2">
      <c r="A101" s="109"/>
      <c r="B101" s="105">
        <v>11</v>
      </c>
      <c r="C101" s="106">
        <v>22</v>
      </c>
      <c r="D101" s="113">
        <v>8</v>
      </c>
      <c r="H101">
        <v>6</v>
      </c>
      <c r="I101">
        <v>22</v>
      </c>
    </row>
    <row r="102" spans="1:9" x14ac:dyDescent="0.2">
      <c r="A102" s="109"/>
      <c r="B102" s="105">
        <v>12</v>
      </c>
      <c r="C102" s="106">
        <v>23</v>
      </c>
      <c r="D102" s="113">
        <v>8</v>
      </c>
      <c r="H102">
        <v>7</v>
      </c>
      <c r="I102">
        <v>21</v>
      </c>
    </row>
    <row r="103" spans="1:9" x14ac:dyDescent="0.2">
      <c r="A103" s="103" t="s">
        <v>75</v>
      </c>
      <c r="B103" s="101"/>
      <c r="C103" s="104">
        <v>261</v>
      </c>
      <c r="D103" s="112">
        <v>104</v>
      </c>
      <c r="H103">
        <v>8</v>
      </c>
      <c r="I103">
        <v>23</v>
      </c>
    </row>
    <row r="104" spans="1:9" x14ac:dyDescent="0.2">
      <c r="A104" s="103">
        <v>2022</v>
      </c>
      <c r="B104" s="103">
        <v>1</v>
      </c>
      <c r="C104" s="104">
        <v>21</v>
      </c>
      <c r="D104" s="112">
        <v>10</v>
      </c>
      <c r="H104">
        <v>9</v>
      </c>
      <c r="I104">
        <v>22</v>
      </c>
    </row>
    <row r="105" spans="1:9" x14ac:dyDescent="0.2">
      <c r="A105" s="109"/>
      <c r="B105" s="105">
        <v>2</v>
      </c>
      <c r="C105" s="106">
        <v>20</v>
      </c>
      <c r="D105" s="113">
        <v>8</v>
      </c>
      <c r="H105">
        <v>10</v>
      </c>
      <c r="I105">
        <v>21</v>
      </c>
    </row>
    <row r="106" spans="1:9" x14ac:dyDescent="0.2">
      <c r="A106" s="109"/>
      <c r="B106" s="105">
        <v>3</v>
      </c>
      <c r="C106" s="106">
        <v>23</v>
      </c>
      <c r="D106" s="113">
        <v>8</v>
      </c>
      <c r="H106">
        <v>11</v>
      </c>
      <c r="I106">
        <v>22</v>
      </c>
    </row>
    <row r="107" spans="1:9" x14ac:dyDescent="0.2">
      <c r="A107" s="109"/>
      <c r="B107" s="105">
        <v>4</v>
      </c>
      <c r="C107" s="106">
        <v>21</v>
      </c>
      <c r="D107" s="113">
        <v>9</v>
      </c>
      <c r="H107">
        <v>12</v>
      </c>
      <c r="I107">
        <v>22</v>
      </c>
    </row>
    <row r="108" spans="1:9" x14ac:dyDescent="0.2">
      <c r="A108" s="109"/>
      <c r="B108" s="105">
        <v>5</v>
      </c>
      <c r="C108" s="106">
        <v>22</v>
      </c>
      <c r="D108" s="113">
        <v>9</v>
      </c>
      <c r="G108">
        <v>2023</v>
      </c>
      <c r="H108">
        <v>1</v>
      </c>
      <c r="I108">
        <v>22</v>
      </c>
    </row>
    <row r="109" spans="1:9" x14ac:dyDescent="0.2">
      <c r="A109" s="109"/>
      <c r="B109" s="105">
        <v>6</v>
      </c>
      <c r="C109" s="106">
        <v>22</v>
      </c>
      <c r="D109" s="113">
        <v>8</v>
      </c>
      <c r="H109">
        <v>2</v>
      </c>
      <c r="I109">
        <v>20</v>
      </c>
    </row>
    <row r="110" spans="1:9" x14ac:dyDescent="0.2">
      <c r="A110" s="109"/>
      <c r="B110" s="105">
        <v>7</v>
      </c>
      <c r="C110" s="106">
        <v>21</v>
      </c>
      <c r="D110" s="113">
        <v>10</v>
      </c>
      <c r="H110">
        <v>3</v>
      </c>
      <c r="I110">
        <v>23</v>
      </c>
    </row>
    <row r="111" spans="1:9" x14ac:dyDescent="0.2">
      <c r="A111" s="109"/>
      <c r="B111" s="105">
        <v>8</v>
      </c>
      <c r="C111" s="106">
        <v>23</v>
      </c>
      <c r="D111" s="113">
        <v>8</v>
      </c>
      <c r="H111">
        <v>4</v>
      </c>
      <c r="I111">
        <v>20</v>
      </c>
    </row>
    <row r="112" spans="1:9" x14ac:dyDescent="0.2">
      <c r="A112" s="109"/>
      <c r="B112" s="105">
        <v>9</v>
      </c>
      <c r="C112" s="106">
        <v>22</v>
      </c>
      <c r="D112" s="113">
        <v>8</v>
      </c>
      <c r="H112">
        <v>5</v>
      </c>
      <c r="I112">
        <v>23</v>
      </c>
    </row>
    <row r="113" spans="1:9" x14ac:dyDescent="0.2">
      <c r="A113" s="109"/>
      <c r="B113" s="105">
        <v>10</v>
      </c>
      <c r="C113" s="106">
        <v>21</v>
      </c>
      <c r="D113" s="113">
        <v>10</v>
      </c>
      <c r="H113">
        <v>6</v>
      </c>
      <c r="I113">
        <v>22</v>
      </c>
    </row>
    <row r="114" spans="1:9" x14ac:dyDescent="0.2">
      <c r="A114" s="109"/>
      <c r="B114" s="105">
        <v>11</v>
      </c>
      <c r="C114" s="106">
        <v>22</v>
      </c>
      <c r="D114" s="113">
        <v>8</v>
      </c>
      <c r="H114">
        <v>7</v>
      </c>
      <c r="I114">
        <v>21</v>
      </c>
    </row>
    <row r="115" spans="1:9" x14ac:dyDescent="0.2">
      <c r="A115" s="109"/>
      <c r="B115" s="105">
        <v>12</v>
      </c>
      <c r="C115" s="106">
        <v>22</v>
      </c>
      <c r="D115" s="113">
        <v>9</v>
      </c>
      <c r="H115">
        <v>8</v>
      </c>
      <c r="I115">
        <v>23</v>
      </c>
    </row>
    <row r="116" spans="1:9" x14ac:dyDescent="0.2">
      <c r="A116" s="103" t="s">
        <v>94</v>
      </c>
      <c r="B116" s="101"/>
      <c r="C116" s="104">
        <v>260</v>
      </c>
      <c r="D116" s="112">
        <v>105</v>
      </c>
      <c r="H116">
        <v>9</v>
      </c>
      <c r="I116">
        <v>21</v>
      </c>
    </row>
    <row r="117" spans="1:9" x14ac:dyDescent="0.2">
      <c r="A117" s="103">
        <v>2023</v>
      </c>
      <c r="B117" s="103">
        <v>1</v>
      </c>
      <c r="C117" s="104">
        <v>22</v>
      </c>
      <c r="D117" s="112">
        <v>9</v>
      </c>
      <c r="H117">
        <v>10</v>
      </c>
      <c r="I117">
        <v>22</v>
      </c>
    </row>
    <row r="118" spans="1:9" x14ac:dyDescent="0.2">
      <c r="A118" s="109"/>
      <c r="B118" s="105">
        <v>2</v>
      </c>
      <c r="C118" s="106">
        <v>20</v>
      </c>
      <c r="D118" s="113">
        <v>8</v>
      </c>
      <c r="H118">
        <v>11</v>
      </c>
      <c r="I118">
        <v>22</v>
      </c>
    </row>
    <row r="119" spans="1:9" x14ac:dyDescent="0.2">
      <c r="A119" s="109"/>
      <c r="B119" s="105">
        <v>3</v>
      </c>
      <c r="C119" s="106">
        <v>23</v>
      </c>
      <c r="D119" s="113">
        <v>8</v>
      </c>
      <c r="H119">
        <v>12</v>
      </c>
      <c r="I119">
        <v>21</v>
      </c>
    </row>
    <row r="120" spans="1:9" x14ac:dyDescent="0.2">
      <c r="A120" s="109"/>
      <c r="B120" s="105">
        <v>4</v>
      </c>
      <c r="C120" s="106">
        <v>20</v>
      </c>
      <c r="D120" s="113">
        <v>10</v>
      </c>
      <c r="G120">
        <v>2024</v>
      </c>
      <c r="H120">
        <v>1</v>
      </c>
      <c r="I120">
        <v>23</v>
      </c>
    </row>
    <row r="121" spans="1:9" x14ac:dyDescent="0.2">
      <c r="A121" s="109"/>
      <c r="B121" s="105">
        <v>5</v>
      </c>
      <c r="C121" s="106">
        <v>23</v>
      </c>
      <c r="D121" s="113">
        <v>8</v>
      </c>
      <c r="H121">
        <v>2</v>
      </c>
      <c r="I121">
        <v>21</v>
      </c>
    </row>
    <row r="122" spans="1:9" x14ac:dyDescent="0.2">
      <c r="A122" s="109"/>
      <c r="B122" s="105">
        <v>6</v>
      </c>
      <c r="C122" s="106">
        <v>22</v>
      </c>
      <c r="D122" s="113">
        <v>8</v>
      </c>
      <c r="H122">
        <v>3</v>
      </c>
      <c r="I122">
        <v>21</v>
      </c>
    </row>
    <row r="123" spans="1:9" x14ac:dyDescent="0.2">
      <c r="A123" s="109"/>
      <c r="B123" s="105">
        <v>7</v>
      </c>
      <c r="C123" s="106">
        <v>21</v>
      </c>
      <c r="D123" s="113">
        <v>10</v>
      </c>
      <c r="H123">
        <v>4</v>
      </c>
      <c r="I123">
        <v>22</v>
      </c>
    </row>
    <row r="124" spans="1:9" x14ac:dyDescent="0.2">
      <c r="A124" s="109"/>
      <c r="B124" s="105">
        <v>8</v>
      </c>
      <c r="C124" s="106">
        <v>23</v>
      </c>
      <c r="D124" s="113">
        <v>8</v>
      </c>
      <c r="H124">
        <v>5</v>
      </c>
      <c r="I124">
        <v>23</v>
      </c>
    </row>
    <row r="125" spans="1:9" x14ac:dyDescent="0.2">
      <c r="A125" s="109"/>
      <c r="B125" s="105">
        <v>9</v>
      </c>
      <c r="C125" s="106">
        <v>21</v>
      </c>
      <c r="D125" s="113">
        <v>9</v>
      </c>
      <c r="H125">
        <v>6</v>
      </c>
      <c r="I125">
        <v>20</v>
      </c>
    </row>
    <row r="126" spans="1:9" x14ac:dyDescent="0.2">
      <c r="A126" s="109"/>
      <c r="B126" s="105">
        <v>10</v>
      </c>
      <c r="C126" s="106">
        <v>22</v>
      </c>
      <c r="D126" s="113">
        <v>9</v>
      </c>
      <c r="H126">
        <v>7</v>
      </c>
      <c r="I126">
        <v>23</v>
      </c>
    </row>
    <row r="127" spans="1:9" x14ac:dyDescent="0.2">
      <c r="A127" s="109"/>
      <c r="B127" s="105">
        <v>11</v>
      </c>
      <c r="C127" s="106">
        <v>22</v>
      </c>
      <c r="D127" s="113">
        <v>8</v>
      </c>
      <c r="H127">
        <v>8</v>
      </c>
      <c r="I127">
        <v>22</v>
      </c>
    </row>
    <row r="128" spans="1:9" x14ac:dyDescent="0.2">
      <c r="A128" s="109"/>
      <c r="B128" s="105">
        <v>12</v>
      </c>
      <c r="C128" s="106">
        <v>21</v>
      </c>
      <c r="D128" s="113">
        <v>10</v>
      </c>
      <c r="H128">
        <v>9</v>
      </c>
      <c r="I128">
        <v>21</v>
      </c>
    </row>
    <row r="129" spans="1:9" x14ac:dyDescent="0.2">
      <c r="A129" s="103" t="s">
        <v>95</v>
      </c>
      <c r="B129" s="101"/>
      <c r="C129" s="104">
        <v>260</v>
      </c>
      <c r="D129" s="112">
        <v>105</v>
      </c>
      <c r="H129">
        <v>10</v>
      </c>
      <c r="I129">
        <v>23</v>
      </c>
    </row>
    <row r="130" spans="1:9" x14ac:dyDescent="0.2">
      <c r="A130" s="103">
        <v>2024</v>
      </c>
      <c r="B130" s="103">
        <v>1</v>
      </c>
      <c r="C130" s="104">
        <v>23</v>
      </c>
      <c r="D130" s="112">
        <v>8</v>
      </c>
      <c r="H130">
        <v>11</v>
      </c>
      <c r="I130">
        <v>21</v>
      </c>
    </row>
    <row r="131" spans="1:9" x14ac:dyDescent="0.2">
      <c r="A131" s="109"/>
      <c r="B131" s="105">
        <v>2</v>
      </c>
      <c r="C131" s="106">
        <v>21</v>
      </c>
      <c r="D131" s="113">
        <v>8</v>
      </c>
      <c r="H131">
        <v>12</v>
      </c>
      <c r="I131">
        <v>22</v>
      </c>
    </row>
    <row r="132" spans="1:9" x14ac:dyDescent="0.2">
      <c r="A132" s="109"/>
      <c r="B132" s="105">
        <v>3</v>
      </c>
      <c r="C132" s="106">
        <v>21</v>
      </c>
      <c r="D132" s="113">
        <v>10</v>
      </c>
      <c r="G132">
        <v>2025</v>
      </c>
      <c r="H132">
        <v>1</v>
      </c>
      <c r="I132">
        <v>23</v>
      </c>
    </row>
    <row r="133" spans="1:9" x14ac:dyDescent="0.2">
      <c r="A133" s="109"/>
      <c r="B133" s="105">
        <v>4</v>
      </c>
      <c r="C133" s="106">
        <v>22</v>
      </c>
      <c r="D133" s="113">
        <v>8</v>
      </c>
      <c r="H133">
        <v>2</v>
      </c>
      <c r="I133">
        <v>20</v>
      </c>
    </row>
    <row r="134" spans="1:9" x14ac:dyDescent="0.2">
      <c r="A134" s="109"/>
      <c r="B134" s="105">
        <v>5</v>
      </c>
      <c r="C134" s="106">
        <v>23</v>
      </c>
      <c r="D134" s="113">
        <v>8</v>
      </c>
      <c r="H134">
        <v>3</v>
      </c>
      <c r="I134">
        <v>21</v>
      </c>
    </row>
    <row r="135" spans="1:9" x14ac:dyDescent="0.2">
      <c r="A135" s="109"/>
      <c r="B135" s="105">
        <v>6</v>
      </c>
      <c r="C135" s="106">
        <v>20</v>
      </c>
      <c r="D135" s="113">
        <v>10</v>
      </c>
      <c r="H135">
        <v>4</v>
      </c>
      <c r="I135">
        <v>22</v>
      </c>
    </row>
    <row r="136" spans="1:9" x14ac:dyDescent="0.2">
      <c r="A136" s="109"/>
      <c r="B136" s="105">
        <v>7</v>
      </c>
      <c r="C136" s="106">
        <v>23</v>
      </c>
      <c r="D136" s="113">
        <v>8</v>
      </c>
      <c r="H136">
        <v>5</v>
      </c>
      <c r="I136">
        <v>22</v>
      </c>
    </row>
    <row r="137" spans="1:9" x14ac:dyDescent="0.2">
      <c r="A137" s="109"/>
      <c r="B137" s="105">
        <v>8</v>
      </c>
      <c r="C137" s="106">
        <v>22</v>
      </c>
      <c r="D137" s="113">
        <v>9</v>
      </c>
      <c r="H137">
        <v>6</v>
      </c>
      <c r="I137">
        <v>21</v>
      </c>
    </row>
    <row r="138" spans="1:9" x14ac:dyDescent="0.2">
      <c r="A138" s="109"/>
      <c r="B138" s="105">
        <v>9</v>
      </c>
      <c r="C138" s="106">
        <v>21</v>
      </c>
      <c r="D138" s="113">
        <v>9</v>
      </c>
      <c r="H138">
        <v>7</v>
      </c>
      <c r="I138">
        <v>23</v>
      </c>
    </row>
    <row r="139" spans="1:9" x14ac:dyDescent="0.2">
      <c r="A139" s="109"/>
      <c r="B139" s="105">
        <v>10</v>
      </c>
      <c r="C139" s="106">
        <v>23</v>
      </c>
      <c r="D139" s="113">
        <v>8</v>
      </c>
      <c r="H139">
        <v>8</v>
      </c>
      <c r="I139">
        <v>21</v>
      </c>
    </row>
    <row r="140" spans="1:9" x14ac:dyDescent="0.2">
      <c r="A140" s="109"/>
      <c r="B140" s="105">
        <v>11</v>
      </c>
      <c r="C140" s="106">
        <v>21</v>
      </c>
      <c r="D140" s="113">
        <v>9</v>
      </c>
      <c r="H140">
        <v>9</v>
      </c>
      <c r="I140">
        <v>22</v>
      </c>
    </row>
    <row r="141" spans="1:9" x14ac:dyDescent="0.2">
      <c r="A141" s="109"/>
      <c r="B141" s="105">
        <v>12</v>
      </c>
      <c r="C141" s="106">
        <v>22</v>
      </c>
      <c r="D141" s="113">
        <v>9</v>
      </c>
      <c r="H141">
        <v>10</v>
      </c>
      <c r="I141">
        <v>23</v>
      </c>
    </row>
    <row r="142" spans="1:9" x14ac:dyDescent="0.2">
      <c r="A142" s="103" t="s">
        <v>96</v>
      </c>
      <c r="B142" s="101"/>
      <c r="C142" s="104">
        <v>262</v>
      </c>
      <c r="D142" s="112">
        <v>104</v>
      </c>
      <c r="H142">
        <v>11</v>
      </c>
      <c r="I142">
        <v>20</v>
      </c>
    </row>
    <row r="143" spans="1:9" x14ac:dyDescent="0.2">
      <c r="A143" s="103">
        <v>2025</v>
      </c>
      <c r="B143" s="103">
        <v>1</v>
      </c>
      <c r="C143" s="104">
        <v>23</v>
      </c>
      <c r="D143" s="112">
        <v>8</v>
      </c>
      <c r="H143">
        <v>12</v>
      </c>
      <c r="I143">
        <v>23</v>
      </c>
    </row>
    <row r="144" spans="1:9" x14ac:dyDescent="0.2">
      <c r="A144" s="109"/>
      <c r="B144" s="105">
        <v>2</v>
      </c>
      <c r="C144" s="106">
        <v>20</v>
      </c>
      <c r="D144" s="113">
        <v>8</v>
      </c>
      <c r="G144">
        <v>2026</v>
      </c>
      <c r="H144">
        <v>1</v>
      </c>
      <c r="I144">
        <v>22</v>
      </c>
    </row>
    <row r="145" spans="1:9" x14ac:dyDescent="0.2">
      <c r="A145" s="109"/>
      <c r="B145" s="105">
        <v>3</v>
      </c>
      <c r="C145" s="106">
        <v>21</v>
      </c>
      <c r="D145" s="113">
        <v>10</v>
      </c>
      <c r="H145">
        <v>2</v>
      </c>
      <c r="I145">
        <v>20</v>
      </c>
    </row>
    <row r="146" spans="1:9" x14ac:dyDescent="0.2">
      <c r="A146" s="109"/>
      <c r="B146" s="105">
        <v>4</v>
      </c>
      <c r="C146" s="106">
        <v>22</v>
      </c>
      <c r="D146" s="113">
        <v>8</v>
      </c>
      <c r="H146">
        <v>3</v>
      </c>
      <c r="I146">
        <v>22</v>
      </c>
    </row>
    <row r="147" spans="1:9" x14ac:dyDescent="0.2">
      <c r="A147" s="109"/>
      <c r="B147" s="105">
        <v>5</v>
      </c>
      <c r="C147" s="106">
        <v>22</v>
      </c>
      <c r="D147" s="113">
        <v>9</v>
      </c>
      <c r="H147">
        <v>4</v>
      </c>
      <c r="I147">
        <v>22</v>
      </c>
    </row>
    <row r="148" spans="1:9" x14ac:dyDescent="0.2">
      <c r="A148" s="109"/>
      <c r="B148" s="105">
        <v>6</v>
      </c>
      <c r="C148" s="106">
        <v>21</v>
      </c>
      <c r="D148" s="113">
        <v>9</v>
      </c>
      <c r="H148">
        <v>5</v>
      </c>
      <c r="I148">
        <v>21</v>
      </c>
    </row>
    <row r="149" spans="1:9" x14ac:dyDescent="0.2">
      <c r="A149" s="109"/>
      <c r="B149" s="105">
        <v>7</v>
      </c>
      <c r="C149" s="106">
        <v>23</v>
      </c>
      <c r="D149" s="113">
        <v>8</v>
      </c>
      <c r="H149">
        <v>6</v>
      </c>
      <c r="I149">
        <v>22</v>
      </c>
    </row>
    <row r="150" spans="1:9" x14ac:dyDescent="0.2">
      <c r="A150" s="109"/>
      <c r="B150" s="105">
        <v>8</v>
      </c>
      <c r="C150" s="106">
        <v>21</v>
      </c>
      <c r="D150" s="113">
        <v>10</v>
      </c>
      <c r="H150">
        <v>7</v>
      </c>
      <c r="I150">
        <v>23</v>
      </c>
    </row>
    <row r="151" spans="1:9" x14ac:dyDescent="0.2">
      <c r="A151" s="109"/>
      <c r="B151" s="105">
        <v>9</v>
      </c>
      <c r="C151" s="106">
        <v>22</v>
      </c>
      <c r="D151" s="113">
        <v>8</v>
      </c>
      <c r="H151">
        <v>8</v>
      </c>
      <c r="I151">
        <v>21</v>
      </c>
    </row>
    <row r="152" spans="1:9" x14ac:dyDescent="0.2">
      <c r="A152" s="109"/>
      <c r="B152" s="105">
        <v>10</v>
      </c>
      <c r="C152" s="106">
        <v>23</v>
      </c>
      <c r="D152" s="113">
        <v>8</v>
      </c>
      <c r="H152">
        <v>9</v>
      </c>
      <c r="I152">
        <v>22</v>
      </c>
    </row>
    <row r="153" spans="1:9" x14ac:dyDescent="0.2">
      <c r="A153" s="109"/>
      <c r="B153" s="105">
        <v>11</v>
      </c>
      <c r="C153" s="106">
        <v>20</v>
      </c>
      <c r="D153" s="113">
        <v>10</v>
      </c>
      <c r="H153">
        <v>10</v>
      </c>
      <c r="I153">
        <v>22</v>
      </c>
    </row>
    <row r="154" spans="1:9" x14ac:dyDescent="0.2">
      <c r="A154" s="109"/>
      <c r="B154" s="105">
        <v>12</v>
      </c>
      <c r="C154" s="106">
        <v>23</v>
      </c>
      <c r="D154" s="113">
        <v>8</v>
      </c>
      <c r="H154">
        <v>11</v>
      </c>
      <c r="I154">
        <v>21</v>
      </c>
    </row>
    <row r="155" spans="1:9" x14ac:dyDescent="0.2">
      <c r="A155" s="103" t="s">
        <v>97</v>
      </c>
      <c r="B155" s="101"/>
      <c r="C155" s="104">
        <v>261</v>
      </c>
      <c r="D155" s="112">
        <v>104</v>
      </c>
      <c r="H155">
        <v>12</v>
      </c>
      <c r="I155">
        <v>23</v>
      </c>
    </row>
    <row r="156" spans="1:9" x14ac:dyDescent="0.2">
      <c r="A156" s="103">
        <v>2026</v>
      </c>
      <c r="B156" s="103">
        <v>1</v>
      </c>
      <c r="C156" s="104">
        <v>22</v>
      </c>
      <c r="D156" s="112">
        <v>9</v>
      </c>
      <c r="G156">
        <v>2027</v>
      </c>
      <c r="H156">
        <v>1</v>
      </c>
      <c r="I156">
        <v>21</v>
      </c>
    </row>
    <row r="157" spans="1:9" x14ac:dyDescent="0.2">
      <c r="A157" s="109"/>
      <c r="B157" s="105">
        <v>2</v>
      </c>
      <c r="C157" s="106">
        <v>20</v>
      </c>
      <c r="D157" s="113">
        <v>8</v>
      </c>
      <c r="H157">
        <v>2</v>
      </c>
      <c r="I157">
        <v>20</v>
      </c>
    </row>
    <row r="158" spans="1:9" x14ac:dyDescent="0.2">
      <c r="A158" s="109"/>
      <c r="B158" s="105">
        <v>3</v>
      </c>
      <c r="C158" s="106">
        <v>22</v>
      </c>
      <c r="D158" s="113">
        <v>9</v>
      </c>
      <c r="H158">
        <v>3</v>
      </c>
      <c r="I158">
        <v>23</v>
      </c>
    </row>
    <row r="159" spans="1:9" x14ac:dyDescent="0.2">
      <c r="A159" s="109"/>
      <c r="B159" s="105">
        <v>4</v>
      </c>
      <c r="C159" s="106">
        <v>22</v>
      </c>
      <c r="D159" s="113">
        <v>8</v>
      </c>
      <c r="H159">
        <v>4</v>
      </c>
      <c r="I159">
        <v>22</v>
      </c>
    </row>
    <row r="160" spans="1:9" x14ac:dyDescent="0.2">
      <c r="A160" s="109"/>
      <c r="B160" s="105">
        <v>5</v>
      </c>
      <c r="C160" s="106">
        <v>21</v>
      </c>
      <c r="D160" s="113">
        <v>10</v>
      </c>
      <c r="H160">
        <v>5</v>
      </c>
      <c r="I160">
        <v>21</v>
      </c>
    </row>
    <row r="161" spans="1:9" x14ac:dyDescent="0.2">
      <c r="A161" s="109"/>
      <c r="B161" s="105">
        <v>6</v>
      </c>
      <c r="C161" s="106">
        <v>22</v>
      </c>
      <c r="D161" s="113">
        <v>8</v>
      </c>
      <c r="H161">
        <v>6</v>
      </c>
      <c r="I161">
        <v>22</v>
      </c>
    </row>
    <row r="162" spans="1:9" x14ac:dyDescent="0.2">
      <c r="A162" s="109"/>
      <c r="B162" s="105">
        <v>7</v>
      </c>
      <c r="C162" s="106">
        <v>23</v>
      </c>
      <c r="D162" s="113">
        <v>8</v>
      </c>
      <c r="H162">
        <v>7</v>
      </c>
      <c r="I162">
        <v>22</v>
      </c>
    </row>
    <row r="163" spans="1:9" x14ac:dyDescent="0.2">
      <c r="A163" s="109"/>
      <c r="B163" s="105">
        <v>8</v>
      </c>
      <c r="C163" s="106">
        <v>21</v>
      </c>
      <c r="D163" s="113">
        <v>10</v>
      </c>
      <c r="H163">
        <v>8</v>
      </c>
      <c r="I163">
        <v>22</v>
      </c>
    </row>
    <row r="164" spans="1:9" x14ac:dyDescent="0.2">
      <c r="A164" s="109"/>
      <c r="B164" s="105">
        <v>9</v>
      </c>
      <c r="C164" s="106">
        <v>22</v>
      </c>
      <c r="D164" s="113">
        <v>8</v>
      </c>
      <c r="H164">
        <v>9</v>
      </c>
      <c r="I164">
        <v>22</v>
      </c>
    </row>
    <row r="165" spans="1:9" x14ac:dyDescent="0.2">
      <c r="A165" s="109"/>
      <c r="B165" s="105">
        <v>10</v>
      </c>
      <c r="C165" s="106">
        <v>22</v>
      </c>
      <c r="D165" s="113">
        <v>9</v>
      </c>
      <c r="H165">
        <v>10</v>
      </c>
      <c r="I165">
        <v>21</v>
      </c>
    </row>
    <row r="166" spans="1:9" x14ac:dyDescent="0.2">
      <c r="A166" s="109"/>
      <c r="B166" s="105">
        <v>11</v>
      </c>
      <c r="C166" s="106">
        <v>21</v>
      </c>
      <c r="D166" s="113">
        <v>9</v>
      </c>
      <c r="H166">
        <v>11</v>
      </c>
      <c r="I166">
        <v>22</v>
      </c>
    </row>
    <row r="167" spans="1:9" x14ac:dyDescent="0.2">
      <c r="A167" s="109"/>
      <c r="B167" s="105">
        <v>12</v>
      </c>
      <c r="C167" s="106">
        <v>23</v>
      </c>
      <c r="D167" s="113">
        <v>8</v>
      </c>
      <c r="H167">
        <v>12</v>
      </c>
      <c r="I167">
        <v>23</v>
      </c>
    </row>
    <row r="168" spans="1:9" x14ac:dyDescent="0.2">
      <c r="A168" s="103" t="s">
        <v>98</v>
      </c>
      <c r="B168" s="101"/>
      <c r="C168" s="104">
        <v>261</v>
      </c>
      <c r="D168" s="112">
        <v>104</v>
      </c>
      <c r="G168">
        <v>2028</v>
      </c>
      <c r="H168">
        <v>1</v>
      </c>
      <c r="I168">
        <v>21</v>
      </c>
    </row>
    <row r="169" spans="1:9" x14ac:dyDescent="0.2">
      <c r="A169" s="103">
        <v>2027</v>
      </c>
      <c r="B169" s="103">
        <v>1</v>
      </c>
      <c r="C169" s="104">
        <v>21</v>
      </c>
      <c r="D169" s="112">
        <v>10</v>
      </c>
      <c r="H169">
        <v>2</v>
      </c>
      <c r="I169">
        <v>21</v>
      </c>
    </row>
    <row r="170" spans="1:9" x14ac:dyDescent="0.2">
      <c r="A170" s="109"/>
      <c r="B170" s="105">
        <v>2</v>
      </c>
      <c r="C170" s="106">
        <v>20</v>
      </c>
      <c r="D170" s="113">
        <v>8</v>
      </c>
      <c r="H170">
        <v>3</v>
      </c>
      <c r="I170">
        <v>23</v>
      </c>
    </row>
    <row r="171" spans="1:9" x14ac:dyDescent="0.2">
      <c r="A171" s="109"/>
      <c r="B171" s="105">
        <v>3</v>
      </c>
      <c r="C171" s="106">
        <v>23</v>
      </c>
      <c r="D171" s="113">
        <v>8</v>
      </c>
      <c r="H171">
        <v>4</v>
      </c>
      <c r="I171">
        <v>20</v>
      </c>
    </row>
    <row r="172" spans="1:9" x14ac:dyDescent="0.2">
      <c r="A172" s="109"/>
      <c r="B172" s="105">
        <v>4</v>
      </c>
      <c r="C172" s="106">
        <v>22</v>
      </c>
      <c r="D172" s="113">
        <v>8</v>
      </c>
      <c r="H172">
        <v>5</v>
      </c>
      <c r="I172">
        <v>23</v>
      </c>
    </row>
    <row r="173" spans="1:9" x14ac:dyDescent="0.2">
      <c r="A173" s="109"/>
      <c r="B173" s="105">
        <v>5</v>
      </c>
      <c r="C173" s="106">
        <v>21</v>
      </c>
      <c r="D173" s="113">
        <v>10</v>
      </c>
      <c r="H173">
        <v>6</v>
      </c>
      <c r="I173">
        <v>22</v>
      </c>
    </row>
    <row r="174" spans="1:9" x14ac:dyDescent="0.2">
      <c r="A174" s="109"/>
      <c r="B174" s="105">
        <v>6</v>
      </c>
      <c r="C174" s="106">
        <v>22</v>
      </c>
      <c r="D174" s="113">
        <v>8</v>
      </c>
      <c r="H174">
        <v>7</v>
      </c>
      <c r="I174">
        <v>21</v>
      </c>
    </row>
    <row r="175" spans="1:9" x14ac:dyDescent="0.2">
      <c r="A175" s="109"/>
      <c r="B175" s="105">
        <v>7</v>
      </c>
      <c r="C175" s="106">
        <v>22</v>
      </c>
      <c r="D175" s="113">
        <v>9</v>
      </c>
      <c r="H175">
        <v>8</v>
      </c>
      <c r="I175">
        <v>23</v>
      </c>
    </row>
    <row r="176" spans="1:9" x14ac:dyDescent="0.2">
      <c r="A176" s="109"/>
      <c r="B176" s="105">
        <v>8</v>
      </c>
      <c r="C176" s="106">
        <v>22</v>
      </c>
      <c r="D176" s="113">
        <v>9</v>
      </c>
      <c r="H176">
        <v>9</v>
      </c>
      <c r="I176">
        <v>21</v>
      </c>
    </row>
    <row r="177" spans="1:9" x14ac:dyDescent="0.2">
      <c r="A177" s="109"/>
      <c r="B177" s="105">
        <v>9</v>
      </c>
      <c r="C177" s="106">
        <v>22</v>
      </c>
      <c r="D177" s="113">
        <v>8</v>
      </c>
      <c r="H177">
        <v>10</v>
      </c>
      <c r="I177">
        <v>22</v>
      </c>
    </row>
    <row r="178" spans="1:9" x14ac:dyDescent="0.2">
      <c r="A178" s="109"/>
      <c r="B178" s="105">
        <v>10</v>
      </c>
      <c r="C178" s="106">
        <v>21</v>
      </c>
      <c r="D178" s="113">
        <v>10</v>
      </c>
      <c r="H178">
        <v>11</v>
      </c>
      <c r="I178">
        <v>22</v>
      </c>
    </row>
    <row r="179" spans="1:9" x14ac:dyDescent="0.2">
      <c r="A179" s="109"/>
      <c r="B179" s="105">
        <v>11</v>
      </c>
      <c r="C179" s="106">
        <v>22</v>
      </c>
      <c r="D179" s="113">
        <v>8</v>
      </c>
      <c r="H179">
        <v>12</v>
      </c>
      <c r="I179">
        <v>21</v>
      </c>
    </row>
    <row r="180" spans="1:9" x14ac:dyDescent="0.2">
      <c r="A180" s="109"/>
      <c r="B180" s="105">
        <v>12</v>
      </c>
      <c r="C180" s="106">
        <v>23</v>
      </c>
      <c r="D180" s="113">
        <v>8</v>
      </c>
      <c r="G180">
        <v>2029</v>
      </c>
      <c r="H180">
        <v>1</v>
      </c>
      <c r="I180">
        <v>23</v>
      </c>
    </row>
    <row r="181" spans="1:9" x14ac:dyDescent="0.2">
      <c r="A181" s="103" t="s">
        <v>99</v>
      </c>
      <c r="B181" s="101"/>
      <c r="C181" s="104">
        <v>261</v>
      </c>
      <c r="D181" s="112">
        <v>104</v>
      </c>
      <c r="H181">
        <v>2</v>
      </c>
      <c r="I181">
        <v>20</v>
      </c>
    </row>
    <row r="182" spans="1:9" x14ac:dyDescent="0.2">
      <c r="A182" s="103">
        <v>2028</v>
      </c>
      <c r="B182" s="103">
        <v>1</v>
      </c>
      <c r="C182" s="104">
        <v>21</v>
      </c>
      <c r="D182" s="112">
        <v>10</v>
      </c>
      <c r="H182">
        <v>3</v>
      </c>
      <c r="I182">
        <v>22</v>
      </c>
    </row>
    <row r="183" spans="1:9" x14ac:dyDescent="0.2">
      <c r="A183" s="109"/>
      <c r="B183" s="105">
        <v>2</v>
      </c>
      <c r="C183" s="106">
        <v>21</v>
      </c>
      <c r="D183" s="113">
        <v>8</v>
      </c>
      <c r="H183">
        <v>4</v>
      </c>
      <c r="I183">
        <v>21</v>
      </c>
    </row>
    <row r="184" spans="1:9" x14ac:dyDescent="0.2">
      <c r="A184" s="109"/>
      <c r="B184" s="105">
        <v>3</v>
      </c>
      <c r="C184" s="106">
        <v>23</v>
      </c>
      <c r="D184" s="113">
        <v>8</v>
      </c>
      <c r="H184">
        <v>5</v>
      </c>
      <c r="I184">
        <v>23</v>
      </c>
    </row>
    <row r="185" spans="1:9" x14ac:dyDescent="0.2">
      <c r="A185" s="109"/>
      <c r="B185" s="105">
        <v>4</v>
      </c>
      <c r="C185" s="106">
        <v>20</v>
      </c>
      <c r="D185" s="113">
        <v>10</v>
      </c>
      <c r="H185">
        <v>6</v>
      </c>
      <c r="I185">
        <v>21</v>
      </c>
    </row>
    <row r="186" spans="1:9" x14ac:dyDescent="0.2">
      <c r="A186" s="109"/>
      <c r="B186" s="105">
        <v>5</v>
      </c>
      <c r="C186" s="106">
        <v>23</v>
      </c>
      <c r="D186" s="113">
        <v>8</v>
      </c>
      <c r="H186">
        <v>7</v>
      </c>
      <c r="I186">
        <v>22</v>
      </c>
    </row>
    <row r="187" spans="1:9" x14ac:dyDescent="0.2">
      <c r="A187" s="109"/>
      <c r="B187" s="105">
        <v>6</v>
      </c>
      <c r="C187" s="106">
        <v>22</v>
      </c>
      <c r="D187" s="113">
        <v>8</v>
      </c>
      <c r="H187">
        <v>8</v>
      </c>
      <c r="I187">
        <v>23</v>
      </c>
    </row>
    <row r="188" spans="1:9" x14ac:dyDescent="0.2">
      <c r="A188" s="109"/>
      <c r="B188" s="105">
        <v>7</v>
      </c>
      <c r="C188" s="106">
        <v>21</v>
      </c>
      <c r="D188" s="113">
        <v>10</v>
      </c>
      <c r="H188">
        <v>9</v>
      </c>
      <c r="I188">
        <v>20</v>
      </c>
    </row>
    <row r="189" spans="1:9" x14ac:dyDescent="0.2">
      <c r="A189" s="109"/>
      <c r="B189" s="105">
        <v>8</v>
      </c>
      <c r="C189" s="106">
        <v>23</v>
      </c>
      <c r="D189" s="113">
        <v>8</v>
      </c>
      <c r="H189">
        <v>10</v>
      </c>
      <c r="I189">
        <v>23</v>
      </c>
    </row>
    <row r="190" spans="1:9" x14ac:dyDescent="0.2">
      <c r="A190" s="109"/>
      <c r="B190" s="105">
        <v>9</v>
      </c>
      <c r="C190" s="106">
        <v>21</v>
      </c>
      <c r="D190" s="113">
        <v>9</v>
      </c>
      <c r="H190">
        <v>11</v>
      </c>
      <c r="I190">
        <v>22</v>
      </c>
    </row>
    <row r="191" spans="1:9" x14ac:dyDescent="0.2">
      <c r="A191" s="109"/>
      <c r="B191" s="105">
        <v>10</v>
      </c>
      <c r="C191" s="106">
        <v>22</v>
      </c>
      <c r="D191" s="113">
        <v>9</v>
      </c>
      <c r="H191">
        <v>12</v>
      </c>
      <c r="I191">
        <v>21</v>
      </c>
    </row>
    <row r="192" spans="1:9" x14ac:dyDescent="0.2">
      <c r="A192" s="109"/>
      <c r="B192" s="105">
        <v>11</v>
      </c>
      <c r="C192" s="106">
        <v>22</v>
      </c>
      <c r="D192" s="113">
        <v>8</v>
      </c>
      <c r="G192">
        <v>2030</v>
      </c>
      <c r="H192">
        <v>1</v>
      </c>
      <c r="I192">
        <v>23</v>
      </c>
    </row>
    <row r="193" spans="1:9" x14ac:dyDescent="0.2">
      <c r="A193" s="109"/>
      <c r="B193" s="105">
        <v>12</v>
      </c>
      <c r="C193" s="106">
        <v>21</v>
      </c>
      <c r="D193" s="113">
        <v>10</v>
      </c>
      <c r="H193">
        <v>2</v>
      </c>
      <c r="I193">
        <v>20</v>
      </c>
    </row>
    <row r="194" spans="1:9" x14ac:dyDescent="0.2">
      <c r="A194" s="103" t="s">
        <v>100</v>
      </c>
      <c r="B194" s="101"/>
      <c r="C194" s="104">
        <v>260</v>
      </c>
      <c r="D194" s="112">
        <v>106</v>
      </c>
      <c r="H194">
        <v>3</v>
      </c>
      <c r="I194">
        <v>21</v>
      </c>
    </row>
    <row r="195" spans="1:9" x14ac:dyDescent="0.2">
      <c r="A195" s="103">
        <v>2029</v>
      </c>
      <c r="B195" s="103">
        <v>1</v>
      </c>
      <c r="C195" s="104">
        <v>23</v>
      </c>
      <c r="D195" s="112">
        <v>8</v>
      </c>
      <c r="H195">
        <v>4</v>
      </c>
      <c r="I195">
        <v>22</v>
      </c>
    </row>
    <row r="196" spans="1:9" x14ac:dyDescent="0.2">
      <c r="A196" s="109"/>
      <c r="B196" s="105">
        <v>2</v>
      </c>
      <c r="C196" s="106">
        <v>20</v>
      </c>
      <c r="D196" s="113">
        <v>8</v>
      </c>
      <c r="H196">
        <v>5</v>
      </c>
      <c r="I196">
        <v>23</v>
      </c>
    </row>
    <row r="197" spans="1:9" x14ac:dyDescent="0.2">
      <c r="A197" s="109"/>
      <c r="B197" s="105">
        <v>3</v>
      </c>
      <c r="C197" s="106">
        <v>22</v>
      </c>
      <c r="D197" s="113">
        <v>9</v>
      </c>
      <c r="H197">
        <v>6</v>
      </c>
      <c r="I197">
        <v>20</v>
      </c>
    </row>
    <row r="198" spans="1:9" x14ac:dyDescent="0.2">
      <c r="A198" s="109"/>
      <c r="B198" s="105">
        <v>4</v>
      </c>
      <c r="C198" s="106">
        <v>21</v>
      </c>
      <c r="D198" s="113">
        <v>9</v>
      </c>
      <c r="H198">
        <v>7</v>
      </c>
      <c r="I198">
        <v>23</v>
      </c>
    </row>
    <row r="199" spans="1:9" x14ac:dyDescent="0.2">
      <c r="A199" s="109"/>
      <c r="B199" s="105">
        <v>5</v>
      </c>
      <c r="C199" s="106">
        <v>23</v>
      </c>
      <c r="D199" s="113">
        <v>8</v>
      </c>
      <c r="H199">
        <v>8</v>
      </c>
      <c r="I199">
        <v>22</v>
      </c>
    </row>
    <row r="200" spans="1:9" x14ac:dyDescent="0.2">
      <c r="A200" s="109"/>
      <c r="B200" s="105">
        <v>6</v>
      </c>
      <c r="C200" s="106">
        <v>21</v>
      </c>
      <c r="D200" s="113">
        <v>9</v>
      </c>
      <c r="H200">
        <v>9</v>
      </c>
      <c r="I200">
        <v>21</v>
      </c>
    </row>
    <row r="201" spans="1:9" x14ac:dyDescent="0.2">
      <c r="A201" s="109"/>
      <c r="B201" s="105">
        <v>7</v>
      </c>
      <c r="C201" s="106">
        <v>22</v>
      </c>
      <c r="D201" s="113">
        <v>9</v>
      </c>
      <c r="H201">
        <v>10</v>
      </c>
      <c r="I201">
        <v>23</v>
      </c>
    </row>
    <row r="202" spans="1:9" x14ac:dyDescent="0.2">
      <c r="A202" s="109"/>
      <c r="B202" s="105">
        <v>8</v>
      </c>
      <c r="C202" s="106">
        <v>23</v>
      </c>
      <c r="D202" s="113">
        <v>8</v>
      </c>
      <c r="H202">
        <v>11</v>
      </c>
      <c r="I202">
        <v>21</v>
      </c>
    </row>
    <row r="203" spans="1:9" x14ac:dyDescent="0.2">
      <c r="A203" s="109"/>
      <c r="B203" s="105">
        <v>9</v>
      </c>
      <c r="C203" s="106">
        <v>20</v>
      </c>
      <c r="D203" s="113">
        <v>10</v>
      </c>
      <c r="H203">
        <v>12</v>
      </c>
      <c r="I203">
        <v>22</v>
      </c>
    </row>
    <row r="204" spans="1:9" x14ac:dyDescent="0.2">
      <c r="A204" s="109"/>
      <c r="B204" s="105">
        <v>10</v>
      </c>
      <c r="C204" s="106">
        <v>23</v>
      </c>
      <c r="D204" s="113">
        <v>8</v>
      </c>
      <c r="G204">
        <v>2031</v>
      </c>
      <c r="H204">
        <v>1</v>
      </c>
      <c r="I204">
        <v>23</v>
      </c>
    </row>
    <row r="205" spans="1:9" x14ac:dyDescent="0.2">
      <c r="A205" s="109"/>
      <c r="B205" s="105">
        <v>11</v>
      </c>
      <c r="C205" s="106">
        <v>22</v>
      </c>
      <c r="D205" s="113">
        <v>8</v>
      </c>
      <c r="H205">
        <v>2</v>
      </c>
      <c r="I205">
        <v>20</v>
      </c>
    </row>
    <row r="206" spans="1:9" x14ac:dyDescent="0.2">
      <c r="A206" s="109"/>
      <c r="B206" s="105">
        <v>12</v>
      </c>
      <c r="C206" s="106">
        <v>21</v>
      </c>
      <c r="D206" s="113">
        <v>10</v>
      </c>
      <c r="H206">
        <v>3</v>
      </c>
      <c r="I206">
        <v>21</v>
      </c>
    </row>
    <row r="207" spans="1:9" x14ac:dyDescent="0.2">
      <c r="A207" s="103" t="s">
        <v>101</v>
      </c>
      <c r="B207" s="101"/>
      <c r="C207" s="104">
        <v>261</v>
      </c>
      <c r="D207" s="112">
        <v>104</v>
      </c>
      <c r="H207">
        <v>4</v>
      </c>
      <c r="I207">
        <v>22</v>
      </c>
    </row>
    <row r="208" spans="1:9" x14ac:dyDescent="0.2">
      <c r="A208" s="103">
        <v>2030</v>
      </c>
      <c r="B208" s="103">
        <v>1</v>
      </c>
      <c r="C208" s="104">
        <v>23</v>
      </c>
      <c r="D208" s="112">
        <v>8</v>
      </c>
      <c r="H208">
        <v>5</v>
      </c>
      <c r="I208">
        <v>22</v>
      </c>
    </row>
    <row r="209" spans="1:9" x14ac:dyDescent="0.2">
      <c r="A209" s="109"/>
      <c r="B209" s="105">
        <v>2</v>
      </c>
      <c r="C209" s="106">
        <v>20</v>
      </c>
      <c r="D209" s="113">
        <v>8</v>
      </c>
      <c r="H209">
        <v>6</v>
      </c>
      <c r="I209">
        <v>21</v>
      </c>
    </row>
    <row r="210" spans="1:9" x14ac:dyDescent="0.2">
      <c r="A210" s="109"/>
      <c r="B210" s="105">
        <v>3</v>
      </c>
      <c r="C210" s="106">
        <v>21</v>
      </c>
      <c r="D210" s="113">
        <v>10</v>
      </c>
      <c r="H210">
        <v>7</v>
      </c>
      <c r="I210">
        <v>23</v>
      </c>
    </row>
    <row r="211" spans="1:9" x14ac:dyDescent="0.2">
      <c r="A211" s="109"/>
      <c r="B211" s="105">
        <v>4</v>
      </c>
      <c r="C211" s="106">
        <v>22</v>
      </c>
      <c r="D211" s="113">
        <v>8</v>
      </c>
      <c r="H211">
        <v>8</v>
      </c>
      <c r="I211">
        <v>21</v>
      </c>
    </row>
    <row r="212" spans="1:9" x14ac:dyDescent="0.2">
      <c r="A212" s="109"/>
      <c r="B212" s="105">
        <v>5</v>
      </c>
      <c r="C212" s="106">
        <v>23</v>
      </c>
      <c r="D212" s="113">
        <v>8</v>
      </c>
      <c r="H212">
        <v>9</v>
      </c>
      <c r="I212">
        <v>22</v>
      </c>
    </row>
    <row r="213" spans="1:9" x14ac:dyDescent="0.2">
      <c r="A213" s="109"/>
      <c r="B213" s="105">
        <v>6</v>
      </c>
      <c r="C213" s="106">
        <v>20</v>
      </c>
      <c r="D213" s="113">
        <v>10</v>
      </c>
      <c r="H213">
        <v>10</v>
      </c>
      <c r="I213">
        <v>23</v>
      </c>
    </row>
    <row r="214" spans="1:9" x14ac:dyDescent="0.2">
      <c r="A214" s="109"/>
      <c r="B214" s="105">
        <v>7</v>
      </c>
      <c r="C214" s="106">
        <v>23</v>
      </c>
      <c r="D214" s="113">
        <v>8</v>
      </c>
      <c r="H214">
        <v>11</v>
      </c>
      <c r="I214">
        <v>20</v>
      </c>
    </row>
    <row r="215" spans="1:9" x14ac:dyDescent="0.2">
      <c r="A215" s="109"/>
      <c r="B215" s="105">
        <v>8</v>
      </c>
      <c r="C215" s="106">
        <v>22</v>
      </c>
      <c r="D215" s="113">
        <v>9</v>
      </c>
      <c r="H215">
        <v>12</v>
      </c>
      <c r="I215">
        <v>23</v>
      </c>
    </row>
    <row r="216" spans="1:9" x14ac:dyDescent="0.2">
      <c r="A216" s="109"/>
      <c r="B216" s="105">
        <v>9</v>
      </c>
      <c r="C216" s="106">
        <v>21</v>
      </c>
      <c r="D216" s="113">
        <v>9</v>
      </c>
      <c r="G216">
        <v>2032</v>
      </c>
      <c r="H216">
        <v>1</v>
      </c>
      <c r="I216">
        <v>22</v>
      </c>
    </row>
    <row r="217" spans="1:9" x14ac:dyDescent="0.2">
      <c r="A217" s="109"/>
      <c r="B217" s="105">
        <v>10</v>
      </c>
      <c r="C217" s="106">
        <v>23</v>
      </c>
      <c r="D217" s="113">
        <v>8</v>
      </c>
      <c r="H217">
        <v>2</v>
      </c>
      <c r="I217">
        <v>20</v>
      </c>
    </row>
    <row r="218" spans="1:9" x14ac:dyDescent="0.2">
      <c r="A218" s="109"/>
      <c r="B218" s="105">
        <v>11</v>
      </c>
      <c r="C218" s="106">
        <v>21</v>
      </c>
      <c r="D218" s="113">
        <v>9</v>
      </c>
      <c r="H218">
        <v>3</v>
      </c>
      <c r="I218">
        <v>23</v>
      </c>
    </row>
    <row r="219" spans="1:9" x14ac:dyDescent="0.2">
      <c r="A219" s="109"/>
      <c r="B219" s="105">
        <v>12</v>
      </c>
      <c r="C219" s="106">
        <v>22</v>
      </c>
      <c r="D219" s="113">
        <v>9</v>
      </c>
      <c r="H219">
        <v>4</v>
      </c>
      <c r="I219">
        <v>22</v>
      </c>
    </row>
    <row r="220" spans="1:9" x14ac:dyDescent="0.2">
      <c r="A220" s="103" t="s">
        <v>102</v>
      </c>
      <c r="B220" s="101"/>
      <c r="C220" s="104">
        <v>261</v>
      </c>
      <c r="D220" s="112">
        <v>104</v>
      </c>
      <c r="H220">
        <v>5</v>
      </c>
      <c r="I220">
        <v>21</v>
      </c>
    </row>
    <row r="221" spans="1:9" x14ac:dyDescent="0.2">
      <c r="A221" s="103">
        <v>2031</v>
      </c>
      <c r="B221" s="103">
        <v>1</v>
      </c>
      <c r="C221" s="104">
        <v>23</v>
      </c>
      <c r="D221" s="112">
        <v>8</v>
      </c>
      <c r="H221">
        <v>6</v>
      </c>
      <c r="I221">
        <v>22</v>
      </c>
    </row>
    <row r="222" spans="1:9" x14ac:dyDescent="0.2">
      <c r="A222" s="109"/>
      <c r="B222" s="105">
        <v>2</v>
      </c>
      <c r="C222" s="106">
        <v>20</v>
      </c>
      <c r="D222" s="113">
        <v>8</v>
      </c>
      <c r="H222">
        <v>7</v>
      </c>
      <c r="I222">
        <v>22</v>
      </c>
    </row>
    <row r="223" spans="1:9" x14ac:dyDescent="0.2">
      <c r="A223" s="109"/>
      <c r="B223" s="105">
        <v>3</v>
      </c>
      <c r="C223" s="106">
        <v>21</v>
      </c>
      <c r="D223" s="113">
        <v>10</v>
      </c>
      <c r="H223">
        <v>8</v>
      </c>
      <c r="I223">
        <v>22</v>
      </c>
    </row>
    <row r="224" spans="1:9" x14ac:dyDescent="0.2">
      <c r="A224" s="109"/>
      <c r="B224" s="105">
        <v>4</v>
      </c>
      <c r="C224" s="106">
        <v>22</v>
      </c>
      <c r="D224" s="113">
        <v>8</v>
      </c>
      <c r="H224">
        <v>9</v>
      </c>
      <c r="I224">
        <v>22</v>
      </c>
    </row>
    <row r="225" spans="1:9" x14ac:dyDescent="0.2">
      <c r="A225" s="109"/>
      <c r="B225" s="105">
        <v>5</v>
      </c>
      <c r="C225" s="106">
        <v>22</v>
      </c>
      <c r="D225" s="113">
        <v>9</v>
      </c>
      <c r="H225">
        <v>10</v>
      </c>
      <c r="I225">
        <v>21</v>
      </c>
    </row>
    <row r="226" spans="1:9" x14ac:dyDescent="0.2">
      <c r="A226" s="109"/>
      <c r="B226" s="105">
        <v>6</v>
      </c>
      <c r="C226" s="106">
        <v>21</v>
      </c>
      <c r="D226" s="113">
        <v>9</v>
      </c>
      <c r="H226">
        <v>11</v>
      </c>
      <c r="I226">
        <v>22</v>
      </c>
    </row>
    <row r="227" spans="1:9" x14ac:dyDescent="0.2">
      <c r="A227" s="109"/>
      <c r="B227" s="105">
        <v>7</v>
      </c>
      <c r="C227" s="106">
        <v>23</v>
      </c>
      <c r="D227" s="113">
        <v>8</v>
      </c>
      <c r="H227">
        <v>12</v>
      </c>
      <c r="I227">
        <v>23</v>
      </c>
    </row>
    <row r="228" spans="1:9" x14ac:dyDescent="0.2">
      <c r="A228" s="109"/>
      <c r="B228" s="105">
        <v>8</v>
      </c>
      <c r="C228" s="106">
        <v>21</v>
      </c>
      <c r="D228" s="113">
        <v>10</v>
      </c>
      <c r="G228">
        <v>2033</v>
      </c>
      <c r="H228">
        <v>1</v>
      </c>
      <c r="I228">
        <v>21</v>
      </c>
    </row>
    <row r="229" spans="1:9" x14ac:dyDescent="0.2">
      <c r="A229" s="109"/>
      <c r="B229" s="105">
        <v>9</v>
      </c>
      <c r="C229" s="106">
        <v>22</v>
      </c>
      <c r="D229" s="113">
        <v>8</v>
      </c>
      <c r="H229">
        <v>2</v>
      </c>
      <c r="I229">
        <v>20</v>
      </c>
    </row>
    <row r="230" spans="1:9" x14ac:dyDescent="0.2">
      <c r="A230" s="109"/>
      <c r="B230" s="105">
        <v>10</v>
      </c>
      <c r="C230" s="106">
        <v>23</v>
      </c>
      <c r="D230" s="113">
        <v>8</v>
      </c>
      <c r="H230">
        <v>3</v>
      </c>
      <c r="I230">
        <v>23</v>
      </c>
    </row>
    <row r="231" spans="1:9" x14ac:dyDescent="0.2">
      <c r="A231" s="109"/>
      <c r="B231" s="105">
        <v>11</v>
      </c>
      <c r="C231" s="106">
        <v>20</v>
      </c>
      <c r="D231" s="113">
        <v>10</v>
      </c>
      <c r="H231">
        <v>4</v>
      </c>
      <c r="I231">
        <v>21</v>
      </c>
    </row>
    <row r="232" spans="1:9" x14ac:dyDescent="0.2">
      <c r="A232" s="109"/>
      <c r="B232" s="105">
        <v>12</v>
      </c>
      <c r="C232" s="106">
        <v>23</v>
      </c>
      <c r="D232" s="113">
        <v>8</v>
      </c>
      <c r="H232">
        <v>5</v>
      </c>
      <c r="I232">
        <v>22</v>
      </c>
    </row>
    <row r="233" spans="1:9" x14ac:dyDescent="0.2">
      <c r="A233" s="103" t="s">
        <v>103</v>
      </c>
      <c r="B233" s="101"/>
      <c r="C233" s="104">
        <v>261</v>
      </c>
      <c r="D233" s="112">
        <v>104</v>
      </c>
      <c r="H233">
        <v>6</v>
      </c>
      <c r="I233">
        <v>22</v>
      </c>
    </row>
    <row r="234" spans="1:9" x14ac:dyDescent="0.2">
      <c r="A234" s="103">
        <v>2032</v>
      </c>
      <c r="B234" s="103">
        <v>1</v>
      </c>
      <c r="C234" s="104">
        <v>22</v>
      </c>
      <c r="D234" s="112">
        <v>9</v>
      </c>
      <c r="H234">
        <v>7</v>
      </c>
      <c r="I234">
        <v>21</v>
      </c>
    </row>
    <row r="235" spans="1:9" x14ac:dyDescent="0.2">
      <c r="A235" s="109"/>
      <c r="B235" s="105">
        <v>2</v>
      </c>
      <c r="C235" s="106">
        <v>20</v>
      </c>
      <c r="D235" s="113">
        <v>9</v>
      </c>
      <c r="H235">
        <v>8</v>
      </c>
      <c r="I235">
        <v>23</v>
      </c>
    </row>
    <row r="236" spans="1:9" x14ac:dyDescent="0.2">
      <c r="A236" s="109"/>
      <c r="B236" s="105">
        <v>3</v>
      </c>
      <c r="C236" s="106">
        <v>23</v>
      </c>
      <c r="D236" s="113">
        <v>8</v>
      </c>
      <c r="H236">
        <v>9</v>
      </c>
      <c r="I236">
        <v>22</v>
      </c>
    </row>
    <row r="237" spans="1:9" x14ac:dyDescent="0.2">
      <c r="A237" s="109"/>
      <c r="B237" s="105">
        <v>4</v>
      </c>
      <c r="C237" s="106">
        <v>22</v>
      </c>
      <c r="D237" s="113">
        <v>8</v>
      </c>
      <c r="H237">
        <v>10</v>
      </c>
      <c r="I237">
        <v>21</v>
      </c>
    </row>
    <row r="238" spans="1:9" x14ac:dyDescent="0.2">
      <c r="A238" s="109"/>
      <c r="B238" s="105">
        <v>5</v>
      </c>
      <c r="C238" s="106">
        <v>21</v>
      </c>
      <c r="D238" s="113">
        <v>10</v>
      </c>
      <c r="H238">
        <v>11</v>
      </c>
      <c r="I238">
        <v>22</v>
      </c>
    </row>
    <row r="239" spans="1:9" x14ac:dyDescent="0.2">
      <c r="A239" s="109"/>
      <c r="B239" s="105">
        <v>6</v>
      </c>
      <c r="C239" s="106">
        <v>22</v>
      </c>
      <c r="D239" s="113">
        <v>8</v>
      </c>
      <c r="H239">
        <v>12</v>
      </c>
      <c r="I239">
        <v>22</v>
      </c>
    </row>
    <row r="240" spans="1:9" x14ac:dyDescent="0.2">
      <c r="A240" s="109"/>
      <c r="B240" s="105">
        <v>7</v>
      </c>
      <c r="C240" s="106">
        <v>22</v>
      </c>
      <c r="D240" s="113">
        <v>9</v>
      </c>
      <c r="G240">
        <v>2034</v>
      </c>
      <c r="H240">
        <v>1</v>
      </c>
      <c r="I240">
        <v>22</v>
      </c>
    </row>
    <row r="241" spans="1:9" x14ac:dyDescent="0.2">
      <c r="A241" s="109"/>
      <c r="B241" s="105">
        <v>8</v>
      </c>
      <c r="C241" s="106">
        <v>22</v>
      </c>
      <c r="D241" s="113">
        <v>9</v>
      </c>
      <c r="H241">
        <v>2</v>
      </c>
      <c r="I241">
        <v>20</v>
      </c>
    </row>
    <row r="242" spans="1:9" x14ac:dyDescent="0.2">
      <c r="A242" s="109"/>
      <c r="B242" s="105">
        <v>9</v>
      </c>
      <c r="C242" s="106">
        <v>22</v>
      </c>
      <c r="D242" s="113">
        <v>8</v>
      </c>
      <c r="H242">
        <v>3</v>
      </c>
      <c r="I242">
        <v>23</v>
      </c>
    </row>
    <row r="243" spans="1:9" x14ac:dyDescent="0.2">
      <c r="A243" s="109"/>
      <c r="B243" s="105">
        <v>10</v>
      </c>
      <c r="C243" s="106">
        <v>21</v>
      </c>
      <c r="D243" s="113">
        <v>10</v>
      </c>
      <c r="H243">
        <v>4</v>
      </c>
      <c r="I243">
        <v>20</v>
      </c>
    </row>
    <row r="244" spans="1:9" x14ac:dyDescent="0.2">
      <c r="A244" s="109"/>
      <c r="B244" s="105">
        <v>11</v>
      </c>
      <c r="C244" s="106">
        <v>22</v>
      </c>
      <c r="D244" s="113">
        <v>8</v>
      </c>
      <c r="H244">
        <v>5</v>
      </c>
      <c r="I244">
        <v>23</v>
      </c>
    </row>
    <row r="245" spans="1:9" x14ac:dyDescent="0.2">
      <c r="A245" s="109"/>
      <c r="B245" s="105">
        <v>12</v>
      </c>
      <c r="C245" s="106">
        <v>23</v>
      </c>
      <c r="D245" s="113">
        <v>8</v>
      </c>
      <c r="H245">
        <v>6</v>
      </c>
      <c r="I245">
        <v>22</v>
      </c>
    </row>
    <row r="246" spans="1:9" x14ac:dyDescent="0.2">
      <c r="A246" s="103" t="s">
        <v>104</v>
      </c>
      <c r="B246" s="101"/>
      <c r="C246" s="104">
        <v>262</v>
      </c>
      <c r="D246" s="112">
        <v>104</v>
      </c>
      <c r="H246">
        <v>7</v>
      </c>
      <c r="I246">
        <v>21</v>
      </c>
    </row>
    <row r="247" spans="1:9" x14ac:dyDescent="0.2">
      <c r="A247" s="103">
        <v>2033</v>
      </c>
      <c r="B247" s="103">
        <v>1</v>
      </c>
      <c r="C247" s="104">
        <v>21</v>
      </c>
      <c r="D247" s="112">
        <v>10</v>
      </c>
      <c r="H247">
        <v>8</v>
      </c>
      <c r="I247">
        <v>23</v>
      </c>
    </row>
    <row r="248" spans="1:9" x14ac:dyDescent="0.2">
      <c r="A248" s="109"/>
      <c r="B248" s="105">
        <v>2</v>
      </c>
      <c r="C248" s="106">
        <v>20</v>
      </c>
      <c r="D248" s="113">
        <v>8</v>
      </c>
      <c r="H248">
        <v>9</v>
      </c>
      <c r="I248">
        <v>21</v>
      </c>
    </row>
    <row r="249" spans="1:9" x14ac:dyDescent="0.2">
      <c r="A249" s="109"/>
      <c r="B249" s="105">
        <v>3</v>
      </c>
      <c r="C249" s="106">
        <v>23</v>
      </c>
      <c r="D249" s="113">
        <v>8</v>
      </c>
      <c r="H249">
        <v>10</v>
      </c>
      <c r="I249">
        <v>22</v>
      </c>
    </row>
    <row r="250" spans="1:9" x14ac:dyDescent="0.2">
      <c r="A250" s="109"/>
      <c r="B250" s="105">
        <v>4</v>
      </c>
      <c r="C250" s="106">
        <v>21</v>
      </c>
      <c r="D250" s="113">
        <v>9</v>
      </c>
      <c r="H250">
        <v>11</v>
      </c>
      <c r="I250">
        <v>22</v>
      </c>
    </row>
    <row r="251" spans="1:9" x14ac:dyDescent="0.2">
      <c r="A251" s="109"/>
      <c r="B251" s="105">
        <v>5</v>
      </c>
      <c r="C251" s="106">
        <v>22</v>
      </c>
      <c r="D251" s="113">
        <v>9</v>
      </c>
      <c r="H251">
        <v>12</v>
      </c>
      <c r="I251">
        <v>21</v>
      </c>
    </row>
    <row r="252" spans="1:9" x14ac:dyDescent="0.2">
      <c r="A252" s="109"/>
      <c r="B252" s="105">
        <v>6</v>
      </c>
      <c r="C252" s="106">
        <v>22</v>
      </c>
      <c r="D252" s="113">
        <v>8</v>
      </c>
      <c r="G252">
        <v>2035</v>
      </c>
      <c r="H252">
        <v>1</v>
      </c>
      <c r="I252">
        <v>23</v>
      </c>
    </row>
    <row r="253" spans="1:9" x14ac:dyDescent="0.2">
      <c r="A253" s="109"/>
      <c r="B253" s="105">
        <v>7</v>
      </c>
      <c r="C253" s="106">
        <v>21</v>
      </c>
      <c r="D253" s="113">
        <v>10</v>
      </c>
      <c r="H253">
        <v>2</v>
      </c>
      <c r="I253">
        <v>20</v>
      </c>
    </row>
    <row r="254" spans="1:9" x14ac:dyDescent="0.2">
      <c r="A254" s="109"/>
      <c r="B254" s="105">
        <v>8</v>
      </c>
      <c r="C254" s="106">
        <v>23</v>
      </c>
      <c r="D254" s="113">
        <v>8</v>
      </c>
      <c r="H254">
        <v>3</v>
      </c>
      <c r="I254">
        <v>22</v>
      </c>
    </row>
    <row r="255" spans="1:9" x14ac:dyDescent="0.2">
      <c r="A255" s="109"/>
      <c r="B255" s="105">
        <v>9</v>
      </c>
      <c r="C255" s="106">
        <v>22</v>
      </c>
      <c r="D255" s="113">
        <v>8</v>
      </c>
      <c r="H255">
        <v>4</v>
      </c>
      <c r="I255">
        <v>21</v>
      </c>
    </row>
    <row r="256" spans="1:9" x14ac:dyDescent="0.2">
      <c r="A256" s="109"/>
      <c r="B256" s="105">
        <v>10</v>
      </c>
      <c r="C256" s="106">
        <v>21</v>
      </c>
      <c r="D256" s="113">
        <v>10</v>
      </c>
      <c r="H256">
        <v>5</v>
      </c>
      <c r="I256">
        <v>23</v>
      </c>
    </row>
    <row r="257" spans="1:9" x14ac:dyDescent="0.2">
      <c r="A257" s="109"/>
      <c r="B257" s="105">
        <v>11</v>
      </c>
      <c r="C257" s="106">
        <v>22</v>
      </c>
      <c r="D257" s="113">
        <v>8</v>
      </c>
      <c r="H257">
        <v>6</v>
      </c>
      <c r="I257">
        <v>21</v>
      </c>
    </row>
    <row r="258" spans="1:9" x14ac:dyDescent="0.2">
      <c r="A258" s="109"/>
      <c r="B258" s="105">
        <v>12</v>
      </c>
      <c r="C258" s="106">
        <v>22</v>
      </c>
      <c r="D258" s="113">
        <v>9</v>
      </c>
      <c r="H258">
        <v>7</v>
      </c>
      <c r="I258">
        <v>22</v>
      </c>
    </row>
    <row r="259" spans="1:9" x14ac:dyDescent="0.2">
      <c r="A259" s="103" t="s">
        <v>105</v>
      </c>
      <c r="B259" s="101"/>
      <c r="C259" s="104">
        <v>260</v>
      </c>
      <c r="D259" s="112">
        <v>105</v>
      </c>
      <c r="H259">
        <v>8</v>
      </c>
      <c r="I259">
        <v>23</v>
      </c>
    </row>
    <row r="260" spans="1:9" x14ac:dyDescent="0.2">
      <c r="A260" s="103">
        <v>2034</v>
      </c>
      <c r="B260" s="103">
        <v>1</v>
      </c>
      <c r="C260" s="104">
        <v>22</v>
      </c>
      <c r="D260" s="112">
        <v>9</v>
      </c>
      <c r="H260">
        <v>9</v>
      </c>
      <c r="I260">
        <v>20</v>
      </c>
    </row>
    <row r="261" spans="1:9" x14ac:dyDescent="0.2">
      <c r="A261" s="109"/>
      <c r="B261" s="105">
        <v>2</v>
      </c>
      <c r="C261" s="106">
        <v>20</v>
      </c>
      <c r="D261" s="113">
        <v>8</v>
      </c>
      <c r="H261">
        <v>10</v>
      </c>
      <c r="I261">
        <v>23</v>
      </c>
    </row>
    <row r="262" spans="1:9" x14ac:dyDescent="0.2">
      <c r="A262" s="109"/>
      <c r="B262" s="105">
        <v>3</v>
      </c>
      <c r="C262" s="106">
        <v>23</v>
      </c>
      <c r="D262" s="113">
        <v>8</v>
      </c>
      <c r="H262">
        <v>11</v>
      </c>
      <c r="I262">
        <v>22</v>
      </c>
    </row>
    <row r="263" spans="1:9" x14ac:dyDescent="0.2">
      <c r="A263" s="109"/>
      <c r="B263" s="105">
        <v>4</v>
      </c>
      <c r="C263" s="106">
        <v>20</v>
      </c>
      <c r="D263" s="113">
        <v>10</v>
      </c>
      <c r="H263">
        <v>12</v>
      </c>
      <c r="I263">
        <v>21</v>
      </c>
    </row>
    <row r="264" spans="1:9" x14ac:dyDescent="0.2">
      <c r="A264" s="109"/>
      <c r="B264" s="105">
        <v>5</v>
      </c>
      <c r="C264" s="106">
        <v>23</v>
      </c>
      <c r="D264" s="113">
        <v>8</v>
      </c>
      <c r="G264">
        <v>2036</v>
      </c>
      <c r="H264">
        <v>1</v>
      </c>
      <c r="I264">
        <v>23</v>
      </c>
    </row>
    <row r="265" spans="1:9" x14ac:dyDescent="0.2">
      <c r="A265" s="109"/>
      <c r="B265" s="105">
        <v>6</v>
      </c>
      <c r="C265" s="106">
        <v>22</v>
      </c>
      <c r="D265" s="113">
        <v>8</v>
      </c>
      <c r="H265">
        <v>2</v>
      </c>
      <c r="I265">
        <v>21</v>
      </c>
    </row>
    <row r="266" spans="1:9" x14ac:dyDescent="0.2">
      <c r="A266" s="109"/>
      <c r="B266" s="105">
        <v>7</v>
      </c>
      <c r="C266" s="106">
        <v>21</v>
      </c>
      <c r="D266" s="113">
        <v>10</v>
      </c>
      <c r="H266">
        <v>3</v>
      </c>
      <c r="I266">
        <v>21</v>
      </c>
    </row>
    <row r="267" spans="1:9" x14ac:dyDescent="0.2">
      <c r="A267" s="109"/>
      <c r="B267" s="105">
        <v>8</v>
      </c>
      <c r="C267" s="106">
        <v>23</v>
      </c>
      <c r="D267" s="113">
        <v>8</v>
      </c>
      <c r="H267">
        <v>4</v>
      </c>
      <c r="I267">
        <v>22</v>
      </c>
    </row>
    <row r="268" spans="1:9" x14ac:dyDescent="0.2">
      <c r="A268" s="109"/>
      <c r="B268" s="105">
        <v>9</v>
      </c>
      <c r="C268" s="106">
        <v>21</v>
      </c>
      <c r="D268" s="113">
        <v>9</v>
      </c>
      <c r="H268">
        <v>5</v>
      </c>
      <c r="I268">
        <v>22</v>
      </c>
    </row>
    <row r="269" spans="1:9" x14ac:dyDescent="0.2">
      <c r="A269" s="109"/>
      <c r="B269" s="105">
        <v>10</v>
      </c>
      <c r="C269" s="106">
        <v>22</v>
      </c>
      <c r="D269" s="113">
        <v>9</v>
      </c>
      <c r="H269">
        <v>6</v>
      </c>
      <c r="I269">
        <v>21</v>
      </c>
    </row>
    <row r="270" spans="1:9" x14ac:dyDescent="0.2">
      <c r="A270" s="109"/>
      <c r="B270" s="105">
        <v>11</v>
      </c>
      <c r="C270" s="106">
        <v>22</v>
      </c>
      <c r="D270" s="113">
        <v>8</v>
      </c>
      <c r="H270">
        <v>7</v>
      </c>
      <c r="I270">
        <v>23</v>
      </c>
    </row>
    <row r="271" spans="1:9" x14ac:dyDescent="0.2">
      <c r="A271" s="109"/>
      <c r="B271" s="105">
        <v>12</v>
      </c>
      <c r="C271" s="106">
        <v>21</v>
      </c>
      <c r="D271" s="113">
        <v>10</v>
      </c>
      <c r="H271">
        <v>8</v>
      </c>
      <c r="I271">
        <v>21</v>
      </c>
    </row>
    <row r="272" spans="1:9" x14ac:dyDescent="0.2">
      <c r="A272" s="103" t="s">
        <v>106</v>
      </c>
      <c r="B272" s="101"/>
      <c r="C272" s="104">
        <v>260</v>
      </c>
      <c r="D272" s="112">
        <v>105</v>
      </c>
      <c r="H272">
        <v>9</v>
      </c>
      <c r="I272">
        <v>22</v>
      </c>
    </row>
    <row r="273" spans="1:9" x14ac:dyDescent="0.2">
      <c r="A273" s="103">
        <v>2035</v>
      </c>
      <c r="B273" s="103">
        <v>1</v>
      </c>
      <c r="C273" s="104">
        <v>23</v>
      </c>
      <c r="D273" s="112">
        <v>8</v>
      </c>
      <c r="H273">
        <v>10</v>
      </c>
      <c r="I273">
        <v>23</v>
      </c>
    </row>
    <row r="274" spans="1:9" x14ac:dyDescent="0.2">
      <c r="A274" s="109"/>
      <c r="B274" s="105">
        <v>2</v>
      </c>
      <c r="C274" s="106">
        <v>20</v>
      </c>
      <c r="D274" s="113">
        <v>8</v>
      </c>
      <c r="H274">
        <v>11</v>
      </c>
      <c r="I274">
        <v>20</v>
      </c>
    </row>
    <row r="275" spans="1:9" x14ac:dyDescent="0.2">
      <c r="A275" s="109"/>
      <c r="B275" s="105">
        <v>3</v>
      </c>
      <c r="C275" s="106">
        <v>22</v>
      </c>
      <c r="D275" s="113">
        <v>9</v>
      </c>
      <c r="H275">
        <v>12</v>
      </c>
      <c r="I275">
        <v>23</v>
      </c>
    </row>
    <row r="276" spans="1:9" x14ac:dyDescent="0.2">
      <c r="A276" s="109"/>
      <c r="B276" s="105">
        <v>4</v>
      </c>
      <c r="C276" s="106">
        <v>21</v>
      </c>
      <c r="D276" s="113">
        <v>9</v>
      </c>
      <c r="G276">
        <v>2037</v>
      </c>
      <c r="H276">
        <v>1</v>
      </c>
      <c r="I276">
        <v>22</v>
      </c>
    </row>
    <row r="277" spans="1:9" x14ac:dyDescent="0.2">
      <c r="A277" s="109"/>
      <c r="B277" s="105">
        <v>5</v>
      </c>
      <c r="C277" s="106">
        <v>23</v>
      </c>
      <c r="D277" s="113">
        <v>8</v>
      </c>
      <c r="H277">
        <v>2</v>
      </c>
      <c r="I277">
        <v>20</v>
      </c>
    </row>
    <row r="278" spans="1:9" x14ac:dyDescent="0.2">
      <c r="A278" s="109"/>
      <c r="B278" s="105">
        <v>6</v>
      </c>
      <c r="C278" s="106">
        <v>21</v>
      </c>
      <c r="D278" s="113">
        <v>9</v>
      </c>
      <c r="H278">
        <v>3</v>
      </c>
      <c r="I278">
        <v>22</v>
      </c>
    </row>
    <row r="279" spans="1:9" x14ac:dyDescent="0.2">
      <c r="A279" s="109"/>
      <c r="B279" s="105">
        <v>7</v>
      </c>
      <c r="C279" s="106">
        <v>22</v>
      </c>
      <c r="D279" s="113">
        <v>9</v>
      </c>
      <c r="H279">
        <v>4</v>
      </c>
      <c r="I279">
        <v>22</v>
      </c>
    </row>
    <row r="280" spans="1:9" x14ac:dyDescent="0.2">
      <c r="A280" s="109"/>
      <c r="B280" s="105">
        <v>8</v>
      </c>
      <c r="C280" s="106">
        <v>23</v>
      </c>
      <c r="D280" s="113">
        <v>8</v>
      </c>
      <c r="H280">
        <v>5</v>
      </c>
      <c r="I280">
        <v>21</v>
      </c>
    </row>
    <row r="281" spans="1:9" x14ac:dyDescent="0.2">
      <c r="A281" s="109"/>
      <c r="B281" s="105">
        <v>9</v>
      </c>
      <c r="C281" s="106">
        <v>20</v>
      </c>
      <c r="D281" s="113">
        <v>10</v>
      </c>
      <c r="H281">
        <v>6</v>
      </c>
      <c r="I281">
        <v>22</v>
      </c>
    </row>
    <row r="282" spans="1:9" x14ac:dyDescent="0.2">
      <c r="A282" s="109"/>
      <c r="B282" s="105">
        <v>10</v>
      </c>
      <c r="C282" s="106">
        <v>23</v>
      </c>
      <c r="D282" s="113">
        <v>8</v>
      </c>
      <c r="H282">
        <v>7</v>
      </c>
      <c r="I282">
        <v>23</v>
      </c>
    </row>
    <row r="283" spans="1:9" x14ac:dyDescent="0.2">
      <c r="A283" s="109"/>
      <c r="B283" s="105">
        <v>11</v>
      </c>
      <c r="C283" s="106">
        <v>22</v>
      </c>
      <c r="D283" s="113">
        <v>8</v>
      </c>
      <c r="H283">
        <v>8</v>
      </c>
      <c r="I283">
        <v>21</v>
      </c>
    </row>
    <row r="284" spans="1:9" x14ac:dyDescent="0.2">
      <c r="A284" s="109"/>
      <c r="B284" s="105">
        <v>12</v>
      </c>
      <c r="C284" s="106">
        <v>21</v>
      </c>
      <c r="D284" s="113">
        <v>10</v>
      </c>
      <c r="H284">
        <v>9</v>
      </c>
      <c r="I284">
        <v>22</v>
      </c>
    </row>
    <row r="285" spans="1:9" x14ac:dyDescent="0.2">
      <c r="A285" s="103" t="s">
        <v>107</v>
      </c>
      <c r="B285" s="101"/>
      <c r="C285" s="104">
        <v>261</v>
      </c>
      <c r="D285" s="112">
        <v>104</v>
      </c>
      <c r="H285">
        <v>10</v>
      </c>
      <c r="I285">
        <v>22</v>
      </c>
    </row>
    <row r="286" spans="1:9" x14ac:dyDescent="0.2">
      <c r="A286" s="103">
        <v>2036</v>
      </c>
      <c r="B286" s="103">
        <v>1</v>
      </c>
      <c r="C286" s="104">
        <v>23</v>
      </c>
      <c r="D286" s="112">
        <v>8</v>
      </c>
      <c r="H286">
        <v>11</v>
      </c>
      <c r="I286">
        <v>21</v>
      </c>
    </row>
    <row r="287" spans="1:9" x14ac:dyDescent="0.2">
      <c r="A287" s="109"/>
      <c r="B287" s="105">
        <v>2</v>
      </c>
      <c r="C287" s="106">
        <v>21</v>
      </c>
      <c r="D287" s="113">
        <v>8</v>
      </c>
      <c r="H287">
        <v>12</v>
      </c>
      <c r="I287">
        <v>23</v>
      </c>
    </row>
    <row r="288" spans="1:9" x14ac:dyDescent="0.2">
      <c r="A288" s="109"/>
      <c r="B288" s="105">
        <v>3</v>
      </c>
      <c r="C288" s="106">
        <v>21</v>
      </c>
      <c r="D288" s="113">
        <v>10</v>
      </c>
      <c r="G288">
        <v>2038</v>
      </c>
      <c r="H288">
        <v>1</v>
      </c>
      <c r="I288">
        <v>21</v>
      </c>
    </row>
    <row r="289" spans="1:9" x14ac:dyDescent="0.2">
      <c r="A289" s="109"/>
      <c r="B289" s="105">
        <v>4</v>
      </c>
      <c r="C289" s="106">
        <v>22</v>
      </c>
      <c r="D289" s="113">
        <v>8</v>
      </c>
      <c r="H289">
        <v>2</v>
      </c>
      <c r="I289">
        <v>20</v>
      </c>
    </row>
    <row r="290" spans="1:9" x14ac:dyDescent="0.2">
      <c r="A290" s="109"/>
      <c r="B290" s="105">
        <v>5</v>
      </c>
      <c r="C290" s="106">
        <v>22</v>
      </c>
      <c r="D290" s="113">
        <v>9</v>
      </c>
      <c r="H290">
        <v>3</v>
      </c>
      <c r="I290">
        <v>23</v>
      </c>
    </row>
    <row r="291" spans="1:9" x14ac:dyDescent="0.2">
      <c r="A291" s="109"/>
      <c r="B291" s="105">
        <v>6</v>
      </c>
      <c r="C291" s="106">
        <v>21</v>
      </c>
      <c r="D291" s="113">
        <v>9</v>
      </c>
      <c r="H291">
        <v>4</v>
      </c>
      <c r="I291">
        <v>22</v>
      </c>
    </row>
    <row r="292" spans="1:9" x14ac:dyDescent="0.2">
      <c r="A292" s="109"/>
      <c r="B292" s="105">
        <v>7</v>
      </c>
      <c r="C292" s="106">
        <v>23</v>
      </c>
      <c r="D292" s="113">
        <v>8</v>
      </c>
      <c r="H292">
        <v>5</v>
      </c>
      <c r="I292">
        <v>21</v>
      </c>
    </row>
    <row r="293" spans="1:9" x14ac:dyDescent="0.2">
      <c r="A293" s="109"/>
      <c r="B293" s="105">
        <v>8</v>
      </c>
      <c r="C293" s="106">
        <v>21</v>
      </c>
      <c r="D293" s="113">
        <v>10</v>
      </c>
      <c r="H293">
        <v>6</v>
      </c>
      <c r="I293">
        <v>22</v>
      </c>
    </row>
    <row r="294" spans="1:9" x14ac:dyDescent="0.2">
      <c r="A294" s="109"/>
      <c r="B294" s="105">
        <v>9</v>
      </c>
      <c r="C294" s="106">
        <v>22</v>
      </c>
      <c r="D294" s="113">
        <v>8</v>
      </c>
      <c r="H294">
        <v>7</v>
      </c>
      <c r="I294">
        <v>22</v>
      </c>
    </row>
    <row r="295" spans="1:9" x14ac:dyDescent="0.2">
      <c r="A295" s="109"/>
      <c r="B295" s="105">
        <v>10</v>
      </c>
      <c r="C295" s="106">
        <v>23</v>
      </c>
      <c r="D295" s="113">
        <v>8</v>
      </c>
      <c r="H295">
        <v>8</v>
      </c>
      <c r="I295">
        <v>22</v>
      </c>
    </row>
    <row r="296" spans="1:9" x14ac:dyDescent="0.2">
      <c r="A296" s="109"/>
      <c r="B296" s="105">
        <v>11</v>
      </c>
      <c r="C296" s="106">
        <v>20</v>
      </c>
      <c r="D296" s="113">
        <v>10</v>
      </c>
      <c r="H296">
        <v>9</v>
      </c>
      <c r="I296">
        <v>22</v>
      </c>
    </row>
    <row r="297" spans="1:9" x14ac:dyDescent="0.2">
      <c r="A297" s="109"/>
      <c r="B297" s="105">
        <v>12</v>
      </c>
      <c r="C297" s="106">
        <v>23</v>
      </c>
      <c r="D297" s="113">
        <v>8</v>
      </c>
      <c r="H297">
        <v>10</v>
      </c>
      <c r="I297">
        <v>21</v>
      </c>
    </row>
    <row r="298" spans="1:9" x14ac:dyDescent="0.2">
      <c r="A298" s="103" t="s">
        <v>108</v>
      </c>
      <c r="B298" s="101"/>
      <c r="C298" s="104">
        <v>262</v>
      </c>
      <c r="D298" s="112">
        <v>104</v>
      </c>
      <c r="H298">
        <v>11</v>
      </c>
      <c r="I298">
        <v>22</v>
      </c>
    </row>
    <row r="299" spans="1:9" x14ac:dyDescent="0.2">
      <c r="A299" s="103">
        <v>2037</v>
      </c>
      <c r="B299" s="103">
        <v>1</v>
      </c>
      <c r="C299" s="104">
        <v>22</v>
      </c>
      <c r="D299" s="112">
        <v>9</v>
      </c>
      <c r="H299">
        <v>12</v>
      </c>
      <c r="I299">
        <v>23</v>
      </c>
    </row>
    <row r="300" spans="1:9" x14ac:dyDescent="0.2">
      <c r="A300" s="109"/>
      <c r="B300" s="105">
        <v>2</v>
      </c>
      <c r="C300" s="106">
        <v>20</v>
      </c>
      <c r="D300" s="113">
        <v>8</v>
      </c>
      <c r="G300">
        <v>2039</v>
      </c>
      <c r="H300">
        <v>1</v>
      </c>
      <c r="I300">
        <v>21</v>
      </c>
    </row>
    <row r="301" spans="1:9" x14ac:dyDescent="0.2">
      <c r="A301" s="109"/>
      <c r="B301" s="105">
        <v>3</v>
      </c>
      <c r="C301" s="106">
        <v>22</v>
      </c>
      <c r="D301" s="113">
        <v>9</v>
      </c>
      <c r="H301">
        <v>2</v>
      </c>
      <c r="I301">
        <v>20</v>
      </c>
    </row>
    <row r="302" spans="1:9" x14ac:dyDescent="0.2">
      <c r="A302" s="109"/>
      <c r="B302" s="105">
        <v>4</v>
      </c>
      <c r="C302" s="106">
        <v>22</v>
      </c>
      <c r="D302" s="113">
        <v>8</v>
      </c>
      <c r="H302">
        <v>3</v>
      </c>
      <c r="I302">
        <v>23</v>
      </c>
    </row>
    <row r="303" spans="1:9" x14ac:dyDescent="0.2">
      <c r="A303" s="109"/>
      <c r="B303" s="105">
        <v>5</v>
      </c>
      <c r="C303" s="106">
        <v>21</v>
      </c>
      <c r="D303" s="113">
        <v>10</v>
      </c>
      <c r="H303">
        <v>4</v>
      </c>
      <c r="I303">
        <v>21</v>
      </c>
    </row>
    <row r="304" spans="1:9" x14ac:dyDescent="0.2">
      <c r="A304" s="109"/>
      <c r="B304" s="105">
        <v>6</v>
      </c>
      <c r="C304" s="106">
        <v>22</v>
      </c>
      <c r="D304" s="113">
        <v>8</v>
      </c>
      <c r="H304">
        <v>5</v>
      </c>
      <c r="I304">
        <v>22</v>
      </c>
    </row>
    <row r="305" spans="1:9" x14ac:dyDescent="0.2">
      <c r="A305" s="109"/>
      <c r="B305" s="105">
        <v>7</v>
      </c>
      <c r="C305" s="106">
        <v>23</v>
      </c>
      <c r="D305" s="113">
        <v>8</v>
      </c>
      <c r="H305">
        <v>6</v>
      </c>
      <c r="I305">
        <v>22</v>
      </c>
    </row>
    <row r="306" spans="1:9" x14ac:dyDescent="0.2">
      <c r="A306" s="109"/>
      <c r="B306" s="105">
        <v>8</v>
      </c>
      <c r="C306" s="106">
        <v>21</v>
      </c>
      <c r="D306" s="113">
        <v>10</v>
      </c>
      <c r="H306">
        <v>7</v>
      </c>
      <c r="I306">
        <v>21</v>
      </c>
    </row>
    <row r="307" spans="1:9" x14ac:dyDescent="0.2">
      <c r="A307" s="109"/>
      <c r="B307" s="105">
        <v>9</v>
      </c>
      <c r="C307" s="106">
        <v>22</v>
      </c>
      <c r="D307" s="113">
        <v>8</v>
      </c>
      <c r="H307">
        <v>8</v>
      </c>
      <c r="I307">
        <v>23</v>
      </c>
    </row>
    <row r="308" spans="1:9" x14ac:dyDescent="0.2">
      <c r="A308" s="109"/>
      <c r="B308" s="105">
        <v>10</v>
      </c>
      <c r="C308" s="106">
        <v>22</v>
      </c>
      <c r="D308" s="113">
        <v>9</v>
      </c>
      <c r="H308">
        <v>9</v>
      </c>
      <c r="I308">
        <v>22</v>
      </c>
    </row>
    <row r="309" spans="1:9" x14ac:dyDescent="0.2">
      <c r="A309" s="109"/>
      <c r="B309" s="105">
        <v>11</v>
      </c>
      <c r="C309" s="106">
        <v>21</v>
      </c>
      <c r="D309" s="113">
        <v>9</v>
      </c>
      <c r="H309">
        <v>10</v>
      </c>
      <c r="I309">
        <v>21</v>
      </c>
    </row>
    <row r="310" spans="1:9" x14ac:dyDescent="0.2">
      <c r="A310" s="109"/>
      <c r="B310" s="105">
        <v>12</v>
      </c>
      <c r="C310" s="106">
        <v>23</v>
      </c>
      <c r="D310" s="113">
        <v>8</v>
      </c>
      <c r="H310">
        <v>11</v>
      </c>
      <c r="I310">
        <v>22</v>
      </c>
    </row>
    <row r="311" spans="1:9" x14ac:dyDescent="0.2">
      <c r="A311" s="103" t="s">
        <v>109</v>
      </c>
      <c r="B311" s="101"/>
      <c r="C311" s="104">
        <v>261</v>
      </c>
      <c r="D311" s="112">
        <v>104</v>
      </c>
      <c r="H311">
        <v>12</v>
      </c>
      <c r="I311">
        <v>22</v>
      </c>
    </row>
    <row r="312" spans="1:9" x14ac:dyDescent="0.2">
      <c r="A312" s="103">
        <v>2038</v>
      </c>
      <c r="B312" s="103">
        <v>1</v>
      </c>
      <c r="C312" s="104">
        <v>21</v>
      </c>
      <c r="D312" s="112">
        <v>10</v>
      </c>
      <c r="G312">
        <v>2040</v>
      </c>
      <c r="H312">
        <v>1</v>
      </c>
      <c r="I312">
        <v>22</v>
      </c>
    </row>
    <row r="313" spans="1:9" x14ac:dyDescent="0.2">
      <c r="A313" s="109"/>
      <c r="B313" s="105">
        <v>2</v>
      </c>
      <c r="C313" s="106">
        <v>20</v>
      </c>
      <c r="D313" s="113">
        <v>8</v>
      </c>
      <c r="H313">
        <v>2</v>
      </c>
      <c r="I313">
        <v>21</v>
      </c>
    </row>
    <row r="314" spans="1:9" x14ac:dyDescent="0.2">
      <c r="A314" s="109"/>
      <c r="B314" s="105">
        <v>3</v>
      </c>
      <c r="C314" s="106">
        <v>23</v>
      </c>
      <c r="D314" s="113">
        <v>8</v>
      </c>
      <c r="H314">
        <v>3</v>
      </c>
      <c r="I314">
        <v>22</v>
      </c>
    </row>
    <row r="315" spans="1:9" x14ac:dyDescent="0.2">
      <c r="A315" s="109"/>
      <c r="B315" s="105">
        <v>4</v>
      </c>
      <c r="C315" s="106">
        <v>22</v>
      </c>
      <c r="D315" s="113">
        <v>8</v>
      </c>
      <c r="H315">
        <v>4</v>
      </c>
      <c r="I315">
        <v>21</v>
      </c>
    </row>
    <row r="316" spans="1:9" x14ac:dyDescent="0.2">
      <c r="A316" s="109"/>
      <c r="B316" s="105">
        <v>5</v>
      </c>
      <c r="C316" s="106">
        <v>21</v>
      </c>
      <c r="D316" s="113">
        <v>10</v>
      </c>
      <c r="H316">
        <v>5</v>
      </c>
      <c r="I316">
        <v>23</v>
      </c>
    </row>
    <row r="317" spans="1:9" x14ac:dyDescent="0.2">
      <c r="A317" s="109"/>
      <c r="B317" s="105">
        <v>6</v>
      </c>
      <c r="C317" s="106">
        <v>22</v>
      </c>
      <c r="D317" s="113">
        <v>8</v>
      </c>
      <c r="H317">
        <v>6</v>
      </c>
      <c r="I317">
        <v>21</v>
      </c>
    </row>
    <row r="318" spans="1:9" x14ac:dyDescent="0.2">
      <c r="A318" s="109"/>
      <c r="B318" s="105">
        <v>7</v>
      </c>
      <c r="C318" s="106">
        <v>22</v>
      </c>
      <c r="D318" s="113">
        <v>9</v>
      </c>
      <c r="H318">
        <v>7</v>
      </c>
      <c r="I318">
        <v>22</v>
      </c>
    </row>
    <row r="319" spans="1:9" x14ac:dyDescent="0.2">
      <c r="A319" s="109"/>
      <c r="B319" s="105">
        <v>8</v>
      </c>
      <c r="C319" s="106">
        <v>22</v>
      </c>
      <c r="D319" s="113">
        <v>9</v>
      </c>
      <c r="H319">
        <v>8</v>
      </c>
      <c r="I319">
        <v>23</v>
      </c>
    </row>
    <row r="320" spans="1:9" x14ac:dyDescent="0.2">
      <c r="A320" s="109"/>
      <c r="B320" s="105">
        <v>9</v>
      </c>
      <c r="C320" s="106">
        <v>22</v>
      </c>
      <c r="D320" s="113">
        <v>8</v>
      </c>
      <c r="H320">
        <v>9</v>
      </c>
      <c r="I320">
        <v>20</v>
      </c>
    </row>
    <row r="321" spans="1:9" x14ac:dyDescent="0.2">
      <c r="A321" s="109"/>
      <c r="B321" s="105">
        <v>10</v>
      </c>
      <c r="C321" s="106">
        <v>21</v>
      </c>
      <c r="D321" s="113">
        <v>10</v>
      </c>
      <c r="H321">
        <v>10</v>
      </c>
      <c r="I321">
        <v>23</v>
      </c>
    </row>
    <row r="322" spans="1:9" x14ac:dyDescent="0.2">
      <c r="A322" s="109"/>
      <c r="B322" s="105">
        <v>11</v>
      </c>
      <c r="C322" s="106">
        <v>22</v>
      </c>
      <c r="D322" s="113">
        <v>8</v>
      </c>
      <c r="H322">
        <v>11</v>
      </c>
      <c r="I322">
        <v>22</v>
      </c>
    </row>
    <row r="323" spans="1:9" x14ac:dyDescent="0.2">
      <c r="A323" s="109"/>
      <c r="B323" s="105">
        <v>12</v>
      </c>
      <c r="C323" s="106">
        <v>23</v>
      </c>
      <c r="D323" s="113">
        <v>8</v>
      </c>
      <c r="H323">
        <v>12</v>
      </c>
      <c r="I323">
        <v>21</v>
      </c>
    </row>
    <row r="324" spans="1:9" x14ac:dyDescent="0.2">
      <c r="A324" s="103" t="s">
        <v>110</v>
      </c>
      <c r="B324" s="101"/>
      <c r="C324" s="104">
        <v>261</v>
      </c>
      <c r="D324" s="112">
        <v>104</v>
      </c>
    </row>
    <row r="325" spans="1:9" x14ac:dyDescent="0.2">
      <c r="A325" s="103">
        <v>2039</v>
      </c>
      <c r="B325" s="103">
        <v>1</v>
      </c>
      <c r="C325" s="104">
        <v>21</v>
      </c>
      <c r="D325" s="112">
        <v>10</v>
      </c>
    </row>
    <row r="326" spans="1:9" x14ac:dyDescent="0.2">
      <c r="A326" s="109"/>
      <c r="B326" s="105">
        <v>2</v>
      </c>
      <c r="C326" s="106">
        <v>20</v>
      </c>
      <c r="D326" s="113">
        <v>8</v>
      </c>
    </row>
    <row r="327" spans="1:9" x14ac:dyDescent="0.2">
      <c r="A327" s="109"/>
      <c r="B327" s="105">
        <v>3</v>
      </c>
      <c r="C327" s="106">
        <v>23</v>
      </c>
      <c r="D327" s="113">
        <v>8</v>
      </c>
    </row>
    <row r="328" spans="1:9" x14ac:dyDescent="0.2">
      <c r="A328" s="109"/>
      <c r="B328" s="105">
        <v>4</v>
      </c>
      <c r="C328" s="106">
        <v>21</v>
      </c>
      <c r="D328" s="113">
        <v>9</v>
      </c>
    </row>
    <row r="329" spans="1:9" x14ac:dyDescent="0.2">
      <c r="A329" s="109"/>
      <c r="B329" s="105">
        <v>5</v>
      </c>
      <c r="C329" s="106">
        <v>22</v>
      </c>
      <c r="D329" s="113">
        <v>9</v>
      </c>
    </row>
    <row r="330" spans="1:9" x14ac:dyDescent="0.2">
      <c r="A330" s="109"/>
      <c r="B330" s="105">
        <v>6</v>
      </c>
      <c r="C330" s="106">
        <v>22</v>
      </c>
      <c r="D330" s="113">
        <v>8</v>
      </c>
    </row>
    <row r="331" spans="1:9" x14ac:dyDescent="0.2">
      <c r="A331" s="109"/>
      <c r="B331" s="105">
        <v>7</v>
      </c>
      <c r="C331" s="106">
        <v>21</v>
      </c>
      <c r="D331" s="113">
        <v>10</v>
      </c>
    </row>
    <row r="332" spans="1:9" x14ac:dyDescent="0.2">
      <c r="A332" s="109"/>
      <c r="B332" s="105">
        <v>8</v>
      </c>
      <c r="C332" s="106">
        <v>23</v>
      </c>
      <c r="D332" s="113">
        <v>8</v>
      </c>
    </row>
    <row r="333" spans="1:9" x14ac:dyDescent="0.2">
      <c r="A333" s="109"/>
      <c r="B333" s="105">
        <v>9</v>
      </c>
      <c r="C333" s="106">
        <v>22</v>
      </c>
      <c r="D333" s="113">
        <v>8</v>
      </c>
    </row>
    <row r="334" spans="1:9" x14ac:dyDescent="0.2">
      <c r="A334" s="109"/>
      <c r="B334" s="105">
        <v>10</v>
      </c>
      <c r="C334" s="106">
        <v>21</v>
      </c>
      <c r="D334" s="113">
        <v>10</v>
      </c>
    </row>
    <row r="335" spans="1:9" x14ac:dyDescent="0.2">
      <c r="A335" s="109"/>
      <c r="B335" s="105">
        <v>11</v>
      </c>
      <c r="C335" s="106">
        <v>22</v>
      </c>
      <c r="D335" s="113">
        <v>8</v>
      </c>
    </row>
    <row r="336" spans="1:9" x14ac:dyDescent="0.2">
      <c r="A336" s="109"/>
      <c r="B336" s="105">
        <v>12</v>
      </c>
      <c r="C336" s="106">
        <v>22</v>
      </c>
      <c r="D336" s="113">
        <v>9</v>
      </c>
    </row>
    <row r="337" spans="1:4" x14ac:dyDescent="0.2">
      <c r="A337" s="103" t="s">
        <v>111</v>
      </c>
      <c r="B337" s="101"/>
      <c r="C337" s="104">
        <v>260</v>
      </c>
      <c r="D337" s="112">
        <v>105</v>
      </c>
    </row>
    <row r="338" spans="1:4" x14ac:dyDescent="0.2">
      <c r="A338" s="103">
        <v>2040</v>
      </c>
      <c r="B338" s="103">
        <v>1</v>
      </c>
      <c r="C338" s="104">
        <v>22</v>
      </c>
      <c r="D338" s="112">
        <v>9</v>
      </c>
    </row>
    <row r="339" spans="1:4" x14ac:dyDescent="0.2">
      <c r="A339" s="109"/>
      <c r="B339" s="105">
        <v>2</v>
      </c>
      <c r="C339" s="106">
        <v>21</v>
      </c>
      <c r="D339" s="113">
        <v>8</v>
      </c>
    </row>
    <row r="340" spans="1:4" x14ac:dyDescent="0.2">
      <c r="A340" s="109"/>
      <c r="B340" s="105">
        <v>3</v>
      </c>
      <c r="C340" s="106">
        <v>22</v>
      </c>
      <c r="D340" s="113">
        <v>9</v>
      </c>
    </row>
    <row r="341" spans="1:4" x14ac:dyDescent="0.2">
      <c r="A341" s="109"/>
      <c r="B341" s="105">
        <v>4</v>
      </c>
      <c r="C341" s="106">
        <v>21</v>
      </c>
      <c r="D341" s="113">
        <v>9</v>
      </c>
    </row>
    <row r="342" spans="1:4" x14ac:dyDescent="0.2">
      <c r="A342" s="109"/>
      <c r="B342" s="105">
        <v>5</v>
      </c>
      <c r="C342" s="106">
        <v>23</v>
      </c>
      <c r="D342" s="113">
        <v>8</v>
      </c>
    </row>
    <row r="343" spans="1:4" x14ac:dyDescent="0.2">
      <c r="A343" s="109"/>
      <c r="B343" s="105">
        <v>6</v>
      </c>
      <c r="C343" s="106">
        <v>21</v>
      </c>
      <c r="D343" s="113">
        <v>9</v>
      </c>
    </row>
    <row r="344" spans="1:4" x14ac:dyDescent="0.2">
      <c r="A344" s="109"/>
      <c r="B344" s="105">
        <v>7</v>
      </c>
      <c r="C344" s="106">
        <v>22</v>
      </c>
      <c r="D344" s="113">
        <v>9</v>
      </c>
    </row>
    <row r="345" spans="1:4" x14ac:dyDescent="0.2">
      <c r="A345" s="109"/>
      <c r="B345" s="105">
        <v>8</v>
      </c>
      <c r="C345" s="106">
        <v>23</v>
      </c>
      <c r="D345" s="113">
        <v>8</v>
      </c>
    </row>
    <row r="346" spans="1:4" x14ac:dyDescent="0.2">
      <c r="A346" s="109"/>
      <c r="B346" s="105">
        <v>9</v>
      </c>
      <c r="C346" s="106">
        <v>20</v>
      </c>
      <c r="D346" s="113">
        <v>10</v>
      </c>
    </row>
    <row r="347" spans="1:4" x14ac:dyDescent="0.2">
      <c r="A347" s="109"/>
      <c r="B347" s="105">
        <v>10</v>
      </c>
      <c r="C347" s="106">
        <v>23</v>
      </c>
      <c r="D347" s="113">
        <v>8</v>
      </c>
    </row>
    <row r="348" spans="1:4" x14ac:dyDescent="0.2">
      <c r="A348" s="109"/>
      <c r="B348" s="105">
        <v>11</v>
      </c>
      <c r="C348" s="106">
        <v>22</v>
      </c>
      <c r="D348" s="113">
        <v>8</v>
      </c>
    </row>
    <row r="349" spans="1:4" x14ac:dyDescent="0.2">
      <c r="A349" s="109"/>
      <c r="B349" s="105">
        <v>12</v>
      </c>
      <c r="C349" s="106">
        <v>21</v>
      </c>
      <c r="D349" s="113">
        <v>10</v>
      </c>
    </row>
    <row r="350" spans="1:4" x14ac:dyDescent="0.2">
      <c r="A350" s="107" t="s">
        <v>112</v>
      </c>
      <c r="B350" s="110"/>
      <c r="C350" s="108">
        <v>261</v>
      </c>
      <c r="D350" s="114">
        <v>105</v>
      </c>
    </row>
  </sheetData>
  <phoneticPr fontId="5" type="noConversion"/>
  <pageMargins left="0.75" right="0.75" top="1" bottom="1" header="0.5" footer="0.5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G172"/>
  <sheetViews>
    <sheetView workbookViewId="0">
      <selection activeCell="J1" sqref="J1"/>
    </sheetView>
  </sheetViews>
  <sheetFormatPr defaultRowHeight="12.75" x14ac:dyDescent="0.2"/>
  <cols>
    <col min="1" max="1" width="15.140625" customWidth="1"/>
    <col min="2" max="2" width="14.7109375" customWidth="1"/>
    <col min="3" max="3" width="10" customWidth="1"/>
    <col min="4" max="4" width="9.5703125" bestFit="1" customWidth="1"/>
    <col min="5" max="5" width="13" customWidth="1"/>
    <col min="6" max="6" width="10.42578125" customWidth="1"/>
    <col min="8" max="8" width="11.140625" customWidth="1"/>
    <col min="10" max="10" width="14.42578125" customWidth="1"/>
    <col min="11" max="12" width="9.140625" style="16"/>
    <col min="13" max="13" width="10.85546875" style="16" customWidth="1"/>
    <col min="14" max="14" width="11.42578125" style="16" bestFit="1" customWidth="1"/>
    <col min="15" max="15" width="14.28515625" customWidth="1"/>
  </cols>
  <sheetData>
    <row r="1" spans="1:33" ht="26.25" thickBot="1" x14ac:dyDescent="0.25">
      <c r="A1" s="73" t="s">
        <v>125</v>
      </c>
      <c r="E1" s="447" t="s">
        <v>49</v>
      </c>
      <c r="F1" s="447"/>
      <c r="J1" s="430" t="s">
        <v>278</v>
      </c>
      <c r="K1"/>
      <c r="L1"/>
      <c r="M1"/>
      <c r="N1"/>
    </row>
    <row r="2" spans="1:33" ht="38.25" x14ac:dyDescent="0.2">
      <c r="B2" s="29" t="s">
        <v>26</v>
      </c>
      <c r="C2" s="29" t="s">
        <v>25</v>
      </c>
      <c r="E2" s="29" t="s">
        <v>26</v>
      </c>
      <c r="F2" s="29" t="s">
        <v>25</v>
      </c>
      <c r="H2" s="74" t="s">
        <v>51</v>
      </c>
      <c r="K2" s="76"/>
      <c r="L2" s="123" t="s">
        <v>124</v>
      </c>
      <c r="M2" s="77" t="s">
        <v>52</v>
      </c>
      <c r="N2" s="78" t="s">
        <v>50</v>
      </c>
      <c r="O2" s="79" t="s">
        <v>53</v>
      </c>
    </row>
    <row r="3" spans="1:33" x14ac:dyDescent="0.2">
      <c r="B3" s="17" t="s">
        <v>11</v>
      </c>
      <c r="C3" s="17" t="s">
        <v>11</v>
      </c>
      <c r="H3" s="17" t="s">
        <v>11</v>
      </c>
      <c r="K3" s="80"/>
      <c r="L3" s="87" t="s">
        <v>11</v>
      </c>
      <c r="M3" s="87" t="s">
        <v>11</v>
      </c>
      <c r="N3" s="87" t="s">
        <v>11</v>
      </c>
      <c r="O3" s="88" t="s">
        <v>11</v>
      </c>
    </row>
    <row r="4" spans="1:33" x14ac:dyDescent="0.2">
      <c r="A4" s="21">
        <v>2011</v>
      </c>
      <c r="B4" s="75">
        <v>142.81</v>
      </c>
      <c r="C4" s="75">
        <v>107.74299999999999</v>
      </c>
      <c r="D4" s="121"/>
      <c r="H4" s="27">
        <f>+B4-C4</f>
        <v>35.067000000000007</v>
      </c>
      <c r="K4" s="81">
        <v>2011</v>
      </c>
      <c r="L4" s="82">
        <v>35.067999999999998</v>
      </c>
      <c r="M4" s="82">
        <v>36.799999999999997</v>
      </c>
      <c r="N4" s="82">
        <f>+M4-L4</f>
        <v>1.7319999999999993</v>
      </c>
      <c r="O4" s="85">
        <f>+B4-L4</f>
        <v>107.742</v>
      </c>
    </row>
    <row r="5" spans="1:33" x14ac:dyDescent="0.2">
      <c r="A5" s="21">
        <v>2012</v>
      </c>
      <c r="B5" s="75">
        <v>143.667</v>
      </c>
      <c r="C5" s="75">
        <v>107.964</v>
      </c>
      <c r="D5" s="27"/>
      <c r="E5" s="38">
        <f t="shared" ref="E5:F8" si="0">+B5/B4-1</f>
        <v>6.0009803235068215E-3</v>
      </c>
      <c r="F5" s="38">
        <f t="shared" si="0"/>
        <v>2.0511773386671095E-3</v>
      </c>
      <c r="H5" s="27">
        <f>+B5-C5</f>
        <v>35.703000000000003</v>
      </c>
      <c r="K5" s="81">
        <v>2012</v>
      </c>
      <c r="L5" s="82">
        <v>35.703000000000003</v>
      </c>
      <c r="M5" s="82">
        <v>36.799999999999997</v>
      </c>
      <c r="N5" s="82">
        <f>+M5-L5</f>
        <v>1.0969999999999942</v>
      </c>
      <c r="O5" s="85">
        <f>+B5-L5</f>
        <v>107.964</v>
      </c>
    </row>
    <row r="6" spans="1:33" x14ac:dyDescent="0.2">
      <c r="A6" s="21">
        <v>2013</v>
      </c>
      <c r="B6" s="75">
        <v>144.529</v>
      </c>
      <c r="C6" s="75">
        <v>108.61199999999999</v>
      </c>
      <c r="D6" s="27"/>
      <c r="E6" s="38">
        <f t="shared" si="0"/>
        <v>5.9999860789186066E-3</v>
      </c>
      <c r="F6" s="38">
        <f t="shared" si="0"/>
        <v>6.0020006668888293E-3</v>
      </c>
      <c r="H6" s="27">
        <f>+B6-C6</f>
        <v>35.917000000000002</v>
      </c>
      <c r="K6" s="81">
        <v>2013</v>
      </c>
      <c r="L6" s="82">
        <v>35.917000000000002</v>
      </c>
      <c r="M6" s="82">
        <v>36.799999999999997</v>
      </c>
      <c r="N6" s="82">
        <f>+M6-L6</f>
        <v>0.88299999999999557</v>
      </c>
      <c r="O6" s="85">
        <f>+B6-L6</f>
        <v>108.61199999999999</v>
      </c>
    </row>
    <row r="7" spans="1:33" x14ac:dyDescent="0.2">
      <c r="A7" s="21">
        <v>2014</v>
      </c>
      <c r="B7" s="75">
        <v>145.39599999999999</v>
      </c>
      <c r="C7" s="75">
        <v>108.596</v>
      </c>
      <c r="D7" s="27"/>
      <c r="E7" s="38">
        <f t="shared" si="0"/>
        <v>5.998796089366154E-3</v>
      </c>
      <c r="F7" s="38">
        <f t="shared" si="0"/>
        <v>-1.4731337237128272E-4</v>
      </c>
      <c r="H7" s="27">
        <f>+B7-C7</f>
        <v>36.799999999999983</v>
      </c>
      <c r="K7" s="81">
        <v>2014</v>
      </c>
      <c r="L7" s="82">
        <v>36.131999999999998</v>
      </c>
      <c r="M7" s="82">
        <v>36.799999999999997</v>
      </c>
      <c r="N7" s="82">
        <f>+M7-L7</f>
        <v>0.66799999999999926</v>
      </c>
      <c r="O7" s="85">
        <f>+B7-M7</f>
        <v>108.59599999999999</v>
      </c>
    </row>
    <row r="8" spans="1:33" ht="13.5" thickBot="1" x14ac:dyDescent="0.25">
      <c r="A8" s="21">
        <v>2015</v>
      </c>
      <c r="B8" s="75">
        <v>146.268</v>
      </c>
      <c r="C8" s="75">
        <v>109.468</v>
      </c>
      <c r="D8" s="27"/>
      <c r="E8" s="38">
        <f t="shared" si="0"/>
        <v>5.9974139591185693E-3</v>
      </c>
      <c r="F8" s="38">
        <f t="shared" si="0"/>
        <v>8.0297616855131704E-3</v>
      </c>
      <c r="H8" s="27">
        <f>+B8-C8</f>
        <v>36.799999999999997</v>
      </c>
      <c r="K8" s="83">
        <v>2015</v>
      </c>
      <c r="L8" s="84">
        <v>36.348999999999997</v>
      </c>
      <c r="M8" s="84">
        <v>36.799999999999997</v>
      </c>
      <c r="N8" s="84">
        <f>+M8-L8</f>
        <v>0.45100000000000051</v>
      </c>
      <c r="O8" s="86">
        <f>+B8-M8</f>
        <v>109.468</v>
      </c>
    </row>
    <row r="9" spans="1:33" x14ac:dyDescent="0.2">
      <c r="A9" s="23"/>
      <c r="B9" s="23"/>
      <c r="C9" s="23"/>
      <c r="D9" s="23"/>
      <c r="E9" s="23"/>
      <c r="F9" s="23"/>
      <c r="G9" s="23"/>
      <c r="H9" s="23"/>
      <c r="K9" s="18"/>
      <c r="L9" s="19"/>
      <c r="M9" s="19"/>
      <c r="N9" s="20"/>
    </row>
    <row r="10" spans="1:33" x14ac:dyDescent="0.2">
      <c r="A10" s="23"/>
      <c r="B10" s="23"/>
      <c r="C10" s="24">
        <v>2011</v>
      </c>
      <c r="D10" s="24">
        <v>2012</v>
      </c>
      <c r="E10" s="24">
        <v>2013</v>
      </c>
      <c r="F10" s="24">
        <v>2014</v>
      </c>
      <c r="G10" s="24">
        <v>2015</v>
      </c>
      <c r="H10" s="92">
        <v>2016</v>
      </c>
      <c r="I10" s="92">
        <v>2017</v>
      </c>
      <c r="J10" s="92">
        <v>2018</v>
      </c>
      <c r="K10" s="92">
        <v>2019</v>
      </c>
      <c r="L10" s="92">
        <v>2020</v>
      </c>
      <c r="M10" s="92">
        <v>2021</v>
      </c>
      <c r="N10" s="92">
        <v>2022</v>
      </c>
      <c r="O10" s="92">
        <v>2023</v>
      </c>
      <c r="P10" s="92">
        <v>2024</v>
      </c>
      <c r="Q10" s="92">
        <v>2025</v>
      </c>
      <c r="R10" s="92">
        <v>2026</v>
      </c>
      <c r="S10" s="92">
        <v>2027</v>
      </c>
      <c r="T10" s="92">
        <v>2028</v>
      </c>
      <c r="U10" s="92">
        <v>2029</v>
      </c>
      <c r="V10" s="92">
        <v>2030</v>
      </c>
      <c r="W10" s="92">
        <v>2031</v>
      </c>
      <c r="X10" s="92">
        <v>2032</v>
      </c>
      <c r="Y10" s="92">
        <v>2033</v>
      </c>
      <c r="Z10" s="92">
        <v>2034</v>
      </c>
      <c r="AA10" s="92">
        <v>2035</v>
      </c>
      <c r="AB10" s="92">
        <v>2036</v>
      </c>
      <c r="AC10" s="92">
        <v>2037</v>
      </c>
      <c r="AD10" s="92">
        <v>2038</v>
      </c>
      <c r="AE10" s="92">
        <v>2039</v>
      </c>
      <c r="AF10" s="92">
        <v>2040</v>
      </c>
      <c r="AG10" s="92"/>
    </row>
    <row r="11" spans="1:33" x14ac:dyDescent="0.2">
      <c r="A11" s="23" t="s">
        <v>12</v>
      </c>
      <c r="B11" s="23"/>
      <c r="C11" s="22">
        <f>+B4</f>
        <v>142.81</v>
      </c>
      <c r="D11" s="22">
        <f>+B5</f>
        <v>143.667</v>
      </c>
      <c r="E11" s="22">
        <f>+B6</f>
        <v>144.529</v>
      </c>
      <c r="F11" s="22">
        <f>+B7</f>
        <v>145.39599999999999</v>
      </c>
      <c r="G11" s="22">
        <f>+B8</f>
        <v>146.268</v>
      </c>
      <c r="H11" s="98">
        <f>+G11*(1+$E$8)</f>
        <v>147.14522974497237</v>
      </c>
      <c r="I11" s="98">
        <f t="shared" ref="I11:AF11" si="1">+H11*(1+$E$8)</f>
        <v>148.02772059986256</v>
      </c>
      <c r="J11" s="98">
        <f t="shared" si="1"/>
        <v>148.91550411772468</v>
      </c>
      <c r="K11" s="98">
        <f t="shared" si="1"/>
        <v>149.80861204084951</v>
      </c>
      <c r="L11" s="98">
        <f t="shared" si="1"/>
        <v>150.70707630189949</v>
      </c>
      <c r="M11" s="98">
        <f t="shared" si="1"/>
        <v>151.61092902505044</v>
      </c>
      <c r="N11" s="98">
        <f t="shared" si="1"/>
        <v>152.52020252714021</v>
      </c>
      <c r="O11" s="98">
        <f t="shared" si="1"/>
        <v>153.43492931882409</v>
      </c>
      <c r="P11" s="98">
        <f t="shared" si="1"/>
        <v>154.35514210573717</v>
      </c>
      <c r="Q11" s="98">
        <f t="shared" si="1"/>
        <v>155.28087378966384</v>
      </c>
      <c r="R11" s="98">
        <f t="shared" si="1"/>
        <v>156.2121574697141</v>
      </c>
      <c r="S11" s="98">
        <f t="shared" si="1"/>
        <v>157.14902644350698</v>
      </c>
      <c r="T11" s="98">
        <f t="shared" si="1"/>
        <v>158.09151420836116</v>
      </c>
      <c r="U11" s="98">
        <f t="shared" si="1"/>
        <v>159.03965446249259</v>
      </c>
      <c r="V11" s="98">
        <f t="shared" si="1"/>
        <v>159.99348110621935</v>
      </c>
      <c r="W11" s="98">
        <f t="shared" si="1"/>
        <v>160.95302824317378</v>
      </c>
      <c r="X11" s="98">
        <f t="shared" si="1"/>
        <v>161.91833018152178</v>
      </c>
      <c r="Y11" s="98">
        <f t="shared" si="1"/>
        <v>162.8894214351896</v>
      </c>
      <c r="Z11" s="98">
        <f t="shared" si="1"/>
        <v>163.86633672509777</v>
      </c>
      <c r="AA11" s="98">
        <f t="shared" si="1"/>
        <v>164.84911098040249</v>
      </c>
      <c r="AB11" s="98">
        <f t="shared" si="1"/>
        <v>165.83777933974463</v>
      </c>
      <c r="AC11" s="98">
        <f t="shared" si="1"/>
        <v>166.83237715250604</v>
      </c>
      <c r="AD11" s="98">
        <f t="shared" si="1"/>
        <v>167.83293998007341</v>
      </c>
      <c r="AE11" s="98">
        <f t="shared" si="1"/>
        <v>168.8395035971098</v>
      </c>
      <c r="AF11" s="98">
        <f t="shared" si="1"/>
        <v>169.85210399283375</v>
      </c>
      <c r="AG11" s="98"/>
    </row>
    <row r="12" spans="1:33" x14ac:dyDescent="0.2">
      <c r="A12" s="23"/>
      <c r="C12" s="25"/>
      <c r="D12" s="25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  <c r="AD12" s="94"/>
      <c r="AE12" s="94"/>
      <c r="AF12" s="94"/>
      <c r="AG12" s="94"/>
    </row>
    <row r="13" spans="1:33" x14ac:dyDescent="0.2">
      <c r="A13" s="23" t="s">
        <v>13</v>
      </c>
      <c r="B13" s="23"/>
      <c r="C13" s="22">
        <v>113.699</v>
      </c>
      <c r="D13" s="22">
        <v>114.381</v>
      </c>
      <c r="E13" s="22">
        <v>115.068</v>
      </c>
      <c r="F13" s="22">
        <v>115.758</v>
      </c>
      <c r="G13" s="22">
        <v>115.758</v>
      </c>
      <c r="H13" s="98">
        <f t="shared" ref="H13:H22" si="2">+H$11*(G13/G$11)</f>
        <v>116.45224864507965</v>
      </c>
      <c r="I13" s="98">
        <f t="shared" ref="I13:AF24" si="3">+I$11*(H13/H$11)</f>
        <v>117.15066098667438</v>
      </c>
      <c r="J13" s="98">
        <f t="shared" si="3"/>
        <v>117.85326199619584</v>
      </c>
      <c r="K13" s="98">
        <f t="shared" si="3"/>
        <v>118.56007679481948</v>
      </c>
      <c r="L13" s="98">
        <f t="shared" si="3"/>
        <v>119.27113065438292</v>
      </c>
      <c r="M13" s="98">
        <f t="shared" si="3"/>
        <v>119.98644899828935</v>
      </c>
      <c r="N13" s="98">
        <f t="shared" si="3"/>
        <v>120.70605740241676</v>
      </c>
      <c r="O13" s="98">
        <f t="shared" si="3"/>
        <v>121.42998159603219</v>
      </c>
      <c r="P13" s="98">
        <f t="shared" si="3"/>
        <v>122.15824746271176</v>
      </c>
      <c r="Q13" s="98">
        <f t="shared" si="3"/>
        <v>122.89088104126607</v>
      </c>
      <c r="R13" s="98">
        <f t="shared" si="3"/>
        <v>123.62790852667133</v>
      </c>
      <c r="S13" s="98">
        <f t="shared" si="3"/>
        <v>124.36935627100583</v>
      </c>
      <c r="T13" s="98">
        <f t="shared" si="3"/>
        <v>125.11525078439215</v>
      </c>
      <c r="U13" s="98">
        <f t="shared" si="3"/>
        <v>125.86561873594509</v>
      </c>
      <c r="V13" s="98">
        <f t="shared" si="3"/>
        <v>126.62048695472515</v>
      </c>
      <c r="W13" s="98">
        <f t="shared" si="3"/>
        <v>127.37988243069782</v>
      </c>
      <c r="X13" s="98">
        <f t="shared" si="3"/>
        <v>128.14383231569855</v>
      </c>
      <c r="Y13" s="98">
        <f t="shared" si="3"/>
        <v>128.91236392440365</v>
      </c>
      <c r="Z13" s="98">
        <f t="shared" si="3"/>
        <v>129.68550473530686</v>
      </c>
      <c r="AA13" s="98">
        <f t="shared" si="3"/>
        <v>130.46328239170171</v>
      </c>
      <c r="AB13" s="98">
        <f t="shared" si="3"/>
        <v>131.24572470267012</v>
      </c>
      <c r="AC13" s="98">
        <f t="shared" si="3"/>
        <v>132.03285964407655</v>
      </c>
      <c r="AD13" s="98">
        <f t="shared" si="3"/>
        <v>132.82471535956827</v>
      </c>
      <c r="AE13" s="98">
        <f t="shared" si="3"/>
        <v>133.62132016158171</v>
      </c>
      <c r="AF13" s="98">
        <f t="shared" si="3"/>
        <v>134.42270253235463</v>
      </c>
      <c r="AG13" s="98"/>
    </row>
    <row r="14" spans="1:33" x14ac:dyDescent="0.2">
      <c r="A14" s="23" t="s">
        <v>14</v>
      </c>
      <c r="B14" s="23"/>
      <c r="C14" s="22">
        <v>109.158</v>
      </c>
      <c r="D14" s="22">
        <v>109.813</v>
      </c>
      <c r="E14" s="22">
        <v>110.47199999999999</v>
      </c>
      <c r="F14" s="22">
        <v>111.13500000000001</v>
      </c>
      <c r="G14" s="22">
        <v>111.13500000000001</v>
      </c>
      <c r="H14" s="98">
        <f t="shared" si="2"/>
        <v>111.80152260034666</v>
      </c>
      <c r="I14" s="98">
        <f t="shared" ref="I14:W14" si="4">+I$11*(H14/H$11)</f>
        <v>112.47204261264068</v>
      </c>
      <c r="J14" s="98">
        <f t="shared" si="4"/>
        <v>113.14658401101632</v>
      </c>
      <c r="K14" s="98">
        <f t="shared" si="4"/>
        <v>113.82517091339056</v>
      </c>
      <c r="L14" s="98">
        <f t="shared" si="4"/>
        <v>114.5078275823256</v>
      </c>
      <c r="M14" s="98">
        <f t="shared" si="4"/>
        <v>115.19457842589618</v>
      </c>
      <c r="N14" s="98">
        <f t="shared" si="4"/>
        <v>115.88544799856243</v>
      </c>
      <c r="O14" s="98">
        <f t="shared" si="4"/>
        <v>116.58046100204773</v>
      </c>
      <c r="P14" s="98">
        <f t="shared" si="4"/>
        <v>117.27964228622189</v>
      </c>
      <c r="Q14" s="98">
        <f t="shared" si="4"/>
        <v>117.9830168499897</v>
      </c>
      <c r="R14" s="98">
        <f t="shared" si="4"/>
        <v>118.69060984218474</v>
      </c>
      <c r="S14" s="98">
        <f t="shared" si="4"/>
        <v>119.40244656246855</v>
      </c>
      <c r="T14" s="98">
        <f t="shared" si="4"/>
        <v>120.11855246223521</v>
      </c>
      <c r="U14" s="98">
        <f t="shared" si="4"/>
        <v>120.83895314552134</v>
      </c>
      <c r="V14" s="98">
        <f t="shared" si="4"/>
        <v>121.56367436992157</v>
      </c>
      <c r="W14" s="98">
        <f t="shared" si="4"/>
        <v>122.29274204750949</v>
      </c>
      <c r="X14" s="98">
        <f t="shared" si="3"/>
        <v>123.0261822457641</v>
      </c>
      <c r="Y14" s="98">
        <f t="shared" si="3"/>
        <v>123.76402118850191</v>
      </c>
      <c r="Z14" s="98">
        <f t="shared" si="3"/>
        <v>124.50628525681449</v>
      </c>
      <c r="AA14" s="98">
        <f t="shared" si="3"/>
        <v>125.2530009900117</v>
      </c>
      <c r="AB14" s="98">
        <f t="shared" si="3"/>
        <v>126.00419508657069</v>
      </c>
      <c r="AC14" s="98">
        <f t="shared" si="3"/>
        <v>126.75989440509039</v>
      </c>
      <c r="AD14" s="98">
        <f t="shared" si="3"/>
        <v>127.52012596525186</v>
      </c>
      <c r="AE14" s="98">
        <f t="shared" si="3"/>
        <v>128.28491694878443</v>
      </c>
      <c r="AF14" s="98">
        <f t="shared" si="3"/>
        <v>129.05429470043742</v>
      </c>
      <c r="AG14" s="98"/>
    </row>
    <row r="15" spans="1:33" x14ac:dyDescent="0.2">
      <c r="A15" s="23" t="s">
        <v>15</v>
      </c>
      <c r="B15" s="23"/>
      <c r="C15" s="22">
        <v>116.931</v>
      </c>
      <c r="D15" s="22">
        <v>117.633</v>
      </c>
      <c r="E15" s="22">
        <v>118.339</v>
      </c>
      <c r="F15" s="22">
        <v>119.04900000000001</v>
      </c>
      <c r="G15" s="22">
        <v>119.04900000000001</v>
      </c>
      <c r="H15" s="98">
        <f>+H$11*(G15/G$11)</f>
        <v>119.76298613441914</v>
      </c>
      <c r="I15" s="98">
        <f>+I$11*(H15/H$11)</f>
        <v>120.48125433924741</v>
      </c>
      <c r="J15" s="98">
        <f t="shared" si="3"/>
        <v>121.20383029583373</v>
      </c>
      <c r="K15" s="98">
        <f t="shared" si="3"/>
        <v>121.93073983954861</v>
      </c>
      <c r="L15" s="98">
        <f t="shared" si="3"/>
        <v>122.66200896070798</v>
      </c>
      <c r="M15" s="98">
        <f t="shared" si="3"/>
        <v>123.39766380550245</v>
      </c>
      <c r="N15" s="98">
        <f t="shared" si="3"/>
        <v>124.13773067693219</v>
      </c>
      <c r="O15" s="98">
        <f t="shared" si="3"/>
        <v>124.88223603574734</v>
      </c>
      <c r="P15" s="98">
        <f t="shared" si="3"/>
        <v>125.63120650139406</v>
      </c>
      <c r="Q15" s="98">
        <f t="shared" si="3"/>
        <v>126.38466885296643</v>
      </c>
      <c r="R15" s="98">
        <f t="shared" si="3"/>
        <v>127.14265003016378</v>
      </c>
      <c r="S15" s="98">
        <f t="shared" si="3"/>
        <v>127.905177134254</v>
      </c>
      <c r="T15" s="98">
        <f t="shared" si="3"/>
        <v>128.67227742904251</v>
      </c>
      <c r="U15" s="98">
        <f t="shared" si="3"/>
        <v>129.44397834184704</v>
      </c>
      <c r="V15" s="98">
        <f t="shared" si="3"/>
        <v>130.22030746447828</v>
      </c>
      <c r="W15" s="98">
        <f t="shared" si="3"/>
        <v>131.00129255422647</v>
      </c>
      <c r="X15" s="98">
        <f t="shared" si="3"/>
        <v>131.78696153485376</v>
      </c>
      <c r="Y15" s="98">
        <f t="shared" si="3"/>
        <v>132.5773424975927</v>
      </c>
      <c r="Z15" s="98">
        <f t="shared" si="3"/>
        <v>133.37246370215061</v>
      </c>
      <c r="AA15" s="98">
        <f t="shared" si="3"/>
        <v>134.17235357771992</v>
      </c>
      <c r="AB15" s="98">
        <f t="shared" si="3"/>
        <v>134.97704072399472</v>
      </c>
      <c r="AC15" s="98">
        <f t="shared" si="3"/>
        <v>135.78655391219334</v>
      </c>
      <c r="AD15" s="98">
        <f t="shared" si="3"/>
        <v>136.60092208608694</v>
      </c>
      <c r="AE15" s="98">
        <f t="shared" si="3"/>
        <v>137.4201743630345</v>
      </c>
      <c r="AF15" s="98">
        <f t="shared" si="3"/>
        <v>138.24434003502387</v>
      </c>
      <c r="AG15" s="98"/>
    </row>
    <row r="16" spans="1:33" x14ac:dyDescent="0.2">
      <c r="A16" s="23" t="s">
        <v>16</v>
      </c>
      <c r="B16" s="23"/>
      <c r="C16" s="22">
        <v>120.85599999999999</v>
      </c>
      <c r="D16" s="22">
        <v>121.581</v>
      </c>
      <c r="E16" s="22">
        <v>122.31100000000001</v>
      </c>
      <c r="F16" s="22">
        <v>123.044</v>
      </c>
      <c r="G16" s="22">
        <v>123.044</v>
      </c>
      <c r="H16" s="98">
        <f t="shared" si="2"/>
        <v>123.78194580318579</v>
      </c>
      <c r="I16" s="98">
        <f t="shared" si="3"/>
        <v>124.52431737283267</v>
      </c>
      <c r="J16" s="98">
        <f t="shared" si="3"/>
        <v>125.2711412520942</v>
      </c>
      <c r="K16" s="98">
        <f t="shared" si="3"/>
        <v>126.02244414331423</v>
      </c>
      <c r="L16" s="98">
        <f t="shared" si="3"/>
        <v>126.7782529089816</v>
      </c>
      <c r="M16" s="98">
        <f t="shared" si="3"/>
        <v>127.53859457269058</v>
      </c>
      <c r="N16" s="98">
        <f t="shared" si="3"/>
        <v>128.3034963201072</v>
      </c>
      <c r="O16" s="98">
        <f t="shared" si="3"/>
        <v>129.07298549994113</v>
      </c>
      <c r="P16" s="98">
        <f t="shared" si="3"/>
        <v>129.84708962492357</v>
      </c>
      <c r="Q16" s="98">
        <f t="shared" si="3"/>
        <v>130.62583637279101</v>
      </c>
      <c r="R16" s="98">
        <f t="shared" si="3"/>
        <v>131.40925358727475</v>
      </c>
      <c r="S16" s="98">
        <f t="shared" si="3"/>
        <v>132.19736927909642</v>
      </c>
      <c r="T16" s="98">
        <f t="shared" si="3"/>
        <v>132.99021162696963</v>
      </c>
      <c r="U16" s="98">
        <f t="shared" si="3"/>
        <v>133.78780897860736</v>
      </c>
      <c r="V16" s="98">
        <f t="shared" si="3"/>
        <v>134.59018985173554</v>
      </c>
      <c r="W16" s="98">
        <f t="shared" si="3"/>
        <v>135.39738293511277</v>
      </c>
      <c r="X16" s="98">
        <f t="shared" si="3"/>
        <v>136.20941708955593</v>
      </c>
      <c r="Y16" s="98">
        <f t="shared" si="3"/>
        <v>137.02632134897223</v>
      </c>
      <c r="Z16" s="98">
        <f t="shared" si="3"/>
        <v>137.84812492139724</v>
      </c>
      <c r="AA16" s="98">
        <f t="shared" si="3"/>
        <v>138.67485719003915</v>
      </c>
      <c r="AB16" s="98">
        <f t="shared" si="3"/>
        <v>139.50654771432946</v>
      </c>
      <c r="AC16" s="98">
        <f t="shared" si="3"/>
        <v>140.34322623097981</v>
      </c>
      <c r="AD16" s="98">
        <f t="shared" si="3"/>
        <v>141.18492265504523</v>
      </c>
      <c r="AE16" s="98">
        <f t="shared" si="3"/>
        <v>142.03166708099366</v>
      </c>
      <c r="AF16" s="98">
        <f t="shared" si="3"/>
        <v>142.88348978378207</v>
      </c>
      <c r="AG16" s="98"/>
    </row>
    <row r="17" spans="1:33" x14ac:dyDescent="0.2">
      <c r="A17" s="23" t="s">
        <v>0</v>
      </c>
      <c r="B17" s="23"/>
      <c r="C17" s="22">
        <v>132.91200000000001</v>
      </c>
      <c r="D17" s="22">
        <v>133.709</v>
      </c>
      <c r="E17" s="22">
        <v>134.511</v>
      </c>
      <c r="F17" s="22">
        <v>135.31899999999999</v>
      </c>
      <c r="G17" s="22">
        <v>135.31899999999999</v>
      </c>
      <c r="H17" s="98">
        <f t="shared" si="2"/>
        <v>136.13056405953395</v>
      </c>
      <c r="I17" s="98">
        <f t="shared" si="3"/>
        <v>136.94699540468727</v>
      </c>
      <c r="J17" s="98">
        <f t="shared" si="3"/>
        <v>137.76832322658669</v>
      </c>
      <c r="K17" s="98">
        <f t="shared" si="3"/>
        <v>138.59457689143019</v>
      </c>
      <c r="L17" s="98">
        <f t="shared" si="3"/>
        <v>139.42578594153701</v>
      </c>
      <c r="M17" s="98">
        <f t="shared" si="3"/>
        <v>140.26198009640385</v>
      </c>
      <c r="N17" s="98">
        <f t="shared" si="3"/>
        <v>141.10318925376762</v>
      </c>
      <c r="O17" s="98">
        <f t="shared" si="3"/>
        <v>141.94944349067433</v>
      </c>
      <c r="P17" s="98">
        <f t="shared" si="3"/>
        <v>142.80077306455439</v>
      </c>
      <c r="Q17" s="98">
        <f t="shared" si="3"/>
        <v>143.65720841430465</v>
      </c>
      <c r="R17" s="98">
        <f t="shared" si="3"/>
        <v>144.51878016137661</v>
      </c>
      <c r="S17" s="98">
        <f t="shared" si="3"/>
        <v>145.38551911087123</v>
      </c>
      <c r="T17" s="98">
        <f t="shared" si="3"/>
        <v>146.25745625264048</v>
      </c>
      <c r="U17" s="98">
        <f t="shared" si="3"/>
        <v>147.13462276239525</v>
      </c>
      <c r="V17" s="98">
        <f t="shared" si="3"/>
        <v>148.0170500028201</v>
      </c>
      <c r="W17" s="98">
        <f t="shared" si="3"/>
        <v>148.90476952469459</v>
      </c>
      <c r="X17" s="98">
        <f t="shared" si="3"/>
        <v>149.7978130680213</v>
      </c>
      <c r="Y17" s="98">
        <f t="shared" si="3"/>
        <v>150.69621256316088</v>
      </c>
      <c r="Z17" s="98">
        <f t="shared" si="3"/>
        <v>151.6000001319735</v>
      </c>
      <c r="AA17" s="98">
        <f t="shared" si="3"/>
        <v>152.50920808896737</v>
      </c>
      <c r="AB17" s="98">
        <f t="shared" si="3"/>
        <v>153.42386894245425</v>
      </c>
      <c r="AC17" s="98">
        <f t="shared" si="3"/>
        <v>154.34401539571169</v>
      </c>
      <c r="AD17" s="98">
        <f t="shared" si="3"/>
        <v>155.26968034815232</v>
      </c>
      <c r="AE17" s="98">
        <f t="shared" si="3"/>
        <v>156.20089689650018</v>
      </c>
      <c r="AF17" s="98">
        <f t="shared" si="3"/>
        <v>157.13769833597411</v>
      </c>
      <c r="AG17" s="98"/>
    </row>
    <row r="18" spans="1:33" x14ac:dyDescent="0.2">
      <c r="A18" s="23" t="s">
        <v>17</v>
      </c>
      <c r="B18" s="23"/>
      <c r="C18" s="22">
        <v>135.90199999999999</v>
      </c>
      <c r="D18" s="22">
        <v>136.71799999999999</v>
      </c>
      <c r="E18" s="22">
        <v>137.53800000000001</v>
      </c>
      <c r="F18" s="22">
        <v>138.363</v>
      </c>
      <c r="G18" s="22">
        <v>138.363</v>
      </c>
      <c r="H18" s="98">
        <f t="shared" si="2"/>
        <v>139.19282018762553</v>
      </c>
      <c r="I18" s="98">
        <f t="shared" si="3"/>
        <v>140.02761715042786</v>
      </c>
      <c r="J18" s="98">
        <f t="shared" si="3"/>
        <v>140.86742073618794</v>
      </c>
      <c r="K18" s="98">
        <f t="shared" si="3"/>
        <v>141.7122609716962</v>
      </c>
      <c r="L18" s="98">
        <f t="shared" si="3"/>
        <v>142.56216806382611</v>
      </c>
      <c r="M18" s="98">
        <f t="shared" si="3"/>
        <v>143.41717240061428</v>
      </c>
      <c r="N18" s="98">
        <f t="shared" si="3"/>
        <v>144.27730455234703</v>
      </c>
      <c r="O18" s="98">
        <f t="shared" si="3"/>
        <v>145.1425952726533</v>
      </c>
      <c r="P18" s="98">
        <f t="shared" si="3"/>
        <v>146.01307549960421</v>
      </c>
      <c r="Q18" s="98">
        <f t="shared" si="3"/>
        <v>146.88877635681936</v>
      </c>
      <c r="R18" s="98">
        <f t="shared" si="3"/>
        <v>147.76972915457961</v>
      </c>
      <c r="S18" s="98">
        <f t="shared" si="3"/>
        <v>148.65596539094645</v>
      </c>
      <c r="T18" s="98">
        <f t="shared" si="3"/>
        <v>149.54751675288836</v>
      </c>
      <c r="U18" s="98">
        <f t="shared" si="3"/>
        <v>150.44441511741366</v>
      </c>
      <c r="V18" s="98">
        <f t="shared" si="3"/>
        <v>151.34669255271027</v>
      </c>
      <c r="W18" s="98">
        <f t="shared" si="3"/>
        <v>152.25438131929232</v>
      </c>
      <c r="X18" s="98">
        <f t="shared" si="3"/>
        <v>153.1675138711536</v>
      </c>
      <c r="Y18" s="98">
        <f t="shared" si="3"/>
        <v>154.08612285692794</v>
      </c>
      <c r="Z18" s="98">
        <f t="shared" si="3"/>
        <v>155.01024112105654</v>
      </c>
      <c r="AA18" s="98">
        <f t="shared" si="3"/>
        <v>155.9399017049623</v>
      </c>
      <c r="AB18" s="98">
        <f t="shared" si="3"/>
        <v>156.87513784823122</v>
      </c>
      <c r="AC18" s="98">
        <f t="shared" si="3"/>
        <v>157.81598298980086</v>
      </c>
      <c r="AD18" s="98">
        <f t="shared" si="3"/>
        <v>158.7624707691559</v>
      </c>
      <c r="AE18" s="98">
        <f t="shared" si="3"/>
        <v>159.71463502753096</v>
      </c>
      <c r="AF18" s="98">
        <f t="shared" si="3"/>
        <v>160.67250980912061</v>
      </c>
      <c r="AG18" s="98"/>
    </row>
    <row r="19" spans="1:33" x14ac:dyDescent="0.2">
      <c r="A19" s="23" t="s">
        <v>18</v>
      </c>
      <c r="B19" s="23"/>
      <c r="C19" s="22">
        <v>141.607</v>
      </c>
      <c r="D19" s="22">
        <v>142.45599999999999</v>
      </c>
      <c r="E19" s="22">
        <v>143.31100000000001</v>
      </c>
      <c r="F19" s="22">
        <v>144.17099999999999</v>
      </c>
      <c r="G19" s="22">
        <v>144.17099999999999</v>
      </c>
      <c r="H19" s="98">
        <f t="shared" si="2"/>
        <v>145.03565316790008</v>
      </c>
      <c r="I19" s="98">
        <f t="shared" si="3"/>
        <v>145.90549201877911</v>
      </c>
      <c r="J19" s="98">
        <f t="shared" si="3"/>
        <v>146.78054765332459</v>
      </c>
      <c r="K19" s="98">
        <f t="shared" si="3"/>
        <v>147.66085135874772</v>
      </c>
      <c r="L19" s="98">
        <f t="shared" si="3"/>
        <v>148.54643460990204</v>
      </c>
      <c r="M19" s="98">
        <f t="shared" si="3"/>
        <v>149.43732907040874</v>
      </c>
      <c r="N19" s="98">
        <f t="shared" si="3"/>
        <v>150.33356659378899</v>
      </c>
      <c r="O19" s="98">
        <f t="shared" si="3"/>
        <v>151.23517922460266</v>
      </c>
      <c r="P19" s="98">
        <f t="shared" si="3"/>
        <v>152.1421991995941</v>
      </c>
      <c r="Q19" s="98">
        <f t="shared" si="3"/>
        <v>153.05465894884472</v>
      </c>
      <c r="R19" s="98">
        <f t="shared" si="3"/>
        <v>153.97259109693263</v>
      </c>
      <c r="S19" s="98">
        <f t="shared" si="3"/>
        <v>154.89602846409903</v>
      </c>
      <c r="T19" s="98">
        <f t="shared" si="3"/>
        <v>155.82500406742165</v>
      </c>
      <c r="U19" s="98">
        <f t="shared" si="3"/>
        <v>156.75955112199532</v>
      </c>
      <c r="V19" s="98">
        <f t="shared" si="3"/>
        <v>157.69970304211955</v>
      </c>
      <c r="W19" s="98">
        <f t="shared" si="3"/>
        <v>158.64549344249323</v>
      </c>
      <c r="X19" s="98">
        <f t="shared" si="3"/>
        <v>159.59695613941651</v>
      </c>
      <c r="Y19" s="98">
        <f t="shared" si="3"/>
        <v>160.55412515199987</v>
      </c>
      <c r="Z19" s="98">
        <f t="shared" si="3"/>
        <v>161.51703470338057</v>
      </c>
      <c r="AA19" s="98">
        <f t="shared" si="3"/>
        <v>162.48571922194606</v>
      </c>
      <c r="AB19" s="98">
        <f t="shared" si="3"/>
        <v>163.46021334256517</v>
      </c>
      <c r="AC19" s="98">
        <f t="shared" si="3"/>
        <v>164.44055190782638</v>
      </c>
      <c r="AD19" s="98">
        <f t="shared" si="3"/>
        <v>165.42676996928353</v>
      </c>
      <c r="AE19" s="98">
        <f t="shared" si="3"/>
        <v>166.4189027887092</v>
      </c>
      <c r="AF19" s="98">
        <f t="shared" si="3"/>
        <v>167.41698583935539</v>
      </c>
      <c r="AG19" s="98"/>
    </row>
    <row r="20" spans="1:33" x14ac:dyDescent="0.2">
      <c r="A20" s="23" t="s">
        <v>19</v>
      </c>
      <c r="B20" s="23"/>
      <c r="C20" s="22">
        <v>142.81</v>
      </c>
      <c r="D20" s="22">
        <v>143.667</v>
      </c>
      <c r="E20" s="22">
        <v>144.529</v>
      </c>
      <c r="F20" s="22">
        <v>145.39599999999999</v>
      </c>
      <c r="G20" s="22">
        <v>145.39599999999999</v>
      </c>
      <c r="H20" s="98">
        <f t="shared" si="2"/>
        <v>146.268</v>
      </c>
      <c r="I20" s="98">
        <f t="shared" si="3"/>
        <v>147.14522974497234</v>
      </c>
      <c r="J20" s="98">
        <f t="shared" si="3"/>
        <v>148.02772059986253</v>
      </c>
      <c r="K20" s="98">
        <f t="shared" si="3"/>
        <v>148.91550411772468</v>
      </c>
      <c r="L20" s="98">
        <f t="shared" si="3"/>
        <v>149.80861204084951</v>
      </c>
      <c r="M20" s="98">
        <f t="shared" si="3"/>
        <v>150.70707630189946</v>
      </c>
      <c r="N20" s="98">
        <f t="shared" si="3"/>
        <v>151.61092902505041</v>
      </c>
      <c r="O20" s="98">
        <f t="shared" si="3"/>
        <v>152.52020252714019</v>
      </c>
      <c r="P20" s="98">
        <f t="shared" si="3"/>
        <v>153.43492931882406</v>
      </c>
      <c r="Q20" s="98">
        <f t="shared" si="3"/>
        <v>154.35514210573714</v>
      </c>
      <c r="R20" s="98">
        <f t="shared" si="3"/>
        <v>155.28087378966381</v>
      </c>
      <c r="S20" s="98">
        <f t="shared" si="3"/>
        <v>156.21215746971407</v>
      </c>
      <c r="T20" s="98">
        <f t="shared" si="3"/>
        <v>157.14902644350695</v>
      </c>
      <c r="U20" s="98">
        <f t="shared" si="3"/>
        <v>158.09151420836116</v>
      </c>
      <c r="V20" s="98">
        <f t="shared" si="3"/>
        <v>159.03965446249259</v>
      </c>
      <c r="W20" s="98">
        <f t="shared" si="3"/>
        <v>159.99348110621935</v>
      </c>
      <c r="X20" s="98">
        <f t="shared" si="3"/>
        <v>160.95302824317375</v>
      </c>
      <c r="Y20" s="98">
        <f t="shared" si="3"/>
        <v>161.91833018152175</v>
      </c>
      <c r="Z20" s="98">
        <f t="shared" si="3"/>
        <v>162.8894214351896</v>
      </c>
      <c r="AA20" s="98">
        <f t="shared" si="3"/>
        <v>163.86633672509777</v>
      </c>
      <c r="AB20" s="98">
        <f t="shared" si="3"/>
        <v>164.84911098040249</v>
      </c>
      <c r="AC20" s="98">
        <f t="shared" si="3"/>
        <v>165.83777933974466</v>
      </c>
      <c r="AD20" s="98">
        <f t="shared" si="3"/>
        <v>166.83237715250607</v>
      </c>
      <c r="AE20" s="98">
        <f t="shared" si="3"/>
        <v>167.83293998007343</v>
      </c>
      <c r="AF20" s="98">
        <f t="shared" si="3"/>
        <v>168.83950359710983</v>
      </c>
      <c r="AG20" s="98"/>
    </row>
    <row r="21" spans="1:33" x14ac:dyDescent="0.2">
      <c r="A21" s="23" t="s">
        <v>20</v>
      </c>
      <c r="B21" s="23"/>
      <c r="C21" s="22">
        <v>133.51900000000001</v>
      </c>
      <c r="D21" s="22">
        <v>134.32</v>
      </c>
      <c r="E21" s="22">
        <v>135.126</v>
      </c>
      <c r="F21" s="22">
        <v>135.93600000000001</v>
      </c>
      <c r="G21" s="22">
        <v>135.93600000000001</v>
      </c>
      <c r="H21" s="98">
        <f t="shared" si="2"/>
        <v>136.75126446394677</v>
      </c>
      <c r="I21" s="98">
        <f t="shared" si="3"/>
        <v>137.57141840636996</v>
      </c>
      <c r="J21" s="98">
        <f t="shared" si="3"/>
        <v>138.39649115149606</v>
      </c>
      <c r="K21" s="98">
        <f t="shared" si="3"/>
        <v>139.22651219942108</v>
      </c>
      <c r="L21" s="98">
        <f t="shared" si="3"/>
        <v>140.06151122716528</v>
      </c>
      <c r="M21" s="98">
        <f t="shared" si="3"/>
        <v>140.90151808973431</v>
      </c>
      <c r="N21" s="98">
        <f t="shared" si="3"/>
        <v>141.74656282118667</v>
      </c>
      <c r="O21" s="98">
        <f t="shared" si="3"/>
        <v>142.59667563570756</v>
      </c>
      <c r="P21" s="98">
        <f t="shared" si="3"/>
        <v>143.45188692868905</v>
      </c>
      <c r="Q21" s="98">
        <f t="shared" si="3"/>
        <v>144.31222727781704</v>
      </c>
      <c r="R21" s="98">
        <f t="shared" si="3"/>
        <v>145.1777274441645</v>
      </c>
      <c r="S21" s="98">
        <f t="shared" si="3"/>
        <v>146.04841837329124</v>
      </c>
      <c r="T21" s="98">
        <f t="shared" si="3"/>
        <v>146.92433119635041</v>
      </c>
      <c r="U21" s="98">
        <f t="shared" si="3"/>
        <v>147.80549723120157</v>
      </c>
      <c r="V21" s="98">
        <f t="shared" si="3"/>
        <v>148.69194798353044</v>
      </c>
      <c r="W21" s="98">
        <f t="shared" si="3"/>
        <v>149.58371514797543</v>
      </c>
      <c r="X21" s="98">
        <f t="shared" si="3"/>
        <v>150.48083060926069</v>
      </c>
      <c r="Y21" s="98">
        <f t="shared" si="3"/>
        <v>151.38332644333641</v>
      </c>
      <c r="Z21" s="98">
        <f t="shared" si="3"/>
        <v>152.29123491852548</v>
      </c>
      <c r="AA21" s="98">
        <f t="shared" si="3"/>
        <v>153.20458849667722</v>
      </c>
      <c r="AB21" s="98">
        <f t="shared" si="3"/>
        <v>154.12341983432819</v>
      </c>
      <c r="AC21" s="98">
        <f t="shared" si="3"/>
        <v>155.04776178386967</v>
      </c>
      <c r="AD21" s="98">
        <f t="shared" si="3"/>
        <v>155.97764739472234</v>
      </c>
      <c r="AE21" s="98">
        <f t="shared" si="3"/>
        <v>156.91310991451792</v>
      </c>
      <c r="AF21" s="98">
        <f t="shared" si="3"/>
        <v>157.85418279028795</v>
      </c>
      <c r="AG21" s="98"/>
    </row>
    <row r="22" spans="1:33" x14ac:dyDescent="0.2">
      <c r="A22" s="23" t="s">
        <v>21</v>
      </c>
      <c r="B22" s="23"/>
      <c r="C22" s="22">
        <v>122.776</v>
      </c>
      <c r="D22" s="22">
        <v>123.51300000000001</v>
      </c>
      <c r="E22" s="22">
        <v>124.254</v>
      </c>
      <c r="F22" s="22">
        <v>124.999</v>
      </c>
      <c r="G22" s="22">
        <v>124.999</v>
      </c>
      <c r="H22" s="98">
        <f t="shared" si="2"/>
        <v>125.74867074747586</v>
      </c>
      <c r="I22" s="98">
        <f t="shared" si="3"/>
        <v>126.50283758075737</v>
      </c>
      <c r="J22" s="98">
        <f t="shared" si="3"/>
        <v>127.26152746473231</v>
      </c>
      <c r="K22" s="98">
        <f t="shared" si="3"/>
        <v>128.02476752600805</v>
      </c>
      <c r="L22" s="98">
        <f t="shared" si="3"/>
        <v>128.79258505388145</v>
      </c>
      <c r="M22" s="98">
        <f t="shared" si="3"/>
        <v>129.56500750131457</v>
      </c>
      <c r="N22" s="98">
        <f t="shared" si="3"/>
        <v>130.34206248591624</v>
      </c>
      <c r="O22" s="98">
        <f t="shared" si="3"/>
        <v>131.12377779092961</v>
      </c>
      <c r="P22" s="98">
        <f t="shared" si="3"/>
        <v>131.91018136622529</v>
      </c>
      <c r="Q22" s="98">
        <f t="shared" si="3"/>
        <v>132.70130132930095</v>
      </c>
      <c r="R22" s="98">
        <f t="shared" si="3"/>
        <v>133.4971659662865</v>
      </c>
      <c r="S22" s="98">
        <f t="shared" si="3"/>
        <v>134.29780373295546</v>
      </c>
      <c r="T22" s="98">
        <f t="shared" si="3"/>
        <v>135.10324325574246</v>
      </c>
      <c r="U22" s="98">
        <f t="shared" si="3"/>
        <v>135.91351333276666</v>
      </c>
      <c r="V22" s="98">
        <f t="shared" si="3"/>
        <v>136.72864293486145</v>
      </c>
      <c r="W22" s="98">
        <f t="shared" si="3"/>
        <v>137.54866120661035</v>
      </c>
      <c r="X22" s="98">
        <f t="shared" si="3"/>
        <v>138.37359746738895</v>
      </c>
      <c r="Y22" s="98">
        <f t="shared" si="3"/>
        <v>139.20348121241332</v>
      </c>
      <c r="Z22" s="98">
        <f t="shared" si="3"/>
        <v>140.03834211379456</v>
      </c>
      <c r="AA22" s="98">
        <f t="shared" si="3"/>
        <v>140.87821002159964</v>
      </c>
      <c r="AB22" s="98">
        <f t="shared" si="3"/>
        <v>141.72311496491881</v>
      </c>
      <c r="AC22" s="98">
        <f t="shared" si="3"/>
        <v>142.57308715293919</v>
      </c>
      <c r="AD22" s="98">
        <f t="shared" si="3"/>
        <v>143.42815697602484</v>
      </c>
      <c r="AE22" s="98">
        <f t="shared" si="3"/>
        <v>144.2883550068035</v>
      </c>
      <c r="AF22" s="98">
        <f t="shared" si="3"/>
        <v>145.15371200125955</v>
      </c>
      <c r="AG22" s="98"/>
    </row>
    <row r="23" spans="1:33" x14ac:dyDescent="0.2">
      <c r="A23" s="23" t="s">
        <v>22</v>
      </c>
      <c r="B23" s="23"/>
      <c r="C23" s="22">
        <v>108.194</v>
      </c>
      <c r="D23" s="22">
        <v>108.84399999999999</v>
      </c>
      <c r="E23" s="22">
        <v>109.497</v>
      </c>
      <c r="F23" s="22">
        <v>110.154</v>
      </c>
      <c r="G23" s="22">
        <v>110.154</v>
      </c>
      <c r="H23" s="98">
        <f>+H$11*(G23/G$11)</f>
        <v>110.81463913725275</v>
      </c>
      <c r="I23" s="98">
        <f t="shared" ref="I23:AF24" si="5">+I$11*(H23/H$11)</f>
        <v>111.4792404008892</v>
      </c>
      <c r="J23" s="98">
        <f t="shared" si="5"/>
        <v>112.14782755342142</v>
      </c>
      <c r="K23" s="98">
        <f t="shared" si="5"/>
        <v>112.82042449987513</v>
      </c>
      <c r="L23" s="98">
        <f t="shared" si="5"/>
        <v>113.49705528864438</v>
      </c>
      <c r="M23" s="98">
        <f t="shared" si="5"/>
        <v>114.17774411235133</v>
      </c>
      <c r="N23" s="98">
        <f t="shared" si="5"/>
        <v>114.86251530871142</v>
      </c>
      <c r="O23" s="98">
        <f t="shared" si="5"/>
        <v>115.55139336140337</v>
      </c>
      <c r="P23" s="98">
        <f t="shared" si="5"/>
        <v>116.24440290094465</v>
      </c>
      <c r="Q23" s="98">
        <f t="shared" si="5"/>
        <v>116.94156870557217</v>
      </c>
      <c r="R23" s="98">
        <f t="shared" si="5"/>
        <v>117.64291570212819</v>
      </c>
      <c r="S23" s="98">
        <f t="shared" si="5"/>
        <v>118.34846896695154</v>
      </c>
      <c r="T23" s="98">
        <f t="shared" si="5"/>
        <v>119.05825372677424</v>
      </c>
      <c r="U23" s="98">
        <f t="shared" si="5"/>
        <v>119.77229535962348</v>
      </c>
      <c r="V23" s="98">
        <f t="shared" si="5"/>
        <v>120.49061939572897</v>
      </c>
      <c r="W23" s="98">
        <f t="shared" si="5"/>
        <v>121.21325151843577</v>
      </c>
      <c r="X23" s="98">
        <f t="shared" si="5"/>
        <v>121.94021756512258</v>
      </c>
      <c r="Y23" s="98">
        <f t="shared" si="5"/>
        <v>122.6715435281256</v>
      </c>
      <c r="Z23" s="98">
        <f t="shared" si="5"/>
        <v>123.4072555556678</v>
      </c>
      <c r="AA23" s="98">
        <f t="shared" si="5"/>
        <v>124.14737995279387</v>
      </c>
      <c r="AB23" s="98">
        <f t="shared" si="5"/>
        <v>124.89194318231075</v>
      </c>
      <c r="AC23" s="98">
        <f t="shared" si="5"/>
        <v>125.64097186573379</v>
      </c>
      <c r="AD23" s="98">
        <f t="shared" si="5"/>
        <v>126.39449278423855</v>
      </c>
      <c r="AE23" s="98">
        <f t="shared" si="5"/>
        <v>127.15253287961845</v>
      </c>
      <c r="AF23" s="98">
        <f t="shared" si="5"/>
        <v>127.91511925524796</v>
      </c>
      <c r="AG23" s="98"/>
    </row>
    <row r="24" spans="1:33" x14ac:dyDescent="0.2">
      <c r="A24" s="23" t="s">
        <v>23</v>
      </c>
      <c r="B24" s="23"/>
      <c r="C24" s="22">
        <v>111.922</v>
      </c>
      <c r="D24" s="22">
        <v>112.59399999999999</v>
      </c>
      <c r="E24" s="22">
        <v>113.26900000000001</v>
      </c>
      <c r="F24" s="22">
        <v>113.949</v>
      </c>
      <c r="G24" s="22">
        <v>113.949</v>
      </c>
      <c r="H24" s="98">
        <f>+H$11*(G24/G$11)</f>
        <v>114.6323993232276</v>
      </c>
      <c r="I24" s="98">
        <f t="shared" si="3"/>
        <v>115.31989727509597</v>
      </c>
      <c r="J24" s="98">
        <f t="shared" si="3"/>
        <v>116.01151843677775</v>
      </c>
      <c r="K24" s="98">
        <f t="shared" si="3"/>
        <v>116.70728753686903</v>
      </c>
      <c r="L24" s="98">
        <f t="shared" si="3"/>
        <v>117.40722945227353</v>
      </c>
      <c r="M24" s="98">
        <f t="shared" si="3"/>
        <v>118.11136920909202</v>
      </c>
      <c r="N24" s="98">
        <f t="shared" si="3"/>
        <v>118.81973198351723</v>
      </c>
      <c r="O24" s="98">
        <f t="shared" si="3"/>
        <v>119.53234310273392</v>
      </c>
      <c r="P24" s="98">
        <f t="shared" si="3"/>
        <v>120.2492280458244</v>
      </c>
      <c r="Q24" s="98">
        <f t="shared" si="3"/>
        <v>120.97041244467965</v>
      </c>
      <c r="R24" s="98">
        <f t="shared" si="3"/>
        <v>121.69592208491571</v>
      </c>
      <c r="S24" s="98">
        <f t="shared" si="3"/>
        <v>122.42578290679558</v>
      </c>
      <c r="T24" s="98">
        <f t="shared" si="3"/>
        <v>123.16002100615681</v>
      </c>
      <c r="U24" s="98">
        <f t="shared" si="3"/>
        <v>123.89866263534448</v>
      </c>
      <c r="V24" s="98">
        <f t="shared" si="3"/>
        <v>124.64173420414983</v>
      </c>
      <c r="W24" s="98">
        <f t="shared" si="3"/>
        <v>125.38926228075455</v>
      </c>
      <c r="X24" s="98">
        <f t="shared" si="3"/>
        <v>126.14127359268072</v>
      </c>
      <c r="Y24" s="98">
        <f t="shared" si="3"/>
        <v>126.89779502774645</v>
      </c>
      <c r="Z24" s="98">
        <f t="shared" si="3"/>
        <v>127.65885363502724</v>
      </c>
      <c r="AA24" s="98">
        <f t="shared" si="3"/>
        <v>128.42447662582302</v>
      </c>
      <c r="AB24" s="98">
        <f t="shared" si="3"/>
        <v>129.19469137463122</v>
      </c>
      <c r="AC24" s="98">
        <f t="shared" si="5"/>
        <v>129.96952542012545</v>
      </c>
      <c r="AD24" s="98">
        <f t="shared" si="5"/>
        <v>130.74900646614012</v>
      </c>
      <c r="AE24" s="98">
        <f t="shared" si="5"/>
        <v>131.53316238266103</v>
      </c>
      <c r="AF24" s="98">
        <f t="shared" si="5"/>
        <v>132.3220212068218</v>
      </c>
      <c r="AG24" s="98"/>
    </row>
    <row r="25" spans="1:33" x14ac:dyDescent="0.2">
      <c r="A25" s="23"/>
      <c r="B25" s="23"/>
      <c r="C25" s="25"/>
      <c r="D25" s="25"/>
      <c r="E25" s="25"/>
      <c r="F25" s="25"/>
      <c r="G25" s="25"/>
      <c r="H25" s="93"/>
      <c r="I25" s="94"/>
      <c r="J25" s="94"/>
      <c r="K25" s="95"/>
      <c r="L25" s="96"/>
      <c r="M25" s="96"/>
      <c r="N25" s="97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</row>
    <row r="26" spans="1:33" x14ac:dyDescent="0.2">
      <c r="A26" s="26" t="s">
        <v>24</v>
      </c>
      <c r="B26" s="23"/>
      <c r="C26" s="24">
        <v>2011</v>
      </c>
      <c r="D26" s="24">
        <v>2012</v>
      </c>
      <c r="E26" s="24">
        <v>2013</v>
      </c>
      <c r="F26" s="24">
        <v>2014</v>
      </c>
      <c r="G26" s="24">
        <v>2015</v>
      </c>
      <c r="H26" s="92">
        <v>2016</v>
      </c>
      <c r="I26" s="92">
        <v>2017</v>
      </c>
      <c r="J26" s="92">
        <v>2018</v>
      </c>
      <c r="K26" s="92">
        <v>2019</v>
      </c>
      <c r="L26" s="92">
        <v>2020</v>
      </c>
      <c r="M26" s="92">
        <v>2021</v>
      </c>
      <c r="N26" s="92">
        <v>2022</v>
      </c>
      <c r="O26" s="92">
        <v>2023</v>
      </c>
      <c r="P26" s="92">
        <v>2024</v>
      </c>
      <c r="Q26" s="92">
        <v>2025</v>
      </c>
      <c r="R26" s="92">
        <v>2026</v>
      </c>
      <c r="S26" s="92">
        <v>2027</v>
      </c>
      <c r="T26" s="92">
        <v>2028</v>
      </c>
      <c r="U26" s="92">
        <v>2029</v>
      </c>
      <c r="V26" s="92">
        <v>2030</v>
      </c>
      <c r="W26" s="92">
        <v>2031</v>
      </c>
      <c r="X26" s="92">
        <v>2032</v>
      </c>
      <c r="Y26" s="92">
        <v>2033</v>
      </c>
      <c r="Z26" s="92">
        <v>2034</v>
      </c>
      <c r="AA26" s="92">
        <v>2035</v>
      </c>
      <c r="AB26" s="92">
        <v>2036</v>
      </c>
      <c r="AC26" s="92">
        <v>2037</v>
      </c>
      <c r="AD26" s="92">
        <v>2038</v>
      </c>
      <c r="AE26" s="92">
        <v>2039</v>
      </c>
      <c r="AF26" s="92">
        <v>2040</v>
      </c>
      <c r="AG26" s="92"/>
    </row>
    <row r="27" spans="1:33" x14ac:dyDescent="0.2">
      <c r="A27" s="23" t="s">
        <v>12</v>
      </c>
      <c r="B27" s="23"/>
      <c r="C27" s="22">
        <f>+C4</f>
        <v>107.74299999999999</v>
      </c>
      <c r="D27" s="22">
        <f>+C5</f>
        <v>107.964</v>
      </c>
      <c r="E27" s="22">
        <f>+C6</f>
        <v>108.61199999999999</v>
      </c>
      <c r="F27" s="22">
        <f>+C7</f>
        <v>108.596</v>
      </c>
      <c r="G27" s="22">
        <f>+C8</f>
        <v>109.468</v>
      </c>
      <c r="H27" s="98">
        <f>+H11-$H$8</f>
        <v>110.34522974497237</v>
      </c>
      <c r="I27" s="98">
        <f>+I11-$H$8</f>
        <v>111.22772059986256</v>
      </c>
      <c r="J27" s="98">
        <f>+J11-$H$8</f>
        <v>112.11550411772468</v>
      </c>
      <c r="K27" s="98">
        <f>+K11-$H$8</f>
        <v>113.00861204084951</v>
      </c>
      <c r="L27" s="98">
        <f>+L11-$H$8</f>
        <v>113.90707630189949</v>
      </c>
      <c r="M27" s="98">
        <f t="shared" ref="M27:AF27" si="6">+M11-$H$8</f>
        <v>114.81092902505044</v>
      </c>
      <c r="N27" s="98">
        <f t="shared" si="6"/>
        <v>115.72020252714022</v>
      </c>
      <c r="O27" s="98">
        <f t="shared" si="6"/>
        <v>116.63492931882409</v>
      </c>
      <c r="P27" s="98">
        <f t="shared" si="6"/>
        <v>117.55514210573718</v>
      </c>
      <c r="Q27" s="98">
        <f t="shared" si="6"/>
        <v>118.48087378966385</v>
      </c>
      <c r="R27" s="98">
        <f t="shared" si="6"/>
        <v>119.4121574697141</v>
      </c>
      <c r="S27" s="98">
        <f t="shared" si="6"/>
        <v>120.34902644350699</v>
      </c>
      <c r="T27" s="98">
        <f t="shared" si="6"/>
        <v>121.29151420836116</v>
      </c>
      <c r="U27" s="98">
        <f t="shared" si="6"/>
        <v>122.2396544624926</v>
      </c>
      <c r="V27" s="98">
        <f t="shared" si="6"/>
        <v>123.19348110621935</v>
      </c>
      <c r="W27" s="98">
        <f t="shared" si="6"/>
        <v>124.15302824317378</v>
      </c>
      <c r="X27" s="98">
        <f t="shared" si="6"/>
        <v>125.11833018152178</v>
      </c>
      <c r="Y27" s="98">
        <f t="shared" si="6"/>
        <v>126.08942143518961</v>
      </c>
      <c r="Z27" s="98">
        <f t="shared" si="6"/>
        <v>127.06633672509777</v>
      </c>
      <c r="AA27" s="98">
        <f t="shared" si="6"/>
        <v>128.04911098040247</v>
      </c>
      <c r="AB27" s="98">
        <f t="shared" si="6"/>
        <v>129.03777933974465</v>
      </c>
      <c r="AC27" s="98">
        <f t="shared" si="6"/>
        <v>130.03237715250606</v>
      </c>
      <c r="AD27" s="98">
        <f t="shared" si="6"/>
        <v>131.03293998007342</v>
      </c>
      <c r="AE27" s="98">
        <f t="shared" si="6"/>
        <v>132.03950359710979</v>
      </c>
      <c r="AF27" s="98">
        <f t="shared" si="6"/>
        <v>133.05210399283374</v>
      </c>
      <c r="AG27" s="98"/>
    </row>
    <row r="28" spans="1:33" x14ac:dyDescent="0.2">
      <c r="A28" s="23"/>
      <c r="B28" s="23"/>
      <c r="C28" s="196"/>
      <c r="D28" s="196"/>
      <c r="E28" s="196"/>
      <c r="F28" s="196"/>
      <c r="G28" s="25"/>
      <c r="H28" s="93"/>
      <c r="I28" s="94"/>
      <c r="J28" s="94"/>
      <c r="K28" s="95"/>
      <c r="L28" s="96"/>
      <c r="M28" s="96"/>
      <c r="N28" s="97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</row>
    <row r="29" spans="1:33" x14ac:dyDescent="0.2">
      <c r="A29" s="23" t="s">
        <v>13</v>
      </c>
      <c r="B29" s="23"/>
      <c r="C29" s="22">
        <f>C$27*(C13/C$11)</f>
        <v>85.780206967299193</v>
      </c>
      <c r="D29" s="22">
        <f t="shared" ref="D29:H29" si="7">D$27*(D13/D$11)</f>
        <v>85.955927833114075</v>
      </c>
      <c r="E29" s="22">
        <f t="shared" si="7"/>
        <v>86.472373129268178</v>
      </c>
      <c r="F29" s="22">
        <f t="shared" si="7"/>
        <v>86.459433326914095</v>
      </c>
      <c r="G29" s="22">
        <f t="shared" si="7"/>
        <v>86.63410140290425</v>
      </c>
      <c r="H29" s="98">
        <f t="shared" si="7"/>
        <v>87.328350047983918</v>
      </c>
      <c r="I29" s="98">
        <f>I$27*(I13/I$11)</f>
        <v>88.02676238957865</v>
      </c>
      <c r="J29" s="98">
        <f t="shared" ref="J29:AF29" si="8">J$27*(J13/J$11)</f>
        <v>88.729363399100095</v>
      </c>
      <c r="K29" s="98">
        <f t="shared" si="8"/>
        <v>89.436178197723748</v>
      </c>
      <c r="L29" s="98">
        <f t="shared" si="8"/>
        <v>90.147232057287169</v>
      </c>
      <c r="M29" s="98">
        <f t="shared" si="8"/>
        <v>90.862550401193616</v>
      </c>
      <c r="N29" s="98">
        <f t="shared" si="8"/>
        <v>91.582158805321029</v>
      </c>
      <c r="O29" s="98">
        <f t="shared" si="8"/>
        <v>92.306082998936461</v>
      </c>
      <c r="P29" s="98">
        <f t="shared" si="8"/>
        <v>93.03434886561601</v>
      </c>
      <c r="Q29" s="98">
        <f t="shared" si="8"/>
        <v>93.766982444170338</v>
      </c>
      <c r="R29" s="98">
        <f t="shared" si="8"/>
        <v>94.504009929575602</v>
      </c>
      <c r="S29" s="98">
        <f t="shared" si="8"/>
        <v>95.245457673910082</v>
      </c>
      <c r="T29" s="98">
        <f t="shared" si="8"/>
        <v>95.9913521872964</v>
      </c>
      <c r="U29" s="98">
        <f t="shared" si="8"/>
        <v>96.741720138849345</v>
      </c>
      <c r="V29" s="98">
        <f t="shared" si="8"/>
        <v>97.496588357629406</v>
      </c>
      <c r="W29" s="98">
        <f t="shared" si="8"/>
        <v>98.255983833602087</v>
      </c>
      <c r="X29" s="98">
        <f t="shared" si="8"/>
        <v>99.019933718602815</v>
      </c>
      <c r="Y29" s="98">
        <f t="shared" si="8"/>
        <v>99.788465327307918</v>
      </c>
      <c r="Z29" s="98">
        <f t="shared" si="8"/>
        <v>100.56160613821112</v>
      </c>
      <c r="AA29" s="98">
        <f t="shared" si="8"/>
        <v>101.33938379460598</v>
      </c>
      <c r="AB29" s="98">
        <f t="shared" si="8"/>
        <v>102.1218261055744</v>
      </c>
      <c r="AC29" s="98">
        <f t="shared" si="8"/>
        <v>102.90896104698083</v>
      </c>
      <c r="AD29" s="98">
        <f t="shared" si="8"/>
        <v>103.70081676247256</v>
      </c>
      <c r="AE29" s="98">
        <f t="shared" si="8"/>
        <v>104.49742156448596</v>
      </c>
      <c r="AF29" s="98">
        <f t="shared" si="8"/>
        <v>105.29880393525889</v>
      </c>
      <c r="AG29" s="98"/>
    </row>
    <row r="30" spans="1:33" x14ac:dyDescent="0.2">
      <c r="A30" s="23" t="s">
        <v>14</v>
      </c>
      <c r="B30" s="23"/>
      <c r="C30" s="22">
        <f t="shared" ref="C30:D32" si="9">C$27*(C14/C$11)</f>
        <v>82.354249660387921</v>
      </c>
      <c r="D30" s="22">
        <f t="shared" si="9"/>
        <v>82.523131491574262</v>
      </c>
      <c r="E30" s="22">
        <f t="shared" ref="E30:H40" si="10">E$27*(E14/E$11)</f>
        <v>83.018528212331091</v>
      </c>
      <c r="F30" s="22">
        <f t="shared" si="10"/>
        <v>83.006523288123489</v>
      </c>
      <c r="G30" s="22">
        <f t="shared" ref="G30:G36" si="11">G$27*(G14/G$11)</f>
        <v>83.174215686274522</v>
      </c>
      <c r="H30" s="98">
        <f t="shared" si="10"/>
        <v>83.840738286621175</v>
      </c>
      <c r="I30" s="98">
        <f t="shared" ref="I30:AF30" si="12">I$27*(I14/I$11)</f>
        <v>84.511258298915195</v>
      </c>
      <c r="J30" s="98">
        <f t="shared" si="12"/>
        <v>85.185799697290818</v>
      </c>
      <c r="K30" s="98">
        <f t="shared" si="12"/>
        <v>85.864386599665082</v>
      </c>
      <c r="L30" s="98">
        <f t="shared" si="12"/>
        <v>86.54704326860012</v>
      </c>
      <c r="M30" s="98">
        <f t="shared" si="12"/>
        <v>87.233794112170685</v>
      </c>
      <c r="N30" s="98">
        <f t="shared" si="12"/>
        <v>87.924663684836943</v>
      </c>
      <c r="O30" s="98">
        <f t="shared" si="12"/>
        <v>88.61967668832223</v>
      </c>
      <c r="P30" s="98">
        <f t="shared" si="12"/>
        <v>89.318857972496389</v>
      </c>
      <c r="Q30" s="98">
        <f t="shared" si="12"/>
        <v>90.022232536264212</v>
      </c>
      <c r="R30" s="98">
        <f t="shared" si="12"/>
        <v>90.729825528459259</v>
      </c>
      <c r="S30" s="98">
        <f t="shared" si="12"/>
        <v>91.441662248743057</v>
      </c>
      <c r="T30" s="98">
        <f t="shared" si="12"/>
        <v>92.157768148509717</v>
      </c>
      <c r="U30" s="98">
        <f t="shared" si="12"/>
        <v>92.878168831795847</v>
      </c>
      <c r="V30" s="98">
        <f t="shared" si="12"/>
        <v>93.602890056196088</v>
      </c>
      <c r="W30" s="98">
        <f t="shared" si="12"/>
        <v>94.331957733784009</v>
      </c>
      <c r="X30" s="98">
        <f t="shared" si="12"/>
        <v>95.065397932038621</v>
      </c>
      <c r="Y30" s="98">
        <f t="shared" si="12"/>
        <v>95.803236874776431</v>
      </c>
      <c r="Z30" s="98">
        <f t="shared" si="12"/>
        <v>96.545500943088996</v>
      </c>
      <c r="AA30" s="98">
        <f t="shared" si="12"/>
        <v>97.292216676286202</v>
      </c>
      <c r="AB30" s="98">
        <f t="shared" si="12"/>
        <v>98.043410772845206</v>
      </c>
      <c r="AC30" s="98">
        <f t="shared" si="12"/>
        <v>98.799110091364909</v>
      </c>
      <c r="AD30" s="98">
        <f t="shared" si="12"/>
        <v>99.559341651526381</v>
      </c>
      <c r="AE30" s="98">
        <f t="shared" si="12"/>
        <v>100.32413263505893</v>
      </c>
      <c r="AF30" s="98">
        <f t="shared" si="12"/>
        <v>101.09351038671191</v>
      </c>
      <c r="AG30" s="98"/>
    </row>
    <row r="31" spans="1:33" x14ac:dyDescent="0.2">
      <c r="A31" s="23" t="s">
        <v>15</v>
      </c>
      <c r="B31" s="23"/>
      <c r="C31" s="22">
        <f t="shared" si="9"/>
        <v>88.218589265457595</v>
      </c>
      <c r="D31" s="22">
        <f t="shared" si="9"/>
        <v>88.399766209359143</v>
      </c>
      <c r="E31" s="22">
        <f t="shared" si="10"/>
        <v>88.930494696566086</v>
      </c>
      <c r="F31" s="22">
        <f t="shared" si="10"/>
        <v>88.917475061212158</v>
      </c>
      <c r="G31" s="22">
        <f t="shared" si="11"/>
        <v>89.097108950693254</v>
      </c>
      <c r="H31" s="98">
        <f t="shared" si="10"/>
        <v>89.811095085112385</v>
      </c>
      <c r="I31" s="98">
        <f t="shared" ref="I31:AF31" si="13">I$27*(I15/I$11)</f>
        <v>90.529363289940662</v>
      </c>
      <c r="J31" s="98">
        <f t="shared" si="13"/>
        <v>91.251939246526973</v>
      </c>
      <c r="K31" s="98">
        <f t="shared" si="13"/>
        <v>91.978848790241855</v>
      </c>
      <c r="L31" s="98">
        <f t="shared" si="13"/>
        <v>92.710117911401227</v>
      </c>
      <c r="M31" s="98">
        <f t="shared" si="13"/>
        <v>93.445772756195694</v>
      </c>
      <c r="N31" s="98">
        <f t="shared" si="13"/>
        <v>94.185839627625441</v>
      </c>
      <c r="O31" s="98">
        <f t="shared" si="13"/>
        <v>94.930344986440574</v>
      </c>
      <c r="P31" s="98">
        <f t="shared" si="13"/>
        <v>95.679315452087309</v>
      </c>
      <c r="Q31" s="98">
        <f t="shared" si="13"/>
        <v>96.432777803659675</v>
      </c>
      <c r="R31" s="98">
        <f t="shared" si="13"/>
        <v>97.190758980857026</v>
      </c>
      <c r="S31" s="98">
        <f t="shared" si="13"/>
        <v>97.953286084947251</v>
      </c>
      <c r="T31" s="98">
        <f t="shared" si="13"/>
        <v>98.720386379735757</v>
      </c>
      <c r="U31" s="98">
        <f t="shared" si="13"/>
        <v>99.49208729254029</v>
      </c>
      <c r="V31" s="98">
        <f t="shared" si="13"/>
        <v>100.26841641517153</v>
      </c>
      <c r="W31" s="98">
        <f t="shared" si="13"/>
        <v>101.04940150491971</v>
      </c>
      <c r="X31" s="98">
        <f t="shared" si="13"/>
        <v>101.83507048554699</v>
      </c>
      <c r="Y31" s="98">
        <f t="shared" si="13"/>
        <v>102.62545144828594</v>
      </c>
      <c r="Z31" s="98">
        <f t="shared" si="13"/>
        <v>103.42057265284386</v>
      </c>
      <c r="AA31" s="98">
        <f t="shared" si="13"/>
        <v>104.22046252841315</v>
      </c>
      <c r="AB31" s="98">
        <f t="shared" si="13"/>
        <v>105.02514967468798</v>
      </c>
      <c r="AC31" s="98">
        <f t="shared" si="13"/>
        <v>105.8346628628866</v>
      </c>
      <c r="AD31" s="98">
        <f t="shared" si="13"/>
        <v>106.64903103678019</v>
      </c>
      <c r="AE31" s="98">
        <f t="shared" si="13"/>
        <v>107.46828331372774</v>
      </c>
      <c r="AF31" s="98">
        <f t="shared" si="13"/>
        <v>108.2924489857171</v>
      </c>
      <c r="AG31" s="98"/>
    </row>
    <row r="32" spans="1:33" x14ac:dyDescent="0.2">
      <c r="A32" s="23" t="s">
        <v>16</v>
      </c>
      <c r="B32" s="23"/>
      <c r="C32" s="22">
        <f t="shared" si="9"/>
        <v>91.179805391779269</v>
      </c>
      <c r="D32" s="22">
        <f t="shared" si="9"/>
        <v>91.366640105243377</v>
      </c>
      <c r="E32" s="22">
        <f t="shared" si="10"/>
        <v>91.91541027752217</v>
      </c>
      <c r="F32" s="22">
        <f t="shared" si="10"/>
        <v>91.901333076563333</v>
      </c>
      <c r="G32" s="22">
        <f t="shared" si="11"/>
        <v>92.086995050181855</v>
      </c>
      <c r="H32" s="98">
        <f t="shared" si="10"/>
        <v>92.82494085336765</v>
      </c>
      <c r="I32" s="98">
        <f t="shared" ref="I32:AF32" si="14">I$27*(I16/I$11)</f>
        <v>93.567312423014528</v>
      </c>
      <c r="J32" s="98">
        <f t="shared" si="14"/>
        <v>94.314136302276069</v>
      </c>
      <c r="K32" s="98">
        <f t="shared" si="14"/>
        <v>95.06543919349609</v>
      </c>
      <c r="L32" s="98">
        <f t="shared" si="14"/>
        <v>95.821247959163458</v>
      </c>
      <c r="M32" s="98">
        <f t="shared" si="14"/>
        <v>96.581589622872443</v>
      </c>
      <c r="N32" s="98">
        <f t="shared" si="14"/>
        <v>97.346491370289058</v>
      </c>
      <c r="O32" s="98">
        <f t="shared" si="14"/>
        <v>98.115980550122984</v>
      </c>
      <c r="P32" s="98">
        <f t="shared" si="14"/>
        <v>98.890084675105442</v>
      </c>
      <c r="Q32" s="98">
        <f t="shared" si="14"/>
        <v>99.668831422972886</v>
      </c>
      <c r="R32" s="98">
        <f t="shared" si="14"/>
        <v>100.45224863745661</v>
      </c>
      <c r="S32" s="98">
        <f t="shared" si="14"/>
        <v>101.24036432927828</v>
      </c>
      <c r="T32" s="98">
        <f t="shared" si="14"/>
        <v>102.03320667715148</v>
      </c>
      <c r="U32" s="98">
        <f t="shared" si="14"/>
        <v>102.83080402878922</v>
      </c>
      <c r="V32" s="98">
        <f t="shared" si="14"/>
        <v>103.6331849019174</v>
      </c>
      <c r="W32" s="98">
        <f t="shared" si="14"/>
        <v>104.44037798529463</v>
      </c>
      <c r="X32" s="98">
        <f t="shared" si="14"/>
        <v>105.25241213973779</v>
      </c>
      <c r="Y32" s="98">
        <f t="shared" si="14"/>
        <v>106.06931639915409</v>
      </c>
      <c r="Z32" s="98">
        <f t="shared" si="14"/>
        <v>106.8911199715791</v>
      </c>
      <c r="AA32" s="98">
        <f t="shared" si="14"/>
        <v>107.71785224022099</v>
      </c>
      <c r="AB32" s="98">
        <f t="shared" si="14"/>
        <v>108.54954276451132</v>
      </c>
      <c r="AC32" s="98">
        <f t="shared" si="14"/>
        <v>109.38622128116168</v>
      </c>
      <c r="AD32" s="98">
        <f t="shared" si="14"/>
        <v>110.22791770522709</v>
      </c>
      <c r="AE32" s="98">
        <f t="shared" si="14"/>
        <v>111.0746621311755</v>
      </c>
      <c r="AF32" s="98">
        <f t="shared" si="14"/>
        <v>111.92648483396391</v>
      </c>
      <c r="AG32" s="98"/>
    </row>
    <row r="33" spans="1:33" x14ac:dyDescent="0.2">
      <c r="A33" s="23" t="s">
        <v>0</v>
      </c>
      <c r="B33" s="23"/>
      <c r="C33" s="22">
        <f t="shared" ref="C33:D40" si="15">C$27*(C17/C$11)</f>
        <v>100.27545421188992</v>
      </c>
      <c r="D33" s="22">
        <f t="shared" si="15"/>
        <v>100.48068433251895</v>
      </c>
      <c r="E33" s="22">
        <f t="shared" si="10"/>
        <v>101.08357998740738</v>
      </c>
      <c r="F33" s="22">
        <f t="shared" si="10"/>
        <v>101.06950757930068</v>
      </c>
      <c r="G33" s="22">
        <f t="shared" si="11"/>
        <v>101.27369138841031</v>
      </c>
      <c r="H33" s="98">
        <f t="shared" si="10"/>
        <v>102.08525544794428</v>
      </c>
      <c r="I33" s="98">
        <f t="shared" ref="I33:AF33" si="16">I$27*(I17/I$11)</f>
        <v>102.9016867930976</v>
      </c>
      <c r="J33" s="98">
        <f t="shared" si="16"/>
        <v>103.72301461499701</v>
      </c>
      <c r="K33" s="98">
        <f t="shared" si="16"/>
        <v>104.54926827984052</v>
      </c>
      <c r="L33" s="98">
        <f t="shared" si="16"/>
        <v>105.38047732994733</v>
      </c>
      <c r="M33" s="98">
        <f t="shared" si="16"/>
        <v>106.21667148481417</v>
      </c>
      <c r="N33" s="98">
        <f t="shared" si="16"/>
        <v>107.05788064217795</v>
      </c>
      <c r="O33" s="98">
        <f t="shared" si="16"/>
        <v>107.90413487908465</v>
      </c>
      <c r="P33" s="98">
        <f t="shared" si="16"/>
        <v>108.75546445296472</v>
      </c>
      <c r="Q33" s="98">
        <f t="shared" si="16"/>
        <v>109.61189980271497</v>
      </c>
      <c r="R33" s="98">
        <f t="shared" si="16"/>
        <v>110.47347154978695</v>
      </c>
      <c r="S33" s="98">
        <f t="shared" si="16"/>
        <v>111.34021049928157</v>
      </c>
      <c r="T33" s="98">
        <f t="shared" si="16"/>
        <v>112.21214764105082</v>
      </c>
      <c r="U33" s="98">
        <f t="shared" si="16"/>
        <v>113.08931415080559</v>
      </c>
      <c r="V33" s="98">
        <f t="shared" si="16"/>
        <v>113.97174139123042</v>
      </c>
      <c r="W33" s="98">
        <f t="shared" si="16"/>
        <v>114.85946091310491</v>
      </c>
      <c r="X33" s="98">
        <f t="shared" si="16"/>
        <v>115.75250445643162</v>
      </c>
      <c r="Y33" s="98">
        <f t="shared" si="16"/>
        <v>116.65090395157121</v>
      </c>
      <c r="Z33" s="98">
        <f t="shared" si="16"/>
        <v>117.55469152038383</v>
      </c>
      <c r="AA33" s="98">
        <f t="shared" si="16"/>
        <v>118.46389947737768</v>
      </c>
      <c r="AB33" s="98">
        <f t="shared" si="16"/>
        <v>119.37856033086459</v>
      </c>
      <c r="AC33" s="98">
        <f t="shared" si="16"/>
        <v>120.29870678412203</v>
      </c>
      <c r="AD33" s="98">
        <f t="shared" si="16"/>
        <v>121.22437173656266</v>
      </c>
      <c r="AE33" s="98">
        <f t="shared" si="16"/>
        <v>122.15558828491051</v>
      </c>
      <c r="AF33" s="98">
        <f t="shared" si="16"/>
        <v>123.09238972438443</v>
      </c>
      <c r="AG33" s="98"/>
    </row>
    <row r="34" spans="1:33" x14ac:dyDescent="0.2">
      <c r="A34" s="23" t="s">
        <v>17</v>
      </c>
      <c r="B34" s="23"/>
      <c r="C34" s="22">
        <f t="shared" si="15"/>
        <v>102.53125961767381</v>
      </c>
      <c r="D34" s="22">
        <f t="shared" si="15"/>
        <v>102.74191116957964</v>
      </c>
      <c r="E34" s="22">
        <f t="shared" si="10"/>
        <v>103.35833816050759</v>
      </c>
      <c r="F34" s="22">
        <f t="shared" si="10"/>
        <v>103.34306547635424</v>
      </c>
      <c r="G34" s="22">
        <f t="shared" si="11"/>
        <v>103.55184239888425</v>
      </c>
      <c r="H34" s="98">
        <f t="shared" si="10"/>
        <v>104.38166258650978</v>
      </c>
      <c r="I34" s="98">
        <f t="shared" ref="I34:AF34" si="17">I$27*(I18/I$11)</f>
        <v>105.21645954931209</v>
      </c>
      <c r="J34" s="98">
        <f t="shared" si="17"/>
        <v>106.05626313507219</v>
      </c>
      <c r="K34" s="98">
        <f t="shared" si="17"/>
        <v>106.90110337058043</v>
      </c>
      <c r="L34" s="98">
        <f t="shared" si="17"/>
        <v>107.75101046271035</v>
      </c>
      <c r="M34" s="98">
        <f t="shared" si="17"/>
        <v>108.60601479949852</v>
      </c>
      <c r="N34" s="98">
        <f t="shared" si="17"/>
        <v>109.46614695123128</v>
      </c>
      <c r="O34" s="98">
        <f t="shared" si="17"/>
        <v>110.33143767153754</v>
      </c>
      <c r="P34" s="98">
        <f t="shared" si="17"/>
        <v>111.20191789848846</v>
      </c>
      <c r="Q34" s="98">
        <f t="shared" si="17"/>
        <v>112.07761875570361</v>
      </c>
      <c r="R34" s="98">
        <f t="shared" si="17"/>
        <v>112.95857155346386</v>
      </c>
      <c r="S34" s="98">
        <f t="shared" si="17"/>
        <v>113.8448077898307</v>
      </c>
      <c r="T34" s="98">
        <f t="shared" si="17"/>
        <v>114.7363591517726</v>
      </c>
      <c r="U34" s="98">
        <f t="shared" si="17"/>
        <v>115.6332575162979</v>
      </c>
      <c r="V34" s="98">
        <f t="shared" si="17"/>
        <v>116.53553495159451</v>
      </c>
      <c r="W34" s="98">
        <f t="shared" si="17"/>
        <v>117.44322371817657</v>
      </c>
      <c r="X34" s="98">
        <f t="shared" si="17"/>
        <v>118.35635627003785</v>
      </c>
      <c r="Y34" s="98">
        <f t="shared" si="17"/>
        <v>119.27496525581219</v>
      </c>
      <c r="Z34" s="98">
        <f t="shared" si="17"/>
        <v>120.19908351994079</v>
      </c>
      <c r="AA34" s="98">
        <f t="shared" si="17"/>
        <v>121.12874410384654</v>
      </c>
      <c r="AB34" s="98">
        <f t="shared" si="17"/>
        <v>122.06398024711547</v>
      </c>
      <c r="AC34" s="98">
        <f t="shared" si="17"/>
        <v>123.00482538868512</v>
      </c>
      <c r="AD34" s="98">
        <f t="shared" si="17"/>
        <v>123.95131316804014</v>
      </c>
      <c r="AE34" s="98">
        <f t="shared" si="17"/>
        <v>124.90347742641521</v>
      </c>
      <c r="AF34" s="98">
        <f t="shared" si="17"/>
        <v>125.86135220800485</v>
      </c>
      <c r="AG34" s="98"/>
    </row>
    <row r="35" spans="1:33" x14ac:dyDescent="0.2">
      <c r="A35" s="23" t="s">
        <v>18</v>
      </c>
      <c r="B35" s="23"/>
      <c r="C35" s="22">
        <f t="shared" si="15"/>
        <v>106.83539668790701</v>
      </c>
      <c r="D35" s="22">
        <f t="shared" si="15"/>
        <v>107.05394825534046</v>
      </c>
      <c r="E35" s="22">
        <f t="shared" si="10"/>
        <v>107.69668600765245</v>
      </c>
      <c r="F35" s="22">
        <f t="shared" si="10"/>
        <v>107.68104979504251</v>
      </c>
      <c r="G35" s="22">
        <f t="shared" si="11"/>
        <v>107.89859045040609</v>
      </c>
      <c r="H35" s="98">
        <f t="shared" si="10"/>
        <v>108.76324361830619</v>
      </c>
      <c r="I35" s="98">
        <f t="shared" ref="I35:AF35" si="18">I$27*(I19/I$11)</f>
        <v>109.63308246918523</v>
      </c>
      <c r="J35" s="98">
        <f t="shared" si="18"/>
        <v>110.5081381037307</v>
      </c>
      <c r="K35" s="98">
        <f t="shared" si="18"/>
        <v>111.38844180915383</v>
      </c>
      <c r="L35" s="98">
        <f t="shared" si="18"/>
        <v>112.27402506030815</v>
      </c>
      <c r="M35" s="98">
        <f t="shared" si="18"/>
        <v>113.16491952081485</v>
      </c>
      <c r="N35" s="98">
        <f t="shared" si="18"/>
        <v>114.0611570441951</v>
      </c>
      <c r="O35" s="98">
        <f t="shared" si="18"/>
        <v>114.96276967500879</v>
      </c>
      <c r="P35" s="98">
        <f t="shared" si="18"/>
        <v>115.86978965000021</v>
      </c>
      <c r="Q35" s="98">
        <f t="shared" si="18"/>
        <v>116.78224939925083</v>
      </c>
      <c r="R35" s="98">
        <f t="shared" si="18"/>
        <v>117.70018154733874</v>
      </c>
      <c r="S35" s="98">
        <f t="shared" si="18"/>
        <v>118.62361891450516</v>
      </c>
      <c r="T35" s="98">
        <f t="shared" si="18"/>
        <v>119.55259451782777</v>
      </c>
      <c r="U35" s="98">
        <f t="shared" si="18"/>
        <v>120.48714157240144</v>
      </c>
      <c r="V35" s="98">
        <f t="shared" si="18"/>
        <v>121.42729349252566</v>
      </c>
      <c r="W35" s="98">
        <f t="shared" si="18"/>
        <v>122.37308389289936</v>
      </c>
      <c r="X35" s="98">
        <f t="shared" si="18"/>
        <v>123.32454658982262</v>
      </c>
      <c r="Y35" s="98">
        <f t="shared" si="18"/>
        <v>124.28171560240598</v>
      </c>
      <c r="Z35" s="98">
        <f t="shared" si="18"/>
        <v>125.24462515378669</v>
      </c>
      <c r="AA35" s="98">
        <f t="shared" si="18"/>
        <v>126.21330967235215</v>
      </c>
      <c r="AB35" s="98">
        <f t="shared" si="18"/>
        <v>127.18780379297129</v>
      </c>
      <c r="AC35" s="98">
        <f t="shared" si="18"/>
        <v>128.1681423582325</v>
      </c>
      <c r="AD35" s="98">
        <f t="shared" si="18"/>
        <v>129.15436041968965</v>
      </c>
      <c r="AE35" s="98">
        <f t="shared" si="18"/>
        <v>130.1464932391153</v>
      </c>
      <c r="AF35" s="98">
        <f t="shared" si="18"/>
        <v>131.14457628976149</v>
      </c>
      <c r="AG35" s="98"/>
    </row>
    <row r="36" spans="1:33" x14ac:dyDescent="0.2">
      <c r="A36" s="23" t="s">
        <v>19</v>
      </c>
      <c r="B36" s="23"/>
      <c r="C36" s="22">
        <f t="shared" si="15"/>
        <v>107.74299999999999</v>
      </c>
      <c r="D36" s="22">
        <f t="shared" si="15"/>
        <v>107.964</v>
      </c>
      <c r="E36" s="22">
        <f t="shared" si="10"/>
        <v>108.61199999999999</v>
      </c>
      <c r="F36" s="22">
        <f t="shared" si="10"/>
        <v>108.596</v>
      </c>
      <c r="G36" s="22">
        <f t="shared" si="11"/>
        <v>108.81538906664478</v>
      </c>
      <c r="H36" s="98">
        <f t="shared" si="10"/>
        <v>109.6873890666448</v>
      </c>
      <c r="I36" s="98">
        <f t="shared" ref="I36:AF36" si="19">I$27*(I20/I$11)</f>
        <v>110.56461881161714</v>
      </c>
      <c r="J36" s="98">
        <f t="shared" si="19"/>
        <v>111.44710966650734</v>
      </c>
      <c r="K36" s="98">
        <f t="shared" si="19"/>
        <v>112.33489318436948</v>
      </c>
      <c r="L36" s="98">
        <f t="shared" si="19"/>
        <v>113.22800110749431</v>
      </c>
      <c r="M36" s="98">
        <f t="shared" si="19"/>
        <v>114.12646536854426</v>
      </c>
      <c r="N36" s="98">
        <f t="shared" si="19"/>
        <v>115.03031809169521</v>
      </c>
      <c r="O36" s="98">
        <f t="shared" si="19"/>
        <v>115.939591593785</v>
      </c>
      <c r="P36" s="98">
        <f t="shared" si="19"/>
        <v>116.85431838546886</v>
      </c>
      <c r="Q36" s="98">
        <f t="shared" si="19"/>
        <v>117.77453117238194</v>
      </c>
      <c r="R36" s="98">
        <f t="shared" si="19"/>
        <v>118.70026285630861</v>
      </c>
      <c r="S36" s="98">
        <f t="shared" si="19"/>
        <v>119.63154653635887</v>
      </c>
      <c r="T36" s="98">
        <f t="shared" si="19"/>
        <v>120.56841551015175</v>
      </c>
      <c r="U36" s="98">
        <f t="shared" si="19"/>
        <v>121.51090327500596</v>
      </c>
      <c r="V36" s="98">
        <f t="shared" si="19"/>
        <v>122.45904352913739</v>
      </c>
      <c r="W36" s="98">
        <f t="shared" si="19"/>
        <v>123.41287017286415</v>
      </c>
      <c r="X36" s="98">
        <f t="shared" si="19"/>
        <v>124.37241730981854</v>
      </c>
      <c r="Y36" s="98">
        <f t="shared" si="19"/>
        <v>125.33771924816655</v>
      </c>
      <c r="Z36" s="98">
        <f t="shared" si="19"/>
        <v>126.3088105018344</v>
      </c>
      <c r="AA36" s="98">
        <f t="shared" si="19"/>
        <v>127.28572579174255</v>
      </c>
      <c r="AB36" s="98">
        <f t="shared" si="19"/>
        <v>128.2685000470473</v>
      </c>
      <c r="AC36" s="98">
        <f t="shared" si="19"/>
        <v>129.25716840638947</v>
      </c>
      <c r="AD36" s="98">
        <f t="shared" si="19"/>
        <v>130.25176621915085</v>
      </c>
      <c r="AE36" s="98">
        <f t="shared" si="19"/>
        <v>131.25232904671819</v>
      </c>
      <c r="AF36" s="98">
        <f t="shared" si="19"/>
        <v>132.25889266375461</v>
      </c>
      <c r="AG36" s="98"/>
    </row>
    <row r="37" spans="1:33" x14ac:dyDescent="0.2">
      <c r="A37" s="23" t="s">
        <v>20</v>
      </c>
      <c r="B37" s="23"/>
      <c r="C37" s="22">
        <f t="shared" si="15"/>
        <v>100.73340534276311</v>
      </c>
      <c r="D37" s="22">
        <f t="shared" si="15"/>
        <v>100.93984338783436</v>
      </c>
      <c r="E37" s="22">
        <f t="shared" si="10"/>
        <v>101.54574591950404</v>
      </c>
      <c r="F37" s="22">
        <f t="shared" si="10"/>
        <v>101.53034372334866</v>
      </c>
      <c r="G37" s="22">
        <f t="shared" si="10"/>
        <v>101.73545852818116</v>
      </c>
      <c r="H37" s="98">
        <f t="shared" si="10"/>
        <v>102.55072299212792</v>
      </c>
      <c r="I37" s="98">
        <f t="shared" ref="I37:AF37" si="20">I$27*(I21/I$11)</f>
        <v>103.37087693455109</v>
      </c>
      <c r="J37" s="98">
        <f t="shared" si="20"/>
        <v>104.1959496796772</v>
      </c>
      <c r="K37" s="98">
        <f t="shared" si="20"/>
        <v>105.02597072760223</v>
      </c>
      <c r="L37" s="98">
        <f t="shared" si="20"/>
        <v>105.86096975534643</v>
      </c>
      <c r="M37" s="98">
        <f t="shared" si="20"/>
        <v>106.70097661791546</v>
      </c>
      <c r="N37" s="98">
        <f t="shared" si="20"/>
        <v>107.54602134936782</v>
      </c>
      <c r="O37" s="98">
        <f t="shared" si="20"/>
        <v>108.3961341638887</v>
      </c>
      <c r="P37" s="98">
        <f t="shared" si="20"/>
        <v>109.2513454568702</v>
      </c>
      <c r="Q37" s="98">
        <f t="shared" si="20"/>
        <v>110.11168580599819</v>
      </c>
      <c r="R37" s="98">
        <f t="shared" si="20"/>
        <v>110.97718597234567</v>
      </c>
      <c r="S37" s="98">
        <f t="shared" si="20"/>
        <v>111.84787690147239</v>
      </c>
      <c r="T37" s="98">
        <f t="shared" si="20"/>
        <v>112.72378972453156</v>
      </c>
      <c r="U37" s="98">
        <f t="shared" si="20"/>
        <v>113.60495575938272</v>
      </c>
      <c r="V37" s="98">
        <f t="shared" si="20"/>
        <v>114.4914065117116</v>
      </c>
      <c r="W37" s="98">
        <f t="shared" si="20"/>
        <v>115.38317367615657</v>
      </c>
      <c r="X37" s="98">
        <f t="shared" si="20"/>
        <v>116.28028913744184</v>
      </c>
      <c r="Y37" s="98">
        <f t="shared" si="20"/>
        <v>117.18278497151756</v>
      </c>
      <c r="Z37" s="98">
        <f t="shared" si="20"/>
        <v>118.09069344670662</v>
      </c>
      <c r="AA37" s="98">
        <f t="shared" si="20"/>
        <v>119.00404702485837</v>
      </c>
      <c r="AB37" s="98">
        <f t="shared" si="20"/>
        <v>119.92287836250937</v>
      </c>
      <c r="AC37" s="98">
        <f t="shared" si="20"/>
        <v>120.84722031205085</v>
      </c>
      <c r="AD37" s="98">
        <f t="shared" si="20"/>
        <v>121.77710592290353</v>
      </c>
      <c r="AE37" s="98">
        <f t="shared" si="20"/>
        <v>122.71256844269907</v>
      </c>
      <c r="AF37" s="98">
        <f t="shared" si="20"/>
        <v>123.6536413184691</v>
      </c>
      <c r="AG37" s="98"/>
    </row>
    <row r="38" spans="1:33" x14ac:dyDescent="0.2">
      <c r="A38" s="23" t="s">
        <v>21</v>
      </c>
      <c r="B38" s="23"/>
      <c r="C38" s="22">
        <f t="shared" si="15"/>
        <v>92.62834933127931</v>
      </c>
      <c r="D38" s="22">
        <f t="shared" si="15"/>
        <v>92.818514564931405</v>
      </c>
      <c r="E38" s="22">
        <f t="shared" si="10"/>
        <v>93.375554027219451</v>
      </c>
      <c r="F38" s="22">
        <f t="shared" si="10"/>
        <v>93.361518913862838</v>
      </c>
      <c r="G38" s="22">
        <f t="shared" si="10"/>
        <v>93.550130800995433</v>
      </c>
      <c r="H38" s="98">
        <f t="shared" si="10"/>
        <v>94.299801548471308</v>
      </c>
      <c r="I38" s="98">
        <f t="shared" ref="I38:AF38" si="21">I$27*(I22/I$11)</f>
        <v>95.05396838175281</v>
      </c>
      <c r="J38" s="98">
        <f t="shared" si="21"/>
        <v>95.812658265727748</v>
      </c>
      <c r="K38" s="98">
        <f t="shared" si="21"/>
        <v>96.5758983270035</v>
      </c>
      <c r="L38" s="98">
        <f t="shared" si="21"/>
        <v>97.343715854876891</v>
      </c>
      <c r="M38" s="98">
        <f t="shared" si="21"/>
        <v>98.116138302309992</v>
      </c>
      <c r="N38" s="98">
        <f t="shared" si="21"/>
        <v>98.893193286911682</v>
      </c>
      <c r="O38" s="98">
        <f t="shared" si="21"/>
        <v>99.674908591925046</v>
      </c>
      <c r="P38" s="98">
        <f t="shared" si="21"/>
        <v>100.46131216722073</v>
      </c>
      <c r="Q38" s="98">
        <f t="shared" si="21"/>
        <v>101.25243213029638</v>
      </c>
      <c r="R38" s="98">
        <f t="shared" si="21"/>
        <v>102.04829676728193</v>
      </c>
      <c r="S38" s="98">
        <f t="shared" si="21"/>
        <v>102.8489345339509</v>
      </c>
      <c r="T38" s="98">
        <f t="shared" si="21"/>
        <v>103.65437405673789</v>
      </c>
      <c r="U38" s="98">
        <f t="shared" si="21"/>
        <v>104.46464413376208</v>
      </c>
      <c r="V38" s="98">
        <f t="shared" si="21"/>
        <v>105.27977373585689</v>
      </c>
      <c r="W38" s="98">
        <f t="shared" si="21"/>
        <v>106.09979200760577</v>
      </c>
      <c r="X38" s="98">
        <f t="shared" si="21"/>
        <v>106.92472826838438</v>
      </c>
      <c r="Y38" s="98">
        <f t="shared" si="21"/>
        <v>107.75461201340875</v>
      </c>
      <c r="Z38" s="98">
        <f t="shared" si="21"/>
        <v>108.58947291478998</v>
      </c>
      <c r="AA38" s="98">
        <f t="shared" si="21"/>
        <v>109.42934082259505</v>
      </c>
      <c r="AB38" s="98">
        <f t="shared" si="21"/>
        <v>110.27424576591424</v>
      </c>
      <c r="AC38" s="98">
        <f t="shared" si="21"/>
        <v>111.12421795393462</v>
      </c>
      <c r="AD38" s="98">
        <f t="shared" si="21"/>
        <v>111.97928777702028</v>
      </c>
      <c r="AE38" s="98">
        <f t="shared" si="21"/>
        <v>112.83948580779891</v>
      </c>
      <c r="AF38" s="98">
        <f t="shared" si="21"/>
        <v>113.70484280225496</v>
      </c>
      <c r="AG38" s="98"/>
    </row>
    <row r="39" spans="1:33" x14ac:dyDescent="0.2">
      <c r="A39" s="23" t="s">
        <v>22</v>
      </c>
      <c r="B39" s="23"/>
      <c r="C39" s="22">
        <f t="shared" si="15"/>
        <v>81.626959890763942</v>
      </c>
      <c r="D39" s="22">
        <f t="shared" si="15"/>
        <v>81.794939798283522</v>
      </c>
      <c r="E39" s="22">
        <f t="shared" si="10"/>
        <v>82.285826124860762</v>
      </c>
      <c r="F39" s="22">
        <f t="shared" si="10"/>
        <v>82.273816226030988</v>
      </c>
      <c r="G39" s="22">
        <f t="shared" si="10"/>
        <v>82.440028386249892</v>
      </c>
      <c r="H39" s="98">
        <f t="shared" si="10"/>
        <v>83.100667523502651</v>
      </c>
      <c r="I39" s="98">
        <f t="shared" ref="I39:AF39" si="22">I$27*(I23/I$11)</f>
        <v>83.765268787139092</v>
      </c>
      <c r="J39" s="98">
        <f t="shared" si="22"/>
        <v>84.433855939671318</v>
      </c>
      <c r="K39" s="98">
        <f t="shared" si="22"/>
        <v>85.106452886125041</v>
      </c>
      <c r="L39" s="98">
        <f t="shared" si="22"/>
        <v>85.783083674894286</v>
      </c>
      <c r="M39" s="98">
        <f t="shared" si="22"/>
        <v>86.463772498601244</v>
      </c>
      <c r="N39" s="98">
        <f t="shared" si="22"/>
        <v>87.148543694961319</v>
      </c>
      <c r="O39" s="98">
        <f t="shared" si="22"/>
        <v>87.837421747653266</v>
      </c>
      <c r="P39" s="98">
        <f t="shared" si="22"/>
        <v>88.530431287194546</v>
      </c>
      <c r="Q39" s="98">
        <f t="shared" si="22"/>
        <v>89.227597091822076</v>
      </c>
      <c r="R39" s="98">
        <f t="shared" si="22"/>
        <v>89.928944088378088</v>
      </c>
      <c r="S39" s="98">
        <f t="shared" si="22"/>
        <v>90.634497353201439</v>
      </c>
      <c r="T39" s="98">
        <f t="shared" si="22"/>
        <v>91.344282113024136</v>
      </c>
      <c r="U39" s="98">
        <f t="shared" si="22"/>
        <v>92.058323745873395</v>
      </c>
      <c r="V39" s="98">
        <f t="shared" si="22"/>
        <v>92.77664778197888</v>
      </c>
      <c r="W39" s="98">
        <f t="shared" si="22"/>
        <v>93.499279904685679</v>
      </c>
      <c r="X39" s="98">
        <f t="shared" si="22"/>
        <v>94.226245951372476</v>
      </c>
      <c r="Y39" s="98">
        <f t="shared" si="22"/>
        <v>94.957571914375492</v>
      </c>
      <c r="Z39" s="98">
        <f t="shared" si="22"/>
        <v>95.693283941917713</v>
      </c>
      <c r="AA39" s="98">
        <f t="shared" si="22"/>
        <v>96.433408339043766</v>
      </c>
      <c r="AB39" s="98">
        <f t="shared" si="22"/>
        <v>97.177971568560665</v>
      </c>
      <c r="AC39" s="98">
        <f t="shared" si="22"/>
        <v>97.927000251983699</v>
      </c>
      <c r="AD39" s="98">
        <f t="shared" si="22"/>
        <v>98.680521170488461</v>
      </c>
      <c r="AE39" s="98">
        <f t="shared" si="22"/>
        <v>99.438561265868344</v>
      </c>
      <c r="AF39" s="98">
        <f t="shared" si="22"/>
        <v>100.20114764149784</v>
      </c>
      <c r="AG39" s="98"/>
    </row>
    <row r="40" spans="1:33" x14ac:dyDescent="0.2">
      <c r="A40" s="23" t="s">
        <v>23</v>
      </c>
      <c r="B40" s="23"/>
      <c r="C40" s="22">
        <f t="shared" si="15"/>
        <v>84.439549373293175</v>
      </c>
      <c r="D40" s="22">
        <f t="shared" si="15"/>
        <v>84.613019106684192</v>
      </c>
      <c r="E40" s="22">
        <f t="shared" si="10"/>
        <v>85.120443841720345</v>
      </c>
      <c r="F40" s="22">
        <f t="shared" si="10"/>
        <v>85.108294616082972</v>
      </c>
      <c r="G40" s="22">
        <f t="shared" si="10"/>
        <v>85.280233079005654</v>
      </c>
      <c r="H40" s="98">
        <f t="shared" si="10"/>
        <v>85.963632402233273</v>
      </c>
      <c r="I40" s="98">
        <f t="shared" ref="I40:AF40" si="23">I$27*(I24/I$11)</f>
        <v>86.651130354101639</v>
      </c>
      <c r="J40" s="98">
        <f t="shared" si="23"/>
        <v>87.342751515783419</v>
      </c>
      <c r="K40" s="98">
        <f t="shared" si="23"/>
        <v>88.038520615874702</v>
      </c>
      <c r="L40" s="98">
        <f t="shared" si="23"/>
        <v>88.738462531279183</v>
      </c>
      <c r="M40" s="98">
        <f t="shared" si="23"/>
        <v>89.442602288097689</v>
      </c>
      <c r="N40" s="98">
        <f t="shared" si="23"/>
        <v>90.1509650625229</v>
      </c>
      <c r="O40" s="98">
        <f t="shared" si="23"/>
        <v>90.863576181739589</v>
      </c>
      <c r="P40" s="98">
        <f t="shared" si="23"/>
        <v>91.580461124830066</v>
      </c>
      <c r="Q40" s="98">
        <f t="shared" si="23"/>
        <v>92.301645523685323</v>
      </c>
      <c r="R40" s="98">
        <f t="shared" si="23"/>
        <v>93.027155163921378</v>
      </c>
      <c r="S40" s="98">
        <f t="shared" si="23"/>
        <v>93.757015985801246</v>
      </c>
      <c r="T40" s="98">
        <f t="shared" si="23"/>
        <v>94.491254085162481</v>
      </c>
      <c r="U40" s="98">
        <f t="shared" si="23"/>
        <v>95.22989571435015</v>
      </c>
      <c r="V40" s="98">
        <f t="shared" si="23"/>
        <v>95.972967283155498</v>
      </c>
      <c r="W40" s="98">
        <f t="shared" si="23"/>
        <v>96.720495359760221</v>
      </c>
      <c r="X40" s="98">
        <f t="shared" si="23"/>
        <v>97.472506671686389</v>
      </c>
      <c r="Y40" s="98">
        <f t="shared" si="23"/>
        <v>98.229028106752125</v>
      </c>
      <c r="Z40" s="98">
        <f t="shared" si="23"/>
        <v>98.990086714032898</v>
      </c>
      <c r="AA40" s="98">
        <f t="shared" si="23"/>
        <v>99.755709704828675</v>
      </c>
      <c r="AB40" s="98">
        <f t="shared" si="23"/>
        <v>100.52592445363689</v>
      </c>
      <c r="AC40" s="98">
        <f t="shared" si="23"/>
        <v>101.30075849913112</v>
      </c>
      <c r="AD40" s="98">
        <f t="shared" si="23"/>
        <v>102.0802395451458</v>
      </c>
      <c r="AE40" s="98">
        <f t="shared" si="23"/>
        <v>102.86439546166667</v>
      </c>
      <c r="AF40" s="98">
        <f t="shared" si="23"/>
        <v>103.65325428582746</v>
      </c>
      <c r="AG40" s="98"/>
    </row>
    <row r="41" spans="1:33" x14ac:dyDescent="0.2">
      <c r="A41" s="23"/>
      <c r="B41" s="23"/>
      <c r="C41" s="23"/>
      <c r="D41" s="23"/>
      <c r="E41" s="23"/>
      <c r="F41" s="23"/>
      <c r="G41" s="23"/>
      <c r="H41" s="98"/>
      <c r="I41" s="98"/>
      <c r="K41" s="18"/>
      <c r="L41" s="19"/>
      <c r="M41" s="19"/>
      <c r="N41" s="20"/>
      <c r="O41" s="20"/>
      <c r="P41" s="28"/>
    </row>
    <row r="42" spans="1:33" x14ac:dyDescent="0.2">
      <c r="A42" s="23"/>
      <c r="B42" s="23"/>
      <c r="C42" s="23"/>
      <c r="D42" s="23"/>
      <c r="E42" s="23"/>
      <c r="F42" s="23"/>
      <c r="G42" s="23"/>
      <c r="H42" s="23"/>
      <c r="K42" s="18"/>
      <c r="L42" s="19"/>
      <c r="M42" s="19"/>
      <c r="N42" s="20"/>
      <c r="O42" s="20"/>
      <c r="P42" s="28"/>
    </row>
    <row r="43" spans="1:33" x14ac:dyDescent="0.2">
      <c r="A43" s="23"/>
      <c r="B43" s="23"/>
      <c r="C43" s="23"/>
      <c r="D43" s="23"/>
      <c r="E43" s="23"/>
      <c r="F43" s="23"/>
      <c r="G43" s="23"/>
      <c r="H43" s="23"/>
      <c r="K43" s="18"/>
      <c r="L43" s="19"/>
      <c r="M43" s="19"/>
      <c r="N43" s="20"/>
      <c r="O43" s="20"/>
      <c r="P43" s="28"/>
    </row>
    <row r="44" spans="1:33" x14ac:dyDescent="0.2">
      <c r="A44" s="23"/>
      <c r="B44" s="23"/>
      <c r="C44" s="23"/>
      <c r="D44" s="23"/>
      <c r="E44" s="23"/>
      <c r="F44" s="23"/>
      <c r="G44" s="23"/>
      <c r="H44" s="23"/>
      <c r="K44" s="18"/>
      <c r="L44" s="19"/>
      <c r="M44" s="19"/>
      <c r="N44" s="20"/>
      <c r="O44" s="20"/>
      <c r="P44" s="28"/>
    </row>
    <row r="45" spans="1:33" x14ac:dyDescent="0.2">
      <c r="A45" s="23"/>
      <c r="B45" s="23"/>
      <c r="C45" s="23"/>
      <c r="D45" s="23"/>
      <c r="E45" s="23"/>
      <c r="F45" s="23"/>
      <c r="G45" s="23"/>
      <c r="H45" s="23"/>
      <c r="K45" s="18"/>
      <c r="L45" s="19"/>
      <c r="M45" s="19"/>
      <c r="N45" s="20"/>
      <c r="O45" s="20"/>
      <c r="P45" s="28"/>
    </row>
    <row r="46" spans="1:33" x14ac:dyDescent="0.2">
      <c r="A46" s="23"/>
      <c r="B46" s="23"/>
      <c r="C46" s="23"/>
      <c r="D46" s="23"/>
      <c r="E46" s="23"/>
      <c r="F46" s="23"/>
      <c r="G46" s="23"/>
      <c r="H46" s="23"/>
      <c r="K46" s="18"/>
      <c r="L46" s="19"/>
      <c r="M46" s="19"/>
      <c r="N46" s="20"/>
      <c r="O46" s="20"/>
      <c r="P46" s="28"/>
    </row>
    <row r="47" spans="1:33" x14ac:dyDescent="0.2">
      <c r="A47" s="23"/>
      <c r="B47" s="23"/>
      <c r="C47" s="23"/>
      <c r="D47" s="23"/>
      <c r="E47" s="23"/>
      <c r="F47" s="23"/>
      <c r="G47" s="23"/>
      <c r="H47" s="23"/>
      <c r="K47" s="18"/>
      <c r="L47" s="19"/>
      <c r="M47" s="19"/>
      <c r="N47" s="20"/>
      <c r="O47" s="20"/>
      <c r="P47" s="28"/>
    </row>
    <row r="48" spans="1:33" x14ac:dyDescent="0.2">
      <c r="A48" s="23"/>
      <c r="B48" s="23"/>
      <c r="C48" s="23"/>
      <c r="D48" s="23"/>
      <c r="E48" s="23"/>
      <c r="F48" s="23"/>
      <c r="G48" s="23"/>
      <c r="H48" s="23"/>
      <c r="K48" s="18"/>
      <c r="L48" s="19"/>
      <c r="M48" s="19"/>
      <c r="N48" s="20"/>
      <c r="O48" s="20"/>
      <c r="P48" s="28"/>
    </row>
    <row r="49" spans="1:19" x14ac:dyDescent="0.2">
      <c r="A49" s="23"/>
      <c r="B49" s="23"/>
      <c r="C49" s="23"/>
      <c r="D49" s="23"/>
      <c r="E49" s="23"/>
      <c r="F49" s="23"/>
      <c r="G49" s="23"/>
      <c r="H49" s="23"/>
      <c r="K49" s="18"/>
      <c r="L49" s="19"/>
      <c r="M49" s="19"/>
      <c r="N49" s="20"/>
      <c r="O49" s="20"/>
      <c r="P49" s="28"/>
    </row>
    <row r="50" spans="1:19" x14ac:dyDescent="0.2">
      <c r="A50" s="23"/>
      <c r="B50" s="23"/>
      <c r="C50" s="23"/>
      <c r="D50" s="23"/>
      <c r="E50" s="23"/>
      <c r="F50" s="23"/>
      <c r="G50" s="23"/>
      <c r="H50" s="23"/>
      <c r="K50" s="18"/>
      <c r="L50" s="19"/>
      <c r="M50" s="19"/>
      <c r="N50" s="20"/>
      <c r="O50" s="20"/>
      <c r="P50" s="28"/>
      <c r="Q50" s="29"/>
      <c r="R50" s="29"/>
    </row>
    <row r="51" spans="1:19" x14ac:dyDescent="0.2">
      <c r="A51" s="23"/>
      <c r="B51" s="23"/>
      <c r="C51" s="23"/>
      <c r="D51" s="23"/>
      <c r="E51" s="23"/>
      <c r="F51" s="23"/>
      <c r="G51" s="23"/>
      <c r="H51" s="23"/>
      <c r="K51" s="18"/>
      <c r="L51" s="19"/>
      <c r="M51" s="19"/>
      <c r="N51" s="20"/>
      <c r="O51" s="20"/>
      <c r="P51" s="28"/>
      <c r="Q51" s="20"/>
      <c r="R51" s="28"/>
    </row>
    <row r="52" spans="1:19" x14ac:dyDescent="0.2">
      <c r="A52" s="23"/>
      <c r="B52" s="23"/>
      <c r="C52" s="23"/>
      <c r="D52" s="23"/>
      <c r="E52" s="23"/>
      <c r="F52" s="23"/>
      <c r="G52" s="23"/>
      <c r="H52" s="23"/>
      <c r="K52" s="18"/>
      <c r="L52" s="19"/>
      <c r="M52" s="19"/>
      <c r="N52" s="20"/>
      <c r="O52" s="20"/>
      <c r="P52" s="28"/>
      <c r="Q52" s="20"/>
      <c r="R52" s="28"/>
    </row>
    <row r="53" spans="1:19" x14ac:dyDescent="0.2">
      <c r="A53" s="23"/>
      <c r="B53" s="23"/>
      <c r="C53" s="23"/>
      <c r="D53" s="23"/>
      <c r="E53" s="23"/>
      <c r="F53" s="23"/>
      <c r="G53" s="23"/>
      <c r="H53" s="23"/>
      <c r="K53" s="18"/>
      <c r="L53" s="19"/>
      <c r="M53" s="19"/>
      <c r="N53" s="20"/>
      <c r="O53" s="20"/>
      <c r="P53" s="28"/>
      <c r="Q53" s="20"/>
      <c r="R53" s="28"/>
    </row>
    <row r="54" spans="1:19" x14ac:dyDescent="0.2">
      <c r="A54" s="23"/>
      <c r="B54" s="23"/>
      <c r="C54" s="23"/>
      <c r="D54" s="23"/>
      <c r="E54" s="23"/>
      <c r="F54" s="23"/>
      <c r="G54" s="23"/>
      <c r="H54" s="23"/>
      <c r="K54" s="18"/>
      <c r="L54" s="19"/>
      <c r="M54" s="19"/>
      <c r="N54" s="20"/>
      <c r="O54" s="20"/>
      <c r="P54" s="28"/>
      <c r="Q54" s="20"/>
      <c r="R54" s="28"/>
    </row>
    <row r="55" spans="1:19" x14ac:dyDescent="0.2">
      <c r="A55" s="23"/>
      <c r="B55" s="23"/>
      <c r="C55" s="23"/>
      <c r="D55" s="23"/>
      <c r="E55" s="23"/>
      <c r="F55" s="23"/>
      <c r="G55" s="23"/>
      <c r="H55" s="23"/>
      <c r="K55" s="18"/>
      <c r="L55" s="19"/>
      <c r="M55" s="19"/>
      <c r="N55" s="20"/>
      <c r="O55" s="20"/>
      <c r="P55" s="28"/>
      <c r="Q55" s="20"/>
      <c r="R55" s="28"/>
    </row>
    <row r="56" spans="1:19" x14ac:dyDescent="0.2">
      <c r="A56" s="23"/>
      <c r="B56" s="23"/>
      <c r="C56" s="23"/>
      <c r="D56" s="23"/>
      <c r="E56" s="23"/>
      <c r="F56" s="23"/>
      <c r="G56" s="23"/>
      <c r="H56" s="23"/>
      <c r="K56" s="18"/>
      <c r="L56" s="19"/>
      <c r="M56" s="19"/>
      <c r="N56" s="20"/>
      <c r="O56" s="20"/>
      <c r="P56" s="28"/>
      <c r="Q56" s="20"/>
      <c r="R56" s="28"/>
      <c r="S56" s="28"/>
    </row>
    <row r="57" spans="1:19" x14ac:dyDescent="0.2">
      <c r="A57" s="23"/>
      <c r="B57" s="23"/>
      <c r="C57" s="23"/>
      <c r="D57" s="23"/>
      <c r="E57" s="23"/>
      <c r="F57" s="23"/>
      <c r="G57" s="23"/>
      <c r="H57" s="23"/>
      <c r="K57" s="18"/>
      <c r="L57" s="19"/>
      <c r="M57" s="19"/>
      <c r="N57" s="20"/>
      <c r="O57" s="20"/>
    </row>
    <row r="58" spans="1:19" x14ac:dyDescent="0.2">
      <c r="A58" s="23"/>
      <c r="B58" s="23"/>
      <c r="C58" s="23"/>
      <c r="D58" s="23"/>
      <c r="E58" s="23"/>
      <c r="F58" s="23"/>
      <c r="G58" s="23"/>
      <c r="H58" s="23"/>
      <c r="K58" s="18"/>
      <c r="L58" s="19"/>
      <c r="M58" s="19"/>
      <c r="N58" s="20"/>
      <c r="O58" s="20"/>
    </row>
    <row r="59" spans="1:19" x14ac:dyDescent="0.2">
      <c r="A59" s="23"/>
      <c r="B59" s="23"/>
      <c r="C59" s="23"/>
      <c r="D59" s="23"/>
      <c r="E59" s="23"/>
      <c r="F59" s="23"/>
      <c r="G59" s="23"/>
      <c r="H59" s="23"/>
      <c r="K59" s="18"/>
      <c r="L59" s="19"/>
      <c r="M59" s="19"/>
      <c r="N59" s="20"/>
      <c r="O59" s="20"/>
    </row>
    <row r="60" spans="1:19" x14ac:dyDescent="0.2">
      <c r="A60" s="23"/>
      <c r="B60" s="23"/>
      <c r="C60" s="23"/>
      <c r="D60" s="23"/>
      <c r="E60" s="23"/>
      <c r="F60" s="23"/>
      <c r="G60" s="23"/>
      <c r="H60" s="23"/>
      <c r="K60" s="18"/>
      <c r="L60" s="19"/>
      <c r="M60" s="19"/>
      <c r="N60" s="20"/>
      <c r="O60" s="20"/>
    </row>
    <row r="61" spans="1:19" x14ac:dyDescent="0.2">
      <c r="A61" s="23"/>
      <c r="B61" s="23"/>
      <c r="C61" s="23"/>
      <c r="D61" s="23"/>
      <c r="E61" s="23"/>
      <c r="F61" s="23"/>
      <c r="G61" s="23"/>
      <c r="H61" s="23"/>
      <c r="K61" s="18"/>
      <c r="L61" s="19"/>
      <c r="M61" s="19"/>
      <c r="N61" s="20"/>
      <c r="O61" s="20"/>
    </row>
    <row r="62" spans="1:19" x14ac:dyDescent="0.2">
      <c r="A62" s="23"/>
      <c r="B62" s="23"/>
      <c r="C62" s="23"/>
      <c r="D62" s="23"/>
      <c r="E62" s="23"/>
      <c r="F62" s="23"/>
      <c r="G62" s="23"/>
      <c r="H62" s="23"/>
      <c r="K62" s="18"/>
      <c r="L62" s="19"/>
      <c r="M62" s="19"/>
      <c r="N62" s="20"/>
      <c r="O62" s="20"/>
    </row>
    <row r="63" spans="1:19" x14ac:dyDescent="0.2">
      <c r="A63" s="23"/>
      <c r="B63" s="23"/>
      <c r="C63" s="23"/>
      <c r="D63" s="23"/>
      <c r="E63" s="23"/>
      <c r="F63" s="23"/>
      <c r="G63" s="23"/>
      <c r="H63" s="23"/>
      <c r="K63" s="18"/>
      <c r="L63" s="19"/>
      <c r="M63" s="19"/>
      <c r="N63" s="20"/>
      <c r="O63" s="20"/>
    </row>
    <row r="64" spans="1:19" x14ac:dyDescent="0.2">
      <c r="A64" s="23"/>
      <c r="B64" s="23"/>
      <c r="C64" s="23"/>
      <c r="D64" s="23"/>
      <c r="E64" s="23"/>
      <c r="F64" s="23"/>
      <c r="G64" s="23"/>
      <c r="H64" s="23"/>
      <c r="K64" s="18"/>
      <c r="L64" s="19"/>
      <c r="M64" s="19"/>
      <c r="N64" s="20"/>
      <c r="O64" s="20"/>
    </row>
    <row r="65" spans="1:15" x14ac:dyDescent="0.2">
      <c r="A65" s="23"/>
      <c r="B65" s="23"/>
      <c r="C65" s="23"/>
      <c r="D65" s="23"/>
      <c r="E65" s="23"/>
      <c r="F65" s="23"/>
      <c r="G65" s="23"/>
      <c r="H65" s="23"/>
      <c r="K65" s="18"/>
      <c r="L65" s="19"/>
      <c r="M65" s="19"/>
      <c r="N65" s="20"/>
      <c r="O65" s="20"/>
    </row>
    <row r="66" spans="1:15" x14ac:dyDescent="0.2">
      <c r="A66" s="23"/>
      <c r="B66" s="23"/>
      <c r="C66" s="23"/>
      <c r="D66" s="23"/>
      <c r="E66" s="23"/>
      <c r="F66" s="23"/>
      <c r="G66" s="23"/>
      <c r="H66" s="23"/>
      <c r="K66" s="18"/>
      <c r="L66" s="19"/>
      <c r="M66" s="19"/>
      <c r="N66" s="20"/>
      <c r="O66" s="20"/>
    </row>
    <row r="67" spans="1:15" x14ac:dyDescent="0.2">
      <c r="A67" s="23"/>
      <c r="B67" s="23"/>
      <c r="C67" s="23"/>
      <c r="D67" s="23"/>
      <c r="E67" s="23"/>
      <c r="F67" s="23"/>
      <c r="G67" s="23"/>
      <c r="H67" s="23"/>
      <c r="K67" s="18"/>
      <c r="L67" s="19"/>
      <c r="M67" s="19"/>
      <c r="N67" s="20"/>
      <c r="O67" s="20"/>
    </row>
    <row r="68" spans="1:15" x14ac:dyDescent="0.2">
      <c r="A68" s="23"/>
      <c r="B68" s="23"/>
      <c r="C68" s="23"/>
      <c r="D68" s="23"/>
      <c r="E68" s="23"/>
      <c r="F68" s="23"/>
      <c r="G68" s="23"/>
      <c r="H68" s="23"/>
      <c r="K68" s="18"/>
      <c r="L68" s="19"/>
      <c r="M68" s="19"/>
      <c r="N68" s="20"/>
      <c r="O68" s="20"/>
    </row>
    <row r="69" spans="1:15" x14ac:dyDescent="0.2">
      <c r="A69" s="23"/>
      <c r="B69" s="23"/>
      <c r="C69" s="23"/>
      <c r="D69" s="23"/>
      <c r="E69" s="23"/>
      <c r="F69" s="23"/>
      <c r="G69" s="23"/>
      <c r="H69" s="23"/>
      <c r="K69" s="18"/>
      <c r="L69" s="19"/>
      <c r="M69" s="19"/>
      <c r="N69" s="20"/>
      <c r="O69" s="20"/>
    </row>
    <row r="70" spans="1:15" x14ac:dyDescent="0.2">
      <c r="A70" s="23"/>
      <c r="B70" s="23"/>
      <c r="C70" s="23"/>
      <c r="D70" s="23"/>
      <c r="E70" s="23"/>
      <c r="F70" s="23"/>
      <c r="G70" s="23"/>
      <c r="H70" s="23"/>
      <c r="K70" s="18"/>
      <c r="L70" s="19"/>
      <c r="M70" s="19"/>
      <c r="N70" s="20"/>
      <c r="O70" s="20"/>
    </row>
    <row r="71" spans="1:15" x14ac:dyDescent="0.2">
      <c r="A71" s="23"/>
      <c r="B71" s="23"/>
      <c r="C71" s="23"/>
      <c r="D71" s="23"/>
      <c r="E71" s="23"/>
      <c r="F71" s="23"/>
      <c r="G71" s="23"/>
      <c r="H71" s="23"/>
      <c r="K71" s="18"/>
      <c r="L71" s="19"/>
      <c r="M71" s="19"/>
      <c r="N71" s="20"/>
      <c r="O71" s="20"/>
    </row>
    <row r="72" spans="1:15" x14ac:dyDescent="0.2">
      <c r="A72" s="23"/>
      <c r="B72" s="23"/>
      <c r="C72" s="23"/>
      <c r="D72" s="23"/>
      <c r="E72" s="23"/>
      <c r="F72" s="23"/>
      <c r="G72" s="23"/>
      <c r="H72" s="23"/>
      <c r="K72" s="18"/>
      <c r="L72" s="19"/>
      <c r="M72" s="19"/>
      <c r="N72" s="20"/>
      <c r="O72" s="20"/>
    </row>
    <row r="73" spans="1:15" x14ac:dyDescent="0.2">
      <c r="A73" s="23"/>
      <c r="B73" s="23"/>
      <c r="C73" s="23"/>
      <c r="D73" s="23"/>
      <c r="E73" s="23"/>
      <c r="F73" s="23"/>
      <c r="G73" s="23"/>
      <c r="H73" s="23"/>
      <c r="K73" s="18"/>
      <c r="L73" s="19"/>
      <c r="M73" s="19"/>
      <c r="N73" s="20"/>
      <c r="O73" s="20"/>
    </row>
    <row r="74" spans="1:15" x14ac:dyDescent="0.2">
      <c r="A74" s="23"/>
      <c r="B74" s="23"/>
      <c r="C74" s="23"/>
      <c r="D74" s="23"/>
      <c r="E74" s="23"/>
      <c r="F74" s="23"/>
      <c r="G74" s="23"/>
      <c r="H74" s="23"/>
      <c r="K74" s="18"/>
      <c r="L74" s="19"/>
      <c r="M74" s="19"/>
      <c r="N74" s="20"/>
      <c r="O74" s="20"/>
    </row>
    <row r="75" spans="1:15" x14ac:dyDescent="0.2">
      <c r="A75" s="23"/>
      <c r="B75" s="23"/>
      <c r="C75" s="23"/>
      <c r="D75" s="23"/>
      <c r="E75" s="23"/>
      <c r="F75" s="23"/>
      <c r="G75" s="23"/>
      <c r="H75" s="23"/>
      <c r="K75" s="18"/>
      <c r="L75" s="19"/>
      <c r="M75" s="19"/>
      <c r="N75" s="20"/>
      <c r="O75" s="20"/>
    </row>
    <row r="76" spans="1:15" x14ac:dyDescent="0.2">
      <c r="A76" s="23"/>
      <c r="B76" s="23"/>
      <c r="C76" s="23"/>
      <c r="D76" s="23"/>
      <c r="E76" s="23"/>
      <c r="F76" s="23"/>
      <c r="G76" s="23"/>
      <c r="H76" s="23"/>
      <c r="K76" s="18"/>
      <c r="L76" s="19"/>
      <c r="M76" s="19"/>
      <c r="N76" s="20"/>
      <c r="O76" s="20"/>
    </row>
    <row r="77" spans="1:15" x14ac:dyDescent="0.2">
      <c r="A77" s="23"/>
      <c r="B77" s="23"/>
      <c r="C77" s="23"/>
      <c r="D77" s="23"/>
      <c r="E77" s="23"/>
      <c r="F77" s="23"/>
      <c r="G77" s="23"/>
      <c r="H77" s="23"/>
      <c r="K77" s="18"/>
      <c r="L77" s="19"/>
      <c r="M77" s="19"/>
      <c r="N77" s="20"/>
      <c r="O77" s="20"/>
    </row>
    <row r="78" spans="1:15" x14ac:dyDescent="0.2">
      <c r="A78" s="23"/>
      <c r="B78" s="23"/>
      <c r="C78" s="23"/>
      <c r="D78" s="23"/>
      <c r="E78" s="23"/>
      <c r="F78" s="23"/>
      <c r="G78" s="23"/>
      <c r="H78" s="23"/>
      <c r="K78" s="18"/>
      <c r="L78" s="19"/>
      <c r="M78" s="19"/>
      <c r="N78" s="20"/>
      <c r="O78" s="20"/>
    </row>
    <row r="79" spans="1:15" x14ac:dyDescent="0.2">
      <c r="K79" s="18"/>
      <c r="L79" s="19"/>
      <c r="M79" s="19"/>
      <c r="N79" s="20"/>
      <c r="O79" s="20"/>
    </row>
    <row r="80" spans="1:15" x14ac:dyDescent="0.2">
      <c r="K80" s="18"/>
      <c r="L80" s="19"/>
      <c r="M80" s="19"/>
      <c r="N80" s="20"/>
      <c r="O80" s="20"/>
    </row>
    <row r="81" spans="11:15" x14ac:dyDescent="0.2">
      <c r="K81" s="18"/>
      <c r="L81" s="19"/>
      <c r="M81" s="19"/>
      <c r="N81" s="20"/>
      <c r="O81" s="20"/>
    </row>
    <row r="82" spans="11:15" x14ac:dyDescent="0.2">
      <c r="K82" s="18"/>
      <c r="L82" s="19"/>
      <c r="M82" s="19"/>
      <c r="N82" s="20"/>
      <c r="O82" s="20"/>
    </row>
    <row r="83" spans="11:15" x14ac:dyDescent="0.2">
      <c r="K83" s="18"/>
      <c r="L83" s="19"/>
      <c r="M83" s="19"/>
      <c r="N83" s="20"/>
      <c r="O83" s="20"/>
    </row>
    <row r="84" spans="11:15" x14ac:dyDescent="0.2">
      <c r="K84" s="18"/>
      <c r="L84" s="19"/>
      <c r="M84" s="19"/>
      <c r="N84" s="20"/>
      <c r="O84" s="20"/>
    </row>
    <row r="85" spans="11:15" x14ac:dyDescent="0.2">
      <c r="K85" s="18"/>
      <c r="L85" s="19"/>
      <c r="M85" s="19"/>
      <c r="N85" s="20"/>
      <c r="O85" s="20"/>
    </row>
    <row r="86" spans="11:15" x14ac:dyDescent="0.2">
      <c r="K86" s="30"/>
      <c r="L86" s="30"/>
      <c r="M86" s="30"/>
      <c r="N86" s="20"/>
      <c r="O86" s="20"/>
    </row>
    <row r="87" spans="11:15" x14ac:dyDescent="0.2">
      <c r="K87" s="30"/>
      <c r="L87" s="30"/>
      <c r="M87" s="30"/>
      <c r="N87" s="20"/>
      <c r="O87" s="20"/>
    </row>
    <row r="88" spans="11:15" x14ac:dyDescent="0.2">
      <c r="K88" s="30"/>
      <c r="L88" s="30"/>
      <c r="M88" s="30"/>
      <c r="N88" s="20"/>
      <c r="O88" s="20"/>
    </row>
    <row r="89" spans="11:15" x14ac:dyDescent="0.2">
      <c r="K89" s="30"/>
      <c r="L89" s="30"/>
      <c r="M89" s="30"/>
      <c r="N89" s="20"/>
      <c r="O89" s="20"/>
    </row>
    <row r="90" spans="11:15" x14ac:dyDescent="0.2">
      <c r="K90" s="30"/>
      <c r="L90" s="30"/>
      <c r="M90" s="30"/>
      <c r="N90" s="20"/>
      <c r="O90" s="20"/>
    </row>
    <row r="91" spans="11:15" x14ac:dyDescent="0.2">
      <c r="K91" s="30"/>
      <c r="L91" s="30"/>
      <c r="M91" s="30"/>
      <c r="N91" s="20"/>
      <c r="O91" s="20"/>
    </row>
    <row r="92" spans="11:15" x14ac:dyDescent="0.2">
      <c r="K92" s="30"/>
      <c r="L92" s="30"/>
      <c r="M92" s="30"/>
      <c r="N92" s="20"/>
      <c r="O92" s="20"/>
    </row>
    <row r="93" spans="11:15" x14ac:dyDescent="0.2">
      <c r="K93" s="30"/>
      <c r="L93" s="30"/>
      <c r="M93" s="30"/>
      <c r="N93" s="20"/>
      <c r="O93" s="20"/>
    </row>
    <row r="94" spans="11:15" x14ac:dyDescent="0.2">
      <c r="K94" s="30"/>
      <c r="L94" s="30"/>
      <c r="M94" s="30"/>
      <c r="N94" s="20"/>
      <c r="O94" s="20"/>
    </row>
    <row r="95" spans="11:15" x14ac:dyDescent="0.2">
      <c r="K95" s="30"/>
      <c r="L95" s="30"/>
      <c r="M95" s="30"/>
      <c r="N95" s="20"/>
      <c r="O95" s="20"/>
    </row>
    <row r="96" spans="11:15" x14ac:dyDescent="0.2">
      <c r="K96" s="30"/>
      <c r="L96" s="30"/>
      <c r="M96" s="30"/>
      <c r="N96" s="20"/>
      <c r="O96" s="20"/>
    </row>
    <row r="97" spans="11:15" x14ac:dyDescent="0.2">
      <c r="K97" s="30"/>
      <c r="L97" s="30"/>
      <c r="M97" s="30"/>
      <c r="N97" s="20"/>
      <c r="O97" s="20"/>
    </row>
    <row r="98" spans="11:15" x14ac:dyDescent="0.2">
      <c r="K98" s="30"/>
      <c r="L98" s="30"/>
      <c r="M98" s="30"/>
      <c r="N98" s="20"/>
      <c r="O98" s="20"/>
    </row>
    <row r="99" spans="11:15" x14ac:dyDescent="0.2">
      <c r="K99" s="30"/>
      <c r="L99" s="30"/>
      <c r="M99" s="30"/>
      <c r="N99" s="20"/>
      <c r="O99" s="20"/>
    </row>
    <row r="100" spans="11:15" x14ac:dyDescent="0.2">
      <c r="K100" s="30"/>
      <c r="L100" s="30"/>
      <c r="M100" s="30"/>
      <c r="N100" s="20"/>
      <c r="O100" s="20"/>
    </row>
    <row r="101" spans="11:15" x14ac:dyDescent="0.2">
      <c r="K101" s="30"/>
      <c r="L101" s="30"/>
      <c r="M101" s="30"/>
      <c r="N101" s="20"/>
      <c r="O101" s="20"/>
    </row>
    <row r="102" spans="11:15" x14ac:dyDescent="0.2">
      <c r="K102" s="30"/>
      <c r="L102" s="30"/>
      <c r="M102" s="30"/>
      <c r="N102" s="20"/>
      <c r="O102" s="20"/>
    </row>
    <row r="103" spans="11:15" x14ac:dyDescent="0.2">
      <c r="K103" s="30"/>
      <c r="L103" s="30"/>
      <c r="M103" s="30"/>
      <c r="N103" s="20"/>
      <c r="O103" s="20"/>
    </row>
    <row r="104" spans="11:15" x14ac:dyDescent="0.2">
      <c r="K104" s="30"/>
      <c r="L104" s="30"/>
      <c r="M104" s="30"/>
      <c r="N104" s="20"/>
      <c r="O104" s="20"/>
    </row>
    <row r="105" spans="11:15" x14ac:dyDescent="0.2">
      <c r="K105" s="30"/>
      <c r="L105" s="30"/>
      <c r="M105" s="30"/>
      <c r="N105" s="20"/>
      <c r="O105" s="20"/>
    </row>
    <row r="106" spans="11:15" x14ac:dyDescent="0.2">
      <c r="K106" s="30"/>
      <c r="L106" s="30"/>
      <c r="M106" s="30"/>
      <c r="N106" s="20"/>
      <c r="O106" s="20"/>
    </row>
    <row r="107" spans="11:15" x14ac:dyDescent="0.2">
      <c r="K107" s="30"/>
      <c r="L107" s="30"/>
      <c r="M107" s="30"/>
      <c r="N107" s="20"/>
      <c r="O107" s="20"/>
    </row>
    <row r="108" spans="11:15" x14ac:dyDescent="0.2">
      <c r="K108" s="30"/>
      <c r="L108" s="30"/>
      <c r="M108" s="30"/>
      <c r="N108" s="20"/>
      <c r="O108" s="20"/>
    </row>
    <row r="109" spans="11:15" x14ac:dyDescent="0.2">
      <c r="K109" s="30"/>
      <c r="L109" s="30"/>
      <c r="M109" s="30"/>
      <c r="N109" s="20"/>
      <c r="O109" s="20"/>
    </row>
    <row r="110" spans="11:15" x14ac:dyDescent="0.2">
      <c r="K110" s="30"/>
      <c r="L110" s="30"/>
      <c r="M110" s="30"/>
      <c r="N110" s="20"/>
      <c r="O110" s="20"/>
    </row>
    <row r="111" spans="11:15" x14ac:dyDescent="0.2">
      <c r="K111" s="30"/>
      <c r="L111" s="30"/>
      <c r="M111" s="30"/>
      <c r="N111" s="20"/>
      <c r="O111" s="20"/>
    </row>
    <row r="112" spans="11:15" x14ac:dyDescent="0.2">
      <c r="K112" s="30"/>
      <c r="L112" s="30"/>
      <c r="M112" s="30"/>
      <c r="N112" s="20"/>
      <c r="O112" s="20"/>
    </row>
    <row r="113" spans="11:15" x14ac:dyDescent="0.2">
      <c r="K113" s="30"/>
      <c r="L113" s="30"/>
      <c r="M113" s="30"/>
      <c r="N113" s="20"/>
      <c r="O113" s="20"/>
    </row>
    <row r="114" spans="11:15" x14ac:dyDescent="0.2">
      <c r="K114" s="30"/>
      <c r="L114" s="30"/>
      <c r="M114" s="30"/>
      <c r="N114" s="20"/>
      <c r="O114" s="20"/>
    </row>
    <row r="115" spans="11:15" x14ac:dyDescent="0.2">
      <c r="K115" s="30"/>
      <c r="L115" s="30"/>
      <c r="M115" s="30"/>
      <c r="N115" s="20"/>
      <c r="O115" s="20"/>
    </row>
    <row r="116" spans="11:15" x14ac:dyDescent="0.2">
      <c r="K116" s="30"/>
      <c r="L116" s="30"/>
      <c r="M116" s="30"/>
      <c r="N116" s="20"/>
      <c r="O116" s="20"/>
    </row>
    <row r="117" spans="11:15" x14ac:dyDescent="0.2">
      <c r="K117" s="30"/>
      <c r="L117" s="30"/>
      <c r="M117" s="30"/>
      <c r="N117" s="20"/>
      <c r="O117" s="20"/>
    </row>
    <row r="118" spans="11:15" x14ac:dyDescent="0.2">
      <c r="K118" s="30"/>
      <c r="L118" s="30"/>
      <c r="M118" s="30"/>
      <c r="N118" s="20"/>
      <c r="O118" s="20"/>
    </row>
    <row r="119" spans="11:15" x14ac:dyDescent="0.2">
      <c r="K119" s="30"/>
      <c r="L119" s="30"/>
      <c r="M119" s="30"/>
      <c r="N119" s="20"/>
      <c r="O119" s="20"/>
    </row>
    <row r="120" spans="11:15" x14ac:dyDescent="0.2">
      <c r="K120" s="30"/>
      <c r="L120" s="30"/>
      <c r="M120" s="30"/>
      <c r="N120" s="20"/>
      <c r="O120" s="20"/>
    </row>
    <row r="121" spans="11:15" x14ac:dyDescent="0.2">
      <c r="K121" s="30"/>
      <c r="L121" s="30"/>
      <c r="M121" s="30"/>
      <c r="N121" s="20"/>
      <c r="O121" s="20"/>
    </row>
    <row r="122" spans="11:15" x14ac:dyDescent="0.2">
      <c r="K122" s="31"/>
      <c r="L122" s="31"/>
      <c r="M122" s="31"/>
      <c r="N122" s="32"/>
      <c r="O122" s="20"/>
    </row>
    <row r="123" spans="11:15" x14ac:dyDescent="0.2">
      <c r="K123" s="31"/>
      <c r="L123" s="31"/>
      <c r="M123" s="31"/>
      <c r="N123" s="32"/>
      <c r="O123" s="20"/>
    </row>
    <row r="124" spans="11:15" x14ac:dyDescent="0.2">
      <c r="K124" s="31"/>
      <c r="L124" s="31"/>
      <c r="M124" s="31"/>
      <c r="N124" s="32"/>
      <c r="O124" s="20"/>
    </row>
    <row r="125" spans="11:15" x14ac:dyDescent="0.2">
      <c r="K125" s="31"/>
      <c r="L125" s="31"/>
      <c r="M125" s="31"/>
      <c r="N125" s="32"/>
      <c r="O125" s="20"/>
    </row>
    <row r="126" spans="11:15" x14ac:dyDescent="0.2">
      <c r="K126" s="31"/>
      <c r="L126" s="31"/>
      <c r="M126" s="31"/>
      <c r="N126" s="20"/>
      <c r="O126" s="20"/>
    </row>
    <row r="127" spans="11:15" x14ac:dyDescent="0.2">
      <c r="K127" s="31"/>
      <c r="L127" s="31"/>
      <c r="M127" s="31"/>
      <c r="N127" s="20"/>
      <c r="O127" s="20"/>
    </row>
    <row r="128" spans="11:15" x14ac:dyDescent="0.2">
      <c r="K128" s="31"/>
      <c r="L128" s="31"/>
      <c r="M128" s="31"/>
      <c r="N128" s="20"/>
      <c r="O128" s="20"/>
    </row>
    <row r="129" spans="11:15" x14ac:dyDescent="0.2">
      <c r="K129" s="31"/>
      <c r="L129" s="31"/>
      <c r="M129" s="31"/>
      <c r="N129" s="20"/>
      <c r="O129" s="20"/>
    </row>
    <row r="130" spans="11:15" x14ac:dyDescent="0.2">
      <c r="K130" s="31"/>
      <c r="L130" s="31"/>
      <c r="M130" s="31"/>
      <c r="N130" s="20"/>
      <c r="O130" s="20"/>
    </row>
    <row r="131" spans="11:15" x14ac:dyDescent="0.2">
      <c r="K131" s="31"/>
      <c r="L131" s="31"/>
      <c r="M131" s="31"/>
      <c r="N131" s="20"/>
    </row>
    <row r="132" spans="11:15" x14ac:dyDescent="0.2">
      <c r="K132" s="31"/>
      <c r="L132" s="31"/>
      <c r="M132" s="31"/>
      <c r="N132" s="20"/>
    </row>
    <row r="133" spans="11:15" x14ac:dyDescent="0.2">
      <c r="K133" s="31"/>
      <c r="L133" s="31"/>
      <c r="M133" s="31"/>
      <c r="N133" s="20"/>
    </row>
    <row r="134" spans="11:15" x14ac:dyDescent="0.2">
      <c r="K134" s="31"/>
      <c r="L134" s="31"/>
      <c r="M134" s="31"/>
      <c r="N134" s="20"/>
    </row>
    <row r="135" spans="11:15" x14ac:dyDescent="0.2">
      <c r="K135" s="31"/>
      <c r="L135" s="31"/>
      <c r="M135" s="31"/>
      <c r="N135" s="20"/>
    </row>
    <row r="136" spans="11:15" x14ac:dyDescent="0.2">
      <c r="K136" s="31"/>
      <c r="L136" s="31"/>
      <c r="M136" s="31"/>
      <c r="N136" s="20"/>
    </row>
    <row r="137" spans="11:15" x14ac:dyDescent="0.2">
      <c r="K137" s="31"/>
      <c r="L137" s="31"/>
      <c r="M137" s="31"/>
      <c r="N137" s="20"/>
    </row>
    <row r="138" spans="11:15" x14ac:dyDescent="0.2">
      <c r="K138" s="31"/>
      <c r="L138" s="31"/>
      <c r="M138" s="31"/>
      <c r="N138" s="20"/>
    </row>
    <row r="139" spans="11:15" x14ac:dyDescent="0.2">
      <c r="K139" s="31"/>
      <c r="L139" s="31"/>
      <c r="M139" s="31"/>
      <c r="N139" s="20"/>
    </row>
    <row r="140" spans="11:15" x14ac:dyDescent="0.2">
      <c r="K140" s="31"/>
      <c r="L140" s="31"/>
      <c r="M140" s="31"/>
      <c r="N140" s="20"/>
    </row>
    <row r="141" spans="11:15" x14ac:dyDescent="0.2">
      <c r="K141" s="31"/>
      <c r="L141" s="31"/>
      <c r="M141" s="31"/>
      <c r="N141" s="20"/>
    </row>
    <row r="142" spans="11:15" x14ac:dyDescent="0.2">
      <c r="K142" s="31"/>
      <c r="L142" s="31"/>
      <c r="M142" s="31"/>
      <c r="N142" s="20"/>
    </row>
    <row r="143" spans="11:15" x14ac:dyDescent="0.2">
      <c r="K143" s="31"/>
      <c r="L143" s="31"/>
      <c r="M143" s="31"/>
      <c r="N143" s="20"/>
    </row>
    <row r="144" spans="11:15" x14ac:dyDescent="0.2">
      <c r="K144" s="31"/>
      <c r="L144" s="31"/>
      <c r="M144" s="31"/>
      <c r="N144" s="20"/>
    </row>
    <row r="145" spans="11:14" x14ac:dyDescent="0.2">
      <c r="K145" s="31"/>
      <c r="L145" s="31"/>
      <c r="M145" s="31"/>
      <c r="N145" s="20"/>
    </row>
    <row r="146" spans="11:14" x14ac:dyDescent="0.2">
      <c r="K146" s="31"/>
      <c r="L146" s="31"/>
      <c r="M146" s="31"/>
      <c r="N146" s="20"/>
    </row>
    <row r="147" spans="11:14" x14ac:dyDescent="0.2">
      <c r="K147" s="31"/>
      <c r="L147" s="31"/>
      <c r="M147" s="31"/>
      <c r="N147" s="20"/>
    </row>
    <row r="148" spans="11:14" x14ac:dyDescent="0.2">
      <c r="K148" s="31"/>
      <c r="L148" s="31"/>
      <c r="M148" s="31"/>
      <c r="N148" s="20"/>
    </row>
    <row r="149" spans="11:14" x14ac:dyDescent="0.2">
      <c r="K149" s="31"/>
      <c r="L149" s="31"/>
      <c r="M149" s="31"/>
      <c r="N149" s="20"/>
    </row>
    <row r="150" spans="11:14" x14ac:dyDescent="0.2">
      <c r="K150" s="31"/>
      <c r="L150" s="31"/>
      <c r="M150" s="31"/>
      <c r="N150" s="20"/>
    </row>
    <row r="151" spans="11:14" x14ac:dyDescent="0.2">
      <c r="K151" s="31"/>
      <c r="L151" s="31"/>
      <c r="M151" s="31"/>
      <c r="N151" s="20"/>
    </row>
    <row r="152" spans="11:14" x14ac:dyDescent="0.2">
      <c r="K152" s="31"/>
      <c r="L152" s="31"/>
      <c r="M152" s="31"/>
      <c r="N152" s="20"/>
    </row>
    <row r="153" spans="11:14" x14ac:dyDescent="0.2">
      <c r="K153" s="31"/>
      <c r="L153" s="31"/>
      <c r="M153" s="31"/>
      <c r="N153" s="20"/>
    </row>
    <row r="154" spans="11:14" x14ac:dyDescent="0.2">
      <c r="K154" s="18"/>
      <c r="L154" s="18"/>
      <c r="M154" s="18"/>
      <c r="N154" s="20"/>
    </row>
    <row r="155" spans="11:14" x14ac:dyDescent="0.2">
      <c r="K155" s="18"/>
      <c r="L155" s="18"/>
      <c r="M155" s="18"/>
      <c r="N155" s="20"/>
    </row>
    <row r="156" spans="11:14" x14ac:dyDescent="0.2">
      <c r="K156" s="18"/>
      <c r="L156" s="18"/>
      <c r="M156" s="18"/>
      <c r="N156" s="20"/>
    </row>
    <row r="157" spans="11:14" x14ac:dyDescent="0.2">
      <c r="K157" s="18"/>
      <c r="L157" s="18"/>
      <c r="M157" s="18"/>
      <c r="N157" s="20"/>
    </row>
    <row r="158" spans="11:14" x14ac:dyDescent="0.2">
      <c r="K158" s="18"/>
      <c r="L158" s="18"/>
      <c r="M158" s="18"/>
      <c r="N158" s="32"/>
    </row>
    <row r="159" spans="11:14" x14ac:dyDescent="0.2">
      <c r="K159" s="18"/>
      <c r="L159" s="18"/>
      <c r="M159" s="18"/>
      <c r="N159" s="32"/>
    </row>
    <row r="160" spans="11:14" x14ac:dyDescent="0.2">
      <c r="K160" s="19"/>
      <c r="L160" s="18"/>
      <c r="M160" s="18"/>
      <c r="N160" s="20"/>
    </row>
    <row r="161" spans="11:14" x14ac:dyDescent="0.2">
      <c r="K161" s="19"/>
      <c r="L161" s="18"/>
      <c r="M161" s="18"/>
      <c r="N161" s="20"/>
    </row>
    <row r="162" spans="11:14" x14ac:dyDescent="0.2">
      <c r="K162" s="19"/>
      <c r="L162" s="18"/>
      <c r="M162" s="18"/>
      <c r="N162" s="20"/>
    </row>
    <row r="163" spans="11:14" x14ac:dyDescent="0.2">
      <c r="K163" s="19"/>
      <c r="L163" s="33"/>
      <c r="M163" s="33"/>
      <c r="N163" s="20"/>
    </row>
    <row r="164" spans="11:14" x14ac:dyDescent="0.2">
      <c r="K164" s="19"/>
      <c r="L164" s="33"/>
      <c r="M164" s="33"/>
      <c r="N164" s="20"/>
    </row>
    <row r="165" spans="11:14" x14ac:dyDescent="0.2">
      <c r="K165" s="19"/>
      <c r="L165" s="33"/>
      <c r="M165" s="33"/>
      <c r="N165" s="20"/>
    </row>
    <row r="166" spans="11:14" x14ac:dyDescent="0.2">
      <c r="K166" s="33"/>
      <c r="L166" s="33"/>
      <c r="M166" s="33"/>
    </row>
    <row r="167" spans="11:14" x14ac:dyDescent="0.2">
      <c r="K167" s="33"/>
      <c r="L167" s="33"/>
      <c r="M167" s="33"/>
    </row>
    <row r="168" spans="11:14" x14ac:dyDescent="0.2">
      <c r="K168" s="19"/>
      <c r="L168" s="18"/>
      <c r="M168" s="18"/>
      <c r="N168" s="32"/>
    </row>
    <row r="169" spans="11:14" x14ac:dyDescent="0.2">
      <c r="K169" s="19"/>
      <c r="L169" s="18"/>
      <c r="M169" s="18"/>
      <c r="N169" s="32"/>
    </row>
    <row r="170" spans="11:14" x14ac:dyDescent="0.2">
      <c r="K170" s="19"/>
      <c r="L170" s="33"/>
      <c r="M170" s="33"/>
      <c r="N170" s="32"/>
    </row>
    <row r="171" spans="11:14" x14ac:dyDescent="0.2">
      <c r="K171" s="19"/>
      <c r="L171" s="33"/>
      <c r="M171" s="33"/>
      <c r="N171" s="32"/>
    </row>
    <row r="172" spans="11:14" x14ac:dyDescent="0.2">
      <c r="K172" s="19"/>
      <c r="N172" s="32"/>
    </row>
  </sheetData>
  <mergeCells count="1">
    <mergeCell ref="E1:F1"/>
  </mergeCells>
  <phoneticPr fontId="5" type="noConversion"/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P48"/>
  <sheetViews>
    <sheetView zoomScaleNormal="100" workbookViewId="0">
      <selection activeCell="A3" sqref="A3"/>
    </sheetView>
  </sheetViews>
  <sheetFormatPr defaultRowHeight="12.75" x14ac:dyDescent="0.2"/>
  <cols>
    <col min="1" max="1" width="15.85546875" customWidth="1"/>
    <col min="2" max="10" width="11.140625" bestFit="1" customWidth="1"/>
    <col min="11" max="11" width="11.140625" customWidth="1"/>
    <col min="12" max="12" width="11.140625" bestFit="1" customWidth="1"/>
    <col min="13" max="13" width="16.28515625" bestFit="1" customWidth="1"/>
    <col min="14" max="14" width="11.5703125" bestFit="1" customWidth="1"/>
    <col min="15" max="42" width="7.5703125" bestFit="1" customWidth="1"/>
  </cols>
  <sheetData>
    <row r="1" spans="1:41" ht="15" x14ac:dyDescent="0.25">
      <c r="A1" s="448" t="s">
        <v>150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291"/>
      <c r="N1" s="448" t="s">
        <v>154</v>
      </c>
      <c r="O1" s="448"/>
      <c r="P1" s="448"/>
      <c r="Q1" s="448"/>
      <c r="R1" s="448"/>
      <c r="S1" s="448"/>
      <c r="T1" s="448"/>
      <c r="U1" s="448"/>
      <c r="V1" s="448"/>
      <c r="W1" s="448"/>
      <c r="X1" s="448"/>
    </row>
    <row r="2" spans="1:41" ht="25.5" x14ac:dyDescent="0.2">
      <c r="A2" s="430" t="s">
        <v>279</v>
      </c>
      <c r="B2" s="174">
        <v>2014</v>
      </c>
      <c r="C2" s="174">
        <v>2015</v>
      </c>
      <c r="D2" s="174">
        <v>2016</v>
      </c>
      <c r="E2" s="174">
        <v>2017</v>
      </c>
      <c r="F2" s="174">
        <v>2018</v>
      </c>
      <c r="G2" s="174">
        <v>2019</v>
      </c>
      <c r="H2" s="174">
        <v>2020</v>
      </c>
      <c r="I2" s="174">
        <v>2021</v>
      </c>
      <c r="J2" s="174">
        <v>2022</v>
      </c>
      <c r="K2" s="174">
        <v>2023</v>
      </c>
      <c r="M2" s="174"/>
      <c r="N2" s="174">
        <v>2014</v>
      </c>
      <c r="O2" s="174">
        <v>2015</v>
      </c>
      <c r="P2" s="174">
        <v>2016</v>
      </c>
      <c r="Q2" s="174">
        <v>2017</v>
      </c>
      <c r="R2" s="174">
        <v>2018</v>
      </c>
      <c r="S2" s="174">
        <v>2019</v>
      </c>
      <c r="T2" s="174">
        <v>2020</v>
      </c>
      <c r="U2" s="174">
        <v>2021</v>
      </c>
      <c r="V2" s="174">
        <v>2022</v>
      </c>
      <c r="W2" s="290">
        <v>2023</v>
      </c>
      <c r="X2" s="181">
        <v>2024</v>
      </c>
      <c r="Y2" s="181">
        <v>2025</v>
      </c>
      <c r="Z2" s="181">
        <v>2026</v>
      </c>
      <c r="AA2" s="181">
        <v>2027</v>
      </c>
      <c r="AB2" s="181">
        <v>2028</v>
      </c>
      <c r="AC2" s="181">
        <v>2029</v>
      </c>
      <c r="AD2" s="181">
        <v>2030</v>
      </c>
      <c r="AE2" s="181">
        <v>2031</v>
      </c>
      <c r="AF2" s="181">
        <v>2032</v>
      </c>
      <c r="AG2" s="181">
        <v>2033</v>
      </c>
      <c r="AH2" s="181">
        <v>2034</v>
      </c>
      <c r="AI2" s="181">
        <v>2035</v>
      </c>
      <c r="AJ2" s="181">
        <v>2036</v>
      </c>
      <c r="AK2" s="181">
        <v>2037</v>
      </c>
      <c r="AL2" s="181">
        <v>2038</v>
      </c>
      <c r="AM2" s="181">
        <v>2039</v>
      </c>
      <c r="AN2" s="181">
        <v>2040</v>
      </c>
    </row>
    <row r="3" spans="1:41" x14ac:dyDescent="0.2">
      <c r="A3" s="174" t="s">
        <v>12</v>
      </c>
      <c r="B3" s="175">
        <v>145893.56497990177</v>
      </c>
      <c r="C3" s="175">
        <v>146155.59974830272</v>
      </c>
      <c r="D3" s="175">
        <v>146418.10514897492</v>
      </c>
      <c r="E3" s="175">
        <v>146681.08202720599</v>
      </c>
      <c r="F3" s="175">
        <v>146944.53122980168</v>
      </c>
      <c r="G3" s="175">
        <v>147208.4536050887</v>
      </c>
      <c r="H3" s="175">
        <v>147472.85000291737</v>
      </c>
      <c r="I3" s="175">
        <v>147737.72127466445</v>
      </c>
      <c r="J3" s="175">
        <v>148003.06827323578</v>
      </c>
      <c r="K3" s="175">
        <v>148268.89185306913</v>
      </c>
      <c r="M3" s="174" t="s">
        <v>12</v>
      </c>
      <c r="N3" s="175">
        <f t="shared" ref="N3:N15" si="0">B3*0.001</f>
        <v>145.89356497990178</v>
      </c>
      <c r="O3" s="175">
        <f t="shared" ref="O3:O15" si="1">C3*0.001</f>
        <v>146.15559974830271</v>
      </c>
      <c r="P3" s="175">
        <f t="shared" ref="P3:P15" si="2">D3*0.001</f>
        <v>146.41810514897492</v>
      </c>
      <c r="Q3" s="175">
        <f t="shared" ref="Q3:Q15" si="3">E3*0.001</f>
        <v>146.681082027206</v>
      </c>
      <c r="R3" s="175">
        <f t="shared" ref="R3:R15" si="4">F3*0.001</f>
        <v>146.94453122980167</v>
      </c>
      <c r="S3" s="175">
        <f t="shared" ref="S3:S15" si="5">G3*0.001</f>
        <v>147.20845360508869</v>
      </c>
      <c r="T3" s="175">
        <f t="shared" ref="T3:T15" si="6">H3*0.001</f>
        <v>147.47285000291737</v>
      </c>
      <c r="U3" s="175">
        <f t="shared" ref="U3:U15" si="7">I3*0.001</f>
        <v>147.73772127466447</v>
      </c>
      <c r="V3" s="175">
        <f t="shared" ref="V3:V15" si="8">J3*0.001</f>
        <v>148.00306827323578</v>
      </c>
      <c r="W3" s="175">
        <f t="shared" ref="W3:W15" si="9">K3*0.001</f>
        <v>148.26889185306914</v>
      </c>
      <c r="X3" s="182">
        <f>W3*(W3/V3)</f>
        <v>148.53519287013685</v>
      </c>
      <c r="Y3" s="182">
        <f>X3*(X3/W3)</f>
        <v>148.80197218194868</v>
      </c>
      <c r="Z3" s="182">
        <f t="shared" ref="X3:AN15" si="10">Y3*(Y3/X3)</f>
        <v>149.06923064755455</v>
      </c>
      <c r="AA3" s="182">
        <f t="shared" si="10"/>
        <v>149.33696912754726</v>
      </c>
      <c r="AB3" s="182">
        <f t="shared" si="10"/>
        <v>149.60518848406531</v>
      </c>
      <c r="AC3" s="182">
        <f t="shared" si="10"/>
        <v>149.87388958079566</v>
      </c>
      <c r="AD3" s="182">
        <f t="shared" si="10"/>
        <v>150.1430732829765</v>
      </c>
      <c r="AE3" s="182">
        <f t="shared" si="10"/>
        <v>150.41274045740005</v>
      </c>
      <c r="AF3" s="182">
        <f t="shared" si="10"/>
        <v>150.68289197241535</v>
      </c>
      <c r="AG3" s="182">
        <f t="shared" si="10"/>
        <v>150.95352869793106</v>
      </c>
      <c r="AH3" s="182">
        <f t="shared" si="10"/>
        <v>151.22465150541825</v>
      </c>
      <c r="AI3" s="182">
        <f t="shared" si="10"/>
        <v>151.49626126791321</v>
      </c>
      <c r="AJ3" s="182">
        <f t="shared" si="10"/>
        <v>151.76835886002027</v>
      </c>
      <c r="AK3" s="182">
        <f t="shared" si="10"/>
        <v>152.04094515791459</v>
      </c>
      <c r="AL3" s="182">
        <f t="shared" si="10"/>
        <v>152.31402103934502</v>
      </c>
      <c r="AM3" s="182">
        <f t="shared" si="10"/>
        <v>152.5875873836369</v>
      </c>
      <c r="AN3" s="182">
        <f t="shared" si="10"/>
        <v>152.86164507169488</v>
      </c>
    </row>
    <row r="4" spans="1:41" x14ac:dyDescent="0.2">
      <c r="A4" s="174" t="s">
        <v>13</v>
      </c>
      <c r="B4" s="175">
        <v>102728.61583425758</v>
      </c>
      <c r="C4" s="175">
        <v>102913.12341731641</v>
      </c>
      <c r="D4" s="175">
        <v>103097.96238854718</v>
      </c>
      <c r="E4" s="175">
        <v>103283.13334314557</v>
      </c>
      <c r="F4" s="175">
        <v>103468.63687737631</v>
      </c>
      <c r="G4" s="175">
        <v>103654.47358857506</v>
      </c>
      <c r="H4" s="175">
        <v>103840.6440751503</v>
      </c>
      <c r="I4" s="175">
        <v>104027.1489365853</v>
      </c>
      <c r="J4" s="175">
        <v>104213.98877344008</v>
      </c>
      <c r="K4" s="175">
        <v>104401.16418735329</v>
      </c>
      <c r="M4" s="174" t="s">
        <v>13</v>
      </c>
      <c r="N4" s="175">
        <f t="shared" si="0"/>
        <v>102.72861583425758</v>
      </c>
      <c r="O4" s="175">
        <f t="shared" si="1"/>
        <v>102.91312341731641</v>
      </c>
      <c r="P4" s="175">
        <f t="shared" si="2"/>
        <v>103.09796238854719</v>
      </c>
      <c r="Q4" s="175">
        <f t="shared" si="3"/>
        <v>103.28313334314558</v>
      </c>
      <c r="R4" s="175">
        <f t="shared" si="4"/>
        <v>103.46863687737631</v>
      </c>
      <c r="S4" s="175">
        <f t="shared" si="5"/>
        <v>103.65447358857506</v>
      </c>
      <c r="T4" s="175">
        <f t="shared" si="6"/>
        <v>103.84064407515029</v>
      </c>
      <c r="U4" s="175">
        <f t="shared" si="7"/>
        <v>104.02714893658531</v>
      </c>
      <c r="V4" s="175">
        <f t="shared" si="8"/>
        <v>104.21398877344008</v>
      </c>
      <c r="W4" s="175">
        <f t="shared" si="9"/>
        <v>104.4011641873533</v>
      </c>
      <c r="X4" s="182">
        <f t="shared" si="10"/>
        <v>104.58867578104417</v>
      </c>
      <c r="Y4" s="182">
        <f t="shared" si="10"/>
        <v>104.77652415831444</v>
      </c>
      <c r="Z4" s="182">
        <f t="shared" si="10"/>
        <v>104.96470992405034</v>
      </c>
      <c r="AA4" s="182">
        <f t="shared" si="10"/>
        <v>105.15323368422449</v>
      </c>
      <c r="AB4" s="182">
        <f t="shared" si="10"/>
        <v>105.3420960458979</v>
      </c>
      <c r="AC4" s="182">
        <f t="shared" si="10"/>
        <v>105.53129761722191</v>
      </c>
      <c r="AD4" s="182">
        <f t="shared" si="10"/>
        <v>105.72083900744012</v>
      </c>
      <c r="AE4" s="182">
        <f t="shared" si="10"/>
        <v>105.9107208268904</v>
      </c>
      <c r="AF4" s="182">
        <f t="shared" si="10"/>
        <v>106.10094368700679</v>
      </c>
      <c r="AG4" s="182">
        <f t="shared" si="10"/>
        <v>106.29150820032154</v>
      </c>
      <c r="AH4" s="182">
        <f t="shared" si="10"/>
        <v>106.48241498046704</v>
      </c>
      <c r="AI4" s="182">
        <f t="shared" si="10"/>
        <v>106.6736646421778</v>
      </c>
      <c r="AJ4" s="182">
        <f t="shared" si="10"/>
        <v>106.86525780129243</v>
      </c>
      <c r="AK4" s="182">
        <f t="shared" si="10"/>
        <v>107.05719507475565</v>
      </c>
      <c r="AL4" s="182">
        <f t="shared" si="10"/>
        <v>107.24947708062024</v>
      </c>
      <c r="AM4" s="182">
        <f t="shared" si="10"/>
        <v>107.44210443804904</v>
      </c>
      <c r="AN4" s="182">
        <f t="shared" si="10"/>
        <v>107.63507776731696</v>
      </c>
    </row>
    <row r="5" spans="1:41" x14ac:dyDescent="0.2">
      <c r="A5" s="174" t="s">
        <v>14</v>
      </c>
      <c r="B5" s="175">
        <v>112806.43899950375</v>
      </c>
      <c r="C5" s="175">
        <v>113009.04703860021</v>
      </c>
      <c r="D5" s="175">
        <v>113212.01897551908</v>
      </c>
      <c r="E5" s="175">
        <v>113415.35546384563</v>
      </c>
      <c r="F5" s="175">
        <v>113619.05715833895</v>
      </c>
      <c r="G5" s="175">
        <v>113823.12471493421</v>
      </c>
      <c r="H5" s="175">
        <v>114027.55879074459</v>
      </c>
      <c r="I5" s="175">
        <v>114232.36004406358</v>
      </c>
      <c r="J5" s="175">
        <v>114437.52913436692</v>
      </c>
      <c r="K5" s="175">
        <v>114643.06672231489</v>
      </c>
      <c r="M5" s="174" t="s">
        <v>14</v>
      </c>
      <c r="N5" s="175">
        <f t="shared" si="0"/>
        <v>112.80643899950375</v>
      </c>
      <c r="O5" s="175">
        <f t="shared" si="1"/>
        <v>113.00904703860022</v>
      </c>
      <c r="P5" s="175">
        <f t="shared" si="2"/>
        <v>113.21201897551909</v>
      </c>
      <c r="Q5" s="175">
        <f t="shared" si="3"/>
        <v>113.41535546384563</v>
      </c>
      <c r="R5" s="175">
        <f t="shared" si="4"/>
        <v>113.61905715833896</v>
      </c>
      <c r="S5" s="175">
        <f t="shared" si="5"/>
        <v>113.82312471493421</v>
      </c>
      <c r="T5" s="175">
        <f t="shared" si="6"/>
        <v>114.02755879074459</v>
      </c>
      <c r="U5" s="175">
        <f t="shared" si="7"/>
        <v>114.23236004406358</v>
      </c>
      <c r="V5" s="175">
        <f t="shared" si="8"/>
        <v>114.43752913436693</v>
      </c>
      <c r="W5" s="175">
        <f t="shared" si="9"/>
        <v>114.6430667223149</v>
      </c>
      <c r="X5" s="182">
        <f t="shared" si="10"/>
        <v>114.84897346975433</v>
      </c>
      <c r="Y5" s="182">
        <f t="shared" si="10"/>
        <v>115.05525003972078</v>
      </c>
      <c r="Z5" s="182">
        <f t="shared" si="10"/>
        <v>115.26189709644068</v>
      </c>
      <c r="AA5" s="182">
        <f t="shared" si="10"/>
        <v>115.46891530533344</v>
      </c>
      <c r="AB5" s="182">
        <f t="shared" si="10"/>
        <v>115.6763053330136</v>
      </c>
      <c r="AC5" s="182">
        <f t="shared" si="10"/>
        <v>115.88406784729303</v>
      </c>
      <c r="AD5" s="182">
        <f t="shared" si="10"/>
        <v>116.09220351718297</v>
      </c>
      <c r="AE5" s="182">
        <f t="shared" si="10"/>
        <v>116.3007130128963</v>
      </c>
      <c r="AF5" s="182">
        <f t="shared" si="10"/>
        <v>116.50959700584963</v>
      </c>
      <c r="AG5" s="182">
        <f t="shared" si="10"/>
        <v>116.71885616866548</v>
      </c>
      <c r="AH5" s="182">
        <f t="shared" si="10"/>
        <v>116.92849117517444</v>
      </c>
      <c r="AI5" s="182">
        <f t="shared" si="10"/>
        <v>117.13850270041738</v>
      </c>
      <c r="AJ5" s="182">
        <f t="shared" si="10"/>
        <v>117.34889142064753</v>
      </c>
      <c r="AK5" s="182">
        <f t="shared" si="10"/>
        <v>117.55965801333276</v>
      </c>
      <c r="AL5" s="182">
        <f t="shared" si="10"/>
        <v>117.77080315715772</v>
      </c>
      <c r="AM5" s="182">
        <f t="shared" si="10"/>
        <v>117.98232753202599</v>
      </c>
      <c r="AN5" s="182">
        <f t="shared" si="10"/>
        <v>118.19423181906234</v>
      </c>
    </row>
    <row r="6" spans="1:41" x14ac:dyDescent="0.2">
      <c r="A6" s="174" t="s">
        <v>15</v>
      </c>
      <c r="B6" s="175">
        <v>124255.26455762652</v>
      </c>
      <c r="C6" s="175">
        <v>124478.43546633275</v>
      </c>
      <c r="D6" s="175">
        <v>124702.00720517417</v>
      </c>
      <c r="E6" s="175">
        <v>124925.98049406901</v>
      </c>
      <c r="F6" s="175">
        <v>125150.35605422844</v>
      </c>
      <c r="G6" s="175">
        <v>125375.13460815906</v>
      </c>
      <c r="H6" s="175">
        <v>125600.31687966509</v>
      </c>
      <c r="I6" s="175">
        <v>125825.90359385074</v>
      </c>
      <c r="J6" s="175">
        <v>126051.8954771226</v>
      </c>
      <c r="K6" s="175">
        <v>126278.29325719191</v>
      </c>
      <c r="M6" s="174" t="s">
        <v>15</v>
      </c>
      <c r="N6" s="175">
        <f t="shared" si="0"/>
        <v>124.25526455762652</v>
      </c>
      <c r="O6" s="175">
        <f t="shared" si="1"/>
        <v>124.47843546633275</v>
      </c>
      <c r="P6" s="175">
        <f t="shared" si="2"/>
        <v>124.70200720517417</v>
      </c>
      <c r="Q6" s="175">
        <f t="shared" si="3"/>
        <v>124.92598049406901</v>
      </c>
      <c r="R6" s="175">
        <f t="shared" si="4"/>
        <v>125.15035605422844</v>
      </c>
      <c r="S6" s="175">
        <f t="shared" si="5"/>
        <v>125.37513460815906</v>
      </c>
      <c r="T6" s="175">
        <f t="shared" si="6"/>
        <v>125.60031687966509</v>
      </c>
      <c r="U6" s="175">
        <f t="shared" si="7"/>
        <v>125.82590359385075</v>
      </c>
      <c r="V6" s="175">
        <f t="shared" si="8"/>
        <v>126.0518954771226</v>
      </c>
      <c r="W6" s="175">
        <f t="shared" si="9"/>
        <v>126.2782932571919</v>
      </c>
      <c r="X6" s="182">
        <f t="shared" si="10"/>
        <v>126.50509766307692</v>
      </c>
      <c r="Y6" s="182">
        <f t="shared" si="10"/>
        <v>126.73230942510529</v>
      </c>
      <c r="Z6" s="182">
        <f t="shared" si="10"/>
        <v>126.95992927491633</v>
      </c>
      <c r="AA6" s="182">
        <f t="shared" si="10"/>
        <v>127.18795794546348</v>
      </c>
      <c r="AB6" s="182">
        <f t="shared" si="10"/>
        <v>127.4163961710166</v>
      </c>
      <c r="AC6" s="182">
        <f t="shared" si="10"/>
        <v>127.64524468716434</v>
      </c>
      <c r="AD6" s="182">
        <f t="shared" si="10"/>
        <v>127.87450423081651</v>
      </c>
      <c r="AE6" s="182">
        <f t="shared" si="10"/>
        <v>128.10417554020648</v>
      </c>
      <c r="AF6" s="182">
        <f t="shared" si="10"/>
        <v>128.33425935489353</v>
      </c>
      <c r="AG6" s="182">
        <f t="shared" si="10"/>
        <v>128.56475641576526</v>
      </c>
      <c r="AH6" s="182">
        <f t="shared" si="10"/>
        <v>128.79566746503991</v>
      </c>
      <c r="AI6" s="182">
        <f t="shared" si="10"/>
        <v>129.0269932462688</v>
      </c>
      <c r="AJ6" s="182">
        <f t="shared" si="10"/>
        <v>129.25873450433878</v>
      </c>
      <c r="AK6" s="182">
        <f t="shared" si="10"/>
        <v>129.49089198547449</v>
      </c>
      <c r="AL6" s="182">
        <f t="shared" si="10"/>
        <v>129.72346643724089</v>
      </c>
      <c r="AM6" s="182">
        <f t="shared" si="10"/>
        <v>129.95645860854557</v>
      </c>
      <c r="AN6" s="182">
        <f t="shared" si="10"/>
        <v>130.18986924964128</v>
      </c>
    </row>
    <row r="7" spans="1:41" x14ac:dyDescent="0.2">
      <c r="A7" s="174" t="s">
        <v>16</v>
      </c>
      <c r="B7" s="175">
        <v>125000.61508816323</v>
      </c>
      <c r="C7" s="175">
        <v>125225.12469713137</v>
      </c>
      <c r="D7" s="175">
        <v>125450.03754063141</v>
      </c>
      <c r="E7" s="175">
        <v>125675.3543429001</v>
      </c>
      <c r="F7" s="175">
        <v>125901.07582947481</v>
      </c>
      <c r="G7" s="175">
        <v>126127.2027271961</v>
      </c>
      <c r="H7" s="175">
        <v>126353.73576420998</v>
      </c>
      <c r="I7" s="175">
        <v>126580.67566997025</v>
      </c>
      <c r="J7" s="175">
        <v>126808.02317524086</v>
      </c>
      <c r="K7" s="175">
        <v>127035.77901209824</v>
      </c>
      <c r="M7" s="174" t="s">
        <v>16</v>
      </c>
      <c r="N7" s="175">
        <f t="shared" si="0"/>
        <v>125.00061508816324</v>
      </c>
      <c r="O7" s="175">
        <f t="shared" si="1"/>
        <v>125.22512469713136</v>
      </c>
      <c r="P7" s="175">
        <f t="shared" si="2"/>
        <v>125.45003754063141</v>
      </c>
      <c r="Q7" s="175">
        <f t="shared" si="3"/>
        <v>125.67535434290011</v>
      </c>
      <c r="R7" s="175">
        <f t="shared" si="4"/>
        <v>125.90107582947481</v>
      </c>
      <c r="S7" s="175">
        <f t="shared" si="5"/>
        <v>126.12720272719611</v>
      </c>
      <c r="T7" s="175">
        <f t="shared" si="6"/>
        <v>126.35373576420999</v>
      </c>
      <c r="U7" s="175">
        <f t="shared" si="7"/>
        <v>126.58067566997026</v>
      </c>
      <c r="V7" s="175">
        <f t="shared" si="8"/>
        <v>126.80802317524086</v>
      </c>
      <c r="W7" s="175">
        <f t="shared" si="9"/>
        <v>127.03577901209825</v>
      </c>
      <c r="X7" s="182">
        <f t="shared" si="10"/>
        <v>127.26394391393373</v>
      </c>
      <c r="Y7" s="182">
        <f t="shared" si="10"/>
        <v>127.49251861545584</v>
      </c>
      <c r="Z7" s="182">
        <f t="shared" si="10"/>
        <v>127.72150385269269</v>
      </c>
      <c r="AA7" s="182">
        <f t="shared" si="10"/>
        <v>127.95090036299436</v>
      </c>
      <c r="AB7" s="182">
        <f t="shared" si="10"/>
        <v>128.18070888503524</v>
      </c>
      <c r="AC7" s="182">
        <f t="shared" si="10"/>
        <v>128.41093015881648</v>
      </c>
      <c r="AD7" s="182">
        <f t="shared" si="10"/>
        <v>128.64156492566826</v>
      </c>
      <c r="AE7" s="182">
        <f t="shared" si="10"/>
        <v>128.87261392825226</v>
      </c>
      <c r="AF7" s="182">
        <f t="shared" si="10"/>
        <v>129.10407791056406</v>
      </c>
      <c r="AG7" s="182">
        <f t="shared" si="10"/>
        <v>129.33595761793546</v>
      </c>
      <c r="AH7" s="182">
        <f t="shared" si="10"/>
        <v>129.56825379703696</v>
      </c>
      <c r="AI7" s="182">
        <f t="shared" si="10"/>
        <v>129.80096719588013</v>
      </c>
      <c r="AJ7" s="182">
        <f t="shared" si="10"/>
        <v>130.03409856382001</v>
      </c>
      <c r="AK7" s="182">
        <f t="shared" si="10"/>
        <v>130.26764865155752</v>
      </c>
      <c r="AL7" s="182">
        <f t="shared" si="10"/>
        <v>130.50161821114193</v>
      </c>
      <c r="AM7" s="182">
        <f t="shared" si="10"/>
        <v>130.73600799597318</v>
      </c>
      <c r="AN7" s="182">
        <f t="shared" si="10"/>
        <v>130.97081876080443</v>
      </c>
    </row>
    <row r="8" spans="1:41" x14ac:dyDescent="0.2">
      <c r="A8" s="174" t="s">
        <v>0</v>
      </c>
      <c r="B8" s="175">
        <v>137164.61504198317</v>
      </c>
      <c r="C8" s="175">
        <v>137410.97202243179</v>
      </c>
      <c r="D8" s="175">
        <v>137657.77147677785</v>
      </c>
      <c r="E8" s="175">
        <v>137905.01419973467</v>
      </c>
      <c r="F8" s="175">
        <v>138152.70098744277</v>
      </c>
      <c r="G8" s="175">
        <v>138400.83263747269</v>
      </c>
      <c r="H8" s="175">
        <v>138649.40994882741</v>
      </c>
      <c r="I8" s="175">
        <v>138898.43372194498</v>
      </c>
      <c r="J8" s="175">
        <v>139147.9047587011</v>
      </c>
      <c r="K8" s="175">
        <v>139397.82386241169</v>
      </c>
      <c r="M8" s="174" t="s">
        <v>0</v>
      </c>
      <c r="N8" s="175">
        <f t="shared" si="0"/>
        <v>137.16461504198318</v>
      </c>
      <c r="O8" s="175">
        <f t="shared" si="1"/>
        <v>137.41097202243179</v>
      </c>
      <c r="P8" s="175">
        <f t="shared" si="2"/>
        <v>137.65777147677787</v>
      </c>
      <c r="Q8" s="175">
        <f t="shared" si="3"/>
        <v>137.90501419973467</v>
      </c>
      <c r="R8" s="175">
        <f t="shared" si="4"/>
        <v>138.15270098744278</v>
      </c>
      <c r="S8" s="175">
        <f t="shared" si="5"/>
        <v>138.40083263747269</v>
      </c>
      <c r="T8" s="175">
        <f t="shared" si="6"/>
        <v>138.64940994882741</v>
      </c>
      <c r="U8" s="175">
        <f t="shared" si="7"/>
        <v>138.898433721945</v>
      </c>
      <c r="V8" s="175">
        <f t="shared" si="8"/>
        <v>139.14790475870112</v>
      </c>
      <c r="W8" s="175">
        <f t="shared" si="9"/>
        <v>139.39782386241168</v>
      </c>
      <c r="X8" s="182">
        <f t="shared" si="10"/>
        <v>139.64819183783547</v>
      </c>
      <c r="Y8" s="182">
        <f t="shared" si="10"/>
        <v>139.8990094911766</v>
      </c>
      <c r="Z8" s="182">
        <f t="shared" si="10"/>
        <v>140.15027763008723</v>
      </c>
      <c r="AA8" s="182">
        <f t="shared" si="10"/>
        <v>140.40199706367008</v>
      </c>
      <c r="AB8" s="182">
        <f t="shared" si="10"/>
        <v>140.65416860248106</v>
      </c>
      <c r="AC8" s="182">
        <f t="shared" si="10"/>
        <v>140.90679305853195</v>
      </c>
      <c r="AD8" s="182">
        <f t="shared" si="10"/>
        <v>141.15987124529292</v>
      </c>
      <c r="AE8" s="182">
        <f t="shared" si="10"/>
        <v>141.41340397769517</v>
      </c>
      <c r="AF8" s="182">
        <f t="shared" si="10"/>
        <v>141.66739207213362</v>
      </c>
      <c r="AG8" s="182">
        <f t="shared" si="10"/>
        <v>141.92183634646946</v>
      </c>
      <c r="AH8" s="182">
        <f t="shared" si="10"/>
        <v>142.17673762003284</v>
      </c>
      <c r="AI8" s="182">
        <f t="shared" si="10"/>
        <v>142.43209671362544</v>
      </c>
      <c r="AJ8" s="182">
        <f t="shared" si="10"/>
        <v>142.68791444952319</v>
      </c>
      <c r="AK8" s="182">
        <f t="shared" si="10"/>
        <v>142.94419165147886</v>
      </c>
      <c r="AL8" s="182">
        <f t="shared" si="10"/>
        <v>143.20092914472477</v>
      </c>
      <c r="AM8" s="182">
        <f t="shared" si="10"/>
        <v>143.45812775597537</v>
      </c>
      <c r="AN8" s="182">
        <f t="shared" si="10"/>
        <v>143.71578831342998</v>
      </c>
    </row>
    <row r="9" spans="1:41" x14ac:dyDescent="0.2">
      <c r="A9" s="174" t="s">
        <v>17</v>
      </c>
      <c r="B9" s="175">
        <v>139725.56301869909</v>
      </c>
      <c r="C9" s="175">
        <v>139976.51963594498</v>
      </c>
      <c r="D9" s="175">
        <v>140227.92698834895</v>
      </c>
      <c r="E9" s="175">
        <v>140479.78588546204</v>
      </c>
      <c r="F9" s="175">
        <v>140732.09713828927</v>
      </c>
      <c r="G9" s="175">
        <v>140984.86155929227</v>
      </c>
      <c r="H9" s="175">
        <v>141238.07996239193</v>
      </c>
      <c r="I9" s="175">
        <v>141491.753162971</v>
      </c>
      <c r="J9" s="175">
        <v>141745.88197787662</v>
      </c>
      <c r="K9" s="175">
        <v>142000.4672254232</v>
      </c>
      <c r="M9" s="174" t="s">
        <v>17</v>
      </c>
      <c r="N9" s="175">
        <f t="shared" si="0"/>
        <v>139.72556301869909</v>
      </c>
      <c r="O9" s="175">
        <f t="shared" si="1"/>
        <v>139.97651963594498</v>
      </c>
      <c r="P9" s="175">
        <f t="shared" si="2"/>
        <v>140.22792698834894</v>
      </c>
      <c r="Q9" s="175">
        <f t="shared" si="3"/>
        <v>140.47978588546204</v>
      </c>
      <c r="R9" s="175">
        <f t="shared" si="4"/>
        <v>140.73209713828928</v>
      </c>
      <c r="S9" s="175">
        <f t="shared" si="5"/>
        <v>140.98486155929228</v>
      </c>
      <c r="T9" s="175">
        <f t="shared" si="6"/>
        <v>141.23807996239194</v>
      </c>
      <c r="U9" s="175">
        <f t="shared" si="7"/>
        <v>141.49175316297101</v>
      </c>
      <c r="V9" s="175">
        <f t="shared" si="8"/>
        <v>141.74588197787662</v>
      </c>
      <c r="W9" s="175">
        <f t="shared" si="9"/>
        <v>142.00046722542319</v>
      </c>
      <c r="X9" s="182">
        <f>W9*(W9/V9)</f>
        <v>142.25550972539477</v>
      </c>
      <c r="Y9" s="182">
        <f t="shared" si="10"/>
        <v>142.5110102990478</v>
      </c>
      <c r="Z9" s="182">
        <f t="shared" si="10"/>
        <v>142.76696976911379</v>
      </c>
      <c r="AA9" s="182">
        <f t="shared" si="10"/>
        <v>143.02338895980191</v>
      </c>
      <c r="AB9" s="182">
        <f t="shared" si="10"/>
        <v>143.2802686968017</v>
      </c>
      <c r="AC9" s="182">
        <f t="shared" si="10"/>
        <v>143.53760980728563</v>
      </c>
      <c r="AD9" s="182">
        <f t="shared" si="10"/>
        <v>143.7954131199119</v>
      </c>
      <c r="AE9" s="182">
        <f t="shared" si="10"/>
        <v>144.05367946482698</v>
      </c>
      <c r="AF9" s="182">
        <f t="shared" si="10"/>
        <v>144.31240967366841</v>
      </c>
      <c r="AG9" s="182">
        <f t="shared" si="10"/>
        <v>144.57160457956732</v>
      </c>
      <c r="AH9" s="182">
        <f t="shared" si="10"/>
        <v>144.83126501715122</v>
      </c>
      <c r="AI9" s="182">
        <f t="shared" si="10"/>
        <v>145.09139182254674</v>
      </c>
      <c r="AJ9" s="182">
        <f t="shared" si="10"/>
        <v>145.35198583338214</v>
      </c>
      <c r="AK9" s="182">
        <f t="shared" si="10"/>
        <v>145.61304788879022</v>
      </c>
      <c r="AL9" s="182">
        <f t="shared" si="10"/>
        <v>145.87457882941086</v>
      </c>
      <c r="AM9" s="182">
        <f t="shared" si="10"/>
        <v>146.13657949739383</v>
      </c>
      <c r="AN9" s="182">
        <f t="shared" si="10"/>
        <v>146.39905073640139</v>
      </c>
    </row>
    <row r="10" spans="1:41" x14ac:dyDescent="0.2">
      <c r="A10" s="174" t="s">
        <v>18</v>
      </c>
      <c r="B10" s="175">
        <v>145893.56497990177</v>
      </c>
      <c r="C10" s="175">
        <v>146155.59974830272</v>
      </c>
      <c r="D10" s="175">
        <v>146418.10514897492</v>
      </c>
      <c r="E10" s="175">
        <v>146681.08202720599</v>
      </c>
      <c r="F10" s="175">
        <v>146944.53122980168</v>
      </c>
      <c r="G10" s="175">
        <v>147208.4536050887</v>
      </c>
      <c r="H10" s="175">
        <v>147472.85000291737</v>
      </c>
      <c r="I10" s="175">
        <v>147737.72127466445</v>
      </c>
      <c r="J10" s="175">
        <v>148003.06827323578</v>
      </c>
      <c r="K10" s="175">
        <v>148268.89185306913</v>
      </c>
      <c r="M10" s="174" t="s">
        <v>18</v>
      </c>
      <c r="N10" s="175">
        <f t="shared" si="0"/>
        <v>145.89356497990178</v>
      </c>
      <c r="O10" s="175">
        <f t="shared" si="1"/>
        <v>146.15559974830271</v>
      </c>
      <c r="P10" s="175">
        <f t="shared" si="2"/>
        <v>146.41810514897492</v>
      </c>
      <c r="Q10" s="175">
        <f t="shared" si="3"/>
        <v>146.681082027206</v>
      </c>
      <c r="R10" s="175">
        <f t="shared" si="4"/>
        <v>146.94453122980167</v>
      </c>
      <c r="S10" s="175">
        <f t="shared" si="5"/>
        <v>147.20845360508869</v>
      </c>
      <c r="T10" s="175">
        <f t="shared" si="6"/>
        <v>147.47285000291737</v>
      </c>
      <c r="U10" s="175">
        <f t="shared" si="7"/>
        <v>147.73772127466447</v>
      </c>
      <c r="V10" s="175">
        <f t="shared" si="8"/>
        <v>148.00306827323578</v>
      </c>
      <c r="W10" s="175">
        <f t="shared" si="9"/>
        <v>148.26889185306914</v>
      </c>
      <c r="X10" s="182">
        <f>W10*(W10/V10)</f>
        <v>148.53519287013685</v>
      </c>
      <c r="Y10" s="182">
        <f t="shared" si="10"/>
        <v>148.80197218194868</v>
      </c>
      <c r="Z10" s="182">
        <f t="shared" si="10"/>
        <v>149.06923064755455</v>
      </c>
      <c r="AA10" s="182">
        <f t="shared" si="10"/>
        <v>149.33696912754726</v>
      </c>
      <c r="AB10" s="182">
        <f t="shared" si="10"/>
        <v>149.60518848406531</v>
      </c>
      <c r="AC10" s="182">
        <f t="shared" si="10"/>
        <v>149.87388958079566</v>
      </c>
      <c r="AD10" s="182">
        <f t="shared" si="10"/>
        <v>150.1430732829765</v>
      </c>
      <c r="AE10" s="182">
        <f t="shared" si="10"/>
        <v>150.41274045740005</v>
      </c>
      <c r="AF10" s="182">
        <f t="shared" si="10"/>
        <v>150.68289197241535</v>
      </c>
      <c r="AG10" s="182">
        <f t="shared" si="10"/>
        <v>150.95352869793106</v>
      </c>
      <c r="AH10" s="182">
        <f t="shared" si="10"/>
        <v>151.22465150541825</v>
      </c>
      <c r="AI10" s="182">
        <f t="shared" si="10"/>
        <v>151.49626126791321</v>
      </c>
      <c r="AJ10" s="182">
        <f t="shared" si="10"/>
        <v>151.76835886002027</v>
      </c>
      <c r="AK10" s="182">
        <f t="shared" si="10"/>
        <v>152.04094515791459</v>
      </c>
      <c r="AL10" s="182">
        <f t="shared" si="10"/>
        <v>152.31402103934502</v>
      </c>
      <c r="AM10" s="182">
        <f t="shared" si="10"/>
        <v>152.5875873836369</v>
      </c>
      <c r="AN10" s="182">
        <f t="shared" si="10"/>
        <v>152.86164507169488</v>
      </c>
    </row>
    <row r="11" spans="1:41" x14ac:dyDescent="0.2">
      <c r="A11" s="174" t="s">
        <v>19</v>
      </c>
      <c r="B11" s="175">
        <v>144717.23367546202</v>
      </c>
      <c r="C11" s="175">
        <v>144977.15567280987</v>
      </c>
      <c r="D11" s="175">
        <v>145237.54450774842</v>
      </c>
      <c r="E11" s="175">
        <v>145498.40101874981</v>
      </c>
      <c r="F11" s="175">
        <v>145759.72604579199</v>
      </c>
      <c r="G11" s="175">
        <v>146021.52043036171</v>
      </c>
      <c r="H11" s="175">
        <v>146283.78501545696</v>
      </c>
      <c r="I11" s="175">
        <v>146546.52064558992</v>
      </c>
      <c r="J11" s="175">
        <v>146809.72816678951</v>
      </c>
      <c r="K11" s="175">
        <v>147073.4084266042</v>
      </c>
      <c r="M11" s="174" t="s">
        <v>19</v>
      </c>
      <c r="N11" s="175">
        <f t="shared" si="0"/>
        <v>144.71723367546201</v>
      </c>
      <c r="O11" s="175">
        <f t="shared" si="1"/>
        <v>144.97715567280986</v>
      </c>
      <c r="P11" s="175">
        <f t="shared" si="2"/>
        <v>145.23754450774842</v>
      </c>
      <c r="Q11" s="175">
        <f t="shared" si="3"/>
        <v>145.4984010187498</v>
      </c>
      <c r="R11" s="175">
        <f t="shared" si="4"/>
        <v>145.75972604579201</v>
      </c>
      <c r="S11" s="175">
        <f t="shared" si="5"/>
        <v>146.0215204303617</v>
      </c>
      <c r="T11" s="175">
        <f t="shared" si="6"/>
        <v>146.28378501545697</v>
      </c>
      <c r="U11" s="175">
        <f t="shared" si="7"/>
        <v>146.54652064558991</v>
      </c>
      <c r="V11" s="175">
        <f t="shared" si="8"/>
        <v>146.80972816678951</v>
      </c>
      <c r="W11" s="175">
        <f t="shared" si="9"/>
        <v>147.0734084266042</v>
      </c>
      <c r="X11" s="182">
        <f>W11*(W11/V11)</f>
        <v>147.3375622741047</v>
      </c>
      <c r="Y11" s="182">
        <f t="shared" si="10"/>
        <v>147.60219055988671</v>
      </c>
      <c r="Z11" s="182">
        <f t="shared" si="10"/>
        <v>147.86729413607367</v>
      </c>
      <c r="AA11" s="182">
        <f t="shared" si="10"/>
        <v>148.13287385631946</v>
      </c>
      <c r="AB11" s="182">
        <f t="shared" si="10"/>
        <v>148.39893057581122</v>
      </c>
      <c r="AC11" s="182">
        <f t="shared" si="10"/>
        <v>148.66546515127203</v>
      </c>
      <c r="AD11" s="182">
        <f t="shared" si="10"/>
        <v>148.93247844096373</v>
      </c>
      <c r="AE11" s="182">
        <f t="shared" si="10"/>
        <v>149.19997130468968</v>
      </c>
      <c r="AF11" s="182">
        <f t="shared" si="10"/>
        <v>149.46794460379743</v>
      </c>
      <c r="AG11" s="182">
        <f t="shared" si="10"/>
        <v>149.73639920118163</v>
      </c>
      <c r="AH11" s="182">
        <f t="shared" si="10"/>
        <v>150.0053359612867</v>
      </c>
      <c r="AI11" s="182">
        <f t="shared" si="10"/>
        <v>150.27475575010973</v>
      </c>
      <c r="AJ11" s="182">
        <f t="shared" si="10"/>
        <v>150.54465943520316</v>
      </c>
      <c r="AK11" s="182">
        <f t="shared" si="10"/>
        <v>150.81504788567759</v>
      </c>
      <c r="AL11" s="182">
        <f t="shared" si="10"/>
        <v>151.08592197220463</v>
      </c>
      <c r="AM11" s="182">
        <f t="shared" si="10"/>
        <v>151.35728256701967</v>
      </c>
      <c r="AN11" s="182">
        <f t="shared" si="10"/>
        <v>151.6291305439247</v>
      </c>
    </row>
    <row r="12" spans="1:41" x14ac:dyDescent="0.2">
      <c r="A12" s="174" t="s">
        <v>20</v>
      </c>
      <c r="B12" s="175">
        <v>136321.3587519165</v>
      </c>
      <c r="C12" s="175">
        <v>136566.20118669822</v>
      </c>
      <c r="D12" s="175">
        <v>136811.48337515033</v>
      </c>
      <c r="E12" s="175">
        <v>137057.20610710041</v>
      </c>
      <c r="F12" s="175">
        <v>137303.37017379451</v>
      </c>
      <c r="G12" s="175">
        <v>137549.97636789989</v>
      </c>
      <c r="H12" s="175">
        <v>137797.02548350743</v>
      </c>
      <c r="I12" s="175">
        <v>138044.51831613432</v>
      </c>
      <c r="J12" s="175">
        <v>138292.45566272645</v>
      </c>
      <c r="K12" s="175">
        <v>138540.83832166123</v>
      </c>
      <c r="M12" s="174" t="s">
        <v>20</v>
      </c>
      <c r="N12" s="175">
        <f t="shared" si="0"/>
        <v>136.32135875191651</v>
      </c>
      <c r="O12" s="175">
        <f t="shared" si="1"/>
        <v>136.56620118669824</v>
      </c>
      <c r="P12" s="175">
        <f t="shared" si="2"/>
        <v>136.81148337515035</v>
      </c>
      <c r="Q12" s="175">
        <f t="shared" si="3"/>
        <v>137.05720610710043</v>
      </c>
      <c r="R12" s="175">
        <f t="shared" si="4"/>
        <v>137.30337017379452</v>
      </c>
      <c r="S12" s="175">
        <f t="shared" si="5"/>
        <v>137.54997636789989</v>
      </c>
      <c r="T12" s="175">
        <f t="shared" si="6"/>
        <v>137.79702548350744</v>
      </c>
      <c r="U12" s="175">
        <f t="shared" si="7"/>
        <v>138.04451831613432</v>
      </c>
      <c r="V12" s="175">
        <f t="shared" si="8"/>
        <v>138.29245566272647</v>
      </c>
      <c r="W12" s="175">
        <f t="shared" si="9"/>
        <v>138.54083832166123</v>
      </c>
      <c r="X12" s="182">
        <f>W12*(W12/V12)</f>
        <v>138.78966709274985</v>
      </c>
      <c r="Y12" s="182">
        <f t="shared" si="10"/>
        <v>139.03894277724012</v>
      </c>
      <c r="Z12" s="182">
        <f t="shared" si="10"/>
        <v>139.28866617781893</v>
      </c>
      <c r="AA12" s="182">
        <f t="shared" si="10"/>
        <v>139.5388380986148</v>
      </c>
      <c r="AB12" s="182">
        <f t="shared" si="10"/>
        <v>139.78945934520058</v>
      </c>
      <c r="AC12" s="182">
        <f t="shared" si="10"/>
        <v>140.04053072459595</v>
      </c>
      <c r="AD12" s="182">
        <f t="shared" si="10"/>
        <v>140.29205304527005</v>
      </c>
      <c r="AE12" s="182">
        <f t="shared" si="10"/>
        <v>140.54402711714411</v>
      </c>
      <c r="AF12" s="182">
        <f t="shared" si="10"/>
        <v>140.79645375159402</v>
      </c>
      <c r="AG12" s="182">
        <f t="shared" si="10"/>
        <v>141.04933376145294</v>
      </c>
      <c r="AH12" s="182">
        <f t="shared" si="10"/>
        <v>141.30266796101398</v>
      </c>
      <c r="AI12" s="182">
        <f t="shared" si="10"/>
        <v>141.55645716603271</v>
      </c>
      <c r="AJ12" s="182">
        <f t="shared" si="10"/>
        <v>141.81070219372992</v>
      </c>
      <c r="AK12" s="182">
        <f t="shared" si="10"/>
        <v>142.06540386279414</v>
      </c>
      <c r="AL12" s="182">
        <f t="shared" si="10"/>
        <v>142.3205629933843</v>
      </c>
      <c r="AM12" s="182">
        <f t="shared" si="10"/>
        <v>142.57618040713245</v>
      </c>
      <c r="AN12" s="182">
        <f t="shared" si="10"/>
        <v>142.83225692714635</v>
      </c>
    </row>
    <row r="13" spans="1:41" x14ac:dyDescent="0.2">
      <c r="A13" s="174" t="s">
        <v>21</v>
      </c>
      <c r="B13" s="175">
        <v>123845.88563581415</v>
      </c>
      <c r="C13" s="175">
        <v>124068.32127212519</v>
      </c>
      <c r="D13" s="175">
        <v>124291.15641797218</v>
      </c>
      <c r="E13" s="175">
        <v>124514.39179090144</v>
      </c>
      <c r="F13" s="175">
        <v>124738.02810974803</v>
      </c>
      <c r="G13" s="175">
        <v>124962.06609463812</v>
      </c>
      <c r="H13" s="175">
        <v>125186.50646699124</v>
      </c>
      <c r="I13" s="175">
        <v>125411.34994952263</v>
      </c>
      <c r="J13" s="175">
        <v>125636.5972662456</v>
      </c>
      <c r="K13" s="175">
        <v>125862.24914247385</v>
      </c>
      <c r="M13" s="174" t="s">
        <v>21</v>
      </c>
      <c r="N13" s="175">
        <f t="shared" si="0"/>
        <v>123.84588563581416</v>
      </c>
      <c r="O13" s="175">
        <f t="shared" si="1"/>
        <v>124.06832127212519</v>
      </c>
      <c r="P13" s="175">
        <f t="shared" si="2"/>
        <v>124.29115641797218</v>
      </c>
      <c r="Q13" s="175">
        <f t="shared" si="3"/>
        <v>124.51439179090144</v>
      </c>
      <c r="R13" s="175">
        <f t="shared" si="4"/>
        <v>124.73802810974803</v>
      </c>
      <c r="S13" s="175">
        <f t="shared" si="5"/>
        <v>124.96206609463813</v>
      </c>
      <c r="T13" s="175">
        <f t="shared" si="6"/>
        <v>125.18650646699125</v>
      </c>
      <c r="U13" s="175">
        <f t="shared" si="7"/>
        <v>125.41134994952263</v>
      </c>
      <c r="V13" s="175">
        <f t="shared" si="8"/>
        <v>125.6365972662456</v>
      </c>
      <c r="W13" s="175">
        <f t="shared" si="9"/>
        <v>125.86224914247386</v>
      </c>
      <c r="X13" s="182">
        <f>W13*(W13/V13)</f>
        <v>126.08830630482377</v>
      </c>
      <c r="Y13" s="182">
        <f t="shared" si="10"/>
        <v>126.3147694812168</v>
      </c>
      <c r="Z13" s="182">
        <f t="shared" si="10"/>
        <v>126.54163940088178</v>
      </c>
      <c r="AA13" s="182">
        <f t="shared" si="10"/>
        <v>126.76891679435731</v>
      </c>
      <c r="AB13" s="182">
        <f t="shared" si="10"/>
        <v>126.99660239349407</v>
      </c>
      <c r="AC13" s="182">
        <f t="shared" si="10"/>
        <v>127.2246969314572</v>
      </c>
      <c r="AD13" s="182">
        <f t="shared" si="10"/>
        <v>127.45320114272866</v>
      </c>
      <c r="AE13" s="182">
        <f t="shared" si="10"/>
        <v>127.68211576310958</v>
      </c>
      <c r="AF13" s="182">
        <f t="shared" si="10"/>
        <v>127.91144152972264</v>
      </c>
      <c r="AG13" s="182">
        <f t="shared" si="10"/>
        <v>128.14117918101445</v>
      </c>
      <c r="AH13" s="182">
        <f t="shared" si="10"/>
        <v>128.37132945675791</v>
      </c>
      <c r="AI13" s="182">
        <f t="shared" si="10"/>
        <v>128.6018930980546</v>
      </c>
      <c r="AJ13" s="182">
        <f t="shared" si="10"/>
        <v>128.83287084733718</v>
      </c>
      <c r="AK13" s="182">
        <f t="shared" si="10"/>
        <v>129.06426344837178</v>
      </c>
      <c r="AL13" s="182">
        <f t="shared" si="10"/>
        <v>129.29607164626034</v>
      </c>
      <c r="AM13" s="182">
        <f t="shared" si="10"/>
        <v>129.52829618744312</v>
      </c>
      <c r="AN13" s="182">
        <f t="shared" si="10"/>
        <v>129.76093781970098</v>
      </c>
    </row>
    <row r="14" spans="1:41" x14ac:dyDescent="0.2">
      <c r="A14" s="174" t="s">
        <v>22</v>
      </c>
      <c r="B14" s="175">
        <v>109855.09509982096</v>
      </c>
      <c r="C14" s="175">
        <v>110052.40232448239</v>
      </c>
      <c r="D14" s="175">
        <v>110250.06392634286</v>
      </c>
      <c r="E14" s="175">
        <v>110448.08054188795</v>
      </c>
      <c r="F14" s="175">
        <v>110646.45280874638</v>
      </c>
      <c r="G14" s="175">
        <v>110845.18136569213</v>
      </c>
      <c r="H14" s="175">
        <v>111044.26685264641</v>
      </c>
      <c r="I14" s="175">
        <v>111243.7099106798</v>
      </c>
      <c r="J14" s="175">
        <v>111443.51118201429</v>
      </c>
      <c r="K14" s="175">
        <v>111643.67131002535</v>
      </c>
      <c r="M14" s="174" t="s">
        <v>22</v>
      </c>
      <c r="N14" s="175">
        <f t="shared" si="0"/>
        <v>109.85509509982096</v>
      </c>
      <c r="O14" s="175">
        <f t="shared" si="1"/>
        <v>110.05240232448239</v>
      </c>
      <c r="P14" s="175">
        <f t="shared" si="2"/>
        <v>110.25006392634286</v>
      </c>
      <c r="Q14" s="175">
        <f t="shared" si="3"/>
        <v>110.44808054188795</v>
      </c>
      <c r="R14" s="175">
        <f t="shared" si="4"/>
        <v>110.64645280874639</v>
      </c>
      <c r="S14" s="175">
        <f t="shared" si="5"/>
        <v>110.84518136569213</v>
      </c>
      <c r="T14" s="175">
        <f t="shared" si="6"/>
        <v>111.04426685264642</v>
      </c>
      <c r="U14" s="175">
        <f t="shared" si="7"/>
        <v>111.2437099106798</v>
      </c>
      <c r="V14" s="175">
        <f t="shared" si="8"/>
        <v>111.44351118201429</v>
      </c>
      <c r="W14" s="175">
        <f t="shared" si="9"/>
        <v>111.64367131002535</v>
      </c>
      <c r="X14" s="182">
        <f t="shared" si="10"/>
        <v>111.84419093924397</v>
      </c>
      <c r="Y14" s="182">
        <f t="shared" si="10"/>
        <v>112.04507071535879</v>
      </c>
      <c r="Z14" s="182">
        <f t="shared" si="10"/>
        <v>112.24631128521813</v>
      </c>
      <c r="AA14" s="182">
        <f t="shared" si="10"/>
        <v>112.4479132968321</v>
      </c>
      <c r="AB14" s="182">
        <f t="shared" si="10"/>
        <v>112.64987739937467</v>
      </c>
      <c r="AC14" s="182">
        <f t="shared" si="10"/>
        <v>112.85220424318581</v>
      </c>
      <c r="AD14" s="182">
        <f t="shared" si="10"/>
        <v>113.05489447977351</v>
      </c>
      <c r="AE14" s="182">
        <f t="shared" si="10"/>
        <v>113.25794876181591</v>
      </c>
      <c r="AF14" s="182">
        <f t="shared" si="10"/>
        <v>113.46136774316341</v>
      </c>
      <c r="AG14" s="182">
        <f t="shared" si="10"/>
        <v>113.66515207884078</v>
      </c>
      <c r="AH14" s="182">
        <f t="shared" si="10"/>
        <v>113.86930242504926</v>
      </c>
      <c r="AI14" s="182">
        <f t="shared" si="10"/>
        <v>114.07381943916866</v>
      </c>
      <c r="AJ14" s="182">
        <f t="shared" si="10"/>
        <v>114.2787037797595</v>
      </c>
      <c r="AK14" s="182">
        <f t="shared" si="10"/>
        <v>114.48395610656509</v>
      </c>
      <c r="AL14" s="182">
        <f t="shared" si="10"/>
        <v>114.68957708051373</v>
      </c>
      <c r="AM14" s="182">
        <f t="shared" si="10"/>
        <v>114.89556736372076</v>
      </c>
      <c r="AN14" s="182">
        <f t="shared" si="10"/>
        <v>115.10192761949074</v>
      </c>
    </row>
    <row r="15" spans="1:41" x14ac:dyDescent="0.2">
      <c r="A15" s="174" t="s">
        <v>23</v>
      </c>
      <c r="B15" s="175">
        <v>114504.21284141907</v>
      </c>
      <c r="C15" s="175">
        <v>114709.87019784166</v>
      </c>
      <c r="D15" s="175">
        <v>114915.89692886804</v>
      </c>
      <c r="E15" s="175">
        <v>115122.29369792012</v>
      </c>
      <c r="F15" s="175">
        <v>115329.06116961138</v>
      </c>
      <c r="G15" s="175">
        <v>115536.20000974898</v>
      </c>
      <c r="H15" s="175">
        <v>115743.71088533592</v>
      </c>
      <c r="I15" s="175">
        <v>115951.59446457318</v>
      </c>
      <c r="J15" s="175">
        <v>116159.85141686184</v>
      </c>
      <c r="K15" s="175">
        <v>116368.48241280536</v>
      </c>
      <c r="M15" s="174" t="s">
        <v>23</v>
      </c>
      <c r="N15" s="175">
        <f t="shared" si="0"/>
        <v>114.50421284141908</v>
      </c>
      <c r="O15" s="175">
        <f t="shared" si="1"/>
        <v>114.70987019784167</v>
      </c>
      <c r="P15" s="175">
        <f t="shared" si="2"/>
        <v>114.91589692886804</v>
      </c>
      <c r="Q15" s="175">
        <f t="shared" si="3"/>
        <v>115.12229369792013</v>
      </c>
      <c r="R15" s="175">
        <f t="shared" si="4"/>
        <v>115.32906116961138</v>
      </c>
      <c r="S15" s="175">
        <f t="shared" si="5"/>
        <v>115.53620000974898</v>
      </c>
      <c r="T15" s="175">
        <f t="shared" si="6"/>
        <v>115.74371088533593</v>
      </c>
      <c r="U15" s="175">
        <f t="shared" si="7"/>
        <v>115.95159446457318</v>
      </c>
      <c r="V15" s="175">
        <f t="shared" si="8"/>
        <v>116.15985141686184</v>
      </c>
      <c r="W15" s="175">
        <f t="shared" si="9"/>
        <v>116.36848241280536</v>
      </c>
      <c r="X15" s="182">
        <f t="shared" si="10"/>
        <v>116.57748812421157</v>
      </c>
      <c r="Y15" s="182">
        <f t="shared" si="10"/>
        <v>116.78686922409491</v>
      </c>
      <c r="Z15" s="182">
        <f t="shared" si="10"/>
        <v>116.99662638667864</v>
      </c>
      <c r="AA15" s="182">
        <f t="shared" si="10"/>
        <v>117.20676028739696</v>
      </c>
      <c r="AB15" s="182">
        <f t="shared" si="10"/>
        <v>117.41727160289717</v>
      </c>
      <c r="AC15" s="182">
        <f t="shared" si="10"/>
        <v>117.62816101104193</v>
      </c>
      <c r="AD15" s="182">
        <f t="shared" si="10"/>
        <v>117.83942919091132</v>
      </c>
      <c r="AE15" s="182">
        <f t="shared" si="10"/>
        <v>118.05107682280513</v>
      </c>
      <c r="AF15" s="182">
        <f t="shared" si="10"/>
        <v>118.26310458824503</v>
      </c>
      <c r="AG15" s="182">
        <f t="shared" si="10"/>
        <v>118.47551316997671</v>
      </c>
      <c r="AH15" s="182">
        <f t="shared" si="10"/>
        <v>118.68830325197214</v>
      </c>
      <c r="AI15" s="182">
        <f t="shared" si="10"/>
        <v>118.90147551943177</v>
      </c>
      <c r="AJ15" s="182">
        <f t="shared" si="10"/>
        <v>119.11503065878668</v>
      </c>
      <c r="AK15" s="182">
        <f t="shared" si="10"/>
        <v>119.32896935770084</v>
      </c>
      <c r="AL15" s="182">
        <f t="shared" si="10"/>
        <v>119.54329230507332</v>
      </c>
      <c r="AM15" s="182">
        <f t="shared" si="10"/>
        <v>119.75800019104049</v>
      </c>
      <c r="AN15" s="182">
        <f t="shared" si="10"/>
        <v>119.97309370697826</v>
      </c>
    </row>
    <row r="16" spans="1:41" x14ac:dyDescent="0.2">
      <c r="C16" s="71"/>
      <c r="D16" s="71"/>
      <c r="E16" s="71"/>
      <c r="F16" s="71"/>
      <c r="G16" s="71"/>
      <c r="H16" s="71"/>
      <c r="I16" s="71"/>
      <c r="J16" s="71"/>
      <c r="K16" s="71"/>
      <c r="L16" s="71"/>
      <c r="M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</row>
    <row r="17" spans="1:42" ht="15" x14ac:dyDescent="0.25">
      <c r="A17" s="449" t="s">
        <v>151</v>
      </c>
      <c r="B17" s="449"/>
      <c r="C17" s="449"/>
      <c r="D17" s="449"/>
      <c r="E17" s="449"/>
      <c r="F17" s="449"/>
      <c r="G17" s="449"/>
      <c r="H17" s="449"/>
      <c r="I17" s="449"/>
      <c r="J17" s="449"/>
      <c r="K17" s="449"/>
      <c r="L17" s="292"/>
      <c r="N17" s="449" t="s">
        <v>151</v>
      </c>
      <c r="O17" s="449"/>
      <c r="P17" s="449"/>
      <c r="Q17" s="449"/>
      <c r="R17" s="449"/>
      <c r="S17" s="449"/>
      <c r="T17" s="449"/>
      <c r="U17" s="449"/>
      <c r="V17" s="449"/>
      <c r="W17" s="449"/>
      <c r="X17" s="449"/>
    </row>
    <row r="18" spans="1:42" x14ac:dyDescent="0.2">
      <c r="A18" s="174"/>
      <c r="B18" s="174">
        <v>2014</v>
      </c>
      <c r="C18" s="174">
        <v>2015</v>
      </c>
      <c r="D18" s="174">
        <v>2016</v>
      </c>
      <c r="E18" s="174">
        <v>2017</v>
      </c>
      <c r="F18" s="174">
        <v>2018</v>
      </c>
      <c r="G18" s="174">
        <v>2019</v>
      </c>
      <c r="H18" s="174">
        <v>2020</v>
      </c>
      <c r="I18" s="174">
        <v>2021</v>
      </c>
      <c r="J18" s="174">
        <v>2022</v>
      </c>
      <c r="K18" s="174">
        <v>2023</v>
      </c>
      <c r="M18" s="174"/>
      <c r="N18" s="174">
        <v>2014</v>
      </c>
      <c r="O18" s="174">
        <v>2015</v>
      </c>
      <c r="P18" s="174">
        <v>2016</v>
      </c>
      <c r="Q18" s="174">
        <v>2017</v>
      </c>
      <c r="R18" s="174">
        <v>2018</v>
      </c>
      <c r="S18" s="174">
        <v>2019</v>
      </c>
      <c r="T18" s="174">
        <v>2020</v>
      </c>
      <c r="U18" s="174">
        <v>2021</v>
      </c>
      <c r="V18" s="174">
        <v>2022</v>
      </c>
      <c r="W18" s="290">
        <v>2023</v>
      </c>
      <c r="X18" s="181">
        <v>2024</v>
      </c>
      <c r="Y18" s="181">
        <v>2025</v>
      </c>
      <c r="Z18" s="181">
        <v>2026</v>
      </c>
      <c r="AA18" s="181">
        <v>2027</v>
      </c>
      <c r="AB18" s="181">
        <v>2028</v>
      </c>
      <c r="AC18" s="181">
        <v>2029</v>
      </c>
      <c r="AD18" s="181">
        <v>2030</v>
      </c>
      <c r="AE18" s="181">
        <v>2031</v>
      </c>
      <c r="AF18" s="181">
        <v>2032</v>
      </c>
      <c r="AG18" s="181">
        <v>2033</v>
      </c>
      <c r="AH18" s="181">
        <v>2034</v>
      </c>
      <c r="AI18" s="181">
        <v>2035</v>
      </c>
      <c r="AJ18" s="181">
        <v>2036</v>
      </c>
      <c r="AK18" s="181">
        <v>2037</v>
      </c>
      <c r="AL18" s="181">
        <v>2038</v>
      </c>
      <c r="AM18" s="181">
        <v>2039</v>
      </c>
      <c r="AN18" s="181">
        <v>2040</v>
      </c>
    </row>
    <row r="19" spans="1:42" x14ac:dyDescent="0.2">
      <c r="A19" s="174" t="s">
        <v>152</v>
      </c>
      <c r="B19" s="175">
        <v>742452656.74742198</v>
      </c>
      <c r="C19" s="175">
        <v>743598928.49432087</v>
      </c>
      <c r="D19" s="175">
        <v>744746969.96876514</v>
      </c>
      <c r="E19" s="175">
        <v>745896783.90303493</v>
      </c>
      <c r="F19" s="175">
        <v>747048373.0336287</v>
      </c>
      <c r="G19" s="175">
        <v>748201740.10126996</v>
      </c>
      <c r="H19" s="175">
        <v>749356887.85091352</v>
      </c>
      <c r="I19" s="175">
        <v>750513819.03175223</v>
      </c>
      <c r="J19" s="175">
        <v>751672536.39722323</v>
      </c>
      <c r="K19" s="175">
        <v>752833042.70501482</v>
      </c>
      <c r="M19" s="174" t="s">
        <v>152</v>
      </c>
      <c r="N19" s="175">
        <f t="shared" ref="N19:N31" si="11">B19*0.001</f>
        <v>742452.65674742195</v>
      </c>
      <c r="O19" s="175">
        <f t="shared" ref="O19:O31" si="12">C19*0.001</f>
        <v>743598.92849432083</v>
      </c>
      <c r="P19" s="175">
        <f t="shared" ref="P19:P31" si="13">D19*0.001</f>
        <v>744746.96996876516</v>
      </c>
      <c r="Q19" s="175">
        <f t="shared" ref="Q19:Q31" si="14">E19*0.001</f>
        <v>745896.78390303499</v>
      </c>
      <c r="R19" s="175">
        <f t="shared" ref="R19:R31" si="15">F19*0.001</f>
        <v>747048.37303362868</v>
      </c>
      <c r="S19" s="175">
        <f t="shared" ref="S19:S31" si="16">G19*0.001</f>
        <v>748201.74010127003</v>
      </c>
      <c r="T19" s="175">
        <f t="shared" ref="T19:T31" si="17">H19*0.001</f>
        <v>749356.88785091357</v>
      </c>
      <c r="U19" s="175">
        <f t="shared" ref="U19:U31" si="18">I19*0.001</f>
        <v>750513.8190317523</v>
      </c>
      <c r="V19" s="175">
        <f t="shared" ref="V19:V31" si="19">J19*0.001</f>
        <v>751672.53639722324</v>
      </c>
      <c r="W19" s="175">
        <f t="shared" ref="W19:W31" si="20">K19*0.001</f>
        <v>752833.04270501481</v>
      </c>
      <c r="X19" s="182">
        <f t="shared" ref="X19:X24" si="21">W19*(W19/V19)</f>
        <v>753995.34071707272</v>
      </c>
      <c r="Y19" s="182">
        <f t="shared" ref="Y19:Y31" si="22">X19*(X19/W19)</f>
        <v>755159.43319960707</v>
      </c>
      <c r="Z19" s="182">
        <f t="shared" ref="Z19:Z31" si="23">Y19*(Y19/X19)</f>
        <v>756325.32292309869</v>
      </c>
      <c r="AA19" s="182">
        <f t="shared" ref="AA19:AA31" si="24">Z19*(Z19/Y19)</f>
        <v>757493.01266230561</v>
      </c>
      <c r="AB19" s="182">
        <f t="shared" ref="AB19:AB31" si="25">AA19*(AA19/Z19)</f>
        <v>758662.50519626995</v>
      </c>
      <c r="AC19" s="182">
        <f t="shared" ref="AC19:AC31" si="26">AB19*(AB19/AA19)</f>
        <v>759833.80330832431</v>
      </c>
      <c r="AD19" s="182">
        <f t="shared" ref="AD19:AD31" si="27">AC19*(AC19/AB19)</f>
        <v>761006.90978609852</v>
      </c>
      <c r="AE19" s="182">
        <f t="shared" ref="AE19:AE31" si="28">AD19*(AD19/AC19)</f>
        <v>762181.82742152608</v>
      </c>
      <c r="AF19" s="182">
        <f t="shared" ref="AF19:AF31" si="29">AE19*(AE19/AD19)</f>
        <v>763358.5590108512</v>
      </c>
      <c r="AG19" s="182">
        <f t="shared" ref="AG19:AG31" si="30">AF19*(AF19/AE19)</f>
        <v>764537.10735463502</v>
      </c>
      <c r="AH19" s="182">
        <f t="shared" ref="AH19:AH31" si="31">AG19*(AG19/AF19)</f>
        <v>765717.47525776259</v>
      </c>
      <c r="AI19" s="182">
        <f t="shared" ref="AI19:AI31" si="32">AH19*(AH19/AG19)</f>
        <v>766899.66552944924</v>
      </c>
      <c r="AJ19" s="182">
        <f t="shared" ref="AJ19:AJ31" si="33">AI19*(AI19/AH19)</f>
        <v>768083.68098324758</v>
      </c>
      <c r="AK19" s="182">
        <f t="shared" ref="AK19:AK31" si="34">AJ19*(AJ19/AI19)</f>
        <v>769269.52443705406</v>
      </c>
      <c r="AL19" s="182">
        <f t="shared" ref="AL19:AL31" si="35">AK19*(AK19/AJ19)</f>
        <v>770457.19871311565</v>
      </c>
      <c r="AM19" s="182">
        <f t="shared" ref="AM19:AM31" si="36">AL19*(AL19/AK19)</f>
        <v>771646.70663803665</v>
      </c>
      <c r="AN19" s="182">
        <f t="shared" ref="AN19:AN31" si="37">AM19*(AM19/AL19)</f>
        <v>772838.05104278517</v>
      </c>
    </row>
    <row r="20" spans="1:42" x14ac:dyDescent="0.2">
      <c r="A20" s="174" t="s">
        <v>13</v>
      </c>
      <c r="B20" s="175">
        <v>52228253.467377283</v>
      </c>
      <c r="C20" s="175">
        <v>52308888.603901409</v>
      </c>
      <c r="D20" s="175">
        <v>52389648.232914001</v>
      </c>
      <c r="E20" s="175">
        <v>52470532.546618864</v>
      </c>
      <c r="F20" s="175">
        <v>52551541.737516522</v>
      </c>
      <c r="G20" s="175">
        <v>52632675.998404741</v>
      </c>
      <c r="H20" s="175">
        <v>52713935.522378907</v>
      </c>
      <c r="I20" s="175">
        <v>52795320.502832569</v>
      </c>
      <c r="J20" s="175">
        <v>52876831.133457817</v>
      </c>
      <c r="K20" s="175">
        <v>52958467.60824579</v>
      </c>
      <c r="M20" s="174" t="s">
        <v>13</v>
      </c>
      <c r="N20" s="175">
        <f t="shared" si="11"/>
        <v>52228.253467377283</v>
      </c>
      <c r="O20" s="175">
        <f t="shared" si="12"/>
        <v>52308.888603901411</v>
      </c>
      <c r="P20" s="175">
        <f t="shared" si="13"/>
        <v>52389.648232914005</v>
      </c>
      <c r="Q20" s="175">
        <f t="shared" si="14"/>
        <v>52470.532546618866</v>
      </c>
      <c r="R20" s="175">
        <f t="shared" si="15"/>
        <v>52551.541737516527</v>
      </c>
      <c r="S20" s="175">
        <f t="shared" si="16"/>
        <v>52632.675998404746</v>
      </c>
      <c r="T20" s="175">
        <f t="shared" si="17"/>
        <v>52713.93552237891</v>
      </c>
      <c r="U20" s="175">
        <f t="shared" si="18"/>
        <v>52795.320502832568</v>
      </c>
      <c r="V20" s="175">
        <f t="shared" si="19"/>
        <v>52876.831133457817</v>
      </c>
      <c r="W20" s="175">
        <f t="shared" si="20"/>
        <v>52958.467608245788</v>
      </c>
      <c r="X20" s="182">
        <f t="shared" si="21"/>
        <v>53040.230121487148</v>
      </c>
      <c r="Y20" s="182">
        <f t="shared" si="22"/>
        <v>53122.1188677725</v>
      </c>
      <c r="Z20" s="182">
        <f t="shared" si="23"/>
        <v>53204.134041992889</v>
      </c>
      <c r="AA20" s="182">
        <f t="shared" si="24"/>
        <v>53286.275839340255</v>
      </c>
      <c r="AB20" s="182">
        <f t="shared" si="25"/>
        <v>53368.544455307878</v>
      </c>
      <c r="AC20" s="182">
        <f t="shared" si="26"/>
        <v>53450.940085690876</v>
      </c>
      <c r="AD20" s="182">
        <f t="shared" si="27"/>
        <v>53533.462926586653</v>
      </c>
      <c r="AE20" s="182">
        <f t="shared" si="28"/>
        <v>53616.113174395359</v>
      </c>
      <c r="AF20" s="182">
        <f t="shared" si="29"/>
        <v>53698.891025820369</v>
      </c>
      <c r="AG20" s="182">
        <f t="shared" si="30"/>
        <v>53781.796677868755</v>
      </c>
      <c r="AH20" s="182">
        <f t="shared" si="31"/>
        <v>53864.830327851734</v>
      </c>
      <c r="AI20" s="182">
        <f t="shared" si="32"/>
        <v>53947.992173385173</v>
      </c>
      <c r="AJ20" s="182">
        <f t="shared" si="33"/>
        <v>54031.282412390014</v>
      </c>
      <c r="AK20" s="182">
        <f t="shared" si="34"/>
        <v>54114.701243092786</v>
      </c>
      <c r="AL20" s="182">
        <f t="shared" si="35"/>
        <v>54198.248864026056</v>
      </c>
      <c r="AM20" s="182">
        <f t="shared" si="36"/>
        <v>54281.925474028896</v>
      </c>
      <c r="AN20" s="182">
        <f t="shared" si="37"/>
        <v>54365.73127224738</v>
      </c>
    </row>
    <row r="21" spans="1:42" x14ac:dyDescent="0.2">
      <c r="A21" s="174" t="s">
        <v>14</v>
      </c>
      <c r="B21" s="175">
        <v>49082022.10114003</v>
      </c>
      <c r="C21" s="175">
        <v>49157799.77491343</v>
      </c>
      <c r="D21" s="175">
        <v>49233694.441744521</v>
      </c>
      <c r="E21" s="175">
        <v>49309706.282258719</v>
      </c>
      <c r="F21" s="175">
        <v>49385835.477360331</v>
      </c>
      <c r="G21" s="175">
        <v>49462082.208232969</v>
      </c>
      <c r="H21" s="175">
        <v>49538446.656339958</v>
      </c>
      <c r="I21" s="175">
        <v>49614929.003424808</v>
      </c>
      <c r="J21" s="175">
        <v>49691529.431511596</v>
      </c>
      <c r="K21" s="175">
        <v>49768248.122905426</v>
      </c>
      <c r="M21" s="174" t="s">
        <v>14</v>
      </c>
      <c r="N21" s="175">
        <f t="shared" si="11"/>
        <v>49082.022101140028</v>
      </c>
      <c r="O21" s="175">
        <f t="shared" si="12"/>
        <v>49157.79977491343</v>
      </c>
      <c r="P21" s="175">
        <f t="shared" si="13"/>
        <v>49233.694441744519</v>
      </c>
      <c r="Q21" s="175">
        <f t="shared" si="14"/>
        <v>49309.706282258718</v>
      </c>
      <c r="R21" s="175">
        <f t="shared" si="15"/>
        <v>49385.835477360335</v>
      </c>
      <c r="S21" s="175">
        <f t="shared" si="16"/>
        <v>49462.082208232969</v>
      </c>
      <c r="T21" s="175">
        <f t="shared" si="17"/>
        <v>49538.446656339962</v>
      </c>
      <c r="U21" s="175">
        <f t="shared" si="18"/>
        <v>49614.929003424812</v>
      </c>
      <c r="V21" s="175">
        <f t="shared" si="19"/>
        <v>49691.529431511597</v>
      </c>
      <c r="W21" s="175">
        <f t="shared" si="20"/>
        <v>49768.248122905425</v>
      </c>
      <c r="X21" s="182">
        <f t="shared" si="21"/>
        <v>49845.085260192885</v>
      </c>
      <c r="Y21" s="182">
        <f t="shared" si="22"/>
        <v>49922.041026242441</v>
      </c>
      <c r="Z21" s="182">
        <f t="shared" si="23"/>
        <v>49999.11560420489</v>
      </c>
      <c r="AA21" s="182">
        <f t="shared" si="24"/>
        <v>50076.309177513802</v>
      </c>
      <c r="AB21" s="182">
        <f t="shared" si="25"/>
        <v>50153.621929885951</v>
      </c>
      <c r="AC21" s="182">
        <f t="shared" si="26"/>
        <v>50231.05404532174</v>
      </c>
      <c r="AD21" s="182">
        <f t="shared" si="27"/>
        <v>50308.605708105664</v>
      </c>
      <c r="AE21" s="182">
        <f t="shared" si="28"/>
        <v>50386.277102806722</v>
      </c>
      <c r="AF21" s="182">
        <f t="shared" si="29"/>
        <v>50464.068414278874</v>
      </c>
      <c r="AG21" s="182">
        <f t="shared" si="30"/>
        <v>50541.979827661475</v>
      </c>
      <c r="AH21" s="182">
        <f t="shared" si="31"/>
        <v>50620.01152837972</v>
      </c>
      <c r="AI21" s="182">
        <f t="shared" si="32"/>
        <v>50698.163702145081</v>
      </c>
      <c r="AJ21" s="182">
        <f t="shared" si="33"/>
        <v>50776.436534955741</v>
      </c>
      <c r="AK21" s="182">
        <f t="shared" si="34"/>
        <v>50854.830213097062</v>
      </c>
      <c r="AL21" s="182">
        <f t="shared" si="35"/>
        <v>50933.344923141995</v>
      </c>
      <c r="AM21" s="182">
        <f t="shared" si="36"/>
        <v>51011.98085195155</v>
      </c>
      <c r="AN21" s="182">
        <f t="shared" si="37"/>
        <v>51090.738186675226</v>
      </c>
    </row>
    <row r="22" spans="1:42" x14ac:dyDescent="0.2">
      <c r="A22" s="174" t="s">
        <v>15</v>
      </c>
      <c r="B22" s="175">
        <v>55536793.731560081</v>
      </c>
      <c r="C22" s="175">
        <v>55622536.919343568</v>
      </c>
      <c r="D22" s="175">
        <v>55708412.485929593</v>
      </c>
      <c r="E22" s="175">
        <v>55794420.63569764</v>
      </c>
      <c r="F22" s="175">
        <v>55880561.573342703</v>
      </c>
      <c r="G22" s="175">
        <v>55966835.503875837</v>
      </c>
      <c r="H22" s="175">
        <v>56053242.632624596</v>
      </c>
      <c r="I22" s="175">
        <v>56139783.165233538</v>
      </c>
      <c r="J22" s="175">
        <v>56226457.30766473</v>
      </c>
      <c r="K22" s="175">
        <v>56313265.266198203</v>
      </c>
      <c r="M22" s="174" t="s">
        <v>15</v>
      </c>
      <c r="N22" s="175">
        <f t="shared" si="11"/>
        <v>55536.793731560079</v>
      </c>
      <c r="O22" s="175">
        <f t="shared" si="12"/>
        <v>55622.536919343569</v>
      </c>
      <c r="P22" s="175">
        <f t="shared" si="13"/>
        <v>55708.412485929592</v>
      </c>
      <c r="Q22" s="175">
        <f t="shared" si="14"/>
        <v>55794.420635697643</v>
      </c>
      <c r="R22" s="175">
        <f t="shared" si="15"/>
        <v>55880.561573342704</v>
      </c>
      <c r="S22" s="175">
        <f t="shared" si="16"/>
        <v>55966.835503875838</v>
      </c>
      <c r="T22" s="175">
        <f t="shared" si="17"/>
        <v>56053.242632624599</v>
      </c>
      <c r="U22" s="175">
        <f t="shared" si="18"/>
        <v>56139.783165233537</v>
      </c>
      <c r="V22" s="175">
        <f t="shared" si="19"/>
        <v>56226.457307664728</v>
      </c>
      <c r="W22" s="175">
        <f t="shared" si="20"/>
        <v>56313.265266198207</v>
      </c>
      <c r="X22" s="182">
        <f t="shared" si="21"/>
        <v>56400.207247432481</v>
      </c>
      <c r="Y22" s="182">
        <f t="shared" si="22"/>
        <v>56487.283458285041</v>
      </c>
      <c r="Z22" s="182">
        <f t="shared" si="23"/>
        <v>56574.494105992824</v>
      </c>
      <c r="AA22" s="182">
        <f t="shared" si="24"/>
        <v>56661.83939811273</v>
      </c>
      <c r="AB22" s="182">
        <f t="shared" si="25"/>
        <v>56749.319542522106</v>
      </c>
      <c r="AC22" s="182">
        <f t="shared" si="26"/>
        <v>56836.934747419225</v>
      </c>
      <c r="AD22" s="182">
        <f t="shared" si="27"/>
        <v>56924.685221323816</v>
      </c>
      <c r="AE22" s="182">
        <f t="shared" si="28"/>
        <v>57012.571173077537</v>
      </c>
      <c r="AF22" s="182">
        <f t="shared" si="29"/>
        <v>57100.592811844464</v>
      </c>
      <c r="AG22" s="182">
        <f t="shared" si="30"/>
        <v>57188.750347111622</v>
      </c>
      <c r="AH22" s="182">
        <f t="shared" si="31"/>
        <v>57277.043988689438</v>
      </c>
      <c r="AI22" s="182">
        <f t="shared" si="32"/>
        <v>57365.473946712285</v>
      </c>
      <c r="AJ22" s="182">
        <f t="shared" si="33"/>
        <v>57454.040431638961</v>
      </c>
      <c r="AK22" s="182">
        <f t="shared" si="34"/>
        <v>57542.74365425318</v>
      </c>
      <c r="AL22" s="182">
        <f t="shared" si="35"/>
        <v>57631.583825664085</v>
      </c>
      <c r="AM22" s="182">
        <f t="shared" si="36"/>
        <v>57720.561157306765</v>
      </c>
      <c r="AN22" s="182">
        <f t="shared" si="37"/>
        <v>57809.675860942727</v>
      </c>
    </row>
    <row r="23" spans="1:42" x14ac:dyDescent="0.2">
      <c r="A23" s="174" t="s">
        <v>16</v>
      </c>
      <c r="B23" s="175">
        <v>58087165.999534413</v>
      </c>
      <c r="C23" s="175">
        <v>58176846.703937016</v>
      </c>
      <c r="D23" s="175">
        <v>58266665.866269253</v>
      </c>
      <c r="E23" s="175">
        <v>58356623.700296141</v>
      </c>
      <c r="F23" s="175">
        <v>58446720.420112737</v>
      </c>
      <c r="G23" s="175">
        <v>58536956.240144648</v>
      </c>
      <c r="H23" s="175">
        <v>58627331.37514852</v>
      </c>
      <c r="I23" s="175">
        <v>58717846.040212579</v>
      </c>
      <c r="J23" s="175">
        <v>58808500.450757109</v>
      </c>
      <c r="K23" s="175">
        <v>58899294.822534986</v>
      </c>
      <c r="M23" s="174" t="s">
        <v>16</v>
      </c>
      <c r="N23" s="175">
        <f t="shared" si="11"/>
        <v>58087.165999534416</v>
      </c>
      <c r="O23" s="175">
        <f t="shared" si="12"/>
        <v>58176.846703937015</v>
      </c>
      <c r="P23" s="175">
        <f t="shared" si="13"/>
        <v>58266.665866269257</v>
      </c>
      <c r="Q23" s="175">
        <f t="shared" si="14"/>
        <v>58356.623700296142</v>
      </c>
      <c r="R23" s="175">
        <f t="shared" si="15"/>
        <v>58446.720420112739</v>
      </c>
      <c r="S23" s="175">
        <f t="shared" si="16"/>
        <v>58536.956240144646</v>
      </c>
      <c r="T23" s="175">
        <f t="shared" si="17"/>
        <v>58627.331375148518</v>
      </c>
      <c r="U23" s="175">
        <f t="shared" si="18"/>
        <v>58717.846040212578</v>
      </c>
      <c r="V23" s="175">
        <f t="shared" si="19"/>
        <v>58808.500450757107</v>
      </c>
      <c r="W23" s="175">
        <f t="shared" si="20"/>
        <v>58899.29482253499</v>
      </c>
      <c r="X23" s="182">
        <f t="shared" si="21"/>
        <v>58990.229371632195</v>
      </c>
      <c r="Y23" s="182">
        <f t="shared" si="22"/>
        <v>59081.304314468311</v>
      </c>
      <c r="Z23" s="182">
        <f t="shared" si="23"/>
        <v>59172.519867797062</v>
      </c>
      <c r="AA23" s="182">
        <f t="shared" si="24"/>
        <v>59263.876248706816</v>
      </c>
      <c r="AB23" s="182">
        <f t="shared" si="25"/>
        <v>59355.373674621107</v>
      </c>
      <c r="AC23" s="182">
        <f t="shared" si="26"/>
        <v>59447.012363299138</v>
      </c>
      <c r="AD23" s="182">
        <f t="shared" si="27"/>
        <v>59538.79253283632</v>
      </c>
      <c r="AE23" s="182">
        <f t="shared" si="28"/>
        <v>59630.714401664773</v>
      </c>
      <c r="AF23" s="182">
        <f t="shared" si="29"/>
        <v>59722.778188553864</v>
      </c>
      <c r="AG23" s="182">
        <f t="shared" si="30"/>
        <v>59814.984112610713</v>
      </c>
      <c r="AH23" s="182">
        <f t="shared" si="31"/>
        <v>59907.332393280718</v>
      </c>
      <c r="AI23" s="182">
        <f t="shared" si="32"/>
        <v>59999.823250348076</v>
      </c>
      <c r="AJ23" s="182">
        <f t="shared" si="33"/>
        <v>60092.45690393632</v>
      </c>
      <c r="AK23" s="182">
        <f t="shared" si="34"/>
        <v>60185.233574508813</v>
      </c>
      <c r="AL23" s="182">
        <f t="shared" si="35"/>
        <v>60278.153482869311</v>
      </c>
      <c r="AM23" s="182">
        <f t="shared" si="36"/>
        <v>60371.216850162455</v>
      </c>
      <c r="AN23" s="182">
        <f t="shared" si="37"/>
        <v>60464.423897874316</v>
      </c>
    </row>
    <row r="24" spans="1:42" x14ac:dyDescent="0.2">
      <c r="A24" s="174" t="s">
        <v>0</v>
      </c>
      <c r="B24" s="175">
        <v>66729311.1636234</v>
      </c>
      <c r="C24" s="175">
        <v>66832334.465354145</v>
      </c>
      <c r="D24" s="175">
        <v>66935516.824634194</v>
      </c>
      <c r="E24" s="175">
        <v>67038858.487032287</v>
      </c>
      <c r="F24" s="175">
        <v>67142359.698496312</v>
      </c>
      <c r="G24" s="175">
        <v>67246020.705353871</v>
      </c>
      <c r="H24" s="175">
        <v>67349841.754312888</v>
      </c>
      <c r="I24" s="175">
        <v>67453823.092462167</v>
      </c>
      <c r="J24" s="175">
        <v>67557964.967271984</v>
      </c>
      <c r="K24" s="175">
        <v>67662267.626594692</v>
      </c>
      <c r="M24" s="174" t="s">
        <v>0</v>
      </c>
      <c r="N24" s="175">
        <f t="shared" si="11"/>
        <v>66729.311163623395</v>
      </c>
      <c r="O24" s="175">
        <f t="shared" si="12"/>
        <v>66832.334465354143</v>
      </c>
      <c r="P24" s="175">
        <f t="shared" si="13"/>
        <v>66935.516824634193</v>
      </c>
      <c r="Q24" s="175">
        <f t="shared" si="14"/>
        <v>67038.858487032281</v>
      </c>
      <c r="R24" s="175">
        <f t="shared" si="15"/>
        <v>67142.359698496308</v>
      </c>
      <c r="S24" s="175">
        <f t="shared" si="16"/>
        <v>67246.020705353876</v>
      </c>
      <c r="T24" s="175">
        <f t="shared" si="17"/>
        <v>67349.841754312889</v>
      </c>
      <c r="U24" s="175">
        <f t="shared" si="18"/>
        <v>67453.823092462175</v>
      </c>
      <c r="V24" s="175">
        <f t="shared" si="19"/>
        <v>67557.964967271982</v>
      </c>
      <c r="W24" s="175">
        <f t="shared" si="20"/>
        <v>67662.267626594694</v>
      </c>
      <c r="X24" s="182">
        <f t="shared" si="21"/>
        <v>67766.731318665319</v>
      </c>
      <c r="Y24" s="182">
        <f t="shared" si="22"/>
        <v>67871.356292102108</v>
      </c>
      <c r="Z24" s="182">
        <f t="shared" si="23"/>
        <v>67976.142795907173</v>
      </c>
      <c r="AA24" s="182">
        <f t="shared" si="24"/>
        <v>68081.091079467049</v>
      </c>
      <c r="AB24" s="182">
        <f t="shared" si="25"/>
        <v>68186.201392553296</v>
      </c>
      <c r="AC24" s="182">
        <f t="shared" si="26"/>
        <v>68291.473985323115</v>
      </c>
      <c r="AD24" s="182">
        <f t="shared" si="27"/>
        <v>68396.909108319902</v>
      </c>
      <c r="AE24" s="182">
        <f t="shared" si="28"/>
        <v>68502.50701247387</v>
      </c>
      <c r="AF24" s="182">
        <f t="shared" si="29"/>
        <v>68608.267949102665</v>
      </c>
      <c r="AG24" s="182">
        <f t="shared" si="30"/>
        <v>68714.192169911912</v>
      </c>
      <c r="AH24" s="182">
        <f t="shared" si="31"/>
        <v>68820.279926995863</v>
      </c>
      <c r="AI24" s="182">
        <f t="shared" si="32"/>
        <v>68926.53147283796</v>
      </c>
      <c r="AJ24" s="182">
        <f t="shared" si="33"/>
        <v>69032.947060311475</v>
      </c>
      <c r="AK24" s="182">
        <f t="shared" si="34"/>
        <v>69139.526942680081</v>
      </c>
      <c r="AL24" s="182">
        <f t="shared" si="35"/>
        <v>69246.271373598473</v>
      </c>
      <c r="AM24" s="182">
        <f t="shared" si="36"/>
        <v>69353.180607112939</v>
      </c>
      <c r="AN24" s="182">
        <f t="shared" si="37"/>
        <v>69460.254897662016</v>
      </c>
    </row>
    <row r="25" spans="1:42" x14ac:dyDescent="0.2">
      <c r="A25" s="174" t="s">
        <v>17</v>
      </c>
      <c r="B25" s="175">
        <v>72785713.028879911</v>
      </c>
      <c r="C25" s="175">
        <v>72898086.802028492</v>
      </c>
      <c r="D25" s="175">
        <v>73010634.068907738</v>
      </c>
      <c r="E25" s="175">
        <v>73123355.09737438</v>
      </c>
      <c r="F25" s="175">
        <v>73236250.155698746</v>
      </c>
      <c r="G25" s="175">
        <v>73349319.5125653</v>
      </c>
      <c r="H25" s="175">
        <v>73462563.437073365</v>
      </c>
      <c r="I25" s="175">
        <v>73575982.198737696</v>
      </c>
      <c r="J25" s="175">
        <v>73689576.067489177</v>
      </c>
      <c r="K25" s="175">
        <v>73803345.313675418</v>
      </c>
      <c r="M25" s="174" t="s">
        <v>17</v>
      </c>
      <c r="N25" s="175">
        <f t="shared" si="11"/>
        <v>72785.713028879909</v>
      </c>
      <c r="O25" s="175">
        <f t="shared" si="12"/>
        <v>72898.086802028498</v>
      </c>
      <c r="P25" s="175">
        <f t="shared" si="13"/>
        <v>73010.634068907733</v>
      </c>
      <c r="Q25" s="175">
        <f t="shared" si="14"/>
        <v>73123.355097374384</v>
      </c>
      <c r="R25" s="175">
        <f t="shared" si="15"/>
        <v>73236.250155698741</v>
      </c>
      <c r="S25" s="175">
        <f t="shared" si="16"/>
        <v>73349.3195125653</v>
      </c>
      <c r="T25" s="175">
        <f t="shared" si="17"/>
        <v>73462.563437073361</v>
      </c>
      <c r="U25" s="175">
        <f t="shared" si="18"/>
        <v>73575.982198737693</v>
      </c>
      <c r="V25" s="175">
        <f t="shared" si="19"/>
        <v>73689.576067489179</v>
      </c>
      <c r="W25" s="175">
        <f t="shared" si="20"/>
        <v>73803.345313675425</v>
      </c>
      <c r="X25" s="182">
        <f t="shared" ref="X25:X31" si="38">W25*(W25/V25)</f>
        <v>73917.290208061444</v>
      </c>
      <c r="Y25" s="182">
        <f t="shared" si="22"/>
        <v>74031.411021830267</v>
      </c>
      <c r="Z25" s="182">
        <f t="shared" si="23"/>
        <v>74145.708026583612</v>
      </c>
      <c r="AA25" s="182">
        <f t="shared" si="24"/>
        <v>74260.181494342527</v>
      </c>
      <c r="AB25" s="182">
        <f t="shared" si="25"/>
        <v>74374.831697548027</v>
      </c>
      <c r="AC25" s="182">
        <f t="shared" si="26"/>
        <v>74489.658909061764</v>
      </c>
      <c r="AD25" s="182">
        <f t="shared" si="27"/>
        <v>74604.66340216664</v>
      </c>
      <c r="AE25" s="182">
        <f t="shared" si="28"/>
        <v>74719.845450567489</v>
      </c>
      <c r="AF25" s="182">
        <f t="shared" si="29"/>
        <v>74835.205328391705</v>
      </c>
      <c r="AG25" s="182">
        <f t="shared" si="30"/>
        <v>74950.743310189922</v>
      </c>
      <c r="AH25" s="182">
        <f t="shared" si="31"/>
        <v>75066.45967093666</v>
      </c>
      <c r="AI25" s="182">
        <f t="shared" si="32"/>
        <v>75182.354686030943</v>
      </c>
      <c r="AJ25" s="182">
        <f t="shared" si="33"/>
        <v>75298.428631297007</v>
      </c>
      <c r="AK25" s="182">
        <f t="shared" si="34"/>
        <v>75414.681782984917</v>
      </c>
      <c r="AL25" s="182">
        <f t="shared" si="35"/>
        <v>75531.114417771256</v>
      </c>
      <c r="AM25" s="182">
        <f t="shared" si="36"/>
        <v>75647.726812759749</v>
      </c>
      <c r="AN25" s="182">
        <f t="shared" si="37"/>
        <v>75764.519245481963</v>
      </c>
    </row>
    <row r="26" spans="1:42" x14ac:dyDescent="0.2">
      <c r="A26" s="174" t="s">
        <v>18</v>
      </c>
      <c r="B26" s="175">
        <v>79121441.261893958</v>
      </c>
      <c r="C26" s="175">
        <v>79243596.758097231</v>
      </c>
      <c r="D26" s="175">
        <v>79365940.850021422</v>
      </c>
      <c r="E26" s="175">
        <v>79488473.828839198</v>
      </c>
      <c r="F26" s="175">
        <v>79611195.986172795</v>
      </c>
      <c r="G26" s="175">
        <v>79734107.614094719</v>
      </c>
      <c r="H26" s="175">
        <v>79857209.005128369</v>
      </c>
      <c r="I26" s="175">
        <v>79980500.452248782</v>
      </c>
      <c r="J26" s="175">
        <v>80103982.248883307</v>
      </c>
      <c r="K26" s="175">
        <v>80227654.688912332</v>
      </c>
      <c r="M26" s="174" t="s">
        <v>18</v>
      </c>
      <c r="N26" s="175">
        <f t="shared" si="11"/>
        <v>79121.441261893953</v>
      </c>
      <c r="O26" s="175">
        <f t="shared" si="12"/>
        <v>79243.596758097236</v>
      </c>
      <c r="P26" s="175">
        <f t="shared" si="13"/>
        <v>79365.940850021419</v>
      </c>
      <c r="Q26" s="175">
        <f t="shared" si="14"/>
        <v>79488.473828839196</v>
      </c>
      <c r="R26" s="175">
        <f t="shared" si="15"/>
        <v>79611.195986172796</v>
      </c>
      <c r="S26" s="175">
        <f t="shared" si="16"/>
        <v>79734.107614094726</v>
      </c>
      <c r="T26" s="175">
        <f t="shared" si="17"/>
        <v>79857.209005128374</v>
      </c>
      <c r="U26" s="175">
        <f t="shared" si="18"/>
        <v>79980.500452248787</v>
      </c>
      <c r="V26" s="175">
        <f t="shared" si="19"/>
        <v>80103.982248883302</v>
      </c>
      <c r="W26" s="175">
        <f t="shared" si="20"/>
        <v>80227.654688912327</v>
      </c>
      <c r="X26" s="182">
        <f t="shared" si="38"/>
        <v>80351.51806666996</v>
      </c>
      <c r="Y26" s="182">
        <f t="shared" si="22"/>
        <v>80475.572676944721</v>
      </c>
      <c r="Z26" s="182">
        <f t="shared" si="23"/>
        <v>80599.818814980259</v>
      </c>
      <c r="AA26" s="182">
        <f t="shared" si="24"/>
        <v>80724.256776476046</v>
      </c>
      <c r="AB26" s="182">
        <f t="shared" si="25"/>
        <v>80848.886857588092</v>
      </c>
      <c r="AC26" s="182">
        <f t="shared" si="26"/>
        <v>80973.709354929641</v>
      </c>
      <c r="AD26" s="182">
        <f t="shared" si="27"/>
        <v>81098.724565571858</v>
      </c>
      <c r="AE26" s="182">
        <f t="shared" si="28"/>
        <v>81223.932787044585</v>
      </c>
      <c r="AF26" s="182">
        <f t="shared" si="29"/>
        <v>81349.334317337009</v>
      </c>
      <c r="AG26" s="182">
        <f t="shared" si="30"/>
        <v>81474.929454898374</v>
      </c>
      <c r="AH26" s="182">
        <f t="shared" si="31"/>
        <v>81600.718498638715</v>
      </c>
      <c r="AI26" s="182">
        <f t="shared" si="32"/>
        <v>81726.701747929532</v>
      </c>
      <c r="AJ26" s="182">
        <f t="shared" si="33"/>
        <v>81852.879502604541</v>
      </c>
      <c r="AK26" s="182">
        <f t="shared" si="34"/>
        <v>81979.252062960368</v>
      </c>
      <c r="AL26" s="182">
        <f t="shared" si="35"/>
        <v>82105.819729757262</v>
      </c>
      <c r="AM26" s="182">
        <f t="shared" si="36"/>
        <v>82232.582804219812</v>
      </c>
      <c r="AN26" s="182">
        <f t="shared" si="37"/>
        <v>82359.541588037682</v>
      </c>
    </row>
    <row r="27" spans="1:42" x14ac:dyDescent="0.2">
      <c r="A27" s="174" t="s">
        <v>19</v>
      </c>
      <c r="B27" s="175">
        <v>78163707.818324357</v>
      </c>
      <c r="C27" s="175">
        <v>78284384.671037793</v>
      </c>
      <c r="D27" s="175">
        <v>78405247.836596251</v>
      </c>
      <c r="E27" s="175">
        <v>78526297.602647901</v>
      </c>
      <c r="F27" s="175">
        <v>78647534.257285014</v>
      </c>
      <c r="G27" s="175">
        <v>78768958.089044645</v>
      </c>
      <c r="H27" s="175">
        <v>78890569.386909321</v>
      </c>
      <c r="I27" s="175">
        <v>79012368.440307751</v>
      </c>
      <c r="J27" s="175">
        <v>79134355.539115459</v>
      </c>
      <c r="K27" s="175">
        <v>79256530.973655522</v>
      </c>
      <c r="M27" s="174" t="s">
        <v>19</v>
      </c>
      <c r="N27" s="175">
        <f t="shared" si="11"/>
        <v>78163.707818324358</v>
      </c>
      <c r="O27" s="175">
        <f t="shared" si="12"/>
        <v>78284.384671037798</v>
      </c>
      <c r="P27" s="175">
        <f t="shared" si="13"/>
        <v>78405.247836596245</v>
      </c>
      <c r="Q27" s="175">
        <f t="shared" si="14"/>
        <v>78526.297602647901</v>
      </c>
      <c r="R27" s="175">
        <f t="shared" si="15"/>
        <v>78647.53425728502</v>
      </c>
      <c r="S27" s="175">
        <f t="shared" si="16"/>
        <v>78768.958089044652</v>
      </c>
      <c r="T27" s="175">
        <f t="shared" si="17"/>
        <v>78890.569386909323</v>
      </c>
      <c r="U27" s="175">
        <f t="shared" si="18"/>
        <v>79012.36844030775</v>
      </c>
      <c r="V27" s="175">
        <f t="shared" si="19"/>
        <v>79134.355539115466</v>
      </c>
      <c r="W27" s="175">
        <f t="shared" si="20"/>
        <v>79256.530973655521</v>
      </c>
      <c r="X27" s="182">
        <f t="shared" si="38"/>
        <v>79378.89503469925</v>
      </c>
      <c r="Y27" s="182">
        <f t="shared" si="22"/>
        <v>79501.44801346687</v>
      </c>
      <c r="Z27" s="182">
        <f t="shared" si="23"/>
        <v>79624.190201628226</v>
      </c>
      <c r="AA27" s="182">
        <f t="shared" si="24"/>
        <v>79747.121891303468</v>
      </c>
      <c r="AB27" s="182">
        <f t="shared" si="25"/>
        <v>79870.243375063743</v>
      </c>
      <c r="AC27" s="182">
        <f t="shared" si="26"/>
        <v>79993.554945931915</v>
      </c>
      <c r="AD27" s="182">
        <f t="shared" si="27"/>
        <v>80117.056897383241</v>
      </c>
      <c r="AE27" s="182">
        <f t="shared" si="28"/>
        <v>80240.749523346065</v>
      </c>
      <c r="AF27" s="182">
        <f t="shared" si="29"/>
        <v>80364.633118202531</v>
      </c>
      <c r="AG27" s="182">
        <f t="shared" si="30"/>
        <v>80488.707976789272</v>
      </c>
      <c r="AH27" s="182">
        <f t="shared" si="31"/>
        <v>80612.974394398145</v>
      </c>
      <c r="AI27" s="182">
        <f t="shared" si="32"/>
        <v>80737.432666776876</v>
      </c>
      <c r="AJ27" s="182">
        <f t="shared" si="33"/>
        <v>80862.083090129803</v>
      </c>
      <c r="AK27" s="182">
        <f t="shared" si="34"/>
        <v>80986.925961118599</v>
      </c>
      <c r="AL27" s="182">
        <f t="shared" si="35"/>
        <v>81111.961576862916</v>
      </c>
      <c r="AM27" s="182">
        <f t="shared" si="36"/>
        <v>81237.190234941154</v>
      </c>
      <c r="AN27" s="182">
        <f t="shared" si="37"/>
        <v>81362.612233391133</v>
      </c>
    </row>
    <row r="28" spans="1:42" x14ac:dyDescent="0.2">
      <c r="A28" s="174" t="s">
        <v>20</v>
      </c>
      <c r="B28" s="175">
        <v>67326908.13545762</v>
      </c>
      <c r="C28" s="175">
        <v>67430854.066420853</v>
      </c>
      <c r="D28" s="175">
        <v>67534960.479379505</v>
      </c>
      <c r="E28" s="175">
        <v>67639227.62210156</v>
      </c>
      <c r="F28" s="175">
        <v>67743655.742737487</v>
      </c>
      <c r="G28" s="175">
        <v>67848245.089820877</v>
      </c>
      <c r="H28" s="175">
        <v>67952995.912269071</v>
      </c>
      <c r="I28" s="175">
        <v>68057908.459383667</v>
      </c>
      <c r="J28" s="175">
        <v>68162982.980851188</v>
      </c>
      <c r="K28" s="175">
        <v>68268219.726743639</v>
      </c>
      <c r="M28" s="174" t="s">
        <v>20</v>
      </c>
      <c r="N28" s="175">
        <f t="shared" si="11"/>
        <v>67326.908135457619</v>
      </c>
      <c r="O28" s="175">
        <f t="shared" si="12"/>
        <v>67430.854066420856</v>
      </c>
      <c r="P28" s="175">
        <f t="shared" si="13"/>
        <v>67534.960479379501</v>
      </c>
      <c r="Q28" s="175">
        <f t="shared" si="14"/>
        <v>67639.227622101564</v>
      </c>
      <c r="R28" s="175">
        <f t="shared" si="15"/>
        <v>67743.655742737494</v>
      </c>
      <c r="S28" s="175">
        <f t="shared" si="16"/>
        <v>67848.245089820877</v>
      </c>
      <c r="T28" s="175">
        <f t="shared" si="17"/>
        <v>67952.995912269078</v>
      </c>
      <c r="U28" s="175">
        <f t="shared" si="18"/>
        <v>68057.908459383674</v>
      </c>
      <c r="V28" s="175">
        <f t="shared" si="19"/>
        <v>68162.982980851186</v>
      </c>
      <c r="W28" s="175">
        <f t="shared" si="20"/>
        <v>68268.219726743642</v>
      </c>
      <c r="X28" s="182">
        <f t="shared" si="38"/>
        <v>68373.61894751912</v>
      </c>
      <c r="Y28" s="182">
        <f t="shared" si="22"/>
        <v>68479.180894022385</v>
      </c>
      <c r="Z28" s="182">
        <f t="shared" si="23"/>
        <v>68584.905817485502</v>
      </c>
      <c r="AA28" s="182">
        <f t="shared" si="24"/>
        <v>68690.793969528386</v>
      </c>
      <c r="AB28" s="182">
        <f t="shared" si="25"/>
        <v>68796.845602159447</v>
      </c>
      <c r="AC28" s="182">
        <f t="shared" si="26"/>
        <v>68903.060967776168</v>
      </c>
      <c r="AD28" s="182">
        <f t="shared" si="27"/>
        <v>69009.440319165704</v>
      </c>
      <c r="AE28" s="182">
        <f t="shared" si="28"/>
        <v>69115.983909505478</v>
      </c>
      <c r="AF28" s="182">
        <f t="shared" si="29"/>
        <v>69222.69199236382</v>
      </c>
      <c r="AG28" s="182">
        <f t="shared" si="30"/>
        <v>69329.564821700507</v>
      </c>
      <c r="AH28" s="182">
        <f t="shared" si="31"/>
        <v>69436.602651867448</v>
      </c>
      <c r="AI28" s="182">
        <f t="shared" si="32"/>
        <v>69543.805737609204</v>
      </c>
      <c r="AJ28" s="182">
        <f t="shared" si="33"/>
        <v>69651.17433406366</v>
      </c>
      <c r="AK28" s="182">
        <f t="shared" si="34"/>
        <v>69758.708696762609</v>
      </c>
      <c r="AL28" s="182">
        <f t="shared" si="35"/>
        <v>69866.409081632344</v>
      </c>
      <c r="AM28" s="182">
        <f t="shared" si="36"/>
        <v>69974.275744994302</v>
      </c>
      <c r="AN28" s="182">
        <f t="shared" si="37"/>
        <v>70082.308943565644</v>
      </c>
    </row>
    <row r="29" spans="1:42" x14ac:dyDescent="0.2">
      <c r="A29" s="174" t="s">
        <v>21</v>
      </c>
      <c r="B29" s="175">
        <v>61597805.498658434</v>
      </c>
      <c r="C29" s="175">
        <v>61692906.275081553</v>
      </c>
      <c r="D29" s="175">
        <v>61788153.877476849</v>
      </c>
      <c r="E29" s="175">
        <v>61883548.532528765</v>
      </c>
      <c r="F29" s="175">
        <v>61979090.467271701</v>
      </c>
      <c r="G29" s="175">
        <v>62074779.909090608</v>
      </c>
      <c r="H29" s="175">
        <v>62170617.08572147</v>
      </c>
      <c r="I29" s="175">
        <v>62266602.225251898</v>
      </c>
      <c r="J29" s="175">
        <v>62362735.556121618</v>
      </c>
      <c r="K29" s="175">
        <v>62459017.307123058</v>
      </c>
      <c r="M29" s="174" t="s">
        <v>21</v>
      </c>
      <c r="N29" s="175">
        <f t="shared" si="11"/>
        <v>61597.805498658432</v>
      </c>
      <c r="O29" s="175">
        <f t="shared" si="12"/>
        <v>61692.906275081557</v>
      </c>
      <c r="P29" s="175">
        <f t="shared" si="13"/>
        <v>61788.153877476849</v>
      </c>
      <c r="Q29" s="175">
        <f t="shared" si="14"/>
        <v>61883.548532528766</v>
      </c>
      <c r="R29" s="175">
        <f t="shared" si="15"/>
        <v>61979.090467271701</v>
      </c>
      <c r="S29" s="175">
        <f t="shared" si="16"/>
        <v>62074.779909090612</v>
      </c>
      <c r="T29" s="175">
        <f t="shared" si="17"/>
        <v>62170.617085721475</v>
      </c>
      <c r="U29" s="175">
        <f t="shared" si="18"/>
        <v>62266.602225251896</v>
      </c>
      <c r="V29" s="175">
        <f t="shared" si="19"/>
        <v>62362.735556121617</v>
      </c>
      <c r="W29" s="175">
        <f t="shared" si="20"/>
        <v>62459.01730712306</v>
      </c>
      <c r="X29" s="182">
        <f t="shared" si="38"/>
        <v>62555.447707401887</v>
      </c>
      <c r="Y29" s="182">
        <f t="shared" si="22"/>
        <v>62652.026986457531</v>
      </c>
      <c r="Z29" s="182">
        <f t="shared" si="23"/>
        <v>62748.755374143759</v>
      </c>
      <c r="AA29" s="182">
        <f t="shared" si="24"/>
        <v>62845.633100669198</v>
      </c>
      <c r="AB29" s="182">
        <f t="shared" si="25"/>
        <v>62942.660396597894</v>
      </c>
      <c r="AC29" s="182">
        <f t="shared" si="26"/>
        <v>63039.837492849874</v>
      </c>
      <c r="AD29" s="182">
        <f t="shared" si="27"/>
        <v>63137.164620701667</v>
      </c>
      <c r="AE29" s="182">
        <f t="shared" si="28"/>
        <v>63234.642011786884</v>
      </c>
      <c r="AF29" s="182">
        <f t="shared" si="29"/>
        <v>63332.26989809674</v>
      </c>
      <c r="AG29" s="182">
        <f t="shared" si="30"/>
        <v>63430.048511980625</v>
      </c>
      <c r="AH29" s="182">
        <f t="shared" si="31"/>
        <v>63527.978086146664</v>
      </c>
      <c r="AI29" s="182">
        <f t="shared" si="32"/>
        <v>63626.058853662245</v>
      </c>
      <c r="AJ29" s="182">
        <f t="shared" si="33"/>
        <v>63724.291047954604</v>
      </c>
      <c r="AK29" s="182">
        <f t="shared" si="34"/>
        <v>63822.674902811348</v>
      </c>
      <c r="AL29" s="182">
        <f t="shared" si="35"/>
        <v>63921.210652381036</v>
      </c>
      <c r="AM29" s="182">
        <f t="shared" si="36"/>
        <v>64019.898531173734</v>
      </c>
      <c r="AN29" s="182">
        <f t="shared" si="37"/>
        <v>64118.73877406156</v>
      </c>
    </row>
    <row r="30" spans="1:42" x14ac:dyDescent="0.2">
      <c r="A30" s="174" t="s">
        <v>22</v>
      </c>
      <c r="B30" s="175">
        <v>49859155.572384208</v>
      </c>
      <c r="C30" s="175">
        <v>49936133.061571516</v>
      </c>
      <c r="D30" s="175">
        <v>50013229.396210045</v>
      </c>
      <c r="E30" s="175">
        <v>50090444.759785146</v>
      </c>
      <c r="F30" s="175">
        <v>50167779.336065441</v>
      </c>
      <c r="G30" s="175">
        <v>50245233.309103288</v>
      </c>
      <c r="H30" s="175">
        <v>50322806.863235183</v>
      </c>
      <c r="I30" s="175">
        <v>50400500.183082245</v>
      </c>
      <c r="J30" s="175">
        <v>50478313.453550607</v>
      </c>
      <c r="K30" s="175">
        <v>50556246.859831892</v>
      </c>
      <c r="M30" s="174" t="s">
        <v>22</v>
      </c>
      <c r="N30" s="175">
        <f t="shared" si="11"/>
        <v>49859.15557238421</v>
      </c>
      <c r="O30" s="175">
        <f t="shared" si="12"/>
        <v>49936.13306157152</v>
      </c>
      <c r="P30" s="175">
        <f t="shared" si="13"/>
        <v>50013.229396210045</v>
      </c>
      <c r="Q30" s="175">
        <f t="shared" si="14"/>
        <v>50090.444759785147</v>
      </c>
      <c r="R30" s="175">
        <f t="shared" si="15"/>
        <v>50167.77933606544</v>
      </c>
      <c r="S30" s="175">
        <f t="shared" si="16"/>
        <v>50245.233309103292</v>
      </c>
      <c r="T30" s="175">
        <f t="shared" si="17"/>
        <v>50322.806863235186</v>
      </c>
      <c r="U30" s="175">
        <f t="shared" si="18"/>
        <v>50400.500183082244</v>
      </c>
      <c r="V30" s="175">
        <f t="shared" si="19"/>
        <v>50478.313453550611</v>
      </c>
      <c r="W30" s="175">
        <f t="shared" si="20"/>
        <v>50556.246859831896</v>
      </c>
      <c r="X30" s="182">
        <f t="shared" si="38"/>
        <v>50634.300587403639</v>
      </c>
      <c r="Y30" s="182">
        <f t="shared" si="22"/>
        <v>50712.474822029726</v>
      </c>
      <c r="Z30" s="182">
        <f t="shared" si="23"/>
        <v>50790.769749760853</v>
      </c>
      <c r="AA30" s="182">
        <f t="shared" si="24"/>
        <v>50869.185556934957</v>
      </c>
      <c r="AB30" s="182">
        <f t="shared" si="25"/>
        <v>50947.722430177659</v>
      </c>
      <c r="AC30" s="182">
        <f t="shared" si="26"/>
        <v>51026.380556402713</v>
      </c>
      <c r="AD30" s="182">
        <f t="shared" si="27"/>
        <v>51105.160122812456</v>
      </c>
      <c r="AE30" s="182">
        <f t="shared" si="28"/>
        <v>51184.061316898238</v>
      </c>
      <c r="AF30" s="182">
        <f t="shared" si="29"/>
        <v>51263.084326440876</v>
      </c>
      <c r="AG30" s="182">
        <f t="shared" si="30"/>
        <v>51342.229339511105</v>
      </c>
      <c r="AH30" s="182">
        <f t="shared" si="31"/>
        <v>51421.496544470021</v>
      </c>
      <c r="AI30" s="182">
        <f t="shared" si="32"/>
        <v>51500.886129969535</v>
      </c>
      <c r="AJ30" s="182">
        <f t="shared" si="33"/>
        <v>51580.398284952811</v>
      </c>
      <c r="AK30" s="182">
        <f t="shared" si="34"/>
        <v>51660.033198654732</v>
      </c>
      <c r="AL30" s="182">
        <f t="shared" si="35"/>
        <v>51739.791060602322</v>
      </c>
      <c r="AM30" s="182">
        <f t="shared" si="36"/>
        <v>51819.672060615238</v>
      </c>
      <c r="AN30" s="182">
        <f t="shared" si="37"/>
        <v>51899.676388806176</v>
      </c>
    </row>
    <row r="31" spans="1:42" x14ac:dyDescent="0.2">
      <c r="A31" s="174" t="s">
        <v>23</v>
      </c>
      <c r="B31" s="175">
        <v>51934378.968588285</v>
      </c>
      <c r="C31" s="175">
        <v>52014560.392633863</v>
      </c>
      <c r="D31" s="175">
        <v>52094865.608681768</v>
      </c>
      <c r="E31" s="175">
        <v>52175294.807854325</v>
      </c>
      <c r="F31" s="175">
        <v>52255848.181568913</v>
      </c>
      <c r="G31" s="175">
        <v>52336525.921538465</v>
      </c>
      <c r="H31" s="175">
        <v>52417328.219771884</v>
      </c>
      <c r="I31" s="175">
        <v>52498255.268574536</v>
      </c>
      <c r="J31" s="175">
        <v>52579307.260548651</v>
      </c>
      <c r="K31" s="175">
        <v>52660484.388593853</v>
      </c>
      <c r="M31" s="174" t="s">
        <v>23</v>
      </c>
      <c r="N31" s="175">
        <f t="shared" si="11"/>
        <v>51934.378968588288</v>
      </c>
      <c r="O31" s="175">
        <f t="shared" si="12"/>
        <v>52014.560392633866</v>
      </c>
      <c r="P31" s="175">
        <f t="shared" si="13"/>
        <v>52094.865608681772</v>
      </c>
      <c r="Q31" s="175">
        <f t="shared" si="14"/>
        <v>52175.294807854327</v>
      </c>
      <c r="R31" s="175">
        <f t="shared" si="15"/>
        <v>52255.848181568916</v>
      </c>
      <c r="S31" s="175">
        <f t="shared" si="16"/>
        <v>52336.525921538465</v>
      </c>
      <c r="T31" s="175">
        <f t="shared" si="17"/>
        <v>52417.328219771887</v>
      </c>
      <c r="U31" s="175">
        <f t="shared" si="18"/>
        <v>52498.25526857454</v>
      </c>
      <c r="V31" s="175">
        <f t="shared" si="19"/>
        <v>52579.307260548652</v>
      </c>
      <c r="W31" s="175">
        <f t="shared" si="20"/>
        <v>52660.484388593854</v>
      </c>
      <c r="X31" s="182">
        <f t="shared" si="38"/>
        <v>52741.786845907562</v>
      </c>
      <c r="Y31" s="182">
        <f t="shared" si="22"/>
        <v>52823.21482598548</v>
      </c>
      <c r="Z31" s="182">
        <f t="shared" si="23"/>
        <v>52904.768522622056</v>
      </c>
      <c r="AA31" s="182">
        <f t="shared" si="24"/>
        <v>52986.448129910925</v>
      </c>
      <c r="AB31" s="182">
        <f t="shared" si="25"/>
        <v>53068.253842245387</v>
      </c>
      <c r="AC31" s="182">
        <f t="shared" si="26"/>
        <v>53150.185854318879</v>
      </c>
      <c r="AD31" s="182">
        <f t="shared" si="27"/>
        <v>53232.244361125406</v>
      </c>
      <c r="AE31" s="182">
        <f t="shared" si="28"/>
        <v>53314.429557960029</v>
      </c>
      <c r="AF31" s="182">
        <f t="shared" si="29"/>
        <v>53396.741640419328</v>
      </c>
      <c r="AG31" s="182">
        <f t="shared" si="30"/>
        <v>53479.180804401869</v>
      </c>
      <c r="AH31" s="182">
        <f t="shared" si="31"/>
        <v>53561.747246108651</v>
      </c>
      <c r="AI31" s="182">
        <f t="shared" si="32"/>
        <v>53644.4411620436</v>
      </c>
      <c r="AJ31" s="182">
        <f t="shared" si="33"/>
        <v>53727.262749014022</v>
      </c>
      <c r="AK31" s="182">
        <f t="shared" si="34"/>
        <v>53810.212204131072</v>
      </c>
      <c r="AL31" s="182">
        <f t="shared" si="35"/>
        <v>53893.289724810231</v>
      </c>
      <c r="AM31" s="182">
        <f t="shared" si="36"/>
        <v>53976.495508771754</v>
      </c>
      <c r="AN31" s="182">
        <f t="shared" si="37"/>
        <v>54059.829754041166</v>
      </c>
    </row>
    <row r="32" spans="1:42" ht="13.5" thickBot="1" x14ac:dyDescent="0.25">
      <c r="B32" s="176"/>
      <c r="C32" s="71"/>
      <c r="D32" s="71"/>
      <c r="E32" s="71"/>
      <c r="F32" s="71"/>
      <c r="G32" s="71"/>
      <c r="H32" s="71"/>
      <c r="I32" s="71"/>
      <c r="J32" s="71"/>
      <c r="K32" s="71"/>
      <c r="L32" s="71"/>
      <c r="O32" s="176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71"/>
      <c r="AE32" s="71"/>
      <c r="AF32" s="71"/>
      <c r="AG32" s="71"/>
      <c r="AH32" s="71"/>
      <c r="AI32" s="71"/>
      <c r="AJ32" s="71"/>
      <c r="AK32" s="71"/>
      <c r="AL32" s="71"/>
      <c r="AM32" s="71"/>
      <c r="AN32" s="71"/>
      <c r="AO32" s="71"/>
      <c r="AP32" s="71"/>
    </row>
    <row r="33" spans="1:40" ht="15.75" thickBot="1" x14ac:dyDescent="0.3">
      <c r="A33" s="177" t="s">
        <v>153</v>
      </c>
      <c r="M33" s="287" t="s">
        <v>169</v>
      </c>
      <c r="N33" s="288">
        <v>36.799999999999983</v>
      </c>
      <c r="O33" s="289">
        <v>36.799999999999997</v>
      </c>
      <c r="P33" s="197" t="s">
        <v>182</v>
      </c>
    </row>
    <row r="34" spans="1:40" ht="15" x14ac:dyDescent="0.25">
      <c r="B34" s="176"/>
      <c r="C34" s="176"/>
      <c r="D34" s="176"/>
      <c r="E34" s="176"/>
      <c r="F34" s="176"/>
      <c r="G34" s="176"/>
      <c r="H34" s="176"/>
      <c r="I34" s="176"/>
      <c r="J34" s="176"/>
      <c r="K34" s="176"/>
      <c r="L34" s="176"/>
      <c r="M34" s="177" t="s">
        <v>168</v>
      </c>
    </row>
    <row r="35" spans="1:40" x14ac:dyDescent="0.2">
      <c r="M35" s="174"/>
      <c r="N35" s="174">
        <v>2014</v>
      </c>
      <c r="O35" s="174">
        <v>2015</v>
      </c>
      <c r="P35" s="174">
        <v>2016</v>
      </c>
      <c r="Q35" s="174">
        <v>2017</v>
      </c>
      <c r="R35" s="174">
        <v>2018</v>
      </c>
      <c r="S35" s="174">
        <v>2019</v>
      </c>
      <c r="T35" s="174">
        <v>2020</v>
      </c>
      <c r="U35" s="174">
        <v>2021</v>
      </c>
      <c r="V35" s="174">
        <v>2022</v>
      </c>
      <c r="W35" s="290">
        <v>2023</v>
      </c>
      <c r="X35" s="181">
        <v>2024</v>
      </c>
      <c r="Y35" s="181">
        <v>2025</v>
      </c>
      <c r="Z35" s="181">
        <v>2026</v>
      </c>
      <c r="AA35" s="181">
        <v>2027</v>
      </c>
      <c r="AB35" s="181">
        <v>2028</v>
      </c>
      <c r="AC35" s="181">
        <v>2029</v>
      </c>
      <c r="AD35" s="181">
        <v>2030</v>
      </c>
      <c r="AE35" s="181">
        <v>2031</v>
      </c>
      <c r="AF35" s="181">
        <v>2032</v>
      </c>
      <c r="AG35" s="181">
        <v>2033</v>
      </c>
      <c r="AH35" s="181">
        <v>2034</v>
      </c>
      <c r="AI35" s="181">
        <v>2035</v>
      </c>
      <c r="AJ35" s="181">
        <v>2036</v>
      </c>
      <c r="AK35" s="181">
        <v>2037</v>
      </c>
      <c r="AL35" s="181">
        <v>2038</v>
      </c>
      <c r="AM35" s="181">
        <v>2039</v>
      </c>
      <c r="AN35" s="181">
        <v>2040</v>
      </c>
    </row>
    <row r="36" spans="1:40" x14ac:dyDescent="0.2">
      <c r="M36" s="174" t="s">
        <v>12</v>
      </c>
      <c r="N36" s="175">
        <f>N3-N33</f>
        <v>109.0935649799018</v>
      </c>
      <c r="O36" s="175">
        <f>O3-O33</f>
        <v>109.35559974830271</v>
      </c>
      <c r="P36" s="175">
        <f t="shared" ref="P36:W36" si="39">P3-$O$33</f>
        <v>109.61810514897492</v>
      </c>
      <c r="Q36" s="175">
        <f t="shared" si="39"/>
        <v>109.88108202720601</v>
      </c>
      <c r="R36" s="175">
        <f t="shared" si="39"/>
        <v>110.14453122980167</v>
      </c>
      <c r="S36" s="175">
        <f t="shared" si="39"/>
        <v>110.4084536050887</v>
      </c>
      <c r="T36" s="175">
        <f t="shared" si="39"/>
        <v>110.67285000291737</v>
      </c>
      <c r="U36" s="175">
        <f t="shared" si="39"/>
        <v>110.93772127466447</v>
      </c>
      <c r="V36" s="175">
        <f t="shared" si="39"/>
        <v>111.20306827323579</v>
      </c>
      <c r="W36" s="175">
        <f t="shared" si="39"/>
        <v>111.46889185306914</v>
      </c>
      <c r="X36" s="182">
        <f t="shared" ref="X36:X48" si="40">W36*(W36/V36)</f>
        <v>111.73535086658875</v>
      </c>
      <c r="Y36" s="182">
        <f t="shared" ref="Y36:Y48" si="41">X36*(X36/W36)</f>
        <v>112.0024468327568</v>
      </c>
      <c r="Z36" s="182">
        <f t="shared" ref="Z36:Z48" si="42">Y36*(Y36/X36)</f>
        <v>112.27018127416649</v>
      </c>
      <c r="AA36" s="182">
        <f t="shared" ref="AA36:AA48" si="43">Z36*(Z36/Y36)</f>
        <v>112.53855571705064</v>
      </c>
      <c r="AB36" s="182">
        <f t="shared" ref="AB36:AB48" si="44">AA36*(AA36/Z36)</f>
        <v>112.80757169129046</v>
      </c>
      <c r="AC36" s="182">
        <f t="shared" ref="AC36:AC48" si="45">AB36*(AB36/AA36)</f>
        <v>113.07723073042422</v>
      </c>
      <c r="AD36" s="182">
        <f t="shared" ref="AD36:AD48" si="46">AC36*(AC36/AB36)</f>
        <v>113.34753437165601</v>
      </c>
      <c r="AE36" s="182">
        <f t="shared" ref="AE36:AE48" si="47">AD36*(AD36/AC36)</f>
        <v>113.61848415586452</v>
      </c>
      <c r="AF36" s="182">
        <f t="shared" ref="AF36:AF48" si="48">AE36*(AE36/AD36)</f>
        <v>113.89008162761181</v>
      </c>
      <c r="AG36" s="182">
        <f t="shared" ref="AG36:AG48" si="49">AF36*(AF36/AE36)</f>
        <v>114.16232833515208</v>
      </c>
      <c r="AH36" s="182">
        <f t="shared" ref="AH36:AH48" si="50">AG36*(AG36/AF36)</f>
        <v>114.43522583044057</v>
      </c>
      <c r="AI36" s="182">
        <f t="shared" ref="AI36:AI48" si="51">AH36*(AH36/AG36)</f>
        <v>114.70877566914234</v>
      </c>
      <c r="AJ36" s="182">
        <f t="shared" ref="AJ36:AJ48" si="52">AI36*(AI36/AH36)</f>
        <v>114.98297941064118</v>
      </c>
      <c r="AK36" s="182">
        <f t="shared" ref="AK36:AK48" si="53">AJ36*(AJ36/AI36)</f>
        <v>115.25783861804848</v>
      </c>
      <c r="AL36" s="182">
        <f t="shared" ref="AL36:AL48" si="54">AK36*(AK36/AJ36)</f>
        <v>115.53335485821214</v>
      </c>
      <c r="AM36" s="182">
        <f t="shared" ref="AM36:AM48" si="55">AL36*(AL36/AK36)</f>
        <v>115.80952970172549</v>
      </c>
      <c r="AN36" s="182">
        <f t="shared" ref="AN36:AN48" si="56">AM36*(AM36/AL36)</f>
        <v>116.08636472293631</v>
      </c>
    </row>
    <row r="37" spans="1:40" x14ac:dyDescent="0.2">
      <c r="M37" s="174" t="s">
        <v>13</v>
      </c>
      <c r="N37" s="175">
        <f t="shared" ref="N37:W37" si="57">+N$36*(N4/N$3)</f>
        <v>76.816485554752347</v>
      </c>
      <c r="O37" s="175">
        <f t="shared" si="57"/>
        <v>77.000993137811165</v>
      </c>
      <c r="P37" s="175">
        <f t="shared" si="57"/>
        <v>77.185832109041939</v>
      </c>
      <c r="Q37" s="175">
        <f t="shared" si="57"/>
        <v>77.371003063640345</v>
      </c>
      <c r="R37" s="175">
        <f t="shared" si="57"/>
        <v>77.556506597871063</v>
      </c>
      <c r="S37" s="175">
        <f t="shared" si="57"/>
        <v>77.74234330906981</v>
      </c>
      <c r="T37" s="175">
        <f t="shared" si="57"/>
        <v>77.928513795645046</v>
      </c>
      <c r="U37" s="175">
        <f t="shared" si="57"/>
        <v>78.115018657080071</v>
      </c>
      <c r="V37" s="175">
        <f t="shared" si="57"/>
        <v>78.30185849393483</v>
      </c>
      <c r="W37" s="175">
        <f t="shared" si="57"/>
        <v>78.489033907848054</v>
      </c>
      <c r="X37" s="182">
        <f>W37*(W37/V37)</f>
        <v>78.676656752208629</v>
      </c>
      <c r="Y37" s="182">
        <f t="shared" si="41"/>
        <v>78.864728096569436</v>
      </c>
      <c r="Z37" s="182">
        <f t="shared" si="42"/>
        <v>79.053249013040059</v>
      </c>
      <c r="AA37" s="182">
        <f t="shared" si="43"/>
        <v>79.242220576292894</v>
      </c>
      <c r="AB37" s="182">
        <f t="shared" si="44"/>
        <v>79.431643863569278</v>
      </c>
      <c r="AC37" s="182">
        <f t="shared" si="45"/>
        <v>79.62151995468561</v>
      </c>
      <c r="AD37" s="182">
        <f t="shared" si="46"/>
        <v>79.811849932039507</v>
      </c>
      <c r="AE37" s="182">
        <f t="shared" si="47"/>
        <v>80.002634880616014</v>
      </c>
      <c r="AF37" s="182">
        <f t="shared" si="48"/>
        <v>80.193875887993741</v>
      </c>
      <c r="AG37" s="182">
        <f t="shared" si="49"/>
        <v>80.385574044351088</v>
      </c>
      <c r="AH37" s="182">
        <f t="shared" si="50"/>
        <v>80.577730442472458</v>
      </c>
      <c r="AI37" s="182">
        <f t="shared" si="51"/>
        <v>80.77034617775449</v>
      </c>
      <c r="AJ37" s="182">
        <f t="shared" si="52"/>
        <v>80.963422348212276</v>
      </c>
      <c r="AK37" s="182">
        <f t="shared" si="53"/>
        <v>81.156960054485651</v>
      </c>
      <c r="AL37" s="182">
        <f t="shared" si="54"/>
        <v>81.350960399845462</v>
      </c>
      <c r="AM37" s="182">
        <f t="shared" si="55"/>
        <v>81.545424490199835</v>
      </c>
      <c r="AN37" s="182">
        <f t="shared" si="56"/>
        <v>81.740353434100513</v>
      </c>
    </row>
    <row r="38" spans="1:40" x14ac:dyDescent="0.2">
      <c r="M38" s="174" t="s">
        <v>14</v>
      </c>
      <c r="N38" s="175">
        <f t="shared" ref="N38:W38" si="58">+N$36*(N5/N$3)</f>
        <v>84.352291924863323</v>
      </c>
      <c r="O38" s="175">
        <f t="shared" si="58"/>
        <v>84.55489996395977</v>
      </c>
      <c r="P38" s="175">
        <f t="shared" si="58"/>
        <v>84.757871900878641</v>
      </c>
      <c r="Q38" s="175">
        <f t="shared" si="58"/>
        <v>84.961208389205183</v>
      </c>
      <c r="R38" s="175">
        <f t="shared" si="58"/>
        <v>85.164910083698516</v>
      </c>
      <c r="S38" s="175">
        <f t="shared" si="58"/>
        <v>85.36897764029375</v>
      </c>
      <c r="T38" s="175">
        <f t="shared" si="58"/>
        <v>85.573411716104147</v>
      </c>
      <c r="U38" s="175">
        <f t="shared" si="58"/>
        <v>85.778212969423137</v>
      </c>
      <c r="V38" s="175">
        <f t="shared" si="58"/>
        <v>85.98338205972648</v>
      </c>
      <c r="W38" s="175">
        <f t="shared" si="58"/>
        <v>86.188919647674453</v>
      </c>
      <c r="X38" s="182">
        <f t="shared" si="40"/>
        <v>86.39494855963234</v>
      </c>
      <c r="Y38" s="182">
        <f t="shared" si="41"/>
        <v>86.601469970077702</v>
      </c>
      <c r="Z38" s="182">
        <f t="shared" si="42"/>
        <v>86.808485056295581</v>
      </c>
      <c r="AA38" s="182">
        <f t="shared" si="43"/>
        <v>87.015994998385267</v>
      </c>
      <c r="AB38" s="182">
        <f t="shared" si="44"/>
        <v>87.224000979266989</v>
      </c>
      <c r="AC38" s="182">
        <f t="shared" si="45"/>
        <v>87.432504184688682</v>
      </c>
      <c r="AD38" s="182">
        <f t="shared" si="46"/>
        <v>87.641505803232718</v>
      </c>
      <c r="AE38" s="182">
        <f t="shared" si="47"/>
        <v>87.851007026322691</v>
      </c>
      <c r="AF38" s="182">
        <f t="shared" si="48"/>
        <v>88.061009048230233</v>
      </c>
      <c r="AG38" s="182">
        <f t="shared" si="49"/>
        <v>88.271513066081795</v>
      </c>
      <c r="AH38" s="182">
        <f t="shared" si="50"/>
        <v>88.482520279865483</v>
      </c>
      <c r="AI38" s="182">
        <f t="shared" si="51"/>
        <v>88.694031892437891</v>
      </c>
      <c r="AJ38" s="182">
        <f t="shared" si="52"/>
        <v>88.906049109530954</v>
      </c>
      <c r="AK38" s="182">
        <f t="shared" si="53"/>
        <v>89.118573139758851</v>
      </c>
      <c r="AL38" s="182">
        <f t="shared" si="54"/>
        <v>89.331605194624842</v>
      </c>
      <c r="AM38" s="182">
        <f t="shared" si="55"/>
        <v>89.545146488528246</v>
      </c>
      <c r="AN38" s="182">
        <f t="shared" si="56"/>
        <v>89.75919823877129</v>
      </c>
    </row>
    <row r="39" spans="1:40" x14ac:dyDescent="0.2">
      <c r="M39" s="174" t="s">
        <v>15</v>
      </c>
      <c r="N39" s="175">
        <f t="shared" ref="N39:W39" si="59">+N$36*(N6/N$3)</f>
        <v>92.913280856353794</v>
      </c>
      <c r="O39" s="175">
        <f t="shared" si="59"/>
        <v>93.136451765060016</v>
      </c>
      <c r="P39" s="175">
        <f t="shared" si="59"/>
        <v>93.360023503901431</v>
      </c>
      <c r="Q39" s="175">
        <f t="shared" si="59"/>
        <v>93.583996792796285</v>
      </c>
      <c r="R39" s="175">
        <f t="shared" si="59"/>
        <v>93.808372352955715</v>
      </c>
      <c r="S39" s="175">
        <f t="shared" si="59"/>
        <v>94.03315090688632</v>
      </c>
      <c r="T39" s="175">
        <f t="shared" si="59"/>
        <v>94.258333178392363</v>
      </c>
      <c r="U39" s="175">
        <f t="shared" si="59"/>
        <v>94.483919892578029</v>
      </c>
      <c r="V39" s="175">
        <f t="shared" si="59"/>
        <v>94.709911775849861</v>
      </c>
      <c r="W39" s="175">
        <f t="shared" si="59"/>
        <v>94.936309555919166</v>
      </c>
      <c r="X39" s="182">
        <f t="shared" si="40"/>
        <v>95.163248524907971</v>
      </c>
      <c r="Y39" s="182">
        <f t="shared" si="41"/>
        <v>95.390729976492594</v>
      </c>
      <c r="Z39" s="182">
        <f t="shared" si="42"/>
        <v>95.618755207441808</v>
      </c>
      <c r="AA39" s="182">
        <f t="shared" si="43"/>
        <v>95.847325517624213</v>
      </c>
      <c r="AB39" s="182">
        <f t="shared" si="44"/>
        <v>96.076442210015671</v>
      </c>
      <c r="AC39" s="182">
        <f t="shared" si="45"/>
        <v>96.306106590706705</v>
      </c>
      <c r="AD39" s="182">
        <f t="shared" si="46"/>
        <v>96.536319968909993</v>
      </c>
      <c r="AE39" s="182">
        <f t="shared" si="47"/>
        <v>96.767083656967756</v>
      </c>
      <c r="AF39" s="182">
        <f t="shared" si="48"/>
        <v>96.998398970359318</v>
      </c>
      <c r="AG39" s="182">
        <f t="shared" si="49"/>
        <v>97.230267227708552</v>
      </c>
      <c r="AH39" s="182">
        <f t="shared" si="50"/>
        <v>97.462689750791412</v>
      </c>
      <c r="AI39" s="182">
        <f t="shared" si="51"/>
        <v>97.695667864543481</v>
      </c>
      <c r="AJ39" s="182">
        <f t="shared" si="52"/>
        <v>97.929202897067498</v>
      </c>
      <c r="AK39" s="182">
        <f t="shared" si="53"/>
        <v>98.163296179640966</v>
      </c>
      <c r="AL39" s="182">
        <f t="shared" si="54"/>
        <v>98.397949046723696</v>
      </c>
      <c r="AM39" s="182">
        <f t="shared" si="55"/>
        <v>98.63316283596545</v>
      </c>
      <c r="AN39" s="182">
        <f t="shared" si="56"/>
        <v>98.868938888213549</v>
      </c>
    </row>
    <row r="40" spans="1:40" x14ac:dyDescent="0.2">
      <c r="M40" s="174" t="s">
        <v>16</v>
      </c>
      <c r="N40" s="175">
        <f t="shared" ref="N40:W40" si="60">+N$36*(N7/N$3)</f>
        <v>93.470625154213096</v>
      </c>
      <c r="O40" s="175">
        <f t="shared" si="60"/>
        <v>93.695134763181201</v>
      </c>
      <c r="P40" s="175">
        <f t="shared" si="60"/>
        <v>93.920047606681251</v>
      </c>
      <c r="Q40" s="175">
        <f t="shared" si="60"/>
        <v>94.145364408949945</v>
      </c>
      <c r="R40" s="175">
        <f t="shared" si="60"/>
        <v>94.371085895524644</v>
      </c>
      <c r="S40" s="175">
        <f t="shared" si="60"/>
        <v>94.59721279324593</v>
      </c>
      <c r="T40" s="175">
        <f t="shared" si="60"/>
        <v>94.823745830259824</v>
      </c>
      <c r="U40" s="175">
        <f t="shared" si="60"/>
        <v>95.0506857360201</v>
      </c>
      <c r="V40" s="175">
        <f t="shared" si="60"/>
        <v>95.2780332412907</v>
      </c>
      <c r="W40" s="175">
        <f t="shared" si="60"/>
        <v>95.505789078148084</v>
      </c>
      <c r="X40" s="182">
        <f t="shared" si="40"/>
        <v>95.734089350269898</v>
      </c>
      <c r="Y40" s="182">
        <f t="shared" si="41"/>
        <v>95.96293535909264</v>
      </c>
      <c r="Z40" s="182">
        <f t="shared" si="42"/>
        <v>96.192328409163792</v>
      </c>
      <c r="AA40" s="182">
        <f t="shared" si="43"/>
        <v>96.422269808149281</v>
      </c>
      <c r="AB40" s="182">
        <f t="shared" si="44"/>
        <v>96.652760866840921</v>
      </c>
      <c r="AC40" s="182">
        <f t="shared" si="45"/>
        <v>96.883802899163896</v>
      </c>
      <c r="AD40" s="182">
        <f t="shared" si="46"/>
        <v>97.115397222184214</v>
      </c>
      <c r="AE40" s="182">
        <f t="shared" si="47"/>
        <v>97.347545156116269</v>
      </c>
      <c r="AF40" s="182">
        <f t="shared" si="48"/>
        <v>97.580248024330331</v>
      </c>
      <c r="AG40" s="182">
        <f t="shared" si="49"/>
        <v>97.813507153360092</v>
      </c>
      <c r="AH40" s="182">
        <f t="shared" si="50"/>
        <v>98.047323872910241</v>
      </c>
      <c r="AI40" s="182">
        <f t="shared" si="51"/>
        <v>98.281699515864034</v>
      </c>
      <c r="AJ40" s="182">
        <f t="shared" si="52"/>
        <v>98.516635418290917</v>
      </c>
      <c r="AK40" s="182">
        <f t="shared" si="53"/>
        <v>98.752132919454098</v>
      </c>
      <c r="AL40" s="182">
        <f t="shared" si="54"/>
        <v>98.988193361818205</v>
      </c>
      <c r="AM40" s="182">
        <f t="shared" si="55"/>
        <v>99.224818091056946</v>
      </c>
      <c r="AN40" s="182">
        <f t="shared" si="56"/>
        <v>99.462008456060786</v>
      </c>
    </row>
    <row r="41" spans="1:40" x14ac:dyDescent="0.2">
      <c r="M41" s="174" t="s">
        <v>0</v>
      </c>
      <c r="N41" s="175">
        <f t="shared" ref="N41:W41" si="61">+N$36*(N8/N$3)</f>
        <v>102.56639383709083</v>
      </c>
      <c r="O41" s="175">
        <f t="shared" si="61"/>
        <v>102.81275081753941</v>
      </c>
      <c r="P41" s="175">
        <f t="shared" si="61"/>
        <v>103.05955027188548</v>
      </c>
      <c r="Q41" s="175">
        <f t="shared" si="61"/>
        <v>103.3067929948423</v>
      </c>
      <c r="R41" s="175">
        <f t="shared" si="61"/>
        <v>103.5544797825504</v>
      </c>
      <c r="S41" s="175">
        <f t="shared" si="61"/>
        <v>103.80261143258032</v>
      </c>
      <c r="T41" s="175">
        <f t="shared" si="61"/>
        <v>104.05118874393503</v>
      </c>
      <c r="U41" s="175">
        <f t="shared" si="61"/>
        <v>104.30021251705263</v>
      </c>
      <c r="V41" s="175">
        <f t="shared" si="61"/>
        <v>104.54968355380875</v>
      </c>
      <c r="W41" s="175">
        <f t="shared" si="61"/>
        <v>104.79960265751932</v>
      </c>
      <c r="X41" s="182">
        <f t="shared" si="40"/>
        <v>105.05011917631788</v>
      </c>
      <c r="Y41" s="182">
        <f t="shared" si="41"/>
        <v>105.30123453828568</v>
      </c>
      <c r="Z41" s="182">
        <f t="shared" si="42"/>
        <v>105.55295017491773</v>
      </c>
      <c r="AA41" s="182">
        <f t="shared" si="43"/>
        <v>105.80526752113087</v>
      </c>
      <c r="AB41" s="182">
        <f t="shared" si="44"/>
        <v>106.05818801527209</v>
      </c>
      <c r="AC41" s="182">
        <f t="shared" si="45"/>
        <v>106.31171309912662</v>
      </c>
      <c r="AD41" s="182">
        <f t="shared" si="46"/>
        <v>106.56584421792618</v>
      </c>
      <c r="AE41" s="182">
        <f t="shared" si="47"/>
        <v>106.82058282035722</v>
      </c>
      <c r="AF41" s="182">
        <f t="shared" si="48"/>
        <v>107.07593035856918</v>
      </c>
      <c r="AG41" s="182">
        <f t="shared" si="49"/>
        <v>107.33188828818277</v>
      </c>
      <c r="AH41" s="182">
        <f t="shared" si="50"/>
        <v>107.58845806829827</v>
      </c>
      <c r="AI41" s="182">
        <f t="shared" si="51"/>
        <v>107.84564116150383</v>
      </c>
      <c r="AJ41" s="182">
        <f t="shared" si="52"/>
        <v>108.10343903388384</v>
      </c>
      <c r="AK41" s="182">
        <f t="shared" si="53"/>
        <v>108.36185315502725</v>
      </c>
      <c r="AL41" s="182">
        <f t="shared" si="54"/>
        <v>108.62088499803596</v>
      </c>
      <c r="AM41" s="182">
        <f t="shared" si="55"/>
        <v>108.88053603953325</v>
      </c>
      <c r="AN41" s="182">
        <f t="shared" si="56"/>
        <v>109.14080775967214</v>
      </c>
    </row>
    <row r="42" spans="1:40" x14ac:dyDescent="0.2">
      <c r="M42" s="174" t="s">
        <v>17</v>
      </c>
      <c r="N42" s="175">
        <f t="shared" ref="N42:W42" si="62">+N$36*(N9/N$3)</f>
        <v>104.48137168101762</v>
      </c>
      <c r="O42" s="175">
        <f t="shared" si="62"/>
        <v>104.73232829826348</v>
      </c>
      <c r="P42" s="175">
        <f t="shared" si="62"/>
        <v>104.98373565066744</v>
      </c>
      <c r="Q42" s="175">
        <f t="shared" si="62"/>
        <v>105.23559454778055</v>
      </c>
      <c r="R42" s="175">
        <f t="shared" si="62"/>
        <v>105.48790580060778</v>
      </c>
      <c r="S42" s="175">
        <f t="shared" si="62"/>
        <v>105.74067022161078</v>
      </c>
      <c r="T42" s="175">
        <f t="shared" si="62"/>
        <v>105.99388862471044</v>
      </c>
      <c r="U42" s="175">
        <f t="shared" si="62"/>
        <v>106.24756182528951</v>
      </c>
      <c r="V42" s="175">
        <f t="shared" si="62"/>
        <v>106.50169064019512</v>
      </c>
      <c r="W42" s="175">
        <f t="shared" si="62"/>
        <v>106.75627588774171</v>
      </c>
      <c r="X42" s="182">
        <f t="shared" si="40"/>
        <v>107.0114697044845</v>
      </c>
      <c r="Y42" s="182">
        <f t="shared" si="41"/>
        <v>107.26727354516792</v>
      </c>
      <c r="Z42" s="182">
        <f t="shared" si="42"/>
        <v>107.52368886801386</v>
      </c>
      <c r="AA42" s="182">
        <f t="shared" si="43"/>
        <v>107.78071713472997</v>
      </c>
      <c r="AB42" s="182">
        <f t="shared" si="44"/>
        <v>108.03835981051805</v>
      </c>
      <c r="AC42" s="182">
        <f t="shared" si="45"/>
        <v>108.29661836408232</v>
      </c>
      <c r="AD42" s="182">
        <f t="shared" si="46"/>
        <v>108.5554942676379</v>
      </c>
      <c r="AE42" s="182">
        <f t="shared" si="47"/>
        <v>108.8149889969191</v>
      </c>
      <c r="AF42" s="182">
        <f t="shared" si="48"/>
        <v>109.07510403118789</v>
      </c>
      <c r="AG42" s="182">
        <f t="shared" si="49"/>
        <v>109.33584085324233</v>
      </c>
      <c r="AH42" s="182">
        <f t="shared" si="50"/>
        <v>109.59720094942499</v>
      </c>
      <c r="AI42" s="182">
        <f t="shared" si="51"/>
        <v>109.85918580963143</v>
      </c>
      <c r="AJ42" s="182">
        <f t="shared" si="52"/>
        <v>110.12179692731874</v>
      </c>
      <c r="AK42" s="182">
        <f t="shared" si="53"/>
        <v>110.38503579951401</v>
      </c>
      <c r="AL42" s="182">
        <f t="shared" si="54"/>
        <v>110.64890392682288</v>
      </c>
      <c r="AM42" s="182">
        <f t="shared" si="55"/>
        <v>110.91340281343808</v>
      </c>
      <c r="AN42" s="182">
        <f t="shared" si="56"/>
        <v>111.17853396714801</v>
      </c>
    </row>
    <row r="43" spans="1:40" x14ac:dyDescent="0.2">
      <c r="M43" s="174" t="s">
        <v>18</v>
      </c>
      <c r="N43" s="175">
        <f t="shared" ref="N43:W43" si="63">+N$36*(N10/N$3)</f>
        <v>109.0935649799018</v>
      </c>
      <c r="O43" s="175">
        <f t="shared" si="63"/>
        <v>109.35559974830271</v>
      </c>
      <c r="P43" s="175">
        <f t="shared" si="63"/>
        <v>109.61810514897492</v>
      </c>
      <c r="Q43" s="175">
        <f t="shared" si="63"/>
        <v>109.88108202720601</v>
      </c>
      <c r="R43" s="175">
        <f t="shared" si="63"/>
        <v>110.14453122980167</v>
      </c>
      <c r="S43" s="175">
        <f t="shared" si="63"/>
        <v>110.4084536050887</v>
      </c>
      <c r="T43" s="175">
        <f t="shared" si="63"/>
        <v>110.67285000291737</v>
      </c>
      <c r="U43" s="175">
        <f t="shared" si="63"/>
        <v>110.93772127466447</v>
      </c>
      <c r="V43" s="175">
        <f t="shared" si="63"/>
        <v>111.20306827323579</v>
      </c>
      <c r="W43" s="175">
        <f t="shared" si="63"/>
        <v>111.46889185306914</v>
      </c>
      <c r="X43" s="182">
        <f t="shared" si="40"/>
        <v>111.73535086658875</v>
      </c>
      <c r="Y43" s="182">
        <f t="shared" si="41"/>
        <v>112.0024468327568</v>
      </c>
      <c r="Z43" s="182">
        <f t="shared" si="42"/>
        <v>112.27018127416649</v>
      </c>
      <c r="AA43" s="182">
        <f t="shared" si="43"/>
        <v>112.53855571705064</v>
      </c>
      <c r="AB43" s="182">
        <f t="shared" si="44"/>
        <v>112.80757169129046</v>
      </c>
      <c r="AC43" s="182">
        <f t="shared" si="45"/>
        <v>113.07723073042422</v>
      </c>
      <c r="AD43" s="182">
        <f t="shared" si="46"/>
        <v>113.34753437165601</v>
      </c>
      <c r="AE43" s="182">
        <f t="shared" si="47"/>
        <v>113.61848415586452</v>
      </c>
      <c r="AF43" s="182">
        <f t="shared" si="48"/>
        <v>113.89008162761181</v>
      </c>
      <c r="AG43" s="182">
        <f t="shared" si="49"/>
        <v>114.16232833515208</v>
      </c>
      <c r="AH43" s="182">
        <f t="shared" si="50"/>
        <v>114.43522583044057</v>
      </c>
      <c r="AI43" s="182">
        <f t="shared" si="51"/>
        <v>114.70877566914234</v>
      </c>
      <c r="AJ43" s="182">
        <f t="shared" si="52"/>
        <v>114.98297941064118</v>
      </c>
      <c r="AK43" s="182">
        <f t="shared" si="53"/>
        <v>115.25783861804848</v>
      </c>
      <c r="AL43" s="182">
        <f t="shared" si="54"/>
        <v>115.53335485821214</v>
      </c>
      <c r="AM43" s="182">
        <f t="shared" si="55"/>
        <v>115.80952970172549</v>
      </c>
      <c r="AN43" s="182">
        <f t="shared" si="56"/>
        <v>116.08636472293631</v>
      </c>
    </row>
    <row r="44" spans="1:40" x14ac:dyDescent="0.2">
      <c r="M44" s="174" t="s">
        <v>19</v>
      </c>
      <c r="N44" s="175">
        <f t="shared" ref="N44:W44" si="64">+N$36*(N11/N$3)</f>
        <v>108.2139499289126</v>
      </c>
      <c r="O44" s="175">
        <f t="shared" si="64"/>
        <v>108.47387192626043</v>
      </c>
      <c r="P44" s="175">
        <f t="shared" si="64"/>
        <v>108.734260761199</v>
      </c>
      <c r="Q44" s="175">
        <f t="shared" si="64"/>
        <v>108.99511727220037</v>
      </c>
      <c r="R44" s="175">
        <f t="shared" si="64"/>
        <v>109.25644229924256</v>
      </c>
      <c r="S44" s="175">
        <f t="shared" si="64"/>
        <v>109.51823668381226</v>
      </c>
      <c r="T44" s="175">
        <f t="shared" si="64"/>
        <v>109.78050126890753</v>
      </c>
      <c r="U44" s="175">
        <f t="shared" si="64"/>
        <v>110.04323689904049</v>
      </c>
      <c r="V44" s="175">
        <f t="shared" si="64"/>
        <v>110.30644442024008</v>
      </c>
      <c r="W44" s="175">
        <f t="shared" si="64"/>
        <v>110.57012468005476</v>
      </c>
      <c r="X44" s="182">
        <f t="shared" si="40"/>
        <v>110.83443525009095</v>
      </c>
      <c r="Y44" s="182">
        <f t="shared" si="41"/>
        <v>111.09937763706354</v>
      </c>
      <c r="Z44" s="182">
        <f t="shared" si="42"/>
        <v>111.36495335128913</v>
      </c>
      <c r="AA44" s="182">
        <f t="shared" si="43"/>
        <v>111.63116390669464</v>
      </c>
      <c r="AB44" s="182">
        <f t="shared" si="44"/>
        <v>111.8980108208259</v>
      </c>
      <c r="AC44" s="182">
        <f t="shared" si="45"/>
        <v>112.16549561485638</v>
      </c>
      <c r="AD44" s="182">
        <f t="shared" si="46"/>
        <v>112.43361981359577</v>
      </c>
      <c r="AE44" s="182">
        <f t="shared" si="47"/>
        <v>112.70238494549875</v>
      </c>
      <c r="AF44" s="182">
        <f t="shared" si="48"/>
        <v>112.97179254267365</v>
      </c>
      <c r="AG44" s="182">
        <f t="shared" si="49"/>
        <v>113.24184414089122</v>
      </c>
      <c r="AH44" s="182">
        <f t="shared" si="50"/>
        <v>113.51254127959335</v>
      </c>
      <c r="AI44" s="182">
        <f t="shared" si="51"/>
        <v>113.78388550190188</v>
      </c>
      <c r="AJ44" s="182">
        <f t="shared" si="52"/>
        <v>114.05587835462735</v>
      </c>
      <c r="AK44" s="182">
        <f t="shared" si="53"/>
        <v>114.32852138827791</v>
      </c>
      <c r="AL44" s="182">
        <f t="shared" si="54"/>
        <v>114.60181615706803</v>
      </c>
      <c r="AM44" s="182">
        <f t="shared" si="55"/>
        <v>114.87576421892747</v>
      </c>
      <c r="AN44" s="182">
        <f t="shared" si="56"/>
        <v>115.15036713551009</v>
      </c>
    </row>
    <row r="45" spans="1:40" x14ac:dyDescent="0.2">
      <c r="M45" s="174" t="s">
        <v>20</v>
      </c>
      <c r="N45" s="175">
        <f t="shared" ref="N45:W45" si="65">+N$36*(N12/N$3)</f>
        <v>101.93583939908136</v>
      </c>
      <c r="O45" s="175">
        <f t="shared" si="65"/>
        <v>102.18068183386306</v>
      </c>
      <c r="P45" s="175">
        <f t="shared" si="65"/>
        <v>102.42596402231517</v>
      </c>
      <c r="Q45" s="175">
        <f t="shared" si="65"/>
        <v>102.67168675426525</v>
      </c>
      <c r="R45" s="175">
        <f t="shared" si="65"/>
        <v>102.91785082095934</v>
      </c>
      <c r="S45" s="175">
        <f t="shared" si="65"/>
        <v>103.16445701506473</v>
      </c>
      <c r="T45" s="175">
        <f t="shared" si="65"/>
        <v>103.41150613067227</v>
      </c>
      <c r="U45" s="175">
        <f t="shared" si="65"/>
        <v>103.65899896329914</v>
      </c>
      <c r="V45" s="175">
        <f t="shared" si="65"/>
        <v>103.90693630989129</v>
      </c>
      <c r="W45" s="175">
        <f t="shared" si="65"/>
        <v>104.15531896882607</v>
      </c>
      <c r="X45" s="182">
        <f t="shared" si="40"/>
        <v>104.40429537007921</v>
      </c>
      <c r="Y45" s="182">
        <f t="shared" si="41"/>
        <v>104.65386693295247</v>
      </c>
      <c r="Z45" s="182">
        <f t="shared" si="42"/>
        <v>104.90403508014033</v>
      </c>
      <c r="AA45" s="182">
        <f t="shared" si="43"/>
        <v>105.15480123773814</v>
      </c>
      <c r="AB45" s="182">
        <f t="shared" si="44"/>
        <v>105.40616683525023</v>
      </c>
      <c r="AC45" s="182">
        <f t="shared" si="45"/>
        <v>105.65813330559808</v>
      </c>
      <c r="AD45" s="182">
        <f t="shared" si="46"/>
        <v>105.91070208512846</v>
      </c>
      <c r="AE45" s="182">
        <f t="shared" si="47"/>
        <v>106.16387461362163</v>
      </c>
      <c r="AF45" s="182">
        <f t="shared" si="48"/>
        <v>106.41765233429955</v>
      </c>
      <c r="AG45" s="182">
        <f t="shared" si="49"/>
        <v>106.6720366938341</v>
      </c>
      <c r="AH45" s="182">
        <f t="shared" si="50"/>
        <v>106.92702914235537</v>
      </c>
      <c r="AI45" s="182">
        <f t="shared" si="51"/>
        <v>107.18263113345984</v>
      </c>
      <c r="AJ45" s="182">
        <f t="shared" si="52"/>
        <v>107.43884412421876</v>
      </c>
      <c r="AK45" s="182">
        <f t="shared" si="53"/>
        <v>107.69566957518639</v>
      </c>
      <c r="AL45" s="182">
        <f t="shared" si="54"/>
        <v>107.95310895040834</v>
      </c>
      <c r="AM45" s="182">
        <f t="shared" si="55"/>
        <v>108.21116371742994</v>
      </c>
      <c r="AN45" s="182">
        <f t="shared" si="56"/>
        <v>108.4698353473046</v>
      </c>
    </row>
    <row r="46" spans="1:40" x14ac:dyDescent="0.2">
      <c r="M46" s="174" t="s">
        <v>21</v>
      </c>
      <c r="N46" s="175">
        <f t="shared" ref="N46:W46" si="66">+N$36*(N13/N$3)</f>
        <v>92.607163132694836</v>
      </c>
      <c r="O46" s="175">
        <f t="shared" si="66"/>
        <v>92.829598769005855</v>
      </c>
      <c r="P46" s="175">
        <f t="shared" si="66"/>
        <v>93.052433914852841</v>
      </c>
      <c r="Q46" s="175">
        <f t="shared" si="66"/>
        <v>93.275669287782108</v>
      </c>
      <c r="R46" s="175">
        <f t="shared" si="66"/>
        <v>93.499305606628695</v>
      </c>
      <c r="S46" s="175">
        <f t="shared" si="66"/>
        <v>93.723343591518784</v>
      </c>
      <c r="T46" s="175">
        <f t="shared" si="66"/>
        <v>93.947783963871913</v>
      </c>
      <c r="U46" s="175">
        <f t="shared" si="66"/>
        <v>94.172627446403297</v>
      </c>
      <c r="V46" s="175">
        <f t="shared" si="66"/>
        <v>94.397874763126268</v>
      </c>
      <c r="W46" s="175">
        <f t="shared" si="66"/>
        <v>94.623526639354523</v>
      </c>
      <c r="X46" s="182">
        <f t="shared" si="40"/>
        <v>94.849717921468482</v>
      </c>
      <c r="Y46" s="182">
        <f t="shared" si="41"/>
        <v>95.076449898882245</v>
      </c>
      <c r="Z46" s="182">
        <f t="shared" si="42"/>
        <v>95.303723864092163</v>
      </c>
      <c r="AA46" s="182">
        <f t="shared" si="43"/>
        <v>95.531541112684209</v>
      </c>
      <c r="AB46" s="182">
        <f t="shared" si="44"/>
        <v>95.759902943341388</v>
      </c>
      <c r="AC46" s="182">
        <f t="shared" si="45"/>
        <v>95.98881065785109</v>
      </c>
      <c r="AD46" s="182">
        <f t="shared" si="46"/>
        <v>96.218265561112574</v>
      </c>
      <c r="AE46" s="182">
        <f t="shared" si="47"/>
        <v>96.448268961144365</v>
      </c>
      <c r="AF46" s="182">
        <f t="shared" si="48"/>
        <v>96.678822169091703</v>
      </c>
      <c r="AG46" s="182">
        <f t="shared" si="49"/>
        <v>96.909926499234047</v>
      </c>
      <c r="AH46" s="182">
        <f t="shared" si="50"/>
        <v>97.141583268992562</v>
      </c>
      <c r="AI46" s="182">
        <f t="shared" si="51"/>
        <v>97.373793798937612</v>
      </c>
      <c r="AJ46" s="182">
        <f t="shared" si="52"/>
        <v>97.606559412796287</v>
      </c>
      <c r="AK46" s="182">
        <f t="shared" si="53"/>
        <v>97.839881437459979</v>
      </c>
      <c r="AL46" s="182">
        <f t="shared" si="54"/>
        <v>98.073761202991918</v>
      </c>
      <c r="AM46" s="182">
        <f t="shared" si="55"/>
        <v>98.308200042634752</v>
      </c>
      <c r="AN46" s="182">
        <f t="shared" si="56"/>
        <v>98.543199292818173</v>
      </c>
    </row>
    <row r="47" spans="1:40" x14ac:dyDescent="0.2">
      <c r="M47" s="174" t="s">
        <v>22</v>
      </c>
      <c r="N47" s="175">
        <f t="shared" ref="N47:W47" si="67">+N$36*(N14/N$3)</f>
        <v>82.14539110958448</v>
      </c>
      <c r="O47" s="175">
        <f t="shared" si="67"/>
        <v>82.342698334245881</v>
      </c>
      <c r="P47" s="175">
        <f t="shared" si="67"/>
        <v>82.54035993610637</v>
      </c>
      <c r="Q47" s="175">
        <f t="shared" si="67"/>
        <v>82.738376551651456</v>
      </c>
      <c r="R47" s="175">
        <f t="shared" si="67"/>
        <v>82.936748818509898</v>
      </c>
      <c r="S47" s="175">
        <f t="shared" si="67"/>
        <v>83.135477375455636</v>
      </c>
      <c r="T47" s="175">
        <f t="shared" si="67"/>
        <v>83.334562862409925</v>
      </c>
      <c r="U47" s="175">
        <f t="shared" si="67"/>
        <v>83.534005920443306</v>
      </c>
      <c r="V47" s="175">
        <f t="shared" si="67"/>
        <v>83.7338071917778</v>
      </c>
      <c r="W47" s="175">
        <f t="shared" si="67"/>
        <v>83.933967319788863</v>
      </c>
      <c r="X47" s="182">
        <f t="shared" si="40"/>
        <v>84.134605917347528</v>
      </c>
      <c r="Y47" s="182">
        <f t="shared" si="41"/>
        <v>84.335724128203594</v>
      </c>
      <c r="Z47" s="182">
        <f t="shared" si="42"/>
        <v>84.537323098840929</v>
      </c>
      <c r="AA47" s="182">
        <f t="shared" si="43"/>
        <v>84.739403978483992</v>
      </c>
      <c r="AB47" s="182">
        <f t="shared" si="44"/>
        <v>84.941967919104385</v>
      </c>
      <c r="AC47" s="182">
        <f t="shared" si="45"/>
        <v>85.145016075427435</v>
      </c>
      <c r="AD47" s="182">
        <f t="shared" si="46"/>
        <v>85.348549604938739</v>
      </c>
      <c r="AE47" s="182">
        <f t="shared" si="47"/>
        <v>85.552569667890808</v>
      </c>
      <c r="AF47" s="182">
        <f t="shared" si="48"/>
        <v>85.757077427309653</v>
      </c>
      <c r="AG47" s="182">
        <f t="shared" si="49"/>
        <v>85.96207404900143</v>
      </c>
      <c r="AH47" s="182">
        <f t="shared" si="50"/>
        <v>86.167560701559069</v>
      </c>
      <c r="AI47" s="182">
        <f t="shared" si="51"/>
        <v>86.373538556368928</v>
      </c>
      <c r="AJ47" s="182">
        <f t="shared" si="52"/>
        <v>86.580008787617516</v>
      </c>
      <c r="AK47" s="182">
        <f t="shared" si="53"/>
        <v>86.786972572298154</v>
      </c>
      <c r="AL47" s="182">
        <f t="shared" si="54"/>
        <v>86.99443109021766</v>
      </c>
      <c r="AM47" s="182">
        <f t="shared" si="55"/>
        <v>87.202385524003134</v>
      </c>
      <c r="AN47" s="182">
        <f t="shared" si="56"/>
        <v>87.410837059108644</v>
      </c>
    </row>
    <row r="48" spans="1:40" x14ac:dyDescent="0.2">
      <c r="M48" s="174" t="s">
        <v>23</v>
      </c>
      <c r="N48" s="175">
        <f t="shared" ref="N48:W48" si="68">+N$36*(N15/N$3)</f>
        <v>85.621821536876595</v>
      </c>
      <c r="O48" s="175">
        <f t="shared" si="68"/>
        <v>85.827478893299158</v>
      </c>
      <c r="P48" s="175">
        <f t="shared" si="68"/>
        <v>86.033505624325542</v>
      </c>
      <c r="Q48" s="175">
        <f t="shared" si="68"/>
        <v>86.239902393377619</v>
      </c>
      <c r="R48" s="175">
        <f t="shared" si="68"/>
        <v>86.446669865068884</v>
      </c>
      <c r="S48" s="175">
        <f t="shared" si="68"/>
        <v>86.653808705206472</v>
      </c>
      <c r="T48" s="175">
        <f t="shared" si="68"/>
        <v>86.861319580793435</v>
      </c>
      <c r="U48" s="175">
        <f t="shared" si="68"/>
        <v>87.069203160030668</v>
      </c>
      <c r="V48" s="175">
        <f t="shared" si="68"/>
        <v>87.277460112319346</v>
      </c>
      <c r="W48" s="175">
        <f t="shared" si="68"/>
        <v>87.486091108262855</v>
      </c>
      <c r="X48" s="182">
        <f t="shared" si="40"/>
        <v>87.695220822803492</v>
      </c>
      <c r="Y48" s="182">
        <f t="shared" si="41"/>
        <v>87.90485044809509</v>
      </c>
      <c r="Z48" s="182">
        <f t="shared" si="42"/>
        <v>88.114981179141225</v>
      </c>
      <c r="AA48" s="182">
        <f t="shared" si="43"/>
        <v>88.325614213802055</v>
      </c>
      <c r="AB48" s="182">
        <f t="shared" si="44"/>
        <v>88.536750752801169</v>
      </c>
      <c r="AC48" s="182">
        <f t="shared" si="45"/>
        <v>88.748391999732362</v>
      </c>
      <c r="AD48" s="182">
        <f t="shared" si="46"/>
        <v>88.960539161066578</v>
      </c>
      <c r="AE48" s="182">
        <f t="shared" si="47"/>
        <v>89.173193446158734</v>
      </c>
      <c r="AF48" s="182">
        <f t="shared" si="48"/>
        <v>89.386356067254638</v>
      </c>
      <c r="AG48" s="182">
        <f t="shared" si="49"/>
        <v>89.600028239497888</v>
      </c>
      <c r="AH48" s="182">
        <f t="shared" si="50"/>
        <v>89.814211180936795</v>
      </c>
      <c r="AI48" s="182">
        <f t="shared" si="51"/>
        <v>90.028906112531331</v>
      </c>
      <c r="AJ48" s="182">
        <f t="shared" si="52"/>
        <v>90.24411425816011</v>
      </c>
      <c r="AK48" s="182">
        <f t="shared" si="53"/>
        <v>90.459836844627333</v>
      </c>
      <c r="AL48" s="182">
        <f t="shared" si="54"/>
        <v>90.676075101669809</v>
      </c>
      <c r="AM48" s="182">
        <f t="shared" si="55"/>
        <v>90.892830261963937</v>
      </c>
      <c r="AN48" s="182">
        <f t="shared" si="56"/>
        <v>91.110103561132746</v>
      </c>
    </row>
  </sheetData>
  <mergeCells count="4">
    <mergeCell ref="N1:X1"/>
    <mergeCell ref="N17:X17"/>
    <mergeCell ref="A1:K1"/>
    <mergeCell ref="A17:K1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U874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O1" sqref="O1"/>
    </sheetView>
  </sheetViews>
  <sheetFormatPr defaultColWidth="9.140625" defaultRowHeight="12" x14ac:dyDescent="0.2"/>
  <cols>
    <col min="1" max="1" width="5" style="3" bestFit="1" customWidth="1"/>
    <col min="2" max="2" width="6.140625" style="2" bestFit="1" customWidth="1"/>
    <col min="3" max="3" width="10.7109375" style="2" bestFit="1" customWidth="1"/>
    <col min="4" max="4" width="8.28515625" style="2" bestFit="1" customWidth="1"/>
    <col min="5" max="5" width="9.85546875" style="2" bestFit="1" customWidth="1"/>
    <col min="6" max="6" width="10" style="2" bestFit="1" customWidth="1"/>
    <col min="7" max="7" width="17.85546875" style="2" bestFit="1" customWidth="1"/>
    <col min="8" max="8" width="17.85546875" style="2" customWidth="1"/>
    <col min="9" max="9" width="8.85546875" style="2" bestFit="1" customWidth="1"/>
    <col min="10" max="10" width="10.7109375" style="2" bestFit="1" customWidth="1"/>
    <col min="11" max="11" width="10" style="2" bestFit="1" customWidth="1"/>
    <col min="12" max="12" width="14.28515625" style="2" bestFit="1" customWidth="1"/>
    <col min="13" max="13" width="10.5703125" style="2" bestFit="1" customWidth="1"/>
    <col min="14" max="14" width="7.28515625" style="2" customWidth="1"/>
    <col min="15" max="15" width="13.7109375" style="2" customWidth="1"/>
    <col min="16" max="16384" width="9.140625" style="2"/>
  </cols>
  <sheetData>
    <row r="1" spans="1:21" ht="25.5" x14ac:dyDescent="0.2">
      <c r="A1" s="433" t="s">
        <v>44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2" t="s">
        <v>47</v>
      </c>
      <c r="N1" s="3"/>
      <c r="O1" s="430" t="s">
        <v>254</v>
      </c>
    </row>
    <row r="2" spans="1:21" ht="12.75" thickBot="1" x14ac:dyDescent="0.25">
      <c r="A2" s="4" t="s">
        <v>3</v>
      </c>
      <c r="B2" s="4" t="s">
        <v>4</v>
      </c>
      <c r="C2" s="5" t="s">
        <v>10</v>
      </c>
      <c r="D2" s="5" t="s">
        <v>29</v>
      </c>
      <c r="E2" s="5" t="s">
        <v>30</v>
      </c>
      <c r="F2" s="5" t="s">
        <v>31</v>
      </c>
      <c r="G2" s="5" t="s">
        <v>38</v>
      </c>
      <c r="H2" s="62" t="s">
        <v>232</v>
      </c>
      <c r="I2" s="62" t="s">
        <v>133</v>
      </c>
      <c r="J2" s="5" t="s">
        <v>158</v>
      </c>
      <c r="K2" s="62" t="s">
        <v>183</v>
      </c>
      <c r="L2" s="62" t="s">
        <v>37</v>
      </c>
      <c r="M2" s="63" t="s">
        <v>46</v>
      </c>
      <c r="N2" s="3" t="s">
        <v>48</v>
      </c>
    </row>
    <row r="3" spans="1:21" x14ac:dyDescent="0.2">
      <c r="A3" s="3">
        <v>2008</v>
      </c>
      <c r="B3" s="6">
        <v>1</v>
      </c>
      <c r="C3" s="1">
        <f>'Florida_Keys PR'!D134</f>
        <v>59915.2261483451</v>
      </c>
      <c r="D3" s="1">
        <f>Key_West!D134</f>
        <v>16065</v>
      </c>
      <c r="E3" s="13"/>
      <c r="F3" s="1">
        <f>Metro_Dade!F99/1000</f>
        <v>655.96199999999999</v>
      </c>
      <c r="G3" s="1"/>
      <c r="H3" s="1"/>
      <c r="I3" s="1"/>
      <c r="J3" s="1"/>
      <c r="K3" s="1"/>
      <c r="L3" s="1">
        <f>SUM(C3:K3)</f>
        <v>76636.1881483451</v>
      </c>
      <c r="M3" s="54">
        <v>70977</v>
      </c>
      <c r="N3" s="1">
        <f>+M3-L3</f>
        <v>-5659.1881483450998</v>
      </c>
    </row>
    <row r="4" spans="1:21" x14ac:dyDescent="0.2">
      <c r="A4" s="3">
        <v>2008</v>
      </c>
      <c r="B4" s="6">
        <v>2</v>
      </c>
      <c r="C4" s="1">
        <f>'Florida_Keys PR'!D135</f>
        <v>59931.724102135777</v>
      </c>
      <c r="D4" s="1">
        <f>Key_West!D135</f>
        <v>18675</v>
      </c>
      <c r="F4" s="1">
        <f>Metro_Dade!F100/1000</f>
        <v>619.11699999999996</v>
      </c>
      <c r="G4" s="1"/>
      <c r="H4" s="1"/>
      <c r="I4" s="1"/>
      <c r="J4" s="1"/>
      <c r="K4" s="1"/>
      <c r="L4" s="1">
        <f t="shared" ref="L4:L67" si="0">SUM(C4:K4)</f>
        <v>79225.841102135775</v>
      </c>
      <c r="M4" s="54">
        <v>70732</v>
      </c>
      <c r="N4" s="1">
        <f t="shared" ref="N4:N23" si="1">+M4-L4</f>
        <v>-8493.8411021357751</v>
      </c>
    </row>
    <row r="5" spans="1:21" x14ac:dyDescent="0.2">
      <c r="A5" s="3">
        <v>2008</v>
      </c>
      <c r="B5" s="6">
        <v>3</v>
      </c>
      <c r="C5" s="1">
        <f>'Florida_Keys PR'!D136</f>
        <v>56764.521845330899</v>
      </c>
      <c r="D5" s="1">
        <f>Key_West!D136</f>
        <v>21230</v>
      </c>
      <c r="F5" s="1">
        <f>Metro_Dade!F101/1000</f>
        <v>295.18900000000002</v>
      </c>
      <c r="G5" s="1"/>
      <c r="H5" s="1"/>
      <c r="I5" s="1"/>
      <c r="J5" s="1"/>
      <c r="K5" s="1"/>
      <c r="L5" s="1">
        <f t="shared" si="0"/>
        <v>78289.71084533089</v>
      </c>
      <c r="M5" s="54">
        <v>75435</v>
      </c>
      <c r="N5" s="1">
        <f t="shared" si="1"/>
        <v>-2854.7108453308902</v>
      </c>
    </row>
    <row r="6" spans="1:21" x14ac:dyDescent="0.2">
      <c r="A6" s="3">
        <v>2008</v>
      </c>
      <c r="B6" s="6">
        <v>4</v>
      </c>
      <c r="C6" s="1">
        <f>'Florida_Keys PR'!D137</f>
        <v>63920.012800461664</v>
      </c>
      <c r="D6" s="1">
        <f>Key_West!D137</f>
        <v>25200</v>
      </c>
      <c r="F6" s="1">
        <f>Metro_Dade!F102/1000</f>
        <v>659.91099999999994</v>
      </c>
      <c r="G6" s="1"/>
      <c r="H6" s="1"/>
      <c r="I6" s="1"/>
      <c r="J6" s="1"/>
      <c r="K6" s="1"/>
      <c r="L6" s="1">
        <f t="shared" si="0"/>
        <v>89779.923800461664</v>
      </c>
      <c r="M6" s="54">
        <v>83930</v>
      </c>
      <c r="N6" s="1">
        <f t="shared" si="1"/>
        <v>-5849.9238004616636</v>
      </c>
    </row>
    <row r="7" spans="1:21" x14ac:dyDescent="0.2">
      <c r="A7" s="3">
        <v>2008</v>
      </c>
      <c r="B7" s="6">
        <v>5</v>
      </c>
      <c r="C7" s="1">
        <f>'Florida_Keys PR'!D138</f>
        <v>67007.526275533979</v>
      </c>
      <c r="D7" s="1">
        <f>Key_West!D138</f>
        <v>24595</v>
      </c>
      <c r="F7" s="1">
        <f>Metro_Dade!F103/1000</f>
        <v>642.32100000000003</v>
      </c>
      <c r="G7" s="1"/>
      <c r="H7" s="1"/>
      <c r="I7" s="1"/>
      <c r="J7" s="1"/>
      <c r="K7" s="1"/>
      <c r="L7" s="1">
        <f t="shared" si="0"/>
        <v>92244.847275533975</v>
      </c>
      <c r="M7" s="54">
        <v>82920</v>
      </c>
      <c r="N7" s="1">
        <f t="shared" si="1"/>
        <v>-9324.8472755339753</v>
      </c>
    </row>
    <row r="8" spans="1:21" x14ac:dyDescent="0.2">
      <c r="A8" s="3">
        <v>2008</v>
      </c>
      <c r="B8" s="6">
        <v>6</v>
      </c>
      <c r="C8" s="1">
        <f>'Florida_Keys PR'!D139</f>
        <v>76639.151675482877</v>
      </c>
      <c r="D8" s="1">
        <f>Key_West!D139</f>
        <v>25695</v>
      </c>
      <c r="F8" s="1">
        <f>Metro_Dade!F104/1000</f>
        <v>601.43499999999995</v>
      </c>
      <c r="G8" s="1"/>
      <c r="H8" s="1"/>
      <c r="I8" s="1"/>
      <c r="J8" s="1"/>
      <c r="K8" s="1"/>
      <c r="L8" s="1">
        <f t="shared" si="0"/>
        <v>102935.58667548287</v>
      </c>
      <c r="M8" s="54">
        <v>94216</v>
      </c>
      <c r="N8" s="1">
        <f t="shared" si="1"/>
        <v>-8719.5866754828749</v>
      </c>
    </row>
    <row r="9" spans="1:21" x14ac:dyDescent="0.2">
      <c r="A9" s="3">
        <v>2008</v>
      </c>
      <c r="B9" s="6">
        <v>7</v>
      </c>
      <c r="C9" s="1">
        <f>'Florida_Keys PR'!D140</f>
        <v>83446.776061092532</v>
      </c>
      <c r="D9" s="1">
        <f>Key_West!D140</f>
        <v>23085</v>
      </c>
      <c r="F9" s="1">
        <f>Metro_Dade!F105/1000</f>
        <v>615.66700000000003</v>
      </c>
      <c r="G9" s="1"/>
      <c r="H9" s="1"/>
      <c r="I9" s="1"/>
      <c r="J9" s="1"/>
      <c r="K9" s="1"/>
      <c r="L9" s="1">
        <f t="shared" si="0"/>
        <v>107147.44306109253</v>
      </c>
      <c r="M9" s="54">
        <v>95495</v>
      </c>
      <c r="N9" s="1">
        <f t="shared" si="1"/>
        <v>-11652.443061092534</v>
      </c>
    </row>
    <row r="10" spans="1:21" x14ac:dyDescent="0.2">
      <c r="A10" s="3">
        <v>2008</v>
      </c>
      <c r="B10" s="6">
        <v>8</v>
      </c>
      <c r="C10" s="1">
        <f>'Florida_Keys PR'!D141</f>
        <v>90969.983522037364</v>
      </c>
      <c r="D10" s="1">
        <f>Key_West!D141</f>
        <v>23040</v>
      </c>
      <c r="F10" s="1">
        <f>Metro_Dade!F106/1000</f>
        <v>643.12400000000002</v>
      </c>
      <c r="G10" s="1"/>
      <c r="H10" s="1"/>
      <c r="I10" s="1"/>
      <c r="J10" s="1"/>
      <c r="K10" s="1"/>
      <c r="L10" s="1">
        <f t="shared" si="0"/>
        <v>114653.10752203736</v>
      </c>
      <c r="M10" s="54">
        <v>97640</v>
      </c>
      <c r="N10" s="1">
        <f t="shared" si="1"/>
        <v>-17013.10752203736</v>
      </c>
    </row>
    <row r="11" spans="1:21" x14ac:dyDescent="0.2">
      <c r="A11" s="3">
        <v>2008</v>
      </c>
      <c r="B11" s="6">
        <v>9</v>
      </c>
      <c r="C11" s="1">
        <f>'Florida_Keys PR'!D142</f>
        <v>90271.606252957703</v>
      </c>
      <c r="D11" s="1">
        <f>Key_West!D142</f>
        <v>23130</v>
      </c>
      <c r="F11" s="1">
        <f>Metro_Dade!F107/1000</f>
        <v>597.28899999999999</v>
      </c>
      <c r="G11" s="1"/>
      <c r="H11" s="1"/>
      <c r="I11" s="1"/>
      <c r="J11" s="1"/>
      <c r="K11" s="1"/>
      <c r="L11" s="1">
        <f t="shared" si="0"/>
        <v>113998.89525295771</v>
      </c>
      <c r="M11" s="54">
        <v>97219</v>
      </c>
      <c r="N11" s="1">
        <f t="shared" si="1"/>
        <v>-16779.895252957707</v>
      </c>
    </row>
    <row r="12" spans="1:21" x14ac:dyDescent="0.2">
      <c r="A12" s="3">
        <v>2008</v>
      </c>
      <c r="B12" s="6">
        <v>10</v>
      </c>
      <c r="C12" s="1">
        <f>'Florida_Keys PR'!D143</f>
        <v>77309.168048610882</v>
      </c>
      <c r="D12" s="1">
        <f>Key_West!D143</f>
        <v>21330</v>
      </c>
      <c r="F12" s="1">
        <f>Metro_Dade!F108/1000</f>
        <v>589.96900000000005</v>
      </c>
      <c r="G12" s="1"/>
      <c r="H12" s="1"/>
      <c r="I12" s="1"/>
      <c r="J12" s="1"/>
      <c r="K12" s="1"/>
      <c r="L12" s="1">
        <f t="shared" si="0"/>
        <v>99229.137048610879</v>
      </c>
      <c r="M12" s="54">
        <v>84715</v>
      </c>
      <c r="N12" s="1">
        <f t="shared" si="1"/>
        <v>-14514.137048610879</v>
      </c>
    </row>
    <row r="13" spans="1:21" x14ac:dyDescent="0.2">
      <c r="A13" s="3">
        <v>2008</v>
      </c>
      <c r="B13" s="6">
        <v>11</v>
      </c>
      <c r="C13" s="1">
        <f>'Florida_Keys PR'!D144</f>
        <v>71401.251570076711</v>
      </c>
      <c r="D13" s="1">
        <f>Key_West!D144</f>
        <v>19440</v>
      </c>
      <c r="F13" s="1">
        <f>Metro_Dade!F109/1000</f>
        <v>506.46699999999998</v>
      </c>
      <c r="G13" s="1"/>
      <c r="H13" s="1"/>
      <c r="I13" s="1"/>
      <c r="J13" s="1"/>
      <c r="K13" s="1"/>
      <c r="L13" s="1">
        <f t="shared" si="0"/>
        <v>91347.718570076715</v>
      </c>
      <c r="M13" s="54">
        <v>77558</v>
      </c>
      <c r="N13" s="1">
        <f t="shared" si="1"/>
        <v>-13789.718570076715</v>
      </c>
    </row>
    <row r="14" spans="1:21" x14ac:dyDescent="0.2">
      <c r="A14" s="3">
        <v>2008</v>
      </c>
      <c r="B14" s="6">
        <v>12</v>
      </c>
      <c r="C14" s="1">
        <f>'Florida_Keys PR'!D145</f>
        <v>58953.016226571111</v>
      </c>
      <c r="D14" s="1">
        <f>Key_West!D145</f>
        <v>16605</v>
      </c>
      <c r="E14" s="11"/>
      <c r="F14" s="1">
        <f>Metro_Dade!F110/1000</f>
        <v>531.90200000000004</v>
      </c>
      <c r="G14" s="1">
        <v>0</v>
      </c>
      <c r="H14" s="1"/>
      <c r="I14" s="1"/>
      <c r="J14" s="1"/>
      <c r="K14" s="1"/>
      <c r="L14" s="1">
        <f t="shared" si="0"/>
        <v>76089.918226571113</v>
      </c>
      <c r="M14" s="54">
        <v>62338</v>
      </c>
      <c r="N14" s="1">
        <f t="shared" si="1"/>
        <v>-13751.918226571113</v>
      </c>
    </row>
    <row r="15" spans="1:21" x14ac:dyDescent="0.2">
      <c r="A15" s="3">
        <v>2009</v>
      </c>
      <c r="B15" s="6">
        <v>1</v>
      </c>
      <c r="C15" s="1">
        <f>'Florida_Keys PR'!D146</f>
        <v>60670.685904654587</v>
      </c>
      <c r="D15" s="1">
        <f>Key_West!D146</f>
        <v>16200</v>
      </c>
      <c r="E15" s="13"/>
      <c r="F15" s="1">
        <f>Metro_Dade!F111/1000</f>
        <v>656.68100000000004</v>
      </c>
      <c r="G15" s="1">
        <v>3250</v>
      </c>
      <c r="H15" s="1"/>
      <c r="I15" s="1"/>
      <c r="J15" s="1"/>
      <c r="K15" s="1"/>
      <c r="L15" s="1">
        <f t="shared" si="0"/>
        <v>80777.366904654584</v>
      </c>
      <c r="M15" s="54">
        <v>67620</v>
      </c>
      <c r="N15" s="1">
        <f t="shared" si="1"/>
        <v>-13157.366904654584</v>
      </c>
      <c r="P15" s="46"/>
      <c r="Q15" s="46"/>
      <c r="R15" s="46"/>
      <c r="S15" s="46"/>
      <c r="T15" s="46"/>
      <c r="U15" s="46"/>
    </row>
    <row r="16" spans="1:21" x14ac:dyDescent="0.2">
      <c r="A16" s="3">
        <v>2009</v>
      </c>
      <c r="B16" s="6">
        <v>2</v>
      </c>
      <c r="C16" s="1">
        <f>'Florida_Keys PR'!D147</f>
        <v>60687.391878024784</v>
      </c>
      <c r="D16" s="1">
        <f>Key_West!D147</f>
        <v>16245</v>
      </c>
      <c r="F16" s="1">
        <f>Metro_Dade!F112/1000</f>
        <v>611.02</v>
      </c>
      <c r="G16" s="1">
        <v>0</v>
      </c>
      <c r="H16" s="1"/>
      <c r="I16" s="1"/>
      <c r="J16" s="1"/>
      <c r="K16" s="1"/>
      <c r="L16" s="1">
        <f t="shared" si="0"/>
        <v>77543.411878024795</v>
      </c>
      <c r="M16" s="54">
        <v>65388</v>
      </c>
      <c r="N16" s="1">
        <f t="shared" si="1"/>
        <v>-12155.411878024795</v>
      </c>
      <c r="P16" s="46"/>
      <c r="Q16" s="46"/>
      <c r="R16" s="46"/>
      <c r="S16" s="46"/>
      <c r="T16" s="46"/>
      <c r="U16" s="46"/>
    </row>
    <row r="17" spans="1:21" x14ac:dyDescent="0.2">
      <c r="A17" s="3">
        <v>2009</v>
      </c>
      <c r="B17" s="6">
        <v>3</v>
      </c>
      <c r="C17" s="1">
        <f>'Florida_Keys PR'!D148</f>
        <v>57480.254966893735</v>
      </c>
      <c r="D17" s="1">
        <f>Key_West!D148</f>
        <v>15795</v>
      </c>
      <c r="F17" s="1">
        <f>Metro_Dade!F113/1000</f>
        <v>417.03899999999999</v>
      </c>
      <c r="G17" s="1">
        <v>10550</v>
      </c>
      <c r="H17" s="1"/>
      <c r="I17" s="1"/>
      <c r="J17" s="1"/>
      <c r="K17" s="1"/>
      <c r="L17" s="1">
        <f t="shared" si="0"/>
        <v>84242.293966893732</v>
      </c>
      <c r="M17" s="54">
        <v>71606</v>
      </c>
      <c r="N17" s="1">
        <f t="shared" si="1"/>
        <v>-12636.293966893732</v>
      </c>
      <c r="P17" s="46"/>
      <c r="Q17" s="46"/>
      <c r="R17" s="46"/>
      <c r="S17" s="46"/>
      <c r="T17" s="46"/>
      <c r="U17" s="46"/>
    </row>
    <row r="18" spans="1:21" x14ac:dyDescent="0.2">
      <c r="A18" s="3">
        <v>2009</v>
      </c>
      <c r="B18" s="6">
        <v>4</v>
      </c>
      <c r="C18" s="1">
        <f>'Florida_Keys PR'!D149</f>
        <v>64725.968154347443</v>
      </c>
      <c r="D18" s="1">
        <f>Key_West!D149</f>
        <v>17100</v>
      </c>
      <c r="F18" s="1">
        <f>Metro_Dade!F114/1000</f>
        <v>611.95299999999997</v>
      </c>
      <c r="G18" s="1">
        <v>19400</v>
      </c>
      <c r="H18" s="1"/>
      <c r="I18" s="1"/>
      <c r="J18" s="1"/>
      <c r="K18" s="1"/>
      <c r="L18" s="1">
        <f t="shared" si="0"/>
        <v>101837.92115434744</v>
      </c>
      <c r="M18" s="54">
        <v>88998</v>
      </c>
      <c r="N18" s="1">
        <f t="shared" si="1"/>
        <v>-12839.921154347438</v>
      </c>
      <c r="P18" s="46"/>
      <c r="Q18" s="46"/>
      <c r="R18" s="46"/>
      <c r="S18" s="46"/>
      <c r="T18" s="46"/>
      <c r="U18" s="46"/>
    </row>
    <row r="19" spans="1:21" x14ac:dyDescent="0.2">
      <c r="A19" s="3">
        <v>2009</v>
      </c>
      <c r="B19" s="6">
        <v>5</v>
      </c>
      <c r="C19" s="1">
        <f>'Florida_Keys PR'!D150</f>
        <v>67852.411502966512</v>
      </c>
      <c r="D19" s="1">
        <f>Key_West!D150</f>
        <v>17465</v>
      </c>
      <c r="F19" s="1">
        <f>Metro_Dade!F115/1000</f>
        <v>553.96199999999999</v>
      </c>
      <c r="G19" s="1">
        <v>14850</v>
      </c>
      <c r="H19" s="1"/>
      <c r="I19" s="1"/>
      <c r="J19" s="1"/>
      <c r="K19" s="1"/>
      <c r="L19" s="1">
        <f t="shared" si="0"/>
        <v>100721.37350296651</v>
      </c>
      <c r="M19" s="54">
        <v>89939.281000000003</v>
      </c>
      <c r="N19" s="1">
        <f t="shared" si="1"/>
        <v>-10782.092502966509</v>
      </c>
      <c r="P19" s="46"/>
      <c r="Q19" s="46"/>
      <c r="R19" s="46"/>
      <c r="S19" s="46"/>
      <c r="T19" s="46"/>
      <c r="U19" s="46"/>
    </row>
    <row r="20" spans="1:21" x14ac:dyDescent="0.2">
      <c r="A20" s="3">
        <v>2009</v>
      </c>
      <c r="B20" s="6">
        <v>6</v>
      </c>
      <c r="C20" s="1">
        <f>'Florida_Keys PR'!D151</f>
        <v>77605.480246206731</v>
      </c>
      <c r="D20" s="1">
        <f>Key_West!D151</f>
        <v>20115</v>
      </c>
      <c r="F20" s="1">
        <f>Metro_Dade!F116/1000</f>
        <v>608.64499999999998</v>
      </c>
      <c r="G20" s="1">
        <v>18150</v>
      </c>
      <c r="H20" s="1"/>
      <c r="I20" s="1"/>
      <c r="J20" s="1"/>
      <c r="K20" s="1"/>
      <c r="L20" s="1">
        <f t="shared" si="0"/>
        <v>116479.12524620674</v>
      </c>
      <c r="M20" s="54">
        <v>103439.674</v>
      </c>
      <c r="N20" s="1">
        <f t="shared" si="1"/>
        <v>-13039.451246206736</v>
      </c>
      <c r="P20" s="46"/>
      <c r="Q20" s="46"/>
      <c r="R20" s="46"/>
      <c r="S20" s="46"/>
      <c r="T20" s="46"/>
      <c r="U20" s="46"/>
    </row>
    <row r="21" spans="1:21" x14ac:dyDescent="0.2">
      <c r="A21" s="3">
        <v>2009</v>
      </c>
      <c r="B21" s="6">
        <v>7</v>
      </c>
      <c r="C21" s="1">
        <f>'Florida_Keys PR'!D152</f>
        <v>84498.940680347107</v>
      </c>
      <c r="D21" s="1">
        <f>Key_West!D152</f>
        <v>21060</v>
      </c>
      <c r="F21" s="1">
        <f>Metro_Dade!F117/1000</f>
        <v>503.77800000000002</v>
      </c>
      <c r="G21" s="1">
        <v>21525</v>
      </c>
      <c r="H21" s="1"/>
      <c r="I21" s="1"/>
      <c r="J21" s="1"/>
      <c r="K21" s="1"/>
      <c r="L21" s="1">
        <f t="shared" si="0"/>
        <v>127587.71868034711</v>
      </c>
      <c r="M21" s="54">
        <v>110511.064</v>
      </c>
      <c r="N21" s="1">
        <f t="shared" si="1"/>
        <v>-17076.654680347114</v>
      </c>
      <c r="P21" s="46"/>
      <c r="Q21" s="46"/>
      <c r="R21" s="46"/>
      <c r="S21" s="46"/>
      <c r="T21" s="46"/>
      <c r="U21" s="46"/>
    </row>
    <row r="22" spans="1:21" x14ac:dyDescent="0.2">
      <c r="A22" s="3">
        <v>2009</v>
      </c>
      <c r="B22" s="6">
        <v>8</v>
      </c>
      <c r="C22" s="1">
        <f>'Florida_Keys PR'!D153</f>
        <v>92117.006841500101</v>
      </c>
      <c r="D22" s="1">
        <f>Key_West!D153</f>
        <v>22185</v>
      </c>
      <c r="F22" s="1">
        <f>Metro_Dade!F118/1000</f>
        <v>593.649</v>
      </c>
      <c r="G22" s="1">
        <v>29850</v>
      </c>
      <c r="H22" s="1"/>
      <c r="I22" s="1"/>
      <c r="J22" s="1"/>
      <c r="K22" s="1"/>
      <c r="L22" s="1">
        <f t="shared" si="0"/>
        <v>144745.65584150009</v>
      </c>
      <c r="M22" s="54">
        <v>127988.302</v>
      </c>
      <c r="N22" s="1">
        <f t="shared" si="1"/>
        <v>-16757.353841500095</v>
      </c>
      <c r="P22" s="46"/>
      <c r="Q22" s="46"/>
      <c r="R22" s="46"/>
      <c r="S22" s="46"/>
      <c r="T22" s="46"/>
      <c r="U22" s="46"/>
    </row>
    <row r="23" spans="1:21" x14ac:dyDescent="0.2">
      <c r="A23" s="3">
        <v>2009</v>
      </c>
      <c r="B23" s="6">
        <v>9</v>
      </c>
      <c r="C23" s="1">
        <f>'Florida_Keys PR'!D154</f>
        <v>91409.82386550041</v>
      </c>
      <c r="D23" s="1">
        <f>Key_West!D154</f>
        <v>22770</v>
      </c>
      <c r="F23" s="1">
        <f>Metro_Dade!F119/1000</f>
        <v>525.66899999999998</v>
      </c>
      <c r="G23" s="1">
        <v>30150</v>
      </c>
      <c r="H23" s="1"/>
      <c r="I23" s="1"/>
      <c r="J23" s="1"/>
      <c r="K23" s="1"/>
      <c r="L23" s="1">
        <f t="shared" si="0"/>
        <v>144855.49286550039</v>
      </c>
      <c r="M23" s="54">
        <v>128086.37699999999</v>
      </c>
      <c r="N23" s="1">
        <f t="shared" si="1"/>
        <v>-16769.115865500396</v>
      </c>
      <c r="P23" s="46"/>
      <c r="Q23" s="46"/>
      <c r="R23" s="46"/>
      <c r="S23" s="46"/>
      <c r="T23" s="46"/>
      <c r="U23" s="46"/>
    </row>
    <row r="24" spans="1:21" x14ac:dyDescent="0.2">
      <c r="A24" s="3">
        <v>2009</v>
      </c>
      <c r="B24" s="6">
        <v>10</v>
      </c>
      <c r="C24" s="1">
        <f>'Florida_Keys PR'!D155</f>
        <v>78283.944729080875</v>
      </c>
      <c r="D24" s="1">
        <f>Key_West!D155</f>
        <v>21060</v>
      </c>
      <c r="F24" s="1">
        <f>Metro_Dade!F120/1000</f>
        <v>539.79</v>
      </c>
      <c r="G24" s="1">
        <v>31425</v>
      </c>
      <c r="H24" s="1"/>
      <c r="I24" s="1"/>
      <c r="J24" s="1"/>
      <c r="K24" s="1"/>
      <c r="L24" s="1">
        <f t="shared" si="0"/>
        <v>131308.73472908087</v>
      </c>
      <c r="M24" s="54"/>
      <c r="P24" s="46"/>
      <c r="Q24" s="46"/>
      <c r="R24" s="46"/>
      <c r="S24" s="46"/>
      <c r="T24" s="46"/>
      <c r="U24" s="46"/>
    </row>
    <row r="25" spans="1:21" x14ac:dyDescent="0.2">
      <c r="A25" s="3">
        <v>2009</v>
      </c>
      <c r="B25" s="6">
        <v>11</v>
      </c>
      <c r="C25" s="1">
        <f>'Florida_Keys PR'!D156</f>
        <v>72301.536448878105</v>
      </c>
      <c r="D25" s="1">
        <f>Key_West!D156</f>
        <v>19440</v>
      </c>
      <c r="F25" s="1">
        <f>Metro_Dade!F121/1000</f>
        <v>500.00099999999998</v>
      </c>
      <c r="G25" s="1">
        <v>19400</v>
      </c>
      <c r="H25" s="1"/>
      <c r="I25" s="1"/>
      <c r="J25" s="1"/>
      <c r="K25" s="1"/>
      <c r="L25" s="1">
        <f t="shared" si="0"/>
        <v>111641.53744887811</v>
      </c>
      <c r="M25" s="54"/>
    </row>
    <row r="26" spans="1:21" x14ac:dyDescent="0.2">
      <c r="A26" s="3">
        <v>2009</v>
      </c>
      <c r="B26" s="6">
        <v>12</v>
      </c>
      <c r="C26" s="1">
        <f>'Florida_Keys PR'!D157</f>
        <v>59696.343659934471</v>
      </c>
      <c r="D26" s="1">
        <f>Key_West!D157</f>
        <v>16583</v>
      </c>
      <c r="E26" s="11"/>
      <c r="F26" s="1">
        <f>Metro_Dade!F122/1000</f>
        <v>347.55399999999997</v>
      </c>
      <c r="G26" s="1">
        <v>13200</v>
      </c>
      <c r="H26" s="1"/>
      <c r="I26" s="1"/>
      <c r="J26" s="1"/>
      <c r="K26" s="1"/>
      <c r="L26" s="1">
        <f t="shared" si="0"/>
        <v>89826.897659934475</v>
      </c>
      <c r="M26" s="54"/>
      <c r="P26" s="46"/>
      <c r="Q26" s="46"/>
      <c r="R26" s="46"/>
      <c r="S26" s="46"/>
      <c r="T26" s="46"/>
    </row>
    <row r="27" spans="1:21" x14ac:dyDescent="0.2">
      <c r="A27" s="3">
        <v>2010</v>
      </c>
      <c r="B27" s="6">
        <v>1</v>
      </c>
      <c r="C27" s="1">
        <f>'Florida_Keys PR'!D158</f>
        <v>61435.67111017109</v>
      </c>
      <c r="D27" s="1">
        <f>Key_West!D158</f>
        <v>16110</v>
      </c>
      <c r="E27" s="1">
        <f>'LEE County'!G2</f>
        <v>0</v>
      </c>
      <c r="F27" s="1">
        <f>Metro_Dade!F123/1000</f>
        <v>430.14699999999999</v>
      </c>
      <c r="G27" s="1">
        <v>4950</v>
      </c>
      <c r="H27" s="1"/>
      <c r="I27" s="1"/>
      <c r="J27" s="1"/>
      <c r="K27" s="1"/>
      <c r="L27" s="1">
        <f t="shared" si="0"/>
        <v>82925.818110171094</v>
      </c>
      <c r="M27" s="54"/>
      <c r="O27" s="49"/>
      <c r="P27" s="46"/>
      <c r="Q27" s="46"/>
      <c r="R27" s="46"/>
      <c r="S27" s="46"/>
      <c r="T27" s="46"/>
    </row>
    <row r="28" spans="1:21" x14ac:dyDescent="0.2">
      <c r="A28" s="3">
        <v>2010</v>
      </c>
      <c r="B28" s="6">
        <v>2</v>
      </c>
      <c r="C28" s="1">
        <f>'Florida_Keys PR'!D159</f>
        <v>61452.587726000354</v>
      </c>
      <c r="D28" s="1">
        <f>Key_West!D159</f>
        <v>16200</v>
      </c>
      <c r="E28" s="1">
        <f>'LEE County'!G3</f>
        <v>356190.87199999997</v>
      </c>
      <c r="F28" s="1">
        <f>Metro_Dade!F124/1000</f>
        <v>436.29700000000003</v>
      </c>
      <c r="G28" s="1">
        <f>+Seminole!E16</f>
        <v>0</v>
      </c>
      <c r="H28" s="1"/>
      <c r="I28" s="1"/>
      <c r="J28" s="1"/>
      <c r="K28" s="1"/>
      <c r="L28" s="1">
        <f t="shared" si="0"/>
        <v>434279.75672600034</v>
      </c>
      <c r="M28" s="54"/>
      <c r="O28" s="49"/>
      <c r="P28" s="46"/>
      <c r="Q28" s="46"/>
      <c r="R28" s="46"/>
      <c r="S28" s="46"/>
      <c r="T28" s="46"/>
    </row>
    <row r="29" spans="1:21" x14ac:dyDescent="0.2">
      <c r="A29" s="3">
        <v>2010</v>
      </c>
      <c r="B29" s="6">
        <v>3</v>
      </c>
      <c r="C29" s="1">
        <f>'Florida_Keys PR'!D160</f>
        <v>58205.012632038524</v>
      </c>
      <c r="D29" s="1">
        <f>Key_West!D160</f>
        <v>15480</v>
      </c>
      <c r="E29" s="1">
        <f>'LEE County'!G4</f>
        <v>279087.163</v>
      </c>
      <c r="F29" s="1">
        <f>Metro_Dade!F125/1000</f>
        <v>253.86799999999999</v>
      </c>
      <c r="G29" s="1">
        <f>+Seminole!E17</f>
        <v>0</v>
      </c>
      <c r="H29" s="1"/>
      <c r="I29" s="1"/>
      <c r="J29" s="1"/>
      <c r="K29" s="1"/>
      <c r="L29" s="1">
        <f t="shared" si="0"/>
        <v>353026.04363203852</v>
      </c>
      <c r="M29" s="54"/>
      <c r="O29" s="49"/>
      <c r="P29" s="46"/>
      <c r="Q29" s="46"/>
      <c r="R29" s="46"/>
      <c r="S29" s="46"/>
      <c r="T29" s="46"/>
    </row>
    <row r="30" spans="1:21" x14ac:dyDescent="0.2">
      <c r="A30" s="3">
        <v>2010</v>
      </c>
      <c r="B30" s="6">
        <v>4</v>
      </c>
      <c r="C30" s="1">
        <f>'Florida_Keys PR'!D161</f>
        <v>65542.085646881169</v>
      </c>
      <c r="D30" s="1">
        <f>Key_West!D161</f>
        <v>17055</v>
      </c>
      <c r="E30" s="1">
        <f>'LEE County'!G5</f>
        <v>277552.57500000001</v>
      </c>
      <c r="F30" s="1">
        <f>Metro_Dade!F126/1000</f>
        <v>615.59</v>
      </c>
      <c r="G30" s="1">
        <f>+Seminole!E18</f>
        <v>0</v>
      </c>
      <c r="H30" s="1"/>
      <c r="I30" s="1"/>
      <c r="J30" s="1"/>
      <c r="K30" s="1"/>
      <c r="L30" s="1">
        <f t="shared" si="0"/>
        <v>360765.25064688124</v>
      </c>
      <c r="M30" s="54"/>
      <c r="O30" s="49"/>
      <c r="P30" s="46"/>
      <c r="Q30" s="46"/>
      <c r="R30" s="46"/>
      <c r="S30" s="46"/>
      <c r="T30" s="46"/>
    </row>
    <row r="31" spans="1:21" x14ac:dyDescent="0.2">
      <c r="A31" s="3">
        <v>2010</v>
      </c>
      <c r="B31" s="6">
        <v>5</v>
      </c>
      <c r="C31" s="1">
        <f>'Florida_Keys PR'!D162</f>
        <v>68707.949728460764</v>
      </c>
      <c r="D31" s="1">
        <f>Key_West!D162</f>
        <v>17235</v>
      </c>
      <c r="E31" s="1">
        <f>'LEE County'!G6</f>
        <v>259045.82</v>
      </c>
      <c r="F31" s="1">
        <f>Metro_Dade!F127/1000</f>
        <v>593.88499999999999</v>
      </c>
      <c r="G31" s="1">
        <f>+Seminole!E19</f>
        <v>0</v>
      </c>
      <c r="H31" s="1"/>
      <c r="I31" s="1"/>
      <c r="J31" s="1"/>
      <c r="K31" s="1"/>
      <c r="L31" s="1">
        <f t="shared" si="0"/>
        <v>345582.65472846077</v>
      </c>
      <c r="M31" s="54"/>
      <c r="O31" s="49"/>
      <c r="P31" s="46"/>
      <c r="Q31" s="46"/>
      <c r="R31" s="46"/>
      <c r="S31" s="46"/>
      <c r="T31" s="46"/>
    </row>
    <row r="32" spans="1:21" x14ac:dyDescent="0.2">
      <c r="A32" s="3">
        <v>2010</v>
      </c>
      <c r="B32" s="6">
        <v>6</v>
      </c>
      <c r="C32" s="1">
        <f>'Florida_Keys PR'!D163</f>
        <v>78583.993071142453</v>
      </c>
      <c r="D32" s="1">
        <f>Key_West!D163</f>
        <v>20250</v>
      </c>
      <c r="E32" s="1">
        <f>'LEE County'!G7</f>
        <v>348772.37099999998</v>
      </c>
      <c r="F32" s="1">
        <f>Metro_Dade!F128/1000</f>
        <v>668.79899999999998</v>
      </c>
      <c r="G32" s="1">
        <f>+Seminole!E20</f>
        <v>0</v>
      </c>
      <c r="H32" s="1"/>
      <c r="I32" s="1"/>
      <c r="J32" s="1"/>
      <c r="K32" s="1"/>
      <c r="L32" s="1">
        <f t="shared" si="0"/>
        <v>448275.16307114245</v>
      </c>
      <c r="M32" s="54"/>
      <c r="O32" s="49"/>
      <c r="P32" s="46"/>
      <c r="Q32" s="46"/>
      <c r="R32" s="46"/>
      <c r="S32" s="46"/>
      <c r="T32" s="46"/>
    </row>
    <row r="33" spans="1:20" x14ac:dyDescent="0.2">
      <c r="A33" s="3">
        <v>2010</v>
      </c>
      <c r="B33" s="6">
        <v>7</v>
      </c>
      <c r="C33" s="1">
        <f>'Florida_Keys PR'!D164</f>
        <v>85564.37184431756</v>
      </c>
      <c r="D33" s="1">
        <f>Key_West!D164</f>
        <v>21060</v>
      </c>
      <c r="E33" s="1">
        <f>'LEE County'!G8</f>
        <v>374770.853</v>
      </c>
      <c r="F33" s="1">
        <f>Metro_Dade!F129/1000</f>
        <v>467.71600000000001</v>
      </c>
      <c r="G33" s="1">
        <f>+Seminole!E21</f>
        <v>0</v>
      </c>
      <c r="H33" s="1"/>
      <c r="I33" s="1"/>
      <c r="J33" s="1"/>
      <c r="K33" s="1"/>
      <c r="L33" s="1">
        <f t="shared" si="0"/>
        <v>481862.94084431755</v>
      </c>
      <c r="M33" s="54"/>
      <c r="O33" s="49"/>
      <c r="P33" s="46"/>
      <c r="Q33" s="46"/>
      <c r="R33" s="46"/>
      <c r="S33" s="46"/>
      <c r="T33" s="46"/>
    </row>
    <row r="34" spans="1:20" x14ac:dyDescent="0.2">
      <c r="A34" s="3">
        <v>2010</v>
      </c>
      <c r="B34" s="6">
        <v>8</v>
      </c>
      <c r="C34" s="1">
        <f>'Florida_Keys PR'!D165</f>
        <v>93278.492761091533</v>
      </c>
      <c r="D34" s="1">
        <f>Key_West!D165</f>
        <v>22275</v>
      </c>
      <c r="E34" s="1">
        <f>'LEE County'!G9</f>
        <v>366580.64500000002</v>
      </c>
      <c r="F34" s="1">
        <f>Metro_Dade!F130/1000</f>
        <v>593.03899999999999</v>
      </c>
      <c r="G34" s="1">
        <f>+Seminole!E22</f>
        <v>0</v>
      </c>
      <c r="H34" s="1"/>
      <c r="I34" s="1"/>
      <c r="J34" s="1"/>
      <c r="K34" s="1"/>
      <c r="L34" s="1">
        <f t="shared" si="0"/>
        <v>482727.17676109157</v>
      </c>
      <c r="M34" s="54"/>
      <c r="O34" s="49"/>
      <c r="P34" s="46"/>
      <c r="Q34" s="46"/>
      <c r="R34" s="46"/>
      <c r="S34" s="46"/>
      <c r="T34" s="46"/>
    </row>
    <row r="35" spans="1:20" x14ac:dyDescent="0.2">
      <c r="A35" s="3">
        <v>2010</v>
      </c>
      <c r="B35" s="6">
        <v>9</v>
      </c>
      <c r="C35" s="1">
        <f>'Florida_Keys PR'!D166</f>
        <v>92562.393048678408</v>
      </c>
      <c r="D35" s="1">
        <f>Key_West!D166</f>
        <v>22815</v>
      </c>
      <c r="E35" s="1">
        <f>'LEE County'!G10</f>
        <v>366051.24699999997</v>
      </c>
      <c r="F35" s="1">
        <f>Metro_Dade!F131/1000</f>
        <v>586.66099999999994</v>
      </c>
      <c r="G35" s="1">
        <f>+Seminole!E23</f>
        <v>0</v>
      </c>
      <c r="H35" s="1"/>
      <c r="I35" s="1"/>
      <c r="J35" s="1"/>
      <c r="K35" s="1"/>
      <c r="L35" s="1">
        <f t="shared" si="0"/>
        <v>482015.3010486784</v>
      </c>
      <c r="M35" s="54"/>
      <c r="O35" s="49"/>
      <c r="P35" s="46"/>
      <c r="Q35" s="46"/>
      <c r="R35" s="46"/>
      <c r="S35" s="46"/>
      <c r="T35" s="46"/>
    </row>
    <row r="36" spans="1:20" x14ac:dyDescent="0.2">
      <c r="A36" s="3">
        <v>2010</v>
      </c>
      <c r="B36" s="6">
        <v>10</v>
      </c>
      <c r="C36" s="1">
        <f>'Florida_Keys PR'!D167</f>
        <v>79271.012184380961</v>
      </c>
      <c r="D36" s="1">
        <f>Key_West!D167</f>
        <v>21060</v>
      </c>
      <c r="E36" s="1">
        <f>'LEE County'!G11</f>
        <v>341190.85100000002</v>
      </c>
      <c r="F36" s="1">
        <f>Metro_Dade!F132/1000</f>
        <v>556.12</v>
      </c>
      <c r="G36" s="1">
        <f>+Seminole!E24</f>
        <v>0</v>
      </c>
      <c r="H36" s="1"/>
      <c r="I36" s="1"/>
      <c r="J36" s="1"/>
      <c r="K36" s="1"/>
      <c r="L36" s="1">
        <f t="shared" si="0"/>
        <v>442077.98318438098</v>
      </c>
      <c r="M36" s="54"/>
      <c r="O36" s="49"/>
    </row>
    <row r="37" spans="1:20" x14ac:dyDescent="0.2">
      <c r="A37" s="3">
        <v>2010</v>
      </c>
      <c r="B37" s="6">
        <v>11</v>
      </c>
      <c r="C37" s="1">
        <f>'Florida_Keys PR'!D168</f>
        <v>73213.172849469076</v>
      </c>
      <c r="D37" s="1">
        <f>Key_West!D168</f>
        <v>19395</v>
      </c>
      <c r="E37" s="1">
        <f>'LEE County'!G12</f>
        <v>293449.73700000002</v>
      </c>
      <c r="F37" s="1">
        <f>Metro_Dade!F133/1000</f>
        <v>597.32399999999996</v>
      </c>
      <c r="G37" s="1">
        <f>+Seminole!E25</f>
        <v>0</v>
      </c>
      <c r="H37" s="1"/>
      <c r="I37" s="1"/>
      <c r="J37" s="1"/>
      <c r="K37" s="1"/>
      <c r="L37" s="1">
        <f t="shared" si="0"/>
        <v>386655.23384946911</v>
      </c>
      <c r="M37" s="54"/>
      <c r="O37" s="49"/>
    </row>
    <row r="38" spans="1:20" x14ac:dyDescent="0.2">
      <c r="A38" s="3">
        <v>2010</v>
      </c>
      <c r="B38" s="6">
        <v>12</v>
      </c>
      <c r="C38" s="1">
        <f>'Florida_Keys PR'!D169</f>
        <v>60449.04356833909</v>
      </c>
      <c r="D38" s="1">
        <f>Key_West!D169</f>
        <v>16560</v>
      </c>
      <c r="E38" s="1">
        <f>'LEE County'!G13</f>
        <v>251386.29399999999</v>
      </c>
      <c r="F38" s="1">
        <f>Metro_Dade!F134/1000</f>
        <v>530.99099999999999</v>
      </c>
      <c r="G38" s="1">
        <f>+Seminole!E26</f>
        <v>0</v>
      </c>
      <c r="H38" s="1"/>
      <c r="I38" s="1"/>
      <c r="J38" s="1"/>
      <c r="K38" s="1"/>
      <c r="L38" s="1">
        <f t="shared" si="0"/>
        <v>328926.32856833906</v>
      </c>
      <c r="M38" s="54"/>
      <c r="O38" s="49"/>
    </row>
    <row r="39" spans="1:20" x14ac:dyDescent="0.2">
      <c r="A39" s="3">
        <v>2011</v>
      </c>
      <c r="B39" s="6">
        <v>1</v>
      </c>
      <c r="C39" s="1">
        <f>'Florida_Keys PR'!D170</f>
        <v>62210.30186948237</v>
      </c>
      <c r="D39" s="1">
        <f>Key_West!D170</f>
        <v>18045</v>
      </c>
      <c r="E39" s="1">
        <f>'LEE County'!G14</f>
        <v>325126.25900000002</v>
      </c>
      <c r="F39" s="1">
        <f>Metro_Dade!F135/1000</f>
        <v>692.06799999999998</v>
      </c>
      <c r="G39" s="1">
        <f>+Seminole!E27</f>
        <v>0</v>
      </c>
      <c r="H39" s="1"/>
      <c r="I39" s="1"/>
      <c r="J39" s="1"/>
      <c r="K39" s="1"/>
      <c r="L39" s="1">
        <f t="shared" si="0"/>
        <v>406073.62886948243</v>
      </c>
      <c r="M39" s="54"/>
      <c r="O39" s="49"/>
    </row>
    <row r="40" spans="1:20" x14ac:dyDescent="0.2">
      <c r="A40" s="3">
        <v>2011</v>
      </c>
      <c r="B40" s="6">
        <v>2</v>
      </c>
      <c r="C40" s="1">
        <f>'Florida_Keys PR'!D171</f>
        <v>62227.431783721615</v>
      </c>
      <c r="D40" s="1">
        <f>Key_West!D171</f>
        <v>16110</v>
      </c>
      <c r="E40" s="1">
        <f>'LEE County'!G15</f>
        <v>278354.89399999997</v>
      </c>
      <c r="F40" s="1">
        <f>Metro_Dade!F136/1000</f>
        <v>618.84900000000005</v>
      </c>
      <c r="G40" s="1">
        <f>+Seminole!E28</f>
        <v>0</v>
      </c>
      <c r="H40" s="1"/>
      <c r="I40" s="1"/>
      <c r="J40" s="1"/>
      <c r="K40" s="1"/>
      <c r="L40" s="1">
        <f t="shared" si="0"/>
        <v>357311.17478372157</v>
      </c>
      <c r="M40" s="54"/>
      <c r="O40" s="49"/>
    </row>
    <row r="41" spans="1:20" x14ac:dyDescent="0.2">
      <c r="A41" s="3">
        <v>2011</v>
      </c>
      <c r="B41" s="6">
        <v>3</v>
      </c>
      <c r="C41" s="1">
        <f>'Florida_Keys PR'!D172</f>
        <v>58938.90862952872</v>
      </c>
      <c r="D41" s="1">
        <f>Key_West!D172</f>
        <v>15435</v>
      </c>
      <c r="E41" s="1">
        <f>'LEE County'!G16</f>
        <v>241660.003</v>
      </c>
      <c r="F41" s="1">
        <f>Metro_Dade!F137/1000</f>
        <v>355.99700000000001</v>
      </c>
      <c r="G41" s="1">
        <f>+Seminole!E29</f>
        <v>0</v>
      </c>
      <c r="H41" s="1"/>
      <c r="I41" s="1"/>
      <c r="J41" s="1"/>
      <c r="K41" s="1"/>
      <c r="L41" s="1">
        <f t="shared" si="0"/>
        <v>316389.90862952871</v>
      </c>
      <c r="M41" s="54"/>
      <c r="O41" s="49"/>
    </row>
    <row r="42" spans="1:20" x14ac:dyDescent="0.2">
      <c r="A42" s="3">
        <v>2011</v>
      </c>
      <c r="B42" s="6">
        <v>4</v>
      </c>
      <c r="C42" s="1">
        <f>'Florida_Keys PR'!D173</f>
        <v>66368.493410547366</v>
      </c>
      <c r="D42" s="1">
        <f>Key_West!D173</f>
        <v>17100</v>
      </c>
      <c r="E42" s="1">
        <f>'LEE County'!G17</f>
        <v>273316.79399999999</v>
      </c>
      <c r="F42" s="1">
        <f>Metro_Dade!F138/1000</f>
        <v>723.96900000000005</v>
      </c>
      <c r="G42" s="1">
        <f>+Seminole!E30</f>
        <v>0</v>
      </c>
      <c r="H42" s="1"/>
      <c r="I42" s="1"/>
      <c r="J42" s="1"/>
      <c r="K42" s="1"/>
      <c r="L42" s="1">
        <f t="shared" si="0"/>
        <v>357509.25641054736</v>
      </c>
      <c r="M42" s="54"/>
      <c r="O42" s="49"/>
    </row>
    <row r="43" spans="1:20" x14ac:dyDescent="0.2">
      <c r="A43" s="3">
        <v>2011</v>
      </c>
      <c r="B43" s="6">
        <v>5</v>
      </c>
      <c r="C43" s="1">
        <f>'Florida_Keys PR'!D174</f>
        <v>69574.275273654755</v>
      </c>
      <c r="D43" s="1">
        <f>Key_West!D174</f>
        <v>17325</v>
      </c>
      <c r="E43" s="1">
        <f>'LEE County'!G18</f>
        <v>314878.19300000003</v>
      </c>
      <c r="F43" s="1">
        <f>Metro_Dade!F139/1000</f>
        <v>688.89300000000003</v>
      </c>
      <c r="G43" s="1">
        <f>+Seminole!E31</f>
        <v>0</v>
      </c>
      <c r="H43" s="1"/>
      <c r="I43" s="1"/>
      <c r="J43" s="1"/>
      <c r="K43" s="1"/>
      <c r="L43" s="1">
        <f t="shared" si="0"/>
        <v>402466.36127365479</v>
      </c>
      <c r="M43" s="54"/>
      <c r="O43" s="49"/>
    </row>
    <row r="44" spans="1:20" x14ac:dyDescent="0.2">
      <c r="A44" s="3">
        <v>2011</v>
      </c>
      <c r="B44" s="6">
        <v>6</v>
      </c>
      <c r="C44" s="1">
        <f>'Florida_Keys FR'!D91</f>
        <v>68847.198000000004</v>
      </c>
      <c r="D44" s="1">
        <f>Key_West!D175</f>
        <v>20115</v>
      </c>
      <c r="E44" s="1">
        <f>'LEE County'!G19</f>
        <v>335810.05200000003</v>
      </c>
      <c r="F44" s="1">
        <f>Metro_Dade!F140/1000</f>
        <v>765.34199999999998</v>
      </c>
      <c r="G44" s="1">
        <f>+Seminole!E32</f>
        <v>0</v>
      </c>
      <c r="H44" s="1"/>
      <c r="I44" s="1"/>
      <c r="J44" s="1"/>
      <c r="K44" s="1"/>
      <c r="L44" s="1">
        <f t="shared" si="0"/>
        <v>425537.592</v>
      </c>
      <c r="M44" s="54"/>
      <c r="O44" s="49"/>
    </row>
    <row r="45" spans="1:20" x14ac:dyDescent="0.2">
      <c r="A45" s="3">
        <v>2011</v>
      </c>
      <c r="B45" s="6">
        <v>7</v>
      </c>
      <c r="C45" s="1">
        <f>'Florida_Keys FR'!D92</f>
        <v>72436.462</v>
      </c>
      <c r="D45" s="1">
        <f>Key_West!D176</f>
        <v>21060</v>
      </c>
      <c r="E45" s="1">
        <f>'LEE County'!G20</f>
        <v>350670.76500000001</v>
      </c>
      <c r="F45" s="1">
        <f>Metro_Dade!F141/1000</f>
        <v>633.72699999999998</v>
      </c>
      <c r="G45" s="1">
        <f>+Seminole!E33</f>
        <v>0</v>
      </c>
      <c r="H45" s="1"/>
      <c r="I45" s="1"/>
      <c r="J45" s="1"/>
      <c r="K45" s="1"/>
      <c r="L45" s="1">
        <f t="shared" si="0"/>
        <v>444800.95400000003</v>
      </c>
      <c r="M45" s="54"/>
      <c r="O45" s="49"/>
    </row>
    <row r="46" spans="1:20" x14ac:dyDescent="0.2">
      <c r="A46" s="3">
        <v>2011</v>
      </c>
      <c r="B46" s="6">
        <v>8</v>
      </c>
      <c r="C46" s="1">
        <f>'Florida_Keys FR'!D93</f>
        <v>80409.620999999999</v>
      </c>
      <c r="D46" s="1">
        <f>Key_West!D177</f>
        <v>22140</v>
      </c>
      <c r="E46" s="1">
        <f>'LEE County'!G21</f>
        <v>363658.77799999999</v>
      </c>
      <c r="F46" s="1">
        <f>Metro_Dade!F142/1000</f>
        <v>622.54</v>
      </c>
      <c r="G46" s="1">
        <f>+Seminole!E34</f>
        <v>0</v>
      </c>
      <c r="H46" s="1"/>
      <c r="I46" s="1"/>
      <c r="J46" s="1"/>
      <c r="K46" s="1"/>
      <c r="L46" s="1">
        <f t="shared" si="0"/>
        <v>466830.93899999995</v>
      </c>
      <c r="M46" s="54"/>
      <c r="O46" s="49"/>
    </row>
    <row r="47" spans="1:20" x14ac:dyDescent="0.2">
      <c r="A47" s="3">
        <v>2011</v>
      </c>
      <c r="B47" s="6">
        <v>9</v>
      </c>
      <c r="C47" s="1">
        <f>'Florida_Keys FR'!D94</f>
        <v>76752.611000000004</v>
      </c>
      <c r="D47" s="1">
        <f>Key_West!D178</f>
        <v>22770</v>
      </c>
      <c r="E47" s="1">
        <f>'LEE County'!G22</f>
        <v>370053.86</v>
      </c>
      <c r="F47" s="1">
        <f>Metro_Dade!F143/1000</f>
        <v>581.34400000000005</v>
      </c>
      <c r="G47" s="1">
        <f>+Seminole!E35</f>
        <v>0</v>
      </c>
      <c r="H47" s="1"/>
      <c r="I47" s="1"/>
      <c r="J47" s="1"/>
      <c r="K47" s="1"/>
      <c r="L47" s="1">
        <f t="shared" si="0"/>
        <v>470157.815</v>
      </c>
      <c r="M47" s="54"/>
      <c r="O47" s="49"/>
    </row>
    <row r="48" spans="1:20" x14ac:dyDescent="0.2">
      <c r="A48" s="3">
        <v>2011</v>
      </c>
      <c r="B48" s="6">
        <v>10</v>
      </c>
      <c r="C48" s="1">
        <f>'Florida_Keys FR'!D95</f>
        <v>69116.777000000002</v>
      </c>
      <c r="D48" s="1">
        <f>Key_West!D179</f>
        <v>21060</v>
      </c>
      <c r="E48" s="1">
        <f>'LEE County'!G23</f>
        <v>341490.54200000002</v>
      </c>
      <c r="F48" s="1">
        <f>Metro_Dade!F144/1000</f>
        <v>614.32799999999997</v>
      </c>
      <c r="G48" s="1">
        <f>+Seminole!E36</f>
        <v>0</v>
      </c>
      <c r="H48" s="1"/>
      <c r="I48" s="1">
        <f>+Wauchula!B6</f>
        <v>0</v>
      </c>
      <c r="J48" s="1"/>
      <c r="K48" s="1"/>
      <c r="L48" s="1">
        <f t="shared" si="0"/>
        <v>432281.647</v>
      </c>
      <c r="M48" s="54"/>
      <c r="O48" s="49"/>
    </row>
    <row r="49" spans="1:15" x14ac:dyDescent="0.2">
      <c r="A49" s="3">
        <v>2011</v>
      </c>
      <c r="B49" s="6">
        <v>11</v>
      </c>
      <c r="C49" s="1">
        <f>'Florida_Keys FR'!D96</f>
        <v>56226.877</v>
      </c>
      <c r="D49" s="1">
        <f>Key_West!D180</f>
        <v>20970</v>
      </c>
      <c r="E49" s="1">
        <f>'LEE County'!G24</f>
        <v>280285.79800000001</v>
      </c>
      <c r="F49" s="1">
        <f>Metro_Dade!F145/1000</f>
        <v>488.70699999999999</v>
      </c>
      <c r="G49" s="1">
        <f>+Seminole!E37</f>
        <v>0</v>
      </c>
      <c r="H49" s="1"/>
      <c r="I49" s="1">
        <f>+Wauchula!B7</f>
        <v>4846.848</v>
      </c>
      <c r="J49" s="1"/>
      <c r="K49" s="1"/>
      <c r="L49" s="1">
        <f t="shared" si="0"/>
        <v>362818.23000000004</v>
      </c>
      <c r="M49" s="54"/>
      <c r="O49" s="49"/>
    </row>
    <row r="50" spans="1:15" x14ac:dyDescent="0.2">
      <c r="A50" s="3">
        <v>2011</v>
      </c>
      <c r="B50" s="6">
        <v>12</v>
      </c>
      <c r="C50" s="1">
        <f>'Florida_Keys FR'!D97</f>
        <v>51407.406999999999</v>
      </c>
      <c r="D50" s="1">
        <f>Key_West!D181</f>
        <v>16560</v>
      </c>
      <c r="E50" s="1">
        <f>'LEE County'!G25</f>
        <v>251891.47</v>
      </c>
      <c r="F50" s="1">
        <f>Metro_Dade!F146/1000</f>
        <v>622.82799999999997</v>
      </c>
      <c r="G50" s="1">
        <f>+Seminole!E38</f>
        <v>0</v>
      </c>
      <c r="H50" s="1"/>
      <c r="I50" s="1">
        <f>+Wauchula!B8</f>
        <v>4334.5439999999999</v>
      </c>
      <c r="J50" s="1"/>
      <c r="K50" s="1"/>
      <c r="L50" s="1">
        <f t="shared" si="0"/>
        <v>324816.24899999995</v>
      </c>
      <c r="M50" s="54"/>
      <c r="O50" s="49"/>
    </row>
    <row r="51" spans="1:15" x14ac:dyDescent="0.2">
      <c r="A51" s="3">
        <v>2012</v>
      </c>
      <c r="B51" s="6">
        <v>1</v>
      </c>
      <c r="C51" s="1">
        <f>'Florida_Keys FR'!D98</f>
        <v>54239.466</v>
      </c>
      <c r="D51" s="1">
        <f>Key_West!D182</f>
        <v>16110</v>
      </c>
      <c r="E51" s="1">
        <f>'LEE County'!G26</f>
        <v>256646.924</v>
      </c>
      <c r="F51" s="1">
        <f>Metro_Dade!F147/1000</f>
        <v>442.48099999999999</v>
      </c>
      <c r="G51" s="1">
        <f>+Seminole!E39</f>
        <v>0</v>
      </c>
      <c r="H51" s="1"/>
      <c r="I51" s="1">
        <f>+Wauchula!B9</f>
        <v>4447.3829999999998</v>
      </c>
      <c r="J51" s="1"/>
      <c r="K51" s="1"/>
      <c r="L51" s="1">
        <f t="shared" si="0"/>
        <v>331886.25400000002</v>
      </c>
      <c r="M51" s="54"/>
      <c r="O51" s="49"/>
    </row>
    <row r="52" spans="1:15" x14ac:dyDescent="0.2">
      <c r="A52" s="3">
        <v>2012</v>
      </c>
      <c r="B52" s="6">
        <v>2</v>
      </c>
      <c r="C52" s="1">
        <f>'Florida_Keys FR'!D99</f>
        <v>50699.966999999997</v>
      </c>
      <c r="D52" s="1">
        <f>Key_West!D183</f>
        <v>16110</v>
      </c>
      <c r="E52" s="1">
        <f>'LEE County'!G27</f>
        <v>271973.90000000002</v>
      </c>
      <c r="F52" s="1">
        <f>Metro_Dade!F148/1000</f>
        <v>573.01</v>
      </c>
      <c r="G52" s="1">
        <f>+Seminole!E40</f>
        <v>0</v>
      </c>
      <c r="H52" s="1"/>
      <c r="I52" s="1">
        <f>+Wauchula!B10</f>
        <v>4696.8019999999997</v>
      </c>
      <c r="J52" s="1"/>
      <c r="K52" s="1"/>
      <c r="L52" s="1">
        <f t="shared" si="0"/>
        <v>344053.67900000006</v>
      </c>
      <c r="M52" s="54"/>
      <c r="O52" s="49"/>
    </row>
    <row r="53" spans="1:15" x14ac:dyDescent="0.2">
      <c r="A53" s="3">
        <v>2012</v>
      </c>
      <c r="B53" s="6">
        <v>3</v>
      </c>
      <c r="C53" s="1">
        <f>'Florida_Keys FR'!D100</f>
        <v>52001.394</v>
      </c>
      <c r="D53" s="1">
        <f>Key_West!D184</f>
        <v>15975</v>
      </c>
      <c r="E53" s="1">
        <f>'LEE County'!G28</f>
        <v>258518.84400000001</v>
      </c>
      <c r="F53" s="1">
        <f>Metro_Dade!F149/1000</f>
        <v>365.38</v>
      </c>
      <c r="G53" s="1">
        <f>+Seminole!E41</f>
        <v>0</v>
      </c>
      <c r="H53" s="1"/>
      <c r="I53" s="1">
        <f>+Wauchula!B11</f>
        <v>4387.8370000000004</v>
      </c>
      <c r="J53" s="1"/>
      <c r="K53" s="1"/>
      <c r="L53" s="1">
        <f t="shared" si="0"/>
        <v>331248.45500000002</v>
      </c>
      <c r="M53" s="54"/>
      <c r="O53" s="49"/>
    </row>
    <row r="54" spans="1:15" x14ac:dyDescent="0.2">
      <c r="A54" s="3">
        <v>2012</v>
      </c>
      <c r="B54" s="6">
        <v>4</v>
      </c>
      <c r="C54" s="1">
        <f>'Florida_Keys FR'!D101</f>
        <v>59426.750999999997</v>
      </c>
      <c r="D54" s="1">
        <f>Key_West!D185</f>
        <v>17100</v>
      </c>
      <c r="E54" s="1">
        <f>'LEE County'!G29</f>
        <v>293510.663</v>
      </c>
      <c r="F54" s="1">
        <f>Metro_Dade!F150/1000</f>
        <v>568.66899999999998</v>
      </c>
      <c r="G54" s="1">
        <f>+Seminole!E42</f>
        <v>0</v>
      </c>
      <c r="H54" s="1"/>
      <c r="I54" s="1">
        <f>+Wauchula!B12</f>
        <v>4923.1809999999996</v>
      </c>
      <c r="J54" s="1"/>
      <c r="K54" s="1"/>
      <c r="L54" s="1">
        <f t="shared" si="0"/>
        <v>375529.26399999997</v>
      </c>
      <c r="M54" s="54"/>
      <c r="O54" s="49"/>
    </row>
    <row r="55" spans="1:15" x14ac:dyDescent="0.2">
      <c r="A55" s="3">
        <v>2012</v>
      </c>
      <c r="B55" s="6">
        <v>5</v>
      </c>
      <c r="C55" s="1">
        <f>'Florida_Keys FR'!D102</f>
        <v>56813.245000000003</v>
      </c>
      <c r="D55" s="1">
        <f>Key_West!D186</f>
        <v>17235</v>
      </c>
      <c r="E55" s="1">
        <f>'LEE County'!G30</f>
        <v>284706.55599999998</v>
      </c>
      <c r="F55" s="1">
        <f>Metro_Dade!F151/1000</f>
        <v>500.34399999999999</v>
      </c>
      <c r="G55" s="1">
        <f>+Seminole!E43</f>
        <v>0</v>
      </c>
      <c r="H55" s="1"/>
      <c r="I55" s="1">
        <f>+Wauchula!B13</f>
        <v>4983.3242271417157</v>
      </c>
      <c r="J55" s="1"/>
      <c r="K55" s="1"/>
      <c r="L55" s="1">
        <f t="shared" si="0"/>
        <v>364238.4692271417</v>
      </c>
      <c r="M55" s="54"/>
      <c r="O55" s="49"/>
    </row>
    <row r="56" spans="1:15" x14ac:dyDescent="0.2">
      <c r="A56" s="3">
        <v>2012</v>
      </c>
      <c r="B56" s="6">
        <v>6</v>
      </c>
      <c r="C56" s="1">
        <f>'Florida_Keys FR'!D103</f>
        <v>65762.341</v>
      </c>
      <c r="D56" s="1">
        <f>Key_West!D187</f>
        <v>20115</v>
      </c>
      <c r="E56" s="1">
        <f>'LEE County'!G31</f>
        <v>338407.875</v>
      </c>
      <c r="F56" s="1">
        <f>Metro_Dade!F152/1000</f>
        <v>520.57500000000005</v>
      </c>
      <c r="G56" s="1">
        <f>+Seminole!E44</f>
        <v>0</v>
      </c>
      <c r="H56" s="1"/>
      <c r="I56" s="1">
        <f>+Wauchula!B14</f>
        <v>6121.0438671659167</v>
      </c>
      <c r="J56" s="1">
        <f>+Blountstown!B6</f>
        <v>3589.85</v>
      </c>
      <c r="K56" s="1"/>
      <c r="L56" s="1">
        <f t="shared" si="0"/>
        <v>434516.68486716592</v>
      </c>
      <c r="M56" s="54"/>
      <c r="O56" s="49"/>
    </row>
    <row r="57" spans="1:15" x14ac:dyDescent="0.2">
      <c r="A57" s="3">
        <v>2012</v>
      </c>
      <c r="B57" s="6">
        <v>7</v>
      </c>
      <c r="C57" s="1">
        <f>'Florida_Keys FR'!D104</f>
        <v>69687.191999999995</v>
      </c>
      <c r="D57" s="1">
        <f>Key_West!D188</f>
        <v>21060</v>
      </c>
      <c r="E57" s="1">
        <f>'LEE County'!G32</f>
        <v>331937.67599999998</v>
      </c>
      <c r="F57" s="1">
        <f>Metro_Dade!F153/1000</f>
        <v>532.69100000000003</v>
      </c>
      <c r="G57" s="1">
        <f>+Seminole!E45</f>
        <v>0</v>
      </c>
      <c r="H57" s="1"/>
      <c r="I57" s="1">
        <f>+Wauchula!B15</f>
        <v>5728.7449999999999</v>
      </c>
      <c r="J57" s="1">
        <f>+Blountstown!B7</f>
        <v>3674.2170000000001</v>
      </c>
      <c r="K57" s="1"/>
      <c r="L57" s="1">
        <f t="shared" si="0"/>
        <v>432620.52099999995</v>
      </c>
      <c r="M57" s="54"/>
      <c r="O57" s="49"/>
    </row>
    <row r="58" spans="1:15" x14ac:dyDescent="0.2">
      <c r="A58" s="3">
        <v>2012</v>
      </c>
      <c r="B58" s="6">
        <v>8</v>
      </c>
      <c r="C58" s="1">
        <f>'Florida_Keys FR'!D105</f>
        <v>77143.074999999997</v>
      </c>
      <c r="D58" s="1">
        <f>Key_West!D189</f>
        <v>22140</v>
      </c>
      <c r="E58" s="41">
        <f>'LEE County'!G33</f>
        <v>360756.272</v>
      </c>
      <c r="F58" s="1">
        <f>Metro_Dade!F154/1000</f>
        <v>551.08500000000004</v>
      </c>
      <c r="G58" s="1">
        <f>+Seminole!E46</f>
        <v>0</v>
      </c>
      <c r="H58" s="1"/>
      <c r="I58" s="1">
        <f>+Wauchula!B16</f>
        <v>6238.9201239816821</v>
      </c>
      <c r="J58" s="1">
        <f>+Blountstown!B8</f>
        <v>4116.0389621796339</v>
      </c>
      <c r="K58" s="1"/>
      <c r="L58" s="1">
        <f t="shared" si="0"/>
        <v>470945.39108616131</v>
      </c>
      <c r="M58" s="54"/>
      <c r="O58" s="49"/>
    </row>
    <row r="59" spans="1:15" x14ac:dyDescent="0.2">
      <c r="A59" s="3">
        <v>2012</v>
      </c>
      <c r="B59" s="6">
        <v>9</v>
      </c>
      <c r="C59" s="1">
        <f>'Florida_Keys FR'!D106</f>
        <v>77510.92</v>
      </c>
      <c r="D59" s="41">
        <f>Key_West!D190</f>
        <v>22815</v>
      </c>
      <c r="E59" s="41">
        <f>'LEE County'!G34</f>
        <v>368576.47499999998</v>
      </c>
      <c r="F59" s="41">
        <f>Metro_Dade!F155/1000</f>
        <v>497.99200000000002</v>
      </c>
      <c r="G59" s="41">
        <f>+Seminole!E47</f>
        <v>0</v>
      </c>
      <c r="H59" s="41"/>
      <c r="I59" s="41">
        <f>+Wauchula!B17</f>
        <v>6415.799</v>
      </c>
      <c r="J59" s="1">
        <f>+Blountstown!B9</f>
        <v>3897.069</v>
      </c>
      <c r="K59" s="1"/>
      <c r="L59" s="1">
        <f t="shared" si="0"/>
        <v>479713.255</v>
      </c>
      <c r="M59" s="54"/>
      <c r="O59" s="49"/>
    </row>
    <row r="60" spans="1:15" x14ac:dyDescent="0.2">
      <c r="A60" s="3">
        <v>2012</v>
      </c>
      <c r="B60" s="6">
        <v>10</v>
      </c>
      <c r="C60" s="1">
        <f>'Florida_Keys FR'!D107</f>
        <v>67200.520999999993</v>
      </c>
      <c r="D60" s="41">
        <f>Key_West!D191</f>
        <v>21060</v>
      </c>
      <c r="E60" s="41">
        <f>'LEE County'!G35</f>
        <v>333902.40500000003</v>
      </c>
      <c r="F60" s="41">
        <f>Metro_Dade!F156/1000</f>
        <v>479.16399999999999</v>
      </c>
      <c r="G60" s="41">
        <f>+Seminole!E48</f>
        <v>0</v>
      </c>
      <c r="H60" s="41"/>
      <c r="I60" s="41">
        <f>+Wauchula!B18</f>
        <v>5749.07</v>
      </c>
      <c r="J60" s="41">
        <f>+Blountstown!B10</f>
        <v>3490.9690000000001</v>
      </c>
      <c r="K60" s="41"/>
      <c r="L60" s="1">
        <f t="shared" si="0"/>
        <v>431882.12900000002</v>
      </c>
      <c r="M60" s="54"/>
      <c r="O60" s="49"/>
    </row>
    <row r="61" spans="1:15" x14ac:dyDescent="0.2">
      <c r="A61" s="3">
        <v>2012</v>
      </c>
      <c r="B61" s="6">
        <v>11</v>
      </c>
      <c r="C61" s="1">
        <f>'Florida_Keys FR'!D108</f>
        <v>62224.504000000001</v>
      </c>
      <c r="D61" s="41">
        <f>Key_West!D192</f>
        <v>19395</v>
      </c>
      <c r="E61" s="41">
        <f>'LEE County'!G36</f>
        <v>310953.02</v>
      </c>
      <c r="F61" s="41">
        <f>Metro_Dade!F157/1000</f>
        <v>437.06900000000002</v>
      </c>
      <c r="G61" s="41">
        <f>+Seminole!E49</f>
        <v>0</v>
      </c>
      <c r="H61" s="41"/>
      <c r="I61" s="41">
        <f>+Wauchula!B19</f>
        <v>5337.9445716882938</v>
      </c>
      <c r="J61" s="41">
        <f>+Blountstown!B11</f>
        <v>3039.8842042482142</v>
      </c>
      <c r="K61" s="41"/>
      <c r="L61" s="1">
        <f t="shared" si="0"/>
        <v>401387.42177593656</v>
      </c>
      <c r="M61" s="54"/>
      <c r="O61" s="49"/>
    </row>
    <row r="62" spans="1:15" x14ac:dyDescent="0.2">
      <c r="A62" s="3">
        <v>2012</v>
      </c>
      <c r="B62" s="6">
        <v>12</v>
      </c>
      <c r="C62" s="1">
        <f>'Florida_Keys FR'!D109</f>
        <v>45517.811999999998</v>
      </c>
      <c r="D62" s="41">
        <f>Key_West!D193</f>
        <v>16560</v>
      </c>
      <c r="E62" s="41">
        <f>'LEE County'!G37</f>
        <v>235280.79500000001</v>
      </c>
      <c r="F62" s="41">
        <f>Metro_Dade!F158/1000</f>
        <v>487.79899999999998</v>
      </c>
      <c r="G62" s="41">
        <f>+Seminole!E50</f>
        <v>0</v>
      </c>
      <c r="H62" s="41"/>
      <c r="I62" s="41">
        <f>+Wauchula!B20</f>
        <v>4122.5100809971245</v>
      </c>
      <c r="J62" s="41">
        <f>+Blountstown!B12</f>
        <v>2761.0590672933672</v>
      </c>
      <c r="K62" s="41"/>
      <c r="L62" s="1">
        <f t="shared" si="0"/>
        <v>304729.97514829051</v>
      </c>
      <c r="M62" s="54"/>
      <c r="O62" s="49"/>
    </row>
    <row r="63" spans="1:15" x14ac:dyDescent="0.2">
      <c r="A63" s="3">
        <v>2013</v>
      </c>
      <c r="B63" s="6">
        <v>1</v>
      </c>
      <c r="C63" s="1">
        <f>'Florida_Keys FR'!D110</f>
        <v>52972.152000000002</v>
      </c>
      <c r="D63" s="41">
        <f>Key_West!D194</f>
        <v>16110</v>
      </c>
      <c r="E63" s="41">
        <f>'LEE County'!G38</f>
        <v>262826.84600000002</v>
      </c>
      <c r="F63" s="41">
        <f>Metro_Dade!F159/1000</f>
        <v>594.61800000000005</v>
      </c>
      <c r="G63" s="41">
        <f>+Seminole!E51</f>
        <v>0</v>
      </c>
      <c r="H63" s="41"/>
      <c r="I63" s="41">
        <f>+Wauchula!B21</f>
        <v>4579.3830153135004</v>
      </c>
      <c r="J63" s="41">
        <f>+Blountstown!B13</f>
        <v>3043.755076468025</v>
      </c>
      <c r="K63" s="41"/>
      <c r="L63" s="1">
        <f t="shared" si="0"/>
        <v>340126.75409178156</v>
      </c>
      <c r="M63" s="54"/>
      <c r="O63" s="49"/>
    </row>
    <row r="64" spans="1:15" x14ac:dyDescent="0.2">
      <c r="A64" s="3">
        <v>2013</v>
      </c>
      <c r="B64" s="6">
        <v>2</v>
      </c>
      <c r="C64" s="1">
        <f>'Florida_Keys FR'!D111</f>
        <v>55278.137000000002</v>
      </c>
      <c r="D64" s="41">
        <f>Key_West!D195</f>
        <v>16110</v>
      </c>
      <c r="E64" s="41">
        <f>'LEE County'!G39</f>
        <v>264921.56599999999</v>
      </c>
      <c r="F64" s="41">
        <f>Metro_Dade!F160/1000</f>
        <v>495.65699999999998</v>
      </c>
      <c r="G64" s="41">
        <f>+Seminole!E52</f>
        <v>0</v>
      </c>
      <c r="H64" s="41"/>
      <c r="I64" s="41">
        <f>+Wauchula!B22</f>
        <v>4430.5299867769299</v>
      </c>
      <c r="J64" s="41">
        <f>+Blountstown!B14</f>
        <v>2945.2308177473742</v>
      </c>
      <c r="K64" s="41"/>
      <c r="L64" s="1">
        <f t="shared" si="0"/>
        <v>344181.12080452428</v>
      </c>
      <c r="M64" s="54"/>
      <c r="O64" s="49"/>
    </row>
    <row r="65" spans="1:15" x14ac:dyDescent="0.2">
      <c r="A65" s="3">
        <v>2013</v>
      </c>
      <c r="B65" s="6">
        <v>3</v>
      </c>
      <c r="C65" s="1">
        <f>'Florida_Keys FR'!D112</f>
        <v>50969.712</v>
      </c>
      <c r="D65" s="41">
        <f>Key_West!D196</f>
        <v>15615</v>
      </c>
      <c r="E65" s="41">
        <f>'LEE County'!G40</f>
        <v>253823.40599999999</v>
      </c>
      <c r="F65" s="41">
        <f>Metro_Dade!F161/1000</f>
        <v>262.108</v>
      </c>
      <c r="G65" s="41">
        <f>+Seminole!E53</f>
        <v>0</v>
      </c>
      <c r="H65" s="41"/>
      <c r="I65" s="41">
        <f>+Wauchula!B23</f>
        <v>4216.1531965523254</v>
      </c>
      <c r="J65" s="41">
        <f>+Blountstown!B15</f>
        <v>2657.6967411061955</v>
      </c>
      <c r="K65" s="41"/>
      <c r="L65" s="1">
        <f t="shared" si="0"/>
        <v>327544.07593765855</v>
      </c>
      <c r="M65" s="54"/>
      <c r="O65" s="49"/>
    </row>
    <row r="66" spans="1:15" x14ac:dyDescent="0.2">
      <c r="A66" s="3">
        <v>2013</v>
      </c>
      <c r="B66" s="6">
        <v>4</v>
      </c>
      <c r="C66" s="1">
        <f>'Florida_Keys FR'!D113</f>
        <v>53074.279000000002</v>
      </c>
      <c r="D66" s="41">
        <f>Key_West!D197</f>
        <v>17100</v>
      </c>
      <c r="E66" s="41">
        <f>'LEE County'!G41</f>
        <v>279207.196</v>
      </c>
      <c r="F66" s="41">
        <f>Metro_Dade!F162/1000</f>
        <v>399.06799999999998</v>
      </c>
      <c r="G66" s="41">
        <f>+Seminole!E54</f>
        <v>0</v>
      </c>
      <c r="H66" s="41"/>
      <c r="I66" s="41">
        <f>+Wauchula!B24</f>
        <v>4511.5509407255704</v>
      </c>
      <c r="J66" s="41">
        <f>+Blountstown!B16</f>
        <v>2948.5339202169525</v>
      </c>
      <c r="K66" s="41"/>
      <c r="L66" s="1">
        <f t="shared" si="0"/>
        <v>357240.62786094251</v>
      </c>
      <c r="M66" s="54"/>
      <c r="O66" s="49"/>
    </row>
    <row r="67" spans="1:15" x14ac:dyDescent="0.2">
      <c r="A67" s="3">
        <v>2013</v>
      </c>
      <c r="B67" s="6">
        <v>5</v>
      </c>
      <c r="C67" s="1">
        <f>'Florida_Keys FR'!D114</f>
        <v>61920.624000000003</v>
      </c>
      <c r="D67" s="41">
        <f>Key_West!D198</f>
        <v>17235</v>
      </c>
      <c r="E67" s="41">
        <f>'LEE County'!G42</f>
        <v>303275.59499999997</v>
      </c>
      <c r="F67" s="41">
        <f>Metro_Dade!F163/1000</f>
        <v>563.31700000000001</v>
      </c>
      <c r="G67" s="41">
        <f>+Seminole!E55</f>
        <v>0</v>
      </c>
      <c r="H67" s="41"/>
      <c r="I67" s="41">
        <f>+Wauchula!B25</f>
        <v>5015.6158196515544</v>
      </c>
      <c r="J67" s="41">
        <f>+Blountstown!B17</f>
        <v>2772.4259640793093</v>
      </c>
      <c r="K67" s="41"/>
      <c r="L67" s="1">
        <f t="shared" si="0"/>
        <v>390782.57778373087</v>
      </c>
      <c r="M67" s="54"/>
      <c r="O67" s="49"/>
    </row>
    <row r="68" spans="1:15" x14ac:dyDescent="0.2">
      <c r="A68" s="3">
        <v>2013</v>
      </c>
      <c r="B68" s="6">
        <v>6</v>
      </c>
      <c r="C68" s="1">
        <f>'Florida_Keys FR'!D115</f>
        <v>64215.762000000002</v>
      </c>
      <c r="D68" s="295">
        <f>Key_West!D199</f>
        <v>20115</v>
      </c>
      <c r="E68" s="295">
        <f>'LEE County'!G43</f>
        <v>312588.462</v>
      </c>
      <c r="F68" s="295">
        <f>Metro_Dade!F164/1000</f>
        <v>547.91300000000001</v>
      </c>
      <c r="G68" s="295">
        <f>+Seminole!E56</f>
        <v>0</v>
      </c>
      <c r="H68" s="295"/>
      <c r="I68" s="295">
        <f>+Wauchula!B26</f>
        <v>5416.7007267145045</v>
      </c>
      <c r="J68" s="295">
        <f>+Blountstown!B18</f>
        <v>3201.016648104046</v>
      </c>
      <c r="K68" s="295"/>
      <c r="L68" s="1">
        <f t="shared" ref="L68:L131" si="2">SUM(C68:K68)</f>
        <v>406084.85437481856</v>
      </c>
      <c r="M68" s="54"/>
      <c r="O68" s="49"/>
    </row>
    <row r="69" spans="1:15" x14ac:dyDescent="0.2">
      <c r="A69" s="3">
        <v>2013</v>
      </c>
      <c r="B69" s="6">
        <v>7</v>
      </c>
      <c r="C69" s="1">
        <f>'Florida_Keys FR'!D116</f>
        <v>71685.377999999997</v>
      </c>
      <c r="D69" s="295">
        <f>Key_West!D200</f>
        <v>0</v>
      </c>
      <c r="E69" s="295">
        <f>'LEE County'!G44</f>
        <v>339208.98300000001</v>
      </c>
      <c r="F69" s="295">
        <f>Metro_Dade!F165/1000</f>
        <v>531.08699999999999</v>
      </c>
      <c r="G69" s="295">
        <f>+Seminole!E57</f>
        <v>0</v>
      </c>
      <c r="H69" s="295"/>
      <c r="I69" s="295">
        <f>+Wauchula!B27</f>
        <v>5723.4525108652842</v>
      </c>
      <c r="J69" s="295">
        <f>+Blountstown!B19</f>
        <v>3746.2911983350436</v>
      </c>
      <c r="K69" s="295"/>
      <c r="L69" s="1">
        <f t="shared" si="2"/>
        <v>420895.19170920039</v>
      </c>
      <c r="M69" s="54"/>
      <c r="O69" s="49"/>
    </row>
    <row r="70" spans="1:15" x14ac:dyDescent="0.2">
      <c r="A70" s="3">
        <v>2013</v>
      </c>
      <c r="B70" s="6">
        <v>8</v>
      </c>
      <c r="C70" s="1">
        <f>'Florida_Keys FR'!D117</f>
        <v>75399.978000000003</v>
      </c>
      <c r="D70" s="295">
        <f>Key_West!D201</f>
        <v>0</v>
      </c>
      <c r="E70" s="295">
        <f>'LEE County'!G45</f>
        <v>343956.25099999999</v>
      </c>
      <c r="F70" s="295">
        <f>Metro_Dade!F166/1000</f>
        <v>540.61865999999998</v>
      </c>
      <c r="G70" s="295">
        <f>+Seminole!E58</f>
        <v>0</v>
      </c>
      <c r="H70" s="295"/>
      <c r="I70" s="295">
        <f>+Wauchula!B28</f>
        <v>5654.0406598902682</v>
      </c>
      <c r="J70" s="295">
        <f>+Blountstown!B20</f>
        <v>3766.6253020786016</v>
      </c>
      <c r="K70" s="295"/>
      <c r="L70" s="1">
        <f t="shared" si="2"/>
        <v>429317.51362196886</v>
      </c>
      <c r="M70" s="54"/>
      <c r="O70" s="49"/>
    </row>
    <row r="71" spans="1:15" x14ac:dyDescent="0.2">
      <c r="A71" s="3">
        <v>2013</v>
      </c>
      <c r="B71" s="6">
        <v>9</v>
      </c>
      <c r="C71" s="1">
        <f>'Florida_Keys FR'!D118</f>
        <v>77641.076000000001</v>
      </c>
      <c r="D71" s="295">
        <f>Key_West!D202</f>
        <v>0</v>
      </c>
      <c r="E71" s="295">
        <f>'LEE County'!G46</f>
        <v>366324.56199999998</v>
      </c>
      <c r="F71" s="295">
        <f>Metro_Dade!F167/1000</f>
        <v>502.01190000000003</v>
      </c>
      <c r="G71" s="295">
        <f>+Seminole!E59</f>
        <v>0</v>
      </c>
      <c r="H71" s="295"/>
      <c r="I71" s="295">
        <f>+Wauchula!B29</f>
        <v>6416.3103488429579</v>
      </c>
      <c r="J71" s="295">
        <f>+Blountstown!B21</f>
        <v>3922.965878606436</v>
      </c>
      <c r="K71" s="295"/>
      <c r="L71" s="1">
        <f t="shared" si="2"/>
        <v>454806.92612744932</v>
      </c>
      <c r="M71" s="54"/>
      <c r="O71" s="49"/>
    </row>
    <row r="72" spans="1:15" x14ac:dyDescent="0.2">
      <c r="A72" s="3">
        <v>2013</v>
      </c>
      <c r="B72" s="6">
        <v>10</v>
      </c>
      <c r="C72" s="1">
        <f>'Florida_Keys FR'!D119</f>
        <v>68405.673999999999</v>
      </c>
      <c r="D72" s="295">
        <f>Key_West!D203</f>
        <v>0</v>
      </c>
      <c r="E72" s="295">
        <f>'LEE County'!G47</f>
        <v>328855.84100000001</v>
      </c>
      <c r="F72" s="295">
        <f>Metro_Dade!F168/1000</f>
        <v>500.28677999999996</v>
      </c>
      <c r="G72" s="295">
        <f>+Seminole!E60</f>
        <v>0</v>
      </c>
      <c r="H72" s="295"/>
      <c r="I72" s="295">
        <f>+Wauchula!B30</f>
        <v>5734.3011775500026</v>
      </c>
      <c r="J72" s="295">
        <f>+Blountstown!B22</f>
        <v>3620.5108547538325</v>
      </c>
      <c r="K72" s="295"/>
      <c r="L72" s="1">
        <f t="shared" si="2"/>
        <v>407116.61381230387</v>
      </c>
      <c r="M72" s="54"/>
      <c r="O72" s="49"/>
    </row>
    <row r="73" spans="1:15" x14ac:dyDescent="0.2">
      <c r="A73" s="3">
        <v>2013</v>
      </c>
      <c r="B73" s="6">
        <v>11</v>
      </c>
      <c r="C73" s="1">
        <f>'Florida_Keys FR'!D120</f>
        <v>66036.695999999996</v>
      </c>
      <c r="D73" s="295">
        <f>Key_West!D204</f>
        <v>0</v>
      </c>
      <c r="E73" s="295">
        <f>'LEE County'!G48</f>
        <v>323482.283</v>
      </c>
      <c r="F73" s="295">
        <f>Metro_Dade!F169/1000</f>
        <v>455.32223999999997</v>
      </c>
      <c r="G73" s="295">
        <f>+Seminole!E61</f>
        <v>0</v>
      </c>
      <c r="H73" s="295"/>
      <c r="I73" s="295">
        <f>+Wauchula!B31</f>
        <v>5499.3547912053045</v>
      </c>
      <c r="J73" s="295">
        <f>+Blountstown!B23</f>
        <v>2964.0968759488965</v>
      </c>
      <c r="K73" s="295"/>
      <c r="L73" s="1">
        <f t="shared" si="2"/>
        <v>398437.75290715421</v>
      </c>
      <c r="M73" s="54"/>
      <c r="O73" s="49"/>
    </row>
    <row r="74" spans="1:15" x14ac:dyDescent="0.2">
      <c r="A74" s="3">
        <v>2013</v>
      </c>
      <c r="B74" s="6">
        <v>12</v>
      </c>
      <c r="C74" s="1">
        <f>'Florida_Keys FR'!D121</f>
        <v>55916.605000000003</v>
      </c>
      <c r="D74" s="295">
        <f>Key_West!D205</f>
        <v>0</v>
      </c>
      <c r="E74" s="295">
        <f>'LEE County'!G49</f>
        <v>275260.64799999999</v>
      </c>
      <c r="F74" s="295">
        <f>Metro_Dade!F170/1000</f>
        <v>453.79331999999999</v>
      </c>
      <c r="G74" s="295">
        <f>+Seminole!E62</f>
        <v>0</v>
      </c>
      <c r="H74" s="295"/>
      <c r="I74" s="295">
        <f>+Wauchula!B32</f>
        <v>4493.9387189187546</v>
      </c>
      <c r="J74" s="295">
        <f>+Blountstown!B24</f>
        <v>2661.8907088192309</v>
      </c>
      <c r="K74" s="295"/>
      <c r="L74" s="1">
        <f t="shared" si="2"/>
        <v>338786.87574773794</v>
      </c>
      <c r="M74" s="54"/>
      <c r="O74" s="49"/>
    </row>
    <row r="75" spans="1:15" x14ac:dyDescent="0.2">
      <c r="A75" s="3">
        <v>2014</v>
      </c>
      <c r="B75" s="6">
        <v>1</v>
      </c>
      <c r="C75" s="1">
        <f>'Florida_Keys FR'!D122</f>
        <v>58140.180999999997</v>
      </c>
      <c r="D75" s="295">
        <f>Key_West!D206</f>
        <v>0</v>
      </c>
      <c r="E75" s="295">
        <f>'LEE County'!G50</f>
        <v>274570.495</v>
      </c>
      <c r="F75" s="295">
        <f>Metro_Dade!F171/1000</f>
        <v>0</v>
      </c>
      <c r="G75" s="295">
        <f>+Seminole!E63</f>
        <v>0</v>
      </c>
      <c r="H75" s="295">
        <f>+'New Smyra Beach'!B3</f>
        <v>0</v>
      </c>
      <c r="I75" s="295">
        <f>+Wauchula!B33</f>
        <v>4642.2964096855567</v>
      </c>
      <c r="J75" s="295">
        <f>+Blountstown!B25</f>
        <v>2936.5061938137978</v>
      </c>
      <c r="K75" s="295">
        <f>'Winter Park'!C2</f>
        <v>0</v>
      </c>
      <c r="L75" s="1">
        <f>SUM(C75:K75)</f>
        <v>340289.47860349936</v>
      </c>
      <c r="M75" s="54"/>
      <c r="O75" s="49"/>
    </row>
    <row r="76" spans="1:15" x14ac:dyDescent="0.2">
      <c r="A76" s="3">
        <v>2014</v>
      </c>
      <c r="B76" s="6">
        <v>2</v>
      </c>
      <c r="C76" s="1">
        <f>'Florida_Keys FR'!D123</f>
        <v>53789.683053531968</v>
      </c>
      <c r="D76" s="295">
        <f>Key_West!D207</f>
        <v>0</v>
      </c>
      <c r="E76" s="295">
        <f>'LEE County'!G51</f>
        <v>302663.98175208498</v>
      </c>
      <c r="F76" s="295">
        <f>Metro_Dade!F172/1000</f>
        <v>0</v>
      </c>
      <c r="G76" s="295">
        <f>+Seminole!E64</f>
        <v>0</v>
      </c>
      <c r="H76" s="295">
        <f>+'New Smyra Beach'!B4</f>
        <v>0</v>
      </c>
      <c r="I76" s="295">
        <f>+Wauchula!B34</f>
        <v>5095.5527440350506</v>
      </c>
      <c r="J76" s="295">
        <f>+Blountstown!B26</f>
        <v>3644.006902741773</v>
      </c>
      <c r="K76" s="295">
        <f>'Winter Park'!C3</f>
        <v>16537</v>
      </c>
      <c r="L76" s="1">
        <f>SUM(C76:K76)</f>
        <v>381730.22445239377</v>
      </c>
      <c r="M76" s="54"/>
      <c r="O76" s="49"/>
    </row>
    <row r="77" spans="1:15" x14ac:dyDescent="0.2">
      <c r="A77" s="3">
        <v>2014</v>
      </c>
      <c r="B77" s="6">
        <v>3</v>
      </c>
      <c r="C77" s="1">
        <f>'Florida_Keys FR'!D124</f>
        <v>55279.361545482316</v>
      </c>
      <c r="D77" s="295">
        <f>Key_West!D208</f>
        <v>0</v>
      </c>
      <c r="E77" s="295">
        <f>'LEE County'!G52</f>
        <v>247855.38629166124</v>
      </c>
      <c r="F77" s="295">
        <f>Metro_Dade!F173/1000</f>
        <v>0</v>
      </c>
      <c r="G77" s="295">
        <f>+Seminole!E65</f>
        <v>0</v>
      </c>
      <c r="H77" s="295">
        <f>+'New Smyra Beach'!B5</f>
        <v>18643</v>
      </c>
      <c r="I77" s="295">
        <f>+Wauchula!B35</f>
        <v>4168.5845055988075</v>
      </c>
      <c r="J77" s="295">
        <f>+Blountstown!B27</f>
        <v>2606.7177094808972</v>
      </c>
      <c r="K77" s="295">
        <f>'Winter Park'!C4</f>
        <v>15456</v>
      </c>
      <c r="L77" s="1">
        <f t="shared" si="2"/>
        <v>344009.05005222326</v>
      </c>
      <c r="M77" s="54"/>
      <c r="O77" s="49"/>
    </row>
    <row r="78" spans="1:15" x14ac:dyDescent="0.2">
      <c r="A78" s="3">
        <v>2014</v>
      </c>
      <c r="B78" s="6">
        <v>4</v>
      </c>
      <c r="C78" s="1">
        <f>'Florida_Keys FR'!D125</f>
        <v>60007.115803946937</v>
      </c>
      <c r="D78" s="295">
        <f>Key_West!D209</f>
        <v>0</v>
      </c>
      <c r="E78" s="295">
        <f>'LEE County'!G53</f>
        <v>277647.81523986027</v>
      </c>
      <c r="F78" s="295">
        <f>Metro_Dade!F174/1000</f>
        <v>0</v>
      </c>
      <c r="G78" s="295">
        <f>+Seminole!E66</f>
        <v>0</v>
      </c>
      <c r="H78" s="295">
        <f>+'New Smyra Beach'!B6</f>
        <v>14860</v>
      </c>
      <c r="I78" s="295">
        <f>+Wauchula!B36</f>
        <v>4477.9103632383831</v>
      </c>
      <c r="J78" s="295">
        <f>+Blountstown!B28</f>
        <v>2685.4212621511092</v>
      </c>
      <c r="K78" s="295">
        <f>'Winter Park'!C5</f>
        <v>16997</v>
      </c>
      <c r="L78" s="1">
        <f t="shared" si="2"/>
        <v>376675.26266919664</v>
      </c>
      <c r="M78" s="54"/>
      <c r="O78" s="49"/>
    </row>
    <row r="79" spans="1:15" x14ac:dyDescent="0.2">
      <c r="A79" s="3">
        <v>2014</v>
      </c>
      <c r="B79" s="6">
        <v>5</v>
      </c>
      <c r="C79" s="1">
        <f>'Florida_Keys FR'!D126</f>
        <v>62174.597000000002</v>
      </c>
      <c r="D79" s="295">
        <f>Key_West!D210</f>
        <v>0</v>
      </c>
      <c r="E79" s="295">
        <f>'LEE County'!G54</f>
        <v>311518.40575135191</v>
      </c>
      <c r="F79" s="295">
        <f>Metro_Dade!F175/1000</f>
        <v>0</v>
      </c>
      <c r="G79" s="295">
        <f>+Seminole!E67</f>
        <v>0</v>
      </c>
      <c r="H79" s="295">
        <f>+'New Smyra Beach'!B7</f>
        <v>7200</v>
      </c>
      <c r="I79" s="295">
        <f>+Wauchula!B37</f>
        <v>4975.8194068960292</v>
      </c>
      <c r="J79" s="295">
        <f>+Blountstown!B29</f>
        <v>2650.125432153292</v>
      </c>
      <c r="K79" s="295">
        <f>'Winter Park'!C6</f>
        <v>15387</v>
      </c>
      <c r="L79" s="1">
        <f t="shared" si="2"/>
        <v>403905.94759040122</v>
      </c>
      <c r="M79" s="54"/>
      <c r="O79" s="49"/>
    </row>
    <row r="80" spans="1:15" x14ac:dyDescent="0.2">
      <c r="A80" s="3">
        <v>2014</v>
      </c>
      <c r="B80" s="6">
        <v>6</v>
      </c>
      <c r="C80" s="1">
        <f>'Florida_Keys FR'!D127</f>
        <v>69701.235000000001</v>
      </c>
      <c r="D80" s="295">
        <f>Key_West!D211</f>
        <v>0</v>
      </c>
      <c r="E80" s="295">
        <f>'LEE County'!G55</f>
        <v>346316.90070568124</v>
      </c>
      <c r="F80" s="295">
        <f>Metro_Dade!F176/1000</f>
        <v>0</v>
      </c>
      <c r="G80" s="295">
        <f>+Seminole!E68</f>
        <v>0</v>
      </c>
      <c r="H80" s="295">
        <f>+'New Smyra Beach'!B8</f>
        <v>14775</v>
      </c>
      <c r="I80" s="295">
        <f>+Wauchula!B38</f>
        <v>5840.8780307687348</v>
      </c>
      <c r="J80" s="295">
        <f>+Blountstown!B30</f>
        <v>3184.9289859109444</v>
      </c>
      <c r="K80" s="295">
        <f>'Winter Park'!C7</f>
        <v>16790</v>
      </c>
      <c r="L80" s="1">
        <f t="shared" si="2"/>
        <v>456608.94272236089</v>
      </c>
      <c r="M80" s="54"/>
      <c r="O80" s="49"/>
    </row>
    <row r="81" spans="1:15" x14ac:dyDescent="0.2">
      <c r="A81" s="3">
        <v>2014</v>
      </c>
      <c r="B81" s="6">
        <v>7</v>
      </c>
      <c r="C81" s="1">
        <f>'Florida_Keys FR'!D128</f>
        <v>74290.361000000004</v>
      </c>
      <c r="D81" s="1">
        <f>Key_West!D212</f>
        <v>0</v>
      </c>
      <c r="E81" s="164">
        <f>'LEE County'!G56</f>
        <v>361951.71226013481</v>
      </c>
      <c r="F81" s="1">
        <f>Metro_Dade!F177/1000</f>
        <v>0</v>
      </c>
      <c r="G81" s="164">
        <f>+Seminole!E69</f>
        <v>81900</v>
      </c>
      <c r="H81" s="164">
        <f>+'New Smyra Beach'!B9</f>
        <v>23090</v>
      </c>
      <c r="I81" s="164">
        <f>+Wauchula!B39</f>
        <v>6004.2162499392216</v>
      </c>
      <c r="J81" s="164">
        <f>+Blountstown!B31</f>
        <v>3664.6651475950393</v>
      </c>
      <c r="K81" s="164">
        <f>'Winter Park'!C8</f>
        <v>16560</v>
      </c>
      <c r="L81" s="1">
        <f>SUM(C81:K81)</f>
        <v>567460.95465766895</v>
      </c>
      <c r="M81" s="54"/>
      <c r="O81" s="49"/>
    </row>
    <row r="82" spans="1:15" x14ac:dyDescent="0.2">
      <c r="A82" s="3">
        <v>2014</v>
      </c>
      <c r="B82" s="6">
        <v>8</v>
      </c>
      <c r="C82" s="1">
        <f>'Florida_Keys FR'!D129</f>
        <v>83182.856999999989</v>
      </c>
      <c r="D82" s="1">
        <f>Key_West!D213</f>
        <v>0</v>
      </c>
      <c r="E82" s="164">
        <f>'LEE County'!G57</f>
        <v>342204.55535516626</v>
      </c>
      <c r="F82" s="1">
        <f>Metro_Dade!F178/1000</f>
        <v>0</v>
      </c>
      <c r="G82" s="164">
        <f>+Seminole!E70</f>
        <v>90850</v>
      </c>
      <c r="H82" s="164">
        <f>+'New Smyra Beach'!B10</f>
        <v>24575</v>
      </c>
      <c r="I82" s="164">
        <f>+Wauchula!B40</f>
        <v>6401.7082499392218</v>
      </c>
      <c r="J82" s="164">
        <f>+Blountstown!B32</f>
        <v>3991.8651475950396</v>
      </c>
      <c r="K82" s="164">
        <f>'Winter Park'!C9</f>
        <v>17112</v>
      </c>
      <c r="L82" s="1">
        <f t="shared" si="2"/>
        <v>568317.9857527006</v>
      </c>
      <c r="M82" s="54"/>
      <c r="O82" s="49"/>
    </row>
    <row r="83" spans="1:15" x14ac:dyDescent="0.2">
      <c r="A83" s="3">
        <v>2014</v>
      </c>
      <c r="B83" s="6">
        <v>9</v>
      </c>
      <c r="C83" s="1">
        <f>'Florida_Keys FR'!D130</f>
        <v>85591.366999999998</v>
      </c>
      <c r="D83" s="1">
        <f>Key_West!D214</f>
        <v>0</v>
      </c>
      <c r="E83" s="164">
        <f>'LEE County'!G58</f>
        <v>364790.11742237484</v>
      </c>
      <c r="F83" s="1">
        <f>Metro_Dade!F179/1000</f>
        <v>0</v>
      </c>
      <c r="G83" s="164">
        <f>+Seminole!E71</f>
        <v>67200</v>
      </c>
      <c r="H83" s="164">
        <f>+'New Smyra Beach'!B11</f>
        <v>26040</v>
      </c>
      <c r="I83" s="164">
        <f>+Wauchula!B41</f>
        <v>6416.0546744214789</v>
      </c>
      <c r="J83" s="164">
        <f>+Blountstown!B33</f>
        <v>3910.017439303218</v>
      </c>
      <c r="K83" s="164">
        <f>'Winter Park'!C10</f>
        <v>17112</v>
      </c>
      <c r="L83" s="1">
        <f t="shared" si="2"/>
        <v>571059.55653609952</v>
      </c>
      <c r="M83" s="54"/>
      <c r="O83" s="49"/>
    </row>
    <row r="84" spans="1:15" x14ac:dyDescent="0.2">
      <c r="A84" s="3">
        <v>2014</v>
      </c>
      <c r="B84" s="6">
        <v>10</v>
      </c>
      <c r="C84" s="1">
        <f>'Florida_Keys FR'!D131</f>
        <v>78163.707818324358</v>
      </c>
      <c r="D84" s="1">
        <f>Key_West!D215</f>
        <v>0</v>
      </c>
      <c r="E84" s="164">
        <f>'LEE County'!G59</f>
        <v>343543.47498690285</v>
      </c>
      <c r="F84" s="1">
        <f>Metro_Dade!F180/1000</f>
        <v>0</v>
      </c>
      <c r="G84" s="164">
        <f>+Seminole!E72</f>
        <v>70400</v>
      </c>
      <c r="H84" s="164">
        <f>+'New Smyra Beach'!B12</f>
        <v>18000</v>
      </c>
      <c r="I84" s="164">
        <f>+Wauchula!B42</f>
        <v>5741.6855887750007</v>
      </c>
      <c r="J84" s="164">
        <f>+Blountstown!B34</f>
        <v>3555.7399273769161</v>
      </c>
      <c r="K84" s="164">
        <f>'Winter Park'!C11</f>
        <v>16560</v>
      </c>
      <c r="L84" s="1">
        <f t="shared" si="2"/>
        <v>535964.60832137917</v>
      </c>
      <c r="M84" s="54"/>
      <c r="O84" s="49"/>
    </row>
    <row r="85" spans="1:15" x14ac:dyDescent="0.2">
      <c r="A85" s="3">
        <v>2014</v>
      </c>
      <c r="B85" s="6">
        <v>11</v>
      </c>
      <c r="C85" s="1">
        <f>'Florida_Keys FR'!D132</f>
        <v>67326.908135457619</v>
      </c>
      <c r="D85" s="1">
        <f>Key_West!D216</f>
        <v>0</v>
      </c>
      <c r="E85" s="164">
        <f>'LEE County'!G60</f>
        <v>310293.86952213506</v>
      </c>
      <c r="F85" s="1">
        <f>Metro_Dade!F181/1000</f>
        <v>0</v>
      </c>
      <c r="G85" s="164">
        <f>+Seminole!E73</f>
        <v>73600</v>
      </c>
      <c r="H85" s="164">
        <f>+'New Smyra Beach'!B13</f>
        <v>14880</v>
      </c>
      <c r="I85" s="164">
        <f>+Wauchula!B43</f>
        <v>5418.6496814467991</v>
      </c>
      <c r="J85" s="164">
        <f>+Blountstown!B35</f>
        <v>3001.9905400985554</v>
      </c>
      <c r="K85" s="164">
        <f>'Winter Park'!C12</f>
        <v>17112</v>
      </c>
      <c r="L85" s="1">
        <f t="shared" si="2"/>
        <v>491633.41787913803</v>
      </c>
      <c r="M85" s="54"/>
      <c r="O85" s="49"/>
    </row>
    <row r="86" spans="1:15" x14ac:dyDescent="0.2">
      <c r="A86" s="3">
        <v>2014</v>
      </c>
      <c r="B86" s="6">
        <v>12</v>
      </c>
      <c r="C86" s="1">
        <f>'Florida_Keys FR'!D133</f>
        <v>61597.805498658432</v>
      </c>
      <c r="D86" s="1">
        <f>Key_West!D217</f>
        <v>0</v>
      </c>
      <c r="E86" s="164">
        <f>'LEE County'!G61</f>
        <v>269140.01409555157</v>
      </c>
      <c r="F86" s="1">
        <f>Metro_Dade!F182/1000</f>
        <v>0</v>
      </c>
      <c r="G86" s="164">
        <f>+Seminole!E74</f>
        <v>64000</v>
      </c>
      <c r="H86" s="164">
        <f>+'New Smyra Beach'!B14</f>
        <v>7200</v>
      </c>
      <c r="I86" s="164">
        <f>+Wauchula!B44</f>
        <v>4308.2243999579396</v>
      </c>
      <c r="J86" s="164">
        <f>+Blountstown!B36</f>
        <v>2711.4748880562993</v>
      </c>
      <c r="K86" s="164">
        <f>'Winter Park'!C13</f>
        <v>16560</v>
      </c>
      <c r="L86" s="1">
        <f t="shared" si="2"/>
        <v>425517.51888222422</v>
      </c>
      <c r="M86" s="54"/>
      <c r="O86" s="49"/>
    </row>
    <row r="87" spans="1:15" x14ac:dyDescent="0.2">
      <c r="A87" s="3">
        <f>+A75+1</f>
        <v>2015</v>
      </c>
      <c r="B87" s="6">
        <v>1</v>
      </c>
      <c r="C87" s="1">
        <f>'Florida_Keys FR'!D134</f>
        <v>49859.15557238421</v>
      </c>
      <c r="D87" s="1">
        <f>Key_West!D218</f>
        <v>0</v>
      </c>
      <c r="E87" s="164">
        <f>'LEE County'!G62</f>
        <v>273410.84327402711</v>
      </c>
      <c r="F87" s="1">
        <f>Metro_Dade!F183/1000</f>
        <v>0</v>
      </c>
      <c r="G87" s="164">
        <f>+Seminole!E75</f>
        <v>73600</v>
      </c>
      <c r="H87" s="164">
        <f>+'New Smyra Beach'!B15</f>
        <v>14880</v>
      </c>
      <c r="I87" s="164">
        <f>+Wauchula!B45</f>
        <v>4610.8397124995281</v>
      </c>
      <c r="J87" s="164">
        <f>+Blountstown!B37</f>
        <v>2990.1306351409112</v>
      </c>
      <c r="K87" s="164">
        <f>'Winter Park'!C14</f>
        <v>17112</v>
      </c>
      <c r="L87" s="1">
        <f t="shared" si="2"/>
        <v>436462.96919405175</v>
      </c>
      <c r="M87" s="54"/>
      <c r="O87" s="49"/>
    </row>
    <row r="88" spans="1:15" x14ac:dyDescent="0.2">
      <c r="A88" s="3">
        <f t="shared" ref="A88:A151" si="3">+A76+1</f>
        <v>2015</v>
      </c>
      <c r="B88" s="6">
        <v>2</v>
      </c>
      <c r="C88" s="1">
        <f>'Florida_Keys FR'!D135</f>
        <v>56292.205164453611</v>
      </c>
      <c r="D88" s="1">
        <f>Key_West!D219</f>
        <v>0</v>
      </c>
      <c r="E88" s="164">
        <f>'LEE County'!G63</f>
        <v>298869.21862051863</v>
      </c>
      <c r="F88" s="1">
        <f>Metro_Dade!F184/1000</f>
        <v>0</v>
      </c>
      <c r="G88" s="164">
        <f>+Seminole!E76</f>
        <v>70400</v>
      </c>
      <c r="H88" s="164">
        <f>+'New Smyra Beach'!B16</f>
        <v>29760</v>
      </c>
      <c r="I88" s="164">
        <f>+Wauchula!B46</f>
        <v>4777.5496982312425</v>
      </c>
      <c r="J88" s="164">
        <f>+Blountstown!B38</f>
        <v>3271.9855057805862</v>
      </c>
      <c r="K88" s="164">
        <f>'Winter Park'!C15</f>
        <v>19158.070717499995</v>
      </c>
      <c r="L88" s="1">
        <f t="shared" si="2"/>
        <v>482529.02970648406</v>
      </c>
      <c r="M88" s="54"/>
      <c r="O88" s="49"/>
    </row>
    <row r="89" spans="1:15" x14ac:dyDescent="0.2">
      <c r="A89" s="3">
        <f t="shared" si="3"/>
        <v>2015</v>
      </c>
      <c r="B89" s="6">
        <v>3</v>
      </c>
      <c r="C89" s="1">
        <f>'Florida_Keys FR'!D136</f>
        <v>53317.339983976897</v>
      </c>
      <c r="D89" s="1">
        <f>Key_West!D220</f>
        <v>0</v>
      </c>
      <c r="E89" s="164">
        <f>'LEE County'!G64</f>
        <v>272034.9385597916</v>
      </c>
      <c r="F89" s="1">
        <f>Metro_Dade!F185/1000</f>
        <v>0</v>
      </c>
      <c r="G89" s="164">
        <f>+Seminole!E77</f>
        <v>64000</v>
      </c>
      <c r="H89" s="164">
        <f>+'New Smyra Beach'!B17</f>
        <v>26880</v>
      </c>
      <c r="I89" s="164">
        <f>+Wauchula!B47</f>
        <v>4174.1944702936889</v>
      </c>
      <c r="J89" s="164">
        <f>+Blountstown!B39</f>
        <v>2790.3703219239842</v>
      </c>
      <c r="K89" s="164">
        <f>'Winter Park'!C16</f>
        <v>17525.360908000002</v>
      </c>
      <c r="L89" s="1">
        <f t="shared" si="2"/>
        <v>440722.20424398617</v>
      </c>
      <c r="M89" s="54"/>
      <c r="O89" s="49"/>
    </row>
    <row r="90" spans="1:15" x14ac:dyDescent="0.2">
      <c r="A90" s="3">
        <f t="shared" si="3"/>
        <v>2015</v>
      </c>
      <c r="B90" s="6">
        <v>4</v>
      </c>
      <c r="C90" s="1">
        <f>'Florida_Keys FR'!D137</f>
        <v>60038.294051845252</v>
      </c>
      <c r="D90" s="1">
        <f>Key_West!D221</f>
        <v>0</v>
      </c>
      <c r="E90" s="164">
        <f>'LEE County'!G65</f>
        <v>277865.48694819206</v>
      </c>
      <c r="F90" s="1">
        <f>Metro_Dade!F186/1000</f>
        <v>0</v>
      </c>
      <c r="G90" s="164">
        <f>+Seminole!E78</f>
        <v>70400</v>
      </c>
      <c r="H90" s="164">
        <f>+'New Smyra Beach'!B18</f>
        <v>14880</v>
      </c>
      <c r="I90" s="164">
        <f>+Wauchula!B48</f>
        <v>4266.5827231621897</v>
      </c>
      <c r="J90" s="164">
        <f>+Blountstown!B40</f>
        <v>2771.4593148489248</v>
      </c>
      <c r="K90" s="164">
        <f>'Winter Park'!C17</f>
        <v>18348.208477499997</v>
      </c>
      <c r="L90" s="1">
        <f t="shared" si="2"/>
        <v>448570.03151554847</v>
      </c>
      <c r="M90" s="54"/>
      <c r="O90" s="49"/>
    </row>
    <row r="91" spans="1:15" x14ac:dyDescent="0.2">
      <c r="A91" s="3">
        <f t="shared" si="3"/>
        <v>2015</v>
      </c>
      <c r="B91" s="6">
        <v>5</v>
      </c>
      <c r="C91" s="1">
        <f>'Florida_Keys FR'!D138</f>
        <v>62938.309771242719</v>
      </c>
      <c r="D91" s="1">
        <f>Key_West!D222</f>
        <v>0</v>
      </c>
      <c r="E91" s="164">
        <f>'LEE County'!G66</f>
        <v>287454.35837904463</v>
      </c>
      <c r="F91" s="1">
        <f>Metro_Dade!F187/1000</f>
        <v>0</v>
      </c>
      <c r="G91" s="164">
        <f>+Seminole!E79</f>
        <v>70400</v>
      </c>
      <c r="H91" s="164">
        <f>+'New Smyra Beach'!B19</f>
        <v>14400</v>
      </c>
      <c r="I91" s="164">
        <f>+Wauchula!B49</f>
        <v>5206.1780914449701</v>
      </c>
      <c r="J91" s="164">
        <f>+Blountstown!B41</f>
        <v>2665.417613115209</v>
      </c>
      <c r="K91" s="164">
        <f>'Winter Park'!C18</f>
        <v>18832.609399999983</v>
      </c>
      <c r="L91" s="1">
        <f t="shared" si="2"/>
        <v>461896.87325484748</v>
      </c>
      <c r="M91" s="54"/>
      <c r="O91" s="49"/>
    </row>
    <row r="92" spans="1:15" x14ac:dyDescent="0.2">
      <c r="A92" s="3">
        <f t="shared" si="3"/>
        <v>2015</v>
      </c>
      <c r="B92" s="6">
        <v>6</v>
      </c>
      <c r="C92" s="1">
        <f>'Florida_Keys FR'!D139</f>
        <v>71985.028202988367</v>
      </c>
      <c r="D92" s="1">
        <f>Key_West!D223</f>
        <v>0</v>
      </c>
      <c r="E92" s="164">
        <f>'LEE County'!G67</f>
        <v>329884.8110839845</v>
      </c>
      <c r="F92" s="1">
        <f>Metro_Dade!F188/1000</f>
        <v>0</v>
      </c>
      <c r="G92" s="164">
        <f>+Seminole!E80</f>
        <v>67200</v>
      </c>
      <c r="H92" s="164">
        <f>+'New Smyra Beach'!B20</f>
        <v>18600</v>
      </c>
      <c r="I92" s="164">
        <f>+Wauchula!B50</f>
        <v>5664.6710668052665</v>
      </c>
      <c r="J92" s="164">
        <f>+Blountstown!B42</f>
        <v>3028.6625401286688</v>
      </c>
      <c r="K92" s="164">
        <f>'Winter Park'!C19</f>
        <v>24239.112666999979</v>
      </c>
      <c r="L92" s="1">
        <f t="shared" si="2"/>
        <v>520602.28556090681</v>
      </c>
      <c r="M92" s="54"/>
      <c r="O92" s="49"/>
    </row>
    <row r="93" spans="1:15" x14ac:dyDescent="0.2">
      <c r="A93" s="3">
        <f t="shared" si="3"/>
        <v>2015</v>
      </c>
      <c r="B93" s="6">
        <v>7</v>
      </c>
      <c r="C93" s="1">
        <f>'Florida_Keys FR'!D140</f>
        <v>78379.240856443779</v>
      </c>
      <c r="D93" s="1">
        <f>Key_West!D224</f>
        <v>0</v>
      </c>
      <c r="E93" s="164">
        <f>'LEE County'!G68</f>
        <v>350588.16549112671</v>
      </c>
      <c r="F93" s="1">
        <f>Metro_Dade!F189/1000</f>
        <v>0</v>
      </c>
      <c r="G93" s="164">
        <f>+Seminole!E81</f>
        <v>70400</v>
      </c>
      <c r="H93" s="164">
        <f>+'New Smyra Beach'!B21</f>
        <v>28800</v>
      </c>
      <c r="I93" s="164">
        <f>+Wauchula!B51</f>
        <v>5756.3452708170089</v>
      </c>
      <c r="J93" s="164">
        <f>+Blountstown!B43</f>
        <v>3874.8280921229943</v>
      </c>
      <c r="K93" s="164">
        <f>'Winter Park'!C20</f>
        <v>27847.388459000002</v>
      </c>
      <c r="L93" s="1">
        <f t="shared" si="2"/>
        <v>565645.9681695106</v>
      </c>
      <c r="M93" s="54"/>
      <c r="O93" s="49"/>
    </row>
    <row r="94" spans="1:15" x14ac:dyDescent="0.2">
      <c r="A94" s="3">
        <f t="shared" si="3"/>
        <v>2015</v>
      </c>
      <c r="B94" s="6">
        <v>8</v>
      </c>
      <c r="C94" s="1">
        <f>'Florida_Keys FR'!D141</f>
        <v>85445.580832989901</v>
      </c>
      <c r="D94" s="1">
        <f>Key_West!D225</f>
        <v>0</v>
      </c>
      <c r="E94" s="164">
        <f>'LEE County'!G69</f>
        <v>366102.76289301418</v>
      </c>
      <c r="F94" s="1">
        <f>Metro_Dade!F190/1000</f>
        <v>0</v>
      </c>
      <c r="G94" s="164">
        <f>+Seminole!E82</f>
        <v>73600</v>
      </c>
      <c r="H94" s="164">
        <f>+'New Smyra Beach'!B22</f>
        <v>33480</v>
      </c>
      <c r="I94" s="164">
        <f>+Wauchula!B52</f>
        <v>6401.7082499392218</v>
      </c>
      <c r="J94" s="164">
        <f>+Blountstown!B44</f>
        <v>3879.2452248368209</v>
      </c>
      <c r="K94" s="164">
        <f>'Winter Park'!C21</f>
        <v>27951.824873499972</v>
      </c>
      <c r="L94" s="1">
        <f t="shared" si="2"/>
        <v>596861.12207428005</v>
      </c>
      <c r="M94" s="54"/>
      <c r="O94" s="49"/>
    </row>
    <row r="95" spans="1:15" x14ac:dyDescent="0.2">
      <c r="A95" s="3">
        <f t="shared" si="3"/>
        <v>2015</v>
      </c>
      <c r="B95" s="6">
        <v>9</v>
      </c>
      <c r="C95" s="1">
        <f>'Florida_Keys FR'!D142</f>
        <v>84789.614446202409</v>
      </c>
      <c r="D95" s="1">
        <f>Key_West!D226</f>
        <v>0</v>
      </c>
      <c r="E95" s="164">
        <f>'LEE County'!G70</f>
        <v>366364.25569662271</v>
      </c>
      <c r="F95" s="1">
        <f>Metro_Dade!F191/1000</f>
        <v>0</v>
      </c>
      <c r="G95" s="164">
        <f>+Seminole!E83</f>
        <v>67200</v>
      </c>
      <c r="H95" s="164">
        <f>+'New Smyra Beach'!B23</f>
        <v>33480</v>
      </c>
      <c r="I95" s="164">
        <f>+Wauchula!B53</f>
        <v>6416.0546744214789</v>
      </c>
      <c r="J95" s="164">
        <f>+Blountstown!B45</f>
        <v>3916.491658954827</v>
      </c>
      <c r="K95" s="164">
        <f>'Winter Park'!C22</f>
        <v>28556.690733999956</v>
      </c>
      <c r="L95" s="1">
        <f t="shared" si="2"/>
        <v>590723.10721020144</v>
      </c>
      <c r="M95" s="54"/>
      <c r="O95" s="49"/>
    </row>
    <row r="96" spans="1:15" x14ac:dyDescent="0.2">
      <c r="A96" s="3">
        <f t="shared" si="3"/>
        <v>2015</v>
      </c>
      <c r="B96" s="6">
        <v>10</v>
      </c>
      <c r="C96" s="1">
        <f>'Florida_Keys FR'!D143</f>
        <v>72614.355987308183</v>
      </c>
      <c r="D96" s="1">
        <f>Key_West!D227</f>
        <v>0</v>
      </c>
      <c r="E96" s="164">
        <f>'LEE County'!G71</f>
        <v>345994.38642515155</v>
      </c>
      <c r="F96" s="1">
        <f>Metro_Dade!F192/1000</f>
        <v>0</v>
      </c>
      <c r="G96" s="164">
        <f>+Seminole!E84</f>
        <v>70400</v>
      </c>
      <c r="H96" s="164">
        <f>+'New Smyra Beach'!B24</f>
        <v>21600</v>
      </c>
      <c r="I96" s="164">
        <f>+Wauchula!B54</f>
        <v>5741.6855887750007</v>
      </c>
      <c r="J96" s="164">
        <f>+Blountstown!B46</f>
        <v>3588.1253910653741</v>
      </c>
      <c r="K96" s="164">
        <f>'Winter Park'!C23</f>
        <v>27811.956985999961</v>
      </c>
      <c r="L96" s="1">
        <f t="shared" si="2"/>
        <v>547750.5103783001</v>
      </c>
      <c r="M96" s="54"/>
      <c r="O96" s="49"/>
    </row>
    <row r="97" spans="1:15" x14ac:dyDescent="0.2">
      <c r="A97" s="3">
        <f t="shared" si="3"/>
        <v>2015</v>
      </c>
      <c r="B97" s="6">
        <v>11</v>
      </c>
      <c r="C97" s="1">
        <f>'Florida_Keys FR'!D144</f>
        <v>67065.214001382061</v>
      </c>
      <c r="D97" s="1">
        <f>Key_West!D228</f>
        <v>0</v>
      </c>
      <c r="E97" s="164">
        <f>'LEE County'!G72</f>
        <v>313843.15266004909</v>
      </c>
      <c r="F97" s="1">
        <f>Metro_Dade!F193/1000</f>
        <v>0</v>
      </c>
      <c r="G97" s="164">
        <f>+Seminole!E85</f>
        <v>70400</v>
      </c>
      <c r="H97" s="164">
        <f>+'New Smyra Beach'!B25</f>
        <v>14880</v>
      </c>
      <c r="I97" s="164">
        <f>+Wauchula!B55</f>
        <v>5418.6496814467991</v>
      </c>
      <c r="J97" s="164">
        <f>+Blountstown!B47</f>
        <v>2983.0437080237261</v>
      </c>
      <c r="K97" s="164">
        <f>'Winter Park'!C24</f>
        <v>23220.03601499998</v>
      </c>
      <c r="L97" s="1">
        <f t="shared" si="2"/>
        <v>497810.09606590163</v>
      </c>
      <c r="M97" s="54"/>
      <c r="O97" s="49"/>
    </row>
    <row r="98" spans="1:15" x14ac:dyDescent="0.2">
      <c r="A98" s="3">
        <f t="shared" si="3"/>
        <v>2015</v>
      </c>
      <c r="B98" s="6">
        <v>12</v>
      </c>
      <c r="C98" s="1">
        <f>'Florida_Keys FR'!D145</f>
        <v>55372.932019007938</v>
      </c>
      <c r="D98" s="1">
        <f>Key_West!D229</f>
        <v>0</v>
      </c>
      <c r="E98" s="164">
        <f>'LEE County'!G73</f>
        <v>273964.67858190584</v>
      </c>
      <c r="F98" s="1">
        <f>Metro_Dade!F194/1000</f>
        <v>0</v>
      </c>
      <c r="G98" s="164">
        <f>+Seminole!E86</f>
        <v>67200</v>
      </c>
      <c r="H98" s="164">
        <f>+'New Smyra Beach'!B26</f>
        <v>10800</v>
      </c>
      <c r="I98" s="164">
        <f>+Wauchula!B56</f>
        <v>4308.2243999579396</v>
      </c>
      <c r="J98" s="164">
        <f>+Blountstown!B48</f>
        <v>2686.6827984377651</v>
      </c>
      <c r="K98" s="164">
        <f>'Winter Park'!C25</f>
        <v>17586.602599499987</v>
      </c>
      <c r="L98" s="1">
        <f t="shared" si="2"/>
        <v>431919.12039880943</v>
      </c>
      <c r="M98" s="54"/>
      <c r="O98" s="49"/>
    </row>
    <row r="99" spans="1:15" x14ac:dyDescent="0.2">
      <c r="A99" s="3">
        <f t="shared" si="3"/>
        <v>2016</v>
      </c>
      <c r="B99" s="6">
        <v>1</v>
      </c>
      <c r="C99" s="1">
        <f>'Florida_Keys FR'!D146</f>
        <v>56986.291477158251</v>
      </c>
      <c r="D99" s="1">
        <f>Key_West!D230</f>
        <v>0</v>
      </c>
      <c r="E99" s="164">
        <f>'LEE County'!G74</f>
        <v>278690.86105160962</v>
      </c>
      <c r="F99" s="1">
        <f>Metro_Dade!F195/1000</f>
        <v>0</v>
      </c>
      <c r="G99" s="164">
        <f>+Seminole!E87</f>
        <v>73600</v>
      </c>
      <c r="H99" s="164">
        <f>+'New Smyra Beach'!B27</f>
        <v>14880</v>
      </c>
      <c r="I99" s="164">
        <f>+Wauchula!B57</f>
        <v>4610.8397124995281</v>
      </c>
      <c r="J99" s="164">
        <f>+Blountstown!B49</f>
        <v>2963.3184144773545</v>
      </c>
      <c r="K99" s="164">
        <f>'Winter Park'!C26</f>
        <v>18631.660261500016</v>
      </c>
      <c r="L99" s="1">
        <f t="shared" si="2"/>
        <v>450362.97091724479</v>
      </c>
      <c r="M99" s="54"/>
      <c r="O99" s="49"/>
    </row>
    <row r="100" spans="1:15" x14ac:dyDescent="0.2">
      <c r="A100" s="3">
        <f t="shared" si="3"/>
        <v>2016</v>
      </c>
      <c r="B100" s="6">
        <v>2</v>
      </c>
      <c r="C100" s="1">
        <f>'Florida_Keys FR'!D147</f>
        <v>57001.982934304127</v>
      </c>
      <c r="D100" s="1">
        <f>Key_West!D231</f>
        <v>0</v>
      </c>
      <c r="E100" s="164">
        <f>'LEE County'!G75</f>
        <v>304375.05448970315</v>
      </c>
      <c r="F100" s="1">
        <f>Metro_Dade!F196/1000</f>
        <v>0</v>
      </c>
      <c r="G100" s="164">
        <f>+Seminole!E88</f>
        <v>67200</v>
      </c>
      <c r="H100" s="164">
        <f>+'New Smyra Beach'!B28</f>
        <v>29760</v>
      </c>
      <c r="I100" s="164">
        <f>+Wauchula!B58</f>
        <v>4777.5496982312425</v>
      </c>
      <c r="J100" s="164">
        <f>+Blountstown!B50</f>
        <v>3435.3628497971922</v>
      </c>
      <c r="K100" s="164">
        <f>'Winter Park'!C27</f>
        <v>19158.070717499995</v>
      </c>
      <c r="L100" s="1">
        <f t="shared" si="2"/>
        <v>485708.02068953565</v>
      </c>
      <c r="M100" s="54"/>
      <c r="O100" s="49"/>
    </row>
    <row r="101" spans="1:15" x14ac:dyDescent="0.2">
      <c r="A101" s="3">
        <f t="shared" si="3"/>
        <v>2016</v>
      </c>
      <c r="B101" s="6">
        <v>3</v>
      </c>
      <c r="C101" s="1">
        <f>'Florida_Keys FR'!D148</f>
        <v>53989.608241324997</v>
      </c>
      <c r="D101" s="1">
        <f>Key_West!D232</f>
        <v>0</v>
      </c>
      <c r="E101" s="164">
        <f>'LEE County'!G76</f>
        <v>277840.62753983529</v>
      </c>
      <c r="F101" s="1">
        <f>Metro_Dade!F197/1000</f>
        <v>0</v>
      </c>
      <c r="G101" s="164">
        <f>+Seminole!E89</f>
        <v>67200</v>
      </c>
      <c r="H101" s="164">
        <f>+'New Smyra Beach'!B29</f>
        <v>27840</v>
      </c>
      <c r="I101" s="164">
        <f>+Wauchula!B59</f>
        <v>4174.1944702936889</v>
      </c>
      <c r="J101" s="164">
        <f>+Blountstown!B51</f>
        <v>2856.7071123328788</v>
      </c>
      <c r="K101" s="164">
        <f>'Winter Park'!C28</f>
        <v>18016.16909950001</v>
      </c>
      <c r="L101" s="1">
        <f t="shared" si="2"/>
        <v>451917.30646328686</v>
      </c>
      <c r="M101" s="54"/>
      <c r="O101" s="49"/>
    </row>
    <row r="102" spans="1:15" x14ac:dyDescent="0.2">
      <c r="A102" s="3">
        <f t="shared" si="3"/>
        <v>2016</v>
      </c>
      <c r="B102" s="6">
        <v>4</v>
      </c>
      <c r="C102" s="1">
        <f>'Florida_Keys FR'!D149</f>
        <v>60795.305548077362</v>
      </c>
      <c r="D102" s="1">
        <f>Key_West!D233</f>
        <v>0</v>
      </c>
      <c r="E102" s="164">
        <f>'LEE County'!G77</f>
        <v>283524.71848541038</v>
      </c>
      <c r="F102" s="1">
        <f>Metro_Dade!F198/1000</f>
        <v>0</v>
      </c>
      <c r="G102" s="164">
        <f>+Seminole!E90</f>
        <v>73600</v>
      </c>
      <c r="H102" s="164">
        <f>+'New Smyra Beach'!B30</f>
        <v>18600</v>
      </c>
      <c r="I102" s="164">
        <f>+Wauchula!B60</f>
        <v>4266.5827231621897</v>
      </c>
      <c r="J102" s="164">
        <f>+Blountstown!B52</f>
        <v>2682.9220121649105</v>
      </c>
      <c r="K102" s="164">
        <f>'Winter Park'!C29</f>
        <v>18348.208477499997</v>
      </c>
      <c r="L102" s="1">
        <f t="shared" si="2"/>
        <v>461817.73724631488</v>
      </c>
      <c r="M102" s="54"/>
      <c r="O102" s="49"/>
    </row>
    <row r="103" spans="1:15" x14ac:dyDescent="0.2">
      <c r="A103" s="3">
        <f t="shared" si="3"/>
        <v>2016</v>
      </c>
      <c r="B103" s="6">
        <v>5</v>
      </c>
      <c r="C103" s="1">
        <f>'Florida_Keys FR'!D150</f>
        <v>63731.887017276807</v>
      </c>
      <c r="D103" s="1">
        <f>Key_West!D234</f>
        <v>0</v>
      </c>
      <c r="E103" s="164">
        <f>'LEE County'!G78</f>
        <v>292925.24595850543</v>
      </c>
      <c r="F103" s="1">
        <f>Metro_Dade!F199/1000</f>
        <v>0</v>
      </c>
      <c r="G103" s="164">
        <f>+Seminole!E91</f>
        <v>67200</v>
      </c>
      <c r="H103" s="164">
        <f>+'New Smyra Beach'!B31</f>
        <v>14400</v>
      </c>
      <c r="I103" s="164">
        <f>+Wauchula!B61</f>
        <v>5206.1780914449701</v>
      </c>
      <c r="J103" s="164">
        <f>+Blountstown!B53</f>
        <v>2611.913437633159</v>
      </c>
      <c r="K103" s="164">
        <f>'Winter Park'!C30</f>
        <v>18832.609399999983</v>
      </c>
      <c r="L103" s="1">
        <f t="shared" si="2"/>
        <v>464907.83390486031</v>
      </c>
      <c r="M103" s="54"/>
      <c r="O103" s="49"/>
    </row>
    <row r="104" spans="1:15" x14ac:dyDescent="0.2">
      <c r="A104" s="3">
        <f t="shared" si="3"/>
        <v>2016</v>
      </c>
      <c r="B104" s="6">
        <v>6</v>
      </c>
      <c r="C104" s="1">
        <f>'Florida_Keys FR'!D151</f>
        <v>72892.673810959808</v>
      </c>
      <c r="D104" s="1">
        <f>Key_West!D235</f>
        <v>0</v>
      </c>
      <c r="E104" s="164">
        <f>'LEE County'!G79</f>
        <v>334505.33182554052</v>
      </c>
      <c r="F104" s="1">
        <f>Metro_Dade!F200/1000</f>
        <v>0</v>
      </c>
      <c r="G104" s="164">
        <f>+Seminole!E92</f>
        <v>70400</v>
      </c>
      <c r="H104" s="164">
        <f>+'New Smyra Beach'!B32</f>
        <v>22320</v>
      </c>
      <c r="I104" s="164">
        <f>+Wauchula!B62</f>
        <v>5664.6710668052665</v>
      </c>
      <c r="J104" s="164">
        <f>+Blountstown!B54</f>
        <v>2942.4854861409804</v>
      </c>
      <c r="K104" s="164">
        <f>'Winter Park'!C31</f>
        <v>24239.112666999979</v>
      </c>
      <c r="L104" s="1">
        <f t="shared" si="2"/>
        <v>532964.27485644654</v>
      </c>
      <c r="M104" s="54"/>
      <c r="O104" s="49"/>
    </row>
    <row r="105" spans="1:15" x14ac:dyDescent="0.2">
      <c r="A105" s="3">
        <f t="shared" si="3"/>
        <v>2016</v>
      </c>
      <c r="B105" s="6">
        <v>7</v>
      </c>
      <c r="C105" s="1">
        <f>'Florida_Keys FR'!D152</f>
        <v>79367.509882592931</v>
      </c>
      <c r="D105" s="1">
        <f>Key_West!D236</f>
        <v>0</v>
      </c>
      <c r="E105" s="164">
        <f>'LEE County'!G80</f>
        <v>354674.51235045446</v>
      </c>
      <c r="F105" s="1">
        <f>Metro_Dade!F201/1000</f>
        <v>0</v>
      </c>
      <c r="G105" s="164">
        <f>+Seminole!E93</f>
        <v>70400</v>
      </c>
      <c r="H105" s="164">
        <f>+'New Smyra Beach'!B33</f>
        <v>28800</v>
      </c>
      <c r="I105" s="164">
        <f>+Wauchula!B63</f>
        <v>5756.3452708170089</v>
      </c>
      <c r="J105" s="164">
        <f>+Blountstown!B55</f>
        <v>3939.0965390169695</v>
      </c>
      <c r="K105" s="164">
        <f>'Winter Park'!C32</f>
        <v>27847.388459000002</v>
      </c>
      <c r="L105" s="1">
        <f t="shared" si="2"/>
        <v>570784.85250188143</v>
      </c>
      <c r="M105" s="54"/>
      <c r="O105" s="49"/>
    </row>
    <row r="106" spans="1:15" x14ac:dyDescent="0.2">
      <c r="A106" s="3">
        <f t="shared" si="3"/>
        <v>2016</v>
      </c>
      <c r="B106" s="6">
        <v>8</v>
      </c>
      <c r="C106" s="1">
        <f>'Florida_Keys FR'!D153</f>
        <v>86522.948003631798</v>
      </c>
      <c r="D106" s="1">
        <f>Key_West!D237</f>
        <v>0</v>
      </c>
      <c r="E106" s="164">
        <f>'LEE County'!G81</f>
        <v>369945.907308013</v>
      </c>
      <c r="F106" s="1">
        <f>Metro_Dade!F202/1000</f>
        <v>0</v>
      </c>
      <c r="G106" s="164">
        <f>+Seminole!E94</f>
        <v>67200</v>
      </c>
      <c r="H106" s="164">
        <f>+'New Smyra Beach'!B34</f>
        <v>33480</v>
      </c>
      <c r="I106" s="164">
        <f>+Wauchula!B64</f>
        <v>6401.7082499392218</v>
      </c>
      <c r="J106" s="164">
        <f>+Blountstown!B56</f>
        <v>3935.55518621593</v>
      </c>
      <c r="K106" s="164">
        <f>'Winter Park'!C33</f>
        <v>27951.824873499972</v>
      </c>
      <c r="L106" s="1">
        <f t="shared" si="2"/>
        <v>595437.94362129981</v>
      </c>
      <c r="M106" s="54"/>
      <c r="O106" s="49"/>
    </row>
    <row r="107" spans="1:15" x14ac:dyDescent="0.2">
      <c r="A107" s="3">
        <f t="shared" si="3"/>
        <v>2016</v>
      </c>
      <c r="B107" s="6">
        <v>9</v>
      </c>
      <c r="C107" s="1">
        <f>'Florida_Keys FR'!D154</f>
        <v>85858.710660719022</v>
      </c>
      <c r="D107" s="1">
        <f>Key_West!D238</f>
        <v>0</v>
      </c>
      <c r="E107" s="164">
        <f>'LEE County'!G82</f>
        <v>370495.00714725</v>
      </c>
      <c r="F107" s="1">
        <f>Metro_Dade!F203/1000</f>
        <v>0</v>
      </c>
      <c r="G107" s="164">
        <f>+Seminole!E95</f>
        <v>73600</v>
      </c>
      <c r="H107" s="164">
        <f>+'New Smyra Beach'!B35</f>
        <v>33480</v>
      </c>
      <c r="I107" s="164">
        <f>+Wauchula!B65</f>
        <v>6416.0546744214789</v>
      </c>
      <c r="J107" s="164">
        <f>+Blountstown!B57</f>
        <v>3913.2545491290225</v>
      </c>
      <c r="K107" s="164">
        <f>'Winter Park'!C34</f>
        <v>28556.690733999956</v>
      </c>
      <c r="L107" s="1">
        <f t="shared" si="2"/>
        <v>602319.71776551951</v>
      </c>
      <c r="M107" s="54"/>
      <c r="O107" s="49"/>
    </row>
    <row r="108" spans="1:15" x14ac:dyDescent="0.2">
      <c r="A108" s="3">
        <f t="shared" si="3"/>
        <v>2016</v>
      </c>
      <c r="B108" s="6">
        <v>10</v>
      </c>
      <c r="C108" s="1">
        <f>'Florida_Keys FR'!D155</f>
        <v>73529.936670303854</v>
      </c>
      <c r="D108" s="1">
        <f>Key_West!D239</f>
        <v>0</v>
      </c>
      <c r="E108" s="164">
        <f>'LEE County'!G83</f>
        <v>350921.11485651275</v>
      </c>
      <c r="F108" s="1">
        <f>Metro_Dade!F204/1000</f>
        <v>0</v>
      </c>
      <c r="G108" s="164">
        <f>+Seminole!E96</f>
        <v>70400</v>
      </c>
      <c r="H108" s="164">
        <f>+'New Smyra Beach'!B36</f>
        <v>25200</v>
      </c>
      <c r="I108" s="164">
        <f>+Wauchula!B66</f>
        <v>5741.6855887750007</v>
      </c>
      <c r="J108" s="164">
        <f>+Blountstown!B58</f>
        <v>3571.9326592211451</v>
      </c>
      <c r="K108" s="164">
        <f>'Winter Park'!C35</f>
        <v>27811.956985999961</v>
      </c>
      <c r="L108" s="1">
        <f t="shared" si="2"/>
        <v>557176.62676081271</v>
      </c>
      <c r="M108" s="54"/>
      <c r="O108" s="49"/>
    </row>
    <row r="109" spans="1:15" x14ac:dyDescent="0.2">
      <c r="A109" s="3">
        <f t="shared" si="3"/>
        <v>2016</v>
      </c>
      <c r="B109" s="6">
        <v>11</v>
      </c>
      <c r="C109" s="1">
        <f>'Florida_Keys FR'!D156</f>
        <v>67910.826602440851</v>
      </c>
      <c r="D109" s="1">
        <f>Key_West!D240</f>
        <v>0</v>
      </c>
      <c r="E109" s="164">
        <f>'LEE County'!G84</f>
        <v>319936.09009814868</v>
      </c>
      <c r="F109" s="1">
        <f>Metro_Dade!F205/1000</f>
        <v>0</v>
      </c>
      <c r="G109" s="164">
        <f>+Seminole!E97</f>
        <v>67200</v>
      </c>
      <c r="H109" s="164">
        <f>+'New Smyra Beach'!B37</f>
        <v>18600</v>
      </c>
      <c r="I109" s="164">
        <f>+Wauchula!B67</f>
        <v>5418.6496814467991</v>
      </c>
      <c r="J109" s="164">
        <f>+Blountstown!B59</f>
        <v>2992.5171240611407</v>
      </c>
      <c r="K109" s="164">
        <f>'Winter Park'!C36</f>
        <v>23220.03601499998</v>
      </c>
      <c r="L109" s="1">
        <f t="shared" si="2"/>
        <v>505278.1195210974</v>
      </c>
      <c r="M109" s="54"/>
      <c r="O109" s="49"/>
    </row>
    <row r="110" spans="1:15" x14ac:dyDescent="0.2">
      <c r="A110" s="3">
        <f t="shared" si="3"/>
        <v>2016</v>
      </c>
      <c r="B110" s="6">
        <v>12</v>
      </c>
      <c r="C110" s="1">
        <f>'Florida_Keys FR'!D157</f>
        <v>56071.118847605539</v>
      </c>
      <c r="D110" s="1">
        <f>Key_West!D241</f>
        <v>0</v>
      </c>
      <c r="E110" s="164">
        <f>'LEE County'!G85</f>
        <v>281385.93112805649</v>
      </c>
      <c r="F110" s="1">
        <f>Metro_Dade!F206/1000</f>
        <v>0</v>
      </c>
      <c r="G110" s="164">
        <f>+Seminole!E98</f>
        <v>70400</v>
      </c>
      <c r="H110" s="164">
        <f>+'New Smyra Beach'!B38</f>
        <v>14400</v>
      </c>
      <c r="I110" s="164">
        <f>+Wauchula!B68</f>
        <v>4308.2243999579396</v>
      </c>
      <c r="J110" s="164">
        <f>+Blountstown!B60</f>
        <v>2699.0788432470322</v>
      </c>
      <c r="K110" s="164">
        <f>'Winter Park'!C37</f>
        <v>17586.602599499987</v>
      </c>
      <c r="L110" s="1">
        <f t="shared" si="2"/>
        <v>446850.95581836696</v>
      </c>
      <c r="M110" s="54"/>
      <c r="O110" s="49"/>
    </row>
    <row r="111" spans="1:15" x14ac:dyDescent="0.2">
      <c r="A111" s="3">
        <f t="shared" si="3"/>
        <v>2017</v>
      </c>
      <c r="B111" s="6">
        <v>1</v>
      </c>
      <c r="C111" s="1">
        <f>'Florida_Keys FR'!D158</f>
        <v>57704.820850071315</v>
      </c>
      <c r="D111" s="1">
        <f>Key_West!D242</f>
        <v>0</v>
      </c>
      <c r="E111" s="164">
        <f>'LEE County'!G86</f>
        <v>286475.03394298058</v>
      </c>
      <c r="F111" s="1">
        <f>Metro_Dade!F207/1000</f>
        <v>0</v>
      </c>
      <c r="G111" s="164">
        <f>+Seminole!E99</f>
        <v>70400</v>
      </c>
      <c r="H111" s="164">
        <f>+'New Smyra Beach'!B39</f>
        <v>18600</v>
      </c>
      <c r="I111" s="164">
        <f>+Wauchula!B69</f>
        <v>4610.8397124995281</v>
      </c>
      <c r="J111" s="164">
        <f>+Blountstown!B61</f>
        <v>2976.7245248091331</v>
      </c>
      <c r="K111" s="164">
        <f>'Winter Park'!C38</f>
        <v>18631.660261500016</v>
      </c>
      <c r="L111" s="1">
        <f t="shared" si="2"/>
        <v>459399.07929186057</v>
      </c>
      <c r="M111" s="54"/>
      <c r="O111" s="49"/>
    </row>
    <row r="112" spans="1:15" x14ac:dyDescent="0.2">
      <c r="A112" s="3">
        <f t="shared" si="3"/>
        <v>2017</v>
      </c>
      <c r="B112" s="6">
        <v>2</v>
      </c>
      <c r="C112" s="1">
        <f>'Florida_Keys FR'!D159</f>
        <v>57720.710157833033</v>
      </c>
      <c r="D112" s="1">
        <f>Key_West!D243</f>
        <v>0</v>
      </c>
      <c r="E112" s="164">
        <f>'LEE County'!G87</f>
        <v>312033.67015046364</v>
      </c>
      <c r="F112" s="1">
        <f>Metro_Dade!F208/1000</f>
        <v>0</v>
      </c>
      <c r="G112" s="164">
        <f>+Seminole!E100</f>
        <v>70400</v>
      </c>
      <c r="H112" s="164">
        <f>+'New Smyra Beach'!B40</f>
        <v>33480</v>
      </c>
      <c r="I112" s="1"/>
      <c r="J112" s="164">
        <f>+Blountstown!B62</f>
        <v>3353.6741777888892</v>
      </c>
      <c r="K112" s="164">
        <f>'Winter Park'!C39</f>
        <v>0</v>
      </c>
      <c r="L112" s="1">
        <f t="shared" si="2"/>
        <v>476988.05448608554</v>
      </c>
      <c r="M112" s="54"/>
      <c r="O112" s="49"/>
    </row>
    <row r="113" spans="1:15" x14ac:dyDescent="0.2">
      <c r="A113" s="3">
        <f t="shared" si="3"/>
        <v>2017</v>
      </c>
      <c r="B113" s="6">
        <v>3</v>
      </c>
      <c r="C113" s="1">
        <f>'Florida_Keys FR'!D160</f>
        <v>54670.353002001531</v>
      </c>
      <c r="D113" s="1">
        <f>Key_West!D244</f>
        <v>0</v>
      </c>
      <c r="E113" s="164">
        <f>'LEE County'!G88</f>
        <v>285310.71104912838</v>
      </c>
      <c r="F113" s="1">
        <f>Metro_Dade!F209/1000</f>
        <v>0</v>
      </c>
      <c r="G113" s="164">
        <f>+Seminole!E101</f>
        <v>64000</v>
      </c>
      <c r="H113" s="164">
        <f>+'New Smyra Beach'!B41</f>
        <v>30240</v>
      </c>
      <c r="I113" s="1"/>
      <c r="J113" s="164">
        <f>+Blountstown!B63</f>
        <v>2823.5387171284315</v>
      </c>
      <c r="K113" s="164">
        <f>'Winter Park'!C40</f>
        <v>0</v>
      </c>
      <c r="L113" s="1">
        <f t="shared" si="2"/>
        <v>437044.60276825837</v>
      </c>
      <c r="M113" s="54"/>
      <c r="O113" s="49"/>
    </row>
    <row r="114" spans="1:15" x14ac:dyDescent="0.2">
      <c r="A114" s="3">
        <f t="shared" si="3"/>
        <v>2017</v>
      </c>
      <c r="B114" s="6">
        <v>4</v>
      </c>
      <c r="C114" s="1">
        <f>'Florida_Keys FR'!D161</f>
        <v>61561.862059111736</v>
      </c>
      <c r="D114" s="1">
        <f>Key_West!D245</f>
        <v>0</v>
      </c>
      <c r="E114" s="164">
        <f>'LEE County'!G89</f>
        <v>290635.25927753031</v>
      </c>
      <c r="F114" s="1">
        <f>Metro_Dade!F210/1000</f>
        <v>0</v>
      </c>
      <c r="G114" s="164">
        <f>+Seminole!E102</f>
        <v>73600</v>
      </c>
      <c r="H114" s="164">
        <f>+'New Smyra Beach'!B42</f>
        <v>22320</v>
      </c>
      <c r="I114" s="1"/>
      <c r="J114" s="164">
        <f>+Blountstown!B64</f>
        <v>2727.1906635069176</v>
      </c>
      <c r="K114" s="164">
        <f>'Winter Park'!C41</f>
        <v>0</v>
      </c>
      <c r="L114" s="1">
        <f t="shared" si="2"/>
        <v>450844.31200014899</v>
      </c>
      <c r="M114" s="54"/>
      <c r="O114" s="49"/>
    </row>
    <row r="115" spans="1:15" x14ac:dyDescent="0.2">
      <c r="A115" s="3">
        <f t="shared" si="3"/>
        <v>2017</v>
      </c>
      <c r="B115" s="6">
        <v>5</v>
      </c>
      <c r="C115" s="1">
        <f>'Florida_Keys FR'!D162</f>
        <v>64535.470328737698</v>
      </c>
      <c r="D115" s="1">
        <f>Key_West!D246</f>
        <v>0</v>
      </c>
      <c r="E115" s="164">
        <f>'LEE County'!G90</f>
        <v>299313.33551216347</v>
      </c>
      <c r="F115" s="1">
        <f>Metro_Dade!F211/1000</f>
        <v>0</v>
      </c>
      <c r="G115" s="164">
        <f>+Seminole!E103</f>
        <v>64000</v>
      </c>
      <c r="H115" s="164">
        <f>+'New Smyra Beach'!B43</f>
        <v>14400</v>
      </c>
      <c r="I115" s="1"/>
      <c r="J115" s="164">
        <f>+Blountstown!B65</f>
        <v>2638.6655253741837</v>
      </c>
      <c r="K115" s="164">
        <f>'Winter Park'!C42</f>
        <v>0</v>
      </c>
      <c r="L115" s="1">
        <f t="shared" si="2"/>
        <v>444887.47136627533</v>
      </c>
      <c r="M115" s="54"/>
      <c r="O115" s="49"/>
    </row>
    <row r="116" spans="1:15" x14ac:dyDescent="0.2">
      <c r="A116" s="3">
        <f t="shared" si="3"/>
        <v>2017</v>
      </c>
      <c r="B116" s="6">
        <v>6</v>
      </c>
      <c r="C116" s="1">
        <f>'Florida_Keys FR'!D163</f>
        <v>73811.763750762941</v>
      </c>
      <c r="D116" s="1">
        <f>Key_West!D247</f>
        <v>0</v>
      </c>
      <c r="E116" s="164">
        <f>'LEE County'!G91</f>
        <v>339081.85286703083</v>
      </c>
      <c r="F116" s="1">
        <f>Metro_Dade!F212/1000</f>
        <v>0</v>
      </c>
      <c r="G116" s="164">
        <f>+Seminole!E104</f>
        <v>73600</v>
      </c>
      <c r="H116" s="164">
        <f>+'New Smyra Beach'!B44</f>
        <v>22320</v>
      </c>
      <c r="I116" s="1"/>
      <c r="J116" s="1"/>
      <c r="K116" s="164">
        <f>'Winter Park'!C43</f>
        <v>0</v>
      </c>
      <c r="L116" s="1">
        <f t="shared" si="2"/>
        <v>508813.6166177938</v>
      </c>
      <c r="M116" s="54"/>
      <c r="O116" s="49"/>
    </row>
    <row r="117" spans="1:15" x14ac:dyDescent="0.2">
      <c r="A117" s="3">
        <f t="shared" si="3"/>
        <v>2017</v>
      </c>
      <c r="B117" s="6">
        <v>7</v>
      </c>
      <c r="C117" s="1">
        <f>'Florida_Keys FR'!D164</f>
        <v>80368.239806007405</v>
      </c>
      <c r="D117" s="1">
        <f>Key_West!D248</f>
        <v>0</v>
      </c>
      <c r="E117" s="164">
        <f>'LEE County'!G92</f>
        <v>357944.66742071247</v>
      </c>
      <c r="F117" s="1">
        <f>Metro_Dade!F213/1000</f>
        <v>0</v>
      </c>
      <c r="G117" s="164">
        <f>+Seminole!E105</f>
        <v>70400</v>
      </c>
      <c r="H117" s="164">
        <f>+'New Smyra Beach'!B45</f>
        <v>32400</v>
      </c>
      <c r="I117" s="1"/>
      <c r="J117" s="1"/>
      <c r="K117" s="164">
        <f>'Winter Park'!C44</f>
        <v>0</v>
      </c>
      <c r="L117" s="1">
        <f t="shared" si="2"/>
        <v>541112.90722671989</v>
      </c>
      <c r="M117" s="54"/>
      <c r="O117" s="49"/>
    </row>
    <row r="118" spans="1:15" x14ac:dyDescent="0.2">
      <c r="A118" s="3">
        <f t="shared" si="3"/>
        <v>2017</v>
      </c>
      <c r="B118" s="6">
        <v>8</v>
      </c>
      <c r="C118" s="1">
        <f>'Florida_Keys FR'!D165</f>
        <v>87613.899493194142</v>
      </c>
      <c r="D118" s="1">
        <f>Key_West!D249</f>
        <v>0</v>
      </c>
      <c r="E118" s="164">
        <f>'LEE County'!G93</f>
        <v>372330.79537285131</v>
      </c>
      <c r="F118" s="1">
        <f>Metro_Dade!F214/1000</f>
        <v>0</v>
      </c>
      <c r="G118" s="164">
        <f>+Seminole!E106</f>
        <v>67200</v>
      </c>
      <c r="H118" s="164">
        <f>+'New Smyra Beach'!B46</f>
        <v>33480</v>
      </c>
      <c r="I118" s="1"/>
      <c r="J118" s="1"/>
      <c r="K118" s="164">
        <f>'Winter Park'!C45</f>
        <v>0</v>
      </c>
      <c r="L118" s="1">
        <f t="shared" si="2"/>
        <v>560624.69486604538</v>
      </c>
      <c r="M118" s="54"/>
      <c r="O118" s="49"/>
    </row>
    <row r="119" spans="1:15" x14ac:dyDescent="0.2">
      <c r="A119" s="3">
        <f t="shared" si="3"/>
        <v>2017</v>
      </c>
      <c r="B119" s="6">
        <v>9</v>
      </c>
      <c r="C119" s="1">
        <f>'Florida_Keys FR'!D166</f>
        <v>86941.28690723436</v>
      </c>
      <c r="D119" s="1">
        <f>Key_West!D250</f>
        <v>0</v>
      </c>
      <c r="E119" s="164">
        <f>'LEE County'!G94</f>
        <v>372696.1469136207</v>
      </c>
      <c r="F119" s="1">
        <f>Metro_Dade!F215/1000</f>
        <v>0</v>
      </c>
      <c r="G119" s="164">
        <f>+Seminole!E107</f>
        <v>73600</v>
      </c>
      <c r="H119" s="164">
        <f>+'New Smyra Beach'!B47</f>
        <v>33480</v>
      </c>
      <c r="I119" s="1"/>
      <c r="J119" s="1"/>
      <c r="K119" s="164">
        <f>'Winter Park'!C46</f>
        <v>0</v>
      </c>
      <c r="L119" s="1">
        <f t="shared" si="2"/>
        <v>566717.43382085511</v>
      </c>
      <c r="M119" s="54"/>
      <c r="O119" s="49"/>
    </row>
    <row r="120" spans="1:15" x14ac:dyDescent="0.2">
      <c r="A120" s="3">
        <f t="shared" si="3"/>
        <v>2017</v>
      </c>
      <c r="B120" s="6">
        <v>10</v>
      </c>
      <c r="C120" s="1">
        <f>'Florida_Keys FR'!D167</f>
        <v>74457.061736991658</v>
      </c>
      <c r="D120" s="1">
        <f>Key_West!D251</f>
        <v>0</v>
      </c>
      <c r="E120" s="164">
        <f>'LEE County'!G95</f>
        <v>353786.32785544277</v>
      </c>
      <c r="F120" s="1">
        <f>Metro_Dade!F216/1000</f>
        <v>0</v>
      </c>
      <c r="G120" s="164">
        <f>+Seminole!E108</f>
        <v>67200</v>
      </c>
      <c r="H120" s="164">
        <f>+'New Smyra Beach'!B48</f>
        <v>25200</v>
      </c>
      <c r="I120" s="1"/>
      <c r="J120" s="1"/>
      <c r="K120" s="164">
        <f>'Winter Park'!C47</f>
        <v>0</v>
      </c>
      <c r="L120" s="1">
        <f t="shared" si="2"/>
        <v>520643.3895924344</v>
      </c>
      <c r="M120" s="54"/>
      <c r="O120" s="49"/>
    </row>
    <row r="121" spans="1:15" x14ac:dyDescent="0.2">
      <c r="A121" s="3">
        <f t="shared" si="3"/>
        <v>2017</v>
      </c>
      <c r="B121" s="6">
        <v>11</v>
      </c>
      <c r="C121" s="1">
        <f>'Florida_Keys FR'!D168</f>
        <v>68767.101372877849</v>
      </c>
      <c r="D121" s="1">
        <f>Key_West!D252</f>
        <v>0</v>
      </c>
      <c r="E121" s="164">
        <f>'LEE County'!G96</f>
        <v>324350.39881073282</v>
      </c>
      <c r="F121" s="1">
        <f>Metro_Dade!F217/1000</f>
        <v>0</v>
      </c>
      <c r="G121" s="164">
        <f>+Seminole!E109</f>
        <v>70400</v>
      </c>
      <c r="H121" s="164">
        <f>+'New Smyra Beach'!B49</f>
        <v>22320</v>
      </c>
      <c r="I121" s="1"/>
      <c r="J121" s="1"/>
      <c r="K121" s="164">
        <f>'Winter Park'!C48</f>
        <v>0</v>
      </c>
      <c r="L121" s="1">
        <f t="shared" si="2"/>
        <v>485837.50018361065</v>
      </c>
      <c r="M121" s="54"/>
      <c r="O121" s="49"/>
    </row>
    <row r="122" spans="1:15" x14ac:dyDescent="0.2">
      <c r="A122" s="3">
        <f t="shared" si="3"/>
        <v>2017</v>
      </c>
      <c r="B122" s="6">
        <v>12</v>
      </c>
      <c r="C122" s="1">
        <f>'Florida_Keys FR'!D169</f>
        <v>56778.108981895173</v>
      </c>
      <c r="D122" s="1">
        <f>Key_West!D253</f>
        <v>0</v>
      </c>
      <c r="E122" s="164">
        <f>'LEE County'!G97</f>
        <v>287834.96451135422</v>
      </c>
      <c r="F122" s="1">
        <f>Metro_Dade!F218/1000</f>
        <v>0</v>
      </c>
      <c r="G122" s="164">
        <f>+Seminole!E110</f>
        <v>70400</v>
      </c>
      <c r="H122" s="164">
        <f>+'New Smyra Beach'!B50</f>
        <v>14400</v>
      </c>
      <c r="I122" s="1"/>
      <c r="J122" s="1"/>
      <c r="K122" s="164">
        <f>'Winter Park'!C49</f>
        <v>0</v>
      </c>
      <c r="L122" s="1">
        <f t="shared" si="2"/>
        <v>429413.07349324937</v>
      </c>
      <c r="M122" s="54"/>
      <c r="O122" s="49"/>
    </row>
    <row r="123" spans="1:15" x14ac:dyDescent="0.2">
      <c r="A123" s="3">
        <f t="shared" si="3"/>
        <v>2018</v>
      </c>
      <c r="B123" s="6">
        <v>1</v>
      </c>
      <c r="C123" s="1">
        <f>'Florida_Keys FR'!D170</f>
        <v>58432.410023970835</v>
      </c>
      <c r="D123" s="1">
        <f>Key_West!D254</f>
        <v>0</v>
      </c>
      <c r="E123" s="164">
        <f>'LEE County'!G98</f>
        <v>293515.97926556342</v>
      </c>
      <c r="F123" s="1">
        <f>Metro_Dade!F219/1000</f>
        <v>0</v>
      </c>
      <c r="G123" s="164">
        <f>+Seminole!E111</f>
        <v>67200</v>
      </c>
      <c r="H123" s="164">
        <f>+'New Smyra Beach'!B51</f>
        <v>22320</v>
      </c>
      <c r="I123" s="1"/>
      <c r="J123" s="1"/>
      <c r="K123" s="164">
        <f>'Winter Park'!C50</f>
        <v>0</v>
      </c>
      <c r="L123" s="1">
        <f t="shared" si="2"/>
        <v>441468.38928953424</v>
      </c>
      <c r="M123" s="54"/>
      <c r="O123" s="49"/>
    </row>
    <row r="124" spans="1:15" ht="12.75" x14ac:dyDescent="0.2">
      <c r="A124" s="3">
        <f t="shared" si="3"/>
        <v>2018</v>
      </c>
      <c r="B124" s="6">
        <v>2</v>
      </c>
      <c r="C124" s="1">
        <f>'Florida_Keys FR'!D171</f>
        <v>58448.499677009386</v>
      </c>
      <c r="D124" s="1">
        <f>Key_West!D255</f>
        <v>0</v>
      </c>
      <c r="E124" s="164">
        <f>'LEE County'!G99</f>
        <v>319300.73541368492</v>
      </c>
      <c r="F124" s="1">
        <f>Metro_Dade!F220/1000</f>
        <v>0</v>
      </c>
      <c r="G124" s="164">
        <f>+Seminole!E112</f>
        <v>73600</v>
      </c>
      <c r="H124"/>
      <c r="I124" s="1"/>
      <c r="J124" s="1"/>
      <c r="K124" s="164">
        <f>'Winter Park'!C51</f>
        <v>0</v>
      </c>
      <c r="L124" s="1">
        <f t="shared" si="2"/>
        <v>451349.23509069427</v>
      </c>
      <c r="M124" s="54"/>
      <c r="O124" s="49"/>
    </row>
    <row r="125" spans="1:15" ht="12.75" x14ac:dyDescent="0.2">
      <c r="A125" s="3">
        <f t="shared" si="3"/>
        <v>2018</v>
      </c>
      <c r="B125" s="6">
        <v>3</v>
      </c>
      <c r="C125" s="1">
        <f>'Florida_Keys FR'!D172</f>
        <v>55359.681144634043</v>
      </c>
      <c r="D125" s="1">
        <f>Key_West!D256</f>
        <v>0</v>
      </c>
      <c r="E125" s="164">
        <f>'LEE County'!G100</f>
        <v>292265.9154988635</v>
      </c>
      <c r="F125" s="1">
        <f>Metro_Dade!F221/1000</f>
        <v>0</v>
      </c>
      <c r="G125" s="164">
        <f>+Seminole!E113</f>
        <v>64000</v>
      </c>
      <c r="H125"/>
      <c r="I125" s="1"/>
      <c r="J125" s="1"/>
      <c r="K125" s="164">
        <f>'Winter Park'!C52</f>
        <v>0</v>
      </c>
      <c r="L125" s="1">
        <f t="shared" si="2"/>
        <v>411625.59664349753</v>
      </c>
      <c r="M125" s="54"/>
      <c r="O125" s="49"/>
    </row>
    <row r="126" spans="1:15" ht="12.75" x14ac:dyDescent="0.2">
      <c r="A126" s="3">
        <f t="shared" si="3"/>
        <v>2018</v>
      </c>
      <c r="B126" s="6">
        <v>4</v>
      </c>
      <c r="C126" s="1">
        <f>'Florida_Keys FR'!D173</f>
        <v>62338.083936235016</v>
      </c>
      <c r="D126" s="1">
        <f>Key_West!D257</f>
        <v>0</v>
      </c>
      <c r="E126" s="164">
        <f>'LEE County'!G101</f>
        <v>296979.18039248406</v>
      </c>
      <c r="F126" s="1">
        <f>Metro_Dade!F222/1000</f>
        <v>0</v>
      </c>
      <c r="G126" s="164">
        <f>+Seminole!E114</f>
        <v>70400</v>
      </c>
      <c r="H126"/>
      <c r="I126" s="1"/>
      <c r="J126" s="1"/>
      <c r="K126" s="164">
        <f>'Winter Park'!C53</f>
        <v>0</v>
      </c>
      <c r="L126" s="1">
        <f t="shared" si="2"/>
        <v>429717.26432871906</v>
      </c>
      <c r="M126" s="54"/>
      <c r="O126" s="49"/>
    </row>
    <row r="127" spans="1:15" ht="12.75" x14ac:dyDescent="0.2">
      <c r="A127" s="3">
        <f t="shared" si="3"/>
        <v>2018</v>
      </c>
      <c r="B127" s="6">
        <v>5</v>
      </c>
      <c r="C127" s="1">
        <f>'Florida_Keys FR'!D174</f>
        <v>65349.185870212168</v>
      </c>
      <c r="D127" s="1">
        <f>Key_West!D258</f>
        <v>0</v>
      </c>
      <c r="E127" s="164">
        <f>'LEE County'!G102</f>
        <v>304862.57148808759</v>
      </c>
      <c r="F127" s="1">
        <f>Metro_Dade!F223/1000</f>
        <v>0</v>
      </c>
      <c r="G127" s="164">
        <f>+Seminole!E115</f>
        <v>67200</v>
      </c>
      <c r="H127"/>
      <c r="I127" s="1"/>
      <c r="J127" s="1"/>
      <c r="K127" s="164">
        <f>'Winter Park'!C54</f>
        <v>0</v>
      </c>
      <c r="L127" s="1">
        <f t="shared" si="2"/>
        <v>437411.75735829974</v>
      </c>
      <c r="M127" s="54"/>
      <c r="O127" s="49"/>
    </row>
    <row r="128" spans="1:15" ht="12.75" x14ac:dyDescent="0.2">
      <c r="A128" s="3">
        <f t="shared" si="3"/>
        <v>2018</v>
      </c>
      <c r="B128" s="6">
        <v>6</v>
      </c>
      <c r="C128" s="1">
        <f>'Florida_Keys FR'!D175</f>
        <v>74742.442321813694</v>
      </c>
      <c r="D128" s="1">
        <f>Key_West!D259</f>
        <v>0</v>
      </c>
      <c r="E128" s="164">
        <f>'LEE County'!G103</f>
        <v>343128.54294904711</v>
      </c>
      <c r="F128" s="1">
        <f>Metro_Dade!F224/1000</f>
        <v>0</v>
      </c>
      <c r="G128" s="164">
        <f>+Seminole!E116</f>
        <v>73600</v>
      </c>
      <c r="H128"/>
      <c r="I128" s="1"/>
      <c r="J128" s="1"/>
      <c r="K128" s="164">
        <f>'Winter Park'!C55</f>
        <v>0</v>
      </c>
      <c r="L128" s="1">
        <f t="shared" si="2"/>
        <v>491470.98527086084</v>
      </c>
      <c r="M128" s="54"/>
      <c r="O128" s="49"/>
    </row>
    <row r="129" spans="1:15" ht="12.75" x14ac:dyDescent="0.2">
      <c r="A129" s="3">
        <f t="shared" si="3"/>
        <v>2018</v>
      </c>
      <c r="B129" s="6">
        <v>7</v>
      </c>
      <c r="C129" s="1">
        <f>'Florida_Keys FR'!D176</f>
        <v>81381.587743784403</v>
      </c>
      <c r="D129" s="1">
        <f>Key_West!D260</f>
        <v>0</v>
      </c>
      <c r="E129" s="164">
        <f>'LEE County'!G104</f>
        <v>360845.97944771522</v>
      </c>
      <c r="F129" s="1">
        <f>Metro_Dade!F225/1000</f>
        <v>0</v>
      </c>
      <c r="G129" s="164">
        <f>+Seminole!E117</f>
        <v>67200</v>
      </c>
      <c r="H129"/>
      <c r="I129" s="1"/>
      <c r="J129" s="1"/>
      <c r="K129" s="164">
        <f>'Winter Park'!C56</f>
        <v>0</v>
      </c>
      <c r="L129" s="1">
        <f t="shared" si="2"/>
        <v>509427.56719149963</v>
      </c>
      <c r="M129" s="54"/>
      <c r="O129" s="49"/>
    </row>
    <row r="130" spans="1:15" ht="12.75" x14ac:dyDescent="0.2">
      <c r="A130" s="3">
        <f t="shared" si="3"/>
        <v>2018</v>
      </c>
      <c r="B130" s="6">
        <v>8</v>
      </c>
      <c r="C130" s="1">
        <f>'Florida_Keys FR'!D177</f>
        <v>88718.606583785338</v>
      </c>
      <c r="D130" s="1">
        <f>Key_West!D261</f>
        <v>0</v>
      </c>
      <c r="E130" s="164">
        <f>'LEE County'!G105</f>
        <v>374441.12471648789</v>
      </c>
      <c r="F130" s="1">
        <f>Metro_Dade!F226/1000</f>
        <v>0</v>
      </c>
      <c r="G130" s="164">
        <f>+Seminole!E118</f>
        <v>70400</v>
      </c>
      <c r="H130"/>
      <c r="I130" s="1"/>
      <c r="J130" s="1"/>
      <c r="K130" s="164">
        <f>'Winter Park'!C57</f>
        <v>0</v>
      </c>
      <c r="L130" s="1">
        <f t="shared" si="2"/>
        <v>533559.73130027321</v>
      </c>
      <c r="M130" s="54"/>
      <c r="O130" s="49"/>
    </row>
    <row r="131" spans="1:15" ht="12.75" x14ac:dyDescent="0.2">
      <c r="A131" s="3">
        <f t="shared" si="3"/>
        <v>2018</v>
      </c>
      <c r="B131" s="6">
        <v>9</v>
      </c>
      <c r="C131" s="1">
        <f>'Florida_Keys FR'!D178</f>
        <v>88037.513152922766</v>
      </c>
      <c r="D131" s="1">
        <f>Key_West!D262</f>
        <v>0</v>
      </c>
      <c r="E131" s="164">
        <f>'LEE County'!G106</f>
        <v>374453.25430873939</v>
      </c>
      <c r="F131" s="1">
        <f>Metro_Dade!F227/1000</f>
        <v>0</v>
      </c>
      <c r="G131" s="164">
        <f>+Seminole!E119</f>
        <v>73600</v>
      </c>
      <c r="H131"/>
      <c r="I131" s="1"/>
      <c r="J131" s="1"/>
      <c r="K131" s="164">
        <f>'Winter Park'!C58</f>
        <v>0</v>
      </c>
      <c r="L131" s="1">
        <f t="shared" si="2"/>
        <v>536090.76746166218</v>
      </c>
      <c r="M131" s="54"/>
      <c r="O131" s="49"/>
    </row>
    <row r="132" spans="1:15" ht="12.75" x14ac:dyDescent="0.2">
      <c r="A132" s="3">
        <f t="shared" si="3"/>
        <v>2018</v>
      </c>
      <c r="B132" s="6">
        <v>10</v>
      </c>
      <c r="C132" s="1">
        <f>'Florida_Keys FR'!D179</f>
        <v>75395.87674832248</v>
      </c>
      <c r="D132" s="1">
        <f>Key_West!D263</f>
        <v>0</v>
      </c>
      <c r="E132" s="164">
        <f>'LEE County'!G107</f>
        <v>355859.25415451813</v>
      </c>
      <c r="F132" s="1">
        <f>Metro_Dade!F228/1000</f>
        <v>0</v>
      </c>
      <c r="G132" s="164">
        <f>+Seminole!E120</f>
        <v>64000</v>
      </c>
      <c r="H132"/>
      <c r="I132" s="1"/>
      <c r="J132" s="1"/>
      <c r="K132" s="164">
        <f>'Winter Park'!C59</f>
        <v>0</v>
      </c>
      <c r="L132" s="1">
        <f t="shared" ref="L132:L195" si="4">SUM(C132:K132)</f>
        <v>495255.13090284064</v>
      </c>
      <c r="M132" s="54"/>
      <c r="O132" s="49"/>
    </row>
    <row r="133" spans="1:15" ht="12.75" x14ac:dyDescent="0.2">
      <c r="A133" s="3">
        <f t="shared" si="3"/>
        <v>2018</v>
      </c>
      <c r="B133" s="6">
        <v>11</v>
      </c>
      <c r="C133" s="1">
        <f>'Florida_Keys FR'!D180</f>
        <v>69634.172749970516</v>
      </c>
      <c r="D133" s="1">
        <f>Key_West!D264</f>
        <v>0</v>
      </c>
      <c r="E133" s="164">
        <f>'LEE County'!G108</f>
        <v>327480.15732555458</v>
      </c>
      <c r="F133" s="1">
        <f>Metro_Dade!F229/1000</f>
        <v>0</v>
      </c>
      <c r="G133" s="164">
        <f>+Seminole!E121</f>
        <v>73600</v>
      </c>
      <c r="H133"/>
      <c r="I133" s="1"/>
      <c r="J133" s="1"/>
      <c r="K133" s="164">
        <f>'Winter Park'!C60</f>
        <v>0</v>
      </c>
      <c r="L133" s="1">
        <f t="shared" si="4"/>
        <v>470714.3300755251</v>
      </c>
      <c r="M133" s="54"/>
      <c r="O133" s="49"/>
    </row>
    <row r="134" spans="1:15" ht="12.75" x14ac:dyDescent="0.2">
      <c r="A134" s="3">
        <f t="shared" si="3"/>
        <v>2018</v>
      </c>
      <c r="B134" s="6">
        <v>12</v>
      </c>
      <c r="C134" s="1">
        <f>'Florida_Keys FR'!D181</f>
        <v>57494.013421093558</v>
      </c>
      <c r="D134" s="1">
        <f>Key_West!D265</f>
        <v>0</v>
      </c>
      <c r="E134" s="164">
        <f>'LEE County'!G109</f>
        <v>292567.13118651998</v>
      </c>
      <c r="F134" s="1">
        <f>Metro_Dade!F230/1000</f>
        <v>0</v>
      </c>
      <c r="G134" s="164">
        <f>+Seminole!E122</f>
        <v>70400</v>
      </c>
      <c r="H134"/>
      <c r="I134" s="1"/>
      <c r="J134" s="1"/>
      <c r="K134" s="164">
        <f>'Winter Park'!C61</f>
        <v>0</v>
      </c>
      <c r="L134" s="1">
        <f t="shared" si="4"/>
        <v>420461.14460761356</v>
      </c>
      <c r="M134" s="54"/>
      <c r="O134" s="49"/>
    </row>
    <row r="135" spans="1:15" ht="12.75" x14ac:dyDescent="0.2">
      <c r="A135" s="3">
        <f t="shared" si="3"/>
        <v>2019</v>
      </c>
      <c r="B135" s="6">
        <v>1</v>
      </c>
      <c r="C135" s="1">
        <f>'Florida_Keys FR'!D182</f>
        <v>59169.173232174195</v>
      </c>
      <c r="D135" s="1">
        <f>Key_West!D266</f>
        <v>0</v>
      </c>
      <c r="E135" s="164">
        <f>'LEE County'!G110</f>
        <v>298957.56165238033</v>
      </c>
      <c r="F135" s="1">
        <f>Metro_Dade!F231/1000</f>
        <v>0</v>
      </c>
      <c r="G135" s="164">
        <f>+Seminole!E123</f>
        <v>67200</v>
      </c>
      <c r="H135"/>
      <c r="I135" s="1"/>
      <c r="J135" s="1"/>
      <c r="K135" s="164">
        <f>'Winter Park'!C62</f>
        <v>0</v>
      </c>
      <c r="L135" s="1">
        <f t="shared" si="4"/>
        <v>425326.73488455452</v>
      </c>
      <c r="M135" s="54"/>
      <c r="O135" s="49"/>
    </row>
    <row r="136" spans="1:15" ht="12.75" x14ac:dyDescent="0.2">
      <c r="A136" s="3">
        <f t="shared" si="3"/>
        <v>2019</v>
      </c>
      <c r="B136" s="6">
        <v>2</v>
      </c>
      <c r="C136" s="1">
        <f>'Florida_Keys FR'!D183</f>
        <v>59185.465756605307</v>
      </c>
      <c r="D136" s="1">
        <f>Key_West!D267</f>
        <v>0</v>
      </c>
      <c r="E136" s="164">
        <f>'LEE County'!G111</f>
        <v>325075.07727632538</v>
      </c>
      <c r="F136" s="1">
        <f>Metro_Dade!F232/1000</f>
        <v>0</v>
      </c>
      <c r="G136" s="164">
        <f>+Seminole!E124</f>
        <v>73600</v>
      </c>
      <c r="H136"/>
      <c r="I136" s="1"/>
      <c r="J136" s="1"/>
      <c r="K136" s="164">
        <f>'Winter Park'!C63</f>
        <v>0</v>
      </c>
      <c r="L136" s="1">
        <f t="shared" si="4"/>
        <v>457860.5430329307</v>
      </c>
      <c r="M136" s="54"/>
      <c r="O136" s="49"/>
    </row>
    <row r="137" spans="1:15" ht="12.75" x14ac:dyDescent="0.2">
      <c r="A137" s="3">
        <f t="shared" si="3"/>
        <v>2019</v>
      </c>
      <c r="B137" s="6">
        <v>3</v>
      </c>
      <c r="C137" s="1">
        <f>'Florida_Keys FR'!D184</f>
        <v>56057.700895462454</v>
      </c>
      <c r="D137" s="1">
        <f>Key_West!D268</f>
        <v>0</v>
      </c>
      <c r="E137" s="164">
        <f>'LEE County'!G112</f>
        <v>297965.45193978498</v>
      </c>
      <c r="F137" s="1">
        <f>Metro_Dade!F233/1000</f>
        <v>0</v>
      </c>
      <c r="G137" s="164">
        <f>+Seminole!E125</f>
        <v>64000</v>
      </c>
      <c r="H137"/>
      <c r="I137" s="1"/>
      <c r="J137" s="1"/>
      <c r="K137" s="164">
        <f>'Winter Park'!C64</f>
        <v>0</v>
      </c>
      <c r="L137" s="1">
        <f t="shared" si="4"/>
        <v>418023.15283524746</v>
      </c>
      <c r="M137" s="54"/>
      <c r="O137" s="49"/>
    </row>
    <row r="138" spans="1:15" ht="12.75" x14ac:dyDescent="0.2">
      <c r="A138" s="3">
        <f t="shared" si="3"/>
        <v>2019</v>
      </c>
      <c r="B138" s="6">
        <v>4</v>
      </c>
      <c r="C138" s="1">
        <f>'Florida_Keys FR'!D185</f>
        <v>63124.093048220471</v>
      </c>
      <c r="D138" s="1">
        <f>Key_West!D269</f>
        <v>0</v>
      </c>
      <c r="E138" s="164">
        <f>'LEE County'!G113</f>
        <v>302195.18102771434</v>
      </c>
      <c r="F138" s="1">
        <f>Metro_Dade!F234/1000</f>
        <v>0</v>
      </c>
      <c r="G138" s="164">
        <f>+Seminole!E126</f>
        <v>67200</v>
      </c>
      <c r="H138"/>
      <c r="I138" s="1"/>
      <c r="J138" s="1"/>
      <c r="K138" s="164">
        <f>'Winter Park'!C65</f>
        <v>0</v>
      </c>
      <c r="L138" s="1">
        <f t="shared" si="4"/>
        <v>432519.27407593478</v>
      </c>
      <c r="M138" s="54"/>
      <c r="O138" s="49"/>
    </row>
    <row r="139" spans="1:15" ht="12.75" x14ac:dyDescent="0.2">
      <c r="A139" s="3">
        <f t="shared" si="3"/>
        <v>2019</v>
      </c>
      <c r="B139" s="6">
        <v>5</v>
      </c>
      <c r="C139" s="1">
        <f>'Florida_Keys FR'!D186</f>
        <v>66173.161397072414</v>
      </c>
      <c r="D139" s="1">
        <f>Key_West!D270</f>
        <v>0</v>
      </c>
      <c r="E139" s="164">
        <f>'LEE County'!G114</f>
        <v>309398.65724670142</v>
      </c>
      <c r="F139" s="1">
        <f>Metro_Dade!F235/1000</f>
        <v>0</v>
      </c>
      <c r="G139" s="164">
        <f>+Seminole!E127</f>
        <v>70400</v>
      </c>
      <c r="H139"/>
      <c r="I139" s="1"/>
      <c r="J139" s="1"/>
      <c r="K139" s="164">
        <f>'Winter Park'!C66</f>
        <v>0</v>
      </c>
      <c r="L139" s="1">
        <f t="shared" si="4"/>
        <v>445971.81864377385</v>
      </c>
      <c r="M139" s="54"/>
      <c r="O139" s="49"/>
    </row>
    <row r="140" spans="1:15" ht="12.75" x14ac:dyDescent="0.2">
      <c r="A140" s="3">
        <f t="shared" si="3"/>
        <v>2019</v>
      </c>
      <c r="B140" s="6">
        <v>6</v>
      </c>
      <c r="C140" s="1">
        <f>'Florida_Keys FR'!D187</f>
        <v>75684.855642972005</v>
      </c>
      <c r="D140" s="1">
        <f>Key_West!D271</f>
        <v>0</v>
      </c>
      <c r="E140" s="164">
        <f>'LEE County'!G115</f>
        <v>346308.51082338556</v>
      </c>
      <c r="F140" s="1">
        <f>Metro_Dade!F236/1000</f>
        <v>0</v>
      </c>
      <c r="G140" s="164">
        <f>+Seminole!E128</f>
        <v>73600</v>
      </c>
      <c r="H140"/>
      <c r="I140" s="1"/>
      <c r="J140" s="1"/>
      <c r="K140" s="164">
        <f>'Winter Park'!C67</f>
        <v>0</v>
      </c>
      <c r="L140" s="1">
        <f t="shared" si="4"/>
        <v>495593.36646635755</v>
      </c>
      <c r="M140" s="54"/>
      <c r="O140" s="49"/>
    </row>
    <row r="141" spans="1:15" ht="12.75" x14ac:dyDescent="0.2">
      <c r="A141" s="3">
        <f t="shared" si="3"/>
        <v>2019</v>
      </c>
      <c r="B141" s="6">
        <v>7</v>
      </c>
      <c r="C141" s="1">
        <f>'Florida_Keys FR'!D188</f>
        <v>82407.71279408093</v>
      </c>
      <c r="D141" s="1">
        <f>Key_West!D272</f>
        <v>0</v>
      </c>
      <c r="E141" s="164">
        <f>'LEE County'!G116</f>
        <v>363110.09930648707</v>
      </c>
      <c r="F141" s="1">
        <f>Metro_Dade!F237/1000</f>
        <v>0</v>
      </c>
      <c r="G141" s="164">
        <f>+Seminole!E129</f>
        <v>64000</v>
      </c>
      <c r="H141"/>
      <c r="I141" s="1"/>
      <c r="J141" s="1"/>
      <c r="K141" s="164">
        <f>'Winter Park'!C68</f>
        <v>0</v>
      </c>
      <c r="L141" s="1">
        <f t="shared" si="4"/>
        <v>509517.81210056797</v>
      </c>
      <c r="M141" s="54"/>
      <c r="O141" s="49"/>
    </row>
    <row r="142" spans="1:15" ht="12.75" x14ac:dyDescent="0.2">
      <c r="A142" s="3">
        <f t="shared" si="3"/>
        <v>2019</v>
      </c>
      <c r="B142" s="6">
        <v>8</v>
      </c>
      <c r="C142" s="1">
        <f>'Florida_Keys FR'!D189</f>
        <v>89837.24271717752</v>
      </c>
      <c r="D142" s="1">
        <f>Key_West!D273</f>
        <v>0</v>
      </c>
      <c r="E142" s="164">
        <f>'LEE County'!G117</f>
        <v>376188.66749024688</v>
      </c>
      <c r="F142" s="1">
        <f>Metro_Dade!F238/1000</f>
        <v>0</v>
      </c>
      <c r="G142" s="164">
        <f>+Seminole!E130</f>
        <v>73600</v>
      </c>
      <c r="H142"/>
      <c r="I142" s="1"/>
      <c r="J142" s="1"/>
      <c r="K142" s="164">
        <f>'Winter Park'!C69</f>
        <v>0</v>
      </c>
      <c r="L142" s="1">
        <f t="shared" si="4"/>
        <v>539625.91020742443</v>
      </c>
      <c r="M142" s="54"/>
      <c r="O142" s="49"/>
    </row>
    <row r="143" spans="1:15" ht="12.75" x14ac:dyDescent="0.2">
      <c r="A143" s="3">
        <f t="shared" si="3"/>
        <v>2019</v>
      </c>
      <c r="B143" s="6">
        <v>9</v>
      </c>
      <c r="C143" s="1">
        <f>'Florida_Keys FR'!D190</f>
        <v>89147.561508042549</v>
      </c>
      <c r="D143" s="1">
        <f>Key_West!D274</f>
        <v>0</v>
      </c>
      <c r="E143" s="164">
        <f>'LEE County'!G118</f>
        <v>376161.04239775328</v>
      </c>
      <c r="F143" s="1">
        <f>Metro_Dade!F239/1000</f>
        <v>0</v>
      </c>
      <c r="G143" s="164">
        <f>+Seminole!E131</f>
        <v>70400</v>
      </c>
      <c r="H143"/>
      <c r="I143" s="1"/>
      <c r="J143" s="1"/>
      <c r="K143" s="164">
        <f>'Winter Park'!C70</f>
        <v>0</v>
      </c>
      <c r="L143" s="1">
        <f t="shared" si="4"/>
        <v>535708.60390579584</v>
      </c>
      <c r="M143" s="54"/>
      <c r="O143" s="49"/>
    </row>
    <row r="144" spans="1:15" ht="12.75" x14ac:dyDescent="0.2">
      <c r="A144" s="3">
        <f t="shared" si="3"/>
        <v>2019</v>
      </c>
      <c r="B144" s="6">
        <v>10</v>
      </c>
      <c r="C144" s="1">
        <f>'Florida_Keys FR'!D191</f>
        <v>76346.529100597734</v>
      </c>
      <c r="D144" s="1">
        <f>Key_West!D275</f>
        <v>0</v>
      </c>
      <c r="E144" s="164">
        <f>'LEE County'!G119</f>
        <v>358108.49009720446</v>
      </c>
      <c r="F144" s="1">
        <f>Metro_Dade!F240/1000</f>
        <v>0</v>
      </c>
      <c r="G144" s="164">
        <f>+Seminole!E132</f>
        <v>67200</v>
      </c>
      <c r="H144"/>
      <c r="I144" s="1"/>
      <c r="J144" s="1"/>
      <c r="K144" s="164">
        <f>'Winter Park'!C71</f>
        <v>0</v>
      </c>
      <c r="L144" s="1">
        <f t="shared" si="4"/>
        <v>501655.01919780218</v>
      </c>
      <c r="M144" s="54"/>
      <c r="O144" s="49"/>
    </row>
    <row r="145" spans="1:15" ht="12.75" x14ac:dyDescent="0.2">
      <c r="A145" s="3">
        <f t="shared" si="3"/>
        <v>2019</v>
      </c>
      <c r="B145" s="6">
        <v>11</v>
      </c>
      <c r="C145" s="1">
        <f>'Florida_Keys FR'!D192</f>
        <v>70512.176866090464</v>
      </c>
      <c r="D145" s="1">
        <f>Key_West!D276</f>
        <v>0</v>
      </c>
      <c r="E145" s="164">
        <f>'LEE County'!G120</f>
        <v>330680.60629514413</v>
      </c>
      <c r="F145" s="1">
        <f>Metro_Dade!F241/1000</f>
        <v>0</v>
      </c>
      <c r="G145" s="164">
        <f>+Seminole!E133</f>
        <v>73600</v>
      </c>
      <c r="H145"/>
      <c r="I145" s="1"/>
      <c r="J145" s="1"/>
      <c r="K145" s="164">
        <f>'Winter Park'!C72</f>
        <v>0</v>
      </c>
      <c r="L145" s="1">
        <f t="shared" si="4"/>
        <v>474792.78316123458</v>
      </c>
      <c r="M145" s="54"/>
      <c r="O145" s="49"/>
    </row>
    <row r="146" spans="1:15" ht="12.75" x14ac:dyDescent="0.2">
      <c r="A146" s="3">
        <f t="shared" si="3"/>
        <v>2019</v>
      </c>
      <c r="B146" s="6">
        <v>12</v>
      </c>
      <c r="C146" s="1">
        <f>'Florida_Keys FR'!D193</f>
        <v>58218.944563985577</v>
      </c>
      <c r="D146" s="1">
        <f>Key_West!D277</f>
        <v>0</v>
      </c>
      <c r="E146" s="164">
        <f>'LEE County'!G121</f>
        <v>296895.88283433369</v>
      </c>
      <c r="F146" s="1">
        <f>Metro_Dade!F242/1000</f>
        <v>0</v>
      </c>
      <c r="G146" s="164">
        <f>+Seminole!E134</f>
        <v>67200</v>
      </c>
      <c r="H146"/>
      <c r="I146" s="1"/>
      <c r="J146" s="1"/>
      <c r="K146" s="164">
        <f>'Winter Park'!C73</f>
        <v>0</v>
      </c>
      <c r="L146" s="1">
        <f t="shared" si="4"/>
        <v>422314.82739831926</v>
      </c>
      <c r="M146" s="54"/>
      <c r="O146" s="49"/>
    </row>
    <row r="147" spans="1:15" ht="12.75" x14ac:dyDescent="0.2">
      <c r="A147" s="3">
        <f t="shared" si="3"/>
        <v>2020</v>
      </c>
      <c r="B147" s="6">
        <v>1</v>
      </c>
      <c r="C147" s="1">
        <f>'Florida_Keys FR'!D194</f>
        <v>59915.2261483451</v>
      </c>
      <c r="D147" s="1">
        <f>Key_West!D278</f>
        <v>0</v>
      </c>
      <c r="E147" s="164">
        <f>'LEE County'!G122</f>
        <v>303374.36397022527</v>
      </c>
      <c r="F147" s="1">
        <f>Metro_Dade!F243/1000</f>
        <v>0</v>
      </c>
      <c r="G147" s="164">
        <f>+Seminole!E135</f>
        <v>70400</v>
      </c>
      <c r="H147"/>
      <c r="I147" s="1"/>
      <c r="J147" s="1"/>
      <c r="K147" s="164">
        <f>'Winter Park'!C74</f>
        <v>0</v>
      </c>
      <c r="L147" s="1">
        <f t="shared" si="4"/>
        <v>433689.59011857037</v>
      </c>
      <c r="M147" s="54"/>
      <c r="O147" s="49"/>
    </row>
    <row r="148" spans="1:15" ht="12.75" x14ac:dyDescent="0.2">
      <c r="A148" s="3">
        <f t="shared" si="3"/>
        <v>2020</v>
      </c>
      <c r="B148" s="6">
        <v>2</v>
      </c>
      <c r="C148" s="1">
        <f>'Florida_Keys FR'!D195</f>
        <v>59931.724102135777</v>
      </c>
      <c r="D148" s="1">
        <f>Key_West!D279</f>
        <v>0</v>
      </c>
      <c r="E148" s="164">
        <f>'LEE County'!G123</f>
        <v>329308.63466252957</v>
      </c>
      <c r="F148" s="1">
        <f>Metro_Dade!F244/1000</f>
        <v>0</v>
      </c>
      <c r="G148" s="164">
        <f>+Seminole!E136</f>
        <v>73600</v>
      </c>
      <c r="H148"/>
      <c r="I148" s="1"/>
      <c r="J148" s="1"/>
      <c r="K148" s="1"/>
      <c r="L148" s="1">
        <f t="shared" si="4"/>
        <v>462840.35876466532</v>
      </c>
      <c r="M148" s="54"/>
      <c r="O148" s="49"/>
    </row>
    <row r="149" spans="1:15" ht="12.75" x14ac:dyDescent="0.2">
      <c r="A149" s="3">
        <f t="shared" si="3"/>
        <v>2020</v>
      </c>
      <c r="B149" s="6">
        <v>3</v>
      </c>
      <c r="C149" s="1">
        <f>'Florida_Keys FR'!D196</f>
        <v>56764.521845330899</v>
      </c>
      <c r="D149" s="1">
        <f>Key_West!D280</f>
        <v>0</v>
      </c>
      <c r="E149" s="164">
        <f>'LEE County'!G124</f>
        <v>302148.95858348726</v>
      </c>
      <c r="F149" s="1">
        <f>Metro_Dade!F245/1000</f>
        <v>0</v>
      </c>
      <c r="G149" s="164">
        <f>+Seminole!E137</f>
        <v>64000</v>
      </c>
      <c r="H149"/>
      <c r="I149" s="1"/>
      <c r="J149" s="1"/>
      <c r="K149" s="1"/>
      <c r="L149" s="1">
        <f t="shared" si="4"/>
        <v>422913.48042881815</v>
      </c>
      <c r="M149" s="54"/>
      <c r="O149" s="49"/>
    </row>
    <row r="150" spans="1:15" ht="12.75" x14ac:dyDescent="0.2">
      <c r="A150" s="3">
        <f t="shared" si="3"/>
        <v>2020</v>
      </c>
      <c r="B150" s="6">
        <v>4</v>
      </c>
      <c r="C150" s="1">
        <f>'Florida_Keys FR'!D197</f>
        <v>63920.012800461664</v>
      </c>
      <c r="D150" s="1">
        <f>Key_West!D281</f>
        <v>0</v>
      </c>
      <c r="E150" s="164">
        <f>'LEE County'!G125</f>
        <v>305786.6938632449</v>
      </c>
      <c r="F150" s="1">
        <f>Metro_Dade!F246/1000</f>
        <v>0</v>
      </c>
      <c r="G150" s="164">
        <f>+Seminole!E138</f>
        <v>70400</v>
      </c>
      <c r="H150"/>
      <c r="I150" s="1"/>
      <c r="J150" s="1"/>
      <c r="K150" s="1"/>
      <c r="L150" s="1">
        <f t="shared" si="4"/>
        <v>440106.70666370657</v>
      </c>
      <c r="M150" s="54"/>
      <c r="O150" s="49"/>
    </row>
    <row r="151" spans="1:15" ht="12.75" x14ac:dyDescent="0.2">
      <c r="A151" s="3">
        <f t="shared" si="3"/>
        <v>2020</v>
      </c>
      <c r="B151" s="6">
        <v>5</v>
      </c>
      <c r="C151" s="1">
        <f>'Florida_Keys FR'!D198</f>
        <v>67007.526275533979</v>
      </c>
      <c r="D151" s="1">
        <f>Key_West!D282</f>
        <v>0</v>
      </c>
      <c r="E151" s="164">
        <f>'LEE County'!G126</f>
        <v>312423.5932352338</v>
      </c>
      <c r="F151" s="1">
        <f>Metro_Dade!F247/1000</f>
        <v>0</v>
      </c>
      <c r="G151" s="164">
        <f>+Seminole!E139</f>
        <v>70400</v>
      </c>
      <c r="H151"/>
      <c r="I151" s="1"/>
      <c r="J151" s="1"/>
      <c r="K151" s="1"/>
      <c r="L151" s="1">
        <f t="shared" si="4"/>
        <v>449831.11951076775</v>
      </c>
      <c r="M151" s="54"/>
      <c r="O151" s="49"/>
    </row>
    <row r="152" spans="1:15" ht="12.75" x14ac:dyDescent="0.2">
      <c r="A152" s="3">
        <f t="shared" ref="A152:A215" si="5">+A140+1</f>
        <v>2020</v>
      </c>
      <c r="B152" s="6">
        <v>6</v>
      </c>
      <c r="C152" s="1">
        <f>'Florida_Keys FR'!D199</f>
        <v>76639.151675482877</v>
      </c>
      <c r="D152" s="1">
        <f>Key_West!D283</f>
        <v>0</v>
      </c>
      <c r="E152" s="164">
        <f>'LEE County'!G127</f>
        <v>348016.45106118626</v>
      </c>
      <c r="F152" s="1">
        <f>Metro_Dade!F248/1000</f>
        <v>0</v>
      </c>
      <c r="G152" s="164">
        <f>+Seminole!E140</f>
        <v>67200</v>
      </c>
      <c r="H152"/>
      <c r="I152" s="1"/>
      <c r="J152" s="1"/>
      <c r="K152" s="1"/>
      <c r="L152" s="1">
        <f t="shared" si="4"/>
        <v>491855.60273666913</v>
      </c>
      <c r="M152" s="54"/>
      <c r="O152" s="49"/>
    </row>
    <row r="153" spans="1:15" ht="12.75" x14ac:dyDescent="0.2">
      <c r="A153" s="3">
        <f t="shared" si="5"/>
        <v>2020</v>
      </c>
      <c r="B153" s="6">
        <v>7</v>
      </c>
      <c r="C153" s="1">
        <f>'Florida_Keys FR'!D200</f>
        <v>83446.776061092532</v>
      </c>
      <c r="D153" s="1">
        <f>Key_West!D284</f>
        <v>0</v>
      </c>
      <c r="E153" s="164">
        <f>'LEE County'!G128</f>
        <v>363884.44848469429</v>
      </c>
      <c r="F153" s="1">
        <f>Metro_Dade!F249/1000</f>
        <v>0</v>
      </c>
      <c r="G153" s="164">
        <f>+Seminole!E141</f>
        <v>70400</v>
      </c>
      <c r="H153"/>
      <c r="I153" s="1"/>
      <c r="J153" s="1"/>
      <c r="K153" s="1"/>
      <c r="L153" s="1">
        <f t="shared" si="4"/>
        <v>517731.22454578686</v>
      </c>
      <c r="M153" s="54"/>
      <c r="O153" s="49"/>
    </row>
    <row r="154" spans="1:15" ht="12.75" x14ac:dyDescent="0.2">
      <c r="A154" s="3">
        <f t="shared" si="5"/>
        <v>2020</v>
      </c>
      <c r="B154" s="6">
        <v>8</v>
      </c>
      <c r="C154" s="1">
        <f>'Florida_Keys FR'!D201</f>
        <v>90969.983522037364</v>
      </c>
      <c r="D154" s="1">
        <f>Key_West!D285</f>
        <v>0</v>
      </c>
      <c r="E154" s="164">
        <f>'LEE County'!G129</f>
        <v>376295.41663624212</v>
      </c>
      <c r="F154" s="1">
        <f>Metro_Dade!F250/1000</f>
        <v>0</v>
      </c>
      <c r="G154" s="164">
        <f>+Seminole!E142</f>
        <v>73600</v>
      </c>
      <c r="H154"/>
      <c r="I154" s="1"/>
      <c r="J154" s="1"/>
      <c r="K154" s="1"/>
      <c r="L154" s="1">
        <f t="shared" si="4"/>
        <v>540865.40015827946</v>
      </c>
      <c r="M154" s="54"/>
      <c r="O154" s="49"/>
    </row>
    <row r="155" spans="1:15" ht="12.75" x14ac:dyDescent="0.2">
      <c r="A155" s="3">
        <f t="shared" si="5"/>
        <v>2020</v>
      </c>
      <c r="B155" s="6">
        <v>9</v>
      </c>
      <c r="C155" s="1">
        <f>'Florida_Keys FR'!D202</f>
        <v>90271.606252957703</v>
      </c>
      <c r="D155" s="1">
        <f>Key_West!D286</f>
        <v>0</v>
      </c>
      <c r="E155" s="164">
        <f>'LEE County'!G130</f>
        <v>376147.04669237061</v>
      </c>
      <c r="F155" s="1">
        <f>Metro_Dade!F251/1000</f>
        <v>0</v>
      </c>
      <c r="G155" s="164">
        <f>+Seminole!E143</f>
        <v>67200</v>
      </c>
      <c r="H155"/>
      <c r="I155" s="1"/>
      <c r="J155" s="1"/>
      <c r="K155" s="1"/>
      <c r="L155" s="1">
        <f t="shared" si="4"/>
        <v>533618.65294532827</v>
      </c>
      <c r="M155" s="54"/>
      <c r="O155" s="49"/>
    </row>
    <row r="156" spans="1:15" ht="12.75" x14ac:dyDescent="0.2">
      <c r="A156" s="3">
        <f t="shared" si="5"/>
        <v>2020</v>
      </c>
      <c r="B156" s="6">
        <v>10</v>
      </c>
      <c r="C156" s="1">
        <f>'Florida_Keys FR'!D203</f>
        <v>77309.168048610882</v>
      </c>
      <c r="D156" s="1">
        <f>Key_West!D287</f>
        <v>0</v>
      </c>
      <c r="E156" s="164">
        <f>'LEE County'!G131</f>
        <v>358631.48614568188</v>
      </c>
      <c r="F156" s="1">
        <f>Metro_Dade!F252/1000</f>
        <v>0</v>
      </c>
      <c r="G156" s="164">
        <f>+Seminole!E144</f>
        <v>70400</v>
      </c>
      <c r="H156"/>
      <c r="I156" s="1"/>
      <c r="J156" s="1"/>
      <c r="K156" s="1"/>
      <c r="L156" s="1">
        <f t="shared" si="4"/>
        <v>506340.65419429273</v>
      </c>
      <c r="M156" s="54"/>
      <c r="O156" s="49"/>
    </row>
    <row r="157" spans="1:15" ht="12.75" x14ac:dyDescent="0.2">
      <c r="A157" s="3">
        <f t="shared" si="5"/>
        <v>2020</v>
      </c>
      <c r="B157" s="6">
        <v>11</v>
      </c>
      <c r="C157" s="1">
        <f>'Florida_Keys FR'!D204</f>
        <v>71401.251570076711</v>
      </c>
      <c r="D157" s="1">
        <f>Key_West!D288</f>
        <v>0</v>
      </c>
      <c r="E157" s="164">
        <f>'LEE County'!G132</f>
        <v>332335.66047073749</v>
      </c>
      <c r="F157" s="1">
        <f>Metro_Dade!F253/1000</f>
        <v>0</v>
      </c>
      <c r="G157" s="164">
        <f>+Seminole!E145</f>
        <v>70400</v>
      </c>
      <c r="H157"/>
      <c r="I157" s="1"/>
      <c r="J157" s="1"/>
      <c r="K157" s="1"/>
      <c r="L157" s="1">
        <f t="shared" si="4"/>
        <v>474136.91204081418</v>
      </c>
      <c r="M157" s="54"/>
      <c r="O157" s="49"/>
    </row>
    <row r="158" spans="1:15" ht="12.75" x14ac:dyDescent="0.2">
      <c r="A158" s="3">
        <f t="shared" si="5"/>
        <v>2020</v>
      </c>
      <c r="B158" s="6">
        <v>12</v>
      </c>
      <c r="C158" s="1">
        <f>'Florida_Keys FR'!D205</f>
        <v>58953.016226571111</v>
      </c>
      <c r="D158" s="1">
        <f>Key_West!D289</f>
        <v>0</v>
      </c>
      <c r="E158" s="164">
        <f>'LEE County'!G133</f>
        <v>300143.06644961867</v>
      </c>
      <c r="F158" s="1">
        <f>Metro_Dade!F254/1000</f>
        <v>0</v>
      </c>
      <c r="G158" s="164">
        <f>+Seminole!E146</f>
        <v>67200</v>
      </c>
      <c r="H158"/>
      <c r="I158" s="1"/>
      <c r="J158" s="1"/>
      <c r="K158" s="1"/>
      <c r="L158" s="1">
        <f t="shared" si="4"/>
        <v>426296.08267618978</v>
      </c>
      <c r="M158" s="54"/>
      <c r="O158" s="49"/>
    </row>
    <row r="159" spans="1:15" ht="12.75" x14ac:dyDescent="0.2">
      <c r="A159" s="3">
        <f t="shared" si="5"/>
        <v>2021</v>
      </c>
      <c r="B159" s="6">
        <v>1</v>
      </c>
      <c r="C159" s="1">
        <f>'Florida_Keys FR'!D206</f>
        <v>60670.685904654587</v>
      </c>
      <c r="D159" s="1">
        <f>Key_West!D290</f>
        <v>0</v>
      </c>
      <c r="E159" s="164">
        <f>'LEE County'!G134</f>
        <v>307254.77068160381</v>
      </c>
      <c r="F159" s="1">
        <f>Metro_Dade!F255/1000</f>
        <v>0</v>
      </c>
      <c r="G159" s="164">
        <f>+Seminole!E147</f>
        <v>73600</v>
      </c>
      <c r="H159"/>
      <c r="I159" s="1"/>
      <c r="J159" s="1"/>
      <c r="K159" s="1"/>
      <c r="L159" s="1">
        <f t="shared" si="4"/>
        <v>441525.45658625837</v>
      </c>
      <c r="M159" s="54"/>
      <c r="O159" s="49"/>
    </row>
    <row r="160" spans="1:15" ht="12.75" x14ac:dyDescent="0.2">
      <c r="A160" s="3">
        <f t="shared" si="5"/>
        <v>2021</v>
      </c>
      <c r="B160" s="6">
        <v>2</v>
      </c>
      <c r="C160" s="1">
        <f>'Florida_Keys FR'!D207</f>
        <v>60687.391878024784</v>
      </c>
      <c r="D160" s="1">
        <f>Key_West!D291</f>
        <v>0</v>
      </c>
      <c r="E160" s="164">
        <f>'LEE County'!G135</f>
        <v>333530.68681193335</v>
      </c>
      <c r="F160" s="1">
        <f>Metro_Dade!F256/1000</f>
        <v>0</v>
      </c>
      <c r="G160" s="164">
        <f>+Seminole!E148</f>
        <v>67200</v>
      </c>
      <c r="H160"/>
      <c r="I160" s="1"/>
      <c r="J160" s="1"/>
      <c r="K160" s="1"/>
      <c r="L160" s="1">
        <f t="shared" si="4"/>
        <v>461418.07868995814</v>
      </c>
      <c r="M160" s="54"/>
      <c r="O160" s="49"/>
    </row>
    <row r="161" spans="1:15" ht="12.75" x14ac:dyDescent="0.2">
      <c r="A161" s="3">
        <f t="shared" si="5"/>
        <v>2021</v>
      </c>
      <c r="B161" s="6">
        <v>3</v>
      </c>
      <c r="C161" s="1">
        <f>'Florida_Keys FR'!D208</f>
        <v>57480.254966893735</v>
      </c>
      <c r="D161" s="1">
        <f>Key_West!D292</f>
        <v>0</v>
      </c>
      <c r="E161" s="164">
        <f>'LEE County'!G136</f>
        <v>306019.56924241624</v>
      </c>
      <c r="F161" s="1">
        <f>Metro_Dade!F257/1000</f>
        <v>0</v>
      </c>
      <c r="G161" s="164">
        <f>+Seminole!E149</f>
        <v>64000</v>
      </c>
      <c r="H161"/>
      <c r="I161" s="1"/>
      <c r="J161" s="1"/>
      <c r="K161" s="1"/>
      <c r="L161" s="1">
        <f t="shared" si="4"/>
        <v>427499.82420931</v>
      </c>
      <c r="M161" s="54"/>
      <c r="O161" s="49"/>
    </row>
    <row r="162" spans="1:15" ht="12.75" x14ac:dyDescent="0.2">
      <c r="A162" s="3">
        <f t="shared" si="5"/>
        <v>2021</v>
      </c>
      <c r="B162" s="6">
        <v>4</v>
      </c>
      <c r="C162" s="1">
        <f>'Florida_Keys FR'!D209</f>
        <v>64725.968154347443</v>
      </c>
      <c r="D162" s="1">
        <f>Key_West!D293</f>
        <v>0</v>
      </c>
      <c r="E162" s="164">
        <f>'LEE County'!G137</f>
        <v>309440.9848857976</v>
      </c>
      <c r="F162" s="1">
        <f>Metro_Dade!F258/1000</f>
        <v>0</v>
      </c>
      <c r="G162" s="164">
        <f>+Seminole!E150</f>
        <v>73600</v>
      </c>
      <c r="H162"/>
      <c r="I162" s="1"/>
      <c r="J162" s="1"/>
      <c r="K162" s="1"/>
      <c r="L162" s="1">
        <f t="shared" si="4"/>
        <v>447766.95304014505</v>
      </c>
      <c r="M162" s="54"/>
      <c r="O162" s="49"/>
    </row>
    <row r="163" spans="1:15" ht="12.75" x14ac:dyDescent="0.2">
      <c r="A163" s="3">
        <f t="shared" si="5"/>
        <v>2021</v>
      </c>
      <c r="B163" s="6">
        <v>5</v>
      </c>
      <c r="C163" s="1">
        <f>'Florida_Keys FR'!D210</f>
        <v>67852.411502966512</v>
      </c>
      <c r="D163" s="1">
        <f>Key_West!D294</f>
        <v>0</v>
      </c>
      <c r="E163" s="164">
        <f>'LEE County'!G138</f>
        <v>315564.36067206663</v>
      </c>
      <c r="F163" s="1">
        <f>Metro_Dade!F259/1000</f>
        <v>0</v>
      </c>
      <c r="G163" s="164">
        <f>+Seminole!E151</f>
        <v>70400</v>
      </c>
      <c r="H163"/>
      <c r="I163" s="1"/>
      <c r="J163" s="1"/>
      <c r="K163" s="1"/>
      <c r="L163" s="1">
        <f t="shared" si="4"/>
        <v>453816.77217503311</v>
      </c>
      <c r="M163" s="54"/>
      <c r="O163" s="49"/>
    </row>
    <row r="164" spans="1:15" ht="12.75" x14ac:dyDescent="0.2">
      <c r="A164" s="3">
        <f t="shared" si="5"/>
        <v>2021</v>
      </c>
      <c r="B164" s="6">
        <v>6</v>
      </c>
      <c r="C164" s="1">
        <f>'Florida_Keys FR'!D211</f>
        <v>77605.480246206731</v>
      </c>
      <c r="D164" s="1">
        <f>Key_West!D295</f>
        <v>0</v>
      </c>
      <c r="E164" s="164">
        <f>'LEE County'!G139</f>
        <v>350313.96261271759</v>
      </c>
      <c r="F164" s="1">
        <f>Metro_Dade!F260/1000</f>
        <v>0</v>
      </c>
      <c r="G164" s="164">
        <f>+Seminole!E152</f>
        <v>0</v>
      </c>
      <c r="H164"/>
      <c r="I164" s="1"/>
      <c r="J164" s="1"/>
      <c r="K164" s="1"/>
      <c r="L164" s="1">
        <f t="shared" si="4"/>
        <v>427919.44285892433</v>
      </c>
      <c r="M164" s="54"/>
      <c r="O164" s="49"/>
    </row>
    <row r="165" spans="1:15" ht="12.75" x14ac:dyDescent="0.2">
      <c r="A165" s="3">
        <f t="shared" si="5"/>
        <v>2021</v>
      </c>
      <c r="B165" s="6">
        <v>7</v>
      </c>
      <c r="C165" s="1">
        <f>'Florida_Keys FR'!D212</f>
        <v>84498.940680347107</v>
      </c>
      <c r="D165" s="1">
        <f>Key_West!D296</f>
        <v>0</v>
      </c>
      <c r="E165" s="164">
        <f>'LEE County'!G140</f>
        <v>365389.85953187157</v>
      </c>
      <c r="F165" s="1">
        <f>Metro_Dade!F261/1000</f>
        <v>0</v>
      </c>
      <c r="G165" s="1">
        <v>0</v>
      </c>
      <c r="H165"/>
      <c r="I165" s="1"/>
      <c r="J165" s="1"/>
      <c r="K165" s="1"/>
      <c r="L165" s="1">
        <f t="shared" si="4"/>
        <v>449888.80021221866</v>
      </c>
      <c r="M165" s="54"/>
      <c r="O165" s="49"/>
    </row>
    <row r="166" spans="1:15" ht="12.75" x14ac:dyDescent="0.2">
      <c r="A166" s="3">
        <f t="shared" si="5"/>
        <v>2021</v>
      </c>
      <c r="B166" s="6">
        <v>8</v>
      </c>
      <c r="C166" s="1">
        <f>'Florida_Keys FR'!D213</f>
        <v>92117.006841500101</v>
      </c>
      <c r="D166" s="1">
        <f>Key_West!D297</f>
        <v>0</v>
      </c>
      <c r="E166" s="164">
        <f>'LEE County'!G141</f>
        <v>377429.99663191818</v>
      </c>
      <c r="F166" s="1">
        <f>Metro_Dade!F262/1000</f>
        <v>0</v>
      </c>
      <c r="G166" s="1">
        <v>0</v>
      </c>
      <c r="H166"/>
      <c r="I166" s="1"/>
      <c r="J166" s="1"/>
      <c r="K166" s="1"/>
      <c r="L166" s="1">
        <f t="shared" si="4"/>
        <v>469547.0034734183</v>
      </c>
      <c r="M166" s="54"/>
      <c r="O166" s="49"/>
    </row>
    <row r="167" spans="1:15" ht="12.75" x14ac:dyDescent="0.2">
      <c r="A167" s="3">
        <f t="shared" si="5"/>
        <v>2021</v>
      </c>
      <c r="B167" s="6">
        <v>9</v>
      </c>
      <c r="C167" s="1">
        <f>'Florida_Keys FR'!D214</f>
        <v>91409.82386550041</v>
      </c>
      <c r="D167" s="1">
        <f>Key_West!D298</f>
        <v>0</v>
      </c>
      <c r="E167" s="164">
        <f>'LEE County'!G142</f>
        <v>377221.54336433526</v>
      </c>
      <c r="F167" s="1">
        <f>Metro_Dade!F263/1000</f>
        <v>0</v>
      </c>
      <c r="G167" s="1">
        <v>0</v>
      </c>
      <c r="H167"/>
      <c r="I167" s="1"/>
      <c r="J167" s="1"/>
      <c r="K167" s="1"/>
      <c r="L167" s="1">
        <f t="shared" si="4"/>
        <v>468631.36722983565</v>
      </c>
      <c r="M167" s="54"/>
      <c r="O167" s="49"/>
    </row>
    <row r="168" spans="1:15" ht="12.75" x14ac:dyDescent="0.2">
      <c r="A168" s="3">
        <f t="shared" si="5"/>
        <v>2021</v>
      </c>
      <c r="B168" s="6">
        <v>10</v>
      </c>
      <c r="C168" s="1">
        <f>'Florida_Keys FR'!D215</f>
        <v>78283.944729080875</v>
      </c>
      <c r="D168" s="1">
        <f>Key_West!D299</f>
        <v>0</v>
      </c>
      <c r="E168" s="164">
        <f>'LEE County'!G143</f>
        <v>359971.66100105381</v>
      </c>
      <c r="F168" s="1">
        <f>Metro_Dade!F264/1000</f>
        <v>0</v>
      </c>
      <c r="G168" s="1">
        <v>0</v>
      </c>
      <c r="H168"/>
      <c r="I168" s="1"/>
      <c r="J168" s="1"/>
      <c r="K168" s="1"/>
      <c r="L168" s="1">
        <f t="shared" si="4"/>
        <v>438255.6057301347</v>
      </c>
      <c r="M168" s="54"/>
      <c r="O168" s="49"/>
    </row>
    <row r="169" spans="1:15" ht="12.75" x14ac:dyDescent="0.2">
      <c r="A169" s="3">
        <f t="shared" si="5"/>
        <v>2021</v>
      </c>
      <c r="B169" s="6">
        <v>11</v>
      </c>
      <c r="C169" s="1">
        <f>'Florida_Keys FR'!D216</f>
        <v>72301.536448878105</v>
      </c>
      <c r="D169" s="1">
        <f>Key_West!D300</f>
        <v>0</v>
      </c>
      <c r="E169" s="164">
        <f>'LEE County'!G144</f>
        <v>334409.49884387909</v>
      </c>
      <c r="F169" s="1">
        <f>Metro_Dade!F265/1000</f>
        <v>0</v>
      </c>
      <c r="G169" s="1">
        <v>0</v>
      </c>
      <c r="H169"/>
      <c r="I169" s="1"/>
      <c r="J169" s="1"/>
      <c r="K169" s="1"/>
      <c r="L169" s="1">
        <f t="shared" si="4"/>
        <v>406711.03529275721</v>
      </c>
      <c r="M169" s="54"/>
      <c r="O169" s="49"/>
    </row>
    <row r="170" spans="1:15" ht="12.75" x14ac:dyDescent="0.2">
      <c r="A170" s="3">
        <f t="shared" si="5"/>
        <v>2021</v>
      </c>
      <c r="B170" s="6">
        <v>12</v>
      </c>
      <c r="C170" s="1">
        <f>'Florida_Keys FR'!D217</f>
        <v>59696.343659934471</v>
      </c>
      <c r="D170" s="1">
        <f>Key_West!D301</f>
        <v>0</v>
      </c>
      <c r="E170" s="164">
        <f>'LEE County'!G145</f>
        <v>303314.40413967392</v>
      </c>
      <c r="F170" s="1">
        <f>Metro_Dade!F266/1000</f>
        <v>0</v>
      </c>
      <c r="G170" s="1">
        <v>0</v>
      </c>
      <c r="H170"/>
      <c r="I170" s="1"/>
      <c r="J170" s="1"/>
      <c r="K170" s="1"/>
      <c r="L170" s="1">
        <f t="shared" si="4"/>
        <v>363010.74779960839</v>
      </c>
      <c r="M170" s="54"/>
      <c r="O170" s="49"/>
    </row>
    <row r="171" spans="1:15" ht="12.75" x14ac:dyDescent="0.2">
      <c r="A171" s="3">
        <f t="shared" si="5"/>
        <v>2022</v>
      </c>
      <c r="B171" s="6">
        <v>1</v>
      </c>
      <c r="C171" s="1">
        <f>'Florida_Keys FR'!D218</f>
        <v>61435.67111017109</v>
      </c>
      <c r="D171" s="1">
        <f>Key_West!D302</f>
        <v>0</v>
      </c>
      <c r="E171" s="164">
        <f>'LEE County'!G146</f>
        <v>310911.99445801799</v>
      </c>
      <c r="F171" s="1">
        <f>Metro_Dade!F267/1000</f>
        <v>0</v>
      </c>
      <c r="G171" s="1">
        <v>0</v>
      </c>
      <c r="H171"/>
      <c r="I171" s="1"/>
      <c r="J171" s="1"/>
      <c r="K171" s="1"/>
      <c r="L171" s="1">
        <f t="shared" si="4"/>
        <v>372347.66556818906</v>
      </c>
      <c r="M171" s="54"/>
      <c r="O171" s="49"/>
    </row>
    <row r="172" spans="1:15" ht="12.75" x14ac:dyDescent="0.2">
      <c r="A172" s="3">
        <f t="shared" si="5"/>
        <v>2022</v>
      </c>
      <c r="B172" s="6">
        <v>2</v>
      </c>
      <c r="C172" s="1">
        <f>'Florida_Keys FR'!D219</f>
        <v>61452.587726000354</v>
      </c>
      <c r="D172" s="1">
        <f>Key_West!D303</f>
        <v>0</v>
      </c>
      <c r="E172" s="164">
        <f>'LEE County'!G147</f>
        <v>337431.88689207943</v>
      </c>
      <c r="F172" s="1">
        <f>Metro_Dade!F268/1000</f>
        <v>0</v>
      </c>
      <c r="G172" s="1">
        <v>0</v>
      </c>
      <c r="H172"/>
      <c r="I172" s="1"/>
      <c r="J172" s="1"/>
      <c r="K172" s="1"/>
      <c r="L172" s="1">
        <f t="shared" si="4"/>
        <v>398884.47461807978</v>
      </c>
      <c r="M172" s="54"/>
      <c r="O172" s="49"/>
    </row>
    <row r="173" spans="1:15" ht="12.75" x14ac:dyDescent="0.2">
      <c r="A173" s="3">
        <f t="shared" si="5"/>
        <v>2022</v>
      </c>
      <c r="B173" s="6">
        <v>3</v>
      </c>
      <c r="C173" s="1">
        <f>'Florida_Keys FR'!D220</f>
        <v>58205.012632038524</v>
      </c>
      <c r="D173" s="1">
        <f>Key_West!D304</f>
        <v>0</v>
      </c>
      <c r="E173" s="164">
        <f>'LEE County'!G148</f>
        <v>309879.52578310098</v>
      </c>
      <c r="F173" s="1">
        <f>Metro_Dade!F269/1000</f>
        <v>0</v>
      </c>
      <c r="G173" s="1">
        <v>0</v>
      </c>
      <c r="H173"/>
      <c r="I173" s="1"/>
      <c r="J173" s="1"/>
      <c r="K173" s="1"/>
      <c r="L173" s="1">
        <f t="shared" si="4"/>
        <v>368084.53841513948</v>
      </c>
      <c r="M173" s="54"/>
      <c r="O173" s="49"/>
    </row>
    <row r="174" spans="1:15" ht="12.75" x14ac:dyDescent="0.2">
      <c r="A174" s="3">
        <f t="shared" si="5"/>
        <v>2022</v>
      </c>
      <c r="B174" s="6">
        <v>4</v>
      </c>
      <c r="C174" s="1">
        <f>'Florida_Keys FR'!D221</f>
        <v>65542.085646881169</v>
      </c>
      <c r="D174" s="1">
        <f>Key_West!D305</f>
        <v>0</v>
      </c>
      <c r="E174" s="164">
        <f>'LEE County'!G149</f>
        <v>313024.47824005131</v>
      </c>
      <c r="F174" s="1">
        <f>Metro_Dade!F270/1000</f>
        <v>0</v>
      </c>
      <c r="G174" s="1">
        <v>0</v>
      </c>
      <c r="H174"/>
      <c r="I174" s="1"/>
      <c r="J174" s="1"/>
      <c r="K174" s="1"/>
      <c r="L174" s="1">
        <f t="shared" si="4"/>
        <v>378566.56388693245</v>
      </c>
      <c r="M174" s="54"/>
      <c r="O174" s="49"/>
    </row>
    <row r="175" spans="1:15" ht="12.75" x14ac:dyDescent="0.2">
      <c r="A175" s="3">
        <f t="shared" si="5"/>
        <v>2022</v>
      </c>
      <c r="B175" s="6">
        <v>5</v>
      </c>
      <c r="C175" s="1">
        <f>'Florida_Keys FR'!D222</f>
        <v>68707.949728460764</v>
      </c>
      <c r="D175" s="1">
        <f>Key_West!D306</f>
        <v>0</v>
      </c>
      <c r="E175" s="164">
        <f>'LEE County'!G150</f>
        <v>318790.07097744866</v>
      </c>
      <c r="F175" s="1">
        <f>Metro_Dade!F271/1000</f>
        <v>0</v>
      </c>
      <c r="G175" s="1">
        <v>0</v>
      </c>
      <c r="H175"/>
      <c r="I175" s="1"/>
      <c r="J175" s="1"/>
      <c r="K175" s="1"/>
      <c r="L175" s="1">
        <f t="shared" si="4"/>
        <v>387498.02070590941</v>
      </c>
      <c r="M175" s="54"/>
      <c r="O175" s="49"/>
    </row>
    <row r="176" spans="1:15" ht="12.75" x14ac:dyDescent="0.2">
      <c r="A176" s="3">
        <f t="shared" si="5"/>
        <v>2022</v>
      </c>
      <c r="B176" s="6">
        <v>6</v>
      </c>
      <c r="C176" s="1">
        <f>'Florida_Keys FR'!D223</f>
        <v>78583.993071142453</v>
      </c>
      <c r="D176" s="1">
        <f>Key_West!D307</f>
        <v>0</v>
      </c>
      <c r="E176" s="164">
        <f>'LEE County'!G151</f>
        <v>352844.22626392549</v>
      </c>
      <c r="F176" s="1">
        <f>Metro_Dade!F272/1000</f>
        <v>0</v>
      </c>
      <c r="G176" s="1">
        <v>0</v>
      </c>
      <c r="H176"/>
      <c r="I176" s="1"/>
      <c r="J176" s="1"/>
      <c r="K176" s="1"/>
      <c r="L176" s="1">
        <f t="shared" si="4"/>
        <v>431428.21933506796</v>
      </c>
      <c r="M176" s="54"/>
      <c r="O176" s="49"/>
    </row>
    <row r="177" spans="1:15" ht="12.75" x14ac:dyDescent="0.2">
      <c r="A177" s="3">
        <f t="shared" si="5"/>
        <v>2022</v>
      </c>
      <c r="B177" s="6">
        <v>7</v>
      </c>
      <c r="C177" s="1">
        <f>'Florida_Keys FR'!D224</f>
        <v>85564.37184431756</v>
      </c>
      <c r="D177" s="1">
        <f>Key_West!D308</f>
        <v>0</v>
      </c>
      <c r="E177" s="164">
        <f>'LEE County'!G152</f>
        <v>367741.64521838102</v>
      </c>
      <c r="F177" s="1">
        <f>Metro_Dade!F273/1000</f>
        <v>0</v>
      </c>
      <c r="G177" s="1">
        <v>0</v>
      </c>
      <c r="H177"/>
      <c r="I177" s="1"/>
      <c r="J177" s="1"/>
      <c r="K177" s="1"/>
      <c r="L177" s="1">
        <f t="shared" si="4"/>
        <v>453306.01706269861</v>
      </c>
      <c r="M177" s="54"/>
      <c r="O177" s="49"/>
    </row>
    <row r="178" spans="1:15" ht="12.75" x14ac:dyDescent="0.2">
      <c r="A178" s="3">
        <f t="shared" si="5"/>
        <v>2022</v>
      </c>
      <c r="B178" s="6">
        <v>8</v>
      </c>
      <c r="C178" s="1">
        <f>'Florida_Keys FR'!D225</f>
        <v>93278.492761091533</v>
      </c>
      <c r="D178" s="1">
        <f>Key_West!D309</f>
        <v>0</v>
      </c>
      <c r="E178" s="164">
        <f>'LEE County'!G153</f>
        <v>379557.33491047821</v>
      </c>
      <c r="F178" s="1">
        <f>Metro_Dade!F274/1000</f>
        <v>0</v>
      </c>
      <c r="G178" s="1">
        <v>0</v>
      </c>
      <c r="H178"/>
      <c r="I178" s="1"/>
      <c r="J178" s="1"/>
      <c r="K178" s="1"/>
      <c r="L178" s="1">
        <f t="shared" si="4"/>
        <v>472835.82767156977</v>
      </c>
      <c r="M178" s="54"/>
      <c r="O178" s="49"/>
    </row>
    <row r="179" spans="1:15" ht="12.75" x14ac:dyDescent="0.2">
      <c r="A179" s="3">
        <f t="shared" si="5"/>
        <v>2022</v>
      </c>
      <c r="B179" s="6">
        <v>9</v>
      </c>
      <c r="C179" s="1">
        <f>'Florida_Keys FR'!D226</f>
        <v>92562.393048678408</v>
      </c>
      <c r="D179" s="1">
        <f>Key_West!D310</f>
        <v>0</v>
      </c>
      <c r="E179" s="164">
        <f>'LEE County'!G154</f>
        <v>379336.47182281176</v>
      </c>
      <c r="F179" s="1">
        <f>Metro_Dade!F275/1000</f>
        <v>0</v>
      </c>
      <c r="G179" s="1">
        <v>0</v>
      </c>
      <c r="H179"/>
      <c r="I179" s="1"/>
      <c r="J179" s="1"/>
      <c r="K179" s="1"/>
      <c r="L179" s="1">
        <f t="shared" si="4"/>
        <v>471898.86487149016</v>
      </c>
      <c r="M179" s="54"/>
      <c r="O179" s="49"/>
    </row>
    <row r="180" spans="1:15" ht="12.75" x14ac:dyDescent="0.2">
      <c r="A180" s="3">
        <f t="shared" si="5"/>
        <v>2022</v>
      </c>
      <c r="B180" s="6">
        <v>10</v>
      </c>
      <c r="C180" s="1">
        <f>'Florida_Keys FR'!D227</f>
        <v>79271.012184380961</v>
      </c>
      <c r="D180" s="1">
        <f>Key_West!D311</f>
        <v>0</v>
      </c>
      <c r="E180" s="164">
        <f>'LEE County'!G155</f>
        <v>362366.01497889834</v>
      </c>
      <c r="F180" s="1">
        <f>Metro_Dade!F276/1000</f>
        <v>0</v>
      </c>
      <c r="G180" s="1">
        <v>0</v>
      </c>
      <c r="H180"/>
      <c r="I180" s="1"/>
      <c r="J180" s="1"/>
      <c r="K180" s="1"/>
      <c r="L180" s="1">
        <f t="shared" si="4"/>
        <v>441637.0271632793</v>
      </c>
      <c r="M180" s="54"/>
      <c r="O180" s="49"/>
    </row>
    <row r="181" spans="1:15" ht="12.75" x14ac:dyDescent="0.2">
      <c r="A181" s="3">
        <f t="shared" si="5"/>
        <v>2022</v>
      </c>
      <c r="B181" s="6">
        <v>11</v>
      </c>
      <c r="C181" s="1">
        <f>'Florida_Keys FR'!D228</f>
        <v>73213.172849469076</v>
      </c>
      <c r="D181" s="1">
        <f>Key_West!D312</f>
        <v>0</v>
      </c>
      <c r="E181" s="164">
        <f>'LEE County'!G156</f>
        <v>337389.05003105197</v>
      </c>
      <c r="F181" s="1">
        <f>Metro_Dade!F277/1000</f>
        <v>0</v>
      </c>
      <c r="G181" s="1">
        <v>0</v>
      </c>
      <c r="H181"/>
      <c r="I181" s="1"/>
      <c r="J181" s="1"/>
      <c r="K181" s="1"/>
      <c r="L181" s="1">
        <f t="shared" si="4"/>
        <v>410602.22288052103</v>
      </c>
      <c r="M181" s="54"/>
      <c r="O181" s="49"/>
    </row>
    <row r="182" spans="1:15" ht="12.75" x14ac:dyDescent="0.2">
      <c r="A182" s="3">
        <f t="shared" si="5"/>
        <v>2022</v>
      </c>
      <c r="B182" s="6">
        <v>12</v>
      </c>
      <c r="C182" s="1">
        <f>'Florida_Keys FR'!D229</f>
        <v>60449.04356833909</v>
      </c>
      <c r="D182" s="1">
        <f>Key_West!D313</f>
        <v>0</v>
      </c>
      <c r="E182" s="164">
        <f>'LEE County'!G157</f>
        <v>307125.36215884419</v>
      </c>
      <c r="F182" s="1">
        <f>Metro_Dade!F278/1000</f>
        <v>0</v>
      </c>
      <c r="G182" s="1">
        <v>0</v>
      </c>
      <c r="H182"/>
      <c r="I182" s="1"/>
      <c r="J182" s="1"/>
      <c r="K182" s="1"/>
      <c r="L182" s="1">
        <f t="shared" si="4"/>
        <v>367574.40572718327</v>
      </c>
      <c r="M182" s="54"/>
      <c r="O182" s="49"/>
    </row>
    <row r="183" spans="1:15" ht="12.75" x14ac:dyDescent="0.2">
      <c r="A183" s="3">
        <f t="shared" si="5"/>
        <v>2023</v>
      </c>
      <c r="B183" s="6">
        <v>1</v>
      </c>
      <c r="C183" s="1">
        <f>'Florida_Keys FR'!D230</f>
        <v>62210.30186948237</v>
      </c>
      <c r="D183" s="1">
        <f>Key_West!D314</f>
        <v>0</v>
      </c>
      <c r="E183" s="164">
        <f>'LEE County'!G158</f>
        <v>315045.16663238552</v>
      </c>
      <c r="F183" s="1">
        <f>Metro_Dade!F279/1000</f>
        <v>0</v>
      </c>
      <c r="G183" s="1">
        <v>0</v>
      </c>
      <c r="H183"/>
      <c r="I183" s="1"/>
      <c r="J183" s="1"/>
      <c r="K183" s="1"/>
      <c r="L183" s="1">
        <f t="shared" si="4"/>
        <v>377255.4685018679</v>
      </c>
      <c r="M183" s="54"/>
      <c r="O183" s="49"/>
    </row>
    <row r="184" spans="1:15" ht="12.75" x14ac:dyDescent="0.2">
      <c r="A184" s="3">
        <f t="shared" si="5"/>
        <v>2023</v>
      </c>
      <c r="B184" s="6">
        <v>2</v>
      </c>
      <c r="C184" s="1">
        <f>'Florida_Keys FR'!D231</f>
        <v>62227.431783721615</v>
      </c>
      <c r="D184" s="1">
        <f>Key_West!D315</f>
        <v>0</v>
      </c>
      <c r="E184" s="164">
        <f>'LEE County'!G159</f>
        <v>341801.99186742632</v>
      </c>
      <c r="F184" s="1">
        <f>Metro_Dade!F280/1000</f>
        <v>0</v>
      </c>
      <c r="G184" s="1">
        <v>0</v>
      </c>
      <c r="H184"/>
      <c r="I184" s="1"/>
      <c r="J184" s="1"/>
      <c r="K184" s="1"/>
      <c r="L184" s="1">
        <f t="shared" si="4"/>
        <v>404029.42365114792</v>
      </c>
      <c r="M184" s="54"/>
      <c r="O184" s="49"/>
    </row>
    <row r="185" spans="1:15" ht="12.75" x14ac:dyDescent="0.2">
      <c r="A185" s="3">
        <f t="shared" si="5"/>
        <v>2023</v>
      </c>
      <c r="B185" s="6">
        <v>3</v>
      </c>
      <c r="C185" s="1">
        <f>'Florida_Keys FR'!D232</f>
        <v>58938.90862952872</v>
      </c>
      <c r="D185" s="1">
        <f>Key_West!D316</f>
        <v>0</v>
      </c>
      <c r="E185" s="164">
        <f>'LEE County'!G160</f>
        <v>314249.56445232854</v>
      </c>
      <c r="F185" s="1">
        <f>Metro_Dade!F281/1000</f>
        <v>0</v>
      </c>
      <c r="G185" s="1">
        <v>0</v>
      </c>
      <c r="H185"/>
      <c r="I185" s="1"/>
      <c r="J185" s="1"/>
      <c r="K185" s="1"/>
      <c r="L185" s="1">
        <f t="shared" si="4"/>
        <v>373188.47308185726</v>
      </c>
      <c r="M185" s="54"/>
      <c r="O185" s="49"/>
    </row>
    <row r="186" spans="1:15" ht="12.75" x14ac:dyDescent="0.2">
      <c r="A186" s="3">
        <f t="shared" si="5"/>
        <v>2023</v>
      </c>
      <c r="B186" s="6">
        <v>4</v>
      </c>
      <c r="C186" s="1">
        <f>'Florida_Keys FR'!D233</f>
        <v>66368.493410547366</v>
      </c>
      <c r="D186" s="1">
        <f>Key_West!D317</f>
        <v>0</v>
      </c>
      <c r="E186" s="164">
        <f>'LEE County'!G161</f>
        <v>317300.77607362467</v>
      </c>
      <c r="F186" s="1">
        <f>Metro_Dade!F282/1000</f>
        <v>0</v>
      </c>
      <c r="G186" s="1">
        <v>0</v>
      </c>
      <c r="H186"/>
      <c r="I186" s="1"/>
      <c r="J186" s="1"/>
      <c r="K186" s="1"/>
      <c r="L186" s="1">
        <f t="shared" si="4"/>
        <v>383669.26948417205</v>
      </c>
      <c r="M186" s="54"/>
      <c r="O186" s="49"/>
    </row>
    <row r="187" spans="1:15" ht="12.75" x14ac:dyDescent="0.2">
      <c r="A187" s="3">
        <f t="shared" si="5"/>
        <v>2023</v>
      </c>
      <c r="B187" s="6">
        <v>5</v>
      </c>
      <c r="C187" s="1">
        <f>'Florida_Keys FR'!D234</f>
        <v>69574.275273654755</v>
      </c>
      <c r="D187" s="1">
        <f>Key_West!D318</f>
        <v>0</v>
      </c>
      <c r="E187" s="164">
        <f>'LEE County'!G162</f>
        <v>322925.96421528724</v>
      </c>
      <c r="F187" s="1">
        <f>Metro_Dade!F283/1000</f>
        <v>0</v>
      </c>
      <c r="G187" s="1">
        <v>0</v>
      </c>
      <c r="H187"/>
      <c r="I187" s="1"/>
      <c r="J187" s="1"/>
      <c r="K187" s="1"/>
      <c r="L187" s="1">
        <f t="shared" si="4"/>
        <v>392500.23948894197</v>
      </c>
      <c r="M187" s="54"/>
      <c r="O187" s="49"/>
    </row>
    <row r="188" spans="1:15" ht="12.75" x14ac:dyDescent="0.2">
      <c r="A188" s="3">
        <f t="shared" si="5"/>
        <v>2023</v>
      </c>
      <c r="B188" s="6">
        <v>6</v>
      </c>
      <c r="C188" s="1">
        <f>'Florida_Keys FR'!D235</f>
        <v>79574.843779247312</v>
      </c>
      <c r="D188" s="1">
        <f>Key_West!D319</f>
        <v>0</v>
      </c>
      <c r="E188" s="164">
        <f>'LEE County'!G163</f>
        <v>356666.31845019909</v>
      </c>
      <c r="F188" s="1">
        <f>Metro_Dade!F284/1000</f>
        <v>0</v>
      </c>
      <c r="G188" s="1">
        <v>0</v>
      </c>
      <c r="H188"/>
      <c r="I188" s="1"/>
      <c r="J188" s="1"/>
      <c r="K188" s="1"/>
      <c r="L188" s="1">
        <f t="shared" si="4"/>
        <v>436241.1622294464</v>
      </c>
      <c r="M188" s="54"/>
      <c r="O188" s="49"/>
    </row>
    <row r="189" spans="1:15" ht="12.75" x14ac:dyDescent="0.2">
      <c r="A189" s="3">
        <f t="shared" si="5"/>
        <v>2023</v>
      </c>
      <c r="B189" s="6">
        <v>7</v>
      </c>
      <c r="C189" s="1">
        <f>'Florida_Keys FR'!D236</f>
        <v>86643.236828357476</v>
      </c>
      <c r="D189" s="1">
        <f>Key_West!D320</f>
        <v>0</v>
      </c>
      <c r="E189" s="164">
        <f>'LEE County'!G164</f>
        <v>371370.54198179935</v>
      </c>
      <c r="F189" s="1">
        <f>Metro_Dade!F285/1000</f>
        <v>0</v>
      </c>
      <c r="G189" s="1">
        <v>0</v>
      </c>
      <c r="H189"/>
      <c r="I189" s="1"/>
      <c r="J189" s="1"/>
      <c r="K189" s="1"/>
      <c r="L189" s="1">
        <f t="shared" si="4"/>
        <v>458013.77881015686</v>
      </c>
      <c r="M189" s="54"/>
      <c r="O189" s="49"/>
    </row>
    <row r="190" spans="1:15" ht="12.75" x14ac:dyDescent="0.2">
      <c r="A190" s="3">
        <f t="shared" si="5"/>
        <v>2023</v>
      </c>
      <c r="B190" s="6">
        <v>8</v>
      </c>
      <c r="C190" s="1">
        <f>'Florida_Keys FR'!D237</f>
        <v>94454.623637001714</v>
      </c>
      <c r="D190" s="1">
        <f>Key_West!D321</f>
        <v>0</v>
      </c>
      <c r="E190" s="164">
        <f>'LEE County'!G165</f>
        <v>383041.96442872746</v>
      </c>
      <c r="F190" s="1">
        <f>Metro_Dade!F286/1000</f>
        <v>0</v>
      </c>
      <c r="G190" s="1">
        <v>0</v>
      </c>
      <c r="H190"/>
      <c r="I190" s="1"/>
      <c r="J190" s="1"/>
      <c r="K190" s="1"/>
      <c r="L190" s="1">
        <f t="shared" si="4"/>
        <v>477496.58806572919</v>
      </c>
      <c r="M190" s="54"/>
      <c r="O190" s="49"/>
    </row>
    <row r="191" spans="1:15" ht="12.75" x14ac:dyDescent="0.2">
      <c r="A191" s="3">
        <f t="shared" si="5"/>
        <v>2023</v>
      </c>
      <c r="B191" s="6">
        <v>9</v>
      </c>
      <c r="C191" s="1">
        <f>'Florida_Keys FR'!D238</f>
        <v>93729.494758731933</v>
      </c>
      <c r="D191" s="1">
        <f>Key_West!D322</f>
        <v>0</v>
      </c>
      <c r="E191" s="164">
        <f>'LEE County'!G166</f>
        <v>382771.20712108439</v>
      </c>
      <c r="F191" s="1">
        <f>Metro_Dade!F287/1000</f>
        <v>0</v>
      </c>
      <c r="G191" s="1">
        <v>0</v>
      </c>
      <c r="H191"/>
      <c r="I191" s="1"/>
      <c r="J191" s="1"/>
      <c r="K191" s="1"/>
      <c r="L191" s="1">
        <f t="shared" si="4"/>
        <v>476500.7018798163</v>
      </c>
      <c r="M191" s="54"/>
      <c r="O191" s="49"/>
    </row>
    <row r="192" spans="1:15" ht="12.75" x14ac:dyDescent="0.2">
      <c r="A192" s="3">
        <f t="shared" si="5"/>
        <v>2023</v>
      </c>
      <c r="B192" s="6">
        <v>10</v>
      </c>
      <c r="C192" s="1">
        <f>'Florida_Keys FR'!D239</f>
        <v>80270.525386566762</v>
      </c>
      <c r="D192" s="1">
        <f>Key_West!D323</f>
        <v>0</v>
      </c>
      <c r="E192" s="164">
        <f>'LEE County'!G167</f>
        <v>365927.77063096402</v>
      </c>
      <c r="F192" s="1">
        <f>Metro_Dade!F288/1000</f>
        <v>0</v>
      </c>
      <c r="G192" s="1">
        <v>0</v>
      </c>
      <c r="H192"/>
      <c r="I192" s="1"/>
      <c r="J192" s="1"/>
      <c r="K192" s="1"/>
      <c r="L192" s="1">
        <f t="shared" si="4"/>
        <v>446198.29601753078</v>
      </c>
      <c r="M192" s="54"/>
      <c r="O192" s="49"/>
    </row>
    <row r="193" spans="1:15" ht="12.75" x14ac:dyDescent="0.2">
      <c r="A193" s="3">
        <f t="shared" si="5"/>
        <v>2023</v>
      </c>
      <c r="B193" s="6">
        <v>11</v>
      </c>
      <c r="C193" s="1">
        <f>'Florida_Keys FR'!D240</f>
        <v>74136.303901041203</v>
      </c>
      <c r="D193" s="1">
        <f>Key_West!D324</f>
        <v>0</v>
      </c>
      <c r="E193" s="164">
        <f>'LEE County'!G168</f>
        <v>341241.38653420832</v>
      </c>
      <c r="F193" s="1">
        <f>Metro_Dade!F289/1000</f>
        <v>0</v>
      </c>
      <c r="G193" s="1">
        <v>0</v>
      </c>
      <c r="H193"/>
      <c r="I193" s="1"/>
      <c r="J193" s="1"/>
      <c r="K193" s="1"/>
      <c r="L193" s="1">
        <f t="shared" si="4"/>
        <v>415377.69043524953</v>
      </c>
      <c r="M193" s="54"/>
      <c r="O193" s="49"/>
    </row>
    <row r="194" spans="1:15" ht="12.75" x14ac:dyDescent="0.2">
      <c r="A194" s="3">
        <f t="shared" si="5"/>
        <v>2023</v>
      </c>
      <c r="B194" s="6">
        <v>12</v>
      </c>
      <c r="C194" s="1">
        <f>'Florida_Keys FR'!D241</f>
        <v>61211.234127550386</v>
      </c>
      <c r="D194" s="1">
        <f>Key_West!D325</f>
        <v>0</v>
      </c>
      <c r="E194" s="164">
        <f>'LEE County'!G169</f>
        <v>311434.25729536964</v>
      </c>
      <c r="F194" s="1">
        <f>Metro_Dade!F290/1000</f>
        <v>0</v>
      </c>
      <c r="G194" s="1">
        <v>0</v>
      </c>
      <c r="H194"/>
      <c r="I194" s="1"/>
      <c r="J194" s="1"/>
      <c r="K194" s="1"/>
      <c r="L194" s="1">
        <f t="shared" si="4"/>
        <v>372645.49142292002</v>
      </c>
      <c r="M194" s="54"/>
      <c r="O194" s="49"/>
    </row>
    <row r="195" spans="1:15" ht="12.75" x14ac:dyDescent="0.2">
      <c r="A195" s="3">
        <f t="shared" si="5"/>
        <v>2024</v>
      </c>
      <c r="B195" s="6">
        <v>1</v>
      </c>
      <c r="C195" s="1">
        <f>'Florida_Keys FR'!D242</f>
        <v>62994.699801552197</v>
      </c>
      <c r="D195" s="1">
        <f>Key_West!D326</f>
        <v>0</v>
      </c>
      <c r="E195" s="164">
        <f>'LEE County'!G170</f>
        <v>319546.47305283783</v>
      </c>
      <c r="F195" s="1">
        <f>Metro_Dade!F291/1000</f>
        <v>0</v>
      </c>
      <c r="G195" s="1">
        <v>0</v>
      </c>
      <c r="H195"/>
      <c r="I195" s="1"/>
      <c r="J195" s="1"/>
      <c r="K195" s="1"/>
      <c r="L195" s="1">
        <f t="shared" si="4"/>
        <v>382541.17285439</v>
      </c>
      <c r="M195" s="54"/>
      <c r="O195" s="49"/>
    </row>
    <row r="196" spans="1:15" ht="12.75" x14ac:dyDescent="0.2">
      <c r="A196" s="3">
        <f t="shared" si="5"/>
        <v>2024</v>
      </c>
      <c r="B196" s="6">
        <v>2</v>
      </c>
      <c r="C196" s="1">
        <f>'Florida_Keys FR'!D243</f>
        <v>63012.045703640768</v>
      </c>
      <c r="D196" s="1">
        <f>Key_West!D327</f>
        <v>0</v>
      </c>
      <c r="E196" s="164">
        <f>'LEE County'!G171</f>
        <v>346426.18614113238</v>
      </c>
      <c r="F196" s="1">
        <f>Metro_Dade!F292/1000</f>
        <v>0</v>
      </c>
      <c r="G196" s="1">
        <v>0</v>
      </c>
      <c r="H196"/>
      <c r="I196" s="1"/>
      <c r="J196" s="1"/>
      <c r="K196" s="1"/>
      <c r="L196" s="1">
        <f t="shared" ref="L196:L259" si="6">SUM(C196:K196)</f>
        <v>409438.23184477317</v>
      </c>
      <c r="M196" s="54"/>
      <c r="O196" s="49"/>
    </row>
    <row r="197" spans="1:15" ht="12.75" x14ac:dyDescent="0.2">
      <c r="A197" s="3">
        <f t="shared" si="5"/>
        <v>2024</v>
      </c>
      <c r="B197" s="6">
        <v>3</v>
      </c>
      <c r="C197" s="1">
        <f>'Florida_Keys FR'!D244</f>
        <v>59682.058182868765</v>
      </c>
      <c r="D197" s="1">
        <f>Key_West!D328</f>
        <v>0</v>
      </c>
      <c r="E197" s="164">
        <f>'LEE County'!G172</f>
        <v>318996.54702343472</v>
      </c>
      <c r="F197" s="1">
        <f>Metro_Dade!F293/1000</f>
        <v>0</v>
      </c>
      <c r="G197" s="1">
        <v>0</v>
      </c>
      <c r="H197"/>
      <c r="I197" s="1"/>
      <c r="J197" s="1"/>
      <c r="K197" s="1"/>
      <c r="L197" s="1">
        <f t="shared" si="6"/>
        <v>378678.60520630347</v>
      </c>
      <c r="M197" s="54"/>
      <c r="O197" s="49"/>
    </row>
    <row r="198" spans="1:15" ht="12.75" x14ac:dyDescent="0.2">
      <c r="A198" s="3">
        <f t="shared" si="5"/>
        <v>2024</v>
      </c>
      <c r="B198" s="6">
        <v>4</v>
      </c>
      <c r="C198" s="1">
        <f>'Florida_Keys FR'!D245</f>
        <v>67205.321193428797</v>
      </c>
      <c r="D198" s="1">
        <f>Key_West!D329</f>
        <v>0</v>
      </c>
      <c r="E198" s="164">
        <f>'LEE County'!G173</f>
        <v>321658.22743129719</v>
      </c>
      <c r="F198" s="1">
        <f>Metro_Dade!F294/1000</f>
        <v>0</v>
      </c>
      <c r="G198" s="1">
        <v>0</v>
      </c>
      <c r="H198"/>
      <c r="I198" s="1"/>
      <c r="J198" s="1"/>
      <c r="K198" s="1"/>
      <c r="L198" s="1">
        <f t="shared" si="6"/>
        <v>388863.54862472601</v>
      </c>
      <c r="M198" s="54"/>
      <c r="O198" s="49"/>
    </row>
    <row r="199" spans="1:15" ht="12.75" x14ac:dyDescent="0.2">
      <c r="A199" s="3">
        <f t="shared" si="5"/>
        <v>2024</v>
      </c>
      <c r="B199" s="6">
        <v>5</v>
      </c>
      <c r="C199" s="1">
        <f>'Florida_Keys FR'!D246</f>
        <v>70451.524153822684</v>
      </c>
      <c r="D199" s="1">
        <f>Key_West!D330</f>
        <v>0</v>
      </c>
      <c r="E199" s="164">
        <f>'LEE County'!G174</f>
        <v>327086.64245250227</v>
      </c>
      <c r="F199" s="1">
        <f>Metro_Dade!F295/1000</f>
        <v>0</v>
      </c>
      <c r="G199" s="1">
        <v>0</v>
      </c>
      <c r="H199"/>
      <c r="I199" s="1"/>
      <c r="J199" s="1"/>
      <c r="K199" s="1"/>
      <c r="L199" s="1">
        <f t="shared" si="6"/>
        <v>397538.16660632496</v>
      </c>
      <c r="M199" s="54"/>
      <c r="O199" s="49"/>
    </row>
    <row r="200" spans="1:15" ht="12.75" x14ac:dyDescent="0.2">
      <c r="A200" s="3">
        <f t="shared" si="5"/>
        <v>2024</v>
      </c>
      <c r="B200" s="6">
        <v>6</v>
      </c>
      <c r="C200" s="1">
        <f>'Florida_Keys FR'!D247</f>
        <v>80578.187936557079</v>
      </c>
      <c r="D200" s="1">
        <f>Key_West!D331</f>
        <v>0</v>
      </c>
      <c r="E200" s="164">
        <f>'LEE County'!G175</f>
        <v>360639.97233433131</v>
      </c>
      <c r="F200" s="1">
        <f>Metro_Dade!F296/1000</f>
        <v>0</v>
      </c>
      <c r="G200" s="1">
        <v>0</v>
      </c>
      <c r="H200"/>
      <c r="I200" s="1"/>
      <c r="J200" s="1"/>
      <c r="K200" s="1"/>
      <c r="L200" s="1">
        <f t="shared" si="6"/>
        <v>441218.16027088836</v>
      </c>
      <c r="M200" s="54"/>
      <c r="O200" s="49"/>
    </row>
    <row r="201" spans="1:15" ht="12.75" x14ac:dyDescent="0.2">
      <c r="A201" s="3">
        <f t="shared" si="5"/>
        <v>2024</v>
      </c>
      <c r="B201" s="6">
        <v>7</v>
      </c>
      <c r="C201" s="1">
        <f>'Florida_Keys FR'!D248</f>
        <v>87735.705016963708</v>
      </c>
      <c r="D201" s="1">
        <f>Key_West!D332</f>
        <v>0</v>
      </c>
      <c r="E201" s="164">
        <f>'LEE County'!G176</f>
        <v>375221.73383650399</v>
      </c>
      <c r="F201" s="1">
        <f>Metro_Dade!F297/1000</f>
        <v>0</v>
      </c>
      <c r="G201" s="1">
        <v>0</v>
      </c>
      <c r="H201"/>
      <c r="I201" s="1"/>
      <c r="J201" s="1"/>
      <c r="K201" s="1"/>
      <c r="L201" s="1">
        <f t="shared" si="6"/>
        <v>462957.4388534677</v>
      </c>
      <c r="M201" s="54"/>
      <c r="O201" s="49"/>
    </row>
    <row r="202" spans="1:15" ht="12.75" x14ac:dyDescent="0.2">
      <c r="A202" s="3">
        <f t="shared" si="5"/>
        <v>2024</v>
      </c>
      <c r="B202" s="6">
        <v>8</v>
      </c>
      <c r="C202" s="1">
        <f>'Florida_Keys FR'!D249</f>
        <v>95645.584124715475</v>
      </c>
      <c r="D202" s="1">
        <f>Key_West!D333</f>
        <v>0</v>
      </c>
      <c r="E202" s="164">
        <f>'LEE County'!G177</f>
        <v>386792.08129394462</v>
      </c>
      <c r="F202" s="1">
        <f>Metro_Dade!F298/1000</f>
        <v>0</v>
      </c>
      <c r="G202" s="1">
        <v>0</v>
      </c>
      <c r="H202"/>
      <c r="I202" s="1"/>
      <c r="J202" s="1"/>
      <c r="K202" s="1"/>
      <c r="L202" s="1">
        <f t="shared" si="6"/>
        <v>482437.66541866009</v>
      </c>
      <c r="M202" s="54"/>
      <c r="O202" s="49"/>
    </row>
    <row r="203" spans="1:15" ht="12.75" x14ac:dyDescent="0.2">
      <c r="A203" s="3">
        <f t="shared" si="5"/>
        <v>2024</v>
      </c>
      <c r="B203" s="6">
        <v>9</v>
      </c>
      <c r="C203" s="1">
        <f>'Florida_Keys FR'!D250</f>
        <v>94911.312233544188</v>
      </c>
      <c r="D203" s="1">
        <f>Key_West!D334</f>
        <v>0</v>
      </c>
      <c r="E203" s="164">
        <f>'LEE County'!G178</f>
        <v>386428.48755522637</v>
      </c>
      <c r="F203" s="1">
        <f>Metro_Dade!F299/1000</f>
        <v>0</v>
      </c>
      <c r="G203" s="1">
        <v>0</v>
      </c>
      <c r="H203"/>
      <c r="I203" s="1"/>
      <c r="J203" s="1"/>
      <c r="K203" s="1"/>
      <c r="L203" s="1">
        <f t="shared" si="6"/>
        <v>481339.79978877056</v>
      </c>
      <c r="M203" s="54"/>
      <c r="O203" s="49"/>
    </row>
    <row r="204" spans="1:15" ht="12.75" x14ac:dyDescent="0.2">
      <c r="A204" s="3">
        <f t="shared" si="5"/>
        <v>2024</v>
      </c>
      <c r="B204" s="6">
        <v>10</v>
      </c>
      <c r="C204" s="1">
        <f>'Florida_Keys FR'!D251</f>
        <v>81282.641261707206</v>
      </c>
      <c r="D204" s="1">
        <f>Key_West!D335</f>
        <v>0</v>
      </c>
      <c r="E204" s="164">
        <f>'LEE County'!G179</f>
        <v>369588.59801356349</v>
      </c>
      <c r="F204" s="1">
        <f>Metro_Dade!F300/1000</f>
        <v>0</v>
      </c>
      <c r="G204" s="1">
        <v>0</v>
      </c>
      <c r="H204"/>
      <c r="I204" s="1"/>
      <c r="J204" s="1"/>
      <c r="K204" s="1"/>
      <c r="L204" s="1">
        <f t="shared" si="6"/>
        <v>450871.23927527072</v>
      </c>
      <c r="M204" s="54"/>
      <c r="O204" s="49"/>
    </row>
    <row r="205" spans="1:15" ht="12.75" x14ac:dyDescent="0.2">
      <c r="A205" s="3">
        <f t="shared" si="5"/>
        <v>2024</v>
      </c>
      <c r="B205" s="6">
        <v>11</v>
      </c>
      <c r="C205" s="1">
        <f>'Florida_Keys FR'!D252</f>
        <v>75071.074537475055</v>
      </c>
      <c r="D205" s="1">
        <f>Key_West!D336</f>
        <v>0</v>
      </c>
      <c r="E205" s="164">
        <f>'LEE County'!G180</f>
        <v>345005.0920682638</v>
      </c>
      <c r="F205" s="1">
        <f>Metro_Dade!F301/1000</f>
        <v>0</v>
      </c>
      <c r="G205" s="1">
        <v>0</v>
      </c>
      <c r="H205"/>
      <c r="I205" s="1"/>
      <c r="J205" s="1"/>
      <c r="K205" s="1"/>
      <c r="L205" s="1">
        <f t="shared" si="6"/>
        <v>420076.16660573886</v>
      </c>
      <c r="M205" s="54"/>
      <c r="O205" s="49"/>
    </row>
    <row r="206" spans="1:15" ht="12.75" x14ac:dyDescent="0.2">
      <c r="A206" s="3">
        <f t="shared" si="5"/>
        <v>2024</v>
      </c>
      <c r="B206" s="6">
        <v>12</v>
      </c>
      <c r="C206" s="1">
        <f>'Florida_Keys FR'!D253</f>
        <v>61983.035003389676</v>
      </c>
      <c r="D206" s="1">
        <f>Key_West!D337</f>
        <v>0</v>
      </c>
      <c r="E206" s="164">
        <f>'LEE County'!G181</f>
        <v>315448.85463555664</v>
      </c>
      <c r="F206" s="1">
        <f>Metro_Dade!F302/1000</f>
        <v>0</v>
      </c>
      <c r="G206" s="1">
        <v>0</v>
      </c>
      <c r="H206"/>
      <c r="I206" s="1"/>
      <c r="J206" s="1"/>
      <c r="K206" s="1"/>
      <c r="L206" s="1">
        <f t="shared" si="6"/>
        <v>377431.88963894633</v>
      </c>
      <c r="M206" s="54"/>
      <c r="O206" s="49"/>
    </row>
    <row r="207" spans="1:15" ht="12.75" x14ac:dyDescent="0.2">
      <c r="A207" s="3">
        <f t="shared" si="5"/>
        <v>2025</v>
      </c>
      <c r="B207" s="6">
        <v>1</v>
      </c>
      <c r="C207" s="1">
        <f>'Florida_Keys FR'!D254</f>
        <v>63788.988058814895</v>
      </c>
      <c r="D207" s="1">
        <f>Key_West!D338</f>
        <v>0</v>
      </c>
      <c r="E207" s="164">
        <f>'LEE County'!G182</f>
        <v>323785.75798266759</v>
      </c>
      <c r="F207" s="1">
        <f>Metro_Dade!F303/1000</f>
        <v>0</v>
      </c>
      <c r="G207" s="1">
        <v>0</v>
      </c>
      <c r="H207"/>
      <c r="I207" s="1"/>
      <c r="J207" s="1"/>
      <c r="K207" s="1"/>
      <c r="L207" s="1">
        <f t="shared" si="6"/>
        <v>387574.74604148249</v>
      </c>
      <c r="M207" s="54"/>
      <c r="O207" s="49"/>
    </row>
    <row r="208" spans="1:15" ht="12.75" x14ac:dyDescent="0.2">
      <c r="A208" s="3">
        <f t="shared" si="5"/>
        <v>2025</v>
      </c>
      <c r="B208" s="6">
        <v>2</v>
      </c>
      <c r="C208" s="1">
        <f>'Florida_Keys FR'!D255</f>
        <v>63806.552672102735</v>
      </c>
      <c r="D208" s="1">
        <f>Key_West!D339</f>
        <v>0</v>
      </c>
      <c r="E208" s="164">
        <f>'LEE County'!G183</f>
        <v>350823.15282947751</v>
      </c>
      <c r="F208" s="1">
        <f>Metro_Dade!F304/1000</f>
        <v>0</v>
      </c>
      <c r="G208" s="1">
        <v>0</v>
      </c>
      <c r="H208"/>
      <c r="I208" s="1"/>
      <c r="J208" s="1"/>
      <c r="K208" s="1"/>
      <c r="L208" s="1">
        <f t="shared" si="6"/>
        <v>414629.70550158026</v>
      </c>
      <c r="M208" s="54"/>
      <c r="O208" s="49"/>
    </row>
    <row r="209" spans="1:15" ht="12.75" x14ac:dyDescent="0.2">
      <c r="A209" s="3">
        <f t="shared" si="5"/>
        <v>2025</v>
      </c>
      <c r="B209" s="6">
        <v>3</v>
      </c>
      <c r="C209" s="1">
        <f>'Florida_Keys FR'!D256</f>
        <v>60434.5779683945</v>
      </c>
      <c r="D209" s="1">
        <f>Key_West!D340</f>
        <v>0</v>
      </c>
      <c r="E209" s="164">
        <f>'LEE County'!G184</f>
        <v>323172.59918825544</v>
      </c>
      <c r="F209" s="1">
        <f>Metro_Dade!F305/1000</f>
        <v>0</v>
      </c>
      <c r="G209" s="1">
        <v>0</v>
      </c>
      <c r="H209"/>
      <c r="I209" s="1"/>
      <c r="J209" s="1"/>
      <c r="K209" s="1"/>
      <c r="L209" s="1">
        <f t="shared" si="6"/>
        <v>383607.17715664994</v>
      </c>
      <c r="M209" s="54"/>
      <c r="O209" s="49"/>
    </row>
    <row r="210" spans="1:15" ht="12.75" x14ac:dyDescent="0.2">
      <c r="A210" s="3">
        <f t="shared" si="5"/>
        <v>2025</v>
      </c>
      <c r="B210" s="6">
        <v>4</v>
      </c>
      <c r="C210" s="1">
        <f>'Florida_Keys FR'!D257</f>
        <v>68052.700379577305</v>
      </c>
      <c r="D210" s="1">
        <f>Key_West!D341</f>
        <v>0</v>
      </c>
      <c r="E210" s="164">
        <f>'LEE County'!G185</f>
        <v>325985.35012432403</v>
      </c>
      <c r="F210" s="1">
        <f>Metro_Dade!F306/1000</f>
        <v>0</v>
      </c>
      <c r="G210" s="1">
        <v>0</v>
      </c>
      <c r="H210"/>
      <c r="I210" s="1"/>
      <c r="J210" s="1"/>
      <c r="K210" s="1"/>
      <c r="L210" s="1">
        <f t="shared" si="6"/>
        <v>394038.05050390132</v>
      </c>
      <c r="M210" s="54"/>
      <c r="O210" s="49"/>
    </row>
    <row r="211" spans="1:15" ht="12.75" x14ac:dyDescent="0.2">
      <c r="A211" s="3">
        <f t="shared" si="5"/>
        <v>2025</v>
      </c>
      <c r="B211" s="6">
        <v>5</v>
      </c>
      <c r="C211" s="1">
        <f>'Florida_Keys FR'!D258</f>
        <v>71339.834099229571</v>
      </c>
      <c r="D211" s="1">
        <f>Key_West!D342</f>
        <v>0</v>
      </c>
      <c r="E211" s="164">
        <f>'LEE County'!G186</f>
        <v>331313.25904360221</v>
      </c>
      <c r="F211" s="1">
        <f>Metro_Dade!F307/1000</f>
        <v>0</v>
      </c>
      <c r="G211" s="1">
        <v>0</v>
      </c>
      <c r="H211"/>
      <c r="I211" s="1"/>
      <c r="J211" s="1"/>
      <c r="K211" s="1"/>
      <c r="L211" s="1">
        <f t="shared" si="6"/>
        <v>402653.09314283181</v>
      </c>
      <c r="M211" s="54"/>
      <c r="O211" s="49"/>
    </row>
    <row r="212" spans="1:15" ht="12.75" x14ac:dyDescent="0.2">
      <c r="A212" s="3">
        <f t="shared" si="5"/>
        <v>2025</v>
      </c>
      <c r="B212" s="6">
        <v>6</v>
      </c>
      <c r="C212" s="1">
        <f>'Florida_Keys FR'!D259</f>
        <v>81594.183070610205</v>
      </c>
      <c r="D212" s="1">
        <f>Key_West!D343</f>
        <v>0</v>
      </c>
      <c r="E212" s="164">
        <f>'LEE County'!G187</f>
        <v>364779.65352750779</v>
      </c>
      <c r="F212" s="1">
        <f>Metro_Dade!F308/1000</f>
        <v>0</v>
      </c>
      <c r="G212" s="1">
        <v>0</v>
      </c>
      <c r="H212"/>
      <c r="I212" s="1"/>
      <c r="J212" s="1"/>
      <c r="K212" s="1"/>
      <c r="L212" s="1">
        <f t="shared" si="6"/>
        <v>446373.83659811801</v>
      </c>
      <c r="M212" s="54"/>
      <c r="O212" s="49"/>
    </row>
    <row r="213" spans="1:15" ht="12.75" x14ac:dyDescent="0.2">
      <c r="A213" s="3">
        <f t="shared" si="5"/>
        <v>2025</v>
      </c>
      <c r="B213" s="6">
        <v>7</v>
      </c>
      <c r="C213" s="1">
        <f>'Florida_Keys FR'!D260</f>
        <v>88841.947930370225</v>
      </c>
      <c r="D213" s="1">
        <f>Key_West!D344</f>
        <v>0</v>
      </c>
      <c r="E213" s="164">
        <f>'LEE County'!G188</f>
        <v>379341.53442008648</v>
      </c>
      <c r="F213" s="1">
        <f>Metro_Dade!F309/1000</f>
        <v>0</v>
      </c>
      <c r="G213" s="1">
        <v>0</v>
      </c>
      <c r="H213"/>
      <c r="I213" s="1"/>
      <c r="J213" s="1"/>
      <c r="K213" s="1"/>
      <c r="L213" s="1">
        <f t="shared" si="6"/>
        <v>468183.4823504567</v>
      </c>
      <c r="M213" s="54"/>
      <c r="O213" s="49"/>
    </row>
    <row r="214" spans="1:15" ht="12.75" x14ac:dyDescent="0.2">
      <c r="A214" s="3">
        <f t="shared" si="5"/>
        <v>2025</v>
      </c>
      <c r="B214" s="6">
        <v>8</v>
      </c>
      <c r="C214" s="1">
        <f>'Florida_Keys FR'!D261</f>
        <v>96851.56120800371</v>
      </c>
      <c r="D214" s="1">
        <f>Key_West!D345</f>
        <v>0</v>
      </c>
      <c r="E214" s="164">
        <f>'LEE County'!G189</f>
        <v>390901.08797439956</v>
      </c>
      <c r="F214" s="1">
        <f>Metro_Dade!F310/1000</f>
        <v>0</v>
      </c>
      <c r="G214" s="1">
        <v>0</v>
      </c>
      <c r="H214"/>
      <c r="I214" s="1"/>
      <c r="J214" s="1"/>
      <c r="K214" s="1"/>
      <c r="L214" s="1">
        <f t="shared" si="6"/>
        <v>487752.64918240329</v>
      </c>
      <c r="M214" s="54"/>
      <c r="O214" s="49"/>
    </row>
    <row r="215" spans="1:15" ht="12.75" x14ac:dyDescent="0.2">
      <c r="A215" s="3">
        <f t="shared" si="5"/>
        <v>2025</v>
      </c>
      <c r="B215" s="6">
        <v>9</v>
      </c>
      <c r="C215" s="1">
        <f>'Florida_Keys FR'!D262</f>
        <v>96108.031021410206</v>
      </c>
      <c r="D215" s="1">
        <f>Key_West!D346</f>
        <v>0</v>
      </c>
      <c r="E215" s="164">
        <f>'LEE County'!G190</f>
        <v>390520.88789920672</v>
      </c>
      <c r="F215" s="1">
        <f>Metro_Dade!F311/1000</f>
        <v>0</v>
      </c>
      <c r="G215" s="1">
        <v>0</v>
      </c>
      <c r="H215"/>
      <c r="I215" s="1"/>
      <c r="J215" s="1"/>
      <c r="K215" s="1"/>
      <c r="L215" s="1">
        <f t="shared" si="6"/>
        <v>486628.91892061691</v>
      </c>
      <c r="M215" s="54"/>
      <c r="O215" s="49"/>
    </row>
    <row r="216" spans="1:15" ht="12.75" x14ac:dyDescent="0.2">
      <c r="A216" s="3">
        <f t="shared" ref="A216:A259" si="7">+A204+1</f>
        <v>2025</v>
      </c>
      <c r="B216" s="6">
        <v>10</v>
      </c>
      <c r="C216" s="1">
        <f>'Florida_Keys FR'!D263</f>
        <v>82307.518714522361</v>
      </c>
      <c r="D216" s="1">
        <f>Key_West!D347</f>
        <v>0</v>
      </c>
      <c r="E216" s="164">
        <f>'LEE County'!G191</f>
        <v>373699.31804773968</v>
      </c>
      <c r="F216" s="1">
        <f>Metro_Dade!F312/1000</f>
        <v>0</v>
      </c>
      <c r="G216" s="1">
        <v>0</v>
      </c>
      <c r="H216"/>
      <c r="I216" s="1"/>
      <c r="J216" s="1"/>
      <c r="K216" s="1"/>
      <c r="L216" s="1">
        <f t="shared" si="6"/>
        <v>456006.83676226204</v>
      </c>
      <c r="M216" s="54"/>
      <c r="O216" s="49"/>
    </row>
    <row r="217" spans="1:15" ht="12.75" x14ac:dyDescent="0.2">
      <c r="A217" s="3">
        <f t="shared" si="7"/>
        <v>2025</v>
      </c>
      <c r="B217" s="6">
        <v>11</v>
      </c>
      <c r="C217" s="1">
        <f>'Florida_Keys FR'!D264</f>
        <v>76017.631520095063</v>
      </c>
      <c r="D217" s="1">
        <f>Key_West!D348</f>
        <v>0</v>
      </c>
      <c r="E217" s="164">
        <f>'LEE County'!G192</f>
        <v>349111.10513429274</v>
      </c>
      <c r="F217" s="1">
        <f>Metro_Dade!F313/1000</f>
        <v>0</v>
      </c>
      <c r="G217" s="1">
        <v>0</v>
      </c>
      <c r="H217"/>
      <c r="I217" s="1"/>
      <c r="J217" s="1"/>
      <c r="K217" s="1"/>
      <c r="L217" s="1">
        <f t="shared" si="6"/>
        <v>425128.73665438779</v>
      </c>
      <c r="M217" s="54"/>
      <c r="O217" s="49"/>
    </row>
    <row r="218" spans="1:15" ht="12.75" x14ac:dyDescent="0.2">
      <c r="A218" s="3">
        <f t="shared" si="7"/>
        <v>2025</v>
      </c>
      <c r="B218" s="6">
        <v>12</v>
      </c>
      <c r="C218" s="1">
        <f>'Florida_Keys FR'!D265</f>
        <v>62764.567370521967</v>
      </c>
      <c r="D218" s="1">
        <f>Key_West!D349</f>
        <v>0</v>
      </c>
      <c r="E218" s="164">
        <f>'LEE County'!G193</f>
        <v>319545.84400737152</v>
      </c>
      <c r="F218" s="1">
        <f>Metro_Dade!F314/1000</f>
        <v>0</v>
      </c>
      <c r="G218" s="1">
        <v>0</v>
      </c>
      <c r="H218"/>
      <c r="I218" s="1"/>
      <c r="J218" s="1"/>
      <c r="K218" s="1"/>
      <c r="L218" s="1">
        <f t="shared" si="6"/>
        <v>382310.41137789347</v>
      </c>
      <c r="M218" s="54"/>
      <c r="O218" s="49"/>
    </row>
    <row r="219" spans="1:15" ht="12.75" x14ac:dyDescent="0.2">
      <c r="A219" s="3">
        <f t="shared" si="7"/>
        <v>2026</v>
      </c>
      <c r="B219" s="6">
        <v>1</v>
      </c>
      <c r="C219" s="1">
        <f>'Florida_Keys FR'!D266</f>
        <v>64593.291346510516</v>
      </c>
      <c r="D219" s="1">
        <f>Key_West!D350</f>
        <v>0</v>
      </c>
      <c r="E219" s="164">
        <f>'LEE County'!G194</f>
        <v>327816.41306752368</v>
      </c>
      <c r="F219" s="1">
        <f>Metro_Dade!F315/1000</f>
        <v>0</v>
      </c>
      <c r="G219" s="1">
        <v>0</v>
      </c>
      <c r="H219"/>
      <c r="I219" s="1"/>
      <c r="J219" s="1"/>
      <c r="K219" s="1"/>
      <c r="L219" s="1">
        <f t="shared" si="6"/>
        <v>392409.7044140342</v>
      </c>
      <c r="M219" s="54"/>
      <c r="O219" s="49"/>
    </row>
    <row r="220" spans="1:15" ht="12.75" x14ac:dyDescent="0.2">
      <c r="A220" s="3">
        <f t="shared" si="7"/>
        <v>2026</v>
      </c>
      <c r="B220" s="6">
        <v>2</v>
      </c>
      <c r="C220" s="1">
        <f>'Florida_Keys FR'!D267</f>
        <v>64611.077428685778</v>
      </c>
      <c r="D220" s="1">
        <f>Key_West!D351</f>
        <v>0</v>
      </c>
      <c r="E220" s="164">
        <f>'LEE County'!G195</f>
        <v>354827.78378740634</v>
      </c>
      <c r="F220" s="1">
        <f>Metro_Dade!F316/1000</f>
        <v>0</v>
      </c>
      <c r="G220" s="1">
        <v>0</v>
      </c>
      <c r="H220"/>
      <c r="I220" s="1"/>
      <c r="J220" s="1"/>
      <c r="K220" s="1"/>
      <c r="L220" s="1">
        <f t="shared" si="6"/>
        <v>419438.86121609213</v>
      </c>
      <c r="M220" s="54"/>
      <c r="O220" s="49"/>
    </row>
    <row r="221" spans="1:15" ht="12.75" x14ac:dyDescent="0.2">
      <c r="A221" s="3">
        <f t="shared" si="7"/>
        <v>2026</v>
      </c>
      <c r="B221" s="6">
        <v>3</v>
      </c>
      <c r="C221" s="1">
        <f>'Florida_Keys FR'!D268</f>
        <v>61196.586133591598</v>
      </c>
      <c r="D221" s="1">
        <f>Key_West!D352</f>
        <v>0</v>
      </c>
      <c r="E221" s="164">
        <f>'LEE County'!G196</f>
        <v>327235.15795509308</v>
      </c>
      <c r="F221" s="1">
        <f>Metro_Dade!F317/1000</f>
        <v>0</v>
      </c>
      <c r="G221" s="1">
        <v>0</v>
      </c>
      <c r="H221"/>
      <c r="I221" s="1"/>
      <c r="J221" s="1"/>
      <c r="K221" s="1"/>
      <c r="L221" s="1">
        <f t="shared" si="6"/>
        <v>388431.74408868467</v>
      </c>
      <c r="M221" s="54"/>
      <c r="O221" s="49"/>
    </row>
    <row r="222" spans="1:15" ht="12.75" x14ac:dyDescent="0.2">
      <c r="A222" s="3">
        <f t="shared" si="7"/>
        <v>2026</v>
      </c>
      <c r="B222" s="6">
        <v>4</v>
      </c>
      <c r="C222" s="1">
        <f>'Florida_Keys FR'!D269</f>
        <v>68910.764009641367</v>
      </c>
      <c r="D222" s="1">
        <f>Key_West!D353</f>
        <v>0</v>
      </c>
      <c r="E222" s="164">
        <f>'LEE County'!G197</f>
        <v>330150.34014172188</v>
      </c>
      <c r="F222" s="1">
        <f>Metro_Dade!F318/1000</f>
        <v>0</v>
      </c>
      <c r="G222" s="1">
        <v>0</v>
      </c>
      <c r="H222"/>
      <c r="I222" s="1"/>
      <c r="J222" s="1"/>
      <c r="K222" s="1"/>
      <c r="L222" s="1">
        <f t="shared" si="6"/>
        <v>399061.10415136325</v>
      </c>
      <c r="M222" s="54"/>
      <c r="O222" s="49"/>
    </row>
    <row r="223" spans="1:15" ht="12.75" x14ac:dyDescent="0.2">
      <c r="A223" s="3">
        <f t="shared" si="7"/>
        <v>2026</v>
      </c>
      <c r="B223" s="6">
        <v>5</v>
      </c>
      <c r="C223" s="1">
        <f>'Florida_Keys FR'!D270</f>
        <v>72239.344576755335</v>
      </c>
      <c r="D223" s="1">
        <f>Key_West!D354</f>
        <v>0</v>
      </c>
      <c r="E223" s="164">
        <f>'LEE County'!G198</f>
        <v>335598.02562424866</v>
      </c>
      <c r="F223" s="1">
        <f>Metro_Dade!F319/1000</f>
        <v>0</v>
      </c>
      <c r="G223" s="1">
        <v>0</v>
      </c>
      <c r="H223"/>
      <c r="I223" s="1"/>
      <c r="J223" s="1"/>
      <c r="K223" s="1"/>
      <c r="L223" s="1">
        <f t="shared" si="6"/>
        <v>407837.37020100397</v>
      </c>
      <c r="M223" s="54"/>
      <c r="O223" s="49"/>
    </row>
    <row r="224" spans="1:15" ht="12.75" x14ac:dyDescent="0.2">
      <c r="A224" s="3">
        <f t="shared" si="7"/>
        <v>2026</v>
      </c>
      <c r="B224" s="6">
        <v>6</v>
      </c>
      <c r="C224" s="1">
        <f>'Florida_Keys FR'!D271</f>
        <v>82622.988695180102</v>
      </c>
      <c r="D224" s="1">
        <f>Key_West!D355</f>
        <v>0</v>
      </c>
      <c r="E224" s="164">
        <f>'LEE County'!G199</f>
        <v>369129.12735976529</v>
      </c>
      <c r="F224" s="1">
        <f>Metro_Dade!F320/1000</f>
        <v>0</v>
      </c>
      <c r="G224" s="1">
        <v>0</v>
      </c>
      <c r="H224"/>
      <c r="I224" s="1"/>
      <c r="J224" s="1"/>
      <c r="K224" s="1"/>
      <c r="L224" s="1">
        <f t="shared" si="6"/>
        <v>451752.11605494539</v>
      </c>
      <c r="M224" s="54"/>
      <c r="O224" s="49"/>
    </row>
    <row r="225" spans="1:15" ht="12.75" x14ac:dyDescent="0.2">
      <c r="A225" s="3">
        <f t="shared" si="7"/>
        <v>2026</v>
      </c>
      <c r="B225" s="6">
        <v>7</v>
      </c>
      <c r="C225" s="1">
        <f>'Florida_Keys FR'!D272</f>
        <v>89962.139251477187</v>
      </c>
      <c r="D225" s="1">
        <f>Key_West!D356</f>
        <v>0</v>
      </c>
      <c r="E225" s="164">
        <f>'LEE County'!G200</f>
        <v>383751.8036755338</v>
      </c>
      <c r="F225" s="1">
        <f>Metro_Dade!F321/1000</f>
        <v>0</v>
      </c>
      <c r="G225" s="1">
        <v>0</v>
      </c>
      <c r="H225"/>
      <c r="I225" s="1"/>
      <c r="J225" s="1"/>
      <c r="K225" s="1"/>
      <c r="L225" s="1">
        <f t="shared" si="6"/>
        <v>473713.942927011</v>
      </c>
      <c r="M225" s="54"/>
      <c r="O225" s="49"/>
    </row>
    <row r="226" spans="1:15" ht="12.75" x14ac:dyDescent="0.2">
      <c r="A226" s="3">
        <f t="shared" si="7"/>
        <v>2026</v>
      </c>
      <c r="B226" s="6">
        <v>8</v>
      </c>
      <c r="C226" s="1">
        <f>'Florida_Keys FR'!D273</f>
        <v>98072.744228280309</v>
      </c>
      <c r="D226" s="1">
        <f>Key_West!D357</f>
        <v>0</v>
      </c>
      <c r="E226" s="164">
        <f>'LEE County'!G201</f>
        <v>395316.66276975413</v>
      </c>
      <c r="F226" s="1">
        <f>Metro_Dade!F322/1000</f>
        <v>0</v>
      </c>
      <c r="G226" s="1">
        <v>0</v>
      </c>
      <c r="H226"/>
      <c r="I226" s="1"/>
      <c r="J226" s="1"/>
      <c r="K226" s="1"/>
      <c r="L226" s="1">
        <f t="shared" si="6"/>
        <v>493389.40699803445</v>
      </c>
      <c r="M226" s="54"/>
      <c r="O226" s="49"/>
    </row>
    <row r="227" spans="1:15" ht="12.75" x14ac:dyDescent="0.2">
      <c r="A227" s="3">
        <f t="shared" si="7"/>
        <v>2026</v>
      </c>
      <c r="B227" s="6">
        <v>9</v>
      </c>
      <c r="C227" s="1">
        <f>'Florida_Keys FR'!D274</f>
        <v>97319.839010168405</v>
      </c>
      <c r="D227" s="1">
        <f>Key_West!D358</f>
        <v>0</v>
      </c>
      <c r="E227" s="164">
        <f>'LEE County'!G202</f>
        <v>394906.21233419486</v>
      </c>
      <c r="F227" s="1">
        <f>Metro_Dade!F323/1000</f>
        <v>0</v>
      </c>
      <c r="G227" s="1">
        <v>0</v>
      </c>
      <c r="H227"/>
      <c r="I227" s="1"/>
      <c r="J227" s="1"/>
      <c r="K227" s="1"/>
      <c r="L227" s="1">
        <f t="shared" si="6"/>
        <v>492226.05134436325</v>
      </c>
      <c r="M227" s="54"/>
      <c r="O227" s="49"/>
    </row>
    <row r="228" spans="1:15" ht="12.75" x14ac:dyDescent="0.2">
      <c r="A228" s="3">
        <f t="shared" si="7"/>
        <v>2026</v>
      </c>
      <c r="B228" s="6">
        <v>10</v>
      </c>
      <c r="C228" s="1">
        <f>'Florida_Keys FR'!D275</f>
        <v>83345.318653331866</v>
      </c>
      <c r="D228" s="1">
        <f>Key_West!D359</f>
        <v>0</v>
      </c>
      <c r="E228" s="164">
        <f>'LEE County'!G203</f>
        <v>378135.1392227998</v>
      </c>
      <c r="F228" s="1">
        <f>Metro_Dade!F324/1000</f>
        <v>0</v>
      </c>
      <c r="G228" s="1">
        <v>0</v>
      </c>
      <c r="H228"/>
      <c r="I228" s="1"/>
      <c r="J228" s="1"/>
      <c r="K228" s="1"/>
      <c r="L228" s="1">
        <f t="shared" si="6"/>
        <v>461480.45787613164</v>
      </c>
      <c r="M228" s="54"/>
      <c r="O228" s="49"/>
    </row>
    <row r="229" spans="1:15" ht="12.75" x14ac:dyDescent="0.2">
      <c r="A229" s="3">
        <f t="shared" si="7"/>
        <v>2026</v>
      </c>
      <c r="B229" s="6">
        <v>11</v>
      </c>
      <c r="C229" s="1">
        <f>'Florida_Keys FR'!D276</f>
        <v>76976.123460711431</v>
      </c>
      <c r="D229" s="1">
        <f>Key_West!D360</f>
        <v>0</v>
      </c>
      <c r="E229" s="164">
        <f>'LEE County'!G204</f>
        <v>353679.474893593</v>
      </c>
      <c r="F229" s="1">
        <f>Metro_Dade!F325/1000</f>
        <v>0</v>
      </c>
      <c r="G229" s="1">
        <v>0</v>
      </c>
      <c r="H229"/>
      <c r="I229" s="1"/>
      <c r="J229" s="1"/>
      <c r="K229" s="1"/>
      <c r="L229" s="1">
        <f t="shared" si="6"/>
        <v>430655.59835430444</v>
      </c>
      <c r="M229" s="54"/>
      <c r="O229" s="49"/>
    </row>
    <row r="230" spans="1:15" ht="12.75" x14ac:dyDescent="0.2">
      <c r="A230" s="3">
        <f t="shared" si="7"/>
        <v>2026</v>
      </c>
      <c r="B230" s="6">
        <v>12</v>
      </c>
      <c r="C230" s="1">
        <f>'Florida_Keys FR'!D277</f>
        <v>63555.953931480712</v>
      </c>
      <c r="D230" s="1">
        <f>Key_West!D361</f>
        <v>0</v>
      </c>
      <c r="E230" s="164">
        <f>'LEE County'!G205</f>
        <v>324411.96482235362</v>
      </c>
      <c r="F230" s="1">
        <f>Metro_Dade!F326/1000</f>
        <v>0</v>
      </c>
      <c r="G230" s="1">
        <v>0</v>
      </c>
      <c r="H230"/>
      <c r="I230" s="1"/>
      <c r="J230" s="1"/>
      <c r="K230" s="1"/>
      <c r="L230" s="1">
        <f t="shared" si="6"/>
        <v>387967.91875383432</v>
      </c>
      <c r="M230" s="54"/>
      <c r="O230" s="49"/>
    </row>
    <row r="231" spans="1:15" ht="12.75" x14ac:dyDescent="0.2">
      <c r="A231" s="3">
        <f t="shared" si="7"/>
        <v>2027</v>
      </c>
      <c r="B231" s="6">
        <v>1</v>
      </c>
      <c r="C231" s="1">
        <f>'Florida_Keys FR'!D278</f>
        <v>65407.735942263906</v>
      </c>
      <c r="D231" s="1">
        <f>Key_West!D362</f>
        <v>0</v>
      </c>
      <c r="E231" s="164">
        <f>'LEE County'!G206</f>
        <v>332958.81229191989</v>
      </c>
      <c r="F231" s="1">
        <f>Metro_Dade!F327/1000</f>
        <v>0</v>
      </c>
      <c r="G231" s="1">
        <v>0</v>
      </c>
      <c r="H231"/>
      <c r="I231" s="1"/>
      <c r="J231" s="1"/>
      <c r="K231" s="1"/>
      <c r="L231" s="1">
        <f t="shared" si="6"/>
        <v>398366.54823418381</v>
      </c>
      <c r="M231" s="54"/>
      <c r="O231" s="49"/>
    </row>
    <row r="232" spans="1:15" ht="12.75" x14ac:dyDescent="0.2">
      <c r="A232" s="3">
        <f t="shared" si="7"/>
        <v>2027</v>
      </c>
      <c r="B232" s="6">
        <v>2</v>
      </c>
      <c r="C232" s="1">
        <f>'Florida_Keys FR'!D279</f>
        <v>65425.746285785914</v>
      </c>
      <c r="D232" s="1">
        <f>Key_West!D363</f>
        <v>0</v>
      </c>
      <c r="E232" s="164">
        <f>'LEE County'!G207</f>
        <v>360155.40973983315</v>
      </c>
      <c r="F232" s="1">
        <f>Metro_Dade!F328/1000</f>
        <v>0</v>
      </c>
      <c r="G232" s="1">
        <v>0</v>
      </c>
      <c r="H232"/>
      <c r="I232" s="1"/>
      <c r="J232" s="1"/>
      <c r="K232" s="1"/>
      <c r="L232" s="1">
        <f t="shared" si="6"/>
        <v>425581.15602561907</v>
      </c>
      <c r="M232" s="54"/>
      <c r="O232" s="49"/>
    </row>
    <row r="233" spans="1:15" ht="12.75" x14ac:dyDescent="0.2">
      <c r="A233" s="3">
        <f t="shared" si="7"/>
        <v>2027</v>
      </c>
      <c r="B233" s="6">
        <v>3</v>
      </c>
      <c r="C233" s="1">
        <f>'Florida_Keys FR'!D280</f>
        <v>61968.202315645052</v>
      </c>
      <c r="D233" s="1">
        <f>Key_West!D364</f>
        <v>0</v>
      </c>
      <c r="E233" s="164">
        <f>'LEE County'!G208</f>
        <v>332557.82673232898</v>
      </c>
      <c r="F233" s="1">
        <f>Metro_Dade!F329/1000</f>
        <v>0</v>
      </c>
      <c r="G233" s="1">
        <v>0</v>
      </c>
      <c r="H233"/>
      <c r="I233" s="1"/>
      <c r="J233" s="1"/>
      <c r="K233" s="1"/>
      <c r="L233" s="1">
        <f t="shared" si="6"/>
        <v>394526.02904797404</v>
      </c>
      <c r="M233" s="54"/>
      <c r="O233" s="49"/>
    </row>
    <row r="234" spans="1:15" ht="12.75" x14ac:dyDescent="0.2">
      <c r="A234" s="3">
        <f t="shared" si="7"/>
        <v>2027</v>
      </c>
      <c r="B234" s="6">
        <v>4</v>
      </c>
      <c r="C234" s="1">
        <f>'Florida_Keys FR'!D281</f>
        <v>69779.646801753843</v>
      </c>
      <c r="D234" s="1">
        <f>Key_West!D365</f>
        <v>0</v>
      </c>
      <c r="E234" s="164">
        <f>'LEE County'!G209</f>
        <v>335349.45135735662</v>
      </c>
      <c r="F234" s="1">
        <f>Metro_Dade!F330/1000</f>
        <v>0</v>
      </c>
      <c r="G234" s="1">
        <v>0</v>
      </c>
      <c r="H234"/>
      <c r="I234" s="1"/>
      <c r="J234" s="1"/>
      <c r="K234" s="1"/>
      <c r="L234" s="1">
        <f t="shared" si="6"/>
        <v>405129.09815911046</v>
      </c>
      <c r="M234" s="54"/>
      <c r="O234" s="49"/>
    </row>
    <row r="235" spans="1:15" ht="12.75" x14ac:dyDescent="0.2">
      <c r="A235" s="3">
        <f t="shared" si="7"/>
        <v>2027</v>
      </c>
      <c r="B235" s="6">
        <v>5</v>
      </c>
      <c r="C235" s="1">
        <f>'Florida_Keys FR'!D282</f>
        <v>73150.196811791408</v>
      </c>
      <c r="D235" s="1">
        <f>Key_West!D366</f>
        <v>0</v>
      </c>
      <c r="E235" s="164">
        <f>'LEE County'!G210</f>
        <v>340621.12466186885</v>
      </c>
      <c r="F235" s="1">
        <f>Metro_Dade!F331/1000</f>
        <v>0</v>
      </c>
      <c r="G235" s="1">
        <v>0</v>
      </c>
      <c r="H235"/>
      <c r="I235" s="1"/>
      <c r="J235" s="1"/>
      <c r="K235" s="1"/>
      <c r="L235" s="1">
        <f t="shared" si="6"/>
        <v>413771.32147366024</v>
      </c>
      <c r="M235" s="54"/>
      <c r="O235" s="49"/>
    </row>
    <row r="236" spans="1:15" ht="12.75" x14ac:dyDescent="0.2">
      <c r="A236" s="3">
        <f t="shared" si="7"/>
        <v>2027</v>
      </c>
      <c r="B236" s="6">
        <v>6</v>
      </c>
      <c r="C236" s="1">
        <f>'Florida_Keys FR'!D283</f>
        <v>83664.766335319175</v>
      </c>
      <c r="D236" s="1">
        <f>Key_West!D367</f>
        <v>0</v>
      </c>
      <c r="E236" s="164">
        <f>'LEE County'!G211</f>
        <v>373994.55450592563</v>
      </c>
      <c r="F236" s="1">
        <f>Metro_Dade!F332/1000</f>
        <v>0</v>
      </c>
      <c r="G236" s="1">
        <v>0</v>
      </c>
      <c r="H236"/>
      <c r="I236" s="1"/>
      <c r="J236" s="1"/>
      <c r="K236" s="1"/>
      <c r="L236" s="1">
        <f t="shared" si="6"/>
        <v>457659.32084124477</v>
      </c>
      <c r="M236" s="54"/>
      <c r="O236" s="49"/>
    </row>
    <row r="237" spans="1:15" ht="12.75" x14ac:dyDescent="0.2">
      <c r="A237" s="3">
        <f t="shared" si="7"/>
        <v>2027</v>
      </c>
      <c r="B237" s="6">
        <v>7</v>
      </c>
      <c r="C237" s="1">
        <f>'Florida_Keys FR'!D284</f>
        <v>91096.454853119591</v>
      </c>
      <c r="D237" s="1">
        <f>Key_West!D368</f>
        <v>0</v>
      </c>
      <c r="E237" s="164">
        <f>'LEE County'!G212</f>
        <v>388520.35774603765</v>
      </c>
      <c r="F237" s="1">
        <f>Metro_Dade!F333/1000</f>
        <v>0</v>
      </c>
      <c r="G237" s="1">
        <v>0</v>
      </c>
      <c r="H237"/>
      <c r="I237" s="1"/>
      <c r="J237" s="1"/>
      <c r="K237" s="1"/>
      <c r="L237" s="1">
        <f t="shared" si="6"/>
        <v>479616.81259915722</v>
      </c>
      <c r="M237" s="54"/>
      <c r="O237" s="49"/>
    </row>
    <row r="238" spans="1:15" ht="12.75" x14ac:dyDescent="0.2">
      <c r="A238" s="3">
        <f t="shared" si="7"/>
        <v>2027</v>
      </c>
      <c r="B238" s="6">
        <v>8</v>
      </c>
      <c r="C238" s="1">
        <f>'Florida_Keys FR'!D285</f>
        <v>99309.324914329263</v>
      </c>
      <c r="D238" s="1">
        <f>Key_West!D369</f>
        <v>0</v>
      </c>
      <c r="E238" s="164">
        <f>'LEE County'!G213</f>
        <v>399984.41869243694</v>
      </c>
      <c r="F238" s="1">
        <f>Metro_Dade!F334/1000</f>
        <v>0</v>
      </c>
      <c r="G238" s="1">
        <v>0</v>
      </c>
      <c r="H238"/>
      <c r="I238" s="1"/>
      <c r="J238" s="1"/>
      <c r="K238" s="1"/>
      <c r="L238" s="1">
        <f t="shared" si="6"/>
        <v>499293.74360676622</v>
      </c>
      <c r="M238" s="54"/>
      <c r="O238" s="49"/>
    </row>
    <row r="239" spans="1:15" ht="12.75" x14ac:dyDescent="0.2">
      <c r="A239" s="3">
        <f t="shared" si="7"/>
        <v>2027</v>
      </c>
      <c r="B239" s="6">
        <v>9</v>
      </c>
      <c r="C239" s="1">
        <f>'Florida_Keys FR'!D286</f>
        <v>98546.926456699395</v>
      </c>
      <c r="D239" s="1">
        <f>Key_West!D370</f>
        <v>0</v>
      </c>
      <c r="E239" s="164">
        <f>'LEE County'!G214</f>
        <v>399451.35474809783</v>
      </c>
      <c r="F239" s="1">
        <f>Metro_Dade!F335/1000</f>
        <v>0</v>
      </c>
      <c r="G239" s="1">
        <v>0</v>
      </c>
      <c r="H239"/>
      <c r="I239" s="1"/>
      <c r="J239" s="1"/>
      <c r="K239" s="1"/>
      <c r="L239" s="1">
        <f t="shared" si="6"/>
        <v>497998.28120479721</v>
      </c>
      <c r="M239" s="54"/>
      <c r="O239" s="49"/>
    </row>
    <row r="240" spans="1:15" ht="12.75" x14ac:dyDescent="0.2">
      <c r="A240" s="3">
        <f t="shared" si="7"/>
        <v>2027</v>
      </c>
      <c r="B240" s="6">
        <v>10</v>
      </c>
      <c r="C240" s="1">
        <f>'Florida_Keys FR'!D287</f>
        <v>84396.204015317941</v>
      </c>
      <c r="D240" s="1">
        <f>Key_West!D371</f>
        <v>0</v>
      </c>
      <c r="E240" s="164">
        <f>'LEE County'!G215</f>
        <v>382605.70267449296</v>
      </c>
      <c r="F240" s="1">
        <f>Metro_Dade!F336/1000</f>
        <v>0</v>
      </c>
      <c r="G240" s="1">
        <v>0</v>
      </c>
      <c r="H240"/>
      <c r="I240" s="1"/>
      <c r="J240" s="1"/>
      <c r="K240" s="1"/>
      <c r="L240" s="1">
        <f t="shared" si="6"/>
        <v>467001.90668981092</v>
      </c>
      <c r="M240" s="54"/>
      <c r="O240" s="49"/>
    </row>
    <row r="241" spans="1:15" ht="12.75" x14ac:dyDescent="0.2">
      <c r="A241" s="3">
        <f t="shared" si="7"/>
        <v>2027</v>
      </c>
      <c r="B241" s="6">
        <v>11</v>
      </c>
      <c r="C241" s="1">
        <f>'Florida_Keys FR'!D288</f>
        <v>77946.700844952589</v>
      </c>
      <c r="D241" s="1">
        <f>Key_West!D372</f>
        <v>0</v>
      </c>
      <c r="E241" s="164">
        <f>'LEE County'!G216</f>
        <v>358068.04809182353</v>
      </c>
      <c r="F241" s="1">
        <f>Metro_Dade!F337/1000</f>
        <v>0</v>
      </c>
      <c r="G241" s="1">
        <v>0</v>
      </c>
      <c r="H241"/>
      <c r="I241" s="1"/>
      <c r="J241" s="1"/>
      <c r="K241" s="1"/>
      <c r="L241" s="1">
        <f t="shared" si="6"/>
        <v>436014.74893677613</v>
      </c>
      <c r="M241" s="54"/>
      <c r="O241" s="49"/>
    </row>
    <row r="242" spans="1:15" ht="12.75" x14ac:dyDescent="0.2">
      <c r="A242" s="3">
        <f t="shared" si="7"/>
        <v>2027</v>
      </c>
      <c r="B242" s="6">
        <v>12</v>
      </c>
      <c r="C242" s="1">
        <f>'Florida_Keys FR'!D289</f>
        <v>64357.31893593241</v>
      </c>
      <c r="D242" s="1">
        <f>Key_West!D373</f>
        <v>0</v>
      </c>
      <c r="E242" s="164">
        <f>'LEE County'!G217</f>
        <v>328743.39508152427</v>
      </c>
      <c r="F242" s="1">
        <f>Metro_Dade!F338/1000</f>
        <v>0</v>
      </c>
      <c r="G242" s="1">
        <v>0</v>
      </c>
      <c r="H242"/>
      <c r="I242" s="1"/>
      <c r="J242" s="1"/>
      <c r="K242" s="1"/>
      <c r="L242" s="1">
        <f t="shared" si="6"/>
        <v>393100.71401745669</v>
      </c>
      <c r="M242" s="54"/>
      <c r="O242" s="49"/>
    </row>
    <row r="243" spans="1:15" ht="12.75" x14ac:dyDescent="0.2">
      <c r="A243" s="3">
        <f t="shared" si="7"/>
        <v>2028</v>
      </c>
      <c r="B243" s="3">
        <f t="shared" ref="B243:B259" si="8">+B231</f>
        <v>1</v>
      </c>
      <c r="C243" s="1">
        <f>'Florida_Keys FR'!D290</f>
        <v>66232.44971591061</v>
      </c>
      <c r="D243" s="1">
        <f>Key_West!D374</f>
        <v>0</v>
      </c>
      <c r="E243" s="164">
        <f>'LEE County'!G218</f>
        <v>337202.47126862482</v>
      </c>
      <c r="F243" s="1">
        <f>Metro_Dade!F339/1000</f>
        <v>0</v>
      </c>
      <c r="G243" s="1">
        <v>0</v>
      </c>
      <c r="H243"/>
      <c r="I243" s="1"/>
      <c r="J243" s="1"/>
      <c r="K243" s="1"/>
      <c r="L243" s="1">
        <f t="shared" si="6"/>
        <v>403434.92098453542</v>
      </c>
      <c r="O243" s="49"/>
    </row>
    <row r="244" spans="1:15" ht="12.75" x14ac:dyDescent="0.2">
      <c r="A244" s="3">
        <f t="shared" si="7"/>
        <v>2028</v>
      </c>
      <c r="B244" s="3">
        <f t="shared" si="8"/>
        <v>2</v>
      </c>
      <c r="C244" s="1">
        <f>'Florida_Keys FR'!D291</f>
        <v>66250.687148448269</v>
      </c>
      <c r="D244" s="1">
        <f>Key_West!D375</f>
        <v>0</v>
      </c>
      <c r="E244" s="164">
        <f>'LEE County'!G219</f>
        <v>364339.30220557592</v>
      </c>
      <c r="F244" s="1">
        <f>Metro_Dade!F340/1000</f>
        <v>0</v>
      </c>
      <c r="G244" s="1">
        <v>0</v>
      </c>
      <c r="H244"/>
      <c r="I244" s="1"/>
      <c r="J244" s="1"/>
      <c r="K244" s="1"/>
      <c r="L244" s="1">
        <f t="shared" si="6"/>
        <v>430589.98935402418</v>
      </c>
      <c r="O244" s="49"/>
    </row>
    <row r="245" spans="1:15" ht="12.75" x14ac:dyDescent="0.2">
      <c r="A245" s="3">
        <f t="shared" si="7"/>
        <v>2028</v>
      </c>
      <c r="B245" s="3">
        <f t="shared" si="8"/>
        <v>3</v>
      </c>
      <c r="C245" s="1">
        <f>'Florida_Keys FR'!D292</f>
        <v>62749.547660222495</v>
      </c>
      <c r="D245" s="1">
        <f>Key_West!D376</f>
        <v>0</v>
      </c>
      <c r="E245" s="164">
        <f>'LEE County'!G220</f>
        <v>336965.03765128559</v>
      </c>
      <c r="F245" s="1">
        <f>Metro_Dade!F341/1000</f>
        <v>0</v>
      </c>
      <c r="G245" s="1">
        <v>0</v>
      </c>
      <c r="H245"/>
      <c r="I245" s="1"/>
      <c r="J245" s="1"/>
      <c r="K245" s="1"/>
      <c r="L245" s="1">
        <f t="shared" si="6"/>
        <v>399714.5853115081</v>
      </c>
      <c r="O245" s="49"/>
    </row>
    <row r="246" spans="1:15" ht="12.75" x14ac:dyDescent="0.2">
      <c r="A246" s="3">
        <f t="shared" si="7"/>
        <v>2028</v>
      </c>
      <c r="B246" s="3">
        <f t="shared" si="8"/>
        <v>4</v>
      </c>
      <c r="C246" s="1">
        <f>'Florida_Keys FR'!D293</f>
        <v>70659.485172683053</v>
      </c>
      <c r="D246" s="1">
        <f>Key_West!D377</f>
        <v>0</v>
      </c>
      <c r="E246" s="164">
        <f>'LEE County'!G221</f>
        <v>339537.94284559699</v>
      </c>
      <c r="F246" s="1">
        <f>Metro_Dade!F342/1000</f>
        <v>0</v>
      </c>
      <c r="G246" s="1">
        <v>0</v>
      </c>
      <c r="H246"/>
      <c r="I246" s="1"/>
      <c r="J246" s="1"/>
      <c r="K246" s="1"/>
      <c r="L246" s="1">
        <f t="shared" si="6"/>
        <v>410197.42801828007</v>
      </c>
      <c r="O246" s="49"/>
    </row>
    <row r="247" spans="1:15" ht="12.75" x14ac:dyDescent="0.2">
      <c r="A247" s="3">
        <f t="shared" si="7"/>
        <v>2028</v>
      </c>
      <c r="B247" s="3">
        <f t="shared" si="8"/>
        <v>5</v>
      </c>
      <c r="C247" s="1">
        <f>'Florida_Keys FR'!D294</f>
        <v>74072.533810413457</v>
      </c>
      <c r="D247" s="1">
        <f>Key_West!D378</f>
        <v>0</v>
      </c>
      <c r="E247" s="164">
        <f>'LEE County'!G222</f>
        <v>344821.62243275793</v>
      </c>
      <c r="F247" s="1">
        <f>Metro_Dade!F343/1000</f>
        <v>0</v>
      </c>
      <c r="G247" s="1">
        <v>0</v>
      </c>
      <c r="H247"/>
      <c r="I247" s="1"/>
      <c r="J247" s="1"/>
      <c r="K247" s="1"/>
      <c r="L247" s="1">
        <f t="shared" si="6"/>
        <v>418894.15624317137</v>
      </c>
      <c r="O247" s="49"/>
    </row>
    <row r="248" spans="1:15" ht="12.75" x14ac:dyDescent="0.2">
      <c r="A248" s="3">
        <f t="shared" si="7"/>
        <v>2028</v>
      </c>
      <c r="B248" s="3">
        <f t="shared" si="8"/>
        <v>6</v>
      </c>
      <c r="C248" s="1">
        <f>'Florida_Keys FR'!D295</f>
        <v>84719.679552718691</v>
      </c>
      <c r="D248" s="1">
        <f>Key_West!D379</f>
        <v>0</v>
      </c>
      <c r="E248" s="164">
        <f>'LEE County'!G223</f>
        <v>378177.28123691439</v>
      </c>
      <c r="F248" s="1">
        <f>Metro_Dade!F344/1000</f>
        <v>0</v>
      </c>
      <c r="G248" s="1">
        <v>0</v>
      </c>
      <c r="H248"/>
      <c r="I248" s="1"/>
      <c r="J248" s="1"/>
      <c r="K248" s="1"/>
      <c r="L248" s="1">
        <f t="shared" si="6"/>
        <v>462896.9607896331</v>
      </c>
      <c r="O248" s="49"/>
    </row>
    <row r="249" spans="1:15" ht="12.75" x14ac:dyDescent="0.2">
      <c r="A249" s="3">
        <f t="shared" si="7"/>
        <v>2028</v>
      </c>
      <c r="B249" s="3">
        <f t="shared" si="8"/>
        <v>7</v>
      </c>
      <c r="C249" s="1">
        <f>'Florida_Keys FR'!D296</f>
        <v>92245.072825679745</v>
      </c>
      <c r="D249" s="1">
        <f>Key_West!D380</f>
        <v>0</v>
      </c>
      <c r="E249" s="164">
        <f>'LEE County'!G224</f>
        <v>392700.56836252299</v>
      </c>
      <c r="F249" s="1">
        <f>Metro_Dade!F345/1000</f>
        <v>0</v>
      </c>
      <c r="G249" s="1">
        <v>0</v>
      </c>
      <c r="H249"/>
      <c r="I249" s="1"/>
      <c r="J249" s="1"/>
      <c r="K249" s="1"/>
      <c r="L249" s="1">
        <f t="shared" si="6"/>
        <v>484945.64118820272</v>
      </c>
      <c r="O249" s="49"/>
    </row>
    <row r="250" spans="1:15" ht="12.75" x14ac:dyDescent="0.2">
      <c r="A250" s="3">
        <f t="shared" si="7"/>
        <v>2028</v>
      </c>
      <c r="B250" s="3">
        <f t="shared" si="8"/>
        <v>8</v>
      </c>
      <c r="C250" s="1">
        <f>'Florida_Keys FR'!D297</f>
        <v>100561.49741240655</v>
      </c>
      <c r="D250" s="1">
        <f>Key_West!D381</f>
        <v>0</v>
      </c>
      <c r="E250" s="164">
        <f>'LEE County'!G225</f>
        <v>404148.17790849396</v>
      </c>
      <c r="F250" s="1">
        <f>Metro_Dade!F346/1000</f>
        <v>0</v>
      </c>
      <c r="G250" s="1">
        <v>0</v>
      </c>
      <c r="H250"/>
      <c r="I250" s="1"/>
      <c r="J250" s="1"/>
      <c r="K250" s="1"/>
      <c r="L250" s="1">
        <f t="shared" si="6"/>
        <v>504709.67532090051</v>
      </c>
      <c r="O250" s="49"/>
    </row>
    <row r="251" spans="1:15" ht="12.75" x14ac:dyDescent="0.2">
      <c r="A251" s="3">
        <f t="shared" si="7"/>
        <v>2028</v>
      </c>
      <c r="B251" s="3">
        <f t="shared" si="8"/>
        <v>9</v>
      </c>
      <c r="C251" s="1">
        <f>'Florida_Keys FR'!D298</f>
        <v>99789.486016796829</v>
      </c>
      <c r="D251" s="1">
        <f>Key_West!D382</f>
        <v>0</v>
      </c>
      <c r="E251" s="164">
        <f>'LEE County'!G226</f>
        <v>403605.8707288421</v>
      </c>
      <c r="F251" s="1">
        <f>Metro_Dade!F347/1000</f>
        <v>0</v>
      </c>
      <c r="G251" s="1">
        <v>0</v>
      </c>
      <c r="H251"/>
      <c r="I251" s="1"/>
      <c r="J251" s="1"/>
      <c r="K251" s="1"/>
      <c r="L251" s="1">
        <f t="shared" si="6"/>
        <v>503395.35674563894</v>
      </c>
      <c r="O251" s="49"/>
    </row>
    <row r="252" spans="1:15" ht="12.75" x14ac:dyDescent="0.2">
      <c r="A252" s="3">
        <f t="shared" si="7"/>
        <v>2028</v>
      </c>
      <c r="B252" s="3">
        <f t="shared" si="8"/>
        <v>10</v>
      </c>
      <c r="C252" s="1">
        <f>'Florida_Keys FR'!D299</f>
        <v>85460.339792106926</v>
      </c>
      <c r="D252" s="1">
        <f>Key_West!D383</f>
        <v>0</v>
      </c>
      <c r="E252" s="164">
        <f>'LEE County'!G227</f>
        <v>386803.13745351363</v>
      </c>
      <c r="F252" s="1">
        <f>Metro_Dade!F348/1000</f>
        <v>0</v>
      </c>
      <c r="G252" s="1">
        <v>0</v>
      </c>
      <c r="H252"/>
      <c r="I252" s="1"/>
      <c r="J252" s="1"/>
      <c r="K252" s="1"/>
      <c r="L252" s="1">
        <f t="shared" si="6"/>
        <v>472263.47724562057</v>
      </c>
      <c r="O252" s="49"/>
    </row>
    <row r="253" spans="1:15" ht="12.75" x14ac:dyDescent="0.2">
      <c r="A253" s="3">
        <f t="shared" si="7"/>
        <v>2028</v>
      </c>
      <c r="B253" s="3">
        <f t="shared" si="8"/>
        <v>11</v>
      </c>
      <c r="C253" s="1">
        <f>'Florida_Keys FR'!D300</f>
        <v>78929.5160558918</v>
      </c>
      <c r="D253" s="1">
        <f>Key_West!D384</f>
        <v>0</v>
      </c>
      <c r="E253" s="164">
        <f>'LEE County'!G228</f>
        <v>362270.40081259661</v>
      </c>
      <c r="F253" s="1">
        <f>Metro_Dade!F349/1000</f>
        <v>0</v>
      </c>
      <c r="G253" s="1">
        <v>0</v>
      </c>
      <c r="H253"/>
      <c r="I253" s="1"/>
      <c r="J253" s="1"/>
      <c r="K253" s="1"/>
      <c r="L253" s="1">
        <f t="shared" si="6"/>
        <v>441199.91686848842</v>
      </c>
      <c r="O253" s="49"/>
    </row>
    <row r="254" spans="1:15" ht="12.75" x14ac:dyDescent="0.2">
      <c r="A254" s="3">
        <f t="shared" si="7"/>
        <v>2028</v>
      </c>
      <c r="B254" s="3">
        <f t="shared" si="8"/>
        <v>12</v>
      </c>
      <c r="C254" s="1">
        <f>'Florida_Keys FR'!D301</f>
        <v>65168.788200184099</v>
      </c>
      <c r="D254" s="1">
        <f>Key_West!D385</f>
        <v>0</v>
      </c>
      <c r="E254" s="164">
        <f>'LEE County'!G229</f>
        <v>332932.38321105321</v>
      </c>
      <c r="F254" s="1">
        <f>Metro_Dade!F350/1000</f>
        <v>0</v>
      </c>
      <c r="G254" s="1">
        <v>0</v>
      </c>
      <c r="H254"/>
      <c r="I254" s="1"/>
      <c r="J254" s="1"/>
      <c r="K254" s="1"/>
      <c r="L254" s="1">
        <f t="shared" si="6"/>
        <v>398101.17141123733</v>
      </c>
      <c r="O254" s="49"/>
    </row>
    <row r="255" spans="1:15" ht="12.75" x14ac:dyDescent="0.2">
      <c r="A255" s="3">
        <f t="shared" si="7"/>
        <v>2029</v>
      </c>
      <c r="B255" s="3">
        <f t="shared" si="8"/>
        <v>1</v>
      </c>
      <c r="C255" s="1">
        <f>'Florida_Keys FR'!D302</f>
        <v>67067.562149572739</v>
      </c>
      <c r="D255" s="1">
        <f>Key_West!D386</f>
        <v>0</v>
      </c>
      <c r="E255" s="164">
        <f>'LEE County'!G230</f>
        <v>341325.16956283851</v>
      </c>
      <c r="F255" s="1">
        <f>Metro_Dade!F351/1000</f>
        <v>0</v>
      </c>
      <c r="G255" s="1">
        <v>0</v>
      </c>
      <c r="H255"/>
      <c r="I255" s="1"/>
      <c r="J255" s="1"/>
      <c r="K255" s="1"/>
      <c r="L255" s="1">
        <f t="shared" si="6"/>
        <v>408392.73171241127</v>
      </c>
      <c r="O255" s="49"/>
    </row>
    <row r="256" spans="1:15" ht="12.75" x14ac:dyDescent="0.2">
      <c r="A256" s="3">
        <f t="shared" si="7"/>
        <v>2029</v>
      </c>
      <c r="B256" s="3">
        <f t="shared" si="8"/>
        <v>2</v>
      </c>
      <c r="C256" s="1">
        <f>'Florida_Keys FR'!D303</f>
        <v>67086.029534448506</v>
      </c>
      <c r="D256" s="1">
        <f>Key_West!D387</f>
        <v>0</v>
      </c>
      <c r="E256" s="164">
        <f>'LEE County'!G231</f>
        <v>368408.06917892583</v>
      </c>
      <c r="F256" s="1">
        <f>Metro_Dade!F352/1000</f>
        <v>0</v>
      </c>
      <c r="G256" s="1">
        <v>0</v>
      </c>
      <c r="H256"/>
      <c r="I256" s="1"/>
      <c r="J256" s="1"/>
      <c r="K256" s="1"/>
      <c r="L256" s="1">
        <f t="shared" si="6"/>
        <v>435494.09871337435</v>
      </c>
      <c r="O256" s="49"/>
    </row>
    <row r="257" spans="1:15" ht="12.75" x14ac:dyDescent="0.2">
      <c r="A257" s="3">
        <f t="shared" si="7"/>
        <v>2029</v>
      </c>
      <c r="B257" s="3">
        <f t="shared" si="8"/>
        <v>3</v>
      </c>
      <c r="C257" s="1">
        <f>'Florida_Keys FR'!D304</f>
        <v>63540.744840494364</v>
      </c>
      <c r="D257" s="1">
        <f>Key_West!D388</f>
        <v>0</v>
      </c>
      <c r="E257" s="164">
        <f>'LEE County'!G232</f>
        <v>340772.21278134658</v>
      </c>
      <c r="F257" s="1">
        <f>Metro_Dade!F353/1000</f>
        <v>0</v>
      </c>
      <c r="G257" s="1">
        <v>0</v>
      </c>
      <c r="H257"/>
      <c r="I257" s="1"/>
      <c r="J257" s="1"/>
      <c r="K257" s="1"/>
      <c r="L257" s="1">
        <f t="shared" si="6"/>
        <v>404312.95762184093</v>
      </c>
      <c r="O257" s="49"/>
    </row>
    <row r="258" spans="1:15" ht="12.75" x14ac:dyDescent="0.2">
      <c r="A258" s="3">
        <f t="shared" si="7"/>
        <v>2029</v>
      </c>
      <c r="B258" s="3">
        <f t="shared" si="8"/>
        <v>4</v>
      </c>
      <c r="C258" s="1">
        <f>'Florida_Keys FR'!D305</f>
        <v>71550.417259250564</v>
      </c>
      <c r="D258" s="1">
        <f>Key_West!D389</f>
        <v>0</v>
      </c>
      <c r="E258" s="164">
        <f>'LEE County'!G233</f>
        <v>343567.16132133437</v>
      </c>
      <c r="F258" s="1">
        <f>Metro_Dade!F354/1000</f>
        <v>0</v>
      </c>
      <c r="G258" s="1">
        <v>0</v>
      </c>
      <c r="H258"/>
      <c r="I258" s="1"/>
      <c r="J258" s="1"/>
      <c r="K258" s="1"/>
      <c r="L258" s="1">
        <f t="shared" si="6"/>
        <v>415117.57858058496</v>
      </c>
      <c r="O258" s="49"/>
    </row>
    <row r="259" spans="1:15" ht="12.75" x14ac:dyDescent="0.2">
      <c r="A259" s="3">
        <f t="shared" si="7"/>
        <v>2029</v>
      </c>
      <c r="B259" s="3">
        <f t="shared" si="8"/>
        <v>5</v>
      </c>
      <c r="C259" s="1">
        <f>'Florida_Keys FR'!D306</f>
        <v>75006.500381833728</v>
      </c>
      <c r="D259" s="1">
        <f>Key_West!D390</f>
        <v>0</v>
      </c>
      <c r="E259" s="164">
        <f>'LEE County'!G234</f>
        <v>348823.32255652134</v>
      </c>
      <c r="F259" s="1">
        <f>Metro_Dade!F355/1000</f>
        <v>0</v>
      </c>
      <c r="G259" s="1">
        <v>0</v>
      </c>
      <c r="H259"/>
      <c r="I259" s="1"/>
      <c r="J259" s="1"/>
      <c r="K259" s="1"/>
      <c r="L259" s="1">
        <f t="shared" si="6"/>
        <v>423829.82293835504</v>
      </c>
      <c r="O259" s="49"/>
    </row>
    <row r="260" spans="1:15" ht="12.75" x14ac:dyDescent="0.2">
      <c r="A260" s="3">
        <f>+A248+1</f>
        <v>2029</v>
      </c>
      <c r="B260" s="3">
        <f>+B248</f>
        <v>6</v>
      </c>
      <c r="C260" s="1">
        <f>'Florida_Keys FR'!D307</f>
        <v>85787.893971388345</v>
      </c>
      <c r="D260" s="1">
        <f>Key_West!D391</f>
        <v>0</v>
      </c>
      <c r="E260" s="164">
        <f>'LEE County'!G235</f>
        <v>382109.10361629078</v>
      </c>
      <c r="F260" s="1">
        <f>Metro_Dade!F356/1000</f>
        <v>0</v>
      </c>
      <c r="G260" s="1">
        <v>0</v>
      </c>
      <c r="H260"/>
      <c r="I260" s="1"/>
      <c r="J260" s="1"/>
      <c r="K260" s="1"/>
      <c r="L260" s="1">
        <f t="shared" ref="L260:L323" si="9">SUM(C260:K260)</f>
        <v>467896.99758767913</v>
      </c>
      <c r="O260" s="49"/>
    </row>
    <row r="261" spans="1:15" ht="12.75" x14ac:dyDescent="0.2">
      <c r="A261" s="3">
        <f t="shared" ref="A261:A314" si="10">+A249+1</f>
        <v>2029</v>
      </c>
      <c r="B261" s="3">
        <f t="shared" ref="B261:B324" si="11">+B249</f>
        <v>7</v>
      </c>
      <c r="C261" s="1">
        <f>'Florida_Keys FR'!D308</f>
        <v>93408.173505047918</v>
      </c>
      <c r="D261" s="1">
        <f>Key_West!D392</f>
        <v>0</v>
      </c>
      <c r="E261" s="164">
        <f>'LEE County'!G236</f>
        <v>396568.32162922726</v>
      </c>
      <c r="F261" s="1">
        <f>Metro_Dade!F357/1000</f>
        <v>0</v>
      </c>
      <c r="G261" s="1">
        <v>0</v>
      </c>
      <c r="H261"/>
      <c r="I261" s="1"/>
      <c r="J261" s="1"/>
      <c r="K261" s="1"/>
      <c r="L261" s="1">
        <f t="shared" si="9"/>
        <v>489976.49513427517</v>
      </c>
      <c r="O261" s="49"/>
    </row>
    <row r="262" spans="1:15" ht="12.75" x14ac:dyDescent="0.2">
      <c r="A262" s="3">
        <f t="shared" si="10"/>
        <v>2029</v>
      </c>
      <c r="B262" s="3">
        <f t="shared" si="11"/>
        <v>8</v>
      </c>
      <c r="C262" s="1">
        <f>'Florida_Keys FR'!D309</f>
        <v>101829.45831672156</v>
      </c>
      <c r="D262" s="1">
        <f>Key_West!D393</f>
        <v>0</v>
      </c>
      <c r="E262" s="164">
        <f>'LEE County'!G237</f>
        <v>407956.59211037913</v>
      </c>
      <c r="F262" s="1">
        <f>Metro_Dade!F358/1000</f>
        <v>0</v>
      </c>
      <c r="G262" s="1">
        <v>0</v>
      </c>
      <c r="H262"/>
      <c r="I262" s="1"/>
      <c r="J262" s="1"/>
      <c r="K262" s="1"/>
      <c r="L262" s="1">
        <f t="shared" si="9"/>
        <v>509786.05042710068</v>
      </c>
      <c r="O262" s="49"/>
    </row>
    <row r="263" spans="1:15" ht="12.75" x14ac:dyDescent="0.2">
      <c r="A263" s="3">
        <f t="shared" si="10"/>
        <v>2029</v>
      </c>
      <c r="B263" s="3">
        <f t="shared" si="11"/>
        <v>9</v>
      </c>
      <c r="C263" s="1">
        <f>'Florida_Keys FR'!D310</f>
        <v>101047.71277541484</v>
      </c>
      <c r="D263" s="1">
        <f>Key_West!D394</f>
        <v>0</v>
      </c>
      <c r="E263" s="164">
        <f>'LEE County'!G238</f>
        <v>407399.01469499397</v>
      </c>
      <c r="F263" s="1">
        <f>Metro_Dade!F359/1000</f>
        <v>0</v>
      </c>
      <c r="G263" s="1">
        <v>0</v>
      </c>
      <c r="H263"/>
      <c r="I263" s="1"/>
      <c r="J263" s="1"/>
      <c r="K263" s="1"/>
      <c r="L263" s="1">
        <f t="shared" si="9"/>
        <v>508446.72747040878</v>
      </c>
      <c r="O263" s="49"/>
    </row>
    <row r="264" spans="1:15" ht="12.75" x14ac:dyDescent="0.2">
      <c r="A264" s="3">
        <f t="shared" si="10"/>
        <v>2029</v>
      </c>
      <c r="B264" s="3">
        <f t="shared" si="11"/>
        <v>10</v>
      </c>
      <c r="C264" s="1">
        <f>'Florida_Keys FR'!D311</f>
        <v>86537.893055673369</v>
      </c>
      <c r="D264" s="1">
        <f>Key_West!D395</f>
        <v>0</v>
      </c>
      <c r="E264" s="164">
        <f>'LEE County'!G239</f>
        <v>390645.10965876724</v>
      </c>
      <c r="F264" s="1">
        <f>Metro_Dade!F360/1000</f>
        <v>0</v>
      </c>
      <c r="G264" s="1">
        <v>0</v>
      </c>
      <c r="H264"/>
      <c r="I264" s="1"/>
      <c r="J264" s="1"/>
      <c r="K264" s="1"/>
      <c r="L264" s="1">
        <f t="shared" si="9"/>
        <v>477183.00271444058</v>
      </c>
      <c r="O264" s="49"/>
    </row>
    <row r="265" spans="1:15" ht="12.75" x14ac:dyDescent="0.2">
      <c r="A265" s="3">
        <f t="shared" si="10"/>
        <v>2029</v>
      </c>
      <c r="B265" s="3">
        <f t="shared" si="11"/>
        <v>11</v>
      </c>
      <c r="C265" s="1">
        <f>'Florida_Keys FR'!D312</f>
        <v>79924.723397971684</v>
      </c>
      <c r="D265" s="1">
        <f>Key_West!D396</f>
        <v>0</v>
      </c>
      <c r="E265" s="164">
        <f>'LEE County'!G240</f>
        <v>366109.87416149536</v>
      </c>
      <c r="F265" s="1">
        <f>Metro_Dade!F361/1000</f>
        <v>0</v>
      </c>
      <c r="G265" s="1">
        <v>0</v>
      </c>
      <c r="H265"/>
      <c r="I265" s="1"/>
      <c r="J265" s="1"/>
      <c r="K265" s="1"/>
      <c r="L265" s="1">
        <f t="shared" si="9"/>
        <v>446034.59755946707</v>
      </c>
      <c r="O265" s="49"/>
    </row>
    <row r="266" spans="1:15" ht="12.75" x14ac:dyDescent="0.2">
      <c r="A266" s="3">
        <f t="shared" si="10"/>
        <v>2029</v>
      </c>
      <c r="B266" s="3">
        <f t="shared" si="11"/>
        <v>12</v>
      </c>
      <c r="C266" s="1">
        <f>'Florida_Keys FR'!D313</f>
        <v>65990.489126936853</v>
      </c>
      <c r="D266" s="1">
        <f>Key_West!D397</f>
        <v>0</v>
      </c>
      <c r="E266" s="164">
        <f>'LEE County'!G241</f>
        <v>336725.16789474216</v>
      </c>
      <c r="F266" s="1">
        <f>Metro_Dade!F362/1000</f>
        <v>0</v>
      </c>
      <c r="G266" s="1">
        <v>0</v>
      </c>
      <c r="H266"/>
      <c r="I266" s="1"/>
      <c r="J266" s="1"/>
      <c r="K266" s="1"/>
      <c r="L266" s="1">
        <f t="shared" si="9"/>
        <v>402715.65702167898</v>
      </c>
      <c r="O266" s="49"/>
    </row>
    <row r="267" spans="1:15" ht="12.75" x14ac:dyDescent="0.2">
      <c r="A267" s="3">
        <f t="shared" si="10"/>
        <v>2030</v>
      </c>
      <c r="B267" s="3">
        <f t="shared" si="11"/>
        <v>1</v>
      </c>
      <c r="C267" s="1">
        <f>'Florida_Keys FR'!D314</f>
        <v>67913.204357988012</v>
      </c>
      <c r="D267" s="1">
        <f>Key_West!D398</f>
        <v>0</v>
      </c>
      <c r="E267" s="164">
        <f>'LEE County'!G242</f>
        <v>345022.5837491143</v>
      </c>
      <c r="F267" s="1">
        <f>Metro_Dade!F363/1000</f>
        <v>0</v>
      </c>
      <c r="G267" s="1">
        <v>0</v>
      </c>
      <c r="H267"/>
      <c r="I267" s="1"/>
      <c r="J267" s="1"/>
      <c r="K267" s="1"/>
      <c r="L267" s="1">
        <f t="shared" si="9"/>
        <v>412935.78810710233</v>
      </c>
      <c r="O267" s="49"/>
    </row>
    <row r="268" spans="1:15" ht="12.75" x14ac:dyDescent="0.2">
      <c r="A268" s="3">
        <f t="shared" si="10"/>
        <v>2030</v>
      </c>
      <c r="B268" s="3">
        <f t="shared" si="11"/>
        <v>2</v>
      </c>
      <c r="C268" s="1">
        <f>'Florida_Keys FR'!D315</f>
        <v>67931.904594627427</v>
      </c>
      <c r="D268" s="1">
        <f>Key_West!D399</f>
        <v>0</v>
      </c>
      <c r="E268" s="164">
        <f>'LEE County'!G243</f>
        <v>372044.59141976031</v>
      </c>
      <c r="F268" s="1">
        <f>Metro_Dade!F364/1000</f>
        <v>0</v>
      </c>
      <c r="G268" s="1">
        <v>0</v>
      </c>
      <c r="H268"/>
      <c r="I268" s="1"/>
      <c r="J268" s="1"/>
      <c r="K268" s="1"/>
      <c r="L268" s="1">
        <f t="shared" si="9"/>
        <v>439976.49601438775</v>
      </c>
      <c r="O268" s="49"/>
    </row>
    <row r="269" spans="1:15" ht="12.75" x14ac:dyDescent="0.2">
      <c r="A269" s="3">
        <f t="shared" si="10"/>
        <v>2030</v>
      </c>
      <c r="B269" s="3">
        <f t="shared" si="11"/>
        <v>3</v>
      </c>
      <c r="C269" s="1">
        <f>'Florida_Keys FR'!D316</f>
        <v>64341.918076393915</v>
      </c>
      <c r="D269" s="1">
        <f>Key_West!D400</f>
        <v>0</v>
      </c>
      <c r="E269" s="164">
        <f>'LEE County'!G244</f>
        <v>344421.70666320669</v>
      </c>
      <c r="F269" s="1">
        <f>Metro_Dade!F365/1000</f>
        <v>0</v>
      </c>
      <c r="G269" s="1">
        <v>0</v>
      </c>
      <c r="H269"/>
      <c r="I269" s="1"/>
      <c r="J269" s="1"/>
      <c r="K269" s="1"/>
      <c r="L269" s="1">
        <f t="shared" si="9"/>
        <v>408763.62473960058</v>
      </c>
      <c r="O269" s="49"/>
    </row>
    <row r="270" spans="1:15" ht="12.75" x14ac:dyDescent="0.2">
      <c r="A270" s="3">
        <f t="shared" si="10"/>
        <v>2030</v>
      </c>
      <c r="B270" s="3">
        <f t="shared" si="11"/>
        <v>4</v>
      </c>
      <c r="C270" s="1">
        <f>'Florida_Keys FR'!D317</f>
        <v>72452.582940018998</v>
      </c>
      <c r="D270" s="1">
        <f>Key_West!D401</f>
        <v>0</v>
      </c>
      <c r="E270" s="164">
        <f>'LEE County'!G245</f>
        <v>347286.50247359503</v>
      </c>
      <c r="F270" s="1">
        <f>Metro_Dade!F366/1000</f>
        <v>0</v>
      </c>
      <c r="G270" s="1">
        <v>0</v>
      </c>
      <c r="H270"/>
      <c r="I270" s="1"/>
      <c r="J270" s="1"/>
      <c r="K270" s="1"/>
      <c r="L270" s="1">
        <f t="shared" si="9"/>
        <v>419739.08541361406</v>
      </c>
      <c r="O270" s="49"/>
    </row>
    <row r="271" spans="1:15" ht="12.75" x14ac:dyDescent="0.2">
      <c r="A271" s="3">
        <f t="shared" si="10"/>
        <v>2030</v>
      </c>
      <c r="B271" s="3">
        <f t="shared" si="11"/>
        <v>5</v>
      </c>
      <c r="C271" s="1">
        <f>'Florida_Keys FR'!D318</f>
        <v>75952.243161136445</v>
      </c>
      <c r="D271" s="1">
        <f>Key_West!D402</f>
        <v>0</v>
      </c>
      <c r="E271" s="164">
        <f>'LEE County'!G246</f>
        <v>352651.95494530938</v>
      </c>
      <c r="F271" s="1">
        <f>Metro_Dade!F367/1000</f>
        <v>0</v>
      </c>
      <c r="G271" s="1">
        <v>0</v>
      </c>
      <c r="H271"/>
      <c r="I271" s="1"/>
      <c r="J271" s="1"/>
      <c r="K271" s="1"/>
      <c r="L271" s="1">
        <f t="shared" si="9"/>
        <v>428604.19810644584</v>
      </c>
      <c r="O271" s="49"/>
    </row>
    <row r="272" spans="1:15" ht="12.75" x14ac:dyDescent="0.2">
      <c r="A272" s="3">
        <f t="shared" si="10"/>
        <v>2030</v>
      </c>
      <c r="B272" s="3">
        <f t="shared" si="11"/>
        <v>6</v>
      </c>
      <c r="C272" s="1">
        <f>'Florida_Keys FR'!D319</f>
        <v>86869.577303659622</v>
      </c>
      <c r="D272" s="1">
        <f>Key_West!D403</f>
        <v>0</v>
      </c>
      <c r="E272" s="164">
        <f>'LEE County'!G247</f>
        <v>386048.33293838357</v>
      </c>
      <c r="F272" s="1">
        <f>Metro_Dade!F368/1000</f>
        <v>0</v>
      </c>
      <c r="G272" s="1">
        <v>0</v>
      </c>
      <c r="H272"/>
      <c r="I272" s="1"/>
      <c r="J272" s="1"/>
      <c r="K272" s="1"/>
      <c r="L272" s="1">
        <f t="shared" si="9"/>
        <v>472917.9102420432</v>
      </c>
      <c r="O272" s="49"/>
    </row>
    <row r="273" spans="1:15" ht="12.75" x14ac:dyDescent="0.2">
      <c r="A273" s="3">
        <f t="shared" si="10"/>
        <v>2030</v>
      </c>
      <c r="B273" s="3">
        <f t="shared" si="11"/>
        <v>7</v>
      </c>
      <c r="C273" s="1">
        <f>'Florida_Keys FR'!D320</f>
        <v>94585.939500935521</v>
      </c>
      <c r="D273" s="1">
        <f>Key_West!D404</f>
        <v>0</v>
      </c>
      <c r="E273" s="164">
        <f>'LEE County'!G248</f>
        <v>400615.33492092654</v>
      </c>
      <c r="F273" s="1">
        <f>Metro_Dade!F369/1000</f>
        <v>0</v>
      </c>
      <c r="G273" s="1">
        <v>0</v>
      </c>
      <c r="H273"/>
      <c r="I273" s="1"/>
      <c r="J273" s="1"/>
      <c r="K273" s="1"/>
      <c r="L273" s="1">
        <f t="shared" si="9"/>
        <v>495201.27442186209</v>
      </c>
      <c r="O273" s="49"/>
    </row>
    <row r="274" spans="1:15" ht="12.75" x14ac:dyDescent="0.2">
      <c r="A274" s="3">
        <f t="shared" si="10"/>
        <v>2030</v>
      </c>
      <c r="B274" s="3">
        <f t="shared" si="11"/>
        <v>8</v>
      </c>
      <c r="C274" s="1">
        <f>'Florida_Keys FR'!D321</f>
        <v>103113.40670030289</v>
      </c>
      <c r="D274" s="1">
        <f>Key_West!D405</f>
        <v>0</v>
      </c>
      <c r="E274" s="164">
        <f>'LEE County'!G249</f>
        <v>412031.10215695627</v>
      </c>
      <c r="F274" s="1">
        <f>Metro_Dade!F370/1000</f>
        <v>0</v>
      </c>
      <c r="G274" s="1">
        <v>0</v>
      </c>
      <c r="H274"/>
      <c r="I274" s="1"/>
      <c r="J274" s="1"/>
      <c r="K274" s="1"/>
      <c r="L274" s="1">
        <f t="shared" si="9"/>
        <v>515144.50885725918</v>
      </c>
      <c r="O274" s="49"/>
    </row>
    <row r="275" spans="1:15" ht="12.75" x14ac:dyDescent="0.2">
      <c r="A275" s="3">
        <f t="shared" si="10"/>
        <v>2030</v>
      </c>
      <c r="B275" s="3">
        <f t="shared" si="11"/>
        <v>9</v>
      </c>
      <c r="C275" s="1">
        <f>'Florida_Keys FR'!D322</f>
        <v>102321.80427729683</v>
      </c>
      <c r="D275" s="1">
        <f>Key_West!D406</f>
        <v>0</v>
      </c>
      <c r="E275" s="164">
        <f>'LEE County'!G250</f>
        <v>411436.64483620948</v>
      </c>
      <c r="F275" s="1">
        <f>Metro_Dade!F371/1000</f>
        <v>0</v>
      </c>
      <c r="G275" s="1">
        <v>0</v>
      </c>
      <c r="H275"/>
      <c r="I275" s="1"/>
      <c r="J275" s="1"/>
      <c r="K275" s="1"/>
      <c r="L275" s="1">
        <f t="shared" si="9"/>
        <v>513758.4491135063</v>
      </c>
      <c r="O275" s="49"/>
    </row>
    <row r="276" spans="1:15" ht="12.75" x14ac:dyDescent="0.2">
      <c r="A276" s="3">
        <f t="shared" si="10"/>
        <v>2030</v>
      </c>
      <c r="B276" s="3">
        <f t="shared" si="11"/>
        <v>10</v>
      </c>
      <c r="C276" s="1">
        <f>'Florida_Keys FR'!D323</f>
        <v>87629.032984570731</v>
      </c>
      <c r="D276" s="1">
        <f>Key_West!D407</f>
        <v>0</v>
      </c>
      <c r="E276" s="164">
        <f>'LEE County'!G251</f>
        <v>394674.05085102504</v>
      </c>
      <c r="F276" s="1">
        <f>Metro_Dade!F372/1000</f>
        <v>0</v>
      </c>
      <c r="G276" s="1">
        <v>0</v>
      </c>
      <c r="H276"/>
      <c r="I276" s="1"/>
      <c r="J276" s="1"/>
      <c r="K276" s="1"/>
      <c r="L276" s="1">
        <f t="shared" si="9"/>
        <v>482303.08383559575</v>
      </c>
      <c r="O276" s="49"/>
    </row>
    <row r="277" spans="1:15" ht="12.75" x14ac:dyDescent="0.2">
      <c r="A277" s="3">
        <f t="shared" si="10"/>
        <v>2030</v>
      </c>
      <c r="B277" s="3">
        <f t="shared" si="11"/>
        <v>11</v>
      </c>
      <c r="C277" s="1">
        <f>'Florida_Keys FR'!D324</f>
        <v>80932.479121230397</v>
      </c>
      <c r="D277" s="1">
        <f>Key_West!D408</f>
        <v>0</v>
      </c>
      <c r="E277" s="164">
        <f>'LEE County'!G252</f>
        <v>370127.38084837073</v>
      </c>
      <c r="F277" s="1">
        <f>Metro_Dade!F373/1000</f>
        <v>0</v>
      </c>
      <c r="G277" s="1">
        <v>0</v>
      </c>
      <c r="H277"/>
      <c r="I277" s="1"/>
      <c r="J277" s="1"/>
      <c r="K277" s="1"/>
      <c r="L277" s="1">
        <f t="shared" si="9"/>
        <v>451059.85996960115</v>
      </c>
      <c r="O277" s="49"/>
    </row>
    <row r="278" spans="1:15" ht="12.75" x14ac:dyDescent="0.2">
      <c r="A278" s="3">
        <f t="shared" si="10"/>
        <v>2030</v>
      </c>
      <c r="B278" s="3">
        <f t="shared" si="11"/>
        <v>12</v>
      </c>
      <c r="C278" s="1">
        <f>'Florida_Keys FR'!D325</f>
        <v>66822.550725288296</v>
      </c>
      <c r="D278" s="1">
        <f>Key_West!D409</f>
        <v>0</v>
      </c>
      <c r="E278" s="164">
        <f>'LEE County'!G253</f>
        <v>340802.9123489483</v>
      </c>
      <c r="F278" s="1">
        <f>Metro_Dade!F374/1000</f>
        <v>0</v>
      </c>
      <c r="G278" s="1">
        <v>0</v>
      </c>
      <c r="H278"/>
      <c r="I278" s="1"/>
      <c r="J278" s="1"/>
      <c r="K278" s="1"/>
      <c r="L278" s="1">
        <f t="shared" si="9"/>
        <v>407625.46307423658</v>
      </c>
      <c r="O278" s="49"/>
    </row>
    <row r="279" spans="1:15" ht="12.75" x14ac:dyDescent="0.2">
      <c r="A279" s="3">
        <f t="shared" si="10"/>
        <v>2031</v>
      </c>
      <c r="B279" s="3">
        <f t="shared" si="11"/>
        <v>1</v>
      </c>
      <c r="C279" s="1">
        <f>'Florida_Keys FR'!D326</f>
        <v>68769.509109095059</v>
      </c>
      <c r="D279" s="1">
        <f>Key_West!D410</f>
        <v>0</v>
      </c>
      <c r="E279" s="164">
        <f>'LEE County'!G254</f>
        <v>349171.94502166699</v>
      </c>
      <c r="F279" s="1">
        <f>Metro_Dade!F375/1000</f>
        <v>0</v>
      </c>
      <c r="G279" s="1">
        <v>0</v>
      </c>
      <c r="H279"/>
      <c r="I279" s="1"/>
      <c r="J279" s="1"/>
      <c r="K279" s="1"/>
      <c r="L279" s="1">
        <f t="shared" si="9"/>
        <v>417941.45413076202</v>
      </c>
      <c r="O279" s="49"/>
    </row>
    <row r="280" spans="1:15" ht="12.75" x14ac:dyDescent="0.2">
      <c r="A280" s="3">
        <f t="shared" si="10"/>
        <v>2031</v>
      </c>
      <c r="B280" s="3">
        <f t="shared" si="11"/>
        <v>2</v>
      </c>
      <c r="C280" s="1">
        <f>'Florida_Keys FR'!D327</f>
        <v>68788.44513348199</v>
      </c>
      <c r="D280" s="1">
        <f>Key_West!D411</f>
        <v>0</v>
      </c>
      <c r="E280" s="164">
        <f>'LEE County'!G255</f>
        <v>376263.25259751821</v>
      </c>
      <c r="F280" s="1">
        <f>Metro_Dade!F376/1000</f>
        <v>0</v>
      </c>
      <c r="G280" s="1">
        <v>0</v>
      </c>
      <c r="H280"/>
      <c r="I280" s="1"/>
      <c r="J280" s="1"/>
      <c r="K280" s="1"/>
      <c r="L280" s="1">
        <f t="shared" si="9"/>
        <v>445051.6977310002</v>
      </c>
      <c r="O280" s="49"/>
    </row>
    <row r="281" spans="1:15" ht="12.75" x14ac:dyDescent="0.2">
      <c r="A281" s="3">
        <f t="shared" si="10"/>
        <v>2031</v>
      </c>
      <c r="B281" s="3">
        <f t="shared" si="11"/>
        <v>3</v>
      </c>
      <c r="C281" s="1">
        <f>'Florida_Keys FR'!D328</f>
        <v>65153.193154120039</v>
      </c>
      <c r="D281" s="1">
        <f>Key_West!D412</f>
        <v>0</v>
      </c>
      <c r="E281" s="164">
        <f>'LEE County'!G256</f>
        <v>348696.23235708592</v>
      </c>
      <c r="F281" s="1">
        <f>Metro_Dade!F377/1000</f>
        <v>0</v>
      </c>
      <c r="G281" s="1">
        <v>0</v>
      </c>
      <c r="H281"/>
      <c r="I281" s="1"/>
      <c r="J281" s="1"/>
      <c r="K281" s="1"/>
      <c r="L281" s="1">
        <f t="shared" si="9"/>
        <v>413849.42551120598</v>
      </c>
      <c r="O281" s="49"/>
    </row>
    <row r="282" spans="1:15" ht="12.75" x14ac:dyDescent="0.2">
      <c r="A282" s="3">
        <f t="shared" si="10"/>
        <v>2031</v>
      </c>
      <c r="B282" s="3">
        <f t="shared" si="11"/>
        <v>4</v>
      </c>
      <c r="C282" s="1">
        <f>'Florida_Keys FR'!D329</f>
        <v>73366.123857253318</v>
      </c>
      <c r="D282" s="1">
        <f>Key_West!D413</f>
        <v>0</v>
      </c>
      <c r="E282" s="164">
        <f>'LEE County'!G257</f>
        <v>351578.03124571039</v>
      </c>
      <c r="F282" s="1">
        <f>Metro_Dade!F378/1000</f>
        <v>0</v>
      </c>
      <c r="G282" s="1">
        <v>0</v>
      </c>
      <c r="H282"/>
      <c r="I282" s="1"/>
      <c r="J282" s="1"/>
      <c r="K282" s="1"/>
      <c r="L282" s="1">
        <f t="shared" si="9"/>
        <v>424944.15510296368</v>
      </c>
      <c r="O282" s="49"/>
    </row>
    <row r="283" spans="1:15" ht="12.75" x14ac:dyDescent="0.2">
      <c r="A283" s="3">
        <f t="shared" si="10"/>
        <v>2031</v>
      </c>
      <c r="B283" s="3">
        <f t="shared" si="11"/>
        <v>5</v>
      </c>
      <c r="C283" s="1">
        <f>'Florida_Keys FR'!D330</f>
        <v>76909.91063229987</v>
      </c>
      <c r="D283" s="1">
        <f>Key_West!D414</f>
        <v>0</v>
      </c>
      <c r="E283" s="164">
        <f>'LEE County'!G258</f>
        <v>356936.66149043536</v>
      </c>
      <c r="F283" s="1">
        <f>Metro_Dade!F379/1000</f>
        <v>0</v>
      </c>
      <c r="G283" s="1">
        <v>0</v>
      </c>
      <c r="H283"/>
      <c r="I283" s="1"/>
      <c r="J283" s="1"/>
      <c r="K283" s="1"/>
      <c r="L283" s="1">
        <f t="shared" si="9"/>
        <v>433846.5721227352</v>
      </c>
      <c r="O283" s="49"/>
    </row>
    <row r="284" spans="1:15" ht="12.75" x14ac:dyDescent="0.2">
      <c r="A284" s="3">
        <f t="shared" si="10"/>
        <v>2031</v>
      </c>
      <c r="B284" s="3">
        <f t="shared" si="11"/>
        <v>6</v>
      </c>
      <c r="C284" s="1">
        <f>'Florida_Keys FR'!D331</f>
        <v>87964.899376517118</v>
      </c>
      <c r="D284" s="1">
        <f>Key_West!D415</f>
        <v>0</v>
      </c>
      <c r="E284" s="164">
        <f>'LEE County'!G259</f>
        <v>390301.55937298981</v>
      </c>
      <c r="F284" s="1">
        <f>Metro_Dade!F380/1000</f>
        <v>0</v>
      </c>
      <c r="G284" s="1">
        <v>0</v>
      </c>
      <c r="H284"/>
      <c r="I284" s="1"/>
      <c r="J284" s="1"/>
      <c r="K284" s="1"/>
      <c r="L284" s="1">
        <f t="shared" si="9"/>
        <v>478266.45874950691</v>
      </c>
      <c r="O284" s="49"/>
    </row>
    <row r="285" spans="1:15" ht="12.75" x14ac:dyDescent="0.2">
      <c r="A285" s="3">
        <f t="shared" si="10"/>
        <v>2031</v>
      </c>
      <c r="B285" s="3">
        <f t="shared" si="11"/>
        <v>7</v>
      </c>
      <c r="C285" s="1">
        <f>'Florida_Keys FR'!D332</f>
        <v>95778.555725545288</v>
      </c>
      <c r="D285" s="1">
        <f>Key_West!D416</f>
        <v>0</v>
      </c>
      <c r="E285" s="164">
        <f>'LEE County'!G260</f>
        <v>404858.85695486242</v>
      </c>
      <c r="F285" s="1">
        <f>Metro_Dade!F381/1000</f>
        <v>0</v>
      </c>
      <c r="G285" s="1">
        <v>0</v>
      </c>
      <c r="H285"/>
      <c r="I285" s="1"/>
      <c r="J285" s="1"/>
      <c r="K285" s="1"/>
      <c r="L285" s="1">
        <f t="shared" si="9"/>
        <v>500637.4126804077</v>
      </c>
      <c r="O285" s="49"/>
    </row>
    <row r="286" spans="1:15" ht="12.75" x14ac:dyDescent="0.2">
      <c r="A286" s="3">
        <f t="shared" si="10"/>
        <v>2031</v>
      </c>
      <c r="B286" s="3">
        <f t="shared" si="11"/>
        <v>8</v>
      </c>
      <c r="C286" s="1">
        <f>'Florida_Keys FR'!D333</f>
        <v>104413.54414625332</v>
      </c>
      <c r="D286" s="1">
        <f>Key_West!D417</f>
        <v>0</v>
      </c>
      <c r="E286" s="164">
        <f>'LEE County'!G261</f>
        <v>416260.27303558396</v>
      </c>
      <c r="F286" s="1">
        <f>Metro_Dade!F382/1000</f>
        <v>0</v>
      </c>
      <c r="G286" s="1">
        <v>0</v>
      </c>
      <c r="H286"/>
      <c r="I286" s="1"/>
      <c r="J286" s="1"/>
      <c r="K286" s="1"/>
      <c r="L286" s="1">
        <f t="shared" si="9"/>
        <v>520673.81718183728</v>
      </c>
      <c r="O286" s="49"/>
    </row>
    <row r="287" spans="1:15" ht="12.75" x14ac:dyDescent="0.2">
      <c r="A287" s="3">
        <f t="shared" si="10"/>
        <v>2031</v>
      </c>
      <c r="B287" s="3">
        <f t="shared" si="11"/>
        <v>9</v>
      </c>
      <c r="C287" s="1">
        <f>'Florida_Keys FR'!D334</f>
        <v>103611.96055799055</v>
      </c>
      <c r="D287" s="1">
        <f>Key_West!D418</f>
        <v>0</v>
      </c>
      <c r="E287" s="164">
        <f>'LEE County'!G262</f>
        <v>415655.22816321079</v>
      </c>
      <c r="F287" s="1">
        <f>Metro_Dade!F383/1000</f>
        <v>0</v>
      </c>
      <c r="G287" s="1">
        <v>0</v>
      </c>
      <c r="H287"/>
      <c r="I287" s="1"/>
      <c r="J287" s="1"/>
      <c r="K287" s="1"/>
      <c r="L287" s="1">
        <f t="shared" si="9"/>
        <v>519267.18872120132</v>
      </c>
      <c r="O287" s="49"/>
    </row>
    <row r="288" spans="1:15" ht="12.75" x14ac:dyDescent="0.2">
      <c r="A288" s="3">
        <f t="shared" si="10"/>
        <v>2031</v>
      </c>
      <c r="B288" s="3">
        <f t="shared" si="11"/>
        <v>10</v>
      </c>
      <c r="C288" s="1">
        <f>'Florida_Keys FR'!D335</f>
        <v>88733.930890492891</v>
      </c>
      <c r="D288" s="1">
        <f>Key_West!D419</f>
        <v>0</v>
      </c>
      <c r="E288" s="164">
        <f>'LEE County'!G263</f>
        <v>398970.95495108754</v>
      </c>
      <c r="F288" s="1">
        <f>Metro_Dade!F384/1000</f>
        <v>0</v>
      </c>
      <c r="G288" s="1">
        <v>0</v>
      </c>
      <c r="H288"/>
      <c r="I288" s="1"/>
      <c r="J288" s="1"/>
      <c r="K288" s="1"/>
      <c r="L288" s="1">
        <f t="shared" si="9"/>
        <v>487704.88584158046</v>
      </c>
      <c r="O288" s="49"/>
    </row>
    <row r="289" spans="1:15" ht="12.75" x14ac:dyDescent="0.2">
      <c r="A289" s="3">
        <f t="shared" si="10"/>
        <v>2031</v>
      </c>
      <c r="B289" s="3">
        <f t="shared" si="11"/>
        <v>11</v>
      </c>
      <c r="C289" s="1">
        <f>'Florida_Keys FR'!D336</f>
        <v>81952.941445833276</v>
      </c>
      <c r="D289" s="1">
        <f>Key_West!D420</f>
        <v>0</v>
      </c>
      <c r="E289" s="164">
        <f>'LEE County'!G264</f>
        <v>374539.97031830723</v>
      </c>
      <c r="F289" s="1">
        <f>Metro_Dade!F385/1000</f>
        <v>0</v>
      </c>
      <c r="G289" s="1">
        <v>0</v>
      </c>
      <c r="H289"/>
      <c r="I289" s="1"/>
      <c r="J289" s="1"/>
      <c r="K289" s="1"/>
      <c r="L289" s="1">
        <f t="shared" si="9"/>
        <v>456492.91176414047</v>
      </c>
      <c r="O289" s="49"/>
    </row>
    <row r="290" spans="1:15" ht="12.75" x14ac:dyDescent="0.2">
      <c r="A290" s="3">
        <f t="shared" si="10"/>
        <v>2031</v>
      </c>
      <c r="B290" s="3">
        <f t="shared" si="11"/>
        <v>12</v>
      </c>
      <c r="C290" s="1">
        <f>'Florida_Keys FR'!D337</f>
        <v>67665.103630987374</v>
      </c>
      <c r="D290" s="1">
        <f>Key_West!D421</f>
        <v>0</v>
      </c>
      <c r="E290" s="164">
        <f>'LEE County'!G265</f>
        <v>345412.51937231002</v>
      </c>
      <c r="F290" s="1">
        <f>Metro_Dade!F386/1000</f>
        <v>0</v>
      </c>
      <c r="G290" s="1">
        <v>0</v>
      </c>
      <c r="H290"/>
      <c r="I290" s="1"/>
      <c r="J290" s="1"/>
      <c r="K290" s="1"/>
      <c r="L290" s="1">
        <f t="shared" si="9"/>
        <v>413077.62300329737</v>
      </c>
      <c r="O290" s="49"/>
    </row>
    <row r="291" spans="1:15" ht="12.75" x14ac:dyDescent="0.2">
      <c r="A291" s="3">
        <f t="shared" si="10"/>
        <v>2032</v>
      </c>
      <c r="B291" s="3">
        <f t="shared" si="11"/>
        <v>1</v>
      </c>
      <c r="C291" s="1">
        <f>'Florida_Keys FR'!D338</f>
        <v>69636.610844878363</v>
      </c>
      <c r="D291" s="1">
        <f>Key_West!D422</f>
        <v>0</v>
      </c>
      <c r="E291" s="164">
        <f>'LEE County'!G266</f>
        <v>353950.97986993543</v>
      </c>
      <c r="F291" s="1">
        <f>Metro_Dade!F387/1000</f>
        <v>0</v>
      </c>
      <c r="G291" s="1">
        <v>0</v>
      </c>
      <c r="H291"/>
      <c r="I291" s="1"/>
      <c r="J291" s="1"/>
      <c r="K291" s="1"/>
      <c r="L291" s="1">
        <f t="shared" si="9"/>
        <v>423587.59071481379</v>
      </c>
      <c r="O291" s="49"/>
    </row>
    <row r="292" spans="1:15" ht="12.75" x14ac:dyDescent="0.2">
      <c r="A292" s="3">
        <f t="shared" si="10"/>
        <v>2032</v>
      </c>
      <c r="B292" s="3">
        <f t="shared" si="11"/>
        <v>2</v>
      </c>
      <c r="C292" s="1">
        <f>'Florida_Keys FR'!D339</f>
        <v>69655.785630015918</v>
      </c>
      <c r="D292" s="1">
        <f>Key_West!D423</f>
        <v>0</v>
      </c>
      <c r="E292" s="164">
        <f>'LEE County'!G267</f>
        <v>381181.40410414163</v>
      </c>
      <c r="F292" s="1">
        <f>Metro_Dade!F388/1000</f>
        <v>0</v>
      </c>
      <c r="G292" s="1">
        <v>0</v>
      </c>
      <c r="H292"/>
      <c r="I292" s="1"/>
      <c r="J292" s="1"/>
      <c r="K292" s="1"/>
      <c r="L292" s="1">
        <f t="shared" si="9"/>
        <v>450837.18973415752</v>
      </c>
      <c r="O292" s="49"/>
    </row>
    <row r="293" spans="1:15" ht="12.75" x14ac:dyDescent="0.2">
      <c r="A293" s="3">
        <f t="shared" si="10"/>
        <v>2032</v>
      </c>
      <c r="B293" s="3">
        <f t="shared" si="11"/>
        <v>3</v>
      </c>
      <c r="C293" s="1">
        <f>'Florida_Keys FR'!D340</f>
        <v>65974.697445886035</v>
      </c>
      <c r="D293" s="1">
        <f>Key_West!D424</f>
        <v>0</v>
      </c>
      <c r="E293" s="164">
        <f>'LEE County'!G268</f>
        <v>353919.32407280774</v>
      </c>
      <c r="F293" s="1">
        <f>Metro_Dade!F389/1000</f>
        <v>0</v>
      </c>
      <c r="G293" s="1">
        <v>0</v>
      </c>
      <c r="H293"/>
      <c r="I293" s="1"/>
      <c r="J293" s="1"/>
      <c r="K293" s="1"/>
      <c r="L293" s="1">
        <f t="shared" si="9"/>
        <v>419894.02151869377</v>
      </c>
      <c r="O293" s="49"/>
    </row>
    <row r="294" spans="1:15" ht="12.75" x14ac:dyDescent="0.2">
      <c r="A294" s="3">
        <f t="shared" si="10"/>
        <v>2032</v>
      </c>
      <c r="B294" s="3">
        <f t="shared" si="11"/>
        <v>4</v>
      </c>
      <c r="C294" s="1">
        <f>'Florida_Keys FR'!D341</f>
        <v>74291.183439159009</v>
      </c>
      <c r="D294" s="1">
        <f>Key_West!D425</f>
        <v>0</v>
      </c>
      <c r="E294" s="164">
        <f>'LEE County'!G269</f>
        <v>356584.07177360693</v>
      </c>
      <c r="F294" s="1">
        <f>Metro_Dade!F390/1000</f>
        <v>0</v>
      </c>
      <c r="G294" s="1">
        <v>0</v>
      </c>
      <c r="H294"/>
      <c r="I294" s="1"/>
      <c r="J294" s="1"/>
      <c r="K294" s="1"/>
      <c r="L294" s="1">
        <f t="shared" si="9"/>
        <v>430875.25521276594</v>
      </c>
      <c r="O294" s="49"/>
    </row>
    <row r="295" spans="1:15" ht="12.75" x14ac:dyDescent="0.2">
      <c r="A295" s="3">
        <f t="shared" si="10"/>
        <v>2032</v>
      </c>
      <c r="B295" s="3">
        <f t="shared" si="11"/>
        <v>5</v>
      </c>
      <c r="C295" s="1">
        <f>'Florida_Keys FR'!D342</f>
        <v>77879.653151508668</v>
      </c>
      <c r="D295" s="1">
        <f>Key_West!D426</f>
        <v>0</v>
      </c>
      <c r="E295" s="164">
        <f>'LEE County'!G270</f>
        <v>361922.73583974841</v>
      </c>
      <c r="F295" s="1">
        <f>Metro_Dade!F391/1000</f>
        <v>0</v>
      </c>
      <c r="G295" s="1">
        <v>0</v>
      </c>
      <c r="H295"/>
      <c r="I295" s="1"/>
      <c r="J295" s="1"/>
      <c r="K295" s="1"/>
      <c r="L295" s="1">
        <f t="shared" si="9"/>
        <v>439802.38899125706</v>
      </c>
      <c r="O295" s="49"/>
    </row>
    <row r="296" spans="1:15" ht="12.75" x14ac:dyDescent="0.2">
      <c r="A296" s="3">
        <f t="shared" si="10"/>
        <v>2032</v>
      </c>
      <c r="B296" s="3">
        <f t="shared" si="11"/>
        <v>6</v>
      </c>
      <c r="C296" s="1">
        <f>'Florida_Keys FR'!D343</f>
        <v>89074.032158261747</v>
      </c>
      <c r="D296" s="1">
        <f>Key_West!D427</f>
        <v>0</v>
      </c>
      <c r="E296" s="164">
        <f>'LEE County'!G271</f>
        <v>395253.36349782068</v>
      </c>
      <c r="F296" s="1">
        <f>Metro_Dade!F392/1000</f>
        <v>0</v>
      </c>
      <c r="G296" s="1">
        <v>0</v>
      </c>
      <c r="H296"/>
      <c r="I296" s="1"/>
      <c r="J296" s="1"/>
      <c r="K296" s="1"/>
      <c r="L296" s="1">
        <f t="shared" si="9"/>
        <v>484327.39565608243</v>
      </c>
      <c r="O296" s="49"/>
    </row>
    <row r="297" spans="1:15" ht="12.75" x14ac:dyDescent="0.2">
      <c r="A297" s="3">
        <f t="shared" si="10"/>
        <v>2032</v>
      </c>
      <c r="B297" s="3">
        <f t="shared" si="11"/>
        <v>7</v>
      </c>
      <c r="C297" s="1">
        <f>'Florida_Keys FR'!D344</f>
        <v>96986.209422602929</v>
      </c>
      <c r="D297" s="1">
        <f>Key_West!D428</f>
        <v>0</v>
      </c>
      <c r="E297" s="164">
        <f>'LEE County'!G272</f>
        <v>409799.35185423237</v>
      </c>
      <c r="F297" s="1">
        <f>Metro_Dade!F393/1000</f>
        <v>0</v>
      </c>
      <c r="G297" s="1">
        <v>0</v>
      </c>
      <c r="H297"/>
      <c r="I297" s="1"/>
      <c r="J297" s="1"/>
      <c r="K297" s="1"/>
      <c r="L297" s="1">
        <f t="shared" si="9"/>
        <v>506785.56127683527</v>
      </c>
      <c r="O297" s="49"/>
    </row>
    <row r="298" spans="1:15" ht="12.75" x14ac:dyDescent="0.2">
      <c r="A298" s="3">
        <f t="shared" si="10"/>
        <v>2032</v>
      </c>
      <c r="B298" s="3">
        <f t="shared" si="11"/>
        <v>8</v>
      </c>
      <c r="C298" s="1">
        <f>'Florida_Keys FR'!D345</f>
        <v>105730.07477939886</v>
      </c>
      <c r="D298" s="1">
        <f>Key_West!D429</f>
        <v>0</v>
      </c>
      <c r="E298" s="164">
        <f>'LEE County'!G273</f>
        <v>421170.49846745795</v>
      </c>
      <c r="F298" s="1">
        <f>Metro_Dade!F394/1000</f>
        <v>0</v>
      </c>
      <c r="G298" s="1">
        <v>0</v>
      </c>
      <c r="H298"/>
      <c r="I298" s="1"/>
      <c r="J298" s="1"/>
      <c r="K298" s="1"/>
      <c r="L298" s="1">
        <f t="shared" si="9"/>
        <v>526900.5732468568</v>
      </c>
      <c r="O298" s="49"/>
    </row>
    <row r="299" spans="1:15" ht="12.75" x14ac:dyDescent="0.2">
      <c r="A299" s="3">
        <f t="shared" si="10"/>
        <v>2032</v>
      </c>
      <c r="B299" s="3">
        <f t="shared" si="11"/>
        <v>9</v>
      </c>
      <c r="C299" s="1">
        <f>'Florida_Keys FR'!D346</f>
        <v>104918.38417525412</v>
      </c>
      <c r="D299" s="1">
        <f>Key_West!D430</f>
        <v>0</v>
      </c>
      <c r="E299" s="164">
        <f>'LEE County'!G274</f>
        <v>420516.0909168935</v>
      </c>
      <c r="F299" s="1">
        <f>Metro_Dade!F395/1000</f>
        <v>0</v>
      </c>
      <c r="G299" s="1">
        <v>0</v>
      </c>
      <c r="H299"/>
      <c r="I299" s="1"/>
      <c r="J299" s="1"/>
      <c r="K299" s="1"/>
      <c r="L299" s="1">
        <f t="shared" si="9"/>
        <v>525434.47509214759</v>
      </c>
      <c r="M299" s="198"/>
      <c r="O299" s="49"/>
    </row>
    <row r="300" spans="1:15" ht="12.75" x14ac:dyDescent="0.2">
      <c r="A300" s="3">
        <f t="shared" si="10"/>
        <v>2032</v>
      </c>
      <c r="B300" s="3">
        <f t="shared" si="11"/>
        <v>10</v>
      </c>
      <c r="C300" s="1">
        <f>'Florida_Keys FR'!D347</f>
        <v>89852.760245170473</v>
      </c>
      <c r="D300" s="1">
        <f>Key_West!D431</f>
        <v>0</v>
      </c>
      <c r="E300" s="164">
        <f>'LEE County'!G275</f>
        <v>403844.47234009649</v>
      </c>
      <c r="F300" s="1">
        <f>Metro_Dade!F396/1000</f>
        <v>0</v>
      </c>
      <c r="G300" s="1">
        <v>0</v>
      </c>
      <c r="H300"/>
      <c r="I300" s="1"/>
      <c r="J300" s="1"/>
      <c r="K300" s="1"/>
      <c r="L300" s="1">
        <f t="shared" si="9"/>
        <v>493697.23258526693</v>
      </c>
      <c r="M300" s="198"/>
      <c r="O300" s="49"/>
    </row>
    <row r="301" spans="1:15" ht="12.75" x14ac:dyDescent="0.2">
      <c r="A301" s="3">
        <f t="shared" si="10"/>
        <v>2032</v>
      </c>
      <c r="B301" s="3">
        <f t="shared" si="11"/>
        <v>11</v>
      </c>
      <c r="C301" s="1">
        <f>'Florida_Keys FR'!D348</f>
        <v>82986.270586913801</v>
      </c>
      <c r="D301" s="1">
        <f>Key_West!D432</f>
        <v>0</v>
      </c>
      <c r="E301" s="164">
        <f>'LEE County'!G276</f>
        <v>379412.858106728</v>
      </c>
      <c r="F301" s="1">
        <f>Metro_Dade!F397/1000</f>
        <v>0</v>
      </c>
      <c r="G301" s="1">
        <v>0</v>
      </c>
      <c r="H301"/>
      <c r="I301" s="1"/>
      <c r="J301" s="1"/>
      <c r="K301" s="1"/>
      <c r="L301" s="1">
        <f t="shared" si="9"/>
        <v>462399.1286936418</v>
      </c>
      <c r="M301" s="198"/>
      <c r="O301" s="49"/>
    </row>
    <row r="302" spans="1:15" ht="12.75" x14ac:dyDescent="0.2">
      <c r="A302" s="3">
        <f t="shared" si="10"/>
        <v>2032</v>
      </c>
      <c r="B302" s="3">
        <f t="shared" si="11"/>
        <v>12</v>
      </c>
      <c r="C302" s="1">
        <f>'Florida_Keys FR'!D349</f>
        <v>68518.280126944475</v>
      </c>
      <c r="D302" s="1">
        <f>Key_West!D433</f>
        <v>0</v>
      </c>
      <c r="E302" s="164">
        <f>'LEE County'!G277</f>
        <v>350308.60112395574</v>
      </c>
      <c r="F302" s="1">
        <f>Metro_Dade!F398/1000</f>
        <v>0</v>
      </c>
      <c r="G302" s="1">
        <v>0</v>
      </c>
      <c r="H302"/>
      <c r="I302" s="1"/>
      <c r="J302" s="1"/>
      <c r="K302" s="1"/>
      <c r="L302" s="1">
        <f t="shared" si="9"/>
        <v>418826.88125090022</v>
      </c>
      <c r="M302" s="198"/>
      <c r="O302" s="49"/>
    </row>
    <row r="303" spans="1:15" ht="12.75" x14ac:dyDescent="0.2">
      <c r="A303" s="3">
        <f t="shared" si="10"/>
        <v>2033</v>
      </c>
      <c r="B303" s="3">
        <f t="shared" si="11"/>
        <v>1</v>
      </c>
      <c r="C303" s="1">
        <f>'Florida_Keys FR'!D350</f>
        <v>70514.645702475958</v>
      </c>
      <c r="D303" s="1">
        <f>Key_West!D434</f>
        <v>0</v>
      </c>
      <c r="E303" s="164">
        <f>'LEE County'!G278</f>
        <v>358822.69723491685</v>
      </c>
      <c r="F303" s="1">
        <f>Metro_Dade!F399/1000</f>
        <v>0</v>
      </c>
      <c r="G303" s="1">
        <v>0</v>
      </c>
      <c r="H303"/>
      <c r="I303" s="1"/>
      <c r="J303" s="1"/>
      <c r="K303" s="1"/>
      <c r="L303" s="1">
        <f t="shared" si="9"/>
        <v>429337.34293739282</v>
      </c>
      <c r="M303" s="198"/>
      <c r="O303" s="49"/>
    </row>
    <row r="304" spans="1:15" ht="12.75" x14ac:dyDescent="0.2">
      <c r="A304" s="3">
        <f t="shared" si="10"/>
        <v>2033</v>
      </c>
      <c r="B304" s="3">
        <f t="shared" si="11"/>
        <v>2</v>
      </c>
      <c r="C304" s="1">
        <f>'Florida_Keys FR'!D351</f>
        <v>70534.062258853286</v>
      </c>
      <c r="D304" s="1">
        <f>Key_West!D435</f>
        <v>0</v>
      </c>
      <c r="E304" s="164">
        <f>'LEE County'!G279</f>
        <v>385978.62855882052</v>
      </c>
      <c r="F304" s="1">
        <f>Metro_Dade!F400/1000</f>
        <v>0</v>
      </c>
      <c r="G304" s="1">
        <v>0</v>
      </c>
      <c r="H304"/>
      <c r="I304" s="1"/>
      <c r="J304" s="1"/>
      <c r="K304" s="1"/>
      <c r="L304" s="1">
        <f t="shared" si="9"/>
        <v>456512.69081767381</v>
      </c>
      <c r="M304" s="198"/>
      <c r="O304" s="49"/>
    </row>
    <row r="305" spans="1:15" ht="12.75" x14ac:dyDescent="0.2">
      <c r="A305" s="3">
        <f t="shared" si="10"/>
        <v>2033</v>
      </c>
      <c r="B305" s="3">
        <f t="shared" si="11"/>
        <v>3</v>
      </c>
      <c r="C305" s="1">
        <f>'Florida_Keys FR'!D352</f>
        <v>66806.559929917348</v>
      </c>
      <c r="D305" s="1">
        <f>Key_West!D436</f>
        <v>0</v>
      </c>
      <c r="E305" s="164">
        <f>'LEE County'!G280</f>
        <v>358632.53860106331</v>
      </c>
      <c r="F305" s="1">
        <f>Metro_Dade!F401/1000</f>
        <v>0</v>
      </c>
      <c r="G305" s="1">
        <v>0</v>
      </c>
      <c r="H305"/>
      <c r="I305" s="1"/>
      <c r="J305" s="1"/>
      <c r="K305" s="1"/>
      <c r="L305" s="1">
        <f t="shared" si="9"/>
        <v>425439.09853098064</v>
      </c>
      <c r="M305" s="198"/>
      <c r="O305" s="49"/>
    </row>
    <row r="306" spans="1:15" ht="12.75" x14ac:dyDescent="0.2">
      <c r="A306" s="3">
        <f t="shared" si="10"/>
        <v>2033</v>
      </c>
      <c r="B306" s="3">
        <f t="shared" si="11"/>
        <v>4</v>
      </c>
      <c r="C306" s="1">
        <f>'Florida_Keys FR'!D353</f>
        <v>75227.906922400696</v>
      </c>
      <c r="D306" s="1">
        <f>Key_West!D437</f>
        <v>0</v>
      </c>
      <c r="E306" s="164">
        <f>'LEE County'!G281</f>
        <v>361170.73889069649</v>
      </c>
      <c r="F306" s="1">
        <f>Metro_Dade!F402/1000</f>
        <v>0</v>
      </c>
      <c r="G306" s="1">
        <v>0</v>
      </c>
      <c r="H306"/>
      <c r="I306" s="1"/>
      <c r="J306" s="1"/>
      <c r="K306" s="1"/>
      <c r="L306" s="1">
        <f t="shared" si="9"/>
        <v>436398.64581309719</v>
      </c>
      <c r="M306" s="198"/>
      <c r="O306" s="49"/>
    </row>
    <row r="307" spans="1:15" ht="12.75" x14ac:dyDescent="0.2">
      <c r="A307" s="3">
        <f t="shared" si="10"/>
        <v>2033</v>
      </c>
      <c r="B307" s="3">
        <f t="shared" si="11"/>
        <v>5</v>
      </c>
      <c r="C307" s="1">
        <f>'Florida_Keys FR'!D354</f>
        <v>78861.622970760203</v>
      </c>
      <c r="D307" s="1">
        <f>Key_West!D438</f>
        <v>0</v>
      </c>
      <c r="E307" s="164">
        <f>'LEE County'!G282</f>
        <v>366381.93898139178</v>
      </c>
      <c r="F307" s="1">
        <f>Metro_Dade!F403/1000</f>
        <v>0</v>
      </c>
      <c r="G307" s="1">
        <v>0</v>
      </c>
      <c r="H307"/>
      <c r="I307" s="1"/>
      <c r="J307" s="1"/>
      <c r="K307" s="1"/>
      <c r="L307" s="1">
        <f t="shared" si="9"/>
        <v>445243.561952152</v>
      </c>
      <c r="M307" s="198"/>
      <c r="O307" s="49"/>
    </row>
    <row r="308" spans="1:15" ht="12.75" x14ac:dyDescent="0.2">
      <c r="A308" s="3">
        <f t="shared" si="10"/>
        <v>2033</v>
      </c>
      <c r="B308" s="3">
        <f t="shared" si="11"/>
        <v>6</v>
      </c>
      <c r="C308" s="1">
        <f>'Florida_Keys FR'!D355</f>
        <v>90197.149785510206</v>
      </c>
      <c r="D308" s="1">
        <f>Key_West!D439</f>
        <v>0</v>
      </c>
      <c r="E308" s="164">
        <f>'LEE County'!G283</f>
        <v>399568.34454465838</v>
      </c>
      <c r="F308" s="1">
        <f>Metro_Dade!F404/1000</f>
        <v>0</v>
      </c>
      <c r="G308" s="1">
        <v>0</v>
      </c>
      <c r="H308"/>
      <c r="I308" s="1"/>
      <c r="J308" s="1"/>
      <c r="K308" s="1"/>
      <c r="L308" s="1">
        <f t="shared" si="9"/>
        <v>489765.49433016859</v>
      </c>
      <c r="M308" s="198"/>
      <c r="O308" s="49"/>
    </row>
    <row r="309" spans="1:15" ht="12.75" x14ac:dyDescent="0.2">
      <c r="A309" s="3">
        <f t="shared" si="10"/>
        <v>2033</v>
      </c>
      <c r="B309" s="3">
        <f t="shared" si="11"/>
        <v>7</v>
      </c>
      <c r="C309" s="1">
        <f>'Florida_Keys FR'!D356</f>
        <v>98209.0901967549</v>
      </c>
      <c r="D309" s="1">
        <f>Key_West!D440</f>
        <v>0</v>
      </c>
      <c r="E309" s="164">
        <f>'LEE County'!G284</f>
        <v>414022.68613210903</v>
      </c>
      <c r="F309" s="1">
        <f>Metro_Dade!F405/1000</f>
        <v>0</v>
      </c>
      <c r="G309" s="1">
        <v>0</v>
      </c>
      <c r="H309"/>
      <c r="I309" s="1"/>
      <c r="J309" s="1"/>
      <c r="K309" s="1"/>
      <c r="L309" s="1">
        <f t="shared" si="9"/>
        <v>512231.77632886393</v>
      </c>
      <c r="M309" s="198"/>
      <c r="O309" s="49"/>
    </row>
    <row r="310" spans="1:15" ht="12.75" x14ac:dyDescent="0.2">
      <c r="A310" s="3">
        <f t="shared" si="10"/>
        <v>2033</v>
      </c>
      <c r="B310" s="3">
        <f t="shared" si="11"/>
        <v>8</v>
      </c>
      <c r="C310" s="1">
        <f>'Florida_Keys FR'!D357</f>
        <v>107063.20529833682</v>
      </c>
      <c r="D310" s="1">
        <f>Key_West!D441</f>
        <v>0</v>
      </c>
      <c r="E310" s="164">
        <f>'LEE County'!G285</f>
        <v>425321.05339994899</v>
      </c>
      <c r="F310" s="1">
        <f>Metro_Dade!F406/1000</f>
        <v>0</v>
      </c>
      <c r="G310" s="1">
        <v>0</v>
      </c>
      <c r="H310"/>
      <c r="I310" s="1"/>
      <c r="J310" s="1"/>
      <c r="K310" s="1"/>
      <c r="L310" s="1">
        <f t="shared" si="9"/>
        <v>532384.25869828579</v>
      </c>
      <c r="M310" s="198"/>
      <c r="O310" s="49"/>
    </row>
    <row r="311" spans="1:15" ht="12.75" x14ac:dyDescent="0.2">
      <c r="A311" s="3">
        <f t="shared" si="10"/>
        <v>2033</v>
      </c>
      <c r="B311" s="3">
        <f t="shared" si="11"/>
        <v>9</v>
      </c>
      <c r="C311" s="1">
        <f>'Florida_Keys FR'!D358</f>
        <v>106241.28024085815</v>
      </c>
      <c r="D311" s="1">
        <f>Key_West!D442</f>
        <v>0</v>
      </c>
      <c r="E311" s="164">
        <f>'LEE County'!G286</f>
        <v>424592.62496826769</v>
      </c>
      <c r="F311" s="1">
        <f>Metro_Dade!F407/1000</f>
        <v>0</v>
      </c>
      <c r="G311" s="1">
        <v>0</v>
      </c>
      <c r="H311"/>
      <c r="I311" s="1"/>
      <c r="J311" s="1"/>
      <c r="K311" s="1"/>
      <c r="L311" s="1">
        <f t="shared" si="9"/>
        <v>530833.90520912583</v>
      </c>
      <c r="M311" s="198"/>
      <c r="O311" s="49"/>
    </row>
    <row r="312" spans="1:15" ht="12.75" x14ac:dyDescent="0.2">
      <c r="A312" s="3">
        <f t="shared" si="10"/>
        <v>2033</v>
      </c>
      <c r="B312" s="3">
        <f t="shared" si="11"/>
        <v>10</v>
      </c>
      <c r="C312" s="1">
        <f>'Florida_Keys FR'!D359</f>
        <v>90985.696707606345</v>
      </c>
      <c r="D312" s="1">
        <f>Key_West!D443</f>
        <v>0</v>
      </c>
      <c r="E312" s="164">
        <f>'LEE County'!G287</f>
        <v>407910.07391801995</v>
      </c>
      <c r="F312" s="1">
        <f>Metro_Dade!F408/1000</f>
        <v>0</v>
      </c>
      <c r="G312" s="1">
        <v>0</v>
      </c>
      <c r="H312"/>
      <c r="I312" s="1"/>
      <c r="J312" s="1"/>
      <c r="K312" s="1"/>
      <c r="L312" s="1">
        <f t="shared" si="9"/>
        <v>498895.77062562632</v>
      </c>
      <c r="M312" s="198"/>
      <c r="O312" s="49"/>
    </row>
    <row r="313" spans="1:15" ht="12.75" x14ac:dyDescent="0.2">
      <c r="A313" s="3">
        <f t="shared" si="10"/>
        <v>2033</v>
      </c>
      <c r="B313" s="3">
        <f t="shared" si="11"/>
        <v>11</v>
      </c>
      <c r="C313" s="1">
        <f>'Florida_Keys FR'!D360</f>
        <v>84032.628779727776</v>
      </c>
      <c r="D313" s="1">
        <f>Key_West!D444</f>
        <v>0</v>
      </c>
      <c r="E313" s="164">
        <f>'LEE County'!G288</f>
        <v>383497.25233850401</v>
      </c>
      <c r="F313" s="1">
        <f>Metro_Dade!F409/1000</f>
        <v>0</v>
      </c>
      <c r="G313" s="1">
        <v>0</v>
      </c>
      <c r="H313"/>
      <c r="I313" s="1"/>
      <c r="J313" s="1"/>
      <c r="K313" s="1"/>
      <c r="L313" s="1">
        <f t="shared" si="9"/>
        <v>467529.8811182318</v>
      </c>
      <c r="M313" s="198"/>
      <c r="O313" s="49"/>
    </row>
    <row r="314" spans="1:15" ht="12.75" x14ac:dyDescent="0.2">
      <c r="A314" s="3">
        <f t="shared" si="10"/>
        <v>2033</v>
      </c>
      <c r="B314" s="3">
        <f t="shared" si="11"/>
        <v>12</v>
      </c>
      <c r="C314" s="1">
        <f>'Florida_Keys FR'!D361</f>
        <v>69382.214164000208</v>
      </c>
      <c r="D314" s="1">
        <f>Key_West!D445</f>
        <v>0</v>
      </c>
      <c r="E314" s="164">
        <f>'LEE County'!G289</f>
        <v>354453.43111551553</v>
      </c>
      <c r="F314" s="1">
        <f>Metro_Dade!F410/1000</f>
        <v>0</v>
      </c>
      <c r="G314" s="1">
        <v>0</v>
      </c>
      <c r="H314"/>
      <c r="I314" s="1"/>
      <c r="J314" s="1"/>
      <c r="K314" s="1"/>
      <c r="L314" s="1">
        <f t="shared" si="9"/>
        <v>423835.64527951577</v>
      </c>
      <c r="M314" s="198"/>
      <c r="O314" s="49"/>
    </row>
    <row r="315" spans="1:15" ht="12.75" x14ac:dyDescent="0.2">
      <c r="A315" s="3">
        <f>+A303+1</f>
        <v>2034</v>
      </c>
      <c r="B315" s="3">
        <f t="shared" si="11"/>
        <v>1</v>
      </c>
      <c r="C315" s="1">
        <f>'Florida_Keys FR'!D362</f>
        <v>71403.751535553311</v>
      </c>
      <c r="D315" s="1">
        <f>Key_West!D446</f>
        <v>0</v>
      </c>
      <c r="E315" s="164">
        <f>'LEE County'!G290</f>
        <v>362955.07183290919</v>
      </c>
      <c r="F315" s="1">
        <f>Metro_Dade!F411/1000</f>
        <v>0</v>
      </c>
      <c r="G315" s="1">
        <v>0</v>
      </c>
      <c r="H315"/>
      <c r="I315" s="1"/>
      <c r="J315" s="1"/>
      <c r="K315" s="1"/>
      <c r="L315" s="1">
        <f t="shared" si="9"/>
        <v>434358.8233684625</v>
      </c>
      <c r="M315" s="198"/>
      <c r="O315" s="49"/>
    </row>
    <row r="316" spans="1:15" ht="12.75" x14ac:dyDescent="0.2">
      <c r="A316" s="3">
        <f t="shared" ref="A316:A379" si="12">+A304+1</f>
        <v>2034</v>
      </c>
      <c r="B316" s="3">
        <f t="shared" si="11"/>
        <v>2</v>
      </c>
      <c r="C316" s="1">
        <f>'Florida_Keys FR'!D363</f>
        <v>71423.412911618245</v>
      </c>
      <c r="D316" s="1">
        <f>Key_West!D447</f>
        <v>0</v>
      </c>
      <c r="E316" s="164">
        <f>'LEE County'!G291</f>
        <v>390064.91089841438</v>
      </c>
      <c r="F316" s="1">
        <f>Metro_Dade!F412/1000</f>
        <v>0</v>
      </c>
      <c r="G316" s="1">
        <v>0</v>
      </c>
      <c r="H316"/>
      <c r="I316" s="1"/>
      <c r="J316" s="1"/>
      <c r="K316" s="1"/>
      <c r="L316" s="1">
        <f t="shared" si="9"/>
        <v>461488.32381003263</v>
      </c>
      <c r="M316" s="198"/>
      <c r="O316" s="49"/>
    </row>
    <row r="317" spans="1:15" ht="12.75" x14ac:dyDescent="0.2">
      <c r="A317" s="3">
        <f t="shared" si="12"/>
        <v>2034</v>
      </c>
      <c r="B317" s="3">
        <f t="shared" si="11"/>
        <v>3</v>
      </c>
      <c r="C317" s="1">
        <f>'Florida_Keys FR'!D364</f>
        <v>67648.911210701495</v>
      </c>
      <c r="D317" s="1">
        <f>Key_West!D448</f>
        <v>0</v>
      </c>
      <c r="E317" s="164">
        <f>'LEE County'!G292</f>
        <v>362650.18368160009</v>
      </c>
      <c r="F317" s="1">
        <f>Metro_Dade!F413/1000</f>
        <v>0</v>
      </c>
      <c r="G317" s="1">
        <v>0</v>
      </c>
      <c r="H317"/>
      <c r="I317" s="1"/>
      <c r="J317" s="1"/>
      <c r="K317" s="1"/>
      <c r="L317" s="1">
        <f t="shared" si="9"/>
        <v>430299.0948923016</v>
      </c>
      <c r="M317" s="198"/>
      <c r="O317" s="49"/>
    </row>
    <row r="318" spans="1:15" ht="12.75" x14ac:dyDescent="0.2">
      <c r="A318" s="3">
        <f t="shared" si="12"/>
        <v>2034</v>
      </c>
      <c r="B318" s="3">
        <f t="shared" si="11"/>
        <v>4</v>
      </c>
      <c r="C318" s="1">
        <f>'Florida_Keys FR'!D365</f>
        <v>76176.441374904636</v>
      </c>
      <c r="D318" s="1">
        <f>Key_West!D449</f>
        <v>0</v>
      </c>
      <c r="E318" s="164">
        <f>'LEE County'!G293</f>
        <v>365103.06285675842</v>
      </c>
      <c r="F318" s="1">
        <f>Metro_Dade!F414/1000</f>
        <v>0</v>
      </c>
      <c r="G318" s="1">
        <v>0</v>
      </c>
      <c r="H318"/>
      <c r="I318" s="1"/>
      <c r="J318" s="1"/>
      <c r="K318" s="1"/>
      <c r="L318" s="1">
        <f t="shared" si="9"/>
        <v>441279.50423166307</v>
      </c>
      <c r="M318" s="198"/>
      <c r="O318" s="49"/>
    </row>
    <row r="319" spans="1:15" ht="12.75" x14ac:dyDescent="0.2">
      <c r="A319" s="3">
        <f t="shared" si="12"/>
        <v>2034</v>
      </c>
      <c r="B319" s="3">
        <f t="shared" si="11"/>
        <v>5</v>
      </c>
      <c r="C319" s="1">
        <f>'Florida_Keys FR'!D366</f>
        <v>79855.974261768497</v>
      </c>
      <c r="D319" s="1">
        <f>Key_West!D450</f>
        <v>0</v>
      </c>
      <c r="E319" s="164">
        <f>'LEE County'!G294</f>
        <v>370216.74355104472</v>
      </c>
      <c r="F319" s="1">
        <f>Metro_Dade!F415/1000</f>
        <v>0</v>
      </c>
      <c r="G319" s="1">
        <v>0</v>
      </c>
      <c r="H319"/>
      <c r="I319" s="1"/>
      <c r="J319" s="1"/>
      <c r="K319" s="1"/>
      <c r="L319" s="1">
        <f t="shared" si="9"/>
        <v>450072.71781281324</v>
      </c>
      <c r="M319" s="198"/>
      <c r="O319" s="49"/>
    </row>
    <row r="320" spans="1:15" ht="12.75" x14ac:dyDescent="0.2">
      <c r="A320" s="3">
        <f t="shared" si="12"/>
        <v>2034</v>
      </c>
      <c r="B320" s="3">
        <f t="shared" si="11"/>
        <v>6</v>
      </c>
      <c r="C320" s="1">
        <f>'Florida_Keys FR'!D367</f>
        <v>91334.428590534866</v>
      </c>
      <c r="D320" s="1">
        <f>Key_West!D451</f>
        <v>0</v>
      </c>
      <c r="E320" s="164">
        <f>'LEE County'!G295</f>
        <v>403282.64849150943</v>
      </c>
      <c r="F320" s="1">
        <f>Metro_Dade!F416/1000</f>
        <v>0</v>
      </c>
      <c r="G320" s="1">
        <v>0</v>
      </c>
      <c r="H320"/>
      <c r="I320" s="1"/>
      <c r="J320" s="1"/>
      <c r="K320" s="1"/>
      <c r="L320" s="1">
        <f t="shared" si="9"/>
        <v>494617.07708204433</v>
      </c>
      <c r="M320" s="198"/>
      <c r="O320" s="49"/>
    </row>
    <row r="321" spans="1:15" ht="12.75" x14ac:dyDescent="0.2">
      <c r="A321" s="3">
        <f t="shared" si="12"/>
        <v>2034</v>
      </c>
      <c r="B321" s="3">
        <f t="shared" si="11"/>
        <v>7</v>
      </c>
      <c r="C321" s="1">
        <f>'Florida_Keys FR'!D368</f>
        <v>99447.390043336796</v>
      </c>
      <c r="D321" s="1">
        <f>Key_West!D452</f>
        <v>0</v>
      </c>
      <c r="E321" s="164">
        <f>'LEE County'!G296</f>
        <v>417663.30357091932</v>
      </c>
      <c r="F321" s="1">
        <f>Metro_Dade!F417/1000</f>
        <v>0</v>
      </c>
      <c r="G321" s="1">
        <v>0</v>
      </c>
      <c r="H321"/>
      <c r="I321" s="1"/>
      <c r="J321" s="1"/>
      <c r="K321" s="1"/>
      <c r="L321" s="1">
        <f t="shared" si="9"/>
        <v>517110.6936142561</v>
      </c>
      <c r="O321" s="49"/>
    </row>
    <row r="322" spans="1:15" ht="12.75" x14ac:dyDescent="0.2">
      <c r="A322" s="3">
        <f t="shared" si="12"/>
        <v>2034</v>
      </c>
      <c r="B322" s="3">
        <f t="shared" si="11"/>
        <v>8</v>
      </c>
      <c r="C322" s="1">
        <f>'Florida_Keys FR'!D369</f>
        <v>108413.14500788806</v>
      </c>
      <c r="D322" s="1">
        <f>Key_West!D453</f>
        <v>0</v>
      </c>
      <c r="E322" s="164">
        <f>'LEE County'!G297</f>
        <v>428918.71996336349</v>
      </c>
      <c r="F322" s="1">
        <f>Metro_Dade!F418/1000</f>
        <v>0</v>
      </c>
      <c r="G322" s="1">
        <v>0</v>
      </c>
      <c r="H322"/>
      <c r="I322" s="1"/>
      <c r="J322" s="1"/>
      <c r="K322" s="1"/>
      <c r="L322" s="1">
        <f t="shared" si="9"/>
        <v>537331.86497125158</v>
      </c>
      <c r="O322" s="49"/>
    </row>
    <row r="323" spans="1:15" ht="12.75" x14ac:dyDescent="0.2">
      <c r="A323" s="3">
        <f t="shared" si="12"/>
        <v>2034</v>
      </c>
      <c r="B323" s="3">
        <f t="shared" si="11"/>
        <v>9</v>
      </c>
      <c r="C323" s="1">
        <f>'Florida_Keys FR'!D370</f>
        <v>107580.85645278875</v>
      </c>
      <c r="D323" s="1">
        <f>Key_West!D454</f>
        <v>0</v>
      </c>
      <c r="E323" s="164">
        <f>'LEE County'!G298</f>
        <v>428169.84604816383</v>
      </c>
      <c r="F323" s="1">
        <f>Metro_Dade!F419/1000</f>
        <v>0</v>
      </c>
      <c r="G323" s="1">
        <v>0</v>
      </c>
      <c r="H323"/>
      <c r="I323" s="1"/>
      <c r="J323" s="1"/>
      <c r="K323" s="1"/>
      <c r="L323" s="1">
        <f t="shared" si="9"/>
        <v>535750.70250095264</v>
      </c>
      <c r="O323" s="49"/>
    </row>
    <row r="324" spans="1:15" ht="12.75" x14ac:dyDescent="0.2">
      <c r="A324" s="3">
        <f t="shared" si="12"/>
        <v>2034</v>
      </c>
      <c r="B324" s="3">
        <f t="shared" si="11"/>
        <v>10</v>
      </c>
      <c r="C324" s="1">
        <f>'Florida_Keys FR'!D371</f>
        <v>92132.918151654521</v>
      </c>
      <c r="D324" s="1">
        <f>Key_West!D455</f>
        <v>0</v>
      </c>
      <c r="E324" s="164">
        <f>'LEE County'!G299</f>
        <v>411532.30531772872</v>
      </c>
      <c r="F324" s="1">
        <f>Metro_Dade!F420/1000</f>
        <v>0</v>
      </c>
      <c r="G324" s="1">
        <v>0</v>
      </c>
      <c r="H324"/>
      <c r="I324" s="1"/>
      <c r="J324" s="1"/>
      <c r="K324" s="1"/>
      <c r="L324" s="1">
        <f t="shared" ref="L324:L387" si="13">SUM(C324:K324)</f>
        <v>503665.22346938326</v>
      </c>
      <c r="O324" s="49"/>
    </row>
    <row r="325" spans="1:15" ht="12.75" x14ac:dyDescent="0.2">
      <c r="A325" s="3">
        <f t="shared" si="12"/>
        <v>2034</v>
      </c>
      <c r="B325" s="3">
        <f t="shared" ref="B325:B343" si="14">+B313</f>
        <v>11</v>
      </c>
      <c r="C325" s="1">
        <f>'Florida_Keys FR'!D372</f>
        <v>85092.180305124668</v>
      </c>
      <c r="D325" s="1">
        <f>Key_West!D456</f>
        <v>0</v>
      </c>
      <c r="E325" s="164">
        <f>'LEE County'!G300</f>
        <v>387182.06037779152</v>
      </c>
      <c r="F325" s="1">
        <f>Metro_Dade!F421/1000</f>
        <v>0</v>
      </c>
      <c r="G325" s="1">
        <v>0</v>
      </c>
      <c r="H325"/>
      <c r="I325" s="1"/>
      <c r="J325" s="1"/>
      <c r="K325" s="1"/>
      <c r="L325" s="1">
        <f t="shared" si="13"/>
        <v>472274.24068291619</v>
      </c>
      <c r="O325" s="49"/>
    </row>
    <row r="326" spans="1:15" ht="12.75" x14ac:dyDescent="0.2">
      <c r="A326" s="3">
        <f t="shared" si="12"/>
        <v>2034</v>
      </c>
      <c r="B326" s="3">
        <f t="shared" si="14"/>
        <v>12</v>
      </c>
      <c r="C326" s="1">
        <f>'Florida_Keys FR'!D373</f>
        <v>70257.041381956005</v>
      </c>
      <c r="D326" s="1">
        <f>Key_West!D457</f>
        <v>0</v>
      </c>
      <c r="E326" s="164">
        <f>'LEE County'!G301</f>
        <v>358220.47542848322</v>
      </c>
      <c r="F326" s="1">
        <f>Metro_Dade!F422/1000</f>
        <v>0</v>
      </c>
      <c r="G326" s="1">
        <v>0</v>
      </c>
      <c r="H326"/>
      <c r="I326" s="1"/>
      <c r="J326" s="1"/>
      <c r="K326" s="1"/>
      <c r="L326" s="1">
        <f t="shared" si="13"/>
        <v>428477.51681043924</v>
      </c>
      <c r="O326" s="49"/>
    </row>
    <row r="327" spans="1:15" ht="12.75" x14ac:dyDescent="0.2">
      <c r="A327" s="3">
        <f t="shared" si="12"/>
        <v>2035</v>
      </c>
      <c r="B327" s="3">
        <f t="shared" si="14"/>
        <v>1</v>
      </c>
      <c r="C327" s="1">
        <f>'Florida_Keys FR'!D374</f>
        <v>72304.067935946659</v>
      </c>
      <c r="D327" s="1">
        <f>Key_West!D458</f>
        <v>0</v>
      </c>
      <c r="E327" s="164">
        <f>'LEE County'!G302</f>
        <v>366730.18872397346</v>
      </c>
      <c r="F327" s="1">
        <f>Metro_Dade!F423/1000</f>
        <v>0</v>
      </c>
      <c r="G327" s="1">
        <v>0</v>
      </c>
      <c r="H327"/>
      <c r="I327" s="1"/>
      <c r="J327" s="1"/>
      <c r="K327" s="1"/>
      <c r="L327" s="1">
        <f t="shared" si="13"/>
        <v>439034.25665992009</v>
      </c>
      <c r="O327" s="49"/>
    </row>
    <row r="328" spans="1:15" ht="12.75" x14ac:dyDescent="0.2">
      <c r="A328" s="3">
        <f t="shared" si="12"/>
        <v>2035</v>
      </c>
      <c r="B328" s="3">
        <f t="shared" si="14"/>
        <v>2</v>
      </c>
      <c r="C328" s="1">
        <f>'Florida_Keys FR'!D375</f>
        <v>72323.977218584361</v>
      </c>
      <c r="D328" s="1">
        <f>Key_West!D459</f>
        <v>0</v>
      </c>
      <c r="E328" s="164">
        <f>'LEE County'!G303</f>
        <v>393829.94883994665</v>
      </c>
      <c r="F328" s="1">
        <f>Metro_Dade!F424/1000</f>
        <v>0</v>
      </c>
      <c r="G328" s="1">
        <v>0</v>
      </c>
      <c r="H328"/>
      <c r="I328" s="1"/>
      <c r="J328" s="1"/>
      <c r="K328" s="1"/>
      <c r="L328" s="1">
        <f t="shared" si="13"/>
        <v>466153.92605853104</v>
      </c>
      <c r="O328" s="49"/>
    </row>
    <row r="329" spans="1:15" ht="12.75" x14ac:dyDescent="0.2">
      <c r="A329" s="3">
        <f t="shared" si="12"/>
        <v>2035</v>
      </c>
      <c r="B329" s="3">
        <f t="shared" si="14"/>
        <v>3</v>
      </c>
      <c r="C329" s="1">
        <f>'Florida_Keys FR'!D376</f>
        <v>68501.883539493254</v>
      </c>
      <c r="D329" s="1">
        <f>Key_West!D460</f>
        <v>0</v>
      </c>
      <c r="E329" s="164">
        <f>'LEE County'!G304</f>
        <v>366410.35169208102</v>
      </c>
      <c r="F329" s="1">
        <f>Metro_Dade!F425/1000</f>
        <v>0</v>
      </c>
      <c r="G329" s="1">
        <v>0</v>
      </c>
      <c r="H329"/>
      <c r="I329" s="1"/>
      <c r="J329" s="1"/>
      <c r="K329" s="1"/>
      <c r="L329" s="1">
        <f t="shared" si="13"/>
        <v>434912.23523157428</v>
      </c>
      <c r="O329" s="49"/>
    </row>
    <row r="330" spans="1:15" ht="12.75" x14ac:dyDescent="0.2">
      <c r="A330" s="3">
        <f t="shared" si="12"/>
        <v>2035</v>
      </c>
      <c r="B330" s="3">
        <f t="shared" si="14"/>
        <v>4</v>
      </c>
      <c r="C330" s="1">
        <f>'Florida_Keys FR'!D377</f>
        <v>77136.935718948764</v>
      </c>
      <c r="D330" s="1">
        <f>Key_West!D461</f>
        <v>0</v>
      </c>
      <c r="E330" s="164">
        <f>'LEE County'!G305</f>
        <v>368850.57926323963</v>
      </c>
      <c r="F330" s="1">
        <f>Metro_Dade!F426/1000</f>
        <v>0</v>
      </c>
      <c r="G330" s="1">
        <v>0</v>
      </c>
      <c r="H330"/>
      <c r="I330" s="1"/>
      <c r="J330" s="1"/>
      <c r="K330" s="1"/>
      <c r="L330" s="1">
        <f t="shared" si="13"/>
        <v>445987.51498218841</v>
      </c>
      <c r="O330" s="49"/>
    </row>
    <row r="331" spans="1:15" ht="12.75" x14ac:dyDescent="0.2">
      <c r="A331" s="3">
        <f t="shared" si="12"/>
        <v>2035</v>
      </c>
      <c r="B331" s="3">
        <f t="shared" si="14"/>
        <v>5</v>
      </c>
      <c r="C331" s="1">
        <f>'Florida_Keys FR'!D378</f>
        <v>80862.863140169531</v>
      </c>
      <c r="D331" s="1">
        <f>Key_West!D462</f>
        <v>0</v>
      </c>
      <c r="E331" s="164">
        <f>'LEE County'!G306</f>
        <v>373947.21004063927</v>
      </c>
      <c r="F331" s="1">
        <f>Metro_Dade!F427/1000</f>
        <v>0</v>
      </c>
      <c r="G331" s="1">
        <v>0</v>
      </c>
      <c r="H331"/>
      <c r="I331" s="1"/>
      <c r="J331" s="1"/>
      <c r="K331" s="1"/>
      <c r="L331" s="1">
        <f t="shared" si="13"/>
        <v>454810.0731808088</v>
      </c>
      <c r="O331" s="49"/>
    </row>
    <row r="332" spans="1:15" ht="12.75" x14ac:dyDescent="0.2">
      <c r="A332" s="3">
        <f t="shared" si="12"/>
        <v>2035</v>
      </c>
      <c r="B332" s="3">
        <f t="shared" si="14"/>
        <v>6</v>
      </c>
      <c r="C332" s="1">
        <f>'Florida_Keys FR'!D379</f>
        <v>92486.047128948368</v>
      </c>
      <c r="D332" s="1">
        <f>Key_West!D463</f>
        <v>0</v>
      </c>
      <c r="E332" s="164">
        <f>'LEE County'!G307</f>
        <v>406957.33450793358</v>
      </c>
      <c r="F332" s="1">
        <f>Metro_Dade!F428/1000</f>
        <v>0</v>
      </c>
      <c r="G332" s="1">
        <v>0</v>
      </c>
      <c r="H332"/>
      <c r="I332" s="1"/>
      <c r="J332" s="1"/>
      <c r="K332" s="1"/>
      <c r="L332" s="1">
        <f t="shared" si="13"/>
        <v>499443.38163688197</v>
      </c>
      <c r="O332" s="49"/>
    </row>
    <row r="333" spans="1:15" ht="12.75" x14ac:dyDescent="0.2">
      <c r="A333" s="3">
        <f t="shared" si="12"/>
        <v>2035</v>
      </c>
      <c r="B333" s="3">
        <f t="shared" si="14"/>
        <v>7</v>
      </c>
      <c r="C333" s="1">
        <f>'Florida_Keys FR'!D380</f>
        <v>100701.30337851707</v>
      </c>
      <c r="D333" s="1">
        <f>Key_West!D464</f>
        <v>0</v>
      </c>
      <c r="E333" s="164">
        <f>'LEE County'!G308</f>
        <v>421305.17460751208</v>
      </c>
      <c r="F333" s="1">
        <f>Metro_Dade!F429/1000</f>
        <v>0</v>
      </c>
      <c r="G333" s="1">
        <v>0</v>
      </c>
      <c r="H333"/>
      <c r="I333" s="1"/>
      <c r="J333" s="1"/>
      <c r="K333" s="1"/>
      <c r="L333" s="1">
        <f t="shared" si="13"/>
        <v>522006.47798602912</v>
      </c>
      <c r="O333" s="49"/>
    </row>
    <row r="334" spans="1:15" ht="12.75" x14ac:dyDescent="0.2">
      <c r="A334" s="3">
        <f t="shared" si="12"/>
        <v>2035</v>
      </c>
      <c r="B334" s="3">
        <f t="shared" si="14"/>
        <v>8</v>
      </c>
      <c r="C334" s="1">
        <f>'Florida_Keys FR'!D381</f>
        <v>109780.10585195835</v>
      </c>
      <c r="D334" s="1">
        <f>Key_West!D465</f>
        <v>0</v>
      </c>
      <c r="E334" s="164">
        <f>'LEE County'!G309</f>
        <v>432523.14834027574</v>
      </c>
      <c r="F334" s="1">
        <f>Metro_Dade!F430/1000</f>
        <v>0</v>
      </c>
      <c r="G334" s="1">
        <v>0</v>
      </c>
      <c r="H334"/>
      <c r="I334" s="1"/>
      <c r="J334" s="1"/>
      <c r="K334" s="1"/>
      <c r="L334" s="1">
        <f t="shared" si="13"/>
        <v>542303.25419223413</v>
      </c>
      <c r="O334" s="49"/>
    </row>
    <row r="335" spans="1:15" ht="12.75" x14ac:dyDescent="0.2">
      <c r="A335" s="3">
        <f t="shared" si="12"/>
        <v>2035</v>
      </c>
      <c r="B335" s="3">
        <f t="shared" si="14"/>
        <v>9</v>
      </c>
      <c r="C335" s="1">
        <f>'Florida_Keys FR'!D382</f>
        <v>108937.32312785668</v>
      </c>
      <c r="D335" s="1">
        <f>Key_West!D466</f>
        <v>0</v>
      </c>
      <c r="E335" s="164">
        <f>'LEE County'!G310</f>
        <v>431724.53205401613</v>
      </c>
      <c r="F335" s="1">
        <f>Metro_Dade!F431/1000</f>
        <v>0</v>
      </c>
      <c r="G335" s="1">
        <v>0</v>
      </c>
      <c r="H335"/>
      <c r="I335" s="1"/>
      <c r="J335" s="1"/>
      <c r="K335" s="1"/>
      <c r="L335" s="1">
        <f t="shared" si="13"/>
        <v>540661.85518187284</v>
      </c>
    </row>
    <row r="336" spans="1:15" ht="12.75" x14ac:dyDescent="0.2">
      <c r="A336" s="3">
        <f t="shared" si="12"/>
        <v>2035</v>
      </c>
      <c r="B336" s="3">
        <f t="shared" si="14"/>
        <v>10</v>
      </c>
      <c r="C336" s="1">
        <f>'Florida_Keys FR'!D383</f>
        <v>93294.604693946807</v>
      </c>
      <c r="D336" s="1">
        <f>Key_West!D467</f>
        <v>0</v>
      </c>
      <c r="E336" s="164">
        <f>'LEE County'!G311</f>
        <v>415106.78781576233</v>
      </c>
      <c r="F336" s="1">
        <f>Metro_Dade!F432/1000</f>
        <v>0</v>
      </c>
      <c r="G336" s="1">
        <v>0</v>
      </c>
      <c r="H336"/>
      <c r="I336" s="1"/>
      <c r="J336" s="1"/>
      <c r="K336" s="1"/>
      <c r="L336" s="1">
        <f t="shared" si="13"/>
        <v>508401.39250970911</v>
      </c>
    </row>
    <row r="337" spans="1:12" ht="12.75" x14ac:dyDescent="0.2">
      <c r="A337" s="3">
        <f t="shared" si="12"/>
        <v>2035</v>
      </c>
      <c r="B337" s="3">
        <f t="shared" si="14"/>
        <v>11</v>
      </c>
      <c r="C337" s="1">
        <f>'Florida_Keys FR'!D384</f>
        <v>86165.0915153401</v>
      </c>
      <c r="D337" s="1">
        <f>Key_West!D468</f>
        <v>0</v>
      </c>
      <c r="E337" s="164">
        <f>'LEE County'!G312</f>
        <v>390846.32001223403</v>
      </c>
      <c r="F337" s="1">
        <f>Metro_Dade!F433/1000</f>
        <v>0</v>
      </c>
      <c r="G337" s="1">
        <v>0</v>
      </c>
      <c r="H337"/>
      <c r="I337" s="1"/>
      <c r="J337" s="1"/>
      <c r="K337" s="1"/>
      <c r="L337" s="1">
        <f t="shared" si="13"/>
        <v>477011.41152757412</v>
      </c>
    </row>
    <row r="338" spans="1:12" ht="12.75" x14ac:dyDescent="0.2">
      <c r="A338" s="3">
        <f t="shared" si="12"/>
        <v>2035</v>
      </c>
      <c r="B338" s="3">
        <f t="shared" si="14"/>
        <v>12</v>
      </c>
      <c r="C338" s="1">
        <f>'Florida_Keys FR'!D385</f>
        <v>71142.899130869875</v>
      </c>
      <c r="D338" s="1">
        <f>Key_West!D469</f>
        <v>0</v>
      </c>
      <c r="E338" s="164">
        <f>'LEE County'!G313</f>
        <v>362081.35339534818</v>
      </c>
      <c r="F338" s="1">
        <f>Metro_Dade!F434/1000</f>
        <v>0</v>
      </c>
      <c r="G338" s="1">
        <v>0</v>
      </c>
      <c r="H338"/>
      <c r="I338" s="1"/>
      <c r="J338" s="1"/>
      <c r="K338" s="1"/>
      <c r="L338" s="1">
        <f t="shared" si="13"/>
        <v>433224.25252621807</v>
      </c>
    </row>
    <row r="339" spans="1:12" ht="12.75" x14ac:dyDescent="0.2">
      <c r="A339" s="3">
        <f t="shared" si="12"/>
        <v>2036</v>
      </c>
      <c r="B339" s="3">
        <f t="shared" si="14"/>
        <v>1</v>
      </c>
      <c r="C339" s="1">
        <f>'Florida_Keys FR'!D386</f>
        <v>73215.736255579352</v>
      </c>
      <c r="D339" s="1">
        <f>Key_West!D470</f>
        <v>0</v>
      </c>
      <c r="E339" s="164">
        <f>'LEE County'!G314</f>
        <v>370740.59043775243</v>
      </c>
      <c r="F339" s="1">
        <f>Metro_Dade!F435/1000</f>
        <v>0</v>
      </c>
      <c r="G339" s="1">
        <v>0</v>
      </c>
      <c r="H339"/>
      <c r="I339" s="1"/>
      <c r="J339" s="1"/>
      <c r="K339" s="1"/>
      <c r="L339" s="1">
        <f t="shared" si="13"/>
        <v>443956.32669333176</v>
      </c>
    </row>
    <row r="340" spans="1:12" ht="12.75" x14ac:dyDescent="0.2">
      <c r="A340" s="3">
        <f t="shared" si="12"/>
        <v>2036</v>
      </c>
      <c r="B340" s="3">
        <f t="shared" si="14"/>
        <v>2</v>
      </c>
      <c r="C340" s="1">
        <f>'Florida_Keys FR'!D387</f>
        <v>73235.896570596917</v>
      </c>
      <c r="D340" s="1">
        <f>Key_West!D471</f>
        <v>0</v>
      </c>
      <c r="E340" s="164">
        <f>'LEE County'!G315</f>
        <v>397925.25374478131</v>
      </c>
      <c r="F340" s="1">
        <f>Metro_Dade!F436/1000</f>
        <v>0</v>
      </c>
      <c r="G340" s="1">
        <v>0</v>
      </c>
      <c r="H340"/>
      <c r="I340" s="1"/>
      <c r="J340" s="1"/>
      <c r="K340" s="1"/>
      <c r="L340" s="1">
        <f t="shared" si="13"/>
        <v>471161.15031537821</v>
      </c>
    </row>
    <row r="341" spans="1:12" ht="12.75" x14ac:dyDescent="0.2">
      <c r="A341" s="3">
        <f t="shared" si="12"/>
        <v>2036</v>
      </c>
      <c r="B341" s="3">
        <f t="shared" si="14"/>
        <v>3</v>
      </c>
      <c r="C341" s="1">
        <f>'Florida_Keys FR'!D388</f>
        <v>69365.610835078463</v>
      </c>
      <c r="D341" s="1">
        <f>Key_West!D472</f>
        <v>0</v>
      </c>
      <c r="E341" s="164">
        <f>'LEE County'!G316</f>
        <v>370484.06210974517</v>
      </c>
      <c r="F341" s="1">
        <f>Metro_Dade!F437/1000</f>
        <v>0</v>
      </c>
      <c r="G341" s="1">
        <v>0</v>
      </c>
      <c r="H341"/>
      <c r="I341" s="1"/>
      <c r="J341" s="1"/>
      <c r="K341" s="1"/>
      <c r="L341" s="1">
        <f t="shared" si="13"/>
        <v>439849.67294482363</v>
      </c>
    </row>
    <row r="342" spans="1:12" ht="12.75" x14ac:dyDescent="0.2">
      <c r="A342" s="3">
        <f t="shared" si="12"/>
        <v>2036</v>
      </c>
      <c r="B342" s="3">
        <f t="shared" si="14"/>
        <v>4</v>
      </c>
      <c r="C342" s="1">
        <f>'Florida_Keys FR'!D389</f>
        <v>78109.54075454385</v>
      </c>
      <c r="D342" s="1">
        <f>Key_West!D473</f>
        <v>0</v>
      </c>
      <c r="E342" s="164">
        <f>'LEE County'!G317</f>
        <v>372840.56869501609</v>
      </c>
      <c r="F342" s="1">
        <f>Metro_Dade!F438/1000</f>
        <v>0</v>
      </c>
      <c r="G342" s="1">
        <v>0</v>
      </c>
      <c r="H342"/>
      <c r="I342" s="1"/>
      <c r="J342" s="1"/>
      <c r="K342" s="1"/>
      <c r="L342" s="1">
        <f t="shared" si="13"/>
        <v>450950.10944955994</v>
      </c>
    </row>
    <row r="343" spans="1:12" ht="12.75" x14ac:dyDescent="0.2">
      <c r="A343" s="3">
        <f t="shared" si="12"/>
        <v>2036</v>
      </c>
      <c r="B343" s="3">
        <f t="shared" si="14"/>
        <v>5</v>
      </c>
      <c r="C343" s="1">
        <f>'Florida_Keys FR'!D390</f>
        <v>81882.44769003184</v>
      </c>
      <c r="D343" s="1">
        <f>Key_West!D474</f>
        <v>0</v>
      </c>
      <c r="E343" s="164">
        <f>'LEE County'!G318</f>
        <v>377826.14463572652</v>
      </c>
      <c r="F343" s="1">
        <f>Metro_Dade!F439/1000</f>
        <v>0</v>
      </c>
      <c r="G343" s="1">
        <v>0</v>
      </c>
      <c r="H343"/>
      <c r="I343" s="1"/>
      <c r="J343" s="1"/>
      <c r="K343" s="1"/>
      <c r="L343" s="1">
        <f t="shared" si="13"/>
        <v>459708.59232575836</v>
      </c>
    </row>
    <row r="344" spans="1:12" ht="12.75" x14ac:dyDescent="0.2">
      <c r="A344" s="3">
        <f t="shared" si="12"/>
        <v>2036</v>
      </c>
      <c r="B344" s="3">
        <f>+B332</f>
        <v>6</v>
      </c>
      <c r="C344" s="1">
        <f>'Florida_Keys FR'!D391</f>
        <v>93652.186207737323</v>
      </c>
      <c r="D344" s="1">
        <f>Key_West!D475</f>
        <v>0</v>
      </c>
      <c r="E344" s="164">
        <f>'LEE County'!G319</f>
        <v>410730.08960576844</v>
      </c>
      <c r="F344" s="1">
        <f>Metro_Dade!F440/1000</f>
        <v>0</v>
      </c>
      <c r="G344" s="1">
        <v>0</v>
      </c>
      <c r="H344"/>
      <c r="I344" s="1"/>
      <c r="J344" s="1"/>
      <c r="K344" s="1"/>
      <c r="L344" s="1">
        <f t="shared" si="13"/>
        <v>504382.27581350575</v>
      </c>
    </row>
    <row r="345" spans="1:12" ht="12.75" x14ac:dyDescent="0.2">
      <c r="A345" s="3">
        <f t="shared" si="12"/>
        <v>2036</v>
      </c>
      <c r="B345" s="3">
        <f t="shared" ref="B345:B408" si="15">+B333</f>
        <v>7</v>
      </c>
      <c r="C345" s="1">
        <f>'Florida_Keys FR'!D392</f>
        <v>101971.02706982089</v>
      </c>
      <c r="D345" s="1">
        <f>Key_West!D476</f>
        <v>0</v>
      </c>
      <c r="E345" s="164">
        <f>'LEE County'!G320</f>
        <v>425040.43921007786</v>
      </c>
      <c r="F345" s="1">
        <f>Metro_Dade!F441/1000</f>
        <v>0</v>
      </c>
      <c r="G345" s="1">
        <v>0</v>
      </c>
      <c r="H345"/>
      <c r="I345" s="1"/>
      <c r="J345" s="1"/>
      <c r="K345" s="1"/>
      <c r="L345" s="1">
        <f t="shared" si="13"/>
        <v>527011.46627989877</v>
      </c>
    </row>
    <row r="346" spans="1:12" ht="12.75" x14ac:dyDescent="0.2">
      <c r="A346" s="3">
        <f t="shared" si="12"/>
        <v>2036</v>
      </c>
      <c r="B346" s="3">
        <f t="shared" si="15"/>
        <v>8</v>
      </c>
      <c r="C346" s="1">
        <f>'Florida_Keys FR'!D393</f>
        <v>111164.30244681408</v>
      </c>
      <c r="D346" s="1">
        <f>Key_West!D477</f>
        <v>0</v>
      </c>
      <c r="E346" s="164">
        <f>'LEE County'!G321</f>
        <v>436254.24818120757</v>
      </c>
      <c r="F346" s="1">
        <f>Metro_Dade!F442/1000</f>
        <v>0</v>
      </c>
      <c r="G346" s="1">
        <v>0</v>
      </c>
      <c r="H346"/>
      <c r="I346" s="1"/>
      <c r="J346" s="1"/>
      <c r="K346" s="1"/>
      <c r="L346" s="1">
        <f t="shared" si="13"/>
        <v>547418.55062802159</v>
      </c>
    </row>
    <row r="347" spans="1:12" ht="12.75" x14ac:dyDescent="0.2">
      <c r="A347" s="3">
        <f t="shared" si="12"/>
        <v>2036</v>
      </c>
      <c r="B347" s="3">
        <f t="shared" si="15"/>
        <v>9</v>
      </c>
      <c r="C347" s="1">
        <f>'Florida_Keys FR'!D394</f>
        <v>110310.89323471759</v>
      </c>
      <c r="D347" s="1">
        <f>Key_West!D478</f>
        <v>0</v>
      </c>
      <c r="E347" s="164">
        <f>'LEE County'!G322</f>
        <v>435461.20540382608</v>
      </c>
      <c r="F347" s="1">
        <f>Metro_Dade!F443/1000</f>
        <v>0</v>
      </c>
      <c r="G347" s="1">
        <v>0</v>
      </c>
      <c r="H347"/>
      <c r="I347" s="1"/>
      <c r="J347" s="1"/>
      <c r="K347" s="1"/>
      <c r="L347" s="1">
        <f t="shared" si="13"/>
        <v>545772.09863854363</v>
      </c>
    </row>
    <row r="348" spans="1:12" ht="12.75" x14ac:dyDescent="0.2">
      <c r="A348" s="3">
        <f t="shared" si="12"/>
        <v>2036</v>
      </c>
      <c r="B348" s="3">
        <f t="shared" si="15"/>
        <v>10</v>
      </c>
      <c r="C348" s="1">
        <f>'Florida_Keys FR'!D395</f>
        <v>94470.938722171559</v>
      </c>
      <c r="D348" s="1">
        <f>Key_West!D479</f>
        <v>0</v>
      </c>
      <c r="E348" s="164">
        <f>'LEE County'!G323</f>
        <v>418880.90735610918</v>
      </c>
      <c r="F348" s="1">
        <f>Metro_Dade!F444/1000</f>
        <v>0</v>
      </c>
      <c r="G348" s="1">
        <v>0</v>
      </c>
      <c r="H348"/>
      <c r="I348" s="1"/>
      <c r="J348" s="1"/>
      <c r="K348" s="1"/>
      <c r="L348" s="1">
        <f t="shared" si="13"/>
        <v>513351.84607828071</v>
      </c>
    </row>
    <row r="349" spans="1:12" ht="12.75" x14ac:dyDescent="0.2">
      <c r="A349" s="3">
        <f t="shared" si="12"/>
        <v>2036</v>
      </c>
      <c r="B349" s="3">
        <f t="shared" si="15"/>
        <v>11</v>
      </c>
      <c r="C349" s="1">
        <f>'Florida_Keys FR'!D396</f>
        <v>87251.530860113591</v>
      </c>
      <c r="D349" s="1">
        <f>Key_West!D480</f>
        <v>0</v>
      </c>
      <c r="E349" s="164">
        <f>'LEE County'!G324</f>
        <v>394619.04762461485</v>
      </c>
      <c r="F349" s="1">
        <f>Metro_Dade!F445/1000</f>
        <v>0</v>
      </c>
      <c r="G349" s="1">
        <v>0</v>
      </c>
      <c r="H349"/>
      <c r="I349" s="1"/>
      <c r="J349" s="1"/>
      <c r="K349" s="1"/>
      <c r="L349" s="1">
        <f t="shared" si="13"/>
        <v>481870.57848472847</v>
      </c>
    </row>
    <row r="350" spans="1:12" ht="12.75" x14ac:dyDescent="0.2">
      <c r="A350" s="3">
        <f t="shared" si="12"/>
        <v>2036</v>
      </c>
      <c r="B350" s="3">
        <f t="shared" si="15"/>
        <v>12</v>
      </c>
      <c r="C350" s="1">
        <f>'Florida_Keys FR'!D397</f>
        <v>72039.926492620769</v>
      </c>
      <c r="D350" s="1">
        <f>Key_West!D481</f>
        <v>0</v>
      </c>
      <c r="E350" s="164">
        <f>'LEE County'!G325</f>
        <v>365797.68172309251</v>
      </c>
      <c r="F350" s="1">
        <f>Metro_Dade!F446/1000</f>
        <v>0</v>
      </c>
      <c r="G350" s="1">
        <v>0</v>
      </c>
      <c r="H350"/>
      <c r="I350" s="1"/>
      <c r="J350" s="1"/>
      <c r="K350" s="1"/>
      <c r="L350" s="1">
        <f t="shared" si="13"/>
        <v>437837.60821571329</v>
      </c>
    </row>
    <row r="351" spans="1:12" ht="12.75" x14ac:dyDescent="0.2">
      <c r="A351" s="3">
        <f t="shared" si="12"/>
        <v>2037</v>
      </c>
      <c r="B351" s="3">
        <f t="shared" si="15"/>
        <v>1</v>
      </c>
      <c r="C351" s="1">
        <f>'Florida_Keys FR'!D398</f>
        <v>74138.899628654384</v>
      </c>
      <c r="D351" s="1">
        <f>Key_West!D482</f>
        <v>0</v>
      </c>
      <c r="E351" s="164">
        <f>'LEE County'!G326</f>
        <v>374306.43529245758</v>
      </c>
      <c r="F351" s="1">
        <f>Metro_Dade!F447/1000</f>
        <v>0</v>
      </c>
      <c r="G351" s="1">
        <v>0</v>
      </c>
      <c r="H351"/>
      <c r="I351" s="1"/>
      <c r="J351" s="1"/>
      <c r="K351" s="1"/>
      <c r="L351" s="1">
        <f t="shared" si="13"/>
        <v>448445.33492111193</v>
      </c>
    </row>
    <row r="352" spans="1:12" ht="12.75" x14ac:dyDescent="0.2">
      <c r="A352" s="3">
        <f t="shared" si="12"/>
        <v>2037</v>
      </c>
      <c r="B352" s="3">
        <f t="shared" si="15"/>
        <v>2</v>
      </c>
      <c r="C352" s="1">
        <f>'Florida_Keys FR'!D399</f>
        <v>74159.314141271621</v>
      </c>
      <c r="D352" s="1">
        <f>Key_West!D483</f>
        <v>0</v>
      </c>
      <c r="E352" s="164">
        <f>'LEE County'!G327</f>
        <v>401362.96707312617</v>
      </c>
      <c r="F352" s="1">
        <f>Metro_Dade!F448/1000</f>
        <v>0</v>
      </c>
      <c r="G352" s="1">
        <v>0</v>
      </c>
      <c r="H352"/>
      <c r="I352" s="1"/>
      <c r="J352" s="1"/>
      <c r="K352" s="1"/>
      <c r="L352" s="1">
        <f t="shared" si="13"/>
        <v>475522.28121439781</v>
      </c>
    </row>
    <row r="353" spans="1:12" ht="12.75" x14ac:dyDescent="0.2">
      <c r="A353" s="3">
        <f t="shared" si="12"/>
        <v>2037</v>
      </c>
      <c r="B353" s="3">
        <f t="shared" si="15"/>
        <v>3</v>
      </c>
      <c r="C353" s="1">
        <f>'Florida_Keys FR'!D400</f>
        <v>70240.228704799621</v>
      </c>
      <c r="D353" s="1">
        <f>Key_West!D484</f>
        <v>0</v>
      </c>
      <c r="E353" s="164">
        <f>'LEE County'!G328</f>
        <v>373895.93718897674</v>
      </c>
      <c r="F353" s="1">
        <f>Metro_Dade!F449/1000</f>
        <v>0</v>
      </c>
      <c r="G353" s="1">
        <v>0</v>
      </c>
      <c r="H353"/>
      <c r="I353" s="1"/>
      <c r="J353" s="1"/>
      <c r="K353" s="1"/>
      <c r="L353" s="1">
        <f t="shared" si="13"/>
        <v>444136.16589377634</v>
      </c>
    </row>
    <row r="354" spans="1:12" ht="12.75" x14ac:dyDescent="0.2">
      <c r="A354" s="3">
        <f t="shared" si="12"/>
        <v>2037</v>
      </c>
      <c r="B354" s="3">
        <f t="shared" si="15"/>
        <v>4</v>
      </c>
      <c r="C354" s="1">
        <f>'Florida_Keys FR'!D401</f>
        <v>79094.409183109485</v>
      </c>
      <c r="D354" s="1">
        <f>Key_West!D485</f>
        <v>0</v>
      </c>
      <c r="E354" s="164">
        <f>'LEE County'!G329</f>
        <v>376269.48769275437</v>
      </c>
      <c r="F354" s="1">
        <f>Metro_Dade!F450/1000</f>
        <v>0</v>
      </c>
      <c r="G354" s="1">
        <v>0</v>
      </c>
      <c r="H354"/>
      <c r="I354" s="1"/>
      <c r="J354" s="1"/>
      <c r="K354" s="1"/>
      <c r="L354" s="1">
        <f t="shared" si="13"/>
        <v>455363.89687586384</v>
      </c>
    </row>
    <row r="355" spans="1:12" ht="12.75" x14ac:dyDescent="0.2">
      <c r="A355" s="3">
        <f t="shared" si="12"/>
        <v>2037</v>
      </c>
      <c r="B355" s="3">
        <f t="shared" si="15"/>
        <v>5</v>
      </c>
      <c r="C355" s="1">
        <f>'Florida_Keys FR'!D402</f>
        <v>82914.887988676084</v>
      </c>
      <c r="D355" s="1">
        <f>Key_West!D486</f>
        <v>0</v>
      </c>
      <c r="E355" s="164">
        <f>'LEE County'!G330</f>
        <v>381286.95436462859</v>
      </c>
      <c r="F355" s="1">
        <f>Metro_Dade!F451/1000</f>
        <v>0</v>
      </c>
      <c r="G355" s="1">
        <v>0</v>
      </c>
      <c r="H355"/>
      <c r="I355" s="1"/>
      <c r="J355" s="1"/>
      <c r="K355" s="1"/>
      <c r="L355" s="1">
        <f t="shared" si="13"/>
        <v>464201.84235330467</v>
      </c>
    </row>
    <row r="356" spans="1:12" ht="12.75" x14ac:dyDescent="0.2">
      <c r="A356" s="3">
        <f t="shared" si="12"/>
        <v>2037</v>
      </c>
      <c r="B356" s="3">
        <f t="shared" si="15"/>
        <v>6</v>
      </c>
      <c r="C356" s="1">
        <f>'Florida_Keys FR'!D403</f>
        <v>94833.028913649439</v>
      </c>
      <c r="D356" s="1">
        <f>Key_West!D487</f>
        <v>0</v>
      </c>
      <c r="E356" s="164">
        <f>'LEE County'!G331</f>
        <v>414154.44167020416</v>
      </c>
      <c r="F356" s="1">
        <f>Metro_Dade!F452/1000</f>
        <v>0</v>
      </c>
      <c r="G356" s="1">
        <v>0</v>
      </c>
      <c r="H356"/>
      <c r="I356" s="1"/>
      <c r="J356" s="1"/>
      <c r="K356" s="1"/>
      <c r="L356" s="1">
        <f t="shared" si="13"/>
        <v>508987.4705838536</v>
      </c>
    </row>
    <row r="357" spans="1:12" ht="12.75" x14ac:dyDescent="0.2">
      <c r="A357" s="3">
        <f t="shared" si="12"/>
        <v>2037</v>
      </c>
      <c r="B357" s="3">
        <f t="shared" si="15"/>
        <v>7</v>
      </c>
      <c r="C357" s="1">
        <f>'Florida_Keys FR'!D404</f>
        <v>103256.76046703882</v>
      </c>
      <c r="D357" s="1">
        <f>Key_West!D488</f>
        <v>0</v>
      </c>
      <c r="E357" s="164">
        <f>'LEE County'!G332</f>
        <v>428436.08978613763</v>
      </c>
      <c r="F357" s="1">
        <f>Metro_Dade!F453/1000</f>
        <v>0</v>
      </c>
      <c r="G357" s="1">
        <v>0</v>
      </c>
      <c r="H357"/>
      <c r="I357" s="1"/>
      <c r="J357" s="1"/>
      <c r="K357" s="1"/>
      <c r="L357" s="1">
        <f t="shared" si="13"/>
        <v>531692.85025317641</v>
      </c>
    </row>
    <row r="358" spans="1:12" ht="12.75" x14ac:dyDescent="0.2">
      <c r="A358" s="3">
        <f t="shared" si="12"/>
        <v>2037</v>
      </c>
      <c r="B358" s="3">
        <f t="shared" si="15"/>
        <v>8</v>
      </c>
      <c r="C358" s="1">
        <f>'Florida_Keys FR'!D405</f>
        <v>112565.95211477757</v>
      </c>
      <c r="D358" s="1">
        <f>Key_West!D489</f>
        <v>0</v>
      </c>
      <c r="E358" s="164">
        <f>'LEE County'!G333</f>
        <v>439632.1700231029</v>
      </c>
      <c r="F358" s="1">
        <f>Metro_Dade!F454/1000</f>
        <v>0</v>
      </c>
      <c r="G358" s="1">
        <v>0</v>
      </c>
      <c r="H358"/>
      <c r="I358" s="1"/>
      <c r="J358" s="1"/>
      <c r="K358" s="1"/>
      <c r="L358" s="1">
        <f t="shared" si="13"/>
        <v>552198.12213788042</v>
      </c>
    </row>
    <row r="359" spans="1:12" ht="12.75" x14ac:dyDescent="0.2">
      <c r="A359" s="3">
        <f t="shared" si="12"/>
        <v>2037</v>
      </c>
      <c r="B359" s="3">
        <f t="shared" si="15"/>
        <v>9</v>
      </c>
      <c r="C359" s="1">
        <f>'Florida_Keys FR'!D406</f>
        <v>111701.78242730862</v>
      </c>
      <c r="D359" s="1">
        <f>Key_West!D490</f>
        <v>0</v>
      </c>
      <c r="E359" s="164">
        <f>'LEE County'!G334</f>
        <v>438846.00999772514</v>
      </c>
      <c r="F359" s="1">
        <f>Metro_Dade!F455/1000</f>
        <v>0</v>
      </c>
      <c r="G359" s="1">
        <v>0</v>
      </c>
      <c r="H359"/>
      <c r="I359" s="1"/>
      <c r="J359" s="1"/>
      <c r="K359" s="1"/>
      <c r="L359" s="1">
        <f t="shared" si="13"/>
        <v>550547.79242503375</v>
      </c>
    </row>
    <row r="360" spans="1:12" ht="12.75" x14ac:dyDescent="0.2">
      <c r="A360" s="3">
        <f t="shared" si="12"/>
        <v>2037</v>
      </c>
      <c r="B360" s="3">
        <f t="shared" si="15"/>
        <v>10</v>
      </c>
      <c r="C360" s="1">
        <f>'Florida_Keys FR'!D407</f>
        <v>95662.104923709005</v>
      </c>
      <c r="D360" s="1">
        <f>Key_West!D491</f>
        <v>0</v>
      </c>
      <c r="E360" s="164">
        <f>'LEE County'!G335</f>
        <v>422358.62305164017</v>
      </c>
      <c r="F360" s="1">
        <f>Metro_Dade!F456/1000</f>
        <v>0</v>
      </c>
      <c r="G360" s="1">
        <v>0</v>
      </c>
      <c r="H360"/>
      <c r="I360" s="1"/>
      <c r="J360" s="1"/>
      <c r="K360" s="1"/>
      <c r="L360" s="1">
        <f t="shared" si="13"/>
        <v>518020.72797534917</v>
      </c>
    </row>
    <row r="361" spans="1:12" ht="12.75" x14ac:dyDescent="0.2">
      <c r="A361" s="3">
        <f t="shared" si="12"/>
        <v>2037</v>
      </c>
      <c r="B361" s="3">
        <f t="shared" si="15"/>
        <v>11</v>
      </c>
      <c r="C361" s="1">
        <f>'Florida_Keys FR'!D408</f>
        <v>88351.668913135552</v>
      </c>
      <c r="D361" s="1">
        <f>Key_West!D492</f>
        <v>0</v>
      </c>
      <c r="E361" s="164">
        <f>'LEE County'!G336</f>
        <v>398250.43626533612</v>
      </c>
      <c r="F361" s="1">
        <f>Metro_Dade!F457/1000</f>
        <v>0</v>
      </c>
      <c r="G361" s="1">
        <v>0</v>
      </c>
      <c r="H361"/>
      <c r="I361" s="1"/>
      <c r="J361" s="1"/>
      <c r="K361" s="1"/>
      <c r="L361" s="1">
        <f t="shared" si="13"/>
        <v>486602.10517847165</v>
      </c>
    </row>
    <row r="362" spans="1:12" ht="12.75" x14ac:dyDescent="0.2">
      <c r="A362" s="3">
        <f t="shared" si="12"/>
        <v>2037</v>
      </c>
      <c r="B362" s="3">
        <f t="shared" si="15"/>
        <v>12</v>
      </c>
      <c r="C362" s="1">
        <f>'Florida_Keys FR'!D409</f>
        <v>72948.264302744719</v>
      </c>
      <c r="D362" s="1">
        <f>Key_West!D493</f>
        <v>0</v>
      </c>
      <c r="E362" s="164">
        <f>'LEE County'!G337</f>
        <v>369665.07986240718</v>
      </c>
      <c r="F362" s="1">
        <f>Metro_Dade!F458/1000</f>
        <v>0</v>
      </c>
      <c r="G362" s="1">
        <v>0</v>
      </c>
      <c r="H362"/>
      <c r="I362" s="1"/>
      <c r="J362" s="1"/>
      <c r="K362" s="1"/>
      <c r="L362" s="1">
        <f t="shared" si="13"/>
        <v>442613.34416515188</v>
      </c>
    </row>
    <row r="363" spans="1:12" ht="12.75" x14ac:dyDescent="0.2">
      <c r="A363" s="3">
        <f t="shared" si="12"/>
        <v>2038</v>
      </c>
      <c r="B363" s="3">
        <f t="shared" si="15"/>
        <v>1</v>
      </c>
      <c r="C363" s="1">
        <f>'Florida_Keys FR'!D410</f>
        <v>75073.702994126841</v>
      </c>
      <c r="D363" s="1">
        <f>Key_West!D494</f>
        <v>0</v>
      </c>
      <c r="E363" s="164">
        <f>'LEE County'!G338</f>
        <v>378340.16071995371</v>
      </c>
      <c r="F363" s="1">
        <f>Metro_Dade!F459/1000</f>
        <v>0</v>
      </c>
      <c r="G363" s="1">
        <v>0</v>
      </c>
      <c r="H363"/>
      <c r="I363" s="1"/>
      <c r="J363" s="1"/>
      <c r="K363" s="1"/>
      <c r="L363" s="1">
        <f t="shared" si="13"/>
        <v>453413.86371408054</v>
      </c>
    </row>
    <row r="364" spans="1:12" ht="12.75" x14ac:dyDescent="0.2">
      <c r="A364" s="3">
        <f t="shared" si="12"/>
        <v>2038</v>
      </c>
      <c r="B364" s="3">
        <f t="shared" si="15"/>
        <v>2</v>
      </c>
      <c r="C364" s="1">
        <f>'Florida_Keys FR'!D411</f>
        <v>75094.374909473234</v>
      </c>
      <c r="D364" s="1">
        <f>Key_West!D495</f>
        <v>0</v>
      </c>
      <c r="E364" s="164">
        <f>'LEE County'!G339</f>
        <v>405488.21935363283</v>
      </c>
      <c r="F364" s="1">
        <f>Metro_Dade!F460/1000</f>
        <v>0</v>
      </c>
      <c r="G364" s="1">
        <v>0</v>
      </c>
      <c r="H364"/>
      <c r="I364" s="1"/>
      <c r="J364" s="1"/>
      <c r="K364" s="1"/>
      <c r="L364" s="1">
        <f t="shared" si="13"/>
        <v>480582.59426310606</v>
      </c>
    </row>
    <row r="365" spans="1:12" ht="12.75" x14ac:dyDescent="0.2">
      <c r="A365" s="3">
        <f t="shared" si="12"/>
        <v>2038</v>
      </c>
      <c r="B365" s="3">
        <f t="shared" si="15"/>
        <v>3</v>
      </c>
      <c r="C365" s="1">
        <f>'Florida_Keys FR'!D412</f>
        <v>71125.874465846558</v>
      </c>
      <c r="D365" s="1">
        <f>Key_West!D496</f>
        <v>0</v>
      </c>
      <c r="E365" s="164">
        <f>'LEE County'!G340</f>
        <v>378007.10531836591</v>
      </c>
      <c r="F365" s="1">
        <f>Metro_Dade!F461/1000</f>
        <v>0</v>
      </c>
      <c r="G365" s="1">
        <v>0</v>
      </c>
      <c r="H365"/>
      <c r="I365" s="1"/>
      <c r="J365" s="1"/>
      <c r="K365" s="1"/>
      <c r="L365" s="1">
        <f t="shared" si="13"/>
        <v>449132.97978421248</v>
      </c>
    </row>
    <row r="366" spans="1:12" ht="12.75" x14ac:dyDescent="0.2">
      <c r="A366" s="3">
        <f t="shared" si="12"/>
        <v>2038</v>
      </c>
      <c r="B366" s="3">
        <f t="shared" si="15"/>
        <v>4</v>
      </c>
      <c r="C366" s="1">
        <f>'Florida_Keys FR'!D413</f>
        <v>80091.695631448572</v>
      </c>
      <c r="D366" s="1">
        <f>Key_West!D497</f>
        <v>0</v>
      </c>
      <c r="E366" s="164">
        <f>'LEE County'!G341</f>
        <v>380304.05234929529</v>
      </c>
      <c r="F366" s="1">
        <f>Metro_Dade!F462/1000</f>
        <v>0</v>
      </c>
      <c r="G366" s="1">
        <v>0</v>
      </c>
      <c r="H366"/>
      <c r="I366" s="1"/>
      <c r="J366" s="1"/>
      <c r="K366" s="1"/>
      <c r="L366" s="1">
        <f t="shared" si="13"/>
        <v>460395.74798074388</v>
      </c>
    </row>
    <row r="367" spans="1:12" ht="12.75" x14ac:dyDescent="0.2">
      <c r="A367" s="3">
        <f t="shared" si="12"/>
        <v>2038</v>
      </c>
      <c r="B367" s="3">
        <f t="shared" si="15"/>
        <v>5</v>
      </c>
      <c r="C367" s="1">
        <f>'Florida_Keys FR'!D414</f>
        <v>83960.346131807586</v>
      </c>
      <c r="D367" s="1">
        <f>Key_West!D498</f>
        <v>0</v>
      </c>
      <c r="E367" s="164">
        <f>'LEE County'!G342</f>
        <v>385240.95536335476</v>
      </c>
      <c r="F367" s="1">
        <f>Metro_Dade!F463/1000</f>
        <v>0</v>
      </c>
      <c r="G367" s="1">
        <v>0</v>
      </c>
      <c r="H367"/>
      <c r="I367" s="1"/>
      <c r="J367" s="1"/>
      <c r="K367" s="1"/>
      <c r="L367" s="1">
        <f t="shared" si="13"/>
        <v>469201.30149516236</v>
      </c>
    </row>
    <row r="368" spans="1:12" ht="12.75" x14ac:dyDescent="0.2">
      <c r="A368" s="3">
        <f t="shared" si="12"/>
        <v>2038</v>
      </c>
      <c r="B368" s="3">
        <f t="shared" si="15"/>
        <v>6</v>
      </c>
      <c r="C368" s="1">
        <f>'Florida_Keys FR'!D415</f>
        <v>96028.760641938599</v>
      </c>
      <c r="D368" s="1">
        <f>Key_West!D499</f>
        <v>0</v>
      </c>
      <c r="E368" s="164">
        <f>'LEE County'!G343</f>
        <v>418044.11240722454</v>
      </c>
      <c r="F368" s="1">
        <f>Metro_Dade!F464/1000</f>
        <v>0</v>
      </c>
      <c r="G368" s="1">
        <v>0</v>
      </c>
      <c r="H368"/>
      <c r="I368" s="1"/>
      <c r="J368" s="1"/>
      <c r="K368" s="1"/>
      <c r="L368" s="1">
        <f t="shared" si="13"/>
        <v>514072.87304916314</v>
      </c>
    </row>
    <row r="369" spans="1:12" ht="12.75" x14ac:dyDescent="0.2">
      <c r="A369" s="3">
        <f t="shared" si="12"/>
        <v>2038</v>
      </c>
      <c r="B369" s="3">
        <f t="shared" si="15"/>
        <v>7</v>
      </c>
      <c r="C369" s="1">
        <f>'Florida_Keys FR'!D416</f>
        <v>104558.70543352525</v>
      </c>
      <c r="D369" s="1">
        <f>Key_West!D500</f>
        <v>0</v>
      </c>
      <c r="E369" s="164">
        <f>'LEE County'!G344</f>
        <v>432323.96308874042</v>
      </c>
      <c r="F369" s="1">
        <f>Metro_Dade!F465/1000</f>
        <v>0</v>
      </c>
      <c r="G369" s="1">
        <v>0</v>
      </c>
      <c r="H369"/>
      <c r="I369" s="1"/>
      <c r="J369" s="1"/>
      <c r="K369" s="1"/>
      <c r="L369" s="1">
        <f t="shared" si="13"/>
        <v>536882.66852226562</v>
      </c>
    </row>
    <row r="370" spans="1:12" ht="12.75" x14ac:dyDescent="0.2">
      <c r="A370" s="3">
        <f t="shared" si="12"/>
        <v>2038</v>
      </c>
      <c r="B370" s="3">
        <f t="shared" si="15"/>
        <v>8</v>
      </c>
      <c r="C370" s="1">
        <f>'Florida_Keys FR'!D417</f>
        <v>113985.27491834716</v>
      </c>
      <c r="D370" s="1">
        <f>Key_West!D501</f>
        <v>0</v>
      </c>
      <c r="E370" s="164">
        <f>'LEE County'!G345</f>
        <v>443517.09408411861</v>
      </c>
      <c r="F370" s="1">
        <f>Metro_Dade!F466/1000</f>
        <v>0</v>
      </c>
      <c r="G370" s="1">
        <v>0</v>
      </c>
      <c r="H370"/>
      <c r="I370" s="1"/>
      <c r="J370" s="1"/>
      <c r="K370" s="1"/>
      <c r="L370" s="1">
        <f t="shared" si="13"/>
        <v>557502.36900246574</v>
      </c>
    </row>
    <row r="371" spans="1:12" ht="12.75" x14ac:dyDescent="0.2">
      <c r="A371" s="3">
        <f t="shared" si="12"/>
        <v>2038</v>
      </c>
      <c r="B371" s="3">
        <f t="shared" si="15"/>
        <v>9</v>
      </c>
      <c r="C371" s="1">
        <f>'Florida_Keys FR'!D418</f>
        <v>113110.20907870664</v>
      </c>
      <c r="D371" s="1">
        <f>Key_West!D502</f>
        <v>0</v>
      </c>
      <c r="E371" s="164">
        <f>'LEE County'!G346</f>
        <v>442692.77070210141</v>
      </c>
      <c r="F371" s="1">
        <f>Metro_Dade!F467/1000</f>
        <v>0</v>
      </c>
      <c r="G371" s="1">
        <v>0</v>
      </c>
      <c r="H371"/>
      <c r="I371" s="1"/>
      <c r="J371" s="1"/>
      <c r="K371" s="1"/>
      <c r="L371" s="1">
        <f t="shared" si="13"/>
        <v>555802.97978080809</v>
      </c>
    </row>
    <row r="372" spans="1:12" ht="12.75" x14ac:dyDescent="0.2">
      <c r="A372" s="3">
        <f t="shared" si="12"/>
        <v>2038</v>
      </c>
      <c r="B372" s="3">
        <f t="shared" si="15"/>
        <v>10</v>
      </c>
      <c r="C372" s="1">
        <f>'Florida_Keys FR'!D419</f>
        <v>96868.290314627622</v>
      </c>
      <c r="D372" s="1">
        <f>Key_West!D503</f>
        <v>0</v>
      </c>
      <c r="E372" s="164">
        <f>'LEE County'!G347</f>
        <v>426205.7934992892</v>
      </c>
      <c r="F372" s="1">
        <f>Metro_Dade!F468/1000</f>
        <v>0</v>
      </c>
      <c r="G372" s="1">
        <v>0</v>
      </c>
      <c r="H372"/>
      <c r="I372" s="1"/>
      <c r="J372" s="1"/>
      <c r="K372" s="1"/>
      <c r="L372" s="1">
        <f t="shared" si="13"/>
        <v>523074.08381391683</v>
      </c>
    </row>
    <row r="373" spans="1:12" ht="12.75" x14ac:dyDescent="0.2">
      <c r="A373" s="3">
        <f t="shared" si="12"/>
        <v>2038</v>
      </c>
      <c r="B373" s="3">
        <f t="shared" si="15"/>
        <v>11</v>
      </c>
      <c r="C373" s="1">
        <f>'Florida_Keys FR'!D420</f>
        <v>89465.678398827818</v>
      </c>
      <c r="D373" s="1">
        <f>Key_West!D504</f>
        <v>0</v>
      </c>
      <c r="E373" s="164">
        <f>'LEE County'!G348</f>
        <v>402128.53283284931</v>
      </c>
      <c r="F373" s="1">
        <f>Metro_Dade!F469/1000</f>
        <v>0</v>
      </c>
      <c r="G373" s="1">
        <v>0</v>
      </c>
      <c r="H373"/>
      <c r="I373" s="1"/>
      <c r="J373" s="1"/>
      <c r="K373" s="1"/>
      <c r="L373" s="1">
        <f t="shared" si="13"/>
        <v>491594.21123167709</v>
      </c>
    </row>
    <row r="374" spans="1:12" ht="12.75" x14ac:dyDescent="0.2">
      <c r="A374" s="3">
        <f t="shared" si="12"/>
        <v>2038</v>
      </c>
      <c r="B374" s="3">
        <f t="shared" si="15"/>
        <v>12</v>
      </c>
      <c r="C374" s="1">
        <f>'Florida_Keys FR'!D421</f>
        <v>73868.055172546417</v>
      </c>
      <c r="D374" s="1">
        <f>Key_West!D505</f>
        <v>0</v>
      </c>
      <c r="E374" s="164">
        <f>'LEE County'!G349</f>
        <v>373638.00250563194</v>
      </c>
      <c r="F374" s="1">
        <f>Metro_Dade!F470/1000</f>
        <v>0</v>
      </c>
      <c r="G374" s="1">
        <v>0</v>
      </c>
      <c r="H374"/>
      <c r="I374" s="1"/>
      <c r="J374" s="1"/>
      <c r="K374" s="1"/>
      <c r="L374" s="1">
        <f t="shared" si="13"/>
        <v>447506.05767817836</v>
      </c>
    </row>
    <row r="375" spans="1:12" ht="12.75" x14ac:dyDescent="0.2">
      <c r="A375" s="3">
        <f t="shared" si="12"/>
        <v>2039</v>
      </c>
      <c r="B375" s="3">
        <f t="shared" si="15"/>
        <v>1</v>
      </c>
      <c r="C375" s="1">
        <f>'Florida_Keys FR'!D422</f>
        <v>76020.293118459696</v>
      </c>
      <c r="D375" s="1">
        <f>Key_West!D506</f>
        <v>0</v>
      </c>
      <c r="E375" s="164">
        <f>'LEE County'!G350</f>
        <v>382368.01430120179</v>
      </c>
      <c r="F375" s="1">
        <f>Metro_Dade!F471/1000</f>
        <v>0</v>
      </c>
      <c r="G375" s="1">
        <v>0</v>
      </c>
      <c r="H375"/>
      <c r="I375" s="1"/>
      <c r="J375" s="1"/>
      <c r="K375" s="1"/>
      <c r="L375" s="1">
        <f t="shared" si="13"/>
        <v>458388.30741966149</v>
      </c>
    </row>
    <row r="376" spans="1:12" ht="12.75" x14ac:dyDescent="0.2">
      <c r="A376" s="3">
        <f t="shared" si="12"/>
        <v>2039</v>
      </c>
      <c r="B376" s="3">
        <f t="shared" si="15"/>
        <v>2</v>
      </c>
      <c r="C376" s="1">
        <f>'Florida_Keys FR'!D423</f>
        <v>76041.225682077595</v>
      </c>
      <c r="D376" s="1">
        <f>Key_West!D507</f>
        <v>0</v>
      </c>
      <c r="E376" s="164">
        <f>'LEE County'!G351</f>
        <v>409576.11287336308</v>
      </c>
      <c r="F376" s="1">
        <f>Metro_Dade!F472/1000</f>
        <v>0</v>
      </c>
      <c r="G376" s="1">
        <v>0</v>
      </c>
      <c r="H376"/>
      <c r="I376" s="1"/>
      <c r="J376" s="1"/>
      <c r="K376" s="1"/>
      <c r="L376" s="1">
        <f t="shared" si="13"/>
        <v>485617.33855544066</v>
      </c>
    </row>
    <row r="377" spans="1:12" ht="12.75" x14ac:dyDescent="0.2">
      <c r="A377" s="3">
        <f t="shared" si="12"/>
        <v>2039</v>
      </c>
      <c r="B377" s="3">
        <f t="shared" si="15"/>
        <v>3</v>
      </c>
      <c r="C377" s="1">
        <f>'Florida_Keys FR'!D424</f>
        <v>72022.68716681558</v>
      </c>
      <c r="D377" s="1">
        <f>Key_West!D508</f>
        <v>0</v>
      </c>
      <c r="E377" s="164">
        <f>'LEE County'!G352</f>
        <v>382160.77768781054</v>
      </c>
      <c r="F377" s="1">
        <f>Metro_Dade!F473/1000</f>
        <v>0</v>
      </c>
      <c r="G377" s="1">
        <v>0</v>
      </c>
      <c r="H377"/>
      <c r="I377" s="1"/>
      <c r="J377" s="1"/>
      <c r="K377" s="1"/>
      <c r="L377" s="1">
        <f t="shared" si="13"/>
        <v>454183.4648546261</v>
      </c>
    </row>
    <row r="378" spans="1:12" ht="12.75" x14ac:dyDescent="0.2">
      <c r="A378" s="3">
        <f t="shared" si="12"/>
        <v>2039</v>
      </c>
      <c r="B378" s="3">
        <f t="shared" si="15"/>
        <v>4</v>
      </c>
      <c r="C378" s="1">
        <f>'Florida_Keys FR'!D425</f>
        <v>81101.556676024149</v>
      </c>
      <c r="D378" s="1">
        <f>Key_West!D509</f>
        <v>0</v>
      </c>
      <c r="E378" s="164">
        <f>'LEE County'!G353</f>
        <v>384476.14412560238</v>
      </c>
      <c r="F378" s="1">
        <f>Metro_Dade!F474/1000</f>
        <v>0</v>
      </c>
      <c r="G378" s="1">
        <v>0</v>
      </c>
      <c r="H378"/>
      <c r="I378" s="1"/>
      <c r="J378" s="1"/>
      <c r="K378" s="1"/>
      <c r="L378" s="1">
        <f t="shared" si="13"/>
        <v>465577.70080162655</v>
      </c>
    </row>
    <row r="379" spans="1:12" ht="12.75" x14ac:dyDescent="0.2">
      <c r="A379" s="3">
        <f t="shared" si="12"/>
        <v>2039</v>
      </c>
      <c r="B379" s="3">
        <f t="shared" si="15"/>
        <v>5</v>
      </c>
      <c r="C379" s="1">
        <f>'Florida_Keys FR'!D426</f>
        <v>85018.986258965757</v>
      </c>
      <c r="D379" s="1">
        <f>Key_West!D510</f>
        <v>0</v>
      </c>
      <c r="E379" s="164">
        <f>'LEE County'!G354</f>
        <v>389358.6930037273</v>
      </c>
      <c r="F379" s="1">
        <f>Metro_Dade!F475/1000</f>
        <v>0</v>
      </c>
      <c r="G379" s="1">
        <v>0</v>
      </c>
      <c r="H379"/>
      <c r="I379" s="1"/>
      <c r="J379" s="1"/>
      <c r="K379" s="1"/>
      <c r="L379" s="1">
        <f t="shared" si="13"/>
        <v>474377.67926269304</v>
      </c>
    </row>
    <row r="380" spans="1:12" ht="12.75" x14ac:dyDescent="0.2">
      <c r="A380" s="3">
        <f t="shared" ref="A380:A443" si="16">+A368+1</f>
        <v>2039</v>
      </c>
      <c r="B380" s="3">
        <f t="shared" si="15"/>
        <v>6</v>
      </c>
      <c r="C380" s="1">
        <f>'Florida_Keys FR'!D427</f>
        <v>97239.569125472379</v>
      </c>
      <c r="D380" s="1">
        <f>Key_West!D511</f>
        <v>0</v>
      </c>
      <c r="E380" s="164">
        <f>'LEE County'!G355</f>
        <v>421980.47862214636</v>
      </c>
      <c r="F380" s="1">
        <f>Metro_Dade!F476/1000</f>
        <v>0</v>
      </c>
      <c r="G380" s="1">
        <v>0</v>
      </c>
      <c r="H380"/>
      <c r="I380" s="1"/>
      <c r="J380" s="1"/>
      <c r="K380" s="1"/>
      <c r="L380" s="1">
        <f t="shared" si="13"/>
        <v>519220.04774761875</v>
      </c>
    </row>
    <row r="381" spans="1:12" ht="12.75" x14ac:dyDescent="0.2">
      <c r="A381" s="3">
        <f t="shared" si="16"/>
        <v>2039</v>
      </c>
      <c r="B381" s="3">
        <f t="shared" si="15"/>
        <v>7</v>
      </c>
      <c r="C381" s="1">
        <f>'Florida_Keys FR'!D428</f>
        <v>105877.0663778914</v>
      </c>
      <c r="D381" s="1">
        <f>Key_West!D512</f>
        <v>0</v>
      </c>
      <c r="E381" s="164">
        <f>'LEE County'!G356</f>
        <v>436070.96710716927</v>
      </c>
      <c r="F381" s="1">
        <f>Metro_Dade!F477/1000</f>
        <v>0</v>
      </c>
      <c r="G381" s="1">
        <v>0</v>
      </c>
      <c r="H381"/>
      <c r="I381" s="1"/>
      <c r="J381" s="1"/>
      <c r="K381" s="1"/>
      <c r="L381" s="1">
        <f t="shared" si="13"/>
        <v>541948.03348506067</v>
      </c>
    </row>
    <row r="382" spans="1:12" ht="12.75" x14ac:dyDescent="0.2">
      <c r="A382" s="3">
        <f t="shared" si="16"/>
        <v>2039</v>
      </c>
      <c r="B382" s="3">
        <f t="shared" si="15"/>
        <v>8</v>
      </c>
      <c r="C382" s="1">
        <f>'Florida_Keys FR'!D429</f>
        <v>115422.49369474767</v>
      </c>
      <c r="D382" s="1">
        <f>Key_West!D513</f>
        <v>0</v>
      </c>
      <c r="E382" s="164">
        <f>'LEE County'!G357</f>
        <v>447117.41422783246</v>
      </c>
      <c r="F382" s="1">
        <f>Metro_Dade!F478/1000</f>
        <v>0</v>
      </c>
      <c r="G382" s="1">
        <v>0</v>
      </c>
      <c r="H382"/>
      <c r="I382" s="1"/>
      <c r="J382" s="1"/>
      <c r="K382" s="1"/>
      <c r="L382" s="1">
        <f t="shared" si="13"/>
        <v>562539.90792258014</v>
      </c>
    </row>
    <row r="383" spans="1:12" ht="12.75" x14ac:dyDescent="0.2">
      <c r="A383" s="3">
        <f t="shared" si="16"/>
        <v>2039</v>
      </c>
      <c r="B383" s="3">
        <f t="shared" si="15"/>
        <v>9</v>
      </c>
      <c r="C383" s="1">
        <f>'Florida_Keys FR'!D430</f>
        <v>114536.39431541336</v>
      </c>
      <c r="D383" s="1">
        <f>Key_West!D514</f>
        <v>0</v>
      </c>
      <c r="E383" s="164">
        <f>'LEE County'!G358</f>
        <v>446223.03562390798</v>
      </c>
      <c r="F383" s="1">
        <f>Metro_Dade!F479/1000</f>
        <v>0</v>
      </c>
      <c r="G383" s="1">
        <v>0</v>
      </c>
      <c r="H383"/>
      <c r="I383" s="1"/>
      <c r="J383" s="1"/>
      <c r="K383" s="1"/>
      <c r="L383" s="1">
        <f t="shared" si="13"/>
        <v>560759.42993932136</v>
      </c>
    </row>
    <row r="384" spans="1:12" ht="12.75" x14ac:dyDescent="0.2">
      <c r="A384" s="3">
        <f t="shared" si="16"/>
        <v>2039</v>
      </c>
      <c r="B384" s="3">
        <f t="shared" si="15"/>
        <v>10</v>
      </c>
      <c r="C384" s="1">
        <f>'Florida_Keys FR'!D431</f>
        <v>98089.68426904612</v>
      </c>
      <c r="D384" s="1">
        <f>Key_West!D515</f>
        <v>0</v>
      </c>
      <c r="E384" s="164">
        <f>'LEE County'!G359</f>
        <v>429789.42417142267</v>
      </c>
      <c r="F384" s="1">
        <f>Metro_Dade!F480/1000</f>
        <v>0</v>
      </c>
      <c r="G384" s="1">
        <v>0</v>
      </c>
      <c r="H384"/>
      <c r="I384" s="1"/>
      <c r="J384" s="1"/>
      <c r="K384" s="1"/>
      <c r="L384" s="1">
        <f t="shared" si="13"/>
        <v>527879.10844046879</v>
      </c>
    </row>
    <row r="385" spans="1:12" ht="12.75" x14ac:dyDescent="0.2">
      <c r="A385" s="3">
        <f t="shared" si="16"/>
        <v>2039</v>
      </c>
      <c r="B385" s="3">
        <f t="shared" si="15"/>
        <v>11</v>
      </c>
      <c r="C385" s="1">
        <f>'Florida_Keys FR'!D432</f>
        <v>90593.734219461796</v>
      </c>
      <c r="D385" s="1">
        <f>Key_West!D516</f>
        <v>0</v>
      </c>
      <c r="E385" s="164">
        <f>'LEE County'!G360</f>
        <v>405829.70914617996</v>
      </c>
      <c r="F385" s="1">
        <f>Metro_Dade!F481/1000</f>
        <v>0</v>
      </c>
      <c r="G385" s="1">
        <v>0</v>
      </c>
      <c r="H385"/>
      <c r="I385" s="1"/>
      <c r="J385" s="1"/>
      <c r="K385" s="1"/>
      <c r="L385" s="1">
        <f t="shared" si="13"/>
        <v>496423.44336564175</v>
      </c>
    </row>
    <row r="386" spans="1:12" ht="12.75" x14ac:dyDescent="0.2">
      <c r="A386" s="3">
        <f t="shared" si="16"/>
        <v>2039</v>
      </c>
      <c r="B386" s="3">
        <f t="shared" si="15"/>
        <v>12</v>
      </c>
      <c r="C386" s="1">
        <f>'Florida_Keys FR'!D433</f>
        <v>74799.443511489531</v>
      </c>
      <c r="D386" s="1">
        <f>Key_West!D517</f>
        <v>0</v>
      </c>
      <c r="E386" s="164">
        <f>'LEE County'!G361</f>
        <v>377515.31489210902</v>
      </c>
      <c r="F386" s="1">
        <f>Metro_Dade!F482/1000</f>
        <v>0</v>
      </c>
      <c r="G386" s="1">
        <v>0</v>
      </c>
      <c r="H386"/>
      <c r="I386" s="1"/>
      <c r="J386" s="1"/>
      <c r="K386" s="1"/>
      <c r="L386" s="1">
        <f t="shared" si="13"/>
        <v>452314.75840359856</v>
      </c>
    </row>
    <row r="387" spans="1:12" ht="12.75" x14ac:dyDescent="0.2">
      <c r="A387" s="3">
        <f t="shared" si="16"/>
        <v>2040</v>
      </c>
      <c r="B387" s="3">
        <f t="shared" si="15"/>
        <v>1</v>
      </c>
      <c r="C387" s="1">
        <f>'Florida_Keys FR'!D434</f>
        <v>76978.818618666497</v>
      </c>
      <c r="D387" s="1">
        <f>Key_West!D518</f>
        <v>0</v>
      </c>
      <c r="E387" s="164">
        <f>'LEE County'!G362</f>
        <v>386343.5955864836</v>
      </c>
      <c r="F387" s="1">
        <f>Metro_Dade!F483/1000</f>
        <v>0</v>
      </c>
      <c r="G387" s="1">
        <v>0</v>
      </c>
      <c r="H387"/>
      <c r="I387" s="1"/>
      <c r="J387" s="1"/>
      <c r="K387" s="1"/>
      <c r="L387" s="1">
        <f t="shared" si="13"/>
        <v>463322.4142051501</v>
      </c>
    </row>
    <row r="388" spans="1:12" ht="12.75" x14ac:dyDescent="0.2">
      <c r="A388" s="3">
        <f t="shared" si="16"/>
        <v>2040</v>
      </c>
      <c r="B388" s="3">
        <f t="shared" si="15"/>
        <v>2</v>
      </c>
      <c r="C388" s="1">
        <f>'Florida_Keys FR'!D435</f>
        <v>77000.015117020681</v>
      </c>
      <c r="D388" s="1">
        <f>Key_West!D519</f>
        <v>0</v>
      </c>
      <c r="E388" s="164">
        <f>'LEE County'!G363</f>
        <v>413588.22110150743</v>
      </c>
      <c r="F388" s="1">
        <f>Metro_Dade!F484/1000</f>
        <v>0</v>
      </c>
      <c r="G388" s="1">
        <v>0</v>
      </c>
      <c r="H388"/>
      <c r="I388" s="1"/>
      <c r="J388" s="1"/>
      <c r="K388" s="1"/>
      <c r="L388" s="1">
        <f t="shared" ref="L388:L451" si="17">SUM(C388:K388)</f>
        <v>490588.23621852812</v>
      </c>
    </row>
    <row r="389" spans="1:12" ht="12.75" x14ac:dyDescent="0.2">
      <c r="A389" s="3">
        <f t="shared" si="16"/>
        <v>2040</v>
      </c>
      <c r="B389" s="3">
        <f t="shared" si="15"/>
        <v>3</v>
      </c>
      <c r="C389" s="1">
        <f>'Florida_Keys FR'!D436</f>
        <v>72930.807609540469</v>
      </c>
      <c r="D389" s="1">
        <f>Key_West!D520</f>
        <v>0</v>
      </c>
      <c r="E389" s="164">
        <f>'LEE County'!G364</f>
        <v>386139.30011132971</v>
      </c>
      <c r="F389" s="1">
        <f>Metro_Dade!F485/1000</f>
        <v>0</v>
      </c>
      <c r="G389" s="1">
        <v>0</v>
      </c>
      <c r="H389"/>
      <c r="I389" s="1"/>
      <c r="J389" s="1"/>
      <c r="K389" s="1"/>
      <c r="L389" s="1">
        <f t="shared" si="17"/>
        <v>459070.10772087018</v>
      </c>
    </row>
    <row r="390" spans="1:12" ht="12.75" x14ac:dyDescent="0.2">
      <c r="A390" s="3">
        <f t="shared" si="16"/>
        <v>2040</v>
      </c>
      <c r="B390" s="3">
        <f t="shared" si="15"/>
        <v>4</v>
      </c>
      <c r="C390" s="1">
        <f>'Florida_Keys FR'!D437</f>
        <v>82124.150867542252</v>
      </c>
      <c r="D390" s="1">
        <f>Key_West!D521</f>
        <v>0</v>
      </c>
      <c r="E390" s="164">
        <f>'LEE County'!G365</f>
        <v>388398.02980213839</v>
      </c>
      <c r="F390" s="1">
        <f>Metro_Dade!F486/1000</f>
        <v>0</v>
      </c>
      <c r="G390" s="1">
        <v>0</v>
      </c>
      <c r="H390"/>
      <c r="I390" s="1"/>
      <c r="J390" s="1"/>
      <c r="K390" s="1"/>
      <c r="L390" s="1">
        <f t="shared" si="17"/>
        <v>470522.18066968065</v>
      </c>
    </row>
    <row r="391" spans="1:12" ht="12.75" x14ac:dyDescent="0.2">
      <c r="A391" s="3">
        <f t="shared" si="16"/>
        <v>2040</v>
      </c>
      <c r="B391" s="3">
        <f t="shared" si="15"/>
        <v>5</v>
      </c>
      <c r="C391" s="1">
        <f>'Florida_Keys FR'!D438</f>
        <v>86090.97457929443</v>
      </c>
      <c r="D391" s="1">
        <f>Key_West!D522</f>
        <v>0</v>
      </c>
      <c r="E391" s="164">
        <f>'LEE County'!G366</f>
        <v>393233.06796299713</v>
      </c>
      <c r="F391" s="1">
        <f>Metro_Dade!F487/1000</f>
        <v>0</v>
      </c>
      <c r="G391" s="1">
        <v>0</v>
      </c>
      <c r="H391"/>
      <c r="I391" s="1"/>
      <c r="J391" s="1"/>
      <c r="K391" s="1"/>
      <c r="L391" s="1">
        <f t="shared" si="17"/>
        <v>479324.04254229157</v>
      </c>
    </row>
    <row r="392" spans="1:12" ht="12.75" x14ac:dyDescent="0.2">
      <c r="A392" s="3">
        <f t="shared" si="16"/>
        <v>2040</v>
      </c>
      <c r="B392" s="3">
        <f t="shared" si="15"/>
        <v>6</v>
      </c>
      <c r="C392" s="1">
        <f>'Florida_Keys FR'!D439</f>
        <v>98465.644464206591</v>
      </c>
      <c r="D392" s="1">
        <f>Key_West!D523</f>
        <v>0</v>
      </c>
      <c r="E392" s="164">
        <f>'LEE County'!G367</f>
        <v>425836.54725941963</v>
      </c>
      <c r="F392" s="1">
        <f>Metro_Dade!F488/1000</f>
        <v>0</v>
      </c>
      <c r="G392" s="1">
        <v>0</v>
      </c>
      <c r="H392"/>
      <c r="I392" s="1"/>
      <c r="J392" s="1"/>
      <c r="K392" s="1"/>
      <c r="L392" s="1">
        <f t="shared" si="17"/>
        <v>524302.19172362622</v>
      </c>
    </row>
    <row r="393" spans="1:12" ht="12.75" x14ac:dyDescent="0.2">
      <c r="A393" s="3">
        <f t="shared" si="16"/>
        <v>2040</v>
      </c>
      <c r="B393" s="3">
        <f t="shared" si="15"/>
        <v>7</v>
      </c>
      <c r="C393" s="1">
        <f>'Florida_Keys FR'!D440</f>
        <v>107212.05028609805</v>
      </c>
      <c r="D393" s="1">
        <f>Key_West!D524</f>
        <v>0</v>
      </c>
      <c r="E393" s="164">
        <f>'LEE County'!G368</f>
        <v>439975.54670972674</v>
      </c>
      <c r="F393" s="1">
        <f>Metro_Dade!F489/1000</f>
        <v>0</v>
      </c>
      <c r="G393" s="1">
        <v>0</v>
      </c>
      <c r="H393"/>
      <c r="I393" s="1"/>
      <c r="J393" s="1"/>
      <c r="K393" s="1"/>
      <c r="L393" s="1">
        <f t="shared" si="17"/>
        <v>547187.59699582483</v>
      </c>
    </row>
    <row r="394" spans="1:12" ht="12.75" x14ac:dyDescent="0.2">
      <c r="A394" s="3">
        <f t="shared" si="16"/>
        <v>2040</v>
      </c>
      <c r="B394" s="3">
        <f t="shared" si="15"/>
        <v>8</v>
      </c>
      <c r="C394" s="1">
        <f>'Florida_Keys FR'!D441</f>
        <v>116877.83409091632</v>
      </c>
      <c r="D394" s="1">
        <f>Key_West!D525</f>
        <v>0</v>
      </c>
      <c r="E394" s="164">
        <f>'LEE County'!G369</f>
        <v>451061.19703244109</v>
      </c>
      <c r="F394" s="1">
        <f>Metro_Dade!F490/1000</f>
        <v>0</v>
      </c>
      <c r="G394" s="1">
        <v>0</v>
      </c>
      <c r="H394"/>
      <c r="I394" s="1"/>
      <c r="J394" s="1"/>
      <c r="K394" s="1"/>
      <c r="L394" s="1">
        <f t="shared" si="17"/>
        <v>567939.03112335736</v>
      </c>
    </row>
    <row r="395" spans="1:12" ht="12.75" x14ac:dyDescent="0.2">
      <c r="A395" s="3">
        <f t="shared" si="16"/>
        <v>2040</v>
      </c>
      <c r="B395" s="3">
        <f t="shared" si="15"/>
        <v>9</v>
      </c>
      <c r="C395" s="1">
        <f>'Florida_Keys FR'!D442</f>
        <v>115980.56205207271</v>
      </c>
      <c r="D395" s="1">
        <f>Key_West!D526</f>
        <v>0</v>
      </c>
      <c r="E395" s="164">
        <f>'LEE County'!G370</f>
        <v>450159.8741692715</v>
      </c>
      <c r="F395" s="1">
        <f>Metro_Dade!F491/1000</f>
        <v>0</v>
      </c>
      <c r="G395" s="1">
        <v>0</v>
      </c>
      <c r="H395"/>
      <c r="I395" s="1"/>
      <c r="J395" s="1"/>
      <c r="K395" s="1"/>
      <c r="L395" s="1">
        <f t="shared" si="17"/>
        <v>566140.43622134416</v>
      </c>
    </row>
    <row r="396" spans="1:12" ht="12.75" x14ac:dyDescent="0.2">
      <c r="A396" s="3">
        <f t="shared" si="16"/>
        <v>2040</v>
      </c>
      <c r="B396" s="3">
        <f t="shared" si="15"/>
        <v>10</v>
      </c>
      <c r="C396" s="1">
        <f>'Florida_Keys FR'!D443</f>
        <v>99326.478548865678</v>
      </c>
      <c r="D396" s="1">
        <f>Key_West!D527</f>
        <v>0</v>
      </c>
      <c r="E396" s="164">
        <f>'LEE County'!G371</f>
        <v>433759.41422882071</v>
      </c>
      <c r="F396" s="1">
        <f>Metro_Dade!F492/1000</f>
        <v>0</v>
      </c>
      <c r="G396" s="1">
        <v>0</v>
      </c>
      <c r="H396"/>
      <c r="I396" s="1"/>
      <c r="J396" s="1"/>
      <c r="K396" s="1"/>
      <c r="L396" s="1">
        <f t="shared" si="17"/>
        <v>533085.89277768636</v>
      </c>
    </row>
    <row r="397" spans="1:12" ht="12.75" x14ac:dyDescent="0.2">
      <c r="A397" s="3">
        <f t="shared" si="16"/>
        <v>2040</v>
      </c>
      <c r="B397" s="3">
        <f t="shared" si="15"/>
        <v>11</v>
      </c>
      <c r="C397" s="1">
        <f>'Florida_Keys FR'!D444</f>
        <v>91736.013482618539</v>
      </c>
      <c r="D397" s="1">
        <f>Key_West!D528</f>
        <v>0</v>
      </c>
      <c r="E397" s="164">
        <f>'LEE County'!G372</f>
        <v>409880.00576265313</v>
      </c>
      <c r="F397" s="1">
        <f>Metro_Dade!F493/1000</f>
        <v>0</v>
      </c>
      <c r="G397" s="1">
        <v>0</v>
      </c>
      <c r="H397"/>
      <c r="I397" s="1"/>
      <c r="J397" s="1"/>
      <c r="K397" s="1"/>
      <c r="L397" s="1">
        <f t="shared" si="17"/>
        <v>501616.01924527169</v>
      </c>
    </row>
    <row r="398" spans="1:12" ht="12.75" x14ac:dyDescent="0.2">
      <c r="A398" s="3">
        <f t="shared" si="16"/>
        <v>2040</v>
      </c>
      <c r="B398" s="3">
        <f t="shared" si="15"/>
        <v>12</v>
      </c>
      <c r="C398" s="1">
        <f>'Florida_Keys FR'!D445</f>
        <v>75742.575549869332</v>
      </c>
      <c r="D398" s="1">
        <f>Key_West!D529</f>
        <v>0</v>
      </c>
      <c r="E398" s="164">
        <f>'LEE County'!G373</f>
        <v>381739.42828250653</v>
      </c>
      <c r="F398" s="1">
        <f>Metro_Dade!F494/1000</f>
        <v>0</v>
      </c>
      <c r="G398" s="1">
        <v>0</v>
      </c>
      <c r="H398"/>
      <c r="I398" s="1"/>
      <c r="J398" s="1"/>
      <c r="K398" s="1"/>
      <c r="L398" s="1">
        <f t="shared" si="17"/>
        <v>457482.00383237586</v>
      </c>
    </row>
    <row r="399" spans="1:12" ht="12.75" x14ac:dyDescent="0.2">
      <c r="A399" s="3">
        <f t="shared" si="16"/>
        <v>2041</v>
      </c>
      <c r="B399" s="3">
        <f t="shared" si="15"/>
        <v>1</v>
      </c>
      <c r="C399" s="1">
        <f>'Florida_Keys FR'!D446</f>
        <v>77949.429985644631</v>
      </c>
      <c r="D399" s="1">
        <f>+D387</f>
        <v>0</v>
      </c>
      <c r="E399" s="164">
        <f>'LEE County'!G374</f>
        <v>390689.28897007601</v>
      </c>
      <c r="F399" s="1">
        <f>+Summary_Delivered_Sales!F398</f>
        <v>0</v>
      </c>
      <c r="G399" s="1">
        <v>0</v>
      </c>
      <c r="H399"/>
      <c r="I399" s="1"/>
      <c r="J399" s="1"/>
      <c r="K399" s="1"/>
      <c r="L399" s="1">
        <f t="shared" si="17"/>
        <v>468638.71895572066</v>
      </c>
    </row>
    <row r="400" spans="1:12" ht="12.75" x14ac:dyDescent="0.2">
      <c r="A400" s="3">
        <f t="shared" si="16"/>
        <v>2041</v>
      </c>
      <c r="B400" s="3">
        <f t="shared" si="15"/>
        <v>2</v>
      </c>
      <c r="C400" s="1">
        <f>'Florida_Keys FR'!D447</f>
        <v>77970.893746638278</v>
      </c>
      <c r="D400" s="1">
        <f t="shared" ref="D400:D463" si="18">+D388</f>
        <v>0</v>
      </c>
      <c r="E400" s="164">
        <f>'LEE County'!G375</f>
        <v>417639.63096841535</v>
      </c>
      <c r="F400" s="1">
        <f>+Summary_Delivered_Sales!F399</f>
        <v>0</v>
      </c>
      <c r="G400" s="1">
        <v>0</v>
      </c>
      <c r="H400"/>
      <c r="I400" s="1"/>
      <c r="J400" s="1"/>
      <c r="K400" s="1"/>
      <c r="L400" s="1">
        <f t="shared" si="17"/>
        <v>495610.52471505362</v>
      </c>
    </row>
    <row r="401" spans="1:12" ht="12.75" x14ac:dyDescent="0.2">
      <c r="A401" s="3">
        <f t="shared" si="16"/>
        <v>2041</v>
      </c>
      <c r="B401" s="3">
        <f t="shared" si="15"/>
        <v>3</v>
      </c>
      <c r="C401" s="1">
        <f>'Florida_Keys FR'!D448</f>
        <v>73850.378371198691</v>
      </c>
      <c r="D401" s="1">
        <f t="shared" si="18"/>
        <v>0</v>
      </c>
      <c r="E401" s="164">
        <f>'LEE County'!G376</f>
        <v>390159.24133447092</v>
      </c>
      <c r="F401" s="1">
        <f>+Summary_Delivered_Sales!F400</f>
        <v>0</v>
      </c>
      <c r="G401" s="1">
        <v>0</v>
      </c>
      <c r="H401"/>
      <c r="I401" s="1"/>
      <c r="J401" s="1"/>
      <c r="K401" s="1"/>
      <c r="L401" s="1">
        <f t="shared" si="17"/>
        <v>464009.61970566958</v>
      </c>
    </row>
    <row r="402" spans="1:12" ht="12.75" x14ac:dyDescent="0.2">
      <c r="A402" s="3">
        <f t="shared" si="16"/>
        <v>2041</v>
      </c>
      <c r="B402" s="3">
        <f t="shared" si="15"/>
        <v>4</v>
      </c>
      <c r="C402" s="1">
        <f>'Florida_Keys FR'!D449</f>
        <v>83159.63875584479</v>
      </c>
      <c r="D402" s="1">
        <f t="shared" si="18"/>
        <v>0</v>
      </c>
      <c r="E402" s="164">
        <f>'LEE County'!G377</f>
        <v>392359.92104857729</v>
      </c>
      <c r="F402" s="1">
        <f>+Summary_Delivered_Sales!F401</f>
        <v>0</v>
      </c>
      <c r="G402" s="1">
        <v>0</v>
      </c>
      <c r="H402"/>
      <c r="I402" s="1"/>
      <c r="J402" s="1"/>
      <c r="K402" s="1"/>
      <c r="L402" s="1">
        <f t="shared" si="17"/>
        <v>475519.55980442208</v>
      </c>
    </row>
    <row r="403" spans="1:12" ht="12.75" x14ac:dyDescent="0.2">
      <c r="A403" s="3">
        <f t="shared" si="16"/>
        <v>2041</v>
      </c>
      <c r="B403" s="3">
        <f t="shared" si="15"/>
        <v>5</v>
      </c>
      <c r="C403" s="1">
        <f>'Florida_Keys FR'!D450</f>
        <v>87176.4793976371</v>
      </c>
      <c r="D403" s="1">
        <f t="shared" si="18"/>
        <v>0</v>
      </c>
      <c r="E403" s="164">
        <f>'LEE County'!G378</f>
        <v>397145.99550012063</v>
      </c>
      <c r="F403" s="1">
        <f>+Summary_Delivered_Sales!F402</f>
        <v>0</v>
      </c>
      <c r="G403" s="1">
        <v>0</v>
      </c>
      <c r="H403"/>
      <c r="I403" s="1"/>
      <c r="J403" s="1"/>
      <c r="K403" s="1"/>
      <c r="L403" s="1">
        <f t="shared" si="17"/>
        <v>484322.47489775775</v>
      </c>
    </row>
    <row r="404" spans="1:12" ht="12.75" x14ac:dyDescent="0.2">
      <c r="A404" s="3">
        <f t="shared" si="16"/>
        <v>2041</v>
      </c>
      <c r="B404" s="3">
        <f t="shared" si="15"/>
        <v>6</v>
      </c>
      <c r="C404" s="1">
        <f>'Florida_Keys FR'!D451</f>
        <v>99707.179155031423</v>
      </c>
      <c r="D404" s="1">
        <f t="shared" si="18"/>
        <v>0</v>
      </c>
      <c r="E404" s="164">
        <f>'LEE County'!G379</f>
        <v>429727.8527526345</v>
      </c>
      <c r="F404" s="1">
        <f>+Summary_Delivered_Sales!F403</f>
        <v>0</v>
      </c>
      <c r="G404" s="1">
        <v>0</v>
      </c>
      <c r="H404"/>
      <c r="I404" s="1"/>
      <c r="J404" s="1"/>
      <c r="K404" s="1"/>
      <c r="L404" s="1">
        <f t="shared" si="17"/>
        <v>529435.03190766589</v>
      </c>
    </row>
    <row r="405" spans="1:12" ht="12.75" x14ac:dyDescent="0.2">
      <c r="A405" s="3">
        <f t="shared" si="16"/>
        <v>2041</v>
      </c>
      <c r="B405" s="3">
        <f t="shared" si="15"/>
        <v>7</v>
      </c>
      <c r="C405" s="1">
        <f>'Florida_Keys FR'!D452</f>
        <v>108563.86675395278</v>
      </c>
      <c r="D405" s="1">
        <f t="shared" si="18"/>
        <v>0</v>
      </c>
      <c r="E405" s="164">
        <f>'LEE County'!G380</f>
        <v>443915.08791950578</v>
      </c>
      <c r="F405" s="1">
        <f>+Summary_Delivered_Sales!F404</f>
        <v>0</v>
      </c>
      <c r="G405" s="1">
        <v>0</v>
      </c>
      <c r="H405"/>
      <c r="I405" s="1"/>
      <c r="J405" s="1"/>
      <c r="K405" s="1"/>
      <c r="L405" s="1">
        <f t="shared" si="17"/>
        <v>552478.95467345859</v>
      </c>
    </row>
    <row r="406" spans="1:12" ht="12.75" x14ac:dyDescent="0.2">
      <c r="A406" s="3">
        <f t="shared" si="16"/>
        <v>2041</v>
      </c>
      <c r="B406" s="3">
        <f t="shared" si="15"/>
        <v>8</v>
      </c>
      <c r="C406" s="1">
        <f>'Florida_Keys FR'!D453</f>
        <v>118351.52459892991</v>
      </c>
      <c r="D406" s="1">
        <f t="shared" si="18"/>
        <v>0</v>
      </c>
      <c r="E406" s="164">
        <f>'LEE County'!G381</f>
        <v>455039.7658290845</v>
      </c>
      <c r="F406" s="1">
        <f>+Summary_Delivered_Sales!F405</f>
        <v>0</v>
      </c>
      <c r="G406" s="1">
        <v>0</v>
      </c>
      <c r="H406"/>
      <c r="I406" s="1"/>
      <c r="J406" s="1"/>
      <c r="K406" s="1"/>
      <c r="L406" s="1">
        <f t="shared" si="17"/>
        <v>573391.29042801447</v>
      </c>
    </row>
    <row r="407" spans="1:12" ht="12.75" x14ac:dyDescent="0.2">
      <c r="A407" s="3">
        <f t="shared" si="16"/>
        <v>2041</v>
      </c>
      <c r="B407" s="3">
        <f t="shared" si="15"/>
        <v>9</v>
      </c>
      <c r="C407" s="1">
        <f>'Florida_Keys FR'!D454</f>
        <v>117442.93902662603</v>
      </c>
      <c r="D407" s="1">
        <f t="shared" si="18"/>
        <v>0</v>
      </c>
      <c r="E407" s="164">
        <f>'LEE County'!G382</f>
        <v>454131.44578866963</v>
      </c>
      <c r="F407" s="1">
        <f>+Summary_Delivered_Sales!F406</f>
        <v>0</v>
      </c>
      <c r="G407" s="1">
        <v>0</v>
      </c>
      <c r="H407"/>
      <c r="I407" s="1"/>
      <c r="J407" s="1"/>
      <c r="K407" s="1"/>
      <c r="L407" s="1">
        <f t="shared" si="17"/>
        <v>571574.38481529569</v>
      </c>
    </row>
    <row r="408" spans="1:12" ht="12.75" x14ac:dyDescent="0.2">
      <c r="A408" s="3">
        <f t="shared" si="16"/>
        <v>2041</v>
      </c>
      <c r="B408" s="3">
        <f t="shared" si="15"/>
        <v>10</v>
      </c>
      <c r="C408" s="1">
        <f>'Florida_Keys FR'!D455</f>
        <v>100578.86733387703</v>
      </c>
      <c r="D408" s="1">
        <f t="shared" si="18"/>
        <v>0</v>
      </c>
      <c r="E408" s="164">
        <f>'LEE County'!G383</f>
        <v>437766.07531665702</v>
      </c>
      <c r="F408" s="1">
        <f>+Summary_Delivered_Sales!F407</f>
        <v>0</v>
      </c>
      <c r="G408" s="1">
        <v>0</v>
      </c>
      <c r="H408"/>
      <c r="I408" s="1"/>
      <c r="J408" s="1"/>
      <c r="K408" s="1"/>
      <c r="L408" s="1">
        <f t="shared" si="17"/>
        <v>538344.9426505341</v>
      </c>
    </row>
    <row r="409" spans="1:12" ht="12.75" x14ac:dyDescent="0.2">
      <c r="A409" s="3">
        <f t="shared" si="16"/>
        <v>2041</v>
      </c>
      <c r="B409" s="3">
        <f t="shared" ref="B409:B472" si="19">+B397</f>
        <v>11</v>
      </c>
      <c r="C409" s="1">
        <f>'Florida_Keys FR'!D456</f>
        <v>92892.695528995115</v>
      </c>
      <c r="D409" s="1">
        <f t="shared" si="18"/>
        <v>0</v>
      </c>
      <c r="E409" s="164">
        <f>'LEE County'!G384</f>
        <v>413970.72549826145</v>
      </c>
      <c r="F409" s="1">
        <f>+Summary_Delivered_Sales!F408</f>
        <v>0</v>
      </c>
      <c r="G409" s="1">
        <v>0</v>
      </c>
      <c r="H409"/>
      <c r="I409" s="1"/>
      <c r="J409" s="1"/>
      <c r="K409" s="1"/>
      <c r="L409" s="1">
        <f t="shared" si="17"/>
        <v>506863.42102725658</v>
      </c>
    </row>
    <row r="410" spans="1:12" ht="12.75" x14ac:dyDescent="0.2">
      <c r="A410" s="3">
        <f t="shared" si="16"/>
        <v>2041</v>
      </c>
      <c r="B410" s="3">
        <f t="shared" si="19"/>
        <v>12</v>
      </c>
      <c r="C410" s="1">
        <f>'Florida_Keys FR'!D457</f>
        <v>76697.599361771252</v>
      </c>
      <c r="D410" s="1">
        <f t="shared" si="18"/>
        <v>0</v>
      </c>
      <c r="E410" s="164">
        <f>'LEE County'!G385</f>
        <v>386010.80633537221</v>
      </c>
      <c r="F410" s="1">
        <f>+Summary_Delivered_Sales!F409</f>
        <v>0</v>
      </c>
      <c r="G410" s="1">
        <v>0</v>
      </c>
      <c r="H410"/>
      <c r="I410" s="1"/>
      <c r="J410" s="1"/>
      <c r="K410" s="1"/>
      <c r="L410" s="1">
        <f t="shared" si="17"/>
        <v>462708.40569714346</v>
      </c>
    </row>
    <row r="411" spans="1:12" ht="12.75" x14ac:dyDescent="0.2">
      <c r="A411" s="3">
        <f t="shared" si="16"/>
        <v>2042</v>
      </c>
      <c r="B411" s="3">
        <f t="shared" si="19"/>
        <v>1</v>
      </c>
      <c r="C411" s="1">
        <f>'Florida_Keys FR'!D458</f>
        <v>78932.279607802717</v>
      </c>
      <c r="D411" s="1">
        <f t="shared" si="18"/>
        <v>0</v>
      </c>
      <c r="E411" s="164">
        <f>'LEE County'!G386</f>
        <v>395083.86384465196</v>
      </c>
      <c r="F411" s="1">
        <f>+Summary_Delivered_Sales!F410</f>
        <v>0</v>
      </c>
      <c r="G411" s="1">
        <v>0</v>
      </c>
      <c r="H411"/>
      <c r="I411" s="1"/>
      <c r="J411" s="1"/>
      <c r="K411" s="1"/>
      <c r="L411" s="1">
        <f t="shared" si="17"/>
        <v>474016.14345245471</v>
      </c>
    </row>
    <row r="412" spans="1:12" ht="12.75" x14ac:dyDescent="0.2">
      <c r="A412" s="3">
        <f t="shared" si="16"/>
        <v>2042</v>
      </c>
      <c r="B412" s="3">
        <f t="shared" si="19"/>
        <v>2</v>
      </c>
      <c r="C412" s="1">
        <f>'Florida_Keys FR'!D459</f>
        <v>78954.014001299918</v>
      </c>
      <c r="D412" s="1">
        <f t="shared" si="18"/>
        <v>0</v>
      </c>
      <c r="E412" s="164">
        <f>'LEE County'!G387</f>
        <v>421730.72746340465</v>
      </c>
      <c r="F412" s="1">
        <f>+Summary_Delivered_Sales!F411</f>
        <v>0</v>
      </c>
      <c r="G412" s="1">
        <v>0</v>
      </c>
      <c r="H412"/>
      <c r="I412" s="1"/>
      <c r="J412" s="1"/>
      <c r="K412" s="1"/>
      <c r="L412" s="1">
        <f t="shared" si="17"/>
        <v>500684.74146470457</v>
      </c>
    </row>
    <row r="413" spans="1:12" ht="12.75" x14ac:dyDescent="0.2">
      <c r="A413" s="3">
        <f t="shared" si="16"/>
        <v>2042</v>
      </c>
      <c r="B413" s="3">
        <f t="shared" si="19"/>
        <v>3</v>
      </c>
      <c r="C413" s="1">
        <f>'Florida_Keys FR'!D460</f>
        <v>74781.543826696361</v>
      </c>
      <c r="D413" s="1">
        <f t="shared" si="18"/>
        <v>0</v>
      </c>
      <c r="E413" s="164">
        <f>'LEE County'!G388</f>
        <v>394221.03255172784</v>
      </c>
      <c r="F413" s="1">
        <f>+Summary_Delivered_Sales!F412</f>
        <v>0</v>
      </c>
      <c r="G413" s="1">
        <v>0</v>
      </c>
      <c r="H413"/>
      <c r="I413" s="1"/>
      <c r="J413" s="1"/>
      <c r="K413" s="1"/>
      <c r="L413" s="1">
        <f t="shared" si="17"/>
        <v>469002.57637842419</v>
      </c>
    </row>
    <row r="414" spans="1:12" ht="12.75" x14ac:dyDescent="0.2">
      <c r="A414" s="3">
        <f t="shared" si="16"/>
        <v>2042</v>
      </c>
      <c r="B414" s="3">
        <f t="shared" si="19"/>
        <v>4</v>
      </c>
      <c r="C414" s="1">
        <f>'Florida_Keys FR'!D461</f>
        <v>84208.182915116267</v>
      </c>
      <c r="D414" s="1">
        <f t="shared" si="18"/>
        <v>0</v>
      </c>
      <c r="E414" s="164">
        <f>'LEE County'!G389</f>
        <v>396362.22594556079</v>
      </c>
      <c r="F414" s="1">
        <f>+Summary_Delivered_Sales!F413</f>
        <v>0</v>
      </c>
      <c r="G414" s="1">
        <v>0</v>
      </c>
      <c r="H414"/>
      <c r="I414" s="1"/>
      <c r="J414" s="1"/>
      <c r="K414" s="1"/>
      <c r="L414" s="1">
        <f t="shared" si="17"/>
        <v>480570.40886067704</v>
      </c>
    </row>
    <row r="415" spans="1:12" ht="12.75" x14ac:dyDescent="0.2">
      <c r="A415" s="3">
        <f t="shared" si="16"/>
        <v>2042</v>
      </c>
      <c r="B415" s="3">
        <f t="shared" si="19"/>
        <v>5</v>
      </c>
      <c r="C415" s="1">
        <f>'Florida_Keys FR'!D462</f>
        <v>88275.671140961203</v>
      </c>
      <c r="D415" s="1">
        <f t="shared" si="18"/>
        <v>0</v>
      </c>
      <c r="E415" s="164">
        <f>'LEE County'!G390</f>
        <v>401097.8592385918</v>
      </c>
      <c r="F415" s="1">
        <f>+Summary_Delivered_Sales!F414</f>
        <v>0</v>
      </c>
      <c r="G415" s="1">
        <v>0</v>
      </c>
      <c r="H415"/>
      <c r="I415" s="1"/>
      <c r="J415" s="1"/>
      <c r="K415" s="1"/>
      <c r="L415" s="1">
        <f t="shared" si="17"/>
        <v>489373.53037955298</v>
      </c>
    </row>
    <row r="416" spans="1:12" ht="12.75" x14ac:dyDescent="0.2">
      <c r="A416" s="3">
        <f t="shared" si="16"/>
        <v>2042</v>
      </c>
      <c r="B416" s="3">
        <f t="shared" si="19"/>
        <v>6</v>
      </c>
      <c r="C416" s="1">
        <f>'Florida_Keys FR'!D463</f>
        <v>100964.36812199399</v>
      </c>
      <c r="D416" s="1">
        <f t="shared" si="18"/>
        <v>0</v>
      </c>
      <c r="E416" s="164">
        <f>'LEE County'!G391</f>
        <v>433654.71709710103</v>
      </c>
      <c r="F416" s="1">
        <f>+Summary_Delivered_Sales!F415</f>
        <v>0</v>
      </c>
      <c r="G416" s="1">
        <v>0</v>
      </c>
      <c r="H416"/>
      <c r="I416" s="1"/>
      <c r="J416" s="1"/>
      <c r="K416" s="1"/>
      <c r="L416" s="1">
        <f t="shared" si="17"/>
        <v>534619.085219095</v>
      </c>
    </row>
    <row r="417" spans="1:12" ht="12.75" x14ac:dyDescent="0.2">
      <c r="A417" s="3">
        <f t="shared" si="16"/>
        <v>2042</v>
      </c>
      <c r="B417" s="3">
        <f t="shared" si="19"/>
        <v>7</v>
      </c>
      <c r="C417" s="1">
        <f>'Florida_Keys FR'!D464</f>
        <v>109932.72802001712</v>
      </c>
      <c r="D417" s="1">
        <f t="shared" si="18"/>
        <v>0</v>
      </c>
      <c r="E417" s="164">
        <f>'LEE County'!G392</f>
        <v>447889.90378275048</v>
      </c>
      <c r="F417" s="1">
        <f>+Summary_Delivered_Sales!F416</f>
        <v>0</v>
      </c>
      <c r="G417" s="1">
        <v>0</v>
      </c>
      <c r="H417"/>
      <c r="I417" s="1"/>
      <c r="J417" s="1"/>
      <c r="K417" s="1"/>
      <c r="L417" s="1">
        <f t="shared" si="17"/>
        <v>557822.63180276763</v>
      </c>
    </row>
    <row r="418" spans="1:12" ht="12.75" x14ac:dyDescent="0.2">
      <c r="A418" s="3">
        <f t="shared" si="16"/>
        <v>2042</v>
      </c>
      <c r="B418" s="3">
        <f t="shared" si="19"/>
        <v>8</v>
      </c>
      <c r="C418" s="1">
        <f>'Florida_Keys FR'!D465</f>
        <v>119843.79659187862</v>
      </c>
      <c r="D418" s="1">
        <f t="shared" si="18"/>
        <v>0</v>
      </c>
      <c r="E418" s="164">
        <f>'LEE County'!G393</f>
        <v>459053.42744633352</v>
      </c>
      <c r="F418" s="1">
        <f>+Summary_Delivered_Sales!F417</f>
        <v>0</v>
      </c>
      <c r="G418" s="1">
        <v>0</v>
      </c>
      <c r="H418"/>
      <c r="I418" s="1"/>
      <c r="J418" s="1"/>
      <c r="K418" s="1"/>
      <c r="L418" s="1">
        <f t="shared" si="17"/>
        <v>578897.22403821209</v>
      </c>
    </row>
    <row r="419" spans="1:12" ht="12.75" x14ac:dyDescent="0.2">
      <c r="A419" s="3">
        <f t="shared" si="16"/>
        <v>2042</v>
      </c>
      <c r="B419" s="3">
        <f t="shared" si="19"/>
        <v>9</v>
      </c>
      <c r="C419" s="1">
        <f>'Florida_Keys FR'!D466</f>
        <v>118923.7548359105</v>
      </c>
      <c r="D419" s="1">
        <f t="shared" si="18"/>
        <v>0</v>
      </c>
      <c r="E419" s="164">
        <f>'LEE County'!G394</f>
        <v>458138.05691743566</v>
      </c>
      <c r="F419" s="1">
        <f>+Summary_Delivered_Sales!F418</f>
        <v>0</v>
      </c>
      <c r="G419" s="1">
        <v>0</v>
      </c>
      <c r="H419"/>
      <c r="I419" s="1"/>
      <c r="J419" s="1"/>
      <c r="K419" s="1"/>
      <c r="L419" s="1">
        <f t="shared" si="17"/>
        <v>577061.81175334612</v>
      </c>
    </row>
    <row r="420" spans="1:12" ht="12.75" x14ac:dyDescent="0.2">
      <c r="A420" s="3">
        <f t="shared" si="16"/>
        <v>2042</v>
      </c>
      <c r="B420" s="3">
        <f t="shared" si="19"/>
        <v>10</v>
      </c>
      <c r="C420" s="1">
        <f>'Florida_Keys FR'!D467</f>
        <v>101847.04725224715</v>
      </c>
      <c r="D420" s="1">
        <f t="shared" si="18"/>
        <v>0</v>
      </c>
      <c r="E420" s="164">
        <f>'LEE County'!G395</f>
        <v>441809.74616738531</v>
      </c>
      <c r="F420" s="1">
        <f>+Summary_Delivered_Sales!F419</f>
        <v>0</v>
      </c>
      <c r="G420" s="1">
        <v>0</v>
      </c>
      <c r="H420"/>
      <c r="I420" s="1"/>
      <c r="J420" s="1"/>
      <c r="K420" s="1"/>
      <c r="L420" s="1">
        <f t="shared" si="17"/>
        <v>543656.79341963248</v>
      </c>
    </row>
    <row r="421" spans="1:12" ht="12.75" x14ac:dyDescent="0.2">
      <c r="A421" s="3">
        <f t="shared" si="16"/>
        <v>2042</v>
      </c>
      <c r="B421" s="3">
        <f t="shared" si="19"/>
        <v>11</v>
      </c>
      <c r="C421" s="1">
        <f>'Florida_Keys FR'!D468</f>
        <v>94063.96196056153</v>
      </c>
      <c r="D421" s="1">
        <f t="shared" si="18"/>
        <v>0</v>
      </c>
      <c r="E421" s="164">
        <f>'LEE County'!G396</f>
        <v>418102.27178730012</v>
      </c>
      <c r="F421" s="1">
        <f>+Summary_Delivered_Sales!F420</f>
        <v>0</v>
      </c>
      <c r="G421" s="1">
        <v>0</v>
      </c>
      <c r="H421"/>
      <c r="I421" s="1"/>
      <c r="J421" s="1"/>
      <c r="K421" s="1"/>
      <c r="L421" s="1">
        <f t="shared" si="17"/>
        <v>512166.23374786164</v>
      </c>
    </row>
    <row r="422" spans="1:12" ht="12.75" x14ac:dyDescent="0.2">
      <c r="A422" s="3">
        <f t="shared" si="16"/>
        <v>2042</v>
      </c>
      <c r="B422" s="3">
        <f t="shared" si="19"/>
        <v>12</v>
      </c>
      <c r="C422" s="1">
        <f>'Florida_Keys FR'!D469</f>
        <v>77664.664888318846</v>
      </c>
      <c r="D422" s="1">
        <f t="shared" si="18"/>
        <v>0</v>
      </c>
      <c r="E422" s="164">
        <f>'LEE County'!G397</f>
        <v>390329.97790684976</v>
      </c>
      <c r="F422" s="1">
        <f>+Summary_Delivered_Sales!F421</f>
        <v>0</v>
      </c>
      <c r="G422" s="1">
        <v>0</v>
      </c>
      <c r="H422"/>
      <c r="I422" s="1"/>
      <c r="J422" s="1"/>
      <c r="K422" s="1"/>
      <c r="L422" s="1">
        <f t="shared" si="17"/>
        <v>467994.64279516862</v>
      </c>
    </row>
    <row r="423" spans="1:12" ht="12.75" x14ac:dyDescent="0.2">
      <c r="A423" s="3">
        <f t="shared" si="16"/>
        <v>2043</v>
      </c>
      <c r="B423" s="3">
        <f t="shared" si="19"/>
        <v>1</v>
      </c>
      <c r="C423" s="1">
        <f>'Florida_Keys FR'!D470</f>
        <v>79927.521794986023</v>
      </c>
      <c r="D423" s="1">
        <f t="shared" si="18"/>
        <v>0</v>
      </c>
      <c r="E423" s="164">
        <f>'LEE County'!G398</f>
        <v>399527.87004195288</v>
      </c>
      <c r="F423" s="1">
        <f>+Summary_Delivered_Sales!F422</f>
        <v>0</v>
      </c>
      <c r="G423" s="1">
        <v>0</v>
      </c>
      <c r="H423"/>
      <c r="I423" s="1"/>
      <c r="J423" s="1"/>
      <c r="K423" s="1"/>
      <c r="L423" s="1">
        <f t="shared" si="17"/>
        <v>479455.39183693891</v>
      </c>
    </row>
    <row r="424" spans="1:12" ht="12.75" x14ac:dyDescent="0.2">
      <c r="A424" s="3">
        <f t="shared" si="16"/>
        <v>2043</v>
      </c>
      <c r="B424" s="3">
        <f t="shared" si="19"/>
        <v>2</v>
      </c>
      <c r="C424" s="1">
        <f>'Florida_Keys FR'!D471</f>
        <v>79949.530233340847</v>
      </c>
      <c r="D424" s="1">
        <f t="shared" si="18"/>
        <v>0</v>
      </c>
      <c r="E424" s="164">
        <f>'LEE County'!G399</f>
        <v>425861.899347055</v>
      </c>
      <c r="F424" s="1">
        <f>+Summary_Delivered_Sales!F423</f>
        <v>0</v>
      </c>
      <c r="G424" s="1">
        <v>0</v>
      </c>
      <c r="H424"/>
      <c r="I424" s="1"/>
      <c r="J424" s="1"/>
      <c r="K424" s="1"/>
      <c r="L424" s="1">
        <f t="shared" si="17"/>
        <v>505811.42958039587</v>
      </c>
    </row>
    <row r="425" spans="1:12" ht="12.75" x14ac:dyDescent="0.2">
      <c r="A425" s="3">
        <f t="shared" si="16"/>
        <v>2043</v>
      </c>
      <c r="B425" s="3">
        <f t="shared" si="19"/>
        <v>3</v>
      </c>
      <c r="C425" s="1">
        <f>'Florida_Keys FR'!D472</f>
        <v>75724.450171335513</v>
      </c>
      <c r="D425" s="1">
        <f t="shared" si="18"/>
        <v>0</v>
      </c>
      <c r="E425" s="164">
        <f>'LEE County'!G400</f>
        <v>398325.10944658692</v>
      </c>
      <c r="F425" s="1">
        <f>+Summary_Delivered_Sales!F424</f>
        <v>0</v>
      </c>
      <c r="G425" s="1">
        <v>0</v>
      </c>
      <c r="H425"/>
      <c r="I425" s="1"/>
      <c r="J425" s="1"/>
      <c r="K425" s="1"/>
      <c r="L425" s="1">
        <f t="shared" si="17"/>
        <v>474049.55961792241</v>
      </c>
    </row>
    <row r="426" spans="1:12" ht="12.75" x14ac:dyDescent="0.2">
      <c r="A426" s="3">
        <f t="shared" si="16"/>
        <v>2043</v>
      </c>
      <c r="B426" s="3">
        <f t="shared" si="19"/>
        <v>4</v>
      </c>
      <c r="C426" s="1">
        <f>'Florida_Keys FR'!D473</f>
        <v>85269.947969408342</v>
      </c>
      <c r="D426" s="1">
        <f t="shared" si="18"/>
        <v>0</v>
      </c>
      <c r="E426" s="164">
        <f>'LEE County'!G401</f>
        <v>400405.35673639603</v>
      </c>
      <c r="F426" s="1">
        <f>+Summary_Delivered_Sales!F425</f>
        <v>0</v>
      </c>
      <c r="G426" s="1">
        <v>0</v>
      </c>
      <c r="H426"/>
      <c r="I426" s="1"/>
      <c r="J426" s="1"/>
      <c r="K426" s="1"/>
      <c r="L426" s="1">
        <f t="shared" si="17"/>
        <v>485675.30470580439</v>
      </c>
    </row>
    <row r="427" spans="1:12" ht="12.75" x14ac:dyDescent="0.2">
      <c r="A427" s="3">
        <f t="shared" si="16"/>
        <v>2043</v>
      </c>
      <c r="B427" s="3">
        <f t="shared" si="19"/>
        <v>5</v>
      </c>
      <c r="C427" s="1">
        <f>'Florida_Keys FR'!D474</f>
        <v>89388.722385115587</v>
      </c>
      <c r="D427" s="1">
        <f t="shared" si="18"/>
        <v>0</v>
      </c>
      <c r="E427" s="164">
        <f>'LEE County'!G402</f>
        <v>405089.04661921068</v>
      </c>
      <c r="F427" s="1">
        <f>+Summary_Delivered_Sales!F426</f>
        <v>0</v>
      </c>
      <c r="G427" s="1">
        <v>0</v>
      </c>
      <c r="H427"/>
      <c r="I427" s="1"/>
      <c r="J427" s="1"/>
      <c r="K427" s="1"/>
      <c r="L427" s="1">
        <f t="shared" si="17"/>
        <v>494477.76900432626</v>
      </c>
    </row>
    <row r="428" spans="1:12" ht="12.75" x14ac:dyDescent="0.2">
      <c r="A428" s="3">
        <f t="shared" si="16"/>
        <v>2043</v>
      </c>
      <c r="B428" s="3">
        <f t="shared" si="19"/>
        <v>6</v>
      </c>
      <c r="C428" s="1">
        <f>'Florida_Keys FR'!D475</f>
        <v>102237.40874690181</v>
      </c>
      <c r="D428" s="1">
        <f t="shared" si="18"/>
        <v>0</v>
      </c>
      <c r="E428" s="164">
        <f>'LEE County'!G403</f>
        <v>437617.46523053094</v>
      </c>
      <c r="F428" s="1">
        <f>+Summary_Delivered_Sales!F427</f>
        <v>0</v>
      </c>
      <c r="G428" s="1">
        <v>0</v>
      </c>
      <c r="H428"/>
      <c r="I428" s="1"/>
      <c r="J428" s="1"/>
      <c r="K428" s="1"/>
      <c r="L428" s="1">
        <f t="shared" si="17"/>
        <v>539854.87397743273</v>
      </c>
    </row>
    <row r="429" spans="1:12" ht="12.75" x14ac:dyDescent="0.2">
      <c r="A429" s="3">
        <f t="shared" si="16"/>
        <v>2043</v>
      </c>
      <c r="B429" s="3">
        <f t="shared" si="19"/>
        <v>7</v>
      </c>
      <c r="C429" s="1">
        <f>'Florida_Keys FR'!D476</f>
        <v>111318.84899892844</v>
      </c>
      <c r="D429" s="1">
        <f t="shared" si="18"/>
        <v>0</v>
      </c>
      <c r="E429" s="164">
        <f>'LEE County'!G404</f>
        <v>451900.31014872115</v>
      </c>
      <c r="F429" s="1">
        <f>+Summary_Delivered_Sales!F428</f>
        <v>0</v>
      </c>
      <c r="G429" s="1">
        <v>0</v>
      </c>
      <c r="H429"/>
      <c r="I429" s="1"/>
      <c r="J429" s="1"/>
      <c r="K429" s="1"/>
      <c r="L429" s="1">
        <f t="shared" si="17"/>
        <v>563219.15914764954</v>
      </c>
    </row>
    <row r="430" spans="1:12" ht="12.75" x14ac:dyDescent="0.2">
      <c r="A430" s="3">
        <f t="shared" si="16"/>
        <v>2043</v>
      </c>
      <c r="B430" s="3">
        <f t="shared" si="19"/>
        <v>8</v>
      </c>
      <c r="C430" s="1">
        <f>'Florida_Keys FR'!D477</f>
        <v>121354.88436019217</v>
      </c>
      <c r="D430" s="1">
        <f t="shared" si="18"/>
        <v>0</v>
      </c>
      <c r="E430" s="164">
        <f>'LEE County'!G405</f>
        <v>463102.49141912925</v>
      </c>
      <c r="F430" s="1">
        <f>+Summary_Delivered_Sales!F429</f>
        <v>0</v>
      </c>
      <c r="G430" s="1">
        <v>0</v>
      </c>
      <c r="H430"/>
      <c r="I430" s="1"/>
      <c r="J430" s="1"/>
      <c r="K430" s="1"/>
      <c r="L430" s="1">
        <f t="shared" si="17"/>
        <v>584457.37577932142</v>
      </c>
    </row>
    <row r="431" spans="1:12" ht="12.75" x14ac:dyDescent="0.2">
      <c r="A431" s="3">
        <f t="shared" si="16"/>
        <v>2043</v>
      </c>
      <c r="B431" s="3">
        <f t="shared" si="19"/>
        <v>9</v>
      </c>
      <c r="C431" s="1">
        <f>'Florida_Keys FR'!D478</f>
        <v>120423.24197170639</v>
      </c>
      <c r="D431" s="1">
        <f t="shared" si="18"/>
        <v>0</v>
      </c>
      <c r="E431" s="164">
        <f>'LEE County'!G406</f>
        <v>462180.01669445325</v>
      </c>
      <c r="F431" s="1">
        <f>+Summary_Delivered_Sales!F430</f>
        <v>0</v>
      </c>
      <c r="G431" s="1">
        <v>0</v>
      </c>
      <c r="H431"/>
      <c r="I431" s="1"/>
      <c r="J431" s="1"/>
      <c r="K431" s="1"/>
      <c r="L431" s="1">
        <f t="shared" si="17"/>
        <v>582603.25866615959</v>
      </c>
    </row>
    <row r="432" spans="1:12" ht="12.75" x14ac:dyDescent="0.2">
      <c r="A432" s="3">
        <f t="shared" si="16"/>
        <v>2043</v>
      </c>
      <c r="B432" s="3">
        <f t="shared" si="19"/>
        <v>10</v>
      </c>
      <c r="C432" s="1">
        <f>'Florida_Keys FR'!D479</f>
        <v>103131.2174113904</v>
      </c>
      <c r="D432" s="1">
        <f t="shared" si="18"/>
        <v>0</v>
      </c>
      <c r="E432" s="164">
        <f>'LEE County'!G407</f>
        <v>445890.7686423508</v>
      </c>
      <c r="F432" s="1">
        <f>+Summary_Delivered_Sales!F431</f>
        <v>0</v>
      </c>
      <c r="G432" s="1">
        <v>0</v>
      </c>
      <c r="H432"/>
      <c r="I432" s="1"/>
      <c r="J432" s="1"/>
      <c r="K432" s="1"/>
      <c r="L432" s="1">
        <f t="shared" si="17"/>
        <v>549021.98605374119</v>
      </c>
    </row>
    <row r="433" spans="1:12" ht="12.75" x14ac:dyDescent="0.2">
      <c r="A433" s="3">
        <f t="shared" si="16"/>
        <v>2043</v>
      </c>
      <c r="B433" s="3">
        <f t="shared" si="19"/>
        <v>11</v>
      </c>
      <c r="C433" s="1">
        <f>'Florida_Keys FR'!D480</f>
        <v>95249.996669072672</v>
      </c>
      <c r="D433" s="1">
        <f t="shared" si="18"/>
        <v>0</v>
      </c>
      <c r="E433" s="164">
        <f>'LEE County'!G408</f>
        <v>422275.05209045397</v>
      </c>
      <c r="F433" s="1">
        <f>+Summary_Delivered_Sales!F432</f>
        <v>0</v>
      </c>
      <c r="G433" s="1">
        <v>0</v>
      </c>
      <c r="H433"/>
      <c r="I433" s="1"/>
      <c r="J433" s="1"/>
      <c r="K433" s="1"/>
      <c r="L433" s="1">
        <f t="shared" si="17"/>
        <v>517525.04875952663</v>
      </c>
    </row>
    <row r="434" spans="1:12" ht="12.75" x14ac:dyDescent="0.2">
      <c r="A434" s="3">
        <f t="shared" si="16"/>
        <v>2043</v>
      </c>
      <c r="B434" s="3">
        <f t="shared" si="19"/>
        <v>12</v>
      </c>
      <c r="C434" s="1">
        <f>'Florida_Keys FR'!D481</f>
        <v>78643.923961214954</v>
      </c>
      <c r="D434" s="1">
        <f t="shared" si="18"/>
        <v>0</v>
      </c>
      <c r="E434" s="164">
        <f>'LEE County'!G409</f>
        <v>394697.47777058667</v>
      </c>
      <c r="F434" s="1">
        <f>+Summary_Delivered_Sales!F433</f>
        <v>0</v>
      </c>
      <c r="G434" s="1">
        <v>0</v>
      </c>
      <c r="H434"/>
      <c r="I434" s="1"/>
      <c r="J434" s="1"/>
      <c r="K434" s="1"/>
      <c r="L434" s="1">
        <f t="shared" si="17"/>
        <v>473341.40173180163</v>
      </c>
    </row>
    <row r="435" spans="1:12" ht="12.75" x14ac:dyDescent="0.2">
      <c r="A435" s="3">
        <f t="shared" si="16"/>
        <v>2044</v>
      </c>
      <c r="B435" s="3">
        <f t="shared" si="19"/>
        <v>1</v>
      </c>
      <c r="C435" s="1">
        <f>'Florida_Keys FR'!D482</f>
        <v>80935.312802703484</v>
      </c>
      <c r="D435" s="1">
        <f t="shared" si="18"/>
        <v>0</v>
      </c>
      <c r="E435" s="164">
        <f>'LEE County'!G410</f>
        <v>404021.86357837077</v>
      </c>
      <c r="F435" s="1">
        <f>+Summary_Delivered_Sales!F434</f>
        <v>0</v>
      </c>
      <c r="G435" s="1">
        <v>0</v>
      </c>
      <c r="H435"/>
      <c r="I435" s="1"/>
      <c r="J435" s="1"/>
      <c r="K435" s="1"/>
      <c r="L435" s="1">
        <f t="shared" si="17"/>
        <v>484957.17638107424</v>
      </c>
    </row>
    <row r="436" spans="1:12" ht="12.75" x14ac:dyDescent="0.2">
      <c r="A436" s="3">
        <f t="shared" si="16"/>
        <v>2044</v>
      </c>
      <c r="B436" s="3">
        <f t="shared" si="19"/>
        <v>2</v>
      </c>
      <c r="C436" s="1">
        <f>'Florida_Keys FR'!D483</f>
        <v>80957.598741295718</v>
      </c>
      <c r="D436" s="1">
        <f t="shared" si="18"/>
        <v>0</v>
      </c>
      <c r="E436" s="164">
        <f>'LEE County'!G411</f>
        <v>430033.53918815043</v>
      </c>
      <c r="F436" s="1">
        <f>+Summary_Delivered_Sales!F435</f>
        <v>0</v>
      </c>
      <c r="G436" s="1">
        <v>0</v>
      </c>
      <c r="H436"/>
      <c r="I436" s="1"/>
      <c r="J436" s="1"/>
      <c r="K436" s="1"/>
      <c r="L436" s="1">
        <f t="shared" si="17"/>
        <v>510991.13792944618</v>
      </c>
    </row>
    <row r="437" spans="1:12" ht="12.75" x14ac:dyDescent="0.2">
      <c r="A437" s="3">
        <f t="shared" si="16"/>
        <v>2044</v>
      </c>
      <c r="B437" s="3">
        <f t="shared" si="19"/>
        <v>3</v>
      </c>
      <c r="C437" s="1">
        <f>'Florida_Keys FR'!D484</f>
        <v>76679.245443767082</v>
      </c>
      <c r="D437" s="1">
        <f t="shared" si="18"/>
        <v>0</v>
      </c>
      <c r="E437" s="164">
        <f>'LEE County'!G412</f>
        <v>402471.9122382605</v>
      </c>
      <c r="F437" s="1">
        <f>+Summary_Delivered_Sales!F436</f>
        <v>0</v>
      </c>
      <c r="G437" s="1">
        <v>0</v>
      </c>
      <c r="H437"/>
      <c r="I437" s="1"/>
      <c r="J437" s="1"/>
      <c r="K437" s="1"/>
      <c r="L437" s="1">
        <f t="shared" si="17"/>
        <v>479151.15768202755</v>
      </c>
    </row>
    <row r="438" spans="1:12" ht="12.75" x14ac:dyDescent="0.2">
      <c r="A438" s="3">
        <f t="shared" si="16"/>
        <v>2044</v>
      </c>
      <c r="B438" s="3">
        <f t="shared" si="19"/>
        <v>4</v>
      </c>
      <c r="C438" s="1">
        <f>'Florida_Keys FR'!D485</f>
        <v>86345.100618486205</v>
      </c>
      <c r="D438" s="1">
        <f t="shared" si="18"/>
        <v>0</v>
      </c>
      <c r="E438" s="164">
        <f>'LEE County'!G413</f>
        <v>404489.72986951756</v>
      </c>
      <c r="F438" s="1">
        <f>+Summary_Delivered_Sales!F437</f>
        <v>0</v>
      </c>
      <c r="G438" s="1">
        <v>0</v>
      </c>
      <c r="H438"/>
      <c r="I438" s="1"/>
      <c r="J438" s="1"/>
      <c r="K438" s="1"/>
      <c r="L438" s="1">
        <f t="shared" si="17"/>
        <v>490834.83048800379</v>
      </c>
    </row>
    <row r="439" spans="1:12" ht="12.75" x14ac:dyDescent="0.2">
      <c r="A439" s="3">
        <f t="shared" si="16"/>
        <v>2044</v>
      </c>
      <c r="B439" s="3">
        <f t="shared" si="19"/>
        <v>5</v>
      </c>
      <c r="C439" s="1">
        <f>'Florida_Keys FR'!D486</f>
        <v>90515.807881925328</v>
      </c>
      <c r="D439" s="1">
        <f t="shared" si="18"/>
        <v>0</v>
      </c>
      <c r="E439" s="164">
        <f>'LEE County'!G414</f>
        <v>409119.94893806794</v>
      </c>
      <c r="F439" s="1">
        <f>+Summary_Delivered_Sales!F438</f>
        <v>0</v>
      </c>
      <c r="G439" s="1">
        <v>0</v>
      </c>
      <c r="H439"/>
      <c r="I439" s="1"/>
      <c r="J439" s="1"/>
      <c r="K439" s="1"/>
      <c r="L439" s="1">
        <f t="shared" si="17"/>
        <v>499635.75681999326</v>
      </c>
    </row>
    <row r="440" spans="1:12" ht="12.75" x14ac:dyDescent="0.2">
      <c r="A440" s="3">
        <f t="shared" si="16"/>
        <v>2044</v>
      </c>
      <c r="B440" s="3">
        <f t="shared" si="19"/>
        <v>6</v>
      </c>
      <c r="C440" s="1">
        <f>'Florida_Keys FR'!D487</f>
        <v>103526.50090031231</v>
      </c>
      <c r="D440" s="1">
        <f t="shared" si="18"/>
        <v>0</v>
      </c>
      <c r="E440" s="164">
        <f>'LEE County'!G415</f>
        <v>441616.42505992512</v>
      </c>
      <c r="F440" s="1">
        <f>+Summary_Delivered_Sales!F439</f>
        <v>0</v>
      </c>
      <c r="G440" s="1">
        <v>0</v>
      </c>
      <c r="H440"/>
      <c r="I440" s="1"/>
      <c r="J440" s="1"/>
      <c r="K440" s="1"/>
      <c r="L440" s="1">
        <f t="shared" si="17"/>
        <v>545142.92596023739</v>
      </c>
    </row>
    <row r="441" spans="1:12" ht="12.75" x14ac:dyDescent="0.2">
      <c r="A441" s="3">
        <f t="shared" si="16"/>
        <v>2044</v>
      </c>
      <c r="B441" s="3">
        <f t="shared" si="19"/>
        <v>7</v>
      </c>
      <c r="C441" s="1">
        <f>'Florida_Keys FR'!D488</f>
        <v>112722.44731514216</v>
      </c>
      <c r="D441" s="1">
        <f t="shared" si="18"/>
        <v>0</v>
      </c>
      <c r="E441" s="164">
        <f>'LEE County'!G416</f>
        <v>455946.62569479254</v>
      </c>
      <c r="F441" s="1">
        <f>+Summary_Delivered_Sales!F440</f>
        <v>0</v>
      </c>
      <c r="G441" s="1">
        <v>0</v>
      </c>
      <c r="H441"/>
      <c r="I441" s="1"/>
      <c r="J441" s="1"/>
      <c r="K441" s="1"/>
      <c r="L441" s="1">
        <f t="shared" si="17"/>
        <v>568669.07300993474</v>
      </c>
    </row>
    <row r="442" spans="1:12" ht="12.75" x14ac:dyDescent="0.2">
      <c r="A442" s="3">
        <f t="shared" si="16"/>
        <v>2044</v>
      </c>
      <c r="B442" s="3">
        <f t="shared" si="19"/>
        <v>8</v>
      </c>
      <c r="C442" s="1">
        <f>'Florida_Keys FR'!D489</f>
        <v>122885.02514842399</v>
      </c>
      <c r="D442" s="1">
        <f t="shared" si="18"/>
        <v>0</v>
      </c>
      <c r="E442" s="164">
        <f>'LEE County'!G417</f>
        <v>467187.27001265442</v>
      </c>
      <c r="F442" s="1">
        <f>+Summary_Delivered_Sales!F441</f>
        <v>0</v>
      </c>
      <c r="G442" s="1">
        <v>0</v>
      </c>
      <c r="H442"/>
      <c r="I442" s="1"/>
      <c r="J442" s="1"/>
      <c r="K442" s="1"/>
      <c r="L442" s="1">
        <f t="shared" si="17"/>
        <v>590072.29516107845</v>
      </c>
    </row>
    <row r="443" spans="1:12" ht="12.75" x14ac:dyDescent="0.2">
      <c r="A443" s="3">
        <f t="shared" si="16"/>
        <v>2044</v>
      </c>
      <c r="B443" s="3">
        <f t="shared" si="19"/>
        <v>9</v>
      </c>
      <c r="C443" s="1">
        <f>'Florida_Keys FR'!D490</f>
        <v>121941.63585723886</v>
      </c>
      <c r="D443" s="1">
        <f t="shared" si="18"/>
        <v>0</v>
      </c>
      <c r="E443" s="164">
        <f>'LEE County'!G418</f>
        <v>466257.63698600867</v>
      </c>
      <c r="F443" s="1">
        <f>+Summary_Delivered_Sales!F442</f>
        <v>0</v>
      </c>
      <c r="G443" s="1">
        <v>0</v>
      </c>
      <c r="H443"/>
      <c r="I443" s="1"/>
      <c r="J443" s="1"/>
      <c r="K443" s="1"/>
      <c r="L443" s="1">
        <f t="shared" si="17"/>
        <v>588199.27284324751</v>
      </c>
    </row>
    <row r="444" spans="1:12" ht="12.75" x14ac:dyDescent="0.2">
      <c r="A444" s="3">
        <f t="shared" ref="A444:A507" si="20">+A432+1</f>
        <v>2044</v>
      </c>
      <c r="B444" s="3">
        <f t="shared" si="19"/>
        <v>10</v>
      </c>
      <c r="C444" s="1">
        <f>'Florida_Keys FR'!D491</f>
        <v>104431.57942922888</v>
      </c>
      <c r="D444" s="1">
        <f t="shared" si="18"/>
        <v>0</v>
      </c>
      <c r="E444" s="164">
        <f>'LEE County'!G419</f>
        <v>450009.48776069196</v>
      </c>
      <c r="F444" s="1">
        <f>+Summary_Delivered_Sales!F443</f>
        <v>0</v>
      </c>
      <c r="G444" s="1">
        <v>0</v>
      </c>
      <c r="H444"/>
      <c r="I444" s="1"/>
      <c r="J444" s="1"/>
      <c r="K444" s="1"/>
      <c r="L444" s="1">
        <f t="shared" si="17"/>
        <v>554441.06718992081</v>
      </c>
    </row>
    <row r="445" spans="1:12" ht="12.75" x14ac:dyDescent="0.2">
      <c r="A445" s="3">
        <f t="shared" si="20"/>
        <v>2044</v>
      </c>
      <c r="B445" s="3">
        <f t="shared" si="19"/>
        <v>11</v>
      </c>
      <c r="C445" s="1">
        <f>'Florida_Keys FR'!D492</f>
        <v>96450.985864939794</v>
      </c>
      <c r="D445" s="1">
        <f t="shared" si="18"/>
        <v>0</v>
      </c>
      <c r="E445" s="164">
        <f>'LEE County'!G420</f>
        <v>426489.47793498205</v>
      </c>
      <c r="F445" s="1">
        <f>+Summary_Delivered_Sales!F444</f>
        <v>0</v>
      </c>
      <c r="G445" s="1">
        <v>0</v>
      </c>
      <c r="H445"/>
      <c r="I445" s="1"/>
      <c r="J445" s="1"/>
      <c r="K445" s="1"/>
      <c r="L445" s="1">
        <f t="shared" si="17"/>
        <v>522940.46379992185</v>
      </c>
    </row>
    <row r="446" spans="1:12" ht="12.75" x14ac:dyDescent="0.2">
      <c r="A446" s="3">
        <f t="shared" si="20"/>
        <v>2044</v>
      </c>
      <c r="B446" s="3">
        <f t="shared" si="19"/>
        <v>12</v>
      </c>
      <c r="C446" s="1">
        <f>'Florida_Keys FR'!D493</f>
        <v>79635.530326579625</v>
      </c>
      <c r="D446" s="1">
        <f t="shared" si="18"/>
        <v>0</v>
      </c>
      <c r="E446" s="164">
        <f>'LEE County'!G421</f>
        <v>399113.84668394679</v>
      </c>
      <c r="F446" s="1">
        <f>+Summary_Delivered_Sales!F445</f>
        <v>0</v>
      </c>
      <c r="G446" s="1">
        <v>0</v>
      </c>
      <c r="H446"/>
      <c r="I446" s="1"/>
      <c r="J446" s="1"/>
      <c r="K446" s="1"/>
      <c r="L446" s="1">
        <f t="shared" si="17"/>
        <v>478749.37701052643</v>
      </c>
    </row>
    <row r="447" spans="1:12" ht="12.75" x14ac:dyDescent="0.2">
      <c r="A447" s="3">
        <f t="shared" si="20"/>
        <v>2045</v>
      </c>
      <c r="B447" s="3">
        <f t="shared" si="19"/>
        <v>1</v>
      </c>
      <c r="C447" s="1">
        <f>'Florida_Keys FR'!D494</f>
        <v>81955.810856660173</v>
      </c>
      <c r="D447" s="1">
        <f t="shared" si="18"/>
        <v>0</v>
      </c>
      <c r="E447" s="164">
        <f>'LEE County'!G422</f>
        <v>408566.40672451485</v>
      </c>
      <c r="F447" s="1">
        <f>+Summary_Delivered_Sales!F446</f>
        <v>0</v>
      </c>
      <c r="G447" s="1">
        <v>0</v>
      </c>
      <c r="H447"/>
      <c r="I447" s="1"/>
      <c r="J447" s="1"/>
      <c r="K447" s="1"/>
      <c r="L447" s="1">
        <f t="shared" si="17"/>
        <v>490522.21758117503</v>
      </c>
    </row>
    <row r="448" spans="1:12" ht="12.75" x14ac:dyDescent="0.2">
      <c r="A448" s="3">
        <f t="shared" si="20"/>
        <v>2045</v>
      </c>
      <c r="B448" s="3">
        <f t="shared" si="19"/>
        <v>2</v>
      </c>
      <c r="C448" s="1">
        <f>'Florida_Keys FR'!D495</f>
        <v>81978.377794437838</v>
      </c>
      <c r="D448" s="1">
        <f t="shared" si="18"/>
        <v>0</v>
      </c>
      <c r="E448" s="164">
        <f>'LEE County'!G423</f>
        <v>434246.0434009835</v>
      </c>
      <c r="F448" s="1">
        <f>+Summary_Delivered_Sales!F447</f>
        <v>0</v>
      </c>
      <c r="G448" s="1">
        <v>0</v>
      </c>
      <c r="H448"/>
      <c r="I448" s="1"/>
      <c r="J448" s="1"/>
      <c r="K448" s="1"/>
      <c r="L448" s="1">
        <f t="shared" si="17"/>
        <v>516224.42119542137</v>
      </c>
    </row>
    <row r="449" spans="1:12" ht="12.75" x14ac:dyDescent="0.2">
      <c r="A449" s="3">
        <f t="shared" si="20"/>
        <v>2045</v>
      </c>
      <c r="B449" s="3">
        <f t="shared" si="19"/>
        <v>3</v>
      </c>
      <c r="C449" s="1">
        <f>'Florida_Keys FR'!D496</f>
        <v>77646.079549233356</v>
      </c>
      <c r="D449" s="1">
        <f t="shared" si="18"/>
        <v>0</v>
      </c>
      <c r="E449" s="164">
        <f>'LEE County'!G424</f>
        <v>406661.88572890637</v>
      </c>
      <c r="F449" s="1">
        <f>+Summary_Delivered_Sales!F448</f>
        <v>0</v>
      </c>
      <c r="G449" s="1">
        <v>0</v>
      </c>
      <c r="H449"/>
      <c r="I449" s="1"/>
      <c r="J449" s="1"/>
      <c r="K449" s="1"/>
      <c r="L449" s="1">
        <f t="shared" si="17"/>
        <v>484307.96527813975</v>
      </c>
    </row>
    <row r="450" spans="1:12" ht="12.75" x14ac:dyDescent="0.2">
      <c r="A450" s="3">
        <f t="shared" si="20"/>
        <v>2045</v>
      </c>
      <c r="B450" s="3">
        <f t="shared" si="19"/>
        <v>4</v>
      </c>
      <c r="C450" s="1">
        <f>'Florida_Keys FR'!D497</f>
        <v>87433.809664000873</v>
      </c>
      <c r="D450" s="1">
        <f t="shared" si="18"/>
        <v>0</v>
      </c>
      <c r="E450" s="164">
        <f>'LEE County'!G425</f>
        <v>408615.76604138198</v>
      </c>
      <c r="F450" s="1">
        <f>+Summary_Delivered_Sales!F449</f>
        <v>0</v>
      </c>
      <c r="G450" s="1">
        <v>0</v>
      </c>
      <c r="H450"/>
      <c r="I450" s="1"/>
      <c r="J450" s="1"/>
      <c r="K450" s="1"/>
      <c r="L450" s="1">
        <f t="shared" si="17"/>
        <v>496049.57570538286</v>
      </c>
    </row>
    <row r="451" spans="1:12" ht="12.75" x14ac:dyDescent="0.2">
      <c r="A451" s="3">
        <f t="shared" si="20"/>
        <v>2045</v>
      </c>
      <c r="B451" s="3">
        <f t="shared" si="19"/>
        <v>5</v>
      </c>
      <c r="C451" s="1">
        <f>'Florida_Keys FR'!D498</f>
        <v>91657.104586628222</v>
      </c>
      <c r="D451" s="1">
        <f t="shared" si="18"/>
        <v>0</v>
      </c>
      <c r="E451" s="164">
        <f>'LEE County'!G426</f>
        <v>413190.9613849076</v>
      </c>
      <c r="F451" s="1">
        <f>+Summary_Delivered_Sales!F450</f>
        <v>0</v>
      </c>
      <c r="G451" s="1">
        <v>0</v>
      </c>
      <c r="H451"/>
      <c r="I451" s="1"/>
      <c r="J451" s="1"/>
      <c r="K451" s="1"/>
      <c r="L451" s="1">
        <f t="shared" si="17"/>
        <v>504848.06597153581</v>
      </c>
    </row>
    <row r="452" spans="1:12" ht="12.75" x14ac:dyDescent="0.2">
      <c r="A452" s="3">
        <f t="shared" si="20"/>
        <v>2045</v>
      </c>
      <c r="B452" s="3">
        <f t="shared" si="19"/>
        <v>6</v>
      </c>
      <c r="C452" s="1">
        <f>'Florida_Keys FR'!D499</f>
        <v>104831.84697291299</v>
      </c>
      <c r="D452" s="1">
        <f t="shared" si="18"/>
        <v>0</v>
      </c>
      <c r="E452" s="164">
        <f>'LEE County'!G427</f>
        <v>445651.9274887073</v>
      </c>
      <c r="F452" s="1">
        <f>+Summary_Delivered_Sales!F451</f>
        <v>0</v>
      </c>
      <c r="G452" s="1">
        <v>0</v>
      </c>
      <c r="H452"/>
      <c r="I452" s="1"/>
      <c r="J452" s="1"/>
      <c r="K452" s="1"/>
      <c r="L452" s="1">
        <f t="shared" ref="L452:L515" si="21">SUM(C452:K452)</f>
        <v>550483.77446162025</v>
      </c>
    </row>
    <row r="453" spans="1:12" ht="12.75" x14ac:dyDescent="0.2">
      <c r="A453" s="3">
        <f t="shared" si="20"/>
        <v>2045</v>
      </c>
      <c r="B453" s="3">
        <f t="shared" si="19"/>
        <v>7</v>
      </c>
      <c r="C453" s="1">
        <f>'Florida_Keys FR'!D500</f>
        <v>114143.74333709927</v>
      </c>
      <c r="D453" s="1">
        <f t="shared" si="18"/>
        <v>0</v>
      </c>
      <c r="E453" s="164">
        <f>'LEE County'!G428</f>
        <v>460029.17195177666</v>
      </c>
      <c r="F453" s="1">
        <f>+Summary_Delivered_Sales!F452</f>
        <v>0</v>
      </c>
      <c r="G453" s="1">
        <v>0</v>
      </c>
      <c r="H453"/>
      <c r="I453" s="1"/>
      <c r="J453" s="1"/>
      <c r="K453" s="1"/>
      <c r="L453" s="1">
        <f t="shared" si="21"/>
        <v>574172.91528887593</v>
      </c>
    </row>
    <row r="454" spans="1:12" ht="12.75" x14ac:dyDescent="0.2">
      <c r="A454" s="3">
        <f t="shared" si="20"/>
        <v>2045</v>
      </c>
      <c r="B454" s="3">
        <f t="shared" si="19"/>
        <v>8</v>
      </c>
      <c r="C454" s="1">
        <f>'Florida_Keys FR'!D501</f>
        <v>124434.45919249923</v>
      </c>
      <c r="D454" s="1">
        <f t="shared" si="18"/>
        <v>0</v>
      </c>
      <c r="E454" s="164">
        <f>'LEE County'!G429</f>
        <v>471308.07824641536</v>
      </c>
      <c r="F454" s="1">
        <f>+Summary_Delivered_Sales!F453</f>
        <v>0</v>
      </c>
      <c r="G454" s="1">
        <v>0</v>
      </c>
      <c r="H454"/>
      <c r="I454" s="1"/>
      <c r="J454" s="1"/>
      <c r="K454" s="1"/>
      <c r="L454" s="1">
        <f t="shared" si="21"/>
        <v>595742.53743891465</v>
      </c>
    </row>
    <row r="455" spans="1:12" ht="12.75" x14ac:dyDescent="0.2">
      <c r="A455" s="3">
        <f t="shared" si="20"/>
        <v>2045</v>
      </c>
      <c r="B455" s="3">
        <f t="shared" si="19"/>
        <v>9</v>
      </c>
      <c r="C455" s="1">
        <f>'Florida_Keys FR'!D502</f>
        <v>123479.17488414001</v>
      </c>
      <c r="D455" s="1">
        <f t="shared" si="18"/>
        <v>0</v>
      </c>
      <c r="E455" s="164">
        <f>'LEE County'!G430</f>
        <v>470371.23240985349</v>
      </c>
      <c r="F455" s="1">
        <f>+Summary_Delivered_Sales!F454</f>
        <v>0</v>
      </c>
      <c r="G455" s="1">
        <v>0</v>
      </c>
      <c r="H455"/>
      <c r="I455" s="1"/>
      <c r="J455" s="1"/>
      <c r="K455" s="1"/>
      <c r="L455" s="1">
        <f t="shared" si="21"/>
        <v>593850.40729399351</v>
      </c>
    </row>
    <row r="456" spans="1:12" ht="12.75" x14ac:dyDescent="0.2">
      <c r="A456" s="3">
        <f t="shared" si="20"/>
        <v>2045</v>
      </c>
      <c r="B456" s="3">
        <f t="shared" si="19"/>
        <v>10</v>
      </c>
      <c r="C456" s="1">
        <f>'Florida_Keys FR'!D503</f>
        <v>105748.33746584691</v>
      </c>
      <c r="D456" s="1">
        <f t="shared" si="18"/>
        <v>0</v>
      </c>
      <c r="E456" s="164">
        <f>'LEE County'!G431</f>
        <v>454166.25172850926</v>
      </c>
      <c r="F456" s="1">
        <f>+Summary_Delivered_Sales!F455</f>
        <v>0</v>
      </c>
      <c r="G456" s="1">
        <v>0</v>
      </c>
      <c r="H456"/>
      <c r="I456" s="1"/>
      <c r="J456" s="1"/>
      <c r="K456" s="1"/>
      <c r="L456" s="1">
        <f t="shared" si="21"/>
        <v>559914.58919435623</v>
      </c>
    </row>
    <row r="457" spans="1:12" ht="12.75" x14ac:dyDescent="0.2">
      <c r="A457" s="3">
        <f t="shared" si="20"/>
        <v>2045</v>
      </c>
      <c r="B457" s="3">
        <f t="shared" si="19"/>
        <v>11</v>
      </c>
      <c r="C457" s="1">
        <f>'Florida_Keys FR'!D504</f>
        <v>97667.11810646602</v>
      </c>
      <c r="D457" s="1">
        <f t="shared" si="18"/>
        <v>0</v>
      </c>
      <c r="E457" s="164">
        <f>'LEE County'!G432</f>
        <v>430745.96495530324</v>
      </c>
      <c r="F457" s="1">
        <f>+Summary_Delivered_Sales!F456</f>
        <v>0</v>
      </c>
      <c r="G457" s="1">
        <v>0</v>
      </c>
      <c r="H457"/>
      <c r="I457" s="1"/>
      <c r="J457" s="1"/>
      <c r="K457" s="1"/>
      <c r="L457" s="1">
        <f t="shared" si="21"/>
        <v>528413.08306176926</v>
      </c>
    </row>
    <row r="458" spans="1:12" ht="12.75" x14ac:dyDescent="0.2">
      <c r="A458" s="3">
        <f t="shared" si="20"/>
        <v>2045</v>
      </c>
      <c r="B458" s="3">
        <f t="shared" si="19"/>
        <v>12</v>
      </c>
      <c r="C458" s="1">
        <f>'Florida_Keys FR'!D505</f>
        <v>80639.639669088676</v>
      </c>
      <c r="D458" s="1">
        <f t="shared" si="18"/>
        <v>0</v>
      </c>
      <c r="E458" s="164">
        <f>'LEE County'!G433</f>
        <v>403579.63145496347</v>
      </c>
      <c r="F458" s="1">
        <f>+Summary_Delivered_Sales!F457</f>
        <v>0</v>
      </c>
      <c r="G458" s="1">
        <v>0</v>
      </c>
      <c r="H458"/>
      <c r="I458" s="1"/>
      <c r="J458" s="1"/>
      <c r="K458" s="1"/>
      <c r="L458" s="1">
        <f t="shared" si="21"/>
        <v>484219.27112405212</v>
      </c>
    </row>
    <row r="459" spans="1:12" ht="12.75" x14ac:dyDescent="0.2">
      <c r="A459" s="3">
        <f t="shared" si="20"/>
        <v>2046</v>
      </c>
      <c r="B459" s="3">
        <f t="shared" si="19"/>
        <v>1</v>
      </c>
      <c r="C459" s="1">
        <f>'Florida_Keys FR'!D506</f>
        <v>82989.176177599176</v>
      </c>
      <c r="D459" s="1">
        <f t="shared" si="18"/>
        <v>0</v>
      </c>
      <c r="E459" s="164">
        <f>'LEE County'!G434</f>
        <v>413162.06807556062</v>
      </c>
      <c r="F459" s="1">
        <f>+Summary_Delivered_Sales!F458</f>
        <v>0</v>
      </c>
      <c r="G459" s="1">
        <v>0</v>
      </c>
      <c r="H459"/>
      <c r="I459" s="1"/>
      <c r="J459" s="1"/>
      <c r="K459" s="1"/>
      <c r="L459" s="1">
        <f t="shared" si="21"/>
        <v>496151.24425315979</v>
      </c>
    </row>
    <row r="460" spans="1:12" ht="12.75" x14ac:dyDescent="0.2">
      <c r="A460" s="3">
        <f t="shared" si="20"/>
        <v>2046</v>
      </c>
      <c r="B460" s="3">
        <f t="shared" si="19"/>
        <v>2</v>
      </c>
      <c r="C460" s="1">
        <f>'Florida_Keys FR'!D507</f>
        <v>83012.02765762787</v>
      </c>
      <c r="D460" s="1">
        <f t="shared" si="18"/>
        <v>0</v>
      </c>
      <c r="E460" s="164">
        <f>'LEE County'!G435</f>
        <v>438499.81228302501</v>
      </c>
      <c r="F460" s="1">
        <f>+Summary_Delivered_Sales!F459</f>
        <v>0</v>
      </c>
      <c r="G460" s="1">
        <v>0</v>
      </c>
      <c r="H460"/>
      <c r="I460" s="1"/>
      <c r="J460" s="1"/>
      <c r="K460" s="1"/>
      <c r="L460" s="1">
        <f t="shared" si="21"/>
        <v>521511.83994065289</v>
      </c>
    </row>
    <row r="461" spans="1:12" ht="12.75" x14ac:dyDescent="0.2">
      <c r="A461" s="3">
        <f t="shared" si="20"/>
        <v>2046</v>
      </c>
      <c r="B461" s="3">
        <f t="shared" si="19"/>
        <v>3</v>
      </c>
      <c r="C461" s="1">
        <f>'Florida_Keys FR'!D508</f>
        <v>78625.104283103487</v>
      </c>
      <c r="D461" s="1">
        <f t="shared" si="18"/>
        <v>0</v>
      </c>
      <c r="E461" s="164">
        <f>'LEE County'!G436</f>
        <v>410895.47935133905</v>
      </c>
      <c r="F461" s="1">
        <f>+Summary_Delivered_Sales!F460</f>
        <v>0</v>
      </c>
      <c r="G461" s="1">
        <v>0</v>
      </c>
      <c r="H461"/>
      <c r="I461" s="1"/>
      <c r="J461" s="1"/>
      <c r="K461" s="1"/>
      <c r="L461" s="1">
        <f t="shared" si="21"/>
        <v>489520.58363444253</v>
      </c>
    </row>
    <row r="462" spans="1:12" ht="12.75" x14ac:dyDescent="0.2">
      <c r="A462" s="3">
        <f t="shared" si="20"/>
        <v>2046</v>
      </c>
      <c r="B462" s="3">
        <f t="shared" si="19"/>
        <v>4</v>
      </c>
      <c r="C462" s="1">
        <f>'Florida_Keys FR'!D509</f>
        <v>88536.246035991455</v>
      </c>
      <c r="D462" s="1">
        <f t="shared" si="18"/>
        <v>0</v>
      </c>
      <c r="E462" s="164">
        <f>'LEE County'!G437</f>
        <v>412783.89023980033</v>
      </c>
      <c r="F462" s="1">
        <f>+Summary_Delivered_Sales!F461</f>
        <v>0</v>
      </c>
      <c r="G462" s="1">
        <v>0</v>
      </c>
      <c r="H462"/>
      <c r="I462" s="1"/>
      <c r="J462" s="1"/>
      <c r="K462" s="1"/>
      <c r="L462" s="1">
        <f t="shared" si="21"/>
        <v>501320.1362757918</v>
      </c>
    </row>
    <row r="463" spans="1:12" ht="12.75" x14ac:dyDescent="0.2">
      <c r="A463" s="3">
        <f t="shared" si="20"/>
        <v>2046</v>
      </c>
      <c r="B463" s="3">
        <f t="shared" si="19"/>
        <v>5</v>
      </c>
      <c r="C463" s="1">
        <f>'Florida_Keys FR'!D510</f>
        <v>92812.791685657212</v>
      </c>
      <c r="D463" s="1">
        <f t="shared" si="18"/>
        <v>0</v>
      </c>
      <c r="E463" s="164">
        <f>'LEE County'!G438</f>
        <v>417302.48308187141</v>
      </c>
      <c r="F463" s="1">
        <f>+Summary_Delivered_Sales!F462</f>
        <v>0</v>
      </c>
      <c r="G463" s="1">
        <v>0</v>
      </c>
      <c r="H463"/>
      <c r="I463" s="1"/>
      <c r="J463" s="1"/>
      <c r="K463" s="1"/>
      <c r="L463" s="1">
        <f t="shared" si="21"/>
        <v>510115.27476752864</v>
      </c>
    </row>
    <row r="464" spans="1:12" ht="12.75" x14ac:dyDescent="0.2">
      <c r="A464" s="3">
        <f t="shared" si="20"/>
        <v>2046</v>
      </c>
      <c r="B464" s="3">
        <f t="shared" si="19"/>
        <v>6</v>
      </c>
      <c r="C464" s="1">
        <f>'Florida_Keys FR'!D511</f>
        <v>106153.65190729722</v>
      </c>
      <c r="D464" s="1">
        <f t="shared" ref="D464:D518" si="22">+D452</f>
        <v>0</v>
      </c>
      <c r="E464" s="164">
        <f>'LEE County'!G439</f>
        <v>449724.30644410528</v>
      </c>
      <c r="F464" s="1">
        <f>+Summary_Delivered_Sales!F463</f>
        <v>0</v>
      </c>
      <c r="G464" s="1">
        <v>0</v>
      </c>
      <c r="H464"/>
      <c r="I464" s="1"/>
      <c r="J464" s="1"/>
      <c r="K464" s="1"/>
      <c r="L464" s="1">
        <f t="shared" si="21"/>
        <v>555877.95835140254</v>
      </c>
    </row>
    <row r="465" spans="1:12" ht="12.75" x14ac:dyDescent="0.2">
      <c r="A465" s="3">
        <f t="shared" si="20"/>
        <v>2046</v>
      </c>
      <c r="B465" s="3">
        <f t="shared" si="19"/>
        <v>7</v>
      </c>
      <c r="C465" s="1">
        <f>'Florida_Keys FR'!D512</f>
        <v>115582.9602118248</v>
      </c>
      <c r="D465" s="1">
        <f t="shared" si="22"/>
        <v>0</v>
      </c>
      <c r="E465" s="164">
        <f>'LEE County'!G440</f>
        <v>464148.27332947258</v>
      </c>
      <c r="F465" s="1">
        <f>+Summary_Delivered_Sales!F464</f>
        <v>0</v>
      </c>
      <c r="G465" s="1">
        <v>0</v>
      </c>
      <c r="H465"/>
      <c r="I465" s="1"/>
      <c r="J465" s="1"/>
      <c r="K465" s="1"/>
      <c r="L465" s="1">
        <f t="shared" si="21"/>
        <v>579731.23354129738</v>
      </c>
    </row>
    <row r="466" spans="1:12" ht="12.75" x14ac:dyDescent="0.2">
      <c r="A466" s="3">
        <f t="shared" si="20"/>
        <v>2046</v>
      </c>
      <c r="B466" s="3">
        <f t="shared" si="19"/>
        <v>8</v>
      </c>
      <c r="C466" s="1">
        <f>'Florida_Keys FR'!D513</f>
        <v>126003.42975743239</v>
      </c>
      <c r="D466" s="1">
        <f t="shared" si="22"/>
        <v>0</v>
      </c>
      <c r="E466" s="164">
        <f>'LEE County'!G441</f>
        <v>475465.23391853645</v>
      </c>
      <c r="F466" s="1">
        <f>+Summary_Delivered_Sales!F465</f>
        <v>0</v>
      </c>
      <c r="G466" s="1">
        <v>0</v>
      </c>
      <c r="H466"/>
      <c r="I466" s="1"/>
      <c r="J466" s="1"/>
      <c r="K466" s="1"/>
      <c r="L466" s="1">
        <f t="shared" si="21"/>
        <v>601468.66367596888</v>
      </c>
    </row>
    <row r="467" spans="1:12" ht="12.75" x14ac:dyDescent="0.2">
      <c r="A467" s="3">
        <f t="shared" si="20"/>
        <v>2046</v>
      </c>
      <c r="B467" s="3">
        <f t="shared" si="19"/>
        <v>9</v>
      </c>
      <c r="C467" s="1">
        <f>'Florida_Keys FR'!D514</f>
        <v>125036.10044987693</v>
      </c>
      <c r="D467" s="1">
        <f t="shared" si="22"/>
        <v>0</v>
      </c>
      <c r="E467" s="164">
        <f>'LEE County'!G442</f>
        <v>474521.12035947968</v>
      </c>
      <c r="F467" s="1">
        <f>+Summary_Delivered_Sales!F466</f>
        <v>0</v>
      </c>
      <c r="G467" s="1">
        <v>0</v>
      </c>
      <c r="H467"/>
      <c r="I467" s="1"/>
      <c r="J467" s="1"/>
      <c r="K467" s="1"/>
      <c r="L467" s="1">
        <f t="shared" si="21"/>
        <v>599557.22080935666</v>
      </c>
    </row>
    <row r="468" spans="1:12" ht="12.75" x14ac:dyDescent="0.2">
      <c r="A468" s="3">
        <f t="shared" si="20"/>
        <v>2046</v>
      </c>
      <c r="B468" s="3">
        <f t="shared" si="19"/>
        <v>10</v>
      </c>
      <c r="C468" s="1">
        <f>'Florida_Keys FR'!D515</f>
        <v>107081.69825554476</v>
      </c>
      <c r="D468" s="1">
        <f t="shared" si="22"/>
        <v>0</v>
      </c>
      <c r="E468" s="164">
        <f>'LEE County'!G443</f>
        <v>458361.41196830326</v>
      </c>
      <c r="F468" s="1">
        <f>+Summary_Delivered_Sales!F467</f>
        <v>0</v>
      </c>
      <c r="G468" s="1">
        <v>0</v>
      </c>
      <c r="H468"/>
      <c r="I468" s="1"/>
      <c r="J468" s="1"/>
      <c r="K468" s="1"/>
      <c r="L468" s="1">
        <f t="shared" si="21"/>
        <v>565443.11022384802</v>
      </c>
    </row>
    <row r="469" spans="1:12" ht="12.75" x14ac:dyDescent="0.2">
      <c r="A469" s="3">
        <f t="shared" si="20"/>
        <v>2046</v>
      </c>
      <c r="B469" s="3">
        <f t="shared" si="19"/>
        <v>11</v>
      </c>
      <c r="C469" s="1">
        <f>'Florida_Keys FR'!D516</f>
        <v>98898.584329450474</v>
      </c>
      <c r="D469" s="1">
        <f t="shared" si="22"/>
        <v>0</v>
      </c>
      <c r="E469" s="164">
        <f>'LEE County'!G444</f>
        <v>435044.93293398683</v>
      </c>
      <c r="F469" s="1">
        <f>+Summary_Delivered_Sales!F468</f>
        <v>0</v>
      </c>
      <c r="G469" s="1">
        <v>0</v>
      </c>
      <c r="H469"/>
      <c r="I469" s="1"/>
      <c r="J469" s="1"/>
      <c r="K469" s="1"/>
      <c r="L469" s="1">
        <f t="shared" si="21"/>
        <v>533943.51726343727</v>
      </c>
    </row>
    <row r="470" spans="1:12" ht="12.75" x14ac:dyDescent="0.2">
      <c r="A470" s="3">
        <f t="shared" si="20"/>
        <v>2046</v>
      </c>
      <c r="B470" s="3">
        <f t="shared" si="19"/>
        <v>12</v>
      </c>
      <c r="C470" s="1">
        <f>'Florida_Keys FR'!D517</f>
        <v>81656.40963641656</v>
      </c>
      <c r="D470" s="1">
        <f t="shared" si="22"/>
        <v>0</v>
      </c>
      <c r="E470" s="164">
        <f>'LEE County'!G445</f>
        <v>408095.38501004199</v>
      </c>
      <c r="F470" s="1">
        <f>+Summary_Delivered_Sales!F469</f>
        <v>0</v>
      </c>
      <c r="G470" s="1">
        <v>0</v>
      </c>
      <c r="H470"/>
      <c r="I470" s="1"/>
      <c r="J470" s="1"/>
      <c r="K470" s="1"/>
      <c r="L470" s="1">
        <f t="shared" si="21"/>
        <v>489751.79464645858</v>
      </c>
    </row>
    <row r="471" spans="1:12" ht="12.75" x14ac:dyDescent="0.2">
      <c r="A471" s="3">
        <f t="shared" si="20"/>
        <v>2047</v>
      </c>
      <c r="B471" s="3">
        <f t="shared" si="19"/>
        <v>1</v>
      </c>
      <c r="C471" s="1">
        <f>'Florida_Keys FR'!D518</f>
        <v>84035.571006456623</v>
      </c>
      <c r="D471" s="1">
        <f t="shared" si="22"/>
        <v>0</v>
      </c>
      <c r="E471" s="164">
        <f>'LEE County'!G446</f>
        <v>417809.42262239021</v>
      </c>
      <c r="F471" s="1">
        <f>+Summary_Delivered_Sales!F470</f>
        <v>0</v>
      </c>
      <c r="G471" s="1">
        <v>0</v>
      </c>
      <c r="H471"/>
      <c r="I471" s="1"/>
      <c r="J471" s="1"/>
      <c r="K471" s="1"/>
      <c r="L471" s="1">
        <f t="shared" si="21"/>
        <v>501844.99362884683</v>
      </c>
    </row>
    <row r="472" spans="1:12" ht="12.75" x14ac:dyDescent="0.2">
      <c r="A472" s="3">
        <f t="shared" si="20"/>
        <v>2047</v>
      </c>
      <c r="B472" s="3">
        <f t="shared" si="19"/>
        <v>2</v>
      </c>
      <c r="C472" s="1">
        <f>'Florida_Keys FR'!D519</f>
        <v>84058.710616475786</v>
      </c>
      <c r="D472" s="1">
        <f t="shared" si="22"/>
        <v>0</v>
      </c>
      <c r="E472" s="164">
        <f>'LEE County'!G447</f>
        <v>442795.25005296269</v>
      </c>
      <c r="F472" s="1">
        <f>+Summary_Delivered_Sales!F471</f>
        <v>0</v>
      </c>
      <c r="G472" s="1">
        <v>0</v>
      </c>
      <c r="H472"/>
      <c r="I472" s="1"/>
      <c r="J472" s="1"/>
      <c r="K472" s="1"/>
      <c r="L472" s="1">
        <f t="shared" si="21"/>
        <v>526853.96066943847</v>
      </c>
    </row>
    <row r="473" spans="1:12" ht="12.75" x14ac:dyDescent="0.2">
      <c r="A473" s="3">
        <f t="shared" si="20"/>
        <v>2047</v>
      </c>
      <c r="B473" s="3">
        <f t="shared" ref="B473:B536" si="23">+B461</f>
        <v>3</v>
      </c>
      <c r="C473" s="1">
        <f>'Florida_Keys FR'!D520</f>
        <v>79616.473354705726</v>
      </c>
      <c r="D473" s="1">
        <f t="shared" si="22"/>
        <v>0</v>
      </c>
      <c r="E473" s="164">
        <f>'LEE County'!G448</f>
        <v>415173.14721723762</v>
      </c>
      <c r="F473" s="1">
        <f>+Summary_Delivered_Sales!F472</f>
        <v>0</v>
      </c>
      <c r="G473" s="1">
        <v>0</v>
      </c>
      <c r="H473"/>
      <c r="I473" s="1"/>
      <c r="J473" s="1"/>
      <c r="K473" s="1"/>
      <c r="L473" s="1">
        <f t="shared" si="21"/>
        <v>494789.62057194335</v>
      </c>
    </row>
    <row r="474" spans="1:12" ht="12.75" x14ac:dyDescent="0.2">
      <c r="A474" s="3">
        <f t="shared" si="20"/>
        <v>2047</v>
      </c>
      <c r="B474" s="3">
        <f t="shared" si="23"/>
        <v>4</v>
      </c>
      <c r="C474" s="1">
        <f>'Florida_Keys FR'!D521</f>
        <v>89652.582819721589</v>
      </c>
      <c r="D474" s="1">
        <f t="shared" si="22"/>
        <v>0</v>
      </c>
      <c r="E474" s="164">
        <f>'LEE County'!G449</f>
        <v>416994.53178771242</v>
      </c>
      <c r="F474" s="1">
        <f>+Summary_Delivered_Sales!F473</f>
        <v>0</v>
      </c>
      <c r="G474" s="1">
        <v>0</v>
      </c>
      <c r="H474"/>
      <c r="I474" s="1"/>
      <c r="J474" s="1"/>
      <c r="K474" s="1"/>
      <c r="L474" s="1">
        <f t="shared" si="21"/>
        <v>506647.11460743402</v>
      </c>
    </row>
    <row r="475" spans="1:12" ht="12.75" x14ac:dyDescent="0.2">
      <c r="A475" s="3">
        <f t="shared" si="20"/>
        <v>2047</v>
      </c>
      <c r="B475" s="3">
        <f t="shared" si="23"/>
        <v>5</v>
      </c>
      <c r="C475" s="1">
        <f>'Florida_Keys FR'!D522</f>
        <v>93983.050624773081</v>
      </c>
      <c r="D475" s="1">
        <f t="shared" si="22"/>
        <v>0</v>
      </c>
      <c r="E475" s="164">
        <f>'LEE County'!G450</f>
        <v>421454.91712262883</v>
      </c>
      <c r="F475" s="1">
        <f>+Summary_Delivered_Sales!F474</f>
        <v>0</v>
      </c>
      <c r="G475" s="1">
        <v>0</v>
      </c>
      <c r="H475"/>
      <c r="I475" s="1"/>
      <c r="J475" s="1"/>
      <c r="K475" s="1"/>
      <c r="L475" s="1">
        <f t="shared" si="21"/>
        <v>515437.96774740191</v>
      </c>
    </row>
    <row r="476" spans="1:12" ht="12.75" x14ac:dyDescent="0.2">
      <c r="A476" s="3">
        <f t="shared" si="20"/>
        <v>2047</v>
      </c>
      <c r="B476" s="3">
        <f t="shared" si="23"/>
        <v>6</v>
      </c>
      <c r="C476" s="1">
        <f>'Florida_Keys FR'!D523</f>
        <v>107492.12323014079</v>
      </c>
      <c r="D476" s="1">
        <f t="shared" si="22"/>
        <v>0</v>
      </c>
      <c r="E476" s="164">
        <f>'LEE County'!G451</f>
        <v>453833.89890478266</v>
      </c>
      <c r="F476" s="1">
        <f>+Summary_Delivered_Sales!F475</f>
        <v>0</v>
      </c>
      <c r="G476" s="1">
        <v>0</v>
      </c>
      <c r="H476"/>
      <c r="I476" s="1"/>
      <c r="J476" s="1"/>
      <c r="K476" s="1"/>
      <c r="L476" s="1">
        <f t="shared" si="21"/>
        <v>561326.02213492349</v>
      </c>
    </row>
    <row r="477" spans="1:12" ht="12.75" x14ac:dyDescent="0.2">
      <c r="A477" s="3">
        <f t="shared" si="20"/>
        <v>2047</v>
      </c>
      <c r="B477" s="3">
        <f t="shared" si="23"/>
        <v>7</v>
      </c>
      <c r="C477" s="1">
        <f>'Florida_Keys FR'!D524</f>
        <v>117040.32389996242</v>
      </c>
      <c r="D477" s="1">
        <f t="shared" si="22"/>
        <v>0</v>
      </c>
      <c r="E477" s="164">
        <f>'LEE County'!G452</f>
        <v>468304.25714244478</v>
      </c>
      <c r="F477" s="1">
        <f>+Summary_Delivered_Sales!F476</f>
        <v>0</v>
      </c>
      <c r="G477" s="1">
        <v>0</v>
      </c>
      <c r="H477"/>
      <c r="I477" s="1"/>
      <c r="J477" s="1"/>
      <c r="K477" s="1"/>
      <c r="L477" s="1">
        <f t="shared" si="21"/>
        <v>585344.5810424072</v>
      </c>
    </row>
    <row r="478" spans="1:12" ht="12.75" x14ac:dyDescent="0.2">
      <c r="A478" s="3">
        <f t="shared" si="20"/>
        <v>2047</v>
      </c>
      <c r="B478" s="3">
        <f t="shared" si="23"/>
        <v>8</v>
      </c>
      <c r="C478" s="1">
        <f>'Florida_Keys FR'!D525</f>
        <v>127592.18317552055</v>
      </c>
      <c r="D478" s="1">
        <f t="shared" si="22"/>
        <v>0</v>
      </c>
      <c r="E478" s="164">
        <f>'LEE County'!G453</f>
        <v>479659.0576302688</v>
      </c>
      <c r="F478" s="1">
        <f>+Summary_Delivered_Sales!F477</f>
        <v>0</v>
      </c>
      <c r="G478" s="1">
        <v>0</v>
      </c>
      <c r="H478"/>
      <c r="I478" s="1"/>
      <c r="J478" s="1"/>
      <c r="K478" s="1"/>
      <c r="L478" s="1">
        <f t="shared" si="21"/>
        <v>607251.24080578936</v>
      </c>
    </row>
    <row r="479" spans="1:12" ht="12.75" x14ac:dyDescent="0.2">
      <c r="A479" s="3">
        <f t="shared" si="20"/>
        <v>2047</v>
      </c>
      <c r="B479" s="3">
        <f t="shared" si="23"/>
        <v>9</v>
      </c>
      <c r="C479" s="1">
        <f>'Florida_Keys FR'!D526</f>
        <v>126612.65699565173</v>
      </c>
      <c r="D479" s="1">
        <f t="shared" si="22"/>
        <v>0</v>
      </c>
      <c r="E479" s="164">
        <f>'LEE County'!G454</f>
        <v>478707.62102860876</v>
      </c>
      <c r="F479" s="1">
        <f>+Summary_Delivered_Sales!F478</f>
        <v>0</v>
      </c>
      <c r="G479" s="1">
        <v>0</v>
      </c>
      <c r="H479"/>
      <c r="I479" s="1"/>
      <c r="J479" s="1"/>
      <c r="K479" s="1"/>
      <c r="L479" s="1">
        <f t="shared" si="21"/>
        <v>605320.27802426054</v>
      </c>
    </row>
    <row r="480" spans="1:12" ht="12.75" x14ac:dyDescent="0.2">
      <c r="A480" s="3">
        <f t="shared" si="20"/>
        <v>2047</v>
      </c>
      <c r="B480" s="3">
        <f t="shared" si="23"/>
        <v>10</v>
      </c>
      <c r="C480" s="1">
        <f>'Florida_Keys FR'!D527</f>
        <v>108431.87113929636</v>
      </c>
      <c r="D480" s="1">
        <f t="shared" si="22"/>
        <v>0</v>
      </c>
      <c r="E480" s="164">
        <f>'LEE County'!G455</f>
        <v>462595.32314868469</v>
      </c>
      <c r="F480" s="1">
        <f>+Summary_Delivered_Sales!F479</f>
        <v>0</v>
      </c>
      <c r="G480" s="1">
        <v>0</v>
      </c>
      <c r="H480"/>
      <c r="I480" s="1"/>
      <c r="J480" s="1"/>
      <c r="K480" s="1"/>
      <c r="L480" s="1">
        <f t="shared" si="21"/>
        <v>571027.19428798102</v>
      </c>
    </row>
    <row r="481" spans="1:12" ht="12.75" x14ac:dyDescent="0.2">
      <c r="A481" s="3">
        <f t="shared" si="20"/>
        <v>2047</v>
      </c>
      <c r="B481" s="3">
        <f t="shared" si="23"/>
        <v>11</v>
      </c>
      <c r="C481" s="1">
        <f>'Florida_Keys FR'!D528</f>
        <v>100145.57787716563</v>
      </c>
      <c r="D481" s="1">
        <f t="shared" si="22"/>
        <v>0</v>
      </c>
      <c r="E481" s="164">
        <f>'LEE County'!G456</f>
        <v>439386.80584315228</v>
      </c>
      <c r="F481" s="1">
        <f>+Summary_Delivered_Sales!F480</f>
        <v>0</v>
      </c>
      <c r="G481" s="1">
        <v>0</v>
      </c>
      <c r="H481"/>
      <c r="I481" s="1"/>
      <c r="J481" s="1"/>
      <c r="K481" s="1"/>
      <c r="L481" s="1">
        <f t="shared" si="21"/>
        <v>539532.38372031786</v>
      </c>
    </row>
    <row r="482" spans="1:12" ht="12.75" x14ac:dyDescent="0.2">
      <c r="A482" s="3">
        <f t="shared" si="20"/>
        <v>2047</v>
      </c>
      <c r="B482" s="3">
        <f t="shared" si="23"/>
        <v>12</v>
      </c>
      <c r="C482" s="1">
        <f>'Florida_Keys FR'!D529</f>
        <v>82685.999863987454</v>
      </c>
      <c r="D482" s="1">
        <f t="shared" si="22"/>
        <v>0</v>
      </c>
      <c r="E482" s="164">
        <f>'LEE County'!G457</f>
        <v>412661.66646241973</v>
      </c>
      <c r="F482" s="1">
        <f>+Summary_Delivered_Sales!F481</f>
        <v>0</v>
      </c>
      <c r="G482" s="1">
        <v>0</v>
      </c>
      <c r="H482"/>
      <c r="I482" s="1"/>
      <c r="J482" s="1"/>
      <c r="K482" s="1"/>
      <c r="L482" s="1">
        <f t="shared" si="21"/>
        <v>495347.66632640717</v>
      </c>
    </row>
    <row r="483" spans="1:12" ht="12.75" x14ac:dyDescent="0.2">
      <c r="A483" s="3">
        <f t="shared" si="20"/>
        <v>2048</v>
      </c>
      <c r="B483" s="3">
        <f t="shared" si="23"/>
        <v>1</v>
      </c>
      <c r="C483" s="1">
        <f>'Florida_Keys FR'!D530</f>
        <v>85095.159629833928</v>
      </c>
      <c r="D483" s="1">
        <f t="shared" si="22"/>
        <v>0</v>
      </c>
      <c r="E483" s="164">
        <f>'LEE County'!G458</f>
        <v>422509.05182353297</v>
      </c>
      <c r="F483" s="1">
        <f>+Summary_Delivered_Sales!F482</f>
        <v>0</v>
      </c>
      <c r="G483" s="1">
        <v>0</v>
      </c>
      <c r="H483"/>
      <c r="I483" s="1"/>
      <c r="J483" s="1"/>
      <c r="K483" s="1"/>
      <c r="L483" s="1">
        <f t="shared" si="21"/>
        <v>507604.21145336691</v>
      </c>
    </row>
    <row r="484" spans="1:12" ht="12.75" x14ac:dyDescent="0.2">
      <c r="A484" s="3">
        <f t="shared" si="20"/>
        <v>2048</v>
      </c>
      <c r="B484" s="3">
        <f t="shared" si="23"/>
        <v>2</v>
      </c>
      <c r="C484" s="1">
        <f>'Florida_Keys FR'!D531</f>
        <v>85118.591002820132</v>
      </c>
      <c r="D484" s="1">
        <f t="shared" si="22"/>
        <v>0</v>
      </c>
      <c r="E484" s="164">
        <f>'LEE County'!G459</f>
        <v>447132.76488911244</v>
      </c>
      <c r="F484" s="1">
        <f>+Summary_Delivered_Sales!F483</f>
        <v>0</v>
      </c>
      <c r="G484" s="1">
        <v>0</v>
      </c>
      <c r="H484"/>
      <c r="I484" s="1"/>
      <c r="J484" s="1"/>
      <c r="K484" s="1"/>
      <c r="L484" s="1">
        <f t="shared" si="21"/>
        <v>532251.35589193262</v>
      </c>
    </row>
    <row r="485" spans="1:12" ht="12.75" x14ac:dyDescent="0.2">
      <c r="A485" s="3">
        <f t="shared" si="20"/>
        <v>2048</v>
      </c>
      <c r="B485" s="3">
        <f t="shared" si="23"/>
        <v>3</v>
      </c>
      <c r="C485" s="1">
        <f>'Florida_Keys FR'!D532</f>
        <v>80620.34241146018</v>
      </c>
      <c r="D485" s="1">
        <f t="shared" si="22"/>
        <v>0</v>
      </c>
      <c r="E485" s="164">
        <f>'LEE County'!G460</f>
        <v>419495.34816585545</v>
      </c>
      <c r="F485" s="1">
        <f>+Summary_Delivered_Sales!F484</f>
        <v>0</v>
      </c>
      <c r="G485" s="1">
        <v>0</v>
      </c>
      <c r="H485"/>
      <c r="I485" s="1"/>
      <c r="J485" s="1"/>
      <c r="K485" s="1"/>
      <c r="L485" s="1">
        <f t="shared" si="21"/>
        <v>500115.69057731563</v>
      </c>
    </row>
    <row r="486" spans="1:12" ht="12.75" x14ac:dyDescent="0.2">
      <c r="A486" s="3">
        <f t="shared" si="20"/>
        <v>2048</v>
      </c>
      <c r="B486" s="3">
        <f t="shared" si="23"/>
        <v>4</v>
      </c>
      <c r="C486" s="1">
        <f>'Florida_Keys FR'!D533</f>
        <v>90782.995282854288</v>
      </c>
      <c r="D486" s="1">
        <f t="shared" si="22"/>
        <v>0</v>
      </c>
      <c r="E486" s="164">
        <f>'LEE County'!G461</f>
        <v>421248.12438740785</v>
      </c>
      <c r="F486" s="1">
        <f>+Summary_Delivered_Sales!F485</f>
        <v>0</v>
      </c>
      <c r="G486" s="1">
        <v>0</v>
      </c>
      <c r="H486"/>
      <c r="I486" s="1"/>
      <c r="J486" s="1"/>
      <c r="K486" s="1"/>
      <c r="L486" s="1">
        <f t="shared" si="21"/>
        <v>512031.11967026215</v>
      </c>
    </row>
    <row r="487" spans="1:12" ht="12.75" x14ac:dyDescent="0.2">
      <c r="A487" s="3">
        <f t="shared" si="20"/>
        <v>2048</v>
      </c>
      <c r="B487" s="3">
        <f t="shared" si="23"/>
        <v>5</v>
      </c>
      <c r="C487" s="1">
        <f>'Florida_Keys FR'!D534</f>
        <v>95168.065137551879</v>
      </c>
      <c r="D487" s="1">
        <f t="shared" si="22"/>
        <v>0</v>
      </c>
      <c r="E487" s="164">
        <f>'LEE County'!G462</f>
        <v>425648.67061189638</v>
      </c>
      <c r="F487" s="1">
        <f>+Summary_Delivered_Sales!F486</f>
        <v>0</v>
      </c>
      <c r="G487" s="1">
        <v>0</v>
      </c>
      <c r="H487"/>
      <c r="I487" s="1"/>
      <c r="J487" s="1"/>
      <c r="K487" s="1"/>
      <c r="L487" s="1">
        <f t="shared" si="21"/>
        <v>520816.73574944824</v>
      </c>
    </row>
    <row r="488" spans="1:12" ht="12.75" x14ac:dyDescent="0.2">
      <c r="A488" s="3">
        <f t="shared" si="20"/>
        <v>2048</v>
      </c>
      <c r="B488" s="3">
        <f t="shared" si="23"/>
        <v>6</v>
      </c>
      <c r="C488" s="1">
        <f>'Florida_Keys FR'!D535</f>
        <v>108847.47108478413</v>
      </c>
      <c r="D488" s="1">
        <f t="shared" si="22"/>
        <v>0</v>
      </c>
      <c r="E488" s="164">
        <f>'LEE County'!G463</f>
        <v>457981.04492872278</v>
      </c>
      <c r="F488" s="1">
        <f>+Summary_Delivered_Sales!F487</f>
        <v>0</v>
      </c>
      <c r="G488" s="1">
        <v>0</v>
      </c>
      <c r="H488"/>
      <c r="I488" s="1"/>
      <c r="J488" s="1"/>
      <c r="K488" s="1"/>
      <c r="L488" s="1">
        <f t="shared" si="21"/>
        <v>566828.51601350692</v>
      </c>
    </row>
    <row r="489" spans="1:12" ht="12.75" x14ac:dyDescent="0.2">
      <c r="A489" s="3">
        <f t="shared" si="20"/>
        <v>2048</v>
      </c>
      <c r="B489" s="3">
        <f t="shared" si="23"/>
        <v>7</v>
      </c>
      <c r="C489" s="1">
        <f>'Florida_Keys FR'!D536</f>
        <v>118516.0632112508</v>
      </c>
      <c r="D489" s="1">
        <f t="shared" si="22"/>
        <v>0</v>
      </c>
      <c r="E489" s="164">
        <f>'LEE County'!G464</f>
        <v>472497.45363603253</v>
      </c>
      <c r="F489" s="1">
        <f>+Summary_Delivered_Sales!F488</f>
        <v>0</v>
      </c>
      <c r="G489" s="1">
        <v>0</v>
      </c>
      <c r="H489"/>
      <c r="I489" s="1"/>
      <c r="J489" s="1"/>
      <c r="K489" s="1"/>
      <c r="L489" s="1">
        <f t="shared" si="21"/>
        <v>591013.51684728335</v>
      </c>
    </row>
    <row r="490" spans="1:12" ht="12.75" x14ac:dyDescent="0.2">
      <c r="A490" s="3">
        <f t="shared" si="20"/>
        <v>2048</v>
      </c>
      <c r="B490" s="3">
        <f t="shared" si="23"/>
        <v>8</v>
      </c>
      <c r="C490" s="1">
        <f>'Florida_Keys FR'!D537</f>
        <v>129200.96888501813</v>
      </c>
      <c r="D490" s="1">
        <f t="shared" si="22"/>
        <v>0</v>
      </c>
      <c r="E490" s="164">
        <f>'LEE County'!G465</f>
        <v>483889.87281071517</v>
      </c>
      <c r="F490" s="1">
        <f>+Summary_Delivered_Sales!F489</f>
        <v>0</v>
      </c>
      <c r="G490" s="1">
        <v>0</v>
      </c>
      <c r="H490"/>
      <c r="I490" s="1"/>
      <c r="J490" s="1"/>
      <c r="K490" s="1"/>
      <c r="L490" s="1">
        <f t="shared" si="21"/>
        <v>613090.84169573325</v>
      </c>
    </row>
    <row r="491" spans="1:12" ht="12.75" x14ac:dyDescent="0.2">
      <c r="A491" s="3">
        <f t="shared" si="20"/>
        <v>2048</v>
      </c>
      <c r="B491" s="3">
        <f t="shared" si="23"/>
        <v>9</v>
      </c>
      <c r="C491" s="1">
        <f>'Florida_Keys FR'!D538</f>
        <v>128209.09204477943</v>
      </c>
      <c r="D491" s="1">
        <f t="shared" si="22"/>
        <v>0</v>
      </c>
      <c r="E491" s="164">
        <f>'LEE County'!G466</f>
        <v>482931.05743589706</v>
      </c>
      <c r="F491" s="1">
        <f>+Summary_Delivered_Sales!F490</f>
        <v>0</v>
      </c>
      <c r="G491" s="1">
        <v>0</v>
      </c>
      <c r="H491"/>
      <c r="I491" s="1"/>
      <c r="J491" s="1"/>
      <c r="K491" s="1"/>
      <c r="L491" s="1">
        <f t="shared" si="21"/>
        <v>611140.14948067651</v>
      </c>
    </row>
    <row r="492" spans="1:12" ht="12.75" x14ac:dyDescent="0.2">
      <c r="A492" s="3">
        <f t="shared" si="20"/>
        <v>2048</v>
      </c>
      <c r="B492" s="3">
        <f t="shared" si="23"/>
        <v>10</v>
      </c>
      <c r="C492" s="1">
        <f>'Florida_Keys FR'!D539</f>
        <v>109799.0680976164</v>
      </c>
      <c r="D492" s="1">
        <f t="shared" si="22"/>
        <v>0</v>
      </c>
      <c r="E492" s="164">
        <f>'LEE County'!G467</f>
        <v>466868.34321435902</v>
      </c>
      <c r="F492" s="1">
        <f>+Summary_Delivered_Sales!F491</f>
        <v>0</v>
      </c>
      <c r="G492" s="1">
        <v>0</v>
      </c>
      <c r="H492"/>
      <c r="I492" s="1"/>
      <c r="J492" s="1"/>
      <c r="K492" s="1"/>
      <c r="L492" s="1">
        <f t="shared" si="21"/>
        <v>576667.41131197545</v>
      </c>
    </row>
    <row r="493" spans="1:12" ht="12.75" x14ac:dyDescent="0.2">
      <c r="A493" s="3">
        <f t="shared" si="20"/>
        <v>2048</v>
      </c>
      <c r="B493" s="3">
        <f t="shared" si="23"/>
        <v>11</v>
      </c>
      <c r="C493" s="1">
        <f>'Florida_Keys FR'!D540</f>
        <v>101408.29453071275</v>
      </c>
      <c r="D493" s="1">
        <f t="shared" si="22"/>
        <v>0</v>
      </c>
      <c r="E493" s="164">
        <f>'LEE County'!G468</f>
        <v>443772.01188628213</v>
      </c>
      <c r="F493" s="1">
        <f>+Summary_Delivered_Sales!F492</f>
        <v>0</v>
      </c>
      <c r="G493" s="1">
        <v>0</v>
      </c>
      <c r="H493"/>
      <c r="I493" s="1"/>
      <c r="J493" s="1"/>
      <c r="K493" s="1"/>
      <c r="L493" s="1">
        <f t="shared" si="21"/>
        <v>545180.30641699489</v>
      </c>
    </row>
    <row r="494" spans="1:12" ht="12.75" x14ac:dyDescent="0.2">
      <c r="A494" s="3">
        <f t="shared" si="20"/>
        <v>2048</v>
      </c>
      <c r="B494" s="3">
        <f t="shared" si="23"/>
        <v>12</v>
      </c>
      <c r="C494" s="1">
        <f>'Florida_Keys FR'!D541</f>
        <v>83728.572000038388</v>
      </c>
      <c r="D494" s="1">
        <f t="shared" si="22"/>
        <v>0</v>
      </c>
      <c r="E494" s="164">
        <f>'LEE County'!G469</f>
        <v>417279.04118139204</v>
      </c>
      <c r="F494" s="1">
        <f>+Summary_Delivered_Sales!F493</f>
        <v>0</v>
      </c>
      <c r="G494" s="1">
        <v>0</v>
      </c>
      <c r="H494"/>
      <c r="I494" s="1"/>
      <c r="J494" s="1"/>
      <c r="K494" s="1"/>
      <c r="L494" s="1">
        <f t="shared" si="21"/>
        <v>501007.61318143044</v>
      </c>
    </row>
    <row r="495" spans="1:12" ht="12.75" x14ac:dyDescent="0.2">
      <c r="A495" s="3">
        <f t="shared" si="20"/>
        <v>2049</v>
      </c>
      <c r="B495" s="3">
        <f t="shared" si="23"/>
        <v>1</v>
      </c>
      <c r="C495" s="1">
        <f>'Florida_Keys FR'!D542</f>
        <v>86168.108405791194</v>
      </c>
      <c r="D495" s="1">
        <f t="shared" si="22"/>
        <v>0</v>
      </c>
      <c r="E495" s="164">
        <f>'LEE County'!G470</f>
        <v>427261.54367791512</v>
      </c>
      <c r="F495" s="1">
        <f>+Summary_Delivered_Sales!F494</f>
        <v>0</v>
      </c>
      <c r="G495" s="1">
        <v>0</v>
      </c>
      <c r="H495"/>
      <c r="I495" s="1"/>
      <c r="J495" s="1"/>
      <c r="K495" s="1"/>
      <c r="L495" s="1">
        <f t="shared" si="21"/>
        <v>513429.65208370634</v>
      </c>
    </row>
    <row r="496" spans="1:12" ht="12.75" x14ac:dyDescent="0.2">
      <c r="A496" s="3">
        <f t="shared" si="20"/>
        <v>2049</v>
      </c>
      <c r="B496" s="3">
        <f t="shared" si="23"/>
        <v>2</v>
      </c>
      <c r="C496" s="1">
        <f>'Florida_Keys FR'!D543</f>
        <v>86191.835220528519</v>
      </c>
      <c r="D496" s="1">
        <f t="shared" si="22"/>
        <v>0</v>
      </c>
      <c r="E496" s="164">
        <f>'LEE County'!G471</f>
        <v>451512.7689682059</v>
      </c>
      <c r="F496" s="1">
        <f>+Summary_Delivered_Sales!F495</f>
        <v>0</v>
      </c>
      <c r="G496" s="1">
        <v>0</v>
      </c>
      <c r="H496"/>
      <c r="I496" s="1"/>
      <c r="J496" s="1"/>
      <c r="K496" s="1"/>
      <c r="L496" s="1">
        <f t="shared" si="21"/>
        <v>537704.60418873443</v>
      </c>
    </row>
    <row r="497" spans="1:12" ht="12.75" x14ac:dyDescent="0.2">
      <c r="A497" s="3">
        <f t="shared" si="20"/>
        <v>2049</v>
      </c>
      <c r="B497" s="3">
        <f t="shared" si="23"/>
        <v>3</v>
      </c>
      <c r="C497" s="1">
        <f>'Florida_Keys FR'!D544</f>
        <v>81636.86906331584</v>
      </c>
      <c r="D497" s="1">
        <f t="shared" si="22"/>
        <v>0</v>
      </c>
      <c r="E497" s="164">
        <f>'LEE County'!G472</f>
        <v>423862.54581323732</v>
      </c>
      <c r="F497" s="1">
        <f>+Summary_Delivered_Sales!F496</f>
        <v>0</v>
      </c>
      <c r="G497" s="1">
        <v>0</v>
      </c>
      <c r="H497"/>
      <c r="I497" s="1"/>
      <c r="J497" s="1"/>
      <c r="K497" s="1"/>
      <c r="L497" s="1">
        <f t="shared" si="21"/>
        <v>505499.41487655317</v>
      </c>
    </row>
    <row r="498" spans="1:12" ht="12.75" x14ac:dyDescent="0.2">
      <c r="A498" s="3">
        <f t="shared" si="20"/>
        <v>2049</v>
      </c>
      <c r="B498" s="3">
        <f t="shared" si="23"/>
        <v>4</v>
      </c>
      <c r="C498" s="1">
        <f>'Florida_Keys FR'!D545</f>
        <v>91927.660902969365</v>
      </c>
      <c r="D498" s="1">
        <f t="shared" si="22"/>
        <v>0</v>
      </c>
      <c r="E498" s="164">
        <f>'LEE County'!G473</f>
        <v>425545.10616519779</v>
      </c>
      <c r="F498" s="1">
        <f>+Summary_Delivered_Sales!F497</f>
        <v>0</v>
      </c>
      <c r="G498" s="1">
        <v>0</v>
      </c>
      <c r="H498"/>
      <c r="I498" s="1"/>
      <c r="J498" s="1"/>
      <c r="K498" s="1"/>
      <c r="L498" s="1">
        <f t="shared" si="21"/>
        <v>517472.76706816716</v>
      </c>
    </row>
    <row r="499" spans="1:12" ht="12.75" x14ac:dyDescent="0.2">
      <c r="A499" s="3">
        <f t="shared" si="20"/>
        <v>2049</v>
      </c>
      <c r="B499" s="3">
        <f t="shared" si="23"/>
        <v>5</v>
      </c>
      <c r="C499" s="1">
        <f>'Florida_Keys FR'!D546</f>
        <v>96368.021274231607</v>
      </c>
      <c r="D499" s="1">
        <f t="shared" si="22"/>
        <v>0</v>
      </c>
      <c r="E499" s="164">
        <f>'LEE County'!G474</f>
        <v>429884.15470535005</v>
      </c>
      <c r="F499" s="1">
        <f>+Summary_Delivered_Sales!F498</f>
        <v>0</v>
      </c>
      <c r="G499" s="1">
        <v>0</v>
      </c>
      <c r="H499"/>
      <c r="I499" s="1"/>
      <c r="J499" s="1"/>
      <c r="K499" s="1"/>
      <c r="L499" s="1">
        <f t="shared" si="21"/>
        <v>526252.17597958166</v>
      </c>
    </row>
    <row r="500" spans="1:12" ht="12.75" x14ac:dyDescent="0.2">
      <c r="A500" s="3">
        <f t="shared" si="20"/>
        <v>2049</v>
      </c>
      <c r="B500" s="3">
        <f t="shared" si="23"/>
        <v>6</v>
      </c>
      <c r="C500" s="1">
        <f>'Florida_Keys FR'!D547</f>
        <v>110219.90826422529</v>
      </c>
      <c r="D500" s="1">
        <f t="shared" si="22"/>
        <v>0</v>
      </c>
      <c r="E500" s="164">
        <f>'LEE County'!G475</f>
        <v>462166.08768136782</v>
      </c>
      <c r="F500" s="1">
        <f>+Summary_Delivered_Sales!F499</f>
        <v>0</v>
      </c>
      <c r="G500" s="1">
        <v>0</v>
      </c>
      <c r="H500"/>
      <c r="I500" s="1"/>
      <c r="J500" s="1"/>
      <c r="K500" s="1"/>
      <c r="L500" s="1">
        <f t="shared" si="21"/>
        <v>572385.99594559311</v>
      </c>
    </row>
    <row r="501" spans="1:12" ht="12.75" x14ac:dyDescent="0.2">
      <c r="A501" s="3">
        <f t="shared" si="20"/>
        <v>2049</v>
      </c>
      <c r="B501" s="3">
        <f t="shared" si="23"/>
        <v>7</v>
      </c>
      <c r="C501" s="1">
        <f>'Florida_Keys FR'!D548</f>
        <v>120010.40984044736</v>
      </c>
      <c r="D501" s="1">
        <f t="shared" si="22"/>
        <v>0</v>
      </c>
      <c r="E501" s="164">
        <f>'LEE County'!G476</f>
        <v>476728.196012592</v>
      </c>
      <c r="F501" s="1">
        <f>+Summary_Delivered_Sales!F500</f>
        <v>0</v>
      </c>
      <c r="G501" s="1">
        <v>0</v>
      </c>
      <c r="H501"/>
      <c r="I501" s="1"/>
      <c r="J501" s="1"/>
      <c r="K501" s="1"/>
      <c r="L501" s="1">
        <f t="shared" si="21"/>
        <v>596738.60585303931</v>
      </c>
    </row>
    <row r="502" spans="1:12" ht="12.75" x14ac:dyDescent="0.2">
      <c r="A502" s="3">
        <f t="shared" si="20"/>
        <v>2049</v>
      </c>
      <c r="B502" s="3">
        <f t="shared" si="23"/>
        <v>8</v>
      </c>
      <c r="C502" s="1">
        <f>'Florida_Keys FR'!D549</f>
        <v>130830.03946929931</v>
      </c>
      <c r="D502" s="1">
        <f t="shared" si="22"/>
        <v>0</v>
      </c>
      <c r="E502" s="164">
        <f>'LEE County'!G477</f>
        <v>488158.00574177282</v>
      </c>
      <c r="F502" s="1">
        <f>+Summary_Delivered_Sales!F501</f>
        <v>0</v>
      </c>
      <c r="G502" s="1">
        <v>0</v>
      </c>
      <c r="H502"/>
      <c r="I502" s="1"/>
      <c r="J502" s="1"/>
      <c r="K502" s="1"/>
      <c r="L502" s="1">
        <f t="shared" si="21"/>
        <v>618988.04521107208</v>
      </c>
    </row>
    <row r="503" spans="1:12" ht="12.75" x14ac:dyDescent="0.2">
      <c r="A503" s="3">
        <f t="shared" si="20"/>
        <v>2049</v>
      </c>
      <c r="B503" s="3">
        <f t="shared" si="23"/>
        <v>9</v>
      </c>
      <c r="C503" s="1">
        <f>'Florida_Keys FR'!D550</f>
        <v>129825.6562415497</v>
      </c>
      <c r="D503" s="1">
        <f t="shared" si="22"/>
        <v>0</v>
      </c>
      <c r="E503" s="164">
        <f>'LEE County'!G478</f>
        <v>487191.75544985896</v>
      </c>
      <c r="F503" s="1">
        <f>+Summary_Delivered_Sales!F502</f>
        <v>0</v>
      </c>
      <c r="G503" s="1">
        <v>0</v>
      </c>
      <c r="H503"/>
      <c r="I503" s="1"/>
      <c r="J503" s="1"/>
      <c r="K503" s="1"/>
      <c r="L503" s="1">
        <f t="shared" si="21"/>
        <v>617017.4116914086</v>
      </c>
    </row>
    <row r="504" spans="1:12" ht="12.75" x14ac:dyDescent="0.2">
      <c r="A504" s="3">
        <f t="shared" si="20"/>
        <v>2049</v>
      </c>
      <c r="B504" s="3">
        <f t="shared" si="23"/>
        <v>10</v>
      </c>
      <c r="C504" s="1">
        <f>'Florida_Keys FR'!D551</f>
        <v>111183.50378384181</v>
      </c>
      <c r="D504" s="1">
        <f t="shared" si="22"/>
        <v>0</v>
      </c>
      <c r="E504" s="164">
        <f>'LEE County'!G479</f>
        <v>471180.83341638785</v>
      </c>
      <c r="F504" s="1">
        <f>+Summary_Delivered_Sales!F503</f>
        <v>0</v>
      </c>
      <c r="G504" s="1">
        <v>0</v>
      </c>
      <c r="H504"/>
      <c r="I504" s="1"/>
      <c r="J504" s="1"/>
      <c r="K504" s="1"/>
      <c r="L504" s="1">
        <f t="shared" si="21"/>
        <v>582364.33720022964</v>
      </c>
    </row>
    <row r="505" spans="1:12" ht="12.75" x14ac:dyDescent="0.2">
      <c r="A505" s="3">
        <f t="shared" si="20"/>
        <v>2049</v>
      </c>
      <c r="B505" s="3">
        <f t="shared" si="23"/>
        <v>11</v>
      </c>
      <c r="C505" s="1">
        <f>'Florida_Keys FR'!D552</f>
        <v>102686.93253975998</v>
      </c>
      <c r="D505" s="1">
        <f t="shared" si="22"/>
        <v>0</v>
      </c>
      <c r="E505" s="164">
        <f>'LEE County'!G480</f>
        <v>448200.98354045209</v>
      </c>
      <c r="F505" s="1">
        <f>+Summary_Delivered_Sales!F504</f>
        <v>0</v>
      </c>
      <c r="G505" s="1">
        <v>0</v>
      </c>
      <c r="H505"/>
      <c r="I505" s="1"/>
      <c r="J505" s="1"/>
      <c r="K505" s="1"/>
      <c r="L505" s="1">
        <f t="shared" si="21"/>
        <v>550887.9160802121</v>
      </c>
    </row>
    <row r="506" spans="1:12" ht="12.75" x14ac:dyDescent="0.2">
      <c r="A506" s="3">
        <f t="shared" si="20"/>
        <v>2049</v>
      </c>
      <c r="B506" s="3">
        <f t="shared" si="23"/>
        <v>12</v>
      </c>
      <c r="C506" s="1">
        <f>'Florida_Keys FR'!D553</f>
        <v>84784.289730998469</v>
      </c>
      <c r="D506" s="1">
        <f t="shared" si="22"/>
        <v>0</v>
      </c>
      <c r="E506" s="164">
        <f>'LEE County'!G481</f>
        <v>421948.08086231287</v>
      </c>
      <c r="F506" s="1">
        <f>+Summary_Delivered_Sales!F505</f>
        <v>0</v>
      </c>
      <c r="G506" s="1">
        <v>0</v>
      </c>
      <c r="H506"/>
      <c r="I506" s="1"/>
      <c r="J506" s="1"/>
      <c r="K506" s="1"/>
      <c r="L506" s="1">
        <f t="shared" si="21"/>
        <v>506732.37059331132</v>
      </c>
    </row>
    <row r="507" spans="1:12" ht="12.75" x14ac:dyDescent="0.2">
      <c r="A507" s="3">
        <f t="shared" si="20"/>
        <v>2050</v>
      </c>
      <c r="B507" s="3">
        <f t="shared" si="23"/>
        <v>1</v>
      </c>
      <c r="C507" s="1">
        <f>'Florida_Keys FR'!D554</f>
        <v>87254.585789965859</v>
      </c>
      <c r="D507" s="1">
        <f t="shared" si="22"/>
        <v>0</v>
      </c>
      <c r="E507" s="164">
        <f>'LEE County'!G482</f>
        <v>432067.49279842799</v>
      </c>
      <c r="F507" s="1">
        <f>+Summary_Delivered_Sales!F506</f>
        <v>0</v>
      </c>
      <c r="G507" s="1">
        <v>0</v>
      </c>
      <c r="H507"/>
      <c r="I507" s="1"/>
      <c r="J507" s="1"/>
      <c r="K507" s="1"/>
      <c r="L507" s="1">
        <f t="shared" si="21"/>
        <v>519322.07858839387</v>
      </c>
    </row>
    <row r="508" spans="1:12" ht="12.75" x14ac:dyDescent="0.2">
      <c r="A508" s="3">
        <f t="shared" ref="A508:A542" si="24">+A496+1</f>
        <v>2050</v>
      </c>
      <c r="B508" s="3">
        <f t="shared" si="23"/>
        <v>2</v>
      </c>
      <c r="C508" s="1">
        <f>'Florida_Keys FR'!D555</f>
        <v>87278.611771623458</v>
      </c>
      <c r="D508" s="1">
        <f t="shared" si="22"/>
        <v>0</v>
      </c>
      <c r="E508" s="164">
        <f>'LEE County'!G483</f>
        <v>455935.67850455799</v>
      </c>
      <c r="F508" s="1">
        <f>+Summary_Delivered_Sales!F507</f>
        <v>0</v>
      </c>
      <c r="G508" s="1">
        <v>0</v>
      </c>
      <c r="H508"/>
      <c r="I508" s="1"/>
      <c r="J508" s="1"/>
      <c r="K508" s="1"/>
      <c r="L508" s="1">
        <f t="shared" si="21"/>
        <v>543214.29027618142</v>
      </c>
    </row>
    <row r="509" spans="1:12" ht="12.75" x14ac:dyDescent="0.2">
      <c r="A509" s="3">
        <f t="shared" si="24"/>
        <v>2050</v>
      </c>
      <c r="B509" s="3">
        <f t="shared" si="23"/>
        <v>3</v>
      </c>
      <c r="C509" s="1">
        <f>'Florida_Keys FR'!D556</f>
        <v>82666.212907495719</v>
      </c>
      <c r="D509" s="1">
        <f t="shared" si="22"/>
        <v>0</v>
      </c>
      <c r="E509" s="164">
        <f>'LEE County'!G484</f>
        <v>428275.2086019484</v>
      </c>
      <c r="F509" s="1">
        <f>+Summary_Delivered_Sales!F508</f>
        <v>0</v>
      </c>
      <c r="G509" s="1">
        <v>0</v>
      </c>
      <c r="H509"/>
      <c r="I509" s="1"/>
      <c r="J509" s="1"/>
      <c r="K509" s="1"/>
      <c r="L509" s="1">
        <f t="shared" si="21"/>
        <v>510941.42150944413</v>
      </c>
    </row>
    <row r="510" spans="1:12" ht="12.75" x14ac:dyDescent="0.2">
      <c r="A510" s="3">
        <f t="shared" si="24"/>
        <v>2050</v>
      </c>
      <c r="B510" s="3">
        <f t="shared" si="23"/>
        <v>4</v>
      </c>
      <c r="C510" s="1">
        <f>'Florida_Keys FR'!D557</f>
        <v>93086.759395427885</v>
      </c>
      <c r="D510" s="1">
        <f t="shared" si="22"/>
        <v>0</v>
      </c>
      <c r="E510" s="164">
        <f>'LEE County'!G485</f>
        <v>429885.91971654288</v>
      </c>
      <c r="F510" s="1">
        <f>+Summary_Delivered_Sales!F509</f>
        <v>0</v>
      </c>
      <c r="G510" s="1">
        <v>0</v>
      </c>
      <c r="H510"/>
      <c r="I510" s="1"/>
      <c r="J510" s="1"/>
      <c r="K510" s="1"/>
      <c r="L510" s="1">
        <f t="shared" si="21"/>
        <v>522972.67911197076</v>
      </c>
    </row>
    <row r="511" spans="1:12" ht="12.75" x14ac:dyDescent="0.2">
      <c r="A511" s="3">
        <f t="shared" si="24"/>
        <v>2050</v>
      </c>
      <c r="B511" s="3">
        <f t="shared" si="23"/>
        <v>5</v>
      </c>
      <c r="C511" s="1">
        <f>'Florida_Keys FR'!D558</f>
        <v>97583.107430922493</v>
      </c>
      <c r="D511" s="1">
        <f t="shared" si="22"/>
        <v>0</v>
      </c>
      <c r="E511" s="164">
        <f>'LEE County'!G486</f>
        <v>434161.78464993514</v>
      </c>
      <c r="F511" s="1">
        <f>+Summary_Delivered_Sales!F510</f>
        <v>0</v>
      </c>
      <c r="G511" s="1">
        <v>0</v>
      </c>
      <c r="H511"/>
      <c r="I511" s="1"/>
      <c r="J511" s="1"/>
      <c r="K511" s="1"/>
      <c r="L511" s="1">
        <f t="shared" si="21"/>
        <v>531744.89208085765</v>
      </c>
    </row>
    <row r="512" spans="1:12" ht="12.75" x14ac:dyDescent="0.2">
      <c r="A512" s="3">
        <f t="shared" si="24"/>
        <v>2050</v>
      </c>
      <c r="B512" s="3">
        <f t="shared" si="23"/>
        <v>6</v>
      </c>
      <c r="C512" s="1">
        <f>'Florida_Keys FR'!D559</f>
        <v>111609.65024452898</v>
      </c>
      <c r="D512" s="1">
        <f t="shared" si="22"/>
        <v>0</v>
      </c>
      <c r="E512" s="164">
        <f>'LEE County'!G487</f>
        <v>466389.37346401461</v>
      </c>
      <c r="F512" s="1">
        <f>+Summary_Delivered_Sales!F511</f>
        <v>0</v>
      </c>
      <c r="G512" s="1">
        <v>0</v>
      </c>
      <c r="H512"/>
      <c r="I512" s="1"/>
      <c r="J512" s="1"/>
      <c r="K512" s="1"/>
      <c r="L512" s="1">
        <f t="shared" si="21"/>
        <v>577999.02370854362</v>
      </c>
    </row>
    <row r="513" spans="1:12" ht="12.75" x14ac:dyDescent="0.2">
      <c r="A513" s="3">
        <f t="shared" si="24"/>
        <v>2050</v>
      </c>
      <c r="B513" s="3">
        <f t="shared" si="23"/>
        <v>7</v>
      </c>
      <c r="C513" s="1">
        <f>'Florida_Keys FR'!D560</f>
        <v>121523.59840370489</v>
      </c>
      <c r="D513" s="1">
        <f t="shared" si="22"/>
        <v>0</v>
      </c>
      <c r="E513" s="164">
        <f>'LEE County'!G488</f>
        <v>480996.8204579734</v>
      </c>
      <c r="F513" s="1">
        <f>+Summary_Delivered_Sales!F512</f>
        <v>0</v>
      </c>
      <c r="G513" s="1">
        <v>0</v>
      </c>
      <c r="H513"/>
      <c r="I513" s="1"/>
      <c r="J513" s="1"/>
      <c r="K513" s="1"/>
      <c r="L513" s="1">
        <f t="shared" si="21"/>
        <v>602520.41886167834</v>
      </c>
    </row>
    <row r="514" spans="1:12" ht="12.75" x14ac:dyDescent="0.2">
      <c r="A514" s="3">
        <f t="shared" si="24"/>
        <v>2050</v>
      </c>
      <c r="B514" s="3">
        <f t="shared" si="23"/>
        <v>8</v>
      </c>
      <c r="C514" s="1">
        <f>'Florida_Keys FR'!D561</f>
        <v>132479.65069651432</v>
      </c>
      <c r="D514" s="1">
        <f t="shared" si="22"/>
        <v>0</v>
      </c>
      <c r="E514" s="164">
        <f>'LEE County'!G489</f>
        <v>492463.78558329662</v>
      </c>
      <c r="F514" s="1">
        <f>+Summary_Delivered_Sales!F513</f>
        <v>0</v>
      </c>
      <c r="G514" s="1">
        <v>0</v>
      </c>
      <c r="H514"/>
      <c r="I514" s="1"/>
      <c r="J514" s="1"/>
      <c r="K514" s="1"/>
      <c r="L514" s="1">
        <f t="shared" si="21"/>
        <v>624943.43627981097</v>
      </c>
    </row>
    <row r="515" spans="1:12" ht="12.75" x14ac:dyDescent="0.2">
      <c r="A515" s="3">
        <f t="shared" si="24"/>
        <v>2050</v>
      </c>
      <c r="B515" s="3">
        <f t="shared" si="23"/>
        <v>9</v>
      </c>
      <c r="C515" s="1">
        <f>'Florida_Keys FR'!D562</f>
        <v>131462.60339057868</v>
      </c>
      <c r="D515" s="1">
        <f t="shared" si="22"/>
        <v>0</v>
      </c>
      <c r="E515" s="164">
        <f>'LEE County'!G490</f>
        <v>491490.04381400993</v>
      </c>
      <c r="F515" s="1">
        <f>+Summary_Delivered_Sales!F514</f>
        <v>0</v>
      </c>
      <c r="G515" s="1">
        <v>0</v>
      </c>
      <c r="H515"/>
      <c r="I515" s="1"/>
      <c r="J515" s="1"/>
      <c r="K515" s="1"/>
      <c r="L515" s="1">
        <f t="shared" si="21"/>
        <v>622952.64720458863</v>
      </c>
    </row>
    <row r="516" spans="1:12" ht="12.75" x14ac:dyDescent="0.2">
      <c r="A516" s="3">
        <f t="shared" si="24"/>
        <v>2050</v>
      </c>
      <c r="B516" s="3">
        <f t="shared" si="23"/>
        <v>10</v>
      </c>
      <c r="C516" s="1">
        <f>'Florida_Keys FR'!D563</f>
        <v>112585.39555783283</v>
      </c>
      <c r="D516" s="1">
        <f t="shared" si="22"/>
        <v>0</v>
      </c>
      <c r="E516" s="164">
        <f>'LEE County'!G491</f>
        <v>475533.15834273002</v>
      </c>
      <c r="F516" s="1">
        <f>+Summary_Delivered_Sales!F515</f>
        <v>0</v>
      </c>
      <c r="G516" s="1">
        <v>0</v>
      </c>
      <c r="H516"/>
      <c r="I516" s="1"/>
      <c r="J516" s="1"/>
      <c r="K516" s="1"/>
      <c r="L516" s="1">
        <f t="shared" ref="L516:L542" si="25">SUM(C516:K516)</f>
        <v>588118.55390056281</v>
      </c>
    </row>
    <row r="517" spans="1:12" ht="12.75" x14ac:dyDescent="0.2">
      <c r="A517" s="3">
        <f t="shared" si="24"/>
        <v>2050</v>
      </c>
      <c r="B517" s="3">
        <f t="shared" si="23"/>
        <v>11</v>
      </c>
      <c r="C517" s="1">
        <f>'Florida_Keys FR'!D564</f>
        <v>103981.69265366801</v>
      </c>
      <c r="D517" s="1">
        <f t="shared" si="22"/>
        <v>0</v>
      </c>
      <c r="E517" s="164">
        <f>'LEE County'!G492</f>
        <v>452674.15759898291</v>
      </c>
      <c r="F517" s="1">
        <f>+Summary_Delivered_Sales!F516</f>
        <v>0</v>
      </c>
      <c r="G517" s="1">
        <v>0</v>
      </c>
      <c r="H517"/>
      <c r="I517" s="1"/>
      <c r="J517" s="1"/>
      <c r="K517" s="1"/>
      <c r="L517" s="1">
        <f t="shared" si="25"/>
        <v>556655.85025265091</v>
      </c>
    </row>
    <row r="518" spans="1:12" ht="12.75" x14ac:dyDescent="0.2">
      <c r="A518" s="3">
        <f t="shared" si="24"/>
        <v>2050</v>
      </c>
      <c r="B518" s="3">
        <f t="shared" si="23"/>
        <v>12</v>
      </c>
      <c r="C518" s="1">
        <f>'Florida_Keys FR'!D565</f>
        <v>85853.318807188029</v>
      </c>
      <c r="D518" s="1">
        <f t="shared" si="22"/>
        <v>0</v>
      </c>
      <c r="E518" s="164">
        <f>'LEE County'!G493</f>
        <v>426669.36359737872</v>
      </c>
      <c r="F518" s="1">
        <f>+Summary_Delivered_Sales!F517</f>
        <v>0</v>
      </c>
      <c r="G518" s="1">
        <v>0</v>
      </c>
      <c r="H518"/>
      <c r="I518" s="1"/>
      <c r="J518" s="1"/>
      <c r="K518" s="1"/>
      <c r="L518" s="1">
        <f t="shared" si="25"/>
        <v>512522.68240456673</v>
      </c>
    </row>
    <row r="519" spans="1:12" ht="12.75" x14ac:dyDescent="0.2">
      <c r="A519" s="303">
        <f t="shared" si="24"/>
        <v>2051</v>
      </c>
      <c r="B519" s="303">
        <f t="shared" si="23"/>
        <v>1</v>
      </c>
      <c r="C519" s="1">
        <f>'Florida_Keys FR'!D566</f>
        <v>88354.762362020614</v>
      </c>
      <c r="D519" s="1"/>
      <c r="E519" s="164">
        <f>'LEE County'!G494</f>
        <v>436927.50048632361</v>
      </c>
      <c r="F519" s="1"/>
      <c r="G519" s="1"/>
      <c r="H519"/>
      <c r="I519" s="1"/>
      <c r="J519" s="1"/>
      <c r="K519" s="1"/>
      <c r="L519" s="1">
        <f t="shared" si="25"/>
        <v>525282.26284834417</v>
      </c>
    </row>
    <row r="520" spans="1:12" ht="12.75" x14ac:dyDescent="0.2">
      <c r="A520" s="303">
        <f t="shared" si="24"/>
        <v>2051</v>
      </c>
      <c r="B520" s="303">
        <f t="shared" si="23"/>
        <v>2</v>
      </c>
      <c r="C520" s="1">
        <f>'Florida_Keys FR'!D567</f>
        <v>88379.091282737616</v>
      </c>
      <c r="D520" s="1"/>
      <c r="E520" s="164">
        <f>'LEE County'!G495</f>
        <v>460401.913789618</v>
      </c>
      <c r="F520" s="1"/>
      <c r="G520" s="1"/>
      <c r="H520"/>
      <c r="I520" s="1"/>
      <c r="J520" s="1"/>
      <c r="K520" s="1"/>
      <c r="L520" s="1">
        <f t="shared" si="25"/>
        <v>548781.00507235562</v>
      </c>
    </row>
    <row r="521" spans="1:12" ht="12.75" x14ac:dyDescent="0.2">
      <c r="A521" s="303">
        <f t="shared" si="24"/>
        <v>2051</v>
      </c>
      <c r="B521" s="303">
        <f t="shared" si="23"/>
        <v>3</v>
      </c>
      <c r="C521" s="1">
        <f>'Florida_Keys FR'!D568</f>
        <v>83708.535553554058</v>
      </c>
      <c r="D521" s="1"/>
      <c r="E521" s="164">
        <f>'LEE County'!G496</f>
        <v>432733.80985132133</v>
      </c>
      <c r="F521" s="1"/>
      <c r="G521" s="1"/>
      <c r="H521"/>
      <c r="I521" s="1"/>
      <c r="J521" s="1"/>
      <c r="K521" s="1"/>
      <c r="L521" s="1">
        <f t="shared" si="25"/>
        <v>516442.34540487541</v>
      </c>
    </row>
    <row r="522" spans="1:12" ht="12.75" x14ac:dyDescent="0.2">
      <c r="A522" s="303">
        <f t="shared" si="24"/>
        <v>2051</v>
      </c>
      <c r="B522" s="303">
        <f t="shared" si="23"/>
        <v>4</v>
      </c>
      <c r="C522" s="1">
        <f>'Florida_Keys FR'!D569</f>
        <v>94260.472741587917</v>
      </c>
      <c r="D522" s="1"/>
      <c r="E522" s="164">
        <f>'LEE County'!G497</f>
        <v>434271.0121516409</v>
      </c>
      <c r="F522" s="1"/>
      <c r="G522" s="1"/>
      <c r="H522"/>
      <c r="I522" s="1"/>
      <c r="J522" s="1"/>
      <c r="K522" s="1"/>
      <c r="L522" s="1">
        <f t="shared" si="25"/>
        <v>528531.48489322886</v>
      </c>
    </row>
    <row r="523" spans="1:12" ht="12.75" x14ac:dyDescent="0.2">
      <c r="A523" s="303">
        <f t="shared" si="24"/>
        <v>2051</v>
      </c>
      <c r="B523" s="303">
        <f t="shared" si="23"/>
        <v>5</v>
      </c>
      <c r="C523" s="1">
        <f>'Florida_Keys FR'!D570</f>
        <v>98813.514379185712</v>
      </c>
      <c r="D523" s="1"/>
      <c r="E523" s="164">
        <f>'LEE County'!G498</f>
        <v>438481.97982457705</v>
      </c>
      <c r="F523" s="1"/>
      <c r="G523" s="1"/>
      <c r="H523"/>
      <c r="I523" s="1"/>
      <c r="J523" s="1"/>
      <c r="K523" s="1"/>
      <c r="L523" s="1">
        <f t="shared" si="25"/>
        <v>537295.49420376273</v>
      </c>
    </row>
    <row r="524" spans="1:12" ht="12.75" x14ac:dyDescent="0.2">
      <c r="A524" s="303">
        <f t="shared" si="24"/>
        <v>2051</v>
      </c>
      <c r="B524" s="303">
        <f t="shared" si="23"/>
        <v>6</v>
      </c>
      <c r="C524" s="1">
        <f>'Florida_Keys FR'!D571</f>
        <v>113016.91521865687</v>
      </c>
      <c r="D524" s="1"/>
      <c r="E524" s="164">
        <f>'LEE County'!G499</f>
        <v>470651.25174247043</v>
      </c>
      <c r="F524" s="1"/>
      <c r="G524" s="1"/>
      <c r="H524"/>
      <c r="I524" s="1"/>
      <c r="J524" s="1"/>
      <c r="K524" s="1"/>
      <c r="L524" s="1">
        <f t="shared" si="25"/>
        <v>583668.16696112731</v>
      </c>
    </row>
    <row r="525" spans="1:12" ht="12.75" x14ac:dyDescent="0.2">
      <c r="A525" s="303">
        <f t="shared" si="24"/>
        <v>2051</v>
      </c>
      <c r="B525" s="303">
        <f t="shared" si="23"/>
        <v>7</v>
      </c>
      <c r="C525" s="1">
        <f>'Florida_Keys FR'!D572</f>
        <v>123055.86647540687</v>
      </c>
      <c r="D525" s="1"/>
      <c r="E525" s="164">
        <f>'LEE County'!G500</f>
        <v>485303.66616823513</v>
      </c>
      <c r="F525" s="1"/>
      <c r="G525" s="1"/>
      <c r="H525"/>
      <c r="I525" s="1"/>
      <c r="J525" s="1"/>
      <c r="K525" s="1"/>
      <c r="L525" s="1">
        <f t="shared" si="25"/>
        <v>608359.53264364204</v>
      </c>
    </row>
    <row r="526" spans="1:12" ht="12.75" x14ac:dyDescent="0.2">
      <c r="A526" s="303">
        <f t="shared" si="24"/>
        <v>2051</v>
      </c>
      <c r="B526" s="303">
        <f t="shared" si="23"/>
        <v>8</v>
      </c>
      <c r="C526" s="1">
        <f>'Florida_Keys FR'!D573</f>
        <v>134150.06155974558</v>
      </c>
      <c r="D526" s="1"/>
      <c r="E526" s="164">
        <f>'LEE County'!G501</f>
        <v>496807.54439848388</v>
      </c>
      <c r="F526" s="1"/>
      <c r="G526" s="1"/>
      <c r="H526"/>
      <c r="I526" s="1"/>
      <c r="J526" s="1"/>
      <c r="K526" s="1"/>
      <c r="L526" s="1">
        <f t="shared" si="25"/>
        <v>630957.6059582294</v>
      </c>
    </row>
    <row r="527" spans="1:12" ht="12.75" x14ac:dyDescent="0.2">
      <c r="A527" s="303">
        <f t="shared" si="24"/>
        <v>2051</v>
      </c>
      <c r="B527" s="303">
        <f t="shared" si="23"/>
        <v>9</v>
      </c>
      <c r="C527" s="1">
        <f>'Florida_Keys FR'!D574</f>
        <v>133120.19049665687</v>
      </c>
      <c r="D527" s="1"/>
      <c r="E527" s="164">
        <f>'LEE County'!G502</f>
        <v>495826.25417223142</v>
      </c>
      <c r="F527" s="1"/>
      <c r="G527" s="1"/>
      <c r="H527"/>
      <c r="I527" s="1"/>
      <c r="J527" s="1"/>
      <c r="K527" s="1"/>
      <c r="L527" s="1">
        <f t="shared" si="25"/>
        <v>628946.44466888835</v>
      </c>
    </row>
    <row r="528" spans="1:12" ht="12.75" x14ac:dyDescent="0.2">
      <c r="A528" s="303">
        <f t="shared" si="24"/>
        <v>2051</v>
      </c>
      <c r="B528" s="303">
        <f t="shared" si="23"/>
        <v>10</v>
      </c>
      <c r="C528" s="1">
        <f>'Florida_Keys FR'!D575</f>
        <v>114004.96352009909</v>
      </c>
      <c r="D528" s="1"/>
      <c r="E528" s="164">
        <f>'LEE County'!G503</f>
        <v>479925.68594906479</v>
      </c>
      <c r="F528" s="1"/>
      <c r="G528" s="1"/>
      <c r="H528"/>
      <c r="I528" s="1"/>
      <c r="J528" s="1"/>
      <c r="K528" s="1"/>
      <c r="L528" s="1">
        <f t="shared" si="25"/>
        <v>593930.64946916385</v>
      </c>
    </row>
    <row r="529" spans="1:13" ht="12.75" x14ac:dyDescent="0.2">
      <c r="A529" s="303">
        <f t="shared" si="24"/>
        <v>2051</v>
      </c>
      <c r="B529" s="303">
        <f t="shared" si="23"/>
        <v>11</v>
      </c>
      <c r="C529" s="1">
        <f>'Florida_Keys FR'!D576</f>
        <v>105292.7781530083</v>
      </c>
      <c r="D529" s="1"/>
      <c r="E529" s="164">
        <f>'LEE County'!G504</f>
        <v>457191.97521451768</v>
      </c>
      <c r="F529" s="1"/>
      <c r="G529" s="1"/>
      <c r="H529"/>
      <c r="I529" s="1"/>
      <c r="J529" s="1"/>
      <c r="K529" s="1"/>
      <c r="L529" s="1">
        <f t="shared" si="25"/>
        <v>562484.75336752599</v>
      </c>
    </row>
    <row r="530" spans="1:13" ht="12.75" x14ac:dyDescent="0.2">
      <c r="A530" s="303">
        <f t="shared" si="24"/>
        <v>2051</v>
      </c>
      <c r="B530" s="303">
        <f t="shared" si="23"/>
        <v>12</v>
      </c>
      <c r="C530" s="1">
        <f>'Florida_Keys FR'!D577</f>
        <v>86935.827068841842</v>
      </c>
      <c r="D530" s="1"/>
      <c r="E530" s="164">
        <f>'LEE County'!G505</f>
        <v>431443.47394720436</v>
      </c>
      <c r="F530" s="1"/>
      <c r="G530" s="1"/>
      <c r="H530"/>
      <c r="I530" s="1"/>
      <c r="J530" s="1"/>
      <c r="K530" s="1"/>
      <c r="L530" s="1">
        <f t="shared" si="25"/>
        <v>518379.3010160462</v>
      </c>
    </row>
    <row r="531" spans="1:13" ht="12.75" x14ac:dyDescent="0.2">
      <c r="A531" s="303">
        <f t="shared" si="24"/>
        <v>2052</v>
      </c>
      <c r="B531" s="303">
        <f t="shared" si="23"/>
        <v>1</v>
      </c>
      <c r="C531" s="1">
        <f>'Florida_Keys FR'!D578</f>
        <v>89468.810852424867</v>
      </c>
      <c r="D531" s="1"/>
      <c r="E531" s="164">
        <f>'LEE County'!G506</f>
        <v>441842.17480644706</v>
      </c>
      <c r="F531" s="1"/>
      <c r="G531" s="1"/>
      <c r="H531"/>
      <c r="I531" s="1"/>
      <c r="J531" s="1"/>
      <c r="K531" s="1"/>
      <c r="L531" s="1">
        <f t="shared" si="25"/>
        <v>531310.98565887194</v>
      </c>
    </row>
    <row r="532" spans="1:13" ht="12.75" x14ac:dyDescent="0.2">
      <c r="A532" s="303">
        <f t="shared" si="24"/>
        <v>2052</v>
      </c>
      <c r="B532" s="303">
        <f t="shared" si="23"/>
        <v>2</v>
      </c>
      <c r="C532" s="1">
        <f>'Florida_Keys FR'!D579</f>
        <v>89493.446531902591</v>
      </c>
      <c r="D532" s="1"/>
      <c r="E532" s="164">
        <f>'LEE County'!G507</f>
        <v>464911.89923190844</v>
      </c>
      <c r="F532" s="1"/>
      <c r="G532" s="1"/>
      <c r="H532"/>
      <c r="I532" s="1"/>
      <c r="J532" s="1"/>
      <c r="K532" s="1"/>
      <c r="L532" s="1">
        <f t="shared" si="25"/>
        <v>554405.34576381103</v>
      </c>
    </row>
    <row r="533" spans="1:13" ht="12.75" x14ac:dyDescent="0.2">
      <c r="A533" s="303">
        <f t="shared" si="24"/>
        <v>2052</v>
      </c>
      <c r="B533" s="303">
        <f t="shared" si="23"/>
        <v>3</v>
      </c>
      <c r="C533" s="1">
        <f>'Florida_Keys FR'!D580</f>
        <v>84764.00064874941</v>
      </c>
      <c r="D533" s="1"/>
      <c r="E533" s="164">
        <f>'LEE County'!G508</f>
        <v>437238.82780822628</v>
      </c>
      <c r="F533" s="1"/>
      <c r="G533" s="1"/>
      <c r="H533"/>
      <c r="I533" s="1"/>
      <c r="J533" s="1"/>
      <c r="K533" s="1"/>
      <c r="L533" s="1">
        <f t="shared" si="25"/>
        <v>522002.82845697569</v>
      </c>
    </row>
    <row r="534" spans="1:13" ht="12.75" x14ac:dyDescent="0.2">
      <c r="A534" s="303">
        <f t="shared" si="24"/>
        <v>2052</v>
      </c>
      <c r="B534" s="303">
        <f t="shared" si="23"/>
        <v>4</v>
      </c>
      <c r="C534" s="1">
        <f>'Florida_Keys FR'!D581</f>
        <v>95448.985217376059</v>
      </c>
      <c r="D534" s="1"/>
      <c r="E534" s="164">
        <f>'LEE County'!G509</f>
        <v>438700.83514148009</v>
      </c>
      <c r="F534" s="1"/>
      <c r="G534" s="1"/>
      <c r="H534"/>
      <c r="I534" s="1"/>
      <c r="J534" s="1"/>
      <c r="K534" s="1"/>
      <c r="L534" s="1">
        <f t="shared" si="25"/>
        <v>534149.82035885612</v>
      </c>
    </row>
    <row r="535" spans="1:13" ht="12.75" x14ac:dyDescent="0.2">
      <c r="A535" s="303">
        <f t="shared" si="24"/>
        <v>2052</v>
      </c>
      <c r="B535" s="303">
        <f t="shared" si="23"/>
        <v>5</v>
      </c>
      <c r="C535" s="1">
        <f>'Florida_Keys FR'!D582</f>
        <v>100059.43529598499</v>
      </c>
      <c r="D535" s="1"/>
      <c r="E535" s="164">
        <f>'LEE County'!G510</f>
        <v>442845.16378129716</v>
      </c>
      <c r="F535" s="1"/>
      <c r="G535" s="1"/>
      <c r="H535"/>
      <c r="I535" s="1"/>
      <c r="J535" s="1"/>
      <c r="K535" s="1"/>
      <c r="L535" s="1">
        <f t="shared" si="25"/>
        <v>542904.59907728212</v>
      </c>
    </row>
    <row r="536" spans="1:13" ht="12.75" x14ac:dyDescent="0.2">
      <c r="A536" s="303">
        <f t="shared" si="24"/>
        <v>2052</v>
      </c>
      <c r="B536" s="303">
        <f t="shared" si="23"/>
        <v>6</v>
      </c>
      <c r="C536" s="1">
        <f>'Florida_Keys FR'!D583</f>
        <v>114441.92413072442</v>
      </c>
      <c r="D536" s="1"/>
      <c r="E536" s="164">
        <f>'LEE County'!G511</f>
        <v>474952.07517597009</v>
      </c>
      <c r="F536" s="1"/>
      <c r="G536" s="1"/>
      <c r="H536"/>
      <c r="I536" s="1"/>
      <c r="J536" s="1"/>
      <c r="K536" s="1"/>
      <c r="L536" s="1">
        <f t="shared" si="25"/>
        <v>589393.99930669449</v>
      </c>
    </row>
    <row r="537" spans="1:13" ht="12.75" x14ac:dyDescent="0.2">
      <c r="A537" s="303">
        <f t="shared" si="24"/>
        <v>2052</v>
      </c>
      <c r="B537" s="303">
        <f t="shared" ref="B537:B542" si="26">+B525</f>
        <v>7</v>
      </c>
      <c r="C537" s="1">
        <f>'Florida_Keys FR'!D584</f>
        <v>124607.45462546728</v>
      </c>
      <c r="D537" s="1"/>
      <c r="E537" s="164">
        <f>'LEE County'!G512</f>
        <v>489649.07537659717</v>
      </c>
      <c r="F537" s="1"/>
      <c r="G537" s="1"/>
      <c r="H537"/>
      <c r="I537" s="1"/>
      <c r="J537" s="1"/>
      <c r="K537" s="1"/>
      <c r="L537" s="1">
        <f t="shared" si="25"/>
        <v>614256.53000206442</v>
      </c>
    </row>
    <row r="538" spans="1:13" ht="12.75" x14ac:dyDescent="0.2">
      <c r="A538" s="303">
        <f t="shared" si="24"/>
        <v>2052</v>
      </c>
      <c r="B538" s="303">
        <f t="shared" si="26"/>
        <v>8</v>
      </c>
      <c r="C538" s="1">
        <f>'Florida_Keys FR'!D585</f>
        <v>135841.53431767033</v>
      </c>
      <c r="D538" s="1"/>
      <c r="E538" s="164">
        <f>'LEE County'!G513</f>
        <v>501189.61717948318</v>
      </c>
      <c r="F538" s="1"/>
      <c r="G538" s="1"/>
      <c r="H538"/>
      <c r="I538" s="1"/>
      <c r="J538" s="1"/>
      <c r="K538" s="1"/>
      <c r="L538" s="1">
        <f t="shared" si="25"/>
        <v>637031.15149715357</v>
      </c>
    </row>
    <row r="539" spans="1:13" ht="12.75" x14ac:dyDescent="0.2">
      <c r="A539" s="303">
        <f t="shared" si="24"/>
        <v>2052</v>
      </c>
      <c r="B539" s="303">
        <f t="shared" si="26"/>
        <v>9</v>
      </c>
      <c r="C539" s="1">
        <f>'Florida_Keys FR'!D586</f>
        <v>134798.67780509964</v>
      </c>
      <c r="D539" s="1"/>
      <c r="E539" s="164">
        <f>'LEE County'!G514</f>
        <v>500200.72109435976</v>
      </c>
      <c r="F539" s="1"/>
      <c r="G539" s="1"/>
      <c r="H539"/>
      <c r="I539" s="1"/>
      <c r="J539" s="1"/>
      <c r="K539" s="1"/>
      <c r="L539" s="1">
        <f t="shared" si="25"/>
        <v>634999.3988994594</v>
      </c>
    </row>
    <row r="540" spans="1:13" ht="12.75" x14ac:dyDescent="0.2">
      <c r="A540" s="303">
        <f t="shared" si="24"/>
        <v>2052</v>
      </c>
      <c r="B540" s="303">
        <f t="shared" si="26"/>
        <v>10</v>
      </c>
      <c r="C540" s="1">
        <f>'Florida_Keys FR'!D587</f>
        <v>115442.43054635591</v>
      </c>
      <c r="D540" s="1"/>
      <c r="E540" s="164">
        <f>'LEE County'!G515</f>
        <v>484358.78758989938</v>
      </c>
      <c r="F540" s="1"/>
      <c r="G540" s="1"/>
      <c r="H540"/>
      <c r="I540" s="1"/>
      <c r="J540" s="1"/>
      <c r="K540" s="1"/>
      <c r="L540" s="1">
        <f t="shared" si="25"/>
        <v>599801.21813625528</v>
      </c>
    </row>
    <row r="541" spans="1:13" ht="12.75" x14ac:dyDescent="0.2">
      <c r="A541" s="303">
        <f t="shared" si="24"/>
        <v>2052</v>
      </c>
      <c r="B541" s="303">
        <f t="shared" si="26"/>
        <v>11</v>
      </c>
      <c r="C541" s="1">
        <f>'Florida_Keys FR'!D588</f>
        <v>106620.39488147855</v>
      </c>
      <c r="D541" s="1"/>
      <c r="E541" s="164">
        <f>'LEE County'!G516</f>
        <v>461754.88194252906</v>
      </c>
      <c r="F541" s="1"/>
      <c r="G541" s="1"/>
      <c r="H541"/>
      <c r="I541" s="1"/>
      <c r="J541" s="1"/>
      <c r="K541" s="1"/>
      <c r="L541" s="1">
        <f t="shared" si="25"/>
        <v>568375.27682400763</v>
      </c>
    </row>
    <row r="542" spans="1:13" ht="12.75" x14ac:dyDescent="0.2">
      <c r="A542" s="303">
        <f t="shared" si="24"/>
        <v>2052</v>
      </c>
      <c r="B542" s="303">
        <f t="shared" si="26"/>
        <v>12</v>
      </c>
      <c r="C542" s="1">
        <f>'Florida_Keys FR'!D589</f>
        <v>88031.984472460463</v>
      </c>
      <c r="D542" s="1"/>
      <c r="E542" s="164">
        <f>'LEE County'!G517</f>
        <v>436271.00301319972</v>
      </c>
      <c r="F542" s="1"/>
      <c r="G542" s="1"/>
      <c r="H542"/>
      <c r="I542" s="1"/>
      <c r="J542" s="1"/>
      <c r="K542" s="1"/>
      <c r="L542" s="1">
        <f t="shared" si="25"/>
        <v>524302.98748566024</v>
      </c>
    </row>
    <row r="543" spans="1:13" x14ac:dyDescent="0.2">
      <c r="A543" s="303"/>
      <c r="B543" s="303"/>
      <c r="C543" s="164"/>
      <c r="D543" s="1"/>
      <c r="E543" s="164"/>
      <c r="F543" s="1"/>
      <c r="G543" s="1"/>
      <c r="H543" s="1"/>
      <c r="I543" s="1"/>
      <c r="J543" s="1"/>
      <c r="K543" s="1"/>
      <c r="L543" s="1"/>
    </row>
    <row r="544" spans="1:13" x14ac:dyDescent="0.2">
      <c r="B544" s="6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54"/>
    </row>
    <row r="545" spans="1:15" x14ac:dyDescent="0.2">
      <c r="A545" s="3">
        <v>2007</v>
      </c>
      <c r="B545" s="6"/>
      <c r="C545" s="1">
        <f>'Florida_Keys FR'!D738</f>
        <v>749620.26900000009</v>
      </c>
      <c r="D545" s="1">
        <f>Key_West!D538</f>
        <v>240075</v>
      </c>
      <c r="E545" s="35">
        <v>0</v>
      </c>
      <c r="F545" s="1">
        <f>SUM(Metro_Dade!G98)</f>
        <v>6230.625</v>
      </c>
      <c r="G545" s="37">
        <v>0</v>
      </c>
      <c r="H545" s="37"/>
      <c r="I545" s="37"/>
      <c r="J545" s="37"/>
      <c r="K545" s="37"/>
      <c r="L545" s="1">
        <f>SUM(C545:J545)</f>
        <v>995925.89400000009</v>
      </c>
    </row>
    <row r="546" spans="1:15" x14ac:dyDescent="0.2">
      <c r="A546" s="3">
        <v>2008</v>
      </c>
      <c r="B546" s="6"/>
      <c r="C546" s="1">
        <f t="shared" ref="C546:H546" si="27">SUM(C3:C14)</f>
        <v>856529.96452863654</v>
      </c>
      <c r="D546" s="1">
        <f t="shared" si="27"/>
        <v>258090</v>
      </c>
      <c r="E546" s="1">
        <f t="shared" si="27"/>
        <v>0</v>
      </c>
      <c r="F546" s="1">
        <f t="shared" si="27"/>
        <v>6958.3529999999992</v>
      </c>
      <c r="G546" s="1">
        <f t="shared" si="27"/>
        <v>0</v>
      </c>
      <c r="H546" s="1">
        <f t="shared" si="27"/>
        <v>0</v>
      </c>
      <c r="I546" s="1"/>
      <c r="J546" s="1"/>
      <c r="K546" s="1"/>
      <c r="L546" s="1">
        <f t="shared" ref="L546" si="28">SUM(C546:J546)</f>
        <v>1121578.3175286364</v>
      </c>
      <c r="N546" s="36"/>
      <c r="O546" s="46"/>
    </row>
    <row r="547" spans="1:15" x14ac:dyDescent="0.2">
      <c r="A547" s="3">
        <v>2009</v>
      </c>
      <c r="B547" s="6"/>
      <c r="C547" s="1">
        <f>SUM(C15:C26)</f>
        <v>867329.78887833492</v>
      </c>
      <c r="D547" s="1">
        <f>SUM(D15:D26)</f>
        <v>226018</v>
      </c>
      <c r="E547" s="1">
        <f>SUM(E15:E26)</f>
        <v>0</v>
      </c>
      <c r="F547" s="1">
        <f t="shared" ref="F547:J547" si="29">SUM(F15:F26)</f>
        <v>6469.7410000000009</v>
      </c>
      <c r="G547" s="1">
        <f t="shared" si="29"/>
        <v>211750</v>
      </c>
      <c r="H547" s="1">
        <f t="shared" ref="H547" si="30">SUM(H15:H26)</f>
        <v>0</v>
      </c>
      <c r="I547" s="1">
        <f t="shared" si="29"/>
        <v>0</v>
      </c>
      <c r="J547" s="1">
        <f t="shared" si="29"/>
        <v>0</v>
      </c>
      <c r="K547" s="1">
        <f t="shared" ref="K547" si="31">SUM(K15:K26)</f>
        <v>0</v>
      </c>
      <c r="L547" s="1">
        <f>SUM(L15:L26)</f>
        <v>1311567.5298783346</v>
      </c>
      <c r="M547" s="46">
        <f>SUM(C547:K547)</f>
        <v>1311567.5298783348</v>
      </c>
      <c r="N547" s="36">
        <f>M547-L547</f>
        <v>0</v>
      </c>
      <c r="O547" s="46"/>
    </row>
    <row r="548" spans="1:15" x14ac:dyDescent="0.2">
      <c r="A548" s="3">
        <v>2010</v>
      </c>
      <c r="B548" s="6"/>
      <c r="C548" s="1">
        <f>SUM(C27:C38)</f>
        <v>878265.786170971</v>
      </c>
      <c r="D548" s="1">
        <f>SUM(D27:D38)</f>
        <v>225495</v>
      </c>
      <c r="E548" s="1">
        <f>SUM(E27:E38)</f>
        <v>3514078.4280000003</v>
      </c>
      <c r="F548" s="1">
        <f t="shared" ref="F548:J548" si="32">SUM(F27:F38)</f>
        <v>6330.4369999999999</v>
      </c>
      <c r="G548" s="1">
        <f t="shared" si="32"/>
        <v>4950</v>
      </c>
      <c r="H548" s="1">
        <f t="shared" ref="H548" si="33">SUM(H27:H38)</f>
        <v>0</v>
      </c>
      <c r="I548" s="1">
        <f t="shared" si="32"/>
        <v>0</v>
      </c>
      <c r="J548" s="1">
        <f t="shared" si="32"/>
        <v>0</v>
      </c>
      <c r="K548" s="1">
        <f t="shared" ref="K548" si="34">SUM(K27:K38)</f>
        <v>0</v>
      </c>
      <c r="L548" s="1">
        <f>SUM(L27:L38)</f>
        <v>4629119.6511709709</v>
      </c>
      <c r="M548" s="46">
        <f t="shared" ref="M548:M588" si="35">SUM(C548:K548)</f>
        <v>4629119.6511709718</v>
      </c>
      <c r="N548" s="36">
        <f t="shared" ref="N548:N588" si="36">M548-L548</f>
        <v>0</v>
      </c>
      <c r="O548" s="46"/>
    </row>
    <row r="549" spans="1:15" x14ac:dyDescent="0.2">
      <c r="A549" s="3">
        <v>2011</v>
      </c>
      <c r="B549" s="6"/>
      <c r="C549" s="1">
        <f t="shared" ref="C549" si="37">SUM(C39:C50)</f>
        <v>794516.36396693485</v>
      </c>
      <c r="D549" s="1">
        <f t="shared" ref="D549:F549" si="38">SUM(D39:D50)</f>
        <v>228690</v>
      </c>
      <c r="E549" s="1">
        <f t="shared" si="38"/>
        <v>3727197.4079999998</v>
      </c>
      <c r="F549" s="1">
        <f t="shared" si="38"/>
        <v>7408.5920000000006</v>
      </c>
      <c r="G549" s="1">
        <f t="shared" ref="G549:L549" si="39">SUM(G39:G50)</f>
        <v>0</v>
      </c>
      <c r="H549" s="1">
        <f t="shared" ref="H549" si="40">SUM(H39:H50)</f>
        <v>0</v>
      </c>
      <c r="I549" s="1">
        <f t="shared" si="39"/>
        <v>9181.3919999999998</v>
      </c>
      <c r="J549" s="1">
        <f t="shared" si="39"/>
        <v>0</v>
      </c>
      <c r="K549" s="1">
        <f t="shared" ref="K549" si="41">SUM(K39:K50)</f>
        <v>0</v>
      </c>
      <c r="L549" s="1">
        <f t="shared" si="39"/>
        <v>4766993.7559669344</v>
      </c>
      <c r="M549" s="46">
        <f t="shared" si="35"/>
        <v>4766993.7559669344</v>
      </c>
      <c r="N549" s="36">
        <f t="shared" si="36"/>
        <v>0</v>
      </c>
      <c r="O549" s="46"/>
    </row>
    <row r="550" spans="1:15" x14ac:dyDescent="0.2">
      <c r="A550" s="3">
        <v>2012</v>
      </c>
      <c r="C550" s="1">
        <f t="shared" ref="C550" si="42">SUM(C51:C62)</f>
        <v>738227.18799999997</v>
      </c>
      <c r="D550" s="1">
        <f t="shared" ref="D550:F550" si="43">SUM(D51:D62)</f>
        <v>225675</v>
      </c>
      <c r="E550" s="1">
        <f t="shared" si="43"/>
        <v>3645171.4049999998</v>
      </c>
      <c r="F550" s="1">
        <f t="shared" si="43"/>
        <v>5956.259</v>
      </c>
      <c r="G550" s="1">
        <f t="shared" ref="G550:L550" si="44">SUM(G51:G62)</f>
        <v>0</v>
      </c>
      <c r="H550" s="1">
        <f t="shared" ref="H550" si="45">SUM(H51:H62)</f>
        <v>0</v>
      </c>
      <c r="I550" s="1">
        <f t="shared" si="44"/>
        <v>63152.559870974736</v>
      </c>
      <c r="J550" s="1">
        <f t="shared" si="44"/>
        <v>24569.087233721217</v>
      </c>
      <c r="K550" s="1">
        <f t="shared" ref="K550" si="46">SUM(K51:K62)</f>
        <v>0</v>
      </c>
      <c r="L550" s="1">
        <f t="shared" si="44"/>
        <v>4702751.4991046954</v>
      </c>
      <c r="M550" s="46">
        <f t="shared" si="35"/>
        <v>4702751.4991046954</v>
      </c>
      <c r="N550" s="36">
        <f t="shared" si="36"/>
        <v>0</v>
      </c>
      <c r="O550" s="46"/>
    </row>
    <row r="551" spans="1:15" x14ac:dyDescent="0.2">
      <c r="A551" s="3">
        <v>2013</v>
      </c>
      <c r="C551" s="1">
        <f t="shared" ref="C551" si="47">SUM(C63:C74)</f>
        <v>753516.07299999997</v>
      </c>
      <c r="D551" s="1">
        <f t="shared" ref="D551:F551" si="48">SUM(D63:D74)</f>
        <v>102285</v>
      </c>
      <c r="E551" s="1">
        <f t="shared" si="48"/>
        <v>3653731.639</v>
      </c>
      <c r="F551" s="1">
        <f t="shared" si="48"/>
        <v>5845.8009000000011</v>
      </c>
      <c r="G551" s="1">
        <f t="shared" ref="G551:L551" si="49">SUM(G63:G74)</f>
        <v>0</v>
      </c>
      <c r="H551" s="1">
        <f t="shared" ref="H551" si="50">SUM(H63:H74)</f>
        <v>0</v>
      </c>
      <c r="I551" s="1">
        <f t="shared" si="49"/>
        <v>61691.331893006958</v>
      </c>
      <c r="J551" s="1">
        <f t="shared" si="49"/>
        <v>38251.039986263939</v>
      </c>
      <c r="K551" s="1">
        <f t="shared" ref="K551" si="51">SUM(K63:K74)</f>
        <v>0</v>
      </c>
      <c r="L551" s="1">
        <f t="shared" si="49"/>
        <v>4615320.8847792707</v>
      </c>
      <c r="M551" s="46">
        <f t="shared" si="35"/>
        <v>4615320.8847792717</v>
      </c>
      <c r="N551" s="36">
        <f t="shared" si="36"/>
        <v>0</v>
      </c>
      <c r="O551" s="46"/>
    </row>
    <row r="552" spans="1:15" x14ac:dyDescent="0.2">
      <c r="A552" s="3">
        <v>2014</v>
      </c>
      <c r="C552" s="1">
        <f t="shared" ref="C552" si="52">SUM(C75:C86)</f>
        <v>809245.17985540151</v>
      </c>
      <c r="D552" s="1">
        <f t="shared" ref="D552:F552" si="53">SUM(D75:D86)</f>
        <v>0</v>
      </c>
      <c r="E552" s="1">
        <f t="shared" si="53"/>
        <v>3752496.728382905</v>
      </c>
      <c r="F552" s="1">
        <f t="shared" si="53"/>
        <v>0</v>
      </c>
      <c r="G552" s="1">
        <f t="shared" ref="G552:L552" si="54">SUM(G75:G86)</f>
        <v>447950</v>
      </c>
      <c r="H552" s="1">
        <f t="shared" ref="H552" si="55">SUM(H75:H86)</f>
        <v>169263</v>
      </c>
      <c r="I552" s="1">
        <f t="shared" si="54"/>
        <v>63491.580304702213</v>
      </c>
      <c r="J552" s="1">
        <f t="shared" si="54"/>
        <v>38543.459576276873</v>
      </c>
      <c r="K552" s="1">
        <f t="shared" ref="K552" si="56">SUM(K75:K86)</f>
        <v>182183</v>
      </c>
      <c r="L552" s="1">
        <f t="shared" si="54"/>
        <v>5463172.9481192864</v>
      </c>
      <c r="M552" s="46">
        <f t="shared" si="35"/>
        <v>5463172.9481192855</v>
      </c>
      <c r="N552" s="36">
        <f t="shared" si="36"/>
        <v>0</v>
      </c>
      <c r="O552" s="46"/>
    </row>
    <row r="553" spans="1:15" x14ac:dyDescent="0.2">
      <c r="A553" s="3">
        <v>2015</v>
      </c>
      <c r="C553" s="1">
        <f t="shared" ref="C553" si="57">SUM(C87:C98)</f>
        <v>798097.27089022531</v>
      </c>
      <c r="D553" s="1">
        <f t="shared" ref="D553:F553" si="58">SUM(D87:D98)</f>
        <v>0</v>
      </c>
      <c r="E553" s="1">
        <f t="shared" si="58"/>
        <v>3756377.0586134288</v>
      </c>
      <c r="F553" s="1">
        <f t="shared" si="58"/>
        <v>0</v>
      </c>
      <c r="G553" s="1">
        <f t="shared" ref="G553:L553" si="59">SUM(G87:G98)</f>
        <v>835200</v>
      </c>
      <c r="H553" s="1">
        <f t="shared" ref="H553" si="60">SUM(H87:H98)</f>
        <v>262440</v>
      </c>
      <c r="I553" s="1">
        <f t="shared" si="59"/>
        <v>62742.683627794329</v>
      </c>
      <c r="J553" s="1">
        <f t="shared" si="59"/>
        <v>38446.442804379789</v>
      </c>
      <c r="K553" s="1">
        <f t="shared" ref="K553" si="61">SUM(K87:K98)</f>
        <v>268189.86183699983</v>
      </c>
      <c r="L553" s="1">
        <f t="shared" si="59"/>
        <v>6021493.3177728271</v>
      </c>
      <c r="M553" s="46">
        <f t="shared" si="35"/>
        <v>6021493.317772828</v>
      </c>
      <c r="N553" s="36">
        <f t="shared" si="36"/>
        <v>0</v>
      </c>
      <c r="O553" s="46"/>
    </row>
    <row r="554" spans="1:15" x14ac:dyDescent="0.2">
      <c r="A554" s="3">
        <v>2016</v>
      </c>
      <c r="C554" s="1">
        <f t="shared" ref="C554" si="62">SUM(C99:C110)</f>
        <v>814658.79969639517</v>
      </c>
      <c r="D554" s="1">
        <f t="shared" ref="D554:F554" si="63">SUM(D99:D110)</f>
        <v>0</v>
      </c>
      <c r="E554" s="1">
        <f t="shared" si="63"/>
        <v>3819220.4022390405</v>
      </c>
      <c r="F554" s="1">
        <f t="shared" si="63"/>
        <v>0</v>
      </c>
      <c r="G554" s="1">
        <f t="shared" ref="G554:L554" si="64">SUM(G99:G110)</f>
        <v>838400</v>
      </c>
      <c r="H554" s="1">
        <f t="shared" ref="H554" si="65">SUM(H99:H110)</f>
        <v>281760</v>
      </c>
      <c r="I554" s="1">
        <f t="shared" si="64"/>
        <v>62742.683627794329</v>
      </c>
      <c r="J554" s="1">
        <f t="shared" si="64"/>
        <v>38544.144213437707</v>
      </c>
      <c r="K554" s="1">
        <f t="shared" ref="K554" si="66">SUM(K99:K110)</f>
        <v>270200.3302899999</v>
      </c>
      <c r="L554" s="1">
        <f t="shared" si="64"/>
        <v>6125526.3600666663</v>
      </c>
      <c r="M554" s="46">
        <f t="shared" si="35"/>
        <v>6125526.3600666681</v>
      </c>
      <c r="N554" s="36">
        <f t="shared" si="36"/>
        <v>0</v>
      </c>
      <c r="O554" s="198"/>
    </row>
    <row r="555" spans="1:15" x14ac:dyDescent="0.2">
      <c r="A555" s="3">
        <v>2017</v>
      </c>
      <c r="C555" s="1">
        <f t="shared" ref="C555" si="67">SUM(C111:C122)</f>
        <v>824930.67844671872</v>
      </c>
      <c r="D555" s="1">
        <f t="shared" ref="D555:F555" si="68">SUM(D111:D122)</f>
        <v>0</v>
      </c>
      <c r="E555" s="1">
        <f t="shared" si="68"/>
        <v>3881793.1636840105</v>
      </c>
      <c r="F555" s="1">
        <f t="shared" si="68"/>
        <v>0</v>
      </c>
      <c r="G555" s="1">
        <f t="shared" ref="G555:L555" si="69">SUM(G111:G122)</f>
        <v>835200</v>
      </c>
      <c r="H555" s="1">
        <f t="shared" ref="H555" si="70">SUM(H111:H122)</f>
        <v>302640</v>
      </c>
      <c r="I555" s="1">
        <f t="shared" si="69"/>
        <v>4610.8397124995281</v>
      </c>
      <c r="J555" s="1">
        <f t="shared" si="69"/>
        <v>14519.793608607553</v>
      </c>
      <c r="K555" s="1">
        <f t="shared" ref="K555" si="71">SUM(K111:K122)</f>
        <v>18631.660261500016</v>
      </c>
      <c r="L555" s="1">
        <f t="shared" si="69"/>
        <v>5882326.135713337</v>
      </c>
      <c r="M555" s="46">
        <f t="shared" si="35"/>
        <v>5882326.1357133361</v>
      </c>
      <c r="N555" s="36">
        <f t="shared" si="36"/>
        <v>0</v>
      </c>
      <c r="O555" s="198"/>
    </row>
    <row r="556" spans="1:15" x14ac:dyDescent="0.2">
      <c r="A556" s="3">
        <v>2018</v>
      </c>
      <c r="C556" s="1">
        <f>SUM(C123:C134)</f>
        <v>835332.07337375428</v>
      </c>
      <c r="D556" s="1">
        <f>SUM(D123:D134)</f>
        <v>0</v>
      </c>
      <c r="E556" s="1">
        <f>SUM(E123:E134)</f>
        <v>3935699.8261472657</v>
      </c>
      <c r="F556" s="1">
        <f t="shared" ref="F556:J556" si="72">SUM(F123:F134)</f>
        <v>0</v>
      </c>
      <c r="G556" s="1">
        <f t="shared" si="72"/>
        <v>835200</v>
      </c>
      <c r="H556" s="1">
        <f t="shared" ref="H556" si="73">SUM(H123:H134)</f>
        <v>22320</v>
      </c>
      <c r="I556" s="1">
        <f t="shared" si="72"/>
        <v>0</v>
      </c>
      <c r="J556" s="1">
        <f t="shared" si="72"/>
        <v>0</v>
      </c>
      <c r="K556" s="1">
        <f t="shared" ref="K556" si="74">SUM(K123:K134)</f>
        <v>0</v>
      </c>
      <c r="L556" s="1">
        <f>SUM(L123:L134)</f>
        <v>5628551.8995210202</v>
      </c>
      <c r="M556" s="46">
        <f t="shared" si="35"/>
        <v>5628551.8995210202</v>
      </c>
      <c r="N556" s="36">
        <f t="shared" si="36"/>
        <v>0</v>
      </c>
      <c r="O556" s="198"/>
    </row>
    <row r="557" spans="1:15" x14ac:dyDescent="0.2">
      <c r="A557" s="3">
        <v>2019</v>
      </c>
      <c r="C557" s="1">
        <f>SUM(C135:C146)</f>
        <v>845864.6175224816</v>
      </c>
      <c r="D557" s="1">
        <f>SUM(D135:D146)</f>
        <v>0</v>
      </c>
      <c r="E557" s="1">
        <f>SUM(E135:E146)</f>
        <v>3981045.228387462</v>
      </c>
      <c r="F557" s="1">
        <f t="shared" ref="F557:J557" si="75">SUM(F135:F146)</f>
        <v>0</v>
      </c>
      <c r="G557" s="1">
        <f t="shared" si="75"/>
        <v>832000</v>
      </c>
      <c r="H557" s="1">
        <f t="shared" ref="H557" si="76">SUM(H135:H146)</f>
        <v>0</v>
      </c>
      <c r="I557" s="1">
        <f t="shared" si="75"/>
        <v>0</v>
      </c>
      <c r="J557" s="1">
        <f t="shared" si="75"/>
        <v>0</v>
      </c>
      <c r="K557" s="1">
        <f t="shared" ref="K557" si="77">SUM(K135:K146)</f>
        <v>0</v>
      </c>
      <c r="L557" s="1">
        <f>SUM(L135:L146)</f>
        <v>5658909.8459099419</v>
      </c>
      <c r="M557" s="46">
        <f t="shared" si="35"/>
        <v>5658909.8459099438</v>
      </c>
      <c r="N557" s="36">
        <f t="shared" si="36"/>
        <v>0</v>
      </c>
      <c r="O557" s="198"/>
    </row>
    <row r="558" spans="1:15" x14ac:dyDescent="0.2">
      <c r="A558" s="3">
        <v>2020</v>
      </c>
      <c r="C558" s="1">
        <f>SUM(C147:C158)</f>
        <v>856529.96452863654</v>
      </c>
      <c r="D558" s="1">
        <f>SUM(D147:D158)</f>
        <v>0</v>
      </c>
      <c r="E558" s="1">
        <f>SUM(E147:E158)</f>
        <v>4008495.8202552516</v>
      </c>
      <c r="F558" s="1">
        <f t="shared" ref="F558:J558" si="78">SUM(F147:F158)</f>
        <v>0</v>
      </c>
      <c r="G558" s="1">
        <f t="shared" si="78"/>
        <v>835200</v>
      </c>
      <c r="H558" s="1">
        <f t="shared" ref="H558" si="79">SUM(H147:H158)</f>
        <v>0</v>
      </c>
      <c r="I558" s="1">
        <f t="shared" si="78"/>
        <v>0</v>
      </c>
      <c r="J558" s="1">
        <f t="shared" si="78"/>
        <v>0</v>
      </c>
      <c r="K558" s="1">
        <f t="shared" ref="K558" si="80">SUM(K147:K158)</f>
        <v>0</v>
      </c>
      <c r="L558" s="1">
        <f>SUM(L147:L158)</f>
        <v>5700225.7847838886</v>
      </c>
      <c r="M558" s="46">
        <f t="shared" si="35"/>
        <v>5700225.7847838886</v>
      </c>
      <c r="N558" s="36">
        <f t="shared" si="36"/>
        <v>0</v>
      </c>
      <c r="O558" s="198"/>
    </row>
    <row r="559" spans="1:15" x14ac:dyDescent="0.2">
      <c r="A559" s="3">
        <v>2021</v>
      </c>
      <c r="C559" s="1">
        <f>SUM(C159:C170)</f>
        <v>867329.78887833492</v>
      </c>
      <c r="D559" s="1">
        <f>SUM(D159:D170)</f>
        <v>0</v>
      </c>
      <c r="E559" s="1">
        <f>SUM(E159:E170)</f>
        <v>4039861.2984192665</v>
      </c>
      <c r="F559" s="1">
        <f t="shared" ref="F559:J559" si="81">SUM(F159:F170)</f>
        <v>0</v>
      </c>
      <c r="G559" s="1">
        <f t="shared" si="81"/>
        <v>348800</v>
      </c>
      <c r="H559" s="1">
        <f t="shared" ref="H559" si="82">SUM(H159:H170)</f>
        <v>0</v>
      </c>
      <c r="I559" s="1">
        <f t="shared" si="81"/>
        <v>0</v>
      </c>
      <c r="J559" s="1">
        <f t="shared" si="81"/>
        <v>0</v>
      </c>
      <c r="K559" s="1">
        <f t="shared" ref="K559" si="83">SUM(K159:K170)</f>
        <v>0</v>
      </c>
      <c r="L559" s="1">
        <f>SUM(L159:L170)</f>
        <v>5255991.0872976016</v>
      </c>
      <c r="M559" s="46">
        <f t="shared" si="35"/>
        <v>5255991.0872976016</v>
      </c>
      <c r="N559" s="36">
        <f t="shared" si="36"/>
        <v>0</v>
      </c>
      <c r="O559" s="198"/>
    </row>
    <row r="560" spans="1:15" x14ac:dyDescent="0.2">
      <c r="A560" s="3">
        <v>2022</v>
      </c>
      <c r="B560" s="124"/>
      <c r="C560" s="1">
        <f>SUM(C171:C182)</f>
        <v>878265.786170971</v>
      </c>
      <c r="D560" s="1">
        <f>SUM(D171:D182)</f>
        <v>0</v>
      </c>
      <c r="E560" s="1">
        <f>SUM(E171:E182)</f>
        <v>4076398.0617350889</v>
      </c>
      <c r="F560" s="1">
        <f t="shared" ref="F560:J560" si="84">SUM(F171:F182)</f>
        <v>0</v>
      </c>
      <c r="G560" s="1">
        <f t="shared" si="84"/>
        <v>0</v>
      </c>
      <c r="H560" s="1">
        <f t="shared" ref="H560" si="85">SUM(H171:H182)</f>
        <v>0</v>
      </c>
      <c r="I560" s="1">
        <f t="shared" si="84"/>
        <v>0</v>
      </c>
      <c r="J560" s="1">
        <f t="shared" si="84"/>
        <v>0</v>
      </c>
      <c r="K560" s="1">
        <f t="shared" ref="K560" si="86">SUM(K171:K182)</f>
        <v>0</v>
      </c>
      <c r="L560" s="1">
        <f>SUM(L171:L182)</f>
        <v>4954663.8479060605</v>
      </c>
      <c r="M560" s="46">
        <f t="shared" si="35"/>
        <v>4954663.8479060596</v>
      </c>
      <c r="N560" s="36">
        <f t="shared" si="36"/>
        <v>0</v>
      </c>
      <c r="O560" s="198"/>
    </row>
    <row r="561" spans="1:15" x14ac:dyDescent="0.2">
      <c r="A561" s="3">
        <v>2023</v>
      </c>
      <c r="B561" s="124"/>
      <c r="C561" s="1">
        <f>SUM(C183:C194)</f>
        <v>889339.67338543164</v>
      </c>
      <c r="D561" s="1">
        <f>SUM(D183:D194)</f>
        <v>0</v>
      </c>
      <c r="E561" s="1">
        <f>SUM(E183:E194)</f>
        <v>4123776.909683405</v>
      </c>
      <c r="F561" s="1">
        <f t="shared" ref="F561:J561" si="87">SUM(F183:F194)</f>
        <v>0</v>
      </c>
      <c r="G561" s="1">
        <f t="shared" si="87"/>
        <v>0</v>
      </c>
      <c r="H561" s="1">
        <f t="shared" ref="H561" si="88">SUM(H183:H194)</f>
        <v>0</v>
      </c>
      <c r="I561" s="1">
        <f t="shared" si="87"/>
        <v>0</v>
      </c>
      <c r="J561" s="1">
        <f t="shared" si="87"/>
        <v>0</v>
      </c>
      <c r="K561" s="1">
        <f t="shared" ref="K561" si="89">SUM(K183:K194)</f>
        <v>0</v>
      </c>
      <c r="L561" s="1">
        <f>SUM(L183:L194)</f>
        <v>5013116.5830688346</v>
      </c>
      <c r="M561" s="46">
        <f t="shared" si="35"/>
        <v>5013116.5830688365</v>
      </c>
      <c r="N561" s="36">
        <f t="shared" si="36"/>
        <v>0</v>
      </c>
      <c r="O561" s="198"/>
    </row>
    <row r="562" spans="1:15" x14ac:dyDescent="0.2">
      <c r="A562" s="3">
        <v>2024</v>
      </c>
      <c r="B562" s="124"/>
      <c r="C562" s="1">
        <f>SUM(C195:C206)</f>
        <v>900553.18914966553</v>
      </c>
      <c r="D562" s="1">
        <f>SUM(D195:D206)</f>
        <v>0</v>
      </c>
      <c r="E562" s="1">
        <f>SUM(E195:E206)</f>
        <v>4172838.895838595</v>
      </c>
      <c r="F562" s="1">
        <f t="shared" ref="F562:J562" si="90">SUM(F195:F206)</f>
        <v>0</v>
      </c>
      <c r="G562" s="1">
        <f t="shared" si="90"/>
        <v>0</v>
      </c>
      <c r="H562" s="1">
        <f t="shared" ref="H562" si="91">SUM(H195:H206)</f>
        <v>0</v>
      </c>
      <c r="I562" s="1">
        <f t="shared" si="90"/>
        <v>0</v>
      </c>
      <c r="J562" s="1">
        <f t="shared" si="90"/>
        <v>0</v>
      </c>
      <c r="K562" s="1">
        <f t="shared" ref="K562" si="92">SUM(K195:K206)</f>
        <v>0</v>
      </c>
      <c r="L562" s="1">
        <f>SUM(L195:L206)</f>
        <v>5073392.0849882606</v>
      </c>
      <c r="M562" s="46">
        <f t="shared" si="35"/>
        <v>5073392.0849882606</v>
      </c>
      <c r="N562" s="36">
        <f t="shared" si="36"/>
        <v>0</v>
      </c>
      <c r="O562" s="198"/>
    </row>
    <row r="563" spans="1:15" x14ac:dyDescent="0.2">
      <c r="A563" s="3">
        <v>2025</v>
      </c>
      <c r="B563" s="124"/>
      <c r="C563" s="1">
        <f>SUM(C207:C218)</f>
        <v>911908.09401365276</v>
      </c>
      <c r="D563" s="1">
        <f>SUM(D207:D218)</f>
        <v>0</v>
      </c>
      <c r="E563" s="1">
        <f>SUM(E207:E218)</f>
        <v>4222979.5501789311</v>
      </c>
      <c r="F563" s="1">
        <f t="shared" ref="F563:J563" si="93">SUM(F207:F218)</f>
        <v>0</v>
      </c>
      <c r="G563" s="1">
        <f t="shared" si="93"/>
        <v>0</v>
      </c>
      <c r="H563" s="1">
        <f t="shared" ref="H563" si="94">SUM(H207:H218)</f>
        <v>0</v>
      </c>
      <c r="I563" s="1">
        <f t="shared" si="93"/>
        <v>0</v>
      </c>
      <c r="J563" s="1">
        <f t="shared" si="93"/>
        <v>0</v>
      </c>
      <c r="K563" s="1">
        <f t="shared" ref="K563" si="95">SUM(K207:K218)</f>
        <v>0</v>
      </c>
      <c r="L563" s="1">
        <f>SUM(L207:L218)</f>
        <v>5134887.6441925839</v>
      </c>
      <c r="M563" s="46">
        <f t="shared" si="35"/>
        <v>5134887.6441925839</v>
      </c>
      <c r="N563" s="36">
        <f t="shared" si="36"/>
        <v>0</v>
      </c>
      <c r="O563" s="198"/>
    </row>
    <row r="564" spans="1:15" x14ac:dyDescent="0.2">
      <c r="A564" s="3">
        <v>2026</v>
      </c>
      <c r="B564" s="124"/>
      <c r="C564" s="1">
        <f>SUM(C219:C230)</f>
        <v>923406.17072581465</v>
      </c>
      <c r="D564" s="1">
        <f>SUM(D219:D230)</f>
        <v>0</v>
      </c>
      <c r="E564" s="1">
        <f>SUM(E219:E230)</f>
        <v>4274958.1056539882</v>
      </c>
      <c r="F564" s="1">
        <f t="shared" ref="F564:J564" si="96">SUM(F219:F230)</f>
        <v>0</v>
      </c>
      <c r="G564" s="1">
        <f t="shared" si="96"/>
        <v>0</v>
      </c>
      <c r="H564" s="1">
        <f t="shared" ref="H564" si="97">SUM(H219:H230)</f>
        <v>0</v>
      </c>
      <c r="I564" s="1">
        <f t="shared" si="96"/>
        <v>0</v>
      </c>
      <c r="J564" s="1">
        <f t="shared" si="96"/>
        <v>0</v>
      </c>
      <c r="K564" s="1">
        <f t="shared" ref="K564" si="98">SUM(K219:K230)</f>
        <v>0</v>
      </c>
      <c r="L564" s="1">
        <f>SUM(L219:L230)</f>
        <v>5198364.2763798032</v>
      </c>
      <c r="M564" s="46">
        <f t="shared" si="35"/>
        <v>5198364.2763798032</v>
      </c>
      <c r="N564" s="36">
        <f t="shared" si="36"/>
        <v>0</v>
      </c>
      <c r="O564" s="198"/>
    </row>
    <row r="565" spans="1:15" x14ac:dyDescent="0.2">
      <c r="A565" s="3">
        <v>2027</v>
      </c>
      <c r="B565" s="124"/>
      <c r="C565" s="1">
        <f>SUM(C231:C242)</f>
        <v>935049.22451291035</v>
      </c>
      <c r="D565" s="1">
        <f>SUM(D231:D242)</f>
        <v>0</v>
      </c>
      <c r="E565" s="1">
        <f>SUM(E231:E242)</f>
        <v>4333010.456323646</v>
      </c>
      <c r="F565" s="1">
        <f t="shared" ref="F565:J565" si="99">SUM(F231:F242)</f>
        <v>0</v>
      </c>
      <c r="G565" s="1">
        <f t="shared" si="99"/>
        <v>0</v>
      </c>
      <c r="H565" s="1">
        <f t="shared" ref="H565" si="100">SUM(H231:H242)</f>
        <v>0</v>
      </c>
      <c r="I565" s="1">
        <f t="shared" si="99"/>
        <v>0</v>
      </c>
      <c r="J565" s="1">
        <f t="shared" si="99"/>
        <v>0</v>
      </c>
      <c r="K565" s="1">
        <f t="shared" ref="K565" si="101">SUM(K231:K242)</f>
        <v>0</v>
      </c>
      <c r="L565" s="1">
        <f>SUM(L231:L242)</f>
        <v>5268059.6808365565</v>
      </c>
      <c r="M565" s="46">
        <f t="shared" si="35"/>
        <v>5268059.6808365565</v>
      </c>
      <c r="N565" s="36">
        <f t="shared" si="36"/>
        <v>0</v>
      </c>
      <c r="O565" s="198"/>
    </row>
    <row r="566" spans="1:15" x14ac:dyDescent="0.2">
      <c r="A566" s="3">
        <v>2028</v>
      </c>
      <c r="B566" s="124"/>
      <c r="C566" s="1">
        <f>SUM(C243:C254)</f>
        <v>946839.08336346236</v>
      </c>
      <c r="D566" s="1">
        <f>SUM(D243:D254)</f>
        <v>0</v>
      </c>
      <c r="E566" s="1">
        <f>SUM(E243:E254)</f>
        <v>4383504.1961177783</v>
      </c>
      <c r="F566" s="1">
        <f t="shared" ref="F566:J566" si="102">SUM(F243:F254)</f>
        <v>0</v>
      </c>
      <c r="G566" s="1">
        <f t="shared" si="102"/>
        <v>0</v>
      </c>
      <c r="H566" s="1">
        <f t="shared" ref="H566" si="103">SUM(H243:H254)</f>
        <v>0</v>
      </c>
      <c r="I566" s="1">
        <f t="shared" si="102"/>
        <v>0</v>
      </c>
      <c r="J566" s="1">
        <f t="shared" si="102"/>
        <v>0</v>
      </c>
      <c r="K566" s="1">
        <f t="shared" ref="K566" si="104">SUM(K243:K254)</f>
        <v>0</v>
      </c>
      <c r="L566" s="1">
        <f>SUM(L243:L254)</f>
        <v>5330343.2794812415</v>
      </c>
      <c r="M566" s="46">
        <f t="shared" si="35"/>
        <v>5330343.2794812405</v>
      </c>
      <c r="N566" s="36">
        <f t="shared" si="36"/>
        <v>0</v>
      </c>
      <c r="O566" s="198"/>
    </row>
    <row r="567" spans="1:15" x14ac:dyDescent="0.2">
      <c r="A567" s="3">
        <v>2029</v>
      </c>
      <c r="B567" s="124"/>
      <c r="C567" s="1">
        <f>SUM(C255:C266)</f>
        <v>958777.59831475455</v>
      </c>
      <c r="D567" s="1">
        <f>SUM(D255:D266)</f>
        <v>0</v>
      </c>
      <c r="E567" s="1">
        <f>SUM(E255:E266)</f>
        <v>4430409.1191668622</v>
      </c>
      <c r="F567" s="1">
        <f t="shared" ref="F567:J567" si="105">SUM(F255:F266)</f>
        <v>0</v>
      </c>
      <c r="G567" s="1">
        <f t="shared" si="105"/>
        <v>0</v>
      </c>
      <c r="H567" s="1">
        <f t="shared" ref="H567" si="106">SUM(H255:H266)</f>
        <v>0</v>
      </c>
      <c r="I567" s="1">
        <f t="shared" si="105"/>
        <v>0</v>
      </c>
      <c r="J567" s="1">
        <f t="shared" si="105"/>
        <v>0</v>
      </c>
      <c r="K567" s="1">
        <f t="shared" ref="K567" si="107">SUM(K255:K266)</f>
        <v>0</v>
      </c>
      <c r="L567" s="1">
        <f>SUM(L255:L266)</f>
        <v>5389186.7174816169</v>
      </c>
      <c r="M567" s="46">
        <f t="shared" si="35"/>
        <v>5389186.7174816169</v>
      </c>
      <c r="N567" s="36">
        <f t="shared" si="36"/>
        <v>0</v>
      </c>
      <c r="O567" s="198"/>
    </row>
    <row r="568" spans="1:15" x14ac:dyDescent="0.2">
      <c r="A568" s="3">
        <v>2030</v>
      </c>
      <c r="B568" s="124"/>
      <c r="C568" s="1">
        <f>SUM(C267:C278)</f>
        <v>970866.64374344924</v>
      </c>
      <c r="D568" s="1">
        <f>SUM(D267:D278)</f>
        <v>0</v>
      </c>
      <c r="E568" s="1">
        <f>SUM(E267:E278)</f>
        <v>4477163.0981518058</v>
      </c>
      <c r="F568" s="1">
        <f t="shared" ref="F568:J568" si="108">SUM(F267:F278)</f>
        <v>0</v>
      </c>
      <c r="G568" s="1">
        <f t="shared" si="108"/>
        <v>0</v>
      </c>
      <c r="H568" s="1">
        <f t="shared" ref="H568" si="109">SUM(H267:H278)</f>
        <v>0</v>
      </c>
      <c r="I568" s="1">
        <f t="shared" si="108"/>
        <v>0</v>
      </c>
      <c r="J568" s="1">
        <f t="shared" si="108"/>
        <v>0</v>
      </c>
      <c r="K568" s="1">
        <f t="shared" ref="K568" si="110">SUM(K267:K278)</f>
        <v>0</v>
      </c>
      <c r="L568" s="1">
        <f>SUM(L267:L278)</f>
        <v>5448029.7418952538</v>
      </c>
      <c r="M568" s="46">
        <f t="shared" si="35"/>
        <v>5448029.7418952547</v>
      </c>
      <c r="N568" s="36">
        <f t="shared" si="36"/>
        <v>0</v>
      </c>
      <c r="O568" s="198"/>
    </row>
    <row r="569" spans="1:15" x14ac:dyDescent="0.2">
      <c r="A569" s="3">
        <v>2031</v>
      </c>
      <c r="B569" s="124"/>
      <c r="C569" s="1">
        <f>SUM(C279:C290)</f>
        <v>983108.11765987007</v>
      </c>
      <c r="D569" s="1">
        <f>SUM(D279:D290)</f>
        <v>0</v>
      </c>
      <c r="E569" s="1">
        <f>SUM(E279:E290)</f>
        <v>4528645.4848807678</v>
      </c>
      <c r="F569" s="1">
        <f t="shared" ref="F569:J569" si="111">SUM(F279:F290)</f>
        <v>0</v>
      </c>
      <c r="G569" s="1">
        <f t="shared" si="111"/>
        <v>0</v>
      </c>
      <c r="H569" s="1">
        <f t="shared" ref="H569" si="112">SUM(H279:H290)</f>
        <v>0</v>
      </c>
      <c r="I569" s="1">
        <f t="shared" si="111"/>
        <v>0</v>
      </c>
      <c r="J569" s="1">
        <f t="shared" si="111"/>
        <v>0</v>
      </c>
      <c r="K569" s="1">
        <f t="shared" ref="K569" si="113">SUM(K279:K290)</f>
        <v>0</v>
      </c>
      <c r="L569" s="1">
        <f>SUM(L279:L290)</f>
        <v>5511753.6025406383</v>
      </c>
      <c r="M569" s="46">
        <f t="shared" si="35"/>
        <v>5511753.6025406383</v>
      </c>
      <c r="N569" s="36">
        <f t="shared" si="36"/>
        <v>0</v>
      </c>
      <c r="O569" s="198"/>
    </row>
    <row r="570" spans="1:15" x14ac:dyDescent="0.2">
      <c r="A570" s="3">
        <v>2032</v>
      </c>
      <c r="B570" s="124"/>
      <c r="C570" s="1">
        <f>SUM(C291:C302)</f>
        <v>995503.94200599426</v>
      </c>
      <c r="D570" s="1">
        <f>SUM(D291:D302)</f>
        <v>0</v>
      </c>
      <c r="E570" s="1">
        <f>SUM(E291:E302)</f>
        <v>4587863.7519674245</v>
      </c>
      <c r="F570" s="1">
        <f t="shared" ref="F570:J570" si="114">SUM(F291:F302)</f>
        <v>0</v>
      </c>
      <c r="G570" s="1">
        <f t="shared" si="114"/>
        <v>0</v>
      </c>
      <c r="H570" s="1">
        <f t="shared" ref="H570" si="115">SUM(H291:H302)</f>
        <v>0</v>
      </c>
      <c r="I570" s="1">
        <f t="shared" si="114"/>
        <v>0</v>
      </c>
      <c r="J570" s="1">
        <f t="shared" si="114"/>
        <v>0</v>
      </c>
      <c r="K570" s="1">
        <f t="shared" ref="K570" si="116">SUM(K291:K302)</f>
        <v>0</v>
      </c>
      <c r="L570" s="1">
        <f>SUM(L291:L302)</f>
        <v>5583367.6939734193</v>
      </c>
      <c r="M570" s="46">
        <f t="shared" si="35"/>
        <v>5583367.6939734183</v>
      </c>
      <c r="N570" s="36">
        <f t="shared" si="36"/>
        <v>0</v>
      </c>
      <c r="O570" s="198"/>
    </row>
    <row r="571" spans="1:15" x14ac:dyDescent="0.2">
      <c r="A571" s="3">
        <v>2033</v>
      </c>
      <c r="B571" s="124"/>
      <c r="C571" s="1">
        <f>SUM(C303:C314)</f>
        <v>1008056.0629572019</v>
      </c>
      <c r="D571" s="1">
        <f>SUM(D303:D314)</f>
        <v>0</v>
      </c>
      <c r="E571" s="1">
        <f>SUM(E303:E314)</f>
        <v>4640352.0086839125</v>
      </c>
      <c r="F571" s="1">
        <f t="shared" ref="F571:J571" si="117">SUM(F303:F314)</f>
        <v>0</v>
      </c>
      <c r="G571" s="1">
        <f t="shared" si="117"/>
        <v>0</v>
      </c>
      <c r="H571" s="1">
        <f t="shared" ref="H571" si="118">SUM(H303:H314)</f>
        <v>0</v>
      </c>
      <c r="I571" s="1">
        <f t="shared" si="117"/>
        <v>0</v>
      </c>
      <c r="J571" s="1">
        <f t="shared" si="117"/>
        <v>0</v>
      </c>
      <c r="K571" s="1">
        <f t="shared" ref="K571" si="119">SUM(K303:K314)</f>
        <v>0</v>
      </c>
      <c r="L571" s="1">
        <f>SUM(L303:L314)</f>
        <v>5648408.0716411145</v>
      </c>
      <c r="M571" s="46">
        <f t="shared" si="35"/>
        <v>5648408.0716411145</v>
      </c>
      <c r="N571" s="36">
        <f t="shared" si="36"/>
        <v>0</v>
      </c>
      <c r="O571" s="198"/>
    </row>
    <row r="572" spans="1:15" x14ac:dyDescent="0.2">
      <c r="A572" s="3">
        <v>2034</v>
      </c>
      <c r="B572" s="124"/>
      <c r="C572" s="1">
        <f>SUM(C315:C326)</f>
        <v>1020766.4512278299</v>
      </c>
      <c r="D572" s="1">
        <f>SUM(D315:D326)</f>
        <v>0</v>
      </c>
      <c r="E572" s="1">
        <f>SUM(E315:E326)</f>
        <v>4685959.3320186865</v>
      </c>
      <c r="F572" s="1">
        <f t="shared" ref="F572:J572" si="120">SUM(F315:F326)</f>
        <v>0</v>
      </c>
      <c r="G572" s="1">
        <f t="shared" si="120"/>
        <v>0</v>
      </c>
      <c r="H572" s="1">
        <f t="shared" ref="H572" si="121">SUM(H315:H326)</f>
        <v>0</v>
      </c>
      <c r="I572" s="1">
        <f t="shared" si="120"/>
        <v>0</v>
      </c>
      <c r="J572" s="1">
        <f t="shared" si="120"/>
        <v>0</v>
      </c>
      <c r="K572" s="1">
        <f t="shared" ref="K572" si="122">SUM(K315:K326)</f>
        <v>0</v>
      </c>
      <c r="L572" s="1">
        <f>SUM(L315:L326)</f>
        <v>5706725.7832465163</v>
      </c>
      <c r="M572" s="46">
        <f t="shared" si="35"/>
        <v>5706725.7832465163</v>
      </c>
      <c r="N572" s="36">
        <f t="shared" si="36"/>
        <v>0</v>
      </c>
      <c r="O572" s="198"/>
    </row>
    <row r="573" spans="1:15" x14ac:dyDescent="0.2">
      <c r="A573" s="3">
        <v>2035</v>
      </c>
      <c r="B573" s="124"/>
      <c r="C573" s="1">
        <f>SUM(C327:C338)</f>
        <v>1033637.1023805799</v>
      </c>
      <c r="D573" s="1">
        <f>SUM(D327:D338)</f>
        <v>0</v>
      </c>
      <c r="E573" s="1">
        <f>SUM(E327:E338)</f>
        <v>4730312.929292962</v>
      </c>
      <c r="F573" s="1">
        <f t="shared" ref="F573:J573" si="123">SUM(F327:F338)</f>
        <v>0</v>
      </c>
      <c r="G573" s="1">
        <f t="shared" si="123"/>
        <v>0</v>
      </c>
      <c r="H573" s="1">
        <f t="shared" ref="H573" si="124">SUM(H327:H338)</f>
        <v>0</v>
      </c>
      <c r="I573" s="1">
        <f t="shared" si="123"/>
        <v>0</v>
      </c>
      <c r="J573" s="1">
        <f t="shared" si="123"/>
        <v>0</v>
      </c>
      <c r="K573" s="1">
        <f t="shared" ref="K573" si="125">SUM(K327:K338)</f>
        <v>0</v>
      </c>
      <c r="L573" s="1">
        <f>SUM(L327:L338)</f>
        <v>5763950.0316735422</v>
      </c>
      <c r="M573" s="46">
        <f t="shared" si="35"/>
        <v>5763950.0316735422</v>
      </c>
      <c r="N573" s="36">
        <f t="shared" si="36"/>
        <v>0</v>
      </c>
      <c r="O573" s="198"/>
    </row>
    <row r="574" spans="1:15" x14ac:dyDescent="0.2">
      <c r="A574" s="3">
        <v>2036</v>
      </c>
      <c r="B574" s="124"/>
      <c r="C574" s="1">
        <f>SUM(C339:C350)</f>
        <v>1046670.0371398262</v>
      </c>
      <c r="D574" s="1">
        <f>SUM(D339:D350)</f>
        <v>0</v>
      </c>
      <c r="E574" s="1">
        <f>SUM(E339:E350)</f>
        <v>4776600.2387277177</v>
      </c>
      <c r="F574" s="1">
        <f t="shared" ref="F574:J574" si="126">SUM(F339:F350)</f>
        <v>0</v>
      </c>
      <c r="G574" s="1">
        <f t="shared" si="126"/>
        <v>0</v>
      </c>
      <c r="H574" s="1">
        <f t="shared" ref="H574" si="127">SUM(H339:H350)</f>
        <v>0</v>
      </c>
      <c r="I574" s="1">
        <f t="shared" si="126"/>
        <v>0</v>
      </c>
      <c r="J574" s="1">
        <f t="shared" si="126"/>
        <v>0</v>
      </c>
      <c r="K574" s="1">
        <f t="shared" ref="K574" si="128">SUM(K339:K350)</f>
        <v>0</v>
      </c>
      <c r="L574" s="1">
        <f>SUM(L339:L350)</f>
        <v>5823270.2758675432</v>
      </c>
      <c r="M574" s="46">
        <f t="shared" si="35"/>
        <v>5823270.2758675441</v>
      </c>
      <c r="N574" s="36">
        <f t="shared" si="36"/>
        <v>0</v>
      </c>
      <c r="O574" s="198"/>
    </row>
    <row r="575" spans="1:15" x14ac:dyDescent="0.2">
      <c r="A575" s="3">
        <v>2037</v>
      </c>
      <c r="B575" s="124"/>
      <c r="C575" s="1">
        <f>SUM(C351:C362)</f>
        <v>1059867.3017088748</v>
      </c>
      <c r="D575" s="1">
        <f>SUM(D351:D362)</f>
        <v>0</v>
      </c>
      <c r="E575" s="1">
        <f>SUM(E351:E362)</f>
        <v>4818464.6322684959</v>
      </c>
      <c r="F575" s="1">
        <f t="shared" ref="F575:J575" si="129">SUM(F351:F362)</f>
        <v>0</v>
      </c>
      <c r="G575" s="1">
        <f t="shared" si="129"/>
        <v>0</v>
      </c>
      <c r="H575" s="1">
        <f t="shared" ref="H575" si="130">SUM(H351:H362)</f>
        <v>0</v>
      </c>
      <c r="I575" s="1">
        <f t="shared" si="129"/>
        <v>0</v>
      </c>
      <c r="J575" s="1">
        <f t="shared" si="129"/>
        <v>0</v>
      </c>
      <c r="K575" s="1">
        <f t="shared" ref="K575" si="131">SUM(K351:K362)</f>
        <v>0</v>
      </c>
      <c r="L575" s="1">
        <f>SUM(L351:L362)</f>
        <v>5878331.933977372</v>
      </c>
      <c r="M575" s="46">
        <f t="shared" si="35"/>
        <v>5878331.9339773711</v>
      </c>
      <c r="N575" s="36">
        <f t="shared" si="36"/>
        <v>0</v>
      </c>
      <c r="O575" s="46"/>
    </row>
    <row r="576" spans="1:15" x14ac:dyDescent="0.2">
      <c r="A576" s="3">
        <v>2038</v>
      </c>
      <c r="B576" s="124"/>
      <c r="C576" s="1">
        <f>SUM(C363:C374)</f>
        <v>1073230.9680912222</v>
      </c>
      <c r="D576" s="1">
        <f>SUM(D363:D374)</f>
        <v>0</v>
      </c>
      <c r="E576" s="1">
        <f>SUM(E363:E374)</f>
        <v>4865930.7622245578</v>
      </c>
      <c r="F576" s="1">
        <f t="shared" ref="F576:J576" si="132">SUM(F363:F374)</f>
        <v>0</v>
      </c>
      <c r="G576" s="1">
        <f t="shared" si="132"/>
        <v>0</v>
      </c>
      <c r="H576" s="1">
        <f t="shared" ref="H576" si="133">SUM(H363:H374)</f>
        <v>0</v>
      </c>
      <c r="I576" s="1">
        <f t="shared" si="132"/>
        <v>0</v>
      </c>
      <c r="J576" s="1">
        <f t="shared" si="132"/>
        <v>0</v>
      </c>
      <c r="K576" s="1">
        <f t="shared" ref="K576" si="134">SUM(K363:K374)</f>
        <v>0</v>
      </c>
      <c r="L576" s="1">
        <f>SUM(L363:L374)</f>
        <v>5939161.7303157803</v>
      </c>
      <c r="M576" s="46">
        <f t="shared" si="35"/>
        <v>5939161.7303157803</v>
      </c>
      <c r="N576" s="36">
        <f t="shared" si="36"/>
        <v>0</v>
      </c>
      <c r="O576" s="46"/>
    </row>
    <row r="577" spans="1:15" x14ac:dyDescent="0.2">
      <c r="A577" s="3">
        <v>2039</v>
      </c>
      <c r="B577" s="124"/>
      <c r="C577" s="1">
        <f>SUM(C375:C386)</f>
        <v>1086763.1344158649</v>
      </c>
      <c r="D577" s="1">
        <f>SUM(D375:D386)</f>
        <v>0</v>
      </c>
      <c r="E577" s="1">
        <f>SUM(E375:E386)</f>
        <v>4912466.0857824739</v>
      </c>
      <c r="F577" s="1">
        <f t="shared" ref="F577:J577" si="135">SUM(F375:F386)</f>
        <v>0</v>
      </c>
      <c r="G577" s="1">
        <f t="shared" si="135"/>
        <v>0</v>
      </c>
      <c r="H577" s="1">
        <f t="shared" ref="H577" si="136">SUM(H375:H386)</f>
        <v>0</v>
      </c>
      <c r="I577" s="1">
        <f t="shared" si="135"/>
        <v>0</v>
      </c>
      <c r="J577" s="1">
        <f t="shared" si="135"/>
        <v>0</v>
      </c>
      <c r="K577" s="1">
        <f t="shared" ref="K577" si="137">SUM(K375:K386)</f>
        <v>0</v>
      </c>
      <c r="L577" s="1">
        <f>SUM(L375:L386)</f>
        <v>5999229.220198337</v>
      </c>
      <c r="M577" s="46">
        <f t="shared" si="35"/>
        <v>5999229.2201983389</v>
      </c>
      <c r="N577" s="36">
        <f t="shared" si="36"/>
        <v>0</v>
      </c>
      <c r="O577" s="46"/>
    </row>
    <row r="578" spans="1:15" x14ac:dyDescent="0.2">
      <c r="A578" s="3">
        <v>2040</v>
      </c>
      <c r="B578" s="124"/>
      <c r="C578" s="1">
        <f>SUM(C387:C398)</f>
        <v>1100465.9252667115</v>
      </c>
      <c r="D578" s="1">
        <f>SUM(D387:D398)</f>
        <v>0</v>
      </c>
      <c r="E578" s="1">
        <f>SUM(E387:E398)</f>
        <v>4960114.2280092956</v>
      </c>
      <c r="F578" s="1">
        <f t="shared" ref="F578:J578" si="138">SUM(F387:F398)</f>
        <v>0</v>
      </c>
      <c r="G578" s="1">
        <f t="shared" si="138"/>
        <v>0</v>
      </c>
      <c r="H578" s="1">
        <f t="shared" ref="H578" si="139">SUM(H387:H398)</f>
        <v>0</v>
      </c>
      <c r="I578" s="1">
        <f t="shared" si="138"/>
        <v>0</v>
      </c>
      <c r="J578" s="1">
        <f t="shared" si="138"/>
        <v>0</v>
      </c>
      <c r="K578" s="1">
        <f t="shared" ref="K578" si="140">SUM(K387:K398)</f>
        <v>0</v>
      </c>
      <c r="L578" s="1">
        <f>SUM(L387:L398)</f>
        <v>6060580.1532760067</v>
      </c>
      <c r="M578" s="46">
        <f t="shared" si="35"/>
        <v>6060580.1532760076</v>
      </c>
      <c r="N578" s="36">
        <f t="shared" si="36"/>
        <v>0</v>
      </c>
      <c r="O578" s="46"/>
    </row>
    <row r="579" spans="1:15" x14ac:dyDescent="0.2">
      <c r="A579" s="3">
        <v>2041</v>
      </c>
      <c r="B579" s="124"/>
      <c r="C579" s="1">
        <f>SUM(C399:C410)</f>
        <v>1114341.4920161471</v>
      </c>
      <c r="D579" s="1">
        <f>SUM(D399:D410)</f>
        <v>0</v>
      </c>
      <c r="E579" s="1">
        <f>SUM(E399:E410)</f>
        <v>5008555.8372618454</v>
      </c>
      <c r="F579" s="1">
        <f t="shared" ref="F579:J579" si="141">SUM(F399:F410)</f>
        <v>0</v>
      </c>
      <c r="G579" s="1">
        <f t="shared" si="141"/>
        <v>0</v>
      </c>
      <c r="H579" s="1">
        <f t="shared" ref="H579" si="142">SUM(H399:H410)</f>
        <v>0</v>
      </c>
      <c r="I579" s="1">
        <f t="shared" si="141"/>
        <v>0</v>
      </c>
      <c r="J579" s="1">
        <f t="shared" si="141"/>
        <v>0</v>
      </c>
      <c r="K579" s="1">
        <f t="shared" ref="K579" si="143">SUM(K399:K410)</f>
        <v>0</v>
      </c>
      <c r="L579" s="1">
        <f>SUM(L399:L410)</f>
        <v>6122897.3292779932</v>
      </c>
      <c r="M579" s="46">
        <f t="shared" si="35"/>
        <v>6122897.3292779922</v>
      </c>
      <c r="N579" s="36">
        <f t="shared" si="36"/>
        <v>0</v>
      </c>
      <c r="O579" s="46"/>
    </row>
    <row r="580" spans="1:15" x14ac:dyDescent="0.2">
      <c r="A580" s="3">
        <v>2042</v>
      </c>
      <c r="B580" s="124"/>
      <c r="C580" s="1">
        <f>SUM(C411:C422)</f>
        <v>1128392.0131628043</v>
      </c>
      <c r="D580" s="1">
        <f>SUM(D411:D422)</f>
        <v>0</v>
      </c>
      <c r="E580" s="1">
        <f>SUM(E411:E422)</f>
        <v>5057473.8101490932</v>
      </c>
      <c r="F580" s="1">
        <f t="shared" ref="F580:J580" si="144">SUM(F411:F422)</f>
        <v>0</v>
      </c>
      <c r="G580" s="1">
        <f t="shared" si="144"/>
        <v>0</v>
      </c>
      <c r="H580" s="1">
        <f t="shared" ref="H580" si="145">SUM(H411:H422)</f>
        <v>0</v>
      </c>
      <c r="I580" s="1">
        <f t="shared" si="144"/>
        <v>0</v>
      </c>
      <c r="J580" s="1">
        <f t="shared" si="144"/>
        <v>0</v>
      </c>
      <c r="K580" s="1">
        <f t="shared" ref="K580" si="146">SUM(K411:K422)</f>
        <v>0</v>
      </c>
      <c r="L580" s="1">
        <f>SUM(L411:L422)</f>
        <v>6185865.8233118961</v>
      </c>
      <c r="M580" s="46">
        <f t="shared" si="35"/>
        <v>6185865.823311897</v>
      </c>
      <c r="N580" s="36">
        <f t="shared" si="36"/>
        <v>0</v>
      </c>
      <c r="O580" s="46"/>
    </row>
    <row r="581" spans="1:15" x14ac:dyDescent="0.2">
      <c r="A581" s="3">
        <v>2043</v>
      </c>
      <c r="B581" s="124"/>
      <c r="C581" s="1">
        <f>SUM(C423:C434)</f>
        <v>1142619.6946735932</v>
      </c>
      <c r="D581" s="1">
        <f>SUM(D423:D434)</f>
        <v>0</v>
      </c>
      <c r="E581" s="1">
        <f>SUM(E423:E434)</f>
        <v>5106872.8641874269</v>
      </c>
      <c r="F581" s="1">
        <f t="shared" ref="F581:J581" si="147">SUM(F423:F434)</f>
        <v>0</v>
      </c>
      <c r="G581" s="1">
        <f t="shared" si="147"/>
        <v>0</v>
      </c>
      <c r="H581" s="1">
        <f t="shared" ref="H581" si="148">SUM(H423:H434)</f>
        <v>0</v>
      </c>
      <c r="I581" s="1">
        <f t="shared" si="147"/>
        <v>0</v>
      </c>
      <c r="J581" s="1">
        <f t="shared" si="147"/>
        <v>0</v>
      </c>
      <c r="K581" s="1">
        <f t="shared" ref="K581" si="149">SUM(K423:K434)</f>
        <v>0</v>
      </c>
      <c r="L581" s="1">
        <f>SUM(L423:L434)</f>
        <v>6249492.55886102</v>
      </c>
      <c r="M581" s="46">
        <f t="shared" si="35"/>
        <v>6249492.55886102</v>
      </c>
      <c r="N581" s="36">
        <f t="shared" si="36"/>
        <v>0</v>
      </c>
      <c r="O581" s="46"/>
    </row>
    <row r="582" spans="1:15" x14ac:dyDescent="0.2">
      <c r="A582" s="3">
        <v>2044</v>
      </c>
      <c r="B582" s="124"/>
      <c r="C582" s="1">
        <f>SUM(C435:C446)</f>
        <v>1157026.7703300435</v>
      </c>
      <c r="D582" s="1">
        <f>SUM(D435:D446)</f>
        <v>0</v>
      </c>
      <c r="E582" s="1">
        <f>SUM(E435:E446)</f>
        <v>5156757.763945369</v>
      </c>
      <c r="F582" s="1">
        <f t="shared" ref="F582:J582" si="150">SUM(F435:F446)</f>
        <v>0</v>
      </c>
      <c r="G582" s="1">
        <f t="shared" si="150"/>
        <v>0</v>
      </c>
      <c r="H582" s="1">
        <f t="shared" ref="H582" si="151">SUM(H435:H446)</f>
        <v>0</v>
      </c>
      <c r="I582" s="1">
        <f t="shared" si="150"/>
        <v>0</v>
      </c>
      <c r="J582" s="1">
        <f t="shared" si="150"/>
        <v>0</v>
      </c>
      <c r="K582" s="1">
        <f t="shared" ref="K582" si="152">SUM(K435:K446)</f>
        <v>0</v>
      </c>
      <c r="L582" s="1">
        <f>SUM(L435:L446)</f>
        <v>6313784.5342754116</v>
      </c>
      <c r="M582" s="46">
        <f t="shared" si="35"/>
        <v>6313784.5342754126</v>
      </c>
      <c r="N582" s="36">
        <f t="shared" si="36"/>
        <v>0</v>
      </c>
      <c r="O582" s="46"/>
    </row>
    <row r="583" spans="1:15" x14ac:dyDescent="0.2">
      <c r="A583" s="3">
        <v>2045</v>
      </c>
      <c r="B583" s="124"/>
      <c r="C583" s="1">
        <f>SUM(C447:C458)</f>
        <v>1171615.5020790135</v>
      </c>
      <c r="D583" s="1">
        <f>SUM(D447:D458)</f>
        <v>0</v>
      </c>
      <c r="E583" s="1">
        <f>SUM(E447:E458)</f>
        <v>5207133.3215162233</v>
      </c>
      <c r="F583" s="1">
        <f t="shared" ref="F583:J583" si="153">SUM(F447:F458)</f>
        <v>0</v>
      </c>
      <c r="G583" s="1">
        <f t="shared" si="153"/>
        <v>0</v>
      </c>
      <c r="H583" s="1">
        <f t="shared" ref="H583" si="154">SUM(H447:H458)</f>
        <v>0</v>
      </c>
      <c r="I583" s="1">
        <f t="shared" si="153"/>
        <v>0</v>
      </c>
      <c r="J583" s="1">
        <f t="shared" si="153"/>
        <v>0</v>
      </c>
      <c r="K583" s="1">
        <f t="shared" ref="K583" si="155">SUM(K447:K458)</f>
        <v>0</v>
      </c>
      <c r="L583" s="1">
        <f>SUM(L447:L458)</f>
        <v>6378748.8235952379</v>
      </c>
      <c r="M583" s="46">
        <f t="shared" si="35"/>
        <v>6378748.823595237</v>
      </c>
      <c r="N583" s="36">
        <f t="shared" si="36"/>
        <v>0</v>
      </c>
      <c r="O583" s="46"/>
    </row>
    <row r="584" spans="1:15" x14ac:dyDescent="0.2">
      <c r="A584" s="3">
        <v>2046</v>
      </c>
      <c r="B584" s="124"/>
      <c r="C584" s="1">
        <f>SUM(C459:C470)</f>
        <v>1186388.1803878224</v>
      </c>
      <c r="D584" s="1">
        <f>SUM(D459:D470)</f>
        <v>0</v>
      </c>
      <c r="E584" s="1">
        <f>SUM(E459:E470)</f>
        <v>5258004.396995523</v>
      </c>
      <c r="F584" s="1">
        <f t="shared" ref="F584:J584" si="156">SUM(F459:F470)</f>
        <v>0</v>
      </c>
      <c r="G584" s="1">
        <f t="shared" si="156"/>
        <v>0</v>
      </c>
      <c r="H584" s="1">
        <f t="shared" ref="H584" si="157">SUM(H459:H470)</f>
        <v>0</v>
      </c>
      <c r="I584" s="1">
        <f t="shared" si="156"/>
        <v>0</v>
      </c>
      <c r="J584" s="1">
        <f t="shared" si="156"/>
        <v>0</v>
      </c>
      <c r="K584" s="1">
        <f t="shared" ref="K584" si="158">SUM(K459:K470)</f>
        <v>0</v>
      </c>
      <c r="L584" s="1">
        <f>SUM(L459:L470)</f>
        <v>6444392.577383345</v>
      </c>
      <c r="M584" s="46">
        <f t="shared" si="35"/>
        <v>6444392.577383345</v>
      </c>
      <c r="N584" s="36">
        <f t="shared" si="36"/>
        <v>0</v>
      </c>
      <c r="O584" s="46"/>
    </row>
    <row r="585" spans="1:15" x14ac:dyDescent="0.2">
      <c r="A585" s="3">
        <v>2047</v>
      </c>
      <c r="B585" s="124"/>
      <c r="C585" s="1">
        <f>SUM(C471:C482)</f>
        <v>1201347.124603858</v>
      </c>
      <c r="D585" s="1">
        <f>SUM(D471:D482)</f>
        <v>0</v>
      </c>
      <c r="E585" s="1">
        <f>SUM(E471:E482)</f>
        <v>5309375.8989632931</v>
      </c>
      <c r="F585" s="1">
        <f t="shared" ref="F585:J585" si="159">SUM(F471:F482)</f>
        <v>0</v>
      </c>
      <c r="G585" s="1">
        <f t="shared" si="159"/>
        <v>0</v>
      </c>
      <c r="H585" s="1">
        <f t="shared" ref="H585" si="160">SUM(H471:H482)</f>
        <v>0</v>
      </c>
      <c r="I585" s="1">
        <f t="shared" si="159"/>
        <v>0</v>
      </c>
      <c r="J585" s="1">
        <f t="shared" si="159"/>
        <v>0</v>
      </c>
      <c r="K585" s="1">
        <f t="shared" ref="K585" si="161">SUM(K471:K482)</f>
        <v>0</v>
      </c>
      <c r="L585" s="1">
        <f>SUM(L471:L482)</f>
        <v>6510723.0235671513</v>
      </c>
      <c r="M585" s="46">
        <f t="shared" si="35"/>
        <v>6510723.0235671513</v>
      </c>
      <c r="N585" s="36">
        <f t="shared" si="36"/>
        <v>0</v>
      </c>
      <c r="O585" s="46"/>
    </row>
    <row r="586" spans="1:15" x14ac:dyDescent="0.2">
      <c r="A586" s="3">
        <v>2048</v>
      </c>
      <c r="B586" s="124"/>
      <c r="C586" s="1">
        <f>SUM(C483:C494)</f>
        <v>1216494.6833187204</v>
      </c>
      <c r="D586" s="1">
        <f>SUM(D483:D494)</f>
        <v>0</v>
      </c>
      <c r="E586" s="1">
        <f>SUM(E483:E494)</f>
        <v>5361252.7849712055</v>
      </c>
      <c r="F586" s="1">
        <f t="shared" ref="F586:J586" si="162">SUM(F483:F494)</f>
        <v>0</v>
      </c>
      <c r="G586" s="1">
        <f t="shared" si="162"/>
        <v>0</v>
      </c>
      <c r="H586" s="1">
        <f t="shared" ref="H586" si="163">SUM(H483:H494)</f>
        <v>0</v>
      </c>
      <c r="I586" s="1">
        <f t="shared" si="162"/>
        <v>0</v>
      </c>
      <c r="J586" s="1">
        <f t="shared" si="162"/>
        <v>0</v>
      </c>
      <c r="K586" s="1">
        <f t="shared" ref="K586" si="164">SUM(K483:K494)</f>
        <v>0</v>
      </c>
      <c r="L586" s="1">
        <f>SUM(L483:L494)</f>
        <v>6577747.4682899266</v>
      </c>
      <c r="M586" s="46">
        <f t="shared" si="35"/>
        <v>6577747.4682899257</v>
      </c>
      <c r="N586" s="36">
        <f t="shared" si="36"/>
        <v>0</v>
      </c>
      <c r="O586" s="46"/>
    </row>
    <row r="587" spans="1:15" x14ac:dyDescent="0.2">
      <c r="A587" s="3">
        <v>2049</v>
      </c>
      <c r="B587" s="124"/>
      <c r="C587" s="1">
        <f>SUM(C495:C506)</f>
        <v>1231833.2347369583</v>
      </c>
      <c r="D587" s="1">
        <f>SUM(D495:D506)</f>
        <v>0</v>
      </c>
      <c r="E587" s="1">
        <f>SUM(E495:E506)</f>
        <v>5413640.0620346498</v>
      </c>
      <c r="F587" s="1">
        <f t="shared" ref="F587:J587" si="165">SUM(F495:F506)</f>
        <v>0</v>
      </c>
      <c r="G587" s="1">
        <f t="shared" si="165"/>
        <v>0</v>
      </c>
      <c r="H587" s="1">
        <f t="shared" ref="H587" si="166">SUM(H495:H506)</f>
        <v>0</v>
      </c>
      <c r="I587" s="1">
        <f t="shared" si="165"/>
        <v>0</v>
      </c>
      <c r="J587" s="1">
        <f t="shared" si="165"/>
        <v>0</v>
      </c>
      <c r="K587" s="1">
        <f t="shared" ref="K587" si="167">SUM(K495:K506)</f>
        <v>0</v>
      </c>
      <c r="L587" s="1">
        <f>SUM(L495:L506)</f>
        <v>6645473.2967716102</v>
      </c>
      <c r="M587" s="46">
        <f t="shared" si="35"/>
        <v>6645473.2967716083</v>
      </c>
      <c r="N587" s="36">
        <f t="shared" si="36"/>
        <v>0</v>
      </c>
      <c r="O587" s="46"/>
    </row>
    <row r="588" spans="1:15" x14ac:dyDescent="0.2">
      <c r="A588" s="3">
        <v>2050</v>
      </c>
      <c r="B588" s="124"/>
      <c r="C588" s="1">
        <f>SUM(C507:C518)</f>
        <v>1247365.1870494513</v>
      </c>
      <c r="D588" s="1">
        <f>SUM(D507:D518)</f>
        <v>0</v>
      </c>
      <c r="E588" s="1">
        <f>SUM(E507:E518)</f>
        <v>5466542.7871297989</v>
      </c>
      <c r="F588" s="1">
        <f t="shared" ref="F588:J588" si="168">SUM(F507:F518)</f>
        <v>0</v>
      </c>
      <c r="G588" s="1">
        <f t="shared" si="168"/>
        <v>0</v>
      </c>
      <c r="H588" s="1">
        <f t="shared" ref="H588" si="169">SUM(H507:H518)</f>
        <v>0</v>
      </c>
      <c r="I588" s="1">
        <f t="shared" si="168"/>
        <v>0</v>
      </c>
      <c r="J588" s="1">
        <f t="shared" si="168"/>
        <v>0</v>
      </c>
      <c r="K588" s="1">
        <f t="shared" ref="K588" si="170">SUM(K507:K518)</f>
        <v>0</v>
      </c>
      <c r="L588" s="1">
        <f>SUM(L507:L518)</f>
        <v>6713907.9741792502</v>
      </c>
      <c r="M588" s="46">
        <f t="shared" si="35"/>
        <v>6713907.9741792502</v>
      </c>
      <c r="N588" s="36">
        <f t="shared" si="36"/>
        <v>0</v>
      </c>
      <c r="O588" s="46"/>
    </row>
    <row r="589" spans="1:15" x14ac:dyDescent="0.2">
      <c r="C589" s="1"/>
      <c r="D589" s="1"/>
      <c r="E589" s="1"/>
      <c r="F589" s="1"/>
      <c r="G589" s="1"/>
      <c r="H589" s="1"/>
      <c r="I589" s="1"/>
      <c r="J589" s="1"/>
      <c r="K589" s="1"/>
      <c r="L589" s="1"/>
      <c r="N589" s="36"/>
      <c r="O589" s="46"/>
    </row>
    <row r="590" spans="1:15" x14ac:dyDescent="0.2">
      <c r="D590" s="1"/>
      <c r="E590" s="1"/>
      <c r="F590" s="1"/>
      <c r="G590" s="1"/>
      <c r="H590" s="1"/>
      <c r="I590" s="1"/>
      <c r="J590" s="1"/>
      <c r="K590" s="1"/>
      <c r="L590" s="1"/>
      <c r="N590" s="36"/>
      <c r="O590" s="46"/>
    </row>
    <row r="591" spans="1:15" x14ac:dyDescent="0.2">
      <c r="D591" s="1"/>
      <c r="E591" s="1"/>
      <c r="F591" s="1"/>
      <c r="G591" s="1"/>
      <c r="H591" s="1"/>
      <c r="I591" s="1"/>
      <c r="J591" s="1"/>
      <c r="K591" s="1"/>
      <c r="L591" s="1"/>
      <c r="N591" s="36"/>
      <c r="O591" s="46"/>
    </row>
    <row r="592" spans="1:15" x14ac:dyDescent="0.2">
      <c r="D592" s="1"/>
    </row>
    <row r="593" spans="4:4" x14ac:dyDescent="0.2">
      <c r="D593" s="1"/>
    </row>
    <row r="594" spans="4:4" x14ac:dyDescent="0.2">
      <c r="D594" s="1"/>
    </row>
    <row r="595" spans="4:4" x14ac:dyDescent="0.2">
      <c r="D595" s="1"/>
    </row>
    <row r="596" spans="4:4" x14ac:dyDescent="0.2">
      <c r="D596" s="1"/>
    </row>
    <row r="597" spans="4:4" x14ac:dyDescent="0.2">
      <c r="D597" s="1"/>
    </row>
    <row r="598" spans="4:4" x14ac:dyDescent="0.2">
      <c r="D598" s="1"/>
    </row>
    <row r="600" spans="4:4" x14ac:dyDescent="0.2">
      <c r="D600" s="1"/>
    </row>
    <row r="601" spans="4:4" x14ac:dyDescent="0.2">
      <c r="D601" s="1"/>
    </row>
    <row r="602" spans="4:4" x14ac:dyDescent="0.2">
      <c r="D602" s="1"/>
    </row>
    <row r="603" spans="4:4" x14ac:dyDescent="0.2">
      <c r="D603" s="1"/>
    </row>
    <row r="604" spans="4:4" x14ac:dyDescent="0.2">
      <c r="D604" s="1"/>
    </row>
    <row r="605" spans="4:4" x14ac:dyDescent="0.2">
      <c r="D605" s="1"/>
    </row>
    <row r="606" spans="4:4" x14ac:dyDescent="0.2">
      <c r="D606" s="1"/>
    </row>
    <row r="607" spans="4:4" x14ac:dyDescent="0.2">
      <c r="D607" s="1"/>
    </row>
    <row r="608" spans="4:4" x14ac:dyDescent="0.2">
      <c r="D608" s="1"/>
    </row>
    <row r="609" spans="4:4" x14ac:dyDescent="0.2">
      <c r="D609" s="1"/>
    </row>
    <row r="610" spans="4:4" x14ac:dyDescent="0.2">
      <c r="D610" s="1"/>
    </row>
    <row r="624" spans="4:4" x14ac:dyDescent="0.2">
      <c r="D624" s="1"/>
    </row>
    <row r="625" spans="4:4" x14ac:dyDescent="0.2">
      <c r="D625" s="1"/>
    </row>
    <row r="626" spans="4:4" x14ac:dyDescent="0.2">
      <c r="D626" s="1"/>
    </row>
    <row r="627" spans="4:4" x14ac:dyDescent="0.2">
      <c r="D627" s="1"/>
    </row>
    <row r="628" spans="4:4" x14ac:dyDescent="0.2">
      <c r="D628" s="1"/>
    </row>
    <row r="629" spans="4:4" x14ac:dyDescent="0.2">
      <c r="D629" s="1"/>
    </row>
    <row r="630" spans="4:4" x14ac:dyDescent="0.2">
      <c r="D630" s="1"/>
    </row>
    <row r="631" spans="4:4" x14ac:dyDescent="0.2">
      <c r="D631" s="1"/>
    </row>
    <row r="632" spans="4:4" x14ac:dyDescent="0.2">
      <c r="D632" s="1"/>
    </row>
    <row r="633" spans="4:4" x14ac:dyDescent="0.2">
      <c r="D633" s="1"/>
    </row>
    <row r="634" spans="4:4" x14ac:dyDescent="0.2">
      <c r="D634" s="1"/>
    </row>
    <row r="636" spans="4:4" x14ac:dyDescent="0.2">
      <c r="D636" s="1"/>
    </row>
    <row r="637" spans="4:4" x14ac:dyDescent="0.2">
      <c r="D637" s="1"/>
    </row>
    <row r="638" spans="4:4" x14ac:dyDescent="0.2">
      <c r="D638" s="1"/>
    </row>
    <row r="639" spans="4:4" x14ac:dyDescent="0.2">
      <c r="D639" s="1"/>
    </row>
    <row r="640" spans="4:4" x14ac:dyDescent="0.2">
      <c r="D640" s="1"/>
    </row>
    <row r="641" spans="4:4" x14ac:dyDescent="0.2">
      <c r="D641" s="1"/>
    </row>
    <row r="642" spans="4:4" x14ac:dyDescent="0.2">
      <c r="D642" s="1"/>
    </row>
    <row r="643" spans="4:4" x14ac:dyDescent="0.2">
      <c r="D643" s="1"/>
    </row>
    <row r="644" spans="4:4" x14ac:dyDescent="0.2">
      <c r="D644" s="1"/>
    </row>
    <row r="645" spans="4:4" x14ac:dyDescent="0.2">
      <c r="D645" s="1"/>
    </row>
    <row r="646" spans="4:4" x14ac:dyDescent="0.2">
      <c r="D646" s="1"/>
    </row>
    <row r="648" spans="4:4" x14ac:dyDescent="0.2">
      <c r="D648" s="1"/>
    </row>
    <row r="649" spans="4:4" x14ac:dyDescent="0.2">
      <c r="D649" s="1"/>
    </row>
    <row r="650" spans="4:4" x14ac:dyDescent="0.2">
      <c r="D650" s="1"/>
    </row>
    <row r="651" spans="4:4" x14ac:dyDescent="0.2">
      <c r="D651" s="1"/>
    </row>
    <row r="652" spans="4:4" x14ac:dyDescent="0.2">
      <c r="D652" s="1"/>
    </row>
    <row r="653" spans="4:4" x14ac:dyDescent="0.2">
      <c r="D653" s="1"/>
    </row>
    <row r="654" spans="4:4" x14ac:dyDescent="0.2">
      <c r="D654" s="1"/>
    </row>
    <row r="655" spans="4:4" x14ac:dyDescent="0.2">
      <c r="D655" s="1"/>
    </row>
    <row r="656" spans="4:4" x14ac:dyDescent="0.2">
      <c r="D656" s="1"/>
    </row>
    <row r="657" spans="4:4" x14ac:dyDescent="0.2">
      <c r="D657" s="1"/>
    </row>
    <row r="658" spans="4:4" x14ac:dyDescent="0.2">
      <c r="D658" s="1"/>
    </row>
    <row r="660" spans="4:4" x14ac:dyDescent="0.2">
      <c r="D660" s="1"/>
    </row>
    <row r="661" spans="4:4" x14ac:dyDescent="0.2">
      <c r="D661" s="1"/>
    </row>
    <row r="662" spans="4:4" x14ac:dyDescent="0.2">
      <c r="D662" s="1"/>
    </row>
    <row r="663" spans="4:4" x14ac:dyDescent="0.2">
      <c r="D663" s="1"/>
    </row>
    <row r="664" spans="4:4" x14ac:dyDescent="0.2">
      <c r="D664" s="1"/>
    </row>
    <row r="665" spans="4:4" x14ac:dyDescent="0.2">
      <c r="D665" s="1"/>
    </row>
    <row r="666" spans="4:4" x14ac:dyDescent="0.2">
      <c r="D666" s="1"/>
    </row>
    <row r="667" spans="4:4" x14ac:dyDescent="0.2">
      <c r="D667" s="1"/>
    </row>
    <row r="668" spans="4:4" x14ac:dyDescent="0.2">
      <c r="D668" s="1"/>
    </row>
    <row r="669" spans="4:4" x14ac:dyDescent="0.2">
      <c r="D669" s="1"/>
    </row>
    <row r="670" spans="4:4" x14ac:dyDescent="0.2">
      <c r="D670" s="1"/>
    </row>
    <row r="672" spans="4:4" x14ac:dyDescent="0.2">
      <c r="D672" s="1"/>
    </row>
    <row r="673" spans="4:4" x14ac:dyDescent="0.2">
      <c r="D673" s="1"/>
    </row>
    <row r="674" spans="4:4" x14ac:dyDescent="0.2">
      <c r="D674" s="1"/>
    </row>
    <row r="675" spans="4:4" x14ac:dyDescent="0.2">
      <c r="D675" s="1"/>
    </row>
    <row r="676" spans="4:4" x14ac:dyDescent="0.2">
      <c r="D676" s="1"/>
    </row>
    <row r="677" spans="4:4" x14ac:dyDescent="0.2">
      <c r="D677" s="1"/>
    </row>
    <row r="678" spans="4:4" x14ac:dyDescent="0.2">
      <c r="D678" s="1"/>
    </row>
    <row r="679" spans="4:4" x14ac:dyDescent="0.2">
      <c r="D679" s="1"/>
    </row>
    <row r="680" spans="4:4" x14ac:dyDescent="0.2">
      <c r="D680" s="1"/>
    </row>
    <row r="681" spans="4:4" x14ac:dyDescent="0.2">
      <c r="D681" s="1"/>
    </row>
    <row r="682" spans="4:4" x14ac:dyDescent="0.2">
      <c r="D682" s="1"/>
    </row>
    <row r="696" spans="4:4" x14ac:dyDescent="0.2">
      <c r="D696" s="1"/>
    </row>
    <row r="697" spans="4:4" x14ac:dyDescent="0.2">
      <c r="D697" s="1"/>
    </row>
    <row r="698" spans="4:4" x14ac:dyDescent="0.2">
      <c r="D698" s="1"/>
    </row>
    <row r="699" spans="4:4" x14ac:dyDescent="0.2">
      <c r="D699" s="1"/>
    </row>
    <row r="700" spans="4:4" x14ac:dyDescent="0.2">
      <c r="D700" s="1"/>
    </row>
    <row r="701" spans="4:4" x14ac:dyDescent="0.2">
      <c r="D701" s="1"/>
    </row>
    <row r="702" spans="4:4" x14ac:dyDescent="0.2">
      <c r="D702" s="1"/>
    </row>
    <row r="703" spans="4:4" x14ac:dyDescent="0.2">
      <c r="D703" s="1"/>
    </row>
    <row r="704" spans="4:4" x14ac:dyDescent="0.2">
      <c r="D704" s="1"/>
    </row>
    <row r="705" spans="4:4" x14ac:dyDescent="0.2">
      <c r="D705" s="1"/>
    </row>
    <row r="706" spans="4:4" x14ac:dyDescent="0.2">
      <c r="D706" s="1"/>
    </row>
    <row r="708" spans="4:4" x14ac:dyDescent="0.2">
      <c r="D708" s="1"/>
    </row>
    <row r="709" spans="4:4" x14ac:dyDescent="0.2">
      <c r="D709" s="1"/>
    </row>
    <row r="710" spans="4:4" x14ac:dyDescent="0.2">
      <c r="D710" s="1"/>
    </row>
    <row r="711" spans="4:4" x14ac:dyDescent="0.2">
      <c r="D711" s="1"/>
    </row>
    <row r="712" spans="4:4" x14ac:dyDescent="0.2">
      <c r="D712" s="1"/>
    </row>
    <row r="713" spans="4:4" x14ac:dyDescent="0.2">
      <c r="D713" s="1"/>
    </row>
    <row r="714" spans="4:4" x14ac:dyDescent="0.2">
      <c r="D714" s="1"/>
    </row>
    <row r="715" spans="4:4" x14ac:dyDescent="0.2">
      <c r="D715" s="1"/>
    </row>
    <row r="716" spans="4:4" x14ac:dyDescent="0.2">
      <c r="D716" s="1"/>
    </row>
    <row r="717" spans="4:4" x14ac:dyDescent="0.2">
      <c r="D717" s="1"/>
    </row>
    <row r="718" spans="4:4" x14ac:dyDescent="0.2">
      <c r="D718" s="1"/>
    </row>
    <row r="720" spans="4:4" x14ac:dyDescent="0.2">
      <c r="D720" s="1"/>
    </row>
    <row r="721" spans="4:4" x14ac:dyDescent="0.2">
      <c r="D721" s="1"/>
    </row>
    <row r="722" spans="4:4" x14ac:dyDescent="0.2">
      <c r="D722" s="1"/>
    </row>
    <row r="723" spans="4:4" x14ac:dyDescent="0.2">
      <c r="D723" s="1"/>
    </row>
    <row r="724" spans="4:4" x14ac:dyDescent="0.2">
      <c r="D724" s="1"/>
    </row>
    <row r="725" spans="4:4" x14ac:dyDescent="0.2">
      <c r="D725" s="1"/>
    </row>
    <row r="726" spans="4:4" x14ac:dyDescent="0.2">
      <c r="D726" s="1"/>
    </row>
    <row r="727" spans="4:4" x14ac:dyDescent="0.2">
      <c r="D727" s="1"/>
    </row>
    <row r="728" spans="4:4" x14ac:dyDescent="0.2">
      <c r="D728" s="1"/>
    </row>
    <row r="729" spans="4:4" x14ac:dyDescent="0.2">
      <c r="D729" s="1"/>
    </row>
    <row r="730" spans="4:4" x14ac:dyDescent="0.2">
      <c r="D730" s="1"/>
    </row>
    <row r="732" spans="4:4" x14ac:dyDescent="0.2">
      <c r="D732" s="1"/>
    </row>
    <row r="733" spans="4:4" x14ac:dyDescent="0.2">
      <c r="D733" s="1"/>
    </row>
    <row r="734" spans="4:4" x14ac:dyDescent="0.2">
      <c r="D734" s="1"/>
    </row>
    <row r="735" spans="4:4" x14ac:dyDescent="0.2">
      <c r="D735" s="1"/>
    </row>
    <row r="736" spans="4:4" x14ac:dyDescent="0.2">
      <c r="D736" s="1"/>
    </row>
    <row r="737" spans="4:4" x14ac:dyDescent="0.2">
      <c r="D737" s="1"/>
    </row>
    <row r="738" spans="4:4" x14ac:dyDescent="0.2">
      <c r="D738" s="1"/>
    </row>
    <row r="739" spans="4:4" x14ac:dyDescent="0.2">
      <c r="D739" s="1"/>
    </row>
    <row r="740" spans="4:4" x14ac:dyDescent="0.2">
      <c r="D740" s="1"/>
    </row>
    <row r="741" spans="4:4" x14ac:dyDescent="0.2">
      <c r="D741" s="1"/>
    </row>
    <row r="742" spans="4:4" x14ac:dyDescent="0.2">
      <c r="D742" s="1"/>
    </row>
    <row r="744" spans="4:4" x14ac:dyDescent="0.2">
      <c r="D744" s="1"/>
    </row>
    <row r="745" spans="4:4" x14ac:dyDescent="0.2">
      <c r="D745" s="1"/>
    </row>
    <row r="746" spans="4:4" x14ac:dyDescent="0.2">
      <c r="D746" s="1"/>
    </row>
    <row r="747" spans="4:4" x14ac:dyDescent="0.2">
      <c r="D747" s="1"/>
    </row>
    <row r="748" spans="4:4" x14ac:dyDescent="0.2">
      <c r="D748" s="1"/>
    </row>
    <row r="749" spans="4:4" x14ac:dyDescent="0.2">
      <c r="D749" s="1"/>
    </row>
    <row r="750" spans="4:4" x14ac:dyDescent="0.2">
      <c r="D750" s="1"/>
    </row>
    <row r="751" spans="4:4" x14ac:dyDescent="0.2">
      <c r="D751" s="1"/>
    </row>
    <row r="752" spans="4:4" x14ac:dyDescent="0.2">
      <c r="D752" s="1"/>
    </row>
    <row r="753" spans="4:4" x14ac:dyDescent="0.2">
      <c r="D753" s="1"/>
    </row>
    <row r="754" spans="4:4" x14ac:dyDescent="0.2">
      <c r="D754" s="1"/>
    </row>
    <row r="768" spans="4:4" x14ac:dyDescent="0.2">
      <c r="D768" s="1"/>
    </row>
    <row r="769" spans="4:4" x14ac:dyDescent="0.2">
      <c r="D769" s="1"/>
    </row>
    <row r="770" spans="4:4" x14ac:dyDescent="0.2">
      <c r="D770" s="1"/>
    </row>
    <row r="771" spans="4:4" x14ac:dyDescent="0.2">
      <c r="D771" s="1"/>
    </row>
    <row r="772" spans="4:4" x14ac:dyDescent="0.2">
      <c r="D772" s="1"/>
    </row>
    <row r="773" spans="4:4" x14ac:dyDescent="0.2">
      <c r="D773" s="1"/>
    </row>
    <row r="774" spans="4:4" x14ac:dyDescent="0.2">
      <c r="D774" s="1"/>
    </row>
    <row r="775" spans="4:4" x14ac:dyDescent="0.2">
      <c r="D775" s="1"/>
    </row>
    <row r="776" spans="4:4" x14ac:dyDescent="0.2">
      <c r="D776" s="1"/>
    </row>
    <row r="777" spans="4:4" x14ac:dyDescent="0.2">
      <c r="D777" s="1"/>
    </row>
    <row r="778" spans="4:4" x14ac:dyDescent="0.2">
      <c r="D778" s="1"/>
    </row>
    <row r="780" spans="4:4" x14ac:dyDescent="0.2">
      <c r="D780" s="1"/>
    </row>
    <row r="781" spans="4:4" x14ac:dyDescent="0.2">
      <c r="D781" s="1"/>
    </row>
    <row r="782" spans="4:4" x14ac:dyDescent="0.2">
      <c r="D782" s="1"/>
    </row>
    <row r="783" spans="4:4" x14ac:dyDescent="0.2">
      <c r="D783" s="1"/>
    </row>
    <row r="784" spans="4:4" x14ac:dyDescent="0.2">
      <c r="D784" s="1"/>
    </row>
    <row r="785" spans="4:4" x14ac:dyDescent="0.2">
      <c r="D785" s="1"/>
    </row>
    <row r="786" spans="4:4" x14ac:dyDescent="0.2">
      <c r="D786" s="1"/>
    </row>
    <row r="787" spans="4:4" x14ac:dyDescent="0.2">
      <c r="D787" s="1"/>
    </row>
    <row r="788" spans="4:4" x14ac:dyDescent="0.2">
      <c r="D788" s="1"/>
    </row>
    <row r="789" spans="4:4" x14ac:dyDescent="0.2">
      <c r="D789" s="1"/>
    </row>
    <row r="790" spans="4:4" x14ac:dyDescent="0.2">
      <c r="D790" s="1"/>
    </row>
    <row r="792" spans="4:4" x14ac:dyDescent="0.2">
      <c r="D792" s="1"/>
    </row>
    <row r="793" spans="4:4" x14ac:dyDescent="0.2">
      <c r="D793" s="1"/>
    </row>
    <row r="794" spans="4:4" x14ac:dyDescent="0.2">
      <c r="D794" s="1"/>
    </row>
    <row r="795" spans="4:4" x14ac:dyDescent="0.2">
      <c r="D795" s="1"/>
    </row>
    <row r="796" spans="4:4" x14ac:dyDescent="0.2">
      <c r="D796" s="1"/>
    </row>
    <row r="797" spans="4:4" x14ac:dyDescent="0.2">
      <c r="D797" s="1"/>
    </row>
    <row r="798" spans="4:4" x14ac:dyDescent="0.2">
      <c r="D798" s="1"/>
    </row>
    <row r="799" spans="4:4" x14ac:dyDescent="0.2">
      <c r="D799" s="1"/>
    </row>
    <row r="800" spans="4:4" x14ac:dyDescent="0.2">
      <c r="D800" s="1"/>
    </row>
    <row r="801" spans="4:4" x14ac:dyDescent="0.2">
      <c r="D801" s="1"/>
    </row>
    <row r="802" spans="4:4" x14ac:dyDescent="0.2">
      <c r="D802" s="1"/>
    </row>
    <row r="804" spans="4:4" x14ac:dyDescent="0.2">
      <c r="D804" s="1"/>
    </row>
    <row r="805" spans="4:4" x14ac:dyDescent="0.2">
      <c r="D805" s="1"/>
    </row>
    <row r="806" spans="4:4" x14ac:dyDescent="0.2">
      <c r="D806" s="1"/>
    </row>
    <row r="807" spans="4:4" x14ac:dyDescent="0.2">
      <c r="D807" s="1"/>
    </row>
    <row r="808" spans="4:4" x14ac:dyDescent="0.2">
      <c r="D808" s="1"/>
    </row>
    <row r="809" spans="4:4" x14ac:dyDescent="0.2">
      <c r="D809" s="1"/>
    </row>
    <row r="810" spans="4:4" x14ac:dyDescent="0.2">
      <c r="D810" s="1"/>
    </row>
    <row r="811" spans="4:4" x14ac:dyDescent="0.2">
      <c r="D811" s="1"/>
    </row>
    <row r="812" spans="4:4" x14ac:dyDescent="0.2">
      <c r="D812" s="1"/>
    </row>
    <row r="813" spans="4:4" x14ac:dyDescent="0.2">
      <c r="D813" s="1"/>
    </row>
    <row r="814" spans="4:4" x14ac:dyDescent="0.2">
      <c r="D814" s="1"/>
    </row>
    <row r="816" spans="4:4" x14ac:dyDescent="0.2">
      <c r="D816" s="1"/>
    </row>
    <row r="817" spans="4:4" x14ac:dyDescent="0.2">
      <c r="D817" s="1"/>
    </row>
    <row r="818" spans="4:4" x14ac:dyDescent="0.2">
      <c r="D818" s="1"/>
    </row>
    <row r="819" spans="4:4" x14ac:dyDescent="0.2">
      <c r="D819" s="1"/>
    </row>
    <row r="820" spans="4:4" x14ac:dyDescent="0.2">
      <c r="D820" s="1"/>
    </row>
    <row r="821" spans="4:4" x14ac:dyDescent="0.2">
      <c r="D821" s="1"/>
    </row>
    <row r="822" spans="4:4" x14ac:dyDescent="0.2">
      <c r="D822" s="1"/>
    </row>
    <row r="823" spans="4:4" x14ac:dyDescent="0.2">
      <c r="D823" s="1"/>
    </row>
    <row r="824" spans="4:4" x14ac:dyDescent="0.2">
      <c r="D824" s="1"/>
    </row>
    <row r="825" spans="4:4" x14ac:dyDescent="0.2">
      <c r="D825" s="1"/>
    </row>
    <row r="826" spans="4:4" x14ac:dyDescent="0.2">
      <c r="D826" s="1"/>
    </row>
    <row r="840" spans="4:4" x14ac:dyDescent="0.2">
      <c r="D840" s="1"/>
    </row>
    <row r="841" spans="4:4" x14ac:dyDescent="0.2">
      <c r="D841" s="1"/>
    </row>
    <row r="842" spans="4:4" x14ac:dyDescent="0.2">
      <c r="D842" s="1"/>
    </row>
    <row r="843" spans="4:4" x14ac:dyDescent="0.2">
      <c r="D843" s="1"/>
    </row>
    <row r="844" spans="4:4" x14ac:dyDescent="0.2">
      <c r="D844" s="1"/>
    </row>
    <row r="845" spans="4:4" x14ac:dyDescent="0.2">
      <c r="D845" s="1"/>
    </row>
    <row r="846" spans="4:4" x14ac:dyDescent="0.2">
      <c r="D846" s="1"/>
    </row>
    <row r="847" spans="4:4" x14ac:dyDescent="0.2">
      <c r="D847" s="1"/>
    </row>
    <row r="848" spans="4:4" x14ac:dyDescent="0.2">
      <c r="D848" s="1"/>
    </row>
    <row r="849" spans="4:4" x14ac:dyDescent="0.2">
      <c r="D849" s="1"/>
    </row>
    <row r="850" spans="4:4" x14ac:dyDescent="0.2">
      <c r="D850" s="1"/>
    </row>
    <row r="852" spans="4:4" x14ac:dyDescent="0.2">
      <c r="D852" s="1"/>
    </row>
    <row r="853" spans="4:4" x14ac:dyDescent="0.2">
      <c r="D853" s="1"/>
    </row>
    <row r="854" spans="4:4" x14ac:dyDescent="0.2">
      <c r="D854" s="1"/>
    </row>
    <row r="855" spans="4:4" x14ac:dyDescent="0.2">
      <c r="D855" s="1"/>
    </row>
    <row r="856" spans="4:4" x14ac:dyDescent="0.2">
      <c r="D856" s="1"/>
    </row>
    <row r="857" spans="4:4" x14ac:dyDescent="0.2">
      <c r="D857" s="1"/>
    </row>
    <row r="858" spans="4:4" x14ac:dyDescent="0.2">
      <c r="D858" s="1"/>
    </row>
    <row r="859" spans="4:4" x14ac:dyDescent="0.2">
      <c r="D859" s="1"/>
    </row>
    <row r="860" spans="4:4" x14ac:dyDescent="0.2">
      <c r="D860" s="1"/>
    </row>
    <row r="861" spans="4:4" x14ac:dyDescent="0.2">
      <c r="D861" s="1"/>
    </row>
    <row r="862" spans="4:4" x14ac:dyDescent="0.2">
      <c r="D862" s="1"/>
    </row>
    <row r="864" spans="4:4" x14ac:dyDescent="0.2">
      <c r="D864" s="1"/>
    </row>
    <row r="865" spans="4:4" x14ac:dyDescent="0.2">
      <c r="D865" s="1"/>
    </row>
    <row r="866" spans="4:4" x14ac:dyDescent="0.2">
      <c r="D866" s="1"/>
    </row>
    <row r="867" spans="4:4" x14ac:dyDescent="0.2">
      <c r="D867" s="1"/>
    </row>
    <row r="868" spans="4:4" x14ac:dyDescent="0.2">
      <c r="D868" s="1"/>
    </row>
    <row r="869" spans="4:4" x14ac:dyDescent="0.2">
      <c r="D869" s="1"/>
    </row>
    <row r="870" spans="4:4" x14ac:dyDescent="0.2">
      <c r="D870" s="1"/>
    </row>
    <row r="871" spans="4:4" x14ac:dyDescent="0.2">
      <c r="D871" s="1"/>
    </row>
    <row r="872" spans="4:4" x14ac:dyDescent="0.2">
      <c r="D872" s="1"/>
    </row>
    <row r="873" spans="4:4" x14ac:dyDescent="0.2">
      <c r="D873" s="1"/>
    </row>
    <row r="874" spans="4:4" x14ac:dyDescent="0.2">
      <c r="D874" s="1"/>
    </row>
  </sheetData>
  <mergeCells count="1">
    <mergeCell ref="A1:L1"/>
  </mergeCells>
  <phoneticPr fontId="5" type="noConversion"/>
  <pageMargins left="0.25" right="0.24" top="0.19" bottom="0.2" header="0.17" footer="0.18"/>
  <pageSetup scale="11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O736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M1" sqref="M1"/>
    </sheetView>
  </sheetViews>
  <sheetFormatPr defaultColWidth="9.140625" defaultRowHeight="12" x14ac:dyDescent="0.2"/>
  <cols>
    <col min="1" max="1" width="5" style="3" bestFit="1" customWidth="1"/>
    <col min="2" max="2" width="6.140625" style="2" bestFit="1" customWidth="1"/>
    <col min="3" max="3" width="10.7109375" style="2" bestFit="1" customWidth="1"/>
    <col min="4" max="4" width="8.28515625" style="2" bestFit="1" customWidth="1"/>
    <col min="5" max="5" width="9.85546875" style="2" bestFit="1" customWidth="1"/>
    <col min="6" max="6" width="10" style="2" bestFit="1" customWidth="1"/>
    <col min="7" max="7" width="17.85546875" style="2" bestFit="1" customWidth="1"/>
    <col min="8" max="8" width="17.85546875" style="2" customWidth="1"/>
    <col min="9" max="9" width="8.85546875" style="2" bestFit="1" customWidth="1"/>
    <col min="10" max="10" width="10.7109375" style="2" bestFit="1" customWidth="1"/>
    <col min="11" max="11" width="10" style="2" bestFit="1" customWidth="1"/>
    <col min="12" max="12" width="14.28515625" style="2" bestFit="1" customWidth="1"/>
    <col min="13" max="13" width="14.7109375" style="2" customWidth="1"/>
    <col min="14" max="14" width="6" style="2" bestFit="1" customWidth="1"/>
    <col min="15" max="16384" width="9.140625" style="2"/>
  </cols>
  <sheetData>
    <row r="1" spans="1:14" ht="25.5" x14ac:dyDescent="0.2">
      <c r="A1" s="433" t="s">
        <v>77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0" t="s">
        <v>255</v>
      </c>
    </row>
    <row r="2" spans="1:14" ht="12.75" thickBot="1" x14ac:dyDescent="0.25">
      <c r="A2" s="4" t="s">
        <v>3</v>
      </c>
      <c r="B2" s="4" t="s">
        <v>4</v>
      </c>
      <c r="C2" s="5" t="s">
        <v>10</v>
      </c>
      <c r="D2" s="5" t="s">
        <v>29</v>
      </c>
      <c r="E2" s="5" t="s">
        <v>30</v>
      </c>
      <c r="F2" s="5" t="s">
        <v>31</v>
      </c>
      <c r="G2" s="5" t="s">
        <v>38</v>
      </c>
      <c r="H2" s="62" t="s">
        <v>232</v>
      </c>
      <c r="I2" s="62" t="s">
        <v>133</v>
      </c>
      <c r="J2" s="5" t="s">
        <v>158</v>
      </c>
      <c r="K2" s="5" t="s">
        <v>183</v>
      </c>
      <c r="L2" s="5" t="s">
        <v>37</v>
      </c>
    </row>
    <row r="3" spans="1:14" x14ac:dyDescent="0.2">
      <c r="A3" s="3">
        <v>2008</v>
      </c>
      <c r="B3" s="6">
        <v>1</v>
      </c>
      <c r="C3" s="1">
        <v>51438.02</v>
      </c>
      <c r="D3" s="1">
        <f>Key_West!C134</f>
        <v>18675</v>
      </c>
      <c r="E3" s="13"/>
      <c r="F3" s="1">
        <f>Metro_Dade!F100/1000</f>
        <v>619.11699999999996</v>
      </c>
      <c r="G3" s="1"/>
      <c r="H3" s="1"/>
      <c r="I3" s="1"/>
      <c r="J3" s="1"/>
      <c r="K3" s="1"/>
      <c r="L3" s="1">
        <f>SUM(C3:K3)</f>
        <v>70732.136999999988</v>
      </c>
      <c r="N3" s="46"/>
    </row>
    <row r="4" spans="1:14" x14ac:dyDescent="0.2">
      <c r="A4" s="3">
        <v>2008</v>
      </c>
      <c r="B4" s="6">
        <v>2</v>
      </c>
      <c r="C4" s="1">
        <v>53909.591</v>
      </c>
      <c r="D4" s="1">
        <f>Key_West!C135</f>
        <v>21230</v>
      </c>
      <c r="F4" s="1">
        <f>Metro_Dade!F101/1000</f>
        <v>295.18900000000002</v>
      </c>
      <c r="G4" s="1"/>
      <c r="H4" s="1"/>
      <c r="I4" s="1"/>
      <c r="J4" s="1"/>
      <c r="K4" s="1"/>
      <c r="L4" s="1">
        <f t="shared" ref="L4:L67" si="0">SUM(C4:K4)</f>
        <v>75434.78</v>
      </c>
      <c r="N4" s="46"/>
    </row>
    <row r="5" spans="1:14" x14ac:dyDescent="0.2">
      <c r="A5" s="3">
        <v>2008</v>
      </c>
      <c r="B5" s="6">
        <v>3</v>
      </c>
      <c r="C5" s="1">
        <v>58070.207999999999</v>
      </c>
      <c r="D5" s="1">
        <f>Key_West!C136</f>
        <v>25200</v>
      </c>
      <c r="F5" s="1">
        <f>Metro_Dade!F102/1000</f>
        <v>659.91099999999994</v>
      </c>
      <c r="G5" s="1"/>
      <c r="H5" s="1"/>
      <c r="I5" s="1"/>
      <c r="J5" s="1"/>
      <c r="K5" s="1"/>
      <c r="L5" s="1">
        <f t="shared" si="0"/>
        <v>83930.118999999992</v>
      </c>
      <c r="N5" s="46"/>
    </row>
    <row r="6" spans="1:14" x14ac:dyDescent="0.2">
      <c r="A6" s="3">
        <v>2008</v>
      </c>
      <c r="B6" s="6">
        <v>4</v>
      </c>
      <c r="C6" s="1">
        <v>57682.351999999999</v>
      </c>
      <c r="D6" s="1">
        <f>Key_West!C137</f>
        <v>24595</v>
      </c>
      <c r="F6" s="1">
        <f>Metro_Dade!F103/1000</f>
        <v>642.32100000000003</v>
      </c>
      <c r="G6" s="1"/>
      <c r="H6" s="1"/>
      <c r="I6" s="1"/>
      <c r="J6" s="1"/>
      <c r="K6" s="1"/>
      <c r="L6" s="1">
        <f t="shared" si="0"/>
        <v>82919.672999999995</v>
      </c>
      <c r="N6" s="46"/>
    </row>
    <row r="7" spans="1:14" x14ac:dyDescent="0.2">
      <c r="A7" s="3">
        <v>2008</v>
      </c>
      <c r="B7" s="6">
        <v>5</v>
      </c>
      <c r="C7" s="1">
        <v>67919.680999999997</v>
      </c>
      <c r="D7" s="1">
        <f>Key_West!C138</f>
        <v>25695</v>
      </c>
      <c r="F7" s="1">
        <f>Metro_Dade!F104/1000</f>
        <v>601.43499999999995</v>
      </c>
      <c r="G7" s="1"/>
      <c r="H7" s="1"/>
      <c r="I7" s="1"/>
      <c r="J7" s="1"/>
      <c r="K7" s="1"/>
      <c r="L7" s="1">
        <f t="shared" si="0"/>
        <v>94216.115999999995</v>
      </c>
      <c r="N7" s="46"/>
    </row>
    <row r="8" spans="1:14" x14ac:dyDescent="0.2">
      <c r="A8" s="3">
        <v>2008</v>
      </c>
      <c r="B8" s="6">
        <v>6</v>
      </c>
      <c r="C8" s="1">
        <v>71794.600000000006</v>
      </c>
      <c r="D8" s="1">
        <f>Key_West!C139</f>
        <v>23085</v>
      </c>
      <c r="F8" s="1">
        <f>Metro_Dade!F105/1000</f>
        <v>615.66700000000003</v>
      </c>
      <c r="G8" s="1"/>
      <c r="H8" s="1"/>
      <c r="I8" s="1"/>
      <c r="J8" s="1"/>
      <c r="K8" s="1"/>
      <c r="L8" s="1">
        <f t="shared" si="0"/>
        <v>95495.267000000007</v>
      </c>
      <c r="N8" s="46"/>
    </row>
    <row r="9" spans="1:14" x14ac:dyDescent="0.2">
      <c r="A9" s="3">
        <v>2008</v>
      </c>
      <c r="B9" s="6">
        <v>7</v>
      </c>
      <c r="C9" s="1">
        <v>73957.001999999993</v>
      </c>
      <c r="D9" s="1">
        <f>Key_West!C140</f>
        <v>23040</v>
      </c>
      <c r="F9" s="1">
        <f>Metro_Dade!F106/1000</f>
        <v>643.12400000000002</v>
      </c>
      <c r="G9" s="1"/>
      <c r="H9" s="1"/>
      <c r="I9" s="1"/>
      <c r="J9" s="1"/>
      <c r="K9" s="1"/>
      <c r="L9" s="1">
        <f t="shared" si="0"/>
        <v>97640.125999999989</v>
      </c>
      <c r="N9" s="46"/>
    </row>
    <row r="10" spans="1:14" x14ac:dyDescent="0.2">
      <c r="A10" s="3">
        <v>2008</v>
      </c>
      <c r="B10" s="6">
        <v>8</v>
      </c>
      <c r="C10" s="1">
        <v>73492.164999999994</v>
      </c>
      <c r="D10" s="1">
        <f>Key_West!C141</f>
        <v>23130</v>
      </c>
      <c r="F10" s="1">
        <f>Metro_Dade!F107/1000</f>
        <v>597.28899999999999</v>
      </c>
      <c r="G10" s="1"/>
      <c r="H10" s="1"/>
      <c r="I10" s="1"/>
      <c r="J10" s="1"/>
      <c r="K10" s="1"/>
      <c r="L10" s="1">
        <f t="shared" si="0"/>
        <v>97219.453999999998</v>
      </c>
      <c r="N10" s="46"/>
    </row>
    <row r="11" spans="1:14" x14ac:dyDescent="0.2">
      <c r="A11" s="3">
        <v>2008</v>
      </c>
      <c r="B11" s="6">
        <v>9</v>
      </c>
      <c r="C11" s="1">
        <v>62794.548000000003</v>
      </c>
      <c r="D11" s="1">
        <f>Key_West!C142</f>
        <v>21330</v>
      </c>
      <c r="F11" s="1">
        <f>Metro_Dade!F108/1000</f>
        <v>589.96900000000005</v>
      </c>
      <c r="G11" s="1"/>
      <c r="H11" s="1"/>
      <c r="I11" s="1"/>
      <c r="J11" s="1"/>
      <c r="K11" s="1"/>
      <c r="L11" s="1">
        <f t="shared" si="0"/>
        <v>84714.517000000007</v>
      </c>
      <c r="N11" s="46"/>
    </row>
    <row r="12" spans="1:14" x14ac:dyDescent="0.2">
      <c r="A12" s="3">
        <v>2008</v>
      </c>
      <c r="B12" s="6">
        <v>10</v>
      </c>
      <c r="C12" s="1">
        <v>57611.892999999996</v>
      </c>
      <c r="D12" s="1">
        <f>Key_West!C143</f>
        <v>19440</v>
      </c>
      <c r="F12" s="1">
        <f>Metro_Dade!F109/1000</f>
        <v>506.46699999999998</v>
      </c>
      <c r="G12" s="1"/>
      <c r="H12" s="1"/>
      <c r="I12" s="1"/>
      <c r="J12" s="1"/>
      <c r="K12" s="1"/>
      <c r="L12" s="1">
        <f t="shared" si="0"/>
        <v>77558.36</v>
      </c>
      <c r="N12" s="46"/>
    </row>
    <row r="13" spans="1:14" x14ac:dyDescent="0.2">
      <c r="A13" s="3">
        <v>2008</v>
      </c>
      <c r="B13" s="6">
        <v>11</v>
      </c>
      <c r="C13" s="1">
        <v>45201.201000000001</v>
      </c>
      <c r="D13" s="1">
        <f>Key_West!C144</f>
        <v>16605</v>
      </c>
      <c r="F13" s="1">
        <f>Metro_Dade!F110/1000</f>
        <v>531.90200000000004</v>
      </c>
      <c r="G13" s="1"/>
      <c r="H13" s="1"/>
      <c r="I13" s="1"/>
      <c r="J13" s="1"/>
      <c r="K13" s="1"/>
      <c r="L13" s="1">
        <f t="shared" si="0"/>
        <v>62338.103000000003</v>
      </c>
      <c r="N13" s="46"/>
    </row>
    <row r="14" spans="1:14" x14ac:dyDescent="0.2">
      <c r="A14" s="3">
        <v>2008</v>
      </c>
      <c r="B14" s="6">
        <v>12</v>
      </c>
      <c r="C14" s="1">
        <v>47513.018000000004</v>
      </c>
      <c r="D14" s="1">
        <f>Key_West!C145</f>
        <v>16200</v>
      </c>
      <c r="E14" s="11"/>
      <c r="F14" s="1">
        <f>Metro_Dade!F111/1000</f>
        <v>656.68100000000004</v>
      </c>
      <c r="G14" s="1">
        <f>Seminole!E3</f>
        <v>4500</v>
      </c>
      <c r="H14" s="1"/>
      <c r="I14" s="1"/>
      <c r="J14" s="1"/>
      <c r="K14" s="1"/>
      <c r="L14" s="1">
        <f t="shared" si="0"/>
        <v>68869.698999999993</v>
      </c>
      <c r="N14" s="46"/>
    </row>
    <row r="15" spans="1:14" x14ac:dyDescent="0.2">
      <c r="A15" s="3">
        <v>2009</v>
      </c>
      <c r="B15" s="6">
        <v>1</v>
      </c>
      <c r="C15" s="1">
        <v>48532.175999999999</v>
      </c>
      <c r="D15" s="1">
        <f>Key_West!C146</f>
        <v>16245</v>
      </c>
      <c r="E15" s="13"/>
      <c r="F15" s="1">
        <f>Metro_Dade!F112/1000</f>
        <v>611.02</v>
      </c>
      <c r="G15" s="1">
        <f>Seminole!E4</f>
        <v>4650</v>
      </c>
      <c r="H15" s="1"/>
      <c r="I15" s="1"/>
      <c r="J15" s="1"/>
      <c r="K15" s="1"/>
      <c r="L15" s="1">
        <f t="shared" si="0"/>
        <v>70038.195999999996</v>
      </c>
      <c r="N15" s="46"/>
    </row>
    <row r="16" spans="1:14" x14ac:dyDescent="0.2">
      <c r="A16" s="3">
        <v>2009</v>
      </c>
      <c r="B16" s="6">
        <v>2</v>
      </c>
      <c r="C16" s="1">
        <v>44843.898999999998</v>
      </c>
      <c r="D16" s="1">
        <f>Key_West!C147</f>
        <v>15795</v>
      </c>
      <c r="F16" s="1">
        <f>Metro_Dade!F113/1000</f>
        <v>417.03899999999999</v>
      </c>
      <c r="G16" s="1">
        <f>Seminole!E5</f>
        <v>4200</v>
      </c>
      <c r="H16" s="1"/>
      <c r="I16" s="1"/>
      <c r="J16" s="1"/>
      <c r="K16" s="1"/>
      <c r="L16" s="1">
        <f t="shared" si="0"/>
        <v>65255.937999999995</v>
      </c>
      <c r="N16" s="46"/>
    </row>
    <row r="17" spans="1:14" x14ac:dyDescent="0.2">
      <c r="A17" s="3">
        <v>2009</v>
      </c>
      <c r="B17" s="6">
        <v>3</v>
      </c>
      <c r="C17" s="1">
        <v>51885.582000000002</v>
      </c>
      <c r="D17" s="1">
        <f>Key_West!C148</f>
        <v>17100</v>
      </c>
      <c r="F17" s="1">
        <f>Metro_Dade!F114/1000</f>
        <v>611.95299999999997</v>
      </c>
      <c r="G17" s="1">
        <f>Seminole!E6</f>
        <v>4650</v>
      </c>
      <c r="H17" s="1"/>
      <c r="I17" s="1"/>
      <c r="J17" s="1"/>
      <c r="K17" s="1"/>
      <c r="L17" s="1">
        <f t="shared" si="0"/>
        <v>74247.534999999989</v>
      </c>
      <c r="N17" s="46"/>
    </row>
    <row r="18" spans="1:14" x14ac:dyDescent="0.2">
      <c r="A18" s="3">
        <v>2009</v>
      </c>
      <c r="B18" s="6">
        <v>4</v>
      </c>
      <c r="C18" s="1">
        <v>57070.319000000003</v>
      </c>
      <c r="D18" s="1">
        <f>Key_West!C149</f>
        <v>17465</v>
      </c>
      <c r="F18" s="1">
        <f>Metro_Dade!F115/1000</f>
        <v>553.96199999999999</v>
      </c>
      <c r="G18" s="1">
        <f>Seminole!E7</f>
        <v>4650</v>
      </c>
      <c r="H18" s="1"/>
      <c r="I18" s="1"/>
      <c r="J18" s="1"/>
      <c r="K18" s="1"/>
      <c r="L18" s="1">
        <f t="shared" si="0"/>
        <v>79739.281000000003</v>
      </c>
      <c r="N18" s="46"/>
    </row>
    <row r="19" spans="1:14" x14ac:dyDescent="0.2">
      <c r="A19" s="3">
        <v>2009</v>
      </c>
      <c r="B19" s="6">
        <v>5</v>
      </c>
      <c r="C19" s="1">
        <v>64566.028999999995</v>
      </c>
      <c r="D19" s="1">
        <f>Key_West!C150</f>
        <v>20115</v>
      </c>
      <c r="F19" s="1">
        <f>Metro_Dade!F116/1000</f>
        <v>608.64499999999998</v>
      </c>
      <c r="G19" s="1">
        <f>Seminole!E8</f>
        <v>13500</v>
      </c>
      <c r="H19" s="1"/>
      <c r="I19" s="1"/>
      <c r="J19" s="1"/>
      <c r="K19" s="1"/>
      <c r="L19" s="1">
        <f t="shared" si="0"/>
        <v>98789.673999999999</v>
      </c>
      <c r="N19" s="46"/>
    </row>
    <row r="20" spans="1:14" x14ac:dyDescent="0.2">
      <c r="A20" s="3">
        <v>2009</v>
      </c>
      <c r="B20" s="6">
        <v>6</v>
      </c>
      <c r="C20" s="1">
        <v>67422.285999999993</v>
      </c>
      <c r="D20" s="1">
        <f>Key_West!C151</f>
        <v>21060</v>
      </c>
      <c r="F20" s="1">
        <f>Metro_Dade!F117/1000</f>
        <v>503.77800000000002</v>
      </c>
      <c r="G20" s="1">
        <f>Seminole!E9</f>
        <v>20925</v>
      </c>
      <c r="H20" s="1"/>
      <c r="I20" s="1"/>
      <c r="J20" s="1"/>
      <c r="K20" s="1"/>
      <c r="L20" s="1">
        <f t="shared" si="0"/>
        <v>109911.064</v>
      </c>
      <c r="N20" s="46"/>
    </row>
    <row r="21" spans="1:14" x14ac:dyDescent="0.2">
      <c r="A21" s="3">
        <v>2009</v>
      </c>
      <c r="B21" s="6">
        <v>7</v>
      </c>
      <c r="C21" s="1">
        <v>75359.653000000006</v>
      </c>
      <c r="D21" s="1">
        <f>Key_West!C152</f>
        <v>22185</v>
      </c>
      <c r="F21" s="1">
        <f>Metro_Dade!F118/1000</f>
        <v>593.649</v>
      </c>
      <c r="G21" s="1">
        <f>Seminole!E10</f>
        <v>20250</v>
      </c>
      <c r="H21" s="1"/>
      <c r="I21" s="1"/>
      <c r="J21" s="1"/>
      <c r="K21" s="1"/>
      <c r="L21" s="1">
        <f t="shared" si="0"/>
        <v>118388.30200000001</v>
      </c>
      <c r="N21" s="46"/>
    </row>
    <row r="22" spans="1:14" x14ac:dyDescent="0.2">
      <c r="A22" s="3">
        <v>2009</v>
      </c>
      <c r="B22" s="6">
        <v>8</v>
      </c>
      <c r="C22" s="1">
        <v>74640.707999999999</v>
      </c>
      <c r="D22" s="1">
        <f>Key_West!C153</f>
        <v>22770</v>
      </c>
      <c r="F22" s="1">
        <f>Metro_Dade!F119/1000</f>
        <v>525.66899999999998</v>
      </c>
      <c r="G22" s="1">
        <f>Seminole!E11</f>
        <v>20925</v>
      </c>
      <c r="H22" s="1"/>
      <c r="I22" s="1"/>
      <c r="J22" s="1"/>
      <c r="K22" s="1"/>
      <c r="L22" s="1">
        <f t="shared" si="0"/>
        <v>118861.37699999999</v>
      </c>
      <c r="N22" s="46"/>
    </row>
    <row r="23" spans="1:14" x14ac:dyDescent="0.2">
      <c r="A23" s="3">
        <v>2009</v>
      </c>
      <c r="B23" s="6">
        <v>9</v>
      </c>
      <c r="C23" s="1">
        <v>65199.351999999999</v>
      </c>
      <c r="D23" s="1">
        <f>Key_West!C154</f>
        <v>21060</v>
      </c>
      <c r="F23" s="1">
        <f>Metro_Dade!F120/1000</f>
        <v>539.79</v>
      </c>
      <c r="G23" s="1">
        <f>Seminole!E12</f>
        <v>20925</v>
      </c>
      <c r="H23" s="1"/>
      <c r="I23" s="1"/>
      <c r="J23" s="1"/>
      <c r="K23" s="1"/>
      <c r="L23" s="1">
        <f t="shared" si="0"/>
        <v>107724.14199999999</v>
      </c>
      <c r="N23" s="46"/>
    </row>
    <row r="24" spans="1:14" x14ac:dyDescent="0.2">
      <c r="A24" s="3">
        <v>2009</v>
      </c>
      <c r="B24" s="6">
        <v>10</v>
      </c>
      <c r="C24" s="1">
        <v>63729.235000000001</v>
      </c>
      <c r="D24" s="1">
        <f>Key_West!C155</f>
        <v>19440</v>
      </c>
      <c r="F24" s="1">
        <f>Metro_Dade!F121/1000</f>
        <v>500.00099999999998</v>
      </c>
      <c r="G24" s="1">
        <f>Seminole!E13</f>
        <v>6750</v>
      </c>
      <c r="H24" s="1"/>
      <c r="I24" s="1"/>
      <c r="J24" s="1"/>
      <c r="K24" s="1"/>
      <c r="L24" s="1">
        <f t="shared" si="0"/>
        <v>90419.236000000004</v>
      </c>
      <c r="N24" s="46"/>
    </row>
    <row r="25" spans="1:14" x14ac:dyDescent="0.2">
      <c r="A25" s="3">
        <v>2009</v>
      </c>
      <c r="B25" s="6">
        <v>11</v>
      </c>
      <c r="C25" s="1">
        <v>49920.963000000003</v>
      </c>
      <c r="D25" s="1">
        <f>Key_West!C156</f>
        <v>16583</v>
      </c>
      <c r="F25" s="1">
        <f>Metro_Dade!F122/1000</f>
        <v>347.55399999999997</v>
      </c>
      <c r="G25" s="1">
        <f>Seminole!E14</f>
        <v>4650</v>
      </c>
      <c r="H25" s="1"/>
      <c r="I25" s="1"/>
      <c r="J25" s="1"/>
      <c r="K25" s="1"/>
      <c r="L25" s="1">
        <f t="shared" si="0"/>
        <v>71501.517000000007</v>
      </c>
      <c r="N25" s="46"/>
    </row>
    <row r="26" spans="1:14" x14ac:dyDescent="0.2">
      <c r="A26" s="3">
        <v>2009</v>
      </c>
      <c r="B26" s="6">
        <v>12</v>
      </c>
      <c r="C26" s="1">
        <v>52145.927000000003</v>
      </c>
      <c r="D26" s="1">
        <f>Key_West!C157</f>
        <v>16110</v>
      </c>
      <c r="E26" s="11"/>
      <c r="F26" s="1">
        <f>Metro_Dade!F123/1000</f>
        <v>430.14699999999999</v>
      </c>
      <c r="G26" s="1">
        <f>Seminole!E15</f>
        <v>4500</v>
      </c>
      <c r="H26" s="1"/>
      <c r="I26" s="1"/>
      <c r="J26" s="1"/>
      <c r="K26" s="1"/>
      <c r="L26" s="1">
        <f t="shared" si="0"/>
        <v>73186.073999999993</v>
      </c>
      <c r="N26" s="46"/>
    </row>
    <row r="27" spans="1:14" x14ac:dyDescent="0.2">
      <c r="A27" s="3">
        <v>2010</v>
      </c>
      <c r="B27" s="6">
        <v>1</v>
      </c>
      <c r="C27" s="1">
        <v>56593.035000000003</v>
      </c>
      <c r="D27" s="1">
        <f>Key_West!C158</f>
        <v>16200</v>
      </c>
      <c r="E27" s="1">
        <v>109394.3</v>
      </c>
      <c r="F27" s="1">
        <f>Metro_Dade!F124/1000</f>
        <v>436.29700000000003</v>
      </c>
      <c r="G27" s="1">
        <f>Seminole!E16</f>
        <v>0</v>
      </c>
      <c r="H27" s="1"/>
      <c r="I27" s="1"/>
      <c r="J27" s="1"/>
      <c r="K27" s="1"/>
      <c r="L27" s="1">
        <f t="shared" si="0"/>
        <v>182623.63200000001</v>
      </c>
      <c r="N27" s="46"/>
    </row>
    <row r="28" spans="1:14" x14ac:dyDescent="0.2">
      <c r="A28" s="3">
        <v>2010</v>
      </c>
      <c r="B28" s="6">
        <v>2</v>
      </c>
      <c r="C28" s="1">
        <v>46078.828999999998</v>
      </c>
      <c r="D28" s="1">
        <f>Key_West!C159</f>
        <v>15480</v>
      </c>
      <c r="E28" s="1">
        <v>85973.099000000002</v>
      </c>
      <c r="F28" s="1">
        <f>Metro_Dade!F125/1000</f>
        <v>253.86799999999999</v>
      </c>
      <c r="G28" s="1">
        <f>Seminole!E17</f>
        <v>0</v>
      </c>
      <c r="H28" s="1"/>
      <c r="I28" s="1"/>
      <c r="J28" s="1"/>
      <c r="K28" s="1"/>
      <c r="L28" s="1">
        <f t="shared" si="0"/>
        <v>147785.796</v>
      </c>
      <c r="N28" s="46"/>
    </row>
    <row r="29" spans="1:14" x14ac:dyDescent="0.2">
      <c r="A29" s="3">
        <v>2010</v>
      </c>
      <c r="B29" s="6">
        <v>3</v>
      </c>
      <c r="C29" s="1">
        <v>49500.830999999998</v>
      </c>
      <c r="D29" s="1">
        <f>Key_West!C160</f>
        <v>17055</v>
      </c>
      <c r="E29" s="1">
        <v>88619.247000000003</v>
      </c>
      <c r="F29" s="1">
        <f>Metro_Dade!F126/1000</f>
        <v>615.59</v>
      </c>
      <c r="G29" s="1">
        <f>Seminole!E18</f>
        <v>0</v>
      </c>
      <c r="H29" s="1"/>
      <c r="I29" s="1"/>
      <c r="J29" s="1"/>
      <c r="K29" s="1"/>
      <c r="L29" s="1">
        <f t="shared" si="0"/>
        <v>155790.66800000001</v>
      </c>
      <c r="N29" s="46"/>
    </row>
    <row r="30" spans="1:14" x14ac:dyDescent="0.2">
      <c r="A30" s="3">
        <v>2010</v>
      </c>
      <c r="B30" s="6">
        <v>4</v>
      </c>
      <c r="C30" s="1">
        <v>51444.13</v>
      </c>
      <c r="D30" s="1">
        <f>Key_West!C161</f>
        <v>17235</v>
      </c>
      <c r="E30" s="1">
        <v>86660.504000000001</v>
      </c>
      <c r="F30" s="1">
        <f>Metro_Dade!F127/1000</f>
        <v>593.88499999999999</v>
      </c>
      <c r="G30" s="1">
        <f>Seminole!E19</f>
        <v>0</v>
      </c>
      <c r="H30" s="1"/>
      <c r="I30" s="1"/>
      <c r="J30" s="1"/>
      <c r="K30" s="1"/>
      <c r="L30" s="1">
        <f t="shared" si="0"/>
        <v>155933.51900000003</v>
      </c>
      <c r="N30" s="46"/>
    </row>
    <row r="31" spans="1:14" x14ac:dyDescent="0.2">
      <c r="A31" s="3">
        <v>2010</v>
      </c>
      <c r="B31" s="6">
        <v>5</v>
      </c>
      <c r="C31" s="1">
        <v>65770.982000000004</v>
      </c>
      <c r="D31" s="1">
        <f>Key_West!C162</f>
        <v>20250</v>
      </c>
      <c r="E31" s="1">
        <v>111143.427</v>
      </c>
      <c r="F31" s="1">
        <f>Metro_Dade!F128/1000</f>
        <v>668.79899999999998</v>
      </c>
      <c r="G31" s="1">
        <f>Seminole!E20</f>
        <v>0</v>
      </c>
      <c r="H31" s="1"/>
      <c r="I31" s="1"/>
      <c r="J31" s="1"/>
      <c r="K31" s="1"/>
      <c r="L31" s="1">
        <f t="shared" si="0"/>
        <v>197833.20799999998</v>
      </c>
      <c r="N31" s="46"/>
    </row>
    <row r="32" spans="1:14" x14ac:dyDescent="0.2">
      <c r="A32" s="3">
        <v>2010</v>
      </c>
      <c r="B32" s="6">
        <v>6</v>
      </c>
      <c r="C32" s="1">
        <v>71167.411999999997</v>
      </c>
      <c r="D32" s="1">
        <f>Key_West!C163</f>
        <v>21060</v>
      </c>
      <c r="E32" s="1">
        <v>115273.648</v>
      </c>
      <c r="F32" s="1">
        <f>Metro_Dade!F129/1000</f>
        <v>467.71600000000001</v>
      </c>
      <c r="G32" s="1">
        <f>Seminole!E21</f>
        <v>0</v>
      </c>
      <c r="H32" s="1"/>
      <c r="I32" s="1"/>
      <c r="J32" s="1"/>
      <c r="K32" s="1"/>
      <c r="L32" s="1">
        <f t="shared" si="0"/>
        <v>207968.77599999998</v>
      </c>
      <c r="N32" s="46"/>
    </row>
    <row r="33" spans="1:14" x14ac:dyDescent="0.2">
      <c r="A33" s="3">
        <v>2010</v>
      </c>
      <c r="B33" s="6">
        <v>7</v>
      </c>
      <c r="C33" s="1">
        <v>71875.767000000007</v>
      </c>
      <c r="D33" s="1">
        <f>Key_West!C164</f>
        <v>22275</v>
      </c>
      <c r="E33" s="1">
        <v>113803.861</v>
      </c>
      <c r="F33" s="1">
        <f>Metro_Dade!F130/1000</f>
        <v>593.03899999999999</v>
      </c>
      <c r="G33" s="1">
        <f>Seminole!E22</f>
        <v>0</v>
      </c>
      <c r="H33" s="1"/>
      <c r="I33" s="1"/>
      <c r="J33" s="1"/>
      <c r="K33" s="1"/>
      <c r="L33" s="1">
        <f t="shared" si="0"/>
        <v>208547.66700000002</v>
      </c>
      <c r="N33" s="46"/>
    </row>
    <row r="34" spans="1:14" x14ac:dyDescent="0.2">
      <c r="A34" s="3">
        <v>2010</v>
      </c>
      <c r="B34" s="6">
        <v>8</v>
      </c>
      <c r="C34" s="1">
        <v>70637.157999999996</v>
      </c>
      <c r="D34" s="1">
        <f>Key_West!C165</f>
        <v>22815</v>
      </c>
      <c r="E34" s="1">
        <v>113071.015</v>
      </c>
      <c r="F34" s="1">
        <f>Metro_Dade!F131/1000</f>
        <v>586.66099999999994</v>
      </c>
      <c r="G34" s="1">
        <f>Seminole!E23</f>
        <v>0</v>
      </c>
      <c r="H34" s="1"/>
      <c r="I34" s="1"/>
      <c r="J34" s="1"/>
      <c r="K34" s="1"/>
      <c r="L34" s="1">
        <f t="shared" si="0"/>
        <v>207109.834</v>
      </c>
      <c r="N34" s="46"/>
    </row>
    <row r="35" spans="1:14" x14ac:dyDescent="0.2">
      <c r="A35" s="3">
        <v>2010</v>
      </c>
      <c r="B35" s="6">
        <v>9</v>
      </c>
      <c r="C35" s="1">
        <v>63646.966</v>
      </c>
      <c r="D35" s="1">
        <f>Key_West!C166</f>
        <v>21060</v>
      </c>
      <c r="E35" s="1">
        <v>106584.899</v>
      </c>
      <c r="F35" s="1">
        <f>Metro_Dade!F132/1000</f>
        <v>556.12</v>
      </c>
      <c r="G35" s="1">
        <f>Seminole!E24</f>
        <v>0</v>
      </c>
      <c r="H35" s="1"/>
      <c r="I35" s="1"/>
      <c r="J35" s="1"/>
      <c r="K35" s="1"/>
      <c r="L35" s="1">
        <f t="shared" si="0"/>
        <v>191847.98499999999</v>
      </c>
      <c r="N35" s="46"/>
    </row>
    <row r="36" spans="1:14" x14ac:dyDescent="0.2">
      <c r="A36" s="3">
        <v>2010</v>
      </c>
      <c r="B36" s="6">
        <v>10</v>
      </c>
      <c r="C36" s="1">
        <v>56271.940999999999</v>
      </c>
      <c r="D36" s="1">
        <f>Key_West!C167</f>
        <v>19395</v>
      </c>
      <c r="E36" s="1">
        <v>95246.997000000003</v>
      </c>
      <c r="F36" s="1">
        <f>Metro_Dade!F133/1000</f>
        <v>597.32399999999996</v>
      </c>
      <c r="G36" s="1">
        <f>Seminole!E25</f>
        <v>0</v>
      </c>
      <c r="H36" s="1"/>
      <c r="I36" s="1"/>
      <c r="J36" s="1"/>
      <c r="K36" s="1"/>
      <c r="L36" s="1">
        <f t="shared" si="0"/>
        <v>171511.26199999999</v>
      </c>
      <c r="N36" s="46"/>
    </row>
    <row r="37" spans="1:14" x14ac:dyDescent="0.2">
      <c r="A37" s="3">
        <v>2010</v>
      </c>
      <c r="B37" s="6">
        <v>11</v>
      </c>
      <c r="C37" s="1">
        <v>47470.025000000001</v>
      </c>
      <c r="D37" s="1">
        <f>Key_West!C168</f>
        <v>16560</v>
      </c>
      <c r="E37" s="1">
        <v>83461.894</v>
      </c>
      <c r="F37" s="1">
        <f>Metro_Dade!F134/1000</f>
        <v>530.99099999999999</v>
      </c>
      <c r="G37" s="1">
        <f>Seminole!E26</f>
        <v>0</v>
      </c>
      <c r="H37" s="1"/>
      <c r="I37" s="1"/>
      <c r="J37" s="1"/>
      <c r="K37" s="1"/>
      <c r="L37" s="1">
        <f t="shared" si="0"/>
        <v>148022.91</v>
      </c>
      <c r="N37" s="46"/>
    </row>
    <row r="38" spans="1:14" x14ac:dyDescent="0.2">
      <c r="A38" s="3">
        <v>2010</v>
      </c>
      <c r="B38" s="6">
        <v>12</v>
      </c>
      <c r="C38" s="1">
        <v>50114.637000000002</v>
      </c>
      <c r="D38" s="1">
        <f>Key_West!C169</f>
        <v>18045</v>
      </c>
      <c r="E38" s="1">
        <v>101294.148</v>
      </c>
      <c r="F38" s="1">
        <f>Metro_Dade!F135/1000</f>
        <v>692.06799999999998</v>
      </c>
      <c r="G38" s="1">
        <f>Seminole!E27</f>
        <v>0</v>
      </c>
      <c r="H38" s="1"/>
      <c r="I38" s="1"/>
      <c r="J38" s="1"/>
      <c r="K38" s="1"/>
      <c r="L38" s="1">
        <f t="shared" si="0"/>
        <v>170145.853</v>
      </c>
      <c r="N38" s="46"/>
    </row>
    <row r="39" spans="1:14" x14ac:dyDescent="0.2">
      <c r="A39" s="3">
        <v>2011</v>
      </c>
      <c r="B39" s="6">
        <v>1</v>
      </c>
      <c r="C39" s="1">
        <v>46905.73</v>
      </c>
      <c r="D39" s="1">
        <f>Key_West!C170</f>
        <v>16110</v>
      </c>
      <c r="E39" s="1">
        <v>88944.758000000002</v>
      </c>
      <c r="F39" s="1">
        <f>Metro_Dade!F136/1000</f>
        <v>618.84900000000005</v>
      </c>
      <c r="G39" s="1">
        <f>Seminole!E28</f>
        <v>0</v>
      </c>
      <c r="H39" s="1"/>
      <c r="I39" s="1"/>
      <c r="J39" s="1"/>
      <c r="K39" s="1"/>
      <c r="L39" s="1">
        <f t="shared" si="0"/>
        <v>152579.337</v>
      </c>
      <c r="N39" s="46"/>
    </row>
    <row r="40" spans="1:14" x14ac:dyDescent="0.2">
      <c r="A40" s="3">
        <v>2011</v>
      </c>
      <c r="B40" s="6">
        <v>2</v>
      </c>
      <c r="C40" s="1">
        <v>46600.296999999999</v>
      </c>
      <c r="D40" s="1">
        <f>Key_West!C171</f>
        <v>15435</v>
      </c>
      <c r="E40" s="1">
        <v>80799.967000000004</v>
      </c>
      <c r="F40" s="1">
        <f>Metro_Dade!F137/1000</f>
        <v>355.99700000000001</v>
      </c>
      <c r="G40" s="1">
        <f>Seminole!E29</f>
        <v>0</v>
      </c>
      <c r="H40" s="1"/>
      <c r="I40" s="1"/>
      <c r="J40" s="1"/>
      <c r="K40" s="1"/>
      <c r="L40" s="1">
        <f t="shared" si="0"/>
        <v>143191.261</v>
      </c>
      <c r="N40" s="46"/>
    </row>
    <row r="41" spans="1:14" x14ac:dyDescent="0.2">
      <c r="A41" s="3">
        <v>2011</v>
      </c>
      <c r="B41" s="6">
        <v>3</v>
      </c>
      <c r="C41" s="1">
        <v>54307.978999999999</v>
      </c>
      <c r="D41" s="1">
        <f>Key_West!C172</f>
        <v>17100</v>
      </c>
      <c r="E41" s="1">
        <v>92072.525999999998</v>
      </c>
      <c r="F41" s="1">
        <f>Metro_Dade!F138/1000</f>
        <v>723.96900000000005</v>
      </c>
      <c r="G41" s="1">
        <f>Seminole!E30</f>
        <v>0</v>
      </c>
      <c r="H41" s="1"/>
      <c r="I41" s="1"/>
      <c r="J41" s="1"/>
      <c r="K41" s="1"/>
      <c r="L41" s="1">
        <f t="shared" si="0"/>
        <v>164204.47400000002</v>
      </c>
      <c r="N41" s="46"/>
    </row>
    <row r="42" spans="1:14" x14ac:dyDescent="0.2">
      <c r="A42" s="3">
        <v>2011</v>
      </c>
      <c r="B42" s="6">
        <v>4</v>
      </c>
      <c r="C42" s="1">
        <v>63704.387999999999</v>
      </c>
      <c r="D42" s="1">
        <f>Key_West!C173</f>
        <v>17325</v>
      </c>
      <c r="E42" s="1">
        <v>104888.65700000001</v>
      </c>
      <c r="F42" s="1">
        <f>Metro_Dade!F139/1000</f>
        <v>688.89300000000003</v>
      </c>
      <c r="G42" s="1">
        <f>Seminole!E31</f>
        <v>0</v>
      </c>
      <c r="H42" s="1"/>
      <c r="I42" s="1"/>
      <c r="J42" s="1"/>
      <c r="K42" s="1"/>
      <c r="L42" s="1">
        <f t="shared" si="0"/>
        <v>186606.93800000002</v>
      </c>
      <c r="N42" s="46"/>
    </row>
    <row r="43" spans="1:14" x14ac:dyDescent="0.2">
      <c r="A43" s="3">
        <v>2011</v>
      </c>
      <c r="B43" s="6">
        <v>5</v>
      </c>
      <c r="C43" s="1">
        <v>68847.198000000004</v>
      </c>
      <c r="D43" s="1">
        <f>Key_West!C174</f>
        <v>20115</v>
      </c>
      <c r="E43" s="1">
        <v>107074.308</v>
      </c>
      <c r="F43" s="1">
        <f>Metro_Dade!F140/1000</f>
        <v>765.34199999999998</v>
      </c>
      <c r="G43" s="1">
        <f>Seminole!E32</f>
        <v>0</v>
      </c>
      <c r="H43" s="1"/>
      <c r="I43" s="1"/>
      <c r="J43" s="1"/>
      <c r="K43" s="1"/>
      <c r="L43" s="1">
        <f t="shared" si="0"/>
        <v>196801.848</v>
      </c>
      <c r="N43" s="46"/>
    </row>
    <row r="44" spans="1:14" x14ac:dyDescent="0.2">
      <c r="A44" s="3">
        <v>2011</v>
      </c>
      <c r="B44" s="6">
        <v>6</v>
      </c>
      <c r="C44" s="1">
        <v>72436.462</v>
      </c>
      <c r="D44" s="1">
        <f>Key_West!C175</f>
        <v>21060</v>
      </c>
      <c r="E44" s="1">
        <v>108087.621</v>
      </c>
      <c r="F44" s="1">
        <f>Metro_Dade!F141/1000</f>
        <v>633.72699999999998</v>
      </c>
      <c r="G44" s="1">
        <f>Seminole!E33</f>
        <v>0</v>
      </c>
      <c r="H44" s="1"/>
      <c r="I44" s="1"/>
      <c r="J44" s="1"/>
      <c r="K44" s="1"/>
      <c r="L44" s="1">
        <f t="shared" si="0"/>
        <v>202217.81</v>
      </c>
      <c r="N44" s="46"/>
    </row>
    <row r="45" spans="1:14" x14ac:dyDescent="0.2">
      <c r="A45" s="3">
        <v>2011</v>
      </c>
      <c r="B45" s="6">
        <v>7</v>
      </c>
      <c r="C45" s="1">
        <v>80409.620999999999</v>
      </c>
      <c r="D45" s="1">
        <f>Key_West!C176</f>
        <v>22140</v>
      </c>
      <c r="E45" s="1">
        <v>112792.205</v>
      </c>
      <c r="F45" s="1">
        <f>Metro_Dade!F142/1000</f>
        <v>622.54</v>
      </c>
      <c r="G45" s="1">
        <f>Seminole!E34</f>
        <v>0</v>
      </c>
      <c r="H45" s="1"/>
      <c r="I45" s="1"/>
      <c r="J45" s="1"/>
      <c r="K45" s="1"/>
      <c r="L45" s="1">
        <f t="shared" si="0"/>
        <v>215964.36600000001</v>
      </c>
      <c r="N45" s="46"/>
    </row>
    <row r="46" spans="1:14" x14ac:dyDescent="0.2">
      <c r="A46" s="3">
        <v>2011</v>
      </c>
      <c r="B46" s="6">
        <v>8</v>
      </c>
      <c r="C46" s="1">
        <v>76752.611000000004</v>
      </c>
      <c r="D46" s="1">
        <f>Key_West!C177</f>
        <v>22770</v>
      </c>
      <c r="E46" s="1">
        <v>114067.916</v>
      </c>
      <c r="F46" s="1">
        <f>Metro_Dade!F143/1000</f>
        <v>581.34400000000005</v>
      </c>
      <c r="G46" s="1">
        <f>Seminole!E35</f>
        <v>0</v>
      </c>
      <c r="H46" s="1"/>
      <c r="I46" s="1"/>
      <c r="J46" s="1"/>
      <c r="K46" s="1"/>
      <c r="L46" s="1">
        <f t="shared" si="0"/>
        <v>214171.87100000001</v>
      </c>
      <c r="N46" s="46"/>
    </row>
    <row r="47" spans="1:14" x14ac:dyDescent="0.2">
      <c r="A47" s="3">
        <v>2011</v>
      </c>
      <c r="B47" s="6">
        <v>9</v>
      </c>
      <c r="C47" s="1">
        <v>69116.777000000002</v>
      </c>
      <c r="D47" s="1">
        <f>Key_West!C178</f>
        <v>21060</v>
      </c>
      <c r="E47" s="1">
        <v>107230.47500000001</v>
      </c>
      <c r="F47" s="1">
        <f>Metro_Dade!F144/1000</f>
        <v>614.32799999999997</v>
      </c>
      <c r="G47" s="1">
        <f>Seminole!E36</f>
        <v>0</v>
      </c>
      <c r="H47" s="1"/>
      <c r="I47" s="1"/>
      <c r="J47" s="1"/>
      <c r="K47" s="1"/>
      <c r="L47" s="1">
        <f t="shared" si="0"/>
        <v>198021.58000000002</v>
      </c>
      <c r="N47" s="46"/>
    </row>
    <row r="48" spans="1:14" x14ac:dyDescent="0.2">
      <c r="A48" s="3">
        <v>2011</v>
      </c>
      <c r="B48" s="6">
        <v>10</v>
      </c>
      <c r="C48" s="1">
        <v>56226.877</v>
      </c>
      <c r="D48" s="1">
        <f>Key_West!C179</f>
        <v>20970</v>
      </c>
      <c r="E48" s="1">
        <v>91884.466</v>
      </c>
      <c r="F48" s="1">
        <f>Metro_Dade!F145/1000</f>
        <v>488.70699999999999</v>
      </c>
      <c r="G48" s="1">
        <f>Seminole!E37</f>
        <v>0</v>
      </c>
      <c r="H48" s="1"/>
      <c r="I48" s="1">
        <f>+Wauchula!D6</f>
        <v>4846.848</v>
      </c>
      <c r="J48" s="1"/>
      <c r="K48" s="1"/>
      <c r="L48" s="1">
        <f t="shared" si="0"/>
        <v>174416.89799999999</v>
      </c>
      <c r="N48" s="46"/>
    </row>
    <row r="49" spans="1:14" x14ac:dyDescent="0.2">
      <c r="A49" s="3">
        <v>2011</v>
      </c>
      <c r="B49" s="6">
        <v>11</v>
      </c>
      <c r="C49" s="1">
        <v>51407.406000000003</v>
      </c>
      <c r="D49" s="1">
        <f>Key_West!C180</f>
        <v>16560</v>
      </c>
      <c r="E49" s="1">
        <v>84513.237999999998</v>
      </c>
      <c r="F49" s="1">
        <f>Metro_Dade!F146/1000</f>
        <v>622.82799999999997</v>
      </c>
      <c r="G49" s="1">
        <f>Seminole!E38</f>
        <v>0</v>
      </c>
      <c r="H49" s="1"/>
      <c r="I49" s="1">
        <f>+Wauchula!D7</f>
        <v>4334.5439999999999</v>
      </c>
      <c r="J49" s="1"/>
      <c r="K49" s="1"/>
      <c r="L49" s="1">
        <f t="shared" si="0"/>
        <v>157438.016</v>
      </c>
      <c r="N49" s="46"/>
    </row>
    <row r="50" spans="1:14" x14ac:dyDescent="0.2">
      <c r="A50" s="3">
        <v>2011</v>
      </c>
      <c r="B50" s="6">
        <v>12</v>
      </c>
      <c r="C50" s="1">
        <v>51239.464999999997</v>
      </c>
      <c r="D50" s="1">
        <f>Key_West!C181</f>
        <v>16110</v>
      </c>
      <c r="E50" s="1">
        <v>85559.115000000005</v>
      </c>
      <c r="F50" s="1">
        <f>Metro_Dade!F147/1000</f>
        <v>442.48099999999999</v>
      </c>
      <c r="G50" s="1">
        <f>Seminole!E39</f>
        <v>0</v>
      </c>
      <c r="H50" s="1"/>
      <c r="I50" s="1">
        <f>+Wauchula!D8</f>
        <v>4447.3829999999998</v>
      </c>
      <c r="J50" s="1"/>
      <c r="K50" s="1"/>
      <c r="L50" s="1">
        <f t="shared" si="0"/>
        <v>157798.44400000002</v>
      </c>
      <c r="N50" s="46"/>
    </row>
    <row r="51" spans="1:14" x14ac:dyDescent="0.2">
      <c r="A51" s="3">
        <v>2012</v>
      </c>
      <c r="B51" s="6">
        <v>1</v>
      </c>
      <c r="C51" s="1">
        <v>50699.966999999997</v>
      </c>
      <c r="D51" s="1">
        <f>Key_West!C182</f>
        <v>16110</v>
      </c>
      <c r="E51" s="1">
        <v>89991.824999999997</v>
      </c>
      <c r="F51" s="1">
        <f>Metro_Dade!F148/1000</f>
        <v>573.01</v>
      </c>
      <c r="G51" s="1">
        <f>Seminole!E40</f>
        <v>0</v>
      </c>
      <c r="H51" s="1"/>
      <c r="I51" s="1">
        <f>+Wauchula!D9</f>
        <v>4696.8019999999997</v>
      </c>
      <c r="J51" s="1"/>
      <c r="K51" s="1"/>
      <c r="L51" s="1">
        <f t="shared" si="0"/>
        <v>162071.60400000002</v>
      </c>
      <c r="N51" s="46"/>
    </row>
    <row r="52" spans="1:14" x14ac:dyDescent="0.2">
      <c r="A52" s="3">
        <v>2012</v>
      </c>
      <c r="B52" s="6">
        <v>2</v>
      </c>
      <c r="C52" s="1">
        <v>52001.394</v>
      </c>
      <c r="D52" s="1">
        <f>Key_West!C183</f>
        <v>15975</v>
      </c>
      <c r="E52" s="1">
        <v>86884.248000000007</v>
      </c>
      <c r="F52" s="1">
        <f>Metro_Dade!F149/1000</f>
        <v>365.38</v>
      </c>
      <c r="G52" s="1">
        <f>Seminole!E41</f>
        <v>0</v>
      </c>
      <c r="H52" s="1"/>
      <c r="I52" s="1">
        <f>+Wauchula!D10</f>
        <v>4387.8370000000004</v>
      </c>
      <c r="J52" s="1"/>
      <c r="K52" s="1"/>
      <c r="L52" s="1">
        <f t="shared" si="0"/>
        <v>159613.859</v>
      </c>
      <c r="N52" s="46"/>
    </row>
    <row r="53" spans="1:14" x14ac:dyDescent="0.2">
      <c r="A53" s="3">
        <v>2012</v>
      </c>
      <c r="B53" s="6">
        <v>3</v>
      </c>
      <c r="C53" s="1">
        <v>59426.750999999997</v>
      </c>
      <c r="D53" s="1">
        <f>Key_West!C184</f>
        <v>17100</v>
      </c>
      <c r="E53" s="1">
        <v>97530.347999999998</v>
      </c>
      <c r="F53" s="1">
        <f>Metro_Dade!F150/1000</f>
        <v>568.66899999999998</v>
      </c>
      <c r="G53" s="1">
        <f>Seminole!E42</f>
        <v>0</v>
      </c>
      <c r="H53" s="1"/>
      <c r="I53" s="1">
        <f>+Wauchula!D11</f>
        <v>4923.1809999999996</v>
      </c>
      <c r="J53" s="1"/>
      <c r="K53" s="1"/>
      <c r="L53" s="1">
        <f t="shared" si="0"/>
        <v>179548.94899999999</v>
      </c>
      <c r="N53" s="46"/>
    </row>
    <row r="54" spans="1:14" x14ac:dyDescent="0.2">
      <c r="A54" s="3">
        <v>2012</v>
      </c>
      <c r="B54" s="6">
        <v>4</v>
      </c>
      <c r="C54" s="1">
        <v>56813.245033112587</v>
      </c>
      <c r="D54" s="1">
        <f>Key_West!C185</f>
        <v>17235</v>
      </c>
      <c r="E54" s="1">
        <v>95089.768262941448</v>
      </c>
      <c r="F54" s="1">
        <f>Metro_Dade!F151/1000</f>
        <v>500.34399999999999</v>
      </c>
      <c r="G54" s="1">
        <f>Seminole!E43</f>
        <v>0</v>
      </c>
      <c r="H54" s="1"/>
      <c r="I54" s="1">
        <f>+Wauchula!D12</f>
        <v>4983.3242271417157</v>
      </c>
      <c r="J54" s="1"/>
      <c r="K54" s="1"/>
      <c r="L54" s="1">
        <f t="shared" si="0"/>
        <v>174621.68152319576</v>
      </c>
      <c r="N54" s="46"/>
    </row>
    <row r="55" spans="1:14" x14ac:dyDescent="0.2">
      <c r="A55" s="3">
        <v>2012</v>
      </c>
      <c r="B55" s="6">
        <v>5</v>
      </c>
      <c r="C55" s="1">
        <v>65762.341</v>
      </c>
      <c r="D55" s="1">
        <f>Key_West!C186</f>
        <v>20115</v>
      </c>
      <c r="E55" s="1">
        <v>109264.15473627282</v>
      </c>
      <c r="F55" s="1">
        <f>Metro_Dade!F152/1000</f>
        <v>520.57500000000005</v>
      </c>
      <c r="G55" s="1">
        <f>Seminole!E44</f>
        <v>0</v>
      </c>
      <c r="H55" s="1"/>
      <c r="I55" s="1">
        <f>+Wauchula!D13</f>
        <v>6121.0438671659167</v>
      </c>
      <c r="J55" s="1">
        <f>+Blountstown!D5</f>
        <v>3589.85</v>
      </c>
      <c r="K55" s="1"/>
      <c r="L55" s="1">
        <f t="shared" si="0"/>
        <v>205372.96460343877</v>
      </c>
      <c r="N55" s="46"/>
    </row>
    <row r="56" spans="1:14" x14ac:dyDescent="0.2">
      <c r="A56" s="3">
        <v>2012</v>
      </c>
      <c r="B56" s="6">
        <v>6</v>
      </c>
      <c r="C56" s="1">
        <v>69687.191999999995</v>
      </c>
      <c r="D56" s="1">
        <f>Key_West!C187</f>
        <v>21060</v>
      </c>
      <c r="E56" s="1">
        <v>105197.076</v>
      </c>
      <c r="F56" s="1">
        <f>Metro_Dade!F153/1000</f>
        <v>532.69100000000003</v>
      </c>
      <c r="G56" s="1">
        <f>Seminole!E45</f>
        <v>0</v>
      </c>
      <c r="H56" s="1"/>
      <c r="I56" s="1">
        <f>+Wauchula!D14</f>
        <v>5728.7449999999999</v>
      </c>
      <c r="J56" s="1">
        <f>+Blountstown!D6</f>
        <v>3674.2170000000001</v>
      </c>
      <c r="K56" s="1"/>
      <c r="L56" s="1">
        <f t="shared" si="0"/>
        <v>205879.92099999997</v>
      </c>
      <c r="N56" s="46"/>
    </row>
    <row r="57" spans="1:14" x14ac:dyDescent="0.2">
      <c r="A57" s="3">
        <v>2012</v>
      </c>
      <c r="B57" s="6">
        <v>7</v>
      </c>
      <c r="C57" s="1">
        <v>77143.074929336013</v>
      </c>
      <c r="D57" s="1">
        <f>Key_West!C188</f>
        <v>22140</v>
      </c>
      <c r="E57" s="1">
        <v>113099.62346554556</v>
      </c>
      <c r="F57" s="1">
        <f>Metro_Dade!F154/1000</f>
        <v>551.08500000000004</v>
      </c>
      <c r="G57" s="1">
        <f>Seminole!E46</f>
        <v>0</v>
      </c>
      <c r="H57" s="1"/>
      <c r="I57" s="1">
        <f>+Wauchula!D15</f>
        <v>6238.9201239816821</v>
      </c>
      <c r="J57" s="1">
        <f>+Blountstown!D7</f>
        <v>4116.0389621796339</v>
      </c>
      <c r="K57" s="1"/>
      <c r="L57" s="1">
        <f t="shared" si="0"/>
        <v>223288.74248104286</v>
      </c>
      <c r="N57" s="46"/>
    </row>
    <row r="58" spans="1:14" x14ac:dyDescent="0.2">
      <c r="A58" s="3">
        <v>2012</v>
      </c>
      <c r="B58" s="6">
        <v>8</v>
      </c>
      <c r="C58" s="1">
        <v>77510.92</v>
      </c>
      <c r="D58" s="41">
        <f>Key_West!C189</f>
        <v>22815</v>
      </c>
      <c r="E58" s="1">
        <v>115345.071</v>
      </c>
      <c r="F58" s="41">
        <f>Metro_Dade!F155/1000</f>
        <v>497.99200000000002</v>
      </c>
      <c r="G58" s="41">
        <f>Seminole!E47</f>
        <v>0</v>
      </c>
      <c r="H58" s="41"/>
      <c r="I58" s="41">
        <f>+Wauchula!D16</f>
        <v>6415.799</v>
      </c>
      <c r="J58" s="1">
        <f>+Blountstown!D8</f>
        <v>3897.069</v>
      </c>
      <c r="K58" s="1"/>
      <c r="L58" s="1">
        <f t="shared" si="0"/>
        <v>226481.85099999997</v>
      </c>
      <c r="N58" s="46"/>
    </row>
    <row r="59" spans="1:14" x14ac:dyDescent="0.2">
      <c r="A59" s="3">
        <v>2012</v>
      </c>
      <c r="B59" s="6">
        <v>9</v>
      </c>
      <c r="C59" s="1">
        <v>67200.520999999993</v>
      </c>
      <c r="D59" s="41">
        <f>Key_West!C190</f>
        <v>21060</v>
      </c>
      <c r="E59" s="1">
        <v>104983.170117042</v>
      </c>
      <c r="F59" s="41">
        <f>Metro_Dade!F156/1000</f>
        <v>479.16399999999999</v>
      </c>
      <c r="G59" s="41">
        <f>Seminole!E48</f>
        <v>0</v>
      </c>
      <c r="H59" s="41"/>
      <c r="I59" s="41">
        <f>+Wauchula!D17</f>
        <v>5749.07</v>
      </c>
      <c r="J59" s="41">
        <f>+Blountstown!D9</f>
        <v>3490.9690000000001</v>
      </c>
      <c r="K59" s="41"/>
      <c r="L59" s="1">
        <f t="shared" si="0"/>
        <v>202962.89411704199</v>
      </c>
      <c r="N59" s="46"/>
    </row>
    <row r="60" spans="1:14" x14ac:dyDescent="0.2">
      <c r="A60" s="3">
        <v>2012</v>
      </c>
      <c r="B60" s="6">
        <v>10</v>
      </c>
      <c r="C60" s="1">
        <v>62224.503311258282</v>
      </c>
      <c r="D60" s="41">
        <f>Key_West!C191</f>
        <v>19395</v>
      </c>
      <c r="E60" s="1">
        <v>100007.63579220197</v>
      </c>
      <c r="F60" s="41">
        <f>Metro_Dade!F157/1000</f>
        <v>437.06900000000002</v>
      </c>
      <c r="G60" s="41">
        <f>Seminole!E49</f>
        <v>0</v>
      </c>
      <c r="H60" s="41"/>
      <c r="I60" s="41">
        <f>+Wauchula!D18</f>
        <v>5337.9445716882938</v>
      </c>
      <c r="J60" s="41">
        <f>+Blountstown!D10</f>
        <v>3039.8842042482142</v>
      </c>
      <c r="K60" s="41"/>
      <c r="L60" s="1">
        <f t="shared" si="0"/>
        <v>190442.03687939676</v>
      </c>
      <c r="N60" s="46"/>
    </row>
    <row r="61" spans="1:14" x14ac:dyDescent="0.2">
      <c r="A61" s="3">
        <v>2012</v>
      </c>
      <c r="B61" s="6">
        <v>11</v>
      </c>
      <c r="C61" s="1">
        <v>45517.811406238841</v>
      </c>
      <c r="D61" s="41">
        <f>Key_West!C192</f>
        <v>16560</v>
      </c>
      <c r="E61" s="1">
        <v>79468.151715833839</v>
      </c>
      <c r="F61" s="41">
        <f>Metro_Dade!F158/1000</f>
        <v>487.79899999999998</v>
      </c>
      <c r="G61" s="41">
        <f>Seminole!E50</f>
        <v>0</v>
      </c>
      <c r="H61" s="41"/>
      <c r="I61" s="41">
        <f>+Wauchula!D19</f>
        <v>4122.5100809971245</v>
      </c>
      <c r="J61" s="41">
        <f>+Blountstown!D11</f>
        <v>2761.0590672933672</v>
      </c>
      <c r="K61" s="41"/>
      <c r="L61" s="1">
        <f t="shared" si="0"/>
        <v>148917.33127036318</v>
      </c>
      <c r="N61" s="46"/>
    </row>
    <row r="62" spans="1:14" x14ac:dyDescent="0.2">
      <c r="A62" s="3">
        <v>2012</v>
      </c>
      <c r="B62" s="6">
        <v>12</v>
      </c>
      <c r="C62" s="1">
        <v>52972.151756650572</v>
      </c>
      <c r="D62" s="41">
        <f>Key_West!C193</f>
        <v>16110</v>
      </c>
      <c r="E62" s="1">
        <v>87506.641904509233</v>
      </c>
      <c r="F62" s="41">
        <f>Metro_Dade!F159/1000</f>
        <v>594.61800000000005</v>
      </c>
      <c r="G62" s="41">
        <f>Seminole!E51</f>
        <v>0</v>
      </c>
      <c r="H62" s="41"/>
      <c r="I62" s="41">
        <f>+Wauchula!D20</f>
        <v>4579.3830153135004</v>
      </c>
      <c r="J62" s="41">
        <f>+Blountstown!D12</f>
        <v>3043.755076468025</v>
      </c>
      <c r="K62" s="41"/>
      <c r="L62" s="1">
        <f t="shared" si="0"/>
        <v>164806.54975294133</v>
      </c>
      <c r="N62" s="46"/>
    </row>
    <row r="63" spans="1:14" x14ac:dyDescent="0.2">
      <c r="A63" s="3">
        <v>2013</v>
      </c>
      <c r="B63" s="6">
        <v>1</v>
      </c>
      <c r="C63" s="1">
        <v>55278.136511597055</v>
      </c>
      <c r="D63" s="41">
        <f>Key_West!C194</f>
        <v>16110</v>
      </c>
      <c r="E63" s="1">
        <v>89786.426392106048</v>
      </c>
      <c r="F63" s="41">
        <f>Metro_Dade!F160/1000</f>
        <v>495.65699999999998</v>
      </c>
      <c r="G63" s="41">
        <f>Seminole!E52</f>
        <v>0</v>
      </c>
      <c r="H63" s="41"/>
      <c r="I63" s="41">
        <f>+Wauchula!D21</f>
        <v>4430.5299867769299</v>
      </c>
      <c r="J63" s="41">
        <f>+Blountstown!D13</f>
        <v>2945.2308177473742</v>
      </c>
      <c r="K63" s="41"/>
      <c r="L63" s="1">
        <f t="shared" si="0"/>
        <v>169045.98070822741</v>
      </c>
      <c r="N63" s="46"/>
    </row>
    <row r="64" spans="1:14" x14ac:dyDescent="0.2">
      <c r="A64" s="3">
        <v>2013</v>
      </c>
      <c r="B64" s="6">
        <v>2</v>
      </c>
      <c r="C64" s="1">
        <v>50969.71193583608</v>
      </c>
      <c r="D64" s="41">
        <f>Key_West!C195</f>
        <v>15615</v>
      </c>
      <c r="E64" s="1">
        <v>84958.675088521297</v>
      </c>
      <c r="F64" s="41">
        <f>Metro_Dade!F161/1000</f>
        <v>262.108</v>
      </c>
      <c r="G64" s="41">
        <f>Seminole!E53</f>
        <v>0</v>
      </c>
      <c r="H64" s="41"/>
      <c r="I64" s="41">
        <f>+Wauchula!D22</f>
        <v>4216.1531965523254</v>
      </c>
      <c r="J64" s="41">
        <f>+Blountstown!D14</f>
        <v>2657.6967411061955</v>
      </c>
      <c r="K64" s="41"/>
      <c r="L64" s="1">
        <f t="shared" si="0"/>
        <v>158679.34496201592</v>
      </c>
      <c r="N64" s="46"/>
    </row>
    <row r="65" spans="1:14" x14ac:dyDescent="0.2">
      <c r="A65" s="3">
        <v>2013</v>
      </c>
      <c r="B65" s="6">
        <v>3</v>
      </c>
      <c r="C65" s="1">
        <v>53074.278308962334</v>
      </c>
      <c r="D65" s="41">
        <f>Key_West!C196</f>
        <v>17100</v>
      </c>
      <c r="E65" s="1">
        <v>92662.203695956079</v>
      </c>
      <c r="F65" s="41">
        <f>Metro_Dade!F162/1000</f>
        <v>399.06799999999998</v>
      </c>
      <c r="G65" s="41">
        <f>Seminole!E54</f>
        <v>0</v>
      </c>
      <c r="H65" s="41"/>
      <c r="I65" s="41">
        <f>+Wauchula!D23</f>
        <v>4511.5509407255704</v>
      </c>
      <c r="J65" s="41">
        <f>+Blountstown!D15</f>
        <v>2948.5339202169525</v>
      </c>
      <c r="K65" s="41"/>
      <c r="L65" s="1">
        <f t="shared" si="0"/>
        <v>170695.63486586092</v>
      </c>
      <c r="N65" s="46"/>
    </row>
    <row r="66" spans="1:14" x14ac:dyDescent="0.2">
      <c r="A66" s="3">
        <v>2013</v>
      </c>
      <c r="B66" s="6">
        <v>4</v>
      </c>
      <c r="C66" s="1">
        <v>61920.623679833465</v>
      </c>
      <c r="D66" s="41">
        <f>Key_West!C197</f>
        <v>17235</v>
      </c>
      <c r="E66" s="1">
        <v>101520.4838824886</v>
      </c>
      <c r="F66" s="41">
        <f>Metro_Dade!F163/1000</f>
        <v>563.31700000000001</v>
      </c>
      <c r="G66" s="41">
        <f>Seminole!E55</f>
        <v>0</v>
      </c>
      <c r="H66" s="41"/>
      <c r="I66" s="41">
        <f>+Wauchula!D24</f>
        <v>5015.6158196515544</v>
      </c>
      <c r="J66" s="41">
        <f>+Blountstown!D16</f>
        <v>2772.4259640793093</v>
      </c>
      <c r="K66" s="41"/>
      <c r="L66" s="1">
        <f t="shared" si="0"/>
        <v>189027.46634605291</v>
      </c>
      <c r="N66" s="46"/>
    </row>
    <row r="67" spans="1:14" x14ac:dyDescent="0.2">
      <c r="A67" s="3">
        <v>2013</v>
      </c>
      <c r="B67" s="6">
        <v>5</v>
      </c>
      <c r="C67" s="1">
        <v>64215.762405738831</v>
      </c>
      <c r="D67" s="295">
        <f>Key_West!C198</f>
        <v>20115</v>
      </c>
      <c r="E67" s="1">
        <v>102931.97379565096</v>
      </c>
      <c r="F67" s="295">
        <f>Metro_Dade!F164/1000</f>
        <v>547.91300000000001</v>
      </c>
      <c r="G67" s="295">
        <f>Seminole!E56</f>
        <v>0</v>
      </c>
      <c r="H67" s="295"/>
      <c r="I67" s="295">
        <f>+Wauchula!D25</f>
        <v>5416.7007267145045</v>
      </c>
      <c r="J67" s="295">
        <f>+Blountstown!D17</f>
        <v>3201.016648104046</v>
      </c>
      <c r="K67" s="295"/>
      <c r="L67" s="1">
        <f t="shared" si="0"/>
        <v>196428.36657620835</v>
      </c>
      <c r="N67" s="46"/>
    </row>
    <row r="68" spans="1:14" x14ac:dyDescent="0.2">
      <c r="A68" s="3">
        <v>2013</v>
      </c>
      <c r="B68" s="6">
        <v>6</v>
      </c>
      <c r="C68" s="1">
        <v>71685.378247100394</v>
      </c>
      <c r="D68" s="295">
        <f>Key_West!C199</f>
        <v>0</v>
      </c>
      <c r="E68" s="1">
        <v>107378.41511970102</v>
      </c>
      <c r="F68" s="295">
        <f>Metro_Dade!F165/1000</f>
        <v>531.08699999999999</v>
      </c>
      <c r="G68" s="295">
        <f>Seminole!E57</f>
        <v>0</v>
      </c>
      <c r="H68" s="295"/>
      <c r="I68" s="295">
        <f>+Wauchula!D26</f>
        <v>5723.4525108652842</v>
      </c>
      <c r="J68" s="295">
        <f>+Blountstown!D18</f>
        <v>3746.2911983350436</v>
      </c>
      <c r="K68" s="295"/>
      <c r="L68" s="1">
        <f t="shared" ref="L68:L131" si="1">SUM(C68:K68)</f>
        <v>189064.62407600172</v>
      </c>
      <c r="N68" s="46"/>
    </row>
    <row r="69" spans="1:14" x14ac:dyDescent="0.2">
      <c r="A69" s="3">
        <v>2013</v>
      </c>
      <c r="B69" s="6">
        <v>7</v>
      </c>
      <c r="C69" s="1">
        <v>75399.978615724569</v>
      </c>
      <c r="D69" s="295">
        <f>Key_West!C200</f>
        <v>0</v>
      </c>
      <c r="E69" s="1">
        <v>108944.62694622365</v>
      </c>
      <c r="F69" s="295">
        <f>Metro_Dade!F166/1000</f>
        <v>540.61865999999998</v>
      </c>
      <c r="G69" s="295">
        <f>Seminole!E58</f>
        <v>0</v>
      </c>
      <c r="H69" s="295"/>
      <c r="I69" s="295">
        <f>+Wauchula!D27</f>
        <v>5654.0406598902682</v>
      </c>
      <c r="J69" s="295">
        <f>+Blountstown!D19</f>
        <v>3766.6253020786016</v>
      </c>
      <c r="K69" s="295"/>
      <c r="L69" s="1">
        <f t="shared" si="1"/>
        <v>194305.8901839171</v>
      </c>
      <c r="N69" s="46"/>
    </row>
    <row r="70" spans="1:14" x14ac:dyDescent="0.2">
      <c r="A70" s="3">
        <v>2013</v>
      </c>
      <c r="B70" s="6">
        <v>8</v>
      </c>
      <c r="C70" s="1">
        <v>77641.075119904694</v>
      </c>
      <c r="D70" s="295">
        <f>Key_West!C201</f>
        <v>0</v>
      </c>
      <c r="E70" s="1">
        <v>116066.39817520851</v>
      </c>
      <c r="F70" s="295">
        <f>Metro_Dade!F167/1000</f>
        <v>502.01190000000003</v>
      </c>
      <c r="G70" s="295">
        <f>Seminole!E59</f>
        <v>0</v>
      </c>
      <c r="H70" s="295"/>
      <c r="I70" s="295">
        <f>+Wauchula!D28</f>
        <v>6416.3103488429579</v>
      </c>
      <c r="J70" s="295">
        <f>+Blountstown!D20</f>
        <v>3922.965878606436</v>
      </c>
      <c r="K70" s="295"/>
      <c r="L70" s="1">
        <f t="shared" si="1"/>
        <v>204548.76142256259</v>
      </c>
      <c r="N70" s="46"/>
    </row>
    <row r="71" spans="1:14" x14ac:dyDescent="0.2">
      <c r="A71" s="3">
        <v>2013</v>
      </c>
      <c r="B71" s="6">
        <v>9</v>
      </c>
      <c r="C71" s="1">
        <v>68405.673961080611</v>
      </c>
      <c r="D71" s="295">
        <f>Key_West!C202</f>
        <v>0</v>
      </c>
      <c r="E71" s="1">
        <v>104907.72481492419</v>
      </c>
      <c r="F71" s="295">
        <f>Metro_Dade!F168/1000</f>
        <v>500.28677999999996</v>
      </c>
      <c r="G71" s="295">
        <f>Seminole!E60</f>
        <v>0</v>
      </c>
      <c r="H71" s="295"/>
      <c r="I71" s="295">
        <f>+Wauchula!D29</f>
        <v>5734.3011775500026</v>
      </c>
      <c r="J71" s="295">
        <f>+Blountstown!D21</f>
        <v>3620.5108547538325</v>
      </c>
      <c r="K71" s="295"/>
      <c r="L71" s="1">
        <f t="shared" si="1"/>
        <v>183168.49758830862</v>
      </c>
      <c r="N71" s="46"/>
    </row>
    <row r="72" spans="1:14" x14ac:dyDescent="0.2">
      <c r="A72" s="3">
        <v>2013</v>
      </c>
      <c r="B72" s="6">
        <v>10</v>
      </c>
      <c r="C72" s="1">
        <v>66036.695416636969</v>
      </c>
      <c r="D72" s="295">
        <f>Key_West!C203</f>
        <v>0</v>
      </c>
      <c r="E72" s="1">
        <v>106317.40680019959</v>
      </c>
      <c r="F72" s="295">
        <f>Metro_Dade!F169/1000</f>
        <v>455.32223999999997</v>
      </c>
      <c r="G72" s="295">
        <f>Seminole!E61</f>
        <v>0</v>
      </c>
      <c r="H72" s="295"/>
      <c r="I72" s="295">
        <f>+Wauchula!D30</f>
        <v>5499.3547912053045</v>
      </c>
      <c r="J72" s="295">
        <f>+Blountstown!D22</f>
        <v>2964.0968759488965</v>
      </c>
      <c r="K72" s="295"/>
      <c r="L72" s="1">
        <f t="shared" si="1"/>
        <v>181272.87612399078</v>
      </c>
      <c r="N72" s="46"/>
    </row>
    <row r="73" spans="1:14" x14ac:dyDescent="0.2">
      <c r="A73" s="3">
        <v>2013</v>
      </c>
      <c r="B73" s="6">
        <v>11</v>
      </c>
      <c r="C73" s="1">
        <v>55916.605399020402</v>
      </c>
      <c r="D73" s="295">
        <f>Key_West!C204</f>
        <v>0</v>
      </c>
      <c r="E73" s="1">
        <v>93649.224565440978</v>
      </c>
      <c r="F73" s="295">
        <f>Metro_Dade!F170/1000</f>
        <v>453.79331999999999</v>
      </c>
      <c r="G73" s="295">
        <f>Seminole!E62</f>
        <v>0</v>
      </c>
      <c r="H73" s="295"/>
      <c r="I73" s="295">
        <f>+Wauchula!D31</f>
        <v>4493.9387189187546</v>
      </c>
      <c r="J73" s="295">
        <f>+Blountstown!D23</f>
        <v>2661.8907088192309</v>
      </c>
      <c r="K73" s="295"/>
      <c r="L73" s="1">
        <f t="shared" si="1"/>
        <v>157175.45271219939</v>
      </c>
      <c r="N73" s="46"/>
    </row>
    <row r="74" spans="1:14" x14ac:dyDescent="0.2">
      <c r="A74" s="3">
        <v>2013</v>
      </c>
      <c r="B74" s="6">
        <v>12</v>
      </c>
      <c r="C74" s="1">
        <v>58140.181053531967</v>
      </c>
      <c r="D74" s="295">
        <f>Key_West!C205</f>
        <v>0</v>
      </c>
      <c r="E74" s="1">
        <v>93356.393389203993</v>
      </c>
      <c r="F74" s="295">
        <f>Metro_Dade!F171/1000</f>
        <v>0</v>
      </c>
      <c r="G74" s="295">
        <f>Seminole!E63</f>
        <v>0</v>
      </c>
      <c r="H74" s="295"/>
      <c r="I74" s="295">
        <f>+Wauchula!D32</f>
        <v>4642.2964096855567</v>
      </c>
      <c r="J74" s="295">
        <f>+Blountstown!D24</f>
        <v>2936.5061938137978</v>
      </c>
      <c r="K74" s="295"/>
      <c r="L74" s="1">
        <f t="shared" si="1"/>
        <v>159075.37704623531</v>
      </c>
      <c r="N74" s="46"/>
    </row>
    <row r="75" spans="1:14" x14ac:dyDescent="0.2">
      <c r="A75" s="3">
        <v>2014</v>
      </c>
      <c r="B75" s="6">
        <v>1</v>
      </c>
      <c r="C75" s="1">
        <v>53789.683053531968</v>
      </c>
      <c r="D75" s="295">
        <f>Key_West!C206</f>
        <v>0</v>
      </c>
      <c r="E75" s="1">
        <v>302663.98175208498</v>
      </c>
      <c r="F75" s="295">
        <f>Metro_Dade!F172/1000</f>
        <v>0</v>
      </c>
      <c r="G75" s="295">
        <f>Seminole!E64</f>
        <v>0</v>
      </c>
      <c r="H75" s="295">
        <f>+'New Smyra Beach'!D3</f>
        <v>0</v>
      </c>
      <c r="I75" s="295">
        <f>+Wauchula!D33</f>
        <v>5124.569409685555</v>
      </c>
      <c r="J75" s="295">
        <f>+Blountstown!D25</f>
        <v>3598.7401938137978</v>
      </c>
      <c r="K75" s="295">
        <f>'Winter Park'!D2</f>
        <v>16537</v>
      </c>
      <c r="L75" s="1">
        <f t="shared" si="1"/>
        <v>381713.97440911632</v>
      </c>
      <c r="M75" s="54"/>
    </row>
    <row r="76" spans="1:14" x14ac:dyDescent="0.2">
      <c r="A76" s="3">
        <v>2014</v>
      </c>
      <c r="B76" s="6">
        <v>2</v>
      </c>
      <c r="C76" s="1">
        <v>55279.361545482316</v>
      </c>
      <c r="D76" s="295">
        <f>Key_West!C207</f>
        <v>0</v>
      </c>
      <c r="E76" s="1">
        <v>247855.38629166124</v>
      </c>
      <c r="F76" s="295">
        <f>Metro_Dade!F173/1000</f>
        <v>0</v>
      </c>
      <c r="G76" s="295">
        <f>Seminole!E65</f>
        <v>0</v>
      </c>
      <c r="H76" s="295">
        <f>+'New Smyra Beach'!D4</f>
        <v>18635</v>
      </c>
      <c r="I76" s="295">
        <f>+Wauchula!D34</f>
        <v>4132.2357440350515</v>
      </c>
      <c r="J76" s="295">
        <f>+Blountstown!D26</f>
        <v>2923.0439027417733</v>
      </c>
      <c r="K76" s="295">
        <f>'Winter Park'!D3</f>
        <v>15456</v>
      </c>
      <c r="L76" s="1">
        <f t="shared" si="1"/>
        <v>344281.02748392033</v>
      </c>
      <c r="M76" s="54"/>
    </row>
    <row r="77" spans="1:14" x14ac:dyDescent="0.2">
      <c r="A77" s="3">
        <v>2014</v>
      </c>
      <c r="B77" s="6">
        <v>3</v>
      </c>
      <c r="C77" s="1">
        <v>60007.115803946937</v>
      </c>
      <c r="D77" s="295">
        <f>Key_West!C208</f>
        <v>0</v>
      </c>
      <c r="E77" s="1">
        <v>277647.81523986027</v>
      </c>
      <c r="F77" s="295">
        <f>Metro_Dade!F174/1000</f>
        <v>0</v>
      </c>
      <c r="G77" s="295">
        <f>Seminole!E66</f>
        <v>0</v>
      </c>
      <c r="H77" s="295">
        <f>+'New Smyra Beach'!D5</f>
        <v>14868</v>
      </c>
      <c r="I77" s="295">
        <f>+Wauchula!D35</f>
        <v>4021.6145055988081</v>
      </c>
      <c r="J77" s="295">
        <f>+Blountstown!D27</f>
        <v>2594.3847094808966</v>
      </c>
      <c r="K77" s="295">
        <f>'Winter Park'!D4</f>
        <v>16997</v>
      </c>
      <c r="L77" s="1">
        <f t="shared" si="1"/>
        <v>376135.93025888689</v>
      </c>
      <c r="M77" s="54"/>
    </row>
    <row r="78" spans="1:14" x14ac:dyDescent="0.2">
      <c r="A78" s="3">
        <v>2014</v>
      </c>
      <c r="B78" s="6">
        <v>4</v>
      </c>
      <c r="C78" s="1">
        <v>62174.597000000002</v>
      </c>
      <c r="D78" s="295">
        <f>Key_West!C209</f>
        <v>0</v>
      </c>
      <c r="E78" s="1">
        <v>311518.40575135191</v>
      </c>
      <c r="F78" s="295">
        <f>Metro_Dade!F175/1000</f>
        <v>0</v>
      </c>
      <c r="G78" s="295">
        <f>Seminole!E67</f>
        <v>0</v>
      </c>
      <c r="H78" s="295">
        <f>+'New Smyra Beach'!D6</f>
        <v>7200</v>
      </c>
      <c r="I78" s="295">
        <f>+Wauchula!D36</f>
        <v>5396.7403632383848</v>
      </c>
      <c r="J78" s="295">
        <f>+Blountstown!D28</f>
        <v>2558.409262151109</v>
      </c>
      <c r="K78" s="295">
        <f>'Winter Park'!D5</f>
        <v>15387</v>
      </c>
      <c r="L78" s="1">
        <f t="shared" si="1"/>
        <v>404235.1523767414</v>
      </c>
      <c r="M78" s="54"/>
    </row>
    <row r="79" spans="1:14" x14ac:dyDescent="0.2">
      <c r="A79" s="3">
        <v>2014</v>
      </c>
      <c r="B79" s="6">
        <v>5</v>
      </c>
      <c r="C79" s="1">
        <v>69701.235000000001</v>
      </c>
      <c r="D79" s="295">
        <f>Key_West!C210</f>
        <v>0</v>
      </c>
      <c r="E79" s="1">
        <v>346316.90070568124</v>
      </c>
      <c r="F79" s="295">
        <f>Metro_Dade!F176/1000</f>
        <v>0</v>
      </c>
      <c r="G79" s="295">
        <f>Seminole!E68</f>
        <v>0</v>
      </c>
      <c r="H79" s="295">
        <f>+'New Smyra Beach'!D7</f>
        <v>14775</v>
      </c>
      <c r="I79" s="295">
        <f>+Wauchula!D37</f>
        <v>5912.6414068960285</v>
      </c>
      <c r="J79" s="295">
        <f>+Blountstown!D29</f>
        <v>2856.3084321532915</v>
      </c>
      <c r="K79" s="295">
        <f>'Winter Park'!D6</f>
        <v>16790</v>
      </c>
      <c r="L79" s="1">
        <f t="shared" si="1"/>
        <v>456352.08554473054</v>
      </c>
      <c r="M79" s="54"/>
    </row>
    <row r="80" spans="1:14" x14ac:dyDescent="0.2">
      <c r="A80" s="3">
        <v>2014</v>
      </c>
      <c r="B80" s="6">
        <v>6</v>
      </c>
      <c r="C80" s="1">
        <v>74290.361000000004</v>
      </c>
      <c r="D80" s="1">
        <f>Key_West!C211</f>
        <v>0</v>
      </c>
      <c r="E80" s="164">
        <f>+'LEE County'!I55</f>
        <v>361951.71226013481</v>
      </c>
      <c r="F80" s="1">
        <f>Metro_Dade!F177/1000</f>
        <v>0</v>
      </c>
      <c r="G80" s="164">
        <f>Seminole!E69</f>
        <v>81900</v>
      </c>
      <c r="H80" s="164">
        <f>+'New Smyra Beach'!D8</f>
        <v>23090</v>
      </c>
      <c r="I80" s="164">
        <f>+Wauchula!D38</f>
        <v>5789.2380307687336</v>
      </c>
      <c r="J80" s="164">
        <f>+Blountstown!D30</f>
        <v>4003.3649859109446</v>
      </c>
      <c r="K80" s="164">
        <f>'Winter Park'!D7</f>
        <v>16560</v>
      </c>
      <c r="L80" s="1">
        <f t="shared" si="1"/>
        <v>567584.67627681443</v>
      </c>
      <c r="M80" s="54"/>
    </row>
    <row r="81" spans="1:13" x14ac:dyDescent="0.2">
      <c r="A81" s="3">
        <v>2014</v>
      </c>
      <c r="B81" s="6">
        <v>7</v>
      </c>
      <c r="C81" s="1">
        <f>'Florida_Keys FR'!C128</f>
        <v>83182.856999999989</v>
      </c>
      <c r="D81" s="1">
        <f>Key_West!C212</f>
        <v>0</v>
      </c>
      <c r="E81" s="164">
        <f>+'LEE County'!I56</f>
        <v>342204.55535516626</v>
      </c>
      <c r="F81" s="1">
        <f>Metro_Dade!F178/1000</f>
        <v>0</v>
      </c>
      <c r="G81" s="164">
        <f>Seminole!E70</f>
        <v>90850</v>
      </c>
      <c r="H81" s="164">
        <f>+'New Smyra Beach'!D9</f>
        <v>24575</v>
      </c>
      <c r="I81" s="164">
        <f>+Wauchula!D39</f>
        <v>6401.7082499392218</v>
      </c>
      <c r="J81" s="164">
        <f>+Blountstown!D31</f>
        <v>3991.8651475950396</v>
      </c>
      <c r="K81" s="164">
        <f>'Winter Park'!D8</f>
        <v>17112</v>
      </c>
      <c r="L81" s="1">
        <f t="shared" si="1"/>
        <v>568317.9857527006</v>
      </c>
      <c r="M81" s="54"/>
    </row>
    <row r="82" spans="1:13" x14ac:dyDescent="0.2">
      <c r="A82" s="3">
        <v>2014</v>
      </c>
      <c r="B82" s="6">
        <v>8</v>
      </c>
      <c r="C82" s="1">
        <f>'Florida_Keys FR'!C129</f>
        <v>85591.366999999998</v>
      </c>
      <c r="D82" s="1">
        <f>Key_West!C213</f>
        <v>0</v>
      </c>
      <c r="E82" s="164">
        <f>+'LEE County'!I57</f>
        <v>364790.11742237484</v>
      </c>
      <c r="F82" s="1">
        <f>Metro_Dade!F179/1000</f>
        <v>0</v>
      </c>
      <c r="G82" s="164">
        <f>Seminole!E71</f>
        <v>67200</v>
      </c>
      <c r="H82" s="164">
        <f>+'New Smyra Beach'!D10</f>
        <v>26040</v>
      </c>
      <c r="I82" s="164">
        <f>+Wauchula!D40</f>
        <v>6416.0546744214789</v>
      </c>
      <c r="J82" s="164">
        <f>+Blountstown!D32</f>
        <v>3910.017439303218</v>
      </c>
      <c r="K82" s="164">
        <f>'Winter Park'!D9</f>
        <v>16386.4512</v>
      </c>
      <c r="L82" s="1">
        <f t="shared" si="1"/>
        <v>570334.00773609953</v>
      </c>
      <c r="M82" s="54"/>
    </row>
    <row r="83" spans="1:13" x14ac:dyDescent="0.2">
      <c r="A83" s="3">
        <v>2014</v>
      </c>
      <c r="B83" s="6">
        <v>9</v>
      </c>
      <c r="C83" s="1">
        <f>'Florida_Keys FR'!C130</f>
        <v>78163.707818324358</v>
      </c>
      <c r="D83" s="1">
        <f>Key_West!C214</f>
        <v>0</v>
      </c>
      <c r="E83" s="164">
        <f>+'LEE County'!I58</f>
        <v>343543.47498690285</v>
      </c>
      <c r="F83" s="1">
        <f>Metro_Dade!F180/1000</f>
        <v>0</v>
      </c>
      <c r="G83" s="164">
        <f>Seminole!E72</f>
        <v>70400</v>
      </c>
      <c r="H83" s="164">
        <f>+'New Smyra Beach'!D11</f>
        <v>18000</v>
      </c>
      <c r="I83" s="164">
        <f>+Wauchula!D41</f>
        <v>5741.6855887750007</v>
      </c>
      <c r="J83" s="164">
        <f>+Blountstown!D33</f>
        <v>3555.7399273769161</v>
      </c>
      <c r="K83" s="164">
        <f>'Winter Park'!D10</f>
        <v>15857.856</v>
      </c>
      <c r="L83" s="1">
        <f t="shared" si="1"/>
        <v>535262.4643213792</v>
      </c>
      <c r="M83" s="54"/>
    </row>
    <row r="84" spans="1:13" x14ac:dyDescent="0.2">
      <c r="A84" s="3">
        <v>2014</v>
      </c>
      <c r="B84" s="6">
        <v>10</v>
      </c>
      <c r="C84" s="1">
        <f>'Florida_Keys FR'!C131</f>
        <v>67326.908135457619</v>
      </c>
      <c r="D84" s="1">
        <f>Key_West!C215</f>
        <v>0</v>
      </c>
      <c r="E84" s="164">
        <f>+'LEE County'!I59</f>
        <v>310293.86952213506</v>
      </c>
      <c r="F84" s="1">
        <f>Metro_Dade!F181/1000</f>
        <v>0</v>
      </c>
      <c r="G84" s="164">
        <f>Seminole!E73</f>
        <v>73600</v>
      </c>
      <c r="H84" s="164">
        <f>+'New Smyra Beach'!D12</f>
        <v>14880</v>
      </c>
      <c r="I84" s="164">
        <f>+Wauchula!D42</f>
        <v>5418.6496814467991</v>
      </c>
      <c r="J84" s="164">
        <f>+Blountstown!D34</f>
        <v>3001.9905400985554</v>
      </c>
      <c r="K84" s="164">
        <f>'Winter Park'!D11</f>
        <v>16386.4512</v>
      </c>
      <c r="L84" s="1">
        <f t="shared" si="1"/>
        <v>490907.86907913804</v>
      </c>
      <c r="M84" s="54"/>
    </row>
    <row r="85" spans="1:13" x14ac:dyDescent="0.2">
      <c r="A85" s="3">
        <v>2014</v>
      </c>
      <c r="B85" s="6">
        <v>11</v>
      </c>
      <c r="C85" s="1">
        <f>'Florida_Keys FR'!C132</f>
        <v>61597.805498658432</v>
      </c>
      <c r="D85" s="1">
        <f>Key_West!C216</f>
        <v>0</v>
      </c>
      <c r="E85" s="164">
        <f>+'LEE County'!I60</f>
        <v>269140.01409555157</v>
      </c>
      <c r="F85" s="1">
        <f>Metro_Dade!F182/1000</f>
        <v>0</v>
      </c>
      <c r="G85" s="164">
        <f>Seminole!E74</f>
        <v>64000</v>
      </c>
      <c r="H85" s="164">
        <f>+'New Smyra Beach'!D13</f>
        <v>7200</v>
      </c>
      <c r="I85" s="164">
        <f>+Wauchula!D43</f>
        <v>4308.2243999579396</v>
      </c>
      <c r="J85" s="164">
        <f>+Blountstown!D35</f>
        <v>2711.4748880562993</v>
      </c>
      <c r="K85" s="164">
        <f>'Winter Park'!D12</f>
        <v>15857.856</v>
      </c>
      <c r="L85" s="1">
        <f t="shared" si="1"/>
        <v>424815.37488222425</v>
      </c>
      <c r="M85" s="54"/>
    </row>
    <row r="86" spans="1:13" x14ac:dyDescent="0.2">
      <c r="A86" s="3">
        <v>2014</v>
      </c>
      <c r="B86" s="6">
        <v>12</v>
      </c>
      <c r="C86" s="1">
        <f>'Florida_Keys FR'!C133</f>
        <v>49859.15557238421</v>
      </c>
      <c r="D86" s="1">
        <f>Key_West!C217</f>
        <v>0</v>
      </c>
      <c r="E86" s="164">
        <f>+'LEE County'!I61</f>
        <v>273410.84327402711</v>
      </c>
      <c r="F86" s="1">
        <f>Metro_Dade!F183/1000</f>
        <v>0</v>
      </c>
      <c r="G86" s="164">
        <f>Seminole!E75</f>
        <v>73600</v>
      </c>
      <c r="H86" s="164">
        <f>+'New Smyra Beach'!D14</f>
        <v>14880</v>
      </c>
      <c r="I86" s="164">
        <f>+Wauchula!D44</f>
        <v>4610.8397124995281</v>
      </c>
      <c r="J86" s="164">
        <f>+Blountstown!D36</f>
        <v>2990.1306351409112</v>
      </c>
      <c r="K86" s="164">
        <f>'Winter Park'!D13</f>
        <v>16386.4512</v>
      </c>
      <c r="L86" s="1">
        <f t="shared" si="1"/>
        <v>435737.42039405176</v>
      </c>
      <c r="M86" s="54"/>
    </row>
    <row r="87" spans="1:13" x14ac:dyDescent="0.2">
      <c r="A87" s="3">
        <f>+A75+1</f>
        <v>2015</v>
      </c>
      <c r="B87" s="6">
        <v>1</v>
      </c>
      <c r="C87" s="1">
        <f>'Florida_Keys FR'!C134</f>
        <v>56292.205164453611</v>
      </c>
      <c r="D87" s="1">
        <f>Key_West!C218</f>
        <v>0</v>
      </c>
      <c r="E87" s="164">
        <f>+'LEE County'!I62</f>
        <v>298869.21862051863</v>
      </c>
      <c r="F87" s="1">
        <f>Metro_Dade!F184/1000</f>
        <v>0</v>
      </c>
      <c r="G87" s="164">
        <f>Seminole!E76</f>
        <v>70400</v>
      </c>
      <c r="H87" s="164">
        <f>+'New Smyra Beach'!D15</f>
        <v>29760</v>
      </c>
      <c r="I87" s="164">
        <f>+Wauchula!D45</f>
        <v>4777.5496982312425</v>
      </c>
      <c r="J87" s="164">
        <f>+Blountstown!D37</f>
        <v>3271.9855057805862</v>
      </c>
      <c r="K87" s="164">
        <f>'Winter Park'!D14</f>
        <v>18345.768519077996</v>
      </c>
      <c r="L87" s="1">
        <f t="shared" si="1"/>
        <v>481716.72750806203</v>
      </c>
      <c r="M87" s="54"/>
    </row>
    <row r="88" spans="1:13" x14ac:dyDescent="0.2">
      <c r="A88" s="3">
        <f t="shared" ref="A88:A151" si="2">+A76+1</f>
        <v>2015</v>
      </c>
      <c r="B88" s="6">
        <v>2</v>
      </c>
      <c r="C88" s="1">
        <f>'Florida_Keys FR'!C135</f>
        <v>53317.339983976897</v>
      </c>
      <c r="D88" s="1">
        <f>Key_West!C219</f>
        <v>0</v>
      </c>
      <c r="E88" s="164">
        <f>+'LEE County'!I63</f>
        <v>272034.9385597916</v>
      </c>
      <c r="F88" s="1">
        <f>Metro_Dade!F185/1000</f>
        <v>0</v>
      </c>
      <c r="G88" s="164">
        <f>Seminole!E77</f>
        <v>64000</v>
      </c>
      <c r="H88" s="164">
        <f>+'New Smyra Beach'!D16</f>
        <v>26880</v>
      </c>
      <c r="I88" s="164">
        <f>+Wauchula!D46</f>
        <v>4174.1944702936889</v>
      </c>
      <c r="J88" s="164">
        <f>+Blountstown!D38</f>
        <v>2790.3703219239842</v>
      </c>
      <c r="K88" s="164">
        <f>'Winter Park'!D15</f>
        <v>16782.285605500801</v>
      </c>
      <c r="L88" s="1">
        <f t="shared" si="1"/>
        <v>439979.128941487</v>
      </c>
      <c r="M88" s="54"/>
    </row>
    <row r="89" spans="1:13" x14ac:dyDescent="0.2">
      <c r="A89" s="3">
        <f t="shared" si="2"/>
        <v>2015</v>
      </c>
      <c r="B89" s="6">
        <v>3</v>
      </c>
      <c r="C89" s="1">
        <f>'Florida_Keys FR'!C136</f>
        <v>60038.294051845252</v>
      </c>
      <c r="D89" s="1">
        <f>Key_West!C220</f>
        <v>0</v>
      </c>
      <c r="E89" s="164">
        <f>+'LEE County'!I64</f>
        <v>277865.48694819206</v>
      </c>
      <c r="F89" s="1">
        <f>Metro_Dade!F186/1000</f>
        <v>0</v>
      </c>
      <c r="G89" s="164">
        <f>Seminole!E78</f>
        <v>70400</v>
      </c>
      <c r="H89" s="164">
        <f>+'New Smyra Beach'!D17</f>
        <v>14880</v>
      </c>
      <c r="I89" s="164">
        <f>+Wauchula!D47</f>
        <v>4266.5827231621897</v>
      </c>
      <c r="J89" s="164">
        <f>+Blountstown!D39</f>
        <v>2771.4593148489248</v>
      </c>
      <c r="K89" s="164">
        <f>'Winter Park'!D16</f>
        <v>17570.244438053996</v>
      </c>
      <c r="L89" s="1">
        <f t="shared" si="1"/>
        <v>447792.06747610244</v>
      </c>
      <c r="M89" s="54"/>
    </row>
    <row r="90" spans="1:13" x14ac:dyDescent="0.2">
      <c r="A90" s="3">
        <f t="shared" si="2"/>
        <v>2015</v>
      </c>
      <c r="B90" s="6">
        <v>4</v>
      </c>
      <c r="C90" s="1">
        <f>'Florida_Keys FR'!C137</f>
        <v>62938.309771242719</v>
      </c>
      <c r="D90" s="1">
        <f>Key_West!C221</f>
        <v>0</v>
      </c>
      <c r="E90" s="164">
        <f>+'LEE County'!I65</f>
        <v>287454.35837904463</v>
      </c>
      <c r="F90" s="1">
        <f>Metro_Dade!F187/1000</f>
        <v>0</v>
      </c>
      <c r="G90" s="164">
        <f>Seminole!E79</f>
        <v>70400</v>
      </c>
      <c r="H90" s="164">
        <f>+'New Smyra Beach'!D18</f>
        <v>14400</v>
      </c>
      <c r="I90" s="164">
        <f>+Wauchula!D48</f>
        <v>5206.1780914449701</v>
      </c>
      <c r="J90" s="164">
        <f>+Blountstown!D40</f>
        <v>2665.417613115209</v>
      </c>
      <c r="K90" s="164">
        <f>'Winter Park'!D17</f>
        <v>18034.106761439984</v>
      </c>
      <c r="L90" s="1">
        <f t="shared" si="1"/>
        <v>461098.37061628752</v>
      </c>
      <c r="M90" s="54"/>
    </row>
    <row r="91" spans="1:13" x14ac:dyDescent="0.2">
      <c r="A91" s="3">
        <f t="shared" si="2"/>
        <v>2015</v>
      </c>
      <c r="B91" s="6">
        <v>5</v>
      </c>
      <c r="C91" s="1">
        <f>'Florida_Keys FR'!C138</f>
        <v>71985.028202988367</v>
      </c>
      <c r="D91" s="1">
        <f>Key_West!C222</f>
        <v>0</v>
      </c>
      <c r="E91" s="164">
        <f>+'LEE County'!I66</f>
        <v>329884.8110839845</v>
      </c>
      <c r="F91" s="1">
        <f>Metro_Dade!F188/1000</f>
        <v>0</v>
      </c>
      <c r="G91" s="164">
        <f>Seminole!E80</f>
        <v>67200</v>
      </c>
      <c r="H91" s="164">
        <f>+'New Smyra Beach'!D19</f>
        <v>18600</v>
      </c>
      <c r="I91" s="164">
        <f>+Wauchula!D49</f>
        <v>5664.6710668052665</v>
      </c>
      <c r="J91" s="164">
        <f>+Blountstown!D41</f>
        <v>3028.6625401286688</v>
      </c>
      <c r="K91" s="164">
        <f>'Winter Park'!D18</f>
        <v>23211.374289919182</v>
      </c>
      <c r="L91" s="1">
        <f t="shared" si="1"/>
        <v>519574.54718382598</v>
      </c>
      <c r="M91" s="54"/>
    </row>
    <row r="92" spans="1:13" x14ac:dyDescent="0.2">
      <c r="A92" s="3">
        <f t="shared" si="2"/>
        <v>2015</v>
      </c>
      <c r="B92" s="6">
        <v>6</v>
      </c>
      <c r="C92" s="1">
        <f>'Florida_Keys FR'!C139</f>
        <v>78379.240856443779</v>
      </c>
      <c r="D92" s="1">
        <f>Key_West!C223</f>
        <v>0</v>
      </c>
      <c r="E92" s="164">
        <f>+'LEE County'!I67</f>
        <v>350588.16549112671</v>
      </c>
      <c r="F92" s="1">
        <f>Metro_Dade!F189/1000</f>
        <v>0</v>
      </c>
      <c r="G92" s="164">
        <f>Seminole!E81</f>
        <v>70400</v>
      </c>
      <c r="H92" s="164">
        <f>+'New Smyra Beach'!D20</f>
        <v>28800</v>
      </c>
      <c r="I92" s="164">
        <f>+Wauchula!D50</f>
        <v>5756.3452708170089</v>
      </c>
      <c r="J92" s="164">
        <f>+Blountstown!D42</f>
        <v>3874.8280921229943</v>
      </c>
      <c r="K92" s="164">
        <f>'Winter Park'!D19</f>
        <v>26666.659188338403</v>
      </c>
      <c r="L92" s="1">
        <f t="shared" si="1"/>
        <v>564465.238898849</v>
      </c>
      <c r="M92" s="54"/>
    </row>
    <row r="93" spans="1:13" x14ac:dyDescent="0.2">
      <c r="A93" s="3">
        <f t="shared" si="2"/>
        <v>2015</v>
      </c>
      <c r="B93" s="6">
        <v>7</v>
      </c>
      <c r="C93" s="1">
        <f>'Florida_Keys FR'!C140</f>
        <v>85445.580832989901</v>
      </c>
      <c r="D93" s="1">
        <f>Key_West!C224</f>
        <v>0</v>
      </c>
      <c r="E93" s="164">
        <f>+'LEE County'!I68</f>
        <v>366102.76289301418</v>
      </c>
      <c r="F93" s="1">
        <f>Metro_Dade!F190/1000</f>
        <v>0</v>
      </c>
      <c r="G93" s="164">
        <f>Seminole!E82</f>
        <v>73600</v>
      </c>
      <c r="H93" s="164">
        <f>+'New Smyra Beach'!D21</f>
        <v>33480</v>
      </c>
      <c r="I93" s="164">
        <f>+Wauchula!D51</f>
        <v>6401.7082499392218</v>
      </c>
      <c r="J93" s="164">
        <f>+Blountstown!D43</f>
        <v>3879.2452248368209</v>
      </c>
      <c r="K93" s="164">
        <f>'Winter Park'!D20</f>
        <v>26766.667498863575</v>
      </c>
      <c r="L93" s="1">
        <f t="shared" si="1"/>
        <v>595675.96469964366</v>
      </c>
      <c r="M93" s="54"/>
    </row>
    <row r="94" spans="1:13" x14ac:dyDescent="0.2">
      <c r="A94" s="3">
        <f t="shared" si="2"/>
        <v>2015</v>
      </c>
      <c r="B94" s="6">
        <v>8</v>
      </c>
      <c r="C94" s="1">
        <f>'Florida_Keys FR'!C141</f>
        <v>84789.614446202409</v>
      </c>
      <c r="D94" s="1">
        <f>Key_West!C225</f>
        <v>0</v>
      </c>
      <c r="E94" s="164">
        <f>+'LEE County'!I69</f>
        <v>366364.25569662271</v>
      </c>
      <c r="F94" s="1">
        <f>Metro_Dade!F191/1000</f>
        <v>0</v>
      </c>
      <c r="G94" s="164">
        <f>Seminole!E83</f>
        <v>67200</v>
      </c>
      <c r="H94" s="164">
        <f>+'New Smyra Beach'!D22</f>
        <v>33480</v>
      </c>
      <c r="I94" s="164">
        <f>+Wauchula!D52</f>
        <v>6416.0546744214789</v>
      </c>
      <c r="J94" s="164">
        <f>+Blountstown!D44</f>
        <v>3916.491658954827</v>
      </c>
      <c r="K94" s="164">
        <f>'Winter Park'!D21</f>
        <v>27345.887046878357</v>
      </c>
      <c r="L94" s="1">
        <f t="shared" si="1"/>
        <v>589512.30352307984</v>
      </c>
      <c r="M94" s="54"/>
    </row>
    <row r="95" spans="1:13" x14ac:dyDescent="0.2">
      <c r="A95" s="3">
        <f t="shared" si="2"/>
        <v>2015</v>
      </c>
      <c r="B95" s="6">
        <v>9</v>
      </c>
      <c r="C95" s="1">
        <f>'Florida_Keys FR'!C142</f>
        <v>72614.355987308183</v>
      </c>
      <c r="D95" s="1">
        <f>Key_West!C226</f>
        <v>0</v>
      </c>
      <c r="E95" s="164">
        <f>+'LEE County'!I70</f>
        <v>345994.38642515155</v>
      </c>
      <c r="F95" s="1">
        <f>Metro_Dade!F192/1000</f>
        <v>0</v>
      </c>
      <c r="G95" s="164">
        <f>Seminole!E84</f>
        <v>70400</v>
      </c>
      <c r="H95" s="164">
        <f>+'New Smyra Beach'!D23</f>
        <v>21600</v>
      </c>
      <c r="I95" s="164">
        <f>+Wauchula!D53</f>
        <v>5741.6855887750007</v>
      </c>
      <c r="J95" s="164">
        <f>+Blountstown!D45</f>
        <v>3588.1253910653741</v>
      </c>
      <c r="K95" s="164">
        <f>'Winter Park'!D22</f>
        <v>26632.730009793562</v>
      </c>
      <c r="L95" s="1">
        <f t="shared" si="1"/>
        <v>546571.28340209369</v>
      </c>
      <c r="M95" s="54"/>
    </row>
    <row r="96" spans="1:13" x14ac:dyDescent="0.2">
      <c r="A96" s="3">
        <f t="shared" si="2"/>
        <v>2015</v>
      </c>
      <c r="B96" s="6">
        <v>10</v>
      </c>
      <c r="C96" s="1">
        <f>'Florida_Keys FR'!C143</f>
        <v>67065.214001382061</v>
      </c>
      <c r="D96" s="1">
        <f>Key_West!C227</f>
        <v>0</v>
      </c>
      <c r="E96" s="164">
        <f>+'LEE County'!I71</f>
        <v>313843.15266004909</v>
      </c>
      <c r="F96" s="1">
        <f>Metro_Dade!F193/1000</f>
        <v>0</v>
      </c>
      <c r="G96" s="164">
        <f>Seminole!E85</f>
        <v>70400</v>
      </c>
      <c r="H96" s="164">
        <f>+'New Smyra Beach'!D24</f>
        <v>14880</v>
      </c>
      <c r="I96" s="164">
        <f>+Wauchula!D54</f>
        <v>5418.6496814467991</v>
      </c>
      <c r="J96" s="164">
        <f>+Blountstown!D46</f>
        <v>2983.0437080237261</v>
      </c>
      <c r="K96" s="164">
        <f>'Winter Park'!D23</f>
        <v>22235.506487963979</v>
      </c>
      <c r="L96" s="1">
        <f t="shared" si="1"/>
        <v>496825.56653886562</v>
      </c>
      <c r="M96" s="54"/>
    </row>
    <row r="97" spans="1:13" x14ac:dyDescent="0.2">
      <c r="A97" s="3">
        <f t="shared" si="2"/>
        <v>2015</v>
      </c>
      <c r="B97" s="6">
        <v>11</v>
      </c>
      <c r="C97" s="1">
        <f>'Florida_Keys FR'!C144</f>
        <v>55372.932019007938</v>
      </c>
      <c r="D97" s="1">
        <f>Key_West!C228</f>
        <v>0</v>
      </c>
      <c r="E97" s="164">
        <f>+'LEE County'!I72</f>
        <v>273964.67858190584</v>
      </c>
      <c r="F97" s="1">
        <f>Metro_Dade!F194/1000</f>
        <v>0</v>
      </c>
      <c r="G97" s="164">
        <f>Seminole!E86</f>
        <v>67200</v>
      </c>
      <c r="H97" s="164">
        <f>+'New Smyra Beach'!D25</f>
        <v>10800</v>
      </c>
      <c r="I97" s="164">
        <f>+Wauchula!D55</f>
        <v>4308.2243999579396</v>
      </c>
      <c r="J97" s="164">
        <f>+Blountstown!D47</f>
        <v>2686.6827984377651</v>
      </c>
      <c r="K97" s="164">
        <f>'Winter Park'!D24</f>
        <v>16840.930649281188</v>
      </c>
      <c r="L97" s="1">
        <f t="shared" si="1"/>
        <v>431173.44844859064</v>
      </c>
      <c r="M97" s="54"/>
    </row>
    <row r="98" spans="1:13" x14ac:dyDescent="0.2">
      <c r="A98" s="3">
        <f t="shared" si="2"/>
        <v>2015</v>
      </c>
      <c r="B98" s="6">
        <v>12</v>
      </c>
      <c r="C98" s="1">
        <f>'Florida_Keys FR'!C145</f>
        <v>56986.291477158251</v>
      </c>
      <c r="D98" s="1">
        <f>Key_West!C229</f>
        <v>0</v>
      </c>
      <c r="E98" s="164">
        <f>+'LEE County'!I73</f>
        <v>278690.86105160962</v>
      </c>
      <c r="F98" s="1">
        <f>Metro_Dade!F195/1000</f>
        <v>0</v>
      </c>
      <c r="G98" s="164">
        <f>Seminole!E87</f>
        <v>73600</v>
      </c>
      <c r="H98" s="164">
        <f>+'New Smyra Beach'!D26</f>
        <v>14880</v>
      </c>
      <c r="I98" s="164">
        <f>+Wauchula!D56</f>
        <v>4610.8397124995281</v>
      </c>
      <c r="J98" s="164">
        <f>+Blountstown!D48</f>
        <v>2963.3184144773545</v>
      </c>
      <c r="K98" s="164">
        <f>'Winter Park'!D25</f>
        <v>17841.677866412414</v>
      </c>
      <c r="L98" s="1">
        <f t="shared" si="1"/>
        <v>449572.98852215719</v>
      </c>
      <c r="M98" s="54"/>
    </row>
    <row r="99" spans="1:13" x14ac:dyDescent="0.2">
      <c r="A99" s="3">
        <f t="shared" si="2"/>
        <v>2016</v>
      </c>
      <c r="B99" s="6">
        <v>1</v>
      </c>
      <c r="C99" s="1">
        <f>'Florida_Keys FR'!C146</f>
        <v>57001.982934304127</v>
      </c>
      <c r="D99" s="1">
        <f>Key_West!C230</f>
        <v>0</v>
      </c>
      <c r="E99" s="164">
        <f>+'LEE County'!I74</f>
        <v>304375.05448970315</v>
      </c>
      <c r="F99" s="1">
        <f>Metro_Dade!F196/1000</f>
        <v>0</v>
      </c>
      <c r="G99" s="164">
        <f>Seminole!E88</f>
        <v>67200</v>
      </c>
      <c r="H99" s="164">
        <f>+'New Smyra Beach'!D27</f>
        <v>29760</v>
      </c>
      <c r="I99" s="164">
        <f>+Wauchula!D57</f>
        <v>4777.5496982312425</v>
      </c>
      <c r="J99" s="164">
        <f>+Blountstown!D49</f>
        <v>3435.3628497971922</v>
      </c>
      <c r="K99" s="164">
        <f>'Winter Park'!D26</f>
        <v>18345.768519077996</v>
      </c>
      <c r="L99" s="1">
        <f t="shared" si="1"/>
        <v>484895.71849111363</v>
      </c>
      <c r="M99" s="54"/>
    </row>
    <row r="100" spans="1:13" x14ac:dyDescent="0.2">
      <c r="A100" s="3">
        <f t="shared" si="2"/>
        <v>2016</v>
      </c>
      <c r="B100" s="6">
        <v>2</v>
      </c>
      <c r="C100" s="1">
        <f>'Florida_Keys FR'!C147</f>
        <v>53989.608241324997</v>
      </c>
      <c r="D100" s="1">
        <f>Key_West!C231</f>
        <v>0</v>
      </c>
      <c r="E100" s="164">
        <f>+'LEE County'!I75</f>
        <v>277840.62753983529</v>
      </c>
      <c r="F100" s="1">
        <f>Metro_Dade!F197/1000</f>
        <v>0</v>
      </c>
      <c r="G100" s="164">
        <f>Seminole!E89</f>
        <v>67200</v>
      </c>
      <c r="H100" s="164">
        <f>+'New Smyra Beach'!D28</f>
        <v>27840</v>
      </c>
      <c r="I100" s="164">
        <f>+Wauchula!D58</f>
        <v>4174.1944702936889</v>
      </c>
      <c r="J100" s="164">
        <f>+Blountstown!D50</f>
        <v>2856.7071123328788</v>
      </c>
      <c r="K100" s="164">
        <f>'Winter Park'!D27</f>
        <v>17252.283529681208</v>
      </c>
      <c r="L100" s="1">
        <f t="shared" si="1"/>
        <v>451153.42089346808</v>
      </c>
      <c r="M100" s="54"/>
    </row>
    <row r="101" spans="1:13" x14ac:dyDescent="0.2">
      <c r="A101" s="3">
        <f t="shared" si="2"/>
        <v>2016</v>
      </c>
      <c r="B101" s="6">
        <v>3</v>
      </c>
      <c r="C101" s="1">
        <f>'Florida_Keys FR'!C148</f>
        <v>60795.305548077362</v>
      </c>
      <c r="D101" s="1">
        <f>Key_West!C232</f>
        <v>0</v>
      </c>
      <c r="E101" s="164">
        <f>+'LEE County'!I76</f>
        <v>283524.71848541038</v>
      </c>
      <c r="F101" s="1">
        <f>Metro_Dade!F198/1000</f>
        <v>0</v>
      </c>
      <c r="G101" s="164">
        <f>Seminole!E90</f>
        <v>73600</v>
      </c>
      <c r="H101" s="164">
        <f>+'New Smyra Beach'!D29</f>
        <v>18600</v>
      </c>
      <c r="I101" s="164">
        <f>+Wauchula!D59</f>
        <v>4266.5827231621897</v>
      </c>
      <c r="J101" s="164">
        <f>+Blountstown!D51</f>
        <v>2682.9220121649105</v>
      </c>
      <c r="K101" s="164">
        <f>'Winter Park'!D28</f>
        <v>17570.244438053996</v>
      </c>
      <c r="L101" s="1">
        <f t="shared" si="1"/>
        <v>461039.77320686885</v>
      </c>
      <c r="M101" s="54"/>
    </row>
    <row r="102" spans="1:13" x14ac:dyDescent="0.2">
      <c r="A102" s="3">
        <f t="shared" si="2"/>
        <v>2016</v>
      </c>
      <c r="B102" s="6">
        <v>4</v>
      </c>
      <c r="C102" s="1">
        <f>'Florida_Keys FR'!C149</f>
        <v>63731.887017276807</v>
      </c>
      <c r="D102" s="1">
        <f>Key_West!C233</f>
        <v>0</v>
      </c>
      <c r="E102" s="164">
        <f>+'LEE County'!I77</f>
        <v>292925.24595850543</v>
      </c>
      <c r="F102" s="1">
        <f>Metro_Dade!F199/1000</f>
        <v>0</v>
      </c>
      <c r="G102" s="164">
        <f>Seminole!E91</f>
        <v>67200</v>
      </c>
      <c r="H102" s="164">
        <f>+'New Smyra Beach'!D30</f>
        <v>14400</v>
      </c>
      <c r="I102" s="164">
        <f>+Wauchula!D60</f>
        <v>5206.1780914449701</v>
      </c>
      <c r="J102" s="164">
        <f>+Blountstown!D52</f>
        <v>2611.913437633159</v>
      </c>
      <c r="K102" s="164">
        <f>'Winter Park'!D29</f>
        <v>18034.106761439984</v>
      </c>
      <c r="L102" s="1">
        <f t="shared" si="1"/>
        <v>464109.33126630035</v>
      </c>
      <c r="M102" s="54"/>
    </row>
    <row r="103" spans="1:13" x14ac:dyDescent="0.2">
      <c r="A103" s="3">
        <f t="shared" si="2"/>
        <v>2016</v>
      </c>
      <c r="B103" s="6">
        <v>5</v>
      </c>
      <c r="C103" s="1">
        <f>'Florida_Keys FR'!C150</f>
        <v>72892.673810959808</v>
      </c>
      <c r="D103" s="1">
        <f>Key_West!C234</f>
        <v>0</v>
      </c>
      <c r="E103" s="164">
        <f>+'LEE County'!I78</f>
        <v>334505.33182554052</v>
      </c>
      <c r="F103" s="1">
        <f>Metro_Dade!F200/1000</f>
        <v>0</v>
      </c>
      <c r="G103" s="164">
        <f>Seminole!E92</f>
        <v>70400</v>
      </c>
      <c r="H103" s="164">
        <f>+'New Smyra Beach'!D31</f>
        <v>22320</v>
      </c>
      <c r="I103" s="164">
        <f>+Wauchula!D61</f>
        <v>5664.6710668052665</v>
      </c>
      <c r="J103" s="164">
        <f>+Blountstown!D53</f>
        <v>2942.4854861409804</v>
      </c>
      <c r="K103" s="164">
        <f>'Winter Park'!D30</f>
        <v>23211.374289919182</v>
      </c>
      <c r="L103" s="1">
        <f t="shared" si="1"/>
        <v>531936.53647936578</v>
      </c>
      <c r="M103" s="54"/>
    </row>
    <row r="104" spans="1:13" x14ac:dyDescent="0.2">
      <c r="A104" s="3">
        <f t="shared" si="2"/>
        <v>2016</v>
      </c>
      <c r="B104" s="6">
        <v>6</v>
      </c>
      <c r="C104" s="1">
        <f>'Florida_Keys FR'!C151</f>
        <v>79367.509882592931</v>
      </c>
      <c r="D104" s="1">
        <f>Key_West!C235</f>
        <v>0</v>
      </c>
      <c r="E104" s="164">
        <f>+'LEE County'!I79</f>
        <v>354674.51235045446</v>
      </c>
      <c r="F104" s="1">
        <f>Metro_Dade!F201/1000</f>
        <v>0</v>
      </c>
      <c r="G104" s="164">
        <f>Seminole!E93</f>
        <v>70400</v>
      </c>
      <c r="H104" s="164">
        <f>+'New Smyra Beach'!D32</f>
        <v>28800</v>
      </c>
      <c r="I104" s="164">
        <f>+Wauchula!D62</f>
        <v>5756.3452708170089</v>
      </c>
      <c r="J104" s="164">
        <f>+Blountstown!D54</f>
        <v>3939.0965390169695</v>
      </c>
      <c r="K104" s="164">
        <f>'Winter Park'!D31</f>
        <v>26666.659188338403</v>
      </c>
      <c r="L104" s="1">
        <f t="shared" si="1"/>
        <v>569604.12323121983</v>
      </c>
      <c r="M104" s="54"/>
    </row>
    <row r="105" spans="1:13" x14ac:dyDescent="0.2">
      <c r="A105" s="3">
        <f t="shared" si="2"/>
        <v>2016</v>
      </c>
      <c r="B105" s="6">
        <v>7</v>
      </c>
      <c r="C105" s="1">
        <f>'Florida_Keys FR'!C152</f>
        <v>86522.948003631798</v>
      </c>
      <c r="D105" s="1">
        <f>Key_West!C236</f>
        <v>0</v>
      </c>
      <c r="E105" s="164">
        <f>+'LEE County'!I80</f>
        <v>369945.907308013</v>
      </c>
      <c r="F105" s="1">
        <f>Metro_Dade!F202/1000</f>
        <v>0</v>
      </c>
      <c r="G105" s="164">
        <f>Seminole!E94</f>
        <v>67200</v>
      </c>
      <c r="H105" s="164">
        <f>+'New Smyra Beach'!D33</f>
        <v>33480</v>
      </c>
      <c r="I105" s="164">
        <f>+Wauchula!D63</f>
        <v>6401.7082499392218</v>
      </c>
      <c r="J105" s="164">
        <f>+Blountstown!D55</f>
        <v>3935.55518621593</v>
      </c>
      <c r="K105" s="164">
        <f>'Winter Park'!D32</f>
        <v>26766.667498863575</v>
      </c>
      <c r="L105" s="1">
        <f t="shared" si="1"/>
        <v>594252.78624666343</v>
      </c>
      <c r="M105" s="54"/>
    </row>
    <row r="106" spans="1:13" x14ac:dyDescent="0.2">
      <c r="A106" s="3">
        <f t="shared" si="2"/>
        <v>2016</v>
      </c>
      <c r="B106" s="6">
        <v>8</v>
      </c>
      <c r="C106" s="1">
        <f>'Florida_Keys FR'!C153</f>
        <v>85858.710660719022</v>
      </c>
      <c r="D106" s="1">
        <f>Key_West!C237</f>
        <v>0</v>
      </c>
      <c r="E106" s="164">
        <f>+'LEE County'!I81</f>
        <v>370495.00714725</v>
      </c>
      <c r="F106" s="1">
        <f>Metro_Dade!F203/1000</f>
        <v>0</v>
      </c>
      <c r="G106" s="164">
        <f>Seminole!E95</f>
        <v>73600</v>
      </c>
      <c r="H106" s="164">
        <f>+'New Smyra Beach'!D34</f>
        <v>33480</v>
      </c>
      <c r="I106" s="164">
        <f>+Wauchula!D64</f>
        <v>6416.0546744214789</v>
      </c>
      <c r="J106" s="164">
        <f>+Blountstown!D56</f>
        <v>3913.2545491290225</v>
      </c>
      <c r="K106" s="164">
        <f>'Winter Park'!D33</f>
        <v>27345.887046878357</v>
      </c>
      <c r="L106" s="1">
        <f t="shared" si="1"/>
        <v>601108.91407839791</v>
      </c>
      <c r="M106" s="54"/>
    </row>
    <row r="107" spans="1:13" x14ac:dyDescent="0.2">
      <c r="A107" s="3">
        <f t="shared" si="2"/>
        <v>2016</v>
      </c>
      <c r="B107" s="6">
        <v>9</v>
      </c>
      <c r="C107" s="1">
        <f>'Florida_Keys FR'!C154</f>
        <v>73529.936670303854</v>
      </c>
      <c r="D107" s="1">
        <f>Key_West!C238</f>
        <v>0</v>
      </c>
      <c r="E107" s="164">
        <f>+'LEE County'!I82</f>
        <v>350921.11485651275</v>
      </c>
      <c r="F107" s="1">
        <f>Metro_Dade!F204/1000</f>
        <v>0</v>
      </c>
      <c r="G107" s="164">
        <f>Seminole!E96</f>
        <v>70400</v>
      </c>
      <c r="H107" s="164">
        <f>+'New Smyra Beach'!D35</f>
        <v>25200</v>
      </c>
      <c r="I107" s="164">
        <f>+Wauchula!D65</f>
        <v>5741.6855887750007</v>
      </c>
      <c r="J107" s="164">
        <f>+Blountstown!D57</f>
        <v>3571.9326592211451</v>
      </c>
      <c r="K107" s="164">
        <f>'Winter Park'!D34</f>
        <v>26632.730009793562</v>
      </c>
      <c r="L107" s="1">
        <f t="shared" si="1"/>
        <v>555997.3997846063</v>
      </c>
      <c r="M107" s="54"/>
    </row>
    <row r="108" spans="1:13" x14ac:dyDescent="0.2">
      <c r="A108" s="3">
        <f t="shared" si="2"/>
        <v>2016</v>
      </c>
      <c r="B108" s="6">
        <v>10</v>
      </c>
      <c r="C108" s="1">
        <f>'Florida_Keys FR'!C155</f>
        <v>67910.826602440851</v>
      </c>
      <c r="D108" s="1">
        <f>Key_West!C239</f>
        <v>0</v>
      </c>
      <c r="E108" s="164">
        <f>+'LEE County'!I83</f>
        <v>319936.09009814868</v>
      </c>
      <c r="F108" s="1">
        <f>Metro_Dade!F205/1000</f>
        <v>0</v>
      </c>
      <c r="G108" s="164">
        <f>Seminole!E97</f>
        <v>67200</v>
      </c>
      <c r="H108" s="164">
        <f>+'New Smyra Beach'!D36</f>
        <v>18600</v>
      </c>
      <c r="I108" s="164">
        <f>+Wauchula!D66</f>
        <v>5418.6496814467991</v>
      </c>
      <c r="J108" s="164">
        <f>+Blountstown!D58</f>
        <v>2992.5171240611407</v>
      </c>
      <c r="K108" s="164">
        <f>'Winter Park'!D35</f>
        <v>22235.506487963979</v>
      </c>
      <c r="L108" s="1">
        <f t="shared" si="1"/>
        <v>504293.58999406139</v>
      </c>
      <c r="M108" s="54"/>
    </row>
    <row r="109" spans="1:13" x14ac:dyDescent="0.2">
      <c r="A109" s="3">
        <f t="shared" si="2"/>
        <v>2016</v>
      </c>
      <c r="B109" s="6">
        <v>11</v>
      </c>
      <c r="C109" s="1">
        <f>'Florida_Keys FR'!C156</f>
        <v>56071.118847605539</v>
      </c>
      <c r="D109" s="1">
        <f>Key_West!C240</f>
        <v>0</v>
      </c>
      <c r="E109" s="164">
        <f>+'LEE County'!I84</f>
        <v>281385.93112805649</v>
      </c>
      <c r="F109" s="1">
        <f>Metro_Dade!F206/1000</f>
        <v>0</v>
      </c>
      <c r="G109" s="164">
        <f>Seminole!E98</f>
        <v>70400</v>
      </c>
      <c r="H109" s="164">
        <f>+'New Smyra Beach'!D37</f>
        <v>14400</v>
      </c>
      <c r="I109" s="164">
        <f>+Wauchula!D67</f>
        <v>4308.2243999579396</v>
      </c>
      <c r="J109" s="164">
        <f>+Blountstown!D59</f>
        <v>2699.0788432470322</v>
      </c>
      <c r="K109" s="164">
        <f>'Winter Park'!D36</f>
        <v>16840.930649281188</v>
      </c>
      <c r="L109" s="1">
        <f t="shared" si="1"/>
        <v>446105.28386814817</v>
      </c>
      <c r="M109" s="54"/>
    </row>
    <row r="110" spans="1:13" x14ac:dyDescent="0.2">
      <c r="A110" s="3">
        <f t="shared" si="2"/>
        <v>2016</v>
      </c>
      <c r="B110" s="6">
        <v>12</v>
      </c>
      <c r="C110" s="1">
        <f>'Florida_Keys FR'!C157</f>
        <v>57704.820850071315</v>
      </c>
      <c r="D110" s="1">
        <f>Key_West!C241</f>
        <v>0</v>
      </c>
      <c r="E110" s="164">
        <f>+'LEE County'!I85</f>
        <v>286475.03394298058</v>
      </c>
      <c r="F110" s="1">
        <f>Metro_Dade!F207/1000</f>
        <v>0</v>
      </c>
      <c r="G110" s="164">
        <f>Seminole!E99</f>
        <v>70400</v>
      </c>
      <c r="H110" s="164">
        <f>+'New Smyra Beach'!D38</f>
        <v>18600</v>
      </c>
      <c r="I110" s="164">
        <f>+Wauchula!D68</f>
        <v>4610.8397124995281</v>
      </c>
      <c r="J110" s="164">
        <f>+Blountstown!D60</f>
        <v>2976.7245248091331</v>
      </c>
      <c r="K110" s="164">
        <f>'Winter Park'!D37</f>
        <v>17841.677866412414</v>
      </c>
      <c r="L110" s="1">
        <f t="shared" si="1"/>
        <v>458609.09689677297</v>
      </c>
      <c r="M110" s="54"/>
    </row>
    <row r="111" spans="1:13" x14ac:dyDescent="0.2">
      <c r="A111" s="3">
        <f t="shared" si="2"/>
        <v>2017</v>
      </c>
      <c r="B111" s="6">
        <v>1</v>
      </c>
      <c r="C111" s="1">
        <f>'Florida_Keys FR'!C158</f>
        <v>57720.710157833033</v>
      </c>
      <c r="D111" s="1">
        <f>Key_West!C242</f>
        <v>0</v>
      </c>
      <c r="E111" s="164">
        <f>+'LEE County'!I86</f>
        <v>312033.67015046364</v>
      </c>
      <c r="F111" s="1">
        <f>Metro_Dade!F208/1000</f>
        <v>0</v>
      </c>
      <c r="G111" s="164">
        <f>Seminole!E100</f>
        <v>70400</v>
      </c>
      <c r="H111" s="164">
        <f>+'New Smyra Beach'!D39</f>
        <v>33480</v>
      </c>
      <c r="I111" s="1"/>
      <c r="J111" s="164">
        <f>+Blountstown!D61</f>
        <v>3353.6741777888892</v>
      </c>
      <c r="K111" s="164">
        <f>'Winter Park'!D38</f>
        <v>0</v>
      </c>
      <c r="L111" s="1">
        <f t="shared" si="1"/>
        <v>476988.05448608554</v>
      </c>
      <c r="M111" s="54"/>
    </row>
    <row r="112" spans="1:13" x14ac:dyDescent="0.2">
      <c r="A112" s="3">
        <f t="shared" si="2"/>
        <v>2017</v>
      </c>
      <c r="B112" s="6">
        <v>2</v>
      </c>
      <c r="C112" s="1">
        <f>'Florida_Keys FR'!C159</f>
        <v>54670.353002001531</v>
      </c>
      <c r="D112" s="1">
        <f>Key_West!C243</f>
        <v>0</v>
      </c>
      <c r="E112" s="164">
        <f>+'LEE County'!I87</f>
        <v>285310.71104912838</v>
      </c>
      <c r="F112" s="1">
        <f>Metro_Dade!F209/1000</f>
        <v>0</v>
      </c>
      <c r="G112" s="164">
        <f>Seminole!E101</f>
        <v>64000</v>
      </c>
      <c r="H112" s="164">
        <f>+'New Smyra Beach'!D40</f>
        <v>30240</v>
      </c>
      <c r="I112" s="1"/>
      <c r="J112" s="164">
        <f>+Blountstown!D62</f>
        <v>2823.5387171284315</v>
      </c>
      <c r="K112" s="164">
        <f>'Winter Park'!D39</f>
        <v>0</v>
      </c>
      <c r="L112" s="1">
        <f t="shared" si="1"/>
        <v>437044.60276825837</v>
      </c>
      <c r="M112" s="54"/>
    </row>
    <row r="113" spans="1:13" x14ac:dyDescent="0.2">
      <c r="A113" s="3">
        <f t="shared" si="2"/>
        <v>2017</v>
      </c>
      <c r="B113" s="6">
        <v>3</v>
      </c>
      <c r="C113" s="1">
        <f>'Florida_Keys FR'!C160</f>
        <v>61561.862059111736</v>
      </c>
      <c r="D113" s="1">
        <f>Key_West!C244</f>
        <v>0</v>
      </c>
      <c r="E113" s="164">
        <f>+'LEE County'!I88</f>
        <v>290635.25927753031</v>
      </c>
      <c r="F113" s="1">
        <f>Metro_Dade!F210/1000</f>
        <v>0</v>
      </c>
      <c r="G113" s="164">
        <f>Seminole!E102</f>
        <v>73600</v>
      </c>
      <c r="H113" s="164">
        <f>+'New Smyra Beach'!D41</f>
        <v>22320</v>
      </c>
      <c r="I113" s="1"/>
      <c r="J113" s="164">
        <f>+Blountstown!D63</f>
        <v>2727.1906635069176</v>
      </c>
      <c r="K113" s="164">
        <f>'Winter Park'!D40</f>
        <v>0</v>
      </c>
      <c r="L113" s="1">
        <f t="shared" si="1"/>
        <v>450844.31200014899</v>
      </c>
      <c r="M113" s="54"/>
    </row>
    <row r="114" spans="1:13" x14ac:dyDescent="0.2">
      <c r="A114" s="3">
        <f t="shared" si="2"/>
        <v>2017</v>
      </c>
      <c r="B114" s="6">
        <v>4</v>
      </c>
      <c r="C114" s="1">
        <f>'Florida_Keys FR'!C161</f>
        <v>64535.470328737698</v>
      </c>
      <c r="D114" s="1">
        <f>Key_West!C245</f>
        <v>0</v>
      </c>
      <c r="E114" s="164">
        <f>+'LEE County'!I89</f>
        <v>299313.33551216347</v>
      </c>
      <c r="F114" s="1">
        <f>Metro_Dade!F211/1000</f>
        <v>0</v>
      </c>
      <c r="G114" s="164">
        <f>Seminole!E103</f>
        <v>64000</v>
      </c>
      <c r="H114" s="164">
        <f>+'New Smyra Beach'!D42</f>
        <v>14400</v>
      </c>
      <c r="I114" s="1"/>
      <c r="J114" s="164">
        <f>+Blountstown!D64</f>
        <v>2638.6655253741837</v>
      </c>
      <c r="K114" s="164">
        <f>'Winter Park'!D41</f>
        <v>0</v>
      </c>
      <c r="L114" s="1">
        <f t="shared" si="1"/>
        <v>444887.47136627533</v>
      </c>
      <c r="M114" s="54"/>
    </row>
    <row r="115" spans="1:13" x14ac:dyDescent="0.2">
      <c r="A115" s="3">
        <f t="shared" si="2"/>
        <v>2017</v>
      </c>
      <c r="B115" s="6">
        <v>5</v>
      </c>
      <c r="C115" s="1">
        <f>'Florida_Keys FR'!C162</f>
        <v>73811.763750762941</v>
      </c>
      <c r="D115" s="1">
        <f>Key_West!C246</f>
        <v>0</v>
      </c>
      <c r="E115" s="164">
        <f>+'LEE County'!I90</f>
        <v>339081.85286703083</v>
      </c>
      <c r="F115" s="1">
        <f>Metro_Dade!F212/1000</f>
        <v>0</v>
      </c>
      <c r="G115" s="164">
        <f>Seminole!E104</f>
        <v>73600</v>
      </c>
      <c r="H115" s="164">
        <f>+'New Smyra Beach'!D43</f>
        <v>22320</v>
      </c>
      <c r="I115" s="1"/>
      <c r="J115" s="41"/>
      <c r="K115" s="164">
        <f>'Winter Park'!D42</f>
        <v>0</v>
      </c>
      <c r="L115" s="1">
        <f t="shared" si="1"/>
        <v>508813.6166177938</v>
      </c>
      <c r="M115" s="54"/>
    </row>
    <row r="116" spans="1:13" x14ac:dyDescent="0.2">
      <c r="A116" s="3">
        <f t="shared" si="2"/>
        <v>2017</v>
      </c>
      <c r="B116" s="6">
        <v>6</v>
      </c>
      <c r="C116" s="1">
        <f>'Florida_Keys FR'!C163</f>
        <v>80368.239806007405</v>
      </c>
      <c r="D116" s="1">
        <f>Key_West!C247</f>
        <v>0</v>
      </c>
      <c r="E116" s="164">
        <f>+'LEE County'!I91</f>
        <v>357944.66742071247</v>
      </c>
      <c r="F116" s="1">
        <f>Metro_Dade!F213/1000</f>
        <v>0</v>
      </c>
      <c r="G116" s="164">
        <f>Seminole!E105</f>
        <v>70400</v>
      </c>
      <c r="H116" s="164">
        <f>+'New Smyra Beach'!D44</f>
        <v>32400</v>
      </c>
      <c r="I116" s="1"/>
      <c r="J116" s="1"/>
      <c r="K116" s="164">
        <f>'Winter Park'!D43</f>
        <v>0</v>
      </c>
      <c r="L116" s="1">
        <f t="shared" si="1"/>
        <v>541112.90722671989</v>
      </c>
      <c r="M116" s="54"/>
    </row>
    <row r="117" spans="1:13" x14ac:dyDescent="0.2">
      <c r="A117" s="3">
        <f t="shared" si="2"/>
        <v>2017</v>
      </c>
      <c r="B117" s="6">
        <v>7</v>
      </c>
      <c r="C117" s="1">
        <f>'Florida_Keys FR'!C164</f>
        <v>87613.899493194142</v>
      </c>
      <c r="D117" s="1">
        <f>Key_West!C248</f>
        <v>0</v>
      </c>
      <c r="E117" s="164">
        <f>+'LEE County'!I92</f>
        <v>372330.79537285131</v>
      </c>
      <c r="F117" s="1">
        <f>Metro_Dade!F214/1000</f>
        <v>0</v>
      </c>
      <c r="G117" s="164">
        <f>Seminole!E106</f>
        <v>67200</v>
      </c>
      <c r="H117" s="164">
        <f>+'New Smyra Beach'!D45</f>
        <v>33480</v>
      </c>
      <c r="I117" s="1"/>
      <c r="J117" s="1"/>
      <c r="K117" s="164">
        <f>'Winter Park'!D44</f>
        <v>0</v>
      </c>
      <c r="L117" s="1">
        <f t="shared" si="1"/>
        <v>560624.69486604538</v>
      </c>
      <c r="M117" s="54"/>
    </row>
    <row r="118" spans="1:13" x14ac:dyDescent="0.2">
      <c r="A118" s="3">
        <f t="shared" si="2"/>
        <v>2017</v>
      </c>
      <c r="B118" s="6">
        <v>8</v>
      </c>
      <c r="C118" s="1">
        <f>'Florida_Keys FR'!C165</f>
        <v>86941.28690723436</v>
      </c>
      <c r="D118" s="1">
        <f>Key_West!C249</f>
        <v>0</v>
      </c>
      <c r="E118" s="164">
        <f>+'LEE County'!I93</f>
        <v>372696.1469136207</v>
      </c>
      <c r="F118" s="1">
        <f>Metro_Dade!F215/1000</f>
        <v>0</v>
      </c>
      <c r="G118" s="164">
        <f>Seminole!E107</f>
        <v>73600</v>
      </c>
      <c r="H118" s="164">
        <f>+'New Smyra Beach'!D46</f>
        <v>33480</v>
      </c>
      <c r="I118" s="1"/>
      <c r="J118" s="1"/>
      <c r="K118" s="164">
        <f>'Winter Park'!D45</f>
        <v>0</v>
      </c>
      <c r="L118" s="1">
        <f t="shared" si="1"/>
        <v>566717.43382085511</v>
      </c>
      <c r="M118" s="54"/>
    </row>
    <row r="119" spans="1:13" x14ac:dyDescent="0.2">
      <c r="A119" s="3">
        <f t="shared" si="2"/>
        <v>2017</v>
      </c>
      <c r="B119" s="6">
        <v>9</v>
      </c>
      <c r="C119" s="1">
        <f>'Florida_Keys FR'!C166</f>
        <v>74457.061736991658</v>
      </c>
      <c r="D119" s="1">
        <f>Key_West!C250</f>
        <v>0</v>
      </c>
      <c r="E119" s="164">
        <f>+'LEE County'!I94</f>
        <v>353786.32785544277</v>
      </c>
      <c r="F119" s="1">
        <f>Metro_Dade!F216/1000</f>
        <v>0</v>
      </c>
      <c r="G119" s="164">
        <f>Seminole!E108</f>
        <v>67200</v>
      </c>
      <c r="H119" s="164">
        <f>+'New Smyra Beach'!D47</f>
        <v>25200</v>
      </c>
      <c r="I119" s="1"/>
      <c r="J119" s="1"/>
      <c r="K119" s="164">
        <f>'Winter Park'!D46</f>
        <v>0</v>
      </c>
      <c r="L119" s="1">
        <f t="shared" si="1"/>
        <v>520643.3895924344</v>
      </c>
      <c r="M119" s="54"/>
    </row>
    <row r="120" spans="1:13" x14ac:dyDescent="0.2">
      <c r="A120" s="3">
        <f t="shared" si="2"/>
        <v>2017</v>
      </c>
      <c r="B120" s="6">
        <v>10</v>
      </c>
      <c r="C120" s="1">
        <f>'Florida_Keys FR'!C167</f>
        <v>68767.101372877849</v>
      </c>
      <c r="D120" s="1">
        <f>Key_West!C251</f>
        <v>0</v>
      </c>
      <c r="E120" s="164">
        <f>+'LEE County'!I95</f>
        <v>324350.39881073282</v>
      </c>
      <c r="F120" s="1">
        <f>Metro_Dade!F217/1000</f>
        <v>0</v>
      </c>
      <c r="G120" s="164">
        <f>Seminole!E109</f>
        <v>70400</v>
      </c>
      <c r="H120" s="164">
        <f>+'New Smyra Beach'!D48</f>
        <v>22320</v>
      </c>
      <c r="I120" s="1"/>
      <c r="J120" s="1"/>
      <c r="K120" s="164">
        <f>'Winter Park'!D47</f>
        <v>0</v>
      </c>
      <c r="L120" s="1">
        <f t="shared" si="1"/>
        <v>485837.50018361065</v>
      </c>
      <c r="M120" s="54"/>
    </row>
    <row r="121" spans="1:13" x14ac:dyDescent="0.2">
      <c r="A121" s="3">
        <f t="shared" si="2"/>
        <v>2017</v>
      </c>
      <c r="B121" s="6">
        <v>11</v>
      </c>
      <c r="C121" s="1">
        <f>'Florida_Keys FR'!C168</f>
        <v>56778.108981895173</v>
      </c>
      <c r="D121" s="1">
        <f>Key_West!C252</f>
        <v>0</v>
      </c>
      <c r="E121" s="164">
        <f>+'LEE County'!I96</f>
        <v>287834.96451135422</v>
      </c>
      <c r="F121" s="1">
        <f>Metro_Dade!F218/1000</f>
        <v>0</v>
      </c>
      <c r="G121" s="164">
        <f>Seminole!E110</f>
        <v>70400</v>
      </c>
      <c r="H121" s="164">
        <f>+'New Smyra Beach'!D49</f>
        <v>14400</v>
      </c>
      <c r="I121" s="1"/>
      <c r="J121" s="1"/>
      <c r="K121" s="164">
        <f>'Winter Park'!D48</f>
        <v>0</v>
      </c>
      <c r="L121" s="1">
        <f t="shared" si="1"/>
        <v>429413.07349324937</v>
      </c>
      <c r="M121" s="54"/>
    </row>
    <row r="122" spans="1:13" x14ac:dyDescent="0.2">
      <c r="A122" s="3">
        <f t="shared" si="2"/>
        <v>2017</v>
      </c>
      <c r="B122" s="6">
        <v>12</v>
      </c>
      <c r="C122" s="1">
        <f>'Florida_Keys FR'!C169</f>
        <v>58432.410023970835</v>
      </c>
      <c r="D122" s="1">
        <f>Key_West!C253</f>
        <v>0</v>
      </c>
      <c r="E122" s="164">
        <f>+'LEE County'!I97</f>
        <v>293515.97926556342</v>
      </c>
      <c r="F122" s="1">
        <f>Metro_Dade!F219/1000</f>
        <v>0</v>
      </c>
      <c r="G122" s="164">
        <f>Seminole!E111</f>
        <v>67200</v>
      </c>
      <c r="H122" s="164">
        <f>+'New Smyra Beach'!D50</f>
        <v>22320</v>
      </c>
      <c r="I122" s="1"/>
      <c r="J122" s="1"/>
      <c r="K122" s="164">
        <f>'Winter Park'!D49</f>
        <v>0</v>
      </c>
      <c r="L122" s="1">
        <f t="shared" si="1"/>
        <v>441468.38928953424</v>
      </c>
      <c r="M122" s="54"/>
    </row>
    <row r="123" spans="1:13" x14ac:dyDescent="0.2">
      <c r="A123" s="3">
        <f t="shared" si="2"/>
        <v>2018</v>
      </c>
      <c r="B123" s="6">
        <v>1</v>
      </c>
      <c r="C123" s="1">
        <f>'Florida_Keys FR'!C170</f>
        <v>58448.499677009386</v>
      </c>
      <c r="D123" s="1">
        <f>Key_West!C254</f>
        <v>0</v>
      </c>
      <c r="E123" s="164">
        <f>+'LEE County'!I98</f>
        <v>319300.73541368492</v>
      </c>
      <c r="F123" s="1">
        <f>Metro_Dade!F220/1000</f>
        <v>0</v>
      </c>
      <c r="G123" s="164">
        <f>Seminole!E112</f>
        <v>73600</v>
      </c>
      <c r="H123" s="164"/>
      <c r="I123" s="1"/>
      <c r="J123" s="1"/>
      <c r="K123" s="164">
        <f>'Winter Park'!D50</f>
        <v>0</v>
      </c>
      <c r="L123" s="1">
        <f t="shared" si="1"/>
        <v>451349.23509069427</v>
      </c>
      <c r="M123" s="54"/>
    </row>
    <row r="124" spans="1:13" x14ac:dyDescent="0.2">
      <c r="A124" s="3">
        <f t="shared" si="2"/>
        <v>2018</v>
      </c>
      <c r="B124" s="6">
        <v>2</v>
      </c>
      <c r="C124" s="1">
        <f>'Florida_Keys FR'!C171</f>
        <v>55359.681144634043</v>
      </c>
      <c r="D124" s="1">
        <f>Key_West!C255</f>
        <v>0</v>
      </c>
      <c r="E124" s="164">
        <f>+'LEE County'!I99</f>
        <v>292265.9154988635</v>
      </c>
      <c r="F124" s="1">
        <f>Metro_Dade!F221/1000</f>
        <v>0</v>
      </c>
      <c r="G124" s="164">
        <f>Seminole!E113</f>
        <v>64000</v>
      </c>
      <c r="H124" s="164"/>
      <c r="I124" s="1"/>
      <c r="J124" s="1"/>
      <c r="K124" s="164">
        <f>'Winter Park'!D51</f>
        <v>0</v>
      </c>
      <c r="L124" s="1">
        <f t="shared" si="1"/>
        <v>411625.59664349753</v>
      </c>
      <c r="M124" s="54"/>
    </row>
    <row r="125" spans="1:13" x14ac:dyDescent="0.2">
      <c r="A125" s="3">
        <f t="shared" si="2"/>
        <v>2018</v>
      </c>
      <c r="B125" s="6">
        <v>3</v>
      </c>
      <c r="C125" s="1">
        <f>'Florida_Keys FR'!C172</f>
        <v>62338.083936235016</v>
      </c>
      <c r="D125" s="1">
        <f>Key_West!C256</f>
        <v>0</v>
      </c>
      <c r="E125" s="164">
        <f>+'LEE County'!I100</f>
        <v>296979.18039248406</v>
      </c>
      <c r="F125" s="1">
        <f>Metro_Dade!F222/1000</f>
        <v>0</v>
      </c>
      <c r="G125" s="164">
        <f>Seminole!E114</f>
        <v>70400</v>
      </c>
      <c r="H125" s="164"/>
      <c r="I125" s="1"/>
      <c r="J125" s="1"/>
      <c r="K125" s="164">
        <f>'Winter Park'!D52</f>
        <v>0</v>
      </c>
      <c r="L125" s="1">
        <f t="shared" si="1"/>
        <v>429717.26432871906</v>
      </c>
      <c r="M125" s="54"/>
    </row>
    <row r="126" spans="1:13" x14ac:dyDescent="0.2">
      <c r="A126" s="3">
        <f t="shared" si="2"/>
        <v>2018</v>
      </c>
      <c r="B126" s="6">
        <v>4</v>
      </c>
      <c r="C126" s="1">
        <f>'Florida_Keys FR'!C173</f>
        <v>65349.185870212168</v>
      </c>
      <c r="D126" s="1">
        <f>Key_West!C257</f>
        <v>0</v>
      </c>
      <c r="E126" s="164">
        <f>+'LEE County'!I101</f>
        <v>304862.57148808759</v>
      </c>
      <c r="F126" s="1">
        <f>Metro_Dade!F223/1000</f>
        <v>0</v>
      </c>
      <c r="G126" s="164">
        <f>Seminole!E115</f>
        <v>67200</v>
      </c>
      <c r="H126" s="164"/>
      <c r="I126" s="1"/>
      <c r="J126" s="1"/>
      <c r="K126" s="164">
        <f>'Winter Park'!D53</f>
        <v>0</v>
      </c>
      <c r="L126" s="1">
        <f t="shared" si="1"/>
        <v>437411.75735829974</v>
      </c>
      <c r="M126" s="54"/>
    </row>
    <row r="127" spans="1:13" x14ac:dyDescent="0.2">
      <c r="A127" s="3">
        <f t="shared" si="2"/>
        <v>2018</v>
      </c>
      <c r="B127" s="6">
        <v>5</v>
      </c>
      <c r="C127" s="1">
        <f>'Florida_Keys FR'!C174</f>
        <v>74742.442321813694</v>
      </c>
      <c r="D127" s="1">
        <f>Key_West!C258</f>
        <v>0</v>
      </c>
      <c r="E127" s="164">
        <f>+'LEE County'!I102</f>
        <v>343128.54294904711</v>
      </c>
      <c r="F127" s="1">
        <f>Metro_Dade!F224/1000</f>
        <v>0</v>
      </c>
      <c r="G127" s="164">
        <f>Seminole!E116</f>
        <v>73600</v>
      </c>
      <c r="H127" s="164"/>
      <c r="I127" s="1"/>
      <c r="J127" s="1"/>
      <c r="K127" s="164">
        <f>'Winter Park'!D54</f>
        <v>0</v>
      </c>
      <c r="L127" s="1">
        <f t="shared" si="1"/>
        <v>491470.98527086084</v>
      </c>
      <c r="M127" s="54"/>
    </row>
    <row r="128" spans="1:13" x14ac:dyDescent="0.2">
      <c r="A128" s="3">
        <f t="shared" si="2"/>
        <v>2018</v>
      </c>
      <c r="B128" s="6">
        <v>6</v>
      </c>
      <c r="C128" s="1">
        <f>'Florida_Keys FR'!C175</f>
        <v>81381.587743784403</v>
      </c>
      <c r="D128" s="1">
        <f>Key_West!C259</f>
        <v>0</v>
      </c>
      <c r="E128" s="164">
        <f>+'LEE County'!I103</f>
        <v>360845.97944771522</v>
      </c>
      <c r="F128" s="1">
        <f>Metro_Dade!F225/1000</f>
        <v>0</v>
      </c>
      <c r="G128" s="164">
        <f>Seminole!E117</f>
        <v>67200</v>
      </c>
      <c r="H128" s="164"/>
      <c r="I128" s="1"/>
      <c r="J128" s="1"/>
      <c r="K128" s="164">
        <f>'Winter Park'!D55</f>
        <v>0</v>
      </c>
      <c r="L128" s="1">
        <f t="shared" si="1"/>
        <v>509427.56719149963</v>
      </c>
      <c r="M128" s="54"/>
    </row>
    <row r="129" spans="1:13" x14ac:dyDescent="0.2">
      <c r="A129" s="3">
        <f t="shared" si="2"/>
        <v>2018</v>
      </c>
      <c r="B129" s="6">
        <v>7</v>
      </c>
      <c r="C129" s="1">
        <f>'Florida_Keys FR'!C176</f>
        <v>88718.606583785338</v>
      </c>
      <c r="D129" s="1">
        <f>Key_West!C260</f>
        <v>0</v>
      </c>
      <c r="E129" s="164">
        <f>+'LEE County'!I104</f>
        <v>374441.12471648789</v>
      </c>
      <c r="F129" s="1">
        <f>Metro_Dade!F226/1000</f>
        <v>0</v>
      </c>
      <c r="G129" s="164">
        <f>Seminole!E118</f>
        <v>70400</v>
      </c>
      <c r="H129" s="164"/>
      <c r="I129" s="1"/>
      <c r="J129" s="1"/>
      <c r="K129" s="164">
        <f>'Winter Park'!D56</f>
        <v>0</v>
      </c>
      <c r="L129" s="1">
        <f t="shared" si="1"/>
        <v>533559.73130027321</v>
      </c>
      <c r="M129" s="54"/>
    </row>
    <row r="130" spans="1:13" x14ac:dyDescent="0.2">
      <c r="A130" s="3">
        <f t="shared" si="2"/>
        <v>2018</v>
      </c>
      <c r="B130" s="6">
        <v>8</v>
      </c>
      <c r="C130" s="1">
        <f>'Florida_Keys FR'!C177</f>
        <v>88037.513152922766</v>
      </c>
      <c r="D130" s="1">
        <f>Key_West!C261</f>
        <v>0</v>
      </c>
      <c r="E130" s="164">
        <f>+'LEE County'!I105</f>
        <v>374453.25430873939</v>
      </c>
      <c r="F130" s="1">
        <f>Metro_Dade!F227/1000</f>
        <v>0</v>
      </c>
      <c r="G130" s="164">
        <f>Seminole!E119</f>
        <v>73600</v>
      </c>
      <c r="H130" s="164"/>
      <c r="I130" s="1"/>
      <c r="J130" s="1"/>
      <c r="K130" s="164">
        <f>'Winter Park'!D57</f>
        <v>0</v>
      </c>
      <c r="L130" s="1">
        <f t="shared" si="1"/>
        <v>536090.76746166218</v>
      </c>
      <c r="M130" s="54"/>
    </row>
    <row r="131" spans="1:13" x14ac:dyDescent="0.2">
      <c r="A131" s="3">
        <f t="shared" si="2"/>
        <v>2018</v>
      </c>
      <c r="B131" s="6">
        <v>9</v>
      </c>
      <c r="C131" s="1">
        <f>'Florida_Keys FR'!C178</f>
        <v>75395.87674832248</v>
      </c>
      <c r="D131" s="1">
        <f>Key_West!C262</f>
        <v>0</v>
      </c>
      <c r="E131" s="164">
        <f>+'LEE County'!I106</f>
        <v>355859.25415451813</v>
      </c>
      <c r="F131" s="1">
        <f>Metro_Dade!F228/1000</f>
        <v>0</v>
      </c>
      <c r="G131" s="164">
        <f>Seminole!E120</f>
        <v>64000</v>
      </c>
      <c r="H131" s="164"/>
      <c r="I131" s="1"/>
      <c r="J131" s="1"/>
      <c r="K131" s="164">
        <f>'Winter Park'!D58</f>
        <v>0</v>
      </c>
      <c r="L131" s="1">
        <f t="shared" si="1"/>
        <v>495255.13090284064</v>
      </c>
      <c r="M131" s="54"/>
    </row>
    <row r="132" spans="1:13" x14ac:dyDescent="0.2">
      <c r="A132" s="3">
        <f t="shared" si="2"/>
        <v>2018</v>
      </c>
      <c r="B132" s="6">
        <v>10</v>
      </c>
      <c r="C132" s="1">
        <f>'Florida_Keys FR'!C179</f>
        <v>69634.172749970516</v>
      </c>
      <c r="D132" s="1">
        <f>Key_West!C263</f>
        <v>0</v>
      </c>
      <c r="E132" s="164">
        <f>+'LEE County'!I107</f>
        <v>327480.15732555458</v>
      </c>
      <c r="F132" s="1">
        <f>Metro_Dade!F229/1000</f>
        <v>0</v>
      </c>
      <c r="G132" s="164">
        <f>Seminole!E121</f>
        <v>73600</v>
      </c>
      <c r="H132" s="164"/>
      <c r="I132" s="1"/>
      <c r="J132" s="1"/>
      <c r="K132" s="164">
        <f>'Winter Park'!D59</f>
        <v>0</v>
      </c>
      <c r="L132" s="1">
        <f t="shared" ref="L132:L195" si="3">SUM(C132:K132)</f>
        <v>470714.3300755251</v>
      </c>
      <c r="M132" s="54"/>
    </row>
    <row r="133" spans="1:13" x14ac:dyDescent="0.2">
      <c r="A133" s="3">
        <f t="shared" si="2"/>
        <v>2018</v>
      </c>
      <c r="B133" s="6">
        <v>11</v>
      </c>
      <c r="C133" s="1">
        <f>'Florida_Keys FR'!C180</f>
        <v>57494.013421093558</v>
      </c>
      <c r="D133" s="1">
        <f>Key_West!C264</f>
        <v>0</v>
      </c>
      <c r="E133" s="164">
        <f>+'LEE County'!I108</f>
        <v>292567.13118651998</v>
      </c>
      <c r="F133" s="1">
        <f>Metro_Dade!F230/1000</f>
        <v>0</v>
      </c>
      <c r="G133" s="164">
        <f>Seminole!E122</f>
        <v>70400</v>
      </c>
      <c r="H133" s="164"/>
      <c r="I133" s="1"/>
      <c r="J133" s="1"/>
      <c r="K133" s="164">
        <f>'Winter Park'!D60</f>
        <v>0</v>
      </c>
      <c r="L133" s="1">
        <f t="shared" si="3"/>
        <v>420461.14460761356</v>
      </c>
      <c r="M133" s="54"/>
    </row>
    <row r="134" spans="1:13" x14ac:dyDescent="0.2">
      <c r="A134" s="3">
        <f t="shared" si="2"/>
        <v>2018</v>
      </c>
      <c r="B134" s="6">
        <v>12</v>
      </c>
      <c r="C134" s="1">
        <f>'Florida_Keys FR'!C181</f>
        <v>59169.173232174195</v>
      </c>
      <c r="D134" s="1">
        <f>Key_West!C265</f>
        <v>0</v>
      </c>
      <c r="E134" s="164">
        <f>+'LEE County'!I109</f>
        <v>298957.56165238033</v>
      </c>
      <c r="F134" s="1">
        <f>Metro_Dade!F231/1000</f>
        <v>0</v>
      </c>
      <c r="G134" s="164">
        <f>Seminole!E123</f>
        <v>67200</v>
      </c>
      <c r="H134" s="164"/>
      <c r="I134" s="1"/>
      <c r="J134" s="1"/>
      <c r="K134" s="164">
        <f>'Winter Park'!D61</f>
        <v>0</v>
      </c>
      <c r="L134" s="1">
        <f t="shared" si="3"/>
        <v>425326.73488455452</v>
      </c>
      <c r="M134" s="54"/>
    </row>
    <row r="135" spans="1:13" x14ac:dyDescent="0.2">
      <c r="A135" s="3">
        <f t="shared" si="2"/>
        <v>2019</v>
      </c>
      <c r="B135" s="6">
        <v>1</v>
      </c>
      <c r="C135" s="1">
        <f>'Florida_Keys FR'!C182</f>
        <v>59185.465756605307</v>
      </c>
      <c r="D135" s="1">
        <f>Key_West!C266</f>
        <v>0</v>
      </c>
      <c r="E135" s="164">
        <f>+'LEE County'!I110</f>
        <v>325075.07727632538</v>
      </c>
      <c r="F135" s="1">
        <f>Metro_Dade!F232/1000</f>
        <v>0</v>
      </c>
      <c r="G135" s="164">
        <f>Seminole!E124</f>
        <v>73600</v>
      </c>
      <c r="H135" s="164"/>
      <c r="I135" s="1"/>
      <c r="J135" s="1"/>
      <c r="K135" s="164">
        <f>'Winter Park'!D62</f>
        <v>0</v>
      </c>
      <c r="L135" s="1">
        <f t="shared" si="3"/>
        <v>457860.5430329307</v>
      </c>
      <c r="M135" s="54"/>
    </row>
    <row r="136" spans="1:13" x14ac:dyDescent="0.2">
      <c r="A136" s="3">
        <f t="shared" si="2"/>
        <v>2019</v>
      </c>
      <c r="B136" s="6">
        <v>2</v>
      </c>
      <c r="C136" s="1">
        <f>'Florida_Keys FR'!C183</f>
        <v>56057.700895462454</v>
      </c>
      <c r="D136" s="1">
        <f>Key_West!C267</f>
        <v>0</v>
      </c>
      <c r="E136" s="164">
        <f>+'LEE County'!I111</f>
        <v>297965.45193978498</v>
      </c>
      <c r="F136" s="1">
        <f>Metro_Dade!F233/1000</f>
        <v>0</v>
      </c>
      <c r="G136" s="164">
        <f>Seminole!E125</f>
        <v>64000</v>
      </c>
      <c r="H136" s="164"/>
      <c r="I136" s="1"/>
      <c r="J136" s="1"/>
      <c r="K136" s="164">
        <f>'Winter Park'!D63</f>
        <v>0</v>
      </c>
      <c r="L136" s="1">
        <f t="shared" si="3"/>
        <v>418023.15283524746</v>
      </c>
      <c r="M136" s="54"/>
    </row>
    <row r="137" spans="1:13" x14ac:dyDescent="0.2">
      <c r="A137" s="3">
        <f t="shared" si="2"/>
        <v>2019</v>
      </c>
      <c r="B137" s="6">
        <v>3</v>
      </c>
      <c r="C137" s="1">
        <f>'Florida_Keys FR'!C184</f>
        <v>63124.093048220471</v>
      </c>
      <c r="D137" s="1">
        <f>Key_West!C268</f>
        <v>0</v>
      </c>
      <c r="E137" s="164">
        <f>+'LEE County'!I112</f>
        <v>302195.18102771434</v>
      </c>
      <c r="F137" s="1">
        <f>Metro_Dade!F234/1000</f>
        <v>0</v>
      </c>
      <c r="G137" s="164">
        <f>Seminole!E126</f>
        <v>67200</v>
      </c>
      <c r="H137" s="164"/>
      <c r="I137" s="1"/>
      <c r="J137" s="1"/>
      <c r="K137" s="164">
        <f>'Winter Park'!D64</f>
        <v>0</v>
      </c>
      <c r="L137" s="1">
        <f t="shared" si="3"/>
        <v>432519.27407593478</v>
      </c>
      <c r="M137" s="54"/>
    </row>
    <row r="138" spans="1:13" x14ac:dyDescent="0.2">
      <c r="A138" s="3">
        <f t="shared" si="2"/>
        <v>2019</v>
      </c>
      <c r="B138" s="6">
        <v>4</v>
      </c>
      <c r="C138" s="1">
        <f>'Florida_Keys FR'!C185</f>
        <v>66173.161397072414</v>
      </c>
      <c r="D138" s="1">
        <f>Key_West!C269</f>
        <v>0</v>
      </c>
      <c r="E138" s="164">
        <f>+'LEE County'!I113</f>
        <v>309398.65724670142</v>
      </c>
      <c r="F138" s="1">
        <f>Metro_Dade!F235/1000</f>
        <v>0</v>
      </c>
      <c r="G138" s="164">
        <f>Seminole!E127</f>
        <v>70400</v>
      </c>
      <c r="H138" s="164"/>
      <c r="I138" s="1"/>
      <c r="J138" s="1"/>
      <c r="K138" s="164">
        <f>'Winter Park'!D65</f>
        <v>0</v>
      </c>
      <c r="L138" s="1">
        <f t="shared" si="3"/>
        <v>445971.81864377385</v>
      </c>
      <c r="M138" s="54"/>
    </row>
    <row r="139" spans="1:13" x14ac:dyDescent="0.2">
      <c r="A139" s="3">
        <f t="shared" si="2"/>
        <v>2019</v>
      </c>
      <c r="B139" s="6">
        <v>5</v>
      </c>
      <c r="C139" s="1">
        <f>'Florida_Keys FR'!C186</f>
        <v>75684.855642972005</v>
      </c>
      <c r="D139" s="1">
        <f>Key_West!C270</f>
        <v>0</v>
      </c>
      <c r="E139" s="164">
        <f>+'LEE County'!I114</f>
        <v>346308.51082338556</v>
      </c>
      <c r="F139" s="1">
        <f>Metro_Dade!F236/1000</f>
        <v>0</v>
      </c>
      <c r="G139" s="164">
        <f>Seminole!E128</f>
        <v>73600</v>
      </c>
      <c r="H139" s="164"/>
      <c r="I139" s="1"/>
      <c r="J139" s="1"/>
      <c r="K139" s="164">
        <f>'Winter Park'!D66</f>
        <v>0</v>
      </c>
      <c r="L139" s="1">
        <f t="shared" si="3"/>
        <v>495593.36646635755</v>
      </c>
      <c r="M139" s="54"/>
    </row>
    <row r="140" spans="1:13" x14ac:dyDescent="0.2">
      <c r="A140" s="3">
        <f t="shared" si="2"/>
        <v>2019</v>
      </c>
      <c r="B140" s="6">
        <v>6</v>
      </c>
      <c r="C140" s="1">
        <f>'Florida_Keys FR'!C187</f>
        <v>82407.71279408093</v>
      </c>
      <c r="D140" s="1">
        <f>Key_West!C271</f>
        <v>0</v>
      </c>
      <c r="E140" s="164">
        <f>+'LEE County'!I115</f>
        <v>363110.09930648707</v>
      </c>
      <c r="F140" s="1">
        <f>Metro_Dade!F237/1000</f>
        <v>0</v>
      </c>
      <c r="G140" s="164">
        <f>Seminole!E129</f>
        <v>64000</v>
      </c>
      <c r="H140" s="164"/>
      <c r="I140" s="1"/>
      <c r="J140" s="1"/>
      <c r="K140" s="164">
        <f>'Winter Park'!D67</f>
        <v>0</v>
      </c>
      <c r="L140" s="1">
        <f t="shared" si="3"/>
        <v>509517.81210056797</v>
      </c>
      <c r="M140" s="54"/>
    </row>
    <row r="141" spans="1:13" x14ac:dyDescent="0.2">
      <c r="A141" s="3">
        <f t="shared" si="2"/>
        <v>2019</v>
      </c>
      <c r="B141" s="6">
        <v>7</v>
      </c>
      <c r="C141" s="1">
        <f>'Florida_Keys FR'!C188</f>
        <v>89837.24271717752</v>
      </c>
      <c r="D141" s="1">
        <f>Key_West!C272</f>
        <v>0</v>
      </c>
      <c r="E141" s="164">
        <f>+'LEE County'!I116</f>
        <v>376188.66749024688</v>
      </c>
      <c r="F141" s="1">
        <f>Metro_Dade!F238/1000</f>
        <v>0</v>
      </c>
      <c r="G141" s="164">
        <f>Seminole!E130</f>
        <v>73600</v>
      </c>
      <c r="H141" s="164"/>
      <c r="I141" s="1"/>
      <c r="J141" s="1"/>
      <c r="K141" s="164">
        <f>'Winter Park'!D68</f>
        <v>0</v>
      </c>
      <c r="L141" s="1">
        <f t="shared" si="3"/>
        <v>539625.91020742443</v>
      </c>
      <c r="M141" s="54"/>
    </row>
    <row r="142" spans="1:13" x14ac:dyDescent="0.2">
      <c r="A142" s="3">
        <f t="shared" si="2"/>
        <v>2019</v>
      </c>
      <c r="B142" s="6">
        <v>8</v>
      </c>
      <c r="C142" s="1">
        <f>'Florida_Keys FR'!C189</f>
        <v>89147.561508042549</v>
      </c>
      <c r="D142" s="1">
        <f>Key_West!C273</f>
        <v>0</v>
      </c>
      <c r="E142" s="164">
        <f>+'LEE County'!I117</f>
        <v>376161.04239775328</v>
      </c>
      <c r="F142" s="1">
        <f>Metro_Dade!F239/1000</f>
        <v>0</v>
      </c>
      <c r="G142" s="164">
        <f>Seminole!E131</f>
        <v>70400</v>
      </c>
      <c r="H142" s="164"/>
      <c r="I142" s="1"/>
      <c r="J142" s="1"/>
      <c r="K142" s="164">
        <f>'Winter Park'!D69</f>
        <v>0</v>
      </c>
      <c r="L142" s="1">
        <f t="shared" si="3"/>
        <v>535708.60390579584</v>
      </c>
      <c r="M142" s="54"/>
    </row>
    <row r="143" spans="1:13" x14ac:dyDescent="0.2">
      <c r="A143" s="3">
        <f t="shared" si="2"/>
        <v>2019</v>
      </c>
      <c r="B143" s="6">
        <v>9</v>
      </c>
      <c r="C143" s="1">
        <f>'Florida_Keys FR'!C190</f>
        <v>76346.529100597734</v>
      </c>
      <c r="D143" s="1">
        <f>Key_West!C274</f>
        <v>0</v>
      </c>
      <c r="E143" s="164">
        <f>+'LEE County'!I118</f>
        <v>358108.49009720446</v>
      </c>
      <c r="F143" s="1">
        <f>Metro_Dade!F240/1000</f>
        <v>0</v>
      </c>
      <c r="G143" s="164">
        <f>Seminole!E132</f>
        <v>67200</v>
      </c>
      <c r="H143" s="164"/>
      <c r="I143" s="1"/>
      <c r="J143" s="1"/>
      <c r="K143" s="164">
        <f>'Winter Park'!D70</f>
        <v>0</v>
      </c>
      <c r="L143" s="1">
        <f t="shared" si="3"/>
        <v>501655.01919780218</v>
      </c>
      <c r="M143" s="54"/>
    </row>
    <row r="144" spans="1:13" x14ac:dyDescent="0.2">
      <c r="A144" s="3">
        <f t="shared" si="2"/>
        <v>2019</v>
      </c>
      <c r="B144" s="6">
        <v>10</v>
      </c>
      <c r="C144" s="1">
        <f>'Florida_Keys FR'!C191</f>
        <v>70512.176866090464</v>
      </c>
      <c r="D144" s="1">
        <f>Key_West!C275</f>
        <v>0</v>
      </c>
      <c r="E144" s="164">
        <f>+'LEE County'!I119</f>
        <v>330680.60629514413</v>
      </c>
      <c r="F144" s="1">
        <f>Metro_Dade!F241/1000</f>
        <v>0</v>
      </c>
      <c r="G144" s="164">
        <f>Seminole!E133</f>
        <v>73600</v>
      </c>
      <c r="H144" s="164"/>
      <c r="I144" s="1"/>
      <c r="J144" s="1"/>
      <c r="K144" s="164">
        <f>'Winter Park'!D71</f>
        <v>0</v>
      </c>
      <c r="L144" s="1">
        <f t="shared" si="3"/>
        <v>474792.78316123458</v>
      </c>
      <c r="M144" s="54"/>
    </row>
    <row r="145" spans="1:13" x14ac:dyDescent="0.2">
      <c r="A145" s="3">
        <f t="shared" si="2"/>
        <v>2019</v>
      </c>
      <c r="B145" s="6">
        <v>11</v>
      </c>
      <c r="C145" s="1">
        <f>'Florida_Keys FR'!C192</f>
        <v>58218.944563985577</v>
      </c>
      <c r="D145" s="1">
        <f>Key_West!C276</f>
        <v>0</v>
      </c>
      <c r="E145" s="164">
        <f>+'LEE County'!I120</f>
        <v>296895.88283433369</v>
      </c>
      <c r="F145" s="1">
        <f>Metro_Dade!F242/1000</f>
        <v>0</v>
      </c>
      <c r="G145" s="164">
        <f>Seminole!E134</f>
        <v>67200</v>
      </c>
      <c r="H145" s="164"/>
      <c r="I145" s="1"/>
      <c r="J145" s="1"/>
      <c r="K145" s="164">
        <f>'Winter Park'!D72</f>
        <v>0</v>
      </c>
      <c r="L145" s="1">
        <f t="shared" si="3"/>
        <v>422314.82739831926</v>
      </c>
      <c r="M145" s="54"/>
    </row>
    <row r="146" spans="1:13" x14ac:dyDescent="0.2">
      <c r="A146" s="3">
        <f t="shared" si="2"/>
        <v>2019</v>
      </c>
      <c r="B146" s="6">
        <v>12</v>
      </c>
      <c r="C146" s="1">
        <f>'Florida_Keys FR'!C193</f>
        <v>59915.2261483451</v>
      </c>
      <c r="D146" s="1">
        <f>Key_West!C277</f>
        <v>0</v>
      </c>
      <c r="E146" s="164">
        <f>+'LEE County'!I121</f>
        <v>303374.36397022527</v>
      </c>
      <c r="F146" s="1">
        <f>Metro_Dade!F243/1000</f>
        <v>0</v>
      </c>
      <c r="G146" s="164">
        <f>Seminole!E135</f>
        <v>70400</v>
      </c>
      <c r="H146" s="164"/>
      <c r="I146" s="1"/>
      <c r="J146" s="1"/>
      <c r="K146" s="164">
        <f>'Winter Park'!D73</f>
        <v>0</v>
      </c>
      <c r="L146" s="1">
        <f t="shared" si="3"/>
        <v>433689.59011857037</v>
      </c>
      <c r="M146" s="54"/>
    </row>
    <row r="147" spans="1:13" x14ac:dyDescent="0.2">
      <c r="A147" s="3">
        <f t="shared" si="2"/>
        <v>2020</v>
      </c>
      <c r="B147" s="6">
        <v>1</v>
      </c>
      <c r="C147" s="1">
        <f>'Florida_Keys FR'!C194</f>
        <v>59931.724102135777</v>
      </c>
      <c r="D147" s="1">
        <f>Key_West!C278</f>
        <v>0</v>
      </c>
      <c r="E147" s="164">
        <f>+'LEE County'!I122</f>
        <v>329308.63466252957</v>
      </c>
      <c r="F147" s="1">
        <f>Metro_Dade!F244/1000</f>
        <v>0</v>
      </c>
      <c r="G147" s="164">
        <f>Seminole!E136</f>
        <v>73600</v>
      </c>
      <c r="H147" s="164"/>
      <c r="I147" s="1"/>
      <c r="J147" s="1"/>
      <c r="K147" s="1"/>
      <c r="L147" s="1">
        <f t="shared" si="3"/>
        <v>462840.35876466532</v>
      </c>
      <c r="M147" s="54"/>
    </row>
    <row r="148" spans="1:13" x14ac:dyDescent="0.2">
      <c r="A148" s="3">
        <f t="shared" si="2"/>
        <v>2020</v>
      </c>
      <c r="B148" s="6">
        <v>2</v>
      </c>
      <c r="C148" s="1">
        <f>'Florida_Keys FR'!C195</f>
        <v>56764.521845330899</v>
      </c>
      <c r="D148" s="1">
        <f>Key_West!C279</f>
        <v>0</v>
      </c>
      <c r="E148" s="164">
        <f>+'LEE County'!I123</f>
        <v>302148.95858348726</v>
      </c>
      <c r="F148" s="1">
        <f>Metro_Dade!F245/1000</f>
        <v>0</v>
      </c>
      <c r="G148" s="164">
        <f>Seminole!E137</f>
        <v>64000</v>
      </c>
      <c r="H148" s="164"/>
      <c r="I148" s="1"/>
      <c r="J148" s="1"/>
      <c r="K148" s="1"/>
      <c r="L148" s="1">
        <f t="shared" si="3"/>
        <v>422913.48042881815</v>
      </c>
      <c r="M148" s="54"/>
    </row>
    <row r="149" spans="1:13" x14ac:dyDescent="0.2">
      <c r="A149" s="3">
        <f t="shared" si="2"/>
        <v>2020</v>
      </c>
      <c r="B149" s="6">
        <v>3</v>
      </c>
      <c r="C149" s="1">
        <f>'Florida_Keys FR'!C196</f>
        <v>63920.012800461664</v>
      </c>
      <c r="D149" s="1">
        <f>Key_West!C280</f>
        <v>0</v>
      </c>
      <c r="E149" s="164">
        <f>+'LEE County'!I124</f>
        <v>305786.6938632449</v>
      </c>
      <c r="F149" s="1">
        <f>Metro_Dade!F246/1000</f>
        <v>0</v>
      </c>
      <c r="G149" s="164">
        <f>Seminole!E138</f>
        <v>70400</v>
      </c>
      <c r="H149" s="164"/>
      <c r="I149" s="1"/>
      <c r="J149" s="1"/>
      <c r="K149" s="1"/>
      <c r="L149" s="1">
        <f t="shared" si="3"/>
        <v>440106.70666370657</v>
      </c>
      <c r="M149" s="54"/>
    </row>
    <row r="150" spans="1:13" x14ac:dyDescent="0.2">
      <c r="A150" s="3">
        <f t="shared" si="2"/>
        <v>2020</v>
      </c>
      <c r="B150" s="6">
        <v>4</v>
      </c>
      <c r="C150" s="1">
        <f>'Florida_Keys FR'!C197</f>
        <v>67007.526275533979</v>
      </c>
      <c r="D150" s="1">
        <f>Key_West!C281</f>
        <v>0</v>
      </c>
      <c r="E150" s="164">
        <f>+'LEE County'!I125</f>
        <v>312423.5932352338</v>
      </c>
      <c r="F150" s="1">
        <f>Metro_Dade!F247/1000</f>
        <v>0</v>
      </c>
      <c r="G150" s="164">
        <f>Seminole!E139</f>
        <v>70400</v>
      </c>
      <c r="H150" s="164"/>
      <c r="I150" s="1"/>
      <c r="J150" s="1"/>
      <c r="K150" s="1"/>
      <c r="L150" s="1">
        <f t="shared" si="3"/>
        <v>449831.11951076775</v>
      </c>
      <c r="M150" s="54"/>
    </row>
    <row r="151" spans="1:13" x14ac:dyDescent="0.2">
      <c r="A151" s="3">
        <f t="shared" si="2"/>
        <v>2020</v>
      </c>
      <c r="B151" s="6">
        <v>5</v>
      </c>
      <c r="C151" s="1">
        <f>'Florida_Keys FR'!C198</f>
        <v>76639.151675482877</v>
      </c>
      <c r="D151" s="1">
        <f>Key_West!C282</f>
        <v>0</v>
      </c>
      <c r="E151" s="164">
        <f>+'LEE County'!I126</f>
        <v>348016.45106118626</v>
      </c>
      <c r="F151" s="1">
        <f>Metro_Dade!F248/1000</f>
        <v>0</v>
      </c>
      <c r="G151" s="164">
        <f>Seminole!E140</f>
        <v>67200</v>
      </c>
      <c r="H151" s="164"/>
      <c r="I151" s="1"/>
      <c r="J151" s="1"/>
      <c r="K151" s="1"/>
      <c r="L151" s="1">
        <f t="shared" si="3"/>
        <v>491855.60273666913</v>
      </c>
      <c r="M151" s="54"/>
    </row>
    <row r="152" spans="1:13" x14ac:dyDescent="0.2">
      <c r="A152" s="3">
        <f t="shared" ref="A152:A215" si="4">+A140+1</f>
        <v>2020</v>
      </c>
      <c r="B152" s="6">
        <v>6</v>
      </c>
      <c r="C152" s="1">
        <f>'Florida_Keys FR'!C199</f>
        <v>83446.776061092532</v>
      </c>
      <c r="D152" s="1">
        <f>Key_West!C283</f>
        <v>0</v>
      </c>
      <c r="E152" s="164">
        <f>+'LEE County'!I127</f>
        <v>363884.44848469429</v>
      </c>
      <c r="F152" s="1">
        <f>Metro_Dade!F249/1000</f>
        <v>0</v>
      </c>
      <c r="G152" s="164">
        <f>Seminole!E141</f>
        <v>70400</v>
      </c>
      <c r="H152" s="164"/>
      <c r="I152" s="1"/>
      <c r="J152" s="1"/>
      <c r="K152" s="1"/>
      <c r="L152" s="1">
        <f t="shared" si="3"/>
        <v>517731.22454578686</v>
      </c>
      <c r="M152" s="54"/>
    </row>
    <row r="153" spans="1:13" x14ac:dyDescent="0.2">
      <c r="A153" s="3">
        <f t="shared" si="4"/>
        <v>2020</v>
      </c>
      <c r="B153" s="6">
        <v>7</v>
      </c>
      <c r="C153" s="1">
        <f>'Florida_Keys FR'!C200</f>
        <v>90969.983522037364</v>
      </c>
      <c r="D153" s="1">
        <f>Key_West!C284</f>
        <v>0</v>
      </c>
      <c r="E153" s="164">
        <f>+'LEE County'!I128</f>
        <v>376295.41663624212</v>
      </c>
      <c r="F153" s="1">
        <f>Metro_Dade!F250/1000</f>
        <v>0</v>
      </c>
      <c r="G153" s="164">
        <f>Seminole!E142</f>
        <v>73600</v>
      </c>
      <c r="H153" s="164"/>
      <c r="I153" s="1"/>
      <c r="J153" s="1"/>
      <c r="K153" s="1"/>
      <c r="L153" s="1">
        <f t="shared" si="3"/>
        <v>540865.40015827946</v>
      </c>
      <c r="M153" s="54"/>
    </row>
    <row r="154" spans="1:13" x14ac:dyDescent="0.2">
      <c r="A154" s="3">
        <f t="shared" si="4"/>
        <v>2020</v>
      </c>
      <c r="B154" s="6">
        <v>8</v>
      </c>
      <c r="C154" s="1">
        <f>'Florida_Keys FR'!C201</f>
        <v>90271.606252957703</v>
      </c>
      <c r="D154" s="1">
        <f>Key_West!C285</f>
        <v>0</v>
      </c>
      <c r="E154" s="164">
        <f>+'LEE County'!I129</f>
        <v>376147.04669237061</v>
      </c>
      <c r="F154" s="1">
        <f>Metro_Dade!F251/1000</f>
        <v>0</v>
      </c>
      <c r="G154" s="164">
        <f>Seminole!E143</f>
        <v>67200</v>
      </c>
      <c r="H154" s="164"/>
      <c r="I154" s="1"/>
      <c r="J154" s="1"/>
      <c r="K154" s="1"/>
      <c r="L154" s="1">
        <f t="shared" si="3"/>
        <v>533618.65294532827</v>
      </c>
      <c r="M154" s="54"/>
    </row>
    <row r="155" spans="1:13" x14ac:dyDescent="0.2">
      <c r="A155" s="3">
        <f t="shared" si="4"/>
        <v>2020</v>
      </c>
      <c r="B155" s="6">
        <v>9</v>
      </c>
      <c r="C155" s="1">
        <f>'Florida_Keys FR'!C202</f>
        <v>77309.168048610882</v>
      </c>
      <c r="D155" s="1">
        <f>Key_West!C286</f>
        <v>0</v>
      </c>
      <c r="E155" s="164">
        <f>+'LEE County'!I130</f>
        <v>358631.48614568188</v>
      </c>
      <c r="F155" s="1">
        <f>Metro_Dade!F252/1000</f>
        <v>0</v>
      </c>
      <c r="G155" s="164">
        <f>Seminole!E144</f>
        <v>70400</v>
      </c>
      <c r="H155" s="164"/>
      <c r="I155" s="1"/>
      <c r="J155" s="1"/>
      <c r="K155" s="1"/>
      <c r="L155" s="1">
        <f t="shared" si="3"/>
        <v>506340.65419429273</v>
      </c>
      <c r="M155" s="54"/>
    </row>
    <row r="156" spans="1:13" x14ac:dyDescent="0.2">
      <c r="A156" s="3">
        <f t="shared" si="4"/>
        <v>2020</v>
      </c>
      <c r="B156" s="6">
        <v>10</v>
      </c>
      <c r="C156" s="1">
        <f>'Florida_Keys FR'!C203</f>
        <v>71401.251570076711</v>
      </c>
      <c r="D156" s="1">
        <f>Key_West!C287</f>
        <v>0</v>
      </c>
      <c r="E156" s="164">
        <f>+'LEE County'!I131</f>
        <v>332335.66047073749</v>
      </c>
      <c r="F156" s="1">
        <f>Metro_Dade!F253/1000</f>
        <v>0</v>
      </c>
      <c r="G156" s="164">
        <f>Seminole!E145</f>
        <v>70400</v>
      </c>
      <c r="H156" s="164"/>
      <c r="I156" s="1"/>
      <c r="J156" s="1"/>
      <c r="K156" s="1"/>
      <c r="L156" s="1">
        <f t="shared" si="3"/>
        <v>474136.91204081418</v>
      </c>
      <c r="M156" s="54"/>
    </row>
    <row r="157" spans="1:13" x14ac:dyDescent="0.2">
      <c r="A157" s="3">
        <f t="shared" si="4"/>
        <v>2020</v>
      </c>
      <c r="B157" s="6">
        <v>11</v>
      </c>
      <c r="C157" s="1">
        <f>'Florida_Keys FR'!C204</f>
        <v>58953.016226571111</v>
      </c>
      <c r="D157" s="1">
        <f>Key_West!C288</f>
        <v>0</v>
      </c>
      <c r="E157" s="164">
        <f>+'LEE County'!I132</f>
        <v>300143.06644961867</v>
      </c>
      <c r="F157" s="1">
        <f>Metro_Dade!F254/1000</f>
        <v>0</v>
      </c>
      <c r="G157" s="164">
        <f>Seminole!E146</f>
        <v>67200</v>
      </c>
      <c r="H157" s="164"/>
      <c r="I157" s="1"/>
      <c r="J157" s="1"/>
      <c r="K157" s="1"/>
      <c r="L157" s="1">
        <f t="shared" si="3"/>
        <v>426296.08267618978</v>
      </c>
      <c r="M157" s="54"/>
    </row>
    <row r="158" spans="1:13" x14ac:dyDescent="0.2">
      <c r="A158" s="3">
        <f t="shared" si="4"/>
        <v>2020</v>
      </c>
      <c r="B158" s="6">
        <v>12</v>
      </c>
      <c r="C158" s="1">
        <f>'Florida_Keys FR'!C205</f>
        <v>60670.685904654587</v>
      </c>
      <c r="D158" s="1">
        <f>Key_West!C289</f>
        <v>0</v>
      </c>
      <c r="E158" s="164">
        <f>+'LEE County'!I133</f>
        <v>307254.77068160381</v>
      </c>
      <c r="F158" s="1">
        <f>Metro_Dade!F255/1000</f>
        <v>0</v>
      </c>
      <c r="G158" s="164">
        <f>Seminole!E147</f>
        <v>73600</v>
      </c>
      <c r="H158" s="164"/>
      <c r="I158" s="1"/>
      <c r="J158" s="1"/>
      <c r="K158" s="1"/>
      <c r="L158" s="1">
        <f t="shared" si="3"/>
        <v>441525.45658625837</v>
      </c>
      <c r="M158" s="54"/>
    </row>
    <row r="159" spans="1:13" x14ac:dyDescent="0.2">
      <c r="A159" s="3">
        <f t="shared" si="4"/>
        <v>2021</v>
      </c>
      <c r="B159" s="6">
        <v>1</v>
      </c>
      <c r="C159" s="1">
        <f>'Florida_Keys FR'!C206</f>
        <v>60687.391878024784</v>
      </c>
      <c r="D159" s="1">
        <f>Key_West!C290</f>
        <v>0</v>
      </c>
      <c r="E159" s="164">
        <f>+'LEE County'!I134</f>
        <v>333530.68681193335</v>
      </c>
      <c r="F159" s="1">
        <f>Metro_Dade!F256/1000</f>
        <v>0</v>
      </c>
      <c r="G159" s="164">
        <f>Seminole!E148</f>
        <v>67200</v>
      </c>
      <c r="H159" s="164"/>
      <c r="I159" s="1"/>
      <c r="J159" s="1"/>
      <c r="K159" s="1"/>
      <c r="L159" s="1">
        <f t="shared" si="3"/>
        <v>461418.07868995814</v>
      </c>
      <c r="M159" s="54"/>
    </row>
    <row r="160" spans="1:13" x14ac:dyDescent="0.2">
      <c r="A160" s="3">
        <f t="shared" si="4"/>
        <v>2021</v>
      </c>
      <c r="B160" s="6">
        <v>2</v>
      </c>
      <c r="C160" s="1">
        <f>'Florida_Keys FR'!C207</f>
        <v>57480.254966893735</v>
      </c>
      <c r="D160" s="1">
        <f>Key_West!C291</f>
        <v>0</v>
      </c>
      <c r="E160" s="164">
        <f>+'LEE County'!I135</f>
        <v>306019.56924241624</v>
      </c>
      <c r="F160" s="1">
        <f>Metro_Dade!F257/1000</f>
        <v>0</v>
      </c>
      <c r="G160" s="164">
        <f>Seminole!E149</f>
        <v>64000</v>
      </c>
      <c r="H160" s="164"/>
      <c r="I160" s="1"/>
      <c r="J160" s="1"/>
      <c r="K160" s="1"/>
      <c r="L160" s="1">
        <f t="shared" si="3"/>
        <v>427499.82420931</v>
      </c>
      <c r="M160" s="54"/>
    </row>
    <row r="161" spans="1:13" x14ac:dyDescent="0.2">
      <c r="A161" s="3">
        <f t="shared" si="4"/>
        <v>2021</v>
      </c>
      <c r="B161" s="6">
        <v>3</v>
      </c>
      <c r="C161" s="1">
        <f>'Florida_Keys FR'!C208</f>
        <v>64725.968154347443</v>
      </c>
      <c r="D161" s="1">
        <f>Key_West!C292</f>
        <v>0</v>
      </c>
      <c r="E161" s="164">
        <f>+'LEE County'!I136</f>
        <v>309440.9848857976</v>
      </c>
      <c r="F161" s="1">
        <f>Metro_Dade!F258/1000</f>
        <v>0</v>
      </c>
      <c r="G161" s="164">
        <f>Seminole!E150</f>
        <v>73600</v>
      </c>
      <c r="H161" s="164"/>
      <c r="I161" s="1"/>
      <c r="J161" s="1"/>
      <c r="K161" s="1"/>
      <c r="L161" s="1">
        <f t="shared" si="3"/>
        <v>447766.95304014505</v>
      </c>
      <c r="M161" s="54"/>
    </row>
    <row r="162" spans="1:13" x14ac:dyDescent="0.2">
      <c r="A162" s="3">
        <f t="shared" si="4"/>
        <v>2021</v>
      </c>
      <c r="B162" s="6">
        <v>4</v>
      </c>
      <c r="C162" s="1">
        <f>'Florida_Keys FR'!C209</f>
        <v>67852.411502966512</v>
      </c>
      <c r="D162" s="1">
        <f>Key_West!C293</f>
        <v>0</v>
      </c>
      <c r="E162" s="164">
        <f>+'LEE County'!I137</f>
        <v>315564.36067206663</v>
      </c>
      <c r="F162" s="1">
        <f>Metro_Dade!F259/1000</f>
        <v>0</v>
      </c>
      <c r="G162" s="164">
        <f>Seminole!E151</f>
        <v>70400</v>
      </c>
      <c r="H162" s="164"/>
      <c r="I162" s="1"/>
      <c r="J162" s="1"/>
      <c r="K162" s="1"/>
      <c r="L162" s="1">
        <f t="shared" si="3"/>
        <v>453816.77217503311</v>
      </c>
      <c r="M162" s="54"/>
    </row>
    <row r="163" spans="1:13" x14ac:dyDescent="0.2">
      <c r="A163" s="3">
        <f t="shared" si="4"/>
        <v>2021</v>
      </c>
      <c r="B163" s="6">
        <v>5</v>
      </c>
      <c r="C163" s="1">
        <f>'Florida_Keys FR'!C210</f>
        <v>77605.480246206731</v>
      </c>
      <c r="D163" s="1">
        <f>Key_West!C294</f>
        <v>0</v>
      </c>
      <c r="E163" s="164">
        <f>+'LEE County'!I138</f>
        <v>350313.96261271759</v>
      </c>
      <c r="F163" s="1">
        <f>Metro_Dade!F260/1000</f>
        <v>0</v>
      </c>
      <c r="G163" s="164">
        <f>Seminole!C151</f>
        <v>67200</v>
      </c>
      <c r="H163" s="164"/>
      <c r="I163" s="1"/>
      <c r="J163" s="1"/>
      <c r="K163" s="1"/>
      <c r="L163" s="1">
        <f t="shared" si="3"/>
        <v>495119.44285892433</v>
      </c>
      <c r="M163" s="54"/>
    </row>
    <row r="164" spans="1:13" x14ac:dyDescent="0.2">
      <c r="A164" s="3">
        <f t="shared" si="4"/>
        <v>2021</v>
      </c>
      <c r="B164" s="6">
        <v>6</v>
      </c>
      <c r="C164" s="1">
        <f>'Florida_Keys FR'!C211</f>
        <v>84498.940680347107</v>
      </c>
      <c r="D164" s="1">
        <f>Key_West!C295</f>
        <v>0</v>
      </c>
      <c r="E164" s="164">
        <f>+'LEE County'!I139</f>
        <v>365389.85953187157</v>
      </c>
      <c r="F164" s="1">
        <f>Metro_Dade!F261/1000</f>
        <v>0</v>
      </c>
      <c r="G164" s="41">
        <f>Seminole!E153</f>
        <v>0</v>
      </c>
      <c r="H164" s="41"/>
      <c r="I164" s="1"/>
      <c r="J164" s="1"/>
      <c r="K164" s="1"/>
      <c r="L164" s="1">
        <f t="shared" si="3"/>
        <v>449888.80021221866</v>
      </c>
      <c r="M164" s="54"/>
    </row>
    <row r="165" spans="1:13" x14ac:dyDescent="0.2">
      <c r="A165" s="3">
        <f t="shared" si="4"/>
        <v>2021</v>
      </c>
      <c r="B165" s="6">
        <v>7</v>
      </c>
      <c r="C165" s="1">
        <f>'Florida_Keys FR'!C212</f>
        <v>92117.006841500101</v>
      </c>
      <c r="D165" s="1">
        <f>Key_West!C296</f>
        <v>0</v>
      </c>
      <c r="E165" s="164">
        <f>+'LEE County'!I140</f>
        <v>377429.99663191818</v>
      </c>
      <c r="F165" s="1">
        <f>Metro_Dade!F262/1000</f>
        <v>0</v>
      </c>
      <c r="G165" s="41">
        <f>Seminole!E154</f>
        <v>0</v>
      </c>
      <c r="H165" s="41"/>
      <c r="I165" s="1"/>
      <c r="J165" s="1"/>
      <c r="K165" s="1"/>
      <c r="L165" s="1">
        <f t="shared" si="3"/>
        <v>469547.0034734183</v>
      </c>
      <c r="M165" s="54"/>
    </row>
    <row r="166" spans="1:13" x14ac:dyDescent="0.2">
      <c r="A166" s="3">
        <f t="shared" si="4"/>
        <v>2021</v>
      </c>
      <c r="B166" s="6">
        <v>8</v>
      </c>
      <c r="C166" s="1">
        <f>'Florida_Keys FR'!C213</f>
        <v>91409.82386550041</v>
      </c>
      <c r="D166" s="1">
        <f>Key_West!C297</f>
        <v>0</v>
      </c>
      <c r="E166" s="164">
        <f>+'LEE County'!I141</f>
        <v>377221.54336433526</v>
      </c>
      <c r="F166" s="1">
        <f>Metro_Dade!F263/1000</f>
        <v>0</v>
      </c>
      <c r="G166" s="1">
        <v>0</v>
      </c>
      <c r="H166" s="1"/>
      <c r="I166" s="1"/>
      <c r="J166" s="1"/>
      <c r="K166" s="1"/>
      <c r="L166" s="1">
        <f t="shared" si="3"/>
        <v>468631.36722983565</v>
      </c>
      <c r="M166" s="54"/>
    </row>
    <row r="167" spans="1:13" x14ac:dyDescent="0.2">
      <c r="A167" s="3">
        <f t="shared" si="4"/>
        <v>2021</v>
      </c>
      <c r="B167" s="6">
        <v>9</v>
      </c>
      <c r="C167" s="1">
        <f>'Florida_Keys FR'!C214</f>
        <v>78283.944729080875</v>
      </c>
      <c r="D167" s="1">
        <f>Key_West!C298</f>
        <v>0</v>
      </c>
      <c r="E167" s="164">
        <f>+'LEE County'!I142</f>
        <v>359971.66100105381</v>
      </c>
      <c r="F167" s="1">
        <f>Metro_Dade!F264/1000</f>
        <v>0</v>
      </c>
      <c r="G167" s="1">
        <v>0</v>
      </c>
      <c r="H167" s="1"/>
      <c r="I167" s="1"/>
      <c r="J167" s="1"/>
      <c r="K167" s="1"/>
      <c r="L167" s="1">
        <f t="shared" si="3"/>
        <v>438255.6057301347</v>
      </c>
      <c r="M167" s="54"/>
    </row>
    <row r="168" spans="1:13" x14ac:dyDescent="0.2">
      <c r="A168" s="3">
        <f t="shared" si="4"/>
        <v>2021</v>
      </c>
      <c r="B168" s="6">
        <v>10</v>
      </c>
      <c r="C168" s="1">
        <f>'Florida_Keys FR'!C215</f>
        <v>72301.536448878105</v>
      </c>
      <c r="D168" s="1">
        <f>Key_West!C299</f>
        <v>0</v>
      </c>
      <c r="E168" s="164">
        <f>+'LEE County'!I143</f>
        <v>334409.49884387909</v>
      </c>
      <c r="F168" s="1">
        <f>Metro_Dade!F265/1000</f>
        <v>0</v>
      </c>
      <c r="G168" s="1">
        <v>0</v>
      </c>
      <c r="H168" s="1"/>
      <c r="I168" s="1"/>
      <c r="J168" s="1"/>
      <c r="K168" s="1"/>
      <c r="L168" s="1">
        <f t="shared" si="3"/>
        <v>406711.03529275721</v>
      </c>
      <c r="M168" s="54"/>
    </row>
    <row r="169" spans="1:13" x14ac:dyDescent="0.2">
      <c r="A169" s="3">
        <f t="shared" si="4"/>
        <v>2021</v>
      </c>
      <c r="B169" s="6">
        <v>11</v>
      </c>
      <c r="C169" s="1">
        <f>'Florida_Keys FR'!C216</f>
        <v>59696.343659934471</v>
      </c>
      <c r="D169" s="1">
        <f>Key_West!C300</f>
        <v>0</v>
      </c>
      <c r="E169" s="164">
        <f>+'LEE County'!I144</f>
        <v>303314.40413967392</v>
      </c>
      <c r="F169" s="1">
        <f>Metro_Dade!F266/1000</f>
        <v>0</v>
      </c>
      <c r="G169" s="1">
        <v>0</v>
      </c>
      <c r="H169" s="1"/>
      <c r="I169" s="1"/>
      <c r="J169" s="1"/>
      <c r="K169" s="1"/>
      <c r="L169" s="1">
        <f t="shared" si="3"/>
        <v>363010.74779960839</v>
      </c>
      <c r="M169" s="54"/>
    </row>
    <row r="170" spans="1:13" x14ac:dyDescent="0.2">
      <c r="A170" s="3">
        <f t="shared" si="4"/>
        <v>2021</v>
      </c>
      <c r="B170" s="6">
        <v>12</v>
      </c>
      <c r="C170" s="1">
        <f>'Florida_Keys FR'!C217</f>
        <v>61435.67111017109</v>
      </c>
      <c r="D170" s="1">
        <f>Key_West!C301</f>
        <v>0</v>
      </c>
      <c r="E170" s="164">
        <f>+'LEE County'!I145</f>
        <v>310911.99445801799</v>
      </c>
      <c r="F170" s="1">
        <f>Metro_Dade!F267/1000</f>
        <v>0</v>
      </c>
      <c r="G170" s="1">
        <v>0</v>
      </c>
      <c r="H170" s="1"/>
      <c r="I170" s="1"/>
      <c r="J170" s="1"/>
      <c r="K170" s="1"/>
      <c r="L170" s="1">
        <f t="shared" si="3"/>
        <v>372347.66556818906</v>
      </c>
      <c r="M170" s="54"/>
    </row>
    <row r="171" spans="1:13" x14ac:dyDescent="0.2">
      <c r="A171" s="3">
        <f t="shared" si="4"/>
        <v>2022</v>
      </c>
      <c r="B171" s="6">
        <v>1</v>
      </c>
      <c r="C171" s="1">
        <f>'Florida_Keys FR'!C218</f>
        <v>61452.587726000354</v>
      </c>
      <c r="D171" s="1">
        <f>Key_West!C302</f>
        <v>0</v>
      </c>
      <c r="E171" s="164">
        <f>+'LEE County'!I146</f>
        <v>337431.88689207943</v>
      </c>
      <c r="F171" s="1">
        <f>Metro_Dade!F268/1000</f>
        <v>0</v>
      </c>
      <c r="G171" s="1">
        <v>0</v>
      </c>
      <c r="H171" s="1"/>
      <c r="I171" s="1"/>
      <c r="J171" s="1"/>
      <c r="K171" s="1"/>
      <c r="L171" s="1">
        <f t="shared" si="3"/>
        <v>398884.47461807978</v>
      </c>
      <c r="M171" s="54"/>
    </row>
    <row r="172" spans="1:13" x14ac:dyDescent="0.2">
      <c r="A172" s="3">
        <f t="shared" si="4"/>
        <v>2022</v>
      </c>
      <c r="B172" s="6">
        <v>2</v>
      </c>
      <c r="C172" s="1">
        <f>'Florida_Keys FR'!C219</f>
        <v>58205.012632038524</v>
      </c>
      <c r="D172" s="1">
        <f>Key_West!C303</f>
        <v>0</v>
      </c>
      <c r="E172" s="164">
        <f>+'LEE County'!I147</f>
        <v>309879.52578310098</v>
      </c>
      <c r="F172" s="1">
        <f>Metro_Dade!F269/1000</f>
        <v>0</v>
      </c>
      <c r="G172" s="1">
        <v>0</v>
      </c>
      <c r="H172" s="1"/>
      <c r="I172" s="1"/>
      <c r="J172" s="1"/>
      <c r="K172" s="1"/>
      <c r="L172" s="1">
        <f t="shared" si="3"/>
        <v>368084.53841513948</v>
      </c>
      <c r="M172" s="54"/>
    </row>
    <row r="173" spans="1:13" x14ac:dyDescent="0.2">
      <c r="A173" s="3">
        <f t="shared" si="4"/>
        <v>2022</v>
      </c>
      <c r="B173" s="6">
        <v>3</v>
      </c>
      <c r="C173" s="1">
        <f>'Florida_Keys FR'!C220</f>
        <v>65542.085646881169</v>
      </c>
      <c r="D173" s="1">
        <f>Key_West!C304</f>
        <v>0</v>
      </c>
      <c r="E173" s="164">
        <f>+'LEE County'!I148</f>
        <v>313024.47824005131</v>
      </c>
      <c r="F173" s="1">
        <f>Metro_Dade!F270/1000</f>
        <v>0</v>
      </c>
      <c r="G173" s="1">
        <v>0</v>
      </c>
      <c r="H173" s="1"/>
      <c r="I173" s="1"/>
      <c r="J173" s="1"/>
      <c r="K173" s="1"/>
      <c r="L173" s="1">
        <f t="shared" si="3"/>
        <v>378566.56388693245</v>
      </c>
      <c r="M173" s="54"/>
    </row>
    <row r="174" spans="1:13" x14ac:dyDescent="0.2">
      <c r="A174" s="3">
        <f t="shared" si="4"/>
        <v>2022</v>
      </c>
      <c r="B174" s="6">
        <v>4</v>
      </c>
      <c r="C174" s="1">
        <f>'Florida_Keys FR'!C221</f>
        <v>68707.949728460764</v>
      </c>
      <c r="D174" s="1">
        <f>Key_West!C305</f>
        <v>0</v>
      </c>
      <c r="E174" s="164">
        <f>+'LEE County'!I149</f>
        <v>318790.07097744866</v>
      </c>
      <c r="F174" s="1">
        <f>Metro_Dade!F271/1000</f>
        <v>0</v>
      </c>
      <c r="G174" s="1">
        <v>0</v>
      </c>
      <c r="H174" s="1"/>
      <c r="I174" s="1"/>
      <c r="J174" s="1"/>
      <c r="K174" s="1"/>
      <c r="L174" s="1">
        <f t="shared" si="3"/>
        <v>387498.02070590941</v>
      </c>
      <c r="M174" s="54"/>
    </row>
    <row r="175" spans="1:13" x14ac:dyDescent="0.2">
      <c r="A175" s="3">
        <f t="shared" si="4"/>
        <v>2022</v>
      </c>
      <c r="B175" s="6">
        <v>5</v>
      </c>
      <c r="C175" s="1">
        <f>'Florida_Keys FR'!C222</f>
        <v>78583.993071142453</v>
      </c>
      <c r="D175" s="1">
        <f>Key_West!C306</f>
        <v>0</v>
      </c>
      <c r="E175" s="164">
        <f>+'LEE County'!I150</f>
        <v>352844.22626392549</v>
      </c>
      <c r="F175" s="1">
        <f>Metro_Dade!F272/1000</f>
        <v>0</v>
      </c>
      <c r="G175" s="1">
        <v>0</v>
      </c>
      <c r="H175" s="1"/>
      <c r="I175" s="1"/>
      <c r="J175" s="1"/>
      <c r="K175" s="1"/>
      <c r="L175" s="1">
        <f t="shared" si="3"/>
        <v>431428.21933506796</v>
      </c>
      <c r="M175" s="54"/>
    </row>
    <row r="176" spans="1:13" x14ac:dyDescent="0.2">
      <c r="A176" s="3">
        <f t="shared" si="4"/>
        <v>2022</v>
      </c>
      <c r="B176" s="6">
        <v>6</v>
      </c>
      <c r="C176" s="1">
        <f>'Florida_Keys FR'!C223</f>
        <v>85564.37184431756</v>
      </c>
      <c r="D176" s="1">
        <f>Key_West!C307</f>
        <v>0</v>
      </c>
      <c r="E176" s="164">
        <f>+'LEE County'!I151</f>
        <v>367741.64521838102</v>
      </c>
      <c r="F176" s="1">
        <f>Metro_Dade!F273/1000</f>
        <v>0</v>
      </c>
      <c r="G176" s="1">
        <v>0</v>
      </c>
      <c r="H176" s="1"/>
      <c r="I176" s="1"/>
      <c r="J176" s="1"/>
      <c r="K176" s="1"/>
      <c r="L176" s="1">
        <f t="shared" si="3"/>
        <v>453306.01706269861</v>
      </c>
      <c r="M176" s="54"/>
    </row>
    <row r="177" spans="1:13" x14ac:dyDescent="0.2">
      <c r="A177" s="3">
        <f t="shared" si="4"/>
        <v>2022</v>
      </c>
      <c r="B177" s="6">
        <v>7</v>
      </c>
      <c r="C177" s="1">
        <f>'Florida_Keys FR'!C224</f>
        <v>93278.492761091533</v>
      </c>
      <c r="D177" s="1">
        <f>Key_West!C308</f>
        <v>0</v>
      </c>
      <c r="E177" s="164">
        <f>+'LEE County'!I152</f>
        <v>379557.33491047821</v>
      </c>
      <c r="F177" s="1">
        <f>Metro_Dade!F274/1000</f>
        <v>0</v>
      </c>
      <c r="G177" s="1">
        <v>0</v>
      </c>
      <c r="H177" s="1"/>
      <c r="I177" s="1"/>
      <c r="J177" s="1"/>
      <c r="K177" s="1"/>
      <c r="L177" s="1">
        <f t="shared" si="3"/>
        <v>472835.82767156977</v>
      </c>
      <c r="M177" s="54"/>
    </row>
    <row r="178" spans="1:13" x14ac:dyDescent="0.2">
      <c r="A178" s="3">
        <f t="shared" si="4"/>
        <v>2022</v>
      </c>
      <c r="B178" s="6">
        <v>8</v>
      </c>
      <c r="C178" s="1">
        <f>'Florida_Keys FR'!C225</f>
        <v>92562.393048678408</v>
      </c>
      <c r="D178" s="1">
        <f>Key_West!C309</f>
        <v>0</v>
      </c>
      <c r="E178" s="164">
        <f>+'LEE County'!I153</f>
        <v>379336.47182281176</v>
      </c>
      <c r="F178" s="1">
        <f>Metro_Dade!F275/1000</f>
        <v>0</v>
      </c>
      <c r="G178" s="1">
        <v>0</v>
      </c>
      <c r="H178" s="1"/>
      <c r="I178" s="1"/>
      <c r="J178" s="1"/>
      <c r="K178" s="1"/>
      <c r="L178" s="1">
        <f t="shared" si="3"/>
        <v>471898.86487149016</v>
      </c>
      <c r="M178" s="54"/>
    </row>
    <row r="179" spans="1:13" x14ac:dyDescent="0.2">
      <c r="A179" s="3">
        <f t="shared" si="4"/>
        <v>2022</v>
      </c>
      <c r="B179" s="6">
        <v>9</v>
      </c>
      <c r="C179" s="1">
        <f>'Florida_Keys FR'!C226</f>
        <v>79271.012184380961</v>
      </c>
      <c r="D179" s="1">
        <f>Key_West!C310</f>
        <v>0</v>
      </c>
      <c r="E179" s="164">
        <f>+'LEE County'!I154</f>
        <v>362366.01497889834</v>
      </c>
      <c r="F179" s="1">
        <f>Metro_Dade!F276/1000</f>
        <v>0</v>
      </c>
      <c r="G179" s="1">
        <v>0</v>
      </c>
      <c r="H179" s="1"/>
      <c r="I179" s="1"/>
      <c r="J179" s="1"/>
      <c r="K179" s="1"/>
      <c r="L179" s="1">
        <f t="shared" si="3"/>
        <v>441637.0271632793</v>
      </c>
      <c r="M179" s="54"/>
    </row>
    <row r="180" spans="1:13" x14ac:dyDescent="0.2">
      <c r="A180" s="3">
        <f t="shared" si="4"/>
        <v>2022</v>
      </c>
      <c r="B180" s="6">
        <v>10</v>
      </c>
      <c r="C180" s="1">
        <f>'Florida_Keys FR'!C227</f>
        <v>73213.172849469076</v>
      </c>
      <c r="D180" s="1">
        <f>Key_West!C311</f>
        <v>0</v>
      </c>
      <c r="E180" s="164">
        <f>+'LEE County'!I155</f>
        <v>337389.05003105197</v>
      </c>
      <c r="F180" s="1">
        <f>Metro_Dade!F277/1000</f>
        <v>0</v>
      </c>
      <c r="G180" s="1">
        <v>0</v>
      </c>
      <c r="H180" s="1"/>
      <c r="I180" s="1"/>
      <c r="J180" s="1"/>
      <c r="K180" s="1"/>
      <c r="L180" s="1">
        <f t="shared" si="3"/>
        <v>410602.22288052103</v>
      </c>
      <c r="M180" s="54"/>
    </row>
    <row r="181" spans="1:13" x14ac:dyDescent="0.2">
      <c r="A181" s="3">
        <f t="shared" si="4"/>
        <v>2022</v>
      </c>
      <c r="B181" s="6">
        <v>11</v>
      </c>
      <c r="C181" s="1">
        <f>'Florida_Keys FR'!C228</f>
        <v>60449.04356833909</v>
      </c>
      <c r="D181" s="1">
        <f>Key_West!C312</f>
        <v>0</v>
      </c>
      <c r="E181" s="164">
        <f>+'LEE County'!I156</f>
        <v>307125.36215884419</v>
      </c>
      <c r="F181" s="1">
        <f>Metro_Dade!F278/1000</f>
        <v>0</v>
      </c>
      <c r="G181" s="1">
        <v>0</v>
      </c>
      <c r="H181" s="1"/>
      <c r="I181" s="1"/>
      <c r="J181" s="1"/>
      <c r="K181" s="1"/>
      <c r="L181" s="1">
        <f t="shared" si="3"/>
        <v>367574.40572718327</v>
      </c>
      <c r="M181" s="54"/>
    </row>
    <row r="182" spans="1:13" x14ac:dyDescent="0.2">
      <c r="A182" s="3">
        <f t="shared" si="4"/>
        <v>2022</v>
      </c>
      <c r="B182" s="6">
        <v>12</v>
      </c>
      <c r="C182" s="1">
        <f>'Florida_Keys FR'!C229</f>
        <v>62210.30186948237</v>
      </c>
      <c r="D182" s="1">
        <f>Key_West!C313</f>
        <v>0</v>
      </c>
      <c r="E182" s="164">
        <f>+'LEE County'!I157</f>
        <v>315045.16663238552</v>
      </c>
      <c r="F182" s="1">
        <f>Metro_Dade!F279/1000</f>
        <v>0</v>
      </c>
      <c r="G182" s="1">
        <v>0</v>
      </c>
      <c r="H182" s="1"/>
      <c r="I182" s="1"/>
      <c r="J182" s="1"/>
      <c r="K182" s="1"/>
      <c r="L182" s="1">
        <f t="shared" si="3"/>
        <v>377255.4685018679</v>
      </c>
      <c r="M182" s="54"/>
    </row>
    <row r="183" spans="1:13" x14ac:dyDescent="0.2">
      <c r="A183" s="3">
        <f t="shared" si="4"/>
        <v>2023</v>
      </c>
      <c r="B183" s="6">
        <v>1</v>
      </c>
      <c r="C183" s="1">
        <f>'Florida_Keys FR'!C230</f>
        <v>62227.431783721615</v>
      </c>
      <c r="D183" s="1">
        <f>Key_West!C314</f>
        <v>0</v>
      </c>
      <c r="E183" s="164">
        <f>+'LEE County'!I158</f>
        <v>341801.99186742632</v>
      </c>
      <c r="F183" s="1">
        <f>Metro_Dade!F280/1000</f>
        <v>0</v>
      </c>
      <c r="G183" s="1">
        <v>0</v>
      </c>
      <c r="H183" s="1"/>
      <c r="I183" s="1"/>
      <c r="J183" s="1"/>
      <c r="K183" s="1"/>
      <c r="L183" s="1">
        <f t="shared" si="3"/>
        <v>404029.42365114792</v>
      </c>
      <c r="M183" s="54"/>
    </row>
    <row r="184" spans="1:13" x14ac:dyDescent="0.2">
      <c r="A184" s="3">
        <f t="shared" si="4"/>
        <v>2023</v>
      </c>
      <c r="B184" s="6">
        <v>2</v>
      </c>
      <c r="C184" s="1">
        <f>'Florida_Keys FR'!C231</f>
        <v>58938.90862952872</v>
      </c>
      <c r="D184" s="1">
        <f>Key_West!C315</f>
        <v>0</v>
      </c>
      <c r="E184" s="164">
        <f>+'LEE County'!I159</f>
        <v>314249.56445232854</v>
      </c>
      <c r="F184" s="1">
        <f>Metro_Dade!F281/1000</f>
        <v>0</v>
      </c>
      <c r="G184" s="1">
        <v>0</v>
      </c>
      <c r="H184" s="1"/>
      <c r="I184" s="1"/>
      <c r="J184" s="1"/>
      <c r="K184" s="1"/>
      <c r="L184" s="1">
        <f t="shared" si="3"/>
        <v>373188.47308185726</v>
      </c>
      <c r="M184" s="54"/>
    </row>
    <row r="185" spans="1:13" x14ac:dyDescent="0.2">
      <c r="A185" s="3">
        <f t="shared" si="4"/>
        <v>2023</v>
      </c>
      <c r="B185" s="6">
        <v>3</v>
      </c>
      <c r="C185" s="1">
        <f>'Florida_Keys FR'!C232</f>
        <v>66368.493410547366</v>
      </c>
      <c r="D185" s="1">
        <f>Key_West!C316</f>
        <v>0</v>
      </c>
      <c r="E185" s="164">
        <f>+'LEE County'!I160</f>
        <v>317300.77607362467</v>
      </c>
      <c r="F185" s="1">
        <f>Metro_Dade!F282/1000</f>
        <v>0</v>
      </c>
      <c r="G185" s="1">
        <v>0</v>
      </c>
      <c r="H185" s="1"/>
      <c r="I185" s="1"/>
      <c r="J185" s="1"/>
      <c r="K185" s="1"/>
      <c r="L185" s="1">
        <f t="shared" si="3"/>
        <v>383669.26948417205</v>
      </c>
      <c r="M185" s="54"/>
    </row>
    <row r="186" spans="1:13" x14ac:dyDescent="0.2">
      <c r="A186" s="3">
        <f t="shared" si="4"/>
        <v>2023</v>
      </c>
      <c r="B186" s="6">
        <v>4</v>
      </c>
      <c r="C186" s="1">
        <f>'Florida_Keys FR'!C233</f>
        <v>69574.275273654755</v>
      </c>
      <c r="D186" s="1">
        <f>Key_West!C317</f>
        <v>0</v>
      </c>
      <c r="E186" s="164">
        <f>+'LEE County'!I161</f>
        <v>322925.96421528724</v>
      </c>
      <c r="F186" s="1">
        <f>Metro_Dade!F283/1000</f>
        <v>0</v>
      </c>
      <c r="G186" s="1">
        <v>0</v>
      </c>
      <c r="H186" s="1"/>
      <c r="I186" s="1"/>
      <c r="J186" s="1"/>
      <c r="K186" s="1"/>
      <c r="L186" s="1">
        <f t="shared" si="3"/>
        <v>392500.23948894197</v>
      </c>
      <c r="M186" s="54"/>
    </row>
    <row r="187" spans="1:13" x14ac:dyDescent="0.2">
      <c r="A187" s="3">
        <f t="shared" si="4"/>
        <v>2023</v>
      </c>
      <c r="B187" s="6">
        <v>5</v>
      </c>
      <c r="C187" s="1">
        <f>'Florida_Keys FR'!C234</f>
        <v>79574.843779247312</v>
      </c>
      <c r="D187" s="1">
        <f>Key_West!C318</f>
        <v>0</v>
      </c>
      <c r="E187" s="164">
        <f>+'LEE County'!I162</f>
        <v>356666.31845019909</v>
      </c>
      <c r="F187" s="1">
        <f>Metro_Dade!F284/1000</f>
        <v>0</v>
      </c>
      <c r="G187" s="1">
        <v>0</v>
      </c>
      <c r="H187" s="1"/>
      <c r="I187" s="1"/>
      <c r="J187" s="1"/>
      <c r="K187" s="1"/>
      <c r="L187" s="1">
        <f t="shared" si="3"/>
        <v>436241.1622294464</v>
      </c>
      <c r="M187" s="54"/>
    </row>
    <row r="188" spans="1:13" x14ac:dyDescent="0.2">
      <c r="A188" s="3">
        <f t="shared" si="4"/>
        <v>2023</v>
      </c>
      <c r="B188" s="6">
        <v>6</v>
      </c>
      <c r="C188" s="1">
        <f>'Florida_Keys FR'!C235</f>
        <v>86643.236828357476</v>
      </c>
      <c r="D188" s="1">
        <f>Key_West!C319</f>
        <v>0</v>
      </c>
      <c r="E188" s="164">
        <f>+'LEE County'!I163</f>
        <v>371370.54198179935</v>
      </c>
      <c r="F188" s="1">
        <f>Metro_Dade!F285/1000</f>
        <v>0</v>
      </c>
      <c r="G188" s="1">
        <v>0</v>
      </c>
      <c r="H188" s="1"/>
      <c r="I188" s="1"/>
      <c r="J188" s="1"/>
      <c r="K188" s="1"/>
      <c r="L188" s="1">
        <f t="shared" si="3"/>
        <v>458013.77881015686</v>
      </c>
      <c r="M188" s="54"/>
    </row>
    <row r="189" spans="1:13" x14ac:dyDescent="0.2">
      <c r="A189" s="3">
        <f t="shared" si="4"/>
        <v>2023</v>
      </c>
      <c r="B189" s="6">
        <v>7</v>
      </c>
      <c r="C189" s="1">
        <f>'Florida_Keys FR'!C236</f>
        <v>94454.623637001714</v>
      </c>
      <c r="D189" s="1">
        <f>Key_West!C320</f>
        <v>0</v>
      </c>
      <c r="E189" s="164">
        <f>+'LEE County'!I164</f>
        <v>383041.96442872746</v>
      </c>
      <c r="F189" s="1">
        <f>Metro_Dade!F286/1000</f>
        <v>0</v>
      </c>
      <c r="G189" s="1">
        <v>0</v>
      </c>
      <c r="H189" s="1"/>
      <c r="I189" s="1"/>
      <c r="J189" s="1"/>
      <c r="K189" s="1"/>
      <c r="L189" s="1">
        <f t="shared" si="3"/>
        <v>477496.58806572919</v>
      </c>
      <c r="M189" s="54"/>
    </row>
    <row r="190" spans="1:13" x14ac:dyDescent="0.2">
      <c r="A190" s="3">
        <f t="shared" si="4"/>
        <v>2023</v>
      </c>
      <c r="B190" s="6">
        <v>8</v>
      </c>
      <c r="C190" s="1">
        <f>'Florida_Keys FR'!C237</f>
        <v>93729.494758731933</v>
      </c>
      <c r="D190" s="1">
        <f>Key_West!C321</f>
        <v>0</v>
      </c>
      <c r="E190" s="164">
        <f>+'LEE County'!I165</f>
        <v>382771.20712108439</v>
      </c>
      <c r="F190" s="1">
        <f>Metro_Dade!F287/1000</f>
        <v>0</v>
      </c>
      <c r="G190" s="1">
        <v>0</v>
      </c>
      <c r="H190" s="1"/>
      <c r="I190" s="1"/>
      <c r="J190" s="1"/>
      <c r="K190" s="1"/>
      <c r="L190" s="1">
        <f t="shared" si="3"/>
        <v>476500.7018798163</v>
      </c>
      <c r="M190" s="54"/>
    </row>
    <row r="191" spans="1:13" x14ac:dyDescent="0.2">
      <c r="A191" s="3">
        <f t="shared" si="4"/>
        <v>2023</v>
      </c>
      <c r="B191" s="6">
        <v>9</v>
      </c>
      <c r="C191" s="1">
        <f>'Florida_Keys FR'!C238</f>
        <v>80270.525386566762</v>
      </c>
      <c r="D191" s="1">
        <f>Key_West!C322</f>
        <v>0</v>
      </c>
      <c r="E191" s="164">
        <f>+'LEE County'!I166</f>
        <v>365927.77063096402</v>
      </c>
      <c r="F191" s="1">
        <f>Metro_Dade!F288/1000</f>
        <v>0</v>
      </c>
      <c r="G191" s="1">
        <v>0</v>
      </c>
      <c r="H191" s="1"/>
      <c r="I191" s="1"/>
      <c r="J191" s="1"/>
      <c r="K191" s="1"/>
      <c r="L191" s="1">
        <f t="shared" si="3"/>
        <v>446198.29601753078</v>
      </c>
      <c r="M191" s="54"/>
    </row>
    <row r="192" spans="1:13" x14ac:dyDescent="0.2">
      <c r="A192" s="3">
        <f t="shared" si="4"/>
        <v>2023</v>
      </c>
      <c r="B192" s="6">
        <v>10</v>
      </c>
      <c r="C192" s="1">
        <f>'Florida_Keys FR'!C239</f>
        <v>74136.303901041203</v>
      </c>
      <c r="D192" s="1">
        <f>Key_West!C323</f>
        <v>0</v>
      </c>
      <c r="E192" s="164">
        <f>+'LEE County'!I167</f>
        <v>341241.38653420832</v>
      </c>
      <c r="F192" s="1">
        <f>Metro_Dade!F289/1000</f>
        <v>0</v>
      </c>
      <c r="G192" s="1">
        <v>0</v>
      </c>
      <c r="H192" s="1"/>
      <c r="I192" s="1"/>
      <c r="J192" s="1"/>
      <c r="K192" s="1"/>
      <c r="L192" s="1">
        <f t="shared" si="3"/>
        <v>415377.69043524953</v>
      </c>
      <c r="M192" s="54"/>
    </row>
    <row r="193" spans="1:13" x14ac:dyDescent="0.2">
      <c r="A193" s="3">
        <f t="shared" si="4"/>
        <v>2023</v>
      </c>
      <c r="B193" s="6">
        <v>11</v>
      </c>
      <c r="C193" s="1">
        <f>'Florida_Keys FR'!C240</f>
        <v>61211.234127550386</v>
      </c>
      <c r="D193" s="1">
        <f>Key_West!C324</f>
        <v>0</v>
      </c>
      <c r="E193" s="164">
        <f>+'LEE County'!I168</f>
        <v>311434.25729536964</v>
      </c>
      <c r="F193" s="1">
        <f>Metro_Dade!F290/1000</f>
        <v>0</v>
      </c>
      <c r="G193" s="1">
        <v>0</v>
      </c>
      <c r="H193" s="1"/>
      <c r="I193" s="1"/>
      <c r="J193" s="1"/>
      <c r="K193" s="1"/>
      <c r="L193" s="1">
        <f t="shared" si="3"/>
        <v>372645.49142292002</v>
      </c>
      <c r="M193" s="54"/>
    </row>
    <row r="194" spans="1:13" x14ac:dyDescent="0.2">
      <c r="A194" s="3">
        <f t="shared" si="4"/>
        <v>2023</v>
      </c>
      <c r="B194" s="6">
        <v>12</v>
      </c>
      <c r="C194" s="1">
        <f>'Florida_Keys FR'!C241</f>
        <v>62994.699801552197</v>
      </c>
      <c r="D194" s="1">
        <f>Key_West!C325</f>
        <v>0</v>
      </c>
      <c r="E194" s="164">
        <f>+'LEE County'!I169</f>
        <v>319546.47305283783</v>
      </c>
      <c r="F194" s="1">
        <f>Metro_Dade!F291/1000</f>
        <v>0</v>
      </c>
      <c r="G194" s="1">
        <v>0</v>
      </c>
      <c r="H194" s="1"/>
      <c r="I194" s="1"/>
      <c r="J194" s="1"/>
      <c r="K194" s="1"/>
      <c r="L194" s="1">
        <f t="shared" si="3"/>
        <v>382541.17285439</v>
      </c>
      <c r="M194" s="54"/>
    </row>
    <row r="195" spans="1:13" x14ac:dyDescent="0.2">
      <c r="A195" s="3">
        <f t="shared" si="4"/>
        <v>2024</v>
      </c>
      <c r="B195" s="6">
        <v>1</v>
      </c>
      <c r="C195" s="1">
        <f>'Florida_Keys FR'!C242</f>
        <v>63012.045703640768</v>
      </c>
      <c r="D195" s="1">
        <f>Key_West!C326</f>
        <v>0</v>
      </c>
      <c r="E195" s="164">
        <f>+'LEE County'!I170</f>
        <v>346426.18614113238</v>
      </c>
      <c r="F195" s="1">
        <f>Metro_Dade!F292/1000</f>
        <v>0</v>
      </c>
      <c r="G195" s="1">
        <v>0</v>
      </c>
      <c r="H195" s="1"/>
      <c r="I195" s="1"/>
      <c r="J195" s="1"/>
      <c r="K195" s="1"/>
      <c r="L195" s="1">
        <f t="shared" si="3"/>
        <v>409438.23184477317</v>
      </c>
      <c r="M195" s="54"/>
    </row>
    <row r="196" spans="1:13" x14ac:dyDescent="0.2">
      <c r="A196" s="3">
        <f t="shared" si="4"/>
        <v>2024</v>
      </c>
      <c r="B196" s="6">
        <v>2</v>
      </c>
      <c r="C196" s="1">
        <f>'Florida_Keys FR'!C243</f>
        <v>59682.058182868765</v>
      </c>
      <c r="D196" s="1">
        <f>Key_West!C327</f>
        <v>0</v>
      </c>
      <c r="E196" s="164">
        <f>+'LEE County'!I171</f>
        <v>318996.54702343472</v>
      </c>
      <c r="F196" s="1">
        <f>Metro_Dade!F293/1000</f>
        <v>0</v>
      </c>
      <c r="G196" s="1">
        <v>0</v>
      </c>
      <c r="H196" s="1"/>
      <c r="I196" s="1"/>
      <c r="J196" s="1"/>
      <c r="K196" s="1"/>
      <c r="L196" s="1">
        <f t="shared" ref="L196:L259" si="5">SUM(C196:K196)</f>
        <v>378678.60520630347</v>
      </c>
      <c r="M196" s="54"/>
    </row>
    <row r="197" spans="1:13" x14ac:dyDescent="0.2">
      <c r="A197" s="3">
        <f t="shared" si="4"/>
        <v>2024</v>
      </c>
      <c r="B197" s="6">
        <v>3</v>
      </c>
      <c r="C197" s="1">
        <f>'Florida_Keys FR'!C244</f>
        <v>67205.321193428797</v>
      </c>
      <c r="D197" s="1">
        <f>Key_West!C328</f>
        <v>0</v>
      </c>
      <c r="E197" s="164">
        <f>+'LEE County'!I172</f>
        <v>321658.22743129719</v>
      </c>
      <c r="F197" s="1">
        <f>Metro_Dade!F294/1000</f>
        <v>0</v>
      </c>
      <c r="G197" s="1">
        <v>0</v>
      </c>
      <c r="H197" s="1"/>
      <c r="I197" s="1"/>
      <c r="J197" s="1"/>
      <c r="K197" s="1"/>
      <c r="L197" s="1">
        <f t="shared" si="5"/>
        <v>388863.54862472601</v>
      </c>
      <c r="M197" s="54"/>
    </row>
    <row r="198" spans="1:13" x14ac:dyDescent="0.2">
      <c r="A198" s="3">
        <f t="shared" si="4"/>
        <v>2024</v>
      </c>
      <c r="B198" s="6">
        <v>4</v>
      </c>
      <c r="C198" s="1">
        <f>'Florida_Keys FR'!C245</f>
        <v>70451.524153822684</v>
      </c>
      <c r="D198" s="1">
        <f>Key_West!C329</f>
        <v>0</v>
      </c>
      <c r="E198" s="164">
        <f>+'LEE County'!I173</f>
        <v>327086.64245250227</v>
      </c>
      <c r="F198" s="1">
        <f>Metro_Dade!F295/1000</f>
        <v>0</v>
      </c>
      <c r="G198" s="1">
        <v>0</v>
      </c>
      <c r="H198" s="1"/>
      <c r="I198" s="1"/>
      <c r="J198" s="1"/>
      <c r="K198" s="1"/>
      <c r="L198" s="1">
        <f t="shared" si="5"/>
        <v>397538.16660632496</v>
      </c>
      <c r="M198" s="54"/>
    </row>
    <row r="199" spans="1:13" x14ac:dyDescent="0.2">
      <c r="A199" s="3">
        <f t="shared" si="4"/>
        <v>2024</v>
      </c>
      <c r="B199" s="6">
        <v>5</v>
      </c>
      <c r="C199" s="1">
        <f>'Florida_Keys FR'!C246</f>
        <v>80578.187936557079</v>
      </c>
      <c r="D199" s="1">
        <f>Key_West!C330</f>
        <v>0</v>
      </c>
      <c r="E199" s="164">
        <f>+'LEE County'!I174</f>
        <v>360639.97233433131</v>
      </c>
      <c r="F199" s="1">
        <f>Metro_Dade!F296/1000</f>
        <v>0</v>
      </c>
      <c r="G199" s="1">
        <v>0</v>
      </c>
      <c r="H199" s="1"/>
      <c r="I199" s="1"/>
      <c r="J199" s="1"/>
      <c r="K199" s="1"/>
      <c r="L199" s="1">
        <f t="shared" si="5"/>
        <v>441218.16027088836</v>
      </c>
      <c r="M199" s="54"/>
    </row>
    <row r="200" spans="1:13" x14ac:dyDescent="0.2">
      <c r="A200" s="3">
        <f t="shared" si="4"/>
        <v>2024</v>
      </c>
      <c r="B200" s="6">
        <v>6</v>
      </c>
      <c r="C200" s="1">
        <f>'Florida_Keys FR'!C247</f>
        <v>87735.705016963708</v>
      </c>
      <c r="D200" s="1">
        <f>Key_West!C331</f>
        <v>0</v>
      </c>
      <c r="E200" s="164">
        <f>+'LEE County'!I175</f>
        <v>375221.73383650399</v>
      </c>
      <c r="F200" s="1">
        <f>Metro_Dade!F297/1000</f>
        <v>0</v>
      </c>
      <c r="G200" s="1">
        <v>0</v>
      </c>
      <c r="H200" s="1"/>
      <c r="I200" s="1"/>
      <c r="J200" s="1"/>
      <c r="K200" s="1"/>
      <c r="L200" s="1">
        <f t="shared" si="5"/>
        <v>462957.4388534677</v>
      </c>
      <c r="M200" s="54"/>
    </row>
    <row r="201" spans="1:13" x14ac:dyDescent="0.2">
      <c r="A201" s="3">
        <f t="shared" si="4"/>
        <v>2024</v>
      </c>
      <c r="B201" s="6">
        <v>7</v>
      </c>
      <c r="C201" s="1">
        <f>'Florida_Keys FR'!C248</f>
        <v>95645.584124715475</v>
      </c>
      <c r="D201" s="1">
        <f>Key_West!C332</f>
        <v>0</v>
      </c>
      <c r="E201" s="164">
        <f>+'LEE County'!I176</f>
        <v>386792.08129394462</v>
      </c>
      <c r="F201" s="1">
        <f>Metro_Dade!F298/1000</f>
        <v>0</v>
      </c>
      <c r="G201" s="1">
        <v>0</v>
      </c>
      <c r="H201" s="1"/>
      <c r="I201" s="1"/>
      <c r="J201" s="1"/>
      <c r="K201" s="1"/>
      <c r="L201" s="1">
        <f t="shared" si="5"/>
        <v>482437.66541866009</v>
      </c>
      <c r="M201" s="54"/>
    </row>
    <row r="202" spans="1:13" x14ac:dyDescent="0.2">
      <c r="A202" s="3">
        <f t="shared" si="4"/>
        <v>2024</v>
      </c>
      <c r="B202" s="6">
        <v>8</v>
      </c>
      <c r="C202" s="1">
        <f>'Florida_Keys FR'!C249</f>
        <v>94911.312233544188</v>
      </c>
      <c r="D202" s="1">
        <f>Key_West!C333</f>
        <v>0</v>
      </c>
      <c r="E202" s="164">
        <f>+'LEE County'!I177</f>
        <v>386428.48755522637</v>
      </c>
      <c r="F202" s="1">
        <f>Metro_Dade!F299/1000</f>
        <v>0</v>
      </c>
      <c r="G202" s="1">
        <v>0</v>
      </c>
      <c r="H202" s="1"/>
      <c r="I202" s="1"/>
      <c r="J202" s="1"/>
      <c r="K202" s="1"/>
      <c r="L202" s="1">
        <f t="shared" si="5"/>
        <v>481339.79978877056</v>
      </c>
      <c r="M202" s="54"/>
    </row>
    <row r="203" spans="1:13" x14ac:dyDescent="0.2">
      <c r="A203" s="3">
        <f t="shared" si="4"/>
        <v>2024</v>
      </c>
      <c r="B203" s="6">
        <v>9</v>
      </c>
      <c r="C203" s="1">
        <f>'Florida_Keys FR'!C250</f>
        <v>81282.641261707206</v>
      </c>
      <c r="D203" s="1">
        <f>Key_West!C334</f>
        <v>0</v>
      </c>
      <c r="E203" s="164">
        <f>+'LEE County'!I178</f>
        <v>369588.59801356349</v>
      </c>
      <c r="F203" s="1">
        <f>Metro_Dade!F300/1000</f>
        <v>0</v>
      </c>
      <c r="G203" s="1">
        <v>0</v>
      </c>
      <c r="H203" s="1"/>
      <c r="I203" s="1"/>
      <c r="J203" s="1"/>
      <c r="K203" s="1"/>
      <c r="L203" s="1">
        <f t="shared" si="5"/>
        <v>450871.23927527072</v>
      </c>
      <c r="M203" s="54"/>
    </row>
    <row r="204" spans="1:13" x14ac:dyDescent="0.2">
      <c r="A204" s="3">
        <f t="shared" si="4"/>
        <v>2024</v>
      </c>
      <c r="B204" s="6">
        <v>10</v>
      </c>
      <c r="C204" s="1">
        <f>'Florida_Keys FR'!C251</f>
        <v>75071.074537475055</v>
      </c>
      <c r="D204" s="1">
        <f>Key_West!C335</f>
        <v>0</v>
      </c>
      <c r="E204" s="164">
        <f>+'LEE County'!I179</f>
        <v>345005.0920682638</v>
      </c>
      <c r="F204" s="1">
        <f>Metro_Dade!F301/1000</f>
        <v>0</v>
      </c>
      <c r="G204" s="1">
        <v>0</v>
      </c>
      <c r="H204" s="1"/>
      <c r="I204" s="1"/>
      <c r="J204" s="1"/>
      <c r="K204" s="1"/>
      <c r="L204" s="1">
        <f t="shared" si="5"/>
        <v>420076.16660573886</v>
      </c>
      <c r="M204" s="54"/>
    </row>
    <row r="205" spans="1:13" x14ac:dyDescent="0.2">
      <c r="A205" s="3">
        <f t="shared" si="4"/>
        <v>2024</v>
      </c>
      <c r="B205" s="6">
        <v>11</v>
      </c>
      <c r="C205" s="1">
        <f>'Florida_Keys FR'!C252</f>
        <v>61983.035003389676</v>
      </c>
      <c r="D205" s="1">
        <f>Key_West!C336</f>
        <v>0</v>
      </c>
      <c r="E205" s="164">
        <f>+'LEE County'!I180</f>
        <v>315448.85463555664</v>
      </c>
      <c r="F205" s="1">
        <f>Metro_Dade!F302/1000</f>
        <v>0</v>
      </c>
      <c r="G205" s="1">
        <v>0</v>
      </c>
      <c r="H205" s="1"/>
      <c r="I205" s="1"/>
      <c r="J205" s="1"/>
      <c r="K205" s="1"/>
      <c r="L205" s="1">
        <f t="shared" si="5"/>
        <v>377431.88963894633</v>
      </c>
      <c r="M205" s="54"/>
    </row>
    <row r="206" spans="1:13" x14ac:dyDescent="0.2">
      <c r="A206" s="3">
        <f t="shared" si="4"/>
        <v>2024</v>
      </c>
      <c r="B206" s="6">
        <v>12</v>
      </c>
      <c r="C206" s="1">
        <f>'Florida_Keys FR'!C253</f>
        <v>63788.988058814895</v>
      </c>
      <c r="D206" s="1">
        <f>Key_West!C337</f>
        <v>0</v>
      </c>
      <c r="E206" s="164">
        <f>+'LEE County'!I181</f>
        <v>323785.75798266759</v>
      </c>
      <c r="F206" s="1">
        <f>Metro_Dade!F303/1000</f>
        <v>0</v>
      </c>
      <c r="G206" s="1">
        <v>0</v>
      </c>
      <c r="H206" s="1"/>
      <c r="I206" s="1"/>
      <c r="J206" s="1"/>
      <c r="K206" s="1"/>
      <c r="L206" s="1">
        <f t="shared" si="5"/>
        <v>387574.74604148249</v>
      </c>
      <c r="M206" s="54"/>
    </row>
    <row r="207" spans="1:13" x14ac:dyDescent="0.2">
      <c r="A207" s="3">
        <f t="shared" si="4"/>
        <v>2025</v>
      </c>
      <c r="B207" s="6">
        <v>1</v>
      </c>
      <c r="C207" s="1">
        <f>'Florida_Keys FR'!C254</f>
        <v>63806.552672102735</v>
      </c>
      <c r="D207" s="1">
        <f>Key_West!C338</f>
        <v>0</v>
      </c>
      <c r="E207" s="164">
        <f>+'LEE County'!I182</f>
        <v>350823.15282947751</v>
      </c>
      <c r="F207" s="1">
        <f>Metro_Dade!F304/1000</f>
        <v>0</v>
      </c>
      <c r="G207" s="1">
        <v>0</v>
      </c>
      <c r="H207" s="1"/>
      <c r="I207" s="1"/>
      <c r="J207" s="1"/>
      <c r="K207" s="1"/>
      <c r="L207" s="1">
        <f t="shared" si="5"/>
        <v>414629.70550158026</v>
      </c>
      <c r="M207" s="54"/>
    </row>
    <row r="208" spans="1:13" x14ac:dyDescent="0.2">
      <c r="A208" s="3">
        <f t="shared" si="4"/>
        <v>2025</v>
      </c>
      <c r="B208" s="6">
        <v>2</v>
      </c>
      <c r="C208" s="1">
        <f>'Florida_Keys FR'!C255</f>
        <v>60434.5779683945</v>
      </c>
      <c r="D208" s="1">
        <f>Key_West!C339</f>
        <v>0</v>
      </c>
      <c r="E208" s="164">
        <f>+'LEE County'!I183</f>
        <v>323172.59918825544</v>
      </c>
      <c r="F208" s="1">
        <f>Metro_Dade!F305/1000</f>
        <v>0</v>
      </c>
      <c r="G208" s="1">
        <v>0</v>
      </c>
      <c r="H208" s="1"/>
      <c r="I208" s="1"/>
      <c r="J208" s="1"/>
      <c r="K208" s="1"/>
      <c r="L208" s="1">
        <f t="shared" si="5"/>
        <v>383607.17715664994</v>
      </c>
      <c r="M208" s="54"/>
    </row>
    <row r="209" spans="1:13" x14ac:dyDescent="0.2">
      <c r="A209" s="3">
        <f t="shared" si="4"/>
        <v>2025</v>
      </c>
      <c r="B209" s="6">
        <v>3</v>
      </c>
      <c r="C209" s="1">
        <f>'Florida_Keys FR'!C256</f>
        <v>68052.700379577305</v>
      </c>
      <c r="D209" s="1">
        <f>Key_West!C340</f>
        <v>0</v>
      </c>
      <c r="E209" s="164">
        <f>+'LEE County'!I184</f>
        <v>325985.35012432403</v>
      </c>
      <c r="F209" s="1">
        <f>Metro_Dade!F306/1000</f>
        <v>0</v>
      </c>
      <c r="G209" s="1">
        <v>0</v>
      </c>
      <c r="H209" s="1"/>
      <c r="I209" s="1"/>
      <c r="J209" s="1"/>
      <c r="K209" s="1"/>
      <c r="L209" s="1">
        <f t="shared" si="5"/>
        <v>394038.05050390132</v>
      </c>
      <c r="M209" s="54"/>
    </row>
    <row r="210" spans="1:13" x14ac:dyDescent="0.2">
      <c r="A210" s="3">
        <f t="shared" si="4"/>
        <v>2025</v>
      </c>
      <c r="B210" s="6">
        <v>4</v>
      </c>
      <c r="C210" s="1">
        <f>'Florida_Keys FR'!C257</f>
        <v>71339.834099229571</v>
      </c>
      <c r="D210" s="1">
        <f>Key_West!C341</f>
        <v>0</v>
      </c>
      <c r="E210" s="164">
        <f>+'LEE County'!I185</f>
        <v>331313.25904360221</v>
      </c>
      <c r="F210" s="1">
        <f>Metro_Dade!F307/1000</f>
        <v>0</v>
      </c>
      <c r="G210" s="1">
        <v>0</v>
      </c>
      <c r="H210" s="1"/>
      <c r="I210" s="1"/>
      <c r="J210" s="1"/>
      <c r="K210" s="1"/>
      <c r="L210" s="1">
        <f t="shared" si="5"/>
        <v>402653.09314283181</v>
      </c>
      <c r="M210" s="54"/>
    </row>
    <row r="211" spans="1:13" x14ac:dyDescent="0.2">
      <c r="A211" s="3">
        <f t="shared" si="4"/>
        <v>2025</v>
      </c>
      <c r="B211" s="6">
        <v>5</v>
      </c>
      <c r="C211" s="1">
        <f>'Florida_Keys FR'!C258</f>
        <v>81594.183070610205</v>
      </c>
      <c r="D211" s="1">
        <f>Key_West!C342</f>
        <v>0</v>
      </c>
      <c r="E211" s="164">
        <f>+'LEE County'!I186</f>
        <v>364779.65352750779</v>
      </c>
      <c r="F211" s="1">
        <f>Metro_Dade!F308/1000</f>
        <v>0</v>
      </c>
      <c r="G211" s="1">
        <v>0</v>
      </c>
      <c r="H211" s="1"/>
      <c r="I211" s="1"/>
      <c r="J211" s="1"/>
      <c r="K211" s="1"/>
      <c r="L211" s="1">
        <f t="shared" si="5"/>
        <v>446373.83659811801</v>
      </c>
      <c r="M211" s="54"/>
    </row>
    <row r="212" spans="1:13" x14ac:dyDescent="0.2">
      <c r="A212" s="3">
        <f t="shared" si="4"/>
        <v>2025</v>
      </c>
      <c r="B212" s="6">
        <v>6</v>
      </c>
      <c r="C212" s="1">
        <f>'Florida_Keys FR'!C259</f>
        <v>88841.947930370225</v>
      </c>
      <c r="D212" s="1">
        <f>Key_West!C343</f>
        <v>0</v>
      </c>
      <c r="E212" s="164">
        <f>+'LEE County'!I187</f>
        <v>379341.53442008648</v>
      </c>
      <c r="F212" s="1">
        <f>Metro_Dade!F309/1000</f>
        <v>0</v>
      </c>
      <c r="G212" s="1">
        <v>0</v>
      </c>
      <c r="H212" s="1"/>
      <c r="I212" s="1"/>
      <c r="J212" s="1"/>
      <c r="K212" s="1"/>
      <c r="L212" s="1">
        <f t="shared" si="5"/>
        <v>468183.4823504567</v>
      </c>
      <c r="M212" s="54"/>
    </row>
    <row r="213" spans="1:13" x14ac:dyDescent="0.2">
      <c r="A213" s="3">
        <f t="shared" si="4"/>
        <v>2025</v>
      </c>
      <c r="B213" s="6">
        <v>7</v>
      </c>
      <c r="C213" s="1">
        <f>'Florida_Keys FR'!C260</f>
        <v>96851.56120800371</v>
      </c>
      <c r="D213" s="1">
        <f>Key_West!C344</f>
        <v>0</v>
      </c>
      <c r="E213" s="164">
        <f>+'LEE County'!I188</f>
        <v>390901.08797439956</v>
      </c>
      <c r="F213" s="1">
        <f>Metro_Dade!F310/1000</f>
        <v>0</v>
      </c>
      <c r="G213" s="1">
        <v>0</v>
      </c>
      <c r="H213" s="1"/>
      <c r="I213" s="1"/>
      <c r="J213" s="1"/>
      <c r="K213" s="1"/>
      <c r="L213" s="1">
        <f t="shared" si="5"/>
        <v>487752.64918240329</v>
      </c>
      <c r="M213" s="54"/>
    </row>
    <row r="214" spans="1:13" x14ac:dyDescent="0.2">
      <c r="A214" s="3">
        <f t="shared" si="4"/>
        <v>2025</v>
      </c>
      <c r="B214" s="6">
        <v>8</v>
      </c>
      <c r="C214" s="1">
        <f>'Florida_Keys FR'!C261</f>
        <v>96108.031021410206</v>
      </c>
      <c r="D214" s="1">
        <f>Key_West!C345</f>
        <v>0</v>
      </c>
      <c r="E214" s="164">
        <f>+'LEE County'!I189</f>
        <v>390520.88789920672</v>
      </c>
      <c r="F214" s="1">
        <f>Metro_Dade!F311/1000</f>
        <v>0</v>
      </c>
      <c r="G214" s="1">
        <v>0</v>
      </c>
      <c r="H214" s="1"/>
      <c r="I214" s="1"/>
      <c r="J214" s="1"/>
      <c r="K214" s="1"/>
      <c r="L214" s="1">
        <f t="shared" si="5"/>
        <v>486628.91892061691</v>
      </c>
      <c r="M214" s="54"/>
    </row>
    <row r="215" spans="1:13" x14ac:dyDescent="0.2">
      <c r="A215" s="3">
        <f t="shared" si="4"/>
        <v>2025</v>
      </c>
      <c r="B215" s="6">
        <v>9</v>
      </c>
      <c r="C215" s="1">
        <f>'Florida_Keys FR'!C262</f>
        <v>82307.518714522361</v>
      </c>
      <c r="D215" s="1">
        <f>Key_West!C346</f>
        <v>0</v>
      </c>
      <c r="E215" s="164">
        <f>+'LEE County'!I190</f>
        <v>373699.31804773968</v>
      </c>
      <c r="F215" s="1">
        <f>Metro_Dade!F312/1000</f>
        <v>0</v>
      </c>
      <c r="G215" s="1">
        <v>0</v>
      </c>
      <c r="H215" s="1"/>
      <c r="I215" s="1"/>
      <c r="J215" s="1"/>
      <c r="K215" s="1"/>
      <c r="L215" s="1">
        <f t="shared" si="5"/>
        <v>456006.83676226204</v>
      </c>
      <c r="M215" s="54"/>
    </row>
    <row r="216" spans="1:13" x14ac:dyDescent="0.2">
      <c r="A216" s="3">
        <f t="shared" ref="A216:A242" si="6">+A204+1</f>
        <v>2025</v>
      </c>
      <c r="B216" s="6">
        <v>10</v>
      </c>
      <c r="C216" s="1">
        <f>'Florida_Keys FR'!C263</f>
        <v>76017.631520095063</v>
      </c>
      <c r="D216" s="1">
        <f>Key_West!C347</f>
        <v>0</v>
      </c>
      <c r="E216" s="164">
        <f>+'LEE County'!I191</f>
        <v>349111.10513429274</v>
      </c>
      <c r="F216" s="1">
        <f>Metro_Dade!F313/1000</f>
        <v>0</v>
      </c>
      <c r="G216" s="1">
        <v>0</v>
      </c>
      <c r="H216" s="1"/>
      <c r="I216" s="1"/>
      <c r="J216" s="1"/>
      <c r="K216" s="1"/>
      <c r="L216" s="1">
        <f t="shared" si="5"/>
        <v>425128.73665438779</v>
      </c>
      <c r="M216" s="54"/>
    </row>
    <row r="217" spans="1:13" x14ac:dyDescent="0.2">
      <c r="A217" s="3">
        <f t="shared" si="6"/>
        <v>2025</v>
      </c>
      <c r="B217" s="6">
        <v>11</v>
      </c>
      <c r="C217" s="1">
        <f>'Florida_Keys FR'!C264</f>
        <v>62764.567370521967</v>
      </c>
      <c r="D217" s="1">
        <f>Key_West!C348</f>
        <v>0</v>
      </c>
      <c r="E217" s="164">
        <f>+'LEE County'!I192</f>
        <v>319545.84400737152</v>
      </c>
      <c r="F217" s="1">
        <f>Metro_Dade!F314/1000</f>
        <v>0</v>
      </c>
      <c r="G217" s="1">
        <v>0</v>
      </c>
      <c r="H217" s="1"/>
      <c r="I217" s="1"/>
      <c r="J217" s="1"/>
      <c r="K217" s="1"/>
      <c r="L217" s="1">
        <f t="shared" si="5"/>
        <v>382310.41137789347</v>
      </c>
      <c r="M217" s="54"/>
    </row>
    <row r="218" spans="1:13" x14ac:dyDescent="0.2">
      <c r="A218" s="3">
        <f t="shared" si="6"/>
        <v>2025</v>
      </c>
      <c r="B218" s="6">
        <v>12</v>
      </c>
      <c r="C218" s="1">
        <f>'Florida_Keys FR'!C265</f>
        <v>64593.291346510516</v>
      </c>
      <c r="D218" s="1">
        <f>Key_West!C349</f>
        <v>0</v>
      </c>
      <c r="E218" s="164">
        <f>+'LEE County'!I193</f>
        <v>327816.41306752368</v>
      </c>
      <c r="F218" s="1">
        <f>Metro_Dade!F315/1000</f>
        <v>0</v>
      </c>
      <c r="G218" s="1">
        <v>0</v>
      </c>
      <c r="H218" s="1"/>
      <c r="I218" s="1"/>
      <c r="J218" s="1"/>
      <c r="K218" s="1"/>
      <c r="L218" s="1">
        <f t="shared" si="5"/>
        <v>392409.7044140342</v>
      </c>
      <c r="M218" s="54"/>
    </row>
    <row r="219" spans="1:13" x14ac:dyDescent="0.2">
      <c r="A219" s="3">
        <f t="shared" si="6"/>
        <v>2026</v>
      </c>
      <c r="B219" s="6">
        <v>1</v>
      </c>
      <c r="C219" s="1">
        <f>'Florida_Keys FR'!C266</f>
        <v>64611.077428685778</v>
      </c>
      <c r="D219" s="1">
        <f>Key_West!C350</f>
        <v>0</v>
      </c>
      <c r="E219" s="164">
        <f>+'LEE County'!I194</f>
        <v>354827.78378740634</v>
      </c>
      <c r="F219" s="1">
        <f>Metro_Dade!F316/1000</f>
        <v>0</v>
      </c>
      <c r="G219" s="1">
        <v>0</v>
      </c>
      <c r="H219" s="1"/>
      <c r="I219" s="1"/>
      <c r="J219" s="1"/>
      <c r="K219" s="1"/>
      <c r="L219" s="1">
        <f t="shared" si="5"/>
        <v>419438.86121609213</v>
      </c>
      <c r="M219" s="54"/>
    </row>
    <row r="220" spans="1:13" x14ac:dyDescent="0.2">
      <c r="A220" s="3">
        <f t="shared" si="6"/>
        <v>2026</v>
      </c>
      <c r="B220" s="6">
        <v>2</v>
      </c>
      <c r="C220" s="1">
        <f>'Florida_Keys FR'!C267</f>
        <v>61196.586133591598</v>
      </c>
      <c r="D220" s="1">
        <f>Key_West!C351</f>
        <v>0</v>
      </c>
      <c r="E220" s="164">
        <f>+'LEE County'!I195</f>
        <v>327235.15795509308</v>
      </c>
      <c r="F220" s="1">
        <f>Metro_Dade!F317/1000</f>
        <v>0</v>
      </c>
      <c r="G220" s="1">
        <v>0</v>
      </c>
      <c r="H220" s="1"/>
      <c r="I220" s="1"/>
      <c r="J220" s="1"/>
      <c r="K220" s="1"/>
      <c r="L220" s="1">
        <f t="shared" si="5"/>
        <v>388431.74408868467</v>
      </c>
      <c r="M220" s="54"/>
    </row>
    <row r="221" spans="1:13" x14ac:dyDescent="0.2">
      <c r="A221" s="3">
        <f t="shared" si="6"/>
        <v>2026</v>
      </c>
      <c r="B221" s="6">
        <v>3</v>
      </c>
      <c r="C221" s="1">
        <f>'Florida_Keys FR'!C268</f>
        <v>68910.764009641367</v>
      </c>
      <c r="D221" s="1">
        <f>Key_West!C352</f>
        <v>0</v>
      </c>
      <c r="E221" s="164">
        <f>+'LEE County'!I196</f>
        <v>330150.34014172188</v>
      </c>
      <c r="F221" s="1">
        <f>Metro_Dade!F318/1000</f>
        <v>0</v>
      </c>
      <c r="G221" s="1">
        <v>0</v>
      </c>
      <c r="H221" s="1"/>
      <c r="I221" s="1"/>
      <c r="J221" s="1"/>
      <c r="K221" s="1"/>
      <c r="L221" s="1">
        <f t="shared" si="5"/>
        <v>399061.10415136325</v>
      </c>
      <c r="M221" s="54"/>
    </row>
    <row r="222" spans="1:13" x14ac:dyDescent="0.2">
      <c r="A222" s="3">
        <f t="shared" si="6"/>
        <v>2026</v>
      </c>
      <c r="B222" s="6">
        <v>4</v>
      </c>
      <c r="C222" s="1">
        <f>'Florida_Keys FR'!C269</f>
        <v>72239.344576755335</v>
      </c>
      <c r="D222" s="1">
        <f>Key_West!C353</f>
        <v>0</v>
      </c>
      <c r="E222" s="164">
        <f>+'LEE County'!I197</f>
        <v>335598.02562424866</v>
      </c>
      <c r="F222" s="1">
        <f>Metro_Dade!F319/1000</f>
        <v>0</v>
      </c>
      <c r="G222" s="1">
        <v>0</v>
      </c>
      <c r="H222" s="1"/>
      <c r="I222" s="1"/>
      <c r="J222" s="1"/>
      <c r="K222" s="1"/>
      <c r="L222" s="1">
        <f t="shared" si="5"/>
        <v>407837.37020100397</v>
      </c>
      <c r="M222" s="54"/>
    </row>
    <row r="223" spans="1:13" x14ac:dyDescent="0.2">
      <c r="A223" s="3">
        <f t="shared" si="6"/>
        <v>2026</v>
      </c>
      <c r="B223" s="6">
        <v>5</v>
      </c>
      <c r="C223" s="1">
        <f>'Florida_Keys FR'!C270</f>
        <v>82622.988695180102</v>
      </c>
      <c r="D223" s="1">
        <f>Key_West!C354</f>
        <v>0</v>
      </c>
      <c r="E223" s="164">
        <f>+'LEE County'!I198</f>
        <v>369129.12735976529</v>
      </c>
      <c r="F223" s="1">
        <f>Metro_Dade!F320/1000</f>
        <v>0</v>
      </c>
      <c r="G223" s="1">
        <v>0</v>
      </c>
      <c r="H223" s="1"/>
      <c r="I223" s="1"/>
      <c r="J223" s="1"/>
      <c r="K223" s="1"/>
      <c r="L223" s="1">
        <f t="shared" si="5"/>
        <v>451752.11605494539</v>
      </c>
      <c r="M223" s="54"/>
    </row>
    <row r="224" spans="1:13" x14ac:dyDescent="0.2">
      <c r="A224" s="3">
        <f t="shared" si="6"/>
        <v>2026</v>
      </c>
      <c r="B224" s="6">
        <v>6</v>
      </c>
      <c r="C224" s="1">
        <f>'Florida_Keys FR'!C271</f>
        <v>89962.139251477187</v>
      </c>
      <c r="D224" s="1">
        <f>Key_West!C355</f>
        <v>0</v>
      </c>
      <c r="E224" s="164">
        <f>+'LEE County'!I199</f>
        <v>383751.8036755338</v>
      </c>
      <c r="F224" s="1">
        <f>Metro_Dade!F321/1000</f>
        <v>0</v>
      </c>
      <c r="G224" s="1">
        <v>0</v>
      </c>
      <c r="H224" s="1"/>
      <c r="I224" s="1"/>
      <c r="J224" s="1"/>
      <c r="K224" s="1"/>
      <c r="L224" s="1">
        <f t="shared" si="5"/>
        <v>473713.942927011</v>
      </c>
      <c r="M224" s="54"/>
    </row>
    <row r="225" spans="1:13" x14ac:dyDescent="0.2">
      <c r="A225" s="3">
        <f t="shared" si="6"/>
        <v>2026</v>
      </c>
      <c r="B225" s="6">
        <v>7</v>
      </c>
      <c r="C225" s="1">
        <f>'Florida_Keys FR'!C272</f>
        <v>98072.744228280309</v>
      </c>
      <c r="D225" s="1">
        <f>Key_West!C356</f>
        <v>0</v>
      </c>
      <c r="E225" s="164">
        <f>+'LEE County'!I200</f>
        <v>395316.66276975413</v>
      </c>
      <c r="F225" s="1">
        <f>Metro_Dade!F322/1000</f>
        <v>0</v>
      </c>
      <c r="G225" s="1">
        <v>0</v>
      </c>
      <c r="H225" s="1"/>
      <c r="I225" s="1"/>
      <c r="J225" s="1"/>
      <c r="K225" s="1"/>
      <c r="L225" s="1">
        <f t="shared" si="5"/>
        <v>493389.40699803445</v>
      </c>
      <c r="M225" s="54"/>
    </row>
    <row r="226" spans="1:13" x14ac:dyDescent="0.2">
      <c r="A226" s="3">
        <f t="shared" si="6"/>
        <v>2026</v>
      </c>
      <c r="B226" s="6">
        <v>8</v>
      </c>
      <c r="C226" s="1">
        <f>'Florida_Keys FR'!C273</f>
        <v>97319.839010168405</v>
      </c>
      <c r="D226" s="1">
        <f>Key_West!C357</f>
        <v>0</v>
      </c>
      <c r="E226" s="164">
        <f>+'LEE County'!I201</f>
        <v>394906.21233419486</v>
      </c>
      <c r="F226" s="1">
        <f>Metro_Dade!F323/1000</f>
        <v>0</v>
      </c>
      <c r="G226" s="1">
        <v>0</v>
      </c>
      <c r="H226" s="1"/>
      <c r="I226" s="1"/>
      <c r="J226" s="1"/>
      <c r="K226" s="1"/>
      <c r="L226" s="1">
        <f t="shared" si="5"/>
        <v>492226.05134436325</v>
      </c>
      <c r="M226" s="54"/>
    </row>
    <row r="227" spans="1:13" x14ac:dyDescent="0.2">
      <c r="A227" s="3">
        <f t="shared" si="6"/>
        <v>2026</v>
      </c>
      <c r="B227" s="6">
        <v>9</v>
      </c>
      <c r="C227" s="1">
        <f>'Florida_Keys FR'!C274</f>
        <v>83345.318653331866</v>
      </c>
      <c r="D227" s="1">
        <f>Key_West!C358</f>
        <v>0</v>
      </c>
      <c r="E227" s="164">
        <f>+'LEE County'!I202</f>
        <v>378135.1392227998</v>
      </c>
      <c r="F227" s="1">
        <f>Metro_Dade!F324/1000</f>
        <v>0</v>
      </c>
      <c r="G227" s="1">
        <v>0</v>
      </c>
      <c r="H227" s="1"/>
      <c r="I227" s="1"/>
      <c r="J227" s="1"/>
      <c r="K227" s="1"/>
      <c r="L227" s="1">
        <f t="shared" si="5"/>
        <v>461480.45787613164</v>
      </c>
      <c r="M227" s="54"/>
    </row>
    <row r="228" spans="1:13" x14ac:dyDescent="0.2">
      <c r="A228" s="3">
        <f t="shared" si="6"/>
        <v>2026</v>
      </c>
      <c r="B228" s="6">
        <v>10</v>
      </c>
      <c r="C228" s="1">
        <f>'Florida_Keys FR'!C275</f>
        <v>76976.123460711431</v>
      </c>
      <c r="D228" s="1">
        <f>Key_West!C359</f>
        <v>0</v>
      </c>
      <c r="E228" s="164">
        <f>+'LEE County'!I203</f>
        <v>353679.474893593</v>
      </c>
      <c r="F228" s="1">
        <f>Metro_Dade!F325/1000</f>
        <v>0</v>
      </c>
      <c r="G228" s="1">
        <v>0</v>
      </c>
      <c r="H228" s="1"/>
      <c r="I228" s="1"/>
      <c r="J228" s="1"/>
      <c r="K228" s="1"/>
      <c r="L228" s="1">
        <f t="shared" si="5"/>
        <v>430655.59835430444</v>
      </c>
      <c r="M228" s="54"/>
    </row>
    <row r="229" spans="1:13" x14ac:dyDescent="0.2">
      <c r="A229" s="3">
        <f t="shared" si="6"/>
        <v>2026</v>
      </c>
      <c r="B229" s="6">
        <v>11</v>
      </c>
      <c r="C229" s="1">
        <f>'Florida_Keys FR'!C276</f>
        <v>63555.953931480712</v>
      </c>
      <c r="D229" s="1">
        <f>Key_West!C360</f>
        <v>0</v>
      </c>
      <c r="E229" s="164">
        <f>+'LEE County'!I204</f>
        <v>324411.96482235362</v>
      </c>
      <c r="F229" s="1">
        <f>Metro_Dade!F326/1000</f>
        <v>0</v>
      </c>
      <c r="G229" s="1">
        <v>0</v>
      </c>
      <c r="H229" s="1"/>
      <c r="I229" s="1"/>
      <c r="J229" s="1"/>
      <c r="K229" s="1"/>
      <c r="L229" s="1">
        <f t="shared" si="5"/>
        <v>387967.91875383432</v>
      </c>
      <c r="M229" s="54"/>
    </row>
    <row r="230" spans="1:13" x14ac:dyDescent="0.2">
      <c r="A230" s="3">
        <f t="shared" si="6"/>
        <v>2026</v>
      </c>
      <c r="B230" s="6">
        <v>12</v>
      </c>
      <c r="C230" s="1">
        <f>'Florida_Keys FR'!C277</f>
        <v>65407.735942263906</v>
      </c>
      <c r="D230" s="1">
        <f>Key_West!C361</f>
        <v>0</v>
      </c>
      <c r="E230" s="164">
        <f>+'LEE County'!I205</f>
        <v>332958.81229191989</v>
      </c>
      <c r="F230" s="1">
        <f>Metro_Dade!F327/1000</f>
        <v>0</v>
      </c>
      <c r="G230" s="1">
        <v>0</v>
      </c>
      <c r="H230" s="1"/>
      <c r="I230" s="1"/>
      <c r="J230" s="1"/>
      <c r="K230" s="1"/>
      <c r="L230" s="1">
        <f t="shared" si="5"/>
        <v>398366.54823418381</v>
      </c>
      <c r="M230" s="54"/>
    </row>
    <row r="231" spans="1:13" x14ac:dyDescent="0.2">
      <c r="A231" s="3">
        <f t="shared" si="6"/>
        <v>2027</v>
      </c>
      <c r="B231" s="6">
        <v>1</v>
      </c>
      <c r="C231" s="1">
        <f>'Florida_Keys FR'!C278</f>
        <v>65425.746285785914</v>
      </c>
      <c r="D231" s="1">
        <f>Key_West!C362</f>
        <v>0</v>
      </c>
      <c r="E231" s="164">
        <f>+'LEE County'!I206</f>
        <v>360155.40973983315</v>
      </c>
      <c r="F231" s="1">
        <f>Metro_Dade!F328/1000</f>
        <v>0</v>
      </c>
      <c r="G231" s="1">
        <v>0</v>
      </c>
      <c r="H231" s="1"/>
      <c r="I231" s="1"/>
      <c r="J231" s="1"/>
      <c r="K231" s="1"/>
      <c r="L231" s="1">
        <f t="shared" si="5"/>
        <v>425581.15602561907</v>
      </c>
      <c r="M231" s="54"/>
    </row>
    <row r="232" spans="1:13" x14ac:dyDescent="0.2">
      <c r="A232" s="3">
        <f t="shared" si="6"/>
        <v>2027</v>
      </c>
      <c r="B232" s="6">
        <v>2</v>
      </c>
      <c r="C232" s="1">
        <f>'Florida_Keys FR'!C279</f>
        <v>61968.202315645052</v>
      </c>
      <c r="D232" s="1">
        <f>Key_West!C363</f>
        <v>0</v>
      </c>
      <c r="E232" s="164">
        <f>+'LEE County'!I207</f>
        <v>332557.82673232898</v>
      </c>
      <c r="F232" s="1">
        <f>Metro_Dade!F329/1000</f>
        <v>0</v>
      </c>
      <c r="G232" s="1">
        <v>0</v>
      </c>
      <c r="H232" s="1"/>
      <c r="I232" s="1"/>
      <c r="J232" s="1"/>
      <c r="K232" s="1"/>
      <c r="L232" s="1">
        <f t="shared" si="5"/>
        <v>394526.02904797404</v>
      </c>
      <c r="M232" s="54"/>
    </row>
    <row r="233" spans="1:13" x14ac:dyDescent="0.2">
      <c r="A233" s="3">
        <f t="shared" si="6"/>
        <v>2027</v>
      </c>
      <c r="B233" s="6">
        <v>3</v>
      </c>
      <c r="C233" s="1">
        <f>'Florida_Keys FR'!C280</f>
        <v>69779.646801753843</v>
      </c>
      <c r="D233" s="1">
        <f>Key_West!C364</f>
        <v>0</v>
      </c>
      <c r="E233" s="164">
        <f>+'LEE County'!I208</f>
        <v>335349.45135735662</v>
      </c>
      <c r="F233" s="1">
        <f>Metro_Dade!F330/1000</f>
        <v>0</v>
      </c>
      <c r="G233" s="1">
        <v>0</v>
      </c>
      <c r="H233" s="1"/>
      <c r="I233" s="1"/>
      <c r="J233" s="1"/>
      <c r="K233" s="1"/>
      <c r="L233" s="1">
        <f t="shared" si="5"/>
        <v>405129.09815911046</v>
      </c>
      <c r="M233" s="54"/>
    </row>
    <row r="234" spans="1:13" x14ac:dyDescent="0.2">
      <c r="A234" s="3">
        <f t="shared" si="6"/>
        <v>2027</v>
      </c>
      <c r="B234" s="6">
        <v>4</v>
      </c>
      <c r="C234" s="1">
        <f>'Florida_Keys FR'!C281</f>
        <v>73150.196811791408</v>
      </c>
      <c r="D234" s="1">
        <f>Key_West!C365</f>
        <v>0</v>
      </c>
      <c r="E234" s="164">
        <f>+'LEE County'!I209</f>
        <v>340621.12466186885</v>
      </c>
      <c r="F234" s="1">
        <f>Metro_Dade!F331/1000</f>
        <v>0</v>
      </c>
      <c r="G234" s="1">
        <v>0</v>
      </c>
      <c r="H234" s="1"/>
      <c r="I234" s="1"/>
      <c r="J234" s="1"/>
      <c r="K234" s="1"/>
      <c r="L234" s="1">
        <f t="shared" si="5"/>
        <v>413771.32147366024</v>
      </c>
      <c r="M234" s="54"/>
    </row>
    <row r="235" spans="1:13" x14ac:dyDescent="0.2">
      <c r="A235" s="3">
        <f t="shared" si="6"/>
        <v>2027</v>
      </c>
      <c r="B235" s="6">
        <v>5</v>
      </c>
      <c r="C235" s="1">
        <f>'Florida_Keys FR'!C282</f>
        <v>83664.766335319175</v>
      </c>
      <c r="D235" s="1">
        <f>Key_West!C366</f>
        <v>0</v>
      </c>
      <c r="E235" s="164">
        <f>+'LEE County'!I210</f>
        <v>373994.55450592563</v>
      </c>
      <c r="F235" s="1">
        <f>Metro_Dade!F332/1000</f>
        <v>0</v>
      </c>
      <c r="G235" s="1">
        <v>0</v>
      </c>
      <c r="H235" s="1"/>
      <c r="I235" s="1"/>
      <c r="J235" s="1"/>
      <c r="K235" s="1"/>
      <c r="L235" s="1">
        <f t="shared" si="5"/>
        <v>457659.32084124477</v>
      </c>
      <c r="M235" s="54"/>
    </row>
    <row r="236" spans="1:13" x14ac:dyDescent="0.2">
      <c r="A236" s="3">
        <f t="shared" si="6"/>
        <v>2027</v>
      </c>
      <c r="B236" s="6">
        <v>6</v>
      </c>
      <c r="C236" s="1">
        <f>'Florida_Keys FR'!C283</f>
        <v>91096.454853119591</v>
      </c>
      <c r="D236" s="1">
        <f>Key_West!C367</f>
        <v>0</v>
      </c>
      <c r="E236" s="164">
        <f>+'LEE County'!I211</f>
        <v>388520.35774603765</v>
      </c>
      <c r="F236" s="1">
        <f>Metro_Dade!F333/1000</f>
        <v>0</v>
      </c>
      <c r="G236" s="1">
        <v>0</v>
      </c>
      <c r="H236" s="1"/>
      <c r="I236" s="1"/>
      <c r="J236" s="1"/>
      <c r="K236" s="1"/>
      <c r="L236" s="1">
        <f t="shared" si="5"/>
        <v>479616.81259915722</v>
      </c>
      <c r="M236" s="54"/>
    </row>
    <row r="237" spans="1:13" x14ac:dyDescent="0.2">
      <c r="A237" s="3">
        <f t="shared" si="6"/>
        <v>2027</v>
      </c>
      <c r="B237" s="6">
        <v>7</v>
      </c>
      <c r="C237" s="1">
        <f>'Florida_Keys FR'!C284</f>
        <v>99309.324914329263</v>
      </c>
      <c r="D237" s="1">
        <f>Key_West!C368</f>
        <v>0</v>
      </c>
      <c r="E237" s="164">
        <f>+'LEE County'!I212</f>
        <v>399984.41869243694</v>
      </c>
      <c r="F237" s="1">
        <f>Metro_Dade!F334/1000</f>
        <v>0</v>
      </c>
      <c r="G237" s="1">
        <v>0</v>
      </c>
      <c r="H237" s="1"/>
      <c r="I237" s="1"/>
      <c r="J237" s="1"/>
      <c r="K237" s="1"/>
      <c r="L237" s="1">
        <f t="shared" si="5"/>
        <v>499293.74360676622</v>
      </c>
      <c r="M237" s="54"/>
    </row>
    <row r="238" spans="1:13" x14ac:dyDescent="0.2">
      <c r="A238" s="3">
        <f t="shared" si="6"/>
        <v>2027</v>
      </c>
      <c r="B238" s="6">
        <v>8</v>
      </c>
      <c r="C238" s="1">
        <f>'Florida_Keys FR'!C285</f>
        <v>98546.926456699395</v>
      </c>
      <c r="D238" s="1">
        <f>Key_West!C369</f>
        <v>0</v>
      </c>
      <c r="E238" s="164">
        <f>+'LEE County'!I213</f>
        <v>399451.35474809783</v>
      </c>
      <c r="F238" s="1">
        <f>Metro_Dade!F335/1000</f>
        <v>0</v>
      </c>
      <c r="G238" s="1">
        <v>0</v>
      </c>
      <c r="H238" s="1"/>
      <c r="I238" s="1"/>
      <c r="J238" s="1"/>
      <c r="K238" s="1"/>
      <c r="L238" s="1">
        <f t="shared" si="5"/>
        <v>497998.28120479721</v>
      </c>
      <c r="M238" s="54"/>
    </row>
    <row r="239" spans="1:13" x14ac:dyDescent="0.2">
      <c r="A239" s="3">
        <f t="shared" si="6"/>
        <v>2027</v>
      </c>
      <c r="B239" s="6">
        <v>9</v>
      </c>
      <c r="C239" s="1">
        <f>'Florida_Keys FR'!C286</f>
        <v>84396.204015317941</v>
      </c>
      <c r="D239" s="1">
        <f>Key_West!C370</f>
        <v>0</v>
      </c>
      <c r="E239" s="164">
        <f>+'LEE County'!I214</f>
        <v>382605.70267449296</v>
      </c>
      <c r="F239" s="1">
        <f>Metro_Dade!F336/1000</f>
        <v>0</v>
      </c>
      <c r="G239" s="1">
        <v>0</v>
      </c>
      <c r="H239" s="1"/>
      <c r="I239" s="1"/>
      <c r="J239" s="1"/>
      <c r="K239" s="1"/>
      <c r="L239" s="1">
        <f t="shared" si="5"/>
        <v>467001.90668981092</v>
      </c>
      <c r="M239" s="54"/>
    </row>
    <row r="240" spans="1:13" x14ac:dyDescent="0.2">
      <c r="A240" s="3">
        <f t="shared" si="6"/>
        <v>2027</v>
      </c>
      <c r="B240" s="6">
        <v>10</v>
      </c>
      <c r="C240" s="1">
        <f>'Florida_Keys FR'!C287</f>
        <v>77946.700844952589</v>
      </c>
      <c r="D240" s="1">
        <f>Key_West!C371</f>
        <v>0</v>
      </c>
      <c r="E240" s="164">
        <f>+'LEE County'!I215</f>
        <v>358068.04809182353</v>
      </c>
      <c r="F240" s="1">
        <f>Metro_Dade!F337/1000</f>
        <v>0</v>
      </c>
      <c r="G240" s="1">
        <v>0</v>
      </c>
      <c r="H240" s="1"/>
      <c r="I240" s="1"/>
      <c r="J240" s="1"/>
      <c r="K240" s="1"/>
      <c r="L240" s="1">
        <f t="shared" si="5"/>
        <v>436014.74893677613</v>
      </c>
      <c r="M240" s="54"/>
    </row>
    <row r="241" spans="1:13" x14ac:dyDescent="0.2">
      <c r="A241" s="3">
        <f t="shared" si="6"/>
        <v>2027</v>
      </c>
      <c r="B241" s="6">
        <v>11</v>
      </c>
      <c r="C241" s="1">
        <f>'Florida_Keys FR'!C288</f>
        <v>64357.31893593241</v>
      </c>
      <c r="D241" s="1">
        <f>Key_West!C372</f>
        <v>0</v>
      </c>
      <c r="E241" s="164">
        <f>+'LEE County'!I216</f>
        <v>328743.39508152427</v>
      </c>
      <c r="F241" s="1">
        <f>Metro_Dade!F338/1000</f>
        <v>0</v>
      </c>
      <c r="G241" s="1">
        <v>0</v>
      </c>
      <c r="H241" s="1"/>
      <c r="I241" s="1"/>
      <c r="J241" s="1"/>
      <c r="K241" s="1"/>
      <c r="L241" s="1">
        <f t="shared" si="5"/>
        <v>393100.71401745669</v>
      </c>
      <c r="M241" s="54"/>
    </row>
    <row r="242" spans="1:13" x14ac:dyDescent="0.2">
      <c r="A242" s="3">
        <f t="shared" si="6"/>
        <v>2027</v>
      </c>
      <c r="B242" s="6">
        <v>12</v>
      </c>
      <c r="C242" s="1">
        <f>'Florida_Keys FR'!C289</f>
        <v>66232.44971591061</v>
      </c>
      <c r="D242" s="1">
        <f>Key_West!C373</f>
        <v>0</v>
      </c>
      <c r="E242" s="164">
        <f>+'LEE County'!I217</f>
        <v>337202.47126862482</v>
      </c>
      <c r="F242" s="1">
        <f>Metro_Dade!F339/1000</f>
        <v>0</v>
      </c>
      <c r="G242" s="1">
        <v>0</v>
      </c>
      <c r="H242" s="1"/>
      <c r="I242" s="1"/>
      <c r="J242" s="1"/>
      <c r="K242" s="1"/>
      <c r="L242" s="1">
        <f t="shared" si="5"/>
        <v>403434.92098453542</v>
      </c>
      <c r="M242" s="54"/>
    </row>
    <row r="243" spans="1:13" x14ac:dyDescent="0.2">
      <c r="A243" s="3">
        <v>2028</v>
      </c>
      <c r="B243" s="3">
        <v>1</v>
      </c>
      <c r="C243" s="1">
        <f>'Florida_Keys FR'!C290</f>
        <v>66250.687148448269</v>
      </c>
      <c r="D243" s="1">
        <f>Key_West!C374</f>
        <v>0</v>
      </c>
      <c r="E243" s="164">
        <f>+'LEE County'!I218</f>
        <v>364339.30220557592</v>
      </c>
      <c r="F243" s="1">
        <f>Metro_Dade!F340/1000</f>
        <v>0</v>
      </c>
      <c r="G243" s="1">
        <v>0</v>
      </c>
      <c r="H243" s="1"/>
      <c r="I243" s="1"/>
      <c r="J243" s="1"/>
      <c r="K243" s="1"/>
      <c r="L243" s="1">
        <f t="shared" si="5"/>
        <v>430589.98935402418</v>
      </c>
      <c r="M243" s="54"/>
    </row>
    <row r="244" spans="1:13" x14ac:dyDescent="0.2">
      <c r="A244" s="3">
        <v>2028</v>
      </c>
      <c r="B244" s="3">
        <v>2</v>
      </c>
      <c r="C244" s="1">
        <f>'Florida_Keys FR'!C291</f>
        <v>62749.547660222495</v>
      </c>
      <c r="D244" s="1">
        <f>Key_West!C375</f>
        <v>0</v>
      </c>
      <c r="E244" s="164">
        <f>+'LEE County'!I219</f>
        <v>336965.03765128559</v>
      </c>
      <c r="F244" s="1">
        <f>Metro_Dade!F341/1000</f>
        <v>0</v>
      </c>
      <c r="G244" s="1">
        <v>0</v>
      </c>
      <c r="H244" s="1"/>
      <c r="I244" s="1"/>
      <c r="J244" s="1"/>
      <c r="K244" s="1"/>
      <c r="L244" s="1">
        <f t="shared" si="5"/>
        <v>399714.5853115081</v>
      </c>
      <c r="M244" s="54"/>
    </row>
    <row r="245" spans="1:13" x14ac:dyDescent="0.2">
      <c r="A245" s="3">
        <v>2028</v>
      </c>
      <c r="B245" s="3">
        <v>3</v>
      </c>
      <c r="C245" s="1">
        <f>'Florida_Keys FR'!C292</f>
        <v>70659.485172683053</v>
      </c>
      <c r="D245" s="1">
        <f>Key_West!C376</f>
        <v>0</v>
      </c>
      <c r="E245" s="164">
        <f>+'LEE County'!I220</f>
        <v>339537.94284559699</v>
      </c>
      <c r="F245" s="1">
        <f>Metro_Dade!F342/1000</f>
        <v>0</v>
      </c>
      <c r="G245" s="1">
        <v>0</v>
      </c>
      <c r="H245" s="1"/>
      <c r="I245" s="1"/>
      <c r="J245" s="1"/>
      <c r="K245" s="1"/>
      <c r="L245" s="1">
        <f t="shared" si="5"/>
        <v>410197.42801828007</v>
      </c>
      <c r="M245" s="54"/>
    </row>
    <row r="246" spans="1:13" x14ac:dyDescent="0.2">
      <c r="A246" s="3">
        <v>2028</v>
      </c>
      <c r="B246" s="3">
        <v>4</v>
      </c>
      <c r="C246" s="1">
        <f>'Florida_Keys FR'!C293</f>
        <v>74072.533810413457</v>
      </c>
      <c r="D246" s="1">
        <f>Key_West!C377</f>
        <v>0</v>
      </c>
      <c r="E246" s="164">
        <f>+'LEE County'!I221</f>
        <v>344821.62243275793</v>
      </c>
      <c r="F246" s="1">
        <f>Metro_Dade!F343/1000</f>
        <v>0</v>
      </c>
      <c r="G246" s="1">
        <v>0</v>
      </c>
      <c r="H246" s="1"/>
      <c r="I246" s="1"/>
      <c r="J246" s="1"/>
      <c r="K246" s="1"/>
      <c r="L246" s="1">
        <f t="shared" si="5"/>
        <v>418894.15624317137</v>
      </c>
      <c r="M246" s="54"/>
    </row>
    <row r="247" spans="1:13" x14ac:dyDescent="0.2">
      <c r="A247" s="3">
        <v>2028</v>
      </c>
      <c r="B247" s="3">
        <v>5</v>
      </c>
      <c r="C247" s="1">
        <f>'Florida_Keys FR'!C294</f>
        <v>84719.679552718691</v>
      </c>
      <c r="D247" s="1">
        <f>Key_West!C378</f>
        <v>0</v>
      </c>
      <c r="E247" s="164">
        <f>+'LEE County'!I222</f>
        <v>378177.28123691439</v>
      </c>
      <c r="F247" s="1">
        <f>Metro_Dade!F344/1000</f>
        <v>0</v>
      </c>
      <c r="G247" s="1">
        <v>0</v>
      </c>
      <c r="H247" s="1"/>
      <c r="I247" s="1"/>
      <c r="J247" s="1"/>
      <c r="K247" s="1"/>
      <c r="L247" s="1">
        <f t="shared" si="5"/>
        <v>462896.9607896331</v>
      </c>
      <c r="M247" s="54"/>
    </row>
    <row r="248" spans="1:13" x14ac:dyDescent="0.2">
      <c r="A248" s="3">
        <v>2028</v>
      </c>
      <c r="B248" s="3">
        <v>6</v>
      </c>
      <c r="C248" s="1">
        <f>'Florida_Keys FR'!C295</f>
        <v>92245.072825679745</v>
      </c>
      <c r="D248" s="1">
        <f>Key_West!C379</f>
        <v>0</v>
      </c>
      <c r="E248" s="164">
        <f>+'LEE County'!I223</f>
        <v>392700.56836252299</v>
      </c>
      <c r="F248" s="1">
        <f>Metro_Dade!F345/1000</f>
        <v>0</v>
      </c>
      <c r="G248" s="1">
        <v>0</v>
      </c>
      <c r="H248" s="1"/>
      <c r="I248" s="1"/>
      <c r="J248" s="1"/>
      <c r="K248" s="1"/>
      <c r="L248" s="1">
        <f t="shared" si="5"/>
        <v>484945.64118820272</v>
      </c>
      <c r="M248" s="54"/>
    </row>
    <row r="249" spans="1:13" x14ac:dyDescent="0.2">
      <c r="A249" s="3">
        <v>2028</v>
      </c>
      <c r="B249" s="3">
        <v>7</v>
      </c>
      <c r="C249" s="1">
        <f>'Florida_Keys FR'!C296</f>
        <v>100561.49741240655</v>
      </c>
      <c r="D249" s="1">
        <f>Key_West!C380</f>
        <v>0</v>
      </c>
      <c r="E249" s="164">
        <f>+'LEE County'!I224</f>
        <v>404148.17790849396</v>
      </c>
      <c r="F249" s="1">
        <f>Metro_Dade!F346/1000</f>
        <v>0</v>
      </c>
      <c r="G249" s="1">
        <v>0</v>
      </c>
      <c r="H249" s="1"/>
      <c r="I249" s="1"/>
      <c r="J249" s="1"/>
      <c r="K249" s="1"/>
      <c r="L249" s="1">
        <f t="shared" si="5"/>
        <v>504709.67532090051</v>
      </c>
      <c r="M249" s="54"/>
    </row>
    <row r="250" spans="1:13" x14ac:dyDescent="0.2">
      <c r="A250" s="3">
        <v>2028</v>
      </c>
      <c r="B250" s="3">
        <v>8</v>
      </c>
      <c r="C250" s="1">
        <f>'Florida_Keys FR'!C297</f>
        <v>99789.486016796829</v>
      </c>
      <c r="D250" s="1">
        <f>Key_West!C381</f>
        <v>0</v>
      </c>
      <c r="E250" s="164">
        <f>+'LEE County'!I225</f>
        <v>403605.8707288421</v>
      </c>
      <c r="F250" s="1">
        <f>Metro_Dade!F347/1000</f>
        <v>0</v>
      </c>
      <c r="G250" s="1">
        <v>0</v>
      </c>
      <c r="H250" s="1"/>
      <c r="I250" s="1"/>
      <c r="J250" s="1"/>
      <c r="K250" s="1"/>
      <c r="L250" s="1">
        <f t="shared" si="5"/>
        <v>503395.35674563894</v>
      </c>
      <c r="M250" s="54"/>
    </row>
    <row r="251" spans="1:13" x14ac:dyDescent="0.2">
      <c r="A251" s="3">
        <v>2028</v>
      </c>
      <c r="B251" s="3">
        <v>9</v>
      </c>
      <c r="C251" s="1">
        <f>'Florida_Keys FR'!C298</f>
        <v>85460.339792106926</v>
      </c>
      <c r="D251" s="1">
        <f>Key_West!C382</f>
        <v>0</v>
      </c>
      <c r="E251" s="164">
        <f>+'LEE County'!I226</f>
        <v>386803.13745351363</v>
      </c>
      <c r="F251" s="1">
        <f>Metro_Dade!F348/1000</f>
        <v>0</v>
      </c>
      <c r="G251" s="1">
        <v>0</v>
      </c>
      <c r="H251" s="1"/>
      <c r="I251" s="1"/>
      <c r="J251" s="1"/>
      <c r="K251" s="1"/>
      <c r="L251" s="1">
        <f t="shared" si="5"/>
        <v>472263.47724562057</v>
      </c>
      <c r="M251" s="54"/>
    </row>
    <row r="252" spans="1:13" x14ac:dyDescent="0.2">
      <c r="A252" s="3">
        <v>2028</v>
      </c>
      <c r="B252" s="3">
        <v>10</v>
      </c>
      <c r="C252" s="1">
        <f>'Florida_Keys FR'!C299</f>
        <v>78929.5160558918</v>
      </c>
      <c r="D252" s="1">
        <f>Key_West!C383</f>
        <v>0</v>
      </c>
      <c r="E252" s="164">
        <f>+'LEE County'!I227</f>
        <v>362270.40081259661</v>
      </c>
      <c r="F252" s="1">
        <f>Metro_Dade!F349/1000</f>
        <v>0</v>
      </c>
      <c r="G252" s="1">
        <v>0</v>
      </c>
      <c r="H252" s="1"/>
      <c r="I252" s="1"/>
      <c r="J252" s="1"/>
      <c r="K252" s="1"/>
      <c r="L252" s="1">
        <f t="shared" si="5"/>
        <v>441199.91686848842</v>
      </c>
      <c r="M252" s="54"/>
    </row>
    <row r="253" spans="1:13" x14ac:dyDescent="0.2">
      <c r="A253" s="3">
        <v>2028</v>
      </c>
      <c r="B253" s="3">
        <v>11</v>
      </c>
      <c r="C253" s="1">
        <f>'Florida_Keys FR'!C300</f>
        <v>65168.788200184099</v>
      </c>
      <c r="D253" s="1">
        <f>Key_West!C384</f>
        <v>0</v>
      </c>
      <c r="E253" s="164">
        <f>+'LEE County'!I228</f>
        <v>332932.38321105321</v>
      </c>
      <c r="F253" s="1">
        <f>Metro_Dade!F350/1000</f>
        <v>0</v>
      </c>
      <c r="G253" s="1">
        <v>0</v>
      </c>
      <c r="H253" s="1"/>
      <c r="I253" s="1"/>
      <c r="J253" s="1"/>
      <c r="K253" s="1"/>
      <c r="L253" s="1">
        <f t="shared" si="5"/>
        <v>398101.17141123733</v>
      </c>
      <c r="M253" s="54"/>
    </row>
    <row r="254" spans="1:13" x14ac:dyDescent="0.2">
      <c r="A254" s="3">
        <v>2028</v>
      </c>
      <c r="B254" s="3">
        <v>12</v>
      </c>
      <c r="C254" s="1">
        <f>'Florida_Keys FR'!C301</f>
        <v>67067.562149572739</v>
      </c>
      <c r="D254" s="1">
        <f>Key_West!C385</f>
        <v>0</v>
      </c>
      <c r="E254" s="164">
        <f>+'LEE County'!I229</f>
        <v>341325.16956283851</v>
      </c>
      <c r="F254" s="1">
        <f>Metro_Dade!F351/1000</f>
        <v>0</v>
      </c>
      <c r="G254" s="1">
        <v>0</v>
      </c>
      <c r="H254" s="1"/>
      <c r="I254" s="1"/>
      <c r="J254" s="1"/>
      <c r="K254" s="1"/>
      <c r="L254" s="1">
        <f t="shared" si="5"/>
        <v>408392.73171241127</v>
      </c>
      <c r="M254" s="54"/>
    </row>
    <row r="255" spans="1:13" x14ac:dyDescent="0.2">
      <c r="A255" s="3">
        <v>2029</v>
      </c>
      <c r="B255" s="3">
        <v>1</v>
      </c>
      <c r="C255" s="1">
        <f>'Florida_Keys FR'!C302</f>
        <v>67086.029534448506</v>
      </c>
      <c r="D255" s="1">
        <f>Key_West!C386</f>
        <v>0</v>
      </c>
      <c r="E255" s="164">
        <f>+'LEE County'!I230</f>
        <v>368408.06917892583</v>
      </c>
      <c r="F255" s="1">
        <f>Metro_Dade!F352/1000</f>
        <v>0</v>
      </c>
      <c r="G255" s="1">
        <v>0</v>
      </c>
      <c r="H255" s="1"/>
      <c r="I255" s="1"/>
      <c r="J255" s="1"/>
      <c r="K255" s="1"/>
      <c r="L255" s="1">
        <f t="shared" si="5"/>
        <v>435494.09871337435</v>
      </c>
      <c r="M255" s="54"/>
    </row>
    <row r="256" spans="1:13" x14ac:dyDescent="0.2">
      <c r="A256" s="3">
        <v>2029</v>
      </c>
      <c r="B256" s="3">
        <v>2</v>
      </c>
      <c r="C256" s="1">
        <f>'Florida_Keys FR'!C303</f>
        <v>63540.744840494364</v>
      </c>
      <c r="D256" s="1">
        <f>Key_West!C387</f>
        <v>0</v>
      </c>
      <c r="E256" s="164">
        <f>+'LEE County'!I231</f>
        <v>340772.21278134658</v>
      </c>
      <c r="F256" s="1">
        <f>Metro_Dade!F353/1000</f>
        <v>0</v>
      </c>
      <c r="G256" s="1">
        <v>0</v>
      </c>
      <c r="H256" s="1"/>
      <c r="I256" s="1"/>
      <c r="J256" s="1"/>
      <c r="K256" s="1"/>
      <c r="L256" s="1">
        <f t="shared" si="5"/>
        <v>404312.95762184093</v>
      </c>
      <c r="M256" s="54"/>
    </row>
    <row r="257" spans="1:13" x14ac:dyDescent="0.2">
      <c r="A257" s="3">
        <v>2029</v>
      </c>
      <c r="B257" s="3">
        <v>3</v>
      </c>
      <c r="C257" s="1">
        <f>'Florida_Keys FR'!C304</f>
        <v>71550.417259250564</v>
      </c>
      <c r="D257" s="1">
        <f>Key_West!C388</f>
        <v>0</v>
      </c>
      <c r="E257" s="164">
        <f>+'LEE County'!I232</f>
        <v>343567.16132133437</v>
      </c>
      <c r="F257" s="1">
        <f>Metro_Dade!F354/1000</f>
        <v>0</v>
      </c>
      <c r="G257" s="1">
        <v>0</v>
      </c>
      <c r="H257" s="1"/>
      <c r="I257" s="1"/>
      <c r="J257" s="1"/>
      <c r="K257" s="1"/>
      <c r="L257" s="1">
        <f t="shared" si="5"/>
        <v>415117.57858058496</v>
      </c>
      <c r="M257" s="54"/>
    </row>
    <row r="258" spans="1:13" x14ac:dyDescent="0.2">
      <c r="A258" s="3">
        <v>2029</v>
      </c>
      <c r="B258" s="3">
        <v>4</v>
      </c>
      <c r="C258" s="1">
        <f>'Florida_Keys FR'!C305</f>
        <v>75006.500381833728</v>
      </c>
      <c r="D258" s="1">
        <f>Key_West!C389</f>
        <v>0</v>
      </c>
      <c r="E258" s="164">
        <f>+'LEE County'!I233</f>
        <v>348823.32255652134</v>
      </c>
      <c r="F258" s="1">
        <f>Metro_Dade!F355/1000</f>
        <v>0</v>
      </c>
      <c r="G258" s="1">
        <v>0</v>
      </c>
      <c r="H258" s="1"/>
      <c r="I258" s="1"/>
      <c r="J258" s="1"/>
      <c r="K258" s="1"/>
      <c r="L258" s="1">
        <f t="shared" si="5"/>
        <v>423829.82293835504</v>
      </c>
      <c r="M258" s="54"/>
    </row>
    <row r="259" spans="1:13" x14ac:dyDescent="0.2">
      <c r="A259" s="3">
        <v>2029</v>
      </c>
      <c r="B259" s="3">
        <v>5</v>
      </c>
      <c r="C259" s="1">
        <f>'Florida_Keys FR'!C306</f>
        <v>85787.893971388345</v>
      </c>
      <c r="D259" s="1">
        <f>Key_West!C390</f>
        <v>0</v>
      </c>
      <c r="E259" s="164">
        <f>+'LEE County'!I234</f>
        <v>382109.10361629078</v>
      </c>
      <c r="F259" s="1">
        <f>Metro_Dade!F356/1000</f>
        <v>0</v>
      </c>
      <c r="G259" s="1">
        <v>0</v>
      </c>
      <c r="H259" s="1"/>
      <c r="I259" s="1"/>
      <c r="J259" s="1"/>
      <c r="K259" s="1"/>
      <c r="L259" s="1">
        <f t="shared" si="5"/>
        <v>467896.99758767913</v>
      </c>
      <c r="M259" s="54"/>
    </row>
    <row r="260" spans="1:13" x14ac:dyDescent="0.2">
      <c r="A260" s="3">
        <v>2029</v>
      </c>
      <c r="B260" s="3">
        <v>6</v>
      </c>
      <c r="C260" s="1">
        <f>'Florida_Keys FR'!C307</f>
        <v>93408.173505047918</v>
      </c>
      <c r="D260" s="1">
        <f>Key_West!C391</f>
        <v>0</v>
      </c>
      <c r="E260" s="164">
        <f>+'LEE County'!I235</f>
        <v>396568.32162922726</v>
      </c>
      <c r="F260" s="1">
        <f>Metro_Dade!F357/1000</f>
        <v>0</v>
      </c>
      <c r="G260" s="1">
        <v>0</v>
      </c>
      <c r="H260" s="1"/>
      <c r="I260" s="1"/>
      <c r="J260" s="1"/>
      <c r="K260" s="1"/>
      <c r="L260" s="1">
        <f t="shared" ref="L260:L323" si="7">SUM(C260:K260)</f>
        <v>489976.49513427517</v>
      </c>
      <c r="M260" s="54"/>
    </row>
    <row r="261" spans="1:13" x14ac:dyDescent="0.2">
      <c r="A261" s="3">
        <v>2029</v>
      </c>
      <c r="B261" s="3">
        <v>7</v>
      </c>
      <c r="C261" s="1">
        <f>'Florida_Keys FR'!C308</f>
        <v>101829.45831672156</v>
      </c>
      <c r="D261" s="1">
        <f>Key_West!C392</f>
        <v>0</v>
      </c>
      <c r="E261" s="164">
        <f>+'LEE County'!I236</f>
        <v>407956.59211037913</v>
      </c>
      <c r="F261" s="1">
        <f>Metro_Dade!F358/1000</f>
        <v>0</v>
      </c>
      <c r="G261" s="1">
        <v>0</v>
      </c>
      <c r="H261" s="1"/>
      <c r="I261" s="1"/>
      <c r="J261" s="1"/>
      <c r="K261" s="1"/>
      <c r="L261" s="1">
        <f t="shared" si="7"/>
        <v>509786.05042710068</v>
      </c>
      <c r="M261" s="54"/>
    </row>
    <row r="262" spans="1:13" x14ac:dyDescent="0.2">
      <c r="A262" s="3">
        <v>2029</v>
      </c>
      <c r="B262" s="3">
        <v>8</v>
      </c>
      <c r="C262" s="1">
        <f>'Florida_Keys FR'!C309</f>
        <v>101047.71277541484</v>
      </c>
      <c r="D262" s="1">
        <f>Key_West!C393</f>
        <v>0</v>
      </c>
      <c r="E262" s="164">
        <f>+'LEE County'!I237</f>
        <v>407399.01469499397</v>
      </c>
      <c r="F262" s="1">
        <f>Metro_Dade!F359/1000</f>
        <v>0</v>
      </c>
      <c r="G262" s="1">
        <v>0</v>
      </c>
      <c r="H262" s="1"/>
      <c r="I262" s="1"/>
      <c r="J262" s="1"/>
      <c r="K262" s="1"/>
      <c r="L262" s="1">
        <f t="shared" si="7"/>
        <v>508446.72747040878</v>
      </c>
      <c r="M262" s="54"/>
    </row>
    <row r="263" spans="1:13" x14ac:dyDescent="0.2">
      <c r="A263" s="3">
        <v>2029</v>
      </c>
      <c r="B263" s="3">
        <v>9</v>
      </c>
      <c r="C263" s="1">
        <f>'Florida_Keys FR'!C310</f>
        <v>86537.893055673369</v>
      </c>
      <c r="D263" s="1">
        <f>Key_West!C394</f>
        <v>0</v>
      </c>
      <c r="E263" s="164">
        <f>+'LEE County'!I238</f>
        <v>390645.10965876724</v>
      </c>
      <c r="F263" s="1">
        <f>Metro_Dade!F360/1000</f>
        <v>0</v>
      </c>
      <c r="G263" s="1">
        <v>0</v>
      </c>
      <c r="H263" s="1"/>
      <c r="I263" s="1"/>
      <c r="J263" s="1"/>
      <c r="K263" s="1"/>
      <c r="L263" s="1">
        <f t="shared" si="7"/>
        <v>477183.00271444058</v>
      </c>
      <c r="M263" s="54"/>
    </row>
    <row r="264" spans="1:13" x14ac:dyDescent="0.2">
      <c r="A264" s="3">
        <v>2029</v>
      </c>
      <c r="B264" s="3">
        <v>10</v>
      </c>
      <c r="C264" s="1">
        <f>'Florida_Keys FR'!C311</f>
        <v>79924.723397971684</v>
      </c>
      <c r="D264" s="1">
        <f>Key_West!C395</f>
        <v>0</v>
      </c>
      <c r="E264" s="164">
        <f>+'LEE County'!I239</f>
        <v>366109.87416149536</v>
      </c>
      <c r="F264" s="1">
        <f>Metro_Dade!F361/1000</f>
        <v>0</v>
      </c>
      <c r="G264" s="1">
        <v>0</v>
      </c>
      <c r="H264" s="1"/>
      <c r="I264" s="1"/>
      <c r="J264" s="1"/>
      <c r="K264" s="1"/>
      <c r="L264" s="1">
        <f t="shared" si="7"/>
        <v>446034.59755946707</v>
      </c>
      <c r="M264" s="54"/>
    </row>
    <row r="265" spans="1:13" x14ac:dyDescent="0.2">
      <c r="A265" s="3">
        <v>2029</v>
      </c>
      <c r="B265" s="3">
        <v>11</v>
      </c>
      <c r="C265" s="1">
        <f>'Florida_Keys FR'!C312</f>
        <v>65990.489126936853</v>
      </c>
      <c r="D265" s="1">
        <f>Key_West!C396</f>
        <v>0</v>
      </c>
      <c r="E265" s="164">
        <f>+'LEE County'!I240</f>
        <v>336725.16789474216</v>
      </c>
      <c r="F265" s="1">
        <f>Metro_Dade!F362/1000</f>
        <v>0</v>
      </c>
      <c r="G265" s="1">
        <v>0</v>
      </c>
      <c r="H265" s="1"/>
      <c r="I265" s="1"/>
      <c r="J265" s="1"/>
      <c r="K265" s="1"/>
      <c r="L265" s="1">
        <f t="shared" si="7"/>
        <v>402715.65702167898</v>
      </c>
      <c r="M265" s="54"/>
    </row>
    <row r="266" spans="1:13" x14ac:dyDescent="0.2">
      <c r="A266" s="3">
        <v>2029</v>
      </c>
      <c r="B266" s="3">
        <v>12</v>
      </c>
      <c r="C266" s="1">
        <f>'Florida_Keys FR'!C313</f>
        <v>67913.204357988012</v>
      </c>
      <c r="D266" s="1">
        <f>Key_West!C397</f>
        <v>0</v>
      </c>
      <c r="E266" s="164">
        <f>+'LEE County'!I241</f>
        <v>345022.5837491143</v>
      </c>
      <c r="F266" s="1">
        <f>Metro_Dade!F363/1000</f>
        <v>0</v>
      </c>
      <c r="G266" s="1">
        <v>0</v>
      </c>
      <c r="H266" s="1"/>
      <c r="I266" s="1"/>
      <c r="J266" s="1"/>
      <c r="K266" s="1"/>
      <c r="L266" s="1">
        <f t="shared" si="7"/>
        <v>412935.78810710233</v>
      </c>
      <c r="M266" s="54"/>
    </row>
    <row r="267" spans="1:13" x14ac:dyDescent="0.2">
      <c r="A267" s="3">
        <v>2030</v>
      </c>
      <c r="B267" s="3">
        <v>1</v>
      </c>
      <c r="C267" s="1">
        <f>'Florida_Keys FR'!C314</f>
        <v>67931.904594627427</v>
      </c>
      <c r="D267" s="1">
        <f>Key_West!C398</f>
        <v>0</v>
      </c>
      <c r="E267" s="164">
        <f>+'LEE County'!I242</f>
        <v>372044.59141976031</v>
      </c>
      <c r="F267" s="1">
        <f>Metro_Dade!F364/1000</f>
        <v>0</v>
      </c>
      <c r="G267" s="1">
        <v>0</v>
      </c>
      <c r="H267" s="1"/>
      <c r="I267" s="1"/>
      <c r="J267" s="1"/>
      <c r="K267" s="1"/>
      <c r="L267" s="1">
        <f t="shared" si="7"/>
        <v>439976.49601438775</v>
      </c>
      <c r="M267" s="54"/>
    </row>
    <row r="268" spans="1:13" x14ac:dyDescent="0.2">
      <c r="A268" s="3">
        <v>2030</v>
      </c>
      <c r="B268" s="3">
        <v>2</v>
      </c>
      <c r="C268" s="1">
        <f>'Florida_Keys FR'!C315</f>
        <v>64341.918076393915</v>
      </c>
      <c r="D268" s="1">
        <f>Key_West!C399</f>
        <v>0</v>
      </c>
      <c r="E268" s="164">
        <f>+'LEE County'!I243</f>
        <v>344421.70666320669</v>
      </c>
      <c r="F268" s="1">
        <f>Metro_Dade!F365/1000</f>
        <v>0</v>
      </c>
      <c r="G268" s="1">
        <v>0</v>
      </c>
      <c r="H268" s="1"/>
      <c r="I268" s="1"/>
      <c r="J268" s="1"/>
      <c r="K268" s="1"/>
      <c r="L268" s="1">
        <f t="shared" si="7"/>
        <v>408763.62473960058</v>
      </c>
      <c r="M268" s="54"/>
    </row>
    <row r="269" spans="1:13" x14ac:dyDescent="0.2">
      <c r="A269" s="3">
        <v>2030</v>
      </c>
      <c r="B269" s="3">
        <v>3</v>
      </c>
      <c r="C269" s="1">
        <f>'Florida_Keys FR'!C316</f>
        <v>72452.582940018998</v>
      </c>
      <c r="D269" s="1">
        <f>Key_West!C400</f>
        <v>0</v>
      </c>
      <c r="E269" s="164">
        <f>+'LEE County'!I244</f>
        <v>347286.50247359503</v>
      </c>
      <c r="F269" s="1">
        <f>Metro_Dade!F366/1000</f>
        <v>0</v>
      </c>
      <c r="G269" s="1">
        <v>0</v>
      </c>
      <c r="H269" s="1"/>
      <c r="I269" s="1"/>
      <c r="J269" s="1"/>
      <c r="K269" s="1"/>
      <c r="L269" s="1">
        <f t="shared" si="7"/>
        <v>419739.08541361406</v>
      </c>
      <c r="M269" s="54"/>
    </row>
    <row r="270" spans="1:13" x14ac:dyDescent="0.2">
      <c r="A270" s="3">
        <v>2030</v>
      </c>
      <c r="B270" s="3">
        <v>4</v>
      </c>
      <c r="C270" s="1">
        <f>'Florida_Keys FR'!C317</f>
        <v>75952.243161136445</v>
      </c>
      <c r="D270" s="1">
        <f>Key_West!C401</f>
        <v>0</v>
      </c>
      <c r="E270" s="164">
        <f>+'LEE County'!I245</f>
        <v>352651.95494530938</v>
      </c>
      <c r="F270" s="1">
        <f>Metro_Dade!F367/1000</f>
        <v>0</v>
      </c>
      <c r="G270" s="1">
        <v>0</v>
      </c>
      <c r="H270" s="1"/>
      <c r="I270" s="1"/>
      <c r="J270" s="1"/>
      <c r="K270" s="1"/>
      <c r="L270" s="1">
        <f t="shared" si="7"/>
        <v>428604.19810644584</v>
      </c>
      <c r="M270" s="54"/>
    </row>
    <row r="271" spans="1:13" x14ac:dyDescent="0.2">
      <c r="A271" s="3">
        <v>2030</v>
      </c>
      <c r="B271" s="3">
        <v>5</v>
      </c>
      <c r="C271" s="1">
        <f>'Florida_Keys FR'!C318</f>
        <v>86869.577303659622</v>
      </c>
      <c r="D271" s="1">
        <f>Key_West!C402</f>
        <v>0</v>
      </c>
      <c r="E271" s="164">
        <f>+'LEE County'!I246</f>
        <v>386048.33293838357</v>
      </c>
      <c r="F271" s="1">
        <f>Metro_Dade!F368/1000</f>
        <v>0</v>
      </c>
      <c r="G271" s="1">
        <v>0</v>
      </c>
      <c r="H271" s="1"/>
      <c r="I271" s="1"/>
      <c r="J271" s="1"/>
      <c r="K271" s="1"/>
      <c r="L271" s="1">
        <f t="shared" si="7"/>
        <v>472917.9102420432</v>
      </c>
      <c r="M271" s="54"/>
    </row>
    <row r="272" spans="1:13" x14ac:dyDescent="0.2">
      <c r="A272" s="3">
        <v>2030</v>
      </c>
      <c r="B272" s="3">
        <v>6</v>
      </c>
      <c r="C272" s="1">
        <f>'Florida_Keys FR'!C319</f>
        <v>94585.939500935521</v>
      </c>
      <c r="D272" s="1">
        <f>Key_West!C403</f>
        <v>0</v>
      </c>
      <c r="E272" s="164">
        <f>+'LEE County'!I247</f>
        <v>400615.33492092654</v>
      </c>
      <c r="F272" s="1">
        <f>Metro_Dade!F369/1000</f>
        <v>0</v>
      </c>
      <c r="G272" s="1">
        <v>0</v>
      </c>
      <c r="H272" s="1"/>
      <c r="I272" s="1"/>
      <c r="J272" s="1"/>
      <c r="K272" s="1"/>
      <c r="L272" s="1">
        <f t="shared" si="7"/>
        <v>495201.27442186209</v>
      </c>
      <c r="M272" s="54"/>
    </row>
    <row r="273" spans="1:13" x14ac:dyDescent="0.2">
      <c r="A273" s="3">
        <v>2030</v>
      </c>
      <c r="B273" s="3">
        <v>7</v>
      </c>
      <c r="C273" s="1">
        <f>'Florida_Keys FR'!C320</f>
        <v>103113.40670030289</v>
      </c>
      <c r="D273" s="1">
        <f>Key_West!C404</f>
        <v>0</v>
      </c>
      <c r="E273" s="164">
        <f>+'LEE County'!I248</f>
        <v>412031.10215695627</v>
      </c>
      <c r="F273" s="1">
        <f>Metro_Dade!F370/1000</f>
        <v>0</v>
      </c>
      <c r="G273" s="1">
        <v>0</v>
      </c>
      <c r="H273" s="1"/>
      <c r="I273" s="1"/>
      <c r="J273" s="1"/>
      <c r="K273" s="1"/>
      <c r="L273" s="1">
        <f t="shared" si="7"/>
        <v>515144.50885725918</v>
      </c>
      <c r="M273" s="54"/>
    </row>
    <row r="274" spans="1:13" x14ac:dyDescent="0.2">
      <c r="A274" s="3">
        <v>2030</v>
      </c>
      <c r="B274" s="3">
        <v>8</v>
      </c>
      <c r="C274" s="1">
        <f>'Florida_Keys FR'!C321</f>
        <v>102321.80427729683</v>
      </c>
      <c r="D274" s="1">
        <f>Key_West!C405</f>
        <v>0</v>
      </c>
      <c r="E274" s="164">
        <f>+'LEE County'!I249</f>
        <v>411436.64483620948</v>
      </c>
      <c r="F274" s="1">
        <f>Metro_Dade!F371/1000</f>
        <v>0</v>
      </c>
      <c r="G274" s="1">
        <v>0</v>
      </c>
      <c r="H274" s="1"/>
      <c r="I274" s="1"/>
      <c r="J274" s="1"/>
      <c r="K274" s="1"/>
      <c r="L274" s="1">
        <f t="shared" si="7"/>
        <v>513758.4491135063</v>
      </c>
      <c r="M274" s="54"/>
    </row>
    <row r="275" spans="1:13" x14ac:dyDescent="0.2">
      <c r="A275" s="3">
        <v>2030</v>
      </c>
      <c r="B275" s="3">
        <v>9</v>
      </c>
      <c r="C275" s="1">
        <f>'Florida_Keys FR'!C322</f>
        <v>87629.032984570731</v>
      </c>
      <c r="D275" s="1">
        <f>Key_West!C406</f>
        <v>0</v>
      </c>
      <c r="E275" s="164">
        <f>+'LEE County'!I250</f>
        <v>394674.05085102504</v>
      </c>
      <c r="F275" s="1">
        <f>Metro_Dade!F372/1000</f>
        <v>0</v>
      </c>
      <c r="G275" s="1">
        <v>0</v>
      </c>
      <c r="H275" s="1"/>
      <c r="I275" s="1"/>
      <c r="J275" s="1"/>
      <c r="K275" s="1"/>
      <c r="L275" s="1">
        <f t="shared" si="7"/>
        <v>482303.08383559575</v>
      </c>
      <c r="M275" s="54"/>
    </row>
    <row r="276" spans="1:13" x14ac:dyDescent="0.2">
      <c r="A276" s="3">
        <v>2030</v>
      </c>
      <c r="B276" s="3">
        <v>10</v>
      </c>
      <c r="C276" s="1">
        <f>'Florida_Keys FR'!C323</f>
        <v>80932.479121230397</v>
      </c>
      <c r="D276" s="1">
        <f>Key_West!C407</f>
        <v>0</v>
      </c>
      <c r="E276" s="164">
        <f>+'LEE County'!I251</f>
        <v>370127.38084837073</v>
      </c>
      <c r="F276" s="1">
        <f>Metro_Dade!F373/1000</f>
        <v>0</v>
      </c>
      <c r="G276" s="1">
        <v>0</v>
      </c>
      <c r="H276" s="1"/>
      <c r="I276" s="1"/>
      <c r="J276" s="1"/>
      <c r="K276" s="1"/>
      <c r="L276" s="1">
        <f t="shared" si="7"/>
        <v>451059.85996960115</v>
      </c>
      <c r="M276" s="54"/>
    </row>
    <row r="277" spans="1:13" x14ac:dyDescent="0.2">
      <c r="A277" s="3">
        <v>2030</v>
      </c>
      <c r="B277" s="3">
        <v>11</v>
      </c>
      <c r="C277" s="1">
        <f>'Florida_Keys FR'!C324</f>
        <v>66822.550725288296</v>
      </c>
      <c r="D277" s="1">
        <f>Key_West!C408</f>
        <v>0</v>
      </c>
      <c r="E277" s="164">
        <f>+'LEE County'!I252</f>
        <v>340802.9123489483</v>
      </c>
      <c r="F277" s="1">
        <f>Metro_Dade!F374/1000</f>
        <v>0</v>
      </c>
      <c r="G277" s="1">
        <v>0</v>
      </c>
      <c r="H277" s="1"/>
      <c r="I277" s="1"/>
      <c r="J277" s="1"/>
      <c r="K277" s="1"/>
      <c r="L277" s="1">
        <f t="shared" si="7"/>
        <v>407625.46307423658</v>
      </c>
      <c r="M277" s="54"/>
    </row>
    <row r="278" spans="1:13" x14ac:dyDescent="0.2">
      <c r="A278" s="3">
        <v>2030</v>
      </c>
      <c r="B278" s="3">
        <v>12</v>
      </c>
      <c r="C278" s="1">
        <f>'Florida_Keys FR'!C325</f>
        <v>68769.509109095059</v>
      </c>
      <c r="D278" s="1">
        <f>Key_West!C409</f>
        <v>0</v>
      </c>
      <c r="E278" s="164">
        <f>+'LEE County'!I253</f>
        <v>349171.94502166699</v>
      </c>
      <c r="F278" s="1">
        <f>Metro_Dade!F375/1000</f>
        <v>0</v>
      </c>
      <c r="G278" s="1">
        <v>0</v>
      </c>
      <c r="H278" s="1"/>
      <c r="I278" s="1"/>
      <c r="J278" s="1"/>
      <c r="K278" s="1"/>
      <c r="L278" s="1">
        <f t="shared" si="7"/>
        <v>417941.45413076202</v>
      </c>
      <c r="M278" s="54"/>
    </row>
    <row r="279" spans="1:13" x14ac:dyDescent="0.2">
      <c r="A279" s="3">
        <v>2031</v>
      </c>
      <c r="B279" s="3">
        <v>1</v>
      </c>
      <c r="C279" s="1">
        <f>'Florida_Keys FR'!C326</f>
        <v>68788.44513348199</v>
      </c>
      <c r="D279" s="1">
        <f>Key_West!C410</f>
        <v>0</v>
      </c>
      <c r="E279" s="164">
        <f>+'LEE County'!I254</f>
        <v>376263.25259751821</v>
      </c>
      <c r="F279" s="1">
        <f>Metro_Dade!F376/1000</f>
        <v>0</v>
      </c>
      <c r="G279" s="1">
        <v>0</v>
      </c>
      <c r="H279" s="1"/>
      <c r="I279" s="1"/>
      <c r="J279" s="1"/>
      <c r="K279" s="1"/>
      <c r="L279" s="1">
        <f t="shared" si="7"/>
        <v>445051.6977310002</v>
      </c>
      <c r="M279" s="54"/>
    </row>
    <row r="280" spans="1:13" x14ac:dyDescent="0.2">
      <c r="A280" s="3">
        <v>2031</v>
      </c>
      <c r="B280" s="3">
        <v>2</v>
      </c>
      <c r="C280" s="1">
        <f>'Florida_Keys FR'!C327</f>
        <v>65153.193154120039</v>
      </c>
      <c r="D280" s="1">
        <f>Key_West!C411</f>
        <v>0</v>
      </c>
      <c r="E280" s="164">
        <f>+'LEE County'!I255</f>
        <v>348696.23235708592</v>
      </c>
      <c r="F280" s="1">
        <f>Metro_Dade!F377/1000</f>
        <v>0</v>
      </c>
      <c r="G280" s="1">
        <v>0</v>
      </c>
      <c r="H280" s="1"/>
      <c r="I280" s="1"/>
      <c r="J280" s="1"/>
      <c r="K280" s="1"/>
      <c r="L280" s="1">
        <f t="shared" si="7"/>
        <v>413849.42551120598</v>
      </c>
      <c r="M280" s="54"/>
    </row>
    <row r="281" spans="1:13" x14ac:dyDescent="0.2">
      <c r="A281" s="3">
        <v>2031</v>
      </c>
      <c r="B281" s="3">
        <v>3</v>
      </c>
      <c r="C281" s="1">
        <f>'Florida_Keys FR'!C328</f>
        <v>73366.123857253318</v>
      </c>
      <c r="D281" s="1">
        <f>Key_West!C412</f>
        <v>0</v>
      </c>
      <c r="E281" s="164">
        <f>+'LEE County'!I256</f>
        <v>351578.03124571039</v>
      </c>
      <c r="F281" s="1">
        <f>Metro_Dade!F378/1000</f>
        <v>0</v>
      </c>
      <c r="G281" s="1">
        <v>0</v>
      </c>
      <c r="H281" s="1"/>
      <c r="I281" s="1"/>
      <c r="J281" s="1"/>
      <c r="K281" s="1"/>
      <c r="L281" s="1">
        <f t="shared" si="7"/>
        <v>424944.15510296368</v>
      </c>
      <c r="M281" s="54"/>
    </row>
    <row r="282" spans="1:13" x14ac:dyDescent="0.2">
      <c r="A282" s="3">
        <v>2031</v>
      </c>
      <c r="B282" s="3">
        <v>4</v>
      </c>
      <c r="C282" s="1">
        <f>'Florida_Keys FR'!C329</f>
        <v>76909.91063229987</v>
      </c>
      <c r="D282" s="1">
        <f>Key_West!C413</f>
        <v>0</v>
      </c>
      <c r="E282" s="164">
        <f>+'LEE County'!I257</f>
        <v>356936.66149043536</v>
      </c>
      <c r="F282" s="1">
        <f>Metro_Dade!F379/1000</f>
        <v>0</v>
      </c>
      <c r="G282" s="1">
        <v>0</v>
      </c>
      <c r="H282" s="1"/>
      <c r="I282" s="1"/>
      <c r="J282" s="1"/>
      <c r="K282" s="1"/>
      <c r="L282" s="1">
        <f t="shared" si="7"/>
        <v>433846.5721227352</v>
      </c>
      <c r="M282" s="54"/>
    </row>
    <row r="283" spans="1:13" x14ac:dyDescent="0.2">
      <c r="A283" s="3">
        <v>2031</v>
      </c>
      <c r="B283" s="3">
        <v>5</v>
      </c>
      <c r="C283" s="1">
        <f>'Florida_Keys FR'!C330</f>
        <v>87964.899376517118</v>
      </c>
      <c r="D283" s="1">
        <f>Key_West!C414</f>
        <v>0</v>
      </c>
      <c r="E283" s="164">
        <f>+'LEE County'!I258</f>
        <v>390301.55937298981</v>
      </c>
      <c r="F283" s="1">
        <f>Metro_Dade!F380/1000</f>
        <v>0</v>
      </c>
      <c r="G283" s="1">
        <v>0</v>
      </c>
      <c r="H283" s="1"/>
      <c r="I283" s="1"/>
      <c r="J283" s="1"/>
      <c r="K283" s="1"/>
      <c r="L283" s="1">
        <f t="shared" si="7"/>
        <v>478266.45874950691</v>
      </c>
      <c r="M283" s="54"/>
    </row>
    <row r="284" spans="1:13" x14ac:dyDescent="0.2">
      <c r="A284" s="3">
        <v>2031</v>
      </c>
      <c r="B284" s="3">
        <v>6</v>
      </c>
      <c r="C284" s="1">
        <f>'Florida_Keys FR'!C331</f>
        <v>95778.555725545288</v>
      </c>
      <c r="D284" s="1">
        <f>Key_West!C415</f>
        <v>0</v>
      </c>
      <c r="E284" s="164">
        <f>+'LEE County'!I259</f>
        <v>404858.85695486242</v>
      </c>
      <c r="F284" s="1">
        <f>Metro_Dade!F381/1000</f>
        <v>0</v>
      </c>
      <c r="G284" s="1">
        <v>0</v>
      </c>
      <c r="H284" s="1"/>
      <c r="I284" s="1"/>
      <c r="J284" s="1"/>
      <c r="K284" s="1"/>
      <c r="L284" s="1">
        <f t="shared" si="7"/>
        <v>500637.4126804077</v>
      </c>
      <c r="M284" s="54"/>
    </row>
    <row r="285" spans="1:13" x14ac:dyDescent="0.2">
      <c r="A285" s="3">
        <v>2031</v>
      </c>
      <c r="B285" s="3">
        <v>7</v>
      </c>
      <c r="C285" s="1">
        <f>'Florida_Keys FR'!C332</f>
        <v>104413.54414625332</v>
      </c>
      <c r="D285" s="1">
        <f>Key_West!C416</f>
        <v>0</v>
      </c>
      <c r="E285" s="164">
        <f>+'LEE County'!I260</f>
        <v>416260.27303558396</v>
      </c>
      <c r="F285" s="1">
        <f>Metro_Dade!F382/1000</f>
        <v>0</v>
      </c>
      <c r="G285" s="1">
        <v>0</v>
      </c>
      <c r="H285" s="1"/>
      <c r="I285" s="1"/>
      <c r="J285" s="1"/>
      <c r="K285" s="1"/>
      <c r="L285" s="1">
        <f t="shared" si="7"/>
        <v>520673.81718183728</v>
      </c>
      <c r="M285" s="54"/>
    </row>
    <row r="286" spans="1:13" x14ac:dyDescent="0.2">
      <c r="A286" s="3">
        <v>2031</v>
      </c>
      <c r="B286" s="3">
        <v>8</v>
      </c>
      <c r="C286" s="1">
        <f>'Florida_Keys FR'!C333</f>
        <v>103611.96055799055</v>
      </c>
      <c r="D286" s="1">
        <f>Key_West!C417</f>
        <v>0</v>
      </c>
      <c r="E286" s="164">
        <f>+'LEE County'!I261</f>
        <v>415655.22816321079</v>
      </c>
      <c r="F286" s="1">
        <f>Metro_Dade!F383/1000</f>
        <v>0</v>
      </c>
      <c r="G286" s="1">
        <v>0</v>
      </c>
      <c r="H286" s="1"/>
      <c r="I286" s="1"/>
      <c r="J286" s="1"/>
      <c r="K286" s="1"/>
      <c r="L286" s="1">
        <f t="shared" si="7"/>
        <v>519267.18872120132</v>
      </c>
      <c r="M286" s="54"/>
    </row>
    <row r="287" spans="1:13" x14ac:dyDescent="0.2">
      <c r="A287" s="3">
        <v>2031</v>
      </c>
      <c r="B287" s="3">
        <v>9</v>
      </c>
      <c r="C287" s="1">
        <f>'Florida_Keys FR'!C334</f>
        <v>88733.930890492891</v>
      </c>
      <c r="D287" s="1">
        <f>Key_West!C418</f>
        <v>0</v>
      </c>
      <c r="E287" s="164">
        <f>+'LEE County'!I262</f>
        <v>398970.95495108754</v>
      </c>
      <c r="F287" s="1">
        <f>Metro_Dade!F384/1000</f>
        <v>0</v>
      </c>
      <c r="G287" s="1">
        <v>0</v>
      </c>
      <c r="H287" s="1"/>
      <c r="I287" s="1"/>
      <c r="J287" s="1"/>
      <c r="K287" s="1"/>
      <c r="L287" s="1">
        <f t="shared" si="7"/>
        <v>487704.88584158046</v>
      </c>
      <c r="M287" s="54"/>
    </row>
    <row r="288" spans="1:13" x14ac:dyDescent="0.2">
      <c r="A288" s="3">
        <v>2031</v>
      </c>
      <c r="B288" s="3">
        <v>10</v>
      </c>
      <c r="C288" s="1">
        <f>'Florida_Keys FR'!C335</f>
        <v>81952.941445833276</v>
      </c>
      <c r="D288" s="1">
        <f>Key_West!C419</f>
        <v>0</v>
      </c>
      <c r="E288" s="164">
        <f>+'LEE County'!I263</f>
        <v>374539.97031830723</v>
      </c>
      <c r="F288" s="1">
        <f>Metro_Dade!F385/1000</f>
        <v>0</v>
      </c>
      <c r="G288" s="1">
        <v>0</v>
      </c>
      <c r="H288" s="1"/>
      <c r="I288" s="1"/>
      <c r="J288" s="1"/>
      <c r="K288" s="1"/>
      <c r="L288" s="1">
        <f t="shared" si="7"/>
        <v>456492.91176414047</v>
      </c>
      <c r="M288" s="54"/>
    </row>
    <row r="289" spans="1:13" x14ac:dyDescent="0.2">
      <c r="A289" s="3">
        <v>2031</v>
      </c>
      <c r="B289" s="3">
        <v>11</v>
      </c>
      <c r="C289" s="1">
        <f>'Florida_Keys FR'!C336</f>
        <v>67665.103630987374</v>
      </c>
      <c r="D289" s="1">
        <f>Key_West!C420</f>
        <v>0</v>
      </c>
      <c r="E289" s="164">
        <f>+'LEE County'!I264</f>
        <v>345412.51937231002</v>
      </c>
      <c r="F289" s="1">
        <f>Metro_Dade!F386/1000</f>
        <v>0</v>
      </c>
      <c r="G289" s="1">
        <v>0</v>
      </c>
      <c r="H289" s="1"/>
      <c r="I289" s="1"/>
      <c r="J289" s="1"/>
      <c r="K289" s="1"/>
      <c r="L289" s="1">
        <f t="shared" si="7"/>
        <v>413077.62300329737</v>
      </c>
      <c r="M289" s="54"/>
    </row>
    <row r="290" spans="1:13" x14ac:dyDescent="0.2">
      <c r="A290" s="3">
        <v>2031</v>
      </c>
      <c r="B290" s="3">
        <v>12</v>
      </c>
      <c r="C290" s="1">
        <f>'Florida_Keys FR'!C337</f>
        <v>69636.610844878363</v>
      </c>
      <c r="D290" s="1">
        <f>Key_West!C421</f>
        <v>0</v>
      </c>
      <c r="E290" s="164">
        <f>+'LEE County'!I265</f>
        <v>353950.97986993543</v>
      </c>
      <c r="F290" s="1">
        <f>Metro_Dade!F387/1000</f>
        <v>0</v>
      </c>
      <c r="G290" s="1">
        <v>0</v>
      </c>
      <c r="H290" s="1"/>
      <c r="I290" s="1"/>
      <c r="J290" s="1"/>
      <c r="K290" s="1"/>
      <c r="L290" s="1">
        <f t="shared" si="7"/>
        <v>423587.59071481379</v>
      </c>
      <c r="M290" s="54"/>
    </row>
    <row r="291" spans="1:13" x14ac:dyDescent="0.2">
      <c r="A291" s="3">
        <v>2032</v>
      </c>
      <c r="B291" s="3">
        <v>1</v>
      </c>
      <c r="C291" s="1">
        <f>'Florida_Keys FR'!C338</f>
        <v>69655.785630015918</v>
      </c>
      <c r="D291" s="1">
        <f>Key_West!C422</f>
        <v>0</v>
      </c>
      <c r="E291" s="164">
        <f>+'LEE County'!I266</f>
        <v>381181.40410414163</v>
      </c>
      <c r="F291" s="1">
        <f>Metro_Dade!F388/1000</f>
        <v>0</v>
      </c>
      <c r="G291" s="1">
        <v>0</v>
      </c>
      <c r="H291" s="1"/>
      <c r="I291" s="1"/>
      <c r="J291" s="1"/>
      <c r="K291" s="1"/>
      <c r="L291" s="1">
        <f t="shared" si="7"/>
        <v>450837.18973415752</v>
      </c>
      <c r="M291" s="54"/>
    </row>
    <row r="292" spans="1:13" x14ac:dyDescent="0.2">
      <c r="A292" s="3">
        <v>2032</v>
      </c>
      <c r="B292" s="3">
        <v>2</v>
      </c>
      <c r="C292" s="1">
        <f>'Florida_Keys FR'!C339</f>
        <v>65974.697445886035</v>
      </c>
      <c r="D292" s="1">
        <f>Key_West!C423</f>
        <v>0</v>
      </c>
      <c r="E292" s="164">
        <f>+'LEE County'!I267</f>
        <v>353919.32407280774</v>
      </c>
      <c r="F292" s="1">
        <f>Metro_Dade!F389/1000</f>
        <v>0</v>
      </c>
      <c r="G292" s="1">
        <v>0</v>
      </c>
      <c r="H292" s="1"/>
      <c r="I292" s="1"/>
      <c r="J292" s="1"/>
      <c r="K292" s="1"/>
      <c r="L292" s="1">
        <f t="shared" si="7"/>
        <v>419894.02151869377</v>
      </c>
      <c r="M292" s="54"/>
    </row>
    <row r="293" spans="1:13" x14ac:dyDescent="0.2">
      <c r="A293" s="3">
        <v>2032</v>
      </c>
      <c r="B293" s="3">
        <v>3</v>
      </c>
      <c r="C293" s="1">
        <f>'Florida_Keys FR'!C340</f>
        <v>74291.183439159009</v>
      </c>
      <c r="D293" s="1">
        <f>Key_West!C424</f>
        <v>0</v>
      </c>
      <c r="E293" s="164">
        <f>+'LEE County'!I268</f>
        <v>356584.07177360693</v>
      </c>
      <c r="F293" s="1">
        <f>Metro_Dade!F390/1000</f>
        <v>0</v>
      </c>
      <c r="G293" s="1">
        <v>0</v>
      </c>
      <c r="H293" s="1"/>
      <c r="I293" s="1"/>
      <c r="J293" s="1"/>
      <c r="K293" s="1"/>
      <c r="L293" s="1">
        <f t="shared" si="7"/>
        <v>430875.25521276594</v>
      </c>
      <c r="M293" s="54"/>
    </row>
    <row r="294" spans="1:13" x14ac:dyDescent="0.2">
      <c r="A294" s="3">
        <v>2032</v>
      </c>
      <c r="B294" s="3">
        <v>4</v>
      </c>
      <c r="C294" s="1">
        <f>'Florida_Keys FR'!C341</f>
        <v>77879.653151508668</v>
      </c>
      <c r="D294" s="1">
        <f>Key_West!C425</f>
        <v>0</v>
      </c>
      <c r="E294" s="164">
        <f>+'LEE County'!I269</f>
        <v>361922.73583974841</v>
      </c>
      <c r="F294" s="1">
        <f>Metro_Dade!F391/1000</f>
        <v>0</v>
      </c>
      <c r="G294" s="1">
        <v>0</v>
      </c>
      <c r="H294" s="1"/>
      <c r="I294" s="1"/>
      <c r="J294" s="1"/>
      <c r="K294" s="1"/>
      <c r="L294" s="1">
        <f t="shared" si="7"/>
        <v>439802.38899125706</v>
      </c>
      <c r="M294" s="54"/>
    </row>
    <row r="295" spans="1:13" x14ac:dyDescent="0.2">
      <c r="A295" s="3">
        <v>2032</v>
      </c>
      <c r="B295" s="3">
        <v>5</v>
      </c>
      <c r="C295" s="1">
        <f>'Florida_Keys FR'!C342</f>
        <v>89074.032158261747</v>
      </c>
      <c r="D295" s="1">
        <f>Key_West!C426</f>
        <v>0</v>
      </c>
      <c r="E295" s="164">
        <f>+'LEE County'!I270</f>
        <v>395253.36349782068</v>
      </c>
      <c r="F295" s="1">
        <f>Metro_Dade!F392/1000</f>
        <v>0</v>
      </c>
      <c r="G295" s="1">
        <v>0</v>
      </c>
      <c r="H295" s="1"/>
      <c r="I295" s="1"/>
      <c r="J295" s="1"/>
      <c r="K295" s="1"/>
      <c r="L295" s="1">
        <f t="shared" si="7"/>
        <v>484327.39565608243</v>
      </c>
      <c r="M295" s="54"/>
    </row>
    <row r="296" spans="1:13" x14ac:dyDescent="0.2">
      <c r="A296" s="3">
        <v>2032</v>
      </c>
      <c r="B296" s="3">
        <v>6</v>
      </c>
      <c r="C296" s="1">
        <f>'Florida_Keys FR'!C343</f>
        <v>96986.209422602929</v>
      </c>
      <c r="D296" s="1">
        <f>Key_West!C427</f>
        <v>0</v>
      </c>
      <c r="E296" s="164">
        <f>+'LEE County'!I271</f>
        <v>409799.35185423237</v>
      </c>
      <c r="F296" s="1">
        <f>Metro_Dade!F393/1000</f>
        <v>0</v>
      </c>
      <c r="G296" s="1">
        <v>0</v>
      </c>
      <c r="H296" s="1"/>
      <c r="I296" s="1"/>
      <c r="J296" s="1"/>
      <c r="K296" s="1"/>
      <c r="L296" s="1">
        <f t="shared" si="7"/>
        <v>506785.56127683527</v>
      </c>
      <c r="M296" s="54"/>
    </row>
    <row r="297" spans="1:13" x14ac:dyDescent="0.2">
      <c r="A297" s="3">
        <v>2032</v>
      </c>
      <c r="B297" s="3">
        <v>7</v>
      </c>
      <c r="C297" s="1">
        <f>'Florida_Keys FR'!C344</f>
        <v>105730.07477939886</v>
      </c>
      <c r="D297" s="1">
        <f>Key_West!C428</f>
        <v>0</v>
      </c>
      <c r="E297" s="164">
        <f>+'LEE County'!I272</f>
        <v>421170.49846745795</v>
      </c>
      <c r="F297" s="1">
        <f>Metro_Dade!F394/1000</f>
        <v>0</v>
      </c>
      <c r="G297" s="1">
        <v>0</v>
      </c>
      <c r="H297" s="1"/>
      <c r="I297" s="1"/>
      <c r="J297" s="1"/>
      <c r="K297" s="1"/>
      <c r="L297" s="1">
        <f t="shared" si="7"/>
        <v>526900.5732468568</v>
      </c>
      <c r="M297" s="54"/>
    </row>
    <row r="298" spans="1:13" x14ac:dyDescent="0.2">
      <c r="A298" s="3">
        <v>2032</v>
      </c>
      <c r="B298" s="3">
        <v>8</v>
      </c>
      <c r="C298" s="1">
        <f>'Florida_Keys FR'!C345</f>
        <v>104918.38417525412</v>
      </c>
      <c r="D298" s="1">
        <f>Key_West!C429</f>
        <v>0</v>
      </c>
      <c r="E298" s="164">
        <f>+'LEE County'!I273</f>
        <v>420516.0909168935</v>
      </c>
      <c r="F298" s="1">
        <f>Metro_Dade!F395/1000</f>
        <v>0</v>
      </c>
      <c r="G298" s="1">
        <v>0</v>
      </c>
      <c r="H298" s="1"/>
      <c r="I298" s="1"/>
      <c r="J298" s="1"/>
      <c r="K298" s="1"/>
      <c r="L298" s="1">
        <f t="shared" si="7"/>
        <v>525434.47509214759</v>
      </c>
      <c r="M298" s="54"/>
    </row>
    <row r="299" spans="1:13" x14ac:dyDescent="0.2">
      <c r="A299" s="3">
        <v>2032</v>
      </c>
      <c r="B299" s="3">
        <v>9</v>
      </c>
      <c r="C299" s="1">
        <f>'Florida_Keys FR'!C346</f>
        <v>89852.760245170473</v>
      </c>
      <c r="D299" s="1">
        <f>Key_West!C430</f>
        <v>0</v>
      </c>
      <c r="E299" s="164">
        <f>+'LEE County'!I274</f>
        <v>403844.47234009649</v>
      </c>
      <c r="F299" s="1">
        <f>Metro_Dade!F396/1000</f>
        <v>0</v>
      </c>
      <c r="G299" s="1">
        <v>0</v>
      </c>
      <c r="H299" s="1"/>
      <c r="I299" s="1"/>
      <c r="J299" s="1"/>
      <c r="K299" s="1"/>
      <c r="L299" s="1">
        <f t="shared" si="7"/>
        <v>493697.23258526693</v>
      </c>
      <c r="M299" s="54"/>
    </row>
    <row r="300" spans="1:13" x14ac:dyDescent="0.2">
      <c r="A300" s="3">
        <v>2032</v>
      </c>
      <c r="B300" s="3">
        <v>10</v>
      </c>
      <c r="C300" s="1">
        <f>'Florida_Keys FR'!C347</f>
        <v>82986.270586913801</v>
      </c>
      <c r="D300" s="1">
        <f>Key_West!C431</f>
        <v>0</v>
      </c>
      <c r="E300" s="164">
        <f>+'LEE County'!I275</f>
        <v>379412.858106728</v>
      </c>
      <c r="F300" s="1">
        <f>Metro_Dade!F397/1000</f>
        <v>0</v>
      </c>
      <c r="G300" s="1">
        <v>0</v>
      </c>
      <c r="H300" s="1"/>
      <c r="I300" s="1"/>
      <c r="J300" s="1"/>
      <c r="K300" s="1"/>
      <c r="L300" s="1">
        <f t="shared" si="7"/>
        <v>462399.1286936418</v>
      </c>
      <c r="M300" s="54"/>
    </row>
    <row r="301" spans="1:13" x14ac:dyDescent="0.2">
      <c r="A301" s="3">
        <v>2032</v>
      </c>
      <c r="B301" s="3">
        <v>11</v>
      </c>
      <c r="C301" s="1">
        <f>'Florida_Keys FR'!C348</f>
        <v>68518.280126944475</v>
      </c>
      <c r="D301" s="1">
        <f>Key_West!C432</f>
        <v>0</v>
      </c>
      <c r="E301" s="164">
        <f>+'LEE County'!I276</f>
        <v>350308.60112395574</v>
      </c>
      <c r="F301" s="1">
        <f>Metro_Dade!F398/1000</f>
        <v>0</v>
      </c>
      <c r="G301" s="1">
        <v>0</v>
      </c>
      <c r="H301" s="1"/>
      <c r="I301" s="1"/>
      <c r="J301" s="1"/>
      <c r="K301" s="1"/>
      <c r="L301" s="1">
        <f t="shared" si="7"/>
        <v>418826.88125090022</v>
      </c>
      <c r="M301" s="54"/>
    </row>
    <row r="302" spans="1:13" x14ac:dyDescent="0.2">
      <c r="A302" s="3">
        <v>2032</v>
      </c>
      <c r="B302" s="3">
        <v>12</v>
      </c>
      <c r="C302" s="1">
        <f>'Florida_Keys FR'!C349</f>
        <v>70514.645702475958</v>
      </c>
      <c r="D302" s="1">
        <f>Key_West!C433</f>
        <v>0</v>
      </c>
      <c r="E302" s="164">
        <f>+'LEE County'!I277</f>
        <v>358822.69723491685</v>
      </c>
      <c r="F302" s="1">
        <f>Metro_Dade!F399/1000</f>
        <v>0</v>
      </c>
      <c r="G302" s="1">
        <v>0</v>
      </c>
      <c r="H302" s="1"/>
      <c r="I302" s="1"/>
      <c r="J302" s="1"/>
      <c r="K302" s="1"/>
      <c r="L302" s="1">
        <f t="shared" si="7"/>
        <v>429337.34293739282</v>
      </c>
      <c r="M302" s="54"/>
    </row>
    <row r="303" spans="1:13" x14ac:dyDescent="0.2">
      <c r="A303" s="3">
        <v>2033</v>
      </c>
      <c r="B303" s="3">
        <v>1</v>
      </c>
      <c r="C303" s="1">
        <f>'Florida_Keys FR'!C350</f>
        <v>70534.062258853286</v>
      </c>
      <c r="D303" s="1">
        <f>Key_West!C434</f>
        <v>0</v>
      </c>
      <c r="E303" s="164">
        <f>+'LEE County'!I278</f>
        <v>385978.62855882052</v>
      </c>
      <c r="F303" s="1">
        <f>Metro_Dade!F400/1000</f>
        <v>0</v>
      </c>
      <c r="G303" s="1">
        <v>0</v>
      </c>
      <c r="H303" s="1"/>
      <c r="I303" s="1"/>
      <c r="J303" s="1"/>
      <c r="K303" s="1"/>
      <c r="L303" s="1">
        <f t="shared" si="7"/>
        <v>456512.69081767381</v>
      </c>
      <c r="M303" s="54"/>
    </row>
    <row r="304" spans="1:13" x14ac:dyDescent="0.2">
      <c r="A304" s="3">
        <v>2033</v>
      </c>
      <c r="B304" s="3">
        <v>2</v>
      </c>
      <c r="C304" s="1">
        <f>'Florida_Keys FR'!C351</f>
        <v>66806.559929917348</v>
      </c>
      <c r="D304" s="1">
        <f>Key_West!C435</f>
        <v>0</v>
      </c>
      <c r="E304" s="164">
        <f>+'LEE County'!I279</f>
        <v>358632.53860106331</v>
      </c>
      <c r="F304" s="1">
        <f>Metro_Dade!F401/1000</f>
        <v>0</v>
      </c>
      <c r="G304" s="1">
        <v>0</v>
      </c>
      <c r="H304" s="1"/>
      <c r="I304" s="1"/>
      <c r="J304" s="1"/>
      <c r="K304" s="1"/>
      <c r="L304" s="1">
        <f t="shared" si="7"/>
        <v>425439.09853098064</v>
      </c>
      <c r="M304" s="54"/>
    </row>
    <row r="305" spans="1:13" x14ac:dyDescent="0.2">
      <c r="A305" s="3">
        <v>2033</v>
      </c>
      <c r="B305" s="3">
        <v>3</v>
      </c>
      <c r="C305" s="1">
        <f>'Florida_Keys FR'!C352</f>
        <v>75227.906922400696</v>
      </c>
      <c r="D305" s="1">
        <f>Key_West!C436</f>
        <v>0</v>
      </c>
      <c r="E305" s="164">
        <f>+'LEE County'!I280</f>
        <v>361170.73889069649</v>
      </c>
      <c r="F305" s="1">
        <f>Metro_Dade!F402/1000</f>
        <v>0</v>
      </c>
      <c r="G305" s="1">
        <v>0</v>
      </c>
      <c r="H305" s="1"/>
      <c r="I305" s="1"/>
      <c r="J305" s="1"/>
      <c r="K305" s="1"/>
      <c r="L305" s="1">
        <f t="shared" si="7"/>
        <v>436398.64581309719</v>
      </c>
      <c r="M305" s="54"/>
    </row>
    <row r="306" spans="1:13" x14ac:dyDescent="0.2">
      <c r="A306" s="3">
        <v>2033</v>
      </c>
      <c r="B306" s="3">
        <v>4</v>
      </c>
      <c r="C306" s="1">
        <f>'Florida_Keys FR'!C353</f>
        <v>78861.622970760203</v>
      </c>
      <c r="D306" s="1">
        <f>Key_West!C437</f>
        <v>0</v>
      </c>
      <c r="E306" s="164">
        <f>+'LEE County'!I281</f>
        <v>366381.93898139178</v>
      </c>
      <c r="F306" s="1">
        <f>Metro_Dade!F403/1000</f>
        <v>0</v>
      </c>
      <c r="G306" s="1">
        <v>0</v>
      </c>
      <c r="H306" s="1"/>
      <c r="I306" s="1"/>
      <c r="J306" s="1"/>
      <c r="K306" s="1"/>
      <c r="L306" s="1">
        <f t="shared" si="7"/>
        <v>445243.561952152</v>
      </c>
      <c r="M306" s="54"/>
    </row>
    <row r="307" spans="1:13" x14ac:dyDescent="0.2">
      <c r="A307" s="3">
        <v>2033</v>
      </c>
      <c r="B307" s="3">
        <v>5</v>
      </c>
      <c r="C307" s="1">
        <f>'Florida_Keys FR'!C354</f>
        <v>90197.149785510206</v>
      </c>
      <c r="D307" s="1">
        <f>Key_West!C438</f>
        <v>0</v>
      </c>
      <c r="E307" s="164">
        <f>+'LEE County'!I282</f>
        <v>399568.34454465838</v>
      </c>
      <c r="F307" s="1">
        <f>Metro_Dade!F404/1000</f>
        <v>0</v>
      </c>
      <c r="G307" s="1">
        <v>0</v>
      </c>
      <c r="H307" s="1"/>
      <c r="I307" s="1"/>
      <c r="J307" s="1"/>
      <c r="K307" s="1"/>
      <c r="L307" s="1">
        <f t="shared" si="7"/>
        <v>489765.49433016859</v>
      </c>
      <c r="M307" s="54"/>
    </row>
    <row r="308" spans="1:13" x14ac:dyDescent="0.2">
      <c r="A308" s="3">
        <v>2033</v>
      </c>
      <c r="B308" s="3">
        <v>6</v>
      </c>
      <c r="C308" s="1">
        <f>'Florida_Keys FR'!C355</f>
        <v>98209.0901967549</v>
      </c>
      <c r="D308" s="1">
        <f>Key_West!C439</f>
        <v>0</v>
      </c>
      <c r="E308" s="164">
        <f>+'LEE County'!I283</f>
        <v>414022.68613210903</v>
      </c>
      <c r="F308" s="1">
        <f>Metro_Dade!F405/1000</f>
        <v>0</v>
      </c>
      <c r="G308" s="1">
        <v>0</v>
      </c>
      <c r="H308" s="1"/>
      <c r="I308" s="1"/>
      <c r="J308" s="1"/>
      <c r="K308" s="1"/>
      <c r="L308" s="1">
        <f t="shared" si="7"/>
        <v>512231.77632886393</v>
      </c>
      <c r="M308" s="54"/>
    </row>
    <row r="309" spans="1:13" x14ac:dyDescent="0.2">
      <c r="A309" s="3">
        <v>2033</v>
      </c>
      <c r="B309" s="3">
        <v>7</v>
      </c>
      <c r="C309" s="1">
        <f>'Florida_Keys FR'!C356</f>
        <v>107063.20529833682</v>
      </c>
      <c r="D309" s="1">
        <f>Key_West!C440</f>
        <v>0</v>
      </c>
      <c r="E309" s="164">
        <f>+'LEE County'!I284</f>
        <v>425321.05339994899</v>
      </c>
      <c r="F309" s="1">
        <f>Metro_Dade!F406/1000</f>
        <v>0</v>
      </c>
      <c r="G309" s="1">
        <v>0</v>
      </c>
      <c r="H309" s="1"/>
      <c r="I309" s="1"/>
      <c r="J309" s="1"/>
      <c r="K309" s="1"/>
      <c r="L309" s="1">
        <f t="shared" si="7"/>
        <v>532384.25869828579</v>
      </c>
      <c r="M309" s="54"/>
    </row>
    <row r="310" spans="1:13" x14ac:dyDescent="0.2">
      <c r="A310" s="3">
        <v>2033</v>
      </c>
      <c r="B310" s="3">
        <v>8</v>
      </c>
      <c r="C310" s="1">
        <f>'Florida_Keys FR'!C357</f>
        <v>106241.28024085815</v>
      </c>
      <c r="D310" s="1">
        <f>Key_West!C441</f>
        <v>0</v>
      </c>
      <c r="E310" s="164">
        <f>+'LEE County'!I285</f>
        <v>424592.62496826769</v>
      </c>
      <c r="F310" s="1">
        <f>Metro_Dade!F407/1000</f>
        <v>0</v>
      </c>
      <c r="G310" s="1">
        <v>0</v>
      </c>
      <c r="H310" s="1"/>
      <c r="I310" s="1"/>
      <c r="J310" s="1"/>
      <c r="K310" s="1"/>
      <c r="L310" s="1">
        <f t="shared" si="7"/>
        <v>530833.90520912583</v>
      </c>
      <c r="M310" s="54"/>
    </row>
    <row r="311" spans="1:13" x14ac:dyDescent="0.2">
      <c r="A311" s="3">
        <v>2033</v>
      </c>
      <c r="B311" s="3">
        <v>9</v>
      </c>
      <c r="C311" s="1">
        <f>'Florida_Keys FR'!C358</f>
        <v>90985.696707606345</v>
      </c>
      <c r="D311" s="1">
        <f>Key_West!C442</f>
        <v>0</v>
      </c>
      <c r="E311" s="164">
        <f>+'LEE County'!I286</f>
        <v>407910.07391801995</v>
      </c>
      <c r="F311" s="1">
        <f>Metro_Dade!F408/1000</f>
        <v>0</v>
      </c>
      <c r="G311" s="1">
        <v>0</v>
      </c>
      <c r="H311" s="1"/>
      <c r="I311" s="1"/>
      <c r="J311" s="1"/>
      <c r="K311" s="1"/>
      <c r="L311" s="1">
        <f t="shared" si="7"/>
        <v>498895.77062562632</v>
      </c>
      <c r="M311" s="54"/>
    </row>
    <row r="312" spans="1:13" x14ac:dyDescent="0.2">
      <c r="A312" s="3">
        <v>2033</v>
      </c>
      <c r="B312" s="3">
        <v>10</v>
      </c>
      <c r="C312" s="1">
        <f>'Florida_Keys FR'!C359</f>
        <v>84032.628779727776</v>
      </c>
      <c r="D312" s="1">
        <f>Key_West!C443</f>
        <v>0</v>
      </c>
      <c r="E312" s="164">
        <f>+'LEE County'!I287</f>
        <v>383497.25233850401</v>
      </c>
      <c r="F312" s="1">
        <f>Metro_Dade!F409/1000</f>
        <v>0</v>
      </c>
      <c r="G312" s="1">
        <v>0</v>
      </c>
      <c r="H312" s="1"/>
      <c r="I312" s="1"/>
      <c r="J312" s="1"/>
      <c r="K312" s="1"/>
      <c r="L312" s="1">
        <f t="shared" si="7"/>
        <v>467529.8811182318</v>
      </c>
      <c r="M312" s="54"/>
    </row>
    <row r="313" spans="1:13" x14ac:dyDescent="0.2">
      <c r="A313" s="3">
        <v>2033</v>
      </c>
      <c r="B313" s="3">
        <v>11</v>
      </c>
      <c r="C313" s="1">
        <f>'Florida_Keys FR'!C360</f>
        <v>69382.214164000208</v>
      </c>
      <c r="D313" s="1">
        <f>Key_West!C444</f>
        <v>0</v>
      </c>
      <c r="E313" s="164">
        <f>+'LEE County'!I288</f>
        <v>354453.43111551553</v>
      </c>
      <c r="F313" s="1">
        <f>Metro_Dade!F410/1000</f>
        <v>0</v>
      </c>
      <c r="G313" s="1">
        <v>0</v>
      </c>
      <c r="H313" s="1"/>
      <c r="I313" s="1"/>
      <c r="J313" s="1"/>
      <c r="K313" s="1"/>
      <c r="L313" s="1">
        <f t="shared" si="7"/>
        <v>423835.64527951577</v>
      </c>
      <c r="M313" s="54"/>
    </row>
    <row r="314" spans="1:13" x14ac:dyDescent="0.2">
      <c r="A314" s="3">
        <v>2033</v>
      </c>
      <c r="B314" s="3">
        <v>12</v>
      </c>
      <c r="C314" s="1">
        <f>'Florida_Keys FR'!C361</f>
        <v>71403.751535553311</v>
      </c>
      <c r="D314" s="1">
        <f>Key_West!C445</f>
        <v>0</v>
      </c>
      <c r="E314" s="164">
        <f>+'LEE County'!I289</f>
        <v>362955.07183290919</v>
      </c>
      <c r="F314" s="1">
        <f>Metro_Dade!F411/1000</f>
        <v>0</v>
      </c>
      <c r="G314" s="1">
        <v>0</v>
      </c>
      <c r="H314" s="1"/>
      <c r="I314" s="1"/>
      <c r="J314" s="1"/>
      <c r="K314" s="1"/>
      <c r="L314" s="1">
        <f t="shared" si="7"/>
        <v>434358.8233684625</v>
      </c>
      <c r="M314" s="54"/>
    </row>
    <row r="315" spans="1:13" x14ac:dyDescent="0.2">
      <c r="A315" s="3">
        <v>2034</v>
      </c>
      <c r="B315" s="3">
        <v>1</v>
      </c>
      <c r="C315" s="1">
        <f>'Florida_Keys FR'!C362</f>
        <v>71423.412911618245</v>
      </c>
      <c r="D315" s="1">
        <f>Key_West!C446</f>
        <v>0</v>
      </c>
      <c r="E315" s="164">
        <f>+'LEE County'!I290</f>
        <v>390064.91089841438</v>
      </c>
      <c r="F315" s="1">
        <f>Metro_Dade!F412/1000</f>
        <v>0</v>
      </c>
      <c r="G315" s="1">
        <v>0</v>
      </c>
      <c r="H315" s="1"/>
      <c r="I315" s="1"/>
      <c r="J315" s="1"/>
      <c r="K315" s="1"/>
      <c r="L315" s="1">
        <f t="shared" si="7"/>
        <v>461488.32381003263</v>
      </c>
      <c r="M315" s="54"/>
    </row>
    <row r="316" spans="1:13" x14ac:dyDescent="0.2">
      <c r="A316" s="3">
        <v>2034</v>
      </c>
      <c r="B316" s="3">
        <v>2</v>
      </c>
      <c r="C316" s="1">
        <f>'Florida_Keys FR'!C363</f>
        <v>67648.911210701495</v>
      </c>
      <c r="D316" s="1">
        <f>Key_West!C447</f>
        <v>0</v>
      </c>
      <c r="E316" s="164">
        <f>+'LEE County'!I291</f>
        <v>362650.18368160009</v>
      </c>
      <c r="F316" s="1">
        <f>Metro_Dade!F413/1000</f>
        <v>0</v>
      </c>
      <c r="G316" s="1">
        <v>0</v>
      </c>
      <c r="H316" s="1"/>
      <c r="I316" s="1"/>
      <c r="J316" s="1"/>
      <c r="K316" s="1"/>
      <c r="L316" s="1">
        <f t="shared" si="7"/>
        <v>430299.0948923016</v>
      </c>
      <c r="M316" s="54"/>
    </row>
    <row r="317" spans="1:13" x14ac:dyDescent="0.2">
      <c r="A317" s="3">
        <v>2034</v>
      </c>
      <c r="B317" s="3">
        <v>3</v>
      </c>
      <c r="C317" s="1">
        <f>'Florida_Keys FR'!C364</f>
        <v>76176.441374904636</v>
      </c>
      <c r="D317" s="1">
        <f>Key_West!C448</f>
        <v>0</v>
      </c>
      <c r="E317" s="164">
        <f>+'LEE County'!I292</f>
        <v>365103.06285675842</v>
      </c>
      <c r="F317" s="1">
        <f>Metro_Dade!F414/1000</f>
        <v>0</v>
      </c>
      <c r="G317" s="1">
        <v>0</v>
      </c>
      <c r="H317" s="1"/>
      <c r="I317" s="1"/>
      <c r="J317" s="1"/>
      <c r="K317" s="1"/>
      <c r="L317" s="1">
        <f t="shared" si="7"/>
        <v>441279.50423166307</v>
      </c>
      <c r="M317" s="54"/>
    </row>
    <row r="318" spans="1:13" x14ac:dyDescent="0.2">
      <c r="A318" s="3">
        <v>2034</v>
      </c>
      <c r="B318" s="3">
        <v>4</v>
      </c>
      <c r="C318" s="1">
        <f>'Florida_Keys FR'!C365</f>
        <v>79855.974261768497</v>
      </c>
      <c r="D318" s="1">
        <f>Key_West!C449</f>
        <v>0</v>
      </c>
      <c r="E318" s="164">
        <f>+'LEE County'!I293</f>
        <v>370216.74355104472</v>
      </c>
      <c r="F318" s="1">
        <f>Metro_Dade!F415/1000</f>
        <v>0</v>
      </c>
      <c r="G318" s="1">
        <v>0</v>
      </c>
      <c r="H318" s="1"/>
      <c r="I318" s="1"/>
      <c r="J318" s="1"/>
      <c r="K318" s="1"/>
      <c r="L318" s="1">
        <f t="shared" si="7"/>
        <v>450072.71781281324</v>
      </c>
      <c r="M318" s="54"/>
    </row>
    <row r="319" spans="1:13" x14ac:dyDescent="0.2">
      <c r="A319" s="3">
        <v>2034</v>
      </c>
      <c r="B319" s="3">
        <v>5</v>
      </c>
      <c r="C319" s="1">
        <f>'Florida_Keys FR'!C366</f>
        <v>91334.428590534866</v>
      </c>
      <c r="D319" s="1">
        <f>Key_West!C450</f>
        <v>0</v>
      </c>
      <c r="E319" s="164">
        <f>+'LEE County'!I294</f>
        <v>403282.64849150943</v>
      </c>
      <c r="F319" s="1">
        <f>Metro_Dade!F416/1000</f>
        <v>0</v>
      </c>
      <c r="G319" s="1">
        <v>0</v>
      </c>
      <c r="H319" s="1"/>
      <c r="I319" s="1"/>
      <c r="J319" s="1"/>
      <c r="K319" s="1"/>
      <c r="L319" s="1">
        <f t="shared" si="7"/>
        <v>494617.07708204433</v>
      </c>
      <c r="M319" s="54"/>
    </row>
    <row r="320" spans="1:13" x14ac:dyDescent="0.2">
      <c r="A320" s="3">
        <v>2034</v>
      </c>
      <c r="B320" s="3">
        <v>6</v>
      </c>
      <c r="C320" s="1">
        <f>'Florida_Keys FR'!C367</f>
        <v>99447.390043336796</v>
      </c>
      <c r="D320" s="1">
        <f>Key_West!C451</f>
        <v>0</v>
      </c>
      <c r="E320" s="164">
        <f>+'LEE County'!I295</f>
        <v>417663.30357091932</v>
      </c>
      <c r="F320" s="1">
        <f>Metro_Dade!F417/1000</f>
        <v>0</v>
      </c>
      <c r="G320" s="1">
        <v>0</v>
      </c>
      <c r="H320" s="1"/>
      <c r="I320" s="1"/>
      <c r="J320" s="1"/>
      <c r="K320" s="1"/>
      <c r="L320" s="1">
        <f t="shared" si="7"/>
        <v>517110.6936142561</v>
      </c>
      <c r="M320" s="54"/>
    </row>
    <row r="321" spans="1:13" x14ac:dyDescent="0.2">
      <c r="A321" s="3">
        <v>2034</v>
      </c>
      <c r="B321" s="3">
        <v>7</v>
      </c>
      <c r="C321" s="1">
        <f>'Florida_Keys FR'!C368</f>
        <v>108413.14500788806</v>
      </c>
      <c r="D321" s="1">
        <f>Key_West!C452</f>
        <v>0</v>
      </c>
      <c r="E321" s="164">
        <f>+'LEE County'!I296</f>
        <v>428918.71996336349</v>
      </c>
      <c r="F321" s="1">
        <f>Metro_Dade!F418/1000</f>
        <v>0</v>
      </c>
      <c r="G321" s="1">
        <v>0</v>
      </c>
      <c r="H321" s="1"/>
      <c r="I321" s="1"/>
      <c r="J321" s="1"/>
      <c r="K321" s="1"/>
      <c r="L321" s="1">
        <f t="shared" si="7"/>
        <v>537331.86497125158</v>
      </c>
      <c r="M321" s="54"/>
    </row>
    <row r="322" spans="1:13" x14ac:dyDescent="0.2">
      <c r="A322" s="3">
        <v>2034</v>
      </c>
      <c r="B322" s="3">
        <v>8</v>
      </c>
      <c r="C322" s="1">
        <f>'Florida_Keys FR'!C369</f>
        <v>107580.85645278875</v>
      </c>
      <c r="D322" s="1">
        <f>Key_West!C453</f>
        <v>0</v>
      </c>
      <c r="E322" s="164">
        <f>+'LEE County'!I297</f>
        <v>428169.84604816383</v>
      </c>
      <c r="F322" s="1">
        <f>Metro_Dade!F419/1000</f>
        <v>0</v>
      </c>
      <c r="G322" s="1">
        <v>0</v>
      </c>
      <c r="H322" s="1"/>
      <c r="I322" s="1"/>
      <c r="J322" s="1"/>
      <c r="K322" s="1"/>
      <c r="L322" s="1">
        <f t="shared" si="7"/>
        <v>535750.70250095264</v>
      </c>
      <c r="M322" s="54"/>
    </row>
    <row r="323" spans="1:13" x14ac:dyDescent="0.2">
      <c r="A323" s="3">
        <v>2034</v>
      </c>
      <c r="B323" s="3">
        <v>9</v>
      </c>
      <c r="C323" s="1">
        <f>'Florida_Keys FR'!C370</f>
        <v>92132.918151654521</v>
      </c>
      <c r="D323" s="1">
        <f>Key_West!C454</f>
        <v>0</v>
      </c>
      <c r="E323" s="164">
        <f>+'LEE County'!I298</f>
        <v>411532.30531772872</v>
      </c>
      <c r="F323" s="1">
        <f>Metro_Dade!F420/1000</f>
        <v>0</v>
      </c>
      <c r="G323" s="1">
        <v>0</v>
      </c>
      <c r="H323" s="1"/>
      <c r="I323" s="1"/>
      <c r="J323" s="1"/>
      <c r="K323" s="1"/>
      <c r="L323" s="1">
        <f t="shared" si="7"/>
        <v>503665.22346938326</v>
      </c>
      <c r="M323" s="54"/>
    </row>
    <row r="324" spans="1:13" x14ac:dyDescent="0.2">
      <c r="A324" s="3">
        <v>2034</v>
      </c>
      <c r="B324" s="3">
        <v>10</v>
      </c>
      <c r="C324" s="1">
        <f>'Florida_Keys FR'!C371</f>
        <v>85092.180305124668</v>
      </c>
      <c r="D324" s="1">
        <f>Key_West!C455</f>
        <v>0</v>
      </c>
      <c r="E324" s="164">
        <f>+'LEE County'!I299</f>
        <v>387182.06037779152</v>
      </c>
      <c r="F324" s="1">
        <f>Metro_Dade!F421/1000</f>
        <v>0</v>
      </c>
      <c r="G324" s="1">
        <v>0</v>
      </c>
      <c r="H324" s="1"/>
      <c r="I324" s="1"/>
      <c r="J324" s="1"/>
      <c r="K324" s="1"/>
      <c r="L324" s="1">
        <f t="shared" ref="L324:L387" si="8">SUM(C324:K324)</f>
        <v>472274.24068291619</v>
      </c>
      <c r="M324" s="54"/>
    </row>
    <row r="325" spans="1:13" x14ac:dyDescent="0.2">
      <c r="A325" s="3">
        <v>2034</v>
      </c>
      <c r="B325" s="3">
        <v>11</v>
      </c>
      <c r="C325" s="1">
        <f>'Florida_Keys FR'!C372</f>
        <v>70257.041381956005</v>
      </c>
      <c r="D325" s="1">
        <f>Key_West!C456</f>
        <v>0</v>
      </c>
      <c r="E325" s="164">
        <f>+'LEE County'!I300</f>
        <v>358220.47542848322</v>
      </c>
      <c r="F325" s="1">
        <f>Metro_Dade!F422/1000</f>
        <v>0</v>
      </c>
      <c r="G325" s="1">
        <v>0</v>
      </c>
      <c r="H325" s="1"/>
      <c r="I325" s="1"/>
      <c r="J325" s="1"/>
      <c r="K325" s="1"/>
      <c r="L325" s="1">
        <f t="shared" si="8"/>
        <v>428477.51681043924</v>
      </c>
      <c r="M325" s="54"/>
    </row>
    <row r="326" spans="1:13" x14ac:dyDescent="0.2">
      <c r="A326" s="3">
        <v>2034</v>
      </c>
      <c r="B326" s="3">
        <v>12</v>
      </c>
      <c r="C326" s="1">
        <f>'Florida_Keys FR'!C373</f>
        <v>72304.067935946659</v>
      </c>
      <c r="D326" s="1">
        <f>Key_West!C457</f>
        <v>0</v>
      </c>
      <c r="E326" s="164">
        <f>+'LEE County'!I301</f>
        <v>366730.18872397346</v>
      </c>
      <c r="F326" s="1">
        <f>Metro_Dade!F423/1000</f>
        <v>0</v>
      </c>
      <c r="G326" s="1">
        <v>0</v>
      </c>
      <c r="H326" s="1"/>
      <c r="I326" s="1"/>
      <c r="J326" s="1"/>
      <c r="K326" s="1"/>
      <c r="L326" s="1">
        <f t="shared" si="8"/>
        <v>439034.25665992009</v>
      </c>
      <c r="M326" s="54"/>
    </row>
    <row r="327" spans="1:13" x14ac:dyDescent="0.2">
      <c r="A327" s="3">
        <v>2035</v>
      </c>
      <c r="B327" s="3">
        <v>1</v>
      </c>
      <c r="C327" s="1">
        <f>'Florida_Keys FR'!C374</f>
        <v>72323.977218584361</v>
      </c>
      <c r="D327" s="1">
        <f>Key_West!C458</f>
        <v>0</v>
      </c>
      <c r="E327" s="164">
        <f>+'LEE County'!I302</f>
        <v>393829.94883994665</v>
      </c>
      <c r="F327" s="1">
        <f>Metro_Dade!F424/1000</f>
        <v>0</v>
      </c>
      <c r="G327" s="1">
        <v>0</v>
      </c>
      <c r="H327" s="1"/>
      <c r="I327" s="1"/>
      <c r="J327" s="1"/>
      <c r="K327" s="1"/>
      <c r="L327" s="1">
        <f t="shared" si="8"/>
        <v>466153.92605853104</v>
      </c>
      <c r="M327" s="54"/>
    </row>
    <row r="328" spans="1:13" x14ac:dyDescent="0.2">
      <c r="A328" s="3">
        <v>2035</v>
      </c>
      <c r="B328" s="3">
        <v>2</v>
      </c>
      <c r="C328" s="1">
        <f>'Florida_Keys FR'!C375</f>
        <v>68501.883539493254</v>
      </c>
      <c r="D328" s="1">
        <f>Key_West!C459</f>
        <v>0</v>
      </c>
      <c r="E328" s="164">
        <f>+'LEE County'!I303</f>
        <v>366410.35169208102</v>
      </c>
      <c r="F328" s="1">
        <f>Metro_Dade!F425/1000</f>
        <v>0</v>
      </c>
      <c r="G328" s="1">
        <v>0</v>
      </c>
      <c r="H328" s="1"/>
      <c r="I328" s="1"/>
      <c r="J328" s="1"/>
      <c r="K328" s="1"/>
      <c r="L328" s="1">
        <f t="shared" si="8"/>
        <v>434912.23523157428</v>
      </c>
      <c r="M328" s="54"/>
    </row>
    <row r="329" spans="1:13" x14ac:dyDescent="0.2">
      <c r="A329" s="3">
        <v>2035</v>
      </c>
      <c r="B329" s="3">
        <v>3</v>
      </c>
      <c r="C329" s="1">
        <f>'Florida_Keys FR'!C376</f>
        <v>77136.935718948764</v>
      </c>
      <c r="D329" s="1">
        <f>Key_West!C460</f>
        <v>0</v>
      </c>
      <c r="E329" s="164">
        <f>+'LEE County'!I304</f>
        <v>368850.57926323963</v>
      </c>
      <c r="F329" s="1">
        <f>Metro_Dade!F426/1000</f>
        <v>0</v>
      </c>
      <c r="G329" s="1">
        <v>0</v>
      </c>
      <c r="H329" s="1"/>
      <c r="I329" s="1"/>
      <c r="J329" s="1"/>
      <c r="K329" s="1"/>
      <c r="L329" s="1">
        <f t="shared" si="8"/>
        <v>445987.51498218841</v>
      </c>
      <c r="M329" s="54"/>
    </row>
    <row r="330" spans="1:13" x14ac:dyDescent="0.2">
      <c r="A330" s="3">
        <v>2035</v>
      </c>
      <c r="B330" s="3">
        <v>4</v>
      </c>
      <c r="C330" s="1">
        <f>'Florida_Keys FR'!C377</f>
        <v>80862.863140169531</v>
      </c>
      <c r="D330" s="1">
        <f>Key_West!C461</f>
        <v>0</v>
      </c>
      <c r="E330" s="164">
        <f>+'LEE County'!I305</f>
        <v>373947.21004063927</v>
      </c>
      <c r="F330" s="1">
        <f>Metro_Dade!F427/1000</f>
        <v>0</v>
      </c>
      <c r="G330" s="1">
        <v>0</v>
      </c>
      <c r="H330" s="1"/>
      <c r="I330" s="1"/>
      <c r="J330" s="1"/>
      <c r="K330" s="1"/>
      <c r="L330" s="1">
        <f t="shared" si="8"/>
        <v>454810.0731808088</v>
      </c>
      <c r="M330" s="54"/>
    </row>
    <row r="331" spans="1:13" x14ac:dyDescent="0.2">
      <c r="A331" s="3">
        <v>2035</v>
      </c>
      <c r="B331" s="3">
        <v>5</v>
      </c>
      <c r="C331" s="1">
        <f>'Florida_Keys FR'!C378</f>
        <v>92486.047128948368</v>
      </c>
      <c r="D331" s="1">
        <f>Key_West!C462</f>
        <v>0</v>
      </c>
      <c r="E331" s="164">
        <f>+'LEE County'!I306</f>
        <v>406957.33450793358</v>
      </c>
      <c r="F331" s="1">
        <f>Metro_Dade!F428/1000</f>
        <v>0</v>
      </c>
      <c r="G331" s="1">
        <v>0</v>
      </c>
      <c r="H331" s="1"/>
      <c r="I331" s="1"/>
      <c r="J331" s="1"/>
      <c r="K331" s="1"/>
      <c r="L331" s="1">
        <f t="shared" si="8"/>
        <v>499443.38163688197</v>
      </c>
      <c r="M331" s="54"/>
    </row>
    <row r="332" spans="1:13" x14ac:dyDescent="0.2">
      <c r="A332" s="3">
        <v>2035</v>
      </c>
      <c r="B332" s="3">
        <v>6</v>
      </c>
      <c r="C332" s="1">
        <f>'Florida_Keys FR'!C379</f>
        <v>100701.30337851707</v>
      </c>
      <c r="D332" s="1">
        <f>Key_West!C463</f>
        <v>0</v>
      </c>
      <c r="E332" s="164">
        <f>+'LEE County'!I307</f>
        <v>421305.17460751208</v>
      </c>
      <c r="F332" s="1">
        <f>Metro_Dade!F429/1000</f>
        <v>0</v>
      </c>
      <c r="G332" s="1">
        <v>0</v>
      </c>
      <c r="H332" s="1"/>
      <c r="I332" s="1"/>
      <c r="J332" s="1"/>
      <c r="K332" s="1"/>
      <c r="L332" s="1">
        <f t="shared" si="8"/>
        <v>522006.47798602912</v>
      </c>
      <c r="M332" s="54"/>
    </row>
    <row r="333" spans="1:13" x14ac:dyDescent="0.2">
      <c r="A333" s="3">
        <v>2035</v>
      </c>
      <c r="B333" s="3">
        <v>7</v>
      </c>
      <c r="C333" s="1">
        <f>'Florida_Keys FR'!C380</f>
        <v>109780.10585195835</v>
      </c>
      <c r="D333" s="1">
        <f>Key_West!C464</f>
        <v>0</v>
      </c>
      <c r="E333" s="164">
        <f>+'LEE County'!I308</f>
        <v>432523.14834027574</v>
      </c>
      <c r="F333" s="1">
        <f>Metro_Dade!F430/1000</f>
        <v>0</v>
      </c>
      <c r="G333" s="1">
        <v>0</v>
      </c>
      <c r="H333" s="1"/>
      <c r="I333" s="1"/>
      <c r="J333" s="1"/>
      <c r="K333" s="1"/>
      <c r="L333" s="1">
        <f t="shared" si="8"/>
        <v>542303.25419223413</v>
      </c>
      <c r="M333" s="54"/>
    </row>
    <row r="334" spans="1:13" x14ac:dyDescent="0.2">
      <c r="A334" s="3">
        <v>2035</v>
      </c>
      <c r="B334" s="3">
        <v>8</v>
      </c>
      <c r="C334" s="1">
        <f>'Florida_Keys FR'!C381</f>
        <v>108937.32312785668</v>
      </c>
      <c r="D334" s="1">
        <f>Key_West!C465</f>
        <v>0</v>
      </c>
      <c r="E334" s="164">
        <f>+'LEE County'!I309</f>
        <v>431724.53205401613</v>
      </c>
      <c r="F334" s="1">
        <f>Metro_Dade!F431/1000</f>
        <v>0</v>
      </c>
      <c r="G334" s="1">
        <v>0</v>
      </c>
      <c r="H334" s="1"/>
      <c r="I334" s="1"/>
      <c r="J334" s="1"/>
      <c r="K334" s="1"/>
      <c r="L334" s="1">
        <f t="shared" si="8"/>
        <v>540661.85518187284</v>
      </c>
      <c r="M334" s="54"/>
    </row>
    <row r="335" spans="1:13" x14ac:dyDescent="0.2">
      <c r="A335" s="3">
        <v>2035</v>
      </c>
      <c r="B335" s="3">
        <v>9</v>
      </c>
      <c r="C335" s="1">
        <f>'Florida_Keys FR'!C382</f>
        <v>93294.604693946807</v>
      </c>
      <c r="D335" s="1">
        <f>Key_West!C466</f>
        <v>0</v>
      </c>
      <c r="E335" s="164">
        <f>+'LEE County'!I310</f>
        <v>415106.78781576233</v>
      </c>
      <c r="F335" s="1">
        <f>Metro_Dade!F432/1000</f>
        <v>0</v>
      </c>
      <c r="G335" s="1">
        <v>0</v>
      </c>
      <c r="H335" s="1"/>
      <c r="I335" s="1"/>
      <c r="J335" s="1"/>
      <c r="K335" s="1"/>
      <c r="L335" s="1">
        <f t="shared" si="8"/>
        <v>508401.39250970911</v>
      </c>
      <c r="M335" s="54"/>
    </row>
    <row r="336" spans="1:13" x14ac:dyDescent="0.2">
      <c r="A336" s="3">
        <v>2035</v>
      </c>
      <c r="B336" s="3">
        <v>10</v>
      </c>
      <c r="C336" s="1">
        <f>'Florida_Keys FR'!C383</f>
        <v>86165.0915153401</v>
      </c>
      <c r="D336" s="1">
        <f>Key_West!C467</f>
        <v>0</v>
      </c>
      <c r="E336" s="164">
        <f>+'LEE County'!I311</f>
        <v>390846.32001223403</v>
      </c>
      <c r="F336" s="1">
        <f>Metro_Dade!F433/1000</f>
        <v>0</v>
      </c>
      <c r="G336" s="1">
        <v>0</v>
      </c>
      <c r="H336" s="1"/>
      <c r="I336" s="1"/>
      <c r="J336" s="1"/>
      <c r="K336" s="1"/>
      <c r="L336" s="1">
        <f t="shared" si="8"/>
        <v>477011.41152757412</v>
      </c>
      <c r="M336" s="54"/>
    </row>
    <row r="337" spans="1:13" x14ac:dyDescent="0.2">
      <c r="A337" s="3">
        <v>2035</v>
      </c>
      <c r="B337" s="3">
        <v>11</v>
      </c>
      <c r="C337" s="1">
        <f>'Florida_Keys FR'!C384</f>
        <v>71142.899130869875</v>
      </c>
      <c r="D337" s="1">
        <f>Key_West!C468</f>
        <v>0</v>
      </c>
      <c r="E337" s="164">
        <f>+'LEE County'!I312</f>
        <v>362081.35339534818</v>
      </c>
      <c r="F337" s="1">
        <f>Metro_Dade!F434/1000</f>
        <v>0</v>
      </c>
      <c r="G337" s="1">
        <v>0</v>
      </c>
      <c r="H337" s="1"/>
      <c r="I337" s="1"/>
      <c r="J337" s="1"/>
      <c r="K337" s="1"/>
      <c r="L337" s="1">
        <f t="shared" si="8"/>
        <v>433224.25252621807</v>
      </c>
      <c r="M337" s="54"/>
    </row>
    <row r="338" spans="1:13" x14ac:dyDescent="0.2">
      <c r="A338" s="3">
        <v>2035</v>
      </c>
      <c r="B338" s="3">
        <v>12</v>
      </c>
      <c r="C338" s="1">
        <f>'Florida_Keys FR'!C385</f>
        <v>73215.736255579352</v>
      </c>
      <c r="D338" s="1">
        <f>Key_West!C469</f>
        <v>0</v>
      </c>
      <c r="E338" s="164">
        <f>+'LEE County'!I313</f>
        <v>370740.59043775243</v>
      </c>
      <c r="F338" s="1">
        <f>Metro_Dade!F435/1000</f>
        <v>0</v>
      </c>
      <c r="G338" s="1">
        <v>0</v>
      </c>
      <c r="H338" s="1"/>
      <c r="I338" s="1"/>
      <c r="J338" s="1"/>
      <c r="K338" s="1"/>
      <c r="L338" s="1">
        <f t="shared" si="8"/>
        <v>443956.32669333176</v>
      </c>
      <c r="M338" s="54"/>
    </row>
    <row r="339" spans="1:13" x14ac:dyDescent="0.2">
      <c r="A339" s="3">
        <v>2036</v>
      </c>
      <c r="B339" s="3">
        <v>1</v>
      </c>
      <c r="C339" s="1">
        <f>'Florida_Keys FR'!C386</f>
        <v>73235.896570596917</v>
      </c>
      <c r="D339" s="1">
        <f>Key_West!C470</f>
        <v>0</v>
      </c>
      <c r="E339" s="164">
        <f>+'LEE County'!I314</f>
        <v>397925.25374478131</v>
      </c>
      <c r="F339" s="1">
        <f>Metro_Dade!F436/1000</f>
        <v>0</v>
      </c>
      <c r="G339" s="1">
        <v>0</v>
      </c>
      <c r="H339" s="1"/>
      <c r="I339" s="1"/>
      <c r="J339" s="1"/>
      <c r="K339" s="1"/>
      <c r="L339" s="1">
        <f t="shared" si="8"/>
        <v>471161.15031537821</v>
      </c>
      <c r="M339" s="54"/>
    </row>
    <row r="340" spans="1:13" x14ac:dyDescent="0.2">
      <c r="A340" s="3">
        <v>2036</v>
      </c>
      <c r="B340" s="3">
        <v>2</v>
      </c>
      <c r="C340" s="1">
        <f>'Florida_Keys FR'!C387</f>
        <v>69365.610835078463</v>
      </c>
      <c r="D340" s="1">
        <f>Key_West!C471</f>
        <v>0</v>
      </c>
      <c r="E340" s="164">
        <f>+'LEE County'!I315</f>
        <v>370484.06210974517</v>
      </c>
      <c r="F340" s="1">
        <f>Metro_Dade!F437/1000</f>
        <v>0</v>
      </c>
      <c r="G340" s="1">
        <v>0</v>
      </c>
      <c r="H340" s="1"/>
      <c r="I340" s="1"/>
      <c r="J340" s="1"/>
      <c r="K340" s="1"/>
      <c r="L340" s="1">
        <f t="shared" si="8"/>
        <v>439849.67294482363</v>
      </c>
      <c r="M340" s="54"/>
    </row>
    <row r="341" spans="1:13" x14ac:dyDescent="0.2">
      <c r="A341" s="3">
        <v>2036</v>
      </c>
      <c r="B341" s="3">
        <v>3</v>
      </c>
      <c r="C341" s="1">
        <f>'Florida_Keys FR'!C388</f>
        <v>78109.54075454385</v>
      </c>
      <c r="D341" s="1">
        <f>Key_West!C472</f>
        <v>0</v>
      </c>
      <c r="E341" s="164">
        <f>+'LEE County'!I316</f>
        <v>372840.56869501609</v>
      </c>
      <c r="F341" s="1">
        <f>Metro_Dade!F438/1000</f>
        <v>0</v>
      </c>
      <c r="G341" s="1">
        <v>0</v>
      </c>
      <c r="H341" s="1"/>
      <c r="I341" s="1"/>
      <c r="J341" s="1"/>
      <c r="K341" s="1"/>
      <c r="L341" s="1">
        <f t="shared" si="8"/>
        <v>450950.10944955994</v>
      </c>
      <c r="M341" s="54"/>
    </row>
    <row r="342" spans="1:13" x14ac:dyDescent="0.2">
      <c r="A342" s="3">
        <v>2036</v>
      </c>
      <c r="B342" s="3">
        <v>4</v>
      </c>
      <c r="C342" s="1">
        <f>'Florida_Keys FR'!C389</f>
        <v>81882.44769003184</v>
      </c>
      <c r="D342" s="1">
        <f>Key_West!C473</f>
        <v>0</v>
      </c>
      <c r="E342" s="164">
        <f>+'LEE County'!I317</f>
        <v>377826.14463572652</v>
      </c>
      <c r="F342" s="1">
        <f>Metro_Dade!F439/1000</f>
        <v>0</v>
      </c>
      <c r="G342" s="1">
        <v>0</v>
      </c>
      <c r="H342" s="1"/>
      <c r="I342" s="1"/>
      <c r="J342" s="1"/>
      <c r="K342" s="1"/>
      <c r="L342" s="1">
        <f t="shared" si="8"/>
        <v>459708.59232575836</v>
      </c>
      <c r="M342" s="54"/>
    </row>
    <row r="343" spans="1:13" x14ac:dyDescent="0.2">
      <c r="A343" s="3">
        <v>2036</v>
      </c>
      <c r="B343" s="3">
        <v>5</v>
      </c>
      <c r="C343" s="1">
        <f>'Florida_Keys FR'!C390</f>
        <v>93652.186207737323</v>
      </c>
      <c r="D343" s="1">
        <f>Key_West!C474</f>
        <v>0</v>
      </c>
      <c r="E343" s="164">
        <f>+'LEE County'!I318</f>
        <v>410730.08960576844</v>
      </c>
      <c r="F343" s="1">
        <f>Metro_Dade!F440/1000</f>
        <v>0</v>
      </c>
      <c r="G343" s="1">
        <v>0</v>
      </c>
      <c r="H343" s="1"/>
      <c r="I343" s="1"/>
      <c r="J343" s="1"/>
      <c r="K343" s="1"/>
      <c r="L343" s="1">
        <f t="shared" si="8"/>
        <v>504382.27581350575</v>
      </c>
      <c r="M343" s="54"/>
    </row>
    <row r="344" spans="1:13" x14ac:dyDescent="0.2">
      <c r="A344" s="3">
        <v>2036</v>
      </c>
      <c r="B344" s="3">
        <v>6</v>
      </c>
      <c r="C344" s="1">
        <f>'Florida_Keys FR'!C391</f>
        <v>101971.02706982089</v>
      </c>
      <c r="D344" s="1">
        <f>Key_West!C475</f>
        <v>0</v>
      </c>
      <c r="E344" s="164">
        <f>+'LEE County'!I319</f>
        <v>425040.43921007786</v>
      </c>
      <c r="F344" s="1">
        <f>Metro_Dade!F441/1000</f>
        <v>0</v>
      </c>
      <c r="G344" s="1">
        <v>0</v>
      </c>
      <c r="H344" s="1"/>
      <c r="I344" s="1"/>
      <c r="J344" s="1"/>
      <c r="K344" s="1"/>
      <c r="L344" s="1">
        <f t="shared" si="8"/>
        <v>527011.46627989877</v>
      </c>
      <c r="M344" s="54"/>
    </row>
    <row r="345" spans="1:13" x14ac:dyDescent="0.2">
      <c r="A345" s="3">
        <v>2036</v>
      </c>
      <c r="B345" s="3">
        <v>7</v>
      </c>
      <c r="C345" s="1">
        <f>'Florida_Keys FR'!C392</f>
        <v>111164.30244681408</v>
      </c>
      <c r="D345" s="1">
        <f>Key_West!C476</f>
        <v>0</v>
      </c>
      <c r="E345" s="164">
        <f>+'LEE County'!I320</f>
        <v>436254.24818120757</v>
      </c>
      <c r="F345" s="1">
        <f>Metro_Dade!F442/1000</f>
        <v>0</v>
      </c>
      <c r="G345" s="1">
        <v>0</v>
      </c>
      <c r="H345" s="1"/>
      <c r="I345" s="1"/>
      <c r="J345" s="1"/>
      <c r="K345" s="1"/>
      <c r="L345" s="1">
        <f t="shared" si="8"/>
        <v>547418.55062802159</v>
      </c>
      <c r="M345" s="54"/>
    </row>
    <row r="346" spans="1:13" x14ac:dyDescent="0.2">
      <c r="A346" s="3">
        <v>2036</v>
      </c>
      <c r="B346" s="3">
        <v>8</v>
      </c>
      <c r="C346" s="1">
        <f>'Florida_Keys FR'!C393</f>
        <v>110310.89323471759</v>
      </c>
      <c r="D346" s="1">
        <f>Key_West!C477</f>
        <v>0</v>
      </c>
      <c r="E346" s="164">
        <f>+'LEE County'!I321</f>
        <v>435461.20540382608</v>
      </c>
      <c r="F346" s="1">
        <f>Metro_Dade!F443/1000</f>
        <v>0</v>
      </c>
      <c r="G346" s="1">
        <v>0</v>
      </c>
      <c r="H346" s="1"/>
      <c r="I346" s="1"/>
      <c r="J346" s="1"/>
      <c r="K346" s="1"/>
      <c r="L346" s="1">
        <f t="shared" si="8"/>
        <v>545772.09863854363</v>
      </c>
      <c r="M346" s="54"/>
    </row>
    <row r="347" spans="1:13" x14ac:dyDescent="0.2">
      <c r="A347" s="3">
        <v>2036</v>
      </c>
      <c r="B347" s="3">
        <v>9</v>
      </c>
      <c r="C347" s="1">
        <f>'Florida_Keys FR'!C394</f>
        <v>94470.938722171559</v>
      </c>
      <c r="D347" s="1">
        <f>Key_West!C478</f>
        <v>0</v>
      </c>
      <c r="E347" s="164">
        <f>+'LEE County'!I322</f>
        <v>418880.90735610918</v>
      </c>
      <c r="F347" s="1">
        <f>Metro_Dade!F444/1000</f>
        <v>0</v>
      </c>
      <c r="G347" s="1">
        <v>0</v>
      </c>
      <c r="H347" s="1"/>
      <c r="I347" s="1"/>
      <c r="J347" s="1"/>
      <c r="K347" s="1"/>
      <c r="L347" s="1">
        <f t="shared" si="8"/>
        <v>513351.84607828071</v>
      </c>
      <c r="M347" s="54"/>
    </row>
    <row r="348" spans="1:13" x14ac:dyDescent="0.2">
      <c r="A348" s="3">
        <v>2036</v>
      </c>
      <c r="B348" s="3">
        <v>10</v>
      </c>
      <c r="C348" s="1">
        <f>'Florida_Keys FR'!C395</f>
        <v>87251.530860113591</v>
      </c>
      <c r="D348" s="1">
        <f>Key_West!C479</f>
        <v>0</v>
      </c>
      <c r="E348" s="164">
        <f>+'LEE County'!I323</f>
        <v>394619.04762461485</v>
      </c>
      <c r="F348" s="1">
        <f>Metro_Dade!F445/1000</f>
        <v>0</v>
      </c>
      <c r="G348" s="1">
        <v>0</v>
      </c>
      <c r="H348" s="1"/>
      <c r="I348" s="1"/>
      <c r="J348" s="1"/>
      <c r="K348" s="1"/>
      <c r="L348" s="1">
        <f t="shared" si="8"/>
        <v>481870.57848472847</v>
      </c>
      <c r="M348" s="54"/>
    </row>
    <row r="349" spans="1:13" x14ac:dyDescent="0.2">
      <c r="A349" s="3">
        <v>2036</v>
      </c>
      <c r="B349" s="3">
        <v>11</v>
      </c>
      <c r="C349" s="1">
        <f>'Florida_Keys FR'!C396</f>
        <v>72039.926492620769</v>
      </c>
      <c r="D349" s="1">
        <f>Key_West!C480</f>
        <v>0</v>
      </c>
      <c r="E349" s="164">
        <f>+'LEE County'!I324</f>
        <v>365797.68172309251</v>
      </c>
      <c r="F349" s="1">
        <f>Metro_Dade!F446/1000</f>
        <v>0</v>
      </c>
      <c r="G349" s="1">
        <v>0</v>
      </c>
      <c r="H349" s="1"/>
      <c r="I349" s="1"/>
      <c r="J349" s="1"/>
      <c r="K349" s="1"/>
      <c r="L349" s="1">
        <f t="shared" si="8"/>
        <v>437837.60821571329</v>
      </c>
      <c r="M349" s="54"/>
    </row>
    <row r="350" spans="1:13" x14ac:dyDescent="0.2">
      <c r="A350" s="3">
        <v>2036</v>
      </c>
      <c r="B350" s="3">
        <v>12</v>
      </c>
      <c r="C350" s="1">
        <f>'Florida_Keys FR'!C397</f>
        <v>74138.899628654384</v>
      </c>
      <c r="D350" s="1">
        <f>Key_West!C481</f>
        <v>0</v>
      </c>
      <c r="E350" s="164">
        <f>+'LEE County'!I325</f>
        <v>374306.43529245758</v>
      </c>
      <c r="F350" s="1">
        <f>Metro_Dade!F447/1000</f>
        <v>0</v>
      </c>
      <c r="G350" s="1">
        <v>0</v>
      </c>
      <c r="H350" s="1"/>
      <c r="I350" s="1"/>
      <c r="J350" s="1"/>
      <c r="K350" s="1"/>
      <c r="L350" s="1">
        <f t="shared" si="8"/>
        <v>448445.33492111193</v>
      </c>
      <c r="M350" s="54"/>
    </row>
    <row r="351" spans="1:13" x14ac:dyDescent="0.2">
      <c r="A351" s="3">
        <v>2037</v>
      </c>
      <c r="B351" s="3">
        <v>1</v>
      </c>
      <c r="C351" s="1">
        <f>'Florida_Keys FR'!C398</f>
        <v>74159.314141271621</v>
      </c>
      <c r="D351" s="1">
        <f>Key_West!C482</f>
        <v>0</v>
      </c>
      <c r="E351" s="164">
        <f>+'LEE County'!I326</f>
        <v>401362.96707312617</v>
      </c>
      <c r="F351" s="1">
        <f>Metro_Dade!F448/1000</f>
        <v>0</v>
      </c>
      <c r="G351" s="1">
        <v>0</v>
      </c>
      <c r="H351" s="1"/>
      <c r="I351" s="1"/>
      <c r="J351" s="1"/>
      <c r="K351" s="1"/>
      <c r="L351" s="1">
        <f t="shared" si="8"/>
        <v>475522.28121439781</v>
      </c>
      <c r="M351" s="54"/>
    </row>
    <row r="352" spans="1:13" x14ac:dyDescent="0.2">
      <c r="A352" s="3">
        <v>2037</v>
      </c>
      <c r="B352" s="3">
        <v>2</v>
      </c>
      <c r="C352" s="1">
        <f>'Florida_Keys FR'!C399</f>
        <v>70240.228704799621</v>
      </c>
      <c r="D352" s="1">
        <f>Key_West!C483</f>
        <v>0</v>
      </c>
      <c r="E352" s="164">
        <f>+'LEE County'!I327</f>
        <v>373895.93718897674</v>
      </c>
      <c r="F352" s="1">
        <f>Metro_Dade!F449/1000</f>
        <v>0</v>
      </c>
      <c r="G352" s="1">
        <v>0</v>
      </c>
      <c r="H352" s="1"/>
      <c r="I352" s="1"/>
      <c r="J352" s="1"/>
      <c r="K352" s="1"/>
      <c r="L352" s="1">
        <f t="shared" si="8"/>
        <v>444136.16589377634</v>
      </c>
      <c r="M352" s="54"/>
    </row>
    <row r="353" spans="1:13" x14ac:dyDescent="0.2">
      <c r="A353" s="3">
        <v>2037</v>
      </c>
      <c r="B353" s="3">
        <v>3</v>
      </c>
      <c r="C353" s="1">
        <f>'Florida_Keys FR'!C400</f>
        <v>79094.409183109485</v>
      </c>
      <c r="D353" s="1">
        <f>Key_West!C484</f>
        <v>0</v>
      </c>
      <c r="E353" s="164">
        <f>+'LEE County'!I328</f>
        <v>376269.48769275437</v>
      </c>
      <c r="F353" s="1">
        <f>Metro_Dade!F450/1000</f>
        <v>0</v>
      </c>
      <c r="G353" s="1">
        <v>0</v>
      </c>
      <c r="H353" s="1"/>
      <c r="I353" s="1"/>
      <c r="J353" s="1"/>
      <c r="K353" s="1"/>
      <c r="L353" s="1">
        <f t="shared" si="8"/>
        <v>455363.89687586384</v>
      </c>
      <c r="M353" s="54"/>
    </row>
    <row r="354" spans="1:13" x14ac:dyDescent="0.2">
      <c r="A354" s="3">
        <v>2037</v>
      </c>
      <c r="B354" s="3">
        <v>4</v>
      </c>
      <c r="C354" s="1">
        <f>'Florida_Keys FR'!C401</f>
        <v>82914.887988676084</v>
      </c>
      <c r="D354" s="1">
        <f>Key_West!C485</f>
        <v>0</v>
      </c>
      <c r="E354" s="164">
        <f>+'LEE County'!I329</f>
        <v>381286.95436462859</v>
      </c>
      <c r="F354" s="1">
        <f>Metro_Dade!F451/1000</f>
        <v>0</v>
      </c>
      <c r="G354" s="1">
        <v>0</v>
      </c>
      <c r="H354" s="1"/>
      <c r="I354" s="1"/>
      <c r="J354" s="1"/>
      <c r="K354" s="1"/>
      <c r="L354" s="1">
        <f t="shared" si="8"/>
        <v>464201.84235330467</v>
      </c>
      <c r="M354" s="54"/>
    </row>
    <row r="355" spans="1:13" x14ac:dyDescent="0.2">
      <c r="A355" s="3">
        <v>2037</v>
      </c>
      <c r="B355" s="3">
        <v>5</v>
      </c>
      <c r="C355" s="1">
        <f>'Florida_Keys FR'!C402</f>
        <v>94833.028913649439</v>
      </c>
      <c r="D355" s="1">
        <f>Key_West!C486</f>
        <v>0</v>
      </c>
      <c r="E355" s="164">
        <f>+'LEE County'!I330</f>
        <v>414154.44167020416</v>
      </c>
      <c r="F355" s="1">
        <f>Metro_Dade!F452/1000</f>
        <v>0</v>
      </c>
      <c r="G355" s="1">
        <v>0</v>
      </c>
      <c r="H355" s="1"/>
      <c r="I355" s="1"/>
      <c r="J355" s="1"/>
      <c r="K355" s="1"/>
      <c r="L355" s="1">
        <f t="shared" si="8"/>
        <v>508987.4705838536</v>
      </c>
      <c r="M355" s="54"/>
    </row>
    <row r="356" spans="1:13" x14ac:dyDescent="0.2">
      <c r="A356" s="3">
        <v>2037</v>
      </c>
      <c r="B356" s="3">
        <v>6</v>
      </c>
      <c r="C356" s="1">
        <f>'Florida_Keys FR'!C403</f>
        <v>103256.76046703882</v>
      </c>
      <c r="D356" s="1">
        <f>Key_West!C487</f>
        <v>0</v>
      </c>
      <c r="E356" s="164">
        <f>+'LEE County'!I331</f>
        <v>428436.08978613763</v>
      </c>
      <c r="F356" s="1">
        <f>Metro_Dade!F453/1000</f>
        <v>0</v>
      </c>
      <c r="G356" s="1">
        <v>0</v>
      </c>
      <c r="H356" s="1"/>
      <c r="I356" s="1"/>
      <c r="J356" s="1"/>
      <c r="K356" s="1"/>
      <c r="L356" s="1">
        <f t="shared" si="8"/>
        <v>531692.85025317641</v>
      </c>
      <c r="M356" s="54"/>
    </row>
    <row r="357" spans="1:13" x14ac:dyDescent="0.2">
      <c r="A357" s="3">
        <v>2037</v>
      </c>
      <c r="B357" s="3">
        <v>7</v>
      </c>
      <c r="C357" s="1">
        <f>'Florida_Keys FR'!C404</f>
        <v>112565.95211477757</v>
      </c>
      <c r="D357" s="1">
        <f>Key_West!C488</f>
        <v>0</v>
      </c>
      <c r="E357" s="164">
        <f>+'LEE County'!I332</f>
        <v>439632.1700231029</v>
      </c>
      <c r="F357" s="1">
        <f>Metro_Dade!F454/1000</f>
        <v>0</v>
      </c>
      <c r="G357" s="1">
        <v>0</v>
      </c>
      <c r="H357" s="1"/>
      <c r="I357" s="1"/>
      <c r="J357" s="1"/>
      <c r="K357" s="1"/>
      <c r="L357" s="1">
        <f t="shared" si="8"/>
        <v>552198.12213788042</v>
      </c>
      <c r="M357" s="54"/>
    </row>
    <row r="358" spans="1:13" x14ac:dyDescent="0.2">
      <c r="A358" s="3">
        <v>2037</v>
      </c>
      <c r="B358" s="3">
        <v>8</v>
      </c>
      <c r="C358" s="1">
        <f>'Florida_Keys FR'!C405</f>
        <v>111701.78242730862</v>
      </c>
      <c r="D358" s="1">
        <f>Key_West!C489</f>
        <v>0</v>
      </c>
      <c r="E358" s="164">
        <f>+'LEE County'!I333</f>
        <v>438846.00999772514</v>
      </c>
      <c r="F358" s="1">
        <f>Metro_Dade!F455/1000</f>
        <v>0</v>
      </c>
      <c r="G358" s="1">
        <v>0</v>
      </c>
      <c r="H358" s="1"/>
      <c r="I358" s="1"/>
      <c r="J358" s="1"/>
      <c r="K358" s="1"/>
      <c r="L358" s="1">
        <f t="shared" si="8"/>
        <v>550547.79242503375</v>
      </c>
      <c r="M358" s="54"/>
    </row>
    <row r="359" spans="1:13" x14ac:dyDescent="0.2">
      <c r="A359" s="3">
        <v>2037</v>
      </c>
      <c r="B359" s="3">
        <v>9</v>
      </c>
      <c r="C359" s="1">
        <f>'Florida_Keys FR'!C406</f>
        <v>95662.104923709005</v>
      </c>
      <c r="D359" s="1">
        <f>Key_West!C490</f>
        <v>0</v>
      </c>
      <c r="E359" s="164">
        <f>+'LEE County'!I334</f>
        <v>422358.62305164017</v>
      </c>
      <c r="F359" s="1">
        <f>Metro_Dade!F456/1000</f>
        <v>0</v>
      </c>
      <c r="G359" s="1">
        <v>0</v>
      </c>
      <c r="H359" s="1"/>
      <c r="I359" s="1"/>
      <c r="J359" s="1"/>
      <c r="K359" s="1"/>
      <c r="L359" s="1">
        <f t="shared" si="8"/>
        <v>518020.72797534917</v>
      </c>
      <c r="M359" s="54"/>
    </row>
    <row r="360" spans="1:13" x14ac:dyDescent="0.2">
      <c r="A360" s="3">
        <v>2037</v>
      </c>
      <c r="B360" s="3">
        <v>10</v>
      </c>
      <c r="C360" s="1">
        <f>'Florida_Keys FR'!C407</f>
        <v>88351.668913135552</v>
      </c>
      <c r="D360" s="1">
        <f>Key_West!C491</f>
        <v>0</v>
      </c>
      <c r="E360" s="164">
        <f>+'LEE County'!I335</f>
        <v>398250.43626533612</v>
      </c>
      <c r="F360" s="1">
        <f>Metro_Dade!F457/1000</f>
        <v>0</v>
      </c>
      <c r="G360" s="1">
        <v>0</v>
      </c>
      <c r="H360" s="1"/>
      <c r="I360" s="1"/>
      <c r="J360" s="1"/>
      <c r="K360" s="1"/>
      <c r="L360" s="1">
        <f t="shared" si="8"/>
        <v>486602.10517847165</v>
      </c>
      <c r="M360" s="54"/>
    </row>
    <row r="361" spans="1:13" x14ac:dyDescent="0.2">
      <c r="A361" s="3">
        <v>2037</v>
      </c>
      <c r="B361" s="3">
        <v>11</v>
      </c>
      <c r="C361" s="1">
        <f>'Florida_Keys FR'!C408</f>
        <v>72948.264302744719</v>
      </c>
      <c r="D361" s="1">
        <f>Key_West!C492</f>
        <v>0</v>
      </c>
      <c r="E361" s="164">
        <f>+'LEE County'!I336</f>
        <v>369665.07986240718</v>
      </c>
      <c r="F361" s="1">
        <f>Metro_Dade!F458/1000</f>
        <v>0</v>
      </c>
      <c r="G361" s="1">
        <v>0</v>
      </c>
      <c r="H361" s="1"/>
      <c r="I361" s="1"/>
      <c r="J361" s="1"/>
      <c r="K361" s="1"/>
      <c r="L361" s="1">
        <f t="shared" si="8"/>
        <v>442613.34416515188</v>
      </c>
      <c r="M361" s="54"/>
    </row>
    <row r="362" spans="1:13" x14ac:dyDescent="0.2">
      <c r="A362" s="3">
        <v>2037</v>
      </c>
      <c r="B362" s="3">
        <v>12</v>
      </c>
      <c r="C362" s="1">
        <f>'Florida_Keys FR'!C409</f>
        <v>75073.702994126841</v>
      </c>
      <c r="D362" s="1">
        <f>Key_West!C493</f>
        <v>0</v>
      </c>
      <c r="E362" s="164">
        <f>+'LEE County'!I337</f>
        <v>378340.16071995371</v>
      </c>
      <c r="F362" s="1">
        <f>Metro_Dade!F459/1000</f>
        <v>0</v>
      </c>
      <c r="G362" s="1">
        <v>0</v>
      </c>
      <c r="H362" s="1"/>
      <c r="I362" s="1"/>
      <c r="J362" s="1"/>
      <c r="K362" s="1"/>
      <c r="L362" s="1">
        <f t="shared" si="8"/>
        <v>453413.86371408054</v>
      </c>
      <c r="M362" s="54"/>
    </row>
    <row r="363" spans="1:13" x14ac:dyDescent="0.2">
      <c r="A363" s="3">
        <v>2038</v>
      </c>
      <c r="B363" s="3">
        <v>1</v>
      </c>
      <c r="C363" s="1">
        <f>'Florida_Keys FR'!C410</f>
        <v>75094.374909473234</v>
      </c>
      <c r="D363" s="1">
        <f>Key_West!C494</f>
        <v>0</v>
      </c>
      <c r="E363" s="164">
        <f>+'LEE County'!I338</f>
        <v>405488.21935363283</v>
      </c>
      <c r="F363" s="1">
        <f>Metro_Dade!F460/1000</f>
        <v>0</v>
      </c>
      <c r="G363" s="1">
        <v>0</v>
      </c>
      <c r="H363" s="1"/>
      <c r="I363" s="1"/>
      <c r="J363" s="1"/>
      <c r="K363" s="1"/>
      <c r="L363" s="1">
        <f t="shared" si="8"/>
        <v>480582.59426310606</v>
      </c>
      <c r="M363" s="54"/>
    </row>
    <row r="364" spans="1:13" x14ac:dyDescent="0.2">
      <c r="A364" s="3">
        <v>2038</v>
      </c>
      <c r="B364" s="3">
        <v>2</v>
      </c>
      <c r="C364" s="1">
        <f>'Florida_Keys FR'!C411</f>
        <v>71125.874465846558</v>
      </c>
      <c r="D364" s="1">
        <f>Key_West!C495</f>
        <v>0</v>
      </c>
      <c r="E364" s="164">
        <f>+'LEE County'!I339</f>
        <v>378007.10531836591</v>
      </c>
      <c r="F364" s="1">
        <f>Metro_Dade!F461/1000</f>
        <v>0</v>
      </c>
      <c r="G364" s="1">
        <v>0</v>
      </c>
      <c r="H364" s="1"/>
      <c r="I364" s="1"/>
      <c r="J364" s="1"/>
      <c r="K364" s="1"/>
      <c r="L364" s="1">
        <f t="shared" si="8"/>
        <v>449132.97978421248</v>
      </c>
      <c r="M364" s="54"/>
    </row>
    <row r="365" spans="1:13" x14ac:dyDescent="0.2">
      <c r="A365" s="3">
        <v>2038</v>
      </c>
      <c r="B365" s="3">
        <v>3</v>
      </c>
      <c r="C365" s="1">
        <f>'Florida_Keys FR'!C412</f>
        <v>80091.695631448572</v>
      </c>
      <c r="D365" s="1">
        <f>Key_West!C496</f>
        <v>0</v>
      </c>
      <c r="E365" s="164">
        <f>+'LEE County'!I340</f>
        <v>380304.05234929529</v>
      </c>
      <c r="F365" s="1">
        <f>Metro_Dade!F462/1000</f>
        <v>0</v>
      </c>
      <c r="G365" s="1">
        <v>0</v>
      </c>
      <c r="H365" s="1"/>
      <c r="I365" s="1"/>
      <c r="J365" s="1"/>
      <c r="K365" s="1"/>
      <c r="L365" s="1">
        <f t="shared" si="8"/>
        <v>460395.74798074388</v>
      </c>
      <c r="M365" s="54"/>
    </row>
    <row r="366" spans="1:13" x14ac:dyDescent="0.2">
      <c r="A366" s="3">
        <v>2038</v>
      </c>
      <c r="B366" s="3">
        <v>4</v>
      </c>
      <c r="C366" s="1">
        <f>'Florida_Keys FR'!C413</f>
        <v>83960.346131807586</v>
      </c>
      <c r="D366" s="1">
        <f>Key_West!C497</f>
        <v>0</v>
      </c>
      <c r="E366" s="164">
        <f>+'LEE County'!I341</f>
        <v>385240.95536335476</v>
      </c>
      <c r="F366" s="1">
        <f>Metro_Dade!F463/1000</f>
        <v>0</v>
      </c>
      <c r="G366" s="1">
        <v>0</v>
      </c>
      <c r="H366" s="1"/>
      <c r="I366" s="1"/>
      <c r="J366" s="1"/>
      <c r="K366" s="1"/>
      <c r="L366" s="1">
        <f t="shared" si="8"/>
        <v>469201.30149516236</v>
      </c>
      <c r="M366" s="54"/>
    </row>
    <row r="367" spans="1:13" x14ac:dyDescent="0.2">
      <c r="A367" s="3">
        <v>2038</v>
      </c>
      <c r="B367" s="3">
        <v>5</v>
      </c>
      <c r="C367" s="1">
        <f>'Florida_Keys FR'!C414</f>
        <v>96028.760641938599</v>
      </c>
      <c r="D367" s="1">
        <f>Key_West!C498</f>
        <v>0</v>
      </c>
      <c r="E367" s="164">
        <f>+'LEE County'!I342</f>
        <v>418044.11240722454</v>
      </c>
      <c r="F367" s="1">
        <f>Metro_Dade!F464/1000</f>
        <v>0</v>
      </c>
      <c r="G367" s="1">
        <v>0</v>
      </c>
      <c r="H367" s="1"/>
      <c r="I367" s="1"/>
      <c r="J367" s="1"/>
      <c r="K367" s="1"/>
      <c r="L367" s="1">
        <f t="shared" si="8"/>
        <v>514072.87304916314</v>
      </c>
      <c r="M367" s="54"/>
    </row>
    <row r="368" spans="1:13" x14ac:dyDescent="0.2">
      <c r="A368" s="3">
        <v>2038</v>
      </c>
      <c r="B368" s="3">
        <v>6</v>
      </c>
      <c r="C368" s="1">
        <f>'Florida_Keys FR'!C415</f>
        <v>104558.70543352525</v>
      </c>
      <c r="D368" s="1">
        <f>Key_West!C499</f>
        <v>0</v>
      </c>
      <c r="E368" s="164">
        <f>+'LEE County'!I343</f>
        <v>432323.96308874042</v>
      </c>
      <c r="F368" s="1">
        <f>Metro_Dade!F465/1000</f>
        <v>0</v>
      </c>
      <c r="G368" s="1">
        <v>0</v>
      </c>
      <c r="H368" s="1"/>
      <c r="I368" s="1"/>
      <c r="J368" s="1"/>
      <c r="K368" s="1"/>
      <c r="L368" s="1">
        <f t="shared" si="8"/>
        <v>536882.66852226562</v>
      </c>
      <c r="M368" s="54"/>
    </row>
    <row r="369" spans="1:13" x14ac:dyDescent="0.2">
      <c r="A369" s="3">
        <v>2038</v>
      </c>
      <c r="B369" s="3">
        <v>7</v>
      </c>
      <c r="C369" s="1">
        <f>'Florida_Keys FR'!C416</f>
        <v>113985.27491834716</v>
      </c>
      <c r="D369" s="1">
        <f>Key_West!C500</f>
        <v>0</v>
      </c>
      <c r="E369" s="164">
        <f>+'LEE County'!I344</f>
        <v>443517.09408411861</v>
      </c>
      <c r="F369" s="1">
        <f>Metro_Dade!F466/1000</f>
        <v>0</v>
      </c>
      <c r="G369" s="1">
        <v>0</v>
      </c>
      <c r="H369" s="1"/>
      <c r="I369" s="1"/>
      <c r="J369" s="1"/>
      <c r="K369" s="1"/>
      <c r="L369" s="1">
        <f t="shared" si="8"/>
        <v>557502.36900246574</v>
      </c>
      <c r="M369" s="54"/>
    </row>
    <row r="370" spans="1:13" x14ac:dyDescent="0.2">
      <c r="A370" s="3">
        <v>2038</v>
      </c>
      <c r="B370" s="3">
        <v>8</v>
      </c>
      <c r="C370" s="1">
        <f>'Florida_Keys FR'!C417</f>
        <v>113110.20907870664</v>
      </c>
      <c r="D370" s="1">
        <f>Key_West!C501</f>
        <v>0</v>
      </c>
      <c r="E370" s="164">
        <f>+'LEE County'!I345</f>
        <v>442692.77070210141</v>
      </c>
      <c r="F370" s="1">
        <f>Metro_Dade!F467/1000</f>
        <v>0</v>
      </c>
      <c r="G370" s="1">
        <v>0</v>
      </c>
      <c r="H370" s="1"/>
      <c r="I370" s="1"/>
      <c r="J370" s="1"/>
      <c r="K370" s="1"/>
      <c r="L370" s="1">
        <f t="shared" si="8"/>
        <v>555802.97978080809</v>
      </c>
      <c r="M370" s="54"/>
    </row>
    <row r="371" spans="1:13" x14ac:dyDescent="0.2">
      <c r="A371" s="3">
        <v>2038</v>
      </c>
      <c r="B371" s="3">
        <v>9</v>
      </c>
      <c r="C371" s="1">
        <f>'Florida_Keys FR'!C418</f>
        <v>96868.290314627622</v>
      </c>
      <c r="D371" s="1">
        <f>Key_West!C502</f>
        <v>0</v>
      </c>
      <c r="E371" s="164">
        <f>+'LEE County'!I346</f>
        <v>426205.7934992892</v>
      </c>
      <c r="F371" s="1">
        <f>Metro_Dade!F468/1000</f>
        <v>0</v>
      </c>
      <c r="G371" s="1">
        <v>0</v>
      </c>
      <c r="H371" s="1"/>
      <c r="I371" s="1"/>
      <c r="J371" s="1"/>
      <c r="K371" s="1"/>
      <c r="L371" s="1">
        <f t="shared" si="8"/>
        <v>523074.08381391683</v>
      </c>
      <c r="M371" s="54"/>
    </row>
    <row r="372" spans="1:13" x14ac:dyDescent="0.2">
      <c r="A372" s="3">
        <v>2038</v>
      </c>
      <c r="B372" s="3">
        <v>10</v>
      </c>
      <c r="C372" s="1">
        <f>'Florida_Keys FR'!C419</f>
        <v>89465.678398827818</v>
      </c>
      <c r="D372" s="1">
        <f>Key_West!C503</f>
        <v>0</v>
      </c>
      <c r="E372" s="164">
        <f>+'LEE County'!I347</f>
        <v>402128.53283284931</v>
      </c>
      <c r="F372" s="1">
        <f>Metro_Dade!F469/1000</f>
        <v>0</v>
      </c>
      <c r="G372" s="1">
        <v>0</v>
      </c>
      <c r="H372" s="1"/>
      <c r="I372" s="1"/>
      <c r="J372" s="1"/>
      <c r="K372" s="1"/>
      <c r="L372" s="1">
        <f t="shared" si="8"/>
        <v>491594.21123167709</v>
      </c>
      <c r="M372" s="54"/>
    </row>
    <row r="373" spans="1:13" x14ac:dyDescent="0.2">
      <c r="A373" s="3">
        <v>2038</v>
      </c>
      <c r="B373" s="3">
        <v>11</v>
      </c>
      <c r="C373" s="1">
        <f>'Florida_Keys FR'!C420</f>
        <v>73868.055172546417</v>
      </c>
      <c r="D373" s="1">
        <f>Key_West!C504</f>
        <v>0</v>
      </c>
      <c r="E373" s="164">
        <f>+'LEE County'!I348</f>
        <v>373638.00250563194</v>
      </c>
      <c r="F373" s="1">
        <f>Metro_Dade!F470/1000</f>
        <v>0</v>
      </c>
      <c r="G373" s="1">
        <v>0</v>
      </c>
      <c r="H373" s="1"/>
      <c r="I373" s="1"/>
      <c r="J373" s="1"/>
      <c r="K373" s="1"/>
      <c r="L373" s="1">
        <f t="shared" si="8"/>
        <v>447506.05767817836</v>
      </c>
      <c r="M373" s="54"/>
    </row>
    <row r="374" spans="1:13" x14ac:dyDescent="0.2">
      <c r="A374" s="3">
        <v>2038</v>
      </c>
      <c r="B374" s="3">
        <v>12</v>
      </c>
      <c r="C374" s="1">
        <f>'Florida_Keys FR'!C421</f>
        <v>76020.293118459696</v>
      </c>
      <c r="D374" s="1">
        <f>Key_West!C505</f>
        <v>0</v>
      </c>
      <c r="E374" s="164">
        <f>+'LEE County'!I349</f>
        <v>382368.01430120179</v>
      </c>
      <c r="F374" s="1">
        <f>Metro_Dade!F471/1000</f>
        <v>0</v>
      </c>
      <c r="G374" s="1">
        <v>0</v>
      </c>
      <c r="H374" s="1"/>
      <c r="I374" s="1"/>
      <c r="J374" s="1"/>
      <c r="K374" s="1"/>
      <c r="L374" s="1">
        <f t="shared" si="8"/>
        <v>458388.30741966149</v>
      </c>
      <c r="M374" s="54"/>
    </row>
    <row r="375" spans="1:13" x14ac:dyDescent="0.2">
      <c r="A375" s="3">
        <v>2039</v>
      </c>
      <c r="B375" s="3">
        <v>1</v>
      </c>
      <c r="C375" s="1">
        <f>'Florida_Keys FR'!C422</f>
        <v>76041.225682077595</v>
      </c>
      <c r="D375" s="1">
        <f>Key_West!C506</f>
        <v>0</v>
      </c>
      <c r="E375" s="164">
        <f>+'LEE County'!I350</f>
        <v>409576.11287336308</v>
      </c>
      <c r="F375" s="1">
        <f>Metro_Dade!F472/1000</f>
        <v>0</v>
      </c>
      <c r="G375" s="1">
        <v>0</v>
      </c>
      <c r="H375" s="1"/>
      <c r="I375" s="1"/>
      <c r="J375" s="1"/>
      <c r="K375" s="1"/>
      <c r="L375" s="1">
        <f t="shared" si="8"/>
        <v>485617.33855544066</v>
      </c>
      <c r="M375" s="54"/>
    </row>
    <row r="376" spans="1:13" x14ac:dyDescent="0.2">
      <c r="A376" s="3">
        <v>2039</v>
      </c>
      <c r="B376" s="3">
        <v>2</v>
      </c>
      <c r="C376" s="1">
        <f>'Florida_Keys FR'!C423</f>
        <v>72022.68716681558</v>
      </c>
      <c r="D376" s="1">
        <f>Key_West!C507</f>
        <v>0</v>
      </c>
      <c r="E376" s="164">
        <f>+'LEE County'!I351</f>
        <v>382160.77768781054</v>
      </c>
      <c r="F376" s="1">
        <f>Metro_Dade!F473/1000</f>
        <v>0</v>
      </c>
      <c r="G376" s="1">
        <v>0</v>
      </c>
      <c r="H376" s="1"/>
      <c r="I376" s="1"/>
      <c r="J376" s="1"/>
      <c r="K376" s="1"/>
      <c r="L376" s="1">
        <f t="shared" si="8"/>
        <v>454183.4648546261</v>
      </c>
      <c r="M376" s="54"/>
    </row>
    <row r="377" spans="1:13" x14ac:dyDescent="0.2">
      <c r="A377" s="3">
        <v>2039</v>
      </c>
      <c r="B377" s="3">
        <v>3</v>
      </c>
      <c r="C377" s="1">
        <f>'Florida_Keys FR'!C424</f>
        <v>81101.556676024149</v>
      </c>
      <c r="D377" s="1">
        <f>Key_West!C508</f>
        <v>0</v>
      </c>
      <c r="E377" s="164">
        <f>+'LEE County'!I352</f>
        <v>384476.14412560238</v>
      </c>
      <c r="F377" s="1">
        <f>Metro_Dade!F474/1000</f>
        <v>0</v>
      </c>
      <c r="G377" s="1">
        <v>0</v>
      </c>
      <c r="H377" s="1"/>
      <c r="I377" s="1"/>
      <c r="J377" s="1"/>
      <c r="K377" s="1"/>
      <c r="L377" s="1">
        <f t="shared" si="8"/>
        <v>465577.70080162655</v>
      </c>
      <c r="M377" s="54"/>
    </row>
    <row r="378" spans="1:13" x14ac:dyDescent="0.2">
      <c r="A378" s="3">
        <v>2039</v>
      </c>
      <c r="B378" s="3">
        <v>4</v>
      </c>
      <c r="C378" s="1">
        <f>'Florida_Keys FR'!C425</f>
        <v>85018.986258965757</v>
      </c>
      <c r="D378" s="1">
        <f>Key_West!C509</f>
        <v>0</v>
      </c>
      <c r="E378" s="164">
        <f>+'LEE County'!I353</f>
        <v>389358.6930037273</v>
      </c>
      <c r="F378" s="1">
        <f>Metro_Dade!F475/1000</f>
        <v>0</v>
      </c>
      <c r="G378" s="1">
        <v>0</v>
      </c>
      <c r="H378" s="1"/>
      <c r="I378" s="1"/>
      <c r="J378" s="1"/>
      <c r="K378" s="1"/>
      <c r="L378" s="1">
        <f t="shared" si="8"/>
        <v>474377.67926269304</v>
      </c>
      <c r="M378" s="54"/>
    </row>
    <row r="379" spans="1:13" x14ac:dyDescent="0.2">
      <c r="A379" s="3">
        <v>2039</v>
      </c>
      <c r="B379" s="3">
        <v>5</v>
      </c>
      <c r="C379" s="1">
        <f>'Florida_Keys FR'!C426</f>
        <v>97239.569125472379</v>
      </c>
      <c r="D379" s="1">
        <f>Key_West!C510</f>
        <v>0</v>
      </c>
      <c r="E379" s="164">
        <f>+'LEE County'!I354</f>
        <v>421980.47862214636</v>
      </c>
      <c r="F379" s="1">
        <f>Metro_Dade!F476/1000</f>
        <v>0</v>
      </c>
      <c r="G379" s="1">
        <v>0</v>
      </c>
      <c r="H379" s="1"/>
      <c r="I379" s="1"/>
      <c r="J379" s="1"/>
      <c r="K379" s="1"/>
      <c r="L379" s="1">
        <f t="shared" si="8"/>
        <v>519220.04774761875</v>
      </c>
      <c r="M379" s="54"/>
    </row>
    <row r="380" spans="1:13" x14ac:dyDescent="0.2">
      <c r="A380" s="3">
        <v>2039</v>
      </c>
      <c r="B380" s="3">
        <v>6</v>
      </c>
      <c r="C380" s="1">
        <f>'Florida_Keys FR'!C427</f>
        <v>105877.0663778914</v>
      </c>
      <c r="D380" s="1">
        <f>Key_West!C511</f>
        <v>0</v>
      </c>
      <c r="E380" s="164">
        <f>+'LEE County'!I355</f>
        <v>436070.96710716927</v>
      </c>
      <c r="F380" s="1">
        <f>Metro_Dade!F477/1000</f>
        <v>0</v>
      </c>
      <c r="G380" s="1">
        <v>0</v>
      </c>
      <c r="H380" s="1"/>
      <c r="I380" s="1"/>
      <c r="J380" s="1"/>
      <c r="K380" s="1"/>
      <c r="L380" s="1">
        <f t="shared" si="8"/>
        <v>541948.03348506067</v>
      </c>
      <c r="M380" s="54"/>
    </row>
    <row r="381" spans="1:13" x14ac:dyDescent="0.2">
      <c r="A381" s="3">
        <v>2039</v>
      </c>
      <c r="B381" s="3">
        <v>7</v>
      </c>
      <c r="C381" s="1">
        <f>'Florida_Keys FR'!C428</f>
        <v>115422.49369474767</v>
      </c>
      <c r="D381" s="1">
        <f>Key_West!C512</f>
        <v>0</v>
      </c>
      <c r="E381" s="164">
        <f>+'LEE County'!I356</f>
        <v>447117.41422783246</v>
      </c>
      <c r="F381" s="1">
        <f>Metro_Dade!F478/1000</f>
        <v>0</v>
      </c>
      <c r="G381" s="1">
        <v>0</v>
      </c>
      <c r="H381" s="1"/>
      <c r="I381" s="1"/>
      <c r="J381" s="1"/>
      <c r="K381" s="1"/>
      <c r="L381" s="1">
        <f t="shared" si="8"/>
        <v>562539.90792258014</v>
      </c>
      <c r="M381" s="54"/>
    </row>
    <row r="382" spans="1:13" x14ac:dyDescent="0.2">
      <c r="A382" s="3">
        <v>2039</v>
      </c>
      <c r="B382" s="3">
        <v>8</v>
      </c>
      <c r="C382" s="1">
        <f>'Florida_Keys FR'!C429</f>
        <v>114536.39431541336</v>
      </c>
      <c r="D382" s="1">
        <f>Key_West!C513</f>
        <v>0</v>
      </c>
      <c r="E382" s="164">
        <f>+'LEE County'!I357</f>
        <v>446223.03562390798</v>
      </c>
      <c r="F382" s="1">
        <f>Metro_Dade!F479/1000</f>
        <v>0</v>
      </c>
      <c r="G382" s="1">
        <v>0</v>
      </c>
      <c r="H382" s="1"/>
      <c r="I382" s="1"/>
      <c r="J382" s="1"/>
      <c r="K382" s="1"/>
      <c r="L382" s="1">
        <f t="shared" si="8"/>
        <v>560759.42993932136</v>
      </c>
      <c r="M382" s="54"/>
    </row>
    <row r="383" spans="1:13" x14ac:dyDescent="0.2">
      <c r="A383" s="3">
        <v>2039</v>
      </c>
      <c r="B383" s="3">
        <v>9</v>
      </c>
      <c r="C383" s="1">
        <f>'Florida_Keys FR'!C430</f>
        <v>98089.68426904612</v>
      </c>
      <c r="D383" s="1">
        <f>Key_West!C514</f>
        <v>0</v>
      </c>
      <c r="E383" s="164">
        <f>+'LEE County'!I358</f>
        <v>429789.42417142267</v>
      </c>
      <c r="F383" s="1">
        <f>Metro_Dade!F480/1000</f>
        <v>0</v>
      </c>
      <c r="G383" s="1">
        <v>0</v>
      </c>
      <c r="H383" s="1"/>
      <c r="I383" s="1"/>
      <c r="J383" s="1"/>
      <c r="K383" s="1"/>
      <c r="L383" s="1">
        <f t="shared" si="8"/>
        <v>527879.10844046879</v>
      </c>
      <c r="M383" s="54"/>
    </row>
    <row r="384" spans="1:13" x14ac:dyDescent="0.2">
      <c r="A384" s="3">
        <v>2039</v>
      </c>
      <c r="B384" s="3">
        <v>10</v>
      </c>
      <c r="C384" s="1">
        <f>'Florida_Keys FR'!C431</f>
        <v>90593.734219461796</v>
      </c>
      <c r="D384" s="1">
        <f>Key_West!C515</f>
        <v>0</v>
      </c>
      <c r="E384" s="164">
        <f>+'LEE County'!I359</f>
        <v>405829.70914617996</v>
      </c>
      <c r="F384" s="1">
        <f>Metro_Dade!F481/1000</f>
        <v>0</v>
      </c>
      <c r="G384" s="1">
        <v>0</v>
      </c>
      <c r="H384" s="1"/>
      <c r="I384" s="1"/>
      <c r="J384" s="1"/>
      <c r="K384" s="1"/>
      <c r="L384" s="1">
        <f t="shared" si="8"/>
        <v>496423.44336564175</v>
      </c>
      <c r="M384" s="54"/>
    </row>
    <row r="385" spans="1:13" x14ac:dyDescent="0.2">
      <c r="A385" s="3">
        <v>2039</v>
      </c>
      <c r="B385" s="3">
        <v>11</v>
      </c>
      <c r="C385" s="1">
        <f>'Florida_Keys FR'!C432</f>
        <v>74799.443511489531</v>
      </c>
      <c r="D385" s="1">
        <f>Key_West!C516</f>
        <v>0</v>
      </c>
      <c r="E385" s="164">
        <f>+'LEE County'!I360</f>
        <v>377515.31489210902</v>
      </c>
      <c r="F385" s="1">
        <f>Metro_Dade!F482/1000</f>
        <v>0</v>
      </c>
      <c r="G385" s="1">
        <v>0</v>
      </c>
      <c r="H385" s="1"/>
      <c r="I385" s="1"/>
      <c r="J385" s="1"/>
      <c r="K385" s="1"/>
      <c r="L385" s="1">
        <f t="shared" si="8"/>
        <v>452314.75840359856</v>
      </c>
      <c r="M385" s="54"/>
    </row>
    <row r="386" spans="1:13" x14ac:dyDescent="0.2">
      <c r="A386" s="3">
        <v>2039</v>
      </c>
      <c r="B386" s="3">
        <v>12</v>
      </c>
      <c r="C386" s="1">
        <f>'Florida_Keys FR'!C433</f>
        <v>76978.818618666497</v>
      </c>
      <c r="D386" s="1">
        <f>Key_West!C517</f>
        <v>0</v>
      </c>
      <c r="E386" s="164">
        <f>+'LEE County'!I361</f>
        <v>386343.5955864836</v>
      </c>
      <c r="F386" s="1">
        <f>Metro_Dade!F483/1000</f>
        <v>0</v>
      </c>
      <c r="G386" s="1">
        <v>0</v>
      </c>
      <c r="H386" s="1"/>
      <c r="I386" s="1"/>
      <c r="J386" s="1"/>
      <c r="K386" s="1"/>
      <c r="L386" s="1">
        <f t="shared" si="8"/>
        <v>463322.4142051501</v>
      </c>
      <c r="M386" s="54"/>
    </row>
    <row r="387" spans="1:13" x14ac:dyDescent="0.2">
      <c r="A387" s="3">
        <v>2040</v>
      </c>
      <c r="B387" s="3">
        <v>1</v>
      </c>
      <c r="C387" s="1">
        <f>'Florida_Keys FR'!C434</f>
        <v>77000.015117020681</v>
      </c>
      <c r="D387" s="1">
        <f>Key_West!C518</f>
        <v>0</v>
      </c>
      <c r="E387" s="164">
        <f>+'LEE County'!I362</f>
        <v>413588.22110150743</v>
      </c>
      <c r="F387" s="1">
        <f>Metro_Dade!F484/1000</f>
        <v>0</v>
      </c>
      <c r="G387" s="1">
        <v>0</v>
      </c>
      <c r="H387" s="1"/>
      <c r="I387" s="1"/>
      <c r="J387" s="1"/>
      <c r="K387" s="1"/>
      <c r="L387" s="1">
        <f t="shared" si="8"/>
        <v>490588.23621852812</v>
      </c>
      <c r="M387" s="54"/>
    </row>
    <row r="388" spans="1:13" x14ac:dyDescent="0.2">
      <c r="A388" s="3">
        <v>2040</v>
      </c>
      <c r="B388" s="3">
        <v>2</v>
      </c>
      <c r="C388" s="1">
        <f>'Florida_Keys FR'!C435</f>
        <v>72930.807609540469</v>
      </c>
      <c r="D388" s="1">
        <f>Key_West!C519</f>
        <v>0</v>
      </c>
      <c r="E388" s="164">
        <f>+'LEE County'!I363</f>
        <v>386139.30011132971</v>
      </c>
      <c r="F388" s="1">
        <f>Metro_Dade!F485/1000</f>
        <v>0</v>
      </c>
      <c r="G388" s="1">
        <v>0</v>
      </c>
      <c r="H388" s="1"/>
      <c r="I388" s="1"/>
      <c r="J388" s="1"/>
      <c r="K388" s="1"/>
      <c r="L388" s="1">
        <f t="shared" ref="L388:L451" si="9">SUM(C388:K388)</f>
        <v>459070.10772087018</v>
      </c>
      <c r="M388" s="54"/>
    </row>
    <row r="389" spans="1:13" x14ac:dyDescent="0.2">
      <c r="A389" s="3">
        <v>2040</v>
      </c>
      <c r="B389" s="3">
        <v>3</v>
      </c>
      <c r="C389" s="1">
        <f>'Florida_Keys FR'!C436</f>
        <v>82124.150867542252</v>
      </c>
      <c r="D389" s="1">
        <f>Key_West!C520</f>
        <v>0</v>
      </c>
      <c r="E389" s="164">
        <f>+'LEE County'!I364</f>
        <v>388398.02980213839</v>
      </c>
      <c r="F389" s="1">
        <f>Metro_Dade!F486/1000</f>
        <v>0</v>
      </c>
      <c r="G389" s="1">
        <v>0</v>
      </c>
      <c r="H389" s="1"/>
      <c r="I389" s="1"/>
      <c r="J389" s="1"/>
      <c r="K389" s="1"/>
      <c r="L389" s="1">
        <f t="shared" si="9"/>
        <v>470522.18066968065</v>
      </c>
      <c r="M389" s="54"/>
    </row>
    <row r="390" spans="1:13" x14ac:dyDescent="0.2">
      <c r="A390" s="3">
        <v>2040</v>
      </c>
      <c r="B390" s="3">
        <v>4</v>
      </c>
      <c r="C390" s="1">
        <f>'Florida_Keys FR'!C437</f>
        <v>86090.97457929443</v>
      </c>
      <c r="D390" s="1">
        <f>Key_West!C521</f>
        <v>0</v>
      </c>
      <c r="E390" s="164">
        <f>+'LEE County'!I365</f>
        <v>393233.06796299713</v>
      </c>
      <c r="F390" s="1">
        <f>Metro_Dade!F487/1000</f>
        <v>0</v>
      </c>
      <c r="G390" s="1">
        <v>0</v>
      </c>
      <c r="H390" s="1"/>
      <c r="I390" s="1"/>
      <c r="J390" s="1"/>
      <c r="K390" s="1"/>
      <c r="L390" s="1">
        <f t="shared" si="9"/>
        <v>479324.04254229157</v>
      </c>
      <c r="M390" s="54"/>
    </row>
    <row r="391" spans="1:13" x14ac:dyDescent="0.2">
      <c r="A391" s="3">
        <v>2040</v>
      </c>
      <c r="B391" s="3">
        <v>5</v>
      </c>
      <c r="C391" s="1">
        <f>'Florida_Keys FR'!C438</f>
        <v>98465.644464206591</v>
      </c>
      <c r="D391" s="1">
        <f>Key_West!C522</f>
        <v>0</v>
      </c>
      <c r="E391" s="164">
        <f>+'LEE County'!I366</f>
        <v>425836.54725941963</v>
      </c>
      <c r="F391" s="1">
        <f>Metro_Dade!F488/1000</f>
        <v>0</v>
      </c>
      <c r="G391" s="1">
        <v>0</v>
      </c>
      <c r="H391" s="1"/>
      <c r="I391" s="1"/>
      <c r="J391" s="1"/>
      <c r="K391" s="1"/>
      <c r="L391" s="1">
        <f t="shared" si="9"/>
        <v>524302.19172362622</v>
      </c>
      <c r="M391" s="54"/>
    </row>
    <row r="392" spans="1:13" x14ac:dyDescent="0.2">
      <c r="A392" s="3">
        <v>2040</v>
      </c>
      <c r="B392" s="3">
        <v>6</v>
      </c>
      <c r="C392" s="1">
        <f>'Florida_Keys FR'!C439</f>
        <v>107212.05028609805</v>
      </c>
      <c r="D392" s="1">
        <f>Key_West!C523</f>
        <v>0</v>
      </c>
      <c r="E392" s="164">
        <f>+'LEE County'!I367</f>
        <v>439975.54670972674</v>
      </c>
      <c r="F392" s="1">
        <f>Metro_Dade!F489/1000</f>
        <v>0</v>
      </c>
      <c r="G392" s="1">
        <v>0</v>
      </c>
      <c r="H392" s="1"/>
      <c r="I392" s="1"/>
      <c r="J392" s="1"/>
      <c r="K392" s="1"/>
      <c r="L392" s="1">
        <f t="shared" si="9"/>
        <v>547187.59699582483</v>
      </c>
      <c r="M392" s="54"/>
    </row>
    <row r="393" spans="1:13" x14ac:dyDescent="0.2">
      <c r="A393" s="3">
        <v>2040</v>
      </c>
      <c r="B393" s="3">
        <v>7</v>
      </c>
      <c r="C393" s="1">
        <f>'Florida_Keys FR'!C440</f>
        <v>116877.83409091632</v>
      </c>
      <c r="D393" s="1">
        <f>Key_West!C524</f>
        <v>0</v>
      </c>
      <c r="E393" s="164">
        <f>+'LEE County'!I368</f>
        <v>451061.19703244109</v>
      </c>
      <c r="F393" s="1">
        <f>Metro_Dade!F490/1000</f>
        <v>0</v>
      </c>
      <c r="G393" s="1">
        <v>0</v>
      </c>
      <c r="H393" s="1"/>
      <c r="I393" s="1"/>
      <c r="J393" s="1"/>
      <c r="K393" s="1"/>
      <c r="L393" s="1">
        <f t="shared" si="9"/>
        <v>567939.03112335736</v>
      </c>
      <c r="M393" s="54"/>
    </row>
    <row r="394" spans="1:13" x14ac:dyDescent="0.2">
      <c r="A394" s="3">
        <v>2040</v>
      </c>
      <c r="B394" s="3">
        <v>8</v>
      </c>
      <c r="C394" s="1">
        <f>'Florida_Keys FR'!C441</f>
        <v>115980.56205207271</v>
      </c>
      <c r="D394" s="1">
        <f>Key_West!C525</f>
        <v>0</v>
      </c>
      <c r="E394" s="164">
        <f>+'LEE County'!I369</f>
        <v>450159.8741692715</v>
      </c>
      <c r="F394" s="1">
        <f>Metro_Dade!F491/1000</f>
        <v>0</v>
      </c>
      <c r="G394" s="1">
        <v>0</v>
      </c>
      <c r="H394" s="1"/>
      <c r="I394" s="1"/>
      <c r="J394" s="1"/>
      <c r="K394" s="1"/>
      <c r="L394" s="1">
        <f t="shared" si="9"/>
        <v>566140.43622134416</v>
      </c>
      <c r="M394" s="54"/>
    </row>
    <row r="395" spans="1:13" x14ac:dyDescent="0.2">
      <c r="A395" s="3">
        <v>2040</v>
      </c>
      <c r="B395" s="3">
        <v>9</v>
      </c>
      <c r="C395" s="1">
        <f>'Florida_Keys FR'!C442</f>
        <v>99326.478548865678</v>
      </c>
      <c r="D395" s="1">
        <f>Key_West!C526</f>
        <v>0</v>
      </c>
      <c r="E395" s="164">
        <f>+'LEE County'!I370</f>
        <v>433759.41422882071</v>
      </c>
      <c r="F395" s="1">
        <f>Metro_Dade!F492/1000</f>
        <v>0</v>
      </c>
      <c r="G395" s="1">
        <v>0</v>
      </c>
      <c r="H395" s="1"/>
      <c r="I395" s="1"/>
      <c r="J395" s="1"/>
      <c r="K395" s="1"/>
      <c r="L395" s="1">
        <f t="shared" si="9"/>
        <v>533085.89277768636</v>
      </c>
      <c r="M395" s="54"/>
    </row>
    <row r="396" spans="1:13" x14ac:dyDescent="0.2">
      <c r="A396" s="3">
        <v>2040</v>
      </c>
      <c r="B396" s="3">
        <v>10</v>
      </c>
      <c r="C396" s="1">
        <f>'Florida_Keys FR'!C443</f>
        <v>91736.013482618539</v>
      </c>
      <c r="D396" s="1">
        <f>Key_West!C527</f>
        <v>0</v>
      </c>
      <c r="E396" s="164">
        <f>+'LEE County'!I371</f>
        <v>409880.00576265313</v>
      </c>
      <c r="F396" s="1">
        <f>Metro_Dade!F493/1000</f>
        <v>0</v>
      </c>
      <c r="G396" s="1">
        <v>0</v>
      </c>
      <c r="H396" s="1"/>
      <c r="I396" s="1"/>
      <c r="J396" s="1"/>
      <c r="K396" s="1"/>
      <c r="L396" s="1">
        <f t="shared" si="9"/>
        <v>501616.01924527169</v>
      </c>
      <c r="M396" s="54"/>
    </row>
    <row r="397" spans="1:13" x14ac:dyDescent="0.2">
      <c r="A397" s="3">
        <v>2040</v>
      </c>
      <c r="B397" s="3">
        <v>11</v>
      </c>
      <c r="C397" s="1">
        <f>'Florida_Keys FR'!C444</f>
        <v>75742.575549869332</v>
      </c>
      <c r="D397" s="1">
        <f>Key_West!C528</f>
        <v>0</v>
      </c>
      <c r="E397" s="164">
        <f>+'LEE County'!I372</f>
        <v>381739.42828250653</v>
      </c>
      <c r="F397" s="1">
        <f>Metro_Dade!F494/1000</f>
        <v>0</v>
      </c>
      <c r="G397" s="1">
        <v>0</v>
      </c>
      <c r="H397" s="1"/>
      <c r="I397" s="1"/>
      <c r="J397" s="1"/>
      <c r="K397" s="1"/>
      <c r="L397" s="1">
        <f t="shared" si="9"/>
        <v>457482.00383237586</v>
      </c>
      <c r="M397" s="54"/>
    </row>
    <row r="398" spans="1:13" x14ac:dyDescent="0.2">
      <c r="A398" s="3">
        <v>2040</v>
      </c>
      <c r="B398" s="3">
        <v>12</v>
      </c>
      <c r="C398" s="1">
        <f>'Florida_Keys FR'!C445</f>
        <v>77949.429985644631</v>
      </c>
      <c r="D398" s="1">
        <f>Key_West!C529</f>
        <v>0</v>
      </c>
      <c r="E398" s="164">
        <f>+'LEE County'!I373</f>
        <v>390689.28897007601</v>
      </c>
      <c r="F398" s="1">
        <f>Metro_Dade!F495/1000</f>
        <v>0</v>
      </c>
      <c r="G398" s="1">
        <v>0</v>
      </c>
      <c r="H398" s="1"/>
      <c r="I398" s="1"/>
      <c r="J398" s="1"/>
      <c r="K398" s="1"/>
      <c r="L398" s="1">
        <f t="shared" si="9"/>
        <v>468638.71895572066</v>
      </c>
      <c r="M398" s="54"/>
    </row>
    <row r="399" spans="1:13" x14ac:dyDescent="0.2">
      <c r="A399" s="3">
        <f>+A387+1</f>
        <v>2041</v>
      </c>
      <c r="B399" s="3">
        <f>+B387</f>
        <v>1</v>
      </c>
      <c r="C399" s="1">
        <f>'Florida_Keys FR'!C446</f>
        <v>77970.893746638278</v>
      </c>
      <c r="D399" s="1"/>
      <c r="E399" s="164">
        <f>+'LEE County'!I374</f>
        <v>417639.63096841535</v>
      </c>
      <c r="F399" s="1">
        <f>+F387</f>
        <v>0</v>
      </c>
      <c r="G399" s="1">
        <v>0</v>
      </c>
      <c r="H399" s="1"/>
      <c r="I399" s="1"/>
      <c r="J399" s="1"/>
      <c r="K399" s="1"/>
      <c r="L399" s="1">
        <f t="shared" si="9"/>
        <v>495610.52471505362</v>
      </c>
      <c r="M399" s="54"/>
    </row>
    <row r="400" spans="1:13" x14ac:dyDescent="0.2">
      <c r="A400" s="3">
        <f t="shared" ref="A400:A463" si="10">+A388+1</f>
        <v>2041</v>
      </c>
      <c r="B400" s="3">
        <f t="shared" ref="B400:B463" si="11">+B388</f>
        <v>2</v>
      </c>
      <c r="C400" s="1">
        <f>'Florida_Keys FR'!C447</f>
        <v>73850.378371198691</v>
      </c>
      <c r="D400" s="1"/>
      <c r="E400" s="164">
        <f>+'LEE County'!I375</f>
        <v>390159.24133447092</v>
      </c>
      <c r="F400" s="1">
        <f t="shared" ref="F400:F463" si="12">+F388</f>
        <v>0</v>
      </c>
      <c r="G400" s="1">
        <v>0</v>
      </c>
      <c r="H400" s="1"/>
      <c r="I400" s="1"/>
      <c r="J400" s="1"/>
      <c r="K400" s="1"/>
      <c r="L400" s="1">
        <f t="shared" si="9"/>
        <v>464009.61970566958</v>
      </c>
      <c r="M400" s="54"/>
    </row>
    <row r="401" spans="1:13" x14ac:dyDescent="0.2">
      <c r="A401" s="3">
        <f t="shared" si="10"/>
        <v>2041</v>
      </c>
      <c r="B401" s="3">
        <f t="shared" si="11"/>
        <v>3</v>
      </c>
      <c r="C401" s="1">
        <f>'Florida_Keys FR'!C448</f>
        <v>83159.63875584479</v>
      </c>
      <c r="D401" s="1"/>
      <c r="E401" s="164">
        <f>+'LEE County'!I376</f>
        <v>392359.92104857729</v>
      </c>
      <c r="F401" s="1">
        <f t="shared" si="12"/>
        <v>0</v>
      </c>
      <c r="G401" s="1">
        <v>0</v>
      </c>
      <c r="H401" s="1"/>
      <c r="I401" s="1"/>
      <c r="J401" s="1"/>
      <c r="K401" s="1"/>
      <c r="L401" s="1">
        <f t="shared" si="9"/>
        <v>475519.55980442208</v>
      </c>
      <c r="M401" s="54"/>
    </row>
    <row r="402" spans="1:13" x14ac:dyDescent="0.2">
      <c r="A402" s="3">
        <f t="shared" si="10"/>
        <v>2041</v>
      </c>
      <c r="B402" s="3">
        <f t="shared" si="11"/>
        <v>4</v>
      </c>
      <c r="C402" s="1">
        <f>'Florida_Keys FR'!C449</f>
        <v>87176.4793976371</v>
      </c>
      <c r="D402" s="1"/>
      <c r="E402" s="164">
        <f>+'LEE County'!I377</f>
        <v>397145.99550012063</v>
      </c>
      <c r="F402" s="1">
        <f t="shared" si="12"/>
        <v>0</v>
      </c>
      <c r="G402" s="1">
        <v>0</v>
      </c>
      <c r="H402" s="1"/>
      <c r="I402" s="1"/>
      <c r="J402" s="1"/>
      <c r="K402" s="1"/>
      <c r="L402" s="1">
        <f t="shared" si="9"/>
        <v>484322.47489775775</v>
      </c>
      <c r="M402" s="54"/>
    </row>
    <row r="403" spans="1:13" x14ac:dyDescent="0.2">
      <c r="A403" s="3">
        <f t="shared" si="10"/>
        <v>2041</v>
      </c>
      <c r="B403" s="3">
        <f t="shared" si="11"/>
        <v>5</v>
      </c>
      <c r="C403" s="1">
        <f>'Florida_Keys FR'!C450</f>
        <v>99707.179155031423</v>
      </c>
      <c r="D403" s="1"/>
      <c r="E403" s="164">
        <f>+'LEE County'!I378</f>
        <v>429727.8527526345</v>
      </c>
      <c r="F403" s="1">
        <f t="shared" si="12"/>
        <v>0</v>
      </c>
      <c r="G403" s="1">
        <v>0</v>
      </c>
      <c r="H403" s="1"/>
      <c r="I403" s="1"/>
      <c r="J403" s="1"/>
      <c r="K403" s="1"/>
      <c r="L403" s="1">
        <f t="shared" si="9"/>
        <v>529435.03190766589</v>
      </c>
      <c r="M403" s="54"/>
    </row>
    <row r="404" spans="1:13" x14ac:dyDescent="0.2">
      <c r="A404" s="3">
        <f t="shared" si="10"/>
        <v>2041</v>
      </c>
      <c r="B404" s="3">
        <f t="shared" si="11"/>
        <v>6</v>
      </c>
      <c r="C404" s="1">
        <f>'Florida_Keys FR'!C451</f>
        <v>108563.86675395278</v>
      </c>
      <c r="D404" s="1"/>
      <c r="E404" s="164">
        <f>+'LEE County'!I379</f>
        <v>443915.08791950578</v>
      </c>
      <c r="F404" s="1">
        <f t="shared" si="12"/>
        <v>0</v>
      </c>
      <c r="G404" s="1">
        <v>0</v>
      </c>
      <c r="H404" s="1"/>
      <c r="I404" s="1"/>
      <c r="J404" s="1"/>
      <c r="K404" s="1"/>
      <c r="L404" s="1">
        <f t="shared" si="9"/>
        <v>552478.95467345859</v>
      </c>
      <c r="M404" s="54"/>
    </row>
    <row r="405" spans="1:13" x14ac:dyDescent="0.2">
      <c r="A405" s="3">
        <f t="shared" si="10"/>
        <v>2041</v>
      </c>
      <c r="B405" s="3">
        <f t="shared" si="11"/>
        <v>7</v>
      </c>
      <c r="C405" s="1">
        <f>'Florida_Keys FR'!C452</f>
        <v>118351.52459892991</v>
      </c>
      <c r="D405" s="1"/>
      <c r="E405" s="164">
        <f>+'LEE County'!I380</f>
        <v>455039.7658290845</v>
      </c>
      <c r="F405" s="1">
        <f t="shared" si="12"/>
        <v>0</v>
      </c>
      <c r="G405" s="1">
        <v>0</v>
      </c>
      <c r="H405" s="1"/>
      <c r="I405" s="1"/>
      <c r="J405" s="1"/>
      <c r="K405" s="1"/>
      <c r="L405" s="1">
        <f t="shared" si="9"/>
        <v>573391.29042801447</v>
      </c>
      <c r="M405" s="54"/>
    </row>
    <row r="406" spans="1:13" x14ac:dyDescent="0.2">
      <c r="A406" s="3">
        <f t="shared" si="10"/>
        <v>2041</v>
      </c>
      <c r="B406" s="3">
        <f t="shared" si="11"/>
        <v>8</v>
      </c>
      <c r="C406" s="1">
        <f>'Florida_Keys FR'!C453</f>
        <v>117442.93902662603</v>
      </c>
      <c r="D406" s="1"/>
      <c r="E406" s="164">
        <f>+'LEE County'!I381</f>
        <v>454131.44578866963</v>
      </c>
      <c r="F406" s="1">
        <f t="shared" si="12"/>
        <v>0</v>
      </c>
      <c r="G406" s="1">
        <v>0</v>
      </c>
      <c r="H406" s="1"/>
      <c r="I406" s="1"/>
      <c r="J406" s="1"/>
      <c r="K406" s="1"/>
      <c r="L406" s="1">
        <f t="shared" si="9"/>
        <v>571574.38481529569</v>
      </c>
      <c r="M406" s="54"/>
    </row>
    <row r="407" spans="1:13" x14ac:dyDescent="0.2">
      <c r="A407" s="3">
        <f t="shared" si="10"/>
        <v>2041</v>
      </c>
      <c r="B407" s="3">
        <f t="shared" si="11"/>
        <v>9</v>
      </c>
      <c r="C407" s="1">
        <f>'Florida_Keys FR'!C454</f>
        <v>100578.86733387703</v>
      </c>
      <c r="D407" s="1"/>
      <c r="E407" s="164">
        <f>+'LEE County'!I382</f>
        <v>437766.07531665702</v>
      </c>
      <c r="F407" s="1">
        <f t="shared" si="12"/>
        <v>0</v>
      </c>
      <c r="G407" s="1">
        <v>0</v>
      </c>
      <c r="H407" s="1"/>
      <c r="I407" s="1"/>
      <c r="J407" s="1"/>
      <c r="K407" s="1"/>
      <c r="L407" s="1">
        <f t="shared" si="9"/>
        <v>538344.9426505341</v>
      </c>
      <c r="M407" s="54"/>
    </row>
    <row r="408" spans="1:13" x14ac:dyDescent="0.2">
      <c r="A408" s="3">
        <f t="shared" si="10"/>
        <v>2041</v>
      </c>
      <c r="B408" s="3">
        <f t="shared" si="11"/>
        <v>10</v>
      </c>
      <c r="C408" s="1">
        <f>'Florida_Keys FR'!C455</f>
        <v>92892.695528995115</v>
      </c>
      <c r="D408" s="1"/>
      <c r="E408" s="164">
        <f>+'LEE County'!I383</f>
        <v>413970.72549826145</v>
      </c>
      <c r="F408" s="1">
        <f t="shared" si="12"/>
        <v>0</v>
      </c>
      <c r="G408" s="1">
        <v>0</v>
      </c>
      <c r="H408" s="1"/>
      <c r="I408" s="1"/>
      <c r="J408" s="1"/>
      <c r="K408" s="1"/>
      <c r="L408" s="1">
        <f t="shared" si="9"/>
        <v>506863.42102725658</v>
      </c>
      <c r="M408" s="54"/>
    </row>
    <row r="409" spans="1:13" x14ac:dyDescent="0.2">
      <c r="A409" s="3">
        <f t="shared" si="10"/>
        <v>2041</v>
      </c>
      <c r="B409" s="3">
        <f t="shared" si="11"/>
        <v>11</v>
      </c>
      <c r="C409" s="1">
        <f>'Florida_Keys FR'!C456</f>
        <v>76697.599361771252</v>
      </c>
      <c r="D409" s="1"/>
      <c r="E409" s="164">
        <f>+'LEE County'!I384</f>
        <v>386010.80633537221</v>
      </c>
      <c r="F409" s="1">
        <f t="shared" si="12"/>
        <v>0</v>
      </c>
      <c r="G409" s="1">
        <v>0</v>
      </c>
      <c r="H409" s="1"/>
      <c r="I409" s="1"/>
      <c r="J409" s="1"/>
      <c r="K409" s="1"/>
      <c r="L409" s="1">
        <f t="shared" si="9"/>
        <v>462708.40569714346</v>
      </c>
      <c r="M409" s="54"/>
    </row>
    <row r="410" spans="1:13" x14ac:dyDescent="0.2">
      <c r="A410" s="3">
        <f t="shared" si="10"/>
        <v>2041</v>
      </c>
      <c r="B410" s="3">
        <f t="shared" si="11"/>
        <v>12</v>
      </c>
      <c r="C410" s="1">
        <f>'Florida_Keys FR'!C457</f>
        <v>78932.279607802717</v>
      </c>
      <c r="D410" s="1"/>
      <c r="E410" s="164">
        <f>+'LEE County'!I385</f>
        <v>395083.86384465196</v>
      </c>
      <c r="F410" s="1">
        <f>+F398</f>
        <v>0</v>
      </c>
      <c r="G410" s="1">
        <v>0</v>
      </c>
      <c r="H410" s="1"/>
      <c r="I410" s="1"/>
      <c r="J410" s="1"/>
      <c r="K410" s="1"/>
      <c r="L410" s="1">
        <f t="shared" si="9"/>
        <v>474016.14345245471</v>
      </c>
      <c r="M410" s="54"/>
    </row>
    <row r="411" spans="1:13" x14ac:dyDescent="0.2">
      <c r="A411" s="3">
        <f t="shared" si="10"/>
        <v>2042</v>
      </c>
      <c r="B411" s="3">
        <f t="shared" si="11"/>
        <v>1</v>
      </c>
      <c r="C411" s="1">
        <f>'Florida_Keys FR'!C458</f>
        <v>78954.014001299918</v>
      </c>
      <c r="D411" s="1"/>
      <c r="E411" s="164">
        <f>+'LEE County'!I386</f>
        <v>421730.72746340465</v>
      </c>
      <c r="F411" s="1">
        <f t="shared" si="12"/>
        <v>0</v>
      </c>
      <c r="G411" s="1">
        <v>0</v>
      </c>
      <c r="H411" s="1"/>
      <c r="I411" s="1"/>
      <c r="J411" s="1"/>
      <c r="K411" s="1"/>
      <c r="L411" s="1">
        <f t="shared" si="9"/>
        <v>500684.74146470457</v>
      </c>
      <c r="M411" s="54"/>
    </row>
    <row r="412" spans="1:13" x14ac:dyDescent="0.2">
      <c r="A412" s="3">
        <f t="shared" si="10"/>
        <v>2042</v>
      </c>
      <c r="B412" s="3">
        <f t="shared" si="11"/>
        <v>2</v>
      </c>
      <c r="C412" s="1">
        <f>'Florida_Keys FR'!C459</f>
        <v>74781.543826696361</v>
      </c>
      <c r="D412" s="1"/>
      <c r="E412" s="164">
        <f>+'LEE County'!I387</f>
        <v>394221.03255172784</v>
      </c>
      <c r="F412" s="1">
        <f t="shared" si="12"/>
        <v>0</v>
      </c>
      <c r="G412" s="1">
        <v>0</v>
      </c>
      <c r="H412" s="1"/>
      <c r="I412" s="1"/>
      <c r="J412" s="1"/>
      <c r="K412" s="1"/>
      <c r="L412" s="1">
        <f t="shared" si="9"/>
        <v>469002.57637842419</v>
      </c>
      <c r="M412" s="54"/>
    </row>
    <row r="413" spans="1:13" x14ac:dyDescent="0.2">
      <c r="A413" s="3">
        <f t="shared" si="10"/>
        <v>2042</v>
      </c>
      <c r="B413" s="3">
        <f t="shared" si="11"/>
        <v>3</v>
      </c>
      <c r="C413" s="1">
        <f>'Florida_Keys FR'!C460</f>
        <v>84208.182915116267</v>
      </c>
      <c r="D413" s="1"/>
      <c r="E413" s="164">
        <f>+'LEE County'!I388</f>
        <v>396362.22594556079</v>
      </c>
      <c r="F413" s="1">
        <f t="shared" si="12"/>
        <v>0</v>
      </c>
      <c r="G413" s="1">
        <v>0</v>
      </c>
      <c r="H413" s="1"/>
      <c r="I413" s="1"/>
      <c r="J413" s="1"/>
      <c r="K413" s="1"/>
      <c r="L413" s="1">
        <f t="shared" si="9"/>
        <v>480570.40886067704</v>
      </c>
      <c r="M413" s="54"/>
    </row>
    <row r="414" spans="1:13" x14ac:dyDescent="0.2">
      <c r="A414" s="3">
        <f t="shared" si="10"/>
        <v>2042</v>
      </c>
      <c r="B414" s="3">
        <f t="shared" si="11"/>
        <v>4</v>
      </c>
      <c r="C414" s="1">
        <f>'Florida_Keys FR'!C461</f>
        <v>88275.671140961203</v>
      </c>
      <c r="D414" s="1"/>
      <c r="E414" s="164">
        <f>+'LEE County'!I389</f>
        <v>401097.8592385918</v>
      </c>
      <c r="F414" s="1">
        <f>+F402</f>
        <v>0</v>
      </c>
      <c r="G414" s="1">
        <v>0</v>
      </c>
      <c r="H414" s="1"/>
      <c r="I414" s="1"/>
      <c r="J414" s="1"/>
      <c r="K414" s="1"/>
      <c r="L414" s="1">
        <f t="shared" si="9"/>
        <v>489373.53037955298</v>
      </c>
      <c r="M414" s="54"/>
    </row>
    <row r="415" spans="1:13" x14ac:dyDescent="0.2">
      <c r="A415" s="3">
        <f t="shared" si="10"/>
        <v>2042</v>
      </c>
      <c r="B415" s="3">
        <f t="shared" si="11"/>
        <v>5</v>
      </c>
      <c r="C415" s="1">
        <f>'Florida_Keys FR'!C462</f>
        <v>100964.36812199399</v>
      </c>
      <c r="D415" s="1"/>
      <c r="E415" s="164">
        <f>+'LEE County'!I390</f>
        <v>433654.71709710103</v>
      </c>
      <c r="F415" s="1">
        <f>+F403</f>
        <v>0</v>
      </c>
      <c r="G415" s="1">
        <v>0</v>
      </c>
      <c r="H415" s="1"/>
      <c r="I415" s="1"/>
      <c r="J415" s="1"/>
      <c r="K415" s="1"/>
      <c r="L415" s="1">
        <f t="shared" si="9"/>
        <v>534619.085219095</v>
      </c>
      <c r="M415" s="54"/>
    </row>
    <row r="416" spans="1:13" x14ac:dyDescent="0.2">
      <c r="A416" s="3">
        <f t="shared" si="10"/>
        <v>2042</v>
      </c>
      <c r="B416" s="3">
        <f t="shared" si="11"/>
        <v>6</v>
      </c>
      <c r="C416" s="1">
        <f>'Florida_Keys FR'!C463</f>
        <v>109932.72802001712</v>
      </c>
      <c r="D416" s="1"/>
      <c r="E416" s="164">
        <f>+'LEE County'!I391</f>
        <v>447889.90378275048</v>
      </c>
      <c r="F416" s="1">
        <f>+F404</f>
        <v>0</v>
      </c>
      <c r="G416" s="1">
        <v>0</v>
      </c>
      <c r="H416" s="1"/>
      <c r="I416" s="1"/>
      <c r="J416" s="1"/>
      <c r="K416" s="1"/>
      <c r="L416" s="1">
        <f t="shared" si="9"/>
        <v>557822.63180276763</v>
      </c>
      <c r="M416" s="54"/>
    </row>
    <row r="417" spans="1:13" x14ac:dyDescent="0.2">
      <c r="A417" s="3">
        <f t="shared" si="10"/>
        <v>2042</v>
      </c>
      <c r="B417" s="3">
        <f t="shared" si="11"/>
        <v>7</v>
      </c>
      <c r="C417" s="1">
        <f>'Florida_Keys FR'!C464</f>
        <v>119843.79659187862</v>
      </c>
      <c r="D417" s="1"/>
      <c r="E417" s="164">
        <f>+'LEE County'!I392</f>
        <v>459053.42744633352</v>
      </c>
      <c r="F417" s="1">
        <f>+F405</f>
        <v>0</v>
      </c>
      <c r="G417" s="1">
        <v>0</v>
      </c>
      <c r="H417" s="1"/>
      <c r="I417" s="1"/>
      <c r="J417" s="1"/>
      <c r="K417" s="1"/>
      <c r="L417" s="1">
        <f t="shared" si="9"/>
        <v>578897.22403821209</v>
      </c>
      <c r="M417" s="54"/>
    </row>
    <row r="418" spans="1:13" x14ac:dyDescent="0.2">
      <c r="A418" s="3">
        <f t="shared" si="10"/>
        <v>2042</v>
      </c>
      <c r="B418" s="3">
        <f t="shared" si="11"/>
        <v>8</v>
      </c>
      <c r="C418" s="1">
        <f>'Florida_Keys FR'!C465</f>
        <v>118923.7548359105</v>
      </c>
      <c r="D418" s="1"/>
      <c r="E418" s="164">
        <f>+'LEE County'!I393</f>
        <v>458138.05691743566</v>
      </c>
      <c r="F418" s="1">
        <f>+F406</f>
        <v>0</v>
      </c>
      <c r="G418" s="1">
        <v>0</v>
      </c>
      <c r="H418" s="1"/>
      <c r="I418" s="1"/>
      <c r="J418" s="1"/>
      <c r="K418" s="1"/>
      <c r="L418" s="1">
        <f t="shared" si="9"/>
        <v>577061.81175334612</v>
      </c>
      <c r="M418" s="54"/>
    </row>
    <row r="419" spans="1:13" x14ac:dyDescent="0.2">
      <c r="A419" s="3">
        <f t="shared" si="10"/>
        <v>2042</v>
      </c>
      <c r="B419" s="3">
        <f t="shared" si="11"/>
        <v>9</v>
      </c>
      <c r="C419" s="1">
        <f>'Florida_Keys FR'!C466</f>
        <v>101847.04725224715</v>
      </c>
      <c r="D419" s="1"/>
      <c r="E419" s="164">
        <f>+'LEE County'!I394</f>
        <v>441809.74616738531</v>
      </c>
      <c r="F419" s="1">
        <f t="shared" si="12"/>
        <v>0</v>
      </c>
      <c r="G419" s="1">
        <v>0</v>
      </c>
      <c r="H419" s="1"/>
      <c r="I419" s="1"/>
      <c r="J419" s="1"/>
      <c r="K419" s="1"/>
      <c r="L419" s="1">
        <f t="shared" si="9"/>
        <v>543656.79341963248</v>
      </c>
      <c r="M419" s="54"/>
    </row>
    <row r="420" spans="1:13" x14ac:dyDescent="0.2">
      <c r="A420" s="3">
        <f t="shared" si="10"/>
        <v>2042</v>
      </c>
      <c r="B420" s="3">
        <f t="shared" si="11"/>
        <v>10</v>
      </c>
      <c r="C420" s="1">
        <f>'Florida_Keys FR'!C467</f>
        <v>94063.96196056153</v>
      </c>
      <c r="D420" s="1"/>
      <c r="E420" s="164">
        <f>+'LEE County'!I395</f>
        <v>418102.27178730012</v>
      </c>
      <c r="F420" s="1">
        <f t="shared" si="12"/>
        <v>0</v>
      </c>
      <c r="G420" s="1">
        <v>0</v>
      </c>
      <c r="H420" s="1"/>
      <c r="I420" s="1"/>
      <c r="J420" s="1"/>
      <c r="K420" s="1"/>
      <c r="L420" s="1">
        <f t="shared" si="9"/>
        <v>512166.23374786164</v>
      </c>
      <c r="M420" s="54"/>
    </row>
    <row r="421" spans="1:13" x14ac:dyDescent="0.2">
      <c r="A421" s="3">
        <f t="shared" si="10"/>
        <v>2042</v>
      </c>
      <c r="B421" s="3">
        <f t="shared" si="11"/>
        <v>11</v>
      </c>
      <c r="C421" s="1">
        <f>'Florida_Keys FR'!C468</f>
        <v>77664.664888318846</v>
      </c>
      <c r="D421" s="1"/>
      <c r="E421" s="164">
        <f>+'LEE County'!I396</f>
        <v>390329.97790684976</v>
      </c>
      <c r="F421" s="1">
        <f t="shared" si="12"/>
        <v>0</v>
      </c>
      <c r="G421" s="1">
        <v>0</v>
      </c>
      <c r="H421" s="1"/>
      <c r="I421" s="1"/>
      <c r="J421" s="1"/>
      <c r="K421" s="1"/>
      <c r="L421" s="1">
        <f t="shared" si="9"/>
        <v>467994.64279516862</v>
      </c>
      <c r="M421" s="54"/>
    </row>
    <row r="422" spans="1:13" x14ac:dyDescent="0.2">
      <c r="A422" s="3">
        <f t="shared" si="10"/>
        <v>2042</v>
      </c>
      <c r="B422" s="3">
        <f t="shared" si="11"/>
        <v>12</v>
      </c>
      <c r="C422" s="1">
        <f>'Florida_Keys FR'!C469</f>
        <v>79927.521794986023</v>
      </c>
      <c r="D422" s="1"/>
      <c r="E422" s="164">
        <f>+'LEE County'!I397</f>
        <v>399527.87004195288</v>
      </c>
      <c r="F422" s="1">
        <f t="shared" si="12"/>
        <v>0</v>
      </c>
      <c r="G422" s="1">
        <v>0</v>
      </c>
      <c r="H422" s="1"/>
      <c r="I422" s="1"/>
      <c r="J422" s="1"/>
      <c r="K422" s="1"/>
      <c r="L422" s="1">
        <f t="shared" si="9"/>
        <v>479455.39183693891</v>
      </c>
      <c r="M422" s="54"/>
    </row>
    <row r="423" spans="1:13" x14ac:dyDescent="0.2">
      <c r="A423" s="3">
        <f t="shared" si="10"/>
        <v>2043</v>
      </c>
      <c r="B423" s="3">
        <f t="shared" si="11"/>
        <v>1</v>
      </c>
      <c r="C423" s="1">
        <f>'Florida_Keys FR'!C470</f>
        <v>79949.530233340847</v>
      </c>
      <c r="D423" s="1"/>
      <c r="E423" s="164">
        <f>+'LEE County'!I398</f>
        <v>425861.899347055</v>
      </c>
      <c r="F423" s="1">
        <f t="shared" si="12"/>
        <v>0</v>
      </c>
      <c r="G423" s="1">
        <v>0</v>
      </c>
      <c r="H423" s="1"/>
      <c r="I423" s="1"/>
      <c r="J423" s="1"/>
      <c r="K423" s="1"/>
      <c r="L423" s="1">
        <f t="shared" si="9"/>
        <v>505811.42958039587</v>
      </c>
      <c r="M423" s="54"/>
    </row>
    <row r="424" spans="1:13" x14ac:dyDescent="0.2">
      <c r="A424" s="3">
        <f t="shared" si="10"/>
        <v>2043</v>
      </c>
      <c r="B424" s="3">
        <f t="shared" si="11"/>
        <v>2</v>
      </c>
      <c r="C424" s="1">
        <f>'Florida_Keys FR'!C471</f>
        <v>75724.450171335513</v>
      </c>
      <c r="D424" s="1"/>
      <c r="E424" s="164">
        <f>+'LEE County'!I399</f>
        <v>398325.10944658692</v>
      </c>
      <c r="F424" s="1">
        <f t="shared" si="12"/>
        <v>0</v>
      </c>
      <c r="G424" s="1">
        <v>0</v>
      </c>
      <c r="H424" s="1"/>
      <c r="I424" s="1"/>
      <c r="J424" s="1"/>
      <c r="K424" s="1"/>
      <c r="L424" s="1">
        <f t="shared" si="9"/>
        <v>474049.55961792241</v>
      </c>
      <c r="M424" s="54"/>
    </row>
    <row r="425" spans="1:13" x14ac:dyDescent="0.2">
      <c r="A425" s="3">
        <f t="shared" si="10"/>
        <v>2043</v>
      </c>
      <c r="B425" s="3">
        <f t="shared" si="11"/>
        <v>3</v>
      </c>
      <c r="C425" s="1">
        <f>'Florida_Keys FR'!C472</f>
        <v>85269.947969408342</v>
      </c>
      <c r="D425" s="1"/>
      <c r="E425" s="164">
        <f>+'LEE County'!I400</f>
        <v>400405.35673639603</v>
      </c>
      <c r="F425" s="1">
        <f t="shared" si="12"/>
        <v>0</v>
      </c>
      <c r="G425" s="1">
        <v>0</v>
      </c>
      <c r="H425" s="1"/>
      <c r="I425" s="1"/>
      <c r="J425" s="1"/>
      <c r="K425" s="1"/>
      <c r="L425" s="1">
        <f t="shared" si="9"/>
        <v>485675.30470580439</v>
      </c>
      <c r="M425" s="54"/>
    </row>
    <row r="426" spans="1:13" x14ac:dyDescent="0.2">
      <c r="A426" s="3">
        <f t="shared" si="10"/>
        <v>2043</v>
      </c>
      <c r="B426" s="3">
        <f t="shared" si="11"/>
        <v>4</v>
      </c>
      <c r="C426" s="1">
        <f>'Florida_Keys FR'!C473</f>
        <v>89388.722385115587</v>
      </c>
      <c r="D426" s="1"/>
      <c r="E426" s="164">
        <f>+'LEE County'!I401</f>
        <v>405089.04661921068</v>
      </c>
      <c r="F426" s="1">
        <f t="shared" si="12"/>
        <v>0</v>
      </c>
      <c r="G426" s="1">
        <v>0</v>
      </c>
      <c r="H426" s="1"/>
      <c r="I426" s="1"/>
      <c r="J426" s="1"/>
      <c r="K426" s="1"/>
      <c r="L426" s="1">
        <f t="shared" si="9"/>
        <v>494477.76900432626</v>
      </c>
      <c r="M426" s="54"/>
    </row>
    <row r="427" spans="1:13" x14ac:dyDescent="0.2">
      <c r="A427" s="3">
        <f t="shared" si="10"/>
        <v>2043</v>
      </c>
      <c r="B427" s="3">
        <f t="shared" si="11"/>
        <v>5</v>
      </c>
      <c r="C427" s="1">
        <f>'Florida_Keys FR'!C474</f>
        <v>102237.40874690181</v>
      </c>
      <c r="D427" s="1"/>
      <c r="E427" s="164">
        <f>+'LEE County'!I402</f>
        <v>437617.46523053094</v>
      </c>
      <c r="F427" s="1">
        <f t="shared" si="12"/>
        <v>0</v>
      </c>
      <c r="G427" s="1">
        <v>0</v>
      </c>
      <c r="H427" s="1"/>
      <c r="I427" s="1"/>
      <c r="J427" s="1"/>
      <c r="K427" s="1"/>
      <c r="L427" s="1">
        <f t="shared" si="9"/>
        <v>539854.87397743273</v>
      </c>
      <c r="M427" s="54"/>
    </row>
    <row r="428" spans="1:13" x14ac:dyDescent="0.2">
      <c r="A428" s="3">
        <f t="shared" si="10"/>
        <v>2043</v>
      </c>
      <c r="B428" s="3">
        <f t="shared" si="11"/>
        <v>6</v>
      </c>
      <c r="C428" s="1">
        <f>'Florida_Keys FR'!C475</f>
        <v>111318.84899892844</v>
      </c>
      <c r="D428" s="1"/>
      <c r="E428" s="164">
        <f>+'LEE County'!I403</f>
        <v>451900.31014872115</v>
      </c>
      <c r="F428" s="1">
        <f t="shared" si="12"/>
        <v>0</v>
      </c>
      <c r="G428" s="1">
        <v>0</v>
      </c>
      <c r="H428" s="1"/>
      <c r="I428" s="1"/>
      <c r="J428" s="1"/>
      <c r="K428" s="1"/>
      <c r="L428" s="1">
        <f t="shared" si="9"/>
        <v>563219.15914764954</v>
      </c>
      <c r="M428" s="54"/>
    </row>
    <row r="429" spans="1:13" x14ac:dyDescent="0.2">
      <c r="A429" s="3">
        <f t="shared" si="10"/>
        <v>2043</v>
      </c>
      <c r="B429" s="3">
        <f t="shared" si="11"/>
        <v>7</v>
      </c>
      <c r="C429" s="1">
        <f>'Florida_Keys FR'!C476</f>
        <v>121354.88436019217</v>
      </c>
      <c r="D429" s="1"/>
      <c r="E429" s="164">
        <f>+'LEE County'!I404</f>
        <v>463102.49141912925</v>
      </c>
      <c r="F429" s="1">
        <f t="shared" si="12"/>
        <v>0</v>
      </c>
      <c r="G429" s="1">
        <v>0</v>
      </c>
      <c r="H429" s="1"/>
      <c r="I429" s="1"/>
      <c r="J429" s="1"/>
      <c r="K429" s="1"/>
      <c r="L429" s="1">
        <f t="shared" si="9"/>
        <v>584457.37577932142</v>
      </c>
      <c r="M429" s="54"/>
    </row>
    <row r="430" spans="1:13" x14ac:dyDescent="0.2">
      <c r="A430" s="3">
        <f t="shared" si="10"/>
        <v>2043</v>
      </c>
      <c r="B430" s="3">
        <f t="shared" si="11"/>
        <v>8</v>
      </c>
      <c r="C430" s="1">
        <f>'Florida_Keys FR'!C477</f>
        <v>120423.24197170639</v>
      </c>
      <c r="D430" s="1"/>
      <c r="E430" s="164">
        <f>+'LEE County'!I405</f>
        <v>462180.01669445325</v>
      </c>
      <c r="F430" s="1">
        <f t="shared" si="12"/>
        <v>0</v>
      </c>
      <c r="G430" s="1">
        <v>0</v>
      </c>
      <c r="H430" s="1"/>
      <c r="I430" s="1"/>
      <c r="J430" s="1"/>
      <c r="K430" s="1"/>
      <c r="L430" s="1">
        <f t="shared" si="9"/>
        <v>582603.25866615959</v>
      </c>
      <c r="M430" s="54"/>
    </row>
    <row r="431" spans="1:13" x14ac:dyDescent="0.2">
      <c r="A431" s="3">
        <f t="shared" si="10"/>
        <v>2043</v>
      </c>
      <c r="B431" s="3">
        <f t="shared" si="11"/>
        <v>9</v>
      </c>
      <c r="C431" s="1">
        <f>'Florida_Keys FR'!C478</f>
        <v>103131.2174113904</v>
      </c>
      <c r="D431" s="1"/>
      <c r="E431" s="164">
        <f>+'LEE County'!I406</f>
        <v>445890.7686423508</v>
      </c>
      <c r="F431" s="1">
        <f t="shared" si="12"/>
        <v>0</v>
      </c>
      <c r="G431" s="1">
        <v>0</v>
      </c>
      <c r="H431" s="1"/>
      <c r="I431" s="1"/>
      <c r="J431" s="1"/>
      <c r="K431" s="1"/>
      <c r="L431" s="1">
        <f t="shared" si="9"/>
        <v>549021.98605374119</v>
      </c>
      <c r="M431" s="54"/>
    </row>
    <row r="432" spans="1:13" x14ac:dyDescent="0.2">
      <c r="A432" s="3">
        <f t="shared" si="10"/>
        <v>2043</v>
      </c>
      <c r="B432" s="3">
        <f t="shared" si="11"/>
        <v>10</v>
      </c>
      <c r="C432" s="1">
        <f>'Florida_Keys FR'!C479</f>
        <v>95249.996669072672</v>
      </c>
      <c r="D432" s="1"/>
      <c r="E432" s="164">
        <f>+'LEE County'!I407</f>
        <v>422275.05209045397</v>
      </c>
      <c r="F432" s="1">
        <f t="shared" si="12"/>
        <v>0</v>
      </c>
      <c r="G432" s="1">
        <v>0</v>
      </c>
      <c r="H432" s="1"/>
      <c r="I432" s="1"/>
      <c r="J432" s="1"/>
      <c r="K432" s="1"/>
      <c r="L432" s="1">
        <f t="shared" si="9"/>
        <v>517525.04875952663</v>
      </c>
      <c r="M432" s="54"/>
    </row>
    <row r="433" spans="1:13" x14ac:dyDescent="0.2">
      <c r="A433" s="3">
        <f t="shared" si="10"/>
        <v>2043</v>
      </c>
      <c r="B433" s="3">
        <f t="shared" si="11"/>
        <v>11</v>
      </c>
      <c r="C433" s="1">
        <f>'Florida_Keys FR'!C480</f>
        <v>78643.923961214954</v>
      </c>
      <c r="D433" s="1"/>
      <c r="E433" s="164">
        <f>+'LEE County'!I408</f>
        <v>394697.47777058667</v>
      </c>
      <c r="F433" s="1">
        <f t="shared" si="12"/>
        <v>0</v>
      </c>
      <c r="G433" s="1">
        <v>0</v>
      </c>
      <c r="H433" s="1"/>
      <c r="I433" s="1"/>
      <c r="J433" s="1"/>
      <c r="K433" s="1"/>
      <c r="L433" s="1">
        <f t="shared" si="9"/>
        <v>473341.40173180163</v>
      </c>
      <c r="M433" s="54"/>
    </row>
    <row r="434" spans="1:13" x14ac:dyDescent="0.2">
      <c r="A434" s="3">
        <f t="shared" si="10"/>
        <v>2043</v>
      </c>
      <c r="B434" s="3">
        <f t="shared" si="11"/>
        <v>12</v>
      </c>
      <c r="C434" s="1">
        <f>'Florida_Keys FR'!C481</f>
        <v>80935.312802703484</v>
      </c>
      <c r="D434" s="1"/>
      <c r="E434" s="164">
        <f>+'LEE County'!I409</f>
        <v>404021.86357837077</v>
      </c>
      <c r="F434" s="1">
        <f t="shared" si="12"/>
        <v>0</v>
      </c>
      <c r="G434" s="1">
        <v>0</v>
      </c>
      <c r="H434" s="1"/>
      <c r="I434" s="1"/>
      <c r="J434" s="1"/>
      <c r="K434" s="1"/>
      <c r="L434" s="1">
        <f t="shared" si="9"/>
        <v>484957.17638107424</v>
      </c>
      <c r="M434" s="54"/>
    </row>
    <row r="435" spans="1:13" x14ac:dyDescent="0.2">
      <c r="A435" s="3">
        <f t="shared" si="10"/>
        <v>2044</v>
      </c>
      <c r="B435" s="3">
        <f t="shared" si="11"/>
        <v>1</v>
      </c>
      <c r="C435" s="1">
        <f>'Florida_Keys FR'!C482</f>
        <v>80957.598741295718</v>
      </c>
      <c r="D435" s="1"/>
      <c r="E435" s="164">
        <f>+'LEE County'!I410</f>
        <v>430033.53918815043</v>
      </c>
      <c r="F435" s="1">
        <f t="shared" si="12"/>
        <v>0</v>
      </c>
      <c r="G435" s="1">
        <v>0</v>
      </c>
      <c r="H435" s="1"/>
      <c r="I435" s="1"/>
      <c r="J435" s="1"/>
      <c r="K435" s="1"/>
      <c r="L435" s="1">
        <f t="shared" si="9"/>
        <v>510991.13792944618</v>
      </c>
      <c r="M435" s="54"/>
    </row>
    <row r="436" spans="1:13" x14ac:dyDescent="0.2">
      <c r="A436" s="3">
        <f t="shared" si="10"/>
        <v>2044</v>
      </c>
      <c r="B436" s="3">
        <f t="shared" si="11"/>
        <v>2</v>
      </c>
      <c r="C436" s="1">
        <f>'Florida_Keys FR'!C483</f>
        <v>76679.245443767082</v>
      </c>
      <c r="D436" s="1"/>
      <c r="E436" s="164">
        <f>+'LEE County'!I411</f>
        <v>402471.9122382605</v>
      </c>
      <c r="F436" s="1">
        <f t="shared" si="12"/>
        <v>0</v>
      </c>
      <c r="G436" s="1">
        <v>0</v>
      </c>
      <c r="H436" s="1"/>
      <c r="I436" s="1"/>
      <c r="J436" s="1"/>
      <c r="K436" s="1"/>
      <c r="L436" s="1">
        <f t="shared" si="9"/>
        <v>479151.15768202755</v>
      </c>
      <c r="M436" s="54"/>
    </row>
    <row r="437" spans="1:13" x14ac:dyDescent="0.2">
      <c r="A437" s="3">
        <f t="shared" si="10"/>
        <v>2044</v>
      </c>
      <c r="B437" s="3">
        <f t="shared" si="11"/>
        <v>3</v>
      </c>
      <c r="C437" s="1">
        <f>'Florida_Keys FR'!C484</f>
        <v>86345.100618486205</v>
      </c>
      <c r="D437" s="1"/>
      <c r="E437" s="164">
        <f>+'LEE County'!I412</f>
        <v>404489.72986951756</v>
      </c>
      <c r="F437" s="1">
        <f t="shared" si="12"/>
        <v>0</v>
      </c>
      <c r="G437" s="1">
        <v>0</v>
      </c>
      <c r="H437" s="1"/>
      <c r="I437" s="1"/>
      <c r="J437" s="1"/>
      <c r="K437" s="1"/>
      <c r="L437" s="1">
        <f t="shared" si="9"/>
        <v>490834.83048800379</v>
      </c>
      <c r="M437" s="54"/>
    </row>
    <row r="438" spans="1:13" x14ac:dyDescent="0.2">
      <c r="A438" s="3">
        <f t="shared" si="10"/>
        <v>2044</v>
      </c>
      <c r="B438" s="3">
        <f t="shared" si="11"/>
        <v>4</v>
      </c>
      <c r="C438" s="1">
        <f>'Florida_Keys FR'!C485</f>
        <v>90515.807881925328</v>
      </c>
      <c r="D438" s="1"/>
      <c r="E438" s="164">
        <f>+'LEE County'!I413</f>
        <v>409119.94893806794</v>
      </c>
      <c r="F438" s="1">
        <f t="shared" si="12"/>
        <v>0</v>
      </c>
      <c r="G438" s="1">
        <v>0</v>
      </c>
      <c r="H438" s="1"/>
      <c r="I438" s="1"/>
      <c r="J438" s="1"/>
      <c r="K438" s="1"/>
      <c r="L438" s="1">
        <f t="shared" si="9"/>
        <v>499635.75681999326</v>
      </c>
      <c r="M438" s="54"/>
    </row>
    <row r="439" spans="1:13" x14ac:dyDescent="0.2">
      <c r="A439" s="3">
        <f t="shared" si="10"/>
        <v>2044</v>
      </c>
      <c r="B439" s="3">
        <f t="shared" si="11"/>
        <v>5</v>
      </c>
      <c r="C439" s="1">
        <f>'Florida_Keys FR'!C486</f>
        <v>103526.50090031231</v>
      </c>
      <c r="D439" s="1"/>
      <c r="E439" s="164">
        <f>+'LEE County'!I414</f>
        <v>441616.42505992512</v>
      </c>
      <c r="F439" s="1">
        <f t="shared" si="12"/>
        <v>0</v>
      </c>
      <c r="G439" s="1">
        <v>0</v>
      </c>
      <c r="H439" s="1"/>
      <c r="I439" s="1"/>
      <c r="J439" s="1"/>
      <c r="K439" s="1"/>
      <c r="L439" s="1">
        <f t="shared" si="9"/>
        <v>545142.92596023739</v>
      </c>
      <c r="M439" s="54"/>
    </row>
    <row r="440" spans="1:13" x14ac:dyDescent="0.2">
      <c r="A440" s="3">
        <f t="shared" si="10"/>
        <v>2044</v>
      </c>
      <c r="B440" s="3">
        <f t="shared" si="11"/>
        <v>6</v>
      </c>
      <c r="C440" s="1">
        <f>'Florida_Keys FR'!C487</f>
        <v>112722.44731514216</v>
      </c>
      <c r="D440" s="1"/>
      <c r="E440" s="164">
        <f>+'LEE County'!I415</f>
        <v>455946.62569479254</v>
      </c>
      <c r="F440" s="1">
        <f t="shared" si="12"/>
        <v>0</v>
      </c>
      <c r="G440" s="1">
        <v>0</v>
      </c>
      <c r="H440" s="1"/>
      <c r="I440" s="1"/>
      <c r="J440" s="1"/>
      <c r="K440" s="1"/>
      <c r="L440" s="1">
        <f t="shared" si="9"/>
        <v>568669.07300993474</v>
      </c>
      <c r="M440" s="54"/>
    </row>
    <row r="441" spans="1:13" x14ac:dyDescent="0.2">
      <c r="A441" s="3">
        <f t="shared" si="10"/>
        <v>2044</v>
      </c>
      <c r="B441" s="3">
        <f t="shared" si="11"/>
        <v>7</v>
      </c>
      <c r="C441" s="1">
        <f>'Florida_Keys FR'!C488</f>
        <v>122885.02514842399</v>
      </c>
      <c r="D441" s="1"/>
      <c r="E441" s="164">
        <f>+'LEE County'!I416</f>
        <v>467187.27001265442</v>
      </c>
      <c r="F441" s="1">
        <f t="shared" si="12"/>
        <v>0</v>
      </c>
      <c r="G441" s="1">
        <v>0</v>
      </c>
      <c r="H441" s="1"/>
      <c r="I441" s="1"/>
      <c r="J441" s="1"/>
      <c r="K441" s="1"/>
      <c r="L441" s="1">
        <f t="shared" si="9"/>
        <v>590072.29516107845</v>
      </c>
      <c r="M441" s="54"/>
    </row>
    <row r="442" spans="1:13" x14ac:dyDescent="0.2">
      <c r="A442" s="3">
        <f t="shared" si="10"/>
        <v>2044</v>
      </c>
      <c r="B442" s="3">
        <f t="shared" si="11"/>
        <v>8</v>
      </c>
      <c r="C442" s="1">
        <f>'Florida_Keys FR'!C489</f>
        <v>121941.63585723886</v>
      </c>
      <c r="D442" s="1"/>
      <c r="E442" s="164">
        <f>+'LEE County'!I417</f>
        <v>466257.63698600867</v>
      </c>
      <c r="F442" s="1">
        <f t="shared" si="12"/>
        <v>0</v>
      </c>
      <c r="G442" s="1">
        <v>0</v>
      </c>
      <c r="H442" s="1"/>
      <c r="I442" s="1"/>
      <c r="J442" s="1"/>
      <c r="K442" s="1"/>
      <c r="L442" s="1">
        <f t="shared" si="9"/>
        <v>588199.27284324751</v>
      </c>
      <c r="M442" s="54"/>
    </row>
    <row r="443" spans="1:13" x14ac:dyDescent="0.2">
      <c r="A443" s="3">
        <f t="shared" si="10"/>
        <v>2044</v>
      </c>
      <c r="B443" s="3">
        <f t="shared" si="11"/>
        <v>9</v>
      </c>
      <c r="C443" s="1">
        <f>'Florida_Keys FR'!C490</f>
        <v>104431.57942922888</v>
      </c>
      <c r="D443" s="1"/>
      <c r="E443" s="164">
        <f>+'LEE County'!I418</f>
        <v>450009.48776069196</v>
      </c>
      <c r="F443" s="1">
        <f t="shared" si="12"/>
        <v>0</v>
      </c>
      <c r="G443" s="1">
        <v>0</v>
      </c>
      <c r="H443" s="1"/>
      <c r="I443" s="1"/>
      <c r="J443" s="1"/>
      <c r="K443" s="1"/>
      <c r="L443" s="1">
        <f t="shared" si="9"/>
        <v>554441.06718992081</v>
      </c>
      <c r="M443" s="54"/>
    </row>
    <row r="444" spans="1:13" x14ac:dyDescent="0.2">
      <c r="A444" s="3">
        <f t="shared" si="10"/>
        <v>2044</v>
      </c>
      <c r="B444" s="3">
        <f t="shared" si="11"/>
        <v>10</v>
      </c>
      <c r="C444" s="1">
        <f>'Florida_Keys FR'!C491</f>
        <v>96450.985864939794</v>
      </c>
      <c r="D444" s="1"/>
      <c r="E444" s="164">
        <f>+'LEE County'!I419</f>
        <v>426489.47793498205</v>
      </c>
      <c r="F444" s="1">
        <f t="shared" si="12"/>
        <v>0</v>
      </c>
      <c r="G444" s="1">
        <v>0</v>
      </c>
      <c r="H444" s="1"/>
      <c r="I444" s="1"/>
      <c r="J444" s="1"/>
      <c r="K444" s="1"/>
      <c r="L444" s="1">
        <f t="shared" si="9"/>
        <v>522940.46379992185</v>
      </c>
      <c r="M444" s="54"/>
    </row>
    <row r="445" spans="1:13" x14ac:dyDescent="0.2">
      <c r="A445" s="3">
        <f t="shared" si="10"/>
        <v>2044</v>
      </c>
      <c r="B445" s="3">
        <f t="shared" si="11"/>
        <v>11</v>
      </c>
      <c r="C445" s="1">
        <f>'Florida_Keys FR'!C492</f>
        <v>79635.530326579625</v>
      </c>
      <c r="D445" s="1"/>
      <c r="E445" s="164">
        <f>+'LEE County'!I420</f>
        <v>399113.84668394679</v>
      </c>
      <c r="F445" s="1">
        <f t="shared" si="12"/>
        <v>0</v>
      </c>
      <c r="G445" s="1">
        <v>0</v>
      </c>
      <c r="H445" s="1"/>
      <c r="I445" s="1"/>
      <c r="J445" s="1"/>
      <c r="K445" s="1"/>
      <c r="L445" s="1">
        <f t="shared" si="9"/>
        <v>478749.37701052643</v>
      </c>
      <c r="M445" s="54"/>
    </row>
    <row r="446" spans="1:13" x14ac:dyDescent="0.2">
      <c r="A446" s="3">
        <f t="shared" si="10"/>
        <v>2044</v>
      </c>
      <c r="B446" s="3">
        <f t="shared" si="11"/>
        <v>12</v>
      </c>
      <c r="C446" s="1">
        <f>'Florida_Keys FR'!C493</f>
        <v>81955.810856660173</v>
      </c>
      <c r="D446" s="1"/>
      <c r="E446" s="164">
        <f>+'LEE County'!I421</f>
        <v>408566.40672451485</v>
      </c>
      <c r="F446" s="1">
        <f t="shared" si="12"/>
        <v>0</v>
      </c>
      <c r="G446" s="1">
        <v>0</v>
      </c>
      <c r="H446" s="1"/>
      <c r="I446" s="1"/>
      <c r="J446" s="1"/>
      <c r="K446" s="1"/>
      <c r="L446" s="1">
        <f t="shared" si="9"/>
        <v>490522.21758117503</v>
      </c>
      <c r="M446" s="54"/>
    </row>
    <row r="447" spans="1:13" x14ac:dyDescent="0.2">
      <c r="A447" s="3">
        <f t="shared" si="10"/>
        <v>2045</v>
      </c>
      <c r="B447" s="3">
        <f t="shared" si="11"/>
        <v>1</v>
      </c>
      <c r="C447" s="1">
        <f>'Florida_Keys FR'!C494</f>
        <v>81978.377794437838</v>
      </c>
      <c r="D447" s="1"/>
      <c r="E447" s="164">
        <f>+'LEE County'!I422</f>
        <v>434246.0434009835</v>
      </c>
      <c r="F447" s="1">
        <f t="shared" si="12"/>
        <v>0</v>
      </c>
      <c r="G447" s="1">
        <v>0</v>
      </c>
      <c r="H447" s="1"/>
      <c r="I447" s="1"/>
      <c r="J447" s="1"/>
      <c r="K447" s="1"/>
      <c r="L447" s="1">
        <f t="shared" si="9"/>
        <v>516224.42119542137</v>
      </c>
      <c r="M447" s="54"/>
    </row>
    <row r="448" spans="1:13" x14ac:dyDescent="0.2">
      <c r="A448" s="3">
        <f t="shared" si="10"/>
        <v>2045</v>
      </c>
      <c r="B448" s="3">
        <f t="shared" si="11"/>
        <v>2</v>
      </c>
      <c r="C448" s="1">
        <f>'Florida_Keys FR'!C495</f>
        <v>77646.079549233356</v>
      </c>
      <c r="D448" s="1"/>
      <c r="E448" s="164">
        <f>+'LEE County'!I423</f>
        <v>406661.88572890637</v>
      </c>
      <c r="F448" s="1">
        <f t="shared" si="12"/>
        <v>0</v>
      </c>
      <c r="G448" s="1">
        <v>0</v>
      </c>
      <c r="H448" s="1"/>
      <c r="I448" s="1"/>
      <c r="J448" s="1"/>
      <c r="K448" s="1"/>
      <c r="L448" s="1">
        <f t="shared" si="9"/>
        <v>484307.96527813975</v>
      </c>
      <c r="M448" s="54"/>
    </row>
    <row r="449" spans="1:13" x14ac:dyDescent="0.2">
      <c r="A449" s="3">
        <f t="shared" si="10"/>
        <v>2045</v>
      </c>
      <c r="B449" s="3">
        <f t="shared" si="11"/>
        <v>3</v>
      </c>
      <c r="C449" s="1">
        <f>'Florida_Keys FR'!C496</f>
        <v>87433.809664000873</v>
      </c>
      <c r="D449" s="1"/>
      <c r="E449" s="164">
        <f>+'LEE County'!I424</f>
        <v>408615.76604138198</v>
      </c>
      <c r="F449" s="1">
        <f t="shared" si="12"/>
        <v>0</v>
      </c>
      <c r="G449" s="1">
        <v>0</v>
      </c>
      <c r="H449" s="1"/>
      <c r="I449" s="1"/>
      <c r="J449" s="1"/>
      <c r="K449" s="1"/>
      <c r="L449" s="1">
        <f t="shared" si="9"/>
        <v>496049.57570538286</v>
      </c>
      <c r="M449" s="54"/>
    </row>
    <row r="450" spans="1:13" x14ac:dyDescent="0.2">
      <c r="A450" s="3">
        <f t="shared" si="10"/>
        <v>2045</v>
      </c>
      <c r="B450" s="3">
        <f t="shared" si="11"/>
        <v>4</v>
      </c>
      <c r="C450" s="1">
        <f>'Florida_Keys FR'!C497</f>
        <v>91657.104586628222</v>
      </c>
      <c r="D450" s="1"/>
      <c r="E450" s="164">
        <f>+'LEE County'!I425</f>
        <v>413190.9613849076</v>
      </c>
      <c r="F450" s="1">
        <f t="shared" si="12"/>
        <v>0</v>
      </c>
      <c r="G450" s="1">
        <v>0</v>
      </c>
      <c r="H450" s="1"/>
      <c r="I450" s="1"/>
      <c r="J450" s="1"/>
      <c r="K450" s="1"/>
      <c r="L450" s="1">
        <f t="shared" si="9"/>
        <v>504848.06597153581</v>
      </c>
      <c r="M450" s="54"/>
    </row>
    <row r="451" spans="1:13" x14ac:dyDescent="0.2">
      <c r="A451" s="3">
        <f t="shared" si="10"/>
        <v>2045</v>
      </c>
      <c r="B451" s="3">
        <f t="shared" si="11"/>
        <v>5</v>
      </c>
      <c r="C451" s="1">
        <f>'Florida_Keys FR'!C498</f>
        <v>104831.84697291299</v>
      </c>
      <c r="D451" s="1"/>
      <c r="E451" s="164">
        <f>+'LEE County'!I426</f>
        <v>445651.9274887073</v>
      </c>
      <c r="F451" s="1">
        <f t="shared" si="12"/>
        <v>0</v>
      </c>
      <c r="G451" s="1">
        <v>0</v>
      </c>
      <c r="H451" s="1"/>
      <c r="I451" s="1"/>
      <c r="J451" s="1"/>
      <c r="K451" s="1"/>
      <c r="L451" s="1">
        <f t="shared" si="9"/>
        <v>550483.77446162025</v>
      </c>
      <c r="M451" s="54"/>
    </row>
    <row r="452" spans="1:13" x14ac:dyDescent="0.2">
      <c r="A452" s="3">
        <f t="shared" si="10"/>
        <v>2045</v>
      </c>
      <c r="B452" s="3">
        <f t="shared" si="11"/>
        <v>6</v>
      </c>
      <c r="C452" s="1">
        <f>'Florida_Keys FR'!C499</f>
        <v>114143.74333709927</v>
      </c>
      <c r="D452" s="1"/>
      <c r="E452" s="164">
        <f>+'LEE County'!I427</f>
        <v>460029.17195177666</v>
      </c>
      <c r="F452" s="1">
        <f t="shared" si="12"/>
        <v>0</v>
      </c>
      <c r="G452" s="1">
        <v>0</v>
      </c>
      <c r="H452" s="1"/>
      <c r="I452" s="1"/>
      <c r="J452" s="1"/>
      <c r="K452" s="1"/>
      <c r="L452" s="1">
        <f t="shared" ref="L452:L515" si="13">SUM(C452:K452)</f>
        <v>574172.91528887593</v>
      </c>
      <c r="M452" s="54"/>
    </row>
    <row r="453" spans="1:13" x14ac:dyDescent="0.2">
      <c r="A453" s="3">
        <f t="shared" si="10"/>
        <v>2045</v>
      </c>
      <c r="B453" s="3">
        <f t="shared" si="11"/>
        <v>7</v>
      </c>
      <c r="C453" s="1">
        <f>'Florida_Keys FR'!C500</f>
        <v>124434.45919249923</v>
      </c>
      <c r="D453" s="1"/>
      <c r="E453" s="164">
        <f>+'LEE County'!I428</f>
        <v>471308.07824641536</v>
      </c>
      <c r="F453" s="1">
        <f t="shared" si="12"/>
        <v>0</v>
      </c>
      <c r="G453" s="1">
        <v>0</v>
      </c>
      <c r="H453" s="1"/>
      <c r="I453" s="1"/>
      <c r="J453" s="1"/>
      <c r="K453" s="1"/>
      <c r="L453" s="1">
        <f t="shared" si="13"/>
        <v>595742.53743891465</v>
      </c>
      <c r="M453" s="54"/>
    </row>
    <row r="454" spans="1:13" x14ac:dyDescent="0.2">
      <c r="A454" s="3">
        <f t="shared" si="10"/>
        <v>2045</v>
      </c>
      <c r="B454" s="3">
        <f t="shared" si="11"/>
        <v>8</v>
      </c>
      <c r="C454" s="1">
        <f>'Florida_Keys FR'!C501</f>
        <v>123479.17488414001</v>
      </c>
      <c r="D454" s="1"/>
      <c r="E454" s="164">
        <f>+'LEE County'!I429</f>
        <v>470371.23240985349</v>
      </c>
      <c r="F454" s="1">
        <f t="shared" si="12"/>
        <v>0</v>
      </c>
      <c r="G454" s="1">
        <v>0</v>
      </c>
      <c r="H454" s="1"/>
      <c r="I454" s="1"/>
      <c r="J454" s="1"/>
      <c r="K454" s="1"/>
      <c r="L454" s="1">
        <f t="shared" si="13"/>
        <v>593850.40729399351</v>
      </c>
      <c r="M454" s="54"/>
    </row>
    <row r="455" spans="1:13" x14ac:dyDescent="0.2">
      <c r="A455" s="3">
        <f t="shared" si="10"/>
        <v>2045</v>
      </c>
      <c r="B455" s="3">
        <f t="shared" si="11"/>
        <v>9</v>
      </c>
      <c r="C455" s="1">
        <f>'Florida_Keys FR'!C502</f>
        <v>105748.33746584691</v>
      </c>
      <c r="D455" s="1"/>
      <c r="E455" s="164">
        <f>+'LEE County'!I430</f>
        <v>454166.25172850926</v>
      </c>
      <c r="F455" s="1">
        <f t="shared" si="12"/>
        <v>0</v>
      </c>
      <c r="G455" s="1">
        <v>0</v>
      </c>
      <c r="H455" s="1"/>
      <c r="I455" s="1"/>
      <c r="J455" s="1"/>
      <c r="K455" s="1"/>
      <c r="L455" s="1">
        <f t="shared" si="13"/>
        <v>559914.58919435623</v>
      </c>
      <c r="M455" s="54"/>
    </row>
    <row r="456" spans="1:13" x14ac:dyDescent="0.2">
      <c r="A456" s="3">
        <f t="shared" si="10"/>
        <v>2045</v>
      </c>
      <c r="B456" s="3">
        <f t="shared" si="11"/>
        <v>10</v>
      </c>
      <c r="C456" s="1">
        <f>'Florida_Keys FR'!C503</f>
        <v>97667.11810646602</v>
      </c>
      <c r="D456" s="1"/>
      <c r="E456" s="164">
        <f>+'LEE County'!I431</f>
        <v>430745.96495530324</v>
      </c>
      <c r="F456" s="1">
        <f t="shared" si="12"/>
        <v>0</v>
      </c>
      <c r="G456" s="1">
        <v>0</v>
      </c>
      <c r="H456" s="1"/>
      <c r="I456" s="1"/>
      <c r="J456" s="1"/>
      <c r="K456" s="1"/>
      <c r="L456" s="1">
        <f t="shared" si="13"/>
        <v>528413.08306176926</v>
      </c>
      <c r="M456" s="54"/>
    </row>
    <row r="457" spans="1:13" x14ac:dyDescent="0.2">
      <c r="A457" s="3">
        <f t="shared" si="10"/>
        <v>2045</v>
      </c>
      <c r="B457" s="3">
        <f t="shared" si="11"/>
        <v>11</v>
      </c>
      <c r="C457" s="1">
        <f>'Florida_Keys FR'!C504</f>
        <v>80639.639669088676</v>
      </c>
      <c r="D457" s="1"/>
      <c r="E457" s="164">
        <f>+'LEE County'!I432</f>
        <v>403579.63145496347</v>
      </c>
      <c r="F457" s="1">
        <f t="shared" si="12"/>
        <v>0</v>
      </c>
      <c r="G457" s="1">
        <v>0</v>
      </c>
      <c r="H457" s="1"/>
      <c r="I457" s="1"/>
      <c r="J457" s="1"/>
      <c r="K457" s="1"/>
      <c r="L457" s="1">
        <f t="shared" si="13"/>
        <v>484219.27112405212</v>
      </c>
      <c r="M457" s="54"/>
    </row>
    <row r="458" spans="1:13" x14ac:dyDescent="0.2">
      <c r="A458" s="3">
        <f t="shared" si="10"/>
        <v>2045</v>
      </c>
      <c r="B458" s="3">
        <f t="shared" si="11"/>
        <v>12</v>
      </c>
      <c r="C458" s="1">
        <f>'Florida_Keys FR'!C505</f>
        <v>82989.176177599176</v>
      </c>
      <c r="D458" s="1"/>
      <c r="E458" s="164">
        <f>+'LEE County'!I433</f>
        <v>413162.06807556062</v>
      </c>
      <c r="F458" s="1">
        <f t="shared" si="12"/>
        <v>0</v>
      </c>
      <c r="G458" s="1">
        <v>0</v>
      </c>
      <c r="H458" s="1"/>
      <c r="I458" s="1"/>
      <c r="J458" s="1"/>
      <c r="K458" s="1"/>
      <c r="L458" s="1">
        <f t="shared" si="13"/>
        <v>496151.24425315979</v>
      </c>
      <c r="M458" s="54"/>
    </row>
    <row r="459" spans="1:13" x14ac:dyDescent="0.2">
      <c r="A459" s="3">
        <f t="shared" si="10"/>
        <v>2046</v>
      </c>
      <c r="B459" s="3">
        <f t="shared" si="11"/>
        <v>1</v>
      </c>
      <c r="C459" s="1">
        <f>'Florida_Keys FR'!C506</f>
        <v>83012.02765762787</v>
      </c>
      <c r="D459" s="1"/>
      <c r="E459" s="164">
        <f>+'LEE County'!I434</f>
        <v>438499.81228302501</v>
      </c>
      <c r="F459" s="1">
        <f t="shared" si="12"/>
        <v>0</v>
      </c>
      <c r="G459" s="1">
        <v>0</v>
      </c>
      <c r="H459" s="1"/>
      <c r="I459" s="1"/>
      <c r="J459" s="1"/>
      <c r="K459" s="1"/>
      <c r="L459" s="1">
        <f t="shared" si="13"/>
        <v>521511.83994065289</v>
      </c>
      <c r="M459" s="54"/>
    </row>
    <row r="460" spans="1:13" x14ac:dyDescent="0.2">
      <c r="A460" s="3">
        <f t="shared" si="10"/>
        <v>2046</v>
      </c>
      <c r="B460" s="3">
        <f t="shared" si="11"/>
        <v>2</v>
      </c>
      <c r="C460" s="1">
        <f>'Florida_Keys FR'!C507</f>
        <v>78625.104283103487</v>
      </c>
      <c r="D460" s="1"/>
      <c r="E460" s="164">
        <f>+'LEE County'!I435</f>
        <v>410895.47935133905</v>
      </c>
      <c r="F460" s="1">
        <f t="shared" si="12"/>
        <v>0</v>
      </c>
      <c r="G460" s="1">
        <v>0</v>
      </c>
      <c r="H460" s="1"/>
      <c r="I460" s="1"/>
      <c r="J460" s="1"/>
      <c r="K460" s="1"/>
      <c r="L460" s="1">
        <f t="shared" si="13"/>
        <v>489520.58363444253</v>
      </c>
      <c r="M460" s="54"/>
    </row>
    <row r="461" spans="1:13" x14ac:dyDescent="0.2">
      <c r="A461" s="3">
        <f t="shared" si="10"/>
        <v>2046</v>
      </c>
      <c r="B461" s="3">
        <f t="shared" si="11"/>
        <v>3</v>
      </c>
      <c r="C461" s="1">
        <f>'Florida_Keys FR'!C508</f>
        <v>88536.246035991455</v>
      </c>
      <c r="D461" s="1"/>
      <c r="E461" s="164">
        <f>+'LEE County'!I436</f>
        <v>412783.89023980033</v>
      </c>
      <c r="F461" s="1">
        <f t="shared" si="12"/>
        <v>0</v>
      </c>
      <c r="G461" s="1">
        <v>0</v>
      </c>
      <c r="H461" s="1"/>
      <c r="I461" s="1"/>
      <c r="J461" s="1"/>
      <c r="K461" s="1"/>
      <c r="L461" s="1">
        <f t="shared" si="13"/>
        <v>501320.1362757918</v>
      </c>
      <c r="M461" s="54"/>
    </row>
    <row r="462" spans="1:13" x14ac:dyDescent="0.2">
      <c r="A462" s="3">
        <f t="shared" si="10"/>
        <v>2046</v>
      </c>
      <c r="B462" s="3">
        <f t="shared" si="11"/>
        <v>4</v>
      </c>
      <c r="C462" s="1">
        <f>'Florida_Keys FR'!C509</f>
        <v>92812.791685657212</v>
      </c>
      <c r="D462" s="1"/>
      <c r="E462" s="164">
        <f>+'LEE County'!I437</f>
        <v>417302.48308187141</v>
      </c>
      <c r="F462" s="1">
        <f t="shared" si="12"/>
        <v>0</v>
      </c>
      <c r="G462" s="1">
        <v>0</v>
      </c>
      <c r="H462" s="1"/>
      <c r="I462" s="1"/>
      <c r="J462" s="1"/>
      <c r="K462" s="1"/>
      <c r="L462" s="1">
        <f t="shared" si="13"/>
        <v>510115.27476752864</v>
      </c>
      <c r="M462" s="54"/>
    </row>
    <row r="463" spans="1:13" x14ac:dyDescent="0.2">
      <c r="A463" s="3">
        <f t="shared" si="10"/>
        <v>2046</v>
      </c>
      <c r="B463" s="3">
        <f t="shared" si="11"/>
        <v>5</v>
      </c>
      <c r="C463" s="1">
        <f>'Florida_Keys FR'!C510</f>
        <v>106153.65190729722</v>
      </c>
      <c r="D463" s="1"/>
      <c r="E463" s="164">
        <f>+'LEE County'!I438</f>
        <v>449724.30644410528</v>
      </c>
      <c r="F463" s="1">
        <f t="shared" si="12"/>
        <v>0</v>
      </c>
      <c r="G463" s="1">
        <v>0</v>
      </c>
      <c r="H463" s="1"/>
      <c r="I463" s="1"/>
      <c r="J463" s="1"/>
      <c r="K463" s="1"/>
      <c r="L463" s="1">
        <f t="shared" si="13"/>
        <v>555877.95835140254</v>
      </c>
      <c r="M463" s="54"/>
    </row>
    <row r="464" spans="1:13" x14ac:dyDescent="0.2">
      <c r="A464" s="3">
        <f t="shared" ref="A464:A529" si="14">+A452+1</f>
        <v>2046</v>
      </c>
      <c r="B464" s="3">
        <f t="shared" ref="B464:B529" si="15">+B452</f>
        <v>6</v>
      </c>
      <c r="C464" s="1">
        <f>'Florida_Keys FR'!C511</f>
        <v>115582.9602118248</v>
      </c>
      <c r="D464" s="1"/>
      <c r="E464" s="164">
        <f>+'LEE County'!I439</f>
        <v>464148.27332947258</v>
      </c>
      <c r="F464" s="1">
        <f t="shared" ref="F464:F527" si="16">+F452</f>
        <v>0</v>
      </c>
      <c r="G464" s="1">
        <v>0</v>
      </c>
      <c r="H464" s="1"/>
      <c r="I464" s="1"/>
      <c r="J464" s="1"/>
      <c r="K464" s="1"/>
      <c r="L464" s="1">
        <f t="shared" si="13"/>
        <v>579731.23354129738</v>
      </c>
      <c r="M464" s="54"/>
    </row>
    <row r="465" spans="1:13" x14ac:dyDescent="0.2">
      <c r="A465" s="3">
        <f t="shared" si="14"/>
        <v>2046</v>
      </c>
      <c r="B465" s="3">
        <f t="shared" si="15"/>
        <v>7</v>
      </c>
      <c r="C465" s="1">
        <f>'Florida_Keys FR'!C512</f>
        <v>126003.42975743239</v>
      </c>
      <c r="D465" s="1"/>
      <c r="E465" s="164">
        <f>+'LEE County'!I440</f>
        <v>475465.23391853645</v>
      </c>
      <c r="F465" s="1">
        <f t="shared" si="16"/>
        <v>0</v>
      </c>
      <c r="G465" s="1">
        <v>0</v>
      </c>
      <c r="H465" s="1"/>
      <c r="I465" s="1"/>
      <c r="J465" s="1"/>
      <c r="K465" s="1"/>
      <c r="L465" s="1">
        <f t="shared" si="13"/>
        <v>601468.66367596888</v>
      </c>
      <c r="M465" s="54"/>
    </row>
    <row r="466" spans="1:13" x14ac:dyDescent="0.2">
      <c r="A466" s="3">
        <f t="shared" si="14"/>
        <v>2046</v>
      </c>
      <c r="B466" s="3">
        <f t="shared" si="15"/>
        <v>8</v>
      </c>
      <c r="C466" s="1">
        <f>'Florida_Keys FR'!C513</f>
        <v>125036.10044987693</v>
      </c>
      <c r="D466" s="1"/>
      <c r="E466" s="164">
        <f>+'LEE County'!I441</f>
        <v>474521.12035947968</v>
      </c>
      <c r="F466" s="1">
        <f t="shared" si="16"/>
        <v>0</v>
      </c>
      <c r="G466" s="1">
        <v>0</v>
      </c>
      <c r="H466" s="1"/>
      <c r="I466" s="1"/>
      <c r="J466" s="1"/>
      <c r="K466" s="1"/>
      <c r="L466" s="1">
        <f t="shared" si="13"/>
        <v>599557.22080935666</v>
      </c>
      <c r="M466" s="54"/>
    </row>
    <row r="467" spans="1:13" x14ac:dyDescent="0.2">
      <c r="A467" s="3">
        <f t="shared" si="14"/>
        <v>2046</v>
      </c>
      <c r="B467" s="3">
        <f t="shared" si="15"/>
        <v>9</v>
      </c>
      <c r="C467" s="1">
        <f>'Florida_Keys FR'!C514</f>
        <v>107081.69825554476</v>
      </c>
      <c r="D467" s="1"/>
      <c r="E467" s="164">
        <f>+'LEE County'!I442</f>
        <v>458361.41196830326</v>
      </c>
      <c r="F467" s="1">
        <f t="shared" si="16"/>
        <v>0</v>
      </c>
      <c r="G467" s="1">
        <v>0</v>
      </c>
      <c r="H467" s="1"/>
      <c r="I467" s="1"/>
      <c r="J467" s="1"/>
      <c r="K467" s="1"/>
      <c r="L467" s="1">
        <f t="shared" si="13"/>
        <v>565443.11022384802</v>
      </c>
      <c r="M467" s="54"/>
    </row>
    <row r="468" spans="1:13" x14ac:dyDescent="0.2">
      <c r="A468" s="3">
        <f t="shared" si="14"/>
        <v>2046</v>
      </c>
      <c r="B468" s="3">
        <f t="shared" si="15"/>
        <v>10</v>
      </c>
      <c r="C468" s="1">
        <f>'Florida_Keys FR'!C515</f>
        <v>98898.584329450474</v>
      </c>
      <c r="D468" s="1"/>
      <c r="E468" s="164">
        <f>+'LEE County'!I443</f>
        <v>435044.93293398683</v>
      </c>
      <c r="F468" s="1">
        <f t="shared" si="16"/>
        <v>0</v>
      </c>
      <c r="G468" s="1">
        <v>0</v>
      </c>
      <c r="H468" s="1"/>
      <c r="I468" s="1"/>
      <c r="J468" s="1"/>
      <c r="K468" s="1"/>
      <c r="L468" s="1">
        <f t="shared" si="13"/>
        <v>533943.51726343727</v>
      </c>
      <c r="M468" s="54"/>
    </row>
    <row r="469" spans="1:13" x14ac:dyDescent="0.2">
      <c r="A469" s="3">
        <f t="shared" si="14"/>
        <v>2046</v>
      </c>
      <c r="B469" s="3">
        <f t="shared" si="15"/>
        <v>11</v>
      </c>
      <c r="C469" s="1">
        <f>'Florida_Keys FR'!C516</f>
        <v>81656.40963641656</v>
      </c>
      <c r="D469" s="1"/>
      <c r="E469" s="164">
        <f>+'LEE County'!I444</f>
        <v>408095.38501004199</v>
      </c>
      <c r="F469" s="1">
        <f t="shared" si="16"/>
        <v>0</v>
      </c>
      <c r="G469" s="1">
        <v>0</v>
      </c>
      <c r="H469" s="1"/>
      <c r="I469" s="1"/>
      <c r="J469" s="1"/>
      <c r="K469" s="1"/>
      <c r="L469" s="1">
        <f t="shared" si="13"/>
        <v>489751.79464645858</v>
      </c>
      <c r="M469" s="54"/>
    </row>
    <row r="470" spans="1:13" x14ac:dyDescent="0.2">
      <c r="A470" s="3">
        <f t="shared" si="14"/>
        <v>2046</v>
      </c>
      <c r="B470" s="3">
        <f t="shared" si="15"/>
        <v>12</v>
      </c>
      <c r="C470" s="1">
        <f>'Florida_Keys FR'!C517</f>
        <v>84035.571006456623</v>
      </c>
      <c r="D470" s="1"/>
      <c r="E470" s="164">
        <f>+'LEE County'!I445</f>
        <v>417809.42262239021</v>
      </c>
      <c r="F470" s="1">
        <f t="shared" si="16"/>
        <v>0</v>
      </c>
      <c r="G470" s="1">
        <v>0</v>
      </c>
      <c r="H470" s="1"/>
      <c r="I470" s="1"/>
      <c r="J470" s="1"/>
      <c r="K470" s="1"/>
      <c r="L470" s="1">
        <f t="shared" si="13"/>
        <v>501844.99362884683</v>
      </c>
      <c r="M470" s="54"/>
    </row>
    <row r="471" spans="1:13" x14ac:dyDescent="0.2">
      <c r="A471" s="3">
        <f t="shared" si="14"/>
        <v>2047</v>
      </c>
      <c r="B471" s="3">
        <f t="shared" si="15"/>
        <v>1</v>
      </c>
      <c r="C471" s="1">
        <f>'Florida_Keys FR'!C518</f>
        <v>84058.710616475786</v>
      </c>
      <c r="D471" s="1"/>
      <c r="E471" s="164">
        <f>+'LEE County'!I446</f>
        <v>442795.25005296269</v>
      </c>
      <c r="F471" s="1">
        <f t="shared" si="16"/>
        <v>0</v>
      </c>
      <c r="G471" s="1">
        <v>0</v>
      </c>
      <c r="H471" s="1"/>
      <c r="I471" s="1"/>
      <c r="J471" s="1"/>
      <c r="K471" s="1"/>
      <c r="L471" s="1">
        <f t="shared" si="13"/>
        <v>526853.96066943847</v>
      </c>
      <c r="M471" s="54"/>
    </row>
    <row r="472" spans="1:13" x14ac:dyDescent="0.2">
      <c r="A472" s="3">
        <f t="shared" si="14"/>
        <v>2047</v>
      </c>
      <c r="B472" s="3">
        <f t="shared" si="15"/>
        <v>2</v>
      </c>
      <c r="C472" s="1">
        <f>'Florida_Keys FR'!C519</f>
        <v>79616.473354705726</v>
      </c>
      <c r="D472" s="1"/>
      <c r="E472" s="164">
        <f>+'LEE County'!I447</f>
        <v>415173.14721723762</v>
      </c>
      <c r="F472" s="1">
        <f t="shared" si="16"/>
        <v>0</v>
      </c>
      <c r="G472" s="1">
        <v>0</v>
      </c>
      <c r="H472" s="1"/>
      <c r="I472" s="1"/>
      <c r="J472" s="1"/>
      <c r="K472" s="1"/>
      <c r="L472" s="1">
        <f t="shared" si="13"/>
        <v>494789.62057194335</v>
      </c>
      <c r="M472" s="54"/>
    </row>
    <row r="473" spans="1:13" x14ac:dyDescent="0.2">
      <c r="A473" s="3">
        <f t="shared" si="14"/>
        <v>2047</v>
      </c>
      <c r="B473" s="3">
        <f t="shared" si="15"/>
        <v>3</v>
      </c>
      <c r="C473" s="1">
        <f>'Florida_Keys FR'!C520</f>
        <v>89652.582819721589</v>
      </c>
      <c r="D473" s="1"/>
      <c r="E473" s="164">
        <f>+'LEE County'!I448</f>
        <v>416994.53178771242</v>
      </c>
      <c r="F473" s="1">
        <f t="shared" si="16"/>
        <v>0</v>
      </c>
      <c r="G473" s="1">
        <v>0</v>
      </c>
      <c r="H473" s="1"/>
      <c r="I473" s="1"/>
      <c r="J473" s="1"/>
      <c r="K473" s="1"/>
      <c r="L473" s="1">
        <f t="shared" si="13"/>
        <v>506647.11460743402</v>
      </c>
      <c r="M473" s="54"/>
    </row>
    <row r="474" spans="1:13" x14ac:dyDescent="0.2">
      <c r="A474" s="3">
        <f t="shared" si="14"/>
        <v>2047</v>
      </c>
      <c r="B474" s="3">
        <f t="shared" si="15"/>
        <v>4</v>
      </c>
      <c r="C474" s="1">
        <f>'Florida_Keys FR'!C521</f>
        <v>93983.050624773081</v>
      </c>
      <c r="D474" s="1"/>
      <c r="E474" s="164">
        <f>+'LEE County'!I449</f>
        <v>421454.91712262883</v>
      </c>
      <c r="F474" s="1">
        <f t="shared" si="16"/>
        <v>0</v>
      </c>
      <c r="G474" s="1">
        <v>0</v>
      </c>
      <c r="H474" s="1"/>
      <c r="I474" s="1"/>
      <c r="J474" s="1"/>
      <c r="K474" s="1"/>
      <c r="L474" s="1">
        <f t="shared" si="13"/>
        <v>515437.96774740191</v>
      </c>
      <c r="M474" s="54"/>
    </row>
    <row r="475" spans="1:13" x14ac:dyDescent="0.2">
      <c r="A475" s="3">
        <f t="shared" si="14"/>
        <v>2047</v>
      </c>
      <c r="B475" s="3">
        <f t="shared" si="15"/>
        <v>5</v>
      </c>
      <c r="C475" s="1">
        <f>'Florida_Keys FR'!C522</f>
        <v>107492.12323014079</v>
      </c>
      <c r="D475" s="1"/>
      <c r="E475" s="164">
        <f>+'LEE County'!I450</f>
        <v>453833.89890478266</v>
      </c>
      <c r="F475" s="1">
        <f t="shared" si="16"/>
        <v>0</v>
      </c>
      <c r="G475" s="1">
        <v>0</v>
      </c>
      <c r="H475" s="1"/>
      <c r="I475" s="1"/>
      <c r="J475" s="1"/>
      <c r="K475" s="1"/>
      <c r="L475" s="1">
        <f t="shared" si="13"/>
        <v>561326.02213492349</v>
      </c>
      <c r="M475" s="54"/>
    </row>
    <row r="476" spans="1:13" x14ac:dyDescent="0.2">
      <c r="A476" s="3">
        <f t="shared" si="14"/>
        <v>2047</v>
      </c>
      <c r="B476" s="3">
        <f t="shared" si="15"/>
        <v>6</v>
      </c>
      <c r="C476" s="1">
        <f>'Florida_Keys FR'!C523</f>
        <v>117040.32389996242</v>
      </c>
      <c r="D476" s="1"/>
      <c r="E476" s="164">
        <f>+'LEE County'!I451</f>
        <v>468304.25714244478</v>
      </c>
      <c r="F476" s="1">
        <f t="shared" si="16"/>
        <v>0</v>
      </c>
      <c r="G476" s="1">
        <v>0</v>
      </c>
      <c r="H476" s="1"/>
      <c r="I476" s="1"/>
      <c r="J476" s="1"/>
      <c r="K476" s="1"/>
      <c r="L476" s="1">
        <f t="shared" si="13"/>
        <v>585344.5810424072</v>
      </c>
      <c r="M476" s="54"/>
    </row>
    <row r="477" spans="1:13" x14ac:dyDescent="0.2">
      <c r="A477" s="3">
        <f t="shared" si="14"/>
        <v>2047</v>
      </c>
      <c r="B477" s="3">
        <f t="shared" si="15"/>
        <v>7</v>
      </c>
      <c r="C477" s="1">
        <f>'Florida_Keys FR'!C524</f>
        <v>127592.18317552055</v>
      </c>
      <c r="D477" s="1"/>
      <c r="E477" s="164">
        <f>+'LEE County'!I452</f>
        <v>479659.0576302688</v>
      </c>
      <c r="F477" s="1">
        <f t="shared" si="16"/>
        <v>0</v>
      </c>
      <c r="G477" s="1">
        <v>0</v>
      </c>
      <c r="H477" s="1"/>
      <c r="I477" s="1"/>
      <c r="J477" s="1"/>
      <c r="K477" s="1"/>
      <c r="L477" s="1">
        <f t="shared" si="13"/>
        <v>607251.24080578936</v>
      </c>
      <c r="M477" s="54"/>
    </row>
    <row r="478" spans="1:13" x14ac:dyDescent="0.2">
      <c r="A478" s="3">
        <f t="shared" si="14"/>
        <v>2047</v>
      </c>
      <c r="B478" s="3">
        <f t="shared" si="15"/>
        <v>8</v>
      </c>
      <c r="C478" s="1">
        <f>'Florida_Keys FR'!C525</f>
        <v>126612.65699565173</v>
      </c>
      <c r="D478" s="1"/>
      <c r="E478" s="164">
        <f>+'LEE County'!I453</f>
        <v>478707.62102860876</v>
      </c>
      <c r="F478" s="1">
        <f t="shared" si="16"/>
        <v>0</v>
      </c>
      <c r="G478" s="1">
        <v>0</v>
      </c>
      <c r="H478" s="1"/>
      <c r="I478" s="1"/>
      <c r="J478" s="1"/>
      <c r="K478" s="1"/>
      <c r="L478" s="1">
        <f t="shared" si="13"/>
        <v>605320.27802426054</v>
      </c>
      <c r="M478" s="54"/>
    </row>
    <row r="479" spans="1:13" x14ac:dyDescent="0.2">
      <c r="A479" s="3">
        <f t="shared" si="14"/>
        <v>2047</v>
      </c>
      <c r="B479" s="3">
        <f t="shared" si="15"/>
        <v>9</v>
      </c>
      <c r="C479" s="1">
        <f>'Florida_Keys FR'!C526</f>
        <v>108431.87113929636</v>
      </c>
      <c r="D479" s="1"/>
      <c r="E479" s="164">
        <f>+'LEE County'!I454</f>
        <v>462595.32314868469</v>
      </c>
      <c r="F479" s="1">
        <f t="shared" si="16"/>
        <v>0</v>
      </c>
      <c r="G479" s="1">
        <v>0</v>
      </c>
      <c r="H479" s="1"/>
      <c r="I479" s="1"/>
      <c r="J479" s="1"/>
      <c r="K479" s="1"/>
      <c r="L479" s="1">
        <f t="shared" si="13"/>
        <v>571027.19428798102</v>
      </c>
      <c r="M479" s="54"/>
    </row>
    <row r="480" spans="1:13" x14ac:dyDescent="0.2">
      <c r="A480" s="3">
        <f t="shared" si="14"/>
        <v>2047</v>
      </c>
      <c r="B480" s="3">
        <f t="shared" si="15"/>
        <v>10</v>
      </c>
      <c r="C480" s="1">
        <f>'Florida_Keys FR'!C527</f>
        <v>100145.57787716563</v>
      </c>
      <c r="D480" s="1"/>
      <c r="E480" s="164">
        <f>+'LEE County'!I455</f>
        <v>439386.80584315228</v>
      </c>
      <c r="F480" s="1">
        <f t="shared" si="16"/>
        <v>0</v>
      </c>
      <c r="G480" s="1">
        <v>0</v>
      </c>
      <c r="H480" s="1"/>
      <c r="I480" s="1"/>
      <c r="J480" s="1"/>
      <c r="K480" s="1"/>
      <c r="L480" s="1">
        <f t="shared" si="13"/>
        <v>539532.38372031786</v>
      </c>
      <c r="M480" s="54"/>
    </row>
    <row r="481" spans="1:13" x14ac:dyDescent="0.2">
      <c r="A481" s="3">
        <f t="shared" si="14"/>
        <v>2047</v>
      </c>
      <c r="B481" s="3">
        <f t="shared" si="15"/>
        <v>11</v>
      </c>
      <c r="C481" s="1">
        <f>'Florida_Keys FR'!C528</f>
        <v>82685.999863987454</v>
      </c>
      <c r="D481" s="1"/>
      <c r="E481" s="164">
        <f>+'LEE County'!I456</f>
        <v>412661.66646241973</v>
      </c>
      <c r="F481" s="1">
        <f t="shared" si="16"/>
        <v>0</v>
      </c>
      <c r="G481" s="1">
        <v>0</v>
      </c>
      <c r="H481" s="1"/>
      <c r="I481" s="1"/>
      <c r="J481" s="1"/>
      <c r="K481" s="1"/>
      <c r="L481" s="1">
        <f t="shared" si="13"/>
        <v>495347.66632640717</v>
      </c>
      <c r="M481" s="54"/>
    </row>
    <row r="482" spans="1:13" x14ac:dyDescent="0.2">
      <c r="A482" s="3">
        <f t="shared" si="14"/>
        <v>2047</v>
      </c>
      <c r="B482" s="3">
        <f t="shared" si="15"/>
        <v>12</v>
      </c>
      <c r="C482" s="1">
        <f>'Florida_Keys FR'!C529</f>
        <v>85095.159629833928</v>
      </c>
      <c r="D482" s="1"/>
      <c r="E482" s="164">
        <f>+'LEE County'!I457</f>
        <v>422509.05182353297</v>
      </c>
      <c r="F482" s="1">
        <f t="shared" si="16"/>
        <v>0</v>
      </c>
      <c r="G482" s="1">
        <v>0</v>
      </c>
      <c r="H482" s="1"/>
      <c r="I482" s="1"/>
      <c r="J482" s="1"/>
      <c r="K482" s="1"/>
      <c r="L482" s="1">
        <f t="shared" si="13"/>
        <v>507604.21145336691</v>
      </c>
      <c r="M482" s="54"/>
    </row>
    <row r="483" spans="1:13" x14ac:dyDescent="0.2">
      <c r="A483" s="3">
        <f t="shared" si="14"/>
        <v>2048</v>
      </c>
      <c r="B483" s="3">
        <f t="shared" si="15"/>
        <v>1</v>
      </c>
      <c r="C483" s="1">
        <f>'Florida_Keys FR'!C530</f>
        <v>85118.591002820132</v>
      </c>
      <c r="D483" s="1"/>
      <c r="E483" s="164">
        <f>+'LEE County'!I458</f>
        <v>447132.76488911244</v>
      </c>
      <c r="F483" s="1">
        <f t="shared" si="16"/>
        <v>0</v>
      </c>
      <c r="G483" s="1">
        <v>0</v>
      </c>
      <c r="H483" s="1"/>
      <c r="I483" s="1"/>
      <c r="J483" s="1"/>
      <c r="K483" s="1"/>
      <c r="L483" s="1">
        <f t="shared" si="13"/>
        <v>532251.35589193262</v>
      </c>
      <c r="M483" s="54"/>
    </row>
    <row r="484" spans="1:13" x14ac:dyDescent="0.2">
      <c r="A484" s="3">
        <f t="shared" si="14"/>
        <v>2048</v>
      </c>
      <c r="B484" s="3">
        <f t="shared" si="15"/>
        <v>2</v>
      </c>
      <c r="C484" s="1">
        <f>'Florida_Keys FR'!C531</f>
        <v>80620.34241146018</v>
      </c>
      <c r="D484" s="1"/>
      <c r="E484" s="164">
        <f>+'LEE County'!I459</f>
        <v>419495.34816585545</v>
      </c>
      <c r="F484" s="1">
        <f t="shared" si="16"/>
        <v>0</v>
      </c>
      <c r="G484" s="1">
        <v>0</v>
      </c>
      <c r="H484" s="1"/>
      <c r="I484" s="1"/>
      <c r="J484" s="1"/>
      <c r="K484" s="1"/>
      <c r="L484" s="1">
        <f t="shared" si="13"/>
        <v>500115.69057731563</v>
      </c>
      <c r="M484" s="54"/>
    </row>
    <row r="485" spans="1:13" x14ac:dyDescent="0.2">
      <c r="A485" s="3">
        <f t="shared" si="14"/>
        <v>2048</v>
      </c>
      <c r="B485" s="3">
        <f t="shared" si="15"/>
        <v>3</v>
      </c>
      <c r="C485" s="1">
        <f>'Florida_Keys FR'!C532</f>
        <v>90782.995282854288</v>
      </c>
      <c r="D485" s="1"/>
      <c r="E485" s="164">
        <f>+'LEE County'!I460</f>
        <v>421248.12438740785</v>
      </c>
      <c r="F485" s="1">
        <f t="shared" si="16"/>
        <v>0</v>
      </c>
      <c r="G485" s="1">
        <v>0</v>
      </c>
      <c r="H485" s="1"/>
      <c r="I485" s="1"/>
      <c r="J485" s="1"/>
      <c r="K485" s="1"/>
      <c r="L485" s="1">
        <f t="shared" si="13"/>
        <v>512031.11967026215</v>
      </c>
      <c r="M485" s="54"/>
    </row>
    <row r="486" spans="1:13" x14ac:dyDescent="0.2">
      <c r="A486" s="3">
        <f t="shared" si="14"/>
        <v>2048</v>
      </c>
      <c r="B486" s="3">
        <f t="shared" si="15"/>
        <v>4</v>
      </c>
      <c r="C486" s="1">
        <f>'Florida_Keys FR'!C533</f>
        <v>95168.065137551879</v>
      </c>
      <c r="D486" s="1"/>
      <c r="E486" s="164">
        <f>+'LEE County'!I461</f>
        <v>425648.67061189638</v>
      </c>
      <c r="F486" s="1">
        <f t="shared" si="16"/>
        <v>0</v>
      </c>
      <c r="G486" s="1">
        <v>0</v>
      </c>
      <c r="H486" s="1"/>
      <c r="I486" s="1"/>
      <c r="J486" s="1"/>
      <c r="K486" s="1"/>
      <c r="L486" s="1">
        <f t="shared" si="13"/>
        <v>520816.73574944824</v>
      </c>
      <c r="M486" s="54"/>
    </row>
    <row r="487" spans="1:13" x14ac:dyDescent="0.2">
      <c r="A487" s="3">
        <f t="shared" si="14"/>
        <v>2048</v>
      </c>
      <c r="B487" s="3">
        <f t="shared" si="15"/>
        <v>5</v>
      </c>
      <c r="C487" s="1">
        <f>'Florida_Keys FR'!C534</f>
        <v>108847.47108478413</v>
      </c>
      <c r="D487" s="1"/>
      <c r="E487" s="164">
        <f>+'LEE County'!I462</f>
        <v>457981.04492872278</v>
      </c>
      <c r="F487" s="1">
        <f t="shared" si="16"/>
        <v>0</v>
      </c>
      <c r="G487" s="1">
        <v>0</v>
      </c>
      <c r="H487" s="1"/>
      <c r="I487" s="1"/>
      <c r="J487" s="1"/>
      <c r="K487" s="1"/>
      <c r="L487" s="1">
        <f t="shared" si="13"/>
        <v>566828.51601350692</v>
      </c>
      <c r="M487" s="54"/>
    </row>
    <row r="488" spans="1:13" x14ac:dyDescent="0.2">
      <c r="A488" s="3">
        <f t="shared" si="14"/>
        <v>2048</v>
      </c>
      <c r="B488" s="3">
        <f t="shared" si="15"/>
        <v>6</v>
      </c>
      <c r="C488" s="1">
        <f>'Florida_Keys FR'!C535</f>
        <v>118516.0632112508</v>
      </c>
      <c r="D488" s="1"/>
      <c r="E488" s="164">
        <f>+'LEE County'!I463</f>
        <v>472497.45363603253</v>
      </c>
      <c r="F488" s="1">
        <f t="shared" si="16"/>
        <v>0</v>
      </c>
      <c r="G488" s="1">
        <v>0</v>
      </c>
      <c r="H488" s="1"/>
      <c r="I488" s="1"/>
      <c r="J488" s="1"/>
      <c r="K488" s="1"/>
      <c r="L488" s="1">
        <f t="shared" si="13"/>
        <v>591013.51684728335</v>
      </c>
      <c r="M488" s="54"/>
    </row>
    <row r="489" spans="1:13" x14ac:dyDescent="0.2">
      <c r="A489" s="3">
        <f t="shared" si="14"/>
        <v>2048</v>
      </c>
      <c r="B489" s="3">
        <f t="shared" si="15"/>
        <v>7</v>
      </c>
      <c r="C489" s="1">
        <f>'Florida_Keys FR'!C536</f>
        <v>129200.96888501813</v>
      </c>
      <c r="D489" s="1"/>
      <c r="E489" s="164">
        <f>+'LEE County'!I464</f>
        <v>483889.87281071517</v>
      </c>
      <c r="F489" s="1">
        <f t="shared" si="16"/>
        <v>0</v>
      </c>
      <c r="G489" s="1">
        <v>0</v>
      </c>
      <c r="H489" s="1"/>
      <c r="I489" s="1"/>
      <c r="J489" s="1"/>
      <c r="K489" s="1"/>
      <c r="L489" s="1">
        <f t="shared" si="13"/>
        <v>613090.84169573325</v>
      </c>
      <c r="M489" s="54"/>
    </row>
    <row r="490" spans="1:13" x14ac:dyDescent="0.2">
      <c r="A490" s="3">
        <f t="shared" si="14"/>
        <v>2048</v>
      </c>
      <c r="B490" s="3">
        <f t="shared" si="15"/>
        <v>8</v>
      </c>
      <c r="C490" s="1">
        <f>'Florida_Keys FR'!C537</f>
        <v>128209.09204477943</v>
      </c>
      <c r="D490" s="1"/>
      <c r="E490" s="164">
        <f>+'LEE County'!I465</f>
        <v>482931.05743589706</v>
      </c>
      <c r="F490" s="1">
        <f t="shared" si="16"/>
        <v>0</v>
      </c>
      <c r="G490" s="1">
        <v>0</v>
      </c>
      <c r="H490" s="1"/>
      <c r="I490" s="1"/>
      <c r="J490" s="1"/>
      <c r="K490" s="1"/>
      <c r="L490" s="1">
        <f t="shared" si="13"/>
        <v>611140.14948067651</v>
      </c>
      <c r="M490" s="54"/>
    </row>
    <row r="491" spans="1:13" x14ac:dyDescent="0.2">
      <c r="A491" s="3">
        <f t="shared" si="14"/>
        <v>2048</v>
      </c>
      <c r="B491" s="3">
        <f t="shared" si="15"/>
        <v>9</v>
      </c>
      <c r="C491" s="1">
        <f>'Florida_Keys FR'!C538</f>
        <v>109799.0680976164</v>
      </c>
      <c r="D491" s="1"/>
      <c r="E491" s="164">
        <f>+'LEE County'!I466</f>
        <v>466868.34321435902</v>
      </c>
      <c r="F491" s="1">
        <f t="shared" si="16"/>
        <v>0</v>
      </c>
      <c r="G491" s="1">
        <v>0</v>
      </c>
      <c r="H491" s="1"/>
      <c r="I491" s="1"/>
      <c r="J491" s="1"/>
      <c r="K491" s="1"/>
      <c r="L491" s="1">
        <f t="shared" si="13"/>
        <v>576667.41131197545</v>
      </c>
      <c r="M491" s="54"/>
    </row>
    <row r="492" spans="1:13" x14ac:dyDescent="0.2">
      <c r="A492" s="3">
        <f t="shared" si="14"/>
        <v>2048</v>
      </c>
      <c r="B492" s="3">
        <f t="shared" si="15"/>
        <v>10</v>
      </c>
      <c r="C492" s="1">
        <f>'Florida_Keys FR'!C539</f>
        <v>101408.29453071275</v>
      </c>
      <c r="D492" s="1"/>
      <c r="E492" s="164">
        <f>+'LEE County'!I467</f>
        <v>443772.01188628213</v>
      </c>
      <c r="F492" s="1">
        <f t="shared" si="16"/>
        <v>0</v>
      </c>
      <c r="G492" s="1">
        <v>0</v>
      </c>
      <c r="H492" s="1"/>
      <c r="I492" s="1"/>
      <c r="J492" s="1"/>
      <c r="K492" s="1"/>
      <c r="L492" s="1">
        <f t="shared" si="13"/>
        <v>545180.30641699489</v>
      </c>
      <c r="M492" s="54"/>
    </row>
    <row r="493" spans="1:13" x14ac:dyDescent="0.2">
      <c r="A493" s="3">
        <f t="shared" si="14"/>
        <v>2048</v>
      </c>
      <c r="B493" s="3">
        <f t="shared" si="15"/>
        <v>11</v>
      </c>
      <c r="C493" s="1">
        <f>'Florida_Keys FR'!C540</f>
        <v>83728.572000038388</v>
      </c>
      <c r="D493" s="1"/>
      <c r="E493" s="164">
        <f>+'LEE County'!I468</f>
        <v>417279.04118139204</v>
      </c>
      <c r="F493" s="1">
        <f t="shared" si="16"/>
        <v>0</v>
      </c>
      <c r="G493" s="1">
        <v>0</v>
      </c>
      <c r="H493" s="1"/>
      <c r="I493" s="1"/>
      <c r="J493" s="1"/>
      <c r="K493" s="1"/>
      <c r="L493" s="1">
        <f t="shared" si="13"/>
        <v>501007.61318143044</v>
      </c>
      <c r="M493" s="54"/>
    </row>
    <row r="494" spans="1:13" x14ac:dyDescent="0.2">
      <c r="A494" s="3">
        <f t="shared" si="14"/>
        <v>2048</v>
      </c>
      <c r="B494" s="3">
        <f t="shared" si="15"/>
        <v>12</v>
      </c>
      <c r="C494" s="1">
        <f>'Florida_Keys FR'!C541</f>
        <v>86168.108405791194</v>
      </c>
      <c r="D494" s="1"/>
      <c r="E494" s="164">
        <f>+'LEE County'!I469</f>
        <v>427261.54367791512</v>
      </c>
      <c r="F494" s="1">
        <f t="shared" si="16"/>
        <v>0</v>
      </c>
      <c r="G494" s="1">
        <v>0</v>
      </c>
      <c r="H494" s="1"/>
      <c r="I494" s="1"/>
      <c r="J494" s="1"/>
      <c r="K494" s="1"/>
      <c r="L494" s="1">
        <f t="shared" si="13"/>
        <v>513429.65208370634</v>
      </c>
      <c r="M494" s="54"/>
    </row>
    <row r="495" spans="1:13" x14ac:dyDescent="0.2">
      <c r="A495" s="3">
        <f t="shared" si="14"/>
        <v>2049</v>
      </c>
      <c r="B495" s="3">
        <f t="shared" si="15"/>
        <v>1</v>
      </c>
      <c r="C495" s="1">
        <f>'Florida_Keys FR'!C542</f>
        <v>86191.835220528519</v>
      </c>
      <c r="D495" s="1"/>
      <c r="E495" s="164">
        <f>+'LEE County'!I470</f>
        <v>451512.7689682059</v>
      </c>
      <c r="F495" s="1">
        <f t="shared" si="16"/>
        <v>0</v>
      </c>
      <c r="G495" s="1">
        <v>0</v>
      </c>
      <c r="H495" s="1"/>
      <c r="I495" s="1"/>
      <c r="J495" s="1"/>
      <c r="K495" s="1"/>
      <c r="L495" s="1">
        <f t="shared" si="13"/>
        <v>537704.60418873443</v>
      </c>
      <c r="M495" s="54"/>
    </row>
    <row r="496" spans="1:13" x14ac:dyDescent="0.2">
      <c r="A496" s="3">
        <f t="shared" si="14"/>
        <v>2049</v>
      </c>
      <c r="B496" s="3">
        <f t="shared" si="15"/>
        <v>2</v>
      </c>
      <c r="C496" s="1">
        <f>'Florida_Keys FR'!C543</f>
        <v>81636.86906331584</v>
      </c>
      <c r="D496" s="1"/>
      <c r="E496" s="164">
        <f>+'LEE County'!I471</f>
        <v>423862.54581323732</v>
      </c>
      <c r="F496" s="1">
        <f t="shared" si="16"/>
        <v>0</v>
      </c>
      <c r="G496" s="1">
        <v>0</v>
      </c>
      <c r="H496" s="1"/>
      <c r="I496" s="1"/>
      <c r="J496" s="1"/>
      <c r="K496" s="1"/>
      <c r="L496" s="1">
        <f t="shared" si="13"/>
        <v>505499.41487655317</v>
      </c>
      <c r="M496" s="54"/>
    </row>
    <row r="497" spans="1:13" x14ac:dyDescent="0.2">
      <c r="A497" s="3">
        <f t="shared" si="14"/>
        <v>2049</v>
      </c>
      <c r="B497" s="3">
        <f t="shared" si="15"/>
        <v>3</v>
      </c>
      <c r="C497" s="1">
        <f>'Florida_Keys FR'!C544</f>
        <v>91927.660902969365</v>
      </c>
      <c r="D497" s="1"/>
      <c r="E497" s="164">
        <f>+'LEE County'!I472</f>
        <v>425545.10616519779</v>
      </c>
      <c r="F497" s="1">
        <f t="shared" si="16"/>
        <v>0</v>
      </c>
      <c r="G497" s="1">
        <v>0</v>
      </c>
      <c r="H497" s="1"/>
      <c r="I497" s="1"/>
      <c r="J497" s="1"/>
      <c r="K497" s="1"/>
      <c r="L497" s="1">
        <f t="shared" si="13"/>
        <v>517472.76706816716</v>
      </c>
      <c r="M497" s="54"/>
    </row>
    <row r="498" spans="1:13" x14ac:dyDescent="0.2">
      <c r="A498" s="3">
        <f t="shared" si="14"/>
        <v>2049</v>
      </c>
      <c r="B498" s="3">
        <f t="shared" si="15"/>
        <v>4</v>
      </c>
      <c r="C498" s="1">
        <f>'Florida_Keys FR'!C545</f>
        <v>96368.021274231607</v>
      </c>
      <c r="D498" s="1"/>
      <c r="E498" s="164">
        <f>+'LEE County'!I473</f>
        <v>429884.15470535005</v>
      </c>
      <c r="F498" s="1">
        <f t="shared" si="16"/>
        <v>0</v>
      </c>
      <c r="G498" s="1">
        <v>0</v>
      </c>
      <c r="H498" s="1"/>
      <c r="I498" s="1"/>
      <c r="J498" s="1"/>
      <c r="K498" s="1"/>
      <c r="L498" s="1">
        <f t="shared" si="13"/>
        <v>526252.17597958166</v>
      </c>
      <c r="M498" s="54"/>
    </row>
    <row r="499" spans="1:13" x14ac:dyDescent="0.2">
      <c r="A499" s="3">
        <f t="shared" si="14"/>
        <v>2049</v>
      </c>
      <c r="B499" s="3">
        <f t="shared" si="15"/>
        <v>5</v>
      </c>
      <c r="C499" s="1">
        <f>'Florida_Keys FR'!C546</f>
        <v>110219.90826422529</v>
      </c>
      <c r="D499" s="1"/>
      <c r="E499" s="164">
        <f>+'LEE County'!I474</f>
        <v>462166.08768136782</v>
      </c>
      <c r="F499" s="1">
        <f t="shared" si="16"/>
        <v>0</v>
      </c>
      <c r="G499" s="1">
        <v>0</v>
      </c>
      <c r="H499" s="1"/>
      <c r="I499" s="1"/>
      <c r="J499" s="1"/>
      <c r="K499" s="1"/>
      <c r="L499" s="1">
        <f t="shared" si="13"/>
        <v>572385.99594559311</v>
      </c>
      <c r="M499" s="54"/>
    </row>
    <row r="500" spans="1:13" x14ac:dyDescent="0.2">
      <c r="A500" s="3">
        <f t="shared" si="14"/>
        <v>2049</v>
      </c>
      <c r="B500" s="3">
        <f t="shared" si="15"/>
        <v>6</v>
      </c>
      <c r="C500" s="1">
        <f>'Florida_Keys FR'!C547</f>
        <v>120010.40984044736</v>
      </c>
      <c r="D500" s="1"/>
      <c r="E500" s="164">
        <f>+'LEE County'!I475</f>
        <v>476728.196012592</v>
      </c>
      <c r="F500" s="1">
        <f t="shared" si="16"/>
        <v>0</v>
      </c>
      <c r="G500" s="1">
        <v>0</v>
      </c>
      <c r="H500" s="1"/>
      <c r="I500" s="1"/>
      <c r="J500" s="1"/>
      <c r="K500" s="1"/>
      <c r="L500" s="1">
        <f t="shared" si="13"/>
        <v>596738.60585303931</v>
      </c>
      <c r="M500" s="54"/>
    </row>
    <row r="501" spans="1:13" x14ac:dyDescent="0.2">
      <c r="A501" s="3">
        <f t="shared" si="14"/>
        <v>2049</v>
      </c>
      <c r="B501" s="3">
        <f t="shared" si="15"/>
        <v>7</v>
      </c>
      <c r="C501" s="1">
        <f>'Florida_Keys FR'!C548</f>
        <v>130830.03946929931</v>
      </c>
      <c r="D501" s="1"/>
      <c r="E501" s="164">
        <f>+'LEE County'!I476</f>
        <v>488158.00574177282</v>
      </c>
      <c r="F501" s="1">
        <f t="shared" si="16"/>
        <v>0</v>
      </c>
      <c r="G501" s="1">
        <v>0</v>
      </c>
      <c r="H501" s="1"/>
      <c r="I501" s="1"/>
      <c r="J501" s="1"/>
      <c r="K501" s="1"/>
      <c r="L501" s="1">
        <f t="shared" si="13"/>
        <v>618988.04521107208</v>
      </c>
      <c r="M501" s="54"/>
    </row>
    <row r="502" spans="1:13" x14ac:dyDescent="0.2">
      <c r="A502" s="3">
        <f t="shared" si="14"/>
        <v>2049</v>
      </c>
      <c r="B502" s="3">
        <f t="shared" si="15"/>
        <v>8</v>
      </c>
      <c r="C502" s="1">
        <f>'Florida_Keys FR'!C549</f>
        <v>129825.6562415497</v>
      </c>
      <c r="D502" s="1"/>
      <c r="E502" s="164">
        <f>+'LEE County'!I477</f>
        <v>487191.75544985896</v>
      </c>
      <c r="F502" s="1">
        <f t="shared" si="16"/>
        <v>0</v>
      </c>
      <c r="G502" s="1">
        <v>0</v>
      </c>
      <c r="H502" s="1"/>
      <c r="I502" s="1"/>
      <c r="J502" s="1"/>
      <c r="K502" s="1"/>
      <c r="L502" s="1">
        <f t="shared" si="13"/>
        <v>617017.4116914086</v>
      </c>
      <c r="M502" s="54"/>
    </row>
    <row r="503" spans="1:13" x14ac:dyDescent="0.2">
      <c r="A503" s="3">
        <f t="shared" si="14"/>
        <v>2049</v>
      </c>
      <c r="B503" s="3">
        <f t="shared" si="15"/>
        <v>9</v>
      </c>
      <c r="C503" s="1">
        <f>'Florida_Keys FR'!C550</f>
        <v>111183.50378384181</v>
      </c>
      <c r="D503" s="1"/>
      <c r="E503" s="164">
        <f>+'LEE County'!I478</f>
        <v>471180.83341638785</v>
      </c>
      <c r="F503" s="1">
        <f t="shared" si="16"/>
        <v>0</v>
      </c>
      <c r="G503" s="1">
        <v>0</v>
      </c>
      <c r="H503" s="1"/>
      <c r="I503" s="1"/>
      <c r="J503" s="1"/>
      <c r="K503" s="1"/>
      <c r="L503" s="1">
        <f t="shared" si="13"/>
        <v>582364.33720022964</v>
      </c>
      <c r="M503" s="54"/>
    </row>
    <row r="504" spans="1:13" x14ac:dyDescent="0.2">
      <c r="A504" s="3">
        <f t="shared" si="14"/>
        <v>2049</v>
      </c>
      <c r="B504" s="3">
        <f t="shared" si="15"/>
        <v>10</v>
      </c>
      <c r="C504" s="1">
        <f>'Florida_Keys FR'!C551</f>
        <v>102686.93253975998</v>
      </c>
      <c r="D504" s="1"/>
      <c r="E504" s="164">
        <f>+'LEE County'!I479</f>
        <v>448200.98354045209</v>
      </c>
      <c r="F504" s="1">
        <f t="shared" si="16"/>
        <v>0</v>
      </c>
      <c r="G504" s="1">
        <v>0</v>
      </c>
      <c r="H504" s="1"/>
      <c r="I504" s="1"/>
      <c r="J504" s="1"/>
      <c r="K504" s="1"/>
      <c r="L504" s="1">
        <f t="shared" si="13"/>
        <v>550887.9160802121</v>
      </c>
      <c r="M504" s="54"/>
    </row>
    <row r="505" spans="1:13" x14ac:dyDescent="0.2">
      <c r="A505" s="3">
        <f t="shared" si="14"/>
        <v>2049</v>
      </c>
      <c r="B505" s="3">
        <f t="shared" si="15"/>
        <v>11</v>
      </c>
      <c r="C505" s="1">
        <f>'Florida_Keys FR'!C552</f>
        <v>84784.289730998469</v>
      </c>
      <c r="D505" s="1"/>
      <c r="E505" s="164">
        <f>+'LEE County'!I480</f>
        <v>421948.08086231287</v>
      </c>
      <c r="F505" s="1">
        <f t="shared" si="16"/>
        <v>0</v>
      </c>
      <c r="G505" s="1">
        <v>0</v>
      </c>
      <c r="H505" s="1"/>
      <c r="I505" s="1"/>
      <c r="J505" s="1"/>
      <c r="K505" s="1"/>
      <c r="L505" s="1">
        <f t="shared" si="13"/>
        <v>506732.37059331132</v>
      </c>
      <c r="M505" s="54"/>
    </row>
    <row r="506" spans="1:13" x14ac:dyDescent="0.2">
      <c r="A506" s="3">
        <f t="shared" si="14"/>
        <v>2049</v>
      </c>
      <c r="B506" s="3">
        <f t="shared" si="15"/>
        <v>12</v>
      </c>
      <c r="C506" s="1">
        <f>'Florida_Keys FR'!C553</f>
        <v>87254.585789965859</v>
      </c>
      <c r="D506" s="1"/>
      <c r="E506" s="164">
        <f>+'LEE County'!I481</f>
        <v>432067.49279842799</v>
      </c>
      <c r="F506" s="1">
        <f t="shared" si="16"/>
        <v>0</v>
      </c>
      <c r="G506" s="1">
        <v>0</v>
      </c>
      <c r="H506" s="1"/>
      <c r="I506" s="1"/>
      <c r="J506" s="1"/>
      <c r="K506" s="1"/>
      <c r="L506" s="1">
        <f t="shared" si="13"/>
        <v>519322.07858839387</v>
      </c>
      <c r="M506" s="54"/>
    </row>
    <row r="507" spans="1:13" x14ac:dyDescent="0.2">
      <c r="A507" s="3">
        <f t="shared" si="14"/>
        <v>2050</v>
      </c>
      <c r="B507" s="3">
        <f t="shared" si="15"/>
        <v>1</v>
      </c>
      <c r="C507" s="1">
        <f>'Florida_Keys FR'!C554</f>
        <v>87278.611771623458</v>
      </c>
      <c r="D507" s="1"/>
      <c r="E507" s="164">
        <f>+'LEE County'!I482</f>
        <v>455935.67850455799</v>
      </c>
      <c r="F507" s="1">
        <f t="shared" si="16"/>
        <v>0</v>
      </c>
      <c r="G507" s="1">
        <v>0</v>
      </c>
      <c r="H507" s="1"/>
      <c r="I507" s="1"/>
      <c r="J507" s="1"/>
      <c r="K507" s="1"/>
      <c r="L507" s="1">
        <f t="shared" si="13"/>
        <v>543214.29027618142</v>
      </c>
      <c r="M507" s="54"/>
    </row>
    <row r="508" spans="1:13" x14ac:dyDescent="0.2">
      <c r="A508" s="3">
        <f t="shared" si="14"/>
        <v>2050</v>
      </c>
      <c r="B508" s="3">
        <f t="shared" si="15"/>
        <v>2</v>
      </c>
      <c r="C508" s="1">
        <f>'Florida_Keys FR'!C555</f>
        <v>82666.212907495719</v>
      </c>
      <c r="D508" s="1"/>
      <c r="E508" s="164">
        <f>+'LEE County'!I483</f>
        <v>428275.2086019484</v>
      </c>
      <c r="F508" s="1">
        <f t="shared" si="16"/>
        <v>0</v>
      </c>
      <c r="G508" s="1">
        <v>0</v>
      </c>
      <c r="H508" s="1"/>
      <c r="I508" s="1"/>
      <c r="J508" s="1"/>
      <c r="K508" s="1"/>
      <c r="L508" s="1">
        <f t="shared" si="13"/>
        <v>510941.42150944413</v>
      </c>
      <c r="M508" s="54"/>
    </row>
    <row r="509" spans="1:13" x14ac:dyDescent="0.2">
      <c r="A509" s="3">
        <f t="shared" si="14"/>
        <v>2050</v>
      </c>
      <c r="B509" s="3">
        <f t="shared" si="15"/>
        <v>3</v>
      </c>
      <c r="C509" s="1">
        <f>'Florida_Keys FR'!C556</f>
        <v>93086.759395427885</v>
      </c>
      <c r="D509" s="1"/>
      <c r="E509" s="164">
        <f>+'LEE County'!I484</f>
        <v>429885.91971654288</v>
      </c>
      <c r="F509" s="1">
        <f t="shared" si="16"/>
        <v>0</v>
      </c>
      <c r="G509" s="1">
        <v>0</v>
      </c>
      <c r="H509" s="1"/>
      <c r="I509" s="1"/>
      <c r="J509" s="1"/>
      <c r="K509" s="1"/>
      <c r="L509" s="1">
        <f t="shared" si="13"/>
        <v>522972.67911197076</v>
      </c>
      <c r="M509" s="54"/>
    </row>
    <row r="510" spans="1:13" x14ac:dyDescent="0.2">
      <c r="A510" s="3">
        <f t="shared" si="14"/>
        <v>2050</v>
      </c>
      <c r="B510" s="3">
        <f t="shared" si="15"/>
        <v>4</v>
      </c>
      <c r="C510" s="1">
        <f>'Florida_Keys FR'!C557</f>
        <v>97583.107430922493</v>
      </c>
      <c r="D510" s="1"/>
      <c r="E510" s="164">
        <f>+'LEE County'!I485</f>
        <v>434161.78464993514</v>
      </c>
      <c r="F510" s="1">
        <f t="shared" si="16"/>
        <v>0</v>
      </c>
      <c r="G510" s="1">
        <v>0</v>
      </c>
      <c r="H510" s="1"/>
      <c r="I510" s="1"/>
      <c r="J510" s="1"/>
      <c r="K510" s="1"/>
      <c r="L510" s="1">
        <f t="shared" si="13"/>
        <v>531744.89208085765</v>
      </c>
      <c r="M510" s="54"/>
    </row>
    <row r="511" spans="1:13" x14ac:dyDescent="0.2">
      <c r="A511" s="3">
        <f t="shared" si="14"/>
        <v>2050</v>
      </c>
      <c r="B511" s="3">
        <f t="shared" si="15"/>
        <v>5</v>
      </c>
      <c r="C511" s="1">
        <f>'Florida_Keys FR'!C558</f>
        <v>111609.65024452898</v>
      </c>
      <c r="D511" s="1"/>
      <c r="E511" s="164">
        <f>+'LEE County'!I486</f>
        <v>466389.37346401461</v>
      </c>
      <c r="F511" s="1">
        <f t="shared" si="16"/>
        <v>0</v>
      </c>
      <c r="G511" s="1">
        <v>0</v>
      </c>
      <c r="H511" s="1"/>
      <c r="I511" s="1"/>
      <c r="J511" s="1"/>
      <c r="K511" s="1"/>
      <c r="L511" s="1">
        <f t="shared" si="13"/>
        <v>577999.02370854362</v>
      </c>
      <c r="M511" s="54"/>
    </row>
    <row r="512" spans="1:13" x14ac:dyDescent="0.2">
      <c r="A512" s="3">
        <f t="shared" si="14"/>
        <v>2050</v>
      </c>
      <c r="B512" s="3">
        <f t="shared" si="15"/>
        <v>6</v>
      </c>
      <c r="C512" s="1">
        <f>'Florida_Keys FR'!C559</f>
        <v>121523.59840370489</v>
      </c>
      <c r="D512" s="1"/>
      <c r="E512" s="164">
        <f>+'LEE County'!I487</f>
        <v>480996.8204579734</v>
      </c>
      <c r="F512" s="1">
        <f t="shared" si="16"/>
        <v>0</v>
      </c>
      <c r="G512" s="1">
        <v>0</v>
      </c>
      <c r="H512" s="1"/>
      <c r="I512" s="1"/>
      <c r="J512" s="1"/>
      <c r="K512" s="1"/>
      <c r="L512" s="1">
        <f t="shared" si="13"/>
        <v>602520.41886167834</v>
      </c>
      <c r="M512" s="54"/>
    </row>
    <row r="513" spans="1:13" x14ac:dyDescent="0.2">
      <c r="A513" s="3">
        <f t="shared" si="14"/>
        <v>2050</v>
      </c>
      <c r="B513" s="3">
        <f t="shared" si="15"/>
        <v>7</v>
      </c>
      <c r="C513" s="1">
        <f>'Florida_Keys FR'!C560</f>
        <v>132479.65069651432</v>
      </c>
      <c r="D513" s="1"/>
      <c r="E513" s="164">
        <f>+'LEE County'!I488</f>
        <v>492463.78558329662</v>
      </c>
      <c r="F513" s="1">
        <f t="shared" si="16"/>
        <v>0</v>
      </c>
      <c r="G513" s="1">
        <v>0</v>
      </c>
      <c r="H513" s="1"/>
      <c r="I513" s="1"/>
      <c r="J513" s="1"/>
      <c r="K513" s="1"/>
      <c r="L513" s="1">
        <f t="shared" si="13"/>
        <v>624943.43627981097</v>
      </c>
      <c r="M513" s="54"/>
    </row>
    <row r="514" spans="1:13" x14ac:dyDescent="0.2">
      <c r="A514" s="3">
        <f t="shared" si="14"/>
        <v>2050</v>
      </c>
      <c r="B514" s="3">
        <f t="shared" si="15"/>
        <v>8</v>
      </c>
      <c r="C514" s="1">
        <f>'Florida_Keys FR'!C561</f>
        <v>131462.60339057868</v>
      </c>
      <c r="D514" s="1"/>
      <c r="E514" s="164">
        <f>+'LEE County'!I489</f>
        <v>491490.04381400993</v>
      </c>
      <c r="F514" s="1">
        <f t="shared" si="16"/>
        <v>0</v>
      </c>
      <c r="G514" s="1">
        <v>0</v>
      </c>
      <c r="H514" s="1"/>
      <c r="I514" s="1"/>
      <c r="J514" s="1"/>
      <c r="K514" s="1"/>
      <c r="L514" s="1">
        <f t="shared" si="13"/>
        <v>622952.64720458863</v>
      </c>
      <c r="M514" s="54"/>
    </row>
    <row r="515" spans="1:13" x14ac:dyDescent="0.2">
      <c r="A515" s="3">
        <f t="shared" si="14"/>
        <v>2050</v>
      </c>
      <c r="B515" s="3">
        <f t="shared" si="15"/>
        <v>9</v>
      </c>
      <c r="C515" s="1">
        <f>'Florida_Keys FR'!C562</f>
        <v>112585.39555783283</v>
      </c>
      <c r="D515" s="1"/>
      <c r="E515" s="164">
        <f>+'LEE County'!I490</f>
        <v>475533.15834273002</v>
      </c>
      <c r="F515" s="1">
        <f t="shared" si="16"/>
        <v>0</v>
      </c>
      <c r="G515" s="1">
        <v>0</v>
      </c>
      <c r="H515" s="1"/>
      <c r="I515" s="1"/>
      <c r="J515" s="1"/>
      <c r="K515" s="1"/>
      <c r="L515" s="1">
        <f t="shared" si="13"/>
        <v>588118.55390056281</v>
      </c>
      <c r="M515" s="54"/>
    </row>
    <row r="516" spans="1:13" x14ac:dyDescent="0.2">
      <c r="A516" s="3">
        <f t="shared" si="14"/>
        <v>2050</v>
      </c>
      <c r="B516" s="3">
        <f t="shared" si="15"/>
        <v>10</v>
      </c>
      <c r="C516" s="1">
        <f>'Florida_Keys FR'!C563</f>
        <v>103981.69265366801</v>
      </c>
      <c r="D516" s="1"/>
      <c r="E516" s="164">
        <f>+'LEE County'!I491</f>
        <v>452674.15759898291</v>
      </c>
      <c r="F516" s="1">
        <f t="shared" si="16"/>
        <v>0</v>
      </c>
      <c r="G516" s="1">
        <v>0</v>
      </c>
      <c r="H516" s="1"/>
      <c r="I516" s="1"/>
      <c r="J516" s="1"/>
      <c r="K516" s="1"/>
      <c r="L516" s="1">
        <f t="shared" ref="L516:L518" si="17">SUM(C516:K516)</f>
        <v>556655.85025265091</v>
      </c>
      <c r="M516" s="54"/>
    </row>
    <row r="517" spans="1:13" x14ac:dyDescent="0.2">
      <c r="A517" s="3">
        <f t="shared" si="14"/>
        <v>2050</v>
      </c>
      <c r="B517" s="3">
        <f t="shared" si="15"/>
        <v>11</v>
      </c>
      <c r="C517" s="1">
        <f>'Florida_Keys FR'!C564</f>
        <v>85853.318807188029</v>
      </c>
      <c r="D517" s="1"/>
      <c r="E517" s="164">
        <f>+'LEE County'!I492</f>
        <v>426669.36359737872</v>
      </c>
      <c r="F517" s="1">
        <f t="shared" si="16"/>
        <v>0</v>
      </c>
      <c r="G517" s="1">
        <v>0</v>
      </c>
      <c r="H517" s="1"/>
      <c r="I517" s="1"/>
      <c r="J517" s="1"/>
      <c r="K517" s="1"/>
      <c r="L517" s="1">
        <f t="shared" si="17"/>
        <v>512522.68240456673</v>
      </c>
      <c r="M517" s="54"/>
    </row>
    <row r="518" spans="1:13" x14ac:dyDescent="0.2">
      <c r="A518" s="3">
        <f t="shared" si="14"/>
        <v>2050</v>
      </c>
      <c r="B518" s="3">
        <f t="shared" si="15"/>
        <v>12</v>
      </c>
      <c r="C518" s="1">
        <f>'Florida_Keys FR'!C565</f>
        <v>88354.762362020614</v>
      </c>
      <c r="D518" s="1"/>
      <c r="E518" s="164">
        <f>+'LEE County'!I493</f>
        <v>436927.50048632361</v>
      </c>
      <c r="F518" s="1">
        <f t="shared" si="16"/>
        <v>0</v>
      </c>
      <c r="G518" s="1">
        <v>0</v>
      </c>
      <c r="H518" s="1"/>
      <c r="I518" s="1"/>
      <c r="J518" s="1"/>
      <c r="K518" s="1"/>
      <c r="L518" s="1">
        <f t="shared" si="17"/>
        <v>525282.26284834417</v>
      </c>
      <c r="M518" s="54"/>
    </row>
    <row r="519" spans="1:13" x14ac:dyDescent="0.2">
      <c r="A519" s="299">
        <f t="shared" si="14"/>
        <v>2051</v>
      </c>
      <c r="B519" s="299">
        <f t="shared" si="15"/>
        <v>1</v>
      </c>
      <c r="C519" s="1">
        <f>'Florida_Keys FR'!C566</f>
        <v>88379.091282737616</v>
      </c>
      <c r="D519" s="1"/>
      <c r="E519" s="164">
        <f>+'LEE County'!I494</f>
        <v>460401.913789618</v>
      </c>
      <c r="F519" s="1">
        <f t="shared" si="16"/>
        <v>0</v>
      </c>
      <c r="G519" s="1">
        <v>0</v>
      </c>
      <c r="H519" s="1"/>
      <c r="I519" s="1"/>
      <c r="J519" s="1"/>
      <c r="K519" s="1"/>
      <c r="L519" s="1">
        <f t="shared" ref="L519:L582" si="18">SUM(C519:K519)</f>
        <v>548781.00507235562</v>
      </c>
      <c r="M519" s="54"/>
    </row>
    <row r="520" spans="1:13" x14ac:dyDescent="0.2">
      <c r="A520" s="299">
        <f t="shared" si="14"/>
        <v>2051</v>
      </c>
      <c r="B520" s="299">
        <f t="shared" si="15"/>
        <v>2</v>
      </c>
      <c r="C520" s="1">
        <f>'Florida_Keys FR'!C567</f>
        <v>83708.535553554058</v>
      </c>
      <c r="D520" s="1"/>
      <c r="E520" s="164">
        <f>+'LEE County'!I495</f>
        <v>432733.80985132133</v>
      </c>
      <c r="F520" s="1">
        <f t="shared" si="16"/>
        <v>0</v>
      </c>
      <c r="G520" s="1">
        <v>0</v>
      </c>
      <c r="H520" s="1"/>
      <c r="I520" s="1"/>
      <c r="J520" s="1"/>
      <c r="K520" s="1"/>
      <c r="L520" s="1">
        <f t="shared" si="18"/>
        <v>516442.34540487541</v>
      </c>
      <c r="M520" s="54"/>
    </row>
    <row r="521" spans="1:13" x14ac:dyDescent="0.2">
      <c r="A521" s="299">
        <f t="shared" si="14"/>
        <v>2051</v>
      </c>
      <c r="B521" s="299">
        <f t="shared" si="15"/>
        <v>3</v>
      </c>
      <c r="C521" s="1">
        <f>'Florida_Keys FR'!C568</f>
        <v>94260.472741587917</v>
      </c>
      <c r="D521" s="1"/>
      <c r="E521" s="164">
        <f>+'LEE County'!I496</f>
        <v>434271.0121516409</v>
      </c>
      <c r="F521" s="1">
        <f t="shared" si="16"/>
        <v>0</v>
      </c>
      <c r="G521" s="1">
        <v>0</v>
      </c>
      <c r="H521" s="1"/>
      <c r="I521" s="1"/>
      <c r="J521" s="1"/>
      <c r="K521" s="1"/>
      <c r="L521" s="1">
        <f t="shared" si="18"/>
        <v>528531.48489322886</v>
      </c>
      <c r="M521" s="54"/>
    </row>
    <row r="522" spans="1:13" x14ac:dyDescent="0.2">
      <c r="A522" s="299">
        <f t="shared" si="14"/>
        <v>2051</v>
      </c>
      <c r="B522" s="299">
        <f t="shared" si="15"/>
        <v>4</v>
      </c>
      <c r="C522" s="1">
        <f>'Florida_Keys FR'!C569</f>
        <v>98813.514379185712</v>
      </c>
      <c r="D522" s="1"/>
      <c r="E522" s="164">
        <f>+'LEE County'!I497</f>
        <v>438481.97982457705</v>
      </c>
      <c r="F522" s="1">
        <f t="shared" si="16"/>
        <v>0</v>
      </c>
      <c r="G522" s="1">
        <v>0</v>
      </c>
      <c r="H522" s="1"/>
      <c r="I522" s="1"/>
      <c r="J522" s="1"/>
      <c r="K522" s="1"/>
      <c r="L522" s="1">
        <f t="shared" si="18"/>
        <v>537295.49420376273</v>
      </c>
      <c r="M522" s="54"/>
    </row>
    <row r="523" spans="1:13" x14ac:dyDescent="0.2">
      <c r="A523" s="299">
        <f t="shared" si="14"/>
        <v>2051</v>
      </c>
      <c r="B523" s="299">
        <f t="shared" si="15"/>
        <v>5</v>
      </c>
      <c r="C523" s="1">
        <f>'Florida_Keys FR'!C570</f>
        <v>113016.91521865687</v>
      </c>
      <c r="D523" s="1"/>
      <c r="E523" s="164">
        <f>+'LEE County'!I498</f>
        <v>470651.25174247043</v>
      </c>
      <c r="F523" s="1">
        <f t="shared" si="16"/>
        <v>0</v>
      </c>
      <c r="G523" s="1">
        <v>0</v>
      </c>
      <c r="H523" s="1"/>
      <c r="I523" s="1"/>
      <c r="J523" s="1"/>
      <c r="K523" s="1"/>
      <c r="L523" s="1">
        <f t="shared" si="18"/>
        <v>583668.16696112731</v>
      </c>
      <c r="M523" s="54"/>
    </row>
    <row r="524" spans="1:13" x14ac:dyDescent="0.2">
      <c r="A524" s="299">
        <f t="shared" si="14"/>
        <v>2051</v>
      </c>
      <c r="B524" s="299">
        <f t="shared" si="15"/>
        <v>6</v>
      </c>
      <c r="C524" s="1">
        <f>'Florida_Keys FR'!C571</f>
        <v>123055.86647540687</v>
      </c>
      <c r="D524" s="1"/>
      <c r="E524" s="164">
        <f>+'LEE County'!I499</f>
        <v>485303.66616823513</v>
      </c>
      <c r="F524" s="1">
        <f t="shared" si="16"/>
        <v>0</v>
      </c>
      <c r="G524" s="1">
        <v>0</v>
      </c>
      <c r="H524" s="1"/>
      <c r="I524" s="1"/>
      <c r="J524" s="1"/>
      <c r="K524" s="1"/>
      <c r="L524" s="1">
        <f t="shared" si="18"/>
        <v>608359.53264364204</v>
      </c>
      <c r="M524" s="54"/>
    </row>
    <row r="525" spans="1:13" x14ac:dyDescent="0.2">
      <c r="A525" s="299">
        <f t="shared" si="14"/>
        <v>2051</v>
      </c>
      <c r="B525" s="299">
        <f t="shared" si="15"/>
        <v>7</v>
      </c>
      <c r="C525" s="1">
        <f>'Florida_Keys FR'!C572</f>
        <v>134150.06155974558</v>
      </c>
      <c r="D525" s="1"/>
      <c r="E525" s="164">
        <f>+'LEE County'!I500</f>
        <v>496807.54439848388</v>
      </c>
      <c r="F525" s="1">
        <f t="shared" si="16"/>
        <v>0</v>
      </c>
      <c r="G525" s="1">
        <v>0</v>
      </c>
      <c r="H525" s="1"/>
      <c r="I525" s="1"/>
      <c r="J525" s="1"/>
      <c r="K525" s="1"/>
      <c r="L525" s="1">
        <f t="shared" si="18"/>
        <v>630957.6059582294</v>
      </c>
      <c r="M525" s="54"/>
    </row>
    <row r="526" spans="1:13" x14ac:dyDescent="0.2">
      <c r="A526" s="299">
        <f t="shared" si="14"/>
        <v>2051</v>
      </c>
      <c r="B526" s="299">
        <f t="shared" si="15"/>
        <v>8</v>
      </c>
      <c r="C526" s="1">
        <f>'Florida_Keys FR'!C573</f>
        <v>133120.19049665687</v>
      </c>
      <c r="D526" s="1"/>
      <c r="E526" s="164">
        <f>+'LEE County'!I501</f>
        <v>495826.25417223142</v>
      </c>
      <c r="F526" s="1">
        <f t="shared" si="16"/>
        <v>0</v>
      </c>
      <c r="G526" s="1">
        <v>0</v>
      </c>
      <c r="H526" s="1"/>
      <c r="I526" s="1"/>
      <c r="J526" s="1"/>
      <c r="K526" s="1"/>
      <c r="L526" s="1">
        <f t="shared" si="18"/>
        <v>628946.44466888835</v>
      </c>
      <c r="M526" s="54"/>
    </row>
    <row r="527" spans="1:13" x14ac:dyDescent="0.2">
      <c r="A527" s="299">
        <f t="shared" si="14"/>
        <v>2051</v>
      </c>
      <c r="B527" s="299">
        <f t="shared" si="15"/>
        <v>9</v>
      </c>
      <c r="C527" s="1">
        <f>'Florida_Keys FR'!C574</f>
        <v>114004.96352009909</v>
      </c>
      <c r="D527" s="1"/>
      <c r="E527" s="164">
        <f>+'LEE County'!I502</f>
        <v>479925.68594906479</v>
      </c>
      <c r="F527" s="1">
        <f t="shared" si="16"/>
        <v>0</v>
      </c>
      <c r="G527" s="1">
        <v>0</v>
      </c>
      <c r="H527" s="1"/>
      <c r="I527" s="1"/>
      <c r="J527" s="1"/>
      <c r="K527" s="1"/>
      <c r="L527" s="1">
        <f t="shared" si="18"/>
        <v>593930.64946916385</v>
      </c>
      <c r="M527" s="54"/>
    </row>
    <row r="528" spans="1:13" x14ac:dyDescent="0.2">
      <c r="A528" s="299">
        <f t="shared" ref="A528" si="19">+A516+1</f>
        <v>2051</v>
      </c>
      <c r="B528" s="299">
        <f t="shared" ref="B528" si="20">+B516</f>
        <v>10</v>
      </c>
      <c r="C528" s="1">
        <f>'Florida_Keys FR'!C575</f>
        <v>105292.7781530083</v>
      </c>
      <c r="D528" s="1"/>
      <c r="E528" s="164">
        <f>+'LEE County'!I503</f>
        <v>457191.97521451768</v>
      </c>
      <c r="F528" s="1">
        <f t="shared" ref="F528:F591" si="21">+F516</f>
        <v>0</v>
      </c>
      <c r="G528" s="1">
        <v>0</v>
      </c>
      <c r="H528" s="1"/>
      <c r="I528" s="1"/>
      <c r="J528" s="1"/>
      <c r="K528" s="1"/>
      <c r="L528" s="1">
        <f t="shared" si="18"/>
        <v>562484.75336752599</v>
      </c>
      <c r="M528" s="54"/>
    </row>
    <row r="529" spans="1:13" x14ac:dyDescent="0.2">
      <c r="A529" s="299">
        <f t="shared" si="14"/>
        <v>2051</v>
      </c>
      <c r="B529" s="299">
        <f t="shared" si="15"/>
        <v>11</v>
      </c>
      <c r="C529" s="1">
        <f>'Florida_Keys FR'!C576</f>
        <v>86935.827068841842</v>
      </c>
      <c r="D529" s="1"/>
      <c r="E529" s="164">
        <f>+'LEE County'!I504</f>
        <v>431443.47394720436</v>
      </c>
      <c r="F529" s="1">
        <f t="shared" si="21"/>
        <v>0</v>
      </c>
      <c r="G529" s="1">
        <v>0</v>
      </c>
      <c r="H529" s="1"/>
      <c r="I529" s="1"/>
      <c r="J529" s="1"/>
      <c r="K529" s="1"/>
      <c r="L529" s="1">
        <f t="shared" si="18"/>
        <v>518379.3010160462</v>
      </c>
      <c r="M529" s="54"/>
    </row>
    <row r="530" spans="1:13" x14ac:dyDescent="0.2">
      <c r="A530" s="299">
        <f t="shared" ref="A530:A593" si="22">+A518+1</f>
        <v>2051</v>
      </c>
      <c r="B530" s="299">
        <f t="shared" ref="B530:B593" si="23">+B518</f>
        <v>12</v>
      </c>
      <c r="C530" s="1">
        <f>'Florida_Keys FR'!C577</f>
        <v>89468.810852424867</v>
      </c>
      <c r="D530" s="1"/>
      <c r="E530" s="164">
        <f>+'LEE County'!I505</f>
        <v>441842.17480644706</v>
      </c>
      <c r="F530" s="1">
        <f t="shared" si="21"/>
        <v>0</v>
      </c>
      <c r="G530" s="1">
        <v>0</v>
      </c>
      <c r="H530" s="1"/>
      <c r="I530" s="1"/>
      <c r="J530" s="1"/>
      <c r="K530" s="1"/>
      <c r="L530" s="1">
        <f t="shared" si="18"/>
        <v>531310.98565887194</v>
      </c>
      <c r="M530" s="54"/>
    </row>
    <row r="531" spans="1:13" x14ac:dyDescent="0.2">
      <c r="A531" s="299">
        <f t="shared" si="22"/>
        <v>2052</v>
      </c>
      <c r="B531" s="299">
        <f t="shared" si="23"/>
        <v>1</v>
      </c>
      <c r="C531" s="1">
        <f>'Florida_Keys FR'!C578</f>
        <v>89493.446531902591</v>
      </c>
      <c r="D531" s="1"/>
      <c r="E531" s="164">
        <f>+'LEE County'!I506</f>
        <v>464911.89923190844</v>
      </c>
      <c r="F531" s="1">
        <f t="shared" si="21"/>
        <v>0</v>
      </c>
      <c r="G531" s="1">
        <v>0</v>
      </c>
      <c r="H531" s="1"/>
      <c r="I531" s="1"/>
      <c r="J531" s="1"/>
      <c r="K531" s="1"/>
      <c r="L531" s="1">
        <f t="shared" si="18"/>
        <v>554405.34576381103</v>
      </c>
      <c r="M531" s="54"/>
    </row>
    <row r="532" spans="1:13" x14ac:dyDescent="0.2">
      <c r="A532" s="299">
        <f t="shared" si="22"/>
        <v>2052</v>
      </c>
      <c r="B532" s="299">
        <f t="shared" si="23"/>
        <v>2</v>
      </c>
      <c r="C532" s="1">
        <f>'Florida_Keys FR'!C579</f>
        <v>84764.00064874941</v>
      </c>
      <c r="D532" s="1"/>
      <c r="E532" s="164">
        <f>+'LEE County'!I507</f>
        <v>437238.82780822628</v>
      </c>
      <c r="F532" s="1">
        <f t="shared" si="21"/>
        <v>0</v>
      </c>
      <c r="G532" s="1">
        <v>0</v>
      </c>
      <c r="H532" s="1"/>
      <c r="I532" s="1"/>
      <c r="J532" s="1"/>
      <c r="K532" s="1"/>
      <c r="L532" s="1">
        <f t="shared" si="18"/>
        <v>522002.82845697569</v>
      </c>
      <c r="M532" s="54"/>
    </row>
    <row r="533" spans="1:13" x14ac:dyDescent="0.2">
      <c r="A533" s="299">
        <f t="shared" si="22"/>
        <v>2052</v>
      </c>
      <c r="B533" s="299">
        <f t="shared" si="23"/>
        <v>3</v>
      </c>
      <c r="C533" s="1">
        <f>'Florida_Keys FR'!C580</f>
        <v>95448.985217376059</v>
      </c>
      <c r="D533" s="1"/>
      <c r="E533" s="164">
        <f>+'LEE County'!I508</f>
        <v>438700.83514148009</v>
      </c>
      <c r="F533" s="1">
        <f t="shared" si="21"/>
        <v>0</v>
      </c>
      <c r="G533" s="1">
        <v>0</v>
      </c>
      <c r="H533" s="1"/>
      <c r="I533" s="1"/>
      <c r="J533" s="1"/>
      <c r="K533" s="1"/>
      <c r="L533" s="1">
        <f t="shared" si="18"/>
        <v>534149.82035885612</v>
      </c>
      <c r="M533" s="54"/>
    </row>
    <row r="534" spans="1:13" x14ac:dyDescent="0.2">
      <c r="A534" s="299">
        <f t="shared" si="22"/>
        <v>2052</v>
      </c>
      <c r="B534" s="299">
        <f t="shared" si="23"/>
        <v>4</v>
      </c>
      <c r="C534" s="1">
        <f>'Florida_Keys FR'!C581</f>
        <v>100059.43529598499</v>
      </c>
      <c r="D534" s="1"/>
      <c r="E534" s="164">
        <f>+'LEE County'!I509</f>
        <v>442845.16378129716</v>
      </c>
      <c r="F534" s="1">
        <f t="shared" si="21"/>
        <v>0</v>
      </c>
      <c r="G534" s="1">
        <v>0</v>
      </c>
      <c r="H534" s="1"/>
      <c r="I534" s="1"/>
      <c r="J534" s="1"/>
      <c r="K534" s="1"/>
      <c r="L534" s="1">
        <f t="shared" si="18"/>
        <v>542904.59907728212</v>
      </c>
      <c r="M534" s="54"/>
    </row>
    <row r="535" spans="1:13" x14ac:dyDescent="0.2">
      <c r="A535" s="299">
        <f t="shared" si="22"/>
        <v>2052</v>
      </c>
      <c r="B535" s="299">
        <f t="shared" si="23"/>
        <v>5</v>
      </c>
      <c r="C535" s="1">
        <f>'Florida_Keys FR'!C582</f>
        <v>114441.92413072442</v>
      </c>
      <c r="D535" s="1"/>
      <c r="E535" s="164">
        <f>+'LEE County'!I510</f>
        <v>474952.07517597009</v>
      </c>
      <c r="F535" s="1">
        <f t="shared" si="21"/>
        <v>0</v>
      </c>
      <c r="G535" s="1">
        <v>0</v>
      </c>
      <c r="H535" s="1"/>
      <c r="I535" s="1"/>
      <c r="J535" s="1"/>
      <c r="K535" s="1"/>
      <c r="L535" s="1">
        <f t="shared" si="18"/>
        <v>589393.99930669449</v>
      </c>
      <c r="M535" s="54"/>
    </row>
    <row r="536" spans="1:13" x14ac:dyDescent="0.2">
      <c r="A536" s="299">
        <f t="shared" si="22"/>
        <v>2052</v>
      </c>
      <c r="B536" s="299">
        <f t="shared" si="23"/>
        <v>6</v>
      </c>
      <c r="C536" s="1">
        <f>'Florida_Keys FR'!C583</f>
        <v>124607.45462546728</v>
      </c>
      <c r="D536" s="1"/>
      <c r="E536" s="164">
        <f>+'LEE County'!I511</f>
        <v>489649.07537659717</v>
      </c>
      <c r="F536" s="1">
        <f t="shared" si="21"/>
        <v>0</v>
      </c>
      <c r="G536" s="1">
        <v>0</v>
      </c>
      <c r="H536" s="1"/>
      <c r="I536" s="1"/>
      <c r="J536" s="1"/>
      <c r="K536" s="1"/>
      <c r="L536" s="1">
        <f t="shared" si="18"/>
        <v>614256.53000206442</v>
      </c>
      <c r="M536" s="54"/>
    </row>
    <row r="537" spans="1:13" x14ac:dyDescent="0.2">
      <c r="A537" s="299">
        <f t="shared" si="22"/>
        <v>2052</v>
      </c>
      <c r="B537" s="299">
        <f t="shared" si="23"/>
        <v>7</v>
      </c>
      <c r="C537" s="1">
        <f>'Florida_Keys FR'!C584</f>
        <v>135841.53431767033</v>
      </c>
      <c r="D537" s="1"/>
      <c r="E537" s="164">
        <f>+'LEE County'!I512</f>
        <v>501189.61717948318</v>
      </c>
      <c r="F537" s="1">
        <f t="shared" si="21"/>
        <v>0</v>
      </c>
      <c r="G537" s="1">
        <v>0</v>
      </c>
      <c r="H537" s="1"/>
      <c r="I537" s="1"/>
      <c r="J537" s="1"/>
      <c r="K537" s="1"/>
      <c r="L537" s="1">
        <f t="shared" si="18"/>
        <v>637031.15149715357</v>
      </c>
      <c r="M537" s="54"/>
    </row>
    <row r="538" spans="1:13" x14ac:dyDescent="0.2">
      <c r="A538" s="299">
        <f t="shared" si="22"/>
        <v>2052</v>
      </c>
      <c r="B538" s="299">
        <f t="shared" si="23"/>
        <v>8</v>
      </c>
      <c r="C538" s="1">
        <f>'Florida_Keys FR'!C585</f>
        <v>134798.67780509964</v>
      </c>
      <c r="D538" s="1"/>
      <c r="E538" s="164">
        <f>+'LEE County'!I513</f>
        <v>500200.72109435976</v>
      </c>
      <c r="F538" s="1">
        <f t="shared" si="21"/>
        <v>0</v>
      </c>
      <c r="G538" s="1">
        <v>0</v>
      </c>
      <c r="H538" s="1"/>
      <c r="I538" s="1"/>
      <c r="J538" s="1"/>
      <c r="K538" s="1"/>
      <c r="L538" s="1">
        <f t="shared" si="18"/>
        <v>634999.3988994594</v>
      </c>
      <c r="M538" s="54"/>
    </row>
    <row r="539" spans="1:13" x14ac:dyDescent="0.2">
      <c r="A539" s="299">
        <f t="shared" si="22"/>
        <v>2052</v>
      </c>
      <c r="B539" s="299">
        <f t="shared" si="23"/>
        <v>9</v>
      </c>
      <c r="C539" s="1">
        <f>'Florida_Keys FR'!C586</f>
        <v>115442.43054635591</v>
      </c>
      <c r="D539" s="1"/>
      <c r="E539" s="164">
        <f>+'LEE County'!I514</f>
        <v>484358.78758989938</v>
      </c>
      <c r="F539" s="1">
        <f t="shared" si="21"/>
        <v>0</v>
      </c>
      <c r="G539" s="1">
        <v>0</v>
      </c>
      <c r="H539" s="1"/>
      <c r="I539" s="1"/>
      <c r="J539" s="1"/>
      <c r="K539" s="1"/>
      <c r="L539" s="1">
        <f t="shared" si="18"/>
        <v>599801.21813625528</v>
      </c>
      <c r="M539" s="54"/>
    </row>
    <row r="540" spans="1:13" x14ac:dyDescent="0.2">
      <c r="A540" s="299">
        <f t="shared" si="22"/>
        <v>2052</v>
      </c>
      <c r="B540" s="299">
        <f t="shared" si="23"/>
        <v>10</v>
      </c>
      <c r="C540" s="1">
        <f>'Florida_Keys FR'!C587</f>
        <v>106620.39488147855</v>
      </c>
      <c r="D540" s="1"/>
      <c r="E540" s="164">
        <f>+'LEE County'!I515</f>
        <v>461754.88194252906</v>
      </c>
      <c r="F540" s="1">
        <f t="shared" si="21"/>
        <v>0</v>
      </c>
      <c r="G540" s="1">
        <v>0</v>
      </c>
      <c r="H540" s="1"/>
      <c r="I540" s="1"/>
      <c r="J540" s="1"/>
      <c r="K540" s="1"/>
      <c r="L540" s="1">
        <f t="shared" si="18"/>
        <v>568375.27682400763</v>
      </c>
      <c r="M540" s="54"/>
    </row>
    <row r="541" spans="1:13" x14ac:dyDescent="0.2">
      <c r="A541" s="299">
        <f t="shared" si="22"/>
        <v>2052</v>
      </c>
      <c r="B541" s="299">
        <f t="shared" si="23"/>
        <v>11</v>
      </c>
      <c r="C541" s="1">
        <f>'Florida_Keys FR'!C588</f>
        <v>88031.984472460463</v>
      </c>
      <c r="D541" s="1"/>
      <c r="E541" s="164">
        <f>+'LEE County'!I516</f>
        <v>436271.00301319972</v>
      </c>
      <c r="F541" s="1">
        <f t="shared" si="21"/>
        <v>0</v>
      </c>
      <c r="G541" s="1">
        <v>0</v>
      </c>
      <c r="H541" s="1"/>
      <c r="I541" s="1"/>
      <c r="J541" s="1"/>
      <c r="K541" s="1"/>
      <c r="L541" s="1">
        <f t="shared" si="18"/>
        <v>524302.98748566024</v>
      </c>
      <c r="M541" s="54"/>
    </row>
    <row r="542" spans="1:13" x14ac:dyDescent="0.2">
      <c r="A542" s="299">
        <f t="shared" si="22"/>
        <v>2052</v>
      </c>
      <c r="B542" s="299">
        <f t="shared" si="23"/>
        <v>12</v>
      </c>
      <c r="C542" s="1">
        <f>'Florida_Keys FR'!C589</f>
        <v>90596.906169573864</v>
      </c>
      <c r="D542" s="1"/>
      <c r="E542" s="164">
        <f>+'LEE County'!I517</f>
        <v>446812.13066331513</v>
      </c>
      <c r="F542" s="1">
        <f t="shared" si="21"/>
        <v>0</v>
      </c>
      <c r="G542" s="1">
        <v>0</v>
      </c>
      <c r="H542" s="1"/>
      <c r="I542" s="1"/>
      <c r="J542" s="1"/>
      <c r="K542" s="1"/>
      <c r="L542" s="1">
        <f t="shared" si="18"/>
        <v>537409.03683288896</v>
      </c>
      <c r="M542" s="54"/>
    </row>
    <row r="543" spans="1:13" x14ac:dyDescent="0.2">
      <c r="A543" s="299">
        <f t="shared" si="22"/>
        <v>2053</v>
      </c>
      <c r="B543" s="299">
        <f t="shared" si="23"/>
        <v>1</v>
      </c>
      <c r="C543" s="1">
        <f>'Florida_Keys FR'!C590</f>
        <v>90621.852475675521</v>
      </c>
      <c r="D543" s="1"/>
      <c r="E543" s="164">
        <f t="shared" ref="E543:E546" si="24">+E531*(E531/E519)</f>
        <v>469466.06339735456</v>
      </c>
      <c r="F543" s="1">
        <f t="shared" si="21"/>
        <v>0</v>
      </c>
      <c r="G543" s="1">
        <v>0</v>
      </c>
      <c r="H543" s="1"/>
      <c r="I543" s="1"/>
      <c r="J543" s="1"/>
      <c r="K543" s="1"/>
      <c r="L543" s="1">
        <f t="shared" si="18"/>
        <v>560087.91587303008</v>
      </c>
      <c r="M543" s="54"/>
    </row>
    <row r="544" spans="1:13" x14ac:dyDescent="0.2">
      <c r="A544" s="299">
        <f t="shared" si="22"/>
        <v>2053</v>
      </c>
      <c r="B544" s="299">
        <f t="shared" si="23"/>
        <v>2</v>
      </c>
      <c r="C544" s="1">
        <f>'Florida_Keys FR'!C591</f>
        <v>85832.77390373766</v>
      </c>
      <c r="D544" s="1"/>
      <c r="E544" s="164">
        <f t="shared" si="24"/>
        <v>441790.74569836969</v>
      </c>
      <c r="F544" s="1">
        <f t="shared" si="21"/>
        <v>0</v>
      </c>
      <c r="G544" s="1">
        <v>0</v>
      </c>
      <c r="H544" s="1"/>
      <c r="I544" s="1"/>
      <c r="J544" s="1"/>
      <c r="K544" s="1"/>
      <c r="L544" s="1">
        <f t="shared" si="18"/>
        <v>527623.51960210735</v>
      </c>
      <c r="M544" s="54"/>
    </row>
    <row r="545" spans="1:13" x14ac:dyDescent="0.2">
      <c r="A545" s="299">
        <f t="shared" si="22"/>
        <v>2053</v>
      </c>
      <c r="B545" s="299">
        <f t="shared" si="23"/>
        <v>3</v>
      </c>
      <c r="C545" s="1">
        <f>'Florida_Keys FR'!C592</f>
        <v>96652.483422219215</v>
      </c>
      <c r="D545" s="1"/>
      <c r="E545" s="164">
        <f t="shared" si="24"/>
        <v>443175.84496436181</v>
      </c>
      <c r="F545" s="1">
        <f t="shared" si="21"/>
        <v>0</v>
      </c>
      <c r="G545" s="1">
        <v>0</v>
      </c>
      <c r="H545" s="1"/>
      <c r="I545" s="1"/>
      <c r="J545" s="1"/>
      <c r="K545" s="1"/>
      <c r="L545" s="1">
        <f t="shared" si="18"/>
        <v>539828.32838658104</v>
      </c>
      <c r="M545" s="54"/>
    </row>
    <row r="546" spans="1:13" x14ac:dyDescent="0.2">
      <c r="A546" s="299">
        <f t="shared" si="22"/>
        <v>2053</v>
      </c>
      <c r="B546" s="299">
        <f t="shared" si="23"/>
        <v>4</v>
      </c>
      <c r="C546" s="1">
        <f>'Florida_Keys FR'!C593</f>
        <v>101321.06579401586</v>
      </c>
      <c r="D546" s="1"/>
      <c r="E546" s="164">
        <f t="shared" si="24"/>
        <v>447251.76428673795</v>
      </c>
      <c r="F546" s="1">
        <f t="shared" si="21"/>
        <v>0</v>
      </c>
      <c r="G546" s="1">
        <v>0</v>
      </c>
      <c r="H546" s="1"/>
      <c r="I546" s="1"/>
      <c r="J546" s="1"/>
      <c r="K546" s="1"/>
      <c r="L546" s="1">
        <f t="shared" si="18"/>
        <v>548572.83008075377</v>
      </c>
      <c r="M546" s="54"/>
    </row>
    <row r="547" spans="1:13" x14ac:dyDescent="0.2">
      <c r="A547" s="299">
        <f t="shared" si="22"/>
        <v>2053</v>
      </c>
      <c r="B547" s="299">
        <f t="shared" si="23"/>
        <v>5</v>
      </c>
      <c r="C547" s="1">
        <f>'Florida_Keys FR'!C594</f>
        <v>115884.90071068969</v>
      </c>
      <c r="D547" s="1"/>
      <c r="E547" s="164">
        <f>+E535*(E535/E523)</f>
        <v>479292.1996463578</v>
      </c>
      <c r="F547" s="1">
        <f t="shared" si="21"/>
        <v>0</v>
      </c>
      <c r="G547" s="1">
        <v>0</v>
      </c>
      <c r="H547" s="1"/>
      <c r="I547" s="1"/>
      <c r="J547" s="1"/>
      <c r="K547" s="1"/>
      <c r="L547" s="1">
        <f t="shared" si="18"/>
        <v>595177.10035704751</v>
      </c>
      <c r="M547" s="54"/>
    </row>
    <row r="548" spans="1:13" x14ac:dyDescent="0.2">
      <c r="A548" s="299">
        <f t="shared" si="22"/>
        <v>2053</v>
      </c>
      <c r="B548" s="299">
        <f t="shared" si="23"/>
        <v>6</v>
      </c>
      <c r="C548" s="1">
        <f>'Florida_Keys FR'!C595</f>
        <v>126178.60645710063</v>
      </c>
      <c r="D548" s="1"/>
      <c r="E548" s="164">
        <f t="shared" ref="E548:E611" si="25">+E536*(E536/E524)</f>
        <v>494033.39338063594</v>
      </c>
      <c r="F548" s="1">
        <f t="shared" si="21"/>
        <v>0</v>
      </c>
      <c r="G548" s="1">
        <v>0</v>
      </c>
      <c r="H548" s="1"/>
      <c r="I548" s="1"/>
      <c r="J548" s="1"/>
      <c r="K548" s="1"/>
      <c r="L548" s="1">
        <f t="shared" si="18"/>
        <v>620211.9998377366</v>
      </c>
      <c r="M548" s="54"/>
    </row>
    <row r="549" spans="1:13" x14ac:dyDescent="0.2">
      <c r="A549" s="299">
        <f t="shared" si="22"/>
        <v>2053</v>
      </c>
      <c r="B549" s="299">
        <f t="shared" si="23"/>
        <v>7</v>
      </c>
      <c r="C549" s="1">
        <f>'Florida_Keys FR'!C596</f>
        <v>137554.33453573586</v>
      </c>
      <c r="D549" s="1"/>
      <c r="E549" s="164">
        <f t="shared" si="25"/>
        <v>505610.34187322913</v>
      </c>
      <c r="F549" s="1">
        <f t="shared" si="21"/>
        <v>0</v>
      </c>
      <c r="G549" s="1">
        <v>0</v>
      </c>
      <c r="H549" s="1"/>
      <c r="I549" s="1"/>
      <c r="J549" s="1"/>
      <c r="K549" s="1"/>
      <c r="L549" s="1">
        <f t="shared" si="18"/>
        <v>643164.67640896502</v>
      </c>
      <c r="M549" s="54"/>
    </row>
    <row r="550" spans="1:13" x14ac:dyDescent="0.2">
      <c r="A550" s="299">
        <f t="shared" si="22"/>
        <v>2053</v>
      </c>
      <c r="B550" s="299">
        <f t="shared" si="23"/>
        <v>8</v>
      </c>
      <c r="C550" s="1">
        <f>'Florida_Keys FR'!C597</f>
        <v>136498.32884260631</v>
      </c>
      <c r="D550" s="1"/>
      <c r="E550" s="164">
        <f t="shared" si="25"/>
        <v>504613.78210200049</v>
      </c>
      <c r="F550" s="1">
        <f t="shared" si="21"/>
        <v>0</v>
      </c>
      <c r="G550" s="1">
        <v>0</v>
      </c>
      <c r="H550" s="1"/>
      <c r="I550" s="1"/>
      <c r="J550" s="1"/>
      <c r="K550" s="1"/>
      <c r="L550" s="1">
        <f t="shared" si="18"/>
        <v>641112.11094460683</v>
      </c>
      <c r="M550" s="54"/>
    </row>
    <row r="551" spans="1:13" x14ac:dyDescent="0.2">
      <c r="A551" s="299">
        <f t="shared" si="22"/>
        <v>2053</v>
      </c>
      <c r="B551" s="299">
        <f t="shared" si="23"/>
        <v>9</v>
      </c>
      <c r="C551" s="1">
        <f>'Florida_Keys FR'!C598</f>
        <v>116898.02232251638</v>
      </c>
      <c r="D551" s="1"/>
      <c r="E551" s="164">
        <f t="shared" si="25"/>
        <v>488832.83804996434</v>
      </c>
      <c r="F551" s="1">
        <f t="shared" si="21"/>
        <v>0</v>
      </c>
      <c r="G551" s="1">
        <v>0</v>
      </c>
      <c r="H551" s="1"/>
      <c r="I551" s="1"/>
      <c r="J551" s="1"/>
      <c r="K551" s="1"/>
      <c r="L551" s="1">
        <f t="shared" si="18"/>
        <v>605730.8603724807</v>
      </c>
      <c r="M551" s="54"/>
    </row>
    <row r="552" spans="1:13" x14ac:dyDescent="0.2">
      <c r="A552" s="299">
        <f t="shared" si="22"/>
        <v>2053</v>
      </c>
      <c r="B552" s="299">
        <f t="shared" si="23"/>
        <v>10</v>
      </c>
      <c r="C552" s="1">
        <f>'Florida_Keys FR'!C599</f>
        <v>107964.75127822076</v>
      </c>
      <c r="D552" s="1"/>
      <c r="E552" s="164">
        <f t="shared" si="25"/>
        <v>466363.3277852608</v>
      </c>
      <c r="F552" s="1">
        <f t="shared" si="21"/>
        <v>0</v>
      </c>
      <c r="G552" s="1">
        <v>0</v>
      </c>
      <c r="H552" s="1"/>
      <c r="I552" s="1"/>
      <c r="J552" s="1"/>
      <c r="K552" s="1"/>
      <c r="L552" s="1">
        <f t="shared" si="18"/>
        <v>574328.07906348153</v>
      </c>
      <c r="M552" s="54"/>
    </row>
    <row r="553" spans="1:13" x14ac:dyDescent="0.2">
      <c r="A553" s="299">
        <f t="shared" si="22"/>
        <v>2053</v>
      </c>
      <c r="B553" s="299">
        <f t="shared" si="23"/>
        <v>11</v>
      </c>
      <c r="C553" s="1">
        <f>'Florida_Keys FR'!C600</f>
        <v>89141.963117493811</v>
      </c>
      <c r="D553" s="1"/>
      <c r="E553" s="164">
        <f t="shared" si="25"/>
        <v>441152.54851075634</v>
      </c>
      <c r="F553" s="1">
        <f t="shared" si="21"/>
        <v>0</v>
      </c>
      <c r="G553" s="1">
        <v>0</v>
      </c>
      <c r="H553" s="1"/>
      <c r="I553" s="1"/>
      <c r="J553" s="1"/>
      <c r="K553" s="1"/>
      <c r="L553" s="1">
        <f t="shared" si="18"/>
        <v>530294.51162825013</v>
      </c>
      <c r="M553" s="54"/>
    </row>
    <row r="554" spans="1:13" x14ac:dyDescent="0.2">
      <c r="A554" s="299">
        <f t="shared" si="22"/>
        <v>2053</v>
      </c>
      <c r="B554" s="299">
        <f t="shared" si="23"/>
        <v>12</v>
      </c>
      <c r="C554" s="1">
        <f>'Florida_Keys FR'!C601</f>
        <v>91739.225427249708</v>
      </c>
      <c r="D554" s="1"/>
      <c r="E554" s="164">
        <f t="shared" si="25"/>
        <v>451837.98987805081</v>
      </c>
      <c r="F554" s="1">
        <f t="shared" si="21"/>
        <v>0</v>
      </c>
      <c r="G554" s="1">
        <v>0</v>
      </c>
      <c r="H554" s="1"/>
      <c r="I554" s="1"/>
      <c r="J554" s="1"/>
      <c r="K554" s="1"/>
      <c r="L554" s="1">
        <f t="shared" si="18"/>
        <v>543577.21530530055</v>
      </c>
      <c r="M554" s="54"/>
    </row>
    <row r="555" spans="1:13" x14ac:dyDescent="0.2">
      <c r="A555" s="299">
        <f t="shared" si="22"/>
        <v>2054</v>
      </c>
      <c r="B555" s="299">
        <f t="shared" si="23"/>
        <v>1</v>
      </c>
      <c r="C555" s="1">
        <f>'Florida_Keys FR'!C602</f>
        <v>91764.486276607669</v>
      </c>
      <c r="D555" s="1"/>
      <c r="E555" s="164">
        <f t="shared" si="25"/>
        <v>474064.83905000956</v>
      </c>
      <c r="F555" s="1">
        <f t="shared" si="21"/>
        <v>0</v>
      </c>
      <c r="G555" s="1">
        <v>0</v>
      </c>
      <c r="H555" s="1"/>
      <c r="I555" s="1"/>
      <c r="J555" s="1"/>
      <c r="K555" s="1"/>
      <c r="L555" s="1">
        <f t="shared" si="18"/>
        <v>565829.32532661723</v>
      </c>
      <c r="M555" s="54"/>
    </row>
    <row r="556" spans="1:13" x14ac:dyDescent="0.2">
      <c r="A556" s="299">
        <f t="shared" si="22"/>
        <v>2054</v>
      </c>
      <c r="B556" s="299">
        <f t="shared" si="23"/>
        <v>2</v>
      </c>
      <c r="C556" s="1">
        <f>'Florida_Keys FR'!C603</f>
        <v>86915.023118589015</v>
      </c>
      <c r="D556" s="1"/>
      <c r="E556" s="164">
        <f t="shared" si="25"/>
        <v>446390.05177812668</v>
      </c>
      <c r="F556" s="1">
        <f t="shared" si="21"/>
        <v>0</v>
      </c>
      <c r="G556" s="1">
        <v>0</v>
      </c>
      <c r="H556" s="1"/>
      <c r="I556" s="1"/>
      <c r="J556" s="1"/>
      <c r="K556" s="1"/>
      <c r="L556" s="1">
        <f t="shared" si="18"/>
        <v>533305.0748967157</v>
      </c>
      <c r="M556" s="54"/>
    </row>
    <row r="557" spans="1:13" x14ac:dyDescent="0.2">
      <c r="A557" s="299">
        <f t="shared" si="22"/>
        <v>2054</v>
      </c>
      <c r="B557" s="299">
        <f t="shared" si="23"/>
        <v>3</v>
      </c>
      <c r="C557" s="1">
        <f>'Florida_Keys FR'!C604</f>
        <v>97871.156308341189</v>
      </c>
      <c r="D557" s="1"/>
      <c r="E557" s="164">
        <f t="shared" si="25"/>
        <v>447696.50255289784</v>
      </c>
      <c r="F557" s="1">
        <f t="shared" si="21"/>
        <v>0</v>
      </c>
      <c r="G557" s="1">
        <v>0</v>
      </c>
      <c r="H557" s="1"/>
      <c r="I557" s="1"/>
      <c r="J557" s="1"/>
      <c r="K557" s="1"/>
      <c r="L557" s="1">
        <f t="shared" si="18"/>
        <v>545567.65886123898</v>
      </c>
      <c r="M557" s="54"/>
    </row>
    <row r="558" spans="1:13" x14ac:dyDescent="0.2">
      <c r="A558" s="299">
        <f t="shared" si="22"/>
        <v>2054</v>
      </c>
      <c r="B558" s="299">
        <f t="shared" si="23"/>
        <v>4</v>
      </c>
      <c r="C558" s="1">
        <f>'Florida_Keys FR'!C605</f>
        <v>102598.60395241731</v>
      </c>
      <c r="D558" s="1"/>
      <c r="E558" s="164">
        <f t="shared" si="25"/>
        <v>451702.21336410113</v>
      </c>
      <c r="F558" s="1">
        <f t="shared" si="21"/>
        <v>0</v>
      </c>
      <c r="G558" s="1">
        <v>0</v>
      </c>
      <c r="H558" s="1"/>
      <c r="I558" s="1"/>
      <c r="J558" s="1"/>
      <c r="K558" s="1"/>
      <c r="L558" s="1">
        <f t="shared" si="18"/>
        <v>554300.8173165184</v>
      </c>
      <c r="M558" s="54"/>
    </row>
    <row r="559" spans="1:13" x14ac:dyDescent="0.2">
      <c r="A559" s="299">
        <f t="shared" si="22"/>
        <v>2054</v>
      </c>
      <c r="B559" s="299">
        <f t="shared" si="23"/>
        <v>5</v>
      </c>
      <c r="C559" s="1">
        <f>'Florida_Keys FR'!C606</f>
        <v>117346.07150947943</v>
      </c>
      <c r="D559" s="1"/>
      <c r="E559" s="164">
        <f t="shared" si="25"/>
        <v>483671.98428753531</v>
      </c>
      <c r="F559" s="1">
        <f t="shared" si="21"/>
        <v>0</v>
      </c>
      <c r="G559" s="1">
        <v>0</v>
      </c>
      <c r="H559" s="1"/>
      <c r="I559" s="1"/>
      <c r="J559" s="1"/>
      <c r="K559" s="1"/>
      <c r="L559" s="1">
        <f t="shared" si="18"/>
        <v>601018.05579701473</v>
      </c>
      <c r="M559" s="54"/>
    </row>
    <row r="560" spans="1:13" x14ac:dyDescent="0.2">
      <c r="A560" s="299">
        <f t="shared" si="22"/>
        <v>2054</v>
      </c>
      <c r="B560" s="299">
        <f t="shared" si="23"/>
        <v>6</v>
      </c>
      <c r="C560" s="1">
        <f>'Florida_Keys FR'!C607</f>
        <v>127769.56864506831</v>
      </c>
      <c r="D560" s="1"/>
      <c r="E560" s="164">
        <f t="shared" si="25"/>
        <v>498456.96856972249</v>
      </c>
      <c r="F560" s="1">
        <f t="shared" si="21"/>
        <v>0</v>
      </c>
      <c r="G560" s="1">
        <v>0</v>
      </c>
      <c r="H560" s="1"/>
      <c r="I560" s="1"/>
      <c r="J560" s="1"/>
      <c r="K560" s="1"/>
      <c r="L560" s="1">
        <f t="shared" si="18"/>
        <v>626226.53721479082</v>
      </c>
      <c r="M560" s="54"/>
    </row>
    <row r="561" spans="1:13" x14ac:dyDescent="0.2">
      <c r="A561" s="299">
        <f t="shared" si="22"/>
        <v>2054</v>
      </c>
      <c r="B561" s="299">
        <f t="shared" si="23"/>
        <v>7</v>
      </c>
      <c r="C561" s="1">
        <f>'Florida_Keys FR'!C608</f>
        <v>139288.73112785403</v>
      </c>
      <c r="D561" s="1"/>
      <c r="E561" s="164">
        <f t="shared" si="25"/>
        <v>510070.05940750492</v>
      </c>
      <c r="F561" s="1">
        <f t="shared" si="21"/>
        <v>0</v>
      </c>
      <c r="G561" s="1">
        <v>0</v>
      </c>
      <c r="H561" s="1"/>
      <c r="I561" s="1"/>
      <c r="J561" s="1"/>
      <c r="K561" s="1"/>
      <c r="L561" s="1">
        <f t="shared" si="18"/>
        <v>649358.79053535894</v>
      </c>
      <c r="M561" s="54"/>
    </row>
    <row r="562" spans="1:13" x14ac:dyDescent="0.2">
      <c r="A562" s="299">
        <f t="shared" si="22"/>
        <v>2054</v>
      </c>
      <c r="B562" s="299">
        <f t="shared" si="23"/>
        <v>8</v>
      </c>
      <c r="C562" s="1">
        <f>'Florida_Keys FR'!C609</f>
        <v>138219.41045863446</v>
      </c>
      <c r="D562" s="1"/>
      <c r="E562" s="164">
        <f t="shared" si="25"/>
        <v>509065.77769457054</v>
      </c>
      <c r="F562" s="1">
        <f t="shared" si="21"/>
        <v>0</v>
      </c>
      <c r="G562" s="1">
        <v>0</v>
      </c>
      <c r="H562" s="1"/>
      <c r="I562" s="1"/>
      <c r="J562" s="1"/>
      <c r="K562" s="1"/>
      <c r="L562" s="1">
        <f t="shared" si="18"/>
        <v>647285.18815320497</v>
      </c>
      <c r="M562" s="54"/>
    </row>
    <row r="563" spans="1:13" x14ac:dyDescent="0.2">
      <c r="A563" s="299">
        <f t="shared" si="22"/>
        <v>2054</v>
      </c>
      <c r="B563" s="299">
        <f t="shared" si="23"/>
        <v>9</v>
      </c>
      <c r="C563" s="1">
        <f>'Florida_Keys FR'!C610</f>
        <v>118371.96738012455</v>
      </c>
      <c r="D563" s="1"/>
      <c r="E563" s="164">
        <f t="shared" si="25"/>
        <v>493348.21557589882</v>
      </c>
      <c r="F563" s="1">
        <f t="shared" si="21"/>
        <v>0</v>
      </c>
      <c r="G563" s="1">
        <v>0</v>
      </c>
      <c r="H563" s="1"/>
      <c r="I563" s="1"/>
      <c r="J563" s="1"/>
      <c r="K563" s="1"/>
      <c r="L563" s="1">
        <f t="shared" si="18"/>
        <v>611720.18295602337</v>
      </c>
      <c r="M563" s="54"/>
    </row>
    <row r="564" spans="1:13" x14ac:dyDescent="0.2">
      <c r="A564" s="299">
        <f t="shared" si="22"/>
        <v>2054</v>
      </c>
      <c r="B564" s="299">
        <f t="shared" si="23"/>
        <v>10</v>
      </c>
      <c r="C564" s="1">
        <f>'Florida_Keys FR'!C611</f>
        <v>109326.05841054663</v>
      </c>
      <c r="D564" s="1"/>
      <c r="E564" s="164">
        <f t="shared" si="25"/>
        <v>471017.76723610784</v>
      </c>
      <c r="F564" s="1">
        <f t="shared" si="21"/>
        <v>0</v>
      </c>
      <c r="G564" s="1">
        <v>0</v>
      </c>
      <c r="H564" s="1"/>
      <c r="I564" s="1"/>
      <c r="J564" s="1"/>
      <c r="K564" s="1"/>
      <c r="L564" s="1">
        <f t="shared" si="18"/>
        <v>580343.82564665447</v>
      </c>
      <c r="M564" s="54"/>
    </row>
    <row r="565" spans="1:13" x14ac:dyDescent="0.2">
      <c r="A565" s="299">
        <f t="shared" si="22"/>
        <v>2054</v>
      </c>
      <c r="B565" s="299">
        <f t="shared" si="23"/>
        <v>11</v>
      </c>
      <c r="C565" s="1">
        <f>'Florida_Keys FR'!C612</f>
        <v>90265.93727336124</v>
      </c>
      <c r="D565" s="1"/>
      <c r="E565" s="164">
        <f t="shared" si="25"/>
        <v>446088.71484325302</v>
      </c>
      <c r="F565" s="1">
        <f t="shared" si="21"/>
        <v>0</v>
      </c>
      <c r="G565" s="1">
        <v>0</v>
      </c>
      <c r="H565" s="1"/>
      <c r="I565" s="1"/>
      <c r="J565" s="1"/>
      <c r="K565" s="1"/>
      <c r="L565" s="1">
        <f t="shared" si="18"/>
        <v>536354.65211661428</v>
      </c>
      <c r="M565" s="54"/>
    </row>
    <row r="566" spans="1:13" x14ac:dyDescent="0.2">
      <c r="A566" s="299">
        <f t="shared" si="22"/>
        <v>2054</v>
      </c>
      <c r="B566" s="299">
        <f t="shared" si="23"/>
        <v>12</v>
      </c>
      <c r="C566" s="1">
        <f>'Florida_Keys FR'!C613</f>
        <v>92895.947972428708</v>
      </c>
      <c r="D566" s="1"/>
      <c r="E566" s="164">
        <f t="shared" si="25"/>
        <v>456920.38126618305</v>
      </c>
      <c r="F566" s="1">
        <f t="shared" si="21"/>
        <v>0</v>
      </c>
      <c r="G566" s="1">
        <v>0</v>
      </c>
      <c r="H566" s="1"/>
      <c r="I566" s="1"/>
      <c r="J566" s="1"/>
      <c r="K566" s="1"/>
      <c r="L566" s="1">
        <f t="shared" si="18"/>
        <v>549816.32923861174</v>
      </c>
      <c r="M566" s="54"/>
    </row>
    <row r="567" spans="1:13" x14ac:dyDescent="0.2">
      <c r="A567" s="299">
        <f t="shared" si="22"/>
        <v>2055</v>
      </c>
      <c r="B567" s="299">
        <f t="shared" si="23"/>
        <v>1</v>
      </c>
      <c r="C567" s="1">
        <f>'Florida_Keys FR'!C614</f>
        <v>92921.52733105942</v>
      </c>
      <c r="D567" s="1"/>
      <c r="E567" s="164">
        <f t="shared" si="25"/>
        <v>478708.66319317819</v>
      </c>
      <c r="F567" s="1">
        <f t="shared" si="21"/>
        <v>0</v>
      </c>
      <c r="G567" s="1">
        <v>0</v>
      </c>
      <c r="H567" s="1"/>
      <c r="I567" s="1"/>
      <c r="J567" s="1"/>
      <c r="K567" s="1"/>
      <c r="L567" s="1">
        <f t="shared" si="18"/>
        <v>571630.19052423758</v>
      </c>
      <c r="M567" s="54"/>
    </row>
    <row r="568" spans="1:13" x14ac:dyDescent="0.2">
      <c r="A568" s="299">
        <f t="shared" si="22"/>
        <v>2055</v>
      </c>
      <c r="B568" s="299">
        <f t="shared" si="23"/>
        <v>2</v>
      </c>
      <c r="C568" s="1">
        <f>'Florida_Keys FR'!C615</f>
        <v>88010.918209133029</v>
      </c>
      <c r="D568" s="1"/>
      <c r="E568" s="164">
        <f t="shared" si="25"/>
        <v>451037.2393869136</v>
      </c>
      <c r="F568" s="1">
        <f t="shared" si="21"/>
        <v>0</v>
      </c>
      <c r="G568" s="1">
        <v>0</v>
      </c>
      <c r="H568" s="1"/>
      <c r="I568" s="1"/>
      <c r="J568" s="1"/>
      <c r="K568" s="1"/>
      <c r="L568" s="1">
        <f t="shared" si="18"/>
        <v>539048.15759604657</v>
      </c>
      <c r="M568" s="54"/>
    </row>
    <row r="569" spans="1:13" x14ac:dyDescent="0.2">
      <c r="A569" s="299">
        <f t="shared" si="22"/>
        <v>2055</v>
      </c>
      <c r="B569" s="299">
        <f t="shared" si="23"/>
        <v>3</v>
      </c>
      <c r="C569" s="1">
        <f>'Florida_Keys FR'!C616</f>
        <v>99105.195210428647</v>
      </c>
      <c r="D569" s="1"/>
      <c r="E569" s="164">
        <f t="shared" si="25"/>
        <v>452263.27354148717</v>
      </c>
      <c r="F569" s="1">
        <f t="shared" si="21"/>
        <v>0</v>
      </c>
      <c r="G569" s="1">
        <v>0</v>
      </c>
      <c r="H569" s="1"/>
      <c r="I569" s="1"/>
      <c r="J569" s="1"/>
      <c r="K569" s="1"/>
      <c r="L569" s="1">
        <f t="shared" si="18"/>
        <v>551368.46875191585</v>
      </c>
      <c r="M569" s="54"/>
    </row>
    <row r="570" spans="1:13" x14ac:dyDescent="0.2">
      <c r="A570" s="299">
        <f t="shared" si="22"/>
        <v>2055</v>
      </c>
      <c r="B570" s="299">
        <f t="shared" si="23"/>
        <v>4</v>
      </c>
      <c r="C570" s="1">
        <f>'Florida_Keys FR'!C617</f>
        <v>103892.25034787078</v>
      </c>
      <c r="D570" s="1"/>
      <c r="E570" s="164">
        <f t="shared" si="25"/>
        <v>456196.94733550336</v>
      </c>
      <c r="F570" s="1">
        <f t="shared" si="21"/>
        <v>0</v>
      </c>
      <c r="G570" s="1">
        <v>0</v>
      </c>
      <c r="H570" s="1"/>
      <c r="I570" s="1"/>
      <c r="J570" s="1"/>
      <c r="K570" s="1"/>
      <c r="L570" s="1">
        <f t="shared" si="18"/>
        <v>560089.19768337416</v>
      </c>
      <c r="M570" s="54"/>
    </row>
    <row r="571" spans="1:13" x14ac:dyDescent="0.2">
      <c r="A571" s="299">
        <f t="shared" si="22"/>
        <v>2055</v>
      </c>
      <c r="B571" s="299">
        <f t="shared" si="23"/>
        <v>5</v>
      </c>
      <c r="C571" s="1">
        <f>'Florida_Keys FR'!C618</f>
        <v>118825.6659345582</v>
      </c>
      <c r="D571" s="1"/>
      <c r="E571" s="164">
        <f t="shared" si="25"/>
        <v>488091.79151517939</v>
      </c>
      <c r="F571" s="1">
        <f t="shared" si="21"/>
        <v>0</v>
      </c>
      <c r="G571" s="1">
        <v>0</v>
      </c>
      <c r="H571" s="1"/>
      <c r="I571" s="1"/>
      <c r="J571" s="1"/>
      <c r="K571" s="1"/>
      <c r="L571" s="1">
        <f t="shared" si="18"/>
        <v>606917.45744973759</v>
      </c>
      <c r="M571" s="54"/>
    </row>
    <row r="572" spans="1:13" x14ac:dyDescent="0.2">
      <c r="A572" s="299">
        <f t="shared" si="22"/>
        <v>2055</v>
      </c>
      <c r="B572" s="299">
        <f t="shared" si="23"/>
        <v>6</v>
      </c>
      <c r="C572" s="1">
        <f>'Florida_Keys FR'!C619</f>
        <v>129380.59097440714</v>
      </c>
      <c r="D572" s="1"/>
      <c r="E572" s="164">
        <f t="shared" si="25"/>
        <v>502920.15245270642</v>
      </c>
      <c r="F572" s="1">
        <f t="shared" si="21"/>
        <v>0</v>
      </c>
      <c r="G572" s="1">
        <v>0</v>
      </c>
      <c r="H572" s="1"/>
      <c r="I572" s="1"/>
      <c r="J572" s="1"/>
      <c r="K572" s="1"/>
      <c r="L572" s="1">
        <f t="shared" si="18"/>
        <v>632300.74342711351</v>
      </c>
      <c r="M572" s="54"/>
    </row>
    <row r="573" spans="1:13" x14ac:dyDescent="0.2">
      <c r="A573" s="299">
        <f t="shared" si="22"/>
        <v>2055</v>
      </c>
      <c r="B573" s="299">
        <f t="shared" si="23"/>
        <v>7</v>
      </c>
      <c r="C573" s="1">
        <f>'Florida_Keys FR'!C620</f>
        <v>141044.99639862127</v>
      </c>
      <c r="D573" s="1"/>
      <c r="E573" s="164">
        <f t="shared" si="25"/>
        <v>514569.11371723481</v>
      </c>
      <c r="F573" s="1">
        <f t="shared" si="21"/>
        <v>0</v>
      </c>
      <c r="G573" s="1">
        <v>0</v>
      </c>
      <c r="H573" s="1"/>
      <c r="I573" s="1"/>
      <c r="J573" s="1"/>
      <c r="K573" s="1"/>
      <c r="L573" s="1">
        <f t="shared" si="18"/>
        <v>655614.11011585605</v>
      </c>
      <c r="M573" s="54"/>
    </row>
    <row r="574" spans="1:13" x14ac:dyDescent="0.2">
      <c r="A574" s="299">
        <f t="shared" si="22"/>
        <v>2055</v>
      </c>
      <c r="B574" s="299">
        <f t="shared" si="23"/>
        <v>8</v>
      </c>
      <c r="C574" s="1">
        <f>'Florida_Keys FR'!C621</f>
        <v>139962.19286729611</v>
      </c>
      <c r="D574" s="1"/>
      <c r="E574" s="164">
        <f t="shared" si="25"/>
        <v>513557.05137557036</v>
      </c>
      <c r="F574" s="1">
        <f t="shared" si="21"/>
        <v>0</v>
      </c>
      <c r="G574" s="1">
        <v>0</v>
      </c>
      <c r="H574" s="1"/>
      <c r="I574" s="1"/>
      <c r="J574" s="1"/>
      <c r="K574" s="1"/>
      <c r="L574" s="1">
        <f t="shared" si="18"/>
        <v>653519.24424286652</v>
      </c>
      <c r="M574" s="54"/>
    </row>
    <row r="575" spans="1:13" x14ac:dyDescent="0.2">
      <c r="A575" s="299">
        <f t="shared" si="22"/>
        <v>2055</v>
      </c>
      <c r="B575" s="299">
        <f t="shared" si="23"/>
        <v>9</v>
      </c>
      <c r="C575" s="1">
        <f>'Florida_Keys FR'!C622</f>
        <v>119864.49713223554</v>
      </c>
      <c r="D575" s="1"/>
      <c r="E575" s="164">
        <f t="shared" si="25"/>
        <v>497905.30190822826</v>
      </c>
      <c r="F575" s="1">
        <f t="shared" si="21"/>
        <v>0</v>
      </c>
      <c r="G575" s="1">
        <v>0</v>
      </c>
      <c r="H575" s="1"/>
      <c r="I575" s="1"/>
      <c r="J575" s="1"/>
      <c r="K575" s="1"/>
      <c r="L575" s="1">
        <f t="shared" si="18"/>
        <v>617769.79904046375</v>
      </c>
      <c r="M575" s="54"/>
    </row>
    <row r="576" spans="1:13" x14ac:dyDescent="0.2">
      <c r="A576" s="299">
        <f t="shared" si="22"/>
        <v>2055</v>
      </c>
      <c r="B576" s="299">
        <f t="shared" si="23"/>
        <v>10</v>
      </c>
      <c r="C576" s="1">
        <f>'Florida_Keys FR'!C623</f>
        <v>110704.53000707568</v>
      </c>
      <c r="D576" s="1"/>
      <c r="E576" s="164">
        <f t="shared" si="25"/>
        <v>475718.65932443924</v>
      </c>
      <c r="F576" s="1">
        <f t="shared" si="21"/>
        <v>0</v>
      </c>
      <c r="G576" s="1">
        <v>0</v>
      </c>
      <c r="H576" s="1"/>
      <c r="I576" s="1"/>
      <c r="J576" s="1"/>
      <c r="K576" s="1"/>
      <c r="L576" s="1">
        <f t="shared" si="18"/>
        <v>586423.18933151488</v>
      </c>
      <c r="M576" s="54"/>
    </row>
    <row r="577" spans="1:13" x14ac:dyDescent="0.2">
      <c r="A577" s="299">
        <f t="shared" si="22"/>
        <v>2055</v>
      </c>
      <c r="B577" s="299">
        <f t="shared" si="23"/>
        <v>11</v>
      </c>
      <c r="C577" s="1">
        <f>'Florida_Keys FR'!C624</f>
        <v>91404.083406812249</v>
      </c>
      <c r="D577" s="1"/>
      <c r="E577" s="164">
        <f t="shared" si="25"/>
        <v>451080.11317688925</v>
      </c>
      <c r="F577" s="1">
        <f t="shared" si="21"/>
        <v>0</v>
      </c>
      <c r="G577" s="1">
        <v>0</v>
      </c>
      <c r="H577" s="1"/>
      <c r="I577" s="1"/>
      <c r="J577" s="1"/>
      <c r="K577" s="1"/>
      <c r="L577" s="1">
        <f t="shared" si="18"/>
        <v>542484.19658370153</v>
      </c>
      <c r="M577" s="54"/>
    </row>
    <row r="578" spans="1:13" x14ac:dyDescent="0.2">
      <c r="A578" s="299">
        <f t="shared" si="22"/>
        <v>2055</v>
      </c>
      <c r="B578" s="299">
        <f t="shared" si="23"/>
        <v>12</v>
      </c>
      <c r="C578" s="1">
        <f>'Florida_Keys FR'!C625</f>
        <v>94067.255413439285</v>
      </c>
      <c r="D578" s="1"/>
      <c r="E578" s="164">
        <f t="shared" si="25"/>
        <v>462059.94071632158</v>
      </c>
      <c r="F578" s="1">
        <f t="shared" si="21"/>
        <v>0</v>
      </c>
      <c r="G578" s="1">
        <v>0</v>
      </c>
      <c r="H578" s="1"/>
      <c r="I578" s="1"/>
      <c r="J578" s="1"/>
      <c r="K578" s="1"/>
      <c r="L578" s="1">
        <f t="shared" si="18"/>
        <v>556127.19612976082</v>
      </c>
      <c r="M578" s="54"/>
    </row>
    <row r="579" spans="1:13" x14ac:dyDescent="0.2">
      <c r="A579" s="299">
        <f t="shared" si="22"/>
        <v>2056</v>
      </c>
      <c r="B579" s="299">
        <f t="shared" si="23"/>
        <v>1</v>
      </c>
      <c r="C579" s="1">
        <f>'Florida_Keys FR'!C626</f>
        <v>94093.157297365935</v>
      </c>
      <c r="D579" s="1"/>
      <c r="E579" s="164">
        <f t="shared" si="25"/>
        <v>483397.9771109437</v>
      </c>
      <c r="F579" s="1">
        <f t="shared" si="21"/>
        <v>0</v>
      </c>
      <c r="G579" s="1">
        <v>0</v>
      </c>
      <c r="H579" s="1"/>
      <c r="I579" s="1"/>
      <c r="J579" s="1"/>
      <c r="K579" s="1"/>
      <c r="L579" s="1">
        <f t="shared" si="18"/>
        <v>577491.13440830959</v>
      </c>
      <c r="M579" s="54"/>
    </row>
    <row r="580" spans="1:13" x14ac:dyDescent="0.2">
      <c r="A580" s="299">
        <f t="shared" si="22"/>
        <v>2056</v>
      </c>
      <c r="B580" s="299">
        <f t="shared" si="23"/>
        <v>2</v>
      </c>
      <c r="C580" s="1">
        <f>'Florida_Keys FR'!C627</f>
        <v>89120.631233635824</v>
      </c>
      <c r="D580" s="1"/>
      <c r="E580" s="164">
        <f t="shared" si="25"/>
        <v>455732.80700010527</v>
      </c>
      <c r="F580" s="1">
        <f t="shared" si="21"/>
        <v>0</v>
      </c>
      <c r="G580" s="1">
        <v>0</v>
      </c>
      <c r="H580" s="1"/>
      <c r="I580" s="1"/>
      <c r="J580" s="1"/>
      <c r="K580" s="1"/>
      <c r="L580" s="1">
        <f t="shared" si="18"/>
        <v>544853.43823374109</v>
      </c>
      <c r="M580" s="54"/>
    </row>
    <row r="581" spans="1:13" x14ac:dyDescent="0.2">
      <c r="A581" s="299">
        <f t="shared" si="22"/>
        <v>2056</v>
      </c>
      <c r="B581" s="299">
        <f t="shared" si="23"/>
        <v>3</v>
      </c>
      <c r="C581" s="1">
        <f>'Florida_Keys FR'!C628</f>
        <v>100354.79387567111</v>
      </c>
      <c r="D581" s="1"/>
      <c r="E581" s="164">
        <f t="shared" si="25"/>
        <v>456876.62831427692</v>
      </c>
      <c r="F581" s="1">
        <f t="shared" si="21"/>
        <v>0</v>
      </c>
      <c r="G581" s="1">
        <v>0</v>
      </c>
      <c r="H581" s="1"/>
      <c r="I581" s="1"/>
      <c r="J581" s="1"/>
      <c r="K581" s="1"/>
      <c r="L581" s="1">
        <f t="shared" si="18"/>
        <v>557231.42218994803</v>
      </c>
      <c r="M581" s="54"/>
    </row>
    <row r="582" spans="1:13" x14ac:dyDescent="0.2">
      <c r="A582" s="299">
        <f t="shared" si="22"/>
        <v>2056</v>
      </c>
      <c r="B582" s="299">
        <f t="shared" si="23"/>
        <v>4</v>
      </c>
      <c r="C582" s="1">
        <f>'Florida_Keys FR'!C629</f>
        <v>105202.20808609111</v>
      </c>
      <c r="D582" s="1"/>
      <c r="E582" s="164">
        <f t="shared" si="25"/>
        <v>460736.40686475311</v>
      </c>
      <c r="F582" s="1">
        <f t="shared" si="21"/>
        <v>0</v>
      </c>
      <c r="G582" s="1">
        <v>0</v>
      </c>
      <c r="H582" s="1"/>
      <c r="I582" s="1"/>
      <c r="J582" s="1"/>
      <c r="K582" s="1"/>
      <c r="L582" s="1">
        <f t="shared" si="18"/>
        <v>565938.6149508442</v>
      </c>
      <c r="M582" s="54"/>
    </row>
    <row r="583" spans="1:13" x14ac:dyDescent="0.2">
      <c r="A583" s="299">
        <f t="shared" si="22"/>
        <v>2056</v>
      </c>
      <c r="B583" s="299">
        <f t="shared" si="23"/>
        <v>5</v>
      </c>
      <c r="C583" s="1">
        <f>'Florida_Keys FR'!C630</f>
        <v>120323.91628594592</v>
      </c>
      <c r="D583" s="1"/>
      <c r="E583" s="164">
        <f t="shared" si="25"/>
        <v>492551.98705673066</v>
      </c>
      <c r="F583" s="1">
        <f t="shared" si="21"/>
        <v>0</v>
      </c>
      <c r="G583" s="1">
        <v>0</v>
      </c>
      <c r="H583" s="1"/>
      <c r="I583" s="1"/>
      <c r="J583" s="1"/>
      <c r="K583" s="1"/>
      <c r="L583" s="1">
        <f t="shared" ref="L583:L646" si="26">SUM(C583:K583)</f>
        <v>612875.90334267658</v>
      </c>
      <c r="M583" s="54"/>
    </row>
    <row r="584" spans="1:13" x14ac:dyDescent="0.2">
      <c r="A584" s="299">
        <f t="shared" si="22"/>
        <v>2056</v>
      </c>
      <c r="B584" s="299">
        <f t="shared" si="23"/>
        <v>6</v>
      </c>
      <c r="C584" s="1">
        <f>'Florida_Keys FR'!C631</f>
        <v>131011.9263796462</v>
      </c>
      <c r="D584" s="1"/>
      <c r="E584" s="164">
        <f t="shared" si="25"/>
        <v>507423.29968584771</v>
      </c>
      <c r="F584" s="1">
        <f t="shared" si="21"/>
        <v>0</v>
      </c>
      <c r="G584" s="1">
        <v>0</v>
      </c>
      <c r="H584" s="1"/>
      <c r="I584" s="1"/>
      <c r="J584" s="1"/>
      <c r="K584" s="1"/>
      <c r="L584" s="1">
        <f t="shared" si="26"/>
        <v>638435.22606549389</v>
      </c>
      <c r="M584" s="54"/>
    </row>
    <row r="585" spans="1:13" x14ac:dyDescent="0.2">
      <c r="A585" s="299">
        <f t="shared" si="22"/>
        <v>2056</v>
      </c>
      <c r="B585" s="299">
        <f t="shared" si="23"/>
        <v>7</v>
      </c>
      <c r="C585" s="1">
        <f>'Florida_Keys FR'!C632</f>
        <v>142823.40608607122</v>
      </c>
      <c r="D585" s="1"/>
      <c r="E585" s="164">
        <f t="shared" si="25"/>
        <v>519107.8517710084</v>
      </c>
      <c r="F585" s="1">
        <f t="shared" si="21"/>
        <v>0</v>
      </c>
      <c r="G585" s="1">
        <v>0</v>
      </c>
      <c r="H585" s="1"/>
      <c r="I585" s="1"/>
      <c r="J585" s="1"/>
      <c r="K585" s="1"/>
      <c r="L585" s="1">
        <f t="shared" si="26"/>
        <v>661931.25785707962</v>
      </c>
      <c r="M585" s="54"/>
    </row>
    <row r="586" spans="1:13" x14ac:dyDescent="0.2">
      <c r="A586" s="299">
        <f t="shared" si="22"/>
        <v>2056</v>
      </c>
      <c r="B586" s="299">
        <f t="shared" si="23"/>
        <v>8</v>
      </c>
      <c r="C586" s="1">
        <f>'Florida_Keys FR'!C633</f>
        <v>141726.94968978185</v>
      </c>
      <c r="D586" s="1"/>
      <c r="E586" s="164">
        <f t="shared" si="25"/>
        <v>518087.9496790875</v>
      </c>
      <c r="F586" s="1">
        <f t="shared" si="21"/>
        <v>0</v>
      </c>
      <c r="G586" s="1">
        <v>0</v>
      </c>
      <c r="H586" s="1"/>
      <c r="I586" s="1"/>
      <c r="J586" s="1"/>
      <c r="K586" s="1"/>
      <c r="L586" s="1">
        <f t="shared" si="26"/>
        <v>659814.89936886937</v>
      </c>
      <c r="M586" s="54"/>
    </row>
    <row r="587" spans="1:13" x14ac:dyDescent="0.2">
      <c r="A587" s="299">
        <f t="shared" si="22"/>
        <v>2056</v>
      </c>
      <c r="B587" s="299">
        <f t="shared" si="23"/>
        <v>9</v>
      </c>
      <c r="C587" s="1">
        <f>'Florida_Keys FR'!C634</f>
        <v>121375.84590974791</v>
      </c>
      <c r="D587" s="1"/>
      <c r="E587" s="164">
        <f t="shared" si="25"/>
        <v>502504.48231363762</v>
      </c>
      <c r="F587" s="1">
        <f t="shared" si="21"/>
        <v>0</v>
      </c>
      <c r="G587" s="1">
        <v>0</v>
      </c>
      <c r="H587" s="1"/>
      <c r="I587" s="1"/>
      <c r="J587" s="1"/>
      <c r="K587" s="1"/>
      <c r="L587" s="1">
        <f t="shared" si="26"/>
        <v>623880.3282233855</v>
      </c>
      <c r="M587" s="54"/>
    </row>
    <row r="588" spans="1:13" x14ac:dyDescent="0.2">
      <c r="A588" s="299">
        <f t="shared" si="22"/>
        <v>2056</v>
      </c>
      <c r="B588" s="299">
        <f t="shared" si="23"/>
        <v>10</v>
      </c>
      <c r="C588" s="1">
        <f>'Florida_Keys FR'!C635</f>
        <v>112100.3824912912</v>
      </c>
      <c r="D588" s="1"/>
      <c r="E588" s="164">
        <f t="shared" si="25"/>
        <v>480466.46766086848</v>
      </c>
      <c r="F588" s="1">
        <f t="shared" si="21"/>
        <v>0</v>
      </c>
      <c r="G588" s="1">
        <v>0</v>
      </c>
      <c r="H588" s="1"/>
      <c r="I588" s="1"/>
      <c r="J588" s="1"/>
      <c r="K588" s="1"/>
      <c r="L588" s="1">
        <f t="shared" si="26"/>
        <v>592566.85015215969</v>
      </c>
      <c r="M588" s="54"/>
    </row>
    <row r="589" spans="1:13" x14ac:dyDescent="0.2">
      <c r="A589" s="299">
        <f t="shared" si="22"/>
        <v>2056</v>
      </c>
      <c r="B589" s="299">
        <f t="shared" si="23"/>
        <v>11</v>
      </c>
      <c r="C589" s="1">
        <f>'Florida_Keys FR'!C636</f>
        <v>92556.580209632215</v>
      </c>
      <c r="D589" s="1"/>
      <c r="E589" s="164">
        <f t="shared" si="25"/>
        <v>456127.36151635624</v>
      </c>
      <c r="F589" s="1">
        <f t="shared" si="21"/>
        <v>0</v>
      </c>
      <c r="G589" s="1">
        <v>0</v>
      </c>
      <c r="H589" s="1"/>
      <c r="I589" s="1"/>
      <c r="J589" s="1"/>
      <c r="K589" s="1"/>
      <c r="L589" s="1">
        <f t="shared" si="26"/>
        <v>548683.94172598841</v>
      </c>
      <c r="M589" s="54"/>
    </row>
    <row r="590" spans="1:13" x14ac:dyDescent="0.2">
      <c r="A590" s="299">
        <f t="shared" si="22"/>
        <v>2056</v>
      </c>
      <c r="B590" s="299">
        <f t="shared" si="23"/>
        <v>12</v>
      </c>
      <c r="C590" s="1">
        <f>'Florida_Keys FR'!C637</f>
        <v>95253.331648474923</v>
      </c>
      <c r="D590" s="1"/>
      <c r="E590" s="164">
        <f t="shared" si="25"/>
        <v>467257.31126971688</v>
      </c>
      <c r="F590" s="1">
        <f t="shared" si="21"/>
        <v>0</v>
      </c>
      <c r="G590" s="1">
        <v>0</v>
      </c>
      <c r="H590" s="1"/>
      <c r="I590" s="1"/>
      <c r="J590" s="1"/>
      <c r="K590" s="1"/>
      <c r="L590" s="1">
        <f t="shared" si="26"/>
        <v>562510.64291819185</v>
      </c>
      <c r="M590" s="54"/>
    </row>
    <row r="591" spans="1:13" x14ac:dyDescent="0.2">
      <c r="A591" s="299">
        <f t="shared" si="22"/>
        <v>2057</v>
      </c>
      <c r="B591" s="299">
        <f t="shared" si="23"/>
        <v>1</v>
      </c>
      <c r="C591" s="1">
        <f>'Florida_Keys FR'!C638</f>
        <v>95279.560124357959</v>
      </c>
      <c r="D591" s="1"/>
      <c r="E591" s="164">
        <f t="shared" si="25"/>
        <v>488133.22641010105</v>
      </c>
      <c r="F591" s="1">
        <f t="shared" si="21"/>
        <v>0</v>
      </c>
      <c r="G591" s="1">
        <v>0</v>
      </c>
      <c r="H591" s="1"/>
      <c r="I591" s="1"/>
      <c r="J591" s="1"/>
      <c r="K591" s="1"/>
      <c r="L591" s="1">
        <f t="shared" si="26"/>
        <v>583412.78653445898</v>
      </c>
      <c r="M591" s="54"/>
    </row>
    <row r="592" spans="1:13" x14ac:dyDescent="0.2">
      <c r="A592" s="299">
        <f t="shared" si="22"/>
        <v>2057</v>
      </c>
      <c r="B592" s="299">
        <f t="shared" si="23"/>
        <v>2</v>
      </c>
      <c r="C592" s="1">
        <f>'Florida_Keys FR'!C639</f>
        <v>90244.33641981367</v>
      </c>
      <c r="D592" s="1"/>
      <c r="E592" s="164">
        <f t="shared" si="25"/>
        <v>460477.25828250352</v>
      </c>
      <c r="F592" s="1">
        <f t="shared" ref="F592:F655" si="27">+F580</f>
        <v>0</v>
      </c>
      <c r="G592" s="1">
        <v>0</v>
      </c>
      <c r="H592" s="1"/>
      <c r="I592" s="1"/>
      <c r="J592" s="1"/>
      <c r="K592" s="1"/>
      <c r="L592" s="1">
        <f t="shared" si="26"/>
        <v>550721.59470231715</v>
      </c>
      <c r="M592" s="54"/>
    </row>
    <row r="593" spans="1:13" x14ac:dyDescent="0.2">
      <c r="A593" s="299">
        <f t="shared" si="22"/>
        <v>2057</v>
      </c>
      <c r="B593" s="299">
        <f t="shared" si="23"/>
        <v>3</v>
      </c>
      <c r="C593" s="1">
        <f>'Florida_Keys FR'!C640</f>
        <v>101620.1484941798</v>
      </c>
      <c r="D593" s="1"/>
      <c r="E593" s="164">
        <f t="shared" si="25"/>
        <v>461537.04205361282</v>
      </c>
      <c r="F593" s="1">
        <f t="shared" si="27"/>
        <v>0</v>
      </c>
      <c r="G593" s="1">
        <v>0</v>
      </c>
      <c r="H593" s="1"/>
      <c r="I593" s="1"/>
      <c r="J593" s="1"/>
      <c r="K593" s="1"/>
      <c r="L593" s="1">
        <f t="shared" si="26"/>
        <v>563157.19054779259</v>
      </c>
      <c r="M593" s="54"/>
    </row>
    <row r="594" spans="1:13" x14ac:dyDescent="0.2">
      <c r="A594" s="299">
        <f t="shared" ref="A594:A657" si="28">+A582+1</f>
        <v>2057</v>
      </c>
      <c r="B594" s="299">
        <f t="shared" ref="B594:B657" si="29">+B582</f>
        <v>4</v>
      </c>
      <c r="C594" s="1">
        <f>'Florida_Keys FR'!C641</f>
        <v>106528.6828337147</v>
      </c>
      <c r="D594" s="1"/>
      <c r="E594" s="164">
        <f t="shared" si="25"/>
        <v>465321.03700055351</v>
      </c>
      <c r="F594" s="1">
        <f t="shared" si="27"/>
        <v>0</v>
      </c>
      <c r="G594" s="1">
        <v>0</v>
      </c>
      <c r="H594" s="1"/>
      <c r="I594" s="1"/>
      <c r="J594" s="1"/>
      <c r="K594" s="1"/>
      <c r="L594" s="1">
        <f t="shared" si="26"/>
        <v>571849.71983426821</v>
      </c>
      <c r="M594" s="54"/>
    </row>
    <row r="595" spans="1:13" x14ac:dyDescent="0.2">
      <c r="A595" s="299">
        <f t="shared" si="28"/>
        <v>2057</v>
      </c>
      <c r="B595" s="299">
        <f t="shared" si="29"/>
        <v>5</v>
      </c>
      <c r="C595" s="1">
        <f>'Florida_Keys FR'!C642</f>
        <v>121841.05779268949</v>
      </c>
      <c r="D595" s="1"/>
      <c r="E595" s="164">
        <f t="shared" si="25"/>
        <v>497052.93998165673</v>
      </c>
      <c r="F595" s="1">
        <f t="shared" si="27"/>
        <v>0</v>
      </c>
      <c r="G595" s="1">
        <v>0</v>
      </c>
      <c r="H595" s="1"/>
      <c r="I595" s="1"/>
      <c r="J595" s="1"/>
      <c r="K595" s="1"/>
      <c r="L595" s="1">
        <f t="shared" si="26"/>
        <v>618893.99777434627</v>
      </c>
      <c r="M595" s="54"/>
    </row>
    <row r="596" spans="1:13" x14ac:dyDescent="0.2">
      <c r="A596" s="299">
        <f t="shared" si="28"/>
        <v>2057</v>
      </c>
      <c r="B596" s="299">
        <f t="shared" si="29"/>
        <v>6</v>
      </c>
      <c r="C596" s="1">
        <f>'Florida_Keys FR'!C643</f>
        <v>132663.83098451825</v>
      </c>
      <c r="D596" s="1"/>
      <c r="E596" s="164">
        <f t="shared" si="25"/>
        <v>511966.76810099866</v>
      </c>
      <c r="F596" s="1">
        <f t="shared" si="27"/>
        <v>0</v>
      </c>
      <c r="G596" s="1">
        <v>0</v>
      </c>
      <c r="H596" s="1"/>
      <c r="I596" s="1"/>
      <c r="J596" s="1"/>
      <c r="K596" s="1"/>
      <c r="L596" s="1">
        <f t="shared" si="26"/>
        <v>644630.59908551688</v>
      </c>
      <c r="M596" s="54"/>
    </row>
    <row r="597" spans="1:13" x14ac:dyDescent="0.2">
      <c r="A597" s="299">
        <f t="shared" si="28"/>
        <v>2057</v>
      </c>
      <c r="B597" s="299">
        <f t="shared" si="29"/>
        <v>7</v>
      </c>
      <c r="C597" s="1">
        <f>'Florida_Keys FR'!C644</f>
        <v>144624.23940496627</v>
      </c>
      <c r="D597" s="1"/>
      <c r="E597" s="164">
        <f t="shared" si="25"/>
        <v>523686.62359783915</v>
      </c>
      <c r="F597" s="1">
        <f t="shared" si="27"/>
        <v>0</v>
      </c>
      <c r="G597" s="1">
        <v>0</v>
      </c>
      <c r="H597" s="1"/>
      <c r="I597" s="1"/>
      <c r="J597" s="1"/>
      <c r="K597" s="1"/>
      <c r="L597" s="1">
        <f t="shared" si="26"/>
        <v>668310.86300280539</v>
      </c>
      <c r="M597" s="54"/>
    </row>
    <row r="598" spans="1:13" x14ac:dyDescent="0.2">
      <c r="A598" s="299">
        <f t="shared" si="28"/>
        <v>2057</v>
      </c>
      <c r="B598" s="299">
        <f t="shared" si="29"/>
        <v>8</v>
      </c>
      <c r="C598" s="1">
        <f>'Florida_Keys FR'!C645</f>
        <v>143513.95799732013</v>
      </c>
      <c r="D598" s="1"/>
      <c r="E598" s="164">
        <f t="shared" si="25"/>
        <v>522658.82219653437</v>
      </c>
      <c r="F598" s="1">
        <f t="shared" si="27"/>
        <v>0</v>
      </c>
      <c r="G598" s="1">
        <v>0</v>
      </c>
      <c r="H598" s="1"/>
      <c r="I598" s="1"/>
      <c r="J598" s="1"/>
      <c r="K598" s="1"/>
      <c r="L598" s="1">
        <f t="shared" si="26"/>
        <v>666172.78019385447</v>
      </c>
      <c r="M598" s="54"/>
    </row>
    <row r="599" spans="1:13" x14ac:dyDescent="0.2">
      <c r="A599" s="299">
        <f t="shared" si="28"/>
        <v>2057</v>
      </c>
      <c r="B599" s="299">
        <f t="shared" si="29"/>
        <v>9</v>
      </c>
      <c r="C599" s="1">
        <f>'Florida_Keys FR'!C646</f>
        <v>122906.25099819418</v>
      </c>
      <c r="D599" s="1"/>
      <c r="E599" s="164">
        <f t="shared" si="25"/>
        <v>507146.14561754279</v>
      </c>
      <c r="F599" s="1">
        <f t="shared" si="27"/>
        <v>0</v>
      </c>
      <c r="G599" s="1">
        <v>0</v>
      </c>
      <c r="H599" s="1"/>
      <c r="I599" s="1"/>
      <c r="J599" s="1"/>
      <c r="K599" s="1"/>
      <c r="L599" s="1">
        <f t="shared" si="26"/>
        <v>630052.396615737</v>
      </c>
      <c r="M599" s="54"/>
    </row>
    <row r="600" spans="1:13" x14ac:dyDescent="0.2">
      <c r="A600" s="299">
        <f t="shared" si="28"/>
        <v>2057</v>
      </c>
      <c r="B600" s="299">
        <f t="shared" si="29"/>
        <v>10</v>
      </c>
      <c r="C600" s="1">
        <f>'Florida_Keys FR'!C647</f>
        <v>113513.83501551922</v>
      </c>
      <c r="D600" s="1"/>
      <c r="E600" s="164">
        <f t="shared" si="25"/>
        <v>485261.6604829756</v>
      </c>
      <c r="F600" s="1">
        <f t="shared" si="27"/>
        <v>0</v>
      </c>
      <c r="G600" s="1">
        <v>0</v>
      </c>
      <c r="H600" s="1"/>
      <c r="I600" s="1"/>
      <c r="J600" s="1"/>
      <c r="K600" s="1"/>
      <c r="L600" s="1">
        <f t="shared" si="26"/>
        <v>598775.49549849483</v>
      </c>
      <c r="M600" s="54"/>
    </row>
    <row r="601" spans="1:13" x14ac:dyDescent="0.2">
      <c r="A601" s="299">
        <f t="shared" si="28"/>
        <v>2057</v>
      </c>
      <c r="B601" s="299">
        <f t="shared" si="29"/>
        <v>11</v>
      </c>
      <c r="C601" s="1">
        <f>'Florida_Keys FR'!C648</f>
        <v>93723.60862669746</v>
      </c>
      <c r="D601" s="1"/>
      <c r="E601" s="164">
        <f t="shared" si="25"/>
        <v>461231.08478135441</v>
      </c>
      <c r="F601" s="1">
        <f t="shared" si="27"/>
        <v>0</v>
      </c>
      <c r="G601" s="1">
        <v>0</v>
      </c>
      <c r="H601" s="1"/>
      <c r="I601" s="1"/>
      <c r="J601" s="1"/>
      <c r="K601" s="1"/>
      <c r="L601" s="1">
        <f t="shared" si="26"/>
        <v>554954.69340805185</v>
      </c>
      <c r="M601" s="54"/>
    </row>
    <row r="602" spans="1:13" x14ac:dyDescent="0.2">
      <c r="A602" s="299">
        <f t="shared" si="28"/>
        <v>2057</v>
      </c>
      <c r="B602" s="299">
        <f t="shared" si="29"/>
        <v>12</v>
      </c>
      <c r="C602" s="1">
        <f>'Florida_Keys FR'!C649</f>
        <v>96454.362894466627</v>
      </c>
      <c r="D602" s="1"/>
      <c r="E602" s="164">
        <f t="shared" si="25"/>
        <v>472513.1432007149</v>
      </c>
      <c r="F602" s="1">
        <f t="shared" si="27"/>
        <v>0</v>
      </c>
      <c r="G602" s="1">
        <v>0</v>
      </c>
      <c r="H602" s="1"/>
      <c r="I602" s="1"/>
      <c r="J602" s="1"/>
      <c r="K602" s="1"/>
      <c r="L602" s="1">
        <f t="shared" si="26"/>
        <v>568967.50609518157</v>
      </c>
      <c r="M602" s="54"/>
    </row>
    <row r="603" spans="1:13" x14ac:dyDescent="0.2">
      <c r="A603" s="299">
        <f t="shared" si="28"/>
        <v>2058</v>
      </c>
      <c r="B603" s="299">
        <f t="shared" si="29"/>
        <v>1</v>
      </c>
      <c r="C603" s="1">
        <f>'Florida_Keys FR'!C650</f>
        <v>96480.922080242279</v>
      </c>
      <c r="D603" s="1"/>
      <c r="E603" s="164">
        <f t="shared" si="25"/>
        <v>492914.86106250121</v>
      </c>
      <c r="F603" s="1">
        <f t="shared" si="27"/>
        <v>0</v>
      </c>
      <c r="G603" s="1">
        <v>0</v>
      </c>
      <c r="H603" s="1"/>
      <c r="I603" s="1"/>
      <c r="J603" s="1"/>
      <c r="K603" s="1"/>
      <c r="L603" s="1">
        <f t="shared" si="26"/>
        <v>589395.78314274352</v>
      </c>
      <c r="M603" s="54"/>
    </row>
    <row r="604" spans="1:13" x14ac:dyDescent="0.2">
      <c r="A604" s="299">
        <f t="shared" si="28"/>
        <v>2058</v>
      </c>
      <c r="B604" s="299">
        <f t="shared" si="29"/>
        <v>2</v>
      </c>
      <c r="C604" s="1">
        <f>'Florida_Keys FR'!C651</f>
        <v>91382.210192187151</v>
      </c>
      <c r="D604" s="1"/>
      <c r="E604" s="164">
        <f t="shared" si="25"/>
        <v>465271.10214236227</v>
      </c>
      <c r="F604" s="1">
        <f t="shared" si="27"/>
        <v>0</v>
      </c>
      <c r="G604" s="1">
        <v>0</v>
      </c>
      <c r="H604" s="1"/>
      <c r="I604" s="1"/>
      <c r="J604" s="1"/>
      <c r="K604" s="1"/>
      <c r="L604" s="1">
        <f t="shared" si="26"/>
        <v>556653.31233454938</v>
      </c>
      <c r="M604" s="54"/>
    </row>
    <row r="605" spans="1:13" x14ac:dyDescent="0.2">
      <c r="A605" s="299">
        <f t="shared" si="28"/>
        <v>2058</v>
      </c>
      <c r="B605" s="299">
        <f t="shared" si="29"/>
        <v>3</v>
      </c>
      <c r="C605" s="1">
        <f>'Florida_Keys FR'!C652</f>
        <v>102901.45772978994</v>
      </c>
      <c r="D605" s="1"/>
      <c r="E605" s="164">
        <f t="shared" si="25"/>
        <v>466244.99478898343</v>
      </c>
      <c r="F605" s="1">
        <f t="shared" si="27"/>
        <v>0</v>
      </c>
      <c r="G605" s="1">
        <v>0</v>
      </c>
      <c r="H605" s="1"/>
      <c r="I605" s="1"/>
      <c r="J605" s="1"/>
      <c r="K605" s="1"/>
      <c r="L605" s="1">
        <f t="shared" si="26"/>
        <v>569146.45251877338</v>
      </c>
      <c r="M605" s="54"/>
    </row>
    <row r="606" spans="1:13" x14ac:dyDescent="0.2">
      <c r="A606" s="299">
        <f t="shared" si="28"/>
        <v>2058</v>
      </c>
      <c r="B606" s="299">
        <f t="shared" si="29"/>
        <v>4</v>
      </c>
      <c r="C606" s="1">
        <f>'Florida_Keys FR'!C653</f>
        <v>107871.8828505897</v>
      </c>
      <c r="D606" s="1"/>
      <c r="E606" s="164">
        <f t="shared" si="25"/>
        <v>469951.28722013481</v>
      </c>
      <c r="F606" s="1">
        <f t="shared" si="27"/>
        <v>0</v>
      </c>
      <c r="G606" s="1">
        <v>0</v>
      </c>
      <c r="H606" s="1"/>
      <c r="I606" s="1"/>
      <c r="J606" s="1"/>
      <c r="K606" s="1"/>
      <c r="L606" s="1">
        <f t="shared" si="26"/>
        <v>577823.17007072456</v>
      </c>
      <c r="M606" s="54"/>
    </row>
    <row r="607" spans="1:13" x14ac:dyDescent="0.2">
      <c r="A607" s="299">
        <f t="shared" si="28"/>
        <v>2058</v>
      </c>
      <c r="B607" s="299">
        <f t="shared" si="29"/>
        <v>5</v>
      </c>
      <c r="C607" s="1">
        <f>'Florida_Keys FR'!C654</f>
        <v>123377.32864979442</v>
      </c>
      <c r="D607" s="1"/>
      <c r="E607" s="164">
        <f t="shared" si="25"/>
        <v>501595.0227319916</v>
      </c>
      <c r="F607" s="1">
        <f t="shared" si="27"/>
        <v>0</v>
      </c>
      <c r="G607" s="1">
        <v>0</v>
      </c>
      <c r="H607" s="1"/>
      <c r="I607" s="1"/>
      <c r="J607" s="1"/>
      <c r="K607" s="1"/>
      <c r="L607" s="1">
        <f t="shared" si="26"/>
        <v>624972.35138178605</v>
      </c>
      <c r="M607" s="54"/>
    </row>
    <row r="608" spans="1:13" x14ac:dyDescent="0.2">
      <c r="A608" s="299">
        <f t="shared" si="28"/>
        <v>2058</v>
      </c>
      <c r="B608" s="299">
        <f t="shared" si="29"/>
        <v>6</v>
      </c>
      <c r="C608" s="1">
        <f>'Florida_Keys FR'!C655</f>
        <v>134336.56414217176</v>
      </c>
      <c r="D608" s="1"/>
      <c r="E608" s="164">
        <f t="shared" si="25"/>
        <v>516550.91873403796</v>
      </c>
      <c r="F608" s="1">
        <f t="shared" si="27"/>
        <v>0</v>
      </c>
      <c r="G608" s="1">
        <v>0</v>
      </c>
      <c r="H608" s="1"/>
      <c r="I608" s="1"/>
      <c r="J608" s="1"/>
      <c r="K608" s="1"/>
      <c r="L608" s="1">
        <f t="shared" si="26"/>
        <v>650887.48287620977</v>
      </c>
      <c r="M608" s="54"/>
    </row>
    <row r="609" spans="1:13" x14ac:dyDescent="0.2">
      <c r="A609" s="299">
        <f t="shared" si="28"/>
        <v>2058</v>
      </c>
      <c r="B609" s="299">
        <f t="shared" si="29"/>
        <v>7</v>
      </c>
      <c r="C609" s="1">
        <f>'Florida_Keys FR'!C656</f>
        <v>146447.7790906349</v>
      </c>
      <c r="D609" s="1"/>
      <c r="E609" s="164">
        <f t="shared" si="25"/>
        <v>528305.78231415851</v>
      </c>
      <c r="F609" s="1">
        <f t="shared" si="27"/>
        <v>0</v>
      </c>
      <c r="G609" s="1">
        <v>0</v>
      </c>
      <c r="H609" s="1"/>
      <c r="I609" s="1"/>
      <c r="J609" s="1"/>
      <c r="K609" s="1"/>
      <c r="L609" s="1">
        <f t="shared" si="26"/>
        <v>674753.56140479341</v>
      </c>
      <c r="M609" s="54"/>
    </row>
    <row r="610" spans="1:13" x14ac:dyDescent="0.2">
      <c r="A610" s="299">
        <f t="shared" si="28"/>
        <v>2058</v>
      </c>
      <c r="B610" s="299">
        <f t="shared" si="29"/>
        <v>8</v>
      </c>
      <c r="C610" s="1">
        <f>'Florida_Keys FR'!C657</f>
        <v>145323.49835467816</v>
      </c>
      <c r="D610" s="1"/>
      <c r="E610" s="164">
        <f t="shared" si="25"/>
        <v>527270.02160362166</v>
      </c>
      <c r="F610" s="1">
        <f t="shared" si="27"/>
        <v>0</v>
      </c>
      <c r="G610" s="1">
        <v>0</v>
      </c>
      <c r="H610" s="1"/>
      <c r="I610" s="1"/>
      <c r="J610" s="1"/>
      <c r="K610" s="1"/>
      <c r="L610" s="1">
        <f t="shared" si="26"/>
        <v>672593.51995829982</v>
      </c>
      <c r="M610" s="54"/>
    </row>
    <row r="611" spans="1:13" x14ac:dyDescent="0.2">
      <c r="A611" s="299">
        <f t="shared" si="28"/>
        <v>2058</v>
      </c>
      <c r="B611" s="299">
        <f t="shared" si="29"/>
        <v>9</v>
      </c>
      <c r="C611" s="1">
        <f>'Florida_Keys FR'!C658</f>
        <v>124455.95267499531</v>
      </c>
      <c r="D611" s="1"/>
      <c r="E611" s="164">
        <f t="shared" si="25"/>
        <v>511830.68423696281</v>
      </c>
      <c r="F611" s="1">
        <f t="shared" si="27"/>
        <v>0</v>
      </c>
      <c r="G611" s="1">
        <v>0</v>
      </c>
      <c r="H611" s="1"/>
      <c r="I611" s="1"/>
      <c r="J611" s="1"/>
      <c r="K611" s="1"/>
      <c r="L611" s="1">
        <f t="shared" si="26"/>
        <v>636286.63691195811</v>
      </c>
      <c r="M611" s="54"/>
    </row>
    <row r="612" spans="1:13" x14ac:dyDescent="0.2">
      <c r="A612" s="299">
        <f t="shared" si="28"/>
        <v>2058</v>
      </c>
      <c r="B612" s="299">
        <f t="shared" si="29"/>
        <v>10</v>
      </c>
      <c r="C612" s="1">
        <f>'Florida_Keys FR'!C659</f>
        <v>114945.10949533604</v>
      </c>
      <c r="D612" s="1"/>
      <c r="E612" s="164">
        <f t="shared" ref="E612:E674" si="30">+E600*(E600/E588)</f>
        <v>490104.71070148569</v>
      </c>
      <c r="F612" s="1">
        <f t="shared" si="27"/>
        <v>0</v>
      </c>
      <c r="G612" s="1">
        <v>0</v>
      </c>
      <c r="H612" s="1"/>
      <c r="I612" s="1"/>
      <c r="J612" s="1"/>
      <c r="K612" s="1"/>
      <c r="L612" s="1">
        <f t="shared" si="26"/>
        <v>605049.8201968217</v>
      </c>
      <c r="M612" s="54"/>
    </row>
    <row r="613" spans="1:13" x14ac:dyDescent="0.2">
      <c r="A613" s="299">
        <f t="shared" si="28"/>
        <v>2058</v>
      </c>
      <c r="B613" s="299">
        <f t="shared" si="29"/>
        <v>11</v>
      </c>
      <c r="C613" s="1">
        <f>'Florida_Keys FR'!C660</f>
        <v>94905.351884384014</v>
      </c>
      <c r="D613" s="1"/>
      <c r="E613" s="164">
        <f t="shared" si="30"/>
        <v>466391.91488396714</v>
      </c>
      <c r="F613" s="1">
        <f t="shared" si="27"/>
        <v>0</v>
      </c>
      <c r="G613" s="1">
        <v>0</v>
      </c>
      <c r="H613" s="1"/>
      <c r="I613" s="1"/>
      <c r="J613" s="1"/>
      <c r="K613" s="1"/>
      <c r="L613" s="1">
        <f t="shared" si="26"/>
        <v>561297.2667683512</v>
      </c>
      <c r="M613" s="54"/>
    </row>
    <row r="614" spans="1:13" x14ac:dyDescent="0.2">
      <c r="A614" s="299">
        <f t="shared" si="28"/>
        <v>2058</v>
      </c>
      <c r="B614" s="299">
        <f t="shared" si="29"/>
        <v>12</v>
      </c>
      <c r="C614" s="1">
        <f>'Florida_Keys FR'!C661</f>
        <v>97670.537716319508</v>
      </c>
      <c r="D614" s="1"/>
      <c r="E614" s="164">
        <f t="shared" si="30"/>
        <v>477828.09409811674</v>
      </c>
      <c r="F614" s="1">
        <f t="shared" si="27"/>
        <v>0</v>
      </c>
      <c r="G614" s="1">
        <v>0</v>
      </c>
      <c r="H614" s="1"/>
      <c r="I614" s="1"/>
      <c r="J614" s="1"/>
      <c r="K614" s="1"/>
      <c r="L614" s="1">
        <f t="shared" si="26"/>
        <v>575498.63181443629</v>
      </c>
      <c r="M614" s="54"/>
    </row>
    <row r="615" spans="1:13" x14ac:dyDescent="0.2">
      <c r="A615" s="299">
        <f t="shared" si="28"/>
        <v>2059</v>
      </c>
      <c r="B615" s="299">
        <f t="shared" si="29"/>
        <v>1</v>
      </c>
      <c r="C615" s="1">
        <f>'Florida_Keys FR'!C662</f>
        <v>97697.431781846259</v>
      </c>
      <c r="D615" s="1"/>
      <c r="E615" s="164">
        <f t="shared" si="30"/>
        <v>497743.33544781036</v>
      </c>
      <c r="F615" s="1">
        <f t="shared" si="27"/>
        <v>0</v>
      </c>
      <c r="G615" s="1">
        <v>0</v>
      </c>
      <c r="H615" s="1"/>
      <c r="I615" s="1"/>
      <c r="J615" s="1"/>
      <c r="K615" s="1"/>
      <c r="L615" s="1">
        <f t="shared" si="26"/>
        <v>595440.76722965657</v>
      </c>
      <c r="M615" s="54"/>
    </row>
    <row r="616" spans="1:13" x14ac:dyDescent="0.2">
      <c r="A616" s="299">
        <f t="shared" si="28"/>
        <v>2059</v>
      </c>
      <c r="B616" s="299">
        <f t="shared" si="29"/>
        <v>2</v>
      </c>
      <c r="C616" s="1">
        <f>'Florida_Keys FR'!C663</f>
        <v>92534.431199780272</v>
      </c>
      <c r="D616" s="1"/>
      <c r="E616" s="164">
        <f t="shared" si="30"/>
        <v>470114.85278597497</v>
      </c>
      <c r="F616" s="1">
        <f t="shared" si="27"/>
        <v>0</v>
      </c>
      <c r="G616" s="1">
        <v>0</v>
      </c>
      <c r="H616" s="1"/>
      <c r="I616" s="1"/>
      <c r="J616" s="1"/>
      <c r="K616" s="1"/>
      <c r="L616" s="1">
        <f t="shared" si="26"/>
        <v>562649.28398575529</v>
      </c>
      <c r="M616" s="54"/>
    </row>
    <row r="617" spans="1:13" x14ac:dyDescent="0.2">
      <c r="A617" s="299">
        <f t="shared" si="28"/>
        <v>2059</v>
      </c>
      <c r="B617" s="299">
        <f t="shared" si="29"/>
        <v>3</v>
      </c>
      <c r="C617" s="1">
        <f>'Florida_Keys FR'!C664</f>
        <v>104198.92275125148</v>
      </c>
      <c r="D617" s="1"/>
      <c r="E617" s="164">
        <f t="shared" si="30"/>
        <v>471000.97144646407</v>
      </c>
      <c r="F617" s="1">
        <f t="shared" si="27"/>
        <v>0</v>
      </c>
      <c r="G617" s="1">
        <v>0</v>
      </c>
      <c r="H617" s="1"/>
      <c r="I617" s="1"/>
      <c r="J617" s="1"/>
      <c r="K617" s="1"/>
      <c r="L617" s="1">
        <f t="shared" si="26"/>
        <v>575199.89419771556</v>
      </c>
      <c r="M617" s="54"/>
    </row>
    <row r="618" spans="1:13" x14ac:dyDescent="0.2">
      <c r="A618" s="299">
        <f t="shared" si="28"/>
        <v>2059</v>
      </c>
      <c r="B618" s="299">
        <f t="shared" si="29"/>
        <v>4</v>
      </c>
      <c r="C618" s="1">
        <f>'Florida_Keys FR'!C665</f>
        <v>109232.01902247329</v>
      </c>
      <c r="D618" s="1"/>
      <c r="E618" s="164">
        <f t="shared" si="30"/>
        <v>474627.61147332127</v>
      </c>
      <c r="F618" s="1">
        <f t="shared" si="27"/>
        <v>0</v>
      </c>
      <c r="G618" s="1">
        <v>0</v>
      </c>
      <c r="H618" s="1"/>
      <c r="I618" s="1"/>
      <c r="J618" s="1"/>
      <c r="K618" s="1"/>
      <c r="L618" s="1">
        <f t="shared" si="26"/>
        <v>583859.63049579458</v>
      </c>
      <c r="M618" s="54"/>
    </row>
    <row r="619" spans="1:13" x14ac:dyDescent="0.2">
      <c r="A619" s="299">
        <f t="shared" si="28"/>
        <v>2059</v>
      </c>
      <c r="B619" s="299">
        <f t="shared" si="29"/>
        <v>5</v>
      </c>
      <c r="C619" s="1">
        <f>'Florida_Keys FR'!C666</f>
        <v>124932.97005562199</v>
      </c>
      <c r="D619" s="1"/>
      <c r="E619" s="164">
        <f t="shared" si="30"/>
        <v>506178.61115315434</v>
      </c>
      <c r="F619" s="1">
        <f t="shared" si="27"/>
        <v>0</v>
      </c>
      <c r="G619" s="1">
        <v>0</v>
      </c>
      <c r="H619" s="1"/>
      <c r="I619" s="1"/>
      <c r="J619" s="1"/>
      <c r="K619" s="1"/>
      <c r="L619" s="1">
        <f t="shared" si="26"/>
        <v>631111.58120877633</v>
      </c>
      <c r="M619" s="54"/>
    </row>
    <row r="620" spans="1:13" x14ac:dyDescent="0.2">
      <c r="A620" s="299">
        <f t="shared" si="28"/>
        <v>2059</v>
      </c>
      <c r="B620" s="299">
        <f t="shared" si="29"/>
        <v>6</v>
      </c>
      <c r="C620" s="1">
        <f>'Florida_Keys FR'!C667</f>
        <v>136030.38847588998</v>
      </c>
      <c r="D620" s="1"/>
      <c r="E620" s="164">
        <f t="shared" si="30"/>
        <v>521176.11585355987</v>
      </c>
      <c r="F620" s="1">
        <f t="shared" si="27"/>
        <v>0</v>
      </c>
      <c r="G620" s="1">
        <v>0</v>
      </c>
      <c r="H620" s="1"/>
      <c r="I620" s="1"/>
      <c r="J620" s="1"/>
      <c r="K620" s="1"/>
      <c r="L620" s="1">
        <f t="shared" si="26"/>
        <v>657206.50432944985</v>
      </c>
      <c r="M620" s="54"/>
    </row>
    <row r="621" spans="1:13" x14ac:dyDescent="0.2">
      <c r="A621" s="299">
        <f t="shared" si="28"/>
        <v>2059</v>
      </c>
      <c r="B621" s="299">
        <f t="shared" si="29"/>
        <v>7</v>
      </c>
      <c r="C621" s="1">
        <f>'Florida_Keys FR'!C668</f>
        <v>148294.31144336189</v>
      </c>
      <c r="D621" s="1"/>
      <c r="E621" s="164">
        <f t="shared" si="30"/>
        <v>532965.68415104866</v>
      </c>
      <c r="F621" s="1">
        <f t="shared" si="27"/>
        <v>0</v>
      </c>
      <c r="G621" s="1">
        <v>0</v>
      </c>
      <c r="H621" s="1"/>
      <c r="I621" s="1"/>
      <c r="J621" s="1"/>
      <c r="K621" s="1"/>
      <c r="L621" s="1">
        <f t="shared" si="26"/>
        <v>681259.99559441057</v>
      </c>
      <c r="M621" s="54"/>
    </row>
    <row r="622" spans="1:13" x14ac:dyDescent="0.2">
      <c r="A622" s="299">
        <f t="shared" si="28"/>
        <v>2059</v>
      </c>
      <c r="B622" s="299">
        <f t="shared" si="29"/>
        <v>8</v>
      </c>
      <c r="C622" s="1">
        <f>'Florida_Keys FR'!C669</f>
        <v>147155.8548642112</v>
      </c>
      <c r="D622" s="1"/>
      <c r="E622" s="164">
        <f t="shared" si="30"/>
        <v>531921.90368756989</v>
      </c>
      <c r="F622" s="1">
        <f t="shared" si="27"/>
        <v>0</v>
      </c>
      <c r="G622" s="1">
        <v>0</v>
      </c>
      <c r="H622" s="1"/>
      <c r="I622" s="1"/>
      <c r="J622" s="1"/>
      <c r="K622" s="1"/>
      <c r="L622" s="1">
        <f t="shared" si="26"/>
        <v>679077.75855178107</v>
      </c>
      <c r="M622" s="54"/>
    </row>
    <row r="623" spans="1:13" x14ac:dyDescent="0.2">
      <c r="A623" s="299">
        <f t="shared" si="28"/>
        <v>2059</v>
      </c>
      <c r="B623" s="299">
        <f t="shared" si="29"/>
        <v>9</v>
      </c>
      <c r="C623" s="1">
        <f>'Florida_Keys FR'!C670</f>
        <v>126025.19424718479</v>
      </c>
      <c r="D623" s="1"/>
      <c r="E623" s="164">
        <f t="shared" si="30"/>
        <v>516558.4942136957</v>
      </c>
      <c r="F623" s="1">
        <f t="shared" si="27"/>
        <v>0</v>
      </c>
      <c r="G623" s="1">
        <v>0</v>
      </c>
      <c r="H623" s="1"/>
      <c r="I623" s="1"/>
      <c r="J623" s="1"/>
      <c r="K623" s="1"/>
      <c r="L623" s="1">
        <f t="shared" si="26"/>
        <v>642583.68846088042</v>
      </c>
      <c r="M623" s="54"/>
    </row>
    <row r="624" spans="1:13" x14ac:dyDescent="0.2">
      <c r="A624" s="299">
        <f t="shared" si="28"/>
        <v>2059</v>
      </c>
      <c r="B624" s="299">
        <f t="shared" si="29"/>
        <v>10</v>
      </c>
      <c r="C624" s="1">
        <f>'Florida_Keys FR'!C671</f>
        <v>116394.43064440948</v>
      </c>
      <c r="D624" s="1"/>
      <c r="E624" s="164">
        <f t="shared" si="30"/>
        <v>494996.09594690823</v>
      </c>
      <c r="F624" s="1">
        <f t="shared" si="27"/>
        <v>0</v>
      </c>
      <c r="G624" s="1">
        <v>0</v>
      </c>
      <c r="H624" s="1"/>
      <c r="I624" s="1"/>
      <c r="J624" s="1"/>
      <c r="K624" s="1"/>
      <c r="L624" s="1">
        <f t="shared" si="26"/>
        <v>611390.52659131773</v>
      </c>
      <c r="M624" s="54"/>
    </row>
    <row r="625" spans="1:13" x14ac:dyDescent="0.2">
      <c r="A625" s="299">
        <f t="shared" si="28"/>
        <v>2059</v>
      </c>
      <c r="B625" s="299">
        <f t="shared" si="29"/>
        <v>11</v>
      </c>
      <c r="C625" s="1">
        <f>'Florida_Keys FR'!C672</f>
        <v>96101.995519334625</v>
      </c>
      <c r="D625" s="1"/>
      <c r="E625" s="164">
        <f t="shared" si="30"/>
        <v>471610.49080690043</v>
      </c>
      <c r="F625" s="1">
        <f t="shared" si="27"/>
        <v>0</v>
      </c>
      <c r="G625" s="1">
        <v>0</v>
      </c>
      <c r="H625" s="1"/>
      <c r="I625" s="1"/>
      <c r="J625" s="1"/>
      <c r="K625" s="1"/>
      <c r="L625" s="1">
        <f t="shared" si="26"/>
        <v>567712.48632623511</v>
      </c>
      <c r="M625" s="54"/>
    </row>
    <row r="626" spans="1:13" x14ac:dyDescent="0.2">
      <c r="A626" s="299">
        <f t="shared" si="28"/>
        <v>2059</v>
      </c>
      <c r="B626" s="299">
        <f t="shared" si="29"/>
        <v>12</v>
      </c>
      <c r="C626" s="1">
        <f>'Florida_Keys FR'!C673</f>
        <v>98902.047056517898</v>
      </c>
      <c r="D626" s="1"/>
      <c r="E626" s="164">
        <f t="shared" si="30"/>
        <v>483202.82894745364</v>
      </c>
      <c r="F626" s="1">
        <f t="shared" si="27"/>
        <v>0</v>
      </c>
      <c r="G626" s="1">
        <v>0</v>
      </c>
      <c r="H626" s="1"/>
      <c r="I626" s="1"/>
      <c r="J626" s="1"/>
      <c r="K626" s="1"/>
      <c r="L626" s="1">
        <f t="shared" si="26"/>
        <v>582104.87600397156</v>
      </c>
      <c r="M626" s="54"/>
    </row>
    <row r="627" spans="1:13" x14ac:dyDescent="0.2">
      <c r="A627" s="299">
        <f t="shared" si="28"/>
        <v>2060</v>
      </c>
      <c r="B627" s="299">
        <f t="shared" si="29"/>
        <v>1</v>
      </c>
      <c r="C627" s="1">
        <f>'Florida_Keys FR'!C674</f>
        <v>98929.280224231188</v>
      </c>
      <c r="D627" s="1"/>
      <c r="E627" s="164">
        <f t="shared" si="30"/>
        <v>502619.10839668749</v>
      </c>
      <c r="F627" s="1">
        <f t="shared" si="27"/>
        <v>0</v>
      </c>
      <c r="G627" s="1">
        <v>0</v>
      </c>
      <c r="H627" s="1"/>
      <c r="I627" s="1"/>
      <c r="J627" s="1"/>
      <c r="K627" s="1"/>
      <c r="L627" s="1">
        <f t="shared" si="26"/>
        <v>601548.38862091862</v>
      </c>
      <c r="M627" s="54"/>
    </row>
    <row r="628" spans="1:13" x14ac:dyDescent="0.2">
      <c r="A628" s="299">
        <f t="shared" si="28"/>
        <v>2060</v>
      </c>
      <c r="B628" s="299">
        <f t="shared" si="29"/>
        <v>2</v>
      </c>
      <c r="C628" s="1">
        <f>'Florida_Keys FR'!C675</f>
        <v>93701.180344168795</v>
      </c>
      <c r="D628" s="1"/>
      <c r="E628" s="164">
        <f t="shared" si="30"/>
        <v>475009.02977283031</v>
      </c>
      <c r="F628" s="1">
        <f t="shared" si="27"/>
        <v>0</v>
      </c>
      <c r="G628" s="1">
        <v>0</v>
      </c>
      <c r="H628" s="1"/>
      <c r="I628" s="1"/>
      <c r="J628" s="1"/>
      <c r="K628" s="1"/>
      <c r="L628" s="1">
        <f t="shared" si="26"/>
        <v>568710.21011699911</v>
      </c>
      <c r="M628" s="54"/>
    </row>
    <row r="629" spans="1:13" x14ac:dyDescent="0.2">
      <c r="A629" s="299">
        <f t="shared" si="28"/>
        <v>2060</v>
      </c>
      <c r="B629" s="299">
        <f t="shared" si="29"/>
        <v>3</v>
      </c>
      <c r="C629" s="1">
        <f>'Florida_Keys FR'!C676</f>
        <v>105512.7472638131</v>
      </c>
      <c r="D629" s="1"/>
      <c r="E629" s="164">
        <f t="shared" si="30"/>
        <v>475805.46189866489</v>
      </c>
      <c r="F629" s="1">
        <f t="shared" si="27"/>
        <v>0</v>
      </c>
      <c r="G629" s="1">
        <v>0</v>
      </c>
      <c r="H629" s="1"/>
      <c r="I629" s="1"/>
      <c r="J629" s="1"/>
      <c r="K629" s="1"/>
      <c r="L629" s="1">
        <f t="shared" si="26"/>
        <v>581318.20916247799</v>
      </c>
      <c r="M629" s="54"/>
    </row>
    <row r="630" spans="1:13" x14ac:dyDescent="0.2">
      <c r="A630" s="299">
        <f t="shared" si="28"/>
        <v>2060</v>
      </c>
      <c r="B630" s="299">
        <f t="shared" si="29"/>
        <v>4</v>
      </c>
      <c r="C630" s="1">
        <f>'Florida_Keys FR'!C677</f>
        <v>110609.3048941413</v>
      </c>
      <c r="D630" s="1"/>
      <c r="E630" s="164">
        <f t="shared" si="30"/>
        <v>479350.46822703624</v>
      </c>
      <c r="F630" s="1">
        <f t="shared" si="27"/>
        <v>0</v>
      </c>
      <c r="G630" s="1">
        <v>0</v>
      </c>
      <c r="H630" s="1"/>
      <c r="I630" s="1"/>
      <c r="J630" s="1"/>
      <c r="K630" s="1"/>
      <c r="L630" s="1">
        <f t="shared" si="26"/>
        <v>589959.77312117757</v>
      </c>
      <c r="M630" s="54"/>
    </row>
    <row r="631" spans="1:13" x14ac:dyDescent="0.2">
      <c r="A631" s="299">
        <f t="shared" si="28"/>
        <v>2060</v>
      </c>
      <c r="B631" s="299">
        <f t="shared" si="29"/>
        <v>5</v>
      </c>
      <c r="C631" s="1">
        <f>'Florida_Keys FR'!C678</f>
        <v>126508.22624975799</v>
      </c>
      <c r="D631" s="1"/>
      <c r="E631" s="164">
        <f t="shared" si="30"/>
        <v>510804.0845250492</v>
      </c>
      <c r="F631" s="1">
        <f t="shared" si="27"/>
        <v>0</v>
      </c>
      <c r="G631" s="1">
        <v>0</v>
      </c>
      <c r="H631" s="1"/>
      <c r="I631" s="1"/>
      <c r="J631" s="1"/>
      <c r="K631" s="1"/>
      <c r="L631" s="1">
        <f t="shared" si="26"/>
        <v>637312.31077480724</v>
      </c>
      <c r="M631" s="54"/>
    </row>
    <row r="632" spans="1:13" x14ac:dyDescent="0.2">
      <c r="A632" s="299">
        <f t="shared" si="28"/>
        <v>2060</v>
      </c>
      <c r="B632" s="299">
        <f t="shared" si="29"/>
        <v>6</v>
      </c>
      <c r="C632" s="1">
        <f>'Florida_Keys FR'!C679</f>
        <v>137745.5699203235</v>
      </c>
      <c r="D632" s="1"/>
      <c r="E632" s="164">
        <f t="shared" si="30"/>
        <v>525842.72698981967</v>
      </c>
      <c r="F632" s="1">
        <f t="shared" si="27"/>
        <v>0</v>
      </c>
      <c r="G632" s="1">
        <v>0</v>
      </c>
      <c r="H632" s="1"/>
      <c r="I632" s="1"/>
      <c r="J632" s="1"/>
      <c r="K632" s="1"/>
      <c r="L632" s="1">
        <f t="shared" si="26"/>
        <v>663588.29691014322</v>
      </c>
      <c r="M632" s="54"/>
    </row>
    <row r="633" spans="1:13" x14ac:dyDescent="0.2">
      <c r="A633" s="299">
        <f t="shared" si="28"/>
        <v>2060</v>
      </c>
      <c r="B633" s="299">
        <f t="shared" si="29"/>
        <v>7</v>
      </c>
      <c r="C633" s="1">
        <f>'Florida_Keys FR'!C680</f>
        <v>150164.12637333819</v>
      </c>
      <c r="D633" s="1"/>
      <c r="E633" s="164">
        <f t="shared" si="30"/>
        <v>537666.68848171493</v>
      </c>
      <c r="F633" s="1">
        <f t="shared" si="27"/>
        <v>0</v>
      </c>
      <c r="G633" s="1">
        <v>0</v>
      </c>
      <c r="H633" s="1"/>
      <c r="I633" s="1"/>
      <c r="J633" s="1"/>
      <c r="K633" s="1"/>
      <c r="L633" s="1">
        <f t="shared" si="26"/>
        <v>687830.81485505309</v>
      </c>
      <c r="M633" s="54"/>
    </row>
    <row r="634" spans="1:13" x14ac:dyDescent="0.2">
      <c r="A634" s="299">
        <f t="shared" si="28"/>
        <v>2060</v>
      </c>
      <c r="B634" s="299">
        <f t="shared" si="29"/>
        <v>8</v>
      </c>
      <c r="C634" s="1">
        <f>'Florida_Keys FR'!C681</f>
        <v>149011.31521046744</v>
      </c>
      <c r="D634" s="1"/>
      <c r="E634" s="164">
        <f t="shared" si="30"/>
        <v>536614.82737456076</v>
      </c>
      <c r="F634" s="1">
        <f t="shared" si="27"/>
        <v>0</v>
      </c>
      <c r="G634" s="1">
        <v>0</v>
      </c>
      <c r="H634" s="1"/>
      <c r="I634" s="1"/>
      <c r="J634" s="1"/>
      <c r="K634" s="1"/>
      <c r="L634" s="1">
        <f t="shared" si="26"/>
        <v>685626.1425850282</v>
      </c>
      <c r="M634" s="54"/>
    </row>
    <row r="635" spans="1:13" x14ac:dyDescent="0.2">
      <c r="A635" s="299">
        <f t="shared" si="28"/>
        <v>2060</v>
      </c>
      <c r="B635" s="299">
        <f t="shared" si="29"/>
        <v>9</v>
      </c>
      <c r="C635" s="1">
        <f>'Florida_Keys FR'!C682</f>
        <v>127614.22208960851</v>
      </c>
      <c r="D635" s="1"/>
      <c r="E635" s="164">
        <f t="shared" si="30"/>
        <v>521329.97524780064</v>
      </c>
      <c r="F635" s="1">
        <f t="shared" si="27"/>
        <v>0</v>
      </c>
      <c r="G635" s="1">
        <v>0</v>
      </c>
      <c r="H635" s="1"/>
      <c r="I635" s="1"/>
      <c r="J635" s="1"/>
      <c r="K635" s="1"/>
      <c r="L635" s="1">
        <f t="shared" si="26"/>
        <v>648944.19733740913</v>
      </c>
      <c r="M635" s="54"/>
    </row>
    <row r="636" spans="1:13" x14ac:dyDescent="0.2">
      <c r="A636" s="299">
        <f t="shared" si="28"/>
        <v>2060</v>
      </c>
      <c r="B636" s="299">
        <f t="shared" si="29"/>
        <v>10</v>
      </c>
      <c r="C636" s="1">
        <f>'Florida_Keys FR'!C683</f>
        <v>117862.0260097795</v>
      </c>
      <c r="D636" s="1"/>
      <c r="E636" s="164">
        <f t="shared" si="30"/>
        <v>499936.29861664178</v>
      </c>
      <c r="F636" s="1">
        <f t="shared" si="27"/>
        <v>0</v>
      </c>
      <c r="G636" s="1">
        <v>0</v>
      </c>
      <c r="H636" s="1"/>
      <c r="I636" s="1"/>
      <c r="J636" s="1"/>
      <c r="K636" s="1"/>
      <c r="L636" s="1">
        <f t="shared" si="26"/>
        <v>617798.32462642132</v>
      </c>
      <c r="M636" s="54"/>
    </row>
    <row r="637" spans="1:13" x14ac:dyDescent="0.2">
      <c r="A637" s="299">
        <f t="shared" si="28"/>
        <v>2060</v>
      </c>
      <c r="B637" s="299">
        <f t="shared" si="29"/>
        <v>11</v>
      </c>
      <c r="C637" s="1">
        <f>'Florida_Keys FR'!C684</f>
        <v>97313.727407588507</v>
      </c>
      <c r="D637" s="1"/>
      <c r="E637" s="164">
        <f t="shared" si="30"/>
        <v>476887.45868259773</v>
      </c>
      <c r="F637" s="1">
        <f t="shared" si="27"/>
        <v>0</v>
      </c>
      <c r="G637" s="1">
        <v>0</v>
      </c>
      <c r="H637" s="1"/>
      <c r="I637" s="1"/>
      <c r="J637" s="1"/>
      <c r="K637" s="1"/>
      <c r="L637" s="1">
        <f t="shared" si="26"/>
        <v>574201.18609018624</v>
      </c>
      <c r="M637" s="54"/>
    </row>
    <row r="638" spans="1:13" x14ac:dyDescent="0.2">
      <c r="A638" s="299">
        <f t="shared" si="28"/>
        <v>2060</v>
      </c>
      <c r="B638" s="299">
        <f t="shared" si="29"/>
        <v>12</v>
      </c>
      <c r="C638" s="1">
        <f>'Florida_Keys FR'!C685</f>
        <v>100149.0842651038</v>
      </c>
      <c r="D638" s="1"/>
      <c r="E638" s="164">
        <f t="shared" si="30"/>
        <v>488638.02021418727</v>
      </c>
      <c r="F638" s="1">
        <f t="shared" si="27"/>
        <v>0</v>
      </c>
      <c r="G638" s="1">
        <v>0</v>
      </c>
      <c r="H638" s="1"/>
      <c r="I638" s="1"/>
      <c r="J638" s="1"/>
      <c r="K638" s="1"/>
      <c r="L638" s="1">
        <f t="shared" si="26"/>
        <v>588787.10447929101</v>
      </c>
      <c r="M638" s="54"/>
    </row>
    <row r="639" spans="1:13" x14ac:dyDescent="0.2">
      <c r="A639" s="299">
        <f t="shared" si="28"/>
        <v>2061</v>
      </c>
      <c r="B639" s="299">
        <f t="shared" si="29"/>
        <v>1</v>
      </c>
      <c r="C639" s="1">
        <f>'Florida_Keys FR'!C686</f>
        <v>100176.66081067896</v>
      </c>
      <c r="D639" s="1"/>
      <c r="E639" s="164">
        <f t="shared" si="30"/>
        <v>507542.64323438553</v>
      </c>
      <c r="F639" s="1">
        <f t="shared" si="27"/>
        <v>0</v>
      </c>
      <c r="G639" s="1">
        <v>0</v>
      </c>
      <c r="H639" s="1"/>
      <c r="I639" s="1"/>
      <c r="J639" s="1"/>
      <c r="K639" s="1"/>
      <c r="L639" s="1">
        <f t="shared" si="26"/>
        <v>607719.30404506449</v>
      </c>
      <c r="M639" s="54"/>
    </row>
    <row r="640" spans="1:13" x14ac:dyDescent="0.2">
      <c r="A640" s="299">
        <f t="shared" si="28"/>
        <v>2061</v>
      </c>
      <c r="B640" s="299">
        <f t="shared" si="29"/>
        <v>2</v>
      </c>
      <c r="C640" s="1">
        <f>'Florida_Keys FR'!C687</f>
        <v>94882.640807882242</v>
      </c>
      <c r="D640" s="1"/>
      <c r="E640" s="164">
        <f t="shared" si="30"/>
        <v>479954.15807134216</v>
      </c>
      <c r="F640" s="1">
        <f t="shared" si="27"/>
        <v>0</v>
      </c>
      <c r="G640" s="1">
        <v>0</v>
      </c>
      <c r="H640" s="1"/>
      <c r="I640" s="1"/>
      <c r="J640" s="1"/>
      <c r="K640" s="1"/>
      <c r="L640" s="1">
        <f t="shared" si="26"/>
        <v>574836.79887922434</v>
      </c>
      <c r="M640" s="54"/>
    </row>
    <row r="641" spans="1:13" x14ac:dyDescent="0.2">
      <c r="A641" s="299">
        <f t="shared" si="28"/>
        <v>2061</v>
      </c>
      <c r="B641" s="299">
        <f t="shared" si="29"/>
        <v>3</v>
      </c>
      <c r="C641" s="1">
        <f>'Florida_Keys FR'!C688</f>
        <v>106843.13754120444</v>
      </c>
      <c r="D641" s="1"/>
      <c r="E641" s="164">
        <f t="shared" si="30"/>
        <v>480658.96101518843</v>
      </c>
      <c r="F641" s="1">
        <f t="shared" si="27"/>
        <v>0</v>
      </c>
      <c r="G641" s="1">
        <v>0</v>
      </c>
      <c r="H641" s="1"/>
      <c r="I641" s="1"/>
      <c r="J641" s="1"/>
      <c r="K641" s="1"/>
      <c r="L641" s="1">
        <f t="shared" si="26"/>
        <v>587502.09855639283</v>
      </c>
      <c r="M641" s="54"/>
    </row>
    <row r="642" spans="1:13" x14ac:dyDescent="0.2">
      <c r="A642" s="299">
        <f t="shared" si="28"/>
        <v>2061</v>
      </c>
      <c r="B642" s="299">
        <f t="shared" si="29"/>
        <v>4</v>
      </c>
      <c r="C642" s="1">
        <f>'Florida_Keys FR'!C689</f>
        <v>112003.95670291521</v>
      </c>
      <c r="D642" s="1"/>
      <c r="E642" s="164">
        <f t="shared" si="30"/>
        <v>484120.32051025034</v>
      </c>
      <c r="F642" s="1">
        <f t="shared" si="27"/>
        <v>0</v>
      </c>
      <c r="G642" s="1">
        <v>0</v>
      </c>
      <c r="H642" s="1"/>
      <c r="I642" s="1"/>
      <c r="J642" s="1"/>
      <c r="K642" s="1"/>
      <c r="L642" s="1">
        <f t="shared" si="26"/>
        <v>596124.27721316554</v>
      </c>
      <c r="M642" s="54"/>
    </row>
    <row r="643" spans="1:13" x14ac:dyDescent="0.2">
      <c r="A643" s="299">
        <f t="shared" si="28"/>
        <v>2061</v>
      </c>
      <c r="B643" s="299">
        <f t="shared" si="29"/>
        <v>5</v>
      </c>
      <c r="C643" s="1">
        <f>'Florida_Keys FR'!C690</f>
        <v>128103.34455135897</v>
      </c>
      <c r="D643" s="1"/>
      <c r="E643" s="164">
        <f t="shared" si="30"/>
        <v>515471.82559345016</v>
      </c>
      <c r="F643" s="1">
        <f t="shared" si="27"/>
        <v>0</v>
      </c>
      <c r="G643" s="1">
        <v>0</v>
      </c>
      <c r="H643" s="1"/>
      <c r="I643" s="1"/>
      <c r="J643" s="1"/>
      <c r="K643" s="1"/>
      <c r="L643" s="1">
        <f t="shared" si="26"/>
        <v>643575.17014480918</v>
      </c>
      <c r="M643" s="54"/>
    </row>
    <row r="644" spans="1:13" x14ac:dyDescent="0.2">
      <c r="A644" s="299">
        <f t="shared" si="28"/>
        <v>2061</v>
      </c>
      <c r="B644" s="299">
        <f t="shared" si="29"/>
        <v>6</v>
      </c>
      <c r="C644" s="1">
        <f>'Florida_Keys FR'!C691</f>
        <v>139482.37776324261</v>
      </c>
      <c r="D644" s="1"/>
      <c r="E644" s="164">
        <f t="shared" si="30"/>
        <v>530551.12296393875</v>
      </c>
      <c r="F644" s="1">
        <f t="shared" si="27"/>
        <v>0</v>
      </c>
      <c r="G644" s="1">
        <v>0</v>
      </c>
      <c r="H644" s="1"/>
      <c r="I644" s="1"/>
      <c r="J644" s="1"/>
      <c r="K644" s="1"/>
      <c r="L644" s="1">
        <f t="shared" si="26"/>
        <v>670033.50072718132</v>
      </c>
      <c r="M644" s="54"/>
    </row>
    <row r="645" spans="1:13" x14ac:dyDescent="0.2">
      <c r="A645" s="299">
        <f t="shared" si="28"/>
        <v>2061</v>
      </c>
      <c r="B645" s="299">
        <f t="shared" si="29"/>
        <v>7</v>
      </c>
      <c r="C645" s="1">
        <f>'Florida_Keys FR'!C692</f>
        <v>152057.51744617752</v>
      </c>
      <c r="D645" s="1"/>
      <c r="E645" s="164">
        <f t="shared" si="30"/>
        <v>542409.15784920088</v>
      </c>
      <c r="F645" s="1">
        <f t="shared" si="27"/>
        <v>0</v>
      </c>
      <c r="G645" s="1">
        <v>0</v>
      </c>
      <c r="H645" s="1"/>
      <c r="I645" s="1"/>
      <c r="J645" s="1"/>
      <c r="K645" s="1"/>
      <c r="L645" s="1">
        <f t="shared" si="26"/>
        <v>694466.67529537843</v>
      </c>
      <c r="M645" s="54"/>
    </row>
    <row r="646" spans="1:13" x14ac:dyDescent="0.2">
      <c r="A646" s="299">
        <f t="shared" si="28"/>
        <v>2061</v>
      </c>
      <c r="B646" s="299">
        <f t="shared" si="29"/>
        <v>8</v>
      </c>
      <c r="C646" s="1">
        <f>'Florida_Keys FR'!C693</f>
        <v>150890.17070535509</v>
      </c>
      <c r="D646" s="1"/>
      <c r="E646" s="164">
        <f t="shared" si="30"/>
        <v>541349.15475743113</v>
      </c>
      <c r="F646" s="1">
        <f t="shared" si="27"/>
        <v>0</v>
      </c>
      <c r="G646" s="1">
        <v>0</v>
      </c>
      <c r="H646" s="1"/>
      <c r="I646" s="1"/>
      <c r="J646" s="1"/>
      <c r="K646" s="1"/>
      <c r="L646" s="1">
        <f t="shared" si="26"/>
        <v>692239.32546278625</v>
      </c>
      <c r="M646" s="54"/>
    </row>
    <row r="647" spans="1:13" x14ac:dyDescent="0.2">
      <c r="A647" s="299">
        <f t="shared" si="28"/>
        <v>2061</v>
      </c>
      <c r="B647" s="299">
        <f t="shared" si="29"/>
        <v>9</v>
      </c>
      <c r="C647" s="1">
        <f>'Florida_Keys FR'!C694</f>
        <v>129223.28568360618</v>
      </c>
      <c r="D647" s="1"/>
      <c r="E647" s="164">
        <f t="shared" si="30"/>
        <v>526145.53073138965</v>
      </c>
      <c r="F647" s="1">
        <f t="shared" si="27"/>
        <v>0</v>
      </c>
      <c r="G647" s="1">
        <v>0</v>
      </c>
      <c r="H647" s="1"/>
      <c r="I647" s="1"/>
      <c r="J647" s="1"/>
      <c r="K647" s="1"/>
      <c r="L647" s="1">
        <f t="shared" ref="L647:L674" si="31">SUM(C647:K647)</f>
        <v>655368.81641499582</v>
      </c>
      <c r="M647" s="54"/>
    </row>
    <row r="648" spans="1:13" x14ac:dyDescent="0.2">
      <c r="A648" s="299">
        <f t="shared" si="28"/>
        <v>2061</v>
      </c>
      <c r="B648" s="299">
        <f t="shared" si="29"/>
        <v>10</v>
      </c>
      <c r="C648" s="1">
        <f>'Florida_Keys FR'!C695</f>
        <v>119348.12600758365</v>
      </c>
      <c r="D648" s="1"/>
      <c r="E648" s="164">
        <f t="shared" si="30"/>
        <v>504925.80592254899</v>
      </c>
      <c r="F648" s="1">
        <f t="shared" si="27"/>
        <v>0</v>
      </c>
      <c r="G648" s="1">
        <v>0</v>
      </c>
      <c r="H648" s="1"/>
      <c r="I648" s="1"/>
      <c r="J648" s="1"/>
      <c r="K648" s="1"/>
      <c r="L648" s="1">
        <f t="shared" si="31"/>
        <v>624273.93193013268</v>
      </c>
      <c r="M648" s="54"/>
    </row>
    <row r="649" spans="1:13" x14ac:dyDescent="0.2">
      <c r="A649" s="299">
        <f t="shared" si="28"/>
        <v>2061</v>
      </c>
      <c r="B649" s="299">
        <f t="shared" si="29"/>
        <v>11</v>
      </c>
      <c r="C649" s="1">
        <f>'Florida_Keys FR'!C696</f>
        <v>98540.737794078319</v>
      </c>
      <c r="D649" s="1"/>
      <c r="E649" s="164">
        <f t="shared" si="30"/>
        <v>482223.4718732402</v>
      </c>
      <c r="F649" s="1">
        <f t="shared" si="27"/>
        <v>0</v>
      </c>
      <c r="G649" s="1">
        <v>0</v>
      </c>
      <c r="H649" s="1"/>
      <c r="I649" s="1"/>
      <c r="J649" s="1"/>
      <c r="K649" s="1"/>
      <c r="L649" s="1">
        <f t="shared" si="31"/>
        <v>580764.2096673185</v>
      </c>
      <c r="M649" s="54"/>
    </row>
    <row r="650" spans="1:13" x14ac:dyDescent="0.2">
      <c r="A650" s="299">
        <f t="shared" si="28"/>
        <v>2061</v>
      </c>
      <c r="B650" s="299">
        <f t="shared" si="29"/>
        <v>12</v>
      </c>
      <c r="C650" s="1">
        <f>'Florida_Keys FR'!C697</f>
        <v>101411.84513003331</v>
      </c>
      <c r="D650" s="1"/>
      <c r="E650" s="164">
        <f t="shared" si="30"/>
        <v>494134.34792784596</v>
      </c>
      <c r="F650" s="1">
        <f t="shared" si="27"/>
        <v>0</v>
      </c>
      <c r="G650" s="1">
        <v>0</v>
      </c>
      <c r="H650" s="1"/>
      <c r="I650" s="1"/>
      <c r="J650" s="1"/>
      <c r="K650" s="1"/>
      <c r="L650" s="1">
        <f t="shared" si="31"/>
        <v>595546.19305787922</v>
      </c>
      <c r="M650" s="54"/>
    </row>
    <row r="651" spans="1:13" x14ac:dyDescent="0.2">
      <c r="A651" s="299">
        <f t="shared" si="28"/>
        <v>2062</v>
      </c>
      <c r="B651" s="299">
        <f t="shared" si="29"/>
        <v>1</v>
      </c>
      <c r="C651" s="1">
        <f>'Florida_Keys FR'!C698</f>
        <v>101439.76938305689</v>
      </c>
      <c r="D651" s="1"/>
      <c r="E651" s="164">
        <f t="shared" si="30"/>
        <v>512514.4078247791</v>
      </c>
      <c r="F651" s="1">
        <f t="shared" si="27"/>
        <v>0</v>
      </c>
      <c r="G651" s="1">
        <v>0</v>
      </c>
      <c r="H651" s="1"/>
      <c r="I651" s="1"/>
      <c r="J651" s="1"/>
      <c r="K651" s="1"/>
      <c r="L651" s="1">
        <f t="shared" si="31"/>
        <v>613954.17720783595</v>
      </c>
      <c r="M651" s="54"/>
    </row>
    <row r="652" spans="1:13" x14ac:dyDescent="0.2">
      <c r="A652" s="299">
        <f t="shared" si="28"/>
        <v>2062</v>
      </c>
      <c r="B652" s="299">
        <f t="shared" si="29"/>
        <v>2</v>
      </c>
      <c r="C652" s="1">
        <f>'Florida_Keys FR'!C699</f>
        <v>96078.998083164028</v>
      </c>
      <c r="D652" s="1"/>
      <c r="E652" s="164">
        <f t="shared" si="30"/>
        <v>484950.76811515988</v>
      </c>
      <c r="F652" s="1">
        <f t="shared" si="27"/>
        <v>0</v>
      </c>
      <c r="G652" s="1">
        <v>0</v>
      </c>
      <c r="H652" s="1"/>
      <c r="I652" s="1"/>
      <c r="J652" s="1"/>
      <c r="K652" s="1"/>
      <c r="L652" s="1">
        <f t="shared" si="31"/>
        <v>581029.76619832392</v>
      </c>
      <c r="M652" s="54"/>
    </row>
    <row r="653" spans="1:13" x14ac:dyDescent="0.2">
      <c r="A653" s="299">
        <f t="shared" si="28"/>
        <v>2062</v>
      </c>
      <c r="B653" s="299">
        <f t="shared" si="29"/>
        <v>3</v>
      </c>
      <c r="C653" s="1">
        <f>'Florida_Keys FR'!C700</f>
        <v>108190.30245802162</v>
      </c>
      <c r="D653" s="1"/>
      <c r="E653" s="164">
        <f t="shared" si="30"/>
        <v>485561.96871360193</v>
      </c>
      <c r="F653" s="1">
        <f t="shared" si="27"/>
        <v>0</v>
      </c>
      <c r="G653" s="1">
        <v>0</v>
      </c>
      <c r="H653" s="1"/>
      <c r="I653" s="1"/>
      <c r="J653" s="1"/>
      <c r="K653" s="1"/>
      <c r="L653" s="1">
        <f t="shared" si="31"/>
        <v>593752.27117162361</v>
      </c>
      <c r="M653" s="54"/>
    </row>
    <row r="654" spans="1:13" x14ac:dyDescent="0.2">
      <c r="A654" s="299">
        <f t="shared" si="28"/>
        <v>2062</v>
      </c>
      <c r="B654" s="299">
        <f t="shared" si="29"/>
        <v>4</v>
      </c>
      <c r="C654" s="1">
        <f>'Florida_Keys FR'!C701</f>
        <v>113416.19341261205</v>
      </c>
      <c r="D654" s="1"/>
      <c r="E654" s="164">
        <f t="shared" si="30"/>
        <v>488937.63595937693</v>
      </c>
      <c r="F654" s="1">
        <f t="shared" si="27"/>
        <v>0</v>
      </c>
      <c r="G654" s="1">
        <v>0</v>
      </c>
      <c r="H654" s="1"/>
      <c r="I654" s="1"/>
      <c r="J654" s="1"/>
      <c r="K654" s="1"/>
      <c r="L654" s="1">
        <f t="shared" si="31"/>
        <v>602353.82937198901</v>
      </c>
      <c r="M654" s="54"/>
    </row>
    <row r="655" spans="1:13" x14ac:dyDescent="0.2">
      <c r="A655" s="299">
        <f t="shared" si="28"/>
        <v>2062</v>
      </c>
      <c r="B655" s="299">
        <f t="shared" si="29"/>
        <v>5</v>
      </c>
      <c r="C655" s="1">
        <f>'Florida_Keys FR'!C702</f>
        <v>129718.57539798196</v>
      </c>
      <c r="D655" s="1"/>
      <c r="E655" s="164">
        <f t="shared" si="30"/>
        <v>520182.22060167213</v>
      </c>
      <c r="F655" s="1">
        <f t="shared" si="27"/>
        <v>0</v>
      </c>
      <c r="G655" s="1">
        <v>0</v>
      </c>
      <c r="H655" s="1"/>
      <c r="I655" s="1"/>
      <c r="J655" s="1"/>
      <c r="K655" s="1"/>
      <c r="L655" s="1">
        <f t="shared" si="31"/>
        <v>649900.7959996541</v>
      </c>
      <c r="M655" s="54"/>
    </row>
    <row r="656" spans="1:13" x14ac:dyDescent="0.2">
      <c r="A656" s="299">
        <f t="shared" si="28"/>
        <v>2062</v>
      </c>
      <c r="B656" s="299">
        <f t="shared" si="29"/>
        <v>6</v>
      </c>
      <c r="C656" s="1">
        <f>'Florida_Keys FR'!C703</f>
        <v>141241.08468781618</v>
      </c>
      <c r="D656" s="1"/>
      <c r="E656" s="164">
        <f t="shared" si="30"/>
        <v>535301.67791737092</v>
      </c>
      <c r="F656" s="1">
        <f t="shared" ref="F656:F674" si="32">+F644</f>
        <v>0</v>
      </c>
      <c r="G656" s="1">
        <v>0</v>
      </c>
      <c r="H656" s="1"/>
      <c r="I656" s="1"/>
      <c r="J656" s="1"/>
      <c r="K656" s="1"/>
      <c r="L656" s="1">
        <f t="shared" si="31"/>
        <v>676542.76260518713</v>
      </c>
      <c r="M656" s="54"/>
    </row>
    <row r="657" spans="1:13" x14ac:dyDescent="0.2">
      <c r="A657" s="299">
        <f t="shared" si="28"/>
        <v>2062</v>
      </c>
      <c r="B657" s="299">
        <f t="shared" si="29"/>
        <v>7</v>
      </c>
      <c r="C657" s="1">
        <f>'Florida_Keys FR'!C704</f>
        <v>153974.78192900689</v>
      </c>
      <c r="D657" s="1"/>
      <c r="E657" s="164">
        <f t="shared" si="30"/>
        <v>547193.45799434779</v>
      </c>
      <c r="F657" s="1">
        <f t="shared" si="32"/>
        <v>0</v>
      </c>
      <c r="G657" s="1">
        <v>0</v>
      </c>
      <c r="H657" s="1"/>
      <c r="I657" s="1"/>
      <c r="J657" s="1"/>
      <c r="K657" s="1"/>
      <c r="L657" s="1">
        <f t="shared" si="31"/>
        <v>701168.2399233547</v>
      </c>
      <c r="M657" s="54"/>
    </row>
    <row r="658" spans="1:13" x14ac:dyDescent="0.2">
      <c r="A658" s="299">
        <f t="shared" ref="A658:A674" si="33">+A646+1</f>
        <v>2062</v>
      </c>
      <c r="B658" s="299">
        <f t="shared" ref="B658:B674" si="34">+B646</f>
        <v>8</v>
      </c>
      <c r="C658" s="1">
        <f>'Florida_Keys FR'!C705</f>
        <v>152792.71633387913</v>
      </c>
      <c r="D658" s="1"/>
      <c r="E658" s="164">
        <f t="shared" si="30"/>
        <v>546125.25112361088</v>
      </c>
      <c r="F658" s="1">
        <f t="shared" si="32"/>
        <v>0</v>
      </c>
      <c r="G658" s="1">
        <v>0</v>
      </c>
      <c r="H658" s="1"/>
      <c r="I658" s="1"/>
      <c r="J658" s="1"/>
      <c r="K658" s="1"/>
      <c r="L658" s="1">
        <f t="shared" si="31"/>
        <v>698917.96745749004</v>
      </c>
      <c r="M658" s="54"/>
    </row>
    <row r="659" spans="1:13" x14ac:dyDescent="0.2">
      <c r="A659" s="299">
        <f t="shared" si="33"/>
        <v>2062</v>
      </c>
      <c r="B659" s="299">
        <f t="shared" si="34"/>
        <v>9</v>
      </c>
      <c r="C659" s="1">
        <f>'Florida_Keys FR'!C706</f>
        <v>130852.6376561806</v>
      </c>
      <c r="D659" s="1"/>
      <c r="E659" s="164">
        <f t="shared" si="30"/>
        <v>531005.56778273149</v>
      </c>
      <c r="F659" s="1">
        <f t="shared" si="32"/>
        <v>0</v>
      </c>
      <c r="G659" s="1">
        <v>0</v>
      </c>
      <c r="H659" s="1"/>
      <c r="I659" s="1"/>
      <c r="J659" s="1"/>
      <c r="K659" s="1"/>
      <c r="L659" s="1">
        <f t="shared" si="31"/>
        <v>661858.20543891215</v>
      </c>
      <c r="M659" s="54"/>
    </row>
    <row r="660" spans="1:13" x14ac:dyDescent="0.2">
      <c r="A660" s="299">
        <f t="shared" si="33"/>
        <v>2062</v>
      </c>
      <c r="B660" s="299">
        <f t="shared" si="34"/>
        <v>10</v>
      </c>
      <c r="C660" s="1">
        <f>'Florida_Keys FR'!C707</f>
        <v>120852.96395923301</v>
      </c>
      <c r="D660" s="1"/>
      <c r="E660" s="164">
        <f t="shared" si="30"/>
        <v>509965.10993900627</v>
      </c>
      <c r="F660" s="1">
        <f t="shared" si="32"/>
        <v>0</v>
      </c>
      <c r="G660" s="1">
        <v>0</v>
      </c>
      <c r="H660" s="1"/>
      <c r="I660" s="1"/>
      <c r="J660" s="1"/>
      <c r="K660" s="1"/>
      <c r="L660" s="1">
        <f t="shared" si="31"/>
        <v>630818.07389823929</v>
      </c>
      <c r="M660" s="54"/>
    </row>
    <row r="661" spans="1:13" x14ac:dyDescent="0.2">
      <c r="A661" s="299">
        <f t="shared" si="33"/>
        <v>2062</v>
      </c>
      <c r="B661" s="299">
        <f t="shared" si="34"/>
        <v>11</v>
      </c>
      <c r="C661" s="1">
        <f>'Florida_Keys FR'!C708</f>
        <v>99783.219322499092</v>
      </c>
      <c r="D661" s="1"/>
      <c r="E661" s="164">
        <f t="shared" si="30"/>
        <v>487619.19105164206</v>
      </c>
      <c r="F661" s="1">
        <f t="shared" si="32"/>
        <v>0</v>
      </c>
      <c r="G661" s="1">
        <v>0</v>
      </c>
      <c r="H661" s="1"/>
      <c r="I661" s="1"/>
      <c r="J661" s="1"/>
      <c r="K661" s="1"/>
      <c r="L661" s="1">
        <f t="shared" si="31"/>
        <v>587402.41037414118</v>
      </c>
      <c r="M661" s="54"/>
    </row>
    <row r="662" spans="1:13" x14ac:dyDescent="0.2">
      <c r="A662" s="299">
        <f t="shared" si="33"/>
        <v>2062</v>
      </c>
      <c r="B662" s="299">
        <f t="shared" si="34"/>
        <v>12</v>
      </c>
      <c r="C662" s="1">
        <f>'Florida_Keys FR'!C709</f>
        <v>102690.52790791588</v>
      </c>
      <c r="D662" s="1"/>
      <c r="E662" s="164">
        <f t="shared" si="30"/>
        <v>499692.49976710725</v>
      </c>
      <c r="F662" s="1">
        <f t="shared" si="32"/>
        <v>0</v>
      </c>
      <c r="G662" s="1">
        <v>0</v>
      </c>
      <c r="H662" s="1"/>
      <c r="I662" s="1"/>
      <c r="J662" s="1"/>
      <c r="K662" s="1"/>
      <c r="L662" s="1">
        <f t="shared" si="31"/>
        <v>602383.02767502307</v>
      </c>
      <c r="M662" s="54"/>
    </row>
    <row r="663" spans="1:13" x14ac:dyDescent="0.2">
      <c r="A663" s="299">
        <f t="shared" si="33"/>
        <v>2063</v>
      </c>
      <c r="B663" s="299">
        <f t="shared" si="34"/>
        <v>1</v>
      </c>
      <c r="C663" s="1">
        <f>'Florida_Keys FR'!C710</f>
        <v>102718.80425256534</v>
      </c>
      <c r="D663" s="1"/>
      <c r="E663" s="164">
        <f t="shared" si="30"/>
        <v>517534.8746148239</v>
      </c>
      <c r="F663" s="1">
        <f t="shared" si="32"/>
        <v>0</v>
      </c>
      <c r="G663" s="1">
        <v>0</v>
      </c>
      <c r="H663" s="1"/>
      <c r="I663" s="1"/>
      <c r="J663" s="1"/>
      <c r="K663" s="1"/>
      <c r="L663" s="1">
        <f t="shared" si="31"/>
        <v>620253.67886738922</v>
      </c>
      <c r="M663" s="54"/>
    </row>
    <row r="664" spans="1:13" x14ac:dyDescent="0.2">
      <c r="A664" s="299">
        <f t="shared" si="33"/>
        <v>2063</v>
      </c>
      <c r="B664" s="299">
        <f t="shared" si="34"/>
        <v>2</v>
      </c>
      <c r="C664" s="1">
        <f>'Florida_Keys FR'!C711</f>
        <v>97290.440001094175</v>
      </c>
      <c r="D664" s="1"/>
      <c r="E664" s="164">
        <f t="shared" si="30"/>
        <v>489999.39586006448</v>
      </c>
      <c r="F664" s="1">
        <f t="shared" si="32"/>
        <v>0</v>
      </c>
      <c r="G664" s="1">
        <v>0</v>
      </c>
      <c r="H664" s="1"/>
      <c r="I664" s="1"/>
      <c r="J664" s="1"/>
      <c r="K664" s="1"/>
      <c r="L664" s="1">
        <f t="shared" si="31"/>
        <v>587289.83586115867</v>
      </c>
      <c r="M664" s="54"/>
    </row>
    <row r="665" spans="1:13" x14ac:dyDescent="0.2">
      <c r="A665" s="299">
        <f t="shared" si="33"/>
        <v>2063</v>
      </c>
      <c r="B665" s="299">
        <f t="shared" si="34"/>
        <v>3</v>
      </c>
      <c r="C665" s="1">
        <f>'Florida_Keys FR'!C712</f>
        <v>109554.45352252098</v>
      </c>
      <c r="D665" s="1"/>
      <c r="E665" s="164">
        <f t="shared" si="30"/>
        <v>490514.99001092958</v>
      </c>
      <c r="F665" s="1">
        <f t="shared" si="32"/>
        <v>0</v>
      </c>
      <c r="G665" s="1">
        <v>0</v>
      </c>
      <c r="H665" s="1"/>
      <c r="I665" s="1"/>
      <c r="J665" s="1"/>
      <c r="K665" s="1"/>
      <c r="L665" s="1">
        <f t="shared" si="31"/>
        <v>600069.4435334506</v>
      </c>
      <c r="M665" s="54"/>
    </row>
    <row r="666" spans="1:13" x14ac:dyDescent="0.2">
      <c r="A666" s="299">
        <f t="shared" si="33"/>
        <v>2063</v>
      </c>
      <c r="B666" s="299">
        <f t="shared" si="34"/>
        <v>4</v>
      </c>
      <c r="C666" s="1">
        <f>'Florida_Keys FR'!C713</f>
        <v>114846.23674792216</v>
      </c>
      <c r="D666" s="1"/>
      <c r="E666" s="164">
        <f t="shared" si="30"/>
        <v>493802.88686411903</v>
      </c>
      <c r="F666" s="1">
        <f t="shared" si="32"/>
        <v>0</v>
      </c>
      <c r="G666" s="1">
        <v>0</v>
      </c>
      <c r="H666" s="1"/>
      <c r="I666" s="1"/>
      <c r="J666" s="1"/>
      <c r="K666" s="1"/>
      <c r="L666" s="1">
        <f t="shared" si="31"/>
        <v>608649.12361204124</v>
      </c>
      <c r="M666" s="54"/>
    </row>
    <row r="667" spans="1:13" x14ac:dyDescent="0.2">
      <c r="A667" s="299">
        <f t="shared" si="33"/>
        <v>2063</v>
      </c>
      <c r="B667" s="299">
        <f t="shared" si="34"/>
        <v>5</v>
      </c>
      <c r="C667" s="1">
        <f>'Florida_Keys FR'!C714</f>
        <v>131354.17238490377</v>
      </c>
      <c r="D667" s="1"/>
      <c r="E667" s="164">
        <f t="shared" si="30"/>
        <v>524935.65932253143</v>
      </c>
      <c r="F667" s="1">
        <f t="shared" si="32"/>
        <v>0</v>
      </c>
      <c r="G667" s="1">
        <v>0</v>
      </c>
      <c r="H667" s="1"/>
      <c r="I667" s="1"/>
      <c r="J667" s="1"/>
      <c r="K667" s="1"/>
      <c r="L667" s="1">
        <f t="shared" si="31"/>
        <v>656289.83170743519</v>
      </c>
      <c r="M667" s="54"/>
    </row>
    <row r="668" spans="1:13" x14ac:dyDescent="0.2">
      <c r="A668" s="299">
        <f t="shared" si="33"/>
        <v>2063</v>
      </c>
      <c r="B668" s="299">
        <f t="shared" si="34"/>
        <v>6</v>
      </c>
      <c r="C668" s="1">
        <f>'Florida_Keys FR'!C715</f>
        <v>143021.9668154236</v>
      </c>
      <c r="D668" s="1"/>
      <c r="E668" s="164">
        <f t="shared" si="30"/>
        <v>540094.76934163272</v>
      </c>
      <c r="F668" s="1">
        <f t="shared" si="32"/>
        <v>0</v>
      </c>
      <c r="G668" s="1">
        <v>0</v>
      </c>
      <c r="H668" s="1"/>
      <c r="I668" s="1"/>
      <c r="J668" s="1"/>
      <c r="K668" s="1"/>
      <c r="L668" s="1">
        <f t="shared" si="31"/>
        <v>683116.73615705629</v>
      </c>
      <c r="M668" s="54"/>
    </row>
    <row r="669" spans="1:13" x14ac:dyDescent="0.2">
      <c r="A669" s="299">
        <f t="shared" si="33"/>
        <v>2063</v>
      </c>
      <c r="B669" s="299">
        <f t="shared" si="34"/>
        <v>7</v>
      </c>
      <c r="C669" s="1">
        <f>'Florida_Keys FR'!C716</f>
        <v>155916.2208371383</v>
      </c>
      <c r="D669" s="1"/>
      <c r="E669" s="164">
        <f t="shared" si="30"/>
        <v>552019.9578840005</v>
      </c>
      <c r="F669" s="1">
        <f t="shared" si="32"/>
        <v>0</v>
      </c>
      <c r="G669" s="1">
        <v>0</v>
      </c>
      <c r="H669" s="1"/>
      <c r="I669" s="1"/>
      <c r="J669" s="1"/>
      <c r="K669" s="1"/>
      <c r="L669" s="1">
        <f t="shared" si="31"/>
        <v>707936.17872113874</v>
      </c>
      <c r="M669" s="54"/>
    </row>
    <row r="670" spans="1:13" x14ac:dyDescent="0.2">
      <c r="A670" s="299">
        <f t="shared" si="33"/>
        <v>2063</v>
      </c>
      <c r="B670" s="299">
        <f t="shared" si="34"/>
        <v>8</v>
      </c>
      <c r="C670" s="1">
        <f>'Florida_Keys FR'!C717</f>
        <v>154719.25080045467</v>
      </c>
      <c r="D670" s="1"/>
      <c r="E670" s="164">
        <f t="shared" si="30"/>
        <v>550943.48498330766</v>
      </c>
      <c r="F670" s="1">
        <f t="shared" si="32"/>
        <v>0</v>
      </c>
      <c r="G670" s="1">
        <v>0</v>
      </c>
      <c r="H670" s="1"/>
      <c r="I670" s="1"/>
      <c r="J670" s="1"/>
      <c r="K670" s="1"/>
      <c r="L670" s="1">
        <f t="shared" si="31"/>
        <v>705662.7357837623</v>
      </c>
      <c r="M670" s="54"/>
    </row>
    <row r="671" spans="1:13" x14ac:dyDescent="0.2">
      <c r="A671" s="299">
        <f t="shared" si="33"/>
        <v>2063</v>
      </c>
      <c r="B671" s="299">
        <f t="shared" si="34"/>
        <v>9</v>
      </c>
      <c r="C671" s="1">
        <f>'Florida_Keys FR'!C718</f>
        <v>132502.5338196606</v>
      </c>
      <c r="D671" s="1"/>
      <c r="E671" s="164">
        <f t="shared" si="30"/>
        <v>535910.49728066998</v>
      </c>
      <c r="F671" s="1">
        <f t="shared" si="32"/>
        <v>0</v>
      </c>
      <c r="G671" s="1">
        <v>0</v>
      </c>
      <c r="H671" s="1"/>
      <c r="I671" s="1"/>
      <c r="J671" s="1"/>
      <c r="K671" s="1"/>
      <c r="L671" s="1">
        <f t="shared" si="31"/>
        <v>668413.03110033064</v>
      </c>
      <c r="M671" s="54"/>
    </row>
    <row r="672" spans="1:13" x14ac:dyDescent="0.2">
      <c r="A672" s="299">
        <f t="shared" si="33"/>
        <v>2063</v>
      </c>
      <c r="B672" s="299">
        <f t="shared" si="34"/>
        <v>10</v>
      </c>
      <c r="C672" s="1">
        <f>'Florida_Keys FR'!C719</f>
        <v>122376.77612804419</v>
      </c>
      <c r="D672" s="1"/>
      <c r="E672" s="164">
        <f t="shared" si="30"/>
        <v>515054.70765143319</v>
      </c>
      <c r="F672" s="1">
        <f t="shared" si="32"/>
        <v>0</v>
      </c>
      <c r="G672" s="1">
        <v>0</v>
      </c>
      <c r="H672" s="1"/>
      <c r="I672" s="1"/>
      <c r="J672" s="1"/>
      <c r="K672" s="1"/>
      <c r="L672" s="1">
        <f t="shared" si="31"/>
        <v>637431.48377947742</v>
      </c>
      <c r="M672" s="54"/>
    </row>
    <row r="673" spans="1:15" x14ac:dyDescent="0.2">
      <c r="A673" s="299">
        <f t="shared" si="33"/>
        <v>2063</v>
      </c>
      <c r="B673" s="299">
        <f t="shared" si="34"/>
        <v>11</v>
      </c>
      <c r="C673" s="1">
        <f>'Florida_Keys FR'!C720</f>
        <v>101041.36706555379</v>
      </c>
      <c r="D673" s="1"/>
      <c r="E673" s="164">
        <f t="shared" si="30"/>
        <v>493075.28428305109</v>
      </c>
      <c r="F673" s="1">
        <f t="shared" si="32"/>
        <v>0</v>
      </c>
      <c r="G673" s="1">
        <v>0</v>
      </c>
      <c r="H673" s="1"/>
      <c r="I673" s="1"/>
      <c r="J673" s="1"/>
      <c r="K673" s="1"/>
      <c r="L673" s="1">
        <f t="shared" si="31"/>
        <v>594116.65134860482</v>
      </c>
      <c r="M673" s="54"/>
    </row>
    <row r="674" spans="1:15" x14ac:dyDescent="0.2">
      <c r="A674" s="299">
        <f t="shared" si="33"/>
        <v>2063</v>
      </c>
      <c r="B674" s="299">
        <f t="shared" si="34"/>
        <v>12</v>
      </c>
      <c r="C674" s="1">
        <f>'Florida_Keys FR'!C721</f>
        <v>103985.33335514105</v>
      </c>
      <c r="D674" s="1"/>
      <c r="E674" s="164">
        <f t="shared" si="30"/>
        <v>505313.17114583758</v>
      </c>
      <c r="F674" s="1">
        <f t="shared" si="32"/>
        <v>0</v>
      </c>
      <c r="G674" s="1">
        <v>0</v>
      </c>
      <c r="H674" s="1"/>
      <c r="I674" s="1"/>
      <c r="J674" s="1"/>
      <c r="K674" s="1"/>
      <c r="L674" s="1">
        <f t="shared" si="31"/>
        <v>609298.50450097863</v>
      </c>
      <c r="M674" s="54"/>
    </row>
    <row r="675" spans="1:15" x14ac:dyDescent="0.2">
      <c r="A675" s="299"/>
      <c r="B675" s="299"/>
      <c r="C675" s="164"/>
      <c r="D675" s="1"/>
      <c r="E675" s="164"/>
      <c r="F675" s="1"/>
      <c r="G675" s="1"/>
      <c r="H675" s="1"/>
      <c r="I675" s="1"/>
      <c r="J675" s="1"/>
      <c r="K675" s="1"/>
      <c r="L675" s="1"/>
      <c r="M675" s="54"/>
    </row>
    <row r="676" spans="1:15" x14ac:dyDescent="0.2">
      <c r="B676" s="6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54"/>
    </row>
    <row r="677" spans="1:15" x14ac:dyDescent="0.2">
      <c r="A677" s="3">
        <v>2007</v>
      </c>
      <c r="C677" s="1"/>
      <c r="D677" s="1"/>
      <c r="E677" s="1"/>
      <c r="F677" s="1"/>
      <c r="G677" s="1"/>
      <c r="H677" s="1"/>
      <c r="I677" s="1"/>
      <c r="J677" s="1"/>
      <c r="K677" s="1"/>
      <c r="L677" s="1"/>
      <c r="N677" s="46"/>
    </row>
    <row r="678" spans="1:15" x14ac:dyDescent="0.2">
      <c r="A678" s="3">
        <v>2008</v>
      </c>
      <c r="C678" s="1">
        <f>SUM(C3:C14)</f>
        <v>721384.2790000001</v>
      </c>
      <c r="D678" s="1">
        <f t="shared" ref="D678:F678" si="35">SUM(D3:D14)</f>
        <v>258225</v>
      </c>
      <c r="E678" s="1">
        <f t="shared" si="35"/>
        <v>0</v>
      </c>
      <c r="F678" s="1">
        <f t="shared" si="35"/>
        <v>6959.0720000000001</v>
      </c>
      <c r="G678" s="1">
        <f t="shared" ref="G678:L678" si="36">SUM(G3:G14)</f>
        <v>4500</v>
      </c>
      <c r="H678" s="1">
        <f t="shared" ref="H678" si="37">SUM(H3:H14)</f>
        <v>0</v>
      </c>
      <c r="I678" s="1">
        <f t="shared" si="36"/>
        <v>0</v>
      </c>
      <c r="J678" s="1">
        <f t="shared" si="36"/>
        <v>0</v>
      </c>
      <c r="K678" s="1">
        <f t="shared" ref="K678" si="38">SUM(K3:K14)</f>
        <v>0</v>
      </c>
      <c r="L678" s="1">
        <f t="shared" si="36"/>
        <v>991068.35099999991</v>
      </c>
      <c r="N678" s="36"/>
      <c r="O678" s="46"/>
    </row>
    <row r="679" spans="1:15" x14ac:dyDescent="0.2">
      <c r="A679" s="3">
        <v>2009</v>
      </c>
      <c r="C679" s="1">
        <f>SUM(C15:C26)</f>
        <v>715316.12899999996</v>
      </c>
      <c r="D679" s="1">
        <f t="shared" ref="D679:F679" si="39">SUM(D15:D26)</f>
        <v>225928</v>
      </c>
      <c r="E679" s="1">
        <f t="shared" si="39"/>
        <v>0</v>
      </c>
      <c r="F679" s="1">
        <f t="shared" si="39"/>
        <v>6243.2070000000003</v>
      </c>
      <c r="G679" s="1">
        <f t="shared" ref="G679:L679" si="40">SUM(G15:G26)</f>
        <v>130575</v>
      </c>
      <c r="H679" s="1">
        <f t="shared" ref="H679" si="41">SUM(H15:H26)</f>
        <v>0</v>
      </c>
      <c r="I679" s="1">
        <f t="shared" si="40"/>
        <v>0</v>
      </c>
      <c r="J679" s="1">
        <f t="shared" si="40"/>
        <v>0</v>
      </c>
      <c r="K679" s="1">
        <f t="shared" ref="K679" si="42">SUM(K15:K26)</f>
        <v>0</v>
      </c>
      <c r="L679" s="1">
        <f t="shared" si="40"/>
        <v>1078062.3359999999</v>
      </c>
      <c r="M679" s="46">
        <f>SUM(C679:K679)</f>
        <v>1078062.3360000001</v>
      </c>
      <c r="N679" s="199">
        <f>M679-L679</f>
        <v>0</v>
      </c>
      <c r="O679" s="46"/>
    </row>
    <row r="680" spans="1:15" x14ac:dyDescent="0.2">
      <c r="A680" s="3">
        <v>2010</v>
      </c>
      <c r="C680" s="1">
        <f>SUM(C27:C38)</f>
        <v>700571.71299999999</v>
      </c>
      <c r="D680" s="1">
        <f t="shared" ref="D680:F680" si="43">SUM(D27:D38)</f>
        <v>227430</v>
      </c>
      <c r="E680" s="1">
        <f t="shared" si="43"/>
        <v>1210527.0390000001</v>
      </c>
      <c r="F680" s="1">
        <f t="shared" si="43"/>
        <v>6592.3580000000002</v>
      </c>
      <c r="G680" s="1">
        <f t="shared" ref="G680:L680" si="44">SUM(G27:G38)</f>
        <v>0</v>
      </c>
      <c r="H680" s="1">
        <f t="shared" ref="H680" si="45">SUM(H27:H38)</f>
        <v>0</v>
      </c>
      <c r="I680" s="1">
        <f t="shared" si="44"/>
        <v>0</v>
      </c>
      <c r="J680" s="1">
        <f t="shared" si="44"/>
        <v>0</v>
      </c>
      <c r="K680" s="1">
        <f t="shared" ref="K680" si="46">SUM(K27:K38)</f>
        <v>0</v>
      </c>
      <c r="L680" s="1">
        <f t="shared" si="44"/>
        <v>2145121.11</v>
      </c>
      <c r="M680" s="46">
        <f t="shared" ref="M680:M733" si="47">SUM(C680:K680)</f>
        <v>2145121.1100000003</v>
      </c>
      <c r="N680" s="199">
        <f t="shared" ref="N680:N733" si="48">M680-L680</f>
        <v>0</v>
      </c>
      <c r="O680" s="46"/>
    </row>
    <row r="681" spans="1:15" x14ac:dyDescent="0.2">
      <c r="A681" s="3">
        <v>2011</v>
      </c>
      <c r="C681" s="1">
        <f t="shared" ref="C681" si="49">SUM(C39:C50)</f>
        <v>737954.81099999987</v>
      </c>
      <c r="D681" s="1">
        <f t="shared" ref="D681:F681" si="50">SUM(D39:D50)</f>
        <v>226755</v>
      </c>
      <c r="E681" s="1">
        <f t="shared" si="50"/>
        <v>1177915.2519999999</v>
      </c>
      <c r="F681" s="1">
        <f t="shared" si="50"/>
        <v>7159.0049999999992</v>
      </c>
      <c r="G681" s="1">
        <f t="shared" ref="G681:L681" si="51">SUM(G39:G50)</f>
        <v>0</v>
      </c>
      <c r="H681" s="1">
        <f t="shared" ref="H681" si="52">SUM(H39:H50)</f>
        <v>0</v>
      </c>
      <c r="I681" s="1">
        <f t="shared" si="51"/>
        <v>13628.775</v>
      </c>
      <c r="J681" s="1">
        <f t="shared" si="51"/>
        <v>0</v>
      </c>
      <c r="K681" s="1">
        <f t="shared" ref="K681" si="53">SUM(K39:K50)</f>
        <v>0</v>
      </c>
      <c r="L681" s="1">
        <f t="shared" si="51"/>
        <v>2163412.8430000003</v>
      </c>
      <c r="M681" s="46">
        <f t="shared" si="47"/>
        <v>2163412.8429999994</v>
      </c>
      <c r="N681" s="199">
        <f t="shared" si="48"/>
        <v>0</v>
      </c>
      <c r="O681" s="46"/>
    </row>
    <row r="682" spans="1:15" x14ac:dyDescent="0.2">
      <c r="A682" s="3">
        <v>2012</v>
      </c>
      <c r="C682" s="1">
        <f t="shared" ref="C682" si="54">SUM(C51:C62)</f>
        <v>736959.8724365962</v>
      </c>
      <c r="D682" s="1">
        <f t="shared" ref="D682:F682" si="55">SUM(D51:D62)</f>
        <v>225675</v>
      </c>
      <c r="E682" s="1">
        <f t="shared" si="55"/>
        <v>1184367.7139943468</v>
      </c>
      <c r="F682" s="1">
        <f t="shared" si="55"/>
        <v>6108.3960000000006</v>
      </c>
      <c r="G682" s="1">
        <f t="shared" ref="G682:L682" si="56">SUM(G51:G62)</f>
        <v>0</v>
      </c>
      <c r="H682" s="1">
        <f t="shared" ref="H682" si="57">SUM(H51:H62)</f>
        <v>0</v>
      </c>
      <c r="I682" s="1">
        <f t="shared" si="56"/>
        <v>63284.559886288225</v>
      </c>
      <c r="J682" s="1">
        <f t="shared" si="56"/>
        <v>27612.84231018924</v>
      </c>
      <c r="K682" s="1">
        <f t="shared" ref="K682" si="58">SUM(K51:K62)</f>
        <v>0</v>
      </c>
      <c r="L682" s="1">
        <f t="shared" si="56"/>
        <v>2244008.3846274205</v>
      </c>
      <c r="M682" s="46">
        <f t="shared" si="47"/>
        <v>2244008.3846274209</v>
      </c>
      <c r="N682" s="199">
        <f t="shared" si="48"/>
        <v>0</v>
      </c>
      <c r="O682" s="124"/>
    </row>
    <row r="683" spans="1:15" x14ac:dyDescent="0.2">
      <c r="A683" s="3">
        <v>2013</v>
      </c>
      <c r="C683" s="1">
        <f t="shared" ref="C683" si="59">SUM(C63:C74)</f>
        <v>758684.10065496736</v>
      </c>
      <c r="D683" s="1">
        <f t="shared" ref="D683:F683" si="60">SUM(D63:D74)</f>
        <v>86175</v>
      </c>
      <c r="E683" s="1">
        <f t="shared" si="60"/>
        <v>1202479.9526656251</v>
      </c>
      <c r="F683" s="1">
        <f t="shared" si="60"/>
        <v>5251.1829000000007</v>
      </c>
      <c r="G683" s="1">
        <f t="shared" ref="G683:L683" si="61">SUM(G63:G74)</f>
        <v>0</v>
      </c>
      <c r="H683" s="1">
        <f t="shared" ref="H683" si="62">SUM(H63:H74)</f>
        <v>0</v>
      </c>
      <c r="I683" s="1">
        <f t="shared" si="61"/>
        <v>61754.245287379017</v>
      </c>
      <c r="J683" s="1">
        <f t="shared" si="61"/>
        <v>38143.791103609714</v>
      </c>
      <c r="K683" s="1">
        <f t="shared" ref="K683" si="63">SUM(K63:K74)</f>
        <v>0</v>
      </c>
      <c r="L683" s="1">
        <f t="shared" si="61"/>
        <v>2152488.2726115813</v>
      </c>
      <c r="M683" s="46">
        <f t="shared" si="47"/>
        <v>2152488.2726115813</v>
      </c>
      <c r="N683" s="199">
        <f t="shared" si="48"/>
        <v>0</v>
      </c>
      <c r="O683" s="124"/>
    </row>
    <row r="684" spans="1:15" x14ac:dyDescent="0.2">
      <c r="A684" s="3">
        <v>2014</v>
      </c>
      <c r="C684" s="1">
        <f t="shared" ref="C684" si="64">SUM(C75:C86)</f>
        <v>800964.15442778589</v>
      </c>
      <c r="D684" s="1">
        <f t="shared" ref="D684:F684" si="65">SUM(D75:D86)</f>
        <v>0</v>
      </c>
      <c r="E684" s="1">
        <f t="shared" si="65"/>
        <v>3751337.076656932</v>
      </c>
      <c r="F684" s="1">
        <f t="shared" si="65"/>
        <v>0</v>
      </c>
      <c r="G684" s="1">
        <f t="shared" ref="G684:L684" si="66">SUM(G75:G86)</f>
        <v>521550</v>
      </c>
      <c r="H684" s="1">
        <f t="shared" ref="H684" si="67">SUM(H75:H86)</f>
        <v>184143</v>
      </c>
      <c r="I684" s="1">
        <f t="shared" si="66"/>
        <v>63274.201767262522</v>
      </c>
      <c r="J684" s="1">
        <f t="shared" si="66"/>
        <v>38695.470063822751</v>
      </c>
      <c r="K684" s="1">
        <f t="shared" ref="K684" si="68">SUM(K75:K86)</f>
        <v>195714.06560000003</v>
      </c>
      <c r="L684" s="1">
        <f t="shared" si="66"/>
        <v>5555677.9685158031</v>
      </c>
      <c r="M684" s="46">
        <f t="shared" si="47"/>
        <v>5555677.9685158022</v>
      </c>
      <c r="N684" s="199">
        <f t="shared" si="48"/>
        <v>0</v>
      </c>
      <c r="O684" s="124"/>
    </row>
    <row r="685" spans="1:15" x14ac:dyDescent="0.2">
      <c r="A685" s="3">
        <v>2015</v>
      </c>
      <c r="C685" s="1">
        <f t="shared" ref="C685" si="69">SUM(C87:C98)</f>
        <v>805224.40679499938</v>
      </c>
      <c r="D685" s="1">
        <f t="shared" ref="D685:F685" si="70">SUM(D87:D98)</f>
        <v>0</v>
      </c>
      <c r="E685" s="1">
        <f t="shared" si="70"/>
        <v>3761657.0763910115</v>
      </c>
      <c r="F685" s="1">
        <f t="shared" si="70"/>
        <v>0</v>
      </c>
      <c r="G685" s="1">
        <f t="shared" ref="G685:L685" si="71">SUM(G87:G98)</f>
        <v>835200</v>
      </c>
      <c r="H685" s="1">
        <f t="shared" ref="H685" si="72">SUM(H87:H98)</f>
        <v>262440</v>
      </c>
      <c r="I685" s="1">
        <f t="shared" si="71"/>
        <v>62742.683627794337</v>
      </c>
      <c r="J685" s="1">
        <f t="shared" si="71"/>
        <v>38419.630583716236</v>
      </c>
      <c r="K685" s="1">
        <f t="shared" ref="K685" si="73">SUM(K87:K98)</f>
        <v>258273.83836152343</v>
      </c>
      <c r="L685" s="1">
        <f t="shared" si="71"/>
        <v>6023957.6357590454</v>
      </c>
      <c r="M685" s="46">
        <f t="shared" si="47"/>
        <v>6023957.6357590454</v>
      </c>
      <c r="N685" s="199">
        <f t="shared" si="48"/>
        <v>0</v>
      </c>
      <c r="O685" s="124"/>
    </row>
    <row r="686" spans="1:15" x14ac:dyDescent="0.2">
      <c r="A686" s="3">
        <v>2016</v>
      </c>
      <c r="C686" s="1">
        <f t="shared" ref="C686" si="74">SUM(C99:C110)</f>
        <v>815377.32906930824</v>
      </c>
      <c r="D686" s="1">
        <f t="shared" ref="D686:F686" si="75">SUM(D99:D110)</f>
        <v>0</v>
      </c>
      <c r="E686" s="1">
        <f t="shared" si="75"/>
        <v>3827004.5751304114</v>
      </c>
      <c r="F686" s="1">
        <f t="shared" si="75"/>
        <v>0</v>
      </c>
      <c r="G686" s="1">
        <f t="shared" ref="G686:L686" si="76">SUM(G99:G110)</f>
        <v>835200</v>
      </c>
      <c r="H686" s="1">
        <f t="shared" ref="H686" si="77">SUM(H99:H110)</f>
        <v>285480</v>
      </c>
      <c r="I686" s="1">
        <f t="shared" si="76"/>
        <v>62742.683627794337</v>
      </c>
      <c r="J686" s="1">
        <f t="shared" si="76"/>
        <v>38557.550323769494</v>
      </c>
      <c r="K686" s="1">
        <f t="shared" ref="K686" si="78">SUM(K99:K110)</f>
        <v>258743.83628570384</v>
      </c>
      <c r="L686" s="1">
        <f t="shared" si="76"/>
        <v>6123105.9744369872</v>
      </c>
      <c r="M686" s="46">
        <f t="shared" si="47"/>
        <v>6123105.9744369872</v>
      </c>
      <c r="N686" s="199">
        <f t="shared" si="48"/>
        <v>0</v>
      </c>
      <c r="O686" s="124"/>
    </row>
    <row r="687" spans="1:15" x14ac:dyDescent="0.2">
      <c r="A687" s="3">
        <v>2017</v>
      </c>
      <c r="C687" s="1">
        <f>SUM(C111:C122)</f>
        <v>825658.26762061834</v>
      </c>
      <c r="D687" s="1">
        <f t="shared" ref="D687:F687" si="79">SUM(D111:D122)</f>
        <v>0</v>
      </c>
      <c r="E687" s="1">
        <f t="shared" si="79"/>
        <v>3888834.1090065939</v>
      </c>
      <c r="F687" s="1">
        <f t="shared" si="79"/>
        <v>0</v>
      </c>
      <c r="G687" s="1">
        <f t="shared" ref="G687:L687" si="80">SUM(G111:G122)</f>
        <v>832000</v>
      </c>
      <c r="H687" s="1">
        <f t="shared" ref="H687" si="81">SUM(H111:H122)</f>
        <v>306360</v>
      </c>
      <c r="I687" s="1">
        <f t="shared" si="80"/>
        <v>0</v>
      </c>
      <c r="J687" s="1">
        <f t="shared" si="80"/>
        <v>11543.069083798422</v>
      </c>
      <c r="K687" s="1">
        <f t="shared" ref="K687" si="82">SUM(K111:K122)</f>
        <v>0</v>
      </c>
      <c r="L687" s="1">
        <f t="shared" si="80"/>
        <v>5864395.4457110111</v>
      </c>
      <c r="M687" s="46">
        <f t="shared" si="47"/>
        <v>5864395.4457110111</v>
      </c>
      <c r="N687" s="199">
        <f t="shared" si="48"/>
        <v>0</v>
      </c>
      <c r="O687" s="124"/>
    </row>
    <row r="688" spans="1:15" x14ac:dyDescent="0.2">
      <c r="A688" s="3">
        <v>2018</v>
      </c>
      <c r="C688" s="1">
        <f>SUM(C123:C134)</f>
        <v>836068.83658195776</v>
      </c>
      <c r="D688" s="1">
        <f t="shared" ref="D688:F688" si="83">SUM(D123:D134)</f>
        <v>0</v>
      </c>
      <c r="E688" s="1">
        <f t="shared" si="83"/>
        <v>3941141.408534083</v>
      </c>
      <c r="F688" s="1">
        <f t="shared" si="83"/>
        <v>0</v>
      </c>
      <c r="G688" s="1">
        <f t="shared" ref="G688:L688" si="84">SUM(G123:G134)</f>
        <v>835200</v>
      </c>
      <c r="H688" s="1">
        <f t="shared" ref="H688" si="85">SUM(H123:H134)</f>
        <v>0</v>
      </c>
      <c r="I688" s="1">
        <f t="shared" si="84"/>
        <v>0</v>
      </c>
      <c r="J688" s="1">
        <f t="shared" si="84"/>
        <v>0</v>
      </c>
      <c r="K688" s="1">
        <f t="shared" ref="K688" si="86">SUM(K123:K134)</f>
        <v>0</v>
      </c>
      <c r="L688" s="1">
        <f t="shared" si="84"/>
        <v>5612410.245116041</v>
      </c>
      <c r="M688" s="46">
        <f t="shared" si="47"/>
        <v>5612410.245116041</v>
      </c>
      <c r="N688" s="199">
        <f t="shared" si="48"/>
        <v>0</v>
      </c>
      <c r="O688" s="46"/>
    </row>
    <row r="689" spans="1:15" x14ac:dyDescent="0.2">
      <c r="A689" s="3">
        <v>2019</v>
      </c>
      <c r="C689" s="1">
        <f>SUM(C135:C146)</f>
        <v>846610.67043865239</v>
      </c>
      <c r="D689" s="1">
        <f t="shared" ref="D689:F689" si="87">SUM(D135:D146)</f>
        <v>0</v>
      </c>
      <c r="E689" s="1">
        <f t="shared" si="87"/>
        <v>3985462.0307053062</v>
      </c>
      <c r="F689" s="1">
        <f t="shared" si="87"/>
        <v>0</v>
      </c>
      <c r="G689" s="1">
        <f t="shared" ref="G689:L689" si="88">SUM(G135:G146)</f>
        <v>835200</v>
      </c>
      <c r="H689" s="1">
        <f t="shared" ref="H689" si="89">SUM(H135:H146)</f>
        <v>0</v>
      </c>
      <c r="I689" s="1">
        <f t="shared" si="88"/>
        <v>0</v>
      </c>
      <c r="J689" s="1">
        <f t="shared" si="88"/>
        <v>0</v>
      </c>
      <c r="K689" s="1">
        <f t="shared" ref="K689" si="90">SUM(K135:K146)</f>
        <v>0</v>
      </c>
      <c r="L689" s="1">
        <f t="shared" si="88"/>
        <v>5667272.7011439577</v>
      </c>
      <c r="M689" s="46">
        <f t="shared" si="47"/>
        <v>5667272.7011439586</v>
      </c>
      <c r="N689" s="199">
        <f t="shared" si="48"/>
        <v>0</v>
      </c>
      <c r="O689" s="46"/>
    </row>
    <row r="690" spans="1:15" x14ac:dyDescent="0.2">
      <c r="A690" s="3">
        <v>2020</v>
      </c>
      <c r="C690" s="1">
        <f>SUM(C147:C158)</f>
        <v>857285.42428494606</v>
      </c>
      <c r="D690" s="1">
        <f t="shared" ref="D690:F690" si="91">SUM(D147:D158)</f>
        <v>0</v>
      </c>
      <c r="E690" s="1">
        <f t="shared" si="91"/>
        <v>4012376.2269666307</v>
      </c>
      <c r="F690" s="1">
        <f t="shared" si="91"/>
        <v>0</v>
      </c>
      <c r="G690" s="1">
        <f t="shared" ref="G690:L690" si="92">SUM(G147:G158)</f>
        <v>838400</v>
      </c>
      <c r="H690" s="1">
        <f t="shared" ref="H690" si="93">SUM(H147:H158)</f>
        <v>0</v>
      </c>
      <c r="I690" s="1">
        <f t="shared" si="92"/>
        <v>0</v>
      </c>
      <c r="J690" s="1">
        <f t="shared" si="92"/>
        <v>0</v>
      </c>
      <c r="K690" s="1">
        <f t="shared" ref="K690" si="94">SUM(K147:K158)</f>
        <v>0</v>
      </c>
      <c r="L690" s="1">
        <f t="shared" si="92"/>
        <v>5708061.6512515768</v>
      </c>
      <c r="M690" s="46">
        <f t="shared" si="47"/>
        <v>5708061.6512515768</v>
      </c>
      <c r="N690" s="199">
        <f t="shared" si="48"/>
        <v>0</v>
      </c>
      <c r="O690" s="46"/>
    </row>
    <row r="691" spans="1:15" x14ac:dyDescent="0.2">
      <c r="A691" s="3">
        <v>2021</v>
      </c>
      <c r="C691" s="1">
        <f>SUM(C159:C170)</f>
        <v>868094.77408385149</v>
      </c>
      <c r="D691" s="1">
        <f t="shared" ref="D691:F691" si="95">SUM(D159:D170)</f>
        <v>0</v>
      </c>
      <c r="E691" s="1">
        <f t="shared" si="95"/>
        <v>4043518.5221956805</v>
      </c>
      <c r="F691" s="1">
        <f t="shared" si="95"/>
        <v>0</v>
      </c>
      <c r="G691" s="1">
        <f t="shared" ref="G691:L691" si="96">SUM(G159:G170)</f>
        <v>342400</v>
      </c>
      <c r="H691" s="1">
        <f t="shared" ref="H691" si="97">SUM(H159:H170)</f>
        <v>0</v>
      </c>
      <c r="I691" s="1">
        <f t="shared" si="96"/>
        <v>0</v>
      </c>
      <c r="J691" s="1">
        <f t="shared" si="96"/>
        <v>0</v>
      </c>
      <c r="K691" s="1">
        <f t="shared" ref="K691" si="98">SUM(K159:K170)</f>
        <v>0</v>
      </c>
      <c r="L691" s="1">
        <f t="shared" si="96"/>
        <v>5254013.2962795319</v>
      </c>
      <c r="M691" s="46">
        <f t="shared" si="47"/>
        <v>5254013.2962795319</v>
      </c>
      <c r="N691" s="199">
        <f t="shared" si="48"/>
        <v>0</v>
      </c>
      <c r="O691" s="46"/>
    </row>
    <row r="692" spans="1:15" x14ac:dyDescent="0.2">
      <c r="A692" s="3">
        <v>2022</v>
      </c>
      <c r="C692" s="1">
        <f>SUM(C171:C182)</f>
        <v>879040.41693028226</v>
      </c>
      <c r="D692" s="1">
        <f t="shared" ref="D692:F692" si="99">SUM(D171:D182)</f>
        <v>0</v>
      </c>
      <c r="E692" s="1">
        <f t="shared" si="99"/>
        <v>4080531.2339094565</v>
      </c>
      <c r="F692" s="1">
        <f t="shared" si="99"/>
        <v>0</v>
      </c>
      <c r="G692" s="1">
        <f t="shared" ref="G692:L692" si="100">SUM(G171:G182)</f>
        <v>0</v>
      </c>
      <c r="H692" s="1">
        <f t="shared" ref="H692" si="101">SUM(H171:H182)</f>
        <v>0</v>
      </c>
      <c r="I692" s="1">
        <f t="shared" si="100"/>
        <v>0</v>
      </c>
      <c r="J692" s="1">
        <f t="shared" si="100"/>
        <v>0</v>
      </c>
      <c r="K692" s="1">
        <f t="shared" ref="K692" si="102">SUM(K171:K182)</f>
        <v>0</v>
      </c>
      <c r="L692" s="1">
        <f t="shared" si="100"/>
        <v>4959571.6508397395</v>
      </c>
      <c r="M692" s="46">
        <f t="shared" si="47"/>
        <v>4959571.6508397385</v>
      </c>
      <c r="N692" s="199">
        <f t="shared" si="48"/>
        <v>0</v>
      </c>
      <c r="O692" s="46"/>
    </row>
    <row r="693" spans="1:15" x14ac:dyDescent="0.2">
      <c r="A693" s="3">
        <v>2023</v>
      </c>
      <c r="C693" s="1">
        <f>SUM(C183:C194)</f>
        <v>890124.07131750137</v>
      </c>
      <c r="D693" s="1">
        <f t="shared" ref="D693:F693" si="103">SUM(D183:D194)</f>
        <v>0</v>
      </c>
      <c r="E693" s="1">
        <f t="shared" si="103"/>
        <v>4128278.2161038569</v>
      </c>
      <c r="F693" s="1">
        <f t="shared" si="103"/>
        <v>0</v>
      </c>
      <c r="G693" s="1">
        <f t="shared" ref="G693:L693" si="104">SUM(G183:G194)</f>
        <v>0</v>
      </c>
      <c r="H693" s="1">
        <f t="shared" ref="H693" si="105">SUM(H183:H194)</f>
        <v>0</v>
      </c>
      <c r="I693" s="1">
        <f t="shared" si="104"/>
        <v>0</v>
      </c>
      <c r="J693" s="1">
        <f t="shared" si="104"/>
        <v>0</v>
      </c>
      <c r="K693" s="1">
        <f t="shared" ref="K693" si="106">SUM(K183:K194)</f>
        <v>0</v>
      </c>
      <c r="L693" s="1">
        <f t="shared" si="104"/>
        <v>5018402.2874213587</v>
      </c>
      <c r="M693" s="46">
        <f t="shared" si="47"/>
        <v>5018402.2874213587</v>
      </c>
      <c r="N693" s="199">
        <f t="shared" si="48"/>
        <v>0</v>
      </c>
      <c r="O693" s="46"/>
    </row>
    <row r="694" spans="1:15" x14ac:dyDescent="0.2">
      <c r="A694" s="3">
        <v>2024</v>
      </c>
      <c r="C694" s="1">
        <f>SUM(C195:C206)</f>
        <v>901347.4774069282</v>
      </c>
      <c r="D694" s="1">
        <f t="shared" ref="D694:F694" si="107">SUM(D195:D206)</f>
        <v>0</v>
      </c>
      <c r="E694" s="1">
        <f t="shared" si="107"/>
        <v>4177078.1807684242</v>
      </c>
      <c r="F694" s="1">
        <f t="shared" si="107"/>
        <v>0</v>
      </c>
      <c r="G694" s="1">
        <f t="shared" ref="G694:L694" si="108">SUM(G195:G206)</f>
        <v>0</v>
      </c>
      <c r="H694" s="1">
        <f t="shared" ref="H694" si="109">SUM(H195:H206)</f>
        <v>0</v>
      </c>
      <c r="I694" s="1">
        <f t="shared" si="108"/>
        <v>0</v>
      </c>
      <c r="J694" s="1">
        <f t="shared" si="108"/>
        <v>0</v>
      </c>
      <c r="K694" s="1">
        <f t="shared" ref="K694" si="110">SUM(K195:K206)</f>
        <v>0</v>
      </c>
      <c r="L694" s="1">
        <f t="shared" si="108"/>
        <v>5078425.658175353</v>
      </c>
      <c r="M694" s="46">
        <f t="shared" si="47"/>
        <v>5078425.658175352</v>
      </c>
      <c r="N694" s="199">
        <f>M694-L694</f>
        <v>0</v>
      </c>
      <c r="O694" s="46"/>
    </row>
    <row r="695" spans="1:15" x14ac:dyDescent="0.2">
      <c r="A695" s="3">
        <v>2025</v>
      </c>
      <c r="C695" s="1">
        <f>SUM(C207:C218)</f>
        <v>912712.39730134839</v>
      </c>
      <c r="D695" s="1">
        <f t="shared" ref="D695:F695" si="111">SUM(D207:D218)</f>
        <v>0</v>
      </c>
      <c r="E695" s="1">
        <f t="shared" si="111"/>
        <v>4227010.2052637869</v>
      </c>
      <c r="F695" s="1">
        <f t="shared" si="111"/>
        <v>0</v>
      </c>
      <c r="G695" s="1">
        <f t="shared" ref="G695:L695" si="112">SUM(G207:G218)</f>
        <v>0</v>
      </c>
      <c r="H695" s="1">
        <f t="shared" ref="H695" si="113">SUM(H207:H218)</f>
        <v>0</v>
      </c>
      <c r="I695" s="1">
        <f t="shared" si="112"/>
        <v>0</v>
      </c>
      <c r="J695" s="1">
        <f t="shared" si="112"/>
        <v>0</v>
      </c>
      <c r="K695" s="1">
        <f t="shared" ref="K695" si="114">SUM(K207:K218)</f>
        <v>0</v>
      </c>
      <c r="L695" s="1">
        <f t="shared" si="112"/>
        <v>5139722.6025651358</v>
      </c>
      <c r="M695" s="46">
        <f t="shared" si="47"/>
        <v>5139722.6025651358</v>
      </c>
      <c r="N695" s="199">
        <f t="shared" si="48"/>
        <v>0</v>
      </c>
      <c r="O695" s="46"/>
    </row>
    <row r="696" spans="1:15" x14ac:dyDescent="0.2">
      <c r="A696" s="3">
        <v>2026</v>
      </c>
      <c r="C696" s="1">
        <f>SUM(C219:C230)</f>
        <v>924220.6153215681</v>
      </c>
      <c r="D696" s="1">
        <f t="shared" ref="D696:F696" si="115">SUM(D219:D230)</f>
        <v>0</v>
      </c>
      <c r="E696" s="1">
        <f t="shared" si="115"/>
        <v>4280100.504878385</v>
      </c>
      <c r="F696" s="1">
        <f t="shared" si="115"/>
        <v>0</v>
      </c>
      <c r="G696" s="1">
        <f t="shared" ref="G696:L696" si="116">SUM(G219:G230)</f>
        <v>0</v>
      </c>
      <c r="H696" s="1">
        <f t="shared" ref="H696" si="117">SUM(H219:H230)</f>
        <v>0</v>
      </c>
      <c r="I696" s="1">
        <f t="shared" si="116"/>
        <v>0</v>
      </c>
      <c r="J696" s="1">
        <f t="shared" si="116"/>
        <v>0</v>
      </c>
      <c r="K696" s="1">
        <f t="shared" ref="K696" si="118">SUM(K219:K230)</f>
        <v>0</v>
      </c>
      <c r="L696" s="1">
        <f t="shared" si="116"/>
        <v>5204321.1201999523</v>
      </c>
      <c r="M696" s="46">
        <f t="shared" si="47"/>
        <v>5204321.1201999532</v>
      </c>
      <c r="N696" s="199">
        <f t="shared" si="48"/>
        <v>0</v>
      </c>
      <c r="O696" s="46"/>
    </row>
    <row r="697" spans="1:15" x14ac:dyDescent="0.2">
      <c r="A697" s="3">
        <v>2027</v>
      </c>
      <c r="C697" s="1">
        <f>SUM(C231:C242)</f>
        <v>935873.9382865571</v>
      </c>
      <c r="D697" s="1">
        <f t="shared" ref="D697:F697" si="119">SUM(D231:D242)</f>
        <v>0</v>
      </c>
      <c r="E697" s="1">
        <f t="shared" si="119"/>
        <v>4337254.1153003518</v>
      </c>
      <c r="F697" s="1">
        <f t="shared" si="119"/>
        <v>0</v>
      </c>
      <c r="G697" s="1">
        <f t="shared" ref="G697:L697" si="120">SUM(G231:G242)</f>
        <v>0</v>
      </c>
      <c r="H697" s="1">
        <f t="shared" ref="H697" si="121">SUM(H231:H242)</f>
        <v>0</v>
      </c>
      <c r="I697" s="1">
        <f t="shared" si="120"/>
        <v>0</v>
      </c>
      <c r="J697" s="1">
        <f t="shared" si="120"/>
        <v>0</v>
      </c>
      <c r="K697" s="1">
        <f t="shared" ref="K697" si="122">SUM(K231:K242)</f>
        <v>0</v>
      </c>
      <c r="L697" s="1">
        <f t="shared" si="120"/>
        <v>5273128.0535869086</v>
      </c>
      <c r="M697" s="46">
        <f t="shared" si="47"/>
        <v>5273128.0535869086</v>
      </c>
      <c r="N697" s="199">
        <f t="shared" si="48"/>
        <v>0</v>
      </c>
      <c r="O697" s="46"/>
    </row>
    <row r="698" spans="1:15" x14ac:dyDescent="0.2">
      <c r="A698" s="3">
        <v>2028</v>
      </c>
      <c r="C698" s="1">
        <f>SUM(C243:C254)</f>
        <v>947674.19579712464</v>
      </c>
      <c r="D698" s="1">
        <f t="shared" ref="D698:F698" si="123">SUM(D243:D254)</f>
        <v>0</v>
      </c>
      <c r="E698" s="1">
        <f t="shared" si="123"/>
        <v>4387626.8944119923</v>
      </c>
      <c r="F698" s="1">
        <f t="shared" si="123"/>
        <v>0</v>
      </c>
      <c r="G698" s="1">
        <f t="shared" ref="G698:L698" si="124">SUM(G243:G254)</f>
        <v>0</v>
      </c>
      <c r="H698" s="1">
        <f t="shared" ref="H698" si="125">SUM(H243:H254)</f>
        <v>0</v>
      </c>
      <c r="I698" s="1">
        <f t="shared" si="124"/>
        <v>0</v>
      </c>
      <c r="J698" s="1">
        <f t="shared" si="124"/>
        <v>0</v>
      </c>
      <c r="K698" s="1">
        <f t="shared" ref="K698" si="126">SUM(K243:K254)</f>
        <v>0</v>
      </c>
      <c r="L698" s="1">
        <f t="shared" si="124"/>
        <v>5335301.0902091172</v>
      </c>
      <c r="M698" s="46">
        <f t="shared" si="47"/>
        <v>5335301.0902091172</v>
      </c>
      <c r="N698" s="199">
        <f t="shared" si="48"/>
        <v>0</v>
      </c>
      <c r="O698" s="46"/>
    </row>
    <row r="699" spans="1:15" x14ac:dyDescent="0.2">
      <c r="A699" s="3">
        <v>2029</v>
      </c>
      <c r="C699" s="1">
        <f>SUM(C255:C266)</f>
        <v>959623.24052316975</v>
      </c>
      <c r="D699" s="1">
        <f t="shared" ref="D699:F699" si="127">SUM(D255:D266)</f>
        <v>0</v>
      </c>
      <c r="E699" s="1">
        <f t="shared" si="127"/>
        <v>4434106.5333531378</v>
      </c>
      <c r="F699" s="1">
        <f t="shared" si="127"/>
        <v>0</v>
      </c>
      <c r="G699" s="1">
        <f t="shared" ref="G699:L699" si="128">SUM(G255:G266)</f>
        <v>0</v>
      </c>
      <c r="H699" s="1">
        <f t="shared" ref="H699" si="129">SUM(H255:H266)</f>
        <v>0</v>
      </c>
      <c r="I699" s="1">
        <f t="shared" si="128"/>
        <v>0</v>
      </c>
      <c r="J699" s="1">
        <f t="shared" si="128"/>
        <v>0</v>
      </c>
      <c r="K699" s="1">
        <f t="shared" ref="K699" si="130">SUM(K255:K266)</f>
        <v>0</v>
      </c>
      <c r="L699" s="1">
        <f t="shared" si="128"/>
        <v>5393729.7738763085</v>
      </c>
      <c r="M699" s="46">
        <f t="shared" si="47"/>
        <v>5393729.7738763075</v>
      </c>
      <c r="N699" s="199">
        <f t="shared" si="48"/>
        <v>0</v>
      </c>
      <c r="O699" s="46"/>
    </row>
    <row r="700" spans="1:15" x14ac:dyDescent="0.2">
      <c r="A700" s="3">
        <v>2030</v>
      </c>
      <c r="C700" s="1">
        <f>SUM(C267:C278)</f>
        <v>971722.94849455624</v>
      </c>
      <c r="D700" s="1">
        <f t="shared" ref="D700:F700" si="131">SUM(D267:D278)</f>
        <v>0</v>
      </c>
      <c r="E700" s="1">
        <f t="shared" si="131"/>
        <v>4481312.4594243588</v>
      </c>
      <c r="F700" s="1">
        <f t="shared" si="131"/>
        <v>0</v>
      </c>
      <c r="G700" s="1">
        <f t="shared" ref="G700:L700" si="132">SUM(G267:G278)</f>
        <v>0</v>
      </c>
      <c r="H700" s="1">
        <f t="shared" ref="H700" si="133">SUM(H267:H278)</f>
        <v>0</v>
      </c>
      <c r="I700" s="1">
        <f t="shared" si="132"/>
        <v>0</v>
      </c>
      <c r="J700" s="1">
        <f t="shared" si="132"/>
        <v>0</v>
      </c>
      <c r="K700" s="1">
        <f t="shared" ref="K700" si="134">SUM(K267:K278)</f>
        <v>0</v>
      </c>
      <c r="L700" s="1">
        <f t="shared" si="132"/>
        <v>5453035.4079189152</v>
      </c>
      <c r="M700" s="46">
        <f t="shared" si="47"/>
        <v>5453035.4079189152</v>
      </c>
      <c r="N700" s="199">
        <f t="shared" si="48"/>
        <v>0</v>
      </c>
      <c r="O700" s="46"/>
    </row>
    <row r="701" spans="1:15" x14ac:dyDescent="0.2">
      <c r="A701" s="3">
        <v>2031</v>
      </c>
      <c r="C701" s="1">
        <f>SUM(C279:C290)</f>
        <v>983975.21939565334</v>
      </c>
      <c r="D701" s="1">
        <f t="shared" ref="D701:F701" si="135">SUM(D279:D290)</f>
        <v>0</v>
      </c>
      <c r="E701" s="1">
        <f t="shared" si="135"/>
        <v>4533424.5197290368</v>
      </c>
      <c r="F701" s="1">
        <f t="shared" si="135"/>
        <v>0</v>
      </c>
      <c r="G701" s="1">
        <f t="shared" ref="G701:L701" si="136">SUM(G279:G290)</f>
        <v>0</v>
      </c>
      <c r="H701" s="1">
        <f t="shared" ref="H701" si="137">SUM(H279:H290)</f>
        <v>0</v>
      </c>
      <c r="I701" s="1">
        <f t="shared" si="136"/>
        <v>0</v>
      </c>
      <c r="J701" s="1">
        <f t="shared" si="136"/>
        <v>0</v>
      </c>
      <c r="K701" s="1">
        <f t="shared" ref="K701" si="138">SUM(K279:K290)</f>
        <v>0</v>
      </c>
      <c r="L701" s="1">
        <f t="shared" si="136"/>
        <v>5517399.7391246902</v>
      </c>
      <c r="M701" s="46">
        <f t="shared" si="47"/>
        <v>5517399.7391246902</v>
      </c>
      <c r="N701" s="199">
        <f t="shared" si="48"/>
        <v>0</v>
      </c>
      <c r="O701" s="46"/>
    </row>
    <row r="702" spans="1:15" x14ac:dyDescent="0.2">
      <c r="A702" s="3">
        <v>2032</v>
      </c>
      <c r="C702" s="1">
        <f>SUM(C291:C302)</f>
        <v>996381.97686359193</v>
      </c>
      <c r="D702" s="1">
        <f t="shared" ref="D702:F702" si="139">SUM(D291:D302)</f>
        <v>0</v>
      </c>
      <c r="E702" s="1">
        <f t="shared" si="139"/>
        <v>4592735.4693324054</v>
      </c>
      <c r="F702" s="1">
        <f t="shared" si="139"/>
        <v>0</v>
      </c>
      <c r="G702" s="1">
        <f t="shared" ref="G702:L702" si="140">SUM(G291:G302)</f>
        <v>0</v>
      </c>
      <c r="H702" s="1">
        <f t="shared" ref="H702" si="141">SUM(H291:H302)</f>
        <v>0</v>
      </c>
      <c r="I702" s="1">
        <f t="shared" si="140"/>
        <v>0</v>
      </c>
      <c r="J702" s="1">
        <f t="shared" si="140"/>
        <v>0</v>
      </c>
      <c r="K702" s="1">
        <f t="shared" ref="K702" si="142">SUM(K291:K302)</f>
        <v>0</v>
      </c>
      <c r="L702" s="1">
        <f t="shared" si="140"/>
        <v>5589117.4461959982</v>
      </c>
      <c r="M702" s="46">
        <f t="shared" si="47"/>
        <v>5589117.4461959973</v>
      </c>
      <c r="N702" s="199">
        <f t="shared" si="48"/>
        <v>0</v>
      </c>
      <c r="O702" s="46"/>
    </row>
    <row r="703" spans="1:15" x14ac:dyDescent="0.2">
      <c r="A703" s="3">
        <v>2033</v>
      </c>
      <c r="C703" s="1">
        <f>SUM(C303:C314)</f>
        <v>1008945.1687902792</v>
      </c>
      <c r="D703" s="1">
        <f t="shared" ref="D703:F703" si="143">SUM(D303:D314)</f>
        <v>0</v>
      </c>
      <c r="E703" s="1">
        <f t="shared" si="143"/>
        <v>4644484.3832819043</v>
      </c>
      <c r="F703" s="1">
        <f t="shared" si="143"/>
        <v>0</v>
      </c>
      <c r="G703" s="1">
        <f t="shared" ref="G703:L703" si="144">SUM(G303:G314)</f>
        <v>0</v>
      </c>
      <c r="H703" s="1">
        <f t="shared" ref="H703" si="145">SUM(H303:H314)</f>
        <v>0</v>
      </c>
      <c r="I703" s="1">
        <f t="shared" si="144"/>
        <v>0</v>
      </c>
      <c r="J703" s="1">
        <f t="shared" si="144"/>
        <v>0</v>
      </c>
      <c r="K703" s="1">
        <f t="shared" ref="K703" si="146">SUM(K303:K314)</f>
        <v>0</v>
      </c>
      <c r="L703" s="1">
        <f t="shared" si="144"/>
        <v>5653429.5520721842</v>
      </c>
      <c r="M703" s="46">
        <f t="shared" si="47"/>
        <v>5653429.5520721832</v>
      </c>
      <c r="N703" s="199">
        <f t="shared" si="48"/>
        <v>0</v>
      </c>
      <c r="O703" s="46"/>
    </row>
    <row r="704" spans="1:15" x14ac:dyDescent="0.2">
      <c r="A704" s="3">
        <v>2034</v>
      </c>
      <c r="C704" s="1">
        <f>SUM(C315:C326)</f>
        <v>1021666.7676282233</v>
      </c>
      <c r="D704" s="1">
        <f t="shared" ref="D704:F704" si="147">SUM(D315:D326)</f>
        <v>0</v>
      </c>
      <c r="E704" s="1">
        <f t="shared" si="147"/>
        <v>4689734.4489097502</v>
      </c>
      <c r="F704" s="1">
        <f t="shared" si="147"/>
        <v>0</v>
      </c>
      <c r="G704" s="1">
        <f t="shared" ref="G704:L704" si="148">SUM(G315:G326)</f>
        <v>0</v>
      </c>
      <c r="H704" s="1">
        <f t="shared" ref="H704" si="149">SUM(H315:H326)</f>
        <v>0</v>
      </c>
      <c r="I704" s="1">
        <f t="shared" si="148"/>
        <v>0</v>
      </c>
      <c r="J704" s="1">
        <f t="shared" si="148"/>
        <v>0</v>
      </c>
      <c r="K704" s="1">
        <f t="shared" ref="K704" si="150">SUM(K315:K326)</f>
        <v>0</v>
      </c>
      <c r="L704" s="1">
        <f t="shared" si="148"/>
        <v>5711401.2165379738</v>
      </c>
      <c r="M704" s="46">
        <f t="shared" si="47"/>
        <v>5711401.2165379738</v>
      </c>
      <c r="N704" s="199">
        <f t="shared" si="48"/>
        <v>0</v>
      </c>
      <c r="O704" s="46"/>
    </row>
    <row r="705" spans="1:15" x14ac:dyDescent="0.2">
      <c r="A705" s="3">
        <v>2035</v>
      </c>
      <c r="C705" s="1">
        <f>SUM(C327:C338)</f>
        <v>1034548.7707002127</v>
      </c>
      <c r="D705" s="1">
        <f t="shared" ref="D705:F705" si="151">SUM(D327:D338)</f>
        <v>0</v>
      </c>
      <c r="E705" s="1">
        <f t="shared" si="151"/>
        <v>4734323.3310067402</v>
      </c>
      <c r="F705" s="1">
        <f t="shared" si="151"/>
        <v>0</v>
      </c>
      <c r="G705" s="1">
        <f t="shared" ref="G705:L705" si="152">SUM(G327:G338)</f>
        <v>0</v>
      </c>
      <c r="H705" s="1">
        <f t="shared" ref="H705" si="153">SUM(H327:H338)</f>
        <v>0</v>
      </c>
      <c r="I705" s="1">
        <f t="shared" si="152"/>
        <v>0</v>
      </c>
      <c r="J705" s="1">
        <f t="shared" si="152"/>
        <v>0</v>
      </c>
      <c r="K705" s="1">
        <f t="shared" ref="K705" si="154">SUM(K327:K338)</f>
        <v>0</v>
      </c>
      <c r="L705" s="1">
        <f t="shared" si="152"/>
        <v>5768872.1017069537</v>
      </c>
      <c r="M705" s="46">
        <f t="shared" si="47"/>
        <v>5768872.1017069528</v>
      </c>
      <c r="N705" s="199">
        <f t="shared" si="48"/>
        <v>0</v>
      </c>
      <c r="O705" s="46"/>
    </row>
    <row r="706" spans="1:15" x14ac:dyDescent="0.2">
      <c r="A706" s="3">
        <v>2036</v>
      </c>
      <c r="C706" s="1">
        <f>SUM(C339:C350)</f>
        <v>1047593.2005129012</v>
      </c>
      <c r="D706" s="1">
        <f t="shared" ref="D706:F706" si="155">SUM(D339:D350)</f>
        <v>0</v>
      </c>
      <c r="E706" s="1">
        <f t="shared" si="155"/>
        <v>4780166.0835824227</v>
      </c>
      <c r="F706" s="1">
        <f t="shared" si="155"/>
        <v>0</v>
      </c>
      <c r="G706" s="1">
        <f t="shared" ref="G706:L706" si="156">SUM(G339:G350)</f>
        <v>0</v>
      </c>
      <c r="H706" s="1">
        <f t="shared" ref="H706" si="157">SUM(H339:H350)</f>
        <v>0</v>
      </c>
      <c r="I706" s="1">
        <f t="shared" si="156"/>
        <v>0</v>
      </c>
      <c r="J706" s="1">
        <f t="shared" si="156"/>
        <v>0</v>
      </c>
      <c r="K706" s="1">
        <f t="shared" ref="K706" si="158">SUM(K339:K350)</f>
        <v>0</v>
      </c>
      <c r="L706" s="1">
        <f t="shared" si="156"/>
        <v>5827759.2840953236</v>
      </c>
      <c r="M706" s="46">
        <f t="shared" si="47"/>
        <v>5827759.2840953236</v>
      </c>
      <c r="N706" s="199">
        <f t="shared" si="48"/>
        <v>0</v>
      </c>
      <c r="O706" s="46"/>
    </row>
    <row r="707" spans="1:15" x14ac:dyDescent="0.2">
      <c r="A707" s="3">
        <v>2037</v>
      </c>
      <c r="C707" s="1">
        <f>SUM(C351:C362)</f>
        <v>1060802.1050743475</v>
      </c>
      <c r="D707" s="1">
        <f t="shared" ref="D707:F707" si="159">SUM(D351:D362)</f>
        <v>0</v>
      </c>
      <c r="E707" s="1">
        <f t="shared" si="159"/>
        <v>4822498.3576959921</v>
      </c>
      <c r="F707" s="1">
        <f t="shared" si="159"/>
        <v>0</v>
      </c>
      <c r="G707" s="1">
        <f t="shared" ref="G707:L707" si="160">SUM(G351:G362)</f>
        <v>0</v>
      </c>
      <c r="H707" s="1">
        <f t="shared" ref="H707" si="161">SUM(H351:H362)</f>
        <v>0</v>
      </c>
      <c r="I707" s="1">
        <f t="shared" si="160"/>
        <v>0</v>
      </c>
      <c r="J707" s="1">
        <f t="shared" si="160"/>
        <v>0</v>
      </c>
      <c r="K707" s="1">
        <f t="shared" ref="K707" si="162">SUM(K351:K362)</f>
        <v>0</v>
      </c>
      <c r="L707" s="1">
        <f t="shared" si="160"/>
        <v>5883300.46277034</v>
      </c>
      <c r="M707" s="46">
        <f t="shared" si="47"/>
        <v>5883300.4627703391</v>
      </c>
      <c r="N707" s="199">
        <f t="shared" si="48"/>
        <v>0</v>
      </c>
      <c r="O707" s="46"/>
    </row>
    <row r="708" spans="1:15" x14ac:dyDescent="0.2">
      <c r="A708" s="3">
        <v>2038</v>
      </c>
      <c r="C708" s="1">
        <f>SUM(C363:C374)</f>
        <v>1074177.5582155553</v>
      </c>
      <c r="D708" s="1">
        <f t="shared" ref="D708:F708" si="163">SUM(D363:D374)</f>
        <v>0</v>
      </c>
      <c r="E708" s="1">
        <f t="shared" si="163"/>
        <v>4869958.6158058047</v>
      </c>
      <c r="F708" s="1">
        <f t="shared" si="163"/>
        <v>0</v>
      </c>
      <c r="G708" s="1">
        <f t="shared" ref="G708:L708" si="164">SUM(G363:G374)</f>
        <v>0</v>
      </c>
      <c r="H708" s="1">
        <f t="shared" ref="H708" si="165">SUM(H363:H374)</f>
        <v>0</v>
      </c>
      <c r="I708" s="1">
        <f t="shared" si="164"/>
        <v>0</v>
      </c>
      <c r="J708" s="1">
        <f t="shared" si="164"/>
        <v>0</v>
      </c>
      <c r="K708" s="1">
        <f t="shared" ref="K708" si="166">SUM(K363:K374)</f>
        <v>0</v>
      </c>
      <c r="L708" s="1">
        <f t="shared" si="164"/>
        <v>5944136.1740213605</v>
      </c>
      <c r="M708" s="46">
        <f t="shared" si="47"/>
        <v>5944136.1740213595</v>
      </c>
      <c r="N708" s="199">
        <f t="shared" si="48"/>
        <v>0</v>
      </c>
      <c r="O708" s="46"/>
    </row>
    <row r="709" spans="1:15" x14ac:dyDescent="0.2">
      <c r="A709" s="3">
        <v>2039</v>
      </c>
      <c r="C709" s="1">
        <f>SUM(C375:C386)</f>
        <v>1087721.6599160717</v>
      </c>
      <c r="D709" s="1">
        <f t="shared" ref="D709:F709" si="167">SUM(D375:D386)</f>
        <v>0</v>
      </c>
      <c r="E709" s="1">
        <f t="shared" si="167"/>
        <v>4916441.6670677541</v>
      </c>
      <c r="F709" s="1">
        <f t="shared" si="167"/>
        <v>0</v>
      </c>
      <c r="G709" s="1">
        <f t="shared" ref="G709:L709" si="168">SUM(G375:G386)</f>
        <v>0</v>
      </c>
      <c r="H709" s="1">
        <f t="shared" ref="H709" si="169">SUM(H375:H386)</f>
        <v>0</v>
      </c>
      <c r="I709" s="1">
        <f t="shared" si="168"/>
        <v>0</v>
      </c>
      <c r="J709" s="1">
        <f t="shared" si="168"/>
        <v>0</v>
      </c>
      <c r="K709" s="1">
        <f t="shared" ref="K709" si="170">SUM(K375:K386)</f>
        <v>0</v>
      </c>
      <c r="L709" s="1">
        <f t="shared" si="168"/>
        <v>6004163.3269838262</v>
      </c>
      <c r="M709" s="46">
        <f t="shared" si="47"/>
        <v>6004163.3269838262</v>
      </c>
      <c r="N709" s="199">
        <f t="shared" si="48"/>
        <v>0</v>
      </c>
      <c r="O709" s="46"/>
    </row>
    <row r="710" spans="1:15" x14ac:dyDescent="0.2">
      <c r="A710" s="3">
        <v>2040</v>
      </c>
      <c r="C710" s="1">
        <f>SUM(C387:C398)</f>
        <v>1101436.5366336897</v>
      </c>
      <c r="D710" s="1">
        <f t="shared" ref="D710:F710" si="171">SUM(D387:D398)</f>
        <v>0</v>
      </c>
      <c r="E710" s="1">
        <f t="shared" si="171"/>
        <v>4964459.9213928878</v>
      </c>
      <c r="F710" s="1">
        <f t="shared" si="171"/>
        <v>0</v>
      </c>
      <c r="G710" s="1">
        <f t="shared" ref="G710:L710" si="172">SUM(G387:G398)</f>
        <v>0</v>
      </c>
      <c r="H710" s="1">
        <f t="shared" ref="H710" si="173">SUM(H387:H398)</f>
        <v>0</v>
      </c>
      <c r="I710" s="1">
        <f t="shared" si="172"/>
        <v>0</v>
      </c>
      <c r="J710" s="1">
        <f t="shared" si="172"/>
        <v>0</v>
      </c>
      <c r="K710" s="1">
        <f t="shared" ref="K710" si="174">SUM(K387:K398)</f>
        <v>0</v>
      </c>
      <c r="L710" s="1">
        <f t="shared" si="172"/>
        <v>6065896.4580265768</v>
      </c>
      <c r="M710" s="46">
        <f t="shared" si="47"/>
        <v>6065896.4580265777</v>
      </c>
      <c r="N710" s="199">
        <f t="shared" si="48"/>
        <v>0</v>
      </c>
      <c r="O710" s="46"/>
    </row>
    <row r="711" spans="1:15" x14ac:dyDescent="0.2">
      <c r="A711" s="3">
        <v>2041</v>
      </c>
      <c r="C711" s="1">
        <f>SUM(C399:C410)</f>
        <v>1115324.3416383052</v>
      </c>
      <c r="D711" s="1">
        <f t="shared" ref="D711:F711" si="175">SUM(D399:D410)</f>
        <v>0</v>
      </c>
      <c r="E711" s="1">
        <f t="shared" si="175"/>
        <v>5012950.4121364206</v>
      </c>
      <c r="F711" s="1">
        <f t="shared" si="175"/>
        <v>0</v>
      </c>
      <c r="G711" s="1">
        <f t="shared" ref="G711:L711" si="176">SUM(G399:G410)</f>
        <v>0</v>
      </c>
      <c r="H711" s="1">
        <f t="shared" ref="H711" si="177">SUM(H399:H410)</f>
        <v>0</v>
      </c>
      <c r="I711" s="1">
        <f t="shared" si="176"/>
        <v>0</v>
      </c>
      <c r="J711" s="1">
        <f t="shared" si="176"/>
        <v>0</v>
      </c>
      <c r="K711" s="1">
        <f t="shared" ref="K711" si="178">SUM(K399:K410)</f>
        <v>0</v>
      </c>
      <c r="L711" s="1">
        <f t="shared" si="176"/>
        <v>6128274.7537747258</v>
      </c>
      <c r="M711" s="46">
        <f t="shared" si="47"/>
        <v>6128274.7537747258</v>
      </c>
      <c r="N711" s="199">
        <f t="shared" si="48"/>
        <v>0</v>
      </c>
      <c r="O711" s="46"/>
    </row>
    <row r="712" spans="1:15" x14ac:dyDescent="0.2">
      <c r="A712" s="3">
        <v>2042</v>
      </c>
      <c r="C712" s="1">
        <f>SUM(C411:C422)</f>
        <v>1129387.2553499874</v>
      </c>
      <c r="D712" s="1">
        <f t="shared" ref="D712:F712" si="179">SUM(D411:D422)</f>
        <v>0</v>
      </c>
      <c r="E712" s="1">
        <f t="shared" si="179"/>
        <v>5061917.8163463939</v>
      </c>
      <c r="F712" s="1">
        <f t="shared" si="179"/>
        <v>0</v>
      </c>
      <c r="G712" s="1">
        <f t="shared" ref="G712:L712" si="180">SUM(G411:G422)</f>
        <v>0</v>
      </c>
      <c r="H712" s="1">
        <f t="shared" ref="H712" si="181">SUM(H411:H422)</f>
        <v>0</v>
      </c>
      <c r="I712" s="1">
        <f t="shared" si="180"/>
        <v>0</v>
      </c>
      <c r="J712" s="1">
        <f t="shared" si="180"/>
        <v>0</v>
      </c>
      <c r="K712" s="1">
        <f t="shared" ref="K712" si="182">SUM(K411:K422)</f>
        <v>0</v>
      </c>
      <c r="L712" s="1">
        <f t="shared" si="180"/>
        <v>6191305.0716963802</v>
      </c>
      <c r="M712" s="46">
        <f t="shared" si="47"/>
        <v>6191305.0716963811</v>
      </c>
      <c r="N712" s="199">
        <f t="shared" si="48"/>
        <v>0</v>
      </c>
      <c r="O712" s="46"/>
    </row>
    <row r="713" spans="1:15" x14ac:dyDescent="0.2">
      <c r="A713" s="3">
        <v>2043</v>
      </c>
      <c r="C713" s="1">
        <f>SUM(C423:C434)</f>
        <v>1143627.4856813108</v>
      </c>
      <c r="D713" s="1">
        <f t="shared" ref="D713:F713" si="183">SUM(D423:D434)</f>
        <v>0</v>
      </c>
      <c r="E713" s="1">
        <f t="shared" si="183"/>
        <v>5111366.8577238452</v>
      </c>
      <c r="F713" s="1">
        <f t="shared" si="183"/>
        <v>0</v>
      </c>
      <c r="G713" s="1">
        <f t="shared" ref="G713:L713" si="184">SUM(G423:G434)</f>
        <v>0</v>
      </c>
      <c r="H713" s="1">
        <f t="shared" ref="H713" si="185">SUM(H423:H434)</f>
        <v>0</v>
      </c>
      <c r="I713" s="1">
        <f t="shared" si="184"/>
        <v>0</v>
      </c>
      <c r="J713" s="1">
        <f t="shared" si="184"/>
        <v>0</v>
      </c>
      <c r="K713" s="1">
        <f t="shared" ref="K713" si="186">SUM(K423:K434)</f>
        <v>0</v>
      </c>
      <c r="L713" s="1">
        <f t="shared" si="184"/>
        <v>6254994.3434051555</v>
      </c>
      <c r="M713" s="46">
        <f t="shared" si="47"/>
        <v>6254994.3434051555</v>
      </c>
      <c r="N713" s="199">
        <f t="shared" si="48"/>
        <v>0</v>
      </c>
      <c r="O713" s="46"/>
    </row>
    <row r="714" spans="1:15" x14ac:dyDescent="0.2">
      <c r="A714" s="3">
        <v>2044</v>
      </c>
      <c r="C714" s="1">
        <f>SUM(C435:C446)</f>
        <v>1158047.2683840001</v>
      </c>
      <c r="D714" s="1">
        <f t="shared" ref="D714:F714" si="187">SUM(D435:D446)</f>
        <v>0</v>
      </c>
      <c r="E714" s="1">
        <f t="shared" si="187"/>
        <v>5161302.3070915118</v>
      </c>
      <c r="F714" s="1">
        <f t="shared" si="187"/>
        <v>0</v>
      </c>
      <c r="G714" s="1">
        <f t="shared" ref="G714:L714" si="188">SUM(G435:G446)</f>
        <v>0</v>
      </c>
      <c r="H714" s="1">
        <f t="shared" ref="H714" si="189">SUM(H435:H446)</f>
        <v>0</v>
      </c>
      <c r="I714" s="1">
        <f t="shared" si="188"/>
        <v>0</v>
      </c>
      <c r="J714" s="1">
        <f t="shared" si="188"/>
        <v>0</v>
      </c>
      <c r="K714" s="1">
        <f t="shared" ref="K714" si="190">SUM(K435:K446)</f>
        <v>0</v>
      </c>
      <c r="L714" s="1">
        <f t="shared" si="188"/>
        <v>6319349.5754755121</v>
      </c>
      <c r="M714" s="46">
        <f t="shared" si="47"/>
        <v>6319349.5754755121</v>
      </c>
      <c r="N714" s="199">
        <f t="shared" si="48"/>
        <v>0</v>
      </c>
      <c r="O714" s="46"/>
    </row>
    <row r="715" spans="1:15" x14ac:dyDescent="0.2">
      <c r="A715" s="3">
        <v>2045</v>
      </c>
      <c r="C715" s="1">
        <f>SUM(C447:C458)</f>
        <v>1172648.8673999526</v>
      </c>
      <c r="D715" s="1">
        <f t="shared" ref="D715:F715" si="191">SUM(D447:D458)</f>
        <v>0</v>
      </c>
      <c r="E715" s="1">
        <f t="shared" si="191"/>
        <v>5211728.9828672688</v>
      </c>
      <c r="F715" s="1">
        <f t="shared" si="191"/>
        <v>0</v>
      </c>
      <c r="G715" s="1">
        <f t="shared" ref="G715:L715" si="192">SUM(G447:G458)</f>
        <v>0</v>
      </c>
      <c r="H715" s="1">
        <f t="shared" ref="H715" si="193">SUM(H447:H458)</f>
        <v>0</v>
      </c>
      <c r="I715" s="1">
        <f t="shared" si="192"/>
        <v>0</v>
      </c>
      <c r="J715" s="1">
        <f t="shared" si="192"/>
        <v>0</v>
      </c>
      <c r="K715" s="1">
        <f t="shared" ref="K715" si="194">SUM(K447:K458)</f>
        <v>0</v>
      </c>
      <c r="L715" s="1">
        <f t="shared" si="192"/>
        <v>6384377.8502672222</v>
      </c>
      <c r="M715" s="46">
        <f t="shared" si="47"/>
        <v>6384377.8502672212</v>
      </c>
      <c r="N715" s="199">
        <f t="shared" si="48"/>
        <v>0</v>
      </c>
      <c r="O715" s="46"/>
    </row>
    <row r="716" spans="1:15" x14ac:dyDescent="0.2">
      <c r="A716" s="3">
        <v>2046</v>
      </c>
      <c r="C716" s="1">
        <f>SUM(C459:C470)</f>
        <v>1187434.5752166798</v>
      </c>
      <c r="D716" s="1">
        <f t="shared" ref="D716:F716" si="195">SUM(D459:D470)</f>
        <v>0</v>
      </c>
      <c r="E716" s="1">
        <f t="shared" si="195"/>
        <v>5262651.7515423521</v>
      </c>
      <c r="F716" s="1">
        <f t="shared" si="195"/>
        <v>0</v>
      </c>
      <c r="G716" s="1">
        <f t="shared" ref="G716:L716" si="196">SUM(G459:G470)</f>
        <v>0</v>
      </c>
      <c r="H716" s="1">
        <f t="shared" ref="H716" si="197">SUM(H459:H470)</f>
        <v>0</v>
      </c>
      <c r="I716" s="1">
        <f t="shared" si="196"/>
        <v>0</v>
      </c>
      <c r="J716" s="1">
        <f t="shared" si="196"/>
        <v>0</v>
      </c>
      <c r="K716" s="1">
        <f t="shared" ref="K716" si="198">SUM(K459:K470)</f>
        <v>0</v>
      </c>
      <c r="L716" s="1">
        <f t="shared" si="196"/>
        <v>6450086.326759032</v>
      </c>
      <c r="M716" s="46">
        <f t="shared" si="47"/>
        <v>6450086.326759032</v>
      </c>
      <c r="N716" s="199">
        <f t="shared" si="48"/>
        <v>0</v>
      </c>
      <c r="O716" s="46"/>
    </row>
    <row r="717" spans="1:15" x14ac:dyDescent="0.2">
      <c r="A717" s="3">
        <v>2047</v>
      </c>
      <c r="C717" s="1">
        <f>SUM(C471:C482)</f>
        <v>1202406.713227235</v>
      </c>
      <c r="D717" s="1">
        <f t="shared" ref="D717:F717" si="199">SUM(D471:D482)</f>
        <v>0</v>
      </c>
      <c r="E717" s="1">
        <f t="shared" si="199"/>
        <v>5314075.5281644361</v>
      </c>
      <c r="F717" s="1">
        <f t="shared" si="199"/>
        <v>0</v>
      </c>
      <c r="G717" s="1">
        <f t="shared" ref="G717:L717" si="200">SUM(G471:G482)</f>
        <v>0</v>
      </c>
      <c r="H717" s="1">
        <f t="shared" ref="H717" si="201">SUM(H471:H482)</f>
        <v>0</v>
      </c>
      <c r="I717" s="1">
        <f t="shared" si="200"/>
        <v>0</v>
      </c>
      <c r="J717" s="1">
        <f t="shared" si="200"/>
        <v>0</v>
      </c>
      <c r="K717" s="1">
        <f t="shared" ref="K717" si="202">SUM(K471:K482)</f>
        <v>0</v>
      </c>
      <c r="L717" s="1">
        <f t="shared" si="200"/>
        <v>6516482.2413916718</v>
      </c>
      <c r="M717" s="46">
        <f t="shared" si="47"/>
        <v>6516482.2413916709</v>
      </c>
      <c r="N717" s="199">
        <f t="shared" si="48"/>
        <v>0</v>
      </c>
      <c r="O717" s="46"/>
    </row>
    <row r="718" spans="1:15" x14ac:dyDescent="0.2">
      <c r="A718" s="3">
        <v>2048</v>
      </c>
      <c r="C718" s="1">
        <f>SUM(C483:C494)</f>
        <v>1217567.6320946778</v>
      </c>
      <c r="D718" s="1">
        <f t="shared" ref="D718:F718" si="203">SUM(D483:D494)</f>
        <v>0</v>
      </c>
      <c r="E718" s="1">
        <f t="shared" si="203"/>
        <v>5366005.2768255882</v>
      </c>
      <c r="F718" s="1">
        <f t="shared" si="203"/>
        <v>0</v>
      </c>
      <c r="G718" s="1">
        <f t="shared" ref="G718:L718" si="204">SUM(G483:G494)</f>
        <v>0</v>
      </c>
      <c r="H718" s="1">
        <f t="shared" ref="H718" si="205">SUM(H483:H494)</f>
        <v>0</v>
      </c>
      <c r="I718" s="1">
        <f t="shared" si="204"/>
        <v>0</v>
      </c>
      <c r="J718" s="1">
        <f t="shared" si="204"/>
        <v>0</v>
      </c>
      <c r="K718" s="1">
        <f t="shared" ref="K718" si="206">SUM(K483:K494)</f>
        <v>0</v>
      </c>
      <c r="L718" s="1">
        <f t="shared" si="204"/>
        <v>6583572.9089202657</v>
      </c>
      <c r="M718" s="46">
        <f t="shared" si="47"/>
        <v>6583572.9089202657</v>
      </c>
      <c r="N718" s="199">
        <f t="shared" si="48"/>
        <v>0</v>
      </c>
      <c r="O718" s="46"/>
    </row>
    <row r="719" spans="1:15" x14ac:dyDescent="0.2">
      <c r="A719" s="3">
        <v>2049</v>
      </c>
      <c r="C719" s="1">
        <f>SUM(C495:C506)</f>
        <v>1232919.7121211332</v>
      </c>
      <c r="D719" s="1">
        <f t="shared" ref="D719:F719" si="207">SUM(D495:D506)</f>
        <v>0</v>
      </c>
      <c r="E719" s="1">
        <f t="shared" si="207"/>
        <v>5418446.0111551629</v>
      </c>
      <c r="F719" s="1">
        <f t="shared" si="207"/>
        <v>0</v>
      </c>
      <c r="G719" s="1">
        <f t="shared" ref="G719:L719" si="208">SUM(G495:G506)</f>
        <v>0</v>
      </c>
      <c r="H719" s="1">
        <f t="shared" ref="H719" si="209">SUM(H495:H506)</f>
        <v>0</v>
      </c>
      <c r="I719" s="1">
        <f t="shared" si="208"/>
        <v>0</v>
      </c>
      <c r="J719" s="1">
        <f t="shared" si="208"/>
        <v>0</v>
      </c>
      <c r="K719" s="1">
        <f t="shared" ref="K719" si="210">SUM(K495:K506)</f>
        <v>0</v>
      </c>
      <c r="L719" s="1">
        <f t="shared" si="208"/>
        <v>6651365.7232762966</v>
      </c>
      <c r="M719" s="46">
        <f t="shared" si="47"/>
        <v>6651365.7232762966</v>
      </c>
      <c r="N719" s="199">
        <f t="shared" si="48"/>
        <v>0</v>
      </c>
      <c r="O719" s="46"/>
    </row>
    <row r="720" spans="1:15" x14ac:dyDescent="0.2">
      <c r="A720" s="3">
        <v>2050</v>
      </c>
      <c r="C720" s="1">
        <f>SUM(C507:C518)</f>
        <v>1248465.3636215057</v>
      </c>
      <c r="D720" s="1">
        <f t="shared" ref="D720:F720" si="211">SUM(D507:D518)</f>
        <v>0</v>
      </c>
      <c r="E720" s="1">
        <f t="shared" si="211"/>
        <v>5471402.7948176945</v>
      </c>
      <c r="F720" s="1">
        <f t="shared" si="211"/>
        <v>0</v>
      </c>
      <c r="G720" s="1">
        <f t="shared" ref="G720:L720" si="212">SUM(G507:G518)</f>
        <v>0</v>
      </c>
      <c r="H720" s="1">
        <f t="shared" ref="H720" si="213">SUM(H507:H518)</f>
        <v>0</v>
      </c>
      <c r="I720" s="1">
        <f t="shared" si="212"/>
        <v>0</v>
      </c>
      <c r="J720" s="1">
        <f t="shared" si="212"/>
        <v>0</v>
      </c>
      <c r="K720" s="1">
        <f t="shared" ref="K720" si="214">SUM(K507:K518)</f>
        <v>0</v>
      </c>
      <c r="L720" s="1">
        <f t="shared" si="212"/>
        <v>6719868.1584392004</v>
      </c>
      <c r="M720" s="46">
        <f t="shared" si="47"/>
        <v>6719868.1584392004</v>
      </c>
      <c r="N720" s="199">
        <f t="shared" si="48"/>
        <v>0</v>
      </c>
      <c r="O720" s="46"/>
    </row>
    <row r="721" spans="1:15" x14ac:dyDescent="0.2">
      <c r="A721" s="299">
        <v>2051</v>
      </c>
      <c r="C721" s="1">
        <f>SUM(C519:C530)</f>
        <v>1264207.0273019054</v>
      </c>
      <c r="D721" s="1">
        <f t="shared" ref="D721:L721" si="215">SUM(D519:D530)</f>
        <v>0</v>
      </c>
      <c r="E721" s="1">
        <f t="shared" si="215"/>
        <v>5524880.7420158125</v>
      </c>
      <c r="F721" s="1">
        <f t="shared" si="215"/>
        <v>0</v>
      </c>
      <c r="G721" s="1">
        <f t="shared" si="215"/>
        <v>0</v>
      </c>
      <c r="H721" s="1">
        <f t="shared" ref="H721" si="216">SUM(H519:H530)</f>
        <v>0</v>
      </c>
      <c r="I721" s="1">
        <f t="shared" si="215"/>
        <v>0</v>
      </c>
      <c r="J721" s="1">
        <f t="shared" si="215"/>
        <v>0</v>
      </c>
      <c r="K721" s="1">
        <f t="shared" si="215"/>
        <v>0</v>
      </c>
      <c r="L721" s="1">
        <f t="shared" si="215"/>
        <v>6789087.7693177173</v>
      </c>
      <c r="M721" s="46">
        <f t="shared" si="47"/>
        <v>6789087.7693177182</v>
      </c>
      <c r="N721" s="199">
        <f t="shared" si="48"/>
        <v>0</v>
      </c>
      <c r="O721" s="46"/>
    </row>
    <row r="722" spans="1:15" x14ac:dyDescent="0.2">
      <c r="A722" s="299">
        <v>2052</v>
      </c>
      <c r="C722" s="1">
        <f>SUM(C531:C542)</f>
        <v>1280147.1746428432</v>
      </c>
      <c r="D722" s="1">
        <f t="shared" ref="D722:L722" si="217">SUM(D531:D542)</f>
        <v>0</v>
      </c>
      <c r="E722" s="1">
        <f t="shared" si="217"/>
        <v>5578885.017998266</v>
      </c>
      <c r="F722" s="1">
        <f t="shared" si="217"/>
        <v>0</v>
      </c>
      <c r="G722" s="1">
        <f t="shared" si="217"/>
        <v>0</v>
      </c>
      <c r="H722" s="1">
        <f t="shared" ref="H722" si="218">SUM(H531:H542)</f>
        <v>0</v>
      </c>
      <c r="I722" s="1">
        <f t="shared" si="217"/>
        <v>0</v>
      </c>
      <c r="J722" s="1">
        <f t="shared" si="217"/>
        <v>0</v>
      </c>
      <c r="K722" s="1">
        <f t="shared" si="217"/>
        <v>0</v>
      </c>
      <c r="L722" s="1">
        <f t="shared" si="217"/>
        <v>6859032.1926411092</v>
      </c>
      <c r="M722" s="46">
        <f t="shared" si="47"/>
        <v>6859032.1926411092</v>
      </c>
      <c r="N722" s="199">
        <f t="shared" si="48"/>
        <v>0</v>
      </c>
      <c r="O722" s="46"/>
    </row>
    <row r="723" spans="1:15" x14ac:dyDescent="0.2">
      <c r="A723" s="299">
        <v>2053</v>
      </c>
      <c r="C723" s="1">
        <f>SUM(C543:C554)</f>
        <v>1296288.3082872613</v>
      </c>
      <c r="D723" s="1">
        <f t="shared" ref="D723:L723" si="219">SUM(D543:D554)</f>
        <v>0</v>
      </c>
      <c r="E723" s="1">
        <f t="shared" si="219"/>
        <v>5633420.8395730797</v>
      </c>
      <c r="F723" s="1">
        <f t="shared" si="219"/>
        <v>0</v>
      </c>
      <c r="G723" s="1">
        <f t="shared" si="219"/>
        <v>0</v>
      </c>
      <c r="H723" s="1">
        <f t="shared" ref="H723" si="220">SUM(H543:H554)</f>
        <v>0</v>
      </c>
      <c r="I723" s="1">
        <f t="shared" si="219"/>
        <v>0</v>
      </c>
      <c r="J723" s="1">
        <f t="shared" si="219"/>
        <v>0</v>
      </c>
      <c r="K723" s="1">
        <f t="shared" si="219"/>
        <v>0</v>
      </c>
      <c r="L723" s="1">
        <f t="shared" si="219"/>
        <v>6929709.1478603408</v>
      </c>
      <c r="M723" s="46">
        <f t="shared" si="47"/>
        <v>6929709.1478603408</v>
      </c>
      <c r="N723" s="199">
        <f t="shared" si="48"/>
        <v>0</v>
      </c>
      <c r="O723" s="46"/>
    </row>
    <row r="724" spans="1:15" x14ac:dyDescent="0.2">
      <c r="A724" s="299">
        <v>2054</v>
      </c>
      <c r="C724" s="1">
        <f>SUM(C555:C566)</f>
        <v>1312632.9624334525</v>
      </c>
      <c r="D724" s="1">
        <f t="shared" ref="D724:L724" si="221">SUM(D555:D566)</f>
        <v>0</v>
      </c>
      <c r="E724" s="1">
        <f t="shared" si="221"/>
        <v>5688493.4756259108</v>
      </c>
      <c r="F724" s="1">
        <f t="shared" si="221"/>
        <v>0</v>
      </c>
      <c r="G724" s="1">
        <f t="shared" si="221"/>
        <v>0</v>
      </c>
      <c r="H724" s="1">
        <f t="shared" ref="H724" si="222">SUM(H555:H566)</f>
        <v>0</v>
      </c>
      <c r="I724" s="1">
        <f t="shared" si="221"/>
        <v>0</v>
      </c>
      <c r="J724" s="1">
        <f t="shared" si="221"/>
        <v>0</v>
      </c>
      <c r="K724" s="1">
        <f t="shared" si="221"/>
        <v>0</v>
      </c>
      <c r="L724" s="1">
        <f t="shared" si="221"/>
        <v>7001126.4380593635</v>
      </c>
      <c r="M724" s="46">
        <f t="shared" si="47"/>
        <v>7001126.4380593635</v>
      </c>
      <c r="N724" s="199">
        <f t="shared" si="48"/>
        <v>0</v>
      </c>
    </row>
    <row r="725" spans="1:15" x14ac:dyDescent="0.2">
      <c r="A725" s="299">
        <v>2055</v>
      </c>
      <c r="C725" s="1">
        <f>SUM(C567:C578)</f>
        <v>1329183.7032329373</v>
      </c>
      <c r="D725" s="1">
        <f t="shared" ref="D725:L725" si="223">SUM(D567:D578)</f>
        <v>0</v>
      </c>
      <c r="E725" s="1">
        <f t="shared" si="223"/>
        <v>5744108.2476436505</v>
      </c>
      <c r="F725" s="1">
        <f t="shared" si="223"/>
        <v>0</v>
      </c>
      <c r="G725" s="1">
        <f t="shared" si="223"/>
        <v>0</v>
      </c>
      <c r="H725" s="1">
        <f t="shared" ref="H725" si="224">SUM(H567:H578)</f>
        <v>0</v>
      </c>
      <c r="I725" s="1">
        <f t="shared" si="223"/>
        <v>0</v>
      </c>
      <c r="J725" s="1">
        <f t="shared" si="223"/>
        <v>0</v>
      </c>
      <c r="K725" s="1">
        <f t="shared" si="223"/>
        <v>0</v>
      </c>
      <c r="L725" s="1">
        <f t="shared" si="223"/>
        <v>7073291.950876588</v>
      </c>
      <c r="M725" s="46">
        <f t="shared" si="47"/>
        <v>7073291.950876588</v>
      </c>
      <c r="N725" s="199">
        <f t="shared" si="48"/>
        <v>0</v>
      </c>
    </row>
    <row r="726" spans="1:15" x14ac:dyDescent="0.2">
      <c r="A726" s="299">
        <v>2056</v>
      </c>
      <c r="C726" s="1">
        <f>SUM(C579:C590)</f>
        <v>1345943.1291933556</v>
      </c>
      <c r="D726" s="1">
        <f t="shared" ref="D726:L726" si="225">SUM(D579:D590)</f>
        <v>0</v>
      </c>
      <c r="E726" s="1">
        <f t="shared" si="225"/>
        <v>5800270.5302433334</v>
      </c>
      <c r="F726" s="1">
        <f t="shared" si="225"/>
        <v>0</v>
      </c>
      <c r="G726" s="1">
        <f t="shared" si="225"/>
        <v>0</v>
      </c>
      <c r="H726" s="1">
        <f t="shared" ref="H726" si="226">SUM(H579:H590)</f>
        <v>0</v>
      </c>
      <c r="I726" s="1">
        <f t="shared" si="225"/>
        <v>0</v>
      </c>
      <c r="J726" s="1">
        <f t="shared" si="225"/>
        <v>0</v>
      </c>
      <c r="K726" s="1">
        <f t="shared" si="225"/>
        <v>0</v>
      </c>
      <c r="L726" s="1">
        <f t="shared" si="225"/>
        <v>7146213.6594366878</v>
      </c>
      <c r="M726" s="46">
        <f t="shared" si="47"/>
        <v>7146213.6594366888</v>
      </c>
      <c r="N726" s="199">
        <f t="shared" si="48"/>
        <v>0</v>
      </c>
    </row>
    <row r="727" spans="1:15" x14ac:dyDescent="0.2">
      <c r="A727" s="299">
        <v>2057</v>
      </c>
      <c r="C727" s="1">
        <f>SUM(C591:C602)</f>
        <v>1362913.8715864378</v>
      </c>
      <c r="D727" s="1">
        <f t="shared" ref="D727:L727" si="227">SUM(D591:D602)</f>
        <v>0</v>
      </c>
      <c r="E727" s="1">
        <f t="shared" si="227"/>
        <v>5856985.7517063878</v>
      </c>
      <c r="F727" s="1">
        <f t="shared" si="227"/>
        <v>0</v>
      </c>
      <c r="G727" s="1">
        <f t="shared" si="227"/>
        <v>0</v>
      </c>
      <c r="H727" s="1">
        <f t="shared" ref="H727" si="228">SUM(H591:H602)</f>
        <v>0</v>
      </c>
      <c r="I727" s="1">
        <f t="shared" si="227"/>
        <v>0</v>
      </c>
      <c r="J727" s="1">
        <f t="shared" si="227"/>
        <v>0</v>
      </c>
      <c r="K727" s="1">
        <f t="shared" si="227"/>
        <v>0</v>
      </c>
      <c r="L727" s="1">
        <f t="shared" si="227"/>
        <v>7219899.6232928243</v>
      </c>
      <c r="M727" s="46">
        <f t="shared" si="47"/>
        <v>7219899.6232928261</v>
      </c>
      <c r="N727" s="199">
        <f t="shared" si="48"/>
        <v>0</v>
      </c>
    </row>
    <row r="728" spans="1:15" x14ac:dyDescent="0.2">
      <c r="A728" s="299">
        <v>2058</v>
      </c>
      <c r="C728" s="1">
        <f>SUM(C603:C614)</f>
        <v>1380098.594861123</v>
      </c>
      <c r="D728" s="1">
        <f t="shared" ref="D728:L728" si="229">SUM(D603:D614)</f>
        <v>0</v>
      </c>
      <c r="E728" s="1">
        <f t="shared" si="229"/>
        <v>5914259.3945183251</v>
      </c>
      <c r="F728" s="1">
        <f t="shared" si="229"/>
        <v>0</v>
      </c>
      <c r="G728" s="1">
        <f t="shared" si="229"/>
        <v>0</v>
      </c>
      <c r="H728" s="1">
        <f t="shared" ref="H728" si="230">SUM(H603:H614)</f>
        <v>0</v>
      </c>
      <c r="I728" s="1">
        <f t="shared" si="229"/>
        <v>0</v>
      </c>
      <c r="J728" s="1">
        <f t="shared" si="229"/>
        <v>0</v>
      </c>
      <c r="K728" s="1">
        <f t="shared" si="229"/>
        <v>0</v>
      </c>
      <c r="L728" s="1">
        <f t="shared" si="229"/>
        <v>7294357.989379447</v>
      </c>
      <c r="M728" s="46">
        <f t="shared" si="47"/>
        <v>7294357.9893794479</v>
      </c>
      <c r="N728" s="199">
        <f t="shared" si="48"/>
        <v>0</v>
      </c>
    </row>
    <row r="729" spans="1:15" x14ac:dyDescent="0.2">
      <c r="A729" s="299">
        <v>2059</v>
      </c>
      <c r="C729" s="1">
        <f>SUM(C615:C626)</f>
        <v>1397499.9970618833</v>
      </c>
      <c r="D729" s="1">
        <f t="shared" ref="D729:L729" si="231">SUM(D615:D626)</f>
        <v>0</v>
      </c>
      <c r="E729" s="1">
        <f t="shared" si="231"/>
        <v>5972096.9959138604</v>
      </c>
      <c r="F729" s="1">
        <f t="shared" si="231"/>
        <v>0</v>
      </c>
      <c r="G729" s="1">
        <f t="shared" si="231"/>
        <v>0</v>
      </c>
      <c r="H729" s="1">
        <f t="shared" ref="H729" si="232">SUM(H615:H626)</f>
        <v>0</v>
      </c>
      <c r="I729" s="1">
        <f t="shared" si="231"/>
        <v>0</v>
      </c>
      <c r="J729" s="1">
        <f t="shared" si="231"/>
        <v>0</v>
      </c>
      <c r="K729" s="1">
        <f t="shared" si="231"/>
        <v>0</v>
      </c>
      <c r="L729" s="1">
        <f t="shared" si="231"/>
        <v>7369596.9929757444</v>
      </c>
      <c r="M729" s="46">
        <f t="shared" si="47"/>
        <v>7369596.9929757435</v>
      </c>
      <c r="N729" s="199">
        <f t="shared" si="48"/>
        <v>0</v>
      </c>
    </row>
    <row r="730" spans="1:15" x14ac:dyDescent="0.2">
      <c r="A730" s="299">
        <v>2060</v>
      </c>
      <c r="C730" s="1">
        <f>SUM(C627:C638)</f>
        <v>1415120.8102523217</v>
      </c>
      <c r="D730" s="1">
        <f t="shared" ref="D730:L730" si="233">SUM(D627:D638)</f>
        <v>0</v>
      </c>
      <c r="E730" s="1">
        <f t="shared" si="233"/>
        <v>6030504.1484275907</v>
      </c>
      <c r="F730" s="1">
        <f t="shared" si="233"/>
        <v>0</v>
      </c>
      <c r="G730" s="1">
        <f t="shared" si="233"/>
        <v>0</v>
      </c>
      <c r="H730" s="1">
        <f t="shared" ref="H730" si="234">SUM(H627:H638)</f>
        <v>0</v>
      </c>
      <c r="I730" s="1">
        <f t="shared" si="233"/>
        <v>0</v>
      </c>
      <c r="J730" s="1">
        <f t="shared" si="233"/>
        <v>0</v>
      </c>
      <c r="K730" s="1">
        <f t="shared" si="233"/>
        <v>0</v>
      </c>
      <c r="L730" s="1">
        <f t="shared" si="233"/>
        <v>7445624.9586799126</v>
      </c>
      <c r="M730" s="46">
        <f t="shared" si="47"/>
        <v>7445624.9586799126</v>
      </c>
      <c r="N730" s="199">
        <f t="shared" si="48"/>
        <v>0</v>
      </c>
    </row>
    <row r="731" spans="1:15" x14ac:dyDescent="0.2">
      <c r="A731" s="299">
        <v>2061</v>
      </c>
      <c r="C731" s="1">
        <f>SUM(C639:C650)</f>
        <v>1432963.8009441167</v>
      </c>
      <c r="D731" s="1">
        <f t="shared" ref="D731:L731" si="235">SUM(D639:D650)</f>
        <v>0</v>
      </c>
      <c r="E731" s="1">
        <f t="shared" si="235"/>
        <v>6089486.5004502134</v>
      </c>
      <c r="F731" s="1">
        <f t="shared" si="235"/>
        <v>0</v>
      </c>
      <c r="G731" s="1">
        <f t="shared" si="235"/>
        <v>0</v>
      </c>
      <c r="H731" s="1">
        <f t="shared" ref="H731" si="236">SUM(H639:H650)</f>
        <v>0</v>
      </c>
      <c r="I731" s="1">
        <f t="shared" si="235"/>
        <v>0</v>
      </c>
      <c r="J731" s="1">
        <f t="shared" si="235"/>
        <v>0</v>
      </c>
      <c r="K731" s="1">
        <f t="shared" si="235"/>
        <v>0</v>
      </c>
      <c r="L731" s="1">
        <f t="shared" si="235"/>
        <v>7522450.3013943285</v>
      </c>
      <c r="M731" s="46">
        <f t="shared" si="47"/>
        <v>7522450.3013943303</v>
      </c>
      <c r="N731" s="199">
        <f t="shared" si="48"/>
        <v>0</v>
      </c>
    </row>
    <row r="732" spans="1:15" x14ac:dyDescent="0.2">
      <c r="A732" s="299">
        <v>2062</v>
      </c>
      <c r="C732" s="1">
        <f>SUM(C651:C662)</f>
        <v>1451031.7705313673</v>
      </c>
      <c r="D732" s="1">
        <f t="shared" ref="D732:L732" si="237">SUM(D651:D662)</f>
        <v>0</v>
      </c>
      <c r="E732" s="1">
        <f t="shared" si="237"/>
        <v>6149049.756790407</v>
      </c>
      <c r="F732" s="1">
        <f t="shared" si="237"/>
        <v>0</v>
      </c>
      <c r="G732" s="1">
        <f t="shared" si="237"/>
        <v>0</v>
      </c>
      <c r="H732" s="1">
        <f t="shared" ref="H732" si="238">SUM(H651:H662)</f>
        <v>0</v>
      </c>
      <c r="I732" s="1">
        <f t="shared" si="237"/>
        <v>0</v>
      </c>
      <c r="J732" s="1">
        <f t="shared" si="237"/>
        <v>0</v>
      </c>
      <c r="K732" s="1">
        <f t="shared" si="237"/>
        <v>0</v>
      </c>
      <c r="L732" s="1">
        <f t="shared" si="237"/>
        <v>7600081.5273217736</v>
      </c>
      <c r="M732" s="46">
        <f t="shared" si="47"/>
        <v>7600081.5273217745</v>
      </c>
      <c r="N732" s="199">
        <f t="shared" si="48"/>
        <v>0</v>
      </c>
    </row>
    <row r="733" spans="1:15" x14ac:dyDescent="0.2">
      <c r="A733" s="299">
        <v>2063</v>
      </c>
      <c r="C733" s="1">
        <f>SUM(C663:C674)</f>
        <v>1469327.5557304225</v>
      </c>
      <c r="D733" s="1">
        <f t="shared" ref="D733:L733" si="239">SUM(D663:D674)</f>
        <v>0</v>
      </c>
      <c r="E733" s="1">
        <f t="shared" si="239"/>
        <v>6209199.6792424023</v>
      </c>
      <c r="F733" s="1">
        <f t="shared" si="239"/>
        <v>0</v>
      </c>
      <c r="G733" s="1">
        <f t="shared" si="239"/>
        <v>0</v>
      </c>
      <c r="H733" s="1">
        <f t="shared" ref="H733" si="240">SUM(H663:H674)</f>
        <v>0</v>
      </c>
      <c r="I733" s="1">
        <f t="shared" si="239"/>
        <v>0</v>
      </c>
      <c r="J733" s="1">
        <f t="shared" si="239"/>
        <v>0</v>
      </c>
      <c r="K733" s="1">
        <f t="shared" si="239"/>
        <v>0</v>
      </c>
      <c r="L733" s="1">
        <f t="shared" si="239"/>
        <v>7678527.2349728253</v>
      </c>
      <c r="M733" s="46">
        <f t="shared" si="47"/>
        <v>7678527.2349728253</v>
      </c>
      <c r="N733" s="199">
        <f t="shared" si="48"/>
        <v>0</v>
      </c>
    </row>
    <row r="735" spans="1:15" x14ac:dyDescent="0.2">
      <c r="G735" s="46"/>
      <c r="H735" s="46"/>
    </row>
    <row r="736" spans="1:15" x14ac:dyDescent="0.2">
      <c r="G736" s="46"/>
      <c r="H736" s="46"/>
    </row>
  </sheetData>
  <mergeCells count="1">
    <mergeCell ref="A1:L1"/>
  </mergeCells>
  <phoneticPr fontId="5" type="noConversion"/>
  <pageMargins left="0.25" right="0.24" top="0.19" bottom="0.2" header="0.17" footer="0.18"/>
  <pageSetup scale="11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762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M1" sqref="M1"/>
    </sheetView>
  </sheetViews>
  <sheetFormatPr defaultColWidth="9.140625" defaultRowHeight="12" x14ac:dyDescent="0.2"/>
  <cols>
    <col min="1" max="1" width="5" style="3" bestFit="1" customWidth="1"/>
    <col min="2" max="2" width="6.140625" style="2" bestFit="1" customWidth="1"/>
    <col min="3" max="3" width="10.7109375" style="2" bestFit="1" customWidth="1"/>
    <col min="4" max="4" width="8.28515625" style="2" bestFit="1" customWidth="1"/>
    <col min="5" max="5" width="9.85546875" style="2" bestFit="1" customWidth="1"/>
    <col min="6" max="6" width="10" style="2" bestFit="1" customWidth="1"/>
    <col min="7" max="7" width="17.85546875" style="2" bestFit="1" customWidth="1"/>
    <col min="8" max="8" width="17.85546875" style="42" customWidth="1"/>
    <col min="9" max="9" width="8.85546875" style="2" bestFit="1" customWidth="1"/>
    <col min="10" max="10" width="10.7109375" style="2" bestFit="1" customWidth="1"/>
    <col min="11" max="11" width="10" style="2" bestFit="1" customWidth="1"/>
    <col min="12" max="12" width="14.28515625" style="2" bestFit="1" customWidth="1"/>
    <col min="13" max="13" width="15.85546875" style="2" bestFit="1" customWidth="1"/>
    <col min="14" max="14" width="22.5703125" style="2" bestFit="1" customWidth="1"/>
    <col min="15" max="16384" width="9.140625" style="2"/>
  </cols>
  <sheetData>
    <row r="1" spans="1:14" ht="25.5" x14ac:dyDescent="0.2">
      <c r="A1" s="433" t="s">
        <v>45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0" t="s">
        <v>256</v>
      </c>
    </row>
    <row r="2" spans="1:14" ht="12.75" thickBot="1" x14ac:dyDescent="0.25">
      <c r="A2" s="4" t="s">
        <v>3</v>
      </c>
      <c r="B2" s="4" t="s">
        <v>4</v>
      </c>
      <c r="C2" s="5" t="s">
        <v>10</v>
      </c>
      <c r="D2" s="5" t="s">
        <v>29</v>
      </c>
      <c r="E2" s="5" t="s">
        <v>30</v>
      </c>
      <c r="F2" s="5" t="s">
        <v>31</v>
      </c>
      <c r="G2" s="5" t="s">
        <v>38</v>
      </c>
      <c r="H2" s="62" t="s">
        <v>232</v>
      </c>
      <c r="I2" s="5" t="s">
        <v>133</v>
      </c>
      <c r="J2" s="5" t="s">
        <v>158</v>
      </c>
      <c r="K2" s="5" t="s">
        <v>183</v>
      </c>
      <c r="L2" s="5" t="s">
        <v>37</v>
      </c>
      <c r="N2" s="2" t="s">
        <v>93</v>
      </c>
    </row>
    <row r="3" spans="1:14" x14ac:dyDescent="0.2">
      <c r="A3" s="3">
        <v>2008</v>
      </c>
      <c r="B3" s="6">
        <v>1</v>
      </c>
      <c r="C3" s="1">
        <f>'Florida_Keys PR'!F134</f>
        <v>106.79168947252228</v>
      </c>
      <c r="D3" s="1">
        <v>45</v>
      </c>
      <c r="E3" s="13"/>
      <c r="F3" s="55"/>
      <c r="G3" s="1"/>
      <c r="H3" s="1"/>
      <c r="I3" s="1"/>
      <c r="J3" s="1"/>
      <c r="K3" s="1"/>
      <c r="L3" s="1">
        <f>SUM(C3:K3)</f>
        <v>151.79168947252228</v>
      </c>
      <c r="N3" s="1">
        <f>E3+G3</f>
        <v>0</v>
      </c>
    </row>
    <row r="4" spans="1:14" x14ac:dyDescent="0.2">
      <c r="A4" s="3">
        <v>2008</v>
      </c>
      <c r="B4" s="6">
        <v>2</v>
      </c>
      <c r="C4" s="1">
        <f>'Florida_Keys PR'!F135</f>
        <v>117.32662590280275</v>
      </c>
      <c r="D4" s="1">
        <v>45</v>
      </c>
      <c r="F4" s="55"/>
      <c r="G4" s="1"/>
      <c r="H4" s="1"/>
      <c r="I4" s="1"/>
      <c r="J4" s="1"/>
      <c r="K4" s="1"/>
      <c r="L4" s="1">
        <f t="shared" ref="L4:L67" si="0">SUM(C4:K4)</f>
        <v>162.32662590280273</v>
      </c>
      <c r="N4" s="1">
        <f t="shared" ref="N4:N66" si="1">E4+G4</f>
        <v>0</v>
      </c>
    </row>
    <row r="5" spans="1:14" x14ac:dyDescent="0.2">
      <c r="A5" s="3">
        <v>2008</v>
      </c>
      <c r="B5" s="6">
        <v>3</v>
      </c>
      <c r="C5" s="1">
        <f>'Florida_Keys PR'!F136</f>
        <v>109.65293745839921</v>
      </c>
      <c r="D5" s="1">
        <v>45</v>
      </c>
      <c r="F5" s="55"/>
      <c r="G5" s="1"/>
      <c r="H5" s="1"/>
      <c r="I5" s="1"/>
      <c r="J5" s="1"/>
      <c r="K5" s="1"/>
      <c r="L5" s="1">
        <f t="shared" si="0"/>
        <v>154.65293745839921</v>
      </c>
      <c r="N5" s="1">
        <f t="shared" si="1"/>
        <v>0</v>
      </c>
    </row>
    <row r="6" spans="1:14" x14ac:dyDescent="0.2">
      <c r="A6" s="3">
        <v>2008</v>
      </c>
      <c r="B6" s="6">
        <v>4</v>
      </c>
      <c r="C6" s="1">
        <f>'Florida_Keys PR'!F137</f>
        <v>130.96480649591732</v>
      </c>
      <c r="D6" s="1">
        <v>45</v>
      </c>
      <c r="F6" s="55"/>
      <c r="G6" s="1"/>
      <c r="H6" s="1"/>
      <c r="I6" s="1"/>
      <c r="J6" s="1"/>
      <c r="K6" s="1"/>
      <c r="L6" s="1">
        <f t="shared" si="0"/>
        <v>175.96480649591732</v>
      </c>
      <c r="N6" s="1">
        <f t="shared" si="1"/>
        <v>0</v>
      </c>
    </row>
    <row r="7" spans="1:14" x14ac:dyDescent="0.2">
      <c r="A7" s="3">
        <v>2008</v>
      </c>
      <c r="B7" s="6">
        <v>5</v>
      </c>
      <c r="C7" s="1">
        <f>'Florida_Keys PR'!F138</f>
        <v>141.77171428418612</v>
      </c>
      <c r="D7" s="1">
        <v>45</v>
      </c>
      <c r="F7" s="55"/>
      <c r="G7" s="1"/>
      <c r="H7" s="1"/>
      <c r="I7" s="1"/>
      <c r="J7" s="1"/>
      <c r="K7" s="1"/>
      <c r="L7" s="1">
        <f t="shared" si="0"/>
        <v>186.77171428418612</v>
      </c>
      <c r="N7" s="1">
        <f t="shared" si="1"/>
        <v>0</v>
      </c>
    </row>
    <row r="8" spans="1:14" x14ac:dyDescent="0.2">
      <c r="A8" s="3">
        <v>2008</v>
      </c>
      <c r="B8" s="6">
        <v>6</v>
      </c>
      <c r="C8" s="1">
        <f>'Florida_Keys PR'!F139</f>
        <v>142.31068584323813</v>
      </c>
      <c r="D8" s="1">
        <v>45</v>
      </c>
      <c r="F8" s="55"/>
      <c r="G8" s="1"/>
      <c r="H8" s="1"/>
      <c r="I8" s="1"/>
      <c r="J8" s="1"/>
      <c r="K8" s="1"/>
      <c r="L8" s="1">
        <f t="shared" si="0"/>
        <v>187.31068584323813</v>
      </c>
      <c r="N8" s="1">
        <f t="shared" si="1"/>
        <v>0</v>
      </c>
    </row>
    <row r="9" spans="1:14" x14ac:dyDescent="0.2">
      <c r="A9" s="3">
        <v>2008</v>
      </c>
      <c r="B9" s="6">
        <v>7</v>
      </c>
      <c r="C9" s="1">
        <f>'Florida_Keys PR'!F140</f>
        <v>157.73422059226863</v>
      </c>
      <c r="D9" s="1">
        <v>45</v>
      </c>
      <c r="F9" s="55"/>
      <c r="G9" s="1"/>
      <c r="H9" s="1"/>
      <c r="I9" s="1"/>
      <c r="J9" s="1"/>
      <c r="K9" s="1"/>
      <c r="L9" s="1">
        <f t="shared" si="0"/>
        <v>202.73422059226863</v>
      </c>
      <c r="N9" s="1">
        <f t="shared" si="1"/>
        <v>0</v>
      </c>
    </row>
    <row r="10" spans="1:14" x14ac:dyDescent="0.2">
      <c r="A10" s="64">
        <v>2008</v>
      </c>
      <c r="B10" s="65">
        <v>8</v>
      </c>
      <c r="C10" s="1">
        <f>'Florida_Keys PR'!F141</f>
        <v>156.51206148220393</v>
      </c>
      <c r="D10" s="66">
        <v>45</v>
      </c>
      <c r="E10" s="67"/>
      <c r="F10" s="68"/>
      <c r="G10" s="66"/>
      <c r="H10" s="66"/>
      <c r="I10" s="66"/>
      <c r="J10" s="66"/>
      <c r="K10" s="66"/>
      <c r="L10" s="1">
        <f t="shared" si="0"/>
        <v>201.51206148220393</v>
      </c>
      <c r="N10" s="1">
        <f t="shared" si="1"/>
        <v>0</v>
      </c>
    </row>
    <row r="11" spans="1:14" x14ac:dyDescent="0.2">
      <c r="A11" s="3">
        <v>2008</v>
      </c>
      <c r="B11" s="6">
        <v>9</v>
      </c>
      <c r="C11" s="1">
        <f>'Florida_Keys PR'!F142</f>
        <v>145.28945327683067</v>
      </c>
      <c r="D11" s="1">
        <v>45</v>
      </c>
      <c r="F11" s="55"/>
      <c r="G11" s="1"/>
      <c r="H11" s="1"/>
      <c r="I11" s="1"/>
      <c r="J11" s="1"/>
      <c r="K11" s="1"/>
      <c r="L11" s="1">
        <f t="shared" si="0"/>
        <v>190.28945327683067</v>
      </c>
      <c r="N11" s="1">
        <f t="shared" si="1"/>
        <v>0</v>
      </c>
    </row>
    <row r="12" spans="1:14" x14ac:dyDescent="0.2">
      <c r="A12" s="3">
        <v>2008</v>
      </c>
      <c r="B12" s="6">
        <v>10</v>
      </c>
      <c r="C12" s="1">
        <f>'Florida_Keys PR'!F143</f>
        <v>133.55841534604937</v>
      </c>
      <c r="D12" s="1">
        <v>45</v>
      </c>
      <c r="F12" s="55"/>
      <c r="G12" s="1"/>
      <c r="H12" s="1"/>
      <c r="I12" s="1"/>
      <c r="J12" s="1"/>
      <c r="K12" s="1"/>
      <c r="L12" s="1">
        <f t="shared" si="0"/>
        <v>178.55841534604937</v>
      </c>
      <c r="N12" s="1">
        <f t="shared" si="1"/>
        <v>0</v>
      </c>
    </row>
    <row r="13" spans="1:14" x14ac:dyDescent="0.2">
      <c r="A13" s="3">
        <v>2008</v>
      </c>
      <c r="B13" s="6">
        <v>11</v>
      </c>
      <c r="C13" s="1">
        <f>'Florida_Keys PR'!F144</f>
        <v>118.64546604712494</v>
      </c>
      <c r="D13" s="1">
        <v>45</v>
      </c>
      <c r="F13" s="55"/>
      <c r="G13" s="1"/>
      <c r="H13" s="1"/>
      <c r="I13" s="1"/>
      <c r="J13" s="1"/>
      <c r="K13" s="1"/>
      <c r="L13" s="1">
        <f t="shared" si="0"/>
        <v>163.64546604712496</v>
      </c>
      <c r="N13" s="1">
        <f t="shared" si="1"/>
        <v>0</v>
      </c>
    </row>
    <row r="14" spans="1:14" x14ac:dyDescent="0.2">
      <c r="A14" s="3">
        <v>2008</v>
      </c>
      <c r="B14" s="6">
        <v>12</v>
      </c>
      <c r="C14" s="1">
        <f>'Florida_Keys PR'!F145</f>
        <v>114.15294912034769</v>
      </c>
      <c r="D14" s="1">
        <v>45</v>
      </c>
      <c r="E14" s="11"/>
      <c r="F14" s="55"/>
      <c r="G14" s="1">
        <v>75</v>
      </c>
      <c r="H14" s="1"/>
      <c r="I14" s="1"/>
      <c r="J14" s="1"/>
      <c r="K14" s="1"/>
      <c r="L14" s="1">
        <f t="shared" si="0"/>
        <v>234.15294912034767</v>
      </c>
      <c r="M14" s="46"/>
      <c r="N14" s="1">
        <f t="shared" si="1"/>
        <v>75</v>
      </c>
    </row>
    <row r="15" spans="1:14" x14ac:dyDescent="0.2">
      <c r="A15" s="3">
        <v>2009</v>
      </c>
      <c r="B15" s="6">
        <v>1</v>
      </c>
      <c r="C15" s="1">
        <f>'Florida_Keys PR'!F146</f>
        <v>107.33632708883215</v>
      </c>
      <c r="D15" s="1">
        <f>+Key_West!J146</f>
        <v>45</v>
      </c>
      <c r="E15" s="13"/>
      <c r="F15" s="55"/>
      <c r="G15" s="1">
        <v>75</v>
      </c>
      <c r="H15" s="1"/>
      <c r="I15" s="1"/>
      <c r="J15" s="1"/>
      <c r="K15" s="1"/>
      <c r="L15" s="1">
        <f t="shared" si="0"/>
        <v>227.33632708883215</v>
      </c>
      <c r="N15" s="1">
        <f t="shared" si="1"/>
        <v>75</v>
      </c>
    </row>
    <row r="16" spans="1:14" x14ac:dyDescent="0.2">
      <c r="A16" s="3">
        <v>2009</v>
      </c>
      <c r="B16" s="6">
        <v>2</v>
      </c>
      <c r="C16" s="1">
        <f>'Florida_Keys PR'!F147</f>
        <v>117.92499169490706</v>
      </c>
      <c r="D16" s="1">
        <f>+Key_West!J147</f>
        <v>45</v>
      </c>
      <c r="F16" s="55"/>
      <c r="G16" s="1">
        <v>75</v>
      </c>
      <c r="H16" s="1"/>
      <c r="I16" s="1"/>
      <c r="J16" s="1"/>
      <c r="K16" s="1"/>
      <c r="L16" s="1">
        <f t="shared" si="0"/>
        <v>237.92499169490708</v>
      </c>
      <c r="N16" s="1">
        <f t="shared" si="1"/>
        <v>75</v>
      </c>
    </row>
    <row r="17" spans="1:14" x14ac:dyDescent="0.2">
      <c r="A17" s="3">
        <v>2009</v>
      </c>
      <c r="B17" s="6">
        <v>3</v>
      </c>
      <c r="C17" s="1">
        <f>'Florida_Keys PR'!F148</f>
        <v>110.21216743943705</v>
      </c>
      <c r="D17" s="1">
        <f>+Key_West!J148</f>
        <v>45</v>
      </c>
      <c r="F17" s="55"/>
      <c r="G17" s="1">
        <v>75</v>
      </c>
      <c r="H17" s="1"/>
      <c r="I17" s="1"/>
      <c r="J17" s="1"/>
      <c r="K17" s="1"/>
      <c r="L17" s="1">
        <f t="shared" si="0"/>
        <v>230.21216743943705</v>
      </c>
      <c r="N17" s="1">
        <f t="shared" si="1"/>
        <v>75</v>
      </c>
    </row>
    <row r="18" spans="1:14" x14ac:dyDescent="0.2">
      <c r="A18" s="3">
        <v>2009</v>
      </c>
      <c r="B18" s="6">
        <v>4</v>
      </c>
      <c r="C18" s="1">
        <f>'Florida_Keys PR'!F149</f>
        <v>131.6327270090465</v>
      </c>
      <c r="D18" s="1">
        <f>+Key_West!J149</f>
        <v>45</v>
      </c>
      <c r="F18" s="55"/>
      <c r="G18" s="1">
        <v>75</v>
      </c>
      <c r="H18" s="1"/>
      <c r="I18" s="1"/>
      <c r="J18" s="1"/>
      <c r="K18" s="1"/>
      <c r="L18" s="1">
        <f t="shared" si="0"/>
        <v>251.6327270090465</v>
      </c>
      <c r="N18" s="1">
        <f t="shared" si="1"/>
        <v>75</v>
      </c>
    </row>
    <row r="19" spans="1:14" x14ac:dyDescent="0.2">
      <c r="A19" s="3">
        <v>2009</v>
      </c>
      <c r="B19" s="6">
        <v>5</v>
      </c>
      <c r="C19" s="1">
        <f>'Florida_Keys PR'!F150</f>
        <v>142.49475002703548</v>
      </c>
      <c r="D19" s="1">
        <f>+Key_West!J150</f>
        <v>45</v>
      </c>
      <c r="F19" s="55"/>
      <c r="G19" s="1">
        <v>75</v>
      </c>
      <c r="H19" s="1"/>
      <c r="I19" s="1"/>
      <c r="J19" s="1"/>
      <c r="K19" s="1"/>
      <c r="L19" s="1">
        <f t="shared" si="0"/>
        <v>262.49475002703548</v>
      </c>
      <c r="N19" s="1">
        <f t="shared" si="1"/>
        <v>75</v>
      </c>
    </row>
    <row r="20" spans="1:14" x14ac:dyDescent="0.2">
      <c r="A20" s="3">
        <v>2009</v>
      </c>
      <c r="B20" s="6">
        <v>6</v>
      </c>
      <c r="C20" s="1">
        <f>'Florida_Keys PR'!F151</f>
        <v>143.03647034103867</v>
      </c>
      <c r="D20" s="1">
        <f>+Key_West!J151</f>
        <v>45</v>
      </c>
      <c r="F20" s="55"/>
      <c r="G20" s="1">
        <v>75</v>
      </c>
      <c r="H20" s="1"/>
      <c r="I20" s="1"/>
      <c r="J20" s="1"/>
      <c r="K20" s="1"/>
      <c r="L20" s="1">
        <f t="shared" si="0"/>
        <v>263.03647034103869</v>
      </c>
      <c r="N20" s="1">
        <f t="shared" si="1"/>
        <v>75</v>
      </c>
    </row>
    <row r="21" spans="1:14" x14ac:dyDescent="0.2">
      <c r="A21" s="3">
        <v>2009</v>
      </c>
      <c r="B21" s="6">
        <v>7</v>
      </c>
      <c r="C21" s="1">
        <f>'Florida_Keys PR'!F152</f>
        <v>158.53891684278292</v>
      </c>
      <c r="D21" s="1">
        <f>+Key_West!J152</f>
        <v>45</v>
      </c>
      <c r="F21" s="55"/>
      <c r="G21" s="1">
        <v>75</v>
      </c>
      <c r="H21" s="1"/>
      <c r="I21" s="1"/>
      <c r="J21" s="1"/>
      <c r="K21" s="1"/>
      <c r="L21" s="1">
        <f t="shared" si="0"/>
        <v>278.5389168427829</v>
      </c>
      <c r="N21" s="1">
        <f t="shared" si="1"/>
        <v>75</v>
      </c>
    </row>
    <row r="22" spans="1:14" s="67" customFormat="1" x14ac:dyDescent="0.2">
      <c r="A22" s="64">
        <v>2009</v>
      </c>
      <c r="B22" s="65">
        <v>8</v>
      </c>
      <c r="C22" s="1">
        <f>'Florida_Keys PR'!F153</f>
        <v>157.31027299576317</v>
      </c>
      <c r="D22" s="66">
        <f>+Key_West!J153</f>
        <v>45</v>
      </c>
      <c r="F22" s="68"/>
      <c r="G22" s="66">
        <v>75</v>
      </c>
      <c r="H22" s="66"/>
      <c r="I22" s="66"/>
      <c r="J22" s="66"/>
      <c r="K22" s="66"/>
      <c r="L22" s="1">
        <f t="shared" si="0"/>
        <v>277.31027299576317</v>
      </c>
      <c r="N22" s="1">
        <f t="shared" si="1"/>
        <v>75</v>
      </c>
    </row>
    <row r="23" spans="1:14" x14ac:dyDescent="0.2">
      <c r="A23" s="3">
        <v>2009</v>
      </c>
      <c r="B23" s="6">
        <v>9</v>
      </c>
      <c r="C23" s="1">
        <f>'Florida_Keys PR'!F154</f>
        <v>146.0304294885425</v>
      </c>
      <c r="D23" s="1">
        <f>+Key_West!J154</f>
        <v>45</v>
      </c>
      <c r="F23" s="55"/>
      <c r="G23" s="1">
        <v>75</v>
      </c>
      <c r="H23" s="1"/>
      <c r="I23" s="1"/>
      <c r="J23" s="1"/>
      <c r="K23" s="1"/>
      <c r="L23" s="1">
        <f t="shared" si="0"/>
        <v>266.0304294885425</v>
      </c>
      <c r="N23" s="1">
        <f t="shared" si="1"/>
        <v>75</v>
      </c>
    </row>
    <row r="24" spans="1:14" x14ac:dyDescent="0.2">
      <c r="A24" s="3">
        <v>2009</v>
      </c>
      <c r="B24" s="6">
        <v>10</v>
      </c>
      <c r="C24" s="1">
        <f>'Florida_Keys PR'!F155</f>
        <v>134.23956326431426</v>
      </c>
      <c r="D24" s="1">
        <f>+Key_West!J155</f>
        <v>45</v>
      </c>
      <c r="F24" s="55"/>
      <c r="G24" s="1">
        <v>75</v>
      </c>
      <c r="H24" s="1"/>
      <c r="I24" s="1"/>
      <c r="J24" s="1"/>
      <c r="K24" s="1"/>
      <c r="L24" s="1">
        <f t="shared" si="0"/>
        <v>254.23956326431426</v>
      </c>
      <c r="N24" s="1">
        <f t="shared" si="1"/>
        <v>75</v>
      </c>
    </row>
    <row r="25" spans="1:14" x14ac:dyDescent="0.2">
      <c r="A25" s="3">
        <v>2009</v>
      </c>
      <c r="B25" s="6">
        <v>11</v>
      </c>
      <c r="C25" s="1">
        <f>'Florida_Keys PR'!F156</f>
        <v>119.25055792396529</v>
      </c>
      <c r="D25" s="1">
        <f>+Key_West!J156</f>
        <v>45</v>
      </c>
      <c r="F25" s="55"/>
      <c r="G25" s="1">
        <v>75</v>
      </c>
      <c r="H25" s="1"/>
      <c r="I25" s="1"/>
      <c r="J25" s="1"/>
      <c r="K25" s="1"/>
      <c r="L25" s="1">
        <f t="shared" si="0"/>
        <v>239.25055792396529</v>
      </c>
      <c r="N25" s="1">
        <f t="shared" si="1"/>
        <v>75</v>
      </c>
    </row>
    <row r="26" spans="1:14" x14ac:dyDescent="0.2">
      <c r="A26" s="3">
        <v>2009</v>
      </c>
      <c r="B26" s="6">
        <v>12</v>
      </c>
      <c r="C26" s="1">
        <f>'Florida_Keys PR'!F157</f>
        <v>114.73512916086148</v>
      </c>
      <c r="D26" s="1">
        <f>+Key_West!J157</f>
        <v>45</v>
      </c>
      <c r="E26" s="11"/>
      <c r="F26" s="55"/>
      <c r="G26" s="1">
        <v>75</v>
      </c>
      <c r="H26" s="1"/>
      <c r="I26" s="1"/>
      <c r="J26" s="1"/>
      <c r="K26" s="1"/>
      <c r="L26" s="1">
        <f t="shared" si="0"/>
        <v>234.73512916086148</v>
      </c>
      <c r="M26" s="46"/>
      <c r="N26" s="1">
        <f t="shared" si="1"/>
        <v>75</v>
      </c>
    </row>
    <row r="27" spans="1:14" x14ac:dyDescent="0.2">
      <c r="A27" s="3">
        <v>2010</v>
      </c>
      <c r="B27" s="6">
        <v>1</v>
      </c>
      <c r="C27" s="1">
        <f>'Florida_Keys PR'!F158</f>
        <v>107.88374235698518</v>
      </c>
      <c r="D27" s="1">
        <f>+Key_West!J158</f>
        <v>45</v>
      </c>
      <c r="E27" s="1">
        <f>+'LEE County'!D2</f>
        <v>320.762</v>
      </c>
      <c r="F27" s="55">
        <f>+Metro_Dade!J123</f>
        <v>0.61099999999999999</v>
      </c>
      <c r="G27" s="1">
        <f>+Seminole!G15</f>
        <v>0</v>
      </c>
      <c r="H27" s="1"/>
      <c r="I27" s="1"/>
      <c r="J27" s="1"/>
      <c r="K27" s="1"/>
      <c r="L27" s="1">
        <f t="shared" si="0"/>
        <v>474.25674235698517</v>
      </c>
      <c r="N27" s="1">
        <f t="shared" si="1"/>
        <v>320.762</v>
      </c>
    </row>
    <row r="28" spans="1:14" x14ac:dyDescent="0.2">
      <c r="A28" s="3">
        <v>2010</v>
      </c>
      <c r="B28" s="6">
        <v>2</v>
      </c>
      <c r="C28" s="1">
        <f>'Florida_Keys PR'!F159</f>
        <v>118.52640915255108</v>
      </c>
      <c r="D28" s="1">
        <f>+Key_West!J159</f>
        <v>45</v>
      </c>
      <c r="E28" s="1">
        <f>+'LEE County'!D3</f>
        <v>197.95099999999999</v>
      </c>
      <c r="F28" s="55">
        <f>+Metro_Dade!J124</f>
        <v>0</v>
      </c>
      <c r="G28" s="1">
        <f>+Seminole!G16</f>
        <v>0</v>
      </c>
      <c r="H28" s="1"/>
      <c r="I28" s="1"/>
      <c r="J28" s="1"/>
      <c r="K28" s="1"/>
      <c r="L28" s="1">
        <f t="shared" si="0"/>
        <v>361.4774091525511</v>
      </c>
      <c r="N28" s="1">
        <f t="shared" si="1"/>
        <v>197.95099999999999</v>
      </c>
    </row>
    <row r="29" spans="1:14" x14ac:dyDescent="0.2">
      <c r="A29" s="3">
        <v>2010</v>
      </c>
      <c r="B29" s="6">
        <v>3</v>
      </c>
      <c r="C29" s="1">
        <f>'Florida_Keys PR'!F160</f>
        <v>110.77424949337818</v>
      </c>
      <c r="D29" s="1">
        <f>+Key_West!J160</f>
        <v>45</v>
      </c>
      <c r="E29" s="1">
        <f>+'LEE County'!D4</f>
        <v>218.88800000000001</v>
      </c>
      <c r="F29" s="55">
        <f>+Metro_Dade!J125</f>
        <v>1.1020000000000001</v>
      </c>
      <c r="G29" s="1">
        <f>+Seminole!G17</f>
        <v>0</v>
      </c>
      <c r="H29" s="1"/>
      <c r="I29" s="1"/>
      <c r="J29" s="1"/>
      <c r="K29" s="1"/>
      <c r="L29" s="1">
        <f t="shared" si="0"/>
        <v>375.7642494933782</v>
      </c>
      <c r="N29" s="1">
        <f t="shared" si="1"/>
        <v>218.88800000000001</v>
      </c>
    </row>
    <row r="30" spans="1:14" x14ac:dyDescent="0.2">
      <c r="A30" s="3">
        <v>2010</v>
      </c>
      <c r="B30" s="6">
        <v>4</v>
      </c>
      <c r="C30" s="1">
        <f>'Florida_Keys PR'!F161</f>
        <v>132.30405391679264</v>
      </c>
      <c r="D30" s="1">
        <f>+Key_West!J161</f>
        <v>45</v>
      </c>
      <c r="E30" s="1">
        <f>+'LEE County'!D5</f>
        <v>172.84100000000001</v>
      </c>
      <c r="F30" s="55">
        <f>+Metro_Dade!J126</f>
        <v>0.63400000000000001</v>
      </c>
      <c r="G30" s="1">
        <f>+Seminole!G18</f>
        <v>0</v>
      </c>
      <c r="H30" s="1"/>
      <c r="I30" s="1"/>
      <c r="J30" s="1"/>
      <c r="K30" s="1"/>
      <c r="L30" s="1">
        <f t="shared" si="0"/>
        <v>350.77905391679269</v>
      </c>
      <c r="N30" s="1">
        <f t="shared" si="1"/>
        <v>172.84100000000001</v>
      </c>
    </row>
    <row r="31" spans="1:14" x14ac:dyDescent="0.2">
      <c r="A31" s="3">
        <v>2010</v>
      </c>
      <c r="B31" s="6">
        <v>5</v>
      </c>
      <c r="C31" s="1">
        <f>'Florida_Keys PR'!F162</f>
        <v>143.22147325217335</v>
      </c>
      <c r="D31" s="1">
        <f>+Key_West!J162</f>
        <v>45</v>
      </c>
      <c r="E31" s="1">
        <f>+'LEE County'!D6</f>
        <v>209.88399999999999</v>
      </c>
      <c r="F31" s="55">
        <f>+Metro_Dade!J127</f>
        <v>1.0169999999999999</v>
      </c>
      <c r="G31" s="1">
        <f>+Seminole!G19</f>
        <v>0</v>
      </c>
      <c r="H31" s="1"/>
      <c r="I31" s="1"/>
      <c r="J31" s="1"/>
      <c r="K31" s="1"/>
      <c r="L31" s="1">
        <f t="shared" si="0"/>
        <v>399.12247325217334</v>
      </c>
      <c r="N31" s="1">
        <f t="shared" si="1"/>
        <v>209.88399999999999</v>
      </c>
    </row>
    <row r="32" spans="1:14" x14ac:dyDescent="0.2">
      <c r="A32" s="3">
        <v>2010</v>
      </c>
      <c r="B32" s="6">
        <v>6</v>
      </c>
      <c r="C32" s="1">
        <f>'Florida_Keys PR'!F163</f>
        <v>143.76595633977797</v>
      </c>
      <c r="D32" s="1">
        <f>+Key_West!J163</f>
        <v>45</v>
      </c>
      <c r="E32" s="1">
        <f>+'LEE County'!D7</f>
        <v>233.482</v>
      </c>
      <c r="F32" s="55">
        <f>+Metro_Dade!J128</f>
        <v>0.40300000000000002</v>
      </c>
      <c r="G32" s="1">
        <f>+Seminole!G20</f>
        <v>0</v>
      </c>
      <c r="H32" s="1"/>
      <c r="I32" s="1"/>
      <c r="J32" s="1"/>
      <c r="K32" s="1"/>
      <c r="L32" s="1">
        <f t="shared" si="0"/>
        <v>422.65095633977796</v>
      </c>
      <c r="N32" s="1">
        <f t="shared" si="1"/>
        <v>233.482</v>
      </c>
    </row>
    <row r="33" spans="1:14" x14ac:dyDescent="0.2">
      <c r="A33" s="3">
        <v>2010</v>
      </c>
      <c r="B33" s="6">
        <v>7</v>
      </c>
      <c r="C33" s="1">
        <f>'Florida_Keys PR'!F164</f>
        <v>159.3475432337149</v>
      </c>
      <c r="D33" s="1">
        <f>+Key_West!J164</f>
        <v>45</v>
      </c>
      <c r="E33" s="1">
        <f>+'LEE County'!D8</f>
        <v>219.078</v>
      </c>
      <c r="F33" s="55">
        <f>+Metro_Dade!J129</f>
        <v>0.34899999999999998</v>
      </c>
      <c r="G33" s="1">
        <f>+Seminole!G21</f>
        <v>0</v>
      </c>
      <c r="H33" s="1"/>
      <c r="I33" s="1"/>
      <c r="J33" s="1"/>
      <c r="K33" s="1"/>
      <c r="L33" s="1">
        <f t="shared" si="0"/>
        <v>423.77454323371489</v>
      </c>
      <c r="N33" s="1">
        <f t="shared" si="1"/>
        <v>219.078</v>
      </c>
    </row>
    <row r="34" spans="1:14" s="67" customFormat="1" x14ac:dyDescent="0.2">
      <c r="A34" s="64">
        <v>2010</v>
      </c>
      <c r="B34" s="65">
        <v>8</v>
      </c>
      <c r="C34" s="1">
        <f>'Florida_Keys PR'!F165</f>
        <v>158.11255538804156</v>
      </c>
      <c r="D34" s="66">
        <f>+Key_West!J165</f>
        <v>45</v>
      </c>
      <c r="E34" s="66">
        <f>+'LEE County'!D9</f>
        <v>232.25</v>
      </c>
      <c r="F34" s="55">
        <f>+Metro_Dade!J130</f>
        <v>0.626</v>
      </c>
      <c r="G34" s="66">
        <f>+Seminole!G22</f>
        <v>0</v>
      </c>
      <c r="H34" s="66"/>
      <c r="I34" s="66"/>
      <c r="J34" s="66"/>
      <c r="K34" s="66"/>
      <c r="L34" s="1">
        <f t="shared" si="0"/>
        <v>435.9885553880415</v>
      </c>
      <c r="N34" s="1">
        <f t="shared" si="1"/>
        <v>232.25</v>
      </c>
    </row>
    <row r="35" spans="1:14" x14ac:dyDescent="0.2">
      <c r="A35" s="3">
        <v>2010</v>
      </c>
      <c r="B35" s="6">
        <v>9</v>
      </c>
      <c r="C35" s="1">
        <f>'Florida_Keys PR'!F166</f>
        <v>146.77518467893407</v>
      </c>
      <c r="D35" s="1">
        <f>+Key_West!J166</f>
        <v>45</v>
      </c>
      <c r="E35" s="1">
        <f>+'LEE County'!D10</f>
        <v>221.089</v>
      </c>
      <c r="F35" s="55">
        <f>+Metro_Dade!J131</f>
        <v>0.85599999999999998</v>
      </c>
      <c r="G35" s="1">
        <f>+Seminole!G23</f>
        <v>0</v>
      </c>
      <c r="H35" s="1"/>
      <c r="I35" s="1"/>
      <c r="J35" s="1"/>
      <c r="K35" s="1"/>
      <c r="L35" s="1">
        <f t="shared" si="0"/>
        <v>413.72018467893406</v>
      </c>
      <c r="N35" s="1">
        <f t="shared" si="1"/>
        <v>221.089</v>
      </c>
    </row>
    <row r="36" spans="1:14" x14ac:dyDescent="0.2">
      <c r="A36" s="3">
        <v>2010</v>
      </c>
      <c r="B36" s="6">
        <v>10</v>
      </c>
      <c r="C36" s="1">
        <f>'Florida_Keys PR'!F167</f>
        <v>134.92418503696226</v>
      </c>
      <c r="D36" s="1">
        <f>+Key_West!J167</f>
        <v>45</v>
      </c>
      <c r="E36" s="1">
        <f>+'LEE County'!D11</f>
        <v>203.81299999999999</v>
      </c>
      <c r="F36" s="55">
        <f>+Metro_Dade!J132</f>
        <v>0.114</v>
      </c>
      <c r="G36" s="1">
        <f>+Seminole!G24</f>
        <v>0</v>
      </c>
      <c r="H36" s="1"/>
      <c r="I36" s="1"/>
      <c r="J36" s="1"/>
      <c r="K36" s="1"/>
      <c r="L36" s="1">
        <f t="shared" si="0"/>
        <v>383.85118503696225</v>
      </c>
      <c r="N36" s="1">
        <f t="shared" si="1"/>
        <v>203.81299999999999</v>
      </c>
    </row>
    <row r="37" spans="1:14" x14ac:dyDescent="0.2">
      <c r="A37" s="3">
        <v>2010</v>
      </c>
      <c r="B37" s="6">
        <v>11</v>
      </c>
      <c r="C37" s="1">
        <f>'Florida_Keys PR'!F168</f>
        <v>119.85873576937752</v>
      </c>
      <c r="D37" s="1">
        <f>+Key_West!J168</f>
        <v>45</v>
      </c>
      <c r="E37" s="1">
        <f>+'LEE County'!D12</f>
        <v>191.816</v>
      </c>
      <c r="F37" s="55">
        <f>+Metro_Dade!J133</f>
        <v>0.57799999999999996</v>
      </c>
      <c r="G37" s="1">
        <f>+Seminole!G25</f>
        <v>0</v>
      </c>
      <c r="H37" s="1"/>
      <c r="I37" s="1"/>
      <c r="J37" s="1"/>
      <c r="K37" s="1"/>
      <c r="L37" s="1">
        <f t="shared" si="0"/>
        <v>357.25273576937752</v>
      </c>
      <c r="N37" s="1">
        <f t="shared" si="1"/>
        <v>191.816</v>
      </c>
    </row>
    <row r="38" spans="1:14" x14ac:dyDescent="0.2">
      <c r="A38" s="3">
        <v>2010</v>
      </c>
      <c r="B38" s="6">
        <v>12</v>
      </c>
      <c r="C38" s="1">
        <f>'Florida_Keys PR'!F169</f>
        <v>115.32027831958186</v>
      </c>
      <c r="D38" s="1">
        <f>+Key_West!J169</f>
        <v>45</v>
      </c>
      <c r="E38" s="1">
        <f>+'LEE County'!D13</f>
        <v>255.75399999999999</v>
      </c>
      <c r="F38" s="55">
        <f>+Metro_Dade!J134</f>
        <v>1.0089999999999999</v>
      </c>
      <c r="G38" s="1">
        <f>+Seminole!G26</f>
        <v>0</v>
      </c>
      <c r="H38" s="1"/>
      <c r="I38" s="1"/>
      <c r="J38" s="1"/>
      <c r="K38" s="1"/>
      <c r="L38" s="1">
        <f t="shared" si="0"/>
        <v>417.08327831958184</v>
      </c>
      <c r="M38" s="46"/>
      <c r="N38" s="1">
        <f t="shared" si="1"/>
        <v>255.75399999999999</v>
      </c>
    </row>
    <row r="39" spans="1:14" x14ac:dyDescent="0.2">
      <c r="A39" s="3">
        <v>2011</v>
      </c>
      <c r="B39" s="6">
        <v>1</v>
      </c>
      <c r="C39" s="1">
        <f>'Florida_Keys PR'!F170</f>
        <v>108.4339494430058</v>
      </c>
      <c r="D39" s="1">
        <f>+Key_West!J170</f>
        <v>45</v>
      </c>
      <c r="E39" s="1">
        <f>+'LEE County'!D14</f>
        <v>235.322</v>
      </c>
      <c r="F39" s="55">
        <f>+Metro_Dade!J135</f>
        <v>0.318</v>
      </c>
      <c r="G39" s="1">
        <f>+Seminole!G27</f>
        <v>0</v>
      </c>
      <c r="H39" s="1"/>
      <c r="I39" s="1"/>
      <c r="J39" s="1"/>
      <c r="K39" s="1"/>
      <c r="L39" s="1">
        <f t="shared" si="0"/>
        <v>389.0739494430058</v>
      </c>
      <c r="N39" s="1">
        <f t="shared" si="1"/>
        <v>235.322</v>
      </c>
    </row>
    <row r="40" spans="1:14" x14ac:dyDescent="0.2">
      <c r="A40" s="3">
        <v>2011</v>
      </c>
      <c r="B40" s="6">
        <v>2</v>
      </c>
      <c r="C40" s="1">
        <f>'Florida_Keys PR'!F171</f>
        <v>119.13089383922907</v>
      </c>
      <c r="D40" s="1">
        <f>+Key_West!J171</f>
        <v>45</v>
      </c>
      <c r="E40" s="1">
        <f>+'LEE County'!D15</f>
        <v>159.958</v>
      </c>
      <c r="F40" s="55">
        <f>+Metro_Dade!J136</f>
        <v>0.70499999999999996</v>
      </c>
      <c r="G40" s="1">
        <f>+Seminole!G28</f>
        <v>0</v>
      </c>
      <c r="H40" s="1"/>
      <c r="I40" s="1"/>
      <c r="J40" s="1"/>
      <c r="K40" s="1"/>
      <c r="L40" s="1">
        <f t="shared" si="0"/>
        <v>324.79389383922904</v>
      </c>
      <c r="N40" s="1">
        <f t="shared" si="1"/>
        <v>159.958</v>
      </c>
    </row>
    <row r="41" spans="1:14" x14ac:dyDescent="0.2">
      <c r="A41" s="3">
        <v>2011</v>
      </c>
      <c r="B41" s="6">
        <v>3</v>
      </c>
      <c r="C41" s="1">
        <f>'Florida_Keys PR'!F172</f>
        <v>111.33919816579437</v>
      </c>
      <c r="D41" s="1">
        <f>+Key_West!J172</f>
        <v>45</v>
      </c>
      <c r="E41" s="1">
        <f>+'LEE County'!D16</f>
        <v>183.48099999999999</v>
      </c>
      <c r="F41" s="55">
        <f>+Metro_Dade!J137</f>
        <v>1.159</v>
      </c>
      <c r="G41" s="1">
        <f>+Seminole!G29</f>
        <v>0</v>
      </c>
      <c r="H41" s="1"/>
      <c r="I41" s="1"/>
      <c r="J41" s="1"/>
      <c r="K41" s="1"/>
      <c r="L41" s="1">
        <f t="shared" si="0"/>
        <v>340.97919816579434</v>
      </c>
      <c r="N41" s="1">
        <f t="shared" si="1"/>
        <v>183.48099999999999</v>
      </c>
    </row>
    <row r="42" spans="1:14" x14ac:dyDescent="0.2">
      <c r="A42" s="3">
        <v>2011</v>
      </c>
      <c r="B42" s="6">
        <v>4</v>
      </c>
      <c r="C42" s="1">
        <f>'Florida_Keys PR'!F173</f>
        <v>132.9788045917683</v>
      </c>
      <c r="D42" s="1">
        <f>+Key_West!J173</f>
        <v>45</v>
      </c>
      <c r="E42" s="1">
        <f>+'LEE County'!D17</f>
        <v>220.28300000000002</v>
      </c>
      <c r="F42" s="55">
        <f>+Metro_Dade!J138</f>
        <v>1.032</v>
      </c>
      <c r="G42" s="1">
        <f>+Seminole!G30</f>
        <v>0</v>
      </c>
      <c r="H42" s="1"/>
      <c r="I42" s="1"/>
      <c r="J42" s="1"/>
      <c r="K42" s="1"/>
      <c r="L42" s="1">
        <f t="shared" si="0"/>
        <v>399.29380459176826</v>
      </c>
      <c r="N42" s="1">
        <f t="shared" si="1"/>
        <v>220.28300000000002</v>
      </c>
    </row>
    <row r="43" spans="1:14" x14ac:dyDescent="0.2">
      <c r="A43" s="3">
        <v>2011</v>
      </c>
      <c r="B43" s="6">
        <v>5</v>
      </c>
      <c r="C43" s="1">
        <f>'Florida_Keys PR'!F174</f>
        <v>143.95190276575943</v>
      </c>
      <c r="D43" s="1">
        <f>+Key_West!J174</f>
        <v>45</v>
      </c>
      <c r="E43" s="1">
        <f>+'LEE County'!D18</f>
        <v>217.24799999999999</v>
      </c>
      <c r="F43" s="55">
        <f>+Metro_Dade!J139</f>
        <v>0.36299999999999999</v>
      </c>
      <c r="G43" s="1">
        <f>+Seminole!G31</f>
        <v>0</v>
      </c>
      <c r="H43" s="1"/>
      <c r="I43" s="1"/>
      <c r="J43" s="1"/>
      <c r="K43" s="1"/>
      <c r="L43" s="1">
        <f t="shared" si="0"/>
        <v>406.56290276575942</v>
      </c>
      <c r="N43" s="1">
        <f t="shared" si="1"/>
        <v>217.24799999999999</v>
      </c>
    </row>
    <row r="44" spans="1:14" x14ac:dyDescent="0.2">
      <c r="A44" s="3">
        <v>2011</v>
      </c>
      <c r="B44" s="6">
        <v>6</v>
      </c>
      <c r="C44" s="1">
        <f>'Florida_Keys FR'!F91</f>
        <v>135</v>
      </c>
      <c r="D44" s="1">
        <f>+Key_West!J175</f>
        <v>45</v>
      </c>
      <c r="E44" s="1">
        <f>+'LEE County'!D19</f>
        <v>221.02100000000002</v>
      </c>
      <c r="F44" s="55">
        <f>+Metro_Dade!J140</f>
        <v>0.54700000000000004</v>
      </c>
      <c r="G44" s="1">
        <f>+Seminole!G32</f>
        <v>0</v>
      </c>
      <c r="H44" s="1"/>
      <c r="I44" s="1"/>
      <c r="J44" s="1"/>
      <c r="K44" s="1"/>
      <c r="L44" s="1">
        <f t="shared" si="0"/>
        <v>401.56800000000004</v>
      </c>
      <c r="N44" s="1">
        <f t="shared" si="1"/>
        <v>221.02100000000002</v>
      </c>
    </row>
    <row r="45" spans="1:14" x14ac:dyDescent="0.2">
      <c r="A45" s="3">
        <v>2011</v>
      </c>
      <c r="B45" s="6">
        <v>7</v>
      </c>
      <c r="C45" s="1">
        <f>'Florida_Keys FR'!F92</f>
        <v>144</v>
      </c>
      <c r="D45" s="1">
        <f>+Key_West!J176</f>
        <v>45</v>
      </c>
      <c r="E45" s="1">
        <f>+'LEE County'!D20</f>
        <v>224.38800000000001</v>
      </c>
      <c r="F45" s="55">
        <f>+Metro_Dade!J141</f>
        <v>0.81500000000000006</v>
      </c>
      <c r="G45" s="1">
        <f>+Seminole!G33</f>
        <v>0</v>
      </c>
      <c r="H45" s="1"/>
      <c r="I45" s="1"/>
      <c r="J45" s="1"/>
      <c r="K45" s="1"/>
      <c r="L45" s="1">
        <f t="shared" si="0"/>
        <v>414.20300000000003</v>
      </c>
      <c r="N45" s="1">
        <f t="shared" si="1"/>
        <v>224.38800000000001</v>
      </c>
    </row>
    <row r="46" spans="1:14" s="67" customFormat="1" x14ac:dyDescent="0.2">
      <c r="A46" s="64">
        <v>2011</v>
      </c>
      <c r="B46" s="65">
        <v>8</v>
      </c>
      <c r="C46" s="1">
        <f>'Florida_Keys FR'!F93</f>
        <v>146</v>
      </c>
      <c r="D46" s="66">
        <f>+Key_West!J177</f>
        <v>45</v>
      </c>
      <c r="E46" s="66">
        <f>+'LEE County'!D21</f>
        <v>234.47900000000001</v>
      </c>
      <c r="F46" s="55">
        <f>+Metro_Dade!J142</f>
        <v>0.997</v>
      </c>
      <c r="G46" s="66">
        <f>+Seminole!G34</f>
        <v>0</v>
      </c>
      <c r="H46" s="66"/>
      <c r="I46" s="1"/>
      <c r="J46" s="1"/>
      <c r="K46" s="1"/>
      <c r="L46" s="1">
        <f t="shared" si="0"/>
        <v>426.47600000000006</v>
      </c>
      <c r="N46" s="1">
        <f t="shared" si="1"/>
        <v>234.47900000000001</v>
      </c>
    </row>
    <row r="47" spans="1:14" x14ac:dyDescent="0.2">
      <c r="A47" s="3">
        <v>2011</v>
      </c>
      <c r="B47" s="6">
        <v>9</v>
      </c>
      <c r="C47" s="1">
        <f>'Florida_Keys FR'!F94</f>
        <v>133</v>
      </c>
      <c r="D47" s="1">
        <f>+Key_West!J178</f>
        <v>45</v>
      </c>
      <c r="E47" s="1">
        <f>+'LEE County'!D22</f>
        <v>218.94300000000001</v>
      </c>
      <c r="F47" s="55">
        <f>+Metro_Dade!J143</f>
        <v>0.97599999999999998</v>
      </c>
      <c r="G47" s="1">
        <f>+Seminole!G35</f>
        <v>0</v>
      </c>
      <c r="H47" s="1"/>
      <c r="I47" s="1"/>
      <c r="J47" s="1"/>
      <c r="K47" s="1"/>
      <c r="L47" s="1">
        <f t="shared" si="0"/>
        <v>397.91899999999998</v>
      </c>
      <c r="N47" s="1">
        <f t="shared" si="1"/>
        <v>218.94300000000001</v>
      </c>
    </row>
    <row r="48" spans="1:14" x14ac:dyDescent="0.2">
      <c r="A48" s="3">
        <v>2011</v>
      </c>
      <c r="B48" s="6">
        <v>10</v>
      </c>
      <c r="C48" s="1">
        <f>'Florida_Keys FR'!F95</f>
        <v>113</v>
      </c>
      <c r="D48" s="1">
        <f>+Key_West!J179</f>
        <v>45</v>
      </c>
      <c r="E48" s="1">
        <f>+'LEE County'!D23</f>
        <v>199.83</v>
      </c>
      <c r="F48" s="55">
        <f>+Metro_Dade!J144</f>
        <v>0.77800000000000002</v>
      </c>
      <c r="G48" s="1">
        <f>+Seminole!G36</f>
        <v>0</v>
      </c>
      <c r="H48" s="1"/>
      <c r="I48" s="155">
        <f>Wauchula!F6</f>
        <v>11.157</v>
      </c>
      <c r="J48" s="155"/>
      <c r="K48" s="155"/>
      <c r="L48" s="1">
        <f t="shared" si="0"/>
        <v>369.76500000000004</v>
      </c>
      <c r="N48" s="1">
        <f t="shared" si="1"/>
        <v>199.83</v>
      </c>
    </row>
    <row r="49" spans="1:14" x14ac:dyDescent="0.2">
      <c r="A49" s="3">
        <v>2011</v>
      </c>
      <c r="B49" s="6">
        <v>11</v>
      </c>
      <c r="C49" s="1">
        <f>'Florida_Keys FR'!F96</f>
        <v>102</v>
      </c>
      <c r="D49" s="1">
        <f>+Key_West!J180</f>
        <v>45</v>
      </c>
      <c r="E49" s="1">
        <f>+'LEE County'!D24</f>
        <v>183.04</v>
      </c>
      <c r="F49" s="55">
        <f>+Metro_Dade!J145</f>
        <v>0.95600000000000007</v>
      </c>
      <c r="G49" s="1">
        <f>+Seminole!G37</f>
        <v>0</v>
      </c>
      <c r="H49" s="1"/>
      <c r="I49" s="155">
        <f>Wauchula!F7</f>
        <v>10.145</v>
      </c>
      <c r="J49" s="155"/>
      <c r="K49" s="155"/>
      <c r="L49" s="1">
        <f t="shared" si="0"/>
        <v>341.14099999999996</v>
      </c>
      <c r="N49" s="1">
        <f t="shared" si="1"/>
        <v>183.04</v>
      </c>
    </row>
    <row r="50" spans="1:14" x14ac:dyDescent="0.2">
      <c r="A50" s="3">
        <v>2011</v>
      </c>
      <c r="B50" s="6">
        <v>12</v>
      </c>
      <c r="C50" s="1">
        <f>'Florida_Keys FR'!F97</f>
        <v>96</v>
      </c>
      <c r="D50" s="1">
        <f>+Key_West!J181</f>
        <v>45</v>
      </c>
      <c r="E50" s="1">
        <f>+'LEE County'!D25</f>
        <v>157.739</v>
      </c>
      <c r="F50" s="55">
        <f>+Metro_Dade!J146</f>
        <v>0.90600000000000003</v>
      </c>
      <c r="G50" s="1">
        <f>+Seminole!G38</f>
        <v>0</v>
      </c>
      <c r="H50" s="1"/>
      <c r="I50" s="155">
        <f>Wauchula!F8</f>
        <v>8.484</v>
      </c>
      <c r="J50" s="155"/>
      <c r="K50" s="155"/>
      <c r="L50" s="1">
        <f t="shared" si="0"/>
        <v>308.12900000000002</v>
      </c>
      <c r="M50" s="46"/>
      <c r="N50" s="1">
        <f t="shared" si="1"/>
        <v>157.739</v>
      </c>
    </row>
    <row r="51" spans="1:14" x14ac:dyDescent="0.2">
      <c r="A51" s="3">
        <v>2012</v>
      </c>
      <c r="B51" s="6">
        <v>1</v>
      </c>
      <c r="C51" s="1">
        <f>'Florida_Keys FR'!F98</f>
        <v>97</v>
      </c>
      <c r="D51" s="1">
        <f>+Key_West!J182</f>
        <v>45</v>
      </c>
      <c r="E51" s="41">
        <f>+'LEE County'!D26</f>
        <v>224.965</v>
      </c>
      <c r="F51" s="55">
        <f>+Metro_Dade!J147</f>
        <v>0.97799999999999998</v>
      </c>
      <c r="G51" s="1">
        <f>+Seminole!G39</f>
        <v>0</v>
      </c>
      <c r="H51" s="1"/>
      <c r="I51" s="155">
        <f>Wauchula!F9</f>
        <v>13</v>
      </c>
      <c r="J51" s="155"/>
      <c r="K51" s="155"/>
      <c r="L51" s="1">
        <f t="shared" si="0"/>
        <v>380.94300000000004</v>
      </c>
      <c r="N51" s="1">
        <f t="shared" si="1"/>
        <v>224.965</v>
      </c>
    </row>
    <row r="52" spans="1:14" x14ac:dyDescent="0.2">
      <c r="A52" s="3">
        <v>2012</v>
      </c>
      <c r="B52" s="6">
        <v>2</v>
      </c>
      <c r="C52" s="1">
        <f>'Florida_Keys FR'!F99</f>
        <v>110</v>
      </c>
      <c r="D52" s="1">
        <f>+Key_West!J183</f>
        <v>45</v>
      </c>
      <c r="E52" s="1">
        <f>+'LEE County'!D27</f>
        <v>178.631</v>
      </c>
      <c r="F52" s="55">
        <f>+Metro_Dade!J148</f>
        <v>0.92</v>
      </c>
      <c r="G52" s="1">
        <f>+Seminole!G40</f>
        <v>0</v>
      </c>
      <c r="H52" s="1"/>
      <c r="I52" s="155">
        <f>Wauchula!F10</f>
        <v>10</v>
      </c>
      <c r="J52" s="155"/>
      <c r="K52" s="155"/>
      <c r="L52" s="1">
        <f t="shared" si="0"/>
        <v>344.55099999999999</v>
      </c>
      <c r="N52" s="1">
        <f t="shared" si="1"/>
        <v>178.631</v>
      </c>
    </row>
    <row r="53" spans="1:14" x14ac:dyDescent="0.2">
      <c r="A53" s="3">
        <v>2012</v>
      </c>
      <c r="B53" s="6">
        <v>3</v>
      </c>
      <c r="C53" s="1">
        <f>'Florida_Keys FR'!F100</f>
        <v>103</v>
      </c>
      <c r="D53" s="1">
        <f>+Key_West!J184</f>
        <v>45</v>
      </c>
      <c r="E53" s="1">
        <f>+'LEE County'!D28</f>
        <v>189.024</v>
      </c>
      <c r="F53" s="55">
        <f>+Metro_Dade!J149</f>
        <v>0.35</v>
      </c>
      <c r="G53" s="1">
        <f>+Seminole!G41</f>
        <v>0</v>
      </c>
      <c r="H53" s="1"/>
      <c r="I53" s="155">
        <f>Wauchula!F11</f>
        <v>11</v>
      </c>
      <c r="J53" s="155"/>
      <c r="K53" s="155"/>
      <c r="L53" s="1">
        <f t="shared" si="0"/>
        <v>348.37400000000002</v>
      </c>
      <c r="N53" s="1">
        <f t="shared" si="1"/>
        <v>189.024</v>
      </c>
    </row>
    <row r="54" spans="1:14" x14ac:dyDescent="0.2">
      <c r="A54" s="3">
        <v>2012</v>
      </c>
      <c r="B54" s="6">
        <v>4</v>
      </c>
      <c r="C54" s="1">
        <f>'Florida_Keys FR'!F101</f>
        <v>117</v>
      </c>
      <c r="D54" s="1">
        <f>+Key_West!J185</f>
        <v>45</v>
      </c>
      <c r="E54" s="1">
        <f>+'LEE County'!D29</f>
        <v>205.48599999999999</v>
      </c>
      <c r="F54" s="55">
        <f>+Metro_Dade!J150</f>
        <v>0.56999999999999995</v>
      </c>
      <c r="G54" s="1">
        <f>+Seminole!G42</f>
        <v>0</v>
      </c>
      <c r="H54" s="1"/>
      <c r="I54" s="155">
        <f>Wauchula!F12</f>
        <v>11</v>
      </c>
      <c r="J54" s="155"/>
      <c r="K54" s="155"/>
      <c r="L54" s="1">
        <f t="shared" si="0"/>
        <v>379.05599999999998</v>
      </c>
      <c r="N54" s="1">
        <f t="shared" si="1"/>
        <v>205.48599999999999</v>
      </c>
    </row>
    <row r="55" spans="1:14" x14ac:dyDescent="0.2">
      <c r="A55" s="3">
        <v>2012</v>
      </c>
      <c r="B55" s="6">
        <v>5</v>
      </c>
      <c r="C55" s="1">
        <f>'Florida_Keys FR'!F102</f>
        <v>123</v>
      </c>
      <c r="D55" s="1">
        <f>+Key_West!J186</f>
        <v>45</v>
      </c>
      <c r="E55" s="1">
        <f>+'LEE County'!D30</f>
        <v>215.85499999999999</v>
      </c>
      <c r="F55" s="55">
        <f>+Metro_Dade!J151</f>
        <v>0.89600000000000002</v>
      </c>
      <c r="G55" s="1">
        <f>+Seminole!G43</f>
        <v>0</v>
      </c>
      <c r="H55" s="1"/>
      <c r="I55" s="155">
        <f>Wauchula!F13</f>
        <v>13</v>
      </c>
      <c r="J55" s="155">
        <f>Blountstown!F5</f>
        <v>8</v>
      </c>
      <c r="K55" s="155"/>
      <c r="L55" s="1">
        <f t="shared" si="0"/>
        <v>405.75100000000003</v>
      </c>
      <c r="N55" s="1">
        <f t="shared" si="1"/>
        <v>215.85499999999999</v>
      </c>
    </row>
    <row r="56" spans="1:14" x14ac:dyDescent="0.2">
      <c r="A56" s="3">
        <v>2012</v>
      </c>
      <c r="B56" s="6">
        <v>6</v>
      </c>
      <c r="C56" s="1">
        <f>'Florida_Keys FR'!F103</f>
        <v>122</v>
      </c>
      <c r="D56" s="1">
        <f>+Key_West!J187</f>
        <v>45</v>
      </c>
      <c r="E56" s="1">
        <f>+'LEE County'!D31</f>
        <v>206.01900000000001</v>
      </c>
      <c r="F56" s="55">
        <f>+Metro_Dade!J152</f>
        <v>0.89800000000000002</v>
      </c>
      <c r="G56" s="1">
        <f>+Seminole!G44</f>
        <v>0</v>
      </c>
      <c r="H56" s="1"/>
      <c r="I56" s="155">
        <f>Wauchula!F14</f>
        <v>12</v>
      </c>
      <c r="J56" s="155">
        <f>Blountstown!F6</f>
        <v>8</v>
      </c>
      <c r="K56" s="155"/>
      <c r="L56" s="1">
        <f t="shared" si="0"/>
        <v>393.91700000000003</v>
      </c>
      <c r="N56" s="1">
        <f t="shared" si="1"/>
        <v>206.01900000000001</v>
      </c>
    </row>
    <row r="57" spans="1:14" x14ac:dyDescent="0.2">
      <c r="A57" s="3">
        <v>2012</v>
      </c>
      <c r="B57" s="6">
        <v>7</v>
      </c>
      <c r="C57" s="1">
        <f>'Florida_Keys FR'!F104</f>
        <v>145</v>
      </c>
      <c r="D57" s="1">
        <f>+Key_West!J188</f>
        <v>45</v>
      </c>
      <c r="E57" s="1">
        <f>+'LEE County'!D32</f>
        <v>226.667</v>
      </c>
      <c r="F57" s="55">
        <f>+Metro_Dade!J153</f>
        <v>0.60099999999999998</v>
      </c>
      <c r="G57" s="1">
        <f>+Seminole!G45</f>
        <v>0</v>
      </c>
      <c r="H57" s="1"/>
      <c r="I57" s="155">
        <f>Wauchula!F15</f>
        <v>13</v>
      </c>
      <c r="J57" s="155">
        <f>Blountstown!F7</f>
        <v>8</v>
      </c>
      <c r="K57" s="155"/>
      <c r="L57" s="1">
        <f t="shared" si="0"/>
        <v>438.26800000000003</v>
      </c>
      <c r="N57" s="1">
        <f t="shared" si="1"/>
        <v>226.667</v>
      </c>
    </row>
    <row r="58" spans="1:14" s="67" customFormat="1" x14ac:dyDescent="0.2">
      <c r="A58" s="64">
        <v>2012</v>
      </c>
      <c r="B58" s="65">
        <v>8</v>
      </c>
      <c r="C58" s="1">
        <f>'Florida_Keys FR'!F105</f>
        <v>143</v>
      </c>
      <c r="D58" s="185">
        <f>+Key_West!J189</f>
        <v>45</v>
      </c>
      <c r="E58" s="185">
        <f>+'LEE County'!D33</f>
        <v>223.40299999999999</v>
      </c>
      <c r="F58" s="258">
        <f>+Metro_Dade!J154</f>
        <v>0.36299999999999999</v>
      </c>
      <c r="G58" s="185">
        <f>+Seminole!G46</f>
        <v>0</v>
      </c>
      <c r="H58" s="185"/>
      <c r="I58" s="155">
        <f>Wauchula!F16</f>
        <v>13</v>
      </c>
      <c r="J58" s="155">
        <f>Blountstown!F8</f>
        <v>6</v>
      </c>
      <c r="K58" s="259"/>
      <c r="L58" s="1">
        <f t="shared" si="0"/>
        <v>430.76600000000002</v>
      </c>
      <c r="M58" s="66"/>
      <c r="N58" s="1">
        <f t="shared" si="1"/>
        <v>223.40299999999999</v>
      </c>
    </row>
    <row r="59" spans="1:14" x14ac:dyDescent="0.2">
      <c r="A59" s="3">
        <v>2012</v>
      </c>
      <c r="B59" s="6">
        <v>9</v>
      </c>
      <c r="C59" s="1">
        <f>'Florida_Keys FR'!F106</f>
        <v>134</v>
      </c>
      <c r="D59" s="41">
        <f>+Key_West!J190</f>
        <v>45</v>
      </c>
      <c r="E59" s="41">
        <f>+'LEE County'!D34</f>
        <v>215.81700000000001</v>
      </c>
      <c r="F59" s="260">
        <f>+Metro_Dade!J155</f>
        <v>0.68200000000000005</v>
      </c>
      <c r="G59" s="41">
        <f>+Seminole!G47</f>
        <v>0</v>
      </c>
      <c r="H59" s="41"/>
      <c r="I59" s="155">
        <f>Wauchula!F17</f>
        <v>11</v>
      </c>
      <c r="J59" s="155">
        <f>Blountstown!F9</f>
        <v>7</v>
      </c>
      <c r="K59" s="259"/>
      <c r="L59" s="1">
        <f t="shared" si="0"/>
        <v>413.49900000000002</v>
      </c>
      <c r="N59" s="1">
        <f t="shared" si="1"/>
        <v>215.81700000000001</v>
      </c>
    </row>
    <row r="60" spans="1:14" x14ac:dyDescent="0.2">
      <c r="A60" s="3">
        <v>2012</v>
      </c>
      <c r="B60" s="6">
        <v>10</v>
      </c>
      <c r="C60" s="1">
        <f>'Florida_Keys FR'!F107</f>
        <v>125</v>
      </c>
      <c r="D60" s="41">
        <f>+Key_West!J191</f>
        <v>45</v>
      </c>
      <c r="E60" s="41">
        <f>+'LEE County'!D35</f>
        <v>211.904</v>
      </c>
      <c r="F60" s="260">
        <f>+Metro_Dade!J156</f>
        <v>0.30099999999999999</v>
      </c>
      <c r="G60" s="41">
        <f>+Seminole!G48</f>
        <v>0</v>
      </c>
      <c r="H60" s="41"/>
      <c r="I60" s="155">
        <f>Wauchula!F18</f>
        <v>11</v>
      </c>
      <c r="J60" s="155">
        <f>Blountstown!F10</f>
        <v>6</v>
      </c>
      <c r="K60" s="259"/>
      <c r="L60" s="1">
        <f t="shared" si="0"/>
        <v>399.20499999999998</v>
      </c>
      <c r="N60" s="1">
        <f t="shared" si="1"/>
        <v>211.904</v>
      </c>
    </row>
    <row r="61" spans="1:14" x14ac:dyDescent="0.2">
      <c r="A61" s="3">
        <v>2012</v>
      </c>
      <c r="B61" s="6">
        <v>11</v>
      </c>
      <c r="C61" s="1">
        <f>'Florida_Keys FR'!F108</f>
        <v>85</v>
      </c>
      <c r="D61" s="41">
        <f>+Key_West!J192</f>
        <v>45</v>
      </c>
      <c r="E61" s="41">
        <f>+'LEE County'!D36</f>
        <v>147.77199999999999</v>
      </c>
      <c r="F61" s="260">
        <f>+Metro_Dade!J157</f>
        <v>0.57299999999999995</v>
      </c>
      <c r="G61" s="41">
        <f>+Seminole!G49</f>
        <v>0</v>
      </c>
      <c r="H61" s="41"/>
      <c r="I61" s="155">
        <f>Wauchula!F19</f>
        <v>8</v>
      </c>
      <c r="J61" s="155">
        <f>Blountstown!F11</f>
        <v>4</v>
      </c>
      <c r="K61" s="259"/>
      <c r="L61" s="1">
        <f t="shared" si="0"/>
        <v>290.34499999999997</v>
      </c>
      <c r="N61" s="1">
        <f t="shared" si="1"/>
        <v>147.77199999999999</v>
      </c>
    </row>
    <row r="62" spans="1:14" x14ac:dyDescent="0.2">
      <c r="A62" s="3">
        <v>2012</v>
      </c>
      <c r="B62" s="6">
        <v>12</v>
      </c>
      <c r="C62" s="295">
        <f>'Florida_Keys FR'!F109</f>
        <v>99</v>
      </c>
      <c r="D62" s="295">
        <f>+Key_West!J193</f>
        <v>45</v>
      </c>
      <c r="E62" s="295">
        <f>+'LEE County'!D37</f>
        <v>174.495</v>
      </c>
      <c r="F62" s="375">
        <f>+Metro_Dade!J158</f>
        <v>0.66</v>
      </c>
      <c r="G62" s="295">
        <f>+Seminole!G50</f>
        <v>0</v>
      </c>
      <c r="H62" s="295"/>
      <c r="I62" s="376">
        <f>Wauchula!F20</f>
        <v>9</v>
      </c>
      <c r="J62" s="376">
        <f>Blountstown!F12</f>
        <v>5</v>
      </c>
      <c r="K62" s="376"/>
      <c r="L62" s="1">
        <f t="shared" si="0"/>
        <v>333.15500000000003</v>
      </c>
      <c r="M62" s="46"/>
      <c r="N62" s="1">
        <f t="shared" si="1"/>
        <v>174.495</v>
      </c>
    </row>
    <row r="63" spans="1:14" x14ac:dyDescent="0.2">
      <c r="A63" s="3">
        <v>2013</v>
      </c>
      <c r="B63" s="6">
        <v>1</v>
      </c>
      <c r="C63" s="295">
        <f>'Florida_Keys FR'!F110</f>
        <v>102</v>
      </c>
      <c r="D63" s="295">
        <f>+Key_West!J194</f>
        <v>45</v>
      </c>
      <c r="E63" s="295">
        <f>+'LEE County'!D38</f>
        <v>486.55530489960415</v>
      </c>
      <c r="F63" s="375">
        <f>+Metro_Dade!J159</f>
        <v>0.77075993508158613</v>
      </c>
      <c r="G63" s="295">
        <f>+Seminole!G51</f>
        <v>0</v>
      </c>
      <c r="H63" s="295"/>
      <c r="I63" s="376">
        <f>Wauchula!F21</f>
        <v>9</v>
      </c>
      <c r="J63" s="376">
        <f>Blountstown!F13</f>
        <v>4</v>
      </c>
      <c r="K63" s="376"/>
      <c r="L63" s="1">
        <f t="shared" si="0"/>
        <v>647.32606483468578</v>
      </c>
      <c r="N63" s="1">
        <f t="shared" si="1"/>
        <v>486.55530489960415</v>
      </c>
    </row>
    <row r="64" spans="1:14" x14ac:dyDescent="0.2">
      <c r="A64" s="3">
        <v>2013</v>
      </c>
      <c r="B64" s="6">
        <v>2</v>
      </c>
      <c r="C64" s="295">
        <f>'Florida_Keys FR'!F111</f>
        <v>111</v>
      </c>
      <c r="D64" s="295">
        <f>+Key_West!J195</f>
        <v>45</v>
      </c>
      <c r="E64" s="295">
        <f>+'LEE County'!D39</f>
        <v>598.05891204190641</v>
      </c>
      <c r="F64" s="375">
        <f>+Metro_Dade!J160</f>
        <v>0.57388367323850598</v>
      </c>
      <c r="G64" s="295">
        <f>+Seminole!G52</f>
        <v>0</v>
      </c>
      <c r="H64" s="295"/>
      <c r="I64" s="376">
        <f>Wauchula!F22</f>
        <v>10</v>
      </c>
      <c r="J64" s="376">
        <f>Blountstown!F14</f>
        <v>4</v>
      </c>
      <c r="K64" s="376"/>
      <c r="L64" s="1">
        <f t="shared" si="0"/>
        <v>768.63279571514488</v>
      </c>
      <c r="N64" s="1">
        <f t="shared" si="1"/>
        <v>598.05891204190641</v>
      </c>
    </row>
    <row r="65" spans="1:14" x14ac:dyDescent="0.2">
      <c r="A65" s="3">
        <v>2013</v>
      </c>
      <c r="B65" s="6">
        <v>3</v>
      </c>
      <c r="C65" s="295">
        <f>'Florida_Keys FR'!F112</f>
        <v>88</v>
      </c>
      <c r="D65" s="295">
        <f>+Key_West!J196</f>
        <v>45</v>
      </c>
      <c r="E65" s="295">
        <f>+'LEE County'!D40</f>
        <v>622.81585834934197</v>
      </c>
      <c r="F65" s="375">
        <f>+Metro_Dade!J161</f>
        <v>0.83725887989483894</v>
      </c>
      <c r="G65" s="295">
        <f>+Seminole!G53</f>
        <v>0</v>
      </c>
      <c r="H65" s="295"/>
      <c r="I65" s="376">
        <f>Wauchula!F23</f>
        <v>11</v>
      </c>
      <c r="J65" s="376">
        <f>Blountstown!F15</f>
        <v>7</v>
      </c>
      <c r="K65" s="376"/>
      <c r="L65" s="1">
        <f t="shared" si="0"/>
        <v>774.65311722923684</v>
      </c>
      <c r="N65" s="1">
        <f t="shared" si="1"/>
        <v>622.81585834934197</v>
      </c>
    </row>
    <row r="66" spans="1:14" x14ac:dyDescent="0.2">
      <c r="A66" s="3">
        <v>2013</v>
      </c>
      <c r="B66" s="6">
        <v>4</v>
      </c>
      <c r="C66" s="295">
        <f>'Florida_Keys FR'!F113</f>
        <v>120</v>
      </c>
      <c r="D66" s="295">
        <f>+Key_West!J197</f>
        <v>45</v>
      </c>
      <c r="E66" s="295">
        <f>+'LEE County'!D41</f>
        <v>591.6067549930267</v>
      </c>
      <c r="F66" s="375">
        <f>+Metro_Dade!J162</f>
        <v>0.73948675590640567</v>
      </c>
      <c r="G66" s="295">
        <f>+Seminole!G54</f>
        <v>0</v>
      </c>
      <c r="H66" s="295"/>
      <c r="I66" s="376">
        <f>Wauchula!F24</f>
        <v>10</v>
      </c>
      <c r="J66" s="376">
        <f>Blountstown!F16</f>
        <v>4</v>
      </c>
      <c r="K66" s="376"/>
      <c r="L66" s="1">
        <f t="shared" si="0"/>
        <v>771.34624174893315</v>
      </c>
      <c r="N66" s="1">
        <f t="shared" si="1"/>
        <v>591.6067549930267</v>
      </c>
    </row>
    <row r="67" spans="1:14" x14ac:dyDescent="0.2">
      <c r="A67" s="3">
        <v>2013</v>
      </c>
      <c r="B67" s="6">
        <v>5</v>
      </c>
      <c r="C67" s="295">
        <f>'Florida_Keys FR'!F114</f>
        <v>139</v>
      </c>
      <c r="D67" s="295">
        <f>+Key_West!J198</f>
        <v>45</v>
      </c>
      <c r="E67" s="295">
        <f>+'LEE County'!D42</f>
        <v>702.33923153890782</v>
      </c>
      <c r="F67" s="375">
        <f>+Metro_Dade!J163</f>
        <v>0.78311067675493906</v>
      </c>
      <c r="G67" s="295">
        <f>+Seminole!G55</f>
        <v>0</v>
      </c>
      <c r="H67" s="295"/>
      <c r="I67" s="376">
        <f>Wauchula!F25</f>
        <v>12</v>
      </c>
      <c r="J67" s="376">
        <f>Blountstown!F17</f>
        <v>7</v>
      </c>
      <c r="K67" s="376"/>
      <c r="L67" s="1">
        <f t="shared" si="0"/>
        <v>906.1223422156628</v>
      </c>
      <c r="N67" s="1">
        <f>E67+G67</f>
        <v>702.33923153890782</v>
      </c>
    </row>
    <row r="68" spans="1:14" x14ac:dyDescent="0.2">
      <c r="A68" s="3">
        <v>2013</v>
      </c>
      <c r="B68" s="6">
        <v>6</v>
      </c>
      <c r="C68" s="295">
        <f>'Florida_Keys FR'!F115</f>
        <v>137</v>
      </c>
      <c r="D68" s="295">
        <f>+Key_West!J199</f>
        <v>0</v>
      </c>
      <c r="E68" s="295">
        <f>+'LEE County'!D43</f>
        <v>750.90761377030879</v>
      </c>
      <c r="F68" s="375">
        <f>+Metro_Dade!J164</f>
        <v>0.64613850481711455</v>
      </c>
      <c r="G68" s="295">
        <f>+Seminole!G56</f>
        <v>0</v>
      </c>
      <c r="H68" s="295"/>
      <c r="I68" s="376">
        <f>Wauchula!F26</f>
        <v>12</v>
      </c>
      <c r="J68" s="376">
        <f>Blountstown!F18</f>
        <v>8</v>
      </c>
      <c r="K68" s="376"/>
      <c r="L68" s="1">
        <f t="shared" ref="L68:L131" si="2">SUM(C68:K68)</f>
        <v>908.55375227512593</v>
      </c>
      <c r="M68" s="124"/>
      <c r="N68" s="1">
        <f>E68+G68-45</f>
        <v>705.90761377030879</v>
      </c>
    </row>
    <row r="69" spans="1:14" x14ac:dyDescent="0.2">
      <c r="A69" s="3">
        <v>2013</v>
      </c>
      <c r="B69" s="6">
        <v>7</v>
      </c>
      <c r="C69" s="295">
        <f>'Florida_Keys FR'!F116</f>
        <v>146</v>
      </c>
      <c r="D69" s="295">
        <f>+Key_West!J200</f>
        <v>0</v>
      </c>
      <c r="E69" s="295">
        <f>+'LEE County'!D44</f>
        <v>757.56027841419871</v>
      </c>
      <c r="F69" s="375">
        <f>+Metro_Dade!J165</f>
        <v>0.59928851752094436</v>
      </c>
      <c r="G69" s="295">
        <f>+Seminole!G57</f>
        <v>0</v>
      </c>
      <c r="H69" s="295"/>
      <c r="I69" s="376">
        <f>Wauchula!F27</f>
        <v>11</v>
      </c>
      <c r="J69" s="376">
        <f>Blountstown!F19</f>
        <v>8</v>
      </c>
      <c r="K69" s="376"/>
      <c r="L69" s="1">
        <f t="shared" si="2"/>
        <v>923.15956693171961</v>
      </c>
      <c r="M69" s="124"/>
      <c r="N69" s="1">
        <f>E69+G69-45</f>
        <v>712.56027841419871</v>
      </c>
    </row>
    <row r="70" spans="1:14" s="67" customFormat="1" x14ac:dyDescent="0.2">
      <c r="A70" s="64">
        <v>2013</v>
      </c>
      <c r="B70" s="65">
        <v>8</v>
      </c>
      <c r="C70" s="295">
        <f>'Florida_Keys FR'!F117</f>
        <v>139</v>
      </c>
      <c r="D70" s="374">
        <f>+Key_West!J201</f>
        <v>0</v>
      </c>
      <c r="E70" s="374">
        <f>+'LEE County'!D45</f>
        <v>771.53645652066859</v>
      </c>
      <c r="F70" s="378">
        <f>+Metro_Dade!J166</f>
        <v>0.80065614331468005</v>
      </c>
      <c r="G70" s="374">
        <f>+Seminole!G58</f>
        <v>0</v>
      </c>
      <c r="H70" s="374"/>
      <c r="I70" s="376">
        <f>Wauchula!F28</f>
        <v>13</v>
      </c>
      <c r="J70" s="376">
        <f>Blountstown!F20</f>
        <v>6</v>
      </c>
      <c r="K70" s="376"/>
      <c r="L70" s="1">
        <f t="shared" si="2"/>
        <v>930.33711266398325</v>
      </c>
      <c r="M70" s="66"/>
      <c r="N70" s="1">
        <f>E70+G70-45</f>
        <v>726.53645652066859</v>
      </c>
    </row>
    <row r="71" spans="1:14" x14ac:dyDescent="0.2">
      <c r="A71" s="3">
        <v>2013</v>
      </c>
      <c r="B71" s="6">
        <v>9</v>
      </c>
      <c r="C71" s="295">
        <f>'Florida_Keys FR'!F118</f>
        <v>133</v>
      </c>
      <c r="D71" s="295">
        <f>+Key_West!J202</f>
        <v>0</v>
      </c>
      <c r="E71" s="295">
        <f>+'LEE County'!D46</f>
        <v>758.01657905771538</v>
      </c>
      <c r="F71" s="375">
        <f>+Metro_Dade!J167</f>
        <v>0.9105170500062737</v>
      </c>
      <c r="G71" s="295">
        <f>+Seminole!G59</f>
        <v>0</v>
      </c>
      <c r="H71" s="295"/>
      <c r="I71" s="376">
        <f>Wauchula!F29</f>
        <v>13</v>
      </c>
      <c r="J71" s="376">
        <f>Blountstown!F21</f>
        <v>8</v>
      </c>
      <c r="K71" s="376"/>
      <c r="L71" s="1">
        <f t="shared" si="2"/>
        <v>912.9270961077217</v>
      </c>
      <c r="M71" s="124"/>
      <c r="N71" s="1">
        <f t="shared" ref="N71:N134" si="3">E71+G71-45</f>
        <v>713.01657905771538</v>
      </c>
    </row>
    <row r="72" spans="1:14" x14ac:dyDescent="0.2">
      <c r="A72" s="3">
        <v>2013</v>
      </c>
      <c r="B72" s="6">
        <v>10</v>
      </c>
      <c r="C72" s="295">
        <f>'Florida_Keys FR'!F119</f>
        <v>129</v>
      </c>
      <c r="D72" s="295">
        <f>+Key_West!J203</f>
        <v>0</v>
      </c>
      <c r="E72" s="295">
        <f>+'LEE County'!D47</f>
        <v>711.17210218768923</v>
      </c>
      <c r="F72" s="375">
        <f>+Metro_Dade!J168</f>
        <v>0.86879275653923549</v>
      </c>
      <c r="G72" s="295">
        <f>+Seminole!G60</f>
        <v>0</v>
      </c>
      <c r="H72" s="295"/>
      <c r="I72" s="376">
        <f>Wauchula!F30</f>
        <v>11</v>
      </c>
      <c r="J72" s="376">
        <f>Blountstown!F22</f>
        <v>5</v>
      </c>
      <c r="K72" s="376"/>
      <c r="L72" s="1">
        <f t="shared" si="2"/>
        <v>857.04089494422851</v>
      </c>
      <c r="M72" s="124"/>
      <c r="N72" s="1">
        <f t="shared" si="3"/>
        <v>666.17210218768923</v>
      </c>
    </row>
    <row r="73" spans="1:14" x14ac:dyDescent="0.2">
      <c r="A73" s="3">
        <v>2013</v>
      </c>
      <c r="B73" s="6">
        <v>11</v>
      </c>
      <c r="C73" s="295">
        <f>'Florida_Keys FR'!F120</f>
        <v>114</v>
      </c>
      <c r="D73" s="295">
        <f>+Key_West!J204</f>
        <v>0</v>
      </c>
      <c r="E73" s="295">
        <f>+'LEE County'!D48</f>
        <v>618.13988288404857</v>
      </c>
      <c r="F73" s="375">
        <f>+Metro_Dade!I169</f>
        <v>1.1100000000000001</v>
      </c>
      <c r="G73" s="295">
        <f>+Seminole!G61</f>
        <v>0</v>
      </c>
      <c r="H73" s="295"/>
      <c r="I73" s="376">
        <f>Wauchula!F31</f>
        <v>10</v>
      </c>
      <c r="J73" s="376">
        <f>Blountstown!F23</f>
        <v>5</v>
      </c>
      <c r="K73" s="376"/>
      <c r="L73" s="1">
        <f t="shared" si="2"/>
        <v>748.24988288404859</v>
      </c>
      <c r="M73" s="124"/>
      <c r="N73" s="1">
        <f t="shared" si="3"/>
        <v>573.13988288404857</v>
      </c>
    </row>
    <row r="74" spans="1:14" x14ac:dyDescent="0.2">
      <c r="A74" s="3">
        <v>2013</v>
      </c>
      <c r="B74" s="6">
        <v>12</v>
      </c>
      <c r="C74" s="295">
        <f>'Florida_Keys FR'!F121</f>
        <v>111</v>
      </c>
      <c r="D74" s="295">
        <f>+Key_West!J205</f>
        <v>0</v>
      </c>
      <c r="E74" s="295">
        <f>+'LEE County'!D49</f>
        <v>543.91023288879637</v>
      </c>
      <c r="F74" s="295">
        <f>+Metro_Dade!I170</f>
        <v>0</v>
      </c>
      <c r="G74" s="295">
        <f>+Seminole!G62</f>
        <v>0</v>
      </c>
      <c r="H74" s="295"/>
      <c r="I74" s="376">
        <f>Wauchula!F32</f>
        <v>9</v>
      </c>
      <c r="J74" s="376">
        <f>Blountstown!F24</f>
        <v>4</v>
      </c>
      <c r="K74" s="376"/>
      <c r="L74" s="1">
        <f t="shared" si="2"/>
        <v>667.91023288879637</v>
      </c>
      <c r="M74" s="124"/>
      <c r="N74" s="1">
        <f t="shared" si="3"/>
        <v>498.91023288879637</v>
      </c>
    </row>
    <row r="75" spans="1:14" x14ac:dyDescent="0.2">
      <c r="A75" s="3">
        <f>A63+1</f>
        <v>2014</v>
      </c>
      <c r="B75" s="3">
        <f>B63</f>
        <v>1</v>
      </c>
      <c r="C75" s="295">
        <f>'Florida_Keys FR'!F122</f>
        <v>88</v>
      </c>
      <c r="D75" s="295">
        <f>+Key_West!J206</f>
        <v>0</v>
      </c>
      <c r="E75" s="295">
        <f>+'LEE County'!D50</f>
        <v>718.90595994419436</v>
      </c>
      <c r="F75" s="295">
        <f>+Metro_Dade!I171</f>
        <v>0</v>
      </c>
      <c r="G75" s="295">
        <f>+Seminole!G63</f>
        <v>0</v>
      </c>
      <c r="H75" s="295">
        <f>'New Smyra Beach'!F3</f>
        <v>0</v>
      </c>
      <c r="I75" s="376">
        <f>Wauchula!F33</f>
        <v>12</v>
      </c>
      <c r="J75" s="376">
        <f>Blountstown!F25</f>
        <v>7</v>
      </c>
      <c r="K75" s="376">
        <f>'Winter Park'!E2</f>
        <v>23</v>
      </c>
      <c r="L75" s="1">
        <f t="shared" si="2"/>
        <v>848.90595994419436</v>
      </c>
      <c r="M75" s="124"/>
      <c r="N75" s="1">
        <f t="shared" si="3"/>
        <v>673.90595994419436</v>
      </c>
    </row>
    <row r="76" spans="1:14" x14ac:dyDescent="0.2">
      <c r="A76" s="3">
        <f t="shared" ref="A76:A139" si="4">A64+1</f>
        <v>2014</v>
      </c>
      <c r="B76" s="3">
        <f t="shared" ref="B76:B139" si="5">B64</f>
        <v>2</v>
      </c>
      <c r="C76" s="295">
        <f>'Florida_Keys FR'!F123</f>
        <v>111</v>
      </c>
      <c r="D76" s="295">
        <f>+Key_West!J207</f>
        <v>0</v>
      </c>
      <c r="E76" s="295">
        <f>+'LEE County'!D51</f>
        <v>555.75585172524848</v>
      </c>
      <c r="F76" s="295">
        <f>+Metro_Dade!I172</f>
        <v>0</v>
      </c>
      <c r="G76" s="295">
        <f>+Seminole!G64</f>
        <v>0</v>
      </c>
      <c r="H76" s="295">
        <f>'New Smyra Beach'!F4</f>
        <v>30</v>
      </c>
      <c r="I76" s="376">
        <f>Wauchula!F34</f>
        <v>9</v>
      </c>
      <c r="J76" s="376">
        <f>Blountstown!F26</f>
        <v>4</v>
      </c>
      <c r="K76" s="376">
        <f>'Winter Park'!E3</f>
        <v>22</v>
      </c>
      <c r="L76" s="1">
        <f t="shared" si="2"/>
        <v>731.75585172524848</v>
      </c>
      <c r="M76" s="124"/>
      <c r="N76" s="1">
        <f t="shared" si="3"/>
        <v>510.75585172524848</v>
      </c>
    </row>
    <row r="77" spans="1:14" x14ac:dyDescent="0.2">
      <c r="A77" s="3">
        <f t="shared" si="4"/>
        <v>2014</v>
      </c>
      <c r="B77" s="3">
        <f t="shared" si="5"/>
        <v>3</v>
      </c>
      <c r="C77" s="295">
        <f>'Florida_Keys FR'!F124</f>
        <v>123</v>
      </c>
      <c r="D77" s="295">
        <f>+Key_West!J208</f>
        <v>0</v>
      </c>
      <c r="E77" s="295">
        <f>+'LEE County'!D52</f>
        <v>575.88509271471355</v>
      </c>
      <c r="F77" s="295">
        <f>+Metro_Dade!I173</f>
        <v>0</v>
      </c>
      <c r="G77" s="295">
        <f>+Seminole!G65</f>
        <v>0</v>
      </c>
      <c r="H77" s="295">
        <f>'New Smyra Beach'!F5</f>
        <v>20</v>
      </c>
      <c r="I77" s="376">
        <f>Wauchula!F35</f>
        <v>8</v>
      </c>
      <c r="J77" s="376">
        <f>Blountstown!F27</f>
        <v>3</v>
      </c>
      <c r="K77" s="376">
        <f>'Winter Park'!E4</f>
        <v>23</v>
      </c>
      <c r="L77" s="1">
        <f t="shared" si="2"/>
        <v>752.88509271471355</v>
      </c>
      <c r="M77" s="124"/>
      <c r="N77" s="1">
        <f t="shared" si="3"/>
        <v>530.88509271471355</v>
      </c>
    </row>
    <row r="78" spans="1:14" x14ac:dyDescent="0.2">
      <c r="A78" s="3">
        <f t="shared" si="4"/>
        <v>2014</v>
      </c>
      <c r="B78" s="3">
        <f t="shared" si="5"/>
        <v>4</v>
      </c>
      <c r="C78" s="295">
        <f>'Florida_Keys FR'!F125</f>
        <v>129</v>
      </c>
      <c r="D78" s="295">
        <f>+Key_West!J209</f>
        <v>0</v>
      </c>
      <c r="E78" s="295">
        <f>+'LEE County'!D53</f>
        <v>703.19362010982366</v>
      </c>
      <c r="F78" s="295">
        <f>+Metro_Dade!I174</f>
        <v>0</v>
      </c>
      <c r="G78" s="295">
        <f>+Seminole!G66</f>
        <v>0</v>
      </c>
      <c r="H78" s="295">
        <f>'New Smyra Beach'!F6</f>
        <v>10</v>
      </c>
      <c r="I78" s="376">
        <f>Wauchula!F36</f>
        <v>12</v>
      </c>
      <c r="J78" s="376">
        <f>Blountstown!F28</f>
        <v>7</v>
      </c>
      <c r="K78" s="376">
        <f>'Winter Park'!E5</f>
        <v>23</v>
      </c>
      <c r="L78" s="1">
        <f t="shared" si="2"/>
        <v>884.19362010982366</v>
      </c>
      <c r="M78" s="124"/>
      <c r="N78" s="1">
        <f t="shared" si="3"/>
        <v>658.19362010982366</v>
      </c>
    </row>
    <row r="79" spans="1:14" x14ac:dyDescent="0.2">
      <c r="A79" s="3">
        <f t="shared" si="4"/>
        <v>2014</v>
      </c>
      <c r="B79" s="3">
        <f t="shared" si="5"/>
        <v>5</v>
      </c>
      <c r="C79" s="295">
        <f>'Florida_Keys FR'!F126</f>
        <v>123</v>
      </c>
      <c r="D79" s="295">
        <f>+Key_West!J210</f>
        <v>0</v>
      </c>
      <c r="E79" s="295">
        <f>+'LEE County'!D54</f>
        <v>745.21004182686579</v>
      </c>
      <c r="F79" s="295">
        <f>+Metro_Dade!I175</f>
        <v>0</v>
      </c>
      <c r="G79" s="295">
        <f>+Seminole!G67</f>
        <v>0</v>
      </c>
      <c r="H79" s="295">
        <f>'New Smyra Beach'!F7</f>
        <v>30</v>
      </c>
      <c r="I79" s="376">
        <f>Wauchula!F37</f>
        <v>13</v>
      </c>
      <c r="J79" s="376">
        <f>Blountstown!F29</f>
        <v>7</v>
      </c>
      <c r="K79" s="376">
        <f>'Winter Park'!E6</f>
        <v>23</v>
      </c>
      <c r="L79" s="1">
        <f t="shared" si="2"/>
        <v>941.21004182686579</v>
      </c>
      <c r="M79" s="124"/>
      <c r="N79" s="1">
        <f t="shared" si="3"/>
        <v>700.21004182686579</v>
      </c>
    </row>
    <row r="80" spans="1:14" x14ac:dyDescent="0.2">
      <c r="A80" s="3">
        <f t="shared" si="4"/>
        <v>2014</v>
      </c>
      <c r="B80" s="3">
        <f t="shared" si="5"/>
        <v>6</v>
      </c>
      <c r="C80" s="1">
        <f>'Florida_Keys FR'!F127</f>
        <v>140</v>
      </c>
      <c r="D80" s="1">
        <f>+Key_West!J211</f>
        <v>0</v>
      </c>
      <c r="E80" s="164">
        <f>+'LEE County'!D55</f>
        <v>824.09321368173084</v>
      </c>
      <c r="F80" s="1">
        <f>+Metro_Dade!I176</f>
        <v>0</v>
      </c>
      <c r="G80" s="164">
        <f>+Seminole!G68</f>
        <v>200</v>
      </c>
      <c r="H80" s="164">
        <f>'New Smyra Beach'!F8</f>
        <v>35</v>
      </c>
      <c r="I80" s="155">
        <f>Wauchula!F38</f>
        <v>13</v>
      </c>
      <c r="J80" s="155">
        <f>Blountstown!F30</f>
        <v>7</v>
      </c>
      <c r="K80" s="184">
        <f>'Winter Park'!E7</f>
        <v>22</v>
      </c>
      <c r="L80" s="1">
        <f t="shared" si="2"/>
        <v>1241.093213681731</v>
      </c>
      <c r="M80" s="124"/>
      <c r="N80" s="1">
        <f t="shared" si="3"/>
        <v>979.09321368173096</v>
      </c>
    </row>
    <row r="81" spans="1:14" x14ac:dyDescent="0.2">
      <c r="A81" s="3">
        <f t="shared" si="4"/>
        <v>2014</v>
      </c>
      <c r="B81" s="3">
        <f t="shared" si="5"/>
        <v>7</v>
      </c>
      <c r="C81" s="1">
        <f>'Florida_Keys FR'!F128</f>
        <v>153.07602166224615</v>
      </c>
      <c r="D81" s="1">
        <f>+Key_West!J212</f>
        <v>0</v>
      </c>
      <c r="E81" s="164">
        <f>+'LEE County'!D56</f>
        <v>731.67787363199034</v>
      </c>
      <c r="F81" s="1">
        <f>+Metro_Dade!I177</f>
        <v>0</v>
      </c>
      <c r="G81" s="164">
        <f>+Seminole!G69</f>
        <v>200</v>
      </c>
      <c r="H81" s="164">
        <f>'New Smyra Beach'!F9</f>
        <v>35</v>
      </c>
      <c r="I81" s="155">
        <f>Wauchula!F39</f>
        <v>12</v>
      </c>
      <c r="J81" s="155">
        <f>Blountstown!F31</f>
        <v>8</v>
      </c>
      <c r="K81" s="184">
        <f>'Winter Park'!E8</f>
        <v>13</v>
      </c>
      <c r="L81" s="1">
        <f t="shared" si="2"/>
        <v>1152.7538952942364</v>
      </c>
      <c r="M81" s="124"/>
      <c r="N81" s="1">
        <f t="shared" si="3"/>
        <v>886.67787363199034</v>
      </c>
    </row>
    <row r="82" spans="1:14" s="67" customFormat="1" x14ac:dyDescent="0.2">
      <c r="A82" s="64">
        <f t="shared" si="4"/>
        <v>2014</v>
      </c>
      <c r="B82" s="64">
        <f t="shared" si="5"/>
        <v>8</v>
      </c>
      <c r="C82" s="1">
        <f>'Florida_Keys FR'!F129</f>
        <v>142.43646754430188</v>
      </c>
      <c r="D82" s="66">
        <f>+Key_West!J213</f>
        <v>0</v>
      </c>
      <c r="E82" s="183">
        <f>+'LEE County'!D57</f>
        <v>786.56551434777725</v>
      </c>
      <c r="F82" s="66">
        <f>+Metro_Dade!I178</f>
        <v>0</v>
      </c>
      <c r="G82" s="183">
        <f>+Seminole!G70</f>
        <v>200</v>
      </c>
      <c r="H82" s="183">
        <f>'New Smyra Beach'!F10</f>
        <v>35</v>
      </c>
      <c r="I82" s="155">
        <f>Wauchula!F40</f>
        <v>13</v>
      </c>
      <c r="J82" s="155">
        <f>Blountstown!F32</f>
        <v>6</v>
      </c>
      <c r="K82" s="184">
        <f>'Winter Park'!E9</f>
        <v>13</v>
      </c>
      <c r="L82" s="1">
        <f t="shared" si="2"/>
        <v>1196.0019818920791</v>
      </c>
      <c r="M82" s="66"/>
      <c r="N82" s="1">
        <f t="shared" si="3"/>
        <v>941.56551434777725</v>
      </c>
    </row>
    <row r="83" spans="1:14" x14ac:dyDescent="0.2">
      <c r="A83" s="3">
        <f t="shared" si="4"/>
        <v>2014</v>
      </c>
      <c r="B83" s="3">
        <f t="shared" si="5"/>
        <v>9</v>
      </c>
      <c r="C83" s="1">
        <f>'Florida_Keys FR'!F130</f>
        <v>131.98437555491276</v>
      </c>
      <c r="D83" s="1">
        <f>+Key_West!J214</f>
        <v>0</v>
      </c>
      <c r="E83" s="164">
        <f>+'LEE County'!D58</f>
        <v>738.25752327662929</v>
      </c>
      <c r="F83" s="1">
        <f>+Metro_Dade!I179</f>
        <v>0</v>
      </c>
      <c r="G83" s="164">
        <f>+Seminole!G71</f>
        <v>200</v>
      </c>
      <c r="H83" s="164">
        <f>'New Smyra Beach'!F11</f>
        <v>25</v>
      </c>
      <c r="I83" s="155">
        <f>Wauchula!F41</f>
        <v>12</v>
      </c>
      <c r="J83" s="155">
        <f>Blountstown!F33</f>
        <v>7.5</v>
      </c>
      <c r="K83" s="184">
        <f>'Winter Park'!E10</f>
        <v>13</v>
      </c>
      <c r="L83" s="1">
        <f t="shared" si="2"/>
        <v>1127.7418988315421</v>
      </c>
      <c r="M83" s="124"/>
      <c r="N83" s="1">
        <f t="shared" si="3"/>
        <v>893.25752327662929</v>
      </c>
    </row>
    <row r="84" spans="1:14" x14ac:dyDescent="0.2">
      <c r="A84" s="3">
        <f t="shared" si="4"/>
        <v>2014</v>
      </c>
      <c r="B84" s="3">
        <f t="shared" si="5"/>
        <v>10</v>
      </c>
      <c r="C84" s="1">
        <f>'Florida_Keys FR'!F131</f>
        <v>122.01379341119983</v>
      </c>
      <c r="D84" s="1">
        <f>+Key_West!J215</f>
        <v>0</v>
      </c>
      <c r="E84" s="164">
        <f>+'LEE County'!D59</f>
        <v>676.19537439213423</v>
      </c>
      <c r="F84" s="1">
        <f>+Metro_Dade!I180</f>
        <v>0</v>
      </c>
      <c r="G84" s="164">
        <f>+Seminole!G72</f>
        <v>200</v>
      </c>
      <c r="H84" s="164">
        <f>'New Smyra Beach'!F12</f>
        <v>20</v>
      </c>
      <c r="I84" s="155">
        <f>Wauchula!F42</f>
        <v>11</v>
      </c>
      <c r="J84" s="155">
        <f>Blountstown!F34</f>
        <v>5.5</v>
      </c>
      <c r="K84" s="184">
        <f>'Winter Park'!E11</f>
        <v>13</v>
      </c>
      <c r="L84" s="1">
        <f t="shared" si="2"/>
        <v>1047.7091678033339</v>
      </c>
      <c r="M84" s="124"/>
      <c r="N84" s="1">
        <f t="shared" si="3"/>
        <v>831.19537439213423</v>
      </c>
    </row>
    <row r="85" spans="1:14" x14ac:dyDescent="0.2">
      <c r="A85" s="3">
        <f t="shared" si="4"/>
        <v>2014</v>
      </c>
      <c r="B85" s="3">
        <f t="shared" si="5"/>
        <v>11</v>
      </c>
      <c r="C85" s="1">
        <f>'Florida_Keys FR'!F132</f>
        <v>107.63853324307566</v>
      </c>
      <c r="D85" s="1">
        <f>+Key_West!J216</f>
        <v>0</v>
      </c>
      <c r="E85" s="164">
        <f>+'LEE County'!D60</f>
        <v>601.42517476702585</v>
      </c>
      <c r="F85" s="1">
        <f>+Metro_Dade!I181</f>
        <v>0</v>
      </c>
      <c r="G85" s="164">
        <f>+Seminole!G73</f>
        <v>200</v>
      </c>
      <c r="H85" s="164">
        <f>'New Smyra Beach'!F13</f>
        <v>10</v>
      </c>
      <c r="I85" s="155">
        <f>Wauchula!F43</f>
        <v>9</v>
      </c>
      <c r="J85" s="155">
        <f>Blountstown!F35</f>
        <v>4.5</v>
      </c>
      <c r="K85" s="184">
        <f>'Winter Park'!E12</f>
        <v>13</v>
      </c>
      <c r="L85" s="1">
        <f t="shared" si="2"/>
        <v>945.56370801010155</v>
      </c>
      <c r="M85" s="124"/>
      <c r="N85" s="1">
        <f t="shared" si="3"/>
        <v>756.42517476702585</v>
      </c>
    </row>
    <row r="86" spans="1:14" x14ac:dyDescent="0.2">
      <c r="A86" s="3">
        <f t="shared" si="4"/>
        <v>2014</v>
      </c>
      <c r="B86" s="3">
        <f t="shared" si="5"/>
        <v>12</v>
      </c>
      <c r="C86" s="1">
        <f>'Florida_Keys FR'!F133</f>
        <v>103.9919237321605</v>
      </c>
      <c r="D86" s="1">
        <f>+Key_West!J217</f>
        <v>0</v>
      </c>
      <c r="E86" s="164">
        <f>+'LEE County'!D61</f>
        <v>583.91772534434176</v>
      </c>
      <c r="F86" s="1">
        <f>+Metro_Dade!I182</f>
        <v>0</v>
      </c>
      <c r="G86" s="164">
        <f>+Seminole!G74</f>
        <v>200</v>
      </c>
      <c r="H86" s="164">
        <f>'New Smyra Beach'!F14</f>
        <v>20</v>
      </c>
      <c r="I86" s="155">
        <f>Wauchula!F44</f>
        <v>9</v>
      </c>
      <c r="J86" s="155">
        <f>Blountstown!F36</f>
        <v>4.5</v>
      </c>
      <c r="K86" s="184">
        <f>'Winter Park'!E13</f>
        <v>13</v>
      </c>
      <c r="L86" s="1">
        <f t="shared" si="2"/>
        <v>934.40964907650232</v>
      </c>
      <c r="M86" s="124"/>
      <c r="N86" s="1">
        <f t="shared" si="3"/>
        <v>738.91772534434176</v>
      </c>
    </row>
    <row r="87" spans="1:14" x14ac:dyDescent="0.2">
      <c r="A87" s="3">
        <f t="shared" si="4"/>
        <v>2015</v>
      </c>
      <c r="B87" s="3">
        <f t="shared" si="5"/>
        <v>1</v>
      </c>
      <c r="C87" s="1">
        <f>'Florida_Keys FR'!F134</f>
        <v>104.1096753690031</v>
      </c>
      <c r="D87" s="1">
        <f>+Key_West!J218</f>
        <v>0</v>
      </c>
      <c r="E87" s="164">
        <f>+'LEE County'!D62</f>
        <v>771.76821531649682</v>
      </c>
      <c r="F87" s="1">
        <f>+Metro_Dade!I183</f>
        <v>0</v>
      </c>
      <c r="G87" s="164">
        <f>+Seminole!G75</f>
        <v>200</v>
      </c>
      <c r="H87" s="164">
        <f>'New Smyra Beach'!F15</f>
        <v>40</v>
      </c>
      <c r="I87" s="155">
        <f>Wauchula!F45</f>
        <v>10.5</v>
      </c>
      <c r="J87" s="155">
        <f>Blountstown!F37</f>
        <v>5.5</v>
      </c>
      <c r="K87" s="184">
        <f>'Winter Park'!E14</f>
        <v>63.368821999999994</v>
      </c>
      <c r="L87" s="1">
        <f t="shared" si="2"/>
        <v>1195.2467126854999</v>
      </c>
      <c r="M87" s="124"/>
      <c r="N87" s="1">
        <f t="shared" si="3"/>
        <v>926.76821531649682</v>
      </c>
    </row>
    <row r="88" spans="1:14" x14ac:dyDescent="0.2">
      <c r="A88" s="3">
        <f t="shared" si="4"/>
        <v>2015</v>
      </c>
      <c r="B88" s="3">
        <f t="shared" si="5"/>
        <v>2</v>
      </c>
      <c r="C88" s="1">
        <f>'Florida_Keys FR'!F135</f>
        <v>114.38003270867034</v>
      </c>
      <c r="D88" s="1">
        <f>+Key_West!J219</f>
        <v>0</v>
      </c>
      <c r="E88" s="164">
        <f>+'LEE County'!D63</f>
        <v>654.04282551654046</v>
      </c>
      <c r="F88" s="1">
        <f>+Metro_Dade!I184</f>
        <v>0</v>
      </c>
      <c r="G88" s="164">
        <f>+Seminole!G76</f>
        <v>200</v>
      </c>
      <c r="H88" s="164">
        <f>'New Smyra Beach'!F16</f>
        <v>40</v>
      </c>
      <c r="I88" s="155">
        <f>Wauchula!F46</f>
        <v>9.5</v>
      </c>
      <c r="J88" s="155">
        <f>Blountstown!F38</f>
        <v>4</v>
      </c>
      <c r="K88" s="184">
        <f>'Winter Park'!E15</f>
        <v>27.093742499999994</v>
      </c>
      <c r="L88" s="1">
        <f t="shared" si="2"/>
        <v>1049.0166007252108</v>
      </c>
      <c r="M88" s="124"/>
      <c r="N88" s="1">
        <f t="shared" si="3"/>
        <v>809.04282551654046</v>
      </c>
    </row>
    <row r="89" spans="1:14" x14ac:dyDescent="0.2">
      <c r="A89" s="3">
        <f t="shared" si="4"/>
        <v>2015</v>
      </c>
      <c r="B89" s="3">
        <f t="shared" si="5"/>
        <v>3</v>
      </c>
      <c r="C89" s="1">
        <f>'Florida_Keys FR'!F136</f>
        <v>106.89906469724765</v>
      </c>
      <c r="D89" s="1">
        <f>+Key_West!J220</f>
        <v>0</v>
      </c>
      <c r="E89" s="164">
        <f>+'LEE County'!D64</f>
        <v>594.28789829036464</v>
      </c>
      <c r="F89" s="1">
        <f>+Metro_Dade!I185</f>
        <v>0</v>
      </c>
      <c r="G89" s="164">
        <f>+Seminole!G77</f>
        <v>200</v>
      </c>
      <c r="H89" s="164">
        <f>'New Smyra Beach'!F17</f>
        <v>20</v>
      </c>
      <c r="I89" s="155">
        <f>Wauchula!F47</f>
        <v>9.5</v>
      </c>
      <c r="J89" s="155">
        <f>Blountstown!F39</f>
        <v>5</v>
      </c>
      <c r="K89" s="184">
        <f>'Winter Park'!E16</f>
        <v>27.937349000000001</v>
      </c>
      <c r="L89" s="1">
        <f t="shared" si="2"/>
        <v>963.62431198761237</v>
      </c>
      <c r="M89" s="124"/>
      <c r="N89" s="1">
        <f t="shared" si="3"/>
        <v>749.28789829036464</v>
      </c>
    </row>
    <row r="90" spans="1:14" x14ac:dyDescent="0.2">
      <c r="A90" s="3">
        <f t="shared" si="4"/>
        <v>2015</v>
      </c>
      <c r="B90" s="3">
        <f t="shared" si="5"/>
        <v>4</v>
      </c>
      <c r="C90" s="1">
        <f>'Florida_Keys FR'!F137</f>
        <v>127.6756979536549</v>
      </c>
      <c r="D90" s="1">
        <f>+Key_West!J221</f>
        <v>0</v>
      </c>
      <c r="E90" s="164">
        <f>+'LEE County'!D65</f>
        <v>605.72960625322139</v>
      </c>
      <c r="F90" s="1">
        <f>+Metro_Dade!I186</f>
        <v>0</v>
      </c>
      <c r="G90" s="164">
        <f>+Seminole!G78</f>
        <v>200</v>
      </c>
      <c r="H90" s="164">
        <f>'New Smyra Beach'!F18</f>
        <v>20</v>
      </c>
      <c r="I90" s="155">
        <f>Wauchula!F48</f>
        <v>11</v>
      </c>
      <c r="J90" s="155">
        <f>Blountstown!F40</f>
        <v>5.5</v>
      </c>
      <c r="K90" s="184">
        <f>'Winter Park'!E17</f>
        <v>42.278659499999996</v>
      </c>
      <c r="L90" s="1">
        <f t="shared" si="2"/>
        <v>1012.1839637068763</v>
      </c>
      <c r="M90" s="124"/>
      <c r="N90" s="1">
        <f t="shared" si="3"/>
        <v>760.72960625322139</v>
      </c>
    </row>
    <row r="91" spans="1:14" x14ac:dyDescent="0.2">
      <c r="A91" s="3">
        <f t="shared" si="4"/>
        <v>2015</v>
      </c>
      <c r="B91" s="3">
        <f t="shared" si="5"/>
        <v>5</v>
      </c>
      <c r="C91" s="1">
        <f>'Florida_Keys FR'!F138</f>
        <v>138.21119624136489</v>
      </c>
      <c r="D91" s="1">
        <f>+Key_West!J222</f>
        <v>0</v>
      </c>
      <c r="E91" s="164">
        <f>+'LEE County'!D66</f>
        <v>700.34569899784731</v>
      </c>
      <c r="F91" s="1">
        <f>+Metro_Dade!I187</f>
        <v>0</v>
      </c>
      <c r="G91" s="164">
        <f>+Seminole!G79</f>
        <v>200</v>
      </c>
      <c r="H91" s="164">
        <f>'New Smyra Beach'!F19</f>
        <v>25</v>
      </c>
      <c r="I91" s="155">
        <f>Wauchula!F49</f>
        <v>12.5</v>
      </c>
      <c r="J91" s="155">
        <f>Blountstown!F41</f>
        <v>7</v>
      </c>
      <c r="K91" s="184">
        <f>'Winter Park'!E18</f>
        <v>34.686200999999997</v>
      </c>
      <c r="L91" s="1">
        <f t="shared" si="2"/>
        <v>1117.7430962392123</v>
      </c>
      <c r="N91" s="1">
        <f t="shared" si="3"/>
        <v>855.34569899784731</v>
      </c>
    </row>
    <row r="92" spans="1:14" x14ac:dyDescent="0.2">
      <c r="A92" s="3">
        <f t="shared" si="4"/>
        <v>2015</v>
      </c>
      <c r="B92" s="3">
        <f t="shared" si="5"/>
        <v>6</v>
      </c>
      <c r="C92" s="1">
        <f>'Florida_Keys FR'!F139</f>
        <v>138.7366318283772</v>
      </c>
      <c r="D92" s="1">
        <f>+Key_West!J223</f>
        <v>0</v>
      </c>
      <c r="E92" s="164">
        <f>+'LEE County'!D67</f>
        <v>739.56227141645832</v>
      </c>
      <c r="F92" s="1">
        <f>+Metro_Dade!I188</f>
        <v>0</v>
      </c>
      <c r="G92" s="164">
        <f>+Seminole!G80</f>
        <v>200</v>
      </c>
      <c r="H92" s="164">
        <f>'New Smyra Beach'!F20</f>
        <v>40</v>
      </c>
      <c r="I92" s="155">
        <f>Wauchula!F50</f>
        <v>12.5</v>
      </c>
      <c r="J92" s="155">
        <f>Blountstown!F42</f>
        <v>7.5</v>
      </c>
      <c r="K92" s="184">
        <f>'Winter Park'!E19</f>
        <v>58.307182999999995</v>
      </c>
      <c r="L92" s="1">
        <f t="shared" si="2"/>
        <v>1196.6060862448353</v>
      </c>
      <c r="N92" s="1">
        <f t="shared" si="3"/>
        <v>894.56227141645832</v>
      </c>
    </row>
    <row r="93" spans="1:14" x14ac:dyDescent="0.2">
      <c r="A93" s="3">
        <f t="shared" si="4"/>
        <v>2015</v>
      </c>
      <c r="B93" s="3">
        <f t="shared" si="5"/>
        <v>7</v>
      </c>
      <c r="C93" s="1">
        <f>'Florida_Keys FR'!F140</f>
        <v>153.77263905127504</v>
      </c>
      <c r="D93" s="1">
        <f>+Key_West!J224</f>
        <v>0</v>
      </c>
      <c r="E93" s="164">
        <f>+'LEE County'!D68</f>
        <v>771.9762743646246</v>
      </c>
      <c r="F93" s="1">
        <f>+Metro_Dade!I189</f>
        <v>0</v>
      </c>
      <c r="G93" s="164">
        <f>+Seminole!G81</f>
        <v>200</v>
      </c>
      <c r="H93" s="164">
        <f>'New Smyra Beach'!F21</f>
        <v>45</v>
      </c>
      <c r="I93" s="155">
        <f>Wauchula!F51</f>
        <v>12</v>
      </c>
      <c r="J93" s="155">
        <f>Blountstown!F43</f>
        <v>8</v>
      </c>
      <c r="K93" s="184">
        <f>'Winter Park'!E20</f>
        <v>39.747839999999997</v>
      </c>
      <c r="L93" s="1">
        <f t="shared" si="2"/>
        <v>1230.4967534158995</v>
      </c>
      <c r="N93" s="1">
        <f t="shared" si="3"/>
        <v>926.9762743646246</v>
      </c>
    </row>
    <row r="94" spans="1:14" s="67" customFormat="1" x14ac:dyDescent="0.2">
      <c r="A94" s="64">
        <f t="shared" si="4"/>
        <v>2015</v>
      </c>
      <c r="B94" s="64">
        <f t="shared" si="5"/>
        <v>8</v>
      </c>
      <c r="C94" s="1">
        <f>'Florida_Keys FR'!F141</f>
        <v>152.58134778772549</v>
      </c>
      <c r="D94" s="66">
        <f>+Key_West!J225</f>
        <v>0</v>
      </c>
      <c r="E94" s="183">
        <f>+'LEE County'!D69</f>
        <v>775.09408485955328</v>
      </c>
      <c r="F94" s="66">
        <f>+Metro_Dade!I190</f>
        <v>0</v>
      </c>
      <c r="G94" s="183">
        <f>+Seminole!G82</f>
        <v>200</v>
      </c>
      <c r="H94" s="164">
        <f>'New Smyra Beach'!F22</f>
        <v>45</v>
      </c>
      <c r="I94" s="155">
        <f>Wauchula!F52</f>
        <v>13</v>
      </c>
      <c r="J94" s="155">
        <f>Blountstown!F44</f>
        <v>6</v>
      </c>
      <c r="K94" s="184">
        <f>'Winter Park'!E21</f>
        <v>39.747839999999997</v>
      </c>
      <c r="L94" s="1">
        <f t="shared" si="2"/>
        <v>1231.4232726472787</v>
      </c>
      <c r="M94" s="66"/>
      <c r="N94" s="1">
        <f t="shared" si="3"/>
        <v>930.09408485955328</v>
      </c>
    </row>
    <row r="95" spans="1:14" x14ac:dyDescent="0.2">
      <c r="A95" s="3">
        <f t="shared" si="4"/>
        <v>2015</v>
      </c>
      <c r="B95" s="3">
        <f t="shared" si="5"/>
        <v>9</v>
      </c>
      <c r="C95" s="1">
        <f>'Florida_Keys FR'!F142</f>
        <v>141.64058916853023</v>
      </c>
      <c r="D95" s="1">
        <f>+Key_West!J226</f>
        <v>0</v>
      </c>
      <c r="E95" s="164">
        <f>+'LEE County'!D70</f>
        <v>742.86171005433982</v>
      </c>
      <c r="F95" s="1">
        <f>+Metro_Dade!I191</f>
        <v>0</v>
      </c>
      <c r="G95" s="164">
        <f>+Seminole!G83</f>
        <v>200</v>
      </c>
      <c r="H95" s="164">
        <f>'New Smyra Beach'!F23</f>
        <v>30</v>
      </c>
      <c r="I95" s="155">
        <f>Wauchula!F53</f>
        <v>12</v>
      </c>
      <c r="J95" s="155">
        <f>Blountstown!F45</f>
        <v>7.75</v>
      </c>
      <c r="K95" s="184">
        <f>'Winter Park'!E22</f>
        <v>57.463576499999995</v>
      </c>
      <c r="L95" s="1">
        <f t="shared" si="2"/>
        <v>1191.7158757228701</v>
      </c>
      <c r="N95" s="1">
        <f t="shared" si="3"/>
        <v>897.86171005433982</v>
      </c>
    </row>
    <row r="96" spans="1:14" x14ac:dyDescent="0.2">
      <c r="A96" s="3">
        <f t="shared" si="4"/>
        <v>2015</v>
      </c>
      <c r="B96" s="3">
        <f t="shared" si="5"/>
        <v>10</v>
      </c>
      <c r="C96" s="1">
        <f>'Florida_Keys FR'!F143</f>
        <v>130.20416975473918</v>
      </c>
      <c r="D96" s="1">
        <f>+Key_West!J227</f>
        <v>0</v>
      </c>
      <c r="E96" s="164">
        <f>+'LEE County'!D71</f>
        <v>682.85498254743777</v>
      </c>
      <c r="F96" s="1">
        <f>+Metro_Dade!I192</f>
        <v>0</v>
      </c>
      <c r="G96" s="164">
        <f>+Seminole!G84</f>
        <v>200</v>
      </c>
      <c r="H96" s="164">
        <f>'New Smyra Beach'!F24</f>
        <v>20</v>
      </c>
      <c r="I96" s="155">
        <f>Wauchula!F54</f>
        <v>11</v>
      </c>
      <c r="J96" s="155">
        <f>Blountstown!F46</f>
        <v>5.25</v>
      </c>
      <c r="K96" s="184">
        <f>'Winter Park'!E23</f>
        <v>46.496691999999996</v>
      </c>
      <c r="L96" s="1">
        <f t="shared" si="2"/>
        <v>1095.8058443021769</v>
      </c>
      <c r="N96" s="1">
        <f t="shared" si="3"/>
        <v>837.85498254743777</v>
      </c>
    </row>
    <row r="97" spans="1:14" x14ac:dyDescent="0.2">
      <c r="A97" s="3">
        <f t="shared" si="4"/>
        <v>2015</v>
      </c>
      <c r="B97" s="3">
        <f t="shared" si="5"/>
        <v>11</v>
      </c>
      <c r="C97" s="1">
        <f>'Florida_Keys FR'!F144</f>
        <v>115.66575091359043</v>
      </c>
      <c r="D97" s="1">
        <f>+Key_West!J228</f>
        <v>0</v>
      </c>
      <c r="E97" s="164">
        <f>+'LEE County'!D72</f>
        <v>610.4976539116517</v>
      </c>
      <c r="F97" s="1">
        <f>+Metro_Dade!I193</f>
        <v>0</v>
      </c>
      <c r="G97" s="164">
        <f>+Seminole!G85</f>
        <v>200</v>
      </c>
      <c r="H97" s="164">
        <f>'New Smyra Beach'!F25</f>
        <v>15</v>
      </c>
      <c r="I97" s="155">
        <f>Wauchula!F55</f>
        <v>9</v>
      </c>
      <c r="J97" s="155">
        <f>Blountstown!F47</f>
        <v>4.75</v>
      </c>
      <c r="K97" s="184">
        <f>'Winter Park'!E24</f>
        <v>32.155381499999997</v>
      </c>
      <c r="L97" s="1">
        <f t="shared" si="2"/>
        <v>987.06878632524206</v>
      </c>
      <c r="N97" s="1">
        <f t="shared" si="3"/>
        <v>765.4976539116517</v>
      </c>
    </row>
    <row r="98" spans="1:14" x14ac:dyDescent="0.2">
      <c r="A98" s="3">
        <f t="shared" si="4"/>
        <v>2015</v>
      </c>
      <c r="B98" s="3">
        <f t="shared" si="5"/>
        <v>12</v>
      </c>
      <c r="C98" s="1">
        <f>'Florida_Keys FR'!F145</f>
        <v>111.28606105994432</v>
      </c>
      <c r="D98" s="1">
        <f>+Key_West!J229</f>
        <v>0</v>
      </c>
      <c r="E98" s="164">
        <f>+'LEE County'!D73</f>
        <v>593.37973662408558</v>
      </c>
      <c r="F98" s="1">
        <f>+Metro_Dade!I194</f>
        <v>0</v>
      </c>
      <c r="G98" s="164">
        <f>+Seminole!G86</f>
        <v>200</v>
      </c>
      <c r="H98" s="164">
        <f>'New Smyra Beach'!F26</f>
        <v>20</v>
      </c>
      <c r="I98" s="155">
        <f>Wauchula!F56</f>
        <v>9</v>
      </c>
      <c r="J98" s="155">
        <f>Blountstown!F48</f>
        <v>4.25</v>
      </c>
      <c r="K98" s="184">
        <f>'Winter Park'!E25</f>
        <v>40.591446499999996</v>
      </c>
      <c r="L98" s="1">
        <f t="shared" si="2"/>
        <v>978.5072441840299</v>
      </c>
      <c r="M98" s="46"/>
      <c r="N98" s="1">
        <f t="shared" si="3"/>
        <v>748.37973662408558</v>
      </c>
    </row>
    <row r="99" spans="1:14" x14ac:dyDescent="0.2">
      <c r="A99" s="3">
        <f t="shared" si="4"/>
        <v>2016</v>
      </c>
      <c r="B99" s="3">
        <f t="shared" si="5"/>
        <v>1</v>
      </c>
      <c r="C99" s="1">
        <f>'Florida_Keys FR'!F146</f>
        <v>104.64063471338501</v>
      </c>
      <c r="D99" s="1">
        <f>+Key_West!J230</f>
        <v>0</v>
      </c>
      <c r="E99" s="164">
        <f>+'LEE County'!D74</f>
        <v>781.54359277940534</v>
      </c>
      <c r="F99" s="1">
        <f>+Metro_Dade!I195</f>
        <v>0</v>
      </c>
      <c r="G99" s="164">
        <f>+Seminole!G87</f>
        <v>200</v>
      </c>
      <c r="H99" s="164">
        <f>'New Smyra Beach'!F27</f>
        <v>40</v>
      </c>
      <c r="I99" s="155">
        <f>Wauchula!F57</f>
        <v>10.5</v>
      </c>
      <c r="J99" s="155">
        <f>Blountstown!F49</f>
        <v>6.25</v>
      </c>
      <c r="K99" s="184">
        <f>'Winter Park'!E26</f>
        <v>63.368821999999994</v>
      </c>
      <c r="L99" s="1">
        <f t="shared" si="2"/>
        <v>1206.3030494927903</v>
      </c>
      <c r="M99" s="36"/>
      <c r="N99" s="1">
        <f t="shared" si="3"/>
        <v>936.54359277940534</v>
      </c>
    </row>
    <row r="100" spans="1:14" x14ac:dyDescent="0.2">
      <c r="A100" s="3">
        <f t="shared" si="4"/>
        <v>2016</v>
      </c>
      <c r="B100" s="3">
        <f t="shared" si="5"/>
        <v>2</v>
      </c>
      <c r="C100" s="1">
        <f>'Florida_Keys FR'!F147</f>
        <v>114.96337087548456</v>
      </c>
      <c r="D100" s="1">
        <f>+Key_West!J231</f>
        <v>0</v>
      </c>
      <c r="E100" s="164">
        <f>+'LEE County'!D75</f>
        <v>664.00143021115582</v>
      </c>
      <c r="F100" s="1">
        <f>+Metro_Dade!I196</f>
        <v>0</v>
      </c>
      <c r="G100" s="164">
        <f>+Seminole!G88</f>
        <v>200</v>
      </c>
      <c r="H100" s="164">
        <f>'New Smyra Beach'!F28</f>
        <v>40</v>
      </c>
      <c r="I100" s="155">
        <f>Wauchula!F58</f>
        <v>9.5</v>
      </c>
      <c r="J100" s="155">
        <f>Blountstown!F50</f>
        <v>4</v>
      </c>
      <c r="K100" s="184">
        <f>'Winter Park'!E27</f>
        <v>27.093742499999994</v>
      </c>
      <c r="L100" s="1">
        <f t="shared" si="2"/>
        <v>1059.5585435866403</v>
      </c>
      <c r="M100" s="36"/>
      <c r="N100" s="1">
        <f t="shared" si="3"/>
        <v>819.00143021115582</v>
      </c>
    </row>
    <row r="101" spans="1:14" x14ac:dyDescent="0.2">
      <c r="A101" s="3">
        <f t="shared" si="4"/>
        <v>2016</v>
      </c>
      <c r="B101" s="3">
        <f t="shared" si="5"/>
        <v>3</v>
      </c>
      <c r="C101" s="1">
        <f>'Florida_Keys FR'!F148</f>
        <v>107.44424992720361</v>
      </c>
      <c r="D101" s="1">
        <f>+Key_West!J232</f>
        <v>0</v>
      </c>
      <c r="E101" s="164">
        <f>+'LEE County'!D76</f>
        <v>604.69286064655296</v>
      </c>
      <c r="F101" s="1">
        <f>+Metro_Dade!I197</f>
        <v>0</v>
      </c>
      <c r="G101" s="164">
        <f>+Seminole!G89</f>
        <v>200</v>
      </c>
      <c r="H101" s="164">
        <f>'New Smyra Beach'!F29</f>
        <v>25</v>
      </c>
      <c r="I101" s="155">
        <f>Wauchula!F59</f>
        <v>9.5</v>
      </c>
      <c r="J101" s="155">
        <f>Blountstown!F51</f>
        <v>4</v>
      </c>
      <c r="K101" s="184">
        <f>'Winter Park'!E28</f>
        <v>27.937349000000001</v>
      </c>
      <c r="L101" s="1">
        <f t="shared" si="2"/>
        <v>978.5744595737566</v>
      </c>
      <c r="M101" s="36"/>
      <c r="N101" s="1">
        <f t="shared" si="3"/>
        <v>759.69286064655296</v>
      </c>
    </row>
    <row r="102" spans="1:14" x14ac:dyDescent="0.2">
      <c r="A102" s="3">
        <f t="shared" si="4"/>
        <v>2016</v>
      </c>
      <c r="B102" s="3">
        <f t="shared" si="5"/>
        <v>4</v>
      </c>
      <c r="C102" s="1">
        <f>'Florida_Keys FR'!F149</f>
        <v>128.32684401321853</v>
      </c>
      <c r="D102" s="1">
        <f>+Key_West!J233</f>
        <v>0</v>
      </c>
      <c r="E102" s="164">
        <f>+'LEE County'!D77</f>
        <v>615.74450417126866</v>
      </c>
      <c r="F102" s="1">
        <f>+Metro_Dade!I198</f>
        <v>0</v>
      </c>
      <c r="G102" s="164">
        <f>+Seminole!G90</f>
        <v>200</v>
      </c>
      <c r="H102" s="164">
        <f>'New Smyra Beach'!F30</f>
        <v>20</v>
      </c>
      <c r="I102" s="155">
        <f>Wauchula!F60</f>
        <v>11</v>
      </c>
      <c r="J102" s="155">
        <f>Blountstown!F52</f>
        <v>6.25</v>
      </c>
      <c r="K102" s="184">
        <f>'Winter Park'!E29</f>
        <v>42.278659499999996</v>
      </c>
      <c r="L102" s="1">
        <f t="shared" si="2"/>
        <v>1023.6000076844872</v>
      </c>
      <c r="M102" s="36"/>
      <c r="N102" s="1">
        <f t="shared" si="3"/>
        <v>770.74450417126866</v>
      </c>
    </row>
    <row r="103" spans="1:14" x14ac:dyDescent="0.2">
      <c r="A103" s="3">
        <f t="shared" si="4"/>
        <v>2016</v>
      </c>
      <c r="B103" s="3">
        <f t="shared" si="5"/>
        <v>5</v>
      </c>
      <c r="C103" s="1">
        <f>'Florida_Keys FR'!F150</f>
        <v>138.91607334219583</v>
      </c>
      <c r="D103" s="1">
        <f>+Key_West!J234</f>
        <v>0</v>
      </c>
      <c r="E103" s="164">
        <f>+'LEE County'!D78</f>
        <v>708.90378397865993</v>
      </c>
      <c r="F103" s="1">
        <f>+Metro_Dade!I199</f>
        <v>0</v>
      </c>
      <c r="G103" s="164">
        <f>+Seminole!G91</f>
        <v>200</v>
      </c>
      <c r="H103" s="164">
        <f>'New Smyra Beach'!F31</f>
        <v>30</v>
      </c>
      <c r="I103" s="155">
        <f>Wauchula!F61</f>
        <v>12.5</v>
      </c>
      <c r="J103" s="155">
        <f>Blountstown!F53</f>
        <v>7</v>
      </c>
      <c r="K103" s="184">
        <f>'Winter Park'!E30</f>
        <v>34.686200999999997</v>
      </c>
      <c r="L103" s="1">
        <f t="shared" si="2"/>
        <v>1132.0060583208558</v>
      </c>
      <c r="M103" s="36"/>
      <c r="N103" s="1">
        <f t="shared" si="3"/>
        <v>863.90378397865993</v>
      </c>
    </row>
    <row r="104" spans="1:14" x14ac:dyDescent="0.2">
      <c r="A104" s="3">
        <f t="shared" si="4"/>
        <v>2016</v>
      </c>
      <c r="B104" s="3">
        <f t="shared" si="5"/>
        <v>6</v>
      </c>
      <c r="C104" s="1">
        <f>'Florida_Keys FR'!F151</f>
        <v>139.4441886507019</v>
      </c>
      <c r="D104" s="1">
        <f>+Key_West!J235</f>
        <v>0</v>
      </c>
      <c r="E104" s="164">
        <f>+'LEE County'!D79</f>
        <v>747.15006225647369</v>
      </c>
      <c r="F104" s="1">
        <f>+Metro_Dade!I200</f>
        <v>0</v>
      </c>
      <c r="G104" s="164">
        <f>+Seminole!G92</f>
        <v>200</v>
      </c>
      <c r="H104" s="164">
        <f>'New Smyra Beach'!F32</f>
        <v>40</v>
      </c>
      <c r="I104" s="155">
        <f>Wauchula!F62</f>
        <v>12.5</v>
      </c>
      <c r="J104" s="155">
        <f>Blountstown!F54</f>
        <v>7.25</v>
      </c>
      <c r="K104" s="184">
        <f>'Winter Park'!E31</f>
        <v>58.307182999999995</v>
      </c>
      <c r="L104" s="1">
        <f t="shared" si="2"/>
        <v>1204.6514339071755</v>
      </c>
      <c r="M104" s="36"/>
      <c r="N104" s="1">
        <f t="shared" si="3"/>
        <v>902.15006225647369</v>
      </c>
    </row>
    <row r="105" spans="1:14" x14ac:dyDescent="0.2">
      <c r="A105" s="3">
        <f t="shared" si="4"/>
        <v>2016</v>
      </c>
      <c r="B105" s="3">
        <f t="shared" si="5"/>
        <v>7</v>
      </c>
      <c r="C105" s="1">
        <f>'Florida_Keys FR'!F152</f>
        <v>154.55670206459666</v>
      </c>
      <c r="D105" s="1">
        <f>+Key_West!J236</f>
        <v>0</v>
      </c>
      <c r="E105" s="164">
        <f>+'LEE County'!D80</f>
        <v>779.1459572112268</v>
      </c>
      <c r="F105" s="1">
        <f>+Metro_Dade!I201</f>
        <v>0</v>
      </c>
      <c r="G105" s="164">
        <f>+Seminole!G93</f>
        <v>200</v>
      </c>
      <c r="H105" s="164">
        <f>'New Smyra Beach'!F33</f>
        <v>45</v>
      </c>
      <c r="I105" s="155">
        <f>Wauchula!F63</f>
        <v>12</v>
      </c>
      <c r="J105" s="155">
        <f>Blountstown!F55</f>
        <v>8</v>
      </c>
      <c r="K105" s="184">
        <f>'Winter Park'!E32</f>
        <v>39.747839999999997</v>
      </c>
      <c r="L105" s="1">
        <f t="shared" si="2"/>
        <v>1238.4504992758234</v>
      </c>
      <c r="M105" s="36"/>
      <c r="N105" s="1">
        <f t="shared" si="3"/>
        <v>934.1459572112268</v>
      </c>
    </row>
    <row r="106" spans="1:14" s="67" customFormat="1" x14ac:dyDescent="0.2">
      <c r="A106" s="64">
        <f t="shared" si="4"/>
        <v>2016</v>
      </c>
      <c r="B106" s="64">
        <f t="shared" si="5"/>
        <v>8</v>
      </c>
      <c r="C106" s="1">
        <f>'Florida_Keys FR'!F153</f>
        <v>153.35951266144286</v>
      </c>
      <c r="D106" s="66">
        <f>+Key_West!J237</f>
        <v>0</v>
      </c>
      <c r="E106" s="183">
        <f>+'LEE County'!D81</f>
        <v>782.82775726249213</v>
      </c>
      <c r="F106" s="66">
        <f>+Metro_Dade!I202</f>
        <v>0</v>
      </c>
      <c r="G106" s="183">
        <f>+Seminole!G94</f>
        <v>200</v>
      </c>
      <c r="H106" s="164">
        <f>'New Smyra Beach'!F34</f>
        <v>45</v>
      </c>
      <c r="I106" s="155">
        <f>Wauchula!F64</f>
        <v>13</v>
      </c>
      <c r="J106" s="155">
        <f>Blountstown!F56</f>
        <v>6</v>
      </c>
      <c r="K106" s="184">
        <f>'Winter Park'!E33</f>
        <v>39.747839999999997</v>
      </c>
      <c r="L106" s="1">
        <f t="shared" si="2"/>
        <v>1239.935109923935</v>
      </c>
      <c r="M106" s="66"/>
      <c r="N106" s="1">
        <f t="shared" si="3"/>
        <v>937.82775726249213</v>
      </c>
    </row>
    <row r="107" spans="1:14" x14ac:dyDescent="0.2">
      <c r="A107" s="3">
        <f t="shared" si="4"/>
        <v>2016</v>
      </c>
      <c r="B107" s="3">
        <f t="shared" si="5"/>
        <v>9</v>
      </c>
      <c r="C107" s="1">
        <f>'Florida_Keys FR'!F154</f>
        <v>142.36295617328972</v>
      </c>
      <c r="D107" s="1">
        <f>+Key_West!J238</f>
        <v>0</v>
      </c>
      <c r="E107" s="164">
        <f>+'LEE County'!D82</f>
        <v>752.11687021518753</v>
      </c>
      <c r="F107" s="1">
        <f>+Metro_Dade!I203</f>
        <v>0</v>
      </c>
      <c r="G107" s="164">
        <f>+Seminole!G95</f>
        <v>200</v>
      </c>
      <c r="H107" s="164">
        <f>'New Smyra Beach'!F35</f>
        <v>35</v>
      </c>
      <c r="I107" s="155">
        <f>Wauchula!F65</f>
        <v>12</v>
      </c>
      <c r="J107" s="155">
        <f>Blountstown!F57</f>
        <v>7.625</v>
      </c>
      <c r="K107" s="184">
        <f>'Winter Park'!E34</f>
        <v>57.463576499999995</v>
      </c>
      <c r="L107" s="1">
        <f t="shared" si="2"/>
        <v>1206.5684028884773</v>
      </c>
      <c r="M107" s="36"/>
      <c r="N107" s="1">
        <f t="shared" si="3"/>
        <v>907.11687021518753</v>
      </c>
    </row>
    <row r="108" spans="1:14" x14ac:dyDescent="0.2">
      <c r="A108" s="3">
        <f t="shared" si="4"/>
        <v>2016</v>
      </c>
      <c r="B108" s="3">
        <f t="shared" si="5"/>
        <v>10</v>
      </c>
      <c r="C108" s="1">
        <f>'Florida_Keys FR'!F155</f>
        <v>130.86821102048836</v>
      </c>
      <c r="D108" s="1">
        <f>+Key_West!J239</f>
        <v>0</v>
      </c>
      <c r="E108" s="164">
        <f>+'LEE County'!D83</f>
        <v>694.28731247881774</v>
      </c>
      <c r="F108" s="1">
        <f>+Metro_Dade!I204</f>
        <v>0</v>
      </c>
      <c r="G108" s="164">
        <f>+Seminole!G96</f>
        <v>200</v>
      </c>
      <c r="H108" s="164">
        <f>'New Smyra Beach'!F36</f>
        <v>25</v>
      </c>
      <c r="I108" s="155">
        <f>Wauchula!F66</f>
        <v>11</v>
      </c>
      <c r="J108" s="155">
        <f>Blountstown!F58</f>
        <v>5.375</v>
      </c>
      <c r="K108" s="184">
        <f>'Winter Park'!E35</f>
        <v>46.496691999999996</v>
      </c>
      <c r="L108" s="1">
        <f t="shared" si="2"/>
        <v>1113.0272154993061</v>
      </c>
      <c r="M108" s="36"/>
      <c r="N108" s="1">
        <f t="shared" si="3"/>
        <v>849.28731247881774</v>
      </c>
    </row>
    <row r="109" spans="1:14" x14ac:dyDescent="0.2">
      <c r="A109" s="3">
        <f t="shared" si="4"/>
        <v>2016</v>
      </c>
      <c r="B109" s="3">
        <f t="shared" si="5"/>
        <v>11</v>
      </c>
      <c r="C109" s="1">
        <f>'Florida_Keys FR'!F156</f>
        <v>116.25564624324973</v>
      </c>
      <c r="D109" s="1">
        <f>+Key_West!J240</f>
        <v>0</v>
      </c>
      <c r="E109" s="164">
        <f>+'LEE County'!D84</f>
        <v>624.45285414212992</v>
      </c>
      <c r="F109" s="1">
        <f>+Metro_Dade!I205</f>
        <v>0</v>
      </c>
      <c r="G109" s="164">
        <f>+Seminole!G97</f>
        <v>200</v>
      </c>
      <c r="H109" s="164">
        <f>'New Smyra Beach'!F37</f>
        <v>20</v>
      </c>
      <c r="I109" s="155">
        <f>Wauchula!F67</f>
        <v>9</v>
      </c>
      <c r="J109" s="155">
        <f>Blountstown!F59</f>
        <v>4.625</v>
      </c>
      <c r="K109" s="184">
        <f>'Winter Park'!E36</f>
        <v>32.155381499999997</v>
      </c>
      <c r="L109" s="1">
        <f t="shared" si="2"/>
        <v>1006.4888818853797</v>
      </c>
      <c r="M109" s="36"/>
      <c r="N109" s="1">
        <f t="shared" si="3"/>
        <v>779.45285414212992</v>
      </c>
    </row>
    <row r="110" spans="1:14" x14ac:dyDescent="0.2">
      <c r="A110" s="3">
        <f t="shared" si="4"/>
        <v>2016</v>
      </c>
      <c r="B110" s="3">
        <f t="shared" si="5"/>
        <v>12</v>
      </c>
      <c r="C110" s="1">
        <f>'Florida_Keys FR'!F157</f>
        <v>111.85361997135003</v>
      </c>
      <c r="D110" s="1">
        <f>+Key_West!J241</f>
        <v>0</v>
      </c>
      <c r="E110" s="164">
        <f>+'LEE County'!D85</f>
        <v>607.32929793320693</v>
      </c>
      <c r="F110" s="1">
        <f>+Metro_Dade!I206</f>
        <v>0</v>
      </c>
      <c r="G110" s="164">
        <f>+Seminole!G98</f>
        <v>200</v>
      </c>
      <c r="H110" s="164">
        <f>'New Smyra Beach'!F38</f>
        <v>25</v>
      </c>
      <c r="I110" s="155">
        <f>Wauchula!F68</f>
        <v>9</v>
      </c>
      <c r="J110" s="155">
        <f>Blountstown!F60</f>
        <v>4.375</v>
      </c>
      <c r="K110" s="184">
        <f>'Winter Park'!E37</f>
        <v>40.591446499999996</v>
      </c>
      <c r="L110" s="1">
        <f t="shared" si="2"/>
        <v>998.14936440455688</v>
      </c>
      <c r="M110" s="46"/>
      <c r="N110" s="1">
        <f t="shared" si="3"/>
        <v>762.32929793320693</v>
      </c>
    </row>
    <row r="111" spans="1:14" x14ac:dyDescent="0.2">
      <c r="A111" s="3">
        <f t="shared" si="4"/>
        <v>2017</v>
      </c>
      <c r="B111" s="3">
        <f t="shared" si="5"/>
        <v>1</v>
      </c>
      <c r="C111" s="1">
        <f>'Florida_Keys FR'!F158</f>
        <v>105.17430195042326</v>
      </c>
      <c r="D111" s="1">
        <f>+Key_West!J242</f>
        <v>0</v>
      </c>
      <c r="E111" s="164">
        <f>+'LEE County'!D86</f>
        <v>795.14113922032186</v>
      </c>
      <c r="F111" s="1">
        <f>+Metro_Dade!I207</f>
        <v>0</v>
      </c>
      <c r="G111" s="164">
        <f>+Seminole!G99</f>
        <v>200</v>
      </c>
      <c r="H111" s="164">
        <f>'New Smyra Beach'!F39</f>
        <v>45</v>
      </c>
      <c r="I111" s="155"/>
      <c r="J111" s="155">
        <f>Blountstown!F61</f>
        <v>5.875</v>
      </c>
      <c r="K111" s="184">
        <f>'Winter Park'!E38</f>
        <v>0</v>
      </c>
      <c r="L111" s="1">
        <f t="shared" si="2"/>
        <v>1151.1904411707451</v>
      </c>
      <c r="N111" s="1">
        <f t="shared" si="3"/>
        <v>950.14113922032186</v>
      </c>
    </row>
    <row r="112" spans="1:14" x14ac:dyDescent="0.2">
      <c r="A112" s="3">
        <f t="shared" si="4"/>
        <v>2017</v>
      </c>
      <c r="B112" s="3">
        <f t="shared" si="5"/>
        <v>2</v>
      </c>
      <c r="C112" s="1">
        <f>'Florida_Keys FR'!F159</f>
        <v>115.54968406694954</v>
      </c>
      <c r="D112" s="1">
        <f>+Key_West!J243</f>
        <v>0</v>
      </c>
      <c r="E112" s="164">
        <f>+'LEE County'!D87</f>
        <v>676.81500134121711</v>
      </c>
      <c r="F112" s="1">
        <f>+Metro_Dade!I208</f>
        <v>0</v>
      </c>
      <c r="G112" s="164">
        <f>+Seminole!G100</f>
        <v>200</v>
      </c>
      <c r="H112" s="164">
        <f>'New Smyra Beach'!F40</f>
        <v>45</v>
      </c>
      <c r="I112" s="155"/>
      <c r="J112" s="155">
        <f>Blountstown!F62</f>
        <v>4</v>
      </c>
      <c r="K112" s="184">
        <f>'Winter Park'!E39</f>
        <v>0</v>
      </c>
      <c r="L112" s="1">
        <f t="shared" si="2"/>
        <v>1041.3646854081667</v>
      </c>
      <c r="N112" s="1">
        <f t="shared" si="3"/>
        <v>831.81500134121711</v>
      </c>
    </row>
    <row r="113" spans="1:14" x14ac:dyDescent="0.2">
      <c r="A113" s="3">
        <f t="shared" si="4"/>
        <v>2017</v>
      </c>
      <c r="B113" s="3">
        <f t="shared" si="5"/>
        <v>3</v>
      </c>
      <c r="C113" s="1">
        <f>'Florida_Keys FR'!F160</f>
        <v>107.99221560183236</v>
      </c>
      <c r="D113" s="1">
        <f>+Key_West!J244</f>
        <v>0</v>
      </c>
      <c r="E113" s="164">
        <f>+'LEE County'!D88</f>
        <v>617.76617436195249</v>
      </c>
      <c r="F113" s="1">
        <f>+Metro_Dade!I209</f>
        <v>0</v>
      </c>
      <c r="G113" s="164">
        <f>+Seminole!G101</f>
        <v>200</v>
      </c>
      <c r="H113" s="164">
        <f>'New Smyra Beach'!F41</f>
        <v>30</v>
      </c>
      <c r="I113" s="155"/>
      <c r="J113" s="155">
        <f>Blountstown!F63</f>
        <v>4.5</v>
      </c>
      <c r="K113" s="184">
        <f>'Winter Park'!E40</f>
        <v>0</v>
      </c>
      <c r="L113" s="1">
        <f t="shared" si="2"/>
        <v>960.25838996378479</v>
      </c>
      <c r="N113" s="1">
        <f t="shared" si="3"/>
        <v>772.76617436195249</v>
      </c>
    </row>
    <row r="114" spans="1:14" x14ac:dyDescent="0.2">
      <c r="A114" s="3">
        <f t="shared" si="4"/>
        <v>2017</v>
      </c>
      <c r="B114" s="3">
        <f t="shared" si="5"/>
        <v>4</v>
      </c>
      <c r="C114" s="1">
        <f>'Florida_Keys FR'!F161</f>
        <v>128.98131091768593</v>
      </c>
      <c r="D114" s="1">
        <f>+Key_West!J245</f>
        <v>0</v>
      </c>
      <c r="E114" s="164">
        <f>+'LEE County'!D89</f>
        <v>627.43841376857245</v>
      </c>
      <c r="F114" s="1">
        <f>+Metro_Dade!I210</f>
        <v>0</v>
      </c>
      <c r="G114" s="164">
        <f>+Seminole!G102</f>
        <v>200</v>
      </c>
      <c r="H114" s="164">
        <f>'New Smyra Beach'!F42</f>
        <v>20</v>
      </c>
      <c r="I114" s="155"/>
      <c r="J114" s="155">
        <f>Blountstown!F64</f>
        <v>5.875</v>
      </c>
      <c r="K114" s="184">
        <f>'Winter Park'!E41</f>
        <v>0</v>
      </c>
      <c r="L114" s="1">
        <f t="shared" si="2"/>
        <v>982.29472468625841</v>
      </c>
      <c r="N114" s="1">
        <f t="shared" si="3"/>
        <v>782.43841376857245</v>
      </c>
    </row>
    <row r="115" spans="1:14" ht="12.75" x14ac:dyDescent="0.2">
      <c r="A115" s="3">
        <f t="shared" si="4"/>
        <v>2017</v>
      </c>
      <c r="B115" s="3">
        <f t="shared" si="5"/>
        <v>5</v>
      </c>
      <c r="C115" s="1">
        <f>'Florida_Keys FR'!F162</f>
        <v>139.62454531624101</v>
      </c>
      <c r="D115" s="1">
        <f>+Key_West!J246</f>
        <v>0</v>
      </c>
      <c r="E115" s="164">
        <f>+'LEE County'!D90</f>
        <v>717.38037312959671</v>
      </c>
      <c r="F115" s="1">
        <f>+Metro_Dade!I211</f>
        <v>0</v>
      </c>
      <c r="G115" s="164">
        <f>+Seminole!G103</f>
        <v>200</v>
      </c>
      <c r="H115" s="164">
        <f>'New Smyra Beach'!F43</f>
        <v>30</v>
      </c>
      <c r="I115" s="155"/>
      <c r="J115"/>
      <c r="K115" s="184">
        <f>'Winter Park'!E42</f>
        <v>0</v>
      </c>
      <c r="L115" s="1">
        <f t="shared" si="2"/>
        <v>1087.0049184458376</v>
      </c>
      <c r="N115" s="1">
        <f t="shared" si="3"/>
        <v>872.38037312959671</v>
      </c>
    </row>
    <row r="116" spans="1:14" x14ac:dyDescent="0.2">
      <c r="A116" s="3">
        <f t="shared" si="4"/>
        <v>2017</v>
      </c>
      <c r="B116" s="3">
        <f t="shared" si="5"/>
        <v>6</v>
      </c>
      <c r="C116" s="1">
        <f>'Florida_Keys FR'!F163</f>
        <v>140.15535401282048</v>
      </c>
      <c r="D116" s="1">
        <f>+Key_West!J247</f>
        <v>0</v>
      </c>
      <c r="E116" s="164">
        <f>+'LEE County'!D91</f>
        <v>753.22229585330945</v>
      </c>
      <c r="F116" s="1">
        <f>+Metro_Dade!I212</f>
        <v>0</v>
      </c>
      <c r="G116" s="164">
        <f>+Seminole!G104</f>
        <v>200</v>
      </c>
      <c r="H116" s="164">
        <f>'New Smyra Beach'!F44</f>
        <v>45</v>
      </c>
      <c r="I116" s="155"/>
      <c r="J116" s="155"/>
      <c r="K116" s="184">
        <f>'Winter Park'!E43</f>
        <v>0</v>
      </c>
      <c r="L116" s="1">
        <f t="shared" si="2"/>
        <v>1138.37764986613</v>
      </c>
      <c r="N116" s="1">
        <f t="shared" si="3"/>
        <v>908.22229585330945</v>
      </c>
    </row>
    <row r="117" spans="1:14" x14ac:dyDescent="0.2">
      <c r="A117" s="3">
        <f t="shared" si="4"/>
        <v>2017</v>
      </c>
      <c r="B117" s="3">
        <f t="shared" si="5"/>
        <v>7</v>
      </c>
      <c r="C117" s="1">
        <f>'Florida_Keys FR'!F164</f>
        <v>155.34567775344038</v>
      </c>
      <c r="D117" s="1">
        <f>+Key_West!J248</f>
        <v>0</v>
      </c>
      <c r="E117" s="164">
        <f>+'LEE County'!D92</f>
        <v>783.59515016447835</v>
      </c>
      <c r="F117" s="1">
        <f>+Metro_Dade!I213</f>
        <v>0</v>
      </c>
      <c r="G117" s="164">
        <f>+Seminole!G105</f>
        <v>200</v>
      </c>
      <c r="H117" s="164">
        <f>'New Smyra Beach'!F45</f>
        <v>45</v>
      </c>
      <c r="I117" s="155"/>
      <c r="J117" s="155"/>
      <c r="K117" s="184">
        <f>'Winter Park'!E44</f>
        <v>0</v>
      </c>
      <c r="L117" s="1">
        <f t="shared" si="2"/>
        <v>1183.9408279179188</v>
      </c>
      <c r="N117" s="1">
        <f t="shared" si="3"/>
        <v>938.59515016447835</v>
      </c>
    </row>
    <row r="118" spans="1:14" s="67" customFormat="1" x14ac:dyDescent="0.2">
      <c r="A118" s="64">
        <f t="shared" si="4"/>
        <v>2017</v>
      </c>
      <c r="B118" s="64">
        <f t="shared" si="5"/>
        <v>8</v>
      </c>
      <c r="C118" s="1">
        <f>'Florida_Keys FR'!F165</f>
        <v>154.14164617601625</v>
      </c>
      <c r="D118" s="66">
        <f>+Key_West!J249</f>
        <v>0</v>
      </c>
      <c r="E118" s="183">
        <f>+'LEE County'!D93</f>
        <v>786.94877351574735</v>
      </c>
      <c r="F118" s="66">
        <f>+Metro_Dade!I214</f>
        <v>0</v>
      </c>
      <c r="G118" s="183">
        <f>+Seminole!G106</f>
        <v>200</v>
      </c>
      <c r="H118" s="164">
        <f>'New Smyra Beach'!F46</f>
        <v>45</v>
      </c>
      <c r="I118" s="155"/>
      <c r="J118" s="155"/>
      <c r="K118" s="184">
        <f>'Winter Park'!E45</f>
        <v>0</v>
      </c>
      <c r="L118" s="1">
        <f t="shared" si="2"/>
        <v>1186.0904196917636</v>
      </c>
      <c r="M118" s="66"/>
      <c r="N118" s="1">
        <f t="shared" si="3"/>
        <v>941.94877351574735</v>
      </c>
    </row>
    <row r="119" spans="1:14" x14ac:dyDescent="0.2">
      <c r="A119" s="3">
        <f t="shared" si="4"/>
        <v>2017</v>
      </c>
      <c r="B119" s="3">
        <f t="shared" si="5"/>
        <v>9</v>
      </c>
      <c r="C119" s="1">
        <f>'Florida_Keys FR'!F166</f>
        <v>143.08900724977352</v>
      </c>
      <c r="D119" s="1">
        <f>+Key_West!J250</f>
        <v>0</v>
      </c>
      <c r="E119" s="164">
        <f>+'LEE County'!D94</f>
        <v>757.49934776991586</v>
      </c>
      <c r="F119" s="1">
        <f>+Metro_Dade!I215</f>
        <v>0</v>
      </c>
      <c r="G119" s="164">
        <f>+Seminole!G107</f>
        <v>200</v>
      </c>
      <c r="H119" s="164">
        <f>'New Smyra Beach'!F47</f>
        <v>35</v>
      </c>
      <c r="I119" s="155"/>
      <c r="J119" s="155"/>
      <c r="K119" s="184">
        <f>'Winter Park'!E46</f>
        <v>0</v>
      </c>
      <c r="L119" s="1">
        <f t="shared" si="2"/>
        <v>1135.5883550196895</v>
      </c>
      <c r="N119" s="1">
        <f t="shared" si="3"/>
        <v>912.49934776991586</v>
      </c>
    </row>
    <row r="120" spans="1:14" x14ac:dyDescent="0.2">
      <c r="A120" s="3">
        <f t="shared" si="4"/>
        <v>2017</v>
      </c>
      <c r="B120" s="3">
        <f t="shared" si="5"/>
        <v>10</v>
      </c>
      <c r="C120" s="1">
        <f>'Florida_Keys FR'!F167</f>
        <v>131.53563889669283</v>
      </c>
      <c r="D120" s="1">
        <f>+Key_West!J251</f>
        <v>0</v>
      </c>
      <c r="E120" s="164">
        <f>+'LEE County'!D95</f>
        <v>702.56998961672093</v>
      </c>
      <c r="F120" s="1">
        <f>+Metro_Dade!I216</f>
        <v>0</v>
      </c>
      <c r="G120" s="164">
        <f>+Seminole!G108</f>
        <v>200</v>
      </c>
      <c r="H120" s="164">
        <f>'New Smyra Beach'!F48</f>
        <v>30</v>
      </c>
      <c r="I120" s="155"/>
      <c r="J120" s="155"/>
      <c r="K120" s="184">
        <f>'Winter Park'!E47</f>
        <v>0</v>
      </c>
      <c r="L120" s="1">
        <f t="shared" si="2"/>
        <v>1064.1056285134136</v>
      </c>
      <c r="N120" s="1">
        <f t="shared" si="3"/>
        <v>857.56998961672093</v>
      </c>
    </row>
    <row r="121" spans="1:14" x14ac:dyDescent="0.2">
      <c r="A121" s="3">
        <f t="shared" si="4"/>
        <v>2017</v>
      </c>
      <c r="B121" s="3">
        <f t="shared" si="5"/>
        <v>11</v>
      </c>
      <c r="C121" s="1">
        <f>'Florida_Keys FR'!F168</f>
        <v>116.8485500390903</v>
      </c>
      <c r="D121" s="1">
        <f>+Key_West!J252</f>
        <v>0</v>
      </c>
      <c r="E121" s="164">
        <f>+'LEE County'!D96</f>
        <v>636.57985717797726</v>
      </c>
      <c r="F121" s="1">
        <f>+Metro_Dade!I217</f>
        <v>0</v>
      </c>
      <c r="G121" s="164">
        <f>+Seminole!G109</f>
        <v>200</v>
      </c>
      <c r="H121" s="164">
        <f>'New Smyra Beach'!F49</f>
        <v>20</v>
      </c>
      <c r="I121" s="155"/>
      <c r="J121" s="155"/>
      <c r="K121" s="184">
        <f>'Winter Park'!E48</f>
        <v>0</v>
      </c>
      <c r="L121" s="1">
        <f t="shared" si="2"/>
        <v>973.42840721706762</v>
      </c>
      <c r="N121" s="1">
        <f t="shared" si="3"/>
        <v>791.57985717797726</v>
      </c>
    </row>
    <row r="122" spans="1:14" x14ac:dyDescent="0.2">
      <c r="A122" s="3">
        <f t="shared" si="4"/>
        <v>2017</v>
      </c>
      <c r="B122" s="3">
        <f t="shared" si="5"/>
        <v>12</v>
      </c>
      <c r="C122" s="1">
        <f>'Florida_Keys FR'!F169</f>
        <v>112.42407343320392</v>
      </c>
      <c r="D122" s="1">
        <f>+Key_West!J253</f>
        <v>0</v>
      </c>
      <c r="E122" s="164">
        <f>+'LEE County'!D97</f>
        <v>619.94696455266524</v>
      </c>
      <c r="F122" s="1">
        <f>+Metro_Dade!I218</f>
        <v>0</v>
      </c>
      <c r="G122" s="164">
        <f>+Seminole!G110</f>
        <v>200</v>
      </c>
      <c r="H122" s="164">
        <f>'New Smyra Beach'!F50</f>
        <v>30</v>
      </c>
      <c r="I122" s="155"/>
      <c r="J122" s="155"/>
      <c r="K122" s="184">
        <f>'Winter Park'!E49</f>
        <v>0</v>
      </c>
      <c r="L122" s="1">
        <f t="shared" si="2"/>
        <v>962.37103798586918</v>
      </c>
      <c r="M122" s="46"/>
      <c r="N122" s="1">
        <f t="shared" si="3"/>
        <v>774.94696455266524</v>
      </c>
    </row>
    <row r="123" spans="1:14" x14ac:dyDescent="0.2">
      <c r="A123" s="3">
        <f t="shared" si="4"/>
        <v>2018</v>
      </c>
      <c r="B123" s="3">
        <f t="shared" si="5"/>
        <v>1</v>
      </c>
      <c r="C123" s="1">
        <f>'Florida_Keys FR'!F170</f>
        <v>105.71069089037044</v>
      </c>
      <c r="D123" s="1">
        <f>+Key_West!J254</f>
        <v>0</v>
      </c>
      <c r="E123" s="164">
        <f>+'LEE County'!D98</f>
        <v>808.04350458017154</v>
      </c>
      <c r="F123" s="1">
        <f>+Metro_Dade!I219</f>
        <v>0</v>
      </c>
      <c r="G123" s="164">
        <f>+Seminole!G111</f>
        <v>200</v>
      </c>
      <c r="H123" s="41"/>
      <c r="I123" s="155"/>
      <c r="J123" s="155"/>
      <c r="K123" s="184">
        <f>'Winter Park'!E50</f>
        <v>0</v>
      </c>
      <c r="L123" s="1">
        <f t="shared" si="2"/>
        <v>1113.7541954705421</v>
      </c>
      <c r="N123" s="1">
        <f t="shared" si="3"/>
        <v>963.04350458017154</v>
      </c>
    </row>
    <row r="124" spans="1:14" x14ac:dyDescent="0.2">
      <c r="A124" s="3">
        <f t="shared" si="4"/>
        <v>2018</v>
      </c>
      <c r="B124" s="3">
        <f t="shared" si="5"/>
        <v>2</v>
      </c>
      <c r="C124" s="1">
        <f>'Florida_Keys FR'!F171</f>
        <v>116.13898745569097</v>
      </c>
      <c r="D124" s="1">
        <f>+Key_West!J255</f>
        <v>0</v>
      </c>
      <c r="E124" s="164">
        <f>+'LEE County'!D99</f>
        <v>688.74539098544756</v>
      </c>
      <c r="F124" s="1">
        <f>+Metro_Dade!I220</f>
        <v>0</v>
      </c>
      <c r="G124" s="164">
        <f>+Seminole!G112</f>
        <v>200</v>
      </c>
      <c r="H124" s="41"/>
      <c r="I124" s="155"/>
      <c r="J124" s="155"/>
      <c r="K124" s="184">
        <f>'Winter Park'!E51</f>
        <v>0</v>
      </c>
      <c r="L124" s="1">
        <f t="shared" si="2"/>
        <v>1004.8843784411386</v>
      </c>
      <c r="N124" s="1">
        <f t="shared" si="3"/>
        <v>843.74539098544756</v>
      </c>
    </row>
    <row r="125" spans="1:14" x14ac:dyDescent="0.2">
      <c r="A125" s="3">
        <f t="shared" si="4"/>
        <v>2018</v>
      </c>
      <c r="B125" s="3">
        <f t="shared" si="5"/>
        <v>3</v>
      </c>
      <c r="C125" s="1">
        <f>'Florida_Keys FR'!F172</f>
        <v>108.5429759014017</v>
      </c>
      <c r="D125" s="1">
        <f>+Key_West!J256</f>
        <v>0</v>
      </c>
      <c r="E125" s="164">
        <f>+'LEE County'!D100</f>
        <v>629.42999478661875</v>
      </c>
      <c r="F125" s="1">
        <f>+Metro_Dade!I221</f>
        <v>0</v>
      </c>
      <c r="G125" s="164">
        <f>+Seminole!G113</f>
        <v>200</v>
      </c>
      <c r="H125" s="41"/>
      <c r="I125" s="155"/>
      <c r="J125" s="155"/>
      <c r="K125" s="184">
        <f>'Winter Park'!E52</f>
        <v>0</v>
      </c>
      <c r="L125" s="1">
        <f t="shared" si="2"/>
        <v>937.9729706880205</v>
      </c>
      <c r="N125" s="1">
        <f t="shared" si="3"/>
        <v>784.42999478661875</v>
      </c>
    </row>
    <row r="126" spans="1:14" x14ac:dyDescent="0.2">
      <c r="A126" s="3">
        <f t="shared" si="4"/>
        <v>2018</v>
      </c>
      <c r="B126" s="3">
        <f t="shared" si="5"/>
        <v>4</v>
      </c>
      <c r="C126" s="1">
        <f>'Florida_Keys FR'!F173</f>
        <v>129.63911560336615</v>
      </c>
      <c r="D126" s="1">
        <f>+Key_West!J257</f>
        <v>0</v>
      </c>
      <c r="E126" s="164">
        <f>+'LEE County'!D101</f>
        <v>637.59673470184896</v>
      </c>
      <c r="F126" s="1">
        <f>+Metro_Dade!I222</f>
        <v>0</v>
      </c>
      <c r="G126" s="164">
        <f>+Seminole!G114</f>
        <v>200</v>
      </c>
      <c r="H126" s="41"/>
      <c r="I126" s="155"/>
      <c r="J126" s="155"/>
      <c r="K126" s="184">
        <f>'Winter Park'!E53</f>
        <v>0</v>
      </c>
      <c r="L126" s="1">
        <f t="shared" si="2"/>
        <v>967.23585030521508</v>
      </c>
      <c r="N126" s="1">
        <f t="shared" si="3"/>
        <v>792.59673470184896</v>
      </c>
    </row>
    <row r="127" spans="1:14" x14ac:dyDescent="0.2">
      <c r="A127" s="3">
        <f t="shared" si="4"/>
        <v>2018</v>
      </c>
      <c r="B127" s="3">
        <f t="shared" si="5"/>
        <v>5</v>
      </c>
      <c r="C127" s="1">
        <f>'Florida_Keys FR'!F174</f>
        <v>140.33663049735384</v>
      </c>
      <c r="D127" s="1">
        <f>+Key_West!J258</f>
        <v>0</v>
      </c>
      <c r="E127" s="164">
        <f>+'LEE County'!D102</f>
        <v>724.8756143697085</v>
      </c>
      <c r="F127" s="1">
        <f>+Metro_Dade!I223</f>
        <v>0</v>
      </c>
      <c r="G127" s="164">
        <f>+Seminole!G115</f>
        <v>200</v>
      </c>
      <c r="H127" s="41"/>
      <c r="I127" s="155"/>
      <c r="J127" s="155"/>
      <c r="K127" s="184">
        <f>'Winter Park'!E54</f>
        <v>0</v>
      </c>
      <c r="L127" s="1">
        <f t="shared" si="2"/>
        <v>1065.2122448670623</v>
      </c>
      <c r="N127" s="1">
        <f t="shared" si="3"/>
        <v>879.8756143697085</v>
      </c>
    </row>
    <row r="128" spans="1:14" x14ac:dyDescent="0.2">
      <c r="A128" s="3">
        <f t="shared" si="4"/>
        <v>2018</v>
      </c>
      <c r="B128" s="3">
        <f t="shared" si="5"/>
        <v>6</v>
      </c>
      <c r="C128" s="1">
        <f>'Florida_Keys FR'!F175</f>
        <v>140.87014631828592</v>
      </c>
      <c r="D128" s="1">
        <f>+Key_West!J259</f>
        <v>0</v>
      </c>
      <c r="E128" s="164">
        <f>+'LEE County'!D103</f>
        <v>758.60963803946436</v>
      </c>
      <c r="F128" s="1">
        <f>+Metro_Dade!I224</f>
        <v>0</v>
      </c>
      <c r="G128" s="164">
        <f>+Seminole!G116</f>
        <v>200</v>
      </c>
      <c r="H128" s="41"/>
      <c r="I128" s="155"/>
      <c r="J128" s="155"/>
      <c r="K128" s="184">
        <f>'Winter Park'!E55</f>
        <v>0</v>
      </c>
      <c r="L128" s="1">
        <f t="shared" si="2"/>
        <v>1099.4797843577503</v>
      </c>
      <c r="N128" s="1">
        <f t="shared" si="3"/>
        <v>913.60963803946436</v>
      </c>
    </row>
    <row r="129" spans="1:14" x14ac:dyDescent="0.2">
      <c r="A129" s="3">
        <f t="shared" si="4"/>
        <v>2018</v>
      </c>
      <c r="B129" s="3">
        <f t="shared" si="5"/>
        <v>7</v>
      </c>
      <c r="C129" s="1">
        <f>'Florida_Keys FR'!F176</f>
        <v>156.13760104759734</v>
      </c>
      <c r="D129" s="1">
        <f>+Key_West!J260</f>
        <v>0</v>
      </c>
      <c r="E129" s="164">
        <f>+'LEE County'!D104</f>
        <v>787.53213260955624</v>
      </c>
      <c r="F129" s="1">
        <f>+Metro_Dade!I225</f>
        <v>0</v>
      </c>
      <c r="G129" s="164">
        <f>+Seminole!G117</f>
        <v>200</v>
      </c>
      <c r="H129" s="41"/>
      <c r="I129" s="155"/>
      <c r="J129" s="155"/>
      <c r="K129" s="184">
        <f>'Winter Park'!E56</f>
        <v>0</v>
      </c>
      <c r="L129" s="1">
        <f t="shared" si="2"/>
        <v>1143.6697336571535</v>
      </c>
      <c r="N129" s="1">
        <f t="shared" si="3"/>
        <v>942.53213260955624</v>
      </c>
    </row>
    <row r="130" spans="1:14" s="67" customFormat="1" x14ac:dyDescent="0.2">
      <c r="A130" s="64">
        <f t="shared" si="4"/>
        <v>2018</v>
      </c>
      <c r="B130" s="64">
        <f t="shared" si="5"/>
        <v>8</v>
      </c>
      <c r="C130" s="1">
        <f>'Florida_Keys FR'!F177</f>
        <v>154.92776857151392</v>
      </c>
      <c r="D130" s="66">
        <f>+Key_West!J261</f>
        <v>0</v>
      </c>
      <c r="E130" s="183">
        <f>+'LEE County'!D105</f>
        <v>790.23846381375824</v>
      </c>
      <c r="F130" s="66">
        <f>+Metro_Dade!I226</f>
        <v>0</v>
      </c>
      <c r="G130" s="183">
        <f>+Seminole!G118</f>
        <v>200</v>
      </c>
      <c r="H130" s="185"/>
      <c r="I130" s="155"/>
      <c r="J130" s="155"/>
      <c r="K130" s="184">
        <f>'Winter Park'!E57</f>
        <v>0</v>
      </c>
      <c r="L130" s="1">
        <f t="shared" si="2"/>
        <v>1145.1662323852722</v>
      </c>
      <c r="M130" s="66"/>
      <c r="N130" s="1">
        <f t="shared" si="3"/>
        <v>945.23846381375824</v>
      </c>
    </row>
    <row r="131" spans="1:14" x14ac:dyDescent="0.2">
      <c r="A131" s="3">
        <f t="shared" si="4"/>
        <v>2018</v>
      </c>
      <c r="B131" s="3">
        <f t="shared" si="5"/>
        <v>9</v>
      </c>
      <c r="C131" s="1">
        <f>'Florida_Keys FR'!F178</f>
        <v>143.81876118674734</v>
      </c>
      <c r="D131" s="1">
        <f>+Key_West!J262</f>
        <v>0</v>
      </c>
      <c r="E131" s="164">
        <f>+'LEE County'!D106</f>
        <v>761.39346638571965</v>
      </c>
      <c r="F131" s="1">
        <f>+Metro_Dade!I227</f>
        <v>0</v>
      </c>
      <c r="G131" s="164">
        <f>+Seminole!G119</f>
        <v>200</v>
      </c>
      <c r="H131" s="41"/>
      <c r="I131" s="155"/>
      <c r="J131" s="155"/>
      <c r="K131" s="184">
        <f>'Winter Park'!E58</f>
        <v>0</v>
      </c>
      <c r="L131" s="1">
        <f t="shared" si="2"/>
        <v>1105.2122275724669</v>
      </c>
      <c r="N131" s="1">
        <f t="shared" si="3"/>
        <v>916.39346638571965</v>
      </c>
    </row>
    <row r="132" spans="1:14" x14ac:dyDescent="0.2">
      <c r="A132" s="3">
        <f t="shared" si="4"/>
        <v>2018</v>
      </c>
      <c r="B132" s="3">
        <f t="shared" si="5"/>
        <v>10</v>
      </c>
      <c r="C132" s="1">
        <f>'Florida_Keys FR'!F179</f>
        <v>132.20647065506597</v>
      </c>
      <c r="D132" s="1">
        <f>+Key_West!J263</f>
        <v>0</v>
      </c>
      <c r="E132" s="164">
        <f>+'LEE County'!D107</f>
        <v>708.44243329606161</v>
      </c>
      <c r="F132" s="1">
        <f>+Metro_Dade!I228</f>
        <v>0</v>
      </c>
      <c r="G132" s="164">
        <f>+Seminole!G120</f>
        <v>200</v>
      </c>
      <c r="H132" s="41"/>
      <c r="I132" s="155"/>
      <c r="J132" s="155"/>
      <c r="K132" s="184">
        <f>'Winter Park'!E59</f>
        <v>0</v>
      </c>
      <c r="L132" s="1">
        <f t="shared" ref="L132:L195" si="6">SUM(C132:K132)</f>
        <v>1040.6489039511275</v>
      </c>
      <c r="N132" s="1">
        <f t="shared" si="3"/>
        <v>863.44243329606161</v>
      </c>
    </row>
    <row r="133" spans="1:14" x14ac:dyDescent="0.2">
      <c r="A133" s="3">
        <f t="shared" si="4"/>
        <v>2018</v>
      </c>
      <c r="B133" s="3">
        <f t="shared" si="5"/>
        <v>11</v>
      </c>
      <c r="C133" s="1">
        <f>'Florida_Keys FR'!F180</f>
        <v>117.44447764428965</v>
      </c>
      <c r="D133" s="1">
        <f>+Key_West!J264</f>
        <v>0</v>
      </c>
      <c r="E133" s="164">
        <f>+'LEE County'!D108</f>
        <v>645.47839998665597</v>
      </c>
      <c r="F133" s="1">
        <f>+Metro_Dade!I229</f>
        <v>0</v>
      </c>
      <c r="G133" s="164">
        <f>+Seminole!G121</f>
        <v>200</v>
      </c>
      <c r="H133" s="41"/>
      <c r="I133" s="155"/>
      <c r="J133" s="155"/>
      <c r="K133" s="184">
        <f>'Winter Park'!E60</f>
        <v>0</v>
      </c>
      <c r="L133" s="1">
        <f t="shared" si="6"/>
        <v>962.92287763094566</v>
      </c>
      <c r="N133" s="1">
        <f t="shared" si="3"/>
        <v>800.47839998665597</v>
      </c>
    </row>
    <row r="134" spans="1:14" x14ac:dyDescent="0.2">
      <c r="A134" s="3">
        <f t="shared" si="4"/>
        <v>2018</v>
      </c>
      <c r="B134" s="3">
        <f t="shared" si="5"/>
        <v>12</v>
      </c>
      <c r="C134" s="1">
        <f>'Florida_Keys FR'!F181</f>
        <v>112.99743620771325</v>
      </c>
      <c r="D134" s="1">
        <f>+Key_West!J265</f>
        <v>0</v>
      </c>
      <c r="E134" s="164">
        <f>+'LEE County'!D109</f>
        <v>629.69850632631631</v>
      </c>
      <c r="F134" s="1">
        <f>+Metro_Dade!I230</f>
        <v>0</v>
      </c>
      <c r="G134" s="164">
        <f>+Seminole!G122</f>
        <v>200</v>
      </c>
      <c r="H134" s="41"/>
      <c r="I134" s="1"/>
      <c r="J134" s="1"/>
      <c r="K134" s="184">
        <f>'Winter Park'!E61</f>
        <v>0</v>
      </c>
      <c r="L134" s="1">
        <f t="shared" si="6"/>
        <v>942.69594253402954</v>
      </c>
      <c r="M134" s="46"/>
      <c r="N134" s="1">
        <f t="shared" si="3"/>
        <v>784.69850632631631</v>
      </c>
    </row>
    <row r="135" spans="1:14" x14ac:dyDescent="0.2">
      <c r="A135" s="3">
        <f t="shared" si="4"/>
        <v>2019</v>
      </c>
      <c r="B135" s="3">
        <f t="shared" si="5"/>
        <v>1</v>
      </c>
      <c r="C135" s="1">
        <f>'Florida_Keys FR'!F182</f>
        <v>106.24981541391132</v>
      </c>
      <c r="D135" s="1">
        <f>+Key_West!J266</f>
        <v>0</v>
      </c>
      <c r="E135" s="164">
        <f>+'LEE County'!D110</f>
        <v>818.29560301687195</v>
      </c>
      <c r="F135" s="1">
        <f>+Metro_Dade!I231</f>
        <v>0</v>
      </c>
      <c r="G135" s="164">
        <f>+Seminole!G123</f>
        <v>200</v>
      </c>
      <c r="H135" s="41"/>
      <c r="I135" s="1"/>
      <c r="J135" s="1"/>
      <c r="K135" s="184">
        <f>'Winter Park'!E62</f>
        <v>0</v>
      </c>
      <c r="L135" s="1">
        <f t="shared" si="6"/>
        <v>1124.5454184307832</v>
      </c>
      <c r="N135" s="1">
        <f t="shared" ref="N135:N198" si="7">E135+G135-45</f>
        <v>973.29560301687195</v>
      </c>
    </row>
    <row r="136" spans="1:14" x14ac:dyDescent="0.2">
      <c r="A136" s="3">
        <f t="shared" si="4"/>
        <v>2019</v>
      </c>
      <c r="B136" s="3">
        <f t="shared" si="5"/>
        <v>2</v>
      </c>
      <c r="C136" s="1">
        <f>'Florida_Keys FR'!F183</f>
        <v>116.731296291715</v>
      </c>
      <c r="D136" s="1">
        <f>+Key_West!J267</f>
        <v>0</v>
      </c>
      <c r="E136" s="164">
        <f>+'LEE County'!D111</f>
        <v>698.52191028449806</v>
      </c>
      <c r="F136" s="1">
        <f>+Metro_Dade!I232</f>
        <v>0</v>
      </c>
      <c r="G136" s="164">
        <f>+Seminole!G124</f>
        <v>200</v>
      </c>
      <c r="H136" s="41"/>
      <c r="I136" s="1"/>
      <c r="J136" s="1"/>
      <c r="K136" s="184">
        <f>'Winter Park'!E63</f>
        <v>0</v>
      </c>
      <c r="L136" s="1">
        <f t="shared" si="6"/>
        <v>1015.2532065762131</v>
      </c>
      <c r="N136" s="1">
        <f t="shared" si="7"/>
        <v>853.52191028449806</v>
      </c>
    </row>
    <row r="137" spans="1:14" x14ac:dyDescent="0.2">
      <c r="A137" s="3">
        <f t="shared" si="4"/>
        <v>2019</v>
      </c>
      <c r="B137" s="3">
        <f t="shared" si="5"/>
        <v>3</v>
      </c>
      <c r="C137" s="1">
        <f>'Florida_Keys FR'!F184</f>
        <v>109.09654507849883</v>
      </c>
      <c r="D137" s="1">
        <f>+Key_West!J268</f>
        <v>0</v>
      </c>
      <c r="E137" s="164">
        <f>+'LEE County'!D112</f>
        <v>639.02004069700399</v>
      </c>
      <c r="F137" s="1">
        <f>+Metro_Dade!I233</f>
        <v>0</v>
      </c>
      <c r="G137" s="164">
        <f>+Seminole!G125</f>
        <v>200</v>
      </c>
      <c r="H137" s="41"/>
      <c r="I137" s="1"/>
      <c r="J137" s="1"/>
      <c r="K137" s="184">
        <f>'Winter Park'!E64</f>
        <v>0</v>
      </c>
      <c r="L137" s="1">
        <f t="shared" si="6"/>
        <v>948.11658577550281</v>
      </c>
      <c r="N137" s="1">
        <f t="shared" si="7"/>
        <v>794.02004069700399</v>
      </c>
    </row>
    <row r="138" spans="1:14" x14ac:dyDescent="0.2">
      <c r="A138" s="3">
        <f t="shared" si="4"/>
        <v>2019</v>
      </c>
      <c r="B138" s="3">
        <f t="shared" si="5"/>
        <v>4</v>
      </c>
      <c r="C138" s="1">
        <f>'Florida_Keys FR'!F185</f>
        <v>130.30027509294331</v>
      </c>
      <c r="D138" s="1">
        <f>+Key_West!J269</f>
        <v>0</v>
      </c>
      <c r="E138" s="164">
        <f>+'LEE County'!D113</f>
        <v>645.90040301164584</v>
      </c>
      <c r="F138" s="1">
        <f>+Metro_Dade!I234</f>
        <v>0</v>
      </c>
      <c r="G138" s="164">
        <f>+Seminole!G126</f>
        <v>200</v>
      </c>
      <c r="H138" s="41"/>
      <c r="I138" s="1"/>
      <c r="J138" s="1"/>
      <c r="K138" s="184">
        <f>'Winter Park'!E65</f>
        <v>0</v>
      </c>
      <c r="L138" s="1">
        <f t="shared" si="6"/>
        <v>976.20067810458909</v>
      </c>
      <c r="N138" s="1">
        <f t="shared" si="7"/>
        <v>800.90040301164584</v>
      </c>
    </row>
    <row r="139" spans="1:14" x14ac:dyDescent="0.2">
      <c r="A139" s="3">
        <f t="shared" si="4"/>
        <v>2019</v>
      </c>
      <c r="B139" s="3">
        <f t="shared" si="5"/>
        <v>5</v>
      </c>
      <c r="C139" s="1">
        <f>'Florida_Keys FR'!F186</f>
        <v>141.05234731289036</v>
      </c>
      <c r="D139" s="1">
        <f>+Key_West!J270</f>
        <v>0</v>
      </c>
      <c r="E139" s="164">
        <f>+'LEE County'!D114</f>
        <v>730.76552090341988</v>
      </c>
      <c r="F139" s="1">
        <f>+Metro_Dade!I235</f>
        <v>0</v>
      </c>
      <c r="G139" s="164">
        <f>+Seminole!G127</f>
        <v>200</v>
      </c>
      <c r="H139" s="41"/>
      <c r="I139" s="1"/>
      <c r="J139" s="1"/>
      <c r="K139" s="184">
        <f>'Winter Park'!E66</f>
        <v>0</v>
      </c>
      <c r="L139" s="1">
        <f t="shared" si="6"/>
        <v>1071.8178682163102</v>
      </c>
      <c r="N139" s="1">
        <f t="shared" si="7"/>
        <v>885.76552090341988</v>
      </c>
    </row>
    <row r="140" spans="1:14" x14ac:dyDescent="0.2">
      <c r="A140" s="3">
        <f t="shared" ref="A140:A203" si="8">A128+1</f>
        <v>2019</v>
      </c>
      <c r="B140" s="3">
        <f t="shared" ref="B140:B203" si="9">B128</f>
        <v>6</v>
      </c>
      <c r="C140" s="1">
        <f>'Florida_Keys FR'!F187</f>
        <v>141.58858406450912</v>
      </c>
      <c r="D140" s="1">
        <f>+Key_West!J271</f>
        <v>0</v>
      </c>
      <c r="E140" s="164">
        <f>+'LEE County'!D115</f>
        <v>762.81380095477505</v>
      </c>
      <c r="F140" s="1">
        <f>+Metro_Dade!I236</f>
        <v>0</v>
      </c>
      <c r="G140" s="164">
        <f>+Seminole!G128</f>
        <v>200</v>
      </c>
      <c r="H140" s="41"/>
      <c r="I140" s="1"/>
      <c r="J140" s="1"/>
      <c r="K140" s="184">
        <f>'Winter Park'!E67</f>
        <v>0</v>
      </c>
      <c r="L140" s="1">
        <f t="shared" si="6"/>
        <v>1104.4023850192841</v>
      </c>
      <c r="N140" s="1">
        <f t="shared" si="7"/>
        <v>917.81380095477505</v>
      </c>
    </row>
    <row r="141" spans="1:14" x14ac:dyDescent="0.2">
      <c r="A141" s="3">
        <f t="shared" si="8"/>
        <v>2019</v>
      </c>
      <c r="B141" s="3">
        <f t="shared" si="9"/>
        <v>7</v>
      </c>
      <c r="C141" s="1">
        <f>'Florida_Keys FR'!F188</f>
        <v>156.93345448217195</v>
      </c>
      <c r="D141" s="1">
        <f>+Key_West!J272</f>
        <v>0</v>
      </c>
      <c r="E141" s="164">
        <f>+'LEE County'!D116</f>
        <v>790.79230867783701</v>
      </c>
      <c r="F141" s="1">
        <f>+Metro_Dade!I237</f>
        <v>0</v>
      </c>
      <c r="G141" s="164">
        <f>+Seminole!G129</f>
        <v>200</v>
      </c>
      <c r="H141" s="41"/>
      <c r="I141" s="1"/>
      <c r="J141" s="1"/>
      <c r="K141" s="184">
        <f>'Winter Park'!E68</f>
        <v>0</v>
      </c>
      <c r="L141" s="1">
        <f t="shared" si="6"/>
        <v>1147.7257631600089</v>
      </c>
      <c r="N141" s="1">
        <f t="shared" si="7"/>
        <v>945.79230867783701</v>
      </c>
    </row>
    <row r="142" spans="1:14" s="67" customFormat="1" x14ac:dyDescent="0.2">
      <c r="A142" s="64">
        <f t="shared" si="8"/>
        <v>2019</v>
      </c>
      <c r="B142" s="64">
        <f t="shared" si="9"/>
        <v>8</v>
      </c>
      <c r="C142" s="1">
        <f>'Florida_Keys FR'!F189</f>
        <v>155.71790019122864</v>
      </c>
      <c r="D142" s="66">
        <f>+Key_West!J273</f>
        <v>0</v>
      </c>
      <c r="E142" s="183">
        <f>+'LEE County'!D117</f>
        <v>793.43581755724472</v>
      </c>
      <c r="F142" s="66">
        <f>+Metro_Dade!I238</f>
        <v>0</v>
      </c>
      <c r="G142" s="183">
        <f>+Seminole!G130</f>
        <v>200</v>
      </c>
      <c r="H142" s="185"/>
      <c r="I142" s="66"/>
      <c r="J142" s="66"/>
      <c r="K142" s="184">
        <f>'Winter Park'!E69</f>
        <v>0</v>
      </c>
      <c r="L142" s="1">
        <f t="shared" si="6"/>
        <v>1149.1537177484734</v>
      </c>
      <c r="M142" s="66"/>
      <c r="N142" s="1">
        <f t="shared" si="7"/>
        <v>948.43581755724472</v>
      </c>
    </row>
    <row r="143" spans="1:14" x14ac:dyDescent="0.2">
      <c r="A143" s="3">
        <f t="shared" si="8"/>
        <v>2019</v>
      </c>
      <c r="B143" s="3">
        <f t="shared" si="9"/>
        <v>9</v>
      </c>
      <c r="C143" s="1">
        <f>'Florida_Keys FR'!F190</f>
        <v>144.55223686879978</v>
      </c>
      <c r="D143" s="1">
        <f>+Key_West!J274</f>
        <v>0</v>
      </c>
      <c r="E143" s="164">
        <f>+'LEE County'!D118</f>
        <v>765.61879343167425</v>
      </c>
      <c r="F143" s="1">
        <f>+Metro_Dade!I239</f>
        <v>0</v>
      </c>
      <c r="G143" s="164">
        <f>+Seminole!G131</f>
        <v>200</v>
      </c>
      <c r="H143" s="41"/>
      <c r="I143" s="1"/>
      <c r="J143" s="1"/>
      <c r="K143" s="184">
        <f>'Winter Park'!E70</f>
        <v>0</v>
      </c>
      <c r="L143" s="1">
        <f t="shared" si="6"/>
        <v>1110.1710303004741</v>
      </c>
      <c r="N143" s="1">
        <f t="shared" si="7"/>
        <v>920.61879343167425</v>
      </c>
    </row>
    <row r="144" spans="1:14" x14ac:dyDescent="0.2">
      <c r="A144" s="3">
        <f t="shared" si="8"/>
        <v>2019</v>
      </c>
      <c r="B144" s="3">
        <f t="shared" si="9"/>
        <v>10</v>
      </c>
      <c r="C144" s="1">
        <f>'Florida_Keys FR'!F191</f>
        <v>132.88072365540683</v>
      </c>
      <c r="D144" s="1">
        <f>+Key_West!J275</f>
        <v>0</v>
      </c>
      <c r="E144" s="164">
        <f>+'LEE County'!D119</f>
        <v>714.44751523241757</v>
      </c>
      <c r="F144" s="1">
        <f>+Metro_Dade!I240</f>
        <v>0</v>
      </c>
      <c r="G144" s="164">
        <f>+Seminole!G132</f>
        <v>200</v>
      </c>
      <c r="H144" s="41"/>
      <c r="I144" s="1"/>
      <c r="J144" s="1"/>
      <c r="K144" s="184">
        <f>'Winter Park'!E71</f>
        <v>0</v>
      </c>
      <c r="L144" s="1">
        <f t="shared" si="6"/>
        <v>1047.3282388878245</v>
      </c>
      <c r="N144" s="1">
        <f t="shared" si="7"/>
        <v>869.44751523241757</v>
      </c>
    </row>
    <row r="145" spans="1:14" x14ac:dyDescent="0.2">
      <c r="A145" s="3">
        <f t="shared" si="8"/>
        <v>2019</v>
      </c>
      <c r="B145" s="3">
        <f t="shared" si="9"/>
        <v>11</v>
      </c>
      <c r="C145" s="1">
        <f>'Florida_Keys FR'!F192</f>
        <v>118.04344448027553</v>
      </c>
      <c r="D145" s="1">
        <f>+Key_West!J276</f>
        <v>0</v>
      </c>
      <c r="E145" s="164">
        <f>+'LEE County'!D120</f>
        <v>653.61834612345456</v>
      </c>
      <c r="F145" s="1">
        <f>+Metro_Dade!I241</f>
        <v>0</v>
      </c>
      <c r="G145" s="164">
        <f>+Seminole!G133</f>
        <v>200</v>
      </c>
      <c r="H145" s="41"/>
      <c r="I145" s="1"/>
      <c r="J145" s="1"/>
      <c r="K145" s="184">
        <f>'Winter Park'!E72</f>
        <v>0</v>
      </c>
      <c r="L145" s="1">
        <f t="shared" si="6"/>
        <v>971.66179060373008</v>
      </c>
      <c r="N145" s="1">
        <f t="shared" si="7"/>
        <v>808.61834612345456</v>
      </c>
    </row>
    <row r="146" spans="1:14" x14ac:dyDescent="0.2">
      <c r="A146" s="3">
        <f t="shared" si="8"/>
        <v>2019</v>
      </c>
      <c r="B146" s="3">
        <f t="shared" si="9"/>
        <v>12</v>
      </c>
      <c r="C146" s="1">
        <f>'Florida_Keys FR'!F193</f>
        <v>113.57372313237259</v>
      </c>
      <c r="D146" s="1">
        <f>+Key_West!J277</f>
        <v>0</v>
      </c>
      <c r="E146" s="164">
        <f>+'LEE County'!D121</f>
        <v>637.61359962946688</v>
      </c>
      <c r="F146" s="1">
        <f>+Metro_Dade!I242</f>
        <v>0</v>
      </c>
      <c r="G146" s="164">
        <f>+Seminole!G134</f>
        <v>200</v>
      </c>
      <c r="H146" s="41"/>
      <c r="I146" s="1"/>
      <c r="J146" s="1"/>
      <c r="K146" s="184">
        <f>'Winter Park'!E73</f>
        <v>0</v>
      </c>
      <c r="L146" s="1">
        <f t="shared" si="6"/>
        <v>951.18732276183948</v>
      </c>
      <c r="M146" s="46"/>
      <c r="N146" s="1">
        <f t="shared" si="7"/>
        <v>792.61359962946688</v>
      </c>
    </row>
    <row r="147" spans="1:14" x14ac:dyDescent="0.2">
      <c r="A147" s="3">
        <f t="shared" si="8"/>
        <v>2020</v>
      </c>
      <c r="B147" s="3">
        <f t="shared" si="9"/>
        <v>1</v>
      </c>
      <c r="C147" s="1">
        <f>'Florida_Keys FR'!F194</f>
        <v>106.79168947252228</v>
      </c>
      <c r="D147" s="1">
        <f>+Key_West!J278</f>
        <v>0</v>
      </c>
      <c r="E147" s="164">
        <f>+'LEE County'!D122</f>
        <v>825.812104133925</v>
      </c>
      <c r="F147" s="1">
        <f>+Metro_Dade!I243</f>
        <v>0</v>
      </c>
      <c r="G147" s="164">
        <f>+Seminole!G135</f>
        <v>200</v>
      </c>
      <c r="H147" s="41"/>
      <c r="I147" s="1"/>
      <c r="J147" s="1"/>
      <c r="K147" s="1"/>
      <c r="L147" s="1">
        <f t="shared" si="6"/>
        <v>1132.6037936064472</v>
      </c>
      <c r="N147" s="1">
        <f t="shared" si="7"/>
        <v>980.812104133925</v>
      </c>
    </row>
    <row r="148" spans="1:14" x14ac:dyDescent="0.2">
      <c r="A148" s="3">
        <f t="shared" si="8"/>
        <v>2020</v>
      </c>
      <c r="B148" s="3">
        <f t="shared" si="9"/>
        <v>2</v>
      </c>
      <c r="C148" s="1">
        <f>'Florida_Keys FR'!F195</f>
        <v>117.32662590280275</v>
      </c>
      <c r="D148" s="1">
        <f>+Key_West!J279</f>
        <v>0</v>
      </c>
      <c r="E148" s="164">
        <f>+'LEE County'!D123</f>
        <v>705.6979558916837</v>
      </c>
      <c r="F148" s="1">
        <f>+Metro_Dade!I244</f>
        <v>0</v>
      </c>
      <c r="G148" s="164">
        <f>+Seminole!G136</f>
        <v>200</v>
      </c>
      <c r="H148" s="41"/>
      <c r="I148" s="1"/>
      <c r="J148" s="1"/>
      <c r="K148" s="1"/>
      <c r="L148" s="1">
        <f t="shared" si="6"/>
        <v>1023.0245817944865</v>
      </c>
      <c r="N148" s="1">
        <f t="shared" si="7"/>
        <v>860.6979558916837</v>
      </c>
    </row>
    <row r="149" spans="1:14" x14ac:dyDescent="0.2">
      <c r="A149" s="3">
        <f t="shared" si="8"/>
        <v>2020</v>
      </c>
      <c r="B149" s="3">
        <f t="shared" si="9"/>
        <v>3</v>
      </c>
      <c r="C149" s="1">
        <f>'Florida_Keys FR'!F196</f>
        <v>109.65293745839921</v>
      </c>
      <c r="D149" s="1">
        <f>+Key_West!J280</f>
        <v>0</v>
      </c>
      <c r="E149" s="164">
        <f>+'LEE County'!D124</f>
        <v>645.62333225870998</v>
      </c>
      <c r="F149" s="1">
        <f>+Metro_Dade!I245</f>
        <v>0</v>
      </c>
      <c r="G149" s="164">
        <f>+Seminole!G137</f>
        <v>200</v>
      </c>
      <c r="H149" s="41"/>
      <c r="I149" s="1"/>
      <c r="J149" s="1"/>
      <c r="K149" s="1"/>
      <c r="L149" s="1">
        <f t="shared" si="6"/>
        <v>955.27626971710924</v>
      </c>
      <c r="N149" s="1">
        <f t="shared" si="7"/>
        <v>800.62333225870998</v>
      </c>
    </row>
    <row r="150" spans="1:14" x14ac:dyDescent="0.2">
      <c r="A150" s="3">
        <f t="shared" si="8"/>
        <v>2020</v>
      </c>
      <c r="B150" s="3">
        <f t="shared" si="9"/>
        <v>4</v>
      </c>
      <c r="C150" s="1">
        <f>'Florida_Keys FR'!F197</f>
        <v>130.96480649591732</v>
      </c>
      <c r="D150" s="1">
        <f>+Key_West!J281</f>
        <v>0</v>
      </c>
      <c r="E150" s="164">
        <f>+'LEE County'!D125</f>
        <v>651.43779062814724</v>
      </c>
      <c r="F150" s="1">
        <f>+Metro_Dade!I246</f>
        <v>0</v>
      </c>
      <c r="G150" s="164">
        <f>+Seminole!G138</f>
        <v>200</v>
      </c>
      <c r="H150" s="41"/>
      <c r="I150" s="1"/>
      <c r="J150" s="1"/>
      <c r="K150" s="1"/>
      <c r="L150" s="1">
        <f t="shared" si="6"/>
        <v>982.40259712406453</v>
      </c>
      <c r="N150" s="1">
        <f t="shared" si="7"/>
        <v>806.43779062814724</v>
      </c>
    </row>
    <row r="151" spans="1:14" x14ac:dyDescent="0.2">
      <c r="A151" s="3">
        <f t="shared" si="8"/>
        <v>2020</v>
      </c>
      <c r="B151" s="3">
        <f t="shared" si="9"/>
        <v>5</v>
      </c>
      <c r="C151" s="1">
        <f>'Florida_Keys FR'!F198</f>
        <v>141.77171428418612</v>
      </c>
      <c r="D151" s="1">
        <f>+Key_West!J282</f>
        <v>0</v>
      </c>
      <c r="E151" s="164">
        <f>+'LEE County'!D126</f>
        <v>733.92895171886823</v>
      </c>
      <c r="F151" s="1">
        <f>+Metro_Dade!I247</f>
        <v>0</v>
      </c>
      <c r="G151" s="164">
        <f>+Seminole!G139</f>
        <v>200</v>
      </c>
      <c r="H151" s="41"/>
      <c r="I151" s="1"/>
      <c r="J151" s="1"/>
      <c r="K151" s="1"/>
      <c r="L151" s="1">
        <f t="shared" si="6"/>
        <v>1075.7006660030543</v>
      </c>
      <c r="N151" s="1">
        <f t="shared" si="7"/>
        <v>888.92895171886823</v>
      </c>
    </row>
    <row r="152" spans="1:14" x14ac:dyDescent="0.2">
      <c r="A152" s="3">
        <f t="shared" si="8"/>
        <v>2020</v>
      </c>
      <c r="B152" s="3">
        <f t="shared" si="9"/>
        <v>6</v>
      </c>
      <c r="C152" s="1">
        <f>'Florida_Keys FR'!F199</f>
        <v>142.31068584323813</v>
      </c>
      <c r="D152" s="1">
        <f>+Key_West!J283</f>
        <v>0</v>
      </c>
      <c r="E152" s="164">
        <f>+'LEE County'!D127</f>
        <v>764.25166215541265</v>
      </c>
      <c r="F152" s="1">
        <f>+Metro_Dade!I248</f>
        <v>0</v>
      </c>
      <c r="G152" s="164">
        <f>+Seminole!G140</f>
        <v>200</v>
      </c>
      <c r="H152" s="41"/>
      <c r="I152" s="1"/>
      <c r="J152" s="1"/>
      <c r="K152" s="1"/>
      <c r="L152" s="1">
        <f t="shared" si="6"/>
        <v>1106.5623479986507</v>
      </c>
      <c r="N152" s="1">
        <f t="shared" si="7"/>
        <v>919.25166215541265</v>
      </c>
    </row>
    <row r="153" spans="1:14" x14ac:dyDescent="0.2">
      <c r="A153" s="3">
        <f t="shared" si="8"/>
        <v>2020</v>
      </c>
      <c r="B153" s="3">
        <f t="shared" si="9"/>
        <v>7</v>
      </c>
      <c r="C153" s="1">
        <f>'Florida_Keys FR'!F200</f>
        <v>157.73422059226863</v>
      </c>
      <c r="D153" s="1">
        <f>+Key_West!J284</f>
        <v>0</v>
      </c>
      <c r="E153" s="164">
        <f>+'LEE County'!D128</f>
        <v>790.99145745766111</v>
      </c>
      <c r="F153" s="1">
        <f>+Metro_Dade!I249</f>
        <v>0</v>
      </c>
      <c r="G153" s="164">
        <f>+Seminole!G141</f>
        <v>200</v>
      </c>
      <c r="H153" s="41"/>
      <c r="I153" s="1"/>
      <c r="J153" s="1"/>
      <c r="K153" s="1"/>
      <c r="L153" s="1">
        <f t="shared" si="6"/>
        <v>1148.7256780499297</v>
      </c>
      <c r="N153" s="1">
        <f t="shared" si="7"/>
        <v>945.99145745766111</v>
      </c>
    </row>
    <row r="154" spans="1:14" s="67" customFormat="1" x14ac:dyDescent="0.2">
      <c r="A154" s="64">
        <f t="shared" si="8"/>
        <v>2020</v>
      </c>
      <c r="B154" s="64">
        <f t="shared" si="9"/>
        <v>8</v>
      </c>
      <c r="C154" s="1">
        <f>'Florida_Keys FR'!F201</f>
        <v>156.51206148220393</v>
      </c>
      <c r="D154" s="66">
        <f>+Key_West!J285</f>
        <v>0</v>
      </c>
      <c r="E154" s="186">
        <f>+'LEE County'!D129</f>
        <v>793.40961452814201</v>
      </c>
      <c r="F154" s="66">
        <f>+Metro_Dade!I250</f>
        <v>0</v>
      </c>
      <c r="G154" s="183">
        <f>+Seminole!G142</f>
        <v>200</v>
      </c>
      <c r="H154" s="185"/>
      <c r="I154" s="66"/>
      <c r="J154" s="66"/>
      <c r="K154" s="66"/>
      <c r="L154" s="1">
        <f t="shared" si="6"/>
        <v>1149.9216760103459</v>
      </c>
      <c r="M154" s="66"/>
      <c r="N154" s="1">
        <f>E154+G154-45</f>
        <v>948.40961452814201</v>
      </c>
    </row>
    <row r="155" spans="1:14" x14ac:dyDescent="0.2">
      <c r="A155" s="3">
        <f t="shared" si="8"/>
        <v>2020</v>
      </c>
      <c r="B155" s="3">
        <f t="shared" si="9"/>
        <v>9</v>
      </c>
      <c r="C155" s="1">
        <f>'Florida_Keys FR'!F202</f>
        <v>145.28945327683067</v>
      </c>
      <c r="D155" s="1">
        <f>+Key_West!J286</f>
        <v>0</v>
      </c>
      <c r="E155" s="164">
        <f>+'LEE County'!D130</f>
        <v>766.60127344038335</v>
      </c>
      <c r="F155" s="1">
        <f>+Metro_Dade!I251</f>
        <v>0</v>
      </c>
      <c r="G155" s="164">
        <f>+Seminole!G143</f>
        <v>200</v>
      </c>
      <c r="H155" s="41"/>
      <c r="I155" s="1"/>
      <c r="J155" s="1"/>
      <c r="K155" s="1"/>
      <c r="L155" s="1">
        <f t="shared" si="6"/>
        <v>1111.890726717214</v>
      </c>
      <c r="N155" s="1">
        <f t="shared" si="7"/>
        <v>921.60127344038335</v>
      </c>
    </row>
    <row r="156" spans="1:14" x14ac:dyDescent="0.2">
      <c r="A156" s="3">
        <f t="shared" si="8"/>
        <v>2020</v>
      </c>
      <c r="B156" s="3">
        <f t="shared" si="9"/>
        <v>10</v>
      </c>
      <c r="C156" s="1">
        <f>'Florida_Keys FR'!F203</f>
        <v>133.55841534604937</v>
      </c>
      <c r="D156" s="1">
        <f>+Key_West!J287</f>
        <v>0</v>
      </c>
      <c r="E156" s="164">
        <f>+'LEE County'!D131</f>
        <v>717.55293451202101</v>
      </c>
      <c r="F156" s="1">
        <f>+Metro_Dade!I252</f>
        <v>0</v>
      </c>
      <c r="G156" s="164">
        <f>+Seminole!G144</f>
        <v>200</v>
      </c>
      <c r="H156" s="41"/>
      <c r="I156" s="1"/>
      <c r="J156" s="1"/>
      <c r="K156" s="1"/>
      <c r="L156" s="1">
        <f t="shared" si="6"/>
        <v>1051.1113498580703</v>
      </c>
      <c r="N156" s="1">
        <f t="shared" si="7"/>
        <v>872.55293451202101</v>
      </c>
    </row>
    <row r="157" spans="1:14" x14ac:dyDescent="0.2">
      <c r="A157" s="3">
        <f t="shared" si="8"/>
        <v>2020</v>
      </c>
      <c r="B157" s="3">
        <f t="shared" si="9"/>
        <v>11</v>
      </c>
      <c r="C157" s="1">
        <f>'Florida_Keys FR'!F204</f>
        <v>118.64546604712494</v>
      </c>
      <c r="D157" s="1">
        <f>+Key_West!J288</f>
        <v>0</v>
      </c>
      <c r="E157" s="164">
        <f>+'LEE County'!D132</f>
        <v>659.72447137045685</v>
      </c>
      <c r="F157" s="1">
        <f>+Metro_Dade!I253</f>
        <v>0</v>
      </c>
      <c r="G157" s="164">
        <f>+Seminole!G145</f>
        <v>200</v>
      </c>
      <c r="H157" s="41"/>
      <c r="I157" s="1"/>
      <c r="J157" s="1"/>
      <c r="K157" s="1"/>
      <c r="L157" s="1">
        <f t="shared" si="6"/>
        <v>978.36993741758181</v>
      </c>
      <c r="N157" s="1">
        <f t="shared" si="7"/>
        <v>814.72447137045685</v>
      </c>
    </row>
    <row r="158" spans="1:14" x14ac:dyDescent="0.2">
      <c r="A158" s="3">
        <f t="shared" si="8"/>
        <v>2020</v>
      </c>
      <c r="B158" s="3">
        <f t="shared" si="9"/>
        <v>12</v>
      </c>
      <c r="C158" s="1">
        <f>'Florida_Keys FR'!F205</f>
        <v>114.15294912034769</v>
      </c>
      <c r="D158" s="1">
        <f>+Key_West!J289</f>
        <v>0</v>
      </c>
      <c r="E158" s="164">
        <f>+'LEE County'!D133</f>
        <v>644.5674497147744</v>
      </c>
      <c r="F158" s="1">
        <f>+Metro_Dade!I254</f>
        <v>0</v>
      </c>
      <c r="G158" s="164">
        <f>+Seminole!G146</f>
        <v>200</v>
      </c>
      <c r="H158" s="41"/>
      <c r="I158" s="1"/>
      <c r="J158" s="1"/>
      <c r="K158" s="1"/>
      <c r="L158" s="1">
        <f t="shared" si="6"/>
        <v>958.72039883512207</v>
      </c>
      <c r="M158" s="46"/>
      <c r="N158" s="1">
        <f t="shared" si="7"/>
        <v>799.5674497147744</v>
      </c>
    </row>
    <row r="159" spans="1:14" x14ac:dyDescent="0.2">
      <c r="A159" s="3">
        <f t="shared" si="8"/>
        <v>2021</v>
      </c>
      <c r="B159" s="3">
        <f t="shared" si="9"/>
        <v>1</v>
      </c>
      <c r="C159" s="1">
        <f>'Florida_Keys FR'!F206</f>
        <v>107.33632708883215</v>
      </c>
      <c r="D159" s="1">
        <f>+Key_West!J290</f>
        <v>0</v>
      </c>
      <c r="E159" s="164">
        <f>+'LEE County'!D134</f>
        <v>833.30817819227275</v>
      </c>
      <c r="F159" s="1">
        <f>+Metro_Dade!I255</f>
        <v>0</v>
      </c>
      <c r="G159" s="164">
        <f>+Seminole!G147</f>
        <v>200</v>
      </c>
      <c r="H159" s="41"/>
      <c r="I159" s="1"/>
      <c r="J159" s="1"/>
      <c r="K159" s="1"/>
      <c r="L159" s="1">
        <f t="shared" si="6"/>
        <v>1140.644505281105</v>
      </c>
      <c r="N159" s="1">
        <f t="shared" si="7"/>
        <v>988.30817819227286</v>
      </c>
    </row>
    <row r="160" spans="1:14" x14ac:dyDescent="0.2">
      <c r="A160" s="3">
        <f t="shared" si="8"/>
        <v>2021</v>
      </c>
      <c r="B160" s="3">
        <f t="shared" si="9"/>
        <v>2</v>
      </c>
      <c r="C160" s="1">
        <f>'Florida_Keys FR'!F207</f>
        <v>117.92499169490706</v>
      </c>
      <c r="D160" s="1">
        <f>+Key_West!J291</f>
        <v>0</v>
      </c>
      <c r="E160" s="164">
        <f>+'LEE County'!D135</f>
        <v>712.33728528248162</v>
      </c>
      <c r="F160" s="1">
        <f>+Metro_Dade!I256</f>
        <v>0</v>
      </c>
      <c r="G160" s="164">
        <f>+Seminole!G148</f>
        <v>200</v>
      </c>
      <c r="H160" s="41"/>
      <c r="I160" s="1"/>
      <c r="J160" s="1"/>
      <c r="K160" s="1"/>
      <c r="L160" s="1">
        <f t="shared" si="6"/>
        <v>1030.2622769773886</v>
      </c>
      <c r="N160" s="1">
        <f t="shared" si="7"/>
        <v>867.33728528248162</v>
      </c>
    </row>
    <row r="161" spans="1:14" x14ac:dyDescent="0.2">
      <c r="A161" s="3">
        <f t="shared" si="8"/>
        <v>2021</v>
      </c>
      <c r="B161" s="3">
        <f t="shared" si="9"/>
        <v>3</v>
      </c>
      <c r="C161" s="1">
        <f>'Florida_Keys FR'!F208</f>
        <v>110.21216743943705</v>
      </c>
      <c r="D161" s="1">
        <f>+Key_West!J292</f>
        <v>0</v>
      </c>
      <c r="E161" s="164">
        <f>+'LEE County'!D136</f>
        <v>652.34204667747144</v>
      </c>
      <c r="F161" s="1">
        <f>+Metro_Dade!I257</f>
        <v>0</v>
      </c>
      <c r="G161" s="164">
        <f>+Seminole!G149</f>
        <v>200</v>
      </c>
      <c r="H161" s="41"/>
      <c r="I161" s="1"/>
      <c r="J161" s="1"/>
      <c r="K161" s="1"/>
      <c r="L161" s="1">
        <f t="shared" si="6"/>
        <v>962.5542141169085</v>
      </c>
      <c r="N161" s="1">
        <f t="shared" si="7"/>
        <v>807.34204667747144</v>
      </c>
    </row>
    <row r="162" spans="1:14" x14ac:dyDescent="0.2">
      <c r="A162" s="3">
        <f t="shared" si="8"/>
        <v>2021</v>
      </c>
      <c r="B162" s="3">
        <f t="shared" si="9"/>
        <v>4</v>
      </c>
      <c r="C162" s="1">
        <f>'Florida_Keys FR'!F209</f>
        <v>131.6327270090465</v>
      </c>
      <c r="D162" s="1">
        <f>+Key_West!J293</f>
        <v>0</v>
      </c>
      <c r="E162" s="164">
        <f>+'LEE County'!D137</f>
        <v>657.18721698856018</v>
      </c>
      <c r="F162" s="1">
        <f>+Metro_Dade!I258</f>
        <v>0</v>
      </c>
      <c r="G162" s="164">
        <f>+Seminole!G150</f>
        <v>200</v>
      </c>
      <c r="H162" s="41"/>
      <c r="I162" s="1"/>
      <c r="J162" s="1"/>
      <c r="K162" s="1"/>
      <c r="L162" s="1">
        <f t="shared" si="6"/>
        <v>988.81994399760674</v>
      </c>
      <c r="N162" s="1">
        <f t="shared" si="7"/>
        <v>812.18721698856018</v>
      </c>
    </row>
    <row r="163" spans="1:14" x14ac:dyDescent="0.2">
      <c r="A163" s="3">
        <f t="shared" si="8"/>
        <v>2021</v>
      </c>
      <c r="B163" s="3">
        <f t="shared" si="9"/>
        <v>5</v>
      </c>
      <c r="C163" s="1">
        <f>'Florida_Keys FR'!F210</f>
        <v>142.49475002703548</v>
      </c>
      <c r="D163" s="1">
        <f>+Key_West!J294</f>
        <v>0</v>
      </c>
      <c r="E163" s="164">
        <f>+'LEE County'!D138</f>
        <v>738.18438096639159</v>
      </c>
      <c r="F163" s="1">
        <f>+Metro_Dade!I259</f>
        <v>0</v>
      </c>
      <c r="G163" s="164">
        <f>+Seminole!G151</f>
        <v>200</v>
      </c>
      <c r="H163" s="41"/>
      <c r="I163" s="1"/>
      <c r="J163" s="1"/>
      <c r="K163" s="1"/>
      <c r="L163" s="1">
        <f t="shared" si="6"/>
        <v>1080.679130993427</v>
      </c>
      <c r="N163" s="1">
        <f t="shared" si="7"/>
        <v>893.18438096639159</v>
      </c>
    </row>
    <row r="164" spans="1:14" x14ac:dyDescent="0.2">
      <c r="A164" s="3">
        <f t="shared" si="8"/>
        <v>2021</v>
      </c>
      <c r="B164" s="3">
        <f t="shared" si="9"/>
        <v>6</v>
      </c>
      <c r="C164" s="1">
        <f>'Florida_Keys FR'!F211</f>
        <v>143.03647034103867</v>
      </c>
      <c r="D164" s="1">
        <f>+Key_West!J295</f>
        <v>0</v>
      </c>
      <c r="E164" s="164">
        <f>+'LEE County'!D139</f>
        <v>767.04700590557616</v>
      </c>
      <c r="F164" s="1">
        <f>+Metro_Dade!I260</f>
        <v>0</v>
      </c>
      <c r="G164" s="1">
        <v>0</v>
      </c>
      <c r="H164" s="41"/>
      <c r="I164" s="1"/>
      <c r="J164" s="1"/>
      <c r="K164" s="1"/>
      <c r="L164" s="1">
        <f t="shared" si="6"/>
        <v>910.08347624661485</v>
      </c>
      <c r="N164" s="1">
        <f t="shared" si="7"/>
        <v>722.04700590557616</v>
      </c>
    </row>
    <row r="165" spans="1:14" x14ac:dyDescent="0.2">
      <c r="A165" s="3">
        <f t="shared" si="8"/>
        <v>2021</v>
      </c>
      <c r="B165" s="3">
        <f t="shared" si="9"/>
        <v>7</v>
      </c>
      <c r="C165" s="1">
        <f>'Florida_Keys FR'!F212</f>
        <v>158.53891684278292</v>
      </c>
      <c r="D165" s="1">
        <f>+Key_West!J296</f>
        <v>0</v>
      </c>
      <c r="E165" s="164">
        <f>+'LEE County'!D140</f>
        <v>793.108104102879</v>
      </c>
      <c r="F165" s="1">
        <f>+Metro_Dade!I261</f>
        <v>0</v>
      </c>
      <c r="G165" s="1">
        <v>0</v>
      </c>
      <c r="H165" s="41"/>
      <c r="I165" s="1"/>
      <c r="J165" s="1"/>
      <c r="K165" s="1"/>
      <c r="L165" s="1">
        <f t="shared" si="6"/>
        <v>951.64702094566189</v>
      </c>
      <c r="N165" s="1">
        <f t="shared" si="7"/>
        <v>748.108104102879</v>
      </c>
    </row>
    <row r="166" spans="1:14" s="67" customFormat="1" x14ac:dyDescent="0.2">
      <c r="A166" s="64">
        <f t="shared" si="8"/>
        <v>2021</v>
      </c>
      <c r="B166" s="64">
        <f t="shared" si="9"/>
        <v>8</v>
      </c>
      <c r="C166" s="1">
        <f>'Florida_Keys FR'!F213</f>
        <v>157.31027299576317</v>
      </c>
      <c r="D166" s="66">
        <f>+Key_West!J297</f>
        <v>0</v>
      </c>
      <c r="E166" s="186">
        <f>+'LEE County'!D141</f>
        <v>795.42130788668703</v>
      </c>
      <c r="F166" s="66">
        <f>+Metro_Dade!I262</f>
        <v>0</v>
      </c>
      <c r="G166" s="1">
        <v>0</v>
      </c>
      <c r="H166" s="41"/>
      <c r="I166" s="66"/>
      <c r="J166" s="66"/>
      <c r="K166" s="66"/>
      <c r="L166" s="1">
        <f t="shared" si="6"/>
        <v>952.7315808824502</v>
      </c>
      <c r="M166" s="66"/>
      <c r="N166" s="1">
        <f t="shared" si="7"/>
        <v>750.42130788668703</v>
      </c>
    </row>
    <row r="167" spans="1:14" x14ac:dyDescent="0.2">
      <c r="A167" s="3">
        <f t="shared" si="8"/>
        <v>2021</v>
      </c>
      <c r="B167" s="3">
        <f t="shared" si="9"/>
        <v>9</v>
      </c>
      <c r="C167" s="1">
        <f>'Florida_Keys FR'!F214</f>
        <v>146.0304294885425</v>
      </c>
      <c r="D167" s="1">
        <f>+Key_West!J298</f>
        <v>0</v>
      </c>
      <c r="E167" s="164">
        <f>+'LEE County'!D142</f>
        <v>769.11887373088234</v>
      </c>
      <c r="F167" s="1">
        <f>+Metro_Dade!I263</f>
        <v>0</v>
      </c>
      <c r="G167" s="1">
        <v>0</v>
      </c>
      <c r="H167" s="41"/>
      <c r="I167" s="1"/>
      <c r="J167" s="1"/>
      <c r="K167" s="1"/>
      <c r="L167" s="1">
        <f t="shared" si="6"/>
        <v>915.14930321942484</v>
      </c>
      <c r="N167" s="1">
        <f t="shared" si="7"/>
        <v>724.11887373088234</v>
      </c>
    </row>
    <row r="168" spans="1:14" x14ac:dyDescent="0.2">
      <c r="A168" s="3">
        <f t="shared" si="8"/>
        <v>2021</v>
      </c>
      <c r="B168" s="3">
        <f t="shared" si="9"/>
        <v>10</v>
      </c>
      <c r="C168" s="1">
        <f>'Florida_Keys FR'!F215</f>
        <v>134.23956326431426</v>
      </c>
      <c r="D168" s="1">
        <f>+Key_West!J299</f>
        <v>0</v>
      </c>
      <c r="E168" s="164">
        <f>+'LEE County'!D143</f>
        <v>721.4441289887377</v>
      </c>
      <c r="F168" s="1">
        <f>+Metro_Dade!I264</f>
        <v>0</v>
      </c>
      <c r="G168" s="1">
        <v>0</v>
      </c>
      <c r="H168" s="41"/>
      <c r="I168" s="1"/>
      <c r="J168" s="1"/>
      <c r="K168" s="1"/>
      <c r="L168" s="1">
        <f t="shared" si="6"/>
        <v>855.68369225305196</v>
      </c>
      <c r="N168" s="1">
        <f t="shared" si="7"/>
        <v>676.4441289887377</v>
      </c>
    </row>
    <row r="169" spans="1:14" x14ac:dyDescent="0.2">
      <c r="A169" s="3">
        <f t="shared" si="8"/>
        <v>2021</v>
      </c>
      <c r="B169" s="3">
        <f t="shared" si="9"/>
        <v>11</v>
      </c>
      <c r="C169" s="1">
        <f>'Florida_Keys FR'!F216</f>
        <v>119.25055792396529</v>
      </c>
      <c r="D169" s="1">
        <f>+Key_West!J300</f>
        <v>0</v>
      </c>
      <c r="E169" s="164">
        <f>+'LEE County'!D144</f>
        <v>665.68797310927596</v>
      </c>
      <c r="F169" s="1">
        <f>+Metro_Dade!I265</f>
        <v>0</v>
      </c>
      <c r="G169" s="1">
        <v>0</v>
      </c>
      <c r="H169" s="41"/>
      <c r="I169" s="1"/>
      <c r="J169" s="1"/>
      <c r="K169" s="1"/>
      <c r="L169" s="1">
        <f t="shared" si="6"/>
        <v>784.93853103324125</v>
      </c>
      <c r="N169" s="1">
        <f t="shared" si="7"/>
        <v>620.68797310927596</v>
      </c>
    </row>
    <row r="170" spans="1:14" x14ac:dyDescent="0.2">
      <c r="A170" s="3">
        <f t="shared" si="8"/>
        <v>2021</v>
      </c>
      <c r="B170" s="3">
        <f t="shared" si="9"/>
        <v>12</v>
      </c>
      <c r="C170" s="1">
        <f>'Florida_Keys FR'!F217</f>
        <v>114.73512916086148</v>
      </c>
      <c r="D170" s="1">
        <f>+Key_West!J301</f>
        <v>0</v>
      </c>
      <c r="E170" s="164">
        <f>+'LEE County'!D145</f>
        <v>651.12134670578439</v>
      </c>
      <c r="F170" s="1">
        <f>+Metro_Dade!I266</f>
        <v>0</v>
      </c>
      <c r="G170" s="1">
        <v>0</v>
      </c>
      <c r="H170" s="41"/>
      <c r="I170" s="1"/>
      <c r="J170" s="1"/>
      <c r="K170" s="1"/>
      <c r="L170" s="1">
        <f t="shared" si="6"/>
        <v>765.85647586664584</v>
      </c>
      <c r="M170" s="46"/>
      <c r="N170" s="1">
        <f t="shared" si="7"/>
        <v>606.12134670578439</v>
      </c>
    </row>
    <row r="171" spans="1:14" x14ac:dyDescent="0.2">
      <c r="A171" s="3">
        <f t="shared" si="8"/>
        <v>2022</v>
      </c>
      <c r="B171" s="3">
        <f t="shared" si="9"/>
        <v>1</v>
      </c>
      <c r="C171" s="1">
        <f>'Florida_Keys FR'!F218</f>
        <v>107.88374235698518</v>
      </c>
      <c r="D171" s="1">
        <f>+Key_West!J302</f>
        <v>0</v>
      </c>
      <c r="E171" s="164">
        <f>+'LEE County'!D146</f>
        <v>840.23459304513824</v>
      </c>
      <c r="F171" s="1">
        <f>+Metro_Dade!I267</f>
        <v>0</v>
      </c>
      <c r="G171" s="1">
        <v>0</v>
      </c>
      <c r="H171" s="41"/>
      <c r="I171" s="1"/>
      <c r="J171" s="1"/>
      <c r="K171" s="1"/>
      <c r="L171" s="1">
        <f t="shared" si="6"/>
        <v>948.11833540212342</v>
      </c>
      <c r="N171" s="1">
        <f t="shared" si="7"/>
        <v>795.23459304513824</v>
      </c>
    </row>
    <row r="172" spans="1:14" x14ac:dyDescent="0.2">
      <c r="A172" s="3">
        <f t="shared" si="8"/>
        <v>2022</v>
      </c>
      <c r="B172" s="3">
        <f t="shared" si="9"/>
        <v>2</v>
      </c>
      <c r="C172" s="1">
        <f>'Florida_Keys FR'!F219</f>
        <v>118.52640915255108</v>
      </c>
      <c r="D172" s="1">
        <f>+Key_West!J303</f>
        <v>0</v>
      </c>
      <c r="E172" s="164">
        <f>+'LEE County'!D147</f>
        <v>718.95833946902178</v>
      </c>
      <c r="F172" s="1">
        <f>+Metro_Dade!I268</f>
        <v>0</v>
      </c>
      <c r="G172" s="1">
        <v>0</v>
      </c>
      <c r="H172" s="41"/>
      <c r="I172" s="1"/>
      <c r="J172" s="1"/>
      <c r="K172" s="1"/>
      <c r="L172" s="1">
        <f t="shared" si="6"/>
        <v>837.48474862157286</v>
      </c>
      <c r="N172" s="1">
        <f t="shared" si="7"/>
        <v>673.95833946902178</v>
      </c>
    </row>
    <row r="173" spans="1:14" x14ac:dyDescent="0.2">
      <c r="A173" s="3">
        <f t="shared" si="8"/>
        <v>2022</v>
      </c>
      <c r="B173" s="3">
        <f t="shared" si="9"/>
        <v>3</v>
      </c>
      <c r="C173" s="1">
        <f>'Florida_Keys FR'!F220</f>
        <v>110.77424949337818</v>
      </c>
      <c r="D173" s="1">
        <f>+Key_West!J304</f>
        <v>0</v>
      </c>
      <c r="E173" s="164">
        <f>+'LEE County'!D148</f>
        <v>658.93059376367046</v>
      </c>
      <c r="F173" s="1">
        <f>+Metro_Dade!I269</f>
        <v>0</v>
      </c>
      <c r="G173" s="1">
        <v>0</v>
      </c>
      <c r="H173" s="41"/>
      <c r="I173" s="1"/>
      <c r="J173" s="1"/>
      <c r="K173" s="1"/>
      <c r="L173" s="1">
        <f t="shared" si="6"/>
        <v>769.70484325704865</v>
      </c>
      <c r="N173" s="1">
        <f t="shared" si="7"/>
        <v>613.93059376367046</v>
      </c>
    </row>
    <row r="174" spans="1:14" x14ac:dyDescent="0.2">
      <c r="A174" s="3">
        <f t="shared" si="8"/>
        <v>2022</v>
      </c>
      <c r="B174" s="3">
        <f t="shared" si="9"/>
        <v>4</v>
      </c>
      <c r="C174" s="1">
        <f>'Florida_Keys FR'!F221</f>
        <v>132.30405391679264</v>
      </c>
      <c r="D174" s="1">
        <f>+Key_West!J305</f>
        <v>0</v>
      </c>
      <c r="E174" s="164">
        <f>+'LEE County'!D149</f>
        <v>663.09213807355525</v>
      </c>
      <c r="F174" s="1">
        <f>+Metro_Dade!I270</f>
        <v>0</v>
      </c>
      <c r="G174" s="1">
        <v>0</v>
      </c>
      <c r="H174" s="41"/>
      <c r="I174" s="1"/>
      <c r="J174" s="1"/>
      <c r="K174" s="1"/>
      <c r="L174" s="1">
        <f t="shared" si="6"/>
        <v>795.39619199034792</v>
      </c>
      <c r="N174" s="1">
        <f t="shared" si="7"/>
        <v>618.09213807355525</v>
      </c>
    </row>
    <row r="175" spans="1:14" x14ac:dyDescent="0.2">
      <c r="A175" s="3">
        <f t="shared" si="8"/>
        <v>2022</v>
      </c>
      <c r="B175" s="3">
        <f t="shared" si="9"/>
        <v>5</v>
      </c>
      <c r="C175" s="1">
        <f>'Florida_Keys FR'!F222</f>
        <v>143.22147325217335</v>
      </c>
      <c r="D175" s="1">
        <f>+Key_West!J306</f>
        <v>0</v>
      </c>
      <c r="E175" s="164">
        <f>+'LEE County'!D150</f>
        <v>742.87091145983538</v>
      </c>
      <c r="F175" s="1">
        <f>+Metro_Dade!I271</f>
        <v>0</v>
      </c>
      <c r="G175" s="1">
        <v>0</v>
      </c>
      <c r="H175" s="41"/>
      <c r="I175" s="1"/>
      <c r="J175" s="1"/>
      <c r="K175" s="1"/>
      <c r="L175" s="1">
        <f t="shared" si="6"/>
        <v>886.09238471200877</v>
      </c>
      <c r="N175" s="1">
        <f t="shared" si="7"/>
        <v>697.87091145983538</v>
      </c>
    </row>
    <row r="176" spans="1:14" x14ac:dyDescent="0.2">
      <c r="A176" s="3">
        <f t="shared" si="8"/>
        <v>2022</v>
      </c>
      <c r="B176" s="3">
        <f t="shared" si="9"/>
        <v>6</v>
      </c>
      <c r="C176" s="1">
        <f>'Florida_Keys FR'!F223</f>
        <v>143.76595633977797</v>
      </c>
      <c r="D176" s="1">
        <f>+Key_West!J307</f>
        <v>0</v>
      </c>
      <c r="E176" s="164">
        <f>+'LEE County'!D151</f>
        <v>771.41395235042887</v>
      </c>
      <c r="F176" s="1">
        <f>+Metro_Dade!I272</f>
        <v>0</v>
      </c>
      <c r="G176" s="1">
        <v>0</v>
      </c>
      <c r="H176" s="41"/>
      <c r="I176" s="1"/>
      <c r="J176" s="1"/>
      <c r="K176" s="1"/>
      <c r="L176" s="1">
        <f t="shared" si="6"/>
        <v>915.17990869020684</v>
      </c>
      <c r="N176" s="1">
        <f t="shared" si="7"/>
        <v>726.41395235042887</v>
      </c>
    </row>
    <row r="177" spans="1:14" x14ac:dyDescent="0.2">
      <c r="A177" s="3">
        <f t="shared" si="8"/>
        <v>2022</v>
      </c>
      <c r="B177" s="3">
        <f t="shared" si="9"/>
        <v>7</v>
      </c>
      <c r="C177" s="1">
        <f>'Florida_Keys FR'!F224</f>
        <v>159.3475432337149</v>
      </c>
      <c r="D177" s="1">
        <f>+Key_West!J308</f>
        <v>0</v>
      </c>
      <c r="E177" s="164">
        <f>+'LEE County'!D152</f>
        <v>797.07681803025309</v>
      </c>
      <c r="F177" s="1">
        <f>+Metro_Dade!I273</f>
        <v>0</v>
      </c>
      <c r="G177" s="1">
        <v>0</v>
      </c>
      <c r="H177" s="41"/>
      <c r="I177" s="1"/>
      <c r="J177" s="1"/>
      <c r="K177" s="1"/>
      <c r="L177" s="1">
        <f t="shared" si="6"/>
        <v>956.42436126396797</v>
      </c>
      <c r="N177" s="1">
        <f>E177+G177-45</f>
        <v>752.07681803025309</v>
      </c>
    </row>
    <row r="178" spans="1:14" s="67" customFormat="1" x14ac:dyDescent="0.2">
      <c r="A178" s="64">
        <f t="shared" si="8"/>
        <v>2022</v>
      </c>
      <c r="B178" s="64">
        <f t="shared" si="9"/>
        <v>8</v>
      </c>
      <c r="C178" s="1">
        <f>'Florida_Keys FR'!F225</f>
        <v>158.11255538804156</v>
      </c>
      <c r="D178" s="66">
        <f>+Key_West!J309</f>
        <v>0</v>
      </c>
      <c r="E178" s="183">
        <f>+'LEE County'!D153</f>
        <v>799.38091766931416</v>
      </c>
      <c r="F178" s="66">
        <f>+Metro_Dade!I274</f>
        <v>0</v>
      </c>
      <c r="G178" s="1">
        <v>0</v>
      </c>
      <c r="H178" s="41"/>
      <c r="I178" s="66"/>
      <c r="J178" s="66"/>
      <c r="K178" s="66"/>
      <c r="L178" s="1">
        <f t="shared" si="6"/>
        <v>957.49347305735569</v>
      </c>
      <c r="M178" s="66"/>
      <c r="N178" s="1">
        <f t="shared" si="7"/>
        <v>754.38091766931416</v>
      </c>
    </row>
    <row r="179" spans="1:14" x14ac:dyDescent="0.2">
      <c r="A179" s="3">
        <f t="shared" si="8"/>
        <v>2022</v>
      </c>
      <c r="B179" s="3">
        <f t="shared" si="9"/>
        <v>9</v>
      </c>
      <c r="C179" s="1">
        <f>'Florida_Keys FR'!F226</f>
        <v>146.77518467893407</v>
      </c>
      <c r="D179" s="1">
        <f>+Key_West!J310</f>
        <v>0</v>
      </c>
      <c r="E179" s="164">
        <f>+'LEE County'!D154</f>
        <v>773.61681386609632</v>
      </c>
      <c r="F179" s="1">
        <f>+Metro_Dade!I275</f>
        <v>0</v>
      </c>
      <c r="G179" s="1">
        <v>0</v>
      </c>
      <c r="H179" s="41"/>
      <c r="I179" s="1"/>
      <c r="J179" s="1"/>
      <c r="K179" s="1"/>
      <c r="L179" s="1">
        <f t="shared" si="6"/>
        <v>920.39199854503045</v>
      </c>
      <c r="N179" s="1">
        <f t="shared" si="7"/>
        <v>728.61681386609632</v>
      </c>
    </row>
    <row r="180" spans="1:14" x14ac:dyDescent="0.2">
      <c r="A180" s="3">
        <f t="shared" si="8"/>
        <v>2022</v>
      </c>
      <c r="B180" s="3">
        <f t="shared" si="9"/>
        <v>10</v>
      </c>
      <c r="C180" s="1">
        <f>'Florida_Keys FR'!F227</f>
        <v>134.92418503696226</v>
      </c>
      <c r="D180" s="1">
        <f>+Key_West!J311</f>
        <v>0</v>
      </c>
      <c r="E180" s="164">
        <f>+'LEE County'!D155</f>
        <v>727.03473492639159</v>
      </c>
      <c r="F180" s="1">
        <f>+Metro_Dade!I276</f>
        <v>0</v>
      </c>
      <c r="G180" s="1">
        <v>0</v>
      </c>
      <c r="H180" s="41"/>
      <c r="I180" s="1"/>
      <c r="J180" s="1"/>
      <c r="K180" s="1"/>
      <c r="L180" s="1">
        <f t="shared" si="6"/>
        <v>861.95891996335388</v>
      </c>
      <c r="N180" s="1">
        <f t="shared" si="7"/>
        <v>682.03473492639159</v>
      </c>
    </row>
    <row r="181" spans="1:14" x14ac:dyDescent="0.2">
      <c r="A181" s="3">
        <f t="shared" si="8"/>
        <v>2022</v>
      </c>
      <c r="B181" s="3">
        <f t="shared" si="9"/>
        <v>11</v>
      </c>
      <c r="C181" s="1">
        <f>'Florida_Keys FR'!F228</f>
        <v>119.85873576937752</v>
      </c>
      <c r="D181" s="1">
        <f>+Key_West!J312</f>
        <v>0</v>
      </c>
      <c r="E181" s="164">
        <f>+'LEE County'!D156</f>
        <v>672.85424078400376</v>
      </c>
      <c r="F181" s="1">
        <f>+Metro_Dade!I277</f>
        <v>0</v>
      </c>
      <c r="G181" s="1">
        <v>0</v>
      </c>
      <c r="H181" s="41"/>
      <c r="I181" s="1"/>
      <c r="J181" s="1"/>
      <c r="K181" s="1"/>
      <c r="L181" s="1">
        <f t="shared" si="6"/>
        <v>792.71297655338128</v>
      </c>
      <c r="N181" s="1">
        <f t="shared" si="7"/>
        <v>627.85424078400376</v>
      </c>
    </row>
    <row r="182" spans="1:14" x14ac:dyDescent="0.2">
      <c r="A182" s="3">
        <f t="shared" si="8"/>
        <v>2022</v>
      </c>
      <c r="B182" s="3">
        <f t="shared" si="9"/>
        <v>12</v>
      </c>
      <c r="C182" s="1">
        <f>'Florida_Keys FR'!F229</f>
        <v>115.32027831958186</v>
      </c>
      <c r="D182" s="1">
        <f>+Key_West!J313</f>
        <v>0</v>
      </c>
      <c r="E182" s="164">
        <f>+'LEE County'!D157</f>
        <v>658.52816300497091</v>
      </c>
      <c r="F182" s="1">
        <f>+Metro_Dade!I278</f>
        <v>0</v>
      </c>
      <c r="G182" s="1">
        <v>0</v>
      </c>
      <c r="H182" s="41"/>
      <c r="I182" s="1"/>
      <c r="J182" s="1"/>
      <c r="K182" s="1"/>
      <c r="L182" s="1">
        <f t="shared" si="6"/>
        <v>773.84844132455282</v>
      </c>
      <c r="M182" s="46"/>
      <c r="N182" s="1">
        <f t="shared" si="7"/>
        <v>613.52816300497091</v>
      </c>
    </row>
    <row r="183" spans="1:14" x14ac:dyDescent="0.2">
      <c r="A183" s="3">
        <f t="shared" si="8"/>
        <v>2023</v>
      </c>
      <c r="B183" s="3">
        <f t="shared" si="9"/>
        <v>1</v>
      </c>
      <c r="C183" s="1">
        <f>'Florida_Keys FR'!F230</f>
        <v>108.4339494430058</v>
      </c>
      <c r="D183" s="1">
        <f>+Key_West!J314</f>
        <v>0</v>
      </c>
      <c r="E183" s="164">
        <f>+'LEE County'!D158</f>
        <v>847.9935286003481</v>
      </c>
      <c r="F183" s="1">
        <f>+Metro_Dade!I279</f>
        <v>0</v>
      </c>
      <c r="G183" s="1">
        <v>0</v>
      </c>
      <c r="H183" s="41"/>
      <c r="I183" s="1"/>
      <c r="J183" s="1"/>
      <c r="K183" s="1"/>
      <c r="L183" s="1">
        <f t="shared" si="6"/>
        <v>956.42747804335386</v>
      </c>
      <c r="N183" s="1">
        <f t="shared" si="7"/>
        <v>802.9935286003481</v>
      </c>
    </row>
    <row r="184" spans="1:14" x14ac:dyDescent="0.2">
      <c r="A184" s="3">
        <f t="shared" si="8"/>
        <v>2023</v>
      </c>
      <c r="B184" s="3">
        <f t="shared" si="9"/>
        <v>2</v>
      </c>
      <c r="C184" s="1">
        <f>'Florida_Keys FR'!F231</f>
        <v>119.13089383922907</v>
      </c>
      <c r="D184" s="1">
        <f>+Key_West!J315</f>
        <v>0</v>
      </c>
      <c r="E184" s="164">
        <f>+'LEE County'!D159</f>
        <v>726.45434687772183</v>
      </c>
      <c r="F184" s="1">
        <f>+Metro_Dade!I280</f>
        <v>0</v>
      </c>
      <c r="G184" s="1">
        <v>0</v>
      </c>
      <c r="H184" s="41"/>
      <c r="I184" s="1"/>
      <c r="J184" s="1"/>
      <c r="K184" s="1"/>
      <c r="L184" s="1">
        <f t="shared" si="6"/>
        <v>845.58524071695092</v>
      </c>
      <c r="N184" s="1">
        <f t="shared" si="7"/>
        <v>681.45434687772183</v>
      </c>
    </row>
    <row r="185" spans="1:14" x14ac:dyDescent="0.2">
      <c r="A185" s="3">
        <f t="shared" si="8"/>
        <v>2023</v>
      </c>
      <c r="B185" s="3">
        <f t="shared" si="9"/>
        <v>3</v>
      </c>
      <c r="C185" s="1">
        <f>'Florida_Keys FR'!F232</f>
        <v>111.33919816579437</v>
      </c>
      <c r="D185" s="1">
        <f>+Key_West!J316</f>
        <v>0</v>
      </c>
      <c r="E185" s="164">
        <f>+'LEE County'!D160</f>
        <v>666.79291883193196</v>
      </c>
      <c r="F185" s="1">
        <f>+Metro_Dade!I281</f>
        <v>0</v>
      </c>
      <c r="G185" s="1">
        <v>0</v>
      </c>
      <c r="H185" s="41"/>
      <c r="I185" s="1"/>
      <c r="J185" s="1"/>
      <c r="K185" s="1"/>
      <c r="L185" s="1">
        <f t="shared" si="6"/>
        <v>778.13211699772637</v>
      </c>
      <c r="N185" s="1">
        <f t="shared" si="7"/>
        <v>621.79291883193196</v>
      </c>
    </row>
    <row r="186" spans="1:14" x14ac:dyDescent="0.2">
      <c r="A186" s="3">
        <f t="shared" si="8"/>
        <v>2023</v>
      </c>
      <c r="B186" s="3">
        <f t="shared" si="9"/>
        <v>4</v>
      </c>
      <c r="C186" s="1">
        <f>'Florida_Keys FR'!F233</f>
        <v>132.9788045917683</v>
      </c>
      <c r="D186" s="1">
        <f>+Key_West!J317</f>
        <v>0</v>
      </c>
      <c r="E186" s="164">
        <f>+'LEE County'!D161</f>
        <v>670.66322191969391</v>
      </c>
      <c r="F186" s="1">
        <f>+Metro_Dade!I282</f>
        <v>0</v>
      </c>
      <c r="G186" s="1">
        <v>0</v>
      </c>
      <c r="H186" s="41"/>
      <c r="I186" s="1"/>
      <c r="J186" s="1"/>
      <c r="K186" s="1"/>
      <c r="L186" s="1">
        <f t="shared" si="6"/>
        <v>803.64202651146218</v>
      </c>
      <c r="N186" s="1">
        <f t="shared" si="7"/>
        <v>625.66322191969391</v>
      </c>
    </row>
    <row r="187" spans="1:14" x14ac:dyDescent="0.2">
      <c r="A187" s="3">
        <f t="shared" si="8"/>
        <v>2023</v>
      </c>
      <c r="B187" s="3">
        <f t="shared" si="9"/>
        <v>5</v>
      </c>
      <c r="C187" s="1">
        <f>'Florida_Keys FR'!F234</f>
        <v>143.95190276575943</v>
      </c>
      <c r="D187" s="1">
        <f>+Key_West!J318</f>
        <v>0</v>
      </c>
      <c r="E187" s="164">
        <f>+'LEE County'!D162</f>
        <v>749.95015459371984</v>
      </c>
      <c r="F187" s="1">
        <f>+Metro_Dade!I283</f>
        <v>0</v>
      </c>
      <c r="G187" s="1">
        <v>0</v>
      </c>
      <c r="H187" s="41"/>
      <c r="I187" s="1"/>
      <c r="J187" s="1"/>
      <c r="K187" s="1"/>
      <c r="L187" s="1">
        <f t="shared" si="6"/>
        <v>893.90205735947927</v>
      </c>
      <c r="N187" s="1">
        <f t="shared" si="7"/>
        <v>704.95015459371984</v>
      </c>
    </row>
    <row r="188" spans="1:14" x14ac:dyDescent="0.2">
      <c r="A188" s="3">
        <f t="shared" si="8"/>
        <v>2023</v>
      </c>
      <c r="B188" s="3">
        <f t="shared" si="9"/>
        <v>6</v>
      </c>
      <c r="C188" s="1">
        <f>'Florida_Keys FR'!F235</f>
        <v>144.49916271711083</v>
      </c>
      <c r="D188" s="1">
        <f>+Key_West!J319</f>
        <v>0</v>
      </c>
      <c r="E188" s="164">
        <f>+'LEE County'!D163</f>
        <v>778.15232052345254</v>
      </c>
      <c r="F188" s="1">
        <f>+Metro_Dade!I284</f>
        <v>0</v>
      </c>
      <c r="G188" s="1">
        <v>0</v>
      </c>
      <c r="H188" s="41"/>
      <c r="I188" s="1"/>
      <c r="J188" s="1"/>
      <c r="K188" s="1"/>
      <c r="L188" s="1">
        <f t="shared" si="6"/>
        <v>922.65148324056338</v>
      </c>
      <c r="N188" s="1">
        <f t="shared" si="7"/>
        <v>733.15232052345254</v>
      </c>
    </row>
    <row r="189" spans="1:14" x14ac:dyDescent="0.2">
      <c r="A189" s="3">
        <f t="shared" si="8"/>
        <v>2023</v>
      </c>
      <c r="B189" s="3">
        <f t="shared" si="9"/>
        <v>7</v>
      </c>
      <c r="C189" s="1">
        <f>'Florida_Keys FR'!F236</f>
        <v>160.16009976506453</v>
      </c>
      <c r="D189" s="1">
        <f>+Key_West!J320</f>
        <v>0</v>
      </c>
      <c r="E189" s="164">
        <f>+'LEE County'!D164</f>
        <v>803.57766363632618</v>
      </c>
      <c r="F189" s="1">
        <f>+Metro_Dade!I285</f>
        <v>0</v>
      </c>
      <c r="G189" s="1">
        <v>0</v>
      </c>
      <c r="H189" s="41"/>
      <c r="I189" s="1"/>
      <c r="J189" s="1"/>
      <c r="K189" s="1"/>
      <c r="L189" s="1">
        <f t="shared" si="6"/>
        <v>963.73776340139068</v>
      </c>
      <c r="N189" s="1">
        <f t="shared" si="7"/>
        <v>758.57766363632618</v>
      </c>
    </row>
    <row r="190" spans="1:14" s="67" customFormat="1" x14ac:dyDescent="0.2">
      <c r="A190" s="64">
        <f t="shared" si="8"/>
        <v>2023</v>
      </c>
      <c r="B190" s="64">
        <f t="shared" si="9"/>
        <v>8</v>
      </c>
      <c r="C190" s="1">
        <f>'Florida_Keys FR'!F237</f>
        <v>158.91892942052056</v>
      </c>
      <c r="D190" s="66">
        <f>+Key_West!J321</f>
        <v>0</v>
      </c>
      <c r="E190" s="183">
        <f>+'LEE County'!D165</f>
        <v>805.8114952301155</v>
      </c>
      <c r="F190" s="66">
        <f>+Metro_Dade!I286</f>
        <v>0</v>
      </c>
      <c r="G190" s="1">
        <v>0</v>
      </c>
      <c r="H190" s="41"/>
      <c r="I190" s="66"/>
      <c r="J190" s="66"/>
      <c r="K190" s="66"/>
      <c r="L190" s="1">
        <f t="shared" si="6"/>
        <v>964.730424650636</v>
      </c>
      <c r="M190" s="66"/>
      <c r="N190" s="1">
        <f t="shared" si="7"/>
        <v>760.8114952301155</v>
      </c>
    </row>
    <row r="191" spans="1:14" x14ac:dyDescent="0.2">
      <c r="A191" s="3">
        <f t="shared" si="8"/>
        <v>2023</v>
      </c>
      <c r="B191" s="3">
        <f t="shared" si="9"/>
        <v>9</v>
      </c>
      <c r="C191" s="1">
        <f>'Florida_Keys FR'!F238</f>
        <v>147.52373812079662</v>
      </c>
      <c r="D191" s="1">
        <f>+Key_West!J322</f>
        <v>0</v>
      </c>
      <c r="E191" s="164">
        <f>+'LEE County'!D166</f>
        <v>780.30778932231078</v>
      </c>
      <c r="F191" s="1">
        <f>+Metro_Dade!I287</f>
        <v>0</v>
      </c>
      <c r="G191" s="1">
        <v>0</v>
      </c>
      <c r="H191" s="41"/>
      <c r="I191" s="1"/>
      <c r="J191" s="1"/>
      <c r="K191" s="1"/>
      <c r="L191" s="1">
        <f t="shared" si="6"/>
        <v>927.83152744310746</v>
      </c>
      <c r="N191" s="1">
        <f t="shared" si="7"/>
        <v>735.30778932231078</v>
      </c>
    </row>
    <row r="192" spans="1:14" x14ac:dyDescent="0.2">
      <c r="A192" s="3">
        <f t="shared" si="8"/>
        <v>2023</v>
      </c>
      <c r="B192" s="3">
        <f t="shared" si="9"/>
        <v>10</v>
      </c>
      <c r="C192" s="1">
        <f>'Florida_Keys FR'!F239</f>
        <v>135.61229838065074</v>
      </c>
      <c r="D192" s="1">
        <f>+Key_West!J323</f>
        <v>0</v>
      </c>
      <c r="E192" s="164">
        <f>+'LEE County'!D167</f>
        <v>734.26296964211167</v>
      </c>
      <c r="F192" s="1">
        <f>+Metro_Dade!I288</f>
        <v>0</v>
      </c>
      <c r="G192" s="1">
        <v>0</v>
      </c>
      <c r="H192" s="41"/>
      <c r="I192" s="1"/>
      <c r="J192" s="1"/>
      <c r="K192" s="1"/>
      <c r="L192" s="1">
        <f t="shared" si="6"/>
        <v>869.87526802276238</v>
      </c>
      <c r="N192" s="1">
        <f t="shared" si="7"/>
        <v>689.26296964211167</v>
      </c>
    </row>
    <row r="193" spans="1:14" x14ac:dyDescent="0.2">
      <c r="A193" s="3">
        <f t="shared" si="8"/>
        <v>2023</v>
      </c>
      <c r="B193" s="3">
        <f t="shared" si="9"/>
        <v>11</v>
      </c>
      <c r="C193" s="1">
        <f>'Florida_Keys FR'!F240</f>
        <v>120.47001532180133</v>
      </c>
      <c r="D193" s="1">
        <f>+Key_West!J324</f>
        <v>0</v>
      </c>
      <c r="E193" s="164">
        <f>+'LEE County'!D168</f>
        <v>680.95684799598109</v>
      </c>
      <c r="F193" s="1">
        <f>+Metro_Dade!I289</f>
        <v>0</v>
      </c>
      <c r="G193" s="1">
        <v>0</v>
      </c>
      <c r="H193" s="41"/>
      <c r="I193" s="1"/>
      <c r="J193" s="1"/>
      <c r="K193" s="1"/>
      <c r="L193" s="1">
        <f t="shared" si="6"/>
        <v>801.42686331778236</v>
      </c>
      <c r="N193" s="1">
        <f t="shared" si="7"/>
        <v>635.95684799598109</v>
      </c>
    </row>
    <row r="194" spans="1:14" x14ac:dyDescent="0.2">
      <c r="A194" s="3">
        <f t="shared" si="8"/>
        <v>2023</v>
      </c>
      <c r="B194" s="3">
        <f t="shared" si="9"/>
        <v>12</v>
      </c>
      <c r="C194" s="1">
        <f>'Florida_Keys FR'!F241</f>
        <v>115.90841173901174</v>
      </c>
      <c r="D194" s="1">
        <f>+Key_West!J325</f>
        <v>0</v>
      </c>
      <c r="E194" s="164">
        <f>+'LEE County'!D169</f>
        <v>666.59469117173944</v>
      </c>
      <c r="F194" s="1">
        <f>+Metro_Dade!I290</f>
        <v>0</v>
      </c>
      <c r="G194" s="1">
        <v>0</v>
      </c>
      <c r="H194" s="41"/>
      <c r="I194" s="1"/>
      <c r="J194" s="1"/>
      <c r="K194" s="1"/>
      <c r="L194" s="1">
        <f t="shared" si="6"/>
        <v>782.50310291075118</v>
      </c>
      <c r="M194" s="46"/>
      <c r="N194" s="1">
        <f t="shared" si="7"/>
        <v>621.59469117173944</v>
      </c>
    </row>
    <row r="195" spans="1:14" x14ac:dyDescent="0.2">
      <c r="A195" s="3">
        <f t="shared" si="8"/>
        <v>2024</v>
      </c>
      <c r="B195" s="3">
        <f t="shared" si="9"/>
        <v>1</v>
      </c>
      <c r="C195" s="1">
        <f>'Florida_Keys FR'!F242</f>
        <v>108.98696258516514</v>
      </c>
      <c r="D195" s="1">
        <f>+Key_West!J326</f>
        <v>0</v>
      </c>
      <c r="E195" s="164">
        <f>+'LEE County'!D170</f>
        <v>856.20358890023772</v>
      </c>
      <c r="F195" s="1">
        <f>+Metro_Dade!I291</f>
        <v>0</v>
      </c>
      <c r="G195" s="1">
        <v>0</v>
      </c>
      <c r="H195" s="41"/>
      <c r="I195" s="1"/>
      <c r="J195" s="1"/>
      <c r="K195" s="1"/>
      <c r="L195" s="1">
        <f t="shared" si="6"/>
        <v>965.19055148540292</v>
      </c>
      <c r="N195" s="1">
        <f t="shared" si="7"/>
        <v>811.20358890023772</v>
      </c>
    </row>
    <row r="196" spans="1:14" x14ac:dyDescent="0.2">
      <c r="A196" s="3">
        <f t="shared" si="8"/>
        <v>2024</v>
      </c>
      <c r="B196" s="3">
        <f t="shared" si="9"/>
        <v>2</v>
      </c>
      <c r="C196" s="1">
        <f>'Florida_Keys FR'!F243</f>
        <v>119.73846139780916</v>
      </c>
      <c r="D196" s="1">
        <f>+Key_West!J327</f>
        <v>0</v>
      </c>
      <c r="E196" s="164">
        <f>+'LEE County'!D171</f>
        <v>734.59693306867439</v>
      </c>
      <c r="F196" s="1">
        <f>+Metro_Dade!I292</f>
        <v>0</v>
      </c>
      <c r="G196" s="1">
        <v>0</v>
      </c>
      <c r="H196" s="41"/>
      <c r="I196" s="1"/>
      <c r="J196" s="1"/>
      <c r="K196" s="1"/>
      <c r="L196" s="1">
        <f t="shared" ref="L196:L259" si="10">SUM(C196:K196)</f>
        <v>854.33539446648354</v>
      </c>
      <c r="N196" s="1">
        <f t="shared" si="7"/>
        <v>689.59693306867439</v>
      </c>
    </row>
    <row r="197" spans="1:14" x14ac:dyDescent="0.2">
      <c r="A197" s="3">
        <f t="shared" si="8"/>
        <v>2024</v>
      </c>
      <c r="B197" s="3">
        <f t="shared" si="9"/>
        <v>3</v>
      </c>
      <c r="C197" s="1">
        <f>'Florida_Keys FR'!F244</f>
        <v>111.90702807643996</v>
      </c>
      <c r="D197" s="1">
        <f>+Key_West!J328</f>
        <v>0</v>
      </c>
      <c r="E197" s="164">
        <f>+'LEE County'!D172</f>
        <v>674.8044513248733</v>
      </c>
      <c r="F197" s="1">
        <f>+Metro_Dade!I293</f>
        <v>0</v>
      </c>
      <c r="G197" s="1">
        <v>0</v>
      </c>
      <c r="H197" s="41"/>
      <c r="I197" s="1"/>
      <c r="J197" s="1"/>
      <c r="K197" s="1"/>
      <c r="L197" s="1">
        <f t="shared" si="10"/>
        <v>786.71147940131323</v>
      </c>
      <c r="N197" s="1">
        <f t="shared" si="7"/>
        <v>629.8044513248733</v>
      </c>
    </row>
    <row r="198" spans="1:14" x14ac:dyDescent="0.2">
      <c r="A198" s="3">
        <f t="shared" si="8"/>
        <v>2024</v>
      </c>
      <c r="B198" s="3">
        <f t="shared" si="9"/>
        <v>4</v>
      </c>
      <c r="C198" s="1">
        <f>'Florida_Keys FR'!F245</f>
        <v>133.65699649518632</v>
      </c>
      <c r="D198" s="1">
        <f>+Key_West!J329</f>
        <v>0</v>
      </c>
      <c r="E198" s="164">
        <f>+'LEE County'!D173</f>
        <v>678.27967669240525</v>
      </c>
      <c r="F198" s="1">
        <f>+Metro_Dade!I294</f>
        <v>0</v>
      </c>
      <c r="G198" s="1">
        <v>0</v>
      </c>
      <c r="H198" s="41"/>
      <c r="I198" s="1"/>
      <c r="J198" s="1"/>
      <c r="K198" s="1"/>
      <c r="L198" s="1">
        <f t="shared" si="10"/>
        <v>811.93667318759162</v>
      </c>
      <c r="N198" s="1">
        <f t="shared" si="7"/>
        <v>633.27967669240525</v>
      </c>
    </row>
    <row r="199" spans="1:14" x14ac:dyDescent="0.2">
      <c r="A199" s="3">
        <f t="shared" si="8"/>
        <v>2024</v>
      </c>
      <c r="B199" s="3">
        <f t="shared" si="9"/>
        <v>5</v>
      </c>
      <c r="C199" s="1">
        <f>'Florida_Keys FR'!F246</f>
        <v>144.68605746986483</v>
      </c>
      <c r="D199" s="1">
        <f>+Key_West!J330</f>
        <v>0</v>
      </c>
      <c r="E199" s="164">
        <f>+'LEE County'!D174</f>
        <v>757.31011887629165</v>
      </c>
      <c r="F199" s="1">
        <f>+Metro_Dade!I295</f>
        <v>0</v>
      </c>
      <c r="G199" s="1">
        <v>0</v>
      </c>
      <c r="H199" s="41"/>
      <c r="I199" s="1"/>
      <c r="J199" s="1"/>
      <c r="K199" s="1"/>
      <c r="L199" s="1">
        <f t="shared" si="10"/>
        <v>901.99617634615652</v>
      </c>
      <c r="N199" s="1">
        <f t="shared" ref="N199:N262" si="11">E199+G199-45</f>
        <v>712.31011887629165</v>
      </c>
    </row>
    <row r="200" spans="1:14" x14ac:dyDescent="0.2">
      <c r="A200" s="3">
        <f t="shared" si="8"/>
        <v>2024</v>
      </c>
      <c r="B200" s="3">
        <f t="shared" si="9"/>
        <v>6</v>
      </c>
      <c r="C200" s="1">
        <f>'Florida_Keys FR'!F247</f>
        <v>145.2361084469681</v>
      </c>
      <c r="D200" s="1">
        <f>+Key_West!J331</f>
        <v>0</v>
      </c>
      <c r="E200" s="164">
        <f>+'LEE County'!D175</f>
        <v>785.30346047418027</v>
      </c>
      <c r="F200" s="1">
        <f>+Metro_Dade!I296</f>
        <v>0</v>
      </c>
      <c r="G200" s="1">
        <v>0</v>
      </c>
      <c r="H200" s="41"/>
      <c r="I200" s="1"/>
      <c r="J200" s="1"/>
      <c r="K200" s="1"/>
      <c r="L200" s="1">
        <f t="shared" si="10"/>
        <v>930.53956892114843</v>
      </c>
      <c r="N200" s="1">
        <f t="shared" si="11"/>
        <v>740.30346047418027</v>
      </c>
    </row>
    <row r="201" spans="1:14" x14ac:dyDescent="0.2">
      <c r="A201" s="3">
        <f t="shared" si="8"/>
        <v>2024</v>
      </c>
      <c r="B201" s="3">
        <f t="shared" si="9"/>
        <v>7</v>
      </c>
      <c r="C201" s="1">
        <f>'Florida_Keys FR'!F248</f>
        <v>160.97658643683181</v>
      </c>
      <c r="D201" s="1">
        <f>+Key_West!J332</f>
        <v>0</v>
      </c>
      <c r="E201" s="164">
        <f>+'LEE County'!D176</f>
        <v>810.57379640104</v>
      </c>
      <c r="F201" s="1">
        <f>+Metro_Dade!I297</f>
        <v>0</v>
      </c>
      <c r="G201" s="1">
        <v>0</v>
      </c>
      <c r="H201" s="41"/>
      <c r="I201" s="1"/>
      <c r="J201" s="1"/>
      <c r="K201" s="1"/>
      <c r="L201" s="1">
        <f t="shared" si="10"/>
        <v>971.55038283787178</v>
      </c>
      <c r="N201" s="1">
        <f t="shared" si="11"/>
        <v>765.57379640104</v>
      </c>
    </row>
    <row r="202" spans="1:14" s="67" customFormat="1" x14ac:dyDescent="0.2">
      <c r="A202" s="64">
        <f t="shared" si="8"/>
        <v>2024</v>
      </c>
      <c r="B202" s="64">
        <f t="shared" si="9"/>
        <v>8</v>
      </c>
      <c r="C202" s="1">
        <f>'Florida_Keys FR'!F249</f>
        <v>159.72941596056523</v>
      </c>
      <c r="D202" s="66">
        <f>+Key_West!J333</f>
        <v>0</v>
      </c>
      <c r="E202" s="183">
        <f>+'LEE County'!D177</f>
        <v>812.65872607936865</v>
      </c>
      <c r="F202" s="66">
        <f>+Metro_Dade!I298</f>
        <v>0</v>
      </c>
      <c r="G202" s="1">
        <v>0</v>
      </c>
      <c r="H202" s="41"/>
      <c r="I202" s="66"/>
      <c r="J202" s="66"/>
      <c r="K202" s="66"/>
      <c r="L202" s="1">
        <f t="shared" si="10"/>
        <v>972.38814203993388</v>
      </c>
      <c r="M202" s="66"/>
      <c r="N202" s="1">
        <f t="shared" si="11"/>
        <v>767.65872607936865</v>
      </c>
    </row>
    <row r="203" spans="1:14" x14ac:dyDescent="0.2">
      <c r="A203" s="3">
        <f t="shared" si="8"/>
        <v>2024</v>
      </c>
      <c r="B203" s="3">
        <f t="shared" si="9"/>
        <v>9</v>
      </c>
      <c r="C203" s="1">
        <f>'Florida_Keys FR'!F250</f>
        <v>148.27610918521268</v>
      </c>
      <c r="D203" s="1">
        <f>+Key_West!J334</f>
        <v>0</v>
      </c>
      <c r="E203" s="164">
        <f>+'LEE County'!D178</f>
        <v>787.1848770731799</v>
      </c>
      <c r="F203" s="1">
        <f>+Metro_Dade!I299</f>
        <v>0</v>
      </c>
      <c r="G203" s="1">
        <v>0</v>
      </c>
      <c r="H203" s="41"/>
      <c r="I203" s="1"/>
      <c r="J203" s="1"/>
      <c r="K203" s="1"/>
      <c r="L203" s="1">
        <f t="shared" si="10"/>
        <v>935.46098625839261</v>
      </c>
      <c r="N203" s="1">
        <f t="shared" si="11"/>
        <v>742.1848770731799</v>
      </c>
    </row>
    <row r="204" spans="1:14" x14ac:dyDescent="0.2">
      <c r="A204" s="3">
        <f t="shared" ref="A204:A267" si="12">A192+1</f>
        <v>2024</v>
      </c>
      <c r="B204" s="3">
        <f t="shared" ref="B204:B267" si="13">B192</f>
        <v>10</v>
      </c>
      <c r="C204" s="1">
        <f>'Florida_Keys FR'!F251</f>
        <v>136.30392110239211</v>
      </c>
      <c r="D204" s="1">
        <f>+Key_West!J335</f>
        <v>0</v>
      </c>
      <c r="E204" s="164">
        <f>+'LEE County'!D179</f>
        <v>741.32490386792824</v>
      </c>
      <c r="F204" s="1">
        <f>+Metro_Dade!I300</f>
        <v>0</v>
      </c>
      <c r="G204" s="1">
        <v>0</v>
      </c>
      <c r="H204" s="41"/>
      <c r="I204" s="1"/>
      <c r="J204" s="1"/>
      <c r="K204" s="1"/>
      <c r="L204" s="1">
        <f t="shared" si="10"/>
        <v>877.62882497032035</v>
      </c>
      <c r="N204" s="1">
        <f t="shared" si="11"/>
        <v>696.32490386792824</v>
      </c>
    </row>
    <row r="205" spans="1:14" x14ac:dyDescent="0.2">
      <c r="A205" s="3">
        <f t="shared" si="12"/>
        <v>2024</v>
      </c>
      <c r="B205" s="3">
        <f t="shared" si="13"/>
        <v>11</v>
      </c>
      <c r="C205" s="1">
        <f>'Florida_Keys FR'!F252</f>
        <v>121.08441239994252</v>
      </c>
      <c r="D205" s="1">
        <f>+Key_West!J336</f>
        <v>0</v>
      </c>
      <c r="E205" s="164">
        <f>+'LEE County'!D180</f>
        <v>688.50604664926152</v>
      </c>
      <c r="F205" s="1">
        <f>+Metro_Dade!I301</f>
        <v>0</v>
      </c>
      <c r="G205" s="1">
        <v>0</v>
      </c>
      <c r="H205" s="41"/>
      <c r="I205" s="1"/>
      <c r="J205" s="1"/>
      <c r="K205" s="1"/>
      <c r="L205" s="1">
        <f t="shared" si="10"/>
        <v>809.59045904920401</v>
      </c>
      <c r="N205" s="1">
        <f t="shared" si="11"/>
        <v>643.50604664926152</v>
      </c>
    </row>
    <row r="206" spans="1:14" x14ac:dyDescent="0.2">
      <c r="A206" s="3">
        <f t="shared" si="12"/>
        <v>2024</v>
      </c>
      <c r="B206" s="3">
        <f t="shared" si="13"/>
        <v>12</v>
      </c>
      <c r="C206" s="1">
        <f>'Florida_Keys FR'!F253</f>
        <v>116.49954463888069</v>
      </c>
      <c r="D206" s="1">
        <f>+Key_West!J337</f>
        <v>0</v>
      </c>
      <c r="E206" s="164">
        <f>+'LEE County'!D181</f>
        <v>674.19166593845455</v>
      </c>
      <c r="F206" s="1">
        <f>+Metro_Dade!I302</f>
        <v>0</v>
      </c>
      <c r="G206" s="1">
        <v>0</v>
      </c>
      <c r="H206" s="41"/>
      <c r="I206" s="1"/>
      <c r="J206" s="1"/>
      <c r="K206" s="1"/>
      <c r="L206" s="1">
        <f t="shared" si="10"/>
        <v>790.69121057733526</v>
      </c>
      <c r="M206" s="46"/>
      <c r="N206" s="1">
        <f t="shared" si="11"/>
        <v>629.19166593845455</v>
      </c>
    </row>
    <row r="207" spans="1:14" x14ac:dyDescent="0.2">
      <c r="A207" s="3">
        <f t="shared" si="12"/>
        <v>2025</v>
      </c>
      <c r="B207" s="3">
        <f t="shared" si="13"/>
        <v>1</v>
      </c>
      <c r="C207" s="1">
        <f>'Florida_Keys FR'!F254</f>
        <v>109.5427960943495</v>
      </c>
      <c r="D207" s="1">
        <f>+Key_West!J338</f>
        <v>0</v>
      </c>
      <c r="E207" s="164">
        <f>+'LEE County'!D182</f>
        <v>864.01021628464241</v>
      </c>
      <c r="F207" s="1">
        <f>+Metro_Dade!I303</f>
        <v>0</v>
      </c>
      <c r="G207" s="1">
        <v>0</v>
      </c>
      <c r="H207" s="41"/>
      <c r="I207" s="1"/>
      <c r="J207" s="1"/>
      <c r="K207" s="1"/>
      <c r="L207" s="1">
        <f t="shared" si="10"/>
        <v>973.55301237899187</v>
      </c>
      <c r="N207" s="1">
        <f t="shared" si="11"/>
        <v>819.01021628464241</v>
      </c>
    </row>
    <row r="208" spans="1:14" x14ac:dyDescent="0.2">
      <c r="A208" s="3">
        <f t="shared" si="12"/>
        <v>2025</v>
      </c>
      <c r="B208" s="3">
        <f t="shared" si="13"/>
        <v>2</v>
      </c>
      <c r="C208" s="1">
        <f>'Florida_Keys FR'!F255</f>
        <v>120.34912755093801</v>
      </c>
      <c r="D208" s="1">
        <f>+Key_West!J339</f>
        <v>0</v>
      </c>
      <c r="E208" s="164">
        <f>+'LEE County'!D183</f>
        <v>741.76019187163342</v>
      </c>
      <c r="F208" s="1">
        <f>+Metro_Dade!I304</f>
        <v>0</v>
      </c>
      <c r="G208" s="1">
        <v>0</v>
      </c>
      <c r="H208" s="41"/>
      <c r="I208" s="1"/>
      <c r="J208" s="1"/>
      <c r="K208" s="1"/>
      <c r="L208" s="1">
        <f t="shared" si="10"/>
        <v>862.10931942257139</v>
      </c>
      <c r="N208" s="1">
        <f t="shared" si="11"/>
        <v>696.76019187163342</v>
      </c>
    </row>
    <row r="209" spans="1:14" x14ac:dyDescent="0.2">
      <c r="A209" s="3">
        <f t="shared" si="12"/>
        <v>2025</v>
      </c>
      <c r="B209" s="3">
        <f t="shared" si="13"/>
        <v>3</v>
      </c>
      <c r="C209" s="1">
        <f>'Florida_Keys FR'!F256</f>
        <v>112.47775391962983</v>
      </c>
      <c r="D209" s="1">
        <f>+Key_West!J340</f>
        <v>0</v>
      </c>
      <c r="E209" s="164">
        <f>+'LEE County'!D184</f>
        <v>682.76022207492201</v>
      </c>
      <c r="F209" s="1">
        <f>+Metro_Dade!I305</f>
        <v>0</v>
      </c>
      <c r="G209" s="1">
        <v>0</v>
      </c>
      <c r="H209" s="41"/>
      <c r="I209" s="1"/>
      <c r="J209" s="1"/>
      <c r="K209" s="1"/>
      <c r="L209" s="1">
        <f t="shared" si="10"/>
        <v>795.23797599455179</v>
      </c>
      <c r="N209" s="1">
        <f t="shared" si="11"/>
        <v>637.76022207492201</v>
      </c>
    </row>
    <row r="210" spans="1:14" x14ac:dyDescent="0.2">
      <c r="A210" s="3">
        <f t="shared" si="12"/>
        <v>2025</v>
      </c>
      <c r="B210" s="3">
        <f t="shared" si="13"/>
        <v>4</v>
      </c>
      <c r="C210" s="1">
        <f>'Florida_Keys FR'!F257</f>
        <v>134.3386471773118</v>
      </c>
      <c r="D210" s="1">
        <f>+Key_West!J341</f>
        <v>0</v>
      </c>
      <c r="E210" s="164">
        <f>+'LEE County'!D185</f>
        <v>686.01683690339291</v>
      </c>
      <c r="F210" s="1">
        <f>+Metro_Dade!I306</f>
        <v>0</v>
      </c>
      <c r="G210" s="1">
        <v>0</v>
      </c>
      <c r="H210" s="41"/>
      <c r="I210" s="1"/>
      <c r="J210" s="1"/>
      <c r="K210" s="1"/>
      <c r="L210" s="1">
        <f t="shared" si="10"/>
        <v>820.35548408070474</v>
      </c>
      <c r="N210" s="1">
        <f t="shared" si="11"/>
        <v>641.01683690339291</v>
      </c>
    </row>
    <row r="211" spans="1:14" x14ac:dyDescent="0.2">
      <c r="A211" s="3">
        <f t="shared" si="12"/>
        <v>2025</v>
      </c>
      <c r="B211" s="3">
        <f t="shared" si="13"/>
        <v>5</v>
      </c>
      <c r="C211" s="1">
        <f>'Florida_Keys FR'!F258</f>
        <v>145.42395636296118</v>
      </c>
      <c r="D211" s="1">
        <f>+Key_West!J342</f>
        <v>0</v>
      </c>
      <c r="E211" s="164">
        <f>+'LEE County'!D186</f>
        <v>764.97759737628883</v>
      </c>
      <c r="F211" s="1">
        <f>+Metro_Dade!I307</f>
        <v>0</v>
      </c>
      <c r="G211" s="1">
        <v>0</v>
      </c>
      <c r="H211" s="41"/>
      <c r="I211" s="1"/>
      <c r="J211" s="1"/>
      <c r="K211" s="1"/>
      <c r="L211" s="1">
        <f t="shared" si="10"/>
        <v>910.40155373924995</v>
      </c>
      <c r="N211" s="1">
        <f t="shared" si="11"/>
        <v>719.97759737628883</v>
      </c>
    </row>
    <row r="212" spans="1:14" x14ac:dyDescent="0.2">
      <c r="A212" s="3">
        <f t="shared" si="12"/>
        <v>2025</v>
      </c>
      <c r="B212" s="3">
        <f t="shared" si="13"/>
        <v>6</v>
      </c>
      <c r="C212" s="1">
        <f>'Florida_Keys FR'!F259</f>
        <v>145.97681260004765</v>
      </c>
      <c r="D212" s="1">
        <f>+Key_West!J343</f>
        <v>0</v>
      </c>
      <c r="E212" s="164">
        <f>+'LEE County'!D187</f>
        <v>792.95337033424016</v>
      </c>
      <c r="F212" s="1">
        <f>+Metro_Dade!I308</f>
        <v>0</v>
      </c>
      <c r="G212" s="1">
        <v>0</v>
      </c>
      <c r="H212" s="41"/>
      <c r="I212" s="1"/>
      <c r="J212" s="1"/>
      <c r="K212" s="1"/>
      <c r="L212" s="1">
        <f t="shared" si="10"/>
        <v>938.93018293428781</v>
      </c>
      <c r="N212" s="1">
        <f t="shared" si="11"/>
        <v>747.95337033424016</v>
      </c>
    </row>
    <row r="213" spans="1:14" x14ac:dyDescent="0.2">
      <c r="A213" s="3">
        <f t="shared" si="12"/>
        <v>2025</v>
      </c>
      <c r="B213" s="3">
        <f t="shared" si="13"/>
        <v>7</v>
      </c>
      <c r="C213" s="1">
        <f>'Florida_Keys FR'!F260</f>
        <v>161.79723550913548</v>
      </c>
      <c r="D213" s="1">
        <f>+Key_West!J344</f>
        <v>0</v>
      </c>
      <c r="E213" s="164">
        <f>+'LEE County'!D188</f>
        <v>818.23946584569103</v>
      </c>
      <c r="F213" s="1">
        <f>+Metro_Dade!I309</f>
        <v>0</v>
      </c>
      <c r="G213" s="1">
        <v>0</v>
      </c>
      <c r="H213" s="41"/>
      <c r="I213" s="1"/>
      <c r="J213" s="1"/>
      <c r="K213" s="1"/>
      <c r="L213" s="1">
        <f t="shared" si="10"/>
        <v>980.0367013548265</v>
      </c>
      <c r="N213" s="1">
        <f t="shared" si="11"/>
        <v>773.23946584569103</v>
      </c>
    </row>
    <row r="214" spans="1:14" s="67" customFormat="1" x14ac:dyDescent="0.2">
      <c r="A214" s="64">
        <f t="shared" si="12"/>
        <v>2025</v>
      </c>
      <c r="B214" s="64">
        <f t="shared" si="13"/>
        <v>8</v>
      </c>
      <c r="C214" s="1">
        <f>'Florida_Keys FR'!F261</f>
        <v>160.5440359819641</v>
      </c>
      <c r="D214" s="66">
        <f>+Key_West!J345</f>
        <v>0</v>
      </c>
      <c r="E214" s="183">
        <f>+'LEE County'!D189</f>
        <v>820.32059680199666</v>
      </c>
      <c r="F214" s="66">
        <f>+Metro_Dade!I310</f>
        <v>0</v>
      </c>
      <c r="G214" s="1">
        <v>0</v>
      </c>
      <c r="H214" s="41"/>
      <c r="I214" s="66"/>
      <c r="J214" s="66"/>
      <c r="K214" s="66"/>
      <c r="L214" s="1">
        <f t="shared" si="10"/>
        <v>980.86463278396081</v>
      </c>
      <c r="M214" s="66"/>
      <c r="N214" s="1">
        <f t="shared" si="11"/>
        <v>775.32059680199666</v>
      </c>
    </row>
    <row r="215" spans="1:14" x14ac:dyDescent="0.2">
      <c r="A215" s="3">
        <f t="shared" si="12"/>
        <v>2025</v>
      </c>
      <c r="B215" s="3">
        <f t="shared" si="13"/>
        <v>9</v>
      </c>
      <c r="C215" s="1">
        <f>'Florida_Keys FR'!F262</f>
        <v>149.03231734205724</v>
      </c>
      <c r="D215" s="1">
        <f>+Key_West!J346</f>
        <v>0</v>
      </c>
      <c r="E215" s="164">
        <f>+'LEE County'!D190</f>
        <v>794.90711563833645</v>
      </c>
      <c r="F215" s="1">
        <f>+Metro_Dade!I311</f>
        <v>0</v>
      </c>
      <c r="G215" s="1">
        <v>0</v>
      </c>
      <c r="H215" s="41"/>
      <c r="I215" s="1"/>
      <c r="J215" s="1"/>
      <c r="K215" s="1"/>
      <c r="L215" s="1">
        <f t="shared" si="10"/>
        <v>943.93943298039369</v>
      </c>
      <c r="N215" s="1">
        <f t="shared" si="11"/>
        <v>749.90711563833645</v>
      </c>
    </row>
    <row r="216" spans="1:14" x14ac:dyDescent="0.2">
      <c r="A216" s="3">
        <f t="shared" si="12"/>
        <v>2025</v>
      </c>
      <c r="B216" s="3">
        <f t="shared" si="13"/>
        <v>10</v>
      </c>
      <c r="C216" s="1">
        <f>'Florida_Keys FR'!F263</f>
        <v>136.99907110001436</v>
      </c>
      <c r="D216" s="1">
        <f>+Key_West!J347</f>
        <v>0</v>
      </c>
      <c r="E216" s="164">
        <f>+'LEE County'!D191</f>
        <v>749.02911822270994</v>
      </c>
      <c r="F216" s="1">
        <f>+Metro_Dade!I312</f>
        <v>0</v>
      </c>
      <c r="G216" s="1">
        <v>0</v>
      </c>
      <c r="H216" s="41"/>
      <c r="I216" s="1"/>
      <c r="J216" s="1"/>
      <c r="K216" s="1"/>
      <c r="L216" s="1">
        <f t="shared" si="10"/>
        <v>886.0281893227243</v>
      </c>
      <c r="N216" s="1">
        <f t="shared" si="11"/>
        <v>704.02911822270994</v>
      </c>
    </row>
    <row r="217" spans="1:14" x14ac:dyDescent="0.2">
      <c r="A217" s="3">
        <f t="shared" si="12"/>
        <v>2025</v>
      </c>
      <c r="B217" s="3">
        <f t="shared" si="13"/>
        <v>11</v>
      </c>
      <c r="C217" s="1">
        <f>'Florida_Keys FR'!F264</f>
        <v>121.70194290318224</v>
      </c>
      <c r="D217" s="1">
        <f>+Key_West!J348</f>
        <v>0</v>
      </c>
      <c r="E217" s="164">
        <f>+'LEE County'!D192</f>
        <v>696.21017835347971</v>
      </c>
      <c r="F217" s="1">
        <f>+Metro_Dade!I313</f>
        <v>0</v>
      </c>
      <c r="G217" s="1">
        <v>0</v>
      </c>
      <c r="H217" s="41"/>
      <c r="I217" s="1"/>
      <c r="J217" s="1"/>
      <c r="K217" s="1"/>
      <c r="L217" s="1">
        <f t="shared" si="10"/>
        <v>817.91212125666198</v>
      </c>
      <c r="N217" s="1">
        <f t="shared" si="11"/>
        <v>651.21017835347971</v>
      </c>
    </row>
    <row r="218" spans="1:14" x14ac:dyDescent="0.2">
      <c r="A218" s="3">
        <f t="shared" si="12"/>
        <v>2025</v>
      </c>
      <c r="B218" s="3">
        <f t="shared" si="13"/>
        <v>12</v>
      </c>
      <c r="C218" s="1">
        <f>'Florida_Keys FR'!F265</f>
        <v>117.09369231653899</v>
      </c>
      <c r="D218" s="1">
        <f>+Key_West!J349</f>
        <v>0</v>
      </c>
      <c r="E218" s="164">
        <f>+'LEE County'!D193</f>
        <v>681.41476735292269</v>
      </c>
      <c r="F218" s="1">
        <f>+Metro_Dade!I314</f>
        <v>0</v>
      </c>
      <c r="G218" s="1">
        <v>0</v>
      </c>
      <c r="H218" s="41"/>
      <c r="I218" s="1"/>
      <c r="J218" s="1"/>
      <c r="K218" s="1"/>
      <c r="L218" s="1">
        <f t="shared" si="10"/>
        <v>798.50845966946167</v>
      </c>
      <c r="M218" s="46"/>
      <c r="N218" s="1">
        <f t="shared" si="11"/>
        <v>636.41476735292269</v>
      </c>
    </row>
    <row r="219" spans="1:14" x14ac:dyDescent="0.2">
      <c r="A219" s="3">
        <f t="shared" si="12"/>
        <v>2026</v>
      </c>
      <c r="B219" s="3">
        <f t="shared" si="13"/>
        <v>1</v>
      </c>
      <c r="C219" s="1">
        <f>'Florida_Keys FR'!F266</f>
        <v>110.1014643544307</v>
      </c>
      <c r="D219" s="1">
        <f>+Key_West!J350</f>
        <v>0</v>
      </c>
      <c r="E219" s="164">
        <f>+'LEE County'!D194</f>
        <v>871.12026826285637</v>
      </c>
      <c r="F219" s="1">
        <f>+Metro_Dade!I315</f>
        <v>0</v>
      </c>
      <c r="G219" s="1">
        <v>0</v>
      </c>
      <c r="H219" s="41"/>
      <c r="I219" s="1"/>
      <c r="J219" s="1"/>
      <c r="K219" s="1"/>
      <c r="L219" s="1">
        <f t="shared" si="10"/>
        <v>981.2217326172871</v>
      </c>
      <c r="N219" s="1">
        <f t="shared" si="11"/>
        <v>826.12026826285637</v>
      </c>
    </row>
    <row r="220" spans="1:14" x14ac:dyDescent="0.2">
      <c r="A220" s="3">
        <f t="shared" si="12"/>
        <v>2026</v>
      </c>
      <c r="B220" s="3">
        <f t="shared" si="13"/>
        <v>2</v>
      </c>
      <c r="C220" s="1">
        <f>'Florida_Keys FR'!F267</f>
        <v>120.96290810144781</v>
      </c>
      <c r="D220" s="1">
        <f>+Key_West!J351</f>
        <v>0</v>
      </c>
      <c r="E220" s="164">
        <f>+'LEE County'!D195</f>
        <v>748.72877336930674</v>
      </c>
      <c r="F220" s="1">
        <f>+Metro_Dade!I316</f>
        <v>0</v>
      </c>
      <c r="G220" s="1">
        <v>0</v>
      </c>
      <c r="H220" s="41"/>
      <c r="I220" s="1"/>
      <c r="J220" s="1"/>
      <c r="K220" s="1"/>
      <c r="L220" s="1">
        <f t="shared" si="10"/>
        <v>869.69168147075459</v>
      </c>
      <c r="N220" s="1">
        <f t="shared" si="11"/>
        <v>703.72877336930674</v>
      </c>
    </row>
    <row r="221" spans="1:14" x14ac:dyDescent="0.2">
      <c r="A221" s="3">
        <f t="shared" si="12"/>
        <v>2026</v>
      </c>
      <c r="B221" s="3">
        <f t="shared" si="13"/>
        <v>3</v>
      </c>
      <c r="C221" s="1">
        <f>'Florida_Keys FR'!F268</f>
        <v>113.05139046461996</v>
      </c>
      <c r="D221" s="1">
        <f>+Key_West!J352</f>
        <v>0</v>
      </c>
      <c r="E221" s="164">
        <f>+'LEE County'!D196</f>
        <v>690.41789857391609</v>
      </c>
      <c r="F221" s="1">
        <f>+Metro_Dade!I317</f>
        <v>0</v>
      </c>
      <c r="G221" s="1">
        <v>0</v>
      </c>
      <c r="H221" s="41"/>
      <c r="I221" s="1"/>
      <c r="J221" s="1"/>
      <c r="K221" s="1"/>
      <c r="L221" s="1">
        <f t="shared" si="10"/>
        <v>803.46928903853609</v>
      </c>
      <c r="N221" s="1">
        <f t="shared" si="11"/>
        <v>645.41789857391609</v>
      </c>
    </row>
    <row r="222" spans="1:14" x14ac:dyDescent="0.2">
      <c r="A222" s="3">
        <f t="shared" si="12"/>
        <v>2026</v>
      </c>
      <c r="B222" s="3">
        <f t="shared" si="13"/>
        <v>4</v>
      </c>
      <c r="C222" s="1">
        <f>'Florida_Keys FR'!F269</f>
        <v>135.02377427791609</v>
      </c>
      <c r="D222" s="1">
        <f>+Key_West!J353</f>
        <v>0</v>
      </c>
      <c r="E222" s="164">
        <f>+'LEE County'!D197</f>
        <v>693.86044532790754</v>
      </c>
      <c r="F222" s="1">
        <f>+Metro_Dade!I318</f>
        <v>0</v>
      </c>
      <c r="G222" s="1">
        <v>0</v>
      </c>
      <c r="H222" s="41"/>
      <c r="I222" s="1"/>
      <c r="J222" s="1"/>
      <c r="K222" s="1"/>
      <c r="L222" s="1">
        <f t="shared" si="10"/>
        <v>828.88421960582366</v>
      </c>
      <c r="N222" s="1">
        <f t="shared" si="11"/>
        <v>648.86044532790754</v>
      </c>
    </row>
    <row r="223" spans="1:14" x14ac:dyDescent="0.2">
      <c r="A223" s="3">
        <f t="shared" si="12"/>
        <v>2026</v>
      </c>
      <c r="B223" s="3">
        <f t="shared" si="13"/>
        <v>5</v>
      </c>
      <c r="C223" s="1">
        <f>'Florida_Keys FR'!F270</f>
        <v>146.16561854041234</v>
      </c>
      <c r="D223" s="1">
        <f>+Key_West!J354</f>
        <v>0</v>
      </c>
      <c r="E223" s="164">
        <f>+'LEE County'!D198</f>
        <v>773.03365182563039</v>
      </c>
      <c r="F223" s="1">
        <f>+Metro_Dade!I319</f>
        <v>0</v>
      </c>
      <c r="G223" s="1">
        <v>0</v>
      </c>
      <c r="H223" s="41"/>
      <c r="I223" s="1"/>
      <c r="J223" s="1"/>
      <c r="K223" s="1"/>
      <c r="L223" s="1">
        <f t="shared" si="10"/>
        <v>919.1992703660427</v>
      </c>
      <c r="N223" s="1">
        <f t="shared" si="11"/>
        <v>728.03365182563039</v>
      </c>
    </row>
    <row r="224" spans="1:14" x14ac:dyDescent="0.2">
      <c r="A224" s="3">
        <f t="shared" si="12"/>
        <v>2026</v>
      </c>
      <c r="B224" s="3">
        <f t="shared" si="13"/>
        <v>6</v>
      </c>
      <c r="C224" s="1">
        <f>'Florida_Keys FR'!F271</f>
        <v>146.72129434430792</v>
      </c>
      <c r="D224" s="1">
        <f>+Key_West!J355</f>
        <v>0</v>
      </c>
      <c r="E224" s="164">
        <f>+'LEE County'!D199</f>
        <v>801.14264104729466</v>
      </c>
      <c r="F224" s="1">
        <f>+Metro_Dade!I320</f>
        <v>0</v>
      </c>
      <c r="G224" s="1">
        <v>0</v>
      </c>
      <c r="H224" s="41"/>
      <c r="I224" s="1"/>
      <c r="J224" s="1"/>
      <c r="K224" s="1"/>
      <c r="L224" s="1">
        <f t="shared" si="10"/>
        <v>947.86393539160258</v>
      </c>
      <c r="N224" s="1">
        <f t="shared" si="11"/>
        <v>756.14264104729466</v>
      </c>
    </row>
    <row r="225" spans="1:14" x14ac:dyDescent="0.2">
      <c r="A225" s="3">
        <f t="shared" si="12"/>
        <v>2026</v>
      </c>
      <c r="B225" s="3">
        <f t="shared" si="13"/>
        <v>7</v>
      </c>
      <c r="C225" s="1">
        <f>'Florida_Keys FR'!F272</f>
        <v>162.62206820164613</v>
      </c>
      <c r="D225" s="1">
        <f>+Key_West!J356</f>
        <v>0</v>
      </c>
      <c r="E225" s="164">
        <f>+'LEE County'!D200</f>
        <v>826.47706179566057</v>
      </c>
      <c r="F225" s="1">
        <f>+Metro_Dade!I321</f>
        <v>0</v>
      </c>
      <c r="G225" s="1">
        <v>0</v>
      </c>
      <c r="H225" s="41"/>
      <c r="I225" s="1"/>
      <c r="J225" s="1"/>
      <c r="K225" s="1"/>
      <c r="L225" s="1">
        <f t="shared" si="10"/>
        <v>989.0991299973067</v>
      </c>
      <c r="N225" s="1">
        <f t="shared" si="11"/>
        <v>781.47706179566057</v>
      </c>
    </row>
    <row r="226" spans="1:14" s="67" customFormat="1" x14ac:dyDescent="0.2">
      <c r="A226" s="64">
        <f t="shared" si="12"/>
        <v>2026</v>
      </c>
      <c r="B226" s="64">
        <f t="shared" si="13"/>
        <v>8</v>
      </c>
      <c r="C226" s="1">
        <f>'Florida_Keys FR'!F273</f>
        <v>161.36281056547213</v>
      </c>
      <c r="D226" s="66">
        <f>+Key_West!J357</f>
        <v>0</v>
      </c>
      <c r="E226" s="183">
        <f>+'LEE County'!D201</f>
        <v>828.53088564802522</v>
      </c>
      <c r="F226" s="66">
        <f>+Metro_Dade!I322</f>
        <v>0</v>
      </c>
      <c r="G226" s="1">
        <v>0</v>
      </c>
      <c r="H226" s="41"/>
      <c r="I226" s="66"/>
      <c r="J226" s="66"/>
      <c r="K226" s="66"/>
      <c r="L226" s="1">
        <f t="shared" si="10"/>
        <v>989.89369621349738</v>
      </c>
      <c r="M226" s="66"/>
      <c r="N226" s="1">
        <f t="shared" si="11"/>
        <v>783.53088564802522</v>
      </c>
    </row>
    <row r="227" spans="1:14" x14ac:dyDescent="0.2">
      <c r="A227" s="3">
        <f t="shared" si="12"/>
        <v>2026</v>
      </c>
      <c r="B227" s="3">
        <f t="shared" si="13"/>
        <v>9</v>
      </c>
      <c r="C227" s="1">
        <f>'Florida_Keys FR'!F274</f>
        <v>149.79238216050172</v>
      </c>
      <c r="D227" s="1">
        <f>+Key_West!J358</f>
        <v>0</v>
      </c>
      <c r="E227" s="164">
        <f>+'LEE County'!D202</f>
        <v>803.24007654576758</v>
      </c>
      <c r="F227" s="1">
        <f>+Metro_Dade!I323</f>
        <v>0</v>
      </c>
      <c r="G227" s="1">
        <v>0</v>
      </c>
      <c r="H227" s="41"/>
      <c r="I227" s="1"/>
      <c r="J227" s="1"/>
      <c r="K227" s="1"/>
      <c r="L227" s="1">
        <f t="shared" si="10"/>
        <v>953.03245870626927</v>
      </c>
      <c r="N227" s="1">
        <f t="shared" si="11"/>
        <v>758.24007654576758</v>
      </c>
    </row>
    <row r="228" spans="1:14" x14ac:dyDescent="0.2">
      <c r="A228" s="3">
        <f t="shared" si="12"/>
        <v>2026</v>
      </c>
      <c r="B228" s="3">
        <f t="shared" si="13"/>
        <v>10</v>
      </c>
      <c r="C228" s="1">
        <f>'Florida_Keys FR'!F275</f>
        <v>137.69776636262449</v>
      </c>
      <c r="D228" s="1">
        <f>+Key_West!J359</f>
        <v>0</v>
      </c>
      <c r="E228" s="164">
        <f>+'LEE County'!D203</f>
        <v>757.60086393115694</v>
      </c>
      <c r="F228" s="1">
        <f>+Metro_Dade!I324</f>
        <v>0</v>
      </c>
      <c r="G228" s="1">
        <v>0</v>
      </c>
      <c r="H228" s="41"/>
      <c r="I228" s="1"/>
      <c r="J228" s="1"/>
      <c r="K228" s="1"/>
      <c r="L228" s="1">
        <f t="shared" si="10"/>
        <v>895.29863029378146</v>
      </c>
      <c r="N228" s="1">
        <f t="shared" si="11"/>
        <v>712.60086393115694</v>
      </c>
    </row>
    <row r="229" spans="1:14" x14ac:dyDescent="0.2">
      <c r="A229" s="3">
        <f t="shared" si="12"/>
        <v>2026</v>
      </c>
      <c r="B229" s="3">
        <f t="shared" si="13"/>
        <v>11</v>
      </c>
      <c r="C229" s="1">
        <f>'Florida_Keys FR'!F276</f>
        <v>122.32262281198848</v>
      </c>
      <c r="D229" s="1">
        <f>+Key_West!J360</f>
        <v>0</v>
      </c>
      <c r="E229" s="164">
        <f>+'LEE County'!D204</f>
        <v>705.36061352550496</v>
      </c>
      <c r="F229" s="1">
        <f>+Metro_Dade!I325</f>
        <v>0</v>
      </c>
      <c r="G229" s="1">
        <v>0</v>
      </c>
      <c r="H229" s="41"/>
      <c r="I229" s="1"/>
      <c r="J229" s="1"/>
      <c r="K229" s="1"/>
      <c r="L229" s="1">
        <f t="shared" si="10"/>
        <v>827.68323633749344</v>
      </c>
      <c r="N229" s="1">
        <f t="shared" si="11"/>
        <v>660.36061352550496</v>
      </c>
    </row>
    <row r="230" spans="1:14" x14ac:dyDescent="0.2">
      <c r="A230" s="3">
        <f t="shared" si="12"/>
        <v>2026</v>
      </c>
      <c r="B230" s="3">
        <f t="shared" si="13"/>
        <v>12</v>
      </c>
      <c r="C230" s="1">
        <f>'Florida_Keys FR'!F277</f>
        <v>117.69087014735334</v>
      </c>
      <c r="D230" s="1">
        <f>+Key_West!J361</f>
        <v>0</v>
      </c>
      <c r="E230" s="164">
        <f>+'LEE County'!D205</f>
        <v>690.63016046632663</v>
      </c>
      <c r="F230" s="1">
        <f>+Metro_Dade!I326</f>
        <v>0</v>
      </c>
      <c r="G230" s="1">
        <v>0</v>
      </c>
      <c r="H230" s="41"/>
      <c r="I230" s="1"/>
      <c r="J230" s="1"/>
      <c r="K230" s="1"/>
      <c r="L230" s="1">
        <f t="shared" si="10"/>
        <v>808.32103061368002</v>
      </c>
      <c r="M230" s="46"/>
      <c r="N230" s="1">
        <f t="shared" si="11"/>
        <v>645.63016046632663</v>
      </c>
    </row>
    <row r="231" spans="1:14" x14ac:dyDescent="0.2">
      <c r="A231" s="3">
        <f t="shared" si="12"/>
        <v>2027</v>
      </c>
      <c r="B231" s="3">
        <f t="shared" si="13"/>
        <v>1</v>
      </c>
      <c r="C231" s="1">
        <f>'Florida_Keys FR'!F278</f>
        <v>110.66298182263832</v>
      </c>
      <c r="D231" s="1">
        <f>+Key_West!J362</f>
        <v>0</v>
      </c>
      <c r="E231" s="164">
        <f>+'LEE County'!D206</f>
        <v>880.57924159652305</v>
      </c>
      <c r="F231" s="1">
        <f>+Metro_Dade!I327</f>
        <v>0</v>
      </c>
      <c r="G231" s="1">
        <v>0</v>
      </c>
      <c r="H231" s="41"/>
      <c r="I231" s="1"/>
      <c r="J231" s="1"/>
      <c r="K231" s="1"/>
      <c r="L231" s="1">
        <f t="shared" si="10"/>
        <v>991.24222341916141</v>
      </c>
      <c r="N231" s="1">
        <f t="shared" si="11"/>
        <v>835.57924159652305</v>
      </c>
    </row>
    <row r="232" spans="1:14" x14ac:dyDescent="0.2">
      <c r="A232" s="3">
        <f t="shared" si="12"/>
        <v>2027</v>
      </c>
      <c r="B232" s="3">
        <f t="shared" si="13"/>
        <v>2</v>
      </c>
      <c r="C232" s="1">
        <f>'Florida_Keys FR'!F279</f>
        <v>121.57981893276521</v>
      </c>
      <c r="D232" s="1">
        <f>+Key_West!J363</f>
        <v>0</v>
      </c>
      <c r="E232" s="164">
        <f>+'LEE County'!D207</f>
        <v>757.85884465887352</v>
      </c>
      <c r="F232" s="1">
        <f>+Metro_Dade!I328</f>
        <v>0</v>
      </c>
      <c r="G232" s="1">
        <v>0</v>
      </c>
      <c r="H232" s="41"/>
      <c r="I232" s="1"/>
      <c r="J232" s="1"/>
      <c r="K232" s="1"/>
      <c r="L232" s="1">
        <f t="shared" si="10"/>
        <v>879.43866359163871</v>
      </c>
      <c r="N232" s="1">
        <f t="shared" si="11"/>
        <v>712.85884465887352</v>
      </c>
    </row>
    <row r="233" spans="1:14" x14ac:dyDescent="0.2">
      <c r="A233" s="3">
        <f t="shared" si="12"/>
        <v>2027</v>
      </c>
      <c r="B233" s="3">
        <f t="shared" si="13"/>
        <v>3</v>
      </c>
      <c r="C233" s="1">
        <f>'Florida_Keys FR'!F280</f>
        <v>113.62795255598952</v>
      </c>
      <c r="D233" s="1">
        <f>+Key_West!J364</f>
        <v>0</v>
      </c>
      <c r="E233" s="164">
        <f>+'LEE County'!D208</f>
        <v>699.97689189810512</v>
      </c>
      <c r="F233" s="1">
        <f>+Metro_Dade!I329</f>
        <v>0</v>
      </c>
      <c r="G233" s="1">
        <v>0</v>
      </c>
      <c r="H233" s="41"/>
      <c r="I233" s="1"/>
      <c r="J233" s="1"/>
      <c r="K233" s="1"/>
      <c r="L233" s="1">
        <f t="shared" si="10"/>
        <v>813.60484445409463</v>
      </c>
      <c r="N233" s="1">
        <f t="shared" si="11"/>
        <v>654.97689189810512</v>
      </c>
    </row>
    <row r="234" spans="1:14" x14ac:dyDescent="0.2">
      <c r="A234" s="3">
        <f t="shared" si="12"/>
        <v>2027</v>
      </c>
      <c r="B234" s="3">
        <f t="shared" si="13"/>
        <v>4</v>
      </c>
      <c r="C234" s="1">
        <f>'Florida_Keys FR'!F281</f>
        <v>135.7123955267335</v>
      </c>
      <c r="D234" s="1">
        <f>+Key_West!J365</f>
        <v>0</v>
      </c>
      <c r="E234" s="164">
        <f>+'LEE County'!D209</f>
        <v>703.05563045342103</v>
      </c>
      <c r="F234" s="1">
        <f>+Metro_Dade!I330</f>
        <v>0</v>
      </c>
      <c r="G234" s="1">
        <v>0</v>
      </c>
      <c r="H234" s="41"/>
      <c r="I234" s="1"/>
      <c r="J234" s="1"/>
      <c r="K234" s="1"/>
      <c r="L234" s="1">
        <f t="shared" si="10"/>
        <v>838.76802598015456</v>
      </c>
      <c r="N234" s="1">
        <f t="shared" si="11"/>
        <v>658.05563045342103</v>
      </c>
    </row>
    <row r="235" spans="1:14" x14ac:dyDescent="0.2">
      <c r="A235" s="3">
        <f t="shared" si="12"/>
        <v>2027</v>
      </c>
      <c r="B235" s="3">
        <f t="shared" si="13"/>
        <v>5</v>
      </c>
      <c r="C235" s="1">
        <f>'Florida_Keys FR'!F282</f>
        <v>146.91106319496848</v>
      </c>
      <c r="D235" s="1">
        <f>+Key_West!J366</f>
        <v>0</v>
      </c>
      <c r="E235" s="164">
        <f>+'LEE County'!D210</f>
        <v>782.04535014142823</v>
      </c>
      <c r="F235" s="1">
        <f>+Metro_Dade!I331</f>
        <v>0</v>
      </c>
      <c r="G235" s="1">
        <v>0</v>
      </c>
      <c r="H235" s="41"/>
      <c r="I235" s="1"/>
      <c r="J235" s="1"/>
      <c r="K235" s="1"/>
      <c r="L235" s="1">
        <f t="shared" si="10"/>
        <v>928.95641333639674</v>
      </c>
      <c r="N235" s="1">
        <f t="shared" si="11"/>
        <v>737.04535014142823</v>
      </c>
    </row>
    <row r="236" spans="1:14" x14ac:dyDescent="0.2">
      <c r="A236" s="3">
        <f t="shared" si="12"/>
        <v>2027</v>
      </c>
      <c r="B236" s="3">
        <f t="shared" si="13"/>
        <v>6</v>
      </c>
      <c r="C236" s="1">
        <f>'Florida_Keys FR'!F283</f>
        <v>147.46957294546391</v>
      </c>
      <c r="D236" s="1">
        <f>+Key_West!J367</f>
        <v>0</v>
      </c>
      <c r="E236" s="164">
        <f>+'LEE County'!D211</f>
        <v>809.99719797598243</v>
      </c>
      <c r="F236" s="1">
        <f>+Metro_Dade!I332</f>
        <v>0</v>
      </c>
      <c r="G236" s="1">
        <v>0</v>
      </c>
      <c r="H236" s="41"/>
      <c r="I236" s="1"/>
      <c r="J236" s="1"/>
      <c r="K236" s="1"/>
      <c r="L236" s="1">
        <f t="shared" si="10"/>
        <v>957.46677092144637</v>
      </c>
      <c r="N236" s="1">
        <f t="shared" si="11"/>
        <v>764.99719797598243</v>
      </c>
    </row>
    <row r="237" spans="1:14" x14ac:dyDescent="0.2">
      <c r="A237" s="3">
        <f t="shared" si="12"/>
        <v>2027</v>
      </c>
      <c r="B237" s="3">
        <f t="shared" si="13"/>
        <v>7</v>
      </c>
      <c r="C237" s="1">
        <f>'Florida_Keys FR'!F284</f>
        <v>163.45110584221104</v>
      </c>
      <c r="D237" s="1">
        <f>+Key_West!J368</f>
        <v>0</v>
      </c>
      <c r="E237" s="164">
        <f>+'LEE County'!D212</f>
        <v>835.1851211234266</v>
      </c>
      <c r="F237" s="1">
        <f>+Metro_Dade!I333</f>
        <v>0</v>
      </c>
      <c r="G237" s="1">
        <v>0</v>
      </c>
      <c r="H237" s="41"/>
      <c r="I237" s="1"/>
      <c r="J237" s="1"/>
      <c r="K237" s="1"/>
      <c r="L237" s="1">
        <f t="shared" si="10"/>
        <v>998.63622696563766</v>
      </c>
      <c r="N237" s="1">
        <f t="shared" si="11"/>
        <v>790.1851211234266</v>
      </c>
    </row>
    <row r="238" spans="1:14" s="67" customFormat="1" x14ac:dyDescent="0.2">
      <c r="A238" s="64">
        <f t="shared" si="12"/>
        <v>2027</v>
      </c>
      <c r="B238" s="64">
        <f t="shared" si="13"/>
        <v>8</v>
      </c>
      <c r="C238" s="1">
        <f>'Florida_Keys FR'!F285</f>
        <v>162.18576089935604</v>
      </c>
      <c r="D238" s="66">
        <f>+Key_West!J369</f>
        <v>0</v>
      </c>
      <c r="E238" s="183">
        <f>+'LEE County'!D213</f>
        <v>837.04038879145151</v>
      </c>
      <c r="F238" s="66">
        <f>+Metro_Dade!I334</f>
        <v>0</v>
      </c>
      <c r="G238" s="1">
        <v>0</v>
      </c>
      <c r="H238" s="41"/>
      <c r="I238" s="66"/>
      <c r="J238" s="66"/>
      <c r="K238" s="66"/>
      <c r="L238" s="1">
        <f t="shared" si="10"/>
        <v>999.22614969080757</v>
      </c>
      <c r="M238" s="66"/>
      <c r="N238" s="1">
        <f t="shared" si="11"/>
        <v>792.04038879145151</v>
      </c>
    </row>
    <row r="239" spans="1:14" x14ac:dyDescent="0.2">
      <c r="A239" s="3">
        <f t="shared" si="12"/>
        <v>2027</v>
      </c>
      <c r="B239" s="3">
        <f t="shared" si="13"/>
        <v>9</v>
      </c>
      <c r="C239" s="1">
        <f>'Florida_Keys FR'!F286</f>
        <v>150.55632330952025</v>
      </c>
      <c r="D239" s="1">
        <f>+Key_West!J370</f>
        <v>0</v>
      </c>
      <c r="E239" s="164">
        <f>+'LEE County'!D214</f>
        <v>811.63830294105128</v>
      </c>
      <c r="F239" s="1">
        <f>+Metro_Dade!I335</f>
        <v>0</v>
      </c>
      <c r="G239" s="1">
        <v>0</v>
      </c>
      <c r="H239" s="41"/>
      <c r="I239" s="1"/>
      <c r="J239" s="1"/>
      <c r="K239" s="1"/>
      <c r="L239" s="1">
        <f t="shared" si="10"/>
        <v>962.19462625057156</v>
      </c>
      <c r="N239" s="1">
        <f t="shared" si="11"/>
        <v>766.63830294105128</v>
      </c>
    </row>
    <row r="240" spans="1:14" x14ac:dyDescent="0.2">
      <c r="A240" s="3">
        <f t="shared" si="12"/>
        <v>2027</v>
      </c>
      <c r="B240" s="3">
        <f t="shared" si="13"/>
        <v>10</v>
      </c>
      <c r="C240" s="1">
        <f>'Florida_Keys FR'!F287</f>
        <v>138.40002497107395</v>
      </c>
      <c r="D240" s="1">
        <f>+Key_West!J371</f>
        <v>0</v>
      </c>
      <c r="E240" s="164">
        <f>+'LEE County'!D215</f>
        <v>765.83525288392275</v>
      </c>
      <c r="F240" s="1">
        <f>+Metro_Dade!I336</f>
        <v>0</v>
      </c>
      <c r="G240" s="1">
        <v>0</v>
      </c>
      <c r="H240" s="41"/>
      <c r="I240" s="1"/>
      <c r="J240" s="1"/>
      <c r="K240" s="1"/>
      <c r="L240" s="1">
        <f t="shared" si="10"/>
        <v>904.23527785499664</v>
      </c>
      <c r="N240" s="1">
        <f t="shared" si="11"/>
        <v>720.83525288392275</v>
      </c>
    </row>
    <row r="241" spans="1:14" x14ac:dyDescent="0.2">
      <c r="A241" s="3">
        <f t="shared" si="12"/>
        <v>2027</v>
      </c>
      <c r="B241" s="3">
        <f t="shared" si="13"/>
        <v>11</v>
      </c>
      <c r="C241" s="1">
        <f>'Florida_Keys FR'!F288</f>
        <v>122.94646818832963</v>
      </c>
      <c r="D241" s="1">
        <f>+Key_West!J372</f>
        <v>0</v>
      </c>
      <c r="E241" s="164">
        <f>+'LEE County'!D216</f>
        <v>713.50559662305807</v>
      </c>
      <c r="F241" s="1">
        <f>+Metro_Dade!I337</f>
        <v>0</v>
      </c>
      <c r="G241" s="1">
        <v>0</v>
      </c>
      <c r="H241" s="41"/>
      <c r="I241" s="1"/>
      <c r="J241" s="1"/>
      <c r="K241" s="1"/>
      <c r="L241" s="1">
        <f t="shared" si="10"/>
        <v>836.45206481138769</v>
      </c>
      <c r="N241" s="1">
        <f t="shared" si="11"/>
        <v>668.50559662305807</v>
      </c>
    </row>
    <row r="242" spans="1:14" x14ac:dyDescent="0.2">
      <c r="A242" s="3">
        <f t="shared" si="12"/>
        <v>2027</v>
      </c>
      <c r="B242" s="3">
        <f t="shared" si="13"/>
        <v>12</v>
      </c>
      <c r="C242" s="1">
        <f>'Florida_Keys FR'!F289</f>
        <v>118.29109358510483</v>
      </c>
      <c r="D242" s="1">
        <f>+Key_West!J373</f>
        <v>0</v>
      </c>
      <c r="E242" s="164">
        <f>+'LEE County'!D217</f>
        <v>698.23497370681559</v>
      </c>
      <c r="F242" s="1">
        <f>+Metro_Dade!I338</f>
        <v>0</v>
      </c>
      <c r="G242" s="1">
        <v>0</v>
      </c>
      <c r="H242" s="41"/>
      <c r="I242" s="1"/>
      <c r="J242" s="1"/>
      <c r="K242" s="1"/>
      <c r="L242" s="1">
        <f t="shared" si="10"/>
        <v>816.52606729192041</v>
      </c>
      <c r="M242" s="46"/>
      <c r="N242" s="1">
        <f t="shared" si="11"/>
        <v>653.23497370681559</v>
      </c>
    </row>
    <row r="243" spans="1:14" x14ac:dyDescent="0.2">
      <c r="A243" s="3">
        <f t="shared" si="12"/>
        <v>2028</v>
      </c>
      <c r="B243" s="3">
        <f t="shared" si="13"/>
        <v>1</v>
      </c>
      <c r="C243" s="1">
        <f>'Florida_Keys FR'!F290</f>
        <v>111.22736302993376</v>
      </c>
      <c r="D243" s="1">
        <f>+Key_West!J374</f>
        <v>0</v>
      </c>
      <c r="E243" s="164">
        <f>+'LEE County'!D218</f>
        <v>888.00756475918297</v>
      </c>
      <c r="F243" s="1">
        <f>+Metro_Dade!I339</f>
        <v>0</v>
      </c>
      <c r="G243" s="1">
        <v>0</v>
      </c>
      <c r="H243" s="41"/>
      <c r="I243" s="1"/>
      <c r="J243" s="1"/>
      <c r="K243" s="1"/>
      <c r="L243" s="1">
        <f t="shared" si="10"/>
        <v>999.23492778911668</v>
      </c>
      <c r="N243" s="1">
        <f t="shared" si="11"/>
        <v>843.00756475918297</v>
      </c>
    </row>
    <row r="244" spans="1:14" x14ac:dyDescent="0.2">
      <c r="A244" s="3">
        <f t="shared" si="12"/>
        <v>2028</v>
      </c>
      <c r="B244" s="3">
        <f t="shared" si="13"/>
        <v>2</v>
      </c>
      <c r="C244" s="1">
        <f>'Florida_Keys FR'!F291</f>
        <v>122.19987600932232</v>
      </c>
      <c r="D244" s="1">
        <f>+Key_West!J375</f>
        <v>0</v>
      </c>
      <c r="E244" s="164">
        <f>+'LEE County'!D219</f>
        <v>765.41861430870199</v>
      </c>
      <c r="F244" s="1">
        <f>+Metro_Dade!I340</f>
        <v>0</v>
      </c>
      <c r="G244" s="1">
        <v>0</v>
      </c>
      <c r="H244" s="41"/>
      <c r="I244" s="1"/>
      <c r="J244" s="1"/>
      <c r="K244" s="1"/>
      <c r="L244" s="1">
        <f t="shared" si="10"/>
        <v>887.61849031802433</v>
      </c>
      <c r="N244" s="1">
        <f t="shared" si="11"/>
        <v>720.41861430870199</v>
      </c>
    </row>
    <row r="245" spans="1:14" x14ac:dyDescent="0.2">
      <c r="A245" s="3">
        <f t="shared" si="12"/>
        <v>2028</v>
      </c>
      <c r="B245" s="3">
        <f t="shared" si="13"/>
        <v>3</v>
      </c>
      <c r="C245" s="1">
        <f>'Florida_Keys FR'!F292</f>
        <v>114.20745511402509</v>
      </c>
      <c r="D245" s="1">
        <f>+Key_West!J376</f>
        <v>0</v>
      </c>
      <c r="E245" s="164">
        <f>+'LEE County'!D220</f>
        <v>707.67777778300638</v>
      </c>
      <c r="F245" s="1">
        <f>+Metro_Dade!I341</f>
        <v>0</v>
      </c>
      <c r="G245" s="1">
        <v>0</v>
      </c>
      <c r="H245" s="41"/>
      <c r="I245" s="1"/>
      <c r="J245" s="1"/>
      <c r="K245" s="1"/>
      <c r="L245" s="1">
        <f t="shared" si="10"/>
        <v>821.88523289703153</v>
      </c>
      <c r="N245" s="1">
        <f t="shared" si="11"/>
        <v>662.67777778300638</v>
      </c>
    </row>
    <row r="246" spans="1:14" x14ac:dyDescent="0.2">
      <c r="A246" s="3">
        <f t="shared" si="12"/>
        <v>2028</v>
      </c>
      <c r="B246" s="3">
        <f t="shared" si="13"/>
        <v>4</v>
      </c>
      <c r="C246" s="1">
        <f>'Florida_Keys FR'!F293</f>
        <v>136.40452874391985</v>
      </c>
      <c r="D246" s="1">
        <f>+Key_West!J377</f>
        <v>0</v>
      </c>
      <c r="E246" s="164">
        <f>+'LEE County'!D221</f>
        <v>710.74497807196326</v>
      </c>
      <c r="F246" s="1">
        <f>+Metro_Dade!I342</f>
        <v>0</v>
      </c>
      <c r="G246" s="1">
        <v>0</v>
      </c>
      <c r="H246" s="41"/>
      <c r="I246" s="1"/>
      <c r="J246" s="1"/>
      <c r="K246" s="1"/>
      <c r="L246" s="1">
        <f t="shared" si="10"/>
        <v>847.14950681588311</v>
      </c>
      <c r="N246" s="1">
        <f t="shared" si="11"/>
        <v>665.74497807196326</v>
      </c>
    </row>
    <row r="247" spans="1:14" x14ac:dyDescent="0.2">
      <c r="A247" s="3">
        <f t="shared" si="12"/>
        <v>2028</v>
      </c>
      <c r="B247" s="3">
        <f t="shared" si="13"/>
        <v>5</v>
      </c>
      <c r="C247" s="1">
        <f>'Florida_Keys FR'!F294</f>
        <v>147.66030961726287</v>
      </c>
      <c r="D247" s="1">
        <f>+Key_West!J378</f>
        <v>0</v>
      </c>
      <c r="E247" s="164">
        <f>+'LEE County'!D222</f>
        <v>789.79255718096749</v>
      </c>
      <c r="F247" s="1">
        <f>+Metro_Dade!I343</f>
        <v>0</v>
      </c>
      <c r="G247" s="1">
        <v>0</v>
      </c>
      <c r="H247" s="41"/>
      <c r="I247" s="1"/>
      <c r="J247" s="1"/>
      <c r="K247" s="1"/>
      <c r="L247" s="1">
        <f t="shared" si="10"/>
        <v>937.45286679823039</v>
      </c>
      <c r="N247" s="1">
        <f t="shared" si="11"/>
        <v>744.79255718096749</v>
      </c>
    </row>
    <row r="248" spans="1:14" x14ac:dyDescent="0.2">
      <c r="A248" s="3">
        <f t="shared" si="12"/>
        <v>2028</v>
      </c>
      <c r="B248" s="3">
        <f t="shared" si="13"/>
        <v>6</v>
      </c>
      <c r="C248" s="1">
        <f>'Florida_Keys FR'!F295</f>
        <v>148.22166776748577</v>
      </c>
      <c r="D248" s="1">
        <f>+Key_West!J379</f>
        <v>0</v>
      </c>
      <c r="E248" s="164">
        <f>+'LEE County'!D223</f>
        <v>817.75928105826063</v>
      </c>
      <c r="F248" s="1">
        <f>+Metro_Dade!I344</f>
        <v>0</v>
      </c>
      <c r="G248" s="1">
        <v>0</v>
      </c>
      <c r="H248" s="41"/>
      <c r="I248" s="1"/>
      <c r="J248" s="1"/>
      <c r="K248" s="1"/>
      <c r="L248" s="1">
        <f t="shared" si="10"/>
        <v>965.9809488257464</v>
      </c>
      <c r="N248" s="1">
        <f t="shared" si="11"/>
        <v>772.75928105826063</v>
      </c>
    </row>
    <row r="249" spans="1:14" x14ac:dyDescent="0.2">
      <c r="A249" s="3">
        <f t="shared" si="12"/>
        <v>2028</v>
      </c>
      <c r="B249" s="3">
        <f t="shared" si="13"/>
        <v>7</v>
      </c>
      <c r="C249" s="1">
        <f>'Florida_Keys FR'!F296</f>
        <v>164.28436986740553</v>
      </c>
      <c r="D249" s="1">
        <f>+Key_West!J380</f>
        <v>0</v>
      </c>
      <c r="E249" s="164">
        <f>+'LEE County'!D224</f>
        <v>842.95293565369536</v>
      </c>
      <c r="F249" s="1">
        <f>+Metro_Dade!I345</f>
        <v>0</v>
      </c>
      <c r="G249" s="1">
        <v>0</v>
      </c>
      <c r="H249" s="41"/>
      <c r="I249" s="1"/>
      <c r="J249" s="1"/>
      <c r="K249" s="1"/>
      <c r="L249" s="1">
        <f t="shared" si="10"/>
        <v>1007.2373055211009</v>
      </c>
      <c r="N249" s="1">
        <f t="shared" si="11"/>
        <v>797.95293565369536</v>
      </c>
    </row>
    <row r="250" spans="1:14" s="67" customFormat="1" x14ac:dyDescent="0.2">
      <c r="A250" s="64">
        <f t="shared" si="12"/>
        <v>2028</v>
      </c>
      <c r="B250" s="64">
        <f t="shared" si="13"/>
        <v>8</v>
      </c>
      <c r="C250" s="1">
        <f>'Florida_Keys FR'!F297</f>
        <v>163.01290827994279</v>
      </c>
      <c r="D250" s="66">
        <f>+Key_West!J381</f>
        <v>0</v>
      </c>
      <c r="E250" s="183">
        <f>+'LEE County'!D225</f>
        <v>844.81855360525719</v>
      </c>
      <c r="F250" s="66">
        <f>+Metro_Dade!I346</f>
        <v>0</v>
      </c>
      <c r="G250" s="1">
        <v>0</v>
      </c>
      <c r="H250" s="41"/>
      <c r="I250" s="66"/>
      <c r="J250" s="66"/>
      <c r="K250" s="66"/>
      <c r="L250" s="1">
        <f t="shared" si="10"/>
        <v>1007.8314618852</v>
      </c>
      <c r="M250" s="66"/>
      <c r="N250" s="1">
        <f t="shared" si="11"/>
        <v>799.81855360525719</v>
      </c>
    </row>
    <row r="251" spans="1:14" x14ac:dyDescent="0.2">
      <c r="A251" s="3">
        <f t="shared" si="12"/>
        <v>2028</v>
      </c>
      <c r="B251" s="3">
        <f t="shared" si="13"/>
        <v>9</v>
      </c>
      <c r="C251" s="1">
        <f>'Florida_Keys FR'!F298</f>
        <v>151.32416055839875</v>
      </c>
      <c r="D251" s="1">
        <f>+Key_West!J382</f>
        <v>0</v>
      </c>
      <c r="E251" s="164">
        <f>+'LEE County'!D226</f>
        <v>819.523440448786</v>
      </c>
      <c r="F251" s="1">
        <f>+Metro_Dade!I347</f>
        <v>0</v>
      </c>
      <c r="G251" s="1">
        <v>0</v>
      </c>
      <c r="H251" s="41"/>
      <c r="I251" s="1"/>
      <c r="J251" s="1"/>
      <c r="K251" s="1"/>
      <c r="L251" s="1">
        <f t="shared" si="10"/>
        <v>970.84760100718472</v>
      </c>
      <c r="N251" s="1">
        <f t="shared" si="11"/>
        <v>774.523440448786</v>
      </c>
    </row>
    <row r="252" spans="1:14" x14ac:dyDescent="0.2">
      <c r="A252" s="3">
        <f t="shared" si="12"/>
        <v>2028</v>
      </c>
      <c r="B252" s="3">
        <f t="shared" si="13"/>
        <v>10</v>
      </c>
      <c r="C252" s="1">
        <f>'Florida_Keys FR'!F299</f>
        <v>139.10586509842648</v>
      </c>
      <c r="D252" s="1">
        <f>+Key_West!J383</f>
        <v>0</v>
      </c>
      <c r="E252" s="164">
        <f>+'LEE County'!D227</f>
        <v>773.7202317270478</v>
      </c>
      <c r="F252" s="1">
        <f>+Metro_Dade!I348</f>
        <v>0</v>
      </c>
      <c r="G252" s="1">
        <v>0</v>
      </c>
      <c r="H252" s="41"/>
      <c r="I252" s="1"/>
      <c r="J252" s="1"/>
      <c r="K252" s="1"/>
      <c r="L252" s="1">
        <f t="shared" si="10"/>
        <v>912.82609682547422</v>
      </c>
      <c r="N252" s="1">
        <f t="shared" si="11"/>
        <v>728.7202317270478</v>
      </c>
    </row>
    <row r="253" spans="1:14" x14ac:dyDescent="0.2">
      <c r="A253" s="3">
        <f t="shared" si="12"/>
        <v>2028</v>
      </c>
      <c r="B253" s="3">
        <f t="shared" si="13"/>
        <v>11</v>
      </c>
      <c r="C253" s="1">
        <f>'Florida_Keys FR'!F300</f>
        <v>123.57349517609012</v>
      </c>
      <c r="D253" s="1">
        <f>+Key_West!J384</f>
        <v>0</v>
      </c>
      <c r="E253" s="164">
        <f>+'LEE County'!D228</f>
        <v>721.38272622444947</v>
      </c>
      <c r="F253" s="1">
        <f>+Metro_Dade!I349</f>
        <v>0</v>
      </c>
      <c r="G253" s="1">
        <v>0</v>
      </c>
      <c r="H253" s="41"/>
      <c r="I253" s="1"/>
      <c r="J253" s="1"/>
      <c r="K253" s="1"/>
      <c r="L253" s="1">
        <f t="shared" si="10"/>
        <v>844.95622140053956</v>
      </c>
      <c r="N253" s="1">
        <f t="shared" si="11"/>
        <v>676.38272622444947</v>
      </c>
    </row>
    <row r="254" spans="1:14" x14ac:dyDescent="0.2">
      <c r="A254" s="3">
        <f t="shared" si="12"/>
        <v>2028</v>
      </c>
      <c r="B254" s="3">
        <f t="shared" si="13"/>
        <v>12</v>
      </c>
      <c r="C254" s="1">
        <f>'Florida_Keys FR'!F301</f>
        <v>118.89437816238889</v>
      </c>
      <c r="D254" s="1">
        <f>+Key_West!J385</f>
        <v>0</v>
      </c>
      <c r="E254" s="164">
        <f>+'LEE County'!D229</f>
        <v>705.62302037750248</v>
      </c>
      <c r="F254" s="1">
        <f>+Metro_Dade!I350</f>
        <v>0</v>
      </c>
      <c r="G254" s="1">
        <v>0</v>
      </c>
      <c r="H254" s="41"/>
      <c r="I254" s="1"/>
      <c r="J254" s="1"/>
      <c r="K254" s="1"/>
      <c r="L254" s="1">
        <f t="shared" si="10"/>
        <v>824.51739853989136</v>
      </c>
      <c r="M254" s="46"/>
      <c r="N254" s="1">
        <f t="shared" si="11"/>
        <v>660.62302037750248</v>
      </c>
    </row>
    <row r="255" spans="1:14" x14ac:dyDescent="0.2">
      <c r="A255" s="3">
        <f t="shared" si="12"/>
        <v>2029</v>
      </c>
      <c r="B255" s="3">
        <f t="shared" si="13"/>
        <v>1</v>
      </c>
      <c r="C255" s="1">
        <f>'Florida_Keys FR'!F302</f>
        <v>111.79462258138643</v>
      </c>
      <c r="D255" s="1">
        <f>+Key_West!J386</f>
        <v>0</v>
      </c>
      <c r="E255" s="164">
        <f>+'LEE County'!D230</f>
        <v>895.23148750554139</v>
      </c>
      <c r="F255" s="1">
        <f>+Metro_Dade!I351</f>
        <v>0</v>
      </c>
      <c r="G255" s="1">
        <v>0</v>
      </c>
      <c r="H255" s="41"/>
      <c r="I255" s="1"/>
      <c r="J255" s="1"/>
      <c r="K255" s="1"/>
      <c r="L255" s="1">
        <f t="shared" si="10"/>
        <v>1007.0261100869278</v>
      </c>
      <c r="N255" s="1">
        <f t="shared" si="11"/>
        <v>850.23148750554139</v>
      </c>
    </row>
    <row r="256" spans="1:14" x14ac:dyDescent="0.2">
      <c r="A256" s="3">
        <f t="shared" si="12"/>
        <v>2029</v>
      </c>
      <c r="B256" s="3">
        <f t="shared" si="13"/>
        <v>2</v>
      </c>
      <c r="C256" s="1">
        <f>'Florida_Keys FR'!F303</f>
        <v>122.8230953769699</v>
      </c>
      <c r="D256" s="1">
        <f>+Key_West!J387</f>
        <v>0</v>
      </c>
      <c r="E256" s="164">
        <f>+'LEE County'!D231</f>
        <v>771.94913157439919</v>
      </c>
      <c r="F256" s="1">
        <f>+Metro_Dade!I352</f>
        <v>0</v>
      </c>
      <c r="G256" s="1">
        <v>0</v>
      </c>
      <c r="H256" s="41"/>
      <c r="I256" s="1"/>
      <c r="J256" s="1"/>
      <c r="K256" s="1"/>
      <c r="L256" s="1">
        <f t="shared" si="10"/>
        <v>894.77222695136913</v>
      </c>
      <c r="N256" s="1">
        <f t="shared" si="11"/>
        <v>726.94913157439919</v>
      </c>
    </row>
    <row r="257" spans="1:14" x14ac:dyDescent="0.2">
      <c r="A257" s="3">
        <f t="shared" si="12"/>
        <v>2029</v>
      </c>
      <c r="B257" s="3">
        <f t="shared" si="13"/>
        <v>3</v>
      </c>
      <c r="C257" s="1">
        <f>'Florida_Keys FR'!F304</f>
        <v>114.78991313510664</v>
      </c>
      <c r="D257" s="1">
        <f>+Key_West!J388</f>
        <v>0</v>
      </c>
      <c r="E257" s="164">
        <f>+'LEE County'!D232</f>
        <v>715.08582714256841</v>
      </c>
      <c r="F257" s="1">
        <f>+Metro_Dade!I353</f>
        <v>0</v>
      </c>
      <c r="G257" s="1">
        <v>0</v>
      </c>
      <c r="H257" s="41"/>
      <c r="I257" s="1"/>
      <c r="J257" s="1"/>
      <c r="K257" s="1"/>
      <c r="L257" s="1">
        <f t="shared" si="10"/>
        <v>829.87574027767505</v>
      </c>
      <c r="N257" s="1">
        <f t="shared" si="11"/>
        <v>670.08582714256841</v>
      </c>
    </row>
    <row r="258" spans="1:14" x14ac:dyDescent="0.2">
      <c r="A258" s="3">
        <f t="shared" si="12"/>
        <v>2029</v>
      </c>
      <c r="B258" s="3">
        <f t="shared" si="13"/>
        <v>4</v>
      </c>
      <c r="C258" s="1">
        <f>'Florida_Keys FR'!F305</f>
        <v>137.10019184051387</v>
      </c>
      <c r="D258" s="1">
        <f>+Key_West!J389</f>
        <v>0</v>
      </c>
      <c r="E258" s="164">
        <f>+'LEE County'!D233</f>
        <v>718.07041067426826</v>
      </c>
      <c r="F258" s="1">
        <f>+Metro_Dade!I354</f>
        <v>0</v>
      </c>
      <c r="G258" s="1">
        <v>0</v>
      </c>
      <c r="H258" s="41"/>
      <c r="I258" s="1"/>
      <c r="J258" s="1"/>
      <c r="K258" s="1"/>
      <c r="L258" s="1">
        <f t="shared" si="10"/>
        <v>855.1706025147821</v>
      </c>
      <c r="N258" s="1">
        <f t="shared" si="11"/>
        <v>673.07041067426826</v>
      </c>
    </row>
    <row r="259" spans="1:14" x14ac:dyDescent="0.2">
      <c r="A259" s="3">
        <f t="shared" si="12"/>
        <v>2029</v>
      </c>
      <c r="B259" s="3">
        <f t="shared" si="13"/>
        <v>5</v>
      </c>
      <c r="C259" s="1">
        <f>'Florida_Keys FR'!F306</f>
        <v>148.41337719631093</v>
      </c>
      <c r="D259" s="1">
        <f>+Key_West!J390</f>
        <v>0</v>
      </c>
      <c r="E259" s="164">
        <f>+'LEE County'!D234</f>
        <v>797.07504154458684</v>
      </c>
      <c r="F259" s="1">
        <f>+Metro_Dade!I355</f>
        <v>0</v>
      </c>
      <c r="G259" s="1">
        <v>0</v>
      </c>
      <c r="H259" s="41"/>
      <c r="I259" s="1"/>
      <c r="J259" s="1"/>
      <c r="K259" s="1"/>
      <c r="L259" s="1">
        <f t="shared" si="10"/>
        <v>945.48841874089771</v>
      </c>
      <c r="N259" s="1">
        <f t="shared" si="11"/>
        <v>752.07504154458684</v>
      </c>
    </row>
    <row r="260" spans="1:14" x14ac:dyDescent="0.2">
      <c r="A260" s="3">
        <f t="shared" si="12"/>
        <v>2029</v>
      </c>
      <c r="B260" s="3">
        <f t="shared" si="13"/>
        <v>6</v>
      </c>
      <c r="C260" s="1">
        <f>'Florida_Keys FR'!F307</f>
        <v>148.97759827309997</v>
      </c>
      <c r="D260" s="1">
        <f>+Key_West!J391</f>
        <v>0</v>
      </c>
      <c r="E260" s="164">
        <f>+'LEE County'!D235</f>
        <v>824.94117330060499</v>
      </c>
      <c r="F260" s="1">
        <f>+Metro_Dade!I356</f>
        <v>0</v>
      </c>
      <c r="G260" s="1">
        <v>0</v>
      </c>
      <c r="H260" s="41"/>
      <c r="I260" s="1"/>
      <c r="J260" s="1"/>
      <c r="K260" s="1"/>
      <c r="L260" s="1">
        <f t="shared" ref="L260:L323" si="14">SUM(C260:K260)</f>
        <v>973.91877157370493</v>
      </c>
      <c r="N260" s="1">
        <f t="shared" si="11"/>
        <v>779.94117330060499</v>
      </c>
    </row>
    <row r="261" spans="1:14" x14ac:dyDescent="0.2">
      <c r="A261" s="3">
        <f t="shared" si="12"/>
        <v>2029</v>
      </c>
      <c r="B261" s="3">
        <f t="shared" si="13"/>
        <v>7</v>
      </c>
      <c r="C261" s="1">
        <f>'Florida_Keys FR'!F308</f>
        <v>165.12188182308728</v>
      </c>
      <c r="D261" s="1">
        <f>+Key_West!J392</f>
        <v>0</v>
      </c>
      <c r="E261" s="164">
        <f>+'LEE County'!D236</f>
        <v>850.05782660430486</v>
      </c>
      <c r="F261" s="1">
        <f>+Metro_Dade!I357</f>
        <v>0</v>
      </c>
      <c r="G261" s="1">
        <v>0</v>
      </c>
      <c r="H261" s="41"/>
      <c r="I261" s="1"/>
      <c r="J261" s="1"/>
      <c r="K261" s="1"/>
      <c r="L261" s="1">
        <f t="shared" si="14"/>
        <v>1015.1797084273921</v>
      </c>
      <c r="N261" s="1">
        <f t="shared" si="11"/>
        <v>805.05782660430486</v>
      </c>
    </row>
    <row r="262" spans="1:14" s="67" customFormat="1" x14ac:dyDescent="0.2">
      <c r="A262" s="64">
        <f t="shared" si="12"/>
        <v>2029</v>
      </c>
      <c r="B262" s="64">
        <f t="shared" si="13"/>
        <v>8</v>
      </c>
      <c r="C262" s="1">
        <f>'Florida_Keys FR'!F309</f>
        <v>163.8442741121705</v>
      </c>
      <c r="D262" s="66">
        <f>+Key_West!J393</f>
        <v>0</v>
      </c>
      <c r="E262" s="183">
        <f>+'LEE County'!D237</f>
        <v>851.92015077517465</v>
      </c>
      <c r="F262" s="66">
        <f>+Metro_Dade!I358</f>
        <v>0</v>
      </c>
      <c r="G262" s="1">
        <v>0</v>
      </c>
      <c r="H262" s="41"/>
      <c r="I262" s="66"/>
      <c r="J262" s="66"/>
      <c r="K262" s="66"/>
      <c r="L262" s="1">
        <f t="shared" si="14"/>
        <v>1015.7644248873452</v>
      </c>
      <c r="M262" s="66"/>
      <c r="N262" s="1">
        <f t="shared" si="11"/>
        <v>806.92015077517465</v>
      </c>
    </row>
    <row r="263" spans="1:14" x14ac:dyDescent="0.2">
      <c r="A263" s="3">
        <f t="shared" si="12"/>
        <v>2029</v>
      </c>
      <c r="B263" s="3">
        <f t="shared" si="13"/>
        <v>9</v>
      </c>
      <c r="C263" s="1">
        <f>'Florida_Keys FR'!F310</f>
        <v>152.09591377724655</v>
      </c>
      <c r="D263" s="1">
        <f>+Key_West!J394</f>
        <v>0</v>
      </c>
      <c r="E263" s="164">
        <f>+'LEE County'!D238</f>
        <v>826.74081980885103</v>
      </c>
      <c r="F263" s="1">
        <f>+Metro_Dade!I359</f>
        <v>0</v>
      </c>
      <c r="G263" s="1">
        <v>0</v>
      </c>
      <c r="H263" s="41"/>
      <c r="I263" s="1"/>
      <c r="J263" s="1"/>
      <c r="K263" s="1"/>
      <c r="L263" s="1">
        <f t="shared" si="14"/>
        <v>978.83673358609758</v>
      </c>
      <c r="N263" s="1">
        <f t="shared" ref="N263:N273" si="15">E263+G263-45</f>
        <v>781.74081980885103</v>
      </c>
    </row>
    <row r="264" spans="1:14" x14ac:dyDescent="0.2">
      <c r="A264" s="3">
        <f t="shared" si="12"/>
        <v>2029</v>
      </c>
      <c r="B264" s="3">
        <f t="shared" si="13"/>
        <v>10</v>
      </c>
      <c r="C264" s="1">
        <f>'Florida_Keys FR'!F311</f>
        <v>139.81530501042852</v>
      </c>
      <c r="D264" s="1">
        <f>+Key_West!J395</f>
        <v>0</v>
      </c>
      <c r="E264" s="164">
        <f>+'LEE County'!D239</f>
        <v>780.92433098677157</v>
      </c>
      <c r="F264" s="1">
        <f>+Metro_Dade!I360</f>
        <v>0</v>
      </c>
      <c r="G264" s="1">
        <v>0</v>
      </c>
      <c r="H264" s="41"/>
      <c r="I264" s="1"/>
      <c r="J264" s="1"/>
      <c r="K264" s="1"/>
      <c r="L264" s="1">
        <f t="shared" si="14"/>
        <v>920.73963599720014</v>
      </c>
      <c r="N264" s="1">
        <f t="shared" si="15"/>
        <v>735.92433098677157</v>
      </c>
    </row>
    <row r="265" spans="1:14" x14ac:dyDescent="0.2">
      <c r="A265" s="3">
        <f t="shared" si="12"/>
        <v>2029</v>
      </c>
      <c r="B265" s="3">
        <f t="shared" si="13"/>
        <v>11</v>
      </c>
      <c r="C265" s="1">
        <f>'Florida_Keys FR'!F312</f>
        <v>124.20372000148818</v>
      </c>
      <c r="D265" s="1">
        <f>+Key_West!J396</f>
        <v>0</v>
      </c>
      <c r="E265" s="164">
        <f>+'LEE County'!D240</f>
        <v>728.51482008095275</v>
      </c>
      <c r="F265" s="1">
        <f>+Metro_Dade!I361</f>
        <v>0</v>
      </c>
      <c r="G265" s="1">
        <v>0</v>
      </c>
      <c r="H265" s="41"/>
      <c r="I265" s="1"/>
      <c r="J265" s="1"/>
      <c r="K265" s="1"/>
      <c r="L265" s="1">
        <f t="shared" si="14"/>
        <v>852.71854008244088</v>
      </c>
      <c r="N265" s="1">
        <f t="shared" si="15"/>
        <v>683.51482008095275</v>
      </c>
    </row>
    <row r="266" spans="1:14" x14ac:dyDescent="0.2">
      <c r="A266" s="3">
        <f t="shared" si="12"/>
        <v>2029</v>
      </c>
      <c r="B266" s="3">
        <f t="shared" si="13"/>
        <v>12</v>
      </c>
      <c r="C266" s="1">
        <f>'Florida_Keys FR'!F313</f>
        <v>119.50073949101707</v>
      </c>
      <c r="D266" s="1">
        <f>+Key_West!J397</f>
        <v>0</v>
      </c>
      <c r="E266" s="164">
        <f>+'LEE County'!D241</f>
        <v>712.24894025318315</v>
      </c>
      <c r="F266" s="1">
        <f>+Metro_Dade!I362</f>
        <v>0</v>
      </c>
      <c r="G266" s="1">
        <v>0</v>
      </c>
      <c r="H266" s="41"/>
      <c r="I266" s="1"/>
      <c r="J266" s="1"/>
      <c r="K266" s="1"/>
      <c r="L266" s="1">
        <f t="shared" si="14"/>
        <v>831.74967974420019</v>
      </c>
      <c r="M266" s="46"/>
      <c r="N266" s="1">
        <f t="shared" si="15"/>
        <v>667.24894025318315</v>
      </c>
    </row>
    <row r="267" spans="1:14" x14ac:dyDescent="0.2">
      <c r="A267" s="3">
        <f t="shared" si="12"/>
        <v>2030</v>
      </c>
      <c r="B267" s="3">
        <f t="shared" si="13"/>
        <v>1</v>
      </c>
      <c r="C267" s="1">
        <f>'Florida_Keys FR'!F314</f>
        <v>112.36477515655152</v>
      </c>
      <c r="D267" s="1">
        <f>+Key_West!J398</f>
        <v>0</v>
      </c>
      <c r="E267" s="164">
        <f>+'LEE County'!D242</f>
        <v>901.68797810951799</v>
      </c>
      <c r="F267" s="1">
        <f>+Metro_Dade!I363</f>
        <v>0</v>
      </c>
      <c r="G267" s="1">
        <v>0</v>
      </c>
      <c r="H267" s="41"/>
      <c r="I267" s="1"/>
      <c r="J267" s="1"/>
      <c r="K267" s="1"/>
      <c r="L267" s="1">
        <f t="shared" si="14"/>
        <v>1014.0527532660695</v>
      </c>
      <c r="N267" s="1">
        <f t="shared" si="15"/>
        <v>856.68797810951799</v>
      </c>
    </row>
    <row r="268" spans="1:14" x14ac:dyDescent="0.2">
      <c r="A268" s="3">
        <f t="shared" ref="A268:A331" si="16">A256+1</f>
        <v>2030</v>
      </c>
      <c r="B268" s="3">
        <f t="shared" ref="B268:B331" si="17">B256</f>
        <v>2</v>
      </c>
      <c r="C268" s="1">
        <f>'Florida_Keys FR'!F315</f>
        <v>123.44949316339248</v>
      </c>
      <c r="D268" s="1">
        <f>+Key_West!J399</f>
        <v>0</v>
      </c>
      <c r="E268" s="164">
        <f>+'LEE County'!D243</f>
        <v>778.53536692032117</v>
      </c>
      <c r="F268" s="1">
        <f>+Metro_Dade!I364</f>
        <v>0</v>
      </c>
      <c r="G268" s="1">
        <v>0</v>
      </c>
      <c r="H268" s="41"/>
      <c r="I268" s="1"/>
      <c r="J268" s="1"/>
      <c r="K268" s="1"/>
      <c r="L268" s="1">
        <f t="shared" si="14"/>
        <v>901.98486008371367</v>
      </c>
      <c r="N268" s="1">
        <f t="shared" si="15"/>
        <v>733.53536692032117</v>
      </c>
    </row>
    <row r="269" spans="1:14" x14ac:dyDescent="0.2">
      <c r="A269" s="3">
        <f t="shared" si="16"/>
        <v>2030</v>
      </c>
      <c r="B269" s="3">
        <f t="shared" si="17"/>
        <v>3</v>
      </c>
      <c r="C269" s="1">
        <f>'Florida_Keys FR'!F316</f>
        <v>115.3753416920957</v>
      </c>
      <c r="D269" s="1">
        <f>+Key_West!J400</f>
        <v>0</v>
      </c>
      <c r="E269" s="164">
        <f>+'LEE County'!D244</f>
        <v>722.57142478333492</v>
      </c>
      <c r="F269" s="1">
        <f>+Metro_Dade!I365</f>
        <v>0</v>
      </c>
      <c r="G269" s="1">
        <v>0</v>
      </c>
      <c r="H269" s="41"/>
      <c r="I269" s="1"/>
      <c r="J269" s="1"/>
      <c r="K269" s="1"/>
      <c r="L269" s="1">
        <f t="shared" si="14"/>
        <v>837.94676647543065</v>
      </c>
      <c r="N269" s="1">
        <f t="shared" si="15"/>
        <v>677.57142478333492</v>
      </c>
    </row>
    <row r="270" spans="1:14" x14ac:dyDescent="0.2">
      <c r="A270" s="3">
        <f t="shared" si="16"/>
        <v>2030</v>
      </c>
      <c r="B270" s="3">
        <f t="shared" si="17"/>
        <v>4</v>
      </c>
      <c r="C270" s="1">
        <f>'Florida_Keys FR'!F317</f>
        <v>137.79940281890052</v>
      </c>
      <c r="D270" s="1">
        <f>+Key_West!J401</f>
        <v>0</v>
      </c>
      <c r="E270" s="164">
        <f>+'LEE County'!D245</f>
        <v>725.47134428532661</v>
      </c>
      <c r="F270" s="1">
        <f>+Metro_Dade!I366</f>
        <v>0</v>
      </c>
      <c r="G270" s="1">
        <v>0</v>
      </c>
      <c r="H270" s="41"/>
      <c r="I270" s="1"/>
      <c r="J270" s="1"/>
      <c r="K270" s="1"/>
      <c r="L270" s="1">
        <f t="shared" si="14"/>
        <v>863.2707471042271</v>
      </c>
      <c r="N270" s="1">
        <f t="shared" si="15"/>
        <v>680.47134428532661</v>
      </c>
    </row>
    <row r="271" spans="1:14" x14ac:dyDescent="0.2">
      <c r="A271" s="3">
        <f t="shared" si="16"/>
        <v>2030</v>
      </c>
      <c r="B271" s="3">
        <f t="shared" si="17"/>
        <v>5</v>
      </c>
      <c r="C271" s="1">
        <f>'Florida_Keys FR'!F318</f>
        <v>149.17028542001219</v>
      </c>
      <c r="D271" s="1">
        <f>+Key_West!J402</f>
        <v>0</v>
      </c>
      <c r="E271" s="164">
        <f>+'LEE County'!D246</f>
        <v>804.42467591870491</v>
      </c>
      <c r="F271" s="1">
        <f>+Metro_Dade!I367</f>
        <v>0</v>
      </c>
      <c r="G271" s="1">
        <v>0</v>
      </c>
      <c r="H271" s="41"/>
      <c r="I271" s="1"/>
      <c r="J271" s="1"/>
      <c r="K271" s="1"/>
      <c r="L271" s="1">
        <f t="shared" si="14"/>
        <v>953.5949613387171</v>
      </c>
      <c r="N271" s="1">
        <f t="shared" si="15"/>
        <v>759.42467591870491</v>
      </c>
    </row>
    <row r="272" spans="1:14" x14ac:dyDescent="0.2">
      <c r="A272" s="3">
        <f t="shared" si="16"/>
        <v>2030</v>
      </c>
      <c r="B272" s="3">
        <f t="shared" si="17"/>
        <v>6</v>
      </c>
      <c r="C272" s="1">
        <f>'Florida_Keys FR'!F319</f>
        <v>149.73738402429279</v>
      </c>
      <c r="D272" s="1">
        <f>+Key_West!J403</f>
        <v>0</v>
      </c>
      <c r="E272" s="164">
        <f>+'LEE County'!D247</f>
        <v>832.18613982088834</v>
      </c>
      <c r="F272" s="1">
        <f>+Metro_Dade!I368</f>
        <v>0</v>
      </c>
      <c r="G272" s="1">
        <v>0</v>
      </c>
      <c r="H272" s="41"/>
      <c r="I272" s="1"/>
      <c r="J272" s="1"/>
      <c r="K272" s="1"/>
      <c r="L272" s="1">
        <f t="shared" si="14"/>
        <v>981.92352384518108</v>
      </c>
      <c r="N272" s="1">
        <f t="shared" si="15"/>
        <v>787.18613982088834</v>
      </c>
    </row>
    <row r="273" spans="1:14" x14ac:dyDescent="0.2">
      <c r="A273" s="3">
        <f t="shared" si="16"/>
        <v>2030</v>
      </c>
      <c r="B273" s="3">
        <f t="shared" si="17"/>
        <v>7</v>
      </c>
      <c r="C273" s="1">
        <f>'Florida_Keys FR'!F320</f>
        <v>165.96366336495348</v>
      </c>
      <c r="D273" s="1">
        <f>+Key_West!J404</f>
        <v>0</v>
      </c>
      <c r="E273" s="164">
        <f>+'LEE County'!D248</f>
        <v>857.22260165197952</v>
      </c>
      <c r="F273" s="1">
        <f>+Metro_Dade!I369</f>
        <v>0</v>
      </c>
      <c r="G273" s="1">
        <v>0</v>
      </c>
      <c r="H273" s="41"/>
      <c r="I273" s="1"/>
      <c r="J273" s="1"/>
      <c r="K273" s="1"/>
      <c r="L273" s="1">
        <f t="shared" si="14"/>
        <v>1023.186265016933</v>
      </c>
      <c r="N273" s="1">
        <f t="shared" si="15"/>
        <v>812.22260165197952</v>
      </c>
    </row>
    <row r="274" spans="1:14" s="67" customFormat="1" x14ac:dyDescent="0.2">
      <c r="A274" s="64">
        <f t="shared" si="16"/>
        <v>2030</v>
      </c>
      <c r="B274" s="64">
        <f t="shared" si="17"/>
        <v>8</v>
      </c>
      <c r="C274" s="1">
        <f>'Florida_Keys FR'!F321</f>
        <v>164.6798799101426</v>
      </c>
      <c r="D274" s="66">
        <f>+Key_West!J405</f>
        <v>0</v>
      </c>
      <c r="E274" s="183">
        <f>+'LEE County'!D249</f>
        <v>859.08144441144987</v>
      </c>
      <c r="F274" s="66">
        <f>+Metro_Dade!I370</f>
        <v>0</v>
      </c>
      <c r="G274" s="1">
        <v>0</v>
      </c>
      <c r="H274" s="41"/>
      <c r="I274" s="66"/>
      <c r="J274" s="66"/>
      <c r="K274" s="66"/>
      <c r="L274" s="1">
        <f t="shared" si="14"/>
        <v>1023.7613243215925</v>
      </c>
      <c r="M274" s="66"/>
      <c r="N274" s="1">
        <f>E274+G274-45</f>
        <v>814.08144441144987</v>
      </c>
    </row>
    <row r="275" spans="1:14" x14ac:dyDescent="0.2">
      <c r="A275" s="3">
        <f t="shared" si="16"/>
        <v>2030</v>
      </c>
      <c r="B275" s="3">
        <f t="shared" si="17"/>
        <v>9</v>
      </c>
      <c r="C275" s="1">
        <f>'Florida_Keys FR'!F322</f>
        <v>152.87160293751046</v>
      </c>
      <c r="D275" s="1">
        <f>+Key_West!J406</f>
        <v>0</v>
      </c>
      <c r="E275" s="164">
        <f>+'LEE County'!D250</f>
        <v>834.02176118832404</v>
      </c>
      <c r="F275" s="1">
        <f>+Metro_Dade!I371</f>
        <v>0</v>
      </c>
      <c r="G275" s="1">
        <v>0</v>
      </c>
      <c r="H275" s="41"/>
      <c r="I275" s="1"/>
      <c r="J275" s="1"/>
      <c r="K275" s="1"/>
      <c r="L275" s="1">
        <f t="shared" si="14"/>
        <v>986.89336412583452</v>
      </c>
      <c r="N275" s="1"/>
    </row>
    <row r="276" spans="1:14" x14ac:dyDescent="0.2">
      <c r="A276" s="3">
        <f t="shared" si="16"/>
        <v>2030</v>
      </c>
      <c r="B276" s="3">
        <f t="shared" si="17"/>
        <v>10</v>
      </c>
      <c r="C276" s="1">
        <f>'Florida_Keys FR'!F323</f>
        <v>140.52836306598175</v>
      </c>
      <c r="D276" s="1">
        <f>+Key_West!J407</f>
        <v>0</v>
      </c>
      <c r="E276" s="164">
        <f>+'LEE County'!D251</f>
        <v>788.19550752328848</v>
      </c>
      <c r="F276" s="1">
        <f>+Metro_Dade!I372</f>
        <v>0</v>
      </c>
      <c r="G276" s="1">
        <v>0</v>
      </c>
      <c r="H276" s="41"/>
      <c r="I276" s="1"/>
      <c r="J276" s="1"/>
      <c r="K276" s="1"/>
      <c r="L276" s="1">
        <f t="shared" si="14"/>
        <v>928.72387058927029</v>
      </c>
      <c r="N276" s="1"/>
    </row>
    <row r="277" spans="1:14" x14ac:dyDescent="0.2">
      <c r="A277" s="3">
        <f t="shared" si="16"/>
        <v>2030</v>
      </c>
      <c r="B277" s="3">
        <f t="shared" si="17"/>
        <v>11</v>
      </c>
      <c r="C277" s="1">
        <f>'Florida_Keys FR'!F324</f>
        <v>124.83715897349578</v>
      </c>
      <c r="D277" s="1">
        <f>+Key_West!J408</f>
        <v>0</v>
      </c>
      <c r="E277" s="164">
        <f>+'LEE County'!D252</f>
        <v>735.71742680244267</v>
      </c>
      <c r="F277" s="1">
        <f>+Metro_Dade!I373</f>
        <v>0</v>
      </c>
      <c r="G277" s="1">
        <v>0</v>
      </c>
      <c r="H277" s="41"/>
      <c r="I277" s="1"/>
      <c r="J277" s="1"/>
      <c r="K277" s="1"/>
      <c r="L277" s="1">
        <f t="shared" si="14"/>
        <v>860.55458577593845</v>
      </c>
      <c r="N277" s="1"/>
    </row>
    <row r="278" spans="1:14" x14ac:dyDescent="0.2">
      <c r="A278" s="3">
        <f t="shared" si="16"/>
        <v>2030</v>
      </c>
      <c r="B278" s="3">
        <f t="shared" si="17"/>
        <v>12</v>
      </c>
      <c r="C278" s="1">
        <f>'Florida_Keys FR'!F325</f>
        <v>120.11019326242126</v>
      </c>
      <c r="D278" s="1">
        <f>+Key_West!J409</f>
        <v>0</v>
      </c>
      <c r="E278" s="164">
        <f>+'LEE County'!D253</f>
        <v>718.93707864063435</v>
      </c>
      <c r="F278" s="1">
        <f>+Metro_Dade!I374</f>
        <v>0</v>
      </c>
      <c r="G278" s="1">
        <v>0</v>
      </c>
      <c r="H278" s="41"/>
      <c r="I278" s="1"/>
      <c r="J278" s="1"/>
      <c r="K278" s="1"/>
      <c r="L278" s="1">
        <f t="shared" si="14"/>
        <v>839.04727190305562</v>
      </c>
      <c r="M278" s="46"/>
      <c r="N278" s="1"/>
    </row>
    <row r="279" spans="1:14" x14ac:dyDescent="0.2">
      <c r="A279" s="3">
        <f t="shared" si="16"/>
        <v>2031</v>
      </c>
      <c r="B279" s="3">
        <f t="shared" si="17"/>
        <v>1</v>
      </c>
      <c r="C279" s="1">
        <f>'Florida_Keys FR'!F326</f>
        <v>112.93783550984993</v>
      </c>
      <c r="D279" s="1">
        <f>+Key_West!J410</f>
        <v>0</v>
      </c>
      <c r="E279" s="164">
        <f>+'LEE County'!D254</f>
        <v>908.19103350874718</v>
      </c>
      <c r="F279" s="1">
        <f>+Metro_Dade!I375</f>
        <v>0</v>
      </c>
      <c r="G279" s="1">
        <v>0</v>
      </c>
      <c r="H279" s="41"/>
      <c r="I279" s="1"/>
      <c r="J279" s="1"/>
      <c r="K279" s="1"/>
      <c r="L279" s="1">
        <f t="shared" si="14"/>
        <v>1021.1288690185971</v>
      </c>
      <c r="N279" s="1"/>
    </row>
    <row r="280" spans="1:14" x14ac:dyDescent="0.2">
      <c r="A280" s="3">
        <f t="shared" si="16"/>
        <v>2031</v>
      </c>
      <c r="B280" s="3">
        <f t="shared" si="17"/>
        <v>2</v>
      </c>
      <c r="C280" s="1">
        <f>'Florida_Keys FR'!F327</f>
        <v>124.07908557852578</v>
      </c>
      <c r="D280" s="1">
        <f>+Key_West!J411</f>
        <v>0</v>
      </c>
      <c r="E280" s="164">
        <f>+'LEE County'!D255</f>
        <v>785.17779573062762</v>
      </c>
      <c r="F280" s="1">
        <f>+Metro_Dade!I376</f>
        <v>0</v>
      </c>
      <c r="G280" s="1">
        <v>0</v>
      </c>
      <c r="H280" s="41"/>
      <c r="I280" s="1"/>
      <c r="J280" s="1"/>
      <c r="K280" s="1"/>
      <c r="L280" s="1">
        <f t="shared" si="14"/>
        <v>909.25688130915341</v>
      </c>
      <c r="N280" s="1"/>
    </row>
    <row r="281" spans="1:14" x14ac:dyDescent="0.2">
      <c r="A281" s="3">
        <f t="shared" si="16"/>
        <v>2031</v>
      </c>
      <c r="B281" s="3">
        <f t="shared" si="17"/>
        <v>3</v>
      </c>
      <c r="C281" s="1">
        <f>'Florida_Keys FR'!F328</f>
        <v>115.96375593472541</v>
      </c>
      <c r="D281" s="1">
        <f>+Key_West!J412</f>
        <v>0</v>
      </c>
      <c r="E281" s="164">
        <f>+'LEE County'!D256</f>
        <v>730.13538248930263</v>
      </c>
      <c r="F281" s="1">
        <f>+Metro_Dade!I377</f>
        <v>0</v>
      </c>
      <c r="G281" s="1">
        <v>0</v>
      </c>
      <c r="H281" s="41"/>
      <c r="I281" s="1"/>
      <c r="J281" s="1"/>
      <c r="K281" s="1"/>
      <c r="L281" s="1">
        <f t="shared" si="14"/>
        <v>846.09913842402807</v>
      </c>
      <c r="N281" s="1"/>
    </row>
    <row r="282" spans="1:14" x14ac:dyDescent="0.2">
      <c r="A282" s="3">
        <f t="shared" si="16"/>
        <v>2031</v>
      </c>
      <c r="B282" s="3">
        <f t="shared" si="17"/>
        <v>4</v>
      </c>
      <c r="C282" s="1">
        <f>'Florida_Keys FR'!F329</f>
        <v>138.50217977327694</v>
      </c>
      <c r="D282" s="1">
        <f>+Key_West!J413</f>
        <v>0</v>
      </c>
      <c r="E282" s="164">
        <f>+'LEE County'!D257</f>
        <v>732.94855707110253</v>
      </c>
      <c r="F282" s="1">
        <f>+Metro_Dade!I378</f>
        <v>0</v>
      </c>
      <c r="G282" s="1">
        <v>0</v>
      </c>
      <c r="H282" s="41"/>
      <c r="I282" s="1"/>
      <c r="J282" s="1"/>
      <c r="K282" s="1"/>
      <c r="L282" s="1">
        <f t="shared" si="14"/>
        <v>871.45073684437943</v>
      </c>
      <c r="N282" s="1"/>
    </row>
    <row r="283" spans="1:14" x14ac:dyDescent="0.2">
      <c r="A283" s="3">
        <f t="shared" si="16"/>
        <v>2031</v>
      </c>
      <c r="B283" s="3">
        <f t="shared" si="17"/>
        <v>5</v>
      </c>
      <c r="C283" s="1">
        <f>'Florida_Keys FR'!F330</f>
        <v>149.9310538756543</v>
      </c>
      <c r="D283" s="1">
        <f>+Key_West!J414</f>
        <v>0</v>
      </c>
      <c r="E283" s="164">
        <f>+'LEE County'!D258</f>
        <v>811.8420794771755</v>
      </c>
      <c r="F283" s="1">
        <f>+Metro_Dade!I379</f>
        <v>0</v>
      </c>
      <c r="G283" s="1">
        <v>0</v>
      </c>
      <c r="H283" s="41"/>
      <c r="I283" s="1"/>
      <c r="J283" s="1"/>
      <c r="K283" s="1"/>
      <c r="L283" s="1">
        <f t="shared" si="14"/>
        <v>961.77313335282975</v>
      </c>
      <c r="N283" s="1"/>
    </row>
    <row r="284" spans="1:14" x14ac:dyDescent="0.2">
      <c r="A284" s="3">
        <f t="shared" si="16"/>
        <v>2031</v>
      </c>
      <c r="B284" s="3">
        <f t="shared" si="17"/>
        <v>6</v>
      </c>
      <c r="C284" s="1">
        <f>'Florida_Keys FR'!F331</f>
        <v>150.50104468281671</v>
      </c>
      <c r="D284" s="1">
        <f>+Key_West!J415</f>
        <v>0</v>
      </c>
      <c r="E284" s="164">
        <f>+'LEE County'!D259</f>
        <v>839.49473456289093</v>
      </c>
      <c r="F284" s="1">
        <f>+Metro_Dade!I380</f>
        <v>0</v>
      </c>
      <c r="G284" s="1">
        <v>0</v>
      </c>
      <c r="H284" s="41"/>
      <c r="I284" s="1"/>
      <c r="J284" s="1"/>
      <c r="K284" s="1"/>
      <c r="L284" s="1">
        <f t="shared" si="14"/>
        <v>989.99577924570758</v>
      </c>
      <c r="N284" s="1"/>
    </row>
    <row r="285" spans="1:14" x14ac:dyDescent="0.2">
      <c r="A285" s="3">
        <f t="shared" si="16"/>
        <v>2031</v>
      </c>
      <c r="B285" s="3">
        <f t="shared" si="17"/>
        <v>7</v>
      </c>
      <c r="C285" s="1">
        <f>'Florida_Keys FR'!F332</f>
        <v>166.80973625910082</v>
      </c>
      <c r="D285" s="1">
        <f>+Key_West!J416</f>
        <v>0</v>
      </c>
      <c r="E285" s="164">
        <f>+'LEE County'!D260</f>
        <v>864.44776553424538</v>
      </c>
      <c r="F285" s="1">
        <f>+Metro_Dade!I381</f>
        <v>0</v>
      </c>
      <c r="G285" s="1">
        <v>0</v>
      </c>
      <c r="H285" s="41"/>
      <c r="I285" s="1"/>
      <c r="J285" s="1"/>
      <c r="K285" s="1"/>
      <c r="L285" s="1">
        <f t="shared" si="14"/>
        <v>1031.2575017933461</v>
      </c>
      <c r="N285" s="1"/>
    </row>
    <row r="286" spans="1:14" s="67" customFormat="1" x14ac:dyDescent="0.2">
      <c r="A286" s="64">
        <f t="shared" si="16"/>
        <v>2031</v>
      </c>
      <c r="B286" s="64">
        <f t="shared" si="17"/>
        <v>8</v>
      </c>
      <c r="C286" s="1">
        <f>'Florida_Keys FR'!F333</f>
        <v>165.51974729768435</v>
      </c>
      <c r="D286" s="66">
        <f>+Key_West!J417</f>
        <v>0</v>
      </c>
      <c r="E286" s="183">
        <f>+'LEE County'!D261</f>
        <v>866.30293632628252</v>
      </c>
      <c r="F286" s="66">
        <f>+Metro_Dade!I382</f>
        <v>0</v>
      </c>
      <c r="G286" s="1">
        <v>0</v>
      </c>
      <c r="H286" s="41"/>
      <c r="I286" s="66"/>
      <c r="J286" s="66"/>
      <c r="K286" s="66"/>
      <c r="L286" s="1">
        <f t="shared" si="14"/>
        <v>1031.8226836239669</v>
      </c>
      <c r="M286" s="66"/>
      <c r="N286" s="1"/>
    </row>
    <row r="287" spans="1:14" x14ac:dyDescent="0.2">
      <c r="A287" s="3">
        <f t="shared" si="16"/>
        <v>2031</v>
      </c>
      <c r="B287" s="3">
        <f t="shared" si="17"/>
        <v>9</v>
      </c>
      <c r="C287" s="1">
        <f>'Florida_Keys FR'!F334</f>
        <v>153.65124811249174</v>
      </c>
      <c r="D287" s="1">
        <f>+Key_West!J418</f>
        <v>0</v>
      </c>
      <c r="E287" s="164">
        <f>+'LEE County'!D262</f>
        <v>841.36682436522278</v>
      </c>
      <c r="F287" s="1">
        <f>+Metro_Dade!I383</f>
        <v>0</v>
      </c>
      <c r="G287" s="1">
        <v>0</v>
      </c>
      <c r="H287" s="41"/>
      <c r="I287" s="1"/>
      <c r="J287" s="1"/>
      <c r="K287" s="1"/>
      <c r="L287" s="1">
        <f t="shared" si="14"/>
        <v>995.01807247771455</v>
      </c>
      <c r="N287" s="1"/>
    </row>
    <row r="288" spans="1:14" x14ac:dyDescent="0.2">
      <c r="A288" s="3">
        <f t="shared" si="16"/>
        <v>2031</v>
      </c>
      <c r="B288" s="3">
        <f t="shared" si="17"/>
        <v>10</v>
      </c>
      <c r="C288" s="1">
        <f>'Florida_Keys FR'!F335</f>
        <v>141.24505771761832</v>
      </c>
      <c r="D288" s="1">
        <f>+Key_West!J419</f>
        <v>0</v>
      </c>
      <c r="E288" s="164">
        <f>+'LEE County'!D263</f>
        <v>795.53438589227142</v>
      </c>
      <c r="F288" s="1">
        <f>+Metro_Dade!I384</f>
        <v>0</v>
      </c>
      <c r="G288" s="1">
        <v>0</v>
      </c>
      <c r="H288" s="41"/>
      <c r="I288" s="1"/>
      <c r="J288" s="1"/>
      <c r="K288" s="1"/>
      <c r="L288" s="1">
        <f t="shared" si="14"/>
        <v>936.77944360988977</v>
      </c>
      <c r="N288" s="1"/>
    </row>
    <row r="289" spans="1:14" x14ac:dyDescent="0.2">
      <c r="A289" s="3">
        <f t="shared" si="16"/>
        <v>2031</v>
      </c>
      <c r="B289" s="3">
        <f t="shared" si="17"/>
        <v>11</v>
      </c>
      <c r="C289" s="1">
        <f>'Florida_Keys FR'!F336</f>
        <v>125.47382848426062</v>
      </c>
      <c r="D289" s="1">
        <f>+Key_West!J420</f>
        <v>0</v>
      </c>
      <c r="E289" s="164">
        <f>+'LEE County'!D264</f>
        <v>742.99124352838885</v>
      </c>
      <c r="F289" s="1">
        <f>+Metro_Dade!I385</f>
        <v>0</v>
      </c>
      <c r="G289" s="1">
        <v>0</v>
      </c>
      <c r="H289" s="41"/>
      <c r="I289" s="1"/>
      <c r="J289" s="1"/>
      <c r="K289" s="1"/>
      <c r="L289" s="1">
        <f t="shared" si="14"/>
        <v>868.46507201264944</v>
      </c>
      <c r="N289" s="1"/>
    </row>
    <row r="290" spans="1:14" x14ac:dyDescent="0.2">
      <c r="A290" s="3">
        <f t="shared" si="16"/>
        <v>2031</v>
      </c>
      <c r="B290" s="3">
        <f t="shared" si="17"/>
        <v>12</v>
      </c>
      <c r="C290" s="1">
        <f>'Florida_Keys FR'!F337</f>
        <v>120.72275524805961</v>
      </c>
      <c r="D290" s="1">
        <f>+Key_West!J421</f>
        <v>0</v>
      </c>
      <c r="E290" s="164">
        <f>+'LEE County'!D265</f>
        <v>725.68801978223757</v>
      </c>
      <c r="F290" s="1">
        <f>+Metro_Dade!I386</f>
        <v>0</v>
      </c>
      <c r="G290" s="1">
        <v>0</v>
      </c>
      <c r="H290" s="41"/>
      <c r="I290" s="1"/>
      <c r="J290" s="1"/>
      <c r="K290" s="1"/>
      <c r="L290" s="1">
        <f t="shared" si="14"/>
        <v>846.41077503029715</v>
      </c>
      <c r="M290" s="46"/>
      <c r="N290" s="1"/>
    </row>
    <row r="291" spans="1:14" x14ac:dyDescent="0.2">
      <c r="A291" s="3">
        <f t="shared" si="16"/>
        <v>2032</v>
      </c>
      <c r="B291" s="3">
        <f t="shared" si="17"/>
        <v>1</v>
      </c>
      <c r="C291" s="1">
        <f>'Florida_Keys FR'!F338</f>
        <v>113.51381847095018</v>
      </c>
      <c r="D291" s="1">
        <f>+Key_West!J422</f>
        <v>0</v>
      </c>
      <c r="E291" s="164">
        <f>+'LEE County'!D266</f>
        <v>914.74098953275131</v>
      </c>
      <c r="F291" s="1">
        <f>+Metro_Dade!I387</f>
        <v>0</v>
      </c>
      <c r="G291" s="1">
        <v>0</v>
      </c>
      <c r="H291" s="41"/>
      <c r="I291" s="1"/>
      <c r="J291" s="1"/>
      <c r="K291" s="1"/>
      <c r="L291" s="1">
        <f t="shared" si="14"/>
        <v>1028.2548080037016</v>
      </c>
      <c r="N291" s="1"/>
    </row>
    <row r="292" spans="1:14" x14ac:dyDescent="0.2">
      <c r="A292" s="3">
        <f t="shared" si="16"/>
        <v>2032</v>
      </c>
      <c r="B292" s="3">
        <f t="shared" si="17"/>
        <v>2</v>
      </c>
      <c r="C292" s="1">
        <f>'Florida_Keys FR'!F339</f>
        <v>124.71188891497627</v>
      </c>
      <c r="D292" s="1">
        <f>+Key_West!J423</f>
        <v>0</v>
      </c>
      <c r="E292" s="164">
        <f>+'LEE County'!D267</f>
        <v>791.87689744543502</v>
      </c>
      <c r="F292" s="1">
        <f>+Metro_Dade!I388</f>
        <v>0</v>
      </c>
      <c r="G292" s="1">
        <v>0</v>
      </c>
      <c r="H292" s="41"/>
      <c r="I292" s="1"/>
      <c r="J292" s="1"/>
      <c r="K292" s="1"/>
      <c r="L292" s="1">
        <f t="shared" si="14"/>
        <v>916.58878636041129</v>
      </c>
      <c r="N292" s="1"/>
    </row>
    <row r="293" spans="1:14" x14ac:dyDescent="0.2">
      <c r="A293" s="3">
        <f t="shared" si="16"/>
        <v>2032</v>
      </c>
      <c r="B293" s="3">
        <f t="shared" si="17"/>
        <v>3</v>
      </c>
      <c r="C293" s="1">
        <f>'Florida_Keys FR'!F340</f>
        <v>116.55517108999253</v>
      </c>
      <c r="D293" s="1">
        <f>+Key_West!J424</f>
        <v>0</v>
      </c>
      <c r="E293" s="164">
        <f>+'LEE County'!D268</f>
        <v>737.77852054231346</v>
      </c>
      <c r="F293" s="1">
        <f>+Metro_Dade!I389</f>
        <v>0</v>
      </c>
      <c r="G293" s="1">
        <v>0</v>
      </c>
      <c r="H293" s="41"/>
      <c r="I293" s="1"/>
      <c r="J293" s="1"/>
      <c r="K293" s="1"/>
      <c r="L293" s="1">
        <f t="shared" si="14"/>
        <v>854.333691632306</v>
      </c>
      <c r="N293" s="1"/>
    </row>
    <row r="294" spans="1:14" x14ac:dyDescent="0.2">
      <c r="A294" s="3">
        <f t="shared" si="16"/>
        <v>2032</v>
      </c>
      <c r="B294" s="3">
        <f t="shared" si="17"/>
        <v>4</v>
      </c>
      <c r="C294" s="1">
        <f>'Florida_Keys FR'!F341</f>
        <v>139.20854089012067</v>
      </c>
      <c r="D294" s="1">
        <f>+Key_West!J425</f>
        <v>0</v>
      </c>
      <c r="E294" s="164">
        <f>+'LEE County'!D269</f>
        <v>740.50283521788003</v>
      </c>
      <c r="F294" s="1">
        <f>+Metro_Dade!I390</f>
        <v>0</v>
      </c>
      <c r="G294" s="1">
        <v>0</v>
      </c>
      <c r="H294" s="41"/>
      <c r="I294" s="1"/>
      <c r="J294" s="1"/>
      <c r="K294" s="1"/>
      <c r="L294" s="1">
        <f t="shared" si="14"/>
        <v>879.71137610800065</v>
      </c>
      <c r="N294" s="1"/>
    </row>
    <row r="295" spans="1:14" x14ac:dyDescent="0.2">
      <c r="A295" s="3">
        <f t="shared" si="16"/>
        <v>2032</v>
      </c>
      <c r="B295" s="3">
        <f t="shared" si="17"/>
        <v>5</v>
      </c>
      <c r="C295" s="1">
        <f>'Florida_Keys FR'!F342</f>
        <v>150.69570225042017</v>
      </c>
      <c r="D295" s="1">
        <f>+Key_West!J426</f>
        <v>0</v>
      </c>
      <c r="E295" s="164">
        <f>+'LEE County'!D270</f>
        <v>819.32787710310356</v>
      </c>
      <c r="F295" s="1">
        <f>+Metro_Dade!I391</f>
        <v>0</v>
      </c>
      <c r="G295" s="1">
        <v>0</v>
      </c>
      <c r="H295" s="41"/>
      <c r="I295" s="1"/>
      <c r="J295" s="1"/>
      <c r="K295" s="1"/>
      <c r="L295" s="1">
        <f t="shared" si="14"/>
        <v>970.0235793535237</v>
      </c>
      <c r="N295" s="1"/>
    </row>
    <row r="296" spans="1:14" x14ac:dyDescent="0.2">
      <c r="A296" s="3">
        <f t="shared" si="16"/>
        <v>2032</v>
      </c>
      <c r="B296" s="3">
        <f t="shared" si="17"/>
        <v>6</v>
      </c>
      <c r="C296" s="1">
        <f>'Florida_Keys FR'!F343</f>
        <v>151.26860001069912</v>
      </c>
      <c r="D296" s="1">
        <f>+Key_West!J427</f>
        <v>0</v>
      </c>
      <c r="E296" s="164">
        <f>+'LEE County'!D271</f>
        <v>846.86751633535073</v>
      </c>
      <c r="F296" s="1">
        <f>+Metro_Dade!I392</f>
        <v>0</v>
      </c>
      <c r="G296" s="1">
        <v>0</v>
      </c>
      <c r="H296" s="41"/>
      <c r="I296" s="1"/>
      <c r="J296" s="1"/>
      <c r="K296" s="1"/>
      <c r="L296" s="1">
        <f t="shared" si="14"/>
        <v>998.1361163460499</v>
      </c>
      <c r="N296" s="1"/>
    </row>
    <row r="297" spans="1:14" x14ac:dyDescent="0.2">
      <c r="A297" s="3">
        <f t="shared" si="16"/>
        <v>2032</v>
      </c>
      <c r="B297" s="3">
        <f t="shared" si="17"/>
        <v>7</v>
      </c>
      <c r="C297" s="1">
        <f>'Florida_Keys FR'!F344</f>
        <v>167.66012238258827</v>
      </c>
      <c r="D297" s="1">
        <f>+Key_West!J428</f>
        <v>0</v>
      </c>
      <c r="E297" s="164">
        <f>+'LEE County'!D272</f>
        <v>871.73382724284613</v>
      </c>
      <c r="F297" s="1">
        <f>+Metro_Dade!I393</f>
        <v>0</v>
      </c>
      <c r="G297" s="1">
        <v>0</v>
      </c>
      <c r="H297" s="41"/>
      <c r="I297" s="1"/>
      <c r="J297" s="1"/>
      <c r="K297" s="1"/>
      <c r="L297" s="1">
        <f t="shared" si="14"/>
        <v>1039.3939496254343</v>
      </c>
      <c r="N297" s="1"/>
    </row>
    <row r="298" spans="1:14" s="67" customFormat="1" x14ac:dyDescent="0.2">
      <c r="A298" s="64">
        <f t="shared" si="16"/>
        <v>2032</v>
      </c>
      <c r="B298" s="64">
        <f t="shared" si="17"/>
        <v>8</v>
      </c>
      <c r="C298" s="1">
        <f>'Florida_Keys FR'!F345</f>
        <v>166.36389800890259</v>
      </c>
      <c r="D298" s="66">
        <f>+Key_West!J429</f>
        <v>0</v>
      </c>
      <c r="E298" s="183">
        <f>+'LEE County'!D273</f>
        <v>873.58513255013634</v>
      </c>
      <c r="F298" s="66">
        <f>+Metro_Dade!I394</f>
        <v>0</v>
      </c>
      <c r="G298" s="1">
        <v>0</v>
      </c>
      <c r="H298" s="41"/>
      <c r="I298" s="66"/>
      <c r="J298" s="66"/>
      <c r="K298" s="66"/>
      <c r="L298" s="1">
        <f t="shared" si="14"/>
        <v>1039.9490305590389</v>
      </c>
      <c r="M298" s="66"/>
      <c r="N298" s="1"/>
    </row>
    <row r="299" spans="1:14" x14ac:dyDescent="0.2">
      <c r="A299" s="3">
        <f t="shared" si="16"/>
        <v>2032</v>
      </c>
      <c r="B299" s="3">
        <f t="shared" si="17"/>
        <v>9</v>
      </c>
      <c r="C299" s="1">
        <f>'Florida_Keys FR'!F346</f>
        <v>154.43486947786539</v>
      </c>
      <c r="D299" s="1">
        <f>+Key_West!J430</f>
        <v>0</v>
      </c>
      <c r="E299" s="164">
        <f>+'LEE County'!D274</f>
        <v>848.77657404741819</v>
      </c>
      <c r="F299" s="1">
        <f>+Metro_Dade!I395</f>
        <v>0</v>
      </c>
      <c r="G299" s="1">
        <v>0</v>
      </c>
      <c r="H299" s="41"/>
      <c r="I299" s="1"/>
      <c r="J299" s="1"/>
      <c r="K299" s="1"/>
      <c r="L299" s="1">
        <f t="shared" si="14"/>
        <v>1003.2114435252836</v>
      </c>
      <c r="N299" s="1"/>
    </row>
    <row r="300" spans="1:14" x14ac:dyDescent="0.2">
      <c r="A300" s="3">
        <f t="shared" si="16"/>
        <v>2032</v>
      </c>
      <c r="B300" s="3">
        <f t="shared" si="17"/>
        <v>10</v>
      </c>
      <c r="C300" s="1">
        <f>'Florida_Keys FR'!F347</f>
        <v>141.96540751197827</v>
      </c>
      <c r="D300" s="1">
        <f>+Key_West!J431</f>
        <v>0</v>
      </c>
      <c r="E300" s="164">
        <f>+'LEE County'!D275</f>
        <v>802.94159646462344</v>
      </c>
      <c r="F300" s="1">
        <f>+Metro_Dade!I396</f>
        <v>0</v>
      </c>
      <c r="G300" s="1">
        <v>0</v>
      </c>
      <c r="H300" s="41"/>
      <c r="I300" s="1"/>
      <c r="J300" s="1"/>
      <c r="K300" s="1"/>
      <c r="L300" s="1">
        <f t="shared" si="14"/>
        <v>944.90700397660169</v>
      </c>
      <c r="N300" s="1"/>
    </row>
    <row r="301" spans="1:14" x14ac:dyDescent="0.2">
      <c r="A301" s="3">
        <f t="shared" si="16"/>
        <v>2032</v>
      </c>
      <c r="B301" s="3">
        <f t="shared" si="17"/>
        <v>11</v>
      </c>
      <c r="C301" s="1">
        <f>'Florida_Keys FR'!F348</f>
        <v>126.11374500953036</v>
      </c>
      <c r="D301" s="1">
        <f>+Key_West!J432</f>
        <v>0</v>
      </c>
      <c r="E301" s="164">
        <f>+'LEE County'!D276</f>
        <v>750.33697429066922</v>
      </c>
      <c r="F301" s="1">
        <f>+Metro_Dade!I397</f>
        <v>0</v>
      </c>
      <c r="G301" s="1">
        <v>0</v>
      </c>
      <c r="H301" s="41"/>
      <c r="I301" s="1"/>
      <c r="J301" s="1"/>
      <c r="K301" s="1"/>
      <c r="L301" s="1">
        <f t="shared" si="14"/>
        <v>876.45071930019958</v>
      </c>
      <c r="N301" s="1"/>
    </row>
    <row r="302" spans="1:14" x14ac:dyDescent="0.2">
      <c r="A302" s="3">
        <f t="shared" si="16"/>
        <v>2032</v>
      </c>
      <c r="B302" s="3">
        <f t="shared" si="17"/>
        <v>12</v>
      </c>
      <c r="C302" s="1">
        <f>'Florida_Keys FR'!F349</f>
        <v>121.33844129982472</v>
      </c>
      <c r="D302" s="1">
        <f>+Key_West!J433</f>
        <v>0</v>
      </c>
      <c r="E302" s="164">
        <f>+'LEE County'!D277</f>
        <v>732.50235340650909</v>
      </c>
      <c r="F302" s="1">
        <f>+Metro_Dade!I398</f>
        <v>0</v>
      </c>
      <c r="G302" s="1">
        <v>0</v>
      </c>
      <c r="H302" s="41"/>
      <c r="I302" s="1"/>
      <c r="J302" s="1"/>
      <c r="K302" s="1"/>
      <c r="L302" s="1">
        <f t="shared" si="14"/>
        <v>853.84079470633378</v>
      </c>
      <c r="M302" s="46"/>
      <c r="N302" s="1"/>
    </row>
    <row r="303" spans="1:14" x14ac:dyDescent="0.2">
      <c r="A303" s="3">
        <f t="shared" si="16"/>
        <v>2033</v>
      </c>
      <c r="B303" s="3">
        <f t="shared" si="17"/>
        <v>1</v>
      </c>
      <c r="C303" s="1">
        <f>'Florida_Keys FR'!F350</f>
        <v>114.09273894515205</v>
      </c>
      <c r="D303" s="1">
        <f>+Key_West!J434</f>
        <v>0</v>
      </c>
      <c r="E303" s="164">
        <f>+'LEE County'!D278</f>
        <v>921.33818443308587</v>
      </c>
      <c r="F303" s="1">
        <f>+Metro_Dade!I399</f>
        <v>0</v>
      </c>
      <c r="G303" s="1">
        <v>0</v>
      </c>
      <c r="H303" s="41"/>
      <c r="I303" s="1"/>
      <c r="J303" s="1"/>
      <c r="K303" s="1"/>
      <c r="L303" s="1">
        <f t="shared" si="14"/>
        <v>1035.4309233782378</v>
      </c>
      <c r="N303" s="1"/>
    </row>
    <row r="304" spans="1:14" x14ac:dyDescent="0.2">
      <c r="A304" s="3">
        <f t="shared" si="16"/>
        <v>2033</v>
      </c>
      <c r="B304" s="3">
        <f t="shared" si="17"/>
        <v>2</v>
      </c>
      <c r="C304" s="1">
        <f>'Florida_Keys FR'!F351</f>
        <v>125.34791954844266</v>
      </c>
      <c r="D304" s="1">
        <f>+Key_West!J435</f>
        <v>0</v>
      </c>
      <c r="E304" s="164">
        <f>+'LEE County'!D279</f>
        <v>798.63315559542093</v>
      </c>
      <c r="F304" s="1">
        <f>+Metro_Dade!I400</f>
        <v>0</v>
      </c>
      <c r="G304" s="1">
        <v>0</v>
      </c>
      <c r="H304" s="41"/>
      <c r="I304" s="1"/>
      <c r="J304" s="1"/>
      <c r="K304" s="1"/>
      <c r="L304" s="1">
        <f t="shared" si="14"/>
        <v>923.98107514386356</v>
      </c>
      <c r="N304" s="1"/>
    </row>
    <row r="305" spans="1:14" x14ac:dyDescent="0.2">
      <c r="A305" s="3">
        <f t="shared" si="16"/>
        <v>2033</v>
      </c>
      <c r="B305" s="3">
        <f t="shared" si="17"/>
        <v>3</v>
      </c>
      <c r="C305" s="1">
        <f>'Florida_Keys FR'!F352</f>
        <v>117.1496024625515</v>
      </c>
      <c r="D305" s="1">
        <f>+Key_West!J436</f>
        <v>0</v>
      </c>
      <c r="E305" s="164">
        <f>+'LEE County'!D280</f>
        <v>745.50166781100984</v>
      </c>
      <c r="F305" s="1">
        <f>+Metro_Dade!I401</f>
        <v>0</v>
      </c>
      <c r="G305" s="1">
        <v>0</v>
      </c>
      <c r="H305" s="41"/>
      <c r="I305" s="1"/>
      <c r="J305" s="1"/>
      <c r="K305" s="1"/>
      <c r="L305" s="1">
        <f t="shared" si="14"/>
        <v>862.65127027356129</v>
      </c>
      <c r="N305" s="1"/>
    </row>
    <row r="306" spans="1:14" x14ac:dyDescent="0.2">
      <c r="A306" s="3">
        <f t="shared" si="16"/>
        <v>2033</v>
      </c>
      <c r="B306" s="3">
        <f t="shared" si="17"/>
        <v>4</v>
      </c>
      <c r="C306" s="1">
        <f>'Florida_Keys FR'!F353</f>
        <v>139.91850444866029</v>
      </c>
      <c r="D306" s="1">
        <f>+Key_West!J437</f>
        <v>0</v>
      </c>
      <c r="E306" s="164">
        <f>+'LEE County'!D281</f>
        <v>748.1349730149268</v>
      </c>
      <c r="F306" s="1">
        <f>+Metro_Dade!I402</f>
        <v>0</v>
      </c>
      <c r="G306" s="1">
        <v>0</v>
      </c>
      <c r="H306" s="41"/>
      <c r="I306" s="1"/>
      <c r="J306" s="1"/>
      <c r="K306" s="1"/>
      <c r="L306" s="1">
        <f t="shared" si="14"/>
        <v>888.05347746358711</v>
      </c>
      <c r="N306" s="1"/>
    </row>
    <row r="307" spans="1:14" x14ac:dyDescent="0.2">
      <c r="A307" s="3">
        <f t="shared" si="16"/>
        <v>2033</v>
      </c>
      <c r="B307" s="3">
        <f t="shared" si="17"/>
        <v>5</v>
      </c>
      <c r="C307" s="1">
        <f>'Florida_Keys FR'!F354</f>
        <v>151.46425033189738</v>
      </c>
      <c r="D307" s="1">
        <f>+Key_West!J438</f>
        <v>0</v>
      </c>
      <c r="E307" s="164">
        <f>+'LEE County'!D282</f>
        <v>826.88269944148863</v>
      </c>
      <c r="F307" s="1">
        <f>+Metro_Dade!I403</f>
        <v>0</v>
      </c>
      <c r="G307" s="1">
        <v>0</v>
      </c>
      <c r="H307" s="41"/>
      <c r="I307" s="1"/>
      <c r="J307" s="1"/>
      <c r="K307" s="1"/>
      <c r="L307" s="1">
        <f t="shared" si="14"/>
        <v>978.34694977338597</v>
      </c>
      <c r="N307" s="1"/>
    </row>
    <row r="308" spans="1:14" x14ac:dyDescent="0.2">
      <c r="A308" s="3">
        <f t="shared" si="16"/>
        <v>2033</v>
      </c>
      <c r="B308" s="3">
        <f t="shared" si="17"/>
        <v>6</v>
      </c>
      <c r="C308" s="1">
        <f>'Florida_Keys FR'!F355</f>
        <v>152.04006987075368</v>
      </c>
      <c r="D308" s="1">
        <f>+Key_West!J439</f>
        <v>0</v>
      </c>
      <c r="E308" s="164">
        <f>+'LEE County'!D283</f>
        <v>854.30504885468997</v>
      </c>
      <c r="F308" s="1">
        <f>+Metro_Dade!I404</f>
        <v>0</v>
      </c>
      <c r="G308" s="1">
        <v>0</v>
      </c>
      <c r="H308" s="41"/>
      <c r="I308" s="1"/>
      <c r="J308" s="1"/>
      <c r="K308" s="1"/>
      <c r="L308" s="1">
        <f t="shared" si="14"/>
        <v>1006.3451187254436</v>
      </c>
      <c r="N308" s="1"/>
    </row>
    <row r="309" spans="1:14" x14ac:dyDescent="0.2">
      <c r="A309" s="3">
        <f t="shared" si="16"/>
        <v>2033</v>
      </c>
      <c r="B309" s="3">
        <f t="shared" si="17"/>
        <v>7</v>
      </c>
      <c r="C309" s="1">
        <f>'Florida_Keys FR'!F356</f>
        <v>168.51484372400265</v>
      </c>
      <c r="D309" s="1">
        <f>+Key_West!J440</f>
        <v>0</v>
      </c>
      <c r="E309" s="164">
        <f>+'LEE County'!D284</f>
        <v>879.08130005959947</v>
      </c>
      <c r="F309" s="1">
        <f>+Metro_Dade!I405</f>
        <v>0</v>
      </c>
      <c r="G309" s="1">
        <v>0</v>
      </c>
      <c r="H309" s="41"/>
      <c r="I309" s="1"/>
      <c r="J309" s="1"/>
      <c r="K309" s="1"/>
      <c r="L309" s="1">
        <f t="shared" si="14"/>
        <v>1047.5961437836022</v>
      </c>
      <c r="N309" s="1"/>
    </row>
    <row r="310" spans="1:14" s="67" customFormat="1" x14ac:dyDescent="0.2">
      <c r="A310" s="64">
        <f t="shared" si="16"/>
        <v>2033</v>
      </c>
      <c r="B310" s="64">
        <f t="shared" si="17"/>
        <v>8</v>
      </c>
      <c r="C310" s="1">
        <f>'Florida_Keys FR'!F357</f>
        <v>167.21235388874808</v>
      </c>
      <c r="D310" s="66">
        <f>+Key_West!J441</f>
        <v>0</v>
      </c>
      <c r="E310" s="183">
        <f>+'LEE County'!D285</f>
        <v>880.92854336719893</v>
      </c>
      <c r="F310" s="66">
        <f>+Metro_Dade!I406</f>
        <v>0</v>
      </c>
      <c r="G310" s="1">
        <v>0</v>
      </c>
      <c r="H310" s="41"/>
      <c r="I310" s="66"/>
      <c r="J310" s="66"/>
      <c r="K310" s="66"/>
      <c r="L310" s="1">
        <f t="shared" si="14"/>
        <v>1048.140897255947</v>
      </c>
      <c r="M310" s="66"/>
      <c r="N310" s="1"/>
    </row>
    <row r="311" spans="1:14" x14ac:dyDescent="0.2">
      <c r="A311" s="3">
        <f t="shared" si="16"/>
        <v>2033</v>
      </c>
      <c r="B311" s="3">
        <f t="shared" si="17"/>
        <v>9</v>
      </c>
      <c r="C311" s="1">
        <f>'Florida_Keys FR'!F358</f>
        <v>155.22248731220247</v>
      </c>
      <c r="D311" s="1">
        <f>+Key_West!J442</f>
        <v>0</v>
      </c>
      <c r="E311" s="164">
        <f>+'LEE County'!D286</f>
        <v>856.25157991605079</v>
      </c>
      <c r="F311" s="1">
        <f>+Metro_Dade!I407</f>
        <v>0</v>
      </c>
      <c r="G311" s="1">
        <v>0</v>
      </c>
      <c r="H311" s="41"/>
      <c r="I311" s="1"/>
      <c r="J311" s="1"/>
      <c r="K311" s="1"/>
      <c r="L311" s="1">
        <f t="shared" si="14"/>
        <v>1011.4740672282533</v>
      </c>
      <c r="N311" s="1"/>
    </row>
    <row r="312" spans="1:14" x14ac:dyDescent="0.2">
      <c r="A312" s="3">
        <f t="shared" si="16"/>
        <v>2033</v>
      </c>
      <c r="B312" s="3">
        <f t="shared" si="17"/>
        <v>10</v>
      </c>
      <c r="C312" s="1">
        <f>'Florida_Keys FR'!F359</f>
        <v>142.68943109028947</v>
      </c>
      <c r="D312" s="1">
        <f>+Key_West!J443</f>
        <v>0</v>
      </c>
      <c r="E312" s="164">
        <f>+'LEE County'!D287</f>
        <v>810.41777548062316</v>
      </c>
      <c r="F312" s="1">
        <f>+Metro_Dade!I408</f>
        <v>0</v>
      </c>
      <c r="G312" s="1">
        <v>0</v>
      </c>
      <c r="H312" s="41"/>
      <c r="I312" s="1"/>
      <c r="J312" s="1"/>
      <c r="K312" s="1"/>
      <c r="L312" s="1">
        <f t="shared" si="14"/>
        <v>953.10720657091269</v>
      </c>
      <c r="N312" s="1"/>
    </row>
    <row r="313" spans="1:14" x14ac:dyDescent="0.2">
      <c r="A313" s="3">
        <f t="shared" si="16"/>
        <v>2033</v>
      </c>
      <c r="B313" s="3">
        <f t="shared" si="17"/>
        <v>11</v>
      </c>
      <c r="C313" s="1">
        <f>'Florida_Keys FR'!F360</f>
        <v>126.75692510907899</v>
      </c>
      <c r="D313" s="1">
        <f>+Key_West!J444</f>
        <v>0</v>
      </c>
      <c r="E313" s="164">
        <f>+'LEE County'!D288</f>
        <v>757.75533008171249</v>
      </c>
      <c r="F313" s="1">
        <f>+Metro_Dade!I409</f>
        <v>0</v>
      </c>
      <c r="G313" s="1">
        <v>0</v>
      </c>
      <c r="H313" s="41"/>
      <c r="I313" s="1"/>
      <c r="J313" s="1"/>
      <c r="K313" s="1"/>
      <c r="L313" s="1">
        <f t="shared" si="14"/>
        <v>884.51225519079151</v>
      </c>
      <c r="N313" s="1"/>
    </row>
    <row r="314" spans="1:14" x14ac:dyDescent="0.2">
      <c r="A314" s="3">
        <f t="shared" si="16"/>
        <v>2033</v>
      </c>
      <c r="B314" s="3">
        <f t="shared" si="17"/>
        <v>12</v>
      </c>
      <c r="C314" s="1">
        <f>'Florida_Keys FR'!F361</f>
        <v>121.95726735045385</v>
      </c>
      <c r="D314" s="1">
        <f>+Key_West!J445</f>
        <v>0</v>
      </c>
      <c r="E314" s="164">
        <f>+'LEE County'!D289</f>
        <v>739.38067477961636</v>
      </c>
      <c r="F314" s="1">
        <f>+Metro_Dade!I410</f>
        <v>0</v>
      </c>
      <c r="G314" s="1">
        <v>0</v>
      </c>
      <c r="H314" s="41"/>
      <c r="I314" s="1"/>
      <c r="J314" s="1"/>
      <c r="K314" s="1"/>
      <c r="L314" s="1">
        <f t="shared" si="14"/>
        <v>861.33794213007025</v>
      </c>
      <c r="M314" s="46"/>
      <c r="N314" s="1"/>
    </row>
    <row r="315" spans="1:14" x14ac:dyDescent="0.2">
      <c r="A315" s="3">
        <f t="shared" si="16"/>
        <v>2034</v>
      </c>
      <c r="B315" s="3">
        <f t="shared" si="17"/>
        <v>1</v>
      </c>
      <c r="C315" s="1">
        <f>'Florida_Keys FR'!F362</f>
        <v>114.67461191377234</v>
      </c>
      <c r="D315" s="1">
        <f>+Key_West!J446</f>
        <v>0</v>
      </c>
      <c r="E315" s="164">
        <f>+'LEE County'!D290</f>
        <v>927.98295890080749</v>
      </c>
      <c r="F315" s="1">
        <f>+Metro_Dade!I411</f>
        <v>0</v>
      </c>
      <c r="G315" s="1">
        <v>0</v>
      </c>
      <c r="H315" s="41"/>
      <c r="I315" s="1"/>
      <c r="J315" s="1"/>
      <c r="K315" s="1"/>
      <c r="L315" s="1">
        <f t="shared" si="14"/>
        <v>1042.6575708145799</v>
      </c>
      <c r="N315" s="1"/>
    </row>
    <row r="316" spans="1:14" x14ac:dyDescent="0.2">
      <c r="A316" s="3">
        <f t="shared" si="16"/>
        <v>2034</v>
      </c>
      <c r="B316" s="3">
        <f t="shared" si="17"/>
        <v>2</v>
      </c>
      <c r="C316" s="1">
        <f>'Florida_Keys FR'!F363</f>
        <v>125.98719393813974</v>
      </c>
      <c r="D316" s="1">
        <f>+Key_West!J447</f>
        <v>0</v>
      </c>
      <c r="E316" s="164">
        <f>+'LEE County'!D291</f>
        <v>805.44705783672521</v>
      </c>
      <c r="F316" s="1">
        <f>+Metro_Dade!I412</f>
        <v>0</v>
      </c>
      <c r="G316" s="1">
        <v>0</v>
      </c>
      <c r="H316" s="41"/>
      <c r="I316" s="1"/>
      <c r="J316" s="1"/>
      <c r="K316" s="1"/>
      <c r="L316" s="1">
        <f t="shared" si="14"/>
        <v>931.43425177486495</v>
      </c>
      <c r="N316" s="1"/>
    </row>
    <row r="317" spans="1:14" x14ac:dyDescent="0.2">
      <c r="A317" s="3">
        <f t="shared" si="16"/>
        <v>2034</v>
      </c>
      <c r="B317" s="3">
        <f t="shared" si="17"/>
        <v>3</v>
      </c>
      <c r="C317" s="1">
        <f>'Florida_Keys FR'!F364</f>
        <v>117.7470654351105</v>
      </c>
      <c r="D317" s="1">
        <f>+Key_West!J448</f>
        <v>0</v>
      </c>
      <c r="E317" s="164">
        <f>+'LEE County'!D292</f>
        <v>753.3056618407237</v>
      </c>
      <c r="F317" s="1">
        <f>+Metro_Dade!I413</f>
        <v>0</v>
      </c>
      <c r="G317" s="1">
        <v>0</v>
      </c>
      <c r="H317" s="41"/>
      <c r="I317" s="1"/>
      <c r="J317" s="1"/>
      <c r="K317" s="1"/>
      <c r="L317" s="1">
        <f t="shared" si="14"/>
        <v>871.05272727583417</v>
      </c>
      <c r="N317" s="1"/>
    </row>
    <row r="318" spans="1:14" x14ac:dyDescent="0.2">
      <c r="A318" s="3">
        <f t="shared" si="16"/>
        <v>2034</v>
      </c>
      <c r="B318" s="3">
        <f t="shared" si="17"/>
        <v>4</v>
      </c>
      <c r="C318" s="1">
        <f>'Florida_Keys FR'!F365</f>
        <v>140.63208882134845</v>
      </c>
      <c r="D318" s="1">
        <f>+Key_West!J449</f>
        <v>0</v>
      </c>
      <c r="E318" s="164">
        <f>+'LEE County'!D293</f>
        <v>755.84577293800839</v>
      </c>
      <c r="F318" s="1">
        <f>+Metro_Dade!I414</f>
        <v>0</v>
      </c>
      <c r="G318" s="1">
        <v>0</v>
      </c>
      <c r="H318" s="41"/>
      <c r="I318" s="1"/>
      <c r="J318" s="1"/>
      <c r="K318" s="1"/>
      <c r="L318" s="1">
        <f t="shared" si="14"/>
        <v>896.47786175935687</v>
      </c>
      <c r="N318" s="1"/>
    </row>
    <row r="319" spans="1:14" x14ac:dyDescent="0.2">
      <c r="A319" s="3">
        <f t="shared" si="16"/>
        <v>2034</v>
      </c>
      <c r="B319" s="3">
        <f t="shared" si="17"/>
        <v>5</v>
      </c>
      <c r="C319" s="1">
        <f>'Florida_Keys FR'!F366</f>
        <v>152.23671800859012</v>
      </c>
      <c r="D319" s="1">
        <f>+Key_West!J450</f>
        <v>0</v>
      </c>
      <c r="E319" s="164">
        <f>+'LEE County'!D294</f>
        <v>834.50718295235367</v>
      </c>
      <c r="F319" s="1">
        <f>+Metro_Dade!I415</f>
        <v>0</v>
      </c>
      <c r="G319" s="1">
        <v>0</v>
      </c>
      <c r="H319" s="41"/>
      <c r="I319" s="1"/>
      <c r="J319" s="1"/>
      <c r="K319" s="1"/>
      <c r="L319" s="1">
        <f t="shared" si="14"/>
        <v>986.74390096094385</v>
      </c>
      <c r="N319" s="1"/>
    </row>
    <row r="320" spans="1:14" x14ac:dyDescent="0.2">
      <c r="A320" s="3">
        <f t="shared" si="16"/>
        <v>2034</v>
      </c>
      <c r="B320" s="3">
        <f t="shared" si="17"/>
        <v>6</v>
      </c>
      <c r="C320" s="1">
        <f>'Florida_Keys FR'!F367</f>
        <v>152.81547422709454</v>
      </c>
      <c r="D320" s="1">
        <f>+Key_West!J451</f>
        <v>0</v>
      </c>
      <c r="E320" s="164">
        <f>+'LEE County'!D295</f>
        <v>861.80790078811617</v>
      </c>
      <c r="F320" s="1">
        <f>+Metro_Dade!I416</f>
        <v>0</v>
      </c>
      <c r="G320" s="1">
        <v>0</v>
      </c>
      <c r="H320" s="41"/>
      <c r="I320" s="1"/>
      <c r="J320" s="1"/>
      <c r="K320" s="1"/>
      <c r="L320" s="1">
        <f t="shared" si="14"/>
        <v>1014.6233750152107</v>
      </c>
      <c r="N320" s="1"/>
    </row>
    <row r="321" spans="1:14" x14ac:dyDescent="0.2">
      <c r="A321" s="3">
        <f t="shared" si="16"/>
        <v>2034</v>
      </c>
      <c r="B321" s="3">
        <f t="shared" si="17"/>
        <v>7</v>
      </c>
      <c r="C321" s="1">
        <f>'Florida_Keys FR'!F368</f>
        <v>169.37392238402734</v>
      </c>
      <c r="D321" s="1">
        <f>+Key_West!J452</f>
        <v>0</v>
      </c>
      <c r="E321" s="164">
        <f>+'LEE County'!D296</f>
        <v>886.49070159255712</v>
      </c>
      <c r="F321" s="1">
        <f>+Metro_Dade!I417</f>
        <v>0</v>
      </c>
      <c r="G321" s="1">
        <v>0</v>
      </c>
      <c r="H321" s="41"/>
      <c r="I321" s="1"/>
      <c r="J321" s="1"/>
      <c r="K321" s="1"/>
      <c r="L321" s="1">
        <f t="shared" si="14"/>
        <v>1055.8646239765844</v>
      </c>
      <c r="N321" s="1"/>
    </row>
    <row r="322" spans="1:14" s="67" customFormat="1" x14ac:dyDescent="0.2">
      <c r="A322" s="64">
        <f t="shared" si="16"/>
        <v>2034</v>
      </c>
      <c r="B322" s="64">
        <f t="shared" si="17"/>
        <v>8</v>
      </c>
      <c r="C322" s="1">
        <f>'Florida_Keys FR'!F369</f>
        <v>168.06513689358076</v>
      </c>
      <c r="D322" s="66">
        <f>+Key_West!J453</f>
        <v>0</v>
      </c>
      <c r="E322" s="183">
        <f>+'LEE County'!D297</f>
        <v>888.33368335113812</v>
      </c>
      <c r="F322" s="66">
        <f>+Metro_Dade!I418</f>
        <v>0</v>
      </c>
      <c r="G322" s="1">
        <v>0</v>
      </c>
      <c r="H322" s="41"/>
      <c r="I322" s="66"/>
      <c r="J322" s="66"/>
      <c r="K322" s="66"/>
      <c r="L322" s="1">
        <f t="shared" si="14"/>
        <v>1056.398820244719</v>
      </c>
      <c r="M322" s="66"/>
      <c r="N322" s="1"/>
    </row>
    <row r="323" spans="1:14" x14ac:dyDescent="0.2">
      <c r="A323" s="3">
        <f t="shared" si="16"/>
        <v>2034</v>
      </c>
      <c r="B323" s="3">
        <f t="shared" si="17"/>
        <v>9</v>
      </c>
      <c r="C323" s="1">
        <f>'Florida_Keys FR'!F370</f>
        <v>156.0141219974947</v>
      </c>
      <c r="D323" s="1">
        <f>+Key_West!J454</f>
        <v>0</v>
      </c>
      <c r="E323" s="164">
        <f>+'LEE County'!D298</f>
        <v>863.7924166693291</v>
      </c>
      <c r="F323" s="1">
        <f>+Metro_Dade!I419</f>
        <v>0</v>
      </c>
      <c r="G323" s="1">
        <v>0</v>
      </c>
      <c r="H323" s="41"/>
      <c r="I323" s="1"/>
      <c r="J323" s="1"/>
      <c r="K323" s="1"/>
      <c r="L323" s="1">
        <f t="shared" si="14"/>
        <v>1019.8065386668238</v>
      </c>
      <c r="N323" s="1"/>
    </row>
    <row r="324" spans="1:14" x14ac:dyDescent="0.2">
      <c r="A324" s="3">
        <f t="shared" si="16"/>
        <v>2034</v>
      </c>
      <c r="B324" s="3">
        <f t="shared" si="17"/>
        <v>10</v>
      </c>
      <c r="C324" s="1">
        <f>'Florida_Keys FR'!F371</f>
        <v>143.41714718885007</v>
      </c>
      <c r="D324" s="1">
        <f>+Key_West!J455</f>
        <v>0</v>
      </c>
      <c r="E324" s="164">
        <f>+'LEE County'!D299</f>
        <v>817.96356510457406</v>
      </c>
      <c r="F324" s="1">
        <f>+Metro_Dade!I420</f>
        <v>0</v>
      </c>
      <c r="G324" s="1">
        <v>0</v>
      </c>
      <c r="H324" s="41"/>
      <c r="I324" s="1"/>
      <c r="J324" s="1"/>
      <c r="K324" s="1"/>
      <c r="L324" s="1">
        <f t="shared" ref="L324:L387" si="18">SUM(C324:K324)</f>
        <v>961.38071229342415</v>
      </c>
      <c r="N324" s="1"/>
    </row>
    <row r="325" spans="1:14" x14ac:dyDescent="0.2">
      <c r="A325" s="3">
        <f t="shared" si="16"/>
        <v>2034</v>
      </c>
      <c r="B325" s="3">
        <f t="shared" si="17"/>
        <v>11</v>
      </c>
      <c r="C325" s="1">
        <f>'Florida_Keys FR'!F372</f>
        <v>127.40338542713532</v>
      </c>
      <c r="D325" s="1">
        <f>+Key_West!J456</f>
        <v>0</v>
      </c>
      <c r="E325" s="164">
        <f>+'LEE County'!D300</f>
        <v>765.24702892331572</v>
      </c>
      <c r="F325" s="1">
        <f>+Metro_Dade!I421</f>
        <v>0</v>
      </c>
      <c r="G325" s="1">
        <v>0</v>
      </c>
      <c r="H325" s="41"/>
      <c r="I325" s="1"/>
      <c r="J325" s="1"/>
      <c r="K325" s="1"/>
      <c r="L325" s="1">
        <f t="shared" si="18"/>
        <v>892.650414350451</v>
      </c>
      <c r="N325" s="1"/>
    </row>
    <row r="326" spans="1:14" x14ac:dyDescent="0.2">
      <c r="A326" s="3">
        <f t="shared" si="16"/>
        <v>2034</v>
      </c>
      <c r="B326" s="3">
        <f t="shared" si="17"/>
        <v>12</v>
      </c>
      <c r="C326" s="1">
        <f>'Florida_Keys FR'!F373</f>
        <v>122.57924941394117</v>
      </c>
      <c r="D326" s="1">
        <f>+Key_West!J457</f>
        <v>0</v>
      </c>
      <c r="E326" s="164">
        <f>+'LEE County'!D301</f>
        <v>746.32358475737669</v>
      </c>
      <c r="F326" s="1">
        <f>+Metro_Dade!I422</f>
        <v>0</v>
      </c>
      <c r="G326" s="1">
        <v>0</v>
      </c>
      <c r="H326" s="41"/>
      <c r="I326" s="1"/>
      <c r="J326" s="1"/>
      <c r="K326" s="1"/>
      <c r="L326" s="1">
        <f t="shared" si="18"/>
        <v>868.90283417131786</v>
      </c>
      <c r="M326" s="46"/>
      <c r="N326" s="1"/>
    </row>
    <row r="327" spans="1:14" x14ac:dyDescent="0.2">
      <c r="A327" s="3">
        <f t="shared" si="16"/>
        <v>2035</v>
      </c>
      <c r="B327" s="3">
        <f t="shared" si="17"/>
        <v>1</v>
      </c>
      <c r="C327" s="1">
        <f>'Florida_Keys FR'!F374</f>
        <v>115.25945243453261</v>
      </c>
      <c r="D327" s="1">
        <f>+Key_West!J458</f>
        <v>0</v>
      </c>
      <c r="E327" s="164">
        <f>+'LEE County'!D302</f>
        <v>934.67565608406699</v>
      </c>
      <c r="F327" s="1">
        <f>+Metro_Dade!I423</f>
        <v>0</v>
      </c>
      <c r="G327" s="1">
        <v>0</v>
      </c>
      <c r="H327" s="41"/>
      <c r="I327" s="1"/>
      <c r="J327" s="1"/>
      <c r="K327" s="1"/>
      <c r="L327" s="1">
        <f t="shared" si="18"/>
        <v>1049.9351085185997</v>
      </c>
      <c r="N327" s="1"/>
    </row>
    <row r="328" spans="1:14" x14ac:dyDescent="0.2">
      <c r="A328" s="3">
        <f t="shared" si="16"/>
        <v>2035</v>
      </c>
      <c r="B328" s="3">
        <f t="shared" si="17"/>
        <v>2</v>
      </c>
      <c r="C328" s="1">
        <f>'Florida_Keys FR'!F375</f>
        <v>126.62972862722428</v>
      </c>
      <c r="D328" s="1">
        <f>+Key_West!J459</f>
        <v>0</v>
      </c>
      <c r="E328" s="164">
        <f>+'LEE County'!D303</f>
        <v>812.31909598614811</v>
      </c>
      <c r="F328" s="1">
        <f>+Metro_Dade!I424</f>
        <v>0</v>
      </c>
      <c r="G328" s="1">
        <v>0</v>
      </c>
      <c r="H328" s="41"/>
      <c r="I328" s="1"/>
      <c r="J328" s="1"/>
      <c r="K328" s="1"/>
      <c r="L328" s="1">
        <f t="shared" si="18"/>
        <v>938.94882461337238</v>
      </c>
      <c r="N328" s="1"/>
    </row>
    <row r="329" spans="1:14" x14ac:dyDescent="0.2">
      <c r="A329" s="3">
        <f t="shared" si="16"/>
        <v>2035</v>
      </c>
      <c r="B329" s="3">
        <f t="shared" si="17"/>
        <v>3</v>
      </c>
      <c r="C329" s="1">
        <f>'Florida_Keys FR'!F376</f>
        <v>118.34757546882956</v>
      </c>
      <c r="D329" s="1">
        <f>+Key_West!J460</f>
        <v>0</v>
      </c>
      <c r="E329" s="164">
        <f>+'LEE County'!D304</f>
        <v>761.19134894430351</v>
      </c>
      <c r="F329" s="1">
        <f>+Metro_Dade!I425</f>
        <v>0</v>
      </c>
      <c r="G329" s="1">
        <v>0</v>
      </c>
      <c r="H329" s="41"/>
      <c r="I329" s="1"/>
      <c r="J329" s="1"/>
      <c r="K329" s="1"/>
      <c r="L329" s="1">
        <f t="shared" si="18"/>
        <v>879.53892441313303</v>
      </c>
      <c r="N329" s="1"/>
    </row>
    <row r="330" spans="1:14" x14ac:dyDescent="0.2">
      <c r="A330" s="3">
        <f t="shared" si="16"/>
        <v>2035</v>
      </c>
      <c r="B330" s="3">
        <f t="shared" si="17"/>
        <v>4</v>
      </c>
      <c r="C330" s="1">
        <f>'Florida_Keys FR'!F377</f>
        <v>141.3493124743373</v>
      </c>
      <c r="D330" s="1">
        <f>+Key_West!J461</f>
        <v>0</v>
      </c>
      <c r="E330" s="164">
        <f>+'LEE County'!D305</f>
        <v>763.63604573376472</v>
      </c>
      <c r="F330" s="1">
        <f>+Metro_Dade!I426</f>
        <v>0</v>
      </c>
      <c r="G330" s="1">
        <v>0</v>
      </c>
      <c r="H330" s="41"/>
      <c r="I330" s="1"/>
      <c r="J330" s="1"/>
      <c r="K330" s="1"/>
      <c r="L330" s="1">
        <f t="shared" si="18"/>
        <v>904.98535820810207</v>
      </c>
      <c r="N330" s="1"/>
    </row>
    <row r="331" spans="1:14" x14ac:dyDescent="0.2">
      <c r="A331" s="3">
        <f t="shared" si="16"/>
        <v>2035</v>
      </c>
      <c r="B331" s="3">
        <f t="shared" si="17"/>
        <v>5</v>
      </c>
      <c r="C331" s="1">
        <f>'Florida_Keys FR'!F378</f>
        <v>153.01312527043399</v>
      </c>
      <c r="D331" s="1">
        <f>+Key_West!J462</f>
        <v>0</v>
      </c>
      <c r="E331" s="164">
        <f>+'LEE County'!D306</f>
        <v>842.20196996436448</v>
      </c>
      <c r="F331" s="1">
        <f>+Metro_Dade!I427</f>
        <v>0</v>
      </c>
      <c r="G331" s="1">
        <v>0</v>
      </c>
      <c r="H331" s="41"/>
      <c r="I331" s="1"/>
      <c r="J331" s="1"/>
      <c r="K331" s="1"/>
      <c r="L331" s="1">
        <f t="shared" si="18"/>
        <v>995.21509523479847</v>
      </c>
      <c r="N331" s="1"/>
    </row>
    <row r="332" spans="1:14" x14ac:dyDescent="0.2">
      <c r="A332" s="3">
        <f t="shared" ref="A332:A372" si="19">A320+1</f>
        <v>2035</v>
      </c>
      <c r="B332" s="3">
        <f t="shared" ref="B332:B372" si="20">B320</f>
        <v>6</v>
      </c>
      <c r="C332" s="1">
        <f>'Florida_Keys FR'!F379</f>
        <v>153.59483314565276</v>
      </c>
      <c r="D332" s="1">
        <f>+Key_West!J463</f>
        <v>0</v>
      </c>
      <c r="E332" s="164">
        <f>+'LEE County'!D307</f>
        <v>869.37664579710156</v>
      </c>
      <c r="F332" s="1">
        <f>+Metro_Dade!I428</f>
        <v>0</v>
      </c>
      <c r="G332" s="1">
        <v>0</v>
      </c>
      <c r="H332" s="41"/>
      <c r="I332" s="1"/>
      <c r="J332" s="1"/>
      <c r="K332" s="1"/>
      <c r="L332" s="1">
        <f t="shared" si="18"/>
        <v>1022.9714789427543</v>
      </c>
      <c r="N332" s="1"/>
    </row>
    <row r="333" spans="1:14" x14ac:dyDescent="0.2">
      <c r="A333" s="3">
        <f t="shared" si="19"/>
        <v>2035</v>
      </c>
      <c r="B333" s="3">
        <f t="shared" si="20"/>
        <v>7</v>
      </c>
      <c r="C333" s="1">
        <f>'Florida_Keys FR'!F380</f>
        <v>170.23738057601372</v>
      </c>
      <c r="D333" s="1">
        <f>+Key_West!J464</f>
        <v>0</v>
      </c>
      <c r="E333" s="164">
        <f>+'LEE County'!D308</f>
        <v>893.96255381246806</v>
      </c>
      <c r="F333" s="1">
        <f>+Metro_Dade!I429</f>
        <v>0</v>
      </c>
      <c r="G333" s="1">
        <v>0</v>
      </c>
      <c r="H333" s="41"/>
      <c r="I333" s="1"/>
      <c r="J333" s="1"/>
      <c r="K333" s="1"/>
      <c r="L333" s="1">
        <f t="shared" si="18"/>
        <v>1064.1999343884818</v>
      </c>
      <c r="N333" s="1"/>
    </row>
    <row r="334" spans="1:14" s="67" customFormat="1" x14ac:dyDescent="0.2">
      <c r="A334" s="64">
        <f t="shared" si="19"/>
        <v>2035</v>
      </c>
      <c r="B334" s="64">
        <f t="shared" si="20"/>
        <v>8</v>
      </c>
      <c r="C334" s="1">
        <f>'Florida_Keys FR'!F381</f>
        <v>168.92226909173809</v>
      </c>
      <c r="D334" s="66">
        <f>+Key_West!J465</f>
        <v>0</v>
      </c>
      <c r="E334" s="183">
        <f>+'LEE County'!D309</f>
        <v>895.80107140116024</v>
      </c>
      <c r="F334" s="66">
        <f>+Metro_Dade!I430</f>
        <v>0</v>
      </c>
      <c r="G334" s="1">
        <v>0</v>
      </c>
      <c r="H334" s="41"/>
      <c r="I334" s="66"/>
      <c r="J334" s="66"/>
      <c r="K334" s="66"/>
      <c r="L334" s="1">
        <f t="shared" si="18"/>
        <v>1064.7233404928984</v>
      </c>
      <c r="M334" s="66"/>
      <c r="N334" s="1"/>
    </row>
    <row r="335" spans="1:14" x14ac:dyDescent="0.2">
      <c r="A335" s="3">
        <f t="shared" si="19"/>
        <v>2035</v>
      </c>
      <c r="B335" s="3">
        <f t="shared" si="20"/>
        <v>9</v>
      </c>
      <c r="C335" s="1">
        <f>'Florida_Keys FR'!F382</f>
        <v>156.8097940196819</v>
      </c>
      <c r="D335" s="1">
        <f>+Key_West!J466</f>
        <v>0</v>
      </c>
      <c r="E335" s="164">
        <f>+'LEE County'!D310</f>
        <v>871.39966406671397</v>
      </c>
      <c r="F335" s="1">
        <f>+Metro_Dade!I431</f>
        <v>0</v>
      </c>
      <c r="G335" s="1">
        <v>0</v>
      </c>
      <c r="H335" s="41"/>
      <c r="I335" s="1"/>
      <c r="J335" s="1"/>
      <c r="K335" s="1"/>
      <c r="L335" s="1">
        <f t="shared" si="18"/>
        <v>1028.2094580863959</v>
      </c>
      <c r="N335" s="1"/>
    </row>
    <row r="336" spans="1:14" x14ac:dyDescent="0.2">
      <c r="A336" s="3">
        <f t="shared" si="19"/>
        <v>2035</v>
      </c>
      <c r="B336" s="3">
        <f t="shared" si="20"/>
        <v>10</v>
      </c>
      <c r="C336" s="1">
        <f>'Florida_Keys FR'!F383</f>
        <v>144.14857463951336</v>
      </c>
      <c r="D336" s="1">
        <f>+Key_West!J467</f>
        <v>0</v>
      </c>
      <c r="E336" s="164">
        <f>+'LEE County'!D311</f>
        <v>825.57961347996354</v>
      </c>
      <c r="F336" s="1">
        <f>+Metro_Dade!I432</f>
        <v>0</v>
      </c>
      <c r="G336" s="1">
        <v>0</v>
      </c>
      <c r="H336" s="41"/>
      <c r="I336" s="1"/>
      <c r="J336" s="1"/>
      <c r="K336" s="1"/>
      <c r="L336" s="1">
        <f t="shared" si="18"/>
        <v>969.72818811947695</v>
      </c>
      <c r="N336" s="1"/>
    </row>
    <row r="337" spans="1:14" x14ac:dyDescent="0.2">
      <c r="A337" s="3">
        <f t="shared" si="19"/>
        <v>2035</v>
      </c>
      <c r="B337" s="3">
        <f t="shared" si="20"/>
        <v>11</v>
      </c>
      <c r="C337" s="1">
        <f>'Florida_Keys FR'!F384</f>
        <v>128.05314269281371</v>
      </c>
      <c r="D337" s="1">
        <f>+Key_West!J468</f>
        <v>0</v>
      </c>
      <c r="E337" s="164">
        <f>+'LEE County'!D312</f>
        <v>772.81279593614147</v>
      </c>
      <c r="F337" s="1">
        <f>+Metro_Dade!I433</f>
        <v>0</v>
      </c>
      <c r="G337" s="1">
        <v>0</v>
      </c>
      <c r="H337" s="41"/>
      <c r="I337" s="1"/>
      <c r="J337" s="1"/>
      <c r="K337" s="1"/>
      <c r="L337" s="1">
        <f t="shared" si="18"/>
        <v>900.86593862895518</v>
      </c>
      <c r="N337" s="1"/>
    </row>
    <row r="338" spans="1:14" x14ac:dyDescent="0.2">
      <c r="A338" s="3">
        <f t="shared" si="19"/>
        <v>2035</v>
      </c>
      <c r="B338" s="3">
        <f t="shared" si="20"/>
        <v>12</v>
      </c>
      <c r="C338" s="1">
        <f>'Florida_Keys FR'!F385</f>
        <v>123.20440358595228</v>
      </c>
      <c r="D338" s="1">
        <f>+Key_West!J469</f>
        <v>0</v>
      </c>
      <c r="E338" s="164">
        <f>+'LEE County'!D313</f>
        <v>753.33168983774613</v>
      </c>
      <c r="F338" s="1">
        <f>+Metro_Dade!I434</f>
        <v>0</v>
      </c>
      <c r="G338" s="1">
        <v>0</v>
      </c>
      <c r="H338" s="41"/>
      <c r="I338" s="1"/>
      <c r="J338" s="1"/>
      <c r="K338" s="1"/>
      <c r="L338" s="1">
        <f t="shared" si="18"/>
        <v>876.53609342369839</v>
      </c>
      <c r="M338" s="46"/>
      <c r="N338" s="1"/>
    </row>
    <row r="339" spans="1:14" x14ac:dyDescent="0.2">
      <c r="A339" s="3">
        <f t="shared" si="19"/>
        <v>2036</v>
      </c>
      <c r="B339" s="3">
        <f t="shared" si="20"/>
        <v>1</v>
      </c>
      <c r="C339" s="1">
        <f>'Florida_Keys FR'!F386</f>
        <v>115.84727564194874</v>
      </c>
      <c r="D339" s="1">
        <f>+Key_West!J470</f>
        <v>0</v>
      </c>
      <c r="E339" s="164">
        <f>+'LEE County'!D314</f>
        <v>941.41662160583121</v>
      </c>
      <c r="F339" s="1">
        <f>+Metro_Dade!I435</f>
        <v>0</v>
      </c>
      <c r="G339" s="1">
        <v>0</v>
      </c>
      <c r="H339" s="41"/>
      <c r="I339" s="1"/>
      <c r="J339" s="1"/>
      <c r="K339" s="1"/>
      <c r="L339" s="1">
        <f t="shared" si="18"/>
        <v>1057.2638972477801</v>
      </c>
      <c r="N339" s="1"/>
    </row>
    <row r="340" spans="1:14" x14ac:dyDescent="0.2">
      <c r="A340" s="3">
        <f t="shared" si="19"/>
        <v>2036</v>
      </c>
      <c r="B340" s="3">
        <f t="shared" si="20"/>
        <v>2</v>
      </c>
      <c r="C340" s="1">
        <f>'Florida_Keys FR'!F387</f>
        <v>127.27554024322316</v>
      </c>
      <c r="D340" s="1">
        <f>+Key_West!J471</f>
        <v>0</v>
      </c>
      <c r="E340" s="164">
        <f>+'LEE County'!D315</f>
        <v>819.24976605664847</v>
      </c>
      <c r="F340" s="1">
        <f>+Metro_Dade!I436</f>
        <v>0</v>
      </c>
      <c r="G340" s="1">
        <v>0</v>
      </c>
      <c r="H340" s="41"/>
      <c r="I340" s="1"/>
      <c r="J340" s="1"/>
      <c r="K340" s="1"/>
      <c r="L340" s="1">
        <f t="shared" si="18"/>
        <v>946.52530629987166</v>
      </c>
      <c r="N340" s="1"/>
    </row>
    <row r="341" spans="1:14" x14ac:dyDescent="0.2">
      <c r="A341" s="3">
        <f t="shared" si="19"/>
        <v>2036</v>
      </c>
      <c r="B341" s="3">
        <f t="shared" si="20"/>
        <v>3</v>
      </c>
      <c r="C341" s="1">
        <f>'Florida_Keys FR'!F388</f>
        <v>118.95114810372058</v>
      </c>
      <c r="D341" s="1">
        <f>+Key_West!J472</f>
        <v>0</v>
      </c>
      <c r="E341" s="164">
        <f>+'LEE County'!D316</f>
        <v>769.15958429389502</v>
      </c>
      <c r="F341" s="1">
        <f>+Metro_Dade!I437</f>
        <v>0</v>
      </c>
      <c r="G341" s="1">
        <v>0</v>
      </c>
      <c r="H341" s="41"/>
      <c r="I341" s="1"/>
      <c r="J341" s="1"/>
      <c r="K341" s="1"/>
      <c r="L341" s="1">
        <f t="shared" si="18"/>
        <v>888.11073239761561</v>
      </c>
      <c r="N341" s="1"/>
    </row>
    <row r="342" spans="1:14" x14ac:dyDescent="0.2">
      <c r="A342" s="3">
        <f t="shared" si="19"/>
        <v>2036</v>
      </c>
      <c r="B342" s="3">
        <f t="shared" si="20"/>
        <v>4</v>
      </c>
      <c r="C342" s="1">
        <f>'Florida_Keys FR'!F389</f>
        <v>142.07019396795641</v>
      </c>
      <c r="D342" s="1">
        <f>+Key_West!J473</f>
        <v>0</v>
      </c>
      <c r="E342" s="164">
        <f>+'LEE County'!D317</f>
        <v>771.50661050495444</v>
      </c>
      <c r="F342" s="1">
        <f>+Metro_Dade!I438</f>
        <v>0</v>
      </c>
      <c r="G342" s="1">
        <v>0</v>
      </c>
      <c r="H342" s="41"/>
      <c r="I342" s="1"/>
      <c r="J342" s="1"/>
      <c r="K342" s="1"/>
      <c r="L342" s="1">
        <f t="shared" si="18"/>
        <v>913.57680447291091</v>
      </c>
      <c r="N342" s="1"/>
    </row>
    <row r="343" spans="1:14" x14ac:dyDescent="0.2">
      <c r="A343" s="3">
        <f t="shared" si="19"/>
        <v>2036</v>
      </c>
      <c r="B343" s="3">
        <f t="shared" si="20"/>
        <v>5</v>
      </c>
      <c r="C343" s="1">
        <f>'Florida_Keys FR'!F390</f>
        <v>153.79349220931323</v>
      </c>
      <c r="D343" s="1">
        <f>+Key_West!J474</f>
        <v>0</v>
      </c>
      <c r="E343" s="164">
        <f>+'LEE County'!D318</f>
        <v>849.96770872894206</v>
      </c>
      <c r="F343" s="1">
        <f>+Metro_Dade!I439</f>
        <v>0</v>
      </c>
      <c r="G343" s="1">
        <v>0</v>
      </c>
      <c r="H343" s="41"/>
      <c r="I343" s="1"/>
      <c r="J343" s="1"/>
      <c r="K343" s="1"/>
      <c r="L343" s="1">
        <f t="shared" si="18"/>
        <v>1003.7612009382553</v>
      </c>
      <c r="N343" s="1"/>
    </row>
    <row r="344" spans="1:14" x14ac:dyDescent="0.2">
      <c r="A344" s="3">
        <f t="shared" si="19"/>
        <v>2036</v>
      </c>
      <c r="B344" s="3">
        <f t="shared" si="20"/>
        <v>6</v>
      </c>
      <c r="C344" s="1">
        <f>'Florida_Keys FR'!F391</f>
        <v>154.37816679469557</v>
      </c>
      <c r="D344" s="1">
        <f>+Key_West!J475</f>
        <v>0</v>
      </c>
      <c r="E344" s="164">
        <f>+'LEE County'!D319</f>
        <v>877.01186258124551</v>
      </c>
      <c r="F344" s="1">
        <f>+Metro_Dade!I440</f>
        <v>0</v>
      </c>
      <c r="G344" s="1">
        <v>0</v>
      </c>
      <c r="H344" s="41"/>
      <c r="I344" s="1"/>
      <c r="J344" s="1"/>
      <c r="K344" s="1"/>
      <c r="L344" s="1">
        <f t="shared" si="18"/>
        <v>1031.3900293759411</v>
      </c>
      <c r="N344" s="1"/>
    </row>
    <row r="345" spans="1:14" x14ac:dyDescent="0.2">
      <c r="A345" s="3">
        <f t="shared" si="19"/>
        <v>2036</v>
      </c>
      <c r="B345" s="3">
        <f t="shared" si="20"/>
        <v>7</v>
      </c>
      <c r="C345" s="1">
        <f>'Florida_Keys FR'!F392</f>
        <v>171.10524062655551</v>
      </c>
      <c r="D345" s="1">
        <f>+Key_West!J476</f>
        <v>0</v>
      </c>
      <c r="E345" s="164">
        <f>+'LEE County'!D320</f>
        <v>901.49738308955068</v>
      </c>
      <c r="F345" s="1">
        <f>+Metro_Dade!I441</f>
        <v>0</v>
      </c>
      <c r="G345" s="1">
        <v>0</v>
      </c>
      <c r="H345" s="41"/>
      <c r="I345" s="1"/>
      <c r="J345" s="1"/>
      <c r="K345" s="1"/>
      <c r="L345" s="1">
        <f t="shared" si="18"/>
        <v>1072.6026237161061</v>
      </c>
      <c r="N345" s="1"/>
    </row>
    <row r="346" spans="1:14" s="67" customFormat="1" x14ac:dyDescent="0.2">
      <c r="A346" s="64">
        <f t="shared" si="19"/>
        <v>2036</v>
      </c>
      <c r="B346" s="64">
        <f t="shared" si="20"/>
        <v>8</v>
      </c>
      <c r="C346" s="1">
        <f>'Florida_Keys FR'!F393</f>
        <v>169.78377266410604</v>
      </c>
      <c r="D346" s="66">
        <f>+Key_West!J477</f>
        <v>0</v>
      </c>
      <c r="E346" s="183">
        <f>+'LEE County'!D321</f>
        <v>903.33123077837013</v>
      </c>
      <c r="F346" s="66">
        <f>+Metro_Dade!I442</f>
        <v>0</v>
      </c>
      <c r="G346" s="1">
        <v>0</v>
      </c>
      <c r="H346" s="41"/>
      <c r="I346" s="66"/>
      <c r="J346" s="66"/>
      <c r="K346" s="66"/>
      <c r="L346" s="1">
        <f t="shared" si="18"/>
        <v>1073.1150034424761</v>
      </c>
      <c r="M346" s="66"/>
      <c r="N346" s="1"/>
    </row>
    <row r="347" spans="1:14" x14ac:dyDescent="0.2">
      <c r="A347" s="3">
        <f t="shared" si="19"/>
        <v>2036</v>
      </c>
      <c r="B347" s="3">
        <f t="shared" si="20"/>
        <v>9</v>
      </c>
      <c r="C347" s="1">
        <f>'Florida_Keys FR'!F394</f>
        <v>157.60952396918225</v>
      </c>
      <c r="D347" s="1">
        <f>+Key_West!J478</f>
        <v>0</v>
      </c>
      <c r="E347" s="164">
        <f>+'LEE County'!D322</f>
        <v>879.07390697349251</v>
      </c>
      <c r="F347" s="1">
        <f>+Metro_Dade!I443</f>
        <v>0</v>
      </c>
      <c r="G347" s="1">
        <v>0</v>
      </c>
      <c r="H347" s="41"/>
      <c r="I347" s="1"/>
      <c r="J347" s="1"/>
      <c r="K347" s="1"/>
      <c r="L347" s="1">
        <f t="shared" si="18"/>
        <v>1036.6834309426747</v>
      </c>
      <c r="N347" s="1"/>
    </row>
    <row r="348" spans="1:14" x14ac:dyDescent="0.2">
      <c r="A348" s="3">
        <f t="shared" si="19"/>
        <v>2036</v>
      </c>
      <c r="B348" s="3">
        <f t="shared" si="20"/>
        <v>10</v>
      </c>
      <c r="C348" s="1">
        <f>'Florida_Keys FR'!F395</f>
        <v>144.88373237017498</v>
      </c>
      <c r="D348" s="1">
        <f>+Key_West!J479</f>
        <v>0</v>
      </c>
      <c r="E348" s="164">
        <f>+'LEE County'!D323</f>
        <v>833.26657478513471</v>
      </c>
      <c r="F348" s="1">
        <f>+Metro_Dade!I444</f>
        <v>0</v>
      </c>
      <c r="G348" s="1">
        <v>0</v>
      </c>
      <c r="H348" s="41"/>
      <c r="I348" s="1"/>
      <c r="J348" s="1"/>
      <c r="K348" s="1"/>
      <c r="L348" s="1">
        <f t="shared" si="18"/>
        <v>978.15030715530975</v>
      </c>
      <c r="N348" s="1"/>
    </row>
    <row r="349" spans="1:14" x14ac:dyDescent="0.2">
      <c r="A349" s="3">
        <f t="shared" si="19"/>
        <v>2036</v>
      </c>
      <c r="B349" s="3">
        <f t="shared" si="20"/>
        <v>11</v>
      </c>
      <c r="C349" s="1">
        <f>'Florida_Keys FR'!F396</f>
        <v>128.70621372054708</v>
      </c>
      <c r="D349" s="1">
        <f>+Key_West!J480</f>
        <v>0</v>
      </c>
      <c r="E349" s="164">
        <f>+'LEE County'!D324</f>
        <v>780.45336340990195</v>
      </c>
      <c r="F349" s="1">
        <f>+Metro_Dade!I445</f>
        <v>0</v>
      </c>
      <c r="G349" s="1">
        <v>0</v>
      </c>
      <c r="H349" s="41"/>
      <c r="I349" s="1"/>
      <c r="J349" s="1"/>
      <c r="K349" s="1"/>
      <c r="L349" s="1">
        <f t="shared" si="18"/>
        <v>909.15957713044907</v>
      </c>
      <c r="N349" s="1"/>
    </row>
    <row r="350" spans="1:14" x14ac:dyDescent="0.2">
      <c r="A350" s="3">
        <f t="shared" si="19"/>
        <v>2036</v>
      </c>
      <c r="B350" s="3">
        <f t="shared" si="20"/>
        <v>12</v>
      </c>
      <c r="C350" s="1">
        <f>'Florida_Keys FR'!F397</f>
        <v>123.83274604424064</v>
      </c>
      <c r="D350" s="1">
        <f>+Key_West!J481</f>
        <v>0</v>
      </c>
      <c r="E350" s="164">
        <f>+'LEE County'!D325</f>
        <v>760.40560221379872</v>
      </c>
      <c r="F350" s="1">
        <f>+Metro_Dade!I446</f>
        <v>0</v>
      </c>
      <c r="G350" s="1">
        <v>0</v>
      </c>
      <c r="H350" s="41"/>
      <c r="I350" s="1"/>
      <c r="J350" s="1"/>
      <c r="K350" s="1"/>
      <c r="L350" s="1">
        <f t="shared" si="18"/>
        <v>884.23834825803931</v>
      </c>
      <c r="M350" s="46"/>
      <c r="N350" s="1"/>
    </row>
    <row r="351" spans="1:14" x14ac:dyDescent="0.2">
      <c r="A351" s="3">
        <f t="shared" si="19"/>
        <v>2037</v>
      </c>
      <c r="B351" s="3">
        <f t="shared" si="20"/>
        <v>1</v>
      </c>
      <c r="C351" s="1">
        <f>'Florida_Keys FR'!F398</f>
        <v>116.43809674772271</v>
      </c>
      <c r="D351" s="1">
        <f>+Key_West!J482</f>
        <v>0</v>
      </c>
      <c r="E351" s="164">
        <f>+'LEE County'!D326</f>
        <v>948.20620358173096</v>
      </c>
      <c r="F351" s="1">
        <f>+Metro_Dade!I447</f>
        <v>0</v>
      </c>
      <c r="G351" s="1">
        <v>0</v>
      </c>
      <c r="H351" s="41"/>
      <c r="I351" s="1"/>
      <c r="J351" s="1"/>
      <c r="K351" s="1"/>
      <c r="L351" s="1">
        <f t="shared" si="18"/>
        <v>1064.6443003294537</v>
      </c>
      <c r="N351" s="1"/>
    </row>
    <row r="352" spans="1:14" x14ac:dyDescent="0.2">
      <c r="A352" s="3">
        <f t="shared" si="19"/>
        <v>2037</v>
      </c>
      <c r="B352" s="3">
        <f t="shared" si="20"/>
        <v>2</v>
      </c>
      <c r="C352" s="1">
        <f>'Florida_Keys FR'!F399</f>
        <v>127.92464549846363</v>
      </c>
      <c r="D352" s="1">
        <f>+Key_West!J483</f>
        <v>0</v>
      </c>
      <c r="E352" s="164">
        <f>+'LEE County'!D327</f>
        <v>826.23956829314557</v>
      </c>
      <c r="F352" s="1">
        <f>+Metro_Dade!I448</f>
        <v>0</v>
      </c>
      <c r="G352" s="1">
        <v>0</v>
      </c>
      <c r="H352" s="41"/>
      <c r="I352" s="1"/>
      <c r="J352" s="1"/>
      <c r="K352" s="1"/>
      <c r="L352" s="1">
        <f t="shared" si="18"/>
        <v>954.1642137916092</v>
      </c>
      <c r="N352" s="1"/>
    </row>
    <row r="353" spans="1:14" x14ac:dyDescent="0.2">
      <c r="A353" s="3">
        <f t="shared" si="19"/>
        <v>2037</v>
      </c>
      <c r="B353" s="3">
        <f t="shared" si="20"/>
        <v>3</v>
      </c>
      <c r="C353" s="1">
        <f>'Florida_Keys FR'!F400</f>
        <v>119.55779895904953</v>
      </c>
      <c r="D353" s="1">
        <f>+Key_West!J484</f>
        <v>0</v>
      </c>
      <c r="E353" s="164">
        <f>+'LEE County'!D328</f>
        <v>777.21123201368027</v>
      </c>
      <c r="F353" s="1">
        <f>+Metro_Dade!I449</f>
        <v>0</v>
      </c>
      <c r="G353" s="1">
        <v>0</v>
      </c>
      <c r="H353" s="41"/>
      <c r="I353" s="1"/>
      <c r="J353" s="1"/>
      <c r="K353" s="1"/>
      <c r="L353" s="1">
        <f t="shared" si="18"/>
        <v>896.76903097272975</v>
      </c>
      <c r="N353" s="1"/>
    </row>
    <row r="354" spans="1:14" x14ac:dyDescent="0.2">
      <c r="A354" s="3">
        <f t="shared" si="19"/>
        <v>2037</v>
      </c>
      <c r="B354" s="3">
        <f t="shared" si="20"/>
        <v>4</v>
      </c>
      <c r="C354" s="1">
        <f>'Florida_Keys FR'!F401</f>
        <v>142.794751957193</v>
      </c>
      <c r="D354" s="1">
        <f>+Key_West!J485</f>
        <v>0</v>
      </c>
      <c r="E354" s="164">
        <f>+'LEE County'!D329</f>
        <v>779.45829479658016</v>
      </c>
      <c r="F354" s="1">
        <f>+Metro_Dade!I450</f>
        <v>0</v>
      </c>
      <c r="G354" s="1">
        <v>0</v>
      </c>
      <c r="H354" s="41"/>
      <c r="I354" s="1"/>
      <c r="J354" s="1"/>
      <c r="K354" s="1"/>
      <c r="L354" s="1">
        <f t="shared" si="18"/>
        <v>922.25304675377311</v>
      </c>
      <c r="N354" s="1"/>
    </row>
    <row r="355" spans="1:14" x14ac:dyDescent="0.2">
      <c r="A355" s="3">
        <f t="shared" si="19"/>
        <v>2037</v>
      </c>
      <c r="B355" s="3">
        <f t="shared" si="20"/>
        <v>5</v>
      </c>
      <c r="C355" s="1">
        <f>'Florida_Keys FR'!F402</f>
        <v>154.57783901958078</v>
      </c>
      <c r="D355" s="1">
        <f>+Key_West!J486</f>
        <v>0</v>
      </c>
      <c r="E355" s="164">
        <f>+'LEE County'!D330</f>
        <v>857.80505347487633</v>
      </c>
      <c r="F355" s="1">
        <f>+Metro_Dade!I451</f>
        <v>0</v>
      </c>
      <c r="G355" s="1">
        <v>0</v>
      </c>
      <c r="H355" s="41"/>
      <c r="I355" s="1"/>
      <c r="J355" s="1"/>
      <c r="K355" s="1"/>
      <c r="L355" s="1">
        <f t="shared" si="18"/>
        <v>1012.3828924944571</v>
      </c>
      <c r="N355" s="1"/>
    </row>
    <row r="356" spans="1:14" x14ac:dyDescent="0.2">
      <c r="A356" s="3">
        <f t="shared" si="19"/>
        <v>2037</v>
      </c>
      <c r="B356" s="3">
        <f t="shared" si="20"/>
        <v>6</v>
      </c>
      <c r="C356" s="1">
        <f>'Florida_Keys FR'!F403</f>
        <v>155.16549544534851</v>
      </c>
      <c r="D356" s="1">
        <f>+Key_West!J487</f>
        <v>0</v>
      </c>
      <c r="E356" s="164">
        <f>+'LEE County'!D331</f>
        <v>884.71413492252066</v>
      </c>
      <c r="F356" s="1">
        <f>+Metro_Dade!I452</f>
        <v>0</v>
      </c>
      <c r="G356" s="1">
        <v>0</v>
      </c>
      <c r="H356" s="41"/>
      <c r="I356" s="1"/>
      <c r="J356" s="1"/>
      <c r="K356" s="1"/>
      <c r="L356" s="1">
        <f t="shared" si="18"/>
        <v>1039.8796303678691</v>
      </c>
      <c r="N356" s="1"/>
    </row>
    <row r="357" spans="1:14" x14ac:dyDescent="0.2">
      <c r="A357" s="3">
        <f t="shared" si="19"/>
        <v>2037</v>
      </c>
      <c r="B357" s="3">
        <f t="shared" si="20"/>
        <v>7</v>
      </c>
      <c r="C357" s="1">
        <f>'Florida_Keys FR'!F404</f>
        <v>171.97752497606606</v>
      </c>
      <c r="D357" s="1">
        <f>+Key_West!J488</f>
        <v>0</v>
      </c>
      <c r="E357" s="164">
        <f>+'LEE County'!D332</f>
        <v>909.09572023057285</v>
      </c>
      <c r="F357" s="1">
        <f>+Metro_Dade!I453</f>
        <v>0</v>
      </c>
      <c r="G357" s="1">
        <v>0</v>
      </c>
      <c r="H357" s="41"/>
      <c r="I357" s="1"/>
      <c r="J357" s="1"/>
      <c r="K357" s="1"/>
      <c r="L357" s="1">
        <f t="shared" si="18"/>
        <v>1081.0732452066388</v>
      </c>
      <c r="N357" s="1"/>
    </row>
    <row r="358" spans="1:14" s="67" customFormat="1" x14ac:dyDescent="0.2">
      <c r="A358" s="64">
        <f t="shared" si="19"/>
        <v>2037</v>
      </c>
      <c r="B358" s="64">
        <f t="shared" si="20"/>
        <v>8</v>
      </c>
      <c r="C358" s="1">
        <f>'Florida_Keys FR'!F405</f>
        <v>170.64966990469304</v>
      </c>
      <c r="D358" s="66">
        <f>+Key_West!J489</f>
        <v>0</v>
      </c>
      <c r="E358" s="183">
        <f>+'LEE County'!D333</f>
        <v>910.9246891424383</v>
      </c>
      <c r="F358" s="66">
        <f>+Metro_Dade!I454</f>
        <v>0</v>
      </c>
      <c r="G358" s="1">
        <v>0</v>
      </c>
      <c r="H358" s="41"/>
      <c r="I358" s="66"/>
      <c r="J358" s="66"/>
      <c r="K358" s="66"/>
      <c r="L358" s="1">
        <f t="shared" si="18"/>
        <v>1081.5743590471313</v>
      </c>
      <c r="M358" s="66"/>
      <c r="N358" s="1"/>
    </row>
    <row r="359" spans="1:14" x14ac:dyDescent="0.2">
      <c r="A359" s="3">
        <f t="shared" si="19"/>
        <v>2037</v>
      </c>
      <c r="B359" s="3">
        <f t="shared" si="20"/>
        <v>9</v>
      </c>
      <c r="C359" s="1">
        <f>'Florida_Keys FR'!F406</f>
        <v>158.41333254142509</v>
      </c>
      <c r="D359" s="1">
        <f>+Key_West!J490</f>
        <v>0</v>
      </c>
      <c r="E359" s="164">
        <f>+'LEE County'!D334</f>
        <v>886.81573540574311</v>
      </c>
      <c r="F359" s="1">
        <f>+Metro_Dade!I455</f>
        <v>0</v>
      </c>
      <c r="G359" s="1">
        <v>0</v>
      </c>
      <c r="H359" s="41"/>
      <c r="I359" s="1"/>
      <c r="J359" s="1"/>
      <c r="K359" s="1"/>
      <c r="L359" s="1">
        <f t="shared" si="18"/>
        <v>1045.2290679471682</v>
      </c>
      <c r="N359" s="1"/>
    </row>
    <row r="360" spans="1:14" x14ac:dyDescent="0.2">
      <c r="A360" s="3">
        <f t="shared" si="19"/>
        <v>2037</v>
      </c>
      <c r="B360" s="3">
        <f t="shared" si="20"/>
        <v>10</v>
      </c>
      <c r="C360" s="1">
        <f>'Florida_Keys FR'!F407</f>
        <v>145.62263940526302</v>
      </c>
      <c r="D360" s="1">
        <f>+Key_West!J491</f>
        <v>0</v>
      </c>
      <c r="E360" s="164">
        <f>+'LEE County'!D335</f>
        <v>841.02510928947697</v>
      </c>
      <c r="F360" s="1">
        <f>+Metro_Dade!I456</f>
        <v>0</v>
      </c>
      <c r="G360" s="1">
        <v>0</v>
      </c>
      <c r="H360" s="41"/>
      <c r="I360" s="1"/>
      <c r="J360" s="1"/>
      <c r="K360" s="1"/>
      <c r="L360" s="1">
        <f t="shared" si="18"/>
        <v>986.64774869474002</v>
      </c>
      <c r="N360" s="1"/>
    </row>
    <row r="361" spans="1:14" x14ac:dyDescent="0.2">
      <c r="A361" s="3">
        <f t="shared" si="19"/>
        <v>2037</v>
      </c>
      <c r="B361" s="3">
        <f t="shared" si="20"/>
        <v>11</v>
      </c>
      <c r="C361" s="1">
        <f>'Florida_Keys FR'!F408</f>
        <v>129.36261541052187</v>
      </c>
      <c r="D361" s="1">
        <f>+Key_West!J492</f>
        <v>0</v>
      </c>
      <c r="E361" s="164">
        <f>+'LEE County'!D336</f>
        <v>788.16947087423716</v>
      </c>
      <c r="F361" s="1">
        <f>+Metro_Dade!I457</f>
        <v>0</v>
      </c>
      <c r="G361" s="1">
        <v>0</v>
      </c>
      <c r="H361" s="41"/>
      <c r="I361" s="1"/>
      <c r="J361" s="1"/>
      <c r="K361" s="1"/>
      <c r="L361" s="1">
        <f t="shared" si="18"/>
        <v>917.53208628475909</v>
      </c>
      <c r="N361" s="1"/>
    </row>
    <row r="362" spans="1:14" x14ac:dyDescent="0.2">
      <c r="A362" s="3">
        <f t="shared" si="19"/>
        <v>2037</v>
      </c>
      <c r="B362" s="3">
        <f t="shared" si="20"/>
        <v>12</v>
      </c>
      <c r="C362" s="1">
        <f>'Florida_Keys FR'!F409</f>
        <v>124.46429304906626</v>
      </c>
      <c r="D362" s="1">
        <f>+Key_West!J493</f>
        <v>0</v>
      </c>
      <c r="E362" s="164">
        <f>+'LEE County'!D337</f>
        <v>767.54593982720576</v>
      </c>
      <c r="F362" s="1">
        <f>+Metro_Dade!I458</f>
        <v>0</v>
      </c>
      <c r="G362" s="1">
        <v>0</v>
      </c>
      <c r="H362" s="41"/>
      <c r="I362" s="1"/>
      <c r="J362" s="1"/>
      <c r="K362" s="1"/>
      <c r="L362" s="1">
        <f t="shared" si="18"/>
        <v>892.01023287627197</v>
      </c>
      <c r="M362" s="46"/>
      <c r="N362" s="1"/>
    </row>
    <row r="363" spans="1:14" x14ac:dyDescent="0.2">
      <c r="A363" s="3">
        <f t="shared" si="19"/>
        <v>2038</v>
      </c>
      <c r="B363" s="3">
        <f t="shared" si="20"/>
        <v>1</v>
      </c>
      <c r="C363" s="1">
        <f>'Florida_Keys FR'!F410</f>
        <v>117.03193104113612</v>
      </c>
      <c r="D363" s="1">
        <f>+Key_West!J494</f>
        <v>0</v>
      </c>
      <c r="E363" s="164">
        <f>+'LEE County'!D338</f>
        <v>955.04475263803863</v>
      </c>
      <c r="F363" s="1">
        <f>+Metro_Dade!I459</f>
        <v>0</v>
      </c>
      <c r="G363" s="1">
        <v>0</v>
      </c>
      <c r="H363" s="41"/>
      <c r="I363" s="1"/>
      <c r="J363" s="1"/>
      <c r="K363" s="1"/>
      <c r="L363" s="1">
        <f t="shared" si="18"/>
        <v>1072.0766836791747</v>
      </c>
      <c r="N363" s="1"/>
    </row>
    <row r="364" spans="1:14" x14ac:dyDescent="0.2">
      <c r="A364" s="3">
        <f t="shared" si="19"/>
        <v>2038</v>
      </c>
      <c r="B364" s="3">
        <f t="shared" si="20"/>
        <v>2</v>
      </c>
      <c r="C364" s="1">
        <f>'Florida_Keys FR'!F411</f>
        <v>128.57706119050584</v>
      </c>
      <c r="D364" s="1">
        <f>+Key_West!J495</f>
        <v>0</v>
      </c>
      <c r="E364" s="164">
        <f>+'LEE County'!D339</f>
        <v>833.28900720862578</v>
      </c>
      <c r="F364" s="1">
        <f>+Metro_Dade!I460</f>
        <v>0</v>
      </c>
      <c r="G364" s="1">
        <v>0</v>
      </c>
      <c r="H364" s="41"/>
      <c r="I364" s="1"/>
      <c r="J364" s="1"/>
      <c r="K364" s="1"/>
      <c r="L364" s="1">
        <f t="shared" si="18"/>
        <v>961.86606839913156</v>
      </c>
      <c r="N364" s="1"/>
    </row>
    <row r="365" spans="1:14" x14ac:dyDescent="0.2">
      <c r="A365" s="3">
        <f t="shared" si="19"/>
        <v>2038</v>
      </c>
      <c r="B365" s="3">
        <f t="shared" si="20"/>
        <v>3</v>
      </c>
      <c r="C365" s="1">
        <f>'Florida_Keys FR'!F412</f>
        <v>120.16754373374064</v>
      </c>
      <c r="D365" s="1">
        <f>+Key_West!J496</f>
        <v>0</v>
      </c>
      <c r="E365" s="164">
        <f>+'LEE County'!D340</f>
        <v>785.34716527358933</v>
      </c>
      <c r="F365" s="1">
        <f>+Metro_Dade!I461</f>
        <v>0</v>
      </c>
      <c r="G365" s="1">
        <v>0</v>
      </c>
      <c r="H365" s="41"/>
      <c r="I365" s="1"/>
      <c r="J365" s="1"/>
      <c r="K365" s="1"/>
      <c r="L365" s="1">
        <f t="shared" si="18"/>
        <v>905.51470900733</v>
      </c>
      <c r="N365" s="1"/>
    </row>
    <row r="366" spans="1:14" x14ac:dyDescent="0.2">
      <c r="A366" s="3">
        <f t="shared" si="19"/>
        <v>2038</v>
      </c>
      <c r="B366" s="3">
        <f t="shared" si="20"/>
        <v>4</v>
      </c>
      <c r="C366" s="1">
        <f>'Florida_Keys FR'!F413</f>
        <v>143.52300519217471</v>
      </c>
      <c r="D366" s="1">
        <f>+Key_West!J497</f>
        <v>0</v>
      </c>
      <c r="E366" s="164">
        <f>+'LEE County'!D341</f>
        <v>787.49193468289911</v>
      </c>
      <c r="F366" s="1">
        <f>+Metro_Dade!I462</f>
        <v>0</v>
      </c>
      <c r="G366" s="1">
        <v>0</v>
      </c>
      <c r="H366" s="41"/>
      <c r="I366" s="1"/>
      <c r="J366" s="1"/>
      <c r="K366" s="1"/>
      <c r="L366" s="1">
        <f t="shared" si="18"/>
        <v>931.01493987507388</v>
      </c>
      <c r="N366" s="1"/>
    </row>
    <row r="367" spans="1:14" x14ac:dyDescent="0.2">
      <c r="A367" s="3">
        <f t="shared" si="19"/>
        <v>2038</v>
      </c>
      <c r="B367" s="3">
        <f t="shared" si="20"/>
        <v>5</v>
      </c>
      <c r="C367" s="1">
        <f>'Florida_Keys FR'!F414</f>
        <v>155.3661859985807</v>
      </c>
      <c r="D367" s="1">
        <f>+Key_West!J498</f>
        <v>0</v>
      </c>
      <c r="E367" s="164">
        <f>+'LEE County'!D342</f>
        <v>865.71466446344039</v>
      </c>
      <c r="F367" s="1">
        <f>+Metro_Dade!I463</f>
        <v>0</v>
      </c>
      <c r="G367" s="1">
        <v>0</v>
      </c>
      <c r="H367" s="41"/>
      <c r="I367" s="1"/>
      <c r="J367" s="1"/>
      <c r="K367" s="1"/>
      <c r="L367" s="1">
        <f t="shared" si="18"/>
        <v>1021.0808504620211</v>
      </c>
      <c r="N367" s="1"/>
    </row>
    <row r="368" spans="1:14" x14ac:dyDescent="0.2">
      <c r="A368" s="3">
        <f t="shared" si="19"/>
        <v>2038</v>
      </c>
      <c r="B368" s="3">
        <f t="shared" si="20"/>
        <v>6</v>
      </c>
      <c r="C368" s="1">
        <f>'Florida_Keys FR'!F415</f>
        <v>155.95683947211978</v>
      </c>
      <c r="D368" s="1">
        <f>+Key_West!J499</f>
        <v>0</v>
      </c>
      <c r="E368" s="164">
        <f>+'LEE County'!D343</f>
        <v>892.48405172990908</v>
      </c>
      <c r="F368" s="1">
        <f>+Metro_Dade!I464</f>
        <v>0</v>
      </c>
      <c r="G368" s="1">
        <v>0</v>
      </c>
      <c r="H368" s="41"/>
      <c r="I368" s="1"/>
      <c r="J368" s="1"/>
      <c r="K368" s="1"/>
      <c r="L368" s="1">
        <f t="shared" si="18"/>
        <v>1048.440891202029</v>
      </c>
      <c r="N368" s="1"/>
    </row>
    <row r="369" spans="1:14" x14ac:dyDescent="0.2">
      <c r="A369" s="3">
        <f t="shared" si="19"/>
        <v>2038</v>
      </c>
      <c r="B369" s="3">
        <f t="shared" si="20"/>
        <v>7</v>
      </c>
      <c r="C369" s="1">
        <f>'Florida_Keys FR'!F416</f>
        <v>172.8542561793586</v>
      </c>
      <c r="D369" s="1">
        <f>+Key_West!J500</f>
        <v>0</v>
      </c>
      <c r="E369" s="164">
        <f>+'LEE County'!D344</f>
        <v>916.75810051624705</v>
      </c>
      <c r="F369" s="1">
        <f>+Metro_Dade!I465</f>
        <v>0</v>
      </c>
      <c r="G369" s="1">
        <v>0</v>
      </c>
      <c r="H369" s="41"/>
      <c r="I369" s="1"/>
      <c r="J369" s="1"/>
      <c r="K369" s="1"/>
      <c r="L369" s="1">
        <f t="shared" si="18"/>
        <v>1089.6123566956057</v>
      </c>
      <c r="N369" s="1"/>
    </row>
    <row r="370" spans="1:14" s="67" customFormat="1" x14ac:dyDescent="0.2">
      <c r="A370" s="64">
        <f t="shared" si="19"/>
        <v>2038</v>
      </c>
      <c r="B370" s="64">
        <f t="shared" si="20"/>
        <v>8</v>
      </c>
      <c r="C370" s="1">
        <f>'Florida_Keys FR'!F417</f>
        <v>171.51998322120707</v>
      </c>
      <c r="D370" s="66">
        <f>+Key_West!J501</f>
        <v>0</v>
      </c>
      <c r="E370" s="183">
        <f>+'LEE County'!D345</f>
        <v>918.58197858857488</v>
      </c>
      <c r="F370" s="66">
        <f>+Metro_Dade!I466</f>
        <v>0</v>
      </c>
      <c r="G370" s="1">
        <v>0</v>
      </c>
      <c r="H370" s="41"/>
      <c r="I370" s="66"/>
      <c r="J370" s="66"/>
      <c r="K370" s="66"/>
      <c r="L370" s="1">
        <f t="shared" si="18"/>
        <v>1090.1019618097819</v>
      </c>
      <c r="M370" s="66"/>
      <c r="N370" s="1"/>
    </row>
    <row r="371" spans="1:14" x14ac:dyDescent="0.2">
      <c r="A371" s="3">
        <f t="shared" si="19"/>
        <v>2038</v>
      </c>
      <c r="B371" s="3">
        <f t="shared" si="20"/>
        <v>9</v>
      </c>
      <c r="C371" s="1">
        <f>'Florida_Keys FR'!F418</f>
        <v>159.22124053738639</v>
      </c>
      <c r="D371" s="1">
        <f>+Key_West!J502</f>
        <v>0</v>
      </c>
      <c r="E371" s="164">
        <f>+'LEE County'!D346</f>
        <v>894.62574457569849</v>
      </c>
      <c r="F371" s="1">
        <f>+Metro_Dade!I467</f>
        <v>0</v>
      </c>
      <c r="G371" s="1">
        <v>0</v>
      </c>
      <c r="H371" s="41"/>
      <c r="I371" s="1"/>
      <c r="J371" s="1"/>
      <c r="K371" s="1"/>
      <c r="L371" s="1">
        <f t="shared" si="18"/>
        <v>1053.8469851130849</v>
      </c>
      <c r="N371" s="1"/>
    </row>
    <row r="372" spans="1:14" x14ac:dyDescent="0.2">
      <c r="A372" s="3">
        <f t="shared" si="19"/>
        <v>2038</v>
      </c>
      <c r="B372" s="3">
        <f t="shared" si="20"/>
        <v>10</v>
      </c>
      <c r="C372" s="1">
        <f>'Florida_Keys FR'!F419</f>
        <v>146.36531486622999</v>
      </c>
      <c r="D372" s="1">
        <f>+Key_West!J503</f>
        <v>0</v>
      </c>
      <c r="E372" s="164">
        <f>+'LEE County'!D347</f>
        <v>848.85588341013965</v>
      </c>
      <c r="F372" s="1">
        <f>+Metro_Dade!I468</f>
        <v>0</v>
      </c>
      <c r="G372" s="1">
        <v>0</v>
      </c>
      <c r="H372" s="41"/>
      <c r="I372" s="1"/>
      <c r="J372" s="1"/>
      <c r="K372" s="1"/>
      <c r="L372" s="1">
        <f t="shared" si="18"/>
        <v>995.22119827636971</v>
      </c>
      <c r="N372" s="1"/>
    </row>
    <row r="373" spans="1:14" x14ac:dyDescent="0.2">
      <c r="A373" s="3">
        <f>A361+1</f>
        <v>2038</v>
      </c>
      <c r="B373" s="3">
        <f>B361</f>
        <v>11</v>
      </c>
      <c r="C373" s="1">
        <f>'Florida_Keys FR'!F420</f>
        <v>130.02236474911552</v>
      </c>
      <c r="D373" s="1">
        <f>+Key_West!J504</f>
        <v>0</v>
      </c>
      <c r="E373" s="164">
        <f>+'LEE County'!D348</f>
        <v>795.96186517029423</v>
      </c>
      <c r="F373" s="1">
        <f>+Metro_Dade!I469</f>
        <v>0</v>
      </c>
      <c r="G373" s="1">
        <v>0</v>
      </c>
      <c r="H373" s="41"/>
      <c r="I373" s="1"/>
      <c r="J373" s="1"/>
      <c r="K373" s="1"/>
      <c r="L373" s="1">
        <f t="shared" si="18"/>
        <v>925.9842299194097</v>
      </c>
      <c r="N373" s="1"/>
    </row>
    <row r="374" spans="1:14" x14ac:dyDescent="0.2">
      <c r="A374" s="3">
        <f t="shared" ref="A374:A386" si="21">A362+1</f>
        <v>2038</v>
      </c>
      <c r="B374" s="3">
        <f t="shared" ref="B374:B386" si="22">B362</f>
        <v>12</v>
      </c>
      <c r="C374" s="1">
        <f>'Florida_Keys FR'!F421</f>
        <v>125.09906094361651</v>
      </c>
      <c r="D374" s="1">
        <f>+Key_West!J505</f>
        <v>0</v>
      </c>
      <c r="E374" s="164">
        <f>+'LEE County'!D349</f>
        <v>774.75332642221554</v>
      </c>
      <c r="F374" s="1">
        <f>+Metro_Dade!I470</f>
        <v>0</v>
      </c>
      <c r="G374" s="1">
        <v>0</v>
      </c>
      <c r="H374" s="41"/>
      <c r="I374" s="1"/>
      <c r="J374" s="1"/>
      <c r="K374" s="1"/>
      <c r="L374" s="1">
        <f t="shared" si="18"/>
        <v>899.8523873658321</v>
      </c>
      <c r="M374" s="46"/>
      <c r="N374" s="1"/>
    </row>
    <row r="375" spans="1:14" x14ac:dyDescent="0.2">
      <c r="A375" s="3">
        <f t="shared" si="21"/>
        <v>2039</v>
      </c>
      <c r="B375" s="3">
        <f t="shared" si="22"/>
        <v>1</v>
      </c>
      <c r="C375" s="1">
        <f>'Florida_Keys FR'!F422</f>
        <v>117.62879388944593</v>
      </c>
      <c r="D375" s="1">
        <f>+Key_West!J506</f>
        <v>0</v>
      </c>
      <c r="E375" s="164">
        <f>+'LEE County'!D350</f>
        <v>961.93262192977477</v>
      </c>
      <c r="F375" s="1">
        <f>+Metro_Dade!I471</f>
        <v>0</v>
      </c>
      <c r="G375" s="1">
        <v>0</v>
      </c>
      <c r="H375" s="41"/>
      <c r="I375" s="1"/>
      <c r="J375" s="1"/>
      <c r="K375" s="1"/>
      <c r="L375" s="1">
        <f t="shared" si="18"/>
        <v>1079.5614158192207</v>
      </c>
      <c r="N375" s="1"/>
    </row>
    <row r="376" spans="1:14" x14ac:dyDescent="0.2">
      <c r="A376" s="3">
        <f t="shared" si="21"/>
        <v>2039</v>
      </c>
      <c r="B376" s="3">
        <f t="shared" si="22"/>
        <v>2</v>
      </c>
      <c r="C376" s="1">
        <f>'Florida_Keys FR'!F423</f>
        <v>129.23280420257748</v>
      </c>
      <c r="D376" s="1">
        <f>+Key_West!J507</f>
        <v>0</v>
      </c>
      <c r="E376" s="164">
        <f>+'LEE County'!D351</f>
        <v>840.3985916205578</v>
      </c>
      <c r="F376" s="1">
        <f>+Metro_Dade!I472</f>
        <v>0</v>
      </c>
      <c r="G376" s="1">
        <v>0</v>
      </c>
      <c r="H376" s="41"/>
      <c r="I376" s="1"/>
      <c r="J376" s="1"/>
      <c r="K376" s="1"/>
      <c r="L376" s="1">
        <f t="shared" si="18"/>
        <v>969.63139582313534</v>
      </c>
      <c r="N376" s="1"/>
    </row>
    <row r="377" spans="1:14" x14ac:dyDescent="0.2">
      <c r="A377" s="3">
        <f t="shared" si="21"/>
        <v>2039</v>
      </c>
      <c r="B377" s="3">
        <f t="shared" si="22"/>
        <v>3</v>
      </c>
      <c r="C377" s="1">
        <f>'Florida_Keys FR'!F424</f>
        <v>120.78039820678271</v>
      </c>
      <c r="D377" s="1">
        <f>+Key_West!J508</f>
        <v>0</v>
      </c>
      <c r="E377" s="164">
        <f>+'LEE County'!D352</f>
        <v>793.56826638399127</v>
      </c>
      <c r="F377" s="1">
        <f>+Metro_Dade!I473</f>
        <v>0</v>
      </c>
      <c r="G377" s="1">
        <v>0</v>
      </c>
      <c r="H377" s="41"/>
      <c r="I377" s="1"/>
      <c r="J377" s="1"/>
      <c r="K377" s="1"/>
      <c r="L377" s="1">
        <f t="shared" si="18"/>
        <v>914.34866459077398</v>
      </c>
      <c r="N377" s="1"/>
    </row>
    <row r="378" spans="1:14" x14ac:dyDescent="0.2">
      <c r="A378" s="3">
        <f t="shared" si="21"/>
        <v>2039</v>
      </c>
      <c r="B378" s="3">
        <f t="shared" si="22"/>
        <v>4</v>
      </c>
      <c r="C378" s="1">
        <f>'Florida_Keys FR'!F425</f>
        <v>144.25497251865485</v>
      </c>
      <c r="D378" s="1">
        <f>+Key_West!J509</f>
        <v>0</v>
      </c>
      <c r="E378" s="164">
        <f>+'LEE County'!D353</f>
        <v>795.60837485533204</v>
      </c>
      <c r="F378" s="1">
        <f>+Metro_Dade!I474</f>
        <v>0</v>
      </c>
      <c r="G378" s="1">
        <v>0</v>
      </c>
      <c r="H378" s="41"/>
      <c r="I378" s="1"/>
      <c r="J378" s="1"/>
      <c r="K378" s="1"/>
      <c r="L378" s="1">
        <f t="shared" si="18"/>
        <v>939.86334737398693</v>
      </c>
      <c r="N378" s="1"/>
    </row>
    <row r="379" spans="1:14" x14ac:dyDescent="0.2">
      <c r="A379" s="3">
        <f t="shared" si="21"/>
        <v>2039</v>
      </c>
      <c r="B379" s="3">
        <f t="shared" si="22"/>
        <v>5</v>
      </c>
      <c r="C379" s="1">
        <f>'Florida_Keys FR'!F426</f>
        <v>156.15855354717351</v>
      </c>
      <c r="D379" s="1">
        <f>+Key_West!J510</f>
        <v>0</v>
      </c>
      <c r="E379" s="164">
        <f>+'LEE County'!D354</f>
        <v>873.69720804401595</v>
      </c>
      <c r="F379" s="1">
        <f>+Metro_Dade!I475</f>
        <v>0</v>
      </c>
      <c r="G379" s="1">
        <v>0</v>
      </c>
      <c r="H379" s="41"/>
      <c r="I379" s="1"/>
      <c r="J379" s="1"/>
      <c r="K379" s="1"/>
      <c r="L379" s="1">
        <f t="shared" si="18"/>
        <v>1029.8557615911895</v>
      </c>
      <c r="N379" s="1"/>
    </row>
    <row r="380" spans="1:14" x14ac:dyDescent="0.2">
      <c r="A380" s="3">
        <f t="shared" si="21"/>
        <v>2039</v>
      </c>
      <c r="B380" s="3">
        <f t="shared" si="22"/>
        <v>6</v>
      </c>
      <c r="C380" s="1">
        <f>'Florida_Keys FR'!F427</f>
        <v>156.75221935342756</v>
      </c>
      <c r="D380" s="1">
        <f>+Key_West!J511</f>
        <v>0</v>
      </c>
      <c r="E380" s="164">
        <f>+'LEE County'!D355</f>
        <v>900.32220708442878</v>
      </c>
      <c r="F380" s="1">
        <f>+Metro_Dade!I476</f>
        <v>0</v>
      </c>
      <c r="G380" s="1">
        <v>0</v>
      </c>
      <c r="H380" s="41"/>
      <c r="I380" s="1"/>
      <c r="J380" s="1"/>
      <c r="K380" s="1"/>
      <c r="L380" s="1">
        <f t="shared" si="18"/>
        <v>1057.0744264378563</v>
      </c>
      <c r="N380" s="1"/>
    </row>
    <row r="381" spans="1:14" x14ac:dyDescent="0.2">
      <c r="A381" s="3">
        <f t="shared" si="21"/>
        <v>2039</v>
      </c>
      <c r="B381" s="3">
        <f t="shared" si="22"/>
        <v>7</v>
      </c>
      <c r="C381" s="1">
        <f>'Florida_Keys FR'!F428</f>
        <v>173.73545690622947</v>
      </c>
      <c r="D381" s="1">
        <f>+Key_West!J512</f>
        <v>0</v>
      </c>
      <c r="E381" s="164">
        <f>+'LEE County'!D356</f>
        <v>924.48506373893849</v>
      </c>
      <c r="F381" s="1">
        <f>+Metro_Dade!I477</f>
        <v>0</v>
      </c>
      <c r="G381" s="1">
        <v>0</v>
      </c>
      <c r="H381" s="41"/>
      <c r="I381" s="1"/>
      <c r="J381" s="1"/>
      <c r="K381" s="1"/>
      <c r="L381" s="1">
        <f t="shared" si="18"/>
        <v>1098.2205206451679</v>
      </c>
      <c r="N381" s="1"/>
    </row>
    <row r="382" spans="1:14" s="67" customFormat="1" x14ac:dyDescent="0.2">
      <c r="A382" s="64">
        <f t="shared" si="21"/>
        <v>2039</v>
      </c>
      <c r="B382" s="64">
        <f t="shared" si="22"/>
        <v>8</v>
      </c>
      <c r="C382" s="1">
        <f>'Florida_Keys FR'!F429</f>
        <v>172.3947351356353</v>
      </c>
      <c r="D382" s="66">
        <f>+Key_West!J513</f>
        <v>0</v>
      </c>
      <c r="E382" s="183">
        <f>+'LEE County'!D357</f>
        <v>926.30363568481573</v>
      </c>
      <c r="F382" s="66">
        <f>+Metro_Dade!I478</f>
        <v>0</v>
      </c>
      <c r="G382" s="1">
        <v>0</v>
      </c>
      <c r="H382" s="41"/>
      <c r="I382" s="66"/>
      <c r="J382" s="66"/>
      <c r="K382" s="66"/>
      <c r="L382" s="1">
        <f t="shared" si="18"/>
        <v>1098.6983708204511</v>
      </c>
      <c r="M382" s="66"/>
      <c r="N382" s="1"/>
    </row>
    <row r="383" spans="1:14" x14ac:dyDescent="0.2">
      <c r="A383" s="3">
        <f t="shared" si="21"/>
        <v>2039</v>
      </c>
      <c r="B383" s="3">
        <f t="shared" si="22"/>
        <v>9</v>
      </c>
      <c r="C383" s="1">
        <f>'Florida_Keys FR'!F430</f>
        <v>160.03326886412708</v>
      </c>
      <c r="D383" s="1">
        <f>+Key_West!J514</f>
        <v>0</v>
      </c>
      <c r="E383" s="164">
        <f>+'LEE County'!D358</f>
        <v>902.50453493750638</v>
      </c>
      <c r="F383" s="1">
        <f>+Metro_Dade!I479</f>
        <v>0</v>
      </c>
      <c r="G383" s="1">
        <v>0</v>
      </c>
      <c r="H383" s="41"/>
      <c r="I383" s="1"/>
      <c r="J383" s="1"/>
      <c r="K383" s="1"/>
      <c r="L383" s="1">
        <f t="shared" si="18"/>
        <v>1062.5378038016333</v>
      </c>
      <c r="N383" s="1"/>
    </row>
    <row r="384" spans="1:14" x14ac:dyDescent="0.2">
      <c r="A384" s="3">
        <f t="shared" si="21"/>
        <v>2039</v>
      </c>
      <c r="B384" s="3">
        <f t="shared" si="22"/>
        <v>10</v>
      </c>
      <c r="C384" s="1">
        <f>'Florida_Keys FR'!F431</f>
        <v>147.11177797204792</v>
      </c>
      <c r="D384" s="1">
        <f>+Key_West!J515</f>
        <v>0</v>
      </c>
      <c r="E384" s="164">
        <f>+'LEE County'!D359</f>
        <v>856.75956976927353</v>
      </c>
      <c r="F384" s="1">
        <f>+Metro_Dade!I480</f>
        <v>0</v>
      </c>
      <c r="G384" s="1">
        <v>0</v>
      </c>
      <c r="H384" s="41"/>
      <c r="I384" s="1"/>
      <c r="J384" s="1"/>
      <c r="K384" s="1"/>
      <c r="L384" s="1">
        <f t="shared" si="18"/>
        <v>1003.8713477413214</v>
      </c>
      <c r="N384" s="1"/>
    </row>
    <row r="385" spans="1:14" x14ac:dyDescent="0.2">
      <c r="A385" s="3">
        <f t="shared" si="21"/>
        <v>2039</v>
      </c>
      <c r="B385" s="3">
        <f t="shared" si="22"/>
        <v>11</v>
      </c>
      <c r="C385" s="1">
        <f>'Florida_Keys FR'!F432</f>
        <v>130.68547880933599</v>
      </c>
      <c r="D385" s="1">
        <f>+Key_West!J516</f>
        <v>0</v>
      </c>
      <c r="E385" s="164">
        <f>+'LEE County'!D360</f>
        <v>803.83130052301374</v>
      </c>
      <c r="F385" s="1">
        <f>+Metro_Dade!I481</f>
        <v>0</v>
      </c>
      <c r="G385" s="1">
        <v>0</v>
      </c>
      <c r="H385" s="41"/>
      <c r="I385" s="1"/>
      <c r="J385" s="1"/>
      <c r="K385" s="1"/>
      <c r="L385" s="1">
        <f t="shared" si="18"/>
        <v>934.51677933234976</v>
      </c>
      <c r="N385" s="1"/>
    </row>
    <row r="386" spans="1:14" x14ac:dyDescent="0.2">
      <c r="A386" s="3">
        <f t="shared" si="21"/>
        <v>2039</v>
      </c>
      <c r="B386" s="3">
        <f t="shared" si="22"/>
        <v>12</v>
      </c>
      <c r="C386" s="1">
        <f>'Florida_Keys FR'!F433</f>
        <v>125.73706615442893</v>
      </c>
      <c r="D386" s="1">
        <f>+Key_West!J517</f>
        <v>0</v>
      </c>
      <c r="E386" s="164">
        <f>+'LEE County'!D361</f>
        <v>782.02839160014082</v>
      </c>
      <c r="F386" s="1">
        <f>+Metro_Dade!I482</f>
        <v>0</v>
      </c>
      <c r="G386" s="1">
        <v>0</v>
      </c>
      <c r="H386" s="41"/>
      <c r="I386" s="1"/>
      <c r="J386" s="1"/>
      <c r="K386" s="1"/>
      <c r="L386" s="1">
        <f t="shared" si="18"/>
        <v>907.76545775456975</v>
      </c>
      <c r="M386" s="46"/>
      <c r="N386" s="1"/>
    </row>
    <row r="387" spans="1:14" x14ac:dyDescent="0.2">
      <c r="A387" s="3">
        <f>A375+1</f>
        <v>2040</v>
      </c>
      <c r="B387" s="3">
        <f>B375</f>
        <v>1</v>
      </c>
      <c r="C387" s="1">
        <f>'Florida_Keys FR'!F434</f>
        <v>118.22870073828213</v>
      </c>
      <c r="D387" s="1">
        <f>+Key_West!J518</f>
        <v>0</v>
      </c>
      <c r="E387" s="164">
        <f>+'LEE County'!D362</f>
        <v>968.87016715894629</v>
      </c>
      <c r="F387" s="1">
        <f>+Metro_Dade!I483</f>
        <v>0</v>
      </c>
      <c r="G387" s="1">
        <v>0</v>
      </c>
      <c r="H387" s="41"/>
      <c r="I387" s="1"/>
      <c r="J387" s="1"/>
      <c r="K387" s="1"/>
      <c r="L387" s="1">
        <f t="shared" si="18"/>
        <v>1087.0988678972285</v>
      </c>
      <c r="N387" s="1"/>
    </row>
    <row r="388" spans="1:14" x14ac:dyDescent="0.2">
      <c r="A388" s="3">
        <f t="shared" ref="A388:A451" si="23">A376+1</f>
        <v>2040</v>
      </c>
      <c r="B388" s="3">
        <f t="shared" ref="B388:B451" si="24">B376</f>
        <v>2</v>
      </c>
      <c r="C388" s="1">
        <f>'Florida_Keys FR'!F435</f>
        <v>129.89189150401066</v>
      </c>
      <c r="D388" s="1">
        <f>+Key_West!J519</f>
        <v>0</v>
      </c>
      <c r="E388" s="164">
        <f>+'LEE County'!D363</f>
        <v>847.56883468761805</v>
      </c>
      <c r="F388" s="1">
        <f>+Metro_Dade!I484</f>
        <v>0</v>
      </c>
      <c r="G388" s="1">
        <v>0</v>
      </c>
      <c r="H388" s="41"/>
      <c r="I388" s="1"/>
      <c r="J388" s="1"/>
      <c r="K388" s="1"/>
      <c r="L388" s="1">
        <f t="shared" ref="L388:L451" si="25">SUM(C388:K388)</f>
        <v>977.46072619162874</v>
      </c>
      <c r="N388" s="1"/>
    </row>
    <row r="389" spans="1:14" x14ac:dyDescent="0.2">
      <c r="A389" s="3">
        <f t="shared" si="23"/>
        <v>2040</v>
      </c>
      <c r="B389" s="3">
        <f t="shared" si="24"/>
        <v>3</v>
      </c>
      <c r="C389" s="1">
        <f>'Florida_Keys FR'!F436</f>
        <v>121.39637823763726</v>
      </c>
      <c r="D389" s="1">
        <f>+Key_West!J520</f>
        <v>0</v>
      </c>
      <c r="E389" s="164">
        <f>+'LEE County'!D364</f>
        <v>801.87542689137842</v>
      </c>
      <c r="F389" s="1">
        <f>+Metro_Dade!I485</f>
        <v>0</v>
      </c>
      <c r="G389" s="1">
        <v>0</v>
      </c>
      <c r="H389" s="41"/>
      <c r="I389" s="1"/>
      <c r="J389" s="1"/>
      <c r="K389" s="1"/>
      <c r="L389" s="1">
        <f t="shared" si="25"/>
        <v>923.27180512901566</v>
      </c>
      <c r="N389" s="1"/>
    </row>
    <row r="390" spans="1:14" x14ac:dyDescent="0.2">
      <c r="A390" s="3">
        <f t="shared" si="23"/>
        <v>2040</v>
      </c>
      <c r="B390" s="3">
        <f t="shared" si="24"/>
        <v>4</v>
      </c>
      <c r="C390" s="1">
        <f>'Florida_Keys FR'!F437</f>
        <v>144.99067287849999</v>
      </c>
      <c r="D390" s="1">
        <f>+Key_West!J521</f>
        <v>0</v>
      </c>
      <c r="E390" s="164">
        <f>+'LEE County'!D365</f>
        <v>803.80846871127756</v>
      </c>
      <c r="F390" s="1">
        <f>+Metro_Dade!I486</f>
        <v>0</v>
      </c>
      <c r="G390" s="1">
        <v>0</v>
      </c>
      <c r="H390" s="41"/>
      <c r="I390" s="1"/>
      <c r="J390" s="1"/>
      <c r="K390" s="1"/>
      <c r="L390" s="1">
        <f t="shared" si="25"/>
        <v>948.79914158977749</v>
      </c>
      <c r="N390" s="1"/>
    </row>
    <row r="391" spans="1:14" x14ac:dyDescent="0.2">
      <c r="A391" s="3">
        <f t="shared" si="23"/>
        <v>2040</v>
      </c>
      <c r="B391" s="3">
        <f t="shared" si="24"/>
        <v>5</v>
      </c>
      <c r="C391" s="1">
        <f>'Florida_Keys FR'!F438</f>
        <v>156.95496217026414</v>
      </c>
      <c r="D391" s="1">
        <f>+Key_West!J522</f>
        <v>0</v>
      </c>
      <c r="E391" s="164">
        <f>+'LEE County'!D366</f>
        <v>881.75335671022935</v>
      </c>
      <c r="F391" s="1">
        <f>+Metro_Dade!I487</f>
        <v>0</v>
      </c>
      <c r="G391" s="1">
        <v>0</v>
      </c>
      <c r="H391" s="41"/>
      <c r="I391" s="1"/>
      <c r="J391" s="1"/>
      <c r="K391" s="1"/>
      <c r="L391" s="1">
        <f t="shared" si="25"/>
        <v>1038.7083188804936</v>
      </c>
      <c r="N391" s="1"/>
    </row>
    <row r="392" spans="1:14" x14ac:dyDescent="0.2">
      <c r="A392" s="3">
        <f t="shared" si="23"/>
        <v>2040</v>
      </c>
      <c r="B392" s="3">
        <f t="shared" si="24"/>
        <v>6</v>
      </c>
      <c r="C392" s="1">
        <f>'Florida_Keys FR'!F439</f>
        <v>157.55165567213001</v>
      </c>
      <c r="D392" s="1">
        <f>+Key_West!J523</f>
        <v>0</v>
      </c>
      <c r="E392" s="164">
        <f>+'LEE County'!D367</f>
        <v>908.22920028455758</v>
      </c>
      <c r="F392" s="1">
        <f>+Metro_Dade!I488</f>
        <v>0</v>
      </c>
      <c r="G392" s="1">
        <v>0</v>
      </c>
      <c r="H392" s="41"/>
      <c r="I392" s="1"/>
      <c r="J392" s="1"/>
      <c r="K392" s="1"/>
      <c r="L392" s="1">
        <f t="shared" si="25"/>
        <v>1065.7808559566877</v>
      </c>
      <c r="N392" s="1"/>
    </row>
    <row r="393" spans="1:14" x14ac:dyDescent="0.2">
      <c r="A393" s="3">
        <f t="shared" si="23"/>
        <v>2040</v>
      </c>
      <c r="B393" s="3">
        <f t="shared" si="24"/>
        <v>7</v>
      </c>
      <c r="C393" s="1">
        <f>'Florida_Keys FR'!F440</f>
        <v>174.62114994204435</v>
      </c>
      <c r="D393" s="1">
        <f>+Key_West!J524</f>
        <v>0</v>
      </c>
      <c r="E393" s="164">
        <f>+'LEE County'!D368</f>
        <v>932.27715424069208</v>
      </c>
      <c r="F393" s="1">
        <f>+Metro_Dade!I489</f>
        <v>0</v>
      </c>
      <c r="G393" s="1">
        <v>0</v>
      </c>
      <c r="H393" s="41"/>
      <c r="I393" s="1"/>
      <c r="J393" s="1"/>
      <c r="K393" s="1"/>
      <c r="L393" s="1">
        <f t="shared" si="25"/>
        <v>1106.8983041827364</v>
      </c>
      <c r="N393" s="1"/>
    </row>
    <row r="394" spans="1:14" s="67" customFormat="1" x14ac:dyDescent="0.2">
      <c r="A394" s="64">
        <f t="shared" si="23"/>
        <v>2040</v>
      </c>
      <c r="B394" s="64">
        <f t="shared" si="24"/>
        <v>8</v>
      </c>
      <c r="C394" s="1">
        <f>'Florida_Keys FR'!F441</f>
        <v>173.27394828482713</v>
      </c>
      <c r="D394" s="66">
        <f>+Key_West!J525</f>
        <v>0</v>
      </c>
      <c r="E394" s="183">
        <f>+'LEE County'!D369</f>
        <v>934.09020150962056</v>
      </c>
      <c r="F394" s="66">
        <f>+Metro_Dade!I490</f>
        <v>0</v>
      </c>
      <c r="G394" s="1">
        <v>0</v>
      </c>
      <c r="H394" s="41"/>
      <c r="I394" s="66"/>
      <c r="J394" s="66"/>
      <c r="K394" s="66"/>
      <c r="L394" s="1">
        <f t="shared" si="25"/>
        <v>1107.3641497944477</v>
      </c>
      <c r="M394" s="66"/>
      <c r="N394" s="1"/>
    </row>
    <row r="395" spans="1:14" x14ac:dyDescent="0.2">
      <c r="A395" s="3">
        <f t="shared" si="23"/>
        <v>2040</v>
      </c>
      <c r="B395" s="3">
        <f t="shared" si="24"/>
        <v>9</v>
      </c>
      <c r="C395" s="1">
        <f>'Florida_Keys FR'!F442</f>
        <v>160.84943853533414</v>
      </c>
      <c r="D395" s="1">
        <f>+Key_West!J526</f>
        <v>0</v>
      </c>
      <c r="E395" s="164">
        <f>+'LEE County'!D370</f>
        <v>910.45271223339455</v>
      </c>
      <c r="F395" s="1">
        <f>+Metro_Dade!I491</f>
        <v>0</v>
      </c>
      <c r="G395" s="1">
        <v>0</v>
      </c>
      <c r="H395" s="41"/>
      <c r="I395" s="1"/>
      <c r="J395" s="1"/>
      <c r="K395" s="1"/>
      <c r="L395" s="1">
        <f t="shared" si="25"/>
        <v>1071.3021507687288</v>
      </c>
      <c r="N395" s="1"/>
    </row>
    <row r="396" spans="1:14" x14ac:dyDescent="0.2">
      <c r="A396" s="3">
        <f t="shared" si="23"/>
        <v>2040</v>
      </c>
      <c r="B396" s="3">
        <f t="shared" si="24"/>
        <v>10</v>
      </c>
      <c r="C396" s="1">
        <f>'Florida_Keys FR'!F443</f>
        <v>147.86204803970551</v>
      </c>
      <c r="D396" s="1">
        <f>+Key_West!J527</f>
        <v>0</v>
      </c>
      <c r="E396" s="164">
        <f>+'LEE County'!D371</f>
        <v>864.73684725180578</v>
      </c>
      <c r="F396" s="1">
        <f>+Metro_Dade!I492</f>
        <v>0</v>
      </c>
      <c r="G396" s="1">
        <v>0</v>
      </c>
      <c r="H396" s="41"/>
      <c r="I396" s="1"/>
      <c r="J396" s="1"/>
      <c r="K396" s="1"/>
      <c r="L396" s="1">
        <f t="shared" si="25"/>
        <v>1012.5988952915113</v>
      </c>
      <c r="N396" s="1"/>
    </row>
    <row r="397" spans="1:14" x14ac:dyDescent="0.2">
      <c r="A397" s="3">
        <f t="shared" si="23"/>
        <v>2040</v>
      </c>
      <c r="B397" s="3">
        <f t="shared" si="24"/>
        <v>11</v>
      </c>
      <c r="C397" s="1">
        <f>'Florida_Keys FR'!F444</f>
        <v>131.35197475126358</v>
      </c>
      <c r="D397" s="1">
        <f>+Key_West!J528</f>
        <v>0</v>
      </c>
      <c r="E397" s="164">
        <f>+'LEE County'!D372</f>
        <v>811.77853861413109</v>
      </c>
      <c r="F397" s="1">
        <f>+Metro_Dade!I493</f>
        <v>0</v>
      </c>
      <c r="G397" s="1">
        <v>0</v>
      </c>
      <c r="H397" s="41"/>
      <c r="I397" s="1"/>
      <c r="J397" s="1"/>
      <c r="K397" s="1"/>
      <c r="L397" s="1">
        <f t="shared" si="25"/>
        <v>943.13051336539468</v>
      </c>
      <c r="N397" s="1"/>
    </row>
    <row r="398" spans="1:14" x14ac:dyDescent="0.2">
      <c r="A398" s="3">
        <f t="shared" si="23"/>
        <v>2040</v>
      </c>
      <c r="B398" s="3">
        <f t="shared" si="24"/>
        <v>12</v>
      </c>
      <c r="C398" s="1">
        <f>'Florida_Keys FR'!F445</f>
        <v>126.37832519181649</v>
      </c>
      <c r="D398" s="1">
        <f>+Key_West!J529</f>
        <v>0</v>
      </c>
      <c r="E398" s="164">
        <f>+'LEE County'!D373</f>
        <v>789.37177087435714</v>
      </c>
      <c r="F398" s="1">
        <f>+Metro_Dade!I494</f>
        <v>0</v>
      </c>
      <c r="G398" s="1">
        <v>0</v>
      </c>
      <c r="H398" s="41"/>
      <c r="I398" s="1"/>
      <c r="J398" s="1"/>
      <c r="K398" s="1"/>
      <c r="L398" s="1">
        <f t="shared" si="25"/>
        <v>915.75009606617368</v>
      </c>
      <c r="M398" s="46"/>
      <c r="N398" s="1"/>
    </row>
    <row r="399" spans="1:14" x14ac:dyDescent="0.2">
      <c r="A399" s="3">
        <f t="shared" si="23"/>
        <v>2041</v>
      </c>
      <c r="B399" s="3">
        <f t="shared" si="24"/>
        <v>1</v>
      </c>
      <c r="C399" s="1">
        <f>'Florida_Keys FR'!F446</f>
        <v>118.83166711204738</v>
      </c>
      <c r="D399" s="1">
        <f>+Key_West!J530</f>
        <v>0</v>
      </c>
      <c r="E399" s="164">
        <f>+'LEE County'!D374</f>
        <v>975.85774659291508</v>
      </c>
      <c r="F399" s="1">
        <f>+Metro_Dade!I495</f>
        <v>0</v>
      </c>
      <c r="G399" s="1">
        <v>0</v>
      </c>
      <c r="H399" s="41"/>
      <c r="I399" s="1"/>
      <c r="J399" s="1"/>
      <c r="K399" s="1"/>
      <c r="L399" s="1">
        <f t="shared" si="25"/>
        <v>1094.6894137049624</v>
      </c>
      <c r="M399" s="46"/>
      <c r="N399" s="1"/>
    </row>
    <row r="400" spans="1:14" x14ac:dyDescent="0.2">
      <c r="A400" s="3">
        <f t="shared" si="23"/>
        <v>2041</v>
      </c>
      <c r="B400" s="3">
        <f t="shared" si="24"/>
        <v>2</v>
      </c>
      <c r="C400" s="1">
        <f>'Florida_Keys FR'!F447</f>
        <v>130.55434015068116</v>
      </c>
      <c r="D400" s="1">
        <f>+Key_West!J531</f>
        <v>0</v>
      </c>
      <c r="E400" s="164">
        <f>+'LEE County'!D375</f>
        <v>854.80025394672964</v>
      </c>
      <c r="F400" s="1">
        <f>+Metro_Dade!I496</f>
        <v>0</v>
      </c>
      <c r="G400" s="1">
        <v>0</v>
      </c>
      <c r="H400" s="41"/>
      <c r="I400" s="1"/>
      <c r="J400" s="1"/>
      <c r="K400" s="1"/>
      <c r="L400" s="1">
        <f t="shared" si="25"/>
        <v>985.35459409741077</v>
      </c>
      <c r="M400" s="46"/>
      <c r="N400" s="1"/>
    </row>
    <row r="401" spans="1:14" x14ac:dyDescent="0.2">
      <c r="A401" s="3">
        <f t="shared" si="23"/>
        <v>2041</v>
      </c>
      <c r="B401" s="3">
        <f t="shared" si="24"/>
        <v>3</v>
      </c>
      <c r="C401" s="1">
        <f>'Florida_Keys FR'!F448</f>
        <v>122.01549976664919</v>
      </c>
      <c r="D401" s="1">
        <f>+Key_West!J532</f>
        <v>0</v>
      </c>
      <c r="E401" s="164">
        <f>+'LEE County'!D376</f>
        <v>810.26954767505026</v>
      </c>
      <c r="F401" s="1">
        <f>+Metro_Dade!I497</f>
        <v>0</v>
      </c>
      <c r="G401" s="1">
        <v>0</v>
      </c>
      <c r="H401" s="41"/>
      <c r="I401" s="1"/>
      <c r="J401" s="1"/>
      <c r="K401" s="1"/>
      <c r="L401" s="1">
        <f t="shared" si="25"/>
        <v>932.28504744169948</v>
      </c>
      <c r="M401" s="46"/>
      <c r="N401" s="1"/>
    </row>
    <row r="402" spans="1:14" x14ac:dyDescent="0.2">
      <c r="A402" s="3">
        <f t="shared" si="23"/>
        <v>2041</v>
      </c>
      <c r="B402" s="3">
        <f t="shared" si="24"/>
        <v>4</v>
      </c>
      <c r="C402" s="1">
        <f>'Florida_Keys FR'!F449</f>
        <v>145.73012531018037</v>
      </c>
      <c r="D402" s="1">
        <f>+Key_West!J533</f>
        <v>0</v>
      </c>
      <c r="E402" s="164">
        <f>+'LEE County'!D377</f>
        <v>812.09307844384205</v>
      </c>
      <c r="F402" s="1">
        <f>+Metro_Dade!I498</f>
        <v>0</v>
      </c>
      <c r="G402" s="1">
        <v>0</v>
      </c>
      <c r="H402" s="41"/>
      <c r="I402" s="1"/>
      <c r="J402" s="1"/>
      <c r="K402" s="1"/>
      <c r="L402" s="1">
        <f t="shared" si="25"/>
        <v>957.82320375402242</v>
      </c>
      <c r="M402" s="46"/>
      <c r="N402" s="1"/>
    </row>
    <row r="403" spans="1:14" x14ac:dyDescent="0.2">
      <c r="A403" s="3">
        <f t="shared" si="23"/>
        <v>2041</v>
      </c>
      <c r="B403" s="3">
        <f t="shared" si="24"/>
        <v>5</v>
      </c>
      <c r="C403" s="1">
        <f>'Florida_Keys FR'!F450</f>
        <v>157.75543247733256</v>
      </c>
      <c r="D403" s="1">
        <f>+Key_West!J534</f>
        <v>0</v>
      </c>
      <c r="E403" s="164">
        <f>+'LEE County'!D378</f>
        <v>889.88378915660667</v>
      </c>
      <c r="F403" s="1">
        <f>+Metro_Dade!I499</f>
        <v>0</v>
      </c>
      <c r="G403" s="1">
        <v>0</v>
      </c>
      <c r="H403" s="41"/>
      <c r="I403" s="1"/>
      <c r="J403" s="1"/>
      <c r="K403" s="1"/>
      <c r="L403" s="1">
        <f t="shared" si="25"/>
        <v>1047.6392216339393</v>
      </c>
      <c r="M403" s="46"/>
      <c r="N403" s="1"/>
    </row>
    <row r="404" spans="1:14" x14ac:dyDescent="0.2">
      <c r="A404" s="3">
        <f t="shared" si="23"/>
        <v>2041</v>
      </c>
      <c r="B404" s="3">
        <f t="shared" si="24"/>
        <v>6</v>
      </c>
      <c r="C404" s="1">
        <f>'Florida_Keys FR'!F451</f>
        <v>158.35516911605782</v>
      </c>
      <c r="D404" s="1">
        <f>+Key_West!J535</f>
        <v>0</v>
      </c>
      <c r="E404" s="164">
        <f>+'LEE County'!D379</f>
        <v>916.20563589205437</v>
      </c>
      <c r="F404" s="1">
        <f>+Metro_Dade!I500</f>
        <v>0</v>
      </c>
      <c r="G404" s="1">
        <v>0</v>
      </c>
      <c r="H404" s="41"/>
      <c r="I404" s="1"/>
      <c r="J404" s="1"/>
      <c r="K404" s="1"/>
      <c r="L404" s="1">
        <f t="shared" si="25"/>
        <v>1074.5608050081123</v>
      </c>
      <c r="M404" s="46"/>
      <c r="N404" s="1"/>
    </row>
    <row r="405" spans="1:14" x14ac:dyDescent="0.2">
      <c r="A405" s="3">
        <f t="shared" si="23"/>
        <v>2041</v>
      </c>
      <c r="B405" s="3">
        <f t="shared" si="24"/>
        <v>7</v>
      </c>
      <c r="C405" s="1">
        <f>'Florida_Keys FR'!F452</f>
        <v>175.51135818832722</v>
      </c>
      <c r="D405" s="1">
        <f>+Key_West!J536</f>
        <v>0</v>
      </c>
      <c r="E405" s="164">
        <f>+'LEE County'!D380</f>
        <v>940.13492095157983</v>
      </c>
      <c r="F405" s="1">
        <f>+Metro_Dade!I501</f>
        <v>0</v>
      </c>
      <c r="G405" s="1">
        <v>0</v>
      </c>
      <c r="H405" s="41"/>
      <c r="I405" s="1"/>
      <c r="J405" s="1"/>
      <c r="K405" s="1"/>
      <c r="L405" s="1">
        <f t="shared" si="25"/>
        <v>1115.6462791399072</v>
      </c>
      <c r="M405" s="46"/>
      <c r="N405" s="1"/>
    </row>
    <row r="406" spans="1:14" x14ac:dyDescent="0.2">
      <c r="A406" s="64">
        <f t="shared" si="23"/>
        <v>2041</v>
      </c>
      <c r="B406" s="64">
        <f t="shared" si="24"/>
        <v>8</v>
      </c>
      <c r="C406" s="1">
        <f>'Florida_Keys FR'!F453</f>
        <v>174.15764542107982</v>
      </c>
      <c r="D406" s="66">
        <f>+Key_West!J537</f>
        <v>0</v>
      </c>
      <c r="E406" s="183">
        <f>+'LEE County'!D381</f>
        <v>941.94222168978808</v>
      </c>
      <c r="F406" s="66">
        <f>+Metro_Dade!I502</f>
        <v>0</v>
      </c>
      <c r="G406" s="1">
        <v>0</v>
      </c>
      <c r="H406" s="41"/>
      <c r="I406" s="66"/>
      <c r="J406" s="66"/>
      <c r="K406" s="66"/>
      <c r="L406" s="1">
        <f t="shared" si="25"/>
        <v>1116.099867110868</v>
      </c>
      <c r="M406" s="66"/>
      <c r="N406" s="1"/>
    </row>
    <row r="407" spans="1:14" x14ac:dyDescent="0.2">
      <c r="A407" s="3">
        <f t="shared" si="23"/>
        <v>2041</v>
      </c>
      <c r="B407" s="3">
        <f t="shared" si="24"/>
        <v>9</v>
      </c>
      <c r="C407" s="1">
        <f>'Florida_Keys FR'!F454</f>
        <v>161.66977067186437</v>
      </c>
      <c r="D407" s="1">
        <f>+Key_West!J538</f>
        <v>0</v>
      </c>
      <c r="E407" s="164">
        <f>+'LEE County'!D382</f>
        <v>918.47088754024139</v>
      </c>
      <c r="F407" s="1">
        <f>+Metro_Dade!I503</f>
        <v>0</v>
      </c>
      <c r="G407" s="1">
        <v>0</v>
      </c>
      <c r="H407" s="41"/>
      <c r="I407" s="1"/>
      <c r="J407" s="1"/>
      <c r="K407" s="1"/>
      <c r="L407" s="1">
        <f t="shared" si="25"/>
        <v>1080.1406582121058</v>
      </c>
      <c r="M407" s="46"/>
      <c r="N407" s="1"/>
    </row>
    <row r="408" spans="1:14" x14ac:dyDescent="0.2">
      <c r="A408" s="3">
        <f t="shared" si="23"/>
        <v>2041</v>
      </c>
      <c r="B408" s="3">
        <f t="shared" si="24"/>
        <v>10</v>
      </c>
      <c r="C408" s="1">
        <f>'Florida_Keys FR'!F455</f>
        <v>148.61614448470814</v>
      </c>
      <c r="D408" s="1">
        <f>+Key_West!J539</f>
        <v>0</v>
      </c>
      <c r="E408" s="164">
        <f>+'LEE County'!D383</f>
        <v>872.78840106375276</v>
      </c>
      <c r="F408" s="1">
        <f>+Metro_Dade!I504</f>
        <v>0</v>
      </c>
      <c r="G408" s="1">
        <v>0</v>
      </c>
      <c r="H408" s="41"/>
      <c r="I408" s="1"/>
      <c r="J408" s="1"/>
      <c r="K408" s="1"/>
      <c r="L408" s="1">
        <f t="shared" si="25"/>
        <v>1021.4045455484609</v>
      </c>
      <c r="M408" s="46"/>
      <c r="N408" s="1"/>
    </row>
    <row r="409" spans="1:14" x14ac:dyDescent="0.2">
      <c r="A409" s="3">
        <f t="shared" si="23"/>
        <v>2041</v>
      </c>
      <c r="B409" s="3">
        <f t="shared" si="24"/>
        <v>11</v>
      </c>
      <c r="C409" s="1">
        <f>'Florida_Keys FR'!F456</f>
        <v>132.02186982249503</v>
      </c>
      <c r="D409" s="1">
        <f>+Key_West!J540</f>
        <v>0</v>
      </c>
      <c r="E409" s="164">
        <f>+'LEE County'!D384</f>
        <v>819.80434865590007</v>
      </c>
      <c r="F409" s="1">
        <f>+Metro_Dade!I505</f>
        <v>0</v>
      </c>
      <c r="G409" s="1">
        <v>0</v>
      </c>
      <c r="H409" s="41"/>
      <c r="I409" s="1"/>
      <c r="J409" s="1"/>
      <c r="K409" s="1"/>
      <c r="L409" s="1">
        <f t="shared" si="25"/>
        <v>951.82621847839505</v>
      </c>
      <c r="M409" s="46"/>
      <c r="N409" s="1"/>
    </row>
    <row r="410" spans="1:14" x14ac:dyDescent="0.2">
      <c r="A410" s="3">
        <f t="shared" si="23"/>
        <v>2041</v>
      </c>
      <c r="B410" s="3">
        <f t="shared" si="24"/>
        <v>12</v>
      </c>
      <c r="C410" s="1">
        <f>'Florida_Keys FR'!F457</f>
        <v>127.0228546502947</v>
      </c>
      <c r="D410" s="1">
        <f>+Key_West!J541</f>
        <v>0</v>
      </c>
      <c r="E410" s="164">
        <f>+'LEE County'!D385</f>
        <v>796.78410572581879</v>
      </c>
      <c r="F410" s="1">
        <f>+Metro_Dade!I506</f>
        <v>0</v>
      </c>
      <c r="G410" s="1">
        <v>0</v>
      </c>
      <c r="H410" s="41"/>
      <c r="I410" s="1"/>
      <c r="J410" s="1"/>
      <c r="K410" s="1"/>
      <c r="L410" s="1">
        <f t="shared" si="25"/>
        <v>923.80696037611347</v>
      </c>
      <c r="M410" s="46"/>
      <c r="N410" s="1"/>
    </row>
    <row r="411" spans="1:14" x14ac:dyDescent="0.2">
      <c r="A411" s="3">
        <f t="shared" si="23"/>
        <v>2042</v>
      </c>
      <c r="B411" s="3">
        <f t="shared" si="24"/>
        <v>1</v>
      </c>
      <c r="C411" s="1">
        <f>'Florida_Keys FR'!F458</f>
        <v>119.43770861431882</v>
      </c>
      <c r="D411" s="1">
        <f>+Key_West!J542</f>
        <v>0</v>
      </c>
      <c r="E411" s="164">
        <f>+'LEE County'!D386</f>
        <v>982.89572108289974</v>
      </c>
      <c r="F411" s="1">
        <f>+Metro_Dade!I507</f>
        <v>0</v>
      </c>
      <c r="G411" s="1">
        <v>0</v>
      </c>
      <c r="H411" s="41"/>
      <c r="I411" s="1"/>
      <c r="J411" s="1"/>
      <c r="K411" s="1"/>
      <c r="L411" s="1">
        <f t="shared" si="25"/>
        <v>1102.3334296972187</v>
      </c>
      <c r="M411" s="46"/>
      <c r="N411" s="1"/>
    </row>
    <row r="412" spans="1:14" x14ac:dyDescent="0.2">
      <c r="A412" s="3">
        <f t="shared" si="23"/>
        <v>2042</v>
      </c>
      <c r="B412" s="3">
        <f t="shared" si="24"/>
        <v>2</v>
      </c>
      <c r="C412" s="1">
        <f>'Florida_Keys FR'!F459</f>
        <v>131.22016728544969</v>
      </c>
      <c r="D412" s="1">
        <f>+Key_West!J543</f>
        <v>0</v>
      </c>
      <c r="E412" s="164">
        <f>+'LEE County'!D387</f>
        <v>862.09337135041778</v>
      </c>
      <c r="F412" s="1">
        <f>+Metro_Dade!I508</f>
        <v>0</v>
      </c>
      <c r="G412" s="1">
        <v>0</v>
      </c>
      <c r="H412" s="41"/>
      <c r="I412" s="1"/>
      <c r="J412" s="1"/>
      <c r="K412" s="1"/>
      <c r="L412" s="1">
        <f t="shared" si="25"/>
        <v>993.31353863586742</v>
      </c>
      <c r="M412" s="46"/>
      <c r="N412" s="1"/>
    </row>
    <row r="413" spans="1:14" x14ac:dyDescent="0.2">
      <c r="A413" s="3">
        <f t="shared" si="23"/>
        <v>2042</v>
      </c>
      <c r="B413" s="3">
        <f t="shared" si="24"/>
        <v>3</v>
      </c>
      <c r="C413" s="1">
        <f>'Florida_Keys FR'!F460</f>
        <v>122.6377788154591</v>
      </c>
      <c r="D413" s="1">
        <f>+Key_West!J544</f>
        <v>0</v>
      </c>
      <c r="E413" s="164">
        <f>+'LEE County'!D388</f>
        <v>818.75153904481067</v>
      </c>
      <c r="F413" s="1">
        <f>+Metro_Dade!I509</f>
        <v>0</v>
      </c>
      <c r="G413" s="1">
        <v>0</v>
      </c>
      <c r="H413" s="41"/>
      <c r="I413" s="1"/>
      <c r="J413" s="1"/>
      <c r="K413" s="1"/>
      <c r="L413" s="1">
        <f t="shared" si="25"/>
        <v>941.38931786026978</v>
      </c>
      <c r="M413" s="46"/>
      <c r="N413" s="1"/>
    </row>
    <row r="414" spans="1:14" x14ac:dyDescent="0.2">
      <c r="A414" s="3">
        <f t="shared" si="23"/>
        <v>2042</v>
      </c>
      <c r="B414" s="3">
        <f t="shared" si="24"/>
        <v>4</v>
      </c>
      <c r="C414" s="1">
        <f>'Florida_Keys FR'!F461</f>
        <v>146.47334894926232</v>
      </c>
      <c r="D414" s="1">
        <f>+Key_West!J545</f>
        <v>0</v>
      </c>
      <c r="E414" s="164">
        <f>+'LEE County'!D389</f>
        <v>820.46307513249451</v>
      </c>
      <c r="F414" s="1">
        <f>+Metro_Dade!I510</f>
        <v>0</v>
      </c>
      <c r="G414" s="1">
        <v>0</v>
      </c>
      <c r="H414" s="41"/>
      <c r="I414" s="1"/>
      <c r="J414" s="1"/>
      <c r="K414" s="1"/>
      <c r="L414" s="1">
        <f t="shared" si="25"/>
        <v>966.93642408175685</v>
      </c>
      <c r="M414" s="46"/>
      <c r="N414" s="1"/>
    </row>
    <row r="415" spans="1:14" x14ac:dyDescent="0.2">
      <c r="A415" s="3">
        <f t="shared" si="23"/>
        <v>2042</v>
      </c>
      <c r="B415" s="3">
        <f t="shared" si="24"/>
        <v>5</v>
      </c>
      <c r="C415" s="1">
        <f>'Florida_Keys FR'!F462</f>
        <v>158.55998518296698</v>
      </c>
      <c r="D415" s="1">
        <f>+Key_West!J546</f>
        <v>0</v>
      </c>
      <c r="E415" s="164">
        <f>+'LEE County'!D390</f>
        <v>898.08919033575046</v>
      </c>
      <c r="F415" s="1">
        <f>+Metro_Dade!I511</f>
        <v>0</v>
      </c>
      <c r="G415" s="1">
        <v>0</v>
      </c>
      <c r="H415" s="41"/>
      <c r="I415" s="1"/>
      <c r="J415" s="1"/>
      <c r="K415" s="1"/>
      <c r="L415" s="1">
        <f t="shared" si="25"/>
        <v>1056.6491755187174</v>
      </c>
      <c r="M415" s="46"/>
      <c r="N415" s="1"/>
    </row>
    <row r="416" spans="1:14" x14ac:dyDescent="0.2">
      <c r="A416" s="3">
        <f t="shared" si="23"/>
        <v>2042</v>
      </c>
      <c r="B416" s="3">
        <f t="shared" si="24"/>
        <v>6</v>
      </c>
      <c r="C416" s="1">
        <f>'Florida_Keys FR'!F463</f>
        <v>159.16278047854968</v>
      </c>
      <c r="D416" s="1">
        <f>+Key_West!J547</f>
        <v>0</v>
      </c>
      <c r="E416" s="164">
        <f>+'LEE County'!D391</f>
        <v>924.25212377818389</v>
      </c>
      <c r="F416" s="1">
        <f>+Metro_Dade!I512</f>
        <v>0</v>
      </c>
      <c r="G416" s="1">
        <v>0</v>
      </c>
      <c r="H416" s="41"/>
      <c r="I416" s="1"/>
      <c r="J416" s="1"/>
      <c r="K416" s="1"/>
      <c r="L416" s="1">
        <f t="shared" si="25"/>
        <v>1083.4149042567335</v>
      </c>
      <c r="M416" s="46"/>
      <c r="N416" s="1"/>
    </row>
    <row r="417" spans="1:14" x14ac:dyDescent="0.2">
      <c r="A417" s="3">
        <f t="shared" si="23"/>
        <v>2042</v>
      </c>
      <c r="B417" s="3">
        <f t="shared" si="24"/>
        <v>7</v>
      </c>
      <c r="C417" s="1">
        <f>'Florida_Keys FR'!F464</f>
        <v>176.40610466335283</v>
      </c>
      <c r="D417" s="1">
        <f>+Key_West!J548</f>
        <v>0</v>
      </c>
      <c r="E417" s="164">
        <f>+'LEE County'!D392</f>
        <v>948.05891742837116</v>
      </c>
      <c r="F417" s="1">
        <f>+Metro_Dade!I513</f>
        <v>0</v>
      </c>
      <c r="G417" s="1">
        <v>0</v>
      </c>
      <c r="H417" s="41"/>
      <c r="I417" s="1"/>
      <c r="J417" s="1"/>
      <c r="K417" s="1"/>
      <c r="L417" s="1">
        <f t="shared" si="25"/>
        <v>1124.465022091724</v>
      </c>
      <c r="M417" s="46"/>
      <c r="N417" s="1"/>
    </row>
    <row r="418" spans="1:14" x14ac:dyDescent="0.2">
      <c r="A418" s="64">
        <f t="shared" si="23"/>
        <v>2042</v>
      </c>
      <c r="B418" s="64">
        <f t="shared" si="24"/>
        <v>8</v>
      </c>
      <c r="C418" s="1">
        <f>'Florida_Keys FR'!F465</f>
        <v>175.04584941272736</v>
      </c>
      <c r="D418" s="66">
        <f>+Key_West!J549</f>
        <v>0</v>
      </c>
      <c r="E418" s="183">
        <f>+'LEE County'!D393</f>
        <v>949.86024643869018</v>
      </c>
      <c r="F418" s="66">
        <f>+Metro_Dade!I514</f>
        <v>0</v>
      </c>
      <c r="G418" s="1">
        <v>0</v>
      </c>
      <c r="H418" s="41"/>
      <c r="I418" s="66"/>
      <c r="J418" s="66"/>
      <c r="K418" s="66"/>
      <c r="L418" s="1">
        <f t="shared" si="25"/>
        <v>1124.9060958514176</v>
      </c>
      <c r="M418" s="66"/>
      <c r="N418" s="1"/>
    </row>
    <row r="419" spans="1:14" x14ac:dyDescent="0.2">
      <c r="A419" s="3">
        <f t="shared" si="23"/>
        <v>2042</v>
      </c>
      <c r="B419" s="3">
        <f t="shared" si="24"/>
        <v>9</v>
      </c>
      <c r="C419" s="1">
        <f>'Florida_Keys FR'!F466</f>
        <v>162.49428650229089</v>
      </c>
      <c r="D419" s="1">
        <f>+Key_West!J550</f>
        <v>0</v>
      </c>
      <c r="E419" s="164">
        <f>+'LEE County'!D394</f>
        <v>926.55967731655767</v>
      </c>
      <c r="F419" s="1">
        <f>+Metro_Dade!I515</f>
        <v>0</v>
      </c>
      <c r="G419" s="1">
        <v>0</v>
      </c>
      <c r="H419" s="41"/>
      <c r="I419" s="1"/>
      <c r="J419" s="1"/>
      <c r="K419" s="1"/>
      <c r="L419" s="1">
        <f t="shared" si="25"/>
        <v>1089.0539638188486</v>
      </c>
      <c r="M419" s="46"/>
      <c r="N419" s="1"/>
    </row>
    <row r="420" spans="1:14" x14ac:dyDescent="0.2">
      <c r="A420" s="3">
        <f t="shared" si="23"/>
        <v>2042</v>
      </c>
      <c r="B420" s="3">
        <f t="shared" si="24"/>
        <v>10</v>
      </c>
      <c r="C420" s="1">
        <f>'Florida_Keys FR'!F467</f>
        <v>149.37408682158033</v>
      </c>
      <c r="D420" s="1">
        <f>+Key_West!J551</f>
        <v>0</v>
      </c>
      <c r="E420" s="164">
        <f>+'LEE County'!D395</f>
        <v>880.91492279107479</v>
      </c>
      <c r="F420" s="1">
        <f>+Metro_Dade!I516</f>
        <v>0</v>
      </c>
      <c r="G420" s="1">
        <v>0</v>
      </c>
      <c r="H420" s="41"/>
      <c r="I420" s="1"/>
      <c r="J420" s="1"/>
      <c r="K420" s="1"/>
      <c r="L420" s="1">
        <f t="shared" si="25"/>
        <v>1030.289009612655</v>
      </c>
      <c r="M420" s="46"/>
      <c r="N420" s="1"/>
    </row>
    <row r="421" spans="1:14" x14ac:dyDescent="0.2">
      <c r="A421" s="3">
        <f t="shared" si="23"/>
        <v>2042</v>
      </c>
      <c r="B421" s="3">
        <f t="shared" si="24"/>
        <v>11</v>
      </c>
      <c r="C421" s="1">
        <f>'Florida_Keys FR'!F468</f>
        <v>132.69518135858976</v>
      </c>
      <c r="D421" s="1">
        <f>+Key_West!J552</f>
        <v>0</v>
      </c>
      <c r="E421" s="164">
        <f>+'LEE County'!D396</f>
        <v>827.90950746554415</v>
      </c>
      <c r="F421" s="1">
        <f>+Metro_Dade!I517</f>
        <v>0</v>
      </c>
      <c r="G421" s="1">
        <v>0</v>
      </c>
      <c r="H421" s="41"/>
      <c r="I421" s="1"/>
      <c r="J421" s="1"/>
      <c r="K421" s="1"/>
      <c r="L421" s="1">
        <f t="shared" si="25"/>
        <v>960.60468882413397</v>
      </c>
      <c r="M421" s="46"/>
      <c r="N421" s="1"/>
    </row>
    <row r="422" spans="1:14" x14ac:dyDescent="0.2">
      <c r="A422" s="3">
        <f t="shared" si="23"/>
        <v>2042</v>
      </c>
      <c r="B422" s="3">
        <f t="shared" si="24"/>
        <v>12</v>
      </c>
      <c r="C422" s="1">
        <f>'Florida_Keys FR'!F469</f>
        <v>127.67067120901113</v>
      </c>
      <c r="D422" s="1">
        <f>+Key_West!J553</f>
        <v>0</v>
      </c>
      <c r="E422" s="164">
        <f>+'LEE County'!D397</f>
        <v>804.26604365909498</v>
      </c>
      <c r="F422" s="1">
        <f>+Metro_Dade!I518</f>
        <v>0</v>
      </c>
      <c r="G422" s="1">
        <v>0</v>
      </c>
      <c r="H422" s="41"/>
      <c r="I422" s="1"/>
      <c r="J422" s="1"/>
      <c r="K422" s="1"/>
      <c r="L422" s="1">
        <f t="shared" si="25"/>
        <v>931.93671486810615</v>
      </c>
      <c r="M422" s="46"/>
      <c r="N422" s="1"/>
    </row>
    <row r="423" spans="1:14" x14ac:dyDescent="0.2">
      <c r="A423" s="3">
        <f t="shared" si="23"/>
        <v>2043</v>
      </c>
      <c r="B423" s="3">
        <f t="shared" si="24"/>
        <v>1</v>
      </c>
      <c r="C423" s="1">
        <f>'Florida_Keys FR'!F470</f>
        <v>120.04684092825184</v>
      </c>
      <c r="D423" s="1">
        <f>+Key_West!J554</f>
        <v>0</v>
      </c>
      <c r="E423" s="164">
        <f>+'LEE County'!D398</f>
        <v>989.98445408261011</v>
      </c>
      <c r="F423" s="1">
        <f>+Metro_Dade!I519</f>
        <v>0</v>
      </c>
      <c r="G423" s="1">
        <v>0</v>
      </c>
      <c r="H423" s="41"/>
      <c r="I423" s="1"/>
      <c r="J423" s="1"/>
      <c r="K423" s="1"/>
      <c r="L423" s="1">
        <f t="shared" si="25"/>
        <v>1110.0312950108619</v>
      </c>
      <c r="M423" s="46"/>
      <c r="N423" s="1"/>
    </row>
    <row r="424" spans="1:14" x14ac:dyDescent="0.2">
      <c r="A424" s="3">
        <f t="shared" si="23"/>
        <v>2043</v>
      </c>
      <c r="B424" s="3">
        <f t="shared" si="24"/>
        <v>2</v>
      </c>
      <c r="C424" s="1">
        <f>'Florida_Keys FR'!F471</f>
        <v>131.88939013860553</v>
      </c>
      <c r="D424" s="1">
        <f>+Key_West!J555</f>
        <v>0</v>
      </c>
      <c r="E424" s="164">
        <f>+'LEE County'!D399</f>
        <v>869.44871330448279</v>
      </c>
      <c r="F424" s="1">
        <f>+Metro_Dade!I520</f>
        <v>0</v>
      </c>
      <c r="G424" s="1">
        <v>0</v>
      </c>
      <c r="H424" s="41"/>
      <c r="I424" s="1"/>
      <c r="J424" s="1"/>
      <c r="K424" s="1"/>
      <c r="L424" s="1">
        <f t="shared" si="25"/>
        <v>1001.3381034430884</v>
      </c>
      <c r="M424" s="46"/>
      <c r="N424" s="1"/>
    </row>
    <row r="425" spans="1:14" x14ac:dyDescent="0.2">
      <c r="A425" s="3">
        <f t="shared" si="23"/>
        <v>2043</v>
      </c>
      <c r="B425" s="3">
        <f t="shared" si="24"/>
        <v>3</v>
      </c>
      <c r="C425" s="1">
        <f>'Florida_Keys FR'!F472</f>
        <v>123.26323148741791</v>
      </c>
      <c r="D425" s="1">
        <f>+Key_West!J556</f>
        <v>0</v>
      </c>
      <c r="E425" s="164">
        <f>+'LEE County'!D400</f>
        <v>827.32232083968711</v>
      </c>
      <c r="F425" s="1">
        <f>+Metro_Dade!I521</f>
        <v>0</v>
      </c>
      <c r="G425" s="1">
        <v>0</v>
      </c>
      <c r="H425" s="41"/>
      <c r="I425" s="1"/>
      <c r="J425" s="1"/>
      <c r="K425" s="1"/>
      <c r="L425" s="1">
        <f t="shared" si="25"/>
        <v>950.58555232710501</v>
      </c>
      <c r="M425" s="46"/>
      <c r="N425" s="1"/>
    </row>
    <row r="426" spans="1:14" x14ac:dyDescent="0.2">
      <c r="A426" s="3">
        <f t="shared" si="23"/>
        <v>2043</v>
      </c>
      <c r="B426" s="3">
        <f t="shared" si="24"/>
        <v>4</v>
      </c>
      <c r="C426" s="1">
        <f>'Florida_Keys FR'!F473</f>
        <v>147.22036302890356</v>
      </c>
      <c r="D426" s="1">
        <f>+Key_West!J557</f>
        <v>0</v>
      </c>
      <c r="E426" s="164">
        <f>+'LEE County'!D401</f>
        <v>828.91933883465515</v>
      </c>
      <c r="F426" s="1">
        <f>+Metro_Dade!I522</f>
        <v>0</v>
      </c>
      <c r="G426" s="1">
        <v>0</v>
      </c>
      <c r="H426" s="41"/>
      <c r="I426" s="1"/>
      <c r="J426" s="1"/>
      <c r="K426" s="1"/>
      <c r="L426" s="1">
        <f t="shared" si="25"/>
        <v>976.13970186355868</v>
      </c>
      <c r="M426" s="46"/>
      <c r="N426" s="1"/>
    </row>
    <row r="427" spans="1:14" x14ac:dyDescent="0.2">
      <c r="A427" s="3">
        <f t="shared" si="23"/>
        <v>2043</v>
      </c>
      <c r="B427" s="3">
        <f t="shared" si="24"/>
        <v>5</v>
      </c>
      <c r="C427" s="1">
        <f>'Florida_Keys FR'!F474</f>
        <v>159.36864110740015</v>
      </c>
      <c r="D427" s="1">
        <f>+Key_West!J558</f>
        <v>0</v>
      </c>
      <c r="E427" s="164">
        <f>+'LEE County'!D402</f>
        <v>906.37025151604405</v>
      </c>
      <c r="F427" s="1">
        <f>+Metro_Dade!I523</f>
        <v>0</v>
      </c>
      <c r="G427" s="1">
        <v>0</v>
      </c>
      <c r="H427" s="41"/>
      <c r="I427" s="1"/>
      <c r="J427" s="1"/>
      <c r="K427" s="1"/>
      <c r="L427" s="1">
        <f t="shared" si="25"/>
        <v>1065.7388926234441</v>
      </c>
      <c r="M427" s="46"/>
      <c r="N427" s="1"/>
    </row>
    <row r="428" spans="1:14" x14ac:dyDescent="0.2">
      <c r="A428" s="3">
        <f t="shared" si="23"/>
        <v>2043</v>
      </c>
      <c r="B428" s="3">
        <f t="shared" si="24"/>
        <v>6</v>
      </c>
      <c r="C428" s="1">
        <f>'Florida_Keys FR'!F475</f>
        <v>159.97451065899025</v>
      </c>
      <c r="D428" s="1">
        <f>+Key_West!J559</f>
        <v>0</v>
      </c>
      <c r="E428" s="164">
        <f>+'LEE County'!D403</f>
        <v>932.36927917034609</v>
      </c>
      <c r="F428" s="1">
        <f>+Metro_Dade!I524</f>
        <v>0</v>
      </c>
      <c r="G428" s="1">
        <v>0</v>
      </c>
      <c r="H428" s="41"/>
      <c r="I428" s="1"/>
      <c r="J428" s="1"/>
      <c r="K428" s="1"/>
      <c r="L428" s="1">
        <f t="shared" si="25"/>
        <v>1092.3437898293364</v>
      </c>
      <c r="M428" s="46"/>
      <c r="N428" s="1"/>
    </row>
    <row r="429" spans="1:14" x14ac:dyDescent="0.2">
      <c r="A429" s="3">
        <f t="shared" si="23"/>
        <v>2043</v>
      </c>
      <c r="B429" s="3">
        <f t="shared" si="24"/>
        <v>7</v>
      </c>
      <c r="C429" s="1">
        <f>'Florida_Keys FR'!F476</f>
        <v>177.30541250274155</v>
      </c>
      <c r="D429" s="1">
        <f>+Key_West!J560</f>
        <v>0</v>
      </c>
      <c r="E429" s="164">
        <f>+'LEE County'!D404</f>
        <v>956.04970189352991</v>
      </c>
      <c r="F429" s="1">
        <f>+Metro_Dade!I525</f>
        <v>0</v>
      </c>
      <c r="G429" s="1">
        <v>0</v>
      </c>
      <c r="H429" s="41"/>
      <c r="I429" s="1"/>
      <c r="J429" s="1"/>
      <c r="K429" s="1"/>
      <c r="L429" s="1">
        <f t="shared" si="25"/>
        <v>1133.3551143962713</v>
      </c>
      <c r="M429" s="46"/>
      <c r="N429" s="1"/>
    </row>
    <row r="430" spans="1:14" x14ac:dyDescent="0.2">
      <c r="A430" s="64">
        <f t="shared" si="23"/>
        <v>2043</v>
      </c>
      <c r="B430" s="64">
        <f t="shared" si="24"/>
        <v>8</v>
      </c>
      <c r="C430" s="1">
        <f>'Florida_Keys FR'!F477</f>
        <v>175.93858324473234</v>
      </c>
      <c r="D430" s="66">
        <f>+Key_West!J561</f>
        <v>0</v>
      </c>
      <c r="E430" s="183">
        <f>+'LEE County'!D405</f>
        <v>957.84483059482613</v>
      </c>
      <c r="F430" s="66">
        <f>+Metro_Dade!I526</f>
        <v>0</v>
      </c>
      <c r="G430" s="1">
        <v>0</v>
      </c>
      <c r="H430" s="41"/>
      <c r="I430" s="66"/>
      <c r="J430" s="66"/>
      <c r="K430" s="66"/>
      <c r="L430" s="1">
        <f t="shared" si="25"/>
        <v>1133.7834138395585</v>
      </c>
      <c r="M430" s="66"/>
      <c r="N430" s="1"/>
    </row>
    <row r="431" spans="1:14" x14ac:dyDescent="0.2">
      <c r="A431" s="3">
        <f t="shared" si="23"/>
        <v>2043</v>
      </c>
      <c r="B431" s="3">
        <f t="shared" si="24"/>
        <v>9</v>
      </c>
      <c r="C431" s="1">
        <f>'Florida_Keys FR'!F478</f>
        <v>163.32300736345258</v>
      </c>
      <c r="D431" s="1">
        <f>+Key_West!J562</f>
        <v>0</v>
      </c>
      <c r="E431" s="164">
        <f>+'LEE County'!D406</f>
        <v>934.71970344988119</v>
      </c>
      <c r="F431" s="1">
        <f>+Metro_Dade!I527</f>
        <v>0</v>
      </c>
      <c r="G431" s="1">
        <v>0</v>
      </c>
      <c r="H431" s="41"/>
      <c r="I431" s="1"/>
      <c r="J431" s="1"/>
      <c r="K431" s="1"/>
      <c r="L431" s="1">
        <f t="shared" si="25"/>
        <v>1098.0427108133338</v>
      </c>
      <c r="M431" s="46"/>
      <c r="N431" s="1"/>
    </row>
    <row r="432" spans="1:14" x14ac:dyDescent="0.2">
      <c r="A432" s="3">
        <f t="shared" si="23"/>
        <v>2043</v>
      </c>
      <c r="B432" s="3">
        <f t="shared" si="24"/>
        <v>10</v>
      </c>
      <c r="C432" s="1">
        <f>'Florida_Keys FR'!F479</f>
        <v>150.13589466437054</v>
      </c>
      <c r="D432" s="1">
        <f>+Key_West!J563</f>
        <v>0</v>
      </c>
      <c r="E432" s="164">
        <f>+'LEE County'!D407</f>
        <v>889.11711045908112</v>
      </c>
      <c r="F432" s="1">
        <f>+Metro_Dade!I528</f>
        <v>0</v>
      </c>
      <c r="G432" s="1">
        <v>0</v>
      </c>
      <c r="H432" s="41"/>
      <c r="I432" s="1"/>
      <c r="J432" s="1"/>
      <c r="K432" s="1"/>
      <c r="L432" s="1">
        <f t="shared" si="25"/>
        <v>1039.2530051234517</v>
      </c>
      <c r="M432" s="46"/>
      <c r="N432" s="1"/>
    </row>
    <row r="433" spans="1:14" x14ac:dyDescent="0.2">
      <c r="A433" s="3">
        <f t="shared" si="23"/>
        <v>2043</v>
      </c>
      <c r="B433" s="3">
        <f t="shared" si="24"/>
        <v>11</v>
      </c>
      <c r="C433" s="1">
        <f>'Florida_Keys FR'!F480</f>
        <v>133.37192678351855</v>
      </c>
      <c r="D433" s="1">
        <f>+Key_West!J564</f>
        <v>0</v>
      </c>
      <c r="E433" s="164">
        <f>+'LEE County'!D408</f>
        <v>836.09479954044525</v>
      </c>
      <c r="F433" s="1">
        <f>+Metro_Dade!I529</f>
        <v>0</v>
      </c>
      <c r="G433" s="1">
        <v>0</v>
      </c>
      <c r="H433" s="41"/>
      <c r="I433" s="1"/>
      <c r="J433" s="1"/>
      <c r="K433" s="1"/>
      <c r="L433" s="1">
        <f t="shared" si="25"/>
        <v>969.46672632396383</v>
      </c>
      <c r="M433" s="46"/>
      <c r="N433" s="1"/>
    </row>
    <row r="434" spans="1:14" x14ac:dyDescent="0.2">
      <c r="A434" s="3">
        <f t="shared" si="23"/>
        <v>2043</v>
      </c>
      <c r="B434" s="3">
        <f t="shared" si="24"/>
        <v>12</v>
      </c>
      <c r="C434" s="1">
        <f>'Florida_Keys FR'!F481</f>
        <v>128.321791632177</v>
      </c>
      <c r="D434" s="1">
        <f>+Key_West!J565</f>
        <v>0</v>
      </c>
      <c r="E434" s="164">
        <f>+'LEE County'!D409</f>
        <v>811.81823825893241</v>
      </c>
      <c r="F434" s="1">
        <f>+Metro_Dade!I530</f>
        <v>0</v>
      </c>
      <c r="G434" s="1">
        <v>0</v>
      </c>
      <c r="H434" s="41"/>
      <c r="I434" s="1"/>
      <c r="J434" s="1"/>
      <c r="K434" s="1"/>
      <c r="L434" s="1">
        <f t="shared" si="25"/>
        <v>940.14002989110941</v>
      </c>
      <c r="M434" s="46"/>
      <c r="N434" s="1"/>
    </row>
    <row r="435" spans="1:14" x14ac:dyDescent="0.2">
      <c r="A435" s="3">
        <f t="shared" si="23"/>
        <v>2044</v>
      </c>
      <c r="B435" s="3">
        <f t="shared" si="24"/>
        <v>1</v>
      </c>
      <c r="C435" s="1">
        <f>'Florida_Keys FR'!F482</f>
        <v>120.65907981698592</v>
      </c>
      <c r="D435" s="1">
        <f>+Key_West!J566</f>
        <v>0</v>
      </c>
      <c r="E435" s="164">
        <f>+'LEE County'!D410</f>
        <v>997.12431166701799</v>
      </c>
      <c r="F435" s="1">
        <f>+Metro_Dade!I531</f>
        <v>0</v>
      </c>
      <c r="G435" s="1">
        <v>0</v>
      </c>
      <c r="H435" s="41"/>
      <c r="I435" s="1"/>
      <c r="J435" s="1"/>
      <c r="K435" s="1"/>
      <c r="L435" s="1">
        <f t="shared" si="25"/>
        <v>1117.7833914840039</v>
      </c>
      <c r="M435" s="46"/>
      <c r="N435" s="1"/>
    </row>
    <row r="436" spans="1:14" x14ac:dyDescent="0.2">
      <c r="A436" s="3">
        <f t="shared" si="23"/>
        <v>2044</v>
      </c>
      <c r="B436" s="3">
        <f t="shared" si="24"/>
        <v>2</v>
      </c>
      <c r="C436" s="1">
        <f>'Florida_Keys FR'!F483</f>
        <v>132.56202602831246</v>
      </c>
      <c r="D436" s="1">
        <f>+Key_West!J567</f>
        <v>0</v>
      </c>
      <c r="E436" s="164">
        <f>+'LEE County'!D411</f>
        <v>876.86681070599604</v>
      </c>
      <c r="F436" s="1">
        <f>+Metro_Dade!I532</f>
        <v>0</v>
      </c>
      <c r="G436" s="1">
        <v>0</v>
      </c>
      <c r="H436" s="41"/>
      <c r="I436" s="1"/>
      <c r="J436" s="1"/>
      <c r="K436" s="1"/>
      <c r="L436" s="1">
        <f t="shared" si="25"/>
        <v>1009.4288367343086</v>
      </c>
      <c r="M436" s="46"/>
      <c r="N436" s="1"/>
    </row>
    <row r="437" spans="1:14" x14ac:dyDescent="0.2">
      <c r="A437" s="3">
        <f t="shared" si="23"/>
        <v>2044</v>
      </c>
      <c r="B437" s="3">
        <f t="shared" si="24"/>
        <v>3</v>
      </c>
      <c r="C437" s="1">
        <f>'Florida_Keys FR'!F484</f>
        <v>123.89187396800374</v>
      </c>
      <c r="D437" s="1">
        <f>+Key_West!J568</f>
        <v>0</v>
      </c>
      <c r="E437" s="164">
        <f>+'LEE County'!D412</f>
        <v>835.98282252768411</v>
      </c>
      <c r="F437" s="1">
        <f>+Metro_Dade!I533</f>
        <v>0</v>
      </c>
      <c r="G437" s="1">
        <v>0</v>
      </c>
      <c r="H437" s="41"/>
      <c r="I437" s="1"/>
      <c r="J437" s="1"/>
      <c r="K437" s="1"/>
      <c r="L437" s="1">
        <f t="shared" si="25"/>
        <v>959.87469649568789</v>
      </c>
      <c r="M437" s="46"/>
      <c r="N437" s="1"/>
    </row>
    <row r="438" spans="1:14" x14ac:dyDescent="0.2">
      <c r="A438" s="3">
        <f t="shared" si="23"/>
        <v>2044</v>
      </c>
      <c r="B438" s="3">
        <f t="shared" si="24"/>
        <v>4</v>
      </c>
      <c r="C438" s="1">
        <f>'Florida_Keys FR'!F485</f>
        <v>147.97118688035098</v>
      </c>
      <c r="D438" s="1">
        <f>+Key_West!J569</f>
        <v>0</v>
      </c>
      <c r="E438" s="164">
        <f>+'LEE County'!D413</f>
        <v>837.46275867822897</v>
      </c>
      <c r="F438" s="1">
        <f>+Metro_Dade!I534</f>
        <v>0</v>
      </c>
      <c r="G438" s="1">
        <v>0</v>
      </c>
      <c r="H438" s="41"/>
      <c r="I438" s="1"/>
      <c r="J438" s="1"/>
      <c r="K438" s="1"/>
      <c r="L438" s="1">
        <f t="shared" si="25"/>
        <v>985.43394555857992</v>
      </c>
      <c r="M438" s="46"/>
      <c r="N438" s="1"/>
    </row>
    <row r="439" spans="1:14" x14ac:dyDescent="0.2">
      <c r="A439" s="3">
        <f t="shared" si="23"/>
        <v>2044</v>
      </c>
      <c r="B439" s="3">
        <f t="shared" si="24"/>
        <v>5</v>
      </c>
      <c r="C439" s="1">
        <f>'Florida_Keys FR'!F486</f>
        <v>160.18142117704795</v>
      </c>
      <c r="D439" s="1">
        <f>+Key_West!J570</f>
        <v>0</v>
      </c>
      <c r="E439" s="164">
        <f>+'LEE County'!D414</f>
        <v>914.72767033988748</v>
      </c>
      <c r="F439" s="1">
        <f>+Metro_Dade!I535</f>
        <v>0</v>
      </c>
      <c r="G439" s="1">
        <v>0</v>
      </c>
      <c r="H439" s="41"/>
      <c r="I439" s="1"/>
      <c r="J439" s="1"/>
      <c r="K439" s="1"/>
      <c r="L439" s="1">
        <f t="shared" si="25"/>
        <v>1074.9090915169354</v>
      </c>
      <c r="M439" s="46"/>
      <c r="N439" s="1"/>
    </row>
    <row r="440" spans="1:14" x14ac:dyDescent="0.2">
      <c r="A440" s="3">
        <f t="shared" si="23"/>
        <v>2044</v>
      </c>
      <c r="B440" s="3">
        <f t="shared" si="24"/>
        <v>6</v>
      </c>
      <c r="C440" s="1">
        <f>'Florida_Keys FR'!F487</f>
        <v>160.79038066335107</v>
      </c>
      <c r="D440" s="1">
        <f>+Key_West!J571</f>
        <v>0</v>
      </c>
      <c r="E440" s="164">
        <f>+'LEE County'!D415</f>
        <v>940.55772269911665</v>
      </c>
      <c r="F440" s="1">
        <f>+Metro_Dade!I536</f>
        <v>0</v>
      </c>
      <c r="G440" s="1">
        <v>0</v>
      </c>
      <c r="H440" s="41"/>
      <c r="I440" s="1"/>
      <c r="J440" s="1"/>
      <c r="K440" s="1"/>
      <c r="L440" s="1">
        <f t="shared" si="25"/>
        <v>1101.3481033624678</v>
      </c>
      <c r="M440" s="46"/>
      <c r="N440" s="1"/>
    </row>
    <row r="441" spans="1:14" x14ac:dyDescent="0.2">
      <c r="A441" s="3">
        <f t="shared" si="23"/>
        <v>2044</v>
      </c>
      <c r="B441" s="3">
        <f t="shared" si="24"/>
        <v>7</v>
      </c>
      <c r="C441" s="1">
        <f>'Florida_Keys FR'!F488</f>
        <v>178.20930496005795</v>
      </c>
      <c r="D441" s="1">
        <f>+Key_West!J572</f>
        <v>0</v>
      </c>
      <c r="E441" s="164">
        <f>+'LEE County'!D416</f>
        <v>964.10783727453872</v>
      </c>
      <c r="F441" s="1">
        <f>+Metro_Dade!I537</f>
        <v>0</v>
      </c>
      <c r="G441" s="1">
        <v>0</v>
      </c>
      <c r="H441" s="41"/>
      <c r="I441" s="1"/>
      <c r="J441" s="1"/>
      <c r="K441" s="1"/>
      <c r="L441" s="1">
        <f t="shared" si="25"/>
        <v>1142.3171422345968</v>
      </c>
      <c r="M441" s="46"/>
      <c r="N441" s="1"/>
    </row>
    <row r="442" spans="1:14" x14ac:dyDescent="0.2">
      <c r="A442" s="64">
        <f t="shared" si="23"/>
        <v>2044</v>
      </c>
      <c r="B442" s="64">
        <f t="shared" si="24"/>
        <v>8</v>
      </c>
      <c r="C442" s="1">
        <f>'Florida_Keys FR'!F489</f>
        <v>176.83587001928055</v>
      </c>
      <c r="D442" s="66">
        <f>+Key_West!J573</f>
        <v>0</v>
      </c>
      <c r="E442" s="183">
        <f>+'LEE County'!D417</f>
        <v>965.89653366070229</v>
      </c>
      <c r="F442" s="66">
        <f>+Metro_Dade!I538</f>
        <v>0</v>
      </c>
      <c r="G442" s="1">
        <v>0</v>
      </c>
      <c r="H442" s="41"/>
      <c r="I442" s="66"/>
      <c r="J442" s="66"/>
      <c r="K442" s="66"/>
      <c r="L442" s="1">
        <f t="shared" si="25"/>
        <v>1142.7324036799828</v>
      </c>
      <c r="M442" s="46"/>
      <c r="N442" s="1"/>
    </row>
    <row r="443" spans="1:14" x14ac:dyDescent="0.2">
      <c r="A443" s="3">
        <f t="shared" si="23"/>
        <v>2044</v>
      </c>
      <c r="B443" s="3">
        <f t="shared" si="24"/>
        <v>9</v>
      </c>
      <c r="C443" s="1">
        <f>'Florida_Keys FR'!F490</f>
        <v>164.15595470100618</v>
      </c>
      <c r="D443" s="1">
        <f>+Key_West!J574</f>
        <v>0</v>
      </c>
      <c r="E443" s="164">
        <f>+'LEE County'!D418</f>
        <v>942.95159330458887</v>
      </c>
      <c r="F443" s="1">
        <f>+Metro_Dade!I539</f>
        <v>0</v>
      </c>
      <c r="G443" s="1">
        <v>0</v>
      </c>
      <c r="H443" s="41"/>
      <c r="I443" s="1"/>
      <c r="J443" s="1"/>
      <c r="K443" s="1"/>
      <c r="L443" s="1">
        <f t="shared" si="25"/>
        <v>1107.1075480055952</v>
      </c>
      <c r="M443" s="46"/>
      <c r="N443" s="1"/>
    </row>
    <row r="444" spans="1:14" x14ac:dyDescent="0.2">
      <c r="A444" s="3">
        <f t="shared" si="23"/>
        <v>2044</v>
      </c>
      <c r="B444" s="3">
        <f t="shared" si="24"/>
        <v>10</v>
      </c>
      <c r="C444" s="1">
        <f>'Florida_Keys FR'!F491</f>
        <v>150.90158772715901</v>
      </c>
      <c r="D444" s="1">
        <f>+Key_West!J575</f>
        <v>0</v>
      </c>
      <c r="E444" s="164">
        <f>+'LEE County'!D419</f>
        <v>897.39566859238505</v>
      </c>
      <c r="F444" s="1">
        <f>+Metro_Dade!I540</f>
        <v>0</v>
      </c>
      <c r="G444" s="1">
        <v>0</v>
      </c>
      <c r="H444" s="41"/>
      <c r="I444" s="1"/>
      <c r="J444" s="1"/>
      <c r="K444" s="1"/>
      <c r="L444" s="1">
        <f t="shared" si="25"/>
        <v>1048.297256319544</v>
      </c>
      <c r="M444" s="46"/>
      <c r="N444" s="1"/>
    </row>
    <row r="445" spans="1:14" x14ac:dyDescent="0.2">
      <c r="A445" s="3">
        <f t="shared" si="23"/>
        <v>2044</v>
      </c>
      <c r="B445" s="3">
        <f t="shared" si="24"/>
        <v>11</v>
      </c>
      <c r="C445" s="1">
        <f>'Florida_Keys FR'!F492</f>
        <v>134.05212361011451</v>
      </c>
      <c r="D445" s="1">
        <f>+Key_West!J576</f>
        <v>0</v>
      </c>
      <c r="E445" s="164">
        <f>+'LEE County'!D420</f>
        <v>844.36101713407413</v>
      </c>
      <c r="F445" s="1">
        <f>+Metro_Dade!I541</f>
        <v>0</v>
      </c>
      <c r="G445" s="1">
        <v>0</v>
      </c>
      <c r="H445" s="41"/>
      <c r="I445" s="1"/>
      <c r="J445" s="1"/>
      <c r="K445" s="1"/>
      <c r="L445" s="1">
        <f t="shared" si="25"/>
        <v>978.41314074418869</v>
      </c>
      <c r="M445" s="46"/>
      <c r="N445" s="1"/>
    </row>
    <row r="446" spans="1:14" x14ac:dyDescent="0.2">
      <c r="A446" s="3">
        <f t="shared" si="23"/>
        <v>2044</v>
      </c>
      <c r="B446" s="3">
        <f t="shared" si="24"/>
        <v>12</v>
      </c>
      <c r="C446" s="1">
        <f>'Florida_Keys FR'!F493</f>
        <v>128.976232769501</v>
      </c>
      <c r="D446" s="1">
        <f>+Key_West!J577</f>
        <v>0</v>
      </c>
      <c r="E446" s="164">
        <f>+'LEE County'!D421</f>
        <v>819.44134924734999</v>
      </c>
      <c r="F446" s="1">
        <f>+Metro_Dade!I542</f>
        <v>0</v>
      </c>
      <c r="G446" s="1">
        <v>0</v>
      </c>
      <c r="H446" s="41"/>
      <c r="I446" s="1"/>
      <c r="J446" s="1"/>
      <c r="K446" s="1"/>
      <c r="L446" s="1">
        <f t="shared" si="25"/>
        <v>948.41758201685093</v>
      </c>
      <c r="M446" s="46"/>
      <c r="N446" s="1"/>
    </row>
    <row r="447" spans="1:14" x14ac:dyDescent="0.2">
      <c r="A447" s="3">
        <f t="shared" si="23"/>
        <v>2045</v>
      </c>
      <c r="B447" s="3">
        <f t="shared" si="24"/>
        <v>1</v>
      </c>
      <c r="C447" s="1">
        <f>'Florida_Keys FR'!F494</f>
        <v>121.27444112405254</v>
      </c>
      <c r="D447" s="1">
        <f>+Key_West!J578</f>
        <v>0</v>
      </c>
      <c r="E447" s="164">
        <f>+'LEE County'!D422</f>
        <v>1004.3156625512604</v>
      </c>
      <c r="F447" s="1">
        <f>+Metro_Dade!I543</f>
        <v>0</v>
      </c>
      <c r="G447" s="1">
        <v>0</v>
      </c>
      <c r="H447" s="41"/>
      <c r="I447" s="1"/>
      <c r="J447" s="1"/>
      <c r="K447" s="1"/>
      <c r="L447" s="1">
        <f t="shared" si="25"/>
        <v>1125.590103675313</v>
      </c>
      <c r="M447" s="46"/>
      <c r="N447" s="1"/>
    </row>
    <row r="448" spans="1:14" x14ac:dyDescent="0.2">
      <c r="A448" s="3">
        <f t="shared" si="23"/>
        <v>2045</v>
      </c>
      <c r="B448" s="3">
        <f t="shared" si="24"/>
        <v>2</v>
      </c>
      <c r="C448" s="1">
        <f>'Florida_Keys FR'!F495</f>
        <v>133.23809236105689</v>
      </c>
      <c r="D448" s="1">
        <f>+Key_West!J579</f>
        <v>0</v>
      </c>
      <c r="E448" s="164">
        <f>+'LEE County'!D423</f>
        <v>884.34819898161879</v>
      </c>
      <c r="F448" s="1">
        <f>+Metro_Dade!I544</f>
        <v>0</v>
      </c>
      <c r="G448" s="1">
        <v>0</v>
      </c>
      <c r="H448" s="41"/>
      <c r="I448" s="1"/>
      <c r="J448" s="1"/>
      <c r="K448" s="1"/>
      <c r="L448" s="1">
        <f t="shared" si="25"/>
        <v>1017.5862913426756</v>
      </c>
      <c r="M448" s="46"/>
      <c r="N448" s="1"/>
    </row>
    <row r="449" spans="1:14" x14ac:dyDescent="0.2">
      <c r="A449" s="3">
        <f t="shared" si="23"/>
        <v>2045</v>
      </c>
      <c r="B449" s="3">
        <f t="shared" si="24"/>
        <v>3</v>
      </c>
      <c r="C449" s="1">
        <f>'Florida_Keys FR'!F496</f>
        <v>124.52372252524053</v>
      </c>
      <c r="D449" s="1">
        <f>+Key_West!J580</f>
        <v>0</v>
      </c>
      <c r="E449" s="164">
        <f>+'LEE County'!D424</f>
        <v>844.73398330658017</v>
      </c>
      <c r="F449" s="1">
        <f>+Metro_Dade!I545</f>
        <v>0</v>
      </c>
      <c r="G449" s="1">
        <v>0</v>
      </c>
      <c r="H449" s="41"/>
      <c r="I449" s="1"/>
      <c r="J449" s="1"/>
      <c r="K449" s="1"/>
      <c r="L449" s="1">
        <f t="shared" si="25"/>
        <v>969.25770583182066</v>
      </c>
      <c r="M449" s="46"/>
      <c r="N449" s="1"/>
    </row>
    <row r="450" spans="1:14" x14ac:dyDescent="0.2">
      <c r="A450" s="3">
        <f t="shared" si="23"/>
        <v>2045</v>
      </c>
      <c r="B450" s="3">
        <f t="shared" si="24"/>
        <v>4</v>
      </c>
      <c r="C450" s="1">
        <f>'Florida_Keys FR'!F497</f>
        <v>148.72583993344077</v>
      </c>
      <c r="D450" s="1">
        <f>+Key_West!J581</f>
        <v>0</v>
      </c>
      <c r="E450" s="164">
        <f>+'LEE County'!D425</f>
        <v>846.09423295509202</v>
      </c>
      <c r="F450" s="1">
        <f>+Metro_Dade!I546</f>
        <v>0</v>
      </c>
      <c r="G450" s="1">
        <v>0</v>
      </c>
      <c r="H450" s="41"/>
      <c r="I450" s="1"/>
      <c r="J450" s="1"/>
      <c r="K450" s="1"/>
      <c r="L450" s="1">
        <f t="shared" si="25"/>
        <v>994.82007288853276</v>
      </c>
      <c r="M450" s="46"/>
      <c r="N450" s="1"/>
    </row>
    <row r="451" spans="1:14" x14ac:dyDescent="0.2">
      <c r="A451" s="3">
        <f t="shared" si="23"/>
        <v>2045</v>
      </c>
      <c r="B451" s="3">
        <f t="shared" si="24"/>
        <v>5</v>
      </c>
      <c r="C451" s="1">
        <f>'Florida_Keys FR'!F498</f>
        <v>160.99834642505095</v>
      </c>
      <c r="D451" s="1">
        <f>+Key_West!J582</f>
        <v>0</v>
      </c>
      <c r="E451" s="164">
        <f>+'LEE County'!D426</f>
        <v>923.16215088247156</v>
      </c>
      <c r="F451" s="1">
        <f>+Metro_Dade!I547</f>
        <v>0</v>
      </c>
      <c r="G451" s="1">
        <v>0</v>
      </c>
      <c r="H451" s="41"/>
      <c r="I451" s="1"/>
      <c r="J451" s="1"/>
      <c r="K451" s="1"/>
      <c r="L451" s="1">
        <f t="shared" si="25"/>
        <v>1084.1604973075225</v>
      </c>
      <c r="M451" s="46"/>
      <c r="N451" s="1"/>
    </row>
    <row r="452" spans="1:14" x14ac:dyDescent="0.2">
      <c r="A452" s="3">
        <f t="shared" ref="A452:A515" si="26">A440+1</f>
        <v>2045</v>
      </c>
      <c r="B452" s="3">
        <f t="shared" ref="B452:B515" si="27">B440</f>
        <v>6</v>
      </c>
      <c r="C452" s="1">
        <f>'Florida_Keys FR'!F499</f>
        <v>161.61041160473414</v>
      </c>
      <c r="D452" s="1">
        <f>+Key_West!J583</f>
        <v>0</v>
      </c>
      <c r="E452" s="164">
        <f>+'LEE County'!D427</f>
        <v>948.81808044569959</v>
      </c>
      <c r="F452" s="1">
        <f>+Metro_Dade!I548</f>
        <v>0</v>
      </c>
      <c r="G452" s="1">
        <v>0</v>
      </c>
      <c r="H452" s="41"/>
      <c r="I452" s="1"/>
      <c r="J452" s="1"/>
      <c r="K452" s="1"/>
      <c r="L452" s="1">
        <f t="shared" ref="L452:L515" si="28">SUM(C452:K452)</f>
        <v>1110.4284920504338</v>
      </c>
      <c r="M452" s="46"/>
      <c r="N452" s="1"/>
    </row>
    <row r="453" spans="1:14" x14ac:dyDescent="0.2">
      <c r="A453" s="3">
        <f t="shared" si="26"/>
        <v>2045</v>
      </c>
      <c r="B453" s="3">
        <f t="shared" si="27"/>
        <v>7</v>
      </c>
      <c r="C453" s="1">
        <f>'Florida_Keys FR'!F500</f>
        <v>179.11780540741177</v>
      </c>
      <c r="D453" s="1">
        <f>+Key_West!J584</f>
        <v>0</v>
      </c>
      <c r="E453" s="164">
        <f>+'LEE County'!D428</f>
        <v>972.23389124355606</v>
      </c>
      <c r="F453" s="1">
        <f>+Metro_Dade!I549</f>
        <v>0</v>
      </c>
      <c r="G453" s="1">
        <v>0</v>
      </c>
      <c r="H453" s="41"/>
      <c r="I453" s="1"/>
      <c r="J453" s="1"/>
      <c r="K453" s="1"/>
      <c r="L453" s="1">
        <f t="shared" si="28"/>
        <v>1151.3516966509678</v>
      </c>
      <c r="M453" s="46"/>
      <c r="N453" s="1"/>
    </row>
    <row r="454" spans="1:14" x14ac:dyDescent="0.2">
      <c r="A454" s="64">
        <f t="shared" si="26"/>
        <v>2045</v>
      </c>
      <c r="B454" s="64">
        <f t="shared" si="27"/>
        <v>8</v>
      </c>
      <c r="C454" s="1">
        <f>'Florida_Keys FR'!F501</f>
        <v>177.73773295637895</v>
      </c>
      <c r="D454" s="66">
        <f>+Key_West!J585</f>
        <v>0</v>
      </c>
      <c r="E454" s="183">
        <f>+'LEE County'!D429</f>
        <v>974.01591984203742</v>
      </c>
      <c r="F454" s="66">
        <f>+Metro_Dade!I550</f>
        <v>0</v>
      </c>
      <c r="G454" s="1">
        <v>0</v>
      </c>
      <c r="H454" s="41"/>
      <c r="I454" s="66"/>
      <c r="J454" s="66"/>
      <c r="K454" s="66"/>
      <c r="L454" s="1">
        <f t="shared" si="28"/>
        <v>1151.7536527984164</v>
      </c>
      <c r="M454" s="46"/>
      <c r="N454" s="1"/>
    </row>
    <row r="455" spans="1:14" x14ac:dyDescent="0.2">
      <c r="A455" s="3">
        <f t="shared" si="26"/>
        <v>2045</v>
      </c>
      <c r="B455" s="3">
        <f t="shared" si="27"/>
        <v>9</v>
      </c>
      <c r="C455" s="1">
        <f>'Florida_Keys FR'!F502</f>
        <v>164.99315006998131</v>
      </c>
      <c r="D455" s="1">
        <f>+Key_West!J586</f>
        <v>0</v>
      </c>
      <c r="E455" s="164">
        <f>+'LEE County'!D430</f>
        <v>951.25597977013081</v>
      </c>
      <c r="F455" s="1">
        <f>+Metro_Dade!I551</f>
        <v>0</v>
      </c>
      <c r="G455" s="1">
        <v>0</v>
      </c>
      <c r="H455" s="41"/>
      <c r="I455" s="1"/>
      <c r="J455" s="1"/>
      <c r="K455" s="1"/>
      <c r="L455" s="1">
        <f t="shared" si="28"/>
        <v>1116.2491298401121</v>
      </c>
      <c r="M455" s="46"/>
      <c r="N455" s="1"/>
    </row>
    <row r="456" spans="1:14" x14ac:dyDescent="0.2">
      <c r="A456" s="3">
        <f t="shared" si="26"/>
        <v>2045</v>
      </c>
      <c r="B456" s="3">
        <f t="shared" si="27"/>
        <v>10</v>
      </c>
      <c r="C456" s="1">
        <f>'Florida_Keys FR'!F503</f>
        <v>151.67118582456766</v>
      </c>
      <c r="D456" s="1">
        <f>+Key_West!J587</f>
        <v>0</v>
      </c>
      <c r="E456" s="164">
        <f>+'LEE County'!D431</f>
        <v>905.75130827541989</v>
      </c>
      <c r="F456" s="1">
        <f>+Metro_Dade!I552</f>
        <v>0</v>
      </c>
      <c r="G456" s="1">
        <v>0</v>
      </c>
      <c r="H456" s="41"/>
      <c r="I456" s="1"/>
      <c r="J456" s="1"/>
      <c r="K456" s="1"/>
      <c r="L456" s="1">
        <f t="shared" si="28"/>
        <v>1057.4224940999875</v>
      </c>
      <c r="M456" s="46"/>
      <c r="N456" s="1"/>
    </row>
    <row r="457" spans="1:14" x14ac:dyDescent="0.2">
      <c r="A457" s="3">
        <f t="shared" si="26"/>
        <v>2045</v>
      </c>
      <c r="B457" s="3">
        <f t="shared" si="27"/>
        <v>11</v>
      </c>
      <c r="C457" s="1">
        <f>'Florida_Keys FR'!F504</f>
        <v>134.73578944052608</v>
      </c>
      <c r="D457" s="1">
        <f>+Key_West!J588</f>
        <v>0</v>
      </c>
      <c r="E457" s="164">
        <f>+'LEE County'!D432</f>
        <v>852.70896033267366</v>
      </c>
      <c r="F457" s="1">
        <f>+Metro_Dade!I553</f>
        <v>0</v>
      </c>
      <c r="G457" s="1">
        <v>0</v>
      </c>
      <c r="H457" s="41"/>
      <c r="I457" s="1"/>
      <c r="J457" s="1"/>
      <c r="K457" s="1"/>
      <c r="L457" s="1">
        <f t="shared" si="28"/>
        <v>987.44474977319976</v>
      </c>
      <c r="M457" s="46"/>
      <c r="N457" s="1"/>
    </row>
    <row r="458" spans="1:14" x14ac:dyDescent="0.2">
      <c r="A458" s="3">
        <f t="shared" si="26"/>
        <v>2045</v>
      </c>
      <c r="B458" s="3">
        <f t="shared" si="27"/>
        <v>12</v>
      </c>
      <c r="C458" s="1">
        <f>'Florida_Keys FR'!F505</f>
        <v>129.63401155662535</v>
      </c>
      <c r="D458" s="1">
        <f>+Key_West!J589</f>
        <v>0</v>
      </c>
      <c r="E458" s="164">
        <f>+'LEE County'!D433</f>
        <v>827.13604254126778</v>
      </c>
      <c r="F458" s="1">
        <f>+Metro_Dade!I554</f>
        <v>0</v>
      </c>
      <c r="G458" s="1">
        <v>0</v>
      </c>
      <c r="H458" s="41"/>
      <c r="I458" s="1"/>
      <c r="J458" s="1"/>
      <c r="K458" s="1"/>
      <c r="L458" s="1">
        <f t="shared" si="28"/>
        <v>956.77005409789308</v>
      </c>
      <c r="M458" s="46"/>
      <c r="N458" s="1"/>
    </row>
    <row r="459" spans="1:14" x14ac:dyDescent="0.2">
      <c r="A459" s="3">
        <f t="shared" si="26"/>
        <v>2046</v>
      </c>
      <c r="B459" s="3">
        <f t="shared" si="27"/>
        <v>1</v>
      </c>
      <c r="C459" s="1">
        <f>'Florida_Keys FR'!F506</f>
        <v>121.8929407737852</v>
      </c>
      <c r="D459" s="1">
        <f>+Key_West!J590</f>
        <v>0</v>
      </c>
      <c r="E459" s="164">
        <f>+'LEE County'!D434</f>
        <v>1011.5588781096816</v>
      </c>
      <c r="F459" s="1">
        <f>+Metro_Dade!I555</f>
        <v>0</v>
      </c>
      <c r="G459" s="1">
        <v>0</v>
      </c>
      <c r="H459" s="41"/>
      <c r="I459" s="1"/>
      <c r="J459" s="1"/>
      <c r="K459" s="1"/>
      <c r="L459" s="1">
        <f t="shared" si="28"/>
        <v>1133.4518188834668</v>
      </c>
      <c r="M459" s="46"/>
      <c r="N459" s="1"/>
    </row>
    <row r="460" spans="1:14" x14ac:dyDescent="0.2">
      <c r="A460" s="3">
        <f t="shared" si="26"/>
        <v>2046</v>
      </c>
      <c r="B460" s="3">
        <f t="shared" si="27"/>
        <v>2</v>
      </c>
      <c r="C460" s="1">
        <f>'Florida_Keys FR'!F507</f>
        <v>133.91760663209831</v>
      </c>
      <c r="D460" s="1">
        <f>+Key_West!J591</f>
        <v>0</v>
      </c>
      <c r="E460" s="164">
        <f>+'LEE County'!D435</f>
        <v>891.89341812624821</v>
      </c>
      <c r="F460" s="1">
        <f>+Metro_Dade!I556</f>
        <v>0</v>
      </c>
      <c r="G460" s="1">
        <v>0</v>
      </c>
      <c r="H460" s="41"/>
      <c r="I460" s="1"/>
      <c r="J460" s="1"/>
      <c r="K460" s="1"/>
      <c r="L460" s="1">
        <f t="shared" si="28"/>
        <v>1025.8110247583465</v>
      </c>
      <c r="M460" s="46"/>
      <c r="N460" s="1"/>
    </row>
    <row r="461" spans="1:14" x14ac:dyDescent="0.2">
      <c r="A461" s="3">
        <f t="shared" si="26"/>
        <v>2046</v>
      </c>
      <c r="B461" s="3">
        <f t="shared" si="27"/>
        <v>3</v>
      </c>
      <c r="C461" s="1">
        <f>'Florida_Keys FR'!F508</f>
        <v>125.15879351011924</v>
      </c>
      <c r="D461" s="1">
        <f>+Key_West!J592</f>
        <v>0</v>
      </c>
      <c r="E461" s="164">
        <f>+'LEE County'!D436</f>
        <v>853.57675220578005</v>
      </c>
      <c r="F461" s="1">
        <f>+Metro_Dade!I557</f>
        <v>0</v>
      </c>
      <c r="G461" s="1">
        <v>0</v>
      </c>
      <c r="H461" s="41"/>
      <c r="I461" s="1"/>
      <c r="J461" s="1"/>
      <c r="K461" s="1"/>
      <c r="L461" s="1">
        <f t="shared" si="28"/>
        <v>978.73554571589932</v>
      </c>
      <c r="M461" s="46"/>
      <c r="N461" s="1"/>
    </row>
    <row r="462" spans="1:14" x14ac:dyDescent="0.2">
      <c r="A462" s="3">
        <f t="shared" si="26"/>
        <v>2046</v>
      </c>
      <c r="B462" s="3">
        <f t="shared" si="27"/>
        <v>4</v>
      </c>
      <c r="C462" s="1">
        <f>'Florida_Keys FR'!F509</f>
        <v>149.4843417171013</v>
      </c>
      <c r="D462" s="1">
        <f>+Key_West!J593</f>
        <v>0</v>
      </c>
      <c r="E462" s="164">
        <f>+'LEE County'!D437</f>
        <v>854.81466921554204</v>
      </c>
      <c r="F462" s="1">
        <f>+Metro_Dade!I558</f>
        <v>0</v>
      </c>
      <c r="G462" s="1">
        <v>0</v>
      </c>
      <c r="H462" s="41"/>
      <c r="I462" s="1"/>
      <c r="J462" s="1"/>
      <c r="K462" s="1"/>
      <c r="L462" s="1">
        <f t="shared" si="28"/>
        <v>1004.2990109326433</v>
      </c>
      <c r="M462" s="46"/>
      <c r="N462" s="1"/>
    </row>
    <row r="463" spans="1:14" x14ac:dyDescent="0.2">
      <c r="A463" s="3">
        <f t="shared" si="26"/>
        <v>2046</v>
      </c>
      <c r="B463" s="3">
        <f t="shared" si="27"/>
        <v>5</v>
      </c>
      <c r="C463" s="1">
        <f>'Florida_Keys FR'!F510</f>
        <v>161.81943799181875</v>
      </c>
      <c r="D463" s="1">
        <f>+Key_West!J594</f>
        <v>0</v>
      </c>
      <c r="E463" s="164">
        <f>+'LEE County'!D438</f>
        <v>931.67440371109228</v>
      </c>
      <c r="F463" s="1">
        <f>+Metro_Dade!I559</f>
        <v>0</v>
      </c>
      <c r="G463" s="1">
        <v>0</v>
      </c>
      <c r="H463" s="41"/>
      <c r="I463" s="1"/>
      <c r="J463" s="1"/>
      <c r="K463" s="1"/>
      <c r="L463" s="1">
        <f t="shared" si="28"/>
        <v>1093.4938417029111</v>
      </c>
      <c r="M463" s="46"/>
      <c r="N463" s="1"/>
    </row>
    <row r="464" spans="1:14" x14ac:dyDescent="0.2">
      <c r="A464" s="3">
        <f t="shared" si="26"/>
        <v>2046</v>
      </c>
      <c r="B464" s="3">
        <f t="shared" si="27"/>
        <v>6</v>
      </c>
      <c r="C464" s="1">
        <f>'Florida_Keys FR'!F511</f>
        <v>162.43462470391827</v>
      </c>
      <c r="D464" s="1">
        <f>+Key_West!J595</f>
        <v>0</v>
      </c>
      <c r="E464" s="164">
        <f>+'LEE County'!D439</f>
        <v>957.15098398979694</v>
      </c>
      <c r="F464" s="1">
        <f>+Metro_Dade!I560</f>
        <v>0</v>
      </c>
      <c r="G464" s="1">
        <v>0</v>
      </c>
      <c r="H464" s="41"/>
      <c r="I464" s="1"/>
      <c r="J464" s="1"/>
      <c r="K464" s="1"/>
      <c r="L464" s="1">
        <f t="shared" si="28"/>
        <v>1119.5856086937151</v>
      </c>
      <c r="M464" s="46"/>
      <c r="N464" s="1"/>
    </row>
    <row r="465" spans="1:14" x14ac:dyDescent="0.2">
      <c r="A465" s="3">
        <f t="shared" si="26"/>
        <v>2046</v>
      </c>
      <c r="B465" s="3">
        <f t="shared" si="27"/>
        <v>7</v>
      </c>
      <c r="C465" s="1">
        <f>'Florida_Keys FR'!F512</f>
        <v>180.03093733606241</v>
      </c>
      <c r="D465" s="1">
        <f>+Key_West!J596</f>
        <v>0</v>
      </c>
      <c r="E465" s="164">
        <f>+'LEE County'!D440</f>
        <v>980.42843625740727</v>
      </c>
      <c r="F465" s="1">
        <f>+Metro_Dade!I561</f>
        <v>0</v>
      </c>
      <c r="G465" s="1">
        <v>0</v>
      </c>
      <c r="H465" s="41"/>
      <c r="I465" s="1"/>
      <c r="J465" s="1"/>
      <c r="K465" s="1"/>
      <c r="L465" s="1">
        <f t="shared" si="28"/>
        <v>1160.4593735934698</v>
      </c>
      <c r="M465" s="46"/>
      <c r="N465" s="1"/>
    </row>
    <row r="466" spans="1:14" x14ac:dyDescent="0.2">
      <c r="A466" s="64">
        <f t="shared" si="26"/>
        <v>2046</v>
      </c>
      <c r="B466" s="64">
        <f t="shared" si="27"/>
        <v>8</v>
      </c>
      <c r="C466" s="1">
        <f>'Florida_Keys FR'!F513</f>
        <v>178.64419539445655</v>
      </c>
      <c r="D466" s="66">
        <f>+Key_West!J597</f>
        <v>0</v>
      </c>
      <c r="E466" s="183">
        <f>+'LEE County'!D441</f>
        <v>982.20355808729892</v>
      </c>
      <c r="F466" s="66">
        <f>+Metro_Dade!I562</f>
        <v>0</v>
      </c>
      <c r="G466" s="1">
        <v>0</v>
      </c>
      <c r="H466" s="41"/>
      <c r="I466" s="66"/>
      <c r="J466" s="66"/>
      <c r="K466" s="66"/>
      <c r="L466" s="1">
        <f t="shared" si="28"/>
        <v>1160.8477534817555</v>
      </c>
      <c r="M466" s="46"/>
      <c r="N466" s="1"/>
    </row>
    <row r="467" spans="1:14" x14ac:dyDescent="0.2">
      <c r="A467" s="3">
        <f t="shared" si="26"/>
        <v>2046</v>
      </c>
      <c r="B467" s="3">
        <f t="shared" si="27"/>
        <v>9</v>
      </c>
      <c r="C467" s="1">
        <f>'Florida_Keys FR'!F514</f>
        <v>165.8346151353382</v>
      </c>
      <c r="D467" s="1">
        <f>+Key_West!J598</f>
        <v>0</v>
      </c>
      <c r="E467" s="164">
        <f>+'LEE County'!D442</f>
        <v>959.63350130968797</v>
      </c>
      <c r="F467" s="1">
        <f>+Metro_Dade!I563</f>
        <v>0</v>
      </c>
      <c r="G467" s="1">
        <v>0</v>
      </c>
      <c r="H467" s="41"/>
      <c r="I467" s="1"/>
      <c r="J467" s="1"/>
      <c r="K467" s="1"/>
      <c r="L467" s="1">
        <f t="shared" si="28"/>
        <v>1125.4681164450262</v>
      </c>
      <c r="M467" s="46"/>
      <c r="N467" s="1"/>
    </row>
    <row r="468" spans="1:14" x14ac:dyDescent="0.2">
      <c r="A468" s="3">
        <f t="shared" si="26"/>
        <v>2046</v>
      </c>
      <c r="B468" s="3">
        <f t="shared" si="27"/>
        <v>10</v>
      </c>
      <c r="C468" s="1">
        <f>'Florida_Keys FR'!F515</f>
        <v>152.44470887227314</v>
      </c>
      <c r="D468" s="1">
        <f>+Key_West!J599</f>
        <v>0</v>
      </c>
      <c r="E468" s="164">
        <f>+'LEE County'!D443</f>
        <v>914.1847472135172</v>
      </c>
      <c r="F468" s="1">
        <f>+Metro_Dade!I564</f>
        <v>0</v>
      </c>
      <c r="G468" s="1">
        <v>0</v>
      </c>
      <c r="H468" s="41"/>
      <c r="I468" s="1"/>
      <c r="J468" s="1"/>
      <c r="K468" s="1"/>
      <c r="L468" s="1">
        <f t="shared" si="28"/>
        <v>1066.6294560857903</v>
      </c>
      <c r="M468" s="46"/>
      <c r="N468" s="1"/>
    </row>
    <row r="469" spans="1:14" x14ac:dyDescent="0.2">
      <c r="A469" s="3">
        <f t="shared" si="26"/>
        <v>2046</v>
      </c>
      <c r="B469" s="3">
        <f t="shared" si="27"/>
        <v>11</v>
      </c>
      <c r="C469" s="1">
        <f>'Florida_Keys FR'!F516</f>
        <v>135.42294196667274</v>
      </c>
      <c r="D469" s="1">
        <f>+Key_West!J600</f>
        <v>0</v>
      </c>
      <c r="E469" s="164">
        <f>+'LEE County'!D444</f>
        <v>861.13943713269839</v>
      </c>
      <c r="F469" s="1">
        <f>+Metro_Dade!I565</f>
        <v>0</v>
      </c>
      <c r="G469" s="1">
        <v>0</v>
      </c>
      <c r="H469" s="41"/>
      <c r="I469" s="1"/>
      <c r="J469" s="1"/>
      <c r="K469" s="1"/>
      <c r="L469" s="1">
        <f t="shared" si="28"/>
        <v>996.56237909937113</v>
      </c>
      <c r="M469" s="46"/>
      <c r="N469" s="1"/>
    </row>
    <row r="470" spans="1:14" x14ac:dyDescent="0.2">
      <c r="A470" s="3">
        <f t="shared" si="26"/>
        <v>2046</v>
      </c>
      <c r="B470" s="3">
        <f t="shared" si="27"/>
        <v>12</v>
      </c>
      <c r="C470" s="1">
        <f>'Florida_Keys FR'!F517</f>
        <v>130.29514501556403</v>
      </c>
      <c r="D470" s="1">
        <f>+Key_West!J601</f>
        <v>0</v>
      </c>
      <c r="E470" s="164">
        <f>+'LEE County'!D445</f>
        <v>834.90299031067912</v>
      </c>
      <c r="F470" s="1">
        <f>+Metro_Dade!I566</f>
        <v>0</v>
      </c>
      <c r="G470" s="1">
        <v>0</v>
      </c>
      <c r="H470" s="41"/>
      <c r="I470" s="1"/>
      <c r="J470" s="1"/>
      <c r="K470" s="1"/>
      <c r="L470" s="1">
        <f t="shared" si="28"/>
        <v>965.19813532624312</v>
      </c>
      <c r="M470" s="46"/>
      <c r="N470" s="1"/>
    </row>
    <row r="471" spans="1:14" x14ac:dyDescent="0.2">
      <c r="A471" s="3">
        <f t="shared" si="26"/>
        <v>2047</v>
      </c>
      <c r="B471" s="3">
        <f t="shared" si="27"/>
        <v>1</v>
      </c>
      <c r="C471" s="1">
        <f>'Florida_Keys FR'!F518</f>
        <v>122.51459477173148</v>
      </c>
      <c r="D471" s="1">
        <f>+Key_West!J602</f>
        <v>0</v>
      </c>
      <c r="E471" s="164">
        <f>+'LEE County'!D446</f>
        <v>1018.8543323950111</v>
      </c>
      <c r="F471" s="1">
        <f>+Metro_Dade!I567</f>
        <v>0</v>
      </c>
      <c r="G471" s="1">
        <v>0</v>
      </c>
      <c r="H471" s="41"/>
      <c r="I471" s="1"/>
      <c r="J471" s="1"/>
      <c r="K471" s="1"/>
      <c r="L471" s="1">
        <f t="shared" si="28"/>
        <v>1141.3689271667427</v>
      </c>
      <c r="M471" s="46"/>
      <c r="N471" s="1"/>
    </row>
    <row r="472" spans="1:14" x14ac:dyDescent="0.2">
      <c r="A472" s="3">
        <f t="shared" si="26"/>
        <v>2047</v>
      </c>
      <c r="B472" s="3">
        <f t="shared" si="27"/>
        <v>2</v>
      </c>
      <c r="C472" s="1">
        <f>'Florida_Keys FR'!F519</f>
        <v>134.60058642592207</v>
      </c>
      <c r="D472" s="1">
        <f>+Key_West!J603</f>
        <v>0</v>
      </c>
      <c r="E472" s="164">
        <f>+'LEE County'!D447</f>
        <v>899.50301274199421</v>
      </c>
      <c r="F472" s="1">
        <f>+Metro_Dade!I568</f>
        <v>0</v>
      </c>
      <c r="G472" s="1">
        <v>0</v>
      </c>
      <c r="H472" s="41"/>
      <c r="I472" s="1"/>
      <c r="J472" s="1"/>
      <c r="K472" s="1"/>
      <c r="L472" s="1">
        <f t="shared" si="28"/>
        <v>1034.1035991679164</v>
      </c>
      <c r="M472" s="46"/>
      <c r="N472" s="1"/>
    </row>
    <row r="473" spans="1:14" x14ac:dyDescent="0.2">
      <c r="A473" s="3">
        <f t="shared" si="26"/>
        <v>2047</v>
      </c>
      <c r="B473" s="3">
        <f t="shared" si="27"/>
        <v>3</v>
      </c>
      <c r="C473" s="1">
        <f>'Florida_Keys FR'!F520</f>
        <v>125.79710335702082</v>
      </c>
      <c r="D473" s="1">
        <f>+Key_West!J604</f>
        <v>0</v>
      </c>
      <c r="E473" s="164">
        <f>+'LEE County'!D448</f>
        <v>862.51208818923362</v>
      </c>
      <c r="F473" s="1">
        <f>+Metro_Dade!I569</f>
        <v>0</v>
      </c>
      <c r="G473" s="1">
        <v>0</v>
      </c>
      <c r="H473" s="41"/>
      <c r="I473" s="1"/>
      <c r="J473" s="1"/>
      <c r="K473" s="1"/>
      <c r="L473" s="1">
        <f t="shared" si="28"/>
        <v>988.3091915462544</v>
      </c>
      <c r="M473" s="46"/>
      <c r="N473" s="1"/>
    </row>
    <row r="474" spans="1:14" x14ac:dyDescent="0.2">
      <c r="A474" s="3">
        <f t="shared" si="26"/>
        <v>2047</v>
      </c>
      <c r="B474" s="3">
        <f t="shared" si="27"/>
        <v>4</v>
      </c>
      <c r="C474" s="1">
        <f>'Florida_Keys FR'!F521</f>
        <v>150.24671185985849</v>
      </c>
      <c r="D474" s="1">
        <f>+Key_West!J605</f>
        <v>0</v>
      </c>
      <c r="E474" s="164">
        <f>+'LEE County'!D449</f>
        <v>863.62498436372164</v>
      </c>
      <c r="F474" s="1">
        <f>+Metro_Dade!I570</f>
        <v>0</v>
      </c>
      <c r="G474" s="1">
        <v>0</v>
      </c>
      <c r="H474" s="41"/>
      <c r="I474" s="1"/>
      <c r="J474" s="1"/>
      <c r="K474" s="1"/>
      <c r="L474" s="1">
        <f t="shared" si="28"/>
        <v>1013.8716962235801</v>
      </c>
      <c r="M474" s="46"/>
      <c r="N474" s="1"/>
    </row>
    <row r="475" spans="1:14" x14ac:dyDescent="0.2">
      <c r="A475" s="3">
        <f t="shared" si="26"/>
        <v>2047</v>
      </c>
      <c r="B475" s="3">
        <f t="shared" si="27"/>
        <v>5</v>
      </c>
      <c r="C475" s="1">
        <f>'Florida_Keys FR'!F522</f>
        <v>162.64471712557707</v>
      </c>
      <c r="D475" s="1">
        <f>+Key_West!J606</f>
        <v>0</v>
      </c>
      <c r="E475" s="164">
        <f>+'LEE County'!D450</f>
        <v>940.26514594501293</v>
      </c>
      <c r="F475" s="1">
        <f>+Metro_Dade!I571</f>
        <v>0</v>
      </c>
      <c r="G475" s="1">
        <v>0</v>
      </c>
      <c r="H475" s="41"/>
      <c r="I475" s="1"/>
      <c r="J475" s="1"/>
      <c r="K475" s="1"/>
      <c r="L475" s="1">
        <f t="shared" si="28"/>
        <v>1102.9098630705901</v>
      </c>
      <c r="M475" s="46"/>
      <c r="N475" s="1"/>
    </row>
    <row r="476" spans="1:14" x14ac:dyDescent="0.2">
      <c r="A476" s="3">
        <f t="shared" si="26"/>
        <v>2047</v>
      </c>
      <c r="B476" s="3">
        <f t="shared" si="27"/>
        <v>6</v>
      </c>
      <c r="C476" s="1">
        <f>'Florida_Keys FR'!F523</f>
        <v>163.26304128990822</v>
      </c>
      <c r="D476" s="1">
        <f>+Key_West!J607</f>
        <v>0</v>
      </c>
      <c r="E476" s="164">
        <f>+'LEE County'!D451</f>
        <v>965.5570704578987</v>
      </c>
      <c r="F476" s="1">
        <f>+Metro_Dade!I572</f>
        <v>0</v>
      </c>
      <c r="G476" s="1">
        <v>0</v>
      </c>
      <c r="H476" s="41"/>
      <c r="I476" s="1"/>
      <c r="J476" s="1"/>
      <c r="K476" s="1"/>
      <c r="L476" s="1">
        <f t="shared" si="28"/>
        <v>1128.820111747807</v>
      </c>
      <c r="M476" s="46"/>
      <c r="N476" s="1"/>
    </row>
    <row r="477" spans="1:14" x14ac:dyDescent="0.2">
      <c r="A477" s="3">
        <f t="shared" si="26"/>
        <v>2047</v>
      </c>
      <c r="B477" s="3">
        <f t="shared" si="27"/>
        <v>7</v>
      </c>
      <c r="C477" s="1">
        <f>'Florida_Keys FR'!F524</f>
        <v>180.94872435702629</v>
      </c>
      <c r="D477" s="1">
        <f>+Key_West!J608</f>
        <v>0</v>
      </c>
      <c r="E477" s="164">
        <f>+'LEE County'!D452</f>
        <v>988.69204959791205</v>
      </c>
      <c r="F477" s="1">
        <f>+Metro_Dade!I573</f>
        <v>0</v>
      </c>
      <c r="G477" s="1">
        <v>0</v>
      </c>
      <c r="H477" s="41"/>
      <c r="I477" s="1"/>
      <c r="J477" s="1"/>
      <c r="K477" s="1"/>
      <c r="L477" s="1">
        <f t="shared" si="28"/>
        <v>1169.6407739549384</v>
      </c>
      <c r="M477" s="46"/>
      <c r="N477" s="1"/>
    </row>
    <row r="478" spans="1:14" x14ac:dyDescent="0.2">
      <c r="A478" s="64">
        <f t="shared" si="26"/>
        <v>2047</v>
      </c>
      <c r="B478" s="64">
        <f t="shared" si="27"/>
        <v>8</v>
      </c>
      <c r="C478" s="1">
        <f>'Florida_Keys FR'!F525</f>
        <v>179.55528079096837</v>
      </c>
      <c r="D478" s="66">
        <f>+Key_West!J609</f>
        <v>0</v>
      </c>
      <c r="E478" s="183">
        <f>+'LEE County'!D453</f>
        <v>990.46002212757026</v>
      </c>
      <c r="F478" s="66">
        <f>+Metro_Dade!I574</f>
        <v>0</v>
      </c>
      <c r="G478" s="1">
        <v>0</v>
      </c>
      <c r="H478" s="41"/>
      <c r="I478" s="66"/>
      <c r="J478" s="66"/>
      <c r="K478" s="66"/>
      <c r="L478" s="1">
        <f t="shared" si="28"/>
        <v>1170.0153029185385</v>
      </c>
      <c r="M478" s="46"/>
      <c r="N478" s="1"/>
    </row>
    <row r="479" spans="1:14" x14ac:dyDescent="0.2">
      <c r="A479" s="3">
        <f t="shared" si="26"/>
        <v>2047</v>
      </c>
      <c r="B479" s="3">
        <f t="shared" si="27"/>
        <v>9</v>
      </c>
      <c r="C479" s="1">
        <f>'Florida_Keys FR'!F526</f>
        <v>166.68037167252839</v>
      </c>
      <c r="D479" s="1">
        <f>+Key_West!J610</f>
        <v>0</v>
      </c>
      <c r="E479" s="164">
        <f>+'LEE County'!D454</f>
        <v>968.08480200925908</v>
      </c>
      <c r="F479" s="1">
        <f>+Metro_Dade!I575</f>
        <v>0</v>
      </c>
      <c r="G479" s="1">
        <v>0</v>
      </c>
      <c r="H479" s="41"/>
      <c r="I479" s="1"/>
      <c r="J479" s="1"/>
      <c r="K479" s="1"/>
      <c r="L479" s="1">
        <f t="shared" si="28"/>
        <v>1134.7651736817875</v>
      </c>
      <c r="M479" s="46"/>
      <c r="N479" s="1"/>
    </row>
    <row r="480" spans="1:14" x14ac:dyDescent="0.2">
      <c r="A480" s="3">
        <f t="shared" si="26"/>
        <v>2047</v>
      </c>
      <c r="B480" s="3">
        <f t="shared" si="27"/>
        <v>10</v>
      </c>
      <c r="C480" s="1">
        <f>'Florida_Keys FR'!F527</f>
        <v>153.2221768875219</v>
      </c>
      <c r="D480" s="1">
        <f>+Key_West!J611</f>
        <v>0</v>
      </c>
      <c r="E480" s="164">
        <f>+'LEE County'!D455</f>
        <v>922.69670979455361</v>
      </c>
      <c r="F480" s="1">
        <f>+Metro_Dade!I576</f>
        <v>0</v>
      </c>
      <c r="G480" s="1">
        <v>0</v>
      </c>
      <c r="H480" s="41"/>
      <c r="I480" s="1"/>
      <c r="J480" s="1"/>
      <c r="K480" s="1"/>
      <c r="L480" s="1">
        <f t="shared" si="28"/>
        <v>1075.9188866820755</v>
      </c>
      <c r="M480" s="46"/>
      <c r="N480" s="1"/>
    </row>
    <row r="481" spans="1:14" x14ac:dyDescent="0.2">
      <c r="A481" s="3">
        <f t="shared" si="26"/>
        <v>2047</v>
      </c>
      <c r="B481" s="3">
        <f t="shared" si="27"/>
        <v>11</v>
      </c>
      <c r="C481" s="1">
        <f>'Florida_Keys FR'!F528</f>
        <v>136.11359897070278</v>
      </c>
      <c r="D481" s="1">
        <f>+Key_West!J612</f>
        <v>0</v>
      </c>
      <c r="E481" s="164">
        <f>+'LEE County'!D456</f>
        <v>869.65326351902047</v>
      </c>
      <c r="F481" s="1">
        <f>+Metro_Dade!I577</f>
        <v>0</v>
      </c>
      <c r="G481" s="1">
        <v>0</v>
      </c>
      <c r="H481" s="41"/>
      <c r="I481" s="1"/>
      <c r="J481" s="1"/>
      <c r="K481" s="1"/>
      <c r="L481" s="1">
        <f t="shared" si="28"/>
        <v>1005.7668624897233</v>
      </c>
      <c r="M481" s="46"/>
      <c r="N481" s="1"/>
    </row>
    <row r="482" spans="1:14" x14ac:dyDescent="0.2">
      <c r="A482" s="3">
        <f t="shared" si="26"/>
        <v>2047</v>
      </c>
      <c r="B482" s="3">
        <f t="shared" si="27"/>
        <v>12</v>
      </c>
      <c r="C482" s="1">
        <f>'Florida_Keys FR'!F529</f>
        <v>130.95965025514332</v>
      </c>
      <c r="D482" s="1">
        <f>+Key_West!J613</f>
        <v>0</v>
      </c>
      <c r="E482" s="164">
        <f>+'LEE County'!D457</f>
        <v>842.74287103736719</v>
      </c>
      <c r="F482" s="1">
        <f>+Metro_Dade!I578</f>
        <v>0</v>
      </c>
      <c r="G482" s="1">
        <v>0</v>
      </c>
      <c r="H482" s="41"/>
      <c r="I482" s="1"/>
      <c r="J482" s="1"/>
      <c r="K482" s="1"/>
      <c r="L482" s="1">
        <f t="shared" si="28"/>
        <v>973.70252129251048</v>
      </c>
      <c r="M482" s="46"/>
      <c r="N482" s="1"/>
    </row>
    <row r="483" spans="1:14" x14ac:dyDescent="0.2">
      <c r="A483" s="3">
        <f t="shared" si="26"/>
        <v>2048</v>
      </c>
      <c r="B483" s="3">
        <f t="shared" si="27"/>
        <v>1</v>
      </c>
      <c r="C483" s="1">
        <f>'Florida_Keys FR'!F530</f>
        <v>123.1394192050673</v>
      </c>
      <c r="D483" s="1">
        <f>+Key_West!J614</f>
        <v>0</v>
      </c>
      <c r="E483" s="164">
        <f>+'LEE County'!D458</f>
        <v>1026.2024021576808</v>
      </c>
      <c r="F483" s="1">
        <f>+Metro_Dade!I579</f>
        <v>0</v>
      </c>
      <c r="G483" s="1">
        <v>0</v>
      </c>
      <c r="H483" s="41"/>
      <c r="I483" s="1"/>
      <c r="J483" s="1"/>
      <c r="K483" s="1"/>
      <c r="L483" s="1">
        <f t="shared" si="28"/>
        <v>1149.3418213627481</v>
      </c>
      <c r="M483" s="46"/>
      <c r="N483" s="1"/>
    </row>
    <row r="484" spans="1:14" x14ac:dyDescent="0.2">
      <c r="A484" s="3">
        <f t="shared" si="26"/>
        <v>2048</v>
      </c>
      <c r="B484" s="3">
        <f t="shared" si="27"/>
        <v>2</v>
      </c>
      <c r="C484" s="1">
        <f>'Florida_Keys FR'!F531</f>
        <v>135.28704941669434</v>
      </c>
      <c r="D484" s="1">
        <f>+Key_West!J615</f>
        <v>0</v>
      </c>
      <c r="E484" s="164">
        <f>+'LEE County'!D459</f>
        <v>907.17753207748706</v>
      </c>
      <c r="F484" s="1">
        <f>+Metro_Dade!I580</f>
        <v>0</v>
      </c>
      <c r="G484" s="1">
        <v>0</v>
      </c>
      <c r="H484" s="41"/>
      <c r="I484" s="1"/>
      <c r="J484" s="1"/>
      <c r="K484" s="1"/>
      <c r="L484" s="1">
        <f t="shared" si="28"/>
        <v>1042.4645814941814</v>
      </c>
      <c r="M484" s="46"/>
      <c r="N484" s="1"/>
    </row>
    <row r="485" spans="1:14" x14ac:dyDescent="0.2">
      <c r="A485" s="3">
        <f t="shared" si="26"/>
        <v>2048</v>
      </c>
      <c r="B485" s="3">
        <f t="shared" si="27"/>
        <v>3</v>
      </c>
      <c r="C485" s="1">
        <f>'Florida_Keys FR'!F532</f>
        <v>126.4386685841416</v>
      </c>
      <c r="D485" s="1">
        <f>+Key_West!J616</f>
        <v>0</v>
      </c>
      <c r="E485" s="164">
        <f>+'LEE County'!D460</f>
        <v>871.54096025943147</v>
      </c>
      <c r="F485" s="1">
        <f>+Metro_Dade!I581</f>
        <v>0</v>
      </c>
      <c r="G485" s="1">
        <v>0</v>
      </c>
      <c r="H485" s="41"/>
      <c r="I485" s="1"/>
      <c r="J485" s="1"/>
      <c r="K485" s="1"/>
      <c r="L485" s="1">
        <f t="shared" si="28"/>
        <v>997.9796288435731</v>
      </c>
      <c r="M485" s="46"/>
      <c r="N485" s="1"/>
    </row>
    <row r="486" spans="1:14" x14ac:dyDescent="0.2">
      <c r="A486" s="3">
        <f t="shared" si="26"/>
        <v>2048</v>
      </c>
      <c r="B486" s="3">
        <f t="shared" si="27"/>
        <v>4</v>
      </c>
      <c r="C486" s="1">
        <f>'Florida_Keys FR'!F533</f>
        <v>151.01297009034377</v>
      </c>
      <c r="D486" s="1">
        <f>+Key_West!J617</f>
        <v>0</v>
      </c>
      <c r="E486" s="164">
        <f>+'LEE County'!D461</f>
        <v>872.52610475402662</v>
      </c>
      <c r="F486" s="1">
        <f>+Metro_Dade!I582</f>
        <v>0</v>
      </c>
      <c r="G486" s="1">
        <v>0</v>
      </c>
      <c r="H486" s="41"/>
      <c r="I486" s="1"/>
      <c r="J486" s="1"/>
      <c r="K486" s="1"/>
      <c r="L486" s="1">
        <f t="shared" si="28"/>
        <v>1023.5390748443704</v>
      </c>
      <c r="M486" s="46"/>
      <c r="N486" s="1"/>
    </row>
    <row r="487" spans="1:14" x14ac:dyDescent="0.2">
      <c r="A487" s="3">
        <f t="shared" si="26"/>
        <v>2048</v>
      </c>
      <c r="B487" s="3">
        <f t="shared" si="27"/>
        <v>5</v>
      </c>
      <c r="C487" s="1">
        <f>'Florida_Keys FR'!F534</f>
        <v>163.47420518291759</v>
      </c>
      <c r="D487" s="1">
        <f>+Key_West!J618</f>
        <v>0</v>
      </c>
      <c r="E487" s="164">
        <f>+'LEE County'!D462</f>
        <v>948.93510131587902</v>
      </c>
      <c r="F487" s="1">
        <f>+Metro_Dade!I583</f>
        <v>0</v>
      </c>
      <c r="G487" s="1">
        <v>0</v>
      </c>
      <c r="H487" s="41"/>
      <c r="I487" s="1"/>
      <c r="J487" s="1"/>
      <c r="K487" s="1"/>
      <c r="L487" s="1">
        <f t="shared" si="28"/>
        <v>1112.4093064987967</v>
      </c>
      <c r="M487" s="46"/>
      <c r="N487" s="1"/>
    </row>
    <row r="488" spans="1:14" x14ac:dyDescent="0.2">
      <c r="A488" s="3">
        <f t="shared" si="26"/>
        <v>2048</v>
      </c>
      <c r="B488" s="3">
        <f t="shared" si="27"/>
        <v>6</v>
      </c>
      <c r="C488" s="1">
        <f>'Florida_Keys FR'!F535</f>
        <v>164.09568280048674</v>
      </c>
      <c r="D488" s="1">
        <f>+Key_West!J619</f>
        <v>0</v>
      </c>
      <c r="E488" s="164">
        <f>+'LEE County'!D463</f>
        <v>974.03698257199687</v>
      </c>
      <c r="F488" s="1">
        <f>+Metro_Dade!I584</f>
        <v>0</v>
      </c>
      <c r="G488" s="1">
        <v>0</v>
      </c>
      <c r="H488" s="41"/>
      <c r="I488" s="1"/>
      <c r="J488" s="1"/>
      <c r="K488" s="1"/>
      <c r="L488" s="1">
        <f t="shared" si="28"/>
        <v>1138.1326653724836</v>
      </c>
      <c r="M488" s="46"/>
      <c r="N488" s="1"/>
    </row>
    <row r="489" spans="1:14" x14ac:dyDescent="0.2">
      <c r="A489" s="3">
        <f t="shared" si="26"/>
        <v>2048</v>
      </c>
      <c r="B489" s="3">
        <f t="shared" si="27"/>
        <v>7</v>
      </c>
      <c r="C489" s="1">
        <f>'Florida_Keys FR'!F536</f>
        <v>181.87119020168745</v>
      </c>
      <c r="D489" s="1">
        <f>+Key_West!J620</f>
        <v>0</v>
      </c>
      <c r="E489" s="164">
        <f>+'LEE County'!D464</f>
        <v>997.02531341255235</v>
      </c>
      <c r="F489" s="1">
        <f>+Metro_Dade!I585</f>
        <v>0</v>
      </c>
      <c r="G489" s="1">
        <v>0</v>
      </c>
      <c r="H489" s="41"/>
      <c r="I489" s="1"/>
      <c r="J489" s="1"/>
      <c r="K489" s="1"/>
      <c r="L489" s="1">
        <f t="shared" si="28"/>
        <v>1178.8965036142399</v>
      </c>
      <c r="M489" s="46"/>
      <c r="N489" s="1"/>
    </row>
    <row r="490" spans="1:14" x14ac:dyDescent="0.2">
      <c r="A490" s="64">
        <f t="shared" si="26"/>
        <v>2048</v>
      </c>
      <c r="B490" s="64">
        <f t="shared" si="27"/>
        <v>8</v>
      </c>
      <c r="C490" s="1">
        <f>'Florida_Keys FR'!F537</f>
        <v>180.47101272300239</v>
      </c>
      <c r="D490" s="66">
        <f>+Key_West!J621</f>
        <v>0</v>
      </c>
      <c r="E490" s="183">
        <f>+'LEE County'!D465</f>
        <v>998.78589051675362</v>
      </c>
      <c r="F490" s="66">
        <f>+Metro_Dade!I586</f>
        <v>0</v>
      </c>
      <c r="G490" s="1">
        <v>0</v>
      </c>
      <c r="H490" s="41"/>
      <c r="I490" s="66"/>
      <c r="J490" s="66"/>
      <c r="K490" s="66"/>
      <c r="L490" s="1">
        <f t="shared" si="28"/>
        <v>1179.256903239756</v>
      </c>
      <c r="M490" s="46"/>
      <c r="N490" s="1"/>
    </row>
    <row r="491" spans="1:14" x14ac:dyDescent="0.2">
      <c r="A491" s="3">
        <f t="shared" si="26"/>
        <v>2048</v>
      </c>
      <c r="B491" s="3">
        <f t="shared" si="27"/>
        <v>9</v>
      </c>
      <c r="C491" s="1">
        <f>'Florida_Keys FR'!F538</f>
        <v>167.53044156805828</v>
      </c>
      <c r="D491" s="1">
        <f>+Key_West!J622</f>
        <v>0</v>
      </c>
      <c r="E491" s="164">
        <f>+'LEE County'!D466</f>
        <v>976.61053162717997</v>
      </c>
      <c r="F491" s="1">
        <f>+Metro_Dade!I587</f>
        <v>0</v>
      </c>
      <c r="G491" s="1">
        <v>0</v>
      </c>
      <c r="H491" s="41"/>
      <c r="I491" s="1"/>
      <c r="J491" s="1"/>
      <c r="K491" s="1"/>
      <c r="L491" s="1">
        <f t="shared" si="28"/>
        <v>1144.1409731952383</v>
      </c>
      <c r="M491" s="46"/>
      <c r="N491" s="1"/>
    </row>
    <row r="492" spans="1:14" x14ac:dyDescent="0.2">
      <c r="A492" s="3">
        <f t="shared" si="26"/>
        <v>2048</v>
      </c>
      <c r="B492" s="3">
        <f t="shared" si="27"/>
        <v>10</v>
      </c>
      <c r="C492" s="1">
        <f>'Florida_Keys FR'!F539</f>
        <v>154.00360998964845</v>
      </c>
      <c r="D492" s="1">
        <f>+Key_West!J623</f>
        <v>0</v>
      </c>
      <c r="E492" s="164">
        <f>+'LEE County'!D467</f>
        <v>931.28792715117208</v>
      </c>
      <c r="F492" s="1">
        <f>+Metro_Dade!I588</f>
        <v>0</v>
      </c>
      <c r="G492" s="1">
        <v>0</v>
      </c>
      <c r="H492" s="41"/>
      <c r="I492" s="1"/>
      <c r="J492" s="1"/>
      <c r="K492" s="1"/>
      <c r="L492" s="1">
        <f t="shared" si="28"/>
        <v>1085.2915371408205</v>
      </c>
      <c r="M492" s="46"/>
      <c r="N492" s="1"/>
    </row>
    <row r="493" spans="1:14" x14ac:dyDescent="0.2">
      <c r="A493" s="3">
        <f t="shared" si="26"/>
        <v>2048</v>
      </c>
      <c r="B493" s="3">
        <f t="shared" si="27"/>
        <v>11</v>
      </c>
      <c r="C493" s="1">
        <f>'Florida_Keys FR'!F540</f>
        <v>136.80777832545334</v>
      </c>
      <c r="D493" s="1">
        <f>+Key_West!J624</f>
        <v>0</v>
      </c>
      <c r="E493" s="164">
        <f>+'LEE County'!D468</f>
        <v>878.25126354390898</v>
      </c>
      <c r="F493" s="1">
        <f>+Metro_Dade!I589</f>
        <v>0</v>
      </c>
      <c r="G493" s="1">
        <v>0</v>
      </c>
      <c r="H493" s="41"/>
      <c r="I493" s="1"/>
      <c r="J493" s="1"/>
      <c r="K493" s="1"/>
      <c r="L493" s="1">
        <f t="shared" si="28"/>
        <v>1015.0590418693623</v>
      </c>
      <c r="M493" s="46"/>
      <c r="N493" s="1"/>
    </row>
    <row r="494" spans="1:14" x14ac:dyDescent="0.2">
      <c r="A494" s="3">
        <f t="shared" si="26"/>
        <v>2048</v>
      </c>
      <c r="B494" s="3">
        <f t="shared" si="27"/>
        <v>12</v>
      </c>
      <c r="C494" s="1">
        <f>'Florida_Keys FR'!F541</f>
        <v>131.62754447144445</v>
      </c>
      <c r="D494" s="1">
        <f>+Key_West!J625</f>
        <v>0</v>
      </c>
      <c r="E494" s="164">
        <f>+'LEE County'!D469</f>
        <v>850.65636957417439</v>
      </c>
      <c r="F494" s="1">
        <f>+Metro_Dade!I590</f>
        <v>0</v>
      </c>
      <c r="G494" s="1">
        <v>0</v>
      </c>
      <c r="H494" s="41"/>
      <c r="I494" s="1"/>
      <c r="J494" s="1"/>
      <c r="K494" s="1"/>
      <c r="L494" s="1">
        <f t="shared" si="28"/>
        <v>982.28391404561887</v>
      </c>
      <c r="M494" s="46"/>
      <c r="N494" s="1"/>
    </row>
    <row r="495" spans="1:14" x14ac:dyDescent="0.2">
      <c r="A495" s="3">
        <f t="shared" si="26"/>
        <v>2049</v>
      </c>
      <c r="B495" s="3">
        <f t="shared" si="27"/>
        <v>1</v>
      </c>
      <c r="C495" s="1">
        <f>'Florida_Keys FR'!F542</f>
        <v>123.76743024301315</v>
      </c>
      <c r="D495" s="1">
        <f>+Key_West!J626</f>
        <v>0</v>
      </c>
      <c r="E495" s="164">
        <f>+'LEE County'!D470</f>
        <v>1033.6034668652806</v>
      </c>
      <c r="F495" s="1">
        <f>+Metro_Dade!I591</f>
        <v>0</v>
      </c>
      <c r="G495" s="1">
        <v>0</v>
      </c>
      <c r="H495" s="41"/>
      <c r="I495" s="1"/>
      <c r="J495" s="1"/>
      <c r="K495" s="1"/>
      <c r="L495" s="1">
        <f t="shared" si="28"/>
        <v>1157.3708971082938</v>
      </c>
      <c r="M495" s="46"/>
      <c r="N495" s="1"/>
    </row>
    <row r="496" spans="1:14" x14ac:dyDescent="0.2">
      <c r="A496" s="3">
        <f t="shared" si="26"/>
        <v>2049</v>
      </c>
      <c r="B496" s="3">
        <f t="shared" si="27"/>
        <v>2</v>
      </c>
      <c r="C496" s="1">
        <f>'Florida_Keys FR'!F543</f>
        <v>135.97701336871953</v>
      </c>
      <c r="D496" s="1">
        <f>+Key_West!J627</f>
        <v>0</v>
      </c>
      <c r="E496" s="164">
        <f>+'LEE County'!D471</f>
        <v>914.91753006752197</v>
      </c>
      <c r="F496" s="1">
        <f>+Metro_Dade!I592</f>
        <v>0</v>
      </c>
      <c r="G496" s="1">
        <v>0</v>
      </c>
      <c r="H496" s="41"/>
      <c r="I496" s="1"/>
      <c r="J496" s="1"/>
      <c r="K496" s="1"/>
      <c r="L496" s="1">
        <f t="shared" si="28"/>
        <v>1050.8945434362415</v>
      </c>
      <c r="M496" s="46"/>
      <c r="N496" s="1"/>
    </row>
    <row r="497" spans="1:14" x14ac:dyDescent="0.2">
      <c r="A497" s="3">
        <f t="shared" si="26"/>
        <v>2049</v>
      </c>
      <c r="B497" s="3">
        <f t="shared" si="27"/>
        <v>3</v>
      </c>
      <c r="C497" s="1">
        <f>'Florida_Keys FR'!F544</f>
        <v>127.08350579392071</v>
      </c>
      <c r="D497" s="1">
        <f>+Key_West!J628</f>
        <v>0</v>
      </c>
      <c r="E497" s="164">
        <f>+'LEE County'!D472</f>
        <v>880.66434756248941</v>
      </c>
      <c r="F497" s="1">
        <f>+Metro_Dade!I593</f>
        <v>0</v>
      </c>
      <c r="G497" s="1">
        <v>0</v>
      </c>
      <c r="H497" s="41"/>
      <c r="I497" s="1"/>
      <c r="J497" s="1"/>
      <c r="K497" s="1"/>
      <c r="L497" s="1">
        <f t="shared" si="28"/>
        <v>1007.7478533564101</v>
      </c>
      <c r="M497" s="46"/>
      <c r="N497" s="1"/>
    </row>
    <row r="498" spans="1:14" x14ac:dyDescent="0.2">
      <c r="A498" s="3">
        <f t="shared" si="26"/>
        <v>2049</v>
      </c>
      <c r="B498" s="3">
        <f t="shared" si="27"/>
        <v>4</v>
      </c>
      <c r="C498" s="1">
        <f>'Florida_Keys FR'!F545</f>
        <v>151.78313623780448</v>
      </c>
      <c r="D498" s="1">
        <f>+Key_West!J629</f>
        <v>0</v>
      </c>
      <c r="E498" s="164">
        <f>+'LEE County'!D473</f>
        <v>881.51896628850534</v>
      </c>
      <c r="F498" s="1">
        <f>+Metro_Dade!I594</f>
        <v>0</v>
      </c>
      <c r="G498" s="1">
        <v>0</v>
      </c>
      <c r="H498" s="41"/>
      <c r="I498" s="1"/>
      <c r="J498" s="1"/>
      <c r="K498" s="1"/>
      <c r="L498" s="1">
        <f t="shared" si="28"/>
        <v>1033.3021025263099</v>
      </c>
      <c r="M498" s="46"/>
      <c r="N498" s="1"/>
    </row>
    <row r="499" spans="1:14" x14ac:dyDescent="0.2">
      <c r="A499" s="3">
        <f t="shared" si="26"/>
        <v>2049</v>
      </c>
      <c r="B499" s="3">
        <f t="shared" si="27"/>
        <v>5</v>
      </c>
      <c r="C499" s="1">
        <f>'Florida_Keys FR'!F546</f>
        <v>164.30792362935051</v>
      </c>
      <c r="D499" s="1">
        <f>+Key_West!J630</f>
        <v>0</v>
      </c>
      <c r="E499" s="164">
        <f>+'LEE County'!D474</f>
        <v>957.68500022868852</v>
      </c>
      <c r="F499" s="1">
        <f>+Metro_Dade!I595</f>
        <v>0</v>
      </c>
      <c r="G499" s="1">
        <v>0</v>
      </c>
      <c r="H499" s="41"/>
      <c r="I499" s="1"/>
      <c r="J499" s="1"/>
      <c r="K499" s="1"/>
      <c r="L499" s="1">
        <f t="shared" si="28"/>
        <v>1121.9929238580389</v>
      </c>
      <c r="M499" s="46"/>
      <c r="N499" s="1"/>
    </row>
    <row r="500" spans="1:14" x14ac:dyDescent="0.2">
      <c r="A500" s="3">
        <f t="shared" si="26"/>
        <v>2049</v>
      </c>
      <c r="B500" s="3">
        <f t="shared" si="27"/>
        <v>6</v>
      </c>
      <c r="C500" s="1">
        <f>'Florida_Keys FR'!F547</f>
        <v>164.93257078276923</v>
      </c>
      <c r="D500" s="1">
        <f>+Key_West!J631</f>
        <v>0</v>
      </c>
      <c r="E500" s="164">
        <f>+'LEE County'!D475</f>
        <v>982.59136869872782</v>
      </c>
      <c r="F500" s="1">
        <f>+Metro_Dade!I596</f>
        <v>0</v>
      </c>
      <c r="G500" s="1">
        <v>0</v>
      </c>
      <c r="H500" s="41"/>
      <c r="I500" s="1"/>
      <c r="J500" s="1"/>
      <c r="K500" s="1"/>
      <c r="L500" s="1">
        <f t="shared" si="28"/>
        <v>1147.5239394814971</v>
      </c>
      <c r="M500" s="46"/>
      <c r="N500" s="1"/>
    </row>
    <row r="501" spans="1:14" x14ac:dyDescent="0.2">
      <c r="A501" s="3">
        <f t="shared" si="26"/>
        <v>2049</v>
      </c>
      <c r="B501" s="3">
        <f t="shared" si="27"/>
        <v>7</v>
      </c>
      <c r="C501" s="1">
        <f>'Florida_Keys FR'!F548</f>
        <v>182.79835872241105</v>
      </c>
      <c r="D501" s="1">
        <f>+Key_West!J632</f>
        <v>0</v>
      </c>
      <c r="E501" s="164">
        <f>+'LEE County'!D476</f>
        <v>1005.4288147554834</v>
      </c>
      <c r="F501" s="1">
        <f>+Metro_Dade!I597</f>
        <v>0</v>
      </c>
      <c r="G501" s="1">
        <v>0</v>
      </c>
      <c r="H501" s="41"/>
      <c r="I501" s="1"/>
      <c r="J501" s="1"/>
      <c r="K501" s="1"/>
      <c r="L501" s="1">
        <f t="shared" si="28"/>
        <v>1188.2271734778944</v>
      </c>
      <c r="M501" s="46"/>
      <c r="N501" s="1"/>
    </row>
    <row r="502" spans="1:14" x14ac:dyDescent="0.2">
      <c r="A502" s="64">
        <f t="shared" si="26"/>
        <v>2049</v>
      </c>
      <c r="B502" s="64">
        <f t="shared" si="27"/>
        <v>8</v>
      </c>
      <c r="C502" s="1">
        <f>'Florida_Keys FR'!F549</f>
        <v>181.39141488788977</v>
      </c>
      <c r="D502" s="66">
        <f>+Key_West!J633</f>
        <v>0</v>
      </c>
      <c r="E502" s="183">
        <f>+'LEE County'!D477</f>
        <v>1007.1817466721116</v>
      </c>
      <c r="F502" s="66">
        <f>+Metro_Dade!I598</f>
        <v>0</v>
      </c>
      <c r="G502" s="1">
        <v>0</v>
      </c>
      <c r="H502" s="41"/>
      <c r="I502" s="66"/>
      <c r="J502" s="66"/>
      <c r="K502" s="66"/>
      <c r="L502" s="1">
        <f t="shared" si="28"/>
        <v>1188.5731615600014</v>
      </c>
      <c r="M502" s="46"/>
      <c r="N502" s="1"/>
    </row>
    <row r="503" spans="1:14" x14ac:dyDescent="0.2">
      <c r="A503" s="3">
        <f t="shared" si="26"/>
        <v>2049</v>
      </c>
      <c r="B503" s="3">
        <f t="shared" si="27"/>
        <v>9</v>
      </c>
      <c r="C503" s="1">
        <f>'Florida_Keys FR'!F550</f>
        <v>168.38484682005537</v>
      </c>
      <c r="D503" s="1">
        <f>+Key_West!J634</f>
        <v>0</v>
      </c>
      <c r="E503" s="164">
        <f>+'LEE County'!D478</f>
        <v>985.21134564407816</v>
      </c>
      <c r="F503" s="1">
        <f>+Metro_Dade!I599</f>
        <v>0</v>
      </c>
      <c r="G503" s="1">
        <v>0</v>
      </c>
      <c r="H503" s="41"/>
      <c r="I503" s="1"/>
      <c r="J503" s="1"/>
      <c r="K503" s="1"/>
      <c r="L503" s="1">
        <f t="shared" si="28"/>
        <v>1153.5961924641335</v>
      </c>
      <c r="M503" s="46"/>
      <c r="N503" s="1"/>
    </row>
    <row r="504" spans="1:14" x14ac:dyDescent="0.2">
      <c r="A504" s="3">
        <f t="shared" si="26"/>
        <v>2049</v>
      </c>
      <c r="B504" s="3">
        <f t="shared" si="27"/>
        <v>10</v>
      </c>
      <c r="C504" s="1">
        <f>'Florida_Keys FR'!F551</f>
        <v>154.78902840059584</v>
      </c>
      <c r="D504" s="1">
        <f>+Key_West!J635</f>
        <v>0</v>
      </c>
      <c r="E504" s="164">
        <f>+'LEE County'!D479</f>
        <v>939.95913722358227</v>
      </c>
      <c r="F504" s="1">
        <f>+Metro_Dade!I600</f>
        <v>0</v>
      </c>
      <c r="G504" s="1">
        <v>0</v>
      </c>
      <c r="H504" s="41"/>
      <c r="I504" s="1"/>
      <c r="J504" s="1"/>
      <c r="K504" s="1"/>
      <c r="L504" s="1">
        <f t="shared" si="28"/>
        <v>1094.748165624178</v>
      </c>
      <c r="M504" s="46"/>
      <c r="N504" s="1"/>
    </row>
    <row r="505" spans="1:14" x14ac:dyDescent="0.2">
      <c r="A505" s="3">
        <f t="shared" si="26"/>
        <v>2049</v>
      </c>
      <c r="B505" s="3">
        <f t="shared" si="27"/>
        <v>11</v>
      </c>
      <c r="C505" s="1">
        <f>'Florida_Keys FR'!F552</f>
        <v>137.50549799491313</v>
      </c>
      <c r="D505" s="1">
        <f>+Key_West!J636</f>
        <v>0</v>
      </c>
      <c r="E505" s="164">
        <f>+'LEE County'!D480</f>
        <v>886.93426940678955</v>
      </c>
      <c r="F505" s="1">
        <f>+Metro_Dade!I601</f>
        <v>0</v>
      </c>
      <c r="G505" s="1">
        <v>0</v>
      </c>
      <c r="H505" s="41"/>
      <c r="I505" s="1"/>
      <c r="J505" s="1"/>
      <c r="K505" s="1"/>
      <c r="L505" s="1">
        <f t="shared" si="28"/>
        <v>1024.4397674017027</v>
      </c>
      <c r="M505" s="46"/>
      <c r="N505" s="1"/>
    </row>
    <row r="506" spans="1:14" x14ac:dyDescent="0.2">
      <c r="A506" s="3">
        <f t="shared" si="26"/>
        <v>2049</v>
      </c>
      <c r="B506" s="3">
        <f t="shared" si="27"/>
        <v>12</v>
      </c>
      <c r="C506" s="1">
        <f>'Florida_Keys FR'!F553</f>
        <v>132.29884494824873</v>
      </c>
      <c r="D506" s="1">
        <f>+Key_West!J637</f>
        <v>0</v>
      </c>
      <c r="E506" s="164">
        <f>+'LEE County'!D481</f>
        <v>858.64417720482777</v>
      </c>
      <c r="F506" s="1">
        <f>+Metro_Dade!I602</f>
        <v>0</v>
      </c>
      <c r="G506" s="1">
        <v>0</v>
      </c>
      <c r="H506" s="41"/>
      <c r="I506" s="1"/>
      <c r="J506" s="1"/>
      <c r="K506" s="1"/>
      <c r="L506" s="1">
        <f t="shared" si="28"/>
        <v>990.94302215307653</v>
      </c>
      <c r="M506" s="46"/>
      <c r="N506" s="1"/>
    </row>
    <row r="507" spans="1:14" x14ac:dyDescent="0.2">
      <c r="A507" s="3">
        <f t="shared" si="26"/>
        <v>2050</v>
      </c>
      <c r="B507" s="3">
        <f t="shared" si="27"/>
        <v>1</v>
      </c>
      <c r="C507" s="1">
        <f>'Florida_Keys FR'!F554</f>
        <v>124.39864413725253</v>
      </c>
      <c r="D507" s="1">
        <f>+Key_West!J638</f>
        <v>0</v>
      </c>
      <c r="E507" s="164">
        <f>+'LEE County'!D482</f>
        <v>1041.0579087221554</v>
      </c>
      <c r="F507" s="1">
        <f>+Metro_Dade!I603</f>
        <v>0</v>
      </c>
      <c r="G507" s="1">
        <v>0</v>
      </c>
      <c r="H507" s="41"/>
      <c r="I507" s="1"/>
      <c r="J507" s="1"/>
      <c r="K507" s="1"/>
      <c r="L507" s="1">
        <f t="shared" si="28"/>
        <v>1165.456552859408</v>
      </c>
      <c r="M507" s="46"/>
      <c r="N507" s="1"/>
    </row>
    <row r="508" spans="1:14" x14ac:dyDescent="0.2">
      <c r="A508" s="3">
        <f t="shared" si="26"/>
        <v>2050</v>
      </c>
      <c r="B508" s="3">
        <f t="shared" si="27"/>
        <v>2</v>
      </c>
      <c r="C508" s="1">
        <f>'Florida_Keys FR'!F555</f>
        <v>136.67049613690003</v>
      </c>
      <c r="D508" s="1">
        <f>+Key_West!J639</f>
        <v>0</v>
      </c>
      <c r="E508" s="164">
        <f>+'LEE County'!D483</f>
        <v>922.72356537304074</v>
      </c>
      <c r="F508" s="1">
        <f>+Metro_Dade!I604</f>
        <v>0</v>
      </c>
      <c r="G508" s="1">
        <v>0</v>
      </c>
      <c r="H508" s="41"/>
      <c r="I508" s="1"/>
      <c r="J508" s="1"/>
      <c r="K508" s="1"/>
      <c r="L508" s="1">
        <f t="shared" si="28"/>
        <v>1059.3940615099407</v>
      </c>
      <c r="M508" s="46"/>
      <c r="N508" s="1"/>
    </row>
    <row r="509" spans="1:14" x14ac:dyDescent="0.2">
      <c r="A509" s="3">
        <f t="shared" si="26"/>
        <v>2050</v>
      </c>
      <c r="B509" s="3">
        <f t="shared" si="27"/>
        <v>3</v>
      </c>
      <c r="C509" s="1">
        <f>'Florida_Keys FR'!F556</f>
        <v>127.73163167346969</v>
      </c>
      <c r="D509" s="1">
        <f>+Key_West!J640</f>
        <v>0</v>
      </c>
      <c r="E509" s="164">
        <f>+'LEE County'!D484</f>
        <v>889.88323949433368</v>
      </c>
      <c r="F509" s="1">
        <f>+Metro_Dade!I605</f>
        <v>0</v>
      </c>
      <c r="G509" s="1">
        <v>0</v>
      </c>
      <c r="H509" s="41"/>
      <c r="I509" s="1"/>
      <c r="J509" s="1"/>
      <c r="K509" s="1"/>
      <c r="L509" s="1">
        <f t="shared" si="28"/>
        <v>1017.6148711678034</v>
      </c>
      <c r="M509" s="46"/>
      <c r="N509" s="1"/>
    </row>
    <row r="510" spans="1:14" x14ac:dyDescent="0.2">
      <c r="A510" s="3">
        <f t="shared" si="26"/>
        <v>2050</v>
      </c>
      <c r="B510" s="3">
        <f t="shared" si="27"/>
        <v>4</v>
      </c>
      <c r="C510" s="1">
        <f>'Florida_Keys FR'!F557</f>
        <v>152.55723023261726</v>
      </c>
      <c r="D510" s="1">
        <f>+Key_West!J641</f>
        <v>0</v>
      </c>
      <c r="E510" s="164">
        <f>+'LEE County'!D485</f>
        <v>890.6045145152649</v>
      </c>
      <c r="F510" s="1">
        <f>+Metro_Dade!I606</f>
        <v>0</v>
      </c>
      <c r="G510" s="1">
        <v>0</v>
      </c>
      <c r="H510" s="41"/>
      <c r="I510" s="1"/>
      <c r="J510" s="1"/>
      <c r="K510" s="1"/>
      <c r="L510" s="1">
        <f t="shared" si="28"/>
        <v>1043.161744747882</v>
      </c>
      <c r="M510" s="46"/>
      <c r="N510" s="1"/>
    </row>
    <row r="511" spans="1:14" x14ac:dyDescent="0.2">
      <c r="A511" s="3">
        <f t="shared" si="26"/>
        <v>2050</v>
      </c>
      <c r="B511" s="3">
        <f t="shared" si="27"/>
        <v>5</v>
      </c>
      <c r="C511" s="1">
        <f>'Florida_Keys FR'!F558</f>
        <v>165.14589403986025</v>
      </c>
      <c r="D511" s="1">
        <f>+Key_West!J642</f>
        <v>0</v>
      </c>
      <c r="E511" s="164">
        <f>+'LEE County'!D486</f>
        <v>966.51557982332577</v>
      </c>
      <c r="F511" s="1">
        <f>+Metro_Dade!I607</f>
        <v>0</v>
      </c>
      <c r="G511" s="1">
        <v>0</v>
      </c>
      <c r="H511" s="41"/>
      <c r="I511" s="1"/>
      <c r="J511" s="1"/>
      <c r="K511" s="1"/>
      <c r="L511" s="1">
        <f t="shared" si="28"/>
        <v>1131.6614738631861</v>
      </c>
      <c r="M511" s="46"/>
      <c r="N511" s="1"/>
    </row>
    <row r="512" spans="1:14" x14ac:dyDescent="0.2">
      <c r="A512" s="3">
        <f t="shared" si="26"/>
        <v>2050</v>
      </c>
      <c r="B512" s="3">
        <f t="shared" si="27"/>
        <v>6</v>
      </c>
      <c r="C512" s="1">
        <f>'Florida_Keys FR'!F559</f>
        <v>165.77372689376136</v>
      </c>
      <c r="D512" s="1">
        <f>+Key_West!J643</f>
        <v>0</v>
      </c>
      <c r="E512" s="164">
        <f>+'LEE County'!D487</f>
        <v>991.22088289894521</v>
      </c>
      <c r="F512" s="1">
        <f>+Metro_Dade!I608</f>
        <v>0</v>
      </c>
      <c r="G512" s="1">
        <v>0</v>
      </c>
      <c r="H512" s="41"/>
      <c r="I512" s="1"/>
      <c r="J512" s="1"/>
      <c r="K512" s="1"/>
      <c r="L512" s="1">
        <f t="shared" si="28"/>
        <v>1156.9946097927066</v>
      </c>
      <c r="M512" s="46"/>
      <c r="N512" s="1"/>
    </row>
    <row r="513" spans="1:14" x14ac:dyDescent="0.2">
      <c r="A513" s="3">
        <f t="shared" si="26"/>
        <v>2050</v>
      </c>
      <c r="B513" s="3">
        <f t="shared" si="27"/>
        <v>7</v>
      </c>
      <c r="C513" s="1">
        <f>'Florida_Keys FR'!F560</f>
        <v>183.73025389316024</v>
      </c>
      <c r="D513" s="1">
        <f>+Key_West!J644</f>
        <v>0</v>
      </c>
      <c r="E513" s="164">
        <f>+'LEE County'!D488</f>
        <v>1013.9031456288893</v>
      </c>
      <c r="F513" s="1">
        <f>+Metro_Dade!I609</f>
        <v>0</v>
      </c>
      <c r="G513" s="1">
        <v>0</v>
      </c>
      <c r="H513" s="41"/>
      <c r="I513" s="1"/>
      <c r="J513" s="1"/>
      <c r="K513" s="1"/>
      <c r="L513" s="1">
        <f t="shared" si="28"/>
        <v>1197.6333995220496</v>
      </c>
      <c r="M513" s="46"/>
      <c r="N513" s="1"/>
    </row>
    <row r="514" spans="1:14" x14ac:dyDescent="0.2">
      <c r="A514" s="64">
        <f t="shared" si="26"/>
        <v>2050</v>
      </c>
      <c r="B514" s="64">
        <f t="shared" si="27"/>
        <v>8</v>
      </c>
      <c r="C514" s="1">
        <f>'Florida_Keys FR'!F561</f>
        <v>182.31651110381804</v>
      </c>
      <c r="D514" s="66">
        <f>+Key_West!J645</f>
        <v>0</v>
      </c>
      <c r="E514" s="164">
        <f>+'LEE County'!D489</f>
        <v>1015.6481789151484</v>
      </c>
      <c r="F514" s="66">
        <f>+Metro_Dade!I610</f>
        <v>0</v>
      </c>
      <c r="G514" s="1">
        <v>0</v>
      </c>
      <c r="H514" s="41"/>
      <c r="I514" s="66"/>
      <c r="J514" s="66"/>
      <c r="K514" s="66"/>
      <c r="L514" s="1">
        <f t="shared" si="28"/>
        <v>1197.9646900189664</v>
      </c>
      <c r="M514" s="46"/>
      <c r="N514" s="1"/>
    </row>
    <row r="515" spans="1:14" x14ac:dyDescent="0.2">
      <c r="A515" s="3">
        <f t="shared" si="26"/>
        <v>2050</v>
      </c>
      <c r="B515" s="3">
        <f t="shared" si="27"/>
        <v>9</v>
      </c>
      <c r="C515" s="1">
        <f>'Florida_Keys FR'!F562</f>
        <v>169.24360953883763</v>
      </c>
      <c r="D515" s="1">
        <f>+Key_West!J646</f>
        <v>0</v>
      </c>
      <c r="E515" s="164">
        <f>+'LEE County'!D490</f>
        <v>993.88790531326822</v>
      </c>
      <c r="F515" s="1">
        <f>+Metro_Dade!I611</f>
        <v>0</v>
      </c>
      <c r="G515" s="1">
        <v>0</v>
      </c>
      <c r="H515" s="41"/>
      <c r="I515" s="1"/>
      <c r="J515" s="1"/>
      <c r="K515" s="1"/>
      <c r="L515" s="1">
        <f t="shared" si="28"/>
        <v>1163.1315148521057</v>
      </c>
      <c r="M515" s="46"/>
      <c r="N515" s="1"/>
    </row>
    <row r="516" spans="1:14" x14ac:dyDescent="0.2">
      <c r="A516" s="3">
        <f>A504+1</f>
        <v>2050</v>
      </c>
      <c r="B516" s="3">
        <f>B504</f>
        <v>10</v>
      </c>
      <c r="C516" s="1">
        <f>'Florida_Keys FR'!F563</f>
        <v>155.57845244543904</v>
      </c>
      <c r="D516" s="1">
        <f>+Key_West!J647</f>
        <v>0</v>
      </c>
      <c r="E516" s="164">
        <f>+'LEE County'!D491</f>
        <v>948.71108482294596</v>
      </c>
      <c r="F516" s="1">
        <f>+Metro_Dade!I612</f>
        <v>0</v>
      </c>
      <c r="G516" s="1">
        <v>0</v>
      </c>
      <c r="H516" s="41"/>
      <c r="I516" s="1"/>
      <c r="J516" s="1"/>
      <c r="K516" s="1"/>
      <c r="L516" s="1">
        <f t="shared" ref="L516:L579" si="29">SUM(C516:K516)</f>
        <v>1104.2895372683849</v>
      </c>
      <c r="M516" s="46"/>
      <c r="N516" s="1"/>
    </row>
    <row r="517" spans="1:14" x14ac:dyDescent="0.2">
      <c r="A517" s="3">
        <f>A505+1</f>
        <v>2050</v>
      </c>
      <c r="B517" s="3">
        <f>B505</f>
        <v>11</v>
      </c>
      <c r="C517" s="1">
        <f>'Florida_Keys FR'!F564</f>
        <v>138.20677603468718</v>
      </c>
      <c r="D517" s="1">
        <f>+Key_West!J648</f>
        <v>0</v>
      </c>
      <c r="E517" s="164">
        <f>+'LEE County'!D492</f>
        <v>895.70312153479301</v>
      </c>
      <c r="F517" s="1">
        <f>+Metro_Dade!I613</f>
        <v>0</v>
      </c>
      <c r="G517" s="1">
        <v>0</v>
      </c>
      <c r="H517" s="41"/>
      <c r="I517" s="1"/>
      <c r="J517" s="1"/>
      <c r="K517" s="1"/>
      <c r="L517" s="1">
        <f t="shared" si="29"/>
        <v>1033.9098975694801</v>
      </c>
      <c r="M517" s="46"/>
      <c r="N517" s="1"/>
    </row>
    <row r="518" spans="1:14" x14ac:dyDescent="0.2">
      <c r="A518" s="3">
        <f>A506+1</f>
        <v>2050</v>
      </c>
      <c r="B518" s="3">
        <f>B506</f>
        <v>12</v>
      </c>
      <c r="C518" s="1">
        <f>'Florida_Keys FR'!F565</f>
        <v>132.97356905748472</v>
      </c>
      <c r="D518" s="1">
        <f>+Key_West!J649</f>
        <v>0</v>
      </c>
      <c r="E518" s="164">
        <f>+'LEE County'!D493</f>
        <v>866.70699170432567</v>
      </c>
      <c r="F518" s="1">
        <f>+Metro_Dade!I614</f>
        <v>0</v>
      </c>
      <c r="G518" s="1">
        <v>0</v>
      </c>
      <c r="H518" s="41"/>
      <c r="I518" s="1"/>
      <c r="J518" s="1"/>
      <c r="K518" s="1"/>
      <c r="L518" s="1">
        <f t="shared" si="29"/>
        <v>999.6805607618104</v>
      </c>
      <c r="M518" s="46"/>
      <c r="N518" s="1"/>
    </row>
    <row r="519" spans="1:14" x14ac:dyDescent="0.2">
      <c r="A519" s="293">
        <f t="shared" ref="A519:A582" si="30">A507+1</f>
        <v>2051</v>
      </c>
      <c r="B519" s="293">
        <f t="shared" ref="B519:B582" si="31">B507</f>
        <v>1</v>
      </c>
      <c r="C519" s="1">
        <f>'Florida_Keys FR'!F566</f>
        <v>125.0330772223525</v>
      </c>
      <c r="D519" s="1">
        <f>+Key_West!J650</f>
        <v>0</v>
      </c>
      <c r="E519" s="164">
        <f>+'LEE County'!D494</f>
        <v>1048.5661126891421</v>
      </c>
      <c r="F519" s="1">
        <f>+Metro_Dade!I615</f>
        <v>0</v>
      </c>
      <c r="G519" s="1">
        <v>0</v>
      </c>
      <c r="H519" s="41"/>
      <c r="I519" s="1"/>
      <c r="J519" s="1"/>
      <c r="K519" s="1"/>
      <c r="L519" s="1">
        <f t="shared" si="29"/>
        <v>1173.5991899114945</v>
      </c>
      <c r="N519" s="1"/>
    </row>
    <row r="520" spans="1:14" x14ac:dyDescent="0.2">
      <c r="A520" s="293">
        <f t="shared" si="30"/>
        <v>2051</v>
      </c>
      <c r="B520" s="293">
        <f t="shared" si="31"/>
        <v>2</v>
      </c>
      <c r="C520" s="1">
        <f>'Florida_Keys FR'!F567</f>
        <v>137.36751566719826</v>
      </c>
      <c r="D520" s="1">
        <f>+Key_West!J651</f>
        <v>0</v>
      </c>
      <c r="E520" s="164">
        <f>+'LEE County'!D495</f>
        <v>930.59620142145536</v>
      </c>
      <c r="F520" s="1">
        <f>+Metro_Dade!I616</f>
        <v>0</v>
      </c>
      <c r="G520" s="1">
        <v>0</v>
      </c>
      <c r="H520" s="41"/>
      <c r="I520" s="1"/>
      <c r="J520" s="1"/>
      <c r="K520" s="1"/>
      <c r="L520" s="1">
        <f t="shared" si="29"/>
        <v>1067.9637170886535</v>
      </c>
      <c r="N520" s="1"/>
    </row>
    <row r="521" spans="1:14" x14ac:dyDescent="0.2">
      <c r="A521" s="293">
        <f t="shared" si="30"/>
        <v>2051</v>
      </c>
      <c r="B521" s="293">
        <f t="shared" si="31"/>
        <v>3</v>
      </c>
      <c r="C521" s="1">
        <f>'Florida_Keys FR'!F568</f>
        <v>128.38306299500437</v>
      </c>
      <c r="D521" s="1">
        <f>+Key_West!J652</f>
        <v>0</v>
      </c>
      <c r="E521" s="164">
        <f>+'LEE County'!D496</f>
        <v>899.19863580799631</v>
      </c>
      <c r="F521" s="1">
        <f>+Metro_Dade!I617</f>
        <v>0</v>
      </c>
      <c r="G521" s="1">
        <v>0</v>
      </c>
      <c r="H521" s="41"/>
      <c r="I521" s="1"/>
      <c r="J521" s="1"/>
      <c r="K521" s="1"/>
      <c r="L521" s="1">
        <f t="shared" si="29"/>
        <v>1027.5816988030006</v>
      </c>
      <c r="N521" s="1"/>
    </row>
    <row r="522" spans="1:14" x14ac:dyDescent="0.2">
      <c r="A522" s="293">
        <f t="shared" si="30"/>
        <v>2051</v>
      </c>
      <c r="B522" s="293">
        <f t="shared" si="31"/>
        <v>4</v>
      </c>
      <c r="C522" s="1">
        <f>'Florida_Keys FR'!F569</f>
        <v>153.33527210680356</v>
      </c>
      <c r="D522" s="1">
        <f>+Key_West!J653</f>
        <v>0</v>
      </c>
      <c r="E522" s="164">
        <f>+'LEE County'!D497</f>
        <v>899.78370472788924</v>
      </c>
      <c r="F522" s="1">
        <f>+Metro_Dade!I618</f>
        <v>0</v>
      </c>
      <c r="G522" s="1">
        <v>0</v>
      </c>
      <c r="H522" s="41"/>
      <c r="I522" s="1"/>
      <c r="J522" s="1"/>
      <c r="K522" s="1"/>
      <c r="L522" s="1">
        <f t="shared" si="29"/>
        <v>1053.1189768346928</v>
      </c>
      <c r="M522" s="46"/>
      <c r="N522" s="1"/>
    </row>
    <row r="523" spans="1:14" x14ac:dyDescent="0.2">
      <c r="A523" s="293">
        <f t="shared" si="30"/>
        <v>2051</v>
      </c>
      <c r="B523" s="293">
        <f t="shared" si="31"/>
        <v>5</v>
      </c>
      <c r="C523" s="1">
        <f>'Florida_Keys FR'!F570</f>
        <v>165.98813809946358</v>
      </c>
      <c r="D523" s="1">
        <f>+Key_West!J654</f>
        <v>0</v>
      </c>
      <c r="E523" s="164">
        <f>+'LEE County'!D498</f>
        <v>975.42758403666176</v>
      </c>
      <c r="F523" s="1">
        <f>+Metro_Dade!I619</f>
        <v>0</v>
      </c>
      <c r="G523" s="1">
        <v>0</v>
      </c>
      <c r="H523" s="41"/>
      <c r="I523" s="1"/>
      <c r="J523" s="1"/>
      <c r="K523" s="1"/>
      <c r="L523" s="1">
        <f t="shared" si="29"/>
        <v>1141.4157221361254</v>
      </c>
      <c r="M523" s="46"/>
      <c r="N523" s="1"/>
    </row>
    <row r="524" spans="1:14" x14ac:dyDescent="0.2">
      <c r="A524" s="293">
        <f t="shared" si="30"/>
        <v>2051</v>
      </c>
      <c r="B524" s="293">
        <f t="shared" si="31"/>
        <v>6</v>
      </c>
      <c r="C524" s="1">
        <f>'Florida_Keys FR'!F571</f>
        <v>166.61917290091955</v>
      </c>
      <c r="D524" s="1">
        <f>+Key_West!J655</f>
        <v>0</v>
      </c>
      <c r="E524" s="164">
        <f>+'LEE County'!D499</f>
        <v>999.92618497772935</v>
      </c>
      <c r="F524" s="1">
        <f>+Metro_Dade!I620</f>
        <v>0</v>
      </c>
      <c r="G524" s="1">
        <v>0</v>
      </c>
      <c r="H524" s="41"/>
      <c r="I524" s="1"/>
      <c r="J524" s="1"/>
      <c r="K524" s="1"/>
      <c r="L524" s="1">
        <f t="shared" si="29"/>
        <v>1166.5453578786489</v>
      </c>
      <c r="M524" s="46"/>
      <c r="N524" s="1"/>
    </row>
    <row r="525" spans="1:14" x14ac:dyDescent="0.2">
      <c r="A525" s="293">
        <f t="shared" si="30"/>
        <v>2051</v>
      </c>
      <c r="B525" s="293">
        <f t="shared" si="31"/>
        <v>7</v>
      </c>
      <c r="C525" s="1">
        <f>'Florida_Keys FR'!F572</f>
        <v>184.66689981011601</v>
      </c>
      <c r="D525" s="1">
        <f>+Key_West!J656</f>
        <v>0</v>
      </c>
      <c r="E525" s="164">
        <f>+'LEE County'!D500</f>
        <v>1022.4489030246885</v>
      </c>
      <c r="F525" s="1">
        <f>+Metro_Dade!I621</f>
        <v>0</v>
      </c>
      <c r="G525" s="1">
        <v>0</v>
      </c>
      <c r="H525" s="41"/>
      <c r="I525" s="1"/>
      <c r="J525" s="1"/>
      <c r="K525" s="1"/>
      <c r="L525" s="1">
        <f t="shared" si="29"/>
        <v>1207.1158028348045</v>
      </c>
      <c r="M525" s="46"/>
      <c r="N525" s="1"/>
    </row>
    <row r="526" spans="1:14" x14ac:dyDescent="0.2">
      <c r="A526" s="293">
        <f t="shared" si="30"/>
        <v>2051</v>
      </c>
      <c r="B526" s="293">
        <f t="shared" si="31"/>
        <v>8</v>
      </c>
      <c r="C526" s="1">
        <f>'Florida_Keys FR'!F573</f>
        <v>183.24632531044759</v>
      </c>
      <c r="D526" s="1">
        <f>+Key_West!J657</f>
        <v>0</v>
      </c>
      <c r="E526" s="164">
        <f>+'LEE County'!D501</f>
        <v>1024.1857805128352</v>
      </c>
      <c r="F526" s="1">
        <f>+Metro_Dade!I622</f>
        <v>0</v>
      </c>
      <c r="G526" s="1">
        <v>0</v>
      </c>
      <c r="H526" s="41"/>
      <c r="I526" s="1"/>
      <c r="J526" s="1"/>
      <c r="K526" s="1"/>
      <c r="L526" s="1">
        <f t="shared" si="29"/>
        <v>1207.4321058232829</v>
      </c>
      <c r="M526" s="46"/>
      <c r="N526" s="1"/>
    </row>
    <row r="527" spans="1:14" x14ac:dyDescent="0.2">
      <c r="A527" s="293">
        <f t="shared" si="30"/>
        <v>2051</v>
      </c>
      <c r="B527" s="293">
        <f t="shared" si="31"/>
        <v>9</v>
      </c>
      <c r="C527" s="1">
        <f>'Florida_Keys FR'!F574</f>
        <v>170.10675194748569</v>
      </c>
      <c r="D527" s="1">
        <f>+Key_West!J658</f>
        <v>0</v>
      </c>
      <c r="E527" s="164">
        <f>+'LEE County'!D502</f>
        <v>1002.6408777115907</v>
      </c>
      <c r="F527" s="1">
        <f>+Metro_Dade!I623</f>
        <v>0</v>
      </c>
      <c r="G527" s="1">
        <v>0</v>
      </c>
      <c r="H527" s="41"/>
      <c r="I527" s="1"/>
      <c r="J527" s="1"/>
      <c r="K527" s="1"/>
      <c r="L527" s="1">
        <f t="shared" si="29"/>
        <v>1172.7476296590764</v>
      </c>
      <c r="M527" s="46"/>
      <c r="N527" s="1"/>
    </row>
    <row r="528" spans="1:14" x14ac:dyDescent="0.2">
      <c r="A528" s="293">
        <f t="shared" si="30"/>
        <v>2051</v>
      </c>
      <c r="B528" s="293">
        <f t="shared" si="31"/>
        <v>10</v>
      </c>
      <c r="C528" s="1">
        <f>'Florida_Keys FR'!F575</f>
        <v>156.37190255291097</v>
      </c>
      <c r="D528" s="1">
        <f>+Key_West!J659</f>
        <v>0</v>
      </c>
      <c r="E528" s="164">
        <f>+'LEE County'!D503</f>
        <v>957.54452169535216</v>
      </c>
      <c r="F528" s="1">
        <f>+Metro_Dade!I624</f>
        <v>0</v>
      </c>
      <c r="G528" s="1">
        <v>0</v>
      </c>
      <c r="H528" s="41"/>
      <c r="I528" s="1"/>
      <c r="J528" s="1"/>
      <c r="K528" s="1"/>
      <c r="L528" s="1">
        <f t="shared" si="29"/>
        <v>1113.9164242482632</v>
      </c>
      <c r="M528" s="46"/>
      <c r="N528" s="1"/>
    </row>
    <row r="529" spans="1:14" x14ac:dyDescent="0.2">
      <c r="A529" s="293">
        <f t="shared" si="30"/>
        <v>2051</v>
      </c>
      <c r="B529" s="293">
        <f t="shared" si="31"/>
        <v>11</v>
      </c>
      <c r="C529" s="1">
        <f>'Florida_Keys FR'!F576</f>
        <v>138.91163059246406</v>
      </c>
      <c r="D529" s="1">
        <f>+Key_West!J660</f>
        <v>0</v>
      </c>
      <c r="E529" s="164">
        <f>+'LEE County'!D504</f>
        <v>904.55866866410065</v>
      </c>
      <c r="F529" s="1">
        <f>+Metro_Dade!I625</f>
        <v>0</v>
      </c>
      <c r="G529" s="1">
        <v>0</v>
      </c>
      <c r="H529" s="41"/>
      <c r="I529" s="1"/>
      <c r="J529" s="1"/>
      <c r="K529" s="1"/>
      <c r="L529" s="1">
        <f t="shared" si="29"/>
        <v>1043.4702992565647</v>
      </c>
      <c r="M529" s="46"/>
      <c r="N529" s="1"/>
    </row>
    <row r="530" spans="1:14" x14ac:dyDescent="0.2">
      <c r="A530" s="293">
        <f t="shared" si="30"/>
        <v>2051</v>
      </c>
      <c r="B530" s="293">
        <f t="shared" si="31"/>
        <v>12</v>
      </c>
      <c r="C530" s="1">
        <f>'Florida_Keys FR'!F577</f>
        <v>133.6517342596778</v>
      </c>
      <c r="D530" s="1">
        <f>+Key_West!J661</f>
        <v>0</v>
      </c>
      <c r="E530" s="164">
        <f>+'LEE County'!D505</f>
        <v>874.84551739989183</v>
      </c>
      <c r="F530" s="1">
        <f>+Metro_Dade!I626</f>
        <v>0</v>
      </c>
      <c r="G530" s="1">
        <v>0</v>
      </c>
      <c r="H530" s="41"/>
      <c r="I530" s="1"/>
      <c r="J530" s="1"/>
      <c r="K530" s="1"/>
      <c r="L530" s="1">
        <f t="shared" si="29"/>
        <v>1008.4972516595697</v>
      </c>
      <c r="M530" s="46"/>
      <c r="N530" s="1"/>
    </row>
    <row r="531" spans="1:14" x14ac:dyDescent="0.2">
      <c r="A531" s="293">
        <f t="shared" si="30"/>
        <v>2052</v>
      </c>
      <c r="B531" s="293">
        <f t="shared" si="31"/>
        <v>1</v>
      </c>
      <c r="C531" s="1">
        <f>'Florida_Keys FR'!F578</f>
        <v>125.6707459161865</v>
      </c>
      <c r="D531" s="1">
        <f>+Key_West!J662</f>
        <v>0</v>
      </c>
      <c r="E531" s="164">
        <f>+'LEE County'!D506</f>
        <v>1056.12846650345</v>
      </c>
      <c r="F531" s="1">
        <f>+Metro_Dade!I627</f>
        <v>0</v>
      </c>
      <c r="G531" s="1">
        <v>0</v>
      </c>
      <c r="H531" s="41"/>
      <c r="I531" s="1"/>
      <c r="J531" s="1"/>
      <c r="K531" s="1"/>
      <c r="L531" s="1">
        <f t="shared" si="29"/>
        <v>1181.7992124196364</v>
      </c>
      <c r="M531" s="46"/>
      <c r="N531" s="1"/>
    </row>
    <row r="532" spans="1:14" x14ac:dyDescent="0.2">
      <c r="A532" s="293">
        <f t="shared" si="30"/>
        <v>2052</v>
      </c>
      <c r="B532" s="293">
        <f t="shared" si="31"/>
        <v>2</v>
      </c>
      <c r="C532" s="1">
        <f>'Florida_Keys FR'!F579</f>
        <v>138.068089997101</v>
      </c>
      <c r="D532" s="1">
        <f>+Key_West!J663</f>
        <v>0</v>
      </c>
      <c r="E532" s="164">
        <f>+'LEE County'!D507</f>
        <v>938.53600644731534</v>
      </c>
      <c r="F532" s="1">
        <f>+Metro_Dade!I628</f>
        <v>0</v>
      </c>
      <c r="G532" s="1">
        <v>0</v>
      </c>
      <c r="H532" s="41"/>
      <c r="I532" s="1"/>
      <c r="J532" s="1"/>
      <c r="K532" s="1"/>
      <c r="L532" s="1">
        <f t="shared" si="29"/>
        <v>1076.6040964444164</v>
      </c>
      <c r="M532" s="46"/>
      <c r="N532" s="1"/>
    </row>
    <row r="533" spans="1:14" x14ac:dyDescent="0.2">
      <c r="A533" s="293">
        <f t="shared" si="30"/>
        <v>2052</v>
      </c>
      <c r="B533" s="293">
        <f t="shared" si="31"/>
        <v>3</v>
      </c>
      <c r="C533" s="1">
        <f>'Florida_Keys FR'!F580</f>
        <v>129.03781661627889</v>
      </c>
      <c r="D533" s="1">
        <f>+Key_West!J664</f>
        <v>0</v>
      </c>
      <c r="E533" s="164">
        <f>+'LEE County'!D508</f>
        <v>908.61154672203497</v>
      </c>
      <c r="F533" s="1">
        <f>+Metro_Dade!I629</f>
        <v>0</v>
      </c>
      <c r="G533" s="1">
        <v>0</v>
      </c>
      <c r="H533" s="41"/>
      <c r="I533" s="1"/>
      <c r="J533" s="1"/>
      <c r="K533" s="1"/>
      <c r="L533" s="1">
        <f t="shared" si="29"/>
        <v>1037.6493633383138</v>
      </c>
      <c r="N533" s="1"/>
    </row>
    <row r="534" spans="1:14" x14ac:dyDescent="0.2">
      <c r="A534" s="293">
        <f t="shared" si="30"/>
        <v>2052</v>
      </c>
      <c r="B534" s="293">
        <f t="shared" si="31"/>
        <v>4</v>
      </c>
      <c r="C534" s="1">
        <f>'Florida_Keys FR'!F581</f>
        <v>154.11728199454822</v>
      </c>
      <c r="D534" s="1">
        <f>+Key_West!J665</f>
        <v>0</v>
      </c>
      <c r="E534" s="164">
        <f>+'LEE County'!D509</f>
        <v>909.05750206588323</v>
      </c>
      <c r="F534" s="1">
        <f>+Metro_Dade!I630</f>
        <v>0</v>
      </c>
      <c r="G534" s="1">
        <v>0</v>
      </c>
      <c r="H534" s="41"/>
      <c r="I534" s="1"/>
      <c r="J534" s="1"/>
      <c r="K534" s="1"/>
      <c r="L534" s="1">
        <f t="shared" si="29"/>
        <v>1063.1747840604314</v>
      </c>
      <c r="N534" s="1"/>
    </row>
    <row r="535" spans="1:14" x14ac:dyDescent="0.2">
      <c r="A535" s="293">
        <f t="shared" si="30"/>
        <v>2052</v>
      </c>
      <c r="B535" s="293">
        <f t="shared" si="31"/>
        <v>5</v>
      </c>
      <c r="C535" s="1">
        <f>'Florida_Keys FR'!F582</f>
        <v>166.83467760377087</v>
      </c>
      <c r="D535" s="1">
        <f>+Key_West!J666</f>
        <v>0</v>
      </c>
      <c r="E535" s="164">
        <f>+'LEE County'!D510</f>
        <v>984.42176366522801</v>
      </c>
      <c r="F535" s="1">
        <f>+Metro_Dade!I631</f>
        <v>0</v>
      </c>
      <c r="G535" s="1">
        <v>0</v>
      </c>
      <c r="H535" s="41"/>
      <c r="I535" s="1"/>
      <c r="J535" s="1"/>
      <c r="K535" s="1"/>
      <c r="L535" s="1">
        <f t="shared" si="29"/>
        <v>1151.256441268999</v>
      </c>
      <c r="N535" s="1"/>
    </row>
    <row r="536" spans="1:14" x14ac:dyDescent="0.2">
      <c r="A536" s="293">
        <f t="shared" si="30"/>
        <v>2052</v>
      </c>
      <c r="B536" s="293">
        <f t="shared" si="31"/>
        <v>6</v>
      </c>
      <c r="C536" s="1">
        <f>'Florida_Keys FR'!F583</f>
        <v>167.46893068271424</v>
      </c>
      <c r="D536" s="1">
        <f>+Key_West!J667</f>
        <v>0</v>
      </c>
      <c r="E536" s="164">
        <f>+'LEE County'!D511</f>
        <v>1008.7079405348354</v>
      </c>
      <c r="F536" s="1">
        <f>+Metro_Dade!I632</f>
        <v>0</v>
      </c>
      <c r="G536" s="1">
        <v>0</v>
      </c>
      <c r="H536" s="41"/>
      <c r="I536" s="1"/>
      <c r="J536" s="1"/>
      <c r="K536" s="1"/>
      <c r="L536" s="1">
        <f t="shared" si="29"/>
        <v>1176.1768712175497</v>
      </c>
      <c r="N536" s="1"/>
    </row>
    <row r="537" spans="1:14" x14ac:dyDescent="0.2">
      <c r="A537" s="293">
        <f t="shared" si="30"/>
        <v>2052</v>
      </c>
      <c r="B537" s="293">
        <f t="shared" si="31"/>
        <v>7</v>
      </c>
      <c r="C537" s="1">
        <f>'Florida_Keys FR'!F584</f>
        <v>185.6083206923002</v>
      </c>
      <c r="D537" s="1">
        <f>+Key_West!J668</f>
        <v>0</v>
      </c>
      <c r="E537" s="164">
        <f>+'LEE County'!D512</f>
        <v>1031.0666889665895</v>
      </c>
      <c r="F537" s="1">
        <f>+Metro_Dade!I633</f>
        <v>0</v>
      </c>
      <c r="G537" s="1">
        <v>0</v>
      </c>
      <c r="H537" s="41"/>
      <c r="I537" s="1"/>
      <c r="J537" s="1"/>
      <c r="K537" s="1"/>
      <c r="L537" s="1">
        <f t="shared" si="29"/>
        <v>1216.6750096588896</v>
      </c>
      <c r="N537" s="1"/>
    </row>
    <row r="538" spans="1:14" x14ac:dyDescent="0.2">
      <c r="A538" s="293">
        <f t="shared" si="30"/>
        <v>2052</v>
      </c>
      <c r="B538" s="293">
        <f t="shared" si="31"/>
        <v>8</v>
      </c>
      <c r="C538" s="1">
        <f>'Florida_Keys FR'!F585</f>
        <v>184.18088156953092</v>
      </c>
      <c r="D538" s="1">
        <f>+Key_West!J669</f>
        <v>0</v>
      </c>
      <c r="E538" s="164">
        <f>+'LEE County'!D513</f>
        <v>1032.7951497191823</v>
      </c>
      <c r="F538" s="1">
        <f>+Metro_Dade!I634</f>
        <v>0</v>
      </c>
      <c r="G538" s="1">
        <v>0</v>
      </c>
      <c r="H538" s="41"/>
      <c r="I538" s="1"/>
      <c r="J538" s="1"/>
      <c r="K538" s="1"/>
      <c r="L538" s="1">
        <f t="shared" si="29"/>
        <v>1216.9760312887133</v>
      </c>
      <c r="N538" s="1"/>
    </row>
    <row r="539" spans="1:14" x14ac:dyDescent="0.2">
      <c r="A539" s="293">
        <f t="shared" si="30"/>
        <v>2052</v>
      </c>
      <c r="B539" s="293">
        <f t="shared" si="31"/>
        <v>9</v>
      </c>
      <c r="C539" s="1">
        <f>'Florida_Keys FR'!F586</f>
        <v>170.97429638241786</v>
      </c>
      <c r="D539" s="1">
        <f>+Key_West!J670</f>
        <v>0</v>
      </c>
      <c r="E539" s="164">
        <f>+'LEE County'!D514</f>
        <v>1011.4709357906989</v>
      </c>
      <c r="F539" s="1">
        <f>+Metro_Dade!I635</f>
        <v>0</v>
      </c>
      <c r="G539" s="1">
        <v>0</v>
      </c>
      <c r="H539" s="41"/>
      <c r="I539" s="1"/>
      <c r="J539" s="1"/>
      <c r="K539" s="1"/>
      <c r="L539" s="1">
        <f t="shared" si="29"/>
        <v>1182.4452321731169</v>
      </c>
    </row>
    <row r="540" spans="1:14" x14ac:dyDescent="0.2">
      <c r="A540" s="293">
        <f t="shared" si="30"/>
        <v>2052</v>
      </c>
      <c r="B540" s="293">
        <f t="shared" si="31"/>
        <v>10</v>
      </c>
      <c r="C540" s="1">
        <f>'Florida_Keys FR'!F587</f>
        <v>157.16939925593098</v>
      </c>
      <c r="D540" s="1">
        <f>+Key_West!J671</f>
        <v>0</v>
      </c>
      <c r="E540" s="164">
        <f>+'LEE County'!D515</f>
        <v>966.46020658638827</v>
      </c>
      <c r="F540" s="1">
        <f>+Metro_Dade!I636</f>
        <v>0</v>
      </c>
      <c r="G540" s="1">
        <v>0</v>
      </c>
      <c r="H540" s="41"/>
      <c r="I540" s="1"/>
      <c r="J540" s="1"/>
      <c r="K540" s="1"/>
      <c r="L540" s="1">
        <f t="shared" si="29"/>
        <v>1123.6296058423193</v>
      </c>
    </row>
    <row r="541" spans="1:14" x14ac:dyDescent="0.2">
      <c r="A541" s="293">
        <f t="shared" si="30"/>
        <v>2052</v>
      </c>
      <c r="B541" s="293">
        <f t="shared" si="31"/>
        <v>11</v>
      </c>
      <c r="C541" s="1">
        <f>'Florida_Keys FR'!F588</f>
        <v>139.62007990848559</v>
      </c>
      <c r="D541" s="1">
        <f>+Key_West!J672</f>
        <v>0</v>
      </c>
      <c r="E541" s="164">
        <f>+'LEE County'!D516</f>
        <v>913.50176792209231</v>
      </c>
      <c r="F541" s="1">
        <f>+Metro_Dade!I637</f>
        <v>0</v>
      </c>
      <c r="G541" s="1">
        <v>0</v>
      </c>
      <c r="H541" s="41"/>
      <c r="I541" s="1"/>
      <c r="J541" s="1"/>
      <c r="K541" s="1"/>
      <c r="L541" s="1">
        <f t="shared" si="29"/>
        <v>1053.121847830578</v>
      </c>
    </row>
    <row r="542" spans="1:14" x14ac:dyDescent="0.2">
      <c r="A542" s="293">
        <f t="shared" si="30"/>
        <v>2052</v>
      </c>
      <c r="B542" s="293">
        <f t="shared" si="31"/>
        <v>12</v>
      </c>
      <c r="C542" s="1">
        <f>'Florida_Keys FR'!F589</f>
        <v>134.33335810440204</v>
      </c>
      <c r="D542" s="1">
        <f>+Key_West!J673</f>
        <v>0</v>
      </c>
      <c r="E542" s="164">
        <f>+'LEE County'!D517</f>
        <v>883.06046523250234</v>
      </c>
      <c r="F542" s="1">
        <f>+Metro_Dade!I638</f>
        <v>0</v>
      </c>
      <c r="G542" s="1">
        <v>0</v>
      </c>
      <c r="H542" s="41"/>
      <c r="I542" s="1"/>
      <c r="J542" s="1"/>
      <c r="K542" s="1"/>
      <c r="L542" s="1">
        <f t="shared" si="29"/>
        <v>1017.3938233369043</v>
      </c>
    </row>
    <row r="543" spans="1:14" x14ac:dyDescent="0.2">
      <c r="A543" s="293">
        <f t="shared" si="30"/>
        <v>2053</v>
      </c>
      <c r="B543" s="293">
        <f t="shared" si="31"/>
        <v>1</v>
      </c>
      <c r="C543" s="1">
        <f>'Florida_Keys FR'!F590</f>
        <v>126.31166672035907</v>
      </c>
      <c r="D543" s="1">
        <f>+Key_West!J674</f>
        <v>0</v>
      </c>
      <c r="E543" s="164">
        <f>+'LEE County'!D518</f>
        <v>1063.7453606986846</v>
      </c>
      <c r="F543" s="1">
        <f>+Metro_Dade!I639</f>
        <v>0</v>
      </c>
      <c r="G543" s="1">
        <v>0</v>
      </c>
      <c r="H543" s="41"/>
      <c r="I543" s="1"/>
      <c r="J543" s="1"/>
      <c r="K543" s="1"/>
      <c r="L543" s="1">
        <f t="shared" si="29"/>
        <v>1190.0570274190436</v>
      </c>
    </row>
    <row r="544" spans="1:14" x14ac:dyDescent="0.2">
      <c r="A544" s="293">
        <f t="shared" si="30"/>
        <v>2053</v>
      </c>
      <c r="B544" s="293">
        <f t="shared" si="31"/>
        <v>2</v>
      </c>
      <c r="C544" s="1">
        <f>'Florida_Keys FR'!F591</f>
        <v>138.77223725608624</v>
      </c>
      <c r="D544" s="1">
        <f>+Key_West!J675</f>
        <v>0</v>
      </c>
      <c r="E544" s="164">
        <f>+'LEE County'!D519</f>
        <v>946.54355353332176</v>
      </c>
      <c r="F544" s="1">
        <f>+Metro_Dade!I640</f>
        <v>0</v>
      </c>
      <c r="G544" s="1">
        <v>0</v>
      </c>
      <c r="H544" s="41"/>
      <c r="I544" s="1"/>
      <c r="J544" s="1"/>
      <c r="K544" s="1"/>
      <c r="L544" s="1">
        <f t="shared" si="29"/>
        <v>1085.3157907894081</v>
      </c>
    </row>
    <row r="545" spans="1:12" x14ac:dyDescent="0.2">
      <c r="A545" s="293">
        <f t="shared" si="30"/>
        <v>2053</v>
      </c>
      <c r="B545" s="293">
        <f t="shared" si="31"/>
        <v>3</v>
      </c>
      <c r="C545" s="1">
        <f>'Florida_Keys FR'!F592</f>
        <v>129.69590948102191</v>
      </c>
      <c r="D545" s="1">
        <f>+Key_West!J676</f>
        <v>0</v>
      </c>
      <c r="E545" s="164">
        <f>+'LEE County'!D520</f>
        <v>918.12299303008706</v>
      </c>
      <c r="F545" s="1">
        <f>+Metro_Dade!I641</f>
        <v>0</v>
      </c>
      <c r="G545" s="1">
        <v>0</v>
      </c>
      <c r="H545" s="41"/>
      <c r="I545" s="1"/>
      <c r="J545" s="1"/>
      <c r="K545" s="1"/>
      <c r="L545" s="1">
        <f t="shared" si="29"/>
        <v>1047.8189025111089</v>
      </c>
    </row>
    <row r="546" spans="1:12" x14ac:dyDescent="0.2">
      <c r="A546" s="293">
        <f t="shared" si="30"/>
        <v>2053</v>
      </c>
      <c r="B546" s="293">
        <f t="shared" si="31"/>
        <v>4</v>
      </c>
      <c r="C546" s="1">
        <f>'Florida_Keys FR'!F593</f>
        <v>154.90328013272037</v>
      </c>
      <c r="D546" s="1">
        <f>+Key_West!J677</f>
        <v>0</v>
      </c>
      <c r="E546" s="164">
        <f>+'LEE County'!D521</f>
        <v>918.42688161615149</v>
      </c>
      <c r="F546" s="1">
        <f>+Metro_Dade!I642</f>
        <v>0</v>
      </c>
      <c r="G546" s="1">
        <v>0</v>
      </c>
      <c r="H546" s="41"/>
      <c r="I546" s="1"/>
      <c r="J546" s="1"/>
      <c r="K546" s="1"/>
      <c r="L546" s="1">
        <f t="shared" si="29"/>
        <v>1073.3301617488719</v>
      </c>
    </row>
    <row r="547" spans="1:12" x14ac:dyDescent="0.2">
      <c r="A547" s="293">
        <f t="shared" si="30"/>
        <v>2053</v>
      </c>
      <c r="B547" s="293">
        <f t="shared" si="31"/>
        <v>5</v>
      </c>
      <c r="C547" s="1">
        <f>'Florida_Keys FR'!F594</f>
        <v>167.68553445955015</v>
      </c>
      <c r="D547" s="1">
        <f>+Key_West!J678</f>
        <v>0</v>
      </c>
      <c r="E547" s="164">
        <f>+'LEE County'!D522</f>
        <v>993.49887642846761</v>
      </c>
      <c r="F547" s="1">
        <f>+Metro_Dade!I643</f>
        <v>0</v>
      </c>
      <c r="G547" s="1">
        <v>0</v>
      </c>
      <c r="H547" s="41"/>
      <c r="I547" s="1"/>
      <c r="J547" s="1"/>
      <c r="K547" s="1"/>
      <c r="L547" s="1">
        <f t="shared" si="29"/>
        <v>1161.1844108880177</v>
      </c>
    </row>
    <row r="548" spans="1:12" x14ac:dyDescent="0.2">
      <c r="A548" s="293">
        <f t="shared" si="30"/>
        <v>2053</v>
      </c>
      <c r="B548" s="293">
        <f t="shared" si="31"/>
        <v>6</v>
      </c>
      <c r="C548" s="1">
        <f>'Florida_Keys FR'!F595</f>
        <v>168.32302222919611</v>
      </c>
      <c r="D548" s="1">
        <f>+Key_West!J679</f>
        <v>0</v>
      </c>
      <c r="E548" s="164">
        <f>+'LEE County'!D523</f>
        <v>1017.5668210155842</v>
      </c>
      <c r="F548" s="1">
        <f>+Metro_Dade!I644</f>
        <v>0</v>
      </c>
      <c r="G548" s="1">
        <v>0</v>
      </c>
      <c r="H548" s="41"/>
      <c r="I548" s="1"/>
      <c r="J548" s="1"/>
      <c r="K548" s="1"/>
      <c r="L548" s="1">
        <f t="shared" si="29"/>
        <v>1185.8898432447804</v>
      </c>
    </row>
    <row r="549" spans="1:12" x14ac:dyDescent="0.2">
      <c r="A549" s="293">
        <f t="shared" si="30"/>
        <v>2053</v>
      </c>
      <c r="B549" s="293">
        <f t="shared" si="31"/>
        <v>7</v>
      </c>
      <c r="C549" s="1">
        <f>'Florida_Keys FR'!F596</f>
        <v>186.55454088220182</v>
      </c>
      <c r="D549" s="1">
        <f>+Key_West!J680</f>
        <v>0</v>
      </c>
      <c r="E549" s="164">
        <f>+'LEE County'!D524</f>
        <v>1039.7571105525026</v>
      </c>
      <c r="F549" s="1">
        <f>+Metro_Dade!I645</f>
        <v>0</v>
      </c>
      <c r="G549" s="1">
        <v>0</v>
      </c>
      <c r="H549" s="41"/>
      <c r="I549" s="1"/>
      <c r="J549" s="1"/>
      <c r="K549" s="1"/>
      <c r="L549" s="1">
        <f t="shared" si="29"/>
        <v>1226.3116514347043</v>
      </c>
    </row>
    <row r="550" spans="1:12" x14ac:dyDescent="0.2">
      <c r="A550" s="293">
        <f t="shared" si="30"/>
        <v>2053</v>
      </c>
      <c r="B550" s="293">
        <f t="shared" si="31"/>
        <v>8</v>
      </c>
      <c r="C550" s="1">
        <f>'Florida_Keys FR'!F597</f>
        <v>185.12020406553557</v>
      </c>
      <c r="D550" s="1">
        <f>+Key_West!J681</f>
        <v>0</v>
      </c>
      <c r="E550" s="164">
        <f>+'LEE County'!D525</f>
        <v>1041.4768898171601</v>
      </c>
      <c r="F550" s="1">
        <f>+Metro_Dade!I646</f>
        <v>0</v>
      </c>
      <c r="G550" s="1">
        <v>0</v>
      </c>
      <c r="H550" s="41"/>
      <c r="I550" s="1"/>
      <c r="J550" s="1"/>
      <c r="K550" s="1"/>
      <c r="L550" s="1">
        <f t="shared" si="29"/>
        <v>1226.5970938826956</v>
      </c>
    </row>
    <row r="551" spans="1:12" x14ac:dyDescent="0.2">
      <c r="A551" s="293">
        <f t="shared" si="30"/>
        <v>2053</v>
      </c>
      <c r="B551" s="293">
        <f t="shared" si="31"/>
        <v>9</v>
      </c>
      <c r="C551" s="1">
        <f>'Florida_Keys FR'!F598</f>
        <v>171.84626529396817</v>
      </c>
      <c r="D551" s="1">
        <f>+Key_West!J682</f>
        <v>0</v>
      </c>
      <c r="E551" s="164">
        <f>+'LEE County'!D526</f>
        <v>1020.378758428797</v>
      </c>
      <c r="F551" s="1">
        <f>+Metro_Dade!I647</f>
        <v>0</v>
      </c>
      <c r="G551" s="1">
        <v>0</v>
      </c>
      <c r="H551" s="41"/>
      <c r="I551" s="1"/>
      <c r="J551" s="1"/>
      <c r="K551" s="1"/>
      <c r="L551" s="1">
        <f t="shared" si="29"/>
        <v>1192.2250237227652</v>
      </c>
    </row>
    <row r="552" spans="1:12" x14ac:dyDescent="0.2">
      <c r="A552" s="293">
        <f t="shared" si="30"/>
        <v>2053</v>
      </c>
      <c r="B552" s="293">
        <f t="shared" si="31"/>
        <v>10</v>
      </c>
      <c r="C552" s="1">
        <f>'Florida_Keys FR'!F599</f>
        <v>157.9709631921364</v>
      </c>
      <c r="D552" s="1">
        <f>+Key_West!J683</f>
        <v>0</v>
      </c>
      <c r="E552" s="164">
        <f>+'LEE County'!D527</f>
        <v>975.45890530631164</v>
      </c>
      <c r="F552" s="1">
        <f>+Metro_Dade!I648</f>
        <v>0</v>
      </c>
      <c r="G552" s="1">
        <v>0</v>
      </c>
      <c r="H552" s="41"/>
      <c r="I552" s="1"/>
      <c r="J552" s="1"/>
      <c r="K552" s="1"/>
      <c r="L552" s="1">
        <f t="shared" si="29"/>
        <v>1133.4298684984481</v>
      </c>
    </row>
    <row r="553" spans="1:12" x14ac:dyDescent="0.2">
      <c r="A553" s="293">
        <f t="shared" si="30"/>
        <v>2053</v>
      </c>
      <c r="B553" s="293">
        <f t="shared" si="31"/>
        <v>11</v>
      </c>
      <c r="C553" s="1">
        <f>'Florida_Keys FR'!F600</f>
        <v>140.33214231601886</v>
      </c>
      <c r="D553" s="1">
        <f>+Key_West!J684</f>
        <v>0</v>
      </c>
      <c r="E553" s="164">
        <f>+'LEE County'!D528</f>
        <v>922.53328491030845</v>
      </c>
      <c r="F553" s="1">
        <f>+Metro_Dade!I649</f>
        <v>0</v>
      </c>
      <c r="G553" s="1">
        <v>0</v>
      </c>
      <c r="H553" s="41"/>
      <c r="I553" s="1"/>
      <c r="J553" s="1"/>
      <c r="K553" s="1"/>
      <c r="L553" s="1">
        <f t="shared" si="29"/>
        <v>1062.8654272263273</v>
      </c>
    </row>
    <row r="554" spans="1:12" x14ac:dyDescent="0.2">
      <c r="A554" s="293">
        <f t="shared" si="30"/>
        <v>2053</v>
      </c>
      <c r="B554" s="293">
        <f t="shared" si="31"/>
        <v>12</v>
      </c>
      <c r="C554" s="1">
        <f>'Florida_Keys FR'!F601</f>
        <v>135.01845823073438</v>
      </c>
      <c r="D554" s="1">
        <f>+Key_West!J685</f>
        <v>0</v>
      </c>
      <c r="E554" s="164">
        <f>+'LEE County'!D529</f>
        <v>891.35255281898981</v>
      </c>
      <c r="F554" s="1">
        <f>+Metro_Dade!I650</f>
        <v>0</v>
      </c>
      <c r="G554" s="1">
        <v>0</v>
      </c>
      <c r="H554" s="41"/>
      <c r="I554" s="1"/>
      <c r="J554" s="1"/>
      <c r="K554" s="1"/>
      <c r="L554" s="1">
        <f t="shared" si="29"/>
        <v>1026.3710110497241</v>
      </c>
    </row>
    <row r="555" spans="1:12" x14ac:dyDescent="0.2">
      <c r="A555" s="293">
        <f t="shared" si="30"/>
        <v>2054</v>
      </c>
      <c r="B555" s="293">
        <f t="shared" si="31"/>
        <v>1</v>
      </c>
      <c r="C555" s="1">
        <f>'Florida_Keys FR'!F602</f>
        <v>126.95585622063292</v>
      </c>
      <c r="D555" s="1">
        <f>+Key_West!J686</f>
        <v>0</v>
      </c>
      <c r="E555" s="164">
        <f>+'LEE County'!D530</f>
        <v>1071.4171886250149</v>
      </c>
      <c r="F555" s="1">
        <f>+Metro_Dade!I651</f>
        <v>0</v>
      </c>
      <c r="G555" s="1">
        <v>0</v>
      </c>
      <c r="H555" s="41"/>
      <c r="I555" s="1"/>
      <c r="J555" s="1"/>
      <c r="K555" s="1"/>
      <c r="L555" s="1">
        <f t="shared" si="29"/>
        <v>1198.3730448456479</v>
      </c>
    </row>
    <row r="556" spans="1:12" x14ac:dyDescent="0.2">
      <c r="A556" s="293">
        <f t="shared" si="30"/>
        <v>2054</v>
      </c>
      <c r="B556" s="293">
        <f t="shared" si="31"/>
        <v>2</v>
      </c>
      <c r="C556" s="1">
        <f>'Florida_Keys FR'!F603</f>
        <v>139.47997566609232</v>
      </c>
      <c r="D556" s="1">
        <f>+Key_West!J687</f>
        <v>0</v>
      </c>
      <c r="E556" s="164">
        <f>+'LEE County'!D531</f>
        <v>954.61942065169137</v>
      </c>
      <c r="F556" s="1">
        <f>+Metro_Dade!I652</f>
        <v>0</v>
      </c>
      <c r="G556" s="1">
        <v>0</v>
      </c>
      <c r="H556" s="41"/>
      <c r="I556" s="1"/>
      <c r="J556" s="1"/>
      <c r="K556" s="1"/>
      <c r="L556" s="1">
        <f t="shared" si="29"/>
        <v>1094.0993963177837</v>
      </c>
    </row>
    <row r="557" spans="1:12" x14ac:dyDescent="0.2">
      <c r="A557" s="293">
        <f t="shared" si="30"/>
        <v>2054</v>
      </c>
      <c r="B557" s="293">
        <f t="shared" si="31"/>
        <v>3</v>
      </c>
      <c r="C557" s="1">
        <f>'Florida_Keys FR'!F604</f>
        <v>130.35735861937513</v>
      </c>
      <c r="D557" s="1">
        <f>+Key_West!J688</f>
        <v>0</v>
      </c>
      <c r="E557" s="164">
        <f>+'LEE County'!D532</f>
        <v>927.73400621157066</v>
      </c>
      <c r="F557" s="1">
        <f>+Metro_Dade!I653</f>
        <v>0</v>
      </c>
      <c r="G557" s="1">
        <v>0</v>
      </c>
      <c r="H557" s="41"/>
      <c r="I557" s="1"/>
      <c r="J557" s="1"/>
      <c r="K557" s="1"/>
      <c r="L557" s="1">
        <f t="shared" si="29"/>
        <v>1058.0913648309458</v>
      </c>
    </row>
    <row r="558" spans="1:12" x14ac:dyDescent="0.2">
      <c r="A558" s="293">
        <f t="shared" si="30"/>
        <v>2054</v>
      </c>
      <c r="B558" s="293">
        <f t="shared" si="31"/>
        <v>4</v>
      </c>
      <c r="C558" s="1">
        <f>'Florida_Keys FR'!F605</f>
        <v>155.69328686139721</v>
      </c>
      <c r="D558" s="1">
        <f>+Key_West!J689</f>
        <v>0</v>
      </c>
      <c r="E558" s="164">
        <f>+'LEE County'!D533</f>
        <v>927.89282851552298</v>
      </c>
      <c r="F558" s="1">
        <f>+Metro_Dade!I654</f>
        <v>0</v>
      </c>
      <c r="G558" s="1">
        <v>0</v>
      </c>
      <c r="H558" s="41"/>
      <c r="I558" s="1"/>
      <c r="J558" s="1"/>
      <c r="K558" s="1"/>
      <c r="L558" s="1">
        <f t="shared" si="29"/>
        <v>1083.5861153769201</v>
      </c>
    </row>
    <row r="559" spans="1:12" x14ac:dyDescent="0.2">
      <c r="A559" s="293">
        <f t="shared" si="30"/>
        <v>2054</v>
      </c>
      <c r="B559" s="293">
        <f t="shared" si="31"/>
        <v>5</v>
      </c>
      <c r="C559" s="1">
        <f>'Florida_Keys FR'!F606</f>
        <v>168.54073068529388</v>
      </c>
      <c r="D559" s="1">
        <f>+Key_West!J690</f>
        <v>0</v>
      </c>
      <c r="E559" s="164">
        <f>+'LEE County'!D534</f>
        <v>1002.6596870325695</v>
      </c>
      <c r="F559" s="1">
        <f>+Metro_Dade!I655</f>
        <v>0</v>
      </c>
      <c r="G559" s="1">
        <v>0</v>
      </c>
      <c r="H559" s="41"/>
      <c r="I559" s="1"/>
      <c r="J559" s="1"/>
      <c r="K559" s="1"/>
      <c r="L559" s="1">
        <f t="shared" si="29"/>
        <v>1171.2004177178635</v>
      </c>
    </row>
    <row r="560" spans="1:12" x14ac:dyDescent="0.2">
      <c r="A560" s="293">
        <f t="shared" si="30"/>
        <v>2054</v>
      </c>
      <c r="B560" s="293">
        <f t="shared" si="31"/>
        <v>6</v>
      </c>
      <c r="C560" s="1">
        <f>'Florida_Keys FR'!F607</f>
        <v>169.18146964256502</v>
      </c>
      <c r="D560" s="1">
        <f>+Key_West!J691</f>
        <v>0</v>
      </c>
      <c r="E560" s="164">
        <f>+'LEE County'!D535</f>
        <v>1026.5035037622004</v>
      </c>
      <c r="F560" s="1">
        <f>+Metro_Dade!I656</f>
        <v>0</v>
      </c>
      <c r="G560" s="1">
        <v>0</v>
      </c>
      <c r="H560" s="41"/>
      <c r="I560" s="1"/>
      <c r="J560" s="1"/>
      <c r="K560" s="1"/>
      <c r="L560" s="1">
        <f t="shared" si="29"/>
        <v>1195.6849734047653</v>
      </c>
    </row>
    <row r="561" spans="1:12" x14ac:dyDescent="0.2">
      <c r="A561" s="293">
        <f t="shared" si="30"/>
        <v>2054</v>
      </c>
      <c r="B561" s="293">
        <f t="shared" si="31"/>
        <v>7</v>
      </c>
      <c r="C561" s="1">
        <f>'Florida_Keys FR'!F608</f>
        <v>187.50558484640644</v>
      </c>
      <c r="D561" s="1">
        <f>+Key_West!J692</f>
        <v>0</v>
      </c>
      <c r="E561" s="164">
        <f>+'LEE County'!D536</f>
        <v>1048.5207799973068</v>
      </c>
      <c r="F561" s="1">
        <f>+Metro_Dade!I657</f>
        <v>0</v>
      </c>
      <c r="G561" s="1">
        <v>0</v>
      </c>
      <c r="H561" s="41"/>
      <c r="I561" s="1"/>
      <c r="J561" s="1"/>
      <c r="K561" s="1"/>
      <c r="L561" s="1">
        <f t="shared" si="29"/>
        <v>1236.0263648437133</v>
      </c>
    </row>
    <row r="562" spans="1:12" x14ac:dyDescent="0.2">
      <c r="A562" s="293">
        <f t="shared" si="30"/>
        <v>2054</v>
      </c>
      <c r="B562" s="293">
        <f t="shared" si="31"/>
        <v>8</v>
      </c>
      <c r="C562" s="1">
        <f>'Florida_Keys FR'!F609</f>
        <v>186.06431710626984</v>
      </c>
      <c r="D562" s="1">
        <f>+Key_West!J693</f>
        <v>0</v>
      </c>
      <c r="E562" s="164">
        <f>+'LEE County'!D537</f>
        <v>1050.231609160973</v>
      </c>
      <c r="F562" s="1">
        <f>+Metro_Dade!I658</f>
        <v>0</v>
      </c>
      <c r="G562" s="1">
        <v>0</v>
      </c>
      <c r="H562" s="41"/>
      <c r="I562" s="1"/>
      <c r="J562" s="1"/>
      <c r="K562" s="1"/>
      <c r="L562" s="1">
        <f t="shared" si="29"/>
        <v>1236.2959262672427</v>
      </c>
    </row>
    <row r="563" spans="1:12" x14ac:dyDescent="0.2">
      <c r="A563" s="293">
        <f t="shared" si="30"/>
        <v>2054</v>
      </c>
      <c r="B563" s="293">
        <f t="shared" si="31"/>
        <v>9</v>
      </c>
      <c r="C563" s="1">
        <f>'Florida_Keys FR'!F610</f>
        <v>172.7226812469674</v>
      </c>
      <c r="D563" s="1">
        <f>+Key_West!J694</f>
        <v>0</v>
      </c>
      <c r="E563" s="164">
        <f>+'LEE County'!D538</f>
        <v>1029.3650304828336</v>
      </c>
      <c r="F563" s="1">
        <f>+Metro_Dade!I659</f>
        <v>0</v>
      </c>
      <c r="G563" s="1">
        <v>0</v>
      </c>
      <c r="H563" s="41"/>
      <c r="I563" s="1"/>
      <c r="J563" s="1"/>
      <c r="K563" s="1"/>
      <c r="L563" s="1">
        <f t="shared" si="29"/>
        <v>1202.087711729801</v>
      </c>
    </row>
    <row r="564" spans="1:12" x14ac:dyDescent="0.2">
      <c r="A564" s="293">
        <f t="shared" si="30"/>
        <v>2054</v>
      </c>
      <c r="B564" s="293">
        <f t="shared" si="31"/>
        <v>10</v>
      </c>
      <c r="C564" s="1">
        <f>'Florida_Keys FR'!F611</f>
        <v>158.77661510441646</v>
      </c>
      <c r="D564" s="1">
        <f>+Key_West!J695</f>
        <v>0</v>
      </c>
      <c r="E564" s="164">
        <f>+'LEE County'!D539</f>
        <v>984.54139079583013</v>
      </c>
      <c r="F564" s="1">
        <f>+Metro_Dade!I660</f>
        <v>0</v>
      </c>
      <c r="G564" s="1">
        <v>0</v>
      </c>
      <c r="H564" s="41"/>
      <c r="I564" s="1"/>
      <c r="J564" s="1"/>
      <c r="K564" s="1"/>
      <c r="L564" s="1">
        <f t="shared" si="29"/>
        <v>1143.3180059002466</v>
      </c>
    </row>
    <row r="565" spans="1:12" x14ac:dyDescent="0.2">
      <c r="A565" s="293">
        <f t="shared" si="30"/>
        <v>2054</v>
      </c>
      <c r="B565" s="293">
        <f t="shared" si="31"/>
        <v>11</v>
      </c>
      <c r="C565" s="1">
        <f>'Florida_Keys FR'!F612</f>
        <v>141.04783624183054</v>
      </c>
      <c r="D565" s="1">
        <f>+Key_West!J696</f>
        <v>0</v>
      </c>
      <c r="E565" s="164">
        <f>+'LEE County'!D540</f>
        <v>931.65409378823176</v>
      </c>
      <c r="F565" s="1">
        <f>+Metro_Dade!I661</f>
        <v>0</v>
      </c>
      <c r="G565" s="1">
        <v>0</v>
      </c>
      <c r="H565" s="41"/>
      <c r="I565" s="1"/>
      <c r="J565" s="1"/>
      <c r="K565" s="1"/>
      <c r="L565" s="1">
        <f t="shared" si="29"/>
        <v>1072.7019300300624</v>
      </c>
    </row>
    <row r="566" spans="1:12" x14ac:dyDescent="0.2">
      <c r="A566" s="293">
        <f t="shared" si="30"/>
        <v>2054</v>
      </c>
      <c r="B566" s="293">
        <f t="shared" si="31"/>
        <v>12</v>
      </c>
      <c r="C566" s="1">
        <f>'Florida_Keys FR'!F613</f>
        <v>135.70705236771101</v>
      </c>
      <c r="D566" s="1">
        <f>+Key_West!J697</f>
        <v>0</v>
      </c>
      <c r="E566" s="164">
        <f>+'LEE County'!D541</f>
        <v>899.72250451473042</v>
      </c>
      <c r="F566" s="1">
        <f>+Metro_Dade!I662</f>
        <v>0</v>
      </c>
      <c r="G566" s="1">
        <v>0</v>
      </c>
      <c r="H566" s="41"/>
      <c r="I566" s="1"/>
      <c r="J566" s="1"/>
      <c r="K566" s="1"/>
      <c r="L566" s="1">
        <f t="shared" si="29"/>
        <v>1035.4295568824414</v>
      </c>
    </row>
    <row r="567" spans="1:12" x14ac:dyDescent="0.2">
      <c r="A567" s="293">
        <f t="shared" si="30"/>
        <v>2055</v>
      </c>
      <c r="B567" s="293">
        <f t="shared" si="31"/>
        <v>1</v>
      </c>
      <c r="C567" s="1">
        <f>'Florida_Keys FR'!F614</f>
        <v>127.60333108735814</v>
      </c>
      <c r="D567" s="1">
        <f>+Key_West!J698</f>
        <v>0</v>
      </c>
      <c r="E567" s="164">
        <f>+'LEE County'!D542</f>
        <v>1079.1443464694869</v>
      </c>
      <c r="F567" s="1">
        <f>+Metro_Dade!I663</f>
        <v>0</v>
      </c>
      <c r="G567" s="1">
        <v>0</v>
      </c>
      <c r="H567" s="41"/>
      <c r="I567" s="1"/>
      <c r="J567" s="1"/>
      <c r="K567" s="1"/>
      <c r="L567" s="1">
        <f t="shared" si="29"/>
        <v>1206.747677556845</v>
      </c>
    </row>
    <row r="568" spans="1:12" x14ac:dyDescent="0.2">
      <c r="A568" s="293">
        <f t="shared" si="30"/>
        <v>2055</v>
      </c>
      <c r="B568" s="293">
        <f t="shared" si="31"/>
        <v>2</v>
      </c>
      <c r="C568" s="1">
        <f>'Florida_Keys FR'!F615</f>
        <v>140.19132354198942</v>
      </c>
      <c r="D568" s="1">
        <f>+Key_West!J699</f>
        <v>0</v>
      </c>
      <c r="E568" s="164">
        <f>+'LEE County'!D543</f>
        <v>962.7641907058744</v>
      </c>
      <c r="F568" s="1">
        <f>+Metro_Dade!I664</f>
        <v>0</v>
      </c>
      <c r="G568" s="1">
        <v>0</v>
      </c>
      <c r="H568" s="41"/>
      <c r="I568" s="1"/>
      <c r="J568" s="1"/>
      <c r="K568" s="1"/>
      <c r="L568" s="1">
        <f t="shared" si="29"/>
        <v>1102.9555142478639</v>
      </c>
    </row>
    <row r="569" spans="1:12" x14ac:dyDescent="0.2">
      <c r="A569" s="293">
        <f t="shared" si="30"/>
        <v>2055</v>
      </c>
      <c r="B569" s="293">
        <f t="shared" si="31"/>
        <v>3</v>
      </c>
      <c r="C569" s="1">
        <f>'Florida_Keys FR'!F616</f>
        <v>131.02218114833397</v>
      </c>
      <c r="D569" s="1">
        <f>+Key_West!J700</f>
        <v>0</v>
      </c>
      <c r="E569" s="164">
        <f>+'LEE County'!D544</f>
        <v>937.4456285435449</v>
      </c>
      <c r="F569" s="1">
        <f>+Metro_Dade!I665</f>
        <v>0</v>
      </c>
      <c r="G569" s="1">
        <v>0</v>
      </c>
      <c r="H569" s="41"/>
      <c r="I569" s="1"/>
      <c r="J569" s="1"/>
      <c r="K569" s="1"/>
      <c r="L569" s="1">
        <f t="shared" si="29"/>
        <v>1068.4678096918788</v>
      </c>
    </row>
    <row r="570" spans="1:12" x14ac:dyDescent="0.2">
      <c r="A570" s="293">
        <f t="shared" si="30"/>
        <v>2055</v>
      </c>
      <c r="B570" s="293">
        <f t="shared" si="31"/>
        <v>4</v>
      </c>
      <c r="C570" s="1">
        <f>'Florida_Keys FR'!F617</f>
        <v>156.48732262439032</v>
      </c>
      <c r="D570" s="1">
        <f>+Key_West!J701</f>
        <v>0</v>
      </c>
      <c r="E570" s="164">
        <f>+'LEE County'!D545</f>
        <v>937.45633805433306</v>
      </c>
      <c r="F570" s="1">
        <f>+Metro_Dade!I666</f>
        <v>0</v>
      </c>
      <c r="G570" s="1">
        <v>0</v>
      </c>
      <c r="H570" s="41"/>
      <c r="I570" s="1"/>
      <c r="J570" s="1"/>
      <c r="K570" s="1"/>
      <c r="L570" s="1">
        <f t="shared" si="29"/>
        <v>1093.9436606787233</v>
      </c>
    </row>
    <row r="571" spans="1:12" x14ac:dyDescent="0.2">
      <c r="A571" s="293">
        <f t="shared" si="30"/>
        <v>2055</v>
      </c>
      <c r="B571" s="293">
        <f t="shared" si="31"/>
        <v>5</v>
      </c>
      <c r="C571" s="1">
        <f>'Florida_Keys FR'!F618</f>
        <v>169.40028841178892</v>
      </c>
      <c r="D571" s="1">
        <f>+Key_West!J702</f>
        <v>0</v>
      </c>
      <c r="E571" s="164">
        <f>+'LEE County'!D546</f>
        <v>1011.9049672348917</v>
      </c>
      <c r="F571" s="1">
        <f>+Metro_Dade!I667</f>
        <v>0</v>
      </c>
      <c r="G571" s="1">
        <v>0</v>
      </c>
      <c r="H571" s="41"/>
      <c r="I571" s="1"/>
      <c r="J571" s="1"/>
      <c r="K571" s="1"/>
      <c r="L571" s="1">
        <f t="shared" si="29"/>
        <v>1181.3052556466807</v>
      </c>
    </row>
    <row r="572" spans="1:12" x14ac:dyDescent="0.2">
      <c r="A572" s="293">
        <f t="shared" si="30"/>
        <v>2055</v>
      </c>
      <c r="B572" s="293">
        <f t="shared" si="31"/>
        <v>6</v>
      </c>
      <c r="C572" s="1">
        <f>'Florida_Keys FR'!F619</f>
        <v>170.0442951377421</v>
      </c>
      <c r="D572" s="1">
        <f>+Key_West!J703</f>
        <v>0</v>
      </c>
      <c r="E572" s="164">
        <f>+'LEE County'!D547</f>
        <v>1035.518672065602</v>
      </c>
      <c r="F572" s="1">
        <f>+Metro_Dade!I668</f>
        <v>0</v>
      </c>
      <c r="G572" s="1">
        <v>0</v>
      </c>
      <c r="H572" s="41"/>
      <c r="I572" s="1"/>
      <c r="J572" s="1"/>
      <c r="K572" s="1"/>
      <c r="L572" s="1">
        <f t="shared" si="29"/>
        <v>1205.5629672033442</v>
      </c>
    </row>
    <row r="573" spans="1:12" x14ac:dyDescent="0.2">
      <c r="A573" s="293">
        <f t="shared" si="30"/>
        <v>2055</v>
      </c>
      <c r="B573" s="293">
        <f t="shared" si="31"/>
        <v>7</v>
      </c>
      <c r="C573" s="1">
        <f>'Florida_Keys FR'!F620</f>
        <v>188.46147717622878</v>
      </c>
      <c r="D573" s="1">
        <f>+Key_West!J704</f>
        <v>0</v>
      </c>
      <c r="E573" s="164">
        <f>+'LEE County'!D548</f>
        <v>1057.35831467598</v>
      </c>
      <c r="F573" s="1">
        <f>+Metro_Dade!I669</f>
        <v>0</v>
      </c>
      <c r="G573" s="1">
        <v>0</v>
      </c>
      <c r="H573" s="41"/>
      <c r="I573" s="1"/>
      <c r="J573" s="1"/>
      <c r="K573" s="1"/>
      <c r="L573" s="1">
        <f t="shared" si="29"/>
        <v>1245.8197918522087</v>
      </c>
    </row>
    <row r="574" spans="1:12" x14ac:dyDescent="0.2">
      <c r="A574" s="293">
        <f t="shared" si="30"/>
        <v>2055</v>
      </c>
      <c r="B574" s="293">
        <f t="shared" si="31"/>
        <v>8</v>
      </c>
      <c r="C574" s="1">
        <f>'Florida_Keys FR'!F621</f>
        <v>187.01324512351187</v>
      </c>
      <c r="D574" s="1">
        <f>+Key_West!J705</f>
        <v>0</v>
      </c>
      <c r="E574" s="164">
        <f>+'LEE County'!D549</f>
        <v>1059.0599212186892</v>
      </c>
      <c r="F574" s="1">
        <f>+Metro_Dade!I670</f>
        <v>0</v>
      </c>
      <c r="G574" s="1">
        <v>0</v>
      </c>
      <c r="H574" s="41"/>
      <c r="I574" s="1"/>
      <c r="J574" s="1"/>
      <c r="K574" s="1"/>
      <c r="L574" s="1">
        <f t="shared" si="29"/>
        <v>1246.0731663422011</v>
      </c>
    </row>
    <row r="575" spans="1:12" x14ac:dyDescent="0.2">
      <c r="A575" s="293">
        <f t="shared" si="30"/>
        <v>2055</v>
      </c>
      <c r="B575" s="293">
        <f t="shared" si="31"/>
        <v>9</v>
      </c>
      <c r="C575" s="1">
        <f>'Florida_Keys FR'!F622</f>
        <v>173.60356692132689</v>
      </c>
      <c r="D575" s="1">
        <f>+Key_West!J706</f>
        <v>0</v>
      </c>
      <c r="E575" s="164">
        <f>+'LEE County'!D550</f>
        <v>1038.4304428411565</v>
      </c>
      <c r="F575" s="1">
        <f>+Metro_Dade!I671</f>
        <v>0</v>
      </c>
      <c r="G575" s="1">
        <v>0</v>
      </c>
      <c r="H575" s="41"/>
      <c r="I575" s="1"/>
      <c r="J575" s="1"/>
      <c r="K575" s="1"/>
      <c r="L575" s="1">
        <f t="shared" si="29"/>
        <v>1212.0340097624835</v>
      </c>
    </row>
    <row r="576" spans="1:12" x14ac:dyDescent="0.2">
      <c r="A576" s="293">
        <f t="shared" si="30"/>
        <v>2055</v>
      </c>
      <c r="B576" s="293">
        <f t="shared" si="31"/>
        <v>10</v>
      </c>
      <c r="C576" s="1">
        <f>'Florida_Keys FR'!F623</f>
        <v>159.58637584144915</v>
      </c>
      <c r="D576" s="1">
        <f>+Key_West!J707</f>
        <v>0</v>
      </c>
      <c r="E576" s="164">
        <f>+'LEE County'!D551</f>
        <v>993.70844319249215</v>
      </c>
      <c r="F576" s="1">
        <f>+Metro_Dade!I672</f>
        <v>0</v>
      </c>
      <c r="G576" s="1">
        <v>0</v>
      </c>
      <c r="H576" s="41"/>
      <c r="I576" s="1"/>
      <c r="J576" s="1"/>
      <c r="K576" s="1"/>
      <c r="L576" s="1">
        <f t="shared" si="29"/>
        <v>1153.2948190339414</v>
      </c>
    </row>
    <row r="577" spans="1:12" x14ac:dyDescent="0.2">
      <c r="A577" s="293">
        <f t="shared" si="30"/>
        <v>2055</v>
      </c>
      <c r="B577" s="293">
        <f t="shared" si="31"/>
        <v>11</v>
      </c>
      <c r="C577" s="1">
        <f>'Florida_Keys FR'!F624</f>
        <v>141.76718020666382</v>
      </c>
      <c r="D577" s="1">
        <f>+Key_West!J708</f>
        <v>0</v>
      </c>
      <c r="E577" s="164">
        <f>+'LEE County'!D552</f>
        <v>940.86507735789598</v>
      </c>
      <c r="F577" s="1">
        <f>+Metro_Dade!I673</f>
        <v>0</v>
      </c>
      <c r="G577" s="1">
        <v>0</v>
      </c>
      <c r="H577" s="41"/>
      <c r="I577" s="1"/>
      <c r="J577" s="1"/>
      <c r="K577" s="1"/>
      <c r="L577" s="1">
        <f t="shared" si="29"/>
        <v>1082.6322575645597</v>
      </c>
    </row>
    <row r="578" spans="1:12" x14ac:dyDescent="0.2">
      <c r="A578" s="293">
        <f t="shared" si="30"/>
        <v>2055</v>
      </c>
      <c r="B578" s="293">
        <f t="shared" si="31"/>
        <v>12</v>
      </c>
      <c r="C578" s="1">
        <f>'Florida_Keys FR'!F625</f>
        <v>136.39915833478625</v>
      </c>
      <c r="D578" s="1">
        <f>+Key_West!J709</f>
        <v>0</v>
      </c>
      <c r="E578" s="164">
        <f>+'LEE County'!D553</f>
        <v>908.17105147692018</v>
      </c>
      <c r="F578" s="1">
        <f>+Metro_Dade!I674</f>
        <v>0</v>
      </c>
      <c r="G578" s="1">
        <v>0</v>
      </c>
      <c r="H578" s="41"/>
      <c r="I578" s="1"/>
      <c r="J578" s="1"/>
      <c r="K578" s="1"/>
      <c r="L578" s="1">
        <f t="shared" si="29"/>
        <v>1044.5702098117065</v>
      </c>
    </row>
    <row r="579" spans="1:12" x14ac:dyDescent="0.2">
      <c r="A579" s="293">
        <f t="shared" si="30"/>
        <v>2056</v>
      </c>
      <c r="B579" s="293">
        <f t="shared" si="31"/>
        <v>1</v>
      </c>
      <c r="C579" s="1">
        <f>'Florida_Keys FR'!F626</f>
        <v>128.25410807590367</v>
      </c>
      <c r="D579" s="1">
        <f>+Key_West!J710</f>
        <v>0</v>
      </c>
      <c r="E579" s="164">
        <f>+'LEE County'!D554</f>
        <v>1086.927233276484</v>
      </c>
      <c r="F579" s="1">
        <f>+Metro_Dade!I675</f>
        <v>0</v>
      </c>
      <c r="G579" s="1">
        <v>0</v>
      </c>
      <c r="H579" s="41"/>
      <c r="I579" s="1"/>
      <c r="J579" s="1"/>
      <c r="K579" s="1"/>
      <c r="L579" s="1">
        <f t="shared" si="29"/>
        <v>1215.1813413523878</v>
      </c>
    </row>
    <row r="580" spans="1:12" x14ac:dyDescent="0.2">
      <c r="A580" s="293">
        <f t="shared" si="30"/>
        <v>2056</v>
      </c>
      <c r="B580" s="293">
        <f t="shared" si="31"/>
        <v>2</v>
      </c>
      <c r="C580" s="1">
        <f>'Florida_Keys FR'!F627</f>
        <v>140.9062992920536</v>
      </c>
      <c r="D580" s="1">
        <f>+Key_West!J711</f>
        <v>0</v>
      </c>
      <c r="E580" s="164">
        <f>+'LEE County'!D555</f>
        <v>970.97845157262657</v>
      </c>
      <c r="F580" s="1">
        <f>+Metro_Dade!I676</f>
        <v>0</v>
      </c>
      <c r="G580" s="1">
        <v>0</v>
      </c>
      <c r="H580" s="41"/>
      <c r="I580" s="1"/>
      <c r="J580" s="1"/>
      <c r="K580" s="1"/>
      <c r="L580" s="1">
        <f t="shared" ref="L580:L643" si="32">SUM(C580:K580)</f>
        <v>1111.8847508646802</v>
      </c>
    </row>
    <row r="581" spans="1:12" x14ac:dyDescent="0.2">
      <c r="A581" s="293">
        <f t="shared" si="30"/>
        <v>2056</v>
      </c>
      <c r="B581" s="293">
        <f t="shared" si="31"/>
        <v>3</v>
      </c>
      <c r="C581" s="1">
        <f>'Florida_Keys FR'!F628</f>
        <v>131.69039427219047</v>
      </c>
      <c r="D581" s="1">
        <f>+Key_West!J712</f>
        <v>0</v>
      </c>
      <c r="E581" s="164">
        <f>+'LEE County'!D556</f>
        <v>947.25891321374036</v>
      </c>
      <c r="F581" s="1">
        <f>+Metro_Dade!I677</f>
        <v>0</v>
      </c>
      <c r="G581" s="1">
        <v>0</v>
      </c>
      <c r="H581" s="41"/>
      <c r="I581" s="1"/>
      <c r="J581" s="1"/>
      <c r="K581" s="1"/>
      <c r="L581" s="1">
        <f t="shared" si="32"/>
        <v>1078.9493074859308</v>
      </c>
    </row>
    <row r="582" spans="1:12" x14ac:dyDescent="0.2">
      <c r="A582" s="293">
        <f t="shared" si="30"/>
        <v>2056</v>
      </c>
      <c r="B582" s="293">
        <f t="shared" si="31"/>
        <v>4</v>
      </c>
      <c r="C582" s="1">
        <f>'Florida_Keys FR'!F629</f>
        <v>157.28540796977467</v>
      </c>
      <c r="D582" s="1">
        <f>+Key_West!J713</f>
        <v>0</v>
      </c>
      <c r="E582" s="164">
        <f>+'LEE County'!D557</f>
        <v>947.11841578107203</v>
      </c>
      <c r="F582" s="1">
        <f>+Metro_Dade!I678</f>
        <v>0</v>
      </c>
      <c r="G582" s="1">
        <v>0</v>
      </c>
      <c r="H582" s="41"/>
      <c r="I582" s="1"/>
      <c r="J582" s="1"/>
      <c r="K582" s="1"/>
      <c r="L582" s="1">
        <f t="shared" si="32"/>
        <v>1104.4038237508466</v>
      </c>
    </row>
    <row r="583" spans="1:12" x14ac:dyDescent="0.2">
      <c r="A583" s="293">
        <f t="shared" ref="A583:A646" si="33">A571+1</f>
        <v>2056</v>
      </c>
      <c r="B583" s="293">
        <f t="shared" ref="B583:B646" si="34">B571</f>
        <v>5</v>
      </c>
      <c r="C583" s="1">
        <f>'Florida_Keys FR'!F630</f>
        <v>170.26422988268905</v>
      </c>
      <c r="D583" s="1">
        <f>+Key_West!J714</f>
        <v>0</v>
      </c>
      <c r="E583" s="164">
        <f>+'LEE County'!D558</f>
        <v>1021.2354959089786</v>
      </c>
      <c r="F583" s="1">
        <f>+Metro_Dade!I679</f>
        <v>0</v>
      </c>
      <c r="G583" s="1">
        <v>0</v>
      </c>
      <c r="H583" s="41"/>
      <c r="I583" s="1"/>
      <c r="J583" s="1"/>
      <c r="K583" s="1"/>
      <c r="L583" s="1">
        <f t="shared" si="32"/>
        <v>1191.4997257916675</v>
      </c>
    </row>
    <row r="584" spans="1:12" x14ac:dyDescent="0.2">
      <c r="A584" s="293">
        <f t="shared" si="33"/>
        <v>2056</v>
      </c>
      <c r="B584" s="293">
        <f t="shared" si="34"/>
        <v>6</v>
      </c>
      <c r="C584" s="1">
        <f>'Florida_Keys FR'!F631</f>
        <v>170.91152104294457</v>
      </c>
      <c r="D584" s="1">
        <f>+Key_West!J715</f>
        <v>0</v>
      </c>
      <c r="E584" s="164">
        <f>+'LEE County'!D559</f>
        <v>1044.6130152176434</v>
      </c>
      <c r="F584" s="1">
        <f>+Metro_Dade!I680</f>
        <v>0</v>
      </c>
      <c r="G584" s="1">
        <v>0</v>
      </c>
      <c r="H584" s="41"/>
      <c r="I584" s="1"/>
      <c r="J584" s="1"/>
      <c r="K584" s="1"/>
      <c r="L584" s="1">
        <f t="shared" si="32"/>
        <v>1215.5245362605879</v>
      </c>
    </row>
    <row r="585" spans="1:12" x14ac:dyDescent="0.2">
      <c r="A585" s="293">
        <f t="shared" si="33"/>
        <v>2056</v>
      </c>
      <c r="B585" s="293">
        <f t="shared" si="34"/>
        <v>7</v>
      </c>
      <c r="C585" s="1">
        <f>'Florida_Keys FR'!F632</f>
        <v>189.42224258834875</v>
      </c>
      <c r="D585" s="1">
        <f>+Key_West!J716</f>
        <v>0</v>
      </c>
      <c r="E585" s="164">
        <f>+'LEE County'!D560</f>
        <v>1066.2703371670902</v>
      </c>
      <c r="F585" s="1">
        <f>+Metro_Dade!I681</f>
        <v>0</v>
      </c>
      <c r="G585" s="1">
        <v>0</v>
      </c>
      <c r="H585" s="41"/>
      <c r="I585" s="1"/>
      <c r="J585" s="1"/>
      <c r="K585" s="1"/>
      <c r="L585" s="1">
        <f t="shared" si="32"/>
        <v>1255.6925797554391</v>
      </c>
    </row>
    <row r="586" spans="1:12" x14ac:dyDescent="0.2">
      <c r="A586" s="293">
        <f t="shared" si="33"/>
        <v>2056</v>
      </c>
      <c r="B586" s="293">
        <f t="shared" si="34"/>
        <v>8</v>
      </c>
      <c r="C586" s="1">
        <f>'Florida_Keys FR'!F633</f>
        <v>187.96701267364185</v>
      </c>
      <c r="D586" s="1">
        <f>+Key_West!J717</f>
        <v>0</v>
      </c>
      <c r="E586" s="164">
        <f>+'LEE County'!D561</f>
        <v>1067.9624446152268</v>
      </c>
      <c r="F586" s="1">
        <f>+Metro_Dade!I682</f>
        <v>0</v>
      </c>
      <c r="G586" s="1">
        <v>0</v>
      </c>
      <c r="H586" s="41"/>
      <c r="I586" s="1"/>
      <c r="J586" s="1"/>
      <c r="K586" s="1"/>
      <c r="L586" s="1">
        <f t="shared" si="32"/>
        <v>1255.9294572888687</v>
      </c>
    </row>
    <row r="587" spans="1:12" x14ac:dyDescent="0.2">
      <c r="A587" s="293">
        <f t="shared" si="33"/>
        <v>2056</v>
      </c>
      <c r="B587" s="293">
        <f t="shared" si="34"/>
        <v>9</v>
      </c>
      <c r="C587" s="1">
        <f>'Florida_Keys FR'!F634</f>
        <v>174.4889451126256</v>
      </c>
      <c r="D587" s="1">
        <f>+Key_West!J718</f>
        <v>0</v>
      </c>
      <c r="E587" s="164">
        <f>+'LEE County'!D562</f>
        <v>1047.5756924766288</v>
      </c>
      <c r="F587" s="1">
        <f>+Metro_Dade!I683</f>
        <v>0</v>
      </c>
      <c r="G587" s="1">
        <v>0</v>
      </c>
      <c r="H587" s="41"/>
      <c r="I587" s="1"/>
      <c r="J587" s="1"/>
      <c r="K587" s="1"/>
      <c r="L587" s="1">
        <f t="shared" si="32"/>
        <v>1222.0646375892543</v>
      </c>
    </row>
    <row r="588" spans="1:12" x14ac:dyDescent="0.2">
      <c r="A588" s="293">
        <f t="shared" si="33"/>
        <v>2056</v>
      </c>
      <c r="B588" s="293">
        <f t="shared" si="34"/>
        <v>10</v>
      </c>
      <c r="C588" s="1">
        <f>'Florida_Keys FR'!F635</f>
        <v>160.40026635824071</v>
      </c>
      <c r="D588" s="1">
        <f>+Key_West!J719</f>
        <v>0</v>
      </c>
      <c r="E588" s="164">
        <f>+'LEE County'!D563</f>
        <v>1002.960849897697</v>
      </c>
      <c r="F588" s="1">
        <f>+Metro_Dade!I684</f>
        <v>0</v>
      </c>
      <c r="G588" s="1">
        <v>0</v>
      </c>
      <c r="H588" s="41"/>
      <c r="I588" s="1"/>
      <c r="J588" s="1"/>
      <c r="K588" s="1"/>
      <c r="L588" s="1">
        <f t="shared" si="32"/>
        <v>1163.3611162559378</v>
      </c>
    </row>
    <row r="589" spans="1:12" x14ac:dyDescent="0.2">
      <c r="A589" s="293">
        <f t="shared" si="33"/>
        <v>2056</v>
      </c>
      <c r="B589" s="293">
        <f t="shared" si="34"/>
        <v>11</v>
      </c>
      <c r="C589" s="1">
        <f>'Florida_Keys FR'!F636</f>
        <v>142.49019282571777</v>
      </c>
      <c r="D589" s="1">
        <f>+Key_West!J720</f>
        <v>0</v>
      </c>
      <c r="E589" s="164">
        <f>+'LEE County'!D564</f>
        <v>950.16712714933328</v>
      </c>
      <c r="F589" s="1">
        <f>+Metro_Dade!I685</f>
        <v>0</v>
      </c>
      <c r="G589" s="1">
        <v>0</v>
      </c>
      <c r="H589" s="41"/>
      <c r="I589" s="1"/>
      <c r="J589" s="1"/>
      <c r="K589" s="1"/>
      <c r="L589" s="1">
        <f t="shared" si="32"/>
        <v>1092.657319975051</v>
      </c>
    </row>
    <row r="590" spans="1:12" x14ac:dyDescent="0.2">
      <c r="A590" s="293">
        <f t="shared" si="33"/>
        <v>2056</v>
      </c>
      <c r="B590" s="293">
        <f t="shared" si="34"/>
        <v>12</v>
      </c>
      <c r="C590" s="1">
        <f>'Florida_Keys FR'!F637</f>
        <v>137.0947940422935</v>
      </c>
      <c r="D590" s="1">
        <f>+Key_West!J721</f>
        <v>0</v>
      </c>
      <c r="E590" s="164">
        <f>+'LEE County'!D565</f>
        <v>916.69893172844547</v>
      </c>
      <c r="F590" s="1">
        <f>+Metro_Dade!I686</f>
        <v>0</v>
      </c>
      <c r="G590" s="1">
        <v>0</v>
      </c>
      <c r="H590" s="41"/>
      <c r="I590" s="1"/>
      <c r="J590" s="1"/>
      <c r="K590" s="1"/>
      <c r="L590" s="1">
        <f t="shared" si="32"/>
        <v>1053.793725770739</v>
      </c>
    </row>
    <row r="591" spans="1:12" x14ac:dyDescent="0.2">
      <c r="A591" s="293">
        <f t="shared" si="33"/>
        <v>2057</v>
      </c>
      <c r="B591" s="293">
        <f t="shared" si="34"/>
        <v>1</v>
      </c>
      <c r="C591" s="1">
        <f>'Florida_Keys FR'!F638</f>
        <v>128.90820402709082</v>
      </c>
      <c r="D591" s="1">
        <f>+Key_West!J722</f>
        <v>0</v>
      </c>
      <c r="E591" s="164">
        <f>+'LEE County'!D566</f>
        <v>1094.766250968333</v>
      </c>
      <c r="F591" s="1">
        <f>+Metro_Dade!I687</f>
        <v>0</v>
      </c>
      <c r="G591" s="1">
        <v>0</v>
      </c>
      <c r="H591" s="41"/>
      <c r="I591" s="1"/>
      <c r="J591" s="1"/>
      <c r="K591" s="1"/>
      <c r="L591" s="1">
        <f t="shared" si="32"/>
        <v>1223.6744549954237</v>
      </c>
    </row>
    <row r="592" spans="1:12" x14ac:dyDescent="0.2">
      <c r="A592" s="293">
        <f t="shared" si="33"/>
        <v>2057</v>
      </c>
      <c r="B592" s="293">
        <f t="shared" si="34"/>
        <v>2</v>
      </c>
      <c r="C592" s="1">
        <f>'Florida_Keys FR'!F639</f>
        <v>141.62492141844308</v>
      </c>
      <c r="D592" s="1">
        <f>+Key_West!J723</f>
        <v>0</v>
      </c>
      <c r="E592" s="164">
        <f>+'LEE County'!D567</f>
        <v>979.26279614444206</v>
      </c>
      <c r="F592" s="1">
        <f>+Metro_Dade!I688</f>
        <v>0</v>
      </c>
      <c r="G592" s="1">
        <v>0</v>
      </c>
      <c r="H592" s="41"/>
      <c r="I592" s="1"/>
      <c r="J592" s="1"/>
      <c r="K592" s="1"/>
      <c r="L592" s="1">
        <f t="shared" si="32"/>
        <v>1120.8877175628852</v>
      </c>
    </row>
    <row r="593" spans="1:12" x14ac:dyDescent="0.2">
      <c r="A593" s="293">
        <f t="shared" si="33"/>
        <v>2057</v>
      </c>
      <c r="B593" s="293">
        <f t="shared" si="34"/>
        <v>3</v>
      </c>
      <c r="C593" s="1">
        <f>'Florida_Keys FR'!F640</f>
        <v>132.36201528297866</v>
      </c>
      <c r="D593" s="1">
        <f>+Key_West!J724</f>
        <v>0</v>
      </c>
      <c r="E593" s="164">
        <f>+'LEE County'!D568</f>
        <v>957.17492443477386</v>
      </c>
      <c r="F593" s="1">
        <f>+Metro_Dade!I689</f>
        <v>0</v>
      </c>
      <c r="G593" s="1">
        <v>0</v>
      </c>
      <c r="H593" s="41"/>
      <c r="I593" s="1"/>
      <c r="J593" s="1"/>
      <c r="K593" s="1"/>
      <c r="L593" s="1">
        <f t="shared" si="32"/>
        <v>1089.5369397177526</v>
      </c>
    </row>
    <row r="594" spans="1:12" x14ac:dyDescent="0.2">
      <c r="A594" s="293">
        <f t="shared" si="33"/>
        <v>2057</v>
      </c>
      <c r="B594" s="293">
        <f t="shared" si="34"/>
        <v>4</v>
      </c>
      <c r="C594" s="1">
        <f>'Florida_Keys FR'!F641</f>
        <v>158.0875635504205</v>
      </c>
      <c r="D594" s="1">
        <f>+Key_West!J725</f>
        <v>0</v>
      </c>
      <c r="E594" s="164">
        <f>+'LEE County'!D569</f>
        <v>956.88007760811286</v>
      </c>
      <c r="F594" s="1">
        <f>+Metro_Dade!I690</f>
        <v>0</v>
      </c>
      <c r="G594" s="1">
        <v>0</v>
      </c>
      <c r="H594" s="41"/>
      <c r="I594" s="1"/>
      <c r="J594" s="1"/>
      <c r="K594" s="1"/>
      <c r="L594" s="1">
        <f t="shared" si="32"/>
        <v>1114.9676411585333</v>
      </c>
    </row>
    <row r="595" spans="1:12" x14ac:dyDescent="0.2">
      <c r="A595" s="293">
        <f t="shared" si="33"/>
        <v>2057</v>
      </c>
      <c r="B595" s="293">
        <f t="shared" si="34"/>
        <v>5</v>
      </c>
      <c r="C595" s="1">
        <f>'Florida_Keys FR'!F642</f>
        <v>171.13257745509077</v>
      </c>
      <c r="D595" s="1">
        <f>+Key_West!J726</f>
        <v>0</v>
      </c>
      <c r="E595" s="164">
        <f>+'LEE County'!D570</f>
        <v>1030.6520591101769</v>
      </c>
      <c r="F595" s="1">
        <f>+Metro_Dade!I691</f>
        <v>0</v>
      </c>
      <c r="G595" s="1">
        <v>0</v>
      </c>
      <c r="H595" s="41"/>
      <c r="I595" s="1"/>
      <c r="J595" s="1"/>
      <c r="K595" s="1"/>
      <c r="L595" s="1">
        <f t="shared" si="32"/>
        <v>1201.7846365652676</v>
      </c>
    </row>
    <row r="596" spans="1:12" x14ac:dyDescent="0.2">
      <c r="A596" s="293">
        <f t="shared" si="33"/>
        <v>2057</v>
      </c>
      <c r="B596" s="293">
        <f t="shared" si="34"/>
        <v>6</v>
      </c>
      <c r="C596" s="1">
        <f>'Florida_Keys FR'!F643</f>
        <v>171.78316980026361</v>
      </c>
      <c r="D596" s="1">
        <f>+Key_West!J727</f>
        <v>0</v>
      </c>
      <c r="E596" s="164">
        <f>+'LEE County'!D571</f>
        <v>1053.7872285638184</v>
      </c>
      <c r="F596" s="1">
        <f>+Metro_Dade!I692</f>
        <v>0</v>
      </c>
      <c r="G596" s="1">
        <v>0</v>
      </c>
      <c r="H596" s="41"/>
      <c r="I596" s="1"/>
      <c r="J596" s="1"/>
      <c r="K596" s="1"/>
      <c r="L596" s="1">
        <f t="shared" si="32"/>
        <v>1225.5703983640819</v>
      </c>
    </row>
    <row r="597" spans="1:12" x14ac:dyDescent="0.2">
      <c r="A597" s="293">
        <f t="shared" si="33"/>
        <v>2057</v>
      </c>
      <c r="B597" s="293">
        <f t="shared" si="34"/>
        <v>7</v>
      </c>
      <c r="C597" s="1">
        <f>'Florida_Keys FR'!F644</f>
        <v>190.38790592545027</v>
      </c>
      <c r="D597" s="1">
        <f>+Key_West!J728</f>
        <v>0</v>
      </c>
      <c r="E597" s="164">
        <f>+'LEE County'!D572</f>
        <v>1075.2574752966548</v>
      </c>
      <c r="F597" s="1">
        <f>+Metro_Dade!I693</f>
        <v>0</v>
      </c>
      <c r="G597" s="1">
        <v>0</v>
      </c>
      <c r="H597" s="41"/>
      <c r="I597" s="1"/>
      <c r="J597" s="1"/>
      <c r="K597" s="1"/>
      <c r="L597" s="1">
        <f t="shared" si="32"/>
        <v>1265.645381222105</v>
      </c>
    </row>
    <row r="598" spans="1:12" x14ac:dyDescent="0.2">
      <c r="A598" s="293">
        <f t="shared" si="33"/>
        <v>2057</v>
      </c>
      <c r="B598" s="293">
        <f t="shared" si="34"/>
        <v>8</v>
      </c>
      <c r="C598" s="1">
        <f>'Florida_Keys FR'!F645</f>
        <v>188.92564443827746</v>
      </c>
      <c r="D598" s="1">
        <f>+Key_West!J729</f>
        <v>0</v>
      </c>
      <c r="E598" s="164">
        <f>+'LEE County'!D573</f>
        <v>1076.9398031757039</v>
      </c>
      <c r="F598" s="1">
        <f>+Metro_Dade!I694</f>
        <v>0</v>
      </c>
      <c r="G598" s="1">
        <v>0</v>
      </c>
      <c r="H598" s="41"/>
      <c r="I598" s="1"/>
      <c r="J598" s="1"/>
      <c r="K598" s="1"/>
      <c r="L598" s="1">
        <f t="shared" si="32"/>
        <v>1265.8654476139814</v>
      </c>
    </row>
    <row r="599" spans="1:12" x14ac:dyDescent="0.2">
      <c r="A599" s="293">
        <f t="shared" si="33"/>
        <v>2057</v>
      </c>
      <c r="B599" s="293">
        <f t="shared" si="34"/>
        <v>9</v>
      </c>
      <c r="C599" s="1">
        <f>'Florida_Keys FR'!F646</f>
        <v>175.37883873269993</v>
      </c>
      <c r="D599" s="1">
        <f>+Key_West!J730</f>
        <v>0</v>
      </c>
      <c r="E599" s="164">
        <f>+'LEE County'!D574</f>
        <v>1056.801482500214</v>
      </c>
      <c r="F599" s="1">
        <f>+Metro_Dade!I695</f>
        <v>0</v>
      </c>
      <c r="G599" s="1">
        <v>0</v>
      </c>
      <c r="H599" s="41"/>
      <c r="I599" s="1"/>
      <c r="J599" s="1"/>
      <c r="K599" s="1"/>
      <c r="L599" s="1">
        <f t="shared" si="32"/>
        <v>1232.1803212329139</v>
      </c>
    </row>
    <row r="600" spans="1:12" x14ac:dyDescent="0.2">
      <c r="A600" s="293">
        <f t="shared" si="33"/>
        <v>2057</v>
      </c>
      <c r="B600" s="293">
        <f t="shared" si="34"/>
        <v>10</v>
      </c>
      <c r="C600" s="1">
        <f>'Florida_Keys FR'!F647</f>
        <v>161.21830771666791</v>
      </c>
      <c r="D600" s="1">
        <f>+Key_West!J731</f>
        <v>0</v>
      </c>
      <c r="E600" s="164">
        <f>+'LEE County'!D575</f>
        <v>1012.2994056443285</v>
      </c>
      <c r="F600" s="1">
        <f>+Metro_Dade!I696</f>
        <v>0</v>
      </c>
      <c r="G600" s="1">
        <v>0</v>
      </c>
      <c r="H600" s="41"/>
      <c r="I600" s="1"/>
      <c r="J600" s="1"/>
      <c r="K600" s="1"/>
      <c r="L600" s="1">
        <f t="shared" si="32"/>
        <v>1173.5177133609964</v>
      </c>
    </row>
    <row r="601" spans="1:12" x14ac:dyDescent="0.2">
      <c r="A601" s="293">
        <f t="shared" si="33"/>
        <v>2057</v>
      </c>
      <c r="B601" s="293">
        <f t="shared" si="34"/>
        <v>11</v>
      </c>
      <c r="C601" s="1">
        <f>'Florida_Keys FR'!F648</f>
        <v>143.21689280912886</v>
      </c>
      <c r="D601" s="1">
        <f>+Key_West!J732</f>
        <v>0</v>
      </c>
      <c r="E601" s="164">
        <f>+'LEE County'!D576</f>
        <v>959.5611435068646</v>
      </c>
      <c r="F601" s="1">
        <f>+Metro_Dade!I697</f>
        <v>0</v>
      </c>
      <c r="G601" s="1">
        <v>0</v>
      </c>
      <c r="H601" s="41"/>
      <c r="I601" s="1"/>
      <c r="J601" s="1"/>
      <c r="K601" s="1"/>
      <c r="L601" s="1">
        <f t="shared" si="32"/>
        <v>1102.7780363159934</v>
      </c>
    </row>
    <row r="602" spans="1:12" x14ac:dyDescent="0.2">
      <c r="A602" s="293">
        <f t="shared" si="33"/>
        <v>2057</v>
      </c>
      <c r="B602" s="293">
        <f t="shared" si="34"/>
        <v>12</v>
      </c>
      <c r="C602" s="1">
        <f>'Florida_Keys FR'!F649</f>
        <v>137.79397749190906</v>
      </c>
      <c r="D602" s="1">
        <f>+Key_West!J733</f>
        <v>0</v>
      </c>
      <c r="E602" s="164">
        <f>+'LEE County'!D577</f>
        <v>925.30689022235254</v>
      </c>
      <c r="F602" s="1">
        <f>+Metro_Dade!I698</f>
        <v>0</v>
      </c>
      <c r="G602" s="1">
        <v>0</v>
      </c>
      <c r="H602" s="41"/>
      <c r="I602" s="1"/>
      <c r="J602" s="1"/>
      <c r="K602" s="1"/>
      <c r="L602" s="1">
        <f t="shared" si="32"/>
        <v>1063.1008677142615</v>
      </c>
    </row>
    <row r="603" spans="1:12" x14ac:dyDescent="0.2">
      <c r="A603" s="293">
        <f t="shared" si="33"/>
        <v>2058</v>
      </c>
      <c r="B603" s="293">
        <f t="shared" si="34"/>
        <v>1</v>
      </c>
      <c r="C603" s="1">
        <f>'Florida_Keys FR'!F650</f>
        <v>129.56563586762894</v>
      </c>
      <c r="D603" s="1">
        <f>+Key_West!J734</f>
        <v>0</v>
      </c>
      <c r="E603" s="164">
        <f>+'LEE County'!D578</f>
        <v>1102.6618043660619</v>
      </c>
      <c r="F603" s="1">
        <f>+Metro_Dade!I699</f>
        <v>0</v>
      </c>
      <c r="G603" s="1">
        <v>0</v>
      </c>
      <c r="H603" s="41"/>
      <c r="I603" s="1"/>
      <c r="J603" s="1"/>
      <c r="K603" s="1"/>
      <c r="L603" s="1">
        <f t="shared" si="32"/>
        <v>1232.2274402336909</v>
      </c>
    </row>
    <row r="604" spans="1:12" x14ac:dyDescent="0.2">
      <c r="A604" s="293">
        <f t="shared" si="33"/>
        <v>2058</v>
      </c>
      <c r="B604" s="293">
        <f t="shared" si="34"/>
        <v>2</v>
      </c>
      <c r="C604" s="1">
        <f>'Florida_Keys FR'!F651</f>
        <v>142.34720851767719</v>
      </c>
      <c r="D604" s="1">
        <f>+Key_West!J735</f>
        <v>0</v>
      </c>
      <c r="E604" s="164">
        <f>+'LEE County'!D579</f>
        <v>987.61782237234718</v>
      </c>
      <c r="F604" s="1">
        <f>+Metro_Dade!I700</f>
        <v>0</v>
      </c>
      <c r="G604" s="1">
        <v>0</v>
      </c>
      <c r="H604" s="41"/>
      <c r="I604" s="1"/>
      <c r="J604" s="1"/>
      <c r="K604" s="1"/>
      <c r="L604" s="1">
        <f t="shared" si="32"/>
        <v>1129.9650308900243</v>
      </c>
    </row>
    <row r="605" spans="1:12" x14ac:dyDescent="0.2">
      <c r="A605" s="293">
        <f t="shared" si="33"/>
        <v>2058</v>
      </c>
      <c r="B605" s="293">
        <f t="shared" si="34"/>
        <v>3</v>
      </c>
      <c r="C605" s="1">
        <f>'Florida_Keys FR'!F652</f>
        <v>133.03706156092187</v>
      </c>
      <c r="D605" s="1">
        <f>+Key_West!J736</f>
        <v>0</v>
      </c>
      <c r="E605" s="164">
        <f>+'LEE County'!D580</f>
        <v>967.1947375595571</v>
      </c>
      <c r="F605" s="1">
        <f>+Metro_Dade!I701</f>
        <v>0</v>
      </c>
      <c r="G605" s="1">
        <v>0</v>
      </c>
      <c r="H605" s="41"/>
      <c r="I605" s="1"/>
      <c r="J605" s="1"/>
      <c r="K605" s="1"/>
      <c r="L605" s="1">
        <f t="shared" si="32"/>
        <v>1100.2317991204791</v>
      </c>
    </row>
    <row r="606" spans="1:12" x14ac:dyDescent="0.2">
      <c r="A606" s="293">
        <f t="shared" si="33"/>
        <v>2058</v>
      </c>
      <c r="B606" s="293">
        <f t="shared" si="34"/>
        <v>4</v>
      </c>
      <c r="C606" s="1">
        <f>'Florida_Keys FR'!F653</f>
        <v>158.89381012452759</v>
      </c>
      <c r="D606" s="1">
        <f>+Key_West!J737</f>
        <v>0</v>
      </c>
      <c r="E606" s="164">
        <f>+'LEE County'!D581</f>
        <v>966.74234991852927</v>
      </c>
      <c r="F606" s="1">
        <f>+Metro_Dade!I702</f>
        <v>0</v>
      </c>
      <c r="G606" s="1">
        <v>0</v>
      </c>
      <c r="H606" s="41"/>
      <c r="I606" s="1"/>
      <c r="J606" s="1"/>
      <c r="K606" s="1"/>
      <c r="L606" s="1">
        <f t="shared" si="32"/>
        <v>1125.6361600430569</v>
      </c>
    </row>
    <row r="607" spans="1:12" x14ac:dyDescent="0.2">
      <c r="A607" s="293">
        <f t="shared" si="33"/>
        <v>2058</v>
      </c>
      <c r="B607" s="293">
        <f t="shared" si="34"/>
        <v>5</v>
      </c>
      <c r="C607" s="1">
        <f>'Florida_Keys FR'!F654</f>
        <v>172.00535360011173</v>
      </c>
      <c r="D607" s="1">
        <f>+Key_West!J738</f>
        <v>0</v>
      </c>
      <c r="E607" s="164">
        <f>+'LEE County'!D582</f>
        <v>1040.1554501418586</v>
      </c>
      <c r="F607" s="1">
        <f>+Metro_Dade!I703</f>
        <v>0</v>
      </c>
      <c r="G607" s="1">
        <v>0</v>
      </c>
      <c r="H607" s="41"/>
      <c r="I607" s="1"/>
      <c r="J607" s="1"/>
      <c r="K607" s="1"/>
      <c r="L607" s="1">
        <f t="shared" si="32"/>
        <v>1212.1608037419703</v>
      </c>
    </row>
    <row r="608" spans="1:12" x14ac:dyDescent="0.2">
      <c r="A608" s="293">
        <f t="shared" si="33"/>
        <v>2058</v>
      </c>
      <c r="B608" s="293">
        <f t="shared" si="34"/>
        <v>6</v>
      </c>
      <c r="C608" s="1">
        <f>'Florida_Keys FR'!F655</f>
        <v>172.65926396624494</v>
      </c>
      <c r="D608" s="1">
        <f>+Key_West!J739</f>
        <v>0</v>
      </c>
      <c r="E608" s="164">
        <f>+'LEE County'!D583</f>
        <v>1063.0420135564266</v>
      </c>
      <c r="F608" s="1">
        <f>+Metro_Dade!I704</f>
        <v>0</v>
      </c>
      <c r="G608" s="1">
        <v>0</v>
      </c>
      <c r="H608" s="41"/>
      <c r="I608" s="1"/>
      <c r="J608" s="1"/>
      <c r="K608" s="1"/>
      <c r="L608" s="1">
        <f t="shared" si="32"/>
        <v>1235.7012775226715</v>
      </c>
    </row>
    <row r="609" spans="1:12" x14ac:dyDescent="0.2">
      <c r="A609" s="293">
        <f t="shared" si="33"/>
        <v>2058</v>
      </c>
      <c r="B609" s="293">
        <f t="shared" si="34"/>
        <v>7</v>
      </c>
      <c r="C609" s="1">
        <f>'Florida_Keys FR'!F656</f>
        <v>191.35849215686392</v>
      </c>
      <c r="D609" s="1">
        <f>+Key_West!J740</f>
        <v>0</v>
      </c>
      <c r="E609" s="164">
        <f>+'LEE County'!D584</f>
        <v>1084.3203621823693</v>
      </c>
      <c r="F609" s="1">
        <f>+Metro_Dade!I705</f>
        <v>0</v>
      </c>
      <c r="G609" s="1">
        <v>0</v>
      </c>
      <c r="H609" s="41"/>
      <c r="I609" s="1"/>
      <c r="J609" s="1"/>
      <c r="K609" s="1"/>
      <c r="L609" s="1">
        <f t="shared" si="32"/>
        <v>1275.6788543392331</v>
      </c>
    </row>
    <row r="610" spans="1:12" x14ac:dyDescent="0.2">
      <c r="A610" s="293">
        <f t="shared" si="33"/>
        <v>2058</v>
      </c>
      <c r="B610" s="293">
        <f t="shared" si="34"/>
        <v>8</v>
      </c>
      <c r="C610" s="1">
        <f>'Florida_Keys FR'!F657</f>
        <v>189.88916522491272</v>
      </c>
      <c r="D610" s="1">
        <f>+Key_West!J741</f>
        <v>0</v>
      </c>
      <c r="E610" s="164">
        <f>+'LEE County'!D585</f>
        <v>1085.9926259691506</v>
      </c>
      <c r="F610" s="1">
        <f>+Metro_Dade!I706</f>
        <v>0</v>
      </c>
      <c r="G610" s="1">
        <v>0</v>
      </c>
      <c r="H610" s="41"/>
      <c r="I610" s="1"/>
      <c r="J610" s="1"/>
      <c r="K610" s="1"/>
      <c r="L610" s="1">
        <f t="shared" si="32"/>
        <v>1275.8817911940632</v>
      </c>
    </row>
    <row r="611" spans="1:12" x14ac:dyDescent="0.2">
      <c r="A611" s="293">
        <f t="shared" si="33"/>
        <v>2058</v>
      </c>
      <c r="B611" s="293">
        <f t="shared" si="34"/>
        <v>9</v>
      </c>
      <c r="C611" s="1">
        <f>'Florida_Keys FR'!F658</f>
        <v>176.27327081023665</v>
      </c>
      <c r="D611" s="1">
        <f>+Key_West!J742</f>
        <v>0</v>
      </c>
      <c r="E611" s="164">
        <f>+'LEE County'!D586</f>
        <v>1066.1085222150348</v>
      </c>
      <c r="F611" s="1">
        <f>+Metro_Dade!I707</f>
        <v>0</v>
      </c>
      <c r="G611" s="1">
        <v>0</v>
      </c>
      <c r="H611" s="41"/>
      <c r="I611" s="1"/>
      <c r="J611" s="1"/>
      <c r="K611" s="1"/>
      <c r="L611" s="1">
        <f t="shared" si="32"/>
        <v>1242.3817930252715</v>
      </c>
    </row>
    <row r="612" spans="1:12" x14ac:dyDescent="0.2">
      <c r="A612" s="293">
        <f t="shared" si="33"/>
        <v>2058</v>
      </c>
      <c r="B612" s="293">
        <f t="shared" si="34"/>
        <v>10</v>
      </c>
      <c r="C612" s="1">
        <f>'Florida_Keys FR'!F659</f>
        <v>162.04052108602309</v>
      </c>
      <c r="D612" s="1">
        <f>+Key_West!J743</f>
        <v>0</v>
      </c>
      <c r="E612" s="164">
        <f>+'LEE County'!D587</f>
        <v>1021.7249125650181</v>
      </c>
      <c r="F612" s="1">
        <f>+Metro_Dade!I708</f>
        <v>0</v>
      </c>
      <c r="G612" s="1">
        <v>0</v>
      </c>
      <c r="H612" s="41"/>
      <c r="I612" s="1"/>
      <c r="J612" s="1"/>
      <c r="K612" s="1"/>
      <c r="L612" s="1">
        <f t="shared" si="32"/>
        <v>1183.7654336510413</v>
      </c>
    </row>
    <row r="613" spans="1:12" x14ac:dyDescent="0.2">
      <c r="A613" s="293">
        <f t="shared" si="33"/>
        <v>2058</v>
      </c>
      <c r="B613" s="293">
        <f t="shared" si="34"/>
        <v>11</v>
      </c>
      <c r="C613" s="1">
        <f>'Florida_Keys FR'!F660</f>
        <v>143.94729896245539</v>
      </c>
      <c r="D613" s="1">
        <f>+Key_West!J744</f>
        <v>0</v>
      </c>
      <c r="E613" s="164">
        <f>+'LEE County'!D588</f>
        <v>969.04803567624424</v>
      </c>
      <c r="F613" s="1">
        <f>+Metro_Dade!I709</f>
        <v>0</v>
      </c>
      <c r="G613" s="1">
        <v>0</v>
      </c>
      <c r="H613" s="41"/>
      <c r="I613" s="1"/>
      <c r="J613" s="1"/>
      <c r="K613" s="1"/>
      <c r="L613" s="1">
        <f t="shared" si="32"/>
        <v>1112.9953346386997</v>
      </c>
    </row>
    <row r="614" spans="1:12" x14ac:dyDescent="0.2">
      <c r="A614" s="293">
        <f t="shared" si="33"/>
        <v>2058</v>
      </c>
      <c r="B614" s="293">
        <f t="shared" si="34"/>
        <v>12</v>
      </c>
      <c r="C614" s="1">
        <f>'Florida_Keys FR'!F661</f>
        <v>138.49672677711766</v>
      </c>
      <c r="D614" s="1">
        <f>+Key_West!J745</f>
        <v>0</v>
      </c>
      <c r="E614" s="164">
        <f>+'LEE County'!D589</f>
        <v>933.99567890692333</v>
      </c>
      <c r="F614" s="1">
        <f>+Metro_Dade!I710</f>
        <v>0</v>
      </c>
      <c r="G614" s="1">
        <v>0</v>
      </c>
      <c r="H614" s="41"/>
      <c r="I614" s="1"/>
      <c r="J614" s="1"/>
      <c r="K614" s="1"/>
      <c r="L614" s="1">
        <f t="shared" si="32"/>
        <v>1072.4924056840409</v>
      </c>
    </row>
    <row r="615" spans="1:12" x14ac:dyDescent="0.2">
      <c r="A615" s="293">
        <f t="shared" si="33"/>
        <v>2059</v>
      </c>
      <c r="B615" s="293">
        <f t="shared" si="34"/>
        <v>1</v>
      </c>
      <c r="C615" s="1">
        <f>'Florida_Keys FR'!F662</f>
        <v>130.22642061055387</v>
      </c>
      <c r="D615" s="1">
        <f>+Key_West!J746</f>
        <v>0</v>
      </c>
      <c r="E615" s="164">
        <f>+'LEE County'!D590</f>
        <v>1110.6143012103039</v>
      </c>
      <c r="F615" s="1">
        <f>+Metro_Dade!I711</f>
        <v>0</v>
      </c>
      <c r="G615" s="1">
        <v>0</v>
      </c>
      <c r="H615" s="41"/>
      <c r="I615" s="1"/>
      <c r="J615" s="1"/>
      <c r="K615" s="1"/>
      <c r="L615" s="1">
        <f t="shared" si="32"/>
        <v>1240.8407218208577</v>
      </c>
    </row>
    <row r="616" spans="1:12" x14ac:dyDescent="0.2">
      <c r="A616" s="293">
        <f t="shared" si="33"/>
        <v>2059</v>
      </c>
      <c r="B616" s="293">
        <f t="shared" si="34"/>
        <v>2</v>
      </c>
      <c r="C616" s="1">
        <f>'Florida_Keys FR'!F663</f>
        <v>143.07317928111738</v>
      </c>
      <c r="D616" s="1">
        <f>+Key_West!J747</f>
        <v>0</v>
      </c>
      <c r="E616" s="164">
        <f>+'LEE County'!D591</f>
        <v>996.0441333090597</v>
      </c>
      <c r="F616" s="1">
        <f>+Metro_Dade!I712</f>
        <v>0</v>
      </c>
      <c r="G616" s="1">
        <v>0</v>
      </c>
      <c r="H616" s="41"/>
      <c r="I616" s="1"/>
      <c r="J616" s="1"/>
      <c r="K616" s="1"/>
      <c r="L616" s="1">
        <f t="shared" si="32"/>
        <v>1139.1173125901771</v>
      </c>
    </row>
    <row r="617" spans="1:12" x14ac:dyDescent="0.2">
      <c r="A617" s="293">
        <f t="shared" si="33"/>
        <v>2059</v>
      </c>
      <c r="B617" s="293">
        <f t="shared" si="34"/>
        <v>3</v>
      </c>
      <c r="C617" s="1">
        <f>'Florida_Keys FR'!F664</f>
        <v>133.71555057488257</v>
      </c>
      <c r="D617" s="1">
        <f>+Key_West!J748</f>
        <v>0</v>
      </c>
      <c r="E617" s="164">
        <f>+'LEE County'!D592</f>
        <v>977.3194391979157</v>
      </c>
      <c r="F617" s="1">
        <f>+Metro_Dade!I713</f>
        <v>0</v>
      </c>
      <c r="G617" s="1">
        <v>0</v>
      </c>
      <c r="H617" s="41"/>
      <c r="I617" s="1"/>
      <c r="J617" s="1"/>
      <c r="K617" s="1"/>
      <c r="L617" s="1">
        <f t="shared" si="32"/>
        <v>1111.0349897727983</v>
      </c>
    </row>
    <row r="618" spans="1:12" x14ac:dyDescent="0.2">
      <c r="A618" s="293">
        <f t="shared" si="33"/>
        <v>2059</v>
      </c>
      <c r="B618" s="293">
        <f t="shared" si="34"/>
        <v>4</v>
      </c>
      <c r="C618" s="1">
        <f>'Florida_Keys FR'!F665</f>
        <v>159.70416855616264</v>
      </c>
      <c r="D618" s="1">
        <f>+Key_West!J749</f>
        <v>0</v>
      </c>
      <c r="E618" s="164">
        <f>+'LEE County'!D593</f>
        <v>976.70626967401313</v>
      </c>
      <c r="F618" s="1">
        <f>+Metro_Dade!I714</f>
        <v>0</v>
      </c>
      <c r="G618" s="1">
        <v>0</v>
      </c>
      <c r="H618" s="41"/>
      <c r="I618" s="1"/>
      <c r="J618" s="1"/>
      <c r="K618" s="1"/>
      <c r="L618" s="1">
        <f t="shared" si="32"/>
        <v>1136.4104382301757</v>
      </c>
    </row>
    <row r="619" spans="1:12" x14ac:dyDescent="0.2">
      <c r="A619" s="293">
        <f t="shared" si="33"/>
        <v>2059</v>
      </c>
      <c r="B619" s="293">
        <f t="shared" si="34"/>
        <v>5</v>
      </c>
      <c r="C619" s="1">
        <f>'Florida_Keys FR'!F666</f>
        <v>172.8825809034723</v>
      </c>
      <c r="D619" s="1">
        <f>+Key_West!J750</f>
        <v>0</v>
      </c>
      <c r="E619" s="164">
        <f>+'LEE County'!D594</f>
        <v>1049.7464696222517</v>
      </c>
      <c r="F619" s="1">
        <f>+Metro_Dade!I715</f>
        <v>0</v>
      </c>
      <c r="G619" s="1">
        <v>0</v>
      </c>
      <c r="H619" s="41"/>
      <c r="I619" s="1"/>
      <c r="J619" s="1"/>
      <c r="K619" s="1"/>
      <c r="L619" s="1">
        <f t="shared" si="32"/>
        <v>1222.6290505257239</v>
      </c>
    </row>
    <row r="620" spans="1:12" x14ac:dyDescent="0.2">
      <c r="A620" s="293">
        <f t="shared" si="33"/>
        <v>2059</v>
      </c>
      <c r="B620" s="293">
        <f t="shared" si="34"/>
        <v>6</v>
      </c>
      <c r="C620" s="1">
        <f>'Florida_Keys FR'!F667</f>
        <v>173.53982621247278</v>
      </c>
      <c r="D620" s="1">
        <f>+Key_West!J751</f>
        <v>0</v>
      </c>
      <c r="E620" s="164">
        <f>+'LEE County'!D595</f>
        <v>1072.3780778082037</v>
      </c>
      <c r="F620" s="1">
        <f>+Metro_Dade!I716</f>
        <v>0</v>
      </c>
      <c r="G620" s="1">
        <v>0</v>
      </c>
      <c r="H620" s="41"/>
      <c r="I620" s="1"/>
      <c r="J620" s="1"/>
      <c r="K620" s="1"/>
      <c r="L620" s="1">
        <f t="shared" si="32"/>
        <v>1245.9179040206764</v>
      </c>
    </row>
    <row r="621" spans="1:12" x14ac:dyDescent="0.2">
      <c r="A621" s="293">
        <f t="shared" si="33"/>
        <v>2059</v>
      </c>
      <c r="B621" s="293">
        <f t="shared" si="34"/>
        <v>7</v>
      </c>
      <c r="C621" s="1">
        <f>'Florida_Keys FR'!F668</f>
        <v>192.3340263792123</v>
      </c>
      <c r="D621" s="1">
        <f>+Key_West!J752</f>
        <v>0</v>
      </c>
      <c r="E621" s="164">
        <f>+'LEE County'!D596</f>
        <v>1093.4596362782083</v>
      </c>
      <c r="F621" s="1">
        <f>+Metro_Dade!I717</f>
        <v>0</v>
      </c>
      <c r="G621" s="1">
        <v>0</v>
      </c>
      <c r="H621" s="41"/>
      <c r="I621" s="1"/>
      <c r="J621" s="1"/>
      <c r="K621" s="1"/>
      <c r="L621" s="1">
        <f t="shared" si="32"/>
        <v>1285.7936626574206</v>
      </c>
    </row>
    <row r="622" spans="1:12" x14ac:dyDescent="0.2">
      <c r="A622" s="293">
        <f t="shared" si="33"/>
        <v>2059</v>
      </c>
      <c r="B622" s="293">
        <f t="shared" si="34"/>
        <v>8</v>
      </c>
      <c r="C622" s="1">
        <f>'Florida_Keys FR'!F669</f>
        <v>190.85759996755979</v>
      </c>
      <c r="D622" s="1">
        <f>+Key_West!J753</f>
        <v>0</v>
      </c>
      <c r="E622" s="164">
        <f>+'LEE County'!D597</f>
        <v>1095.1215473525911</v>
      </c>
      <c r="F622" s="1">
        <f>+Metro_Dade!I718</f>
        <v>0</v>
      </c>
      <c r="G622" s="1">
        <v>0</v>
      </c>
      <c r="H622" s="41"/>
      <c r="I622" s="1"/>
      <c r="J622" s="1"/>
      <c r="K622" s="1"/>
      <c r="L622" s="1">
        <f t="shared" si="32"/>
        <v>1285.9791473201508</v>
      </c>
    </row>
    <row r="623" spans="1:12" x14ac:dyDescent="0.2">
      <c r="A623" s="293">
        <f t="shared" si="33"/>
        <v>2059</v>
      </c>
      <c r="B623" s="293">
        <f t="shared" si="34"/>
        <v>9</v>
      </c>
      <c r="C623" s="1">
        <f>'Florida_Keys FR'!F670</f>
        <v>177.17226449136882</v>
      </c>
      <c r="D623" s="1">
        <f>+Key_West!J754</f>
        <v>0</v>
      </c>
      <c r="E623" s="164">
        <f>+'LEE County'!D598</f>
        <v>1075.4975271709038</v>
      </c>
      <c r="F623" s="1">
        <f>+Metro_Dade!I719</f>
        <v>0</v>
      </c>
      <c r="G623" s="1">
        <v>0</v>
      </c>
      <c r="H623" s="41"/>
      <c r="I623" s="1"/>
      <c r="J623" s="1"/>
      <c r="K623" s="1"/>
      <c r="L623" s="1">
        <f t="shared" si="32"/>
        <v>1252.6697916622727</v>
      </c>
    </row>
    <row r="624" spans="1:12" x14ac:dyDescent="0.2">
      <c r="A624" s="293">
        <f t="shared" si="33"/>
        <v>2059</v>
      </c>
      <c r="B624" s="293">
        <f t="shared" si="34"/>
        <v>10</v>
      </c>
      <c r="C624" s="1">
        <f>'Florida_Keys FR'!F671</f>
        <v>162.866927743562</v>
      </c>
      <c r="D624" s="1">
        <f>+Key_West!J755</f>
        <v>0</v>
      </c>
      <c r="E624" s="164">
        <f>+'LEE County'!D599</f>
        <v>1031.2381802610446</v>
      </c>
      <c r="F624" s="1">
        <f>+Metro_Dade!I720</f>
        <v>0</v>
      </c>
      <c r="G624" s="1">
        <v>0</v>
      </c>
      <c r="H624" s="41"/>
      <c r="I624" s="1"/>
      <c r="J624" s="1"/>
      <c r="K624" s="1"/>
      <c r="L624" s="1">
        <f t="shared" si="32"/>
        <v>1194.1051080046066</v>
      </c>
    </row>
    <row r="625" spans="1:12" x14ac:dyDescent="0.2">
      <c r="A625" s="293">
        <f t="shared" si="33"/>
        <v>2059</v>
      </c>
      <c r="B625" s="293">
        <f t="shared" si="34"/>
        <v>11</v>
      </c>
      <c r="C625" s="1">
        <f>'Florida_Keys FR'!F672</f>
        <v>144.68143018716384</v>
      </c>
      <c r="D625" s="1">
        <f>+Key_West!J756</f>
        <v>0</v>
      </c>
      <c r="E625" s="164">
        <f>+'LEE County'!D600</f>
        <v>978.62872189266557</v>
      </c>
      <c r="F625" s="1">
        <f>+Metro_Dade!I721</f>
        <v>0</v>
      </c>
      <c r="G625" s="1">
        <v>0</v>
      </c>
      <c r="H625" s="41"/>
      <c r="I625" s="1"/>
      <c r="J625" s="1"/>
      <c r="K625" s="1"/>
      <c r="L625" s="1">
        <f t="shared" si="32"/>
        <v>1123.3101520798293</v>
      </c>
    </row>
    <row r="626" spans="1:12" x14ac:dyDescent="0.2">
      <c r="A626" s="293">
        <f t="shared" si="33"/>
        <v>2059</v>
      </c>
      <c r="B626" s="293">
        <f t="shared" si="34"/>
        <v>12</v>
      </c>
      <c r="C626" s="1">
        <f>'Florida_Keys FR'!F673</f>
        <v>139.20306008368081</v>
      </c>
      <c r="D626" s="1">
        <f>+Key_West!J757</f>
        <v>0</v>
      </c>
      <c r="E626" s="164">
        <f>+'LEE County'!D601</f>
        <v>942.76605679136151</v>
      </c>
      <c r="F626" s="1">
        <f>+Metro_Dade!I722</f>
        <v>0</v>
      </c>
      <c r="G626" s="1">
        <v>0</v>
      </c>
      <c r="H626" s="41"/>
      <c r="I626" s="1"/>
      <c r="J626" s="1"/>
      <c r="K626" s="1"/>
      <c r="L626" s="1">
        <f t="shared" si="32"/>
        <v>1081.9691168750423</v>
      </c>
    </row>
    <row r="627" spans="1:12" x14ac:dyDescent="0.2">
      <c r="A627" s="293">
        <f t="shared" si="33"/>
        <v>2060</v>
      </c>
      <c r="B627" s="293">
        <f t="shared" si="34"/>
        <v>1</v>
      </c>
      <c r="C627" s="1">
        <f>'Florida_Keys FR'!F674</f>
        <v>130.89057535566769</v>
      </c>
      <c r="D627" s="1">
        <f>+Key_West!J758</f>
        <v>0</v>
      </c>
      <c r="E627" s="164">
        <f>+'LEE County'!D602</f>
        <v>1118.6241521823549</v>
      </c>
      <c r="F627" s="1">
        <f>+Metro_Dade!I723</f>
        <v>0</v>
      </c>
      <c r="G627" s="1">
        <v>0</v>
      </c>
      <c r="H627" s="41"/>
      <c r="I627" s="1"/>
      <c r="J627" s="1"/>
      <c r="K627" s="1"/>
      <c r="L627" s="1">
        <f t="shared" si="32"/>
        <v>1249.5147275380227</v>
      </c>
    </row>
    <row r="628" spans="1:12" x14ac:dyDescent="0.2">
      <c r="A628" s="293">
        <f t="shared" si="33"/>
        <v>2060</v>
      </c>
      <c r="B628" s="293">
        <f t="shared" si="34"/>
        <v>2</v>
      </c>
      <c r="C628" s="1">
        <f>'Florida_Keys FR'!F675</f>
        <v>143.80285249545113</v>
      </c>
      <c r="D628" s="1">
        <f>+Key_West!J759</f>
        <v>0</v>
      </c>
      <c r="E628" s="164">
        <f>+'LEE County'!D603</f>
        <v>1004.5423371525156</v>
      </c>
      <c r="F628" s="1">
        <f>+Metro_Dade!I724</f>
        <v>0</v>
      </c>
      <c r="G628" s="1">
        <v>0</v>
      </c>
      <c r="H628" s="41"/>
      <c r="I628" s="1"/>
      <c r="J628" s="1"/>
      <c r="K628" s="1"/>
      <c r="L628" s="1">
        <f t="shared" si="32"/>
        <v>1148.3451896479669</v>
      </c>
    </row>
    <row r="629" spans="1:12" x14ac:dyDescent="0.2">
      <c r="A629" s="293">
        <f t="shared" si="33"/>
        <v>2060</v>
      </c>
      <c r="B629" s="293">
        <f t="shared" si="34"/>
        <v>3</v>
      </c>
      <c r="C629" s="1">
        <f>'Florida_Keys FR'!F676</f>
        <v>134.39749988281451</v>
      </c>
      <c r="D629" s="1">
        <f>+Key_West!J760</f>
        <v>0</v>
      </c>
      <c r="E629" s="164">
        <f>+'LEE County'!D604</f>
        <v>987.5501273344272</v>
      </c>
      <c r="F629" s="1">
        <f>+Metro_Dade!I725</f>
        <v>0</v>
      </c>
      <c r="G629" s="1">
        <v>0</v>
      </c>
      <c r="H629" s="41"/>
      <c r="I629" s="1"/>
      <c r="J629" s="1"/>
      <c r="K629" s="1"/>
      <c r="L629" s="1">
        <f t="shared" si="32"/>
        <v>1121.9476272172417</v>
      </c>
    </row>
    <row r="630" spans="1:12" x14ac:dyDescent="0.2">
      <c r="A630" s="293">
        <f t="shared" si="33"/>
        <v>2060</v>
      </c>
      <c r="B630" s="293">
        <f t="shared" si="34"/>
        <v>4</v>
      </c>
      <c r="C630" s="1">
        <f>'Florida_Keys FR'!F677</f>
        <v>160.51865981579905</v>
      </c>
      <c r="D630" s="1">
        <f>+Key_West!J761</f>
        <v>0</v>
      </c>
      <c r="E630" s="164">
        <f>+'LEE County'!D605</f>
        <v>986.77288452390565</v>
      </c>
      <c r="F630" s="1">
        <f>+Metro_Dade!I726</f>
        <v>0</v>
      </c>
      <c r="G630" s="1">
        <v>0</v>
      </c>
      <c r="H630" s="41"/>
      <c r="I630" s="1"/>
      <c r="J630" s="1"/>
      <c r="K630" s="1"/>
      <c r="L630" s="1">
        <f t="shared" si="32"/>
        <v>1147.2915443397046</v>
      </c>
    </row>
    <row r="631" spans="1:12" x14ac:dyDescent="0.2">
      <c r="A631" s="293">
        <f t="shared" si="33"/>
        <v>2060</v>
      </c>
      <c r="B631" s="293">
        <f t="shared" si="34"/>
        <v>5</v>
      </c>
      <c r="C631" s="1">
        <f>'Florida_Keys FR'!F678</f>
        <v>173.76428206608</v>
      </c>
      <c r="D631" s="1">
        <f>+Key_West!J762</f>
        <v>0</v>
      </c>
      <c r="E631" s="164">
        <f>+'LEE County'!D606</f>
        <v>1059.42592555189</v>
      </c>
      <c r="F631" s="1">
        <f>+Metro_Dade!I727</f>
        <v>0</v>
      </c>
      <c r="G631" s="1">
        <v>0</v>
      </c>
      <c r="H631" s="41"/>
      <c r="I631" s="1"/>
      <c r="J631" s="1"/>
      <c r="K631" s="1"/>
      <c r="L631" s="1">
        <f t="shared" si="32"/>
        <v>1233.1902076179699</v>
      </c>
    </row>
    <row r="632" spans="1:12" x14ac:dyDescent="0.2">
      <c r="A632" s="293">
        <f t="shared" si="33"/>
        <v>2060</v>
      </c>
      <c r="B632" s="293">
        <f t="shared" si="34"/>
        <v>6</v>
      </c>
      <c r="C632" s="1">
        <f>'Florida_Keys FR'!F679</f>
        <v>174.42487932615637</v>
      </c>
      <c r="D632" s="1">
        <f>+Key_West!J763</f>
        <v>0</v>
      </c>
      <c r="E632" s="164">
        <f>+'LEE County'!D607</f>
        <v>1081.7961351464269</v>
      </c>
      <c r="F632" s="1">
        <f>+Metro_Dade!I728</f>
        <v>0</v>
      </c>
      <c r="G632" s="1">
        <v>0</v>
      </c>
      <c r="H632" s="41"/>
      <c r="I632" s="1"/>
      <c r="J632" s="1"/>
      <c r="K632" s="1"/>
      <c r="L632" s="1">
        <f t="shared" si="32"/>
        <v>1256.2210144725832</v>
      </c>
    </row>
    <row r="633" spans="1:12" x14ac:dyDescent="0.2">
      <c r="A633" s="293">
        <f t="shared" si="33"/>
        <v>2060</v>
      </c>
      <c r="B633" s="293">
        <f t="shared" si="34"/>
        <v>7</v>
      </c>
      <c r="C633" s="1">
        <f>'Florida_Keys FR'!F680</f>
        <v>193.31453381705921</v>
      </c>
      <c r="D633" s="1">
        <f>+Key_West!J764</f>
        <v>0</v>
      </c>
      <c r="E633" s="164">
        <f>+'LEE County'!D608</f>
        <v>1102.6759414194023</v>
      </c>
      <c r="F633" s="1">
        <f>+Metro_Dade!I729</f>
        <v>0</v>
      </c>
      <c r="G633" s="1">
        <v>0</v>
      </c>
      <c r="H633" s="41"/>
      <c r="I633" s="1"/>
      <c r="J633" s="1"/>
      <c r="K633" s="1"/>
      <c r="L633" s="1">
        <f t="shared" si="32"/>
        <v>1295.9904752364614</v>
      </c>
    </row>
    <row r="634" spans="1:12" x14ac:dyDescent="0.2">
      <c r="A634" s="293">
        <f t="shared" si="33"/>
        <v>2060</v>
      </c>
      <c r="B634" s="293">
        <f t="shared" si="34"/>
        <v>8</v>
      </c>
      <c r="C634" s="1">
        <f>'Florida_Keys FR'!F681</f>
        <v>191.83097372739439</v>
      </c>
      <c r="D634" s="1">
        <f>+Key_West!J765</f>
        <v>0</v>
      </c>
      <c r="E634" s="164">
        <f>+'LEE County'!D609</f>
        <v>1104.3272070154931</v>
      </c>
      <c r="F634" s="1">
        <f>+Metro_Dade!I730</f>
        <v>0</v>
      </c>
      <c r="G634" s="1">
        <v>0</v>
      </c>
      <c r="H634" s="41"/>
      <c r="I634" s="1"/>
      <c r="J634" s="1"/>
      <c r="K634" s="1"/>
      <c r="L634" s="1">
        <f t="shared" si="32"/>
        <v>1296.1581807428875</v>
      </c>
    </row>
    <row r="635" spans="1:12" x14ac:dyDescent="0.2">
      <c r="A635" s="293">
        <f t="shared" si="33"/>
        <v>2060</v>
      </c>
      <c r="B635" s="293">
        <f t="shared" si="34"/>
        <v>9</v>
      </c>
      <c r="C635" s="1">
        <f>'Florida_Keys FR'!F682</f>
        <v>178.07584304027478</v>
      </c>
      <c r="D635" s="1">
        <f>+Key_West!J766</f>
        <v>0</v>
      </c>
      <c r="E635" s="164">
        <f>+'LEE County'!D610</f>
        <v>1084.9692192193384</v>
      </c>
      <c r="F635" s="1">
        <f>+Metro_Dade!I731</f>
        <v>0</v>
      </c>
      <c r="G635" s="1">
        <v>0</v>
      </c>
      <c r="H635" s="41"/>
      <c r="I635" s="1"/>
      <c r="J635" s="1"/>
      <c r="K635" s="1"/>
      <c r="L635" s="1">
        <f t="shared" si="32"/>
        <v>1263.0450622596131</v>
      </c>
    </row>
    <row r="636" spans="1:12" x14ac:dyDescent="0.2">
      <c r="A636" s="293">
        <f t="shared" si="33"/>
        <v>2060</v>
      </c>
      <c r="B636" s="293">
        <f t="shared" si="34"/>
        <v>10</v>
      </c>
      <c r="C636" s="1">
        <f>'Florida_Keys FR'!F683</f>
        <v>163.69754907505435</v>
      </c>
      <c r="D636" s="1">
        <f>+Key_West!J767</f>
        <v>0</v>
      </c>
      <c r="E636" s="164">
        <f>+'LEE County'!D611</f>
        <v>1040.8400258718727</v>
      </c>
      <c r="F636" s="1">
        <f>+Metro_Dade!I732</f>
        <v>0</v>
      </c>
      <c r="G636" s="1">
        <v>0</v>
      </c>
      <c r="H636" s="41"/>
      <c r="I636" s="1"/>
      <c r="J636" s="1"/>
      <c r="K636" s="1"/>
      <c r="L636" s="1">
        <f t="shared" si="32"/>
        <v>1204.5375749469272</v>
      </c>
    </row>
    <row r="637" spans="1:12" x14ac:dyDescent="0.2">
      <c r="A637" s="293">
        <f t="shared" si="33"/>
        <v>2060</v>
      </c>
      <c r="B637" s="293">
        <f t="shared" si="34"/>
        <v>11</v>
      </c>
      <c r="C637" s="1">
        <f>'Florida_Keys FR'!F684</f>
        <v>145.41930548111833</v>
      </c>
      <c r="D637" s="1">
        <f>+Key_West!J768</f>
        <v>0</v>
      </c>
      <c r="E637" s="164">
        <f>+'LEE County'!D612</f>
        <v>988.30412946963679</v>
      </c>
      <c r="F637" s="1">
        <f>+Metro_Dade!I733</f>
        <v>0</v>
      </c>
      <c r="G637" s="1">
        <v>0</v>
      </c>
      <c r="H637" s="41"/>
      <c r="I637" s="1"/>
      <c r="J637" s="1"/>
      <c r="K637" s="1"/>
      <c r="L637" s="1">
        <f t="shared" si="32"/>
        <v>1133.7234349507551</v>
      </c>
    </row>
    <row r="638" spans="1:12" x14ac:dyDescent="0.2">
      <c r="A638" s="293">
        <f t="shared" si="33"/>
        <v>2060</v>
      </c>
      <c r="B638" s="293">
        <f t="shared" si="34"/>
        <v>12</v>
      </c>
      <c r="C638" s="1">
        <f>'Florida_Keys FR'!F685</f>
        <v>139.91299569010741</v>
      </c>
      <c r="D638" s="1">
        <f>+Key_West!J769</f>
        <v>0</v>
      </c>
      <c r="E638" s="164">
        <f>+'LEE County'!D613</f>
        <v>951.61879001209616</v>
      </c>
      <c r="F638" s="1">
        <f>+Metro_Dade!I734</f>
        <v>0</v>
      </c>
      <c r="G638" s="1">
        <v>0</v>
      </c>
      <c r="H638" s="41"/>
      <c r="I638" s="1"/>
      <c r="J638" s="1"/>
      <c r="K638" s="1"/>
      <c r="L638" s="1">
        <f t="shared" si="32"/>
        <v>1091.5317857022035</v>
      </c>
    </row>
    <row r="639" spans="1:12" x14ac:dyDescent="0.2">
      <c r="A639" s="293">
        <f t="shared" si="33"/>
        <v>2061</v>
      </c>
      <c r="B639" s="293">
        <f t="shared" si="34"/>
        <v>1</v>
      </c>
      <c r="C639" s="1">
        <f>'Florida_Keys FR'!F686</f>
        <v>131.5581172899816</v>
      </c>
      <c r="D639" s="1">
        <f>+Key_West!J770</f>
        <v>0</v>
      </c>
      <c r="E639" s="164">
        <f>+'LEE County'!D614</f>
        <v>1126.6917709253814</v>
      </c>
      <c r="F639" s="1">
        <f>+Metro_Dade!I735</f>
        <v>0</v>
      </c>
      <c r="G639" s="1">
        <v>0</v>
      </c>
      <c r="H639" s="41"/>
      <c r="I639" s="1"/>
      <c r="J639" s="1"/>
      <c r="K639" s="1"/>
      <c r="L639" s="1">
        <f t="shared" si="32"/>
        <v>1258.2498882153629</v>
      </c>
    </row>
    <row r="640" spans="1:12" x14ac:dyDescent="0.2">
      <c r="A640" s="293">
        <f t="shared" si="33"/>
        <v>2061</v>
      </c>
      <c r="B640" s="293">
        <f t="shared" si="34"/>
        <v>2</v>
      </c>
      <c r="C640" s="1">
        <f>'Florida_Keys FR'!F687</f>
        <v>144.53624704317795</v>
      </c>
      <c r="D640" s="1">
        <f>+Key_West!J771</f>
        <v>0</v>
      </c>
      <c r="E640" s="164">
        <f>+'LEE County'!D615</f>
        <v>1013.1130472897692</v>
      </c>
      <c r="F640" s="1">
        <f>+Metro_Dade!I736</f>
        <v>0</v>
      </c>
      <c r="G640" s="1">
        <v>0</v>
      </c>
      <c r="H640" s="41"/>
      <c r="I640" s="1"/>
      <c r="J640" s="1"/>
      <c r="K640" s="1"/>
      <c r="L640" s="1">
        <f t="shared" si="32"/>
        <v>1157.6492943329472</v>
      </c>
    </row>
    <row r="641" spans="1:12" x14ac:dyDescent="0.2">
      <c r="A641" s="293">
        <f t="shared" si="33"/>
        <v>2061</v>
      </c>
      <c r="B641" s="293">
        <f t="shared" si="34"/>
        <v>3</v>
      </c>
      <c r="C641" s="1">
        <f>'Florida_Keys FR'!F688</f>
        <v>135.08292713221687</v>
      </c>
      <c r="D641" s="1">
        <f>+Key_West!J772</f>
        <v>0</v>
      </c>
      <c r="E641" s="164">
        <f>+'LEE County'!D616</f>
        <v>997.88791144749302</v>
      </c>
      <c r="F641" s="1">
        <f>+Metro_Dade!I737</f>
        <v>0</v>
      </c>
      <c r="G641" s="1">
        <v>0</v>
      </c>
      <c r="H641" s="41"/>
      <c r="I641" s="1"/>
      <c r="J641" s="1"/>
      <c r="K641" s="1"/>
      <c r="L641" s="1">
        <f t="shared" si="32"/>
        <v>1132.9708385797098</v>
      </c>
    </row>
    <row r="642" spans="1:12" x14ac:dyDescent="0.2">
      <c r="A642" s="293">
        <f t="shared" si="33"/>
        <v>2061</v>
      </c>
      <c r="B642" s="293">
        <f t="shared" si="34"/>
        <v>4</v>
      </c>
      <c r="C642" s="1">
        <f>'Florida_Keys FR'!F689</f>
        <v>161.33730498085959</v>
      </c>
      <c r="D642" s="1">
        <f>+Key_West!J773</f>
        <v>0</v>
      </c>
      <c r="E642" s="164">
        <f>+'LEE County'!D617</f>
        <v>996.94325291535165</v>
      </c>
      <c r="F642" s="1">
        <f>+Metro_Dade!I738</f>
        <v>0</v>
      </c>
      <c r="G642" s="1">
        <v>0</v>
      </c>
      <c r="H642" s="41"/>
      <c r="I642" s="1"/>
      <c r="J642" s="1"/>
      <c r="K642" s="1"/>
      <c r="L642" s="1">
        <f t="shared" si="32"/>
        <v>1158.2805578962111</v>
      </c>
    </row>
    <row r="643" spans="1:12" x14ac:dyDescent="0.2">
      <c r="A643" s="293">
        <f t="shared" si="33"/>
        <v>2061</v>
      </c>
      <c r="B643" s="293">
        <f t="shared" si="34"/>
        <v>5</v>
      </c>
      <c r="C643" s="1">
        <f>'Florida_Keys FR'!F690</f>
        <v>174.65047990461701</v>
      </c>
      <c r="D643" s="1">
        <f>+Key_West!J774</f>
        <v>0</v>
      </c>
      <c r="E643" s="164">
        <f>+'LEE County'!D618</f>
        <v>1069.1946333816823</v>
      </c>
      <c r="F643" s="1">
        <f>+Metro_Dade!I739</f>
        <v>0</v>
      </c>
      <c r="G643" s="1">
        <v>0</v>
      </c>
      <c r="H643" s="41"/>
      <c r="I643" s="1"/>
      <c r="J643" s="1"/>
      <c r="K643" s="1"/>
      <c r="L643" s="1">
        <f t="shared" si="32"/>
        <v>1243.8451132862992</v>
      </c>
    </row>
    <row r="644" spans="1:12" x14ac:dyDescent="0.2">
      <c r="A644" s="293">
        <f t="shared" si="33"/>
        <v>2061</v>
      </c>
      <c r="B644" s="293">
        <f t="shared" si="34"/>
        <v>6</v>
      </c>
      <c r="C644" s="1">
        <f>'Florida_Keys FR'!F691</f>
        <v>175.31444621071978</v>
      </c>
      <c r="D644" s="1">
        <f>+Key_West!J775</f>
        <v>0</v>
      </c>
      <c r="E644" s="164">
        <f>+'LEE County'!D619</f>
        <v>1091.2969056674924</v>
      </c>
      <c r="F644" s="1">
        <f>+Metro_Dade!I740</f>
        <v>0</v>
      </c>
      <c r="G644" s="1">
        <v>0</v>
      </c>
      <c r="H644" s="41"/>
      <c r="I644" s="1"/>
      <c r="J644" s="1"/>
      <c r="K644" s="1"/>
      <c r="L644" s="1">
        <f t="shared" ref="L644:L674" si="35">SUM(C644:K644)</f>
        <v>1266.6113518782122</v>
      </c>
    </row>
    <row r="645" spans="1:12" x14ac:dyDescent="0.2">
      <c r="A645" s="293">
        <f t="shared" si="33"/>
        <v>2061</v>
      </c>
      <c r="B645" s="293">
        <f t="shared" si="34"/>
        <v>7</v>
      </c>
      <c r="C645" s="1">
        <f>'Florida_Keys FR'!F692</f>
        <v>194.3000398235618</v>
      </c>
      <c r="D645" s="1">
        <f>+Key_West!J776</f>
        <v>0</v>
      </c>
      <c r="E645" s="164">
        <f>+'LEE County'!D620</f>
        <v>1111.9699268677953</v>
      </c>
      <c r="F645" s="1">
        <f>+Metro_Dade!I741</f>
        <v>0</v>
      </c>
      <c r="G645" s="1">
        <v>0</v>
      </c>
      <c r="H645" s="41"/>
      <c r="I645" s="1"/>
      <c r="J645" s="1"/>
      <c r="K645" s="1"/>
      <c r="L645" s="1">
        <f t="shared" si="35"/>
        <v>1306.269966691357</v>
      </c>
    </row>
    <row r="646" spans="1:12" x14ac:dyDescent="0.2">
      <c r="A646" s="293">
        <f t="shared" si="33"/>
        <v>2061</v>
      </c>
      <c r="B646" s="293">
        <f t="shared" si="34"/>
        <v>8</v>
      </c>
      <c r="C646" s="1">
        <f>'Florida_Keys FR'!F693</f>
        <v>192.80931169340414</v>
      </c>
      <c r="D646" s="1">
        <f>+Key_West!J777</f>
        <v>0</v>
      </c>
      <c r="E646" s="164">
        <f>+'LEE County'!D621</f>
        <v>1113.6102500245945</v>
      </c>
      <c r="F646" s="1">
        <f>+Metro_Dade!I742</f>
        <v>0</v>
      </c>
      <c r="G646" s="1">
        <v>0</v>
      </c>
      <c r="H646" s="41"/>
      <c r="I646" s="1"/>
      <c r="J646" s="1"/>
      <c r="K646" s="1"/>
      <c r="L646" s="1">
        <f t="shared" si="35"/>
        <v>1306.4195617179987</v>
      </c>
    </row>
    <row r="647" spans="1:12" x14ac:dyDescent="0.2">
      <c r="A647" s="293">
        <f t="shared" ref="A647:A674" si="36">A635+1</f>
        <v>2061</v>
      </c>
      <c r="B647" s="293">
        <f t="shared" ref="B647:B674" si="37">B635</f>
        <v>9</v>
      </c>
      <c r="C647" s="1">
        <f>'Florida_Keys FR'!F694</f>
        <v>178.98402983978013</v>
      </c>
      <c r="D647" s="1">
        <f>+Key_West!J778</f>
        <v>0</v>
      </c>
      <c r="E647" s="164">
        <f>+'LEE County'!D622</f>
        <v>1094.5243265690581</v>
      </c>
      <c r="F647" s="1">
        <f>+Metro_Dade!I743</f>
        <v>0</v>
      </c>
      <c r="G647" s="1">
        <v>0</v>
      </c>
      <c r="H647" s="41"/>
      <c r="I647" s="1"/>
      <c r="J647" s="1"/>
      <c r="K647" s="1"/>
      <c r="L647" s="1">
        <f t="shared" si="35"/>
        <v>1273.5083564088382</v>
      </c>
    </row>
    <row r="648" spans="1:12" x14ac:dyDescent="0.2">
      <c r="A648" s="293">
        <f t="shared" si="36"/>
        <v>2061</v>
      </c>
      <c r="B648" s="293">
        <f t="shared" si="37"/>
        <v>10</v>
      </c>
      <c r="C648" s="1">
        <f>'Florida_Keys FR'!F695</f>
        <v>164.53240657533729</v>
      </c>
      <c r="D648" s="1">
        <f>+Key_West!J779</f>
        <v>0</v>
      </c>
      <c r="E648" s="164">
        <f>+'LEE County'!D623</f>
        <v>1050.5312741453438</v>
      </c>
      <c r="F648" s="1">
        <f>+Metro_Dade!I744</f>
        <v>0</v>
      </c>
      <c r="G648" s="1">
        <v>0</v>
      </c>
      <c r="H648" s="41"/>
      <c r="I648" s="1"/>
      <c r="J648" s="1"/>
      <c r="K648" s="1"/>
      <c r="L648" s="1">
        <f t="shared" si="35"/>
        <v>1215.0636807206811</v>
      </c>
    </row>
    <row r="649" spans="1:12" x14ac:dyDescent="0.2">
      <c r="A649" s="293">
        <f t="shared" si="36"/>
        <v>2061</v>
      </c>
      <c r="B649" s="293">
        <f t="shared" si="37"/>
        <v>11</v>
      </c>
      <c r="C649" s="1">
        <f>'Florida_Keys FR'!F696</f>
        <v>146.16094393907198</v>
      </c>
      <c r="D649" s="1">
        <f>+Key_West!J780</f>
        <v>0</v>
      </c>
      <c r="E649" s="164">
        <f>+'LEE County'!D624</f>
        <v>998.07519488873595</v>
      </c>
      <c r="F649" s="1">
        <f>+Metro_Dade!I745</f>
        <v>0</v>
      </c>
      <c r="G649" s="1">
        <v>0</v>
      </c>
      <c r="H649" s="41"/>
      <c r="I649" s="1"/>
      <c r="J649" s="1"/>
      <c r="K649" s="1"/>
      <c r="L649" s="1">
        <f t="shared" si="35"/>
        <v>1144.236138827808</v>
      </c>
    </row>
    <row r="650" spans="1:12" x14ac:dyDescent="0.2">
      <c r="A650" s="293">
        <f t="shared" si="36"/>
        <v>2061</v>
      </c>
      <c r="B650" s="293">
        <f t="shared" si="37"/>
        <v>12</v>
      </c>
      <c r="C650" s="1">
        <f>'Florida_Keys FR'!F697</f>
        <v>140.62655196812682</v>
      </c>
      <c r="D650" s="1">
        <f>+Key_West!J781</f>
        <v>0</v>
      </c>
      <c r="E650" s="164">
        <f>+'LEE County'!D625</f>
        <v>960.55465189970744</v>
      </c>
      <c r="F650" s="1">
        <f>+Metro_Dade!I746</f>
        <v>0</v>
      </c>
      <c r="G650" s="1">
        <v>0</v>
      </c>
      <c r="H650" s="41"/>
      <c r="I650" s="1"/>
      <c r="J650" s="1"/>
      <c r="K650" s="1"/>
      <c r="L650" s="1">
        <f t="shared" si="35"/>
        <v>1101.1812038678343</v>
      </c>
    </row>
    <row r="651" spans="1:12" x14ac:dyDescent="0.2">
      <c r="A651" s="293">
        <f t="shared" si="36"/>
        <v>2062</v>
      </c>
      <c r="B651" s="293">
        <f t="shared" si="37"/>
        <v>1</v>
      </c>
      <c r="C651" s="1">
        <f>'Florida_Keys FR'!F698</f>
        <v>132.22906368816049</v>
      </c>
      <c r="D651" s="1">
        <f>+Key_West!J782</f>
        <v>0</v>
      </c>
      <c r="E651" s="164">
        <f>+'LEE County'!D626</f>
        <v>1134.8175740657819</v>
      </c>
      <c r="F651" s="1">
        <f>+Metro_Dade!I747</f>
        <v>0</v>
      </c>
      <c r="G651" s="1">
        <v>0</v>
      </c>
      <c r="H651" s="41"/>
      <c r="I651" s="1"/>
      <c r="J651" s="1"/>
      <c r="K651" s="1"/>
      <c r="L651" s="1">
        <f t="shared" si="35"/>
        <v>1267.0466377539424</v>
      </c>
    </row>
    <row r="652" spans="1:12" x14ac:dyDescent="0.2">
      <c r="A652" s="293">
        <f t="shared" si="36"/>
        <v>2062</v>
      </c>
      <c r="B652" s="293">
        <f t="shared" si="37"/>
        <v>2</v>
      </c>
      <c r="C652" s="1">
        <f>'Florida_Keys FR'!F699</f>
        <v>145.27338190309823</v>
      </c>
      <c r="D652" s="1">
        <f>+Key_West!J783</f>
        <v>0</v>
      </c>
      <c r="E652" s="164">
        <f>+'LEE County'!D627</f>
        <v>1021.7568823412646</v>
      </c>
      <c r="F652" s="1">
        <f>+Metro_Dade!I748</f>
        <v>0</v>
      </c>
      <c r="G652" s="1">
        <v>0</v>
      </c>
      <c r="H652" s="41"/>
      <c r="I652" s="1"/>
      <c r="J652" s="1"/>
      <c r="K652" s="1"/>
      <c r="L652" s="1">
        <f t="shared" si="35"/>
        <v>1167.0302642443628</v>
      </c>
    </row>
    <row r="653" spans="1:12" x14ac:dyDescent="0.2">
      <c r="A653" s="293">
        <f t="shared" si="36"/>
        <v>2062</v>
      </c>
      <c r="B653" s="293">
        <f t="shared" si="37"/>
        <v>3</v>
      </c>
      <c r="C653" s="1">
        <f>'Florida_Keys FR'!F700</f>
        <v>135.77185006059122</v>
      </c>
      <c r="D653" s="1">
        <f>+Key_West!J784</f>
        <v>0</v>
      </c>
      <c r="E653" s="164">
        <f>+'LEE County'!D628</f>
        <v>1008.3339126296578</v>
      </c>
      <c r="F653" s="1">
        <f>+Metro_Dade!I749</f>
        <v>0</v>
      </c>
      <c r="G653" s="1">
        <v>0</v>
      </c>
      <c r="H653" s="41"/>
      <c r="I653" s="1"/>
      <c r="J653" s="1"/>
      <c r="K653" s="1"/>
      <c r="L653" s="1">
        <f t="shared" si="35"/>
        <v>1144.1057626902491</v>
      </c>
    </row>
    <row r="654" spans="1:12" x14ac:dyDescent="0.2">
      <c r="A654" s="293">
        <f t="shared" si="36"/>
        <v>2062</v>
      </c>
      <c r="B654" s="293">
        <f t="shared" si="37"/>
        <v>4</v>
      </c>
      <c r="C654" s="1">
        <f>'Florida_Keys FR'!F701</f>
        <v>162.16012523626193</v>
      </c>
      <c r="D654" s="1">
        <f>+Key_West!J785</f>
        <v>0</v>
      </c>
      <c r="E654" s="164">
        <f>+'LEE County'!D629</f>
        <v>1007.2184442045888</v>
      </c>
      <c r="F654" s="1">
        <f>+Metro_Dade!I750</f>
        <v>0</v>
      </c>
      <c r="G654" s="1">
        <v>0</v>
      </c>
      <c r="H654" s="41"/>
      <c r="I654" s="1"/>
      <c r="J654" s="1"/>
      <c r="K654" s="1"/>
      <c r="L654" s="1">
        <f t="shared" si="35"/>
        <v>1169.3785694408507</v>
      </c>
    </row>
    <row r="655" spans="1:12" x14ac:dyDescent="0.2">
      <c r="A655" s="293">
        <f t="shared" si="36"/>
        <v>2062</v>
      </c>
      <c r="B655" s="293">
        <f t="shared" si="37"/>
        <v>5</v>
      </c>
      <c r="C655" s="1">
        <f>'Florida_Keys FR'!F702</f>
        <v>175.54119735213058</v>
      </c>
      <c r="D655" s="1">
        <f>+Key_West!J786</f>
        <v>0</v>
      </c>
      <c r="E655" s="164">
        <f>+'LEE County'!D630</f>
        <v>1079.0534160816114</v>
      </c>
      <c r="F655" s="1">
        <f>+Metro_Dade!I751</f>
        <v>0</v>
      </c>
      <c r="G655" s="1">
        <v>0</v>
      </c>
      <c r="H655" s="41"/>
      <c r="I655" s="1"/>
      <c r="J655" s="1"/>
      <c r="K655" s="1"/>
      <c r="L655" s="1">
        <f t="shared" si="35"/>
        <v>1254.5946134337421</v>
      </c>
    </row>
    <row r="656" spans="1:12" x14ac:dyDescent="0.2">
      <c r="A656" s="293">
        <f t="shared" si="36"/>
        <v>2062</v>
      </c>
      <c r="B656" s="293">
        <f t="shared" si="37"/>
        <v>6</v>
      </c>
      <c r="C656" s="1">
        <f>'Florida_Keys FR'!F703</f>
        <v>176.20854988639445</v>
      </c>
      <c r="D656" s="1">
        <f>+Key_West!J787</f>
        <v>0</v>
      </c>
      <c r="E656" s="164">
        <f>+'LEE County'!D631</f>
        <v>1100.881115791974</v>
      </c>
      <c r="F656" s="1">
        <f>+Metro_Dade!I752</f>
        <v>0</v>
      </c>
      <c r="G656" s="1">
        <v>0</v>
      </c>
      <c r="H656" s="41"/>
      <c r="I656" s="1"/>
      <c r="J656" s="1"/>
      <c r="K656" s="1"/>
      <c r="L656" s="1">
        <f t="shared" si="35"/>
        <v>1277.0896656783684</v>
      </c>
    </row>
    <row r="657" spans="1:12" x14ac:dyDescent="0.2">
      <c r="A657" s="293">
        <f t="shared" si="36"/>
        <v>2062</v>
      </c>
      <c r="B657" s="293">
        <f t="shared" si="37"/>
        <v>7</v>
      </c>
      <c r="C657" s="1">
        <f>'Florida_Keys FR'!F704</f>
        <v>195.29056988112606</v>
      </c>
      <c r="D657" s="1">
        <f>+Key_West!J788</f>
        <v>0</v>
      </c>
      <c r="E657" s="164">
        <f>+'LEE County'!D632</f>
        <v>1121.3422473575818</v>
      </c>
      <c r="F657" s="1">
        <f>+Metro_Dade!I753</f>
        <v>0</v>
      </c>
      <c r="G657" s="1">
        <v>0</v>
      </c>
      <c r="H657" s="41"/>
      <c r="I657" s="1"/>
      <c r="J657" s="1"/>
      <c r="K657" s="1"/>
      <c r="L657" s="1">
        <f t="shared" si="35"/>
        <v>1316.6328172387077</v>
      </c>
    </row>
    <row r="658" spans="1:12" x14ac:dyDescent="0.2">
      <c r="A658" s="293">
        <f t="shared" si="36"/>
        <v>2062</v>
      </c>
      <c r="B658" s="293">
        <f t="shared" si="37"/>
        <v>8</v>
      </c>
      <c r="C658" s="1">
        <f>'Florida_Keys FR'!F705</f>
        <v>193.79263918304056</v>
      </c>
      <c r="D658" s="1">
        <f>+Key_West!J789</f>
        <v>0</v>
      </c>
      <c r="E658" s="164">
        <f>+'LEE County'!D633</f>
        <v>1122.9713268691039</v>
      </c>
      <c r="F658" s="1">
        <f>+Metro_Dade!I754</f>
        <v>0</v>
      </c>
      <c r="G658" s="1">
        <v>0</v>
      </c>
      <c r="H658" s="41"/>
      <c r="I658" s="1"/>
      <c r="J658" s="1"/>
      <c r="K658" s="1"/>
      <c r="L658" s="1">
        <f t="shared" si="35"/>
        <v>1316.7639660521445</v>
      </c>
    </row>
    <row r="659" spans="1:12" x14ac:dyDescent="0.2">
      <c r="A659" s="293">
        <f t="shared" si="36"/>
        <v>2062</v>
      </c>
      <c r="B659" s="293">
        <f t="shared" si="37"/>
        <v>9</v>
      </c>
      <c r="C659" s="1">
        <f>'Florida_Keys FR'!F706</f>
        <v>179.89684839196295</v>
      </c>
      <c r="D659" s="1">
        <f>+Key_West!J790</f>
        <v>0</v>
      </c>
      <c r="E659" s="164">
        <f>+'LEE County'!D634</f>
        <v>1104.1635838419716</v>
      </c>
      <c r="F659" s="1">
        <f>+Metro_Dade!I755</f>
        <v>0</v>
      </c>
      <c r="G659" s="1">
        <v>0</v>
      </c>
      <c r="H659" s="41"/>
      <c r="I659" s="1"/>
      <c r="J659" s="1"/>
      <c r="K659" s="1"/>
      <c r="L659" s="1">
        <f t="shared" si="35"/>
        <v>1284.0604322339345</v>
      </c>
    </row>
    <row r="660" spans="1:12" x14ac:dyDescent="0.2">
      <c r="A660" s="293">
        <f t="shared" si="36"/>
        <v>2062</v>
      </c>
      <c r="B660" s="293">
        <f t="shared" si="37"/>
        <v>10</v>
      </c>
      <c r="C660" s="1">
        <f>'Florida_Keys FR'!F707</f>
        <v>165.37152184887171</v>
      </c>
      <c r="D660" s="1">
        <f>+Key_West!J791</f>
        <v>0</v>
      </c>
      <c r="E660" s="164">
        <f>+'LEE County'!D635</f>
        <v>1060.312757508515</v>
      </c>
      <c r="F660" s="1">
        <f>+Metro_Dade!I756</f>
        <v>0</v>
      </c>
      <c r="G660" s="1">
        <v>0</v>
      </c>
      <c r="H660" s="41"/>
      <c r="I660" s="1"/>
      <c r="J660" s="1"/>
      <c r="K660" s="1"/>
      <c r="L660" s="1">
        <f t="shared" si="35"/>
        <v>1225.6842793573867</v>
      </c>
    </row>
    <row r="661" spans="1:12" x14ac:dyDescent="0.2">
      <c r="A661" s="293">
        <f t="shared" si="36"/>
        <v>2062</v>
      </c>
      <c r="B661" s="293">
        <f t="shared" si="37"/>
        <v>11</v>
      </c>
      <c r="C661" s="1">
        <f>'Florida_Keys FR'!F708</f>
        <v>146.90636475316123</v>
      </c>
      <c r="D661" s="1">
        <f>+Key_West!J792</f>
        <v>0</v>
      </c>
      <c r="E661" s="164">
        <f>+'LEE County'!D636</f>
        <v>1007.9428638902521</v>
      </c>
      <c r="F661" s="1">
        <f>+Metro_Dade!I757</f>
        <v>0</v>
      </c>
      <c r="G661" s="1">
        <v>0</v>
      </c>
      <c r="H661" s="41"/>
      <c r="I661" s="1"/>
      <c r="J661" s="1"/>
      <c r="K661" s="1"/>
      <c r="L661" s="1">
        <f t="shared" si="35"/>
        <v>1154.8492286434132</v>
      </c>
    </row>
    <row r="662" spans="1:12" x14ac:dyDescent="0.2">
      <c r="A662" s="293">
        <f t="shared" si="36"/>
        <v>2062</v>
      </c>
      <c r="B662" s="293">
        <f t="shared" si="37"/>
        <v>12</v>
      </c>
      <c r="C662" s="1">
        <f>'Florida_Keys FR'!F709</f>
        <v>141.34374738316413</v>
      </c>
      <c r="D662" s="1">
        <f>+Key_West!J793</f>
        <v>0</v>
      </c>
      <c r="E662" s="164">
        <f>+'LEE County'!D637</f>
        <v>969.57442304648055</v>
      </c>
      <c r="F662" s="1">
        <f>+Metro_Dade!I758</f>
        <v>0</v>
      </c>
      <c r="G662" s="1">
        <v>0</v>
      </c>
      <c r="H662" s="41"/>
      <c r="I662" s="1"/>
      <c r="J662" s="1"/>
      <c r="K662" s="1"/>
      <c r="L662" s="1">
        <f t="shared" si="35"/>
        <v>1110.9181704296448</v>
      </c>
    </row>
    <row r="663" spans="1:12" x14ac:dyDescent="0.2">
      <c r="A663" s="293">
        <f t="shared" si="36"/>
        <v>2063</v>
      </c>
      <c r="B663" s="293">
        <f t="shared" si="37"/>
        <v>1</v>
      </c>
      <c r="C663" s="1">
        <f>'Florida_Keys FR'!F710</f>
        <v>132.90343191297012</v>
      </c>
      <c r="D663" s="1">
        <f>+Key_West!J794</f>
        <v>0</v>
      </c>
      <c r="E663" s="164">
        <f>+'LEE County'!D638</f>
        <v>1143.0019812347025</v>
      </c>
      <c r="F663" s="1">
        <f>+Metro_Dade!I759</f>
        <v>0</v>
      </c>
      <c r="G663" s="1">
        <v>0</v>
      </c>
      <c r="H663" s="41"/>
      <c r="I663" s="1"/>
      <c r="J663" s="1"/>
      <c r="K663" s="1"/>
      <c r="L663" s="1">
        <f t="shared" si="35"/>
        <v>1275.9054131476726</v>
      </c>
    </row>
    <row r="664" spans="1:12" x14ac:dyDescent="0.2">
      <c r="A664" s="293">
        <f t="shared" si="36"/>
        <v>2063</v>
      </c>
      <c r="B664" s="293">
        <f t="shared" si="37"/>
        <v>2</v>
      </c>
      <c r="C664" s="1">
        <f>'Florida_Keys FR'!F711</f>
        <v>146.01427615080405</v>
      </c>
      <c r="D664" s="1">
        <f>+Key_West!J795</f>
        <v>0</v>
      </c>
      <c r="E664" s="164">
        <f>+'LEE County'!D639</f>
        <v>1030.4744662054886</v>
      </c>
      <c r="F664" s="1">
        <f>+Metro_Dade!I760</f>
        <v>0</v>
      </c>
      <c r="G664" s="1">
        <v>0</v>
      </c>
      <c r="H664" s="41"/>
      <c r="I664" s="1"/>
      <c r="J664" s="1"/>
      <c r="K664" s="1"/>
      <c r="L664" s="1">
        <f t="shared" si="35"/>
        <v>1176.4887423562927</v>
      </c>
    </row>
    <row r="665" spans="1:12" x14ac:dyDescent="0.2">
      <c r="A665" s="293">
        <f t="shared" si="36"/>
        <v>2063</v>
      </c>
      <c r="B665" s="293">
        <f t="shared" si="37"/>
        <v>3</v>
      </c>
      <c r="C665" s="1">
        <f>'Florida_Keys FR'!F712</f>
        <v>136.46428649590024</v>
      </c>
      <c r="D665" s="1">
        <f>+Key_West!J796</f>
        <v>0</v>
      </c>
      <c r="E665" s="164">
        <f>+'LEE County'!D640</f>
        <v>1018.8892637091867</v>
      </c>
      <c r="F665" s="1">
        <f>+Metro_Dade!I761</f>
        <v>0</v>
      </c>
      <c r="G665" s="1">
        <v>0</v>
      </c>
      <c r="H665" s="41"/>
      <c r="I665" s="1"/>
      <c r="J665" s="1"/>
      <c r="K665" s="1"/>
      <c r="L665" s="1">
        <f t="shared" si="35"/>
        <v>1155.353550205087</v>
      </c>
    </row>
    <row r="666" spans="1:12" x14ac:dyDescent="0.2">
      <c r="A666" s="293">
        <f t="shared" si="36"/>
        <v>2063</v>
      </c>
      <c r="B666" s="293">
        <f t="shared" si="37"/>
        <v>4</v>
      </c>
      <c r="C666" s="1">
        <f>'Florida_Keys FR'!F713</f>
        <v>162.98714187496682</v>
      </c>
      <c r="D666" s="1">
        <f>+Key_West!J797</f>
        <v>0</v>
      </c>
      <c r="E666" s="164">
        <f>+'LEE County'!D641</f>
        <v>1017.5995387693852</v>
      </c>
      <c r="F666" s="1">
        <f>+Metro_Dade!I762</f>
        <v>0</v>
      </c>
      <c r="G666" s="1">
        <v>0</v>
      </c>
      <c r="H666" s="41"/>
      <c r="I666" s="1"/>
      <c r="J666" s="1"/>
      <c r="K666" s="1"/>
      <c r="L666" s="1">
        <f t="shared" si="35"/>
        <v>1180.5866806443519</v>
      </c>
    </row>
    <row r="667" spans="1:12" x14ac:dyDescent="0.2">
      <c r="A667" s="293">
        <f t="shared" si="36"/>
        <v>2063</v>
      </c>
      <c r="B667" s="293">
        <f t="shared" si="37"/>
        <v>5</v>
      </c>
      <c r="C667" s="1">
        <f>'Florida_Keys FR'!F714</f>
        <v>176.43645745862645</v>
      </c>
      <c r="D667" s="1">
        <f>+Key_West!J798</f>
        <v>0</v>
      </c>
      <c r="E667" s="164">
        <f>+'LEE County'!D642</f>
        <v>1089.0031042100659</v>
      </c>
      <c r="F667" s="1">
        <f>+Metro_Dade!I763</f>
        <v>0</v>
      </c>
      <c r="G667" s="1">
        <v>0</v>
      </c>
      <c r="H667" s="41"/>
      <c r="I667" s="1"/>
      <c r="J667" s="1"/>
      <c r="K667" s="1"/>
      <c r="L667" s="1">
        <f t="shared" si="35"/>
        <v>1265.4395616686922</v>
      </c>
    </row>
    <row r="668" spans="1:12" x14ac:dyDescent="0.2">
      <c r="A668" s="293">
        <f t="shared" si="36"/>
        <v>2063</v>
      </c>
      <c r="B668" s="293">
        <f t="shared" si="37"/>
        <v>6</v>
      </c>
      <c r="C668" s="1">
        <f>'Florida_Keys FR'!F715</f>
        <v>177.1072134908151</v>
      </c>
      <c r="D668" s="1">
        <f>+Key_West!J799</f>
        <v>0</v>
      </c>
      <c r="E668" s="164">
        <f>+'LEE County'!D643</f>
        <v>1110.5494983201645</v>
      </c>
      <c r="F668" s="1">
        <f>+Metro_Dade!I764</f>
        <v>0</v>
      </c>
      <c r="G668" s="1">
        <v>0</v>
      </c>
      <c r="H668" s="41"/>
      <c r="I668" s="1"/>
      <c r="J668" s="1"/>
      <c r="K668" s="1"/>
      <c r="L668" s="1">
        <f t="shared" si="35"/>
        <v>1287.6567118109797</v>
      </c>
    </row>
    <row r="669" spans="1:12" x14ac:dyDescent="0.2">
      <c r="A669" s="293">
        <f t="shared" si="36"/>
        <v>2063</v>
      </c>
      <c r="B669" s="293">
        <f t="shared" si="37"/>
        <v>7</v>
      </c>
      <c r="C669" s="1">
        <f>'Florida_Keys FR'!F716</f>
        <v>196.28614960206568</v>
      </c>
      <c r="D669" s="1">
        <f>+Key_West!J800</f>
        <v>0</v>
      </c>
      <c r="E669" s="164">
        <f>+'LEE County'!D644</f>
        <v>1130.7935631414325</v>
      </c>
      <c r="F669" s="1">
        <f>+Metro_Dade!I765</f>
        <v>0</v>
      </c>
      <c r="G669" s="1">
        <v>0</v>
      </c>
      <c r="H669" s="41"/>
      <c r="I669" s="1"/>
      <c r="J669" s="1"/>
      <c r="K669" s="1"/>
      <c r="L669" s="1">
        <f t="shared" si="35"/>
        <v>1327.0797127434982</v>
      </c>
    </row>
    <row r="670" spans="1:12" x14ac:dyDescent="0.2">
      <c r="A670" s="293">
        <f t="shared" si="36"/>
        <v>2063</v>
      </c>
      <c r="B670" s="293">
        <f t="shared" si="37"/>
        <v>8</v>
      </c>
      <c r="C670" s="1">
        <f>'Florida_Keys FR'!F717</f>
        <v>194.78098164287411</v>
      </c>
      <c r="D670" s="1">
        <f>+Key_West!J801</f>
        <v>0</v>
      </c>
      <c r="E670" s="164">
        <f>+'LEE County'!D645</f>
        <v>1132.4110935062824</v>
      </c>
      <c r="F670" s="1">
        <f>+Metro_Dade!I766</f>
        <v>0</v>
      </c>
      <c r="G670" s="1">
        <v>0</v>
      </c>
      <c r="H670" s="41"/>
      <c r="I670" s="1"/>
      <c r="J670" s="1"/>
      <c r="K670" s="1"/>
      <c r="L670" s="1">
        <f t="shared" si="35"/>
        <v>1327.1920751491566</v>
      </c>
    </row>
    <row r="671" spans="1:12" x14ac:dyDescent="0.2">
      <c r="A671" s="293">
        <f t="shared" si="36"/>
        <v>2063</v>
      </c>
      <c r="B671" s="293">
        <f t="shared" si="37"/>
        <v>9</v>
      </c>
      <c r="C671" s="1">
        <f>'Florida_Keys FR'!F718</f>
        <v>180.81432231876187</v>
      </c>
      <c r="D671" s="1">
        <f>+Key_West!J802</f>
        <v>0</v>
      </c>
      <c r="E671" s="164">
        <f>+'LEE County'!D646</f>
        <v>1113.8877321296554</v>
      </c>
      <c r="F671" s="1">
        <f>+Metro_Dade!I767</f>
        <v>0</v>
      </c>
      <c r="G671" s="1">
        <v>0</v>
      </c>
      <c r="H671" s="41"/>
      <c r="I671" s="1"/>
      <c r="J671" s="1"/>
      <c r="K671" s="1"/>
      <c r="L671" s="1">
        <f t="shared" si="35"/>
        <v>1294.7020544484174</v>
      </c>
    </row>
    <row r="672" spans="1:12" x14ac:dyDescent="0.2">
      <c r="A672" s="293">
        <f t="shared" si="36"/>
        <v>2063</v>
      </c>
      <c r="B672" s="293">
        <f t="shared" si="37"/>
        <v>10</v>
      </c>
      <c r="C672" s="1">
        <f>'Florida_Keys FR'!F719</f>
        <v>166.21491661030112</v>
      </c>
      <c r="D672" s="1">
        <f>+Key_West!J803</f>
        <v>0</v>
      </c>
      <c r="E672" s="164">
        <f>+'LEE County'!D647</f>
        <v>1070.1853161391616</v>
      </c>
      <c r="F672" s="1">
        <f>+Metro_Dade!I768</f>
        <v>0</v>
      </c>
      <c r="G672" s="1">
        <v>0</v>
      </c>
      <c r="H672" s="41"/>
      <c r="I672" s="1"/>
      <c r="J672" s="1"/>
      <c r="K672" s="1"/>
      <c r="L672" s="1">
        <f t="shared" si="35"/>
        <v>1236.4002327494627</v>
      </c>
    </row>
    <row r="673" spans="1:12" x14ac:dyDescent="0.2">
      <c r="A673" s="293">
        <f t="shared" si="36"/>
        <v>2063</v>
      </c>
      <c r="B673" s="293">
        <f t="shared" si="37"/>
        <v>11</v>
      </c>
      <c r="C673" s="1">
        <f>'Florida_Keys FR'!F720</f>
        <v>147.65558721340233</v>
      </c>
      <c r="D673" s="1">
        <f>+Key_West!J804</f>
        <v>0</v>
      </c>
      <c r="E673" s="164">
        <f>+'LEE County'!D648</f>
        <v>1017.9080915647241</v>
      </c>
      <c r="F673" s="1">
        <f>+Metro_Dade!I769</f>
        <v>0</v>
      </c>
      <c r="G673" s="1">
        <v>0</v>
      </c>
      <c r="H673" s="41"/>
      <c r="I673" s="1"/>
      <c r="J673" s="1"/>
      <c r="K673" s="1"/>
      <c r="L673" s="1">
        <f t="shared" si="35"/>
        <v>1165.5636787781264</v>
      </c>
    </row>
    <row r="674" spans="1:12" x14ac:dyDescent="0.2">
      <c r="A674" s="293">
        <f t="shared" si="36"/>
        <v>2063</v>
      </c>
      <c r="B674" s="293">
        <f t="shared" si="37"/>
        <v>12</v>
      </c>
      <c r="C674" s="1">
        <f>'Florida_Keys FR'!F721</f>
        <v>142.06460049481814</v>
      </c>
      <c r="D674" s="1">
        <f>+Key_West!J805</f>
        <v>0</v>
      </c>
      <c r="E674" s="164">
        <f>+'LEE County'!D649</f>
        <v>978.67889137459508</v>
      </c>
      <c r="F674" s="1">
        <f>+Metro_Dade!I770</f>
        <v>0</v>
      </c>
      <c r="G674" s="1">
        <v>0</v>
      </c>
      <c r="H674" s="41"/>
      <c r="I674" s="1"/>
      <c r="J674" s="1"/>
      <c r="K674" s="1"/>
      <c r="L674" s="1">
        <f t="shared" si="35"/>
        <v>1120.7434918694132</v>
      </c>
    </row>
    <row r="675" spans="1:12" s="296" customFormat="1" x14ac:dyDescent="0.2">
      <c r="A675" s="294"/>
      <c r="B675" s="294"/>
      <c r="C675" s="295"/>
      <c r="D675" s="295"/>
      <c r="E675" s="295"/>
      <c r="F675" s="295"/>
      <c r="G675" s="295"/>
      <c r="H675" s="41"/>
      <c r="I675" s="295"/>
      <c r="J675" s="295"/>
      <c r="K675" s="295"/>
      <c r="L675" s="295"/>
    </row>
    <row r="676" spans="1:12" s="296" customFormat="1" x14ac:dyDescent="0.2">
      <c r="A676" s="294"/>
      <c r="B676" s="294"/>
      <c r="C676" s="295"/>
      <c r="D676" s="295"/>
      <c r="E676" s="295"/>
      <c r="F676" s="295"/>
      <c r="G676" s="295"/>
      <c r="H676" s="41"/>
      <c r="I676" s="295"/>
      <c r="J676" s="295"/>
      <c r="K676" s="295"/>
      <c r="L676" s="295"/>
    </row>
    <row r="677" spans="1:12" s="296" customFormat="1" x14ac:dyDescent="0.2">
      <c r="A677" s="294"/>
      <c r="B677" s="294"/>
      <c r="C677" s="295"/>
      <c r="D677" s="295"/>
      <c r="E677" s="295"/>
      <c r="F677" s="295"/>
      <c r="G677" s="295"/>
      <c r="H677" s="41"/>
      <c r="I677" s="295"/>
      <c r="J677" s="295"/>
      <c r="K677" s="295"/>
      <c r="L677" s="295"/>
    </row>
    <row r="678" spans="1:12" s="296" customFormat="1" x14ac:dyDescent="0.2">
      <c r="A678" s="294"/>
      <c r="B678" s="294"/>
      <c r="C678" s="295"/>
      <c r="D678" s="295"/>
      <c r="E678" s="295"/>
      <c r="F678" s="295"/>
      <c r="G678" s="295"/>
      <c r="H678" s="41"/>
      <c r="I678" s="295"/>
      <c r="J678" s="295"/>
      <c r="K678" s="295"/>
      <c r="L678" s="295"/>
    </row>
    <row r="679" spans="1:12" s="296" customFormat="1" x14ac:dyDescent="0.2">
      <c r="A679" s="294"/>
      <c r="B679" s="294"/>
      <c r="C679" s="295"/>
      <c r="D679" s="295"/>
      <c r="E679" s="295"/>
      <c r="F679" s="295"/>
      <c r="G679" s="295"/>
      <c r="H679" s="41"/>
      <c r="I679" s="295"/>
      <c r="J679" s="295"/>
      <c r="K679" s="295"/>
      <c r="L679" s="295"/>
    </row>
    <row r="680" spans="1:12" s="296" customFormat="1" x14ac:dyDescent="0.2">
      <c r="A680" s="294"/>
      <c r="B680" s="294"/>
      <c r="C680" s="295"/>
      <c r="D680" s="295"/>
      <c r="E680" s="295"/>
      <c r="F680" s="295"/>
      <c r="G680" s="295"/>
      <c r="H680" s="41"/>
      <c r="I680" s="295"/>
      <c r="J680" s="295"/>
      <c r="K680" s="295"/>
      <c r="L680" s="295"/>
    </row>
    <row r="681" spans="1:12" s="296" customFormat="1" x14ac:dyDescent="0.2">
      <c r="A681" s="294"/>
      <c r="B681" s="294"/>
      <c r="C681" s="295"/>
      <c r="D681" s="295"/>
      <c r="E681" s="295"/>
      <c r="F681" s="295"/>
      <c r="G681" s="295"/>
      <c r="H681" s="41"/>
      <c r="I681" s="295"/>
      <c r="J681" s="295"/>
      <c r="K681" s="295"/>
      <c r="L681" s="295"/>
    </row>
    <row r="682" spans="1:12" s="296" customFormat="1" x14ac:dyDescent="0.2">
      <c r="A682" s="294"/>
      <c r="B682" s="294"/>
      <c r="C682" s="295"/>
      <c r="D682" s="295"/>
      <c r="E682" s="295"/>
      <c r="F682" s="295"/>
      <c r="G682" s="295"/>
      <c r="H682" s="41"/>
      <c r="I682" s="295"/>
      <c r="J682" s="295"/>
      <c r="K682" s="295"/>
      <c r="L682" s="295"/>
    </row>
    <row r="683" spans="1:12" s="296" customFormat="1" x14ac:dyDescent="0.2">
      <c r="A683" s="294"/>
      <c r="B683" s="294"/>
      <c r="C683" s="295"/>
      <c r="D683" s="295"/>
      <c r="E683" s="295"/>
      <c r="F683" s="295"/>
      <c r="G683" s="295"/>
      <c r="H683" s="41"/>
      <c r="I683" s="295"/>
      <c r="J683" s="295"/>
      <c r="K683" s="295"/>
      <c r="L683" s="295"/>
    </row>
    <row r="684" spans="1:12" s="296" customFormat="1" x14ac:dyDescent="0.2">
      <c r="A684" s="294"/>
      <c r="B684" s="294"/>
      <c r="C684" s="295"/>
      <c r="D684" s="295"/>
      <c r="E684" s="295"/>
      <c r="F684" s="295"/>
      <c r="G684" s="295"/>
      <c r="H684" s="41"/>
      <c r="I684" s="295"/>
      <c r="J684" s="295"/>
      <c r="K684" s="295"/>
      <c r="L684" s="295"/>
    </row>
    <row r="685" spans="1:12" s="296" customFormat="1" x14ac:dyDescent="0.2">
      <c r="A685" s="294"/>
      <c r="B685" s="294"/>
      <c r="C685" s="295"/>
      <c r="D685" s="295"/>
      <c r="E685" s="295"/>
      <c r="F685" s="295"/>
      <c r="G685" s="295"/>
      <c r="H685" s="41"/>
      <c r="I685" s="295"/>
      <c r="J685" s="295"/>
      <c r="K685" s="295"/>
      <c r="L685" s="295"/>
    </row>
    <row r="686" spans="1:12" s="296" customFormat="1" x14ac:dyDescent="0.2">
      <c r="A686" s="294"/>
      <c r="B686" s="294"/>
      <c r="C686" s="295"/>
      <c r="D686" s="295"/>
      <c r="E686" s="295"/>
      <c r="F686" s="295"/>
      <c r="G686" s="295"/>
      <c r="H686" s="41"/>
      <c r="I686" s="295"/>
      <c r="J686" s="295"/>
      <c r="K686" s="295"/>
      <c r="L686" s="295"/>
    </row>
    <row r="687" spans="1:12" s="296" customFormat="1" x14ac:dyDescent="0.2">
      <c r="A687" s="294"/>
      <c r="B687" s="294"/>
      <c r="C687" s="295"/>
      <c r="D687" s="295"/>
      <c r="E687" s="295"/>
      <c r="F687" s="295"/>
      <c r="G687" s="295"/>
      <c r="H687" s="41"/>
      <c r="I687" s="295"/>
      <c r="J687" s="295"/>
      <c r="K687" s="295"/>
      <c r="L687" s="295"/>
    </row>
    <row r="688" spans="1:12" s="296" customFormat="1" x14ac:dyDescent="0.2">
      <c r="A688" s="294"/>
      <c r="B688" s="294"/>
      <c r="C688" s="295"/>
      <c r="D688" s="295"/>
      <c r="E688" s="295"/>
      <c r="F688" s="295"/>
      <c r="G688" s="295"/>
      <c r="H688" s="41"/>
      <c r="I688" s="295"/>
      <c r="J688" s="295"/>
      <c r="K688" s="295"/>
      <c r="L688" s="295"/>
    </row>
    <row r="689" spans="1:12" s="296" customFormat="1" x14ac:dyDescent="0.2">
      <c r="A689" s="294"/>
      <c r="B689" s="294"/>
      <c r="C689" s="295"/>
      <c r="D689" s="295"/>
      <c r="E689" s="295"/>
      <c r="F689" s="295"/>
      <c r="G689" s="295"/>
      <c r="H689" s="41"/>
      <c r="I689" s="295"/>
      <c r="J689" s="295"/>
      <c r="K689" s="295"/>
      <c r="L689" s="295"/>
    </row>
    <row r="690" spans="1:12" s="296" customFormat="1" x14ac:dyDescent="0.2">
      <c r="A690" s="294"/>
      <c r="B690" s="294"/>
      <c r="C690" s="295"/>
      <c r="D690" s="295"/>
      <c r="E690" s="295"/>
      <c r="F690" s="295"/>
      <c r="G690" s="295"/>
      <c r="H690" s="41"/>
      <c r="I690" s="295"/>
      <c r="J690" s="295"/>
      <c r="K690" s="295"/>
      <c r="L690" s="295"/>
    </row>
    <row r="691" spans="1:12" s="296" customFormat="1" x14ac:dyDescent="0.2">
      <c r="A691" s="294"/>
      <c r="B691" s="294"/>
      <c r="C691" s="295"/>
      <c r="D691" s="295"/>
      <c r="E691" s="295"/>
      <c r="F691" s="295"/>
      <c r="G691" s="295"/>
      <c r="H691" s="41"/>
      <c r="I691" s="295"/>
      <c r="J691" s="295"/>
      <c r="K691" s="295"/>
      <c r="L691" s="295"/>
    </row>
    <row r="692" spans="1:12" s="296" customFormat="1" x14ac:dyDescent="0.2">
      <c r="A692" s="294"/>
      <c r="B692" s="294"/>
      <c r="C692" s="295"/>
      <c r="D692" s="295"/>
      <c r="E692" s="295"/>
      <c r="F692" s="295"/>
      <c r="G692" s="295"/>
      <c r="H692" s="41"/>
      <c r="I692" s="295"/>
      <c r="J692" s="295"/>
      <c r="K692" s="295"/>
      <c r="L692" s="295"/>
    </row>
    <row r="717" spans="3:3" x14ac:dyDescent="0.2">
      <c r="C717" s="11"/>
    </row>
    <row r="718" spans="3:3" x14ac:dyDescent="0.2">
      <c r="C718" s="11"/>
    </row>
    <row r="719" spans="3:3" x14ac:dyDescent="0.2">
      <c r="C719" s="11"/>
    </row>
    <row r="720" spans="3:3" x14ac:dyDescent="0.2">
      <c r="C720" s="11"/>
    </row>
    <row r="721" spans="3:3" x14ac:dyDescent="0.2">
      <c r="C721" s="11"/>
    </row>
    <row r="722" spans="3:3" x14ac:dyDescent="0.2">
      <c r="C722" s="11"/>
    </row>
    <row r="723" spans="3:3" x14ac:dyDescent="0.2">
      <c r="C723" s="11"/>
    </row>
    <row r="724" spans="3:3" x14ac:dyDescent="0.2">
      <c r="C724" s="11"/>
    </row>
    <row r="725" spans="3:3" x14ac:dyDescent="0.2">
      <c r="C725" s="11"/>
    </row>
    <row r="726" spans="3:3" x14ac:dyDescent="0.2">
      <c r="C726" s="11"/>
    </row>
    <row r="727" spans="3:3" x14ac:dyDescent="0.2">
      <c r="C727" s="11"/>
    </row>
    <row r="728" spans="3:3" x14ac:dyDescent="0.2">
      <c r="C728" s="11"/>
    </row>
    <row r="729" spans="3:3" x14ac:dyDescent="0.2">
      <c r="C729" s="11"/>
    </row>
    <row r="730" spans="3:3" x14ac:dyDescent="0.2">
      <c r="C730" s="11"/>
    </row>
    <row r="731" spans="3:3" x14ac:dyDescent="0.2">
      <c r="C731" s="11"/>
    </row>
    <row r="732" spans="3:3" x14ac:dyDescent="0.2">
      <c r="C732" s="11"/>
    </row>
    <row r="733" spans="3:3" x14ac:dyDescent="0.2">
      <c r="C733" s="11"/>
    </row>
    <row r="734" spans="3:3" x14ac:dyDescent="0.2">
      <c r="C734" s="11"/>
    </row>
    <row r="735" spans="3:3" x14ac:dyDescent="0.2">
      <c r="C735" s="11"/>
    </row>
    <row r="736" spans="3:3" x14ac:dyDescent="0.2">
      <c r="C736" s="11"/>
    </row>
    <row r="737" spans="3:3" x14ac:dyDescent="0.2">
      <c r="C737" s="11"/>
    </row>
    <row r="738" spans="3:3" x14ac:dyDescent="0.2">
      <c r="C738" s="11"/>
    </row>
    <row r="739" spans="3:3" x14ac:dyDescent="0.2">
      <c r="C739" s="11"/>
    </row>
    <row r="740" spans="3:3" x14ac:dyDescent="0.2">
      <c r="C740" s="11"/>
    </row>
    <row r="741" spans="3:3" x14ac:dyDescent="0.2">
      <c r="C741" s="11"/>
    </row>
    <row r="742" spans="3:3" x14ac:dyDescent="0.2">
      <c r="C742" s="11"/>
    </row>
    <row r="743" spans="3:3" x14ac:dyDescent="0.2">
      <c r="C743" s="11"/>
    </row>
    <row r="744" spans="3:3" x14ac:dyDescent="0.2">
      <c r="C744" s="11"/>
    </row>
    <row r="745" spans="3:3" x14ac:dyDescent="0.2">
      <c r="C745" s="11"/>
    </row>
    <row r="746" spans="3:3" x14ac:dyDescent="0.2">
      <c r="C746" s="11"/>
    </row>
    <row r="747" spans="3:3" x14ac:dyDescent="0.2">
      <c r="C747" s="11"/>
    </row>
    <row r="748" spans="3:3" x14ac:dyDescent="0.2">
      <c r="C748" s="11"/>
    </row>
    <row r="749" spans="3:3" x14ac:dyDescent="0.2">
      <c r="C749" s="11"/>
    </row>
    <row r="750" spans="3:3" x14ac:dyDescent="0.2">
      <c r="C750" s="11"/>
    </row>
    <row r="751" spans="3:3" x14ac:dyDescent="0.2">
      <c r="C751" s="11"/>
    </row>
    <row r="752" spans="3:3" x14ac:dyDescent="0.2">
      <c r="C752" s="11"/>
    </row>
    <row r="753" spans="3:3" x14ac:dyDescent="0.2">
      <c r="C753" s="11"/>
    </row>
    <row r="754" spans="3:3" x14ac:dyDescent="0.2">
      <c r="C754" s="11"/>
    </row>
    <row r="755" spans="3:3" x14ac:dyDescent="0.2">
      <c r="C755" s="11"/>
    </row>
    <row r="756" spans="3:3" x14ac:dyDescent="0.2">
      <c r="C756" s="11"/>
    </row>
    <row r="757" spans="3:3" x14ac:dyDescent="0.2">
      <c r="C757" s="11"/>
    </row>
    <row r="758" spans="3:3" x14ac:dyDescent="0.2">
      <c r="C758" s="11"/>
    </row>
    <row r="759" spans="3:3" x14ac:dyDescent="0.2">
      <c r="C759" s="11"/>
    </row>
    <row r="760" spans="3:3" x14ac:dyDescent="0.2">
      <c r="C760" s="11"/>
    </row>
    <row r="761" spans="3:3" x14ac:dyDescent="0.2">
      <c r="C761" s="11"/>
    </row>
    <row r="762" spans="3:3" x14ac:dyDescent="0.2">
      <c r="C762" s="11"/>
    </row>
  </sheetData>
  <mergeCells count="1">
    <mergeCell ref="A1:L1"/>
  </mergeCells>
  <phoneticPr fontId="5" type="noConversion"/>
  <pageMargins left="0.25" right="0.24" top="0.19" bottom="0.2" header="0.17" footer="0.18"/>
  <pageSetup scale="6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N763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N1" sqref="N1"/>
    </sheetView>
  </sheetViews>
  <sheetFormatPr defaultColWidth="9.140625" defaultRowHeight="12" x14ac:dyDescent="0.2"/>
  <cols>
    <col min="1" max="1" width="5" style="187" bestFit="1" customWidth="1"/>
    <col min="2" max="2" width="6.140625" style="2" bestFit="1" customWidth="1"/>
    <col min="3" max="3" width="10.7109375" style="2" bestFit="1" customWidth="1"/>
    <col min="4" max="4" width="8.28515625" style="2" bestFit="1" customWidth="1"/>
    <col min="5" max="5" width="9.85546875" style="42" bestFit="1" customWidth="1"/>
    <col min="6" max="6" width="10" style="2" bestFit="1" customWidth="1"/>
    <col min="7" max="7" width="17.85546875" style="2" bestFit="1" customWidth="1"/>
    <col min="8" max="8" width="17.85546875" style="42" customWidth="1"/>
    <col min="9" max="9" width="8.85546875" style="2" bestFit="1" customWidth="1"/>
    <col min="10" max="10" width="10.7109375" style="2" bestFit="1" customWidth="1"/>
    <col min="11" max="11" width="10.7109375" style="2" customWidth="1"/>
    <col min="12" max="12" width="14.28515625" style="2" bestFit="1" customWidth="1"/>
    <col min="13" max="13" width="6.5703125" style="2" customWidth="1"/>
    <col min="14" max="14" width="22.5703125" style="2" bestFit="1" customWidth="1"/>
    <col min="15" max="16384" width="9.140625" style="2"/>
  </cols>
  <sheetData>
    <row r="1" spans="1:14" ht="25.5" x14ac:dyDescent="0.2">
      <c r="A1" s="433" t="s">
        <v>45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N1" s="430" t="s">
        <v>257</v>
      </c>
    </row>
    <row r="2" spans="1:14" ht="12.75" thickBot="1" x14ac:dyDescent="0.25">
      <c r="A2" s="4" t="s">
        <v>3</v>
      </c>
      <c r="B2" s="4" t="s">
        <v>4</v>
      </c>
      <c r="C2" s="5" t="s">
        <v>10</v>
      </c>
      <c r="D2" s="5" t="s">
        <v>29</v>
      </c>
      <c r="E2" s="5" t="s">
        <v>30</v>
      </c>
      <c r="F2" s="5" t="s">
        <v>31</v>
      </c>
      <c r="G2" s="5" t="s">
        <v>38</v>
      </c>
      <c r="H2" s="62" t="s">
        <v>232</v>
      </c>
      <c r="I2" s="5" t="s">
        <v>133</v>
      </c>
      <c r="J2" s="5" t="s">
        <v>158</v>
      </c>
      <c r="K2" s="5" t="s">
        <v>183</v>
      </c>
      <c r="L2" s="5" t="s">
        <v>37</v>
      </c>
      <c r="N2" s="2" t="s">
        <v>93</v>
      </c>
    </row>
    <row r="3" spans="1:14" x14ac:dyDescent="0.2">
      <c r="A3" s="187">
        <v>2008</v>
      </c>
      <c r="B3" s="6">
        <v>1</v>
      </c>
      <c r="C3" s="1">
        <f>'Florida_Keys PR'!G134</f>
        <v>124.89284334139768</v>
      </c>
      <c r="D3" s="1">
        <v>45</v>
      </c>
      <c r="E3" s="13"/>
      <c r="F3" s="55">
        <f>+Metro_Dade!I99</f>
        <v>1.3140000000000001</v>
      </c>
      <c r="G3" s="1"/>
      <c r="H3" s="1"/>
      <c r="I3" s="1"/>
      <c r="J3" s="1"/>
      <c r="K3" s="1"/>
      <c r="L3" s="1">
        <f>SUM(C3:K3)</f>
        <v>171.20684334139767</v>
      </c>
      <c r="N3" s="1">
        <f>E3+G3</f>
        <v>0</v>
      </c>
    </row>
    <row r="4" spans="1:14" x14ac:dyDescent="0.2">
      <c r="A4" s="187">
        <v>2008</v>
      </c>
      <c r="B4" s="6">
        <v>2</v>
      </c>
      <c r="C4" s="1">
        <f>'Florida_Keys PR'!G135</f>
        <v>123.50160766470337</v>
      </c>
      <c r="D4" s="1">
        <v>45</v>
      </c>
      <c r="E4" s="2"/>
      <c r="F4" s="55">
        <f>+Metro_Dade!I100</f>
        <v>1.3140000000000001</v>
      </c>
      <c r="G4" s="1"/>
      <c r="H4" s="1"/>
      <c r="I4" s="1"/>
      <c r="J4" s="1"/>
      <c r="K4" s="1"/>
      <c r="L4" s="1">
        <f t="shared" ref="L4:L67" si="0">SUM(C4:K4)</f>
        <v>169.81560766470338</v>
      </c>
      <c r="N4" s="1">
        <f t="shared" ref="N4:N66" si="1">E4+G4</f>
        <v>0</v>
      </c>
    </row>
    <row r="5" spans="1:14" x14ac:dyDescent="0.2">
      <c r="A5" s="187">
        <v>2008</v>
      </c>
      <c r="B5" s="6">
        <v>3</v>
      </c>
      <c r="C5" s="1">
        <f>'Florida_Keys PR'!G136</f>
        <v>130.72529732277101</v>
      </c>
      <c r="D5" s="1">
        <v>45</v>
      </c>
      <c r="E5" s="2"/>
      <c r="F5" s="55">
        <f>+Metro_Dade!I101</f>
        <v>1.3140000000000001</v>
      </c>
      <c r="G5" s="1"/>
      <c r="H5" s="1"/>
      <c r="I5" s="1"/>
      <c r="J5" s="1"/>
      <c r="K5" s="1"/>
      <c r="L5" s="1">
        <f t="shared" si="0"/>
        <v>177.03929732277101</v>
      </c>
      <c r="N5" s="1">
        <f t="shared" si="1"/>
        <v>0</v>
      </c>
    </row>
    <row r="6" spans="1:14" x14ac:dyDescent="0.2">
      <c r="A6" s="187">
        <v>2008</v>
      </c>
      <c r="B6" s="6">
        <v>4</v>
      </c>
      <c r="C6" s="1">
        <f>'Florida_Keys PR'!G137</f>
        <v>135.81233411612433</v>
      </c>
      <c r="D6" s="1">
        <v>45</v>
      </c>
      <c r="E6" s="2"/>
      <c r="F6" s="55">
        <f>+Metro_Dade!I102</f>
        <v>1.3140000000000001</v>
      </c>
      <c r="G6" s="1"/>
      <c r="H6" s="1"/>
      <c r="I6" s="1"/>
      <c r="J6" s="1"/>
      <c r="K6" s="1"/>
      <c r="L6" s="1">
        <f t="shared" si="0"/>
        <v>182.12633411612433</v>
      </c>
      <c r="N6" s="1">
        <f t="shared" si="1"/>
        <v>0</v>
      </c>
    </row>
    <row r="7" spans="1:14" x14ac:dyDescent="0.2">
      <c r="A7" s="187">
        <v>2008</v>
      </c>
      <c r="B7" s="6">
        <v>5</v>
      </c>
      <c r="C7" s="1">
        <f>'Florida_Keys PR'!G138</f>
        <v>149.1489844812599</v>
      </c>
      <c r="D7" s="1">
        <v>45</v>
      </c>
      <c r="E7" s="2"/>
      <c r="F7" s="55">
        <f>+Metro_Dade!I103</f>
        <v>1.3140000000000001</v>
      </c>
      <c r="G7" s="1"/>
      <c r="H7" s="1"/>
      <c r="I7" s="1"/>
      <c r="J7" s="1"/>
      <c r="K7" s="1"/>
      <c r="L7" s="1">
        <f t="shared" si="0"/>
        <v>195.46298448125989</v>
      </c>
      <c r="N7" s="1">
        <f t="shared" si="1"/>
        <v>0</v>
      </c>
    </row>
    <row r="8" spans="1:14" x14ac:dyDescent="0.2">
      <c r="A8" s="187">
        <v>2008</v>
      </c>
      <c r="B8" s="6">
        <v>6</v>
      </c>
      <c r="C8" s="1">
        <f>'Florida_Keys PR'!G139</f>
        <v>152.25870619572402</v>
      </c>
      <c r="D8" s="1">
        <v>45</v>
      </c>
      <c r="E8" s="2"/>
      <c r="F8" s="55">
        <f>+Metro_Dade!I104</f>
        <v>1.3140000000000001</v>
      </c>
      <c r="G8" s="1"/>
      <c r="H8" s="1"/>
      <c r="I8" s="1"/>
      <c r="J8" s="1"/>
      <c r="K8" s="1"/>
      <c r="L8" s="1">
        <f t="shared" si="0"/>
        <v>198.57270619572401</v>
      </c>
      <c r="N8" s="1">
        <f t="shared" si="1"/>
        <v>0</v>
      </c>
    </row>
    <row r="9" spans="1:14" x14ac:dyDescent="0.2">
      <c r="A9" s="187">
        <v>2008</v>
      </c>
      <c r="B9" s="6">
        <v>7</v>
      </c>
      <c r="C9" s="1">
        <f>'Florida_Keys PR'!G140</f>
        <v>160.53800000000001</v>
      </c>
      <c r="D9" s="1">
        <v>45</v>
      </c>
      <c r="E9" s="2"/>
      <c r="F9" s="55">
        <f>+Metro_Dade!I105</f>
        <v>1.3140000000000001</v>
      </c>
      <c r="G9" s="1"/>
      <c r="H9" s="1"/>
      <c r="I9" s="1"/>
      <c r="J9" s="1"/>
      <c r="K9" s="1"/>
      <c r="L9" s="1">
        <f t="shared" si="0"/>
        <v>206.852</v>
      </c>
      <c r="N9" s="1">
        <f t="shared" si="1"/>
        <v>0</v>
      </c>
    </row>
    <row r="10" spans="1:14" x14ac:dyDescent="0.2">
      <c r="A10" s="64">
        <v>2008</v>
      </c>
      <c r="B10" s="65">
        <v>8</v>
      </c>
      <c r="C10" s="1">
        <f>'Florida_Keys PR'!G141</f>
        <v>159.01821327816614</v>
      </c>
      <c r="D10" s="66">
        <v>45</v>
      </c>
      <c r="E10" s="67"/>
      <c r="F10" s="68">
        <f>+Metro_Dade!I106</f>
        <v>1.3140000000000001</v>
      </c>
      <c r="G10" s="66"/>
      <c r="H10" s="66"/>
      <c r="I10" s="66"/>
      <c r="J10" s="66"/>
      <c r="K10" s="66"/>
      <c r="L10" s="1">
        <f t="shared" si="0"/>
        <v>205.33221327816614</v>
      </c>
      <c r="N10" s="1">
        <f t="shared" si="1"/>
        <v>0</v>
      </c>
    </row>
    <row r="11" spans="1:14" x14ac:dyDescent="0.2">
      <c r="A11" s="187">
        <v>2008</v>
      </c>
      <c r="B11" s="6">
        <v>9</v>
      </c>
      <c r="C11" s="1">
        <f>'Florida_Keys PR'!G142</f>
        <v>150.06363897051006</v>
      </c>
      <c r="D11" s="1">
        <v>45</v>
      </c>
      <c r="E11" s="2"/>
      <c r="F11" s="55">
        <f>+Metro_Dade!I107</f>
        <v>1.3140000000000001</v>
      </c>
      <c r="G11" s="1"/>
      <c r="H11" s="1"/>
      <c r="I11" s="1"/>
      <c r="J11" s="1"/>
      <c r="K11" s="1"/>
      <c r="L11" s="1">
        <f t="shared" si="0"/>
        <v>196.37763897051005</v>
      </c>
      <c r="N11" s="1">
        <f t="shared" si="1"/>
        <v>0</v>
      </c>
    </row>
    <row r="12" spans="1:14" x14ac:dyDescent="0.2">
      <c r="A12" s="187">
        <v>2008</v>
      </c>
      <c r="B12" s="6">
        <v>10</v>
      </c>
      <c r="C12" s="1">
        <f>'Florida_Keys PR'!G143</f>
        <v>135.56385528399699</v>
      </c>
      <c r="D12" s="1">
        <v>45</v>
      </c>
      <c r="E12" s="2"/>
      <c r="F12" s="55">
        <f>+Metro_Dade!I108</f>
        <v>1.3140000000000001</v>
      </c>
      <c r="G12" s="1"/>
      <c r="H12" s="1"/>
      <c r="I12" s="1"/>
      <c r="J12" s="1"/>
      <c r="K12" s="1"/>
      <c r="L12" s="1">
        <f t="shared" si="0"/>
        <v>181.87785528399698</v>
      </c>
      <c r="N12" s="1">
        <f t="shared" si="1"/>
        <v>0</v>
      </c>
    </row>
    <row r="13" spans="1:14" x14ac:dyDescent="0.2">
      <c r="A13" s="187">
        <v>2008</v>
      </c>
      <c r="B13" s="6">
        <v>11</v>
      </c>
      <c r="C13" s="1">
        <f>'Florida_Keys PR'!G144</f>
        <v>121.08868973842087</v>
      </c>
      <c r="D13" s="1">
        <v>45</v>
      </c>
      <c r="E13" s="2"/>
      <c r="F13" s="55">
        <f>+Metro_Dade!I109</f>
        <v>1.3140000000000001</v>
      </c>
      <c r="G13" s="1"/>
      <c r="H13" s="1"/>
      <c r="I13" s="1"/>
      <c r="J13" s="1"/>
      <c r="K13" s="1"/>
      <c r="L13" s="1">
        <f t="shared" si="0"/>
        <v>167.40268973842086</v>
      </c>
      <c r="N13" s="1">
        <f t="shared" si="1"/>
        <v>0</v>
      </c>
    </row>
    <row r="14" spans="1:14" x14ac:dyDescent="0.2">
      <c r="A14" s="187">
        <v>2008</v>
      </c>
      <c r="B14" s="6">
        <v>12</v>
      </c>
      <c r="C14" s="1">
        <f>'Florida_Keys PR'!G145</f>
        <v>125.69239142279318</v>
      </c>
      <c r="D14" s="1">
        <v>45</v>
      </c>
      <c r="E14" s="11"/>
      <c r="F14" s="55">
        <f>+Metro_Dade!I110</f>
        <v>1.3140000000000001</v>
      </c>
      <c r="G14" s="1">
        <v>75</v>
      </c>
      <c r="H14" s="1"/>
      <c r="I14" s="1"/>
      <c r="J14" s="1"/>
      <c r="K14" s="1"/>
      <c r="L14" s="1">
        <f t="shared" si="0"/>
        <v>247.00639142279317</v>
      </c>
      <c r="M14" s="46"/>
      <c r="N14" s="1">
        <f t="shared" si="1"/>
        <v>75</v>
      </c>
    </row>
    <row r="15" spans="1:14" x14ac:dyDescent="0.2">
      <c r="A15" s="187">
        <v>2009</v>
      </c>
      <c r="B15" s="6">
        <v>1</v>
      </c>
      <c r="C15" s="1">
        <f>'Florida_Keys PR'!G146</f>
        <v>125.52979684243881</v>
      </c>
      <c r="D15" s="1">
        <f>+Key_West!J146</f>
        <v>45</v>
      </c>
      <c r="E15" s="13"/>
      <c r="F15" s="55">
        <f>+Metro_Dade!I111</f>
        <v>1.3140000000000001</v>
      </c>
      <c r="G15" s="1">
        <v>75</v>
      </c>
      <c r="H15" s="1"/>
      <c r="I15" s="1"/>
      <c r="J15" s="1"/>
      <c r="K15" s="1"/>
      <c r="L15" s="1">
        <f t="shared" si="0"/>
        <v>246.84379684243882</v>
      </c>
      <c r="N15" s="1">
        <f t="shared" si="1"/>
        <v>75</v>
      </c>
    </row>
    <row r="16" spans="1:14" x14ac:dyDescent="0.2">
      <c r="A16" s="187">
        <v>2009</v>
      </c>
      <c r="B16" s="6">
        <v>2</v>
      </c>
      <c r="C16" s="1">
        <f>'Florida_Keys PR'!G147</f>
        <v>124.13146586379338</v>
      </c>
      <c r="D16" s="1">
        <f>+Key_West!J147</f>
        <v>45</v>
      </c>
      <c r="E16" s="2"/>
      <c r="F16" s="55">
        <f>+Metro_Dade!I112</f>
        <v>1.3140000000000001</v>
      </c>
      <c r="G16" s="1">
        <v>75</v>
      </c>
      <c r="H16" s="1"/>
      <c r="I16" s="1"/>
      <c r="J16" s="1"/>
      <c r="K16" s="1"/>
      <c r="L16" s="1">
        <f t="shared" si="0"/>
        <v>245.44546586379337</v>
      </c>
      <c r="N16" s="1">
        <f t="shared" si="1"/>
        <v>75</v>
      </c>
    </row>
    <row r="17" spans="1:14" x14ac:dyDescent="0.2">
      <c r="A17" s="187">
        <v>2009</v>
      </c>
      <c r="B17" s="6">
        <v>3</v>
      </c>
      <c r="C17" s="1">
        <f>'Florida_Keys PR'!G148</f>
        <v>131.39199633911716</v>
      </c>
      <c r="D17" s="1">
        <f>+Key_West!J148</f>
        <v>45</v>
      </c>
      <c r="E17" s="2"/>
      <c r="F17" s="55">
        <f>+Metro_Dade!I113</f>
        <v>1.3140000000000001</v>
      </c>
      <c r="G17" s="1">
        <v>75</v>
      </c>
      <c r="H17" s="1"/>
      <c r="I17" s="1"/>
      <c r="J17" s="1"/>
      <c r="K17" s="1"/>
      <c r="L17" s="1">
        <f t="shared" si="0"/>
        <v>252.70599633911715</v>
      </c>
      <c r="N17" s="1">
        <f t="shared" si="1"/>
        <v>75</v>
      </c>
    </row>
    <row r="18" spans="1:14" x14ac:dyDescent="0.2">
      <c r="A18" s="187">
        <v>2009</v>
      </c>
      <c r="B18" s="6">
        <v>4</v>
      </c>
      <c r="C18" s="1">
        <f>'Florida_Keys PR'!G149</f>
        <v>136.50497702011657</v>
      </c>
      <c r="D18" s="1">
        <f>+Key_West!J149</f>
        <v>45</v>
      </c>
      <c r="E18" s="2"/>
      <c r="F18" s="55">
        <f>+Metro_Dade!I114</f>
        <v>1.3140000000000001</v>
      </c>
      <c r="G18" s="1">
        <v>75</v>
      </c>
      <c r="H18" s="1"/>
      <c r="I18" s="1"/>
      <c r="J18" s="1"/>
      <c r="K18" s="1"/>
      <c r="L18" s="1">
        <f t="shared" si="0"/>
        <v>257.81897702011656</v>
      </c>
      <c r="N18" s="1">
        <f t="shared" si="1"/>
        <v>75</v>
      </c>
    </row>
    <row r="19" spans="1:14" x14ac:dyDescent="0.2">
      <c r="A19" s="187">
        <v>2009</v>
      </c>
      <c r="B19" s="6">
        <v>5</v>
      </c>
      <c r="C19" s="1">
        <f>'Florida_Keys PR'!G150</f>
        <v>149.90964430211432</v>
      </c>
      <c r="D19" s="1">
        <f>+Key_West!J150</f>
        <v>45</v>
      </c>
      <c r="E19" s="2"/>
      <c r="F19" s="55">
        <f>+Metro_Dade!I115</f>
        <v>1.3140000000000001</v>
      </c>
      <c r="G19" s="1">
        <v>75</v>
      </c>
      <c r="H19" s="1"/>
      <c r="I19" s="1"/>
      <c r="J19" s="1"/>
      <c r="K19" s="1"/>
      <c r="L19" s="1">
        <f t="shared" si="0"/>
        <v>271.22364430211428</v>
      </c>
      <c r="N19" s="1">
        <f t="shared" si="1"/>
        <v>75</v>
      </c>
    </row>
    <row r="20" spans="1:14" x14ac:dyDescent="0.2">
      <c r="A20" s="187">
        <v>2009</v>
      </c>
      <c r="B20" s="6">
        <v>6</v>
      </c>
      <c r="C20" s="1">
        <f>'Florida_Keys PR'!G151</f>
        <v>153.03522559732221</v>
      </c>
      <c r="D20" s="1">
        <f>+Key_West!J151</f>
        <v>45</v>
      </c>
      <c r="E20" s="2"/>
      <c r="F20" s="55">
        <f>+Metro_Dade!I116</f>
        <v>1.3140000000000001</v>
      </c>
      <c r="G20" s="1">
        <v>75</v>
      </c>
      <c r="H20" s="1"/>
      <c r="I20" s="1"/>
      <c r="J20" s="1"/>
      <c r="K20" s="1"/>
      <c r="L20" s="1">
        <f t="shared" si="0"/>
        <v>274.34922559732217</v>
      </c>
      <c r="N20" s="1">
        <f t="shared" si="1"/>
        <v>75</v>
      </c>
    </row>
    <row r="21" spans="1:14" x14ac:dyDescent="0.2">
      <c r="A21" s="187">
        <v>2009</v>
      </c>
      <c r="B21" s="6">
        <v>7</v>
      </c>
      <c r="C21" s="1">
        <f>'Florida_Keys PR'!G152</f>
        <v>161.357</v>
      </c>
      <c r="D21" s="1">
        <f>+Key_West!J152</f>
        <v>45</v>
      </c>
      <c r="E21" s="2"/>
      <c r="F21" s="55">
        <f>+Metro_Dade!I117</f>
        <v>1.3140000000000001</v>
      </c>
      <c r="G21" s="1">
        <v>75</v>
      </c>
      <c r="H21" s="1"/>
      <c r="I21" s="1"/>
      <c r="J21" s="1"/>
      <c r="K21" s="1"/>
      <c r="L21" s="1">
        <f t="shared" si="0"/>
        <v>282.67099999999999</v>
      </c>
      <c r="N21" s="1">
        <f t="shared" si="1"/>
        <v>75</v>
      </c>
    </row>
    <row r="22" spans="1:14" s="67" customFormat="1" x14ac:dyDescent="0.2">
      <c r="A22" s="64">
        <v>2009</v>
      </c>
      <c r="B22" s="65">
        <v>8</v>
      </c>
      <c r="C22" s="1">
        <f>'Florida_Keys PR'!G153</f>
        <v>159.82920616588478</v>
      </c>
      <c r="D22" s="66">
        <f>+Key_West!J153</f>
        <v>45</v>
      </c>
      <c r="F22" s="68">
        <f>+Metro_Dade!I118</f>
        <v>1.3140000000000001</v>
      </c>
      <c r="G22" s="66">
        <v>75</v>
      </c>
      <c r="H22" s="66"/>
      <c r="I22" s="66"/>
      <c r="J22" s="66"/>
      <c r="K22" s="66"/>
      <c r="L22" s="1">
        <f t="shared" si="0"/>
        <v>281.14320616588475</v>
      </c>
      <c r="N22" s="1">
        <f t="shared" si="1"/>
        <v>75</v>
      </c>
    </row>
    <row r="23" spans="1:14" x14ac:dyDescent="0.2">
      <c r="A23" s="187">
        <v>2009</v>
      </c>
      <c r="B23" s="6">
        <v>9</v>
      </c>
      <c r="C23" s="1">
        <f>'Florida_Keys PR'!G154</f>
        <v>150.82896352925965</v>
      </c>
      <c r="D23" s="1">
        <f>+Key_West!J154</f>
        <v>45</v>
      </c>
      <c r="E23" s="2"/>
      <c r="F23" s="55">
        <f>+Metro_Dade!I119</f>
        <v>1.3140000000000001</v>
      </c>
      <c r="G23" s="1">
        <v>75</v>
      </c>
      <c r="H23" s="1"/>
      <c r="I23" s="1"/>
      <c r="J23" s="1"/>
      <c r="K23" s="1"/>
      <c r="L23" s="1">
        <f t="shared" si="0"/>
        <v>272.14296352925965</v>
      </c>
      <c r="N23" s="1">
        <f t="shared" si="1"/>
        <v>75</v>
      </c>
    </row>
    <row r="24" spans="1:14" x14ac:dyDescent="0.2">
      <c r="A24" s="187">
        <v>2009</v>
      </c>
      <c r="B24" s="6">
        <v>10</v>
      </c>
      <c r="C24" s="1">
        <f>'Florida_Keys PR'!G155</f>
        <v>136.25523094594539</v>
      </c>
      <c r="D24" s="1">
        <f>+Key_West!J155</f>
        <v>45</v>
      </c>
      <c r="E24" s="2"/>
      <c r="F24" s="55">
        <f>+Metro_Dade!I120</f>
        <v>1.3140000000000001</v>
      </c>
      <c r="G24" s="1">
        <v>75</v>
      </c>
      <c r="H24" s="1"/>
      <c r="I24" s="1"/>
      <c r="J24" s="1"/>
      <c r="K24" s="1"/>
      <c r="L24" s="1">
        <f t="shared" si="0"/>
        <v>257.56923094594538</v>
      </c>
      <c r="N24" s="1">
        <f t="shared" si="1"/>
        <v>75</v>
      </c>
    </row>
    <row r="25" spans="1:14" x14ac:dyDescent="0.2">
      <c r="A25" s="187">
        <v>2009</v>
      </c>
      <c r="B25" s="6">
        <v>11</v>
      </c>
      <c r="C25" s="1">
        <f>'Florida_Keys PR'!G156</f>
        <v>121.70624205608682</v>
      </c>
      <c r="D25" s="1">
        <f>+Key_West!J156</f>
        <v>45</v>
      </c>
      <c r="E25" s="2"/>
      <c r="F25" s="55">
        <f>+Metro_Dade!I121</f>
        <v>1.3140000000000001</v>
      </c>
      <c r="G25" s="1">
        <v>75</v>
      </c>
      <c r="H25" s="1"/>
      <c r="I25" s="1"/>
      <c r="J25" s="1"/>
      <c r="K25" s="1"/>
      <c r="L25" s="1">
        <f t="shared" si="0"/>
        <v>243.0202420560868</v>
      </c>
      <c r="N25" s="1">
        <f t="shared" si="1"/>
        <v>75</v>
      </c>
    </row>
    <row r="26" spans="1:14" x14ac:dyDescent="0.2">
      <c r="A26" s="187">
        <v>2009</v>
      </c>
      <c r="B26" s="6">
        <v>12</v>
      </c>
      <c r="C26" s="1">
        <f>'Florida_Keys PR'!G157</f>
        <v>126.33342261904944</v>
      </c>
      <c r="D26" s="1">
        <f>+Key_West!J157</f>
        <v>45</v>
      </c>
      <c r="E26" s="11"/>
      <c r="F26" s="55">
        <f>+Metro_Dade!I122</f>
        <v>1.3140000000000001</v>
      </c>
      <c r="G26" s="1">
        <v>75</v>
      </c>
      <c r="H26" s="1"/>
      <c r="I26" s="1"/>
      <c r="J26" s="1"/>
      <c r="K26" s="1"/>
      <c r="L26" s="1">
        <f t="shared" si="0"/>
        <v>247.64742261904942</v>
      </c>
      <c r="M26" s="46"/>
      <c r="N26" s="1">
        <f t="shared" si="1"/>
        <v>75</v>
      </c>
    </row>
    <row r="27" spans="1:14" x14ac:dyDescent="0.2">
      <c r="A27" s="187">
        <v>2010</v>
      </c>
      <c r="B27" s="6">
        <v>1</v>
      </c>
      <c r="C27" s="1">
        <f>'Florida_Keys PR'!G158</f>
        <v>126.16999880633524</v>
      </c>
      <c r="D27" s="1">
        <f>+Key_West!J158</f>
        <v>45</v>
      </c>
      <c r="E27" s="1">
        <f>+'LEE County'!E2</f>
        <v>1130.8399999999999</v>
      </c>
      <c r="F27" s="55">
        <f>+Metro_Dade!I123</f>
        <v>0.68500000000000005</v>
      </c>
      <c r="G27" s="1">
        <f>+Seminole!G15</f>
        <v>0</v>
      </c>
      <c r="H27" s="1"/>
      <c r="I27" s="1"/>
      <c r="J27" s="1"/>
      <c r="K27" s="1"/>
      <c r="L27" s="1">
        <f t="shared" si="0"/>
        <v>1302.6949988063352</v>
      </c>
      <c r="N27" s="1">
        <f t="shared" si="1"/>
        <v>1130.8399999999999</v>
      </c>
    </row>
    <row r="28" spans="1:14" x14ac:dyDescent="0.2">
      <c r="A28" s="187">
        <v>2010</v>
      </c>
      <c r="B28" s="6">
        <v>2</v>
      </c>
      <c r="C28" s="1">
        <f>'Florida_Keys PR'!G159</f>
        <v>124.76453633969872</v>
      </c>
      <c r="D28" s="1">
        <f>+Key_West!J159</f>
        <v>45</v>
      </c>
      <c r="E28" s="1">
        <f>+'LEE County'!E3</f>
        <v>740.48</v>
      </c>
      <c r="F28" s="55">
        <f>+Metro_Dade!I124</f>
        <v>0.72</v>
      </c>
      <c r="G28" s="1">
        <f>+Seminole!G16</f>
        <v>0</v>
      </c>
      <c r="H28" s="1"/>
      <c r="I28" s="1"/>
      <c r="J28" s="1"/>
      <c r="K28" s="1"/>
      <c r="L28" s="1">
        <f t="shared" si="0"/>
        <v>910.96453633969872</v>
      </c>
      <c r="N28" s="1">
        <f t="shared" si="1"/>
        <v>740.48</v>
      </c>
    </row>
    <row r="29" spans="1:14" x14ac:dyDescent="0.2">
      <c r="A29" s="187">
        <v>2010</v>
      </c>
      <c r="B29" s="6">
        <v>3</v>
      </c>
      <c r="C29" s="1">
        <f>'Florida_Keys PR'!G160</f>
        <v>132.06209552044666</v>
      </c>
      <c r="D29" s="1">
        <f>+Key_West!J160</f>
        <v>45</v>
      </c>
      <c r="E29" s="1">
        <f>+'LEE County'!E4</f>
        <v>761.08</v>
      </c>
      <c r="F29" s="55">
        <f>+Metro_Dade!I125</f>
        <v>1.1679999999999999</v>
      </c>
      <c r="G29" s="1">
        <f>+Seminole!G17</f>
        <v>0</v>
      </c>
      <c r="H29" s="1"/>
      <c r="I29" s="1"/>
      <c r="J29" s="1"/>
      <c r="K29" s="1"/>
      <c r="L29" s="1">
        <f t="shared" si="0"/>
        <v>939.31009552044668</v>
      </c>
      <c r="N29" s="1">
        <f t="shared" si="1"/>
        <v>761.08</v>
      </c>
    </row>
    <row r="30" spans="1:14" x14ac:dyDescent="0.2">
      <c r="A30" s="187">
        <v>2010</v>
      </c>
      <c r="B30" s="6">
        <v>4</v>
      </c>
      <c r="C30" s="1">
        <f>'Florida_Keys PR'!G161</f>
        <v>137.20115240291918</v>
      </c>
      <c r="D30" s="1">
        <f>+Key_West!J161</f>
        <v>45</v>
      </c>
      <c r="E30" s="1">
        <f>+'LEE County'!E5</f>
        <v>569.16999999999996</v>
      </c>
      <c r="F30" s="55">
        <f>+Metro_Dade!I126</f>
        <v>1.141</v>
      </c>
      <c r="G30" s="1">
        <f>+Seminole!G18</f>
        <v>0</v>
      </c>
      <c r="H30" s="1"/>
      <c r="I30" s="1"/>
      <c r="J30" s="1"/>
      <c r="K30" s="1"/>
      <c r="L30" s="1">
        <f t="shared" si="0"/>
        <v>752.51215240291913</v>
      </c>
      <c r="N30" s="1">
        <f t="shared" si="1"/>
        <v>569.16999999999996</v>
      </c>
    </row>
    <row r="31" spans="1:14" x14ac:dyDescent="0.2">
      <c r="A31" s="187">
        <v>2010</v>
      </c>
      <c r="B31" s="6">
        <v>5</v>
      </c>
      <c r="C31" s="1">
        <f>'Florida_Keys PR'!G162</f>
        <v>150.67418348805509</v>
      </c>
      <c r="D31" s="1">
        <f>+Key_West!J162</f>
        <v>45</v>
      </c>
      <c r="E31" s="1">
        <f>+'LEE County'!E6</f>
        <v>712.93000000000006</v>
      </c>
      <c r="F31" s="55">
        <f>+Metro_Dade!I127</f>
        <v>1.1299999999999999</v>
      </c>
      <c r="G31" s="1">
        <f>+Seminole!G19</f>
        <v>0</v>
      </c>
      <c r="H31" s="1"/>
      <c r="I31" s="1"/>
      <c r="J31" s="1"/>
      <c r="K31" s="1"/>
      <c r="L31" s="1">
        <f t="shared" si="0"/>
        <v>909.73418348805512</v>
      </c>
      <c r="N31" s="1">
        <f t="shared" si="1"/>
        <v>712.93000000000006</v>
      </c>
    </row>
    <row r="32" spans="1:14" x14ac:dyDescent="0.2">
      <c r="A32" s="187">
        <v>2010</v>
      </c>
      <c r="B32" s="6">
        <v>6</v>
      </c>
      <c r="C32" s="1">
        <f>'Florida_Keys PR'!G163</f>
        <v>153.81570524786858</v>
      </c>
      <c r="D32" s="1">
        <f>+Key_West!J163</f>
        <v>45</v>
      </c>
      <c r="E32" s="1">
        <f>+'LEE County'!E7</f>
        <v>797.42000000000007</v>
      </c>
      <c r="F32" s="55">
        <f>+Metro_Dade!I128</f>
        <v>1.1379999999999999</v>
      </c>
      <c r="G32" s="1">
        <f>+Seminole!G20</f>
        <v>0</v>
      </c>
      <c r="H32" s="1"/>
      <c r="I32" s="1"/>
      <c r="J32" s="1"/>
      <c r="K32" s="1"/>
      <c r="L32" s="1">
        <f t="shared" si="0"/>
        <v>997.37370524786866</v>
      </c>
      <c r="N32" s="1">
        <f t="shared" si="1"/>
        <v>797.42000000000007</v>
      </c>
    </row>
    <row r="33" spans="1:14" x14ac:dyDescent="0.2">
      <c r="A33" s="187">
        <v>2010</v>
      </c>
      <c r="B33" s="6">
        <v>7</v>
      </c>
      <c r="C33" s="1">
        <f>'Florida_Keys PR'!G164</f>
        <v>162.18</v>
      </c>
      <c r="D33" s="1">
        <f>+Key_West!J164</f>
        <v>45</v>
      </c>
      <c r="E33" s="1">
        <f>+'LEE County'!E8</f>
        <v>765.29</v>
      </c>
      <c r="F33" s="55">
        <f>+Metro_Dade!I129</f>
        <v>1.1459999999999999</v>
      </c>
      <c r="G33" s="1">
        <f>+Seminole!G21</f>
        <v>0</v>
      </c>
      <c r="H33" s="1"/>
      <c r="I33" s="1"/>
      <c r="J33" s="1"/>
      <c r="K33" s="1"/>
      <c r="L33" s="1">
        <f t="shared" si="0"/>
        <v>973.61599999999999</v>
      </c>
      <c r="N33" s="1">
        <f t="shared" si="1"/>
        <v>765.29</v>
      </c>
    </row>
    <row r="34" spans="1:14" s="67" customFormat="1" x14ac:dyDescent="0.2">
      <c r="A34" s="64">
        <v>2010</v>
      </c>
      <c r="B34" s="65">
        <v>8</v>
      </c>
      <c r="C34" s="1">
        <f>'Florida_Keys PR'!G165</f>
        <v>160.6443351173308</v>
      </c>
      <c r="D34" s="66">
        <f>+Key_West!J165</f>
        <v>45</v>
      </c>
      <c r="E34" s="66">
        <f>+'LEE County'!E9</f>
        <v>793.6</v>
      </c>
      <c r="F34" s="68">
        <f>+Metro_Dade!I130</f>
        <v>1.155</v>
      </c>
      <c r="G34" s="66">
        <f>+Seminole!G22</f>
        <v>0</v>
      </c>
      <c r="H34" s="66"/>
      <c r="I34" s="66"/>
      <c r="J34" s="66"/>
      <c r="K34" s="66"/>
      <c r="L34" s="1">
        <f t="shared" si="0"/>
        <v>1000.3993351173308</v>
      </c>
      <c r="N34" s="1">
        <f t="shared" si="1"/>
        <v>793.6</v>
      </c>
    </row>
    <row r="35" spans="1:14" x14ac:dyDescent="0.2">
      <c r="A35" s="187">
        <v>2010</v>
      </c>
      <c r="B35" s="6">
        <v>9</v>
      </c>
      <c r="C35" s="1">
        <f>'Florida_Keys PR'!G166</f>
        <v>151.5981912432589</v>
      </c>
      <c r="D35" s="1">
        <f>+Key_West!J166</f>
        <v>45</v>
      </c>
      <c r="E35" s="1">
        <f>+'LEE County'!E10</f>
        <v>732.59</v>
      </c>
      <c r="F35" s="55">
        <f>+Metro_Dade!I131</f>
        <v>1.083</v>
      </c>
      <c r="G35" s="1">
        <f>+Seminole!G23</f>
        <v>0</v>
      </c>
      <c r="H35" s="1"/>
      <c r="I35" s="1"/>
      <c r="J35" s="1"/>
      <c r="K35" s="1"/>
      <c r="L35" s="1">
        <f t="shared" si="0"/>
        <v>930.27119124325884</v>
      </c>
      <c r="N35" s="1">
        <f t="shared" si="1"/>
        <v>732.59</v>
      </c>
    </row>
    <row r="36" spans="1:14" x14ac:dyDescent="0.2">
      <c r="A36" s="187">
        <v>2010</v>
      </c>
      <c r="B36" s="6">
        <v>10</v>
      </c>
      <c r="C36" s="1">
        <f>'Florida_Keys PR'!G167</f>
        <v>136.95013262376972</v>
      </c>
      <c r="D36" s="1">
        <f>+Key_West!J167</f>
        <v>45</v>
      </c>
      <c r="E36" s="1">
        <f>+'LEE County'!E11</f>
        <v>679.54</v>
      </c>
      <c r="F36" s="55">
        <f>+Metro_Dade!I132</f>
        <v>1.099</v>
      </c>
      <c r="G36" s="1">
        <f>+Seminole!G24</f>
        <v>0</v>
      </c>
      <c r="H36" s="1"/>
      <c r="I36" s="1"/>
      <c r="J36" s="1"/>
      <c r="K36" s="1"/>
      <c r="L36" s="1">
        <f t="shared" si="0"/>
        <v>862.58913262376973</v>
      </c>
      <c r="N36" s="1">
        <f t="shared" si="1"/>
        <v>679.54</v>
      </c>
    </row>
    <row r="37" spans="1:14" x14ac:dyDescent="0.2">
      <c r="A37" s="187">
        <v>2010</v>
      </c>
      <c r="B37" s="6">
        <v>11</v>
      </c>
      <c r="C37" s="1">
        <f>'Florida_Keys PR'!G168</f>
        <v>122.32694389057288</v>
      </c>
      <c r="D37" s="1">
        <f>+Key_West!J168</f>
        <v>45</v>
      </c>
      <c r="E37" s="1">
        <f>+'LEE County'!E12</f>
        <v>595.83000000000004</v>
      </c>
      <c r="F37" s="55">
        <f>+Metro_Dade!I133</f>
        <v>1.196</v>
      </c>
      <c r="G37" s="1">
        <f>+Seminole!G25</f>
        <v>0</v>
      </c>
      <c r="H37" s="1"/>
      <c r="I37" s="1"/>
      <c r="J37" s="1"/>
      <c r="K37" s="1"/>
      <c r="L37" s="1">
        <f t="shared" si="0"/>
        <v>764.35294389057287</v>
      </c>
      <c r="N37" s="1">
        <f t="shared" si="1"/>
        <v>595.83000000000004</v>
      </c>
    </row>
    <row r="38" spans="1:14" x14ac:dyDescent="0.2">
      <c r="A38" s="187">
        <v>2010</v>
      </c>
      <c r="B38" s="6">
        <v>12</v>
      </c>
      <c r="C38" s="1">
        <f>'Florida_Keys PR'!G169</f>
        <v>126.97772307440658</v>
      </c>
      <c r="D38" s="1">
        <f>+Key_West!J169</f>
        <v>45</v>
      </c>
      <c r="E38" s="1">
        <f>+'LEE County'!E13</f>
        <v>880.98</v>
      </c>
      <c r="F38" s="55">
        <f>+Metro_Dade!I134</f>
        <v>1.2</v>
      </c>
      <c r="G38" s="1">
        <f>+Seminole!G26</f>
        <v>0</v>
      </c>
      <c r="H38" s="1"/>
      <c r="I38" s="1"/>
      <c r="J38" s="1"/>
      <c r="K38" s="1"/>
      <c r="L38" s="1">
        <f t="shared" si="0"/>
        <v>1054.1577230744067</v>
      </c>
      <c r="M38" s="46"/>
      <c r="N38" s="1">
        <f t="shared" si="1"/>
        <v>880.98</v>
      </c>
    </row>
    <row r="39" spans="1:14" x14ac:dyDescent="0.2">
      <c r="A39" s="187">
        <v>2011</v>
      </c>
      <c r="B39" s="6">
        <v>1</v>
      </c>
      <c r="C39" s="1">
        <f>'Florida_Keys PR'!G170</f>
        <v>126.81346580024754</v>
      </c>
      <c r="D39" s="1">
        <f>+Key_West!J170</f>
        <v>45</v>
      </c>
      <c r="E39" s="1">
        <f>+'LEE County'!E14</f>
        <v>835.56</v>
      </c>
      <c r="F39" s="55">
        <f>+Metro_Dade!I135</f>
        <v>1.1919999999999999</v>
      </c>
      <c r="G39" s="1">
        <f>+Seminole!G27</f>
        <v>0</v>
      </c>
      <c r="H39" s="1"/>
      <c r="I39" s="1"/>
      <c r="J39" s="1"/>
      <c r="K39" s="1"/>
      <c r="L39" s="1">
        <f t="shared" si="0"/>
        <v>1008.5654658002475</v>
      </c>
      <c r="N39" s="1">
        <f t="shared" si="1"/>
        <v>835.56</v>
      </c>
    </row>
    <row r="40" spans="1:14" x14ac:dyDescent="0.2">
      <c r="A40" s="187">
        <v>2011</v>
      </c>
      <c r="B40" s="6">
        <v>2</v>
      </c>
      <c r="C40" s="1">
        <f>'Florida_Keys PR'!G171</f>
        <v>125.40083547503117</v>
      </c>
      <c r="D40" s="1">
        <f>+Key_West!J171</f>
        <v>45</v>
      </c>
      <c r="E40" s="1">
        <f>+'LEE County'!E15</f>
        <v>588.01</v>
      </c>
      <c r="F40" s="55">
        <f>+Metro_Dade!I136</f>
        <v>1.1060000000000001</v>
      </c>
      <c r="G40" s="1">
        <f>+Seminole!G28</f>
        <v>0</v>
      </c>
      <c r="H40" s="1"/>
      <c r="I40" s="1"/>
      <c r="J40" s="1"/>
      <c r="K40" s="1"/>
      <c r="L40" s="1">
        <f t="shared" si="0"/>
        <v>759.51683547503114</v>
      </c>
      <c r="N40" s="1">
        <f t="shared" si="1"/>
        <v>588.01</v>
      </c>
    </row>
    <row r="41" spans="1:14" x14ac:dyDescent="0.2">
      <c r="A41" s="187">
        <v>2011</v>
      </c>
      <c r="B41" s="6">
        <v>3</v>
      </c>
      <c r="C41" s="1">
        <f>'Florida_Keys PR'!G172</f>
        <v>132.73561220760089</v>
      </c>
      <c r="D41" s="1">
        <f>+Key_West!J172</f>
        <v>45</v>
      </c>
      <c r="E41" s="1">
        <f>+'LEE County'!E16</f>
        <v>571.61</v>
      </c>
      <c r="F41" s="55">
        <f>+Metro_Dade!I137</f>
        <v>1.2</v>
      </c>
      <c r="G41" s="1">
        <f>+Seminole!G29</f>
        <v>0</v>
      </c>
      <c r="H41" s="1"/>
      <c r="I41" s="1"/>
      <c r="J41" s="1"/>
      <c r="K41" s="1"/>
      <c r="L41" s="1">
        <f t="shared" si="0"/>
        <v>750.54561220760093</v>
      </c>
      <c r="N41" s="1">
        <f t="shared" si="1"/>
        <v>571.61</v>
      </c>
    </row>
    <row r="42" spans="1:14" x14ac:dyDescent="0.2">
      <c r="A42" s="187">
        <v>2011</v>
      </c>
      <c r="B42" s="6">
        <v>4</v>
      </c>
      <c r="C42" s="1">
        <f>'Florida_Keys PR'!G173</f>
        <v>137.90087828017406</v>
      </c>
      <c r="D42" s="1">
        <f>+Key_West!J173</f>
        <v>45</v>
      </c>
      <c r="E42" s="1">
        <f>+'LEE County'!E17</f>
        <v>709.58</v>
      </c>
      <c r="F42" s="55">
        <f>+Metro_Dade!I138</f>
        <v>1.204</v>
      </c>
      <c r="G42" s="1">
        <f>+Seminole!G30</f>
        <v>0</v>
      </c>
      <c r="H42" s="1"/>
      <c r="I42" s="1"/>
      <c r="J42" s="1"/>
      <c r="K42" s="1"/>
      <c r="L42" s="1">
        <f t="shared" si="0"/>
        <v>893.68487828017408</v>
      </c>
      <c r="N42" s="1">
        <f t="shared" si="1"/>
        <v>709.58</v>
      </c>
    </row>
    <row r="43" spans="1:14" x14ac:dyDescent="0.2">
      <c r="A43" s="187">
        <v>2011</v>
      </c>
      <c r="B43" s="6">
        <v>5</v>
      </c>
      <c r="C43" s="1">
        <f>'Florida_Keys PR'!G174</f>
        <v>151.44262182384418</v>
      </c>
      <c r="D43" s="1">
        <f>+Key_West!J174</f>
        <v>45</v>
      </c>
      <c r="E43" s="1">
        <f>+'LEE County'!E18</f>
        <v>710.69</v>
      </c>
      <c r="F43" s="55">
        <f>+Metro_Dade!I139</f>
        <v>1.22</v>
      </c>
      <c r="G43" s="1">
        <f>+Seminole!G31</f>
        <v>0</v>
      </c>
      <c r="H43" s="1"/>
      <c r="I43" s="1"/>
      <c r="J43" s="1"/>
      <c r="K43" s="1"/>
      <c r="L43" s="1">
        <f t="shared" si="0"/>
        <v>908.35262182384429</v>
      </c>
      <c r="N43" s="1">
        <f t="shared" si="1"/>
        <v>710.69</v>
      </c>
    </row>
    <row r="44" spans="1:14" x14ac:dyDescent="0.2">
      <c r="A44" s="187">
        <v>2011</v>
      </c>
      <c r="B44" s="6">
        <v>6</v>
      </c>
      <c r="C44" s="1">
        <f>'Florida_Keys FR'!G91</f>
        <v>141.35191931720001</v>
      </c>
      <c r="D44" s="1">
        <f>+Key_West!J175</f>
        <v>45</v>
      </c>
      <c r="E44" s="1">
        <f>+'LEE County'!E19</f>
        <v>746.2</v>
      </c>
      <c r="F44" s="55">
        <f>+Metro_Dade!I140</f>
        <v>1.1679999999999999</v>
      </c>
      <c r="G44" s="1">
        <f>+Seminole!G32</f>
        <v>0</v>
      </c>
      <c r="H44" s="1"/>
      <c r="I44" s="1"/>
      <c r="J44" s="1"/>
      <c r="K44" s="1"/>
      <c r="L44" s="1">
        <f t="shared" si="0"/>
        <v>933.71991931720004</v>
      </c>
      <c r="N44" s="1">
        <f t="shared" si="1"/>
        <v>746.2</v>
      </c>
    </row>
    <row r="45" spans="1:14" x14ac:dyDescent="0.2">
      <c r="A45" s="187">
        <v>2011</v>
      </c>
      <c r="B45" s="6">
        <v>7</v>
      </c>
      <c r="C45" s="1">
        <f>'Florida_Keys FR'!G92</f>
        <v>145.78180976039999</v>
      </c>
      <c r="D45" s="1">
        <f>+Key_West!J176</f>
        <v>45</v>
      </c>
      <c r="E45" s="1">
        <f>+'LEE County'!E20</f>
        <v>763.14</v>
      </c>
      <c r="F45" s="55">
        <f>+Metro_Dade!I141</f>
        <v>1.155</v>
      </c>
      <c r="G45" s="1">
        <f>+Seminole!G33</f>
        <v>0</v>
      </c>
      <c r="H45" s="1"/>
      <c r="I45" s="1"/>
      <c r="J45" s="1"/>
      <c r="K45" s="1"/>
      <c r="L45" s="1">
        <f t="shared" si="0"/>
        <v>955.07680976040001</v>
      </c>
      <c r="N45" s="1">
        <f t="shared" si="1"/>
        <v>763.14</v>
      </c>
    </row>
    <row r="46" spans="1:14" s="67" customFormat="1" x14ac:dyDescent="0.2">
      <c r="A46" s="64">
        <v>2011</v>
      </c>
      <c r="B46" s="65">
        <v>8</v>
      </c>
      <c r="C46" s="1">
        <f>'Florida_Keys FR'!G93</f>
        <v>146.64612879060002</v>
      </c>
      <c r="D46" s="66">
        <f>+Key_West!J177</f>
        <v>45</v>
      </c>
      <c r="E46" s="66">
        <f>+'LEE County'!E21</f>
        <v>782.39</v>
      </c>
      <c r="F46" s="68">
        <f>+Metro_Dade!I142</f>
        <v>1.107</v>
      </c>
      <c r="G46" s="66">
        <f>+Seminole!G34</f>
        <v>0</v>
      </c>
      <c r="H46" s="66"/>
      <c r="I46" s="1"/>
      <c r="J46" s="1"/>
      <c r="K46" s="1"/>
      <c r="L46" s="1">
        <f t="shared" si="0"/>
        <v>975.14312879060003</v>
      </c>
      <c r="N46" s="1">
        <f t="shared" si="1"/>
        <v>782.39</v>
      </c>
    </row>
    <row r="47" spans="1:14" x14ac:dyDescent="0.2">
      <c r="A47" s="187">
        <v>2011</v>
      </c>
      <c r="B47" s="6">
        <v>9</v>
      </c>
      <c r="C47" s="1">
        <f>'Florida_Keys FR'!G94</f>
        <v>136.83110169470001</v>
      </c>
      <c r="D47" s="1">
        <f>+Key_West!J178</f>
        <v>45</v>
      </c>
      <c r="E47" s="1">
        <f>+'LEE County'!E22</f>
        <v>750.42</v>
      </c>
      <c r="F47" s="55">
        <f>+Metro_Dade!I143</f>
        <v>1.1480000000000001</v>
      </c>
      <c r="G47" s="1">
        <f>+Seminole!G35</f>
        <v>0</v>
      </c>
      <c r="H47" s="1"/>
      <c r="I47" s="1"/>
      <c r="J47" s="1"/>
      <c r="K47" s="1"/>
      <c r="L47" s="1">
        <f t="shared" si="0"/>
        <v>933.39910169469999</v>
      </c>
      <c r="N47" s="1">
        <f t="shared" si="1"/>
        <v>750.42</v>
      </c>
    </row>
    <row r="48" spans="1:14" x14ac:dyDescent="0.2">
      <c r="A48" s="187">
        <v>2011</v>
      </c>
      <c r="B48" s="6">
        <v>10</v>
      </c>
      <c r="C48" s="1">
        <f>'Florida_Keys FR'!G95</f>
        <v>116.81486240430002</v>
      </c>
      <c r="D48" s="1">
        <f>+Key_West!J179</f>
        <v>45</v>
      </c>
      <c r="E48" s="1">
        <f>+'LEE County'!E23</f>
        <v>646.01</v>
      </c>
      <c r="F48" s="55">
        <f>+Metro_Dade!I144</f>
        <v>0.99399999999999999</v>
      </c>
      <c r="G48" s="1">
        <f>+Seminole!G36</f>
        <v>0</v>
      </c>
      <c r="H48" s="1"/>
      <c r="I48" s="155">
        <f>+Wauchula!E6</f>
        <v>11.157</v>
      </c>
      <c r="J48" s="155"/>
      <c r="K48" s="155"/>
      <c r="L48" s="1">
        <f t="shared" si="0"/>
        <v>819.97586240430007</v>
      </c>
      <c r="M48" s="195">
        <f>+I48-Summary_CP!I48</f>
        <v>0</v>
      </c>
      <c r="N48" s="1">
        <f t="shared" si="1"/>
        <v>646.01</v>
      </c>
    </row>
    <row r="49" spans="1:14" x14ac:dyDescent="0.2">
      <c r="A49" s="187">
        <v>2011</v>
      </c>
      <c r="B49" s="6">
        <v>11</v>
      </c>
      <c r="C49" s="1">
        <f>'Florida_Keys FR'!G96</f>
        <v>105.30797678120001</v>
      </c>
      <c r="D49" s="1">
        <f>+Key_West!J180</f>
        <v>45</v>
      </c>
      <c r="E49" s="1">
        <f>+'LEE County'!E24</f>
        <v>571.76</v>
      </c>
      <c r="F49" s="55">
        <f>+Metro_Dade!I145</f>
        <v>1.0030000000000001</v>
      </c>
      <c r="G49" s="1">
        <f>+Seminole!G37</f>
        <v>0</v>
      </c>
      <c r="H49" s="1"/>
      <c r="I49" s="155">
        <f>+Wauchula!E7</f>
        <v>10.145</v>
      </c>
      <c r="J49" s="155"/>
      <c r="K49" s="155"/>
      <c r="L49" s="1">
        <f t="shared" si="0"/>
        <v>733.21597678120008</v>
      </c>
      <c r="M49" s="195">
        <f>+I49-Summary_CP!I49</f>
        <v>0</v>
      </c>
      <c r="N49" s="1">
        <f t="shared" si="1"/>
        <v>571.76</v>
      </c>
    </row>
    <row r="50" spans="1:14" x14ac:dyDescent="0.2">
      <c r="A50" s="187">
        <v>2011</v>
      </c>
      <c r="B50" s="6">
        <v>12</v>
      </c>
      <c r="C50" s="1">
        <f>'Florida_Keys FR'!G97</f>
        <v>108.31266031290001</v>
      </c>
      <c r="D50" s="1">
        <f>+Key_West!J181</f>
        <v>45</v>
      </c>
      <c r="E50" s="1">
        <f>+'LEE County'!E25</f>
        <v>521.91999999999996</v>
      </c>
      <c r="F50" s="55">
        <f>+Metro_Dade!I146</f>
        <v>1.036</v>
      </c>
      <c r="G50" s="1">
        <f>+Seminole!G38</f>
        <v>0</v>
      </c>
      <c r="H50" s="1"/>
      <c r="I50" s="155">
        <f>+Wauchula!E8</f>
        <v>8.484</v>
      </c>
      <c r="J50" s="155"/>
      <c r="K50" s="155"/>
      <c r="L50" s="1">
        <f t="shared" si="0"/>
        <v>684.75266031289993</v>
      </c>
      <c r="M50" s="195">
        <f>+I50-Summary_CP!I50</f>
        <v>0</v>
      </c>
      <c r="N50" s="1">
        <f t="shared" si="1"/>
        <v>521.91999999999996</v>
      </c>
    </row>
    <row r="51" spans="1:14" x14ac:dyDescent="0.2">
      <c r="A51" s="187">
        <v>2012</v>
      </c>
      <c r="B51" s="6">
        <v>1</v>
      </c>
      <c r="C51" s="1">
        <f>'Florida_Keys FR'!G98</f>
        <v>102.05503140040001</v>
      </c>
      <c r="D51" s="1">
        <f>+Key_West!J182</f>
        <v>45</v>
      </c>
      <c r="E51" s="41">
        <f>+'LEE County'!E26</f>
        <v>744.95</v>
      </c>
      <c r="F51" s="55">
        <f>+Metro_Dade!I147</f>
        <v>1.0580000000000001</v>
      </c>
      <c r="G51" s="1">
        <f>+Seminole!G39</f>
        <v>0</v>
      </c>
      <c r="H51" s="1"/>
      <c r="I51" s="155">
        <f>+Wauchula!E9</f>
        <v>13.129</v>
      </c>
      <c r="J51" s="155"/>
      <c r="K51" s="155"/>
      <c r="L51" s="1">
        <f t="shared" si="0"/>
        <v>906.19203140040008</v>
      </c>
      <c r="M51" s="195">
        <f>+I51-Summary_CP!I51</f>
        <v>0.12899999999999956</v>
      </c>
      <c r="N51" s="1">
        <f t="shared" si="1"/>
        <v>744.95</v>
      </c>
    </row>
    <row r="52" spans="1:14" x14ac:dyDescent="0.2">
      <c r="A52" s="187">
        <v>2012</v>
      </c>
      <c r="B52" s="6">
        <v>2</v>
      </c>
      <c r="C52" s="1">
        <f>'Florida_Keys FR'!G99</f>
        <v>111.59012538250002</v>
      </c>
      <c r="D52" s="1">
        <f>+Key_West!J183</f>
        <v>45</v>
      </c>
      <c r="E52" s="1">
        <f>+'LEE County'!E27</f>
        <v>714.35</v>
      </c>
      <c r="F52" s="55">
        <f>+Metro_Dade!I148</f>
        <v>1.0069999999999999</v>
      </c>
      <c r="G52" s="1">
        <f>+Seminole!G40</f>
        <v>0</v>
      </c>
      <c r="H52" s="1"/>
      <c r="I52" s="155">
        <f>+Wauchula!E10</f>
        <v>11.882999999999999</v>
      </c>
      <c r="J52" s="155"/>
      <c r="K52" s="155"/>
      <c r="L52" s="1">
        <f t="shared" si="0"/>
        <v>883.8301253825</v>
      </c>
      <c r="M52" s="195">
        <f>+I52-Summary_CP!I52</f>
        <v>1.8829999999999991</v>
      </c>
      <c r="N52" s="1">
        <f t="shared" si="1"/>
        <v>714.35</v>
      </c>
    </row>
    <row r="53" spans="1:14" x14ac:dyDescent="0.2">
      <c r="A53" s="187">
        <v>2012</v>
      </c>
      <c r="B53" s="6">
        <v>3</v>
      </c>
      <c r="C53" s="1">
        <f>'Florida_Keys FR'!G100</f>
        <v>112.74765902460001</v>
      </c>
      <c r="D53" s="1">
        <f>+Key_West!J184</f>
        <v>45</v>
      </c>
      <c r="E53" s="1">
        <f>+'LEE County'!E28</f>
        <v>583.42999999999995</v>
      </c>
      <c r="F53" s="55">
        <f>+Metro_Dade!I149</f>
        <v>0.99</v>
      </c>
      <c r="G53" s="1">
        <f>+Seminole!G41</f>
        <v>0</v>
      </c>
      <c r="H53" s="1"/>
      <c r="I53" s="155">
        <f>+Wauchula!E11</f>
        <v>10.638</v>
      </c>
      <c r="J53" s="155"/>
      <c r="K53" s="155"/>
      <c r="L53" s="1">
        <f t="shared" si="0"/>
        <v>752.8056590246</v>
      </c>
      <c r="M53" s="195">
        <f>+I53-Summary_CP!I53</f>
        <v>-0.3620000000000001</v>
      </c>
      <c r="N53" s="1">
        <f t="shared" si="1"/>
        <v>583.42999999999995</v>
      </c>
    </row>
    <row r="54" spans="1:14" x14ac:dyDescent="0.2">
      <c r="A54" s="187">
        <v>2012</v>
      </c>
      <c r="B54" s="6">
        <v>4</v>
      </c>
      <c r="C54" s="1">
        <f>'Florida_Keys FR'!G101</f>
        <v>126.20488156100002</v>
      </c>
      <c r="D54" s="1">
        <f>+Key_West!J185</f>
        <v>45</v>
      </c>
      <c r="E54" s="1">
        <f>+'LEE County'!E29</f>
        <v>641.09</v>
      </c>
      <c r="F54" s="55">
        <f>+Metro_Dade!I150</f>
        <v>0.97299999999999998</v>
      </c>
      <c r="G54" s="1">
        <f>+Seminole!G42</f>
        <v>0</v>
      </c>
      <c r="H54" s="1"/>
      <c r="I54" s="155">
        <f>+Wauchula!E12</f>
        <v>11.65</v>
      </c>
      <c r="J54" s="155"/>
      <c r="K54" s="155"/>
      <c r="L54" s="1">
        <f t="shared" si="0"/>
        <v>824.91788156099994</v>
      </c>
      <c r="M54" s="195">
        <f>+I54-Summary_CP!I54</f>
        <v>0.65000000000000036</v>
      </c>
      <c r="N54" s="1">
        <f t="shared" si="1"/>
        <v>641.09</v>
      </c>
    </row>
    <row r="55" spans="1:14" x14ac:dyDescent="0.2">
      <c r="A55" s="187">
        <v>2012</v>
      </c>
      <c r="B55" s="6">
        <v>5</v>
      </c>
      <c r="C55" s="1">
        <f>'Florida_Keys FR'!G102</f>
        <v>135.51623338280001</v>
      </c>
      <c r="D55" s="1">
        <f>+Key_West!J186</f>
        <v>45</v>
      </c>
      <c r="E55" s="1">
        <f>+'LEE County'!E30</f>
        <v>731.04</v>
      </c>
      <c r="F55" s="55">
        <f>+Metro_Dade!I151</f>
        <v>0.97499999999999998</v>
      </c>
      <c r="G55" s="1">
        <f>+Seminole!G43</f>
        <v>0</v>
      </c>
      <c r="H55" s="1"/>
      <c r="I55" s="155">
        <f>+Wauchula!E13</f>
        <v>13.132</v>
      </c>
      <c r="J55" s="155">
        <f>+Blountstown!E5</f>
        <v>8.3130000000000006</v>
      </c>
      <c r="K55" s="155"/>
      <c r="L55" s="1">
        <f t="shared" si="0"/>
        <v>933.97623338279993</v>
      </c>
      <c r="M55" s="195">
        <f>+I55-Summary_CP!I55</f>
        <v>0.13199999999999967</v>
      </c>
      <c r="N55" s="1">
        <f t="shared" si="1"/>
        <v>731.04</v>
      </c>
    </row>
    <row r="56" spans="1:14" x14ac:dyDescent="0.2">
      <c r="A56" s="187">
        <v>2012</v>
      </c>
      <c r="B56" s="6">
        <v>6</v>
      </c>
      <c r="C56" s="1">
        <f>'Florida_Keys FR'!G103</f>
        <v>138.07445424760002</v>
      </c>
      <c r="D56" s="1">
        <f>+Key_West!J187</f>
        <v>45</v>
      </c>
      <c r="E56" s="1">
        <f>+'LEE County'!E31</f>
        <v>744.99</v>
      </c>
      <c r="F56" s="55">
        <f>+Metro_Dade!I152</f>
        <v>0.97199999999999998</v>
      </c>
      <c r="G56" s="1">
        <f>+Seminole!G44</f>
        <v>0</v>
      </c>
      <c r="H56" s="1"/>
      <c r="I56" s="155">
        <f>+Wauchula!E14</f>
        <v>13.054</v>
      </c>
      <c r="J56" s="155">
        <f>+Blountstown!E6</f>
        <v>8.1050000000000004</v>
      </c>
      <c r="K56" s="155"/>
      <c r="L56" s="1">
        <f t="shared" si="0"/>
        <v>950.19545424759997</v>
      </c>
      <c r="M56" s="195">
        <f>+I56-Summary_CP!I56</f>
        <v>1.0540000000000003</v>
      </c>
      <c r="N56" s="1">
        <f t="shared" si="1"/>
        <v>744.99</v>
      </c>
    </row>
    <row r="57" spans="1:14" x14ac:dyDescent="0.2">
      <c r="A57" s="187">
        <v>2012</v>
      </c>
      <c r="B57" s="6">
        <v>7</v>
      </c>
      <c r="C57" s="1">
        <f>'Florida_Keys FR'!G104</f>
        <v>148.78547163840003</v>
      </c>
      <c r="D57" s="1">
        <f>+Key_West!J188</f>
        <v>45</v>
      </c>
      <c r="E57" s="1">
        <f>+'LEE County'!E32</f>
        <v>769.73</v>
      </c>
      <c r="F57" s="55">
        <f>+Metro_Dade!I153</f>
        <v>0.98599999999999999</v>
      </c>
      <c r="G57" s="1">
        <f>+Seminole!G45</f>
        <v>0</v>
      </c>
      <c r="H57" s="1"/>
      <c r="I57" s="155">
        <f>+Wauchula!E15</f>
        <v>13.417</v>
      </c>
      <c r="J57" s="155">
        <f>+Blountstown!E7</f>
        <v>8.5709999999999997</v>
      </c>
      <c r="K57" s="155"/>
      <c r="L57" s="1">
        <f t="shared" si="0"/>
        <v>986.48947163840012</v>
      </c>
      <c r="M57" s="195">
        <f>+I57-Summary_CP!I57</f>
        <v>0.41699999999999982</v>
      </c>
      <c r="N57" s="1">
        <f t="shared" si="1"/>
        <v>769.73</v>
      </c>
    </row>
    <row r="58" spans="1:14" s="67" customFormat="1" x14ac:dyDescent="0.2">
      <c r="A58" s="64">
        <v>2012</v>
      </c>
      <c r="B58" s="65">
        <v>8</v>
      </c>
      <c r="C58" s="1">
        <f>'Florida_Keys FR'!G105</f>
        <v>144.69170526249999</v>
      </c>
      <c r="D58" s="185">
        <f>+Key_West!J189</f>
        <v>45</v>
      </c>
      <c r="E58" s="185">
        <f>+'LEE County'!E33</f>
        <v>794.07</v>
      </c>
      <c r="F58" s="261">
        <f>+Metro_Dade!I154</f>
        <v>0.95</v>
      </c>
      <c r="G58" s="185">
        <f>+Seminole!G46</f>
        <v>0</v>
      </c>
      <c r="H58" s="185"/>
      <c r="I58" s="155">
        <f>+Wauchula!E16</f>
        <v>13.65</v>
      </c>
      <c r="J58" s="155">
        <f>+Blountstown!E8</f>
        <v>8.4550000000000001</v>
      </c>
      <c r="K58" s="259"/>
      <c r="L58" s="1">
        <f t="shared" si="0"/>
        <v>1006.8167052625001</v>
      </c>
      <c r="M58" s="195">
        <f>+I58-Summary_CP!I58</f>
        <v>0.65000000000000036</v>
      </c>
      <c r="N58" s="1">
        <f t="shared" si="1"/>
        <v>794.07</v>
      </c>
    </row>
    <row r="59" spans="1:14" x14ac:dyDescent="0.2">
      <c r="A59" s="187">
        <v>2012</v>
      </c>
      <c r="B59" s="6">
        <v>9</v>
      </c>
      <c r="C59" s="1">
        <f>'Florida_Keys FR'!G106</f>
        <v>135.18419593030001</v>
      </c>
      <c r="D59" s="41">
        <f>+Key_West!J190</f>
        <v>45</v>
      </c>
      <c r="E59" s="41">
        <f>+'LEE County'!E34</f>
        <v>728.17</v>
      </c>
      <c r="F59" s="260">
        <f>+Metro_Dade!I155</f>
        <v>0.94899999999999995</v>
      </c>
      <c r="G59" s="41">
        <f>+Seminole!G47</f>
        <v>0</v>
      </c>
      <c r="H59" s="41"/>
      <c r="I59" s="155">
        <f>+Wauchula!E17</f>
        <v>12.872999999999999</v>
      </c>
      <c r="J59" s="155">
        <f>+Blountstown!E9</f>
        <v>7.681</v>
      </c>
      <c r="K59" s="259"/>
      <c r="L59" s="1">
        <f t="shared" si="0"/>
        <v>929.85719593030001</v>
      </c>
      <c r="M59" s="195">
        <f>+I59-Summary_CP!I59</f>
        <v>1.8729999999999993</v>
      </c>
      <c r="N59" s="1">
        <f t="shared" si="1"/>
        <v>728.17</v>
      </c>
    </row>
    <row r="60" spans="1:14" x14ac:dyDescent="0.2">
      <c r="A60" s="187">
        <v>2012</v>
      </c>
      <c r="B60" s="6">
        <v>10</v>
      </c>
      <c r="C60" s="1">
        <f>'Florida_Keys FR'!G107</f>
        <v>125.44170624710002</v>
      </c>
      <c r="D60" s="41">
        <f>+Key_West!J191</f>
        <v>45</v>
      </c>
      <c r="E60" s="41">
        <f>+'LEE County'!E35</f>
        <v>703.91</v>
      </c>
      <c r="F60" s="260">
        <f>+Metro_Dade!I156</f>
        <v>0.879</v>
      </c>
      <c r="G60" s="41">
        <f>+Seminole!G48</f>
        <v>0</v>
      </c>
      <c r="H60" s="41"/>
      <c r="I60" s="155">
        <f>+Wauchula!E18</f>
        <v>12.111390394869659</v>
      </c>
      <c r="J60" s="155">
        <f>+Blountstown!E10</f>
        <v>6.4420000000000002</v>
      </c>
      <c r="K60" s="259"/>
      <c r="L60" s="1">
        <f t="shared" si="0"/>
        <v>893.78409664196965</v>
      </c>
      <c r="M60" s="195">
        <f>+I60-Summary_CP!I60</f>
        <v>1.1113903948696588</v>
      </c>
      <c r="N60" s="1">
        <f t="shared" si="1"/>
        <v>703.91</v>
      </c>
    </row>
    <row r="61" spans="1:14" x14ac:dyDescent="0.2">
      <c r="A61" s="187">
        <v>2012</v>
      </c>
      <c r="B61" s="6">
        <v>11</v>
      </c>
      <c r="C61" s="1">
        <f>'Florida_Keys FR'!G108</f>
        <v>86.51363531600002</v>
      </c>
      <c r="D61" s="41">
        <f>+Key_West!J192</f>
        <v>45</v>
      </c>
      <c r="E61" s="41">
        <f>+'LEE County'!E36</f>
        <v>461.63</v>
      </c>
      <c r="F61" s="260">
        <f>+Metro_Dade!I157</f>
        <v>1.01</v>
      </c>
      <c r="G61" s="41">
        <f>+Seminole!G49</f>
        <v>0</v>
      </c>
      <c r="H61" s="41"/>
      <c r="I61" s="155">
        <f>+Wauchula!E19</f>
        <v>8.1557626337394318</v>
      </c>
      <c r="J61" s="155">
        <f>+Blountstown!E11</f>
        <v>6.02</v>
      </c>
      <c r="K61" s="259"/>
      <c r="L61" s="1">
        <f t="shared" si="0"/>
        <v>608.32939794973936</v>
      </c>
      <c r="M61" s="195">
        <f>+I61-Summary_CP!I61</f>
        <v>0.15576263373943178</v>
      </c>
      <c r="N61" s="1">
        <f t="shared" si="1"/>
        <v>461.63</v>
      </c>
    </row>
    <row r="62" spans="1:14" x14ac:dyDescent="0.2">
      <c r="A62" s="187">
        <v>2012</v>
      </c>
      <c r="B62" s="6">
        <v>12</v>
      </c>
      <c r="C62" s="1">
        <f>'Florida_Keys FR'!G109</f>
        <v>112.04578293270001</v>
      </c>
      <c r="D62" s="41">
        <f>+Key_West!J193</f>
        <v>45</v>
      </c>
      <c r="E62" s="41">
        <f>+'LEE County'!E37</f>
        <v>552.99</v>
      </c>
      <c r="F62" s="260">
        <f>+Metro_Dade!I158</f>
        <v>1.0149999999999999</v>
      </c>
      <c r="G62" s="41">
        <f>+Seminole!G50</f>
        <v>0</v>
      </c>
      <c r="H62" s="41"/>
      <c r="I62" s="155">
        <f>+Wauchula!E20</f>
        <v>10.032043900215818</v>
      </c>
      <c r="J62" s="155">
        <f>+Blountstown!E12</f>
        <v>5.7069999999999999</v>
      </c>
      <c r="K62" s="259"/>
      <c r="L62" s="1">
        <f t="shared" si="0"/>
        <v>726.78982683291588</v>
      </c>
      <c r="M62" s="195">
        <f>+I62-Summary_CP!I62</f>
        <v>1.0320439002158182</v>
      </c>
      <c r="N62" s="1">
        <f t="shared" si="1"/>
        <v>552.99</v>
      </c>
    </row>
    <row r="63" spans="1:14" x14ac:dyDescent="0.2">
      <c r="A63" s="187">
        <v>2013</v>
      </c>
      <c r="B63" s="6">
        <v>1</v>
      </c>
      <c r="C63" s="1">
        <f>'Florida_Keys FR'!G110</f>
        <v>104.34047072730002</v>
      </c>
      <c r="D63" s="295">
        <f>+Key_West!J194</f>
        <v>45</v>
      </c>
      <c r="E63" s="295">
        <f>+'LEE County'!E38</f>
        <v>516.29999999999995</v>
      </c>
      <c r="F63" s="375">
        <f>+Metro_Dade!I159</f>
        <v>1.1100000000000001</v>
      </c>
      <c r="G63" s="295">
        <f>+Seminole!G51</f>
        <v>0</v>
      </c>
      <c r="H63" s="295"/>
      <c r="I63" s="155">
        <f>+Wauchula!E21</f>
        <v>8.9628433110365648</v>
      </c>
      <c r="J63" s="155">
        <f>+Blountstown!E13</f>
        <v>6.5279999999999996</v>
      </c>
      <c r="K63" s="376"/>
      <c r="L63" s="1">
        <f t="shared" si="0"/>
        <v>682.24131403833655</v>
      </c>
      <c r="M63" s="195">
        <f>+I63-Summary_CP!I63</f>
        <v>-3.7156688963435158E-2</v>
      </c>
      <c r="N63" s="1">
        <f t="shared" si="1"/>
        <v>516.29999999999995</v>
      </c>
    </row>
    <row r="64" spans="1:14" x14ac:dyDescent="0.2">
      <c r="A64" s="187">
        <v>2013</v>
      </c>
      <c r="B64" s="6">
        <v>2</v>
      </c>
      <c r="C64" s="1">
        <f>'Florida_Keys FR'!G111</f>
        <v>114.57641914760001</v>
      </c>
      <c r="D64" s="295">
        <f>+Key_West!J195</f>
        <v>45</v>
      </c>
      <c r="E64" s="295">
        <f>+'LEE County'!E39</f>
        <v>656.87</v>
      </c>
      <c r="F64" s="375">
        <f>+Metro_Dade!I160</f>
        <v>1.1100000000000001</v>
      </c>
      <c r="G64" s="295">
        <f>+Seminole!G52</f>
        <v>0</v>
      </c>
      <c r="H64" s="295"/>
      <c r="I64" s="155">
        <f>+Wauchula!E22</f>
        <v>10.852593189585942</v>
      </c>
      <c r="J64" s="155">
        <f>+Blountstown!E14</f>
        <v>6.7270000000000003</v>
      </c>
      <c r="K64" s="376"/>
      <c r="L64" s="1">
        <f t="shared" si="0"/>
        <v>835.13601233718589</v>
      </c>
      <c r="M64" s="195">
        <f>+I64-Summary_CP!I64</f>
        <v>0.85259318958594221</v>
      </c>
      <c r="N64" s="1">
        <f t="shared" si="1"/>
        <v>656.87</v>
      </c>
    </row>
    <row r="65" spans="1:14" x14ac:dyDescent="0.2">
      <c r="A65" s="187">
        <v>2013</v>
      </c>
      <c r="B65" s="6">
        <v>3</v>
      </c>
      <c r="C65" s="1">
        <f>'Florida_Keys FR'!G112</f>
        <v>126.20488156100002</v>
      </c>
      <c r="D65" s="295">
        <f>+Key_West!J196</f>
        <v>45</v>
      </c>
      <c r="E65" s="295">
        <f>+'LEE County'!E40</f>
        <v>638.20000000000005</v>
      </c>
      <c r="F65" s="375">
        <f>+Metro_Dade!I161</f>
        <v>1.1100000000000001</v>
      </c>
      <c r="G65" s="295">
        <f>+Seminole!G53</f>
        <v>0</v>
      </c>
      <c r="H65" s="295"/>
      <c r="I65" s="155">
        <f>+Wauchula!E23</f>
        <v>11.364400448359735</v>
      </c>
      <c r="J65" s="155">
        <f>+Blountstown!E15</f>
        <v>6.742</v>
      </c>
      <c r="K65" s="376"/>
      <c r="L65" s="1">
        <f t="shared" si="0"/>
        <v>828.6212820093599</v>
      </c>
      <c r="M65" s="195">
        <f>+I65-Summary_CP!I65</f>
        <v>0.36440044835973495</v>
      </c>
      <c r="N65" s="1">
        <f t="shared" si="1"/>
        <v>638.20000000000005</v>
      </c>
    </row>
    <row r="66" spans="1:14" x14ac:dyDescent="0.2">
      <c r="A66" s="187">
        <v>2013</v>
      </c>
      <c r="B66" s="6">
        <v>4</v>
      </c>
      <c r="C66" s="1">
        <f>'Florida_Keys FR'!G113</f>
        <v>126.96192695270001</v>
      </c>
      <c r="D66" s="295">
        <f>+Key_West!J197</f>
        <v>45</v>
      </c>
      <c r="E66" s="295">
        <f>+'LEE County'!E41</f>
        <v>608.87</v>
      </c>
      <c r="F66" s="375">
        <f>+Metro_Dade!I162</f>
        <v>1.1100000000000001</v>
      </c>
      <c r="G66" s="295">
        <f>+Seminole!G54</f>
        <v>0</v>
      </c>
      <c r="H66" s="295"/>
      <c r="I66" s="155">
        <f>+Wauchula!E24</f>
        <v>11.578862194445108</v>
      </c>
      <c r="J66" s="155">
        <f>+Blountstown!E16</f>
        <v>6.3239999999999998</v>
      </c>
      <c r="K66" s="376"/>
      <c r="L66" s="1">
        <f t="shared" si="0"/>
        <v>799.84478914714521</v>
      </c>
      <c r="M66" s="195">
        <f>+I66-Summary_CP!I66</f>
        <v>1.578862194445108</v>
      </c>
      <c r="N66" s="1">
        <f t="shared" si="1"/>
        <v>608.87</v>
      </c>
    </row>
    <row r="67" spans="1:14" x14ac:dyDescent="0.2">
      <c r="A67" s="187">
        <v>2013</v>
      </c>
      <c r="B67" s="6">
        <v>5</v>
      </c>
      <c r="C67" s="1">
        <f>'Florida_Keys FR'!G114</f>
        <v>139.31678514680002</v>
      </c>
      <c r="D67" s="295">
        <f>+Key_West!J198</f>
        <v>45</v>
      </c>
      <c r="E67" s="295">
        <f>+'LEE County'!E42</f>
        <v>714.4</v>
      </c>
      <c r="F67" s="375">
        <f>+Metro_Dade!I163</f>
        <v>1.1100000000000001</v>
      </c>
      <c r="G67" s="295">
        <f>+Seminole!G55</f>
        <v>0</v>
      </c>
      <c r="H67" s="295"/>
      <c r="I67" s="155">
        <f>+Wauchula!E25</f>
        <v>12.366257977174017</v>
      </c>
      <c r="J67" s="155">
        <f>+Blountstown!E17</f>
        <v>7.5549999999999997</v>
      </c>
      <c r="K67" s="376"/>
      <c r="L67" s="1">
        <f t="shared" si="0"/>
        <v>919.74804312397396</v>
      </c>
      <c r="M67" s="195">
        <f>+I67-Summary_CP!I67</f>
        <v>0.36625797717401731</v>
      </c>
      <c r="N67" s="1">
        <f>E67+G67</f>
        <v>714.4</v>
      </c>
    </row>
    <row r="68" spans="1:14" x14ac:dyDescent="0.2">
      <c r="A68" s="187">
        <v>2013</v>
      </c>
      <c r="B68" s="6">
        <v>6</v>
      </c>
      <c r="C68" s="1">
        <f>'Florida_Keys FR'!G115</f>
        <v>141.917915467</v>
      </c>
      <c r="D68" s="295">
        <f>+Key_West!J199</f>
        <v>0</v>
      </c>
      <c r="E68" s="295">
        <f>+'LEE County'!E43</f>
        <v>761.88</v>
      </c>
      <c r="F68" s="375">
        <f>+Metro_Dade!I164</f>
        <v>1.1100000000000001</v>
      </c>
      <c r="G68" s="295">
        <f>+Seminole!G56</f>
        <v>0</v>
      </c>
      <c r="H68" s="295"/>
      <c r="I68" s="155">
        <f>+Wauchula!E26</f>
        <v>13.184735172379067</v>
      </c>
      <c r="J68" s="155">
        <f>+Blountstown!E18</f>
        <v>7.9880000000000004</v>
      </c>
      <c r="K68" s="376"/>
      <c r="L68" s="1">
        <f t="shared" ref="L68:L131" si="2">SUM(C68:K68)</f>
        <v>926.08065063937909</v>
      </c>
      <c r="M68" s="195">
        <f>+I68-Summary_CP!I68</f>
        <v>1.1847351723790673</v>
      </c>
      <c r="N68" s="1">
        <f>E68+G68-45</f>
        <v>716.88</v>
      </c>
    </row>
    <row r="69" spans="1:14" x14ac:dyDescent="0.2">
      <c r="A69" s="187">
        <v>2013</v>
      </c>
      <c r="B69" s="6">
        <v>7</v>
      </c>
      <c r="C69" s="1">
        <f>'Florida_Keys FR'!G116</f>
        <v>148.18269595539999</v>
      </c>
      <c r="D69" s="295">
        <f>+Key_West!J200</f>
        <v>0</v>
      </c>
      <c r="E69" s="295">
        <f>+'LEE County'!E44</f>
        <v>765.04</v>
      </c>
      <c r="F69" s="375">
        <f>+Metro_Dade!I165</f>
        <v>1.1100000000000001</v>
      </c>
      <c r="G69" s="295">
        <f>+Seminole!G57</f>
        <v>0</v>
      </c>
      <c r="H69" s="295"/>
      <c r="I69" s="155">
        <f>+Wauchula!E27</f>
        <v>12.499821608403455</v>
      </c>
      <c r="J69" s="155">
        <f>+Blountstown!E19</f>
        <v>8.2550000000000008</v>
      </c>
      <c r="K69" s="376"/>
      <c r="L69" s="1">
        <f t="shared" si="2"/>
        <v>935.08751756380343</v>
      </c>
      <c r="M69" s="195">
        <f>+I69-Summary_CP!I69</f>
        <v>1.4998216084034546</v>
      </c>
      <c r="N69" s="1">
        <f>E69+G69-45</f>
        <v>720.04</v>
      </c>
    </row>
    <row r="70" spans="1:14" s="67" customFormat="1" x14ac:dyDescent="0.2">
      <c r="A70" s="64">
        <v>2013</v>
      </c>
      <c r="B70" s="65">
        <v>8</v>
      </c>
      <c r="C70" s="1">
        <f>'Florida_Keys FR'!G117</f>
        <v>143.47389405210001</v>
      </c>
      <c r="D70" s="374">
        <f>+Key_West!J201</f>
        <v>0</v>
      </c>
      <c r="E70" s="374">
        <f>+'LEE County'!E45</f>
        <v>776.39</v>
      </c>
      <c r="F70" s="377">
        <f>+Metro_Dade!I166</f>
        <v>1.1100000000000001</v>
      </c>
      <c r="G70" s="374">
        <f>+Seminole!G58</f>
        <v>0</v>
      </c>
      <c r="H70" s="374"/>
      <c r="I70" s="155">
        <f>+Wauchula!E28</f>
        <v>13.555693029118267</v>
      </c>
      <c r="J70" s="155">
        <f>+Blountstown!E20</f>
        <v>8.3889999999999993</v>
      </c>
      <c r="K70" s="376"/>
      <c r="L70" s="1">
        <f t="shared" si="2"/>
        <v>942.91858708121833</v>
      </c>
      <c r="M70" s="195">
        <f>+I70-Summary_CP!I70</f>
        <v>0.55569302911826668</v>
      </c>
      <c r="N70" s="1">
        <f>E70+G70-45</f>
        <v>731.39</v>
      </c>
    </row>
    <row r="71" spans="1:14" x14ac:dyDescent="0.2">
      <c r="A71" s="187">
        <v>2013</v>
      </c>
      <c r="B71" s="6">
        <v>9</v>
      </c>
      <c r="C71" s="1">
        <f>'Florida_Keys FR'!G118</f>
        <v>141.29164174889999</v>
      </c>
      <c r="D71" s="295">
        <f>+Key_West!J202</f>
        <v>0</v>
      </c>
      <c r="E71" s="295">
        <f>+'LEE County'!E46</f>
        <v>760.21</v>
      </c>
      <c r="F71" s="375">
        <f>+Metro_Dade!I167</f>
        <v>1.1100000000000001</v>
      </c>
      <c r="G71" s="295">
        <f>+Seminole!G59</f>
        <v>0</v>
      </c>
      <c r="H71" s="295"/>
      <c r="I71" s="155">
        <f>+Wauchula!E29</f>
        <v>13.022069470755053</v>
      </c>
      <c r="J71" s="155">
        <f>+Blountstown!E21</f>
        <v>8.1630000000000003</v>
      </c>
      <c r="K71" s="376"/>
      <c r="L71" s="1">
        <f t="shared" si="2"/>
        <v>923.79671121965509</v>
      </c>
      <c r="M71" s="195">
        <f>+I71-Summary_CP!I71</f>
        <v>2.2069470755052834E-2</v>
      </c>
      <c r="N71" s="1">
        <f t="shared" ref="N71:N134" si="3">E71+G71-45</f>
        <v>715.21</v>
      </c>
    </row>
    <row r="72" spans="1:14" x14ac:dyDescent="0.2">
      <c r="A72" s="187">
        <v>2013</v>
      </c>
      <c r="B72" s="6">
        <v>10</v>
      </c>
      <c r="C72" s="1">
        <f>'Florida_Keys FR'!G119</f>
        <v>130.06673254700002</v>
      </c>
      <c r="D72" s="295">
        <f>+Key_West!J203</f>
        <v>0</v>
      </c>
      <c r="E72" s="295">
        <f>+'LEE County'!E47</f>
        <v>714.08</v>
      </c>
      <c r="F72" s="375">
        <f>+Metro_Dade!I168</f>
        <v>1.1100000000000001</v>
      </c>
      <c r="G72" s="295">
        <f>+Seminole!G60</f>
        <v>0</v>
      </c>
      <c r="H72" s="295"/>
      <c r="I72" s="155">
        <f>+Wauchula!E30</f>
        <v>11.904148799067773</v>
      </c>
      <c r="J72" s="155">
        <f>+Blountstown!E22</f>
        <v>7.22</v>
      </c>
      <c r="K72" s="376"/>
      <c r="L72" s="1">
        <f t="shared" si="2"/>
        <v>864.38088134606789</v>
      </c>
      <c r="M72" s="195">
        <f>+I72-Summary_CP!I72</f>
        <v>0.90414879906777301</v>
      </c>
      <c r="N72" s="1">
        <f t="shared" si="3"/>
        <v>669.08</v>
      </c>
    </row>
    <row r="73" spans="1:14" x14ac:dyDescent="0.2">
      <c r="A73" s="187">
        <v>2013</v>
      </c>
      <c r="B73" s="6">
        <v>11</v>
      </c>
      <c r="C73" s="1">
        <f>'Florida_Keys FR'!G120</f>
        <v>115.34061611520001</v>
      </c>
      <c r="D73" s="295">
        <f>+Key_West!J204</f>
        <v>0</v>
      </c>
      <c r="E73" s="295">
        <f>+'LEE County'!E48</f>
        <v>619.30999999999995</v>
      </c>
      <c r="F73" s="375">
        <f>+Metro_Dade!I169</f>
        <v>1.1100000000000001</v>
      </c>
      <c r="G73" s="295">
        <f>+Seminole!G61</f>
        <v>0</v>
      </c>
      <c r="H73" s="295"/>
      <c r="I73" s="155">
        <f>+Wauchula!E31</f>
        <v>10.309483049075373</v>
      </c>
      <c r="J73" s="155">
        <f>+Blountstown!E23</f>
        <v>5.7069999999999999</v>
      </c>
      <c r="K73" s="376"/>
      <c r="L73" s="1">
        <f t="shared" si="2"/>
        <v>751.77709916427534</v>
      </c>
      <c r="M73" s="195">
        <f>+I73-Summary_CP!I73</f>
        <v>0.30948304907537327</v>
      </c>
      <c r="N73" s="1">
        <f t="shared" si="3"/>
        <v>574.30999999999995</v>
      </c>
    </row>
    <row r="74" spans="1:14" x14ac:dyDescent="0.2">
      <c r="A74" s="187">
        <v>2013</v>
      </c>
      <c r="B74" s="6">
        <v>12</v>
      </c>
      <c r="C74" s="1">
        <f>'Florida_Keys FR'!G121</f>
        <v>116.26827767480002</v>
      </c>
      <c r="D74" s="295">
        <f>+Key_West!J205</f>
        <v>0</v>
      </c>
      <c r="E74" s="295">
        <f>+'LEE County'!E49</f>
        <v>571.82000000000005</v>
      </c>
      <c r="F74" s="295">
        <f>+Metro_Dade!I170</f>
        <v>0</v>
      </c>
      <c r="G74" s="295">
        <f>+Seminole!G62</f>
        <v>0</v>
      </c>
      <c r="H74" s="295"/>
      <c r="I74" s="155">
        <f>+Wauchula!E32</f>
        <v>10.032043900215818</v>
      </c>
      <c r="J74" s="155">
        <f>+Blountstown!E24</f>
        <v>6.4009999999999998</v>
      </c>
      <c r="K74" s="376"/>
      <c r="L74" s="1">
        <f t="shared" si="2"/>
        <v>704.52132157501592</v>
      </c>
      <c r="M74" s="195">
        <f>+I74-Summary_CP!I74</f>
        <v>1.0320439002158182</v>
      </c>
      <c r="N74" s="1">
        <f t="shared" si="3"/>
        <v>526.82000000000005</v>
      </c>
    </row>
    <row r="75" spans="1:14" x14ac:dyDescent="0.2">
      <c r="A75" s="187">
        <f>A63+1</f>
        <v>2014</v>
      </c>
      <c r="B75" s="187">
        <f>B63</f>
        <v>1</v>
      </c>
      <c r="C75" s="1">
        <f>'Florida_Keys FR'!G122</f>
        <v>120.126</v>
      </c>
      <c r="D75" s="295">
        <f>+Key_West!J206</f>
        <v>0</v>
      </c>
      <c r="E75" s="295">
        <f>+'LEE County'!E50</f>
        <v>762.85500000000002</v>
      </c>
      <c r="F75" s="295">
        <f>+Metro_Dade!I171</f>
        <v>0</v>
      </c>
      <c r="G75" s="295">
        <f>+Seminole!G63</f>
        <v>0</v>
      </c>
      <c r="H75" s="295">
        <f>'New Smyra Beach'!E3</f>
        <v>0</v>
      </c>
      <c r="I75" s="155">
        <f>+Wauchula!E33</f>
        <v>12.442943128345359</v>
      </c>
      <c r="J75" s="155">
        <f>+Blountstown!E25</f>
        <v>8.5050000000000008</v>
      </c>
      <c r="K75" s="376">
        <f>'Winter Park'!F2</f>
        <v>23</v>
      </c>
      <c r="L75" s="1">
        <f t="shared" si="2"/>
        <v>926.9289431283454</v>
      </c>
      <c r="M75" s="195">
        <f>+I75-Summary_CP!I75</f>
        <v>0.44294312834535887</v>
      </c>
      <c r="N75" s="1">
        <f t="shared" si="3"/>
        <v>717.85500000000002</v>
      </c>
    </row>
    <row r="76" spans="1:14" x14ac:dyDescent="0.2">
      <c r="A76" s="187">
        <f t="shared" ref="A76:A139" si="4">A64+1</f>
        <v>2014</v>
      </c>
      <c r="B76" s="187">
        <f t="shared" ref="B76:B139" si="5">B64</f>
        <v>2</v>
      </c>
      <c r="C76" s="1">
        <f>'Florida_Keys FR'!G123</f>
        <v>119.199</v>
      </c>
      <c r="D76" s="295">
        <f>+Key_West!J207</f>
        <v>0</v>
      </c>
      <c r="E76" s="295">
        <f>+'LEE County'!E51</f>
        <v>610.40700000000004</v>
      </c>
      <c r="F76" s="295">
        <f>+Metro_Dade!I172</f>
        <v>0</v>
      </c>
      <c r="G76" s="295">
        <f>+Seminole!G64</f>
        <v>0</v>
      </c>
      <c r="H76" s="295">
        <f>'New Smyra Beach'!E4</f>
        <v>35</v>
      </c>
      <c r="I76" s="155">
        <f>+Wauchula!E34</f>
        <v>9.4077006016088536</v>
      </c>
      <c r="J76" s="376">
        <f>+Blountstown!E26</f>
        <v>6.8609999999999998</v>
      </c>
      <c r="K76" s="376">
        <f>'Winter Park'!F3</f>
        <v>23</v>
      </c>
      <c r="L76" s="1">
        <f t="shared" si="2"/>
        <v>803.87470060160888</v>
      </c>
      <c r="M76" s="195">
        <f>+I76-Summary_CP!I76</f>
        <v>0.40770060160885357</v>
      </c>
      <c r="N76" s="1">
        <f t="shared" si="3"/>
        <v>565.40700000000004</v>
      </c>
    </row>
    <row r="77" spans="1:14" x14ac:dyDescent="0.2">
      <c r="A77" s="187">
        <f t="shared" si="4"/>
        <v>2014</v>
      </c>
      <c r="B77" s="187">
        <f t="shared" si="5"/>
        <v>3</v>
      </c>
      <c r="C77" s="1">
        <f>'Florida_Keys FR'!G124</f>
        <v>125.468</v>
      </c>
      <c r="D77" s="295">
        <f>+Key_West!J208</f>
        <v>0</v>
      </c>
      <c r="E77" s="295">
        <f>+'LEE County'!E52</f>
        <v>590.11</v>
      </c>
      <c r="F77" s="295">
        <f>+Metro_Dade!I173</f>
        <v>0</v>
      </c>
      <c r="G77" s="295">
        <f>+Seminole!G65</f>
        <v>0</v>
      </c>
      <c r="H77" s="295">
        <f>'New Smyra Beach'!E5</f>
        <v>20</v>
      </c>
      <c r="I77" s="155">
        <f>+Wauchula!E35</f>
        <v>9.016790320482313</v>
      </c>
      <c r="J77" s="376">
        <f>+Blountstown!E27</f>
        <v>5.883</v>
      </c>
      <c r="K77" s="376">
        <f>'Winter Park'!F4</f>
        <v>23</v>
      </c>
      <c r="L77" s="1">
        <f t="shared" si="2"/>
        <v>773.47779032048231</v>
      </c>
      <c r="M77" s="195">
        <f>+I77-Summary_CP!I77</f>
        <v>1.016790320482313</v>
      </c>
      <c r="N77" s="1">
        <f t="shared" si="3"/>
        <v>545.11</v>
      </c>
    </row>
    <row r="78" spans="1:14" x14ac:dyDescent="0.2">
      <c r="A78" s="187">
        <f t="shared" si="4"/>
        <v>2014</v>
      </c>
      <c r="B78" s="187">
        <f t="shared" si="5"/>
        <v>4</v>
      </c>
      <c r="C78" s="1">
        <f>'Florida_Keys FR'!G125</f>
        <v>131.17099999999999</v>
      </c>
      <c r="D78" s="295">
        <f>+Key_West!J209</f>
        <v>0</v>
      </c>
      <c r="E78" s="295">
        <f>+'LEE County'!E53</f>
        <v>723.71299999999997</v>
      </c>
      <c r="F78" s="295">
        <f>+Metro_Dade!I174</f>
        <v>0</v>
      </c>
      <c r="G78" s="295">
        <f>+Seminole!G66</f>
        <v>0</v>
      </c>
      <c r="H78" s="295">
        <f>'New Smyra Beach'!E6</f>
        <v>10</v>
      </c>
      <c r="I78" s="155">
        <f>+Wauchula!E36</f>
        <v>12.472933599648719</v>
      </c>
      <c r="J78" s="376">
        <f>+Blountstown!E28</f>
        <v>6.516</v>
      </c>
      <c r="K78" s="376">
        <f>'Winter Park'!F5</f>
        <v>23</v>
      </c>
      <c r="L78" s="1">
        <f t="shared" si="2"/>
        <v>906.87293359964872</v>
      </c>
      <c r="M78" s="195">
        <f>+I78-Summary_CP!I78</f>
        <v>0.47293359964871939</v>
      </c>
      <c r="N78" s="1">
        <f t="shared" si="3"/>
        <v>678.71299999999997</v>
      </c>
    </row>
    <row r="79" spans="1:14" x14ac:dyDescent="0.2">
      <c r="A79" s="187">
        <f t="shared" si="4"/>
        <v>2014</v>
      </c>
      <c r="B79" s="187">
        <f t="shared" si="5"/>
        <v>5</v>
      </c>
      <c r="C79" s="1">
        <f>'Florida_Keys FR'!G126</f>
        <v>136.16</v>
      </c>
      <c r="D79" s="295">
        <f>+Key_West!J210</f>
        <v>0</v>
      </c>
      <c r="E79" s="295">
        <f>+'LEE County'!E54</f>
        <v>758.00699999999995</v>
      </c>
      <c r="F79" s="295">
        <f>+Metro_Dade!I175</f>
        <v>0</v>
      </c>
      <c r="G79" s="295">
        <f>+Seminole!G67</f>
        <v>0</v>
      </c>
      <c r="H79" s="295">
        <f>'New Smyra Beach'!E7</f>
        <v>20</v>
      </c>
      <c r="I79" s="155">
        <f>+Wauchula!E37</f>
        <v>12.657327203017461</v>
      </c>
      <c r="J79" s="376">
        <f>+Blountstown!E29</f>
        <v>7.2969999999999997</v>
      </c>
      <c r="K79" s="376">
        <f>'Winter Park'!F6</f>
        <v>23</v>
      </c>
      <c r="L79" s="1">
        <f t="shared" si="2"/>
        <v>957.12132720301736</v>
      </c>
      <c r="M79" s="195">
        <f>+I79-Summary_CP!I79</f>
        <v>-0.34267279698253894</v>
      </c>
      <c r="N79" s="1">
        <f t="shared" si="3"/>
        <v>713.00699999999995</v>
      </c>
    </row>
    <row r="80" spans="1:14" x14ac:dyDescent="0.2">
      <c r="A80" s="187">
        <f t="shared" si="4"/>
        <v>2014</v>
      </c>
      <c r="B80" s="187">
        <f t="shared" si="5"/>
        <v>6</v>
      </c>
      <c r="C80" s="1">
        <f>'Florida_Keys FR'!G127</f>
        <v>148.58600000000001</v>
      </c>
      <c r="D80" s="1">
        <f>+Key_West!J211</f>
        <v>0</v>
      </c>
      <c r="E80" s="164">
        <f>+'LEE County'!E55</f>
        <v>836.13499999999999</v>
      </c>
      <c r="F80" s="1">
        <f>+Metro_Dade!I176</f>
        <v>0</v>
      </c>
      <c r="G80" s="164">
        <f>+Seminole!G68</f>
        <v>200</v>
      </c>
      <c r="H80" s="164">
        <f>'New Smyra Beach'!E8</f>
        <v>35</v>
      </c>
      <c r="I80" s="184">
        <f>+Wauchula!E38</f>
        <v>13</v>
      </c>
      <c r="J80" s="184">
        <f>+Blountstown!E30</f>
        <v>7</v>
      </c>
      <c r="K80" s="184">
        <f>'Winter Park'!F7</f>
        <v>23</v>
      </c>
      <c r="L80" s="1">
        <f t="shared" si="2"/>
        <v>1262.721</v>
      </c>
      <c r="M80" s="195">
        <f>+I80-Summary_CP!I80</f>
        <v>0</v>
      </c>
      <c r="N80" s="1">
        <f t="shared" si="3"/>
        <v>991.13499999999999</v>
      </c>
    </row>
    <row r="81" spans="1:14" x14ac:dyDescent="0.2">
      <c r="A81" s="187">
        <f t="shared" si="4"/>
        <v>2014</v>
      </c>
      <c r="B81" s="187">
        <f t="shared" si="5"/>
        <v>7</v>
      </c>
      <c r="C81" s="1">
        <f>'Florida_Keys FR'!G128</f>
        <v>155.797</v>
      </c>
      <c r="D81" s="1">
        <f>+Key_West!J212</f>
        <v>0</v>
      </c>
      <c r="E81" s="164">
        <f>+'LEE County'!E56</f>
        <v>738.90204699640503</v>
      </c>
      <c r="F81" s="1">
        <f>+Metro_Dade!I177</f>
        <v>0</v>
      </c>
      <c r="G81" s="164">
        <f>+Seminole!G69</f>
        <v>200</v>
      </c>
      <c r="H81" s="164">
        <f>'New Smyra Beach'!E9</f>
        <v>35</v>
      </c>
      <c r="I81" s="184">
        <f>+Wauchula!E39</f>
        <v>12.958410804201726</v>
      </c>
      <c r="J81" s="184">
        <f>+Blountstown!E31</f>
        <v>8.4130000000000003</v>
      </c>
      <c r="K81" s="184">
        <f>'Winter Park'!F8</f>
        <v>23</v>
      </c>
      <c r="L81" s="1">
        <f t="shared" si="2"/>
        <v>1174.0704578006068</v>
      </c>
      <c r="M81" s="195">
        <f>+I81-Summary_CP!I81</f>
        <v>0.95841080420172631</v>
      </c>
      <c r="N81" s="1">
        <f t="shared" si="3"/>
        <v>893.90204699640503</v>
      </c>
    </row>
    <row r="82" spans="1:14" s="67" customFormat="1" x14ac:dyDescent="0.2">
      <c r="A82" s="64">
        <f t="shared" si="4"/>
        <v>2014</v>
      </c>
      <c r="B82" s="64">
        <f t="shared" si="5"/>
        <v>8</v>
      </c>
      <c r="C82" s="1">
        <f>'Florida_Keys FR'!G129</f>
        <v>144.71723367546201</v>
      </c>
      <c r="D82" s="66">
        <f>+Key_West!J213</f>
        <v>0</v>
      </c>
      <c r="E82" s="183">
        <f>+'LEE County'!E57</f>
        <v>791.51360188267563</v>
      </c>
      <c r="F82" s="66">
        <f>+Metro_Dade!I178</f>
        <v>0</v>
      </c>
      <c r="G82" s="183">
        <f>+Seminole!G70</f>
        <v>200</v>
      </c>
      <c r="H82" s="183">
        <f>'New Smyra Beach'!E10</f>
        <v>35</v>
      </c>
      <c r="I82" s="184">
        <f>+Wauchula!E40</f>
        <v>13.602846514559133</v>
      </c>
      <c r="J82" s="184">
        <f>+Blountstown!E32</f>
        <v>8.4220000000000006</v>
      </c>
      <c r="K82" s="184">
        <f>'Winter Park'!F9</f>
        <v>13</v>
      </c>
      <c r="L82" s="1">
        <f t="shared" si="2"/>
        <v>1206.2556820726968</v>
      </c>
      <c r="M82" s="195">
        <f>+I82-Summary_CP!I82</f>
        <v>0.60284651455913263</v>
      </c>
      <c r="N82" s="1">
        <f t="shared" si="3"/>
        <v>946.51360188267563</v>
      </c>
    </row>
    <row r="83" spans="1:14" x14ac:dyDescent="0.2">
      <c r="A83" s="187">
        <f t="shared" si="4"/>
        <v>2014</v>
      </c>
      <c r="B83" s="187">
        <f t="shared" si="5"/>
        <v>9</v>
      </c>
      <c r="C83" s="1">
        <f>'Florida_Keys FR'!G130</f>
        <v>136.32135875191651</v>
      </c>
      <c r="D83" s="1">
        <f>+Key_West!J214</f>
        <v>0</v>
      </c>
      <c r="E83" s="164">
        <f>+'LEE County'!E58</f>
        <v>740.39376878509449</v>
      </c>
      <c r="F83" s="1">
        <f>+Metro_Dade!I179</f>
        <v>0</v>
      </c>
      <c r="G83" s="164">
        <f>+Seminole!G71</f>
        <v>200</v>
      </c>
      <c r="H83" s="164">
        <f>'New Smyra Beach'!E11</f>
        <v>25</v>
      </c>
      <c r="I83" s="184">
        <f>+Wauchula!E41</f>
        <v>12.947534735377527</v>
      </c>
      <c r="J83" s="184">
        <f>+Blountstown!E33</f>
        <v>7.9220000000000006</v>
      </c>
      <c r="K83" s="184">
        <f>'Winter Park'!F10</f>
        <v>13</v>
      </c>
      <c r="L83" s="1">
        <f t="shared" si="2"/>
        <v>1135.5846622723886</v>
      </c>
      <c r="M83" s="195">
        <f>+I83-Summary_CP!I83</f>
        <v>0.94753473537752697</v>
      </c>
      <c r="N83" s="1">
        <f t="shared" si="3"/>
        <v>895.39376878509449</v>
      </c>
    </row>
    <row r="84" spans="1:14" x14ac:dyDescent="0.2">
      <c r="A84" s="187">
        <f t="shared" si="4"/>
        <v>2014</v>
      </c>
      <c r="B84" s="187">
        <f t="shared" si="5"/>
        <v>10</v>
      </c>
      <c r="C84" s="1">
        <f>'Florida_Keys FR'!G131</f>
        <v>123.84588563581416</v>
      </c>
      <c r="D84" s="1">
        <f>+Key_West!J215</f>
        <v>0</v>
      </c>
      <c r="E84" s="164">
        <f>+'LEE County'!E59</f>
        <v>678.9602565406899</v>
      </c>
      <c r="F84" s="1">
        <f>+Metro_Dade!I180</f>
        <v>0</v>
      </c>
      <c r="G84" s="164">
        <f>+Seminole!G72</f>
        <v>200</v>
      </c>
      <c r="H84" s="164">
        <f>'New Smyra Beach'!E12</f>
        <v>20</v>
      </c>
      <c r="I84" s="184">
        <f>+Wauchula!E42</f>
        <v>12.007769596968716</v>
      </c>
      <c r="J84" s="184">
        <f>+Blountstown!E34</f>
        <v>6.8309999999999995</v>
      </c>
      <c r="K84" s="184">
        <f>'Winter Park'!F11</f>
        <v>13</v>
      </c>
      <c r="L84" s="1">
        <f t="shared" si="2"/>
        <v>1054.6449117734726</v>
      </c>
      <c r="M84" s="195">
        <f>+I84-Summary_CP!I84</f>
        <v>1.0077695969687159</v>
      </c>
      <c r="N84" s="1">
        <f t="shared" si="3"/>
        <v>833.9602565406899</v>
      </c>
    </row>
    <row r="85" spans="1:14" x14ac:dyDescent="0.2">
      <c r="A85" s="187">
        <f t="shared" si="4"/>
        <v>2014</v>
      </c>
      <c r="B85" s="187">
        <f t="shared" si="5"/>
        <v>11</v>
      </c>
      <c r="C85" s="1">
        <f>'Florida_Keys FR'!G132</f>
        <v>109.85509509982096</v>
      </c>
      <c r="D85" s="1">
        <f>+Key_West!J216</f>
        <v>0</v>
      </c>
      <c r="E85" s="164">
        <f>+'LEE County'!E60</f>
        <v>602.56365152680962</v>
      </c>
      <c r="F85" s="1">
        <f>+Metro_Dade!I181</f>
        <v>0</v>
      </c>
      <c r="G85" s="164">
        <f>+Seminole!G73</f>
        <v>200</v>
      </c>
      <c r="H85" s="164">
        <f>'New Smyra Beach'!E13</f>
        <v>10</v>
      </c>
      <c r="I85" s="184">
        <f>+Wauchula!E43</f>
        <v>9.2326228414074016</v>
      </c>
      <c r="J85" s="184">
        <f>+Blountstown!E35</f>
        <v>5.8635000000000002</v>
      </c>
      <c r="K85" s="184">
        <f>'Winter Park'!F12</f>
        <v>13</v>
      </c>
      <c r="L85" s="1">
        <f t="shared" si="2"/>
        <v>950.514869468038</v>
      </c>
      <c r="M85" s="195">
        <f>+I85-Summary_CP!I85</f>
        <v>0.23262284140740164</v>
      </c>
      <c r="N85" s="1">
        <f t="shared" si="3"/>
        <v>757.56365152680962</v>
      </c>
    </row>
    <row r="86" spans="1:14" x14ac:dyDescent="0.2">
      <c r="A86" s="187">
        <f t="shared" si="4"/>
        <v>2014</v>
      </c>
      <c r="B86" s="187">
        <f t="shared" si="5"/>
        <v>12</v>
      </c>
      <c r="C86" s="1">
        <f>'Florida_Keys FR'!G133</f>
        <v>114.50421284141906</v>
      </c>
      <c r="D86" s="1">
        <f>+Key_West!J217</f>
        <v>0</v>
      </c>
      <c r="E86" s="164">
        <f>+'LEE County'!E61</f>
        <v>613.88040436934978</v>
      </c>
      <c r="F86" s="1">
        <f>+Metro_Dade!I182</f>
        <v>0</v>
      </c>
      <c r="G86" s="164">
        <f>+Seminole!G74</f>
        <v>200</v>
      </c>
      <c r="H86" s="164">
        <f>'New Smyra Beach'!E14</f>
        <v>20</v>
      </c>
      <c r="I86" s="184">
        <f>+Wauchula!E44</f>
        <v>10.032043900215818</v>
      </c>
      <c r="J86" s="184">
        <f>+Blountstown!E36</f>
        <v>6.0540000000000003</v>
      </c>
      <c r="K86" s="184">
        <f>'Winter Park'!F13</f>
        <v>13</v>
      </c>
      <c r="L86" s="1">
        <f t="shared" si="2"/>
        <v>977.47066111098468</v>
      </c>
      <c r="M86" s="195">
        <f>+I86-Summary_CP!I86</f>
        <v>1.0320439002158182</v>
      </c>
      <c r="N86" s="1">
        <f t="shared" si="3"/>
        <v>768.88040436934978</v>
      </c>
    </row>
    <row r="87" spans="1:14" x14ac:dyDescent="0.2">
      <c r="A87" s="187">
        <f t="shared" si="4"/>
        <v>2015</v>
      </c>
      <c r="B87" s="187">
        <f t="shared" si="5"/>
        <v>1</v>
      </c>
      <c r="C87" s="1">
        <f>'Florida_Keys FR'!G134</f>
        <v>121.75622878904127</v>
      </c>
      <c r="D87" s="1">
        <f>+Key_West!J218</f>
        <v>0</v>
      </c>
      <c r="E87" s="164">
        <f>+'LEE County'!E62</f>
        <v>818.94889554256599</v>
      </c>
      <c r="F87" s="1">
        <f>+Metro_Dade!I183</f>
        <v>0</v>
      </c>
      <c r="G87" s="164">
        <f>+Seminole!G75</f>
        <v>200</v>
      </c>
      <c r="H87" s="164">
        <f>'New Smyra Beach'!E15</f>
        <v>40</v>
      </c>
      <c r="I87" s="184">
        <f>+Wauchula!E45</f>
        <v>10.702893219690962</v>
      </c>
      <c r="J87" s="184">
        <f>+Blountstown!E37</f>
        <v>7.5165000000000006</v>
      </c>
      <c r="K87" s="184">
        <f>'Winter Park'!F14</f>
        <v>63.368821999999994</v>
      </c>
      <c r="L87" s="1">
        <f t="shared" si="2"/>
        <v>1262.293339551298</v>
      </c>
      <c r="M87" s="195">
        <f>+I87-Summary_CP!I87</f>
        <v>0.20289321969096186</v>
      </c>
      <c r="N87" s="1">
        <f t="shared" si="3"/>
        <v>973.94889554256599</v>
      </c>
    </row>
    <row r="88" spans="1:14" x14ac:dyDescent="0.2">
      <c r="A88" s="187">
        <f t="shared" si="4"/>
        <v>2015</v>
      </c>
      <c r="B88" s="187">
        <f t="shared" si="5"/>
        <v>2</v>
      </c>
      <c r="C88" s="1">
        <f>'Florida_Keys FR'!G135</f>
        <v>120.39993322542733</v>
      </c>
      <c r="D88" s="1">
        <f>+Key_West!J219</f>
        <v>0</v>
      </c>
      <c r="E88" s="164">
        <f>+'LEE County'!E63</f>
        <v>718.3591819244491</v>
      </c>
      <c r="F88" s="1">
        <f>+Metro_Dade!I184</f>
        <v>0</v>
      </c>
      <c r="G88" s="164">
        <f>+Seminole!G76</f>
        <v>200</v>
      </c>
      <c r="H88" s="164">
        <f>'New Smyra Beach'!E16</f>
        <v>40</v>
      </c>
      <c r="I88" s="184">
        <f>+Wauchula!E46</f>
        <v>10.130146895597399</v>
      </c>
      <c r="J88" s="184">
        <f>+Blountstown!E38</f>
        <v>6.7940000000000005</v>
      </c>
      <c r="K88" s="184">
        <f>'Winter Park'!F15</f>
        <v>60.838002500000002</v>
      </c>
      <c r="L88" s="1">
        <f>SUM(C88:K88)</f>
        <v>1156.5212645454737</v>
      </c>
      <c r="M88" s="195">
        <f>+I88-Summary_CP!I88</f>
        <v>0.63014689559739878</v>
      </c>
      <c r="N88" s="1">
        <f t="shared" si="3"/>
        <v>873.3591819244491</v>
      </c>
    </row>
    <row r="89" spans="1:14" x14ac:dyDescent="0.2">
      <c r="A89" s="187">
        <f t="shared" si="4"/>
        <v>2015</v>
      </c>
      <c r="B89" s="187">
        <f t="shared" si="5"/>
        <v>3</v>
      </c>
      <c r="C89" s="1">
        <f>'Florida_Keys FR'!G136</f>
        <v>127.44220392067045</v>
      </c>
      <c r="D89" s="1">
        <f>+Key_West!J220</f>
        <v>0</v>
      </c>
      <c r="E89" s="164">
        <f>+'LEE County'!E64</f>
        <v>608.9673723050463</v>
      </c>
      <c r="F89" s="1">
        <f>+Metro_Dade!I185</f>
        <v>0</v>
      </c>
      <c r="G89" s="164">
        <f>+Seminole!G77</f>
        <v>200</v>
      </c>
      <c r="H89" s="164">
        <f>'New Smyra Beach'!E17</f>
        <v>20</v>
      </c>
      <c r="I89" s="184">
        <f>+Wauchula!E47</f>
        <v>10.190595384421023</v>
      </c>
      <c r="J89" s="184">
        <f>+Blountstown!E39</f>
        <v>6.3125</v>
      </c>
      <c r="K89" s="184">
        <f>'Winter Park'!F16</f>
        <v>43.965872499999996</v>
      </c>
      <c r="L89" s="1">
        <f>SUM(C89:K89)</f>
        <v>1016.8785441101378</v>
      </c>
      <c r="M89" s="195">
        <f>+I89-Summary_CP!I89</f>
        <v>0.69059538442102308</v>
      </c>
      <c r="N89" s="1">
        <f t="shared" si="3"/>
        <v>763.9673723050463</v>
      </c>
    </row>
    <row r="90" spans="1:14" x14ac:dyDescent="0.2">
      <c r="A90" s="187">
        <f t="shared" si="4"/>
        <v>2015</v>
      </c>
      <c r="B90" s="187">
        <f t="shared" si="5"/>
        <v>4</v>
      </c>
      <c r="C90" s="1">
        <f>'Florida_Keys FR'!G137</f>
        <v>132.40148260389103</v>
      </c>
      <c r="D90" s="1">
        <f>+Key_West!J221</f>
        <v>0</v>
      </c>
      <c r="E90" s="164">
        <f>+'LEE County'!E65</f>
        <v>623.40495987701502</v>
      </c>
      <c r="F90" s="1">
        <f>+Metro_Dade!I186</f>
        <v>0</v>
      </c>
      <c r="G90" s="164">
        <f>+Seminole!G78</f>
        <v>200</v>
      </c>
      <c r="H90" s="164">
        <f>'New Smyra Beach'!E18</f>
        <v>20</v>
      </c>
      <c r="I90" s="184">
        <f>+Wauchula!E48</f>
        <v>12.025897897046914</v>
      </c>
      <c r="J90" s="184">
        <f>+Blountstown!E40</f>
        <v>6.42</v>
      </c>
      <c r="K90" s="184">
        <f>'Winter Park'!F17</f>
        <v>47.340298499999996</v>
      </c>
      <c r="L90" s="1">
        <f t="shared" si="2"/>
        <v>1041.5926388779528</v>
      </c>
      <c r="M90" s="195">
        <f>+I90-Summary_CP!I90</f>
        <v>1.0258978970469137</v>
      </c>
      <c r="N90" s="1">
        <f t="shared" si="3"/>
        <v>778.40495987701502</v>
      </c>
    </row>
    <row r="91" spans="1:14" x14ac:dyDescent="0.2">
      <c r="A91" s="187">
        <f t="shared" si="4"/>
        <v>2015</v>
      </c>
      <c r="B91" s="187">
        <f t="shared" si="5"/>
        <v>5</v>
      </c>
      <c r="C91" s="1">
        <f>'Florida_Keys FR'!G138</f>
        <v>145.40319038548216</v>
      </c>
      <c r="D91" s="1">
        <f>+Key_West!J222</f>
        <v>0</v>
      </c>
      <c r="E91" s="164">
        <f>+'LEE County'!E66</f>
        <v>712.37223395279636</v>
      </c>
      <c r="F91" s="1">
        <f>+Metro_Dade!I187</f>
        <v>0</v>
      </c>
      <c r="G91" s="164">
        <f>+Seminole!G79</f>
        <v>200</v>
      </c>
      <c r="H91" s="164">
        <f>'New Smyra Beach'!E19</f>
        <v>25</v>
      </c>
      <c r="I91" s="184">
        <f>+Wauchula!E49</f>
        <v>12.511792590095739</v>
      </c>
      <c r="J91" s="184">
        <f>+Blountstown!E41</f>
        <v>7.4260000000000002</v>
      </c>
      <c r="K91" s="184">
        <f>'Winter Park'!F18</f>
        <v>65.056034999999994</v>
      </c>
      <c r="L91" s="1">
        <f t="shared" si="2"/>
        <v>1167.7692519283742</v>
      </c>
      <c r="M91" s="195">
        <f>+I91-Summary_CP!I91</f>
        <v>1.1792590095739186E-2</v>
      </c>
      <c r="N91" s="1">
        <f t="shared" si="3"/>
        <v>867.37223395279636</v>
      </c>
    </row>
    <row r="92" spans="1:14" x14ac:dyDescent="0.2">
      <c r="A92" s="187">
        <f t="shared" si="4"/>
        <v>2015</v>
      </c>
      <c r="B92" s="187">
        <f t="shared" si="5"/>
        <v>6</v>
      </c>
      <c r="C92" s="1">
        <f>'Florida_Keys FR'!G139</f>
        <v>148.43481316230978</v>
      </c>
      <c r="D92" s="1">
        <f>+Key_West!J223</f>
        <v>0</v>
      </c>
      <c r="E92" s="164">
        <f>+'LEE County'!E67</f>
        <v>750.36887762750052</v>
      </c>
      <c r="F92" s="1">
        <f>+Metro_Dade!I188</f>
        <v>0</v>
      </c>
      <c r="G92" s="164">
        <f>+Seminole!G80</f>
        <v>200</v>
      </c>
      <c r="H92" s="164">
        <f>'New Smyra Beach'!E20</f>
        <v>40</v>
      </c>
      <c r="I92" s="184">
        <f>+Wauchula!E50</f>
        <v>13.092367586189534</v>
      </c>
      <c r="J92" s="184">
        <f>+Blountstown!E42</f>
        <v>7.4939999999999998</v>
      </c>
      <c r="K92" s="184">
        <f>'Winter Park'!F19</f>
        <v>66.743247999999994</v>
      </c>
      <c r="L92" s="1">
        <f t="shared" si="2"/>
        <v>1226.1333063759998</v>
      </c>
      <c r="M92" s="195">
        <f>+I92-Summary_CP!I92</f>
        <v>0.59236758618953367</v>
      </c>
      <c r="N92" s="1">
        <f t="shared" si="3"/>
        <v>905.36887762750052</v>
      </c>
    </row>
    <row r="93" spans="1:14" x14ac:dyDescent="0.2">
      <c r="A93" s="187">
        <f t="shared" si="4"/>
        <v>2015</v>
      </c>
      <c r="B93" s="187">
        <f t="shared" si="5"/>
        <v>7</v>
      </c>
      <c r="C93" s="1">
        <f>'Florida_Keys FR'!G140</f>
        <v>156.506</v>
      </c>
      <c r="D93" s="1">
        <f>+Key_West!J224</f>
        <v>0</v>
      </c>
      <c r="E93" s="164">
        <f>+'LEE County'!E68</f>
        <v>779.5983313383332</v>
      </c>
      <c r="F93" s="1">
        <f>+Metro_Dade!I189</f>
        <v>0</v>
      </c>
      <c r="G93" s="164">
        <f>+Seminole!G81</f>
        <v>200</v>
      </c>
      <c r="H93" s="164">
        <f>'New Smyra Beach'!E21</f>
        <v>45</v>
      </c>
      <c r="I93" s="184">
        <f>+Wauchula!E51</f>
        <v>12.958410804201726</v>
      </c>
      <c r="J93" s="184">
        <f>+Blountstown!E43</f>
        <v>8.3339999999999996</v>
      </c>
      <c r="K93" s="184">
        <f>'Winter Park'!F20</f>
        <v>64.212428499999987</v>
      </c>
      <c r="L93" s="1">
        <f t="shared" si="2"/>
        <v>1266.609170642535</v>
      </c>
      <c r="M93" s="195">
        <f>+I93-Summary_CP!I93</f>
        <v>0.95841080420172631</v>
      </c>
      <c r="N93" s="1">
        <f t="shared" si="3"/>
        <v>934.5983313383332</v>
      </c>
    </row>
    <row r="94" spans="1:14" s="67" customFormat="1" x14ac:dyDescent="0.2">
      <c r="A94" s="64">
        <f t="shared" si="4"/>
        <v>2015</v>
      </c>
      <c r="B94" s="64">
        <f t="shared" si="5"/>
        <v>8</v>
      </c>
      <c r="C94" s="1">
        <f>'Florida_Keys FR'!G141</f>
        <v>155.02455897009193</v>
      </c>
      <c r="D94" s="66">
        <f>+Key_West!J225</f>
        <v>0</v>
      </c>
      <c r="E94" s="183">
        <f>+'LEE County'!E69</f>
        <v>779.97000849173446</v>
      </c>
      <c r="F94" s="66">
        <f>+Metro_Dade!I190</f>
        <v>0</v>
      </c>
      <c r="G94" s="183">
        <f>+Seminole!G82</f>
        <v>200</v>
      </c>
      <c r="H94" s="164">
        <f>'New Smyra Beach'!E22</f>
        <v>45</v>
      </c>
      <c r="I94" s="184">
        <f>+Wauchula!E52</f>
        <v>13.602846514559133</v>
      </c>
      <c r="J94" s="184">
        <f>+Blountstown!E44</f>
        <v>8.4055</v>
      </c>
      <c r="K94" s="184">
        <f>'Winter Park'!F21</f>
        <v>71.804886999999994</v>
      </c>
      <c r="L94" s="1">
        <f t="shared" si="2"/>
        <v>1273.8078009763856</v>
      </c>
      <c r="M94" s="195">
        <f>+I94-Summary_CP!I94</f>
        <v>0.60284651455913263</v>
      </c>
      <c r="N94" s="1">
        <f t="shared" si="3"/>
        <v>934.97000849173446</v>
      </c>
    </row>
    <row r="95" spans="1:14" x14ac:dyDescent="0.2">
      <c r="A95" s="187">
        <f t="shared" si="4"/>
        <v>2015</v>
      </c>
      <c r="B95" s="187">
        <f t="shared" si="5"/>
        <v>9</v>
      </c>
      <c r="C95" s="1">
        <f>'Florida_Keys FR'!G142</f>
        <v>146.29487383408176</v>
      </c>
      <c r="D95" s="1">
        <f>+Key_West!J226</f>
        <v>0</v>
      </c>
      <c r="E95" s="164">
        <f>+'LEE County'!E70</f>
        <v>745.01127838446803</v>
      </c>
      <c r="F95" s="1">
        <f>+Metro_Dade!I191</f>
        <v>0</v>
      </c>
      <c r="G95" s="164">
        <f>+Seminole!G83</f>
        <v>200</v>
      </c>
      <c r="H95" s="183">
        <f>'New Smyra Beach'!E23</f>
        <v>30</v>
      </c>
      <c r="I95" s="184">
        <f>+Wauchula!E53</f>
        <v>12.947534735377527</v>
      </c>
      <c r="J95" s="184">
        <f>+Blountstown!E45</f>
        <v>8.0425000000000004</v>
      </c>
      <c r="K95" s="184">
        <f>'Winter Park'!F22</f>
        <v>62.525215499999995</v>
      </c>
      <c r="L95" s="1">
        <f t="shared" si="2"/>
        <v>1204.8214024539275</v>
      </c>
      <c r="M95" s="195">
        <f>+I95-Summary_CP!I95</f>
        <v>0.94753473537752697</v>
      </c>
      <c r="N95" s="1">
        <f t="shared" si="3"/>
        <v>900.01127838446803</v>
      </c>
    </row>
    <row r="96" spans="1:14" x14ac:dyDescent="0.2">
      <c r="A96" s="187">
        <f t="shared" si="4"/>
        <v>2015</v>
      </c>
      <c r="B96" s="187">
        <f t="shared" si="5"/>
        <v>10</v>
      </c>
      <c r="C96" s="1">
        <f>'Florida_Keys FR'!G143</f>
        <v>132.1592441799404</v>
      </c>
      <c r="D96" s="1">
        <f>+Key_West!J227</f>
        <v>0</v>
      </c>
      <c r="E96" s="164">
        <f>+'LEE County'!E71</f>
        <v>685.64709503858717</v>
      </c>
      <c r="F96" s="1">
        <f>+Metro_Dade!I192</f>
        <v>0</v>
      </c>
      <c r="G96" s="164">
        <f>+Seminole!G84</f>
        <v>200</v>
      </c>
      <c r="H96" s="164">
        <f>'New Smyra Beach'!E24</f>
        <v>20</v>
      </c>
      <c r="I96" s="184">
        <f>+Wauchula!E54</f>
        <v>12.007769596968716</v>
      </c>
      <c r="J96" s="184">
        <f>+Blountstown!E46</f>
        <v>7.0254999999999992</v>
      </c>
      <c r="K96" s="184">
        <f>'Winter Park'!F23</f>
        <v>60.838002500000002</v>
      </c>
      <c r="L96" s="1">
        <f t="shared" si="2"/>
        <v>1117.6776113154963</v>
      </c>
      <c r="M96" s="195">
        <f>+I96-Summary_CP!I96</f>
        <v>1.0077695969687159</v>
      </c>
      <c r="N96" s="1">
        <f t="shared" si="3"/>
        <v>840.64709503858717</v>
      </c>
    </row>
    <row r="97" spans="1:14" x14ac:dyDescent="0.2">
      <c r="A97" s="187">
        <f t="shared" si="4"/>
        <v>2015</v>
      </c>
      <c r="B97" s="187">
        <f t="shared" si="5"/>
        <v>11</v>
      </c>
      <c r="C97" s="1">
        <f>'Florida_Keys FR'!G144</f>
        <v>118.04761439576826</v>
      </c>
      <c r="D97" s="1">
        <f>+Key_West!J228</f>
        <v>0</v>
      </c>
      <c r="E97" s="164">
        <f>+'LEE County'!E72</f>
        <v>611.65330455622302</v>
      </c>
      <c r="F97" s="1">
        <f>+Metro_Dade!I193</f>
        <v>0</v>
      </c>
      <c r="G97" s="164">
        <f>+Seminole!G85</f>
        <v>200</v>
      </c>
      <c r="H97" s="164">
        <f>'New Smyra Beach'!E25</f>
        <v>15</v>
      </c>
      <c r="I97" s="184">
        <f>+Wauchula!E55</f>
        <v>9.2326228414074016</v>
      </c>
      <c r="J97" s="184">
        <f>+Blountstown!E47</f>
        <v>5.7852499999999996</v>
      </c>
      <c r="K97" s="184">
        <f>'Winter Park'!F24</f>
        <v>43.122265999999996</v>
      </c>
      <c r="L97" s="1">
        <f t="shared" si="2"/>
        <v>1002.8410577933987</v>
      </c>
      <c r="M97" s="195">
        <f>+I97-Summary_CP!I97</f>
        <v>0.23262284140740164</v>
      </c>
      <c r="N97" s="1">
        <f t="shared" si="3"/>
        <v>766.65330455622302</v>
      </c>
    </row>
    <row r="98" spans="1:14" x14ac:dyDescent="0.2">
      <c r="A98" s="187">
        <f t="shared" si="4"/>
        <v>2015</v>
      </c>
      <c r="B98" s="187">
        <f t="shared" si="5"/>
        <v>12</v>
      </c>
      <c r="C98" s="1">
        <f>'Florida_Keys FR'!G145</f>
        <v>122.53569666343438</v>
      </c>
      <c r="D98" s="1">
        <f>+Key_West!J229</f>
        <v>0</v>
      </c>
      <c r="E98" s="164">
        <f>+'LEE County'!E73</f>
        <v>623.82794159667264</v>
      </c>
      <c r="F98" s="1">
        <f>+Metro_Dade!I194</f>
        <v>0</v>
      </c>
      <c r="G98" s="164">
        <f>+Seminole!G86</f>
        <v>200</v>
      </c>
      <c r="H98" s="164">
        <f>'New Smyra Beach'!E26</f>
        <v>20</v>
      </c>
      <c r="I98" s="184">
        <f>+Wauchula!E56</f>
        <v>10.032043900215818</v>
      </c>
      <c r="J98" s="184">
        <f>+Blountstown!E48</f>
        <v>6.2275</v>
      </c>
      <c r="K98" s="184">
        <f>'Winter Park'!F25</f>
        <v>43.122265999999996</v>
      </c>
      <c r="L98" s="1">
        <f t="shared" si="2"/>
        <v>1025.7454481603229</v>
      </c>
      <c r="M98" s="195">
        <f>+I98-Summary_CP!I98</f>
        <v>1.0320439002158182</v>
      </c>
      <c r="N98" s="1">
        <f t="shared" si="3"/>
        <v>778.82794159667264</v>
      </c>
    </row>
    <row r="99" spans="1:14" x14ac:dyDescent="0.2">
      <c r="A99" s="187">
        <f t="shared" si="4"/>
        <v>2016</v>
      </c>
      <c r="B99" s="187">
        <f t="shared" si="5"/>
        <v>1</v>
      </c>
      <c r="C99" s="1">
        <f>'Florida_Keys FR'!G146</f>
        <v>122.37718555586538</v>
      </c>
      <c r="D99" s="1">
        <f>+Key_West!J230</f>
        <v>0</v>
      </c>
      <c r="E99" s="164">
        <f>+'LEE County'!E74</f>
        <v>829.32187335881054</v>
      </c>
      <c r="F99" s="1">
        <f>+Metro_Dade!I195</f>
        <v>0</v>
      </c>
      <c r="G99" s="164">
        <f>+Seminole!G87</f>
        <v>200</v>
      </c>
      <c r="H99" s="164">
        <f>'New Smyra Beach'!E27</f>
        <v>40</v>
      </c>
      <c r="I99" s="184">
        <f>+Wauchula!E57</f>
        <v>10.702893219690962</v>
      </c>
      <c r="J99" s="184">
        <f>+Blountstown!E49</f>
        <v>8.0107500000000016</v>
      </c>
      <c r="K99" s="184">
        <f>'Winter Park'!F26</f>
        <v>63.368821999999994</v>
      </c>
      <c r="L99" s="1">
        <f t="shared" si="2"/>
        <v>1273.7815241343665</v>
      </c>
      <c r="M99" s="195">
        <f>+I99-Summary_CP!I99</f>
        <v>0.20289321969096186</v>
      </c>
      <c r="N99" s="1">
        <f t="shared" si="3"/>
        <v>984.32187335881054</v>
      </c>
    </row>
    <row r="100" spans="1:14" x14ac:dyDescent="0.2">
      <c r="A100" s="187">
        <f t="shared" si="4"/>
        <v>2016</v>
      </c>
      <c r="B100" s="187">
        <f t="shared" si="5"/>
        <v>2</v>
      </c>
      <c r="C100" s="1">
        <f>'Florida_Keys FR'!G147</f>
        <v>121.01397288487701</v>
      </c>
      <c r="D100" s="1">
        <f>+Key_West!J231</f>
        <v>0</v>
      </c>
      <c r="E100" s="164">
        <f>+'LEE County'!E75</f>
        <v>729.29708207782676</v>
      </c>
      <c r="F100" s="1">
        <f>+Metro_Dade!I196</f>
        <v>0</v>
      </c>
      <c r="G100" s="164">
        <f>+Seminole!G88</f>
        <v>200</v>
      </c>
      <c r="H100" s="164">
        <f>'New Smyra Beach'!E28</f>
        <v>40</v>
      </c>
      <c r="I100" s="184">
        <f>+Wauchula!E58</f>
        <v>10.130146895597399</v>
      </c>
      <c r="J100" s="184">
        <f>+Blountstown!E50</f>
        <v>6.8275000000000006</v>
      </c>
      <c r="K100" s="184">
        <f>'Winter Park'!F27</f>
        <v>60.838002500000002</v>
      </c>
      <c r="L100" s="1">
        <f t="shared" si="2"/>
        <v>1168.1067043583012</v>
      </c>
      <c r="M100" s="195">
        <f>+I100-Summary_CP!I100</f>
        <v>0.63014689559739878</v>
      </c>
      <c r="N100" s="1">
        <f t="shared" si="3"/>
        <v>884.29708207782676</v>
      </c>
    </row>
    <row r="101" spans="1:14" x14ac:dyDescent="0.2">
      <c r="A101" s="187">
        <f t="shared" si="4"/>
        <v>2016</v>
      </c>
      <c r="B101" s="187">
        <f t="shared" si="5"/>
        <v>3</v>
      </c>
      <c r="C101" s="1">
        <f>'Florida_Keys FR'!G148</f>
        <v>128.09215916066586</v>
      </c>
      <c r="D101" s="1">
        <f>+Key_West!J232</f>
        <v>0</v>
      </c>
      <c r="E101" s="164">
        <f>+'LEE County'!E76</f>
        <v>619.62934708731768</v>
      </c>
      <c r="F101" s="1">
        <f>+Metro_Dade!I197</f>
        <v>0</v>
      </c>
      <c r="G101" s="164">
        <f>+Seminole!G89</f>
        <v>200</v>
      </c>
      <c r="H101" s="164">
        <f>'New Smyra Beach'!E29</f>
        <v>25</v>
      </c>
      <c r="I101" s="184">
        <f>+Wauchula!E59</f>
        <v>10.190595384421023</v>
      </c>
      <c r="J101" s="184">
        <f>+Blountstown!E51</f>
        <v>6.0977499999999996</v>
      </c>
      <c r="K101" s="184">
        <f>'Winter Park'!F28</f>
        <v>43.965872499999996</v>
      </c>
      <c r="L101" s="1">
        <f t="shared" si="2"/>
        <v>1032.9757241324046</v>
      </c>
      <c r="M101" s="195">
        <f>+I101-Summary_CP!I101</f>
        <v>0.69059538442102308</v>
      </c>
      <c r="N101" s="1">
        <f t="shared" si="3"/>
        <v>774.62934708731768</v>
      </c>
    </row>
    <row r="102" spans="1:14" x14ac:dyDescent="0.2">
      <c r="A102" s="187">
        <f t="shared" si="4"/>
        <v>2016</v>
      </c>
      <c r="B102" s="187">
        <f t="shared" si="5"/>
        <v>4</v>
      </c>
      <c r="C102" s="1">
        <f>'Florida_Keys FR'!G149</f>
        <v>133.07673016517086</v>
      </c>
      <c r="D102" s="1">
        <f>+Key_West!J233</f>
        <v>0</v>
      </c>
      <c r="E102" s="164">
        <f>+'LEE County'!E77</f>
        <v>633.71209522308345</v>
      </c>
      <c r="F102" s="1">
        <f>+Metro_Dade!I198</f>
        <v>0</v>
      </c>
      <c r="G102" s="164">
        <f>+Seminole!G90</f>
        <v>200</v>
      </c>
      <c r="H102" s="164">
        <f>'New Smyra Beach'!E30</f>
        <v>20</v>
      </c>
      <c r="I102" s="184">
        <f>+Wauchula!E60</f>
        <v>12.025897897046914</v>
      </c>
      <c r="J102" s="184">
        <f>+Blountstown!E52</f>
        <v>6.468</v>
      </c>
      <c r="K102" s="184">
        <f>'Winter Park'!F29</f>
        <v>47.340298499999996</v>
      </c>
      <c r="L102" s="1">
        <f t="shared" si="2"/>
        <v>1052.623021785301</v>
      </c>
      <c r="M102" s="195">
        <f>+I102-Summary_CP!I102</f>
        <v>1.0258978970469137</v>
      </c>
      <c r="N102" s="1">
        <f t="shared" si="3"/>
        <v>788.71209522308345</v>
      </c>
    </row>
    <row r="103" spans="1:14" x14ac:dyDescent="0.2">
      <c r="A103" s="187">
        <f t="shared" si="4"/>
        <v>2016</v>
      </c>
      <c r="B103" s="187">
        <f t="shared" si="5"/>
        <v>5</v>
      </c>
      <c r="C103" s="1">
        <f>'Florida_Keys FR'!G150</f>
        <v>146.14474665644812</v>
      </c>
      <c r="D103" s="1">
        <f>+Key_West!J234</f>
        <v>0</v>
      </c>
      <c r="E103" s="164">
        <f>+'LEE County'!E78</f>
        <v>721.07728079589572</v>
      </c>
      <c r="F103" s="1">
        <f>+Metro_Dade!I199</f>
        <v>0</v>
      </c>
      <c r="G103" s="164">
        <f>+Seminole!G91</f>
        <v>200</v>
      </c>
      <c r="H103" s="164">
        <f>'New Smyra Beach'!E31</f>
        <v>30</v>
      </c>
      <c r="I103" s="184">
        <f>+Wauchula!E61</f>
        <v>12.511792590095739</v>
      </c>
      <c r="J103" s="184">
        <f>+Blountstown!E53</f>
        <v>7.3614999999999995</v>
      </c>
      <c r="K103" s="184">
        <f>'Winter Park'!F30</f>
        <v>65.056034999999994</v>
      </c>
      <c r="L103" s="1">
        <f t="shared" si="2"/>
        <v>1182.1513550424395</v>
      </c>
      <c r="M103" s="195">
        <f>+I103-Summary_CP!I103</f>
        <v>1.1792590095739186E-2</v>
      </c>
      <c r="N103" s="1">
        <f t="shared" si="3"/>
        <v>876.07728079589572</v>
      </c>
    </row>
    <row r="104" spans="1:14" x14ac:dyDescent="0.2">
      <c r="A104" s="187">
        <f t="shared" si="4"/>
        <v>2016</v>
      </c>
      <c r="B104" s="187">
        <f t="shared" si="5"/>
        <v>6</v>
      </c>
      <c r="C104" s="1">
        <f>'Florida_Keys FR'!G151</f>
        <v>149.19183070943754</v>
      </c>
      <c r="D104" s="1">
        <f>+Key_West!J235</f>
        <v>0</v>
      </c>
      <c r="E104" s="164">
        <f>+'LEE County'!E79</f>
        <v>758.06754252206008</v>
      </c>
      <c r="F104" s="1">
        <f>+Metro_Dade!I200</f>
        <v>0</v>
      </c>
      <c r="G104" s="164">
        <f>+Seminole!G92</f>
        <v>200</v>
      </c>
      <c r="H104" s="164">
        <f>'New Smyra Beach'!E32</f>
        <v>40</v>
      </c>
      <c r="I104" s="184">
        <f>+Wauchula!E62</f>
        <v>13.092367586189534</v>
      </c>
      <c r="J104" s="184">
        <f>+Blountstown!E54</f>
        <v>7.2469999999999999</v>
      </c>
      <c r="K104" s="184">
        <f>'Winter Park'!F31</f>
        <v>66.743247999999994</v>
      </c>
      <c r="L104" s="1">
        <f t="shared" si="2"/>
        <v>1234.3419888176873</v>
      </c>
      <c r="M104" s="195">
        <f>+I104-Summary_CP!I104</f>
        <v>0.59236758618953367</v>
      </c>
      <c r="N104" s="1">
        <f t="shared" si="3"/>
        <v>913.06754252206008</v>
      </c>
    </row>
    <row r="105" spans="1:14" x14ac:dyDescent="0.2">
      <c r="A105" s="187">
        <f t="shared" si="4"/>
        <v>2016</v>
      </c>
      <c r="B105" s="187">
        <f t="shared" si="5"/>
        <v>7</v>
      </c>
      <c r="C105" s="1">
        <f>'Florida_Keys FR'!G152</f>
        <v>157.304</v>
      </c>
      <c r="D105" s="1">
        <f>+Key_West!J236</f>
        <v>0</v>
      </c>
      <c r="E105" s="164">
        <f>+'LEE County'!E80</f>
        <v>786.83880357698661</v>
      </c>
      <c r="F105" s="1">
        <f>+Metro_Dade!I201</f>
        <v>0</v>
      </c>
      <c r="G105" s="164">
        <f>+Seminole!G93</f>
        <v>200</v>
      </c>
      <c r="H105" s="164">
        <f>'New Smyra Beach'!E33</f>
        <v>45</v>
      </c>
      <c r="I105" s="184">
        <f>+Wauchula!E63</f>
        <v>12.958410804201726</v>
      </c>
      <c r="J105" s="184">
        <f>+Blountstown!E55</f>
        <v>8.3734999999999999</v>
      </c>
      <c r="K105" s="184">
        <f>'Winter Park'!F32</f>
        <v>64.212428499999987</v>
      </c>
      <c r="L105" s="1">
        <f t="shared" si="2"/>
        <v>1274.6871428811883</v>
      </c>
      <c r="M105" s="195">
        <f>+I105-Summary_CP!I105</f>
        <v>0.95841080420172631</v>
      </c>
      <c r="N105" s="1">
        <f t="shared" si="3"/>
        <v>941.83880357698661</v>
      </c>
    </row>
    <row r="106" spans="1:14" s="67" customFormat="1" x14ac:dyDescent="0.2">
      <c r="A106" s="64">
        <f t="shared" si="4"/>
        <v>2016</v>
      </c>
      <c r="B106" s="64">
        <f t="shared" si="5"/>
        <v>8</v>
      </c>
      <c r="C106" s="1">
        <f>'Florida_Keys FR'!G153</f>
        <v>155.81518422083937</v>
      </c>
      <c r="D106" s="66">
        <f>+Key_West!J237</f>
        <v>0</v>
      </c>
      <c r="E106" s="183">
        <f>+'LEE County'!E81</f>
        <v>787.75233149950907</v>
      </c>
      <c r="F106" s="66">
        <f>+Metro_Dade!I202</f>
        <v>0</v>
      </c>
      <c r="G106" s="183">
        <f>+Seminole!G94</f>
        <v>200</v>
      </c>
      <c r="H106" s="164">
        <f>'New Smyra Beach'!E34</f>
        <v>45</v>
      </c>
      <c r="I106" s="184">
        <f>+Wauchula!E64</f>
        <v>13.602846514559133</v>
      </c>
      <c r="J106" s="184">
        <f>+Blountstown!E56</f>
        <v>8.4137500000000003</v>
      </c>
      <c r="K106" s="184">
        <f>'Winter Park'!F33</f>
        <v>71.804886999999994</v>
      </c>
      <c r="L106" s="1">
        <f t="shared" si="2"/>
        <v>1282.3889992349075</v>
      </c>
      <c r="M106" s="195">
        <f>+I106-Summary_CP!I106</f>
        <v>0.60284651455913263</v>
      </c>
      <c r="N106" s="1">
        <f t="shared" si="3"/>
        <v>942.75233149950907</v>
      </c>
    </row>
    <row r="107" spans="1:14" x14ac:dyDescent="0.2">
      <c r="A107" s="187">
        <f t="shared" si="4"/>
        <v>2016</v>
      </c>
      <c r="B107" s="187">
        <f t="shared" si="5"/>
        <v>9</v>
      </c>
      <c r="C107" s="1">
        <f>'Florida_Keys FR'!G154</f>
        <v>147.04097769063557</v>
      </c>
      <c r="D107" s="1">
        <f>+Key_West!J238</f>
        <v>0</v>
      </c>
      <c r="E107" s="164">
        <f>+'LEE County'!E82</f>
        <v>754.29321957185516</v>
      </c>
      <c r="F107" s="1">
        <f>+Metro_Dade!I203</f>
        <v>0</v>
      </c>
      <c r="G107" s="164">
        <f>+Seminole!G95</f>
        <v>200</v>
      </c>
      <c r="H107" s="164">
        <f>'New Smyra Beach'!E35</f>
        <v>35</v>
      </c>
      <c r="I107" s="184">
        <f>+Wauchula!E65</f>
        <v>12.947534735377527</v>
      </c>
      <c r="J107" s="184">
        <f>+Blountstown!E57</f>
        <v>7.9822500000000005</v>
      </c>
      <c r="K107" s="184">
        <f>'Winter Park'!F34</f>
        <v>62.525215499999995</v>
      </c>
      <c r="L107" s="1">
        <f t="shared" si="2"/>
        <v>1219.7891974978684</v>
      </c>
      <c r="M107" s="195">
        <f>+I107-Summary_CP!I107</f>
        <v>0.94753473537752697</v>
      </c>
      <c r="N107" s="1">
        <f t="shared" si="3"/>
        <v>909.29321957185516</v>
      </c>
    </row>
    <row r="108" spans="1:14" x14ac:dyDescent="0.2">
      <c r="A108" s="187">
        <f t="shared" si="4"/>
        <v>2016</v>
      </c>
      <c r="B108" s="187">
        <f t="shared" si="5"/>
        <v>10</v>
      </c>
      <c r="C108" s="1">
        <f>'Florida_Keys FR'!G155</f>
        <v>132.83325632525811</v>
      </c>
      <c r="D108" s="1">
        <f>+Key_West!J239</f>
        <v>0</v>
      </c>
      <c r="E108" s="164">
        <f>+'LEE County'!E83</f>
        <v>697.12617040204293</v>
      </c>
      <c r="F108" s="1">
        <f>+Metro_Dade!I204</f>
        <v>0</v>
      </c>
      <c r="G108" s="164">
        <f>+Seminole!G96</f>
        <v>200</v>
      </c>
      <c r="H108" s="164">
        <f>'New Smyra Beach'!E36</f>
        <v>25</v>
      </c>
      <c r="I108" s="184">
        <f>+Wauchula!E66</f>
        <v>12.007769596968716</v>
      </c>
      <c r="J108" s="184">
        <f>+Blountstown!E58</f>
        <v>6.9282499999999994</v>
      </c>
      <c r="K108" s="184">
        <f>'Winter Park'!F35</f>
        <v>60.838002500000002</v>
      </c>
      <c r="L108" s="1">
        <f t="shared" si="2"/>
        <v>1134.7334488242695</v>
      </c>
      <c r="M108" s="195">
        <f>+I108-Summary_CP!I108</f>
        <v>1.0077695969687159</v>
      </c>
      <c r="N108" s="1">
        <f t="shared" si="3"/>
        <v>852.12617040204293</v>
      </c>
    </row>
    <row r="109" spans="1:14" x14ac:dyDescent="0.2">
      <c r="A109" s="187">
        <f t="shared" si="4"/>
        <v>2016</v>
      </c>
      <c r="B109" s="187">
        <f t="shared" si="5"/>
        <v>11</v>
      </c>
      <c r="C109" s="1">
        <f>'Florida_Keys FR'!G156</f>
        <v>118.64965722918667</v>
      </c>
      <c r="D109" s="1">
        <f>+Key_West!J240</f>
        <v>0</v>
      </c>
      <c r="E109" s="164">
        <f>+'LEE County'!E84</f>
        <v>625.63492149123419</v>
      </c>
      <c r="F109" s="1">
        <f>+Metro_Dade!I205</f>
        <v>0</v>
      </c>
      <c r="G109" s="164">
        <f>+Seminole!G97</f>
        <v>200</v>
      </c>
      <c r="H109" s="164">
        <f>'New Smyra Beach'!E37</f>
        <v>20</v>
      </c>
      <c r="I109" s="184">
        <f>+Wauchula!E67</f>
        <v>9.2326228414074016</v>
      </c>
      <c r="J109" s="184">
        <f>+Blountstown!E59</f>
        <v>5.8243749999999999</v>
      </c>
      <c r="K109" s="184">
        <f>'Winter Park'!F36</f>
        <v>43.122265999999996</v>
      </c>
      <c r="L109" s="1">
        <f t="shared" si="2"/>
        <v>1022.4638425618283</v>
      </c>
      <c r="M109" s="195">
        <f>+I109-Summary_CP!I109</f>
        <v>0.23262284140740164</v>
      </c>
      <c r="N109" s="1">
        <f t="shared" si="3"/>
        <v>780.63492149123419</v>
      </c>
    </row>
    <row r="110" spans="1:14" x14ac:dyDescent="0.2">
      <c r="A110" s="187">
        <f t="shared" si="4"/>
        <v>2016</v>
      </c>
      <c r="B110" s="187">
        <f t="shared" si="5"/>
        <v>12</v>
      </c>
      <c r="C110" s="1">
        <f>'Florida_Keys FR'!G157</f>
        <v>123.16062871641789</v>
      </c>
      <c r="D110" s="1">
        <f>+Key_West!J241</f>
        <v>0</v>
      </c>
      <c r="E110" s="164">
        <f>+'LEE County'!E85</f>
        <v>638.49329934406512</v>
      </c>
      <c r="F110" s="1">
        <f>+Metro_Dade!I206</f>
        <v>0</v>
      </c>
      <c r="G110" s="164">
        <f>+Seminole!G98</f>
        <v>200</v>
      </c>
      <c r="H110" s="164">
        <f>'New Smyra Beach'!E38</f>
        <v>25</v>
      </c>
      <c r="I110" s="184">
        <f>+Wauchula!E68</f>
        <v>10.032043900215818</v>
      </c>
      <c r="J110" s="184">
        <f>+Blountstown!E60</f>
        <v>6.1407500000000006</v>
      </c>
      <c r="K110" s="184">
        <f>'Winter Park'!F37</f>
        <v>43.122265999999996</v>
      </c>
      <c r="L110" s="1">
        <f t="shared" si="2"/>
        <v>1045.948987960699</v>
      </c>
      <c r="M110" s="195">
        <f>+I110-Summary_CP!I110</f>
        <v>1.0320439002158182</v>
      </c>
      <c r="N110" s="1">
        <f t="shared" si="3"/>
        <v>793.49329934406512</v>
      </c>
    </row>
    <row r="111" spans="1:14" x14ac:dyDescent="0.2">
      <c r="A111" s="187">
        <f t="shared" si="4"/>
        <v>2017</v>
      </c>
      <c r="B111" s="187">
        <f t="shared" si="5"/>
        <v>1</v>
      </c>
      <c r="C111" s="1">
        <f>'Florida_Keys FR'!G158</f>
        <v>123.00130920220028</v>
      </c>
      <c r="D111" s="1">
        <f>+Key_West!J242</f>
        <v>0</v>
      </c>
      <c r="E111" s="164">
        <f>+'LEE County'!E86</f>
        <v>843.75068167052711</v>
      </c>
      <c r="F111" s="1">
        <f>+Metro_Dade!I207</f>
        <v>0</v>
      </c>
      <c r="G111" s="164">
        <f>+Seminole!G99</f>
        <v>200</v>
      </c>
      <c r="H111" s="183">
        <f>'New Smyra Beach'!E39</f>
        <v>45</v>
      </c>
      <c r="I111" s="155"/>
      <c r="J111" s="184">
        <f>+Blountstown!E61</f>
        <v>7.7636250000000011</v>
      </c>
      <c r="K111" s="184">
        <f>'Winter Park'!F38</f>
        <v>0</v>
      </c>
      <c r="L111" s="1">
        <f t="shared" si="2"/>
        <v>1219.5156158727275</v>
      </c>
      <c r="M111" s="195">
        <f>+I111-Summary_CP!I111</f>
        <v>0</v>
      </c>
      <c r="N111" s="1">
        <f t="shared" si="3"/>
        <v>998.75068167052723</v>
      </c>
    </row>
    <row r="112" spans="1:14" x14ac:dyDescent="0.2">
      <c r="A112" s="187">
        <f t="shared" si="4"/>
        <v>2017</v>
      </c>
      <c r="B112" s="187">
        <f t="shared" si="5"/>
        <v>2</v>
      </c>
      <c r="C112" s="1">
        <f>'Florida_Keys FR'!G159</f>
        <v>121.63114414658989</v>
      </c>
      <c r="D112" s="1">
        <f>+Key_West!J243</f>
        <v>0</v>
      </c>
      <c r="E112" s="164">
        <f>+'LEE County'!E87</f>
        <v>743.37069639696858</v>
      </c>
      <c r="F112" s="1">
        <f>+Metro_Dade!I208</f>
        <v>0</v>
      </c>
      <c r="G112" s="164">
        <f>+Seminole!G100</f>
        <v>200</v>
      </c>
      <c r="H112" s="164">
        <f>'New Smyra Beach'!E40</f>
        <v>45</v>
      </c>
      <c r="I112" s="155"/>
      <c r="J112" s="184">
        <f>+Blountstown!E62</f>
        <v>6.8107500000000005</v>
      </c>
      <c r="K112" s="184">
        <f>'Winter Park'!F39</f>
        <v>0</v>
      </c>
      <c r="L112" s="1">
        <f t="shared" si="2"/>
        <v>1116.8125905435586</v>
      </c>
      <c r="M112" s="195">
        <f>+I112-Summary_CP!I112</f>
        <v>0</v>
      </c>
      <c r="N112" s="1">
        <f t="shared" si="3"/>
        <v>898.37069639696858</v>
      </c>
    </row>
    <row r="113" spans="1:14" x14ac:dyDescent="0.2">
      <c r="A113" s="187">
        <f t="shared" si="4"/>
        <v>2017</v>
      </c>
      <c r="B113" s="187">
        <f t="shared" si="5"/>
        <v>3</v>
      </c>
      <c r="C113" s="1">
        <f>'Florida_Keys FR'!G160</f>
        <v>128.74542917238526</v>
      </c>
      <c r="D113" s="1">
        <f>+Key_West!J244</f>
        <v>0</v>
      </c>
      <c r="E113" s="164">
        <f>+'LEE County'!E88</f>
        <v>633.02558403491344</v>
      </c>
      <c r="F113" s="1">
        <f>+Metro_Dade!I209</f>
        <v>0</v>
      </c>
      <c r="G113" s="164">
        <f>+Seminole!G101</f>
        <v>200</v>
      </c>
      <c r="H113" s="164">
        <f>'New Smyra Beach'!E41</f>
        <v>30</v>
      </c>
      <c r="I113" s="155"/>
      <c r="J113" s="184">
        <f>+Blountstown!E63</f>
        <v>6.2051249999999998</v>
      </c>
      <c r="K113" s="184">
        <f>'Winter Park'!F40</f>
        <v>0</v>
      </c>
      <c r="L113" s="1">
        <f t="shared" si="2"/>
        <v>997.97613820729862</v>
      </c>
      <c r="M113" s="195">
        <f>+I113-Summary_CP!I113</f>
        <v>0</v>
      </c>
      <c r="N113" s="1">
        <f t="shared" si="3"/>
        <v>788.02558403491344</v>
      </c>
    </row>
    <row r="114" spans="1:14" x14ac:dyDescent="0.2">
      <c r="A114" s="187">
        <f t="shared" si="4"/>
        <v>2017</v>
      </c>
      <c r="B114" s="187">
        <f t="shared" si="5"/>
        <v>4</v>
      </c>
      <c r="C114" s="1">
        <f>'Florida_Keys FR'!G161</f>
        <v>133.7554214890132</v>
      </c>
      <c r="D114" s="1">
        <f>+Key_West!J245</f>
        <v>0</v>
      </c>
      <c r="E114" s="164">
        <f>+'LEE County'!E89</f>
        <v>645.74723626300329</v>
      </c>
      <c r="F114" s="1">
        <f>+Metro_Dade!I210</f>
        <v>0</v>
      </c>
      <c r="G114" s="164">
        <f>+Seminole!G102</f>
        <v>200</v>
      </c>
      <c r="H114" s="164">
        <f>'New Smyra Beach'!E42</f>
        <v>20</v>
      </c>
      <c r="I114" s="155"/>
      <c r="J114" s="184">
        <f>+Blountstown!E64</f>
        <v>6.444</v>
      </c>
      <c r="K114" s="184">
        <f>'Winter Park'!F41</f>
        <v>0</v>
      </c>
      <c r="L114" s="1">
        <f t="shared" si="2"/>
        <v>1005.9466577520164</v>
      </c>
      <c r="M114" s="195">
        <f>+I114-Summary_CP!I114</f>
        <v>0</v>
      </c>
      <c r="N114" s="1">
        <f t="shared" si="3"/>
        <v>800.74723626300329</v>
      </c>
    </row>
    <row r="115" spans="1:14" ht="12.75" x14ac:dyDescent="0.2">
      <c r="A115" s="187">
        <f t="shared" si="4"/>
        <v>2017</v>
      </c>
      <c r="B115" s="187">
        <f t="shared" si="5"/>
        <v>5</v>
      </c>
      <c r="C115" s="1">
        <f>'Florida_Keys FR'!G162</f>
        <v>146.89008486439599</v>
      </c>
      <c r="D115" s="1">
        <f>+Key_West!J246</f>
        <v>0</v>
      </c>
      <c r="E115" s="164">
        <f>+'LEE County'!E90</f>
        <v>729.69943233961703</v>
      </c>
      <c r="F115" s="1">
        <f>+Metro_Dade!I211</f>
        <v>0</v>
      </c>
      <c r="G115" s="164">
        <f>+Seminole!G103</f>
        <v>200</v>
      </c>
      <c r="H115" s="164">
        <f>'New Smyra Beach'!E43</f>
        <v>30</v>
      </c>
      <c r="I115" s="155"/>
      <c r="J115"/>
      <c r="K115" s="184">
        <f>'Winter Park'!F42</f>
        <v>0</v>
      </c>
      <c r="L115" s="1">
        <f t="shared" si="2"/>
        <v>1106.589517204013</v>
      </c>
      <c r="M115" s="195">
        <f>+I115-Summary_CP!I115</f>
        <v>0</v>
      </c>
      <c r="N115" s="1">
        <f t="shared" si="3"/>
        <v>884.69943233961703</v>
      </c>
    </row>
    <row r="116" spans="1:14" x14ac:dyDescent="0.2">
      <c r="A116" s="187">
        <f t="shared" si="4"/>
        <v>2017</v>
      </c>
      <c r="B116" s="187">
        <f t="shared" si="5"/>
        <v>6</v>
      </c>
      <c r="C116" s="1">
        <f>'Florida_Keys FR'!G163</f>
        <v>149.95270904605567</v>
      </c>
      <c r="D116" s="1">
        <f>+Key_West!J247</f>
        <v>0</v>
      </c>
      <c r="E116" s="164">
        <f>+'LEE County'!E91</f>
        <v>764.22850460037546</v>
      </c>
      <c r="F116" s="1">
        <f>+Metro_Dade!I212</f>
        <v>0</v>
      </c>
      <c r="G116" s="164">
        <f>+Seminole!G104</f>
        <v>200</v>
      </c>
      <c r="H116" s="164">
        <f>'New Smyra Beach'!E44</f>
        <v>45</v>
      </c>
      <c r="I116" s="155"/>
      <c r="J116" s="155"/>
      <c r="K116" s="184">
        <f>'Winter Park'!F43</f>
        <v>0</v>
      </c>
      <c r="L116" s="1">
        <f t="shared" si="2"/>
        <v>1159.1812136464312</v>
      </c>
      <c r="M116" s="195">
        <f>+I116-Summary_CP!I116</f>
        <v>0</v>
      </c>
      <c r="N116" s="1">
        <f t="shared" si="3"/>
        <v>919.22850460037546</v>
      </c>
    </row>
    <row r="117" spans="1:14" x14ac:dyDescent="0.2">
      <c r="A117" s="187">
        <f t="shared" si="4"/>
        <v>2017</v>
      </c>
      <c r="B117" s="187">
        <f t="shared" si="5"/>
        <v>7</v>
      </c>
      <c r="C117" s="1">
        <f>'Florida_Keys FR'!G164</f>
        <v>158.107</v>
      </c>
      <c r="D117" s="1">
        <f>+Key_West!J248</f>
        <v>0</v>
      </c>
      <c r="E117" s="164">
        <f>+'LEE County'!E92</f>
        <v>791.33192534424813</v>
      </c>
      <c r="F117" s="1">
        <f>+Metro_Dade!I213</f>
        <v>0</v>
      </c>
      <c r="G117" s="164">
        <f>+Seminole!G105</f>
        <v>200</v>
      </c>
      <c r="H117" s="164">
        <f>'New Smyra Beach'!E45</f>
        <v>45</v>
      </c>
      <c r="I117" s="155"/>
      <c r="J117" s="155"/>
      <c r="K117" s="184">
        <f>'Winter Park'!F44</f>
        <v>0</v>
      </c>
      <c r="L117" s="1">
        <f t="shared" si="2"/>
        <v>1194.4389253442482</v>
      </c>
      <c r="M117" s="195">
        <f>+I117-Summary_CP!I117</f>
        <v>0</v>
      </c>
      <c r="N117" s="1">
        <f t="shared" si="3"/>
        <v>946.33192534424813</v>
      </c>
    </row>
    <row r="118" spans="1:14" s="67" customFormat="1" x14ac:dyDescent="0.2">
      <c r="A118" s="64">
        <f t="shared" si="4"/>
        <v>2017</v>
      </c>
      <c r="B118" s="64">
        <f t="shared" si="5"/>
        <v>8</v>
      </c>
      <c r="C118" s="1">
        <f>'Florida_Keys FR'!G165</f>
        <v>156.60984166036567</v>
      </c>
      <c r="D118" s="66">
        <f>+Key_West!J249</f>
        <v>0</v>
      </c>
      <c r="E118" s="183">
        <f>+'LEE County'!E93</f>
        <v>791.89927203851266</v>
      </c>
      <c r="F118" s="66">
        <f>+Metro_Dade!I214</f>
        <v>0</v>
      </c>
      <c r="G118" s="183">
        <f>+Seminole!G106</f>
        <v>200</v>
      </c>
      <c r="H118" s="164">
        <f>'New Smyra Beach'!E46</f>
        <v>45</v>
      </c>
      <c r="I118" s="155"/>
      <c r="J118" s="155"/>
      <c r="K118" s="184">
        <f>'Winter Park'!F45</f>
        <v>0</v>
      </c>
      <c r="L118" s="1">
        <f t="shared" si="2"/>
        <v>1193.5091136988783</v>
      </c>
      <c r="M118" s="195">
        <f>+I118-Summary_CP!I118</f>
        <v>0</v>
      </c>
      <c r="N118" s="1">
        <f t="shared" si="3"/>
        <v>946.89927203851266</v>
      </c>
    </row>
    <row r="119" spans="1:14" x14ac:dyDescent="0.2">
      <c r="A119" s="187">
        <f t="shared" si="4"/>
        <v>2017</v>
      </c>
      <c r="B119" s="187">
        <f t="shared" si="5"/>
        <v>9</v>
      </c>
      <c r="C119" s="1">
        <f>'Florida_Keys FR'!G166</f>
        <v>147.79088667685781</v>
      </c>
      <c r="D119" s="1">
        <f>+Key_West!J250</f>
        <v>0</v>
      </c>
      <c r="E119" s="164">
        <f>+'LEE County'!E94</f>
        <v>759.69127203525443</v>
      </c>
      <c r="F119" s="1">
        <f>+Metro_Dade!I215</f>
        <v>0</v>
      </c>
      <c r="G119" s="164">
        <f>+Seminole!G107</f>
        <v>200</v>
      </c>
      <c r="H119" s="164">
        <f>'New Smyra Beach'!E47</f>
        <v>35</v>
      </c>
      <c r="I119" s="155"/>
      <c r="J119" s="155"/>
      <c r="K119" s="184">
        <f>'Winter Park'!F46</f>
        <v>0</v>
      </c>
      <c r="L119" s="1">
        <f t="shared" si="2"/>
        <v>1142.4821587121123</v>
      </c>
      <c r="M119" s="195">
        <f>+I119-Summary_CP!I119</f>
        <v>0</v>
      </c>
      <c r="N119" s="1">
        <f t="shared" si="3"/>
        <v>914.69127203525443</v>
      </c>
    </row>
    <row r="120" spans="1:14" x14ac:dyDescent="0.2">
      <c r="A120" s="187">
        <f t="shared" si="4"/>
        <v>2017</v>
      </c>
      <c r="B120" s="187">
        <f t="shared" si="5"/>
        <v>10</v>
      </c>
      <c r="C120" s="1">
        <f>'Florida_Keys FR'!G167</f>
        <v>133.51070593251691</v>
      </c>
      <c r="D120" s="1">
        <f>+Key_West!J251</f>
        <v>0</v>
      </c>
      <c r="E120" s="164">
        <f>+'LEE County'!E95</f>
        <v>705.44271441781621</v>
      </c>
      <c r="F120" s="1">
        <f>+Metro_Dade!I216</f>
        <v>0</v>
      </c>
      <c r="G120" s="164">
        <f>+Seminole!G108</f>
        <v>200</v>
      </c>
      <c r="H120" s="164">
        <f>'New Smyra Beach'!E48</f>
        <v>30</v>
      </c>
      <c r="I120" s="155"/>
      <c r="J120" s="155"/>
      <c r="K120" s="184">
        <f>'Winter Park'!F47</f>
        <v>0</v>
      </c>
      <c r="L120" s="1">
        <f t="shared" si="2"/>
        <v>1068.9534203503331</v>
      </c>
      <c r="M120" s="195">
        <f>+I120-Summary_CP!I120</f>
        <v>0</v>
      </c>
      <c r="N120" s="1">
        <f t="shared" si="3"/>
        <v>860.44271441781621</v>
      </c>
    </row>
    <row r="121" spans="1:14" x14ac:dyDescent="0.2">
      <c r="A121" s="187">
        <f t="shared" si="4"/>
        <v>2017</v>
      </c>
      <c r="B121" s="187">
        <f t="shared" si="5"/>
        <v>11</v>
      </c>
      <c r="C121" s="1">
        <f>'Florida_Keys FR'!G168</f>
        <v>119.25477048105552</v>
      </c>
      <c r="D121" s="1">
        <f>+Key_West!J252</f>
        <v>0</v>
      </c>
      <c r="E121" s="164">
        <f>+'LEE County'!E96</f>
        <v>637.78488051845238</v>
      </c>
      <c r="F121" s="1">
        <f>+Metro_Dade!I217</f>
        <v>0</v>
      </c>
      <c r="G121" s="164">
        <f>+Seminole!G109</f>
        <v>200</v>
      </c>
      <c r="H121" s="164">
        <f>'New Smyra Beach'!E49</f>
        <v>20</v>
      </c>
      <c r="I121" s="155"/>
      <c r="J121" s="155"/>
      <c r="K121" s="184">
        <f>'Winter Park'!F48</f>
        <v>0</v>
      </c>
      <c r="L121" s="1">
        <f t="shared" si="2"/>
        <v>977.0396509995079</v>
      </c>
      <c r="M121" s="195">
        <f>+I121-Summary_CP!I121</f>
        <v>0</v>
      </c>
      <c r="N121" s="1">
        <f t="shared" si="3"/>
        <v>792.78488051845238</v>
      </c>
    </row>
    <row r="122" spans="1:14" x14ac:dyDescent="0.2">
      <c r="A122" s="187">
        <f t="shared" si="4"/>
        <v>2017</v>
      </c>
      <c r="B122" s="187">
        <f t="shared" si="5"/>
        <v>12</v>
      </c>
      <c r="C122" s="1">
        <f>'Florida_Keys FR'!G169</f>
        <v>123.78874792287162</v>
      </c>
      <c r="D122" s="1">
        <f>+Key_West!J253</f>
        <v>0</v>
      </c>
      <c r="E122" s="164">
        <f>+'LEE County'!E97</f>
        <v>651.7584186414507</v>
      </c>
      <c r="F122" s="1">
        <f>+Metro_Dade!I218</f>
        <v>0</v>
      </c>
      <c r="G122" s="164">
        <f>+Seminole!G110</f>
        <v>200</v>
      </c>
      <c r="H122" s="164">
        <f>'New Smyra Beach'!E50</f>
        <v>30</v>
      </c>
      <c r="I122" s="155"/>
      <c r="J122" s="155"/>
      <c r="K122" s="184">
        <f>'Winter Park'!F49</f>
        <v>0</v>
      </c>
      <c r="L122" s="1">
        <f t="shared" si="2"/>
        <v>1005.5471665643223</v>
      </c>
      <c r="M122" s="195">
        <f>+I122-Summary_CP!I122</f>
        <v>0</v>
      </c>
      <c r="N122" s="1">
        <f t="shared" si="3"/>
        <v>806.7584186414507</v>
      </c>
    </row>
    <row r="123" spans="1:14" x14ac:dyDescent="0.2">
      <c r="A123" s="187">
        <f t="shared" si="4"/>
        <v>2018</v>
      </c>
      <c r="B123" s="187">
        <f t="shared" si="5"/>
        <v>1</v>
      </c>
      <c r="C123" s="1">
        <f>'Florida_Keys FR'!G170</f>
        <v>123.62861587913152</v>
      </c>
      <c r="D123" s="1">
        <f>+Key_West!J254</f>
        <v>0</v>
      </c>
      <c r="E123" s="164">
        <f>+'LEE County'!E98</f>
        <v>857.44181023948784</v>
      </c>
      <c r="F123" s="1">
        <f>+Metro_Dade!I219</f>
        <v>0</v>
      </c>
      <c r="G123" s="164">
        <f>+Seminole!G111</f>
        <v>200</v>
      </c>
      <c r="H123" s="41"/>
      <c r="I123" s="155"/>
      <c r="J123" s="155"/>
      <c r="K123" s="184">
        <f>'Winter Park'!F50</f>
        <v>0</v>
      </c>
      <c r="L123" s="1">
        <f t="shared" si="2"/>
        <v>1181.0704261186193</v>
      </c>
      <c r="M123" s="195">
        <f>+I123-Summary_CP!I123</f>
        <v>0</v>
      </c>
      <c r="N123" s="1">
        <f t="shared" si="3"/>
        <v>1012.4418102394879</v>
      </c>
    </row>
    <row r="124" spans="1:14" x14ac:dyDescent="0.2">
      <c r="A124" s="187">
        <f t="shared" si="4"/>
        <v>2018</v>
      </c>
      <c r="B124" s="187">
        <f t="shared" si="5"/>
        <v>2</v>
      </c>
      <c r="C124" s="1">
        <f>'Florida_Keys FR'!G171</f>
        <v>122.25146298173749</v>
      </c>
      <c r="D124" s="1">
        <f>+Key_West!J255</f>
        <v>0</v>
      </c>
      <c r="E124" s="164">
        <f>+'LEE County'!E99</f>
        <v>756.4742801540425</v>
      </c>
      <c r="F124" s="1">
        <f>+Metro_Dade!I220</f>
        <v>0</v>
      </c>
      <c r="G124" s="164">
        <f>+Seminole!G112</f>
        <v>200</v>
      </c>
      <c r="H124" s="185"/>
      <c r="I124" s="155"/>
      <c r="J124" s="155"/>
      <c r="K124" s="184">
        <f>'Winter Park'!F51</f>
        <v>0</v>
      </c>
      <c r="L124" s="1">
        <f t="shared" si="2"/>
        <v>1078.72574313578</v>
      </c>
      <c r="M124" s="195">
        <f>+I124-Summary_CP!I124</f>
        <v>0</v>
      </c>
      <c r="N124" s="1">
        <f t="shared" si="3"/>
        <v>911.4742801540425</v>
      </c>
    </row>
    <row r="125" spans="1:14" x14ac:dyDescent="0.2">
      <c r="A125" s="187">
        <f t="shared" si="4"/>
        <v>2018</v>
      </c>
      <c r="B125" s="187">
        <f t="shared" si="5"/>
        <v>3</v>
      </c>
      <c r="C125" s="1">
        <f>'Florida_Keys FR'!G172</f>
        <v>129.40203086116443</v>
      </c>
      <c r="D125" s="1">
        <f>+Key_West!J256</f>
        <v>0</v>
      </c>
      <c r="E125" s="164">
        <f>+'LEE County'!E100</f>
        <v>644.97751187238134</v>
      </c>
      <c r="F125" s="1">
        <f>+Metro_Dade!I221</f>
        <v>0</v>
      </c>
      <c r="G125" s="164">
        <f>+Seminole!G113</f>
        <v>200</v>
      </c>
      <c r="H125" s="41"/>
      <c r="I125" s="155"/>
      <c r="J125" s="155"/>
      <c r="K125" s="184">
        <f>'Winter Park'!F52</f>
        <v>0</v>
      </c>
      <c r="L125" s="1">
        <f t="shared" si="2"/>
        <v>974.3795427335458</v>
      </c>
      <c r="M125" s="195">
        <f>+I125-Summary_CP!I125</f>
        <v>0</v>
      </c>
      <c r="N125" s="1">
        <f t="shared" si="3"/>
        <v>799.97751187238134</v>
      </c>
    </row>
    <row r="126" spans="1:14" x14ac:dyDescent="0.2">
      <c r="A126" s="187">
        <f t="shared" si="4"/>
        <v>2018</v>
      </c>
      <c r="B126" s="187">
        <f t="shared" si="5"/>
        <v>4</v>
      </c>
      <c r="C126" s="1">
        <f>'Florida_Keys FR'!G173</f>
        <v>134.4375741386072</v>
      </c>
      <c r="D126" s="1">
        <f>+Key_West!J257</f>
        <v>0</v>
      </c>
      <c r="E126" s="164">
        <f>+'LEE County'!E101</f>
        <v>656.20197974664882</v>
      </c>
      <c r="F126" s="1">
        <f>+Metro_Dade!I222</f>
        <v>0</v>
      </c>
      <c r="G126" s="164">
        <f>+Seminole!G114</f>
        <v>200</v>
      </c>
      <c r="H126" s="41"/>
      <c r="I126" s="155"/>
      <c r="J126" s="155"/>
      <c r="K126" s="184">
        <f>'Winter Park'!F53</f>
        <v>0</v>
      </c>
      <c r="L126" s="1">
        <f t="shared" si="2"/>
        <v>990.63955388525596</v>
      </c>
      <c r="M126" s="195">
        <f>+I126-Summary_CP!I126</f>
        <v>0</v>
      </c>
      <c r="N126" s="1">
        <f t="shared" si="3"/>
        <v>811.20197974664882</v>
      </c>
    </row>
    <row r="127" spans="1:14" x14ac:dyDescent="0.2">
      <c r="A127" s="187">
        <f t="shared" si="4"/>
        <v>2018</v>
      </c>
      <c r="B127" s="187">
        <f t="shared" si="5"/>
        <v>5</v>
      </c>
      <c r="C127" s="1">
        <f>'Florida_Keys FR'!G174</f>
        <v>147.63922429720441</v>
      </c>
      <c r="D127" s="1">
        <f>+Key_West!J258</f>
        <v>0</v>
      </c>
      <c r="E127" s="164">
        <f>+'LEE County'!E102</f>
        <v>737.32338398788715</v>
      </c>
      <c r="F127" s="1">
        <f>+Metro_Dade!I223</f>
        <v>0</v>
      </c>
      <c r="G127" s="164">
        <f>+Seminole!G115</f>
        <v>200</v>
      </c>
      <c r="H127" s="41"/>
      <c r="I127" s="155"/>
      <c r="J127" s="155"/>
      <c r="K127" s="184">
        <f>'Winter Park'!F54</f>
        <v>0</v>
      </c>
      <c r="L127" s="1">
        <f t="shared" si="2"/>
        <v>1084.9626082850916</v>
      </c>
      <c r="M127" s="195">
        <f>+I127-Summary_CP!I127</f>
        <v>0</v>
      </c>
      <c r="N127" s="1">
        <f t="shared" si="3"/>
        <v>892.32338398788715</v>
      </c>
    </row>
    <row r="128" spans="1:14" x14ac:dyDescent="0.2">
      <c r="A128" s="187">
        <f t="shared" si="4"/>
        <v>2018</v>
      </c>
      <c r="B128" s="187">
        <f t="shared" si="5"/>
        <v>6</v>
      </c>
      <c r="C128" s="1">
        <f>'Florida_Keys FR'!G175</f>
        <v>150.7174678621906</v>
      </c>
      <c r="D128" s="1">
        <f>+Key_West!J259</f>
        <v>0</v>
      </c>
      <c r="E128" s="164">
        <f>+'LEE County'!E103</f>
        <v>769.69456752145709</v>
      </c>
      <c r="F128" s="1">
        <f>+Metro_Dade!I224</f>
        <v>0</v>
      </c>
      <c r="G128" s="164">
        <f>+Seminole!G116</f>
        <v>200</v>
      </c>
      <c r="H128" s="41"/>
      <c r="I128" s="155"/>
      <c r="J128" s="155"/>
      <c r="K128" s="184">
        <f>'Winter Park'!F55</f>
        <v>0</v>
      </c>
      <c r="L128" s="1">
        <f t="shared" si="2"/>
        <v>1120.4120353836477</v>
      </c>
      <c r="M128" s="195">
        <f>+I128-Summary_CP!I128</f>
        <v>0</v>
      </c>
      <c r="N128" s="1">
        <f t="shared" si="3"/>
        <v>924.69456752145709</v>
      </c>
    </row>
    <row r="129" spans="1:14" x14ac:dyDescent="0.2">
      <c r="A129" s="187">
        <f t="shared" si="4"/>
        <v>2018</v>
      </c>
      <c r="B129" s="187">
        <f t="shared" si="5"/>
        <v>7</v>
      </c>
      <c r="C129" s="1">
        <f>'Florida_Keys FR'!G176</f>
        <v>158.91300000000001</v>
      </c>
      <c r="D129" s="1">
        <f>+Key_West!J260</f>
        <v>0</v>
      </c>
      <c r="E129" s="164">
        <f>+'LEE County'!E104</f>
        <v>795.30777932657054</v>
      </c>
      <c r="F129" s="1">
        <f>+Metro_Dade!I225</f>
        <v>0</v>
      </c>
      <c r="G129" s="164">
        <f>+Seminole!G117</f>
        <v>200</v>
      </c>
      <c r="H129" s="41"/>
      <c r="I129" s="155"/>
      <c r="J129" s="155"/>
      <c r="K129" s="184">
        <f>'Winter Park'!F56</f>
        <v>0</v>
      </c>
      <c r="L129" s="1">
        <f t="shared" si="2"/>
        <v>1154.2207793265707</v>
      </c>
      <c r="M129" s="195">
        <f>+I129-Summary_CP!I129</f>
        <v>0</v>
      </c>
      <c r="N129" s="1">
        <f t="shared" si="3"/>
        <v>950.30777932657054</v>
      </c>
    </row>
    <row r="130" spans="1:14" s="67" customFormat="1" x14ac:dyDescent="0.2">
      <c r="A130" s="64">
        <f t="shared" si="4"/>
        <v>2018</v>
      </c>
      <c r="B130" s="64">
        <f t="shared" si="5"/>
        <v>8</v>
      </c>
      <c r="C130" s="1">
        <f>'Florida_Keys FR'!G177</f>
        <v>157.40855185283354</v>
      </c>
      <c r="D130" s="66">
        <f>+Key_West!J261</f>
        <v>0</v>
      </c>
      <c r="E130" s="183">
        <f>+'LEE County'!E105</f>
        <v>795.20965695796372</v>
      </c>
      <c r="F130" s="66">
        <f>+Metro_Dade!I226</f>
        <v>0</v>
      </c>
      <c r="G130" s="183">
        <f>+Seminole!G118</f>
        <v>200</v>
      </c>
      <c r="H130" s="41"/>
      <c r="I130" s="155"/>
      <c r="J130" s="155"/>
      <c r="K130" s="184">
        <f>'Winter Park'!F57</f>
        <v>0</v>
      </c>
      <c r="L130" s="1">
        <f t="shared" si="2"/>
        <v>1152.6182088107971</v>
      </c>
      <c r="M130" s="195">
        <f>+I130-Summary_CP!I130</f>
        <v>0</v>
      </c>
      <c r="N130" s="1">
        <f t="shared" si="3"/>
        <v>950.20965695796372</v>
      </c>
    </row>
    <row r="131" spans="1:14" x14ac:dyDescent="0.2">
      <c r="A131" s="187">
        <f t="shared" si="4"/>
        <v>2018</v>
      </c>
      <c r="B131" s="187">
        <f t="shared" si="5"/>
        <v>9</v>
      </c>
      <c r="C131" s="1">
        <f>'Florida_Keys FR'!G178</f>
        <v>148.54462019890977</v>
      </c>
      <c r="D131" s="1">
        <f>+Key_West!J262</f>
        <v>0</v>
      </c>
      <c r="E131" s="164">
        <f>+'LEE County'!E106</f>
        <v>763.59665879684769</v>
      </c>
      <c r="F131" s="1">
        <f>+Metro_Dade!I227</f>
        <v>0</v>
      </c>
      <c r="G131" s="164">
        <f>+Seminole!G119</f>
        <v>200</v>
      </c>
      <c r="H131" s="41"/>
      <c r="I131" s="155"/>
      <c r="J131" s="155"/>
      <c r="K131" s="184">
        <f>'Winter Park'!F58</f>
        <v>0</v>
      </c>
      <c r="L131" s="1">
        <f t="shared" si="2"/>
        <v>1112.1412789957576</v>
      </c>
      <c r="M131" s="195">
        <f>+I131-Summary_CP!I131</f>
        <v>0</v>
      </c>
      <c r="N131" s="1">
        <f t="shared" si="3"/>
        <v>918.59665879684769</v>
      </c>
    </row>
    <row r="132" spans="1:14" x14ac:dyDescent="0.2">
      <c r="A132" s="187">
        <f t="shared" si="4"/>
        <v>2018</v>
      </c>
      <c r="B132" s="187">
        <f t="shared" si="5"/>
        <v>10</v>
      </c>
      <c r="C132" s="1">
        <f>'Florida_Keys FR'!G179</f>
        <v>134.19161053277276</v>
      </c>
      <c r="D132" s="1">
        <f>+Key_West!J263</f>
        <v>0</v>
      </c>
      <c r="E132" s="164">
        <f>+'LEE County'!E107</f>
        <v>711.33916981819539</v>
      </c>
      <c r="F132" s="1">
        <f>+Metro_Dade!I228</f>
        <v>0</v>
      </c>
      <c r="G132" s="164">
        <f>+Seminole!G120</f>
        <v>200</v>
      </c>
      <c r="H132" s="41"/>
      <c r="I132" s="155"/>
      <c r="J132" s="155"/>
      <c r="K132" s="184">
        <f>'Winter Park'!F59</f>
        <v>0</v>
      </c>
      <c r="L132" s="1">
        <f t="shared" ref="L132:L195" si="6">SUM(C132:K132)</f>
        <v>1045.5307803509681</v>
      </c>
      <c r="M132" s="195">
        <f>+I132-Summary_CP!I132</f>
        <v>0</v>
      </c>
      <c r="N132" s="1">
        <f t="shared" si="3"/>
        <v>866.33916981819539</v>
      </c>
    </row>
    <row r="133" spans="1:14" x14ac:dyDescent="0.2">
      <c r="A133" s="187">
        <f t="shared" si="4"/>
        <v>2018</v>
      </c>
      <c r="B133" s="187">
        <f t="shared" si="5"/>
        <v>11</v>
      </c>
      <c r="C133" s="1">
        <f>'Florida_Keys FR'!G180</f>
        <v>119.8629698105089</v>
      </c>
      <c r="D133" s="1">
        <f>+Key_West!J264</f>
        <v>0</v>
      </c>
      <c r="E133" s="164">
        <f>+'LEE County'!E108</f>
        <v>646.70026795653587</v>
      </c>
      <c r="F133" s="1">
        <f>+Metro_Dade!I229</f>
        <v>0</v>
      </c>
      <c r="G133" s="164">
        <f>+Seminole!G121</f>
        <v>200</v>
      </c>
      <c r="H133" s="41"/>
      <c r="I133" s="155"/>
      <c r="J133" s="155"/>
      <c r="K133" s="184">
        <f>'Winter Park'!F60</f>
        <v>0</v>
      </c>
      <c r="L133" s="1">
        <f t="shared" si="6"/>
        <v>966.56323776704471</v>
      </c>
      <c r="M133" s="195">
        <f>+I133-Summary_CP!I133</f>
        <v>0</v>
      </c>
      <c r="N133" s="1">
        <f t="shared" si="3"/>
        <v>801.70026795653587</v>
      </c>
    </row>
    <row r="134" spans="1:14" x14ac:dyDescent="0.2">
      <c r="A134" s="187">
        <f t="shared" si="4"/>
        <v>2018</v>
      </c>
      <c r="B134" s="187">
        <f t="shared" si="5"/>
        <v>12</v>
      </c>
      <c r="C134" s="1">
        <f>'Florida_Keys FR'!G181</f>
        <v>124.42007053727826</v>
      </c>
      <c r="D134" s="1">
        <f>+Key_West!J265</f>
        <v>0</v>
      </c>
      <c r="E134" s="164">
        <f>+'LEE County'!E109</f>
        <v>662.01034309485431</v>
      </c>
      <c r="F134" s="1">
        <f>+Metro_Dade!I230</f>
        <v>0</v>
      </c>
      <c r="G134" s="164">
        <f>+Seminole!G122</f>
        <v>200</v>
      </c>
      <c r="H134" s="41"/>
      <c r="I134" s="1"/>
      <c r="J134" s="1"/>
      <c r="K134" s="184">
        <f>'Winter Park'!F61</f>
        <v>0</v>
      </c>
      <c r="L134" s="1">
        <f t="shared" si="6"/>
        <v>986.43041363213251</v>
      </c>
      <c r="M134" s="195">
        <f>+I134-Summary_CP!I134</f>
        <v>0</v>
      </c>
      <c r="N134" s="1">
        <f t="shared" si="3"/>
        <v>817.01034309485431</v>
      </c>
    </row>
    <row r="135" spans="1:14" x14ac:dyDescent="0.2">
      <c r="A135" s="187">
        <f t="shared" si="4"/>
        <v>2019</v>
      </c>
      <c r="B135" s="187">
        <f t="shared" si="5"/>
        <v>1</v>
      </c>
      <c r="C135" s="1">
        <f>'Florida_Keys FR'!G182</f>
        <v>124.25912182011508</v>
      </c>
      <c r="D135" s="1">
        <f>+Key_West!J266</f>
        <v>0</v>
      </c>
      <c r="E135" s="164">
        <f>+'LEE County'!E110</f>
        <v>868.32065252024483</v>
      </c>
      <c r="F135" s="1">
        <f>+Metro_Dade!I231</f>
        <v>0</v>
      </c>
      <c r="G135" s="164">
        <f>+Seminole!G123</f>
        <v>200</v>
      </c>
      <c r="H135" s="41"/>
      <c r="I135" s="1"/>
      <c r="J135" s="1"/>
      <c r="K135" s="184">
        <f>'Winter Park'!F62</f>
        <v>0</v>
      </c>
      <c r="L135" s="1">
        <f t="shared" si="6"/>
        <v>1192.57977434036</v>
      </c>
      <c r="M135" s="195">
        <f>+I135-Summary_CP!I135</f>
        <v>0</v>
      </c>
      <c r="N135" s="1">
        <f t="shared" ref="N135:N198" si="7">E135+G135-45</f>
        <v>1023.3206525202449</v>
      </c>
    </row>
    <row r="136" spans="1:14" x14ac:dyDescent="0.2">
      <c r="A136" s="187">
        <f t="shared" si="4"/>
        <v>2019</v>
      </c>
      <c r="B136" s="187">
        <f t="shared" si="5"/>
        <v>2</v>
      </c>
      <c r="C136" s="1">
        <f>'Florida_Keys FR'!G183</f>
        <v>122.87494544294435</v>
      </c>
      <c r="D136" s="1">
        <f>+Key_West!J267</f>
        <v>0</v>
      </c>
      <c r="E136" s="164">
        <f>+'LEE County'!E111</f>
        <v>767.21218925072583</v>
      </c>
      <c r="F136" s="1">
        <f>+Metro_Dade!I232</f>
        <v>0</v>
      </c>
      <c r="G136" s="164">
        <f>+Seminole!G124</f>
        <v>200</v>
      </c>
      <c r="H136" s="41"/>
      <c r="I136" s="1"/>
      <c r="J136" s="1"/>
      <c r="K136" s="184">
        <f>'Winter Park'!F63</f>
        <v>0</v>
      </c>
      <c r="L136" s="1">
        <f t="shared" si="6"/>
        <v>1090.0871346936701</v>
      </c>
      <c r="M136" s="195">
        <f>+I136-Summary_CP!I136</f>
        <v>0</v>
      </c>
      <c r="N136" s="1">
        <f t="shared" si="7"/>
        <v>922.21218925072583</v>
      </c>
    </row>
    <row r="137" spans="1:14" x14ac:dyDescent="0.2">
      <c r="A137" s="187">
        <f t="shared" si="4"/>
        <v>2019</v>
      </c>
      <c r="B137" s="187">
        <f t="shared" si="5"/>
        <v>3</v>
      </c>
      <c r="C137" s="1">
        <f>'Florida_Keys FR'!G184</f>
        <v>130.06198121855635</v>
      </c>
      <c r="D137" s="1">
        <f>+Key_West!J268</f>
        <v>0</v>
      </c>
      <c r="E137" s="164">
        <f>+'LEE County'!E112</f>
        <v>654.80444100072566</v>
      </c>
      <c r="F137" s="1">
        <f>+Metro_Dade!I233</f>
        <v>0</v>
      </c>
      <c r="G137" s="164">
        <f>+Seminole!G125</f>
        <v>200</v>
      </c>
      <c r="H137" s="41"/>
      <c r="I137" s="1"/>
      <c r="J137" s="1"/>
      <c r="K137" s="184">
        <f>'Winter Park'!F64</f>
        <v>0</v>
      </c>
      <c r="L137" s="1">
        <f t="shared" si="6"/>
        <v>984.86642221928196</v>
      </c>
      <c r="M137" s="195">
        <f>+I137-Summary_CP!I137</f>
        <v>0</v>
      </c>
      <c r="N137" s="1">
        <f t="shared" si="7"/>
        <v>809.80444100072566</v>
      </c>
    </row>
    <row r="138" spans="1:14" x14ac:dyDescent="0.2">
      <c r="A138" s="187">
        <f t="shared" si="4"/>
        <v>2019</v>
      </c>
      <c r="B138" s="187">
        <f t="shared" si="5"/>
        <v>4</v>
      </c>
      <c r="C138" s="1">
        <f>'Florida_Keys FR'!G185</f>
        <v>135.12320576671408</v>
      </c>
      <c r="D138" s="1">
        <f>+Key_West!J269</f>
        <v>0</v>
      </c>
      <c r="E138" s="164">
        <f>+'LEE County'!E113</f>
        <v>664.74795134199621</v>
      </c>
      <c r="F138" s="1">
        <f>+Metro_Dade!I234</f>
        <v>0</v>
      </c>
      <c r="G138" s="164">
        <f>+Seminole!G126</f>
        <v>200</v>
      </c>
      <c r="H138" s="41"/>
      <c r="I138" s="1"/>
      <c r="J138" s="1"/>
      <c r="K138" s="184">
        <f>'Winter Park'!F65</f>
        <v>0</v>
      </c>
      <c r="L138" s="1">
        <f t="shared" si="6"/>
        <v>999.87115710871035</v>
      </c>
      <c r="M138" s="195">
        <f>+I138-Summary_CP!I138</f>
        <v>0</v>
      </c>
      <c r="N138" s="1">
        <f t="shared" si="7"/>
        <v>819.74795134199621</v>
      </c>
    </row>
    <row r="139" spans="1:14" x14ac:dyDescent="0.2">
      <c r="A139" s="187">
        <f t="shared" si="4"/>
        <v>2019</v>
      </c>
      <c r="B139" s="187">
        <f t="shared" si="5"/>
        <v>5</v>
      </c>
      <c r="C139" s="1">
        <f>'Florida_Keys FR'!G186</f>
        <v>148.39218434112016</v>
      </c>
      <c r="D139" s="1">
        <f>+Key_West!J270</f>
        <v>0</v>
      </c>
      <c r="E139" s="164">
        <f>+'LEE County'!E114</f>
        <v>743.31443366692008</v>
      </c>
      <c r="F139" s="1">
        <f>+Metro_Dade!I235</f>
        <v>0</v>
      </c>
      <c r="G139" s="164">
        <f>+Seminole!G127</f>
        <v>200</v>
      </c>
      <c r="H139" s="41"/>
      <c r="I139" s="1"/>
      <c r="J139" s="1"/>
      <c r="K139" s="184">
        <f>'Winter Park'!F66</f>
        <v>0</v>
      </c>
      <c r="L139" s="1">
        <f t="shared" si="6"/>
        <v>1091.7066180080401</v>
      </c>
      <c r="M139" s="195">
        <f>+I139-Summary_CP!I139</f>
        <v>0</v>
      </c>
      <c r="N139" s="1">
        <f t="shared" si="7"/>
        <v>898.31443366692008</v>
      </c>
    </row>
    <row r="140" spans="1:14" x14ac:dyDescent="0.2">
      <c r="A140" s="187">
        <f t="shared" ref="A140:A203" si="8">A128+1</f>
        <v>2019</v>
      </c>
      <c r="B140" s="187">
        <f t="shared" ref="B140:B203" si="9">B128</f>
        <v>6</v>
      </c>
      <c r="C140" s="1">
        <f>'Florida_Keys FR'!G187</f>
        <v>151.48612694828773</v>
      </c>
      <c r="D140" s="1">
        <f>+Key_West!J271</f>
        <v>0</v>
      </c>
      <c r="E140" s="164">
        <f>+'LEE County'!E115</f>
        <v>773.96016236052697</v>
      </c>
      <c r="F140" s="1">
        <f>+Metro_Dade!I236</f>
        <v>0</v>
      </c>
      <c r="G140" s="164">
        <f>+Seminole!G128</f>
        <v>200</v>
      </c>
      <c r="H140" s="41"/>
      <c r="I140" s="1"/>
      <c r="J140" s="1"/>
      <c r="K140" s="184">
        <f>'Winter Park'!F67</f>
        <v>0</v>
      </c>
      <c r="L140" s="1">
        <f t="shared" si="6"/>
        <v>1125.4462893088148</v>
      </c>
      <c r="M140" s="195">
        <f>+I140-Summary_CP!I140</f>
        <v>0</v>
      </c>
      <c r="N140" s="1">
        <f t="shared" si="7"/>
        <v>928.96016236052697</v>
      </c>
    </row>
    <row r="141" spans="1:14" x14ac:dyDescent="0.2">
      <c r="A141" s="187">
        <f t="shared" si="8"/>
        <v>2019</v>
      </c>
      <c r="B141" s="187">
        <f t="shared" si="9"/>
        <v>7</v>
      </c>
      <c r="C141" s="1">
        <f>'Florida_Keys FR'!G188</f>
        <v>159.72300000000001</v>
      </c>
      <c r="D141" s="1">
        <f>+Key_West!J272</f>
        <v>0</v>
      </c>
      <c r="E141" s="164">
        <f>+'LEE County'!E116</f>
        <v>798.60014452884673</v>
      </c>
      <c r="F141" s="1">
        <f>+Metro_Dade!I237</f>
        <v>0</v>
      </c>
      <c r="G141" s="164">
        <f>+Seminole!G129</f>
        <v>200</v>
      </c>
      <c r="H141" s="41"/>
      <c r="I141" s="1"/>
      <c r="J141" s="1"/>
      <c r="K141" s="184">
        <f>'Winter Park'!F68</f>
        <v>0</v>
      </c>
      <c r="L141" s="1">
        <f t="shared" si="6"/>
        <v>1158.3231445288468</v>
      </c>
      <c r="M141" s="195">
        <f>+I141-Summary_CP!I141</f>
        <v>0</v>
      </c>
      <c r="N141" s="1">
        <f t="shared" si="7"/>
        <v>953.60014452884673</v>
      </c>
    </row>
    <row r="142" spans="1:14" s="67" customFormat="1" x14ac:dyDescent="0.2">
      <c r="A142" s="64">
        <f t="shared" si="8"/>
        <v>2019</v>
      </c>
      <c r="B142" s="64">
        <f t="shared" si="9"/>
        <v>8</v>
      </c>
      <c r="C142" s="1">
        <f>'Florida_Keys FR'!G189</f>
        <v>158.21133546728296</v>
      </c>
      <c r="D142" s="66">
        <f>+Key_West!J273</f>
        <v>0</v>
      </c>
      <c r="E142" s="183">
        <f>+'LEE County'!E117</f>
        <v>798.42712445664824</v>
      </c>
      <c r="F142" s="66">
        <f>+Metro_Dade!I238</f>
        <v>0</v>
      </c>
      <c r="G142" s="183">
        <f>+Seminole!G130</f>
        <v>200</v>
      </c>
      <c r="H142" s="185"/>
      <c r="I142" s="66"/>
      <c r="J142" s="66"/>
      <c r="K142" s="184">
        <f>'Winter Park'!F69</f>
        <v>0</v>
      </c>
      <c r="L142" s="1">
        <f t="shared" si="6"/>
        <v>1156.6384599239314</v>
      </c>
      <c r="M142" s="195">
        <f>+I142-Summary_CP!I142</f>
        <v>0</v>
      </c>
      <c r="N142" s="1">
        <f t="shared" si="7"/>
        <v>953.42712445664824</v>
      </c>
    </row>
    <row r="143" spans="1:14" x14ac:dyDescent="0.2">
      <c r="A143" s="187">
        <f t="shared" si="8"/>
        <v>2019</v>
      </c>
      <c r="B143" s="187">
        <f t="shared" si="9"/>
        <v>9</v>
      </c>
      <c r="C143" s="1">
        <f>'Florida_Keys FR'!G190</f>
        <v>149.30219776192425</v>
      </c>
      <c r="D143" s="1">
        <f>+Key_West!J274</f>
        <v>0</v>
      </c>
      <c r="E143" s="164">
        <f>+'LEE County'!E118</f>
        <v>767.83421238386563</v>
      </c>
      <c r="F143" s="1">
        <f>+Metro_Dade!I239</f>
        <v>0</v>
      </c>
      <c r="G143" s="164">
        <f>+Seminole!G131</f>
        <v>200</v>
      </c>
      <c r="H143" s="41"/>
      <c r="I143" s="1"/>
      <c r="J143" s="1"/>
      <c r="K143" s="184">
        <f>'Winter Park'!F70</f>
        <v>0</v>
      </c>
      <c r="L143" s="1">
        <f t="shared" si="6"/>
        <v>1117.1364101457898</v>
      </c>
      <c r="M143" s="195">
        <f>+I143-Summary_CP!I143</f>
        <v>0</v>
      </c>
      <c r="N143" s="1">
        <f t="shared" si="7"/>
        <v>922.83421238386563</v>
      </c>
    </row>
    <row r="144" spans="1:14" x14ac:dyDescent="0.2">
      <c r="A144" s="187">
        <f t="shared" si="8"/>
        <v>2019</v>
      </c>
      <c r="B144" s="187">
        <f t="shared" si="9"/>
        <v>10</v>
      </c>
      <c r="C144" s="1">
        <f>'Florida_Keys FR'!G191</f>
        <v>134.8759877464899</v>
      </c>
      <c r="D144" s="1">
        <f>+Key_West!J275</f>
        <v>0</v>
      </c>
      <c r="E144" s="164">
        <f>+'LEE County'!E119</f>
        <v>717.36880581758578</v>
      </c>
      <c r="F144" s="1">
        <f>+Metro_Dade!I240</f>
        <v>0</v>
      </c>
      <c r="G144" s="164">
        <f>+Seminole!G132</f>
        <v>200</v>
      </c>
      <c r="H144" s="41"/>
      <c r="I144" s="1"/>
      <c r="J144" s="1"/>
      <c r="K144" s="184">
        <f>'Winter Park'!F71</f>
        <v>0</v>
      </c>
      <c r="L144" s="1">
        <f t="shared" si="6"/>
        <v>1052.2447935640757</v>
      </c>
      <c r="M144" s="195">
        <f>+I144-Summary_CP!I144</f>
        <v>0</v>
      </c>
      <c r="N144" s="1">
        <f t="shared" si="7"/>
        <v>872.36880581758578</v>
      </c>
    </row>
    <row r="145" spans="1:14" x14ac:dyDescent="0.2">
      <c r="A145" s="187">
        <f t="shared" si="8"/>
        <v>2019</v>
      </c>
      <c r="B145" s="187">
        <f t="shared" si="9"/>
        <v>11</v>
      </c>
      <c r="C145" s="1">
        <f>'Florida_Keys FR'!G192</f>
        <v>120.4742709565425</v>
      </c>
      <c r="D145" s="1">
        <f>+Key_West!J276</f>
        <v>0</v>
      </c>
      <c r="E145" s="164">
        <f>+'LEE County'!E120</f>
        <v>654.85562272584832</v>
      </c>
      <c r="F145" s="1">
        <f>+Metro_Dade!I241</f>
        <v>0</v>
      </c>
      <c r="G145" s="164">
        <f>+Seminole!G133</f>
        <v>200</v>
      </c>
      <c r="H145" s="41"/>
      <c r="I145" s="1"/>
      <c r="J145" s="1"/>
      <c r="K145" s="184">
        <f>'Winter Park'!F72</f>
        <v>0</v>
      </c>
      <c r="L145" s="1">
        <f t="shared" si="6"/>
        <v>975.32989368239078</v>
      </c>
      <c r="M145" s="195">
        <f>+I145-Summary_CP!I145</f>
        <v>0</v>
      </c>
      <c r="N145" s="1">
        <f t="shared" si="7"/>
        <v>809.85562272584832</v>
      </c>
    </row>
    <row r="146" spans="1:14" x14ac:dyDescent="0.2">
      <c r="A146" s="187">
        <f t="shared" si="8"/>
        <v>2019</v>
      </c>
      <c r="B146" s="187">
        <f t="shared" si="9"/>
        <v>12</v>
      </c>
      <c r="C146" s="1">
        <f>'Florida_Keys FR'!G193</f>
        <v>125.05461289701839</v>
      </c>
      <c r="D146" s="1">
        <f>+Key_West!J277</f>
        <v>0</v>
      </c>
      <c r="E146" s="164">
        <f>+'LEE County'!E121</f>
        <v>670.33158505525876</v>
      </c>
      <c r="F146" s="1">
        <f>+Metro_Dade!I242</f>
        <v>0</v>
      </c>
      <c r="G146" s="164">
        <f>+Seminole!G134</f>
        <v>200</v>
      </c>
      <c r="H146" s="41"/>
      <c r="I146" s="1"/>
      <c r="J146" s="1"/>
      <c r="K146" s="184">
        <f>'Winter Park'!F73</f>
        <v>0</v>
      </c>
      <c r="L146" s="1">
        <f t="shared" si="6"/>
        <v>995.38619795227714</v>
      </c>
      <c r="M146" s="195">
        <f>+I146-Summary_CP!I146</f>
        <v>0</v>
      </c>
      <c r="N146" s="1">
        <f t="shared" si="7"/>
        <v>825.33158505525876</v>
      </c>
    </row>
    <row r="147" spans="1:14" x14ac:dyDescent="0.2">
      <c r="A147" s="187">
        <f t="shared" si="8"/>
        <v>2020</v>
      </c>
      <c r="B147" s="187">
        <f t="shared" si="9"/>
        <v>1</v>
      </c>
      <c r="C147" s="1">
        <f>'Florida_Keys FR'!G194</f>
        <v>124.89284334139768</v>
      </c>
      <c r="D147" s="1">
        <f>+Key_West!J278</f>
        <v>0</v>
      </c>
      <c r="E147" s="164">
        <f>+'LEE County'!E122</f>
        <v>876.29666159394151</v>
      </c>
      <c r="F147" s="1">
        <f>+Metro_Dade!I243</f>
        <v>0</v>
      </c>
      <c r="G147" s="164">
        <f>+Seminole!G135</f>
        <v>200</v>
      </c>
      <c r="H147" s="41"/>
      <c r="I147" s="1"/>
      <c r="J147" s="1"/>
      <c r="K147" s="1"/>
      <c r="L147" s="1">
        <f t="shared" si="6"/>
        <v>1201.1895049353393</v>
      </c>
      <c r="M147" s="195">
        <f>+I147-Summary_CP!I147</f>
        <v>0</v>
      </c>
      <c r="N147" s="1">
        <f t="shared" si="7"/>
        <v>1031.2966615939415</v>
      </c>
    </row>
    <row r="148" spans="1:14" x14ac:dyDescent="0.2">
      <c r="A148" s="187">
        <f t="shared" si="8"/>
        <v>2020</v>
      </c>
      <c r="B148" s="187">
        <f t="shared" si="9"/>
        <v>2</v>
      </c>
      <c r="C148" s="1">
        <f>'Florida_Keys FR'!G195</f>
        <v>123.50160766470337</v>
      </c>
      <c r="D148" s="1">
        <f>+Key_West!J279</f>
        <v>0</v>
      </c>
      <c r="E148" s="164">
        <f>+'LEE County'!E123</f>
        <v>775.09390287973656</v>
      </c>
      <c r="F148" s="1">
        <f>+Metro_Dade!I244</f>
        <v>0</v>
      </c>
      <c r="G148" s="164">
        <f>+Seminole!G136</f>
        <v>200</v>
      </c>
      <c r="H148" s="41"/>
      <c r="I148" s="1"/>
      <c r="J148" s="1"/>
      <c r="K148" s="1"/>
      <c r="L148" s="1">
        <f t="shared" si="6"/>
        <v>1098.59551054444</v>
      </c>
      <c r="M148" s="195">
        <f>+I148-Summary_CP!I148</f>
        <v>0</v>
      </c>
      <c r="N148" s="1">
        <f t="shared" si="7"/>
        <v>930.09390287973656</v>
      </c>
    </row>
    <row r="149" spans="1:14" x14ac:dyDescent="0.2">
      <c r="A149" s="187">
        <f t="shared" si="8"/>
        <v>2020</v>
      </c>
      <c r="B149" s="187">
        <f t="shared" si="9"/>
        <v>3</v>
      </c>
      <c r="C149" s="1">
        <f>'Florida_Keys FR'!G196</f>
        <v>130.72529732277101</v>
      </c>
      <c r="D149" s="1">
        <f>+Key_West!J280</f>
        <v>0</v>
      </c>
      <c r="E149" s="164">
        <f>+'LEE County'!E124</f>
        <v>661.57084011883694</v>
      </c>
      <c r="F149" s="1">
        <f>+Metro_Dade!I245</f>
        <v>0</v>
      </c>
      <c r="G149" s="164">
        <f>+Seminole!G137</f>
        <v>200</v>
      </c>
      <c r="H149" s="41"/>
      <c r="I149" s="1"/>
      <c r="J149" s="1"/>
      <c r="K149" s="1"/>
      <c r="L149" s="1">
        <f t="shared" si="6"/>
        <v>992.29613744160793</v>
      </c>
      <c r="M149" s="195">
        <f>+I149-Summary_CP!I149</f>
        <v>0</v>
      </c>
      <c r="N149" s="1">
        <f t="shared" si="7"/>
        <v>816.57084011883694</v>
      </c>
    </row>
    <row r="150" spans="1:14" x14ac:dyDescent="0.2">
      <c r="A150" s="187">
        <f t="shared" si="8"/>
        <v>2020</v>
      </c>
      <c r="B150" s="187">
        <f t="shared" si="9"/>
        <v>4</v>
      </c>
      <c r="C150" s="1">
        <f>'Florida_Keys FR'!G197</f>
        <v>135.81233411612433</v>
      </c>
      <c r="D150" s="1">
        <f>+Key_West!J281</f>
        <v>0</v>
      </c>
      <c r="E150" s="164">
        <f>+'LEE County'!E125</f>
        <v>670.4469214257623</v>
      </c>
      <c r="F150" s="1">
        <f>+Metro_Dade!I246</f>
        <v>0</v>
      </c>
      <c r="G150" s="164">
        <f>+Seminole!G138</f>
        <v>200</v>
      </c>
      <c r="H150" s="41"/>
      <c r="I150" s="1"/>
      <c r="J150" s="1"/>
      <c r="K150" s="1"/>
      <c r="L150" s="1">
        <f t="shared" si="6"/>
        <v>1006.2592555418867</v>
      </c>
      <c r="M150" s="195">
        <f>+I150-Summary_CP!I150</f>
        <v>0</v>
      </c>
      <c r="N150" s="1">
        <f t="shared" si="7"/>
        <v>825.4469214257623</v>
      </c>
    </row>
    <row r="151" spans="1:14" x14ac:dyDescent="0.2">
      <c r="A151" s="187">
        <f t="shared" si="8"/>
        <v>2020</v>
      </c>
      <c r="B151" s="187">
        <f t="shared" si="9"/>
        <v>5</v>
      </c>
      <c r="C151" s="1">
        <f>'Florida_Keys FR'!G198</f>
        <v>149.1489844812599</v>
      </c>
      <c r="D151" s="1">
        <f>+Key_West!J282</f>
        <v>0</v>
      </c>
      <c r="E151" s="164">
        <f>+'LEE County'!E126</f>
        <v>746.53218781345197</v>
      </c>
      <c r="F151" s="1">
        <f>+Metro_Dade!I247</f>
        <v>0</v>
      </c>
      <c r="G151" s="164">
        <f>+Seminole!G139</f>
        <v>200</v>
      </c>
      <c r="H151" s="41"/>
      <c r="I151" s="1"/>
      <c r="J151" s="1"/>
      <c r="K151" s="1"/>
      <c r="L151" s="1">
        <f t="shared" si="6"/>
        <v>1095.6811722947118</v>
      </c>
      <c r="M151" s="195">
        <f>+I151-Summary_CP!I151</f>
        <v>0</v>
      </c>
      <c r="N151" s="1">
        <f t="shared" si="7"/>
        <v>901.53218781345197</v>
      </c>
    </row>
    <row r="152" spans="1:14" x14ac:dyDescent="0.2">
      <c r="A152" s="187">
        <f t="shared" si="8"/>
        <v>2020</v>
      </c>
      <c r="B152" s="187">
        <f t="shared" si="9"/>
        <v>6</v>
      </c>
      <c r="C152" s="1">
        <f>'Florida_Keys FR'!G199</f>
        <v>152.25870619572402</v>
      </c>
      <c r="D152" s="1">
        <f>+Key_West!J283</f>
        <v>0</v>
      </c>
      <c r="E152" s="164">
        <f>+'LEE County'!E127</f>
        <v>775.41903382680675</v>
      </c>
      <c r="F152" s="1">
        <f>+Metro_Dade!I248</f>
        <v>0</v>
      </c>
      <c r="G152" s="164">
        <f>+Seminole!G140</f>
        <v>200</v>
      </c>
      <c r="H152" s="41"/>
      <c r="I152" s="1"/>
      <c r="J152" s="1"/>
      <c r="K152" s="1"/>
      <c r="L152" s="1">
        <f t="shared" si="6"/>
        <v>1127.6777400225308</v>
      </c>
      <c r="M152" s="195">
        <f>+I152-Summary_CP!I152</f>
        <v>0</v>
      </c>
      <c r="N152" s="1">
        <f t="shared" si="7"/>
        <v>930.41903382680675</v>
      </c>
    </row>
    <row r="153" spans="1:14" x14ac:dyDescent="0.2">
      <c r="A153" s="187">
        <f t="shared" si="8"/>
        <v>2020</v>
      </c>
      <c r="B153" s="187">
        <f t="shared" si="9"/>
        <v>7</v>
      </c>
      <c r="C153" s="1">
        <f>'Florida_Keys FR'!G200</f>
        <v>160.53800000000001</v>
      </c>
      <c r="D153" s="1">
        <f>+Key_West!J284</f>
        <v>0</v>
      </c>
      <c r="E153" s="164">
        <f>+'LEE County'!E128</f>
        <v>798.80125959105078</v>
      </c>
      <c r="F153" s="1">
        <f>+Metro_Dade!I249</f>
        <v>0</v>
      </c>
      <c r="G153" s="164">
        <f>+Seminole!G141</f>
        <v>200</v>
      </c>
      <c r="H153" s="41"/>
      <c r="I153" s="1"/>
      <c r="J153" s="1"/>
      <c r="K153" s="1"/>
      <c r="L153" s="1">
        <f t="shared" si="6"/>
        <v>1159.3392595910509</v>
      </c>
      <c r="M153" s="195">
        <f>+I153-Summary_CP!I153</f>
        <v>0</v>
      </c>
      <c r="N153" s="1">
        <f t="shared" si="7"/>
        <v>953.80125959105078</v>
      </c>
    </row>
    <row r="154" spans="1:14" s="67" customFormat="1" x14ac:dyDescent="0.2">
      <c r="A154" s="64">
        <f t="shared" si="8"/>
        <v>2020</v>
      </c>
      <c r="B154" s="64">
        <f t="shared" si="9"/>
        <v>8</v>
      </c>
      <c r="C154" s="1">
        <f>'Florida_Keys FR'!G201</f>
        <v>159.01821327816614</v>
      </c>
      <c r="D154" s="66">
        <f>+Key_West!J285</f>
        <v>0</v>
      </c>
      <c r="E154" s="183">
        <f>+'LEE County'!E129</f>
        <v>798.40075659082265</v>
      </c>
      <c r="F154" s="66">
        <f>+Metro_Dade!I250</f>
        <v>0</v>
      </c>
      <c r="G154" s="183">
        <f>+Seminole!G142</f>
        <v>200</v>
      </c>
      <c r="H154" s="185"/>
      <c r="I154" s="66"/>
      <c r="J154" s="66"/>
      <c r="K154" s="66"/>
      <c r="L154" s="1">
        <f t="shared" si="6"/>
        <v>1157.4189698689888</v>
      </c>
      <c r="M154" s="195">
        <f>+I154-Summary_CP!I154</f>
        <v>0</v>
      </c>
      <c r="N154" s="1">
        <f>E154+G154-45</f>
        <v>953.40075659082265</v>
      </c>
    </row>
    <row r="155" spans="1:14" x14ac:dyDescent="0.2">
      <c r="A155" s="187">
        <f t="shared" si="8"/>
        <v>2020</v>
      </c>
      <c r="B155" s="187">
        <f t="shared" si="9"/>
        <v>9</v>
      </c>
      <c r="C155" s="1">
        <f>'Florida_Keys FR'!G202</f>
        <v>150.06363897051006</v>
      </c>
      <c r="D155" s="1">
        <f>+Key_West!J286</f>
        <v>0</v>
      </c>
      <c r="E155" s="164">
        <f>+'LEE County'!E130</f>
        <v>768.81953532805403</v>
      </c>
      <c r="F155" s="1">
        <f>+Metro_Dade!I251</f>
        <v>0</v>
      </c>
      <c r="G155" s="164">
        <f>+Seminole!G143</f>
        <v>200</v>
      </c>
      <c r="H155" s="41"/>
      <c r="I155" s="1"/>
      <c r="J155" s="1"/>
      <c r="K155" s="1"/>
      <c r="L155" s="1">
        <f t="shared" si="6"/>
        <v>1118.883174298564</v>
      </c>
      <c r="M155" s="195">
        <f>+I155-Summary_CP!I155</f>
        <v>0</v>
      </c>
      <c r="N155" s="1">
        <f t="shared" si="7"/>
        <v>923.81953532805403</v>
      </c>
    </row>
    <row r="156" spans="1:14" x14ac:dyDescent="0.2">
      <c r="A156" s="187">
        <f t="shared" si="8"/>
        <v>2020</v>
      </c>
      <c r="B156" s="187">
        <f t="shared" si="9"/>
        <v>10</v>
      </c>
      <c r="C156" s="1">
        <f>'Florida_Keys FR'!G203</f>
        <v>135.56385528399699</v>
      </c>
      <c r="D156" s="1">
        <f>+Key_West!J287</f>
        <v>0</v>
      </c>
      <c r="E156" s="164">
        <f>+'LEE County'!E131</f>
        <v>720.48692278583826</v>
      </c>
      <c r="F156" s="1">
        <f>+Metro_Dade!I252</f>
        <v>0</v>
      </c>
      <c r="G156" s="164">
        <f>+Seminole!G144</f>
        <v>200</v>
      </c>
      <c r="H156" s="41"/>
      <c r="I156" s="1"/>
      <c r="J156" s="1"/>
      <c r="K156" s="1"/>
      <c r="L156" s="1">
        <f t="shared" si="6"/>
        <v>1056.0507780698354</v>
      </c>
      <c r="M156" s="195">
        <f>+I156-Summary_CP!I156</f>
        <v>0</v>
      </c>
      <c r="N156" s="1">
        <f t="shared" si="7"/>
        <v>875.48692278583826</v>
      </c>
    </row>
    <row r="157" spans="1:14" x14ac:dyDescent="0.2">
      <c r="A157" s="187">
        <f t="shared" si="8"/>
        <v>2020</v>
      </c>
      <c r="B157" s="187">
        <f t="shared" si="9"/>
        <v>11</v>
      </c>
      <c r="C157" s="1">
        <f>'Florida_Keys FR'!G204</f>
        <v>121.08868973842087</v>
      </c>
      <c r="D157" s="1">
        <f>+Key_West!J288</f>
        <v>0</v>
      </c>
      <c r="E157" s="164">
        <f>+'LEE County'!E132</f>
        <v>660.97330665376012</v>
      </c>
      <c r="F157" s="1">
        <f>+Metro_Dade!I253</f>
        <v>0</v>
      </c>
      <c r="G157" s="164">
        <f>+Seminole!G145</f>
        <v>200</v>
      </c>
      <c r="H157" s="41"/>
      <c r="I157" s="1"/>
      <c r="J157" s="1"/>
      <c r="K157" s="1"/>
      <c r="L157" s="1">
        <f t="shared" si="6"/>
        <v>982.06199639218096</v>
      </c>
      <c r="M157" s="195">
        <f>+I157-Summary_CP!I157</f>
        <v>0</v>
      </c>
      <c r="N157" s="1">
        <f t="shared" si="7"/>
        <v>815.97330665376012</v>
      </c>
    </row>
    <row r="158" spans="1:14" x14ac:dyDescent="0.2">
      <c r="A158" s="187">
        <f t="shared" si="8"/>
        <v>2020</v>
      </c>
      <c r="B158" s="187">
        <f t="shared" si="9"/>
        <v>12</v>
      </c>
      <c r="C158" s="1">
        <f>'Florida_Keys FR'!G205</f>
        <v>125.69239142279318</v>
      </c>
      <c r="D158" s="1">
        <f>+Key_West!J289</f>
        <v>0</v>
      </c>
      <c r="E158" s="164">
        <f>+'LEE County'!E133</f>
        <v>677.64225934550234</v>
      </c>
      <c r="F158" s="1">
        <f>+Metro_Dade!I254</f>
        <v>0</v>
      </c>
      <c r="G158" s="164">
        <f>+Seminole!G146</f>
        <v>200</v>
      </c>
      <c r="H158" s="41"/>
      <c r="I158" s="1"/>
      <c r="J158" s="1"/>
      <c r="K158" s="1"/>
      <c r="L158" s="1">
        <f t="shared" si="6"/>
        <v>1003.3346507682955</v>
      </c>
      <c r="M158" s="195">
        <f>+I158-Summary_CP!I158</f>
        <v>0</v>
      </c>
      <c r="N158" s="1">
        <f t="shared" si="7"/>
        <v>832.64225934550234</v>
      </c>
    </row>
    <row r="159" spans="1:14" x14ac:dyDescent="0.2">
      <c r="A159" s="187">
        <f t="shared" si="8"/>
        <v>2021</v>
      </c>
      <c r="B159" s="187">
        <f t="shared" si="9"/>
        <v>1</v>
      </c>
      <c r="C159" s="1">
        <f>'Florida_Keys FR'!G206</f>
        <v>125.52979684243881</v>
      </c>
      <c r="D159" s="1">
        <f>+Key_West!J290</f>
        <v>0</v>
      </c>
      <c r="E159" s="164">
        <f>+'LEE County'!E134</f>
        <v>884.25099483694976</v>
      </c>
      <c r="F159" s="1">
        <f>+Metro_Dade!I255</f>
        <v>0</v>
      </c>
      <c r="G159" s="164">
        <f>+Seminole!G147</f>
        <v>200</v>
      </c>
      <c r="H159" s="41"/>
      <c r="I159" s="1"/>
      <c r="J159" s="1"/>
      <c r="K159" s="1"/>
      <c r="L159" s="1">
        <f t="shared" si="6"/>
        <v>1209.7807916793886</v>
      </c>
      <c r="M159" s="195">
        <f>+I159-Summary_CP!I159</f>
        <v>0</v>
      </c>
      <c r="N159" s="1">
        <f t="shared" si="7"/>
        <v>1039.2509948369498</v>
      </c>
    </row>
    <row r="160" spans="1:14" x14ac:dyDescent="0.2">
      <c r="A160" s="187">
        <f t="shared" si="8"/>
        <v>2021</v>
      </c>
      <c r="B160" s="187">
        <f t="shared" si="9"/>
        <v>2</v>
      </c>
      <c r="C160" s="1">
        <f>'Florida_Keys FR'!G207</f>
        <v>124.13146586379338</v>
      </c>
      <c r="D160" s="1">
        <f>+Key_West!J291</f>
        <v>0</v>
      </c>
      <c r="E160" s="164">
        <f>+'LEE County'!E135</f>
        <v>782.38612143734224</v>
      </c>
      <c r="F160" s="1">
        <f>+Metro_Dade!I256</f>
        <v>0</v>
      </c>
      <c r="G160" s="164">
        <f>+Seminole!G148</f>
        <v>200</v>
      </c>
      <c r="H160" s="41"/>
      <c r="I160" s="1"/>
      <c r="J160" s="1"/>
      <c r="K160" s="1"/>
      <c r="L160" s="1">
        <f t="shared" si="6"/>
        <v>1106.5175873011356</v>
      </c>
      <c r="M160" s="195">
        <f>+I160-Summary_CP!I160</f>
        <v>0</v>
      </c>
      <c r="N160" s="1">
        <f t="shared" si="7"/>
        <v>937.38612143734224</v>
      </c>
    </row>
    <row r="161" spans="1:14" x14ac:dyDescent="0.2">
      <c r="A161" s="187">
        <f t="shared" si="8"/>
        <v>2021</v>
      </c>
      <c r="B161" s="187">
        <f t="shared" si="9"/>
        <v>3</v>
      </c>
      <c r="C161" s="1">
        <f>'Florida_Keys FR'!G208</f>
        <v>131.39199633911716</v>
      </c>
      <c r="D161" s="1">
        <f>+Key_West!J292</f>
        <v>0</v>
      </c>
      <c r="E161" s="164">
        <f>+'LEE County'!E136</f>
        <v>668.45551314790498</v>
      </c>
      <c r="F161" s="1">
        <f>+Metro_Dade!I257</f>
        <v>0</v>
      </c>
      <c r="G161" s="164">
        <f>+Seminole!G149</f>
        <v>200</v>
      </c>
      <c r="H161" s="41"/>
      <c r="I161" s="1"/>
      <c r="J161" s="1"/>
      <c r="K161" s="1"/>
      <c r="L161" s="1">
        <f t="shared" si="6"/>
        <v>999.84750948702208</v>
      </c>
      <c r="M161" s="195">
        <f>+I161-Summary_CP!I161</f>
        <v>0</v>
      </c>
      <c r="N161" s="1">
        <f t="shared" si="7"/>
        <v>823.45551314790498</v>
      </c>
    </row>
    <row r="162" spans="1:14" x14ac:dyDescent="0.2">
      <c r="A162" s="187">
        <f t="shared" si="8"/>
        <v>2021</v>
      </c>
      <c r="B162" s="187">
        <f t="shared" si="9"/>
        <v>4</v>
      </c>
      <c r="C162" s="1">
        <f>'Florida_Keys FR'!G209</f>
        <v>136.50497702011657</v>
      </c>
      <c r="D162" s="1">
        <f>+Key_West!J293</f>
        <v>0</v>
      </c>
      <c r="E162" s="164">
        <f>+'LEE County'!E137</f>
        <v>676.36411760129602</v>
      </c>
      <c r="F162" s="1">
        <f>+Metro_Dade!I258</f>
        <v>0</v>
      </c>
      <c r="G162" s="164">
        <f>+Seminole!G150</f>
        <v>200</v>
      </c>
      <c r="H162" s="41"/>
      <c r="I162" s="1"/>
      <c r="J162" s="1"/>
      <c r="K162" s="1"/>
      <c r="L162" s="1">
        <f t="shared" si="6"/>
        <v>1012.8690946214126</v>
      </c>
      <c r="M162" s="195">
        <f>+I162-Summary_CP!I162</f>
        <v>0</v>
      </c>
      <c r="N162" s="1">
        <f t="shared" si="7"/>
        <v>831.36411760129602</v>
      </c>
    </row>
    <row r="163" spans="1:14" x14ac:dyDescent="0.2">
      <c r="A163" s="187">
        <f t="shared" si="8"/>
        <v>2021</v>
      </c>
      <c r="B163" s="187">
        <f t="shared" si="9"/>
        <v>5</v>
      </c>
      <c r="C163" s="1">
        <f>'Florida_Keys FR'!G210</f>
        <v>149.90964430211432</v>
      </c>
      <c r="D163" s="1">
        <f>+Key_West!J294</f>
        <v>0</v>
      </c>
      <c r="E163" s="164">
        <f>+'LEE County'!E138</f>
        <v>750.8606924988153</v>
      </c>
      <c r="F163" s="1">
        <f>+Metro_Dade!I259</f>
        <v>0</v>
      </c>
      <c r="G163" s="164">
        <f>+Seminole!G151</f>
        <v>200</v>
      </c>
      <c r="H163" s="41"/>
      <c r="I163" s="1"/>
      <c r="J163" s="1"/>
      <c r="K163" s="1"/>
      <c r="L163" s="1">
        <f t="shared" si="6"/>
        <v>1100.7703368009297</v>
      </c>
      <c r="M163" s="195">
        <f>+I163-Summary_CP!I163</f>
        <v>0</v>
      </c>
      <c r="N163" s="1">
        <f t="shared" si="7"/>
        <v>905.8606924988153</v>
      </c>
    </row>
    <row r="164" spans="1:14" x14ac:dyDescent="0.2">
      <c r="A164" s="187">
        <f t="shared" si="8"/>
        <v>2021</v>
      </c>
      <c r="B164" s="187">
        <f t="shared" si="9"/>
        <v>6</v>
      </c>
      <c r="C164" s="1">
        <f>'Florida_Keys FR'!G211</f>
        <v>153.03522559732221</v>
      </c>
      <c r="D164" s="1">
        <f>+Key_West!J295</f>
        <v>0</v>
      </c>
      <c r="E164" s="164">
        <f>+'LEE County'!E139</f>
        <v>778.25522360211244</v>
      </c>
      <c r="F164" s="1">
        <f>+Metro_Dade!I260</f>
        <v>0</v>
      </c>
      <c r="G164" s="1">
        <v>0</v>
      </c>
      <c r="H164" s="41"/>
      <c r="I164" s="1"/>
      <c r="J164" s="1"/>
      <c r="K164" s="1"/>
      <c r="L164" s="1">
        <f t="shared" si="6"/>
        <v>931.29044919943465</v>
      </c>
      <c r="M164" s="195">
        <f>+I164-Summary_CP!I164</f>
        <v>0</v>
      </c>
      <c r="N164" s="1">
        <f t="shared" si="7"/>
        <v>733.25522360211244</v>
      </c>
    </row>
    <row r="165" spans="1:14" x14ac:dyDescent="0.2">
      <c r="A165" s="187">
        <f t="shared" si="8"/>
        <v>2021</v>
      </c>
      <c r="B165" s="187">
        <f t="shared" si="9"/>
        <v>7</v>
      </c>
      <c r="C165" s="1">
        <f>'Florida_Keys FR'!G212</f>
        <v>161.357</v>
      </c>
      <c r="D165" s="1">
        <f>+Key_West!J296</f>
        <v>0</v>
      </c>
      <c r="E165" s="164">
        <f>+'LEE County'!E140</f>
        <v>800.93880480771293</v>
      </c>
      <c r="F165" s="1">
        <f>+Metro_Dade!I261</f>
        <v>0</v>
      </c>
      <c r="G165" s="1">
        <v>0</v>
      </c>
      <c r="H165" s="41"/>
      <c r="I165" s="1"/>
      <c r="J165" s="1"/>
      <c r="K165" s="1"/>
      <c r="L165" s="1">
        <f t="shared" si="6"/>
        <v>962.2958048077129</v>
      </c>
      <c r="M165" s="195">
        <f>+I165-Summary_CP!I165</f>
        <v>0</v>
      </c>
      <c r="N165" s="1">
        <f t="shared" si="7"/>
        <v>755.93880480771293</v>
      </c>
    </row>
    <row r="166" spans="1:14" s="67" customFormat="1" x14ac:dyDescent="0.2">
      <c r="A166" s="64">
        <f t="shared" si="8"/>
        <v>2021</v>
      </c>
      <c r="B166" s="64">
        <f t="shared" si="9"/>
        <v>8</v>
      </c>
      <c r="C166" s="1">
        <f>'Florida_Keys FR'!G213</f>
        <v>159.82920616588478</v>
      </c>
      <c r="D166" s="66">
        <f>+Key_West!J297</f>
        <v>0</v>
      </c>
      <c r="E166" s="183">
        <f>+'LEE County'!E141</f>
        <v>800.42510501070694</v>
      </c>
      <c r="F166" s="66">
        <f>+Metro_Dade!I262</f>
        <v>0</v>
      </c>
      <c r="G166" s="1">
        <v>0</v>
      </c>
      <c r="H166" s="41"/>
      <c r="I166" s="66"/>
      <c r="J166" s="66"/>
      <c r="K166" s="66"/>
      <c r="L166" s="1">
        <f t="shared" si="6"/>
        <v>960.25431117659173</v>
      </c>
      <c r="M166" s="195">
        <f>+I166-Summary_CP!I166</f>
        <v>0</v>
      </c>
      <c r="N166" s="1">
        <f t="shared" si="7"/>
        <v>755.42510501070694</v>
      </c>
    </row>
    <row r="167" spans="1:14" x14ac:dyDescent="0.2">
      <c r="A167" s="187">
        <f t="shared" si="8"/>
        <v>2021</v>
      </c>
      <c r="B167" s="187">
        <f t="shared" si="9"/>
        <v>9</v>
      </c>
      <c r="C167" s="1">
        <f>'Florida_Keys FR'!G214</f>
        <v>150.82896352925965</v>
      </c>
      <c r="D167" s="1">
        <f>+Key_West!J298</f>
        <v>0</v>
      </c>
      <c r="E167" s="164">
        <f>+'LEE County'!E142</f>
        <v>771.34442062702658</v>
      </c>
      <c r="F167" s="1">
        <f>+Metro_Dade!I263</f>
        <v>0</v>
      </c>
      <c r="G167" s="1">
        <v>0</v>
      </c>
      <c r="H167" s="41"/>
      <c r="I167" s="1"/>
      <c r="J167" s="1"/>
      <c r="K167" s="1"/>
      <c r="L167" s="1">
        <f t="shared" si="6"/>
        <v>922.17338415628626</v>
      </c>
      <c r="M167" s="195">
        <f>+I167-Summary_CP!I167</f>
        <v>0</v>
      </c>
      <c r="N167" s="1">
        <f t="shared" si="7"/>
        <v>726.34442062702658</v>
      </c>
    </row>
    <row r="168" spans="1:14" x14ac:dyDescent="0.2">
      <c r="A168" s="187">
        <f t="shared" si="8"/>
        <v>2021</v>
      </c>
      <c r="B168" s="187">
        <f t="shared" si="9"/>
        <v>10</v>
      </c>
      <c r="C168" s="1">
        <f>'Florida_Keys FR'!G215</f>
        <v>136.25523094594539</v>
      </c>
      <c r="D168" s="1">
        <f>+Key_West!J299</f>
        <v>0</v>
      </c>
      <c r="E168" s="164">
        <f>+'LEE County'!E143</f>
        <v>724.39402789216399</v>
      </c>
      <c r="F168" s="1">
        <f>+Metro_Dade!I264</f>
        <v>0</v>
      </c>
      <c r="G168" s="1">
        <v>0</v>
      </c>
      <c r="H168" s="41"/>
      <c r="I168" s="1"/>
      <c r="J168" s="1"/>
      <c r="K168" s="1"/>
      <c r="L168" s="1">
        <f t="shared" si="6"/>
        <v>860.6492588381094</v>
      </c>
      <c r="M168" s="195">
        <f>+I168-Summary_CP!I168</f>
        <v>0</v>
      </c>
      <c r="N168" s="1">
        <f t="shared" si="7"/>
        <v>679.39402789216399</v>
      </c>
    </row>
    <row r="169" spans="1:14" x14ac:dyDescent="0.2">
      <c r="A169" s="187">
        <f t="shared" si="8"/>
        <v>2021</v>
      </c>
      <c r="B169" s="187">
        <f t="shared" si="9"/>
        <v>11</v>
      </c>
      <c r="C169" s="1">
        <f>'Florida_Keys FR'!G216</f>
        <v>121.70624205608682</v>
      </c>
      <c r="D169" s="1">
        <f>+Key_West!J300</f>
        <v>0</v>
      </c>
      <c r="E169" s="164">
        <f>+'LEE County'!E144</f>
        <v>666.94809709219044</v>
      </c>
      <c r="F169" s="1">
        <f>+Metro_Dade!I265</f>
        <v>0</v>
      </c>
      <c r="G169" s="1">
        <v>0</v>
      </c>
      <c r="H169" s="41"/>
      <c r="I169" s="1"/>
      <c r="J169" s="1"/>
      <c r="K169" s="1"/>
      <c r="L169" s="1">
        <f t="shared" si="6"/>
        <v>788.65433914827724</v>
      </c>
      <c r="M169" s="195">
        <f>+I169-Summary_CP!I169</f>
        <v>0</v>
      </c>
      <c r="N169" s="1">
        <f t="shared" si="7"/>
        <v>621.94809709219044</v>
      </c>
    </row>
    <row r="170" spans="1:14" x14ac:dyDescent="0.2">
      <c r="A170" s="187">
        <f t="shared" si="8"/>
        <v>2021</v>
      </c>
      <c r="B170" s="187">
        <f t="shared" si="9"/>
        <v>12</v>
      </c>
      <c r="C170" s="1">
        <f>'Florida_Keys FR'!G217</f>
        <v>126.33342261904944</v>
      </c>
      <c r="D170" s="1">
        <f>+Key_West!J301</f>
        <v>0</v>
      </c>
      <c r="E170" s="164">
        <f>+'LEE County'!E145</f>
        <v>684.53245767380906</v>
      </c>
      <c r="F170" s="1">
        <f>+Metro_Dade!I266</f>
        <v>0</v>
      </c>
      <c r="G170" s="1">
        <v>0</v>
      </c>
      <c r="H170" s="41"/>
      <c r="I170" s="1"/>
      <c r="J170" s="1"/>
      <c r="K170" s="1"/>
      <c r="L170" s="1">
        <f t="shared" si="6"/>
        <v>810.86588029285849</v>
      </c>
      <c r="M170" s="195">
        <f>+I170-Summary_CP!I170</f>
        <v>0</v>
      </c>
      <c r="N170" s="1">
        <f t="shared" si="7"/>
        <v>639.53245767380906</v>
      </c>
    </row>
    <row r="171" spans="1:14" x14ac:dyDescent="0.2">
      <c r="A171" s="187">
        <f t="shared" si="8"/>
        <v>2022</v>
      </c>
      <c r="B171" s="187">
        <f t="shared" si="9"/>
        <v>1</v>
      </c>
      <c r="C171" s="1">
        <f>'Florida_Keys FR'!G218</f>
        <v>126.16999880633524</v>
      </c>
      <c r="D171" s="1">
        <f>+Key_West!J302</f>
        <v>0</v>
      </c>
      <c r="E171" s="164">
        <f>+'LEE County'!E146</f>
        <v>891.60084376989346</v>
      </c>
      <c r="F171" s="1">
        <f>+Metro_Dade!I267</f>
        <v>0</v>
      </c>
      <c r="G171" s="1">
        <v>0</v>
      </c>
      <c r="H171" s="41"/>
      <c r="I171" s="1"/>
      <c r="J171" s="1"/>
      <c r="K171" s="1"/>
      <c r="L171" s="1">
        <f t="shared" si="6"/>
        <v>1017.7708425762287</v>
      </c>
      <c r="M171" s="195">
        <f>+I171-Summary_CP!I171</f>
        <v>0</v>
      </c>
      <c r="N171" s="1">
        <f t="shared" si="7"/>
        <v>846.60084376989346</v>
      </c>
    </row>
    <row r="172" spans="1:14" x14ac:dyDescent="0.2">
      <c r="A172" s="187">
        <f t="shared" si="8"/>
        <v>2022</v>
      </c>
      <c r="B172" s="187">
        <f t="shared" si="9"/>
        <v>2</v>
      </c>
      <c r="C172" s="1">
        <f>'Florida_Keys FR'!G219</f>
        <v>124.76453633969872</v>
      </c>
      <c r="D172" s="1">
        <f>+Key_West!J303</f>
        <v>0</v>
      </c>
      <c r="E172" s="164">
        <f>+'LEE County'!E147</f>
        <v>789.65826766899613</v>
      </c>
      <c r="F172" s="1">
        <f>+Metro_Dade!I268</f>
        <v>0</v>
      </c>
      <c r="G172" s="1">
        <v>0</v>
      </c>
      <c r="H172" s="41"/>
      <c r="I172" s="1"/>
      <c r="J172" s="1"/>
      <c r="K172" s="1"/>
      <c r="L172" s="1">
        <f t="shared" si="6"/>
        <v>914.42280400869481</v>
      </c>
      <c r="M172" s="195">
        <f>+I172-Summary_CP!I172</f>
        <v>0</v>
      </c>
      <c r="N172" s="1">
        <f t="shared" si="7"/>
        <v>744.65826766899613</v>
      </c>
    </row>
    <row r="173" spans="1:14" x14ac:dyDescent="0.2">
      <c r="A173" s="187">
        <f t="shared" si="8"/>
        <v>2022</v>
      </c>
      <c r="B173" s="187">
        <f t="shared" si="9"/>
        <v>3</v>
      </c>
      <c r="C173" s="1">
        <f>'Florida_Keys FR'!G220</f>
        <v>132.06209552044666</v>
      </c>
      <c r="D173" s="1">
        <f>+Key_West!J304</f>
        <v>0</v>
      </c>
      <c r="E173" s="164">
        <f>+'LEE County'!E148</f>
        <v>675.20680358799802</v>
      </c>
      <c r="F173" s="1">
        <f>+Metro_Dade!I269</f>
        <v>0</v>
      </c>
      <c r="G173" s="1">
        <v>0</v>
      </c>
      <c r="H173" s="41"/>
      <c r="I173" s="1"/>
      <c r="J173" s="1"/>
      <c r="K173" s="1"/>
      <c r="L173" s="1">
        <f t="shared" si="6"/>
        <v>807.26889910844466</v>
      </c>
      <c r="M173" s="195">
        <f>+I173-Summary_CP!I173</f>
        <v>0</v>
      </c>
      <c r="N173" s="1">
        <f t="shared" si="7"/>
        <v>630.20680358799802</v>
      </c>
    </row>
    <row r="174" spans="1:14" x14ac:dyDescent="0.2">
      <c r="A174" s="187">
        <f t="shared" si="8"/>
        <v>2022</v>
      </c>
      <c r="B174" s="187">
        <f t="shared" si="9"/>
        <v>4</v>
      </c>
      <c r="C174" s="1">
        <f>'Florida_Keys FR'!G221</f>
        <v>137.20115240291918</v>
      </c>
      <c r="D174" s="1">
        <f>+Key_West!J305</f>
        <v>0</v>
      </c>
      <c r="E174" s="164">
        <f>+'LEE County'!E149</f>
        <v>682.44134587950134</v>
      </c>
      <c r="F174" s="1">
        <f>+Metro_Dade!I270</f>
        <v>0</v>
      </c>
      <c r="G174" s="1">
        <v>0</v>
      </c>
      <c r="H174" s="41"/>
      <c r="I174" s="1"/>
      <c r="J174" s="1"/>
      <c r="K174" s="1"/>
      <c r="L174" s="1">
        <f t="shared" si="6"/>
        <v>819.64249828242055</v>
      </c>
      <c r="M174" s="195">
        <f>+I174-Summary_CP!I174</f>
        <v>0</v>
      </c>
      <c r="N174" s="1">
        <f t="shared" si="7"/>
        <v>637.44134587950134</v>
      </c>
    </row>
    <row r="175" spans="1:14" x14ac:dyDescent="0.2">
      <c r="A175" s="187">
        <f t="shared" si="8"/>
        <v>2022</v>
      </c>
      <c r="B175" s="187">
        <f t="shared" si="9"/>
        <v>5</v>
      </c>
      <c r="C175" s="1">
        <f>'Florida_Keys FR'!G222</f>
        <v>150.67418348805509</v>
      </c>
      <c r="D175" s="1">
        <f>+Key_West!J306</f>
        <v>0</v>
      </c>
      <c r="E175" s="164">
        <f>+'LEE County'!E150</f>
        <v>755.62770142295051</v>
      </c>
      <c r="F175" s="1">
        <f>+Metro_Dade!I271</f>
        <v>0</v>
      </c>
      <c r="G175" s="1">
        <v>0</v>
      </c>
      <c r="H175" s="41"/>
      <c r="I175" s="1"/>
      <c r="J175" s="1"/>
      <c r="K175" s="1"/>
      <c r="L175" s="1">
        <f t="shared" si="6"/>
        <v>906.30188491100557</v>
      </c>
      <c r="M175" s="195">
        <f>+I175-Summary_CP!I175</f>
        <v>0</v>
      </c>
      <c r="N175" s="1">
        <f t="shared" si="7"/>
        <v>710.62770142295051</v>
      </c>
    </row>
    <row r="176" spans="1:14" x14ac:dyDescent="0.2">
      <c r="A176" s="187">
        <f t="shared" si="8"/>
        <v>2022</v>
      </c>
      <c r="B176" s="187">
        <f t="shared" si="9"/>
        <v>6</v>
      </c>
      <c r="C176" s="1">
        <f>'Florida_Keys FR'!G223</f>
        <v>153.81570524786858</v>
      </c>
      <c r="D176" s="1">
        <f>+Key_West!J307</f>
        <v>0</v>
      </c>
      <c r="E176" s="164">
        <f>+'LEE County'!E151</f>
        <v>782.68598059057751</v>
      </c>
      <c r="F176" s="1">
        <f>+Metro_Dade!I272</f>
        <v>0</v>
      </c>
      <c r="G176" s="1">
        <v>0</v>
      </c>
      <c r="H176" s="41"/>
      <c r="I176" s="1"/>
      <c r="J176" s="1"/>
      <c r="K176" s="1"/>
      <c r="L176" s="1">
        <f t="shared" si="6"/>
        <v>936.50168583844606</v>
      </c>
      <c r="M176" s="195">
        <f>+I176-Summary_CP!I176</f>
        <v>0</v>
      </c>
      <c r="N176" s="1">
        <f t="shared" si="7"/>
        <v>737.68598059057751</v>
      </c>
    </row>
    <row r="177" spans="1:14" x14ac:dyDescent="0.2">
      <c r="A177" s="187">
        <f t="shared" si="8"/>
        <v>2022</v>
      </c>
      <c r="B177" s="187">
        <f t="shared" si="9"/>
        <v>7</v>
      </c>
      <c r="C177" s="1">
        <f>'Florida_Keys FR'!G224</f>
        <v>162.18</v>
      </c>
      <c r="D177" s="1">
        <f>+Key_West!J308</f>
        <v>0</v>
      </c>
      <c r="E177" s="164">
        <f>+'LEE County'!E152</f>
        <v>804.94670357103507</v>
      </c>
      <c r="F177" s="1">
        <f>+Metro_Dade!I273</f>
        <v>0</v>
      </c>
      <c r="G177" s="1">
        <v>0</v>
      </c>
      <c r="H177" s="41"/>
      <c r="I177" s="1"/>
      <c r="J177" s="1"/>
      <c r="K177" s="1"/>
      <c r="L177" s="1">
        <f t="shared" si="6"/>
        <v>967.12670357103502</v>
      </c>
      <c r="M177" s="195">
        <f>+I177-Summary_CP!I177</f>
        <v>0</v>
      </c>
      <c r="N177" s="1">
        <f>E177+G177-45</f>
        <v>759.94670357103507</v>
      </c>
    </row>
    <row r="178" spans="1:14" s="67" customFormat="1" x14ac:dyDescent="0.2">
      <c r="A178" s="64">
        <f t="shared" si="8"/>
        <v>2022</v>
      </c>
      <c r="B178" s="64">
        <f t="shared" si="9"/>
        <v>8</v>
      </c>
      <c r="C178" s="1">
        <f>'Florida_Keys FR'!G225</f>
        <v>160.6443351173308</v>
      </c>
      <c r="D178" s="66">
        <f>+Key_West!J309</f>
        <v>0</v>
      </c>
      <c r="E178" s="183">
        <f>+'LEE County'!E153</f>
        <v>804.40962371121964</v>
      </c>
      <c r="F178" s="66">
        <f>+Metro_Dade!I274</f>
        <v>0</v>
      </c>
      <c r="G178" s="1">
        <v>0</v>
      </c>
      <c r="H178" s="41"/>
      <c r="I178" s="66"/>
      <c r="J178" s="66"/>
      <c r="K178" s="66"/>
      <c r="L178" s="1">
        <f t="shared" si="6"/>
        <v>965.05395882855044</v>
      </c>
      <c r="M178" s="195">
        <f>+I178-Summary_CP!I178</f>
        <v>0</v>
      </c>
      <c r="N178" s="1">
        <f t="shared" si="7"/>
        <v>759.40962371121964</v>
      </c>
    </row>
    <row r="179" spans="1:14" x14ac:dyDescent="0.2">
      <c r="A179" s="187">
        <f t="shared" si="8"/>
        <v>2022</v>
      </c>
      <c r="B179" s="187">
        <f t="shared" si="9"/>
        <v>9</v>
      </c>
      <c r="C179" s="1">
        <f>'Florida_Keys FR'!G226</f>
        <v>151.5981912432589</v>
      </c>
      <c r="D179" s="1">
        <f>+Key_West!J310</f>
        <v>0</v>
      </c>
      <c r="E179" s="164">
        <f>+'LEE County'!E154</f>
        <v>775.85537614523116</v>
      </c>
      <c r="F179" s="1">
        <f>+Metro_Dade!I275</f>
        <v>0</v>
      </c>
      <c r="G179" s="1">
        <v>0</v>
      </c>
      <c r="H179" s="41"/>
      <c r="I179" s="1"/>
      <c r="J179" s="1"/>
      <c r="K179" s="1"/>
      <c r="L179" s="1">
        <f t="shared" si="6"/>
        <v>927.45356738849</v>
      </c>
      <c r="M179" s="195">
        <f>+I179-Summary_CP!I179</f>
        <v>0</v>
      </c>
      <c r="N179" s="1">
        <f t="shared" si="7"/>
        <v>730.85537614523116</v>
      </c>
    </row>
    <row r="180" spans="1:14" x14ac:dyDescent="0.2">
      <c r="A180" s="187">
        <f t="shared" si="8"/>
        <v>2022</v>
      </c>
      <c r="B180" s="187">
        <f t="shared" si="9"/>
        <v>10</v>
      </c>
      <c r="C180" s="1">
        <f>'Florida_Keys FR'!G227</f>
        <v>136.95013262376972</v>
      </c>
      <c r="D180" s="1">
        <f>+Key_West!J311</f>
        <v>0</v>
      </c>
      <c r="E180" s="164">
        <f>+'LEE County'!E155</f>
        <v>730.00749314998177</v>
      </c>
      <c r="F180" s="1">
        <f>+Metro_Dade!I276</f>
        <v>0</v>
      </c>
      <c r="G180" s="1">
        <v>0</v>
      </c>
      <c r="H180" s="41"/>
      <c r="I180" s="1"/>
      <c r="J180" s="1"/>
      <c r="K180" s="1"/>
      <c r="L180" s="1">
        <f t="shared" si="6"/>
        <v>866.95762577375149</v>
      </c>
      <c r="M180" s="195">
        <f>+I180-Summary_CP!I180</f>
        <v>0</v>
      </c>
      <c r="N180" s="1">
        <f t="shared" si="7"/>
        <v>685.00749314998177</v>
      </c>
    </row>
    <row r="181" spans="1:14" x14ac:dyDescent="0.2">
      <c r="A181" s="187">
        <f t="shared" si="8"/>
        <v>2022</v>
      </c>
      <c r="B181" s="187">
        <f t="shared" si="9"/>
        <v>11</v>
      </c>
      <c r="C181" s="1">
        <f>'Florida_Keys FR'!G228</f>
        <v>122.32694389057288</v>
      </c>
      <c r="D181" s="1">
        <f>+Key_West!J312</f>
        <v>0</v>
      </c>
      <c r="E181" s="164">
        <f>+'LEE County'!E156</f>
        <v>674.12793026025702</v>
      </c>
      <c r="F181" s="1">
        <f>+Metro_Dade!I277</f>
        <v>0</v>
      </c>
      <c r="G181" s="1">
        <v>0</v>
      </c>
      <c r="H181" s="41"/>
      <c r="I181" s="1"/>
      <c r="J181" s="1"/>
      <c r="K181" s="1"/>
      <c r="L181" s="1">
        <f t="shared" si="6"/>
        <v>796.45487415082994</v>
      </c>
      <c r="M181" s="195">
        <f>+I181-Summary_CP!I181</f>
        <v>0</v>
      </c>
      <c r="N181" s="1">
        <f t="shared" si="7"/>
        <v>629.12793026025702</v>
      </c>
    </row>
    <row r="182" spans="1:14" x14ac:dyDescent="0.2">
      <c r="A182" s="187">
        <f t="shared" si="8"/>
        <v>2022</v>
      </c>
      <c r="B182" s="187">
        <f t="shared" si="9"/>
        <v>12</v>
      </c>
      <c r="C182" s="1">
        <f>'Florida_Keys FR'!G229</f>
        <v>126.97772307440658</v>
      </c>
      <c r="D182" s="1">
        <f>+Key_West!J313</f>
        <v>0</v>
      </c>
      <c r="E182" s="164">
        <f>+'LEE County'!E157</f>
        <v>692.31934131765252</v>
      </c>
      <c r="F182" s="1">
        <f>+Metro_Dade!I278</f>
        <v>0</v>
      </c>
      <c r="G182" s="1">
        <v>0</v>
      </c>
      <c r="H182" s="41"/>
      <c r="I182" s="1"/>
      <c r="J182" s="1"/>
      <c r="K182" s="1"/>
      <c r="L182" s="1">
        <f t="shared" si="6"/>
        <v>819.29706439205916</v>
      </c>
      <c r="M182" s="195">
        <f>+I182-Summary_CP!I182</f>
        <v>0</v>
      </c>
      <c r="N182" s="1">
        <f t="shared" si="7"/>
        <v>647.31934131765252</v>
      </c>
    </row>
    <row r="183" spans="1:14" x14ac:dyDescent="0.2">
      <c r="A183" s="187">
        <f t="shared" si="8"/>
        <v>2023</v>
      </c>
      <c r="B183" s="187">
        <f t="shared" si="9"/>
        <v>1</v>
      </c>
      <c r="C183" s="1">
        <f>'Florida_Keys FR'!G230</f>
        <v>126.81346580024754</v>
      </c>
      <c r="D183" s="1">
        <f>+Key_West!J314</f>
        <v>0</v>
      </c>
      <c r="E183" s="164">
        <f>+'LEE County'!E158</f>
        <v>899.83410808088775</v>
      </c>
      <c r="F183" s="1">
        <f>+Metro_Dade!I279</f>
        <v>0</v>
      </c>
      <c r="G183" s="1">
        <v>0</v>
      </c>
      <c r="H183" s="41"/>
      <c r="I183" s="1"/>
      <c r="J183" s="1"/>
      <c r="K183" s="1"/>
      <c r="L183" s="1">
        <f t="shared" si="6"/>
        <v>1026.6475738811353</v>
      </c>
      <c r="M183" s="195">
        <f>+I183-Summary_CP!I183</f>
        <v>0</v>
      </c>
      <c r="N183" s="1">
        <f t="shared" si="7"/>
        <v>854.83410808088775</v>
      </c>
    </row>
    <row r="184" spans="1:14" x14ac:dyDescent="0.2">
      <c r="A184" s="187">
        <f t="shared" si="8"/>
        <v>2023</v>
      </c>
      <c r="B184" s="187">
        <f t="shared" si="9"/>
        <v>2</v>
      </c>
      <c r="C184" s="1">
        <f>'Florida_Keys FR'!G231</f>
        <v>125.40083547503117</v>
      </c>
      <c r="D184" s="1">
        <f>+Key_West!J315</f>
        <v>0</v>
      </c>
      <c r="E184" s="164">
        <f>+'LEE County'!E159</f>
        <v>797.89140705946443</v>
      </c>
      <c r="F184" s="1">
        <f>+Metro_Dade!I280</f>
        <v>0</v>
      </c>
      <c r="G184" s="1">
        <v>0</v>
      </c>
      <c r="H184" s="41"/>
      <c r="I184" s="1"/>
      <c r="J184" s="1"/>
      <c r="K184" s="1"/>
      <c r="L184" s="1">
        <f t="shared" si="6"/>
        <v>923.29224253449559</v>
      </c>
      <c r="M184" s="195">
        <f>+I184-Summary_CP!I184</f>
        <v>0</v>
      </c>
      <c r="N184" s="1">
        <f t="shared" si="7"/>
        <v>752.89140705946443</v>
      </c>
    </row>
    <row r="185" spans="1:14" x14ac:dyDescent="0.2">
      <c r="A185" s="187">
        <f t="shared" si="8"/>
        <v>2023</v>
      </c>
      <c r="B185" s="187">
        <f t="shared" si="9"/>
        <v>3</v>
      </c>
      <c r="C185" s="1">
        <f>'Florida_Keys FR'!G232</f>
        <v>132.73561220760089</v>
      </c>
      <c r="D185" s="1">
        <f>+Key_West!J316</f>
        <v>0</v>
      </c>
      <c r="E185" s="164">
        <f>+'LEE County'!E160</f>
        <v>683.2633355328702</v>
      </c>
      <c r="F185" s="1">
        <f>+Metro_Dade!I281</f>
        <v>0</v>
      </c>
      <c r="G185" s="1">
        <v>0</v>
      </c>
      <c r="H185" s="41"/>
      <c r="I185" s="1"/>
      <c r="J185" s="1"/>
      <c r="K185" s="1"/>
      <c r="L185" s="1">
        <f t="shared" si="6"/>
        <v>815.99894774047107</v>
      </c>
      <c r="M185" s="195">
        <f>+I185-Summary_CP!I185</f>
        <v>0</v>
      </c>
      <c r="N185" s="1">
        <f t="shared" si="7"/>
        <v>638.2633355328702</v>
      </c>
    </row>
    <row r="186" spans="1:14" x14ac:dyDescent="0.2">
      <c r="A186" s="187">
        <f t="shared" si="8"/>
        <v>2023</v>
      </c>
      <c r="B186" s="187">
        <f t="shared" si="9"/>
        <v>4</v>
      </c>
      <c r="C186" s="1">
        <f>'Florida_Keys FR'!G233</f>
        <v>137.90087828017406</v>
      </c>
      <c r="D186" s="1">
        <f>+Key_West!J317</f>
        <v>0</v>
      </c>
      <c r="E186" s="164">
        <f>+'LEE County'!E161</f>
        <v>690.23335599854204</v>
      </c>
      <c r="F186" s="1">
        <f>+Metro_Dade!I282</f>
        <v>0</v>
      </c>
      <c r="G186" s="1">
        <v>0</v>
      </c>
      <c r="H186" s="41"/>
      <c r="I186" s="1"/>
      <c r="J186" s="1"/>
      <c r="K186" s="1"/>
      <c r="L186" s="1">
        <f t="shared" si="6"/>
        <v>828.13423427871612</v>
      </c>
      <c r="M186" s="195">
        <f>+I186-Summary_CP!I186</f>
        <v>0</v>
      </c>
      <c r="N186" s="1">
        <f t="shared" si="7"/>
        <v>645.23335599854204</v>
      </c>
    </row>
    <row r="187" spans="1:14" x14ac:dyDescent="0.2">
      <c r="A187" s="187">
        <f t="shared" si="8"/>
        <v>2023</v>
      </c>
      <c r="B187" s="187">
        <f t="shared" si="9"/>
        <v>5</v>
      </c>
      <c r="C187" s="1">
        <f>'Florida_Keys FR'!G234</f>
        <v>151.44262182384418</v>
      </c>
      <c r="D187" s="1">
        <f>+Key_West!J318</f>
        <v>0</v>
      </c>
      <c r="E187" s="164">
        <f>+'LEE County'!E162</f>
        <v>762.8285113275399</v>
      </c>
      <c r="F187" s="1">
        <f>+Metro_Dade!I283</f>
        <v>0</v>
      </c>
      <c r="G187" s="1">
        <v>0</v>
      </c>
      <c r="H187" s="41"/>
      <c r="I187" s="1"/>
      <c r="J187" s="1"/>
      <c r="K187" s="1"/>
      <c r="L187" s="1">
        <f t="shared" si="6"/>
        <v>914.27113315138411</v>
      </c>
      <c r="M187" s="195">
        <f>+I187-Summary_CP!I187</f>
        <v>0</v>
      </c>
      <c r="N187" s="1">
        <f t="shared" si="7"/>
        <v>717.8285113275399</v>
      </c>
    </row>
    <row r="188" spans="1:14" x14ac:dyDescent="0.2">
      <c r="A188" s="187">
        <f t="shared" si="8"/>
        <v>2023</v>
      </c>
      <c r="B188" s="187">
        <f t="shared" si="9"/>
        <v>6</v>
      </c>
      <c r="C188" s="1">
        <f>'Florida_Keys FR'!G235</f>
        <v>154.6001653446327</v>
      </c>
      <c r="D188" s="1">
        <f>+Key_West!J319</f>
        <v>0</v>
      </c>
      <c r="E188" s="164">
        <f>+'LEE County'!E163</f>
        <v>789.52281091366649</v>
      </c>
      <c r="F188" s="1">
        <f>+Metro_Dade!I284</f>
        <v>0</v>
      </c>
      <c r="G188" s="1">
        <v>0</v>
      </c>
      <c r="H188" s="41"/>
      <c r="I188" s="1"/>
      <c r="J188" s="1"/>
      <c r="K188" s="1"/>
      <c r="L188" s="1">
        <f t="shared" si="6"/>
        <v>944.12297625829922</v>
      </c>
      <c r="M188" s="195">
        <f>+I188-Summary_CP!I188</f>
        <v>0</v>
      </c>
      <c r="N188" s="1">
        <f t="shared" si="7"/>
        <v>744.52281091366649</v>
      </c>
    </row>
    <row r="189" spans="1:14" x14ac:dyDescent="0.2">
      <c r="A189" s="187">
        <f t="shared" si="8"/>
        <v>2023</v>
      </c>
      <c r="B189" s="187">
        <f t="shared" si="9"/>
        <v>7</v>
      </c>
      <c r="C189" s="1">
        <f>'Florida_Keys FR'!G236</f>
        <v>163.00700000000001</v>
      </c>
      <c r="D189" s="1">
        <f>+Key_West!J320</f>
        <v>0</v>
      </c>
      <c r="E189" s="164">
        <f>+'LEE County'!E164</f>
        <v>811.51173484865308</v>
      </c>
      <c r="F189" s="1">
        <f>+Metro_Dade!I285</f>
        <v>0</v>
      </c>
      <c r="G189" s="1">
        <v>0</v>
      </c>
      <c r="H189" s="41"/>
      <c r="I189" s="1"/>
      <c r="J189" s="1"/>
      <c r="K189" s="1"/>
      <c r="L189" s="1">
        <f t="shared" si="6"/>
        <v>974.51873484865314</v>
      </c>
      <c r="M189" s="195">
        <f>+I189-Summary_CP!I189</f>
        <v>0</v>
      </c>
      <c r="N189" s="1">
        <f t="shared" si="7"/>
        <v>766.51173484865308</v>
      </c>
    </row>
    <row r="190" spans="1:14" s="67" customFormat="1" x14ac:dyDescent="0.2">
      <c r="A190" s="64">
        <f t="shared" si="8"/>
        <v>2023</v>
      </c>
      <c r="B190" s="64">
        <f t="shared" si="9"/>
        <v>8</v>
      </c>
      <c r="C190" s="1">
        <f>'Florida_Keys FR'!G237</f>
        <v>161.46362122642918</v>
      </c>
      <c r="D190" s="66">
        <f>+Key_West!J321</f>
        <v>0</v>
      </c>
      <c r="E190" s="183">
        <f>+'LEE County'!E165</f>
        <v>810.88065443210792</v>
      </c>
      <c r="F190" s="66">
        <f>+Metro_Dade!I286</f>
        <v>0</v>
      </c>
      <c r="G190" s="1">
        <v>0</v>
      </c>
      <c r="H190" s="41"/>
      <c r="I190" s="66"/>
      <c r="J190" s="66"/>
      <c r="K190" s="66"/>
      <c r="L190" s="1">
        <f t="shared" si="6"/>
        <v>972.34427565853707</v>
      </c>
      <c r="M190" s="195">
        <f>+I190-Summary_CP!I190</f>
        <v>0</v>
      </c>
      <c r="N190" s="1">
        <f t="shared" si="7"/>
        <v>765.88065443210792</v>
      </c>
    </row>
    <row r="191" spans="1:14" x14ac:dyDescent="0.2">
      <c r="A191" s="187">
        <f t="shared" si="8"/>
        <v>2023</v>
      </c>
      <c r="B191" s="187">
        <f t="shared" si="9"/>
        <v>9</v>
      </c>
      <c r="C191" s="1">
        <f>'Florida_Keys FR'!G238</f>
        <v>152.37134201859951</v>
      </c>
      <c r="D191" s="1">
        <f>+Key_West!J322</f>
        <v>0</v>
      </c>
      <c r="E191" s="164">
        <f>+'LEE County'!E166</f>
        <v>782.56571282136542</v>
      </c>
      <c r="F191" s="1">
        <f>+Metro_Dade!I287</f>
        <v>0</v>
      </c>
      <c r="G191" s="1">
        <v>0</v>
      </c>
      <c r="H191" s="41"/>
      <c r="I191" s="1"/>
      <c r="J191" s="1"/>
      <c r="K191" s="1"/>
      <c r="L191" s="1">
        <f t="shared" si="6"/>
        <v>934.93705483996496</v>
      </c>
      <c r="M191" s="195">
        <f>+I191-Summary_CP!I191</f>
        <v>0</v>
      </c>
      <c r="N191" s="1">
        <f t="shared" si="7"/>
        <v>737.56571282136542</v>
      </c>
    </row>
    <row r="192" spans="1:14" x14ac:dyDescent="0.2">
      <c r="A192" s="187">
        <f t="shared" si="8"/>
        <v>2023</v>
      </c>
      <c r="B192" s="187">
        <f t="shared" si="9"/>
        <v>10</v>
      </c>
      <c r="C192" s="1">
        <f>'Florida_Keys FR'!G239</f>
        <v>137.64857830015092</v>
      </c>
      <c r="D192" s="1">
        <f>+Key_West!J323</f>
        <v>0</v>
      </c>
      <c r="E192" s="164">
        <f>+'LEE County'!E167</f>
        <v>737.26528325440745</v>
      </c>
      <c r="F192" s="1">
        <f>+Metro_Dade!I288</f>
        <v>0</v>
      </c>
      <c r="G192" s="1">
        <v>0</v>
      </c>
      <c r="H192" s="41"/>
      <c r="I192" s="1"/>
      <c r="J192" s="1"/>
      <c r="K192" s="1"/>
      <c r="L192" s="1">
        <f t="shared" si="6"/>
        <v>874.91386155455837</v>
      </c>
      <c r="M192" s="195">
        <f>+I192-Summary_CP!I192</f>
        <v>0</v>
      </c>
      <c r="N192" s="1">
        <f t="shared" si="7"/>
        <v>692.26528325440745</v>
      </c>
    </row>
    <row r="193" spans="1:14" x14ac:dyDescent="0.2">
      <c r="A193" s="187">
        <f t="shared" si="8"/>
        <v>2023</v>
      </c>
      <c r="B193" s="187">
        <f t="shared" si="9"/>
        <v>11</v>
      </c>
      <c r="C193" s="1">
        <f>'Florida_Keys FR'!G240</f>
        <v>122.95081130441478</v>
      </c>
      <c r="D193" s="1">
        <f>+Key_West!J324</f>
        <v>0</v>
      </c>
      <c r="E193" s="164">
        <f>+'LEE County'!E168</f>
        <v>682.24587542347342</v>
      </c>
      <c r="F193" s="1">
        <f>+Metro_Dade!I289</f>
        <v>0</v>
      </c>
      <c r="G193" s="1">
        <v>0</v>
      </c>
      <c r="H193" s="41"/>
      <c r="I193" s="1"/>
      <c r="J193" s="1"/>
      <c r="K193" s="1"/>
      <c r="L193" s="1">
        <f t="shared" si="6"/>
        <v>805.19668672788816</v>
      </c>
      <c r="M193" s="195">
        <f>+I193-Summary_CP!I193</f>
        <v>0</v>
      </c>
      <c r="N193" s="1">
        <f t="shared" si="7"/>
        <v>637.24587542347342</v>
      </c>
    </row>
    <row r="194" spans="1:14" x14ac:dyDescent="0.2">
      <c r="A194" s="187">
        <f t="shared" si="8"/>
        <v>2023</v>
      </c>
      <c r="B194" s="187">
        <f t="shared" si="9"/>
        <v>12</v>
      </c>
      <c r="C194" s="1">
        <f>'Florida_Keys FR'!G241</f>
        <v>127.62530946208607</v>
      </c>
      <c r="D194" s="1">
        <f>+Key_West!J325</f>
        <v>0</v>
      </c>
      <c r="E194" s="164">
        <f>+'LEE County'!E169</f>
        <v>700.79978874704409</v>
      </c>
      <c r="F194" s="1">
        <f>+Metro_Dade!I290</f>
        <v>0</v>
      </c>
      <c r="G194" s="1">
        <v>0</v>
      </c>
      <c r="H194" s="41"/>
      <c r="I194" s="1"/>
      <c r="J194" s="1"/>
      <c r="K194" s="1"/>
      <c r="L194" s="1">
        <f t="shared" si="6"/>
        <v>828.42509820913017</v>
      </c>
      <c r="M194" s="195">
        <f>+I194-Summary_CP!I194</f>
        <v>0</v>
      </c>
      <c r="N194" s="1">
        <f t="shared" si="7"/>
        <v>655.79978874704409</v>
      </c>
    </row>
    <row r="195" spans="1:14" x14ac:dyDescent="0.2">
      <c r="A195" s="187">
        <f t="shared" si="8"/>
        <v>2024</v>
      </c>
      <c r="B195" s="187">
        <f t="shared" si="9"/>
        <v>1</v>
      </c>
      <c r="C195" s="1">
        <f>'Florida_Keys FR'!G242</f>
        <v>127.46021447582882</v>
      </c>
      <c r="D195" s="1">
        <f>+Key_West!J326</f>
        <v>0</v>
      </c>
      <c r="E195" s="164">
        <f>+'LEE County'!E170</f>
        <v>908.54607584723999</v>
      </c>
      <c r="F195" s="1">
        <f>+Metro_Dade!I291</f>
        <v>0</v>
      </c>
      <c r="G195" s="1">
        <v>0</v>
      </c>
      <c r="H195" s="41"/>
      <c r="I195" s="1"/>
      <c r="J195" s="1"/>
      <c r="K195" s="1"/>
      <c r="L195" s="1">
        <f t="shared" si="6"/>
        <v>1036.0062903230687</v>
      </c>
      <c r="M195" s="195">
        <f>+I195-Summary_CP!I195</f>
        <v>0</v>
      </c>
      <c r="N195" s="1">
        <f t="shared" si="7"/>
        <v>863.54607584723999</v>
      </c>
    </row>
    <row r="196" spans="1:14" x14ac:dyDescent="0.2">
      <c r="A196" s="187">
        <f t="shared" si="8"/>
        <v>2024</v>
      </c>
      <c r="B196" s="187">
        <f t="shared" si="9"/>
        <v>2</v>
      </c>
      <c r="C196" s="1">
        <f>'Florida_Keys FR'!G243</f>
        <v>126.04037973595385</v>
      </c>
      <c r="D196" s="1">
        <f>+Key_West!J327</f>
        <v>0</v>
      </c>
      <c r="E196" s="164">
        <f>+'LEE County'!E171</f>
        <v>806.8347075998571</v>
      </c>
      <c r="F196" s="1">
        <f>+Metro_Dade!I292</f>
        <v>0</v>
      </c>
      <c r="G196" s="1">
        <v>0</v>
      </c>
      <c r="H196" s="41"/>
      <c r="I196" s="1"/>
      <c r="J196" s="1"/>
      <c r="K196" s="1"/>
      <c r="L196" s="1">
        <f t="shared" ref="L196:L259" si="10">SUM(C196:K196)</f>
        <v>932.87508733581092</v>
      </c>
      <c r="M196" s="195">
        <f>+I196-Summary_CP!I196</f>
        <v>0</v>
      </c>
      <c r="N196" s="1">
        <f t="shared" si="7"/>
        <v>761.8347075998571</v>
      </c>
    </row>
    <row r="197" spans="1:14" x14ac:dyDescent="0.2">
      <c r="A197" s="187">
        <f t="shared" si="8"/>
        <v>2024</v>
      </c>
      <c r="B197" s="187">
        <f t="shared" si="9"/>
        <v>3</v>
      </c>
      <c r="C197" s="1">
        <f>'Florida_Keys FR'!G244</f>
        <v>133.41256382985969</v>
      </c>
      <c r="D197" s="1">
        <f>+Key_West!J328</f>
        <v>0</v>
      </c>
      <c r="E197" s="164">
        <f>+'LEE County'!E172</f>
        <v>691.47276046714546</v>
      </c>
      <c r="F197" s="1">
        <f>+Metro_Dade!I293</f>
        <v>0</v>
      </c>
      <c r="G197" s="1">
        <v>0</v>
      </c>
      <c r="H197" s="41"/>
      <c r="I197" s="1"/>
      <c r="J197" s="1"/>
      <c r="K197" s="1"/>
      <c r="L197" s="1">
        <f t="shared" si="10"/>
        <v>824.88532429700513</v>
      </c>
      <c r="M197" s="195">
        <f>+I197-Summary_CP!I197</f>
        <v>0</v>
      </c>
      <c r="N197" s="1">
        <f t="shared" si="7"/>
        <v>646.47276046714546</v>
      </c>
    </row>
    <row r="198" spans="1:14" x14ac:dyDescent="0.2">
      <c r="A198" s="187">
        <f t="shared" si="8"/>
        <v>2024</v>
      </c>
      <c r="B198" s="187">
        <f t="shared" si="9"/>
        <v>4</v>
      </c>
      <c r="C198" s="1">
        <f>'Florida_Keys FR'!G245</f>
        <v>138.60417275940296</v>
      </c>
      <c r="D198" s="1">
        <f>+Key_West!J329</f>
        <v>0</v>
      </c>
      <c r="E198" s="164">
        <f>+'LEE County'!E173</f>
        <v>698.07206098005531</v>
      </c>
      <c r="F198" s="1">
        <f>+Metro_Dade!I294</f>
        <v>0</v>
      </c>
      <c r="G198" s="1">
        <v>0</v>
      </c>
      <c r="H198" s="41"/>
      <c r="I198" s="1"/>
      <c r="J198" s="1"/>
      <c r="K198" s="1"/>
      <c r="L198" s="1">
        <f t="shared" si="10"/>
        <v>836.67623373945821</v>
      </c>
      <c r="M198" s="195">
        <f>+I198-Summary_CP!I198</f>
        <v>0</v>
      </c>
      <c r="N198" s="1">
        <f t="shared" si="7"/>
        <v>653.07206098005531</v>
      </c>
    </row>
    <row r="199" spans="1:14" x14ac:dyDescent="0.2">
      <c r="A199" s="187">
        <f t="shared" si="8"/>
        <v>2024</v>
      </c>
      <c r="B199" s="187">
        <f t="shared" si="9"/>
        <v>5</v>
      </c>
      <c r="C199" s="1">
        <f>'Florida_Keys FR'!G246</f>
        <v>152.21497919514582</v>
      </c>
      <c r="D199" s="1">
        <f>+Key_West!J330</f>
        <v>0</v>
      </c>
      <c r="E199" s="164">
        <f>+'LEE County'!E174</f>
        <v>770.31486300399195</v>
      </c>
      <c r="F199" s="1">
        <f>+Metro_Dade!I295</f>
        <v>0</v>
      </c>
      <c r="G199" s="1">
        <v>0</v>
      </c>
      <c r="H199" s="41"/>
      <c r="I199" s="1"/>
      <c r="J199" s="1"/>
      <c r="K199" s="1"/>
      <c r="L199" s="1">
        <f t="shared" si="10"/>
        <v>922.52984219913776</v>
      </c>
      <c r="M199" s="195">
        <f>+I199-Summary_CP!I199</f>
        <v>0</v>
      </c>
      <c r="N199" s="1">
        <f t="shared" ref="N199:N262" si="11">E199+G199-45</f>
        <v>725.31486300399195</v>
      </c>
    </row>
    <row r="200" spans="1:14" x14ac:dyDescent="0.2">
      <c r="A200" s="187">
        <f t="shared" si="8"/>
        <v>2024</v>
      </c>
      <c r="B200" s="187">
        <f t="shared" si="9"/>
        <v>6</v>
      </c>
      <c r="C200" s="1">
        <f>'Florida_Keys FR'!G247</f>
        <v>155.38862618789034</v>
      </c>
      <c r="D200" s="1">
        <f>+Key_West!J331</f>
        <v>0</v>
      </c>
      <c r="E200" s="164">
        <f>+'LEE County'!E175</f>
        <v>796.77844450393536</v>
      </c>
      <c r="F200" s="1">
        <f>+Metro_Dade!I296</f>
        <v>0</v>
      </c>
      <c r="G200" s="1">
        <v>0</v>
      </c>
      <c r="H200" s="41"/>
      <c r="I200" s="1"/>
      <c r="J200" s="1"/>
      <c r="K200" s="1"/>
      <c r="L200" s="1">
        <f t="shared" si="10"/>
        <v>952.16707069182576</v>
      </c>
      <c r="M200" s="195">
        <f>+I200-Summary_CP!I200</f>
        <v>0</v>
      </c>
      <c r="N200" s="1">
        <f t="shared" si="11"/>
        <v>751.77844450393536</v>
      </c>
    </row>
    <row r="201" spans="1:14" x14ac:dyDescent="0.2">
      <c r="A201" s="187">
        <f t="shared" si="8"/>
        <v>2024</v>
      </c>
      <c r="B201" s="187">
        <f t="shared" si="9"/>
        <v>7</v>
      </c>
      <c r="C201" s="1">
        <f>'Florida_Keys FR'!G248</f>
        <v>163.83799999999999</v>
      </c>
      <c r="D201" s="1">
        <f>+Key_West!J332</f>
        <v>0</v>
      </c>
      <c r="E201" s="164">
        <f>+'LEE County'!E176</f>
        <v>818.57694347009851</v>
      </c>
      <c r="F201" s="1">
        <f>+Metro_Dade!I297</f>
        <v>0</v>
      </c>
      <c r="G201" s="1">
        <v>0</v>
      </c>
      <c r="H201" s="41"/>
      <c r="I201" s="1"/>
      <c r="J201" s="1"/>
      <c r="K201" s="1"/>
      <c r="L201" s="1">
        <f t="shared" si="10"/>
        <v>982.41494347009848</v>
      </c>
      <c r="M201" s="195">
        <f>+I201-Summary_CP!I201</f>
        <v>0</v>
      </c>
      <c r="N201" s="1">
        <f t="shared" si="11"/>
        <v>773.57694347009851</v>
      </c>
    </row>
    <row r="202" spans="1:14" s="67" customFormat="1" x14ac:dyDescent="0.2">
      <c r="A202" s="64">
        <f t="shared" si="8"/>
        <v>2024</v>
      </c>
      <c r="B202" s="64">
        <f t="shared" si="9"/>
        <v>8</v>
      </c>
      <c r="C202" s="1">
        <f>'Florida_Keys FR'!G249</f>
        <v>162.28708569468398</v>
      </c>
      <c r="D202" s="66">
        <f>+Key_West!J333</f>
        <v>0</v>
      </c>
      <c r="E202" s="183">
        <f>+'LEE County'!E177</f>
        <v>817.77095950340083</v>
      </c>
      <c r="F202" s="66">
        <f>+Metro_Dade!I298</f>
        <v>0</v>
      </c>
      <c r="G202" s="1">
        <v>0</v>
      </c>
      <c r="H202" s="41"/>
      <c r="I202" s="66"/>
      <c r="J202" s="66"/>
      <c r="K202" s="66"/>
      <c r="L202" s="1">
        <f t="shared" si="10"/>
        <v>980.05804519808476</v>
      </c>
      <c r="M202" s="195">
        <f>+I202-Summary_CP!I202</f>
        <v>0</v>
      </c>
      <c r="N202" s="1">
        <f t="shared" si="11"/>
        <v>772.77095950340083</v>
      </c>
    </row>
    <row r="203" spans="1:14" x14ac:dyDescent="0.2">
      <c r="A203" s="187">
        <f t="shared" si="8"/>
        <v>2024</v>
      </c>
      <c r="B203" s="187">
        <f t="shared" si="9"/>
        <v>9</v>
      </c>
      <c r="C203" s="1">
        <f>'Florida_Keys FR'!G250</f>
        <v>153.14843586289436</v>
      </c>
      <c r="D203" s="1">
        <f>+Key_West!J334</f>
        <v>0</v>
      </c>
      <c r="E203" s="164">
        <f>+'LEE County'!E178</f>
        <v>789.46270033262431</v>
      </c>
      <c r="F203" s="1">
        <f>+Metro_Dade!I299</f>
        <v>0</v>
      </c>
      <c r="G203" s="1">
        <v>0</v>
      </c>
      <c r="H203" s="41"/>
      <c r="I203" s="1"/>
      <c r="J203" s="1"/>
      <c r="K203" s="1"/>
      <c r="L203" s="1">
        <f t="shared" si="10"/>
        <v>942.61113619551861</v>
      </c>
      <c r="M203" s="195">
        <f>+I203-Summary_CP!I203</f>
        <v>0</v>
      </c>
      <c r="N203" s="1">
        <f t="shared" si="11"/>
        <v>744.46270033262431</v>
      </c>
    </row>
    <row r="204" spans="1:14" x14ac:dyDescent="0.2">
      <c r="A204" s="187">
        <f t="shared" ref="A204:A267" si="12">A192+1</f>
        <v>2024</v>
      </c>
      <c r="B204" s="187">
        <f t="shared" ref="B204:B267" si="13">B192</f>
        <v>10</v>
      </c>
      <c r="C204" s="1">
        <f>'Florida_Keys FR'!G251</f>
        <v>138.35058604948173</v>
      </c>
      <c r="D204" s="1">
        <f>+Key_West!J335</f>
        <v>0</v>
      </c>
      <c r="E204" s="164">
        <f>+'LEE County'!E179</f>
        <v>744.35609288608259</v>
      </c>
      <c r="F204" s="1">
        <f>+Metro_Dade!I300</f>
        <v>0</v>
      </c>
      <c r="G204" s="1">
        <v>0</v>
      </c>
      <c r="H204" s="41"/>
      <c r="I204" s="1"/>
      <c r="J204" s="1"/>
      <c r="K204" s="1"/>
      <c r="L204" s="1">
        <f t="shared" si="10"/>
        <v>882.70667893556436</v>
      </c>
      <c r="M204" s="195">
        <f>+I204-Summary_CP!I204</f>
        <v>0</v>
      </c>
      <c r="N204" s="1">
        <f t="shared" si="11"/>
        <v>699.35609288608259</v>
      </c>
    </row>
    <row r="205" spans="1:14" x14ac:dyDescent="0.2">
      <c r="A205" s="187">
        <f t="shared" si="12"/>
        <v>2024</v>
      </c>
      <c r="B205" s="187">
        <f t="shared" si="13"/>
        <v>11</v>
      </c>
      <c r="C205" s="1">
        <f>'Florida_Keys FR'!G252</f>
        <v>123.5778604420673</v>
      </c>
      <c r="D205" s="1">
        <f>+Key_West!J336</f>
        <v>0</v>
      </c>
      <c r="E205" s="164">
        <f>+'LEE County'!E180</f>
        <v>689.80936444500298</v>
      </c>
      <c r="F205" s="1">
        <f>+Metro_Dade!I301</f>
        <v>0</v>
      </c>
      <c r="G205" s="1">
        <v>0</v>
      </c>
      <c r="H205" s="41"/>
      <c r="I205" s="1"/>
      <c r="J205" s="1"/>
      <c r="K205" s="1"/>
      <c r="L205" s="1">
        <f t="shared" si="10"/>
        <v>813.38722488707026</v>
      </c>
      <c r="M205" s="195">
        <f>+I205-Summary_CP!I205</f>
        <v>0</v>
      </c>
      <c r="N205" s="1">
        <f t="shared" si="11"/>
        <v>644.80936444500298</v>
      </c>
    </row>
    <row r="206" spans="1:14" x14ac:dyDescent="0.2">
      <c r="A206" s="187">
        <f t="shared" si="12"/>
        <v>2024</v>
      </c>
      <c r="B206" s="187">
        <f t="shared" si="13"/>
        <v>12</v>
      </c>
      <c r="C206" s="1">
        <f>'Florida_Keys FR'!G253</f>
        <v>128.2761985403427</v>
      </c>
      <c r="D206" s="1">
        <f>+Key_West!J337</f>
        <v>0</v>
      </c>
      <c r="E206" s="164">
        <f>+'LEE County'!E181</f>
        <v>708.78658849528711</v>
      </c>
      <c r="F206" s="1">
        <f>+Metro_Dade!I302</f>
        <v>0</v>
      </c>
      <c r="G206" s="1">
        <v>0</v>
      </c>
      <c r="H206" s="41"/>
      <c r="I206" s="1"/>
      <c r="J206" s="1"/>
      <c r="K206" s="1"/>
      <c r="L206" s="1">
        <f t="shared" si="10"/>
        <v>837.06278703562975</v>
      </c>
      <c r="M206" s="195">
        <f>+I206-Summary_CP!I206</f>
        <v>0</v>
      </c>
      <c r="N206" s="1">
        <f t="shared" si="11"/>
        <v>663.78658849528711</v>
      </c>
    </row>
    <row r="207" spans="1:14" x14ac:dyDescent="0.2">
      <c r="A207" s="187">
        <f t="shared" si="12"/>
        <v>2025</v>
      </c>
      <c r="B207" s="187">
        <f t="shared" si="13"/>
        <v>1</v>
      </c>
      <c r="C207" s="1">
        <f>'Florida_Keys FR'!G254</f>
        <v>128.11026156965556</v>
      </c>
      <c r="D207" s="1">
        <f>+Key_West!J338</f>
        <v>0</v>
      </c>
      <c r="E207" s="164">
        <f>+'LEE County'!E182</f>
        <v>916.8299475427707</v>
      </c>
      <c r="F207" s="1">
        <f>+Metro_Dade!I303</f>
        <v>0</v>
      </c>
      <c r="G207" s="1">
        <v>0</v>
      </c>
      <c r="H207" s="41"/>
      <c r="I207" s="1"/>
      <c r="J207" s="1"/>
      <c r="K207" s="1"/>
      <c r="L207" s="1">
        <f t="shared" si="10"/>
        <v>1044.9402091124261</v>
      </c>
      <c r="M207" s="195">
        <f>+I207-Summary_CP!I207</f>
        <v>0</v>
      </c>
      <c r="N207" s="1">
        <f t="shared" si="11"/>
        <v>871.8299475427707</v>
      </c>
    </row>
    <row r="208" spans="1:14" x14ac:dyDescent="0.2">
      <c r="A208" s="187">
        <f t="shared" si="12"/>
        <v>2025</v>
      </c>
      <c r="B208" s="187">
        <f t="shared" si="13"/>
        <v>2</v>
      </c>
      <c r="C208" s="1">
        <f>'Florida_Keys FR'!G255</f>
        <v>126.68318567260724</v>
      </c>
      <c r="D208" s="1">
        <f>+Key_West!J339</f>
        <v>0</v>
      </c>
      <c r="E208" s="164">
        <f>+'LEE County'!E183</f>
        <v>814.70237701361873</v>
      </c>
      <c r="F208" s="1">
        <f>+Metro_Dade!I304</f>
        <v>0</v>
      </c>
      <c r="G208" s="1">
        <v>0</v>
      </c>
      <c r="H208" s="41"/>
      <c r="I208" s="1"/>
      <c r="J208" s="1"/>
      <c r="K208" s="1"/>
      <c r="L208" s="1">
        <f t="shared" si="10"/>
        <v>941.38556268622597</v>
      </c>
      <c r="M208" s="195">
        <f>+I208-Summary_CP!I208</f>
        <v>0</v>
      </c>
      <c r="N208" s="1">
        <f t="shared" si="11"/>
        <v>769.70237701361873</v>
      </c>
    </row>
    <row r="209" spans="1:14" x14ac:dyDescent="0.2">
      <c r="A209" s="187">
        <f t="shared" si="12"/>
        <v>2025</v>
      </c>
      <c r="B209" s="187">
        <f t="shared" si="13"/>
        <v>3</v>
      </c>
      <c r="C209" s="1">
        <f>'Florida_Keys FR'!G256</f>
        <v>134.09296790539202</v>
      </c>
      <c r="D209" s="1">
        <f>+Key_West!J340</f>
        <v>0</v>
      </c>
      <c r="E209" s="164">
        <f>+'LEE County'!E184</f>
        <v>699.62504629065961</v>
      </c>
      <c r="F209" s="1">
        <f>+Metro_Dade!I305</f>
        <v>0</v>
      </c>
      <c r="G209" s="1">
        <v>0</v>
      </c>
      <c r="H209" s="41"/>
      <c r="I209" s="1"/>
      <c r="J209" s="1"/>
      <c r="K209" s="1"/>
      <c r="L209" s="1">
        <f t="shared" si="10"/>
        <v>833.71801419605163</v>
      </c>
      <c r="M209" s="195">
        <f>+I209-Summary_CP!I209</f>
        <v>0</v>
      </c>
      <c r="N209" s="1">
        <f t="shared" si="11"/>
        <v>654.62504629065961</v>
      </c>
    </row>
    <row r="210" spans="1:14" x14ac:dyDescent="0.2">
      <c r="A210" s="187">
        <f t="shared" si="12"/>
        <v>2025</v>
      </c>
      <c r="B210" s="187">
        <f t="shared" si="13"/>
        <v>4</v>
      </c>
      <c r="C210" s="1">
        <f>'Florida_Keys FR'!G257</f>
        <v>139.31105404047594</v>
      </c>
      <c r="D210" s="1">
        <f>+Key_West!J341</f>
        <v>0</v>
      </c>
      <c r="E210" s="164">
        <f>+'LEE County'!E185</f>
        <v>706.0349936171574</v>
      </c>
      <c r="F210" s="1">
        <f>+Metro_Dade!I306</f>
        <v>0</v>
      </c>
      <c r="G210" s="1">
        <v>0</v>
      </c>
      <c r="H210" s="41"/>
      <c r="I210" s="1"/>
      <c r="J210" s="1"/>
      <c r="K210" s="1"/>
      <c r="L210" s="1">
        <f t="shared" si="10"/>
        <v>845.34604765763333</v>
      </c>
      <c r="M210" s="195">
        <f>+I210-Summary_CP!I210</f>
        <v>0</v>
      </c>
      <c r="N210" s="1">
        <f t="shared" si="11"/>
        <v>661.0349936171574</v>
      </c>
    </row>
    <row r="211" spans="1:14" x14ac:dyDescent="0.2">
      <c r="A211" s="187">
        <f t="shared" si="12"/>
        <v>2025</v>
      </c>
      <c r="B211" s="187">
        <f t="shared" si="13"/>
        <v>5</v>
      </c>
      <c r="C211" s="1">
        <f>'Florida_Keys FR'!G258</f>
        <v>152.99127558904109</v>
      </c>
      <c r="D211" s="1">
        <f>+Key_West!J342</f>
        <v>0</v>
      </c>
      <c r="E211" s="164">
        <f>+'LEE County'!E186</f>
        <v>778.11400961921913</v>
      </c>
      <c r="F211" s="1">
        <f>+Metro_Dade!I307</f>
        <v>0</v>
      </c>
      <c r="G211" s="1">
        <v>0</v>
      </c>
      <c r="H211" s="41"/>
      <c r="I211" s="1"/>
      <c r="J211" s="1"/>
      <c r="K211" s="1"/>
      <c r="L211" s="1">
        <f t="shared" si="10"/>
        <v>931.10528520826028</v>
      </c>
      <c r="M211" s="195">
        <f>+I211-Summary_CP!I211</f>
        <v>0</v>
      </c>
      <c r="N211" s="1">
        <f t="shared" si="11"/>
        <v>733.11400961921913</v>
      </c>
    </row>
    <row r="212" spans="1:14" x14ac:dyDescent="0.2">
      <c r="A212" s="187">
        <f t="shared" si="12"/>
        <v>2025</v>
      </c>
      <c r="B212" s="187">
        <f t="shared" si="13"/>
        <v>6</v>
      </c>
      <c r="C212" s="1">
        <f>'Florida_Keys FR'!G259</f>
        <v>156.18110818144859</v>
      </c>
      <c r="D212" s="1">
        <f>+Key_West!J343</f>
        <v>0</v>
      </c>
      <c r="E212" s="164">
        <f>+'LEE County'!E187</f>
        <v>804.54013611193284</v>
      </c>
      <c r="F212" s="1">
        <f>+Metro_Dade!I308</f>
        <v>0</v>
      </c>
      <c r="G212" s="1">
        <v>0</v>
      </c>
      <c r="H212" s="41"/>
      <c r="I212" s="1"/>
      <c r="J212" s="1"/>
      <c r="K212" s="1"/>
      <c r="L212" s="1">
        <f t="shared" si="10"/>
        <v>960.72124429338146</v>
      </c>
      <c r="M212" s="195">
        <f>+I212-Summary_CP!I212</f>
        <v>0</v>
      </c>
      <c r="N212" s="1">
        <f t="shared" si="11"/>
        <v>759.54013611193284</v>
      </c>
    </row>
    <row r="213" spans="1:14" x14ac:dyDescent="0.2">
      <c r="A213" s="187">
        <f t="shared" si="12"/>
        <v>2025</v>
      </c>
      <c r="B213" s="187">
        <f t="shared" si="13"/>
        <v>7</v>
      </c>
      <c r="C213" s="1">
        <f>'Florida_Keys FR'!G260</f>
        <v>164.67323638862132</v>
      </c>
      <c r="D213" s="1">
        <f>+Key_West!J344</f>
        <v>0</v>
      </c>
      <c r="E213" s="164">
        <f>+'LEE County'!E188</f>
        <v>826.31829939785666</v>
      </c>
      <c r="F213" s="1">
        <f>+Metro_Dade!I309</f>
        <v>0</v>
      </c>
      <c r="G213" s="1">
        <v>0</v>
      </c>
      <c r="H213" s="41"/>
      <c r="I213" s="1"/>
      <c r="J213" s="1"/>
      <c r="K213" s="1"/>
      <c r="L213" s="1">
        <f t="shared" si="10"/>
        <v>990.99153578647793</v>
      </c>
      <c r="M213" s="195">
        <f>+I213-Summary_CP!I213</f>
        <v>0</v>
      </c>
      <c r="N213" s="1">
        <f t="shared" si="11"/>
        <v>781.31829939785666</v>
      </c>
    </row>
    <row r="214" spans="1:14" s="67" customFormat="1" x14ac:dyDescent="0.2">
      <c r="A214" s="64">
        <f t="shared" si="12"/>
        <v>2025</v>
      </c>
      <c r="B214" s="64">
        <f t="shared" si="13"/>
        <v>8</v>
      </c>
      <c r="C214" s="1">
        <f>'Florida_Keys FR'!G261</f>
        <v>163.11474983172687</v>
      </c>
      <c r="D214" s="66">
        <f>+Key_West!J345</f>
        <v>0</v>
      </c>
      <c r="E214" s="183">
        <f>+'LEE County'!E189</f>
        <v>825.48102914439619</v>
      </c>
      <c r="F214" s="66">
        <f>+Metro_Dade!I310</f>
        <v>0</v>
      </c>
      <c r="G214" s="1">
        <v>0</v>
      </c>
      <c r="H214" s="41"/>
      <c r="I214" s="66"/>
      <c r="J214" s="66"/>
      <c r="K214" s="66"/>
      <c r="L214" s="1">
        <f t="shared" si="10"/>
        <v>988.59577897612303</v>
      </c>
      <c r="M214" s="195">
        <f>+I214-Summary_CP!I214</f>
        <v>0</v>
      </c>
      <c r="N214" s="1">
        <f t="shared" si="11"/>
        <v>780.48102914439619</v>
      </c>
    </row>
    <row r="215" spans="1:14" x14ac:dyDescent="0.2">
      <c r="A215" s="187">
        <f t="shared" si="12"/>
        <v>2025</v>
      </c>
      <c r="B215" s="187">
        <f t="shared" si="13"/>
        <v>9</v>
      </c>
      <c r="C215" s="1">
        <f>'Florida_Keys FR'!G262</f>
        <v>153.9294928857951</v>
      </c>
      <c r="D215" s="1">
        <f>+Key_West!J346</f>
        <v>0</v>
      </c>
      <c r="E215" s="164">
        <f>+'LEE County'!E190</f>
        <v>797.20728421351419</v>
      </c>
      <c r="F215" s="1">
        <f>+Metro_Dade!I311</f>
        <v>0</v>
      </c>
      <c r="G215" s="1">
        <v>0</v>
      </c>
      <c r="H215" s="41"/>
      <c r="I215" s="1"/>
      <c r="J215" s="1"/>
      <c r="K215" s="1"/>
      <c r="L215" s="1">
        <f t="shared" si="10"/>
        <v>951.13677709930926</v>
      </c>
      <c r="M215" s="195">
        <f>+I215-Summary_CP!I215</f>
        <v>0</v>
      </c>
      <c r="N215" s="1">
        <f t="shared" si="11"/>
        <v>752.20728421351419</v>
      </c>
    </row>
    <row r="216" spans="1:14" x14ac:dyDescent="0.2">
      <c r="A216" s="187">
        <f t="shared" si="12"/>
        <v>2025</v>
      </c>
      <c r="B216" s="187">
        <f t="shared" si="13"/>
        <v>10</v>
      </c>
      <c r="C216" s="1">
        <f>'Florida_Keys FR'!G263</f>
        <v>139.05617403833415</v>
      </c>
      <c r="D216" s="1">
        <f>+Key_West!J347</f>
        <v>0</v>
      </c>
      <c r="E216" s="164">
        <f>+'LEE County'!E191</f>
        <v>752.09180885348223</v>
      </c>
      <c r="F216" s="1">
        <f>+Metro_Dade!I312</f>
        <v>0</v>
      </c>
      <c r="G216" s="1">
        <v>0</v>
      </c>
      <c r="H216" s="41"/>
      <c r="I216" s="1"/>
      <c r="J216" s="1"/>
      <c r="K216" s="1"/>
      <c r="L216" s="1">
        <f t="shared" si="10"/>
        <v>891.14798289181635</v>
      </c>
      <c r="M216" s="195">
        <f>+I216-Summary_CP!I216</f>
        <v>0</v>
      </c>
      <c r="N216" s="1">
        <f t="shared" si="11"/>
        <v>707.09180885348223</v>
      </c>
    </row>
    <row r="217" spans="1:14" x14ac:dyDescent="0.2">
      <c r="A217" s="187">
        <f t="shared" si="12"/>
        <v>2025</v>
      </c>
      <c r="B217" s="187">
        <f t="shared" si="13"/>
        <v>11</v>
      </c>
      <c r="C217" s="1">
        <f>'Florida_Keys FR'!G264</f>
        <v>124.20810753032185</v>
      </c>
      <c r="D217" s="1">
        <f>+Key_West!J348</f>
        <v>0</v>
      </c>
      <c r="E217" s="164">
        <f>+'LEE County'!E192</f>
        <v>697.52807980030127</v>
      </c>
      <c r="F217" s="1">
        <f>+Metro_Dade!I313</f>
        <v>0</v>
      </c>
      <c r="G217" s="1">
        <v>0</v>
      </c>
      <c r="H217" s="41"/>
      <c r="I217" s="1"/>
      <c r="J217" s="1"/>
      <c r="K217" s="1"/>
      <c r="L217" s="1">
        <f t="shared" si="10"/>
        <v>821.73618733062312</v>
      </c>
      <c r="M217" s="195">
        <f>+I217-Summary_CP!I217</f>
        <v>0</v>
      </c>
      <c r="N217" s="1">
        <f t="shared" si="11"/>
        <v>652.52807980030127</v>
      </c>
    </row>
    <row r="218" spans="1:14" x14ac:dyDescent="0.2">
      <c r="A218" s="187">
        <f t="shared" si="12"/>
        <v>2025</v>
      </c>
      <c r="B218" s="187">
        <f t="shared" si="13"/>
        <v>12</v>
      </c>
      <c r="C218" s="1">
        <f>'Florida_Keys FR'!G265</f>
        <v>128.93040715289845</v>
      </c>
      <c r="D218" s="1">
        <f>+Key_West!J349</f>
        <v>0</v>
      </c>
      <c r="E218" s="164">
        <f>+'LEE County'!E193</f>
        <v>716.38033025830634</v>
      </c>
      <c r="F218" s="1">
        <f>+Metro_Dade!I314</f>
        <v>0</v>
      </c>
      <c r="G218" s="1">
        <v>0</v>
      </c>
      <c r="H218" s="41"/>
      <c r="I218" s="1"/>
      <c r="J218" s="1"/>
      <c r="K218" s="1"/>
      <c r="L218" s="1">
        <f t="shared" si="10"/>
        <v>845.31073741120485</v>
      </c>
      <c r="M218" s="195">
        <f>+I218-Summary_CP!I218</f>
        <v>0</v>
      </c>
      <c r="N218" s="1">
        <f t="shared" si="11"/>
        <v>671.38033025830634</v>
      </c>
    </row>
    <row r="219" spans="1:14" x14ac:dyDescent="0.2">
      <c r="A219" s="187">
        <f t="shared" si="12"/>
        <v>2026</v>
      </c>
      <c r="B219" s="187">
        <f t="shared" si="13"/>
        <v>1</v>
      </c>
      <c r="C219" s="1">
        <f>'Florida_Keys FR'!G266</f>
        <v>128.76362390366083</v>
      </c>
      <c r="D219" s="1">
        <f>+Key_West!J350</f>
        <v>0</v>
      </c>
      <c r="E219" s="164">
        <f>+'LEE County'!E194</f>
        <v>924.37465993082969</v>
      </c>
      <c r="F219" s="1">
        <f>+Metro_Dade!I315</f>
        <v>0</v>
      </c>
      <c r="G219" s="1">
        <v>0</v>
      </c>
      <c r="H219" s="41"/>
      <c r="I219" s="1"/>
      <c r="J219" s="1"/>
      <c r="K219" s="1"/>
      <c r="L219" s="1">
        <f t="shared" si="10"/>
        <v>1053.1382838344905</v>
      </c>
      <c r="M219" s="195">
        <f>+I219-Summary_CP!I219</f>
        <v>0</v>
      </c>
      <c r="N219" s="1">
        <f t="shared" si="11"/>
        <v>879.37465993082969</v>
      </c>
    </row>
    <row r="220" spans="1:14" x14ac:dyDescent="0.2">
      <c r="A220" s="187">
        <f t="shared" si="12"/>
        <v>2026</v>
      </c>
      <c r="B220" s="187">
        <f t="shared" si="13"/>
        <v>2</v>
      </c>
      <c r="C220" s="1">
        <f>'Florida_Keys FR'!G267</f>
        <v>127.32926991953755</v>
      </c>
      <c r="D220" s="1">
        <f>+Key_West!J351</f>
        <v>0</v>
      </c>
      <c r="E220" s="164">
        <f>+'LEE County'!E195</f>
        <v>822.3562252152085</v>
      </c>
      <c r="F220" s="1">
        <f>+Metro_Dade!I316</f>
        <v>0</v>
      </c>
      <c r="G220" s="1">
        <v>0</v>
      </c>
      <c r="H220" s="41"/>
      <c r="I220" s="1"/>
      <c r="J220" s="1"/>
      <c r="K220" s="1"/>
      <c r="L220" s="1">
        <f t="shared" si="10"/>
        <v>949.68549513474602</v>
      </c>
      <c r="M220" s="195">
        <f>+I220-Summary_CP!I220</f>
        <v>0</v>
      </c>
      <c r="N220" s="1">
        <f t="shared" si="11"/>
        <v>777.3562252152085</v>
      </c>
    </row>
    <row r="221" spans="1:14" x14ac:dyDescent="0.2">
      <c r="A221" s="187">
        <f t="shared" si="12"/>
        <v>2026</v>
      </c>
      <c r="B221" s="187">
        <f t="shared" si="13"/>
        <v>3</v>
      </c>
      <c r="C221" s="1">
        <f>'Florida_Keys FR'!G268</f>
        <v>134.77684204170953</v>
      </c>
      <c r="D221" s="1">
        <f>+Key_West!J352</f>
        <v>0</v>
      </c>
      <c r="E221" s="164">
        <f>+'LEE County'!E196</f>
        <v>707.47187465275431</v>
      </c>
      <c r="F221" s="1">
        <f>+Metro_Dade!I317</f>
        <v>0</v>
      </c>
      <c r="G221" s="1">
        <v>0</v>
      </c>
      <c r="H221" s="41"/>
      <c r="I221" s="1"/>
      <c r="J221" s="1"/>
      <c r="K221" s="1"/>
      <c r="L221" s="1">
        <f t="shared" si="10"/>
        <v>842.24871669446384</v>
      </c>
      <c r="M221" s="195">
        <f>+I221-Summary_CP!I221</f>
        <v>0</v>
      </c>
      <c r="N221" s="1">
        <f t="shared" si="11"/>
        <v>662.47187465275431</v>
      </c>
    </row>
    <row r="222" spans="1:14" x14ac:dyDescent="0.2">
      <c r="A222" s="187">
        <f t="shared" si="12"/>
        <v>2026</v>
      </c>
      <c r="B222" s="187">
        <f t="shared" si="13"/>
        <v>4</v>
      </c>
      <c r="C222" s="1">
        <f>'Florida_Keys FR'!G269</f>
        <v>140.02154041608239</v>
      </c>
      <c r="D222" s="1">
        <f>+Key_West!J353</f>
        <v>0</v>
      </c>
      <c r="E222" s="164">
        <f>+'LEE County'!E197</f>
        <v>714.10748065542748</v>
      </c>
      <c r="F222" s="1">
        <f>+Metro_Dade!I318</f>
        <v>0</v>
      </c>
      <c r="G222" s="1">
        <v>0</v>
      </c>
      <c r="H222" s="41"/>
      <c r="I222" s="1"/>
      <c r="J222" s="1"/>
      <c r="K222" s="1"/>
      <c r="L222" s="1">
        <f t="shared" si="10"/>
        <v>854.1290210715099</v>
      </c>
      <c r="M222" s="195">
        <f>+I222-Summary_CP!I222</f>
        <v>0</v>
      </c>
      <c r="N222" s="1">
        <f t="shared" si="11"/>
        <v>669.10748065542748</v>
      </c>
    </row>
    <row r="223" spans="1:14" x14ac:dyDescent="0.2">
      <c r="A223" s="187">
        <f t="shared" si="12"/>
        <v>2026</v>
      </c>
      <c r="B223" s="187">
        <f t="shared" si="13"/>
        <v>5</v>
      </c>
      <c r="C223" s="1">
        <f>'Florida_Keys FR'!G270</f>
        <v>153.77153109454525</v>
      </c>
      <c r="D223" s="1">
        <f>+Key_West!J354</f>
        <v>0</v>
      </c>
      <c r="E223" s="164">
        <f>+'LEE County'!E198</f>
        <v>786.30840492018956</v>
      </c>
      <c r="F223" s="1">
        <f>+Metro_Dade!I319</f>
        <v>0</v>
      </c>
      <c r="G223" s="1">
        <v>0</v>
      </c>
      <c r="H223" s="41"/>
      <c r="I223" s="1"/>
      <c r="J223" s="1"/>
      <c r="K223" s="1"/>
      <c r="L223" s="1">
        <f t="shared" si="10"/>
        <v>940.07993601473481</v>
      </c>
      <c r="M223" s="195">
        <f>+I223-Summary_CP!I223</f>
        <v>0</v>
      </c>
      <c r="N223" s="1">
        <f t="shared" si="11"/>
        <v>741.30840492018956</v>
      </c>
    </row>
    <row r="224" spans="1:14" x14ac:dyDescent="0.2">
      <c r="A224" s="187">
        <f t="shared" si="12"/>
        <v>2026</v>
      </c>
      <c r="B224" s="187">
        <f t="shared" si="13"/>
        <v>6</v>
      </c>
      <c r="C224" s="1">
        <f>'Florida_Keys FR'!G271</f>
        <v>156.977631833174</v>
      </c>
      <c r="D224" s="1">
        <f>+Key_West!J355</f>
        <v>0</v>
      </c>
      <c r="E224" s="164">
        <f>+'LEE County'!E199</f>
        <v>812.8490698029027</v>
      </c>
      <c r="F224" s="1">
        <f>+Metro_Dade!I320</f>
        <v>0</v>
      </c>
      <c r="G224" s="1">
        <v>0</v>
      </c>
      <c r="H224" s="41"/>
      <c r="I224" s="1"/>
      <c r="J224" s="1"/>
      <c r="K224" s="1"/>
      <c r="L224" s="1">
        <f t="shared" si="10"/>
        <v>969.82670163607668</v>
      </c>
      <c r="M224" s="195">
        <f>+I224-Summary_CP!I224</f>
        <v>0</v>
      </c>
      <c r="N224" s="1">
        <f t="shared" si="11"/>
        <v>767.8490698029027</v>
      </c>
    </row>
    <row r="225" spans="1:14" x14ac:dyDescent="0.2">
      <c r="A225" s="187">
        <f t="shared" si="12"/>
        <v>2026</v>
      </c>
      <c r="B225" s="187">
        <f t="shared" si="13"/>
        <v>7</v>
      </c>
      <c r="C225" s="1">
        <f>'Florida_Keys FR'!G272</f>
        <v>165.51273076272145</v>
      </c>
      <c r="D225" s="1">
        <f>+Key_West!J356</f>
        <v>0</v>
      </c>
      <c r="E225" s="164">
        <f>+'LEE County'!E200</f>
        <v>834.6372287096691</v>
      </c>
      <c r="F225" s="1">
        <f>+Metro_Dade!I321</f>
        <v>0</v>
      </c>
      <c r="G225" s="1">
        <v>0</v>
      </c>
      <c r="H225" s="41"/>
      <c r="I225" s="1"/>
      <c r="J225" s="1"/>
      <c r="K225" s="1"/>
      <c r="L225" s="1">
        <f t="shared" si="10"/>
        <v>1000.1499594723905</v>
      </c>
      <c r="M225" s="195">
        <f>+I225-Summary_CP!I225</f>
        <v>0</v>
      </c>
      <c r="N225" s="1">
        <f t="shared" si="11"/>
        <v>789.6372287096691</v>
      </c>
    </row>
    <row r="226" spans="1:14" s="67" customFormat="1" x14ac:dyDescent="0.2">
      <c r="A226" s="64">
        <f t="shared" si="12"/>
        <v>2026</v>
      </c>
      <c r="B226" s="64">
        <f t="shared" si="13"/>
        <v>8</v>
      </c>
      <c r="C226" s="1">
        <f>'Florida_Keys FR'!G273</f>
        <v>163.94663505586868</v>
      </c>
      <c r="D226" s="66">
        <f>+Key_West!J357</f>
        <v>0</v>
      </c>
      <c r="E226" s="183">
        <f>+'LEE County'!E201</f>
        <v>833.74296687046831</v>
      </c>
      <c r="F226" s="66">
        <f>+Metro_Dade!I322</f>
        <v>0</v>
      </c>
      <c r="G226" s="1">
        <v>0</v>
      </c>
      <c r="H226" s="41"/>
      <c r="I226" s="66"/>
      <c r="J226" s="66"/>
      <c r="K226" s="66"/>
      <c r="L226" s="1">
        <f t="shared" si="10"/>
        <v>997.68960192633699</v>
      </c>
      <c r="M226" s="195">
        <f>+I226-Summary_CP!I226</f>
        <v>0</v>
      </c>
      <c r="N226" s="1">
        <f t="shared" si="11"/>
        <v>788.74296687046831</v>
      </c>
    </row>
    <row r="227" spans="1:14" x14ac:dyDescent="0.2">
      <c r="A227" s="187">
        <f t="shared" si="12"/>
        <v>2026</v>
      </c>
      <c r="B227" s="187">
        <f t="shared" si="13"/>
        <v>9</v>
      </c>
      <c r="C227" s="1">
        <f>'Florida_Keys FR'!G274</f>
        <v>154.71453329951262</v>
      </c>
      <c r="D227" s="1">
        <f>+Key_West!J358</f>
        <v>0</v>
      </c>
      <c r="E227" s="164">
        <f>+'LEE County'!E202</f>
        <v>805.56435764232083</v>
      </c>
      <c r="F227" s="1">
        <f>+Metro_Dade!I323</f>
        <v>0</v>
      </c>
      <c r="G227" s="1">
        <v>0</v>
      </c>
      <c r="H227" s="41"/>
      <c r="I227" s="1"/>
      <c r="J227" s="1"/>
      <c r="K227" s="1"/>
      <c r="L227" s="1">
        <f t="shared" si="10"/>
        <v>960.27889094183342</v>
      </c>
      <c r="M227" s="195">
        <f>+I227-Summary_CP!I227</f>
        <v>0</v>
      </c>
      <c r="N227" s="1">
        <f t="shared" si="11"/>
        <v>760.56435764232083</v>
      </c>
    </row>
    <row r="228" spans="1:14" x14ac:dyDescent="0.2">
      <c r="A228" s="187">
        <f t="shared" si="12"/>
        <v>2026</v>
      </c>
      <c r="B228" s="187">
        <f t="shared" si="13"/>
        <v>10</v>
      </c>
      <c r="C228" s="1">
        <f>'Florida_Keys FR'!G275</f>
        <v>139.76536052592971</v>
      </c>
      <c r="D228" s="1">
        <f>+Key_West!J359</f>
        <v>0</v>
      </c>
      <c r="E228" s="164">
        <f>+'LEE County'!E203</f>
        <v>760.69860340666969</v>
      </c>
      <c r="F228" s="1">
        <f>+Metro_Dade!I324</f>
        <v>0</v>
      </c>
      <c r="G228" s="1">
        <v>0</v>
      </c>
      <c r="H228" s="41"/>
      <c r="I228" s="1"/>
      <c r="J228" s="1"/>
      <c r="K228" s="1"/>
      <c r="L228" s="1">
        <f t="shared" si="10"/>
        <v>900.46396393259943</v>
      </c>
      <c r="M228" s="195">
        <f>+I228-Summary_CP!I228</f>
        <v>0</v>
      </c>
      <c r="N228" s="1">
        <f t="shared" si="11"/>
        <v>715.69860340666969</v>
      </c>
    </row>
    <row r="229" spans="1:14" x14ac:dyDescent="0.2">
      <c r="A229" s="187">
        <f t="shared" si="12"/>
        <v>2026</v>
      </c>
      <c r="B229" s="187">
        <f t="shared" si="13"/>
        <v>11</v>
      </c>
      <c r="C229" s="1">
        <f>'Florida_Keys FR'!G276</f>
        <v>124.84156887872651</v>
      </c>
      <c r="D229" s="1">
        <f>+Key_West!J360</f>
        <v>0</v>
      </c>
      <c r="E229" s="164">
        <f>+'LEE County'!E204</f>
        <v>706.69583642513942</v>
      </c>
      <c r="F229" s="1">
        <f>+Metro_Dade!I325</f>
        <v>0</v>
      </c>
      <c r="G229" s="1">
        <v>0</v>
      </c>
      <c r="H229" s="41"/>
      <c r="I229" s="1"/>
      <c r="J229" s="1"/>
      <c r="K229" s="1"/>
      <c r="L229" s="1">
        <f t="shared" si="10"/>
        <v>831.53740530386597</v>
      </c>
      <c r="M229" s="195">
        <f>+I229-Summary_CP!I229</f>
        <v>0</v>
      </c>
      <c r="N229" s="1">
        <f t="shared" si="11"/>
        <v>661.69583642513942</v>
      </c>
    </row>
    <row r="230" spans="1:14" x14ac:dyDescent="0.2">
      <c r="A230" s="187">
        <f t="shared" si="12"/>
        <v>2026</v>
      </c>
      <c r="B230" s="187">
        <f t="shared" si="13"/>
        <v>12</v>
      </c>
      <c r="C230" s="1">
        <f>'Florida_Keys FR'!G277</f>
        <v>129.58795222937823</v>
      </c>
      <c r="D230" s="1">
        <f>+Key_West!J361</f>
        <v>0</v>
      </c>
      <c r="E230" s="164">
        <f>+'LEE County'!E205</f>
        <v>726.06859455537472</v>
      </c>
      <c r="F230" s="1">
        <f>+Metro_Dade!I326</f>
        <v>0</v>
      </c>
      <c r="G230" s="1">
        <v>0</v>
      </c>
      <c r="H230" s="41"/>
      <c r="I230" s="1"/>
      <c r="J230" s="1"/>
      <c r="K230" s="1"/>
      <c r="L230" s="1">
        <f t="shared" si="10"/>
        <v>855.65654678475289</v>
      </c>
      <c r="M230" s="195">
        <f>+I230-Summary_CP!I230</f>
        <v>0</v>
      </c>
      <c r="N230" s="1">
        <f t="shared" si="11"/>
        <v>681.06859455537472</v>
      </c>
    </row>
    <row r="231" spans="1:14" x14ac:dyDescent="0.2">
      <c r="A231" s="187">
        <f t="shared" si="12"/>
        <v>2027</v>
      </c>
      <c r="B231" s="187">
        <f t="shared" si="13"/>
        <v>1</v>
      </c>
      <c r="C231" s="1">
        <f>'Florida_Keys FR'!G278</f>
        <v>129.42031838556952</v>
      </c>
      <c r="D231" s="1">
        <f>+Key_West!J362</f>
        <v>0</v>
      </c>
      <c r="E231" s="164">
        <f>+'LEE County'!E206</f>
        <v>934.41189081289724</v>
      </c>
      <c r="F231" s="1">
        <f>+Metro_Dade!I327</f>
        <v>0</v>
      </c>
      <c r="G231" s="1">
        <v>0</v>
      </c>
      <c r="H231" s="41"/>
      <c r="I231" s="1"/>
      <c r="J231" s="1"/>
      <c r="K231" s="1"/>
      <c r="L231" s="1">
        <f t="shared" si="10"/>
        <v>1063.8322091984667</v>
      </c>
      <c r="M231" s="195">
        <f>+I231-Summary_CP!I231</f>
        <v>0</v>
      </c>
      <c r="N231" s="1">
        <f t="shared" si="11"/>
        <v>889.41189081289724</v>
      </c>
    </row>
    <row r="232" spans="1:14" x14ac:dyDescent="0.2">
      <c r="A232" s="187">
        <f t="shared" si="12"/>
        <v>2027</v>
      </c>
      <c r="B232" s="187">
        <f t="shared" si="13"/>
        <v>2</v>
      </c>
      <c r="C232" s="1">
        <f>'Florida_Keys FR'!G279</f>
        <v>127.97864919612721</v>
      </c>
      <c r="D232" s="1">
        <f>+Key_West!J363</f>
        <v>0</v>
      </c>
      <c r="E232" s="164">
        <f>+'LEE County'!E207</f>
        <v>832.38411679448745</v>
      </c>
      <c r="F232" s="1">
        <f>+Metro_Dade!I328</f>
        <v>0</v>
      </c>
      <c r="G232" s="1">
        <v>0</v>
      </c>
      <c r="H232" s="41"/>
      <c r="I232" s="1"/>
      <c r="J232" s="1"/>
      <c r="K232" s="1"/>
      <c r="L232" s="1">
        <f t="shared" si="10"/>
        <v>960.36276599061466</v>
      </c>
      <c r="M232" s="195">
        <f>+I232-Summary_CP!I232</f>
        <v>0</v>
      </c>
      <c r="N232" s="1">
        <f t="shared" si="11"/>
        <v>787.38411679448745</v>
      </c>
    </row>
    <row r="233" spans="1:14" x14ac:dyDescent="0.2">
      <c r="A233" s="187">
        <f t="shared" si="12"/>
        <v>2027</v>
      </c>
      <c r="B233" s="187">
        <f t="shared" si="13"/>
        <v>3</v>
      </c>
      <c r="C233" s="1">
        <f>'Florida_Keys FR'!G280</f>
        <v>135.46420393612226</v>
      </c>
      <c r="D233" s="1">
        <f>+Key_West!J364</f>
        <v>0</v>
      </c>
      <c r="E233" s="164">
        <f>+'LEE County'!E208</f>
        <v>717.2669841666094</v>
      </c>
      <c r="F233" s="1">
        <f>+Metro_Dade!I329</f>
        <v>0</v>
      </c>
      <c r="G233" s="1">
        <v>0</v>
      </c>
      <c r="H233" s="41"/>
      <c r="I233" s="1"/>
      <c r="J233" s="1"/>
      <c r="K233" s="1"/>
      <c r="L233" s="1">
        <f t="shared" si="10"/>
        <v>852.73118810273172</v>
      </c>
      <c r="M233" s="195">
        <f>+I233-Summary_CP!I233</f>
        <v>0</v>
      </c>
      <c r="N233" s="1">
        <f t="shared" si="11"/>
        <v>672.2669841666094</v>
      </c>
    </row>
    <row r="234" spans="1:14" x14ac:dyDescent="0.2">
      <c r="A234" s="187">
        <f t="shared" si="12"/>
        <v>2027</v>
      </c>
      <c r="B234" s="187">
        <f t="shared" si="13"/>
        <v>4</v>
      </c>
      <c r="C234" s="1">
        <f>'Florida_Keys FR'!G281</f>
        <v>140.73565027220442</v>
      </c>
      <c r="D234" s="1">
        <f>+Key_West!J365</f>
        <v>0</v>
      </c>
      <c r="E234" s="164">
        <f>+'LEE County'!E209</f>
        <v>723.57098376812837</v>
      </c>
      <c r="F234" s="1">
        <f>+Metro_Dade!I330</f>
        <v>0</v>
      </c>
      <c r="G234" s="1">
        <v>0</v>
      </c>
      <c r="H234" s="41"/>
      <c r="I234" s="1"/>
      <c r="J234" s="1"/>
      <c r="K234" s="1"/>
      <c r="L234" s="1">
        <f t="shared" si="10"/>
        <v>864.30663404033282</v>
      </c>
      <c r="M234" s="195">
        <f>+I234-Summary_CP!I234</f>
        <v>0</v>
      </c>
      <c r="N234" s="1">
        <f t="shared" si="11"/>
        <v>678.57098376812837</v>
      </c>
    </row>
    <row r="235" spans="1:14" x14ac:dyDescent="0.2">
      <c r="A235" s="187">
        <f t="shared" si="12"/>
        <v>2027</v>
      </c>
      <c r="B235" s="187">
        <f t="shared" si="13"/>
        <v>5</v>
      </c>
      <c r="C235" s="1">
        <f>'Florida_Keys FR'!G282</f>
        <v>154.55576590312748</v>
      </c>
      <c r="D235" s="1">
        <f>+Key_West!J366</f>
        <v>0</v>
      </c>
      <c r="E235" s="164">
        <f>+'LEE County'!E210</f>
        <v>795.47485467510307</v>
      </c>
      <c r="F235" s="1">
        <f>+Metro_Dade!I331</f>
        <v>0</v>
      </c>
      <c r="G235" s="1">
        <v>0</v>
      </c>
      <c r="H235" s="41"/>
      <c r="I235" s="1"/>
      <c r="J235" s="1"/>
      <c r="K235" s="1"/>
      <c r="L235" s="1">
        <f t="shared" si="10"/>
        <v>950.03062057823058</v>
      </c>
      <c r="M235" s="195">
        <f>+I235-Summary_CP!I235</f>
        <v>0</v>
      </c>
      <c r="N235" s="1">
        <f t="shared" si="11"/>
        <v>750.47485467510307</v>
      </c>
    </row>
    <row r="236" spans="1:14" x14ac:dyDescent="0.2">
      <c r="A236" s="187">
        <f t="shared" si="12"/>
        <v>2027</v>
      </c>
      <c r="B236" s="187">
        <f t="shared" si="13"/>
        <v>6</v>
      </c>
      <c r="C236" s="1">
        <f>'Florida_Keys FR'!G283</f>
        <v>157.7782177555232</v>
      </c>
      <c r="D236" s="1">
        <f>+Key_West!J367</f>
        <v>0</v>
      </c>
      <c r="E236" s="164">
        <f>+'LEE County'!E211</f>
        <v>821.83301098170693</v>
      </c>
      <c r="F236" s="1">
        <f>+Metro_Dade!I332</f>
        <v>0</v>
      </c>
      <c r="G236" s="1">
        <v>0</v>
      </c>
      <c r="H236" s="41"/>
      <c r="I236" s="1"/>
      <c r="J236" s="1"/>
      <c r="K236" s="1"/>
      <c r="L236" s="1">
        <f t="shared" si="10"/>
        <v>979.61122873723014</v>
      </c>
      <c r="M236" s="195">
        <f>+I236-Summary_CP!I236</f>
        <v>0</v>
      </c>
      <c r="N236" s="1">
        <f t="shared" si="11"/>
        <v>776.83301098170693</v>
      </c>
    </row>
    <row r="237" spans="1:14" x14ac:dyDescent="0.2">
      <c r="A237" s="187">
        <f t="shared" si="12"/>
        <v>2027</v>
      </c>
      <c r="B237" s="187">
        <f t="shared" si="13"/>
        <v>7</v>
      </c>
      <c r="C237" s="1">
        <f>'Florida_Keys FR'!G284</f>
        <v>166.35650482925735</v>
      </c>
      <c r="D237" s="1">
        <f>+Key_West!J368</f>
        <v>0</v>
      </c>
      <c r="E237" s="164">
        <f>+'LEE County'!E212</f>
        <v>843.43126648849739</v>
      </c>
      <c r="F237" s="1">
        <f>+Metro_Dade!I333</f>
        <v>0</v>
      </c>
      <c r="G237" s="1">
        <v>0</v>
      </c>
      <c r="H237" s="41"/>
      <c r="I237" s="1"/>
      <c r="J237" s="1"/>
      <c r="K237" s="1"/>
      <c r="L237" s="1">
        <f t="shared" si="10"/>
        <v>1009.7877713177547</v>
      </c>
      <c r="M237" s="195">
        <f>+I237-Summary_CP!I237</f>
        <v>0</v>
      </c>
      <c r="N237" s="1">
        <f t="shared" si="11"/>
        <v>798.43126648849739</v>
      </c>
    </row>
    <row r="238" spans="1:14" s="67" customFormat="1" x14ac:dyDescent="0.2">
      <c r="A238" s="64">
        <f t="shared" si="12"/>
        <v>2027</v>
      </c>
      <c r="B238" s="64">
        <f t="shared" si="13"/>
        <v>8</v>
      </c>
      <c r="C238" s="1">
        <f>'Florida_Keys FR'!G285</f>
        <v>164.78276289465362</v>
      </c>
      <c r="D238" s="66">
        <f>+Key_West!J369</f>
        <v>0</v>
      </c>
      <c r="E238" s="183">
        <f>+'LEE County'!E213</f>
        <v>842.30600117647941</v>
      </c>
      <c r="F238" s="66">
        <f>+Metro_Dade!I334</f>
        <v>0</v>
      </c>
      <c r="G238" s="1">
        <v>0</v>
      </c>
      <c r="H238" s="41"/>
      <c r="I238" s="66"/>
      <c r="J238" s="66"/>
      <c r="K238" s="66"/>
      <c r="L238" s="1">
        <f t="shared" si="10"/>
        <v>1007.088764071133</v>
      </c>
      <c r="M238" s="195">
        <f>+I238-Summary_CP!I238</f>
        <v>0</v>
      </c>
      <c r="N238" s="1">
        <f t="shared" si="11"/>
        <v>797.30600117647941</v>
      </c>
    </row>
    <row r="239" spans="1:14" x14ac:dyDescent="0.2">
      <c r="A239" s="187">
        <f t="shared" si="12"/>
        <v>2027</v>
      </c>
      <c r="B239" s="187">
        <f t="shared" si="13"/>
        <v>9</v>
      </c>
      <c r="C239" s="1">
        <f>'Florida_Keys FR'!G286</f>
        <v>155.5035774193401</v>
      </c>
      <c r="D239" s="1">
        <f>+Key_West!J370</f>
        <v>0</v>
      </c>
      <c r="E239" s="164">
        <f>+'LEE County'!E214</f>
        <v>813.98688541327681</v>
      </c>
      <c r="F239" s="1">
        <f>+Metro_Dade!I335</f>
        <v>0</v>
      </c>
      <c r="G239" s="1">
        <v>0</v>
      </c>
      <c r="H239" s="41"/>
      <c r="I239" s="1"/>
      <c r="J239" s="1"/>
      <c r="K239" s="1"/>
      <c r="L239" s="1">
        <f t="shared" si="10"/>
        <v>969.49046283261691</v>
      </c>
      <c r="M239" s="195">
        <f>+I239-Summary_CP!I239</f>
        <v>0</v>
      </c>
      <c r="N239" s="1">
        <f t="shared" si="11"/>
        <v>768.98688541327681</v>
      </c>
    </row>
    <row r="240" spans="1:14" x14ac:dyDescent="0.2">
      <c r="A240" s="187">
        <f t="shared" si="12"/>
        <v>2027</v>
      </c>
      <c r="B240" s="187">
        <f t="shared" si="13"/>
        <v>10</v>
      </c>
      <c r="C240" s="1">
        <f>'Florida_Keys FR'!G287</f>
        <v>140.47816386461201</v>
      </c>
      <c r="D240" s="1">
        <f>+Key_West!J371</f>
        <v>0</v>
      </c>
      <c r="E240" s="164">
        <f>+'LEE County'!E215</f>
        <v>768.96666179268209</v>
      </c>
      <c r="F240" s="1">
        <f>+Metro_Dade!I336</f>
        <v>0</v>
      </c>
      <c r="G240" s="1">
        <v>0</v>
      </c>
      <c r="H240" s="41"/>
      <c r="I240" s="1"/>
      <c r="J240" s="1"/>
      <c r="K240" s="1"/>
      <c r="L240" s="1">
        <f t="shared" si="10"/>
        <v>909.44482565729413</v>
      </c>
      <c r="M240" s="195">
        <f>+I240-Summary_CP!I240</f>
        <v>0</v>
      </c>
      <c r="N240" s="1">
        <f t="shared" si="11"/>
        <v>723.96666179268209</v>
      </c>
    </row>
    <row r="241" spans="1:14" x14ac:dyDescent="0.2">
      <c r="A241" s="187">
        <f t="shared" si="12"/>
        <v>2027</v>
      </c>
      <c r="B241" s="187">
        <f t="shared" si="13"/>
        <v>11</v>
      </c>
      <c r="C241" s="1">
        <f>'Florida_Keys FR'!G288</f>
        <v>125.47826088000802</v>
      </c>
      <c r="D241" s="1">
        <f>+Key_West!J372</f>
        <v>0</v>
      </c>
      <c r="E241" s="164">
        <f>+'LEE County'!E216</f>
        <v>714.85623768999653</v>
      </c>
      <c r="F241" s="1">
        <f>+Metro_Dade!I337</f>
        <v>0</v>
      </c>
      <c r="G241" s="1">
        <v>0</v>
      </c>
      <c r="H241" s="41"/>
      <c r="I241" s="1"/>
      <c r="J241" s="1"/>
      <c r="K241" s="1"/>
      <c r="L241" s="1">
        <f t="shared" si="10"/>
        <v>840.3344985700046</v>
      </c>
      <c r="M241" s="195">
        <f>+I241-Summary_CP!I241</f>
        <v>0</v>
      </c>
      <c r="N241" s="1">
        <f t="shared" si="11"/>
        <v>669.85623768999653</v>
      </c>
    </row>
    <row r="242" spans="1:14" x14ac:dyDescent="0.2">
      <c r="A242" s="187">
        <f t="shared" si="12"/>
        <v>2027</v>
      </c>
      <c r="B242" s="187">
        <f t="shared" si="13"/>
        <v>12</v>
      </c>
      <c r="C242" s="1">
        <f>'Florida_Keys FR'!G289</f>
        <v>130.24885078574806</v>
      </c>
      <c r="D242" s="1">
        <f>+Key_West!J373</f>
        <v>0</v>
      </c>
      <c r="E242" s="164">
        <f>+'LEE County'!E217</f>
        <v>734.06363499445661</v>
      </c>
      <c r="F242" s="1">
        <f>+Metro_Dade!I338</f>
        <v>0</v>
      </c>
      <c r="G242" s="1">
        <v>0</v>
      </c>
      <c r="H242" s="41"/>
      <c r="I242" s="1"/>
      <c r="J242" s="1"/>
      <c r="K242" s="1"/>
      <c r="L242" s="1">
        <f t="shared" si="10"/>
        <v>864.31248578020472</v>
      </c>
      <c r="M242" s="195">
        <f>+I242-Summary_CP!I242</f>
        <v>0</v>
      </c>
      <c r="N242" s="1">
        <f t="shared" si="11"/>
        <v>689.06363499445661</v>
      </c>
    </row>
    <row r="243" spans="1:14" x14ac:dyDescent="0.2">
      <c r="A243" s="187">
        <f t="shared" si="12"/>
        <v>2028</v>
      </c>
      <c r="B243" s="187">
        <f t="shared" si="13"/>
        <v>1</v>
      </c>
      <c r="C243" s="1">
        <f>'Florida_Keys FR'!G290</f>
        <v>130.08036200933591</v>
      </c>
      <c r="D243" s="1">
        <f>+Key_West!J374</f>
        <v>0</v>
      </c>
      <c r="E243" s="164">
        <f>+'LEE County'!E218</f>
        <v>942.29433132944382</v>
      </c>
      <c r="F243" s="1">
        <f>+Metro_Dade!I339</f>
        <v>0</v>
      </c>
      <c r="G243" s="1">
        <v>0</v>
      </c>
      <c r="H243" s="41"/>
      <c r="I243" s="1"/>
      <c r="J243" s="1"/>
      <c r="K243" s="1"/>
      <c r="L243" s="1">
        <f t="shared" si="10"/>
        <v>1072.3746933387797</v>
      </c>
      <c r="M243" s="195">
        <f>+I243-Summary_CP!I243</f>
        <v>0</v>
      </c>
      <c r="N243" s="1">
        <f t="shared" si="11"/>
        <v>897.29433132944382</v>
      </c>
    </row>
    <row r="244" spans="1:14" x14ac:dyDescent="0.2">
      <c r="A244" s="187">
        <f t="shared" si="12"/>
        <v>2028</v>
      </c>
      <c r="B244" s="187">
        <f t="shared" si="13"/>
        <v>2</v>
      </c>
      <c r="C244" s="1">
        <f>'Florida_Keys FR'!G291</f>
        <v>128.63134030702747</v>
      </c>
      <c r="D244" s="1">
        <f>+Key_West!J375</f>
        <v>0</v>
      </c>
      <c r="E244" s="164">
        <f>+'LEE County'!E219</f>
        <v>840.68728858893246</v>
      </c>
      <c r="F244" s="1">
        <f>+Metro_Dade!I340</f>
        <v>0</v>
      </c>
      <c r="G244" s="1">
        <v>0</v>
      </c>
      <c r="H244" s="41"/>
      <c r="I244" s="1"/>
      <c r="J244" s="1"/>
      <c r="K244" s="1"/>
      <c r="L244" s="1">
        <f t="shared" si="10"/>
        <v>969.31862889595993</v>
      </c>
      <c r="M244" s="195">
        <f>+I244-Summary_CP!I244</f>
        <v>0</v>
      </c>
      <c r="N244" s="1">
        <f t="shared" si="11"/>
        <v>795.68728858893246</v>
      </c>
    </row>
    <row r="245" spans="1:14" x14ac:dyDescent="0.2">
      <c r="A245" s="187">
        <f t="shared" si="12"/>
        <v>2028</v>
      </c>
      <c r="B245" s="187">
        <f t="shared" si="13"/>
        <v>3</v>
      </c>
      <c r="C245" s="1">
        <f>'Florida_Keys FR'!G292</f>
        <v>136.1550713761965</v>
      </c>
      <c r="D245" s="1">
        <f>+Key_West!J376</f>
        <v>0</v>
      </c>
      <c r="E245" s="164">
        <f>+'LEE County'!E220</f>
        <v>725.15808922737244</v>
      </c>
      <c r="F245" s="1">
        <f>+Metro_Dade!I341</f>
        <v>0</v>
      </c>
      <c r="G245" s="1">
        <v>0</v>
      </c>
      <c r="H245" s="41"/>
      <c r="I245" s="1"/>
      <c r="J245" s="1"/>
      <c r="K245" s="1"/>
      <c r="L245" s="1">
        <f t="shared" si="10"/>
        <v>861.31316060356892</v>
      </c>
      <c r="M245" s="195">
        <f>+I245-Summary_CP!I245</f>
        <v>0</v>
      </c>
      <c r="N245" s="1">
        <f t="shared" si="11"/>
        <v>680.15808922737244</v>
      </c>
    </row>
    <row r="246" spans="1:14" x14ac:dyDescent="0.2">
      <c r="A246" s="187">
        <f t="shared" si="12"/>
        <v>2028</v>
      </c>
      <c r="B246" s="187">
        <f t="shared" si="13"/>
        <v>4</v>
      </c>
      <c r="C246" s="1">
        <f>'Florida_Keys FR'!G293</f>
        <v>141.4534020885927</v>
      </c>
      <c r="D246" s="1">
        <f>+Key_West!J377</f>
        <v>0</v>
      </c>
      <c r="E246" s="164">
        <f>+'LEE County'!E221</f>
        <v>731.48470862841509</v>
      </c>
      <c r="F246" s="1">
        <f>+Metro_Dade!I342</f>
        <v>0</v>
      </c>
      <c r="G246" s="1">
        <v>0</v>
      </c>
      <c r="H246" s="41"/>
      <c r="I246" s="1"/>
      <c r="J246" s="1"/>
      <c r="K246" s="1"/>
      <c r="L246" s="1">
        <f t="shared" si="10"/>
        <v>872.93811071700782</v>
      </c>
      <c r="M246" s="195">
        <f>+I246-Summary_CP!I246</f>
        <v>0</v>
      </c>
      <c r="N246" s="1">
        <f t="shared" si="11"/>
        <v>686.48470862841509</v>
      </c>
    </row>
    <row r="247" spans="1:14" x14ac:dyDescent="0.2">
      <c r="A247" s="187">
        <f t="shared" si="12"/>
        <v>2028</v>
      </c>
      <c r="B247" s="187">
        <f t="shared" si="13"/>
        <v>5</v>
      </c>
      <c r="C247" s="1">
        <f>'Florida_Keys FR'!G294</f>
        <v>155.34400030923348</v>
      </c>
      <c r="D247" s="1">
        <f>+Key_West!J378</f>
        <v>0</v>
      </c>
      <c r="E247" s="164">
        <f>+'LEE County'!E222</f>
        <v>803.35509895096379</v>
      </c>
      <c r="F247" s="1">
        <f>+Metro_Dade!I343</f>
        <v>0</v>
      </c>
      <c r="G247" s="1">
        <v>0</v>
      </c>
      <c r="H247" s="41"/>
      <c r="I247" s="1"/>
      <c r="J247" s="1"/>
      <c r="K247" s="1"/>
      <c r="L247" s="1">
        <f t="shared" si="10"/>
        <v>958.69909926019727</v>
      </c>
      <c r="M247" s="195">
        <f>+I247-Summary_CP!I247</f>
        <v>0</v>
      </c>
      <c r="N247" s="1">
        <f t="shared" si="11"/>
        <v>758.35509895096379</v>
      </c>
    </row>
    <row r="248" spans="1:14" x14ac:dyDescent="0.2">
      <c r="A248" s="187">
        <f t="shared" si="12"/>
        <v>2028</v>
      </c>
      <c r="B248" s="187">
        <f t="shared" si="13"/>
        <v>6</v>
      </c>
      <c r="C248" s="1">
        <f>'Florida_Keys FR'!G295</f>
        <v>158.58288666607638</v>
      </c>
      <c r="D248" s="1">
        <f>+Key_West!J379</f>
        <v>0</v>
      </c>
      <c r="E248" s="164">
        <f>+'LEE County'!E223</f>
        <v>829.70851490559585</v>
      </c>
      <c r="F248" s="1">
        <f>+Metro_Dade!I344</f>
        <v>0</v>
      </c>
      <c r="G248" s="1">
        <v>0</v>
      </c>
      <c r="H248" s="41"/>
      <c r="I248" s="1"/>
      <c r="J248" s="1"/>
      <c r="K248" s="1"/>
      <c r="L248" s="1">
        <f t="shared" si="10"/>
        <v>988.29140157167217</v>
      </c>
      <c r="M248" s="195">
        <f>+I248-Summary_CP!I248</f>
        <v>0</v>
      </c>
      <c r="N248" s="1">
        <f t="shared" si="11"/>
        <v>784.70851490559585</v>
      </c>
    </row>
    <row r="249" spans="1:14" x14ac:dyDescent="0.2">
      <c r="A249" s="187">
        <f t="shared" si="12"/>
        <v>2028</v>
      </c>
      <c r="B249" s="187">
        <f t="shared" si="13"/>
        <v>7</v>
      </c>
      <c r="C249" s="1">
        <f>'Florida_Keys FR'!G296</f>
        <v>167.20458040584677</v>
      </c>
      <c r="D249" s="1">
        <f>+Key_West!J380</f>
        <v>0</v>
      </c>
      <c r="E249" s="164">
        <f>+'LEE County'!E224</f>
        <v>851.27577602465817</v>
      </c>
      <c r="F249" s="1">
        <f>+Metro_Dade!I345</f>
        <v>0</v>
      </c>
      <c r="G249" s="1">
        <v>0</v>
      </c>
      <c r="H249" s="41"/>
      <c r="I249" s="1"/>
      <c r="J249" s="1"/>
      <c r="K249" s="1"/>
      <c r="L249" s="1">
        <f t="shared" si="10"/>
        <v>1018.4803564305049</v>
      </c>
      <c r="M249" s="195">
        <f>+I249-Summary_CP!I249</f>
        <v>0</v>
      </c>
      <c r="N249" s="1">
        <f t="shared" si="11"/>
        <v>806.27577602465817</v>
      </c>
    </row>
    <row r="250" spans="1:14" s="67" customFormat="1" x14ac:dyDescent="0.2">
      <c r="A250" s="64">
        <f t="shared" si="12"/>
        <v>2028</v>
      </c>
      <c r="B250" s="64">
        <f t="shared" si="13"/>
        <v>8</v>
      </c>
      <c r="C250" s="1">
        <f>'Florida_Keys FR'!G297</f>
        <v>165.62315498541636</v>
      </c>
      <c r="D250" s="66">
        <f>+Key_West!J381</f>
        <v>0</v>
      </c>
      <c r="E250" s="183">
        <f>+'LEE County'!E225</f>
        <v>850.13309648578422</v>
      </c>
      <c r="F250" s="66">
        <f>+Metro_Dade!I346</f>
        <v>0</v>
      </c>
      <c r="G250" s="1">
        <v>0</v>
      </c>
      <c r="H250" s="41"/>
      <c r="I250" s="66"/>
      <c r="J250" s="66"/>
      <c r="K250" s="66"/>
      <c r="L250" s="1">
        <f t="shared" si="10"/>
        <v>1015.7562514712006</v>
      </c>
      <c r="M250" s="195">
        <f>+I250-Summary_CP!I250</f>
        <v>0</v>
      </c>
      <c r="N250" s="1">
        <f t="shared" si="11"/>
        <v>805.13309648578422</v>
      </c>
    </row>
    <row r="251" spans="1:14" x14ac:dyDescent="0.2">
      <c r="A251" s="187">
        <f t="shared" si="12"/>
        <v>2028</v>
      </c>
      <c r="B251" s="187">
        <f t="shared" si="13"/>
        <v>9</v>
      </c>
      <c r="C251" s="1">
        <f>'Florida_Keys FR'!G298</f>
        <v>156.2966456641787</v>
      </c>
      <c r="D251" s="1">
        <f>+Key_West!J382</f>
        <v>0</v>
      </c>
      <c r="E251" s="164">
        <f>+'LEE County'!E226</f>
        <v>821.89483960631912</v>
      </c>
      <c r="F251" s="1">
        <f>+Metro_Dade!I347</f>
        <v>0</v>
      </c>
      <c r="G251" s="1">
        <v>0</v>
      </c>
      <c r="H251" s="41"/>
      <c r="I251" s="1"/>
      <c r="J251" s="1"/>
      <c r="K251" s="1"/>
      <c r="L251" s="1">
        <f t="shared" si="10"/>
        <v>978.19148527049788</v>
      </c>
      <c r="M251" s="195">
        <f>+I251-Summary_CP!I251</f>
        <v>0</v>
      </c>
      <c r="N251" s="1">
        <f t="shared" si="11"/>
        <v>776.89483960631912</v>
      </c>
    </row>
    <row r="252" spans="1:14" x14ac:dyDescent="0.2">
      <c r="A252" s="187">
        <f t="shared" si="12"/>
        <v>2028</v>
      </c>
      <c r="B252" s="187">
        <f t="shared" si="13"/>
        <v>10</v>
      </c>
      <c r="C252" s="1">
        <f>'Florida_Keys FR'!G299</f>
        <v>141.19460250032159</v>
      </c>
      <c r="D252" s="1">
        <f>+Key_West!J383</f>
        <v>0</v>
      </c>
      <c r="E252" s="164">
        <f>+'LEE County'!E227</f>
        <v>776.88388137283482</v>
      </c>
      <c r="F252" s="1">
        <f>+Metro_Dade!I348</f>
        <v>0</v>
      </c>
      <c r="G252" s="1">
        <v>0</v>
      </c>
      <c r="H252" s="41"/>
      <c r="I252" s="1"/>
      <c r="J252" s="1"/>
      <c r="K252" s="1"/>
      <c r="L252" s="1">
        <f t="shared" si="10"/>
        <v>918.07848387315642</v>
      </c>
      <c r="M252" s="195">
        <f>+I252-Summary_CP!I252</f>
        <v>0</v>
      </c>
      <c r="N252" s="1">
        <f t="shared" si="11"/>
        <v>731.88388137283482</v>
      </c>
    </row>
    <row r="253" spans="1:14" x14ac:dyDescent="0.2">
      <c r="A253" s="187">
        <f t="shared" si="12"/>
        <v>2028</v>
      </c>
      <c r="B253" s="187">
        <f t="shared" si="13"/>
        <v>11</v>
      </c>
      <c r="C253" s="1">
        <f>'Florida_Keys FR'!G300</f>
        <v>126.11820001049607</v>
      </c>
      <c r="D253" s="1">
        <f>+Key_West!J384</f>
        <v>0</v>
      </c>
      <c r="E253" s="164">
        <f>+'LEE County'!E228</f>
        <v>722.74827842141917</v>
      </c>
      <c r="F253" s="1">
        <f>+Metro_Dade!I349</f>
        <v>0</v>
      </c>
      <c r="G253" s="1">
        <v>0</v>
      </c>
      <c r="H253" s="41"/>
      <c r="I253" s="1"/>
      <c r="J253" s="1"/>
      <c r="K253" s="1"/>
      <c r="L253" s="1">
        <f t="shared" si="10"/>
        <v>848.8664784319152</v>
      </c>
      <c r="M253" s="195">
        <f>+I253-Summary_CP!I253</f>
        <v>0</v>
      </c>
      <c r="N253" s="1">
        <f t="shared" si="11"/>
        <v>677.74827842141917</v>
      </c>
    </row>
    <row r="254" spans="1:14" x14ac:dyDescent="0.2">
      <c r="A254" s="187">
        <f t="shared" si="12"/>
        <v>2028</v>
      </c>
      <c r="B254" s="187">
        <f t="shared" si="13"/>
        <v>12</v>
      </c>
      <c r="C254" s="1">
        <f>'Florida_Keys FR'!G301</f>
        <v>130.91311992475539</v>
      </c>
      <c r="D254" s="1">
        <f>+Key_West!J385</f>
        <v>0</v>
      </c>
      <c r="E254" s="164">
        <f>+'LEE County'!E229</f>
        <v>741.83078588035642</v>
      </c>
      <c r="F254" s="1">
        <f>+Metro_Dade!I350</f>
        <v>0</v>
      </c>
      <c r="G254" s="1">
        <v>0</v>
      </c>
      <c r="H254" s="41"/>
      <c r="I254" s="1"/>
      <c r="J254" s="1"/>
      <c r="K254" s="1"/>
      <c r="L254" s="1">
        <f t="shared" si="10"/>
        <v>872.74390580511181</v>
      </c>
      <c r="M254" s="195">
        <f>+I254-Summary_CP!I254</f>
        <v>0</v>
      </c>
      <c r="N254" s="1">
        <f t="shared" si="11"/>
        <v>696.83078588035642</v>
      </c>
    </row>
    <row r="255" spans="1:14" x14ac:dyDescent="0.2">
      <c r="A255" s="187">
        <f t="shared" si="12"/>
        <v>2029</v>
      </c>
      <c r="B255" s="187">
        <f t="shared" si="13"/>
        <v>1</v>
      </c>
      <c r="C255" s="1">
        <f>'Florida_Keys FR'!G302</f>
        <v>130.74377185558353</v>
      </c>
      <c r="D255" s="1">
        <f>+Key_West!J386</f>
        <v>0</v>
      </c>
      <c r="E255" s="164">
        <f>+'LEE County'!E230</f>
        <v>949.95987577297717</v>
      </c>
      <c r="F255" s="1">
        <f>+Metro_Dade!I351</f>
        <v>0</v>
      </c>
      <c r="G255" s="1">
        <v>0</v>
      </c>
      <c r="H255" s="41"/>
      <c r="I255" s="1"/>
      <c r="J255" s="1"/>
      <c r="K255" s="1"/>
      <c r="L255" s="1">
        <f t="shared" si="10"/>
        <v>1080.7036476285607</v>
      </c>
      <c r="M255" s="195">
        <f>+I255-Summary_CP!I255</f>
        <v>0</v>
      </c>
      <c r="N255" s="1">
        <f t="shared" si="11"/>
        <v>904.95987577297717</v>
      </c>
    </row>
    <row r="256" spans="1:14" x14ac:dyDescent="0.2">
      <c r="A256" s="187">
        <f t="shared" si="12"/>
        <v>2029</v>
      </c>
      <c r="B256" s="187">
        <f t="shared" si="13"/>
        <v>2</v>
      </c>
      <c r="C256" s="1">
        <f>'Florida_Keys FR'!G303</f>
        <v>129.28736014259334</v>
      </c>
      <c r="D256" s="1">
        <f>+Key_West!J387</f>
        <v>0</v>
      </c>
      <c r="E256" s="164">
        <f>+'LEE County'!E231</f>
        <v>847.85999480557007</v>
      </c>
      <c r="F256" s="1">
        <f>+Metro_Dade!I352</f>
        <v>0</v>
      </c>
      <c r="G256" s="1">
        <v>0</v>
      </c>
      <c r="H256" s="41"/>
      <c r="I256" s="1"/>
      <c r="J256" s="1"/>
      <c r="K256" s="1"/>
      <c r="L256" s="1">
        <f t="shared" si="10"/>
        <v>977.14735494816341</v>
      </c>
      <c r="M256" s="195">
        <f>+I256-Summary_CP!I256</f>
        <v>0</v>
      </c>
      <c r="N256" s="1">
        <f t="shared" si="11"/>
        <v>802.85999480557007</v>
      </c>
    </row>
    <row r="257" spans="1:14" x14ac:dyDescent="0.2">
      <c r="A257" s="187">
        <f t="shared" si="12"/>
        <v>2029</v>
      </c>
      <c r="B257" s="187">
        <f t="shared" si="13"/>
        <v>3</v>
      </c>
      <c r="C257" s="1">
        <f>'Florida_Keys FR'!G304</f>
        <v>136.84946224021513</v>
      </c>
      <c r="D257" s="1">
        <f>+Key_West!J388</f>
        <v>0</v>
      </c>
      <c r="E257" s="164">
        <f>+'LEE County'!E232</f>
        <v>732.74912442323705</v>
      </c>
      <c r="F257" s="1">
        <f>+Metro_Dade!I353</f>
        <v>0</v>
      </c>
      <c r="G257" s="1">
        <v>0</v>
      </c>
      <c r="H257" s="41"/>
      <c r="I257" s="1"/>
      <c r="J257" s="1"/>
      <c r="K257" s="1"/>
      <c r="L257" s="1">
        <f t="shared" si="10"/>
        <v>869.59858666345212</v>
      </c>
      <c r="M257" s="195">
        <f>+I257-Summary_CP!I257</f>
        <v>0</v>
      </c>
      <c r="N257" s="1">
        <f t="shared" si="11"/>
        <v>687.74912442323705</v>
      </c>
    </row>
    <row r="258" spans="1:14" x14ac:dyDescent="0.2">
      <c r="A258" s="187">
        <f t="shared" si="12"/>
        <v>2029</v>
      </c>
      <c r="B258" s="187">
        <f t="shared" si="13"/>
        <v>4</v>
      </c>
      <c r="C258" s="1">
        <f>'Florida_Keys FR'!G305</f>
        <v>142.17481443924456</v>
      </c>
      <c r="D258" s="1">
        <f>+Key_West!J389</f>
        <v>0</v>
      </c>
      <c r="E258" s="164">
        <f>+'LEE County'!E233</f>
        <v>739.02389933393363</v>
      </c>
      <c r="F258" s="1">
        <f>+Metro_Dade!I354</f>
        <v>0</v>
      </c>
      <c r="G258" s="1">
        <v>0</v>
      </c>
      <c r="H258" s="41"/>
      <c r="I258" s="1"/>
      <c r="J258" s="1"/>
      <c r="K258" s="1"/>
      <c r="L258" s="1">
        <f t="shared" si="10"/>
        <v>881.19871377317816</v>
      </c>
      <c r="M258" s="195">
        <f>+I258-Summary_CP!I258</f>
        <v>0</v>
      </c>
      <c r="N258" s="1">
        <f t="shared" si="11"/>
        <v>694.02389933393363</v>
      </c>
    </row>
    <row r="259" spans="1:14" x14ac:dyDescent="0.2">
      <c r="A259" s="187">
        <f t="shared" si="12"/>
        <v>2029</v>
      </c>
      <c r="B259" s="187">
        <f t="shared" si="13"/>
        <v>5</v>
      </c>
      <c r="C259" s="1">
        <f>'Florida_Keys FR'!G306</f>
        <v>156.13625471081062</v>
      </c>
      <c r="D259" s="1">
        <f>+Key_West!J390</f>
        <v>0</v>
      </c>
      <c r="E259" s="164">
        <f>+'LEE County'!E234</f>
        <v>810.76264020132248</v>
      </c>
      <c r="F259" s="1">
        <f>+Metro_Dade!I355</f>
        <v>0</v>
      </c>
      <c r="G259" s="1">
        <v>0</v>
      </c>
      <c r="H259" s="41"/>
      <c r="I259" s="1"/>
      <c r="J259" s="1"/>
      <c r="K259" s="1"/>
      <c r="L259" s="1">
        <f t="shared" si="10"/>
        <v>966.89889491213307</v>
      </c>
      <c r="M259" s="195">
        <f>+I259-Summary_CP!I259</f>
        <v>0</v>
      </c>
      <c r="N259" s="1">
        <f t="shared" si="11"/>
        <v>765.76264020132248</v>
      </c>
    </row>
    <row r="260" spans="1:14" x14ac:dyDescent="0.2">
      <c r="A260" s="187">
        <f t="shared" si="12"/>
        <v>2029</v>
      </c>
      <c r="B260" s="187">
        <f t="shared" si="13"/>
        <v>6</v>
      </c>
      <c r="C260" s="1">
        <f>'Florida_Keys FR'!G307</f>
        <v>159.39165938807338</v>
      </c>
      <c r="D260" s="1">
        <f>+Key_West!J391</f>
        <v>0</v>
      </c>
      <c r="E260" s="164">
        <f>+'LEE County'!E235</f>
        <v>836.99535014505182</v>
      </c>
      <c r="F260" s="1">
        <f>+Metro_Dade!I356</f>
        <v>0</v>
      </c>
      <c r="G260" s="1">
        <v>0</v>
      </c>
      <c r="H260" s="41"/>
      <c r="I260" s="1"/>
      <c r="J260" s="1"/>
      <c r="K260" s="1"/>
      <c r="L260" s="1">
        <f t="shared" ref="L260:L323" si="14">SUM(C260:K260)</f>
        <v>996.38700953312514</v>
      </c>
      <c r="M260" s="195">
        <f>+I260-Summary_CP!I260</f>
        <v>0</v>
      </c>
      <c r="N260" s="1">
        <f t="shared" si="11"/>
        <v>791.99535014505182</v>
      </c>
    </row>
    <row r="261" spans="1:14" x14ac:dyDescent="0.2">
      <c r="A261" s="187">
        <f t="shared" si="12"/>
        <v>2029</v>
      </c>
      <c r="B261" s="187">
        <f t="shared" si="13"/>
        <v>7</v>
      </c>
      <c r="C261" s="1">
        <f>'Florida_Keys FR'!G308</f>
        <v>168.05697942133236</v>
      </c>
      <c r="D261" s="1">
        <f>+Key_West!J392</f>
        <v>0</v>
      </c>
      <c r="E261" s="164">
        <f>+'LEE County'!E236</f>
        <v>858.45081664879501</v>
      </c>
      <c r="F261" s="1">
        <f>+Metro_Dade!I357</f>
        <v>0</v>
      </c>
      <c r="G261" s="1">
        <v>0</v>
      </c>
      <c r="H261" s="41"/>
      <c r="I261" s="1"/>
      <c r="J261" s="1"/>
      <c r="K261" s="1"/>
      <c r="L261" s="1">
        <f t="shared" si="14"/>
        <v>1026.5077960701274</v>
      </c>
      <c r="M261" s="195">
        <f>+I261-Summary_CP!I261</f>
        <v>0</v>
      </c>
      <c r="N261" s="1">
        <f t="shared" si="11"/>
        <v>813.45081664879501</v>
      </c>
    </row>
    <row r="262" spans="1:14" s="67" customFormat="1" x14ac:dyDescent="0.2">
      <c r="A262" s="64">
        <f t="shared" si="12"/>
        <v>2029</v>
      </c>
      <c r="B262" s="64">
        <f t="shared" si="13"/>
        <v>8</v>
      </c>
      <c r="C262" s="1">
        <f>'Florida_Keys FR'!G309</f>
        <v>166.46783307584201</v>
      </c>
      <c r="D262" s="66">
        <f>+Key_West!J393</f>
        <v>0</v>
      </c>
      <c r="E262" s="183">
        <f>+'LEE County'!E237</f>
        <v>857.27936803284297</v>
      </c>
      <c r="F262" s="66">
        <f>+Metro_Dade!I358</f>
        <v>0</v>
      </c>
      <c r="G262" s="1">
        <v>0</v>
      </c>
      <c r="H262" s="41"/>
      <c r="I262" s="66"/>
      <c r="J262" s="66"/>
      <c r="K262" s="66"/>
      <c r="L262" s="1">
        <f t="shared" si="14"/>
        <v>1023.747201108685</v>
      </c>
      <c r="M262" s="195">
        <f>+I262-Summary_CP!I262</f>
        <v>0</v>
      </c>
      <c r="N262" s="1">
        <f t="shared" si="11"/>
        <v>812.27936803284297</v>
      </c>
    </row>
    <row r="263" spans="1:14" x14ac:dyDescent="0.2">
      <c r="A263" s="187">
        <f t="shared" si="12"/>
        <v>2029</v>
      </c>
      <c r="B263" s="187">
        <f t="shared" si="13"/>
        <v>9</v>
      </c>
      <c r="C263" s="1">
        <f>'Florida_Keys FR'!G310</f>
        <v>157.09375855706597</v>
      </c>
      <c r="D263" s="1">
        <f>+Key_West!J394</f>
        <v>0</v>
      </c>
      <c r="E263" s="164">
        <f>+'LEE County'!E238</f>
        <v>829.13310340542432</v>
      </c>
      <c r="F263" s="1">
        <f>+Metro_Dade!I359</f>
        <v>0</v>
      </c>
      <c r="G263" s="1">
        <v>0</v>
      </c>
      <c r="H263" s="41"/>
      <c r="I263" s="1"/>
      <c r="J263" s="1"/>
      <c r="K263" s="1"/>
      <c r="L263" s="1">
        <f t="shared" si="14"/>
        <v>986.22686196249026</v>
      </c>
      <c r="M263" s="195">
        <f>+I263-Summary_CP!I263</f>
        <v>0</v>
      </c>
      <c r="N263" s="1">
        <f t="shared" ref="N263:N273" si="15">E263+G263-45</f>
        <v>784.13310340542432</v>
      </c>
    </row>
    <row r="264" spans="1:14" x14ac:dyDescent="0.2">
      <c r="A264" s="187">
        <f t="shared" si="12"/>
        <v>2029</v>
      </c>
      <c r="B264" s="187">
        <f t="shared" si="13"/>
        <v>10</v>
      </c>
      <c r="C264" s="1">
        <f>'Florida_Keys FR'!G311</f>
        <v>141.9146949730733</v>
      </c>
      <c r="D264" s="1">
        <f>+Key_West!J395</f>
        <v>0</v>
      </c>
      <c r="E264" s="164">
        <f>+'LEE County'!E239</f>
        <v>784.11743733426636</v>
      </c>
      <c r="F264" s="1">
        <f>+Metro_Dade!I360</f>
        <v>0</v>
      </c>
      <c r="G264" s="1">
        <v>0</v>
      </c>
      <c r="H264" s="41"/>
      <c r="I264" s="1"/>
      <c r="J264" s="1"/>
      <c r="K264" s="1"/>
      <c r="L264" s="1">
        <f t="shared" si="14"/>
        <v>926.03213230733968</v>
      </c>
      <c r="M264" s="195">
        <f>+I264-Summary_CP!I264</f>
        <v>0</v>
      </c>
      <c r="N264" s="1">
        <f t="shared" si="15"/>
        <v>739.11743733426636</v>
      </c>
    </row>
    <row r="265" spans="1:14" x14ac:dyDescent="0.2">
      <c r="A265" s="187">
        <f t="shared" si="12"/>
        <v>2029</v>
      </c>
      <c r="B265" s="187">
        <f t="shared" si="13"/>
        <v>11</v>
      </c>
      <c r="C265" s="1">
        <f>'Florida_Keys FR'!G312</f>
        <v>126.7614028305496</v>
      </c>
      <c r="D265" s="1">
        <f>+Key_West!J396</f>
        <v>0</v>
      </c>
      <c r="E265" s="164">
        <f>+'LEE County'!E240</f>
        <v>729.89387308142204</v>
      </c>
      <c r="F265" s="1">
        <f>+Metro_Dade!I361</f>
        <v>0</v>
      </c>
      <c r="G265" s="1">
        <v>0</v>
      </c>
      <c r="H265" s="41"/>
      <c r="I265" s="1"/>
      <c r="J265" s="1"/>
      <c r="K265" s="1"/>
      <c r="L265" s="1">
        <f t="shared" si="14"/>
        <v>856.65527591197167</v>
      </c>
      <c r="M265" s="195">
        <f>+I265-Summary_CP!I265</f>
        <v>0</v>
      </c>
      <c r="N265" s="1">
        <f t="shared" si="15"/>
        <v>684.89387308142204</v>
      </c>
    </row>
    <row r="266" spans="1:14" x14ac:dyDescent="0.2">
      <c r="A266" s="187">
        <f t="shared" si="12"/>
        <v>2029</v>
      </c>
      <c r="B266" s="187">
        <f t="shared" si="13"/>
        <v>12</v>
      </c>
      <c r="C266" s="1">
        <f>'Florida_Keys FR'!G313</f>
        <v>131.58077683637165</v>
      </c>
      <c r="D266" s="1">
        <f>+Key_West!J397</f>
        <v>0</v>
      </c>
      <c r="E266" s="164">
        <f>+'LEE County'!E241</f>
        <v>748.79670281703295</v>
      </c>
      <c r="F266" s="1">
        <f>+Metro_Dade!I362</f>
        <v>0</v>
      </c>
      <c r="G266" s="1">
        <v>0</v>
      </c>
      <c r="H266" s="41"/>
      <c r="I266" s="1"/>
      <c r="J266" s="1"/>
      <c r="K266" s="1"/>
      <c r="L266" s="1">
        <f t="shared" si="14"/>
        <v>880.37747965340463</v>
      </c>
      <c r="M266" s="195">
        <f>+I266-Summary_CP!I266</f>
        <v>0</v>
      </c>
      <c r="N266" s="1">
        <f t="shared" si="15"/>
        <v>703.79670281703295</v>
      </c>
    </row>
    <row r="267" spans="1:14" x14ac:dyDescent="0.2">
      <c r="A267" s="187">
        <f t="shared" si="12"/>
        <v>2030</v>
      </c>
      <c r="B267" s="187">
        <f t="shared" si="13"/>
        <v>1</v>
      </c>
      <c r="C267" s="1">
        <f>'Florida_Keys FR'!G314</f>
        <v>131.41056509204702</v>
      </c>
      <c r="D267" s="1">
        <f>+Key_West!J398</f>
        <v>0</v>
      </c>
      <c r="E267" s="164">
        <f>+'LEE County'!E242</f>
        <v>956.81107247202658</v>
      </c>
      <c r="F267" s="1">
        <f>+Metro_Dade!I363</f>
        <v>0</v>
      </c>
      <c r="G267" s="1">
        <v>0</v>
      </c>
      <c r="H267" s="41"/>
      <c r="I267" s="1"/>
      <c r="J267" s="1"/>
      <c r="K267" s="1"/>
      <c r="L267" s="1">
        <f t="shared" si="14"/>
        <v>1088.2216375640737</v>
      </c>
      <c r="M267" s="195">
        <f>+I267-Summary_CP!I267</f>
        <v>0</v>
      </c>
      <c r="N267" s="1">
        <f t="shared" si="15"/>
        <v>911.81107247202658</v>
      </c>
    </row>
    <row r="268" spans="1:14" x14ac:dyDescent="0.2">
      <c r="A268" s="187">
        <f t="shared" ref="A268:A331" si="16">A256+1</f>
        <v>2030</v>
      </c>
      <c r="B268" s="187">
        <f t="shared" ref="B268:B331" si="17">B256</f>
        <v>2</v>
      </c>
      <c r="C268" s="1">
        <f>'Florida_Keys FR'!G315</f>
        <v>129.94672567932059</v>
      </c>
      <c r="D268" s="1">
        <f>+Key_West!J399</f>
        <v>0</v>
      </c>
      <c r="E268" s="164">
        <f>+'LEE County'!E243</f>
        <v>855.09389822974072</v>
      </c>
      <c r="F268" s="1">
        <f>+Metro_Dade!I364</f>
        <v>0</v>
      </c>
      <c r="G268" s="1">
        <v>0</v>
      </c>
      <c r="H268" s="41"/>
      <c r="I268" s="1"/>
      <c r="J268" s="1"/>
      <c r="K268" s="1"/>
      <c r="L268" s="1">
        <f t="shared" si="14"/>
        <v>985.04062390906131</v>
      </c>
      <c r="M268" s="195">
        <f>+I268-Summary_CP!I268</f>
        <v>0</v>
      </c>
      <c r="N268" s="1">
        <f t="shared" si="15"/>
        <v>810.09389822974072</v>
      </c>
    </row>
    <row r="269" spans="1:14" x14ac:dyDescent="0.2">
      <c r="A269" s="187">
        <f t="shared" si="16"/>
        <v>2030</v>
      </c>
      <c r="B269" s="187">
        <f t="shared" si="17"/>
        <v>3</v>
      </c>
      <c r="C269" s="1">
        <f>'Florida_Keys FR'!G316</f>
        <v>137.54739449764025</v>
      </c>
      <c r="D269" s="1">
        <f>+Key_West!J400</f>
        <v>0</v>
      </c>
      <c r="E269" s="164">
        <f>+'LEE County'!E244</f>
        <v>740.4196234163079</v>
      </c>
      <c r="F269" s="1">
        <f>+Metro_Dade!I365</f>
        <v>0</v>
      </c>
      <c r="G269" s="1">
        <v>0</v>
      </c>
      <c r="H269" s="41"/>
      <c r="I269" s="1"/>
      <c r="J269" s="1"/>
      <c r="K269" s="1"/>
      <c r="L269" s="1">
        <f t="shared" si="14"/>
        <v>877.96701791394821</v>
      </c>
      <c r="M269" s="195">
        <f>+I269-Summary_CP!I269</f>
        <v>0</v>
      </c>
      <c r="N269" s="1">
        <f t="shared" si="15"/>
        <v>695.4196234163079</v>
      </c>
    </row>
    <row r="270" spans="1:14" x14ac:dyDescent="0.2">
      <c r="A270" s="187">
        <f t="shared" si="16"/>
        <v>2030</v>
      </c>
      <c r="B270" s="187">
        <f t="shared" si="17"/>
        <v>4</v>
      </c>
      <c r="C270" s="1">
        <f>'Florida_Keys FR'!G317</f>
        <v>142.89990599288473</v>
      </c>
      <c r="D270" s="1">
        <f>+Key_West!J401</f>
        <v>0</v>
      </c>
      <c r="E270" s="164">
        <f>+'LEE County'!E245</f>
        <v>746.64079418804704</v>
      </c>
      <c r="F270" s="1">
        <f>+Metro_Dade!I366</f>
        <v>0</v>
      </c>
      <c r="G270" s="1">
        <v>0</v>
      </c>
      <c r="H270" s="41"/>
      <c r="I270" s="1"/>
      <c r="J270" s="1"/>
      <c r="K270" s="1"/>
      <c r="L270" s="1">
        <f t="shared" si="14"/>
        <v>889.54070018093171</v>
      </c>
      <c r="M270" s="195">
        <f>+I270-Summary_CP!I270</f>
        <v>0</v>
      </c>
      <c r="N270" s="1">
        <f t="shared" si="15"/>
        <v>701.64079418804704</v>
      </c>
    </row>
    <row r="271" spans="1:14" x14ac:dyDescent="0.2">
      <c r="A271" s="187">
        <f t="shared" si="16"/>
        <v>2030</v>
      </c>
      <c r="B271" s="187">
        <f t="shared" si="17"/>
        <v>5</v>
      </c>
      <c r="C271" s="1">
        <f>'Florida_Keys FR'!G318</f>
        <v>156.9325496098358</v>
      </c>
      <c r="D271" s="1">
        <f>+Key_West!J402</f>
        <v>0</v>
      </c>
      <c r="E271" s="164">
        <f>+'LEE County'!E246</f>
        <v>818.23848458120324</v>
      </c>
      <c r="F271" s="1">
        <f>+Metro_Dade!I367</f>
        <v>0</v>
      </c>
      <c r="G271" s="1">
        <v>0</v>
      </c>
      <c r="H271" s="41"/>
      <c r="I271" s="1"/>
      <c r="J271" s="1"/>
      <c r="K271" s="1"/>
      <c r="L271" s="1">
        <f t="shared" si="14"/>
        <v>975.1710341910391</v>
      </c>
      <c r="M271" s="195">
        <f>+I271-Summary_CP!I271</f>
        <v>0</v>
      </c>
      <c r="N271" s="1">
        <f t="shared" si="15"/>
        <v>773.23848458120324</v>
      </c>
    </row>
    <row r="272" spans="1:14" x14ac:dyDescent="0.2">
      <c r="A272" s="187">
        <f t="shared" si="16"/>
        <v>2030</v>
      </c>
      <c r="B272" s="187">
        <f t="shared" si="17"/>
        <v>6</v>
      </c>
      <c r="C272" s="1">
        <f>'Florida_Keys FR'!G319</f>
        <v>160.20455685095257</v>
      </c>
      <c r="D272" s="1">
        <f>+Key_West!J403</f>
        <v>0</v>
      </c>
      <c r="E272" s="164">
        <f>+'LEE County'!E247</f>
        <v>844.34618131422667</v>
      </c>
      <c r="F272" s="1">
        <f>+Metro_Dade!I368</f>
        <v>0</v>
      </c>
      <c r="G272" s="1">
        <v>0</v>
      </c>
      <c r="H272" s="41"/>
      <c r="I272" s="1"/>
      <c r="J272" s="1"/>
      <c r="K272" s="1"/>
      <c r="L272" s="1">
        <f t="shared" si="14"/>
        <v>1004.5507381651793</v>
      </c>
      <c r="M272" s="195">
        <f>+I272-Summary_CP!I272</f>
        <v>0</v>
      </c>
      <c r="N272" s="1">
        <f t="shared" si="15"/>
        <v>799.34618131422667</v>
      </c>
    </row>
    <row r="273" spans="1:14" x14ac:dyDescent="0.2">
      <c r="A273" s="187">
        <f t="shared" si="16"/>
        <v>2030</v>
      </c>
      <c r="B273" s="187">
        <f t="shared" si="17"/>
        <v>7</v>
      </c>
      <c r="C273" s="1">
        <f>'Florida_Keys FR'!G320</f>
        <v>168.91372391634869</v>
      </c>
      <c r="D273" s="1">
        <f>+Key_West!J404</f>
        <v>0</v>
      </c>
      <c r="E273" s="164">
        <f>+'LEE County'!E248</f>
        <v>865.6863326316909</v>
      </c>
      <c r="F273" s="1">
        <f>+Metro_Dade!I369</f>
        <v>0</v>
      </c>
      <c r="G273" s="1">
        <v>0</v>
      </c>
      <c r="H273" s="41"/>
      <c r="I273" s="1"/>
      <c r="J273" s="1"/>
      <c r="K273" s="1"/>
      <c r="L273" s="1">
        <f t="shared" si="14"/>
        <v>1034.6000565480397</v>
      </c>
      <c r="M273" s="195">
        <f>+I273-Summary_CP!I273</f>
        <v>0</v>
      </c>
      <c r="N273" s="1">
        <f t="shared" si="15"/>
        <v>820.6863326316909</v>
      </c>
    </row>
    <row r="274" spans="1:14" s="67" customFormat="1" x14ac:dyDescent="0.2">
      <c r="A274" s="64">
        <f t="shared" si="16"/>
        <v>2030</v>
      </c>
      <c r="B274" s="64">
        <f t="shared" si="17"/>
        <v>8</v>
      </c>
      <c r="C274" s="1">
        <f>'Florida_Keys FR'!G321</f>
        <v>167.31681902452883</v>
      </c>
      <c r="D274" s="66">
        <f>+Key_West!J405</f>
        <v>0</v>
      </c>
      <c r="E274" s="183">
        <f>+'LEE County'!E249</f>
        <v>864.48571158184518</v>
      </c>
      <c r="F274" s="66">
        <f>+Metro_Dade!I370</f>
        <v>0</v>
      </c>
      <c r="G274" s="1">
        <v>0</v>
      </c>
      <c r="H274" s="41"/>
      <c r="I274" s="66"/>
      <c r="J274" s="66"/>
      <c r="K274" s="66"/>
      <c r="L274" s="1">
        <f t="shared" si="14"/>
        <v>1031.8025306063739</v>
      </c>
      <c r="M274" s="195">
        <f>+I274-Summary_CP!I274</f>
        <v>0</v>
      </c>
      <c r="N274" s="1">
        <f>E274+G274-45</f>
        <v>819.48571158184518</v>
      </c>
    </row>
    <row r="275" spans="1:14" x14ac:dyDescent="0.2">
      <c r="A275" s="187">
        <f t="shared" si="16"/>
        <v>2030</v>
      </c>
      <c r="B275" s="187">
        <f t="shared" si="17"/>
        <v>9</v>
      </c>
      <c r="C275" s="1">
        <f>'Florida_Keys FR'!G322</f>
        <v>157.89493672570697</v>
      </c>
      <c r="D275" s="1">
        <f>+Key_West!J406</f>
        <v>0</v>
      </c>
      <c r="E275" s="164">
        <f>+'LEE County'!E250</f>
        <v>836.43511314902355</v>
      </c>
      <c r="F275" s="1">
        <f>+Metro_Dade!I371</f>
        <v>0</v>
      </c>
      <c r="G275" s="1">
        <v>0</v>
      </c>
      <c r="H275" s="41"/>
      <c r="I275" s="1"/>
      <c r="J275" s="1"/>
      <c r="K275" s="1"/>
      <c r="L275" s="1">
        <f t="shared" si="14"/>
        <v>994.33004987473055</v>
      </c>
      <c r="M275" s="195">
        <f>+I275-Summary_CP!I275</f>
        <v>0</v>
      </c>
      <c r="N275" s="1"/>
    </row>
    <row r="276" spans="1:14" x14ac:dyDescent="0.2">
      <c r="A276" s="187">
        <f t="shared" si="16"/>
        <v>2030</v>
      </c>
      <c r="B276" s="187">
        <f t="shared" si="17"/>
        <v>10</v>
      </c>
      <c r="C276" s="1">
        <f>'Florida_Keys FR'!G323</f>
        <v>142.63845991743602</v>
      </c>
      <c r="D276" s="1">
        <f>+Key_West!J407</f>
        <v>0</v>
      </c>
      <c r="E276" s="164">
        <f>+'LEE County'!E251</f>
        <v>791.4183448434668</v>
      </c>
      <c r="F276" s="1">
        <f>+Metro_Dade!I372</f>
        <v>0</v>
      </c>
      <c r="G276" s="1">
        <v>0</v>
      </c>
      <c r="H276" s="41"/>
      <c r="I276" s="1"/>
      <c r="J276" s="1"/>
      <c r="K276" s="1"/>
      <c r="L276" s="1">
        <f t="shared" si="14"/>
        <v>934.05680476090288</v>
      </c>
      <c r="M276" s="195">
        <f>+I276-Summary_CP!I276</f>
        <v>0</v>
      </c>
      <c r="N276" s="1"/>
    </row>
    <row r="277" spans="1:14" x14ac:dyDescent="0.2">
      <c r="A277" s="187">
        <f t="shared" si="16"/>
        <v>2030</v>
      </c>
      <c r="B277" s="187">
        <f t="shared" si="17"/>
        <v>11</v>
      </c>
      <c r="C277" s="1">
        <f>'Florida_Keys FR'!G324</f>
        <v>127.40788598498541</v>
      </c>
      <c r="D277" s="1">
        <f>+Key_West!J408</f>
        <v>0</v>
      </c>
      <c r="E277" s="164">
        <f>+'LEE County'!E252</f>
        <v>737.11011408479158</v>
      </c>
      <c r="F277" s="1">
        <f>+Metro_Dade!I373</f>
        <v>0</v>
      </c>
      <c r="G277" s="1">
        <v>0</v>
      </c>
      <c r="H277" s="41"/>
      <c r="I277" s="1"/>
      <c r="J277" s="1"/>
      <c r="K277" s="1"/>
      <c r="L277" s="1">
        <f t="shared" si="14"/>
        <v>864.51800006977703</v>
      </c>
      <c r="M277" s="195">
        <f>+I277-Summary_CP!I277</f>
        <v>0</v>
      </c>
      <c r="N277" s="1"/>
    </row>
    <row r="278" spans="1:14" x14ac:dyDescent="0.2">
      <c r="A278" s="187">
        <f t="shared" si="16"/>
        <v>2030</v>
      </c>
      <c r="B278" s="187">
        <f t="shared" si="17"/>
        <v>12</v>
      </c>
      <c r="C278" s="1">
        <f>'Florida_Keys FR'!G325</f>
        <v>132.25183879823715</v>
      </c>
      <c r="D278" s="1">
        <f>+Key_West!J409</f>
        <v>0</v>
      </c>
      <c r="E278" s="164">
        <f>+'LEE County'!E253</f>
        <v>755.8280308955658</v>
      </c>
      <c r="F278" s="1">
        <f>+Metro_Dade!I374</f>
        <v>0</v>
      </c>
      <c r="G278" s="1">
        <v>0</v>
      </c>
      <c r="H278" s="41"/>
      <c r="I278" s="1"/>
      <c r="J278" s="1"/>
      <c r="K278" s="1"/>
      <c r="L278" s="1">
        <f t="shared" si="14"/>
        <v>888.07986969380295</v>
      </c>
      <c r="M278" s="195">
        <f>+I278-Summary_CP!I278</f>
        <v>0</v>
      </c>
      <c r="N278" s="1"/>
    </row>
    <row r="279" spans="1:14" x14ac:dyDescent="0.2">
      <c r="A279" s="187">
        <f t="shared" si="16"/>
        <v>2031</v>
      </c>
      <c r="B279" s="187">
        <f t="shared" si="17"/>
        <v>1</v>
      </c>
      <c r="C279" s="1">
        <f>'Florida_Keys FR'!G326</f>
        <v>132.08075897401648</v>
      </c>
      <c r="D279" s="1">
        <f>+Key_West!J410</f>
        <v>0</v>
      </c>
      <c r="E279" s="164">
        <f>+'LEE County'!E254</f>
        <v>963.7116806224501</v>
      </c>
      <c r="F279" s="1">
        <f>+Metro_Dade!I375</f>
        <v>0</v>
      </c>
      <c r="G279" s="1">
        <v>0</v>
      </c>
      <c r="H279" s="41"/>
      <c r="I279" s="1"/>
      <c r="J279" s="1"/>
      <c r="K279" s="1"/>
      <c r="L279" s="1">
        <f t="shared" si="14"/>
        <v>1095.7924395964665</v>
      </c>
      <c r="M279" s="195">
        <f>+I279-Summary_CP!I279</f>
        <v>0</v>
      </c>
      <c r="N279" s="1"/>
    </row>
    <row r="280" spans="1:14" x14ac:dyDescent="0.2">
      <c r="A280" s="187">
        <f t="shared" si="16"/>
        <v>2031</v>
      </c>
      <c r="B280" s="187">
        <f t="shared" si="17"/>
        <v>2</v>
      </c>
      <c r="C280" s="1">
        <f>'Florida_Keys FR'!G327</f>
        <v>130.60945398028514</v>
      </c>
      <c r="D280" s="1">
        <f>+Key_West!J411</f>
        <v>0</v>
      </c>
      <c r="E280" s="164">
        <f>+'LEE County'!E255</f>
        <v>862.38952099327264</v>
      </c>
      <c r="F280" s="1">
        <f>+Metro_Dade!I376</f>
        <v>0</v>
      </c>
      <c r="G280" s="1">
        <v>0</v>
      </c>
      <c r="H280" s="41"/>
      <c r="I280" s="1"/>
      <c r="J280" s="1"/>
      <c r="K280" s="1"/>
      <c r="L280" s="1">
        <f t="shared" si="14"/>
        <v>992.99897497355778</v>
      </c>
      <c r="M280" s="195">
        <f>+I280-Summary_CP!I280</f>
        <v>0</v>
      </c>
      <c r="N280" s="1"/>
    </row>
    <row r="281" spans="1:14" x14ac:dyDescent="0.2">
      <c r="A281" s="187">
        <f t="shared" si="16"/>
        <v>2031</v>
      </c>
      <c r="B281" s="187">
        <f t="shared" si="17"/>
        <v>3</v>
      </c>
      <c r="C281" s="1">
        <f>'Florida_Keys FR'!G328</f>
        <v>138.24888620957825</v>
      </c>
      <c r="D281" s="1">
        <f>+Key_West!J412</f>
        <v>0</v>
      </c>
      <c r="E281" s="164">
        <f>+'LEE County'!E256</f>
        <v>748.17041804241546</v>
      </c>
      <c r="F281" s="1">
        <f>+Metro_Dade!I377</f>
        <v>0</v>
      </c>
      <c r="G281" s="1">
        <v>0</v>
      </c>
      <c r="H281" s="41"/>
      <c r="I281" s="1"/>
      <c r="J281" s="1"/>
      <c r="K281" s="1"/>
      <c r="L281" s="1">
        <f t="shared" si="14"/>
        <v>886.41930425199371</v>
      </c>
      <c r="M281" s="195">
        <f>+I281-Summary_CP!I281</f>
        <v>0</v>
      </c>
      <c r="N281" s="1"/>
    </row>
    <row r="282" spans="1:14" x14ac:dyDescent="0.2">
      <c r="A282" s="187">
        <f t="shared" si="16"/>
        <v>2031</v>
      </c>
      <c r="B282" s="187">
        <f t="shared" si="17"/>
        <v>4</v>
      </c>
      <c r="C282" s="1">
        <f>'Florida_Keys FR'!G329</f>
        <v>143.62869551344846</v>
      </c>
      <c r="D282" s="1">
        <f>+Key_West!J413</f>
        <v>0</v>
      </c>
      <c r="E282" s="164">
        <f>+'LEE County'!E257</f>
        <v>754.33619406381251</v>
      </c>
      <c r="F282" s="1">
        <f>+Metro_Dade!I378</f>
        <v>0</v>
      </c>
      <c r="G282" s="1">
        <v>0</v>
      </c>
      <c r="H282" s="41"/>
      <c r="I282" s="1"/>
      <c r="J282" s="1"/>
      <c r="K282" s="1"/>
      <c r="L282" s="1">
        <f t="shared" si="14"/>
        <v>897.96488957726092</v>
      </c>
      <c r="M282" s="195">
        <f>+I282-Summary_CP!I282</f>
        <v>0</v>
      </c>
      <c r="N282" s="1"/>
    </row>
    <row r="283" spans="1:14" x14ac:dyDescent="0.2">
      <c r="A283" s="187">
        <f t="shared" si="16"/>
        <v>2031</v>
      </c>
      <c r="B283" s="187">
        <f t="shared" si="17"/>
        <v>5</v>
      </c>
      <c r="C283" s="1">
        <f>'Florida_Keys FR'!G330</f>
        <v>157.73290561284603</v>
      </c>
      <c r="D283" s="1">
        <f>+Key_West!J414</f>
        <v>0</v>
      </c>
      <c r="E283" s="164">
        <f>+'LEE County'!E258</f>
        <v>825.78326189708901</v>
      </c>
      <c r="F283" s="1">
        <f>+Metro_Dade!I379</f>
        <v>0</v>
      </c>
      <c r="G283" s="1">
        <v>0</v>
      </c>
      <c r="H283" s="41"/>
      <c r="I283" s="1"/>
      <c r="J283" s="1"/>
      <c r="K283" s="1"/>
      <c r="L283" s="1">
        <f t="shared" si="14"/>
        <v>983.51616750993503</v>
      </c>
      <c r="M283" s="195">
        <f>+I283-Summary_CP!I283</f>
        <v>0</v>
      </c>
      <c r="N283" s="1"/>
    </row>
    <row r="284" spans="1:14" x14ac:dyDescent="0.2">
      <c r="A284" s="187">
        <f t="shared" si="16"/>
        <v>2031</v>
      </c>
      <c r="B284" s="187">
        <f t="shared" si="17"/>
        <v>6</v>
      </c>
      <c r="C284" s="1">
        <f>'Florida_Keys FR'!G331</f>
        <v>161.02160009089246</v>
      </c>
      <c r="D284" s="1">
        <f>+Key_West!J415</f>
        <v>0</v>
      </c>
      <c r="E284" s="164">
        <f>+'LEE County'!E259</f>
        <v>851.76157045121863</v>
      </c>
      <c r="F284" s="1">
        <f>+Metro_Dade!I380</f>
        <v>0</v>
      </c>
      <c r="G284" s="1">
        <v>0</v>
      </c>
      <c r="H284" s="41"/>
      <c r="I284" s="1"/>
      <c r="J284" s="1"/>
      <c r="K284" s="1"/>
      <c r="L284" s="1">
        <f t="shared" si="14"/>
        <v>1012.7831705421111</v>
      </c>
      <c r="M284" s="195">
        <f>+I284-Summary_CP!I284</f>
        <v>0</v>
      </c>
      <c r="N284" s="1"/>
    </row>
    <row r="285" spans="1:14" x14ac:dyDescent="0.2">
      <c r="A285" s="187">
        <f t="shared" si="16"/>
        <v>2031</v>
      </c>
      <c r="B285" s="187">
        <f t="shared" si="17"/>
        <v>7</v>
      </c>
      <c r="C285" s="1">
        <f>'Florida_Keys FR'!G332</f>
        <v>169.77483604389221</v>
      </c>
      <c r="D285" s="1">
        <f>+Key_West!J416</f>
        <v>0</v>
      </c>
      <c r="E285" s="164">
        <f>+'LEE County'!E260</f>
        <v>872.98283369436479</v>
      </c>
      <c r="F285" s="1">
        <f>+Metro_Dade!I381</f>
        <v>0</v>
      </c>
      <c r="G285" s="1">
        <v>0</v>
      </c>
      <c r="H285" s="41"/>
      <c r="I285" s="1"/>
      <c r="J285" s="1"/>
      <c r="K285" s="1"/>
      <c r="L285" s="1">
        <f t="shared" si="14"/>
        <v>1042.7576697382569</v>
      </c>
      <c r="M285" s="195">
        <f>+I285-Summary_CP!I285</f>
        <v>0</v>
      </c>
      <c r="N285" s="1"/>
    </row>
    <row r="286" spans="1:14" s="67" customFormat="1" x14ac:dyDescent="0.2">
      <c r="A286" s="64">
        <f t="shared" si="16"/>
        <v>2031</v>
      </c>
      <c r="B286" s="64">
        <f t="shared" si="17"/>
        <v>8</v>
      </c>
      <c r="C286" s="1">
        <f>'Florida_Keys FR'!G333</f>
        <v>168.17013480155396</v>
      </c>
      <c r="D286" s="66">
        <f>+Key_West!J417</f>
        <v>0</v>
      </c>
      <c r="E286" s="183">
        <f>+'LEE County'!E261</f>
        <v>871.75263210176581</v>
      </c>
      <c r="F286" s="66">
        <f>+Metro_Dade!I382</f>
        <v>0</v>
      </c>
      <c r="G286" s="1">
        <v>0</v>
      </c>
      <c r="H286" s="41"/>
      <c r="I286" s="66"/>
      <c r="J286" s="66"/>
      <c r="K286" s="66"/>
      <c r="L286" s="1">
        <f t="shared" si="14"/>
        <v>1039.9227669033198</v>
      </c>
      <c r="M286" s="195">
        <f>+I286-Summary_CP!I286</f>
        <v>0</v>
      </c>
      <c r="N286" s="1"/>
    </row>
    <row r="287" spans="1:14" x14ac:dyDescent="0.2">
      <c r="A287" s="187">
        <f t="shared" si="16"/>
        <v>2031</v>
      </c>
      <c r="B287" s="187">
        <f t="shared" si="17"/>
        <v>9</v>
      </c>
      <c r="C287" s="1">
        <f>'Florida_Keys FR'!G334</f>
        <v>158.70020090300804</v>
      </c>
      <c r="D287" s="1">
        <f>+Key_West!J418</f>
        <v>0</v>
      </c>
      <c r="E287" s="164">
        <f>+'LEE County'!E262</f>
        <v>843.80143023492599</v>
      </c>
      <c r="F287" s="1">
        <f>+Metro_Dade!I383</f>
        <v>0</v>
      </c>
      <c r="G287" s="1">
        <v>0</v>
      </c>
      <c r="H287" s="41"/>
      <c r="I287" s="1"/>
      <c r="J287" s="1"/>
      <c r="K287" s="1"/>
      <c r="L287" s="1">
        <f t="shared" si="14"/>
        <v>1002.5016311379341</v>
      </c>
      <c r="M287" s="195">
        <f>+I287-Summary_CP!I287</f>
        <v>0</v>
      </c>
      <c r="N287" s="1"/>
    </row>
    <row r="288" spans="1:14" x14ac:dyDescent="0.2">
      <c r="A288" s="187">
        <f t="shared" si="16"/>
        <v>2031</v>
      </c>
      <c r="B288" s="187">
        <f t="shared" si="17"/>
        <v>10</v>
      </c>
      <c r="C288" s="1">
        <f>'Florida_Keys FR'!G335</f>
        <v>143.36591606301502</v>
      </c>
      <c r="D288" s="1">
        <f>+Key_West!J419</f>
        <v>0</v>
      </c>
      <c r="E288" s="164">
        <f>+'LEE County'!E263</f>
        <v>798.78723100984269</v>
      </c>
      <c r="F288" s="1">
        <f>+Metro_Dade!I384</f>
        <v>0</v>
      </c>
      <c r="G288" s="1">
        <v>0</v>
      </c>
      <c r="H288" s="41"/>
      <c r="I288" s="1"/>
      <c r="J288" s="1"/>
      <c r="K288" s="1"/>
      <c r="L288" s="1">
        <f t="shared" si="14"/>
        <v>942.15314707285768</v>
      </c>
      <c r="M288" s="195">
        <f>+I288-Summary_CP!I288</f>
        <v>0</v>
      </c>
      <c r="N288" s="1"/>
    </row>
    <row r="289" spans="1:14" x14ac:dyDescent="0.2">
      <c r="A289" s="187">
        <f t="shared" si="16"/>
        <v>2031</v>
      </c>
      <c r="B289" s="187">
        <f t="shared" si="17"/>
        <v>11</v>
      </c>
      <c r="C289" s="1">
        <f>'Florida_Keys FR'!G336</f>
        <v>128.05766620350886</v>
      </c>
      <c r="D289" s="1">
        <f>+Key_West!J420</f>
        <v>0</v>
      </c>
      <c r="E289" s="164">
        <f>+'LEE County'!E264</f>
        <v>744.39769989065803</v>
      </c>
      <c r="F289" s="1">
        <f>+Metro_Dade!I385</f>
        <v>0</v>
      </c>
      <c r="G289" s="1">
        <v>0</v>
      </c>
      <c r="H289" s="41"/>
      <c r="I289" s="1"/>
      <c r="J289" s="1"/>
      <c r="K289" s="1"/>
      <c r="L289" s="1">
        <f t="shared" si="14"/>
        <v>872.45536609416695</v>
      </c>
      <c r="M289" s="195">
        <f>+I289-Summary_CP!I289</f>
        <v>0</v>
      </c>
      <c r="N289" s="1"/>
    </row>
    <row r="290" spans="1:14" x14ac:dyDescent="0.2">
      <c r="A290" s="187">
        <f t="shared" si="16"/>
        <v>2031</v>
      </c>
      <c r="B290" s="187">
        <f t="shared" si="17"/>
        <v>12</v>
      </c>
      <c r="C290" s="1">
        <f>'Florida_Keys FR'!G337</f>
        <v>132.92632317610816</v>
      </c>
      <c r="D290" s="1">
        <f>+Key_West!J421</f>
        <v>0</v>
      </c>
      <c r="E290" s="164">
        <f>+'LEE County'!E265</f>
        <v>762.9253843376747</v>
      </c>
      <c r="F290" s="1">
        <f>+Metro_Dade!I386</f>
        <v>0</v>
      </c>
      <c r="G290" s="1">
        <v>0</v>
      </c>
      <c r="H290" s="41"/>
      <c r="I290" s="1"/>
      <c r="J290" s="1"/>
      <c r="K290" s="1"/>
      <c r="L290" s="1">
        <f t="shared" si="14"/>
        <v>895.85170751378291</v>
      </c>
      <c r="M290" s="195">
        <f>+I290-Summary_CP!I290</f>
        <v>0</v>
      </c>
      <c r="N290" s="1"/>
    </row>
    <row r="291" spans="1:14" x14ac:dyDescent="0.2">
      <c r="A291" s="187">
        <f t="shared" si="16"/>
        <v>2032</v>
      </c>
      <c r="B291" s="187">
        <f t="shared" si="17"/>
        <v>1</v>
      </c>
      <c r="C291" s="1">
        <f>'Florida_Keys FR'!G338</f>
        <v>132.75437084478398</v>
      </c>
      <c r="D291" s="1">
        <f>+Key_West!J422</f>
        <v>0</v>
      </c>
      <c r="E291" s="164">
        <f>+'LEE County'!E266</f>
        <v>970.66205658411207</v>
      </c>
      <c r="F291" s="1">
        <f>+Metro_Dade!I387</f>
        <v>0</v>
      </c>
      <c r="G291" s="1">
        <v>0</v>
      </c>
      <c r="H291" s="41"/>
      <c r="I291" s="1"/>
      <c r="J291" s="1"/>
      <c r="K291" s="1"/>
      <c r="L291" s="1">
        <f t="shared" si="14"/>
        <v>1103.416427428896</v>
      </c>
      <c r="M291" s="195">
        <f>+I291-Summary_CP!I291</f>
        <v>0</v>
      </c>
      <c r="N291" s="1"/>
    </row>
    <row r="292" spans="1:14" x14ac:dyDescent="0.2">
      <c r="A292" s="187">
        <f t="shared" si="16"/>
        <v>2032</v>
      </c>
      <c r="B292" s="187">
        <f t="shared" si="17"/>
        <v>2</v>
      </c>
      <c r="C292" s="1">
        <f>'Florida_Keys FR'!G339</f>
        <v>131.2755621955846</v>
      </c>
      <c r="D292" s="1">
        <f>+Key_West!J423</f>
        <v>0</v>
      </c>
      <c r="E292" s="164">
        <f>+'LEE County'!E267</f>
        <v>869.74738968279928</v>
      </c>
      <c r="F292" s="1">
        <f>+Metro_Dade!I388</f>
        <v>0</v>
      </c>
      <c r="G292" s="1">
        <v>0</v>
      </c>
      <c r="H292" s="41"/>
      <c r="I292" s="1"/>
      <c r="J292" s="1"/>
      <c r="K292" s="1"/>
      <c r="L292" s="1">
        <f t="shared" si="14"/>
        <v>1001.0229518783839</v>
      </c>
      <c r="M292" s="195">
        <f>+I292-Summary_CP!I292</f>
        <v>0</v>
      </c>
      <c r="N292" s="1"/>
    </row>
    <row r="293" spans="1:14" x14ac:dyDescent="0.2">
      <c r="A293" s="187">
        <f t="shared" si="16"/>
        <v>2032</v>
      </c>
      <c r="B293" s="187">
        <f t="shared" si="17"/>
        <v>3</v>
      </c>
      <c r="C293" s="1">
        <f>'Florida_Keys FR'!G340</f>
        <v>138.95395552924711</v>
      </c>
      <c r="D293" s="1">
        <f>+Key_West!J424</f>
        <v>0</v>
      </c>
      <c r="E293" s="164">
        <f>+'LEE County'!E268</f>
        <v>756.00234884513986</v>
      </c>
      <c r="F293" s="1">
        <f>+Metro_Dade!I389</f>
        <v>0</v>
      </c>
      <c r="G293" s="1">
        <v>0</v>
      </c>
      <c r="H293" s="41"/>
      <c r="I293" s="1"/>
      <c r="J293" s="1"/>
      <c r="K293" s="1"/>
      <c r="L293" s="1">
        <f t="shared" si="14"/>
        <v>894.95630437438695</v>
      </c>
      <c r="M293" s="195">
        <f>+I293-Summary_CP!I293</f>
        <v>0</v>
      </c>
      <c r="N293" s="1"/>
    </row>
    <row r="294" spans="1:14" x14ac:dyDescent="0.2">
      <c r="A294" s="187">
        <f t="shared" si="16"/>
        <v>2032</v>
      </c>
      <c r="B294" s="187">
        <f t="shared" si="17"/>
        <v>4</v>
      </c>
      <c r="C294" s="1">
        <f>'Florida_Keys FR'!G341</f>
        <v>144.36120186056706</v>
      </c>
      <c r="D294" s="1">
        <f>+Key_West!J425</f>
        <v>0</v>
      </c>
      <c r="E294" s="164">
        <f>+'LEE County'!E269</f>
        <v>762.11090808864253</v>
      </c>
      <c r="F294" s="1">
        <f>+Metro_Dade!I390</f>
        <v>0</v>
      </c>
      <c r="G294" s="1">
        <v>0</v>
      </c>
      <c r="H294" s="41"/>
      <c r="I294" s="1"/>
      <c r="J294" s="1"/>
      <c r="K294" s="1"/>
      <c r="L294" s="1">
        <f t="shared" si="14"/>
        <v>906.47210994920965</v>
      </c>
      <c r="M294" s="195">
        <f>+I294-Summary_CP!I294</f>
        <v>0</v>
      </c>
      <c r="N294" s="1"/>
    </row>
    <row r="295" spans="1:14" x14ac:dyDescent="0.2">
      <c r="A295" s="187">
        <f t="shared" si="16"/>
        <v>2032</v>
      </c>
      <c r="B295" s="187">
        <f t="shared" si="17"/>
        <v>5</v>
      </c>
      <c r="C295" s="1">
        <f>'Florida_Keys FR'!G342</f>
        <v>158.53734343147158</v>
      </c>
      <c r="D295" s="1">
        <f>+Key_West!J426</f>
        <v>0</v>
      </c>
      <c r="E295" s="164">
        <f>+'LEE County'!E270</f>
        <v>833.39760776275455</v>
      </c>
      <c r="F295" s="1">
        <f>+Metro_Dade!I391</f>
        <v>0</v>
      </c>
      <c r="G295" s="1">
        <v>0</v>
      </c>
      <c r="H295" s="41"/>
      <c r="I295" s="1"/>
      <c r="J295" s="1"/>
      <c r="K295" s="1"/>
      <c r="L295" s="1">
        <f t="shared" si="14"/>
        <v>991.93495119422619</v>
      </c>
      <c r="M295" s="195">
        <f>+I295-Summary_CP!I295</f>
        <v>0</v>
      </c>
      <c r="N295" s="1"/>
    </row>
    <row r="296" spans="1:14" x14ac:dyDescent="0.2">
      <c r="A296" s="187">
        <f t="shared" si="16"/>
        <v>2032</v>
      </c>
      <c r="B296" s="187">
        <f t="shared" si="17"/>
        <v>6</v>
      </c>
      <c r="C296" s="1">
        <f>'Florida_Keys FR'!G343</f>
        <v>161.84281025135604</v>
      </c>
      <c r="D296" s="1">
        <f>+Key_West!J427</f>
        <v>0</v>
      </c>
      <c r="E296" s="164">
        <f>+'LEE County'!E271</f>
        <v>859.2420845301715</v>
      </c>
      <c r="F296" s="1">
        <f>+Metro_Dade!I392</f>
        <v>0</v>
      </c>
      <c r="G296" s="1">
        <v>0</v>
      </c>
      <c r="H296" s="41"/>
      <c r="I296" s="1"/>
      <c r="J296" s="1"/>
      <c r="K296" s="1"/>
      <c r="L296" s="1">
        <f t="shared" si="14"/>
        <v>1021.0848947815275</v>
      </c>
      <c r="M296" s="195">
        <f>+I296-Summary_CP!I296</f>
        <v>0</v>
      </c>
      <c r="N296" s="1"/>
    </row>
    <row r="297" spans="1:14" x14ac:dyDescent="0.2">
      <c r="A297" s="187">
        <f t="shared" si="16"/>
        <v>2032</v>
      </c>
      <c r="B297" s="187">
        <f t="shared" si="17"/>
        <v>7</v>
      </c>
      <c r="C297" s="1">
        <f>'Florida_Keys FR'!G344</f>
        <v>170.64033806989403</v>
      </c>
      <c r="D297" s="1">
        <f>+Key_West!J428</f>
        <v>0</v>
      </c>
      <c r="E297" s="164">
        <f>+'LEE County'!E272</f>
        <v>880.34083385405665</v>
      </c>
      <c r="F297" s="1">
        <f>+Metro_Dade!I393</f>
        <v>0</v>
      </c>
      <c r="G297" s="1">
        <v>0</v>
      </c>
      <c r="H297" s="41"/>
      <c r="I297" s="1"/>
      <c r="J297" s="1"/>
      <c r="K297" s="1"/>
      <c r="L297" s="1">
        <f t="shared" si="14"/>
        <v>1050.9811719239506</v>
      </c>
      <c r="M297" s="195">
        <f>+I297-Summary_CP!I297</f>
        <v>0</v>
      </c>
      <c r="N297" s="1"/>
    </row>
    <row r="298" spans="1:14" s="67" customFormat="1" x14ac:dyDescent="0.2">
      <c r="A298" s="64">
        <f t="shared" si="16"/>
        <v>2032</v>
      </c>
      <c r="B298" s="64">
        <f t="shared" si="17"/>
        <v>8</v>
      </c>
      <c r="C298" s="1">
        <f>'Florida_Keys FR'!G345</f>
        <v>169.02780248904193</v>
      </c>
      <c r="D298" s="66">
        <f>+Key_West!J429</f>
        <v>0</v>
      </c>
      <c r="E298" s="183">
        <f>+'LEE County'!E273</f>
        <v>879.08063880638019</v>
      </c>
      <c r="F298" s="66">
        <f>+Metro_Dade!I394</f>
        <v>0</v>
      </c>
      <c r="G298" s="1">
        <v>0</v>
      </c>
      <c r="H298" s="41"/>
      <c r="I298" s="66"/>
      <c r="J298" s="66"/>
      <c r="K298" s="66"/>
      <c r="L298" s="1">
        <f t="shared" si="14"/>
        <v>1048.1084412954222</v>
      </c>
      <c r="M298" s="195">
        <f>+I298-Summary_CP!I298</f>
        <v>0</v>
      </c>
      <c r="N298" s="1"/>
    </row>
    <row r="299" spans="1:14" x14ac:dyDescent="0.2">
      <c r="A299" s="187">
        <f t="shared" si="16"/>
        <v>2032</v>
      </c>
      <c r="B299" s="187">
        <f t="shared" si="17"/>
        <v>9</v>
      </c>
      <c r="C299" s="1">
        <f>'Florida_Keys FR'!G346</f>
        <v>159.50957192761334</v>
      </c>
      <c r="D299" s="1">
        <f>+Key_West!J430</f>
        <v>0</v>
      </c>
      <c r="E299" s="164">
        <f>+'LEE County'!E274</f>
        <v>851.2326210050594</v>
      </c>
      <c r="F299" s="1">
        <f>+Metro_Dade!I395</f>
        <v>0</v>
      </c>
      <c r="G299" s="1">
        <v>0</v>
      </c>
      <c r="H299" s="41"/>
      <c r="I299" s="1"/>
      <c r="J299" s="1"/>
      <c r="K299" s="1"/>
      <c r="L299" s="1">
        <f t="shared" si="14"/>
        <v>1010.7421929326728</v>
      </c>
      <c r="M299" s="195">
        <f>+I299-Summary_CP!I299</f>
        <v>0</v>
      </c>
      <c r="N299" s="1"/>
    </row>
    <row r="300" spans="1:14" x14ac:dyDescent="0.2">
      <c r="A300" s="187">
        <f t="shared" si="16"/>
        <v>2032</v>
      </c>
      <c r="B300" s="187">
        <f t="shared" si="17"/>
        <v>10</v>
      </c>
      <c r="C300" s="1">
        <f>'Florida_Keys FR'!G347</f>
        <v>144.09708223493649</v>
      </c>
      <c r="D300" s="1">
        <f>+Key_West!J431</f>
        <v>0</v>
      </c>
      <c r="E300" s="164">
        <f>+'LEE County'!E275</f>
        <v>806.22472878180849</v>
      </c>
      <c r="F300" s="1">
        <f>+Metro_Dade!I396</f>
        <v>0</v>
      </c>
      <c r="G300" s="1">
        <v>0</v>
      </c>
      <c r="H300" s="41"/>
      <c r="I300" s="1"/>
      <c r="J300" s="1"/>
      <c r="K300" s="1"/>
      <c r="L300" s="1">
        <f t="shared" si="14"/>
        <v>950.32181101674496</v>
      </c>
      <c r="M300" s="195">
        <f>+I300-Summary_CP!I300</f>
        <v>0</v>
      </c>
      <c r="N300" s="1"/>
    </row>
    <row r="301" spans="1:14" x14ac:dyDescent="0.2">
      <c r="A301" s="187">
        <f t="shared" si="16"/>
        <v>2032</v>
      </c>
      <c r="B301" s="187">
        <f t="shared" si="17"/>
        <v>11</v>
      </c>
      <c r="C301" s="1">
        <f>'Florida_Keys FR'!G348</f>
        <v>128.71076030114676</v>
      </c>
      <c r="D301" s="1">
        <f>+Key_West!J432</f>
        <v>0</v>
      </c>
      <c r="E301" s="164">
        <f>+'LEE County'!E276</f>
        <v>751.75733586360684</v>
      </c>
      <c r="F301" s="1">
        <f>+Metro_Dade!I397</f>
        <v>0</v>
      </c>
      <c r="G301" s="1">
        <v>0</v>
      </c>
      <c r="H301" s="41"/>
      <c r="I301" s="1"/>
      <c r="J301" s="1"/>
      <c r="K301" s="1"/>
      <c r="L301" s="1">
        <f t="shared" si="14"/>
        <v>880.46809616475366</v>
      </c>
      <c r="M301" s="195">
        <f>+I301-Summary_CP!I301</f>
        <v>0</v>
      </c>
      <c r="N301" s="1"/>
    </row>
    <row r="302" spans="1:14" x14ac:dyDescent="0.2">
      <c r="A302" s="187">
        <f t="shared" si="16"/>
        <v>2032</v>
      </c>
      <c r="B302" s="187">
        <f t="shared" si="17"/>
        <v>12</v>
      </c>
      <c r="C302" s="1">
        <f>'Florida_Keys FR'!G349</f>
        <v>133.60424742430632</v>
      </c>
      <c r="D302" s="1">
        <f>+Key_West!J433</f>
        <v>0</v>
      </c>
      <c r="E302" s="164">
        <f>+'LEE County'!E277</f>
        <v>770.08938313272517</v>
      </c>
      <c r="F302" s="1">
        <f>+Metro_Dade!I398</f>
        <v>0</v>
      </c>
      <c r="G302" s="1">
        <v>0</v>
      </c>
      <c r="H302" s="41"/>
      <c r="I302" s="1"/>
      <c r="J302" s="1"/>
      <c r="K302" s="1"/>
      <c r="L302" s="1">
        <f t="shared" si="14"/>
        <v>903.6936305570315</v>
      </c>
      <c r="M302" s="195">
        <f>+I302-Summary_CP!I302</f>
        <v>0</v>
      </c>
      <c r="N302" s="1"/>
    </row>
    <row r="303" spans="1:14" x14ac:dyDescent="0.2">
      <c r="A303" s="187">
        <f t="shared" si="16"/>
        <v>2033</v>
      </c>
      <c r="B303" s="187">
        <f t="shared" si="17"/>
        <v>1</v>
      </c>
      <c r="C303" s="1">
        <f>'Florida_Keys FR'!G350</f>
        <v>133.43141813609239</v>
      </c>
      <c r="D303" s="1">
        <f>+Key_West!J434</f>
        <v>0</v>
      </c>
      <c r="E303" s="164">
        <f>+'LEE County'!E278</f>
        <v>977.6625592869766</v>
      </c>
      <c r="F303" s="1">
        <f>+Metro_Dade!I399</f>
        <v>0</v>
      </c>
      <c r="G303" s="1">
        <v>0</v>
      </c>
      <c r="H303" s="41"/>
      <c r="I303" s="1"/>
      <c r="J303" s="1"/>
      <c r="K303" s="1"/>
      <c r="L303" s="1">
        <f t="shared" si="14"/>
        <v>1111.093977423069</v>
      </c>
      <c r="M303" s="195">
        <f>+I303-Summary_CP!I303</f>
        <v>0</v>
      </c>
      <c r="N303" s="1"/>
    </row>
    <row r="304" spans="1:14" x14ac:dyDescent="0.2">
      <c r="A304" s="187">
        <f t="shared" si="16"/>
        <v>2033</v>
      </c>
      <c r="B304" s="187">
        <f t="shared" si="17"/>
        <v>2</v>
      </c>
      <c r="C304" s="1">
        <f>'Florida_Keys FR'!G351</f>
        <v>131.9450675627821</v>
      </c>
      <c r="D304" s="1">
        <f>+Key_West!J435</f>
        <v>0</v>
      </c>
      <c r="E304" s="164">
        <f>+'LEE County'!E279</f>
        <v>877.16803537776764</v>
      </c>
      <c r="F304" s="1">
        <f>+Metro_Dade!I400</f>
        <v>0</v>
      </c>
      <c r="G304" s="1">
        <v>0</v>
      </c>
      <c r="H304" s="41"/>
      <c r="I304" s="1"/>
      <c r="J304" s="1"/>
      <c r="K304" s="1"/>
      <c r="L304" s="1">
        <f t="shared" si="14"/>
        <v>1009.1131029405498</v>
      </c>
      <c r="M304" s="195">
        <f>+I304-Summary_CP!I304</f>
        <v>0</v>
      </c>
      <c r="N304" s="1"/>
    </row>
    <row r="305" spans="1:14" x14ac:dyDescent="0.2">
      <c r="A305" s="187">
        <f t="shared" si="16"/>
        <v>2033</v>
      </c>
      <c r="B305" s="187">
        <f t="shared" si="17"/>
        <v>3</v>
      </c>
      <c r="C305" s="1">
        <f>'Florida_Keys FR'!G352</f>
        <v>139.66262070244628</v>
      </c>
      <c r="D305" s="1">
        <f>+Key_West!J436</f>
        <v>0</v>
      </c>
      <c r="E305" s="164">
        <f>+'LEE County'!E280</f>
        <v>763.91626516696454</v>
      </c>
      <c r="F305" s="1">
        <f>+Metro_Dade!I401</f>
        <v>0</v>
      </c>
      <c r="G305" s="1">
        <v>0</v>
      </c>
      <c r="H305" s="41"/>
      <c r="I305" s="1"/>
      <c r="J305" s="1"/>
      <c r="K305" s="1"/>
      <c r="L305" s="1">
        <f t="shared" si="14"/>
        <v>903.57888586941078</v>
      </c>
      <c r="M305" s="195">
        <f>+I305-Summary_CP!I305</f>
        <v>0</v>
      </c>
      <c r="N305" s="1"/>
    </row>
    <row r="306" spans="1:14" x14ac:dyDescent="0.2">
      <c r="A306" s="187">
        <f t="shared" si="16"/>
        <v>2033</v>
      </c>
      <c r="B306" s="187">
        <f t="shared" si="17"/>
        <v>4</v>
      </c>
      <c r="C306" s="1">
        <f>'Florida_Keys FR'!G353</f>
        <v>145.09744399005595</v>
      </c>
      <c r="D306" s="1">
        <f>+Key_West!J437</f>
        <v>0</v>
      </c>
      <c r="E306" s="164">
        <f>+'LEE County'!E281</f>
        <v>769.96575372938003</v>
      </c>
      <c r="F306" s="1">
        <f>+Metro_Dade!I402</f>
        <v>0</v>
      </c>
      <c r="G306" s="1">
        <v>0</v>
      </c>
      <c r="H306" s="41"/>
      <c r="I306" s="1"/>
      <c r="J306" s="1"/>
      <c r="K306" s="1"/>
      <c r="L306" s="1">
        <f t="shared" si="14"/>
        <v>915.06319771943595</v>
      </c>
      <c r="M306" s="195">
        <f>+I306-Summary_CP!I306</f>
        <v>0</v>
      </c>
      <c r="N306" s="1"/>
    </row>
    <row r="307" spans="1:14" x14ac:dyDescent="0.2">
      <c r="A307" s="187">
        <f t="shared" si="16"/>
        <v>2033</v>
      </c>
      <c r="B307" s="187">
        <f t="shared" si="17"/>
        <v>5</v>
      </c>
      <c r="C307" s="1">
        <f>'Florida_Keys FR'!G354</f>
        <v>159.34588388297215</v>
      </c>
      <c r="D307" s="1">
        <f>+Key_West!J438</f>
        <v>0</v>
      </c>
      <c r="E307" s="164">
        <f>+'LEE County'!E282</f>
        <v>841.08216365281419</v>
      </c>
      <c r="F307" s="1">
        <f>+Metro_Dade!I403</f>
        <v>0</v>
      </c>
      <c r="G307" s="1">
        <v>0</v>
      </c>
      <c r="H307" s="41"/>
      <c r="I307" s="1"/>
      <c r="J307" s="1"/>
      <c r="K307" s="1"/>
      <c r="L307" s="1">
        <f t="shared" si="14"/>
        <v>1000.4280475357864</v>
      </c>
      <c r="M307" s="195">
        <f>+I307-Summary_CP!I307</f>
        <v>0</v>
      </c>
      <c r="N307" s="1"/>
    </row>
    <row r="308" spans="1:14" x14ac:dyDescent="0.2">
      <c r="A308" s="187">
        <f t="shared" si="16"/>
        <v>2033</v>
      </c>
      <c r="B308" s="187">
        <f t="shared" si="17"/>
        <v>6</v>
      </c>
      <c r="C308" s="1">
        <f>'Florida_Keys FR'!G355</f>
        <v>162.66820858363798</v>
      </c>
      <c r="D308" s="1">
        <f>+Key_West!J439</f>
        <v>0</v>
      </c>
      <c r="E308" s="164">
        <f>+'LEE County'!E283</f>
        <v>866.78829550462501</v>
      </c>
      <c r="F308" s="1">
        <f>+Metro_Dade!I404</f>
        <v>0</v>
      </c>
      <c r="G308" s="1">
        <v>0</v>
      </c>
      <c r="H308" s="41"/>
      <c r="I308" s="1"/>
      <c r="J308" s="1"/>
      <c r="K308" s="1"/>
      <c r="L308" s="1">
        <f t="shared" si="14"/>
        <v>1029.456504088263</v>
      </c>
      <c r="M308" s="195">
        <f>+I308-Summary_CP!I308</f>
        <v>0</v>
      </c>
      <c r="N308" s="1"/>
    </row>
    <row r="309" spans="1:14" x14ac:dyDescent="0.2">
      <c r="A309" s="187">
        <f t="shared" si="16"/>
        <v>2033</v>
      </c>
      <c r="B309" s="187">
        <f t="shared" si="17"/>
        <v>7</v>
      </c>
      <c r="C309" s="1">
        <f>'Florida_Keys FR'!G356</f>
        <v>171.51025237379559</v>
      </c>
      <c r="D309" s="1">
        <f>+Key_West!J440</f>
        <v>0</v>
      </c>
      <c r="E309" s="164">
        <f>+'LEE County'!E284</f>
        <v>887.76085146043863</v>
      </c>
      <c r="F309" s="1">
        <f>+Metro_Dade!I405</f>
        <v>0</v>
      </c>
      <c r="G309" s="1">
        <v>0</v>
      </c>
      <c r="H309" s="41"/>
      <c r="I309" s="1"/>
      <c r="J309" s="1"/>
      <c r="K309" s="1"/>
      <c r="L309" s="1">
        <f t="shared" si="14"/>
        <v>1059.2711038342343</v>
      </c>
      <c r="M309" s="195">
        <f>+I309-Summary_CP!I309</f>
        <v>0</v>
      </c>
      <c r="N309" s="1"/>
    </row>
    <row r="310" spans="1:14" s="67" customFormat="1" x14ac:dyDescent="0.2">
      <c r="A310" s="64">
        <f t="shared" si="16"/>
        <v>2033</v>
      </c>
      <c r="B310" s="64">
        <f t="shared" si="17"/>
        <v>8</v>
      </c>
      <c r="C310" s="1">
        <f>'Florida_Keys FR'!G357</f>
        <v>169.88984428173612</v>
      </c>
      <c r="D310" s="66">
        <f>+Key_West!J441</f>
        <v>0</v>
      </c>
      <c r="E310" s="183">
        <f>+'LEE County'!E285</f>
        <v>886.47024518994647</v>
      </c>
      <c r="F310" s="66">
        <f>+Metro_Dade!I406</f>
        <v>0</v>
      </c>
      <c r="G310" s="1">
        <v>0</v>
      </c>
      <c r="H310" s="41"/>
      <c r="I310" s="66"/>
      <c r="J310" s="66"/>
      <c r="K310" s="66"/>
      <c r="L310" s="1">
        <f t="shared" si="14"/>
        <v>1056.3600894716826</v>
      </c>
      <c r="M310" s="195">
        <f>+I310-Summary_CP!I310</f>
        <v>0</v>
      </c>
      <c r="N310" s="1"/>
    </row>
    <row r="311" spans="1:14" x14ac:dyDescent="0.2">
      <c r="A311" s="187">
        <f t="shared" si="16"/>
        <v>2033</v>
      </c>
      <c r="B311" s="187">
        <f t="shared" si="17"/>
        <v>9</v>
      </c>
      <c r="C311" s="1">
        <f>'Florida_Keys FR'!G358</f>
        <v>160.32307074444412</v>
      </c>
      <c r="D311" s="1">
        <f>+Key_West!J442</f>
        <v>0</v>
      </c>
      <c r="E311" s="164">
        <f>+'LEE County'!E286</f>
        <v>858.72925678901163</v>
      </c>
      <c r="F311" s="1">
        <f>+Metro_Dade!I407</f>
        <v>0</v>
      </c>
      <c r="G311" s="1">
        <v>0</v>
      </c>
      <c r="H311" s="41"/>
      <c r="I311" s="1"/>
      <c r="J311" s="1"/>
      <c r="K311" s="1"/>
      <c r="L311" s="1">
        <f t="shared" si="14"/>
        <v>1019.0523275334558</v>
      </c>
      <c r="M311" s="195">
        <f>+I311-Summary_CP!I311</f>
        <v>0</v>
      </c>
      <c r="N311" s="1"/>
    </row>
    <row r="312" spans="1:14" x14ac:dyDescent="0.2">
      <c r="A312" s="187">
        <f t="shared" si="16"/>
        <v>2033</v>
      </c>
      <c r="B312" s="187">
        <f t="shared" si="17"/>
        <v>10</v>
      </c>
      <c r="C312" s="1">
        <f>'Florida_Keys FR'!G359</f>
        <v>144.83197735433478</v>
      </c>
      <c r="D312" s="1">
        <f>+Key_West!J443</f>
        <v>0</v>
      </c>
      <c r="E312" s="164">
        <f>+'LEE County'!E287</f>
        <v>813.73147700115317</v>
      </c>
      <c r="F312" s="1">
        <f>+Metro_Dade!I408</f>
        <v>0</v>
      </c>
      <c r="G312" s="1">
        <v>0</v>
      </c>
      <c r="H312" s="41"/>
      <c r="I312" s="1"/>
      <c r="J312" s="1"/>
      <c r="K312" s="1"/>
      <c r="L312" s="1">
        <f t="shared" si="14"/>
        <v>958.56345435548792</v>
      </c>
      <c r="M312" s="195">
        <f>+I312-Summary_CP!I312</f>
        <v>0</v>
      </c>
      <c r="N312" s="1"/>
    </row>
    <row r="313" spans="1:14" x14ac:dyDescent="0.2">
      <c r="A313" s="187">
        <f t="shared" si="16"/>
        <v>2033</v>
      </c>
      <c r="B313" s="187">
        <f t="shared" si="17"/>
        <v>11</v>
      </c>
      <c r="C313" s="1">
        <f>'Florida_Keys FR'!G360</f>
        <v>129.36718517868263</v>
      </c>
      <c r="D313" s="1">
        <f>+Key_West!J444</f>
        <v>0</v>
      </c>
      <c r="E313" s="164">
        <f>+'LEE County'!E288</f>
        <v>759.18973434195061</v>
      </c>
      <c r="F313" s="1">
        <f>+Metro_Dade!I409</f>
        <v>0</v>
      </c>
      <c r="G313" s="1">
        <v>0</v>
      </c>
      <c r="H313" s="41"/>
      <c r="I313" s="1"/>
      <c r="J313" s="1"/>
      <c r="K313" s="1"/>
      <c r="L313" s="1">
        <f t="shared" si="14"/>
        <v>888.5569195206333</v>
      </c>
      <c r="M313" s="195">
        <f>+I313-Summary_CP!I313</f>
        <v>0</v>
      </c>
      <c r="N313" s="1"/>
    </row>
    <row r="314" spans="1:14" x14ac:dyDescent="0.2">
      <c r="A314" s="187">
        <f t="shared" si="16"/>
        <v>2033</v>
      </c>
      <c r="B314" s="187">
        <f t="shared" si="17"/>
        <v>12</v>
      </c>
      <c r="C314" s="1">
        <f>'Florida_Keys FR'!G361</f>
        <v>134.2856290861703</v>
      </c>
      <c r="D314" s="1">
        <f>+Key_West!J445</f>
        <v>0</v>
      </c>
      <c r="E314" s="164">
        <f>+'LEE County'!E289</f>
        <v>777.32065309188829</v>
      </c>
      <c r="F314" s="1">
        <f>+Metro_Dade!I410</f>
        <v>0</v>
      </c>
      <c r="G314" s="1">
        <v>0</v>
      </c>
      <c r="H314" s="41"/>
      <c r="I314" s="1"/>
      <c r="J314" s="1"/>
      <c r="K314" s="1"/>
      <c r="L314" s="1">
        <f t="shared" si="14"/>
        <v>911.60628217805856</v>
      </c>
      <c r="M314" s="195">
        <f>+I314-Summary_CP!I314</f>
        <v>0</v>
      </c>
      <c r="N314" s="1"/>
    </row>
    <row r="315" spans="1:14" x14ac:dyDescent="0.2">
      <c r="A315" s="187">
        <f t="shared" si="16"/>
        <v>2034</v>
      </c>
      <c r="B315" s="187">
        <f t="shared" si="17"/>
        <v>1</v>
      </c>
      <c r="C315" s="1">
        <f>'Florida_Keys FR'!G362</f>
        <v>134.11191836858649</v>
      </c>
      <c r="D315" s="1">
        <f>+Key_West!J446</f>
        <v>0</v>
      </c>
      <c r="E315" s="164">
        <f>+'LEE County'!E290</f>
        <v>984.71355024964328</v>
      </c>
      <c r="F315" s="1">
        <f>+Metro_Dade!I411</f>
        <v>0</v>
      </c>
      <c r="G315" s="1">
        <v>0</v>
      </c>
      <c r="H315" s="41"/>
      <c r="I315" s="1"/>
      <c r="J315" s="1"/>
      <c r="K315" s="1"/>
      <c r="L315" s="1">
        <f t="shared" si="14"/>
        <v>1118.8254686182297</v>
      </c>
      <c r="M315" s="195">
        <f>+I315-Summary_CP!I315</f>
        <v>0</v>
      </c>
      <c r="N315" s="1"/>
    </row>
    <row r="316" spans="1:14" x14ac:dyDescent="0.2">
      <c r="A316" s="187">
        <f t="shared" si="16"/>
        <v>2034</v>
      </c>
      <c r="B316" s="187">
        <f t="shared" si="17"/>
        <v>2</v>
      </c>
      <c r="C316" s="1">
        <f>'Florida_Keys FR'!G363</f>
        <v>132.6179874073523</v>
      </c>
      <c r="D316" s="1">
        <f>+Key_West!J447</f>
        <v>0</v>
      </c>
      <c r="E316" s="164">
        <f>+'LEE County'!E291</f>
        <v>884.65199368877086</v>
      </c>
      <c r="F316" s="1">
        <f>+Metro_Dade!I412</f>
        <v>0</v>
      </c>
      <c r="G316" s="1">
        <v>0</v>
      </c>
      <c r="H316" s="41"/>
      <c r="I316" s="1"/>
      <c r="J316" s="1"/>
      <c r="K316" s="1"/>
      <c r="L316" s="1">
        <f t="shared" si="14"/>
        <v>1017.2699810961232</v>
      </c>
      <c r="M316" s="195">
        <f>+I316-Summary_CP!I316</f>
        <v>0</v>
      </c>
      <c r="N316" s="1"/>
    </row>
    <row r="317" spans="1:14" x14ac:dyDescent="0.2">
      <c r="A317" s="187">
        <f t="shared" si="16"/>
        <v>2034</v>
      </c>
      <c r="B317" s="187">
        <f t="shared" si="17"/>
        <v>3</v>
      </c>
      <c r="C317" s="1">
        <f>'Florida_Keys FR'!G364</f>
        <v>140.37490006802875</v>
      </c>
      <c r="D317" s="1">
        <f>+Key_West!J448</f>
        <v>0</v>
      </c>
      <c r="E317" s="164">
        <f>+'LEE County'!E292</f>
        <v>771.91302524138405</v>
      </c>
      <c r="F317" s="1">
        <f>+Metro_Dade!I413</f>
        <v>0</v>
      </c>
      <c r="G317" s="1">
        <v>0</v>
      </c>
      <c r="H317" s="41"/>
      <c r="I317" s="1"/>
      <c r="J317" s="1"/>
      <c r="K317" s="1"/>
      <c r="L317" s="1">
        <f t="shared" si="14"/>
        <v>912.2879253094128</v>
      </c>
      <c r="M317" s="195">
        <f>+I317-Summary_CP!I317</f>
        <v>0</v>
      </c>
      <c r="N317" s="1"/>
    </row>
    <row r="318" spans="1:14" x14ac:dyDescent="0.2">
      <c r="A318" s="187">
        <f t="shared" si="16"/>
        <v>2034</v>
      </c>
      <c r="B318" s="187">
        <f t="shared" si="17"/>
        <v>4</v>
      </c>
      <c r="C318" s="1">
        <f>'Florida_Keys FR'!G365</f>
        <v>145.83744095440522</v>
      </c>
      <c r="D318" s="1">
        <f>+Key_West!J449</f>
        <v>0</v>
      </c>
      <c r="E318" s="164">
        <f>+'LEE County'!E293</f>
        <v>777.90155687825052</v>
      </c>
      <c r="F318" s="1">
        <f>+Metro_Dade!I414</f>
        <v>0</v>
      </c>
      <c r="G318" s="1">
        <v>0</v>
      </c>
      <c r="H318" s="41"/>
      <c r="I318" s="1"/>
      <c r="J318" s="1"/>
      <c r="K318" s="1"/>
      <c r="L318" s="1">
        <f t="shared" si="14"/>
        <v>923.73899783265574</v>
      </c>
      <c r="M318" s="195">
        <f>+I318-Summary_CP!I318</f>
        <v>0</v>
      </c>
      <c r="N318" s="1"/>
    </row>
    <row r="319" spans="1:14" x14ac:dyDescent="0.2">
      <c r="A319" s="187">
        <f t="shared" si="16"/>
        <v>2034</v>
      </c>
      <c r="B319" s="187">
        <f t="shared" si="17"/>
        <v>5</v>
      </c>
      <c r="C319" s="1">
        <f>'Florida_Keys FR'!G366</f>
        <v>160.15854789077537</v>
      </c>
      <c r="D319" s="1">
        <f>+Key_West!J450</f>
        <v>0</v>
      </c>
      <c r="E319" s="164">
        <f>+'LEE County'!E294</f>
        <v>848.83757695676297</v>
      </c>
      <c r="F319" s="1">
        <f>+Metro_Dade!I415</f>
        <v>0</v>
      </c>
      <c r="G319" s="1">
        <v>0</v>
      </c>
      <c r="H319" s="41"/>
      <c r="I319" s="1"/>
      <c r="J319" s="1"/>
      <c r="K319" s="1"/>
      <c r="L319" s="1">
        <f t="shared" si="14"/>
        <v>1008.9961248475383</v>
      </c>
      <c r="M319" s="195">
        <f>+I319-Summary_CP!I319</f>
        <v>0</v>
      </c>
      <c r="N319" s="1"/>
    </row>
    <row r="320" spans="1:14" x14ac:dyDescent="0.2">
      <c r="A320" s="187">
        <f t="shared" si="16"/>
        <v>2034</v>
      </c>
      <c r="B320" s="187">
        <f t="shared" si="17"/>
        <v>6</v>
      </c>
      <c r="C320" s="1">
        <f>'Florida_Keys FR'!G367</f>
        <v>163.49781644741455</v>
      </c>
      <c r="D320" s="1">
        <f>+Key_West!J451</f>
        <v>0</v>
      </c>
      <c r="E320" s="164">
        <f>+'LEE County'!E295</f>
        <v>874.40078035124588</v>
      </c>
      <c r="F320" s="1">
        <f>+Metro_Dade!I416</f>
        <v>0</v>
      </c>
      <c r="G320" s="1">
        <v>0</v>
      </c>
      <c r="H320" s="41"/>
      <c r="I320" s="1"/>
      <c r="J320" s="1"/>
      <c r="K320" s="1"/>
      <c r="L320" s="1">
        <f t="shared" si="14"/>
        <v>1037.8985967986605</v>
      </c>
      <c r="M320" s="195">
        <f>+I320-Summary_CP!I320</f>
        <v>0</v>
      </c>
      <c r="N320" s="1"/>
    </row>
    <row r="321" spans="1:14" x14ac:dyDescent="0.2">
      <c r="A321" s="187">
        <f t="shared" si="16"/>
        <v>2034</v>
      </c>
      <c r="B321" s="187">
        <f t="shared" si="17"/>
        <v>7</v>
      </c>
      <c r="C321" s="1">
        <f>'Florida_Keys FR'!G368</f>
        <v>172.38460144912747</v>
      </c>
      <c r="D321" s="1">
        <f>+Key_West!J452</f>
        <v>0</v>
      </c>
      <c r="E321" s="164">
        <f>+'LEE County'!E296</f>
        <v>895.2434092321314</v>
      </c>
      <c r="F321" s="1">
        <f>+Metro_Dade!I417</f>
        <v>0</v>
      </c>
      <c r="G321" s="1">
        <v>0</v>
      </c>
      <c r="H321" s="41"/>
      <c r="I321" s="1"/>
      <c r="J321" s="1"/>
      <c r="K321" s="1"/>
      <c r="L321" s="1">
        <f t="shared" si="14"/>
        <v>1067.628010681259</v>
      </c>
      <c r="M321" s="195">
        <f>+I321-Summary_CP!I321</f>
        <v>0</v>
      </c>
      <c r="N321" s="1"/>
    </row>
    <row r="322" spans="1:14" s="67" customFormat="1" x14ac:dyDescent="0.2">
      <c r="A322" s="64">
        <f t="shared" si="16"/>
        <v>2034</v>
      </c>
      <c r="B322" s="64">
        <f t="shared" si="17"/>
        <v>8</v>
      </c>
      <c r="C322" s="1">
        <f>'Florida_Keys FR'!G369</f>
        <v>170.75628248757303</v>
      </c>
      <c r="D322" s="66">
        <f>+Key_West!J453</f>
        <v>0</v>
      </c>
      <c r="E322" s="183">
        <f>+'LEE County'!E297</f>
        <v>893.92196906318713</v>
      </c>
      <c r="F322" s="66">
        <f>+Metro_Dade!I418</f>
        <v>0</v>
      </c>
      <c r="G322" s="1">
        <v>0</v>
      </c>
      <c r="H322" s="41"/>
      <c r="I322" s="66"/>
      <c r="J322" s="66"/>
      <c r="K322" s="66"/>
      <c r="L322" s="1">
        <f t="shared" si="14"/>
        <v>1064.6782515507603</v>
      </c>
      <c r="M322" s="195">
        <f>+I322-Summary_CP!I322</f>
        <v>0</v>
      </c>
      <c r="N322" s="1"/>
    </row>
    <row r="323" spans="1:14" x14ac:dyDescent="0.2">
      <c r="A323" s="187">
        <f t="shared" si="16"/>
        <v>2034</v>
      </c>
      <c r="B323" s="187">
        <f t="shared" si="17"/>
        <v>9</v>
      </c>
      <c r="C323" s="1">
        <f>'Florida_Keys FR'!G370</f>
        <v>161.14071840524076</v>
      </c>
      <c r="D323" s="1">
        <f>+Key_West!J454</f>
        <v>0</v>
      </c>
      <c r="E323" s="164">
        <f>+'LEE County'!E298</f>
        <v>866.29191394795646</v>
      </c>
      <c r="F323" s="1">
        <f>+Metro_Dade!I419</f>
        <v>0</v>
      </c>
      <c r="G323" s="1">
        <v>0</v>
      </c>
      <c r="H323" s="41"/>
      <c r="I323" s="1"/>
      <c r="J323" s="1"/>
      <c r="K323" s="1"/>
      <c r="L323" s="1">
        <f t="shared" si="14"/>
        <v>1027.4326323531973</v>
      </c>
      <c r="M323" s="195">
        <f>+I323-Summary_CP!I323</f>
        <v>0</v>
      </c>
      <c r="N323" s="1"/>
    </row>
    <row r="324" spans="1:14" x14ac:dyDescent="0.2">
      <c r="A324" s="187">
        <f t="shared" si="16"/>
        <v>2034</v>
      </c>
      <c r="B324" s="187">
        <f t="shared" si="17"/>
        <v>10</v>
      </c>
      <c r="C324" s="1">
        <f>'Florida_Keys FR'!G371</f>
        <v>145.57062043884201</v>
      </c>
      <c r="D324" s="1">
        <f>+Key_West!J455</f>
        <v>0</v>
      </c>
      <c r="E324" s="164">
        <f>+'LEE County'!E299</f>
        <v>821.30812045791356</v>
      </c>
      <c r="F324" s="1">
        <f>+Metro_Dade!I420</f>
        <v>0</v>
      </c>
      <c r="G324" s="1">
        <v>0</v>
      </c>
      <c r="H324" s="41"/>
      <c r="I324" s="1"/>
      <c r="J324" s="1"/>
      <c r="K324" s="1"/>
      <c r="L324" s="1">
        <f t="shared" ref="L324:L387" si="18">SUM(C324:K324)</f>
        <v>966.87874089675552</v>
      </c>
      <c r="M324" s="195">
        <f>+I324-Summary_CP!I324</f>
        <v>0</v>
      </c>
      <c r="N324" s="1"/>
    </row>
    <row r="325" spans="1:14" x14ac:dyDescent="0.2">
      <c r="A325" s="187">
        <f t="shared" si="16"/>
        <v>2034</v>
      </c>
      <c r="B325" s="187">
        <f t="shared" si="17"/>
        <v>11</v>
      </c>
      <c r="C325" s="1">
        <f>'Florida_Keys FR'!G372</f>
        <v>130.02695782309394</v>
      </c>
      <c r="D325" s="1">
        <f>+Key_West!J456</f>
        <v>0</v>
      </c>
      <c r="E325" s="164">
        <f>+'LEE County'!E300</f>
        <v>766.69561470667645</v>
      </c>
      <c r="F325" s="1">
        <f>+Metro_Dade!I421</f>
        <v>0</v>
      </c>
      <c r="G325" s="1">
        <v>0</v>
      </c>
      <c r="H325" s="41"/>
      <c r="I325" s="1"/>
      <c r="J325" s="1"/>
      <c r="K325" s="1"/>
      <c r="L325" s="1">
        <f t="shared" si="18"/>
        <v>896.72257252977033</v>
      </c>
      <c r="M325" s="195">
        <f>+I325-Summary_CP!I325</f>
        <v>0</v>
      </c>
      <c r="N325" s="1"/>
    </row>
    <row r="326" spans="1:14" x14ac:dyDescent="0.2">
      <c r="A326" s="187">
        <f t="shared" si="16"/>
        <v>2034</v>
      </c>
      <c r="B326" s="187">
        <f t="shared" si="17"/>
        <v>12</v>
      </c>
      <c r="C326" s="1">
        <f>'Florida_Keys FR'!G373</f>
        <v>134.97048579450978</v>
      </c>
      <c r="D326" s="1">
        <f>+Key_West!J457</f>
        <v>0</v>
      </c>
      <c r="E326" s="164">
        <f>+'LEE County'!E301</f>
        <v>784.61982590280809</v>
      </c>
      <c r="F326" s="1">
        <f>+Metro_Dade!I422</f>
        <v>0</v>
      </c>
      <c r="G326" s="1">
        <v>0</v>
      </c>
      <c r="H326" s="41"/>
      <c r="I326" s="1"/>
      <c r="J326" s="1"/>
      <c r="K326" s="1"/>
      <c r="L326" s="1">
        <f t="shared" si="18"/>
        <v>919.59031169731793</v>
      </c>
      <c r="M326" s="195">
        <f>+I326-Summary_CP!I326</f>
        <v>0</v>
      </c>
      <c r="N326" s="1"/>
    </row>
    <row r="327" spans="1:14" x14ac:dyDescent="0.2">
      <c r="A327" s="187">
        <f t="shared" si="16"/>
        <v>2035</v>
      </c>
      <c r="B327" s="187">
        <f t="shared" si="17"/>
        <v>1</v>
      </c>
      <c r="C327" s="1">
        <f>'Florida_Keys FR'!G374</f>
        <v>134.79588915226631</v>
      </c>
      <c r="D327" s="1">
        <f>+Key_West!J458</f>
        <v>0</v>
      </c>
      <c r="E327" s="164">
        <f>+'LEE County'!E302</f>
        <v>991.81539359801639</v>
      </c>
      <c r="F327" s="1">
        <f>+Metro_Dade!I423</f>
        <v>0</v>
      </c>
      <c r="G327" s="1">
        <v>0</v>
      </c>
      <c r="H327" s="41"/>
      <c r="I327" s="1"/>
      <c r="J327" s="1"/>
      <c r="K327" s="1"/>
      <c r="L327" s="1">
        <f t="shared" si="18"/>
        <v>1126.6112827502827</v>
      </c>
      <c r="M327" s="195">
        <f>+I327-Summary_CP!I327</f>
        <v>0</v>
      </c>
      <c r="N327" s="1"/>
    </row>
    <row r="328" spans="1:14" x14ac:dyDescent="0.2">
      <c r="A328" s="187">
        <f t="shared" si="16"/>
        <v>2035</v>
      </c>
      <c r="B328" s="187">
        <f t="shared" si="17"/>
        <v>2</v>
      </c>
      <c r="C328" s="1">
        <f>'Florida_Keys FR'!G375</f>
        <v>133.29433914312983</v>
      </c>
      <c r="D328" s="1">
        <f>+Key_West!J459</f>
        <v>0</v>
      </c>
      <c r="E328" s="164">
        <f>+'LEE County'!E303</f>
        <v>892.19980479620756</v>
      </c>
      <c r="F328" s="1">
        <f>+Metro_Dade!I424</f>
        <v>0</v>
      </c>
      <c r="G328" s="1">
        <v>0</v>
      </c>
      <c r="H328" s="41"/>
      <c r="I328" s="1"/>
      <c r="J328" s="1"/>
      <c r="K328" s="1"/>
      <c r="L328" s="1">
        <f t="shared" si="18"/>
        <v>1025.4941439393374</v>
      </c>
      <c r="M328" s="195">
        <f>+I328-Summary_CP!I328</f>
        <v>0</v>
      </c>
      <c r="N328" s="1"/>
    </row>
    <row r="329" spans="1:14" x14ac:dyDescent="0.2">
      <c r="A329" s="187">
        <f t="shared" si="16"/>
        <v>2035</v>
      </c>
      <c r="B329" s="187">
        <f t="shared" si="17"/>
        <v>3</v>
      </c>
      <c r="C329" s="1">
        <f>'Florida_Keys FR'!G376</f>
        <v>141.09081205837569</v>
      </c>
      <c r="D329" s="1">
        <f>+Key_West!J460</f>
        <v>0</v>
      </c>
      <c r="E329" s="164">
        <f>+'LEE County'!E304</f>
        <v>779.99349628597622</v>
      </c>
      <c r="F329" s="1">
        <f>+Metro_Dade!I425</f>
        <v>0</v>
      </c>
      <c r="G329" s="1">
        <v>0</v>
      </c>
      <c r="H329" s="41"/>
      <c r="I329" s="1"/>
      <c r="J329" s="1"/>
      <c r="K329" s="1"/>
      <c r="L329" s="1">
        <f t="shared" si="18"/>
        <v>921.08430834435194</v>
      </c>
      <c r="M329" s="195">
        <f>+I329-Summary_CP!I329</f>
        <v>0</v>
      </c>
      <c r="N329" s="1"/>
    </row>
    <row r="330" spans="1:14" x14ac:dyDescent="0.2">
      <c r="A330" s="187">
        <f t="shared" si="16"/>
        <v>2035</v>
      </c>
      <c r="B330" s="187">
        <f t="shared" si="17"/>
        <v>4</v>
      </c>
      <c r="C330" s="1">
        <f>'Florida_Keys FR'!G377</f>
        <v>146.58121190327267</v>
      </c>
      <c r="D330" s="1">
        <f>+Key_West!J461</f>
        <v>0</v>
      </c>
      <c r="E330" s="164">
        <f>+'LEE County'!E305</f>
        <v>785.91915193969976</v>
      </c>
      <c r="F330" s="1">
        <f>+Metro_Dade!I426</f>
        <v>0</v>
      </c>
      <c r="G330" s="1">
        <v>0</v>
      </c>
      <c r="H330" s="41"/>
      <c r="I330" s="1"/>
      <c r="J330" s="1"/>
      <c r="K330" s="1"/>
      <c r="L330" s="1">
        <f t="shared" si="18"/>
        <v>932.50036384297243</v>
      </c>
      <c r="M330" s="195">
        <f>+I330-Summary_CP!I330</f>
        <v>0</v>
      </c>
      <c r="N330" s="1"/>
    </row>
    <row r="331" spans="1:14" x14ac:dyDescent="0.2">
      <c r="A331" s="187">
        <f t="shared" si="16"/>
        <v>2035</v>
      </c>
      <c r="B331" s="187">
        <f t="shared" si="17"/>
        <v>5</v>
      </c>
      <c r="C331" s="1">
        <f>'Florida_Keys FR'!G378</f>
        <v>160.97535648501838</v>
      </c>
      <c r="D331" s="1">
        <f>+Key_West!J462</f>
        <v>0</v>
      </c>
      <c r="E331" s="164">
        <f>+'LEE County'!E306</f>
        <v>856.66450103351656</v>
      </c>
      <c r="F331" s="1">
        <f>+Metro_Dade!I427</f>
        <v>0</v>
      </c>
      <c r="G331" s="1">
        <v>0</v>
      </c>
      <c r="H331" s="41"/>
      <c r="I331" s="1"/>
      <c r="J331" s="1"/>
      <c r="K331" s="1"/>
      <c r="L331" s="1">
        <f t="shared" si="18"/>
        <v>1017.6398575185349</v>
      </c>
      <c r="M331" s="195">
        <f>+I331-Summary_CP!I331</f>
        <v>0</v>
      </c>
      <c r="N331" s="1"/>
    </row>
    <row r="332" spans="1:14" x14ac:dyDescent="0.2">
      <c r="A332" s="187">
        <f t="shared" ref="A332:A372" si="19">A320+1</f>
        <v>2035</v>
      </c>
      <c r="B332" s="187">
        <f t="shared" ref="B332:B372" si="20">B320</f>
        <v>6</v>
      </c>
      <c r="C332" s="1">
        <f>'Florida_Keys FR'!G379</f>
        <v>164.33165531129637</v>
      </c>
      <c r="D332" s="1">
        <f>+Key_West!J463</f>
        <v>0</v>
      </c>
      <c r="E332" s="164">
        <f>+'LEE County'!E307</f>
        <v>882.08012111394282</v>
      </c>
      <c r="F332" s="1">
        <f>+Metro_Dade!I428</f>
        <v>0</v>
      </c>
      <c r="G332" s="1">
        <v>0</v>
      </c>
      <c r="H332" s="41"/>
      <c r="I332" s="1"/>
      <c r="J332" s="1"/>
      <c r="K332" s="1"/>
      <c r="L332" s="1">
        <f t="shared" si="18"/>
        <v>1046.4117764252392</v>
      </c>
      <c r="M332" s="195">
        <f>+I332-Summary_CP!I332</f>
        <v>0</v>
      </c>
      <c r="N332" s="1"/>
    </row>
    <row r="333" spans="1:14" x14ac:dyDescent="0.2">
      <c r="A333" s="187">
        <f t="shared" si="19"/>
        <v>2035</v>
      </c>
      <c r="B333" s="187">
        <f t="shared" si="20"/>
        <v>7</v>
      </c>
      <c r="C333" s="1">
        <f>'Florida_Keys FR'!G380</f>
        <v>173.26340790409091</v>
      </c>
      <c r="D333" s="1">
        <f>+Key_West!J464</f>
        <v>0</v>
      </c>
      <c r="E333" s="164">
        <f>+'LEE County'!E308</f>
        <v>902.78903429352795</v>
      </c>
      <c r="F333" s="1">
        <f>+Metro_Dade!I429</f>
        <v>0</v>
      </c>
      <c r="G333" s="1">
        <v>0</v>
      </c>
      <c r="H333" s="41"/>
      <c r="I333" s="1"/>
      <c r="J333" s="1"/>
      <c r="K333" s="1"/>
      <c r="L333" s="1">
        <f t="shared" si="18"/>
        <v>1076.0524421976188</v>
      </c>
      <c r="M333" s="195">
        <f>+I333-Summary_CP!I333</f>
        <v>0</v>
      </c>
      <c r="N333" s="1"/>
    </row>
    <row r="334" spans="1:14" s="67" customFormat="1" x14ac:dyDescent="0.2">
      <c r="A334" s="64">
        <f t="shared" si="19"/>
        <v>2035</v>
      </c>
      <c r="B334" s="64">
        <f t="shared" si="20"/>
        <v>8</v>
      </c>
      <c r="C334" s="1">
        <f>'Florida_Keys FR'!G381</f>
        <v>171.62713952825973</v>
      </c>
      <c r="D334" s="66">
        <f>+Key_West!J465</f>
        <v>0</v>
      </c>
      <c r="E334" s="183">
        <f>+'LEE County'!E309</f>
        <v>901.43633258957391</v>
      </c>
      <c r="F334" s="66">
        <f>+Metro_Dade!I430</f>
        <v>0</v>
      </c>
      <c r="G334" s="1">
        <v>0</v>
      </c>
      <c r="H334" s="41"/>
      <c r="I334" s="66"/>
      <c r="J334" s="66"/>
      <c r="K334" s="66"/>
      <c r="L334" s="1">
        <f t="shared" si="18"/>
        <v>1073.0634721178337</v>
      </c>
      <c r="M334" s="195">
        <f>+I334-Summary_CP!I334</f>
        <v>0</v>
      </c>
      <c r="N334" s="1"/>
    </row>
    <row r="335" spans="1:14" x14ac:dyDescent="0.2">
      <c r="A335" s="187">
        <f t="shared" si="19"/>
        <v>2035</v>
      </c>
      <c r="B335" s="187">
        <f t="shared" si="20"/>
        <v>9</v>
      </c>
      <c r="C335" s="1">
        <f>'Florida_Keys FR'!G382</f>
        <v>161.96253606910747</v>
      </c>
      <c r="D335" s="1">
        <f>+Key_West!J466</f>
        <v>0</v>
      </c>
      <c r="E335" s="164">
        <f>+'LEE County'!E310</f>
        <v>873.92117391896522</v>
      </c>
      <c r="F335" s="1">
        <f>+Metro_Dade!I431</f>
        <v>0</v>
      </c>
      <c r="G335" s="1">
        <v>0</v>
      </c>
      <c r="H335" s="41"/>
      <c r="I335" s="1"/>
      <c r="J335" s="1"/>
      <c r="K335" s="1"/>
      <c r="L335" s="1">
        <f t="shared" si="18"/>
        <v>1035.8837099880727</v>
      </c>
      <c r="M335" s="195">
        <f>+I335-Summary_CP!I335</f>
        <v>0</v>
      </c>
      <c r="N335" s="1"/>
    </row>
    <row r="336" spans="1:14" x14ac:dyDescent="0.2">
      <c r="A336" s="187">
        <f t="shared" si="19"/>
        <v>2035</v>
      </c>
      <c r="B336" s="187">
        <f t="shared" si="20"/>
        <v>10</v>
      </c>
      <c r="C336" s="1">
        <f>'Florida_Keys FR'!G383</f>
        <v>146.31303060308025</v>
      </c>
      <c r="D336" s="1">
        <f>+Key_West!J467</f>
        <v>0</v>
      </c>
      <c r="E336" s="164">
        <f>+'LEE County'!E311</f>
        <v>828.95530994575824</v>
      </c>
      <c r="F336" s="1">
        <f>+Metro_Dade!I432</f>
        <v>0</v>
      </c>
      <c r="G336" s="1">
        <v>0</v>
      </c>
      <c r="H336" s="41"/>
      <c r="I336" s="1"/>
      <c r="J336" s="1"/>
      <c r="K336" s="1"/>
      <c r="L336" s="1">
        <f t="shared" si="18"/>
        <v>975.26834054883852</v>
      </c>
      <c r="M336" s="195">
        <f>+I336-Summary_CP!I336</f>
        <v>0</v>
      </c>
      <c r="N336" s="1"/>
    </row>
    <row r="337" spans="1:14" x14ac:dyDescent="0.2">
      <c r="A337" s="187">
        <f t="shared" si="19"/>
        <v>2035</v>
      </c>
      <c r="B337" s="187">
        <f t="shared" si="20"/>
        <v>11</v>
      </c>
      <c r="C337" s="1">
        <f>'Florida_Keys FR'!G384</f>
        <v>130.69009530799173</v>
      </c>
      <c r="D337" s="1">
        <f>+Key_West!J468</f>
        <v>0</v>
      </c>
      <c r="E337" s="164">
        <f>+'LEE County'!E312</f>
        <v>774.27570345107483</v>
      </c>
      <c r="F337" s="1">
        <f>+Metro_Dade!I433</f>
        <v>0</v>
      </c>
      <c r="G337" s="1">
        <v>0</v>
      </c>
      <c r="H337" s="41"/>
      <c r="I337" s="1"/>
      <c r="J337" s="1"/>
      <c r="K337" s="1"/>
      <c r="L337" s="1">
        <f t="shared" si="18"/>
        <v>904.9657987590665</v>
      </c>
      <c r="M337" s="195">
        <f>+I337-Summary_CP!I337</f>
        <v>0</v>
      </c>
      <c r="N337" s="1"/>
    </row>
    <row r="338" spans="1:14" x14ac:dyDescent="0.2">
      <c r="A338" s="187">
        <f t="shared" si="19"/>
        <v>2035</v>
      </c>
      <c r="B338" s="187">
        <f t="shared" si="20"/>
        <v>12</v>
      </c>
      <c r="C338" s="1">
        <f>'Florida_Keys FR'!G385</f>
        <v>135.65883527206179</v>
      </c>
      <c r="D338" s="1">
        <f>+Key_West!J469</f>
        <v>0</v>
      </c>
      <c r="E338" s="164">
        <f>+'LEE County'!E313</f>
        <v>791.98753918478292</v>
      </c>
      <c r="F338" s="1">
        <f>+Metro_Dade!I434</f>
        <v>0</v>
      </c>
      <c r="G338" s="1">
        <v>0</v>
      </c>
      <c r="H338" s="41"/>
      <c r="I338" s="1"/>
      <c r="J338" s="1"/>
      <c r="K338" s="1"/>
      <c r="L338" s="1">
        <f t="shared" si="18"/>
        <v>927.64637445684468</v>
      </c>
      <c r="M338" s="195">
        <f>+I338-Summary_CP!I338</f>
        <v>0</v>
      </c>
      <c r="N338" s="1"/>
    </row>
    <row r="339" spans="1:14" x14ac:dyDescent="0.2">
      <c r="A339" s="187">
        <f t="shared" si="19"/>
        <v>2036</v>
      </c>
      <c r="B339" s="187">
        <f t="shared" si="20"/>
        <v>1</v>
      </c>
      <c r="C339" s="1">
        <f>'Florida_Keys FR'!G386</f>
        <v>135.48334818694289</v>
      </c>
      <c r="D339" s="1">
        <f>+Key_West!J470</f>
        <v>0</v>
      </c>
      <c r="E339" s="164">
        <f>+'LEE County'!E314</f>
        <v>998.96845608410933</v>
      </c>
      <c r="F339" s="1">
        <f>+Metro_Dade!I435</f>
        <v>0</v>
      </c>
      <c r="G339" s="1">
        <v>0</v>
      </c>
      <c r="H339" s="41"/>
      <c r="I339" s="1"/>
      <c r="J339" s="1"/>
      <c r="K339" s="1"/>
      <c r="L339" s="1">
        <f t="shared" si="18"/>
        <v>1134.4518042710522</v>
      </c>
      <c r="M339" s="195">
        <f>+I339-Summary_CP!I339</f>
        <v>0</v>
      </c>
      <c r="N339" s="1"/>
    </row>
    <row r="340" spans="1:14" x14ac:dyDescent="0.2">
      <c r="A340" s="187">
        <f t="shared" si="19"/>
        <v>2036</v>
      </c>
      <c r="B340" s="187">
        <f t="shared" si="20"/>
        <v>2</v>
      </c>
      <c r="C340" s="1">
        <f>'Florida_Keys FR'!G387</f>
        <v>133.97414027275983</v>
      </c>
      <c r="D340" s="1">
        <f>+Key_West!J471</f>
        <v>0</v>
      </c>
      <c r="E340" s="164">
        <f>+'LEE County'!E315</f>
        <v>899.81201348927118</v>
      </c>
      <c r="F340" s="1">
        <f>+Metro_Dade!I436</f>
        <v>0</v>
      </c>
      <c r="G340" s="1">
        <v>0</v>
      </c>
      <c r="H340" s="41"/>
      <c r="I340" s="1"/>
      <c r="J340" s="1"/>
      <c r="K340" s="1"/>
      <c r="L340" s="1">
        <f t="shared" si="18"/>
        <v>1033.7861537620311</v>
      </c>
      <c r="M340" s="195">
        <f>+I340-Summary_CP!I340</f>
        <v>0</v>
      </c>
      <c r="N340" s="1"/>
    </row>
    <row r="341" spans="1:14" x14ac:dyDescent="0.2">
      <c r="A341" s="187">
        <f t="shared" si="19"/>
        <v>2036</v>
      </c>
      <c r="B341" s="187">
        <f t="shared" si="20"/>
        <v>3</v>
      </c>
      <c r="C341" s="1">
        <f>'Florida_Keys FR'!G388</f>
        <v>141.81037519987339</v>
      </c>
      <c r="D341" s="1">
        <f>+Key_West!J472</f>
        <v>0</v>
      </c>
      <c r="E341" s="164">
        <f>+'LEE County'!E316</f>
        <v>788.15855459644854</v>
      </c>
      <c r="F341" s="1">
        <f>+Metro_Dade!I437</f>
        <v>0</v>
      </c>
      <c r="G341" s="1">
        <v>0</v>
      </c>
      <c r="H341" s="41"/>
      <c r="I341" s="1"/>
      <c r="J341" s="1"/>
      <c r="K341" s="1"/>
      <c r="L341" s="1">
        <f t="shared" si="18"/>
        <v>929.96892979632196</v>
      </c>
      <c r="M341" s="195">
        <f>+I341-Summary_CP!I341</f>
        <v>0</v>
      </c>
      <c r="N341" s="1"/>
    </row>
    <row r="342" spans="1:14" x14ac:dyDescent="0.2">
      <c r="A342" s="187">
        <f t="shared" si="19"/>
        <v>2036</v>
      </c>
      <c r="B342" s="187">
        <f t="shared" si="20"/>
        <v>4</v>
      </c>
      <c r="C342" s="1">
        <f>'Florida_Keys FR'!G389</f>
        <v>147.32877608397936</v>
      </c>
      <c r="D342" s="1">
        <f>+Key_West!J473</f>
        <v>0</v>
      </c>
      <c r="E342" s="164">
        <f>+'LEE County'!E317</f>
        <v>794.01938191812656</v>
      </c>
      <c r="F342" s="1">
        <f>+Metro_Dade!I438</f>
        <v>0</v>
      </c>
      <c r="G342" s="1">
        <v>0</v>
      </c>
      <c r="H342" s="41"/>
      <c r="I342" s="1"/>
      <c r="J342" s="1"/>
      <c r="K342" s="1"/>
      <c r="L342" s="1">
        <f t="shared" si="18"/>
        <v>941.34815800210595</v>
      </c>
      <c r="M342" s="195">
        <f>+I342-Summary_CP!I342</f>
        <v>0</v>
      </c>
      <c r="N342" s="1"/>
    </row>
    <row r="343" spans="1:14" x14ac:dyDescent="0.2">
      <c r="A343" s="187">
        <f t="shared" si="19"/>
        <v>2036</v>
      </c>
      <c r="B343" s="187">
        <f t="shared" si="20"/>
        <v>5</v>
      </c>
      <c r="C343" s="1">
        <f>'Florida_Keys FR'!G390</f>
        <v>161.79633080309202</v>
      </c>
      <c r="D343" s="1">
        <f>+Key_West!J474</f>
        <v>0</v>
      </c>
      <c r="E343" s="164">
        <f>+'LEE County'!E318</f>
        <v>864.56359526645338</v>
      </c>
      <c r="F343" s="1">
        <f>+Metro_Dade!I439</f>
        <v>0</v>
      </c>
      <c r="G343" s="1">
        <v>0</v>
      </c>
      <c r="H343" s="41"/>
      <c r="I343" s="1"/>
      <c r="J343" s="1"/>
      <c r="K343" s="1"/>
      <c r="L343" s="1">
        <f t="shared" si="18"/>
        <v>1026.3599260695455</v>
      </c>
      <c r="M343" s="195">
        <f>+I343-Summary_CP!I343</f>
        <v>0</v>
      </c>
      <c r="N343" s="1"/>
    </row>
    <row r="344" spans="1:14" x14ac:dyDescent="0.2">
      <c r="A344" s="187">
        <f t="shared" si="19"/>
        <v>2036</v>
      </c>
      <c r="B344" s="187">
        <f t="shared" si="20"/>
        <v>6</v>
      </c>
      <c r="C344" s="1">
        <f>'Florida_Keys FR'!G391</f>
        <v>165.16974675338398</v>
      </c>
      <c r="D344" s="1">
        <f>+Key_West!J475</f>
        <v>0</v>
      </c>
      <c r="E344" s="164">
        <f>+'LEE County'!E319</f>
        <v>889.82690494836925</v>
      </c>
      <c r="F344" s="1">
        <f>+Metro_Dade!I440</f>
        <v>0</v>
      </c>
      <c r="G344" s="1">
        <v>0</v>
      </c>
      <c r="H344" s="41"/>
      <c r="I344" s="1"/>
      <c r="J344" s="1"/>
      <c r="K344" s="1"/>
      <c r="L344" s="1">
        <f t="shared" si="18"/>
        <v>1054.9966517017533</v>
      </c>
      <c r="M344" s="195">
        <f>+I344-Summary_CP!I344</f>
        <v>0</v>
      </c>
      <c r="N344" s="1"/>
    </row>
    <row r="345" spans="1:14" x14ac:dyDescent="0.2">
      <c r="A345" s="187">
        <f t="shared" si="19"/>
        <v>2036</v>
      </c>
      <c r="B345" s="187">
        <f t="shared" si="20"/>
        <v>7</v>
      </c>
      <c r="C345" s="1">
        <f>'Florida_Keys FR'!G392</f>
        <v>174.14669446214239</v>
      </c>
      <c r="D345" s="1">
        <f>+Key_West!J476</f>
        <v>0</v>
      </c>
      <c r="E345" s="164">
        <f>+'LEE County'!E320</f>
        <v>910.39825821192812</v>
      </c>
      <c r="F345" s="1">
        <f>+Metro_Dade!I441</f>
        <v>0</v>
      </c>
      <c r="G345" s="1">
        <v>0</v>
      </c>
      <c r="H345" s="41"/>
      <c r="I345" s="1"/>
      <c r="J345" s="1"/>
      <c r="K345" s="1"/>
      <c r="L345" s="1">
        <f t="shared" si="18"/>
        <v>1084.5449526740706</v>
      </c>
      <c r="M345" s="195">
        <f>+I345-Summary_CP!I345</f>
        <v>0</v>
      </c>
      <c r="N345" s="1"/>
    </row>
    <row r="346" spans="1:14" s="67" customFormat="1" x14ac:dyDescent="0.2">
      <c r="A346" s="64">
        <f t="shared" si="19"/>
        <v>2036</v>
      </c>
      <c r="B346" s="64">
        <f t="shared" si="20"/>
        <v>8</v>
      </c>
      <c r="C346" s="1">
        <f>'Florida_Keys FR'!G393</f>
        <v>172.50243793985393</v>
      </c>
      <c r="D346" s="66">
        <f>+Key_West!J477</f>
        <v>0</v>
      </c>
      <c r="E346" s="183">
        <f>+'LEE County'!E321</f>
        <v>909.01386232191703</v>
      </c>
      <c r="F346" s="66">
        <f>+Metro_Dade!I442</f>
        <v>0</v>
      </c>
      <c r="G346" s="1">
        <v>0</v>
      </c>
      <c r="H346" s="41"/>
      <c r="I346" s="66"/>
      <c r="J346" s="66"/>
      <c r="K346" s="66"/>
      <c r="L346" s="1">
        <f t="shared" si="18"/>
        <v>1081.516300261771</v>
      </c>
      <c r="M346" s="195">
        <f>+I346-Summary_CP!I346</f>
        <v>0</v>
      </c>
      <c r="N346" s="1"/>
    </row>
    <row r="347" spans="1:14" x14ac:dyDescent="0.2">
      <c r="A347" s="187">
        <f t="shared" si="19"/>
        <v>2036</v>
      </c>
      <c r="B347" s="187">
        <f t="shared" si="20"/>
        <v>9</v>
      </c>
      <c r="C347" s="1">
        <f>'Florida_Keys FR'!G394</f>
        <v>162.78854500305991</v>
      </c>
      <c r="D347" s="1">
        <f>+Key_West!J478</f>
        <v>0</v>
      </c>
      <c r="E347" s="164">
        <f>+'LEE County'!E322</f>
        <v>881.6176232597096</v>
      </c>
      <c r="F347" s="1">
        <f>+Metro_Dade!I443</f>
        <v>0</v>
      </c>
      <c r="G347" s="1">
        <v>0</v>
      </c>
      <c r="H347" s="41"/>
      <c r="I347" s="1"/>
      <c r="J347" s="1"/>
      <c r="K347" s="1"/>
      <c r="L347" s="1">
        <f t="shared" si="18"/>
        <v>1044.4061682627696</v>
      </c>
      <c r="M347" s="195">
        <f>+I347-Summary_CP!I347</f>
        <v>0</v>
      </c>
      <c r="N347" s="1"/>
    </row>
    <row r="348" spans="1:14" x14ac:dyDescent="0.2">
      <c r="A348" s="187">
        <f t="shared" si="19"/>
        <v>2036</v>
      </c>
      <c r="B348" s="187">
        <f t="shared" si="20"/>
        <v>10</v>
      </c>
      <c r="C348" s="1">
        <f>'Florida_Keys FR'!G395</f>
        <v>147.05922705915609</v>
      </c>
      <c r="D348" s="1">
        <f>+Key_West!J479</f>
        <v>0</v>
      </c>
      <c r="E348" s="164">
        <f>+'LEE County'!E323</f>
        <v>836.67370231788755</v>
      </c>
      <c r="F348" s="1">
        <f>+Metro_Dade!I444</f>
        <v>0</v>
      </c>
      <c r="G348" s="1">
        <v>0</v>
      </c>
      <c r="H348" s="41"/>
      <c r="I348" s="1"/>
      <c r="J348" s="1"/>
      <c r="K348" s="1"/>
      <c r="L348" s="1">
        <f t="shared" si="18"/>
        <v>983.73292937704366</v>
      </c>
      <c r="M348" s="195">
        <f>+I348-Summary_CP!I348</f>
        <v>0</v>
      </c>
      <c r="N348" s="1"/>
    </row>
    <row r="349" spans="1:14" x14ac:dyDescent="0.2">
      <c r="A349" s="187">
        <f t="shared" si="19"/>
        <v>2036</v>
      </c>
      <c r="B349" s="187">
        <f t="shared" si="20"/>
        <v>11</v>
      </c>
      <c r="C349" s="1">
        <f>'Florida_Keys FR'!G396</f>
        <v>131.35661479406249</v>
      </c>
      <c r="D349" s="1">
        <f>+Key_West!J480</f>
        <v>0</v>
      </c>
      <c r="E349" s="164">
        <f>+'LEE County'!E324</f>
        <v>781.93073425105672</v>
      </c>
      <c r="F349" s="1">
        <f>+Metro_Dade!I445</f>
        <v>0</v>
      </c>
      <c r="G349" s="1">
        <v>0</v>
      </c>
      <c r="H349" s="41"/>
      <c r="I349" s="1"/>
      <c r="J349" s="1"/>
      <c r="K349" s="1"/>
      <c r="L349" s="1">
        <f t="shared" si="18"/>
        <v>913.28734904511919</v>
      </c>
      <c r="M349" s="195">
        <f>+I349-Summary_CP!I349</f>
        <v>0</v>
      </c>
      <c r="N349" s="1"/>
    </row>
    <row r="350" spans="1:14" x14ac:dyDescent="0.2">
      <c r="A350" s="187">
        <f t="shared" si="19"/>
        <v>2036</v>
      </c>
      <c r="B350" s="187">
        <f t="shared" si="20"/>
        <v>12</v>
      </c>
      <c r="C350" s="1">
        <f>'Florida_Keys FR'!G397</f>
        <v>136.35069533194931</v>
      </c>
      <c r="D350" s="1">
        <f>+Key_West!J481</f>
        <v>0</v>
      </c>
      <c r="E350" s="164">
        <f>+'LEE County'!E325</f>
        <v>799.42443654446436</v>
      </c>
      <c r="F350" s="1">
        <f>+Metro_Dade!I446</f>
        <v>0</v>
      </c>
      <c r="G350" s="1">
        <v>0</v>
      </c>
      <c r="H350" s="41"/>
      <c r="I350" s="1"/>
      <c r="J350" s="1"/>
      <c r="K350" s="1"/>
      <c r="L350" s="1">
        <f t="shared" si="18"/>
        <v>935.77513187641364</v>
      </c>
      <c r="M350" s="195">
        <f>+I350-Summary_CP!I350</f>
        <v>0</v>
      </c>
      <c r="N350" s="1"/>
    </row>
    <row r="351" spans="1:14" x14ac:dyDescent="0.2">
      <c r="A351" s="187">
        <f t="shared" si="19"/>
        <v>2037</v>
      </c>
      <c r="B351" s="187">
        <f t="shared" si="20"/>
        <v>1</v>
      </c>
      <c r="C351" s="1">
        <f>'Florida_Keys FR'!G398</f>
        <v>136.17431326269633</v>
      </c>
      <c r="D351" s="1">
        <f>+Key_West!J482</f>
        <v>0</v>
      </c>
      <c r="E351" s="164">
        <f>+'LEE County'!E326</f>
        <v>1006.1731071049843</v>
      </c>
      <c r="F351" s="1">
        <f>+Metro_Dade!I447</f>
        <v>0</v>
      </c>
      <c r="G351" s="1">
        <v>0</v>
      </c>
      <c r="H351" s="41"/>
      <c r="I351" s="1"/>
      <c r="J351" s="1"/>
      <c r="K351" s="1"/>
      <c r="L351" s="1">
        <f t="shared" si="18"/>
        <v>1142.3474203676806</v>
      </c>
      <c r="M351" s="195">
        <f>+I351-Summary_CP!I351</f>
        <v>0</v>
      </c>
      <c r="N351" s="1"/>
    </row>
    <row r="352" spans="1:14" x14ac:dyDescent="0.2">
      <c r="A352" s="187">
        <f t="shared" si="19"/>
        <v>2037</v>
      </c>
      <c r="B352" s="187">
        <f t="shared" si="20"/>
        <v>2</v>
      </c>
      <c r="C352" s="1">
        <f>'Florida_Keys FR'!G399</f>
        <v>134.65740838815094</v>
      </c>
      <c r="D352" s="1">
        <f>+Key_West!J483</f>
        <v>0</v>
      </c>
      <c r="E352" s="164">
        <f>+'LEE County'!E327</f>
        <v>907.48916920527211</v>
      </c>
      <c r="F352" s="1">
        <f>+Metro_Dade!I448</f>
        <v>0</v>
      </c>
      <c r="G352" s="1">
        <v>0</v>
      </c>
      <c r="H352" s="41"/>
      <c r="I352" s="1"/>
      <c r="J352" s="1"/>
      <c r="K352" s="1"/>
      <c r="L352" s="1">
        <f t="shared" si="18"/>
        <v>1042.146577593423</v>
      </c>
      <c r="M352" s="195">
        <f>+I352-Summary_CP!I352</f>
        <v>0</v>
      </c>
      <c r="N352" s="1"/>
    </row>
    <row r="353" spans="1:14" x14ac:dyDescent="0.2">
      <c r="A353" s="187">
        <f t="shared" si="19"/>
        <v>2037</v>
      </c>
      <c r="B353" s="187">
        <f t="shared" si="20"/>
        <v>3</v>
      </c>
      <c r="C353" s="1">
        <f>'Florida_Keys FR'!G400</f>
        <v>142.53360811339272</v>
      </c>
      <c r="D353" s="1">
        <f>+Key_West!J484</f>
        <v>0</v>
      </c>
      <c r="E353" s="164">
        <f>+'LEE County'!E328</f>
        <v>796.40908564166921</v>
      </c>
      <c r="F353" s="1">
        <f>+Metro_Dade!I449</f>
        <v>0</v>
      </c>
      <c r="G353" s="1">
        <v>0</v>
      </c>
      <c r="H353" s="41"/>
      <c r="I353" s="1"/>
      <c r="J353" s="1"/>
      <c r="K353" s="1"/>
      <c r="L353" s="1">
        <f t="shared" si="18"/>
        <v>938.9426937550619</v>
      </c>
      <c r="M353" s="195">
        <f>+I353-Summary_CP!I353</f>
        <v>0</v>
      </c>
      <c r="N353" s="1"/>
    </row>
    <row r="354" spans="1:14" x14ac:dyDescent="0.2">
      <c r="A354" s="187">
        <f t="shared" si="19"/>
        <v>2037</v>
      </c>
      <c r="B354" s="187">
        <f t="shared" si="20"/>
        <v>4</v>
      </c>
      <c r="C354" s="1">
        <f>'Florida_Keys FR'!G401</f>
        <v>148.08015284200766</v>
      </c>
      <c r="D354" s="1">
        <f>+Key_West!J485</f>
        <v>0</v>
      </c>
      <c r="E354" s="164">
        <f>+'LEE County'!E329</f>
        <v>802.20309850652018</v>
      </c>
      <c r="F354" s="1">
        <f>+Metro_Dade!I450</f>
        <v>0</v>
      </c>
      <c r="G354" s="1">
        <v>0</v>
      </c>
      <c r="H354" s="41"/>
      <c r="I354" s="1"/>
      <c r="J354" s="1"/>
      <c r="K354" s="1"/>
      <c r="L354" s="1">
        <f t="shared" si="18"/>
        <v>950.28325134852787</v>
      </c>
      <c r="M354" s="195">
        <f>+I354-Summary_CP!I354</f>
        <v>0</v>
      </c>
      <c r="N354" s="1"/>
    </row>
    <row r="355" spans="1:14" x14ac:dyDescent="0.2">
      <c r="A355" s="187">
        <f t="shared" si="19"/>
        <v>2037</v>
      </c>
      <c r="B355" s="187">
        <f t="shared" si="20"/>
        <v>5</v>
      </c>
      <c r="C355" s="1">
        <f>'Florida_Keys FR'!G402</f>
        <v>162.62149209018784</v>
      </c>
      <c r="D355" s="1">
        <f>+Key_West!J486</f>
        <v>0</v>
      </c>
      <c r="E355" s="164">
        <f>+'LEE County'!E330</f>
        <v>872.53552511896544</v>
      </c>
      <c r="F355" s="1">
        <f>+Metro_Dade!I451</f>
        <v>0</v>
      </c>
      <c r="G355" s="1">
        <v>0</v>
      </c>
      <c r="H355" s="41"/>
      <c r="I355" s="1"/>
      <c r="J355" s="1"/>
      <c r="K355" s="1"/>
      <c r="L355" s="1">
        <f t="shared" si="18"/>
        <v>1035.1570172091533</v>
      </c>
      <c r="M355" s="195">
        <f>+I355-Summary_CP!I355</f>
        <v>0</v>
      </c>
      <c r="N355" s="1"/>
    </row>
    <row r="356" spans="1:14" x14ac:dyDescent="0.2">
      <c r="A356" s="187">
        <f t="shared" si="19"/>
        <v>2037</v>
      </c>
      <c r="B356" s="187">
        <f t="shared" si="20"/>
        <v>6</v>
      </c>
      <c r="C356" s="1">
        <f>'Florida_Keys FR'!G403</f>
        <v>166.01211246182623</v>
      </c>
      <c r="D356" s="1">
        <f>+Key_West!J487</f>
        <v>0</v>
      </c>
      <c r="E356" s="164">
        <f>+'LEE County'!E331</f>
        <v>897.64172416681674</v>
      </c>
      <c r="F356" s="1">
        <f>+Metro_Dade!I452</f>
        <v>0</v>
      </c>
      <c r="G356" s="1">
        <v>0</v>
      </c>
      <c r="H356" s="41"/>
      <c r="I356" s="1"/>
      <c r="J356" s="1"/>
      <c r="K356" s="1"/>
      <c r="L356" s="1">
        <f t="shared" si="18"/>
        <v>1063.6538366286429</v>
      </c>
      <c r="M356" s="195">
        <f>+I356-Summary_CP!I356</f>
        <v>0</v>
      </c>
      <c r="N356" s="1"/>
    </row>
    <row r="357" spans="1:14" x14ac:dyDescent="0.2">
      <c r="A357" s="187">
        <f t="shared" si="19"/>
        <v>2037</v>
      </c>
      <c r="B357" s="187">
        <f t="shared" si="20"/>
        <v>7</v>
      </c>
      <c r="C357" s="1">
        <f>'Florida_Keys FR'!G404</f>
        <v>175.03448396258125</v>
      </c>
      <c r="D357" s="1">
        <f>+Key_West!J488</f>
        <v>0</v>
      </c>
      <c r="E357" s="164">
        <f>+'LEE County'!E332</f>
        <v>918.07161703498582</v>
      </c>
      <c r="F357" s="1">
        <f>+Metro_Dade!I453</f>
        <v>0</v>
      </c>
      <c r="G357" s="1">
        <v>0</v>
      </c>
      <c r="H357" s="41"/>
      <c r="I357" s="1"/>
      <c r="J357" s="1"/>
      <c r="K357" s="1"/>
      <c r="L357" s="1">
        <f t="shared" si="18"/>
        <v>1093.106100997567</v>
      </c>
      <c r="M357" s="195">
        <f>+I357-Summary_CP!I357</f>
        <v>0</v>
      </c>
      <c r="N357" s="1"/>
    </row>
    <row r="358" spans="1:14" s="67" customFormat="1" x14ac:dyDescent="0.2">
      <c r="A358" s="64">
        <f t="shared" si="19"/>
        <v>2037</v>
      </c>
      <c r="B358" s="64">
        <f t="shared" si="20"/>
        <v>8</v>
      </c>
      <c r="C358" s="1">
        <f>'Florida_Keys FR'!G405</f>
        <v>173.38220037334727</v>
      </c>
      <c r="D358" s="66">
        <f>+Key_West!J489</f>
        <v>0</v>
      </c>
      <c r="E358" s="183">
        <f>+'LEE County'!E333</f>
        <v>916.65508923926222</v>
      </c>
      <c r="F358" s="66">
        <f>+Metro_Dade!I454</f>
        <v>0</v>
      </c>
      <c r="G358" s="1">
        <v>0</v>
      </c>
      <c r="H358" s="41"/>
      <c r="I358" s="66"/>
      <c r="J358" s="66"/>
      <c r="K358" s="66"/>
      <c r="L358" s="1">
        <f t="shared" si="18"/>
        <v>1090.0372896126096</v>
      </c>
      <c r="M358" s="195">
        <f>+I358-Summary_CP!I358</f>
        <v>0</v>
      </c>
      <c r="N358" s="1"/>
    </row>
    <row r="359" spans="1:14" x14ac:dyDescent="0.2">
      <c r="A359" s="187">
        <f t="shared" si="19"/>
        <v>2037</v>
      </c>
      <c r="B359" s="187">
        <f t="shared" si="20"/>
        <v>9</v>
      </c>
      <c r="C359" s="1">
        <f>'Florida_Keys FR'!G406</f>
        <v>163.61876658257552</v>
      </c>
      <c r="D359" s="1">
        <f>+Key_West!J490</f>
        <v>0</v>
      </c>
      <c r="E359" s="164">
        <f>+'LEE County'!E334</f>
        <v>889.38185369355756</v>
      </c>
      <c r="F359" s="1">
        <f>+Metro_Dade!I455</f>
        <v>0</v>
      </c>
      <c r="G359" s="1">
        <v>0</v>
      </c>
      <c r="H359" s="41"/>
      <c r="I359" s="1"/>
      <c r="J359" s="1"/>
      <c r="K359" s="1"/>
      <c r="L359" s="1">
        <f t="shared" si="18"/>
        <v>1053.0006202761331</v>
      </c>
      <c r="M359" s="195">
        <f>+I359-Summary_CP!I359</f>
        <v>0</v>
      </c>
      <c r="N359" s="1"/>
    </row>
    <row r="360" spans="1:14" x14ac:dyDescent="0.2">
      <c r="A360" s="187">
        <f t="shared" si="19"/>
        <v>2037</v>
      </c>
      <c r="B360" s="187">
        <f t="shared" si="20"/>
        <v>10</v>
      </c>
      <c r="C360" s="1">
        <f>'Florida_Keys FR'!G407</f>
        <v>147.80922911715791</v>
      </c>
      <c r="D360" s="1">
        <f>+Key_West!J491</f>
        <v>0</v>
      </c>
      <c r="E360" s="164">
        <f>+'LEE County'!E335</f>
        <v>844.4639605434536</v>
      </c>
      <c r="F360" s="1">
        <f>+Metro_Dade!I456</f>
        <v>0</v>
      </c>
      <c r="G360" s="1">
        <v>0</v>
      </c>
      <c r="H360" s="41"/>
      <c r="I360" s="1"/>
      <c r="J360" s="1"/>
      <c r="K360" s="1"/>
      <c r="L360" s="1">
        <f t="shared" si="18"/>
        <v>992.27318966061148</v>
      </c>
      <c r="M360" s="195">
        <f>+I360-Summary_CP!I360</f>
        <v>0</v>
      </c>
      <c r="N360" s="1"/>
    </row>
    <row r="361" spans="1:14" x14ac:dyDescent="0.2">
      <c r="A361" s="187">
        <f t="shared" si="19"/>
        <v>2037</v>
      </c>
      <c r="B361" s="187">
        <f t="shared" si="20"/>
        <v>11</v>
      </c>
      <c r="C361" s="1">
        <f>'Florida_Keys FR'!G408</f>
        <v>132.02653352951222</v>
      </c>
      <c r="D361" s="1">
        <f>+Key_West!J492</f>
        <v>0</v>
      </c>
      <c r="E361" s="164">
        <f>+'LEE County'!E336</f>
        <v>789.66144803616589</v>
      </c>
      <c r="F361" s="1">
        <f>+Metro_Dade!I457</f>
        <v>0</v>
      </c>
      <c r="G361" s="1">
        <v>0</v>
      </c>
      <c r="H361" s="41"/>
      <c r="I361" s="1"/>
      <c r="J361" s="1"/>
      <c r="K361" s="1"/>
      <c r="L361" s="1">
        <f t="shared" si="18"/>
        <v>921.68798156567811</v>
      </c>
      <c r="M361" s="195">
        <f>+I361-Summary_CP!I361</f>
        <v>0</v>
      </c>
      <c r="N361" s="1"/>
    </row>
    <row r="362" spans="1:14" x14ac:dyDescent="0.2">
      <c r="A362" s="187">
        <f t="shared" si="19"/>
        <v>2037</v>
      </c>
      <c r="B362" s="187">
        <f t="shared" si="20"/>
        <v>12</v>
      </c>
      <c r="C362" s="1">
        <f>'Florida_Keys FR'!G409</f>
        <v>137.04608387814224</v>
      </c>
      <c r="D362" s="1">
        <f>+Key_West!J493</f>
        <v>0</v>
      </c>
      <c r="E362" s="164">
        <f>+'LEE County'!E337</f>
        <v>806.93116763207968</v>
      </c>
      <c r="F362" s="1">
        <f>+Metro_Dade!I458</f>
        <v>0</v>
      </c>
      <c r="G362" s="1">
        <v>0</v>
      </c>
      <c r="H362" s="41"/>
      <c r="I362" s="1"/>
      <c r="J362" s="1"/>
      <c r="K362" s="1"/>
      <c r="L362" s="1">
        <f t="shared" si="18"/>
        <v>943.97725151022189</v>
      </c>
      <c r="M362" s="195">
        <f>+I362-Summary_CP!I362</f>
        <v>0</v>
      </c>
      <c r="N362" s="1"/>
    </row>
    <row r="363" spans="1:14" x14ac:dyDescent="0.2">
      <c r="A363" s="187">
        <f t="shared" si="19"/>
        <v>2038</v>
      </c>
      <c r="B363" s="187">
        <f t="shared" si="20"/>
        <v>1</v>
      </c>
      <c r="C363" s="1">
        <f>'Florida_Keys FR'!G410</f>
        <v>136.86880226033611</v>
      </c>
      <c r="D363" s="1">
        <f>+Key_West!J494</f>
        <v>0</v>
      </c>
      <c r="E363" s="164">
        <f>+'LEE County'!E338</f>
        <v>1013.4297187218284</v>
      </c>
      <c r="F363" s="1">
        <f>+Metro_Dade!I459</f>
        <v>0</v>
      </c>
      <c r="G363" s="1">
        <v>0</v>
      </c>
      <c r="H363" s="41"/>
      <c r="I363" s="1"/>
      <c r="J363" s="1"/>
      <c r="K363" s="1"/>
      <c r="L363" s="1">
        <f t="shared" si="18"/>
        <v>1150.2985209821645</v>
      </c>
      <c r="M363" s="195">
        <f>+I363-Summary_CP!I363</f>
        <v>0</v>
      </c>
      <c r="N363" s="1"/>
    </row>
    <row r="364" spans="1:14" x14ac:dyDescent="0.2">
      <c r="A364" s="187">
        <f t="shared" si="19"/>
        <v>2038</v>
      </c>
      <c r="B364" s="187">
        <f t="shared" si="20"/>
        <v>2</v>
      </c>
      <c r="C364" s="1">
        <f>'Florida_Keys FR'!G411</f>
        <v>135.34416117093056</v>
      </c>
      <c r="D364" s="1">
        <f>+Key_West!J495</f>
        <v>0</v>
      </c>
      <c r="E364" s="164">
        <f>+'LEE County'!E339</f>
        <v>915.23182606929527</v>
      </c>
      <c r="F364" s="1">
        <f>+Metro_Dade!I460</f>
        <v>0</v>
      </c>
      <c r="G364" s="1">
        <v>0</v>
      </c>
      <c r="H364" s="41"/>
      <c r="I364" s="1"/>
      <c r="J364" s="1"/>
      <c r="K364" s="1"/>
      <c r="L364" s="1">
        <f t="shared" si="18"/>
        <v>1050.5759872402259</v>
      </c>
      <c r="M364" s="195">
        <f>+I364-Summary_CP!I364</f>
        <v>0</v>
      </c>
      <c r="N364" s="1"/>
    </row>
    <row r="365" spans="1:14" x14ac:dyDescent="0.2">
      <c r="A365" s="187">
        <f t="shared" si="19"/>
        <v>2038</v>
      </c>
      <c r="B365" s="187">
        <f t="shared" si="20"/>
        <v>3</v>
      </c>
      <c r="C365" s="1">
        <f>'Florida_Keys FR'!G412</f>
        <v>143.26052951477098</v>
      </c>
      <c r="D365" s="1">
        <f>+Key_West!J496</f>
        <v>0</v>
      </c>
      <c r="E365" s="164">
        <f>+'LEE County'!E340</f>
        <v>804.74598415969228</v>
      </c>
      <c r="F365" s="1">
        <f>+Metro_Dade!I461</f>
        <v>0</v>
      </c>
      <c r="G365" s="1">
        <v>0</v>
      </c>
      <c r="H365" s="41"/>
      <c r="I365" s="1"/>
      <c r="J365" s="1"/>
      <c r="K365" s="1"/>
      <c r="L365" s="1">
        <f t="shared" si="18"/>
        <v>948.00651367446324</v>
      </c>
      <c r="M365" s="195">
        <f>+I365-Summary_CP!I365</f>
        <v>0</v>
      </c>
      <c r="N365" s="1"/>
    </row>
    <row r="366" spans="1:14" x14ac:dyDescent="0.2">
      <c r="A366" s="187">
        <f t="shared" si="19"/>
        <v>2038</v>
      </c>
      <c r="B366" s="187">
        <f t="shared" si="20"/>
        <v>4</v>
      </c>
      <c r="C366" s="1">
        <f>'Florida_Keys FR'!G413</f>
        <v>148.83536162150193</v>
      </c>
      <c r="D366" s="1">
        <f>+Key_West!J497</f>
        <v>0</v>
      </c>
      <c r="E366" s="164">
        <f>+'LEE County'!E341</f>
        <v>810.47116217601069</v>
      </c>
      <c r="F366" s="1">
        <f>+Metro_Dade!I462</f>
        <v>0</v>
      </c>
      <c r="G366" s="1">
        <v>0</v>
      </c>
      <c r="H366" s="41"/>
      <c r="I366" s="1"/>
      <c r="J366" s="1"/>
      <c r="K366" s="1"/>
      <c r="L366" s="1">
        <f t="shared" si="18"/>
        <v>959.30652379751268</v>
      </c>
      <c r="M366" s="195">
        <f>+I366-Summary_CP!I366</f>
        <v>0</v>
      </c>
      <c r="N366" s="1"/>
    </row>
    <row r="367" spans="1:14" x14ac:dyDescent="0.2">
      <c r="A367" s="187">
        <f t="shared" si="19"/>
        <v>2038</v>
      </c>
      <c r="B367" s="187">
        <f t="shared" si="20"/>
        <v>5</v>
      </c>
      <c r="C367" s="1">
        <f>'Florida_Keys FR'!G414</f>
        <v>163.45086169984785</v>
      </c>
      <c r="D367" s="1">
        <f>+Key_West!J498</f>
        <v>0</v>
      </c>
      <c r="E367" s="164">
        <f>+'LEE County'!E342</f>
        <v>880.58096219051993</v>
      </c>
      <c r="F367" s="1">
        <f>+Metro_Dade!I463</f>
        <v>0</v>
      </c>
      <c r="G367" s="1">
        <v>0</v>
      </c>
      <c r="H367" s="41"/>
      <c r="I367" s="1"/>
      <c r="J367" s="1"/>
      <c r="K367" s="1"/>
      <c r="L367" s="1">
        <f t="shared" si="18"/>
        <v>1044.0318238903678</v>
      </c>
      <c r="M367" s="195">
        <f>+I367-Summary_CP!I367</f>
        <v>0</v>
      </c>
      <c r="N367" s="1"/>
    </row>
    <row r="368" spans="1:14" x14ac:dyDescent="0.2">
      <c r="A368" s="187">
        <f t="shared" si="19"/>
        <v>2038</v>
      </c>
      <c r="B368" s="187">
        <f t="shared" si="20"/>
        <v>6</v>
      </c>
      <c r="C368" s="1">
        <f>'Florida_Keys FR'!G415</f>
        <v>166.85877423538153</v>
      </c>
      <c r="D368" s="1">
        <f>+Key_West!J499</f>
        <v>0</v>
      </c>
      <c r="E368" s="164">
        <f>+'LEE County'!E343</f>
        <v>905.52517628350256</v>
      </c>
      <c r="F368" s="1">
        <f>+Metro_Dade!I464</f>
        <v>0</v>
      </c>
      <c r="G368" s="1">
        <v>0</v>
      </c>
      <c r="H368" s="41"/>
      <c r="I368" s="1"/>
      <c r="J368" s="1"/>
      <c r="K368" s="1"/>
      <c r="L368" s="1">
        <f t="shared" si="18"/>
        <v>1072.3839505188841</v>
      </c>
      <c r="M368" s="195">
        <f>+I368-Summary_CP!I368</f>
        <v>0</v>
      </c>
      <c r="N368" s="1"/>
    </row>
    <row r="369" spans="1:14" x14ac:dyDescent="0.2">
      <c r="A369" s="187">
        <f t="shared" si="19"/>
        <v>2038</v>
      </c>
      <c r="B369" s="187">
        <f t="shared" si="20"/>
        <v>7</v>
      </c>
      <c r="C369" s="1">
        <f>'Florida_Keys FR'!G416</f>
        <v>175.92679936114021</v>
      </c>
      <c r="D369" s="1">
        <f>+Key_West!J500</f>
        <v>0</v>
      </c>
      <c r="E369" s="164">
        <f>+'LEE County'!E344</f>
        <v>925.80965132847223</v>
      </c>
      <c r="F369" s="1">
        <f>+Metro_Dade!I465</f>
        <v>0</v>
      </c>
      <c r="G369" s="1">
        <v>0</v>
      </c>
      <c r="H369" s="41"/>
      <c r="I369" s="1"/>
      <c r="J369" s="1"/>
      <c r="K369" s="1"/>
      <c r="L369" s="1">
        <f t="shared" si="18"/>
        <v>1101.7364506896124</v>
      </c>
      <c r="M369" s="195">
        <f>+I369-Summary_CP!I369</f>
        <v>0</v>
      </c>
      <c r="N369" s="1"/>
    </row>
    <row r="370" spans="1:14" s="67" customFormat="1" x14ac:dyDescent="0.2">
      <c r="A370" s="64">
        <f t="shared" si="19"/>
        <v>2038</v>
      </c>
      <c r="B370" s="64">
        <f t="shared" si="20"/>
        <v>8</v>
      </c>
      <c r="C370" s="1">
        <f>'Florida_Keys FR'!G417</f>
        <v>174.26644959525143</v>
      </c>
      <c r="D370" s="66">
        <f>+Key_West!J501</f>
        <v>0</v>
      </c>
      <c r="E370" s="183">
        <f>+'LEE County'!E345</f>
        <v>924.36054878409811</v>
      </c>
      <c r="F370" s="66">
        <f>+Metro_Dade!I466</f>
        <v>0</v>
      </c>
      <c r="G370" s="1">
        <v>0</v>
      </c>
      <c r="H370" s="41"/>
      <c r="I370" s="66"/>
      <c r="J370" s="66"/>
      <c r="K370" s="66"/>
      <c r="L370" s="1">
        <f t="shared" si="18"/>
        <v>1098.6269983793495</v>
      </c>
      <c r="M370" s="195">
        <f>+I370-Summary_CP!I370</f>
        <v>0</v>
      </c>
      <c r="N370" s="1"/>
    </row>
    <row r="371" spans="1:14" x14ac:dyDescent="0.2">
      <c r="A371" s="187">
        <f t="shared" si="19"/>
        <v>2038</v>
      </c>
      <c r="B371" s="187">
        <f t="shared" si="20"/>
        <v>9</v>
      </c>
      <c r="C371" s="1">
        <f>'Florida_Keys FR'!G418</f>
        <v>164.45322229214668</v>
      </c>
      <c r="D371" s="1">
        <f>+Key_West!J502</f>
        <v>0</v>
      </c>
      <c r="E371" s="164">
        <f>+'LEE County'!E346</f>
        <v>897.21446215506683</v>
      </c>
      <c r="F371" s="1">
        <f>+Metro_Dade!I467</f>
        <v>0</v>
      </c>
      <c r="G371" s="1">
        <v>0</v>
      </c>
      <c r="H371" s="41"/>
      <c r="I371" s="1"/>
      <c r="J371" s="1"/>
      <c r="K371" s="1"/>
      <c r="L371" s="1">
        <f t="shared" si="18"/>
        <v>1061.6676844472136</v>
      </c>
      <c r="M371" s="195">
        <f>+I371-Summary_CP!I371</f>
        <v>0</v>
      </c>
      <c r="N371" s="1"/>
    </row>
    <row r="372" spans="1:14" x14ac:dyDescent="0.2">
      <c r="A372" s="187">
        <f t="shared" si="19"/>
        <v>2038</v>
      </c>
      <c r="B372" s="187">
        <f t="shared" si="20"/>
        <v>10</v>
      </c>
      <c r="C372" s="1">
        <f>'Florida_Keys FR'!G419</f>
        <v>148.56305618565557</v>
      </c>
      <c r="D372" s="1">
        <f>+Key_West!J503</f>
        <v>0</v>
      </c>
      <c r="E372" s="164">
        <f>+'LEE County'!E347</f>
        <v>852.32675376450572</v>
      </c>
      <c r="F372" s="1">
        <f>+Metro_Dade!I468</f>
        <v>0</v>
      </c>
      <c r="G372" s="1">
        <v>0</v>
      </c>
      <c r="H372" s="41"/>
      <c r="I372" s="1"/>
      <c r="J372" s="1"/>
      <c r="K372" s="1"/>
      <c r="L372" s="1">
        <f t="shared" si="18"/>
        <v>1000.8898099501613</v>
      </c>
      <c r="M372" s="195">
        <f>+I372-Summary_CP!I372</f>
        <v>0</v>
      </c>
      <c r="N372" s="1"/>
    </row>
    <row r="373" spans="1:14" x14ac:dyDescent="0.2">
      <c r="A373" s="187">
        <f>A361+1</f>
        <v>2038</v>
      </c>
      <c r="B373" s="187">
        <f>B361</f>
        <v>11</v>
      </c>
      <c r="C373" s="1">
        <f>'Florida_Keys FR'!G420</f>
        <v>132.69986885051273</v>
      </c>
      <c r="D373" s="1">
        <f>+Key_West!J504</f>
        <v>0</v>
      </c>
      <c r="E373" s="164">
        <f>+'LEE County'!E348</f>
        <v>797.4685930612934</v>
      </c>
      <c r="F373" s="1">
        <f>+Metro_Dade!I469</f>
        <v>0</v>
      </c>
      <c r="G373" s="1">
        <v>0</v>
      </c>
      <c r="H373" s="41"/>
      <c r="I373" s="1"/>
      <c r="J373" s="1"/>
      <c r="K373" s="1"/>
      <c r="L373" s="1">
        <f t="shared" si="18"/>
        <v>930.16846191180616</v>
      </c>
      <c r="M373" s="195">
        <f>+I373-Summary_CP!I373</f>
        <v>0</v>
      </c>
      <c r="N373" s="1"/>
    </row>
    <row r="374" spans="1:14" x14ac:dyDescent="0.2">
      <c r="A374" s="187">
        <f t="shared" ref="A374:A386" si="21">A362+1</f>
        <v>2038</v>
      </c>
      <c r="B374" s="187">
        <f t="shared" ref="B374:B386" si="22">B362</f>
        <v>12</v>
      </c>
      <c r="C374" s="1">
        <f>'Florida_Keys FR'!G421</f>
        <v>137.74501890592077</v>
      </c>
      <c r="D374" s="1">
        <f>+Key_West!J505</f>
        <v>0</v>
      </c>
      <c r="E374" s="164">
        <f>+'LEE County'!E349</f>
        <v>814.50838819818205</v>
      </c>
      <c r="F374" s="1">
        <f>+Metro_Dade!I470</f>
        <v>0</v>
      </c>
      <c r="G374" s="1">
        <v>0</v>
      </c>
      <c r="H374" s="41"/>
      <c r="I374" s="1"/>
      <c r="J374" s="1"/>
      <c r="K374" s="1"/>
      <c r="L374" s="1">
        <f t="shared" si="18"/>
        <v>952.25340710410285</v>
      </c>
      <c r="M374" s="195">
        <f>+I374-Summary_CP!I374</f>
        <v>0</v>
      </c>
      <c r="N374" s="1"/>
    </row>
    <row r="375" spans="1:14" x14ac:dyDescent="0.2">
      <c r="A375" s="187">
        <f t="shared" si="21"/>
        <v>2039</v>
      </c>
      <c r="B375" s="187">
        <f t="shared" si="22"/>
        <v>1</v>
      </c>
      <c r="C375" s="1">
        <f>'Florida_Keys FR'!G422</f>
        <v>137.56683315186385</v>
      </c>
      <c r="D375" s="1">
        <f>+Key_West!J506</f>
        <v>0</v>
      </c>
      <c r="E375" s="164">
        <f>+'LEE County'!E350</f>
        <v>1020.738665679168</v>
      </c>
      <c r="F375" s="1">
        <f>+Metro_Dade!I471</f>
        <v>0</v>
      </c>
      <c r="G375" s="1">
        <v>0</v>
      </c>
      <c r="H375" s="41"/>
      <c r="I375" s="1"/>
      <c r="J375" s="1"/>
      <c r="K375" s="1"/>
      <c r="L375" s="1">
        <f t="shared" si="18"/>
        <v>1158.3054988310319</v>
      </c>
      <c r="M375" s="195">
        <f>+I375-Summary_CP!I375</f>
        <v>0</v>
      </c>
      <c r="N375" s="1"/>
    </row>
    <row r="376" spans="1:14" x14ac:dyDescent="0.2">
      <c r="A376" s="187">
        <f t="shared" si="21"/>
        <v>2039</v>
      </c>
      <c r="B376" s="187">
        <f t="shared" si="22"/>
        <v>2</v>
      </c>
      <c r="C376" s="1">
        <f>'Florida_Keys FR'!G423</f>
        <v>136.03441639290236</v>
      </c>
      <c r="D376" s="1">
        <f>+Key_West!J507</f>
        <v>0</v>
      </c>
      <c r="E376" s="164">
        <f>+'LEE County'!E351</f>
        <v>923.04054293419597</v>
      </c>
      <c r="F376" s="1">
        <f>+Metro_Dade!I472</f>
        <v>0</v>
      </c>
      <c r="G376" s="1">
        <v>0</v>
      </c>
      <c r="H376" s="41"/>
      <c r="I376" s="1"/>
      <c r="J376" s="1"/>
      <c r="K376" s="1"/>
      <c r="L376" s="1">
        <f t="shared" si="18"/>
        <v>1059.0749593270984</v>
      </c>
      <c r="M376" s="195">
        <f>+I376-Summary_CP!I376</f>
        <v>0</v>
      </c>
      <c r="N376" s="1"/>
    </row>
    <row r="377" spans="1:14" x14ac:dyDescent="0.2">
      <c r="A377" s="187">
        <f t="shared" si="21"/>
        <v>2039</v>
      </c>
      <c r="B377" s="187">
        <f t="shared" si="22"/>
        <v>3</v>
      </c>
      <c r="C377" s="1">
        <f>'Florida_Keys FR'!G424</f>
        <v>143.99115821529628</v>
      </c>
      <c r="D377" s="1">
        <f>+Key_West!J508</f>
        <v>0</v>
      </c>
      <c r="E377" s="164">
        <f>+'LEE County'!E352</f>
        <v>813.17015425478905</v>
      </c>
      <c r="F377" s="1">
        <f>+Metro_Dade!I473</f>
        <v>0</v>
      </c>
      <c r="G377" s="1">
        <v>0</v>
      </c>
      <c r="H377" s="41"/>
      <c r="I377" s="1"/>
      <c r="J377" s="1"/>
      <c r="K377" s="1"/>
      <c r="L377" s="1">
        <f t="shared" si="18"/>
        <v>957.16131247008536</v>
      </c>
      <c r="M377" s="195">
        <f>+I377-Summary_CP!I377</f>
        <v>0</v>
      </c>
      <c r="N377" s="1"/>
    </row>
    <row r="378" spans="1:14" x14ac:dyDescent="0.2">
      <c r="A378" s="187">
        <f t="shared" si="21"/>
        <v>2039</v>
      </c>
      <c r="B378" s="187">
        <f t="shared" si="22"/>
        <v>4</v>
      </c>
      <c r="C378" s="1">
        <f>'Florida_Keys FR'!G425</f>
        <v>149.59442196577163</v>
      </c>
      <c r="D378" s="1">
        <f>+Key_West!J509</f>
        <v>0</v>
      </c>
      <c r="E378" s="164">
        <f>+'LEE County'!E353</f>
        <v>818.82444226634277</v>
      </c>
      <c r="F378" s="1">
        <f>+Metro_Dade!I474</f>
        <v>0</v>
      </c>
      <c r="G378" s="1">
        <v>0</v>
      </c>
      <c r="H378" s="41"/>
      <c r="I378" s="1"/>
      <c r="J378" s="1"/>
      <c r="K378" s="1"/>
      <c r="L378" s="1">
        <f t="shared" si="18"/>
        <v>968.4188642321144</v>
      </c>
      <c r="M378" s="195">
        <f>+I378-Summary_CP!I378</f>
        <v>0</v>
      </c>
      <c r="N378" s="1"/>
    </row>
    <row r="379" spans="1:14" x14ac:dyDescent="0.2">
      <c r="A379" s="187">
        <f t="shared" si="21"/>
        <v>2039</v>
      </c>
      <c r="B379" s="187">
        <f t="shared" si="22"/>
        <v>5</v>
      </c>
      <c r="C379" s="1">
        <f>'Florida_Keys FR'!G426</f>
        <v>164.28446109451713</v>
      </c>
      <c r="D379" s="1">
        <f>+Key_West!J510</f>
        <v>0</v>
      </c>
      <c r="E379" s="164">
        <f>+'LEE County'!E354</f>
        <v>888.70058427323886</v>
      </c>
      <c r="F379" s="1">
        <f>+Metro_Dade!I475</f>
        <v>0</v>
      </c>
      <c r="G379" s="1">
        <v>0</v>
      </c>
      <c r="H379" s="41"/>
      <c r="I379" s="1"/>
      <c r="J379" s="1"/>
      <c r="K379" s="1"/>
      <c r="L379" s="1">
        <f t="shared" si="18"/>
        <v>1052.9850453677559</v>
      </c>
      <c r="M379" s="195">
        <f>+I379-Summary_CP!I379</f>
        <v>0</v>
      </c>
      <c r="N379" s="1"/>
    </row>
    <row r="380" spans="1:14" x14ac:dyDescent="0.2">
      <c r="A380" s="187">
        <f t="shared" si="21"/>
        <v>2039</v>
      </c>
      <c r="B380" s="187">
        <f t="shared" si="22"/>
        <v>6</v>
      </c>
      <c r="C380" s="1">
        <f>'Florida_Keys FR'!G427</f>
        <v>167.70975398398195</v>
      </c>
      <c r="D380" s="1">
        <f>+Key_West!J511</f>
        <v>0</v>
      </c>
      <c r="E380" s="164">
        <f>+'LEE County'!E355</f>
        <v>913.477864060255</v>
      </c>
      <c r="F380" s="1">
        <f>+Metro_Dade!I476</f>
        <v>0</v>
      </c>
      <c r="G380" s="1">
        <v>0</v>
      </c>
      <c r="H380" s="41"/>
      <c r="I380" s="1"/>
      <c r="J380" s="1"/>
      <c r="K380" s="1"/>
      <c r="L380" s="1">
        <f t="shared" si="18"/>
        <v>1081.1876180442368</v>
      </c>
      <c r="M380" s="195">
        <f>+I380-Summary_CP!I380</f>
        <v>0</v>
      </c>
      <c r="N380" s="1"/>
    </row>
    <row r="381" spans="1:14" x14ac:dyDescent="0.2">
      <c r="A381" s="187">
        <f t="shared" si="21"/>
        <v>2039</v>
      </c>
      <c r="B381" s="187">
        <f t="shared" si="22"/>
        <v>7</v>
      </c>
      <c r="C381" s="1">
        <f>'Florida_Keys FR'!G428</f>
        <v>176.82366373057897</v>
      </c>
      <c r="D381" s="1">
        <f>+Key_West!J512</f>
        <v>0</v>
      </c>
      <c r="E381" s="164">
        <f>+'LEE County'!E356</f>
        <v>933.61290621435705</v>
      </c>
      <c r="F381" s="1">
        <f>+Metro_Dade!I477</f>
        <v>0</v>
      </c>
      <c r="G381" s="1">
        <v>0</v>
      </c>
      <c r="H381" s="41"/>
      <c r="I381" s="1"/>
      <c r="J381" s="1"/>
      <c r="K381" s="1"/>
      <c r="L381" s="1">
        <f t="shared" si="18"/>
        <v>1110.4365699449361</v>
      </c>
      <c r="M381" s="195">
        <f>+I381-Summary_CP!I381</f>
        <v>0</v>
      </c>
      <c r="N381" s="1"/>
    </row>
    <row r="382" spans="1:14" s="67" customFormat="1" x14ac:dyDescent="0.2">
      <c r="A382" s="64">
        <f t="shared" si="21"/>
        <v>2039</v>
      </c>
      <c r="B382" s="64">
        <f t="shared" si="22"/>
        <v>8</v>
      </c>
      <c r="C382" s="1">
        <f>'Florida_Keys FR'!G429</f>
        <v>175.1552084881873</v>
      </c>
      <c r="D382" s="66">
        <f>+Key_West!J513</f>
        <v>0</v>
      </c>
      <c r="E382" s="183">
        <f>+'LEE County'!E357</f>
        <v>932.13078089987607</v>
      </c>
      <c r="F382" s="66">
        <f>+Metro_Dade!I478</f>
        <v>0</v>
      </c>
      <c r="G382" s="1">
        <v>0</v>
      </c>
      <c r="H382" s="41"/>
      <c r="I382" s="66"/>
      <c r="J382" s="66"/>
      <c r="K382" s="66"/>
      <c r="L382" s="1">
        <f t="shared" si="18"/>
        <v>1107.2859893880634</v>
      </c>
      <c r="M382" s="195">
        <f>+I382-Summary_CP!I382</f>
        <v>0</v>
      </c>
      <c r="N382" s="1"/>
    </row>
    <row r="383" spans="1:14" x14ac:dyDescent="0.2">
      <c r="A383" s="187">
        <f t="shared" si="21"/>
        <v>2039</v>
      </c>
      <c r="B383" s="187">
        <f t="shared" si="22"/>
        <v>9</v>
      </c>
      <c r="C383" s="1">
        <f>'Florida_Keys FR'!G430</f>
        <v>165.29193372583666</v>
      </c>
      <c r="D383" s="1">
        <f>+Key_West!J514</f>
        <v>0</v>
      </c>
      <c r="E383" s="164">
        <f>+'LEE County'!E358</f>
        <v>905.11605083587847</v>
      </c>
      <c r="F383" s="1">
        <f>+Metro_Dade!I479</f>
        <v>0</v>
      </c>
      <c r="G383" s="1">
        <v>0</v>
      </c>
      <c r="H383" s="41"/>
      <c r="I383" s="1"/>
      <c r="J383" s="1"/>
      <c r="K383" s="1"/>
      <c r="L383" s="1">
        <f t="shared" si="18"/>
        <v>1070.4079845617152</v>
      </c>
      <c r="M383" s="195">
        <f>+I383-Summary_CP!I383</f>
        <v>0</v>
      </c>
      <c r="N383" s="1"/>
    </row>
    <row r="384" spans="1:14" x14ac:dyDescent="0.2">
      <c r="A384" s="187">
        <f t="shared" si="21"/>
        <v>2039</v>
      </c>
      <c r="B384" s="187">
        <f t="shared" si="22"/>
        <v>10</v>
      </c>
      <c r="C384" s="1">
        <f>'Florida_Keys FR'!G431</f>
        <v>149.32072777220256</v>
      </c>
      <c r="D384" s="1">
        <f>+Key_West!J515</f>
        <v>0</v>
      </c>
      <c r="E384" s="164">
        <f>+'LEE County'!E359</f>
        <v>860.26275735346655</v>
      </c>
      <c r="F384" s="1">
        <f>+Metro_Dade!I480</f>
        <v>0</v>
      </c>
      <c r="G384" s="1">
        <v>0</v>
      </c>
      <c r="H384" s="41"/>
      <c r="I384" s="1"/>
      <c r="J384" s="1"/>
      <c r="K384" s="1"/>
      <c r="L384" s="1">
        <f t="shared" si="18"/>
        <v>1009.5834851256691</v>
      </c>
      <c r="M384" s="195">
        <f>+I384-Summary_CP!I384</f>
        <v>0</v>
      </c>
      <c r="N384" s="1"/>
    </row>
    <row r="385" spans="1:14" x14ac:dyDescent="0.2">
      <c r="A385" s="187">
        <f t="shared" si="21"/>
        <v>2039</v>
      </c>
      <c r="B385" s="187">
        <f t="shared" si="22"/>
        <v>11</v>
      </c>
      <c r="C385" s="1">
        <f>'Florida_Keys FR'!G432</f>
        <v>133.37663818165032</v>
      </c>
      <c r="D385" s="1">
        <f>+Key_West!J516</f>
        <v>0</v>
      </c>
      <c r="E385" s="164">
        <f>+'LEE County'!E360</f>
        <v>805.3529249791012</v>
      </c>
      <c r="F385" s="1">
        <f>+Metro_Dade!I481</f>
        <v>0</v>
      </c>
      <c r="G385" s="1">
        <v>0</v>
      </c>
      <c r="H385" s="41"/>
      <c r="I385" s="1"/>
      <c r="J385" s="1"/>
      <c r="K385" s="1"/>
      <c r="L385" s="1">
        <f t="shared" si="18"/>
        <v>938.72956316075147</v>
      </c>
      <c r="M385" s="195">
        <f>+I385-Summary_CP!I385</f>
        <v>0</v>
      </c>
      <c r="N385" s="1"/>
    </row>
    <row r="386" spans="1:14" x14ac:dyDescent="0.2">
      <c r="A386" s="187">
        <f t="shared" si="21"/>
        <v>2039</v>
      </c>
      <c r="B386" s="187">
        <f t="shared" si="22"/>
        <v>12</v>
      </c>
      <c r="C386" s="1">
        <f>'Florida_Keys FR'!G433</f>
        <v>138.44751850234096</v>
      </c>
      <c r="D386" s="1">
        <f>+Key_West!J517</f>
        <v>0</v>
      </c>
      <c r="E386" s="164">
        <f>+'LEE County'!E361</f>
        <v>822.15676015093356</v>
      </c>
      <c r="F386" s="1">
        <f>+Metro_Dade!I482</f>
        <v>0</v>
      </c>
      <c r="G386" s="1">
        <v>0</v>
      </c>
      <c r="H386" s="41"/>
      <c r="I386" s="1"/>
      <c r="J386" s="1"/>
      <c r="K386" s="1"/>
      <c r="L386" s="1">
        <f t="shared" si="18"/>
        <v>960.60427865327449</v>
      </c>
      <c r="M386" s="195">
        <f>+I386-Summary_CP!I386</f>
        <v>0</v>
      </c>
      <c r="N386" s="1"/>
    </row>
    <row r="387" spans="1:14" x14ac:dyDescent="0.2">
      <c r="A387" s="187">
        <f>A375+1</f>
        <v>2040</v>
      </c>
      <c r="B387" s="187">
        <f>B375</f>
        <v>1</v>
      </c>
      <c r="C387" s="1">
        <f>'Florida_Keys FR'!G434</f>
        <v>138.26842400093838</v>
      </c>
      <c r="D387" s="1">
        <f>+Key_West!J518</f>
        <v>0</v>
      </c>
      <c r="E387" s="164">
        <f>+'LEE County'!E362</f>
        <v>1028.1003254242207</v>
      </c>
      <c r="F387" s="1">
        <f>+Metro_Dade!I483</f>
        <v>0</v>
      </c>
      <c r="G387" s="1">
        <v>0</v>
      </c>
      <c r="H387" s="41"/>
      <c r="I387" s="1"/>
      <c r="J387" s="1"/>
      <c r="K387" s="1"/>
      <c r="L387" s="1">
        <f t="shared" si="18"/>
        <v>1166.3687494251592</v>
      </c>
      <c r="M387" s="195">
        <f>+I387-Summary_CP!I387</f>
        <v>0</v>
      </c>
      <c r="N387" s="1"/>
    </row>
    <row r="388" spans="1:14" x14ac:dyDescent="0.2">
      <c r="A388" s="187">
        <f t="shared" ref="A388:A451" si="23">A376+1</f>
        <v>2040</v>
      </c>
      <c r="B388" s="187">
        <f t="shared" ref="B388:B451" si="24">B376</f>
        <v>2</v>
      </c>
      <c r="C388" s="1">
        <f>'Florida_Keys FR'!G435</f>
        <v>136.7281919165062</v>
      </c>
      <c r="D388" s="1">
        <f>+Key_West!J519</f>
        <v>0</v>
      </c>
      <c r="E388" s="164">
        <f>+'LEE County'!E363</f>
        <v>930.91588342093689</v>
      </c>
      <c r="F388" s="1">
        <f>+Metro_Dade!I484</f>
        <v>0</v>
      </c>
      <c r="G388" s="1">
        <v>0</v>
      </c>
      <c r="H388" s="41"/>
      <c r="I388" s="1"/>
      <c r="J388" s="1"/>
      <c r="K388" s="1"/>
      <c r="L388" s="1">
        <f t="shared" ref="L388:L451" si="25">SUM(C388:K388)</f>
        <v>1067.6440753374432</v>
      </c>
      <c r="M388" s="195">
        <f>+I388-Summary_CP!I388</f>
        <v>0</v>
      </c>
      <c r="N388" s="1"/>
    </row>
    <row r="389" spans="1:14" x14ac:dyDescent="0.2">
      <c r="A389" s="187">
        <f t="shared" si="23"/>
        <v>2040</v>
      </c>
      <c r="B389" s="187">
        <f t="shared" si="24"/>
        <v>3</v>
      </c>
      <c r="C389" s="1">
        <f>'Florida_Keys FR'!G436</f>
        <v>144.72551312219426</v>
      </c>
      <c r="D389" s="1">
        <f>+Key_West!J520</f>
        <v>0</v>
      </c>
      <c r="E389" s="164">
        <f>+'LEE County'!E364</f>
        <v>821.68250949549451</v>
      </c>
      <c r="F389" s="1">
        <f>+Metro_Dade!I485</f>
        <v>0</v>
      </c>
      <c r="G389" s="1">
        <v>0</v>
      </c>
      <c r="H389" s="41"/>
      <c r="I389" s="1"/>
      <c r="J389" s="1"/>
      <c r="K389" s="1"/>
      <c r="L389" s="1">
        <f t="shared" si="25"/>
        <v>966.40802261768874</v>
      </c>
      <c r="M389" s="195">
        <f>+I389-Summary_CP!I389</f>
        <v>0</v>
      </c>
      <c r="N389" s="1"/>
    </row>
    <row r="390" spans="1:14" x14ac:dyDescent="0.2">
      <c r="A390" s="187">
        <f t="shared" si="23"/>
        <v>2040</v>
      </c>
      <c r="B390" s="187">
        <f t="shared" si="24"/>
        <v>4</v>
      </c>
      <c r="C390" s="1">
        <f>'Florida_Keys FR'!G437</f>
        <v>150.35735351779709</v>
      </c>
      <c r="D390" s="1">
        <f>+Key_West!J521</f>
        <v>0</v>
      </c>
      <c r="E390" s="164">
        <f>+'LEE County'!E365</f>
        <v>827.26381707728183</v>
      </c>
      <c r="F390" s="1">
        <f>+Metro_Dade!I486</f>
        <v>0</v>
      </c>
      <c r="G390" s="1">
        <v>0</v>
      </c>
      <c r="H390" s="41"/>
      <c r="I390" s="1"/>
      <c r="J390" s="1"/>
      <c r="K390" s="1"/>
      <c r="L390" s="1">
        <f t="shared" si="25"/>
        <v>977.62117059507887</v>
      </c>
      <c r="M390" s="195">
        <f>+I390-Summary_CP!I390</f>
        <v>0</v>
      </c>
      <c r="N390" s="1"/>
    </row>
    <row r="391" spans="1:14" x14ac:dyDescent="0.2">
      <c r="A391" s="187">
        <f t="shared" si="23"/>
        <v>2040</v>
      </c>
      <c r="B391" s="187">
        <f t="shared" si="24"/>
        <v>5</v>
      </c>
      <c r="C391" s="1">
        <f>'Florida_Keys FR'!G438</f>
        <v>165.12231184609922</v>
      </c>
      <c r="D391" s="1">
        <f>+Key_West!J522</f>
        <v>0</v>
      </c>
      <c r="E391" s="164">
        <f>+'LEE County'!E366</f>
        <v>896.89507540900001</v>
      </c>
      <c r="F391" s="1">
        <f>+Metro_Dade!I487</f>
        <v>0</v>
      </c>
      <c r="G391" s="1">
        <v>0</v>
      </c>
      <c r="H391" s="41"/>
      <c r="I391" s="1"/>
      <c r="J391" s="1"/>
      <c r="K391" s="1"/>
      <c r="L391" s="1">
        <f t="shared" si="25"/>
        <v>1062.0173872550993</v>
      </c>
      <c r="M391" s="195">
        <f>+I391-Summary_CP!I391</f>
        <v>0</v>
      </c>
      <c r="N391" s="1"/>
    </row>
    <row r="392" spans="1:14" x14ac:dyDescent="0.2">
      <c r="A392" s="187">
        <f t="shared" si="23"/>
        <v>2040</v>
      </c>
      <c r="B392" s="187">
        <f t="shared" si="24"/>
        <v>6</v>
      </c>
      <c r="C392" s="1">
        <f>'Florida_Keys FR'!G439</f>
        <v>168.56507372930022</v>
      </c>
      <c r="D392" s="1">
        <f>+Key_West!J523</f>
        <v>0</v>
      </c>
      <c r="E392" s="164">
        <f>+'LEE County'!E367</f>
        <v>921.50039555260025</v>
      </c>
      <c r="F392" s="1">
        <f>+Metro_Dade!I488</f>
        <v>0</v>
      </c>
      <c r="G392" s="1">
        <v>0</v>
      </c>
      <c r="H392" s="41"/>
      <c r="I392" s="1"/>
      <c r="J392" s="1"/>
      <c r="K392" s="1"/>
      <c r="L392" s="1">
        <f t="shared" si="25"/>
        <v>1090.0654692819005</v>
      </c>
      <c r="M392" s="195">
        <f>+I392-Summary_CP!I392</f>
        <v>0</v>
      </c>
      <c r="N392" s="1"/>
    </row>
    <row r="393" spans="1:14" x14ac:dyDescent="0.2">
      <c r="A393" s="187">
        <f t="shared" si="23"/>
        <v>2040</v>
      </c>
      <c r="B393" s="187">
        <f t="shared" si="24"/>
        <v>7</v>
      </c>
      <c r="C393" s="1">
        <f>'Florida_Keys FR'!G440</f>
        <v>177.72510026128077</v>
      </c>
      <c r="D393" s="1">
        <f>+Key_West!J524</f>
        <v>0</v>
      </c>
      <c r="E393" s="164">
        <f>+'LEE County'!E368</f>
        <v>941.48193140921057</v>
      </c>
      <c r="F393" s="1">
        <f>+Metro_Dade!I489</f>
        <v>0</v>
      </c>
      <c r="G393" s="1">
        <v>0</v>
      </c>
      <c r="H393" s="41"/>
      <c r="I393" s="1"/>
      <c r="J393" s="1"/>
      <c r="K393" s="1"/>
      <c r="L393" s="1">
        <f t="shared" si="25"/>
        <v>1119.2070316704912</v>
      </c>
      <c r="M393" s="195">
        <f>+I393-Summary_CP!I393</f>
        <v>0</v>
      </c>
      <c r="N393" s="1"/>
    </row>
    <row r="394" spans="1:14" s="67" customFormat="1" x14ac:dyDescent="0.2">
      <c r="A394" s="64">
        <f t="shared" si="23"/>
        <v>2040</v>
      </c>
      <c r="B394" s="64">
        <f t="shared" si="24"/>
        <v>8</v>
      </c>
      <c r="C394" s="1">
        <f>'Florida_Keys FR'!G441</f>
        <v>176.04850005147713</v>
      </c>
      <c r="D394" s="66">
        <f>+Key_West!J525</f>
        <v>0</v>
      </c>
      <c r="E394" s="183">
        <f>+'LEE County'!E369</f>
        <v>939.96633006884554</v>
      </c>
      <c r="F394" s="66">
        <f>+Metro_Dade!I490</f>
        <v>0</v>
      </c>
      <c r="G394" s="1">
        <v>0</v>
      </c>
      <c r="H394" s="41"/>
      <c r="I394" s="66"/>
      <c r="J394" s="66"/>
      <c r="K394" s="66"/>
      <c r="L394" s="1">
        <f t="shared" si="25"/>
        <v>1116.0148301203226</v>
      </c>
      <c r="M394" s="195">
        <f>+I394-Summary_CP!I394</f>
        <v>0</v>
      </c>
      <c r="N394" s="1"/>
    </row>
    <row r="395" spans="1:14" x14ac:dyDescent="0.2">
      <c r="A395" s="187">
        <f t="shared" si="23"/>
        <v>2040</v>
      </c>
      <c r="B395" s="187">
        <f t="shared" si="24"/>
        <v>9</v>
      </c>
      <c r="C395" s="1">
        <f>'Florida_Keys FR'!G442</f>
        <v>166.13492258783845</v>
      </c>
      <c r="D395" s="1">
        <f>+Key_West!J526</f>
        <v>0</v>
      </c>
      <c r="E395" s="164">
        <f>+'LEE County'!E370</f>
        <v>913.08722723101516</v>
      </c>
      <c r="F395" s="1">
        <f>+Metro_Dade!I491</f>
        <v>0</v>
      </c>
      <c r="G395" s="1">
        <v>0</v>
      </c>
      <c r="H395" s="41"/>
      <c r="I395" s="1"/>
      <c r="J395" s="1"/>
      <c r="K395" s="1"/>
      <c r="L395" s="1">
        <f t="shared" si="25"/>
        <v>1079.2221498188537</v>
      </c>
      <c r="M395" s="195">
        <f>+I395-Summary_CP!I395</f>
        <v>0</v>
      </c>
      <c r="N395" s="1"/>
    </row>
    <row r="396" spans="1:14" x14ac:dyDescent="0.2">
      <c r="A396" s="187">
        <f t="shared" si="23"/>
        <v>2040</v>
      </c>
      <c r="B396" s="187">
        <f t="shared" si="24"/>
        <v>10</v>
      </c>
      <c r="C396" s="1">
        <f>'Florida_Keys FR'!G443</f>
        <v>150.08226348384093</v>
      </c>
      <c r="D396" s="1">
        <f>+Key_West!J527</f>
        <v>0</v>
      </c>
      <c r="E396" s="164">
        <f>+'LEE County'!E371</f>
        <v>868.27265297114263</v>
      </c>
      <c r="F396" s="1">
        <f>+Metro_Dade!I492</f>
        <v>0</v>
      </c>
      <c r="G396" s="1">
        <v>0</v>
      </c>
      <c r="H396" s="41"/>
      <c r="I396" s="1"/>
      <c r="J396" s="1"/>
      <c r="K396" s="1"/>
      <c r="L396" s="1">
        <f t="shared" si="25"/>
        <v>1018.3549164549836</v>
      </c>
      <c r="M396" s="195">
        <f>+I396-Summary_CP!I396</f>
        <v>0</v>
      </c>
      <c r="N396" s="1"/>
    </row>
    <row r="397" spans="1:14" x14ac:dyDescent="0.2">
      <c r="A397" s="187">
        <f t="shared" si="23"/>
        <v>2040</v>
      </c>
      <c r="B397" s="187">
        <f t="shared" si="24"/>
        <v>11</v>
      </c>
      <c r="C397" s="1">
        <f>'Florida_Keys FR'!G444</f>
        <v>134.05685903637672</v>
      </c>
      <c r="D397" s="1">
        <f>+Key_West!J528</f>
        <v>0</v>
      </c>
      <c r="E397" s="164">
        <f>+'LEE County'!E372</f>
        <v>813.31520691316166</v>
      </c>
      <c r="F397" s="1">
        <f>+Metro_Dade!I493</f>
        <v>0</v>
      </c>
      <c r="G397" s="1">
        <v>0</v>
      </c>
      <c r="H397" s="41"/>
      <c r="I397" s="1"/>
      <c r="J397" s="1"/>
      <c r="K397" s="1"/>
      <c r="L397" s="1">
        <f t="shared" si="25"/>
        <v>947.37206594953841</v>
      </c>
      <c r="M397" s="195">
        <f>+I397-Summary_CP!I397</f>
        <v>0</v>
      </c>
      <c r="N397" s="1"/>
    </row>
    <row r="398" spans="1:14" x14ac:dyDescent="0.2">
      <c r="A398" s="187">
        <f t="shared" si="23"/>
        <v>2040</v>
      </c>
      <c r="B398" s="187">
        <f t="shared" si="24"/>
        <v>12</v>
      </c>
      <c r="C398" s="1">
        <f>'Florida_Keys FR'!G445</f>
        <v>139.15360084670286</v>
      </c>
      <c r="D398" s="1">
        <f>+Key_West!J529</f>
        <v>0</v>
      </c>
      <c r="E398" s="164">
        <f>+'LEE County'!E373</f>
        <v>829.87695161392605</v>
      </c>
      <c r="F398" s="1">
        <f>+Metro_Dade!I494</f>
        <v>0</v>
      </c>
      <c r="G398" s="1">
        <v>0</v>
      </c>
      <c r="H398" s="41"/>
      <c r="I398" s="1"/>
      <c r="J398" s="1"/>
      <c r="K398" s="1"/>
      <c r="L398" s="1">
        <f t="shared" si="25"/>
        <v>969.03055246062888</v>
      </c>
      <c r="M398" s="195">
        <f>+I398-Summary_CP!I398</f>
        <v>0</v>
      </c>
      <c r="N398" s="1"/>
    </row>
    <row r="399" spans="1:14" x14ac:dyDescent="0.2">
      <c r="A399" s="187">
        <f t="shared" si="23"/>
        <v>2041</v>
      </c>
      <c r="B399" s="187">
        <f t="shared" si="24"/>
        <v>1</v>
      </c>
      <c r="C399" s="1">
        <f>'Florida_Keys FR'!G446</f>
        <v>138.97359296334318</v>
      </c>
      <c r="D399" s="1">
        <f>+Key_West!J530</f>
        <v>0</v>
      </c>
      <c r="E399" s="164">
        <f>+'LEE County'!E374</f>
        <v>1035.5150781263878</v>
      </c>
      <c r="F399" s="1">
        <f>+Metro_Dade!I495</f>
        <v>0</v>
      </c>
      <c r="G399" s="1">
        <v>0</v>
      </c>
      <c r="H399" s="41"/>
      <c r="I399" s="1"/>
      <c r="J399" s="1"/>
      <c r="K399" s="1"/>
      <c r="L399" s="1">
        <f t="shared" si="25"/>
        <v>1174.488671089731</v>
      </c>
      <c r="M399" s="195">
        <f>+I399-Summary_CP!I399</f>
        <v>0</v>
      </c>
      <c r="N399" s="1"/>
    </row>
    <row r="400" spans="1:14" x14ac:dyDescent="0.2">
      <c r="A400" s="187">
        <f t="shared" si="23"/>
        <v>2041</v>
      </c>
      <c r="B400" s="187">
        <f t="shared" si="24"/>
        <v>2</v>
      </c>
      <c r="C400" s="1">
        <f>'Florida_Keys FR'!G447</f>
        <v>137.42550569528044</v>
      </c>
      <c r="D400" s="1">
        <f>+Key_West!J531</f>
        <v>0</v>
      </c>
      <c r="E400" s="164">
        <f>+'LEE County'!E375</f>
        <v>938.85841595926956</v>
      </c>
      <c r="F400" s="1">
        <f>+Metro_Dade!I496</f>
        <v>0</v>
      </c>
      <c r="G400" s="1">
        <v>0</v>
      </c>
      <c r="H400" s="41"/>
      <c r="I400" s="1"/>
      <c r="J400" s="1"/>
      <c r="K400" s="1"/>
      <c r="L400" s="1">
        <f t="shared" si="25"/>
        <v>1076.2839216545499</v>
      </c>
      <c r="M400" s="195">
        <f>+I400-Summary_CP!I400</f>
        <v>0</v>
      </c>
      <c r="N400" s="1"/>
    </row>
    <row r="401" spans="1:14" x14ac:dyDescent="0.2">
      <c r="A401" s="187">
        <f t="shared" si="23"/>
        <v>2041</v>
      </c>
      <c r="B401" s="187">
        <f t="shared" si="24"/>
        <v>3</v>
      </c>
      <c r="C401" s="1">
        <f>'Florida_Keys FR'!G448</f>
        <v>145.46361323911742</v>
      </c>
      <c r="D401" s="1">
        <f>+Key_West!J532</f>
        <v>0</v>
      </c>
      <c r="E401" s="164">
        <f>+'LEE County'!E376</f>
        <v>830.28397301368022</v>
      </c>
      <c r="F401" s="1">
        <f>+Metro_Dade!I497</f>
        <v>0</v>
      </c>
      <c r="G401" s="1">
        <v>0</v>
      </c>
      <c r="H401" s="41"/>
      <c r="I401" s="1"/>
      <c r="J401" s="1"/>
      <c r="K401" s="1"/>
      <c r="L401" s="1">
        <f t="shared" si="25"/>
        <v>975.74758625279765</v>
      </c>
      <c r="M401" s="195">
        <f>+I401-Summary_CP!I401</f>
        <v>0</v>
      </c>
      <c r="N401" s="1"/>
    </row>
    <row r="402" spans="1:14" x14ac:dyDescent="0.2">
      <c r="A402" s="187">
        <f t="shared" si="23"/>
        <v>2041</v>
      </c>
      <c r="B402" s="187">
        <f t="shared" si="24"/>
        <v>4</v>
      </c>
      <c r="C402" s="1">
        <f>'Florida_Keys FR'!G449</f>
        <v>151.12417602073788</v>
      </c>
      <c r="D402" s="1">
        <f>+Key_West!J533</f>
        <v>0</v>
      </c>
      <c r="E402" s="164">
        <f>+'LEE County'!E377</f>
        <v>835.79017396096219</v>
      </c>
      <c r="F402" s="1">
        <f>+Metro_Dade!I498</f>
        <v>0</v>
      </c>
      <c r="G402" s="1">
        <v>0</v>
      </c>
      <c r="H402" s="41"/>
      <c r="I402" s="1"/>
      <c r="J402" s="1"/>
      <c r="K402" s="1"/>
      <c r="L402" s="1">
        <f t="shared" si="25"/>
        <v>986.91434998170007</v>
      </c>
      <c r="M402" s="195">
        <f>+I402-Summary_CP!I402</f>
        <v>0</v>
      </c>
      <c r="N402" s="1"/>
    </row>
    <row r="403" spans="1:14" x14ac:dyDescent="0.2">
      <c r="A403" s="187">
        <f t="shared" si="23"/>
        <v>2041</v>
      </c>
      <c r="B403" s="187">
        <f t="shared" si="24"/>
        <v>5</v>
      </c>
      <c r="C403" s="1">
        <f>'Florida_Keys FR'!G450</f>
        <v>165.96443563651439</v>
      </c>
      <c r="D403" s="1">
        <f>+Key_West!J534</f>
        <v>0</v>
      </c>
      <c r="E403" s="164">
        <f>+'LEE County'!E378</f>
        <v>905.16512594706421</v>
      </c>
      <c r="F403" s="1">
        <f>+Metro_Dade!I499</f>
        <v>0</v>
      </c>
      <c r="G403" s="1">
        <v>0</v>
      </c>
      <c r="H403" s="41"/>
      <c r="I403" s="1"/>
      <c r="J403" s="1"/>
      <c r="K403" s="1"/>
      <c r="L403" s="1">
        <f t="shared" si="25"/>
        <v>1071.1295615835786</v>
      </c>
      <c r="M403" s="195">
        <f>+I403-Summary_CP!I403</f>
        <v>0</v>
      </c>
      <c r="N403" s="1"/>
    </row>
    <row r="404" spans="1:14" x14ac:dyDescent="0.2">
      <c r="A404" s="187">
        <f t="shared" si="23"/>
        <v>2041</v>
      </c>
      <c r="B404" s="187">
        <f t="shared" si="24"/>
        <v>6</v>
      </c>
      <c r="C404" s="1">
        <f>'Florida_Keys FR'!G451</f>
        <v>169.4247556053196</v>
      </c>
      <c r="D404" s="1">
        <f>+Key_West!J535</f>
        <v>0</v>
      </c>
      <c r="E404" s="164">
        <f>+'LEE County'!E379</f>
        <v>929.59338415625371</v>
      </c>
      <c r="F404" s="1">
        <f>+Metro_Dade!I500</f>
        <v>0</v>
      </c>
      <c r="G404" s="1">
        <v>0</v>
      </c>
      <c r="H404" s="41"/>
      <c r="I404" s="1"/>
      <c r="J404" s="1"/>
      <c r="K404" s="1"/>
      <c r="L404" s="1">
        <f t="shared" si="25"/>
        <v>1099.0181397615734</v>
      </c>
      <c r="M404" s="195">
        <f>+I404-Summary_CP!I404</f>
        <v>0</v>
      </c>
      <c r="N404" s="1"/>
    </row>
    <row r="405" spans="1:14" x14ac:dyDescent="0.2">
      <c r="A405" s="187">
        <f t="shared" si="23"/>
        <v>2041</v>
      </c>
      <c r="B405" s="187">
        <f t="shared" si="24"/>
        <v>7</v>
      </c>
      <c r="C405" s="1">
        <f>'Florida_Keys FR'!G452</f>
        <v>178.63113226185203</v>
      </c>
      <c r="D405" s="1">
        <f>+Key_West!J536</f>
        <v>0</v>
      </c>
      <c r="E405" s="164">
        <f>+'LEE County'!E380</f>
        <v>949.41728126292969</v>
      </c>
      <c r="F405" s="1">
        <f>+Metro_Dade!I501</f>
        <v>0</v>
      </c>
      <c r="G405" s="1">
        <v>0</v>
      </c>
      <c r="H405" s="41"/>
      <c r="I405" s="1"/>
      <c r="J405" s="1"/>
      <c r="K405" s="1"/>
      <c r="L405" s="1">
        <f t="shared" si="25"/>
        <v>1128.0484135247816</v>
      </c>
      <c r="M405" s="195">
        <f>+I405-Summary_CP!I405</f>
        <v>0</v>
      </c>
      <c r="N405" s="1"/>
    </row>
    <row r="406" spans="1:14" x14ac:dyDescent="0.2">
      <c r="A406" s="64">
        <f t="shared" si="23"/>
        <v>2041</v>
      </c>
      <c r="B406" s="64">
        <f t="shared" si="24"/>
        <v>8</v>
      </c>
      <c r="C406" s="1">
        <f>'Florida_Keys FR'!G453</f>
        <v>176.94634740173973</v>
      </c>
      <c r="D406" s="66">
        <f>+Key_West!J537</f>
        <v>0</v>
      </c>
      <c r="E406" s="183">
        <f>+'LEE County'!E381</f>
        <v>947.86774535020754</v>
      </c>
      <c r="F406" s="66">
        <f>+Metro_Dade!I502</f>
        <v>0</v>
      </c>
      <c r="G406" s="1">
        <v>0</v>
      </c>
      <c r="H406" s="41"/>
      <c r="I406" s="66"/>
      <c r="J406" s="66"/>
      <c r="K406" s="66"/>
      <c r="L406" s="1">
        <f t="shared" si="25"/>
        <v>1124.8140927519473</v>
      </c>
      <c r="M406" s="195">
        <f>+I406-Summary_CP!I406</f>
        <v>0</v>
      </c>
      <c r="N406" s="1"/>
    </row>
    <row r="407" spans="1:14" x14ac:dyDescent="0.2">
      <c r="A407" s="187">
        <f t="shared" si="23"/>
        <v>2041</v>
      </c>
      <c r="B407" s="187">
        <f t="shared" si="24"/>
        <v>9</v>
      </c>
      <c r="C407" s="1">
        <f>'Florida_Keys FR'!G454</f>
        <v>166.98221069303645</v>
      </c>
      <c r="D407" s="1">
        <f>+Key_West!J538</f>
        <v>0</v>
      </c>
      <c r="E407" s="164">
        <f>+'LEE County'!E382</f>
        <v>921.12860418558694</v>
      </c>
      <c r="F407" s="1">
        <f>+Metro_Dade!I503</f>
        <v>0</v>
      </c>
      <c r="G407" s="1">
        <v>0</v>
      </c>
      <c r="H407" s="41"/>
      <c r="I407" s="1"/>
      <c r="J407" s="1"/>
      <c r="K407" s="1"/>
      <c r="L407" s="1">
        <f t="shared" si="25"/>
        <v>1088.1108148786234</v>
      </c>
      <c r="M407" s="195">
        <f>+I407-Summary_CP!I407</f>
        <v>0</v>
      </c>
      <c r="N407" s="1"/>
    </row>
    <row r="408" spans="1:14" x14ac:dyDescent="0.2">
      <c r="A408" s="187">
        <f t="shared" si="23"/>
        <v>2041</v>
      </c>
      <c r="B408" s="187">
        <f t="shared" si="24"/>
        <v>10</v>
      </c>
      <c r="C408" s="1">
        <f>'Florida_Keys FR'!G455</f>
        <v>150.84768302760867</v>
      </c>
      <c r="D408" s="1">
        <f>+Key_West!J539</f>
        <v>0</v>
      </c>
      <c r="E408" s="164">
        <f>+'LEE County'!E383</f>
        <v>876.35712862527578</v>
      </c>
      <c r="F408" s="1">
        <f>+Metro_Dade!I504</f>
        <v>0</v>
      </c>
      <c r="G408" s="1">
        <v>0</v>
      </c>
      <c r="H408" s="41"/>
      <c r="I408" s="1"/>
      <c r="J408" s="1"/>
      <c r="K408" s="1"/>
      <c r="L408" s="1">
        <f t="shared" si="25"/>
        <v>1027.2048116528845</v>
      </c>
      <c r="M408" s="195">
        <f>+I408-Summary_CP!I408</f>
        <v>0</v>
      </c>
      <c r="N408" s="1"/>
    </row>
    <row r="409" spans="1:14" x14ac:dyDescent="0.2">
      <c r="A409" s="187">
        <f t="shared" si="23"/>
        <v>2041</v>
      </c>
      <c r="B409" s="187">
        <f t="shared" si="24"/>
        <v>11</v>
      </c>
      <c r="C409" s="1">
        <f>'Florida_Keys FR'!G456</f>
        <v>134.74054901746223</v>
      </c>
      <c r="D409" s="1">
        <f>+Key_West!J540</f>
        <v>0</v>
      </c>
      <c r="E409" s="164">
        <f>+'LEE County'!E384</f>
        <v>821.35620953182024</v>
      </c>
      <c r="F409" s="1">
        <f>+Metro_Dade!I505</f>
        <v>0</v>
      </c>
      <c r="G409" s="1">
        <v>0</v>
      </c>
      <c r="H409" s="41"/>
      <c r="I409" s="1"/>
      <c r="J409" s="1"/>
      <c r="K409" s="1"/>
      <c r="L409" s="1">
        <f t="shared" si="25"/>
        <v>956.09675854928241</v>
      </c>
      <c r="M409" s="195">
        <f>+I409-Summary_CP!I409</f>
        <v>0</v>
      </c>
      <c r="N409" s="1"/>
    </row>
    <row r="410" spans="1:14" x14ac:dyDescent="0.2">
      <c r="A410" s="187">
        <f t="shared" si="23"/>
        <v>2041</v>
      </c>
      <c r="B410" s="187">
        <f t="shared" si="24"/>
        <v>12</v>
      </c>
      <c r="C410" s="1">
        <f>'Florida_Keys FR'!G457</f>
        <v>139.86328421102098</v>
      </c>
      <c r="D410" s="1">
        <f>+Key_West!J541</f>
        <v>0</v>
      </c>
      <c r="E410" s="164">
        <f>+'LEE County'!E385</f>
        <v>837.6696369845456</v>
      </c>
      <c r="F410" s="1">
        <f>+Metro_Dade!I506</f>
        <v>0</v>
      </c>
      <c r="G410" s="1">
        <v>0</v>
      </c>
      <c r="H410" s="41"/>
      <c r="I410" s="1"/>
      <c r="J410" s="1"/>
      <c r="K410" s="1"/>
      <c r="L410" s="1">
        <f t="shared" si="25"/>
        <v>977.53292119556659</v>
      </c>
      <c r="M410" s="195">
        <f>+I410-Summary_CP!I410</f>
        <v>0</v>
      </c>
      <c r="N410" s="1"/>
    </row>
    <row r="411" spans="1:14" x14ac:dyDescent="0.2">
      <c r="A411" s="187">
        <f t="shared" si="23"/>
        <v>2042</v>
      </c>
      <c r="B411" s="187">
        <f t="shared" si="24"/>
        <v>1</v>
      </c>
      <c r="C411" s="1">
        <f>'Florida_Keys FR'!G458</f>
        <v>139.68235828745622</v>
      </c>
      <c r="D411" s="1">
        <f>+Key_West!J542</f>
        <v>0</v>
      </c>
      <c r="E411" s="164">
        <f>+'LEE County'!E386</f>
        <v>1042.9833066968868</v>
      </c>
      <c r="F411" s="1">
        <f>+Metro_Dade!I507</f>
        <v>0</v>
      </c>
      <c r="G411" s="1">
        <v>0</v>
      </c>
      <c r="H411" s="41"/>
      <c r="I411" s="1"/>
      <c r="J411" s="1"/>
      <c r="K411" s="1"/>
      <c r="L411" s="1">
        <f t="shared" si="25"/>
        <v>1182.665664984343</v>
      </c>
      <c r="M411" s="195">
        <f>+I411-Summary_CP!I411</f>
        <v>0</v>
      </c>
      <c r="N411" s="1"/>
    </row>
    <row r="412" spans="1:14" x14ac:dyDescent="0.2">
      <c r="A412" s="187">
        <f t="shared" si="23"/>
        <v>2042</v>
      </c>
      <c r="B412" s="187">
        <f t="shared" si="24"/>
        <v>2</v>
      </c>
      <c r="C412" s="1">
        <f>'Florida_Keys FR'!G459</f>
        <v>138.12637577432642</v>
      </c>
      <c r="D412" s="1">
        <f>+Key_West!J543</f>
        <v>0</v>
      </c>
      <c r="E412" s="164">
        <f>+'LEE County'!E387</f>
        <v>946.86871382876257</v>
      </c>
      <c r="F412" s="1">
        <f>+Metro_Dade!I508</f>
        <v>0</v>
      </c>
      <c r="G412" s="1">
        <v>0</v>
      </c>
      <c r="H412" s="41"/>
      <c r="I412" s="1"/>
      <c r="J412" s="1"/>
      <c r="K412" s="1"/>
      <c r="L412" s="1">
        <f t="shared" si="25"/>
        <v>1084.9950896030889</v>
      </c>
      <c r="M412" s="195">
        <f>+I412-Summary_CP!I412</f>
        <v>0</v>
      </c>
      <c r="N412" s="1"/>
    </row>
    <row r="413" spans="1:14" x14ac:dyDescent="0.2">
      <c r="A413" s="187">
        <f t="shared" si="23"/>
        <v>2042</v>
      </c>
      <c r="B413" s="187">
        <f t="shared" si="24"/>
        <v>3</v>
      </c>
      <c r="C413" s="1">
        <f>'Florida_Keys FR'!G460</f>
        <v>146.20547766663691</v>
      </c>
      <c r="D413" s="1">
        <f>+Key_West!J544</f>
        <v>0</v>
      </c>
      <c r="E413" s="164">
        <f>+'LEE County'!E388</f>
        <v>838.97547760466443</v>
      </c>
      <c r="F413" s="1">
        <f>+Metro_Dade!I509</f>
        <v>0</v>
      </c>
      <c r="G413" s="1">
        <v>0</v>
      </c>
      <c r="H413" s="41"/>
      <c r="I413" s="1"/>
      <c r="J413" s="1"/>
      <c r="K413" s="1"/>
      <c r="L413" s="1">
        <f t="shared" si="25"/>
        <v>985.1809552713014</v>
      </c>
      <c r="M413" s="195">
        <f>+I413-Summary_CP!I413</f>
        <v>0</v>
      </c>
      <c r="N413" s="1"/>
    </row>
    <row r="414" spans="1:14" x14ac:dyDescent="0.2">
      <c r="A414" s="187">
        <f t="shared" si="23"/>
        <v>2042</v>
      </c>
      <c r="B414" s="187">
        <f t="shared" si="24"/>
        <v>4</v>
      </c>
      <c r="C414" s="1">
        <f>'Florida_Keys FR'!G461</f>
        <v>151.89490931844367</v>
      </c>
      <c r="D414" s="1">
        <f>+Key_West!J545</f>
        <v>0</v>
      </c>
      <c r="E414" s="164">
        <f>+'LEE County'!E389</f>
        <v>844.40440941518693</v>
      </c>
      <c r="F414" s="1">
        <f>+Metro_Dade!I510</f>
        <v>0</v>
      </c>
      <c r="G414" s="1">
        <v>0</v>
      </c>
      <c r="H414" s="41"/>
      <c r="I414" s="1"/>
      <c r="J414" s="1"/>
      <c r="K414" s="1"/>
      <c r="L414" s="1">
        <f t="shared" si="25"/>
        <v>996.29931873363057</v>
      </c>
      <c r="M414" s="195">
        <f>+I414-Summary_CP!I414</f>
        <v>0</v>
      </c>
      <c r="N414" s="1"/>
    </row>
    <row r="415" spans="1:14" x14ac:dyDescent="0.2">
      <c r="A415" s="187">
        <f t="shared" si="23"/>
        <v>2042</v>
      </c>
      <c r="B415" s="187">
        <f t="shared" si="24"/>
        <v>5</v>
      </c>
      <c r="C415" s="1">
        <f>'Florida_Keys FR'!G462</f>
        <v>166.81085425826066</v>
      </c>
      <c r="D415" s="1">
        <f>+Key_West!J546</f>
        <v>0</v>
      </c>
      <c r="E415" s="164">
        <f>+'LEE County'!E390</f>
        <v>913.51143260223444</v>
      </c>
      <c r="F415" s="1">
        <f>+Metro_Dade!I511</f>
        <v>0</v>
      </c>
      <c r="G415" s="1">
        <v>0</v>
      </c>
      <c r="H415" s="41"/>
      <c r="I415" s="1"/>
      <c r="J415" s="1"/>
      <c r="K415" s="1"/>
      <c r="L415" s="1">
        <f t="shared" si="25"/>
        <v>1080.3222868604951</v>
      </c>
      <c r="M415" s="195">
        <f>+I415-Summary_CP!I415</f>
        <v>0</v>
      </c>
      <c r="N415" s="1"/>
    </row>
    <row r="416" spans="1:14" x14ac:dyDescent="0.2">
      <c r="A416" s="187">
        <f t="shared" si="23"/>
        <v>2042</v>
      </c>
      <c r="B416" s="187">
        <f t="shared" si="24"/>
        <v>6</v>
      </c>
      <c r="C416" s="1">
        <f>'Florida_Keys FR'!G463</f>
        <v>170.28882185890669</v>
      </c>
      <c r="D416" s="1">
        <f>+Key_West!J547</f>
        <v>0</v>
      </c>
      <c r="E416" s="164">
        <f>+'LEE County'!E391</f>
        <v>937.75744865401964</v>
      </c>
      <c r="F416" s="1">
        <f>+Metro_Dade!I512</f>
        <v>0</v>
      </c>
      <c r="G416" s="1">
        <v>0</v>
      </c>
      <c r="H416" s="41"/>
      <c r="I416" s="1"/>
      <c r="J416" s="1"/>
      <c r="K416" s="1"/>
      <c r="L416" s="1">
        <f t="shared" si="25"/>
        <v>1108.0462705129264</v>
      </c>
      <c r="M416" s="195">
        <f>+I416-Summary_CP!I416</f>
        <v>0</v>
      </c>
      <c r="N416" s="1"/>
    </row>
    <row r="417" spans="1:14" x14ac:dyDescent="0.2">
      <c r="A417" s="187">
        <f t="shared" si="23"/>
        <v>2042</v>
      </c>
      <c r="B417" s="187">
        <f t="shared" si="24"/>
        <v>7</v>
      </c>
      <c r="C417" s="1">
        <f>'Florida_Keys FR'!G464</f>
        <v>179.5417831597251</v>
      </c>
      <c r="D417" s="1">
        <f>+Key_West!J548</f>
        <v>0</v>
      </c>
      <c r="E417" s="164">
        <f>+'LEE County'!E392</f>
        <v>957.41951479779038</v>
      </c>
      <c r="F417" s="1">
        <f>+Metro_Dade!I513</f>
        <v>0</v>
      </c>
      <c r="G417" s="1">
        <v>0</v>
      </c>
      <c r="H417" s="41"/>
      <c r="I417" s="1"/>
      <c r="J417" s="1"/>
      <c r="K417" s="1"/>
      <c r="L417" s="1">
        <f t="shared" si="25"/>
        <v>1136.9612979575154</v>
      </c>
      <c r="M417" s="195">
        <f>+I417-Summary_CP!I417</f>
        <v>0</v>
      </c>
      <c r="N417" s="1"/>
    </row>
    <row r="418" spans="1:14" x14ac:dyDescent="0.2">
      <c r="A418" s="64">
        <f t="shared" si="23"/>
        <v>2042</v>
      </c>
      <c r="B418" s="64">
        <f t="shared" si="24"/>
        <v>8</v>
      </c>
      <c r="C418" s="1">
        <f>'Florida_Keys FR'!G465</f>
        <v>177.84877377348866</v>
      </c>
      <c r="D418" s="66">
        <f>+Key_West!J549</f>
        <v>0</v>
      </c>
      <c r="E418" s="183">
        <f>+'LEE County'!E393</f>
        <v>955.83558041858896</v>
      </c>
      <c r="F418" s="66">
        <f>+Metro_Dade!I514</f>
        <v>0</v>
      </c>
      <c r="G418" s="1">
        <v>0</v>
      </c>
      <c r="H418" s="41"/>
      <c r="I418" s="66"/>
      <c r="J418" s="66"/>
      <c r="K418" s="66"/>
      <c r="L418" s="1">
        <f t="shared" si="25"/>
        <v>1133.6843541920775</v>
      </c>
      <c r="M418" s="195">
        <f>+I418-Summary_CP!I418</f>
        <v>0</v>
      </c>
      <c r="N418" s="1"/>
    </row>
    <row r="419" spans="1:14" x14ac:dyDescent="0.2">
      <c r="A419" s="187">
        <f t="shared" si="23"/>
        <v>2042</v>
      </c>
      <c r="B419" s="187">
        <f t="shared" si="24"/>
        <v>9</v>
      </c>
      <c r="C419" s="1">
        <f>'Florida_Keys FR'!G466</f>
        <v>167.83381996757095</v>
      </c>
      <c r="D419" s="1">
        <f>+Key_West!J550</f>
        <v>0</v>
      </c>
      <c r="E419" s="164">
        <f>+'LEE County'!E394</f>
        <v>929.24079994190856</v>
      </c>
      <c r="F419" s="1">
        <f>+Metro_Dade!I515</f>
        <v>0</v>
      </c>
      <c r="G419" s="1">
        <v>0</v>
      </c>
      <c r="H419" s="41"/>
      <c r="I419" s="1"/>
      <c r="J419" s="1"/>
      <c r="K419" s="1"/>
      <c r="L419" s="1">
        <f t="shared" si="25"/>
        <v>1097.0746199094795</v>
      </c>
      <c r="M419" s="195">
        <f>+I419-Summary_CP!I419</f>
        <v>0</v>
      </c>
      <c r="N419" s="1"/>
    </row>
    <row r="420" spans="1:14" x14ac:dyDescent="0.2">
      <c r="A420" s="187">
        <f t="shared" si="23"/>
        <v>2042</v>
      </c>
      <c r="B420" s="187">
        <f t="shared" si="24"/>
        <v>10</v>
      </c>
      <c r="C420" s="1">
        <f>'Florida_Keys FR'!G467</f>
        <v>151.61700621104964</v>
      </c>
      <c r="D420" s="1">
        <f>+Key_West!J551</f>
        <v>0</v>
      </c>
      <c r="E420" s="164">
        <f>+'LEE County'!E395</f>
        <v>884.51687872963896</v>
      </c>
      <c r="F420" s="1">
        <f>+Metro_Dade!I516</f>
        <v>0</v>
      </c>
      <c r="G420" s="1">
        <v>0</v>
      </c>
      <c r="H420" s="41"/>
      <c r="I420" s="1"/>
      <c r="J420" s="1"/>
      <c r="K420" s="1"/>
      <c r="L420" s="1">
        <f t="shared" si="25"/>
        <v>1036.1338849406886</v>
      </c>
      <c r="M420" s="195">
        <f>+I420-Summary_CP!I420</f>
        <v>0</v>
      </c>
      <c r="N420" s="1"/>
    </row>
    <row r="421" spans="1:14" x14ac:dyDescent="0.2">
      <c r="A421" s="187">
        <f t="shared" si="23"/>
        <v>2042</v>
      </c>
      <c r="B421" s="187">
        <f t="shared" si="24"/>
        <v>11</v>
      </c>
      <c r="C421" s="1">
        <f>'Florida_Keys FR'!G468</f>
        <v>135.42772581745129</v>
      </c>
      <c r="D421" s="1">
        <f>+Key_West!J552</f>
        <v>0</v>
      </c>
      <c r="E421" s="164">
        <f>+'LEE County'!E396</f>
        <v>829.47671112278829</v>
      </c>
      <c r="F421" s="1">
        <f>+Metro_Dade!I517</f>
        <v>0</v>
      </c>
      <c r="G421" s="1">
        <v>0</v>
      </c>
      <c r="H421" s="41"/>
      <c r="I421" s="1"/>
      <c r="J421" s="1"/>
      <c r="K421" s="1"/>
      <c r="L421" s="1">
        <f t="shared" si="25"/>
        <v>964.90443694023952</v>
      </c>
      <c r="M421" s="195">
        <f>+I421-Summary_CP!I421</f>
        <v>0</v>
      </c>
      <c r="N421" s="1"/>
    </row>
    <row r="422" spans="1:14" x14ac:dyDescent="0.2">
      <c r="A422" s="187">
        <f t="shared" si="23"/>
        <v>2042</v>
      </c>
      <c r="B422" s="187">
        <f t="shared" si="24"/>
        <v>12</v>
      </c>
      <c r="C422" s="1">
        <f>'Florida_Keys FR'!G469</f>
        <v>140.57658696049711</v>
      </c>
      <c r="D422" s="1">
        <f>+Key_West!J553</f>
        <v>0</v>
      </c>
      <c r="E422" s="164">
        <f>+'LEE County'!E397</f>
        <v>845.53549699288396</v>
      </c>
      <c r="F422" s="1">
        <f>+Metro_Dade!I518</f>
        <v>0</v>
      </c>
      <c r="G422" s="1">
        <v>0</v>
      </c>
      <c r="H422" s="41"/>
      <c r="I422" s="1"/>
      <c r="J422" s="1"/>
      <c r="K422" s="1"/>
      <c r="L422" s="1">
        <f t="shared" si="25"/>
        <v>986.1120839533811</v>
      </c>
      <c r="M422" s="195">
        <f>+I422-Summary_CP!I422</f>
        <v>0</v>
      </c>
      <c r="N422" s="1"/>
    </row>
    <row r="423" spans="1:14" x14ac:dyDescent="0.2">
      <c r="A423" s="187">
        <f t="shared" si="23"/>
        <v>2043</v>
      </c>
      <c r="B423" s="187">
        <f t="shared" si="24"/>
        <v>1</v>
      </c>
      <c r="C423" s="1">
        <f>'Florida_Keys FR'!G470</f>
        <v>140.39473831472225</v>
      </c>
      <c r="D423" s="1">
        <f>+Key_West!J554</f>
        <v>0</v>
      </c>
      <c r="E423" s="164">
        <f>+'LEE County'!E398</f>
        <v>1050.5053968085251</v>
      </c>
      <c r="F423" s="1">
        <f>+Metro_Dade!I519</f>
        <v>0</v>
      </c>
      <c r="G423" s="1">
        <v>0</v>
      </c>
      <c r="H423" s="41"/>
      <c r="I423" s="1"/>
      <c r="J423" s="1"/>
      <c r="K423" s="1"/>
      <c r="L423" s="1">
        <f t="shared" si="25"/>
        <v>1190.9001351232473</v>
      </c>
      <c r="M423" s="195">
        <f>+I423-Summary_CP!I423</f>
        <v>0</v>
      </c>
      <c r="N423" s="1"/>
    </row>
    <row r="424" spans="1:14" x14ac:dyDescent="0.2">
      <c r="A424" s="187">
        <f t="shared" si="23"/>
        <v>2043</v>
      </c>
      <c r="B424" s="187">
        <f t="shared" si="24"/>
        <v>2</v>
      </c>
      <c r="C424" s="1">
        <f>'Florida_Keys FR'!G471</f>
        <v>138.83082029077553</v>
      </c>
      <c r="D424" s="1">
        <f>+Key_West!J555</f>
        <v>0</v>
      </c>
      <c r="E424" s="164">
        <f>+'LEE County'!E399</f>
        <v>954.94735520018014</v>
      </c>
      <c r="F424" s="1">
        <f>+Metro_Dade!I520</f>
        <v>0</v>
      </c>
      <c r="G424" s="1">
        <v>0</v>
      </c>
      <c r="H424" s="41"/>
      <c r="I424" s="1"/>
      <c r="J424" s="1"/>
      <c r="K424" s="1"/>
      <c r="L424" s="1">
        <f t="shared" si="25"/>
        <v>1093.7781754909556</v>
      </c>
      <c r="M424" s="195">
        <f>+I424-Summary_CP!I424</f>
        <v>0</v>
      </c>
      <c r="N424" s="1"/>
    </row>
    <row r="425" spans="1:14" x14ac:dyDescent="0.2">
      <c r="A425" s="187">
        <f t="shared" si="23"/>
        <v>2043</v>
      </c>
      <c r="B425" s="187">
        <f t="shared" si="24"/>
        <v>3</v>
      </c>
      <c r="C425" s="1">
        <f>'Florida_Keys FR'!G472</f>
        <v>146.95112560273674</v>
      </c>
      <c r="D425" s="1">
        <f>+Key_West!J556</f>
        <v>0</v>
      </c>
      <c r="E425" s="164">
        <f>+'LEE County'!E400</f>
        <v>847.75796582836995</v>
      </c>
      <c r="F425" s="1">
        <f>+Metro_Dade!I521</f>
        <v>0</v>
      </c>
      <c r="G425" s="1">
        <v>0</v>
      </c>
      <c r="H425" s="41"/>
      <c r="I425" s="1"/>
      <c r="J425" s="1"/>
      <c r="K425" s="1"/>
      <c r="L425" s="1">
        <f t="shared" si="25"/>
        <v>994.70909143110669</v>
      </c>
      <c r="M425" s="195">
        <f>+I425-Summary_CP!I425</f>
        <v>0</v>
      </c>
      <c r="N425" s="1"/>
    </row>
    <row r="426" spans="1:14" x14ac:dyDescent="0.2">
      <c r="A426" s="187">
        <f t="shared" si="23"/>
        <v>2043</v>
      </c>
      <c r="B426" s="187">
        <f t="shared" si="24"/>
        <v>4</v>
      </c>
      <c r="C426" s="1">
        <f>'Florida_Keys FR'!G473</f>
        <v>152.66957335596774</v>
      </c>
      <c r="D426" s="1">
        <f>+Key_West!J557</f>
        <v>0</v>
      </c>
      <c r="E426" s="164">
        <f>+'LEE County'!E401</f>
        <v>853.10742917768994</v>
      </c>
      <c r="F426" s="1">
        <f>+Metro_Dade!I522</f>
        <v>0</v>
      </c>
      <c r="G426" s="1">
        <v>0</v>
      </c>
      <c r="H426" s="41"/>
      <c r="I426" s="1"/>
      <c r="J426" s="1"/>
      <c r="K426" s="1"/>
      <c r="L426" s="1">
        <f t="shared" si="25"/>
        <v>1005.7770025336577</v>
      </c>
      <c r="M426" s="195">
        <f>+I426-Summary_CP!I426</f>
        <v>0</v>
      </c>
      <c r="N426" s="1"/>
    </row>
    <row r="427" spans="1:14" x14ac:dyDescent="0.2">
      <c r="A427" s="187">
        <f t="shared" si="23"/>
        <v>2043</v>
      </c>
      <c r="B427" s="187">
        <f t="shared" si="24"/>
        <v>5</v>
      </c>
      <c r="C427" s="1">
        <f>'Florida_Keys FR'!G474</f>
        <v>167.66158961497783</v>
      </c>
      <c r="D427" s="1">
        <f>+Key_West!J558</f>
        <v>0</v>
      </c>
      <c r="E427" s="164">
        <f>+'LEE County'!E402</f>
        <v>921.93469851355064</v>
      </c>
      <c r="F427" s="1">
        <f>+Metro_Dade!I523</f>
        <v>0</v>
      </c>
      <c r="G427" s="1">
        <v>0</v>
      </c>
      <c r="H427" s="41"/>
      <c r="I427" s="1"/>
      <c r="J427" s="1"/>
      <c r="K427" s="1"/>
      <c r="L427" s="1">
        <f t="shared" si="25"/>
        <v>1089.5962881285284</v>
      </c>
      <c r="M427" s="195">
        <f>+I427-Summary_CP!I427</f>
        <v>0</v>
      </c>
      <c r="N427" s="1"/>
    </row>
    <row r="428" spans="1:14" x14ac:dyDescent="0.2">
      <c r="A428" s="187">
        <f t="shared" si="23"/>
        <v>2043</v>
      </c>
      <c r="B428" s="187">
        <f t="shared" si="24"/>
        <v>6</v>
      </c>
      <c r="C428" s="1">
        <f>'Florida_Keys FR'!G475</f>
        <v>171.15729485038707</v>
      </c>
      <c r="D428" s="1">
        <f>+Key_West!J559</f>
        <v>0</v>
      </c>
      <c r="E428" s="164">
        <f>+'LEE County'!E403</f>
        <v>945.99321326310269</v>
      </c>
      <c r="F428" s="1">
        <f>+Metro_Dade!I524</f>
        <v>0</v>
      </c>
      <c r="G428" s="1">
        <v>0</v>
      </c>
      <c r="H428" s="41"/>
      <c r="I428" s="1"/>
      <c r="J428" s="1"/>
      <c r="K428" s="1"/>
      <c r="L428" s="1">
        <f t="shared" si="25"/>
        <v>1117.1505081134896</v>
      </c>
      <c r="M428" s="195">
        <f>+I428-Summary_CP!I428</f>
        <v>0</v>
      </c>
      <c r="N428" s="1"/>
    </row>
    <row r="429" spans="1:14" x14ac:dyDescent="0.2">
      <c r="A429" s="187">
        <f t="shared" si="23"/>
        <v>2043</v>
      </c>
      <c r="B429" s="187">
        <f t="shared" si="24"/>
        <v>7</v>
      </c>
      <c r="C429" s="1">
        <f>'Florida_Keys FR'!G476</f>
        <v>180.45707650176394</v>
      </c>
      <c r="D429" s="1">
        <f>+Key_West!J560</f>
        <v>0</v>
      </c>
      <c r="E429" s="164">
        <f>+'LEE County'!E404</f>
        <v>965.48919574782906</v>
      </c>
      <c r="F429" s="1">
        <f>+Metro_Dade!I525</f>
        <v>0</v>
      </c>
      <c r="G429" s="1">
        <v>0</v>
      </c>
      <c r="H429" s="41"/>
      <c r="I429" s="1"/>
      <c r="J429" s="1"/>
      <c r="K429" s="1"/>
      <c r="L429" s="1">
        <f t="shared" si="25"/>
        <v>1145.946272249593</v>
      </c>
      <c r="M429" s="195">
        <f>+I429-Summary_CP!I429</f>
        <v>0</v>
      </c>
      <c r="N429" s="1"/>
    </row>
    <row r="430" spans="1:14" x14ac:dyDescent="0.2">
      <c r="A430" s="64">
        <f t="shared" si="23"/>
        <v>2043</v>
      </c>
      <c r="B430" s="64">
        <f t="shared" si="24"/>
        <v>8</v>
      </c>
      <c r="C430" s="1">
        <f>'Florida_Keys FR'!G477</f>
        <v>178.75580251973352</v>
      </c>
      <c r="D430" s="66">
        <f>+Key_West!J561</f>
        <v>0</v>
      </c>
      <c r="E430" s="183">
        <f>+'LEE County'!E405</f>
        <v>963.87039360283973</v>
      </c>
      <c r="F430" s="66">
        <f>+Metro_Dade!I526</f>
        <v>0</v>
      </c>
      <c r="G430" s="1">
        <v>0</v>
      </c>
      <c r="H430" s="41"/>
      <c r="I430" s="66"/>
      <c r="J430" s="66"/>
      <c r="K430" s="66"/>
      <c r="L430" s="1">
        <f t="shared" si="25"/>
        <v>1142.6261961225732</v>
      </c>
      <c r="M430" s="195">
        <f>+I430-Summary_CP!I430</f>
        <v>0</v>
      </c>
      <c r="N430" s="1"/>
    </row>
    <row r="431" spans="1:14" x14ac:dyDescent="0.2">
      <c r="A431" s="187">
        <f t="shared" si="23"/>
        <v>2043</v>
      </c>
      <c r="B431" s="187">
        <f t="shared" si="24"/>
        <v>9</v>
      </c>
      <c r="C431" s="1">
        <f>'Florida_Keys FR'!G478</f>
        <v>168.68977244940555</v>
      </c>
      <c r="D431" s="1">
        <f>+Key_West!J562</f>
        <v>0</v>
      </c>
      <c r="E431" s="164">
        <f>+'LEE County'!E406</f>
        <v>937.42443818703134</v>
      </c>
      <c r="F431" s="1">
        <f>+Metro_Dade!I527</f>
        <v>0</v>
      </c>
      <c r="G431" s="1">
        <v>0</v>
      </c>
      <c r="H431" s="41"/>
      <c r="I431" s="1"/>
      <c r="J431" s="1"/>
      <c r="K431" s="1"/>
      <c r="L431" s="1">
        <f t="shared" si="25"/>
        <v>1106.1142106364368</v>
      </c>
      <c r="M431" s="195">
        <f>+I431-Summary_CP!I431</f>
        <v>0</v>
      </c>
      <c r="N431" s="1"/>
    </row>
    <row r="432" spans="1:14" x14ac:dyDescent="0.2">
      <c r="A432" s="187">
        <f t="shared" si="23"/>
        <v>2043</v>
      </c>
      <c r="B432" s="187">
        <f t="shared" si="24"/>
        <v>10</v>
      </c>
      <c r="C432" s="1">
        <f>'Florida_Keys FR'!G479</f>
        <v>152.39025294272616</v>
      </c>
      <c r="D432" s="1">
        <f>+Key_West!J563</f>
        <v>0</v>
      </c>
      <c r="E432" s="164">
        <f>+'LEE County'!E407</f>
        <v>892.75260416368326</v>
      </c>
      <c r="F432" s="1">
        <f>+Metro_Dade!I528</f>
        <v>0</v>
      </c>
      <c r="G432" s="1">
        <v>0</v>
      </c>
      <c r="H432" s="41"/>
      <c r="I432" s="1"/>
      <c r="J432" s="1"/>
      <c r="K432" s="1"/>
      <c r="L432" s="1">
        <f t="shared" si="25"/>
        <v>1045.1428571064093</v>
      </c>
      <c r="M432" s="195">
        <f>+I432-Summary_CP!I432</f>
        <v>0</v>
      </c>
      <c r="N432" s="1"/>
    </row>
    <row r="433" spans="1:14" x14ac:dyDescent="0.2">
      <c r="A433" s="187">
        <f t="shared" si="23"/>
        <v>2043</v>
      </c>
      <c r="B433" s="187">
        <f t="shared" si="24"/>
        <v>11</v>
      </c>
      <c r="C433" s="1">
        <f>'Florida_Keys FR'!G480</f>
        <v>136.11840721912029</v>
      </c>
      <c r="D433" s="1">
        <f>+Key_West!J564</f>
        <v>0</v>
      </c>
      <c r="E433" s="164">
        <f>+'LEE County'!E408</f>
        <v>837.67749766847351</v>
      </c>
      <c r="F433" s="1">
        <f>+Metro_Dade!I529</f>
        <v>0</v>
      </c>
      <c r="G433" s="1">
        <v>0</v>
      </c>
      <c r="H433" s="41"/>
      <c r="I433" s="1"/>
      <c r="J433" s="1"/>
      <c r="K433" s="1"/>
      <c r="L433" s="1">
        <f t="shared" si="25"/>
        <v>973.79590488759379</v>
      </c>
      <c r="M433" s="195">
        <f>+I433-Summary_CP!I433</f>
        <v>0</v>
      </c>
      <c r="N433" s="1"/>
    </row>
    <row r="434" spans="1:14" x14ac:dyDescent="0.2">
      <c r="A434" s="187">
        <f t="shared" si="23"/>
        <v>2043</v>
      </c>
      <c r="B434" s="187">
        <f t="shared" si="24"/>
        <v>12</v>
      </c>
      <c r="C434" s="1">
        <f>'Florida_Keys FR'!G481</f>
        <v>141.29352755399555</v>
      </c>
      <c r="D434" s="1">
        <f>+Key_West!J565</f>
        <v>0</v>
      </c>
      <c r="E434" s="164">
        <f>+'LEE County'!E409</f>
        <v>853.47521876120379</v>
      </c>
      <c r="F434" s="1">
        <f>+Metro_Dade!I530</f>
        <v>0</v>
      </c>
      <c r="G434" s="1">
        <v>0</v>
      </c>
      <c r="H434" s="41"/>
      <c r="I434" s="1"/>
      <c r="J434" s="1"/>
      <c r="K434" s="1"/>
      <c r="L434" s="1">
        <f t="shared" si="25"/>
        <v>994.76874631519934</v>
      </c>
      <c r="M434" s="195">
        <f>+I434-Summary_CP!I434</f>
        <v>0</v>
      </c>
      <c r="N434" s="1"/>
    </row>
    <row r="435" spans="1:14" x14ac:dyDescent="0.2">
      <c r="A435" s="187">
        <f t="shared" si="23"/>
        <v>2044</v>
      </c>
      <c r="B435" s="187">
        <f t="shared" si="24"/>
        <v>1</v>
      </c>
      <c r="C435" s="1">
        <f>'Florida_Keys FR'!G482</f>
        <v>141.11075148012733</v>
      </c>
      <c r="D435" s="1">
        <f>+Key_West!J566</f>
        <v>0</v>
      </c>
      <c r="E435" s="164">
        <f>+'LEE County'!E410</f>
        <v>1058.0817369156182</v>
      </c>
      <c r="F435" s="1">
        <f>+Metro_Dade!I531</f>
        <v>0</v>
      </c>
      <c r="G435" s="1">
        <v>0</v>
      </c>
      <c r="H435" s="41"/>
      <c r="I435" s="1"/>
      <c r="J435" s="1"/>
      <c r="K435" s="1"/>
      <c r="L435" s="1">
        <f t="shared" si="25"/>
        <v>1199.1924883957456</v>
      </c>
      <c r="M435" s="195">
        <f>+I435-Summary_CP!I435</f>
        <v>0</v>
      </c>
      <c r="N435" s="1"/>
    </row>
    <row r="436" spans="1:14" x14ac:dyDescent="0.2">
      <c r="A436" s="187">
        <f t="shared" si="23"/>
        <v>2044</v>
      </c>
      <c r="B436" s="187">
        <f t="shared" si="24"/>
        <v>2</v>
      </c>
      <c r="C436" s="1">
        <f>'Florida_Keys FR'!G483</f>
        <v>139.53885747425852</v>
      </c>
      <c r="D436" s="1">
        <f>+Key_West!J567</f>
        <v>0</v>
      </c>
      <c r="E436" s="164">
        <f>+'LEE County'!E411</f>
        <v>963.09492317721345</v>
      </c>
      <c r="F436" s="1">
        <f>+Metro_Dade!I532</f>
        <v>0</v>
      </c>
      <c r="G436" s="1">
        <v>0</v>
      </c>
      <c r="H436" s="41"/>
      <c r="I436" s="1"/>
      <c r="J436" s="1"/>
      <c r="K436" s="1"/>
      <c r="L436" s="1">
        <f t="shared" si="25"/>
        <v>1102.6337806514721</v>
      </c>
      <c r="M436" s="195">
        <f>+I436-Summary_CP!I436</f>
        <v>0</v>
      </c>
      <c r="N436" s="1"/>
    </row>
    <row r="437" spans="1:14" x14ac:dyDescent="0.2">
      <c r="A437" s="187">
        <f t="shared" si="23"/>
        <v>2044</v>
      </c>
      <c r="B437" s="187">
        <f t="shared" si="24"/>
        <v>3</v>
      </c>
      <c r="C437" s="1">
        <f>'Florida_Keys FR'!G484</f>
        <v>147.70057634331067</v>
      </c>
      <c r="D437" s="1">
        <f>+Key_West!J568</f>
        <v>0</v>
      </c>
      <c r="E437" s="164">
        <f>+'LEE County'!E412</f>
        <v>856.63239011154144</v>
      </c>
      <c r="F437" s="1">
        <f>+Metro_Dade!I533</f>
        <v>0</v>
      </c>
      <c r="G437" s="1">
        <v>0</v>
      </c>
      <c r="H437" s="41"/>
      <c r="I437" s="1"/>
      <c r="J437" s="1"/>
      <c r="K437" s="1"/>
      <c r="L437" s="1">
        <f t="shared" si="25"/>
        <v>1004.3329664548521</v>
      </c>
      <c r="M437" s="195">
        <f>+I437-Summary_CP!I437</f>
        <v>0</v>
      </c>
      <c r="N437" s="1"/>
    </row>
    <row r="438" spans="1:14" x14ac:dyDescent="0.2">
      <c r="A438" s="187">
        <f t="shared" si="23"/>
        <v>2044</v>
      </c>
      <c r="B438" s="187">
        <f t="shared" si="24"/>
        <v>4</v>
      </c>
      <c r="C438" s="1">
        <f>'Florida_Keys FR'!G485</f>
        <v>153.44818818008318</v>
      </c>
      <c r="D438" s="1">
        <f>+Key_West!J569</f>
        <v>0</v>
      </c>
      <c r="E438" s="164">
        <f>+'LEE County'!E413</f>
        <v>861.90014832136853</v>
      </c>
      <c r="F438" s="1">
        <f>+Metro_Dade!I534</f>
        <v>0</v>
      </c>
      <c r="G438" s="1">
        <v>0</v>
      </c>
      <c r="H438" s="41"/>
      <c r="I438" s="1"/>
      <c r="J438" s="1"/>
      <c r="K438" s="1"/>
      <c r="L438" s="1">
        <f t="shared" si="25"/>
        <v>1015.3483365014517</v>
      </c>
      <c r="M438" s="195">
        <f>+I438-Summary_CP!I438</f>
        <v>0</v>
      </c>
      <c r="N438" s="1"/>
    </row>
    <row r="439" spans="1:14" x14ac:dyDescent="0.2">
      <c r="A439" s="187">
        <f t="shared" si="23"/>
        <v>2044</v>
      </c>
      <c r="B439" s="187">
        <f t="shared" si="24"/>
        <v>5</v>
      </c>
      <c r="C439" s="1">
        <f>'Florida_Keys FR'!G486</f>
        <v>168.51666372201427</v>
      </c>
      <c r="D439" s="1">
        <f>+Key_West!J570</f>
        <v>0</v>
      </c>
      <c r="E439" s="164">
        <f>+'LEE County'!E414</f>
        <v>930.43563330352617</v>
      </c>
      <c r="F439" s="1">
        <f>+Metro_Dade!I535</f>
        <v>0</v>
      </c>
      <c r="G439" s="1">
        <v>0</v>
      </c>
      <c r="H439" s="41"/>
      <c r="I439" s="1"/>
      <c r="J439" s="1"/>
      <c r="K439" s="1"/>
      <c r="L439" s="1">
        <f t="shared" si="25"/>
        <v>1098.9522970255405</v>
      </c>
      <c r="M439" s="195">
        <f>+I439-Summary_CP!I439</f>
        <v>0</v>
      </c>
      <c r="N439" s="1"/>
    </row>
    <row r="440" spans="1:14" x14ac:dyDescent="0.2">
      <c r="A440" s="187">
        <f t="shared" si="23"/>
        <v>2044</v>
      </c>
      <c r="B440" s="187">
        <f t="shared" si="24"/>
        <v>6</v>
      </c>
      <c r="C440" s="1">
        <f>'Florida_Keys FR'!G487</f>
        <v>172.03019705412402</v>
      </c>
      <c r="D440" s="1">
        <f>+Key_West!J571</f>
        <v>0</v>
      </c>
      <c r="E440" s="164">
        <f>+'LEE County'!E415</f>
        <v>954.30130768283516</v>
      </c>
      <c r="F440" s="1">
        <f>+Metro_Dade!I536</f>
        <v>0</v>
      </c>
      <c r="G440" s="1">
        <v>0</v>
      </c>
      <c r="H440" s="41"/>
      <c r="I440" s="1"/>
      <c r="J440" s="1"/>
      <c r="K440" s="1"/>
      <c r="L440" s="1">
        <f t="shared" si="25"/>
        <v>1126.3315047369592</v>
      </c>
      <c r="M440" s="195">
        <f>+I440-Summary_CP!I440</f>
        <v>0</v>
      </c>
      <c r="N440" s="1"/>
    </row>
    <row r="441" spans="1:14" x14ac:dyDescent="0.2">
      <c r="A441" s="187">
        <f t="shared" si="23"/>
        <v>2044</v>
      </c>
      <c r="B441" s="187">
        <f t="shared" si="24"/>
        <v>7</v>
      </c>
      <c r="C441" s="1">
        <f>'Florida_Keys FR'!G488</f>
        <v>181.37703595487307</v>
      </c>
      <c r="D441" s="1">
        <f>+Key_West!J572</f>
        <v>0</v>
      </c>
      <c r="E441" s="164">
        <f>+'LEE County'!E416</f>
        <v>973.62689259855586</v>
      </c>
      <c r="F441" s="1">
        <f>+Metro_Dade!I537</f>
        <v>0</v>
      </c>
      <c r="G441" s="1">
        <v>0</v>
      </c>
      <c r="H441" s="41"/>
      <c r="I441" s="1"/>
      <c r="J441" s="1"/>
      <c r="K441" s="1"/>
      <c r="L441" s="1">
        <f t="shared" si="25"/>
        <v>1155.003928553429</v>
      </c>
      <c r="M441" s="195">
        <f>+I441-Summary_CP!I441</f>
        <v>0</v>
      </c>
      <c r="N441" s="1"/>
    </row>
    <row r="442" spans="1:14" x14ac:dyDescent="0.2">
      <c r="A442" s="64">
        <f t="shared" si="23"/>
        <v>2044</v>
      </c>
      <c r="B442" s="64">
        <f t="shared" si="24"/>
        <v>8</v>
      </c>
      <c r="C442" s="1">
        <f>'Florida_Keys FR'!G489</f>
        <v>179.66745711258423</v>
      </c>
      <c r="D442" s="66">
        <f>+Key_West!J573</f>
        <v>0</v>
      </c>
      <c r="E442" s="183">
        <f>+'LEE County'!E417</f>
        <v>971.97274792515691</v>
      </c>
      <c r="F442" s="66">
        <f>+Metro_Dade!I538</f>
        <v>0</v>
      </c>
      <c r="G442" s="1">
        <v>0</v>
      </c>
      <c r="H442" s="41"/>
      <c r="I442" s="66"/>
      <c r="J442" s="66"/>
      <c r="K442" s="66"/>
      <c r="L442" s="1">
        <f t="shared" si="25"/>
        <v>1151.6402050377412</v>
      </c>
      <c r="M442" s="195">
        <f>+I442-Summary_CP!I442</f>
        <v>0</v>
      </c>
      <c r="N442" s="1"/>
    </row>
    <row r="443" spans="1:14" x14ac:dyDescent="0.2">
      <c r="A443" s="187">
        <f t="shared" si="23"/>
        <v>2044</v>
      </c>
      <c r="B443" s="187">
        <f t="shared" si="24"/>
        <v>9</v>
      </c>
      <c r="C443" s="1">
        <f>'Florida_Keys FR'!G490</f>
        <v>169.55009028889751</v>
      </c>
      <c r="D443" s="1">
        <f>+Key_West!J574</f>
        <v>0</v>
      </c>
      <c r="E443" s="164">
        <f>+'LEE County'!E418</f>
        <v>945.68014810069383</v>
      </c>
      <c r="F443" s="1">
        <f>+Metro_Dade!I539</f>
        <v>0</v>
      </c>
      <c r="G443" s="1">
        <v>0</v>
      </c>
      <c r="H443" s="41"/>
      <c r="I443" s="1"/>
      <c r="J443" s="1"/>
      <c r="K443" s="1"/>
      <c r="L443" s="1">
        <f t="shared" si="25"/>
        <v>1115.2302383895912</v>
      </c>
      <c r="M443" s="195">
        <f>+I443-Summary_CP!I443</f>
        <v>0</v>
      </c>
      <c r="N443" s="1"/>
    </row>
    <row r="444" spans="1:14" x14ac:dyDescent="0.2">
      <c r="A444" s="187">
        <f t="shared" si="23"/>
        <v>2044</v>
      </c>
      <c r="B444" s="187">
        <f t="shared" si="24"/>
        <v>10</v>
      </c>
      <c r="C444" s="1">
        <f>'Florida_Keys FR'!G491</f>
        <v>153.16744323273423</v>
      </c>
      <c r="D444" s="1">
        <f>+Key_West!J575</f>
        <v>0</v>
      </c>
      <c r="E444" s="164">
        <f>+'LEE County'!E419</f>
        <v>901.06501233273923</v>
      </c>
      <c r="F444" s="1">
        <f>+Metro_Dade!I540</f>
        <v>0</v>
      </c>
      <c r="G444" s="1">
        <v>0</v>
      </c>
      <c r="H444" s="41"/>
      <c r="I444" s="1"/>
      <c r="J444" s="1"/>
      <c r="K444" s="1"/>
      <c r="L444" s="1">
        <f t="shared" si="25"/>
        <v>1054.2324555654734</v>
      </c>
      <c r="M444" s="195">
        <f>+I444-Summary_CP!I444</f>
        <v>0</v>
      </c>
      <c r="N444" s="1"/>
    </row>
    <row r="445" spans="1:14" x14ac:dyDescent="0.2">
      <c r="A445" s="187">
        <f t="shared" si="23"/>
        <v>2044</v>
      </c>
      <c r="B445" s="187">
        <f t="shared" si="24"/>
        <v>11</v>
      </c>
      <c r="C445" s="1">
        <f>'Florida_Keys FR'!G492</f>
        <v>136.8126110959378</v>
      </c>
      <c r="D445" s="1">
        <f>+Key_West!J576</f>
        <v>0</v>
      </c>
      <c r="E445" s="164">
        <f>+'LEE County'!E420</f>
        <v>845.95936292205499</v>
      </c>
      <c r="F445" s="1">
        <f>+Metro_Dade!I541</f>
        <v>0</v>
      </c>
      <c r="G445" s="1">
        <v>0</v>
      </c>
      <c r="H445" s="41"/>
      <c r="I445" s="1"/>
      <c r="J445" s="1"/>
      <c r="K445" s="1"/>
      <c r="L445" s="1">
        <f t="shared" si="25"/>
        <v>982.77197401799276</v>
      </c>
      <c r="M445" s="195">
        <f>+I445-Summary_CP!I445</f>
        <v>0</v>
      </c>
      <c r="N445" s="1"/>
    </row>
    <row r="446" spans="1:14" x14ac:dyDescent="0.2">
      <c r="A446" s="187">
        <f t="shared" si="23"/>
        <v>2044</v>
      </c>
      <c r="B446" s="187">
        <f t="shared" si="24"/>
        <v>12</v>
      </c>
      <c r="C446" s="1">
        <f>'Florida_Keys FR'!G493</f>
        <v>142.01412454452083</v>
      </c>
      <c r="D446" s="1">
        <f>+Key_West!J577</f>
        <v>0</v>
      </c>
      <c r="E446" s="164">
        <f>+'LEE County'!E421</f>
        <v>861.4894958639627</v>
      </c>
      <c r="F446" s="1">
        <f>+Metro_Dade!I542</f>
        <v>0</v>
      </c>
      <c r="G446" s="1">
        <v>0</v>
      </c>
      <c r="H446" s="41"/>
      <c r="I446" s="1"/>
      <c r="J446" s="1"/>
      <c r="K446" s="1"/>
      <c r="L446" s="1">
        <f t="shared" si="25"/>
        <v>1003.5036204084836</v>
      </c>
      <c r="M446" s="195">
        <f>+I446-Summary_CP!I446</f>
        <v>0</v>
      </c>
      <c r="N446" s="1"/>
    </row>
    <row r="447" spans="1:14" x14ac:dyDescent="0.2">
      <c r="A447" s="187">
        <f t="shared" si="23"/>
        <v>2045</v>
      </c>
      <c r="B447" s="187">
        <f t="shared" si="24"/>
        <v>1</v>
      </c>
      <c r="C447" s="1">
        <f>'Florida_Keys FR'!G494</f>
        <v>141.83041631267596</v>
      </c>
      <c r="D447" s="1">
        <f>+Key_West!J578</f>
        <v>0</v>
      </c>
      <c r="E447" s="164">
        <f>+'LEE County'!E422</f>
        <v>1065.7127182740487</v>
      </c>
      <c r="F447" s="1">
        <f>+Metro_Dade!I543</f>
        <v>0</v>
      </c>
      <c r="G447" s="1">
        <v>0</v>
      </c>
      <c r="H447" s="41"/>
      <c r="I447" s="1"/>
      <c r="J447" s="1"/>
      <c r="K447" s="1"/>
      <c r="L447" s="1">
        <f t="shared" si="25"/>
        <v>1207.5431345867246</v>
      </c>
      <c r="M447" s="195">
        <f>+I447-Summary_CP!I447</f>
        <v>0</v>
      </c>
      <c r="N447" s="1"/>
    </row>
    <row r="448" spans="1:14" x14ac:dyDescent="0.2">
      <c r="A448" s="187">
        <f t="shared" si="23"/>
        <v>2045</v>
      </c>
      <c r="B448" s="187">
        <f t="shared" si="24"/>
        <v>2</v>
      </c>
      <c r="C448" s="1">
        <f>'Florida_Keys FR'!G495</f>
        <v>140.25050564737728</v>
      </c>
      <c r="D448" s="1">
        <f>+Key_West!J579</f>
        <v>0</v>
      </c>
      <c r="E448" s="164">
        <f>+'LEE County'!E423</f>
        <v>971.31200583856821</v>
      </c>
      <c r="F448" s="1">
        <f>+Metro_Dade!I544</f>
        <v>0</v>
      </c>
      <c r="G448" s="1">
        <v>0</v>
      </c>
      <c r="H448" s="41"/>
      <c r="I448" s="1"/>
      <c r="J448" s="1"/>
      <c r="K448" s="1"/>
      <c r="L448" s="1">
        <f t="shared" si="25"/>
        <v>1111.5625114859454</v>
      </c>
      <c r="M448" s="195">
        <f>+I448-Summary_CP!I448</f>
        <v>0</v>
      </c>
      <c r="N448" s="1"/>
    </row>
    <row r="449" spans="1:14" x14ac:dyDescent="0.2">
      <c r="A449" s="187">
        <f t="shared" si="23"/>
        <v>2045</v>
      </c>
      <c r="B449" s="187">
        <f t="shared" si="24"/>
        <v>3</v>
      </c>
      <c r="C449" s="1">
        <f>'Florida_Keys FR'!G496</f>
        <v>148.45384928266154</v>
      </c>
      <c r="D449" s="1">
        <f>+Key_West!J580</f>
        <v>0</v>
      </c>
      <c r="E449" s="164">
        <f>+'LEE County'!E424</f>
        <v>865.59971285103211</v>
      </c>
      <c r="F449" s="1">
        <f>+Metro_Dade!I545</f>
        <v>0</v>
      </c>
      <c r="G449" s="1">
        <v>0</v>
      </c>
      <c r="H449" s="41"/>
      <c r="I449" s="1"/>
      <c r="J449" s="1"/>
      <c r="K449" s="1"/>
      <c r="L449" s="1">
        <f t="shared" si="25"/>
        <v>1014.0535621336936</v>
      </c>
      <c r="M449" s="195">
        <f>+I449-Summary_CP!I449</f>
        <v>0</v>
      </c>
      <c r="N449" s="1"/>
    </row>
    <row r="450" spans="1:14" x14ac:dyDescent="0.2">
      <c r="A450" s="187">
        <f t="shared" si="23"/>
        <v>2045</v>
      </c>
      <c r="B450" s="187">
        <f t="shared" si="24"/>
        <v>4</v>
      </c>
      <c r="C450" s="1">
        <f>'Florida_Keys FR'!G497</f>
        <v>154.23077393980159</v>
      </c>
      <c r="D450" s="1">
        <f>+Key_West!J581</f>
        <v>0</v>
      </c>
      <c r="E450" s="164">
        <f>+'LEE County'!E425</f>
        <v>870.78349135049871</v>
      </c>
      <c r="F450" s="1">
        <f>+Metro_Dade!I546</f>
        <v>0</v>
      </c>
      <c r="G450" s="1">
        <v>0</v>
      </c>
      <c r="H450" s="41"/>
      <c r="I450" s="1"/>
      <c r="J450" s="1"/>
      <c r="K450" s="1"/>
      <c r="L450" s="1">
        <f t="shared" si="25"/>
        <v>1025.0142652903003</v>
      </c>
      <c r="M450" s="195">
        <f>+I450-Summary_CP!I450</f>
        <v>0</v>
      </c>
      <c r="N450" s="1"/>
    </row>
    <row r="451" spans="1:14" x14ac:dyDescent="0.2">
      <c r="A451" s="187">
        <f t="shared" si="23"/>
        <v>2045</v>
      </c>
      <c r="B451" s="187">
        <f t="shared" si="24"/>
        <v>5</v>
      </c>
      <c r="C451" s="1">
        <f>'Florida_Keys FR'!G498</f>
        <v>169.3760987069966</v>
      </c>
      <c r="D451" s="1">
        <f>+Key_West!J582</f>
        <v>0</v>
      </c>
      <c r="E451" s="164">
        <f>+'LEE County'!E426</f>
        <v>939.01495313793055</v>
      </c>
      <c r="F451" s="1">
        <f>+Metro_Dade!I547</f>
        <v>0</v>
      </c>
      <c r="G451" s="1">
        <v>0</v>
      </c>
      <c r="H451" s="41"/>
      <c r="I451" s="1"/>
      <c r="J451" s="1"/>
      <c r="K451" s="1"/>
      <c r="L451" s="1">
        <f t="shared" si="25"/>
        <v>1108.3910518449272</v>
      </c>
      <c r="M451" s="195">
        <f>+I451-Summary_CP!I451</f>
        <v>0</v>
      </c>
      <c r="N451" s="1"/>
    </row>
    <row r="452" spans="1:14" x14ac:dyDescent="0.2">
      <c r="A452" s="187">
        <f t="shared" ref="A452:A515" si="26">A440+1</f>
        <v>2045</v>
      </c>
      <c r="B452" s="187">
        <f t="shared" ref="B452:B515" si="27">B440</f>
        <v>6</v>
      </c>
      <c r="C452" s="1">
        <f>'Florida_Keys FR'!G499</f>
        <v>172.90755105910003</v>
      </c>
      <c r="D452" s="1">
        <f>+Key_West!J583</f>
        <v>0</v>
      </c>
      <c r="E452" s="164">
        <f>+'LEE County'!E427</f>
        <v>962.68236714282307</v>
      </c>
      <c r="F452" s="1">
        <f>+Metro_Dade!I548</f>
        <v>0</v>
      </c>
      <c r="G452" s="1">
        <v>0</v>
      </c>
      <c r="H452" s="41"/>
      <c r="I452" s="1"/>
      <c r="J452" s="1"/>
      <c r="K452" s="1"/>
      <c r="L452" s="1">
        <f t="shared" ref="L452:L515" si="28">SUM(C452:K452)</f>
        <v>1135.5899182019232</v>
      </c>
      <c r="M452" s="195">
        <f>+I452-Summary_CP!I452</f>
        <v>0</v>
      </c>
      <c r="N452" s="1"/>
    </row>
    <row r="453" spans="1:14" x14ac:dyDescent="0.2">
      <c r="A453" s="187">
        <f t="shared" si="26"/>
        <v>2045</v>
      </c>
      <c r="B453" s="187">
        <f t="shared" si="27"/>
        <v>7</v>
      </c>
      <c r="C453" s="1">
        <f>'Florida_Keys FR'!G500</f>
        <v>182.30168530660947</v>
      </c>
      <c r="D453" s="1">
        <f>+Key_West!J584</f>
        <v>0</v>
      </c>
      <c r="E453" s="164">
        <f>+'LEE County'!E428</f>
        <v>981.83317862700312</v>
      </c>
      <c r="F453" s="1">
        <f>+Metro_Dade!I549</f>
        <v>0</v>
      </c>
      <c r="G453" s="1">
        <v>0</v>
      </c>
      <c r="H453" s="41"/>
      <c r="I453" s="1"/>
      <c r="J453" s="1"/>
      <c r="K453" s="1"/>
      <c r="L453" s="1">
        <f t="shared" si="28"/>
        <v>1164.1348639336127</v>
      </c>
      <c r="M453" s="195">
        <f>+I453-Summary_CP!I453</f>
        <v>0</v>
      </c>
      <c r="N453" s="1"/>
    </row>
    <row r="454" spans="1:14" x14ac:dyDescent="0.2">
      <c r="A454" s="64">
        <f t="shared" si="26"/>
        <v>2045</v>
      </c>
      <c r="B454" s="64">
        <f t="shared" si="27"/>
        <v>8</v>
      </c>
      <c r="C454" s="1">
        <f>'Florida_Keys FR'!G501</f>
        <v>180.58376114385848</v>
      </c>
      <c r="D454" s="66">
        <f>+Key_West!J585</f>
        <v>0</v>
      </c>
      <c r="E454" s="183">
        <f>+'LEE County'!E429</f>
        <v>980.14321114053701</v>
      </c>
      <c r="F454" s="66">
        <f>+Metro_Dade!I550</f>
        <v>0</v>
      </c>
      <c r="G454" s="1">
        <v>0</v>
      </c>
      <c r="H454" s="41"/>
      <c r="I454" s="66"/>
      <c r="J454" s="66"/>
      <c r="K454" s="66"/>
      <c r="L454" s="1">
        <f t="shared" si="28"/>
        <v>1160.7269722843955</v>
      </c>
      <c r="M454" s="195">
        <f>+I454-Summary_CP!I454</f>
        <v>0</v>
      </c>
      <c r="N454" s="1"/>
    </row>
    <row r="455" spans="1:14" x14ac:dyDescent="0.2">
      <c r="A455" s="187">
        <f t="shared" si="26"/>
        <v>2045</v>
      </c>
      <c r="B455" s="187">
        <f t="shared" si="27"/>
        <v>9</v>
      </c>
      <c r="C455" s="1">
        <f>'Florida_Keys FR'!G502</f>
        <v>170.41479574937088</v>
      </c>
      <c r="D455" s="1">
        <f>+Key_West!J586</f>
        <v>0</v>
      </c>
      <c r="E455" s="164">
        <f>+'LEE County'!E430</f>
        <v>954.00856440369523</v>
      </c>
      <c r="F455" s="1">
        <f>+Metro_Dade!I551</f>
        <v>0</v>
      </c>
      <c r="G455" s="1">
        <v>0</v>
      </c>
      <c r="H455" s="41"/>
      <c r="I455" s="1"/>
      <c r="J455" s="1"/>
      <c r="K455" s="1"/>
      <c r="L455" s="1">
        <f t="shared" si="28"/>
        <v>1124.4233601530661</v>
      </c>
      <c r="M455" s="195">
        <f>+I455-Summary_CP!I455</f>
        <v>0</v>
      </c>
      <c r="N455" s="1"/>
    </row>
    <row r="456" spans="1:14" x14ac:dyDescent="0.2">
      <c r="A456" s="187">
        <f t="shared" si="26"/>
        <v>2045</v>
      </c>
      <c r="B456" s="187">
        <f t="shared" si="27"/>
        <v>10</v>
      </c>
      <c r="C456" s="1">
        <f>'Florida_Keys FR'!G503</f>
        <v>153.94859719322133</v>
      </c>
      <c r="D456" s="1">
        <f>+Key_West!J587</f>
        <v>0</v>
      </c>
      <c r="E456" s="164">
        <f>+'LEE County'!E431</f>
        <v>909.45481722877958</v>
      </c>
      <c r="F456" s="1">
        <f>+Metro_Dade!I552</f>
        <v>0</v>
      </c>
      <c r="G456" s="1">
        <v>0</v>
      </c>
      <c r="H456" s="41"/>
      <c r="I456" s="1"/>
      <c r="J456" s="1"/>
      <c r="K456" s="1"/>
      <c r="L456" s="1">
        <f t="shared" si="28"/>
        <v>1063.4034144220009</v>
      </c>
      <c r="M456" s="195">
        <f>+I456-Summary_CP!I456</f>
        <v>0</v>
      </c>
      <c r="N456" s="1"/>
    </row>
    <row r="457" spans="1:14" x14ac:dyDescent="0.2">
      <c r="A457" s="187">
        <f t="shared" si="26"/>
        <v>2045</v>
      </c>
      <c r="B457" s="187">
        <f t="shared" si="27"/>
        <v>11</v>
      </c>
      <c r="C457" s="1">
        <f>'Florida_Keys FR'!G504</f>
        <v>137.51035541252708</v>
      </c>
      <c r="D457" s="1">
        <f>+Key_West!J588</f>
        <v>0</v>
      </c>
      <c r="E457" s="164">
        <f>+'LEE County'!E432</f>
        <v>854.32310848431064</v>
      </c>
      <c r="F457" s="1">
        <f>+Metro_Dade!I553</f>
        <v>0</v>
      </c>
      <c r="G457" s="1">
        <v>0</v>
      </c>
      <c r="H457" s="41"/>
      <c r="I457" s="1"/>
      <c r="J457" s="1"/>
      <c r="K457" s="1"/>
      <c r="L457" s="1">
        <f t="shared" si="28"/>
        <v>991.83346389683766</v>
      </c>
      <c r="M457" s="195">
        <f>+I457-Summary_CP!I457</f>
        <v>0</v>
      </c>
      <c r="N457" s="1"/>
    </row>
    <row r="458" spans="1:14" x14ac:dyDescent="0.2">
      <c r="A458" s="187">
        <f t="shared" si="26"/>
        <v>2045</v>
      </c>
      <c r="B458" s="187">
        <f t="shared" si="27"/>
        <v>12</v>
      </c>
      <c r="C458" s="1">
        <f>'Florida_Keys FR'!G505</f>
        <v>142.73839657969776</v>
      </c>
      <c r="D458" s="1">
        <f>+Key_West!J589</f>
        <v>0</v>
      </c>
      <c r="E458" s="164">
        <f>+'LEE County'!E433</f>
        <v>869.57902838839982</v>
      </c>
      <c r="F458" s="1">
        <f>+Metro_Dade!I554</f>
        <v>0</v>
      </c>
      <c r="G458" s="1">
        <v>0</v>
      </c>
      <c r="H458" s="41"/>
      <c r="I458" s="1"/>
      <c r="J458" s="1"/>
      <c r="K458" s="1"/>
      <c r="L458" s="1">
        <f t="shared" si="28"/>
        <v>1012.3174249680976</v>
      </c>
      <c r="M458" s="195">
        <f>+I458-Summary_CP!I458</f>
        <v>0</v>
      </c>
      <c r="N458" s="1"/>
    </row>
    <row r="459" spans="1:14" x14ac:dyDescent="0.2">
      <c r="A459" s="187">
        <f t="shared" si="26"/>
        <v>2046</v>
      </c>
      <c r="B459" s="187">
        <f t="shared" si="27"/>
        <v>1</v>
      </c>
      <c r="C459" s="1">
        <f>'Florida_Keys FR'!G506</f>
        <v>142.55375143587059</v>
      </c>
      <c r="D459" s="1">
        <f>+Key_West!J590</f>
        <v>0</v>
      </c>
      <c r="E459" s="164">
        <f>+'LEE County'!E434</f>
        <v>1073.3987349614724</v>
      </c>
      <c r="F459" s="1">
        <f>+Metro_Dade!I555</f>
        <v>0</v>
      </c>
      <c r="G459" s="1">
        <v>0</v>
      </c>
      <c r="H459" s="41"/>
      <c r="I459" s="1"/>
      <c r="J459" s="1"/>
      <c r="K459" s="1"/>
      <c r="L459" s="1">
        <f t="shared" si="28"/>
        <v>1215.9524863973429</v>
      </c>
      <c r="M459" s="195">
        <f>+I459-Summary_CP!I459</f>
        <v>0</v>
      </c>
      <c r="N459" s="1"/>
    </row>
    <row r="460" spans="1:14" x14ac:dyDescent="0.2">
      <c r="A460" s="187">
        <f t="shared" si="26"/>
        <v>2046</v>
      </c>
      <c r="B460" s="187">
        <f t="shared" si="27"/>
        <v>2</v>
      </c>
      <c r="C460" s="1">
        <f>'Florida_Keys FR'!G507</f>
        <v>140.96578322617896</v>
      </c>
      <c r="D460" s="1">
        <f>+Key_West!J591</f>
        <v>0</v>
      </c>
      <c r="E460" s="164">
        <f>+'LEE County'!E435</f>
        <v>979.59919628041132</v>
      </c>
      <c r="F460" s="1">
        <f>+Metro_Dade!I556</f>
        <v>0</v>
      </c>
      <c r="G460" s="1">
        <v>0</v>
      </c>
      <c r="H460" s="41"/>
      <c r="I460" s="1"/>
      <c r="J460" s="1"/>
      <c r="K460" s="1"/>
      <c r="L460" s="1">
        <f t="shared" si="28"/>
        <v>1120.5649795065904</v>
      </c>
      <c r="M460" s="195">
        <f>+I460-Summary_CP!I460</f>
        <v>0</v>
      </c>
      <c r="N460" s="1"/>
    </row>
    <row r="461" spans="1:14" x14ac:dyDescent="0.2">
      <c r="A461" s="187">
        <f t="shared" si="26"/>
        <v>2046</v>
      </c>
      <c r="B461" s="187">
        <f t="shared" si="27"/>
        <v>3</v>
      </c>
      <c r="C461" s="1">
        <f>'Florida_Keys FR'!G508</f>
        <v>149.21096391400309</v>
      </c>
      <c r="D461" s="1">
        <f>+Key_West!J592</f>
        <v>0</v>
      </c>
      <c r="E461" s="164">
        <f>+'LEE County'!E436</f>
        <v>874.66090651817206</v>
      </c>
      <c r="F461" s="1">
        <f>+Metro_Dade!I557</f>
        <v>0</v>
      </c>
      <c r="G461" s="1">
        <v>0</v>
      </c>
      <c r="H461" s="41"/>
      <c r="I461" s="1"/>
      <c r="J461" s="1"/>
      <c r="K461" s="1"/>
      <c r="L461" s="1">
        <f t="shared" si="28"/>
        <v>1023.8718704321751</v>
      </c>
      <c r="M461" s="195">
        <f>+I461-Summary_CP!I461</f>
        <v>0</v>
      </c>
      <c r="N461" s="1"/>
    </row>
    <row r="462" spans="1:14" x14ac:dyDescent="0.2">
      <c r="A462" s="187">
        <f t="shared" si="26"/>
        <v>2046</v>
      </c>
      <c r="B462" s="187">
        <f t="shared" si="27"/>
        <v>4</v>
      </c>
      <c r="C462" s="1">
        <f>'Florida_Keys FR'!G509</f>
        <v>155.01735088689458</v>
      </c>
      <c r="D462" s="1">
        <f>+Key_West!J593</f>
        <v>0</v>
      </c>
      <c r="E462" s="164">
        <f>+'LEE County'!E437</f>
        <v>879.75839229794099</v>
      </c>
      <c r="F462" s="1">
        <f>+Metro_Dade!I558</f>
        <v>0</v>
      </c>
      <c r="G462" s="1">
        <v>0</v>
      </c>
      <c r="H462" s="41"/>
      <c r="I462" s="1"/>
      <c r="J462" s="1"/>
      <c r="K462" s="1"/>
      <c r="L462" s="1">
        <f t="shared" si="28"/>
        <v>1034.7757431848356</v>
      </c>
      <c r="M462" s="195">
        <f>+I462-Summary_CP!I462</f>
        <v>0</v>
      </c>
      <c r="N462" s="1"/>
    </row>
    <row r="463" spans="1:14" x14ac:dyDescent="0.2">
      <c r="A463" s="187">
        <f t="shared" si="26"/>
        <v>2046</v>
      </c>
      <c r="B463" s="187">
        <f t="shared" si="27"/>
        <v>5</v>
      </c>
      <c r="C463" s="1">
        <f>'Florida_Keys FR'!G510</f>
        <v>170.23991681040232</v>
      </c>
      <c r="D463" s="1">
        <f>+Key_West!J594</f>
        <v>0</v>
      </c>
      <c r="E463" s="164">
        <f>+'LEE County'!E438</f>
        <v>947.67338078612283</v>
      </c>
      <c r="F463" s="1">
        <f>+Metro_Dade!I559</f>
        <v>0</v>
      </c>
      <c r="G463" s="1">
        <v>0</v>
      </c>
      <c r="H463" s="41"/>
      <c r="I463" s="1"/>
      <c r="J463" s="1"/>
      <c r="K463" s="1"/>
      <c r="L463" s="1">
        <f t="shared" si="28"/>
        <v>1117.9132975965251</v>
      </c>
      <c r="M463" s="195">
        <f>+I463-Summary_CP!I463</f>
        <v>0</v>
      </c>
      <c r="N463" s="1"/>
    </row>
    <row r="464" spans="1:14" x14ac:dyDescent="0.2">
      <c r="A464" s="187">
        <f t="shared" si="26"/>
        <v>2046</v>
      </c>
      <c r="B464" s="187">
        <f t="shared" si="27"/>
        <v>6</v>
      </c>
      <c r="C464" s="1">
        <f>'Florida_Keys FR'!G511</f>
        <v>173.78937956950142</v>
      </c>
      <c r="D464" s="1">
        <f>+Key_West!J595</f>
        <v>0</v>
      </c>
      <c r="E464" s="164">
        <f>+'LEE County'!E439</f>
        <v>971.13703245151555</v>
      </c>
      <c r="F464" s="1">
        <f>+Metro_Dade!I560</f>
        <v>0</v>
      </c>
      <c r="G464" s="1">
        <v>0</v>
      </c>
      <c r="H464" s="41"/>
      <c r="I464" s="1"/>
      <c r="J464" s="1"/>
      <c r="K464" s="1"/>
      <c r="L464" s="1">
        <f t="shared" si="28"/>
        <v>1144.9264120210169</v>
      </c>
      <c r="M464" s="195">
        <f>+I464-Summary_CP!I464</f>
        <v>0</v>
      </c>
      <c r="N464" s="1"/>
    </row>
    <row r="465" spans="1:14" x14ac:dyDescent="0.2">
      <c r="A465" s="187">
        <f t="shared" si="26"/>
        <v>2046</v>
      </c>
      <c r="B465" s="187">
        <f t="shared" si="27"/>
        <v>7</v>
      </c>
      <c r="C465" s="1">
        <f>'Florida_Keys FR'!G512</f>
        <v>183.23104846579764</v>
      </c>
      <c r="D465" s="1">
        <f>+Key_West!J596</f>
        <v>0</v>
      </c>
      <c r="E465" s="164">
        <f>+'LEE County'!E440</f>
        <v>990.10863194211083</v>
      </c>
      <c r="F465" s="1">
        <f>+Metro_Dade!I561</f>
        <v>0</v>
      </c>
      <c r="G465" s="1">
        <v>0</v>
      </c>
      <c r="H465" s="41"/>
      <c r="I465" s="1"/>
      <c r="J465" s="1"/>
      <c r="K465" s="1"/>
      <c r="L465" s="1">
        <f t="shared" si="28"/>
        <v>1173.3396804079084</v>
      </c>
      <c r="M465" s="195">
        <f>+I465-Summary_CP!I465</f>
        <v>0</v>
      </c>
      <c r="N465" s="1"/>
    </row>
    <row r="466" spans="1:14" x14ac:dyDescent="0.2">
      <c r="A466" s="64">
        <f t="shared" si="26"/>
        <v>2046</v>
      </c>
      <c r="B466" s="64">
        <f t="shared" si="27"/>
        <v>8</v>
      </c>
      <c r="C466" s="1">
        <f>'Florida_Keys FR'!G513</f>
        <v>181.50473832569222</v>
      </c>
      <c r="D466" s="66">
        <f>+Key_West!J597</f>
        <v>0</v>
      </c>
      <c r="E466" s="183">
        <f>+'LEE County'!E441</f>
        <v>988.38235577656019</v>
      </c>
      <c r="F466" s="66">
        <f>+Metro_Dade!I562</f>
        <v>0</v>
      </c>
      <c r="G466" s="1">
        <v>0</v>
      </c>
      <c r="H466" s="41"/>
      <c r="I466" s="66"/>
      <c r="J466" s="66"/>
      <c r="K466" s="66"/>
      <c r="L466" s="1">
        <f t="shared" si="28"/>
        <v>1169.8870941022524</v>
      </c>
      <c r="M466" s="195">
        <f>+I466-Summary_CP!I466</f>
        <v>0</v>
      </c>
      <c r="N466" s="1"/>
    </row>
    <row r="467" spans="1:14" x14ac:dyDescent="0.2">
      <c r="A467" s="187">
        <f t="shared" si="26"/>
        <v>2046</v>
      </c>
      <c r="B467" s="187">
        <f t="shared" si="27"/>
        <v>9</v>
      </c>
      <c r="C467" s="1">
        <f>'Florida_Keys FR'!G514</f>
        <v>171.28391120769265</v>
      </c>
      <c r="D467" s="1">
        <f>+Key_West!J598</f>
        <v>0</v>
      </c>
      <c r="E467" s="164">
        <f>+'LEE County'!E442</f>
        <v>962.41032740669391</v>
      </c>
      <c r="F467" s="1">
        <f>+Metro_Dade!I563</f>
        <v>0</v>
      </c>
      <c r="G467" s="1">
        <v>0</v>
      </c>
      <c r="H467" s="41"/>
      <c r="I467" s="1"/>
      <c r="J467" s="1"/>
      <c r="K467" s="1"/>
      <c r="L467" s="1">
        <f t="shared" si="28"/>
        <v>1133.6942386143864</v>
      </c>
      <c r="M467" s="195">
        <f>+I467-Summary_CP!I467</f>
        <v>0</v>
      </c>
      <c r="N467" s="1"/>
    </row>
    <row r="468" spans="1:14" x14ac:dyDescent="0.2">
      <c r="A468" s="187">
        <f t="shared" si="26"/>
        <v>2046</v>
      </c>
      <c r="B468" s="187">
        <f t="shared" si="27"/>
        <v>10</v>
      </c>
      <c r="C468" s="1">
        <f>'Florida_Keys FR'!G515</f>
        <v>154.73373503890693</v>
      </c>
      <c r="D468" s="1">
        <f>+Key_West!J599</f>
        <v>0</v>
      </c>
      <c r="E468" s="164">
        <f>+'LEE County'!E443</f>
        <v>917.92273949174705</v>
      </c>
      <c r="F468" s="1">
        <f>+Metro_Dade!I564</f>
        <v>0</v>
      </c>
      <c r="G468" s="1">
        <v>0</v>
      </c>
      <c r="H468" s="41"/>
      <c r="I468" s="1"/>
      <c r="J468" s="1"/>
      <c r="K468" s="1"/>
      <c r="L468" s="1">
        <f t="shared" si="28"/>
        <v>1072.6564745306539</v>
      </c>
      <c r="M468" s="195">
        <f>+I468-Summary_CP!I468</f>
        <v>0</v>
      </c>
      <c r="N468" s="1"/>
    </row>
    <row r="469" spans="1:14" x14ac:dyDescent="0.2">
      <c r="A469" s="187">
        <f t="shared" si="26"/>
        <v>2046</v>
      </c>
      <c r="B469" s="187">
        <f t="shared" si="27"/>
        <v>11</v>
      </c>
      <c r="C469" s="1">
        <f>'Florida_Keys FR'!G516</f>
        <v>138.21165822513095</v>
      </c>
      <c r="D469" s="1">
        <f>+Key_West!J600</f>
        <v>0</v>
      </c>
      <c r="E469" s="164">
        <f>+'LEE County'!E444</f>
        <v>862.76954388120396</v>
      </c>
      <c r="F469" s="1">
        <f>+Metro_Dade!I565</f>
        <v>0</v>
      </c>
      <c r="G469" s="1">
        <v>0</v>
      </c>
      <c r="H469" s="41"/>
      <c r="I469" s="1"/>
      <c r="J469" s="1"/>
      <c r="K469" s="1"/>
      <c r="L469" s="1">
        <f t="shared" si="28"/>
        <v>1000.9812021063349</v>
      </c>
      <c r="M469" s="195">
        <f>+I469-Summary_CP!I469</f>
        <v>0</v>
      </c>
      <c r="N469" s="1"/>
    </row>
    <row r="470" spans="1:14" x14ac:dyDescent="0.2">
      <c r="A470" s="187">
        <f t="shared" si="26"/>
        <v>2046</v>
      </c>
      <c r="B470" s="187">
        <f t="shared" si="27"/>
        <v>12</v>
      </c>
      <c r="C470" s="1">
        <f>'Florida_Keys FR'!G517</f>
        <v>143.46636240225411</v>
      </c>
      <c r="D470" s="1">
        <f>+Key_West!J601</f>
        <v>0</v>
      </c>
      <c r="E470" s="164">
        <f>+'LEE County'!E445</f>
        <v>877.74452299569248</v>
      </c>
      <c r="F470" s="1">
        <f>+Metro_Dade!I566</f>
        <v>0</v>
      </c>
      <c r="G470" s="1">
        <v>0</v>
      </c>
      <c r="H470" s="41"/>
      <c r="I470" s="1"/>
      <c r="J470" s="1"/>
      <c r="K470" s="1"/>
      <c r="L470" s="1">
        <f t="shared" si="28"/>
        <v>1021.2108853979466</v>
      </c>
      <c r="M470" s="195">
        <f>+I470-Summary_CP!I470</f>
        <v>0</v>
      </c>
      <c r="N470" s="1"/>
    </row>
    <row r="471" spans="1:14" x14ac:dyDescent="0.2">
      <c r="A471" s="187">
        <f t="shared" si="26"/>
        <v>2047</v>
      </c>
      <c r="B471" s="187">
        <f t="shared" si="27"/>
        <v>1</v>
      </c>
      <c r="C471" s="1">
        <f>'Florida_Keys FR'!G518</f>
        <v>143.28077556819352</v>
      </c>
      <c r="D471" s="1">
        <f>+Key_West!J602</f>
        <v>0</v>
      </c>
      <c r="E471" s="164">
        <f>+'LEE County'!E446</f>
        <v>1081.1401838976685</v>
      </c>
      <c r="F471" s="1">
        <f>+Metro_Dade!I567</f>
        <v>0</v>
      </c>
      <c r="G471" s="1">
        <v>0</v>
      </c>
      <c r="H471" s="41"/>
      <c r="I471" s="1"/>
      <c r="J471" s="1"/>
      <c r="K471" s="1"/>
      <c r="L471" s="1">
        <f t="shared" si="28"/>
        <v>1224.4209594658621</v>
      </c>
      <c r="M471" s="195">
        <f>+I471-Summary_CP!I471</f>
        <v>0</v>
      </c>
      <c r="N471" s="1"/>
    </row>
    <row r="472" spans="1:14" x14ac:dyDescent="0.2">
      <c r="A472" s="187">
        <f t="shared" si="26"/>
        <v>2047</v>
      </c>
      <c r="B472" s="187">
        <f t="shared" si="27"/>
        <v>2</v>
      </c>
      <c r="C472" s="1">
        <f>'Florida_Keys FR'!G519</f>
        <v>141.68470872063253</v>
      </c>
      <c r="D472" s="1">
        <f>+Key_West!J603</f>
        <v>0</v>
      </c>
      <c r="E472" s="164">
        <f>+'LEE County'!E447</f>
        <v>987.95709265917947</v>
      </c>
      <c r="F472" s="1">
        <f>+Metro_Dade!I568</f>
        <v>0</v>
      </c>
      <c r="G472" s="1">
        <v>0</v>
      </c>
      <c r="H472" s="41"/>
      <c r="I472" s="1"/>
      <c r="J472" s="1"/>
      <c r="K472" s="1"/>
      <c r="L472" s="1">
        <f t="shared" si="28"/>
        <v>1129.641801379812</v>
      </c>
      <c r="M472" s="195">
        <f>+I472-Summary_CP!I472</f>
        <v>0</v>
      </c>
      <c r="N472" s="1"/>
    </row>
    <row r="473" spans="1:14" x14ac:dyDescent="0.2">
      <c r="A473" s="187">
        <f t="shared" si="26"/>
        <v>2047</v>
      </c>
      <c r="B473" s="187">
        <f t="shared" si="27"/>
        <v>3</v>
      </c>
      <c r="C473" s="1">
        <f>'Florida_Keys FR'!G520</f>
        <v>149.97193982996447</v>
      </c>
      <c r="D473" s="1">
        <f>+Key_West!J604</f>
        <v>0</v>
      </c>
      <c r="E473" s="164">
        <f>+'LEE County'!E448</f>
        <v>883.81695376422897</v>
      </c>
      <c r="F473" s="1">
        <f>+Metro_Dade!I569</f>
        <v>0</v>
      </c>
      <c r="G473" s="1">
        <v>0</v>
      </c>
      <c r="H473" s="41"/>
      <c r="I473" s="1"/>
      <c r="J473" s="1"/>
      <c r="K473" s="1"/>
      <c r="L473" s="1">
        <f t="shared" si="28"/>
        <v>1033.7888935941935</v>
      </c>
      <c r="M473" s="195">
        <f>+I473-Summary_CP!I473</f>
        <v>0</v>
      </c>
      <c r="N473" s="1"/>
    </row>
    <row r="474" spans="1:14" x14ac:dyDescent="0.2">
      <c r="A474" s="187">
        <f t="shared" si="26"/>
        <v>2047</v>
      </c>
      <c r="B474" s="187">
        <f t="shared" si="27"/>
        <v>4</v>
      </c>
      <c r="C474" s="1">
        <f>'Florida_Keys FR'!G521</f>
        <v>155.80793937641772</v>
      </c>
      <c r="D474" s="1">
        <f>+Key_West!J605</f>
        <v>0</v>
      </c>
      <c r="E474" s="164">
        <f>+'LEE County'!E449</f>
        <v>888.82579482334893</v>
      </c>
      <c r="F474" s="1">
        <f>+Metro_Dade!I570</f>
        <v>0</v>
      </c>
      <c r="G474" s="1">
        <v>0</v>
      </c>
      <c r="H474" s="41"/>
      <c r="I474" s="1"/>
      <c r="J474" s="1"/>
      <c r="K474" s="1"/>
      <c r="L474" s="1">
        <f t="shared" si="28"/>
        <v>1044.6337341997666</v>
      </c>
      <c r="M474" s="195">
        <f>+I474-Summary_CP!I474</f>
        <v>0</v>
      </c>
      <c r="N474" s="1"/>
    </row>
    <row r="475" spans="1:14" x14ac:dyDescent="0.2">
      <c r="A475" s="187">
        <f t="shared" si="26"/>
        <v>2047</v>
      </c>
      <c r="B475" s="187">
        <f t="shared" si="27"/>
        <v>5</v>
      </c>
      <c r="C475" s="1">
        <f>'Florida_Keys FR'!G522</f>
        <v>171.10814038613543</v>
      </c>
      <c r="D475" s="1">
        <f>+Key_West!J606</f>
        <v>0</v>
      </c>
      <c r="E475" s="164">
        <f>+'LEE County'!E450</f>
        <v>956.41164568194188</v>
      </c>
      <c r="F475" s="1">
        <f>+Metro_Dade!I571</f>
        <v>0</v>
      </c>
      <c r="G475" s="1">
        <v>0</v>
      </c>
      <c r="H475" s="41"/>
      <c r="I475" s="1"/>
      <c r="J475" s="1"/>
      <c r="K475" s="1"/>
      <c r="L475" s="1">
        <f t="shared" si="28"/>
        <v>1127.5197860680773</v>
      </c>
      <c r="M475" s="195">
        <f>+I475-Summary_CP!I475</f>
        <v>0</v>
      </c>
      <c r="N475" s="1"/>
    </row>
    <row r="476" spans="1:14" x14ac:dyDescent="0.2">
      <c r="A476" s="187">
        <f t="shared" si="26"/>
        <v>2047</v>
      </c>
      <c r="B476" s="187">
        <f t="shared" si="27"/>
        <v>6</v>
      </c>
      <c r="C476" s="1">
        <f>'Florida_Keys FR'!G523</f>
        <v>174.67570540530585</v>
      </c>
      <c r="D476" s="1">
        <f>+Key_West!J607</f>
        <v>0</v>
      </c>
      <c r="E476" s="164">
        <f>+'LEE County'!E451</f>
        <v>979.66595004520025</v>
      </c>
      <c r="F476" s="1">
        <f>+Metro_Dade!I572</f>
        <v>0</v>
      </c>
      <c r="G476" s="1">
        <v>0</v>
      </c>
      <c r="H476" s="41"/>
      <c r="I476" s="1"/>
      <c r="J476" s="1"/>
      <c r="K476" s="1"/>
      <c r="L476" s="1">
        <f t="shared" si="28"/>
        <v>1154.3416554505061</v>
      </c>
      <c r="M476" s="195">
        <f>+I476-Summary_CP!I476</f>
        <v>0</v>
      </c>
      <c r="N476" s="1"/>
    </row>
    <row r="477" spans="1:14" x14ac:dyDescent="0.2">
      <c r="A477" s="187">
        <f t="shared" si="26"/>
        <v>2047</v>
      </c>
      <c r="B477" s="187">
        <f t="shared" si="27"/>
        <v>7</v>
      </c>
      <c r="C477" s="1">
        <f>'Florida_Keys FR'!G524</f>
        <v>184.16514946314788</v>
      </c>
      <c r="D477" s="1">
        <f>+Key_West!J608</f>
        <v>0</v>
      </c>
      <c r="E477" s="164">
        <f>+'LEE County'!E452</f>
        <v>998.45383552545286</v>
      </c>
      <c r="F477" s="1">
        <f>+Metro_Dade!I573</f>
        <v>0</v>
      </c>
      <c r="G477" s="1">
        <v>0</v>
      </c>
      <c r="H477" s="41"/>
      <c r="I477" s="1"/>
      <c r="J477" s="1"/>
      <c r="K477" s="1"/>
      <c r="L477" s="1">
        <f t="shared" si="28"/>
        <v>1182.6189849886007</v>
      </c>
      <c r="M477" s="195">
        <f>+I477-Summary_CP!I477</f>
        <v>0</v>
      </c>
      <c r="N477" s="1"/>
    </row>
    <row r="478" spans="1:14" x14ac:dyDescent="0.2">
      <c r="A478" s="64">
        <f t="shared" si="26"/>
        <v>2047</v>
      </c>
      <c r="B478" s="64">
        <f t="shared" si="27"/>
        <v>8</v>
      </c>
      <c r="C478" s="1">
        <f>'Florida_Keys FR'!G525</f>
        <v>182.43041249115333</v>
      </c>
      <c r="D478" s="66">
        <f>+Key_West!J609</f>
        <v>0</v>
      </c>
      <c r="E478" s="183">
        <f>+'LEE County'!E453</f>
        <v>996.69075917350904</v>
      </c>
      <c r="F478" s="66">
        <f>+Metro_Dade!I574</f>
        <v>0</v>
      </c>
      <c r="G478" s="1">
        <v>0</v>
      </c>
      <c r="H478" s="41"/>
      <c r="I478" s="66"/>
      <c r="J478" s="66"/>
      <c r="K478" s="66"/>
      <c r="L478" s="1">
        <f t="shared" si="28"/>
        <v>1179.1211716646624</v>
      </c>
      <c r="M478" s="195">
        <f>+I478-Summary_CP!I478</f>
        <v>0</v>
      </c>
      <c r="N478" s="1"/>
    </row>
    <row r="479" spans="1:14" x14ac:dyDescent="0.2">
      <c r="A479" s="187">
        <f t="shared" si="26"/>
        <v>2047</v>
      </c>
      <c r="B479" s="187">
        <f t="shared" si="27"/>
        <v>9</v>
      </c>
      <c r="C479" s="1">
        <f>'Florida_Keys FR'!G526</f>
        <v>172.15745915485186</v>
      </c>
      <c r="D479" s="1">
        <f>+Key_West!J610</f>
        <v>0</v>
      </c>
      <c r="E479" s="164">
        <f>+'LEE County'!E454</f>
        <v>970.88608305943649</v>
      </c>
      <c r="F479" s="1">
        <f>+Metro_Dade!I575</f>
        <v>0</v>
      </c>
      <c r="G479" s="1">
        <v>0</v>
      </c>
      <c r="H479" s="41"/>
      <c r="I479" s="1"/>
      <c r="J479" s="1"/>
      <c r="K479" s="1"/>
      <c r="L479" s="1">
        <f t="shared" si="28"/>
        <v>1143.0435422142884</v>
      </c>
      <c r="M479" s="195">
        <f>+I479-Summary_CP!I479</f>
        <v>0</v>
      </c>
      <c r="N479" s="1"/>
    </row>
    <row r="480" spans="1:14" x14ac:dyDescent="0.2">
      <c r="A480" s="187">
        <f t="shared" si="26"/>
        <v>2047</v>
      </c>
      <c r="B480" s="187">
        <f t="shared" si="27"/>
        <v>10</v>
      </c>
      <c r="C480" s="1">
        <f>'Florida_Keys FR'!G527</f>
        <v>155.52287708760554</v>
      </c>
      <c r="D480" s="1">
        <f>+Key_West!J611</f>
        <v>0</v>
      </c>
      <c r="E480" s="164">
        <f>+'LEE County'!E455</f>
        <v>926.46950647145388</v>
      </c>
      <c r="F480" s="1">
        <f>+Metro_Dade!I576</f>
        <v>0</v>
      </c>
      <c r="G480" s="1">
        <v>0</v>
      </c>
      <c r="H480" s="41"/>
      <c r="I480" s="1"/>
      <c r="J480" s="1"/>
      <c r="K480" s="1"/>
      <c r="L480" s="1">
        <f t="shared" si="28"/>
        <v>1081.9923835590594</v>
      </c>
      <c r="M480" s="195">
        <f>+I480-Summary_CP!I480</f>
        <v>0</v>
      </c>
      <c r="N480" s="1"/>
    </row>
    <row r="481" spans="1:14" x14ac:dyDescent="0.2">
      <c r="A481" s="187">
        <f t="shared" si="26"/>
        <v>2047</v>
      </c>
      <c r="B481" s="187">
        <f t="shared" si="27"/>
        <v>11</v>
      </c>
      <c r="C481" s="1">
        <f>'Florida_Keys FR'!G528</f>
        <v>138.91653768207911</v>
      </c>
      <c r="D481" s="1">
        <f>+Key_West!J612</f>
        <v>0</v>
      </c>
      <c r="E481" s="164">
        <f>+'LEE County'!E456</f>
        <v>871.29948664223787</v>
      </c>
      <c r="F481" s="1">
        <f>+Metro_Dade!I577</f>
        <v>0</v>
      </c>
      <c r="G481" s="1">
        <v>0</v>
      </c>
      <c r="H481" s="41"/>
      <c r="I481" s="1"/>
      <c r="J481" s="1"/>
      <c r="K481" s="1"/>
      <c r="L481" s="1">
        <f t="shared" si="28"/>
        <v>1010.216024324317</v>
      </c>
      <c r="M481" s="195">
        <f>+I481-Summary_CP!I481</f>
        <v>0</v>
      </c>
      <c r="N481" s="1"/>
    </row>
    <row r="482" spans="1:14" x14ac:dyDescent="0.2">
      <c r="A482" s="187">
        <f t="shared" si="26"/>
        <v>2047</v>
      </c>
      <c r="B482" s="187">
        <f t="shared" si="27"/>
        <v>12</v>
      </c>
      <c r="C482" s="1">
        <f>'Florida_Keys FR'!G529</f>
        <v>144.19804085050549</v>
      </c>
      <c r="D482" s="1">
        <f>+Key_West!J613</f>
        <v>0</v>
      </c>
      <c r="E482" s="164">
        <f>+'LEE County'!E457</f>
        <v>885.98669298268612</v>
      </c>
      <c r="F482" s="1">
        <f>+Metro_Dade!I578</f>
        <v>0</v>
      </c>
      <c r="G482" s="1">
        <v>0</v>
      </c>
      <c r="H482" s="41"/>
      <c r="I482" s="1"/>
      <c r="J482" s="1"/>
      <c r="K482" s="1"/>
      <c r="L482" s="1">
        <f t="shared" si="28"/>
        <v>1030.1847338331916</v>
      </c>
      <c r="M482" s="195">
        <f>+I482-Summary_CP!I482</f>
        <v>0</v>
      </c>
      <c r="N482" s="1"/>
    </row>
    <row r="483" spans="1:14" x14ac:dyDescent="0.2">
      <c r="A483" s="187">
        <f t="shared" si="26"/>
        <v>2048</v>
      </c>
      <c r="B483" s="187">
        <f t="shared" si="27"/>
        <v>1</v>
      </c>
      <c r="C483" s="1">
        <f>'Florida_Keys FR'!G530</f>
        <v>144.01150752359129</v>
      </c>
      <c r="D483" s="1">
        <f>+Key_West!J614</f>
        <v>0</v>
      </c>
      <c r="E483" s="164">
        <f>+'LEE County'!E458</f>
        <v>1088.937464865038</v>
      </c>
      <c r="F483" s="1">
        <f>+Metro_Dade!I579</f>
        <v>0</v>
      </c>
      <c r="G483" s="1">
        <v>0</v>
      </c>
      <c r="H483" s="41"/>
      <c r="I483" s="1"/>
      <c r="J483" s="1"/>
      <c r="K483" s="1"/>
      <c r="L483" s="1">
        <f t="shared" si="28"/>
        <v>1232.9489723886293</v>
      </c>
      <c r="M483" s="195">
        <f>+I483-Summary_CP!I483</f>
        <v>0</v>
      </c>
      <c r="N483" s="1"/>
    </row>
    <row r="484" spans="1:14" x14ac:dyDescent="0.2">
      <c r="A484" s="187">
        <f t="shared" si="26"/>
        <v>2048</v>
      </c>
      <c r="B484" s="187">
        <f t="shared" si="27"/>
        <v>2</v>
      </c>
      <c r="C484" s="1">
        <f>'Florida_Keys FR'!G531</f>
        <v>142.40730073510781</v>
      </c>
      <c r="D484" s="1">
        <f>+Key_West!J615</f>
        <v>0</v>
      </c>
      <c r="E484" s="164">
        <f>+'LEE County'!E459</f>
        <v>996.38629823475321</v>
      </c>
      <c r="F484" s="1">
        <f>+Metro_Dade!I580</f>
        <v>0</v>
      </c>
      <c r="G484" s="1">
        <v>0</v>
      </c>
      <c r="H484" s="41"/>
      <c r="I484" s="1"/>
      <c r="J484" s="1"/>
      <c r="K484" s="1"/>
      <c r="L484" s="1">
        <f t="shared" si="28"/>
        <v>1138.793598969861</v>
      </c>
      <c r="M484" s="195">
        <f>+I484-Summary_CP!I484</f>
        <v>0</v>
      </c>
      <c r="N484" s="1"/>
    </row>
    <row r="485" spans="1:14" x14ac:dyDescent="0.2">
      <c r="A485" s="187">
        <f t="shared" si="26"/>
        <v>2048</v>
      </c>
      <c r="B485" s="187">
        <f t="shared" si="27"/>
        <v>3</v>
      </c>
      <c r="C485" s="1">
        <f>'Florida_Keys FR'!G532</f>
        <v>150.73679672309726</v>
      </c>
      <c r="D485" s="1">
        <f>+Key_West!J616</f>
        <v>0</v>
      </c>
      <c r="E485" s="164">
        <f>+'LEE County'!E460</f>
        <v>893.06884752697283</v>
      </c>
      <c r="F485" s="1">
        <f>+Metro_Dade!I581</f>
        <v>0</v>
      </c>
      <c r="G485" s="1">
        <v>0</v>
      </c>
      <c r="H485" s="41"/>
      <c r="I485" s="1"/>
      <c r="J485" s="1"/>
      <c r="K485" s="1"/>
      <c r="L485" s="1">
        <f t="shared" si="28"/>
        <v>1043.8056442500701</v>
      </c>
      <c r="M485" s="195">
        <f>+I485-Summary_CP!I485</f>
        <v>0</v>
      </c>
      <c r="N485" s="1"/>
    </row>
    <row r="486" spans="1:14" x14ac:dyDescent="0.2">
      <c r="A486" s="187">
        <f t="shared" si="26"/>
        <v>2048</v>
      </c>
      <c r="B486" s="187">
        <f t="shared" si="27"/>
        <v>4</v>
      </c>
      <c r="C486" s="1">
        <f>'Florida_Keys FR'!G533</f>
        <v>156.60255986723743</v>
      </c>
      <c r="D486" s="1">
        <f>+Key_West!J617</f>
        <v>0</v>
      </c>
      <c r="E486" s="164">
        <f>+'LEE County'!E461</f>
        <v>897.98665231238965</v>
      </c>
      <c r="F486" s="1">
        <f>+Metro_Dade!I582</f>
        <v>0</v>
      </c>
      <c r="G486" s="1">
        <v>0</v>
      </c>
      <c r="H486" s="41"/>
      <c r="I486" s="1"/>
      <c r="J486" s="1"/>
      <c r="K486" s="1"/>
      <c r="L486" s="1">
        <f t="shared" si="28"/>
        <v>1054.5892121796271</v>
      </c>
      <c r="M486" s="195">
        <f>+I486-Summary_CP!I486</f>
        <v>0</v>
      </c>
      <c r="N486" s="1"/>
    </row>
    <row r="487" spans="1:14" x14ac:dyDescent="0.2">
      <c r="A487" s="187">
        <f t="shared" si="26"/>
        <v>2048</v>
      </c>
      <c r="B487" s="187">
        <f t="shared" si="27"/>
        <v>5</v>
      </c>
      <c r="C487" s="1">
        <f>'Florida_Keys FR'!G534</f>
        <v>171.98079190210478</v>
      </c>
      <c r="D487" s="1">
        <f>+Key_West!J618</f>
        <v>0</v>
      </c>
      <c r="E487" s="164">
        <f>+'LEE County'!E462</f>
        <v>965.230483985158</v>
      </c>
      <c r="F487" s="1">
        <f>+Metro_Dade!I583</f>
        <v>0</v>
      </c>
      <c r="G487" s="1">
        <v>0</v>
      </c>
      <c r="H487" s="41"/>
      <c r="I487" s="1"/>
      <c r="J487" s="1"/>
      <c r="K487" s="1"/>
      <c r="L487" s="1">
        <f t="shared" si="28"/>
        <v>1137.2112758872627</v>
      </c>
      <c r="M487" s="195">
        <f>+I487-Summary_CP!I487</f>
        <v>0</v>
      </c>
      <c r="N487" s="1"/>
    </row>
    <row r="488" spans="1:14" x14ac:dyDescent="0.2">
      <c r="A488" s="187">
        <f t="shared" si="26"/>
        <v>2048</v>
      </c>
      <c r="B488" s="187">
        <f t="shared" si="27"/>
        <v>6</v>
      </c>
      <c r="C488" s="1">
        <f>'Florida_Keys FR'!G535</f>
        <v>175.5665515028729</v>
      </c>
      <c r="D488" s="1">
        <f>+Key_West!J619</f>
        <v>0</v>
      </c>
      <c r="E488" s="164">
        <f>+'LEE County'!E463</f>
        <v>988.26977203742922</v>
      </c>
      <c r="F488" s="1">
        <f>+Metro_Dade!I584</f>
        <v>0</v>
      </c>
      <c r="G488" s="1">
        <v>0</v>
      </c>
      <c r="H488" s="41"/>
      <c r="I488" s="1"/>
      <c r="J488" s="1"/>
      <c r="K488" s="1"/>
      <c r="L488" s="1">
        <f t="shared" si="28"/>
        <v>1163.8363235403021</v>
      </c>
      <c r="M488" s="195">
        <f>+I488-Summary_CP!I488</f>
        <v>0</v>
      </c>
      <c r="N488" s="1"/>
    </row>
    <row r="489" spans="1:14" x14ac:dyDescent="0.2">
      <c r="A489" s="187">
        <f t="shared" si="26"/>
        <v>2048</v>
      </c>
      <c r="B489" s="187">
        <f t="shared" si="27"/>
        <v>7</v>
      </c>
      <c r="C489" s="1">
        <f>'Florida_Keys FR'!G536</f>
        <v>185.10401245187762</v>
      </c>
      <c r="D489" s="1">
        <f>+Key_West!J620</f>
        <v>0</v>
      </c>
      <c r="E489" s="164">
        <f>+'LEE County'!E464</f>
        <v>1006.8693772723061</v>
      </c>
      <c r="F489" s="1">
        <f>+Metro_Dade!I585</f>
        <v>0</v>
      </c>
      <c r="G489" s="1">
        <v>0</v>
      </c>
      <c r="H489" s="41"/>
      <c r="I489" s="1"/>
      <c r="J489" s="1"/>
      <c r="K489" s="1"/>
      <c r="L489" s="1">
        <f t="shared" si="28"/>
        <v>1191.9733897241838</v>
      </c>
      <c r="M489" s="195">
        <f>+I489-Summary_CP!I489</f>
        <v>0</v>
      </c>
      <c r="N489" s="1"/>
    </row>
    <row r="490" spans="1:14" x14ac:dyDescent="0.2">
      <c r="A490" s="64">
        <f t="shared" si="26"/>
        <v>2048</v>
      </c>
      <c r="B490" s="64">
        <f t="shared" si="27"/>
        <v>8</v>
      </c>
      <c r="C490" s="1">
        <f>'Florida_Keys FR'!G537</f>
        <v>183.3608075948583</v>
      </c>
      <c r="D490" s="66">
        <f>+Key_West!J621</f>
        <v>0</v>
      </c>
      <c r="E490" s="183">
        <f>+'LEE County'!E465</f>
        <v>1005.0690035248243</v>
      </c>
      <c r="F490" s="66">
        <f>+Metro_Dade!I586</f>
        <v>0</v>
      </c>
      <c r="G490" s="1">
        <v>0</v>
      </c>
      <c r="H490" s="41"/>
      <c r="I490" s="66"/>
      <c r="J490" s="66"/>
      <c r="K490" s="66"/>
      <c r="L490" s="1">
        <f t="shared" si="28"/>
        <v>1188.4298111196827</v>
      </c>
      <c r="M490" s="195">
        <f>+I490-Summary_CP!I490</f>
        <v>0</v>
      </c>
      <c r="N490" s="1"/>
    </row>
    <row r="491" spans="1:14" x14ac:dyDescent="0.2">
      <c r="A491" s="187">
        <f t="shared" si="26"/>
        <v>2048</v>
      </c>
      <c r="B491" s="187">
        <f t="shared" si="27"/>
        <v>9</v>
      </c>
      <c r="C491" s="1">
        <f>'Florida_Keys FR'!G538</f>
        <v>173.0354621965416</v>
      </c>
      <c r="D491" s="1">
        <f>+Key_West!J622</f>
        <v>0</v>
      </c>
      <c r="E491" s="164">
        <f>+'LEE County'!E466</f>
        <v>979.43648300042003</v>
      </c>
      <c r="F491" s="1">
        <f>+Metro_Dade!I587</f>
        <v>0</v>
      </c>
      <c r="G491" s="1">
        <v>0</v>
      </c>
      <c r="H491" s="41"/>
      <c r="I491" s="1"/>
      <c r="J491" s="1"/>
      <c r="K491" s="1"/>
      <c r="L491" s="1">
        <f t="shared" si="28"/>
        <v>1152.4719451969615</v>
      </c>
      <c r="M491" s="195">
        <f>+I491-Summary_CP!I491</f>
        <v>0</v>
      </c>
      <c r="N491" s="1"/>
    </row>
    <row r="492" spans="1:14" x14ac:dyDescent="0.2">
      <c r="A492" s="187">
        <f t="shared" si="26"/>
        <v>2048</v>
      </c>
      <c r="B492" s="187">
        <f t="shared" si="27"/>
        <v>10</v>
      </c>
      <c r="C492" s="1">
        <f>'Florida_Keys FR'!G539</f>
        <v>156.31604376075251</v>
      </c>
      <c r="D492" s="1">
        <f>+Key_West!J623</f>
        <v>0</v>
      </c>
      <c r="E492" s="164">
        <f>+'LEE County'!E467</f>
        <v>935.09585229005722</v>
      </c>
      <c r="F492" s="1">
        <f>+Metro_Dade!I588</f>
        <v>0</v>
      </c>
      <c r="G492" s="1">
        <v>0</v>
      </c>
      <c r="H492" s="41"/>
      <c r="I492" s="1"/>
      <c r="J492" s="1"/>
      <c r="K492" s="1"/>
      <c r="L492" s="1">
        <f t="shared" si="28"/>
        <v>1091.4118960508097</v>
      </c>
      <c r="M492" s="195">
        <f>+I492-Summary_CP!I492</f>
        <v>0</v>
      </c>
      <c r="N492" s="1"/>
    </row>
    <row r="493" spans="1:14" x14ac:dyDescent="0.2">
      <c r="A493" s="187">
        <f t="shared" si="26"/>
        <v>2048</v>
      </c>
      <c r="B493" s="187">
        <f t="shared" si="27"/>
        <v>11</v>
      </c>
      <c r="C493" s="1">
        <f>'Florida_Keys FR'!G540</f>
        <v>139.6250120242577</v>
      </c>
      <c r="D493" s="1">
        <f>+Key_West!J624</f>
        <v>0</v>
      </c>
      <c r="E493" s="164">
        <f>+'LEE County'!E468</f>
        <v>879.91376237958343</v>
      </c>
      <c r="F493" s="1">
        <f>+Metro_Dade!I589</f>
        <v>0</v>
      </c>
      <c r="G493" s="1">
        <v>0</v>
      </c>
      <c r="H493" s="41"/>
      <c r="I493" s="1"/>
      <c r="J493" s="1"/>
      <c r="K493" s="1"/>
      <c r="L493" s="1">
        <f t="shared" si="28"/>
        <v>1019.5387744038411</v>
      </c>
      <c r="M493" s="195">
        <f>+I493-Summary_CP!I493</f>
        <v>0</v>
      </c>
      <c r="N493" s="1"/>
    </row>
    <row r="494" spans="1:14" x14ac:dyDescent="0.2">
      <c r="A494" s="187">
        <f t="shared" si="26"/>
        <v>2048</v>
      </c>
      <c r="B494" s="187">
        <f t="shared" si="27"/>
        <v>12</v>
      </c>
      <c r="C494" s="1">
        <f>'Florida_Keys FR'!G541</f>
        <v>144.93345085884297</v>
      </c>
      <c r="D494" s="1">
        <f>+Key_West!J625</f>
        <v>0</v>
      </c>
      <c r="E494" s="164">
        <f>+'LEE County'!E469</f>
        <v>894.30625834420471</v>
      </c>
      <c r="F494" s="1">
        <f>+Metro_Dade!I590</f>
        <v>0</v>
      </c>
      <c r="G494" s="1">
        <v>0</v>
      </c>
      <c r="H494" s="41"/>
      <c r="I494" s="1"/>
      <c r="J494" s="1"/>
      <c r="K494" s="1"/>
      <c r="L494" s="1">
        <f t="shared" si="28"/>
        <v>1039.2397092030476</v>
      </c>
      <c r="M494" s="195">
        <f>+I494-Summary_CP!I494</f>
        <v>0</v>
      </c>
      <c r="N494" s="1"/>
    </row>
    <row r="495" spans="1:14" x14ac:dyDescent="0.2">
      <c r="A495" s="187">
        <f t="shared" si="26"/>
        <v>2049</v>
      </c>
      <c r="B495" s="187">
        <f t="shared" si="27"/>
        <v>1</v>
      </c>
      <c r="C495" s="1">
        <f>'Florida_Keys FR'!G542</f>
        <v>144.74596621196162</v>
      </c>
      <c r="D495" s="1">
        <f>+Key_West!J626</f>
        <v>0</v>
      </c>
      <c r="E495" s="164">
        <f>+'LEE County'!E470</f>
        <v>1096.7909805292486</v>
      </c>
      <c r="F495" s="1">
        <f>+Metro_Dade!I591</f>
        <v>0</v>
      </c>
      <c r="G495" s="1">
        <v>0</v>
      </c>
      <c r="H495" s="41"/>
      <c r="I495" s="1"/>
      <c r="J495" s="1"/>
      <c r="K495" s="1"/>
      <c r="L495" s="1">
        <f t="shared" si="28"/>
        <v>1241.5369467412102</v>
      </c>
      <c r="M495" s="195">
        <f>+I495-Summary_CP!I495</f>
        <v>0</v>
      </c>
      <c r="N495" s="1"/>
    </row>
    <row r="496" spans="1:14" x14ac:dyDescent="0.2">
      <c r="A496" s="187">
        <f t="shared" si="26"/>
        <v>2049</v>
      </c>
      <c r="B496" s="187">
        <f t="shared" si="27"/>
        <v>2</v>
      </c>
      <c r="C496" s="1">
        <f>'Florida_Keys FR'!G543</f>
        <v>143.13357796885691</v>
      </c>
      <c r="D496" s="1">
        <f>+Key_West!J627</f>
        <v>0</v>
      </c>
      <c r="E496" s="164">
        <f>+'LEE County'!E471</f>
        <v>1004.8874214139994</v>
      </c>
      <c r="F496" s="1">
        <f>+Metro_Dade!I592</f>
        <v>0</v>
      </c>
      <c r="G496" s="1">
        <v>0</v>
      </c>
      <c r="H496" s="41"/>
      <c r="I496" s="1"/>
      <c r="J496" s="1"/>
      <c r="K496" s="1"/>
      <c r="L496" s="1">
        <f t="shared" si="28"/>
        <v>1148.0209993828562</v>
      </c>
      <c r="M496" s="195">
        <f>+I496-Summary_CP!I496</f>
        <v>0</v>
      </c>
      <c r="N496" s="1"/>
    </row>
    <row r="497" spans="1:14" x14ac:dyDescent="0.2">
      <c r="A497" s="187">
        <f t="shared" si="26"/>
        <v>2049</v>
      </c>
      <c r="B497" s="187">
        <f t="shared" si="27"/>
        <v>3</v>
      </c>
      <c r="C497" s="1">
        <f>'Florida_Keys FR'!G544</f>
        <v>151.50555438638503</v>
      </c>
      <c r="D497" s="1">
        <f>+Key_West!J628</f>
        <v>0</v>
      </c>
      <c r="E497" s="164">
        <f>+'LEE County'!E472</f>
        <v>902.4175911383561</v>
      </c>
      <c r="F497" s="1">
        <f>+Metro_Dade!I593</f>
        <v>0</v>
      </c>
      <c r="G497" s="1">
        <v>0</v>
      </c>
      <c r="H497" s="41"/>
      <c r="I497" s="1"/>
      <c r="J497" s="1"/>
      <c r="K497" s="1"/>
      <c r="L497" s="1">
        <f t="shared" si="28"/>
        <v>1053.9231455247411</v>
      </c>
      <c r="M497" s="195">
        <f>+I497-Summary_CP!I497</f>
        <v>0</v>
      </c>
      <c r="N497" s="1"/>
    </row>
    <row r="498" spans="1:14" x14ac:dyDescent="0.2">
      <c r="A498" s="187">
        <f t="shared" si="26"/>
        <v>2049</v>
      </c>
      <c r="B498" s="187">
        <f t="shared" si="27"/>
        <v>4</v>
      </c>
      <c r="C498" s="1">
        <f>'Florida_Keys FR'!G545</f>
        <v>157.40123292256033</v>
      </c>
      <c r="D498" s="1">
        <f>+Key_West!J629</f>
        <v>0</v>
      </c>
      <c r="E498" s="164">
        <f>+'LEE County'!E473</f>
        <v>907.24192797698652</v>
      </c>
      <c r="F498" s="1">
        <f>+Metro_Dade!I594</f>
        <v>0</v>
      </c>
      <c r="G498" s="1">
        <v>0</v>
      </c>
      <c r="H498" s="41"/>
      <c r="I498" s="1"/>
      <c r="J498" s="1"/>
      <c r="K498" s="1"/>
      <c r="L498" s="1">
        <f t="shared" si="28"/>
        <v>1064.6431608995467</v>
      </c>
      <c r="M498" s="195">
        <f>+I498-Summary_CP!I498</f>
        <v>0</v>
      </c>
      <c r="N498" s="1"/>
    </row>
    <row r="499" spans="1:14" x14ac:dyDescent="0.2">
      <c r="A499" s="187">
        <f t="shared" si="26"/>
        <v>2049</v>
      </c>
      <c r="B499" s="187">
        <f t="shared" si="27"/>
        <v>5</v>
      </c>
      <c r="C499" s="1">
        <f>'Florida_Keys FR'!G546</f>
        <v>172.85789394080558</v>
      </c>
      <c r="D499" s="1">
        <f>+Key_West!J630</f>
        <v>0</v>
      </c>
      <c r="E499" s="164">
        <f>+'LEE County'!E474</f>
        <v>974.13063864349112</v>
      </c>
      <c r="F499" s="1">
        <f>+Metro_Dade!I595</f>
        <v>0</v>
      </c>
      <c r="G499" s="1">
        <v>0</v>
      </c>
      <c r="H499" s="41"/>
      <c r="I499" s="1"/>
      <c r="J499" s="1"/>
      <c r="K499" s="1"/>
      <c r="L499" s="1">
        <f t="shared" si="28"/>
        <v>1146.9885325842968</v>
      </c>
      <c r="M499" s="195">
        <f>+I499-Summary_CP!I499</f>
        <v>0</v>
      </c>
      <c r="N499" s="1"/>
    </row>
    <row r="500" spans="1:14" x14ac:dyDescent="0.2">
      <c r="A500" s="187">
        <f t="shared" si="26"/>
        <v>2049</v>
      </c>
      <c r="B500" s="187">
        <f t="shared" si="27"/>
        <v>6</v>
      </c>
      <c r="C500" s="1">
        <f>'Florida_Keys FR'!G547</f>
        <v>176.46194091553755</v>
      </c>
      <c r="D500" s="1">
        <f>+Key_West!J631</f>
        <v>0</v>
      </c>
      <c r="E500" s="164">
        <f>+'LEE County'!E475</f>
        <v>996.94915626887916</v>
      </c>
      <c r="F500" s="1">
        <f>+Metro_Dade!I596</f>
        <v>0</v>
      </c>
      <c r="G500" s="1">
        <v>0</v>
      </c>
      <c r="H500" s="41"/>
      <c r="I500" s="1"/>
      <c r="J500" s="1"/>
      <c r="K500" s="1"/>
      <c r="L500" s="1">
        <f t="shared" si="28"/>
        <v>1173.4110971844168</v>
      </c>
      <c r="M500" s="195">
        <f>+I500-Summary_CP!I500</f>
        <v>0</v>
      </c>
      <c r="N500" s="1"/>
    </row>
    <row r="501" spans="1:14" x14ac:dyDescent="0.2">
      <c r="A501" s="187">
        <f t="shared" si="26"/>
        <v>2049</v>
      </c>
      <c r="B501" s="187">
        <f t="shared" si="27"/>
        <v>7</v>
      </c>
      <c r="C501" s="1">
        <f>'Florida_Keys FR'!G548</f>
        <v>186.04766170833594</v>
      </c>
      <c r="D501" s="1">
        <f>+Key_West!J632</f>
        <v>0</v>
      </c>
      <c r="E501" s="164">
        <f>+'LEE County'!E476</f>
        <v>1015.3558500330662</v>
      </c>
      <c r="F501" s="1">
        <f>+Metro_Dade!I597</f>
        <v>0</v>
      </c>
      <c r="G501" s="1">
        <v>0</v>
      </c>
      <c r="H501" s="41"/>
      <c r="I501" s="1"/>
      <c r="J501" s="1"/>
      <c r="K501" s="1"/>
      <c r="L501" s="1">
        <f t="shared" si="28"/>
        <v>1201.4035117414021</v>
      </c>
      <c r="M501" s="195">
        <f>+I501-Summary_CP!I501</f>
        <v>0</v>
      </c>
      <c r="N501" s="1"/>
    </row>
    <row r="502" spans="1:14" x14ac:dyDescent="0.2">
      <c r="A502" s="64">
        <f t="shared" si="26"/>
        <v>2049</v>
      </c>
      <c r="B502" s="64">
        <f t="shared" si="27"/>
        <v>8</v>
      </c>
      <c r="C502" s="1">
        <f>'Florida_Keys FR'!G549</f>
        <v>184.29594771359214</v>
      </c>
      <c r="D502" s="66">
        <f>+Key_West!J633</f>
        <v>0</v>
      </c>
      <c r="E502" s="183">
        <f>+'LEE County'!E477</f>
        <v>1013.517675917901</v>
      </c>
      <c r="F502" s="66">
        <f>+Metro_Dade!I598</f>
        <v>0</v>
      </c>
      <c r="G502" s="1">
        <v>0</v>
      </c>
      <c r="H502" s="41"/>
      <c r="I502" s="66"/>
      <c r="J502" s="66"/>
      <c r="K502" s="66"/>
      <c r="L502" s="1">
        <f t="shared" si="28"/>
        <v>1197.8136236314931</v>
      </c>
      <c r="M502" s="195">
        <f>+I502-Summary_CP!I502</f>
        <v>0</v>
      </c>
      <c r="N502" s="1"/>
    </row>
    <row r="503" spans="1:14" x14ac:dyDescent="0.2">
      <c r="A503" s="187">
        <f t="shared" si="26"/>
        <v>2049</v>
      </c>
      <c r="B503" s="187">
        <f t="shared" si="27"/>
        <v>9</v>
      </c>
      <c r="C503" s="1">
        <f>'Florida_Keys FR'!G550</f>
        <v>173.91794305374395</v>
      </c>
      <c r="D503" s="1">
        <f>+Key_West!J634</f>
        <v>0</v>
      </c>
      <c r="E503" s="164">
        <f>+'LEE County'!E478</f>
        <v>988.06218460699176</v>
      </c>
      <c r="F503" s="1">
        <f>+Metro_Dade!I599</f>
        <v>0</v>
      </c>
      <c r="G503" s="1">
        <v>0</v>
      </c>
      <c r="H503" s="41"/>
      <c r="I503" s="1"/>
      <c r="J503" s="1"/>
      <c r="K503" s="1"/>
      <c r="L503" s="1">
        <f t="shared" si="28"/>
        <v>1161.9801276607357</v>
      </c>
      <c r="M503" s="195">
        <f>+I503-Summary_CP!I503</f>
        <v>0</v>
      </c>
      <c r="N503" s="1"/>
    </row>
    <row r="504" spans="1:14" x14ac:dyDescent="0.2">
      <c r="A504" s="187">
        <f t="shared" si="26"/>
        <v>2049</v>
      </c>
      <c r="B504" s="187">
        <f t="shared" si="27"/>
        <v>10</v>
      </c>
      <c r="C504" s="1">
        <f>'Florida_Keys FR'!G551</f>
        <v>157.11325558393253</v>
      </c>
      <c r="D504" s="1">
        <f>+Key_West!J635</f>
        <v>0</v>
      </c>
      <c r="E504" s="164">
        <f>+'LEE County'!E479</f>
        <v>943.80251790511613</v>
      </c>
      <c r="F504" s="1">
        <f>+Metro_Dade!I600</f>
        <v>0</v>
      </c>
      <c r="G504" s="1">
        <v>0</v>
      </c>
      <c r="H504" s="41"/>
      <c r="I504" s="1"/>
      <c r="J504" s="1"/>
      <c r="K504" s="1"/>
      <c r="L504" s="1">
        <f t="shared" si="28"/>
        <v>1100.9157734890487</v>
      </c>
      <c r="M504" s="195">
        <f>+I504-Summary_CP!I504</f>
        <v>0</v>
      </c>
      <c r="N504" s="1"/>
    </row>
    <row r="505" spans="1:14" x14ac:dyDescent="0.2">
      <c r="A505" s="187">
        <f t="shared" si="26"/>
        <v>2049</v>
      </c>
      <c r="B505" s="187">
        <f t="shared" si="27"/>
        <v>11</v>
      </c>
      <c r="C505" s="1">
        <f>'Florida_Keys FR'!G552</f>
        <v>140.3370995855814</v>
      </c>
      <c r="D505" s="1">
        <f>+Key_West!J636</f>
        <v>0</v>
      </c>
      <c r="E505" s="164">
        <f>+'LEE County'!E480</f>
        <v>888.61320486799059</v>
      </c>
      <c r="F505" s="1">
        <f>+Metro_Dade!I601</f>
        <v>0</v>
      </c>
      <c r="G505" s="1">
        <v>0</v>
      </c>
      <c r="H505" s="41"/>
      <c r="I505" s="1"/>
      <c r="J505" s="1"/>
      <c r="K505" s="1"/>
      <c r="L505" s="1">
        <f t="shared" si="28"/>
        <v>1028.950304453572</v>
      </c>
      <c r="M505" s="195">
        <f>+I505-Summary_CP!I505</f>
        <v>0</v>
      </c>
      <c r="N505" s="1"/>
    </row>
    <row r="506" spans="1:14" x14ac:dyDescent="0.2">
      <c r="A506" s="187">
        <f t="shared" si="26"/>
        <v>2049</v>
      </c>
      <c r="B506" s="187">
        <f t="shared" si="27"/>
        <v>12</v>
      </c>
      <c r="C506" s="1">
        <f>'Florida_Keys FR'!G553</f>
        <v>145.67261145822297</v>
      </c>
      <c r="D506" s="1">
        <f>+Key_West!J637</f>
        <v>0</v>
      </c>
      <c r="E506" s="164">
        <f>+'LEE County'!E481</f>
        <v>902.70394583594577</v>
      </c>
      <c r="F506" s="1">
        <f>+Metro_Dade!I602</f>
        <v>0</v>
      </c>
      <c r="G506" s="1">
        <v>0</v>
      </c>
      <c r="H506" s="41"/>
      <c r="I506" s="1"/>
      <c r="J506" s="1"/>
      <c r="K506" s="1"/>
      <c r="L506" s="1">
        <f t="shared" si="28"/>
        <v>1048.3765572941688</v>
      </c>
      <c r="M506" s="195">
        <f>+I506-Summary_CP!I506</f>
        <v>0</v>
      </c>
      <c r="N506" s="1"/>
    </row>
    <row r="507" spans="1:14" x14ac:dyDescent="0.2">
      <c r="A507" s="187">
        <f t="shared" si="26"/>
        <v>2050</v>
      </c>
      <c r="B507" s="187">
        <f t="shared" si="27"/>
        <v>1</v>
      </c>
      <c r="C507" s="1">
        <f>'Florida_Keys FR'!G554</f>
        <v>145.48417063964263</v>
      </c>
      <c r="D507" s="1">
        <f>+Key_West!J638</f>
        <v>0</v>
      </c>
      <c r="E507" s="164">
        <f>+'LEE County'!E482</f>
        <v>1104.7011364600294</v>
      </c>
      <c r="F507" s="1">
        <f>+Metro_Dade!I603</f>
        <v>0</v>
      </c>
      <c r="G507" s="1">
        <v>0</v>
      </c>
      <c r="H507" s="41"/>
      <c r="I507" s="1"/>
      <c r="J507" s="1"/>
      <c r="K507" s="1"/>
      <c r="L507" s="1">
        <f t="shared" si="28"/>
        <v>1250.1853070996719</v>
      </c>
      <c r="M507" s="195">
        <f>+I507-Summary_CP!I507</f>
        <v>0</v>
      </c>
      <c r="N507" s="1"/>
    </row>
    <row r="508" spans="1:14" x14ac:dyDescent="0.2">
      <c r="A508" s="187">
        <f t="shared" si="26"/>
        <v>2050</v>
      </c>
      <c r="B508" s="187">
        <f t="shared" si="27"/>
        <v>2</v>
      </c>
      <c r="C508" s="1">
        <f>'Florida_Keys FR'!G555</f>
        <v>143.86355921649812</v>
      </c>
      <c r="D508" s="1">
        <f>+Key_West!J639</f>
        <v>0</v>
      </c>
      <c r="E508" s="164">
        <f>+'LEE County'!E483</f>
        <v>1013.4610757946849</v>
      </c>
      <c r="F508" s="1">
        <f>+Metro_Dade!I604</f>
        <v>0</v>
      </c>
      <c r="G508" s="1">
        <v>0</v>
      </c>
      <c r="H508" s="41"/>
      <c r="I508" s="1"/>
      <c r="J508" s="1"/>
      <c r="K508" s="1"/>
      <c r="L508" s="1">
        <f t="shared" si="28"/>
        <v>1157.3246350111831</v>
      </c>
      <c r="M508" s="195">
        <f>+I508-Summary_CP!I508</f>
        <v>0</v>
      </c>
      <c r="N508" s="1"/>
    </row>
    <row r="509" spans="1:14" x14ac:dyDescent="0.2">
      <c r="A509" s="187">
        <f t="shared" si="26"/>
        <v>2050</v>
      </c>
      <c r="B509" s="187">
        <f t="shared" si="27"/>
        <v>3</v>
      </c>
      <c r="C509" s="1">
        <f>'Florida_Keys FR'!G556</f>
        <v>152.27823271375559</v>
      </c>
      <c r="D509" s="1">
        <f>+Key_West!J640</f>
        <v>0</v>
      </c>
      <c r="E509" s="164">
        <f>+'LEE County'!E484</f>
        <v>911.86419843332146</v>
      </c>
      <c r="F509" s="1">
        <f>+Metro_Dade!I605</f>
        <v>0</v>
      </c>
      <c r="G509" s="1">
        <v>0</v>
      </c>
      <c r="H509" s="41"/>
      <c r="I509" s="1"/>
      <c r="J509" s="1"/>
      <c r="K509" s="1"/>
      <c r="L509" s="1">
        <f t="shared" si="28"/>
        <v>1064.1424311470771</v>
      </c>
      <c r="M509" s="195">
        <f>+I509-Summary_CP!I509</f>
        <v>0</v>
      </c>
      <c r="N509" s="1"/>
    </row>
    <row r="510" spans="1:14" x14ac:dyDescent="0.2">
      <c r="A510" s="187">
        <f t="shared" si="26"/>
        <v>2050</v>
      </c>
      <c r="B510" s="187">
        <f t="shared" si="27"/>
        <v>4</v>
      </c>
      <c r="C510" s="1">
        <f>'Florida_Keys FR'!G557</f>
        <v>158.20397921046535</v>
      </c>
      <c r="D510" s="1">
        <f>+Key_West!J641</f>
        <v>0</v>
      </c>
      <c r="E510" s="164">
        <f>+'LEE County'!E485</f>
        <v>916.5925949565958</v>
      </c>
      <c r="F510" s="1">
        <f>+Metro_Dade!I606</f>
        <v>0</v>
      </c>
      <c r="G510" s="1">
        <v>0</v>
      </c>
      <c r="H510" s="41"/>
      <c r="I510" s="1"/>
      <c r="J510" s="1"/>
      <c r="K510" s="1"/>
      <c r="L510" s="1">
        <f t="shared" si="28"/>
        <v>1074.7965741670612</v>
      </c>
      <c r="M510" s="195">
        <f>+I510-Summary_CP!I510</f>
        <v>0</v>
      </c>
      <c r="N510" s="1"/>
    </row>
    <row r="511" spans="1:14" x14ac:dyDescent="0.2">
      <c r="A511" s="187">
        <f t="shared" si="26"/>
        <v>2050</v>
      </c>
      <c r="B511" s="187">
        <f t="shared" si="27"/>
        <v>5</v>
      </c>
      <c r="C511" s="1">
        <f>'Florida_Keys FR'!G558</f>
        <v>173.73946919990374</v>
      </c>
      <c r="D511" s="1">
        <f>+Key_West!J642</f>
        <v>0</v>
      </c>
      <c r="E511" s="164">
        <f>+'LEE County'!E486</f>
        <v>983.11285945520058</v>
      </c>
      <c r="F511" s="1">
        <f>+Metro_Dade!I607</f>
        <v>0</v>
      </c>
      <c r="G511" s="1">
        <v>0</v>
      </c>
      <c r="H511" s="41"/>
      <c r="I511" s="1"/>
      <c r="J511" s="1"/>
      <c r="K511" s="1"/>
      <c r="L511" s="1">
        <f t="shared" si="28"/>
        <v>1156.8523286551044</v>
      </c>
      <c r="M511" s="195">
        <f>+I511-Summary_CP!I511</f>
        <v>0</v>
      </c>
      <c r="N511" s="1"/>
    </row>
    <row r="512" spans="1:14" x14ac:dyDescent="0.2">
      <c r="A512" s="187">
        <f t="shared" si="26"/>
        <v>2050</v>
      </c>
      <c r="B512" s="187">
        <f t="shared" si="27"/>
        <v>6</v>
      </c>
      <c r="C512" s="1">
        <f>'Florida_Keys FR'!G559</f>
        <v>177.3618968142068</v>
      </c>
      <c r="D512" s="1">
        <f>+Key_West!J643</f>
        <v>0</v>
      </c>
      <c r="E512" s="164">
        <f>+'LEE County'!E487</f>
        <v>1005.7047663576493</v>
      </c>
      <c r="F512" s="1">
        <f>+Metro_Dade!I608</f>
        <v>0</v>
      </c>
      <c r="G512" s="1">
        <v>0</v>
      </c>
      <c r="H512" s="41"/>
      <c r="I512" s="1"/>
      <c r="J512" s="1"/>
      <c r="K512" s="1"/>
      <c r="L512" s="1">
        <f t="shared" si="28"/>
        <v>1183.0666631718561</v>
      </c>
      <c r="M512" s="195">
        <f>+I512-Summary_CP!I512</f>
        <v>0</v>
      </c>
      <c r="N512" s="1"/>
    </row>
    <row r="513" spans="1:14" x14ac:dyDescent="0.2">
      <c r="A513" s="187">
        <f t="shared" si="26"/>
        <v>2050</v>
      </c>
      <c r="B513" s="187">
        <f t="shared" si="27"/>
        <v>7</v>
      </c>
      <c r="C513" s="1">
        <f>'Florida_Keys FR'!G560</f>
        <v>186.99612163263131</v>
      </c>
      <c r="D513" s="1">
        <f>+Key_West!J644</f>
        <v>0</v>
      </c>
      <c r="E513" s="164">
        <f>+'LEE County'!E488</f>
        <v>1023.9138516550121</v>
      </c>
      <c r="F513" s="1">
        <f>+Metro_Dade!I609</f>
        <v>0</v>
      </c>
      <c r="G513" s="1">
        <v>0</v>
      </c>
      <c r="H513" s="41"/>
      <c r="I513" s="1"/>
      <c r="J513" s="1"/>
      <c r="K513" s="1"/>
      <c r="L513" s="1">
        <f t="shared" si="28"/>
        <v>1210.9099732876434</v>
      </c>
      <c r="M513" s="195">
        <f>+I513-Summary_CP!I513</f>
        <v>0</v>
      </c>
      <c r="N513" s="1"/>
    </row>
    <row r="514" spans="1:14" x14ac:dyDescent="0.2">
      <c r="A514" s="64">
        <f t="shared" si="26"/>
        <v>2050</v>
      </c>
      <c r="B514" s="64">
        <f t="shared" si="27"/>
        <v>8</v>
      </c>
      <c r="C514" s="1">
        <f>'Florida_Keys FR'!G561</f>
        <v>185.23585704693153</v>
      </c>
      <c r="D514" s="66">
        <f>+Key_West!J645</f>
        <v>0</v>
      </c>
      <c r="E514" s="183">
        <f>+'LEE County'!E489</f>
        <v>1022.0373683752272</v>
      </c>
      <c r="F514" s="66">
        <f>+Metro_Dade!I610</f>
        <v>0</v>
      </c>
      <c r="G514" s="1">
        <v>0</v>
      </c>
      <c r="H514" s="41"/>
      <c r="I514" s="66"/>
      <c r="J514" s="66"/>
      <c r="K514" s="66"/>
      <c r="L514" s="1">
        <f t="shared" si="28"/>
        <v>1207.2732254221587</v>
      </c>
      <c r="M514" s="195">
        <f>+I514-Summary_CP!I514</f>
        <v>0</v>
      </c>
      <c r="N514" s="1"/>
    </row>
    <row r="515" spans="1:14" x14ac:dyDescent="0.2">
      <c r="A515" s="187">
        <f t="shared" si="26"/>
        <v>2050</v>
      </c>
      <c r="B515" s="187">
        <f t="shared" si="27"/>
        <v>9</v>
      </c>
      <c r="C515" s="1">
        <f>'Florida_Keys FR'!G562</f>
        <v>174.80492456331802</v>
      </c>
      <c r="D515" s="1">
        <f>+Key_West!J646</f>
        <v>0</v>
      </c>
      <c r="E515" s="164">
        <f>+'LEE County'!E490</f>
        <v>996.76385104588996</v>
      </c>
      <c r="F515" s="1">
        <f>+Metro_Dade!I611</f>
        <v>0</v>
      </c>
      <c r="G515" s="1">
        <v>0</v>
      </c>
      <c r="H515" s="41"/>
      <c r="I515" s="1"/>
      <c r="J515" s="1"/>
      <c r="K515" s="1"/>
      <c r="L515" s="1">
        <f t="shared" si="28"/>
        <v>1171.5687756092079</v>
      </c>
      <c r="M515" s="195">
        <f>+I515-Summary_CP!I515</f>
        <v>0</v>
      </c>
      <c r="N515" s="1"/>
    </row>
    <row r="516" spans="1:14" x14ac:dyDescent="0.2">
      <c r="A516" s="187">
        <f>A504+1</f>
        <v>2050</v>
      </c>
      <c r="B516" s="187">
        <f>B504</f>
        <v>10</v>
      </c>
      <c r="C516" s="1">
        <f>'Florida_Keys FR'!G563</f>
        <v>157.91453318741077</v>
      </c>
      <c r="D516" s="1">
        <f>+Key_West!J647</f>
        <v>0</v>
      </c>
      <c r="E516" s="164">
        <f>+'LEE County'!E491</f>
        <v>952.5902511732362</v>
      </c>
      <c r="F516" s="1">
        <f>+Metro_Dade!I612</f>
        <v>0</v>
      </c>
      <c r="G516" s="1">
        <v>0</v>
      </c>
      <c r="H516" s="41"/>
      <c r="I516" s="1"/>
      <c r="J516" s="1"/>
      <c r="K516" s="1"/>
      <c r="L516" s="1">
        <f t="shared" ref="L516:L579" si="29">SUM(C516:K516)</f>
        <v>1110.5047843606469</v>
      </c>
      <c r="M516" s="195">
        <f>+I516-Summary_CP!I516</f>
        <v>0</v>
      </c>
      <c r="N516" s="1"/>
    </row>
    <row r="517" spans="1:14" x14ac:dyDescent="0.2">
      <c r="A517" s="187">
        <f>A505+1</f>
        <v>2050</v>
      </c>
      <c r="B517" s="187">
        <f>B505</f>
        <v>11</v>
      </c>
      <c r="C517" s="1">
        <f>'Florida_Keys FR'!G564</f>
        <v>141.05281879346785</v>
      </c>
      <c r="D517" s="1">
        <f>+Key_West!J648</f>
        <v>0</v>
      </c>
      <c r="E517" s="164">
        <f>+'LEE County'!E492</f>
        <v>897.39865612548942</v>
      </c>
      <c r="F517" s="1">
        <f>+Metro_Dade!I613</f>
        <v>0</v>
      </c>
      <c r="G517" s="1">
        <v>0</v>
      </c>
      <c r="H517" s="41"/>
      <c r="I517" s="1"/>
      <c r="J517" s="1"/>
      <c r="K517" s="1"/>
      <c r="L517" s="1">
        <f t="shared" si="29"/>
        <v>1038.4514749189573</v>
      </c>
      <c r="M517" s="195">
        <f>+I517-Summary_CP!I517</f>
        <v>0</v>
      </c>
      <c r="N517" s="1"/>
    </row>
    <row r="518" spans="1:14" x14ac:dyDescent="0.2">
      <c r="A518" s="187">
        <f>A506+1</f>
        <v>2050</v>
      </c>
      <c r="B518" s="187">
        <f>B506</f>
        <v>12</v>
      </c>
      <c r="C518" s="1">
        <f>'Florida_Keys FR'!G565</f>
        <v>146.41554177665981</v>
      </c>
      <c r="D518" s="1">
        <f>+Key_West!J649</f>
        <v>0</v>
      </c>
      <c r="E518" s="164">
        <f>+'LEE County'!E493</f>
        <v>911.18048903796614</v>
      </c>
      <c r="F518" s="1">
        <f>+Metro_Dade!I614</f>
        <v>0</v>
      </c>
      <c r="G518" s="1">
        <v>0</v>
      </c>
      <c r="H518" s="41"/>
      <c r="I518" s="1"/>
      <c r="J518" s="1"/>
      <c r="K518" s="1"/>
      <c r="L518" s="1">
        <f t="shared" si="29"/>
        <v>1057.5960308146259</v>
      </c>
      <c r="M518" s="195">
        <f>+I518-Summary_CP!I518</f>
        <v>0</v>
      </c>
      <c r="N518" s="1"/>
    </row>
    <row r="519" spans="1:14" x14ac:dyDescent="0.2">
      <c r="A519" s="293">
        <f t="shared" ref="A519:A582" si="30">A507+1</f>
        <v>2051</v>
      </c>
      <c r="B519" s="293">
        <f t="shared" ref="B519:B582" si="31">B507</f>
        <v>1</v>
      </c>
      <c r="C519" s="1">
        <f>'Florida_Keys FR'!G566</f>
        <v>146.22613990990479</v>
      </c>
      <c r="D519" s="1">
        <f>+Key_West!J650</f>
        <v>0</v>
      </c>
      <c r="E519" s="164">
        <f>+'LEE County'!E494</f>
        <v>1112.6683411521149</v>
      </c>
      <c r="F519" s="1">
        <f>+Metro_Dade!I615</f>
        <v>0</v>
      </c>
      <c r="G519" s="1">
        <v>0</v>
      </c>
      <c r="H519" s="41"/>
      <c r="I519" s="1"/>
      <c r="J519" s="1"/>
      <c r="K519" s="1"/>
      <c r="L519" s="1">
        <f t="shared" si="29"/>
        <v>1258.8944810620196</v>
      </c>
      <c r="M519" s="195">
        <f>+I519-Summary_CP!I519</f>
        <v>0</v>
      </c>
      <c r="N519" s="1"/>
    </row>
    <row r="520" spans="1:14" x14ac:dyDescent="0.2">
      <c r="A520" s="293">
        <f t="shared" si="30"/>
        <v>2051</v>
      </c>
      <c r="B520" s="293">
        <f t="shared" si="31"/>
        <v>2</v>
      </c>
      <c r="C520" s="1">
        <f>'Florida_Keys FR'!G567</f>
        <v>144.5972633685023</v>
      </c>
      <c r="D520" s="1">
        <f>+Key_West!J651</f>
        <v>0</v>
      </c>
      <c r="E520" s="164">
        <f>+'LEE County'!E495</f>
        <v>1022.1078802097653</v>
      </c>
      <c r="F520" s="1">
        <f>+Metro_Dade!I616</f>
        <v>0</v>
      </c>
      <c r="G520" s="1">
        <v>0</v>
      </c>
      <c r="H520" s="41"/>
      <c r="I520" s="1"/>
      <c r="J520" s="1"/>
      <c r="K520" s="1"/>
      <c r="L520" s="1">
        <f t="shared" si="29"/>
        <v>1166.7051435782676</v>
      </c>
      <c r="M520" s="195">
        <f>+I520-Summary_CP!I520</f>
        <v>0</v>
      </c>
      <c r="N520" s="1"/>
    </row>
    <row r="521" spans="1:14" x14ac:dyDescent="0.2">
      <c r="A521" s="293">
        <f t="shared" si="30"/>
        <v>2051</v>
      </c>
      <c r="B521" s="293">
        <f t="shared" si="31"/>
        <v>3</v>
      </c>
      <c r="C521" s="1">
        <f>'Florida_Keys FR'!G568</f>
        <v>153.05485170059572</v>
      </c>
      <c r="D521" s="1">
        <f>+Key_West!J652</f>
        <v>0</v>
      </c>
      <c r="E521" s="164">
        <f>+'LEE County'!E496</f>
        <v>921.4096938597479</v>
      </c>
      <c r="F521" s="1">
        <f>+Metro_Dade!I617</f>
        <v>0</v>
      </c>
      <c r="G521" s="1">
        <v>0</v>
      </c>
      <c r="H521" s="41"/>
      <c r="I521" s="1"/>
      <c r="J521" s="1"/>
      <c r="K521" s="1"/>
      <c r="L521" s="1">
        <f t="shared" si="29"/>
        <v>1074.4645455603436</v>
      </c>
      <c r="M521" s="195">
        <f>+I521-Summary_CP!I521</f>
        <v>0</v>
      </c>
      <c r="N521" s="1"/>
    </row>
    <row r="522" spans="1:14" x14ac:dyDescent="0.2">
      <c r="A522" s="293">
        <f t="shared" si="30"/>
        <v>2051</v>
      </c>
      <c r="B522" s="293">
        <f t="shared" si="31"/>
        <v>4</v>
      </c>
      <c r="C522" s="1">
        <f>'Florida_Keys FR'!G569</f>
        <v>159.01081950443867</v>
      </c>
      <c r="D522" s="1">
        <f>+Key_West!J653</f>
        <v>0</v>
      </c>
      <c r="E522" s="164">
        <f>+'LEE County'!E497</f>
        <v>926.03963642052645</v>
      </c>
      <c r="F522" s="1">
        <f>+Metro_Dade!I618</f>
        <v>0</v>
      </c>
      <c r="G522" s="1">
        <v>0</v>
      </c>
      <c r="H522" s="41"/>
      <c r="I522" s="1"/>
      <c r="J522" s="1"/>
      <c r="K522" s="1"/>
      <c r="L522" s="1">
        <f t="shared" si="29"/>
        <v>1085.050455924965</v>
      </c>
      <c r="M522" s="195">
        <f>+I522-Summary_CP!I522</f>
        <v>0</v>
      </c>
      <c r="N522" s="1"/>
    </row>
    <row r="523" spans="1:14" x14ac:dyDescent="0.2">
      <c r="A523" s="293">
        <f t="shared" si="30"/>
        <v>2051</v>
      </c>
      <c r="B523" s="293">
        <f t="shared" si="31"/>
        <v>5</v>
      </c>
      <c r="C523" s="1">
        <f>'Florida_Keys FR'!G570</f>
        <v>174.62554049282329</v>
      </c>
      <c r="D523" s="1">
        <f>+Key_West!J654</f>
        <v>0</v>
      </c>
      <c r="E523" s="164">
        <f>+'LEE County'!E498</f>
        <v>992.17790313225248</v>
      </c>
      <c r="F523" s="1">
        <f>+Metro_Dade!I619</f>
        <v>0</v>
      </c>
      <c r="G523" s="1">
        <v>0</v>
      </c>
      <c r="H523" s="41"/>
      <c r="I523" s="1"/>
      <c r="J523" s="1"/>
      <c r="K523" s="1"/>
      <c r="L523" s="1">
        <f t="shared" si="29"/>
        <v>1166.8034436250757</v>
      </c>
      <c r="M523" s="195">
        <f>+I523-Summary_CP!I523</f>
        <v>0</v>
      </c>
      <c r="N523" s="1"/>
    </row>
    <row r="524" spans="1:14" x14ac:dyDescent="0.2">
      <c r="A524" s="293">
        <f t="shared" si="30"/>
        <v>2051</v>
      </c>
      <c r="B524" s="293">
        <f t="shared" si="31"/>
        <v>6</v>
      </c>
      <c r="C524" s="1">
        <f>'Florida_Keys FR'!G571</f>
        <v>178.26644248795927</v>
      </c>
      <c r="D524" s="1">
        <f>+Key_West!J655</f>
        <v>0</v>
      </c>
      <c r="E524" s="164">
        <f>+'LEE County'!E499</f>
        <v>1014.5372717500009</v>
      </c>
      <c r="F524" s="1">
        <f>+Metro_Dade!I620</f>
        <v>0</v>
      </c>
      <c r="G524" s="1">
        <v>0</v>
      </c>
      <c r="H524" s="41"/>
      <c r="I524" s="1"/>
      <c r="J524" s="1"/>
      <c r="K524" s="1"/>
      <c r="L524" s="1">
        <f t="shared" si="29"/>
        <v>1192.8037142379601</v>
      </c>
      <c r="M524" s="195">
        <f>+I524-Summary_CP!I524</f>
        <v>0</v>
      </c>
      <c r="N524" s="1"/>
    </row>
    <row r="525" spans="1:14" x14ac:dyDescent="0.2">
      <c r="A525" s="293">
        <f t="shared" si="30"/>
        <v>2051</v>
      </c>
      <c r="B525" s="293">
        <f t="shared" si="31"/>
        <v>7</v>
      </c>
      <c r="C525" s="1">
        <f>'Florida_Keys FR'!G572</f>
        <v>187.94941674926255</v>
      </c>
      <c r="D525" s="1">
        <f>+Key_West!J656</f>
        <v>0</v>
      </c>
      <c r="E525" s="164">
        <f>+'LEE County'!E500</f>
        <v>1032.5439850244225</v>
      </c>
      <c r="F525" s="1">
        <f>+Metro_Dade!I621</f>
        <v>0</v>
      </c>
      <c r="G525" s="1">
        <v>0</v>
      </c>
      <c r="H525" s="41"/>
      <c r="I525" s="1"/>
      <c r="J525" s="1"/>
      <c r="K525" s="1"/>
      <c r="L525" s="1">
        <f t="shared" si="29"/>
        <v>1220.493401773685</v>
      </c>
      <c r="M525" s="195">
        <f>+I525-Summary_CP!I525</f>
        <v>0</v>
      </c>
      <c r="N525" s="1"/>
    </row>
    <row r="526" spans="1:14" x14ac:dyDescent="0.2">
      <c r="A526" s="293">
        <f t="shared" si="30"/>
        <v>2051</v>
      </c>
      <c r="B526" s="293">
        <f t="shared" si="31"/>
        <v>8</v>
      </c>
      <c r="C526" s="1">
        <f>'Florida_Keys FR'!G573</f>
        <v>186.18055991787094</v>
      </c>
      <c r="D526" s="1">
        <f>+Key_West!J657</f>
        <v>0</v>
      </c>
      <c r="E526" s="164">
        <f>+'LEE County'!E501</f>
        <v>1030.6286778958688</v>
      </c>
      <c r="F526" s="1">
        <f>+Metro_Dade!I622</f>
        <v>0</v>
      </c>
      <c r="G526" s="1">
        <v>0</v>
      </c>
      <c r="H526" s="41"/>
      <c r="I526" s="1"/>
      <c r="J526" s="1"/>
      <c r="K526" s="1"/>
      <c r="L526" s="1">
        <f t="shared" si="29"/>
        <v>1216.8092378137399</v>
      </c>
      <c r="M526" s="195">
        <f>+I526-Summary_CP!I526</f>
        <v>0</v>
      </c>
      <c r="N526" s="1"/>
    </row>
    <row r="527" spans="1:14" x14ac:dyDescent="0.2">
      <c r="A527" s="293">
        <f t="shared" si="30"/>
        <v>2051</v>
      </c>
      <c r="B527" s="293">
        <f t="shared" si="31"/>
        <v>9</v>
      </c>
      <c r="C527" s="1">
        <f>'Florida_Keys FR'!G574</f>
        <v>175.69642967859093</v>
      </c>
      <c r="D527" s="1">
        <f>+Key_West!J658</f>
        <v>0</v>
      </c>
      <c r="E527" s="164">
        <f>+'LEE County'!E502</f>
        <v>1005.5421513242301</v>
      </c>
      <c r="F527" s="1">
        <f>+Metro_Dade!I623</f>
        <v>0</v>
      </c>
      <c r="G527" s="1">
        <v>0</v>
      </c>
      <c r="H527" s="41"/>
      <c r="I527" s="1"/>
      <c r="J527" s="1"/>
      <c r="K527" s="1"/>
      <c r="L527" s="1">
        <f t="shared" si="29"/>
        <v>1181.2385810028211</v>
      </c>
      <c r="M527" s="195">
        <f>+I527-Summary_CP!I527</f>
        <v>0</v>
      </c>
      <c r="N527" s="1"/>
    </row>
    <row r="528" spans="1:14" x14ac:dyDescent="0.2">
      <c r="A528" s="293">
        <f t="shared" si="30"/>
        <v>2051</v>
      </c>
      <c r="B528" s="293">
        <f t="shared" si="31"/>
        <v>10</v>
      </c>
      <c r="C528" s="1">
        <f>'Florida_Keys FR'!G575</f>
        <v>158.71989730666675</v>
      </c>
      <c r="D528" s="1">
        <f>+Key_West!J659</f>
        <v>0</v>
      </c>
      <c r="E528" s="164">
        <f>+'LEE County'!E503</f>
        <v>961.45980691430645</v>
      </c>
      <c r="F528" s="1">
        <f>+Metro_Dade!I624</f>
        <v>0</v>
      </c>
      <c r="G528" s="1">
        <v>0</v>
      </c>
      <c r="H528" s="41"/>
      <c r="I528" s="1"/>
      <c r="J528" s="1"/>
      <c r="K528" s="1"/>
      <c r="L528" s="1">
        <f t="shared" si="29"/>
        <v>1120.1797042209732</v>
      </c>
      <c r="M528" s="195">
        <f>+I528-Summary_CP!I528</f>
        <v>0</v>
      </c>
      <c r="N528" s="1"/>
    </row>
    <row r="529" spans="1:14" x14ac:dyDescent="0.2">
      <c r="A529" s="293">
        <f t="shared" si="30"/>
        <v>2051</v>
      </c>
      <c r="B529" s="293">
        <f t="shared" si="31"/>
        <v>11</v>
      </c>
      <c r="C529" s="1">
        <f>'Florida_Keys FR'!G576</f>
        <v>141.77218816931452</v>
      </c>
      <c r="D529" s="1">
        <f>+Key_West!J660</f>
        <v>0</v>
      </c>
      <c r="E529" s="164">
        <f>+'LEE County'!E504</f>
        <v>906.27096649488885</v>
      </c>
      <c r="F529" s="1">
        <f>+Metro_Dade!I625</f>
        <v>0</v>
      </c>
      <c r="G529" s="1">
        <v>0</v>
      </c>
      <c r="H529" s="41"/>
      <c r="I529" s="1"/>
      <c r="J529" s="1"/>
      <c r="K529" s="1"/>
      <c r="L529" s="1">
        <f t="shared" si="29"/>
        <v>1048.0431546642035</v>
      </c>
      <c r="M529" s="195">
        <f>+I529-Summary_CP!I529</f>
        <v>0</v>
      </c>
      <c r="N529" s="1"/>
    </row>
    <row r="530" spans="1:14" x14ac:dyDescent="0.2">
      <c r="A530" s="293">
        <f t="shared" si="30"/>
        <v>2051</v>
      </c>
      <c r="B530" s="293">
        <f t="shared" si="31"/>
        <v>12</v>
      </c>
      <c r="C530" s="1">
        <f>'Florida_Keys FR'!G577</f>
        <v>147.16226103972068</v>
      </c>
      <c r="D530" s="1">
        <f>+Key_West!J661</f>
        <v>0</v>
      </c>
      <c r="E530" s="164">
        <f>+'LEE County'!E505</f>
        <v>919.73662841876376</v>
      </c>
      <c r="F530" s="1">
        <f>+Metro_Dade!I626</f>
        <v>0</v>
      </c>
      <c r="G530" s="1">
        <v>0</v>
      </c>
      <c r="H530" s="41"/>
      <c r="I530" s="1"/>
      <c r="J530" s="1"/>
      <c r="K530" s="1"/>
      <c r="L530" s="1">
        <f t="shared" si="29"/>
        <v>1066.8988894584845</v>
      </c>
      <c r="M530" s="195">
        <f>+I530-Summary_CP!I530</f>
        <v>0</v>
      </c>
      <c r="N530" s="1"/>
    </row>
    <row r="531" spans="1:14" x14ac:dyDescent="0.2">
      <c r="A531" s="293">
        <f t="shared" si="30"/>
        <v>2052</v>
      </c>
      <c r="B531" s="293">
        <f t="shared" si="31"/>
        <v>1</v>
      </c>
      <c r="C531" s="1">
        <f>'Florida_Keys FR'!G578</f>
        <v>146.97189322344531</v>
      </c>
      <c r="D531" s="1">
        <f>+Key_West!J662</f>
        <v>0</v>
      </c>
      <c r="E531" s="164">
        <f>+'LEE County'!E506</f>
        <v>1120.6930060463408</v>
      </c>
      <c r="F531" s="1">
        <f>+Metro_Dade!I627</f>
        <v>0</v>
      </c>
      <c r="G531" s="1">
        <v>0</v>
      </c>
      <c r="H531" s="41"/>
      <c r="I531" s="1"/>
      <c r="J531" s="1"/>
      <c r="K531" s="1"/>
      <c r="L531" s="1">
        <f t="shared" si="29"/>
        <v>1267.664899269786</v>
      </c>
      <c r="M531" s="195">
        <f>+I531-Summary_CP!I531</f>
        <v>0</v>
      </c>
      <c r="N531" s="1"/>
    </row>
    <row r="532" spans="1:14" x14ac:dyDescent="0.2">
      <c r="A532" s="293">
        <f t="shared" si="30"/>
        <v>2052</v>
      </c>
      <c r="B532" s="293">
        <f t="shared" si="31"/>
        <v>2</v>
      </c>
      <c r="C532" s="1">
        <f>'Florida_Keys FR'!G579</f>
        <v>145.3347094116817</v>
      </c>
      <c r="D532" s="1">
        <f>+Key_West!J663</f>
        <v>0</v>
      </c>
      <c r="E532" s="164">
        <f>+'LEE County'!E507</f>
        <v>1030.8284587720511</v>
      </c>
      <c r="F532" s="1">
        <f>+Metro_Dade!I628</f>
        <v>0</v>
      </c>
      <c r="G532" s="1">
        <v>0</v>
      </c>
      <c r="H532" s="41"/>
      <c r="I532" s="1"/>
      <c r="J532" s="1"/>
      <c r="K532" s="1"/>
      <c r="L532" s="1">
        <f t="shared" si="29"/>
        <v>1176.1631681837328</v>
      </c>
      <c r="M532" s="195">
        <f>+I532-Summary_CP!I532</f>
        <v>0</v>
      </c>
      <c r="N532" s="1"/>
    </row>
    <row r="533" spans="1:14" x14ac:dyDescent="0.2">
      <c r="A533" s="293">
        <f>A521+1</f>
        <v>2052</v>
      </c>
      <c r="B533" s="293">
        <f>B521</f>
        <v>3</v>
      </c>
      <c r="C533" s="1">
        <f>'Florida_Keys FR'!G580</f>
        <v>153.83543144426875</v>
      </c>
      <c r="D533" s="1">
        <f>+Key_West!J664</f>
        <v>0</v>
      </c>
      <c r="E533" s="164">
        <f>+'LEE County'!E508</f>
        <v>931.05511258954834</v>
      </c>
      <c r="F533" s="1">
        <f>+Metro_Dade!I629</f>
        <v>0</v>
      </c>
      <c r="G533" s="1">
        <v>0</v>
      </c>
      <c r="H533" s="41"/>
      <c r="I533" s="1"/>
      <c r="J533" s="1"/>
      <c r="K533" s="1"/>
      <c r="L533" s="1">
        <f t="shared" si="29"/>
        <v>1084.8905440338172</v>
      </c>
      <c r="M533" s="195">
        <f>+I533-Summary_CP!I533</f>
        <v>0</v>
      </c>
      <c r="N533" s="1"/>
    </row>
    <row r="534" spans="1:14" x14ac:dyDescent="0.2">
      <c r="A534" s="293">
        <f t="shared" si="30"/>
        <v>2052</v>
      </c>
      <c r="B534" s="293">
        <f t="shared" si="31"/>
        <v>4</v>
      </c>
      <c r="C534" s="1">
        <f>'Florida_Keys FR'!G581</f>
        <v>159.82177468391126</v>
      </c>
      <c r="D534" s="1">
        <f>+Key_West!J665</f>
        <v>0</v>
      </c>
      <c r="E534" s="164">
        <f>+'LEE County'!E509</f>
        <v>935.58404567131493</v>
      </c>
      <c r="F534" s="1">
        <f>+Metro_Dade!I630</f>
        <v>0</v>
      </c>
      <c r="G534" s="1">
        <v>0</v>
      </c>
      <c r="H534" s="41"/>
      <c r="I534" s="1"/>
      <c r="J534" s="1"/>
      <c r="K534" s="1"/>
      <c r="L534" s="1">
        <f t="shared" si="29"/>
        <v>1095.4058203552263</v>
      </c>
      <c r="M534" s="195">
        <f>+I534-Summary_CP!I534</f>
        <v>0</v>
      </c>
      <c r="N534" s="1"/>
    </row>
    <row r="535" spans="1:14" x14ac:dyDescent="0.2">
      <c r="A535" s="293">
        <f t="shared" si="30"/>
        <v>2052</v>
      </c>
      <c r="B535" s="293">
        <f t="shared" si="31"/>
        <v>5</v>
      </c>
      <c r="C535" s="1">
        <f>'Florida_Keys FR'!G582</f>
        <v>175.51613074933672</v>
      </c>
      <c r="D535" s="1">
        <f>+Key_West!J666</f>
        <v>0</v>
      </c>
      <c r="E535" s="164">
        <f>+'LEE County'!E510</f>
        <v>1001.3265333640692</v>
      </c>
      <c r="F535" s="1">
        <f>+Metro_Dade!I631</f>
        <v>0</v>
      </c>
      <c r="G535" s="1">
        <v>0</v>
      </c>
      <c r="H535" s="41"/>
      <c r="I535" s="1"/>
      <c r="J535" s="1"/>
      <c r="K535" s="1"/>
      <c r="L535" s="1">
        <f t="shared" si="29"/>
        <v>1176.8426641134058</v>
      </c>
      <c r="M535" s="195">
        <f>+I535-Summary_CP!I535</f>
        <v>0</v>
      </c>
      <c r="N535" s="1"/>
    </row>
    <row r="536" spans="1:14" x14ac:dyDescent="0.2">
      <c r="A536" s="293">
        <f t="shared" si="30"/>
        <v>2052</v>
      </c>
      <c r="B536" s="293">
        <f t="shared" si="31"/>
        <v>6</v>
      </c>
      <c r="C536" s="1">
        <f>'Florida_Keys FR'!G583</f>
        <v>179.17560134464787</v>
      </c>
      <c r="D536" s="1">
        <f>+Key_West!J667</f>
        <v>0</v>
      </c>
      <c r="E536" s="164">
        <f>+'LEE County'!E511</f>
        <v>1023.4473477715426</v>
      </c>
      <c r="F536" s="1">
        <f>+Metro_Dade!I632</f>
        <v>0</v>
      </c>
      <c r="G536" s="1">
        <v>0</v>
      </c>
      <c r="H536" s="41"/>
      <c r="I536" s="1"/>
      <c r="J536" s="1"/>
      <c r="K536" s="1"/>
      <c r="L536" s="1">
        <f t="shared" si="29"/>
        <v>1202.6229491161905</v>
      </c>
      <c r="M536" s="195">
        <f>+I536-Summary_CP!I536</f>
        <v>0</v>
      </c>
      <c r="N536" s="1"/>
    </row>
    <row r="537" spans="1:14" x14ac:dyDescent="0.2">
      <c r="A537" s="293">
        <f t="shared" si="30"/>
        <v>2052</v>
      </c>
      <c r="B537" s="293">
        <f t="shared" si="31"/>
        <v>7</v>
      </c>
      <c r="C537" s="1">
        <f>'Florida_Keys FR'!G584</f>
        <v>188.90757170775285</v>
      </c>
      <c r="D537" s="1">
        <f>+Key_West!J668</f>
        <v>0</v>
      </c>
      <c r="E537" s="164">
        <f>+'LEE County'!E512</f>
        <v>1041.2468581090475</v>
      </c>
      <c r="F537" s="1">
        <f>+Metro_Dade!I633</f>
        <v>0</v>
      </c>
      <c r="G537" s="1">
        <v>0</v>
      </c>
      <c r="H537" s="41"/>
      <c r="I537" s="1"/>
      <c r="J537" s="1"/>
      <c r="K537" s="1"/>
      <c r="L537" s="1">
        <f t="shared" si="29"/>
        <v>1230.1544298168003</v>
      </c>
      <c r="M537" s="195">
        <f>+I537-Summary_CP!I537</f>
        <v>0</v>
      </c>
      <c r="N537" s="1"/>
    </row>
    <row r="538" spans="1:14" x14ac:dyDescent="0.2">
      <c r="A538" s="293">
        <f t="shared" si="30"/>
        <v>2052</v>
      </c>
      <c r="B538" s="293">
        <f t="shared" si="31"/>
        <v>8</v>
      </c>
      <c r="C538" s="1">
        <f>'Florida_Keys FR'!G585</f>
        <v>187.13008077345214</v>
      </c>
      <c r="D538" s="1">
        <f>+Key_West!J669</f>
        <v>0</v>
      </c>
      <c r="E538" s="164">
        <f>+'LEE County'!E513</f>
        <v>1039.2922064973027</v>
      </c>
      <c r="F538" s="1">
        <f>+Metro_Dade!I634</f>
        <v>0</v>
      </c>
      <c r="G538" s="1">
        <v>0</v>
      </c>
      <c r="H538" s="41"/>
      <c r="I538" s="1"/>
      <c r="J538" s="1"/>
      <c r="K538" s="1"/>
      <c r="L538" s="1">
        <f t="shared" si="29"/>
        <v>1226.4222872707549</v>
      </c>
      <c r="M538" s="195">
        <f>+I538-Summary_CP!I538</f>
        <v>0</v>
      </c>
      <c r="N538" s="1"/>
    </row>
    <row r="539" spans="1:14" x14ac:dyDescent="0.2">
      <c r="A539" s="293">
        <f t="shared" si="30"/>
        <v>2052</v>
      </c>
      <c r="B539" s="293">
        <f t="shared" si="31"/>
        <v>9</v>
      </c>
      <c r="C539" s="1">
        <f>'Florida_Keys FR'!G586</f>
        <v>176.59248146995174</v>
      </c>
      <c r="D539" s="1">
        <f>+Key_West!J670</f>
        <v>0</v>
      </c>
      <c r="E539" s="164">
        <f>+'LEE County'!E514</f>
        <v>1014.3977603409397</v>
      </c>
      <c r="F539" s="1">
        <f>+Metro_Dade!I635</f>
        <v>0</v>
      </c>
      <c r="G539" s="1">
        <v>0</v>
      </c>
      <c r="H539" s="41"/>
      <c r="I539" s="1"/>
      <c r="J539" s="1"/>
      <c r="K539" s="1"/>
      <c r="L539" s="1">
        <f t="shared" si="29"/>
        <v>1190.9902418108913</v>
      </c>
      <c r="M539" s="195">
        <f>+I539-Summary_CP!I539</f>
        <v>0</v>
      </c>
    </row>
    <row r="540" spans="1:14" x14ac:dyDescent="0.2">
      <c r="A540" s="293">
        <f t="shared" si="30"/>
        <v>2052</v>
      </c>
      <c r="B540" s="293">
        <f t="shared" si="31"/>
        <v>10</v>
      </c>
      <c r="C540" s="1">
        <f>'Florida_Keys FR'!G587</f>
        <v>159.52936878293093</v>
      </c>
      <c r="D540" s="1">
        <f>+Key_West!J671</f>
        <v>0</v>
      </c>
      <c r="E540" s="164">
        <f>+'LEE County'!E515</f>
        <v>970.41194697633432</v>
      </c>
      <c r="F540" s="1">
        <f>+Metro_Dade!I636</f>
        <v>0</v>
      </c>
      <c r="G540" s="1">
        <v>0</v>
      </c>
      <c r="H540" s="41"/>
      <c r="I540" s="1"/>
      <c r="J540" s="1"/>
      <c r="K540" s="1"/>
      <c r="L540" s="1">
        <f t="shared" si="29"/>
        <v>1129.9413157592653</v>
      </c>
      <c r="M540" s="195">
        <f>+I540-Summary_CP!I540</f>
        <v>0</v>
      </c>
    </row>
    <row r="541" spans="1:14" x14ac:dyDescent="0.2">
      <c r="A541" s="293">
        <f t="shared" si="30"/>
        <v>2052</v>
      </c>
      <c r="B541" s="293">
        <f t="shared" si="31"/>
        <v>11</v>
      </c>
      <c r="C541" s="1">
        <f>'Florida_Keys FR'!G588</f>
        <v>142.49522632897799</v>
      </c>
      <c r="D541" s="1">
        <f>+Key_West!J672</f>
        <v>0</v>
      </c>
      <c r="E541" s="164">
        <f>+'LEE County'!E516</f>
        <v>915.23099472608089</v>
      </c>
      <c r="F541" s="1">
        <f>+Metro_Dade!I637</f>
        <v>0</v>
      </c>
      <c r="G541" s="1">
        <v>0</v>
      </c>
      <c r="H541" s="41"/>
      <c r="I541" s="1"/>
      <c r="J541" s="1"/>
      <c r="K541" s="1"/>
      <c r="L541" s="1">
        <f t="shared" si="29"/>
        <v>1057.7262210550589</v>
      </c>
      <c r="M541" s="195">
        <f>+I541-Summary_CP!I541</f>
        <v>0</v>
      </c>
    </row>
    <row r="542" spans="1:14" x14ac:dyDescent="0.2">
      <c r="A542" s="293">
        <f t="shared" si="30"/>
        <v>2052</v>
      </c>
      <c r="B542" s="293">
        <f t="shared" si="31"/>
        <v>12</v>
      </c>
      <c r="C542" s="1">
        <f>'Florida_Keys FR'!G589</f>
        <v>147.91278857102313</v>
      </c>
      <c r="D542" s="1">
        <f>+Key_West!J673</f>
        <v>0</v>
      </c>
      <c r="E542" s="164">
        <f>+'LEE County'!E517</f>
        <v>928.37311139996143</v>
      </c>
      <c r="F542" s="1">
        <f>+Metro_Dade!I638</f>
        <v>0</v>
      </c>
      <c r="G542" s="1">
        <v>0</v>
      </c>
      <c r="H542" s="41"/>
      <c r="I542" s="1"/>
      <c r="J542" s="1"/>
      <c r="K542" s="1"/>
      <c r="L542" s="1">
        <f t="shared" si="29"/>
        <v>1076.2858999709845</v>
      </c>
      <c r="M542" s="195">
        <f>+I542-Summary_CP!I542</f>
        <v>0</v>
      </c>
    </row>
    <row r="543" spans="1:14" x14ac:dyDescent="0.2">
      <c r="A543" s="304">
        <f t="shared" si="30"/>
        <v>2053</v>
      </c>
      <c r="B543" s="304">
        <f t="shared" si="31"/>
        <v>1</v>
      </c>
      <c r="C543" s="1">
        <f>'Florida_Keys FR'!G590</f>
        <v>147.7214498788849</v>
      </c>
      <c r="D543" s="1">
        <f>+Key_West!J674</f>
        <v>0</v>
      </c>
      <c r="E543" s="164">
        <f>+'LEE County'!E518</f>
        <v>1128.7755455508911</v>
      </c>
      <c r="F543" s="1">
        <f>+Metro_Dade!I639</f>
        <v>0</v>
      </c>
      <c r="G543" s="1"/>
      <c r="H543" s="41"/>
      <c r="I543" s="1"/>
      <c r="J543" s="1"/>
      <c r="K543" s="1"/>
      <c r="L543" s="1">
        <f t="shared" si="29"/>
        <v>1276.496995429776</v>
      </c>
      <c r="M543" s="195"/>
    </row>
    <row r="544" spans="1:14" x14ac:dyDescent="0.2">
      <c r="A544" s="304">
        <f t="shared" si="30"/>
        <v>2053</v>
      </c>
      <c r="B544" s="304">
        <f t="shared" si="31"/>
        <v>2</v>
      </c>
      <c r="C544" s="1">
        <f>'Florida_Keys FR'!G591</f>
        <v>146.07591642968131</v>
      </c>
      <c r="D544" s="1">
        <f>+Key_West!J675</f>
        <v>0</v>
      </c>
      <c r="E544" s="164">
        <f>+'LEE County'!E519</f>
        <v>1039.6234409192555</v>
      </c>
      <c r="F544" s="1">
        <f>+Metro_Dade!I640</f>
        <v>0</v>
      </c>
      <c r="G544" s="1"/>
      <c r="H544" s="41"/>
      <c r="I544" s="1"/>
      <c r="J544" s="1"/>
      <c r="K544" s="1"/>
      <c r="L544" s="1">
        <f t="shared" si="29"/>
        <v>1185.6993573489367</v>
      </c>
      <c r="M544" s="195"/>
    </row>
    <row r="545" spans="1:13" x14ac:dyDescent="0.2">
      <c r="A545" s="304">
        <f t="shared" si="30"/>
        <v>2053</v>
      </c>
      <c r="B545" s="304">
        <f t="shared" si="31"/>
        <v>3</v>
      </c>
      <c r="C545" s="1">
        <f>'Florida_Keys FR'!G592</f>
        <v>154.61999214463452</v>
      </c>
      <c r="D545" s="1">
        <f>+Key_West!J676</f>
        <v>0</v>
      </c>
      <c r="E545" s="164">
        <f>+'LEE County'!E520</f>
        <v>940.80150063092992</v>
      </c>
      <c r="F545" s="1">
        <f>+Metro_Dade!I641</f>
        <v>0</v>
      </c>
      <c r="G545" s="1"/>
      <c r="H545" s="41"/>
      <c r="I545" s="1"/>
      <c r="J545" s="1"/>
      <c r="K545" s="1"/>
      <c r="L545" s="1">
        <f t="shared" si="29"/>
        <v>1095.4214927755645</v>
      </c>
      <c r="M545" s="195"/>
    </row>
    <row r="546" spans="1:13" x14ac:dyDescent="0.2">
      <c r="A546" s="304">
        <f t="shared" si="30"/>
        <v>2053</v>
      </c>
      <c r="B546" s="304">
        <f t="shared" si="31"/>
        <v>4</v>
      </c>
      <c r="C546" s="1">
        <f>'Florida_Keys FR'!G593</f>
        <v>160.63686573479916</v>
      </c>
      <c r="D546" s="1">
        <f>+Key_West!J677</f>
        <v>0</v>
      </c>
      <c r="E546" s="164">
        <f>+'LEE County'!E521</f>
        <v>945.22682624916524</v>
      </c>
      <c r="F546" s="1">
        <f>+Metro_Dade!I642</f>
        <v>0</v>
      </c>
      <c r="L546" s="1">
        <f t="shared" si="29"/>
        <v>1105.8636919839644</v>
      </c>
    </row>
    <row r="547" spans="1:13" x14ac:dyDescent="0.2">
      <c r="A547" s="304">
        <f t="shared" si="30"/>
        <v>2053</v>
      </c>
      <c r="B547" s="304">
        <f t="shared" si="31"/>
        <v>5</v>
      </c>
      <c r="C547" s="1">
        <f>'Florida_Keys FR'!G594</f>
        <v>176.41126301615839</v>
      </c>
      <c r="D547" s="1">
        <f>+Key_West!J678</f>
        <v>0</v>
      </c>
      <c r="E547" s="164">
        <f>+'LEE County'!E522</f>
        <v>1010.5595208818669</v>
      </c>
      <c r="F547" s="1">
        <f>+Metro_Dade!I643</f>
        <v>0</v>
      </c>
      <c r="L547" s="1">
        <f t="shared" si="29"/>
        <v>1186.9707838980253</v>
      </c>
    </row>
    <row r="548" spans="1:13" x14ac:dyDescent="0.2">
      <c r="A548" s="304">
        <f t="shared" si="30"/>
        <v>2053</v>
      </c>
      <c r="B548" s="304">
        <f t="shared" si="31"/>
        <v>6</v>
      </c>
      <c r="C548" s="1">
        <f>'Florida_Keys FR'!G595</f>
        <v>180.08939691150559</v>
      </c>
      <c r="D548" s="1">
        <f>+Key_West!J679</f>
        <v>0</v>
      </c>
      <c r="E548" s="164">
        <f>+'LEE County'!E523</f>
        <v>1032.4356756788654</v>
      </c>
      <c r="F548" s="1">
        <f>+Metro_Dade!I644</f>
        <v>0</v>
      </c>
      <c r="L548" s="1">
        <f t="shared" si="29"/>
        <v>1212.5250725903711</v>
      </c>
    </row>
    <row r="549" spans="1:13" x14ac:dyDescent="0.2">
      <c r="A549" s="304">
        <f t="shared" si="30"/>
        <v>2053</v>
      </c>
      <c r="B549" s="304">
        <f t="shared" si="31"/>
        <v>7</v>
      </c>
      <c r="C549" s="1">
        <f>'Florida_Keys FR'!G596</f>
        <v>189.87061128328725</v>
      </c>
      <c r="D549" s="1">
        <f>+Key_West!J680</f>
        <v>0</v>
      </c>
      <c r="E549" s="164">
        <f>+'LEE County'!E524</f>
        <v>1050.0230840009385</v>
      </c>
      <c r="F549" s="1">
        <f>+Metro_Dade!I645</f>
        <v>0</v>
      </c>
      <c r="L549" s="1">
        <f t="shared" si="29"/>
        <v>1239.8936952842257</v>
      </c>
    </row>
    <row r="550" spans="1:13" x14ac:dyDescent="0.2">
      <c r="A550" s="304">
        <f t="shared" si="30"/>
        <v>2053</v>
      </c>
      <c r="B550" s="304">
        <f t="shared" si="31"/>
        <v>8</v>
      </c>
      <c r="C550" s="1">
        <f>'Florida_Keys FR'!G597</f>
        <v>188.08444418539679</v>
      </c>
      <c r="D550" s="1">
        <f>+Key_West!J681</f>
        <v>0</v>
      </c>
      <c r="E550" s="164">
        <f>+'LEE County'!E525</f>
        <v>1048.0285612576022</v>
      </c>
      <c r="F550" s="1">
        <f>+Metro_Dade!I646</f>
        <v>0</v>
      </c>
      <c r="L550" s="1">
        <f t="shared" si="29"/>
        <v>1236.1130054429989</v>
      </c>
    </row>
    <row r="551" spans="1:13" x14ac:dyDescent="0.2">
      <c r="A551" s="304">
        <f t="shared" si="30"/>
        <v>2053</v>
      </c>
      <c r="B551" s="304">
        <f t="shared" si="31"/>
        <v>9</v>
      </c>
      <c r="C551" s="1">
        <f>'Florida_Keys FR'!G598</f>
        <v>177.49310312544847</v>
      </c>
      <c r="D551" s="1">
        <f>+Key_West!J682</f>
        <v>0</v>
      </c>
      <c r="E551" s="164">
        <f>+'LEE County'!E526</f>
        <v>1023.3313589386465</v>
      </c>
      <c r="F551" s="1">
        <f>+Metro_Dade!I647</f>
        <v>0</v>
      </c>
      <c r="L551" s="1">
        <f t="shared" si="29"/>
        <v>1200.8244620640951</v>
      </c>
    </row>
    <row r="552" spans="1:13" x14ac:dyDescent="0.2">
      <c r="A552" s="304">
        <f t="shared" si="30"/>
        <v>2053</v>
      </c>
      <c r="B552" s="304">
        <f t="shared" si="31"/>
        <v>10</v>
      </c>
      <c r="C552" s="1">
        <f>'Florida_Keys FR'!G599</f>
        <v>160.34296856372404</v>
      </c>
      <c r="D552" s="1">
        <f>+Key_West!J683</f>
        <v>0</v>
      </c>
      <c r="E552" s="164">
        <f>+'LEE County'!E527</f>
        <v>979.44744030088418</v>
      </c>
      <c r="F552" s="1">
        <f>+Metro_Dade!I648</f>
        <v>0</v>
      </c>
      <c r="L552" s="1">
        <f t="shared" si="29"/>
        <v>1139.7904088646083</v>
      </c>
    </row>
    <row r="553" spans="1:13" x14ac:dyDescent="0.2">
      <c r="A553" s="304">
        <f t="shared" si="30"/>
        <v>2053</v>
      </c>
      <c r="B553" s="304">
        <f t="shared" si="31"/>
        <v>11</v>
      </c>
      <c r="C553" s="1">
        <f>'Florida_Keys FR'!G600</f>
        <v>143.22195198325576</v>
      </c>
      <c r="D553" s="1">
        <f>+Key_West!J684</f>
        <v>0</v>
      </c>
      <c r="E553" s="164">
        <f>+'LEE County'!E528</f>
        <v>924.27960805915939</v>
      </c>
      <c r="F553" s="1">
        <f>+Metro_Dade!I649</f>
        <v>0</v>
      </c>
      <c r="L553" s="1">
        <f t="shared" si="29"/>
        <v>1067.5015600424151</v>
      </c>
    </row>
    <row r="554" spans="1:13" x14ac:dyDescent="0.2">
      <c r="A554" s="304">
        <f t="shared" si="30"/>
        <v>2053</v>
      </c>
      <c r="B554" s="304">
        <f t="shared" si="31"/>
        <v>12</v>
      </c>
      <c r="C554" s="1">
        <f>'Florida_Keys FR'!G601</f>
        <v>148.66714379273523</v>
      </c>
      <c r="D554" s="1">
        <f>+Key_West!J685</f>
        <v>0</v>
      </c>
      <c r="E554" s="164">
        <f>+'LEE County'!E529</f>
        <v>937.09069242159796</v>
      </c>
      <c r="F554" s="1">
        <f>+Metro_Dade!I650</f>
        <v>0</v>
      </c>
      <c r="L554" s="1">
        <f t="shared" si="29"/>
        <v>1085.7578362143331</v>
      </c>
    </row>
    <row r="555" spans="1:13" x14ac:dyDescent="0.2">
      <c r="A555" s="304">
        <f t="shared" si="30"/>
        <v>2054</v>
      </c>
      <c r="B555" s="304">
        <f t="shared" si="31"/>
        <v>1</v>
      </c>
      <c r="C555" s="1">
        <f>'Florida_Keys FR'!G602</f>
        <v>148.47482927326723</v>
      </c>
      <c r="D555" s="1">
        <f>+Key_West!J686</f>
        <v>0</v>
      </c>
      <c r="E555" s="164">
        <f>+'LEE County'!E530</f>
        <v>1136.9163770626997</v>
      </c>
      <c r="F555" s="1">
        <f>+Metro_Dade!I651</f>
        <v>0</v>
      </c>
      <c r="L555" s="1">
        <f t="shared" si="29"/>
        <v>1285.3912063359669</v>
      </c>
    </row>
    <row r="556" spans="1:13" x14ac:dyDescent="0.2">
      <c r="A556" s="304">
        <f t="shared" si="30"/>
        <v>2054</v>
      </c>
      <c r="B556" s="304">
        <f t="shared" si="31"/>
        <v>2</v>
      </c>
      <c r="C556" s="1">
        <f>'Florida_Keys FR'!G603</f>
        <v>146.82090360347271</v>
      </c>
      <c r="D556" s="1">
        <f>+Key_West!J687</f>
        <v>0</v>
      </c>
      <c r="E556" s="164">
        <f>+'LEE County'!E531</f>
        <v>1048.4934614594256</v>
      </c>
      <c r="F556" s="1">
        <f>+Metro_Dade!I652</f>
        <v>0</v>
      </c>
      <c r="L556" s="1">
        <f t="shared" si="29"/>
        <v>1195.3143650628983</v>
      </c>
    </row>
    <row r="557" spans="1:13" x14ac:dyDescent="0.2">
      <c r="A557" s="304">
        <f t="shared" si="30"/>
        <v>2054</v>
      </c>
      <c r="B557" s="304">
        <f t="shared" si="31"/>
        <v>3</v>
      </c>
      <c r="C557" s="1">
        <f>'Florida_Keys FR'!G604</f>
        <v>155.40855410457218</v>
      </c>
      <c r="D557" s="1">
        <f>+Key_West!J688</f>
        <v>0</v>
      </c>
      <c r="E557" s="164">
        <f>+'LEE County'!E532</f>
        <v>950.64991494182948</v>
      </c>
      <c r="F557" s="1">
        <f>+Metro_Dade!I653</f>
        <v>0</v>
      </c>
      <c r="L557" s="1">
        <f t="shared" si="29"/>
        <v>1106.0584690464016</v>
      </c>
    </row>
    <row r="558" spans="1:13" x14ac:dyDescent="0.2">
      <c r="A558" s="304">
        <f t="shared" si="30"/>
        <v>2054</v>
      </c>
      <c r="B558" s="304">
        <f t="shared" si="31"/>
        <v>4</v>
      </c>
      <c r="C558" s="1">
        <f>'Florida_Keys FR'!G605</f>
        <v>161.4561137500466</v>
      </c>
      <c r="D558" s="1">
        <f>+Key_West!J689</f>
        <v>0</v>
      </c>
      <c r="E558" s="164">
        <f>+'LEE County'!E533</f>
        <v>954.96899203746545</v>
      </c>
      <c r="F558" s="1">
        <f>+Metro_Dade!I654</f>
        <v>0</v>
      </c>
      <c r="L558" s="1">
        <f t="shared" si="29"/>
        <v>1116.4251057875122</v>
      </c>
    </row>
    <row r="559" spans="1:13" x14ac:dyDescent="0.2">
      <c r="A559" s="304">
        <f t="shared" si="30"/>
        <v>2054</v>
      </c>
      <c r="B559" s="304">
        <f t="shared" si="31"/>
        <v>5</v>
      </c>
      <c r="C559" s="1">
        <f>'Florida_Keys FR'!G606</f>
        <v>177.31096045754083</v>
      </c>
      <c r="D559" s="1">
        <f>+Key_West!J690</f>
        <v>0</v>
      </c>
      <c r="E559" s="164">
        <f>+'LEE County'!E534</f>
        <v>1019.8776435235861</v>
      </c>
      <c r="F559" s="1">
        <f>+Metro_Dade!I655</f>
        <v>0</v>
      </c>
      <c r="L559" s="1">
        <f t="shared" si="29"/>
        <v>1197.188603981127</v>
      </c>
    </row>
    <row r="560" spans="1:13" x14ac:dyDescent="0.2">
      <c r="A560" s="304">
        <f t="shared" si="30"/>
        <v>2054</v>
      </c>
      <c r="B560" s="304">
        <f t="shared" si="31"/>
        <v>6</v>
      </c>
      <c r="C560" s="1">
        <f>'Florida_Keys FR'!G607</f>
        <v>181.00785283575428</v>
      </c>
      <c r="D560" s="1">
        <f>+Key_West!J691</f>
        <v>0</v>
      </c>
      <c r="E560" s="164">
        <f>+'LEE County'!E535</f>
        <v>1041.5029427116308</v>
      </c>
      <c r="F560" s="1">
        <f>+Metro_Dade!I656</f>
        <v>0</v>
      </c>
      <c r="L560" s="1">
        <f t="shared" si="29"/>
        <v>1222.510795547385</v>
      </c>
    </row>
    <row r="561" spans="1:12" x14ac:dyDescent="0.2">
      <c r="A561" s="304">
        <f t="shared" si="30"/>
        <v>2054</v>
      </c>
      <c r="B561" s="304">
        <f t="shared" si="31"/>
        <v>7</v>
      </c>
      <c r="C561" s="1">
        <f>'Florida_Keys FR'!G608</f>
        <v>190.83856037735316</v>
      </c>
      <c r="D561" s="1">
        <f>+Key_West!J692</f>
        <v>0</v>
      </c>
      <c r="E561" s="164">
        <f>+'LEE County'!E536</f>
        <v>1058.8732809596384</v>
      </c>
      <c r="F561" s="1">
        <f>+Metro_Dade!I657</f>
        <v>0</v>
      </c>
      <c r="L561" s="1">
        <f t="shared" si="29"/>
        <v>1249.7118413369915</v>
      </c>
    </row>
    <row r="562" spans="1:12" x14ac:dyDescent="0.2">
      <c r="A562" s="304">
        <f t="shared" si="30"/>
        <v>2054</v>
      </c>
      <c r="B562" s="304">
        <f t="shared" si="31"/>
        <v>8</v>
      </c>
      <c r="C562" s="1">
        <f>'Florida_Keys FR'!G609</f>
        <v>189.04367485074235</v>
      </c>
      <c r="D562" s="1">
        <f>+Key_West!J693</f>
        <v>0</v>
      </c>
      <c r="E562" s="164">
        <f>+'LEE County'!E537</f>
        <v>1056.8383543579764</v>
      </c>
      <c r="F562" s="1">
        <f>+Metro_Dade!I658</f>
        <v>0</v>
      </c>
      <c r="L562" s="1">
        <f t="shared" si="29"/>
        <v>1245.8820292087187</v>
      </c>
    </row>
    <row r="563" spans="1:12" x14ac:dyDescent="0.2">
      <c r="A563" s="304">
        <f t="shared" si="30"/>
        <v>2054</v>
      </c>
      <c r="B563" s="304">
        <f t="shared" si="31"/>
        <v>9</v>
      </c>
      <c r="C563" s="1">
        <f>'Florida_Keys FR'!G610</f>
        <v>178.39831795138824</v>
      </c>
      <c r="D563" s="1">
        <f>+Key_West!J694</f>
        <v>0</v>
      </c>
      <c r="E563" s="164">
        <f>+'LEE County'!E538</f>
        <v>1032.3436339560233</v>
      </c>
      <c r="F563" s="1">
        <f>+Metro_Dade!I659</f>
        <v>0</v>
      </c>
      <c r="L563" s="1">
        <f t="shared" si="29"/>
        <v>1210.7419519074115</v>
      </c>
    </row>
    <row r="564" spans="1:12" x14ac:dyDescent="0.2">
      <c r="A564" s="304">
        <f t="shared" si="30"/>
        <v>2054</v>
      </c>
      <c r="B564" s="304">
        <f t="shared" si="31"/>
        <v>10</v>
      </c>
      <c r="C564" s="1">
        <f>'Florida_Keys FR'!G611</f>
        <v>161.1607177033992</v>
      </c>
      <c r="D564" s="1">
        <f>+Key_West!J695</f>
        <v>0</v>
      </c>
      <c r="E564" s="164">
        <f>+'LEE County'!E539</f>
        <v>988.56706298912582</v>
      </c>
      <c r="F564" s="1">
        <f>+Metro_Dade!I660</f>
        <v>0</v>
      </c>
      <c r="L564" s="1">
        <f t="shared" si="29"/>
        <v>1149.7277806925249</v>
      </c>
    </row>
    <row r="565" spans="1:12" x14ac:dyDescent="0.2">
      <c r="A565" s="304">
        <f t="shared" si="30"/>
        <v>2054</v>
      </c>
      <c r="B565" s="304">
        <f t="shared" si="31"/>
        <v>11</v>
      </c>
      <c r="C565" s="1">
        <f>'Florida_Keys FR'!G612</f>
        <v>143.95238393837033</v>
      </c>
      <c r="D565" s="1">
        <f>+Key_West!J696</f>
        <v>0</v>
      </c>
      <c r="E565" s="164">
        <f>+'LEE County'!E540</f>
        <v>933.4176823083601</v>
      </c>
      <c r="F565" s="1">
        <f>+Metro_Dade!I661</f>
        <v>0</v>
      </c>
      <c r="L565" s="1">
        <f t="shared" si="29"/>
        <v>1077.3700662467304</v>
      </c>
    </row>
    <row r="566" spans="1:12" x14ac:dyDescent="0.2">
      <c r="A566" s="304">
        <f t="shared" si="30"/>
        <v>2054</v>
      </c>
      <c r="B566" s="304">
        <f t="shared" si="31"/>
        <v>12</v>
      </c>
      <c r="C566" s="1">
        <f>'Florida_Keys FR'!G613</f>
        <v>149.42534622607806</v>
      </c>
      <c r="D566" s="1">
        <f>+Key_West!J697</f>
        <v>0</v>
      </c>
      <c r="E566" s="164">
        <f>+'LEE County'!E541</f>
        <v>945.89013300803185</v>
      </c>
      <c r="F566" s="1">
        <f>+Metro_Dade!I662</f>
        <v>0</v>
      </c>
      <c r="L566" s="1">
        <f t="shared" si="29"/>
        <v>1095.3154792341099</v>
      </c>
    </row>
    <row r="567" spans="1:12" x14ac:dyDescent="0.2">
      <c r="A567" s="304">
        <f t="shared" si="30"/>
        <v>2055</v>
      </c>
      <c r="B567" s="304">
        <f t="shared" si="31"/>
        <v>1</v>
      </c>
      <c r="C567" s="1">
        <f>'Florida_Keys FR'!G614</f>
        <v>149.2320509025609</v>
      </c>
      <c r="D567" s="1">
        <f>+Key_West!J698</f>
        <v>0</v>
      </c>
      <c r="E567" s="164">
        <f>+'LEE County'!E542</f>
        <v>1145.1159209890045</v>
      </c>
      <c r="F567" s="1">
        <f>+Metro_Dade!I663</f>
        <v>0</v>
      </c>
      <c r="L567" s="1">
        <f t="shared" si="29"/>
        <v>1294.3479718915655</v>
      </c>
    </row>
    <row r="568" spans="1:12" x14ac:dyDescent="0.2">
      <c r="A568" s="304">
        <f t="shared" si="30"/>
        <v>2055</v>
      </c>
      <c r="B568" s="304">
        <f t="shared" si="31"/>
        <v>2</v>
      </c>
      <c r="C568" s="1">
        <f>'Florida_Keys FR'!G615</f>
        <v>147.56969021185046</v>
      </c>
      <c r="D568" s="1">
        <f>+Key_West!J699</f>
        <v>0</v>
      </c>
      <c r="E568" s="164">
        <f>+'LEE County'!E543</f>
        <v>1057.4391606167626</v>
      </c>
      <c r="F568" s="1">
        <f>+Metro_Dade!I664</f>
        <v>0</v>
      </c>
      <c r="L568" s="1">
        <f t="shared" si="29"/>
        <v>1205.008850828613</v>
      </c>
    </row>
    <row r="569" spans="1:12" x14ac:dyDescent="0.2">
      <c r="A569" s="304">
        <f t="shared" si="30"/>
        <v>2055</v>
      </c>
      <c r="B569" s="304">
        <f t="shared" si="31"/>
        <v>3</v>
      </c>
      <c r="C569" s="1">
        <f>'Florida_Keys FR'!G616</f>
        <v>156.20113773050551</v>
      </c>
      <c r="D569" s="1">
        <f>+Key_West!J700</f>
        <v>0</v>
      </c>
      <c r="E569" s="164">
        <f>+'LEE County'!E544</f>
        <v>960.6014235445366</v>
      </c>
      <c r="F569" s="1">
        <f>+Metro_Dade!I665</f>
        <v>0</v>
      </c>
      <c r="L569" s="1">
        <f t="shared" si="29"/>
        <v>1116.8025612750421</v>
      </c>
    </row>
    <row r="570" spans="1:12" x14ac:dyDescent="0.2">
      <c r="A570" s="304">
        <f t="shared" si="30"/>
        <v>2055</v>
      </c>
      <c r="B570" s="304">
        <f t="shared" si="31"/>
        <v>4</v>
      </c>
      <c r="C570" s="1">
        <f>'Florida_Keys FR'!G617</f>
        <v>162.27953993017181</v>
      </c>
      <c r="D570" s="1">
        <f>+Key_West!J701</f>
        <v>0</v>
      </c>
      <c r="E570" s="164">
        <f>+'LEE County'!E545</f>
        <v>964.8115673693917</v>
      </c>
      <c r="F570" s="1">
        <f>+Metro_Dade!I666</f>
        <v>0</v>
      </c>
      <c r="L570" s="1">
        <f t="shared" si="29"/>
        <v>1127.0911072995634</v>
      </c>
    </row>
    <row r="571" spans="1:12" x14ac:dyDescent="0.2">
      <c r="A571" s="304">
        <f t="shared" si="30"/>
        <v>2055</v>
      </c>
      <c r="B571" s="304">
        <f t="shared" si="31"/>
        <v>5</v>
      </c>
      <c r="C571" s="1">
        <f>'Florida_Keys FR'!G618</f>
        <v>178.21524635587431</v>
      </c>
      <c r="D571" s="1">
        <f>+Key_West!J702</f>
        <v>0</v>
      </c>
      <c r="E571" s="164">
        <f>+'LEE County'!E546</f>
        <v>1029.2816862994212</v>
      </c>
      <c r="F571" s="1">
        <f>+Metro_Dade!I667</f>
        <v>0</v>
      </c>
      <c r="L571" s="1">
        <f t="shared" si="29"/>
        <v>1207.4969326552955</v>
      </c>
    </row>
    <row r="572" spans="1:12" x14ac:dyDescent="0.2">
      <c r="A572" s="304">
        <f t="shared" si="30"/>
        <v>2055</v>
      </c>
      <c r="B572" s="304">
        <f t="shared" si="31"/>
        <v>6</v>
      </c>
      <c r="C572" s="1">
        <f>'Florida_Keys FR'!G619</f>
        <v>181.93099288521663</v>
      </c>
      <c r="D572" s="1">
        <f>+Key_West!J703</f>
        <v>0</v>
      </c>
      <c r="E572" s="164">
        <f>+'LEE County'!E547</f>
        <v>1050.6498421451163</v>
      </c>
      <c r="F572" s="1">
        <f>+Metro_Dade!I668</f>
        <v>0</v>
      </c>
      <c r="L572" s="1">
        <f t="shared" si="29"/>
        <v>1232.580835030333</v>
      </c>
    </row>
    <row r="573" spans="1:12" x14ac:dyDescent="0.2">
      <c r="A573" s="304">
        <f t="shared" si="30"/>
        <v>2055</v>
      </c>
      <c r="B573" s="304">
        <f t="shared" si="31"/>
        <v>7</v>
      </c>
      <c r="C573" s="1">
        <f>'Florida_Keys FR'!G620</f>
        <v>191.81144401838435</v>
      </c>
      <c r="D573" s="1">
        <f>+Key_West!J704</f>
        <v>0</v>
      </c>
      <c r="E573" s="164">
        <f>+'LEE County'!E548</f>
        <v>1067.7980724557356</v>
      </c>
      <c r="F573" s="1">
        <f>+Metro_Dade!I669</f>
        <v>0</v>
      </c>
      <c r="L573" s="1">
        <f t="shared" si="29"/>
        <v>1259.60951647412</v>
      </c>
    </row>
    <row r="574" spans="1:12" x14ac:dyDescent="0.2">
      <c r="A574" s="304">
        <f t="shared" si="30"/>
        <v>2055</v>
      </c>
      <c r="B574" s="304">
        <f t="shared" si="31"/>
        <v>8</v>
      </c>
      <c r="C574" s="1">
        <f>'Florida_Keys FR'!G621</f>
        <v>190.00779759248118</v>
      </c>
      <c r="D574" s="1">
        <f>+Key_West!J705</f>
        <v>0</v>
      </c>
      <c r="E574" s="164">
        <f>+'LEE County'!E549</f>
        <v>1065.7222031256679</v>
      </c>
      <c r="F574" s="1">
        <f>+Metro_Dade!I670</f>
        <v>0</v>
      </c>
      <c r="L574" s="1">
        <f t="shared" si="29"/>
        <v>1255.7300007181491</v>
      </c>
    </row>
    <row r="575" spans="1:12" x14ac:dyDescent="0.2">
      <c r="A575" s="304">
        <f t="shared" si="30"/>
        <v>2055</v>
      </c>
      <c r="B575" s="304">
        <f t="shared" si="31"/>
        <v>9</v>
      </c>
      <c r="C575" s="1">
        <f>'Florida_Keys FR'!G622</f>
        <v>179.30814937294028</v>
      </c>
      <c r="D575" s="1">
        <f>+Key_West!J706</f>
        <v>0</v>
      </c>
      <c r="E575" s="164">
        <f>+'LEE County'!E550</f>
        <v>1041.435278280594</v>
      </c>
      <c r="F575" s="1">
        <f>+Metro_Dade!I671</f>
        <v>0</v>
      </c>
      <c r="L575" s="1">
        <f t="shared" si="29"/>
        <v>1220.7434276535344</v>
      </c>
    </row>
    <row r="576" spans="1:12" x14ac:dyDescent="0.2">
      <c r="A576" s="304">
        <f t="shared" si="30"/>
        <v>2055</v>
      </c>
      <c r="B576" s="304">
        <f t="shared" si="31"/>
        <v>10</v>
      </c>
      <c r="C576" s="1">
        <f>'Florida_Keys FR'!G623</f>
        <v>161.98263736368671</v>
      </c>
      <c r="D576" s="1">
        <f>+Key_West!J707</f>
        <v>0</v>
      </c>
      <c r="E576" s="164">
        <f>+'LEE County'!E551</f>
        <v>997.77159836849705</v>
      </c>
      <c r="F576" s="1">
        <f>+Metro_Dade!I672</f>
        <v>0</v>
      </c>
      <c r="L576" s="1">
        <f t="shared" si="29"/>
        <v>1159.7542357321838</v>
      </c>
    </row>
    <row r="577" spans="1:12" x14ac:dyDescent="0.2">
      <c r="A577" s="304">
        <f t="shared" si="30"/>
        <v>2055</v>
      </c>
      <c r="B577" s="304">
        <f t="shared" si="31"/>
        <v>11</v>
      </c>
      <c r="C577" s="1">
        <f>'Florida_Keys FR'!G624</f>
        <v>144.68654109645598</v>
      </c>
      <c r="D577" s="1">
        <f>+Key_West!J708</f>
        <v>0</v>
      </c>
      <c r="E577" s="164">
        <f>+'LEE County'!E552</f>
        <v>942.64610194683019</v>
      </c>
      <c r="F577" s="1">
        <f>+Metro_Dade!I673</f>
        <v>0</v>
      </c>
      <c r="L577" s="1">
        <f t="shared" si="29"/>
        <v>1087.3326430432862</v>
      </c>
    </row>
    <row r="578" spans="1:12" x14ac:dyDescent="0.2">
      <c r="A578" s="304">
        <f t="shared" si="30"/>
        <v>2055</v>
      </c>
      <c r="B578" s="304">
        <f t="shared" si="31"/>
        <v>12</v>
      </c>
      <c r="C578" s="1">
        <f>'Florida_Keys FR'!G625</f>
        <v>150.18741549183093</v>
      </c>
      <c r="D578" s="1">
        <f>+Key_West!J709</f>
        <v>0</v>
      </c>
      <c r="E578" s="164">
        <f>+'LEE County'!E553</f>
        <v>954.77220183446468</v>
      </c>
      <c r="F578" s="1">
        <f>+Metro_Dade!I674</f>
        <v>0</v>
      </c>
      <c r="L578" s="1">
        <f t="shared" si="29"/>
        <v>1104.9596173262955</v>
      </c>
    </row>
    <row r="579" spans="1:12" x14ac:dyDescent="0.2">
      <c r="A579" s="304">
        <f t="shared" si="30"/>
        <v>2056</v>
      </c>
      <c r="B579" s="304">
        <f t="shared" si="31"/>
        <v>1</v>
      </c>
      <c r="C579" s="1">
        <f>'Florida_Keys FR'!G626</f>
        <v>149.99313436216397</v>
      </c>
      <c r="D579" s="1">
        <f>+Key_West!J710</f>
        <v>0</v>
      </c>
      <c r="E579" s="164">
        <f>+'LEE County'!E554</f>
        <v>1153.3746007690588</v>
      </c>
      <c r="F579" s="1">
        <f>+Metro_Dade!I675</f>
        <v>0</v>
      </c>
      <c r="L579" s="1">
        <f t="shared" si="29"/>
        <v>1303.3677351312228</v>
      </c>
    </row>
    <row r="580" spans="1:12" x14ac:dyDescent="0.2">
      <c r="A580" s="304">
        <f t="shared" si="30"/>
        <v>2056</v>
      </c>
      <c r="B580" s="304">
        <f t="shared" si="31"/>
        <v>2</v>
      </c>
      <c r="C580" s="1">
        <f>'Florida_Keys FR'!G627</f>
        <v>148.32229563193093</v>
      </c>
      <c r="D580" s="1">
        <f>+Key_West!J711</f>
        <v>0</v>
      </c>
      <c r="E580" s="164">
        <f>+'LEE County'!E555</f>
        <v>1066.4611840778316</v>
      </c>
      <c r="F580" s="1">
        <f>+Metro_Dade!I676</f>
        <v>0</v>
      </c>
      <c r="L580" s="1">
        <f t="shared" ref="L580:L643" si="32">SUM(C580:K580)</f>
        <v>1214.7834797097626</v>
      </c>
    </row>
    <row r="581" spans="1:12" x14ac:dyDescent="0.2">
      <c r="A581" s="304">
        <f t="shared" si="30"/>
        <v>2056</v>
      </c>
      <c r="B581" s="304">
        <f t="shared" si="31"/>
        <v>3</v>
      </c>
      <c r="C581" s="1">
        <f>'Florida_Keys FR'!G628</f>
        <v>156.99776353293109</v>
      </c>
      <c r="D581" s="1">
        <f>+Key_West!J712</f>
        <v>0</v>
      </c>
      <c r="E581" s="164">
        <f>+'LEE County'!E556</f>
        <v>970.65710564151675</v>
      </c>
      <c r="F581" s="1">
        <f>+Metro_Dade!I677</f>
        <v>0</v>
      </c>
      <c r="L581" s="1">
        <f t="shared" si="32"/>
        <v>1127.6548691744479</v>
      </c>
    </row>
    <row r="582" spans="1:12" x14ac:dyDescent="0.2">
      <c r="A582" s="304">
        <f t="shared" si="30"/>
        <v>2056</v>
      </c>
      <c r="B582" s="304">
        <f t="shared" si="31"/>
        <v>4</v>
      </c>
      <c r="C582" s="1">
        <f>'Florida_Keys FR'!G629</f>
        <v>163.10716558381566</v>
      </c>
      <c r="D582" s="1">
        <f>+Key_West!J713</f>
        <v>0</v>
      </c>
      <c r="E582" s="164">
        <f>+'LEE County'!E557</f>
        <v>974.75558713561099</v>
      </c>
      <c r="F582" s="1">
        <f>+Metro_Dade!I678</f>
        <v>0</v>
      </c>
      <c r="L582" s="1">
        <f t="shared" si="32"/>
        <v>1137.8627527194267</v>
      </c>
    </row>
    <row r="583" spans="1:12" x14ac:dyDescent="0.2">
      <c r="A583" s="304">
        <f t="shared" ref="A583:A646" si="33">A571+1</f>
        <v>2056</v>
      </c>
      <c r="B583" s="304">
        <f t="shared" ref="B583:B646" si="34">B571</f>
        <v>5</v>
      </c>
      <c r="C583" s="1">
        <f>'Florida_Keys FR'!G630</f>
        <v>179.12414411228929</v>
      </c>
      <c r="D583" s="1">
        <f>+Key_West!J714</f>
        <v>0</v>
      </c>
      <c r="E583" s="164">
        <f>+'LEE County'!E558</f>
        <v>1038.7724414579536</v>
      </c>
      <c r="F583" s="1">
        <f>+Metro_Dade!I679</f>
        <v>0</v>
      </c>
      <c r="L583" s="1">
        <f t="shared" si="32"/>
        <v>1217.8965855702429</v>
      </c>
    </row>
    <row r="584" spans="1:12" x14ac:dyDescent="0.2">
      <c r="A584" s="304">
        <f t="shared" si="33"/>
        <v>2056</v>
      </c>
      <c r="B584" s="304">
        <f t="shared" si="34"/>
        <v>6</v>
      </c>
      <c r="C584" s="1">
        <f>'Florida_Keys FR'!G631</f>
        <v>182.85884094893123</v>
      </c>
      <c r="D584" s="1">
        <f>+Key_West!J715</f>
        <v>0</v>
      </c>
      <c r="E584" s="164">
        <f>+'LEE County'!E559</f>
        <v>1059.8770733432229</v>
      </c>
      <c r="F584" s="1">
        <f>+Metro_Dade!I680</f>
        <v>0</v>
      </c>
      <c r="L584" s="1">
        <f t="shared" si="32"/>
        <v>1242.7359142921541</v>
      </c>
    </row>
    <row r="585" spans="1:12" x14ac:dyDescent="0.2">
      <c r="A585" s="304">
        <f t="shared" si="33"/>
        <v>2056</v>
      </c>
      <c r="B585" s="304">
        <f t="shared" si="34"/>
        <v>7</v>
      </c>
      <c r="C585" s="1">
        <f>'Florida_Keys FR'!G632</f>
        <v>192.78928736240803</v>
      </c>
      <c r="D585" s="1">
        <f>+Key_West!J716</f>
        <v>0</v>
      </c>
      <c r="E585" s="164">
        <f>+'LEE County'!E560</f>
        <v>1076.7980872147871</v>
      </c>
      <c r="F585" s="1">
        <f>+Metro_Dade!I681</f>
        <v>0</v>
      </c>
      <c r="L585" s="1">
        <f t="shared" si="32"/>
        <v>1269.5873745771951</v>
      </c>
    </row>
    <row r="586" spans="1:12" x14ac:dyDescent="0.2">
      <c r="A586" s="304">
        <f t="shared" si="33"/>
        <v>2056</v>
      </c>
      <c r="B586" s="304">
        <f t="shared" si="34"/>
        <v>8</v>
      </c>
      <c r="C586" s="1">
        <f>'Florida_Keys FR'!G633</f>
        <v>190.97683736020289</v>
      </c>
      <c r="D586" s="1">
        <f>+Key_West!J717</f>
        <v>0</v>
      </c>
      <c r="E586" s="164">
        <f>+'LEE County'!E561</f>
        <v>1074.6807300772102</v>
      </c>
      <c r="F586" s="1">
        <f>+Metro_Dade!I682</f>
        <v>0</v>
      </c>
      <c r="L586" s="1">
        <f t="shared" si="32"/>
        <v>1265.657567437413</v>
      </c>
    </row>
    <row r="587" spans="1:12" x14ac:dyDescent="0.2">
      <c r="A587" s="304">
        <f t="shared" si="33"/>
        <v>2056</v>
      </c>
      <c r="B587" s="304">
        <f t="shared" si="34"/>
        <v>9</v>
      </c>
      <c r="C587" s="1">
        <f>'Florida_Keys FR'!G634</f>
        <v>180.22262093474222</v>
      </c>
      <c r="D587" s="1">
        <f>+Key_West!J718</f>
        <v>0</v>
      </c>
      <c r="E587" s="164">
        <f>+'LEE County'!E562</f>
        <v>1050.6069909020048</v>
      </c>
      <c r="F587" s="1">
        <f>+Metro_Dade!I683</f>
        <v>0</v>
      </c>
      <c r="L587" s="1">
        <f t="shared" si="32"/>
        <v>1230.8296118367471</v>
      </c>
    </row>
    <row r="588" spans="1:12" x14ac:dyDescent="0.2">
      <c r="A588" s="304">
        <f t="shared" si="33"/>
        <v>2056</v>
      </c>
      <c r="B588" s="304">
        <f t="shared" si="34"/>
        <v>10</v>
      </c>
      <c r="C588" s="1">
        <f>'Florida_Keys FR'!G635</f>
        <v>162.80874881424168</v>
      </c>
      <c r="D588" s="1">
        <f>+Key_West!J719</f>
        <v>0</v>
      </c>
      <c r="E588" s="164">
        <f>+'LEE County'!E563</f>
        <v>1007.0618370599875</v>
      </c>
      <c r="F588" s="1">
        <f>+Metro_Dade!I684</f>
        <v>0</v>
      </c>
      <c r="L588" s="1">
        <f t="shared" si="32"/>
        <v>1169.8705858742292</v>
      </c>
    </row>
    <row r="589" spans="1:12" x14ac:dyDescent="0.2">
      <c r="A589" s="304">
        <f t="shared" si="33"/>
        <v>2056</v>
      </c>
      <c r="B589" s="304">
        <f t="shared" si="34"/>
        <v>11</v>
      </c>
      <c r="C589" s="1">
        <f>'Florida_Keys FR'!G636</f>
        <v>145.42444245604787</v>
      </c>
      <c r="D589" s="1">
        <f>+Key_West!J720</f>
        <v>0</v>
      </c>
      <c r="E589" s="164">
        <f>+'LEE County'!E564</f>
        <v>951.96576019223687</v>
      </c>
      <c r="F589" s="1">
        <f>+Metro_Dade!I685</f>
        <v>0</v>
      </c>
      <c r="L589" s="1">
        <f t="shared" si="32"/>
        <v>1097.3902026482847</v>
      </c>
    </row>
    <row r="590" spans="1:12" x14ac:dyDescent="0.2">
      <c r="A590" s="304">
        <f t="shared" si="33"/>
        <v>2056</v>
      </c>
      <c r="B590" s="304">
        <f t="shared" si="34"/>
        <v>12</v>
      </c>
      <c r="C590" s="1">
        <f>'Florida_Keys FR'!G637</f>
        <v>150.95337131083912</v>
      </c>
      <c r="D590" s="1">
        <f>+Key_West!J721</f>
        <v>0</v>
      </c>
      <c r="E590" s="164">
        <f>+'LEE County'!E565</f>
        <v>963.73767479408843</v>
      </c>
      <c r="F590" s="1">
        <f>+Metro_Dade!I686</f>
        <v>0</v>
      </c>
      <c r="L590" s="1">
        <f t="shared" si="32"/>
        <v>1114.6910461049276</v>
      </c>
    </row>
    <row r="591" spans="1:12" x14ac:dyDescent="0.2">
      <c r="A591" s="304">
        <f t="shared" si="33"/>
        <v>2057</v>
      </c>
      <c r="B591" s="304">
        <f t="shared" si="34"/>
        <v>1</v>
      </c>
      <c r="C591" s="1">
        <f>'Florida_Keys FR'!G638</f>
        <v>150.75809934741102</v>
      </c>
      <c r="D591" s="1">
        <f>+Key_West!J722</f>
        <v>0</v>
      </c>
      <c r="E591" s="164">
        <f>+'LEE County'!E566</f>
        <v>1161.6928428959982</v>
      </c>
      <c r="F591" s="1">
        <f>+Metro_Dade!I687</f>
        <v>0</v>
      </c>
      <c r="L591" s="1">
        <f t="shared" si="32"/>
        <v>1312.4509422434091</v>
      </c>
    </row>
    <row r="592" spans="1:12" x14ac:dyDescent="0.2">
      <c r="A592" s="304">
        <f t="shared" si="33"/>
        <v>2057</v>
      </c>
      <c r="B592" s="304">
        <f t="shared" si="34"/>
        <v>2</v>
      </c>
      <c r="C592" s="1">
        <f>'Florida_Keys FR'!G639</f>
        <v>149.07873933965379</v>
      </c>
      <c r="D592" s="1">
        <f>+Key_West!J723</f>
        <v>0</v>
      </c>
      <c r="E592" s="164">
        <f>+'LEE County'!E567</f>
        <v>1075.5601830381668</v>
      </c>
      <c r="F592" s="1">
        <f>+Metro_Dade!I688</f>
        <v>0</v>
      </c>
      <c r="L592" s="1">
        <f t="shared" si="32"/>
        <v>1224.6389223778206</v>
      </c>
    </row>
    <row r="593" spans="1:12" x14ac:dyDescent="0.2">
      <c r="A593" s="304">
        <f t="shared" si="33"/>
        <v>2057</v>
      </c>
      <c r="B593" s="304">
        <f t="shared" si="34"/>
        <v>3</v>
      </c>
      <c r="C593" s="1">
        <f>'Florida_Keys FR'!G640</f>
        <v>157.79845212694906</v>
      </c>
      <c r="D593" s="1">
        <f>+Key_West!J724</f>
        <v>0</v>
      </c>
      <c r="E593" s="164">
        <f>+'LEE County'!E568</f>
        <v>980.81805173244607</v>
      </c>
      <c r="F593" s="1">
        <f>+Metro_Dade!I689</f>
        <v>0</v>
      </c>
      <c r="L593" s="1">
        <f t="shared" si="32"/>
        <v>1138.6165038593952</v>
      </c>
    </row>
    <row r="594" spans="1:12" x14ac:dyDescent="0.2">
      <c r="A594" s="304">
        <f t="shared" si="33"/>
        <v>2057</v>
      </c>
      <c r="B594" s="304">
        <f t="shared" si="34"/>
        <v>4</v>
      </c>
      <c r="C594" s="1">
        <f>'Florida_Keys FR'!G641</f>
        <v>163.93901212829309</v>
      </c>
      <c r="D594" s="1">
        <f>+Key_West!J725</f>
        <v>0</v>
      </c>
      <c r="E594" s="164">
        <f>+'LEE County'!E569</f>
        <v>984.80209689309413</v>
      </c>
      <c r="F594" s="1">
        <f>+Metro_Dade!I690</f>
        <v>0</v>
      </c>
      <c r="L594" s="1">
        <f t="shared" si="32"/>
        <v>1148.7411090213873</v>
      </c>
    </row>
    <row r="595" spans="1:12" x14ac:dyDescent="0.2">
      <c r="A595" s="304">
        <f t="shared" si="33"/>
        <v>2057</v>
      </c>
      <c r="B595" s="304">
        <f t="shared" si="34"/>
        <v>5</v>
      </c>
      <c r="C595" s="1">
        <f>'Florida_Keys FR'!G642</f>
        <v>180.03767724726197</v>
      </c>
      <c r="D595" s="1">
        <f>+Key_West!J726</f>
        <v>0</v>
      </c>
      <c r="E595" s="164">
        <f>+'LEE County'!E570</f>
        <v>1048.3507085528959</v>
      </c>
      <c r="F595" s="1">
        <f>+Metro_Dade!I691</f>
        <v>0</v>
      </c>
      <c r="L595" s="1">
        <f t="shared" si="32"/>
        <v>1228.3883858001577</v>
      </c>
    </row>
    <row r="596" spans="1:12" x14ac:dyDescent="0.2">
      <c r="A596" s="304">
        <f t="shared" si="33"/>
        <v>2057</v>
      </c>
      <c r="B596" s="304">
        <f t="shared" si="34"/>
        <v>6</v>
      </c>
      <c r="C596" s="1">
        <f>'Florida_Keys FR'!G643</f>
        <v>183.79142103777079</v>
      </c>
      <c r="D596" s="1">
        <f>+Key_West!J727</f>
        <v>0</v>
      </c>
      <c r="E596" s="164">
        <f>+'LEE County'!E571</f>
        <v>1069.1853418119483</v>
      </c>
      <c r="F596" s="1">
        <f>+Metro_Dade!I692</f>
        <v>0</v>
      </c>
      <c r="L596" s="1">
        <f t="shared" si="32"/>
        <v>1252.9767628497191</v>
      </c>
    </row>
    <row r="597" spans="1:12" x14ac:dyDescent="0.2">
      <c r="A597" s="304">
        <f t="shared" si="33"/>
        <v>2057</v>
      </c>
      <c r="B597" s="304">
        <f t="shared" si="34"/>
        <v>7</v>
      </c>
      <c r="C597" s="1">
        <f>'Florida_Keys FR'!G644</f>
        <v>193.77211569369535</v>
      </c>
      <c r="D597" s="1">
        <f>+Key_West!J728</f>
        <v>0</v>
      </c>
      <c r="E597" s="164">
        <f>+'LEE County'!E572</f>
        <v>1085.8739592616091</v>
      </c>
      <c r="F597" s="1">
        <f>+Metro_Dade!I693</f>
        <v>0</v>
      </c>
      <c r="L597" s="1">
        <f t="shared" si="32"/>
        <v>1279.6460749553044</v>
      </c>
    </row>
    <row r="598" spans="1:12" x14ac:dyDescent="0.2">
      <c r="A598" s="304">
        <f t="shared" si="33"/>
        <v>2057</v>
      </c>
      <c r="B598" s="304">
        <f t="shared" si="34"/>
        <v>8</v>
      </c>
      <c r="C598" s="1">
        <f>'Florida_Keys FR'!G645</f>
        <v>191.95081923073997</v>
      </c>
      <c r="D598" s="1">
        <f>+Key_West!J729</f>
        <v>0</v>
      </c>
      <c r="E598" s="164">
        <f>+'LEE County'!E573</f>
        <v>1083.7145629620495</v>
      </c>
      <c r="F598" s="1">
        <f>+Metro_Dade!I694</f>
        <v>0</v>
      </c>
      <c r="L598" s="1">
        <f t="shared" si="32"/>
        <v>1275.6653821927894</v>
      </c>
    </row>
    <row r="599" spans="1:12" x14ac:dyDescent="0.2">
      <c r="A599" s="304">
        <f t="shared" si="33"/>
        <v>2057</v>
      </c>
      <c r="B599" s="304">
        <f t="shared" si="34"/>
        <v>9</v>
      </c>
      <c r="C599" s="1">
        <f>'Florida_Keys FR'!G646</f>
        <v>181.14175630150936</v>
      </c>
      <c r="D599" s="1">
        <f>+Key_West!J730</f>
        <v>0</v>
      </c>
      <c r="E599" s="164">
        <f>+'LEE County'!E574</f>
        <v>1059.8594769657639</v>
      </c>
      <c r="F599" s="1">
        <f>+Metro_Dade!I695</f>
        <v>0</v>
      </c>
      <c r="L599" s="1">
        <f t="shared" si="32"/>
        <v>1241.0012332672732</v>
      </c>
    </row>
    <row r="600" spans="1:12" x14ac:dyDescent="0.2">
      <c r="A600" s="304">
        <f t="shared" si="33"/>
        <v>2057</v>
      </c>
      <c r="B600" s="304">
        <f t="shared" si="34"/>
        <v>10</v>
      </c>
      <c r="C600" s="1">
        <f>'Florida_Keys FR'!G647</f>
        <v>163.63907343319448</v>
      </c>
      <c r="D600" s="1">
        <f>+Key_West!J731</f>
        <v>0</v>
      </c>
      <c r="E600" s="164">
        <f>+'LEE County'!E575</f>
        <v>1016.4385770460489</v>
      </c>
      <c r="F600" s="1">
        <f>+Metro_Dade!I696</f>
        <v>0</v>
      </c>
      <c r="L600" s="1">
        <f t="shared" si="32"/>
        <v>1180.0776504792434</v>
      </c>
    </row>
    <row r="601" spans="1:12" x14ac:dyDescent="0.2">
      <c r="A601" s="304">
        <f t="shared" si="33"/>
        <v>2057</v>
      </c>
      <c r="B601" s="304">
        <f t="shared" si="34"/>
        <v>11</v>
      </c>
      <c r="C601" s="1">
        <f>'Florida_Keys FR'!G648</f>
        <v>146.16610711257366</v>
      </c>
      <c r="D601" s="1">
        <f>+Key_West!J732</f>
        <v>0</v>
      </c>
      <c r="E601" s="164">
        <f>+'LEE County'!E576</f>
        <v>961.37755909322129</v>
      </c>
      <c r="F601" s="1">
        <f>+Metro_Dade!I697</f>
        <v>0</v>
      </c>
      <c r="L601" s="1">
        <f t="shared" si="32"/>
        <v>1107.543666205795</v>
      </c>
    </row>
    <row r="602" spans="1:12" x14ac:dyDescent="0.2">
      <c r="A602" s="304">
        <f t="shared" si="33"/>
        <v>2057</v>
      </c>
      <c r="B602" s="304">
        <f t="shared" si="34"/>
        <v>12</v>
      </c>
      <c r="C602" s="1">
        <f>'Florida_Keys FR'!G649</f>
        <v>151.72323350452425</v>
      </c>
      <c r="D602" s="1">
        <f>+Key_West!J733</f>
        <v>0</v>
      </c>
      <c r="E602" s="164">
        <f>+'LEE County'!E577</f>
        <v>972.787335065864</v>
      </c>
      <c r="F602" s="1">
        <f>+Metro_Dade!I698</f>
        <v>0</v>
      </c>
      <c r="L602" s="1">
        <f t="shared" si="32"/>
        <v>1124.5105685703882</v>
      </c>
    </row>
    <row r="603" spans="1:12" x14ac:dyDescent="0.2">
      <c r="A603" s="304">
        <f t="shared" si="33"/>
        <v>2058</v>
      </c>
      <c r="B603" s="304">
        <f t="shared" si="34"/>
        <v>1</v>
      </c>
      <c r="C603" s="1">
        <f>'Florida_Keys FR'!G650</f>
        <v>151.5269656540828</v>
      </c>
      <c r="D603" s="1">
        <f>+Key_West!J734</f>
        <v>0</v>
      </c>
      <c r="E603" s="164">
        <f>+'LEE County'!E578</f>
        <v>1170.0710769388652</v>
      </c>
      <c r="F603" s="1">
        <f>+Metro_Dade!I699</f>
        <v>0</v>
      </c>
      <c r="L603" s="1">
        <f t="shared" si="32"/>
        <v>1321.5980425929479</v>
      </c>
    </row>
    <row r="604" spans="1:12" x14ac:dyDescent="0.2">
      <c r="A604" s="304">
        <f t="shared" si="33"/>
        <v>2058</v>
      </c>
      <c r="B604" s="304">
        <f t="shared" si="34"/>
        <v>2</v>
      </c>
      <c r="C604" s="1">
        <f>'Florida_Keys FR'!G651</f>
        <v>149.83904091028606</v>
      </c>
      <c r="D604" s="1">
        <f>+Key_West!J735</f>
        <v>0</v>
      </c>
      <c r="E604" s="164">
        <f>+'LEE County'!E579</f>
        <v>1084.736814249273</v>
      </c>
      <c r="F604" s="1">
        <f>+Metro_Dade!I700</f>
        <v>0</v>
      </c>
      <c r="L604" s="1">
        <f t="shared" si="32"/>
        <v>1234.5758551595591</v>
      </c>
    </row>
    <row r="605" spans="1:12" x14ac:dyDescent="0.2">
      <c r="A605" s="304">
        <f t="shared" si="33"/>
        <v>2058</v>
      </c>
      <c r="B605" s="304">
        <f t="shared" si="34"/>
        <v>3</v>
      </c>
      <c r="C605" s="1">
        <f>'Florida_Keys FR'!G652</f>
        <v>158.60322423279652</v>
      </c>
      <c r="D605" s="1">
        <f>+Key_West!J736</f>
        <v>0</v>
      </c>
      <c r="E605" s="164">
        <f>+'LEE County'!E580</f>
        <v>991.08536373247205</v>
      </c>
      <c r="F605" s="1">
        <f>+Metro_Dade!I701</f>
        <v>0</v>
      </c>
      <c r="L605" s="1">
        <f t="shared" si="32"/>
        <v>1149.6885879652687</v>
      </c>
    </row>
    <row r="606" spans="1:12" x14ac:dyDescent="0.2">
      <c r="A606" s="304">
        <f t="shared" si="33"/>
        <v>2058</v>
      </c>
      <c r="B606" s="304">
        <f t="shared" si="34"/>
        <v>4</v>
      </c>
      <c r="C606" s="1">
        <f>'Florida_Keys FR'!G653</f>
        <v>164.77510109014733</v>
      </c>
      <c r="D606" s="1">
        <f>+Key_West!J737</f>
        <v>0</v>
      </c>
      <c r="E606" s="164">
        <f>+'LEE County'!E581</f>
        <v>994.95215297505013</v>
      </c>
      <c r="F606" s="1">
        <f>+Metro_Dade!I702</f>
        <v>0</v>
      </c>
      <c r="L606" s="1">
        <f t="shared" si="32"/>
        <v>1159.7272540651975</v>
      </c>
    </row>
    <row r="607" spans="1:12" x14ac:dyDescent="0.2">
      <c r="A607" s="304">
        <f t="shared" si="33"/>
        <v>2058</v>
      </c>
      <c r="B607" s="304">
        <f t="shared" si="34"/>
        <v>5</v>
      </c>
      <c r="C607" s="1">
        <f>'Florida_Keys FR'!G654</f>
        <v>180.955869401223</v>
      </c>
      <c r="D607" s="1">
        <f>+Key_West!J738</f>
        <v>0</v>
      </c>
      <c r="E607" s="164">
        <f>+'LEE County'!E582</f>
        <v>1058.01729451045</v>
      </c>
      <c r="F607" s="1">
        <f>+Metro_Dade!I703</f>
        <v>0</v>
      </c>
      <c r="L607" s="1">
        <f t="shared" si="32"/>
        <v>1238.9731639116731</v>
      </c>
    </row>
    <row r="608" spans="1:12" x14ac:dyDescent="0.2">
      <c r="A608" s="304">
        <f t="shared" si="33"/>
        <v>2058</v>
      </c>
      <c r="B608" s="304">
        <f t="shared" si="34"/>
        <v>6</v>
      </c>
      <c r="C608" s="1">
        <f>'Florida_Keys FR'!G655</f>
        <v>184.72875728506341</v>
      </c>
      <c r="D608" s="1">
        <f>+Key_West!J739</f>
        <v>0</v>
      </c>
      <c r="E608" s="164">
        <f>+'LEE County'!E583</f>
        <v>1078.5753592533283</v>
      </c>
      <c r="F608" s="1">
        <f>+Metro_Dade!I704</f>
        <v>0</v>
      </c>
      <c r="L608" s="1">
        <f t="shared" si="32"/>
        <v>1263.3041165383918</v>
      </c>
    </row>
    <row r="609" spans="1:12" x14ac:dyDescent="0.2">
      <c r="A609" s="304">
        <f t="shared" si="33"/>
        <v>2058</v>
      </c>
      <c r="B609" s="304">
        <f t="shared" si="34"/>
        <v>7</v>
      </c>
      <c r="C609" s="1">
        <f>'Florida_Keys FR'!G656</f>
        <v>194.75995442541517</v>
      </c>
      <c r="D609" s="1">
        <f>+Key_West!J740</f>
        <v>0</v>
      </c>
      <c r="E609" s="164">
        <f>+'LEE County'!E584</f>
        <v>1095.026327964943</v>
      </c>
      <c r="F609" s="1">
        <f>+Metro_Dade!I705</f>
        <v>0</v>
      </c>
      <c r="L609" s="1">
        <f t="shared" si="32"/>
        <v>1289.7862823903581</v>
      </c>
    </row>
    <row r="610" spans="1:12" x14ac:dyDescent="0.2">
      <c r="A610" s="304">
        <f t="shared" si="33"/>
        <v>2058</v>
      </c>
      <c r="B610" s="304">
        <f t="shared" si="34"/>
        <v>8</v>
      </c>
      <c r="C610" s="1">
        <f>'Florida_Keys FR'!G657</f>
        <v>192.92976840881678</v>
      </c>
      <c r="D610" s="1">
        <f>+Key_West!J741</f>
        <v>0</v>
      </c>
      <c r="E610" s="164">
        <f>+'LEE County'!E585</f>
        <v>1092.8243348065325</v>
      </c>
      <c r="F610" s="1">
        <f>+Metro_Dade!I706</f>
        <v>0</v>
      </c>
      <c r="L610" s="1">
        <f t="shared" si="32"/>
        <v>1285.7541032153492</v>
      </c>
    </row>
    <row r="611" spans="1:12" x14ac:dyDescent="0.2">
      <c r="A611" s="304">
        <f t="shared" si="33"/>
        <v>2058</v>
      </c>
      <c r="B611" s="304">
        <f t="shared" si="34"/>
        <v>9</v>
      </c>
      <c r="C611" s="1">
        <f>'Florida_Keys FR'!G658</f>
        <v>182.06557925864701</v>
      </c>
      <c r="D611" s="1">
        <f>+Key_West!J742</f>
        <v>0</v>
      </c>
      <c r="E611" s="164">
        <f>+'LEE County'!E586</f>
        <v>1069.1934478274554</v>
      </c>
      <c r="F611" s="1">
        <f>+Metro_Dade!I707</f>
        <v>0</v>
      </c>
      <c r="L611" s="1">
        <f t="shared" si="32"/>
        <v>1251.2590270861024</v>
      </c>
    </row>
    <row r="612" spans="1:12" x14ac:dyDescent="0.2">
      <c r="A612" s="304">
        <f t="shared" si="33"/>
        <v>2058</v>
      </c>
      <c r="B612" s="304">
        <f t="shared" si="34"/>
        <v>10</v>
      </c>
      <c r="C612" s="1">
        <f>'Florida_Keys FR'!G659</f>
        <v>164.47363270770396</v>
      </c>
      <c r="D612" s="1">
        <f>+Key_West!J743</f>
        <v>0</v>
      </c>
      <c r="E612" s="164">
        <f>+'LEE County'!E587</f>
        <v>1025.9026237391372</v>
      </c>
      <c r="F612" s="1">
        <f>+Metro_Dade!I708</f>
        <v>0</v>
      </c>
      <c r="L612" s="1">
        <f t="shared" si="32"/>
        <v>1190.3762564468411</v>
      </c>
    </row>
    <row r="613" spans="1:12" x14ac:dyDescent="0.2">
      <c r="A613" s="304">
        <f t="shared" si="33"/>
        <v>2058</v>
      </c>
      <c r="B613" s="304">
        <f t="shared" si="34"/>
        <v>11</v>
      </c>
      <c r="C613" s="1">
        <f>'Florida_Keys FR'!G660</f>
        <v>146.91155425884773</v>
      </c>
      <c r="D613" s="1">
        <f>+Key_West!J744</f>
        <v>0</v>
      </c>
      <c r="E613" s="164">
        <f>+'LEE County'!E588</f>
        <v>970.88240961670806</v>
      </c>
      <c r="F613" s="1">
        <f>+Metro_Dade!I709</f>
        <v>0</v>
      </c>
      <c r="L613" s="1">
        <f t="shared" si="32"/>
        <v>1117.7939638755558</v>
      </c>
    </row>
    <row r="614" spans="1:12" x14ac:dyDescent="0.2">
      <c r="A614" s="304">
        <f t="shared" si="33"/>
        <v>2058</v>
      </c>
      <c r="B614" s="304">
        <f t="shared" si="34"/>
        <v>12</v>
      </c>
      <c r="C614" s="1">
        <f>'Florida_Keys FR'!G661</f>
        <v>152.49702199539715</v>
      </c>
      <c r="D614" s="1">
        <f>+Key_West!J745</f>
        <v>0</v>
      </c>
      <c r="E614" s="164">
        <f>+'LEE County'!E589</f>
        <v>981.92197318293552</v>
      </c>
      <c r="F614" s="1">
        <f>+Metro_Dade!I710</f>
        <v>0</v>
      </c>
      <c r="L614" s="1">
        <f t="shared" si="32"/>
        <v>1134.4189951783326</v>
      </c>
    </row>
    <row r="615" spans="1:12" x14ac:dyDescent="0.2">
      <c r="A615" s="304">
        <f t="shared" si="33"/>
        <v>2059</v>
      </c>
      <c r="B615" s="304">
        <f t="shared" si="34"/>
        <v>1</v>
      </c>
      <c r="C615" s="1">
        <f>'Florida_Keys FR'!G662</f>
        <v>152.29975317891862</v>
      </c>
      <c r="D615" s="1">
        <f>+Key_West!J746</f>
        <v>0</v>
      </c>
      <c r="E615" s="164">
        <f>+'LEE County'!E590</f>
        <v>1178.5097355647933</v>
      </c>
      <c r="F615" s="1">
        <f>+Metro_Dade!I711</f>
        <v>0</v>
      </c>
      <c r="L615" s="1">
        <f t="shared" si="32"/>
        <v>1330.8094887437119</v>
      </c>
    </row>
    <row r="616" spans="1:12" x14ac:dyDescent="0.2">
      <c r="A616" s="304">
        <f t="shared" si="33"/>
        <v>2059</v>
      </c>
      <c r="B616" s="304">
        <f t="shared" si="34"/>
        <v>2</v>
      </c>
      <c r="C616" s="1">
        <f>'Florida_Keys FR'!G663</f>
        <v>150.60322001892857</v>
      </c>
      <c r="D616" s="1">
        <f>+Key_West!J747</f>
        <v>0</v>
      </c>
      <c r="E616" s="164">
        <f>+'LEE County'!E591</f>
        <v>1093.9917400660302</v>
      </c>
      <c r="F616" s="1">
        <f>+Metro_Dade!I712</f>
        <v>0</v>
      </c>
      <c r="L616" s="1">
        <f t="shared" si="32"/>
        <v>1244.5949600849588</v>
      </c>
    </row>
    <row r="617" spans="1:12" x14ac:dyDescent="0.2">
      <c r="A617" s="304">
        <f t="shared" si="33"/>
        <v>2059</v>
      </c>
      <c r="B617" s="304">
        <f t="shared" si="34"/>
        <v>3</v>
      </c>
      <c r="C617" s="1">
        <f>'Florida_Keys FR'!G664</f>
        <v>159.4121006763838</v>
      </c>
      <c r="D617" s="1">
        <f>+Key_West!J748</f>
        <v>0</v>
      </c>
      <c r="E617" s="164">
        <f>+'LEE County'!E592</f>
        <v>1001.4601550917122</v>
      </c>
      <c r="F617" s="1">
        <f>+Metro_Dade!I713</f>
        <v>0</v>
      </c>
      <c r="L617" s="1">
        <f t="shared" si="32"/>
        <v>1160.872255768096</v>
      </c>
    </row>
    <row r="618" spans="1:12" x14ac:dyDescent="0.2">
      <c r="A618" s="304">
        <f t="shared" si="33"/>
        <v>2059</v>
      </c>
      <c r="B618" s="304">
        <f t="shared" si="34"/>
        <v>4</v>
      </c>
      <c r="C618" s="1">
        <f>'Florida_Keys FR'!G665</f>
        <v>165.61545410570704</v>
      </c>
      <c r="D618" s="1">
        <f>+Key_West!J749</f>
        <v>0</v>
      </c>
      <c r="E618" s="164">
        <f>+'LEE County'!E593</f>
        <v>1005.2068226019934</v>
      </c>
      <c r="F618" s="1">
        <f>+Metro_Dade!I714</f>
        <v>0</v>
      </c>
      <c r="L618" s="1">
        <f t="shared" si="32"/>
        <v>1170.8222767077004</v>
      </c>
    </row>
    <row r="619" spans="1:12" x14ac:dyDescent="0.2">
      <c r="A619" s="304">
        <f t="shared" si="33"/>
        <v>2059</v>
      </c>
      <c r="B619" s="304">
        <f t="shared" si="34"/>
        <v>5</v>
      </c>
      <c r="C619" s="1">
        <f>'Florida_Keys FR'!G666</f>
        <v>181.87874433516924</v>
      </c>
      <c r="D619" s="1">
        <f>+Key_West!J750</f>
        <v>0</v>
      </c>
      <c r="E619" s="164">
        <f>+'LEE County'!E594</f>
        <v>1067.7730136972875</v>
      </c>
      <c r="F619" s="1">
        <f>+Metro_Dade!I715</f>
        <v>0</v>
      </c>
      <c r="L619" s="1">
        <f t="shared" si="32"/>
        <v>1249.6517580324567</v>
      </c>
    </row>
    <row r="620" spans="1:12" x14ac:dyDescent="0.2">
      <c r="A620" s="304">
        <f t="shared" si="33"/>
        <v>2059</v>
      </c>
      <c r="B620" s="304">
        <f t="shared" si="34"/>
        <v>6</v>
      </c>
      <c r="C620" s="1">
        <f>'Florida_Keys FR'!G667</f>
        <v>185.67087394721722</v>
      </c>
      <c r="D620" s="1">
        <f>+Key_West!J751</f>
        <v>0</v>
      </c>
      <c r="E620" s="164">
        <f>+'LEE County'!E595</f>
        <v>1088.0478436198534</v>
      </c>
      <c r="F620" s="1">
        <f>+Metro_Dade!I716</f>
        <v>0</v>
      </c>
      <c r="L620" s="1">
        <f t="shared" si="32"/>
        <v>1273.7187175670706</v>
      </c>
    </row>
    <row r="621" spans="1:12" x14ac:dyDescent="0.2">
      <c r="A621" s="304">
        <f t="shared" si="33"/>
        <v>2059</v>
      </c>
      <c r="B621" s="304">
        <f t="shared" si="34"/>
        <v>7</v>
      </c>
      <c r="C621" s="1">
        <f>'Florida_Keys FR'!G668</f>
        <v>195.75282910029117</v>
      </c>
      <c r="D621" s="1">
        <f>+Key_West!J752</f>
        <v>0</v>
      </c>
      <c r="E621" s="164">
        <f>+'LEE County'!E596</f>
        <v>1104.2558380824967</v>
      </c>
      <c r="F621" s="1">
        <f>+Metro_Dade!I717</f>
        <v>0</v>
      </c>
      <c r="L621" s="1">
        <f t="shared" si="32"/>
        <v>1300.0086671827878</v>
      </c>
    </row>
    <row r="622" spans="1:12" x14ac:dyDescent="0.2">
      <c r="A622" s="304">
        <f t="shared" si="33"/>
        <v>2059</v>
      </c>
      <c r="B622" s="304">
        <f t="shared" si="34"/>
        <v>8</v>
      </c>
      <c r="C622" s="1">
        <f>'Florida_Keys FR'!G669</f>
        <v>193.91371022770178</v>
      </c>
      <c r="D622" s="1">
        <f>+Key_West!J753</f>
        <v>0</v>
      </c>
      <c r="E622" s="164">
        <f>+'LEE County'!E597</f>
        <v>1102.010683958265</v>
      </c>
      <c r="F622" s="1">
        <f>+Metro_Dade!I718</f>
        <v>0</v>
      </c>
      <c r="L622" s="1">
        <f t="shared" si="32"/>
        <v>1295.9243941859668</v>
      </c>
    </row>
    <row r="623" spans="1:12" x14ac:dyDescent="0.2">
      <c r="A623" s="304">
        <f t="shared" si="33"/>
        <v>2059</v>
      </c>
      <c r="B623" s="304">
        <f t="shared" si="34"/>
        <v>9</v>
      </c>
      <c r="C623" s="1">
        <f>'Florida_Keys FR'!G670</f>
        <v>182.99411371286607</v>
      </c>
      <c r="D623" s="1">
        <f>+Key_West!J754</f>
        <v>0</v>
      </c>
      <c r="E623" s="164">
        <f>+'LEE County'!E598</f>
        <v>1078.6096211074303</v>
      </c>
      <c r="F623" s="1">
        <f>+Metro_Dade!I719</f>
        <v>0</v>
      </c>
      <c r="L623" s="1">
        <f t="shared" si="32"/>
        <v>1261.6037348202963</v>
      </c>
    </row>
    <row r="624" spans="1:12" x14ac:dyDescent="0.2">
      <c r="A624" s="304">
        <f t="shared" si="33"/>
        <v>2059</v>
      </c>
      <c r="B624" s="304">
        <f t="shared" si="34"/>
        <v>10</v>
      </c>
      <c r="C624" s="1">
        <f>'Florida_Keys FR'!G671</f>
        <v>165.31244823451343</v>
      </c>
      <c r="D624" s="1">
        <f>+Key_West!J755</f>
        <v>0</v>
      </c>
      <c r="E624" s="164">
        <f>+'LEE County'!E599</f>
        <v>1035.454790050894</v>
      </c>
      <c r="F624" s="1">
        <f>+Metro_Dade!I720</f>
        <v>0</v>
      </c>
      <c r="L624" s="1">
        <f t="shared" si="32"/>
        <v>1200.7672382854073</v>
      </c>
    </row>
    <row r="625" spans="1:12" x14ac:dyDescent="0.2">
      <c r="A625" s="304">
        <f t="shared" si="33"/>
        <v>2059</v>
      </c>
      <c r="B625" s="304">
        <f t="shared" si="34"/>
        <v>11</v>
      </c>
      <c r="C625" s="1">
        <f>'Florida_Keys FR'!G672</f>
        <v>147.6608031855678</v>
      </c>
      <c r="D625" s="1">
        <f>+Key_West!J756</f>
        <v>0</v>
      </c>
      <c r="E625" s="164">
        <f>+'LEE County'!E600</f>
        <v>980.48123173607758</v>
      </c>
      <c r="F625" s="1">
        <f>+Metro_Dade!I721</f>
        <v>0</v>
      </c>
      <c r="L625" s="1">
        <f t="shared" si="32"/>
        <v>1128.1420349216453</v>
      </c>
    </row>
    <row r="626" spans="1:12" x14ac:dyDescent="0.2">
      <c r="A626" s="304">
        <f t="shared" si="33"/>
        <v>2059</v>
      </c>
      <c r="B626" s="304">
        <f t="shared" si="34"/>
        <v>12</v>
      </c>
      <c r="C626" s="1">
        <f>'Florida_Keys FR'!G673</f>
        <v>153.27475680757351</v>
      </c>
      <c r="D626" s="1">
        <f>+Key_West!J757</f>
        <v>0</v>
      </c>
      <c r="E626" s="164">
        <f>+'LEE County'!E601</f>
        <v>991.1423871016874</v>
      </c>
      <c r="F626" s="1">
        <f>+Metro_Dade!I722</f>
        <v>0</v>
      </c>
      <c r="L626" s="1">
        <f t="shared" si="32"/>
        <v>1144.4171439092609</v>
      </c>
    </row>
    <row r="627" spans="1:12" x14ac:dyDescent="0.2">
      <c r="A627" s="304">
        <f t="shared" si="33"/>
        <v>2060</v>
      </c>
      <c r="B627" s="304">
        <f t="shared" si="34"/>
        <v>1</v>
      </c>
      <c r="C627" s="1">
        <f>'Florida_Keys FR'!G674</f>
        <v>153.0764819201311</v>
      </c>
      <c r="D627" s="1">
        <f>+Key_West!J758</f>
        <v>0</v>
      </c>
      <c r="E627" s="164">
        <f>+'LEE County'!E602</f>
        <v>1187.0092545613506</v>
      </c>
      <c r="F627" s="1">
        <f>+Metro_Dade!I723</f>
        <v>0</v>
      </c>
      <c r="L627" s="1">
        <f t="shared" si="32"/>
        <v>1340.0857364814817</v>
      </c>
    </row>
    <row r="628" spans="1:12" x14ac:dyDescent="0.2">
      <c r="A628" s="304">
        <f t="shared" si="33"/>
        <v>2060</v>
      </c>
      <c r="B628" s="304">
        <f t="shared" si="34"/>
        <v>2</v>
      </c>
      <c r="C628" s="1">
        <f>'Florida_Keys FR'!G675</f>
        <v>151.37129644102515</v>
      </c>
      <c r="D628" s="1">
        <f>+Key_West!J759</f>
        <v>0</v>
      </c>
      <c r="E628" s="164">
        <f>+'LEE County'!E603</f>
        <v>1103.3256284944996</v>
      </c>
      <c r="F628" s="1">
        <f>+Metro_Dade!I724</f>
        <v>0</v>
      </c>
      <c r="L628" s="1">
        <f t="shared" si="32"/>
        <v>1254.6969249355247</v>
      </c>
    </row>
    <row r="629" spans="1:12" x14ac:dyDescent="0.2">
      <c r="A629" s="304">
        <f t="shared" si="33"/>
        <v>2060</v>
      </c>
      <c r="B629" s="304">
        <f t="shared" si="34"/>
        <v>3</v>
      </c>
      <c r="C629" s="1">
        <f>'Florida_Keys FR'!G676</f>
        <v>160.22510238983338</v>
      </c>
      <c r="D629" s="1">
        <f>+Key_West!J760</f>
        <v>0</v>
      </c>
      <c r="E629" s="164">
        <f>+'LEE County'!E604</f>
        <v>1011.943550916003</v>
      </c>
      <c r="F629" s="1">
        <f>+Metro_Dade!I725</f>
        <v>0</v>
      </c>
      <c r="L629" s="1">
        <f t="shared" si="32"/>
        <v>1172.1686533058364</v>
      </c>
    </row>
    <row r="630" spans="1:12" x14ac:dyDescent="0.2">
      <c r="A630" s="304">
        <f t="shared" si="33"/>
        <v>2060</v>
      </c>
      <c r="B630" s="304">
        <f t="shared" si="34"/>
        <v>4</v>
      </c>
      <c r="C630" s="1">
        <f>'Florida_Keys FR'!G677</f>
        <v>166.46009292164612</v>
      </c>
      <c r="D630" s="1">
        <f>+Key_West!J761</f>
        <v>0</v>
      </c>
      <c r="E630" s="164">
        <f>+'LEE County'!E605</f>
        <v>1015.5671839939561</v>
      </c>
      <c r="F630" s="1">
        <f>+Metro_Dade!I726</f>
        <v>0</v>
      </c>
      <c r="L630" s="1">
        <f t="shared" si="32"/>
        <v>1182.0272769156022</v>
      </c>
    </row>
    <row r="631" spans="1:12" x14ac:dyDescent="0.2">
      <c r="A631" s="304">
        <f t="shared" si="33"/>
        <v>2060</v>
      </c>
      <c r="B631" s="304">
        <f t="shared" si="34"/>
        <v>5</v>
      </c>
      <c r="C631" s="1">
        <f>'Florida_Keys FR'!G678</f>
        <v>182.80632593127859</v>
      </c>
      <c r="D631" s="1">
        <f>+Key_West!J762</f>
        <v>0</v>
      </c>
      <c r="E631" s="164">
        <f>+'LEE County'!E606</f>
        <v>1077.6186879891563</v>
      </c>
      <c r="F631" s="1">
        <f>+Metro_Dade!I727</f>
        <v>0</v>
      </c>
      <c r="L631" s="1">
        <f t="shared" si="32"/>
        <v>1260.425013920435</v>
      </c>
    </row>
    <row r="632" spans="1:12" x14ac:dyDescent="0.2">
      <c r="A632" s="304">
        <f t="shared" si="33"/>
        <v>2060</v>
      </c>
      <c r="B632" s="304">
        <f t="shared" si="34"/>
        <v>6</v>
      </c>
      <c r="C632" s="1">
        <f>'Florida_Keys FR'!G679</f>
        <v>186.61779540434802</v>
      </c>
      <c r="D632" s="1">
        <f>+Key_West!J763</f>
        <v>0</v>
      </c>
      <c r="E632" s="164">
        <f>+'LEE County'!E607</f>
        <v>1097.6035191693629</v>
      </c>
      <c r="F632" s="1">
        <f>+Metro_Dade!I728</f>
        <v>0</v>
      </c>
      <c r="L632" s="1">
        <f t="shared" si="32"/>
        <v>1284.221314573711</v>
      </c>
    </row>
    <row r="633" spans="1:12" x14ac:dyDescent="0.2">
      <c r="A633" s="304">
        <f t="shared" si="33"/>
        <v>2060</v>
      </c>
      <c r="B633" s="304">
        <f t="shared" si="34"/>
        <v>7</v>
      </c>
      <c r="C633" s="1">
        <f>'Florida_Keys FR'!G680</f>
        <v>196.75076539126229</v>
      </c>
      <c r="D633" s="1">
        <f>+Key_West!J764</f>
        <v>0</v>
      </c>
      <c r="E633" s="164">
        <f>+'LEE County'!E608</f>
        <v>1113.5631398063656</v>
      </c>
      <c r="F633" s="1">
        <f>+Metro_Dade!I729</f>
        <v>0</v>
      </c>
      <c r="L633" s="1">
        <f t="shared" si="32"/>
        <v>1310.3139051976279</v>
      </c>
    </row>
    <row r="634" spans="1:12" x14ac:dyDescent="0.2">
      <c r="A634" s="304">
        <f t="shared" si="33"/>
        <v>2060</v>
      </c>
      <c r="B634" s="304">
        <f t="shared" si="34"/>
        <v>8</v>
      </c>
      <c r="C634" s="1">
        <f>'Florida_Keys FR'!G681</f>
        <v>194.9026701498631</v>
      </c>
      <c r="D634" s="1">
        <f>+Key_West!J765</f>
        <v>0</v>
      </c>
      <c r="E634" s="164">
        <f>+'LEE County'!E609</f>
        <v>1111.2742541308419</v>
      </c>
      <c r="F634" s="1">
        <f>+Metro_Dade!I730</f>
        <v>0</v>
      </c>
      <c r="L634" s="1">
        <f t="shared" si="32"/>
        <v>1306.176924280705</v>
      </c>
    </row>
    <row r="635" spans="1:12" x14ac:dyDescent="0.2">
      <c r="A635" s="304">
        <f t="shared" si="33"/>
        <v>2060</v>
      </c>
      <c r="B635" s="304">
        <f t="shared" si="34"/>
        <v>9</v>
      </c>
      <c r="C635" s="1">
        <f>'Florida_Keys FR'!G682</f>
        <v>183.92738369280164</v>
      </c>
      <c r="D635" s="1">
        <f>+Key_West!J766</f>
        <v>0</v>
      </c>
      <c r="E635" s="164">
        <f>+'LEE County'!E610</f>
        <v>1088.1087207459782</v>
      </c>
      <c r="F635" s="1">
        <f>+Metro_Dade!I731</f>
        <v>0</v>
      </c>
      <c r="L635" s="1">
        <f t="shared" si="32"/>
        <v>1272.0361044387798</v>
      </c>
    </row>
    <row r="636" spans="1:12" x14ac:dyDescent="0.2">
      <c r="A636" s="304">
        <f t="shared" si="33"/>
        <v>2060</v>
      </c>
      <c r="B636" s="304">
        <f t="shared" si="34"/>
        <v>10</v>
      </c>
      <c r="C636" s="1">
        <f>'Florida_Keys FR'!G683</f>
        <v>166.15554172050963</v>
      </c>
      <c r="D636" s="1">
        <f>+Key_West!J767</f>
        <v>0</v>
      </c>
      <c r="E636" s="164">
        <f>+'LEE County'!E611</f>
        <v>1045.0958964619701</v>
      </c>
      <c r="F636" s="1">
        <f>+Metro_Dade!I732</f>
        <v>0</v>
      </c>
      <c r="L636" s="1">
        <f t="shared" si="32"/>
        <v>1211.2514381824799</v>
      </c>
    </row>
    <row r="637" spans="1:12" x14ac:dyDescent="0.2">
      <c r="A637" s="304">
        <f t="shared" si="33"/>
        <v>2060</v>
      </c>
      <c r="B637" s="304">
        <f t="shared" si="34"/>
        <v>11</v>
      </c>
      <c r="C637" s="1">
        <f>'Florida_Keys FR'!G684</f>
        <v>148.41387328181415</v>
      </c>
      <c r="D637" s="1">
        <f>+Key_West!J768</f>
        <v>0</v>
      </c>
      <c r="E637" s="164">
        <f>+'LEE County'!E612</f>
        <v>990.17495452021001</v>
      </c>
      <c r="F637" s="1">
        <f>+Metro_Dade!I733</f>
        <v>0</v>
      </c>
      <c r="L637" s="1">
        <f t="shared" si="32"/>
        <v>1138.5888278020241</v>
      </c>
    </row>
    <row r="638" spans="1:12" x14ac:dyDescent="0.2">
      <c r="A638" s="304">
        <f t="shared" si="33"/>
        <v>2060</v>
      </c>
      <c r="B638" s="304">
        <f t="shared" si="34"/>
        <v>12</v>
      </c>
      <c r="C638" s="1">
        <f>'Florida_Keys FR'!G685</f>
        <v>154.05645806729197</v>
      </c>
      <c r="D638" s="1">
        <f>+Key_West!J769</f>
        <v>0</v>
      </c>
      <c r="E638" s="164">
        <f>+'LEE County'!E613</f>
        <v>1000.4493822714501</v>
      </c>
      <c r="F638" s="1">
        <f>+Metro_Dade!I734</f>
        <v>0</v>
      </c>
      <c r="L638" s="1">
        <f t="shared" si="32"/>
        <v>1154.505840338742</v>
      </c>
    </row>
    <row r="639" spans="1:12" x14ac:dyDescent="0.2">
      <c r="A639" s="304">
        <f t="shared" si="33"/>
        <v>2061</v>
      </c>
      <c r="B639" s="304">
        <f t="shared" si="34"/>
        <v>1</v>
      </c>
      <c r="C639" s="1">
        <f>'Florida_Keys FR'!G686</f>
        <v>153.85717197792377</v>
      </c>
      <c r="D639" s="1">
        <f>+Key_West!J770</f>
        <v>0</v>
      </c>
      <c r="E639" s="164">
        <f>+'LEE County'!E614</f>
        <v>1195.5700728590446</v>
      </c>
      <c r="F639" s="1">
        <f>+Metro_Dade!I735</f>
        <v>0</v>
      </c>
      <c r="L639" s="1">
        <f t="shared" si="32"/>
        <v>1349.4272448369684</v>
      </c>
    </row>
    <row r="640" spans="1:12" x14ac:dyDescent="0.2">
      <c r="A640" s="304">
        <f t="shared" si="33"/>
        <v>2061</v>
      </c>
      <c r="B640" s="304">
        <f t="shared" si="34"/>
        <v>2</v>
      </c>
      <c r="C640" s="1">
        <f>'Florida_Keys FR'!G687</f>
        <v>152.14329005287442</v>
      </c>
      <c r="D640" s="1">
        <f>+Key_West!J771</f>
        <v>0</v>
      </c>
      <c r="E640" s="164">
        <f>+'LEE County'!E615</f>
        <v>1112.7391532401407</v>
      </c>
      <c r="F640" s="1">
        <f>+Metro_Dade!I736</f>
        <v>0</v>
      </c>
      <c r="L640" s="1">
        <f t="shared" si="32"/>
        <v>1264.8824432930151</v>
      </c>
    </row>
    <row r="641" spans="1:12" x14ac:dyDescent="0.2">
      <c r="A641" s="304">
        <f t="shared" si="33"/>
        <v>2061</v>
      </c>
      <c r="B641" s="304">
        <f t="shared" si="34"/>
        <v>3</v>
      </c>
      <c r="C641" s="1">
        <f>'Florida_Keys FR'!G688</f>
        <v>161.04225041202156</v>
      </c>
      <c r="D641" s="1">
        <f>+Key_West!J772</f>
        <v>0</v>
      </c>
      <c r="E641" s="164">
        <f>+'LEE County'!E616</f>
        <v>1022.5366880889136</v>
      </c>
      <c r="F641" s="1">
        <f>+Metro_Dade!I737</f>
        <v>0</v>
      </c>
      <c r="L641" s="1">
        <f t="shared" si="32"/>
        <v>1183.5789385009352</v>
      </c>
    </row>
    <row r="642" spans="1:12" x14ac:dyDescent="0.2">
      <c r="A642" s="304">
        <f t="shared" si="33"/>
        <v>2061</v>
      </c>
      <c r="B642" s="304">
        <f t="shared" si="34"/>
        <v>4</v>
      </c>
      <c r="C642" s="1">
        <f>'Florida_Keys FR'!G689</f>
        <v>167.30903939554648</v>
      </c>
      <c r="D642" s="1">
        <f>+Key_West!J773</f>
        <v>0</v>
      </c>
      <c r="E642" s="164">
        <f>+'LEE County'!E617</f>
        <v>1026.0343264838566</v>
      </c>
      <c r="F642" s="1">
        <f>+Metro_Dade!I738</f>
        <v>0</v>
      </c>
      <c r="L642" s="1">
        <f t="shared" si="32"/>
        <v>1193.3433658794031</v>
      </c>
    </row>
    <row r="643" spans="1:12" x14ac:dyDescent="0.2">
      <c r="A643" s="304">
        <f t="shared" si="33"/>
        <v>2061</v>
      </c>
      <c r="B643" s="304">
        <f t="shared" si="34"/>
        <v>5</v>
      </c>
      <c r="C643" s="1">
        <f>'Florida_Keys FR'!G690</f>
        <v>183.73863819352812</v>
      </c>
      <c r="D643" s="1">
        <f>+Key_West!J774</f>
        <v>0</v>
      </c>
      <c r="E643" s="164">
        <f>+'LEE County'!E618</f>
        <v>1087.5551468401197</v>
      </c>
      <c r="F643" s="1">
        <f>+Metro_Dade!I739</f>
        <v>0</v>
      </c>
      <c r="L643" s="1">
        <f t="shared" si="32"/>
        <v>1271.293785033648</v>
      </c>
    </row>
    <row r="644" spans="1:12" x14ac:dyDescent="0.2">
      <c r="A644" s="304">
        <f t="shared" si="33"/>
        <v>2061</v>
      </c>
      <c r="B644" s="304">
        <f t="shared" si="34"/>
        <v>6</v>
      </c>
      <c r="C644" s="1">
        <f>'Florida_Keys FR'!G691</f>
        <v>187.56954616091019</v>
      </c>
      <c r="D644" s="1">
        <f>+Key_West!J775</f>
        <v>0</v>
      </c>
      <c r="E644" s="164">
        <f>+'LEE County'!E619</f>
        <v>1107.2431165204207</v>
      </c>
      <c r="F644" s="1">
        <f>+Metro_Dade!I740</f>
        <v>0</v>
      </c>
      <c r="L644" s="1">
        <f t="shared" ref="L644:L674" si="35">SUM(C644:K644)</f>
        <v>1294.8126626813309</v>
      </c>
    </row>
    <row r="645" spans="1:12" x14ac:dyDescent="0.2">
      <c r="A645" s="304">
        <f t="shared" si="33"/>
        <v>2061</v>
      </c>
      <c r="B645" s="304">
        <f t="shared" si="34"/>
        <v>7</v>
      </c>
      <c r="C645" s="1">
        <f>'Florida_Keys FR'!G692</f>
        <v>197.75378910214667</v>
      </c>
      <c r="D645" s="1">
        <f>+Key_West!J776</f>
        <v>0</v>
      </c>
      <c r="E645" s="164">
        <f>+'LEE County'!E620</f>
        <v>1122.9488888088376</v>
      </c>
      <c r="F645" s="1">
        <f>+Metro_Dade!I741</f>
        <v>0</v>
      </c>
      <c r="L645" s="1">
        <f t="shared" si="35"/>
        <v>1320.7026779109842</v>
      </c>
    </row>
    <row r="646" spans="1:12" x14ac:dyDescent="0.2">
      <c r="A646" s="304">
        <f t="shared" si="33"/>
        <v>2061</v>
      </c>
      <c r="B646" s="304">
        <f t="shared" si="34"/>
        <v>8</v>
      </c>
      <c r="C646" s="1">
        <f>'Florida_Keys FR'!G693</f>
        <v>195.89667376762745</v>
      </c>
      <c r="D646" s="1">
        <f>+Key_West!J777</f>
        <v>0</v>
      </c>
      <c r="E646" s="164">
        <f>+'LEE County'!E621</f>
        <v>1120.6156944489549</v>
      </c>
      <c r="F646" s="1">
        <f>+Metro_Dade!I742</f>
        <v>0</v>
      </c>
      <c r="L646" s="1">
        <f t="shared" si="35"/>
        <v>1316.5123682165822</v>
      </c>
    </row>
    <row r="647" spans="1:12" x14ac:dyDescent="0.2">
      <c r="A647" s="304">
        <f t="shared" ref="A647:A674" si="36">A635+1</f>
        <v>2061</v>
      </c>
      <c r="B647" s="304">
        <f t="shared" ref="B647:B674" si="37">B635</f>
        <v>9</v>
      </c>
      <c r="C647" s="1">
        <f>'Florida_Keys FR'!G694</f>
        <v>184.86541334963488</v>
      </c>
      <c r="D647" s="1">
        <f>+Key_West!J778</f>
        <v>0</v>
      </c>
      <c r="E647" s="164">
        <f>+'LEE County'!E622</f>
        <v>1097.6914770589867</v>
      </c>
      <c r="F647" s="1">
        <f>+Metro_Dade!I743</f>
        <v>0</v>
      </c>
      <c r="L647" s="1">
        <f t="shared" si="35"/>
        <v>1282.5568904086217</v>
      </c>
    </row>
    <row r="648" spans="1:12" x14ac:dyDescent="0.2">
      <c r="A648" s="304">
        <f t="shared" si="36"/>
        <v>2061</v>
      </c>
      <c r="B648" s="304">
        <f t="shared" si="37"/>
        <v>10</v>
      </c>
      <c r="C648" s="1">
        <f>'Florida_Keys FR'!G695</f>
        <v>167.0029349832844</v>
      </c>
      <c r="D648" s="1">
        <f>+Key_West!J779</f>
        <v>0</v>
      </c>
      <c r="E648" s="164">
        <f>+'LEE County'!E623</f>
        <v>1054.826771092502</v>
      </c>
      <c r="F648" s="1">
        <f>+Metro_Dade!I744</f>
        <v>0</v>
      </c>
      <c r="L648" s="1">
        <f t="shared" si="35"/>
        <v>1221.8297060757864</v>
      </c>
    </row>
    <row r="649" spans="1:12" x14ac:dyDescent="0.2">
      <c r="A649" s="304">
        <f t="shared" si="36"/>
        <v>2061</v>
      </c>
      <c r="B649" s="304">
        <f t="shared" si="37"/>
        <v>11</v>
      </c>
      <c r="C649" s="1">
        <f>'Florida_Keys FR'!G696</f>
        <v>149.17078403555135</v>
      </c>
      <c r="D649" s="1">
        <f>+Key_West!J780</f>
        <v>0</v>
      </c>
      <c r="E649" s="164">
        <f>+'LEE County'!E624</f>
        <v>999.9645162234101</v>
      </c>
      <c r="F649" s="1">
        <f>+Metro_Dade!I745</f>
        <v>0</v>
      </c>
      <c r="L649" s="1">
        <f t="shared" si="35"/>
        <v>1149.1353002589615</v>
      </c>
    </row>
    <row r="650" spans="1:12" x14ac:dyDescent="0.2">
      <c r="A650" s="304">
        <f t="shared" si="36"/>
        <v>2061</v>
      </c>
      <c r="B650" s="304">
        <f t="shared" si="37"/>
        <v>12</v>
      </c>
      <c r="C650" s="1">
        <f>'Florida_Keys FR'!G697</f>
        <v>154.842146003435</v>
      </c>
      <c r="D650" s="1">
        <f>+Key_West!J781</f>
        <v>0</v>
      </c>
      <c r="E650" s="164">
        <f>+'LEE County'!E625</f>
        <v>1009.8437717048597</v>
      </c>
      <c r="F650" s="1">
        <f>+Metro_Dade!I746</f>
        <v>0</v>
      </c>
      <c r="L650" s="1">
        <f t="shared" si="35"/>
        <v>1164.6859177082947</v>
      </c>
    </row>
    <row r="651" spans="1:12" x14ac:dyDescent="0.2">
      <c r="A651" s="304">
        <f t="shared" si="36"/>
        <v>2062</v>
      </c>
      <c r="B651" s="304">
        <f t="shared" si="37"/>
        <v>1</v>
      </c>
      <c r="C651" s="1">
        <f>'Florida_Keys FR'!G698</f>
        <v>154.64184355501118</v>
      </c>
      <c r="D651" s="1">
        <f>+Key_West!J782</f>
        <v>0</v>
      </c>
      <c r="E651" s="164">
        <f>+'LEE County'!E626</f>
        <v>1204.1926325539891</v>
      </c>
      <c r="F651" s="1">
        <f>+Metro_Dade!I747</f>
        <v>0</v>
      </c>
      <c r="L651" s="1">
        <f t="shared" si="35"/>
        <v>1358.8344761090002</v>
      </c>
    </row>
    <row r="652" spans="1:12" x14ac:dyDescent="0.2">
      <c r="A652" s="304">
        <f t="shared" si="36"/>
        <v>2062</v>
      </c>
      <c r="B652" s="304">
        <f t="shared" si="37"/>
        <v>2</v>
      </c>
      <c r="C652" s="1">
        <f>'Florida_Keys FR'!G699</f>
        <v>152.91922083214413</v>
      </c>
      <c r="D652" s="1">
        <f>+Key_West!J783</f>
        <v>0</v>
      </c>
      <c r="E652" s="164">
        <f>+'LEE County'!E627</f>
        <v>1122.2329937564375</v>
      </c>
      <c r="F652" s="1">
        <f>+Metro_Dade!I748</f>
        <v>0</v>
      </c>
      <c r="L652" s="1">
        <f t="shared" si="35"/>
        <v>1275.1522145885817</v>
      </c>
    </row>
    <row r="653" spans="1:12" x14ac:dyDescent="0.2">
      <c r="A653" s="304">
        <f t="shared" si="36"/>
        <v>2062</v>
      </c>
      <c r="B653" s="304">
        <f t="shared" si="37"/>
        <v>3</v>
      </c>
      <c r="C653" s="1">
        <f>'Florida_Keys FR'!G700</f>
        <v>161.8635658891229</v>
      </c>
      <c r="D653" s="1">
        <f>+Key_West!J784</f>
        <v>0</v>
      </c>
      <c r="E653" s="164">
        <f>+'LEE County'!E628</f>
        <v>1033.2407153950362</v>
      </c>
      <c r="F653" s="1">
        <f>+Metro_Dade!I749</f>
        <v>0</v>
      </c>
      <c r="L653" s="1">
        <f t="shared" si="35"/>
        <v>1195.104281284159</v>
      </c>
    </row>
    <row r="654" spans="1:12" x14ac:dyDescent="0.2">
      <c r="A654" s="304">
        <f t="shared" si="36"/>
        <v>2062</v>
      </c>
      <c r="B654" s="304">
        <f t="shared" si="37"/>
        <v>4</v>
      </c>
      <c r="C654" s="1">
        <f>'Florida_Keys FR'!G701</f>
        <v>168.16231549646372</v>
      </c>
      <c r="D654" s="1">
        <f>+Key_West!J785</f>
        <v>0</v>
      </c>
      <c r="E654" s="164">
        <f>+'LEE County'!E629</f>
        <v>1036.6093506320369</v>
      </c>
      <c r="F654" s="1">
        <f>+Metro_Dade!I750</f>
        <v>0</v>
      </c>
      <c r="L654" s="1">
        <f t="shared" si="35"/>
        <v>1204.7716661285006</v>
      </c>
    </row>
    <row r="655" spans="1:12" x14ac:dyDescent="0.2">
      <c r="A655" s="304">
        <f t="shared" si="36"/>
        <v>2062</v>
      </c>
      <c r="B655" s="304">
        <f t="shared" si="37"/>
        <v>5</v>
      </c>
      <c r="C655" s="1">
        <f>'Florida_Keys FR'!G702</f>
        <v>184.67570524831513</v>
      </c>
      <c r="D655" s="1">
        <f>+Key_West!J786</f>
        <v>0</v>
      </c>
      <c r="E655" s="164">
        <f>+'LEE County'!E630</f>
        <v>1097.5832273524345</v>
      </c>
      <c r="F655" s="1">
        <f>+Metro_Dade!I751</f>
        <v>0</v>
      </c>
      <c r="L655" s="1">
        <f t="shared" si="35"/>
        <v>1282.2589326007496</v>
      </c>
    </row>
    <row r="656" spans="1:12" x14ac:dyDescent="0.2">
      <c r="A656" s="304">
        <f t="shared" si="36"/>
        <v>2062</v>
      </c>
      <c r="B656" s="304">
        <f t="shared" si="37"/>
        <v>6</v>
      </c>
      <c r="C656" s="1">
        <f>'Florida_Keys FR'!G703</f>
        <v>188.52615084633084</v>
      </c>
      <c r="D656" s="1">
        <f>+Key_West!J787</f>
        <v>0</v>
      </c>
      <c r="E656" s="164">
        <f>+'LEE County'!E631</f>
        <v>1116.9673727081781</v>
      </c>
      <c r="F656" s="1">
        <f>+Metro_Dade!I752</f>
        <v>0</v>
      </c>
      <c r="L656" s="1">
        <f t="shared" si="35"/>
        <v>1305.493523554509</v>
      </c>
    </row>
    <row r="657" spans="1:12" x14ac:dyDescent="0.2">
      <c r="A657" s="304">
        <f t="shared" si="36"/>
        <v>2062</v>
      </c>
      <c r="B657" s="304">
        <f t="shared" si="37"/>
        <v>7</v>
      </c>
      <c r="C657" s="1">
        <f>'Florida_Keys FR'!G704</f>
        <v>198.76192616830872</v>
      </c>
      <c r="D657" s="1">
        <f>+Key_West!J788</f>
        <v>0</v>
      </c>
      <c r="E657" s="164">
        <f>+'LEE County'!E632</f>
        <v>1132.4137462885826</v>
      </c>
      <c r="F657" s="1">
        <f>+Metro_Dade!I753</f>
        <v>0</v>
      </c>
      <c r="L657" s="1">
        <f t="shared" si="35"/>
        <v>1331.1756724568913</v>
      </c>
    </row>
    <row r="658" spans="1:12" x14ac:dyDescent="0.2">
      <c r="A658" s="304">
        <f t="shared" si="36"/>
        <v>2062</v>
      </c>
      <c r="B658" s="304">
        <f t="shared" si="37"/>
        <v>8</v>
      </c>
      <c r="C658" s="1">
        <f>'Florida_Keys FR'!G705</f>
        <v>196.8957468038424</v>
      </c>
      <c r="D658" s="1">
        <f>+Key_West!J789</f>
        <v>0</v>
      </c>
      <c r="E658" s="164">
        <f>+'LEE County'!E633</f>
        <v>1130.035659493878</v>
      </c>
      <c r="F658" s="1">
        <f>+Metro_Dade!I754</f>
        <v>0</v>
      </c>
      <c r="L658" s="1">
        <f t="shared" si="35"/>
        <v>1326.9314062977205</v>
      </c>
    </row>
    <row r="659" spans="1:12" x14ac:dyDescent="0.2">
      <c r="A659" s="304">
        <f t="shared" si="36"/>
        <v>2062</v>
      </c>
      <c r="B659" s="304">
        <f t="shared" si="37"/>
        <v>9</v>
      </c>
      <c r="C659" s="1">
        <f>'Florida_Keys FR'!G706</f>
        <v>185.80822695771795</v>
      </c>
      <c r="D659" s="1">
        <f>+Key_West!J790</f>
        <v>0</v>
      </c>
      <c r="E659" s="164">
        <f>+'LEE County'!E634</f>
        <v>1107.3586267940898</v>
      </c>
      <c r="F659" s="1">
        <f>+Metro_Dade!I755</f>
        <v>0</v>
      </c>
      <c r="L659" s="1">
        <f t="shared" si="35"/>
        <v>1293.1668537518078</v>
      </c>
    </row>
    <row r="660" spans="1:12" x14ac:dyDescent="0.2">
      <c r="A660" s="304">
        <f t="shared" si="36"/>
        <v>2062</v>
      </c>
      <c r="B660" s="304">
        <f t="shared" si="37"/>
        <v>10</v>
      </c>
      <c r="C660" s="1">
        <f>'Florida_Keys FR'!G707</f>
        <v>167.85464995169934</v>
      </c>
      <c r="D660" s="1">
        <f>+Key_West!J791</f>
        <v>0</v>
      </c>
      <c r="E660" s="164">
        <f>+'LEE County'!E635</f>
        <v>1064.6482497732418</v>
      </c>
      <c r="F660" s="1">
        <f>+Metro_Dade!I756</f>
        <v>0</v>
      </c>
      <c r="L660" s="1">
        <f t="shared" si="35"/>
        <v>1232.502899724941</v>
      </c>
    </row>
    <row r="661" spans="1:12" x14ac:dyDescent="0.2">
      <c r="A661" s="304">
        <f t="shared" si="36"/>
        <v>2062</v>
      </c>
      <c r="B661" s="304">
        <f t="shared" si="37"/>
        <v>11</v>
      </c>
      <c r="C661" s="1">
        <f>'Florida_Keys FR'!G708</f>
        <v>149.93155503413263</v>
      </c>
      <c r="D661" s="1">
        <f>+Key_West!J792</f>
        <v>0</v>
      </c>
      <c r="E661" s="164">
        <f>+'LEE County'!E636</f>
        <v>1009.8508643762202</v>
      </c>
      <c r="F661" s="1">
        <f>+Metro_Dade!I757</f>
        <v>0</v>
      </c>
      <c r="L661" s="1">
        <f t="shared" si="35"/>
        <v>1159.7824194103528</v>
      </c>
    </row>
    <row r="662" spans="1:12" x14ac:dyDescent="0.2">
      <c r="A662" s="304">
        <f t="shared" si="36"/>
        <v>2062</v>
      </c>
      <c r="B662" s="304">
        <f t="shared" si="37"/>
        <v>12</v>
      </c>
      <c r="C662" s="1">
        <f>'Florida_Keys FR'!G709</f>
        <v>155.63184094805237</v>
      </c>
      <c r="D662" s="1">
        <f>+Key_West!J793</f>
        <v>0</v>
      </c>
      <c r="E662" s="164">
        <f>+'LEE County'!E637</f>
        <v>1019.326376048879</v>
      </c>
      <c r="F662" s="1">
        <f>+Metro_Dade!I758</f>
        <v>0</v>
      </c>
      <c r="L662" s="1">
        <f t="shared" si="35"/>
        <v>1174.9582169969312</v>
      </c>
    </row>
    <row r="663" spans="1:12" x14ac:dyDescent="0.2">
      <c r="A663" s="304">
        <f t="shared" si="36"/>
        <v>2063</v>
      </c>
      <c r="B663" s="304">
        <f t="shared" si="37"/>
        <v>1</v>
      </c>
      <c r="C663" s="1">
        <f>'Florida_Keys FR'!G710</f>
        <v>155.43051695714175</v>
      </c>
      <c r="D663" s="1">
        <f>+Key_West!J794</f>
        <v>0</v>
      </c>
      <c r="E663" s="164">
        <f>+'LEE County'!E638</f>
        <v>1212.8773789307359</v>
      </c>
      <c r="F663" s="1">
        <f>+Metro_Dade!I759</f>
        <v>0</v>
      </c>
      <c r="L663" s="1">
        <f t="shared" si="35"/>
        <v>1368.3078958878775</v>
      </c>
    </row>
    <row r="664" spans="1:12" x14ac:dyDescent="0.2">
      <c r="A664" s="304">
        <f t="shared" si="36"/>
        <v>2063</v>
      </c>
      <c r="B664" s="304">
        <f t="shared" si="37"/>
        <v>2</v>
      </c>
      <c r="C664" s="1">
        <f>'Florida_Keys FR'!G711</f>
        <v>153.69910885838812</v>
      </c>
      <c r="D664" s="1">
        <f>+Key_West!J795</f>
        <v>0</v>
      </c>
      <c r="E664" s="164">
        <f>+'LEE County'!E639</f>
        <v>1131.8078352939408</v>
      </c>
      <c r="F664" s="1">
        <f>+Metro_Dade!I760</f>
        <v>0</v>
      </c>
      <c r="L664" s="1">
        <f t="shared" si="35"/>
        <v>1285.506944152329</v>
      </c>
    </row>
    <row r="665" spans="1:12" x14ac:dyDescent="0.2">
      <c r="A665" s="304">
        <f t="shared" si="36"/>
        <v>2063</v>
      </c>
      <c r="B665" s="304">
        <f t="shared" si="37"/>
        <v>3</v>
      </c>
      <c r="C665" s="1">
        <f>'Florida_Keys FR'!G712</f>
        <v>162.68907007515745</v>
      </c>
      <c r="D665" s="1">
        <f>+Key_West!J796</f>
        <v>0</v>
      </c>
      <c r="E665" s="164">
        <f>+'LEE County'!E640</f>
        <v>1044.0567936445673</v>
      </c>
      <c r="F665" s="1">
        <f>+Metro_Dade!I761</f>
        <v>0</v>
      </c>
      <c r="L665" s="1">
        <f t="shared" si="35"/>
        <v>1206.7458637197246</v>
      </c>
    </row>
    <row r="666" spans="1:12" x14ac:dyDescent="0.2">
      <c r="A666" s="304">
        <f t="shared" si="36"/>
        <v>2063</v>
      </c>
      <c r="B666" s="304">
        <f t="shared" si="37"/>
        <v>4</v>
      </c>
      <c r="C666" s="1">
        <f>'Florida_Keys FR'!G713</f>
        <v>169.01994330549564</v>
      </c>
      <c r="D666" s="1">
        <f>+Key_West!J797</f>
        <v>0</v>
      </c>
      <c r="E666" s="164">
        <f>+'LEE County'!E641</f>
        <v>1047.2933683419801</v>
      </c>
      <c r="F666" s="1">
        <f>+Metro_Dade!I762</f>
        <v>0</v>
      </c>
      <c r="L666" s="1">
        <f t="shared" si="35"/>
        <v>1216.3133116474758</v>
      </c>
    </row>
    <row r="667" spans="1:12" x14ac:dyDescent="0.2">
      <c r="A667" s="304">
        <f t="shared" si="36"/>
        <v>2063</v>
      </c>
      <c r="B667" s="304">
        <f t="shared" si="37"/>
        <v>5</v>
      </c>
      <c r="C667" s="1">
        <f>'Florida_Keys FR'!G714</f>
        <v>185.61755134508155</v>
      </c>
      <c r="D667" s="1">
        <f>+Key_West!J798</f>
        <v>0</v>
      </c>
      <c r="E667" s="164">
        <f>+'LEE County'!E642</f>
        <v>1107.703774347073</v>
      </c>
      <c r="F667" s="1">
        <f>+Metro_Dade!I763</f>
        <v>0</v>
      </c>
      <c r="L667" s="1">
        <f t="shared" si="35"/>
        <v>1293.3213256921545</v>
      </c>
    </row>
    <row r="668" spans="1:12" x14ac:dyDescent="0.2">
      <c r="A668" s="304">
        <f t="shared" si="36"/>
        <v>2063</v>
      </c>
      <c r="B668" s="304">
        <f t="shared" si="37"/>
        <v>6</v>
      </c>
      <c r="C668" s="1">
        <f>'Florida_Keys FR'!G715</f>
        <v>189.48763421564715</v>
      </c>
      <c r="D668" s="1">
        <f>+Key_West!J799</f>
        <v>0</v>
      </c>
      <c r="E668" s="164">
        <f>+'LEE County'!E643</f>
        <v>1126.777031240727</v>
      </c>
      <c r="F668" s="1">
        <f>+Metro_Dade!I764</f>
        <v>0</v>
      </c>
      <c r="L668" s="1">
        <f t="shared" si="35"/>
        <v>1316.2646654563741</v>
      </c>
    </row>
    <row r="669" spans="1:12" x14ac:dyDescent="0.2">
      <c r="A669" s="304">
        <f t="shared" si="36"/>
        <v>2063</v>
      </c>
      <c r="B669" s="304">
        <f t="shared" si="37"/>
        <v>7</v>
      </c>
      <c r="C669" s="1">
        <f>'Florida_Keys FR'!G716</f>
        <v>199.77520265732977</v>
      </c>
      <c r="D669" s="1">
        <f>+Key_West!J800</f>
        <v>0</v>
      </c>
      <c r="E669" s="164">
        <f>+'LEE County'!E644</f>
        <v>1141.9583790172323</v>
      </c>
      <c r="F669" s="1">
        <f>+Metro_Dade!I765</f>
        <v>0</v>
      </c>
      <c r="L669" s="1">
        <f t="shared" si="35"/>
        <v>1341.7335816745622</v>
      </c>
    </row>
    <row r="670" spans="1:12" x14ac:dyDescent="0.2">
      <c r="A670" s="304">
        <f t="shared" si="36"/>
        <v>2063</v>
      </c>
      <c r="B670" s="304">
        <f t="shared" si="37"/>
        <v>8</v>
      </c>
      <c r="C670" s="1">
        <f>'Florida_Keys FR'!G717</f>
        <v>197.89991511254203</v>
      </c>
      <c r="D670" s="1">
        <f>+Key_West!J801</f>
        <v>0</v>
      </c>
      <c r="E670" s="164">
        <f>+'LEE County'!E645</f>
        <v>1139.5348093493362</v>
      </c>
      <c r="F670" s="1">
        <f>+Metro_Dade!I766</f>
        <v>0</v>
      </c>
      <c r="L670" s="1">
        <f t="shared" si="35"/>
        <v>1337.4347244618782</v>
      </c>
    </row>
    <row r="671" spans="1:12" x14ac:dyDescent="0.2">
      <c r="A671" s="304">
        <f t="shared" si="36"/>
        <v>2063</v>
      </c>
      <c r="B671" s="304">
        <f t="shared" si="37"/>
        <v>9</v>
      </c>
      <c r="C671" s="1">
        <f>'Florida_Keys FR'!G718</f>
        <v>186.75584891520222</v>
      </c>
      <c r="D671" s="1">
        <f>+Key_West!J802</f>
        <v>0</v>
      </c>
      <c r="E671" s="164">
        <f>+'LEE County'!E646</f>
        <v>1117.1109131873104</v>
      </c>
      <c r="F671" s="1">
        <f>+Metro_Dade!I767</f>
        <v>0</v>
      </c>
      <c r="L671" s="1">
        <f t="shared" si="35"/>
        <v>1303.8667621025127</v>
      </c>
    </row>
    <row r="672" spans="1:12" x14ac:dyDescent="0.2">
      <c r="A672" s="304">
        <f t="shared" si="36"/>
        <v>2063</v>
      </c>
      <c r="B672" s="304">
        <f t="shared" si="37"/>
        <v>10</v>
      </c>
      <c r="C672" s="1">
        <f>'Florida_Keys FR'!G719</f>
        <v>168.7107086664532</v>
      </c>
      <c r="D672" s="1">
        <f>+Key_West!J803</f>
        <v>0</v>
      </c>
      <c r="E672" s="164">
        <f>+'LEE County'!E647</f>
        <v>1074.5611761173514</v>
      </c>
      <c r="F672" s="1">
        <f>+Metro_Dade!I768</f>
        <v>0</v>
      </c>
      <c r="L672" s="1">
        <f t="shared" si="35"/>
        <v>1243.2718847838046</v>
      </c>
    </row>
    <row r="673" spans="1:12" x14ac:dyDescent="0.2">
      <c r="A673" s="304">
        <f t="shared" si="36"/>
        <v>2063</v>
      </c>
      <c r="B673" s="304">
        <f t="shared" si="37"/>
        <v>11</v>
      </c>
      <c r="C673" s="1">
        <f>'Florida_Keys FR'!G720</f>
        <v>150.69620596480667</v>
      </c>
      <c r="D673" s="1">
        <f>+Key_West!J804</f>
        <v>0</v>
      </c>
      <c r="E673" s="164">
        <f>+'LEE County'!E648</f>
        <v>1019.8349558771321</v>
      </c>
      <c r="F673" s="1">
        <f>+Metro_Dade!I769</f>
        <v>0</v>
      </c>
      <c r="L673" s="1">
        <f t="shared" si="35"/>
        <v>1170.5311618419387</v>
      </c>
    </row>
    <row r="674" spans="1:12" x14ac:dyDescent="0.2">
      <c r="A674" s="304">
        <f t="shared" si="36"/>
        <v>2063</v>
      </c>
      <c r="B674" s="304">
        <f t="shared" si="37"/>
        <v>12</v>
      </c>
      <c r="C674" s="1">
        <f>'Florida_Keys FR'!G721</f>
        <v>156.42556333688728</v>
      </c>
      <c r="D674" s="1">
        <f>+Key_West!J805</f>
        <v>0</v>
      </c>
      <c r="E674" s="164">
        <f>+'LEE County'!E649</f>
        <v>1028.8980236564848</v>
      </c>
      <c r="F674" s="1">
        <f>+Metro_Dade!I770</f>
        <v>0</v>
      </c>
      <c r="L674" s="1">
        <f t="shared" si="35"/>
        <v>1185.3235869933721</v>
      </c>
    </row>
    <row r="675" spans="1:12" x14ac:dyDescent="0.2">
      <c r="E675" s="41"/>
    </row>
    <row r="676" spans="1:12" x14ac:dyDescent="0.2">
      <c r="E676" s="41"/>
    </row>
    <row r="677" spans="1:12" x14ac:dyDescent="0.2">
      <c r="E677" s="41"/>
    </row>
    <row r="678" spans="1:12" x14ac:dyDescent="0.2">
      <c r="E678" s="41"/>
    </row>
    <row r="679" spans="1:12" x14ac:dyDescent="0.2">
      <c r="E679" s="41"/>
    </row>
    <row r="680" spans="1:12" x14ac:dyDescent="0.2">
      <c r="E680" s="41"/>
    </row>
    <row r="681" spans="1:12" x14ac:dyDescent="0.2">
      <c r="E681" s="41"/>
    </row>
    <row r="682" spans="1:12" x14ac:dyDescent="0.2">
      <c r="E682" s="41"/>
    </row>
    <row r="683" spans="1:12" x14ac:dyDescent="0.2">
      <c r="E683" s="41"/>
    </row>
    <row r="684" spans="1:12" x14ac:dyDescent="0.2">
      <c r="E684" s="41"/>
    </row>
    <row r="685" spans="1:12" x14ac:dyDescent="0.2">
      <c r="E685" s="41"/>
    </row>
    <row r="686" spans="1:12" x14ac:dyDescent="0.2">
      <c r="E686" s="41"/>
    </row>
    <row r="687" spans="1:12" x14ac:dyDescent="0.2">
      <c r="E687" s="41"/>
    </row>
    <row r="688" spans="1:12" x14ac:dyDescent="0.2">
      <c r="E688" s="41"/>
    </row>
    <row r="689" spans="5:5" x14ac:dyDescent="0.2">
      <c r="E689" s="41"/>
    </row>
    <row r="690" spans="5:5" x14ac:dyDescent="0.2">
      <c r="E690" s="41"/>
    </row>
    <row r="691" spans="5:5" x14ac:dyDescent="0.2">
      <c r="E691" s="41"/>
    </row>
    <row r="692" spans="5:5" x14ac:dyDescent="0.2">
      <c r="E692" s="41"/>
    </row>
    <row r="693" spans="5:5" x14ac:dyDescent="0.2">
      <c r="E693" s="41"/>
    </row>
    <row r="694" spans="5:5" x14ac:dyDescent="0.2">
      <c r="E694" s="41"/>
    </row>
    <row r="695" spans="5:5" x14ac:dyDescent="0.2">
      <c r="E695" s="41"/>
    </row>
    <row r="696" spans="5:5" x14ac:dyDescent="0.2">
      <c r="E696" s="41"/>
    </row>
    <row r="697" spans="5:5" x14ac:dyDescent="0.2">
      <c r="E697" s="41"/>
    </row>
    <row r="698" spans="5:5" x14ac:dyDescent="0.2">
      <c r="E698" s="41"/>
    </row>
    <row r="699" spans="5:5" x14ac:dyDescent="0.2">
      <c r="E699" s="41"/>
    </row>
    <row r="700" spans="5:5" x14ac:dyDescent="0.2">
      <c r="E700" s="41"/>
    </row>
    <row r="701" spans="5:5" x14ac:dyDescent="0.2">
      <c r="E701" s="41"/>
    </row>
    <row r="702" spans="5:5" x14ac:dyDescent="0.2">
      <c r="E702" s="41"/>
    </row>
    <row r="703" spans="5:5" x14ac:dyDescent="0.2">
      <c r="E703" s="41"/>
    </row>
    <row r="704" spans="5:5" x14ac:dyDescent="0.2">
      <c r="E704" s="41"/>
    </row>
    <row r="705" spans="3:5" x14ac:dyDescent="0.2">
      <c r="E705" s="41"/>
    </row>
    <row r="706" spans="3:5" x14ac:dyDescent="0.2">
      <c r="E706" s="41"/>
    </row>
    <row r="707" spans="3:5" x14ac:dyDescent="0.2">
      <c r="E707" s="41"/>
    </row>
    <row r="708" spans="3:5" x14ac:dyDescent="0.2">
      <c r="E708" s="41"/>
    </row>
    <row r="709" spans="3:5" x14ac:dyDescent="0.2">
      <c r="E709" s="41"/>
    </row>
    <row r="710" spans="3:5" x14ac:dyDescent="0.2">
      <c r="E710" s="41"/>
    </row>
    <row r="711" spans="3:5" x14ac:dyDescent="0.2">
      <c r="E711" s="41"/>
    </row>
    <row r="712" spans="3:5" x14ac:dyDescent="0.2">
      <c r="E712" s="41"/>
    </row>
    <row r="713" spans="3:5" x14ac:dyDescent="0.2">
      <c r="E713" s="41"/>
    </row>
    <row r="714" spans="3:5" x14ac:dyDescent="0.2">
      <c r="E714" s="41"/>
    </row>
    <row r="715" spans="3:5" x14ac:dyDescent="0.2">
      <c r="E715" s="41"/>
    </row>
    <row r="716" spans="3:5" x14ac:dyDescent="0.2">
      <c r="E716" s="41"/>
    </row>
    <row r="717" spans="3:5" x14ac:dyDescent="0.2">
      <c r="E717" s="41"/>
    </row>
    <row r="718" spans="3:5" x14ac:dyDescent="0.2">
      <c r="C718" s="11"/>
      <c r="E718" s="41"/>
    </row>
    <row r="719" spans="3:5" x14ac:dyDescent="0.2">
      <c r="C719" s="11"/>
      <c r="E719" s="41"/>
    </row>
    <row r="720" spans="3:5" x14ac:dyDescent="0.2">
      <c r="C720" s="11"/>
      <c r="E720" s="41"/>
    </row>
    <row r="721" spans="3:3" x14ac:dyDescent="0.2">
      <c r="C721" s="11"/>
    </row>
    <row r="722" spans="3:3" x14ac:dyDescent="0.2">
      <c r="C722" s="11"/>
    </row>
    <row r="723" spans="3:3" x14ac:dyDescent="0.2">
      <c r="C723" s="11"/>
    </row>
    <row r="724" spans="3:3" x14ac:dyDescent="0.2">
      <c r="C724" s="11"/>
    </row>
    <row r="725" spans="3:3" x14ac:dyDescent="0.2">
      <c r="C725" s="11"/>
    </row>
    <row r="726" spans="3:3" x14ac:dyDescent="0.2">
      <c r="C726" s="11"/>
    </row>
    <row r="727" spans="3:3" x14ac:dyDescent="0.2">
      <c r="C727" s="11"/>
    </row>
    <row r="728" spans="3:3" x14ac:dyDescent="0.2">
      <c r="C728" s="11"/>
    </row>
    <row r="729" spans="3:3" x14ac:dyDescent="0.2">
      <c r="C729" s="11"/>
    </row>
    <row r="730" spans="3:3" x14ac:dyDescent="0.2">
      <c r="C730" s="11"/>
    </row>
    <row r="731" spans="3:3" x14ac:dyDescent="0.2">
      <c r="C731" s="11"/>
    </row>
    <row r="732" spans="3:3" x14ac:dyDescent="0.2">
      <c r="C732" s="11"/>
    </row>
    <row r="733" spans="3:3" x14ac:dyDescent="0.2">
      <c r="C733" s="11"/>
    </row>
    <row r="734" spans="3:3" x14ac:dyDescent="0.2">
      <c r="C734" s="11"/>
    </row>
    <row r="735" spans="3:3" x14ac:dyDescent="0.2">
      <c r="C735" s="11"/>
    </row>
    <row r="736" spans="3:3" x14ac:dyDescent="0.2">
      <c r="C736" s="11"/>
    </row>
    <row r="737" spans="3:3" x14ac:dyDescent="0.2">
      <c r="C737" s="11"/>
    </row>
    <row r="738" spans="3:3" x14ac:dyDescent="0.2">
      <c r="C738" s="11"/>
    </row>
    <row r="739" spans="3:3" x14ac:dyDescent="0.2">
      <c r="C739" s="11"/>
    </row>
    <row r="740" spans="3:3" x14ac:dyDescent="0.2">
      <c r="C740" s="11"/>
    </row>
    <row r="741" spans="3:3" x14ac:dyDescent="0.2">
      <c r="C741" s="11"/>
    </row>
    <row r="742" spans="3:3" x14ac:dyDescent="0.2">
      <c r="C742" s="11"/>
    </row>
    <row r="743" spans="3:3" x14ac:dyDescent="0.2">
      <c r="C743" s="11"/>
    </row>
    <row r="744" spans="3:3" x14ac:dyDescent="0.2">
      <c r="C744" s="11"/>
    </row>
    <row r="745" spans="3:3" x14ac:dyDescent="0.2">
      <c r="C745" s="11"/>
    </row>
    <row r="746" spans="3:3" x14ac:dyDescent="0.2">
      <c r="C746" s="11"/>
    </row>
    <row r="747" spans="3:3" x14ac:dyDescent="0.2">
      <c r="C747" s="11"/>
    </row>
    <row r="748" spans="3:3" x14ac:dyDescent="0.2">
      <c r="C748" s="11"/>
    </row>
    <row r="749" spans="3:3" x14ac:dyDescent="0.2">
      <c r="C749" s="11"/>
    </row>
    <row r="750" spans="3:3" x14ac:dyDescent="0.2">
      <c r="C750" s="11"/>
    </row>
    <row r="751" spans="3:3" x14ac:dyDescent="0.2">
      <c r="C751" s="11"/>
    </row>
    <row r="752" spans="3:3" x14ac:dyDescent="0.2">
      <c r="C752" s="11"/>
    </row>
    <row r="753" spans="3:3" x14ac:dyDescent="0.2">
      <c r="C753" s="11"/>
    </row>
    <row r="754" spans="3:3" x14ac:dyDescent="0.2">
      <c r="C754" s="11"/>
    </row>
    <row r="755" spans="3:3" x14ac:dyDescent="0.2">
      <c r="C755" s="11"/>
    </row>
    <row r="756" spans="3:3" x14ac:dyDescent="0.2">
      <c r="C756" s="11"/>
    </row>
    <row r="757" spans="3:3" x14ac:dyDescent="0.2">
      <c r="C757" s="11"/>
    </row>
    <row r="758" spans="3:3" x14ac:dyDescent="0.2">
      <c r="C758" s="11"/>
    </row>
    <row r="759" spans="3:3" x14ac:dyDescent="0.2">
      <c r="C759" s="11"/>
    </row>
    <row r="760" spans="3:3" x14ac:dyDescent="0.2">
      <c r="C760" s="11"/>
    </row>
    <row r="761" spans="3:3" x14ac:dyDescent="0.2">
      <c r="C761" s="11"/>
    </row>
    <row r="762" spans="3:3" x14ac:dyDescent="0.2">
      <c r="C762" s="11"/>
    </row>
    <row r="763" spans="3:3" x14ac:dyDescent="0.2">
      <c r="C763" s="11"/>
    </row>
  </sheetData>
  <mergeCells count="1">
    <mergeCell ref="A1:L1"/>
  </mergeCells>
  <pageMargins left="0.25" right="0.24" top="0.19" bottom="0.2" header="0.17" footer="0.18"/>
  <pageSetup scale="6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U719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M1" sqref="M1"/>
    </sheetView>
  </sheetViews>
  <sheetFormatPr defaultColWidth="9.140625" defaultRowHeight="12" x14ac:dyDescent="0.2"/>
  <cols>
    <col min="1" max="1" width="5" style="3" bestFit="1" customWidth="1"/>
    <col min="2" max="2" width="6.140625" style="2" bestFit="1" customWidth="1"/>
    <col min="3" max="3" width="10.7109375" style="2" bestFit="1" customWidth="1"/>
    <col min="4" max="4" width="8.28515625" style="2" bestFit="1" customWidth="1"/>
    <col min="5" max="5" width="9.85546875" style="2" bestFit="1" customWidth="1"/>
    <col min="6" max="6" width="10" style="2" bestFit="1" customWidth="1"/>
    <col min="7" max="7" width="17.85546875" style="2" bestFit="1" customWidth="1"/>
    <col min="8" max="8" width="17.85546875" style="2" customWidth="1"/>
    <col min="9" max="9" width="8.85546875" style="2" bestFit="1" customWidth="1"/>
    <col min="10" max="10" width="10.7109375" style="2" bestFit="1" customWidth="1"/>
    <col min="11" max="11" width="10" style="2" bestFit="1" customWidth="1"/>
    <col min="12" max="12" width="17.85546875" style="2" bestFit="1" customWidth="1"/>
    <col min="13" max="13" width="13.28515625" style="2" customWidth="1"/>
    <col min="14" max="14" width="4.5703125" style="2" bestFit="1" customWidth="1"/>
    <col min="15" max="15" width="9.140625" style="2"/>
    <col min="16" max="17" width="6.5703125" style="2" bestFit="1" customWidth="1"/>
    <col min="18" max="18" width="5.5703125" style="2" bestFit="1" customWidth="1"/>
    <col min="19" max="20" width="7.5703125" style="2" bestFit="1" customWidth="1"/>
    <col min="21" max="21" width="7" style="2" bestFit="1" customWidth="1"/>
    <col min="22" max="16384" width="9.140625" style="2"/>
  </cols>
  <sheetData>
    <row r="1" spans="1:18" ht="26.25" x14ac:dyDescent="0.25">
      <c r="A1" s="434" t="s">
        <v>39</v>
      </c>
      <c r="B1" s="434"/>
      <c r="C1" s="434"/>
      <c r="D1" s="434"/>
      <c r="E1" s="434"/>
      <c r="F1" s="434"/>
      <c r="G1" s="434"/>
      <c r="H1" s="434"/>
      <c r="I1" s="434"/>
      <c r="J1" s="434"/>
      <c r="K1" s="434"/>
      <c r="L1" s="434"/>
      <c r="M1" s="430" t="s">
        <v>258</v>
      </c>
    </row>
    <row r="2" spans="1:18" ht="12.75" thickBot="1" x14ac:dyDescent="0.25">
      <c r="A2" s="4" t="s">
        <v>3</v>
      </c>
      <c r="B2" s="4" t="s">
        <v>4</v>
      </c>
      <c r="C2" s="5" t="s">
        <v>10</v>
      </c>
      <c r="D2" s="5" t="s">
        <v>29</v>
      </c>
      <c r="E2" s="5" t="s">
        <v>30</v>
      </c>
      <c r="F2" s="5" t="s">
        <v>31</v>
      </c>
      <c r="G2" s="52" t="s">
        <v>38</v>
      </c>
      <c r="H2" s="62" t="s">
        <v>232</v>
      </c>
      <c r="I2" s="62" t="s">
        <v>133</v>
      </c>
      <c r="J2" s="5" t="s">
        <v>158</v>
      </c>
      <c r="K2" s="5" t="s">
        <v>183</v>
      </c>
      <c r="L2" s="5" t="s">
        <v>32</v>
      </c>
    </row>
    <row r="3" spans="1:18" x14ac:dyDescent="0.2">
      <c r="A3" s="3">
        <v>2008</v>
      </c>
      <c r="B3" s="6">
        <v>1</v>
      </c>
      <c r="C3" s="1">
        <f>'Florida_Keys PR'!C134</f>
        <v>59931.724102135777</v>
      </c>
      <c r="D3" s="1">
        <f>Key_West!E134</f>
        <v>18675</v>
      </c>
      <c r="E3" s="13"/>
      <c r="F3" s="1">
        <f>+Metro_Dade!D99/1000</f>
        <v>619.11699999999996</v>
      </c>
      <c r="G3" s="1"/>
      <c r="H3" s="1"/>
      <c r="I3" s="1"/>
      <c r="J3" s="1"/>
      <c r="K3" s="1"/>
      <c r="L3" s="1">
        <f>SUM(C3:K3)</f>
        <v>79225.841102135775</v>
      </c>
      <c r="R3" s="46"/>
    </row>
    <row r="4" spans="1:18" x14ac:dyDescent="0.2">
      <c r="A4" s="3">
        <v>2008</v>
      </c>
      <c r="B4" s="6">
        <v>2</v>
      </c>
      <c r="C4" s="1">
        <f>'Florida_Keys PR'!C135</f>
        <v>56764.521845330899</v>
      </c>
      <c r="D4" s="1">
        <f>Key_West!E135</f>
        <v>21230</v>
      </c>
      <c r="F4" s="1">
        <f>+Metro_Dade!D100/1000</f>
        <v>295.18900000000002</v>
      </c>
      <c r="G4" s="1"/>
      <c r="H4" s="1"/>
      <c r="I4" s="1"/>
      <c r="J4" s="1"/>
      <c r="K4" s="1"/>
      <c r="L4" s="1">
        <f t="shared" ref="L4:L67" si="0">SUM(C4:K4)</f>
        <v>78289.71084533089</v>
      </c>
    </row>
    <row r="5" spans="1:18" x14ac:dyDescent="0.2">
      <c r="A5" s="3">
        <v>2008</v>
      </c>
      <c r="B5" s="6">
        <v>3</v>
      </c>
      <c r="C5" s="1">
        <f>'Florida_Keys PR'!C136</f>
        <v>63920.012800461664</v>
      </c>
      <c r="D5" s="1">
        <f>Key_West!E136</f>
        <v>25200</v>
      </c>
      <c r="F5" s="1">
        <f>+Metro_Dade!D101/1000</f>
        <v>659.91099999999994</v>
      </c>
      <c r="G5" s="1"/>
      <c r="H5" s="1"/>
      <c r="I5" s="1"/>
      <c r="J5" s="1"/>
      <c r="K5" s="1"/>
      <c r="L5" s="1">
        <f t="shared" si="0"/>
        <v>89779.923800461664</v>
      </c>
    </row>
    <row r="6" spans="1:18" x14ac:dyDescent="0.2">
      <c r="A6" s="3">
        <v>2008</v>
      </c>
      <c r="B6" s="6">
        <v>4</v>
      </c>
      <c r="C6" s="1">
        <f>'Florida_Keys PR'!C137</f>
        <v>67007.526275533979</v>
      </c>
      <c r="D6" s="1">
        <f>Key_West!E137</f>
        <v>24595</v>
      </c>
      <c r="F6" s="1">
        <f>+Metro_Dade!D102/1000</f>
        <v>642.32100000000003</v>
      </c>
      <c r="G6" s="1"/>
      <c r="H6" s="1"/>
      <c r="I6" s="1"/>
      <c r="J6" s="1"/>
      <c r="K6" s="1"/>
      <c r="L6" s="1">
        <f t="shared" si="0"/>
        <v>92244.847275533975</v>
      </c>
    </row>
    <row r="7" spans="1:18" x14ac:dyDescent="0.2">
      <c r="A7" s="3">
        <v>2008</v>
      </c>
      <c r="B7" s="6">
        <v>5</v>
      </c>
      <c r="C7" s="1">
        <f>'Florida_Keys PR'!C138</f>
        <v>76639.151675482877</v>
      </c>
      <c r="D7" s="1">
        <f>Key_West!E138</f>
        <v>25695</v>
      </c>
      <c r="F7" s="1">
        <f>+Metro_Dade!D103/1000</f>
        <v>601.43499999999995</v>
      </c>
      <c r="G7" s="1"/>
      <c r="H7" s="1"/>
      <c r="I7" s="1"/>
      <c r="J7" s="1"/>
      <c r="K7" s="1"/>
      <c r="L7" s="1">
        <f t="shared" si="0"/>
        <v>102935.58667548287</v>
      </c>
    </row>
    <row r="8" spans="1:18" x14ac:dyDescent="0.2">
      <c r="A8" s="3">
        <v>2008</v>
      </c>
      <c r="B8" s="6">
        <v>6</v>
      </c>
      <c r="C8" s="1">
        <f>'Florida_Keys PR'!C139</f>
        <v>83446.776061092532</v>
      </c>
      <c r="D8" s="1">
        <f>Key_West!E139</f>
        <v>23085</v>
      </c>
      <c r="F8" s="1">
        <f>+Metro_Dade!D104/1000</f>
        <v>615.66700000000003</v>
      </c>
      <c r="G8" s="1"/>
      <c r="H8" s="1"/>
      <c r="I8" s="1"/>
      <c r="J8" s="1"/>
      <c r="K8" s="1"/>
      <c r="L8" s="1">
        <f t="shared" si="0"/>
        <v>107147.44306109253</v>
      </c>
    </row>
    <row r="9" spans="1:18" x14ac:dyDescent="0.2">
      <c r="A9" s="3">
        <v>2008</v>
      </c>
      <c r="B9" s="6">
        <v>7</v>
      </c>
      <c r="C9" s="1">
        <f>'Florida_Keys PR'!C140</f>
        <v>90969.983522037364</v>
      </c>
      <c r="D9" s="1">
        <f>Key_West!E140</f>
        <v>23040</v>
      </c>
      <c r="F9" s="1">
        <f>+Metro_Dade!D105/1000</f>
        <v>643.12400000000002</v>
      </c>
      <c r="G9" s="1"/>
      <c r="H9" s="1"/>
      <c r="I9" s="1"/>
      <c r="J9" s="1"/>
      <c r="K9" s="1"/>
      <c r="L9" s="1">
        <f t="shared" si="0"/>
        <v>114653.10752203736</v>
      </c>
    </row>
    <row r="10" spans="1:18" x14ac:dyDescent="0.2">
      <c r="A10" s="3">
        <v>2008</v>
      </c>
      <c r="B10" s="6">
        <v>8</v>
      </c>
      <c r="C10" s="1">
        <f>'Florida_Keys PR'!C141</f>
        <v>90271.606252957703</v>
      </c>
      <c r="D10" s="1">
        <f>Key_West!E141</f>
        <v>23130</v>
      </c>
      <c r="F10" s="1">
        <f>+Metro_Dade!D106/1000</f>
        <v>597.28899999999999</v>
      </c>
      <c r="G10" s="1"/>
      <c r="H10" s="1"/>
      <c r="I10" s="1"/>
      <c r="J10" s="1"/>
      <c r="K10" s="1"/>
      <c r="L10" s="1">
        <f t="shared" si="0"/>
        <v>113998.89525295771</v>
      </c>
      <c r="N10" s="46"/>
      <c r="O10" s="46"/>
    </row>
    <row r="11" spans="1:18" x14ac:dyDescent="0.2">
      <c r="A11" s="3">
        <v>2008</v>
      </c>
      <c r="B11" s="6">
        <v>9</v>
      </c>
      <c r="C11" s="1">
        <f>'Florida_Keys PR'!C142</f>
        <v>77309.168048610882</v>
      </c>
      <c r="D11" s="1">
        <f>Key_West!E142</f>
        <v>21330</v>
      </c>
      <c r="F11" s="1">
        <f>+Metro_Dade!D107/1000</f>
        <v>589.96900000000005</v>
      </c>
      <c r="G11" s="1"/>
      <c r="H11" s="1"/>
      <c r="I11" s="1"/>
      <c r="J11" s="1"/>
      <c r="K11" s="1"/>
      <c r="L11" s="1">
        <f t="shared" si="0"/>
        <v>99229.137048610879</v>
      </c>
    </row>
    <row r="12" spans="1:18" x14ac:dyDescent="0.2">
      <c r="A12" s="3">
        <v>2008</v>
      </c>
      <c r="B12" s="6">
        <v>10</v>
      </c>
      <c r="C12" s="1">
        <f>'Florida_Keys PR'!C143</f>
        <v>71401.251570076711</v>
      </c>
      <c r="D12" s="1">
        <f>Key_West!E143</f>
        <v>19440</v>
      </c>
      <c r="F12" s="1">
        <f>+Metro_Dade!D108/1000</f>
        <v>506.46699999999998</v>
      </c>
      <c r="G12" s="1"/>
      <c r="H12" s="1"/>
      <c r="I12" s="1"/>
      <c r="J12" s="1"/>
      <c r="K12" s="1"/>
      <c r="L12" s="1">
        <f t="shared" si="0"/>
        <v>91347.718570076715</v>
      </c>
    </row>
    <row r="13" spans="1:18" x14ac:dyDescent="0.2">
      <c r="A13" s="3">
        <v>2008</v>
      </c>
      <c r="B13" s="6">
        <v>11</v>
      </c>
      <c r="C13" s="1">
        <f>'Florida_Keys PR'!C144</f>
        <v>58953.016226571111</v>
      </c>
      <c r="D13" s="1">
        <f>Key_West!E144</f>
        <v>16605</v>
      </c>
      <c r="F13" s="1">
        <f>+Metro_Dade!D109/1000</f>
        <v>531.90200000000004</v>
      </c>
      <c r="G13" s="1">
        <v>0</v>
      </c>
      <c r="H13" s="1"/>
      <c r="I13" s="1"/>
      <c r="J13" s="1"/>
      <c r="K13" s="1"/>
      <c r="L13" s="1">
        <f t="shared" si="0"/>
        <v>76089.918226571113</v>
      </c>
    </row>
    <row r="14" spans="1:18" x14ac:dyDescent="0.2">
      <c r="A14" s="3">
        <v>2008</v>
      </c>
      <c r="B14" s="6">
        <v>12</v>
      </c>
      <c r="C14" s="1">
        <f>'Florida_Keys PR'!C145</f>
        <v>60670.685904654587</v>
      </c>
      <c r="D14" s="1">
        <f>Key_West!E145</f>
        <v>16200</v>
      </c>
      <c r="E14" s="11"/>
      <c r="F14" s="1">
        <f>+Metro_Dade!D110/1000</f>
        <v>656.68100000000004</v>
      </c>
      <c r="G14" s="1">
        <v>3250</v>
      </c>
      <c r="H14" s="1"/>
      <c r="I14" s="1"/>
      <c r="J14" s="1"/>
      <c r="K14" s="1"/>
      <c r="L14" s="1">
        <f t="shared" si="0"/>
        <v>80777.366904654584</v>
      </c>
      <c r="P14" s="46"/>
      <c r="Q14" s="46"/>
      <c r="R14" s="46"/>
    </row>
    <row r="15" spans="1:18" x14ac:dyDescent="0.2">
      <c r="A15" s="3">
        <v>2009</v>
      </c>
      <c r="B15" s="6">
        <v>1</v>
      </c>
      <c r="C15" s="1">
        <f>'Florida_Keys PR'!C146</f>
        <v>60687.391878024784</v>
      </c>
      <c r="D15" s="1">
        <f>Key_West!E146</f>
        <v>16245</v>
      </c>
      <c r="E15" s="13"/>
      <c r="F15" s="1">
        <f>+Metro_Dade!D111/1000</f>
        <v>611.02</v>
      </c>
      <c r="G15" s="1">
        <v>0</v>
      </c>
      <c r="H15" s="1"/>
      <c r="I15" s="1"/>
      <c r="J15" s="1"/>
      <c r="K15" s="1"/>
      <c r="L15" s="1">
        <f t="shared" si="0"/>
        <v>77543.411878024795</v>
      </c>
      <c r="R15" s="46"/>
    </row>
    <row r="16" spans="1:18" x14ac:dyDescent="0.2">
      <c r="A16" s="3">
        <v>2009</v>
      </c>
      <c r="B16" s="6">
        <v>2</v>
      </c>
      <c r="C16" s="1">
        <f>'Florida_Keys PR'!C147</f>
        <v>57480.254966893735</v>
      </c>
      <c r="D16" s="1">
        <f>Key_West!E147</f>
        <v>15795</v>
      </c>
      <c r="F16" s="1">
        <f>+Metro_Dade!D112/1000</f>
        <v>417.03899999999999</v>
      </c>
      <c r="G16" s="1">
        <v>10550</v>
      </c>
      <c r="H16" s="1"/>
      <c r="I16" s="1"/>
      <c r="J16" s="1"/>
      <c r="K16" s="1"/>
      <c r="L16" s="1">
        <f t="shared" si="0"/>
        <v>84242.293966893732</v>
      </c>
    </row>
    <row r="17" spans="1:17" x14ac:dyDescent="0.2">
      <c r="A17" s="3">
        <v>2009</v>
      </c>
      <c r="B17" s="6">
        <v>3</v>
      </c>
      <c r="C17" s="1">
        <f>'Florida_Keys PR'!C148</f>
        <v>64725.968154347443</v>
      </c>
      <c r="D17" s="1">
        <f>Key_West!E148</f>
        <v>17100</v>
      </c>
      <c r="F17" s="1">
        <f>+Metro_Dade!D113/1000</f>
        <v>611.95299999999997</v>
      </c>
      <c r="G17" s="1">
        <v>19400</v>
      </c>
      <c r="H17" s="1"/>
      <c r="I17" s="1"/>
      <c r="J17" s="1"/>
      <c r="K17" s="1"/>
      <c r="L17" s="1">
        <f t="shared" si="0"/>
        <v>101837.92115434744</v>
      </c>
      <c r="Q17" s="53"/>
    </row>
    <row r="18" spans="1:17" x14ac:dyDescent="0.2">
      <c r="A18" s="3">
        <v>2009</v>
      </c>
      <c r="B18" s="6">
        <v>4</v>
      </c>
      <c r="C18" s="1">
        <f>'Florida_Keys PR'!C149</f>
        <v>67852.411502966512</v>
      </c>
      <c r="D18" s="1">
        <f>Key_West!E149</f>
        <v>17465</v>
      </c>
      <c r="F18" s="1">
        <f>+Metro_Dade!D114/1000</f>
        <v>553.96199999999999</v>
      </c>
      <c r="G18" s="1">
        <v>14850</v>
      </c>
      <c r="H18" s="1"/>
      <c r="I18" s="1"/>
      <c r="J18" s="1"/>
      <c r="K18" s="1"/>
      <c r="L18" s="1">
        <f t="shared" si="0"/>
        <v>100721.37350296651</v>
      </c>
    </row>
    <row r="19" spans="1:17" x14ac:dyDescent="0.2">
      <c r="A19" s="3">
        <v>2009</v>
      </c>
      <c r="B19" s="6">
        <v>5</v>
      </c>
      <c r="C19" s="1">
        <f>'Florida_Keys PR'!C150</f>
        <v>77605.480246206731</v>
      </c>
      <c r="D19" s="1">
        <f>Key_West!E150</f>
        <v>20115</v>
      </c>
      <c r="F19" s="1">
        <f>+Metro_Dade!D115/1000</f>
        <v>608.64499999999998</v>
      </c>
      <c r="G19" s="1">
        <v>18150</v>
      </c>
      <c r="H19" s="1"/>
      <c r="I19" s="1"/>
      <c r="J19" s="1"/>
      <c r="K19" s="1"/>
      <c r="L19" s="1">
        <f t="shared" si="0"/>
        <v>116479.12524620674</v>
      </c>
    </row>
    <row r="20" spans="1:17" x14ac:dyDescent="0.2">
      <c r="A20" s="3">
        <v>2009</v>
      </c>
      <c r="B20" s="6">
        <v>6</v>
      </c>
      <c r="C20" s="1">
        <f>'Florida_Keys PR'!C151</f>
        <v>84498.940680347107</v>
      </c>
      <c r="D20" s="1">
        <f>Key_West!E151</f>
        <v>21060</v>
      </c>
      <c r="F20" s="1">
        <f>+Metro_Dade!D116/1000</f>
        <v>503.77800000000002</v>
      </c>
      <c r="G20" s="1">
        <v>21525</v>
      </c>
      <c r="H20" s="1"/>
      <c r="I20" s="1"/>
      <c r="J20" s="1"/>
      <c r="K20" s="1"/>
      <c r="L20" s="1">
        <f t="shared" si="0"/>
        <v>127587.71868034711</v>
      </c>
    </row>
    <row r="21" spans="1:17" x14ac:dyDescent="0.2">
      <c r="A21" s="3">
        <v>2009</v>
      </c>
      <c r="B21" s="6">
        <v>7</v>
      </c>
      <c r="C21" s="1">
        <f>'Florida_Keys PR'!C152</f>
        <v>92117.006841500101</v>
      </c>
      <c r="D21" s="1">
        <f>Key_West!E152</f>
        <v>22185</v>
      </c>
      <c r="F21" s="1">
        <f>+Metro_Dade!D117/1000</f>
        <v>593.649</v>
      </c>
      <c r="G21" s="1">
        <v>29850</v>
      </c>
      <c r="H21" s="1"/>
      <c r="I21" s="1"/>
      <c r="J21" s="1"/>
      <c r="K21" s="1"/>
      <c r="L21" s="1">
        <f t="shared" si="0"/>
        <v>144745.65584150009</v>
      </c>
    </row>
    <row r="22" spans="1:17" x14ac:dyDescent="0.2">
      <c r="A22" s="3">
        <v>2009</v>
      </c>
      <c r="B22" s="6">
        <v>8</v>
      </c>
      <c r="C22" s="1">
        <f>'Florida_Keys PR'!C153</f>
        <v>91409.82386550041</v>
      </c>
      <c r="D22" s="1">
        <f>Key_West!E153</f>
        <v>22770</v>
      </c>
      <c r="F22" s="1">
        <f>+Metro_Dade!D118/1000</f>
        <v>525.66899999999998</v>
      </c>
      <c r="G22" s="1">
        <v>30150</v>
      </c>
      <c r="H22" s="1"/>
      <c r="I22" s="1"/>
      <c r="J22" s="1"/>
      <c r="K22" s="1"/>
      <c r="L22" s="1">
        <f t="shared" si="0"/>
        <v>144855.49286550039</v>
      </c>
      <c r="N22" s="46"/>
      <c r="O22" s="46"/>
    </row>
    <row r="23" spans="1:17" x14ac:dyDescent="0.2">
      <c r="A23" s="3">
        <v>2009</v>
      </c>
      <c r="B23" s="6">
        <v>9</v>
      </c>
      <c r="C23" s="1">
        <f>'Florida_Keys PR'!C154</f>
        <v>78283.944729080875</v>
      </c>
      <c r="D23" s="1">
        <f>Key_West!E154</f>
        <v>21060</v>
      </c>
      <c r="F23" s="1">
        <f>+Metro_Dade!D119/1000</f>
        <v>539.79</v>
      </c>
      <c r="G23" s="1">
        <v>31425</v>
      </c>
      <c r="H23" s="1"/>
      <c r="I23" s="1"/>
      <c r="J23" s="1"/>
      <c r="K23" s="1"/>
      <c r="L23" s="1">
        <f t="shared" si="0"/>
        <v>131308.73472908087</v>
      </c>
    </row>
    <row r="24" spans="1:17" x14ac:dyDescent="0.2">
      <c r="A24" s="3">
        <v>2009</v>
      </c>
      <c r="B24" s="6">
        <v>10</v>
      </c>
      <c r="C24" s="1">
        <f>'Florida_Keys PR'!C155</f>
        <v>72301.536448878105</v>
      </c>
      <c r="D24" s="1">
        <f>Key_West!E155</f>
        <v>19440</v>
      </c>
      <c r="F24" s="1">
        <f>+Metro_Dade!D120/1000</f>
        <v>500.00099999999998</v>
      </c>
      <c r="G24" s="1">
        <v>19400</v>
      </c>
      <c r="H24" s="1"/>
      <c r="I24" s="1"/>
      <c r="J24" s="1"/>
      <c r="K24" s="1"/>
      <c r="L24" s="1">
        <f t="shared" si="0"/>
        <v>111641.53744887811</v>
      </c>
    </row>
    <row r="25" spans="1:17" x14ac:dyDescent="0.2">
      <c r="A25" s="3">
        <v>2009</v>
      </c>
      <c r="B25" s="6">
        <v>11</v>
      </c>
      <c r="C25" s="1">
        <f>'Florida_Keys PR'!C156</f>
        <v>59696.343659934471</v>
      </c>
      <c r="D25" s="1">
        <f>Key_West!E156</f>
        <v>16583</v>
      </c>
      <c r="F25" s="1">
        <f>+Metro_Dade!D121/1000</f>
        <v>347.55399999999997</v>
      </c>
      <c r="G25" s="1">
        <v>13200</v>
      </c>
      <c r="H25" s="1"/>
      <c r="I25" s="1"/>
      <c r="J25" s="1"/>
      <c r="K25" s="1"/>
      <c r="L25" s="1">
        <f t="shared" si="0"/>
        <v>89826.897659934475</v>
      </c>
    </row>
    <row r="26" spans="1:17" x14ac:dyDescent="0.2">
      <c r="A26" s="3">
        <v>2009</v>
      </c>
      <c r="B26" s="6">
        <v>12</v>
      </c>
      <c r="C26" s="1">
        <f>'Florida_Keys PR'!C157</f>
        <v>61435.67111017109</v>
      </c>
      <c r="D26" s="1">
        <f>Key_West!E157</f>
        <v>16110</v>
      </c>
      <c r="E26" s="11"/>
      <c r="F26" s="1">
        <f>+Metro_Dade!D122/1000</f>
        <v>430.14699999999999</v>
      </c>
      <c r="G26" s="1">
        <v>4950</v>
      </c>
      <c r="H26" s="1"/>
      <c r="I26" s="1"/>
      <c r="J26" s="1"/>
      <c r="K26" s="1"/>
      <c r="L26" s="1">
        <f t="shared" si="0"/>
        <v>82925.818110171094</v>
      </c>
      <c r="P26" s="46"/>
      <c r="Q26" s="46"/>
    </row>
    <row r="27" spans="1:17" x14ac:dyDescent="0.2">
      <c r="A27" s="3">
        <v>2010</v>
      </c>
      <c r="B27" s="6">
        <v>1</v>
      </c>
      <c r="C27" s="1">
        <f>'Florida_Keys PR'!C158</f>
        <v>61452.587726000354</v>
      </c>
      <c r="D27" s="1">
        <f>Key_West!E158</f>
        <v>16200</v>
      </c>
      <c r="E27" s="1">
        <v>109394.3</v>
      </c>
      <c r="F27" s="1">
        <f>+Metro_Dade!D123/1000</f>
        <v>436.29700000000003</v>
      </c>
      <c r="G27" s="1">
        <v>0</v>
      </c>
      <c r="H27" s="1"/>
      <c r="I27" s="1"/>
      <c r="J27" s="1"/>
      <c r="K27" s="1"/>
      <c r="L27" s="1">
        <f t="shared" si="0"/>
        <v>187483.18472600033</v>
      </c>
      <c r="O27" s="49"/>
    </row>
    <row r="28" spans="1:17" x14ac:dyDescent="0.2">
      <c r="A28" s="3">
        <v>2010</v>
      </c>
      <c r="B28" s="6">
        <v>2</v>
      </c>
      <c r="C28" s="1">
        <f>'Florida_Keys PR'!C159</f>
        <v>58205.012632038524</v>
      </c>
      <c r="D28" s="1">
        <f>Key_West!E159</f>
        <v>15480</v>
      </c>
      <c r="E28" s="1">
        <v>85973.099000000002</v>
      </c>
      <c r="F28" s="1">
        <f>+Metro_Dade!D124/1000</f>
        <v>253.86799999999999</v>
      </c>
      <c r="G28" s="1">
        <f>Seminole!C16</f>
        <v>0</v>
      </c>
      <c r="H28" s="1"/>
      <c r="I28" s="1"/>
      <c r="J28" s="1"/>
      <c r="K28" s="1"/>
      <c r="L28" s="1">
        <f t="shared" si="0"/>
        <v>159911.97963203854</v>
      </c>
      <c r="O28" s="49"/>
    </row>
    <row r="29" spans="1:17" x14ac:dyDescent="0.2">
      <c r="A29" s="3">
        <v>2010</v>
      </c>
      <c r="B29" s="6">
        <v>3</v>
      </c>
      <c r="C29" s="1">
        <f>'Florida_Keys PR'!C160</f>
        <v>65542.085646881169</v>
      </c>
      <c r="D29" s="1">
        <f>Key_West!E160</f>
        <v>17055</v>
      </c>
      <c r="E29" s="1">
        <v>88619.247000000003</v>
      </c>
      <c r="F29" s="1">
        <f>+Metro_Dade!D125/1000</f>
        <v>615.59</v>
      </c>
      <c r="G29" s="1">
        <f>Seminole!C17</f>
        <v>0</v>
      </c>
      <c r="H29" s="1"/>
      <c r="I29" s="1"/>
      <c r="J29" s="1"/>
      <c r="K29" s="1"/>
      <c r="L29" s="1">
        <f t="shared" si="0"/>
        <v>171831.92264688117</v>
      </c>
      <c r="O29" s="49"/>
    </row>
    <row r="30" spans="1:17" x14ac:dyDescent="0.2">
      <c r="A30" s="3">
        <v>2010</v>
      </c>
      <c r="B30" s="6">
        <v>4</v>
      </c>
      <c r="C30" s="1">
        <f>'Florida_Keys PR'!C161</f>
        <v>68707.949728460764</v>
      </c>
      <c r="D30" s="1">
        <f>Key_West!E161</f>
        <v>17235</v>
      </c>
      <c r="E30" s="1">
        <v>86660.504000000001</v>
      </c>
      <c r="F30" s="1">
        <f>+Metro_Dade!D126/1000</f>
        <v>593.88499999999999</v>
      </c>
      <c r="G30" s="1">
        <f>Seminole!C18</f>
        <v>0</v>
      </c>
      <c r="H30" s="1"/>
      <c r="I30" s="1"/>
      <c r="J30" s="1"/>
      <c r="K30" s="1"/>
      <c r="L30" s="1">
        <f t="shared" si="0"/>
        <v>173197.33872846077</v>
      </c>
      <c r="O30" s="49"/>
    </row>
    <row r="31" spans="1:17" x14ac:dyDescent="0.2">
      <c r="A31" s="3">
        <v>2010</v>
      </c>
      <c r="B31" s="6">
        <v>5</v>
      </c>
      <c r="C31" s="1">
        <f>'Florida_Keys PR'!C162</f>
        <v>78583.993071142453</v>
      </c>
      <c r="D31" s="1">
        <f>Key_West!E162</f>
        <v>20250</v>
      </c>
      <c r="E31" s="1">
        <v>111143.427</v>
      </c>
      <c r="F31" s="1">
        <f>+Metro_Dade!D127/1000</f>
        <v>668.79899999999998</v>
      </c>
      <c r="G31" s="1">
        <f>Seminole!C19</f>
        <v>0</v>
      </c>
      <c r="H31" s="1"/>
      <c r="I31" s="1"/>
      <c r="J31" s="1"/>
      <c r="K31" s="1"/>
      <c r="L31" s="1">
        <f t="shared" si="0"/>
        <v>210646.21907114243</v>
      </c>
      <c r="O31" s="49"/>
    </row>
    <row r="32" spans="1:17" x14ac:dyDescent="0.2">
      <c r="A32" s="3">
        <v>2010</v>
      </c>
      <c r="B32" s="6">
        <v>6</v>
      </c>
      <c r="C32" s="1">
        <f>'Florida_Keys PR'!C163</f>
        <v>85564.37184431756</v>
      </c>
      <c r="D32" s="1">
        <f>Key_West!E163</f>
        <v>21060</v>
      </c>
      <c r="E32" s="1">
        <v>115273.648</v>
      </c>
      <c r="F32" s="1">
        <f>+Metro_Dade!D128/1000</f>
        <v>467.71600000000001</v>
      </c>
      <c r="G32" s="1">
        <f>Seminole!C20</f>
        <v>0</v>
      </c>
      <c r="H32" s="1"/>
      <c r="I32" s="1"/>
      <c r="J32" s="1"/>
      <c r="K32" s="1"/>
      <c r="L32" s="1">
        <f t="shared" si="0"/>
        <v>222365.73584431756</v>
      </c>
      <c r="O32" s="49"/>
    </row>
    <row r="33" spans="1:15" x14ac:dyDescent="0.2">
      <c r="A33" s="3">
        <v>2010</v>
      </c>
      <c r="B33" s="6">
        <v>7</v>
      </c>
      <c r="C33" s="1">
        <f>'Florida_Keys PR'!C164</f>
        <v>93278.492761091533</v>
      </c>
      <c r="D33" s="1">
        <f>Key_West!E164</f>
        <v>22275</v>
      </c>
      <c r="E33" s="1">
        <v>113803.861</v>
      </c>
      <c r="F33" s="1">
        <f>+Metro_Dade!D129/1000</f>
        <v>593.03899999999999</v>
      </c>
      <c r="G33" s="1">
        <f>Seminole!C21</f>
        <v>0</v>
      </c>
      <c r="H33" s="1"/>
      <c r="I33" s="1"/>
      <c r="J33" s="1"/>
      <c r="K33" s="1"/>
      <c r="L33" s="1">
        <f t="shared" si="0"/>
        <v>229950.39276109153</v>
      </c>
      <c r="O33" s="49"/>
    </row>
    <row r="34" spans="1:15" x14ac:dyDescent="0.2">
      <c r="A34" s="3">
        <v>2010</v>
      </c>
      <c r="B34" s="6">
        <v>8</v>
      </c>
      <c r="C34" s="1">
        <f>'Florida_Keys PR'!C165</f>
        <v>92562.393048678408</v>
      </c>
      <c r="D34" s="1">
        <f>Key_West!E165</f>
        <v>22815</v>
      </c>
      <c r="E34" s="1">
        <v>113071.015</v>
      </c>
      <c r="F34" s="1">
        <f>+Metro_Dade!D130/1000</f>
        <v>586.66099999999994</v>
      </c>
      <c r="G34" s="1">
        <f>Seminole!C22</f>
        <v>0</v>
      </c>
      <c r="H34" s="1"/>
      <c r="I34" s="1"/>
      <c r="J34" s="1"/>
      <c r="K34" s="1"/>
      <c r="L34" s="1">
        <f t="shared" si="0"/>
        <v>229035.06904867842</v>
      </c>
      <c r="O34" s="49"/>
    </row>
    <row r="35" spans="1:15" x14ac:dyDescent="0.2">
      <c r="A35" s="3">
        <v>2010</v>
      </c>
      <c r="B35" s="6">
        <v>9</v>
      </c>
      <c r="C35" s="1">
        <f>'Florida_Keys PR'!C166</f>
        <v>79271.012184380961</v>
      </c>
      <c r="D35" s="1">
        <f>Key_West!E166</f>
        <v>21060</v>
      </c>
      <c r="E35" s="1">
        <v>106584.899</v>
      </c>
      <c r="F35" s="1">
        <f>+Metro_Dade!D131/1000</f>
        <v>556.12</v>
      </c>
      <c r="G35" s="1">
        <f>Seminole!C23</f>
        <v>0</v>
      </c>
      <c r="H35" s="1"/>
      <c r="I35" s="1"/>
      <c r="J35" s="1"/>
      <c r="K35" s="1"/>
      <c r="L35" s="1">
        <f t="shared" si="0"/>
        <v>207472.03118438096</v>
      </c>
      <c r="O35" s="49"/>
    </row>
    <row r="36" spans="1:15" x14ac:dyDescent="0.2">
      <c r="A36" s="3">
        <v>2010</v>
      </c>
      <c r="B36" s="6">
        <v>10</v>
      </c>
      <c r="C36" s="1">
        <f>'Florida_Keys PR'!C167</f>
        <v>73213.172849469076</v>
      </c>
      <c r="D36" s="1">
        <f>Key_West!E167</f>
        <v>19395</v>
      </c>
      <c r="E36" s="1">
        <v>95246.997000000003</v>
      </c>
      <c r="F36" s="1">
        <f>+Metro_Dade!D132/1000</f>
        <v>597.32399999999996</v>
      </c>
      <c r="G36" s="1">
        <f>Seminole!C24</f>
        <v>0</v>
      </c>
      <c r="H36" s="1"/>
      <c r="I36" s="1"/>
      <c r="J36" s="1"/>
      <c r="K36" s="1"/>
      <c r="L36" s="1">
        <f t="shared" si="0"/>
        <v>188452.49384946909</v>
      </c>
      <c r="O36" s="49"/>
    </row>
    <row r="37" spans="1:15" x14ac:dyDescent="0.2">
      <c r="A37" s="3">
        <v>2010</v>
      </c>
      <c r="B37" s="6">
        <v>11</v>
      </c>
      <c r="C37" s="1">
        <f>'Florida_Keys PR'!C168</f>
        <v>60449.04356833909</v>
      </c>
      <c r="D37" s="1">
        <f>Key_West!E168</f>
        <v>16560</v>
      </c>
      <c r="E37" s="1">
        <v>83461.894</v>
      </c>
      <c r="F37" s="1">
        <f>+Metro_Dade!D133/1000</f>
        <v>530.99099999999999</v>
      </c>
      <c r="G37" s="1">
        <f>Seminole!C25</f>
        <v>0</v>
      </c>
      <c r="H37" s="1"/>
      <c r="I37" s="1"/>
      <c r="J37" s="1"/>
      <c r="K37" s="1"/>
      <c r="L37" s="1">
        <f t="shared" si="0"/>
        <v>161001.92856833909</v>
      </c>
      <c r="O37" s="49"/>
    </row>
    <row r="38" spans="1:15" x14ac:dyDescent="0.2">
      <c r="A38" s="3">
        <v>2010</v>
      </c>
      <c r="B38" s="6">
        <v>12</v>
      </c>
      <c r="C38" s="1">
        <f>'Florida_Keys PR'!C169</f>
        <v>62210.30186948237</v>
      </c>
      <c r="D38" s="1">
        <f>Key_West!E169</f>
        <v>18045</v>
      </c>
      <c r="E38" s="1">
        <v>101294.148</v>
      </c>
      <c r="F38" s="1">
        <f>+Metro_Dade!D134/1000</f>
        <v>692.06799999999998</v>
      </c>
      <c r="G38" s="1">
        <f>Seminole!C26</f>
        <v>0</v>
      </c>
      <c r="H38" s="1"/>
      <c r="I38" s="1"/>
      <c r="J38" s="1"/>
      <c r="K38" s="1"/>
      <c r="L38" s="1">
        <f t="shared" si="0"/>
        <v>182241.51786948237</v>
      </c>
      <c r="O38" s="49"/>
    </row>
    <row r="39" spans="1:15" x14ac:dyDescent="0.2">
      <c r="A39" s="3">
        <v>2011</v>
      </c>
      <c r="B39" s="6">
        <v>1</v>
      </c>
      <c r="C39" s="1">
        <f>'Florida_Keys PR'!C170</f>
        <v>62227.431783721615</v>
      </c>
      <c r="D39" s="1">
        <f>Key_West!E170</f>
        <v>16110</v>
      </c>
      <c r="E39" s="1">
        <v>88944.758000000002</v>
      </c>
      <c r="F39" s="1">
        <f>+Metro_Dade!D135/1000</f>
        <v>618.84900000000005</v>
      </c>
      <c r="G39" s="1">
        <f>Seminole!C27</f>
        <v>0</v>
      </c>
      <c r="H39" s="1"/>
      <c r="I39" s="1"/>
      <c r="J39" s="1"/>
      <c r="K39" s="1"/>
      <c r="L39" s="1">
        <f t="shared" si="0"/>
        <v>167901.0387837216</v>
      </c>
      <c r="O39" s="49"/>
    </row>
    <row r="40" spans="1:15" x14ac:dyDescent="0.2">
      <c r="A40" s="3">
        <v>2011</v>
      </c>
      <c r="B40" s="6">
        <v>2</v>
      </c>
      <c r="C40" s="1">
        <f>'Florida_Keys PR'!C171</f>
        <v>58938.90862952872</v>
      </c>
      <c r="D40" s="1">
        <f>Key_West!E171</f>
        <v>15435</v>
      </c>
      <c r="E40" s="1">
        <v>80799.967000000004</v>
      </c>
      <c r="F40" s="1">
        <f>+Metro_Dade!D136/1000</f>
        <v>355.99700000000001</v>
      </c>
      <c r="G40" s="1">
        <f>Seminole!C28</f>
        <v>0</v>
      </c>
      <c r="H40" s="1"/>
      <c r="I40" s="1"/>
      <c r="J40" s="1"/>
      <c r="K40" s="1"/>
      <c r="L40" s="1">
        <f t="shared" si="0"/>
        <v>155529.87262952872</v>
      </c>
      <c r="O40" s="49"/>
    </row>
    <row r="41" spans="1:15" x14ac:dyDescent="0.2">
      <c r="A41" s="3">
        <v>2011</v>
      </c>
      <c r="B41" s="6">
        <v>3</v>
      </c>
      <c r="C41" s="1">
        <f>'Florida_Keys PR'!C172</f>
        <v>66368.493410547366</v>
      </c>
      <c r="D41" s="1">
        <f>Key_West!E172</f>
        <v>17100</v>
      </c>
      <c r="E41" s="1">
        <v>92072.525999999998</v>
      </c>
      <c r="F41" s="1">
        <f>+Metro_Dade!D137/1000</f>
        <v>723.96900000000005</v>
      </c>
      <c r="G41" s="1">
        <f>Seminole!C29</f>
        <v>0</v>
      </c>
      <c r="H41" s="1"/>
      <c r="I41" s="1"/>
      <c r="J41" s="1"/>
      <c r="K41" s="1"/>
      <c r="L41" s="1">
        <f t="shared" si="0"/>
        <v>176264.98841054738</v>
      </c>
      <c r="O41" s="49"/>
    </row>
    <row r="42" spans="1:15" x14ac:dyDescent="0.2">
      <c r="A42" s="3">
        <v>2011</v>
      </c>
      <c r="B42" s="6">
        <v>4</v>
      </c>
      <c r="C42" s="1">
        <f>'Florida_Keys PR'!C173</f>
        <v>69574.275273654755</v>
      </c>
      <c r="D42" s="1">
        <f>Key_West!E173</f>
        <v>17325</v>
      </c>
      <c r="E42" s="1">
        <v>104888.65700000001</v>
      </c>
      <c r="F42" s="1">
        <f>+Metro_Dade!D138/1000</f>
        <v>688.89300000000003</v>
      </c>
      <c r="G42" s="1">
        <f>Seminole!C30</f>
        <v>0</v>
      </c>
      <c r="H42" s="1"/>
      <c r="I42" s="1"/>
      <c r="J42" s="1"/>
      <c r="K42" s="1"/>
      <c r="L42" s="1">
        <f t="shared" si="0"/>
        <v>192476.82527365477</v>
      </c>
      <c r="O42" s="49"/>
    </row>
    <row r="43" spans="1:15" x14ac:dyDescent="0.2">
      <c r="A43" s="3">
        <v>2011</v>
      </c>
      <c r="B43" s="6">
        <v>5</v>
      </c>
      <c r="C43" s="1">
        <f>'Florida_Keys PR'!C174</f>
        <v>79574.843779247312</v>
      </c>
      <c r="D43" s="1">
        <f>Key_West!E174</f>
        <v>20115</v>
      </c>
      <c r="E43" s="1">
        <v>107074.308</v>
      </c>
      <c r="F43" s="1">
        <f>+Metro_Dade!D139/1000</f>
        <v>765.34199999999998</v>
      </c>
      <c r="G43" s="1">
        <f>Seminole!C31</f>
        <v>0</v>
      </c>
      <c r="H43" s="1"/>
      <c r="I43" s="1"/>
      <c r="J43" s="1"/>
      <c r="K43" s="1"/>
      <c r="L43" s="1">
        <f t="shared" si="0"/>
        <v>207529.49377924734</v>
      </c>
      <c r="O43" s="49"/>
    </row>
    <row r="44" spans="1:15" x14ac:dyDescent="0.2">
      <c r="A44" s="3">
        <v>2011</v>
      </c>
      <c r="B44" s="6">
        <v>6</v>
      </c>
      <c r="C44" s="1">
        <f>'Florida_Keys FR'!C91</f>
        <v>72436.462</v>
      </c>
      <c r="D44" s="1">
        <f>Key_West!E175</f>
        <v>21060</v>
      </c>
      <c r="E44" s="1">
        <v>108087.621</v>
      </c>
      <c r="F44" s="1">
        <f>+Metro_Dade!D140/1000</f>
        <v>633.72699999999998</v>
      </c>
      <c r="G44" s="1">
        <f>Seminole!C32</f>
        <v>0</v>
      </c>
      <c r="H44" s="1"/>
      <c r="I44" s="1"/>
      <c r="J44" s="1"/>
      <c r="K44" s="1"/>
      <c r="L44" s="1">
        <f t="shared" si="0"/>
        <v>202217.81</v>
      </c>
      <c r="O44" s="49"/>
    </row>
    <row r="45" spans="1:15" x14ac:dyDescent="0.2">
      <c r="A45" s="3">
        <v>2011</v>
      </c>
      <c r="B45" s="6">
        <v>7</v>
      </c>
      <c r="C45" s="1">
        <f>'Florida_Keys FR'!C92</f>
        <v>80409.620999999999</v>
      </c>
      <c r="D45" s="1">
        <f>Key_West!E176</f>
        <v>22140</v>
      </c>
      <c r="E45" s="1">
        <v>112792.205</v>
      </c>
      <c r="F45" s="1">
        <f>+Metro_Dade!D141/1000</f>
        <v>622.54</v>
      </c>
      <c r="G45" s="1">
        <f>Seminole!C33</f>
        <v>0</v>
      </c>
      <c r="H45" s="1"/>
      <c r="I45" s="1"/>
      <c r="J45" s="1"/>
      <c r="K45" s="1"/>
      <c r="L45" s="1">
        <f t="shared" si="0"/>
        <v>215964.36600000001</v>
      </c>
      <c r="O45" s="49"/>
    </row>
    <row r="46" spans="1:15" x14ac:dyDescent="0.2">
      <c r="A46" s="3">
        <v>2011</v>
      </c>
      <c r="B46" s="6">
        <v>8</v>
      </c>
      <c r="C46" s="1">
        <f>'Florida_Keys FR'!C93</f>
        <v>76752.611000000004</v>
      </c>
      <c r="D46" s="1">
        <f>Key_West!E177</f>
        <v>22770</v>
      </c>
      <c r="E46" s="1">
        <v>114067.916</v>
      </c>
      <c r="F46" s="1">
        <f>+Metro_Dade!D142/1000</f>
        <v>581.34400000000005</v>
      </c>
      <c r="G46" s="1">
        <f>Seminole!C34</f>
        <v>0</v>
      </c>
      <c r="H46" s="1"/>
      <c r="I46" s="1"/>
      <c r="J46" s="1"/>
      <c r="K46" s="1"/>
      <c r="L46" s="1">
        <f t="shared" si="0"/>
        <v>214171.87100000001</v>
      </c>
      <c r="O46" s="49"/>
    </row>
    <row r="47" spans="1:15" x14ac:dyDescent="0.2">
      <c r="A47" s="3">
        <v>2011</v>
      </c>
      <c r="B47" s="6">
        <v>9</v>
      </c>
      <c r="C47" s="1">
        <f>'Florida_Keys FR'!C94</f>
        <v>69116.777000000002</v>
      </c>
      <c r="D47" s="1">
        <f>Key_West!E178</f>
        <v>21060</v>
      </c>
      <c r="E47" s="1">
        <v>107230.47500000001</v>
      </c>
      <c r="F47" s="1">
        <f>+Metro_Dade!D143/1000</f>
        <v>614.32799999999997</v>
      </c>
      <c r="G47" s="1">
        <f>Seminole!C35</f>
        <v>0</v>
      </c>
      <c r="H47" s="1"/>
      <c r="I47" s="1"/>
      <c r="J47" s="1"/>
      <c r="K47" s="1"/>
      <c r="L47" s="1">
        <f t="shared" si="0"/>
        <v>198021.58000000002</v>
      </c>
      <c r="O47" s="49"/>
    </row>
    <row r="48" spans="1:15" x14ac:dyDescent="0.2">
      <c r="A48" s="3">
        <v>2011</v>
      </c>
      <c r="B48" s="6">
        <v>10</v>
      </c>
      <c r="C48" s="1">
        <f>'Florida_Keys FR'!C95</f>
        <v>56226.877</v>
      </c>
      <c r="D48" s="1">
        <f>Key_West!E179</f>
        <v>20970</v>
      </c>
      <c r="E48" s="1">
        <v>91884.466</v>
      </c>
      <c r="F48" s="1">
        <f>+Metro_Dade!D144/1000</f>
        <v>488.70699999999999</v>
      </c>
      <c r="G48" s="1">
        <f>Seminole!C36</f>
        <v>0</v>
      </c>
      <c r="H48" s="1"/>
      <c r="I48" s="1">
        <f>+Wauchula!C6</f>
        <v>4846.848</v>
      </c>
      <c r="J48" s="1"/>
      <c r="K48" s="1"/>
      <c r="L48" s="1">
        <f t="shared" si="0"/>
        <v>174416.89799999999</v>
      </c>
      <c r="O48" s="49"/>
    </row>
    <row r="49" spans="1:15" x14ac:dyDescent="0.2">
      <c r="A49" s="3">
        <v>2011</v>
      </c>
      <c r="B49" s="6">
        <v>11</v>
      </c>
      <c r="C49" s="1">
        <f>'Florida_Keys FR'!C96</f>
        <v>51407.406999999999</v>
      </c>
      <c r="D49" s="1">
        <f>Key_West!E180</f>
        <v>16560</v>
      </c>
      <c r="E49" s="1">
        <v>84513.237999999998</v>
      </c>
      <c r="F49" s="1">
        <f>+Metro_Dade!D145/1000</f>
        <v>622.82799999999997</v>
      </c>
      <c r="G49" s="1">
        <f>Seminole!C37</f>
        <v>0</v>
      </c>
      <c r="H49" s="1"/>
      <c r="I49" s="1">
        <f>+Wauchula!C7</f>
        <v>4334.5439999999999</v>
      </c>
      <c r="J49" s="1"/>
      <c r="K49" s="1"/>
      <c r="L49" s="1">
        <f t="shared" si="0"/>
        <v>157438.01700000002</v>
      </c>
      <c r="O49" s="49"/>
    </row>
    <row r="50" spans="1:15" x14ac:dyDescent="0.2">
      <c r="A50" s="3">
        <v>2011</v>
      </c>
      <c r="B50" s="6">
        <v>12</v>
      </c>
      <c r="C50" s="1">
        <f>'Florida_Keys FR'!C97</f>
        <v>54239.466</v>
      </c>
      <c r="D50" s="1">
        <f>Key_West!E181</f>
        <v>16110</v>
      </c>
      <c r="E50" s="1">
        <v>85559.115000000005</v>
      </c>
      <c r="F50" s="1">
        <f>+Metro_Dade!D146/1000</f>
        <v>442.48099999999999</v>
      </c>
      <c r="G50" s="1">
        <f>Seminole!C38</f>
        <v>0</v>
      </c>
      <c r="H50" s="1"/>
      <c r="I50" s="1">
        <f>+Wauchula!C8</f>
        <v>4447.3829999999998</v>
      </c>
      <c r="J50" s="1"/>
      <c r="K50" s="1"/>
      <c r="L50" s="1">
        <f t="shared" si="0"/>
        <v>160798.44500000001</v>
      </c>
      <c r="O50" s="49"/>
    </row>
    <row r="51" spans="1:15" x14ac:dyDescent="0.2">
      <c r="A51" s="3">
        <v>2012</v>
      </c>
      <c r="B51" s="6">
        <v>1</v>
      </c>
      <c r="C51" s="1">
        <f>'Florida_Keys FR'!C98</f>
        <v>50699.966999999997</v>
      </c>
      <c r="D51" s="1">
        <f>Key_West!E182</f>
        <v>16110</v>
      </c>
      <c r="E51" s="1">
        <v>89991.824999999997</v>
      </c>
      <c r="F51" s="1">
        <f>+Metro_Dade!D147/1000</f>
        <v>573.01</v>
      </c>
      <c r="G51" s="1">
        <f>Seminole!C39</f>
        <v>0</v>
      </c>
      <c r="H51" s="1"/>
      <c r="I51" s="1">
        <f>+Wauchula!C9</f>
        <v>4696.8019999999997</v>
      </c>
      <c r="J51" s="1"/>
      <c r="K51" s="1"/>
      <c r="L51" s="1">
        <f t="shared" si="0"/>
        <v>162071.60400000002</v>
      </c>
      <c r="O51" s="49"/>
    </row>
    <row r="52" spans="1:15" x14ac:dyDescent="0.2">
      <c r="A52" s="3">
        <v>2012</v>
      </c>
      <c r="B52" s="6">
        <v>2</v>
      </c>
      <c r="C52" s="1">
        <f>'Florida_Keys FR'!C99</f>
        <v>52001.394</v>
      </c>
      <c r="D52" s="1">
        <f>Key_West!E183</f>
        <v>15975</v>
      </c>
      <c r="E52" s="1">
        <v>86884.248000000007</v>
      </c>
      <c r="F52" s="1">
        <f>+Metro_Dade!D148/1000</f>
        <v>365.38</v>
      </c>
      <c r="G52" s="1">
        <f>Seminole!C40</f>
        <v>0</v>
      </c>
      <c r="H52" s="1"/>
      <c r="I52" s="1">
        <f>+Wauchula!C10</f>
        <v>4387.8370000000004</v>
      </c>
      <c r="J52" s="1"/>
      <c r="K52" s="1"/>
      <c r="L52" s="1">
        <f t="shared" si="0"/>
        <v>159613.859</v>
      </c>
      <c r="O52" s="49"/>
    </row>
    <row r="53" spans="1:15" x14ac:dyDescent="0.2">
      <c r="A53" s="3">
        <v>2012</v>
      </c>
      <c r="B53" s="6">
        <v>3</v>
      </c>
      <c r="C53" s="1">
        <f>'Florida_Keys FR'!C100</f>
        <v>59426.750999999997</v>
      </c>
      <c r="D53" s="1">
        <f>Key_West!E184</f>
        <v>17100</v>
      </c>
      <c r="E53" s="1">
        <v>97530.347999999998</v>
      </c>
      <c r="F53" s="1">
        <f>+Metro_Dade!D149/1000</f>
        <v>568.66899999999998</v>
      </c>
      <c r="G53" s="1">
        <f>Seminole!C41</f>
        <v>0</v>
      </c>
      <c r="H53" s="1"/>
      <c r="I53" s="1">
        <f>+Wauchula!C11</f>
        <v>4923.1809999999996</v>
      </c>
      <c r="J53" s="1"/>
      <c r="K53" s="1"/>
      <c r="L53" s="1">
        <f t="shared" si="0"/>
        <v>179548.94899999999</v>
      </c>
      <c r="O53" s="49"/>
    </row>
    <row r="54" spans="1:15" x14ac:dyDescent="0.2">
      <c r="A54" s="3">
        <v>2012</v>
      </c>
      <c r="B54" s="6">
        <v>4</v>
      </c>
      <c r="C54" s="1">
        <f>'Florida_Keys FR'!C101</f>
        <v>56813.245000000003</v>
      </c>
      <c r="D54" s="1">
        <f>Key_West!E185</f>
        <v>17235</v>
      </c>
      <c r="E54" s="1">
        <v>95089.768262941448</v>
      </c>
      <c r="F54" s="1">
        <f>+Metro_Dade!D150/1000</f>
        <v>500.34399999999999</v>
      </c>
      <c r="G54" s="1">
        <f>Seminole!C42</f>
        <v>0</v>
      </c>
      <c r="H54" s="1"/>
      <c r="I54" s="1">
        <f>+Wauchula!C12</f>
        <v>4983.3242271417157</v>
      </c>
      <c r="J54" s="1"/>
      <c r="K54" s="1"/>
      <c r="L54" s="1">
        <f t="shared" si="0"/>
        <v>174621.68149008317</v>
      </c>
      <c r="O54" s="49"/>
    </row>
    <row r="55" spans="1:15" x14ac:dyDescent="0.2">
      <c r="A55" s="3">
        <v>2012</v>
      </c>
      <c r="B55" s="6">
        <v>5</v>
      </c>
      <c r="C55" s="1">
        <f>'Florida_Keys FR'!C102</f>
        <v>65762.341</v>
      </c>
      <c r="D55" s="1">
        <f>Key_West!E186</f>
        <v>20115</v>
      </c>
      <c r="E55" s="1">
        <v>109264.15473627282</v>
      </c>
      <c r="F55" s="1">
        <f>+Metro_Dade!D151/1000</f>
        <v>520.57500000000005</v>
      </c>
      <c r="G55" s="1">
        <f>Seminole!C43</f>
        <v>0</v>
      </c>
      <c r="H55" s="1"/>
      <c r="I55" s="1">
        <f>+Wauchula!C13</f>
        <v>6121.0438671659167</v>
      </c>
      <c r="J55" s="1">
        <f>+Blountstown!C5</f>
        <v>3589.85</v>
      </c>
      <c r="K55" s="1"/>
      <c r="L55" s="1">
        <f t="shared" si="0"/>
        <v>205372.96460343877</v>
      </c>
      <c r="O55" s="49"/>
    </row>
    <row r="56" spans="1:15" x14ac:dyDescent="0.2">
      <c r="A56" s="3">
        <v>2012</v>
      </c>
      <c r="B56" s="6">
        <v>6</v>
      </c>
      <c r="C56" s="1">
        <f>'Florida_Keys FR'!C103</f>
        <v>69687.191999999995</v>
      </c>
      <c r="D56" s="1">
        <f>Key_West!E187</f>
        <v>21060</v>
      </c>
      <c r="E56" s="1">
        <v>105197.076</v>
      </c>
      <c r="F56" s="1">
        <f>+Metro_Dade!D152/1000</f>
        <v>532.69100000000003</v>
      </c>
      <c r="G56" s="1">
        <f>Seminole!C44</f>
        <v>0</v>
      </c>
      <c r="H56" s="1"/>
      <c r="I56" s="1">
        <f>+Wauchula!C14</f>
        <v>5728.7449999999999</v>
      </c>
      <c r="J56" s="1">
        <f>+Blountstown!C6</f>
        <v>3674.2170000000001</v>
      </c>
      <c r="K56" s="1"/>
      <c r="L56" s="1">
        <f t="shared" si="0"/>
        <v>205879.92099999997</v>
      </c>
      <c r="O56" s="49"/>
    </row>
    <row r="57" spans="1:15" x14ac:dyDescent="0.2">
      <c r="A57" s="3">
        <v>2012</v>
      </c>
      <c r="B57" s="6">
        <v>7</v>
      </c>
      <c r="C57" s="1">
        <f>'Florida_Keys FR'!C104</f>
        <v>77143.074999999997</v>
      </c>
      <c r="D57" s="1">
        <f>Key_West!E188</f>
        <v>22140</v>
      </c>
      <c r="E57" s="1">
        <v>113099.62346554556</v>
      </c>
      <c r="F57" s="1">
        <f>+Metro_Dade!D153/1000</f>
        <v>551.08500000000004</v>
      </c>
      <c r="G57" s="1">
        <f>Seminole!C45</f>
        <v>0</v>
      </c>
      <c r="H57" s="1"/>
      <c r="I57" s="1">
        <f>+Wauchula!C15</f>
        <v>6238.9201239816821</v>
      </c>
      <c r="J57" s="1">
        <f>+Blountstown!C7</f>
        <v>4116.0389621796339</v>
      </c>
      <c r="K57" s="1"/>
      <c r="L57" s="1">
        <f t="shared" si="0"/>
        <v>223288.74255170685</v>
      </c>
      <c r="O57" s="49"/>
    </row>
    <row r="58" spans="1:15" x14ac:dyDescent="0.2">
      <c r="A58" s="3">
        <v>2012</v>
      </c>
      <c r="B58" s="6">
        <v>8</v>
      </c>
      <c r="C58" s="1">
        <f>'Florida_Keys FR'!C105</f>
        <v>77510.92</v>
      </c>
      <c r="D58" s="41">
        <f>Key_West!E189</f>
        <v>22815</v>
      </c>
      <c r="E58" s="1">
        <v>115345.071</v>
      </c>
      <c r="F58" s="41">
        <f>+Metro_Dade!D154/1000</f>
        <v>497.99200000000002</v>
      </c>
      <c r="G58" s="41">
        <f>Seminole!C46</f>
        <v>0</v>
      </c>
      <c r="H58" s="41"/>
      <c r="I58" s="41">
        <f>+Wauchula!C16</f>
        <v>6415.799</v>
      </c>
      <c r="J58" s="1">
        <f>+Blountstown!C8</f>
        <v>3897.069</v>
      </c>
      <c r="K58" s="1"/>
      <c r="L58" s="1">
        <f t="shared" si="0"/>
        <v>226481.85099999997</v>
      </c>
      <c r="O58" s="49"/>
    </row>
    <row r="59" spans="1:15" x14ac:dyDescent="0.2">
      <c r="A59" s="3">
        <v>2012</v>
      </c>
      <c r="B59" s="6">
        <v>9</v>
      </c>
      <c r="C59" s="1">
        <f>'Florida_Keys FR'!C106</f>
        <v>67200.520999999993</v>
      </c>
      <c r="D59" s="41">
        <f>Key_West!E190</f>
        <v>21060</v>
      </c>
      <c r="E59" s="1">
        <v>104983.170117042</v>
      </c>
      <c r="F59" s="41">
        <f>+Metro_Dade!D155/1000</f>
        <v>479.16399999999999</v>
      </c>
      <c r="G59" s="41">
        <f>Seminole!C47</f>
        <v>0</v>
      </c>
      <c r="H59" s="41"/>
      <c r="I59" s="41">
        <f>+Wauchula!C17</f>
        <v>5749.07</v>
      </c>
      <c r="J59" s="41">
        <f>+Blountstown!C9</f>
        <v>3490.9690000000001</v>
      </c>
      <c r="K59" s="41"/>
      <c r="L59" s="1">
        <f t="shared" si="0"/>
        <v>202962.89411704199</v>
      </c>
      <c r="O59" s="49"/>
    </row>
    <row r="60" spans="1:15" x14ac:dyDescent="0.2">
      <c r="A60" s="3">
        <v>2012</v>
      </c>
      <c r="B60" s="6">
        <v>10</v>
      </c>
      <c r="C60" s="1">
        <f>'Florida_Keys FR'!C107</f>
        <v>62224.504000000001</v>
      </c>
      <c r="D60" s="41">
        <f>Key_West!E191</f>
        <v>19395</v>
      </c>
      <c r="E60" s="1">
        <v>100007.63579220197</v>
      </c>
      <c r="F60" s="41">
        <f>+Metro_Dade!D156/1000</f>
        <v>437.06900000000002</v>
      </c>
      <c r="G60" s="41">
        <f>Seminole!C48</f>
        <v>0</v>
      </c>
      <c r="H60" s="41"/>
      <c r="I60" s="41">
        <f>+Wauchula!C18</f>
        <v>5337.9445716882938</v>
      </c>
      <c r="J60" s="41">
        <f>+Blountstown!C10</f>
        <v>3039.8842042482142</v>
      </c>
      <c r="K60" s="41"/>
      <c r="L60" s="1">
        <f t="shared" si="0"/>
        <v>190442.0375681385</v>
      </c>
      <c r="O60" s="49"/>
    </row>
    <row r="61" spans="1:15" x14ac:dyDescent="0.2">
      <c r="A61" s="3">
        <v>2012</v>
      </c>
      <c r="B61" s="6">
        <v>11</v>
      </c>
      <c r="C61" s="1">
        <f>'Florida_Keys FR'!C108</f>
        <v>45517.811999999998</v>
      </c>
      <c r="D61" s="41">
        <f>Key_West!E192</f>
        <v>16560</v>
      </c>
      <c r="E61" s="1">
        <v>79468.151715833839</v>
      </c>
      <c r="F61" s="41">
        <f>+Metro_Dade!D157/1000</f>
        <v>487.79899999999998</v>
      </c>
      <c r="G61" s="41">
        <f>Seminole!C49</f>
        <v>0</v>
      </c>
      <c r="H61" s="41"/>
      <c r="I61" s="41">
        <f>+Wauchula!C19</f>
        <v>4122.5100809971245</v>
      </c>
      <c r="J61" s="41">
        <f>+Blountstown!C11</f>
        <v>2761.0590672933672</v>
      </c>
      <c r="K61" s="41"/>
      <c r="L61" s="1">
        <f t="shared" si="0"/>
        <v>148917.33186412434</v>
      </c>
      <c r="O61" s="49"/>
    </row>
    <row r="62" spans="1:15" x14ac:dyDescent="0.2">
      <c r="A62" s="3">
        <v>2012</v>
      </c>
      <c r="B62" s="6">
        <v>12</v>
      </c>
      <c r="C62" s="1">
        <f>'Florida_Keys FR'!C109</f>
        <v>52972.152000000002</v>
      </c>
      <c r="D62" s="41">
        <f>Key_West!E193</f>
        <v>16110</v>
      </c>
      <c r="E62" s="1">
        <v>87506.641904509233</v>
      </c>
      <c r="F62" s="41">
        <f>+Metro_Dade!D158/1000</f>
        <v>594.61800000000005</v>
      </c>
      <c r="G62" s="41">
        <f>Seminole!C50</f>
        <v>0</v>
      </c>
      <c r="H62" s="41"/>
      <c r="I62" s="41">
        <f>+Wauchula!C20</f>
        <v>4579.3830153135004</v>
      </c>
      <c r="J62" s="41">
        <f>+Blountstown!C12</f>
        <v>3043.755076468025</v>
      </c>
      <c r="K62" s="41"/>
      <c r="L62" s="1">
        <f t="shared" si="0"/>
        <v>164806.54999629073</v>
      </c>
      <c r="O62" s="49"/>
    </row>
    <row r="63" spans="1:15" x14ac:dyDescent="0.2">
      <c r="A63" s="3">
        <v>2013</v>
      </c>
      <c r="B63" s="6">
        <v>1</v>
      </c>
      <c r="C63" s="1">
        <f>'Florida_Keys FR'!C110</f>
        <v>55278.137000000002</v>
      </c>
      <c r="D63" s="41">
        <f>Key_West!E194</f>
        <v>16110</v>
      </c>
      <c r="E63" s="1">
        <v>89786.426392106048</v>
      </c>
      <c r="F63" s="41">
        <f>+Metro_Dade!D159/1000</f>
        <v>495.65699999999998</v>
      </c>
      <c r="G63" s="41">
        <f>Seminole!C51</f>
        <v>0</v>
      </c>
      <c r="H63" s="41"/>
      <c r="I63" s="41">
        <f>+Wauchula!C21</f>
        <v>4430.5299867769299</v>
      </c>
      <c r="J63" s="41">
        <f>+Blountstown!C13</f>
        <v>2945.2308177473742</v>
      </c>
      <c r="K63" s="41"/>
      <c r="L63" s="1">
        <f t="shared" si="0"/>
        <v>169045.98119663034</v>
      </c>
      <c r="O63" s="49"/>
    </row>
    <row r="64" spans="1:15" x14ac:dyDescent="0.2">
      <c r="A64" s="3">
        <v>2013</v>
      </c>
      <c r="B64" s="6">
        <v>2</v>
      </c>
      <c r="C64" s="1">
        <f>'Florida_Keys FR'!C111</f>
        <v>50969.712</v>
      </c>
      <c r="D64" s="41">
        <f>Key_West!E195</f>
        <v>15615</v>
      </c>
      <c r="E64" s="1">
        <v>84958.675088521297</v>
      </c>
      <c r="F64" s="41">
        <f>+Metro_Dade!D160/1000</f>
        <v>262.108</v>
      </c>
      <c r="G64" s="41">
        <f>Seminole!C52</f>
        <v>0</v>
      </c>
      <c r="H64" s="41"/>
      <c r="I64" s="41">
        <f>+Wauchula!C22</f>
        <v>4216.1531965523254</v>
      </c>
      <c r="J64" s="41">
        <f>+Blountstown!C14</f>
        <v>2657.6967411061955</v>
      </c>
      <c r="K64" s="41"/>
      <c r="L64" s="1">
        <f t="shared" si="0"/>
        <v>158679.34502617983</v>
      </c>
      <c r="O64" s="49"/>
    </row>
    <row r="65" spans="1:15" x14ac:dyDescent="0.2">
      <c r="A65" s="3">
        <v>2013</v>
      </c>
      <c r="B65" s="6">
        <v>3</v>
      </c>
      <c r="C65" s="1">
        <f>'Florida_Keys FR'!C112</f>
        <v>53074.279000000002</v>
      </c>
      <c r="D65" s="41">
        <f>Key_West!E196</f>
        <v>17100</v>
      </c>
      <c r="E65" s="1">
        <v>92662.203695956079</v>
      </c>
      <c r="F65" s="41">
        <f>+Metro_Dade!D161/1000</f>
        <v>399.06799999999998</v>
      </c>
      <c r="G65" s="41">
        <f>Seminole!C53</f>
        <v>0</v>
      </c>
      <c r="H65" s="41"/>
      <c r="I65" s="41">
        <f>+Wauchula!C23</f>
        <v>4511.5509407255704</v>
      </c>
      <c r="J65" s="41">
        <f>+Blountstown!C15</f>
        <v>2948.5339202169525</v>
      </c>
      <c r="K65" s="41"/>
      <c r="L65" s="1">
        <f t="shared" si="0"/>
        <v>170695.6355568986</v>
      </c>
      <c r="O65" s="49"/>
    </row>
    <row r="66" spans="1:15" x14ac:dyDescent="0.2">
      <c r="A66" s="3">
        <v>2013</v>
      </c>
      <c r="B66" s="6">
        <v>4</v>
      </c>
      <c r="C66" s="1">
        <f>'Florida_Keys FR'!C113</f>
        <v>61920.624000000003</v>
      </c>
      <c r="D66" s="41">
        <f>Key_West!E197</f>
        <v>17235</v>
      </c>
      <c r="E66" s="1">
        <v>101520.4838824886</v>
      </c>
      <c r="F66" s="41">
        <f>+Metro_Dade!D162/1000</f>
        <v>563.31700000000001</v>
      </c>
      <c r="G66" s="41">
        <f>Seminole!C54</f>
        <v>0</v>
      </c>
      <c r="H66" s="41"/>
      <c r="I66" s="41">
        <f>+Wauchula!C24</f>
        <v>5015.6158196515544</v>
      </c>
      <c r="J66" s="41">
        <f>+Blountstown!C16</f>
        <v>2772.4259640793093</v>
      </c>
      <c r="K66" s="41"/>
      <c r="L66" s="1">
        <f t="shared" si="0"/>
        <v>189027.46666621946</v>
      </c>
      <c r="O66" s="49"/>
    </row>
    <row r="67" spans="1:15" x14ac:dyDescent="0.2">
      <c r="A67" s="3">
        <v>2013</v>
      </c>
      <c r="B67" s="6">
        <v>5</v>
      </c>
      <c r="C67" s="1">
        <f>'Florida_Keys FR'!C114</f>
        <v>64215.762000000002</v>
      </c>
      <c r="D67" s="41">
        <f>Key_West!E198</f>
        <v>20115</v>
      </c>
      <c r="E67" s="1">
        <v>102931.97379565096</v>
      </c>
      <c r="F67" s="41">
        <f>+Metro_Dade!D163/1000</f>
        <v>547.91300000000001</v>
      </c>
      <c r="G67" s="41">
        <f>Seminole!C55</f>
        <v>0</v>
      </c>
      <c r="H67" s="41"/>
      <c r="I67" s="41">
        <f>+Wauchula!C25</f>
        <v>5416.7007267145045</v>
      </c>
      <c r="J67" s="41">
        <f>+Blountstown!C17</f>
        <v>3201.016648104046</v>
      </c>
      <c r="K67" s="41"/>
      <c r="L67" s="1">
        <f t="shared" si="0"/>
        <v>196428.36617046953</v>
      </c>
      <c r="O67" s="49"/>
    </row>
    <row r="68" spans="1:15" x14ac:dyDescent="0.2">
      <c r="A68" s="3">
        <v>2013</v>
      </c>
      <c r="B68" s="6">
        <v>6</v>
      </c>
      <c r="C68" s="1">
        <f>'Florida_Keys FR'!C115</f>
        <v>71685.377999999997</v>
      </c>
      <c r="D68" s="41">
        <f>Key_West!E199</f>
        <v>0</v>
      </c>
      <c r="E68" s="1">
        <v>107378.41511970102</v>
      </c>
      <c r="F68" s="41">
        <f>+Metro_Dade!D164/1000</f>
        <v>531.08699999999999</v>
      </c>
      <c r="G68" s="41">
        <f>Seminole!C56</f>
        <v>0</v>
      </c>
      <c r="H68" s="41"/>
      <c r="I68" s="41">
        <f>+Wauchula!C26</f>
        <v>5723.4525108652842</v>
      </c>
      <c r="J68" s="41">
        <f>+Blountstown!C18</f>
        <v>3746.2911983350436</v>
      </c>
      <c r="K68" s="41"/>
      <c r="L68" s="1">
        <f t="shared" ref="L68:L131" si="1">SUM(C68:K68)</f>
        <v>189064.62382890136</v>
      </c>
      <c r="O68" s="49"/>
    </row>
    <row r="69" spans="1:15" x14ac:dyDescent="0.2">
      <c r="A69" s="3">
        <v>2013</v>
      </c>
      <c r="B69" s="6">
        <v>7</v>
      </c>
      <c r="C69" s="1">
        <f>'Florida_Keys FR'!C116</f>
        <v>75399.978000000003</v>
      </c>
      <c r="D69" s="1">
        <f>Key_West!E200</f>
        <v>0</v>
      </c>
      <c r="E69" s="1">
        <v>108944.62694622365</v>
      </c>
      <c r="F69" s="295">
        <f>+Metro_Dade!D165/1000</f>
        <v>540.61865999999998</v>
      </c>
      <c r="G69" s="295">
        <f>Seminole!C57</f>
        <v>0</v>
      </c>
      <c r="H69" s="295"/>
      <c r="I69" s="295">
        <f>+Wauchula!C27</f>
        <v>5654.0406598902682</v>
      </c>
      <c r="J69" s="295">
        <f>+Blountstown!C19</f>
        <v>3766.6253020786016</v>
      </c>
      <c r="K69" s="295"/>
      <c r="L69" s="1">
        <f t="shared" si="1"/>
        <v>194305.88956819256</v>
      </c>
      <c r="O69" s="49"/>
    </row>
    <row r="70" spans="1:15" x14ac:dyDescent="0.2">
      <c r="A70" s="3">
        <v>2013</v>
      </c>
      <c r="B70" s="6">
        <v>8</v>
      </c>
      <c r="C70" s="1">
        <f>'Florida_Keys FR'!C117</f>
        <v>77641.076000000001</v>
      </c>
      <c r="D70" s="1">
        <f>Key_West!E201</f>
        <v>0</v>
      </c>
      <c r="E70" s="1">
        <v>116066.39817520851</v>
      </c>
      <c r="F70" s="295">
        <f>+Metro_Dade!D166/1000</f>
        <v>502.01190000000003</v>
      </c>
      <c r="G70" s="295">
        <f>Seminole!C58</f>
        <v>0</v>
      </c>
      <c r="H70" s="295"/>
      <c r="I70" s="295">
        <f>+Wauchula!C28</f>
        <v>6416.3103488429579</v>
      </c>
      <c r="J70" s="295">
        <f>+Blountstown!C20</f>
        <v>3922.965878606436</v>
      </c>
      <c r="K70" s="295"/>
      <c r="L70" s="1">
        <f t="shared" si="1"/>
        <v>204548.76230265791</v>
      </c>
      <c r="O70" s="49"/>
    </row>
    <row r="71" spans="1:15" x14ac:dyDescent="0.2">
      <c r="A71" s="3">
        <v>2013</v>
      </c>
      <c r="B71" s="6">
        <v>9</v>
      </c>
      <c r="C71" s="1">
        <f>'Florida_Keys FR'!C118</f>
        <v>68405.673999999999</v>
      </c>
      <c r="D71" s="1">
        <f>Key_West!E202</f>
        <v>0</v>
      </c>
      <c r="E71" s="1">
        <v>104907.72481492419</v>
      </c>
      <c r="F71" s="295">
        <f>+Metro_Dade!D167/1000</f>
        <v>500.28677999999996</v>
      </c>
      <c r="G71" s="295">
        <f>Seminole!C59</f>
        <v>0</v>
      </c>
      <c r="H71" s="295"/>
      <c r="I71" s="295">
        <f>+Wauchula!C29</f>
        <v>5734.3011775500026</v>
      </c>
      <c r="J71" s="295">
        <f>+Blountstown!C21</f>
        <v>3620.5108547538325</v>
      </c>
      <c r="K71" s="295"/>
      <c r="L71" s="1">
        <f t="shared" si="1"/>
        <v>183168.497627228</v>
      </c>
      <c r="O71" s="49"/>
    </row>
    <row r="72" spans="1:15" x14ac:dyDescent="0.2">
      <c r="A72" s="3">
        <v>2013</v>
      </c>
      <c r="B72" s="6">
        <v>10</v>
      </c>
      <c r="C72" s="1">
        <f>'Florida_Keys FR'!C119</f>
        <v>66036.695999999996</v>
      </c>
      <c r="D72" s="1">
        <f>Key_West!E203</f>
        <v>0</v>
      </c>
      <c r="E72" s="1">
        <v>106317.40680019959</v>
      </c>
      <c r="F72" s="295">
        <f>+Metro_Dade!D168/1000</f>
        <v>455.32223999999997</v>
      </c>
      <c r="G72" s="295">
        <f>Seminole!C60</f>
        <v>0</v>
      </c>
      <c r="H72" s="295"/>
      <c r="I72" s="295">
        <f>+Wauchula!C30</f>
        <v>5499.3547912053045</v>
      </c>
      <c r="J72" s="295">
        <f>+Blountstown!C22</f>
        <v>2964.0968759488965</v>
      </c>
      <c r="K72" s="295"/>
      <c r="L72" s="1">
        <f t="shared" si="1"/>
        <v>181272.8767073538</v>
      </c>
      <c r="O72" s="49"/>
    </row>
    <row r="73" spans="1:15" x14ac:dyDescent="0.2">
      <c r="A73" s="3">
        <v>2013</v>
      </c>
      <c r="B73" s="6">
        <v>11</v>
      </c>
      <c r="C73" s="1">
        <f>'Florida_Keys FR'!C120</f>
        <v>55916.605000000003</v>
      </c>
      <c r="D73" s="1">
        <f>Key_West!E204</f>
        <v>0</v>
      </c>
      <c r="E73" s="1">
        <v>93649.224565440978</v>
      </c>
      <c r="F73" s="295">
        <f>+Metro_Dade!D169/1000</f>
        <v>453.79331999999999</v>
      </c>
      <c r="G73" s="295">
        <f>Seminole!C61</f>
        <v>0</v>
      </c>
      <c r="H73" s="295"/>
      <c r="I73" s="295">
        <f>+Wauchula!C31</f>
        <v>4493.9387189187546</v>
      </c>
      <c r="J73" s="295">
        <f>+Blountstown!C23</f>
        <v>2661.8907088192309</v>
      </c>
      <c r="K73" s="295"/>
      <c r="L73" s="1">
        <f t="shared" si="1"/>
        <v>157175.45231317895</v>
      </c>
      <c r="N73" s="1"/>
      <c r="O73" s="49"/>
    </row>
    <row r="74" spans="1:15" x14ac:dyDescent="0.2">
      <c r="A74" s="3">
        <v>2013</v>
      </c>
      <c r="B74" s="6">
        <v>12</v>
      </c>
      <c r="C74" s="1">
        <f>'Florida_Keys FR'!C121</f>
        <v>58140.180999999997</v>
      </c>
      <c r="D74" s="1">
        <f>Key_West!E205</f>
        <v>0</v>
      </c>
      <c r="E74" s="1">
        <v>93356.393389203993</v>
      </c>
      <c r="F74" s="295">
        <f>+Metro_Dade!D170/1000</f>
        <v>0</v>
      </c>
      <c r="G74" s="295">
        <f>Seminole!C62</f>
        <v>0</v>
      </c>
      <c r="H74" s="295"/>
      <c r="I74" s="295">
        <f>+Wauchula!C32</f>
        <v>4642.2964096855567</v>
      </c>
      <c r="J74" s="295">
        <f>+Blountstown!C24</f>
        <v>2936.5061938137978</v>
      </c>
      <c r="K74" s="295"/>
      <c r="L74" s="1">
        <f t="shared" si="1"/>
        <v>159075.37699270333</v>
      </c>
      <c r="O74" s="49"/>
    </row>
    <row r="75" spans="1:15" x14ac:dyDescent="0.2">
      <c r="A75" s="3">
        <v>2014</v>
      </c>
      <c r="B75" s="6">
        <v>1</v>
      </c>
      <c r="C75" s="1">
        <f>'Florida_Keys FR'!C122</f>
        <v>53789.683053531968</v>
      </c>
      <c r="D75" s="1">
        <f>Key_West!E206</f>
        <v>0</v>
      </c>
      <c r="E75" s="1">
        <v>302663.98175208498</v>
      </c>
      <c r="F75" s="295">
        <f>+Metro_Dade!D171/1000</f>
        <v>0</v>
      </c>
      <c r="G75" s="295">
        <f>Seminole!C63</f>
        <v>0</v>
      </c>
      <c r="H75" s="295">
        <f>'New Smyra Beach'!C3</f>
        <v>0</v>
      </c>
      <c r="I75" s="295">
        <f>+Wauchula!C33</f>
        <v>5124.569409685555</v>
      </c>
      <c r="J75" s="295">
        <f>+Blountstown!C25</f>
        <v>3598.7401938137978</v>
      </c>
      <c r="K75" s="295">
        <f>'Winter Park'!B2</f>
        <v>16537</v>
      </c>
      <c r="L75" s="1">
        <f t="shared" si="1"/>
        <v>381713.97440911632</v>
      </c>
      <c r="O75" s="49"/>
    </row>
    <row r="76" spans="1:15" x14ac:dyDescent="0.2">
      <c r="A76" s="3">
        <v>2014</v>
      </c>
      <c r="B76" s="6">
        <v>2</v>
      </c>
      <c r="C76" s="1">
        <f>'Florida_Keys FR'!C123</f>
        <v>55279.361545482316</v>
      </c>
      <c r="D76" s="1">
        <f>Key_West!E207</f>
        <v>0</v>
      </c>
      <c r="E76" s="1">
        <v>247855.38629166124</v>
      </c>
      <c r="F76" s="295">
        <f>+Metro_Dade!D172/1000</f>
        <v>0</v>
      </c>
      <c r="G76" s="295">
        <f>Seminole!C64</f>
        <v>0</v>
      </c>
      <c r="H76" s="295">
        <f>'New Smyra Beach'!C4</f>
        <v>18635</v>
      </c>
      <c r="I76" s="295">
        <f>+Wauchula!C34</f>
        <v>4132.2357440350515</v>
      </c>
      <c r="J76" s="295">
        <f>+Blountstown!C26</f>
        <v>2923.0439027417733</v>
      </c>
      <c r="K76" s="295">
        <f>'Winter Park'!B3</f>
        <v>15456</v>
      </c>
      <c r="L76" s="1">
        <f t="shared" si="1"/>
        <v>344281.02748392033</v>
      </c>
      <c r="O76" s="49"/>
    </row>
    <row r="77" spans="1:15" x14ac:dyDescent="0.2">
      <c r="A77" s="3">
        <v>2014</v>
      </c>
      <c r="B77" s="6">
        <v>3</v>
      </c>
      <c r="C77" s="1">
        <f>'Florida_Keys FR'!C124</f>
        <v>60007.115803946937</v>
      </c>
      <c r="D77" s="1">
        <f>Key_West!E208</f>
        <v>0</v>
      </c>
      <c r="E77" s="1">
        <v>277647.81523986027</v>
      </c>
      <c r="F77" s="295">
        <f>+Metro_Dade!D173/1000</f>
        <v>0</v>
      </c>
      <c r="G77" s="295">
        <f>Seminole!C65</f>
        <v>0</v>
      </c>
      <c r="H77" s="295">
        <f>'New Smyra Beach'!C5</f>
        <v>14868</v>
      </c>
      <c r="I77" s="295">
        <f>+Wauchula!C35</f>
        <v>4021.6145055988081</v>
      </c>
      <c r="J77" s="295">
        <f>+Blountstown!C27</f>
        <v>2594.3847094808966</v>
      </c>
      <c r="K77" s="295">
        <f>'Winter Park'!B4</f>
        <v>16997</v>
      </c>
      <c r="L77" s="1">
        <f t="shared" si="1"/>
        <v>376135.93025888689</v>
      </c>
      <c r="O77" s="49"/>
    </row>
    <row r="78" spans="1:15" x14ac:dyDescent="0.2">
      <c r="A78" s="3">
        <v>2014</v>
      </c>
      <c r="B78" s="6">
        <v>4</v>
      </c>
      <c r="C78" s="1">
        <f>'Florida_Keys FR'!C125</f>
        <v>62174.597000000002</v>
      </c>
      <c r="D78" s="1">
        <f>Key_West!E209</f>
        <v>0</v>
      </c>
      <c r="E78" s="1">
        <v>311518.40575135191</v>
      </c>
      <c r="F78" s="295">
        <f>+Metro_Dade!D174/1000</f>
        <v>0</v>
      </c>
      <c r="G78" s="295">
        <f>Seminole!C66</f>
        <v>0</v>
      </c>
      <c r="H78" s="295">
        <f>'New Smyra Beach'!C6</f>
        <v>7200</v>
      </c>
      <c r="I78" s="295">
        <f>+Wauchula!C36</f>
        <v>5396.7403632383848</v>
      </c>
      <c r="J78" s="295">
        <f>+Blountstown!C28</f>
        <v>2558.409262151109</v>
      </c>
      <c r="K78" s="295">
        <f>'Winter Park'!B5</f>
        <v>15387</v>
      </c>
      <c r="L78" s="1">
        <f t="shared" si="1"/>
        <v>404235.1523767414</v>
      </c>
      <c r="O78" s="49"/>
    </row>
    <row r="79" spans="1:15" x14ac:dyDescent="0.2">
      <c r="A79" s="3">
        <v>2014</v>
      </c>
      <c r="B79" s="6">
        <v>5</v>
      </c>
      <c r="C79" s="1">
        <f>'Florida_Keys FR'!C126</f>
        <v>69701.235000000001</v>
      </c>
      <c r="D79" s="1">
        <f>Key_West!E210</f>
        <v>0</v>
      </c>
      <c r="E79" s="1">
        <v>346316.90070568124</v>
      </c>
      <c r="F79" s="295">
        <f>+Metro_Dade!D175/1000</f>
        <v>0</v>
      </c>
      <c r="G79" s="295">
        <f>Seminole!C67</f>
        <v>0</v>
      </c>
      <c r="H79" s="295">
        <f>'New Smyra Beach'!C7</f>
        <v>14775</v>
      </c>
      <c r="I79" s="295">
        <f>+Wauchula!C37</f>
        <v>5912.6414068960285</v>
      </c>
      <c r="J79" s="295">
        <f>+Blountstown!C29</f>
        <v>2856.3084321532915</v>
      </c>
      <c r="K79" s="295">
        <f>'Winter Park'!B6</f>
        <v>16790</v>
      </c>
      <c r="L79" s="1">
        <f t="shared" si="1"/>
        <v>456352.08554473054</v>
      </c>
      <c r="O79" s="49"/>
    </row>
    <row r="80" spans="1:15" x14ac:dyDescent="0.2">
      <c r="A80" s="3">
        <v>2014</v>
      </c>
      <c r="B80" s="6">
        <v>6</v>
      </c>
      <c r="C80" s="1">
        <f>'Florida_Keys FR'!C127</f>
        <v>74290.361000000004</v>
      </c>
      <c r="D80" s="1">
        <f>Key_West!E211</f>
        <v>0</v>
      </c>
      <c r="E80" s="164">
        <f>'LEE County'!C55</f>
        <v>361951.71226013481</v>
      </c>
      <c r="F80" s="1">
        <f>+Metro_Dade!D176/1000</f>
        <v>0</v>
      </c>
      <c r="G80" s="164">
        <f>Seminole!C68</f>
        <v>81900</v>
      </c>
      <c r="H80" s="295">
        <f>'New Smyra Beach'!C8</f>
        <v>23090</v>
      </c>
      <c r="I80" s="164">
        <f>+Wauchula!C38</f>
        <v>5789.2380307687336</v>
      </c>
      <c r="J80" s="164">
        <f>+Blountstown!C30</f>
        <v>4003.3649859109446</v>
      </c>
      <c r="K80" s="164">
        <f>'Winter Park'!B7</f>
        <v>16560</v>
      </c>
      <c r="L80" s="1">
        <f t="shared" si="1"/>
        <v>567584.67627681443</v>
      </c>
      <c r="O80" s="49"/>
    </row>
    <row r="81" spans="1:15" x14ac:dyDescent="0.2">
      <c r="A81" s="3">
        <v>2014</v>
      </c>
      <c r="B81" s="6">
        <v>7</v>
      </c>
      <c r="C81" s="1">
        <f>'Florida_Keys FR'!C128</f>
        <v>83182.856999999989</v>
      </c>
      <c r="D81" s="1">
        <f>Key_West!E212</f>
        <v>0</v>
      </c>
      <c r="E81" s="164">
        <f>'LEE County'!C56</f>
        <v>342204.55535516626</v>
      </c>
      <c r="F81" s="1">
        <f>+Metro_Dade!D177/1000</f>
        <v>0</v>
      </c>
      <c r="G81" s="164">
        <f>Seminole!C69</f>
        <v>90850</v>
      </c>
      <c r="H81" s="295">
        <f>'New Smyra Beach'!C9</f>
        <v>24575</v>
      </c>
      <c r="I81" s="164">
        <f>+Wauchula!C39</f>
        <v>6401.7082499392218</v>
      </c>
      <c r="J81" s="164">
        <f>+Blountstown!C31</f>
        <v>3991.8651475950396</v>
      </c>
      <c r="K81" s="164">
        <f>'Winter Park'!B8</f>
        <v>17112</v>
      </c>
      <c r="L81" s="1">
        <f t="shared" si="1"/>
        <v>568317.9857527006</v>
      </c>
      <c r="O81" s="49"/>
    </row>
    <row r="82" spans="1:15" x14ac:dyDescent="0.2">
      <c r="A82" s="3">
        <v>2014</v>
      </c>
      <c r="B82" s="6">
        <v>8</v>
      </c>
      <c r="C82" s="1">
        <f>'Florida_Keys FR'!C129</f>
        <v>85591.366999999998</v>
      </c>
      <c r="D82" s="1">
        <f>Key_West!E213</f>
        <v>0</v>
      </c>
      <c r="E82" s="164">
        <f>'LEE County'!C57</f>
        <v>364790.11742237484</v>
      </c>
      <c r="F82" s="1">
        <f>+Metro_Dade!D178/1000</f>
        <v>0</v>
      </c>
      <c r="G82" s="164">
        <f>Seminole!C70</f>
        <v>67200</v>
      </c>
      <c r="H82" s="295">
        <f>'New Smyra Beach'!C10</f>
        <v>26040</v>
      </c>
      <c r="I82" s="164">
        <f>+Wauchula!C40</f>
        <v>6416.0546744214789</v>
      </c>
      <c r="J82" s="164">
        <f>+Blountstown!C32</f>
        <v>3910.017439303218</v>
      </c>
      <c r="K82" s="164">
        <f>'Winter Park'!B9</f>
        <v>17112</v>
      </c>
      <c r="L82" s="1">
        <f t="shared" si="1"/>
        <v>571059.55653609952</v>
      </c>
      <c r="O82" s="49"/>
    </row>
    <row r="83" spans="1:15" x14ac:dyDescent="0.2">
      <c r="A83" s="3">
        <v>2014</v>
      </c>
      <c r="B83" s="6">
        <v>9</v>
      </c>
      <c r="C83" s="1">
        <f>'Florida_Keys FR'!C130</f>
        <v>78163.707818324358</v>
      </c>
      <c r="D83" s="1">
        <f>Key_West!E214</f>
        <v>0</v>
      </c>
      <c r="E83" s="164">
        <f>'LEE County'!C58</f>
        <v>343543.47498690285</v>
      </c>
      <c r="F83" s="1">
        <f>+Metro_Dade!D179/1000</f>
        <v>0</v>
      </c>
      <c r="G83" s="164">
        <f>Seminole!C71</f>
        <v>70400</v>
      </c>
      <c r="H83" s="295">
        <f>'New Smyra Beach'!C11</f>
        <v>18000</v>
      </c>
      <c r="I83" s="164">
        <f>+Wauchula!C41</f>
        <v>5741.6855887750007</v>
      </c>
      <c r="J83" s="164">
        <f>+Blountstown!C33</f>
        <v>3555.7399273769161</v>
      </c>
      <c r="K83" s="164">
        <f>'Winter Park'!B10</f>
        <v>16560</v>
      </c>
      <c r="L83" s="1">
        <f t="shared" si="1"/>
        <v>535964.60832137917</v>
      </c>
      <c r="O83" s="49"/>
    </row>
    <row r="84" spans="1:15" x14ac:dyDescent="0.2">
      <c r="A84" s="3">
        <v>2014</v>
      </c>
      <c r="B84" s="6">
        <v>10</v>
      </c>
      <c r="C84" s="1">
        <f>'Florida_Keys FR'!C131</f>
        <v>67326.908135457619</v>
      </c>
      <c r="D84" s="1">
        <f>Key_West!E215</f>
        <v>0</v>
      </c>
      <c r="E84" s="164">
        <f>'LEE County'!C59</f>
        <v>310293.86952213506</v>
      </c>
      <c r="F84" s="1">
        <f>+Metro_Dade!D180/1000</f>
        <v>0</v>
      </c>
      <c r="G84" s="164">
        <f>Seminole!C72</f>
        <v>73600</v>
      </c>
      <c r="H84" s="295">
        <f>'New Smyra Beach'!C12</f>
        <v>14880</v>
      </c>
      <c r="I84" s="164">
        <f>+Wauchula!C42</f>
        <v>5418.6496814467991</v>
      </c>
      <c r="J84" s="164">
        <f>+Blountstown!C34</f>
        <v>3001.9905400985554</v>
      </c>
      <c r="K84" s="164">
        <f>'Winter Park'!B11</f>
        <v>17112</v>
      </c>
      <c r="L84" s="1">
        <f t="shared" si="1"/>
        <v>491633.41787913803</v>
      </c>
      <c r="O84" s="49"/>
    </row>
    <row r="85" spans="1:15" x14ac:dyDescent="0.2">
      <c r="A85" s="3">
        <v>2014</v>
      </c>
      <c r="B85" s="6">
        <v>11</v>
      </c>
      <c r="C85" s="1">
        <f>'Florida_Keys FR'!C132</f>
        <v>61597.805498658432</v>
      </c>
      <c r="D85" s="1">
        <f>Key_West!E216</f>
        <v>0</v>
      </c>
      <c r="E85" s="164">
        <f>'LEE County'!C60</f>
        <v>269140.01409555157</v>
      </c>
      <c r="F85" s="1">
        <f>+Metro_Dade!D181/1000</f>
        <v>0</v>
      </c>
      <c r="G85" s="164">
        <f>Seminole!C73</f>
        <v>64000</v>
      </c>
      <c r="H85" s="295">
        <f>'New Smyra Beach'!C13</f>
        <v>7200</v>
      </c>
      <c r="I85" s="164">
        <f>+Wauchula!C43</f>
        <v>4308.2243999579396</v>
      </c>
      <c r="J85" s="164">
        <f>+Blountstown!C35</f>
        <v>2711.4748880562993</v>
      </c>
      <c r="K85" s="164">
        <f>'Winter Park'!B12</f>
        <v>16560</v>
      </c>
      <c r="L85" s="1">
        <f t="shared" si="1"/>
        <v>425517.51888222422</v>
      </c>
      <c r="O85" s="49"/>
    </row>
    <row r="86" spans="1:15" x14ac:dyDescent="0.2">
      <c r="A86" s="3">
        <v>2014</v>
      </c>
      <c r="B86" s="6">
        <v>12</v>
      </c>
      <c r="C86" s="1">
        <f>'Florida_Keys FR'!C133</f>
        <v>49859.15557238421</v>
      </c>
      <c r="D86" s="1">
        <f>Key_West!E217</f>
        <v>0</v>
      </c>
      <c r="E86" s="164">
        <f>'LEE County'!C61</f>
        <v>273410.84327402711</v>
      </c>
      <c r="F86" s="1">
        <f>+Metro_Dade!D182/1000</f>
        <v>0</v>
      </c>
      <c r="G86" s="164">
        <f>Seminole!C74</f>
        <v>73600</v>
      </c>
      <c r="H86" s="295">
        <f>'New Smyra Beach'!C14</f>
        <v>14880</v>
      </c>
      <c r="I86" s="164">
        <f>+Wauchula!C44</f>
        <v>4610.8397124995281</v>
      </c>
      <c r="J86" s="164">
        <f>+Blountstown!C36</f>
        <v>2990.1306351409112</v>
      </c>
      <c r="K86" s="164">
        <f>'Winter Park'!B13</f>
        <v>17112</v>
      </c>
      <c r="L86" s="1">
        <f t="shared" si="1"/>
        <v>436462.96919405175</v>
      </c>
      <c r="O86" s="49"/>
    </row>
    <row r="87" spans="1:15" x14ac:dyDescent="0.2">
      <c r="A87" s="3">
        <f>+A75+1</f>
        <v>2015</v>
      </c>
      <c r="B87" s="6">
        <v>1</v>
      </c>
      <c r="C87" s="1">
        <f>'Florida_Keys FR'!C134</f>
        <v>56292.205164453611</v>
      </c>
      <c r="D87" s="1">
        <f>Key_West!E218</f>
        <v>0</v>
      </c>
      <c r="E87" s="164">
        <f>'LEE County'!C62</f>
        <v>298869.21862051863</v>
      </c>
      <c r="F87" s="1">
        <f>+Metro_Dade!D183/1000</f>
        <v>0</v>
      </c>
      <c r="G87" s="164">
        <f>Seminole!C75</f>
        <v>70400</v>
      </c>
      <c r="H87" s="295">
        <f>'New Smyra Beach'!C15</f>
        <v>29760</v>
      </c>
      <c r="I87" s="164">
        <f>+Wauchula!C45</f>
        <v>4777.5496982312425</v>
      </c>
      <c r="J87" s="164">
        <f>+Blountstown!C37</f>
        <v>3271.9855057805862</v>
      </c>
      <c r="K87" s="164">
        <f>'Winter Park'!B14</f>
        <v>19158.070717499995</v>
      </c>
      <c r="L87" s="1">
        <f t="shared" si="1"/>
        <v>482529.02970648406</v>
      </c>
      <c r="M87" s="54"/>
      <c r="N87" s="46"/>
      <c r="O87" s="49"/>
    </row>
    <row r="88" spans="1:15" x14ac:dyDescent="0.2">
      <c r="A88" s="3">
        <f t="shared" ref="A88:A151" si="2">+A76+1</f>
        <v>2015</v>
      </c>
      <c r="B88" s="6">
        <v>2</v>
      </c>
      <c r="C88" s="1">
        <f>'Florida_Keys FR'!C135</f>
        <v>53317.339983976897</v>
      </c>
      <c r="D88" s="1">
        <f>Key_West!E219</f>
        <v>0</v>
      </c>
      <c r="E88" s="164">
        <f>'LEE County'!C63</f>
        <v>272034.9385597916</v>
      </c>
      <c r="F88" s="1">
        <f>+Metro_Dade!D184/1000</f>
        <v>0</v>
      </c>
      <c r="G88" s="164">
        <f>Seminole!C76</f>
        <v>64000</v>
      </c>
      <c r="H88" s="295">
        <f>'New Smyra Beach'!C16</f>
        <v>26880</v>
      </c>
      <c r="I88" s="164">
        <f>+Wauchula!C46</f>
        <v>4174.1944702936889</v>
      </c>
      <c r="J88" s="164">
        <f>+Blountstown!C38</f>
        <v>2790.3703219239842</v>
      </c>
      <c r="K88" s="164">
        <f>'Winter Park'!B15</f>
        <v>17525.360908000002</v>
      </c>
      <c r="L88" s="1">
        <f t="shared" si="1"/>
        <v>440722.20424398617</v>
      </c>
      <c r="M88" s="54"/>
      <c r="N88" s="46"/>
      <c r="O88" s="49"/>
    </row>
    <row r="89" spans="1:15" x14ac:dyDescent="0.2">
      <c r="A89" s="3">
        <f t="shared" si="2"/>
        <v>2015</v>
      </c>
      <c r="B89" s="6">
        <v>3</v>
      </c>
      <c r="C89" s="1">
        <f>'Florida_Keys FR'!C136</f>
        <v>60038.294051845252</v>
      </c>
      <c r="D89" s="1">
        <f>Key_West!E220</f>
        <v>0</v>
      </c>
      <c r="E89" s="164">
        <f>'LEE County'!C64</f>
        <v>277865.48694819206</v>
      </c>
      <c r="F89" s="1">
        <f>+Metro_Dade!D185/1000</f>
        <v>0</v>
      </c>
      <c r="G89" s="164">
        <f>Seminole!C77</f>
        <v>70400</v>
      </c>
      <c r="H89" s="295">
        <f>'New Smyra Beach'!C17</f>
        <v>14880</v>
      </c>
      <c r="I89" s="164">
        <f>+Wauchula!C47</f>
        <v>4266.5827231621897</v>
      </c>
      <c r="J89" s="164">
        <f>+Blountstown!C39</f>
        <v>2771.4593148489248</v>
      </c>
      <c r="K89" s="164">
        <f>'Winter Park'!B16</f>
        <v>18348.208477499997</v>
      </c>
      <c r="L89" s="1">
        <f t="shared" si="1"/>
        <v>448570.03151554847</v>
      </c>
      <c r="M89" s="54"/>
      <c r="N89" s="46"/>
      <c r="O89" s="49"/>
    </row>
    <row r="90" spans="1:15" x14ac:dyDescent="0.2">
      <c r="A90" s="3">
        <f t="shared" si="2"/>
        <v>2015</v>
      </c>
      <c r="B90" s="6">
        <v>4</v>
      </c>
      <c r="C90" s="1">
        <f>'Florida_Keys FR'!C137</f>
        <v>62938.309771242719</v>
      </c>
      <c r="D90" s="1">
        <f>Key_West!E221</f>
        <v>0</v>
      </c>
      <c r="E90" s="164">
        <f>'LEE County'!C65</f>
        <v>287454.35837904463</v>
      </c>
      <c r="F90" s="1">
        <f>+Metro_Dade!D186/1000</f>
        <v>0</v>
      </c>
      <c r="G90" s="164">
        <f>Seminole!C78</f>
        <v>70400</v>
      </c>
      <c r="H90" s="295">
        <f>'New Smyra Beach'!C18</f>
        <v>14400</v>
      </c>
      <c r="I90" s="164">
        <f>+Wauchula!C48</f>
        <v>5206.1780914449701</v>
      </c>
      <c r="J90" s="164">
        <f>+Blountstown!C40</f>
        <v>2665.417613115209</v>
      </c>
      <c r="K90" s="164">
        <f>'Winter Park'!B17</f>
        <v>18832.609399999983</v>
      </c>
      <c r="L90" s="1">
        <f t="shared" si="1"/>
        <v>461896.87325484748</v>
      </c>
      <c r="M90" s="54"/>
      <c r="N90" s="46"/>
      <c r="O90" s="49"/>
    </row>
    <row r="91" spans="1:15" x14ac:dyDescent="0.2">
      <c r="A91" s="3">
        <f t="shared" si="2"/>
        <v>2015</v>
      </c>
      <c r="B91" s="6">
        <v>5</v>
      </c>
      <c r="C91" s="1">
        <f>'Florida_Keys FR'!C138</f>
        <v>71985.028202988367</v>
      </c>
      <c r="D91" s="1">
        <f>Key_West!E222</f>
        <v>0</v>
      </c>
      <c r="E91" s="164">
        <f>'LEE County'!C66</f>
        <v>329884.8110839845</v>
      </c>
      <c r="F91" s="1">
        <f>+Metro_Dade!D187/1000</f>
        <v>0</v>
      </c>
      <c r="G91" s="164">
        <f>Seminole!C79</f>
        <v>67200</v>
      </c>
      <c r="H91" s="295">
        <f>'New Smyra Beach'!C19</f>
        <v>18600</v>
      </c>
      <c r="I91" s="164">
        <f>+Wauchula!C49</f>
        <v>5664.6710668052665</v>
      </c>
      <c r="J91" s="164">
        <f>+Blountstown!C41</f>
        <v>3028.6625401286688</v>
      </c>
      <c r="K91" s="164">
        <f>'Winter Park'!B18</f>
        <v>24239.112666999979</v>
      </c>
      <c r="L91" s="1">
        <f t="shared" si="1"/>
        <v>520602.28556090681</v>
      </c>
      <c r="M91" s="54"/>
      <c r="N91" s="46"/>
      <c r="O91" s="49"/>
    </row>
    <row r="92" spans="1:15" x14ac:dyDescent="0.2">
      <c r="A92" s="3">
        <f t="shared" si="2"/>
        <v>2015</v>
      </c>
      <c r="B92" s="6">
        <v>6</v>
      </c>
      <c r="C92" s="1">
        <f>'Florida_Keys FR'!C139</f>
        <v>78379.240856443779</v>
      </c>
      <c r="D92" s="1">
        <f>Key_West!E223</f>
        <v>0</v>
      </c>
      <c r="E92" s="164">
        <f>'LEE County'!C67</f>
        <v>350588.16549112671</v>
      </c>
      <c r="F92" s="1">
        <f>+Metro_Dade!D188/1000</f>
        <v>0</v>
      </c>
      <c r="G92" s="164">
        <f>Seminole!C80</f>
        <v>70400</v>
      </c>
      <c r="H92" s="295">
        <f>'New Smyra Beach'!C20</f>
        <v>28800</v>
      </c>
      <c r="I92" s="164">
        <f>+Wauchula!C50</f>
        <v>5756.3452708170089</v>
      </c>
      <c r="J92" s="164">
        <f>+Blountstown!C42</f>
        <v>3874.8280921229943</v>
      </c>
      <c r="K92" s="164">
        <f>'Winter Park'!B19</f>
        <v>27847.388459000002</v>
      </c>
      <c r="L92" s="1">
        <f t="shared" si="1"/>
        <v>565645.9681695106</v>
      </c>
      <c r="M92" s="54"/>
      <c r="N92" s="46"/>
      <c r="O92" s="49"/>
    </row>
    <row r="93" spans="1:15" x14ac:dyDescent="0.2">
      <c r="A93" s="3">
        <f t="shared" si="2"/>
        <v>2015</v>
      </c>
      <c r="B93" s="6">
        <v>7</v>
      </c>
      <c r="C93" s="1">
        <f>'Florida_Keys FR'!C140</f>
        <v>85445.580832989901</v>
      </c>
      <c r="D93" s="1">
        <f>Key_West!E224</f>
        <v>0</v>
      </c>
      <c r="E93" s="164">
        <f>'LEE County'!C68</f>
        <v>366102.76289301418</v>
      </c>
      <c r="F93" s="1">
        <f>+Metro_Dade!D189/1000</f>
        <v>0</v>
      </c>
      <c r="G93" s="164">
        <f>Seminole!C81</f>
        <v>73600</v>
      </c>
      <c r="H93" s="295">
        <f>'New Smyra Beach'!C21</f>
        <v>33480</v>
      </c>
      <c r="I93" s="164">
        <f>+Wauchula!C51</f>
        <v>6401.7082499392218</v>
      </c>
      <c r="J93" s="164">
        <f>+Blountstown!C43</f>
        <v>3879.2452248368209</v>
      </c>
      <c r="K93" s="164">
        <f>'Winter Park'!B20</f>
        <v>27951.824873499972</v>
      </c>
      <c r="L93" s="1">
        <f t="shared" si="1"/>
        <v>596861.12207428005</v>
      </c>
      <c r="M93" s="54"/>
      <c r="N93" s="46"/>
      <c r="O93" s="49"/>
    </row>
    <row r="94" spans="1:15" x14ac:dyDescent="0.2">
      <c r="A94" s="3">
        <f t="shared" si="2"/>
        <v>2015</v>
      </c>
      <c r="B94" s="6">
        <v>8</v>
      </c>
      <c r="C94" s="1">
        <f>'Florida_Keys FR'!C141</f>
        <v>84789.614446202409</v>
      </c>
      <c r="D94" s="1">
        <f>Key_West!E225</f>
        <v>0</v>
      </c>
      <c r="E94" s="164">
        <f>'LEE County'!C69</f>
        <v>366364.25569662271</v>
      </c>
      <c r="F94" s="1">
        <f>+Metro_Dade!D190/1000</f>
        <v>0</v>
      </c>
      <c r="G94" s="164">
        <f>Seminole!C82</f>
        <v>67200</v>
      </c>
      <c r="H94" s="295">
        <f>'New Smyra Beach'!C22</f>
        <v>33480</v>
      </c>
      <c r="I94" s="164">
        <f>+Wauchula!C52</f>
        <v>6416.0546744214789</v>
      </c>
      <c r="J94" s="164">
        <f>+Blountstown!C44</f>
        <v>3916.491658954827</v>
      </c>
      <c r="K94" s="164">
        <f>'Winter Park'!B21</f>
        <v>28556.690733999956</v>
      </c>
      <c r="L94" s="1">
        <f t="shared" si="1"/>
        <v>590723.10721020144</v>
      </c>
      <c r="M94" s="54"/>
      <c r="N94" s="46"/>
      <c r="O94" s="49"/>
    </row>
    <row r="95" spans="1:15" x14ac:dyDescent="0.2">
      <c r="A95" s="3">
        <f t="shared" si="2"/>
        <v>2015</v>
      </c>
      <c r="B95" s="6">
        <v>9</v>
      </c>
      <c r="C95" s="1">
        <f>'Florida_Keys FR'!C142</f>
        <v>72614.355987308183</v>
      </c>
      <c r="D95" s="1">
        <f>Key_West!E226</f>
        <v>0</v>
      </c>
      <c r="E95" s="164">
        <f>'LEE County'!C70</f>
        <v>345994.38642515155</v>
      </c>
      <c r="F95" s="1">
        <f>+Metro_Dade!D191/1000</f>
        <v>0</v>
      </c>
      <c r="G95" s="164">
        <f>Seminole!C83</f>
        <v>70400</v>
      </c>
      <c r="H95" s="295">
        <f>'New Smyra Beach'!C23</f>
        <v>21600</v>
      </c>
      <c r="I95" s="164">
        <f>+Wauchula!C53</f>
        <v>5741.6855887750007</v>
      </c>
      <c r="J95" s="164">
        <f>+Blountstown!C45</f>
        <v>3588.1253910653741</v>
      </c>
      <c r="K95" s="164">
        <f>'Winter Park'!B22</f>
        <v>27811.956985999961</v>
      </c>
      <c r="L95" s="1">
        <f t="shared" si="1"/>
        <v>547750.5103783001</v>
      </c>
      <c r="M95" s="54"/>
      <c r="N95" s="46"/>
      <c r="O95" s="49"/>
    </row>
    <row r="96" spans="1:15" x14ac:dyDescent="0.2">
      <c r="A96" s="3">
        <f t="shared" si="2"/>
        <v>2015</v>
      </c>
      <c r="B96" s="6">
        <v>10</v>
      </c>
      <c r="C96" s="1">
        <f>'Florida_Keys FR'!C143</f>
        <v>67065.214001382061</v>
      </c>
      <c r="D96" s="1">
        <f>Key_West!E227</f>
        <v>0</v>
      </c>
      <c r="E96" s="164">
        <f>'LEE County'!C71</f>
        <v>313843.15266004909</v>
      </c>
      <c r="F96" s="1">
        <f>+Metro_Dade!D192/1000</f>
        <v>0</v>
      </c>
      <c r="G96" s="164">
        <f>Seminole!C84</f>
        <v>70400</v>
      </c>
      <c r="H96" s="295">
        <f>'New Smyra Beach'!C24</f>
        <v>14880</v>
      </c>
      <c r="I96" s="164">
        <f>+Wauchula!C54</f>
        <v>5418.6496814467991</v>
      </c>
      <c r="J96" s="164">
        <f>+Blountstown!C46</f>
        <v>2983.0437080237261</v>
      </c>
      <c r="K96" s="164">
        <f>'Winter Park'!B23</f>
        <v>23220.03601499998</v>
      </c>
      <c r="L96" s="1">
        <f t="shared" si="1"/>
        <v>497810.09606590163</v>
      </c>
      <c r="M96" s="54"/>
      <c r="N96" s="46"/>
      <c r="O96" s="49"/>
    </row>
    <row r="97" spans="1:15" x14ac:dyDescent="0.2">
      <c r="A97" s="3">
        <f t="shared" si="2"/>
        <v>2015</v>
      </c>
      <c r="B97" s="6">
        <v>11</v>
      </c>
      <c r="C97" s="1">
        <f>'Florida_Keys FR'!C144</f>
        <v>55372.932019007938</v>
      </c>
      <c r="D97" s="1">
        <f>Key_West!E228</f>
        <v>0</v>
      </c>
      <c r="E97" s="164">
        <f>'LEE County'!C72</f>
        <v>273964.67858190584</v>
      </c>
      <c r="F97" s="1">
        <f>+Metro_Dade!D193/1000</f>
        <v>0</v>
      </c>
      <c r="G97" s="164">
        <f>Seminole!C85</f>
        <v>67200</v>
      </c>
      <c r="H97" s="295">
        <f>'New Smyra Beach'!C25</f>
        <v>10800</v>
      </c>
      <c r="I97" s="164">
        <f>+Wauchula!C55</f>
        <v>4308.2243999579396</v>
      </c>
      <c r="J97" s="164">
        <f>+Blountstown!C47</f>
        <v>2686.6827984377651</v>
      </c>
      <c r="K97" s="164">
        <f>'Winter Park'!B24</f>
        <v>17586.602599499987</v>
      </c>
      <c r="L97" s="1">
        <f t="shared" si="1"/>
        <v>431919.12039880943</v>
      </c>
      <c r="M97" s="54"/>
      <c r="N97" s="46"/>
      <c r="O97" s="49"/>
    </row>
    <row r="98" spans="1:15" x14ac:dyDescent="0.2">
      <c r="A98" s="3">
        <f t="shared" si="2"/>
        <v>2015</v>
      </c>
      <c r="B98" s="6">
        <v>12</v>
      </c>
      <c r="C98" s="1">
        <f>'Florida_Keys FR'!C145</f>
        <v>56986.291477158251</v>
      </c>
      <c r="D98" s="1">
        <f>Key_West!E229</f>
        <v>0</v>
      </c>
      <c r="E98" s="164">
        <f>'LEE County'!C73</f>
        <v>278690.86105160962</v>
      </c>
      <c r="F98" s="1">
        <f>+Metro_Dade!D194/1000</f>
        <v>0</v>
      </c>
      <c r="G98" s="164">
        <f>Seminole!C86</f>
        <v>73600</v>
      </c>
      <c r="H98" s="295">
        <f>'New Smyra Beach'!C26</f>
        <v>14880</v>
      </c>
      <c r="I98" s="164">
        <f>+Wauchula!C56</f>
        <v>4610.8397124995281</v>
      </c>
      <c r="J98" s="164">
        <f>+Blountstown!C48</f>
        <v>2963.3184144773545</v>
      </c>
      <c r="K98" s="164">
        <f>'Winter Park'!B25</f>
        <v>18631.660261500016</v>
      </c>
      <c r="L98" s="1">
        <f t="shared" si="1"/>
        <v>450362.97091724479</v>
      </c>
      <c r="M98" s="54"/>
      <c r="N98" s="46"/>
      <c r="O98" s="49"/>
    </row>
    <row r="99" spans="1:15" x14ac:dyDescent="0.2">
      <c r="A99" s="3">
        <f t="shared" si="2"/>
        <v>2016</v>
      </c>
      <c r="B99" s="6">
        <v>1</v>
      </c>
      <c r="C99" s="1">
        <f>'Florida_Keys FR'!C146</f>
        <v>57001.982934304127</v>
      </c>
      <c r="D99" s="1">
        <f>Key_West!E230</f>
        <v>0</v>
      </c>
      <c r="E99" s="164">
        <f>'LEE County'!C74</f>
        <v>304375.05448970315</v>
      </c>
      <c r="F99" s="1">
        <f>+Metro_Dade!D195/1000</f>
        <v>0</v>
      </c>
      <c r="G99" s="164">
        <f>Seminole!C87</f>
        <v>67200</v>
      </c>
      <c r="H99" s="295">
        <f>'New Smyra Beach'!C27</f>
        <v>29760</v>
      </c>
      <c r="I99" s="164">
        <f>+Wauchula!C57</f>
        <v>4777.5496982312425</v>
      </c>
      <c r="J99" s="164">
        <f>+Blountstown!C49</f>
        <v>3435.3628497971922</v>
      </c>
      <c r="K99" s="164">
        <f>'Winter Park'!B26</f>
        <v>19158.070717499995</v>
      </c>
      <c r="L99" s="1">
        <f t="shared" si="1"/>
        <v>485708.02068953565</v>
      </c>
      <c r="M99" s="54"/>
      <c r="O99" s="49"/>
    </row>
    <row r="100" spans="1:15" x14ac:dyDescent="0.2">
      <c r="A100" s="3">
        <f t="shared" si="2"/>
        <v>2016</v>
      </c>
      <c r="B100" s="6">
        <v>2</v>
      </c>
      <c r="C100" s="1">
        <f>'Florida_Keys FR'!C147</f>
        <v>53989.608241324997</v>
      </c>
      <c r="D100" s="1">
        <f>Key_West!E231</f>
        <v>0</v>
      </c>
      <c r="E100" s="164">
        <f>'LEE County'!C75</f>
        <v>277840.62753983529</v>
      </c>
      <c r="F100" s="1">
        <f>+Metro_Dade!D196/1000</f>
        <v>0</v>
      </c>
      <c r="G100" s="164">
        <f>Seminole!C88</f>
        <v>67200</v>
      </c>
      <c r="H100" s="295">
        <f>'New Smyra Beach'!C28</f>
        <v>27840</v>
      </c>
      <c r="I100" s="164">
        <f>+Wauchula!C58</f>
        <v>4174.1944702936889</v>
      </c>
      <c r="J100" s="164">
        <f>+Blountstown!C50</f>
        <v>2856.7071123328788</v>
      </c>
      <c r="K100" s="164">
        <f>'Winter Park'!B27</f>
        <v>18016.16909950001</v>
      </c>
      <c r="L100" s="1">
        <f t="shared" si="1"/>
        <v>451917.30646328686</v>
      </c>
      <c r="M100" s="54"/>
      <c r="O100" s="49"/>
    </row>
    <row r="101" spans="1:15" x14ac:dyDescent="0.2">
      <c r="A101" s="3">
        <f t="shared" si="2"/>
        <v>2016</v>
      </c>
      <c r="B101" s="6">
        <v>3</v>
      </c>
      <c r="C101" s="1">
        <f>'Florida_Keys FR'!C148</f>
        <v>60795.305548077362</v>
      </c>
      <c r="D101" s="1">
        <f>Key_West!E232</f>
        <v>0</v>
      </c>
      <c r="E101" s="164">
        <f>'LEE County'!C76</f>
        <v>283524.71848541038</v>
      </c>
      <c r="F101" s="1">
        <f>+Metro_Dade!D197/1000</f>
        <v>0</v>
      </c>
      <c r="G101" s="164">
        <f>Seminole!C89</f>
        <v>73600</v>
      </c>
      <c r="H101" s="295">
        <f>'New Smyra Beach'!C29</f>
        <v>18600</v>
      </c>
      <c r="I101" s="164">
        <f>+Wauchula!C59</f>
        <v>4266.5827231621897</v>
      </c>
      <c r="J101" s="164">
        <f>+Blountstown!C51</f>
        <v>2682.9220121649105</v>
      </c>
      <c r="K101" s="164">
        <f>'Winter Park'!B28</f>
        <v>18348.208477499997</v>
      </c>
      <c r="L101" s="1">
        <f t="shared" si="1"/>
        <v>461817.73724631488</v>
      </c>
      <c r="M101" s="54"/>
      <c r="O101" s="49"/>
    </row>
    <row r="102" spans="1:15" x14ac:dyDescent="0.2">
      <c r="A102" s="3">
        <f t="shared" si="2"/>
        <v>2016</v>
      </c>
      <c r="B102" s="6">
        <v>4</v>
      </c>
      <c r="C102" s="1">
        <f>'Florida_Keys FR'!C149</f>
        <v>63731.887017276807</v>
      </c>
      <c r="D102" s="1">
        <f>Key_West!E233</f>
        <v>0</v>
      </c>
      <c r="E102" s="164">
        <f>'LEE County'!C77</f>
        <v>292925.24595850543</v>
      </c>
      <c r="F102" s="1">
        <f>+Metro_Dade!D198/1000</f>
        <v>0</v>
      </c>
      <c r="G102" s="164">
        <f>Seminole!C90</f>
        <v>67200</v>
      </c>
      <c r="H102" s="295">
        <f>'New Smyra Beach'!C30</f>
        <v>14400</v>
      </c>
      <c r="I102" s="164">
        <f>+Wauchula!C60</f>
        <v>5206.1780914449701</v>
      </c>
      <c r="J102" s="164">
        <f>+Blountstown!C52</f>
        <v>2611.913437633159</v>
      </c>
      <c r="K102" s="164">
        <f>'Winter Park'!B29</f>
        <v>18832.609399999983</v>
      </c>
      <c r="L102" s="1">
        <f t="shared" si="1"/>
        <v>464907.83390486031</v>
      </c>
      <c r="M102" s="54"/>
      <c r="O102" s="49"/>
    </row>
    <row r="103" spans="1:15" x14ac:dyDescent="0.2">
      <c r="A103" s="3">
        <f t="shared" si="2"/>
        <v>2016</v>
      </c>
      <c r="B103" s="6">
        <v>5</v>
      </c>
      <c r="C103" s="1">
        <f>'Florida_Keys FR'!C150</f>
        <v>72892.673810959808</v>
      </c>
      <c r="D103" s="1">
        <f>Key_West!E234</f>
        <v>0</v>
      </c>
      <c r="E103" s="164">
        <f>'LEE County'!C78</f>
        <v>334505.33182554052</v>
      </c>
      <c r="F103" s="1">
        <f>+Metro_Dade!D199/1000</f>
        <v>0</v>
      </c>
      <c r="G103" s="164">
        <f>Seminole!C91</f>
        <v>70400</v>
      </c>
      <c r="H103" s="295">
        <f>'New Smyra Beach'!C31</f>
        <v>22320</v>
      </c>
      <c r="I103" s="164">
        <f>+Wauchula!C61</f>
        <v>5664.6710668052665</v>
      </c>
      <c r="J103" s="164">
        <f>+Blountstown!C53</f>
        <v>2942.4854861409804</v>
      </c>
      <c r="K103" s="164">
        <f>'Winter Park'!B30</f>
        <v>24239.112666999979</v>
      </c>
      <c r="L103" s="1">
        <f t="shared" si="1"/>
        <v>532964.27485644654</v>
      </c>
      <c r="M103" s="54"/>
      <c r="O103" s="49"/>
    </row>
    <row r="104" spans="1:15" x14ac:dyDescent="0.2">
      <c r="A104" s="3">
        <f t="shared" si="2"/>
        <v>2016</v>
      </c>
      <c r="B104" s="6">
        <v>6</v>
      </c>
      <c r="C104" s="1">
        <f>'Florida_Keys FR'!C151</f>
        <v>79367.509882592931</v>
      </c>
      <c r="D104" s="1">
        <f>Key_West!E235</f>
        <v>0</v>
      </c>
      <c r="E104" s="164">
        <f>'LEE County'!C79</f>
        <v>354674.51235045446</v>
      </c>
      <c r="F104" s="1">
        <f>+Metro_Dade!D200/1000</f>
        <v>0</v>
      </c>
      <c r="G104" s="164">
        <f>Seminole!C92</f>
        <v>70400</v>
      </c>
      <c r="H104" s="295">
        <f>'New Smyra Beach'!C32</f>
        <v>28800</v>
      </c>
      <c r="I104" s="164">
        <f>+Wauchula!C62</f>
        <v>5756.3452708170089</v>
      </c>
      <c r="J104" s="164">
        <f>+Blountstown!C54</f>
        <v>3939.0965390169695</v>
      </c>
      <c r="K104" s="164">
        <f>'Winter Park'!B31</f>
        <v>27847.388459000002</v>
      </c>
      <c r="L104" s="1">
        <f t="shared" si="1"/>
        <v>570784.85250188143</v>
      </c>
      <c r="M104" s="54"/>
      <c r="O104" s="49"/>
    </row>
    <row r="105" spans="1:15" x14ac:dyDescent="0.2">
      <c r="A105" s="3">
        <f t="shared" si="2"/>
        <v>2016</v>
      </c>
      <c r="B105" s="6">
        <v>7</v>
      </c>
      <c r="C105" s="1">
        <f>'Florida_Keys FR'!C152</f>
        <v>86522.948003631798</v>
      </c>
      <c r="D105" s="1">
        <f>Key_West!E236</f>
        <v>0</v>
      </c>
      <c r="E105" s="164">
        <f>'LEE County'!C80</f>
        <v>369945.907308013</v>
      </c>
      <c r="F105" s="1">
        <f>+Metro_Dade!D201/1000</f>
        <v>0</v>
      </c>
      <c r="G105" s="164">
        <f>Seminole!C93</f>
        <v>67200</v>
      </c>
      <c r="H105" s="295">
        <f>'New Smyra Beach'!C33</f>
        <v>33480</v>
      </c>
      <c r="I105" s="164">
        <f>+Wauchula!C63</f>
        <v>6401.7082499392218</v>
      </c>
      <c r="J105" s="164">
        <f>+Blountstown!C55</f>
        <v>3935.55518621593</v>
      </c>
      <c r="K105" s="164">
        <f>'Winter Park'!B32</f>
        <v>27951.824873499972</v>
      </c>
      <c r="L105" s="1">
        <f t="shared" si="1"/>
        <v>595437.94362129981</v>
      </c>
      <c r="M105" s="54"/>
      <c r="O105" s="49"/>
    </row>
    <row r="106" spans="1:15" x14ac:dyDescent="0.2">
      <c r="A106" s="3">
        <f t="shared" si="2"/>
        <v>2016</v>
      </c>
      <c r="B106" s="6">
        <v>8</v>
      </c>
      <c r="C106" s="1">
        <f>'Florida_Keys FR'!C153</f>
        <v>85858.710660719022</v>
      </c>
      <c r="D106" s="1">
        <f>Key_West!E237</f>
        <v>0</v>
      </c>
      <c r="E106" s="164">
        <f>'LEE County'!C81</f>
        <v>370495.00714725</v>
      </c>
      <c r="F106" s="1">
        <f>+Metro_Dade!D202/1000</f>
        <v>0</v>
      </c>
      <c r="G106" s="164">
        <f>Seminole!C94</f>
        <v>73600</v>
      </c>
      <c r="H106" s="295">
        <f>'New Smyra Beach'!C34</f>
        <v>33480</v>
      </c>
      <c r="I106" s="164">
        <f>+Wauchula!C64</f>
        <v>6416.0546744214789</v>
      </c>
      <c r="J106" s="164">
        <f>+Blountstown!C56</f>
        <v>3913.2545491290225</v>
      </c>
      <c r="K106" s="164">
        <f>'Winter Park'!B33</f>
        <v>28556.690733999956</v>
      </c>
      <c r="L106" s="1">
        <f t="shared" si="1"/>
        <v>602319.71776551951</v>
      </c>
      <c r="M106" s="54"/>
      <c r="O106" s="49"/>
    </row>
    <row r="107" spans="1:15" x14ac:dyDescent="0.2">
      <c r="A107" s="3">
        <f t="shared" si="2"/>
        <v>2016</v>
      </c>
      <c r="B107" s="6">
        <v>9</v>
      </c>
      <c r="C107" s="1">
        <f>'Florida_Keys FR'!C154</f>
        <v>73529.936670303854</v>
      </c>
      <c r="D107" s="1">
        <f>Key_West!E238</f>
        <v>0</v>
      </c>
      <c r="E107" s="164">
        <f>'LEE County'!C82</f>
        <v>350921.11485651275</v>
      </c>
      <c r="F107" s="1">
        <f>+Metro_Dade!D203/1000</f>
        <v>0</v>
      </c>
      <c r="G107" s="164">
        <f>Seminole!C95</f>
        <v>70400</v>
      </c>
      <c r="H107" s="295">
        <f>'New Smyra Beach'!C35</f>
        <v>25200</v>
      </c>
      <c r="I107" s="164">
        <f>+Wauchula!C65</f>
        <v>5741.6855887750007</v>
      </c>
      <c r="J107" s="164">
        <f>+Blountstown!C57</f>
        <v>3571.9326592211451</v>
      </c>
      <c r="K107" s="164">
        <f>'Winter Park'!B34</f>
        <v>27811.956985999961</v>
      </c>
      <c r="L107" s="1">
        <f t="shared" si="1"/>
        <v>557176.62676081271</v>
      </c>
      <c r="M107" s="54"/>
      <c r="O107" s="49"/>
    </row>
    <row r="108" spans="1:15" x14ac:dyDescent="0.2">
      <c r="A108" s="3">
        <f t="shared" si="2"/>
        <v>2016</v>
      </c>
      <c r="B108" s="6">
        <v>10</v>
      </c>
      <c r="C108" s="1">
        <f>'Florida_Keys FR'!C155</f>
        <v>67910.826602440851</v>
      </c>
      <c r="D108" s="1">
        <f>Key_West!E239</f>
        <v>0</v>
      </c>
      <c r="E108" s="164">
        <f>'LEE County'!C83</f>
        <v>319936.09009814868</v>
      </c>
      <c r="F108" s="1">
        <f>+Metro_Dade!D204/1000</f>
        <v>0</v>
      </c>
      <c r="G108" s="164">
        <f>Seminole!C96</f>
        <v>67200</v>
      </c>
      <c r="H108" s="295">
        <f>'New Smyra Beach'!C36</f>
        <v>18600</v>
      </c>
      <c r="I108" s="164">
        <f>+Wauchula!C66</f>
        <v>5418.6496814467991</v>
      </c>
      <c r="J108" s="164">
        <f>+Blountstown!C58</f>
        <v>2992.5171240611407</v>
      </c>
      <c r="K108" s="164">
        <f>'Winter Park'!B35</f>
        <v>23220.03601499998</v>
      </c>
      <c r="L108" s="1">
        <f t="shared" si="1"/>
        <v>505278.1195210974</v>
      </c>
      <c r="M108" s="54"/>
      <c r="O108" s="49"/>
    </row>
    <row r="109" spans="1:15" x14ac:dyDescent="0.2">
      <c r="A109" s="3">
        <f t="shared" si="2"/>
        <v>2016</v>
      </c>
      <c r="B109" s="6">
        <v>11</v>
      </c>
      <c r="C109" s="1">
        <f>'Florida_Keys FR'!C156</f>
        <v>56071.118847605539</v>
      </c>
      <c r="D109" s="1">
        <f>Key_West!E240</f>
        <v>0</v>
      </c>
      <c r="E109" s="164">
        <f>'LEE County'!C84</f>
        <v>281385.93112805649</v>
      </c>
      <c r="F109" s="1">
        <f>+Metro_Dade!D205/1000</f>
        <v>0</v>
      </c>
      <c r="G109" s="164">
        <f>Seminole!C97</f>
        <v>70400</v>
      </c>
      <c r="H109" s="295">
        <f>'New Smyra Beach'!C37</f>
        <v>14400</v>
      </c>
      <c r="I109" s="164">
        <f>+Wauchula!C67</f>
        <v>4308.2243999579396</v>
      </c>
      <c r="J109" s="164">
        <f>+Blountstown!C59</f>
        <v>2699.0788432470322</v>
      </c>
      <c r="K109" s="164">
        <f>'Winter Park'!B36</f>
        <v>17586.602599499987</v>
      </c>
      <c r="L109" s="1">
        <f t="shared" si="1"/>
        <v>446850.95581836696</v>
      </c>
      <c r="M109" s="54"/>
      <c r="O109" s="49"/>
    </row>
    <row r="110" spans="1:15" x14ac:dyDescent="0.2">
      <c r="A110" s="3">
        <f t="shared" si="2"/>
        <v>2016</v>
      </c>
      <c r="B110" s="6">
        <v>12</v>
      </c>
      <c r="C110" s="1">
        <f>'Florida_Keys FR'!C157</f>
        <v>57704.820850071315</v>
      </c>
      <c r="D110" s="1">
        <f>Key_West!E241</f>
        <v>0</v>
      </c>
      <c r="E110" s="164">
        <f>'LEE County'!C85</f>
        <v>286475.03394298058</v>
      </c>
      <c r="F110" s="1">
        <f>+Metro_Dade!D206/1000</f>
        <v>0</v>
      </c>
      <c r="G110" s="164">
        <f>Seminole!C98</f>
        <v>70400</v>
      </c>
      <c r="H110" s="295">
        <f>'New Smyra Beach'!C38</f>
        <v>18600</v>
      </c>
      <c r="I110" s="164">
        <f>+Wauchula!C68</f>
        <v>4610.8397124995281</v>
      </c>
      <c r="J110" s="164">
        <f>+Blountstown!C60</f>
        <v>2976.7245248091331</v>
      </c>
      <c r="K110" s="164">
        <f>'Winter Park'!B37</f>
        <v>18631.660261500016</v>
      </c>
      <c r="L110" s="1">
        <f t="shared" si="1"/>
        <v>459399.07929186057</v>
      </c>
      <c r="M110" s="54"/>
      <c r="O110" s="49"/>
    </row>
    <row r="111" spans="1:15" x14ac:dyDescent="0.2">
      <c r="A111" s="3">
        <f t="shared" si="2"/>
        <v>2017</v>
      </c>
      <c r="B111" s="6">
        <v>1</v>
      </c>
      <c r="C111" s="1">
        <f>'Florida_Keys FR'!C158</f>
        <v>57720.710157833033</v>
      </c>
      <c r="D111" s="1">
        <f>Key_West!E242</f>
        <v>0</v>
      </c>
      <c r="E111" s="164">
        <f>'LEE County'!C86</f>
        <v>312033.67015046364</v>
      </c>
      <c r="F111" s="1">
        <f>+Metro_Dade!D207/1000</f>
        <v>0</v>
      </c>
      <c r="G111" s="164">
        <f>Seminole!C99</f>
        <v>70400</v>
      </c>
      <c r="H111" s="295">
        <f>'New Smyra Beach'!C39</f>
        <v>33480</v>
      </c>
      <c r="I111" s="1"/>
      <c r="J111" s="164">
        <f>+Blountstown!C61</f>
        <v>3353.6741777888892</v>
      </c>
      <c r="K111" s="164">
        <f>'Winter Park'!B38</f>
        <v>0</v>
      </c>
      <c r="L111" s="1">
        <f t="shared" si="1"/>
        <v>476988.05448608554</v>
      </c>
      <c r="M111" s="54"/>
      <c r="O111" s="49"/>
    </row>
    <row r="112" spans="1:15" x14ac:dyDescent="0.2">
      <c r="A112" s="3">
        <f t="shared" si="2"/>
        <v>2017</v>
      </c>
      <c r="B112" s="6">
        <v>2</v>
      </c>
      <c r="C112" s="1">
        <f>'Florida_Keys FR'!C159</f>
        <v>54670.353002001531</v>
      </c>
      <c r="D112" s="1">
        <f>Key_West!E243</f>
        <v>0</v>
      </c>
      <c r="E112" s="164">
        <f>'LEE County'!C87</f>
        <v>285310.71104912838</v>
      </c>
      <c r="F112" s="1">
        <f>+Metro_Dade!D208/1000</f>
        <v>0</v>
      </c>
      <c r="G112" s="164">
        <f>Seminole!C100</f>
        <v>64000</v>
      </c>
      <c r="H112" s="295">
        <f>'New Smyra Beach'!C40</f>
        <v>30240</v>
      </c>
      <c r="I112" s="1"/>
      <c r="J112" s="164">
        <f>+Blountstown!C62</f>
        <v>2823.5387171284315</v>
      </c>
      <c r="K112" s="164">
        <f>'Winter Park'!B39</f>
        <v>0</v>
      </c>
      <c r="L112" s="1">
        <f t="shared" si="1"/>
        <v>437044.60276825837</v>
      </c>
      <c r="M112" s="54"/>
      <c r="O112" s="49"/>
    </row>
    <row r="113" spans="1:15" x14ac:dyDescent="0.2">
      <c r="A113" s="3">
        <f t="shared" si="2"/>
        <v>2017</v>
      </c>
      <c r="B113" s="6">
        <v>3</v>
      </c>
      <c r="C113" s="1">
        <f>'Florida_Keys FR'!C160</f>
        <v>61561.862059111736</v>
      </c>
      <c r="D113" s="1">
        <f>Key_West!E244</f>
        <v>0</v>
      </c>
      <c r="E113" s="164">
        <f>'LEE County'!C88</f>
        <v>290635.25927753031</v>
      </c>
      <c r="F113" s="1">
        <f>+Metro_Dade!D209/1000</f>
        <v>0</v>
      </c>
      <c r="G113" s="164">
        <f>Seminole!C101</f>
        <v>73600</v>
      </c>
      <c r="H113" s="295">
        <f>'New Smyra Beach'!C41</f>
        <v>22320</v>
      </c>
      <c r="I113" s="1"/>
      <c r="J113" s="164">
        <f>+Blountstown!C63</f>
        <v>2727.1906635069176</v>
      </c>
      <c r="K113" s="164">
        <f>'Winter Park'!B40</f>
        <v>0</v>
      </c>
      <c r="L113" s="1">
        <f t="shared" si="1"/>
        <v>450844.31200014899</v>
      </c>
      <c r="M113" s="54"/>
      <c r="O113" s="49"/>
    </row>
    <row r="114" spans="1:15" x14ac:dyDescent="0.2">
      <c r="A114" s="3">
        <f t="shared" si="2"/>
        <v>2017</v>
      </c>
      <c r="B114" s="6">
        <v>4</v>
      </c>
      <c r="C114" s="1">
        <f>'Florida_Keys FR'!C161</f>
        <v>64535.470328737698</v>
      </c>
      <c r="D114" s="1">
        <f>Key_West!E245</f>
        <v>0</v>
      </c>
      <c r="E114" s="164">
        <f>'LEE County'!C89</f>
        <v>299313.33551216347</v>
      </c>
      <c r="F114" s="1">
        <f>+Metro_Dade!D210/1000</f>
        <v>0</v>
      </c>
      <c r="G114" s="164">
        <f>Seminole!C102</f>
        <v>64000</v>
      </c>
      <c r="H114" s="295">
        <f>'New Smyra Beach'!C42</f>
        <v>14400</v>
      </c>
      <c r="I114" s="1"/>
      <c r="J114" s="164">
        <f>+Blountstown!C64</f>
        <v>2638.6655253741837</v>
      </c>
      <c r="K114" s="164">
        <f>'Winter Park'!B41</f>
        <v>0</v>
      </c>
      <c r="L114" s="1">
        <f t="shared" si="1"/>
        <v>444887.47136627533</v>
      </c>
      <c r="M114" s="54"/>
      <c r="O114" s="49"/>
    </row>
    <row r="115" spans="1:15" x14ac:dyDescent="0.2">
      <c r="A115" s="3">
        <f t="shared" si="2"/>
        <v>2017</v>
      </c>
      <c r="B115" s="6">
        <v>5</v>
      </c>
      <c r="C115" s="1">
        <f>'Florida_Keys FR'!C162</f>
        <v>73811.763750762941</v>
      </c>
      <c r="D115" s="1">
        <f>Key_West!E246</f>
        <v>0</v>
      </c>
      <c r="E115" s="164">
        <f>'LEE County'!C90</f>
        <v>339081.85286703083</v>
      </c>
      <c r="F115" s="1">
        <f>+Metro_Dade!D211/1000</f>
        <v>0</v>
      </c>
      <c r="G115" s="164">
        <f>Seminole!C103</f>
        <v>73600</v>
      </c>
      <c r="H115" s="295">
        <f>'New Smyra Beach'!C43</f>
        <v>22320</v>
      </c>
      <c r="I115" s="1"/>
      <c r="J115" s="1"/>
      <c r="K115" s="164">
        <f>'Winter Park'!B42</f>
        <v>0</v>
      </c>
      <c r="L115" s="1">
        <f t="shared" si="1"/>
        <v>508813.6166177938</v>
      </c>
      <c r="M115" s="54"/>
      <c r="O115" s="49"/>
    </row>
    <row r="116" spans="1:15" x14ac:dyDescent="0.2">
      <c r="A116" s="3">
        <f t="shared" si="2"/>
        <v>2017</v>
      </c>
      <c r="B116" s="6">
        <v>6</v>
      </c>
      <c r="C116" s="1">
        <f>'Florida_Keys FR'!C163</f>
        <v>80368.239806007405</v>
      </c>
      <c r="D116" s="1">
        <f>Key_West!E247</f>
        <v>0</v>
      </c>
      <c r="E116" s="164">
        <f>'LEE County'!C91</f>
        <v>357944.66742071247</v>
      </c>
      <c r="F116" s="1">
        <f>+Metro_Dade!D212/1000</f>
        <v>0</v>
      </c>
      <c r="G116" s="164">
        <f>Seminole!C104</f>
        <v>70400</v>
      </c>
      <c r="H116" s="295">
        <f>'New Smyra Beach'!C44</f>
        <v>32400</v>
      </c>
      <c r="I116" s="1"/>
      <c r="J116" s="1"/>
      <c r="K116" s="164">
        <f>'Winter Park'!B43</f>
        <v>0</v>
      </c>
      <c r="L116" s="1">
        <f t="shared" si="1"/>
        <v>541112.90722671989</v>
      </c>
      <c r="M116" s="54"/>
      <c r="O116" s="49"/>
    </row>
    <row r="117" spans="1:15" x14ac:dyDescent="0.2">
      <c r="A117" s="3">
        <f t="shared" si="2"/>
        <v>2017</v>
      </c>
      <c r="B117" s="6">
        <v>7</v>
      </c>
      <c r="C117" s="1">
        <f>'Florida_Keys FR'!C164</f>
        <v>87613.899493194142</v>
      </c>
      <c r="D117" s="1">
        <f>Key_West!E248</f>
        <v>0</v>
      </c>
      <c r="E117" s="164">
        <f>'LEE County'!C92</f>
        <v>372330.79537285131</v>
      </c>
      <c r="F117" s="1">
        <f>+Metro_Dade!D213/1000</f>
        <v>0</v>
      </c>
      <c r="G117" s="164">
        <f>Seminole!C105</f>
        <v>67200</v>
      </c>
      <c r="H117" s="295">
        <f>'New Smyra Beach'!C45</f>
        <v>33480</v>
      </c>
      <c r="I117" s="1"/>
      <c r="J117" s="1"/>
      <c r="K117" s="164">
        <f>'Winter Park'!B44</f>
        <v>0</v>
      </c>
      <c r="L117" s="1">
        <f t="shared" si="1"/>
        <v>560624.69486604538</v>
      </c>
      <c r="M117" s="54"/>
      <c r="O117" s="49"/>
    </row>
    <row r="118" spans="1:15" x14ac:dyDescent="0.2">
      <c r="A118" s="3">
        <f t="shared" si="2"/>
        <v>2017</v>
      </c>
      <c r="B118" s="6">
        <v>8</v>
      </c>
      <c r="C118" s="1">
        <f>'Florida_Keys FR'!C165</f>
        <v>86941.28690723436</v>
      </c>
      <c r="D118" s="1">
        <f>Key_West!E249</f>
        <v>0</v>
      </c>
      <c r="E118" s="164">
        <f>'LEE County'!C93</f>
        <v>372696.1469136207</v>
      </c>
      <c r="F118" s="1">
        <f>+Metro_Dade!D214/1000</f>
        <v>0</v>
      </c>
      <c r="G118" s="164">
        <f>Seminole!C106</f>
        <v>73600</v>
      </c>
      <c r="H118" s="295">
        <f>'New Smyra Beach'!C46</f>
        <v>33480</v>
      </c>
      <c r="I118" s="1"/>
      <c r="J118" s="1"/>
      <c r="K118" s="164">
        <f>'Winter Park'!B45</f>
        <v>0</v>
      </c>
      <c r="L118" s="1">
        <f t="shared" si="1"/>
        <v>566717.43382085511</v>
      </c>
      <c r="M118" s="54"/>
      <c r="O118" s="49"/>
    </row>
    <row r="119" spans="1:15" x14ac:dyDescent="0.2">
      <c r="A119" s="3">
        <f t="shared" si="2"/>
        <v>2017</v>
      </c>
      <c r="B119" s="6">
        <v>9</v>
      </c>
      <c r="C119" s="1">
        <f>'Florida_Keys FR'!C166</f>
        <v>74457.061736991658</v>
      </c>
      <c r="D119" s="1">
        <f>Key_West!E250</f>
        <v>0</v>
      </c>
      <c r="E119" s="164">
        <f>'LEE County'!C94</f>
        <v>353786.32785544277</v>
      </c>
      <c r="F119" s="1">
        <f>+Metro_Dade!D215/1000</f>
        <v>0</v>
      </c>
      <c r="G119" s="164">
        <f>Seminole!C107</f>
        <v>67200</v>
      </c>
      <c r="H119" s="295">
        <f>'New Smyra Beach'!C47</f>
        <v>25200</v>
      </c>
      <c r="I119" s="1"/>
      <c r="J119" s="1"/>
      <c r="K119" s="164">
        <f>'Winter Park'!B46</f>
        <v>0</v>
      </c>
      <c r="L119" s="1">
        <f t="shared" si="1"/>
        <v>520643.3895924344</v>
      </c>
      <c r="M119" s="54"/>
      <c r="O119" s="49"/>
    </row>
    <row r="120" spans="1:15" x14ac:dyDescent="0.2">
      <c r="A120" s="3">
        <f t="shared" si="2"/>
        <v>2017</v>
      </c>
      <c r="B120" s="6">
        <v>10</v>
      </c>
      <c r="C120" s="1">
        <f>'Florida_Keys FR'!C167</f>
        <v>68767.101372877849</v>
      </c>
      <c r="D120" s="1">
        <f>Key_West!E251</f>
        <v>0</v>
      </c>
      <c r="E120" s="164">
        <f>'LEE County'!C95</f>
        <v>324350.39881073282</v>
      </c>
      <c r="F120" s="1">
        <f>+Metro_Dade!D216/1000</f>
        <v>0</v>
      </c>
      <c r="G120" s="164">
        <f>Seminole!C108</f>
        <v>70400</v>
      </c>
      <c r="H120" s="295">
        <f>'New Smyra Beach'!C48</f>
        <v>22320</v>
      </c>
      <c r="I120" s="1"/>
      <c r="J120" s="1"/>
      <c r="K120" s="164">
        <f>'Winter Park'!B47</f>
        <v>0</v>
      </c>
      <c r="L120" s="1">
        <f t="shared" si="1"/>
        <v>485837.50018361065</v>
      </c>
      <c r="M120" s="54"/>
      <c r="O120" s="49"/>
    </row>
    <row r="121" spans="1:15" x14ac:dyDescent="0.2">
      <c r="A121" s="3">
        <f t="shared" si="2"/>
        <v>2017</v>
      </c>
      <c r="B121" s="6">
        <v>11</v>
      </c>
      <c r="C121" s="1">
        <f>'Florida_Keys FR'!C168</f>
        <v>56778.108981895173</v>
      </c>
      <c r="D121" s="1">
        <f>Key_West!E252</f>
        <v>0</v>
      </c>
      <c r="E121" s="164">
        <f>'LEE County'!C96</f>
        <v>287834.96451135422</v>
      </c>
      <c r="F121" s="1">
        <f>+Metro_Dade!D217/1000</f>
        <v>0</v>
      </c>
      <c r="G121" s="164">
        <f>Seminole!C109</f>
        <v>70400</v>
      </c>
      <c r="H121" s="295">
        <f>'New Smyra Beach'!C49</f>
        <v>14400</v>
      </c>
      <c r="I121" s="1"/>
      <c r="J121" s="1"/>
      <c r="K121" s="164">
        <f>'Winter Park'!B48</f>
        <v>0</v>
      </c>
      <c r="L121" s="1">
        <f t="shared" si="1"/>
        <v>429413.07349324937</v>
      </c>
      <c r="M121" s="54"/>
      <c r="O121" s="49"/>
    </row>
    <row r="122" spans="1:15" x14ac:dyDescent="0.2">
      <c r="A122" s="3">
        <f t="shared" si="2"/>
        <v>2017</v>
      </c>
      <c r="B122" s="6">
        <v>12</v>
      </c>
      <c r="C122" s="1">
        <f>'Florida_Keys FR'!C169</f>
        <v>58432.410023970835</v>
      </c>
      <c r="D122" s="1">
        <f>Key_West!E253</f>
        <v>0</v>
      </c>
      <c r="E122" s="164">
        <f>'LEE County'!C97</f>
        <v>293515.97926556342</v>
      </c>
      <c r="F122" s="1">
        <f>+Metro_Dade!D218/1000</f>
        <v>0</v>
      </c>
      <c r="G122" s="164">
        <f>Seminole!C110</f>
        <v>67200</v>
      </c>
      <c r="H122" s="295">
        <f>'New Smyra Beach'!C50</f>
        <v>22320</v>
      </c>
      <c r="I122" s="1"/>
      <c r="J122" s="1"/>
      <c r="K122" s="164">
        <f>'Winter Park'!B49</f>
        <v>0</v>
      </c>
      <c r="L122" s="1">
        <f t="shared" si="1"/>
        <v>441468.38928953424</v>
      </c>
      <c r="M122" s="54"/>
      <c r="O122" s="49"/>
    </row>
    <row r="123" spans="1:15" x14ac:dyDescent="0.2">
      <c r="A123" s="3">
        <f t="shared" si="2"/>
        <v>2018</v>
      </c>
      <c r="B123" s="6">
        <v>1</v>
      </c>
      <c r="C123" s="1">
        <f>'Florida_Keys FR'!C170</f>
        <v>58448.499677009386</v>
      </c>
      <c r="D123" s="1">
        <f>Key_West!E254</f>
        <v>0</v>
      </c>
      <c r="E123" s="164">
        <f>'LEE County'!C98</f>
        <v>319300.73541368492</v>
      </c>
      <c r="F123" s="1">
        <f>+Metro_Dade!D219/1000</f>
        <v>0</v>
      </c>
      <c r="G123" s="164">
        <f>Seminole!C111</f>
        <v>73600</v>
      </c>
      <c r="H123" s="295">
        <f>'New Smyra Beach'!C51</f>
        <v>0</v>
      </c>
      <c r="I123" s="1"/>
      <c r="J123" s="1"/>
      <c r="K123" s="164">
        <f>'Winter Park'!B50</f>
        <v>0</v>
      </c>
      <c r="L123" s="1">
        <f t="shared" si="1"/>
        <v>451349.23509069427</v>
      </c>
      <c r="M123" s="54"/>
      <c r="O123" s="49"/>
    </row>
    <row r="124" spans="1:15" x14ac:dyDescent="0.2">
      <c r="A124" s="3">
        <f t="shared" si="2"/>
        <v>2018</v>
      </c>
      <c r="B124" s="6">
        <v>2</v>
      </c>
      <c r="C124" s="1">
        <f>'Florida_Keys FR'!C171</f>
        <v>55359.681144634043</v>
      </c>
      <c r="D124" s="1">
        <f>Key_West!E255</f>
        <v>0</v>
      </c>
      <c r="E124" s="164">
        <f>'LEE County'!C99</f>
        <v>292265.9154988635</v>
      </c>
      <c r="F124" s="1">
        <f>+Metro_Dade!D220/1000</f>
        <v>0</v>
      </c>
      <c r="G124" s="164">
        <f>Seminole!C112</f>
        <v>64000</v>
      </c>
      <c r="H124" s="295">
        <f>'New Smyra Beach'!C52</f>
        <v>0</v>
      </c>
      <c r="I124" s="1"/>
      <c r="J124" s="1"/>
      <c r="K124" s="164">
        <f>'Winter Park'!B51</f>
        <v>0</v>
      </c>
      <c r="L124" s="1">
        <f>SUM(C124:K124)</f>
        <v>411625.59664349753</v>
      </c>
      <c r="M124" s="54"/>
      <c r="O124" s="49"/>
    </row>
    <row r="125" spans="1:15" x14ac:dyDescent="0.2">
      <c r="A125" s="3">
        <f t="shared" si="2"/>
        <v>2018</v>
      </c>
      <c r="B125" s="6">
        <v>3</v>
      </c>
      <c r="C125" s="1">
        <f>'Florida_Keys FR'!C172</f>
        <v>62338.083936235016</v>
      </c>
      <c r="D125" s="1">
        <f>Key_West!E256</f>
        <v>0</v>
      </c>
      <c r="E125" s="164">
        <f>'LEE County'!C100</f>
        <v>296979.18039248406</v>
      </c>
      <c r="F125" s="1">
        <f>+Metro_Dade!D221/1000</f>
        <v>0</v>
      </c>
      <c r="G125" s="164">
        <f>Seminole!C113</f>
        <v>70400</v>
      </c>
      <c r="H125" s="295">
        <f>'New Smyra Beach'!C53</f>
        <v>0</v>
      </c>
      <c r="I125" s="1"/>
      <c r="J125" s="1"/>
      <c r="K125" s="164">
        <f>'Winter Park'!B52</f>
        <v>0</v>
      </c>
      <c r="L125" s="1">
        <f t="shared" si="1"/>
        <v>429717.26432871906</v>
      </c>
      <c r="M125" s="54"/>
      <c r="O125" s="49"/>
    </row>
    <row r="126" spans="1:15" x14ac:dyDescent="0.2">
      <c r="A126" s="3">
        <f t="shared" si="2"/>
        <v>2018</v>
      </c>
      <c r="B126" s="6">
        <v>4</v>
      </c>
      <c r="C126" s="1">
        <f>'Florida_Keys FR'!C173</f>
        <v>65349.185870212168</v>
      </c>
      <c r="D126" s="1">
        <f>Key_West!E257</f>
        <v>0</v>
      </c>
      <c r="E126" s="164">
        <f>'LEE County'!C101</f>
        <v>304862.57148808759</v>
      </c>
      <c r="F126" s="1">
        <f>+Metro_Dade!D222/1000</f>
        <v>0</v>
      </c>
      <c r="G126" s="164">
        <f>Seminole!C114</f>
        <v>67200</v>
      </c>
      <c r="H126" s="295">
        <f>'New Smyra Beach'!C54</f>
        <v>0</v>
      </c>
      <c r="I126" s="1"/>
      <c r="J126" s="1"/>
      <c r="K126" s="164">
        <f>'Winter Park'!B53</f>
        <v>0</v>
      </c>
      <c r="L126" s="1">
        <f t="shared" si="1"/>
        <v>437411.75735829974</v>
      </c>
      <c r="M126" s="54"/>
      <c r="O126" s="49"/>
    </row>
    <row r="127" spans="1:15" x14ac:dyDescent="0.2">
      <c r="A127" s="3">
        <f t="shared" si="2"/>
        <v>2018</v>
      </c>
      <c r="B127" s="6">
        <v>5</v>
      </c>
      <c r="C127" s="1">
        <f>'Florida_Keys FR'!C174</f>
        <v>74742.442321813694</v>
      </c>
      <c r="D127" s="1">
        <f>Key_West!E258</f>
        <v>0</v>
      </c>
      <c r="E127" s="164">
        <f>'LEE County'!C102</f>
        <v>343128.54294904711</v>
      </c>
      <c r="F127" s="1">
        <f>+Metro_Dade!D223/1000</f>
        <v>0</v>
      </c>
      <c r="G127" s="164">
        <f>Seminole!C115</f>
        <v>73600</v>
      </c>
      <c r="H127" s="295">
        <f>'New Smyra Beach'!C55</f>
        <v>0</v>
      </c>
      <c r="I127" s="1"/>
      <c r="J127" s="1"/>
      <c r="K127" s="164">
        <f>'Winter Park'!B54</f>
        <v>0</v>
      </c>
      <c r="L127" s="1">
        <f t="shared" si="1"/>
        <v>491470.98527086084</v>
      </c>
      <c r="M127" s="54"/>
      <c r="O127" s="49"/>
    </row>
    <row r="128" spans="1:15" x14ac:dyDescent="0.2">
      <c r="A128" s="3">
        <f t="shared" si="2"/>
        <v>2018</v>
      </c>
      <c r="B128" s="6">
        <v>6</v>
      </c>
      <c r="C128" s="1">
        <f>'Florida_Keys FR'!C175</f>
        <v>81381.587743784403</v>
      </c>
      <c r="D128" s="1">
        <f>Key_West!E259</f>
        <v>0</v>
      </c>
      <c r="E128" s="164">
        <f>'LEE County'!C103</f>
        <v>360845.97944771522</v>
      </c>
      <c r="F128" s="1">
        <f>+Metro_Dade!D224/1000</f>
        <v>0</v>
      </c>
      <c r="G128" s="164">
        <f>Seminole!C116</f>
        <v>67200</v>
      </c>
      <c r="H128" s="295">
        <f>'New Smyra Beach'!C56</f>
        <v>0</v>
      </c>
      <c r="I128" s="1"/>
      <c r="J128" s="1"/>
      <c r="K128" s="164">
        <f>'Winter Park'!B55</f>
        <v>0</v>
      </c>
      <c r="L128" s="1">
        <f t="shared" si="1"/>
        <v>509427.56719149963</v>
      </c>
      <c r="M128" s="54"/>
      <c r="O128" s="49"/>
    </row>
    <row r="129" spans="1:15" x14ac:dyDescent="0.2">
      <c r="A129" s="3">
        <f t="shared" si="2"/>
        <v>2018</v>
      </c>
      <c r="B129" s="6">
        <v>7</v>
      </c>
      <c r="C129" s="1">
        <f>'Florida_Keys FR'!C176</f>
        <v>88718.606583785338</v>
      </c>
      <c r="D129" s="1">
        <f>Key_West!E260</f>
        <v>0</v>
      </c>
      <c r="E129" s="164">
        <f>'LEE County'!C104</f>
        <v>374441.12471648789</v>
      </c>
      <c r="F129" s="1">
        <f>+Metro_Dade!D225/1000</f>
        <v>0</v>
      </c>
      <c r="G129" s="164">
        <f>Seminole!C117</f>
        <v>70400</v>
      </c>
      <c r="H129" s="295">
        <f>'New Smyra Beach'!C57</f>
        <v>0</v>
      </c>
      <c r="I129" s="1"/>
      <c r="J129" s="1"/>
      <c r="K129" s="164">
        <f>'Winter Park'!B56</f>
        <v>0</v>
      </c>
      <c r="L129" s="1">
        <f t="shared" si="1"/>
        <v>533559.73130027321</v>
      </c>
      <c r="M129" s="54"/>
      <c r="O129" s="49"/>
    </row>
    <row r="130" spans="1:15" x14ac:dyDescent="0.2">
      <c r="A130" s="3">
        <f t="shared" si="2"/>
        <v>2018</v>
      </c>
      <c r="B130" s="6">
        <v>8</v>
      </c>
      <c r="C130" s="1">
        <f>'Florida_Keys FR'!C177</f>
        <v>88037.513152922766</v>
      </c>
      <c r="D130" s="1">
        <f>Key_West!E261</f>
        <v>0</v>
      </c>
      <c r="E130" s="164">
        <f>'LEE County'!C105</f>
        <v>374453.25430873939</v>
      </c>
      <c r="F130" s="1">
        <f>+Metro_Dade!D226/1000</f>
        <v>0</v>
      </c>
      <c r="G130" s="164">
        <f>Seminole!C118</f>
        <v>73600</v>
      </c>
      <c r="H130" s="295">
        <f>'New Smyra Beach'!C58</f>
        <v>0</v>
      </c>
      <c r="I130" s="1"/>
      <c r="J130" s="1"/>
      <c r="K130" s="164">
        <f>'Winter Park'!B57</f>
        <v>0</v>
      </c>
      <c r="L130" s="1">
        <f t="shared" si="1"/>
        <v>536090.76746166218</v>
      </c>
      <c r="M130" s="54"/>
      <c r="O130" s="49"/>
    </row>
    <row r="131" spans="1:15" x14ac:dyDescent="0.2">
      <c r="A131" s="3">
        <f t="shared" si="2"/>
        <v>2018</v>
      </c>
      <c r="B131" s="6">
        <v>9</v>
      </c>
      <c r="C131" s="1">
        <f>'Florida_Keys FR'!C178</f>
        <v>75395.87674832248</v>
      </c>
      <c r="D131" s="1">
        <f>Key_West!E262</f>
        <v>0</v>
      </c>
      <c r="E131" s="164">
        <f>'LEE County'!C106</f>
        <v>355859.25415451813</v>
      </c>
      <c r="F131" s="1">
        <f>+Metro_Dade!D227/1000</f>
        <v>0</v>
      </c>
      <c r="G131" s="164">
        <f>Seminole!C119</f>
        <v>64000</v>
      </c>
      <c r="H131" s="295">
        <f>'New Smyra Beach'!C59</f>
        <v>0</v>
      </c>
      <c r="I131" s="1"/>
      <c r="J131" s="1"/>
      <c r="K131" s="164">
        <f>'Winter Park'!B58</f>
        <v>0</v>
      </c>
      <c r="L131" s="1">
        <f t="shared" si="1"/>
        <v>495255.13090284064</v>
      </c>
      <c r="M131" s="54"/>
      <c r="O131" s="49"/>
    </row>
    <row r="132" spans="1:15" x14ac:dyDescent="0.2">
      <c r="A132" s="3">
        <f t="shared" si="2"/>
        <v>2018</v>
      </c>
      <c r="B132" s="6">
        <v>10</v>
      </c>
      <c r="C132" s="1">
        <f>'Florida_Keys FR'!C179</f>
        <v>69634.172749970516</v>
      </c>
      <c r="D132" s="1">
        <f>Key_West!E263</f>
        <v>0</v>
      </c>
      <c r="E132" s="164">
        <f>'LEE County'!C107</f>
        <v>327480.15732555458</v>
      </c>
      <c r="F132" s="1">
        <f>+Metro_Dade!D228/1000</f>
        <v>0</v>
      </c>
      <c r="G132" s="164">
        <f>Seminole!C120</f>
        <v>73600</v>
      </c>
      <c r="H132" s="295">
        <f>'New Smyra Beach'!C60</f>
        <v>0</v>
      </c>
      <c r="I132" s="1"/>
      <c r="J132" s="1"/>
      <c r="K132" s="164">
        <f>'Winter Park'!B59</f>
        <v>0</v>
      </c>
      <c r="L132" s="1">
        <f t="shared" ref="L132:L195" si="3">SUM(C132:K132)</f>
        <v>470714.3300755251</v>
      </c>
      <c r="M132" s="54"/>
      <c r="O132" s="49"/>
    </row>
    <row r="133" spans="1:15" x14ac:dyDescent="0.2">
      <c r="A133" s="3">
        <f t="shared" si="2"/>
        <v>2018</v>
      </c>
      <c r="B133" s="6">
        <v>11</v>
      </c>
      <c r="C133" s="1">
        <f>'Florida_Keys FR'!C180</f>
        <v>57494.013421093558</v>
      </c>
      <c r="D133" s="1">
        <f>Key_West!E264</f>
        <v>0</v>
      </c>
      <c r="E133" s="164">
        <f>'LEE County'!C108</f>
        <v>292567.13118651998</v>
      </c>
      <c r="F133" s="1">
        <f>+Metro_Dade!D229/1000</f>
        <v>0</v>
      </c>
      <c r="G133" s="164">
        <f>Seminole!C121</f>
        <v>70400</v>
      </c>
      <c r="H133" s="295">
        <f>'New Smyra Beach'!C61</f>
        <v>0</v>
      </c>
      <c r="I133" s="1"/>
      <c r="J133" s="1"/>
      <c r="K133" s="164">
        <f>'Winter Park'!B60</f>
        <v>0</v>
      </c>
      <c r="L133" s="1">
        <f t="shared" si="3"/>
        <v>420461.14460761356</v>
      </c>
      <c r="M133" s="54"/>
      <c r="O133" s="49"/>
    </row>
    <row r="134" spans="1:15" x14ac:dyDescent="0.2">
      <c r="A134" s="3">
        <f t="shared" si="2"/>
        <v>2018</v>
      </c>
      <c r="B134" s="6">
        <v>12</v>
      </c>
      <c r="C134" s="1">
        <f>'Florida_Keys FR'!C181</f>
        <v>59169.173232174195</v>
      </c>
      <c r="D134" s="1">
        <f>Key_West!E265</f>
        <v>0</v>
      </c>
      <c r="E134" s="164">
        <f>'LEE County'!C109</f>
        <v>298957.56165238033</v>
      </c>
      <c r="F134" s="1">
        <f>+Metro_Dade!D230/1000</f>
        <v>0</v>
      </c>
      <c r="G134" s="164">
        <f>Seminole!C122</f>
        <v>67200</v>
      </c>
      <c r="H134" s="295">
        <f>'New Smyra Beach'!C62</f>
        <v>0</v>
      </c>
      <c r="I134" s="1"/>
      <c r="J134" s="1"/>
      <c r="K134" s="164">
        <f>'Winter Park'!B61</f>
        <v>0</v>
      </c>
      <c r="L134" s="1">
        <f t="shared" si="3"/>
        <v>425326.73488455452</v>
      </c>
      <c r="M134" s="54"/>
      <c r="O134" s="49"/>
    </row>
    <row r="135" spans="1:15" x14ac:dyDescent="0.2">
      <c r="A135" s="3">
        <f t="shared" si="2"/>
        <v>2019</v>
      </c>
      <c r="B135" s="6">
        <v>1</v>
      </c>
      <c r="C135" s="1">
        <f>'Florida_Keys FR'!C182</f>
        <v>59185.465756605307</v>
      </c>
      <c r="D135" s="1">
        <f>Key_West!E266</f>
        <v>0</v>
      </c>
      <c r="E135" s="164">
        <f>'LEE County'!C110</f>
        <v>325075.07727632538</v>
      </c>
      <c r="F135" s="1">
        <f>+Metro_Dade!D231/1000</f>
        <v>0</v>
      </c>
      <c r="G135" s="164">
        <f>Seminole!C123</f>
        <v>73600</v>
      </c>
      <c r="H135" s="295">
        <f>'New Smyra Beach'!C63</f>
        <v>0</v>
      </c>
      <c r="I135" s="1"/>
      <c r="J135" s="1"/>
      <c r="K135" s="164">
        <f>'Winter Park'!B62</f>
        <v>0</v>
      </c>
      <c r="L135" s="1">
        <f t="shared" si="3"/>
        <v>457860.5430329307</v>
      </c>
      <c r="M135" s="54"/>
      <c r="O135" s="49"/>
    </row>
    <row r="136" spans="1:15" x14ac:dyDescent="0.2">
      <c r="A136" s="3">
        <f t="shared" si="2"/>
        <v>2019</v>
      </c>
      <c r="B136" s="6">
        <v>2</v>
      </c>
      <c r="C136" s="1">
        <f>'Florida_Keys FR'!C183</f>
        <v>56057.700895462454</v>
      </c>
      <c r="D136" s="1">
        <f>Key_West!E267</f>
        <v>0</v>
      </c>
      <c r="E136" s="164">
        <f>'LEE County'!C111</f>
        <v>297965.45193978498</v>
      </c>
      <c r="F136" s="1">
        <f>+Metro_Dade!D232/1000</f>
        <v>0</v>
      </c>
      <c r="G136" s="164">
        <f>Seminole!C124</f>
        <v>64000</v>
      </c>
      <c r="H136" s="295">
        <f>'New Smyra Beach'!C64</f>
        <v>0</v>
      </c>
      <c r="I136" s="1"/>
      <c r="J136" s="1"/>
      <c r="K136" s="164">
        <f>'Winter Park'!B63</f>
        <v>0</v>
      </c>
      <c r="L136" s="1">
        <f t="shared" si="3"/>
        <v>418023.15283524746</v>
      </c>
      <c r="M136" s="54"/>
      <c r="O136" s="49"/>
    </row>
    <row r="137" spans="1:15" x14ac:dyDescent="0.2">
      <c r="A137" s="3">
        <f t="shared" si="2"/>
        <v>2019</v>
      </c>
      <c r="B137" s="6">
        <v>3</v>
      </c>
      <c r="C137" s="1">
        <f>'Florida_Keys FR'!C184</f>
        <v>63124.093048220471</v>
      </c>
      <c r="D137" s="1">
        <f>Key_West!E268</f>
        <v>0</v>
      </c>
      <c r="E137" s="164">
        <f>'LEE County'!C112</f>
        <v>302195.18102771434</v>
      </c>
      <c r="F137" s="1">
        <f>+Metro_Dade!D233/1000</f>
        <v>0</v>
      </c>
      <c r="G137" s="164">
        <f>Seminole!C125</f>
        <v>67200</v>
      </c>
      <c r="H137" s="295">
        <f>'New Smyra Beach'!C65</f>
        <v>0</v>
      </c>
      <c r="I137" s="1"/>
      <c r="J137" s="1"/>
      <c r="K137" s="164">
        <f>'Winter Park'!B64</f>
        <v>0</v>
      </c>
      <c r="L137" s="1">
        <f t="shared" si="3"/>
        <v>432519.27407593478</v>
      </c>
      <c r="M137" s="54"/>
      <c r="O137" s="49"/>
    </row>
    <row r="138" spans="1:15" x14ac:dyDescent="0.2">
      <c r="A138" s="3">
        <f t="shared" si="2"/>
        <v>2019</v>
      </c>
      <c r="B138" s="6">
        <v>4</v>
      </c>
      <c r="C138" s="1">
        <f>'Florida_Keys FR'!C185</f>
        <v>66173.161397072414</v>
      </c>
      <c r="D138" s="1">
        <f>Key_West!E269</f>
        <v>0</v>
      </c>
      <c r="E138" s="164">
        <f>'LEE County'!C113</f>
        <v>309398.65724670142</v>
      </c>
      <c r="F138" s="1">
        <f>+Metro_Dade!D234/1000</f>
        <v>0</v>
      </c>
      <c r="G138" s="164">
        <f>Seminole!C126</f>
        <v>70400</v>
      </c>
      <c r="H138" s="295">
        <f>'New Smyra Beach'!C66</f>
        <v>0</v>
      </c>
      <c r="I138" s="1"/>
      <c r="J138" s="1"/>
      <c r="K138" s="164">
        <f>'Winter Park'!B65</f>
        <v>0</v>
      </c>
      <c r="L138" s="1">
        <f t="shared" si="3"/>
        <v>445971.81864377385</v>
      </c>
      <c r="M138" s="54"/>
      <c r="O138" s="49"/>
    </row>
    <row r="139" spans="1:15" x14ac:dyDescent="0.2">
      <c r="A139" s="3">
        <f t="shared" si="2"/>
        <v>2019</v>
      </c>
      <c r="B139" s="6">
        <v>5</v>
      </c>
      <c r="C139" s="1">
        <f>'Florida_Keys FR'!C186</f>
        <v>75684.855642972005</v>
      </c>
      <c r="D139" s="1">
        <f>Key_West!E270</f>
        <v>0</v>
      </c>
      <c r="E139" s="164">
        <f>'LEE County'!C114</f>
        <v>346308.51082338556</v>
      </c>
      <c r="F139" s="1">
        <f>+Metro_Dade!D235/1000</f>
        <v>0</v>
      </c>
      <c r="G139" s="164">
        <f>Seminole!C127</f>
        <v>73600</v>
      </c>
      <c r="H139" s="295">
        <f>'New Smyra Beach'!C67</f>
        <v>0</v>
      </c>
      <c r="I139" s="1"/>
      <c r="J139" s="1"/>
      <c r="K139" s="164">
        <f>'Winter Park'!B66</f>
        <v>0</v>
      </c>
      <c r="L139" s="1">
        <f t="shared" si="3"/>
        <v>495593.36646635755</v>
      </c>
      <c r="M139" s="54"/>
      <c r="O139" s="49"/>
    </row>
    <row r="140" spans="1:15" x14ac:dyDescent="0.2">
      <c r="A140" s="3">
        <f t="shared" si="2"/>
        <v>2019</v>
      </c>
      <c r="B140" s="6">
        <v>6</v>
      </c>
      <c r="C140" s="1">
        <f>'Florida_Keys FR'!C187</f>
        <v>82407.71279408093</v>
      </c>
      <c r="D140" s="1">
        <f>Key_West!E271</f>
        <v>0</v>
      </c>
      <c r="E140" s="164">
        <f>'LEE County'!C115</f>
        <v>363110.09930648707</v>
      </c>
      <c r="F140" s="1">
        <f>+Metro_Dade!D236/1000</f>
        <v>0</v>
      </c>
      <c r="G140" s="164">
        <f>Seminole!C128</f>
        <v>64000</v>
      </c>
      <c r="H140" s="295">
        <f>'New Smyra Beach'!C68</f>
        <v>0</v>
      </c>
      <c r="I140" s="1"/>
      <c r="J140" s="1"/>
      <c r="K140" s="164">
        <f>'Winter Park'!B67</f>
        <v>0</v>
      </c>
      <c r="L140" s="1">
        <f t="shared" si="3"/>
        <v>509517.81210056797</v>
      </c>
      <c r="M140" s="54"/>
      <c r="O140" s="49"/>
    </row>
    <row r="141" spans="1:15" x14ac:dyDescent="0.2">
      <c r="A141" s="3">
        <f t="shared" si="2"/>
        <v>2019</v>
      </c>
      <c r="B141" s="6">
        <v>7</v>
      </c>
      <c r="C141" s="1">
        <f>'Florida_Keys FR'!C188</f>
        <v>89837.24271717752</v>
      </c>
      <c r="D141" s="1">
        <f>Key_West!E272</f>
        <v>0</v>
      </c>
      <c r="E141" s="164">
        <f>'LEE County'!C116</f>
        <v>376188.66749024688</v>
      </c>
      <c r="F141" s="1">
        <f>+Metro_Dade!D237/1000</f>
        <v>0</v>
      </c>
      <c r="G141" s="164">
        <f>Seminole!C129</f>
        <v>73600</v>
      </c>
      <c r="H141" s="295">
        <f>'New Smyra Beach'!C69</f>
        <v>0</v>
      </c>
      <c r="I141" s="1"/>
      <c r="J141" s="1"/>
      <c r="K141" s="164">
        <f>'Winter Park'!B68</f>
        <v>0</v>
      </c>
      <c r="L141" s="1">
        <f t="shared" si="3"/>
        <v>539625.91020742443</v>
      </c>
      <c r="M141" s="54"/>
      <c r="O141" s="49"/>
    </row>
    <row r="142" spans="1:15" x14ac:dyDescent="0.2">
      <c r="A142" s="3">
        <f t="shared" si="2"/>
        <v>2019</v>
      </c>
      <c r="B142" s="6">
        <v>8</v>
      </c>
      <c r="C142" s="1">
        <f>'Florida_Keys FR'!C189</f>
        <v>89147.561508042549</v>
      </c>
      <c r="D142" s="1">
        <f>Key_West!E273</f>
        <v>0</v>
      </c>
      <c r="E142" s="164">
        <f>'LEE County'!C117</f>
        <v>376161.04239775328</v>
      </c>
      <c r="F142" s="1">
        <f>+Metro_Dade!D238/1000</f>
        <v>0</v>
      </c>
      <c r="G142" s="164">
        <f>Seminole!C130</f>
        <v>70400</v>
      </c>
      <c r="H142" s="295">
        <f>'New Smyra Beach'!C70</f>
        <v>0</v>
      </c>
      <c r="I142" s="1"/>
      <c r="J142" s="1"/>
      <c r="K142" s="164">
        <f>'Winter Park'!B69</f>
        <v>0</v>
      </c>
      <c r="L142" s="1">
        <f t="shared" si="3"/>
        <v>535708.60390579584</v>
      </c>
      <c r="M142" s="54"/>
      <c r="O142" s="49"/>
    </row>
    <row r="143" spans="1:15" x14ac:dyDescent="0.2">
      <c r="A143" s="3">
        <f t="shared" si="2"/>
        <v>2019</v>
      </c>
      <c r="B143" s="6">
        <v>9</v>
      </c>
      <c r="C143" s="1">
        <f>'Florida_Keys FR'!C190</f>
        <v>76346.529100597734</v>
      </c>
      <c r="D143" s="1">
        <f>Key_West!E274</f>
        <v>0</v>
      </c>
      <c r="E143" s="164">
        <f>'LEE County'!C118</f>
        <v>358108.49009720446</v>
      </c>
      <c r="F143" s="1">
        <f>+Metro_Dade!D239/1000</f>
        <v>0</v>
      </c>
      <c r="G143" s="164">
        <f>Seminole!C131</f>
        <v>67200</v>
      </c>
      <c r="H143" s="295">
        <f>'New Smyra Beach'!C71</f>
        <v>0</v>
      </c>
      <c r="I143" s="1"/>
      <c r="J143" s="1"/>
      <c r="K143" s="164">
        <f>'Winter Park'!B70</f>
        <v>0</v>
      </c>
      <c r="L143" s="1">
        <f t="shared" si="3"/>
        <v>501655.01919780218</v>
      </c>
      <c r="M143" s="54"/>
      <c r="O143" s="49"/>
    </row>
    <row r="144" spans="1:15" x14ac:dyDescent="0.2">
      <c r="A144" s="3">
        <f t="shared" si="2"/>
        <v>2019</v>
      </c>
      <c r="B144" s="6">
        <v>10</v>
      </c>
      <c r="C144" s="1">
        <f>'Florida_Keys FR'!C191</f>
        <v>70512.176866090464</v>
      </c>
      <c r="D144" s="1">
        <f>Key_West!E275</f>
        <v>0</v>
      </c>
      <c r="E144" s="164">
        <f>'LEE County'!C119</f>
        <v>330680.60629514413</v>
      </c>
      <c r="F144" s="1">
        <f>+Metro_Dade!D240/1000</f>
        <v>0</v>
      </c>
      <c r="G144" s="164">
        <f>Seminole!C132</f>
        <v>73600</v>
      </c>
      <c r="H144" s="295">
        <f>'New Smyra Beach'!C72</f>
        <v>0</v>
      </c>
      <c r="I144" s="1"/>
      <c r="J144" s="1"/>
      <c r="K144" s="164">
        <f>'Winter Park'!B71</f>
        <v>0</v>
      </c>
      <c r="L144" s="1">
        <f t="shared" si="3"/>
        <v>474792.78316123458</v>
      </c>
      <c r="M144" s="54"/>
      <c r="O144" s="49"/>
    </row>
    <row r="145" spans="1:15" x14ac:dyDescent="0.2">
      <c r="A145" s="3">
        <f t="shared" si="2"/>
        <v>2019</v>
      </c>
      <c r="B145" s="6">
        <v>11</v>
      </c>
      <c r="C145" s="1">
        <f>'Florida_Keys FR'!C192</f>
        <v>58218.944563985577</v>
      </c>
      <c r="D145" s="1">
        <f>Key_West!E276</f>
        <v>0</v>
      </c>
      <c r="E145" s="164">
        <f>'LEE County'!C120</f>
        <v>296895.88283433369</v>
      </c>
      <c r="F145" s="1">
        <f>+Metro_Dade!D241/1000</f>
        <v>0</v>
      </c>
      <c r="G145" s="164">
        <f>Seminole!C133</f>
        <v>67200</v>
      </c>
      <c r="H145" s="295">
        <f>'New Smyra Beach'!C73</f>
        <v>0</v>
      </c>
      <c r="I145" s="1"/>
      <c r="J145" s="1"/>
      <c r="K145" s="164">
        <f>'Winter Park'!B72</f>
        <v>0</v>
      </c>
      <c r="L145" s="1">
        <f t="shared" si="3"/>
        <v>422314.82739831926</v>
      </c>
      <c r="M145" s="54"/>
      <c r="O145" s="49"/>
    </row>
    <row r="146" spans="1:15" x14ac:dyDescent="0.2">
      <c r="A146" s="3">
        <f t="shared" si="2"/>
        <v>2019</v>
      </c>
      <c r="B146" s="6">
        <v>12</v>
      </c>
      <c r="C146" s="1">
        <f>'Florida_Keys FR'!C193</f>
        <v>59915.2261483451</v>
      </c>
      <c r="D146" s="1">
        <f>Key_West!E277</f>
        <v>0</v>
      </c>
      <c r="E146" s="164">
        <f>'LEE County'!C121</f>
        <v>303374.36397022527</v>
      </c>
      <c r="F146" s="1">
        <f>+Metro_Dade!D242/1000</f>
        <v>0</v>
      </c>
      <c r="G146" s="164">
        <f>Seminole!C134</f>
        <v>70400</v>
      </c>
      <c r="H146" s="295">
        <f>'New Smyra Beach'!C74</f>
        <v>0</v>
      </c>
      <c r="I146" s="1"/>
      <c r="J146" s="1"/>
      <c r="K146" s="164">
        <f>'Winter Park'!B73</f>
        <v>0</v>
      </c>
      <c r="L146" s="1">
        <f t="shared" si="3"/>
        <v>433689.59011857037</v>
      </c>
      <c r="M146" s="54"/>
      <c r="O146" s="49"/>
    </row>
    <row r="147" spans="1:15" x14ac:dyDescent="0.2">
      <c r="A147" s="3">
        <f t="shared" si="2"/>
        <v>2020</v>
      </c>
      <c r="B147" s="6">
        <v>1</v>
      </c>
      <c r="C147" s="1">
        <f>'Florida_Keys FR'!C194</f>
        <v>59931.724102135777</v>
      </c>
      <c r="D147" s="1">
        <f>Key_West!E278</f>
        <v>0</v>
      </c>
      <c r="E147" s="164">
        <f>'LEE County'!C122</f>
        <v>329308.63466252957</v>
      </c>
      <c r="F147" s="1">
        <f>+Metro_Dade!D243/1000</f>
        <v>0</v>
      </c>
      <c r="G147" s="164">
        <f>Seminole!C135</f>
        <v>73600</v>
      </c>
      <c r="H147" s="295">
        <f>'New Smyra Beach'!C75</f>
        <v>0</v>
      </c>
      <c r="I147" s="1"/>
      <c r="J147" s="1"/>
      <c r="K147" s="1"/>
      <c r="L147" s="1">
        <f t="shared" si="3"/>
        <v>462840.35876466532</v>
      </c>
      <c r="M147" s="54"/>
      <c r="O147" s="49"/>
    </row>
    <row r="148" spans="1:15" x14ac:dyDescent="0.2">
      <c r="A148" s="3">
        <f t="shared" si="2"/>
        <v>2020</v>
      </c>
      <c r="B148" s="6">
        <v>2</v>
      </c>
      <c r="C148" s="1">
        <f>'Florida_Keys FR'!C195</f>
        <v>56764.521845330899</v>
      </c>
      <c r="D148" s="1">
        <f>Key_West!E279</f>
        <v>0</v>
      </c>
      <c r="E148" s="164">
        <f>'LEE County'!C123</f>
        <v>302148.95858348726</v>
      </c>
      <c r="F148" s="1">
        <f>+Metro_Dade!D244/1000</f>
        <v>0</v>
      </c>
      <c r="G148" s="164">
        <f>Seminole!C136</f>
        <v>64000</v>
      </c>
      <c r="H148" s="295">
        <f>'New Smyra Beach'!C76</f>
        <v>0</v>
      </c>
      <c r="I148" s="1"/>
      <c r="J148" s="1"/>
      <c r="K148" s="1"/>
      <c r="L148" s="1">
        <f t="shared" si="3"/>
        <v>422913.48042881815</v>
      </c>
      <c r="M148" s="54"/>
      <c r="O148" s="49"/>
    </row>
    <row r="149" spans="1:15" x14ac:dyDescent="0.2">
      <c r="A149" s="3">
        <f t="shared" si="2"/>
        <v>2020</v>
      </c>
      <c r="B149" s="6">
        <v>3</v>
      </c>
      <c r="C149" s="1">
        <f>'Florida_Keys FR'!C196</f>
        <v>63920.012800461664</v>
      </c>
      <c r="D149" s="1">
        <f>Key_West!E280</f>
        <v>0</v>
      </c>
      <c r="E149" s="164">
        <f>'LEE County'!C124</f>
        <v>305786.6938632449</v>
      </c>
      <c r="F149" s="1">
        <f>+Metro_Dade!D245/1000</f>
        <v>0</v>
      </c>
      <c r="G149" s="164">
        <f>Seminole!C137</f>
        <v>70400</v>
      </c>
      <c r="H149" s="295">
        <f>'New Smyra Beach'!C77</f>
        <v>0</v>
      </c>
      <c r="I149" s="1"/>
      <c r="J149" s="1"/>
      <c r="K149" s="1"/>
      <c r="L149" s="1">
        <f t="shared" si="3"/>
        <v>440106.70666370657</v>
      </c>
      <c r="M149" s="54"/>
      <c r="O149" s="49"/>
    </row>
    <row r="150" spans="1:15" x14ac:dyDescent="0.2">
      <c r="A150" s="3">
        <f t="shared" si="2"/>
        <v>2020</v>
      </c>
      <c r="B150" s="6">
        <v>4</v>
      </c>
      <c r="C150" s="1">
        <f>'Florida_Keys FR'!C197</f>
        <v>67007.526275533979</v>
      </c>
      <c r="D150" s="1">
        <f>Key_West!E281</f>
        <v>0</v>
      </c>
      <c r="E150" s="164">
        <f>'LEE County'!C125</f>
        <v>312423.5932352338</v>
      </c>
      <c r="F150" s="1">
        <f>+Metro_Dade!D246/1000</f>
        <v>0</v>
      </c>
      <c r="G150" s="164">
        <f>Seminole!C138</f>
        <v>70400</v>
      </c>
      <c r="H150" s="295">
        <f>'New Smyra Beach'!C78</f>
        <v>0</v>
      </c>
      <c r="I150" s="1"/>
      <c r="J150" s="1"/>
      <c r="K150" s="1"/>
      <c r="L150" s="1">
        <f t="shared" si="3"/>
        <v>449831.11951076775</v>
      </c>
      <c r="M150" s="54"/>
      <c r="O150" s="49"/>
    </row>
    <row r="151" spans="1:15" x14ac:dyDescent="0.2">
      <c r="A151" s="3">
        <f t="shared" si="2"/>
        <v>2020</v>
      </c>
      <c r="B151" s="6">
        <v>5</v>
      </c>
      <c r="C151" s="1">
        <f>'Florida_Keys FR'!C198</f>
        <v>76639.151675482877</v>
      </c>
      <c r="D151" s="1">
        <f>Key_West!E282</f>
        <v>0</v>
      </c>
      <c r="E151" s="164">
        <f>'LEE County'!C126</f>
        <v>348016.45106118626</v>
      </c>
      <c r="F151" s="1">
        <f>+Metro_Dade!D247/1000</f>
        <v>0</v>
      </c>
      <c r="G151" s="164">
        <f>Seminole!C139</f>
        <v>67200</v>
      </c>
      <c r="H151" s="295">
        <f>'New Smyra Beach'!C79</f>
        <v>0</v>
      </c>
      <c r="I151" s="1"/>
      <c r="J151" s="1"/>
      <c r="K151" s="1"/>
      <c r="L151" s="1">
        <f t="shared" si="3"/>
        <v>491855.60273666913</v>
      </c>
      <c r="M151" s="54"/>
      <c r="O151" s="49"/>
    </row>
    <row r="152" spans="1:15" x14ac:dyDescent="0.2">
      <c r="A152" s="3">
        <f t="shared" ref="A152:A215" si="4">+A140+1</f>
        <v>2020</v>
      </c>
      <c r="B152" s="6">
        <v>6</v>
      </c>
      <c r="C152" s="1">
        <f>'Florida_Keys FR'!C199</f>
        <v>83446.776061092532</v>
      </c>
      <c r="D152" s="1">
        <f>Key_West!E283</f>
        <v>0</v>
      </c>
      <c r="E152" s="164">
        <f>'LEE County'!C127</f>
        <v>363884.44848469429</v>
      </c>
      <c r="F152" s="1">
        <f>+Metro_Dade!D248/1000</f>
        <v>0</v>
      </c>
      <c r="G152" s="164">
        <f>Seminole!C140</f>
        <v>70400</v>
      </c>
      <c r="H152" s="295">
        <f>'New Smyra Beach'!C80</f>
        <v>0</v>
      </c>
      <c r="I152" s="1"/>
      <c r="J152" s="1"/>
      <c r="K152" s="1"/>
      <c r="L152" s="1">
        <f t="shared" si="3"/>
        <v>517731.22454578686</v>
      </c>
      <c r="M152" s="54"/>
      <c r="O152" s="49"/>
    </row>
    <row r="153" spans="1:15" x14ac:dyDescent="0.2">
      <c r="A153" s="3">
        <f t="shared" si="4"/>
        <v>2020</v>
      </c>
      <c r="B153" s="6">
        <v>7</v>
      </c>
      <c r="C153" s="1">
        <f>'Florida_Keys FR'!C200</f>
        <v>90969.983522037364</v>
      </c>
      <c r="D153" s="1">
        <f>Key_West!E284</f>
        <v>0</v>
      </c>
      <c r="E153" s="164">
        <f>'LEE County'!C128</f>
        <v>376295.41663624212</v>
      </c>
      <c r="F153" s="1">
        <f>+Metro_Dade!D249/1000</f>
        <v>0</v>
      </c>
      <c r="G153" s="164">
        <f>Seminole!C141</f>
        <v>73600</v>
      </c>
      <c r="H153" s="295">
        <f>'New Smyra Beach'!C81</f>
        <v>0</v>
      </c>
      <c r="I153" s="1"/>
      <c r="J153" s="1"/>
      <c r="K153" s="1"/>
      <c r="L153" s="1">
        <f t="shared" si="3"/>
        <v>540865.40015827946</v>
      </c>
      <c r="M153" s="54"/>
      <c r="O153" s="49"/>
    </row>
    <row r="154" spans="1:15" x14ac:dyDescent="0.2">
      <c r="A154" s="3">
        <f t="shared" si="4"/>
        <v>2020</v>
      </c>
      <c r="B154" s="6">
        <v>8</v>
      </c>
      <c r="C154" s="1">
        <f>'Florida_Keys FR'!C201</f>
        <v>90271.606252957703</v>
      </c>
      <c r="D154" s="1">
        <f>Key_West!E285</f>
        <v>0</v>
      </c>
      <c r="E154" s="164">
        <f>'LEE County'!C129</f>
        <v>376147.04669237061</v>
      </c>
      <c r="F154" s="1">
        <f>+Metro_Dade!D250/1000</f>
        <v>0</v>
      </c>
      <c r="G154" s="164">
        <f>Seminole!C142</f>
        <v>67200</v>
      </c>
      <c r="H154" s="295">
        <f>'New Smyra Beach'!C82</f>
        <v>0</v>
      </c>
      <c r="I154" s="1"/>
      <c r="J154" s="1"/>
      <c r="K154" s="1"/>
      <c r="L154" s="1">
        <f t="shared" si="3"/>
        <v>533618.65294532827</v>
      </c>
      <c r="M154" s="54"/>
      <c r="O154" s="49"/>
    </row>
    <row r="155" spans="1:15" x14ac:dyDescent="0.2">
      <c r="A155" s="3">
        <f t="shared" si="4"/>
        <v>2020</v>
      </c>
      <c r="B155" s="6">
        <v>9</v>
      </c>
      <c r="C155" s="1">
        <f>'Florida_Keys FR'!C202</f>
        <v>77309.168048610882</v>
      </c>
      <c r="D155" s="1">
        <f>Key_West!E286</f>
        <v>0</v>
      </c>
      <c r="E155" s="164">
        <f>'LEE County'!C130</f>
        <v>358631.48614568188</v>
      </c>
      <c r="F155" s="1">
        <f>+Metro_Dade!D251/1000</f>
        <v>0</v>
      </c>
      <c r="G155" s="164">
        <f>Seminole!C143</f>
        <v>70400</v>
      </c>
      <c r="H155" s="295">
        <f>'New Smyra Beach'!C83</f>
        <v>0</v>
      </c>
      <c r="I155" s="1"/>
      <c r="J155" s="1"/>
      <c r="K155" s="1"/>
      <c r="L155" s="1">
        <f t="shared" si="3"/>
        <v>506340.65419429273</v>
      </c>
      <c r="M155" s="54"/>
      <c r="O155" s="49"/>
    </row>
    <row r="156" spans="1:15" x14ac:dyDescent="0.2">
      <c r="A156" s="3">
        <f t="shared" si="4"/>
        <v>2020</v>
      </c>
      <c r="B156" s="6">
        <v>10</v>
      </c>
      <c r="C156" s="1">
        <f>'Florida_Keys FR'!C203</f>
        <v>71401.251570076711</v>
      </c>
      <c r="D156" s="1">
        <f>Key_West!E287</f>
        <v>0</v>
      </c>
      <c r="E156" s="164">
        <f>'LEE County'!C131</f>
        <v>332335.66047073749</v>
      </c>
      <c r="F156" s="1">
        <f>+Metro_Dade!D252/1000</f>
        <v>0</v>
      </c>
      <c r="G156" s="164">
        <f>Seminole!C144</f>
        <v>70400</v>
      </c>
      <c r="H156" s="295">
        <f>'New Smyra Beach'!C84</f>
        <v>0</v>
      </c>
      <c r="I156" s="1"/>
      <c r="J156" s="1"/>
      <c r="K156" s="1"/>
      <c r="L156" s="1">
        <f t="shared" si="3"/>
        <v>474136.91204081418</v>
      </c>
      <c r="M156" s="54"/>
      <c r="O156" s="49"/>
    </row>
    <row r="157" spans="1:15" x14ac:dyDescent="0.2">
      <c r="A157" s="3">
        <f t="shared" si="4"/>
        <v>2020</v>
      </c>
      <c r="B157" s="6">
        <v>11</v>
      </c>
      <c r="C157" s="1">
        <f>'Florida_Keys FR'!C204</f>
        <v>58953.016226571111</v>
      </c>
      <c r="D157" s="1">
        <f>Key_West!E288</f>
        <v>0</v>
      </c>
      <c r="E157" s="164">
        <f>'LEE County'!C132</f>
        <v>300143.06644961867</v>
      </c>
      <c r="F157" s="1">
        <f>+Metro_Dade!D253/1000</f>
        <v>0</v>
      </c>
      <c r="G157" s="164">
        <f>Seminole!C145</f>
        <v>67200</v>
      </c>
      <c r="H157" s="295">
        <f>'New Smyra Beach'!C85</f>
        <v>0</v>
      </c>
      <c r="I157" s="1"/>
      <c r="J157" s="1"/>
      <c r="K157" s="1"/>
      <c r="L157" s="1">
        <f t="shared" si="3"/>
        <v>426296.08267618978</v>
      </c>
      <c r="M157" s="54"/>
      <c r="O157" s="49"/>
    </row>
    <row r="158" spans="1:15" x14ac:dyDescent="0.2">
      <c r="A158" s="3">
        <f t="shared" si="4"/>
        <v>2020</v>
      </c>
      <c r="B158" s="6">
        <v>12</v>
      </c>
      <c r="C158" s="1">
        <f>'Florida_Keys FR'!C205</f>
        <v>60670.685904654587</v>
      </c>
      <c r="D158" s="1">
        <f>Key_West!E289</f>
        <v>0</v>
      </c>
      <c r="E158" s="164">
        <f>'LEE County'!C133</f>
        <v>307254.77068160381</v>
      </c>
      <c r="F158" s="1">
        <f>+Metro_Dade!D254/1000</f>
        <v>0</v>
      </c>
      <c r="G158" s="164">
        <f>Seminole!C146</f>
        <v>73600</v>
      </c>
      <c r="H158" s="295">
        <f>'New Smyra Beach'!C86</f>
        <v>0</v>
      </c>
      <c r="I158" s="1"/>
      <c r="J158" s="1"/>
      <c r="K158" s="1"/>
      <c r="L158" s="1">
        <f t="shared" si="3"/>
        <v>441525.45658625837</v>
      </c>
      <c r="M158" s="54"/>
      <c r="O158" s="49"/>
    </row>
    <row r="159" spans="1:15" x14ac:dyDescent="0.2">
      <c r="A159" s="3">
        <f t="shared" si="4"/>
        <v>2021</v>
      </c>
      <c r="B159" s="6">
        <v>1</v>
      </c>
      <c r="C159" s="1">
        <f>'Florida_Keys FR'!C206</f>
        <v>60687.391878024784</v>
      </c>
      <c r="D159" s="1">
        <f>Key_West!E290</f>
        <v>0</v>
      </c>
      <c r="E159" s="164">
        <f>'LEE County'!C134</f>
        <v>333530.68681193335</v>
      </c>
      <c r="F159" s="1">
        <f>+Metro_Dade!D255/1000</f>
        <v>0</v>
      </c>
      <c r="G159" s="164">
        <f>Seminole!C147</f>
        <v>67200</v>
      </c>
      <c r="H159" s="295">
        <f>'New Smyra Beach'!C87</f>
        <v>0</v>
      </c>
      <c r="I159" s="1"/>
      <c r="J159" s="1"/>
      <c r="K159" s="1"/>
      <c r="L159" s="1">
        <f t="shared" si="3"/>
        <v>461418.07868995814</v>
      </c>
      <c r="M159" s="54"/>
      <c r="O159" s="49"/>
    </row>
    <row r="160" spans="1:15" x14ac:dyDescent="0.2">
      <c r="A160" s="3">
        <f t="shared" si="4"/>
        <v>2021</v>
      </c>
      <c r="B160" s="6">
        <v>2</v>
      </c>
      <c r="C160" s="1">
        <f>'Florida_Keys FR'!C207</f>
        <v>57480.254966893735</v>
      </c>
      <c r="D160" s="1">
        <f>Key_West!E291</f>
        <v>0</v>
      </c>
      <c r="E160" s="164">
        <f>'LEE County'!C135</f>
        <v>306019.56924241624</v>
      </c>
      <c r="F160" s="1">
        <f>+Metro_Dade!D256/1000</f>
        <v>0</v>
      </c>
      <c r="G160" s="164">
        <f>Seminole!C148</f>
        <v>64000</v>
      </c>
      <c r="H160" s="295">
        <f>'New Smyra Beach'!C88</f>
        <v>0</v>
      </c>
      <c r="I160" s="1"/>
      <c r="J160" s="1"/>
      <c r="K160" s="1"/>
      <c r="L160" s="1">
        <f t="shared" si="3"/>
        <v>427499.82420931</v>
      </c>
      <c r="M160" s="54"/>
      <c r="O160" s="49"/>
    </row>
    <row r="161" spans="1:15" x14ac:dyDescent="0.2">
      <c r="A161" s="3">
        <f t="shared" si="4"/>
        <v>2021</v>
      </c>
      <c r="B161" s="6">
        <v>3</v>
      </c>
      <c r="C161" s="1">
        <f>'Florida_Keys FR'!C208</f>
        <v>64725.968154347443</v>
      </c>
      <c r="D161" s="1">
        <f>Key_West!E292</f>
        <v>0</v>
      </c>
      <c r="E161" s="164">
        <f>'LEE County'!C136</f>
        <v>309440.9848857976</v>
      </c>
      <c r="F161" s="1">
        <f>+Metro_Dade!D257/1000</f>
        <v>0</v>
      </c>
      <c r="G161" s="164">
        <f>Seminole!C149</f>
        <v>73600</v>
      </c>
      <c r="H161" s="295">
        <f>'New Smyra Beach'!C89</f>
        <v>0</v>
      </c>
      <c r="I161" s="1"/>
      <c r="J161" s="1"/>
      <c r="K161" s="1"/>
      <c r="L161" s="1">
        <f t="shared" si="3"/>
        <v>447766.95304014505</v>
      </c>
      <c r="M161" s="54"/>
      <c r="O161" s="49"/>
    </row>
    <row r="162" spans="1:15" x14ac:dyDescent="0.2">
      <c r="A162" s="3">
        <f t="shared" si="4"/>
        <v>2021</v>
      </c>
      <c r="B162" s="6">
        <v>4</v>
      </c>
      <c r="C162" s="1">
        <f>'Florida_Keys FR'!C209</f>
        <v>67852.411502966512</v>
      </c>
      <c r="D162" s="1">
        <f>Key_West!E293</f>
        <v>0</v>
      </c>
      <c r="E162" s="164">
        <f>'LEE County'!C137</f>
        <v>315564.36067206663</v>
      </c>
      <c r="F162" s="1">
        <f>+Metro_Dade!D258/1000</f>
        <v>0</v>
      </c>
      <c r="G162" s="164">
        <f>Seminole!C150</f>
        <v>70400</v>
      </c>
      <c r="H162" s="295">
        <f>'New Smyra Beach'!C90</f>
        <v>0</v>
      </c>
      <c r="I162" s="1"/>
      <c r="J162" s="1"/>
      <c r="K162" s="1"/>
      <c r="L162" s="1">
        <f t="shared" si="3"/>
        <v>453816.77217503311</v>
      </c>
      <c r="M162" s="54"/>
      <c r="O162" s="49"/>
    </row>
    <row r="163" spans="1:15" x14ac:dyDescent="0.2">
      <c r="A163" s="3">
        <f t="shared" si="4"/>
        <v>2021</v>
      </c>
      <c r="B163" s="6">
        <v>5</v>
      </c>
      <c r="C163" s="1">
        <f>'Florida_Keys FR'!C210</f>
        <v>77605.480246206731</v>
      </c>
      <c r="D163" s="1">
        <f>Key_West!E294</f>
        <v>0</v>
      </c>
      <c r="E163" s="164">
        <f>'LEE County'!C138</f>
        <v>350313.96261271759</v>
      </c>
      <c r="F163" s="1">
        <f>+Metro_Dade!D259/1000</f>
        <v>0</v>
      </c>
      <c r="G163" s="164">
        <f>Seminole!C151</f>
        <v>67200</v>
      </c>
      <c r="H163" s="295">
        <f>'New Smyra Beach'!C91</f>
        <v>0</v>
      </c>
      <c r="I163" s="1"/>
      <c r="J163" s="1"/>
      <c r="K163" s="1"/>
      <c r="L163" s="1">
        <f t="shared" si="3"/>
        <v>495119.44285892433</v>
      </c>
      <c r="M163" s="54"/>
      <c r="O163" s="49"/>
    </row>
    <row r="164" spans="1:15" x14ac:dyDescent="0.2">
      <c r="A164" s="3">
        <f t="shared" si="4"/>
        <v>2021</v>
      </c>
      <c r="B164" s="6">
        <v>6</v>
      </c>
      <c r="C164" s="1">
        <f>'Florida_Keys FR'!C211</f>
        <v>84498.940680347107</v>
      </c>
      <c r="D164" s="1">
        <f>Key_West!E295</f>
        <v>0</v>
      </c>
      <c r="E164" s="164">
        <f>'LEE County'!C139</f>
        <v>365389.85953187157</v>
      </c>
      <c r="F164" s="1">
        <f>+Metro_Dade!D260/1000</f>
        <v>0</v>
      </c>
      <c r="G164" s="1">
        <v>0</v>
      </c>
      <c r="H164" s="295">
        <f>'New Smyra Beach'!C92</f>
        <v>0</v>
      </c>
      <c r="I164" s="1"/>
      <c r="J164" s="1"/>
      <c r="K164" s="1"/>
      <c r="L164" s="1">
        <f t="shared" si="3"/>
        <v>449888.80021221866</v>
      </c>
      <c r="M164" s="54"/>
      <c r="O164" s="49"/>
    </row>
    <row r="165" spans="1:15" x14ac:dyDescent="0.2">
      <c r="A165" s="3">
        <f t="shared" si="4"/>
        <v>2021</v>
      </c>
      <c r="B165" s="6">
        <v>7</v>
      </c>
      <c r="C165" s="1">
        <f>'Florida_Keys FR'!C212</f>
        <v>92117.006841500101</v>
      </c>
      <c r="D165" s="1">
        <f>Key_West!E296</f>
        <v>0</v>
      </c>
      <c r="E165" s="164">
        <f>'LEE County'!C140</f>
        <v>377429.99663191818</v>
      </c>
      <c r="F165" s="1">
        <f>+Metro_Dade!D261/1000</f>
        <v>0</v>
      </c>
      <c r="G165" s="1">
        <v>0</v>
      </c>
      <c r="H165" s="295">
        <f>'New Smyra Beach'!C93</f>
        <v>0</v>
      </c>
      <c r="I165" s="1"/>
      <c r="J165" s="1"/>
      <c r="K165" s="1"/>
      <c r="L165" s="1">
        <f t="shared" si="3"/>
        <v>469547.0034734183</v>
      </c>
      <c r="M165" s="54"/>
      <c r="O165" s="49"/>
    </row>
    <row r="166" spans="1:15" x14ac:dyDescent="0.2">
      <c r="A166" s="3">
        <f t="shared" si="4"/>
        <v>2021</v>
      </c>
      <c r="B166" s="6">
        <v>8</v>
      </c>
      <c r="C166" s="1">
        <f>'Florida_Keys FR'!C213</f>
        <v>91409.82386550041</v>
      </c>
      <c r="D166" s="1">
        <f>Key_West!E297</f>
        <v>0</v>
      </c>
      <c r="E166" s="164">
        <f>'LEE County'!C141</f>
        <v>377221.54336433526</v>
      </c>
      <c r="F166" s="1">
        <f>+Metro_Dade!D262/1000</f>
        <v>0</v>
      </c>
      <c r="G166" s="1">
        <v>0</v>
      </c>
      <c r="H166" s="295">
        <f>'New Smyra Beach'!C94</f>
        <v>0</v>
      </c>
      <c r="I166" s="1"/>
      <c r="J166" s="1"/>
      <c r="K166" s="1"/>
      <c r="L166" s="1">
        <f t="shared" si="3"/>
        <v>468631.36722983565</v>
      </c>
      <c r="M166" s="54"/>
      <c r="O166" s="49"/>
    </row>
    <row r="167" spans="1:15" x14ac:dyDescent="0.2">
      <c r="A167" s="3">
        <f t="shared" si="4"/>
        <v>2021</v>
      </c>
      <c r="B167" s="6">
        <v>9</v>
      </c>
      <c r="C167" s="1">
        <f>'Florida_Keys FR'!C214</f>
        <v>78283.944729080875</v>
      </c>
      <c r="D167" s="1">
        <f>Key_West!E298</f>
        <v>0</v>
      </c>
      <c r="E167" s="164">
        <f>'LEE County'!C142</f>
        <v>359971.66100105381</v>
      </c>
      <c r="F167" s="1">
        <f>+Metro_Dade!D263/1000</f>
        <v>0</v>
      </c>
      <c r="G167" s="1">
        <v>0</v>
      </c>
      <c r="H167" s="295">
        <f>'New Smyra Beach'!C95</f>
        <v>0</v>
      </c>
      <c r="I167" s="1"/>
      <c r="J167" s="1"/>
      <c r="K167" s="1"/>
      <c r="L167" s="1">
        <f t="shared" si="3"/>
        <v>438255.6057301347</v>
      </c>
      <c r="M167" s="54"/>
      <c r="O167" s="49"/>
    </row>
    <row r="168" spans="1:15" x14ac:dyDescent="0.2">
      <c r="A168" s="3">
        <f t="shared" si="4"/>
        <v>2021</v>
      </c>
      <c r="B168" s="6">
        <v>10</v>
      </c>
      <c r="C168" s="1">
        <f>'Florida_Keys FR'!C215</f>
        <v>72301.536448878105</v>
      </c>
      <c r="D168" s="1">
        <f>Key_West!E299</f>
        <v>0</v>
      </c>
      <c r="E168" s="164">
        <f>'LEE County'!C143</f>
        <v>334409.49884387909</v>
      </c>
      <c r="F168" s="1">
        <f>+Metro_Dade!D264/1000</f>
        <v>0</v>
      </c>
      <c r="G168" s="1">
        <v>0</v>
      </c>
      <c r="H168" s="295">
        <f>'New Smyra Beach'!C96</f>
        <v>0</v>
      </c>
      <c r="I168" s="1"/>
      <c r="J168" s="1"/>
      <c r="K168" s="1"/>
      <c r="L168" s="1">
        <f t="shared" si="3"/>
        <v>406711.03529275721</v>
      </c>
      <c r="M168" s="54"/>
      <c r="O168" s="49"/>
    </row>
    <row r="169" spans="1:15" x14ac:dyDescent="0.2">
      <c r="A169" s="3">
        <f t="shared" si="4"/>
        <v>2021</v>
      </c>
      <c r="B169" s="6">
        <v>11</v>
      </c>
      <c r="C169" s="1">
        <f>'Florida_Keys FR'!C216</f>
        <v>59696.343659934471</v>
      </c>
      <c r="D169" s="1">
        <f>Key_West!E300</f>
        <v>0</v>
      </c>
      <c r="E169" s="164">
        <f>'LEE County'!C144</f>
        <v>303314.40413967392</v>
      </c>
      <c r="F169" s="1">
        <f>+Metro_Dade!D265/1000</f>
        <v>0</v>
      </c>
      <c r="G169" s="1">
        <v>0</v>
      </c>
      <c r="H169" s="295">
        <f>'New Smyra Beach'!C97</f>
        <v>0</v>
      </c>
      <c r="I169" s="1"/>
      <c r="J169" s="1"/>
      <c r="K169" s="1"/>
      <c r="L169" s="1">
        <f t="shared" si="3"/>
        <v>363010.74779960839</v>
      </c>
      <c r="M169" s="54"/>
      <c r="O169" s="49"/>
    </row>
    <row r="170" spans="1:15" x14ac:dyDescent="0.2">
      <c r="A170" s="3">
        <f t="shared" si="4"/>
        <v>2021</v>
      </c>
      <c r="B170" s="6">
        <v>12</v>
      </c>
      <c r="C170" s="1">
        <f>'Florida_Keys FR'!C217</f>
        <v>61435.67111017109</v>
      </c>
      <c r="D170" s="1">
        <f>Key_West!E301</f>
        <v>0</v>
      </c>
      <c r="E170" s="164">
        <f>'LEE County'!C145</f>
        <v>310911.99445801799</v>
      </c>
      <c r="F170" s="1">
        <f>+Metro_Dade!D266/1000</f>
        <v>0</v>
      </c>
      <c r="G170" s="1">
        <v>0</v>
      </c>
      <c r="H170" s="295">
        <f>'New Smyra Beach'!C98</f>
        <v>0</v>
      </c>
      <c r="I170" s="1"/>
      <c r="J170" s="1"/>
      <c r="K170" s="1"/>
      <c r="L170" s="1">
        <f t="shared" si="3"/>
        <v>372347.66556818906</v>
      </c>
      <c r="M170" s="54"/>
      <c r="O170" s="49"/>
    </row>
    <row r="171" spans="1:15" x14ac:dyDescent="0.2">
      <c r="A171" s="3">
        <f t="shared" si="4"/>
        <v>2022</v>
      </c>
      <c r="B171" s="6">
        <v>1</v>
      </c>
      <c r="C171" s="1">
        <f>'Florida_Keys FR'!C218</f>
        <v>61452.587726000354</v>
      </c>
      <c r="D171" s="1">
        <f>Key_West!E302</f>
        <v>0</v>
      </c>
      <c r="E171" s="164">
        <f>'LEE County'!C146</f>
        <v>337431.88689207943</v>
      </c>
      <c r="F171" s="1">
        <f>+Metro_Dade!D267/1000</f>
        <v>0</v>
      </c>
      <c r="G171" s="1">
        <v>0</v>
      </c>
      <c r="H171" s="295">
        <f>'New Smyra Beach'!C99</f>
        <v>0</v>
      </c>
      <c r="I171" s="1"/>
      <c r="J171" s="1"/>
      <c r="K171" s="1"/>
      <c r="L171" s="1">
        <f t="shared" si="3"/>
        <v>398884.47461807978</v>
      </c>
      <c r="M171" s="54"/>
      <c r="O171" s="49"/>
    </row>
    <row r="172" spans="1:15" x14ac:dyDescent="0.2">
      <c r="A172" s="3">
        <f t="shared" si="4"/>
        <v>2022</v>
      </c>
      <c r="B172" s="6">
        <v>2</v>
      </c>
      <c r="C172" s="1">
        <f>'Florida_Keys FR'!C219</f>
        <v>58205.012632038524</v>
      </c>
      <c r="D172" s="1">
        <f>Key_West!E303</f>
        <v>0</v>
      </c>
      <c r="E172" s="164">
        <f>'LEE County'!C147</f>
        <v>309879.52578310098</v>
      </c>
      <c r="F172" s="1">
        <f>+Metro_Dade!D268/1000</f>
        <v>0</v>
      </c>
      <c r="G172" s="1">
        <v>0</v>
      </c>
      <c r="H172" s="295">
        <f>'New Smyra Beach'!C100</f>
        <v>0</v>
      </c>
      <c r="I172" s="1"/>
      <c r="J172" s="1"/>
      <c r="K172" s="1"/>
      <c r="L172" s="1">
        <f t="shared" si="3"/>
        <v>368084.53841513948</v>
      </c>
      <c r="M172" s="54"/>
      <c r="O172" s="49"/>
    </row>
    <row r="173" spans="1:15" x14ac:dyDescent="0.2">
      <c r="A173" s="3">
        <f t="shared" si="4"/>
        <v>2022</v>
      </c>
      <c r="B173" s="6">
        <v>3</v>
      </c>
      <c r="C173" s="1">
        <f>'Florida_Keys FR'!C220</f>
        <v>65542.085646881169</v>
      </c>
      <c r="D173" s="1">
        <f>Key_West!E304</f>
        <v>0</v>
      </c>
      <c r="E173" s="164">
        <f>'LEE County'!C148</f>
        <v>313024.47824005131</v>
      </c>
      <c r="F173" s="1">
        <f>+Metro_Dade!D269/1000</f>
        <v>0</v>
      </c>
      <c r="G173" s="1">
        <v>0</v>
      </c>
      <c r="H173" s="295">
        <f>'New Smyra Beach'!C101</f>
        <v>0</v>
      </c>
      <c r="I173" s="1"/>
      <c r="J173" s="1"/>
      <c r="K173" s="1"/>
      <c r="L173" s="1">
        <f t="shared" si="3"/>
        <v>378566.56388693245</v>
      </c>
      <c r="M173" s="54"/>
      <c r="O173" s="49"/>
    </row>
    <row r="174" spans="1:15" x14ac:dyDescent="0.2">
      <c r="A174" s="3">
        <f t="shared" si="4"/>
        <v>2022</v>
      </c>
      <c r="B174" s="6">
        <v>4</v>
      </c>
      <c r="C174" s="1">
        <f>'Florida_Keys FR'!C221</f>
        <v>68707.949728460764</v>
      </c>
      <c r="D174" s="1">
        <f>Key_West!E305</f>
        <v>0</v>
      </c>
      <c r="E174" s="164">
        <f>'LEE County'!C149</f>
        <v>318790.07097744866</v>
      </c>
      <c r="F174" s="1">
        <f>+Metro_Dade!D270/1000</f>
        <v>0</v>
      </c>
      <c r="G174" s="1">
        <v>0</v>
      </c>
      <c r="H174" s="295">
        <f>'New Smyra Beach'!C102</f>
        <v>0</v>
      </c>
      <c r="I174" s="1"/>
      <c r="J174" s="1"/>
      <c r="K174" s="1"/>
      <c r="L174" s="1">
        <f t="shared" si="3"/>
        <v>387498.02070590941</v>
      </c>
      <c r="M174" s="54"/>
      <c r="O174" s="49"/>
    </row>
    <row r="175" spans="1:15" x14ac:dyDescent="0.2">
      <c r="A175" s="3">
        <f t="shared" si="4"/>
        <v>2022</v>
      </c>
      <c r="B175" s="6">
        <v>5</v>
      </c>
      <c r="C175" s="1">
        <f>'Florida_Keys FR'!C222</f>
        <v>78583.993071142453</v>
      </c>
      <c r="D175" s="1">
        <f>Key_West!E306</f>
        <v>0</v>
      </c>
      <c r="E175" s="164">
        <f>'LEE County'!C150</f>
        <v>352844.22626392549</v>
      </c>
      <c r="F175" s="1">
        <f>+Metro_Dade!D271/1000</f>
        <v>0</v>
      </c>
      <c r="G175" s="1">
        <v>0</v>
      </c>
      <c r="H175" s="295">
        <f>'New Smyra Beach'!C103</f>
        <v>0</v>
      </c>
      <c r="I175" s="1"/>
      <c r="J175" s="1"/>
      <c r="K175" s="1"/>
      <c r="L175" s="1">
        <f t="shared" si="3"/>
        <v>431428.21933506796</v>
      </c>
      <c r="M175" s="54"/>
      <c r="O175" s="49"/>
    </row>
    <row r="176" spans="1:15" x14ac:dyDescent="0.2">
      <c r="A176" s="3">
        <f t="shared" si="4"/>
        <v>2022</v>
      </c>
      <c r="B176" s="6">
        <v>6</v>
      </c>
      <c r="C176" s="1">
        <f>'Florida_Keys FR'!C223</f>
        <v>85564.37184431756</v>
      </c>
      <c r="D176" s="1">
        <f>Key_West!E307</f>
        <v>0</v>
      </c>
      <c r="E176" s="164">
        <f>'LEE County'!C151</f>
        <v>367741.64521838102</v>
      </c>
      <c r="F176" s="1">
        <f>+Metro_Dade!D272/1000</f>
        <v>0</v>
      </c>
      <c r="G176" s="1">
        <v>0</v>
      </c>
      <c r="H176" s="295">
        <f>'New Smyra Beach'!C104</f>
        <v>0</v>
      </c>
      <c r="I176" s="1"/>
      <c r="J176" s="1"/>
      <c r="K176" s="1"/>
      <c r="L176" s="1">
        <f t="shared" si="3"/>
        <v>453306.01706269861</v>
      </c>
      <c r="M176" s="54"/>
      <c r="O176" s="49"/>
    </row>
    <row r="177" spans="1:15" x14ac:dyDescent="0.2">
      <c r="A177" s="3">
        <f t="shared" si="4"/>
        <v>2022</v>
      </c>
      <c r="B177" s="6">
        <v>7</v>
      </c>
      <c r="C177" s="1">
        <f>'Florida_Keys FR'!C224</f>
        <v>93278.492761091533</v>
      </c>
      <c r="D177" s="1">
        <f>Key_West!E308</f>
        <v>0</v>
      </c>
      <c r="E177" s="164">
        <f>'LEE County'!C152</f>
        <v>379557.33491047821</v>
      </c>
      <c r="F177" s="1">
        <f>+Metro_Dade!D273/1000</f>
        <v>0</v>
      </c>
      <c r="G177" s="1">
        <v>0</v>
      </c>
      <c r="H177" s="295">
        <f>'New Smyra Beach'!C105</f>
        <v>0</v>
      </c>
      <c r="I177" s="1"/>
      <c r="J177" s="1"/>
      <c r="K177" s="1"/>
      <c r="L177" s="1">
        <f t="shared" si="3"/>
        <v>472835.82767156977</v>
      </c>
      <c r="M177" s="54"/>
      <c r="O177" s="49"/>
    </row>
    <row r="178" spans="1:15" x14ac:dyDescent="0.2">
      <c r="A178" s="3">
        <f t="shared" si="4"/>
        <v>2022</v>
      </c>
      <c r="B178" s="6">
        <v>8</v>
      </c>
      <c r="C178" s="1">
        <f>'Florida_Keys FR'!C225</f>
        <v>92562.393048678408</v>
      </c>
      <c r="D178" s="1">
        <f>Key_West!E309</f>
        <v>0</v>
      </c>
      <c r="E178" s="164">
        <f>'LEE County'!C153</f>
        <v>379336.47182281176</v>
      </c>
      <c r="F178" s="1">
        <f>+Metro_Dade!D274/1000</f>
        <v>0</v>
      </c>
      <c r="G178" s="1">
        <v>0</v>
      </c>
      <c r="H178" s="295">
        <f>'New Smyra Beach'!C106</f>
        <v>0</v>
      </c>
      <c r="I178" s="1"/>
      <c r="J178" s="1"/>
      <c r="K178" s="1"/>
      <c r="L178" s="1">
        <f t="shared" si="3"/>
        <v>471898.86487149016</v>
      </c>
      <c r="M178" s="54"/>
      <c r="O178" s="49"/>
    </row>
    <row r="179" spans="1:15" x14ac:dyDescent="0.2">
      <c r="A179" s="3">
        <f t="shared" si="4"/>
        <v>2022</v>
      </c>
      <c r="B179" s="6">
        <v>9</v>
      </c>
      <c r="C179" s="1">
        <f>'Florida_Keys FR'!C226</f>
        <v>79271.012184380961</v>
      </c>
      <c r="D179" s="1">
        <f>Key_West!E310</f>
        <v>0</v>
      </c>
      <c r="E179" s="164">
        <f>'LEE County'!C154</f>
        <v>362366.01497889834</v>
      </c>
      <c r="F179" s="1">
        <f>+Metro_Dade!D275/1000</f>
        <v>0</v>
      </c>
      <c r="G179" s="1">
        <v>0</v>
      </c>
      <c r="H179" s="295">
        <f>'New Smyra Beach'!C107</f>
        <v>0</v>
      </c>
      <c r="I179" s="1"/>
      <c r="J179" s="1"/>
      <c r="K179" s="1"/>
      <c r="L179" s="1">
        <f t="shared" si="3"/>
        <v>441637.0271632793</v>
      </c>
      <c r="M179" s="54"/>
      <c r="O179" s="49"/>
    </row>
    <row r="180" spans="1:15" x14ac:dyDescent="0.2">
      <c r="A180" s="3">
        <f t="shared" si="4"/>
        <v>2022</v>
      </c>
      <c r="B180" s="6">
        <v>10</v>
      </c>
      <c r="C180" s="1">
        <f>'Florida_Keys FR'!C227</f>
        <v>73213.172849469076</v>
      </c>
      <c r="D180" s="1">
        <f>Key_West!E311</f>
        <v>0</v>
      </c>
      <c r="E180" s="164">
        <f>'LEE County'!C155</f>
        <v>337389.05003105197</v>
      </c>
      <c r="F180" s="1">
        <f>+Metro_Dade!D276/1000</f>
        <v>0</v>
      </c>
      <c r="G180" s="1">
        <v>0</v>
      </c>
      <c r="H180" s="295">
        <f>'New Smyra Beach'!C108</f>
        <v>0</v>
      </c>
      <c r="I180" s="1"/>
      <c r="J180" s="1"/>
      <c r="K180" s="1"/>
      <c r="L180" s="1">
        <f t="shared" si="3"/>
        <v>410602.22288052103</v>
      </c>
      <c r="M180" s="54"/>
      <c r="O180" s="49"/>
    </row>
    <row r="181" spans="1:15" x14ac:dyDescent="0.2">
      <c r="A181" s="3">
        <f t="shared" si="4"/>
        <v>2022</v>
      </c>
      <c r="B181" s="6">
        <v>11</v>
      </c>
      <c r="C181" s="1">
        <f>'Florida_Keys FR'!C228</f>
        <v>60449.04356833909</v>
      </c>
      <c r="D181" s="1">
        <f>Key_West!E312</f>
        <v>0</v>
      </c>
      <c r="E181" s="164">
        <f>'LEE County'!C156</f>
        <v>307125.36215884419</v>
      </c>
      <c r="F181" s="1">
        <f>+Metro_Dade!D277/1000</f>
        <v>0</v>
      </c>
      <c r="G181" s="1">
        <v>0</v>
      </c>
      <c r="H181" s="295">
        <f>'New Smyra Beach'!C109</f>
        <v>0</v>
      </c>
      <c r="I181" s="1"/>
      <c r="J181" s="1"/>
      <c r="K181" s="1"/>
      <c r="L181" s="1">
        <f t="shared" si="3"/>
        <v>367574.40572718327</v>
      </c>
      <c r="M181" s="54"/>
      <c r="O181" s="49"/>
    </row>
    <row r="182" spans="1:15" x14ac:dyDescent="0.2">
      <c r="A182" s="3">
        <f t="shared" si="4"/>
        <v>2022</v>
      </c>
      <c r="B182" s="6">
        <v>12</v>
      </c>
      <c r="C182" s="1">
        <f>'Florida_Keys FR'!C229</f>
        <v>62210.30186948237</v>
      </c>
      <c r="D182" s="1">
        <f>Key_West!E313</f>
        <v>0</v>
      </c>
      <c r="E182" s="164">
        <f>'LEE County'!C157</f>
        <v>315045.16663238552</v>
      </c>
      <c r="F182" s="1">
        <f>+Metro_Dade!D278/1000</f>
        <v>0</v>
      </c>
      <c r="G182" s="1">
        <v>0</v>
      </c>
      <c r="H182" s="295">
        <f>'New Smyra Beach'!C110</f>
        <v>0</v>
      </c>
      <c r="I182" s="1"/>
      <c r="J182" s="1"/>
      <c r="K182" s="1"/>
      <c r="L182" s="1">
        <f t="shared" si="3"/>
        <v>377255.4685018679</v>
      </c>
      <c r="M182" s="54"/>
      <c r="O182" s="49"/>
    </row>
    <row r="183" spans="1:15" x14ac:dyDescent="0.2">
      <c r="A183" s="3">
        <f t="shared" si="4"/>
        <v>2023</v>
      </c>
      <c r="B183" s="6">
        <v>1</v>
      </c>
      <c r="C183" s="1">
        <f>'Florida_Keys FR'!C230</f>
        <v>62227.431783721615</v>
      </c>
      <c r="D183" s="1">
        <f>Key_West!E314</f>
        <v>0</v>
      </c>
      <c r="E183" s="164">
        <f>'LEE County'!C158</f>
        <v>341801.99186742632</v>
      </c>
      <c r="F183" s="1">
        <f>+Metro_Dade!D279/1000</f>
        <v>0</v>
      </c>
      <c r="G183" s="1">
        <v>0</v>
      </c>
      <c r="H183" s="295">
        <f>'New Smyra Beach'!C111</f>
        <v>0</v>
      </c>
      <c r="I183" s="1"/>
      <c r="J183" s="1"/>
      <c r="K183" s="1"/>
      <c r="L183" s="1">
        <f t="shared" si="3"/>
        <v>404029.42365114792</v>
      </c>
      <c r="M183" s="54"/>
      <c r="O183" s="49"/>
    </row>
    <row r="184" spans="1:15" x14ac:dyDescent="0.2">
      <c r="A184" s="3">
        <f t="shared" si="4"/>
        <v>2023</v>
      </c>
      <c r="B184" s="6">
        <v>2</v>
      </c>
      <c r="C184" s="1">
        <f>'Florida_Keys FR'!C231</f>
        <v>58938.90862952872</v>
      </c>
      <c r="D184" s="1">
        <f>Key_West!E315</f>
        <v>0</v>
      </c>
      <c r="E184" s="164">
        <f>'LEE County'!C159</f>
        <v>314249.56445232854</v>
      </c>
      <c r="F184" s="1">
        <f>+Metro_Dade!D280/1000</f>
        <v>0</v>
      </c>
      <c r="G184" s="1">
        <v>0</v>
      </c>
      <c r="H184" s="295">
        <f>'New Smyra Beach'!C112</f>
        <v>0</v>
      </c>
      <c r="I184" s="1"/>
      <c r="J184" s="1"/>
      <c r="K184" s="1"/>
      <c r="L184" s="1">
        <f t="shared" si="3"/>
        <v>373188.47308185726</v>
      </c>
      <c r="M184" s="54"/>
      <c r="O184" s="49"/>
    </row>
    <row r="185" spans="1:15" x14ac:dyDescent="0.2">
      <c r="A185" s="3">
        <f t="shared" si="4"/>
        <v>2023</v>
      </c>
      <c r="B185" s="6">
        <v>3</v>
      </c>
      <c r="C185" s="1">
        <f>'Florida_Keys FR'!C232</f>
        <v>66368.493410547366</v>
      </c>
      <c r="D185" s="1">
        <f>Key_West!E316</f>
        <v>0</v>
      </c>
      <c r="E185" s="164">
        <f>'LEE County'!C160</f>
        <v>317300.77607362467</v>
      </c>
      <c r="F185" s="1">
        <f>+Metro_Dade!D281/1000</f>
        <v>0</v>
      </c>
      <c r="G185" s="1">
        <v>0</v>
      </c>
      <c r="H185" s="295">
        <f>'New Smyra Beach'!C113</f>
        <v>0</v>
      </c>
      <c r="I185" s="1"/>
      <c r="J185" s="1"/>
      <c r="K185" s="1"/>
      <c r="L185" s="1">
        <f t="shared" si="3"/>
        <v>383669.26948417205</v>
      </c>
      <c r="M185" s="54"/>
      <c r="O185" s="49"/>
    </row>
    <row r="186" spans="1:15" x14ac:dyDescent="0.2">
      <c r="A186" s="3">
        <f t="shared" si="4"/>
        <v>2023</v>
      </c>
      <c r="B186" s="6">
        <v>4</v>
      </c>
      <c r="C186" s="1">
        <f>'Florida_Keys FR'!C233</f>
        <v>69574.275273654755</v>
      </c>
      <c r="D186" s="1">
        <f>Key_West!E317</f>
        <v>0</v>
      </c>
      <c r="E186" s="164">
        <f>'LEE County'!C161</f>
        <v>322925.96421528724</v>
      </c>
      <c r="F186" s="1">
        <f>+Metro_Dade!D282/1000</f>
        <v>0</v>
      </c>
      <c r="G186" s="1">
        <v>0</v>
      </c>
      <c r="H186" s="295">
        <f>'New Smyra Beach'!C114</f>
        <v>0</v>
      </c>
      <c r="I186" s="1"/>
      <c r="J186" s="1"/>
      <c r="K186" s="1"/>
      <c r="L186" s="1">
        <f t="shared" si="3"/>
        <v>392500.23948894197</v>
      </c>
      <c r="M186" s="54"/>
      <c r="O186" s="49"/>
    </row>
    <row r="187" spans="1:15" x14ac:dyDescent="0.2">
      <c r="A187" s="3">
        <f t="shared" si="4"/>
        <v>2023</v>
      </c>
      <c r="B187" s="6">
        <v>5</v>
      </c>
      <c r="C187" s="1">
        <f>'Florida_Keys FR'!C234</f>
        <v>79574.843779247312</v>
      </c>
      <c r="D187" s="1">
        <f>Key_West!E318</f>
        <v>0</v>
      </c>
      <c r="E187" s="164">
        <f>'LEE County'!C162</f>
        <v>356666.31845019909</v>
      </c>
      <c r="F187" s="1">
        <f>+Metro_Dade!D283/1000</f>
        <v>0</v>
      </c>
      <c r="G187" s="1">
        <v>0</v>
      </c>
      <c r="H187" s="295">
        <f>'New Smyra Beach'!C115</f>
        <v>0</v>
      </c>
      <c r="I187" s="1"/>
      <c r="J187" s="1"/>
      <c r="K187" s="1"/>
      <c r="L187" s="1">
        <f t="shared" si="3"/>
        <v>436241.1622294464</v>
      </c>
      <c r="M187" s="54"/>
      <c r="O187" s="49"/>
    </row>
    <row r="188" spans="1:15" x14ac:dyDescent="0.2">
      <c r="A188" s="3">
        <f t="shared" si="4"/>
        <v>2023</v>
      </c>
      <c r="B188" s="6">
        <v>6</v>
      </c>
      <c r="C188" s="1">
        <f>'Florida_Keys FR'!C235</f>
        <v>86643.236828357476</v>
      </c>
      <c r="D188" s="1">
        <f>Key_West!E319</f>
        <v>0</v>
      </c>
      <c r="E188" s="164">
        <f>'LEE County'!C163</f>
        <v>371370.54198179935</v>
      </c>
      <c r="F188" s="1">
        <f>+Metro_Dade!D284/1000</f>
        <v>0</v>
      </c>
      <c r="G188" s="1">
        <v>0</v>
      </c>
      <c r="H188" s="295">
        <f>'New Smyra Beach'!C116</f>
        <v>0</v>
      </c>
      <c r="I188" s="1"/>
      <c r="J188" s="1"/>
      <c r="K188" s="1"/>
      <c r="L188" s="1">
        <f t="shared" si="3"/>
        <v>458013.77881015686</v>
      </c>
      <c r="M188" s="54"/>
      <c r="O188" s="49"/>
    </row>
    <row r="189" spans="1:15" x14ac:dyDescent="0.2">
      <c r="A189" s="3">
        <f t="shared" si="4"/>
        <v>2023</v>
      </c>
      <c r="B189" s="6">
        <v>7</v>
      </c>
      <c r="C189" s="1">
        <f>'Florida_Keys FR'!C236</f>
        <v>94454.623637001714</v>
      </c>
      <c r="D189" s="1">
        <f>Key_West!E320</f>
        <v>0</v>
      </c>
      <c r="E189" s="164">
        <f>'LEE County'!C164</f>
        <v>383041.96442872746</v>
      </c>
      <c r="F189" s="1">
        <f>+Metro_Dade!D285/1000</f>
        <v>0</v>
      </c>
      <c r="G189" s="1">
        <v>0</v>
      </c>
      <c r="H189" s="295">
        <f>'New Smyra Beach'!C117</f>
        <v>0</v>
      </c>
      <c r="I189" s="1"/>
      <c r="J189" s="1"/>
      <c r="K189" s="1"/>
      <c r="L189" s="1">
        <f t="shared" si="3"/>
        <v>477496.58806572919</v>
      </c>
      <c r="M189" s="54"/>
      <c r="O189" s="49"/>
    </row>
    <row r="190" spans="1:15" x14ac:dyDescent="0.2">
      <c r="A190" s="3">
        <f t="shared" si="4"/>
        <v>2023</v>
      </c>
      <c r="B190" s="6">
        <v>8</v>
      </c>
      <c r="C190" s="1">
        <f>'Florida_Keys FR'!C237</f>
        <v>93729.494758731933</v>
      </c>
      <c r="D190" s="1">
        <f>Key_West!E321</f>
        <v>0</v>
      </c>
      <c r="E190" s="164">
        <f>'LEE County'!C165</f>
        <v>382771.20712108439</v>
      </c>
      <c r="F190" s="1">
        <f>+Metro_Dade!D286/1000</f>
        <v>0</v>
      </c>
      <c r="G190" s="1">
        <v>0</v>
      </c>
      <c r="H190" s="295">
        <f>'New Smyra Beach'!C118</f>
        <v>0</v>
      </c>
      <c r="I190" s="1"/>
      <c r="J190" s="1"/>
      <c r="K190" s="1"/>
      <c r="L190" s="1">
        <f t="shared" si="3"/>
        <v>476500.7018798163</v>
      </c>
      <c r="M190" s="54"/>
      <c r="O190" s="49"/>
    </row>
    <row r="191" spans="1:15" x14ac:dyDescent="0.2">
      <c r="A191" s="3">
        <f t="shared" si="4"/>
        <v>2023</v>
      </c>
      <c r="B191" s="6">
        <v>9</v>
      </c>
      <c r="C191" s="1">
        <f>'Florida_Keys FR'!C238</f>
        <v>80270.525386566762</v>
      </c>
      <c r="D191" s="1">
        <f>Key_West!E322</f>
        <v>0</v>
      </c>
      <c r="E191" s="164">
        <f>'LEE County'!C166</f>
        <v>365927.77063096402</v>
      </c>
      <c r="F191" s="1">
        <f>+Metro_Dade!D287/1000</f>
        <v>0</v>
      </c>
      <c r="G191" s="1">
        <v>0</v>
      </c>
      <c r="H191" s="295">
        <f>'New Smyra Beach'!C119</f>
        <v>0</v>
      </c>
      <c r="I191" s="1"/>
      <c r="J191" s="1"/>
      <c r="K191" s="1"/>
      <c r="L191" s="1">
        <f t="shared" si="3"/>
        <v>446198.29601753078</v>
      </c>
      <c r="M191" s="54"/>
      <c r="O191" s="49"/>
    </row>
    <row r="192" spans="1:15" x14ac:dyDescent="0.2">
      <c r="A192" s="3">
        <f t="shared" si="4"/>
        <v>2023</v>
      </c>
      <c r="B192" s="6">
        <v>10</v>
      </c>
      <c r="C192" s="1">
        <f>'Florida_Keys FR'!C239</f>
        <v>74136.303901041203</v>
      </c>
      <c r="D192" s="1">
        <f>Key_West!E323</f>
        <v>0</v>
      </c>
      <c r="E192" s="164">
        <f>'LEE County'!C167</f>
        <v>341241.38653420832</v>
      </c>
      <c r="F192" s="1">
        <f>+Metro_Dade!D288/1000</f>
        <v>0</v>
      </c>
      <c r="G192" s="1">
        <v>0</v>
      </c>
      <c r="H192" s="295">
        <f>'New Smyra Beach'!C120</f>
        <v>0</v>
      </c>
      <c r="I192" s="1"/>
      <c r="J192" s="1"/>
      <c r="K192" s="1"/>
      <c r="L192" s="1">
        <f t="shared" si="3"/>
        <v>415377.69043524953</v>
      </c>
      <c r="M192" s="54"/>
      <c r="O192" s="49"/>
    </row>
    <row r="193" spans="1:15" x14ac:dyDescent="0.2">
      <c r="A193" s="3">
        <f t="shared" si="4"/>
        <v>2023</v>
      </c>
      <c r="B193" s="6">
        <v>11</v>
      </c>
      <c r="C193" s="1">
        <f>'Florida_Keys FR'!C240</f>
        <v>61211.234127550386</v>
      </c>
      <c r="D193" s="1">
        <f>Key_West!E324</f>
        <v>0</v>
      </c>
      <c r="E193" s="164">
        <f>'LEE County'!C168</f>
        <v>311434.25729536964</v>
      </c>
      <c r="F193" s="1">
        <f>+Metro_Dade!D289/1000</f>
        <v>0</v>
      </c>
      <c r="G193" s="1">
        <v>0</v>
      </c>
      <c r="H193" s="295">
        <f>'New Smyra Beach'!C121</f>
        <v>0</v>
      </c>
      <c r="I193" s="1"/>
      <c r="J193" s="1"/>
      <c r="K193" s="1"/>
      <c r="L193" s="1">
        <f t="shared" si="3"/>
        <v>372645.49142292002</v>
      </c>
      <c r="M193" s="54"/>
      <c r="O193" s="49"/>
    </row>
    <row r="194" spans="1:15" x14ac:dyDescent="0.2">
      <c r="A194" s="3">
        <f t="shared" si="4"/>
        <v>2023</v>
      </c>
      <c r="B194" s="6">
        <v>12</v>
      </c>
      <c r="C194" s="1">
        <f>'Florida_Keys FR'!C241</f>
        <v>62994.699801552197</v>
      </c>
      <c r="D194" s="1">
        <f>Key_West!E325</f>
        <v>0</v>
      </c>
      <c r="E194" s="164">
        <f>'LEE County'!C169</f>
        <v>319546.47305283783</v>
      </c>
      <c r="F194" s="1">
        <f>+Metro_Dade!D290/1000</f>
        <v>0</v>
      </c>
      <c r="G194" s="1">
        <v>0</v>
      </c>
      <c r="H194" s="295">
        <f>'New Smyra Beach'!C122</f>
        <v>0</v>
      </c>
      <c r="I194" s="1"/>
      <c r="J194" s="1"/>
      <c r="K194" s="1"/>
      <c r="L194" s="1">
        <f t="shared" si="3"/>
        <v>382541.17285439</v>
      </c>
      <c r="M194" s="54"/>
      <c r="O194" s="49"/>
    </row>
    <row r="195" spans="1:15" x14ac:dyDescent="0.2">
      <c r="A195" s="3">
        <f t="shared" si="4"/>
        <v>2024</v>
      </c>
      <c r="B195" s="6">
        <v>1</v>
      </c>
      <c r="C195" s="1">
        <f>'Florida_Keys FR'!C242</f>
        <v>63012.045703640768</v>
      </c>
      <c r="D195" s="1">
        <f>Key_West!E326</f>
        <v>0</v>
      </c>
      <c r="E195" s="164">
        <f>'LEE County'!C170</f>
        <v>346426.18614113238</v>
      </c>
      <c r="F195" s="1">
        <f>+Metro_Dade!D291/1000</f>
        <v>0</v>
      </c>
      <c r="G195" s="1">
        <v>0</v>
      </c>
      <c r="H195" s="295">
        <f>'New Smyra Beach'!C123</f>
        <v>0</v>
      </c>
      <c r="I195" s="1"/>
      <c r="J195" s="1"/>
      <c r="K195" s="1"/>
      <c r="L195" s="1">
        <f t="shared" si="3"/>
        <v>409438.23184477317</v>
      </c>
      <c r="M195" s="54"/>
      <c r="O195" s="49"/>
    </row>
    <row r="196" spans="1:15" x14ac:dyDescent="0.2">
      <c r="A196" s="3">
        <f t="shared" si="4"/>
        <v>2024</v>
      </c>
      <c r="B196" s="6">
        <v>2</v>
      </c>
      <c r="C196" s="1">
        <f>'Florida_Keys FR'!C243</f>
        <v>59682.058182868765</v>
      </c>
      <c r="D196" s="1">
        <f>Key_West!E327</f>
        <v>0</v>
      </c>
      <c r="E196" s="164">
        <f>'LEE County'!C171</f>
        <v>318996.54702343472</v>
      </c>
      <c r="F196" s="1">
        <f>+Metro_Dade!D292/1000</f>
        <v>0</v>
      </c>
      <c r="G196" s="1">
        <v>0</v>
      </c>
      <c r="H196" s="295">
        <f>'New Smyra Beach'!C124</f>
        <v>0</v>
      </c>
      <c r="I196" s="1"/>
      <c r="J196" s="1"/>
      <c r="K196" s="1"/>
      <c r="L196" s="1">
        <f t="shared" ref="L196:L259" si="5">SUM(C196:K196)</f>
        <v>378678.60520630347</v>
      </c>
      <c r="M196" s="54"/>
      <c r="O196" s="49"/>
    </row>
    <row r="197" spans="1:15" x14ac:dyDescent="0.2">
      <c r="A197" s="3">
        <f t="shared" si="4"/>
        <v>2024</v>
      </c>
      <c r="B197" s="6">
        <v>3</v>
      </c>
      <c r="C197" s="1">
        <f>'Florida_Keys FR'!C244</f>
        <v>67205.321193428797</v>
      </c>
      <c r="D197" s="1">
        <f>Key_West!E328</f>
        <v>0</v>
      </c>
      <c r="E197" s="164">
        <f>'LEE County'!C172</f>
        <v>321658.22743129719</v>
      </c>
      <c r="F197" s="1">
        <f>+Metro_Dade!D293/1000</f>
        <v>0</v>
      </c>
      <c r="G197" s="1">
        <v>0</v>
      </c>
      <c r="H197" s="295">
        <f>'New Smyra Beach'!C125</f>
        <v>0</v>
      </c>
      <c r="I197" s="1"/>
      <c r="J197" s="1"/>
      <c r="K197" s="1"/>
      <c r="L197" s="1">
        <f t="shared" si="5"/>
        <v>388863.54862472601</v>
      </c>
      <c r="M197" s="54"/>
      <c r="O197" s="49"/>
    </row>
    <row r="198" spans="1:15" x14ac:dyDescent="0.2">
      <c r="A198" s="3">
        <f t="shared" si="4"/>
        <v>2024</v>
      </c>
      <c r="B198" s="6">
        <v>4</v>
      </c>
      <c r="C198" s="1">
        <f>'Florida_Keys FR'!C245</f>
        <v>70451.524153822684</v>
      </c>
      <c r="D198" s="1">
        <f>Key_West!E329</f>
        <v>0</v>
      </c>
      <c r="E198" s="164">
        <f>'LEE County'!C173</f>
        <v>327086.64245250227</v>
      </c>
      <c r="F198" s="1">
        <f>+Metro_Dade!D294/1000</f>
        <v>0</v>
      </c>
      <c r="G198" s="1">
        <v>0</v>
      </c>
      <c r="H198" s="295">
        <f>'New Smyra Beach'!C126</f>
        <v>0</v>
      </c>
      <c r="I198" s="1"/>
      <c r="J198" s="1"/>
      <c r="K198" s="1"/>
      <c r="L198" s="1">
        <f t="shared" si="5"/>
        <v>397538.16660632496</v>
      </c>
      <c r="M198" s="54"/>
      <c r="O198" s="49"/>
    </row>
    <row r="199" spans="1:15" x14ac:dyDescent="0.2">
      <c r="A199" s="3">
        <f t="shared" si="4"/>
        <v>2024</v>
      </c>
      <c r="B199" s="6">
        <v>5</v>
      </c>
      <c r="C199" s="1">
        <f>'Florida_Keys FR'!C246</f>
        <v>80578.187936557079</v>
      </c>
      <c r="D199" s="1">
        <f>Key_West!E330</f>
        <v>0</v>
      </c>
      <c r="E199" s="164">
        <f>'LEE County'!C174</f>
        <v>360639.97233433131</v>
      </c>
      <c r="F199" s="1">
        <f>+Metro_Dade!D295/1000</f>
        <v>0</v>
      </c>
      <c r="G199" s="1">
        <v>0</v>
      </c>
      <c r="H199" s="295">
        <f>'New Smyra Beach'!C127</f>
        <v>0</v>
      </c>
      <c r="I199" s="1"/>
      <c r="J199" s="1"/>
      <c r="K199" s="1"/>
      <c r="L199" s="1">
        <f t="shared" si="5"/>
        <v>441218.16027088836</v>
      </c>
      <c r="M199" s="54"/>
      <c r="O199" s="49"/>
    </row>
    <row r="200" spans="1:15" x14ac:dyDescent="0.2">
      <c r="A200" s="3">
        <f t="shared" si="4"/>
        <v>2024</v>
      </c>
      <c r="B200" s="6">
        <v>6</v>
      </c>
      <c r="C200" s="1">
        <f>'Florida_Keys FR'!C247</f>
        <v>87735.705016963708</v>
      </c>
      <c r="D200" s="1">
        <f>Key_West!E331</f>
        <v>0</v>
      </c>
      <c r="E200" s="164">
        <f>'LEE County'!C175</f>
        <v>375221.73383650399</v>
      </c>
      <c r="F200" s="1">
        <f>+Metro_Dade!D296/1000</f>
        <v>0</v>
      </c>
      <c r="G200" s="1">
        <v>0</v>
      </c>
      <c r="H200" s="295">
        <f>'New Smyra Beach'!C128</f>
        <v>0</v>
      </c>
      <c r="I200" s="1"/>
      <c r="J200" s="1"/>
      <c r="K200" s="1"/>
      <c r="L200" s="1">
        <f t="shared" si="5"/>
        <v>462957.4388534677</v>
      </c>
      <c r="M200" s="54"/>
      <c r="O200" s="49"/>
    </row>
    <row r="201" spans="1:15" x14ac:dyDescent="0.2">
      <c r="A201" s="3">
        <f t="shared" si="4"/>
        <v>2024</v>
      </c>
      <c r="B201" s="6">
        <v>7</v>
      </c>
      <c r="C201" s="1">
        <f>'Florida_Keys FR'!C248</f>
        <v>95645.584124715475</v>
      </c>
      <c r="D201" s="1">
        <f>Key_West!E332</f>
        <v>0</v>
      </c>
      <c r="E201" s="164">
        <f>'LEE County'!C176</f>
        <v>386792.08129394462</v>
      </c>
      <c r="F201" s="1">
        <f>+Metro_Dade!D297/1000</f>
        <v>0</v>
      </c>
      <c r="G201" s="1">
        <v>0</v>
      </c>
      <c r="H201" s="295">
        <f>'New Smyra Beach'!C129</f>
        <v>0</v>
      </c>
      <c r="I201" s="1"/>
      <c r="J201" s="1"/>
      <c r="K201" s="1"/>
      <c r="L201" s="1">
        <f t="shared" si="5"/>
        <v>482437.66541866009</v>
      </c>
      <c r="M201" s="54"/>
      <c r="O201" s="49"/>
    </row>
    <row r="202" spans="1:15" x14ac:dyDescent="0.2">
      <c r="A202" s="3">
        <f t="shared" si="4"/>
        <v>2024</v>
      </c>
      <c r="B202" s="6">
        <v>8</v>
      </c>
      <c r="C202" s="1">
        <f>'Florida_Keys FR'!C249</f>
        <v>94911.312233544188</v>
      </c>
      <c r="D202" s="1">
        <f>Key_West!E333</f>
        <v>0</v>
      </c>
      <c r="E202" s="164">
        <f>'LEE County'!C177</f>
        <v>386428.48755522637</v>
      </c>
      <c r="F202" s="1">
        <f>+Metro_Dade!D298/1000</f>
        <v>0</v>
      </c>
      <c r="G202" s="1">
        <v>0</v>
      </c>
      <c r="H202" s="295">
        <f>'New Smyra Beach'!C130</f>
        <v>0</v>
      </c>
      <c r="I202" s="1"/>
      <c r="J202" s="1"/>
      <c r="K202" s="1"/>
      <c r="L202" s="1">
        <f t="shared" si="5"/>
        <v>481339.79978877056</v>
      </c>
      <c r="M202" s="54"/>
      <c r="O202" s="49"/>
    </row>
    <row r="203" spans="1:15" x14ac:dyDescent="0.2">
      <c r="A203" s="3">
        <f t="shared" si="4"/>
        <v>2024</v>
      </c>
      <c r="B203" s="6">
        <v>9</v>
      </c>
      <c r="C203" s="1">
        <f>'Florida_Keys FR'!C250</f>
        <v>81282.641261707206</v>
      </c>
      <c r="D203" s="1">
        <f>Key_West!E334</f>
        <v>0</v>
      </c>
      <c r="E203" s="164">
        <f>'LEE County'!C178</f>
        <v>369588.59801356349</v>
      </c>
      <c r="F203" s="1">
        <f>+Metro_Dade!D299/1000</f>
        <v>0</v>
      </c>
      <c r="G203" s="1">
        <v>0</v>
      </c>
      <c r="H203" s="295">
        <f>'New Smyra Beach'!C131</f>
        <v>0</v>
      </c>
      <c r="I203" s="1"/>
      <c r="J203" s="1"/>
      <c r="K203" s="1"/>
      <c r="L203" s="1">
        <f t="shared" si="5"/>
        <v>450871.23927527072</v>
      </c>
      <c r="M203" s="54"/>
      <c r="O203" s="49"/>
    </row>
    <row r="204" spans="1:15" x14ac:dyDescent="0.2">
      <c r="A204" s="3">
        <f t="shared" si="4"/>
        <v>2024</v>
      </c>
      <c r="B204" s="6">
        <v>10</v>
      </c>
      <c r="C204" s="1">
        <f>'Florida_Keys FR'!C251</f>
        <v>75071.074537475055</v>
      </c>
      <c r="D204" s="1">
        <f>Key_West!E335</f>
        <v>0</v>
      </c>
      <c r="E204" s="164">
        <f>'LEE County'!C179</f>
        <v>345005.0920682638</v>
      </c>
      <c r="F204" s="1">
        <f>+Metro_Dade!D300/1000</f>
        <v>0</v>
      </c>
      <c r="G204" s="1">
        <v>0</v>
      </c>
      <c r="H204" s="295">
        <f>'New Smyra Beach'!C132</f>
        <v>0</v>
      </c>
      <c r="I204" s="1"/>
      <c r="J204" s="1"/>
      <c r="K204" s="1"/>
      <c r="L204" s="1">
        <f t="shared" si="5"/>
        <v>420076.16660573886</v>
      </c>
      <c r="M204" s="54"/>
      <c r="O204" s="49"/>
    </row>
    <row r="205" spans="1:15" x14ac:dyDescent="0.2">
      <c r="A205" s="3">
        <f t="shared" si="4"/>
        <v>2024</v>
      </c>
      <c r="B205" s="6">
        <v>11</v>
      </c>
      <c r="C205" s="1">
        <f>'Florida_Keys FR'!C252</f>
        <v>61983.035003389676</v>
      </c>
      <c r="D205" s="1">
        <f>Key_West!E336</f>
        <v>0</v>
      </c>
      <c r="E205" s="164">
        <f>'LEE County'!C180</f>
        <v>315448.85463555664</v>
      </c>
      <c r="F205" s="1">
        <f>+Metro_Dade!D301/1000</f>
        <v>0</v>
      </c>
      <c r="G205" s="1">
        <v>0</v>
      </c>
      <c r="H205" s="295">
        <f>'New Smyra Beach'!C133</f>
        <v>0</v>
      </c>
      <c r="I205" s="1"/>
      <c r="J205" s="1"/>
      <c r="K205" s="1"/>
      <c r="L205" s="1">
        <f t="shared" si="5"/>
        <v>377431.88963894633</v>
      </c>
      <c r="M205" s="54"/>
      <c r="O205" s="49"/>
    </row>
    <row r="206" spans="1:15" x14ac:dyDescent="0.2">
      <c r="A206" s="3">
        <f t="shared" si="4"/>
        <v>2024</v>
      </c>
      <c r="B206" s="6">
        <v>12</v>
      </c>
      <c r="C206" s="1">
        <f>'Florida_Keys FR'!C253</f>
        <v>63788.988058814895</v>
      </c>
      <c r="D206" s="1">
        <f>Key_West!E337</f>
        <v>0</v>
      </c>
      <c r="E206" s="164">
        <f>'LEE County'!C181</f>
        <v>323785.75798266759</v>
      </c>
      <c r="F206" s="1">
        <f>+Metro_Dade!D302/1000</f>
        <v>0</v>
      </c>
      <c r="G206" s="1">
        <v>0</v>
      </c>
      <c r="H206" s="295">
        <f>'New Smyra Beach'!C134</f>
        <v>0</v>
      </c>
      <c r="I206" s="1"/>
      <c r="J206" s="1"/>
      <c r="K206" s="1"/>
      <c r="L206" s="1">
        <f t="shared" si="5"/>
        <v>387574.74604148249</v>
      </c>
      <c r="M206" s="54"/>
      <c r="O206" s="49"/>
    </row>
    <row r="207" spans="1:15" x14ac:dyDescent="0.2">
      <c r="A207" s="3">
        <f t="shared" si="4"/>
        <v>2025</v>
      </c>
      <c r="B207" s="6">
        <v>1</v>
      </c>
      <c r="C207" s="1">
        <f>'Florida_Keys FR'!C254</f>
        <v>63806.552672102735</v>
      </c>
      <c r="D207" s="1">
        <f>Key_West!E338</f>
        <v>0</v>
      </c>
      <c r="E207" s="164">
        <f>'LEE County'!C182</f>
        <v>350823.15282947751</v>
      </c>
      <c r="F207" s="1">
        <f>+Metro_Dade!D303/1000</f>
        <v>0</v>
      </c>
      <c r="G207" s="1">
        <v>0</v>
      </c>
      <c r="H207" s="295">
        <f>'New Smyra Beach'!C135</f>
        <v>0</v>
      </c>
      <c r="I207" s="1"/>
      <c r="J207" s="1"/>
      <c r="K207" s="1"/>
      <c r="L207" s="1">
        <f t="shared" si="5"/>
        <v>414629.70550158026</v>
      </c>
      <c r="M207" s="54"/>
      <c r="O207" s="49"/>
    </row>
    <row r="208" spans="1:15" x14ac:dyDescent="0.2">
      <c r="A208" s="3">
        <f t="shared" si="4"/>
        <v>2025</v>
      </c>
      <c r="B208" s="6">
        <v>2</v>
      </c>
      <c r="C208" s="1">
        <f>'Florida_Keys FR'!C255</f>
        <v>60434.5779683945</v>
      </c>
      <c r="D208" s="1">
        <f>Key_West!E339</f>
        <v>0</v>
      </c>
      <c r="E208" s="164">
        <f>'LEE County'!C183</f>
        <v>323172.59918825544</v>
      </c>
      <c r="F208" s="1">
        <f>+Metro_Dade!D304/1000</f>
        <v>0</v>
      </c>
      <c r="G208" s="1">
        <v>0</v>
      </c>
      <c r="H208" s="295">
        <f>'New Smyra Beach'!C136</f>
        <v>0</v>
      </c>
      <c r="I208" s="1"/>
      <c r="J208" s="1"/>
      <c r="K208" s="1"/>
      <c r="L208" s="1">
        <f t="shared" si="5"/>
        <v>383607.17715664994</v>
      </c>
      <c r="M208" s="54"/>
      <c r="O208" s="49"/>
    </row>
    <row r="209" spans="1:15" x14ac:dyDescent="0.2">
      <c r="A209" s="3">
        <f t="shared" si="4"/>
        <v>2025</v>
      </c>
      <c r="B209" s="6">
        <v>3</v>
      </c>
      <c r="C209" s="1">
        <f>'Florida_Keys FR'!C256</f>
        <v>68052.700379577305</v>
      </c>
      <c r="D209" s="1">
        <f>Key_West!E340</f>
        <v>0</v>
      </c>
      <c r="E209" s="164">
        <f>'LEE County'!C184</f>
        <v>325985.35012432403</v>
      </c>
      <c r="F209" s="1">
        <f>+Metro_Dade!D305/1000</f>
        <v>0</v>
      </c>
      <c r="G209" s="1">
        <v>0</v>
      </c>
      <c r="H209" s="295">
        <f>'New Smyra Beach'!C137</f>
        <v>0</v>
      </c>
      <c r="I209" s="1"/>
      <c r="J209" s="1"/>
      <c r="K209" s="1"/>
      <c r="L209" s="1">
        <f t="shared" si="5"/>
        <v>394038.05050390132</v>
      </c>
      <c r="M209" s="54"/>
      <c r="O209" s="49"/>
    </row>
    <row r="210" spans="1:15" x14ac:dyDescent="0.2">
      <c r="A210" s="3">
        <f t="shared" si="4"/>
        <v>2025</v>
      </c>
      <c r="B210" s="6">
        <v>4</v>
      </c>
      <c r="C210" s="1">
        <f>'Florida_Keys FR'!C257</f>
        <v>71339.834099229571</v>
      </c>
      <c r="D210" s="1">
        <f>Key_West!E341</f>
        <v>0</v>
      </c>
      <c r="E210" s="164">
        <f>'LEE County'!C185</f>
        <v>331313.25904360221</v>
      </c>
      <c r="F210" s="1">
        <f>+Metro_Dade!D306/1000</f>
        <v>0</v>
      </c>
      <c r="G210" s="1">
        <v>0</v>
      </c>
      <c r="H210" s="295">
        <f>'New Smyra Beach'!C138</f>
        <v>0</v>
      </c>
      <c r="I210" s="1"/>
      <c r="J210" s="1"/>
      <c r="K210" s="1"/>
      <c r="L210" s="1">
        <f t="shared" si="5"/>
        <v>402653.09314283181</v>
      </c>
      <c r="M210" s="54"/>
      <c r="O210" s="49"/>
    </row>
    <row r="211" spans="1:15" x14ac:dyDescent="0.2">
      <c r="A211" s="3">
        <f t="shared" si="4"/>
        <v>2025</v>
      </c>
      <c r="B211" s="6">
        <v>5</v>
      </c>
      <c r="C211" s="1">
        <f>'Florida_Keys FR'!C258</f>
        <v>81594.183070610205</v>
      </c>
      <c r="D211" s="1">
        <f>Key_West!E342</f>
        <v>0</v>
      </c>
      <c r="E211" s="164">
        <f>'LEE County'!C186</f>
        <v>364779.65352750779</v>
      </c>
      <c r="F211" s="1">
        <f>+Metro_Dade!D307/1000</f>
        <v>0</v>
      </c>
      <c r="G211" s="1">
        <v>0</v>
      </c>
      <c r="H211" s="295">
        <f>'New Smyra Beach'!C139</f>
        <v>0</v>
      </c>
      <c r="I211" s="1"/>
      <c r="J211" s="1"/>
      <c r="K211" s="1"/>
      <c r="L211" s="1">
        <f t="shared" si="5"/>
        <v>446373.83659811801</v>
      </c>
      <c r="M211" s="54"/>
      <c r="O211" s="49"/>
    </row>
    <row r="212" spans="1:15" x14ac:dyDescent="0.2">
      <c r="A212" s="3">
        <f t="shared" si="4"/>
        <v>2025</v>
      </c>
      <c r="B212" s="6">
        <v>6</v>
      </c>
      <c r="C212" s="1">
        <f>'Florida_Keys FR'!C259</f>
        <v>88841.947930370225</v>
      </c>
      <c r="D212" s="1">
        <f>Key_West!E343</f>
        <v>0</v>
      </c>
      <c r="E212" s="164">
        <f>'LEE County'!C187</f>
        <v>379341.53442008648</v>
      </c>
      <c r="F212" s="1">
        <f>+Metro_Dade!D308/1000</f>
        <v>0</v>
      </c>
      <c r="G212" s="1">
        <v>0</v>
      </c>
      <c r="H212" s="295">
        <f>'New Smyra Beach'!C140</f>
        <v>0</v>
      </c>
      <c r="I212" s="1"/>
      <c r="J212" s="1"/>
      <c r="K212" s="1"/>
      <c r="L212" s="1">
        <f t="shared" si="5"/>
        <v>468183.4823504567</v>
      </c>
      <c r="M212" s="54"/>
      <c r="O212" s="49"/>
    </row>
    <row r="213" spans="1:15" x14ac:dyDescent="0.2">
      <c r="A213" s="3">
        <f t="shared" si="4"/>
        <v>2025</v>
      </c>
      <c r="B213" s="6">
        <v>7</v>
      </c>
      <c r="C213" s="1">
        <f>'Florida_Keys FR'!C260</f>
        <v>96851.56120800371</v>
      </c>
      <c r="D213" s="1">
        <f>Key_West!E344</f>
        <v>0</v>
      </c>
      <c r="E213" s="164">
        <f>'LEE County'!C188</f>
        <v>390901.08797439956</v>
      </c>
      <c r="F213" s="1">
        <f>+Metro_Dade!D309/1000</f>
        <v>0</v>
      </c>
      <c r="G213" s="1">
        <v>0</v>
      </c>
      <c r="H213" s="295">
        <f>'New Smyra Beach'!C141</f>
        <v>0</v>
      </c>
      <c r="I213" s="1"/>
      <c r="J213" s="1"/>
      <c r="K213" s="1"/>
      <c r="L213" s="1">
        <f t="shared" si="5"/>
        <v>487752.64918240329</v>
      </c>
      <c r="M213" s="54"/>
      <c r="O213" s="49"/>
    </row>
    <row r="214" spans="1:15" x14ac:dyDescent="0.2">
      <c r="A214" s="3">
        <f t="shared" si="4"/>
        <v>2025</v>
      </c>
      <c r="B214" s="6">
        <v>8</v>
      </c>
      <c r="C214" s="1">
        <f>'Florida_Keys FR'!C261</f>
        <v>96108.031021410206</v>
      </c>
      <c r="D214" s="1">
        <f>Key_West!E345</f>
        <v>0</v>
      </c>
      <c r="E214" s="164">
        <f>'LEE County'!C189</f>
        <v>390520.88789920672</v>
      </c>
      <c r="F214" s="1">
        <f>+Metro_Dade!D310/1000</f>
        <v>0</v>
      </c>
      <c r="G214" s="1">
        <v>0</v>
      </c>
      <c r="H214" s="295">
        <f>'New Smyra Beach'!C142</f>
        <v>0</v>
      </c>
      <c r="I214" s="1"/>
      <c r="J214" s="1"/>
      <c r="K214" s="1"/>
      <c r="L214" s="1">
        <f t="shared" si="5"/>
        <v>486628.91892061691</v>
      </c>
      <c r="M214" s="54"/>
      <c r="O214" s="49"/>
    </row>
    <row r="215" spans="1:15" x14ac:dyDescent="0.2">
      <c r="A215" s="3">
        <f t="shared" si="4"/>
        <v>2025</v>
      </c>
      <c r="B215" s="6">
        <v>9</v>
      </c>
      <c r="C215" s="1">
        <f>'Florida_Keys FR'!C262</f>
        <v>82307.518714522361</v>
      </c>
      <c r="D215" s="1">
        <f>Key_West!E346</f>
        <v>0</v>
      </c>
      <c r="E215" s="164">
        <f>'LEE County'!C190</f>
        <v>373699.31804773968</v>
      </c>
      <c r="F215" s="1">
        <f>+Metro_Dade!D311/1000</f>
        <v>0</v>
      </c>
      <c r="G215" s="1">
        <v>0</v>
      </c>
      <c r="H215" s="295">
        <f>'New Smyra Beach'!C143</f>
        <v>0</v>
      </c>
      <c r="I215" s="1"/>
      <c r="J215" s="1"/>
      <c r="K215" s="1"/>
      <c r="L215" s="1">
        <f t="shared" si="5"/>
        <v>456006.83676226204</v>
      </c>
      <c r="M215" s="54"/>
      <c r="O215" s="49"/>
    </row>
    <row r="216" spans="1:15" x14ac:dyDescent="0.2">
      <c r="A216" s="3">
        <f t="shared" ref="A216:A242" si="6">+A204+1</f>
        <v>2025</v>
      </c>
      <c r="B216" s="6">
        <v>10</v>
      </c>
      <c r="C216" s="1">
        <f>'Florida_Keys FR'!C263</f>
        <v>76017.631520095063</v>
      </c>
      <c r="D216" s="1">
        <f>Key_West!E347</f>
        <v>0</v>
      </c>
      <c r="E216" s="164">
        <f>'LEE County'!C191</f>
        <v>349111.10513429274</v>
      </c>
      <c r="F216" s="1">
        <f>+Metro_Dade!D312/1000</f>
        <v>0</v>
      </c>
      <c r="G216" s="1">
        <v>0</v>
      </c>
      <c r="H216" s="295">
        <f>'New Smyra Beach'!C144</f>
        <v>0</v>
      </c>
      <c r="I216" s="1"/>
      <c r="J216" s="1"/>
      <c r="K216" s="1"/>
      <c r="L216" s="1">
        <f t="shared" si="5"/>
        <v>425128.73665438779</v>
      </c>
      <c r="M216" s="54"/>
      <c r="O216" s="49"/>
    </row>
    <row r="217" spans="1:15" x14ac:dyDescent="0.2">
      <c r="A217" s="3">
        <f t="shared" si="6"/>
        <v>2025</v>
      </c>
      <c r="B217" s="6">
        <v>11</v>
      </c>
      <c r="C217" s="1">
        <f>'Florida_Keys FR'!C264</f>
        <v>62764.567370521967</v>
      </c>
      <c r="D217" s="1">
        <f>Key_West!E348</f>
        <v>0</v>
      </c>
      <c r="E217" s="164">
        <f>'LEE County'!C192</f>
        <v>319545.84400737152</v>
      </c>
      <c r="F217" s="1">
        <f>+Metro_Dade!D313/1000</f>
        <v>0</v>
      </c>
      <c r="G217" s="1">
        <v>0</v>
      </c>
      <c r="H217" s="295">
        <f>'New Smyra Beach'!C145</f>
        <v>0</v>
      </c>
      <c r="I217" s="1"/>
      <c r="J217" s="1"/>
      <c r="K217" s="1"/>
      <c r="L217" s="1">
        <f t="shared" si="5"/>
        <v>382310.41137789347</v>
      </c>
      <c r="M217" s="54"/>
      <c r="O217" s="49"/>
    </row>
    <row r="218" spans="1:15" x14ac:dyDescent="0.2">
      <c r="A218" s="3">
        <f t="shared" si="6"/>
        <v>2025</v>
      </c>
      <c r="B218" s="6">
        <v>12</v>
      </c>
      <c r="C218" s="1">
        <f>'Florida_Keys FR'!C265</f>
        <v>64593.291346510516</v>
      </c>
      <c r="D218" s="1">
        <f>Key_West!E349</f>
        <v>0</v>
      </c>
      <c r="E218" s="164">
        <f>'LEE County'!C193</f>
        <v>327816.41306752368</v>
      </c>
      <c r="F218" s="1">
        <f>+Metro_Dade!D314/1000</f>
        <v>0</v>
      </c>
      <c r="G218" s="1">
        <v>0</v>
      </c>
      <c r="H218" s="295">
        <f>'New Smyra Beach'!C146</f>
        <v>0</v>
      </c>
      <c r="I218" s="1"/>
      <c r="J218" s="1"/>
      <c r="K218" s="1"/>
      <c r="L218" s="1">
        <f t="shared" si="5"/>
        <v>392409.7044140342</v>
      </c>
      <c r="M218" s="54"/>
      <c r="O218" s="49"/>
    </row>
    <row r="219" spans="1:15" x14ac:dyDescent="0.2">
      <c r="A219" s="3">
        <f t="shared" si="6"/>
        <v>2026</v>
      </c>
      <c r="B219" s="6">
        <v>1</v>
      </c>
      <c r="C219" s="1">
        <f>'Florida_Keys FR'!C266</f>
        <v>64611.077428685778</v>
      </c>
      <c r="D219" s="1">
        <f>Key_West!E350</f>
        <v>0</v>
      </c>
      <c r="E219" s="164">
        <f>'LEE County'!C194</f>
        <v>354827.78378740634</v>
      </c>
      <c r="F219" s="1">
        <f>+Metro_Dade!D315/1000</f>
        <v>0</v>
      </c>
      <c r="G219" s="1">
        <v>0</v>
      </c>
      <c r="H219" s="295">
        <f>'New Smyra Beach'!C147</f>
        <v>0</v>
      </c>
      <c r="I219" s="1"/>
      <c r="J219" s="1"/>
      <c r="K219" s="1"/>
      <c r="L219" s="1">
        <f t="shared" si="5"/>
        <v>419438.86121609213</v>
      </c>
      <c r="M219" s="54"/>
      <c r="O219" s="49"/>
    </row>
    <row r="220" spans="1:15" x14ac:dyDescent="0.2">
      <c r="A220" s="3">
        <f t="shared" si="6"/>
        <v>2026</v>
      </c>
      <c r="B220" s="6">
        <v>2</v>
      </c>
      <c r="C220" s="1">
        <f>'Florida_Keys FR'!C267</f>
        <v>61196.586133591598</v>
      </c>
      <c r="D220" s="1">
        <f>Key_West!E351</f>
        <v>0</v>
      </c>
      <c r="E220" s="164">
        <f>'LEE County'!C195</f>
        <v>327235.15795509308</v>
      </c>
      <c r="F220" s="1">
        <f>+Metro_Dade!D316/1000</f>
        <v>0</v>
      </c>
      <c r="G220" s="1">
        <v>0</v>
      </c>
      <c r="H220" s="295">
        <f>'New Smyra Beach'!C148</f>
        <v>0</v>
      </c>
      <c r="I220" s="1"/>
      <c r="J220" s="1"/>
      <c r="K220" s="1"/>
      <c r="L220" s="1">
        <f t="shared" si="5"/>
        <v>388431.74408868467</v>
      </c>
      <c r="M220" s="54"/>
      <c r="O220" s="49"/>
    </row>
    <row r="221" spans="1:15" x14ac:dyDescent="0.2">
      <c r="A221" s="3">
        <f t="shared" si="6"/>
        <v>2026</v>
      </c>
      <c r="B221" s="6">
        <v>3</v>
      </c>
      <c r="C221" s="1">
        <f>'Florida_Keys FR'!C268</f>
        <v>68910.764009641367</v>
      </c>
      <c r="D221" s="1">
        <f>Key_West!E352</f>
        <v>0</v>
      </c>
      <c r="E221" s="164">
        <f>'LEE County'!C196</f>
        <v>330150.34014172188</v>
      </c>
      <c r="F221" s="1">
        <f>+Metro_Dade!D317/1000</f>
        <v>0</v>
      </c>
      <c r="G221" s="1">
        <v>0</v>
      </c>
      <c r="H221" s="295">
        <f>'New Smyra Beach'!C149</f>
        <v>0</v>
      </c>
      <c r="I221" s="1"/>
      <c r="J221" s="1"/>
      <c r="K221" s="1"/>
      <c r="L221" s="1">
        <f t="shared" si="5"/>
        <v>399061.10415136325</v>
      </c>
      <c r="M221" s="54"/>
      <c r="O221" s="49"/>
    </row>
    <row r="222" spans="1:15" x14ac:dyDescent="0.2">
      <c r="A222" s="3">
        <f t="shared" si="6"/>
        <v>2026</v>
      </c>
      <c r="B222" s="6">
        <v>4</v>
      </c>
      <c r="C222" s="1">
        <f>'Florida_Keys FR'!C269</f>
        <v>72239.344576755335</v>
      </c>
      <c r="D222" s="1">
        <f>Key_West!E353</f>
        <v>0</v>
      </c>
      <c r="E222" s="164">
        <f>'LEE County'!C197</f>
        <v>335598.02562424866</v>
      </c>
      <c r="F222" s="1">
        <f>+Metro_Dade!D318/1000</f>
        <v>0</v>
      </c>
      <c r="G222" s="1">
        <v>0</v>
      </c>
      <c r="H222" s="295">
        <f>'New Smyra Beach'!C150</f>
        <v>0</v>
      </c>
      <c r="I222" s="1"/>
      <c r="J222" s="1"/>
      <c r="K222" s="1"/>
      <c r="L222" s="1">
        <f t="shared" si="5"/>
        <v>407837.37020100397</v>
      </c>
      <c r="M222" s="54"/>
      <c r="O222" s="49"/>
    </row>
    <row r="223" spans="1:15" x14ac:dyDescent="0.2">
      <c r="A223" s="3">
        <f t="shared" si="6"/>
        <v>2026</v>
      </c>
      <c r="B223" s="6">
        <v>5</v>
      </c>
      <c r="C223" s="1">
        <f>'Florida_Keys FR'!C270</f>
        <v>82622.988695180102</v>
      </c>
      <c r="D223" s="1">
        <f>Key_West!E354</f>
        <v>0</v>
      </c>
      <c r="E223" s="164">
        <f>'LEE County'!C198</f>
        <v>369129.12735976529</v>
      </c>
      <c r="F223" s="1">
        <f>+Metro_Dade!D319/1000</f>
        <v>0</v>
      </c>
      <c r="G223" s="1">
        <v>0</v>
      </c>
      <c r="H223" s="295">
        <f>'New Smyra Beach'!C151</f>
        <v>0</v>
      </c>
      <c r="I223" s="1"/>
      <c r="J223" s="1"/>
      <c r="K223" s="1"/>
      <c r="L223" s="1">
        <f t="shared" si="5"/>
        <v>451752.11605494539</v>
      </c>
      <c r="M223" s="54"/>
      <c r="O223" s="49"/>
    </row>
    <row r="224" spans="1:15" x14ac:dyDescent="0.2">
      <c r="A224" s="3">
        <f t="shared" si="6"/>
        <v>2026</v>
      </c>
      <c r="B224" s="6">
        <v>6</v>
      </c>
      <c r="C224" s="1">
        <f>'Florida_Keys FR'!C271</f>
        <v>89962.139251477187</v>
      </c>
      <c r="D224" s="1">
        <f>Key_West!E355</f>
        <v>0</v>
      </c>
      <c r="E224" s="164">
        <f>'LEE County'!C199</f>
        <v>383751.8036755338</v>
      </c>
      <c r="F224" s="1">
        <f>+Metro_Dade!D320/1000</f>
        <v>0</v>
      </c>
      <c r="G224" s="1">
        <v>0</v>
      </c>
      <c r="H224" s="295">
        <f>'New Smyra Beach'!C152</f>
        <v>0</v>
      </c>
      <c r="I224" s="1"/>
      <c r="J224" s="1"/>
      <c r="K224" s="1"/>
      <c r="L224" s="1">
        <f t="shared" si="5"/>
        <v>473713.942927011</v>
      </c>
      <c r="M224" s="54"/>
      <c r="O224" s="49"/>
    </row>
    <row r="225" spans="1:15" x14ac:dyDescent="0.2">
      <c r="A225" s="3">
        <f t="shared" si="6"/>
        <v>2026</v>
      </c>
      <c r="B225" s="6">
        <v>7</v>
      </c>
      <c r="C225" s="1">
        <f>'Florida_Keys FR'!C272</f>
        <v>98072.744228280309</v>
      </c>
      <c r="D225" s="1">
        <f>Key_West!E356</f>
        <v>0</v>
      </c>
      <c r="E225" s="164">
        <f>'LEE County'!C200</f>
        <v>395316.66276975413</v>
      </c>
      <c r="F225" s="1">
        <f>+Metro_Dade!D321/1000</f>
        <v>0</v>
      </c>
      <c r="G225" s="1">
        <v>0</v>
      </c>
      <c r="H225" s="295">
        <f>'New Smyra Beach'!C153</f>
        <v>0</v>
      </c>
      <c r="I225" s="1"/>
      <c r="J225" s="1"/>
      <c r="K225" s="1"/>
      <c r="L225" s="1">
        <f t="shared" si="5"/>
        <v>493389.40699803445</v>
      </c>
      <c r="M225" s="54"/>
      <c r="O225" s="49"/>
    </row>
    <row r="226" spans="1:15" x14ac:dyDescent="0.2">
      <c r="A226" s="3">
        <f t="shared" si="6"/>
        <v>2026</v>
      </c>
      <c r="B226" s="6">
        <v>8</v>
      </c>
      <c r="C226" s="1">
        <f>'Florida_Keys FR'!C273</f>
        <v>97319.839010168405</v>
      </c>
      <c r="D226" s="1">
        <f>Key_West!E357</f>
        <v>0</v>
      </c>
      <c r="E226" s="164">
        <f>'LEE County'!C201</f>
        <v>394906.21233419486</v>
      </c>
      <c r="F226" s="1">
        <f>+Metro_Dade!D322/1000</f>
        <v>0</v>
      </c>
      <c r="G226" s="1">
        <v>0</v>
      </c>
      <c r="H226" s="295">
        <f>'New Smyra Beach'!C154</f>
        <v>0</v>
      </c>
      <c r="I226" s="1"/>
      <c r="J226" s="1"/>
      <c r="K226" s="1"/>
      <c r="L226" s="1">
        <f t="shared" si="5"/>
        <v>492226.05134436325</v>
      </c>
      <c r="M226" s="54"/>
      <c r="O226" s="49"/>
    </row>
    <row r="227" spans="1:15" x14ac:dyDescent="0.2">
      <c r="A227" s="3">
        <f t="shared" si="6"/>
        <v>2026</v>
      </c>
      <c r="B227" s="6">
        <v>9</v>
      </c>
      <c r="C227" s="1">
        <f>'Florida_Keys FR'!C274</f>
        <v>83345.318653331866</v>
      </c>
      <c r="D227" s="1">
        <f>Key_West!E358</f>
        <v>0</v>
      </c>
      <c r="E227" s="164">
        <f>'LEE County'!C202</f>
        <v>378135.1392227998</v>
      </c>
      <c r="F227" s="1">
        <f>+Metro_Dade!D323/1000</f>
        <v>0</v>
      </c>
      <c r="G227" s="1">
        <v>0</v>
      </c>
      <c r="H227" s="295">
        <f>'New Smyra Beach'!C155</f>
        <v>0</v>
      </c>
      <c r="I227" s="1"/>
      <c r="J227" s="1"/>
      <c r="K227" s="1"/>
      <c r="L227" s="1">
        <f t="shared" si="5"/>
        <v>461480.45787613164</v>
      </c>
      <c r="M227" s="54"/>
      <c r="O227" s="49"/>
    </row>
    <row r="228" spans="1:15" x14ac:dyDescent="0.2">
      <c r="A228" s="3">
        <f t="shared" si="6"/>
        <v>2026</v>
      </c>
      <c r="B228" s="6">
        <v>10</v>
      </c>
      <c r="C228" s="1">
        <f>'Florida_Keys FR'!C275</f>
        <v>76976.123460711431</v>
      </c>
      <c r="D228" s="1">
        <f>Key_West!E359</f>
        <v>0</v>
      </c>
      <c r="E228" s="164">
        <f>'LEE County'!C203</f>
        <v>353679.474893593</v>
      </c>
      <c r="F228" s="1">
        <f>+Metro_Dade!D324/1000</f>
        <v>0</v>
      </c>
      <c r="G228" s="1">
        <v>0</v>
      </c>
      <c r="H228" s="295">
        <f>'New Smyra Beach'!C156</f>
        <v>0</v>
      </c>
      <c r="I228" s="1"/>
      <c r="J228" s="1"/>
      <c r="K228" s="1"/>
      <c r="L228" s="1">
        <f t="shared" si="5"/>
        <v>430655.59835430444</v>
      </c>
      <c r="M228" s="54"/>
      <c r="O228" s="49"/>
    </row>
    <row r="229" spans="1:15" x14ac:dyDescent="0.2">
      <c r="A229" s="3">
        <f t="shared" si="6"/>
        <v>2026</v>
      </c>
      <c r="B229" s="6">
        <v>11</v>
      </c>
      <c r="C229" s="1">
        <f>'Florida_Keys FR'!C276</f>
        <v>63555.953931480712</v>
      </c>
      <c r="D229" s="1">
        <f>Key_West!E360</f>
        <v>0</v>
      </c>
      <c r="E229" s="164">
        <f>'LEE County'!C204</f>
        <v>324411.96482235362</v>
      </c>
      <c r="F229" s="1">
        <f>+Metro_Dade!D325/1000</f>
        <v>0</v>
      </c>
      <c r="G229" s="1">
        <v>0</v>
      </c>
      <c r="H229" s="295">
        <f>'New Smyra Beach'!C157</f>
        <v>0</v>
      </c>
      <c r="I229" s="1"/>
      <c r="J229" s="1"/>
      <c r="K229" s="1"/>
      <c r="L229" s="1">
        <f t="shared" si="5"/>
        <v>387967.91875383432</v>
      </c>
      <c r="M229" s="54"/>
      <c r="O229" s="49"/>
    </row>
    <row r="230" spans="1:15" x14ac:dyDescent="0.2">
      <c r="A230" s="3">
        <f t="shared" si="6"/>
        <v>2026</v>
      </c>
      <c r="B230" s="6">
        <v>12</v>
      </c>
      <c r="C230" s="1">
        <f>'Florida_Keys FR'!C277</f>
        <v>65407.735942263906</v>
      </c>
      <c r="D230" s="1">
        <f>Key_West!E361</f>
        <v>0</v>
      </c>
      <c r="E230" s="164">
        <f>'LEE County'!C205</f>
        <v>332958.81229191989</v>
      </c>
      <c r="F230" s="1">
        <f>+Metro_Dade!D326/1000</f>
        <v>0</v>
      </c>
      <c r="G230" s="1">
        <v>0</v>
      </c>
      <c r="H230" s="295">
        <f>'New Smyra Beach'!C158</f>
        <v>0</v>
      </c>
      <c r="I230" s="1"/>
      <c r="J230" s="1"/>
      <c r="K230" s="1"/>
      <c r="L230" s="1">
        <f t="shared" si="5"/>
        <v>398366.54823418381</v>
      </c>
      <c r="M230" s="54"/>
      <c r="O230" s="49"/>
    </row>
    <row r="231" spans="1:15" x14ac:dyDescent="0.2">
      <c r="A231" s="3">
        <f t="shared" si="6"/>
        <v>2027</v>
      </c>
      <c r="B231" s="6">
        <v>1</v>
      </c>
      <c r="C231" s="1">
        <f>'Florida_Keys FR'!C278</f>
        <v>65425.746285785914</v>
      </c>
      <c r="D231" s="1">
        <f>Key_West!E362</f>
        <v>0</v>
      </c>
      <c r="E231" s="164">
        <f>'LEE County'!C206</f>
        <v>360155.40973983315</v>
      </c>
      <c r="F231" s="1">
        <f>+Metro_Dade!D327/1000</f>
        <v>0</v>
      </c>
      <c r="G231" s="1">
        <v>0</v>
      </c>
      <c r="H231" s="295">
        <f>'New Smyra Beach'!C159</f>
        <v>0</v>
      </c>
      <c r="I231" s="1"/>
      <c r="J231" s="1"/>
      <c r="K231" s="1"/>
      <c r="L231" s="1">
        <f t="shared" si="5"/>
        <v>425581.15602561907</v>
      </c>
      <c r="M231" s="54"/>
      <c r="O231" s="49"/>
    </row>
    <row r="232" spans="1:15" x14ac:dyDescent="0.2">
      <c r="A232" s="3">
        <f t="shared" si="6"/>
        <v>2027</v>
      </c>
      <c r="B232" s="6">
        <v>2</v>
      </c>
      <c r="C232" s="1">
        <f>'Florida_Keys FR'!C279</f>
        <v>61968.202315645052</v>
      </c>
      <c r="D232" s="1">
        <f>Key_West!E363</f>
        <v>0</v>
      </c>
      <c r="E232" s="164">
        <f>'LEE County'!C207</f>
        <v>332557.82673232898</v>
      </c>
      <c r="F232" s="1">
        <f>+Metro_Dade!D328/1000</f>
        <v>0</v>
      </c>
      <c r="G232" s="1">
        <v>0</v>
      </c>
      <c r="H232" s="295">
        <f>'New Smyra Beach'!C160</f>
        <v>0</v>
      </c>
      <c r="I232" s="1"/>
      <c r="J232" s="1"/>
      <c r="K232" s="1"/>
      <c r="L232" s="1">
        <f t="shared" si="5"/>
        <v>394526.02904797404</v>
      </c>
      <c r="M232" s="54"/>
      <c r="O232" s="49"/>
    </row>
    <row r="233" spans="1:15" x14ac:dyDescent="0.2">
      <c r="A233" s="3">
        <f t="shared" si="6"/>
        <v>2027</v>
      </c>
      <c r="B233" s="6">
        <v>3</v>
      </c>
      <c r="C233" s="1">
        <f>'Florida_Keys FR'!C280</f>
        <v>69779.646801753843</v>
      </c>
      <c r="D233" s="1">
        <f>Key_West!E364</f>
        <v>0</v>
      </c>
      <c r="E233" s="164">
        <f>'LEE County'!C208</f>
        <v>335349.45135735662</v>
      </c>
      <c r="F233" s="1">
        <f>+Metro_Dade!D329/1000</f>
        <v>0</v>
      </c>
      <c r="G233" s="1">
        <v>0</v>
      </c>
      <c r="H233" s="295">
        <f>'New Smyra Beach'!C161</f>
        <v>0</v>
      </c>
      <c r="I233" s="1"/>
      <c r="J233" s="1"/>
      <c r="K233" s="1"/>
      <c r="L233" s="1">
        <f t="shared" si="5"/>
        <v>405129.09815911046</v>
      </c>
      <c r="M233" s="54"/>
      <c r="O233" s="49"/>
    </row>
    <row r="234" spans="1:15" x14ac:dyDescent="0.2">
      <c r="A234" s="3">
        <f t="shared" si="6"/>
        <v>2027</v>
      </c>
      <c r="B234" s="6">
        <v>4</v>
      </c>
      <c r="C234" s="1">
        <f>'Florida_Keys FR'!C281</f>
        <v>73150.196811791408</v>
      </c>
      <c r="D234" s="1">
        <f>Key_West!E365</f>
        <v>0</v>
      </c>
      <c r="E234" s="164">
        <f>'LEE County'!C209</f>
        <v>340621.12466186885</v>
      </c>
      <c r="F234" s="1">
        <f>+Metro_Dade!D330/1000</f>
        <v>0</v>
      </c>
      <c r="G234" s="1">
        <v>0</v>
      </c>
      <c r="H234" s="295">
        <f>'New Smyra Beach'!C162</f>
        <v>0</v>
      </c>
      <c r="I234" s="1"/>
      <c r="J234" s="1"/>
      <c r="K234" s="1"/>
      <c r="L234" s="1">
        <f t="shared" si="5"/>
        <v>413771.32147366024</v>
      </c>
      <c r="M234" s="54"/>
      <c r="O234" s="49"/>
    </row>
    <row r="235" spans="1:15" x14ac:dyDescent="0.2">
      <c r="A235" s="3">
        <f t="shared" si="6"/>
        <v>2027</v>
      </c>
      <c r="B235" s="6">
        <v>5</v>
      </c>
      <c r="C235" s="1">
        <f>'Florida_Keys FR'!C282</f>
        <v>83664.766335319175</v>
      </c>
      <c r="D235" s="1">
        <f>Key_West!E366</f>
        <v>0</v>
      </c>
      <c r="E235" s="164">
        <f>'LEE County'!C210</f>
        <v>373994.55450592563</v>
      </c>
      <c r="F235" s="1">
        <f>+Metro_Dade!D331/1000</f>
        <v>0</v>
      </c>
      <c r="G235" s="1">
        <v>0</v>
      </c>
      <c r="H235" s="295">
        <f>'New Smyra Beach'!C163</f>
        <v>0</v>
      </c>
      <c r="I235" s="1"/>
      <c r="J235" s="1"/>
      <c r="K235" s="1"/>
      <c r="L235" s="1">
        <f t="shared" si="5"/>
        <v>457659.32084124477</v>
      </c>
      <c r="M235" s="54"/>
      <c r="O235" s="49"/>
    </row>
    <row r="236" spans="1:15" x14ac:dyDescent="0.2">
      <c r="A236" s="3">
        <f t="shared" si="6"/>
        <v>2027</v>
      </c>
      <c r="B236" s="6">
        <v>6</v>
      </c>
      <c r="C236" s="1">
        <f>'Florida_Keys FR'!C283</f>
        <v>91096.454853119591</v>
      </c>
      <c r="D236" s="1">
        <f>Key_West!E367</f>
        <v>0</v>
      </c>
      <c r="E236" s="164">
        <f>'LEE County'!C211</f>
        <v>388520.35774603765</v>
      </c>
      <c r="F236" s="1">
        <f>+Metro_Dade!D332/1000</f>
        <v>0</v>
      </c>
      <c r="G236" s="1">
        <v>0</v>
      </c>
      <c r="H236" s="295">
        <f>'New Smyra Beach'!C164</f>
        <v>0</v>
      </c>
      <c r="I236" s="1"/>
      <c r="J236" s="1"/>
      <c r="K236" s="1"/>
      <c r="L236" s="1">
        <f t="shared" si="5"/>
        <v>479616.81259915722</v>
      </c>
      <c r="M236" s="54"/>
      <c r="O236" s="49"/>
    </row>
    <row r="237" spans="1:15" x14ac:dyDescent="0.2">
      <c r="A237" s="3">
        <f t="shared" si="6"/>
        <v>2027</v>
      </c>
      <c r="B237" s="6">
        <v>7</v>
      </c>
      <c r="C237" s="1">
        <f>'Florida_Keys FR'!C284</f>
        <v>99309.324914329263</v>
      </c>
      <c r="D237" s="1">
        <f>Key_West!E368</f>
        <v>0</v>
      </c>
      <c r="E237" s="164">
        <f>'LEE County'!C212</f>
        <v>399984.41869243694</v>
      </c>
      <c r="F237" s="1">
        <f>+Metro_Dade!D333/1000</f>
        <v>0</v>
      </c>
      <c r="G237" s="1">
        <v>0</v>
      </c>
      <c r="H237" s="295">
        <f>'New Smyra Beach'!C165</f>
        <v>0</v>
      </c>
      <c r="I237" s="1"/>
      <c r="J237" s="1"/>
      <c r="K237" s="1"/>
      <c r="L237" s="1">
        <f t="shared" si="5"/>
        <v>499293.74360676622</v>
      </c>
      <c r="M237" s="54"/>
      <c r="O237" s="49"/>
    </row>
    <row r="238" spans="1:15" x14ac:dyDescent="0.2">
      <c r="A238" s="3">
        <f t="shared" si="6"/>
        <v>2027</v>
      </c>
      <c r="B238" s="6">
        <v>8</v>
      </c>
      <c r="C238" s="1">
        <f>'Florida_Keys FR'!C285</f>
        <v>98546.926456699395</v>
      </c>
      <c r="D238" s="1">
        <f>Key_West!E369</f>
        <v>0</v>
      </c>
      <c r="E238" s="164">
        <f>'LEE County'!C213</f>
        <v>399451.35474809783</v>
      </c>
      <c r="F238" s="1">
        <f>+Metro_Dade!D334/1000</f>
        <v>0</v>
      </c>
      <c r="G238" s="1">
        <v>0</v>
      </c>
      <c r="H238" s="295">
        <f>'New Smyra Beach'!C166</f>
        <v>0</v>
      </c>
      <c r="I238" s="1"/>
      <c r="J238" s="1"/>
      <c r="K238" s="1"/>
      <c r="L238" s="1">
        <f t="shared" si="5"/>
        <v>497998.28120479721</v>
      </c>
      <c r="M238" s="54"/>
      <c r="O238" s="49"/>
    </row>
    <row r="239" spans="1:15" x14ac:dyDescent="0.2">
      <c r="A239" s="3">
        <f t="shared" si="6"/>
        <v>2027</v>
      </c>
      <c r="B239" s="6">
        <v>9</v>
      </c>
      <c r="C239" s="1">
        <f>'Florida_Keys FR'!C286</f>
        <v>84396.204015317941</v>
      </c>
      <c r="D239" s="1">
        <f>Key_West!E370</f>
        <v>0</v>
      </c>
      <c r="E239" s="164">
        <f>'LEE County'!C214</f>
        <v>382605.70267449296</v>
      </c>
      <c r="F239" s="1">
        <f>+Metro_Dade!D335/1000</f>
        <v>0</v>
      </c>
      <c r="G239" s="1">
        <v>0</v>
      </c>
      <c r="H239" s="295">
        <f>'New Smyra Beach'!C167</f>
        <v>0</v>
      </c>
      <c r="I239" s="1"/>
      <c r="J239" s="1"/>
      <c r="K239" s="1"/>
      <c r="L239" s="1">
        <f t="shared" si="5"/>
        <v>467001.90668981092</v>
      </c>
      <c r="M239" s="54"/>
      <c r="O239" s="49"/>
    </row>
    <row r="240" spans="1:15" x14ac:dyDescent="0.2">
      <c r="A240" s="3">
        <f t="shared" si="6"/>
        <v>2027</v>
      </c>
      <c r="B240" s="6">
        <v>10</v>
      </c>
      <c r="C240" s="1">
        <f>'Florida_Keys FR'!C287</f>
        <v>77946.700844952589</v>
      </c>
      <c r="D240" s="1">
        <f>Key_West!E371</f>
        <v>0</v>
      </c>
      <c r="E240" s="164">
        <f>'LEE County'!C215</f>
        <v>358068.04809182353</v>
      </c>
      <c r="F240" s="1">
        <f>+Metro_Dade!D336/1000</f>
        <v>0</v>
      </c>
      <c r="G240" s="1">
        <v>0</v>
      </c>
      <c r="H240" s="295">
        <f>'New Smyra Beach'!C168</f>
        <v>0</v>
      </c>
      <c r="I240" s="1"/>
      <c r="J240" s="1"/>
      <c r="K240" s="1"/>
      <c r="L240" s="1">
        <f t="shared" si="5"/>
        <v>436014.74893677613</v>
      </c>
      <c r="M240" s="54"/>
      <c r="O240" s="49"/>
    </row>
    <row r="241" spans="1:15" x14ac:dyDescent="0.2">
      <c r="A241" s="3">
        <f t="shared" si="6"/>
        <v>2027</v>
      </c>
      <c r="B241" s="6">
        <v>11</v>
      </c>
      <c r="C241" s="1">
        <f>'Florida_Keys FR'!C288</f>
        <v>64357.31893593241</v>
      </c>
      <c r="D241" s="1">
        <f>Key_West!E372</f>
        <v>0</v>
      </c>
      <c r="E241" s="164">
        <f>'LEE County'!C216</f>
        <v>328743.39508152427</v>
      </c>
      <c r="F241" s="1">
        <f>+Metro_Dade!D337/1000</f>
        <v>0</v>
      </c>
      <c r="G241" s="1">
        <v>0</v>
      </c>
      <c r="H241" s="295">
        <f>'New Smyra Beach'!C169</f>
        <v>0</v>
      </c>
      <c r="I241" s="1"/>
      <c r="J241" s="1"/>
      <c r="K241" s="1"/>
      <c r="L241" s="1">
        <f t="shared" si="5"/>
        <v>393100.71401745669</v>
      </c>
      <c r="M241" s="54"/>
      <c r="O241" s="49"/>
    </row>
    <row r="242" spans="1:15" x14ac:dyDescent="0.2">
      <c r="A242" s="3">
        <f t="shared" si="6"/>
        <v>2027</v>
      </c>
      <c r="B242" s="6">
        <v>12</v>
      </c>
      <c r="C242" s="1">
        <f>'Florida_Keys FR'!C289</f>
        <v>66232.44971591061</v>
      </c>
      <c r="D242" s="1">
        <f>Key_West!E373</f>
        <v>0</v>
      </c>
      <c r="E242" s="164">
        <f>'LEE County'!C217</f>
        <v>337202.47126862482</v>
      </c>
      <c r="F242" s="1">
        <f>+Metro_Dade!D338/1000</f>
        <v>0</v>
      </c>
      <c r="G242" s="1">
        <v>0</v>
      </c>
      <c r="H242" s="295">
        <f>'New Smyra Beach'!C170</f>
        <v>0</v>
      </c>
      <c r="I242" s="1"/>
      <c r="J242" s="1"/>
      <c r="K242" s="1"/>
      <c r="L242" s="1">
        <f t="shared" si="5"/>
        <v>403434.92098453542</v>
      </c>
      <c r="M242" s="54"/>
      <c r="O242" s="49"/>
    </row>
    <row r="243" spans="1:15" x14ac:dyDescent="0.2">
      <c r="A243" s="3">
        <v>2028</v>
      </c>
      <c r="B243" s="3">
        <v>1</v>
      </c>
      <c r="C243" s="1">
        <f>'Florida_Keys FR'!C290</f>
        <v>66250.687148448269</v>
      </c>
      <c r="D243" s="1">
        <f>Key_West!E374</f>
        <v>0</v>
      </c>
      <c r="E243" s="164">
        <f>'LEE County'!C218</f>
        <v>364339.30220557592</v>
      </c>
      <c r="F243" s="1">
        <f>+Metro_Dade!D339/1000</f>
        <v>0</v>
      </c>
      <c r="G243" s="1">
        <v>0</v>
      </c>
      <c r="H243" s="295">
        <f>'New Smyra Beach'!C171</f>
        <v>0</v>
      </c>
      <c r="I243" s="1"/>
      <c r="J243" s="1"/>
      <c r="K243" s="1"/>
      <c r="L243" s="1">
        <f t="shared" si="5"/>
        <v>430589.98935402418</v>
      </c>
      <c r="M243" s="54"/>
      <c r="O243" s="49"/>
    </row>
    <row r="244" spans="1:15" x14ac:dyDescent="0.2">
      <c r="A244" s="3">
        <v>2028</v>
      </c>
      <c r="B244" s="3">
        <v>2</v>
      </c>
      <c r="C244" s="1">
        <f>'Florida_Keys FR'!C291</f>
        <v>62749.547660222495</v>
      </c>
      <c r="D244" s="1">
        <f>Key_West!E375</f>
        <v>0</v>
      </c>
      <c r="E244" s="164">
        <f>'LEE County'!C219</f>
        <v>336965.03765128559</v>
      </c>
      <c r="F244" s="1">
        <f>+Metro_Dade!D340/1000</f>
        <v>0</v>
      </c>
      <c r="G244" s="1">
        <v>0</v>
      </c>
      <c r="H244" s="295">
        <f>'New Smyra Beach'!C172</f>
        <v>0</v>
      </c>
      <c r="I244" s="1"/>
      <c r="J244" s="1"/>
      <c r="K244" s="1"/>
      <c r="L244" s="1">
        <f t="shared" si="5"/>
        <v>399714.5853115081</v>
      </c>
      <c r="M244" s="54"/>
      <c r="O244" s="46"/>
    </row>
    <row r="245" spans="1:15" x14ac:dyDescent="0.2">
      <c r="A245" s="3">
        <v>2028</v>
      </c>
      <c r="B245" s="3">
        <v>3</v>
      </c>
      <c r="C245" s="1">
        <f>'Florida_Keys FR'!C292</f>
        <v>70659.485172683053</v>
      </c>
      <c r="D245" s="1">
        <f>Key_West!E376</f>
        <v>0</v>
      </c>
      <c r="E245" s="164">
        <f>'LEE County'!C220</f>
        <v>339537.94284559699</v>
      </c>
      <c r="F245" s="1">
        <f>+Metro_Dade!D341/1000</f>
        <v>0</v>
      </c>
      <c r="G245" s="1">
        <v>0</v>
      </c>
      <c r="H245" s="295">
        <f>'New Smyra Beach'!C173</f>
        <v>0</v>
      </c>
      <c r="I245" s="1"/>
      <c r="J245" s="1"/>
      <c r="K245" s="1"/>
      <c r="L245" s="1">
        <f t="shared" si="5"/>
        <v>410197.42801828007</v>
      </c>
      <c r="M245" s="54"/>
      <c r="O245" s="46"/>
    </row>
    <row r="246" spans="1:15" x14ac:dyDescent="0.2">
      <c r="A246" s="3">
        <v>2028</v>
      </c>
      <c r="B246" s="3">
        <v>4</v>
      </c>
      <c r="C246" s="1">
        <f>'Florida_Keys FR'!C293</f>
        <v>74072.533810413457</v>
      </c>
      <c r="D246" s="1">
        <f>Key_West!E377</f>
        <v>0</v>
      </c>
      <c r="E246" s="164">
        <f>'LEE County'!C221</f>
        <v>344821.62243275793</v>
      </c>
      <c r="F246" s="1">
        <f>+Metro_Dade!D342/1000</f>
        <v>0</v>
      </c>
      <c r="G246" s="1">
        <v>0</v>
      </c>
      <c r="H246" s="295">
        <f>'New Smyra Beach'!C174</f>
        <v>0</v>
      </c>
      <c r="I246" s="1"/>
      <c r="J246" s="1"/>
      <c r="K246" s="1"/>
      <c r="L246" s="1">
        <f t="shared" si="5"/>
        <v>418894.15624317137</v>
      </c>
      <c r="M246" s="54"/>
      <c r="O246" s="46"/>
    </row>
    <row r="247" spans="1:15" x14ac:dyDescent="0.2">
      <c r="A247" s="3">
        <v>2028</v>
      </c>
      <c r="B247" s="3">
        <v>5</v>
      </c>
      <c r="C247" s="1">
        <f>'Florida_Keys FR'!C294</f>
        <v>84719.679552718691</v>
      </c>
      <c r="D247" s="1">
        <f>Key_West!E378</f>
        <v>0</v>
      </c>
      <c r="E247" s="164">
        <f>'LEE County'!C222</f>
        <v>378177.28123691439</v>
      </c>
      <c r="F247" s="1">
        <f>+Metro_Dade!D343/1000</f>
        <v>0</v>
      </c>
      <c r="G247" s="1">
        <v>0</v>
      </c>
      <c r="H247" s="295">
        <f>'New Smyra Beach'!C175</f>
        <v>0</v>
      </c>
      <c r="I247" s="1"/>
      <c r="J247" s="1"/>
      <c r="K247" s="1"/>
      <c r="L247" s="1">
        <f t="shared" si="5"/>
        <v>462896.9607896331</v>
      </c>
      <c r="M247" s="54"/>
      <c r="O247" s="46"/>
    </row>
    <row r="248" spans="1:15" x14ac:dyDescent="0.2">
      <c r="A248" s="3">
        <v>2028</v>
      </c>
      <c r="B248" s="3">
        <v>6</v>
      </c>
      <c r="C248" s="1">
        <f>'Florida_Keys FR'!C295</f>
        <v>92245.072825679745</v>
      </c>
      <c r="D248" s="1">
        <f>Key_West!E379</f>
        <v>0</v>
      </c>
      <c r="E248" s="164">
        <f>'LEE County'!C223</f>
        <v>392700.56836252299</v>
      </c>
      <c r="F248" s="1">
        <f>+Metro_Dade!D344/1000</f>
        <v>0</v>
      </c>
      <c r="G248" s="1">
        <v>0</v>
      </c>
      <c r="H248" s="295">
        <f>'New Smyra Beach'!C176</f>
        <v>0</v>
      </c>
      <c r="I248" s="1"/>
      <c r="J248" s="1"/>
      <c r="K248" s="1"/>
      <c r="L248" s="1">
        <f t="shared" si="5"/>
        <v>484945.64118820272</v>
      </c>
      <c r="M248" s="54"/>
      <c r="O248" s="46"/>
    </row>
    <row r="249" spans="1:15" x14ac:dyDescent="0.2">
      <c r="A249" s="3">
        <v>2028</v>
      </c>
      <c r="B249" s="3">
        <v>7</v>
      </c>
      <c r="C249" s="1">
        <f>'Florida_Keys FR'!C296</f>
        <v>100561.49741240655</v>
      </c>
      <c r="D249" s="1">
        <f>Key_West!E380</f>
        <v>0</v>
      </c>
      <c r="E249" s="164">
        <f>'LEE County'!C224</f>
        <v>404148.17790849396</v>
      </c>
      <c r="F249" s="1">
        <f>+Metro_Dade!D345/1000</f>
        <v>0</v>
      </c>
      <c r="G249" s="1">
        <v>0</v>
      </c>
      <c r="H249" s="295">
        <f>'New Smyra Beach'!C177</f>
        <v>0</v>
      </c>
      <c r="I249" s="1"/>
      <c r="J249" s="1"/>
      <c r="K249" s="1"/>
      <c r="L249" s="1">
        <f t="shared" si="5"/>
        <v>504709.67532090051</v>
      </c>
      <c r="M249" s="54"/>
      <c r="O249" s="46"/>
    </row>
    <row r="250" spans="1:15" x14ac:dyDescent="0.2">
      <c r="A250" s="3">
        <v>2028</v>
      </c>
      <c r="B250" s="3">
        <v>8</v>
      </c>
      <c r="C250" s="1">
        <f>'Florida_Keys FR'!C297</f>
        <v>99789.486016796829</v>
      </c>
      <c r="D250" s="1">
        <f>Key_West!E381</f>
        <v>0</v>
      </c>
      <c r="E250" s="164">
        <f>'LEE County'!C225</f>
        <v>403605.8707288421</v>
      </c>
      <c r="F250" s="1">
        <f>+Metro_Dade!D346/1000</f>
        <v>0</v>
      </c>
      <c r="G250" s="1">
        <v>0</v>
      </c>
      <c r="H250" s="295">
        <f>'New Smyra Beach'!C178</f>
        <v>0</v>
      </c>
      <c r="I250" s="1"/>
      <c r="J250" s="1"/>
      <c r="K250" s="1"/>
      <c r="L250" s="1">
        <f t="shared" si="5"/>
        <v>503395.35674563894</v>
      </c>
      <c r="M250" s="54"/>
      <c r="O250" s="46"/>
    </row>
    <row r="251" spans="1:15" x14ac:dyDescent="0.2">
      <c r="A251" s="3">
        <v>2028</v>
      </c>
      <c r="B251" s="3">
        <v>9</v>
      </c>
      <c r="C251" s="1">
        <f>'Florida_Keys FR'!C298</f>
        <v>85460.339792106926</v>
      </c>
      <c r="D251" s="1">
        <f>Key_West!E382</f>
        <v>0</v>
      </c>
      <c r="E251" s="164">
        <f>'LEE County'!C226</f>
        <v>386803.13745351363</v>
      </c>
      <c r="F251" s="1">
        <f>+Metro_Dade!D347/1000</f>
        <v>0</v>
      </c>
      <c r="G251" s="1">
        <v>0</v>
      </c>
      <c r="H251" s="295">
        <f>'New Smyra Beach'!C179</f>
        <v>0</v>
      </c>
      <c r="I251" s="1"/>
      <c r="J251" s="1"/>
      <c r="K251" s="1"/>
      <c r="L251" s="1">
        <f t="shared" si="5"/>
        <v>472263.47724562057</v>
      </c>
      <c r="M251" s="54"/>
      <c r="O251" s="46"/>
    </row>
    <row r="252" spans="1:15" x14ac:dyDescent="0.2">
      <c r="A252" s="3">
        <v>2028</v>
      </c>
      <c r="B252" s="3">
        <v>10</v>
      </c>
      <c r="C252" s="1">
        <f>'Florida_Keys FR'!C299</f>
        <v>78929.5160558918</v>
      </c>
      <c r="D252" s="1">
        <f>Key_West!E383</f>
        <v>0</v>
      </c>
      <c r="E252" s="164">
        <f>'LEE County'!C227</f>
        <v>362270.40081259661</v>
      </c>
      <c r="F252" s="1">
        <f>+Metro_Dade!D348/1000</f>
        <v>0</v>
      </c>
      <c r="G252" s="1">
        <v>0</v>
      </c>
      <c r="H252" s="295">
        <f>'New Smyra Beach'!C180</f>
        <v>0</v>
      </c>
      <c r="I252" s="1"/>
      <c r="J252" s="1"/>
      <c r="K252" s="1"/>
      <c r="L252" s="1">
        <f t="shared" si="5"/>
        <v>441199.91686848842</v>
      </c>
      <c r="M252" s="54"/>
      <c r="O252" s="46"/>
    </row>
    <row r="253" spans="1:15" x14ac:dyDescent="0.2">
      <c r="A253" s="3">
        <v>2028</v>
      </c>
      <c r="B253" s="3">
        <v>11</v>
      </c>
      <c r="C253" s="1">
        <f>'Florida_Keys FR'!C300</f>
        <v>65168.788200184099</v>
      </c>
      <c r="D253" s="1">
        <f>Key_West!E384</f>
        <v>0</v>
      </c>
      <c r="E253" s="164">
        <f>'LEE County'!C228</f>
        <v>332932.38321105321</v>
      </c>
      <c r="F253" s="1">
        <f>+Metro_Dade!D349/1000</f>
        <v>0</v>
      </c>
      <c r="G253" s="1">
        <v>0</v>
      </c>
      <c r="H253" s="295">
        <f>'New Smyra Beach'!C181</f>
        <v>0</v>
      </c>
      <c r="I253" s="1"/>
      <c r="J253" s="1"/>
      <c r="K253" s="1"/>
      <c r="L253" s="1">
        <f t="shared" si="5"/>
        <v>398101.17141123733</v>
      </c>
      <c r="M253" s="54"/>
      <c r="O253" s="46"/>
    </row>
    <row r="254" spans="1:15" x14ac:dyDescent="0.2">
      <c r="A254" s="3">
        <v>2028</v>
      </c>
      <c r="B254" s="3">
        <v>12</v>
      </c>
      <c r="C254" s="1">
        <f>'Florida_Keys FR'!C301</f>
        <v>67067.562149572739</v>
      </c>
      <c r="D254" s="1">
        <f>Key_West!E385</f>
        <v>0</v>
      </c>
      <c r="E254" s="164">
        <f>'LEE County'!C229</f>
        <v>341325.16956283851</v>
      </c>
      <c r="F254" s="1">
        <f>+Metro_Dade!D350/1000</f>
        <v>0</v>
      </c>
      <c r="G254" s="1">
        <v>0</v>
      </c>
      <c r="H254" s="295">
        <f>'New Smyra Beach'!C182</f>
        <v>0</v>
      </c>
      <c r="I254" s="1"/>
      <c r="J254" s="1"/>
      <c r="K254" s="1"/>
      <c r="L254" s="1">
        <f t="shared" si="5"/>
        <v>408392.73171241127</v>
      </c>
      <c r="M254" s="54"/>
      <c r="O254" s="46"/>
    </row>
    <row r="255" spans="1:15" x14ac:dyDescent="0.2">
      <c r="A255" s="3">
        <v>2029</v>
      </c>
      <c r="B255" s="3">
        <v>1</v>
      </c>
      <c r="C255" s="1">
        <f>'Florida_Keys FR'!C302</f>
        <v>67086.029534448506</v>
      </c>
      <c r="D255" s="1">
        <f>Key_West!E386</f>
        <v>0</v>
      </c>
      <c r="E255" s="164">
        <f>'LEE County'!C230</f>
        <v>368408.06917892583</v>
      </c>
      <c r="F255" s="1">
        <f>+Metro_Dade!D351/1000</f>
        <v>0</v>
      </c>
      <c r="G255" s="1">
        <v>0</v>
      </c>
      <c r="H255" s="295">
        <f>'New Smyra Beach'!C183</f>
        <v>0</v>
      </c>
      <c r="I255" s="1"/>
      <c r="J255" s="1"/>
      <c r="K255" s="1"/>
      <c r="L255" s="1">
        <f t="shared" si="5"/>
        <v>435494.09871337435</v>
      </c>
      <c r="M255" s="54"/>
      <c r="O255" s="46"/>
    </row>
    <row r="256" spans="1:15" x14ac:dyDescent="0.2">
      <c r="A256" s="3">
        <v>2029</v>
      </c>
      <c r="B256" s="3">
        <v>2</v>
      </c>
      <c r="C256" s="1">
        <f>'Florida_Keys FR'!C303</f>
        <v>63540.744840494364</v>
      </c>
      <c r="D256" s="1">
        <f>Key_West!E387</f>
        <v>0</v>
      </c>
      <c r="E256" s="164">
        <f>'LEE County'!C231</f>
        <v>340772.21278134658</v>
      </c>
      <c r="F256" s="1">
        <f>+Metro_Dade!D352/1000</f>
        <v>0</v>
      </c>
      <c r="G256" s="1">
        <v>0</v>
      </c>
      <c r="H256" s="295">
        <f>'New Smyra Beach'!C184</f>
        <v>0</v>
      </c>
      <c r="I256" s="1"/>
      <c r="J256" s="1"/>
      <c r="K256" s="1"/>
      <c r="L256" s="1">
        <f t="shared" si="5"/>
        <v>404312.95762184093</v>
      </c>
      <c r="M256" s="54"/>
      <c r="O256" s="46"/>
    </row>
    <row r="257" spans="1:15" x14ac:dyDescent="0.2">
      <c r="A257" s="3">
        <v>2029</v>
      </c>
      <c r="B257" s="3">
        <v>3</v>
      </c>
      <c r="C257" s="1">
        <f>'Florida_Keys FR'!C304</f>
        <v>71550.417259250564</v>
      </c>
      <c r="D257" s="1">
        <f>Key_West!E388</f>
        <v>0</v>
      </c>
      <c r="E257" s="164">
        <f>'LEE County'!C232</f>
        <v>343567.16132133437</v>
      </c>
      <c r="F257" s="1">
        <f>+Metro_Dade!D353/1000</f>
        <v>0</v>
      </c>
      <c r="G257" s="1">
        <v>0</v>
      </c>
      <c r="H257" s="295">
        <f>'New Smyra Beach'!C185</f>
        <v>0</v>
      </c>
      <c r="I257" s="1"/>
      <c r="J257" s="1"/>
      <c r="K257" s="1"/>
      <c r="L257" s="1">
        <f t="shared" si="5"/>
        <v>415117.57858058496</v>
      </c>
      <c r="M257" s="54"/>
      <c r="O257" s="46"/>
    </row>
    <row r="258" spans="1:15" x14ac:dyDescent="0.2">
      <c r="A258" s="3">
        <v>2029</v>
      </c>
      <c r="B258" s="3">
        <v>4</v>
      </c>
      <c r="C258" s="1">
        <f>'Florida_Keys FR'!C305</f>
        <v>75006.500381833728</v>
      </c>
      <c r="D258" s="1">
        <f>Key_West!E389</f>
        <v>0</v>
      </c>
      <c r="E258" s="164">
        <f>'LEE County'!C233</f>
        <v>348823.32255652134</v>
      </c>
      <c r="F258" s="1">
        <f>+Metro_Dade!D354/1000</f>
        <v>0</v>
      </c>
      <c r="G258" s="1">
        <v>0</v>
      </c>
      <c r="H258" s="295">
        <f>'New Smyra Beach'!C186</f>
        <v>0</v>
      </c>
      <c r="I258" s="1"/>
      <c r="J258" s="1"/>
      <c r="K258" s="1"/>
      <c r="L258" s="1">
        <f t="shared" si="5"/>
        <v>423829.82293835504</v>
      </c>
      <c r="M258" s="54"/>
      <c r="O258" s="46"/>
    </row>
    <row r="259" spans="1:15" x14ac:dyDescent="0.2">
      <c r="A259" s="3">
        <v>2029</v>
      </c>
      <c r="B259" s="3">
        <v>5</v>
      </c>
      <c r="C259" s="1">
        <f>'Florida_Keys FR'!C306</f>
        <v>85787.893971388345</v>
      </c>
      <c r="D259" s="1">
        <f>Key_West!E390</f>
        <v>0</v>
      </c>
      <c r="E259" s="164">
        <f>'LEE County'!C234</f>
        <v>382109.10361629078</v>
      </c>
      <c r="F259" s="1">
        <f>+Metro_Dade!D355/1000</f>
        <v>0</v>
      </c>
      <c r="G259" s="1">
        <v>0</v>
      </c>
      <c r="H259" s="295">
        <f>'New Smyra Beach'!C187</f>
        <v>0</v>
      </c>
      <c r="I259" s="1"/>
      <c r="J259" s="1"/>
      <c r="K259" s="1"/>
      <c r="L259" s="1">
        <f t="shared" si="5"/>
        <v>467896.99758767913</v>
      </c>
      <c r="M259" s="54"/>
      <c r="O259" s="46"/>
    </row>
    <row r="260" spans="1:15" x14ac:dyDescent="0.2">
      <c r="A260" s="3">
        <v>2029</v>
      </c>
      <c r="B260" s="3">
        <v>6</v>
      </c>
      <c r="C260" s="1">
        <f>'Florida_Keys FR'!C307</f>
        <v>93408.173505047918</v>
      </c>
      <c r="D260" s="1">
        <f>Key_West!E391</f>
        <v>0</v>
      </c>
      <c r="E260" s="164">
        <f>'LEE County'!C235</f>
        <v>396568.32162922726</v>
      </c>
      <c r="F260" s="1">
        <f>+Metro_Dade!D356/1000</f>
        <v>0</v>
      </c>
      <c r="G260" s="1">
        <v>0</v>
      </c>
      <c r="H260" s="295">
        <f>'New Smyra Beach'!C188</f>
        <v>0</v>
      </c>
      <c r="I260" s="1"/>
      <c r="J260" s="1"/>
      <c r="K260" s="1"/>
      <c r="L260" s="1">
        <f t="shared" ref="L260:L323" si="7">SUM(C260:K260)</f>
        <v>489976.49513427517</v>
      </c>
      <c r="M260" s="54"/>
      <c r="O260" s="46"/>
    </row>
    <row r="261" spans="1:15" x14ac:dyDescent="0.2">
      <c r="A261" s="3">
        <v>2029</v>
      </c>
      <c r="B261" s="3">
        <v>7</v>
      </c>
      <c r="C261" s="1">
        <f>'Florida_Keys FR'!C308</f>
        <v>101829.45831672156</v>
      </c>
      <c r="D261" s="1">
        <f>Key_West!E392</f>
        <v>0</v>
      </c>
      <c r="E261" s="164">
        <f>'LEE County'!C236</f>
        <v>407956.59211037913</v>
      </c>
      <c r="F261" s="1">
        <f>+Metro_Dade!D357/1000</f>
        <v>0</v>
      </c>
      <c r="G261" s="1">
        <v>0</v>
      </c>
      <c r="H261" s="295">
        <f>'New Smyra Beach'!C189</f>
        <v>0</v>
      </c>
      <c r="I261" s="1"/>
      <c r="J261" s="1"/>
      <c r="K261" s="1"/>
      <c r="L261" s="1">
        <f t="shared" si="7"/>
        <v>509786.05042710068</v>
      </c>
      <c r="M261" s="54"/>
      <c r="O261" s="46"/>
    </row>
    <row r="262" spans="1:15" x14ac:dyDescent="0.2">
      <c r="A262" s="3">
        <v>2029</v>
      </c>
      <c r="B262" s="3">
        <v>8</v>
      </c>
      <c r="C262" s="1">
        <f>'Florida_Keys FR'!C309</f>
        <v>101047.71277541484</v>
      </c>
      <c r="D262" s="1">
        <f>Key_West!E393</f>
        <v>0</v>
      </c>
      <c r="E262" s="164">
        <f>'LEE County'!C237</f>
        <v>407399.01469499397</v>
      </c>
      <c r="F262" s="1">
        <f>+Metro_Dade!D358/1000</f>
        <v>0</v>
      </c>
      <c r="G262" s="1">
        <v>0</v>
      </c>
      <c r="H262" s="295">
        <f>'New Smyra Beach'!C190</f>
        <v>0</v>
      </c>
      <c r="I262" s="1"/>
      <c r="J262" s="1"/>
      <c r="K262" s="1"/>
      <c r="L262" s="1">
        <f t="shared" si="7"/>
        <v>508446.72747040878</v>
      </c>
      <c r="M262" s="54"/>
      <c r="O262" s="46"/>
    </row>
    <row r="263" spans="1:15" x14ac:dyDescent="0.2">
      <c r="A263" s="3">
        <v>2029</v>
      </c>
      <c r="B263" s="3">
        <v>9</v>
      </c>
      <c r="C263" s="1">
        <f>'Florida_Keys FR'!C310</f>
        <v>86537.893055673369</v>
      </c>
      <c r="D263" s="1">
        <f>Key_West!E394</f>
        <v>0</v>
      </c>
      <c r="E263" s="164">
        <f>'LEE County'!C238</f>
        <v>390645.10965876724</v>
      </c>
      <c r="F263" s="1">
        <f>+Metro_Dade!D359/1000</f>
        <v>0</v>
      </c>
      <c r="G263" s="1">
        <v>0</v>
      </c>
      <c r="H263" s="295">
        <f>'New Smyra Beach'!C191</f>
        <v>0</v>
      </c>
      <c r="I263" s="1"/>
      <c r="J263" s="1"/>
      <c r="K263" s="1"/>
      <c r="L263" s="1">
        <f t="shared" si="7"/>
        <v>477183.00271444058</v>
      </c>
      <c r="M263" s="54"/>
      <c r="O263" s="46"/>
    </row>
    <row r="264" spans="1:15" x14ac:dyDescent="0.2">
      <c r="A264" s="3">
        <v>2029</v>
      </c>
      <c r="B264" s="3">
        <v>10</v>
      </c>
      <c r="C264" s="1">
        <f>'Florida_Keys FR'!C311</f>
        <v>79924.723397971684</v>
      </c>
      <c r="D264" s="1">
        <f>Key_West!E395</f>
        <v>0</v>
      </c>
      <c r="E264" s="164">
        <f>'LEE County'!C239</f>
        <v>366109.87416149536</v>
      </c>
      <c r="F264" s="1">
        <f>+Metro_Dade!D360/1000</f>
        <v>0</v>
      </c>
      <c r="G264" s="1">
        <v>0</v>
      </c>
      <c r="H264" s="295">
        <f>'New Smyra Beach'!C192</f>
        <v>0</v>
      </c>
      <c r="I264" s="1"/>
      <c r="J264" s="1"/>
      <c r="K264" s="1"/>
      <c r="L264" s="1">
        <f t="shared" si="7"/>
        <v>446034.59755946707</v>
      </c>
      <c r="M264" s="54"/>
      <c r="O264" s="46"/>
    </row>
    <row r="265" spans="1:15" x14ac:dyDescent="0.2">
      <c r="A265" s="3">
        <v>2029</v>
      </c>
      <c r="B265" s="3">
        <v>11</v>
      </c>
      <c r="C265" s="1">
        <f>'Florida_Keys FR'!C312</f>
        <v>65990.489126936853</v>
      </c>
      <c r="D265" s="1">
        <f>Key_West!E396</f>
        <v>0</v>
      </c>
      <c r="E265" s="164">
        <f>'LEE County'!C240</f>
        <v>336725.16789474216</v>
      </c>
      <c r="F265" s="1">
        <f>+Metro_Dade!D361/1000</f>
        <v>0</v>
      </c>
      <c r="G265" s="1">
        <v>0</v>
      </c>
      <c r="H265" s="295">
        <f>'New Smyra Beach'!C193</f>
        <v>0</v>
      </c>
      <c r="I265" s="1"/>
      <c r="J265" s="1"/>
      <c r="K265" s="1"/>
      <c r="L265" s="1">
        <f t="shared" si="7"/>
        <v>402715.65702167898</v>
      </c>
      <c r="M265" s="54"/>
      <c r="O265" s="46"/>
    </row>
    <row r="266" spans="1:15" x14ac:dyDescent="0.2">
      <c r="A266" s="3">
        <v>2029</v>
      </c>
      <c r="B266" s="3">
        <v>12</v>
      </c>
      <c r="C266" s="1">
        <f>'Florida_Keys FR'!C313</f>
        <v>67913.204357988012</v>
      </c>
      <c r="D266" s="1">
        <f>Key_West!E397</f>
        <v>0</v>
      </c>
      <c r="E266" s="164">
        <f>'LEE County'!C241</f>
        <v>345022.5837491143</v>
      </c>
      <c r="F266" s="1">
        <f>+Metro_Dade!D362/1000</f>
        <v>0</v>
      </c>
      <c r="G266" s="1">
        <v>0</v>
      </c>
      <c r="H266" s="295">
        <f>'New Smyra Beach'!C194</f>
        <v>0</v>
      </c>
      <c r="I266" s="1"/>
      <c r="J266" s="1"/>
      <c r="K266" s="1"/>
      <c r="L266" s="1">
        <f t="shared" si="7"/>
        <v>412935.78810710233</v>
      </c>
      <c r="M266" s="54"/>
      <c r="O266" s="46"/>
    </row>
    <row r="267" spans="1:15" x14ac:dyDescent="0.2">
      <c r="A267" s="3">
        <v>2030</v>
      </c>
      <c r="B267" s="3">
        <v>1</v>
      </c>
      <c r="C267" s="1">
        <f>'Florida_Keys FR'!C314</f>
        <v>67931.904594627427</v>
      </c>
      <c r="D267" s="1">
        <f>Key_West!E398</f>
        <v>0</v>
      </c>
      <c r="E267" s="164">
        <f>'LEE County'!C242</f>
        <v>372044.59141976031</v>
      </c>
      <c r="F267" s="1">
        <f>+Metro_Dade!D363/1000</f>
        <v>0</v>
      </c>
      <c r="G267" s="1">
        <v>0</v>
      </c>
      <c r="H267" s="295">
        <f>'New Smyra Beach'!C195</f>
        <v>0</v>
      </c>
      <c r="I267" s="1"/>
      <c r="J267" s="1"/>
      <c r="K267" s="1"/>
      <c r="L267" s="1">
        <f t="shared" si="7"/>
        <v>439976.49601438775</v>
      </c>
      <c r="M267" s="54"/>
      <c r="O267" s="46"/>
    </row>
    <row r="268" spans="1:15" x14ac:dyDescent="0.2">
      <c r="A268" s="3">
        <v>2030</v>
      </c>
      <c r="B268" s="3">
        <v>2</v>
      </c>
      <c r="C268" s="1">
        <f>'Florida_Keys FR'!C315</f>
        <v>64341.918076393915</v>
      </c>
      <c r="D268" s="1">
        <f>Key_West!E399</f>
        <v>0</v>
      </c>
      <c r="E268" s="164">
        <f>'LEE County'!C243</f>
        <v>344421.70666320669</v>
      </c>
      <c r="F268" s="1">
        <f>+Metro_Dade!D364/1000</f>
        <v>0</v>
      </c>
      <c r="G268" s="1">
        <v>0</v>
      </c>
      <c r="H268" s="295">
        <f>'New Smyra Beach'!C196</f>
        <v>0</v>
      </c>
      <c r="I268" s="1"/>
      <c r="J268" s="1"/>
      <c r="K268" s="1"/>
      <c r="L268" s="1">
        <f t="shared" si="7"/>
        <v>408763.62473960058</v>
      </c>
      <c r="M268" s="54"/>
      <c r="O268" s="46"/>
    </row>
    <row r="269" spans="1:15" x14ac:dyDescent="0.2">
      <c r="A269" s="3">
        <v>2030</v>
      </c>
      <c r="B269" s="3">
        <v>3</v>
      </c>
      <c r="C269" s="1">
        <f>'Florida_Keys FR'!C316</f>
        <v>72452.582940018998</v>
      </c>
      <c r="D269" s="1">
        <f>Key_West!E400</f>
        <v>0</v>
      </c>
      <c r="E269" s="164">
        <f>'LEE County'!C244</f>
        <v>347286.50247359503</v>
      </c>
      <c r="F269" s="1">
        <f>+Metro_Dade!D365/1000</f>
        <v>0</v>
      </c>
      <c r="G269" s="1">
        <v>0</v>
      </c>
      <c r="H269" s="295">
        <f>'New Smyra Beach'!C197</f>
        <v>0</v>
      </c>
      <c r="I269" s="1"/>
      <c r="J269" s="1"/>
      <c r="K269" s="1"/>
      <c r="L269" s="1">
        <f t="shared" si="7"/>
        <v>419739.08541361406</v>
      </c>
      <c r="M269" s="54"/>
      <c r="O269" s="46"/>
    </row>
    <row r="270" spans="1:15" x14ac:dyDescent="0.2">
      <c r="A270" s="3">
        <v>2030</v>
      </c>
      <c r="B270" s="3">
        <v>4</v>
      </c>
      <c r="C270" s="1">
        <f>'Florida_Keys FR'!C317</f>
        <v>75952.243161136445</v>
      </c>
      <c r="D270" s="1">
        <f>Key_West!E401</f>
        <v>0</v>
      </c>
      <c r="E270" s="164">
        <f>'LEE County'!C245</f>
        <v>352651.95494530938</v>
      </c>
      <c r="F270" s="1">
        <f>+Metro_Dade!D366/1000</f>
        <v>0</v>
      </c>
      <c r="G270" s="1">
        <v>0</v>
      </c>
      <c r="H270" s="295">
        <f>'New Smyra Beach'!C198</f>
        <v>0</v>
      </c>
      <c r="I270" s="1"/>
      <c r="J270" s="1"/>
      <c r="K270" s="1"/>
      <c r="L270" s="1">
        <f t="shared" si="7"/>
        <v>428604.19810644584</v>
      </c>
      <c r="M270" s="54"/>
      <c r="O270" s="46"/>
    </row>
    <row r="271" spans="1:15" x14ac:dyDescent="0.2">
      <c r="A271" s="3">
        <v>2030</v>
      </c>
      <c r="B271" s="3">
        <v>5</v>
      </c>
      <c r="C271" s="1">
        <f>'Florida_Keys FR'!C318</f>
        <v>86869.577303659622</v>
      </c>
      <c r="D271" s="1">
        <f>Key_West!E402</f>
        <v>0</v>
      </c>
      <c r="E271" s="164">
        <f>'LEE County'!C246</f>
        <v>386048.33293838357</v>
      </c>
      <c r="F271" s="1">
        <f>+Metro_Dade!D367/1000</f>
        <v>0</v>
      </c>
      <c r="G271" s="1">
        <v>0</v>
      </c>
      <c r="H271" s="295">
        <f>'New Smyra Beach'!C199</f>
        <v>0</v>
      </c>
      <c r="I271" s="1"/>
      <c r="J271" s="1"/>
      <c r="K271" s="1"/>
      <c r="L271" s="1">
        <f t="shared" si="7"/>
        <v>472917.9102420432</v>
      </c>
      <c r="M271" s="54"/>
      <c r="O271" s="46"/>
    </row>
    <row r="272" spans="1:15" x14ac:dyDescent="0.2">
      <c r="A272" s="3">
        <v>2030</v>
      </c>
      <c r="B272" s="3">
        <v>6</v>
      </c>
      <c r="C272" s="1">
        <f>'Florida_Keys FR'!C319</f>
        <v>94585.939500935521</v>
      </c>
      <c r="D272" s="1">
        <f>Key_West!E403</f>
        <v>0</v>
      </c>
      <c r="E272" s="164">
        <f>'LEE County'!C247</f>
        <v>400615.33492092654</v>
      </c>
      <c r="F272" s="1">
        <f>+Metro_Dade!D368/1000</f>
        <v>0</v>
      </c>
      <c r="G272" s="1">
        <v>0</v>
      </c>
      <c r="H272" s="295">
        <f>'New Smyra Beach'!C200</f>
        <v>0</v>
      </c>
      <c r="I272" s="1"/>
      <c r="J272" s="1"/>
      <c r="K272" s="1"/>
      <c r="L272" s="1">
        <f t="shared" si="7"/>
        <v>495201.27442186209</v>
      </c>
      <c r="M272" s="54"/>
      <c r="O272" s="46"/>
    </row>
    <row r="273" spans="1:15" x14ac:dyDescent="0.2">
      <c r="A273" s="3">
        <v>2030</v>
      </c>
      <c r="B273" s="3">
        <v>7</v>
      </c>
      <c r="C273" s="1">
        <f>'Florida_Keys FR'!C320</f>
        <v>103113.40670030289</v>
      </c>
      <c r="D273" s="1">
        <f>Key_West!E404</f>
        <v>0</v>
      </c>
      <c r="E273" s="164">
        <f>'LEE County'!C248</f>
        <v>412031.10215695627</v>
      </c>
      <c r="F273" s="1">
        <f>+Metro_Dade!D369/1000</f>
        <v>0</v>
      </c>
      <c r="G273" s="1">
        <v>0</v>
      </c>
      <c r="H273" s="295">
        <f>'New Smyra Beach'!C201</f>
        <v>0</v>
      </c>
      <c r="I273" s="1"/>
      <c r="J273" s="1"/>
      <c r="K273" s="1"/>
      <c r="L273" s="1">
        <f t="shared" si="7"/>
        <v>515144.50885725918</v>
      </c>
      <c r="M273" s="54"/>
      <c r="O273" s="46"/>
    </row>
    <row r="274" spans="1:15" x14ac:dyDescent="0.2">
      <c r="A274" s="3">
        <v>2030</v>
      </c>
      <c r="B274" s="3">
        <v>8</v>
      </c>
      <c r="C274" s="1">
        <f>'Florida_Keys FR'!C321</f>
        <v>102321.80427729683</v>
      </c>
      <c r="D274" s="1">
        <f>Key_West!E405</f>
        <v>0</v>
      </c>
      <c r="E274" s="164">
        <f>'LEE County'!C249</f>
        <v>411436.64483620948</v>
      </c>
      <c r="F274" s="1">
        <f>+Metro_Dade!D370/1000</f>
        <v>0</v>
      </c>
      <c r="G274" s="1">
        <v>0</v>
      </c>
      <c r="H274" s="295">
        <f>'New Smyra Beach'!C202</f>
        <v>0</v>
      </c>
      <c r="I274" s="1"/>
      <c r="J274" s="1"/>
      <c r="K274" s="1"/>
      <c r="L274" s="1">
        <f t="shared" si="7"/>
        <v>513758.4491135063</v>
      </c>
      <c r="M274" s="54"/>
      <c r="O274" s="46"/>
    </row>
    <row r="275" spans="1:15" x14ac:dyDescent="0.2">
      <c r="A275" s="3">
        <v>2030</v>
      </c>
      <c r="B275" s="3">
        <v>9</v>
      </c>
      <c r="C275" s="1">
        <f>'Florida_Keys FR'!C322</f>
        <v>87629.032984570731</v>
      </c>
      <c r="D275" s="1">
        <f>Key_West!E406</f>
        <v>0</v>
      </c>
      <c r="E275" s="164">
        <f>'LEE County'!C250</f>
        <v>394674.05085102504</v>
      </c>
      <c r="F275" s="1">
        <f>+Metro_Dade!D371/1000</f>
        <v>0</v>
      </c>
      <c r="G275" s="1">
        <v>0</v>
      </c>
      <c r="H275" s="295">
        <f>'New Smyra Beach'!C203</f>
        <v>0</v>
      </c>
      <c r="I275" s="1"/>
      <c r="J275" s="1"/>
      <c r="K275" s="1"/>
      <c r="L275" s="1">
        <f t="shared" si="7"/>
        <v>482303.08383559575</v>
      </c>
      <c r="M275" s="54"/>
      <c r="O275" s="46"/>
    </row>
    <row r="276" spans="1:15" x14ac:dyDescent="0.2">
      <c r="A276" s="3">
        <v>2030</v>
      </c>
      <c r="B276" s="3">
        <v>10</v>
      </c>
      <c r="C276" s="1">
        <f>'Florida_Keys FR'!C323</f>
        <v>80932.479121230397</v>
      </c>
      <c r="D276" s="1">
        <f>Key_West!E407</f>
        <v>0</v>
      </c>
      <c r="E276" s="164">
        <f>'LEE County'!C251</f>
        <v>370127.38084837073</v>
      </c>
      <c r="F276" s="1">
        <f>+Metro_Dade!D372/1000</f>
        <v>0</v>
      </c>
      <c r="G276" s="1">
        <v>0</v>
      </c>
      <c r="H276" s="295">
        <f>'New Smyra Beach'!C204</f>
        <v>0</v>
      </c>
      <c r="I276" s="1"/>
      <c r="J276" s="1"/>
      <c r="K276" s="1"/>
      <c r="L276" s="1">
        <f t="shared" si="7"/>
        <v>451059.85996960115</v>
      </c>
      <c r="M276" s="54"/>
      <c r="O276" s="46"/>
    </row>
    <row r="277" spans="1:15" x14ac:dyDescent="0.2">
      <c r="A277" s="3">
        <v>2030</v>
      </c>
      <c r="B277" s="3">
        <v>11</v>
      </c>
      <c r="C277" s="1">
        <f>'Florida_Keys FR'!C324</f>
        <v>66822.550725288296</v>
      </c>
      <c r="D277" s="1">
        <f>Key_West!E408</f>
        <v>0</v>
      </c>
      <c r="E277" s="164">
        <f>'LEE County'!C252</f>
        <v>340802.9123489483</v>
      </c>
      <c r="F277" s="1">
        <f>+Metro_Dade!D373/1000</f>
        <v>0</v>
      </c>
      <c r="G277" s="1">
        <v>0</v>
      </c>
      <c r="H277" s="295">
        <f>'New Smyra Beach'!C205</f>
        <v>0</v>
      </c>
      <c r="I277" s="1"/>
      <c r="J277" s="1"/>
      <c r="K277" s="1"/>
      <c r="L277" s="1">
        <f t="shared" si="7"/>
        <v>407625.46307423658</v>
      </c>
      <c r="M277" s="54"/>
      <c r="O277" s="46"/>
    </row>
    <row r="278" spans="1:15" x14ac:dyDescent="0.2">
      <c r="A278" s="3">
        <v>2030</v>
      </c>
      <c r="B278" s="3">
        <v>12</v>
      </c>
      <c r="C278" s="1">
        <f>'Florida_Keys FR'!C325</f>
        <v>68769.509109095059</v>
      </c>
      <c r="D278" s="1">
        <f>Key_West!E409</f>
        <v>0</v>
      </c>
      <c r="E278" s="164">
        <f>'LEE County'!C253</f>
        <v>349171.94502166699</v>
      </c>
      <c r="F278" s="1">
        <f>+Metro_Dade!D374/1000</f>
        <v>0</v>
      </c>
      <c r="G278" s="1">
        <v>0</v>
      </c>
      <c r="H278" s="295">
        <f>'New Smyra Beach'!C206</f>
        <v>0</v>
      </c>
      <c r="I278" s="1"/>
      <c r="J278" s="1"/>
      <c r="K278" s="1"/>
      <c r="L278" s="1">
        <f t="shared" si="7"/>
        <v>417941.45413076202</v>
      </c>
      <c r="M278" s="54"/>
      <c r="O278" s="46"/>
    </row>
    <row r="279" spans="1:15" x14ac:dyDescent="0.2">
      <c r="A279" s="3">
        <v>2031</v>
      </c>
      <c r="B279" s="3">
        <v>1</v>
      </c>
      <c r="C279" s="1">
        <f>'Florida_Keys FR'!C326</f>
        <v>68788.44513348199</v>
      </c>
      <c r="D279" s="1">
        <f>Key_West!E410</f>
        <v>0</v>
      </c>
      <c r="E279" s="164">
        <f>'LEE County'!C254</f>
        <v>376263.25259751821</v>
      </c>
      <c r="F279" s="1">
        <f>+Metro_Dade!D375/1000</f>
        <v>0</v>
      </c>
      <c r="G279" s="1">
        <v>0</v>
      </c>
      <c r="H279" s="295">
        <f>'New Smyra Beach'!C207</f>
        <v>0</v>
      </c>
      <c r="I279" s="1"/>
      <c r="J279" s="1"/>
      <c r="K279" s="1"/>
      <c r="L279" s="1">
        <f t="shared" si="7"/>
        <v>445051.6977310002</v>
      </c>
      <c r="M279" s="54"/>
      <c r="O279" s="46"/>
    </row>
    <row r="280" spans="1:15" x14ac:dyDescent="0.2">
      <c r="A280" s="3">
        <v>2031</v>
      </c>
      <c r="B280" s="3">
        <v>2</v>
      </c>
      <c r="C280" s="1">
        <f>'Florida_Keys FR'!C327</f>
        <v>65153.193154120039</v>
      </c>
      <c r="D280" s="1">
        <f>Key_West!E411</f>
        <v>0</v>
      </c>
      <c r="E280" s="164">
        <f>'LEE County'!C255</f>
        <v>348696.23235708592</v>
      </c>
      <c r="F280" s="1">
        <f>+Metro_Dade!D376/1000</f>
        <v>0</v>
      </c>
      <c r="G280" s="1">
        <v>0</v>
      </c>
      <c r="H280" s="295">
        <f>'New Smyra Beach'!C208</f>
        <v>0</v>
      </c>
      <c r="I280" s="1"/>
      <c r="J280" s="1"/>
      <c r="K280" s="1"/>
      <c r="L280" s="1">
        <f t="shared" si="7"/>
        <v>413849.42551120598</v>
      </c>
      <c r="M280" s="54"/>
      <c r="O280" s="46"/>
    </row>
    <row r="281" spans="1:15" x14ac:dyDescent="0.2">
      <c r="A281" s="3">
        <v>2031</v>
      </c>
      <c r="B281" s="3">
        <v>3</v>
      </c>
      <c r="C281" s="1">
        <f>'Florida_Keys FR'!C328</f>
        <v>73366.123857253318</v>
      </c>
      <c r="D281" s="1">
        <f>Key_West!E412</f>
        <v>0</v>
      </c>
      <c r="E281" s="164">
        <f>'LEE County'!C256</f>
        <v>351578.03124571039</v>
      </c>
      <c r="F281" s="1">
        <f>+Metro_Dade!D377/1000</f>
        <v>0</v>
      </c>
      <c r="G281" s="1">
        <v>0</v>
      </c>
      <c r="H281" s="295">
        <f>'New Smyra Beach'!C209</f>
        <v>0</v>
      </c>
      <c r="I281" s="1"/>
      <c r="J281" s="1"/>
      <c r="K281" s="1"/>
      <c r="L281" s="1">
        <f t="shared" si="7"/>
        <v>424944.15510296368</v>
      </c>
      <c r="M281" s="54"/>
      <c r="O281" s="46"/>
    </row>
    <row r="282" spans="1:15" x14ac:dyDescent="0.2">
      <c r="A282" s="3">
        <v>2031</v>
      </c>
      <c r="B282" s="3">
        <v>4</v>
      </c>
      <c r="C282" s="1">
        <f>'Florida_Keys FR'!C329</f>
        <v>76909.91063229987</v>
      </c>
      <c r="D282" s="1">
        <f>Key_West!E413</f>
        <v>0</v>
      </c>
      <c r="E282" s="164">
        <f>'LEE County'!C257</f>
        <v>356936.66149043536</v>
      </c>
      <c r="F282" s="1">
        <f>+Metro_Dade!D378/1000</f>
        <v>0</v>
      </c>
      <c r="G282" s="1">
        <v>0</v>
      </c>
      <c r="H282" s="295">
        <f>'New Smyra Beach'!C210</f>
        <v>0</v>
      </c>
      <c r="I282" s="1"/>
      <c r="J282" s="1"/>
      <c r="K282" s="1"/>
      <c r="L282" s="1">
        <f t="shared" si="7"/>
        <v>433846.5721227352</v>
      </c>
      <c r="M282" s="54"/>
      <c r="O282" s="46"/>
    </row>
    <row r="283" spans="1:15" x14ac:dyDescent="0.2">
      <c r="A283" s="3">
        <v>2031</v>
      </c>
      <c r="B283" s="3">
        <v>5</v>
      </c>
      <c r="C283" s="1">
        <f>'Florida_Keys FR'!C330</f>
        <v>87964.899376517118</v>
      </c>
      <c r="D283" s="1">
        <f>Key_West!E414</f>
        <v>0</v>
      </c>
      <c r="E283" s="164">
        <f>'LEE County'!C258</f>
        <v>390301.55937298981</v>
      </c>
      <c r="F283" s="1">
        <f>+Metro_Dade!D379/1000</f>
        <v>0</v>
      </c>
      <c r="G283" s="1">
        <v>0</v>
      </c>
      <c r="H283" s="295">
        <f>'New Smyra Beach'!C211</f>
        <v>0</v>
      </c>
      <c r="I283" s="1"/>
      <c r="J283" s="1"/>
      <c r="K283" s="1"/>
      <c r="L283" s="1">
        <f t="shared" si="7"/>
        <v>478266.45874950691</v>
      </c>
      <c r="M283" s="54"/>
      <c r="O283" s="46"/>
    </row>
    <row r="284" spans="1:15" x14ac:dyDescent="0.2">
      <c r="A284" s="3">
        <v>2031</v>
      </c>
      <c r="B284" s="3">
        <v>6</v>
      </c>
      <c r="C284" s="1">
        <f>'Florida_Keys FR'!C331</f>
        <v>95778.555725545288</v>
      </c>
      <c r="D284" s="1">
        <f>Key_West!E415</f>
        <v>0</v>
      </c>
      <c r="E284" s="164">
        <f>'LEE County'!C259</f>
        <v>404858.85695486242</v>
      </c>
      <c r="F284" s="1">
        <f>+Metro_Dade!D380/1000</f>
        <v>0</v>
      </c>
      <c r="G284" s="1">
        <v>0</v>
      </c>
      <c r="H284" s="295">
        <f>'New Smyra Beach'!C212</f>
        <v>0</v>
      </c>
      <c r="I284" s="1"/>
      <c r="J284" s="1"/>
      <c r="K284" s="1"/>
      <c r="L284" s="1">
        <f t="shared" si="7"/>
        <v>500637.4126804077</v>
      </c>
      <c r="M284" s="54"/>
      <c r="O284" s="46"/>
    </row>
    <row r="285" spans="1:15" x14ac:dyDescent="0.2">
      <c r="A285" s="3">
        <v>2031</v>
      </c>
      <c r="B285" s="3">
        <v>7</v>
      </c>
      <c r="C285" s="1">
        <f>'Florida_Keys FR'!C332</f>
        <v>104413.54414625332</v>
      </c>
      <c r="D285" s="1">
        <f>Key_West!E416</f>
        <v>0</v>
      </c>
      <c r="E285" s="164">
        <f>'LEE County'!C260</f>
        <v>416260.27303558396</v>
      </c>
      <c r="F285" s="1">
        <f>+Metro_Dade!D381/1000</f>
        <v>0</v>
      </c>
      <c r="G285" s="1">
        <v>0</v>
      </c>
      <c r="H285" s="295">
        <f>'New Smyra Beach'!C213</f>
        <v>0</v>
      </c>
      <c r="I285" s="1"/>
      <c r="J285" s="1"/>
      <c r="K285" s="1"/>
      <c r="L285" s="1">
        <f t="shared" si="7"/>
        <v>520673.81718183728</v>
      </c>
      <c r="M285" s="54"/>
      <c r="O285" s="46"/>
    </row>
    <row r="286" spans="1:15" x14ac:dyDescent="0.2">
      <c r="A286" s="3">
        <v>2031</v>
      </c>
      <c r="B286" s="3">
        <v>8</v>
      </c>
      <c r="C286" s="1">
        <f>'Florida_Keys FR'!C333</f>
        <v>103611.96055799055</v>
      </c>
      <c r="D286" s="1">
        <f>Key_West!E417</f>
        <v>0</v>
      </c>
      <c r="E286" s="164">
        <f>'LEE County'!C261</f>
        <v>415655.22816321079</v>
      </c>
      <c r="F286" s="1">
        <f>+Metro_Dade!D382/1000</f>
        <v>0</v>
      </c>
      <c r="G286" s="1">
        <v>0</v>
      </c>
      <c r="H286" s="295">
        <f>'New Smyra Beach'!C214</f>
        <v>0</v>
      </c>
      <c r="I286" s="1"/>
      <c r="J286" s="1"/>
      <c r="K286" s="1"/>
      <c r="L286" s="1">
        <f t="shared" si="7"/>
        <v>519267.18872120132</v>
      </c>
      <c r="M286" s="54"/>
      <c r="O286" s="46"/>
    </row>
    <row r="287" spans="1:15" x14ac:dyDescent="0.2">
      <c r="A287" s="3">
        <v>2031</v>
      </c>
      <c r="B287" s="3">
        <v>9</v>
      </c>
      <c r="C287" s="1">
        <f>'Florida_Keys FR'!C334</f>
        <v>88733.930890492891</v>
      </c>
      <c r="D287" s="1">
        <f>Key_West!E418</f>
        <v>0</v>
      </c>
      <c r="E287" s="164">
        <f>'LEE County'!C262</f>
        <v>398970.95495108754</v>
      </c>
      <c r="F287" s="1">
        <f>+Metro_Dade!D383/1000</f>
        <v>0</v>
      </c>
      <c r="G287" s="1">
        <v>0</v>
      </c>
      <c r="H287" s="295">
        <f>'New Smyra Beach'!C215</f>
        <v>0</v>
      </c>
      <c r="I287" s="1"/>
      <c r="J287" s="1"/>
      <c r="K287" s="1"/>
      <c r="L287" s="1">
        <f t="shared" si="7"/>
        <v>487704.88584158046</v>
      </c>
      <c r="M287" s="54"/>
      <c r="O287" s="46"/>
    </row>
    <row r="288" spans="1:15" x14ac:dyDescent="0.2">
      <c r="A288" s="3">
        <v>2031</v>
      </c>
      <c r="B288" s="3">
        <v>10</v>
      </c>
      <c r="C288" s="1">
        <f>'Florida_Keys FR'!C335</f>
        <v>81952.941445833276</v>
      </c>
      <c r="D288" s="1">
        <f>Key_West!E419</f>
        <v>0</v>
      </c>
      <c r="E288" s="164">
        <f>'LEE County'!C263</f>
        <v>374539.97031830723</v>
      </c>
      <c r="F288" s="1">
        <f>+Metro_Dade!D384/1000</f>
        <v>0</v>
      </c>
      <c r="G288" s="1">
        <v>0</v>
      </c>
      <c r="H288" s="295">
        <f>'New Smyra Beach'!C216</f>
        <v>0</v>
      </c>
      <c r="I288" s="1"/>
      <c r="J288" s="1"/>
      <c r="K288" s="1"/>
      <c r="L288" s="1">
        <f t="shared" si="7"/>
        <v>456492.91176414047</v>
      </c>
      <c r="M288" s="54"/>
      <c r="O288" s="46"/>
    </row>
    <row r="289" spans="1:15" x14ac:dyDescent="0.2">
      <c r="A289" s="3">
        <v>2031</v>
      </c>
      <c r="B289" s="3">
        <v>11</v>
      </c>
      <c r="C289" s="1">
        <f>'Florida_Keys FR'!C336</f>
        <v>67665.103630987374</v>
      </c>
      <c r="D289" s="1">
        <f>Key_West!E420</f>
        <v>0</v>
      </c>
      <c r="E289" s="164">
        <f>'LEE County'!C264</f>
        <v>345412.51937231002</v>
      </c>
      <c r="F289" s="1">
        <f>+Metro_Dade!D385/1000</f>
        <v>0</v>
      </c>
      <c r="G289" s="1">
        <v>0</v>
      </c>
      <c r="H289" s="295">
        <f>'New Smyra Beach'!C217</f>
        <v>0</v>
      </c>
      <c r="I289" s="1"/>
      <c r="J289" s="1"/>
      <c r="K289" s="1"/>
      <c r="L289" s="1">
        <f t="shared" si="7"/>
        <v>413077.62300329737</v>
      </c>
      <c r="M289" s="54"/>
      <c r="O289" s="46"/>
    </row>
    <row r="290" spans="1:15" x14ac:dyDescent="0.2">
      <c r="A290" s="3">
        <v>2031</v>
      </c>
      <c r="B290" s="3">
        <v>12</v>
      </c>
      <c r="C290" s="1">
        <f>'Florida_Keys FR'!C337</f>
        <v>69636.610844878363</v>
      </c>
      <c r="D290" s="1">
        <f>Key_West!E421</f>
        <v>0</v>
      </c>
      <c r="E290" s="164">
        <f>'LEE County'!C265</f>
        <v>353950.97986993543</v>
      </c>
      <c r="F290" s="1">
        <f>+Metro_Dade!D386/1000</f>
        <v>0</v>
      </c>
      <c r="G290" s="1">
        <v>0</v>
      </c>
      <c r="H290" s="295">
        <f>'New Smyra Beach'!C218</f>
        <v>0</v>
      </c>
      <c r="I290" s="1"/>
      <c r="J290" s="1"/>
      <c r="K290" s="1"/>
      <c r="L290" s="1">
        <f t="shared" si="7"/>
        <v>423587.59071481379</v>
      </c>
      <c r="M290" s="54"/>
      <c r="O290" s="46"/>
    </row>
    <row r="291" spans="1:15" x14ac:dyDescent="0.2">
      <c r="A291" s="3">
        <v>2032</v>
      </c>
      <c r="B291" s="3">
        <v>1</v>
      </c>
      <c r="C291" s="1">
        <f>'Florida_Keys FR'!C338</f>
        <v>69655.785630015918</v>
      </c>
      <c r="D291" s="1">
        <f>Key_West!E422</f>
        <v>0</v>
      </c>
      <c r="E291" s="164">
        <f>'LEE County'!C266</f>
        <v>381181.40410414163</v>
      </c>
      <c r="F291" s="1">
        <f>+Metro_Dade!D387/1000</f>
        <v>0</v>
      </c>
      <c r="G291" s="1">
        <v>0</v>
      </c>
      <c r="H291" s="295">
        <f>'New Smyra Beach'!C219</f>
        <v>0</v>
      </c>
      <c r="I291" s="1"/>
      <c r="J291" s="1"/>
      <c r="K291" s="1"/>
      <c r="L291" s="1">
        <f t="shared" si="7"/>
        <v>450837.18973415752</v>
      </c>
      <c r="M291" s="54"/>
      <c r="O291" s="46"/>
    </row>
    <row r="292" spans="1:15" x14ac:dyDescent="0.2">
      <c r="A292" s="3">
        <v>2032</v>
      </c>
      <c r="B292" s="3">
        <v>2</v>
      </c>
      <c r="C292" s="1">
        <f>'Florida_Keys FR'!C339</f>
        <v>65974.697445886035</v>
      </c>
      <c r="D292" s="1">
        <f>Key_West!E423</f>
        <v>0</v>
      </c>
      <c r="E292" s="164">
        <f>'LEE County'!C267</f>
        <v>353919.32407280774</v>
      </c>
      <c r="F292" s="1">
        <f>+Metro_Dade!D388/1000</f>
        <v>0</v>
      </c>
      <c r="G292" s="1">
        <v>0</v>
      </c>
      <c r="H292" s="295">
        <f>'New Smyra Beach'!C220</f>
        <v>0</v>
      </c>
      <c r="I292" s="1"/>
      <c r="J292" s="1"/>
      <c r="K292" s="1"/>
      <c r="L292" s="1">
        <f t="shared" si="7"/>
        <v>419894.02151869377</v>
      </c>
      <c r="M292" s="54"/>
      <c r="O292" s="46"/>
    </row>
    <row r="293" spans="1:15" x14ac:dyDescent="0.2">
      <c r="A293" s="3">
        <v>2032</v>
      </c>
      <c r="B293" s="3">
        <v>3</v>
      </c>
      <c r="C293" s="1">
        <f>'Florida_Keys FR'!C340</f>
        <v>74291.183439159009</v>
      </c>
      <c r="D293" s="1">
        <f>Key_West!E424</f>
        <v>0</v>
      </c>
      <c r="E293" s="164">
        <f>'LEE County'!C268</f>
        <v>356584.07177360693</v>
      </c>
      <c r="F293" s="1">
        <f>+Metro_Dade!D389/1000</f>
        <v>0</v>
      </c>
      <c r="G293" s="1">
        <v>0</v>
      </c>
      <c r="H293" s="295">
        <f>'New Smyra Beach'!C221</f>
        <v>0</v>
      </c>
      <c r="I293" s="1"/>
      <c r="J293" s="1"/>
      <c r="K293" s="1"/>
      <c r="L293" s="1">
        <f t="shared" si="7"/>
        <v>430875.25521276594</v>
      </c>
      <c r="M293" s="54"/>
      <c r="O293" s="46"/>
    </row>
    <row r="294" spans="1:15" x14ac:dyDescent="0.2">
      <c r="A294" s="3">
        <v>2032</v>
      </c>
      <c r="B294" s="3">
        <v>4</v>
      </c>
      <c r="C294" s="1">
        <f>'Florida_Keys FR'!C341</f>
        <v>77879.653151508668</v>
      </c>
      <c r="D294" s="1">
        <f>Key_West!E425</f>
        <v>0</v>
      </c>
      <c r="E294" s="164">
        <f>'LEE County'!C269</f>
        <v>361922.73583974841</v>
      </c>
      <c r="F294" s="1">
        <f>+Metro_Dade!D390/1000</f>
        <v>0</v>
      </c>
      <c r="G294" s="1">
        <v>0</v>
      </c>
      <c r="H294" s="295">
        <f>'New Smyra Beach'!C222</f>
        <v>0</v>
      </c>
      <c r="I294" s="1"/>
      <c r="J294" s="1"/>
      <c r="K294" s="1"/>
      <c r="L294" s="1">
        <f t="shared" si="7"/>
        <v>439802.38899125706</v>
      </c>
      <c r="M294" s="54"/>
      <c r="O294" s="46"/>
    </row>
    <row r="295" spans="1:15" x14ac:dyDescent="0.2">
      <c r="A295" s="3">
        <v>2032</v>
      </c>
      <c r="B295" s="3">
        <v>5</v>
      </c>
      <c r="C295" s="1">
        <f>'Florida_Keys FR'!C342</f>
        <v>89074.032158261747</v>
      </c>
      <c r="D295" s="1">
        <f>Key_West!E426</f>
        <v>0</v>
      </c>
      <c r="E295" s="164">
        <f>'LEE County'!C270</f>
        <v>395253.36349782068</v>
      </c>
      <c r="F295" s="1">
        <f>+Metro_Dade!D391/1000</f>
        <v>0</v>
      </c>
      <c r="G295" s="1">
        <v>0</v>
      </c>
      <c r="H295" s="295">
        <f>'New Smyra Beach'!C223</f>
        <v>0</v>
      </c>
      <c r="I295" s="1"/>
      <c r="J295" s="1"/>
      <c r="K295" s="1"/>
      <c r="L295" s="1">
        <f t="shared" si="7"/>
        <v>484327.39565608243</v>
      </c>
      <c r="M295" s="54"/>
      <c r="O295" s="46"/>
    </row>
    <row r="296" spans="1:15" x14ac:dyDescent="0.2">
      <c r="A296" s="3">
        <v>2032</v>
      </c>
      <c r="B296" s="3">
        <v>6</v>
      </c>
      <c r="C296" s="1">
        <f>'Florida_Keys FR'!C343</f>
        <v>96986.209422602929</v>
      </c>
      <c r="D296" s="1">
        <f>Key_West!E427</f>
        <v>0</v>
      </c>
      <c r="E296" s="164">
        <f>'LEE County'!C271</f>
        <v>409799.35185423237</v>
      </c>
      <c r="F296" s="1">
        <f>+Metro_Dade!D392/1000</f>
        <v>0</v>
      </c>
      <c r="G296" s="1">
        <v>0</v>
      </c>
      <c r="H296" s="295">
        <f>'New Smyra Beach'!C224</f>
        <v>0</v>
      </c>
      <c r="I296" s="1"/>
      <c r="J296" s="1"/>
      <c r="K296" s="1"/>
      <c r="L296" s="1">
        <f t="shared" si="7"/>
        <v>506785.56127683527</v>
      </c>
      <c r="M296" s="54"/>
      <c r="O296" s="46"/>
    </row>
    <row r="297" spans="1:15" x14ac:dyDescent="0.2">
      <c r="A297" s="3">
        <v>2032</v>
      </c>
      <c r="B297" s="3">
        <v>7</v>
      </c>
      <c r="C297" s="1">
        <f>'Florida_Keys FR'!C344</f>
        <v>105730.07477939886</v>
      </c>
      <c r="D297" s="1">
        <f>Key_West!E428</f>
        <v>0</v>
      </c>
      <c r="E297" s="164">
        <f>'LEE County'!C272</f>
        <v>421170.49846745795</v>
      </c>
      <c r="F297" s="1">
        <f>+Metro_Dade!D393/1000</f>
        <v>0</v>
      </c>
      <c r="G297" s="1">
        <v>0</v>
      </c>
      <c r="H297" s="295">
        <f>'New Smyra Beach'!C225</f>
        <v>0</v>
      </c>
      <c r="I297" s="1"/>
      <c r="J297" s="1"/>
      <c r="K297" s="1"/>
      <c r="L297" s="1">
        <f t="shared" si="7"/>
        <v>526900.5732468568</v>
      </c>
      <c r="M297" s="54"/>
      <c r="O297" s="46"/>
    </row>
    <row r="298" spans="1:15" x14ac:dyDescent="0.2">
      <c r="A298" s="3">
        <v>2032</v>
      </c>
      <c r="B298" s="3">
        <v>8</v>
      </c>
      <c r="C298" s="1">
        <f>'Florida_Keys FR'!C345</f>
        <v>104918.38417525412</v>
      </c>
      <c r="D298" s="1">
        <f>Key_West!E429</f>
        <v>0</v>
      </c>
      <c r="E298" s="164">
        <f>'LEE County'!C273</f>
        <v>420516.0909168935</v>
      </c>
      <c r="F298" s="1">
        <f>+Metro_Dade!D394/1000</f>
        <v>0</v>
      </c>
      <c r="G298" s="1">
        <v>0</v>
      </c>
      <c r="H298" s="295">
        <f>'New Smyra Beach'!C226</f>
        <v>0</v>
      </c>
      <c r="I298" s="1"/>
      <c r="J298" s="1"/>
      <c r="K298" s="1"/>
      <c r="L298" s="1">
        <f t="shared" si="7"/>
        <v>525434.47509214759</v>
      </c>
      <c r="M298" s="54"/>
      <c r="O298" s="46"/>
    </row>
    <row r="299" spans="1:15" x14ac:dyDescent="0.2">
      <c r="A299" s="3">
        <v>2032</v>
      </c>
      <c r="B299" s="3">
        <v>9</v>
      </c>
      <c r="C299" s="1">
        <f>'Florida_Keys FR'!C346</f>
        <v>89852.760245170473</v>
      </c>
      <c r="D299" s="1">
        <f>Key_West!E430</f>
        <v>0</v>
      </c>
      <c r="E299" s="164">
        <f>'LEE County'!C274</f>
        <v>403844.47234009649</v>
      </c>
      <c r="F299" s="1">
        <f>+Metro_Dade!D395/1000</f>
        <v>0</v>
      </c>
      <c r="G299" s="1">
        <v>0</v>
      </c>
      <c r="H299" s="295">
        <f>'New Smyra Beach'!C227</f>
        <v>0</v>
      </c>
      <c r="I299" s="1"/>
      <c r="J299" s="1"/>
      <c r="K299" s="1"/>
      <c r="L299" s="1">
        <f t="shared" si="7"/>
        <v>493697.23258526693</v>
      </c>
      <c r="M299" s="54"/>
      <c r="O299" s="46"/>
    </row>
    <row r="300" spans="1:15" x14ac:dyDescent="0.2">
      <c r="A300" s="3">
        <v>2032</v>
      </c>
      <c r="B300" s="3">
        <v>10</v>
      </c>
      <c r="C300" s="1">
        <f>'Florida_Keys FR'!C347</f>
        <v>82986.270586913801</v>
      </c>
      <c r="D300" s="1">
        <f>Key_West!E431</f>
        <v>0</v>
      </c>
      <c r="E300" s="164">
        <f>'LEE County'!C275</f>
        <v>379412.858106728</v>
      </c>
      <c r="F300" s="1">
        <f>+Metro_Dade!D396/1000</f>
        <v>0</v>
      </c>
      <c r="G300" s="1">
        <v>0</v>
      </c>
      <c r="H300" s="295">
        <f>'New Smyra Beach'!C228</f>
        <v>0</v>
      </c>
      <c r="I300" s="1"/>
      <c r="J300" s="1"/>
      <c r="K300" s="1"/>
      <c r="L300" s="1">
        <f t="shared" si="7"/>
        <v>462399.1286936418</v>
      </c>
      <c r="M300" s="54"/>
      <c r="O300" s="46"/>
    </row>
    <row r="301" spans="1:15" x14ac:dyDescent="0.2">
      <c r="A301" s="3">
        <v>2032</v>
      </c>
      <c r="B301" s="3">
        <v>11</v>
      </c>
      <c r="C301" s="1">
        <f>'Florida_Keys FR'!C348</f>
        <v>68518.280126944475</v>
      </c>
      <c r="D301" s="1">
        <f>Key_West!E432</f>
        <v>0</v>
      </c>
      <c r="E301" s="164">
        <f>'LEE County'!C276</f>
        <v>350308.60112395574</v>
      </c>
      <c r="F301" s="1">
        <f>+Metro_Dade!D397/1000</f>
        <v>0</v>
      </c>
      <c r="G301" s="1">
        <v>0</v>
      </c>
      <c r="H301" s="295">
        <f>'New Smyra Beach'!C229</f>
        <v>0</v>
      </c>
      <c r="I301" s="1"/>
      <c r="J301" s="1"/>
      <c r="K301" s="1"/>
      <c r="L301" s="1">
        <f t="shared" si="7"/>
        <v>418826.88125090022</v>
      </c>
      <c r="M301" s="54"/>
      <c r="O301" s="46"/>
    </row>
    <row r="302" spans="1:15" x14ac:dyDescent="0.2">
      <c r="A302" s="3">
        <v>2032</v>
      </c>
      <c r="B302" s="3">
        <v>12</v>
      </c>
      <c r="C302" s="1">
        <f>'Florida_Keys FR'!C349</f>
        <v>70514.645702475958</v>
      </c>
      <c r="D302" s="1">
        <f>Key_West!E433</f>
        <v>0</v>
      </c>
      <c r="E302" s="164">
        <f>'LEE County'!C277</f>
        <v>358822.69723491685</v>
      </c>
      <c r="F302" s="1">
        <f>+Metro_Dade!D398/1000</f>
        <v>0</v>
      </c>
      <c r="G302" s="1">
        <v>0</v>
      </c>
      <c r="H302" s="295">
        <f>'New Smyra Beach'!C230</f>
        <v>0</v>
      </c>
      <c r="I302" s="1"/>
      <c r="J302" s="1"/>
      <c r="K302" s="1"/>
      <c r="L302" s="1">
        <f t="shared" si="7"/>
        <v>429337.34293739282</v>
      </c>
      <c r="M302" s="54"/>
      <c r="O302" s="46"/>
    </row>
    <row r="303" spans="1:15" x14ac:dyDescent="0.2">
      <c r="A303" s="3">
        <v>2033</v>
      </c>
      <c r="B303" s="3">
        <v>1</v>
      </c>
      <c r="C303" s="1">
        <f>'Florida_Keys FR'!C350</f>
        <v>70534.062258853286</v>
      </c>
      <c r="D303" s="1">
        <f>Key_West!E434</f>
        <v>0</v>
      </c>
      <c r="E303" s="164">
        <f>'LEE County'!C278</f>
        <v>385978.62855882052</v>
      </c>
      <c r="F303" s="1">
        <f>+Metro_Dade!D399/1000</f>
        <v>0</v>
      </c>
      <c r="G303" s="1">
        <v>0</v>
      </c>
      <c r="H303" s="295">
        <f>'New Smyra Beach'!C231</f>
        <v>0</v>
      </c>
      <c r="I303" s="1"/>
      <c r="J303" s="1"/>
      <c r="K303" s="1"/>
      <c r="L303" s="1">
        <f t="shared" si="7"/>
        <v>456512.69081767381</v>
      </c>
      <c r="M303" s="54"/>
      <c r="O303" s="46"/>
    </row>
    <row r="304" spans="1:15" x14ac:dyDescent="0.2">
      <c r="A304" s="3">
        <v>2033</v>
      </c>
      <c r="B304" s="3">
        <v>2</v>
      </c>
      <c r="C304" s="1">
        <f>'Florida_Keys FR'!C351</f>
        <v>66806.559929917348</v>
      </c>
      <c r="D304" s="1">
        <f>Key_West!E435</f>
        <v>0</v>
      </c>
      <c r="E304" s="164">
        <f>'LEE County'!C279</f>
        <v>358632.53860106331</v>
      </c>
      <c r="F304" s="1">
        <f>+Metro_Dade!D400/1000</f>
        <v>0</v>
      </c>
      <c r="G304" s="1">
        <v>0</v>
      </c>
      <c r="H304" s="295">
        <f>'New Smyra Beach'!C232</f>
        <v>0</v>
      </c>
      <c r="I304" s="1"/>
      <c r="J304" s="1"/>
      <c r="K304" s="1"/>
      <c r="L304" s="1">
        <f t="shared" si="7"/>
        <v>425439.09853098064</v>
      </c>
      <c r="M304" s="54"/>
      <c r="O304" s="46"/>
    </row>
    <row r="305" spans="1:15" x14ac:dyDescent="0.2">
      <c r="A305" s="3">
        <v>2033</v>
      </c>
      <c r="B305" s="3">
        <v>3</v>
      </c>
      <c r="C305" s="1">
        <f>'Florida_Keys FR'!C352</f>
        <v>75227.906922400696</v>
      </c>
      <c r="D305" s="1">
        <f>Key_West!E436</f>
        <v>0</v>
      </c>
      <c r="E305" s="164">
        <f>'LEE County'!C280</f>
        <v>361170.73889069649</v>
      </c>
      <c r="F305" s="1">
        <f>+Metro_Dade!D401/1000</f>
        <v>0</v>
      </c>
      <c r="G305" s="1">
        <v>0</v>
      </c>
      <c r="H305" s="295">
        <f>'New Smyra Beach'!C233</f>
        <v>0</v>
      </c>
      <c r="I305" s="1"/>
      <c r="J305" s="1"/>
      <c r="K305" s="1"/>
      <c r="L305" s="1">
        <f t="shared" si="7"/>
        <v>436398.64581309719</v>
      </c>
      <c r="M305" s="54"/>
      <c r="O305" s="46"/>
    </row>
    <row r="306" spans="1:15" x14ac:dyDescent="0.2">
      <c r="A306" s="3">
        <v>2033</v>
      </c>
      <c r="B306" s="3">
        <v>4</v>
      </c>
      <c r="C306" s="1">
        <f>'Florida_Keys FR'!C353</f>
        <v>78861.622970760203</v>
      </c>
      <c r="D306" s="1">
        <f>Key_West!E437</f>
        <v>0</v>
      </c>
      <c r="E306" s="164">
        <f>'LEE County'!C281</f>
        <v>366381.93898139178</v>
      </c>
      <c r="F306" s="1">
        <f>+Metro_Dade!D402/1000</f>
        <v>0</v>
      </c>
      <c r="G306" s="1">
        <v>0</v>
      </c>
      <c r="H306" s="295">
        <f>'New Smyra Beach'!C234</f>
        <v>0</v>
      </c>
      <c r="I306" s="1"/>
      <c r="J306" s="1"/>
      <c r="K306" s="1"/>
      <c r="L306" s="1">
        <f t="shared" si="7"/>
        <v>445243.561952152</v>
      </c>
      <c r="M306" s="54"/>
      <c r="O306" s="46"/>
    </row>
    <row r="307" spans="1:15" x14ac:dyDescent="0.2">
      <c r="A307" s="3">
        <v>2033</v>
      </c>
      <c r="B307" s="3">
        <v>5</v>
      </c>
      <c r="C307" s="1">
        <f>'Florida_Keys FR'!C354</f>
        <v>90197.149785510206</v>
      </c>
      <c r="D307" s="1">
        <f>Key_West!E438</f>
        <v>0</v>
      </c>
      <c r="E307" s="164">
        <f>'LEE County'!C282</f>
        <v>399568.34454465838</v>
      </c>
      <c r="F307" s="1">
        <f>+Metro_Dade!D403/1000</f>
        <v>0</v>
      </c>
      <c r="G307" s="1">
        <v>0</v>
      </c>
      <c r="H307" s="295">
        <f>'New Smyra Beach'!C235</f>
        <v>0</v>
      </c>
      <c r="I307" s="1"/>
      <c r="J307" s="1"/>
      <c r="K307" s="1"/>
      <c r="L307" s="1">
        <f t="shared" si="7"/>
        <v>489765.49433016859</v>
      </c>
      <c r="M307" s="54"/>
      <c r="O307" s="46"/>
    </row>
    <row r="308" spans="1:15" x14ac:dyDescent="0.2">
      <c r="A308" s="3">
        <v>2033</v>
      </c>
      <c r="B308" s="3">
        <v>6</v>
      </c>
      <c r="C308" s="1">
        <f>'Florida_Keys FR'!C355</f>
        <v>98209.0901967549</v>
      </c>
      <c r="D308" s="1">
        <f>Key_West!E439</f>
        <v>0</v>
      </c>
      <c r="E308" s="164">
        <f>'LEE County'!C283</f>
        <v>414022.68613210903</v>
      </c>
      <c r="F308" s="1">
        <f>+Metro_Dade!D404/1000</f>
        <v>0</v>
      </c>
      <c r="G308" s="1">
        <v>0</v>
      </c>
      <c r="H308" s="295">
        <f>'New Smyra Beach'!C236</f>
        <v>0</v>
      </c>
      <c r="I308" s="1"/>
      <c r="J308" s="1"/>
      <c r="K308" s="1"/>
      <c r="L308" s="1">
        <f t="shared" si="7"/>
        <v>512231.77632886393</v>
      </c>
      <c r="M308" s="54"/>
      <c r="O308" s="46"/>
    </row>
    <row r="309" spans="1:15" x14ac:dyDescent="0.2">
      <c r="A309" s="3">
        <v>2033</v>
      </c>
      <c r="B309" s="3">
        <v>7</v>
      </c>
      <c r="C309" s="1">
        <f>'Florida_Keys FR'!C356</f>
        <v>107063.20529833682</v>
      </c>
      <c r="D309" s="1">
        <f>Key_West!E440</f>
        <v>0</v>
      </c>
      <c r="E309" s="164">
        <f>'LEE County'!C284</f>
        <v>425321.05339994899</v>
      </c>
      <c r="F309" s="1">
        <f>+Metro_Dade!D405/1000</f>
        <v>0</v>
      </c>
      <c r="G309" s="1">
        <v>0</v>
      </c>
      <c r="H309" s="295">
        <f>'New Smyra Beach'!C237</f>
        <v>0</v>
      </c>
      <c r="I309" s="1"/>
      <c r="J309" s="1"/>
      <c r="K309" s="1"/>
      <c r="L309" s="1">
        <f t="shared" si="7"/>
        <v>532384.25869828579</v>
      </c>
      <c r="M309" s="54"/>
      <c r="O309" s="46"/>
    </row>
    <row r="310" spans="1:15" x14ac:dyDescent="0.2">
      <c r="A310" s="3">
        <v>2033</v>
      </c>
      <c r="B310" s="3">
        <v>8</v>
      </c>
      <c r="C310" s="1">
        <f>'Florida_Keys FR'!C357</f>
        <v>106241.28024085815</v>
      </c>
      <c r="D310" s="1">
        <f>Key_West!E441</f>
        <v>0</v>
      </c>
      <c r="E310" s="164">
        <f>'LEE County'!C285</f>
        <v>424592.62496826769</v>
      </c>
      <c r="F310" s="1">
        <f>+Metro_Dade!D406/1000</f>
        <v>0</v>
      </c>
      <c r="G310" s="1">
        <v>0</v>
      </c>
      <c r="H310" s="295">
        <f>'New Smyra Beach'!C238</f>
        <v>0</v>
      </c>
      <c r="I310" s="1"/>
      <c r="J310" s="1"/>
      <c r="K310" s="1"/>
      <c r="L310" s="1">
        <f t="shared" si="7"/>
        <v>530833.90520912583</v>
      </c>
      <c r="M310" s="54"/>
      <c r="O310" s="46"/>
    </row>
    <row r="311" spans="1:15" x14ac:dyDescent="0.2">
      <c r="A311" s="3">
        <v>2033</v>
      </c>
      <c r="B311" s="3">
        <v>9</v>
      </c>
      <c r="C311" s="1">
        <f>'Florida_Keys FR'!C358</f>
        <v>90985.696707606345</v>
      </c>
      <c r="D311" s="1">
        <f>Key_West!E442</f>
        <v>0</v>
      </c>
      <c r="E311" s="164">
        <f>'LEE County'!C286</f>
        <v>407910.07391801995</v>
      </c>
      <c r="F311" s="1">
        <f>+Metro_Dade!D407/1000</f>
        <v>0</v>
      </c>
      <c r="G311" s="1">
        <v>0</v>
      </c>
      <c r="H311" s="295">
        <f>'New Smyra Beach'!C239</f>
        <v>0</v>
      </c>
      <c r="I311" s="1"/>
      <c r="J311" s="1"/>
      <c r="K311" s="1"/>
      <c r="L311" s="1">
        <f t="shared" si="7"/>
        <v>498895.77062562632</v>
      </c>
      <c r="M311" s="54"/>
      <c r="O311" s="46"/>
    </row>
    <row r="312" spans="1:15" x14ac:dyDescent="0.2">
      <c r="A312" s="3">
        <v>2033</v>
      </c>
      <c r="B312" s="3">
        <v>10</v>
      </c>
      <c r="C312" s="1">
        <f>'Florida_Keys FR'!C359</f>
        <v>84032.628779727776</v>
      </c>
      <c r="D312" s="1">
        <f>Key_West!E443</f>
        <v>0</v>
      </c>
      <c r="E312" s="164">
        <f>'LEE County'!C287</f>
        <v>383497.25233850401</v>
      </c>
      <c r="F312" s="1">
        <f>+Metro_Dade!D408/1000</f>
        <v>0</v>
      </c>
      <c r="G312" s="1">
        <v>0</v>
      </c>
      <c r="H312" s="295">
        <f>'New Smyra Beach'!C240</f>
        <v>0</v>
      </c>
      <c r="I312" s="1"/>
      <c r="J312" s="1"/>
      <c r="K312" s="1"/>
      <c r="L312" s="1">
        <f t="shared" si="7"/>
        <v>467529.8811182318</v>
      </c>
      <c r="M312" s="54"/>
      <c r="O312" s="46"/>
    </row>
    <row r="313" spans="1:15" x14ac:dyDescent="0.2">
      <c r="A313" s="3">
        <v>2033</v>
      </c>
      <c r="B313" s="3">
        <v>11</v>
      </c>
      <c r="C313" s="1">
        <f>'Florida_Keys FR'!C360</f>
        <v>69382.214164000208</v>
      </c>
      <c r="D313" s="1">
        <f>Key_West!E444</f>
        <v>0</v>
      </c>
      <c r="E313" s="164">
        <f>'LEE County'!C288</f>
        <v>354453.43111551553</v>
      </c>
      <c r="F313" s="1">
        <f>+Metro_Dade!D409/1000</f>
        <v>0</v>
      </c>
      <c r="G313" s="1">
        <v>0</v>
      </c>
      <c r="H313" s="295">
        <f>'New Smyra Beach'!C241</f>
        <v>0</v>
      </c>
      <c r="I313" s="1"/>
      <c r="J313" s="1"/>
      <c r="K313" s="1"/>
      <c r="L313" s="1">
        <f t="shared" si="7"/>
        <v>423835.64527951577</v>
      </c>
      <c r="M313" s="54"/>
      <c r="O313" s="46"/>
    </row>
    <row r="314" spans="1:15" x14ac:dyDescent="0.2">
      <c r="A314" s="3">
        <v>2033</v>
      </c>
      <c r="B314" s="3">
        <v>12</v>
      </c>
      <c r="C314" s="1">
        <f>'Florida_Keys FR'!C361</f>
        <v>71403.751535553311</v>
      </c>
      <c r="D314" s="1">
        <f>Key_West!E445</f>
        <v>0</v>
      </c>
      <c r="E314" s="164">
        <f>'LEE County'!C289</f>
        <v>362955.07183290919</v>
      </c>
      <c r="F314" s="1">
        <f>+Metro_Dade!D410/1000</f>
        <v>0</v>
      </c>
      <c r="G314" s="1">
        <v>0</v>
      </c>
      <c r="H314" s="295">
        <f>'New Smyra Beach'!C242</f>
        <v>0</v>
      </c>
      <c r="I314" s="1"/>
      <c r="J314" s="1"/>
      <c r="K314" s="1"/>
      <c r="L314" s="1">
        <f t="shared" si="7"/>
        <v>434358.8233684625</v>
      </c>
      <c r="M314" s="54"/>
      <c r="O314" s="46"/>
    </row>
    <row r="315" spans="1:15" x14ac:dyDescent="0.2">
      <c r="A315" s="3">
        <v>2034</v>
      </c>
      <c r="B315" s="3">
        <v>1</v>
      </c>
      <c r="C315" s="1">
        <f>'Florida_Keys FR'!C362</f>
        <v>71423.412911618245</v>
      </c>
      <c r="D315" s="1">
        <f>Key_West!E446</f>
        <v>0</v>
      </c>
      <c r="E315" s="164">
        <f>'LEE County'!C290</f>
        <v>390064.91089841438</v>
      </c>
      <c r="F315" s="1">
        <f>+Metro_Dade!D411/1000</f>
        <v>0</v>
      </c>
      <c r="G315" s="1">
        <v>0</v>
      </c>
      <c r="H315" s="295">
        <f>'New Smyra Beach'!C243</f>
        <v>0</v>
      </c>
      <c r="I315" s="1"/>
      <c r="J315" s="1"/>
      <c r="K315" s="1"/>
      <c r="L315" s="1">
        <f t="shared" si="7"/>
        <v>461488.32381003263</v>
      </c>
      <c r="M315" s="54"/>
      <c r="O315" s="46"/>
    </row>
    <row r="316" spans="1:15" x14ac:dyDescent="0.2">
      <c r="A316" s="3">
        <v>2034</v>
      </c>
      <c r="B316" s="3">
        <v>2</v>
      </c>
      <c r="C316" s="1">
        <f>'Florida_Keys FR'!C363</f>
        <v>67648.911210701495</v>
      </c>
      <c r="D316" s="1">
        <f>Key_West!E447</f>
        <v>0</v>
      </c>
      <c r="E316" s="164">
        <f>'LEE County'!C291</f>
        <v>362650.18368160009</v>
      </c>
      <c r="F316" s="1">
        <f>+Metro_Dade!D412/1000</f>
        <v>0</v>
      </c>
      <c r="G316" s="1">
        <v>0</v>
      </c>
      <c r="H316" s="295">
        <f>'New Smyra Beach'!C244</f>
        <v>0</v>
      </c>
      <c r="I316" s="1"/>
      <c r="J316" s="1"/>
      <c r="K316" s="1"/>
      <c r="L316" s="1">
        <f t="shared" si="7"/>
        <v>430299.0948923016</v>
      </c>
      <c r="M316" s="54"/>
      <c r="O316" s="46"/>
    </row>
    <row r="317" spans="1:15" x14ac:dyDescent="0.2">
      <c r="A317" s="3">
        <v>2034</v>
      </c>
      <c r="B317" s="3">
        <v>3</v>
      </c>
      <c r="C317" s="1">
        <f>'Florida_Keys FR'!C364</f>
        <v>76176.441374904636</v>
      </c>
      <c r="D317" s="1">
        <f>Key_West!E448</f>
        <v>0</v>
      </c>
      <c r="E317" s="164">
        <f>'LEE County'!C292</f>
        <v>365103.06285675842</v>
      </c>
      <c r="F317" s="1">
        <f>+Metro_Dade!D413/1000</f>
        <v>0</v>
      </c>
      <c r="G317" s="1">
        <v>0</v>
      </c>
      <c r="H317" s="295">
        <f>'New Smyra Beach'!C245</f>
        <v>0</v>
      </c>
      <c r="I317" s="1"/>
      <c r="J317" s="1"/>
      <c r="K317" s="1"/>
      <c r="L317" s="1">
        <f t="shared" si="7"/>
        <v>441279.50423166307</v>
      </c>
      <c r="M317" s="54"/>
      <c r="O317" s="46"/>
    </row>
    <row r="318" spans="1:15" x14ac:dyDescent="0.2">
      <c r="A318" s="3">
        <v>2034</v>
      </c>
      <c r="B318" s="3">
        <v>4</v>
      </c>
      <c r="C318" s="1">
        <f>'Florida_Keys FR'!C365</f>
        <v>79855.974261768497</v>
      </c>
      <c r="D318" s="1">
        <f>Key_West!E449</f>
        <v>0</v>
      </c>
      <c r="E318" s="164">
        <f>'LEE County'!C293</f>
        <v>370216.74355104472</v>
      </c>
      <c r="F318" s="1">
        <f>+Metro_Dade!D414/1000</f>
        <v>0</v>
      </c>
      <c r="G318" s="1">
        <v>0</v>
      </c>
      <c r="H318" s="295">
        <f>'New Smyra Beach'!C246</f>
        <v>0</v>
      </c>
      <c r="I318" s="1"/>
      <c r="J318" s="1"/>
      <c r="K318" s="1"/>
      <c r="L318" s="1">
        <f t="shared" si="7"/>
        <v>450072.71781281324</v>
      </c>
      <c r="M318" s="54"/>
      <c r="O318" s="46"/>
    </row>
    <row r="319" spans="1:15" x14ac:dyDescent="0.2">
      <c r="A319" s="3">
        <v>2034</v>
      </c>
      <c r="B319" s="3">
        <v>5</v>
      </c>
      <c r="C319" s="1">
        <f>'Florida_Keys FR'!C366</f>
        <v>91334.428590534866</v>
      </c>
      <c r="D319" s="1">
        <f>Key_West!E450</f>
        <v>0</v>
      </c>
      <c r="E319" s="164">
        <f>'LEE County'!C294</f>
        <v>403282.64849150943</v>
      </c>
      <c r="F319" s="1">
        <f>+Metro_Dade!D415/1000</f>
        <v>0</v>
      </c>
      <c r="G319" s="1">
        <v>0</v>
      </c>
      <c r="H319" s="295">
        <f>'New Smyra Beach'!C247</f>
        <v>0</v>
      </c>
      <c r="I319" s="1"/>
      <c r="J319" s="1"/>
      <c r="K319" s="1"/>
      <c r="L319" s="1">
        <f t="shared" si="7"/>
        <v>494617.07708204433</v>
      </c>
      <c r="M319" s="54"/>
      <c r="O319" s="46"/>
    </row>
    <row r="320" spans="1:15" x14ac:dyDescent="0.2">
      <c r="A320" s="3">
        <v>2034</v>
      </c>
      <c r="B320" s="3">
        <v>6</v>
      </c>
      <c r="C320" s="1">
        <f>'Florida_Keys FR'!C367</f>
        <v>99447.390043336796</v>
      </c>
      <c r="D320" s="1">
        <f>Key_West!E451</f>
        <v>0</v>
      </c>
      <c r="E320" s="164">
        <f>'LEE County'!C295</f>
        <v>417663.30357091932</v>
      </c>
      <c r="F320" s="1">
        <f>+Metro_Dade!D416/1000</f>
        <v>0</v>
      </c>
      <c r="G320" s="1">
        <v>0</v>
      </c>
      <c r="H320" s="295">
        <f>'New Smyra Beach'!C248</f>
        <v>0</v>
      </c>
      <c r="I320" s="1"/>
      <c r="J320" s="1"/>
      <c r="K320" s="1"/>
      <c r="L320" s="1">
        <f t="shared" si="7"/>
        <v>517110.6936142561</v>
      </c>
      <c r="M320" s="54"/>
      <c r="O320" s="46"/>
    </row>
    <row r="321" spans="1:15" x14ac:dyDescent="0.2">
      <c r="A321" s="3">
        <v>2034</v>
      </c>
      <c r="B321" s="3">
        <v>7</v>
      </c>
      <c r="C321" s="1">
        <f>'Florida_Keys FR'!C368</f>
        <v>108413.14500788806</v>
      </c>
      <c r="D321" s="1">
        <f>Key_West!E452</f>
        <v>0</v>
      </c>
      <c r="E321" s="164">
        <f>'LEE County'!C296</f>
        <v>428918.71996336349</v>
      </c>
      <c r="F321" s="1">
        <f>+Metro_Dade!D417/1000</f>
        <v>0</v>
      </c>
      <c r="G321" s="1">
        <v>0</v>
      </c>
      <c r="H321" s="295">
        <f>'New Smyra Beach'!C249</f>
        <v>0</v>
      </c>
      <c r="I321" s="1"/>
      <c r="J321" s="1"/>
      <c r="K321" s="1"/>
      <c r="L321" s="1">
        <f t="shared" si="7"/>
        <v>537331.86497125158</v>
      </c>
      <c r="M321" s="54"/>
      <c r="O321" s="46"/>
    </row>
    <row r="322" spans="1:15" x14ac:dyDescent="0.2">
      <c r="A322" s="3">
        <v>2034</v>
      </c>
      <c r="B322" s="3">
        <v>8</v>
      </c>
      <c r="C322" s="1">
        <f>'Florida_Keys FR'!C369</f>
        <v>107580.85645278875</v>
      </c>
      <c r="D322" s="1">
        <f>Key_West!E453</f>
        <v>0</v>
      </c>
      <c r="E322" s="164">
        <f>'LEE County'!C297</f>
        <v>428169.84604816383</v>
      </c>
      <c r="F322" s="1">
        <f>+Metro_Dade!D418/1000</f>
        <v>0</v>
      </c>
      <c r="G322" s="1">
        <v>0</v>
      </c>
      <c r="H322" s="295">
        <f>'New Smyra Beach'!C250</f>
        <v>0</v>
      </c>
      <c r="I322" s="1"/>
      <c r="J322" s="1"/>
      <c r="K322" s="1"/>
      <c r="L322" s="1">
        <f t="shared" si="7"/>
        <v>535750.70250095264</v>
      </c>
      <c r="M322" s="54"/>
      <c r="O322" s="46"/>
    </row>
    <row r="323" spans="1:15" x14ac:dyDescent="0.2">
      <c r="A323" s="3">
        <v>2034</v>
      </c>
      <c r="B323" s="3">
        <v>9</v>
      </c>
      <c r="C323" s="1">
        <f>'Florida_Keys FR'!C370</f>
        <v>92132.918151654521</v>
      </c>
      <c r="D323" s="1">
        <f>Key_West!E454</f>
        <v>0</v>
      </c>
      <c r="E323" s="164">
        <f>'LEE County'!C298</f>
        <v>411532.30531772872</v>
      </c>
      <c r="F323" s="1">
        <f>+Metro_Dade!D419/1000</f>
        <v>0</v>
      </c>
      <c r="G323" s="1">
        <v>0</v>
      </c>
      <c r="H323" s="295">
        <f>'New Smyra Beach'!C251</f>
        <v>0</v>
      </c>
      <c r="I323" s="1"/>
      <c r="J323" s="1"/>
      <c r="K323" s="1"/>
      <c r="L323" s="1">
        <f t="shared" si="7"/>
        <v>503665.22346938326</v>
      </c>
      <c r="M323" s="54"/>
      <c r="O323" s="46"/>
    </row>
    <row r="324" spans="1:15" x14ac:dyDescent="0.2">
      <c r="A324" s="3">
        <v>2034</v>
      </c>
      <c r="B324" s="3">
        <v>10</v>
      </c>
      <c r="C324" s="1">
        <f>'Florida_Keys FR'!C371</f>
        <v>85092.180305124668</v>
      </c>
      <c r="D324" s="1">
        <f>Key_West!E455</f>
        <v>0</v>
      </c>
      <c r="E324" s="164">
        <f>'LEE County'!C299</f>
        <v>387182.06037779152</v>
      </c>
      <c r="F324" s="1">
        <f>+Metro_Dade!D420/1000</f>
        <v>0</v>
      </c>
      <c r="G324" s="1">
        <v>0</v>
      </c>
      <c r="H324" s="295">
        <f>'New Smyra Beach'!C252</f>
        <v>0</v>
      </c>
      <c r="I324" s="1"/>
      <c r="J324" s="1"/>
      <c r="K324" s="1"/>
      <c r="L324" s="1">
        <f t="shared" ref="L324:L387" si="8">SUM(C324:K324)</f>
        <v>472274.24068291619</v>
      </c>
      <c r="M324" s="54"/>
      <c r="O324" s="46"/>
    </row>
    <row r="325" spans="1:15" x14ac:dyDescent="0.2">
      <c r="A325" s="3">
        <v>2034</v>
      </c>
      <c r="B325" s="3">
        <v>11</v>
      </c>
      <c r="C325" s="1">
        <f>'Florida_Keys FR'!C372</f>
        <v>70257.041381956005</v>
      </c>
      <c r="D325" s="1">
        <f>Key_West!E456</f>
        <v>0</v>
      </c>
      <c r="E325" s="164">
        <f>'LEE County'!C300</f>
        <v>358220.47542848322</v>
      </c>
      <c r="F325" s="1">
        <f>+Metro_Dade!D421/1000</f>
        <v>0</v>
      </c>
      <c r="G325" s="1">
        <v>0</v>
      </c>
      <c r="H325" s="295">
        <f>'New Smyra Beach'!C253</f>
        <v>0</v>
      </c>
      <c r="I325" s="1"/>
      <c r="J325" s="1"/>
      <c r="K325" s="1"/>
      <c r="L325" s="1">
        <f t="shared" si="8"/>
        <v>428477.51681043924</v>
      </c>
      <c r="M325" s="54"/>
      <c r="O325" s="46"/>
    </row>
    <row r="326" spans="1:15" x14ac:dyDescent="0.2">
      <c r="A326" s="3">
        <v>2034</v>
      </c>
      <c r="B326" s="3">
        <v>12</v>
      </c>
      <c r="C326" s="1">
        <f>'Florida_Keys FR'!C373</f>
        <v>72304.067935946659</v>
      </c>
      <c r="D326" s="1">
        <f>Key_West!E457</f>
        <v>0</v>
      </c>
      <c r="E326" s="164">
        <f>'LEE County'!C301</f>
        <v>366730.18872397346</v>
      </c>
      <c r="F326" s="1">
        <f>+Metro_Dade!D422/1000</f>
        <v>0</v>
      </c>
      <c r="G326" s="1">
        <v>0</v>
      </c>
      <c r="H326" s="295">
        <f>'New Smyra Beach'!C254</f>
        <v>0</v>
      </c>
      <c r="I326" s="1"/>
      <c r="J326" s="1"/>
      <c r="K326" s="1"/>
      <c r="L326" s="1">
        <f t="shared" si="8"/>
        <v>439034.25665992009</v>
      </c>
      <c r="M326" s="54"/>
      <c r="O326" s="46"/>
    </row>
    <row r="327" spans="1:15" x14ac:dyDescent="0.2">
      <c r="A327" s="3">
        <v>2035</v>
      </c>
      <c r="B327" s="3">
        <v>1</v>
      </c>
      <c r="C327" s="1">
        <f>'Florida_Keys FR'!C374</f>
        <v>72323.977218584361</v>
      </c>
      <c r="D327" s="1">
        <f>Key_West!E458</f>
        <v>0</v>
      </c>
      <c r="E327" s="164">
        <f>'LEE County'!C302</f>
        <v>393829.94883994665</v>
      </c>
      <c r="F327" s="1">
        <f>+Metro_Dade!D423/1000</f>
        <v>0</v>
      </c>
      <c r="G327" s="1">
        <v>0</v>
      </c>
      <c r="H327" s="295">
        <f>'New Smyra Beach'!C255</f>
        <v>0</v>
      </c>
      <c r="I327" s="1"/>
      <c r="J327" s="1"/>
      <c r="K327" s="1"/>
      <c r="L327" s="1">
        <f t="shared" si="8"/>
        <v>466153.92605853104</v>
      </c>
      <c r="M327" s="54"/>
      <c r="O327" s="46"/>
    </row>
    <row r="328" spans="1:15" x14ac:dyDescent="0.2">
      <c r="A328" s="3">
        <v>2035</v>
      </c>
      <c r="B328" s="3">
        <v>2</v>
      </c>
      <c r="C328" s="1">
        <f>'Florida_Keys FR'!C375</f>
        <v>68501.883539493254</v>
      </c>
      <c r="D328" s="1">
        <f>Key_West!E459</f>
        <v>0</v>
      </c>
      <c r="E328" s="164">
        <f>'LEE County'!C303</f>
        <v>366410.35169208102</v>
      </c>
      <c r="F328" s="1">
        <f>+Metro_Dade!D424/1000</f>
        <v>0</v>
      </c>
      <c r="G328" s="1">
        <v>0</v>
      </c>
      <c r="H328" s="295">
        <f>'New Smyra Beach'!C256</f>
        <v>0</v>
      </c>
      <c r="I328" s="1"/>
      <c r="J328" s="1"/>
      <c r="K328" s="1"/>
      <c r="L328" s="1">
        <f t="shared" si="8"/>
        <v>434912.23523157428</v>
      </c>
      <c r="M328" s="54"/>
      <c r="O328" s="46"/>
    </row>
    <row r="329" spans="1:15" x14ac:dyDescent="0.2">
      <c r="A329" s="3">
        <v>2035</v>
      </c>
      <c r="B329" s="3">
        <v>3</v>
      </c>
      <c r="C329" s="1">
        <f>'Florida_Keys FR'!C376</f>
        <v>77136.935718948764</v>
      </c>
      <c r="D329" s="1">
        <f>Key_West!E460</f>
        <v>0</v>
      </c>
      <c r="E329" s="164">
        <f>'LEE County'!C304</f>
        <v>368850.57926323963</v>
      </c>
      <c r="F329" s="1">
        <f>+Metro_Dade!D425/1000</f>
        <v>0</v>
      </c>
      <c r="G329" s="1">
        <v>0</v>
      </c>
      <c r="H329" s="295">
        <f>'New Smyra Beach'!C257</f>
        <v>0</v>
      </c>
      <c r="I329" s="1"/>
      <c r="J329" s="1"/>
      <c r="K329" s="1"/>
      <c r="L329" s="1">
        <f t="shared" si="8"/>
        <v>445987.51498218841</v>
      </c>
      <c r="M329" s="54"/>
      <c r="O329" s="46"/>
    </row>
    <row r="330" spans="1:15" x14ac:dyDescent="0.2">
      <c r="A330" s="3">
        <v>2035</v>
      </c>
      <c r="B330" s="3">
        <v>4</v>
      </c>
      <c r="C330" s="1">
        <f>'Florida_Keys FR'!C377</f>
        <v>80862.863140169531</v>
      </c>
      <c r="D330" s="1">
        <f>Key_West!E461</f>
        <v>0</v>
      </c>
      <c r="E330" s="164">
        <f>'LEE County'!C305</f>
        <v>373947.21004063927</v>
      </c>
      <c r="F330" s="1">
        <f>+Metro_Dade!D426/1000</f>
        <v>0</v>
      </c>
      <c r="G330" s="1">
        <v>0</v>
      </c>
      <c r="H330" s="295">
        <f>'New Smyra Beach'!C258</f>
        <v>0</v>
      </c>
      <c r="I330" s="1"/>
      <c r="J330" s="1"/>
      <c r="K330" s="1"/>
      <c r="L330" s="1">
        <f t="shared" si="8"/>
        <v>454810.0731808088</v>
      </c>
      <c r="M330" s="54"/>
      <c r="O330" s="46"/>
    </row>
    <row r="331" spans="1:15" x14ac:dyDescent="0.2">
      <c r="A331" s="3">
        <v>2035</v>
      </c>
      <c r="B331" s="3">
        <v>5</v>
      </c>
      <c r="C331" s="1">
        <f>'Florida_Keys FR'!C378</f>
        <v>92486.047128948368</v>
      </c>
      <c r="D331" s="1">
        <f>Key_West!E462</f>
        <v>0</v>
      </c>
      <c r="E331" s="164">
        <f>'LEE County'!C306</f>
        <v>406957.33450793358</v>
      </c>
      <c r="F331" s="1">
        <f>+Metro_Dade!D427/1000</f>
        <v>0</v>
      </c>
      <c r="G331" s="1">
        <v>0</v>
      </c>
      <c r="H331" s="295">
        <f>'New Smyra Beach'!C259</f>
        <v>0</v>
      </c>
      <c r="I331" s="1"/>
      <c r="J331" s="1"/>
      <c r="K331" s="1"/>
      <c r="L331" s="1">
        <f t="shared" si="8"/>
        <v>499443.38163688197</v>
      </c>
      <c r="M331" s="54"/>
      <c r="O331" s="46"/>
    </row>
    <row r="332" spans="1:15" x14ac:dyDescent="0.2">
      <c r="A332" s="3">
        <v>2035</v>
      </c>
      <c r="B332" s="3">
        <v>6</v>
      </c>
      <c r="C332" s="1">
        <f>'Florida_Keys FR'!C379</f>
        <v>100701.30337851707</v>
      </c>
      <c r="D332" s="1">
        <f>Key_West!E463</f>
        <v>0</v>
      </c>
      <c r="E332" s="164">
        <f>'LEE County'!C307</f>
        <v>421305.17460751208</v>
      </c>
      <c r="F332" s="1">
        <f>+Metro_Dade!D428/1000</f>
        <v>0</v>
      </c>
      <c r="G332" s="1">
        <v>0</v>
      </c>
      <c r="H332" s="295">
        <f>'New Smyra Beach'!C260</f>
        <v>0</v>
      </c>
      <c r="I332" s="1"/>
      <c r="J332" s="1"/>
      <c r="K332" s="1"/>
      <c r="L332" s="1">
        <f t="shared" si="8"/>
        <v>522006.47798602912</v>
      </c>
      <c r="M332" s="54"/>
      <c r="O332" s="46"/>
    </row>
    <row r="333" spans="1:15" x14ac:dyDescent="0.2">
      <c r="A333" s="3">
        <v>2035</v>
      </c>
      <c r="B333" s="3">
        <v>7</v>
      </c>
      <c r="C333" s="1">
        <f>'Florida_Keys FR'!C380</f>
        <v>109780.10585195835</v>
      </c>
      <c r="D333" s="1">
        <f>Key_West!E464</f>
        <v>0</v>
      </c>
      <c r="E333" s="164">
        <f>'LEE County'!C308</f>
        <v>432523.14834027574</v>
      </c>
      <c r="F333" s="1">
        <f>+Metro_Dade!D429/1000</f>
        <v>0</v>
      </c>
      <c r="G333" s="1">
        <v>0</v>
      </c>
      <c r="H333" s="295">
        <f>'New Smyra Beach'!C261</f>
        <v>0</v>
      </c>
      <c r="I333" s="1"/>
      <c r="J333" s="1"/>
      <c r="K333" s="1"/>
      <c r="L333" s="1">
        <f t="shared" si="8"/>
        <v>542303.25419223413</v>
      </c>
      <c r="M333" s="54"/>
      <c r="O333" s="46"/>
    </row>
    <row r="334" spans="1:15" x14ac:dyDescent="0.2">
      <c r="A334" s="3">
        <v>2035</v>
      </c>
      <c r="B334" s="3">
        <v>8</v>
      </c>
      <c r="C334" s="1">
        <f>'Florida_Keys FR'!C381</f>
        <v>108937.32312785668</v>
      </c>
      <c r="D334" s="1">
        <f>Key_West!E465</f>
        <v>0</v>
      </c>
      <c r="E334" s="164">
        <f>'LEE County'!C309</f>
        <v>431724.53205401613</v>
      </c>
      <c r="F334" s="1">
        <f>+Metro_Dade!D430/1000</f>
        <v>0</v>
      </c>
      <c r="G334" s="1">
        <v>0</v>
      </c>
      <c r="H334" s="295">
        <f>'New Smyra Beach'!C262</f>
        <v>0</v>
      </c>
      <c r="I334" s="1"/>
      <c r="J334" s="1"/>
      <c r="K334" s="1"/>
      <c r="L334" s="1">
        <f t="shared" si="8"/>
        <v>540661.85518187284</v>
      </c>
      <c r="M334" s="54"/>
      <c r="O334" s="46"/>
    </row>
    <row r="335" spans="1:15" x14ac:dyDescent="0.2">
      <c r="A335" s="3">
        <v>2035</v>
      </c>
      <c r="B335" s="3">
        <v>9</v>
      </c>
      <c r="C335" s="1">
        <f>'Florida_Keys FR'!C382</f>
        <v>93294.604693946807</v>
      </c>
      <c r="D335" s="1">
        <f>Key_West!E466</f>
        <v>0</v>
      </c>
      <c r="E335" s="164">
        <f>'LEE County'!C310</f>
        <v>415106.78781576233</v>
      </c>
      <c r="F335" s="1">
        <f>+Metro_Dade!D431/1000</f>
        <v>0</v>
      </c>
      <c r="G335" s="1">
        <v>0</v>
      </c>
      <c r="H335" s="295">
        <f>'New Smyra Beach'!C263</f>
        <v>0</v>
      </c>
      <c r="I335" s="1"/>
      <c r="J335" s="1"/>
      <c r="K335" s="1"/>
      <c r="L335" s="1">
        <f t="shared" si="8"/>
        <v>508401.39250970911</v>
      </c>
      <c r="M335" s="54"/>
      <c r="O335" s="46"/>
    </row>
    <row r="336" spans="1:15" x14ac:dyDescent="0.2">
      <c r="A336" s="3">
        <v>2035</v>
      </c>
      <c r="B336" s="3">
        <v>10</v>
      </c>
      <c r="C336" s="1">
        <f>'Florida_Keys FR'!C383</f>
        <v>86165.0915153401</v>
      </c>
      <c r="D336" s="1">
        <f>Key_West!E467</f>
        <v>0</v>
      </c>
      <c r="E336" s="164">
        <f>'LEE County'!C311</f>
        <v>390846.32001223403</v>
      </c>
      <c r="F336" s="1">
        <f>+Metro_Dade!D432/1000</f>
        <v>0</v>
      </c>
      <c r="G336" s="1">
        <v>0</v>
      </c>
      <c r="H336" s="295">
        <f>'New Smyra Beach'!C264</f>
        <v>0</v>
      </c>
      <c r="I336" s="1"/>
      <c r="J336" s="1"/>
      <c r="K336" s="1"/>
      <c r="L336" s="1">
        <f t="shared" si="8"/>
        <v>477011.41152757412</v>
      </c>
      <c r="M336" s="54"/>
      <c r="O336" s="46"/>
    </row>
    <row r="337" spans="1:15" x14ac:dyDescent="0.2">
      <c r="A337" s="3">
        <v>2035</v>
      </c>
      <c r="B337" s="3">
        <v>11</v>
      </c>
      <c r="C337" s="1">
        <f>'Florida_Keys FR'!C384</f>
        <v>71142.899130869875</v>
      </c>
      <c r="D337" s="1">
        <f>Key_West!E468</f>
        <v>0</v>
      </c>
      <c r="E337" s="164">
        <f>'LEE County'!C312</f>
        <v>362081.35339534818</v>
      </c>
      <c r="F337" s="1">
        <f>+Metro_Dade!D433/1000</f>
        <v>0</v>
      </c>
      <c r="G337" s="1">
        <v>0</v>
      </c>
      <c r="H337" s="295">
        <f>'New Smyra Beach'!C265</f>
        <v>0</v>
      </c>
      <c r="I337" s="1"/>
      <c r="J337" s="1"/>
      <c r="K337" s="1"/>
      <c r="L337" s="1">
        <f t="shared" si="8"/>
        <v>433224.25252621807</v>
      </c>
      <c r="M337" s="54"/>
      <c r="O337" s="46"/>
    </row>
    <row r="338" spans="1:15" x14ac:dyDescent="0.2">
      <c r="A338" s="3">
        <v>2035</v>
      </c>
      <c r="B338" s="3">
        <v>12</v>
      </c>
      <c r="C338" s="1">
        <f>'Florida_Keys FR'!C385</f>
        <v>73215.736255579352</v>
      </c>
      <c r="D338" s="1">
        <f>Key_West!E469</f>
        <v>0</v>
      </c>
      <c r="E338" s="164">
        <f>'LEE County'!C313</f>
        <v>370740.59043775243</v>
      </c>
      <c r="F338" s="1">
        <f>+Metro_Dade!D434/1000</f>
        <v>0</v>
      </c>
      <c r="G338" s="1">
        <v>0</v>
      </c>
      <c r="H338" s="295">
        <f>'New Smyra Beach'!C266</f>
        <v>0</v>
      </c>
      <c r="I338" s="1"/>
      <c r="J338" s="1"/>
      <c r="K338" s="1"/>
      <c r="L338" s="1">
        <f t="shared" si="8"/>
        <v>443956.32669333176</v>
      </c>
      <c r="M338" s="54"/>
      <c r="O338" s="46"/>
    </row>
    <row r="339" spans="1:15" x14ac:dyDescent="0.2">
      <c r="A339" s="3">
        <v>2036</v>
      </c>
      <c r="B339" s="3">
        <v>1</v>
      </c>
      <c r="C339" s="1">
        <f>'Florida_Keys FR'!C386</f>
        <v>73235.896570596917</v>
      </c>
      <c r="D339" s="1">
        <f>Key_West!E470</f>
        <v>0</v>
      </c>
      <c r="E339" s="164">
        <f>'LEE County'!C314</f>
        <v>397925.25374478131</v>
      </c>
      <c r="F339" s="1">
        <f>+Metro_Dade!D435/1000</f>
        <v>0</v>
      </c>
      <c r="G339" s="1">
        <v>0</v>
      </c>
      <c r="H339" s="295">
        <f>'New Smyra Beach'!C267</f>
        <v>0</v>
      </c>
      <c r="I339" s="1"/>
      <c r="J339" s="1"/>
      <c r="K339" s="1"/>
      <c r="L339" s="1">
        <f t="shared" si="8"/>
        <v>471161.15031537821</v>
      </c>
      <c r="M339" s="54"/>
      <c r="O339" s="46"/>
    </row>
    <row r="340" spans="1:15" x14ac:dyDescent="0.2">
      <c r="A340" s="3">
        <v>2036</v>
      </c>
      <c r="B340" s="3">
        <v>2</v>
      </c>
      <c r="C340" s="1">
        <f>'Florida_Keys FR'!C387</f>
        <v>69365.610835078463</v>
      </c>
      <c r="D340" s="1">
        <f>Key_West!E471</f>
        <v>0</v>
      </c>
      <c r="E340" s="164">
        <f>'LEE County'!C315</f>
        <v>370484.06210974517</v>
      </c>
      <c r="F340" s="1">
        <f>+Metro_Dade!D436/1000</f>
        <v>0</v>
      </c>
      <c r="G340" s="1">
        <v>0</v>
      </c>
      <c r="H340" s="295">
        <f>'New Smyra Beach'!C268</f>
        <v>0</v>
      </c>
      <c r="I340" s="1"/>
      <c r="J340" s="1"/>
      <c r="K340" s="1"/>
      <c r="L340" s="1">
        <f t="shared" si="8"/>
        <v>439849.67294482363</v>
      </c>
      <c r="M340" s="54"/>
      <c r="O340" s="46"/>
    </row>
    <row r="341" spans="1:15" x14ac:dyDescent="0.2">
      <c r="A341" s="3">
        <v>2036</v>
      </c>
      <c r="B341" s="3">
        <v>3</v>
      </c>
      <c r="C341" s="1">
        <f>'Florida_Keys FR'!C388</f>
        <v>78109.54075454385</v>
      </c>
      <c r="D341" s="1">
        <f>Key_West!E472</f>
        <v>0</v>
      </c>
      <c r="E341" s="164">
        <f>'LEE County'!C316</f>
        <v>372840.56869501609</v>
      </c>
      <c r="F341" s="1">
        <f>+Metro_Dade!D437/1000</f>
        <v>0</v>
      </c>
      <c r="G341" s="1">
        <v>0</v>
      </c>
      <c r="H341" s="295">
        <f>'New Smyra Beach'!C269</f>
        <v>0</v>
      </c>
      <c r="I341" s="1"/>
      <c r="J341" s="1"/>
      <c r="K341" s="1"/>
      <c r="L341" s="1">
        <f t="shared" si="8"/>
        <v>450950.10944955994</v>
      </c>
      <c r="M341" s="54"/>
      <c r="O341" s="46"/>
    </row>
    <row r="342" spans="1:15" x14ac:dyDescent="0.2">
      <c r="A342" s="3">
        <v>2036</v>
      </c>
      <c r="B342" s="3">
        <v>4</v>
      </c>
      <c r="C342" s="1">
        <f>'Florida_Keys FR'!C389</f>
        <v>81882.44769003184</v>
      </c>
      <c r="D342" s="1">
        <f>Key_West!E473</f>
        <v>0</v>
      </c>
      <c r="E342" s="164">
        <f>'LEE County'!C317</f>
        <v>377826.14463572652</v>
      </c>
      <c r="F342" s="1">
        <f>+Metro_Dade!D438/1000</f>
        <v>0</v>
      </c>
      <c r="G342" s="1">
        <v>0</v>
      </c>
      <c r="H342" s="295">
        <f>'New Smyra Beach'!C270</f>
        <v>0</v>
      </c>
      <c r="I342" s="1"/>
      <c r="J342" s="1"/>
      <c r="K342" s="1"/>
      <c r="L342" s="1">
        <f t="shared" si="8"/>
        <v>459708.59232575836</v>
      </c>
      <c r="M342" s="54"/>
      <c r="O342" s="46"/>
    </row>
    <row r="343" spans="1:15" x14ac:dyDescent="0.2">
      <c r="A343" s="3">
        <v>2036</v>
      </c>
      <c r="B343" s="3">
        <v>5</v>
      </c>
      <c r="C343" s="1">
        <f>'Florida_Keys FR'!C390</f>
        <v>93652.186207737323</v>
      </c>
      <c r="D343" s="1">
        <f>Key_West!E474</f>
        <v>0</v>
      </c>
      <c r="E343" s="164">
        <f>'LEE County'!C318</f>
        <v>410730.08960576844</v>
      </c>
      <c r="F343" s="1">
        <f>+Metro_Dade!D439/1000</f>
        <v>0</v>
      </c>
      <c r="G343" s="1">
        <v>0</v>
      </c>
      <c r="H343" s="295">
        <f>'New Smyra Beach'!C271</f>
        <v>0</v>
      </c>
      <c r="I343" s="1"/>
      <c r="J343" s="1"/>
      <c r="K343" s="1"/>
      <c r="L343" s="1">
        <f t="shared" si="8"/>
        <v>504382.27581350575</v>
      </c>
      <c r="M343" s="54"/>
      <c r="O343" s="46"/>
    </row>
    <row r="344" spans="1:15" x14ac:dyDescent="0.2">
      <c r="A344" s="3">
        <v>2036</v>
      </c>
      <c r="B344" s="3">
        <v>6</v>
      </c>
      <c r="C344" s="1">
        <f>'Florida_Keys FR'!C391</f>
        <v>101971.02706982089</v>
      </c>
      <c r="D344" s="1">
        <f>Key_West!E475</f>
        <v>0</v>
      </c>
      <c r="E344" s="164">
        <f>'LEE County'!C319</f>
        <v>425040.43921007786</v>
      </c>
      <c r="F344" s="1">
        <f>+Metro_Dade!D440/1000</f>
        <v>0</v>
      </c>
      <c r="G344" s="1">
        <v>0</v>
      </c>
      <c r="H344" s="295">
        <f>'New Smyra Beach'!C272</f>
        <v>0</v>
      </c>
      <c r="I344" s="1"/>
      <c r="J344" s="1"/>
      <c r="K344" s="1"/>
      <c r="L344" s="1">
        <f t="shared" si="8"/>
        <v>527011.46627989877</v>
      </c>
      <c r="M344" s="54"/>
      <c r="O344" s="46"/>
    </row>
    <row r="345" spans="1:15" x14ac:dyDescent="0.2">
      <c r="A345" s="3">
        <v>2036</v>
      </c>
      <c r="B345" s="3">
        <v>7</v>
      </c>
      <c r="C345" s="1">
        <f>'Florida_Keys FR'!C392</f>
        <v>111164.30244681408</v>
      </c>
      <c r="D345" s="1">
        <f>Key_West!E476</f>
        <v>0</v>
      </c>
      <c r="E345" s="164">
        <f>'LEE County'!C320</f>
        <v>436254.24818120757</v>
      </c>
      <c r="F345" s="1">
        <f>+Metro_Dade!D441/1000</f>
        <v>0</v>
      </c>
      <c r="G345" s="1">
        <v>0</v>
      </c>
      <c r="H345" s="295">
        <f>'New Smyra Beach'!C273</f>
        <v>0</v>
      </c>
      <c r="I345" s="1"/>
      <c r="J345" s="1"/>
      <c r="K345" s="1"/>
      <c r="L345" s="1">
        <f t="shared" si="8"/>
        <v>547418.55062802159</v>
      </c>
      <c r="M345" s="54"/>
      <c r="O345" s="46"/>
    </row>
    <row r="346" spans="1:15" x14ac:dyDescent="0.2">
      <c r="A346" s="3">
        <v>2036</v>
      </c>
      <c r="B346" s="3">
        <v>8</v>
      </c>
      <c r="C346" s="1">
        <f>'Florida_Keys FR'!C393</f>
        <v>110310.89323471759</v>
      </c>
      <c r="D346" s="1">
        <f>Key_West!E477</f>
        <v>0</v>
      </c>
      <c r="E346" s="164">
        <f>'LEE County'!C321</f>
        <v>435461.20540382608</v>
      </c>
      <c r="F346" s="1">
        <f>+Metro_Dade!D442/1000</f>
        <v>0</v>
      </c>
      <c r="G346" s="1">
        <v>0</v>
      </c>
      <c r="H346" s="295">
        <f>'New Smyra Beach'!C274</f>
        <v>0</v>
      </c>
      <c r="I346" s="1"/>
      <c r="J346" s="1"/>
      <c r="K346" s="1"/>
      <c r="L346" s="1">
        <f t="shared" si="8"/>
        <v>545772.09863854363</v>
      </c>
      <c r="M346" s="54"/>
      <c r="O346" s="46"/>
    </row>
    <row r="347" spans="1:15" x14ac:dyDescent="0.2">
      <c r="A347" s="3">
        <v>2036</v>
      </c>
      <c r="B347" s="3">
        <v>9</v>
      </c>
      <c r="C347" s="1">
        <f>'Florida_Keys FR'!C394</f>
        <v>94470.938722171559</v>
      </c>
      <c r="D347" s="1">
        <f>Key_West!E478</f>
        <v>0</v>
      </c>
      <c r="E347" s="164">
        <f>'LEE County'!C322</f>
        <v>418880.90735610918</v>
      </c>
      <c r="F347" s="1">
        <f>+Metro_Dade!D443/1000</f>
        <v>0</v>
      </c>
      <c r="G347" s="1">
        <v>0</v>
      </c>
      <c r="H347" s="295">
        <f>'New Smyra Beach'!C275</f>
        <v>0</v>
      </c>
      <c r="I347" s="1"/>
      <c r="J347" s="1"/>
      <c r="K347" s="1"/>
      <c r="L347" s="1">
        <f t="shared" si="8"/>
        <v>513351.84607828071</v>
      </c>
      <c r="M347" s="54"/>
      <c r="O347" s="46"/>
    </row>
    <row r="348" spans="1:15" x14ac:dyDescent="0.2">
      <c r="A348" s="3">
        <v>2036</v>
      </c>
      <c r="B348" s="3">
        <v>10</v>
      </c>
      <c r="C348" s="1">
        <f>'Florida_Keys FR'!C395</f>
        <v>87251.530860113591</v>
      </c>
      <c r="D348" s="1">
        <f>Key_West!E479</f>
        <v>0</v>
      </c>
      <c r="E348" s="164">
        <f>'LEE County'!C323</f>
        <v>394619.04762461485</v>
      </c>
      <c r="F348" s="1">
        <f>+Metro_Dade!D444/1000</f>
        <v>0</v>
      </c>
      <c r="G348" s="1">
        <v>0</v>
      </c>
      <c r="H348" s="295">
        <f>'New Smyra Beach'!C276</f>
        <v>0</v>
      </c>
      <c r="I348" s="1"/>
      <c r="J348" s="1"/>
      <c r="K348" s="1"/>
      <c r="L348" s="1">
        <f t="shared" si="8"/>
        <v>481870.57848472847</v>
      </c>
      <c r="M348" s="54"/>
      <c r="O348" s="46"/>
    </row>
    <row r="349" spans="1:15" x14ac:dyDescent="0.2">
      <c r="A349" s="3">
        <v>2036</v>
      </c>
      <c r="B349" s="3">
        <v>11</v>
      </c>
      <c r="C349" s="1">
        <f>'Florida_Keys FR'!C396</f>
        <v>72039.926492620769</v>
      </c>
      <c r="D349" s="1">
        <f>Key_West!E480</f>
        <v>0</v>
      </c>
      <c r="E349" s="164">
        <f>'LEE County'!C324</f>
        <v>365797.68172309251</v>
      </c>
      <c r="F349" s="1">
        <f>+Metro_Dade!D445/1000</f>
        <v>0</v>
      </c>
      <c r="G349" s="1">
        <v>0</v>
      </c>
      <c r="H349" s="295">
        <f>'New Smyra Beach'!C277</f>
        <v>0</v>
      </c>
      <c r="I349" s="1"/>
      <c r="J349" s="1"/>
      <c r="K349" s="1"/>
      <c r="L349" s="1">
        <f t="shared" si="8"/>
        <v>437837.60821571329</v>
      </c>
      <c r="M349" s="54"/>
      <c r="O349" s="46"/>
    </row>
    <row r="350" spans="1:15" x14ac:dyDescent="0.2">
      <c r="A350" s="3">
        <v>2036</v>
      </c>
      <c r="B350" s="3">
        <v>12</v>
      </c>
      <c r="C350" s="1">
        <f>'Florida_Keys FR'!C397</f>
        <v>74138.899628654384</v>
      </c>
      <c r="D350" s="1">
        <f>Key_West!E481</f>
        <v>0</v>
      </c>
      <c r="E350" s="164">
        <f>'LEE County'!C325</f>
        <v>374306.43529245758</v>
      </c>
      <c r="F350" s="1">
        <f>+Metro_Dade!D446/1000</f>
        <v>0</v>
      </c>
      <c r="G350" s="1">
        <v>0</v>
      </c>
      <c r="H350" s="295">
        <f>'New Smyra Beach'!C278</f>
        <v>0</v>
      </c>
      <c r="I350" s="1"/>
      <c r="J350" s="1"/>
      <c r="K350" s="1"/>
      <c r="L350" s="1">
        <f t="shared" si="8"/>
        <v>448445.33492111193</v>
      </c>
      <c r="M350" s="54"/>
      <c r="O350" s="46"/>
    </row>
    <row r="351" spans="1:15" x14ac:dyDescent="0.2">
      <c r="A351" s="3">
        <v>2037</v>
      </c>
      <c r="B351" s="3">
        <v>1</v>
      </c>
      <c r="C351" s="1">
        <f>'Florida_Keys FR'!C398</f>
        <v>74159.314141271621</v>
      </c>
      <c r="D351" s="1">
        <f>Key_West!E482</f>
        <v>0</v>
      </c>
      <c r="E351" s="164">
        <f>'LEE County'!C326</f>
        <v>401362.96707312617</v>
      </c>
      <c r="F351" s="1">
        <f>+Metro_Dade!D447/1000</f>
        <v>0</v>
      </c>
      <c r="G351" s="1">
        <v>0</v>
      </c>
      <c r="H351" s="295">
        <f>'New Smyra Beach'!C279</f>
        <v>0</v>
      </c>
      <c r="I351" s="1"/>
      <c r="J351" s="1"/>
      <c r="K351" s="1"/>
      <c r="L351" s="1">
        <f t="shared" si="8"/>
        <v>475522.28121439781</v>
      </c>
      <c r="M351" s="54"/>
      <c r="O351" s="46"/>
    </row>
    <row r="352" spans="1:15" x14ac:dyDescent="0.2">
      <c r="A352" s="3">
        <v>2037</v>
      </c>
      <c r="B352" s="3">
        <v>2</v>
      </c>
      <c r="C352" s="1">
        <f>'Florida_Keys FR'!C399</f>
        <v>70240.228704799621</v>
      </c>
      <c r="D352" s="1">
        <f>Key_West!E483</f>
        <v>0</v>
      </c>
      <c r="E352" s="164">
        <f>'LEE County'!C327</f>
        <v>373895.93718897674</v>
      </c>
      <c r="F352" s="1">
        <f>+Metro_Dade!D448/1000</f>
        <v>0</v>
      </c>
      <c r="G352" s="1">
        <v>0</v>
      </c>
      <c r="H352" s="295">
        <f>'New Smyra Beach'!C280</f>
        <v>0</v>
      </c>
      <c r="I352" s="1"/>
      <c r="J352" s="1"/>
      <c r="K352" s="1"/>
      <c r="L352" s="1">
        <f t="shared" si="8"/>
        <v>444136.16589377634</v>
      </c>
      <c r="M352" s="54"/>
      <c r="O352" s="46"/>
    </row>
    <row r="353" spans="1:15" x14ac:dyDescent="0.2">
      <c r="A353" s="3">
        <v>2037</v>
      </c>
      <c r="B353" s="3">
        <v>3</v>
      </c>
      <c r="C353" s="1">
        <f>'Florida_Keys FR'!C400</f>
        <v>79094.409183109485</v>
      </c>
      <c r="D353" s="1">
        <f>Key_West!E484</f>
        <v>0</v>
      </c>
      <c r="E353" s="164">
        <f>'LEE County'!C328</f>
        <v>376269.48769275437</v>
      </c>
      <c r="F353" s="1">
        <f>+Metro_Dade!D449/1000</f>
        <v>0</v>
      </c>
      <c r="G353" s="1">
        <v>0</v>
      </c>
      <c r="H353" s="295">
        <f>'New Smyra Beach'!C281</f>
        <v>0</v>
      </c>
      <c r="I353" s="1"/>
      <c r="J353" s="1"/>
      <c r="K353" s="1"/>
      <c r="L353" s="1">
        <f t="shared" si="8"/>
        <v>455363.89687586384</v>
      </c>
      <c r="M353" s="54"/>
      <c r="O353" s="46"/>
    </row>
    <row r="354" spans="1:15" x14ac:dyDescent="0.2">
      <c r="A354" s="3">
        <v>2037</v>
      </c>
      <c r="B354" s="3">
        <v>4</v>
      </c>
      <c r="C354" s="1">
        <f>'Florida_Keys FR'!C401</f>
        <v>82914.887988676084</v>
      </c>
      <c r="D354" s="1">
        <f>Key_West!E485</f>
        <v>0</v>
      </c>
      <c r="E354" s="164">
        <f>'LEE County'!C329</f>
        <v>381286.95436462859</v>
      </c>
      <c r="F354" s="1">
        <f>+Metro_Dade!D450/1000</f>
        <v>0</v>
      </c>
      <c r="G354" s="1">
        <v>0</v>
      </c>
      <c r="H354" s="295">
        <f>'New Smyra Beach'!C282</f>
        <v>0</v>
      </c>
      <c r="I354" s="1"/>
      <c r="J354" s="1"/>
      <c r="K354" s="1"/>
      <c r="L354" s="1">
        <f t="shared" si="8"/>
        <v>464201.84235330467</v>
      </c>
      <c r="M354" s="54"/>
      <c r="O354" s="46"/>
    </row>
    <row r="355" spans="1:15" x14ac:dyDescent="0.2">
      <c r="A355" s="3">
        <v>2037</v>
      </c>
      <c r="B355" s="3">
        <v>5</v>
      </c>
      <c r="C355" s="1">
        <f>'Florida_Keys FR'!C402</f>
        <v>94833.028913649439</v>
      </c>
      <c r="D355" s="1">
        <f>Key_West!E486</f>
        <v>0</v>
      </c>
      <c r="E355" s="164">
        <f>'LEE County'!C330</f>
        <v>414154.44167020416</v>
      </c>
      <c r="F355" s="1">
        <f>+Metro_Dade!D451/1000</f>
        <v>0</v>
      </c>
      <c r="G355" s="1">
        <v>0</v>
      </c>
      <c r="H355" s="295">
        <f>'New Smyra Beach'!C283</f>
        <v>0</v>
      </c>
      <c r="I355" s="1"/>
      <c r="J355" s="1"/>
      <c r="K355" s="1"/>
      <c r="L355" s="1">
        <f t="shared" si="8"/>
        <v>508987.4705838536</v>
      </c>
      <c r="M355" s="54"/>
      <c r="O355" s="46"/>
    </row>
    <row r="356" spans="1:15" x14ac:dyDescent="0.2">
      <c r="A356" s="3">
        <v>2037</v>
      </c>
      <c r="B356" s="3">
        <v>6</v>
      </c>
      <c r="C356" s="1">
        <f>'Florida_Keys FR'!C403</f>
        <v>103256.76046703882</v>
      </c>
      <c r="D356" s="1">
        <f>Key_West!E487</f>
        <v>0</v>
      </c>
      <c r="E356" s="164">
        <f>'LEE County'!C331</f>
        <v>428436.08978613763</v>
      </c>
      <c r="F356" s="1">
        <f>+Metro_Dade!D452/1000</f>
        <v>0</v>
      </c>
      <c r="G356" s="1">
        <v>0</v>
      </c>
      <c r="H356" s="295">
        <f>'New Smyra Beach'!C284</f>
        <v>0</v>
      </c>
      <c r="I356" s="1"/>
      <c r="J356" s="1"/>
      <c r="K356" s="1"/>
      <c r="L356" s="1">
        <f t="shared" si="8"/>
        <v>531692.85025317641</v>
      </c>
      <c r="M356" s="54"/>
      <c r="O356" s="46"/>
    </row>
    <row r="357" spans="1:15" x14ac:dyDescent="0.2">
      <c r="A357" s="3">
        <v>2037</v>
      </c>
      <c r="B357" s="3">
        <v>7</v>
      </c>
      <c r="C357" s="1">
        <f>'Florida_Keys FR'!C404</f>
        <v>112565.95211477757</v>
      </c>
      <c r="D357" s="1">
        <f>Key_West!E488</f>
        <v>0</v>
      </c>
      <c r="E357" s="164">
        <f>'LEE County'!C332</f>
        <v>439632.1700231029</v>
      </c>
      <c r="F357" s="1">
        <f>+Metro_Dade!D453/1000</f>
        <v>0</v>
      </c>
      <c r="G357" s="1">
        <v>0</v>
      </c>
      <c r="H357" s="295">
        <f>'New Smyra Beach'!C285</f>
        <v>0</v>
      </c>
      <c r="I357" s="1"/>
      <c r="J357" s="1"/>
      <c r="K357" s="1"/>
      <c r="L357" s="1">
        <f t="shared" si="8"/>
        <v>552198.12213788042</v>
      </c>
      <c r="M357" s="54"/>
      <c r="O357" s="46"/>
    </row>
    <row r="358" spans="1:15" x14ac:dyDescent="0.2">
      <c r="A358" s="3">
        <v>2037</v>
      </c>
      <c r="B358" s="3">
        <v>8</v>
      </c>
      <c r="C358" s="1">
        <f>'Florida_Keys FR'!C405</f>
        <v>111701.78242730862</v>
      </c>
      <c r="D358" s="1">
        <f>Key_West!E489</f>
        <v>0</v>
      </c>
      <c r="E358" s="164">
        <f>'LEE County'!C333</f>
        <v>438846.00999772514</v>
      </c>
      <c r="F358" s="1">
        <f>+Metro_Dade!D454/1000</f>
        <v>0</v>
      </c>
      <c r="G358" s="1">
        <v>0</v>
      </c>
      <c r="H358" s="295">
        <f>'New Smyra Beach'!C286</f>
        <v>0</v>
      </c>
      <c r="I358" s="1"/>
      <c r="J358" s="1"/>
      <c r="K358" s="1"/>
      <c r="L358" s="1">
        <f t="shared" si="8"/>
        <v>550547.79242503375</v>
      </c>
      <c r="M358" s="54"/>
      <c r="O358" s="46"/>
    </row>
    <row r="359" spans="1:15" x14ac:dyDescent="0.2">
      <c r="A359" s="3">
        <v>2037</v>
      </c>
      <c r="B359" s="3">
        <v>9</v>
      </c>
      <c r="C359" s="1">
        <f>'Florida_Keys FR'!C406</f>
        <v>95662.104923709005</v>
      </c>
      <c r="D359" s="1">
        <f>Key_West!E490</f>
        <v>0</v>
      </c>
      <c r="E359" s="164">
        <f>'LEE County'!C334</f>
        <v>422358.62305164017</v>
      </c>
      <c r="F359" s="1">
        <f>+Metro_Dade!D455/1000</f>
        <v>0</v>
      </c>
      <c r="G359" s="1">
        <v>0</v>
      </c>
      <c r="H359" s="295">
        <f>'New Smyra Beach'!C287</f>
        <v>0</v>
      </c>
      <c r="I359" s="1"/>
      <c r="J359" s="1"/>
      <c r="K359" s="1"/>
      <c r="L359" s="1">
        <f t="shared" si="8"/>
        <v>518020.72797534917</v>
      </c>
      <c r="M359" s="54"/>
      <c r="O359" s="46"/>
    </row>
    <row r="360" spans="1:15" x14ac:dyDescent="0.2">
      <c r="A360" s="3">
        <v>2037</v>
      </c>
      <c r="B360" s="3">
        <v>10</v>
      </c>
      <c r="C360" s="1">
        <f>'Florida_Keys FR'!C407</f>
        <v>88351.668913135552</v>
      </c>
      <c r="D360" s="1">
        <f>Key_West!E491</f>
        <v>0</v>
      </c>
      <c r="E360" s="164">
        <f>'LEE County'!C335</f>
        <v>398250.43626533612</v>
      </c>
      <c r="F360" s="1">
        <f>+Metro_Dade!D456/1000</f>
        <v>0</v>
      </c>
      <c r="G360" s="1">
        <v>0</v>
      </c>
      <c r="H360" s="295">
        <f>'New Smyra Beach'!C288</f>
        <v>0</v>
      </c>
      <c r="I360" s="1"/>
      <c r="J360" s="1"/>
      <c r="K360" s="1"/>
      <c r="L360" s="1">
        <f t="shared" si="8"/>
        <v>486602.10517847165</v>
      </c>
      <c r="M360" s="54"/>
      <c r="O360" s="46"/>
    </row>
    <row r="361" spans="1:15" x14ac:dyDescent="0.2">
      <c r="A361" s="3">
        <v>2037</v>
      </c>
      <c r="B361" s="3">
        <v>11</v>
      </c>
      <c r="C361" s="1">
        <f>'Florida_Keys FR'!C408</f>
        <v>72948.264302744719</v>
      </c>
      <c r="D361" s="1">
        <f>Key_West!E492</f>
        <v>0</v>
      </c>
      <c r="E361" s="164">
        <f>'LEE County'!C336</f>
        <v>369665.07986240718</v>
      </c>
      <c r="F361" s="1">
        <f>+Metro_Dade!D457/1000</f>
        <v>0</v>
      </c>
      <c r="G361" s="1">
        <v>0</v>
      </c>
      <c r="H361" s="295">
        <f>'New Smyra Beach'!C289</f>
        <v>0</v>
      </c>
      <c r="I361" s="1"/>
      <c r="J361" s="1"/>
      <c r="K361" s="1"/>
      <c r="L361" s="1">
        <f t="shared" si="8"/>
        <v>442613.34416515188</v>
      </c>
      <c r="M361" s="54"/>
      <c r="O361" s="46"/>
    </row>
    <row r="362" spans="1:15" x14ac:dyDescent="0.2">
      <c r="A362" s="3">
        <v>2037</v>
      </c>
      <c r="B362" s="3">
        <v>12</v>
      </c>
      <c r="C362" s="1">
        <f>'Florida_Keys FR'!C409</f>
        <v>75073.702994126841</v>
      </c>
      <c r="D362" s="1">
        <f>Key_West!E493</f>
        <v>0</v>
      </c>
      <c r="E362" s="164">
        <f>'LEE County'!C337</f>
        <v>378340.16071995371</v>
      </c>
      <c r="F362" s="1">
        <f>+Metro_Dade!D458/1000</f>
        <v>0</v>
      </c>
      <c r="G362" s="1">
        <v>0</v>
      </c>
      <c r="H362" s="295">
        <f>'New Smyra Beach'!C290</f>
        <v>0</v>
      </c>
      <c r="I362" s="1"/>
      <c r="J362" s="1"/>
      <c r="K362" s="1"/>
      <c r="L362" s="1">
        <f t="shared" si="8"/>
        <v>453413.86371408054</v>
      </c>
      <c r="M362" s="54"/>
      <c r="O362" s="46"/>
    </row>
    <row r="363" spans="1:15" x14ac:dyDescent="0.2">
      <c r="A363" s="3">
        <v>2038</v>
      </c>
      <c r="B363" s="3">
        <v>1</v>
      </c>
      <c r="C363" s="1">
        <f>'Florida_Keys FR'!C410</f>
        <v>75094.374909473234</v>
      </c>
      <c r="D363" s="1">
        <f>Key_West!E494</f>
        <v>0</v>
      </c>
      <c r="E363" s="164">
        <f>'LEE County'!C338</f>
        <v>405488.21935363283</v>
      </c>
      <c r="F363" s="1">
        <f>+Metro_Dade!D459/1000</f>
        <v>0</v>
      </c>
      <c r="G363" s="1">
        <v>0</v>
      </c>
      <c r="H363" s="295">
        <f>'New Smyra Beach'!C291</f>
        <v>0</v>
      </c>
      <c r="I363" s="1"/>
      <c r="J363" s="1"/>
      <c r="K363" s="1"/>
      <c r="L363" s="1">
        <f t="shared" si="8"/>
        <v>480582.59426310606</v>
      </c>
      <c r="M363" s="54"/>
      <c r="O363" s="46"/>
    </row>
    <row r="364" spans="1:15" x14ac:dyDescent="0.2">
      <c r="A364" s="3">
        <v>2038</v>
      </c>
      <c r="B364" s="3">
        <v>2</v>
      </c>
      <c r="C364" s="1">
        <f>'Florida_Keys FR'!C411</f>
        <v>71125.874465846558</v>
      </c>
      <c r="D364" s="1">
        <f>Key_West!E495</f>
        <v>0</v>
      </c>
      <c r="E364" s="164">
        <f>'LEE County'!C339</f>
        <v>378007.10531836591</v>
      </c>
      <c r="F364" s="1">
        <f>+Metro_Dade!D460/1000</f>
        <v>0</v>
      </c>
      <c r="G364" s="1">
        <v>0</v>
      </c>
      <c r="H364" s="295">
        <f>'New Smyra Beach'!C292</f>
        <v>0</v>
      </c>
      <c r="I364" s="1"/>
      <c r="J364" s="1"/>
      <c r="K364" s="1"/>
      <c r="L364" s="1">
        <f t="shared" si="8"/>
        <v>449132.97978421248</v>
      </c>
      <c r="M364" s="54"/>
      <c r="O364" s="46"/>
    </row>
    <row r="365" spans="1:15" x14ac:dyDescent="0.2">
      <c r="A365" s="3">
        <v>2038</v>
      </c>
      <c r="B365" s="3">
        <v>3</v>
      </c>
      <c r="C365" s="1">
        <f>'Florida_Keys FR'!C412</f>
        <v>80091.695631448572</v>
      </c>
      <c r="D365" s="1">
        <f>Key_West!E496</f>
        <v>0</v>
      </c>
      <c r="E365" s="164">
        <f>'LEE County'!C340</f>
        <v>380304.05234929529</v>
      </c>
      <c r="F365" s="1">
        <f>+Metro_Dade!D461/1000</f>
        <v>0</v>
      </c>
      <c r="G365" s="1">
        <v>0</v>
      </c>
      <c r="H365" s="295">
        <f>'New Smyra Beach'!C293</f>
        <v>0</v>
      </c>
      <c r="I365" s="1"/>
      <c r="J365" s="1"/>
      <c r="K365" s="1"/>
      <c r="L365" s="1">
        <f t="shared" si="8"/>
        <v>460395.74798074388</v>
      </c>
      <c r="M365" s="54"/>
      <c r="O365" s="46"/>
    </row>
    <row r="366" spans="1:15" x14ac:dyDescent="0.2">
      <c r="A366" s="3">
        <v>2038</v>
      </c>
      <c r="B366" s="3">
        <v>4</v>
      </c>
      <c r="C366" s="1">
        <f>'Florida_Keys FR'!C413</f>
        <v>83960.346131807586</v>
      </c>
      <c r="D366" s="1">
        <f>Key_West!E497</f>
        <v>0</v>
      </c>
      <c r="E366" s="164">
        <f>'LEE County'!C341</f>
        <v>385240.95536335476</v>
      </c>
      <c r="F366" s="1">
        <f>+Metro_Dade!D462/1000</f>
        <v>0</v>
      </c>
      <c r="G366" s="1">
        <v>0</v>
      </c>
      <c r="H366" s="295">
        <f>'New Smyra Beach'!C294</f>
        <v>0</v>
      </c>
      <c r="I366" s="1"/>
      <c r="J366" s="1"/>
      <c r="K366" s="1"/>
      <c r="L366" s="1">
        <f t="shared" si="8"/>
        <v>469201.30149516236</v>
      </c>
      <c r="M366" s="54"/>
      <c r="O366" s="46"/>
    </row>
    <row r="367" spans="1:15" x14ac:dyDescent="0.2">
      <c r="A367" s="3">
        <v>2038</v>
      </c>
      <c r="B367" s="3">
        <v>5</v>
      </c>
      <c r="C367" s="1">
        <f>'Florida_Keys FR'!C414</f>
        <v>96028.760641938599</v>
      </c>
      <c r="D367" s="1">
        <f>Key_West!E498</f>
        <v>0</v>
      </c>
      <c r="E367" s="164">
        <f>'LEE County'!C342</f>
        <v>418044.11240722454</v>
      </c>
      <c r="F367" s="1">
        <f>+Metro_Dade!D463/1000</f>
        <v>0</v>
      </c>
      <c r="G367" s="1">
        <v>0</v>
      </c>
      <c r="H367" s="295">
        <f>'New Smyra Beach'!C295</f>
        <v>0</v>
      </c>
      <c r="I367" s="1"/>
      <c r="J367" s="1"/>
      <c r="K367" s="1"/>
      <c r="L367" s="1">
        <f t="shared" si="8"/>
        <v>514072.87304916314</v>
      </c>
      <c r="M367" s="54"/>
      <c r="O367" s="46"/>
    </row>
    <row r="368" spans="1:15" x14ac:dyDescent="0.2">
      <c r="A368" s="3">
        <v>2038</v>
      </c>
      <c r="B368" s="3">
        <v>6</v>
      </c>
      <c r="C368" s="1">
        <f>'Florida_Keys FR'!C415</f>
        <v>104558.70543352525</v>
      </c>
      <c r="D368" s="1">
        <f>Key_West!E499</f>
        <v>0</v>
      </c>
      <c r="E368" s="164">
        <f>'LEE County'!C343</f>
        <v>432323.96308874042</v>
      </c>
      <c r="F368" s="1">
        <f>+Metro_Dade!D464/1000</f>
        <v>0</v>
      </c>
      <c r="G368" s="1">
        <v>0</v>
      </c>
      <c r="H368" s="295">
        <f>'New Smyra Beach'!C296</f>
        <v>0</v>
      </c>
      <c r="I368" s="1"/>
      <c r="J368" s="1"/>
      <c r="K368" s="1"/>
      <c r="L368" s="1">
        <f t="shared" si="8"/>
        <v>536882.66852226562</v>
      </c>
      <c r="M368" s="54"/>
      <c r="O368" s="46"/>
    </row>
    <row r="369" spans="1:15" x14ac:dyDescent="0.2">
      <c r="A369" s="3">
        <v>2038</v>
      </c>
      <c r="B369" s="3">
        <v>7</v>
      </c>
      <c r="C369" s="1">
        <f>'Florida_Keys FR'!C416</f>
        <v>113985.27491834716</v>
      </c>
      <c r="D369" s="1">
        <f>Key_West!E500</f>
        <v>0</v>
      </c>
      <c r="E369" s="164">
        <f>'LEE County'!C344</f>
        <v>443517.09408411861</v>
      </c>
      <c r="F369" s="1">
        <f>+Metro_Dade!D465/1000</f>
        <v>0</v>
      </c>
      <c r="G369" s="1">
        <v>0</v>
      </c>
      <c r="H369" s="295">
        <f>'New Smyra Beach'!C297</f>
        <v>0</v>
      </c>
      <c r="I369" s="1"/>
      <c r="J369" s="1"/>
      <c r="K369" s="1"/>
      <c r="L369" s="1">
        <f t="shared" si="8"/>
        <v>557502.36900246574</v>
      </c>
      <c r="M369" s="54"/>
      <c r="O369" s="46"/>
    </row>
    <row r="370" spans="1:15" x14ac:dyDescent="0.2">
      <c r="A370" s="3">
        <v>2038</v>
      </c>
      <c r="B370" s="3">
        <v>8</v>
      </c>
      <c r="C370" s="1">
        <f>'Florida_Keys FR'!C417</f>
        <v>113110.20907870664</v>
      </c>
      <c r="D370" s="1">
        <f>Key_West!E501</f>
        <v>0</v>
      </c>
      <c r="E370" s="164">
        <f>'LEE County'!C345</f>
        <v>442692.77070210141</v>
      </c>
      <c r="F370" s="1">
        <f>+Metro_Dade!D466/1000</f>
        <v>0</v>
      </c>
      <c r="G370" s="1">
        <v>0</v>
      </c>
      <c r="H370" s="295">
        <f>'New Smyra Beach'!C298</f>
        <v>0</v>
      </c>
      <c r="I370" s="1"/>
      <c r="J370" s="1"/>
      <c r="K370" s="1"/>
      <c r="L370" s="1">
        <f t="shared" si="8"/>
        <v>555802.97978080809</v>
      </c>
      <c r="M370" s="54"/>
      <c r="O370" s="46"/>
    </row>
    <row r="371" spans="1:15" x14ac:dyDescent="0.2">
      <c r="A371" s="3">
        <v>2038</v>
      </c>
      <c r="B371" s="3">
        <v>9</v>
      </c>
      <c r="C371" s="1">
        <f>'Florida_Keys FR'!C418</f>
        <v>96868.290314627622</v>
      </c>
      <c r="D371" s="1">
        <f>Key_West!E502</f>
        <v>0</v>
      </c>
      <c r="E371" s="164">
        <f>'LEE County'!C346</f>
        <v>426205.7934992892</v>
      </c>
      <c r="F371" s="1">
        <f>+Metro_Dade!D467/1000</f>
        <v>0</v>
      </c>
      <c r="G371" s="1">
        <v>0</v>
      </c>
      <c r="H371" s="295">
        <f>'New Smyra Beach'!C299</f>
        <v>0</v>
      </c>
      <c r="I371" s="1"/>
      <c r="J371" s="1"/>
      <c r="K371" s="1"/>
      <c r="L371" s="1">
        <f t="shared" si="8"/>
        <v>523074.08381391683</v>
      </c>
      <c r="M371" s="54"/>
      <c r="O371" s="46"/>
    </row>
    <row r="372" spans="1:15" x14ac:dyDescent="0.2">
      <c r="A372" s="3">
        <v>2038</v>
      </c>
      <c r="B372" s="3">
        <v>10</v>
      </c>
      <c r="C372" s="1">
        <f>'Florida_Keys FR'!C419</f>
        <v>89465.678398827818</v>
      </c>
      <c r="D372" s="1">
        <f>Key_West!E503</f>
        <v>0</v>
      </c>
      <c r="E372" s="164">
        <f>'LEE County'!C347</f>
        <v>402128.53283284931</v>
      </c>
      <c r="F372" s="1">
        <f>+Metro_Dade!D468/1000</f>
        <v>0</v>
      </c>
      <c r="G372" s="1">
        <v>0</v>
      </c>
      <c r="H372" s="295">
        <f>'New Smyra Beach'!C300</f>
        <v>0</v>
      </c>
      <c r="I372" s="1"/>
      <c r="J372" s="1"/>
      <c r="K372" s="1"/>
      <c r="L372" s="1">
        <f t="shared" si="8"/>
        <v>491594.21123167709</v>
      </c>
      <c r="M372" s="54"/>
      <c r="O372" s="46"/>
    </row>
    <row r="373" spans="1:15" x14ac:dyDescent="0.2">
      <c r="A373" s="3">
        <v>2038</v>
      </c>
      <c r="B373" s="3">
        <v>11</v>
      </c>
      <c r="C373" s="1">
        <f>'Florida_Keys FR'!C420</f>
        <v>73868.055172546417</v>
      </c>
      <c r="D373" s="1">
        <f>Key_West!E504</f>
        <v>0</v>
      </c>
      <c r="E373" s="164">
        <f>'LEE County'!C348</f>
        <v>373638.00250563194</v>
      </c>
      <c r="F373" s="1">
        <f>+Metro_Dade!D469/1000</f>
        <v>0</v>
      </c>
      <c r="G373" s="1">
        <v>0</v>
      </c>
      <c r="H373" s="295">
        <f>'New Smyra Beach'!C301</f>
        <v>0</v>
      </c>
      <c r="I373" s="1"/>
      <c r="J373" s="1"/>
      <c r="K373" s="1"/>
      <c r="L373" s="1">
        <f t="shared" si="8"/>
        <v>447506.05767817836</v>
      </c>
      <c r="M373" s="54"/>
      <c r="O373" s="46"/>
    </row>
    <row r="374" spans="1:15" x14ac:dyDescent="0.2">
      <c r="A374" s="3">
        <v>2038</v>
      </c>
      <c r="B374" s="3">
        <v>12</v>
      </c>
      <c r="C374" s="1">
        <f>'Florida_Keys FR'!C421</f>
        <v>76020.293118459696</v>
      </c>
      <c r="D374" s="1">
        <f>Key_West!E505</f>
        <v>0</v>
      </c>
      <c r="E374" s="164">
        <f>'LEE County'!C349</f>
        <v>382368.01430120179</v>
      </c>
      <c r="F374" s="1">
        <f>+Metro_Dade!D470/1000</f>
        <v>0</v>
      </c>
      <c r="G374" s="1">
        <v>0</v>
      </c>
      <c r="H374" s="295">
        <f>'New Smyra Beach'!C302</f>
        <v>0</v>
      </c>
      <c r="I374" s="1"/>
      <c r="J374" s="1"/>
      <c r="K374" s="1"/>
      <c r="L374" s="1">
        <f t="shared" si="8"/>
        <v>458388.30741966149</v>
      </c>
      <c r="M374" s="54"/>
      <c r="O374" s="46"/>
    </row>
    <row r="375" spans="1:15" x14ac:dyDescent="0.2">
      <c r="A375" s="3">
        <v>2039</v>
      </c>
      <c r="B375" s="3">
        <v>1</v>
      </c>
      <c r="C375" s="1">
        <f>'Florida_Keys FR'!C422</f>
        <v>76041.225682077595</v>
      </c>
      <c r="D375" s="1">
        <f>Key_West!E506</f>
        <v>0</v>
      </c>
      <c r="E375" s="164">
        <f>'LEE County'!C350</f>
        <v>409576.11287336308</v>
      </c>
      <c r="F375" s="1">
        <f>+Metro_Dade!D471/1000</f>
        <v>0</v>
      </c>
      <c r="G375" s="1">
        <v>0</v>
      </c>
      <c r="H375" s="295">
        <f>'New Smyra Beach'!C303</f>
        <v>0</v>
      </c>
      <c r="I375" s="1"/>
      <c r="J375" s="1"/>
      <c r="K375" s="1"/>
      <c r="L375" s="1">
        <f t="shared" si="8"/>
        <v>485617.33855544066</v>
      </c>
      <c r="M375" s="54"/>
      <c r="O375" s="46"/>
    </row>
    <row r="376" spans="1:15" x14ac:dyDescent="0.2">
      <c r="A376" s="3">
        <v>2039</v>
      </c>
      <c r="B376" s="3">
        <v>2</v>
      </c>
      <c r="C376" s="1">
        <f>'Florida_Keys FR'!C423</f>
        <v>72022.68716681558</v>
      </c>
      <c r="D376" s="1">
        <f>Key_West!E507</f>
        <v>0</v>
      </c>
      <c r="E376" s="164">
        <f>'LEE County'!C351</f>
        <v>382160.77768781054</v>
      </c>
      <c r="F376" s="1">
        <f>+Metro_Dade!D472/1000</f>
        <v>0</v>
      </c>
      <c r="G376" s="1">
        <v>0</v>
      </c>
      <c r="H376" s="295">
        <f>'New Smyra Beach'!C304</f>
        <v>0</v>
      </c>
      <c r="I376" s="1"/>
      <c r="J376" s="1"/>
      <c r="K376" s="1"/>
      <c r="L376" s="1">
        <f t="shared" si="8"/>
        <v>454183.4648546261</v>
      </c>
      <c r="M376" s="54"/>
      <c r="O376" s="46"/>
    </row>
    <row r="377" spans="1:15" x14ac:dyDescent="0.2">
      <c r="A377" s="3">
        <v>2039</v>
      </c>
      <c r="B377" s="3">
        <v>3</v>
      </c>
      <c r="C377" s="1">
        <f>'Florida_Keys FR'!C424</f>
        <v>81101.556676024149</v>
      </c>
      <c r="D377" s="1">
        <f>Key_West!E508</f>
        <v>0</v>
      </c>
      <c r="E377" s="164">
        <f>'LEE County'!C352</f>
        <v>384476.14412560238</v>
      </c>
      <c r="F377" s="1">
        <f>+Metro_Dade!D473/1000</f>
        <v>0</v>
      </c>
      <c r="G377" s="1">
        <v>0</v>
      </c>
      <c r="H377" s="295">
        <f>'New Smyra Beach'!C305</f>
        <v>0</v>
      </c>
      <c r="I377" s="1"/>
      <c r="J377" s="1"/>
      <c r="K377" s="1"/>
      <c r="L377" s="1">
        <f t="shared" si="8"/>
        <v>465577.70080162655</v>
      </c>
      <c r="M377" s="54"/>
      <c r="O377" s="46"/>
    </row>
    <row r="378" spans="1:15" x14ac:dyDescent="0.2">
      <c r="A378" s="3">
        <v>2039</v>
      </c>
      <c r="B378" s="3">
        <v>4</v>
      </c>
      <c r="C378" s="1">
        <f>'Florida_Keys FR'!C425</f>
        <v>85018.986258965757</v>
      </c>
      <c r="D378" s="1">
        <f>Key_West!E509</f>
        <v>0</v>
      </c>
      <c r="E378" s="164">
        <f>'LEE County'!C353</f>
        <v>389358.6930037273</v>
      </c>
      <c r="F378" s="1">
        <f>+Metro_Dade!D474/1000</f>
        <v>0</v>
      </c>
      <c r="G378" s="1">
        <v>0</v>
      </c>
      <c r="H378" s="295">
        <f>'New Smyra Beach'!C306</f>
        <v>0</v>
      </c>
      <c r="I378" s="1"/>
      <c r="J378" s="1"/>
      <c r="K378" s="1"/>
      <c r="L378" s="1">
        <f t="shared" si="8"/>
        <v>474377.67926269304</v>
      </c>
      <c r="M378" s="54"/>
      <c r="O378" s="46"/>
    </row>
    <row r="379" spans="1:15" x14ac:dyDescent="0.2">
      <c r="A379" s="3">
        <v>2039</v>
      </c>
      <c r="B379" s="3">
        <v>5</v>
      </c>
      <c r="C379" s="1">
        <f>'Florida_Keys FR'!C426</f>
        <v>97239.569125472379</v>
      </c>
      <c r="D379" s="1">
        <f>Key_West!E510</f>
        <v>0</v>
      </c>
      <c r="E379" s="164">
        <f>'LEE County'!C354</f>
        <v>421980.47862214636</v>
      </c>
      <c r="F379" s="1">
        <f>+Metro_Dade!D475/1000</f>
        <v>0</v>
      </c>
      <c r="G379" s="1">
        <v>0</v>
      </c>
      <c r="H379" s="295">
        <f>'New Smyra Beach'!C307</f>
        <v>0</v>
      </c>
      <c r="I379" s="1"/>
      <c r="J379" s="1"/>
      <c r="K379" s="1"/>
      <c r="L379" s="1">
        <f t="shared" si="8"/>
        <v>519220.04774761875</v>
      </c>
      <c r="M379" s="54"/>
      <c r="O379" s="46"/>
    </row>
    <row r="380" spans="1:15" x14ac:dyDescent="0.2">
      <c r="A380" s="3">
        <v>2039</v>
      </c>
      <c r="B380" s="3">
        <v>6</v>
      </c>
      <c r="C380" s="1">
        <f>'Florida_Keys FR'!C427</f>
        <v>105877.0663778914</v>
      </c>
      <c r="D380" s="1">
        <f>Key_West!E511</f>
        <v>0</v>
      </c>
      <c r="E380" s="164">
        <f>'LEE County'!C355</f>
        <v>436070.96710716927</v>
      </c>
      <c r="F380" s="1">
        <f>+Metro_Dade!D476/1000</f>
        <v>0</v>
      </c>
      <c r="G380" s="1">
        <v>0</v>
      </c>
      <c r="H380" s="295">
        <f>'New Smyra Beach'!C308</f>
        <v>0</v>
      </c>
      <c r="I380" s="1"/>
      <c r="J380" s="1"/>
      <c r="K380" s="1"/>
      <c r="L380" s="1">
        <f t="shared" si="8"/>
        <v>541948.03348506067</v>
      </c>
      <c r="M380" s="54"/>
      <c r="O380" s="46"/>
    </row>
    <row r="381" spans="1:15" x14ac:dyDescent="0.2">
      <c r="A381" s="3">
        <v>2039</v>
      </c>
      <c r="B381" s="3">
        <v>7</v>
      </c>
      <c r="C381" s="1">
        <f>'Florida_Keys FR'!C428</f>
        <v>115422.49369474767</v>
      </c>
      <c r="D381" s="1">
        <f>Key_West!E512</f>
        <v>0</v>
      </c>
      <c r="E381" s="164">
        <f>'LEE County'!C356</f>
        <v>447117.41422783246</v>
      </c>
      <c r="F381" s="1">
        <f>+Metro_Dade!D477/1000</f>
        <v>0</v>
      </c>
      <c r="G381" s="1">
        <v>0</v>
      </c>
      <c r="H381" s="295">
        <f>'New Smyra Beach'!C309</f>
        <v>0</v>
      </c>
      <c r="I381" s="1"/>
      <c r="J381" s="1"/>
      <c r="K381" s="1"/>
      <c r="L381" s="1">
        <f t="shared" si="8"/>
        <v>562539.90792258014</v>
      </c>
      <c r="M381" s="54"/>
      <c r="O381" s="46"/>
    </row>
    <row r="382" spans="1:15" x14ac:dyDescent="0.2">
      <c r="A382" s="3">
        <v>2039</v>
      </c>
      <c r="B382" s="3">
        <v>8</v>
      </c>
      <c r="C382" s="1">
        <f>'Florida_Keys FR'!C429</f>
        <v>114536.39431541336</v>
      </c>
      <c r="D382" s="1">
        <f>Key_West!E513</f>
        <v>0</v>
      </c>
      <c r="E382" s="164">
        <f>'LEE County'!C357</f>
        <v>446223.03562390798</v>
      </c>
      <c r="F382" s="1">
        <f>+Metro_Dade!D478/1000</f>
        <v>0</v>
      </c>
      <c r="G382" s="1">
        <v>0</v>
      </c>
      <c r="H382" s="295">
        <f>'New Smyra Beach'!C310</f>
        <v>0</v>
      </c>
      <c r="I382" s="1"/>
      <c r="J382" s="1"/>
      <c r="K382" s="1"/>
      <c r="L382" s="1">
        <f t="shared" si="8"/>
        <v>560759.42993932136</v>
      </c>
      <c r="M382" s="54"/>
      <c r="O382" s="46"/>
    </row>
    <row r="383" spans="1:15" x14ac:dyDescent="0.2">
      <c r="A383" s="3">
        <v>2039</v>
      </c>
      <c r="B383" s="3">
        <v>9</v>
      </c>
      <c r="C383" s="1">
        <f>'Florida_Keys FR'!C430</f>
        <v>98089.68426904612</v>
      </c>
      <c r="D383" s="1">
        <f>Key_West!E514</f>
        <v>0</v>
      </c>
      <c r="E383" s="164">
        <f>'LEE County'!C358</f>
        <v>429789.42417142267</v>
      </c>
      <c r="F383" s="1">
        <f>+Metro_Dade!D479/1000</f>
        <v>0</v>
      </c>
      <c r="G383" s="1">
        <v>0</v>
      </c>
      <c r="H383" s="295">
        <f>'New Smyra Beach'!C311</f>
        <v>0</v>
      </c>
      <c r="I383" s="1"/>
      <c r="J383" s="1"/>
      <c r="K383" s="1"/>
      <c r="L383" s="1">
        <f t="shared" si="8"/>
        <v>527879.10844046879</v>
      </c>
      <c r="M383" s="54"/>
      <c r="O383" s="46"/>
    </row>
    <row r="384" spans="1:15" x14ac:dyDescent="0.2">
      <c r="A384" s="3">
        <v>2039</v>
      </c>
      <c r="B384" s="3">
        <v>10</v>
      </c>
      <c r="C384" s="1">
        <f>'Florida_Keys FR'!C431</f>
        <v>90593.734219461796</v>
      </c>
      <c r="D384" s="1">
        <f>Key_West!E515</f>
        <v>0</v>
      </c>
      <c r="E384" s="164">
        <f>'LEE County'!C359</f>
        <v>405829.70914617996</v>
      </c>
      <c r="F384" s="1">
        <f>+Metro_Dade!D480/1000</f>
        <v>0</v>
      </c>
      <c r="G384" s="1">
        <v>0</v>
      </c>
      <c r="H384" s="295">
        <f>'New Smyra Beach'!C312</f>
        <v>0</v>
      </c>
      <c r="I384" s="1"/>
      <c r="J384" s="1"/>
      <c r="K384" s="1"/>
      <c r="L384" s="1">
        <f t="shared" si="8"/>
        <v>496423.44336564175</v>
      </c>
      <c r="M384" s="54"/>
      <c r="O384" s="46"/>
    </row>
    <row r="385" spans="1:21" x14ac:dyDescent="0.2">
      <c r="A385" s="3">
        <v>2039</v>
      </c>
      <c r="B385" s="3">
        <v>11</v>
      </c>
      <c r="C385" s="1">
        <f>'Florida_Keys FR'!C432</f>
        <v>74799.443511489531</v>
      </c>
      <c r="D385" s="1">
        <f>Key_West!E516</f>
        <v>0</v>
      </c>
      <c r="E385" s="164">
        <f>'LEE County'!C360</f>
        <v>377515.31489210902</v>
      </c>
      <c r="F385" s="1">
        <f>+Metro_Dade!D481/1000</f>
        <v>0</v>
      </c>
      <c r="G385" s="1">
        <v>0</v>
      </c>
      <c r="H385" s="295">
        <f>'New Smyra Beach'!C313</f>
        <v>0</v>
      </c>
      <c r="I385" s="1"/>
      <c r="J385" s="1"/>
      <c r="K385" s="1"/>
      <c r="L385" s="1">
        <f t="shared" si="8"/>
        <v>452314.75840359856</v>
      </c>
      <c r="M385" s="54"/>
      <c r="O385" s="46"/>
    </row>
    <row r="386" spans="1:21" x14ac:dyDescent="0.2">
      <c r="A386" s="3">
        <v>2039</v>
      </c>
      <c r="B386" s="3">
        <v>12</v>
      </c>
      <c r="C386" s="1">
        <f>'Florida_Keys FR'!C433</f>
        <v>76978.818618666497</v>
      </c>
      <c r="D386" s="1">
        <f>Key_West!E517</f>
        <v>0</v>
      </c>
      <c r="E386" s="164">
        <f>'LEE County'!C361</f>
        <v>386343.5955864836</v>
      </c>
      <c r="F386" s="1">
        <f>+Metro_Dade!D482/1000</f>
        <v>0</v>
      </c>
      <c r="G386" s="1">
        <v>0</v>
      </c>
      <c r="H386" s="295">
        <f>'New Smyra Beach'!C314</f>
        <v>0</v>
      </c>
      <c r="I386" s="1"/>
      <c r="J386" s="1"/>
      <c r="K386" s="1"/>
      <c r="L386" s="1">
        <f t="shared" si="8"/>
        <v>463322.4142051501</v>
      </c>
      <c r="M386" s="54"/>
      <c r="O386" s="46"/>
    </row>
    <row r="387" spans="1:21" x14ac:dyDescent="0.2">
      <c r="A387" s="3">
        <v>2040</v>
      </c>
      <c r="B387" s="3">
        <v>1</v>
      </c>
      <c r="C387" s="1">
        <f>'Florida_Keys FR'!C434</f>
        <v>77000.015117020681</v>
      </c>
      <c r="D387" s="1">
        <f>Key_West!E518</f>
        <v>0</v>
      </c>
      <c r="E387" s="164">
        <f>'LEE County'!C362</f>
        <v>413588.22110150743</v>
      </c>
      <c r="F387" s="1">
        <f>+Metro_Dade!D483/1000</f>
        <v>0</v>
      </c>
      <c r="G387" s="1">
        <v>0</v>
      </c>
      <c r="H387" s="295">
        <f>'New Smyra Beach'!C315</f>
        <v>0</v>
      </c>
      <c r="I387" s="1"/>
      <c r="J387" s="1"/>
      <c r="K387" s="1"/>
      <c r="L387" s="1">
        <f t="shared" si="8"/>
        <v>490588.23621852812</v>
      </c>
      <c r="M387" s="54"/>
      <c r="O387" s="46"/>
    </row>
    <row r="388" spans="1:21" x14ac:dyDescent="0.2">
      <c r="A388" s="3">
        <v>2040</v>
      </c>
      <c r="B388" s="3">
        <v>2</v>
      </c>
      <c r="C388" s="1">
        <f>'Florida_Keys FR'!C435</f>
        <v>72930.807609540469</v>
      </c>
      <c r="D388" s="1">
        <f>Key_West!E519</f>
        <v>0</v>
      </c>
      <c r="E388" s="164">
        <f>'LEE County'!C363</f>
        <v>386139.30011132971</v>
      </c>
      <c r="F388" s="1">
        <f>+Metro_Dade!D484/1000</f>
        <v>0</v>
      </c>
      <c r="G388" s="1">
        <v>0</v>
      </c>
      <c r="H388" s="295">
        <f>'New Smyra Beach'!C316</f>
        <v>0</v>
      </c>
      <c r="I388" s="1"/>
      <c r="J388" s="1"/>
      <c r="K388" s="1"/>
      <c r="L388" s="1">
        <f t="shared" ref="L388:L451" si="9">SUM(C388:K388)</f>
        <v>459070.10772087018</v>
      </c>
      <c r="M388" s="54"/>
      <c r="O388" s="46"/>
    </row>
    <row r="389" spans="1:21" x14ac:dyDescent="0.2">
      <c r="A389" s="3">
        <v>2040</v>
      </c>
      <c r="B389" s="3">
        <v>3</v>
      </c>
      <c r="C389" s="1">
        <f>'Florida_Keys FR'!C436</f>
        <v>82124.150867542252</v>
      </c>
      <c r="D389" s="1">
        <f>Key_West!E520</f>
        <v>0</v>
      </c>
      <c r="E389" s="164">
        <f>'LEE County'!C364</f>
        <v>388398.02980213839</v>
      </c>
      <c r="F389" s="1">
        <f>+Metro_Dade!D485/1000</f>
        <v>0</v>
      </c>
      <c r="G389" s="1">
        <v>0</v>
      </c>
      <c r="H389" s="295">
        <f>'New Smyra Beach'!C317</f>
        <v>0</v>
      </c>
      <c r="I389" s="1"/>
      <c r="J389" s="1"/>
      <c r="K389" s="1"/>
      <c r="L389" s="1">
        <f t="shared" si="9"/>
        <v>470522.18066968065</v>
      </c>
      <c r="M389" s="54"/>
      <c r="O389" s="46"/>
    </row>
    <row r="390" spans="1:21" x14ac:dyDescent="0.2">
      <c r="A390" s="3">
        <v>2040</v>
      </c>
      <c r="B390" s="3">
        <v>4</v>
      </c>
      <c r="C390" s="1">
        <f>'Florida_Keys FR'!C437</f>
        <v>86090.97457929443</v>
      </c>
      <c r="D390" s="1">
        <f>Key_West!E521</f>
        <v>0</v>
      </c>
      <c r="E390" s="164">
        <f>'LEE County'!C365</f>
        <v>393233.06796299713</v>
      </c>
      <c r="F390" s="1">
        <f>+Metro_Dade!D486/1000</f>
        <v>0</v>
      </c>
      <c r="G390" s="1">
        <v>0</v>
      </c>
      <c r="H390" s="295">
        <f>'New Smyra Beach'!C318</f>
        <v>0</v>
      </c>
      <c r="I390" s="1"/>
      <c r="J390" s="1"/>
      <c r="K390" s="1"/>
      <c r="L390" s="1">
        <f t="shared" si="9"/>
        <v>479324.04254229157</v>
      </c>
      <c r="M390" s="54"/>
      <c r="O390" s="46"/>
    </row>
    <row r="391" spans="1:21" x14ac:dyDescent="0.2">
      <c r="A391" s="3">
        <v>2040</v>
      </c>
      <c r="B391" s="3">
        <v>5</v>
      </c>
      <c r="C391" s="1">
        <f>'Florida_Keys FR'!C438</f>
        <v>98465.644464206591</v>
      </c>
      <c r="D391" s="1">
        <f>Key_West!E522</f>
        <v>0</v>
      </c>
      <c r="E391" s="164">
        <f>'LEE County'!C366</f>
        <v>425836.54725941963</v>
      </c>
      <c r="F391" s="1">
        <f>+Metro_Dade!D487/1000</f>
        <v>0</v>
      </c>
      <c r="G391" s="1">
        <v>0</v>
      </c>
      <c r="H391" s="295">
        <f>'New Smyra Beach'!C319</f>
        <v>0</v>
      </c>
      <c r="I391" s="1"/>
      <c r="J391" s="1"/>
      <c r="K391" s="1"/>
      <c r="L391" s="1">
        <f t="shared" si="9"/>
        <v>524302.19172362622</v>
      </c>
      <c r="M391" s="54"/>
      <c r="O391" s="46"/>
    </row>
    <row r="392" spans="1:21" x14ac:dyDescent="0.2">
      <c r="A392" s="3">
        <v>2040</v>
      </c>
      <c r="B392" s="3">
        <v>6</v>
      </c>
      <c r="C392" s="1">
        <f>'Florida_Keys FR'!C439</f>
        <v>107212.05028609805</v>
      </c>
      <c r="D392" s="1">
        <f>Key_West!E523</f>
        <v>0</v>
      </c>
      <c r="E392" s="164">
        <f>'LEE County'!C367</f>
        <v>439975.54670972674</v>
      </c>
      <c r="F392" s="1">
        <f>+Metro_Dade!D488/1000</f>
        <v>0</v>
      </c>
      <c r="G392" s="1">
        <v>0</v>
      </c>
      <c r="H392" s="295">
        <f>'New Smyra Beach'!C320</f>
        <v>0</v>
      </c>
      <c r="I392" s="1"/>
      <c r="J392" s="1"/>
      <c r="K392" s="1"/>
      <c r="L392" s="1">
        <f t="shared" si="9"/>
        <v>547187.59699582483</v>
      </c>
      <c r="M392" s="54"/>
      <c r="O392" s="46"/>
    </row>
    <row r="393" spans="1:21" x14ac:dyDescent="0.2">
      <c r="A393" s="3">
        <v>2040</v>
      </c>
      <c r="B393" s="3">
        <v>7</v>
      </c>
      <c r="C393" s="1">
        <f>'Florida_Keys FR'!C440</f>
        <v>116877.83409091632</v>
      </c>
      <c r="D393" s="1">
        <f>Key_West!E524</f>
        <v>0</v>
      </c>
      <c r="E393" s="164">
        <f>'LEE County'!C368</f>
        <v>451061.19703244109</v>
      </c>
      <c r="F393" s="1">
        <f>+Metro_Dade!D489/1000</f>
        <v>0</v>
      </c>
      <c r="G393" s="1">
        <v>0</v>
      </c>
      <c r="H393" s="295">
        <f>'New Smyra Beach'!C321</f>
        <v>0</v>
      </c>
      <c r="I393" s="1"/>
      <c r="J393" s="1"/>
      <c r="K393" s="1"/>
      <c r="L393" s="1">
        <f t="shared" si="9"/>
        <v>567939.03112335736</v>
      </c>
      <c r="M393" s="54"/>
      <c r="O393" s="46"/>
    </row>
    <row r="394" spans="1:21" x14ac:dyDescent="0.2">
      <c r="A394" s="3">
        <v>2040</v>
      </c>
      <c r="B394" s="3">
        <v>8</v>
      </c>
      <c r="C394" s="1">
        <f>'Florida_Keys FR'!C441</f>
        <v>115980.56205207271</v>
      </c>
      <c r="D394" s="1">
        <f>Key_West!E525</f>
        <v>0</v>
      </c>
      <c r="E394" s="164">
        <f>'LEE County'!C369</f>
        <v>450159.8741692715</v>
      </c>
      <c r="F394" s="1">
        <f>+Metro_Dade!D490/1000</f>
        <v>0</v>
      </c>
      <c r="G394" s="1">
        <v>0</v>
      </c>
      <c r="H394" s="295">
        <f>'New Smyra Beach'!C322</f>
        <v>0</v>
      </c>
      <c r="I394" s="1"/>
      <c r="J394" s="1"/>
      <c r="K394" s="1"/>
      <c r="L394" s="1">
        <f t="shared" si="9"/>
        <v>566140.43622134416</v>
      </c>
      <c r="M394" s="54"/>
      <c r="O394" s="46"/>
    </row>
    <row r="395" spans="1:21" x14ac:dyDescent="0.2">
      <c r="A395" s="3">
        <v>2040</v>
      </c>
      <c r="B395" s="3">
        <v>9</v>
      </c>
      <c r="C395" s="1">
        <f>'Florida_Keys FR'!C442</f>
        <v>99326.478548865678</v>
      </c>
      <c r="D395" s="1">
        <f>Key_West!E526</f>
        <v>0</v>
      </c>
      <c r="E395" s="164">
        <f>'LEE County'!C370</f>
        <v>433759.41422882071</v>
      </c>
      <c r="F395" s="1">
        <f>+Metro_Dade!D491/1000</f>
        <v>0</v>
      </c>
      <c r="G395" s="1">
        <v>0</v>
      </c>
      <c r="H395" s="295">
        <f>'New Smyra Beach'!C323</f>
        <v>0</v>
      </c>
      <c r="I395" s="1"/>
      <c r="J395" s="1"/>
      <c r="K395" s="1"/>
      <c r="L395" s="1">
        <f t="shared" si="9"/>
        <v>533085.89277768636</v>
      </c>
      <c r="M395" s="54"/>
      <c r="O395" s="46"/>
    </row>
    <row r="396" spans="1:21" x14ac:dyDescent="0.2">
      <c r="A396" s="3">
        <v>2040</v>
      </c>
      <c r="B396" s="3">
        <v>10</v>
      </c>
      <c r="C396" s="1">
        <f>'Florida_Keys FR'!C443</f>
        <v>91736.013482618539</v>
      </c>
      <c r="D396" s="1">
        <f>Key_West!E527</f>
        <v>0</v>
      </c>
      <c r="E396" s="164">
        <f>'LEE County'!C371</f>
        <v>409880.00576265313</v>
      </c>
      <c r="F396" s="1">
        <f>+Metro_Dade!D492/1000</f>
        <v>0</v>
      </c>
      <c r="G396" s="1">
        <v>0</v>
      </c>
      <c r="H396" s="295">
        <f>'New Smyra Beach'!C324</f>
        <v>0</v>
      </c>
      <c r="I396" s="1"/>
      <c r="J396" s="1"/>
      <c r="K396" s="1"/>
      <c r="L396" s="1">
        <f t="shared" si="9"/>
        <v>501616.01924527169</v>
      </c>
      <c r="M396" s="54"/>
      <c r="O396" s="46"/>
    </row>
    <row r="397" spans="1:21" x14ac:dyDescent="0.2">
      <c r="A397" s="3">
        <v>2040</v>
      </c>
      <c r="B397" s="3">
        <v>11</v>
      </c>
      <c r="C397" s="1">
        <f>'Florida_Keys FR'!C444</f>
        <v>75742.575549869332</v>
      </c>
      <c r="D397" s="1">
        <f>Key_West!E528</f>
        <v>0</v>
      </c>
      <c r="E397" s="164">
        <f>'LEE County'!C372</f>
        <v>381739.42828250653</v>
      </c>
      <c r="F397" s="1">
        <f>+Metro_Dade!D493/1000</f>
        <v>0</v>
      </c>
      <c r="G397" s="1">
        <v>0</v>
      </c>
      <c r="H397" s="295">
        <f>'New Smyra Beach'!C325</f>
        <v>0</v>
      </c>
      <c r="I397" s="1"/>
      <c r="J397" s="1"/>
      <c r="K397" s="1"/>
      <c r="L397" s="1">
        <f t="shared" si="9"/>
        <v>457482.00383237586</v>
      </c>
      <c r="M397" s="54"/>
      <c r="O397" s="46"/>
    </row>
    <row r="398" spans="1:21" x14ac:dyDescent="0.2">
      <c r="A398" s="3">
        <v>2040</v>
      </c>
      <c r="B398" s="3">
        <v>12</v>
      </c>
      <c r="C398" s="1">
        <f>'Florida_Keys FR'!C445</f>
        <v>77949.429985644631</v>
      </c>
      <c r="D398" s="1">
        <f>Key_West!E529</f>
        <v>0</v>
      </c>
      <c r="E398" s="164">
        <f>'LEE County'!C373</f>
        <v>390689.28897007601</v>
      </c>
      <c r="F398" s="1">
        <f>+Metro_Dade!D494/1000</f>
        <v>0</v>
      </c>
      <c r="G398" s="1">
        <v>0</v>
      </c>
      <c r="H398" s="295">
        <f>'New Smyra Beach'!C326</f>
        <v>0</v>
      </c>
      <c r="I398" s="1"/>
      <c r="J398" s="1"/>
      <c r="K398" s="1"/>
      <c r="L398" s="1">
        <f t="shared" si="9"/>
        <v>468638.71895572066</v>
      </c>
      <c r="M398" s="54"/>
      <c r="O398" s="46"/>
      <c r="P398" s="435" t="s">
        <v>123</v>
      </c>
      <c r="Q398" s="435"/>
      <c r="R398" s="435"/>
      <c r="S398" s="435"/>
      <c r="T398" s="435"/>
      <c r="U398" s="435"/>
    </row>
    <row r="399" spans="1:21" x14ac:dyDescent="0.2">
      <c r="A399" s="3">
        <f>+A387+1</f>
        <v>2041</v>
      </c>
      <c r="B399" s="3">
        <f>+B387</f>
        <v>1</v>
      </c>
      <c r="C399" s="1">
        <f>'Florida_Keys FR'!C446</f>
        <v>77970.893746638278</v>
      </c>
      <c r="D399" s="1"/>
      <c r="E399" s="164">
        <f>'LEE County'!C374</f>
        <v>417639.63096841535</v>
      </c>
      <c r="F399" s="1">
        <f>+Summary_Delivered_Sales!F399</f>
        <v>0</v>
      </c>
      <c r="G399" s="1">
        <v>0</v>
      </c>
      <c r="H399" s="295">
        <f>'New Smyra Beach'!C327</f>
        <v>0</v>
      </c>
      <c r="I399" s="1"/>
      <c r="J399" s="1"/>
      <c r="K399" s="1"/>
      <c r="L399" s="1">
        <f t="shared" si="9"/>
        <v>495610.52471505362</v>
      </c>
      <c r="M399" s="54"/>
      <c r="O399" s="46"/>
      <c r="P399" s="3"/>
      <c r="Q399" s="3"/>
      <c r="R399" s="3"/>
      <c r="S399" s="3"/>
      <c r="T399" s="3"/>
      <c r="U399" s="3"/>
    </row>
    <row r="400" spans="1:21" x14ac:dyDescent="0.2">
      <c r="A400" s="3">
        <f t="shared" ref="A400:A463" si="10">+A388+1</f>
        <v>2041</v>
      </c>
      <c r="B400" s="3">
        <f t="shared" ref="B400:B463" si="11">+B388</f>
        <v>2</v>
      </c>
      <c r="C400" s="1">
        <f>'Florida_Keys FR'!C447</f>
        <v>73850.378371198691</v>
      </c>
      <c r="D400" s="1"/>
      <c r="E400" s="164">
        <f>'LEE County'!C375</f>
        <v>390159.24133447092</v>
      </c>
      <c r="F400" s="1">
        <f>+Summary_Delivered_Sales!F400</f>
        <v>0</v>
      </c>
      <c r="G400" s="1">
        <v>0</v>
      </c>
      <c r="H400" s="295">
        <f>'New Smyra Beach'!C328</f>
        <v>0</v>
      </c>
      <c r="I400" s="1"/>
      <c r="J400" s="1"/>
      <c r="K400" s="1"/>
      <c r="L400" s="1">
        <f t="shared" si="9"/>
        <v>464009.61970566958</v>
      </c>
      <c r="M400" s="54"/>
      <c r="O400" s="46"/>
      <c r="P400" s="3"/>
      <c r="Q400" s="3"/>
      <c r="R400" s="3"/>
      <c r="S400" s="3"/>
      <c r="T400" s="3"/>
      <c r="U400" s="3"/>
    </row>
    <row r="401" spans="1:21" x14ac:dyDescent="0.2">
      <c r="A401" s="3">
        <f t="shared" si="10"/>
        <v>2041</v>
      </c>
      <c r="B401" s="3">
        <f t="shared" si="11"/>
        <v>3</v>
      </c>
      <c r="C401" s="1">
        <f>'Florida_Keys FR'!C448</f>
        <v>83159.63875584479</v>
      </c>
      <c r="D401" s="1"/>
      <c r="E401" s="164">
        <f>'LEE County'!C376</f>
        <v>392359.92104857729</v>
      </c>
      <c r="F401" s="1">
        <f>+Summary_Delivered_Sales!F401</f>
        <v>0</v>
      </c>
      <c r="G401" s="1">
        <v>0</v>
      </c>
      <c r="H401" s="295">
        <f>'New Smyra Beach'!C329</f>
        <v>0</v>
      </c>
      <c r="I401" s="1"/>
      <c r="J401" s="1"/>
      <c r="K401" s="1"/>
      <c r="L401" s="1">
        <f t="shared" si="9"/>
        <v>475519.55980442208</v>
      </c>
      <c r="M401" s="54"/>
      <c r="O401" s="46"/>
      <c r="P401" s="3"/>
      <c r="Q401" s="3"/>
      <c r="R401" s="3"/>
      <c r="S401" s="3"/>
      <c r="T401" s="3"/>
      <c r="U401" s="3"/>
    </row>
    <row r="402" spans="1:21" x14ac:dyDescent="0.2">
      <c r="A402" s="3">
        <f t="shared" si="10"/>
        <v>2041</v>
      </c>
      <c r="B402" s="3">
        <f t="shared" si="11"/>
        <v>4</v>
      </c>
      <c r="C402" s="1">
        <f>'Florida_Keys FR'!C449</f>
        <v>87176.4793976371</v>
      </c>
      <c r="D402" s="1"/>
      <c r="E402" s="164">
        <f>'LEE County'!C377</f>
        <v>397145.99550012063</v>
      </c>
      <c r="F402" s="1">
        <f>+Summary_Delivered_Sales!F402</f>
        <v>0</v>
      </c>
      <c r="G402" s="1">
        <v>0</v>
      </c>
      <c r="H402" s="295">
        <f>'New Smyra Beach'!C330</f>
        <v>0</v>
      </c>
      <c r="I402" s="1"/>
      <c r="J402" s="1"/>
      <c r="K402" s="1"/>
      <c r="L402" s="1">
        <f t="shared" si="9"/>
        <v>484322.47489775775</v>
      </c>
      <c r="M402" s="54"/>
      <c r="O402" s="46"/>
      <c r="P402" s="3"/>
      <c r="Q402" s="3"/>
      <c r="R402" s="3"/>
      <c r="S402" s="3"/>
      <c r="T402" s="3"/>
      <c r="U402" s="3"/>
    </row>
    <row r="403" spans="1:21" x14ac:dyDescent="0.2">
      <c r="A403" s="3">
        <f t="shared" si="10"/>
        <v>2041</v>
      </c>
      <c r="B403" s="3">
        <f t="shared" si="11"/>
        <v>5</v>
      </c>
      <c r="C403" s="1">
        <f>'Florida_Keys FR'!C450</f>
        <v>99707.179155031423</v>
      </c>
      <c r="D403" s="1"/>
      <c r="E403" s="164">
        <f>'LEE County'!C378</f>
        <v>429727.8527526345</v>
      </c>
      <c r="F403" s="1">
        <f>+Summary_Delivered_Sales!F403</f>
        <v>0</v>
      </c>
      <c r="G403" s="1">
        <v>0</v>
      </c>
      <c r="H403" s="295">
        <f>'New Smyra Beach'!C331</f>
        <v>0</v>
      </c>
      <c r="I403" s="1"/>
      <c r="J403" s="1"/>
      <c r="K403" s="1"/>
      <c r="L403" s="1">
        <f t="shared" si="9"/>
        <v>529435.03190766589</v>
      </c>
      <c r="M403" s="54"/>
      <c r="O403" s="46"/>
      <c r="P403" s="3"/>
      <c r="Q403" s="3"/>
      <c r="R403" s="3"/>
      <c r="S403" s="3"/>
      <c r="T403" s="3"/>
      <c r="U403" s="3"/>
    </row>
    <row r="404" spans="1:21" x14ac:dyDescent="0.2">
      <c r="A404" s="3">
        <f t="shared" si="10"/>
        <v>2041</v>
      </c>
      <c r="B404" s="3">
        <f t="shared" si="11"/>
        <v>6</v>
      </c>
      <c r="C404" s="1">
        <f>'Florida_Keys FR'!C451</f>
        <v>108563.86675395278</v>
      </c>
      <c r="D404" s="1"/>
      <c r="E404" s="164">
        <f>'LEE County'!C379</f>
        <v>443915.08791950578</v>
      </c>
      <c r="F404" s="1">
        <f>+Summary_Delivered_Sales!F404</f>
        <v>0</v>
      </c>
      <c r="G404" s="1">
        <v>0</v>
      </c>
      <c r="H404" s="295">
        <f>'New Smyra Beach'!C332</f>
        <v>0</v>
      </c>
      <c r="I404" s="1"/>
      <c r="J404" s="1"/>
      <c r="K404" s="1"/>
      <c r="L404" s="1">
        <f t="shared" si="9"/>
        <v>552478.95467345859</v>
      </c>
      <c r="M404" s="54"/>
      <c r="O404" s="46"/>
      <c r="P404" s="3"/>
      <c r="Q404" s="3"/>
      <c r="R404" s="3"/>
      <c r="S404" s="3"/>
      <c r="T404" s="3"/>
      <c r="U404" s="3"/>
    </row>
    <row r="405" spans="1:21" x14ac:dyDescent="0.2">
      <c r="A405" s="3">
        <f t="shared" si="10"/>
        <v>2041</v>
      </c>
      <c r="B405" s="3">
        <f t="shared" si="11"/>
        <v>7</v>
      </c>
      <c r="C405" s="1">
        <f>'Florida_Keys FR'!C452</f>
        <v>118351.52459892991</v>
      </c>
      <c r="D405" s="1"/>
      <c r="E405" s="164">
        <f>'LEE County'!C380</f>
        <v>455039.7658290845</v>
      </c>
      <c r="F405" s="1">
        <f>+Summary_Delivered_Sales!F405</f>
        <v>0</v>
      </c>
      <c r="G405" s="1">
        <v>0</v>
      </c>
      <c r="H405" s="295">
        <f>'New Smyra Beach'!C333</f>
        <v>0</v>
      </c>
      <c r="I405" s="1"/>
      <c r="J405" s="1"/>
      <c r="K405" s="1"/>
      <c r="L405" s="1">
        <f t="shared" si="9"/>
        <v>573391.29042801447</v>
      </c>
      <c r="M405" s="54"/>
      <c r="O405" s="46"/>
      <c r="P405" s="3"/>
      <c r="Q405" s="3"/>
      <c r="R405" s="3"/>
      <c r="S405" s="3"/>
      <c r="T405" s="3"/>
      <c r="U405" s="3"/>
    </row>
    <row r="406" spans="1:21" x14ac:dyDescent="0.2">
      <c r="A406" s="3">
        <f t="shared" si="10"/>
        <v>2041</v>
      </c>
      <c r="B406" s="3">
        <f t="shared" si="11"/>
        <v>8</v>
      </c>
      <c r="C406" s="1">
        <f>'Florida_Keys FR'!C453</f>
        <v>117442.93902662603</v>
      </c>
      <c r="D406" s="1"/>
      <c r="E406" s="164">
        <f>'LEE County'!C381</f>
        <v>454131.44578866963</v>
      </c>
      <c r="F406" s="1">
        <f>+Summary_Delivered_Sales!F406</f>
        <v>0</v>
      </c>
      <c r="G406" s="1">
        <v>0</v>
      </c>
      <c r="H406" s="295">
        <f>'New Smyra Beach'!C334</f>
        <v>0</v>
      </c>
      <c r="I406" s="1"/>
      <c r="J406" s="1"/>
      <c r="K406" s="1"/>
      <c r="L406" s="1">
        <f t="shared" si="9"/>
        <v>571574.38481529569</v>
      </c>
      <c r="M406" s="54"/>
      <c r="O406" s="46"/>
      <c r="P406" s="3"/>
      <c r="Q406" s="3"/>
      <c r="R406" s="3"/>
      <c r="S406" s="3"/>
      <c r="T406" s="3"/>
      <c r="U406" s="3"/>
    </row>
    <row r="407" spans="1:21" x14ac:dyDescent="0.2">
      <c r="A407" s="3">
        <f t="shared" si="10"/>
        <v>2041</v>
      </c>
      <c r="B407" s="3">
        <f t="shared" si="11"/>
        <v>9</v>
      </c>
      <c r="C407" s="1">
        <f>'Florida_Keys FR'!C454</f>
        <v>100578.86733387703</v>
      </c>
      <c r="D407" s="1"/>
      <c r="E407" s="164">
        <f>'LEE County'!C382</f>
        <v>437766.07531665702</v>
      </c>
      <c r="F407" s="1">
        <f>+Summary_Delivered_Sales!F407</f>
        <v>0</v>
      </c>
      <c r="G407" s="1">
        <v>0</v>
      </c>
      <c r="H407" s="295">
        <f>'New Smyra Beach'!C335</f>
        <v>0</v>
      </c>
      <c r="I407" s="1"/>
      <c r="J407" s="1"/>
      <c r="K407" s="1"/>
      <c r="L407" s="1">
        <f t="shared" si="9"/>
        <v>538344.9426505341</v>
      </c>
      <c r="M407" s="54"/>
      <c r="O407" s="46"/>
      <c r="P407" s="3"/>
      <c r="Q407" s="3"/>
      <c r="R407" s="3"/>
      <c r="S407" s="3"/>
      <c r="T407" s="3"/>
      <c r="U407" s="3"/>
    </row>
    <row r="408" spans="1:21" x14ac:dyDescent="0.2">
      <c r="A408" s="3">
        <f t="shared" si="10"/>
        <v>2041</v>
      </c>
      <c r="B408" s="3">
        <f t="shared" si="11"/>
        <v>10</v>
      </c>
      <c r="C408" s="1">
        <f>'Florida_Keys FR'!C455</f>
        <v>92892.695528995115</v>
      </c>
      <c r="D408" s="1"/>
      <c r="E408" s="164">
        <f>'LEE County'!C383</f>
        <v>413970.72549826145</v>
      </c>
      <c r="F408" s="1">
        <f>+Summary_Delivered_Sales!F408</f>
        <v>0</v>
      </c>
      <c r="G408" s="1">
        <v>0</v>
      </c>
      <c r="H408" s="295">
        <f>'New Smyra Beach'!C336</f>
        <v>0</v>
      </c>
      <c r="I408" s="1"/>
      <c r="J408" s="1"/>
      <c r="K408" s="1"/>
      <c r="L408" s="1">
        <f t="shared" si="9"/>
        <v>506863.42102725658</v>
      </c>
      <c r="M408" s="54"/>
      <c r="O408" s="46"/>
      <c r="P408" s="3"/>
      <c r="Q408" s="3"/>
      <c r="R408" s="3"/>
      <c r="S408" s="3"/>
      <c r="T408" s="3"/>
      <c r="U408" s="3"/>
    </row>
    <row r="409" spans="1:21" x14ac:dyDescent="0.2">
      <c r="A409" s="3">
        <f t="shared" si="10"/>
        <v>2041</v>
      </c>
      <c r="B409" s="3">
        <f t="shared" si="11"/>
        <v>11</v>
      </c>
      <c r="C409" s="1">
        <f>'Florida_Keys FR'!C456</f>
        <v>76697.599361771252</v>
      </c>
      <c r="D409" s="1"/>
      <c r="E409" s="164">
        <f>'LEE County'!C384</f>
        <v>386010.80633537221</v>
      </c>
      <c r="F409" s="1">
        <f>+Summary_Delivered_Sales!F409</f>
        <v>0</v>
      </c>
      <c r="G409" s="1">
        <v>0</v>
      </c>
      <c r="H409" s="295">
        <f>'New Smyra Beach'!C337</f>
        <v>0</v>
      </c>
      <c r="I409" s="1"/>
      <c r="J409" s="1"/>
      <c r="K409" s="1"/>
      <c r="L409" s="1">
        <f t="shared" si="9"/>
        <v>462708.40569714346</v>
      </c>
      <c r="M409" s="54"/>
      <c r="O409" s="46"/>
      <c r="P409" s="3"/>
      <c r="Q409" s="3"/>
      <c r="R409" s="3"/>
      <c r="S409" s="3"/>
      <c r="T409" s="3"/>
      <c r="U409" s="3"/>
    </row>
    <row r="410" spans="1:21" x14ac:dyDescent="0.2">
      <c r="A410" s="3">
        <f t="shared" si="10"/>
        <v>2041</v>
      </c>
      <c r="B410" s="3">
        <f t="shared" si="11"/>
        <v>12</v>
      </c>
      <c r="C410" s="1">
        <f>'Florida_Keys FR'!C457</f>
        <v>78932.279607802717</v>
      </c>
      <c r="D410" s="1"/>
      <c r="E410" s="164">
        <f>'LEE County'!C385</f>
        <v>395083.86384465196</v>
      </c>
      <c r="F410" s="1">
        <f>+Summary_Delivered_Sales!F410</f>
        <v>0</v>
      </c>
      <c r="G410" s="1">
        <v>0</v>
      </c>
      <c r="H410" s="295">
        <f>'New Smyra Beach'!C338</f>
        <v>0</v>
      </c>
      <c r="I410" s="1"/>
      <c r="J410" s="1"/>
      <c r="K410" s="1"/>
      <c r="L410" s="1">
        <f t="shared" si="9"/>
        <v>474016.14345245471</v>
      </c>
      <c r="M410" s="54"/>
      <c r="O410" s="46"/>
      <c r="P410" s="3"/>
      <c r="Q410" s="3"/>
      <c r="R410" s="3"/>
      <c r="S410" s="3"/>
      <c r="T410" s="3"/>
      <c r="U410" s="3"/>
    </row>
    <row r="411" spans="1:21" x14ac:dyDescent="0.2">
      <c r="A411" s="3">
        <f t="shared" si="10"/>
        <v>2042</v>
      </c>
      <c r="B411" s="3">
        <f t="shared" si="11"/>
        <v>1</v>
      </c>
      <c r="C411" s="1">
        <f>'Florida_Keys FR'!C458</f>
        <v>78954.014001299918</v>
      </c>
      <c r="D411" s="1"/>
      <c r="E411" s="164">
        <f>'LEE County'!C386</f>
        <v>421730.72746340465</v>
      </c>
      <c r="F411" s="1">
        <f>+Summary_Delivered_Sales!F411</f>
        <v>0</v>
      </c>
      <c r="G411" s="1">
        <v>0</v>
      </c>
      <c r="H411" s="295">
        <f>'New Smyra Beach'!C339</f>
        <v>0</v>
      </c>
      <c r="I411" s="1"/>
      <c r="J411" s="1"/>
      <c r="K411" s="1"/>
      <c r="L411" s="1">
        <f t="shared" si="9"/>
        <v>500684.74146470457</v>
      </c>
      <c r="M411" s="54"/>
      <c r="O411" s="46"/>
      <c r="P411" s="3"/>
      <c r="Q411" s="3"/>
      <c r="R411" s="3"/>
      <c r="S411" s="3"/>
      <c r="T411" s="3"/>
      <c r="U411" s="3"/>
    </row>
    <row r="412" spans="1:21" x14ac:dyDescent="0.2">
      <c r="A412" s="3">
        <f t="shared" si="10"/>
        <v>2042</v>
      </c>
      <c r="B412" s="3">
        <f t="shared" si="11"/>
        <v>2</v>
      </c>
      <c r="C412" s="1">
        <f>'Florida_Keys FR'!C459</f>
        <v>74781.543826696361</v>
      </c>
      <c r="D412" s="1"/>
      <c r="E412" s="164">
        <f>'LEE County'!C387</f>
        <v>394221.03255172784</v>
      </c>
      <c r="F412" s="1">
        <f>+Summary_Delivered_Sales!F412</f>
        <v>0</v>
      </c>
      <c r="G412" s="1">
        <v>0</v>
      </c>
      <c r="H412" s="295">
        <f>'New Smyra Beach'!C340</f>
        <v>0</v>
      </c>
      <c r="I412" s="1"/>
      <c r="J412" s="1"/>
      <c r="K412" s="1"/>
      <c r="L412" s="1">
        <f t="shared" si="9"/>
        <v>469002.57637842419</v>
      </c>
      <c r="M412" s="54"/>
      <c r="O412" s="46"/>
      <c r="P412" s="3"/>
      <c r="Q412" s="3"/>
      <c r="R412" s="3"/>
      <c r="S412" s="3"/>
      <c r="T412" s="3"/>
      <c r="U412" s="3"/>
    </row>
    <row r="413" spans="1:21" x14ac:dyDescent="0.2">
      <c r="A413" s="3">
        <f t="shared" si="10"/>
        <v>2042</v>
      </c>
      <c r="B413" s="3">
        <f t="shared" si="11"/>
        <v>3</v>
      </c>
      <c r="C413" s="1">
        <f>'Florida_Keys FR'!C460</f>
        <v>84208.182915116267</v>
      </c>
      <c r="D413" s="1"/>
      <c r="E413" s="164">
        <f>'LEE County'!C388</f>
        <v>396362.22594556079</v>
      </c>
      <c r="F413" s="1">
        <f>+Summary_Delivered_Sales!F413</f>
        <v>0</v>
      </c>
      <c r="G413" s="1">
        <v>0</v>
      </c>
      <c r="H413" s="295">
        <f>'New Smyra Beach'!C341</f>
        <v>0</v>
      </c>
      <c r="I413" s="1"/>
      <c r="J413" s="1"/>
      <c r="K413" s="1"/>
      <c r="L413" s="1">
        <f t="shared" si="9"/>
        <v>480570.40886067704</v>
      </c>
      <c r="M413" s="54"/>
      <c r="O413" s="46"/>
      <c r="P413" s="3"/>
      <c r="Q413" s="3"/>
      <c r="R413" s="3"/>
      <c r="S413" s="3"/>
      <c r="T413" s="3"/>
      <c r="U413" s="3"/>
    </row>
    <row r="414" spans="1:21" x14ac:dyDescent="0.2">
      <c r="A414" s="3">
        <f t="shared" si="10"/>
        <v>2042</v>
      </c>
      <c r="B414" s="3">
        <f t="shared" si="11"/>
        <v>4</v>
      </c>
      <c r="C414" s="1">
        <f>'Florida_Keys FR'!C461</f>
        <v>88275.671140961203</v>
      </c>
      <c r="D414" s="1"/>
      <c r="E414" s="164">
        <f>'LEE County'!C389</f>
        <v>401097.8592385918</v>
      </c>
      <c r="F414" s="1">
        <f>+Summary_Delivered_Sales!F414</f>
        <v>0</v>
      </c>
      <c r="G414" s="1">
        <v>0</v>
      </c>
      <c r="H414" s="295">
        <f>'New Smyra Beach'!C342</f>
        <v>0</v>
      </c>
      <c r="I414" s="1"/>
      <c r="J414" s="1"/>
      <c r="K414" s="1"/>
      <c r="L414" s="1">
        <f t="shared" si="9"/>
        <v>489373.53037955298</v>
      </c>
      <c r="M414" s="54"/>
      <c r="O414" s="46"/>
      <c r="P414" s="3"/>
      <c r="Q414" s="3"/>
      <c r="R414" s="3"/>
      <c r="S414" s="3"/>
      <c r="T414" s="3"/>
      <c r="U414" s="3"/>
    </row>
    <row r="415" spans="1:21" x14ac:dyDescent="0.2">
      <c r="A415" s="3">
        <f t="shared" si="10"/>
        <v>2042</v>
      </c>
      <c r="B415" s="3">
        <f t="shared" si="11"/>
        <v>5</v>
      </c>
      <c r="C415" s="1">
        <f>'Florida_Keys FR'!C462</f>
        <v>100964.36812199399</v>
      </c>
      <c r="D415" s="1"/>
      <c r="E415" s="164">
        <f>'LEE County'!C390</f>
        <v>433654.71709710103</v>
      </c>
      <c r="F415" s="1">
        <f>+Summary_Delivered_Sales!F415</f>
        <v>0</v>
      </c>
      <c r="G415" s="1">
        <v>0</v>
      </c>
      <c r="H415" s="295">
        <f>'New Smyra Beach'!C343</f>
        <v>0</v>
      </c>
      <c r="I415" s="1"/>
      <c r="J415" s="1"/>
      <c r="K415" s="1"/>
      <c r="L415" s="1">
        <f t="shared" si="9"/>
        <v>534619.085219095</v>
      </c>
      <c r="M415" s="54"/>
      <c r="O415" s="46"/>
      <c r="P415" s="3"/>
      <c r="Q415" s="3"/>
      <c r="R415" s="3"/>
      <c r="S415" s="3"/>
      <c r="T415" s="3"/>
      <c r="U415" s="3"/>
    </row>
    <row r="416" spans="1:21" x14ac:dyDescent="0.2">
      <c r="A416" s="3">
        <f t="shared" si="10"/>
        <v>2042</v>
      </c>
      <c r="B416" s="3">
        <f t="shared" si="11"/>
        <v>6</v>
      </c>
      <c r="C416" s="1">
        <f>'Florida_Keys FR'!C463</f>
        <v>109932.72802001712</v>
      </c>
      <c r="D416" s="1"/>
      <c r="E416" s="164">
        <f>'LEE County'!C391</f>
        <v>447889.90378275048</v>
      </c>
      <c r="F416" s="1">
        <f>+Summary_Delivered_Sales!F416</f>
        <v>0</v>
      </c>
      <c r="G416" s="1">
        <v>0</v>
      </c>
      <c r="H416" s="295">
        <f>'New Smyra Beach'!C344</f>
        <v>0</v>
      </c>
      <c r="I416" s="1"/>
      <c r="J416" s="1"/>
      <c r="K416" s="1"/>
      <c r="L416" s="1">
        <f t="shared" si="9"/>
        <v>557822.63180276763</v>
      </c>
      <c r="M416" s="54"/>
      <c r="O416" s="46"/>
      <c r="P416" s="3"/>
      <c r="Q416" s="3"/>
      <c r="R416" s="3"/>
      <c r="S416" s="3"/>
      <c r="T416" s="3"/>
      <c r="U416" s="3"/>
    </row>
    <row r="417" spans="1:21" x14ac:dyDescent="0.2">
      <c r="A417" s="3">
        <f t="shared" si="10"/>
        <v>2042</v>
      </c>
      <c r="B417" s="3">
        <f t="shared" si="11"/>
        <v>7</v>
      </c>
      <c r="C417" s="1">
        <f>'Florida_Keys FR'!C464</f>
        <v>119843.79659187862</v>
      </c>
      <c r="D417" s="1"/>
      <c r="E417" s="164">
        <f>'LEE County'!C392</f>
        <v>459053.42744633352</v>
      </c>
      <c r="F417" s="1">
        <f>+Summary_Delivered_Sales!F417</f>
        <v>0</v>
      </c>
      <c r="G417" s="1">
        <v>0</v>
      </c>
      <c r="H417" s="295">
        <f>'New Smyra Beach'!C345</f>
        <v>0</v>
      </c>
      <c r="I417" s="1"/>
      <c r="J417" s="1"/>
      <c r="K417" s="1"/>
      <c r="L417" s="1">
        <f t="shared" si="9"/>
        <v>578897.22403821209</v>
      </c>
      <c r="M417" s="54"/>
      <c r="O417" s="46"/>
      <c r="P417" s="3"/>
      <c r="Q417" s="3"/>
      <c r="R417" s="3"/>
      <c r="S417" s="3"/>
      <c r="T417" s="3"/>
      <c r="U417" s="3"/>
    </row>
    <row r="418" spans="1:21" x14ac:dyDescent="0.2">
      <c r="A418" s="3">
        <f t="shared" si="10"/>
        <v>2042</v>
      </c>
      <c r="B418" s="3">
        <f t="shared" si="11"/>
        <v>8</v>
      </c>
      <c r="C418" s="1">
        <f>'Florida_Keys FR'!C465</f>
        <v>118923.7548359105</v>
      </c>
      <c r="D418" s="1"/>
      <c r="E418" s="164">
        <f>'LEE County'!C393</f>
        <v>458138.05691743566</v>
      </c>
      <c r="F418" s="1">
        <f>+Summary_Delivered_Sales!F418</f>
        <v>0</v>
      </c>
      <c r="G418" s="1">
        <v>0</v>
      </c>
      <c r="H418" s="295">
        <f>'New Smyra Beach'!C346</f>
        <v>0</v>
      </c>
      <c r="I418" s="1"/>
      <c r="J418" s="1"/>
      <c r="K418" s="1"/>
      <c r="L418" s="1">
        <f t="shared" si="9"/>
        <v>577061.81175334612</v>
      </c>
      <c r="M418" s="54"/>
      <c r="O418" s="46"/>
      <c r="P418" s="3"/>
      <c r="Q418" s="3"/>
      <c r="R418" s="3"/>
      <c r="S418" s="3"/>
      <c r="T418" s="3"/>
      <c r="U418" s="3"/>
    </row>
    <row r="419" spans="1:21" x14ac:dyDescent="0.2">
      <c r="A419" s="3">
        <f t="shared" si="10"/>
        <v>2042</v>
      </c>
      <c r="B419" s="3">
        <f t="shared" si="11"/>
        <v>9</v>
      </c>
      <c r="C419" s="1">
        <f>'Florida_Keys FR'!C466</f>
        <v>101847.04725224715</v>
      </c>
      <c r="D419" s="1"/>
      <c r="E419" s="164">
        <f>'LEE County'!C394</f>
        <v>441809.74616738531</v>
      </c>
      <c r="F419" s="1">
        <f>+Summary_Delivered_Sales!F419</f>
        <v>0</v>
      </c>
      <c r="G419" s="1">
        <v>0</v>
      </c>
      <c r="H419" s="295">
        <f>'New Smyra Beach'!C347</f>
        <v>0</v>
      </c>
      <c r="I419" s="1"/>
      <c r="J419" s="1"/>
      <c r="K419" s="1"/>
      <c r="L419" s="1">
        <f t="shared" si="9"/>
        <v>543656.79341963248</v>
      </c>
      <c r="M419" s="54"/>
      <c r="O419" s="46"/>
      <c r="P419" s="3"/>
      <c r="Q419" s="3"/>
      <c r="R419" s="3"/>
      <c r="S419" s="3"/>
      <c r="T419" s="3"/>
      <c r="U419" s="3"/>
    </row>
    <row r="420" spans="1:21" x14ac:dyDescent="0.2">
      <c r="A420" s="3">
        <f t="shared" si="10"/>
        <v>2042</v>
      </c>
      <c r="B420" s="3">
        <f t="shared" si="11"/>
        <v>10</v>
      </c>
      <c r="C420" s="1">
        <f>'Florida_Keys FR'!C467</f>
        <v>94063.96196056153</v>
      </c>
      <c r="D420" s="1"/>
      <c r="E420" s="164">
        <f>'LEE County'!C395</f>
        <v>418102.27178730012</v>
      </c>
      <c r="F420" s="1">
        <f>+Summary_Delivered_Sales!F420</f>
        <v>0</v>
      </c>
      <c r="G420" s="1">
        <v>0</v>
      </c>
      <c r="H420" s="295">
        <f>'New Smyra Beach'!C348</f>
        <v>0</v>
      </c>
      <c r="I420" s="1"/>
      <c r="J420" s="1"/>
      <c r="K420" s="1"/>
      <c r="L420" s="1">
        <f t="shared" si="9"/>
        <v>512166.23374786164</v>
      </c>
      <c r="M420" s="54"/>
      <c r="O420" s="46"/>
      <c r="P420" s="3"/>
      <c r="Q420" s="3"/>
      <c r="R420" s="3"/>
      <c r="S420" s="3"/>
      <c r="T420" s="3"/>
      <c r="U420" s="3"/>
    </row>
    <row r="421" spans="1:21" x14ac:dyDescent="0.2">
      <c r="A421" s="3">
        <f t="shared" si="10"/>
        <v>2042</v>
      </c>
      <c r="B421" s="3">
        <f t="shared" si="11"/>
        <v>11</v>
      </c>
      <c r="C421" s="1">
        <f>'Florida_Keys FR'!C468</f>
        <v>77664.664888318846</v>
      </c>
      <c r="D421" s="1"/>
      <c r="E421" s="164">
        <f>'LEE County'!C396</f>
        <v>390329.97790684976</v>
      </c>
      <c r="F421" s="1">
        <f>+Summary_Delivered_Sales!F421</f>
        <v>0</v>
      </c>
      <c r="G421" s="1">
        <v>0</v>
      </c>
      <c r="H421" s="295">
        <f>'New Smyra Beach'!C349</f>
        <v>0</v>
      </c>
      <c r="I421" s="1"/>
      <c r="J421" s="1"/>
      <c r="K421" s="1"/>
      <c r="L421" s="1">
        <f t="shared" si="9"/>
        <v>467994.64279516862</v>
      </c>
      <c r="M421" s="54"/>
      <c r="O421" s="46"/>
      <c r="P421" s="3"/>
      <c r="Q421" s="3"/>
      <c r="R421" s="3"/>
      <c r="S421" s="3"/>
      <c r="T421" s="3"/>
      <c r="U421" s="3"/>
    </row>
    <row r="422" spans="1:21" x14ac:dyDescent="0.2">
      <c r="A422" s="3">
        <f t="shared" si="10"/>
        <v>2042</v>
      </c>
      <c r="B422" s="3">
        <f t="shared" si="11"/>
        <v>12</v>
      </c>
      <c r="C422" s="1">
        <f>'Florida_Keys FR'!C469</f>
        <v>79927.521794986023</v>
      </c>
      <c r="D422" s="1"/>
      <c r="E422" s="164">
        <f>'LEE County'!C397</f>
        <v>399527.87004195288</v>
      </c>
      <c r="F422" s="1">
        <f>+Summary_Delivered_Sales!F422</f>
        <v>0</v>
      </c>
      <c r="G422" s="1">
        <v>0</v>
      </c>
      <c r="H422" s="295">
        <f>'New Smyra Beach'!C350</f>
        <v>0</v>
      </c>
      <c r="I422" s="1"/>
      <c r="J422" s="1"/>
      <c r="K422" s="1"/>
      <c r="L422" s="1">
        <f t="shared" si="9"/>
        <v>479455.39183693891</v>
      </c>
      <c r="M422" s="54"/>
      <c r="O422" s="46"/>
      <c r="P422" s="3"/>
      <c r="Q422" s="3"/>
      <c r="R422" s="3"/>
      <c r="S422" s="3"/>
      <c r="T422" s="3"/>
      <c r="U422" s="3"/>
    </row>
    <row r="423" spans="1:21" x14ac:dyDescent="0.2">
      <c r="A423" s="3">
        <f t="shared" si="10"/>
        <v>2043</v>
      </c>
      <c r="B423" s="3">
        <f t="shared" si="11"/>
        <v>1</v>
      </c>
      <c r="C423" s="1">
        <f>'Florida_Keys FR'!C470</f>
        <v>79949.530233340847</v>
      </c>
      <c r="D423" s="1"/>
      <c r="E423" s="164">
        <f>'LEE County'!C398</f>
        <v>425861.899347055</v>
      </c>
      <c r="F423" s="1">
        <f>+Summary_Delivered_Sales!F423</f>
        <v>0</v>
      </c>
      <c r="G423" s="1">
        <v>0</v>
      </c>
      <c r="H423" s="295">
        <f>'New Smyra Beach'!C351</f>
        <v>0</v>
      </c>
      <c r="I423" s="1"/>
      <c r="J423" s="1"/>
      <c r="K423" s="1"/>
      <c r="L423" s="1">
        <f t="shared" si="9"/>
        <v>505811.42958039587</v>
      </c>
      <c r="M423" s="54"/>
      <c r="O423" s="46"/>
      <c r="P423" s="3"/>
      <c r="Q423" s="3"/>
      <c r="R423" s="3"/>
      <c r="S423" s="3"/>
      <c r="T423" s="3"/>
      <c r="U423" s="3"/>
    </row>
    <row r="424" spans="1:21" x14ac:dyDescent="0.2">
      <c r="A424" s="3">
        <f t="shared" si="10"/>
        <v>2043</v>
      </c>
      <c r="B424" s="3">
        <f t="shared" si="11"/>
        <v>2</v>
      </c>
      <c r="C424" s="1">
        <f>'Florida_Keys FR'!C471</f>
        <v>75724.450171335513</v>
      </c>
      <c r="D424" s="1"/>
      <c r="E424" s="164">
        <f>'LEE County'!C399</f>
        <v>398325.10944658692</v>
      </c>
      <c r="F424" s="1">
        <f>+Summary_Delivered_Sales!F424</f>
        <v>0</v>
      </c>
      <c r="G424" s="1">
        <v>0</v>
      </c>
      <c r="H424" s="295">
        <f>'New Smyra Beach'!C352</f>
        <v>0</v>
      </c>
      <c r="I424" s="1"/>
      <c r="J424" s="1"/>
      <c r="K424" s="1"/>
      <c r="L424" s="1">
        <f t="shared" si="9"/>
        <v>474049.55961792241</v>
      </c>
      <c r="M424" s="54"/>
      <c r="O424" s="46"/>
      <c r="P424" s="3"/>
      <c r="Q424" s="3"/>
      <c r="R424" s="3"/>
      <c r="S424" s="3"/>
      <c r="T424" s="3"/>
      <c r="U424" s="3"/>
    </row>
    <row r="425" spans="1:21" x14ac:dyDescent="0.2">
      <c r="A425" s="3">
        <f t="shared" si="10"/>
        <v>2043</v>
      </c>
      <c r="B425" s="3">
        <f t="shared" si="11"/>
        <v>3</v>
      </c>
      <c r="C425" s="1">
        <f>'Florida_Keys FR'!C472</f>
        <v>85269.947969408342</v>
      </c>
      <c r="D425" s="1"/>
      <c r="E425" s="164">
        <f>'LEE County'!C400</f>
        <v>400405.35673639603</v>
      </c>
      <c r="F425" s="1">
        <f>+Summary_Delivered_Sales!F425</f>
        <v>0</v>
      </c>
      <c r="G425" s="1">
        <v>0</v>
      </c>
      <c r="H425" s="295">
        <f>'New Smyra Beach'!C353</f>
        <v>0</v>
      </c>
      <c r="I425" s="1"/>
      <c r="J425" s="1"/>
      <c r="K425" s="1"/>
      <c r="L425" s="1">
        <f t="shared" si="9"/>
        <v>485675.30470580439</v>
      </c>
      <c r="M425" s="54"/>
      <c r="O425" s="46"/>
      <c r="P425" s="3"/>
      <c r="Q425" s="3"/>
      <c r="R425" s="3"/>
      <c r="S425" s="3"/>
      <c r="T425" s="3"/>
      <c r="U425" s="3"/>
    </row>
    <row r="426" spans="1:21" x14ac:dyDescent="0.2">
      <c r="A426" s="3">
        <f t="shared" si="10"/>
        <v>2043</v>
      </c>
      <c r="B426" s="3">
        <f t="shared" si="11"/>
        <v>4</v>
      </c>
      <c r="C426" s="1">
        <f>'Florida_Keys FR'!C473</f>
        <v>89388.722385115587</v>
      </c>
      <c r="D426" s="1"/>
      <c r="E426" s="164">
        <f>'LEE County'!C401</f>
        <v>405089.04661921068</v>
      </c>
      <c r="F426" s="1">
        <f>+Summary_Delivered_Sales!F426</f>
        <v>0</v>
      </c>
      <c r="G426" s="1">
        <v>0</v>
      </c>
      <c r="H426" s="295">
        <f>'New Smyra Beach'!C354</f>
        <v>0</v>
      </c>
      <c r="I426" s="1"/>
      <c r="J426" s="1"/>
      <c r="K426" s="1"/>
      <c r="L426" s="1">
        <f t="shared" si="9"/>
        <v>494477.76900432626</v>
      </c>
      <c r="M426" s="54"/>
      <c r="O426" s="46"/>
      <c r="P426" s="3"/>
      <c r="Q426" s="3"/>
      <c r="R426" s="3"/>
      <c r="S426" s="3"/>
      <c r="T426" s="3"/>
      <c r="U426" s="3"/>
    </row>
    <row r="427" spans="1:21" x14ac:dyDescent="0.2">
      <c r="A427" s="3">
        <f t="shared" si="10"/>
        <v>2043</v>
      </c>
      <c r="B427" s="3">
        <f t="shared" si="11"/>
        <v>5</v>
      </c>
      <c r="C427" s="1">
        <f>'Florida_Keys FR'!C474</f>
        <v>102237.40874690181</v>
      </c>
      <c r="D427" s="1"/>
      <c r="E427" s="164">
        <f>'LEE County'!C402</f>
        <v>437617.46523053094</v>
      </c>
      <c r="F427" s="1">
        <f>+Summary_Delivered_Sales!F427</f>
        <v>0</v>
      </c>
      <c r="G427" s="1">
        <v>0</v>
      </c>
      <c r="H427" s="295">
        <f>'New Smyra Beach'!C355</f>
        <v>0</v>
      </c>
      <c r="I427" s="1"/>
      <c r="J427" s="1"/>
      <c r="K427" s="1"/>
      <c r="L427" s="1">
        <f t="shared" si="9"/>
        <v>539854.87397743273</v>
      </c>
      <c r="M427" s="54"/>
      <c r="O427" s="46"/>
      <c r="P427" s="3"/>
      <c r="Q427" s="3"/>
      <c r="R427" s="3"/>
      <c r="S427" s="3"/>
      <c r="T427" s="3"/>
      <c r="U427" s="3"/>
    </row>
    <row r="428" spans="1:21" x14ac:dyDescent="0.2">
      <c r="A428" s="3">
        <f t="shared" si="10"/>
        <v>2043</v>
      </c>
      <c r="B428" s="3">
        <f t="shared" si="11"/>
        <v>6</v>
      </c>
      <c r="C428" s="1">
        <f>'Florida_Keys FR'!C475</f>
        <v>111318.84899892844</v>
      </c>
      <c r="D428" s="1"/>
      <c r="E428" s="164">
        <f>'LEE County'!C403</f>
        <v>451900.31014872115</v>
      </c>
      <c r="F428" s="1">
        <f>+Summary_Delivered_Sales!F428</f>
        <v>0</v>
      </c>
      <c r="G428" s="1">
        <v>0</v>
      </c>
      <c r="H428" s="295">
        <f>'New Smyra Beach'!C356</f>
        <v>0</v>
      </c>
      <c r="I428" s="1"/>
      <c r="J428" s="1"/>
      <c r="K428" s="1"/>
      <c r="L428" s="1">
        <f t="shared" si="9"/>
        <v>563219.15914764954</v>
      </c>
      <c r="M428" s="54"/>
      <c r="O428" s="46"/>
      <c r="P428" s="3"/>
      <c r="Q428" s="3"/>
      <c r="R428" s="3"/>
      <c r="S428" s="3"/>
      <c r="T428" s="3"/>
      <c r="U428" s="3"/>
    </row>
    <row r="429" spans="1:21" x14ac:dyDescent="0.2">
      <c r="A429" s="3">
        <f t="shared" si="10"/>
        <v>2043</v>
      </c>
      <c r="B429" s="3">
        <f t="shared" si="11"/>
        <v>7</v>
      </c>
      <c r="C429" s="1">
        <f>'Florida_Keys FR'!C476</f>
        <v>121354.88436019217</v>
      </c>
      <c r="D429" s="1"/>
      <c r="E429" s="164">
        <f>'LEE County'!C404</f>
        <v>463102.49141912925</v>
      </c>
      <c r="F429" s="1">
        <f>+Summary_Delivered_Sales!F429</f>
        <v>0</v>
      </c>
      <c r="G429" s="1">
        <v>0</v>
      </c>
      <c r="H429" s="295">
        <f>'New Smyra Beach'!C357</f>
        <v>0</v>
      </c>
      <c r="I429" s="1"/>
      <c r="J429" s="1"/>
      <c r="K429" s="1"/>
      <c r="L429" s="1">
        <f t="shared" si="9"/>
        <v>584457.37577932142</v>
      </c>
      <c r="M429" s="54"/>
      <c r="O429" s="46"/>
      <c r="P429" s="3"/>
      <c r="Q429" s="3"/>
      <c r="R429" s="3"/>
      <c r="S429" s="3"/>
      <c r="T429" s="3"/>
      <c r="U429" s="3"/>
    </row>
    <row r="430" spans="1:21" x14ac:dyDescent="0.2">
      <c r="A430" s="3">
        <f t="shared" si="10"/>
        <v>2043</v>
      </c>
      <c r="B430" s="3">
        <f t="shared" si="11"/>
        <v>8</v>
      </c>
      <c r="C430" s="1">
        <f>'Florida_Keys FR'!C477</f>
        <v>120423.24197170639</v>
      </c>
      <c r="D430" s="1"/>
      <c r="E430" s="164">
        <f>'LEE County'!C405</f>
        <v>462180.01669445325</v>
      </c>
      <c r="F430" s="1">
        <f>+Summary_Delivered_Sales!F430</f>
        <v>0</v>
      </c>
      <c r="G430" s="1">
        <v>0</v>
      </c>
      <c r="H430" s="295">
        <f>'New Smyra Beach'!C358</f>
        <v>0</v>
      </c>
      <c r="I430" s="1"/>
      <c r="J430" s="1"/>
      <c r="K430" s="1"/>
      <c r="L430" s="1">
        <f t="shared" si="9"/>
        <v>582603.25866615959</v>
      </c>
      <c r="M430" s="54"/>
      <c r="O430" s="46"/>
      <c r="P430" s="3"/>
      <c r="Q430" s="3"/>
      <c r="R430" s="3"/>
      <c r="S430" s="3"/>
      <c r="T430" s="3"/>
      <c r="U430" s="3"/>
    </row>
    <row r="431" spans="1:21" x14ac:dyDescent="0.2">
      <c r="A431" s="3">
        <f t="shared" si="10"/>
        <v>2043</v>
      </c>
      <c r="B431" s="3">
        <f t="shared" si="11"/>
        <v>9</v>
      </c>
      <c r="C431" s="1">
        <f>'Florida_Keys FR'!C478</f>
        <v>103131.2174113904</v>
      </c>
      <c r="D431" s="1"/>
      <c r="E431" s="164">
        <f>'LEE County'!C406</f>
        <v>445890.7686423508</v>
      </c>
      <c r="F431" s="1">
        <f>+Summary_Delivered_Sales!F431</f>
        <v>0</v>
      </c>
      <c r="G431" s="1">
        <v>0</v>
      </c>
      <c r="H431" s="295">
        <f>'New Smyra Beach'!C359</f>
        <v>0</v>
      </c>
      <c r="I431" s="1"/>
      <c r="J431" s="1"/>
      <c r="K431" s="1"/>
      <c r="L431" s="1">
        <f t="shared" si="9"/>
        <v>549021.98605374119</v>
      </c>
      <c r="M431" s="54"/>
      <c r="O431" s="46"/>
      <c r="P431" s="3"/>
      <c r="Q431" s="3"/>
      <c r="R431" s="3"/>
      <c r="S431" s="3"/>
      <c r="T431" s="3"/>
      <c r="U431" s="3"/>
    </row>
    <row r="432" spans="1:21" x14ac:dyDescent="0.2">
      <c r="A432" s="3">
        <f t="shared" si="10"/>
        <v>2043</v>
      </c>
      <c r="B432" s="3">
        <f t="shared" si="11"/>
        <v>10</v>
      </c>
      <c r="C432" s="1">
        <f>'Florida_Keys FR'!C479</f>
        <v>95249.996669072672</v>
      </c>
      <c r="D432" s="1"/>
      <c r="E432" s="164">
        <f>'LEE County'!C407</f>
        <v>422275.05209045397</v>
      </c>
      <c r="F432" s="1">
        <f>+Summary_Delivered_Sales!F432</f>
        <v>0</v>
      </c>
      <c r="G432" s="1">
        <v>0</v>
      </c>
      <c r="H432" s="295">
        <f>'New Smyra Beach'!C360</f>
        <v>0</v>
      </c>
      <c r="I432" s="1"/>
      <c r="J432" s="1"/>
      <c r="K432" s="1"/>
      <c r="L432" s="1">
        <f t="shared" si="9"/>
        <v>517525.04875952663</v>
      </c>
      <c r="M432" s="54"/>
      <c r="O432" s="46"/>
      <c r="P432" s="3"/>
      <c r="Q432" s="3"/>
      <c r="R432" s="3"/>
      <c r="S432" s="3"/>
      <c r="T432" s="3"/>
      <c r="U432" s="3"/>
    </row>
    <row r="433" spans="1:21" x14ac:dyDescent="0.2">
      <c r="A433" s="3">
        <f t="shared" si="10"/>
        <v>2043</v>
      </c>
      <c r="B433" s="3">
        <f t="shared" si="11"/>
        <v>11</v>
      </c>
      <c r="C433" s="1">
        <f>'Florida_Keys FR'!C480</f>
        <v>78643.923961214954</v>
      </c>
      <c r="D433" s="1"/>
      <c r="E433" s="164">
        <f>'LEE County'!C408</f>
        <v>394697.47777058667</v>
      </c>
      <c r="F433" s="1">
        <f>+Summary_Delivered_Sales!F433</f>
        <v>0</v>
      </c>
      <c r="G433" s="1">
        <v>0</v>
      </c>
      <c r="H433" s="295">
        <f>'New Smyra Beach'!C361</f>
        <v>0</v>
      </c>
      <c r="I433" s="1"/>
      <c r="J433" s="1"/>
      <c r="K433" s="1"/>
      <c r="L433" s="1">
        <f t="shared" si="9"/>
        <v>473341.40173180163</v>
      </c>
      <c r="M433" s="54"/>
      <c r="O433" s="46"/>
      <c r="P433" s="3"/>
      <c r="Q433" s="3"/>
      <c r="R433" s="3"/>
      <c r="S433" s="3"/>
      <c r="T433" s="3"/>
      <c r="U433" s="3"/>
    </row>
    <row r="434" spans="1:21" x14ac:dyDescent="0.2">
      <c r="A434" s="3">
        <f t="shared" si="10"/>
        <v>2043</v>
      </c>
      <c r="B434" s="3">
        <f t="shared" si="11"/>
        <v>12</v>
      </c>
      <c r="C434" s="1">
        <f>'Florida_Keys FR'!C481</f>
        <v>80935.312802703484</v>
      </c>
      <c r="D434" s="1"/>
      <c r="E434" s="164">
        <f>'LEE County'!C409</f>
        <v>404021.86357837077</v>
      </c>
      <c r="F434" s="1">
        <f>+Summary_Delivered_Sales!F434</f>
        <v>0</v>
      </c>
      <c r="G434" s="1">
        <v>0</v>
      </c>
      <c r="H434" s="295">
        <f>'New Smyra Beach'!C362</f>
        <v>0</v>
      </c>
      <c r="I434" s="1"/>
      <c r="J434" s="1"/>
      <c r="K434" s="1"/>
      <c r="L434" s="1">
        <f t="shared" si="9"/>
        <v>484957.17638107424</v>
      </c>
      <c r="M434" s="54"/>
      <c r="O434" s="46"/>
      <c r="P434" s="3"/>
      <c r="Q434" s="3"/>
      <c r="R434" s="3"/>
      <c r="S434" s="3"/>
      <c r="T434" s="3"/>
      <c r="U434" s="3"/>
    </row>
    <row r="435" spans="1:21" x14ac:dyDescent="0.2">
      <c r="A435" s="3">
        <f t="shared" si="10"/>
        <v>2044</v>
      </c>
      <c r="B435" s="3">
        <f t="shared" si="11"/>
        <v>1</v>
      </c>
      <c r="C435" s="1">
        <f>'Florida_Keys FR'!C482</f>
        <v>80957.598741295718</v>
      </c>
      <c r="D435" s="1"/>
      <c r="E435" s="164">
        <f>'LEE County'!C410</f>
        <v>430033.53918815043</v>
      </c>
      <c r="F435" s="1">
        <f>+Summary_Delivered_Sales!F435</f>
        <v>0</v>
      </c>
      <c r="G435" s="1">
        <v>0</v>
      </c>
      <c r="H435" s="295">
        <f>'New Smyra Beach'!C363</f>
        <v>0</v>
      </c>
      <c r="I435" s="1"/>
      <c r="J435" s="1"/>
      <c r="K435" s="1"/>
      <c r="L435" s="1">
        <f t="shared" si="9"/>
        <v>510991.13792944618</v>
      </c>
      <c r="M435" s="54"/>
      <c r="O435" s="46"/>
      <c r="P435" s="3"/>
      <c r="Q435" s="3"/>
      <c r="R435" s="3"/>
      <c r="S435" s="3"/>
      <c r="T435" s="3"/>
      <c r="U435" s="3"/>
    </row>
    <row r="436" spans="1:21" x14ac:dyDescent="0.2">
      <c r="A436" s="3">
        <f t="shared" si="10"/>
        <v>2044</v>
      </c>
      <c r="B436" s="3">
        <f t="shared" si="11"/>
        <v>2</v>
      </c>
      <c r="C436" s="1">
        <f>'Florida_Keys FR'!C483</f>
        <v>76679.245443767082</v>
      </c>
      <c r="D436" s="1"/>
      <c r="E436" s="164">
        <f>'LEE County'!C411</f>
        <v>402471.9122382605</v>
      </c>
      <c r="F436" s="1">
        <f>+Summary_Delivered_Sales!F436</f>
        <v>0</v>
      </c>
      <c r="G436" s="1">
        <v>0</v>
      </c>
      <c r="H436" s="295">
        <f>'New Smyra Beach'!C364</f>
        <v>0</v>
      </c>
      <c r="I436" s="1"/>
      <c r="J436" s="1"/>
      <c r="K436" s="1"/>
      <c r="L436" s="1">
        <f t="shared" si="9"/>
        <v>479151.15768202755</v>
      </c>
      <c r="M436" s="54"/>
      <c r="O436" s="46"/>
      <c r="P436" s="3"/>
      <c r="Q436" s="3"/>
      <c r="R436" s="3"/>
      <c r="S436" s="3"/>
      <c r="T436" s="3"/>
      <c r="U436" s="3"/>
    </row>
    <row r="437" spans="1:21" x14ac:dyDescent="0.2">
      <c r="A437" s="3">
        <f t="shared" si="10"/>
        <v>2044</v>
      </c>
      <c r="B437" s="3">
        <f t="shared" si="11"/>
        <v>3</v>
      </c>
      <c r="C437" s="1">
        <f>'Florida_Keys FR'!C484</f>
        <v>86345.100618486205</v>
      </c>
      <c r="D437" s="1"/>
      <c r="E437" s="164">
        <f>'LEE County'!C412</f>
        <v>404489.72986951756</v>
      </c>
      <c r="F437" s="1">
        <f>+Summary_Delivered_Sales!F437</f>
        <v>0</v>
      </c>
      <c r="G437" s="1">
        <v>0</v>
      </c>
      <c r="H437" s="295">
        <f>'New Smyra Beach'!C365</f>
        <v>0</v>
      </c>
      <c r="I437" s="1"/>
      <c r="J437" s="1"/>
      <c r="K437" s="1"/>
      <c r="L437" s="1">
        <f t="shared" si="9"/>
        <v>490834.83048800379</v>
      </c>
      <c r="M437" s="54"/>
      <c r="O437" s="46"/>
      <c r="P437" s="3"/>
      <c r="Q437" s="3"/>
      <c r="R437" s="3"/>
      <c r="S437" s="3"/>
      <c r="T437" s="3"/>
      <c r="U437" s="3"/>
    </row>
    <row r="438" spans="1:21" x14ac:dyDescent="0.2">
      <c r="A438" s="3">
        <f t="shared" si="10"/>
        <v>2044</v>
      </c>
      <c r="B438" s="3">
        <f t="shared" si="11"/>
        <v>4</v>
      </c>
      <c r="C438" s="1">
        <f>'Florida_Keys FR'!C485</f>
        <v>90515.807881925328</v>
      </c>
      <c r="D438" s="1"/>
      <c r="E438" s="164">
        <f>'LEE County'!C413</f>
        <v>409119.94893806794</v>
      </c>
      <c r="F438" s="1">
        <f>+Summary_Delivered_Sales!F438</f>
        <v>0</v>
      </c>
      <c r="G438" s="1">
        <v>0</v>
      </c>
      <c r="H438" s="295">
        <f>'New Smyra Beach'!C366</f>
        <v>0</v>
      </c>
      <c r="I438" s="1"/>
      <c r="J438" s="1"/>
      <c r="K438" s="1"/>
      <c r="L438" s="1">
        <f t="shared" si="9"/>
        <v>499635.75681999326</v>
      </c>
      <c r="M438" s="54"/>
      <c r="O438" s="46"/>
      <c r="P438" s="3"/>
      <c r="Q438" s="3"/>
      <c r="R438" s="3"/>
      <c r="S438" s="3"/>
      <c r="T438" s="3"/>
      <c r="U438" s="3"/>
    </row>
    <row r="439" spans="1:21" x14ac:dyDescent="0.2">
      <c r="A439" s="3">
        <f t="shared" si="10"/>
        <v>2044</v>
      </c>
      <c r="B439" s="3">
        <f t="shared" si="11"/>
        <v>5</v>
      </c>
      <c r="C439" s="1">
        <f>'Florida_Keys FR'!C486</f>
        <v>103526.50090031231</v>
      </c>
      <c r="D439" s="1"/>
      <c r="E439" s="164">
        <f>'LEE County'!C414</f>
        <v>441616.42505992512</v>
      </c>
      <c r="F439" s="1">
        <f>+Summary_Delivered_Sales!F439</f>
        <v>0</v>
      </c>
      <c r="G439" s="1">
        <v>0</v>
      </c>
      <c r="H439" s="295">
        <f>'New Smyra Beach'!C367</f>
        <v>0</v>
      </c>
      <c r="I439" s="1"/>
      <c r="J439" s="1"/>
      <c r="K439" s="1"/>
      <c r="L439" s="1">
        <f t="shared" si="9"/>
        <v>545142.92596023739</v>
      </c>
      <c r="M439" s="54"/>
      <c r="O439" s="46"/>
      <c r="P439" s="3"/>
      <c r="Q439" s="3"/>
      <c r="R439" s="3"/>
      <c r="S439" s="3"/>
      <c r="T439" s="3"/>
      <c r="U439" s="3"/>
    </row>
    <row r="440" spans="1:21" x14ac:dyDescent="0.2">
      <c r="A440" s="3">
        <f t="shared" si="10"/>
        <v>2044</v>
      </c>
      <c r="B440" s="3">
        <f t="shared" si="11"/>
        <v>6</v>
      </c>
      <c r="C440" s="1">
        <f>'Florida_Keys FR'!C487</f>
        <v>112722.44731514216</v>
      </c>
      <c r="D440" s="1"/>
      <c r="E440" s="164">
        <f>'LEE County'!C415</f>
        <v>455946.62569479254</v>
      </c>
      <c r="F440" s="1">
        <f>+Summary_Delivered_Sales!F440</f>
        <v>0</v>
      </c>
      <c r="G440" s="1">
        <v>0</v>
      </c>
      <c r="H440" s="295">
        <f>'New Smyra Beach'!C368</f>
        <v>0</v>
      </c>
      <c r="I440" s="1"/>
      <c r="J440" s="1"/>
      <c r="K440" s="1"/>
      <c r="L440" s="1">
        <f t="shared" si="9"/>
        <v>568669.07300993474</v>
      </c>
      <c r="M440" s="54"/>
      <c r="O440" s="46"/>
      <c r="P440" s="3"/>
      <c r="Q440" s="3"/>
      <c r="R440" s="3"/>
      <c r="S440" s="3"/>
      <c r="T440" s="3"/>
      <c r="U440" s="3"/>
    </row>
    <row r="441" spans="1:21" x14ac:dyDescent="0.2">
      <c r="A441" s="3">
        <f t="shared" si="10"/>
        <v>2044</v>
      </c>
      <c r="B441" s="3">
        <f t="shared" si="11"/>
        <v>7</v>
      </c>
      <c r="C441" s="1">
        <f>'Florida_Keys FR'!C488</f>
        <v>122885.02514842399</v>
      </c>
      <c r="D441" s="1"/>
      <c r="E441" s="164">
        <f>'LEE County'!C416</f>
        <v>467187.27001265442</v>
      </c>
      <c r="F441" s="1">
        <f>+Summary_Delivered_Sales!F441</f>
        <v>0</v>
      </c>
      <c r="G441" s="1">
        <v>0</v>
      </c>
      <c r="H441" s="295">
        <f>'New Smyra Beach'!C369</f>
        <v>0</v>
      </c>
      <c r="I441" s="1"/>
      <c r="J441" s="1"/>
      <c r="K441" s="1"/>
      <c r="L441" s="1">
        <f t="shared" si="9"/>
        <v>590072.29516107845</v>
      </c>
      <c r="M441" s="54"/>
      <c r="O441" s="46"/>
      <c r="P441" s="3"/>
      <c r="Q441" s="3"/>
      <c r="R441" s="3"/>
      <c r="S441" s="3"/>
      <c r="T441" s="3"/>
      <c r="U441" s="3"/>
    </row>
    <row r="442" spans="1:21" x14ac:dyDescent="0.2">
      <c r="A442" s="3">
        <f t="shared" si="10"/>
        <v>2044</v>
      </c>
      <c r="B442" s="3">
        <f t="shared" si="11"/>
        <v>8</v>
      </c>
      <c r="C442" s="1">
        <f>'Florida_Keys FR'!C489</f>
        <v>121941.63585723886</v>
      </c>
      <c r="D442" s="1"/>
      <c r="E442" s="164">
        <f>'LEE County'!C417</f>
        <v>466257.63698600867</v>
      </c>
      <c r="F442" s="1">
        <f>+Summary_Delivered_Sales!F442</f>
        <v>0</v>
      </c>
      <c r="G442" s="1">
        <v>0</v>
      </c>
      <c r="H442" s="295">
        <f>'New Smyra Beach'!C370</f>
        <v>0</v>
      </c>
      <c r="I442" s="1"/>
      <c r="J442" s="1"/>
      <c r="K442" s="1"/>
      <c r="L442" s="1">
        <f t="shared" si="9"/>
        <v>588199.27284324751</v>
      </c>
      <c r="M442" s="54"/>
      <c r="O442" s="46"/>
      <c r="P442" s="3"/>
      <c r="Q442" s="3"/>
      <c r="R442" s="3"/>
      <c r="S442" s="3"/>
      <c r="T442" s="3"/>
      <c r="U442" s="3"/>
    </row>
    <row r="443" spans="1:21" x14ac:dyDescent="0.2">
      <c r="A443" s="3">
        <f t="shared" si="10"/>
        <v>2044</v>
      </c>
      <c r="B443" s="3">
        <f t="shared" si="11"/>
        <v>9</v>
      </c>
      <c r="C443" s="1">
        <f>'Florida_Keys FR'!C490</f>
        <v>104431.57942922888</v>
      </c>
      <c r="D443" s="1"/>
      <c r="E443" s="164">
        <f>'LEE County'!C418</f>
        <v>450009.48776069196</v>
      </c>
      <c r="F443" s="1">
        <f>+Summary_Delivered_Sales!F443</f>
        <v>0</v>
      </c>
      <c r="G443" s="1">
        <v>0</v>
      </c>
      <c r="H443" s="295">
        <f>'New Smyra Beach'!C371</f>
        <v>0</v>
      </c>
      <c r="I443" s="1"/>
      <c r="J443" s="1"/>
      <c r="K443" s="1"/>
      <c r="L443" s="1">
        <f t="shared" si="9"/>
        <v>554441.06718992081</v>
      </c>
      <c r="M443" s="54"/>
      <c r="O443" s="46"/>
      <c r="P443" s="3"/>
      <c r="Q443" s="3"/>
      <c r="R443" s="3"/>
      <c r="S443" s="3"/>
      <c r="T443" s="3"/>
      <c r="U443" s="3"/>
    </row>
    <row r="444" spans="1:21" x14ac:dyDescent="0.2">
      <c r="A444" s="3">
        <f t="shared" si="10"/>
        <v>2044</v>
      </c>
      <c r="B444" s="3">
        <f t="shared" si="11"/>
        <v>10</v>
      </c>
      <c r="C444" s="1">
        <f>'Florida_Keys FR'!C491</f>
        <v>96450.985864939794</v>
      </c>
      <c r="D444" s="1"/>
      <c r="E444" s="164">
        <f>'LEE County'!C419</f>
        <v>426489.47793498205</v>
      </c>
      <c r="F444" s="1">
        <f>+Summary_Delivered_Sales!F444</f>
        <v>0</v>
      </c>
      <c r="G444" s="1">
        <v>0</v>
      </c>
      <c r="H444" s="295">
        <f>'New Smyra Beach'!C372</f>
        <v>0</v>
      </c>
      <c r="I444" s="1"/>
      <c r="J444" s="1"/>
      <c r="K444" s="1"/>
      <c r="L444" s="1">
        <f t="shared" si="9"/>
        <v>522940.46379992185</v>
      </c>
      <c r="M444" s="54"/>
      <c r="O444" s="46"/>
      <c r="P444" s="3"/>
      <c r="Q444" s="3"/>
      <c r="R444" s="3"/>
      <c r="S444" s="3"/>
      <c r="T444" s="3"/>
      <c r="U444" s="3"/>
    </row>
    <row r="445" spans="1:21" x14ac:dyDescent="0.2">
      <c r="A445" s="3">
        <f t="shared" si="10"/>
        <v>2044</v>
      </c>
      <c r="B445" s="3">
        <f t="shared" si="11"/>
        <v>11</v>
      </c>
      <c r="C445" s="1">
        <f>'Florida_Keys FR'!C492</f>
        <v>79635.530326579625</v>
      </c>
      <c r="D445" s="1"/>
      <c r="E445" s="164">
        <f>'LEE County'!C420</f>
        <v>399113.84668394679</v>
      </c>
      <c r="F445" s="1">
        <f>+Summary_Delivered_Sales!F445</f>
        <v>0</v>
      </c>
      <c r="G445" s="1">
        <v>0</v>
      </c>
      <c r="H445" s="295">
        <f>'New Smyra Beach'!C373</f>
        <v>0</v>
      </c>
      <c r="I445" s="1"/>
      <c r="J445" s="1"/>
      <c r="K445" s="1"/>
      <c r="L445" s="1">
        <f t="shared" si="9"/>
        <v>478749.37701052643</v>
      </c>
      <c r="M445" s="54"/>
      <c r="O445" s="46"/>
      <c r="P445" s="3"/>
      <c r="Q445" s="3"/>
      <c r="R445" s="3"/>
      <c r="S445" s="3"/>
      <c r="T445" s="3"/>
      <c r="U445" s="3"/>
    </row>
    <row r="446" spans="1:21" x14ac:dyDescent="0.2">
      <c r="A446" s="3">
        <f t="shared" si="10"/>
        <v>2044</v>
      </c>
      <c r="B446" s="3">
        <f t="shared" si="11"/>
        <v>12</v>
      </c>
      <c r="C446" s="1">
        <f>'Florida_Keys FR'!C493</f>
        <v>81955.810856660173</v>
      </c>
      <c r="D446" s="1"/>
      <c r="E446" s="164">
        <f>'LEE County'!C421</f>
        <v>408566.40672451485</v>
      </c>
      <c r="F446" s="1">
        <f>+Summary_Delivered_Sales!F446</f>
        <v>0</v>
      </c>
      <c r="G446" s="1">
        <v>0</v>
      </c>
      <c r="H446" s="295">
        <f>'New Smyra Beach'!C374</f>
        <v>0</v>
      </c>
      <c r="I446" s="1"/>
      <c r="J446" s="1"/>
      <c r="K446" s="1"/>
      <c r="L446" s="1">
        <f t="shared" si="9"/>
        <v>490522.21758117503</v>
      </c>
      <c r="M446" s="54"/>
      <c r="O446" s="46"/>
      <c r="P446" s="3"/>
      <c r="Q446" s="3"/>
      <c r="R446" s="3"/>
      <c r="S446" s="3"/>
      <c r="T446" s="3"/>
      <c r="U446" s="3"/>
    </row>
    <row r="447" spans="1:21" x14ac:dyDescent="0.2">
      <c r="A447" s="3">
        <f t="shared" si="10"/>
        <v>2045</v>
      </c>
      <c r="B447" s="3">
        <f t="shared" si="11"/>
        <v>1</v>
      </c>
      <c r="C447" s="1">
        <f>'Florida_Keys FR'!C494</f>
        <v>81978.377794437838</v>
      </c>
      <c r="D447" s="1"/>
      <c r="E447" s="164">
        <f>'LEE County'!C422</f>
        <v>434246.0434009835</v>
      </c>
      <c r="F447" s="1">
        <f>+Summary_Delivered_Sales!F447</f>
        <v>0</v>
      </c>
      <c r="G447" s="1">
        <v>0</v>
      </c>
      <c r="H447" s="295">
        <f>'New Smyra Beach'!C375</f>
        <v>0</v>
      </c>
      <c r="I447" s="1"/>
      <c r="J447" s="1"/>
      <c r="K447" s="1"/>
      <c r="L447" s="1">
        <f t="shared" si="9"/>
        <v>516224.42119542137</v>
      </c>
      <c r="M447" s="54"/>
      <c r="O447" s="46"/>
      <c r="P447" s="3"/>
      <c r="Q447" s="3"/>
      <c r="R447" s="3"/>
      <c r="S447" s="3"/>
      <c r="T447" s="3"/>
      <c r="U447" s="3"/>
    </row>
    <row r="448" spans="1:21" x14ac:dyDescent="0.2">
      <c r="A448" s="3">
        <f t="shared" si="10"/>
        <v>2045</v>
      </c>
      <c r="B448" s="3">
        <f t="shared" si="11"/>
        <v>2</v>
      </c>
      <c r="C448" s="1">
        <f>'Florida_Keys FR'!C495</f>
        <v>77646.079549233356</v>
      </c>
      <c r="D448" s="1"/>
      <c r="E448" s="164">
        <f>'LEE County'!C423</f>
        <v>406661.88572890637</v>
      </c>
      <c r="F448" s="1">
        <f>+Summary_Delivered_Sales!F448</f>
        <v>0</v>
      </c>
      <c r="G448" s="1">
        <v>0</v>
      </c>
      <c r="H448" s="295">
        <f>'New Smyra Beach'!C376</f>
        <v>0</v>
      </c>
      <c r="I448" s="1"/>
      <c r="J448" s="1"/>
      <c r="K448" s="1"/>
      <c r="L448" s="1">
        <f t="shared" si="9"/>
        <v>484307.96527813975</v>
      </c>
      <c r="M448" s="54"/>
      <c r="O448" s="46"/>
      <c r="P448" s="3"/>
      <c r="Q448" s="3"/>
      <c r="R448" s="3"/>
      <c r="S448" s="3"/>
      <c r="T448" s="3"/>
      <c r="U448" s="3"/>
    </row>
    <row r="449" spans="1:21" x14ac:dyDescent="0.2">
      <c r="A449" s="3">
        <f t="shared" si="10"/>
        <v>2045</v>
      </c>
      <c r="B449" s="3">
        <f t="shared" si="11"/>
        <v>3</v>
      </c>
      <c r="C449" s="1">
        <f>'Florida_Keys FR'!C496</f>
        <v>87433.809664000873</v>
      </c>
      <c r="D449" s="1"/>
      <c r="E449" s="164">
        <f>'LEE County'!C424</f>
        <v>408615.76604138198</v>
      </c>
      <c r="F449" s="1">
        <f>+Summary_Delivered_Sales!F449</f>
        <v>0</v>
      </c>
      <c r="G449" s="1">
        <v>0</v>
      </c>
      <c r="H449" s="295">
        <f>'New Smyra Beach'!C377</f>
        <v>0</v>
      </c>
      <c r="I449" s="1"/>
      <c r="J449" s="1"/>
      <c r="K449" s="1"/>
      <c r="L449" s="1">
        <f t="shared" si="9"/>
        <v>496049.57570538286</v>
      </c>
      <c r="M449" s="54"/>
      <c r="O449" s="46"/>
      <c r="P449" s="3"/>
      <c r="Q449" s="3"/>
      <c r="R449" s="3"/>
      <c r="S449" s="3"/>
      <c r="T449" s="3"/>
      <c r="U449" s="3"/>
    </row>
    <row r="450" spans="1:21" x14ac:dyDescent="0.2">
      <c r="A450" s="3">
        <f t="shared" si="10"/>
        <v>2045</v>
      </c>
      <c r="B450" s="3">
        <f t="shared" si="11"/>
        <v>4</v>
      </c>
      <c r="C450" s="1">
        <f>'Florida_Keys FR'!C497</f>
        <v>91657.104586628222</v>
      </c>
      <c r="D450" s="1"/>
      <c r="E450" s="164">
        <f>'LEE County'!C425</f>
        <v>413190.9613849076</v>
      </c>
      <c r="F450" s="1">
        <f>+Summary_Delivered_Sales!F450</f>
        <v>0</v>
      </c>
      <c r="G450" s="1">
        <v>0</v>
      </c>
      <c r="H450" s="295">
        <f>'New Smyra Beach'!C378</f>
        <v>0</v>
      </c>
      <c r="I450" s="1"/>
      <c r="J450" s="1"/>
      <c r="K450" s="1"/>
      <c r="L450" s="1">
        <f t="shared" si="9"/>
        <v>504848.06597153581</v>
      </c>
      <c r="M450" s="54"/>
      <c r="O450" s="46"/>
      <c r="P450" s="3"/>
      <c r="Q450" s="3"/>
      <c r="R450" s="3"/>
      <c r="S450" s="3"/>
      <c r="T450" s="3"/>
      <c r="U450" s="3"/>
    </row>
    <row r="451" spans="1:21" x14ac:dyDescent="0.2">
      <c r="A451" s="3">
        <f t="shared" si="10"/>
        <v>2045</v>
      </c>
      <c r="B451" s="3">
        <f t="shared" si="11"/>
        <v>5</v>
      </c>
      <c r="C451" s="1">
        <f>'Florida_Keys FR'!C498</f>
        <v>104831.84697291299</v>
      </c>
      <c r="D451" s="1"/>
      <c r="E451" s="164">
        <f>'LEE County'!C426</f>
        <v>445651.9274887073</v>
      </c>
      <c r="F451" s="1">
        <f>+Summary_Delivered_Sales!F451</f>
        <v>0</v>
      </c>
      <c r="G451" s="1">
        <v>0</v>
      </c>
      <c r="H451" s="295">
        <f>'New Smyra Beach'!C379</f>
        <v>0</v>
      </c>
      <c r="I451" s="1"/>
      <c r="J451" s="1"/>
      <c r="K451" s="1"/>
      <c r="L451" s="1">
        <f t="shared" si="9"/>
        <v>550483.77446162025</v>
      </c>
      <c r="M451" s="54"/>
      <c r="O451" s="46"/>
      <c r="P451" s="3"/>
      <c r="Q451" s="3"/>
      <c r="R451" s="3"/>
      <c r="S451" s="3"/>
      <c r="T451" s="3"/>
      <c r="U451" s="3"/>
    </row>
    <row r="452" spans="1:21" x14ac:dyDescent="0.2">
      <c r="A452" s="3">
        <f t="shared" si="10"/>
        <v>2045</v>
      </c>
      <c r="B452" s="3">
        <f t="shared" si="11"/>
        <v>6</v>
      </c>
      <c r="C452" s="1">
        <f>'Florida_Keys FR'!C499</f>
        <v>114143.74333709927</v>
      </c>
      <c r="D452" s="1"/>
      <c r="E452" s="164">
        <f>'LEE County'!C427</f>
        <v>460029.17195177666</v>
      </c>
      <c r="F452" s="1">
        <f>+Summary_Delivered_Sales!F452</f>
        <v>0</v>
      </c>
      <c r="G452" s="1">
        <v>0</v>
      </c>
      <c r="H452" s="295">
        <f>'New Smyra Beach'!C380</f>
        <v>0</v>
      </c>
      <c r="I452" s="1"/>
      <c r="J452" s="1"/>
      <c r="K452" s="1"/>
      <c r="L452" s="1">
        <f t="shared" ref="L452:L515" si="12">SUM(C452:K452)</f>
        <v>574172.91528887593</v>
      </c>
      <c r="M452" s="54"/>
      <c r="O452" s="46"/>
      <c r="P452" s="3"/>
      <c r="Q452" s="3"/>
      <c r="R452" s="3"/>
      <c r="S452" s="3"/>
      <c r="T452" s="3"/>
      <c r="U452" s="3"/>
    </row>
    <row r="453" spans="1:21" x14ac:dyDescent="0.2">
      <c r="A453" s="3">
        <f t="shared" si="10"/>
        <v>2045</v>
      </c>
      <c r="B453" s="3">
        <f t="shared" si="11"/>
        <v>7</v>
      </c>
      <c r="C453" s="1">
        <f>'Florida_Keys FR'!C500</f>
        <v>124434.45919249923</v>
      </c>
      <c r="D453" s="1"/>
      <c r="E453" s="164">
        <f>'LEE County'!C428</f>
        <v>471308.07824641536</v>
      </c>
      <c r="F453" s="1">
        <f>+Summary_Delivered_Sales!F453</f>
        <v>0</v>
      </c>
      <c r="G453" s="1">
        <v>0</v>
      </c>
      <c r="H453" s="295">
        <f>'New Smyra Beach'!C381</f>
        <v>0</v>
      </c>
      <c r="I453" s="1"/>
      <c r="J453" s="1"/>
      <c r="K453" s="1"/>
      <c r="L453" s="1">
        <f t="shared" si="12"/>
        <v>595742.53743891465</v>
      </c>
      <c r="M453" s="54"/>
      <c r="O453" s="46"/>
      <c r="P453" s="3"/>
      <c r="Q453" s="3"/>
      <c r="R453" s="3"/>
      <c r="S453" s="3"/>
      <c r="T453" s="3"/>
      <c r="U453" s="3"/>
    </row>
    <row r="454" spans="1:21" x14ac:dyDescent="0.2">
      <c r="A454" s="3">
        <f t="shared" si="10"/>
        <v>2045</v>
      </c>
      <c r="B454" s="3">
        <f t="shared" si="11"/>
        <v>8</v>
      </c>
      <c r="C454" s="1">
        <f>'Florida_Keys FR'!C501</f>
        <v>123479.17488414001</v>
      </c>
      <c r="D454" s="1"/>
      <c r="E454" s="164">
        <f>'LEE County'!C429</f>
        <v>470371.23240985349</v>
      </c>
      <c r="F454" s="1">
        <f>+Summary_Delivered_Sales!F454</f>
        <v>0</v>
      </c>
      <c r="G454" s="1">
        <v>0</v>
      </c>
      <c r="H454" s="295">
        <f>'New Smyra Beach'!C382</f>
        <v>0</v>
      </c>
      <c r="I454" s="1"/>
      <c r="J454" s="1"/>
      <c r="K454" s="1"/>
      <c r="L454" s="1">
        <f t="shared" si="12"/>
        <v>593850.40729399351</v>
      </c>
      <c r="M454" s="54"/>
      <c r="O454" s="46"/>
      <c r="P454" s="3"/>
      <c r="Q454" s="3"/>
      <c r="R454" s="3"/>
      <c r="S454" s="3"/>
      <c r="T454" s="3"/>
      <c r="U454" s="3"/>
    </row>
    <row r="455" spans="1:21" x14ac:dyDescent="0.2">
      <c r="A455" s="3">
        <f t="shared" si="10"/>
        <v>2045</v>
      </c>
      <c r="B455" s="3">
        <f t="shared" si="11"/>
        <v>9</v>
      </c>
      <c r="C455" s="1">
        <f>'Florida_Keys FR'!C502</f>
        <v>105748.33746584691</v>
      </c>
      <c r="D455" s="1"/>
      <c r="E455" s="164">
        <f>'LEE County'!C430</f>
        <v>454166.25172850926</v>
      </c>
      <c r="F455" s="1">
        <f>+Summary_Delivered_Sales!F455</f>
        <v>0</v>
      </c>
      <c r="G455" s="1">
        <v>0</v>
      </c>
      <c r="H455" s="295">
        <f>'New Smyra Beach'!C383</f>
        <v>0</v>
      </c>
      <c r="I455" s="1"/>
      <c r="J455" s="1"/>
      <c r="K455" s="1"/>
      <c r="L455" s="1">
        <f t="shared" si="12"/>
        <v>559914.58919435623</v>
      </c>
      <c r="M455" s="54"/>
      <c r="O455" s="46"/>
      <c r="P455" s="3"/>
      <c r="Q455" s="3"/>
      <c r="R455" s="3"/>
      <c r="S455" s="3"/>
      <c r="T455" s="3"/>
      <c r="U455" s="3"/>
    </row>
    <row r="456" spans="1:21" x14ac:dyDescent="0.2">
      <c r="A456" s="3">
        <f t="shared" si="10"/>
        <v>2045</v>
      </c>
      <c r="B456" s="3">
        <f t="shared" si="11"/>
        <v>10</v>
      </c>
      <c r="C456" s="1">
        <f>'Florida_Keys FR'!C503</f>
        <v>97667.11810646602</v>
      </c>
      <c r="D456" s="1"/>
      <c r="E456" s="164">
        <f>'LEE County'!C431</f>
        <v>430745.96495530324</v>
      </c>
      <c r="F456" s="1">
        <f>+Summary_Delivered_Sales!F456</f>
        <v>0</v>
      </c>
      <c r="G456" s="1">
        <v>0</v>
      </c>
      <c r="H456" s="295">
        <f>'New Smyra Beach'!C384</f>
        <v>0</v>
      </c>
      <c r="I456" s="1"/>
      <c r="J456" s="1"/>
      <c r="K456" s="1"/>
      <c r="L456" s="1">
        <f t="shared" si="12"/>
        <v>528413.08306176926</v>
      </c>
      <c r="M456" s="54"/>
      <c r="O456" s="46"/>
      <c r="P456" s="3"/>
      <c r="Q456" s="3"/>
      <c r="R456" s="3"/>
      <c r="S456" s="3"/>
      <c r="T456" s="3"/>
      <c r="U456" s="3"/>
    </row>
    <row r="457" spans="1:21" x14ac:dyDescent="0.2">
      <c r="A457" s="3">
        <f t="shared" si="10"/>
        <v>2045</v>
      </c>
      <c r="B457" s="3">
        <f t="shared" si="11"/>
        <v>11</v>
      </c>
      <c r="C457" s="1">
        <f>'Florida_Keys FR'!C504</f>
        <v>80639.639669088676</v>
      </c>
      <c r="D457" s="1"/>
      <c r="E457" s="164">
        <f>'LEE County'!C432</f>
        <v>403579.63145496347</v>
      </c>
      <c r="F457" s="1">
        <f>+Summary_Delivered_Sales!F457</f>
        <v>0</v>
      </c>
      <c r="G457" s="1">
        <v>0</v>
      </c>
      <c r="H457" s="295">
        <f>'New Smyra Beach'!C385</f>
        <v>0</v>
      </c>
      <c r="I457" s="1"/>
      <c r="J457" s="1"/>
      <c r="K457" s="1"/>
      <c r="L457" s="1">
        <f t="shared" si="12"/>
        <v>484219.27112405212</v>
      </c>
      <c r="M457" s="54"/>
      <c r="O457" s="46"/>
      <c r="P457" s="3"/>
      <c r="Q457" s="3"/>
      <c r="R457" s="3"/>
      <c r="S457" s="3"/>
      <c r="T457" s="3"/>
      <c r="U457" s="3"/>
    </row>
    <row r="458" spans="1:21" x14ac:dyDescent="0.2">
      <c r="A458" s="3">
        <f t="shared" si="10"/>
        <v>2045</v>
      </c>
      <c r="B458" s="3">
        <f t="shared" si="11"/>
        <v>12</v>
      </c>
      <c r="C458" s="1">
        <f>'Florida_Keys FR'!C505</f>
        <v>82989.176177599176</v>
      </c>
      <c r="D458" s="1"/>
      <c r="E458" s="164">
        <f>'LEE County'!C433</f>
        <v>413162.06807556062</v>
      </c>
      <c r="F458" s="1">
        <f>+Summary_Delivered_Sales!F458</f>
        <v>0</v>
      </c>
      <c r="G458" s="1">
        <v>0</v>
      </c>
      <c r="H458" s="295">
        <f>'New Smyra Beach'!C386</f>
        <v>0</v>
      </c>
      <c r="I458" s="1"/>
      <c r="J458" s="1"/>
      <c r="K458" s="1"/>
      <c r="L458" s="1">
        <f t="shared" si="12"/>
        <v>496151.24425315979</v>
      </c>
      <c r="M458" s="54"/>
      <c r="O458" s="46"/>
      <c r="P458" s="3"/>
      <c r="Q458" s="3"/>
      <c r="R458" s="3"/>
      <c r="S458" s="3"/>
      <c r="T458" s="3"/>
      <c r="U458" s="3"/>
    </row>
    <row r="459" spans="1:21" x14ac:dyDescent="0.2">
      <c r="A459" s="3">
        <f t="shared" si="10"/>
        <v>2046</v>
      </c>
      <c r="B459" s="3">
        <f t="shared" si="11"/>
        <v>1</v>
      </c>
      <c r="C459" s="1">
        <f>'Florida_Keys FR'!C506</f>
        <v>83012.02765762787</v>
      </c>
      <c r="D459" s="1"/>
      <c r="E459" s="164">
        <f>'LEE County'!C434</f>
        <v>438499.81228302501</v>
      </c>
      <c r="F459" s="1">
        <f>+Summary_Delivered_Sales!F459</f>
        <v>0</v>
      </c>
      <c r="G459" s="1">
        <v>0</v>
      </c>
      <c r="H459" s="295">
        <f>'New Smyra Beach'!C387</f>
        <v>0</v>
      </c>
      <c r="I459" s="1"/>
      <c r="J459" s="1"/>
      <c r="K459" s="1"/>
      <c r="L459" s="1">
        <f t="shared" si="12"/>
        <v>521511.83994065289</v>
      </c>
      <c r="M459" s="54"/>
      <c r="O459" s="46"/>
      <c r="P459" s="3"/>
      <c r="Q459" s="3"/>
      <c r="R459" s="3"/>
      <c r="S459" s="3"/>
      <c r="T459" s="3"/>
      <c r="U459" s="3"/>
    </row>
    <row r="460" spans="1:21" x14ac:dyDescent="0.2">
      <c r="A460" s="3">
        <f t="shared" si="10"/>
        <v>2046</v>
      </c>
      <c r="B460" s="3">
        <f t="shared" si="11"/>
        <v>2</v>
      </c>
      <c r="C460" s="1">
        <f>'Florida_Keys FR'!C507</f>
        <v>78625.104283103487</v>
      </c>
      <c r="D460" s="1"/>
      <c r="E460" s="164">
        <f>'LEE County'!C435</f>
        <v>410895.47935133905</v>
      </c>
      <c r="F460" s="1">
        <f>+Summary_Delivered_Sales!F460</f>
        <v>0</v>
      </c>
      <c r="G460" s="1">
        <v>0</v>
      </c>
      <c r="H460" s="295">
        <f>'New Smyra Beach'!C388</f>
        <v>0</v>
      </c>
      <c r="I460" s="1"/>
      <c r="J460" s="1"/>
      <c r="K460" s="1"/>
      <c r="L460" s="1">
        <f t="shared" si="12"/>
        <v>489520.58363444253</v>
      </c>
      <c r="M460" s="54"/>
      <c r="O460" s="46"/>
      <c r="P460" s="3"/>
      <c r="Q460" s="3"/>
      <c r="R460" s="3"/>
      <c r="S460" s="3"/>
      <c r="T460" s="3"/>
      <c r="U460" s="3"/>
    </row>
    <row r="461" spans="1:21" x14ac:dyDescent="0.2">
      <c r="A461" s="3">
        <f t="shared" si="10"/>
        <v>2046</v>
      </c>
      <c r="B461" s="3">
        <f t="shared" si="11"/>
        <v>3</v>
      </c>
      <c r="C461" s="1">
        <f>'Florida_Keys FR'!C508</f>
        <v>88536.246035991455</v>
      </c>
      <c r="D461" s="1"/>
      <c r="E461" s="164">
        <f>'LEE County'!C436</f>
        <v>412783.89023980033</v>
      </c>
      <c r="F461" s="1">
        <f>+Summary_Delivered_Sales!F461</f>
        <v>0</v>
      </c>
      <c r="G461" s="1">
        <v>0</v>
      </c>
      <c r="H461" s="295">
        <f>'New Smyra Beach'!C389</f>
        <v>0</v>
      </c>
      <c r="I461" s="1"/>
      <c r="J461" s="1"/>
      <c r="K461" s="1"/>
      <c r="L461" s="1">
        <f t="shared" si="12"/>
        <v>501320.1362757918</v>
      </c>
      <c r="M461" s="54"/>
      <c r="O461" s="46"/>
      <c r="P461" s="3"/>
      <c r="Q461" s="3"/>
      <c r="R461" s="3"/>
      <c r="S461" s="3"/>
      <c r="T461" s="3"/>
      <c r="U461" s="3"/>
    </row>
    <row r="462" spans="1:21" x14ac:dyDescent="0.2">
      <c r="A462" s="3">
        <f t="shared" si="10"/>
        <v>2046</v>
      </c>
      <c r="B462" s="3">
        <f t="shared" si="11"/>
        <v>4</v>
      </c>
      <c r="C462" s="1">
        <f>'Florida_Keys FR'!C509</f>
        <v>92812.791685657212</v>
      </c>
      <c r="D462" s="1"/>
      <c r="E462" s="164">
        <f>'LEE County'!C437</f>
        <v>417302.48308187141</v>
      </c>
      <c r="F462" s="1">
        <f>+Summary_Delivered_Sales!F462</f>
        <v>0</v>
      </c>
      <c r="G462" s="1">
        <v>0</v>
      </c>
      <c r="H462" s="295">
        <f>'New Smyra Beach'!C390</f>
        <v>0</v>
      </c>
      <c r="I462" s="1"/>
      <c r="J462" s="1"/>
      <c r="K462" s="1"/>
      <c r="L462" s="1">
        <f t="shared" si="12"/>
        <v>510115.27476752864</v>
      </c>
      <c r="M462" s="54"/>
      <c r="O462" s="46"/>
      <c r="P462" s="3"/>
      <c r="Q462" s="3"/>
      <c r="R462" s="3"/>
      <c r="S462" s="3"/>
      <c r="T462" s="3"/>
      <c r="U462" s="3"/>
    </row>
    <row r="463" spans="1:21" x14ac:dyDescent="0.2">
      <c r="A463" s="3">
        <f t="shared" si="10"/>
        <v>2046</v>
      </c>
      <c r="B463" s="3">
        <f t="shared" si="11"/>
        <v>5</v>
      </c>
      <c r="C463" s="1">
        <f>'Florida_Keys FR'!C510</f>
        <v>106153.65190729722</v>
      </c>
      <c r="D463" s="1"/>
      <c r="E463" s="164">
        <f>'LEE County'!C438</f>
        <v>449724.30644410528</v>
      </c>
      <c r="F463" s="1">
        <f>+Summary_Delivered_Sales!F463</f>
        <v>0</v>
      </c>
      <c r="G463" s="1">
        <v>0</v>
      </c>
      <c r="H463" s="295">
        <f>'New Smyra Beach'!C391</f>
        <v>0</v>
      </c>
      <c r="I463" s="1"/>
      <c r="J463" s="1"/>
      <c r="K463" s="1"/>
      <c r="L463" s="1">
        <f t="shared" si="12"/>
        <v>555877.95835140254</v>
      </c>
      <c r="M463" s="54"/>
      <c r="O463" s="46"/>
      <c r="P463" s="3"/>
      <c r="Q463" s="3"/>
      <c r="R463" s="3"/>
      <c r="S463" s="3"/>
      <c r="T463" s="3"/>
      <c r="U463" s="3"/>
    </row>
    <row r="464" spans="1:21" x14ac:dyDescent="0.2">
      <c r="A464" s="3">
        <f t="shared" ref="A464:A527" si="13">+A452+1</f>
        <v>2046</v>
      </c>
      <c r="B464" s="3">
        <f t="shared" ref="B464:B527" si="14">+B452</f>
        <v>6</v>
      </c>
      <c r="C464" s="1">
        <f>'Florida_Keys FR'!C511</f>
        <v>115582.9602118248</v>
      </c>
      <c r="D464" s="1"/>
      <c r="E464" s="164">
        <f>'LEE County'!C439</f>
        <v>464148.27332947258</v>
      </c>
      <c r="F464" s="1">
        <f>+Summary_Delivered_Sales!F464</f>
        <v>0</v>
      </c>
      <c r="G464" s="1">
        <v>0</v>
      </c>
      <c r="H464" s="295">
        <f>'New Smyra Beach'!C392</f>
        <v>0</v>
      </c>
      <c r="I464" s="1"/>
      <c r="J464" s="1"/>
      <c r="K464" s="1"/>
      <c r="L464" s="1">
        <f t="shared" si="12"/>
        <v>579731.23354129738</v>
      </c>
      <c r="M464" s="54"/>
      <c r="O464" s="46"/>
      <c r="P464" s="3"/>
      <c r="Q464" s="3"/>
      <c r="R464" s="3"/>
      <c r="S464" s="3"/>
      <c r="T464" s="3"/>
      <c r="U464" s="3"/>
    </row>
    <row r="465" spans="1:21" x14ac:dyDescent="0.2">
      <c r="A465" s="3">
        <f t="shared" si="13"/>
        <v>2046</v>
      </c>
      <c r="B465" s="3">
        <f t="shared" si="14"/>
        <v>7</v>
      </c>
      <c r="C465" s="1">
        <f>'Florida_Keys FR'!C512</f>
        <v>126003.42975743239</v>
      </c>
      <c r="D465" s="1"/>
      <c r="E465" s="164">
        <f>'LEE County'!C440</f>
        <v>475465.23391853645</v>
      </c>
      <c r="F465" s="1">
        <f>+Summary_Delivered_Sales!F465</f>
        <v>0</v>
      </c>
      <c r="G465" s="1">
        <v>0</v>
      </c>
      <c r="H465" s="295">
        <f>'New Smyra Beach'!C393</f>
        <v>0</v>
      </c>
      <c r="I465" s="1"/>
      <c r="J465" s="1"/>
      <c r="K465" s="1"/>
      <c r="L465" s="1">
        <f t="shared" si="12"/>
        <v>601468.66367596888</v>
      </c>
      <c r="M465" s="54"/>
      <c r="O465" s="46"/>
      <c r="P465" s="3"/>
      <c r="Q465" s="3"/>
      <c r="R465" s="3"/>
      <c r="S465" s="3"/>
      <c r="T465" s="3"/>
      <c r="U465" s="3"/>
    </row>
    <row r="466" spans="1:21" x14ac:dyDescent="0.2">
      <c r="A466" s="3">
        <f t="shared" si="13"/>
        <v>2046</v>
      </c>
      <c r="B466" s="3">
        <f t="shared" si="14"/>
        <v>8</v>
      </c>
      <c r="C466" s="1">
        <f>'Florida_Keys FR'!C513</f>
        <v>125036.10044987693</v>
      </c>
      <c r="D466" s="1"/>
      <c r="E466" s="164">
        <f>'LEE County'!C441</f>
        <v>474521.12035947968</v>
      </c>
      <c r="F466" s="1">
        <f>+Summary_Delivered_Sales!F466</f>
        <v>0</v>
      </c>
      <c r="G466" s="1">
        <v>0</v>
      </c>
      <c r="H466" s="295">
        <f>'New Smyra Beach'!C394</f>
        <v>0</v>
      </c>
      <c r="I466" s="1"/>
      <c r="J466" s="1"/>
      <c r="K466" s="1"/>
      <c r="L466" s="1">
        <f t="shared" si="12"/>
        <v>599557.22080935666</v>
      </c>
      <c r="M466" s="54"/>
      <c r="O466" s="46"/>
      <c r="P466" s="3"/>
      <c r="Q466" s="3"/>
      <c r="R466" s="3"/>
      <c r="S466" s="3"/>
      <c r="T466" s="3"/>
      <c r="U466" s="3"/>
    </row>
    <row r="467" spans="1:21" x14ac:dyDescent="0.2">
      <c r="A467" s="3">
        <f t="shared" si="13"/>
        <v>2046</v>
      </c>
      <c r="B467" s="3">
        <f t="shared" si="14"/>
        <v>9</v>
      </c>
      <c r="C467" s="1">
        <f>'Florida_Keys FR'!C514</f>
        <v>107081.69825554476</v>
      </c>
      <c r="D467" s="1"/>
      <c r="E467" s="164">
        <f>'LEE County'!C442</f>
        <v>458361.41196830326</v>
      </c>
      <c r="F467" s="1">
        <f>+Summary_Delivered_Sales!F467</f>
        <v>0</v>
      </c>
      <c r="G467" s="1">
        <v>0</v>
      </c>
      <c r="H467" s="295">
        <f>'New Smyra Beach'!C395</f>
        <v>0</v>
      </c>
      <c r="I467" s="1"/>
      <c r="J467" s="1"/>
      <c r="K467" s="1"/>
      <c r="L467" s="1">
        <f t="shared" si="12"/>
        <v>565443.11022384802</v>
      </c>
      <c r="M467" s="54"/>
      <c r="O467" s="46"/>
      <c r="P467" s="3"/>
      <c r="Q467" s="3"/>
      <c r="R467" s="3"/>
      <c r="S467" s="3"/>
      <c r="T467" s="3"/>
      <c r="U467" s="3"/>
    </row>
    <row r="468" spans="1:21" x14ac:dyDescent="0.2">
      <c r="A468" s="3">
        <f t="shared" si="13"/>
        <v>2046</v>
      </c>
      <c r="B468" s="3">
        <f t="shared" si="14"/>
        <v>10</v>
      </c>
      <c r="C468" s="1">
        <f>'Florida_Keys FR'!C515</f>
        <v>98898.584329450474</v>
      </c>
      <c r="D468" s="1"/>
      <c r="E468" s="164">
        <f>'LEE County'!C443</f>
        <v>435044.93293398683</v>
      </c>
      <c r="F468" s="1">
        <f>+Summary_Delivered_Sales!F468</f>
        <v>0</v>
      </c>
      <c r="G468" s="1">
        <v>0</v>
      </c>
      <c r="H468" s="295">
        <f>'New Smyra Beach'!C396</f>
        <v>0</v>
      </c>
      <c r="I468" s="1"/>
      <c r="J468" s="1"/>
      <c r="K468" s="1"/>
      <c r="L468" s="1">
        <f t="shared" si="12"/>
        <v>533943.51726343727</v>
      </c>
      <c r="M468" s="54"/>
      <c r="O468" s="46"/>
      <c r="P468" s="3"/>
      <c r="Q468" s="3"/>
      <c r="R468" s="3"/>
      <c r="S468" s="3"/>
      <c r="T468" s="3"/>
      <c r="U468" s="3"/>
    </row>
    <row r="469" spans="1:21" x14ac:dyDescent="0.2">
      <c r="A469" s="3">
        <f t="shared" si="13"/>
        <v>2046</v>
      </c>
      <c r="B469" s="3">
        <f t="shared" si="14"/>
        <v>11</v>
      </c>
      <c r="C469" s="1">
        <f>'Florida_Keys FR'!C516</f>
        <v>81656.40963641656</v>
      </c>
      <c r="D469" s="1"/>
      <c r="E469" s="164">
        <f>'LEE County'!C444</f>
        <v>408095.38501004199</v>
      </c>
      <c r="F469" s="1">
        <f>+Summary_Delivered_Sales!F469</f>
        <v>0</v>
      </c>
      <c r="G469" s="1">
        <v>0</v>
      </c>
      <c r="H469" s="295">
        <f>'New Smyra Beach'!C397</f>
        <v>0</v>
      </c>
      <c r="I469" s="1"/>
      <c r="J469" s="1"/>
      <c r="K469" s="1"/>
      <c r="L469" s="1">
        <f t="shared" si="12"/>
        <v>489751.79464645858</v>
      </c>
      <c r="M469" s="54"/>
      <c r="O469" s="46"/>
      <c r="P469" s="3"/>
      <c r="Q469" s="3"/>
      <c r="R469" s="3"/>
      <c r="S469" s="3"/>
      <c r="T469" s="3"/>
      <c r="U469" s="3"/>
    </row>
    <row r="470" spans="1:21" x14ac:dyDescent="0.2">
      <c r="A470" s="3">
        <f t="shared" si="13"/>
        <v>2046</v>
      </c>
      <c r="B470" s="3">
        <f t="shared" si="14"/>
        <v>12</v>
      </c>
      <c r="C470" s="1">
        <f>'Florida_Keys FR'!C517</f>
        <v>84035.571006456623</v>
      </c>
      <c r="D470" s="1"/>
      <c r="E470" s="164">
        <f>'LEE County'!C445</f>
        <v>417809.42262239021</v>
      </c>
      <c r="F470" s="1">
        <f>+Summary_Delivered_Sales!F470</f>
        <v>0</v>
      </c>
      <c r="G470" s="1">
        <v>0</v>
      </c>
      <c r="H470" s="295">
        <f>'New Smyra Beach'!C398</f>
        <v>0</v>
      </c>
      <c r="I470" s="1"/>
      <c r="J470" s="1"/>
      <c r="K470" s="1"/>
      <c r="L470" s="1">
        <f t="shared" si="12"/>
        <v>501844.99362884683</v>
      </c>
      <c r="M470" s="54"/>
      <c r="O470" s="46"/>
      <c r="P470" s="3"/>
      <c r="Q470" s="3"/>
      <c r="R470" s="3"/>
      <c r="S470" s="3"/>
      <c r="T470" s="3"/>
      <c r="U470" s="3"/>
    </row>
    <row r="471" spans="1:21" x14ac:dyDescent="0.2">
      <c r="A471" s="3">
        <f t="shared" si="13"/>
        <v>2047</v>
      </c>
      <c r="B471" s="3">
        <f t="shared" si="14"/>
        <v>1</v>
      </c>
      <c r="C471" s="1">
        <f>'Florida_Keys FR'!C518</f>
        <v>84058.710616475786</v>
      </c>
      <c r="D471" s="1"/>
      <c r="E471" s="164">
        <f>'LEE County'!C446</f>
        <v>442795.25005296269</v>
      </c>
      <c r="F471" s="1">
        <f>+Summary_Delivered_Sales!F471</f>
        <v>0</v>
      </c>
      <c r="G471" s="1">
        <v>0</v>
      </c>
      <c r="H471" s="295">
        <f>'New Smyra Beach'!C399</f>
        <v>0</v>
      </c>
      <c r="I471" s="1"/>
      <c r="J471" s="1"/>
      <c r="K471" s="1"/>
      <c r="L471" s="1">
        <f t="shared" si="12"/>
        <v>526853.96066943847</v>
      </c>
      <c r="M471" s="54"/>
      <c r="O471" s="46"/>
      <c r="P471" s="3"/>
      <c r="Q471" s="3"/>
      <c r="R471" s="3"/>
      <c r="S471" s="3"/>
      <c r="T471" s="3"/>
      <c r="U471" s="3"/>
    </row>
    <row r="472" spans="1:21" x14ac:dyDescent="0.2">
      <c r="A472" s="3">
        <f t="shared" si="13"/>
        <v>2047</v>
      </c>
      <c r="B472" s="3">
        <f t="shared" si="14"/>
        <v>2</v>
      </c>
      <c r="C472" s="1">
        <f>'Florida_Keys FR'!C519</f>
        <v>79616.473354705726</v>
      </c>
      <c r="D472" s="1"/>
      <c r="E472" s="164">
        <f>'LEE County'!C447</f>
        <v>415173.14721723762</v>
      </c>
      <c r="F472" s="1">
        <f>+Summary_Delivered_Sales!F472</f>
        <v>0</v>
      </c>
      <c r="G472" s="1">
        <v>0</v>
      </c>
      <c r="H472" s="295">
        <f>'New Smyra Beach'!C400</f>
        <v>0</v>
      </c>
      <c r="I472" s="1"/>
      <c r="J472" s="1"/>
      <c r="K472" s="1"/>
      <c r="L472" s="1">
        <f t="shared" si="12"/>
        <v>494789.62057194335</v>
      </c>
      <c r="M472" s="54"/>
      <c r="O472" s="46"/>
      <c r="P472" s="3"/>
      <c r="Q472" s="3"/>
      <c r="R472" s="3"/>
      <c r="S472" s="3"/>
      <c r="T472" s="3"/>
      <c r="U472" s="3"/>
    </row>
    <row r="473" spans="1:21" x14ac:dyDescent="0.2">
      <c r="A473" s="3">
        <f t="shared" si="13"/>
        <v>2047</v>
      </c>
      <c r="B473" s="3">
        <f t="shared" si="14"/>
        <v>3</v>
      </c>
      <c r="C473" s="1">
        <f>'Florida_Keys FR'!C520</f>
        <v>89652.582819721589</v>
      </c>
      <c r="D473" s="1"/>
      <c r="E473" s="164">
        <f>'LEE County'!C448</f>
        <v>416994.53178771242</v>
      </c>
      <c r="F473" s="1">
        <f>+Summary_Delivered_Sales!F473</f>
        <v>0</v>
      </c>
      <c r="G473" s="1">
        <v>0</v>
      </c>
      <c r="H473" s="295">
        <f>'New Smyra Beach'!C401</f>
        <v>0</v>
      </c>
      <c r="I473" s="1"/>
      <c r="J473" s="1"/>
      <c r="K473" s="1"/>
      <c r="L473" s="1">
        <f t="shared" si="12"/>
        <v>506647.11460743402</v>
      </c>
      <c r="M473" s="54"/>
      <c r="O473" s="46"/>
      <c r="P473" s="3"/>
      <c r="Q473" s="3"/>
      <c r="R473" s="3"/>
      <c r="S473" s="3"/>
      <c r="T473" s="3"/>
      <c r="U473" s="3"/>
    </row>
    <row r="474" spans="1:21" x14ac:dyDescent="0.2">
      <c r="A474" s="3">
        <f t="shared" si="13"/>
        <v>2047</v>
      </c>
      <c r="B474" s="3">
        <f t="shared" si="14"/>
        <v>4</v>
      </c>
      <c r="C474" s="1">
        <f>'Florida_Keys FR'!C521</f>
        <v>93983.050624773081</v>
      </c>
      <c r="D474" s="1"/>
      <c r="E474" s="164">
        <f>'LEE County'!C449</f>
        <v>421454.91712262883</v>
      </c>
      <c r="F474" s="1">
        <f>+Summary_Delivered_Sales!F474</f>
        <v>0</v>
      </c>
      <c r="G474" s="1">
        <v>0</v>
      </c>
      <c r="H474" s="295">
        <f>'New Smyra Beach'!C402</f>
        <v>0</v>
      </c>
      <c r="I474" s="1"/>
      <c r="J474" s="1"/>
      <c r="K474" s="1"/>
      <c r="L474" s="1">
        <f t="shared" si="12"/>
        <v>515437.96774740191</v>
      </c>
      <c r="M474" s="54"/>
      <c r="O474" s="46"/>
      <c r="P474" s="3"/>
      <c r="Q474" s="3"/>
      <c r="R474" s="3"/>
      <c r="S474" s="3"/>
      <c r="T474" s="3"/>
      <c r="U474" s="3"/>
    </row>
    <row r="475" spans="1:21" x14ac:dyDescent="0.2">
      <c r="A475" s="3">
        <f t="shared" si="13"/>
        <v>2047</v>
      </c>
      <c r="B475" s="3">
        <f t="shared" si="14"/>
        <v>5</v>
      </c>
      <c r="C475" s="1">
        <f>'Florida_Keys FR'!C522</f>
        <v>107492.12323014079</v>
      </c>
      <c r="D475" s="1"/>
      <c r="E475" s="164">
        <f>'LEE County'!C450</f>
        <v>453833.89890478266</v>
      </c>
      <c r="F475" s="1">
        <f>+Summary_Delivered_Sales!F475</f>
        <v>0</v>
      </c>
      <c r="G475" s="1">
        <v>0</v>
      </c>
      <c r="H475" s="295">
        <f>'New Smyra Beach'!C403</f>
        <v>0</v>
      </c>
      <c r="I475" s="1"/>
      <c r="J475" s="1"/>
      <c r="K475" s="1"/>
      <c r="L475" s="1">
        <f t="shared" si="12"/>
        <v>561326.02213492349</v>
      </c>
      <c r="M475" s="54"/>
      <c r="O475" s="46"/>
      <c r="P475" s="3"/>
      <c r="Q475" s="3"/>
      <c r="R475" s="3"/>
      <c r="S475" s="3"/>
      <c r="T475" s="3"/>
      <c r="U475" s="3"/>
    </row>
    <row r="476" spans="1:21" x14ac:dyDescent="0.2">
      <c r="A476" s="3">
        <f t="shared" si="13"/>
        <v>2047</v>
      </c>
      <c r="B476" s="3">
        <f t="shared" si="14"/>
        <v>6</v>
      </c>
      <c r="C476" s="1">
        <f>'Florida_Keys FR'!C523</f>
        <v>117040.32389996242</v>
      </c>
      <c r="D476" s="1"/>
      <c r="E476" s="164">
        <f>'LEE County'!C451</f>
        <v>468304.25714244478</v>
      </c>
      <c r="F476" s="1">
        <f>+Summary_Delivered_Sales!F476</f>
        <v>0</v>
      </c>
      <c r="G476" s="1">
        <v>0</v>
      </c>
      <c r="H476" s="295">
        <f>'New Smyra Beach'!C404</f>
        <v>0</v>
      </c>
      <c r="I476" s="1"/>
      <c r="J476" s="1"/>
      <c r="K476" s="1"/>
      <c r="L476" s="1">
        <f t="shared" si="12"/>
        <v>585344.5810424072</v>
      </c>
      <c r="M476" s="54"/>
      <c r="O476" s="46"/>
      <c r="P476" s="3"/>
      <c r="Q476" s="3"/>
      <c r="R476" s="3"/>
      <c r="S476" s="3"/>
      <c r="T476" s="3"/>
      <c r="U476" s="3"/>
    </row>
    <row r="477" spans="1:21" x14ac:dyDescent="0.2">
      <c r="A477" s="3">
        <f t="shared" si="13"/>
        <v>2047</v>
      </c>
      <c r="B477" s="3">
        <f t="shared" si="14"/>
        <v>7</v>
      </c>
      <c r="C477" s="1">
        <f>'Florida_Keys FR'!C524</f>
        <v>127592.18317552055</v>
      </c>
      <c r="D477" s="1"/>
      <c r="E477" s="164">
        <f>'LEE County'!C452</f>
        <v>479659.0576302688</v>
      </c>
      <c r="F477" s="1">
        <f>+Summary_Delivered_Sales!F477</f>
        <v>0</v>
      </c>
      <c r="G477" s="1">
        <v>0</v>
      </c>
      <c r="H477" s="295">
        <f>'New Smyra Beach'!C405</f>
        <v>0</v>
      </c>
      <c r="I477" s="1"/>
      <c r="J477" s="1"/>
      <c r="K477" s="1"/>
      <c r="L477" s="1">
        <f t="shared" si="12"/>
        <v>607251.24080578936</v>
      </c>
      <c r="M477" s="54"/>
      <c r="O477" s="46"/>
      <c r="P477" s="3"/>
      <c r="Q477" s="3"/>
      <c r="R477" s="3"/>
      <c r="S477" s="3"/>
      <c r="T477" s="3"/>
      <c r="U477" s="3"/>
    </row>
    <row r="478" spans="1:21" x14ac:dyDescent="0.2">
      <c r="A478" s="3">
        <f t="shared" si="13"/>
        <v>2047</v>
      </c>
      <c r="B478" s="3">
        <f t="shared" si="14"/>
        <v>8</v>
      </c>
      <c r="C478" s="1">
        <f>'Florida_Keys FR'!C525</f>
        <v>126612.65699565173</v>
      </c>
      <c r="D478" s="1"/>
      <c r="E478" s="164">
        <f>'LEE County'!C453</f>
        <v>478707.62102860876</v>
      </c>
      <c r="F478" s="1">
        <f>+Summary_Delivered_Sales!F478</f>
        <v>0</v>
      </c>
      <c r="G478" s="1">
        <v>0</v>
      </c>
      <c r="H478" s="295">
        <f>'New Smyra Beach'!C406</f>
        <v>0</v>
      </c>
      <c r="I478" s="1"/>
      <c r="J478" s="1"/>
      <c r="K478" s="1"/>
      <c r="L478" s="1">
        <f t="shared" si="12"/>
        <v>605320.27802426054</v>
      </c>
      <c r="M478" s="54"/>
      <c r="O478" s="46"/>
      <c r="P478" s="3"/>
      <c r="Q478" s="3"/>
      <c r="R478" s="3"/>
      <c r="S478" s="3"/>
      <c r="T478" s="3"/>
      <c r="U478" s="3"/>
    </row>
    <row r="479" spans="1:21" x14ac:dyDescent="0.2">
      <c r="A479" s="3">
        <f t="shared" si="13"/>
        <v>2047</v>
      </c>
      <c r="B479" s="3">
        <f t="shared" si="14"/>
        <v>9</v>
      </c>
      <c r="C479" s="1">
        <f>'Florida_Keys FR'!C526</f>
        <v>108431.87113929636</v>
      </c>
      <c r="D479" s="1"/>
      <c r="E479" s="164">
        <f>'LEE County'!C454</f>
        <v>462595.32314868469</v>
      </c>
      <c r="F479" s="1">
        <f>+Summary_Delivered_Sales!F479</f>
        <v>0</v>
      </c>
      <c r="G479" s="1">
        <v>0</v>
      </c>
      <c r="H479" s="295">
        <f>'New Smyra Beach'!C407</f>
        <v>0</v>
      </c>
      <c r="I479" s="1"/>
      <c r="J479" s="1"/>
      <c r="K479" s="1"/>
      <c r="L479" s="1">
        <f t="shared" si="12"/>
        <v>571027.19428798102</v>
      </c>
      <c r="M479" s="54"/>
      <c r="O479" s="46"/>
      <c r="P479" s="3"/>
      <c r="Q479" s="3"/>
      <c r="R479" s="3"/>
      <c r="S479" s="3"/>
      <c r="T479" s="3"/>
      <c r="U479" s="3"/>
    </row>
    <row r="480" spans="1:21" x14ac:dyDescent="0.2">
      <c r="A480" s="3">
        <f t="shared" si="13"/>
        <v>2047</v>
      </c>
      <c r="B480" s="3">
        <f t="shared" si="14"/>
        <v>10</v>
      </c>
      <c r="C480" s="1">
        <f>'Florida_Keys FR'!C527</f>
        <v>100145.57787716563</v>
      </c>
      <c r="D480" s="1"/>
      <c r="E480" s="164">
        <f>'LEE County'!C455</f>
        <v>439386.80584315228</v>
      </c>
      <c r="F480" s="1">
        <f>+Summary_Delivered_Sales!F480</f>
        <v>0</v>
      </c>
      <c r="G480" s="1">
        <v>0</v>
      </c>
      <c r="H480" s="295">
        <f>'New Smyra Beach'!C408</f>
        <v>0</v>
      </c>
      <c r="I480" s="1"/>
      <c r="J480" s="1"/>
      <c r="K480" s="1"/>
      <c r="L480" s="1">
        <f t="shared" si="12"/>
        <v>539532.38372031786</v>
      </c>
      <c r="M480" s="54"/>
      <c r="O480" s="46"/>
      <c r="P480" s="3"/>
      <c r="Q480" s="3"/>
      <c r="R480" s="3"/>
      <c r="S480" s="3"/>
      <c r="T480" s="3"/>
      <c r="U480" s="3"/>
    </row>
    <row r="481" spans="1:21" x14ac:dyDescent="0.2">
      <c r="A481" s="3">
        <f t="shared" si="13"/>
        <v>2047</v>
      </c>
      <c r="B481" s="3">
        <f t="shared" si="14"/>
        <v>11</v>
      </c>
      <c r="C481" s="1">
        <f>'Florida_Keys FR'!C528</f>
        <v>82685.999863987454</v>
      </c>
      <c r="D481" s="1"/>
      <c r="E481" s="164">
        <f>'LEE County'!C456</f>
        <v>412661.66646241973</v>
      </c>
      <c r="F481" s="1">
        <f>+Summary_Delivered_Sales!F481</f>
        <v>0</v>
      </c>
      <c r="G481" s="1">
        <v>0</v>
      </c>
      <c r="H481" s="295">
        <f>'New Smyra Beach'!C409</f>
        <v>0</v>
      </c>
      <c r="I481" s="1"/>
      <c r="J481" s="1"/>
      <c r="K481" s="1"/>
      <c r="L481" s="1">
        <f t="shared" si="12"/>
        <v>495347.66632640717</v>
      </c>
      <c r="M481" s="54"/>
      <c r="O481" s="46"/>
      <c r="P481" s="3"/>
      <c r="Q481" s="3"/>
      <c r="R481" s="3"/>
      <c r="S481" s="3"/>
      <c r="T481" s="3"/>
      <c r="U481" s="3"/>
    </row>
    <row r="482" spans="1:21" x14ac:dyDescent="0.2">
      <c r="A482" s="3">
        <f t="shared" si="13"/>
        <v>2047</v>
      </c>
      <c r="B482" s="3">
        <f t="shared" si="14"/>
        <v>12</v>
      </c>
      <c r="C482" s="1">
        <f>'Florida_Keys FR'!C529</f>
        <v>85095.159629833928</v>
      </c>
      <c r="D482" s="1"/>
      <c r="E482" s="164">
        <f>'LEE County'!C457</f>
        <v>422509.05182353297</v>
      </c>
      <c r="F482" s="1">
        <f>+Summary_Delivered_Sales!F482</f>
        <v>0</v>
      </c>
      <c r="G482" s="1">
        <v>0</v>
      </c>
      <c r="H482" s="295">
        <f>'New Smyra Beach'!C410</f>
        <v>0</v>
      </c>
      <c r="I482" s="1"/>
      <c r="J482" s="1"/>
      <c r="K482" s="1"/>
      <c r="L482" s="1">
        <f t="shared" si="12"/>
        <v>507604.21145336691</v>
      </c>
      <c r="M482" s="54"/>
      <c r="O482" s="46"/>
      <c r="P482" s="3"/>
      <c r="Q482" s="3"/>
      <c r="R482" s="3"/>
      <c r="S482" s="3"/>
      <c r="T482" s="3"/>
      <c r="U482" s="3"/>
    </row>
    <row r="483" spans="1:21" x14ac:dyDescent="0.2">
      <c r="A483" s="3">
        <f t="shared" si="13"/>
        <v>2048</v>
      </c>
      <c r="B483" s="3">
        <f t="shared" si="14"/>
        <v>1</v>
      </c>
      <c r="C483" s="1">
        <f>'Florida_Keys FR'!C530</f>
        <v>85118.591002820132</v>
      </c>
      <c r="D483" s="1"/>
      <c r="E483" s="164">
        <f>'LEE County'!C458</f>
        <v>447132.76488911244</v>
      </c>
      <c r="F483" s="1">
        <f>+Summary_Delivered_Sales!F483</f>
        <v>0</v>
      </c>
      <c r="G483" s="1">
        <v>0</v>
      </c>
      <c r="H483" s="295">
        <f>'New Smyra Beach'!C411</f>
        <v>0</v>
      </c>
      <c r="I483" s="1"/>
      <c r="J483" s="1"/>
      <c r="K483" s="1"/>
      <c r="L483" s="1">
        <f t="shared" si="12"/>
        <v>532251.35589193262</v>
      </c>
      <c r="M483" s="54"/>
      <c r="O483" s="46"/>
      <c r="P483" s="3"/>
      <c r="Q483" s="3"/>
      <c r="R483" s="3"/>
      <c r="S483" s="3"/>
      <c r="T483" s="3"/>
      <c r="U483" s="3"/>
    </row>
    <row r="484" spans="1:21" x14ac:dyDescent="0.2">
      <c r="A484" s="3">
        <f t="shared" si="13"/>
        <v>2048</v>
      </c>
      <c r="B484" s="3">
        <f t="shared" si="14"/>
        <v>2</v>
      </c>
      <c r="C484" s="1">
        <f>'Florida_Keys FR'!C531</f>
        <v>80620.34241146018</v>
      </c>
      <c r="D484" s="1"/>
      <c r="E484" s="164">
        <f>'LEE County'!C459</f>
        <v>419495.34816585545</v>
      </c>
      <c r="F484" s="1">
        <f>+Summary_Delivered_Sales!F484</f>
        <v>0</v>
      </c>
      <c r="G484" s="1">
        <v>0</v>
      </c>
      <c r="H484" s="295">
        <f>'New Smyra Beach'!C412</f>
        <v>0</v>
      </c>
      <c r="I484" s="1"/>
      <c r="J484" s="1"/>
      <c r="K484" s="1"/>
      <c r="L484" s="1">
        <f t="shared" si="12"/>
        <v>500115.69057731563</v>
      </c>
      <c r="M484" s="54"/>
      <c r="O484" s="46"/>
      <c r="P484" s="3"/>
      <c r="Q484" s="3"/>
      <c r="R484" s="3"/>
      <c r="S484" s="3"/>
      <c r="T484" s="3"/>
      <c r="U484" s="3"/>
    </row>
    <row r="485" spans="1:21" x14ac:dyDescent="0.2">
      <c r="A485" s="3">
        <f t="shared" si="13"/>
        <v>2048</v>
      </c>
      <c r="B485" s="3">
        <f t="shared" si="14"/>
        <v>3</v>
      </c>
      <c r="C485" s="1">
        <f>'Florida_Keys FR'!C532</f>
        <v>90782.995282854288</v>
      </c>
      <c r="D485" s="1"/>
      <c r="E485" s="164">
        <f>'LEE County'!C460</f>
        <v>421248.12438740785</v>
      </c>
      <c r="F485" s="1">
        <f>+Summary_Delivered_Sales!F485</f>
        <v>0</v>
      </c>
      <c r="G485" s="1">
        <v>0</v>
      </c>
      <c r="H485" s="295">
        <f>'New Smyra Beach'!C413</f>
        <v>0</v>
      </c>
      <c r="I485" s="1"/>
      <c r="J485" s="1"/>
      <c r="K485" s="1"/>
      <c r="L485" s="1">
        <f t="shared" si="12"/>
        <v>512031.11967026215</v>
      </c>
      <c r="M485" s="54"/>
      <c r="O485" s="46"/>
      <c r="P485" s="3"/>
      <c r="Q485" s="3"/>
      <c r="R485" s="3"/>
      <c r="S485" s="3"/>
      <c r="T485" s="3"/>
      <c r="U485" s="3"/>
    </row>
    <row r="486" spans="1:21" x14ac:dyDescent="0.2">
      <c r="A486" s="3">
        <f t="shared" si="13"/>
        <v>2048</v>
      </c>
      <c r="B486" s="3">
        <f t="shared" si="14"/>
        <v>4</v>
      </c>
      <c r="C486" s="1">
        <f>'Florida_Keys FR'!C533</f>
        <v>95168.065137551879</v>
      </c>
      <c r="D486" s="1"/>
      <c r="E486" s="164">
        <f>'LEE County'!C461</f>
        <v>425648.67061189638</v>
      </c>
      <c r="F486" s="1">
        <f>+Summary_Delivered_Sales!F486</f>
        <v>0</v>
      </c>
      <c r="G486" s="1">
        <v>0</v>
      </c>
      <c r="H486" s="295">
        <f>'New Smyra Beach'!C414</f>
        <v>0</v>
      </c>
      <c r="I486" s="1"/>
      <c r="J486" s="1"/>
      <c r="K486" s="1"/>
      <c r="L486" s="1">
        <f t="shared" si="12"/>
        <v>520816.73574944824</v>
      </c>
      <c r="M486" s="54"/>
      <c r="O486" s="46"/>
      <c r="P486" s="3"/>
      <c r="Q486" s="3"/>
      <c r="R486" s="3"/>
      <c r="S486" s="3"/>
      <c r="T486" s="3"/>
      <c r="U486" s="3"/>
    </row>
    <row r="487" spans="1:21" x14ac:dyDescent="0.2">
      <c r="A487" s="3">
        <f t="shared" si="13"/>
        <v>2048</v>
      </c>
      <c r="B487" s="3">
        <f t="shared" si="14"/>
        <v>5</v>
      </c>
      <c r="C487" s="1">
        <f>'Florida_Keys FR'!C534</f>
        <v>108847.47108478413</v>
      </c>
      <c r="D487" s="1"/>
      <c r="E487" s="164">
        <f>'LEE County'!C462</f>
        <v>457981.04492872278</v>
      </c>
      <c r="F487" s="1">
        <f>+Summary_Delivered_Sales!F487</f>
        <v>0</v>
      </c>
      <c r="G487" s="1">
        <v>0</v>
      </c>
      <c r="H487" s="295">
        <f>'New Smyra Beach'!C415</f>
        <v>0</v>
      </c>
      <c r="I487" s="1"/>
      <c r="J487" s="1"/>
      <c r="K487" s="1"/>
      <c r="L487" s="1">
        <f t="shared" si="12"/>
        <v>566828.51601350692</v>
      </c>
      <c r="M487" s="54"/>
      <c r="O487" s="46"/>
      <c r="P487" s="3"/>
      <c r="Q487" s="3"/>
      <c r="R487" s="3"/>
      <c r="S487" s="3"/>
      <c r="T487" s="3"/>
      <c r="U487" s="3"/>
    </row>
    <row r="488" spans="1:21" x14ac:dyDescent="0.2">
      <c r="A488" s="3">
        <f t="shared" si="13"/>
        <v>2048</v>
      </c>
      <c r="B488" s="3">
        <f t="shared" si="14"/>
        <v>6</v>
      </c>
      <c r="C488" s="1">
        <f>'Florida_Keys FR'!C535</f>
        <v>118516.0632112508</v>
      </c>
      <c r="D488" s="1"/>
      <c r="E488" s="164">
        <f>'LEE County'!C463</f>
        <v>472497.45363603253</v>
      </c>
      <c r="F488" s="1">
        <f>+Summary_Delivered_Sales!F488</f>
        <v>0</v>
      </c>
      <c r="G488" s="1">
        <v>0</v>
      </c>
      <c r="H488" s="295">
        <f>'New Smyra Beach'!C416</f>
        <v>0</v>
      </c>
      <c r="I488" s="1"/>
      <c r="J488" s="1"/>
      <c r="K488" s="1"/>
      <c r="L488" s="1">
        <f t="shared" si="12"/>
        <v>591013.51684728335</v>
      </c>
      <c r="M488" s="54"/>
      <c r="O488" s="46"/>
      <c r="P488" s="3"/>
      <c r="Q488" s="3"/>
      <c r="R488" s="3"/>
      <c r="S488" s="3"/>
      <c r="T488" s="3"/>
      <c r="U488" s="3"/>
    </row>
    <row r="489" spans="1:21" x14ac:dyDescent="0.2">
      <c r="A489" s="3">
        <f t="shared" si="13"/>
        <v>2048</v>
      </c>
      <c r="B489" s="3">
        <f t="shared" si="14"/>
        <v>7</v>
      </c>
      <c r="C489" s="1">
        <f>'Florida_Keys FR'!C536</f>
        <v>129200.96888501813</v>
      </c>
      <c r="D489" s="1"/>
      <c r="E489" s="164">
        <f>'LEE County'!C464</f>
        <v>483889.87281071517</v>
      </c>
      <c r="F489" s="1">
        <f>+Summary_Delivered_Sales!F489</f>
        <v>0</v>
      </c>
      <c r="G489" s="1">
        <v>0</v>
      </c>
      <c r="H489" s="295">
        <f>'New Smyra Beach'!C417</f>
        <v>0</v>
      </c>
      <c r="I489" s="1"/>
      <c r="J489" s="1"/>
      <c r="K489" s="1"/>
      <c r="L489" s="1">
        <f t="shared" si="12"/>
        <v>613090.84169573325</v>
      </c>
      <c r="M489" s="54"/>
      <c r="O489" s="46"/>
      <c r="P489" s="3"/>
      <c r="Q489" s="3"/>
      <c r="R489" s="3"/>
      <c r="S489" s="3"/>
      <c r="T489" s="3"/>
      <c r="U489" s="3"/>
    </row>
    <row r="490" spans="1:21" x14ac:dyDescent="0.2">
      <c r="A490" s="3">
        <f t="shared" si="13"/>
        <v>2048</v>
      </c>
      <c r="B490" s="3">
        <f t="shared" si="14"/>
        <v>8</v>
      </c>
      <c r="C490" s="1">
        <f>'Florida_Keys FR'!C537</f>
        <v>128209.09204477943</v>
      </c>
      <c r="D490" s="1"/>
      <c r="E490" s="164">
        <f>'LEE County'!C465</f>
        <v>482931.05743589706</v>
      </c>
      <c r="F490" s="1">
        <f>+Summary_Delivered_Sales!F490</f>
        <v>0</v>
      </c>
      <c r="G490" s="1">
        <v>0</v>
      </c>
      <c r="H490" s="295">
        <f>'New Smyra Beach'!C418</f>
        <v>0</v>
      </c>
      <c r="I490" s="1"/>
      <c r="J490" s="1"/>
      <c r="K490" s="1"/>
      <c r="L490" s="1">
        <f t="shared" si="12"/>
        <v>611140.14948067651</v>
      </c>
      <c r="M490" s="54"/>
      <c r="O490" s="46"/>
      <c r="P490" s="3"/>
      <c r="Q490" s="3"/>
      <c r="R490" s="3"/>
      <c r="S490" s="3"/>
      <c r="T490" s="3"/>
      <c r="U490" s="3"/>
    </row>
    <row r="491" spans="1:21" x14ac:dyDescent="0.2">
      <c r="A491" s="3">
        <f t="shared" si="13"/>
        <v>2048</v>
      </c>
      <c r="B491" s="3">
        <f t="shared" si="14"/>
        <v>9</v>
      </c>
      <c r="C491" s="1">
        <f>'Florida_Keys FR'!C538</f>
        <v>109799.0680976164</v>
      </c>
      <c r="D491" s="1"/>
      <c r="E491" s="164">
        <f>'LEE County'!C466</f>
        <v>466868.34321435902</v>
      </c>
      <c r="F491" s="1">
        <f>+Summary_Delivered_Sales!F491</f>
        <v>0</v>
      </c>
      <c r="G491" s="1">
        <v>0</v>
      </c>
      <c r="H491" s="295">
        <f>'New Smyra Beach'!C419</f>
        <v>0</v>
      </c>
      <c r="I491" s="1"/>
      <c r="J491" s="1"/>
      <c r="K491" s="1"/>
      <c r="L491" s="1">
        <f t="shared" si="12"/>
        <v>576667.41131197545</v>
      </c>
      <c r="M491" s="54"/>
      <c r="O491" s="46"/>
      <c r="P491" s="3"/>
      <c r="Q491" s="3"/>
      <c r="R491" s="3"/>
      <c r="S491" s="3"/>
      <c r="T491" s="3"/>
      <c r="U491" s="3"/>
    </row>
    <row r="492" spans="1:21" x14ac:dyDescent="0.2">
      <c r="A492" s="3">
        <f t="shared" si="13"/>
        <v>2048</v>
      </c>
      <c r="B492" s="3">
        <f t="shared" si="14"/>
        <v>10</v>
      </c>
      <c r="C492" s="1">
        <f>'Florida_Keys FR'!C539</f>
        <v>101408.29453071275</v>
      </c>
      <c r="D492" s="1"/>
      <c r="E492" s="164">
        <f>'LEE County'!C467</f>
        <v>443772.01188628213</v>
      </c>
      <c r="F492" s="1">
        <f>+Summary_Delivered_Sales!F492</f>
        <v>0</v>
      </c>
      <c r="G492" s="1">
        <v>0</v>
      </c>
      <c r="H492" s="295">
        <f>'New Smyra Beach'!C420</f>
        <v>0</v>
      </c>
      <c r="I492" s="1"/>
      <c r="J492" s="1"/>
      <c r="K492" s="1"/>
      <c r="L492" s="1">
        <f t="shared" si="12"/>
        <v>545180.30641699489</v>
      </c>
      <c r="M492" s="54"/>
      <c r="O492" s="46"/>
      <c r="P492" s="3"/>
      <c r="Q492" s="3"/>
      <c r="R492" s="3"/>
      <c r="S492" s="3"/>
      <c r="T492" s="3"/>
      <c r="U492" s="3"/>
    </row>
    <row r="493" spans="1:21" x14ac:dyDescent="0.2">
      <c r="A493" s="3">
        <f t="shared" si="13"/>
        <v>2048</v>
      </c>
      <c r="B493" s="3">
        <f t="shared" si="14"/>
        <v>11</v>
      </c>
      <c r="C493" s="1">
        <f>'Florida_Keys FR'!C540</f>
        <v>83728.572000038388</v>
      </c>
      <c r="D493" s="1"/>
      <c r="E493" s="164">
        <f>'LEE County'!C468</f>
        <v>417279.04118139204</v>
      </c>
      <c r="F493" s="1">
        <f>+Summary_Delivered_Sales!F493</f>
        <v>0</v>
      </c>
      <c r="G493" s="1">
        <v>0</v>
      </c>
      <c r="H493" s="295">
        <f>'New Smyra Beach'!C421</f>
        <v>0</v>
      </c>
      <c r="I493" s="1"/>
      <c r="J493" s="1"/>
      <c r="K493" s="1"/>
      <c r="L493" s="1">
        <f t="shared" si="12"/>
        <v>501007.61318143044</v>
      </c>
      <c r="M493" s="54"/>
      <c r="O493" s="46"/>
      <c r="P493" s="3"/>
      <c r="Q493" s="3"/>
      <c r="R493" s="3"/>
      <c r="S493" s="3"/>
      <c r="T493" s="3"/>
      <c r="U493" s="3"/>
    </row>
    <row r="494" spans="1:21" x14ac:dyDescent="0.2">
      <c r="A494" s="3">
        <f t="shared" si="13"/>
        <v>2048</v>
      </c>
      <c r="B494" s="3">
        <f t="shared" si="14"/>
        <v>12</v>
      </c>
      <c r="C494" s="1">
        <f>'Florida_Keys FR'!C541</f>
        <v>86168.108405791194</v>
      </c>
      <c r="D494" s="1"/>
      <c r="E494" s="164">
        <f>'LEE County'!C469</f>
        <v>427261.54367791512</v>
      </c>
      <c r="F494" s="1">
        <f>+Summary_Delivered_Sales!F494</f>
        <v>0</v>
      </c>
      <c r="G494" s="1">
        <v>0</v>
      </c>
      <c r="H494" s="295">
        <f>'New Smyra Beach'!C422</f>
        <v>0</v>
      </c>
      <c r="I494" s="1"/>
      <c r="J494" s="1"/>
      <c r="K494" s="1"/>
      <c r="L494" s="1">
        <f t="shared" si="12"/>
        <v>513429.65208370634</v>
      </c>
      <c r="M494" s="54"/>
      <c r="O494" s="46"/>
      <c r="P494" s="3"/>
      <c r="Q494" s="3"/>
      <c r="R494" s="3"/>
      <c r="S494" s="3"/>
      <c r="T494" s="3"/>
      <c r="U494" s="3"/>
    </row>
    <row r="495" spans="1:21" x14ac:dyDescent="0.2">
      <c r="A495" s="3">
        <f t="shared" si="13"/>
        <v>2049</v>
      </c>
      <c r="B495" s="3">
        <f t="shared" si="14"/>
        <v>1</v>
      </c>
      <c r="C495" s="1">
        <f>'Florida_Keys FR'!C542</f>
        <v>86191.835220528519</v>
      </c>
      <c r="D495" s="1"/>
      <c r="E495" s="164">
        <f>'LEE County'!C470</f>
        <v>451512.7689682059</v>
      </c>
      <c r="F495" s="1">
        <f>+Summary_Delivered_Sales!F495</f>
        <v>0</v>
      </c>
      <c r="G495" s="1">
        <v>0</v>
      </c>
      <c r="H495" s="295">
        <f>'New Smyra Beach'!C423</f>
        <v>0</v>
      </c>
      <c r="I495" s="1"/>
      <c r="J495" s="1"/>
      <c r="K495" s="1"/>
      <c r="L495" s="1">
        <f t="shared" si="12"/>
        <v>537704.60418873443</v>
      </c>
      <c r="M495" s="54"/>
      <c r="O495" s="46"/>
      <c r="P495" s="3"/>
      <c r="Q495" s="3"/>
      <c r="R495" s="3"/>
      <c r="S495" s="3"/>
      <c r="T495" s="3"/>
      <c r="U495" s="3"/>
    </row>
    <row r="496" spans="1:21" x14ac:dyDescent="0.2">
      <c r="A496" s="3">
        <f t="shared" si="13"/>
        <v>2049</v>
      </c>
      <c r="B496" s="3">
        <f t="shared" si="14"/>
        <v>2</v>
      </c>
      <c r="C496" s="1">
        <f>'Florida_Keys FR'!C543</f>
        <v>81636.86906331584</v>
      </c>
      <c r="D496" s="1"/>
      <c r="E496" s="164">
        <f>'LEE County'!C471</f>
        <v>423862.54581323732</v>
      </c>
      <c r="F496" s="1">
        <f>+Summary_Delivered_Sales!F496</f>
        <v>0</v>
      </c>
      <c r="G496" s="1">
        <v>0</v>
      </c>
      <c r="H496" s="295">
        <f>'New Smyra Beach'!C424</f>
        <v>0</v>
      </c>
      <c r="I496" s="1"/>
      <c r="J496" s="1"/>
      <c r="K496" s="1"/>
      <c r="L496" s="1">
        <f t="shared" si="12"/>
        <v>505499.41487655317</v>
      </c>
      <c r="M496" s="54"/>
      <c r="O496" s="46"/>
      <c r="P496" s="3"/>
      <c r="Q496" s="3"/>
      <c r="R496" s="3"/>
      <c r="S496" s="3"/>
      <c r="T496" s="3"/>
      <c r="U496" s="3"/>
    </row>
    <row r="497" spans="1:21" x14ac:dyDescent="0.2">
      <c r="A497" s="3">
        <f t="shared" si="13"/>
        <v>2049</v>
      </c>
      <c r="B497" s="3">
        <f t="shared" si="14"/>
        <v>3</v>
      </c>
      <c r="C497" s="1">
        <f>'Florida_Keys FR'!C544</f>
        <v>91927.660902969365</v>
      </c>
      <c r="D497" s="1"/>
      <c r="E497" s="164">
        <f>'LEE County'!C472</f>
        <v>425545.10616519779</v>
      </c>
      <c r="F497" s="1">
        <f>+Summary_Delivered_Sales!F497</f>
        <v>0</v>
      </c>
      <c r="G497" s="1">
        <v>0</v>
      </c>
      <c r="H497" s="295">
        <f>'New Smyra Beach'!C425</f>
        <v>0</v>
      </c>
      <c r="I497" s="1"/>
      <c r="J497" s="1"/>
      <c r="K497" s="1"/>
      <c r="L497" s="1">
        <f t="shared" si="12"/>
        <v>517472.76706816716</v>
      </c>
      <c r="M497" s="54"/>
      <c r="O497" s="46"/>
      <c r="P497" s="3"/>
      <c r="Q497" s="3"/>
      <c r="R497" s="3"/>
      <c r="S497" s="3"/>
      <c r="T497" s="3"/>
      <c r="U497" s="3"/>
    </row>
    <row r="498" spans="1:21" x14ac:dyDescent="0.2">
      <c r="A498" s="3">
        <f t="shared" si="13"/>
        <v>2049</v>
      </c>
      <c r="B498" s="3">
        <f t="shared" si="14"/>
        <v>4</v>
      </c>
      <c r="C498" s="1">
        <f>'Florida_Keys FR'!C545</f>
        <v>96368.021274231607</v>
      </c>
      <c r="D498" s="1"/>
      <c r="E498" s="164">
        <f>'LEE County'!C473</f>
        <v>429884.15470535005</v>
      </c>
      <c r="F498" s="1">
        <f>+Summary_Delivered_Sales!F498</f>
        <v>0</v>
      </c>
      <c r="G498" s="1">
        <v>0</v>
      </c>
      <c r="H498" s="295">
        <f>'New Smyra Beach'!C426</f>
        <v>0</v>
      </c>
      <c r="I498" s="1"/>
      <c r="J498" s="1"/>
      <c r="K498" s="1"/>
      <c r="L498" s="1">
        <f t="shared" si="12"/>
        <v>526252.17597958166</v>
      </c>
      <c r="M498" s="54"/>
      <c r="O498" s="46"/>
      <c r="P498" s="3"/>
      <c r="Q498" s="3"/>
      <c r="R498" s="3"/>
      <c r="S498" s="3"/>
      <c r="T498" s="3"/>
      <c r="U498" s="3"/>
    </row>
    <row r="499" spans="1:21" x14ac:dyDescent="0.2">
      <c r="A499" s="3">
        <f t="shared" si="13"/>
        <v>2049</v>
      </c>
      <c r="B499" s="3">
        <f t="shared" si="14"/>
        <v>5</v>
      </c>
      <c r="C499" s="1">
        <f>'Florida_Keys FR'!C546</f>
        <v>110219.90826422529</v>
      </c>
      <c r="D499" s="1"/>
      <c r="E499" s="164">
        <f>'LEE County'!C474</f>
        <v>462166.08768136782</v>
      </c>
      <c r="F499" s="1">
        <f>+Summary_Delivered_Sales!F499</f>
        <v>0</v>
      </c>
      <c r="G499" s="1">
        <v>0</v>
      </c>
      <c r="H499" s="295">
        <f>'New Smyra Beach'!C427</f>
        <v>0</v>
      </c>
      <c r="I499" s="1"/>
      <c r="J499" s="1"/>
      <c r="K499" s="1"/>
      <c r="L499" s="1">
        <f t="shared" si="12"/>
        <v>572385.99594559311</v>
      </c>
      <c r="M499" s="54"/>
      <c r="O499" s="46"/>
      <c r="P499" s="3"/>
      <c r="Q499" s="3"/>
      <c r="R499" s="3"/>
      <c r="S499" s="3"/>
      <c r="T499" s="3"/>
      <c r="U499" s="3"/>
    </row>
    <row r="500" spans="1:21" x14ac:dyDescent="0.2">
      <c r="A500" s="3">
        <f t="shared" si="13"/>
        <v>2049</v>
      </c>
      <c r="B500" s="3">
        <f t="shared" si="14"/>
        <v>6</v>
      </c>
      <c r="C500" s="1">
        <f>'Florida_Keys FR'!C547</f>
        <v>120010.40984044736</v>
      </c>
      <c r="D500" s="1"/>
      <c r="E500" s="164">
        <f>'LEE County'!C475</f>
        <v>476728.196012592</v>
      </c>
      <c r="F500" s="1">
        <f>+Summary_Delivered_Sales!F500</f>
        <v>0</v>
      </c>
      <c r="G500" s="1">
        <v>0</v>
      </c>
      <c r="H500" s="295">
        <f>'New Smyra Beach'!C428</f>
        <v>0</v>
      </c>
      <c r="I500" s="1"/>
      <c r="J500" s="1"/>
      <c r="K500" s="1"/>
      <c r="L500" s="1">
        <f t="shared" si="12"/>
        <v>596738.60585303931</v>
      </c>
      <c r="M500" s="54"/>
      <c r="O500" s="46"/>
      <c r="P500" s="3"/>
      <c r="Q500" s="3"/>
      <c r="R500" s="3"/>
      <c r="S500" s="3"/>
      <c r="T500" s="3"/>
      <c r="U500" s="3"/>
    </row>
    <row r="501" spans="1:21" x14ac:dyDescent="0.2">
      <c r="A501" s="3">
        <f t="shared" si="13"/>
        <v>2049</v>
      </c>
      <c r="B501" s="3">
        <f t="shared" si="14"/>
        <v>7</v>
      </c>
      <c r="C501" s="1">
        <f>'Florida_Keys FR'!C548</f>
        <v>130830.03946929931</v>
      </c>
      <c r="D501" s="1"/>
      <c r="E501" s="164">
        <f>'LEE County'!C476</f>
        <v>488158.00574177282</v>
      </c>
      <c r="F501" s="1">
        <f>+Summary_Delivered_Sales!F501</f>
        <v>0</v>
      </c>
      <c r="G501" s="1">
        <v>0</v>
      </c>
      <c r="H501" s="295">
        <f>'New Smyra Beach'!C429</f>
        <v>0</v>
      </c>
      <c r="I501" s="1"/>
      <c r="J501" s="1"/>
      <c r="K501" s="1"/>
      <c r="L501" s="1">
        <f t="shared" si="12"/>
        <v>618988.04521107208</v>
      </c>
      <c r="M501" s="54"/>
      <c r="O501" s="46"/>
      <c r="P501" s="3"/>
      <c r="Q501" s="3"/>
      <c r="R501" s="3"/>
      <c r="S501" s="3"/>
      <c r="T501" s="3"/>
      <c r="U501" s="3"/>
    </row>
    <row r="502" spans="1:21" x14ac:dyDescent="0.2">
      <c r="A502" s="3">
        <f t="shared" si="13"/>
        <v>2049</v>
      </c>
      <c r="B502" s="3">
        <f t="shared" si="14"/>
        <v>8</v>
      </c>
      <c r="C502" s="1">
        <f>'Florida_Keys FR'!C549</f>
        <v>129825.6562415497</v>
      </c>
      <c r="D502" s="1"/>
      <c r="E502" s="164">
        <f>'LEE County'!C477</f>
        <v>487191.75544985896</v>
      </c>
      <c r="F502" s="1">
        <f>+Summary_Delivered_Sales!F502</f>
        <v>0</v>
      </c>
      <c r="G502" s="1">
        <v>0</v>
      </c>
      <c r="H502" s="295">
        <f>'New Smyra Beach'!C430</f>
        <v>0</v>
      </c>
      <c r="I502" s="1"/>
      <c r="J502" s="1"/>
      <c r="K502" s="1"/>
      <c r="L502" s="1">
        <f t="shared" si="12"/>
        <v>617017.4116914086</v>
      </c>
      <c r="M502" s="54"/>
      <c r="O502" s="46"/>
      <c r="P502" s="3"/>
      <c r="Q502" s="3"/>
      <c r="R502" s="3"/>
      <c r="S502" s="3"/>
      <c r="T502" s="3"/>
      <c r="U502" s="3"/>
    </row>
    <row r="503" spans="1:21" x14ac:dyDescent="0.2">
      <c r="A503" s="3">
        <f t="shared" si="13"/>
        <v>2049</v>
      </c>
      <c r="B503" s="3">
        <f t="shared" si="14"/>
        <v>9</v>
      </c>
      <c r="C503" s="1">
        <f>'Florida_Keys FR'!C550</f>
        <v>111183.50378384181</v>
      </c>
      <c r="D503" s="1"/>
      <c r="E503" s="164">
        <f>'LEE County'!C478</f>
        <v>471180.83341638785</v>
      </c>
      <c r="F503" s="1">
        <f>+Summary_Delivered_Sales!F503</f>
        <v>0</v>
      </c>
      <c r="G503" s="1">
        <v>0</v>
      </c>
      <c r="H503" s="295">
        <f>'New Smyra Beach'!C431</f>
        <v>0</v>
      </c>
      <c r="I503" s="1"/>
      <c r="J503" s="1"/>
      <c r="K503" s="1"/>
      <c r="L503" s="1">
        <f t="shared" si="12"/>
        <v>582364.33720022964</v>
      </c>
      <c r="M503" s="54"/>
      <c r="O503" s="46"/>
      <c r="P503" s="3"/>
      <c r="Q503" s="3"/>
      <c r="R503" s="3"/>
      <c r="S503" s="3"/>
      <c r="T503" s="3"/>
      <c r="U503" s="3"/>
    </row>
    <row r="504" spans="1:21" x14ac:dyDescent="0.2">
      <c r="A504" s="3">
        <f t="shared" si="13"/>
        <v>2049</v>
      </c>
      <c r="B504" s="3">
        <f t="shared" si="14"/>
        <v>10</v>
      </c>
      <c r="C504" s="1">
        <f>'Florida_Keys FR'!C551</f>
        <v>102686.93253975998</v>
      </c>
      <c r="D504" s="1"/>
      <c r="E504" s="164">
        <f>'LEE County'!C479</f>
        <v>448200.98354045209</v>
      </c>
      <c r="F504" s="1">
        <f>+Summary_Delivered_Sales!F504</f>
        <v>0</v>
      </c>
      <c r="G504" s="1">
        <v>0</v>
      </c>
      <c r="H504" s="295">
        <f>'New Smyra Beach'!C432</f>
        <v>0</v>
      </c>
      <c r="I504" s="1"/>
      <c r="J504" s="1"/>
      <c r="K504" s="1"/>
      <c r="L504" s="1">
        <f t="shared" si="12"/>
        <v>550887.9160802121</v>
      </c>
      <c r="M504" s="54"/>
      <c r="O504" s="46"/>
      <c r="P504" s="3"/>
      <c r="Q504" s="3"/>
      <c r="R504" s="3"/>
      <c r="S504" s="3"/>
      <c r="T504" s="3"/>
      <c r="U504" s="3"/>
    </row>
    <row r="505" spans="1:21" x14ac:dyDescent="0.2">
      <c r="A505" s="3">
        <f t="shared" si="13"/>
        <v>2049</v>
      </c>
      <c r="B505" s="3">
        <f t="shared" si="14"/>
        <v>11</v>
      </c>
      <c r="C505" s="1">
        <f>'Florida_Keys FR'!C552</f>
        <v>84784.289730998469</v>
      </c>
      <c r="D505" s="1"/>
      <c r="E505" s="164">
        <f>'LEE County'!C480</f>
        <v>421948.08086231287</v>
      </c>
      <c r="F505" s="1">
        <f>+Summary_Delivered_Sales!F505</f>
        <v>0</v>
      </c>
      <c r="G505" s="1">
        <v>0</v>
      </c>
      <c r="H505" s="295">
        <f>'New Smyra Beach'!C433</f>
        <v>0</v>
      </c>
      <c r="I505" s="1"/>
      <c r="J505" s="1"/>
      <c r="K505" s="1"/>
      <c r="L505" s="1">
        <f t="shared" si="12"/>
        <v>506732.37059331132</v>
      </c>
      <c r="M505" s="54"/>
      <c r="O505" s="46"/>
      <c r="P505" s="3"/>
      <c r="Q505" s="3"/>
      <c r="R505" s="3"/>
      <c r="S505" s="3"/>
      <c r="T505" s="3"/>
      <c r="U505" s="3"/>
    </row>
    <row r="506" spans="1:21" x14ac:dyDescent="0.2">
      <c r="A506" s="3">
        <f t="shared" si="13"/>
        <v>2049</v>
      </c>
      <c r="B506" s="3">
        <f t="shared" si="14"/>
        <v>12</v>
      </c>
      <c r="C506" s="1">
        <f>'Florida_Keys FR'!C553</f>
        <v>87254.585789965859</v>
      </c>
      <c r="D506" s="1"/>
      <c r="E506" s="164">
        <f>'LEE County'!C481</f>
        <v>432067.49279842799</v>
      </c>
      <c r="F506" s="1">
        <f>+Summary_Delivered_Sales!F506</f>
        <v>0</v>
      </c>
      <c r="G506" s="1">
        <v>0</v>
      </c>
      <c r="H506" s="295">
        <f>'New Smyra Beach'!C434</f>
        <v>0</v>
      </c>
      <c r="I506" s="1"/>
      <c r="J506" s="1"/>
      <c r="K506" s="1"/>
      <c r="L506" s="1">
        <f t="shared" si="12"/>
        <v>519322.07858839387</v>
      </c>
      <c r="M506" s="54"/>
      <c r="O506" s="46"/>
      <c r="P506" s="3"/>
      <c r="Q506" s="3"/>
      <c r="R506" s="3"/>
      <c r="S506" s="3"/>
      <c r="T506" s="3"/>
      <c r="U506" s="3"/>
    </row>
    <row r="507" spans="1:21" x14ac:dyDescent="0.2">
      <c r="A507" s="3">
        <f t="shared" si="13"/>
        <v>2050</v>
      </c>
      <c r="B507" s="3">
        <f t="shared" si="14"/>
        <v>1</v>
      </c>
      <c r="C507" s="1">
        <f>'Florida_Keys FR'!C554</f>
        <v>87278.611771623458</v>
      </c>
      <c r="D507" s="1"/>
      <c r="E507" s="164">
        <f>'LEE County'!C482</f>
        <v>455935.67850455799</v>
      </c>
      <c r="F507" s="1">
        <f>+Summary_Delivered_Sales!F507</f>
        <v>0</v>
      </c>
      <c r="G507" s="1">
        <v>0</v>
      </c>
      <c r="H507" s="295">
        <f>'New Smyra Beach'!C435</f>
        <v>0</v>
      </c>
      <c r="I507" s="1"/>
      <c r="J507" s="1"/>
      <c r="K507" s="1"/>
      <c r="L507" s="1">
        <f t="shared" si="12"/>
        <v>543214.29027618142</v>
      </c>
      <c r="M507" s="54"/>
      <c r="O507" s="46"/>
      <c r="P507" s="3"/>
      <c r="Q507" s="3"/>
      <c r="R507" s="3"/>
      <c r="S507" s="3"/>
      <c r="T507" s="3"/>
      <c r="U507" s="3"/>
    </row>
    <row r="508" spans="1:21" x14ac:dyDescent="0.2">
      <c r="A508" s="3">
        <f t="shared" si="13"/>
        <v>2050</v>
      </c>
      <c r="B508" s="3">
        <f t="shared" si="14"/>
        <v>2</v>
      </c>
      <c r="C508" s="1">
        <f>'Florida_Keys FR'!C555</f>
        <v>82666.212907495719</v>
      </c>
      <c r="D508" s="1"/>
      <c r="E508" s="164">
        <f>'LEE County'!C483</f>
        <v>428275.2086019484</v>
      </c>
      <c r="F508" s="1">
        <f>+Summary_Delivered_Sales!F508</f>
        <v>0</v>
      </c>
      <c r="G508" s="1">
        <v>0</v>
      </c>
      <c r="H508" s="295">
        <f>'New Smyra Beach'!C436</f>
        <v>0</v>
      </c>
      <c r="I508" s="1"/>
      <c r="J508" s="1"/>
      <c r="K508" s="1"/>
      <c r="L508" s="1">
        <f t="shared" si="12"/>
        <v>510941.42150944413</v>
      </c>
      <c r="M508" s="54"/>
      <c r="O508" s="46"/>
      <c r="P508" s="3"/>
      <c r="Q508" s="3"/>
      <c r="R508" s="3"/>
      <c r="S508" s="3"/>
      <c r="T508" s="3"/>
      <c r="U508" s="3"/>
    </row>
    <row r="509" spans="1:21" x14ac:dyDescent="0.2">
      <c r="A509" s="3">
        <f t="shared" si="13"/>
        <v>2050</v>
      </c>
      <c r="B509" s="3">
        <f t="shared" si="14"/>
        <v>3</v>
      </c>
      <c r="C509" s="1">
        <f>'Florida_Keys FR'!C556</f>
        <v>93086.759395427885</v>
      </c>
      <c r="D509" s="1"/>
      <c r="E509" s="164">
        <f>'LEE County'!C484</f>
        <v>429885.91971654288</v>
      </c>
      <c r="F509" s="1">
        <f>+Summary_Delivered_Sales!F509</f>
        <v>0</v>
      </c>
      <c r="G509" s="1">
        <v>0</v>
      </c>
      <c r="H509" s="295">
        <f>'New Smyra Beach'!C437</f>
        <v>0</v>
      </c>
      <c r="I509" s="1"/>
      <c r="J509" s="1"/>
      <c r="K509" s="1"/>
      <c r="L509" s="1">
        <f t="shared" si="12"/>
        <v>522972.67911197076</v>
      </c>
      <c r="M509" s="54"/>
      <c r="O509" s="46"/>
      <c r="P509" s="3"/>
      <c r="Q509" s="3"/>
      <c r="R509" s="3"/>
      <c r="S509" s="3"/>
      <c r="T509" s="3"/>
      <c r="U509" s="3"/>
    </row>
    <row r="510" spans="1:21" x14ac:dyDescent="0.2">
      <c r="A510" s="3">
        <f t="shared" si="13"/>
        <v>2050</v>
      </c>
      <c r="B510" s="3">
        <f t="shared" si="14"/>
        <v>4</v>
      </c>
      <c r="C510" s="1">
        <f>'Florida_Keys FR'!C557</f>
        <v>97583.107430922493</v>
      </c>
      <c r="D510" s="1"/>
      <c r="E510" s="164">
        <f>'LEE County'!C485</f>
        <v>434161.78464993514</v>
      </c>
      <c r="F510" s="1">
        <f>+Summary_Delivered_Sales!F510</f>
        <v>0</v>
      </c>
      <c r="G510" s="1">
        <v>0</v>
      </c>
      <c r="H510" s="295">
        <f>'New Smyra Beach'!C438</f>
        <v>0</v>
      </c>
      <c r="I510" s="1"/>
      <c r="J510" s="1"/>
      <c r="K510" s="1"/>
      <c r="L510" s="1">
        <f t="shared" si="12"/>
        <v>531744.89208085765</v>
      </c>
      <c r="M510" s="54"/>
      <c r="O510" s="46"/>
      <c r="P510" s="3"/>
      <c r="Q510" s="3"/>
      <c r="R510" s="3"/>
      <c r="S510" s="3"/>
      <c r="T510" s="3"/>
      <c r="U510" s="3"/>
    </row>
    <row r="511" spans="1:21" x14ac:dyDescent="0.2">
      <c r="A511" s="3">
        <f t="shared" si="13"/>
        <v>2050</v>
      </c>
      <c r="B511" s="3">
        <f t="shared" si="14"/>
        <v>5</v>
      </c>
      <c r="C511" s="1">
        <f>'Florida_Keys FR'!C558</f>
        <v>111609.65024452898</v>
      </c>
      <c r="D511" s="1"/>
      <c r="E511" s="164">
        <f>'LEE County'!C486</f>
        <v>466389.37346401461</v>
      </c>
      <c r="F511" s="1">
        <f>+Summary_Delivered_Sales!F511</f>
        <v>0</v>
      </c>
      <c r="G511" s="1">
        <v>0</v>
      </c>
      <c r="H511" s="295">
        <f>'New Smyra Beach'!C439</f>
        <v>0</v>
      </c>
      <c r="I511" s="1"/>
      <c r="J511" s="1"/>
      <c r="K511" s="1"/>
      <c r="L511" s="1">
        <f t="shared" si="12"/>
        <v>577999.02370854362</v>
      </c>
      <c r="M511" s="54"/>
      <c r="O511" s="46"/>
      <c r="P511" s="3"/>
      <c r="Q511" s="3"/>
      <c r="R511" s="3"/>
      <c r="S511" s="3"/>
      <c r="T511" s="3"/>
      <c r="U511" s="3"/>
    </row>
    <row r="512" spans="1:21" x14ac:dyDescent="0.2">
      <c r="A512" s="3">
        <f t="shared" si="13"/>
        <v>2050</v>
      </c>
      <c r="B512" s="3">
        <f t="shared" si="14"/>
        <v>6</v>
      </c>
      <c r="C512" s="1">
        <f>'Florida_Keys FR'!C559</f>
        <v>121523.59840370489</v>
      </c>
      <c r="D512" s="1"/>
      <c r="E512" s="164">
        <f>'LEE County'!C487</f>
        <v>480996.8204579734</v>
      </c>
      <c r="F512" s="1">
        <f>+Summary_Delivered_Sales!F512</f>
        <v>0</v>
      </c>
      <c r="G512" s="1">
        <v>0</v>
      </c>
      <c r="H512" s="295">
        <f>'New Smyra Beach'!C440</f>
        <v>0</v>
      </c>
      <c r="I512" s="1"/>
      <c r="J512" s="1"/>
      <c r="K512" s="1"/>
      <c r="L512" s="1">
        <f t="shared" si="12"/>
        <v>602520.41886167834</v>
      </c>
      <c r="M512" s="54"/>
      <c r="O512" s="46"/>
      <c r="P512" s="3"/>
      <c r="Q512" s="3"/>
      <c r="R512" s="3"/>
      <c r="S512" s="3"/>
      <c r="T512" s="3"/>
      <c r="U512" s="3"/>
    </row>
    <row r="513" spans="1:21" x14ac:dyDescent="0.2">
      <c r="A513" s="3">
        <f t="shared" si="13"/>
        <v>2050</v>
      </c>
      <c r="B513" s="3">
        <f t="shared" si="14"/>
        <v>7</v>
      </c>
      <c r="C513" s="1">
        <f>'Florida_Keys FR'!C560</f>
        <v>132479.65069651432</v>
      </c>
      <c r="D513" s="1"/>
      <c r="E513" s="164">
        <f>'LEE County'!C488</f>
        <v>492463.78558329662</v>
      </c>
      <c r="F513" s="1">
        <f>+Summary_Delivered_Sales!F513</f>
        <v>0</v>
      </c>
      <c r="G513" s="1">
        <v>0</v>
      </c>
      <c r="H513" s="295">
        <f>'New Smyra Beach'!C441</f>
        <v>0</v>
      </c>
      <c r="I513" s="1"/>
      <c r="J513" s="1"/>
      <c r="K513" s="1"/>
      <c r="L513" s="1">
        <f t="shared" si="12"/>
        <v>624943.43627981097</v>
      </c>
      <c r="M513" s="54"/>
      <c r="O513" s="46"/>
      <c r="P513" s="3"/>
      <c r="Q513" s="3"/>
      <c r="R513" s="3"/>
      <c r="S513" s="3"/>
      <c r="T513" s="3"/>
      <c r="U513" s="3"/>
    </row>
    <row r="514" spans="1:21" x14ac:dyDescent="0.2">
      <c r="A514" s="3">
        <f t="shared" si="13"/>
        <v>2050</v>
      </c>
      <c r="B514" s="3">
        <f t="shared" si="14"/>
        <v>8</v>
      </c>
      <c r="C514" s="1">
        <f>'Florida_Keys FR'!C561</f>
        <v>131462.60339057868</v>
      </c>
      <c r="D514" s="1"/>
      <c r="E514" s="164">
        <f>'LEE County'!C489</f>
        <v>491490.04381400993</v>
      </c>
      <c r="F514" s="1">
        <f>+Summary_Delivered_Sales!F514</f>
        <v>0</v>
      </c>
      <c r="G514" s="1">
        <v>0</v>
      </c>
      <c r="H514" s="295">
        <f>'New Smyra Beach'!C442</f>
        <v>0</v>
      </c>
      <c r="I514" s="1"/>
      <c r="J514" s="1"/>
      <c r="K514" s="1"/>
      <c r="L514" s="1">
        <f t="shared" si="12"/>
        <v>622952.64720458863</v>
      </c>
      <c r="M514" s="54"/>
      <c r="O514" s="46"/>
      <c r="P514" s="3"/>
      <c r="Q514" s="3"/>
      <c r="R514" s="3"/>
      <c r="S514" s="3"/>
      <c r="T514" s="3"/>
      <c r="U514" s="3"/>
    </row>
    <row r="515" spans="1:21" x14ac:dyDescent="0.2">
      <c r="A515" s="3">
        <f t="shared" si="13"/>
        <v>2050</v>
      </c>
      <c r="B515" s="3">
        <f t="shared" si="14"/>
        <v>9</v>
      </c>
      <c r="C515" s="1">
        <f>'Florida_Keys FR'!C562</f>
        <v>112585.39555783283</v>
      </c>
      <c r="D515" s="1"/>
      <c r="E515" s="164">
        <f>'LEE County'!C490</f>
        <v>475533.15834273002</v>
      </c>
      <c r="F515" s="1">
        <f>+Summary_Delivered_Sales!F515</f>
        <v>0</v>
      </c>
      <c r="G515" s="1">
        <v>0</v>
      </c>
      <c r="H515" s="295">
        <f>'New Smyra Beach'!C443</f>
        <v>0</v>
      </c>
      <c r="I515" s="1"/>
      <c r="J515" s="1"/>
      <c r="K515" s="1"/>
      <c r="L515" s="1">
        <f t="shared" si="12"/>
        <v>588118.55390056281</v>
      </c>
      <c r="M515" s="54"/>
      <c r="O515" s="46"/>
      <c r="P515" s="3"/>
      <c r="Q515" s="3"/>
      <c r="R515" s="3"/>
      <c r="S515" s="3"/>
      <c r="T515" s="3"/>
      <c r="U515" s="3"/>
    </row>
    <row r="516" spans="1:21" x14ac:dyDescent="0.2">
      <c r="A516" s="3">
        <f t="shared" si="13"/>
        <v>2050</v>
      </c>
      <c r="B516" s="3">
        <f t="shared" si="14"/>
        <v>10</v>
      </c>
      <c r="C516" s="1">
        <f>'Florida_Keys FR'!C563</f>
        <v>103981.69265366801</v>
      </c>
      <c r="D516" s="1"/>
      <c r="E516" s="164">
        <f>'LEE County'!C491</f>
        <v>452674.15759898291</v>
      </c>
      <c r="F516" s="1">
        <f>+Summary_Delivered_Sales!F516</f>
        <v>0</v>
      </c>
      <c r="G516" s="1">
        <v>0</v>
      </c>
      <c r="H516" s="295">
        <f>'New Smyra Beach'!C444</f>
        <v>0</v>
      </c>
      <c r="I516" s="1"/>
      <c r="J516" s="1"/>
      <c r="K516" s="1"/>
      <c r="L516" s="1">
        <f t="shared" ref="L516:L542" si="15">SUM(C516:K516)</f>
        <v>556655.85025265091</v>
      </c>
      <c r="M516" s="54"/>
      <c r="O516" s="46"/>
      <c r="P516" s="3"/>
      <c r="Q516" s="3"/>
      <c r="R516" s="3"/>
      <c r="S516" s="3"/>
      <c r="T516" s="3"/>
      <c r="U516" s="3"/>
    </row>
    <row r="517" spans="1:21" x14ac:dyDescent="0.2">
      <c r="A517" s="3">
        <f t="shared" si="13"/>
        <v>2050</v>
      </c>
      <c r="B517" s="3">
        <f t="shared" si="14"/>
        <v>11</v>
      </c>
      <c r="C517" s="1">
        <f>'Florida_Keys FR'!C564</f>
        <v>85853.318807188029</v>
      </c>
      <c r="D517" s="1"/>
      <c r="E517" s="164">
        <f>'LEE County'!C492</f>
        <v>426669.36359737872</v>
      </c>
      <c r="F517" s="1">
        <f>+Summary_Delivered_Sales!F517</f>
        <v>0</v>
      </c>
      <c r="G517" s="1">
        <v>0</v>
      </c>
      <c r="H517" s="295">
        <f>'New Smyra Beach'!C445</f>
        <v>0</v>
      </c>
      <c r="I517" s="1"/>
      <c r="J517" s="1"/>
      <c r="K517" s="1"/>
      <c r="L517" s="1">
        <f t="shared" si="15"/>
        <v>512522.68240456673</v>
      </c>
      <c r="M517" s="54"/>
      <c r="O517" s="46"/>
      <c r="P517" s="3"/>
      <c r="Q517" s="3"/>
      <c r="R517" s="3"/>
      <c r="S517" s="3"/>
      <c r="T517" s="3"/>
      <c r="U517" s="3"/>
    </row>
    <row r="518" spans="1:21" x14ac:dyDescent="0.2">
      <c r="A518" s="3">
        <f t="shared" si="13"/>
        <v>2050</v>
      </c>
      <c r="B518" s="3">
        <f t="shared" si="14"/>
        <v>12</v>
      </c>
      <c r="C518" s="1">
        <f>'Florida_Keys FR'!C565</f>
        <v>88354.762362020614</v>
      </c>
      <c r="D518" s="1"/>
      <c r="E518" s="164">
        <f>'LEE County'!C493</f>
        <v>436927.50048632361</v>
      </c>
      <c r="F518" s="1">
        <f>+Summary_Delivered_Sales!F518</f>
        <v>0</v>
      </c>
      <c r="G518" s="1">
        <v>0</v>
      </c>
      <c r="H518" s="295">
        <f>'New Smyra Beach'!C446</f>
        <v>0</v>
      </c>
      <c r="I518" s="1"/>
      <c r="J518" s="1"/>
      <c r="K518" s="1"/>
      <c r="L518" s="1">
        <f t="shared" si="15"/>
        <v>525282.26284834417</v>
      </c>
      <c r="M518" s="54"/>
      <c r="O518" s="46"/>
      <c r="P518" s="3"/>
      <c r="Q518" s="3"/>
      <c r="R518" s="3"/>
      <c r="S518" s="3"/>
      <c r="T518" s="3"/>
      <c r="U518" s="3"/>
    </row>
    <row r="519" spans="1:21" x14ac:dyDescent="0.2">
      <c r="A519" s="293">
        <f t="shared" si="13"/>
        <v>2051</v>
      </c>
      <c r="B519" s="293">
        <f t="shared" si="14"/>
        <v>1</v>
      </c>
      <c r="C519" s="1">
        <f>'Florida_Keys FR'!C566</f>
        <v>88379.091282737616</v>
      </c>
      <c r="D519" s="1"/>
      <c r="E519" s="164">
        <f>'LEE County'!C494</f>
        <v>460401.913789618</v>
      </c>
      <c r="F519" s="1">
        <v>0</v>
      </c>
      <c r="G519" s="1">
        <v>0</v>
      </c>
      <c r="H519" s="295">
        <f>'New Smyra Beach'!C447</f>
        <v>0</v>
      </c>
      <c r="I519" s="1"/>
      <c r="J519" s="1"/>
      <c r="K519" s="1"/>
      <c r="L519" s="1">
        <f t="shared" si="15"/>
        <v>548781.00507235562</v>
      </c>
      <c r="M519" s="54"/>
      <c r="O519" s="46"/>
      <c r="P519" s="293"/>
      <c r="Q519" s="293"/>
      <c r="R519" s="293"/>
      <c r="S519" s="293"/>
      <c r="T519" s="293"/>
      <c r="U519" s="293"/>
    </row>
    <row r="520" spans="1:21" x14ac:dyDescent="0.2">
      <c r="A520" s="293">
        <f t="shared" si="13"/>
        <v>2051</v>
      </c>
      <c r="B520" s="293">
        <f t="shared" si="14"/>
        <v>2</v>
      </c>
      <c r="C520" s="1">
        <f>'Florida_Keys FR'!C567</f>
        <v>83708.535553554058</v>
      </c>
      <c r="D520" s="1"/>
      <c r="E520" s="164">
        <f>'LEE County'!C495</f>
        <v>432733.80985132133</v>
      </c>
      <c r="F520" s="1">
        <v>0</v>
      </c>
      <c r="G520" s="1">
        <v>0</v>
      </c>
      <c r="H520" s="295">
        <f>'New Smyra Beach'!C448</f>
        <v>0</v>
      </c>
      <c r="I520" s="1"/>
      <c r="J520" s="1"/>
      <c r="K520" s="1"/>
      <c r="L520" s="1">
        <f t="shared" si="15"/>
        <v>516442.34540487541</v>
      </c>
      <c r="M520" s="54"/>
      <c r="O520" s="46"/>
      <c r="P520" s="293"/>
      <c r="Q520" s="293"/>
      <c r="R520" s="293"/>
      <c r="S520" s="293"/>
      <c r="T520" s="293"/>
      <c r="U520" s="293"/>
    </row>
    <row r="521" spans="1:21" x14ac:dyDescent="0.2">
      <c r="A521" s="293">
        <f t="shared" si="13"/>
        <v>2051</v>
      </c>
      <c r="B521" s="293">
        <f t="shared" si="14"/>
        <v>3</v>
      </c>
      <c r="C521" s="1">
        <f>'Florida_Keys FR'!C568</f>
        <v>94260.472741587917</v>
      </c>
      <c r="D521" s="1"/>
      <c r="E521" s="164">
        <f>'LEE County'!C496</f>
        <v>434271.0121516409</v>
      </c>
      <c r="F521" s="1">
        <v>0</v>
      </c>
      <c r="G521" s="1">
        <v>0</v>
      </c>
      <c r="H521" s="295">
        <f>'New Smyra Beach'!C449</f>
        <v>0</v>
      </c>
      <c r="I521" s="1"/>
      <c r="J521" s="1"/>
      <c r="K521" s="1"/>
      <c r="L521" s="1">
        <f t="shared" si="15"/>
        <v>528531.48489322886</v>
      </c>
      <c r="M521" s="54"/>
      <c r="O521" s="46"/>
      <c r="P521" s="293"/>
      <c r="Q521" s="293"/>
      <c r="R521" s="293"/>
      <c r="S521" s="293"/>
      <c r="T521" s="293"/>
      <c r="U521" s="293"/>
    </row>
    <row r="522" spans="1:21" x14ac:dyDescent="0.2">
      <c r="A522" s="293">
        <f t="shared" si="13"/>
        <v>2051</v>
      </c>
      <c r="B522" s="293">
        <f t="shared" si="14"/>
        <v>4</v>
      </c>
      <c r="C522" s="1">
        <f>'Florida_Keys FR'!C569</f>
        <v>98813.514379185712</v>
      </c>
      <c r="D522" s="1"/>
      <c r="E522" s="164">
        <f>'LEE County'!C497</f>
        <v>438481.97982457705</v>
      </c>
      <c r="F522" s="1">
        <v>0</v>
      </c>
      <c r="G522" s="1">
        <v>0</v>
      </c>
      <c r="H522" s="295">
        <f>'New Smyra Beach'!C450</f>
        <v>0</v>
      </c>
      <c r="I522" s="1"/>
      <c r="J522" s="1"/>
      <c r="K522" s="1"/>
      <c r="L522" s="1">
        <f t="shared" si="15"/>
        <v>537295.49420376273</v>
      </c>
      <c r="M522" s="54"/>
      <c r="O522" s="46"/>
      <c r="P522" s="293"/>
      <c r="Q522" s="293"/>
      <c r="R522" s="293"/>
      <c r="S522" s="293"/>
      <c r="T522" s="293"/>
      <c r="U522" s="293"/>
    </row>
    <row r="523" spans="1:21" x14ac:dyDescent="0.2">
      <c r="A523" s="293">
        <f t="shared" si="13"/>
        <v>2051</v>
      </c>
      <c r="B523" s="293">
        <f t="shared" si="14"/>
        <v>5</v>
      </c>
      <c r="C523" s="1">
        <f>'Florida_Keys FR'!C570</f>
        <v>113016.91521865687</v>
      </c>
      <c r="D523" s="1"/>
      <c r="E523" s="164">
        <f>'LEE County'!C498</f>
        <v>470651.25174247043</v>
      </c>
      <c r="F523" s="1">
        <v>0</v>
      </c>
      <c r="G523" s="1">
        <v>0</v>
      </c>
      <c r="H523" s="295">
        <f>'New Smyra Beach'!C451</f>
        <v>0</v>
      </c>
      <c r="I523" s="1"/>
      <c r="J523" s="1"/>
      <c r="K523" s="1"/>
      <c r="L523" s="1">
        <f t="shared" si="15"/>
        <v>583668.16696112731</v>
      </c>
      <c r="M523" s="54"/>
      <c r="O523" s="46"/>
      <c r="P523" s="293"/>
      <c r="Q523" s="293"/>
      <c r="R523" s="293"/>
      <c r="S523" s="293"/>
      <c r="T523" s="293"/>
      <c r="U523" s="293"/>
    </row>
    <row r="524" spans="1:21" x14ac:dyDescent="0.2">
      <c r="A524" s="293">
        <f t="shared" si="13"/>
        <v>2051</v>
      </c>
      <c r="B524" s="293">
        <f t="shared" si="14"/>
        <v>6</v>
      </c>
      <c r="C524" s="1">
        <f>'Florida_Keys FR'!C571</f>
        <v>123055.86647540687</v>
      </c>
      <c r="D524" s="1"/>
      <c r="E524" s="164">
        <f>'LEE County'!C499</f>
        <v>485303.66616823513</v>
      </c>
      <c r="F524" s="1">
        <v>0</v>
      </c>
      <c r="G524" s="1">
        <v>0</v>
      </c>
      <c r="H524" s="295">
        <f>'New Smyra Beach'!C452</f>
        <v>0</v>
      </c>
      <c r="I524" s="1"/>
      <c r="J524" s="1"/>
      <c r="K524" s="1"/>
      <c r="L524" s="1">
        <f t="shared" si="15"/>
        <v>608359.53264364204</v>
      </c>
      <c r="M524" s="54"/>
      <c r="O524" s="46"/>
      <c r="P524" s="293"/>
      <c r="Q524" s="293"/>
      <c r="R524" s="293"/>
      <c r="S524" s="293"/>
      <c r="T524" s="293"/>
      <c r="U524" s="293"/>
    </row>
    <row r="525" spans="1:21" x14ac:dyDescent="0.2">
      <c r="A525" s="293">
        <f t="shared" si="13"/>
        <v>2051</v>
      </c>
      <c r="B525" s="293">
        <f t="shared" si="14"/>
        <v>7</v>
      </c>
      <c r="C525" s="1">
        <f>'Florida_Keys FR'!C572</f>
        <v>134150.06155974558</v>
      </c>
      <c r="D525" s="1"/>
      <c r="E525" s="164">
        <f>'LEE County'!C500</f>
        <v>496807.54439848388</v>
      </c>
      <c r="F525" s="1">
        <v>0</v>
      </c>
      <c r="G525" s="1">
        <v>0</v>
      </c>
      <c r="H525" s="295">
        <f>'New Smyra Beach'!C453</f>
        <v>0</v>
      </c>
      <c r="I525" s="1"/>
      <c r="J525" s="1"/>
      <c r="K525" s="1"/>
      <c r="L525" s="1">
        <f t="shared" si="15"/>
        <v>630957.6059582294</v>
      </c>
      <c r="M525" s="54"/>
      <c r="O525" s="46"/>
      <c r="P525" s="293"/>
      <c r="Q525" s="293"/>
      <c r="R525" s="293"/>
      <c r="S525" s="293"/>
      <c r="T525" s="293"/>
      <c r="U525" s="293"/>
    </row>
    <row r="526" spans="1:21" x14ac:dyDescent="0.2">
      <c r="A526" s="293">
        <f t="shared" si="13"/>
        <v>2051</v>
      </c>
      <c r="B526" s="293">
        <f t="shared" si="14"/>
        <v>8</v>
      </c>
      <c r="C526" s="1">
        <f>'Florida_Keys FR'!C573</f>
        <v>133120.19049665687</v>
      </c>
      <c r="D526" s="1"/>
      <c r="E526" s="164">
        <f>'LEE County'!C501</f>
        <v>495826.25417223142</v>
      </c>
      <c r="F526" s="1">
        <v>0</v>
      </c>
      <c r="G526" s="1">
        <v>0</v>
      </c>
      <c r="H526" s="295">
        <f>'New Smyra Beach'!C454</f>
        <v>0</v>
      </c>
      <c r="I526" s="1"/>
      <c r="J526" s="1"/>
      <c r="K526" s="1"/>
      <c r="L526" s="1">
        <f t="shared" si="15"/>
        <v>628946.44466888835</v>
      </c>
      <c r="M526" s="54"/>
      <c r="O526" s="46"/>
      <c r="P526" s="293"/>
      <c r="Q526" s="293"/>
      <c r="R526" s="293"/>
      <c r="S526" s="293"/>
      <c r="T526" s="293"/>
      <c r="U526" s="293"/>
    </row>
    <row r="527" spans="1:21" x14ac:dyDescent="0.2">
      <c r="A527" s="293">
        <f t="shared" si="13"/>
        <v>2051</v>
      </c>
      <c r="B527" s="293">
        <f t="shared" si="14"/>
        <v>9</v>
      </c>
      <c r="C527" s="1">
        <f>'Florida_Keys FR'!C574</f>
        <v>114004.96352009909</v>
      </c>
      <c r="D527" s="1"/>
      <c r="E527" s="164">
        <f>'LEE County'!C502</f>
        <v>479925.68594906479</v>
      </c>
      <c r="F527" s="1">
        <v>0</v>
      </c>
      <c r="G527" s="1">
        <v>0</v>
      </c>
      <c r="H527" s="295">
        <f>'New Smyra Beach'!C455</f>
        <v>0</v>
      </c>
      <c r="I527" s="1"/>
      <c r="J527" s="1"/>
      <c r="K527" s="1"/>
      <c r="L527" s="1">
        <f t="shared" si="15"/>
        <v>593930.64946916385</v>
      </c>
      <c r="M527" s="54"/>
      <c r="O527" s="46"/>
      <c r="P527" s="293"/>
      <c r="Q527" s="293"/>
      <c r="R527" s="293"/>
      <c r="S527" s="293"/>
      <c r="T527" s="293"/>
      <c r="U527" s="293"/>
    </row>
    <row r="528" spans="1:21" x14ac:dyDescent="0.2">
      <c r="A528" s="293">
        <f t="shared" ref="A528:A591" si="16">+A516+1</f>
        <v>2051</v>
      </c>
      <c r="B528" s="293">
        <f t="shared" ref="B528:B591" si="17">+B516</f>
        <v>10</v>
      </c>
      <c r="C528" s="1">
        <f>'Florida_Keys FR'!C575</f>
        <v>105292.7781530083</v>
      </c>
      <c r="D528" s="1"/>
      <c r="E528" s="164">
        <f>'LEE County'!C503</f>
        <v>457191.97521451768</v>
      </c>
      <c r="F528" s="1">
        <v>0</v>
      </c>
      <c r="G528" s="1">
        <v>0</v>
      </c>
      <c r="H528" s="295">
        <f>'New Smyra Beach'!C456</f>
        <v>0</v>
      </c>
      <c r="I528" s="1"/>
      <c r="J528" s="1"/>
      <c r="K528" s="1"/>
      <c r="L528" s="1">
        <f t="shared" si="15"/>
        <v>562484.75336752599</v>
      </c>
      <c r="M528" s="54"/>
      <c r="O528" s="46"/>
      <c r="P528" s="293"/>
      <c r="Q528" s="293"/>
      <c r="R528" s="293"/>
      <c r="S528" s="293"/>
      <c r="T528" s="293"/>
      <c r="U528" s="293"/>
    </row>
    <row r="529" spans="1:21" x14ac:dyDescent="0.2">
      <c r="A529" s="293">
        <f t="shared" si="16"/>
        <v>2051</v>
      </c>
      <c r="B529" s="293">
        <f t="shared" si="17"/>
        <v>11</v>
      </c>
      <c r="C529" s="1">
        <f>'Florida_Keys FR'!C576</f>
        <v>86935.827068841842</v>
      </c>
      <c r="D529" s="1"/>
      <c r="E529" s="164">
        <f>'LEE County'!C504</f>
        <v>431443.47394720436</v>
      </c>
      <c r="F529" s="1">
        <v>0</v>
      </c>
      <c r="G529" s="1">
        <v>0</v>
      </c>
      <c r="H529" s="295">
        <f>'New Smyra Beach'!C457</f>
        <v>0</v>
      </c>
      <c r="I529" s="1"/>
      <c r="J529" s="1"/>
      <c r="K529" s="1"/>
      <c r="L529" s="1">
        <f t="shared" si="15"/>
        <v>518379.3010160462</v>
      </c>
      <c r="M529" s="54"/>
      <c r="O529" s="46"/>
      <c r="P529" s="293"/>
      <c r="Q529" s="293"/>
      <c r="R529" s="293"/>
      <c r="S529" s="293"/>
      <c r="T529" s="293"/>
      <c r="U529" s="293"/>
    </row>
    <row r="530" spans="1:21" x14ac:dyDescent="0.2">
      <c r="A530" s="293">
        <f t="shared" si="16"/>
        <v>2051</v>
      </c>
      <c r="B530" s="293">
        <f t="shared" si="17"/>
        <v>12</v>
      </c>
      <c r="C530" s="1">
        <f>'Florida_Keys FR'!C577</f>
        <v>89468.810852424867</v>
      </c>
      <c r="D530" s="1"/>
      <c r="E530" s="164">
        <f>'LEE County'!C505</f>
        <v>441842.17480644706</v>
      </c>
      <c r="F530" s="1">
        <v>0</v>
      </c>
      <c r="G530" s="1">
        <v>0</v>
      </c>
      <c r="H530" s="295">
        <f>'New Smyra Beach'!C458</f>
        <v>0</v>
      </c>
      <c r="I530" s="1"/>
      <c r="J530" s="1"/>
      <c r="K530" s="1"/>
      <c r="L530" s="1">
        <f t="shared" si="15"/>
        <v>531310.98565887194</v>
      </c>
      <c r="M530" s="54"/>
      <c r="O530" s="46"/>
      <c r="P530" s="293"/>
      <c r="Q530" s="293"/>
      <c r="R530" s="293"/>
      <c r="S530" s="293"/>
      <c r="T530" s="293"/>
      <c r="U530" s="293"/>
    </row>
    <row r="531" spans="1:21" x14ac:dyDescent="0.2">
      <c r="A531" s="293">
        <f t="shared" si="16"/>
        <v>2052</v>
      </c>
      <c r="B531" s="293">
        <f t="shared" si="17"/>
        <v>1</v>
      </c>
      <c r="C531" s="1">
        <f>'Florida_Keys FR'!C578</f>
        <v>89493.446531902591</v>
      </c>
      <c r="D531" s="1"/>
      <c r="E531" s="164">
        <f>'LEE County'!C506</f>
        <v>464911.89923190844</v>
      </c>
      <c r="F531" s="1">
        <v>0</v>
      </c>
      <c r="G531" s="1">
        <v>0</v>
      </c>
      <c r="H531" s="295">
        <f>'New Smyra Beach'!C459</f>
        <v>0</v>
      </c>
      <c r="I531" s="1"/>
      <c r="J531" s="1"/>
      <c r="K531" s="1"/>
      <c r="L531" s="1">
        <f t="shared" si="15"/>
        <v>554405.34576381103</v>
      </c>
      <c r="M531" s="54"/>
      <c r="O531" s="46"/>
      <c r="P531" s="293"/>
      <c r="Q531" s="293"/>
      <c r="R531" s="293"/>
      <c r="S531" s="293"/>
      <c r="T531" s="293"/>
      <c r="U531" s="293"/>
    </row>
    <row r="532" spans="1:21" x14ac:dyDescent="0.2">
      <c r="A532" s="293">
        <f t="shared" si="16"/>
        <v>2052</v>
      </c>
      <c r="B532" s="293">
        <f t="shared" si="17"/>
        <v>2</v>
      </c>
      <c r="C532" s="1">
        <f>'Florida_Keys FR'!C579</f>
        <v>84764.00064874941</v>
      </c>
      <c r="D532" s="1"/>
      <c r="E532" s="164">
        <f>'LEE County'!C507</f>
        <v>437238.82780822628</v>
      </c>
      <c r="F532" s="1">
        <v>0</v>
      </c>
      <c r="G532" s="1">
        <v>0</v>
      </c>
      <c r="H532" s="295">
        <f>'New Smyra Beach'!C460</f>
        <v>0</v>
      </c>
      <c r="I532" s="1"/>
      <c r="J532" s="1"/>
      <c r="K532" s="1"/>
      <c r="L532" s="1">
        <f t="shared" si="15"/>
        <v>522002.82845697569</v>
      </c>
      <c r="M532" s="54"/>
      <c r="O532" s="46"/>
      <c r="P532" s="293"/>
      <c r="Q532" s="293"/>
      <c r="R532" s="293"/>
      <c r="S532" s="293"/>
      <c r="T532" s="293"/>
      <c r="U532" s="293"/>
    </row>
    <row r="533" spans="1:21" x14ac:dyDescent="0.2">
      <c r="A533" s="293">
        <f t="shared" si="16"/>
        <v>2052</v>
      </c>
      <c r="B533" s="293">
        <f t="shared" si="17"/>
        <v>3</v>
      </c>
      <c r="C533" s="1">
        <f>'Florida_Keys FR'!C580</f>
        <v>95448.985217376059</v>
      </c>
      <c r="D533" s="1"/>
      <c r="E533" s="164">
        <f>'LEE County'!C508</f>
        <v>438700.83514148009</v>
      </c>
      <c r="F533" s="1">
        <v>0</v>
      </c>
      <c r="G533" s="1">
        <v>0</v>
      </c>
      <c r="H533" s="295">
        <f>'New Smyra Beach'!C461</f>
        <v>0</v>
      </c>
      <c r="I533" s="1"/>
      <c r="J533" s="1"/>
      <c r="K533" s="1"/>
      <c r="L533" s="1">
        <f t="shared" si="15"/>
        <v>534149.82035885612</v>
      </c>
      <c r="M533" s="54"/>
      <c r="O533" s="46"/>
      <c r="P533" s="293"/>
      <c r="Q533" s="293"/>
      <c r="R533" s="293"/>
      <c r="S533" s="293"/>
      <c r="T533" s="293"/>
      <c r="U533" s="293"/>
    </row>
    <row r="534" spans="1:21" x14ac:dyDescent="0.2">
      <c r="A534" s="293">
        <f t="shared" si="16"/>
        <v>2052</v>
      </c>
      <c r="B534" s="293">
        <f t="shared" si="17"/>
        <v>4</v>
      </c>
      <c r="C534" s="1">
        <f>'Florida_Keys FR'!C581</f>
        <v>100059.43529598499</v>
      </c>
      <c r="D534" s="1"/>
      <c r="E534" s="164">
        <f>'LEE County'!C509</f>
        <v>442845.16378129716</v>
      </c>
      <c r="F534" s="1">
        <v>0</v>
      </c>
      <c r="G534" s="1">
        <v>0</v>
      </c>
      <c r="H534" s="295">
        <f>'New Smyra Beach'!C462</f>
        <v>0</v>
      </c>
      <c r="I534" s="1"/>
      <c r="J534" s="1"/>
      <c r="K534" s="1"/>
      <c r="L534" s="1">
        <f t="shared" si="15"/>
        <v>542904.59907728212</v>
      </c>
      <c r="M534" s="54"/>
      <c r="O534" s="46"/>
      <c r="P534" s="293"/>
      <c r="Q534" s="293"/>
      <c r="R534" s="293"/>
      <c r="S534" s="293"/>
      <c r="T534" s="293"/>
      <c r="U534" s="293"/>
    </row>
    <row r="535" spans="1:21" x14ac:dyDescent="0.2">
      <c r="A535" s="293">
        <f t="shared" si="16"/>
        <v>2052</v>
      </c>
      <c r="B535" s="293">
        <f t="shared" si="17"/>
        <v>5</v>
      </c>
      <c r="C535" s="1">
        <f>'Florida_Keys FR'!C582</f>
        <v>114441.92413072442</v>
      </c>
      <c r="D535" s="1"/>
      <c r="E535" s="164">
        <f>'LEE County'!C510</f>
        <v>474952.07517597009</v>
      </c>
      <c r="F535" s="1">
        <v>0</v>
      </c>
      <c r="G535" s="1">
        <v>0</v>
      </c>
      <c r="H535" s="295">
        <f>'New Smyra Beach'!C463</f>
        <v>0</v>
      </c>
      <c r="I535" s="1"/>
      <c r="J535" s="1"/>
      <c r="K535" s="1"/>
      <c r="L535" s="1">
        <f t="shared" si="15"/>
        <v>589393.99930669449</v>
      </c>
      <c r="M535" s="54"/>
      <c r="O535" s="46"/>
      <c r="P535" s="293"/>
      <c r="Q535" s="293"/>
      <c r="R535" s="293"/>
      <c r="S535" s="293"/>
      <c r="T535" s="293"/>
      <c r="U535" s="293"/>
    </row>
    <row r="536" spans="1:21" x14ac:dyDescent="0.2">
      <c r="A536" s="293">
        <f t="shared" si="16"/>
        <v>2052</v>
      </c>
      <c r="B536" s="293">
        <f t="shared" si="17"/>
        <v>6</v>
      </c>
      <c r="C536" s="1">
        <f>'Florida_Keys FR'!C583</f>
        <v>124607.45462546728</v>
      </c>
      <c r="D536" s="1"/>
      <c r="E536" s="164">
        <f>'LEE County'!C511</f>
        <v>489649.07537659717</v>
      </c>
      <c r="F536" s="1">
        <v>0</v>
      </c>
      <c r="G536" s="1">
        <v>0</v>
      </c>
      <c r="H536" s="295">
        <f>'New Smyra Beach'!C464</f>
        <v>0</v>
      </c>
      <c r="I536" s="1"/>
      <c r="J536" s="1"/>
      <c r="K536" s="1"/>
      <c r="L536" s="1">
        <f t="shared" si="15"/>
        <v>614256.53000206442</v>
      </c>
      <c r="M536" s="54"/>
      <c r="O536" s="46"/>
      <c r="P536" s="293"/>
      <c r="Q536" s="293"/>
      <c r="R536" s="293"/>
      <c r="S536" s="293"/>
      <c r="T536" s="293"/>
      <c r="U536" s="293"/>
    </row>
    <row r="537" spans="1:21" x14ac:dyDescent="0.2">
      <c r="A537" s="293">
        <f t="shared" si="16"/>
        <v>2052</v>
      </c>
      <c r="B537" s="293">
        <f t="shared" si="17"/>
        <v>7</v>
      </c>
      <c r="C537" s="1">
        <f>'Florida_Keys FR'!C584</f>
        <v>135841.53431767033</v>
      </c>
      <c r="D537" s="1"/>
      <c r="E537" s="164">
        <f>'LEE County'!C512</f>
        <v>501189.61717948318</v>
      </c>
      <c r="F537" s="1">
        <v>0</v>
      </c>
      <c r="G537" s="1">
        <v>0</v>
      </c>
      <c r="H537" s="295">
        <f>'New Smyra Beach'!C465</f>
        <v>0</v>
      </c>
      <c r="I537" s="1"/>
      <c r="J537" s="1"/>
      <c r="K537" s="1"/>
      <c r="L537" s="1">
        <f t="shared" si="15"/>
        <v>637031.15149715357</v>
      </c>
      <c r="M537" s="54"/>
      <c r="O537" s="46"/>
      <c r="P537" s="293"/>
      <c r="Q537" s="293"/>
      <c r="R537" s="293"/>
      <c r="S537" s="293"/>
      <c r="T537" s="293"/>
      <c r="U537" s="293"/>
    </row>
    <row r="538" spans="1:21" x14ac:dyDescent="0.2">
      <c r="A538" s="293">
        <f t="shared" si="16"/>
        <v>2052</v>
      </c>
      <c r="B538" s="293">
        <f t="shared" si="17"/>
        <v>8</v>
      </c>
      <c r="C538" s="1">
        <f>'Florida_Keys FR'!C585</f>
        <v>134798.67780509964</v>
      </c>
      <c r="D538" s="1"/>
      <c r="E538" s="164">
        <f>'LEE County'!C513</f>
        <v>500200.72109435976</v>
      </c>
      <c r="F538" s="1">
        <v>0</v>
      </c>
      <c r="G538" s="1">
        <v>0</v>
      </c>
      <c r="H538" s="295">
        <f>'New Smyra Beach'!C466</f>
        <v>0</v>
      </c>
      <c r="I538" s="1"/>
      <c r="J538" s="1"/>
      <c r="K538" s="1"/>
      <c r="L538" s="1">
        <f t="shared" si="15"/>
        <v>634999.3988994594</v>
      </c>
      <c r="M538" s="54"/>
      <c r="O538" s="46"/>
      <c r="P538" s="293"/>
      <c r="Q538" s="293"/>
      <c r="R538" s="293"/>
      <c r="S538" s="293"/>
      <c r="T538" s="293"/>
      <c r="U538" s="293"/>
    </row>
    <row r="539" spans="1:21" x14ac:dyDescent="0.2">
      <c r="A539" s="293">
        <f t="shared" si="16"/>
        <v>2052</v>
      </c>
      <c r="B539" s="293">
        <f t="shared" si="17"/>
        <v>9</v>
      </c>
      <c r="C539" s="1">
        <f>'Florida_Keys FR'!C586</f>
        <v>115442.43054635591</v>
      </c>
      <c r="D539" s="1"/>
      <c r="E539" s="164">
        <f>'LEE County'!C514</f>
        <v>484358.78758989938</v>
      </c>
      <c r="F539" s="1">
        <v>0</v>
      </c>
      <c r="G539" s="1">
        <v>0</v>
      </c>
      <c r="H539" s="295">
        <f>'New Smyra Beach'!C467</f>
        <v>0</v>
      </c>
      <c r="I539" s="1"/>
      <c r="J539" s="1"/>
      <c r="K539" s="1"/>
      <c r="L539" s="1">
        <f t="shared" si="15"/>
        <v>599801.21813625528</v>
      </c>
      <c r="M539" s="54"/>
      <c r="O539" s="46"/>
      <c r="P539" s="293"/>
      <c r="Q539" s="293"/>
      <c r="R539" s="293"/>
      <c r="S539" s="293"/>
      <c r="T539" s="293"/>
      <c r="U539" s="293"/>
    </row>
    <row r="540" spans="1:21" x14ac:dyDescent="0.2">
      <c r="A540" s="293">
        <f t="shared" si="16"/>
        <v>2052</v>
      </c>
      <c r="B540" s="293">
        <f t="shared" si="17"/>
        <v>10</v>
      </c>
      <c r="C540" s="1">
        <f>'Florida_Keys FR'!C587</f>
        <v>106620.39488147855</v>
      </c>
      <c r="D540" s="1"/>
      <c r="E540" s="164">
        <f>'LEE County'!C515</f>
        <v>461754.88194252906</v>
      </c>
      <c r="F540" s="1">
        <v>0</v>
      </c>
      <c r="G540" s="1">
        <v>0</v>
      </c>
      <c r="H540" s="295">
        <f>'New Smyra Beach'!C468</f>
        <v>0</v>
      </c>
      <c r="I540" s="1"/>
      <c r="J540" s="1"/>
      <c r="K540" s="1"/>
      <c r="L540" s="1">
        <f t="shared" si="15"/>
        <v>568375.27682400763</v>
      </c>
      <c r="M540" s="54"/>
      <c r="O540" s="46"/>
      <c r="P540" s="293"/>
      <c r="Q540" s="293"/>
      <c r="R540" s="293"/>
      <c r="S540" s="293"/>
      <c r="T540" s="293"/>
      <c r="U540" s="293"/>
    </row>
    <row r="541" spans="1:21" x14ac:dyDescent="0.2">
      <c r="A541" s="293">
        <f t="shared" si="16"/>
        <v>2052</v>
      </c>
      <c r="B541" s="293">
        <f t="shared" si="17"/>
        <v>11</v>
      </c>
      <c r="C541" s="1">
        <f>'Florida_Keys FR'!C588</f>
        <v>88031.984472460463</v>
      </c>
      <c r="D541" s="1"/>
      <c r="E541" s="164">
        <f>'LEE County'!C516</f>
        <v>436271.00301319972</v>
      </c>
      <c r="F541" s="1">
        <v>0</v>
      </c>
      <c r="G541" s="1">
        <v>0</v>
      </c>
      <c r="H541" s="295">
        <f>'New Smyra Beach'!C469</f>
        <v>0</v>
      </c>
      <c r="I541" s="1"/>
      <c r="J541" s="1"/>
      <c r="K541" s="1"/>
      <c r="L541" s="1">
        <f t="shared" si="15"/>
        <v>524302.98748566024</v>
      </c>
      <c r="M541" s="54"/>
      <c r="O541" s="46"/>
      <c r="P541" s="293"/>
      <c r="Q541" s="293"/>
      <c r="R541" s="293"/>
      <c r="S541" s="293"/>
      <c r="T541" s="293"/>
      <c r="U541" s="293"/>
    </row>
    <row r="542" spans="1:21" x14ac:dyDescent="0.2">
      <c r="A542" s="293">
        <f t="shared" si="16"/>
        <v>2052</v>
      </c>
      <c r="B542" s="293">
        <f t="shared" si="17"/>
        <v>12</v>
      </c>
      <c r="C542" s="1">
        <f>'Florida_Keys FR'!C589</f>
        <v>90596.906169573864</v>
      </c>
      <c r="D542" s="1"/>
      <c r="E542" s="164">
        <f>'LEE County'!C517</f>
        <v>446812.13066331513</v>
      </c>
      <c r="F542" s="1">
        <v>0</v>
      </c>
      <c r="G542" s="1">
        <v>0</v>
      </c>
      <c r="H542" s="295">
        <f>'New Smyra Beach'!C470</f>
        <v>0</v>
      </c>
      <c r="I542" s="1"/>
      <c r="J542" s="1"/>
      <c r="K542" s="1"/>
      <c r="L542" s="1">
        <f t="shared" si="15"/>
        <v>537409.03683288896</v>
      </c>
      <c r="M542" s="54"/>
      <c r="O542" s="46"/>
      <c r="P542" s="293"/>
      <c r="Q542" s="293"/>
      <c r="R542" s="293"/>
      <c r="S542" s="293"/>
      <c r="T542" s="293"/>
      <c r="U542" s="293"/>
    </row>
    <row r="543" spans="1:21" x14ac:dyDescent="0.2">
      <c r="A543" s="299">
        <f t="shared" si="16"/>
        <v>2053</v>
      </c>
      <c r="B543" s="299">
        <f t="shared" si="17"/>
        <v>1</v>
      </c>
      <c r="C543" s="1">
        <f>'Florida_Keys FR'!C590</f>
        <v>90621.852475675521</v>
      </c>
      <c r="D543" s="1"/>
      <c r="E543" s="164">
        <f>+E531*(E531/E519)</f>
        <v>469466.06339735456</v>
      </c>
      <c r="F543" s="1">
        <v>0</v>
      </c>
      <c r="G543" s="1">
        <v>0</v>
      </c>
      <c r="H543" s="295">
        <f>'New Smyra Beach'!C471</f>
        <v>0</v>
      </c>
      <c r="I543" s="1"/>
      <c r="J543" s="1"/>
      <c r="K543" s="1"/>
      <c r="L543" s="1">
        <f t="shared" ref="L543:L606" si="18">SUM(C543:K543)</f>
        <v>560087.91587303008</v>
      </c>
      <c r="M543" s="54"/>
      <c r="O543" s="46"/>
      <c r="P543" s="299"/>
      <c r="Q543" s="299"/>
      <c r="R543" s="299"/>
      <c r="S543" s="299"/>
      <c r="T543" s="299"/>
      <c r="U543" s="299"/>
    </row>
    <row r="544" spans="1:21" x14ac:dyDescent="0.2">
      <c r="A544" s="299">
        <f t="shared" si="16"/>
        <v>2053</v>
      </c>
      <c r="B544" s="299">
        <f t="shared" si="17"/>
        <v>2</v>
      </c>
      <c r="C544" s="1">
        <f>'Florida_Keys FR'!C591</f>
        <v>85832.77390373766</v>
      </c>
      <c r="D544" s="1"/>
      <c r="E544" s="164">
        <f t="shared" ref="E544:E550" si="19">+E532*(E532/E520)</f>
        <v>441790.74569836969</v>
      </c>
      <c r="F544" s="1">
        <v>0</v>
      </c>
      <c r="G544" s="1">
        <v>0</v>
      </c>
      <c r="H544" s="295">
        <f>'New Smyra Beach'!C472</f>
        <v>0</v>
      </c>
      <c r="I544" s="1"/>
      <c r="J544" s="1"/>
      <c r="K544" s="1"/>
      <c r="L544" s="1">
        <f t="shared" si="18"/>
        <v>527623.51960210735</v>
      </c>
      <c r="M544" s="54"/>
      <c r="O544" s="46"/>
      <c r="P544" s="299"/>
      <c r="Q544" s="299"/>
      <c r="R544" s="299"/>
      <c r="S544" s="299"/>
      <c r="T544" s="299"/>
      <c r="U544" s="299"/>
    </row>
    <row r="545" spans="1:21" x14ac:dyDescent="0.2">
      <c r="A545" s="299">
        <f t="shared" si="16"/>
        <v>2053</v>
      </c>
      <c r="B545" s="299">
        <f t="shared" si="17"/>
        <v>3</v>
      </c>
      <c r="C545" s="1">
        <f>'Florida_Keys FR'!C592</f>
        <v>96652.483422219215</v>
      </c>
      <c r="D545" s="1"/>
      <c r="E545" s="164">
        <f t="shared" si="19"/>
        <v>443175.84496436181</v>
      </c>
      <c r="F545" s="1">
        <v>0</v>
      </c>
      <c r="G545" s="1">
        <v>0</v>
      </c>
      <c r="H545" s="295">
        <f>'New Smyra Beach'!C473</f>
        <v>0</v>
      </c>
      <c r="I545" s="1"/>
      <c r="J545" s="1"/>
      <c r="K545" s="1"/>
      <c r="L545" s="1">
        <f t="shared" si="18"/>
        <v>539828.32838658104</v>
      </c>
      <c r="M545" s="54"/>
      <c r="O545" s="46"/>
      <c r="P545" s="299"/>
      <c r="Q545" s="299"/>
      <c r="R545" s="299"/>
      <c r="S545" s="299"/>
      <c r="T545" s="299"/>
      <c r="U545" s="299"/>
    </row>
    <row r="546" spans="1:21" x14ac:dyDescent="0.2">
      <c r="A546" s="299">
        <f t="shared" si="16"/>
        <v>2053</v>
      </c>
      <c r="B546" s="299">
        <f t="shared" si="17"/>
        <v>4</v>
      </c>
      <c r="C546" s="1">
        <f>'Florida_Keys FR'!C593</f>
        <v>101321.06579401586</v>
      </c>
      <c r="D546" s="1"/>
      <c r="E546" s="164">
        <f t="shared" si="19"/>
        <v>447251.76428673795</v>
      </c>
      <c r="F546" s="1">
        <v>0</v>
      </c>
      <c r="G546" s="1">
        <v>0</v>
      </c>
      <c r="H546" s="295">
        <f>'New Smyra Beach'!C474</f>
        <v>0</v>
      </c>
      <c r="I546" s="1"/>
      <c r="J546" s="1"/>
      <c r="K546" s="1"/>
      <c r="L546" s="1">
        <f t="shared" si="18"/>
        <v>548572.83008075377</v>
      </c>
      <c r="M546" s="54"/>
      <c r="O546" s="46"/>
      <c r="P546" s="299"/>
      <c r="Q546" s="299"/>
      <c r="R546" s="299"/>
      <c r="S546" s="299"/>
      <c r="T546" s="299"/>
      <c r="U546" s="299"/>
    </row>
    <row r="547" spans="1:21" x14ac:dyDescent="0.2">
      <c r="A547" s="299">
        <f t="shared" si="16"/>
        <v>2053</v>
      </c>
      <c r="B547" s="299">
        <f t="shared" si="17"/>
        <v>5</v>
      </c>
      <c r="C547" s="1">
        <f>'Florida_Keys FR'!C594</f>
        <v>115884.90071068969</v>
      </c>
      <c r="D547" s="1"/>
      <c r="E547" s="164">
        <f t="shared" si="19"/>
        <v>479292.1996463578</v>
      </c>
      <c r="F547" s="1">
        <v>0</v>
      </c>
      <c r="G547" s="1">
        <v>0</v>
      </c>
      <c r="H547" s="295">
        <f>'New Smyra Beach'!C475</f>
        <v>0</v>
      </c>
      <c r="I547" s="1"/>
      <c r="J547" s="1"/>
      <c r="K547" s="1"/>
      <c r="L547" s="1">
        <f t="shared" si="18"/>
        <v>595177.10035704751</v>
      </c>
      <c r="M547" s="54"/>
      <c r="O547" s="46"/>
      <c r="P547" s="299"/>
      <c r="Q547" s="299"/>
      <c r="R547" s="299"/>
      <c r="S547" s="299"/>
      <c r="T547" s="299"/>
      <c r="U547" s="299"/>
    </row>
    <row r="548" spans="1:21" x14ac:dyDescent="0.2">
      <c r="A548" s="299">
        <f t="shared" si="16"/>
        <v>2053</v>
      </c>
      <c r="B548" s="299">
        <f t="shared" si="17"/>
        <v>6</v>
      </c>
      <c r="C548" s="1">
        <f>'Florida_Keys FR'!C595</f>
        <v>126178.60645710063</v>
      </c>
      <c r="D548" s="1"/>
      <c r="E548" s="164">
        <f t="shared" si="19"/>
        <v>494033.39338063594</v>
      </c>
      <c r="F548" s="1">
        <v>0</v>
      </c>
      <c r="G548" s="1">
        <v>0</v>
      </c>
      <c r="H548" s="295">
        <f>'New Smyra Beach'!C476</f>
        <v>0</v>
      </c>
      <c r="I548" s="1"/>
      <c r="J548" s="1"/>
      <c r="K548" s="1"/>
      <c r="L548" s="1">
        <f t="shared" si="18"/>
        <v>620211.9998377366</v>
      </c>
      <c r="M548" s="54"/>
      <c r="O548" s="46"/>
      <c r="P548" s="299"/>
      <c r="Q548" s="299"/>
      <c r="R548" s="299"/>
      <c r="S548" s="299"/>
      <c r="T548" s="299"/>
      <c r="U548" s="299"/>
    </row>
    <row r="549" spans="1:21" x14ac:dyDescent="0.2">
      <c r="A549" s="299">
        <f t="shared" si="16"/>
        <v>2053</v>
      </c>
      <c r="B549" s="299">
        <f t="shared" si="17"/>
        <v>7</v>
      </c>
      <c r="C549" s="1">
        <f>'Florida_Keys FR'!C596</f>
        <v>137554.33453573586</v>
      </c>
      <c r="D549" s="1"/>
      <c r="E549" s="164">
        <f t="shared" si="19"/>
        <v>505610.34187322913</v>
      </c>
      <c r="F549" s="1">
        <v>0</v>
      </c>
      <c r="G549" s="1">
        <v>0</v>
      </c>
      <c r="H549" s="295">
        <f>'New Smyra Beach'!C477</f>
        <v>0</v>
      </c>
      <c r="I549" s="1"/>
      <c r="J549" s="1"/>
      <c r="K549" s="1"/>
      <c r="L549" s="1">
        <f t="shared" si="18"/>
        <v>643164.67640896502</v>
      </c>
      <c r="M549" s="54"/>
      <c r="O549" s="46"/>
      <c r="P549" s="299"/>
      <c r="Q549" s="299"/>
      <c r="R549" s="299"/>
      <c r="S549" s="299"/>
      <c r="T549" s="299"/>
      <c r="U549" s="299"/>
    </row>
    <row r="550" spans="1:21" x14ac:dyDescent="0.2">
      <c r="A550" s="299">
        <f t="shared" si="16"/>
        <v>2053</v>
      </c>
      <c r="B550" s="299">
        <f t="shared" si="17"/>
        <v>8</v>
      </c>
      <c r="C550" s="1">
        <f>'Florida_Keys FR'!C597</f>
        <v>136498.32884260631</v>
      </c>
      <c r="D550" s="1"/>
      <c r="E550" s="164">
        <f t="shared" si="19"/>
        <v>504613.78210200049</v>
      </c>
      <c r="F550" s="1">
        <v>0</v>
      </c>
      <c r="G550" s="1">
        <v>0</v>
      </c>
      <c r="H550" s="295">
        <f>'New Smyra Beach'!C478</f>
        <v>0</v>
      </c>
      <c r="I550" s="1"/>
      <c r="J550" s="1"/>
      <c r="K550" s="1"/>
      <c r="L550" s="1">
        <f t="shared" si="18"/>
        <v>641112.11094460683</v>
      </c>
      <c r="M550" s="54"/>
      <c r="O550" s="46"/>
      <c r="P550" s="299"/>
      <c r="Q550" s="299"/>
      <c r="R550" s="299"/>
      <c r="S550" s="299"/>
      <c r="T550" s="299"/>
      <c r="U550" s="299"/>
    </row>
    <row r="551" spans="1:21" x14ac:dyDescent="0.2">
      <c r="A551" s="299">
        <f t="shared" si="16"/>
        <v>2053</v>
      </c>
      <c r="B551" s="299">
        <f t="shared" si="17"/>
        <v>9</v>
      </c>
      <c r="C551" s="1">
        <f>'Florida_Keys FR'!C598</f>
        <v>116898.02232251638</v>
      </c>
      <c r="D551" s="1"/>
      <c r="E551" s="164">
        <f t="shared" ref="E551" si="20">+E539*(E539/E527)</f>
        <v>488832.83804996434</v>
      </c>
      <c r="F551" s="1">
        <v>0</v>
      </c>
      <c r="G551" s="1">
        <v>0</v>
      </c>
      <c r="H551" s="295">
        <f>'New Smyra Beach'!C479</f>
        <v>0</v>
      </c>
      <c r="I551" s="1"/>
      <c r="J551" s="1"/>
      <c r="K551" s="1"/>
      <c r="L551" s="1">
        <f t="shared" si="18"/>
        <v>605730.8603724807</v>
      </c>
      <c r="M551" s="54"/>
      <c r="O551" s="46"/>
      <c r="P551" s="299"/>
      <c r="Q551" s="299"/>
      <c r="R551" s="299"/>
      <c r="S551" s="299"/>
      <c r="T551" s="299"/>
      <c r="U551" s="299"/>
    </row>
    <row r="552" spans="1:21" x14ac:dyDescent="0.2">
      <c r="A552" s="299">
        <f t="shared" si="16"/>
        <v>2053</v>
      </c>
      <c r="B552" s="299">
        <f t="shared" si="17"/>
        <v>10</v>
      </c>
      <c r="C552" s="1">
        <f>'Florida_Keys FR'!C599</f>
        <v>107964.75127822076</v>
      </c>
      <c r="D552" s="1"/>
      <c r="E552" s="164">
        <f t="shared" ref="E552" si="21">+E540*(E540/E528)</f>
        <v>466363.3277852608</v>
      </c>
      <c r="F552" s="1">
        <v>0</v>
      </c>
      <c r="G552" s="1">
        <v>0</v>
      </c>
      <c r="H552" s="295">
        <f>'New Smyra Beach'!C480</f>
        <v>0</v>
      </c>
      <c r="I552" s="1"/>
      <c r="J552" s="1"/>
      <c r="K552" s="1"/>
      <c r="L552" s="1">
        <f t="shared" si="18"/>
        <v>574328.07906348153</v>
      </c>
      <c r="M552" s="54"/>
      <c r="O552" s="46"/>
      <c r="P552" s="299"/>
      <c r="Q552" s="299"/>
      <c r="R552" s="299"/>
      <c r="S552" s="299"/>
      <c r="T552" s="299"/>
      <c r="U552" s="299"/>
    </row>
    <row r="553" spans="1:21" x14ac:dyDescent="0.2">
      <c r="A553" s="299">
        <f t="shared" si="16"/>
        <v>2053</v>
      </c>
      <c r="B553" s="299">
        <f t="shared" si="17"/>
        <v>11</v>
      </c>
      <c r="C553" s="1">
        <f>'Florida_Keys FR'!C600</f>
        <v>89141.963117493811</v>
      </c>
      <c r="D553" s="1"/>
      <c r="E553" s="164">
        <f t="shared" ref="E553" si="22">+E541*(E541/E529)</f>
        <v>441152.54851075634</v>
      </c>
      <c r="F553" s="1">
        <v>0</v>
      </c>
      <c r="G553" s="1">
        <v>0</v>
      </c>
      <c r="H553" s="295">
        <f>'New Smyra Beach'!C481</f>
        <v>0</v>
      </c>
      <c r="I553" s="1"/>
      <c r="J553" s="1"/>
      <c r="K553" s="1"/>
      <c r="L553" s="1">
        <f t="shared" si="18"/>
        <v>530294.51162825013</v>
      </c>
      <c r="M553" s="54"/>
      <c r="O553" s="46"/>
      <c r="P553" s="299"/>
      <c r="Q553" s="299"/>
      <c r="R553" s="299"/>
      <c r="S553" s="299"/>
      <c r="T553" s="299"/>
      <c r="U553" s="299"/>
    </row>
    <row r="554" spans="1:21" x14ac:dyDescent="0.2">
      <c r="A554" s="299">
        <f t="shared" si="16"/>
        <v>2053</v>
      </c>
      <c r="B554" s="299">
        <f t="shared" si="17"/>
        <v>12</v>
      </c>
      <c r="C554" s="1">
        <f>'Florida_Keys FR'!C601</f>
        <v>91739.225427249708</v>
      </c>
      <c r="D554" s="1"/>
      <c r="E554" s="164">
        <f t="shared" ref="E554" si="23">+E542*(E542/E530)</f>
        <v>451837.98987805081</v>
      </c>
      <c r="F554" s="1">
        <v>0</v>
      </c>
      <c r="G554" s="1">
        <v>0</v>
      </c>
      <c r="H554" s="295">
        <f>'New Smyra Beach'!C482</f>
        <v>0</v>
      </c>
      <c r="I554" s="1"/>
      <c r="J554" s="1"/>
      <c r="K554" s="1"/>
      <c r="L554" s="1">
        <f t="shared" si="18"/>
        <v>543577.21530530055</v>
      </c>
      <c r="M554" s="54"/>
      <c r="O554" s="46"/>
      <c r="P554" s="299"/>
      <c r="Q554" s="299"/>
      <c r="R554" s="299"/>
      <c r="S554" s="299"/>
      <c r="T554" s="299"/>
      <c r="U554" s="299"/>
    </row>
    <row r="555" spans="1:21" x14ac:dyDescent="0.2">
      <c r="A555" s="299">
        <f t="shared" si="16"/>
        <v>2054</v>
      </c>
      <c r="B555" s="299">
        <f t="shared" si="17"/>
        <v>1</v>
      </c>
      <c r="C555" s="1">
        <f>'Florida_Keys FR'!C602</f>
        <v>91764.486276607669</v>
      </c>
      <c r="D555" s="1"/>
      <c r="E555" s="164">
        <f t="shared" ref="E555" si="24">+E543*(E543/E531)</f>
        <v>474064.83905000956</v>
      </c>
      <c r="F555" s="1">
        <v>0</v>
      </c>
      <c r="G555" s="1">
        <v>0</v>
      </c>
      <c r="H555" s="295">
        <f>'New Smyra Beach'!C483</f>
        <v>0</v>
      </c>
      <c r="I555" s="1"/>
      <c r="J555" s="1"/>
      <c r="K555" s="1"/>
      <c r="L555" s="1">
        <f t="shared" si="18"/>
        <v>565829.32532661723</v>
      </c>
      <c r="M555" s="54"/>
      <c r="O555" s="46"/>
      <c r="P555" s="299"/>
      <c r="Q555" s="299"/>
      <c r="R555" s="299"/>
      <c r="S555" s="299"/>
      <c r="T555" s="299"/>
      <c r="U555" s="299"/>
    </row>
    <row r="556" spans="1:21" x14ac:dyDescent="0.2">
      <c r="A556" s="299">
        <f t="shared" si="16"/>
        <v>2054</v>
      </c>
      <c r="B556" s="299">
        <f t="shared" si="17"/>
        <v>2</v>
      </c>
      <c r="C556" s="1">
        <f>'Florida_Keys FR'!C603</f>
        <v>86915.023118589015</v>
      </c>
      <c r="D556" s="1"/>
      <c r="E556" s="164">
        <f t="shared" ref="E556" si="25">+E544*(E544/E532)</f>
        <v>446390.05177812668</v>
      </c>
      <c r="F556" s="1">
        <v>0</v>
      </c>
      <c r="G556" s="1">
        <v>0</v>
      </c>
      <c r="H556" s="295">
        <f>'New Smyra Beach'!C484</f>
        <v>0</v>
      </c>
      <c r="I556" s="1"/>
      <c r="J556" s="1"/>
      <c r="K556" s="1"/>
      <c r="L556" s="1">
        <f t="shared" si="18"/>
        <v>533305.0748967157</v>
      </c>
      <c r="M556" s="54"/>
      <c r="O556" s="46"/>
      <c r="P556" s="299"/>
      <c r="Q556" s="299"/>
      <c r="R556" s="299"/>
      <c r="S556" s="299"/>
      <c r="T556" s="299"/>
      <c r="U556" s="299"/>
    </row>
    <row r="557" spans="1:21" x14ac:dyDescent="0.2">
      <c r="A557" s="299">
        <f t="shared" si="16"/>
        <v>2054</v>
      </c>
      <c r="B557" s="299">
        <f t="shared" si="17"/>
        <v>3</v>
      </c>
      <c r="C557" s="1">
        <f>'Florida_Keys FR'!C604</f>
        <v>97871.156308341189</v>
      </c>
      <c r="D557" s="1"/>
      <c r="E557" s="164">
        <f t="shared" ref="E557" si="26">+E545*(E545/E533)</f>
        <v>447696.50255289784</v>
      </c>
      <c r="F557" s="1">
        <v>0</v>
      </c>
      <c r="G557" s="1">
        <v>0</v>
      </c>
      <c r="H557" s="295">
        <f>'New Smyra Beach'!C485</f>
        <v>0</v>
      </c>
      <c r="I557" s="1"/>
      <c r="J557" s="1"/>
      <c r="K557" s="1"/>
      <c r="L557" s="1">
        <f t="shared" si="18"/>
        <v>545567.65886123898</v>
      </c>
      <c r="M557" s="54"/>
      <c r="O557" s="46"/>
      <c r="P557" s="299"/>
      <c r="Q557" s="299"/>
      <c r="R557" s="299"/>
      <c r="S557" s="299"/>
      <c r="T557" s="299"/>
      <c r="U557" s="299"/>
    </row>
    <row r="558" spans="1:21" x14ac:dyDescent="0.2">
      <c r="A558" s="299">
        <f t="shared" si="16"/>
        <v>2054</v>
      </c>
      <c r="B558" s="299">
        <f t="shared" si="17"/>
        <v>4</v>
      </c>
      <c r="C558" s="1">
        <f>'Florida_Keys FR'!C605</f>
        <v>102598.60395241731</v>
      </c>
      <c r="D558" s="1"/>
      <c r="E558" s="164">
        <f t="shared" ref="E558" si="27">+E546*(E546/E534)</f>
        <v>451702.21336410113</v>
      </c>
      <c r="F558" s="1">
        <v>0</v>
      </c>
      <c r="G558" s="1">
        <v>0</v>
      </c>
      <c r="H558" s="295">
        <f>'New Smyra Beach'!C486</f>
        <v>0</v>
      </c>
      <c r="I558" s="1"/>
      <c r="J558" s="1"/>
      <c r="K558" s="1"/>
      <c r="L558" s="1">
        <f t="shared" si="18"/>
        <v>554300.8173165184</v>
      </c>
      <c r="M558" s="54"/>
      <c r="O558" s="46"/>
      <c r="P558" s="299"/>
      <c r="Q558" s="299"/>
      <c r="R558" s="299"/>
      <c r="S558" s="299"/>
      <c r="T558" s="299"/>
      <c r="U558" s="299"/>
    </row>
    <row r="559" spans="1:21" x14ac:dyDescent="0.2">
      <c r="A559" s="299">
        <f t="shared" si="16"/>
        <v>2054</v>
      </c>
      <c r="B559" s="299">
        <f t="shared" si="17"/>
        <v>5</v>
      </c>
      <c r="C559" s="1">
        <f>'Florida_Keys FR'!C606</f>
        <v>117346.07150947943</v>
      </c>
      <c r="D559" s="1"/>
      <c r="E559" s="164">
        <f t="shared" ref="E559" si="28">+E547*(E547/E535)</f>
        <v>483671.98428753531</v>
      </c>
      <c r="F559" s="1">
        <v>0</v>
      </c>
      <c r="G559" s="1">
        <v>0</v>
      </c>
      <c r="H559" s="295">
        <f>'New Smyra Beach'!C487</f>
        <v>0</v>
      </c>
      <c r="I559" s="1"/>
      <c r="J559" s="1"/>
      <c r="K559" s="1"/>
      <c r="L559" s="1">
        <f t="shared" si="18"/>
        <v>601018.05579701473</v>
      </c>
      <c r="M559" s="54"/>
      <c r="O559" s="46"/>
      <c r="P559" s="299"/>
      <c r="Q559" s="299"/>
      <c r="R559" s="299"/>
      <c r="S559" s="299"/>
      <c r="T559" s="299"/>
      <c r="U559" s="299"/>
    </row>
    <row r="560" spans="1:21" x14ac:dyDescent="0.2">
      <c r="A560" s="299">
        <f t="shared" si="16"/>
        <v>2054</v>
      </c>
      <c r="B560" s="299">
        <f t="shared" si="17"/>
        <v>6</v>
      </c>
      <c r="C560" s="1">
        <f>'Florida_Keys FR'!C607</f>
        <v>127769.56864506831</v>
      </c>
      <c r="D560" s="1"/>
      <c r="E560" s="164">
        <f t="shared" ref="E560" si="29">+E548*(E548/E536)</f>
        <v>498456.96856972249</v>
      </c>
      <c r="F560" s="1">
        <v>0</v>
      </c>
      <c r="G560" s="1">
        <v>0</v>
      </c>
      <c r="H560" s="295">
        <f>'New Smyra Beach'!C488</f>
        <v>0</v>
      </c>
      <c r="I560" s="1"/>
      <c r="J560" s="1"/>
      <c r="K560" s="1"/>
      <c r="L560" s="1">
        <f t="shared" si="18"/>
        <v>626226.53721479082</v>
      </c>
      <c r="M560" s="54"/>
      <c r="O560" s="46"/>
      <c r="P560" s="299"/>
      <c r="Q560" s="299"/>
      <c r="R560" s="299"/>
      <c r="S560" s="299"/>
      <c r="T560" s="299"/>
      <c r="U560" s="299"/>
    </row>
    <row r="561" spans="1:21" x14ac:dyDescent="0.2">
      <c r="A561" s="299">
        <f t="shared" si="16"/>
        <v>2054</v>
      </c>
      <c r="B561" s="299">
        <f t="shared" si="17"/>
        <v>7</v>
      </c>
      <c r="C561" s="1">
        <f>'Florida_Keys FR'!C608</f>
        <v>139288.73112785403</v>
      </c>
      <c r="D561" s="1"/>
      <c r="E561" s="164">
        <f t="shared" ref="E561" si="30">+E549*(E549/E537)</f>
        <v>510070.05940750492</v>
      </c>
      <c r="F561" s="1">
        <v>0</v>
      </c>
      <c r="G561" s="1">
        <v>0</v>
      </c>
      <c r="H561" s="295">
        <f>'New Smyra Beach'!C489</f>
        <v>0</v>
      </c>
      <c r="I561" s="1"/>
      <c r="J561" s="1"/>
      <c r="K561" s="1"/>
      <c r="L561" s="1">
        <f t="shared" si="18"/>
        <v>649358.79053535894</v>
      </c>
      <c r="M561" s="54"/>
      <c r="O561" s="46"/>
      <c r="P561" s="299"/>
      <c r="Q561" s="299"/>
      <c r="R561" s="299"/>
      <c r="S561" s="299"/>
      <c r="T561" s="299"/>
      <c r="U561" s="299"/>
    </row>
    <row r="562" spans="1:21" x14ac:dyDescent="0.2">
      <c r="A562" s="299">
        <f t="shared" si="16"/>
        <v>2054</v>
      </c>
      <c r="B562" s="299">
        <f t="shared" si="17"/>
        <v>8</v>
      </c>
      <c r="C562" s="1">
        <f>'Florida_Keys FR'!C609</f>
        <v>138219.41045863446</v>
      </c>
      <c r="D562" s="1"/>
      <c r="E562" s="164">
        <f t="shared" ref="E562" si="31">+E550*(E550/E538)</f>
        <v>509065.77769457054</v>
      </c>
      <c r="F562" s="1">
        <v>0</v>
      </c>
      <c r="G562" s="1">
        <v>0</v>
      </c>
      <c r="H562" s="295">
        <f>'New Smyra Beach'!C490</f>
        <v>0</v>
      </c>
      <c r="I562" s="1"/>
      <c r="J562" s="1"/>
      <c r="K562" s="1"/>
      <c r="L562" s="1">
        <f t="shared" si="18"/>
        <v>647285.18815320497</v>
      </c>
      <c r="M562" s="54"/>
      <c r="O562" s="46"/>
      <c r="P562" s="299"/>
      <c r="Q562" s="299"/>
      <c r="R562" s="299"/>
      <c r="S562" s="299"/>
      <c r="T562" s="299"/>
      <c r="U562" s="299"/>
    </row>
    <row r="563" spans="1:21" x14ac:dyDescent="0.2">
      <c r="A563" s="299">
        <f t="shared" si="16"/>
        <v>2054</v>
      </c>
      <c r="B563" s="299">
        <f t="shared" si="17"/>
        <v>9</v>
      </c>
      <c r="C563" s="1">
        <f>'Florida_Keys FR'!C610</f>
        <v>118371.96738012455</v>
      </c>
      <c r="D563" s="1"/>
      <c r="E563" s="164">
        <f t="shared" ref="E563" si="32">+E551*(E551/E539)</f>
        <v>493348.21557589882</v>
      </c>
      <c r="F563" s="1">
        <v>0</v>
      </c>
      <c r="G563" s="1">
        <v>0</v>
      </c>
      <c r="H563" s="295">
        <f>'New Smyra Beach'!C491</f>
        <v>0</v>
      </c>
      <c r="I563" s="1"/>
      <c r="J563" s="1"/>
      <c r="K563" s="1"/>
      <c r="L563" s="1">
        <f t="shared" si="18"/>
        <v>611720.18295602337</v>
      </c>
      <c r="M563" s="54"/>
      <c r="O563" s="46"/>
      <c r="P563" s="299"/>
      <c r="Q563" s="299"/>
      <c r="R563" s="299"/>
      <c r="S563" s="299"/>
      <c r="T563" s="299"/>
      <c r="U563" s="299"/>
    </row>
    <row r="564" spans="1:21" x14ac:dyDescent="0.2">
      <c r="A564" s="299">
        <f t="shared" si="16"/>
        <v>2054</v>
      </c>
      <c r="B564" s="299">
        <f t="shared" si="17"/>
        <v>10</v>
      </c>
      <c r="C564" s="1">
        <f>'Florida_Keys FR'!C611</f>
        <v>109326.05841054663</v>
      </c>
      <c r="D564" s="1"/>
      <c r="E564" s="164">
        <f t="shared" ref="E564" si="33">+E552*(E552/E540)</f>
        <v>471017.76723610784</v>
      </c>
      <c r="F564" s="1">
        <v>0</v>
      </c>
      <c r="G564" s="1">
        <v>0</v>
      </c>
      <c r="H564" s="295">
        <f>'New Smyra Beach'!C492</f>
        <v>0</v>
      </c>
      <c r="I564" s="1"/>
      <c r="J564" s="1"/>
      <c r="K564" s="1"/>
      <c r="L564" s="1">
        <f t="shared" si="18"/>
        <v>580343.82564665447</v>
      </c>
      <c r="M564" s="54"/>
      <c r="O564" s="46"/>
      <c r="P564" s="299"/>
      <c r="Q564" s="299"/>
      <c r="R564" s="299"/>
      <c r="S564" s="299"/>
      <c r="T564" s="299"/>
      <c r="U564" s="299"/>
    </row>
    <row r="565" spans="1:21" x14ac:dyDescent="0.2">
      <c r="A565" s="299">
        <f t="shared" si="16"/>
        <v>2054</v>
      </c>
      <c r="B565" s="299">
        <f t="shared" si="17"/>
        <v>11</v>
      </c>
      <c r="C565" s="1">
        <f>'Florida_Keys FR'!C612</f>
        <v>90265.93727336124</v>
      </c>
      <c r="D565" s="1"/>
      <c r="E565" s="164">
        <f t="shared" ref="E565" si="34">+E553*(E553/E541)</f>
        <v>446088.71484325302</v>
      </c>
      <c r="F565" s="1">
        <v>0</v>
      </c>
      <c r="G565" s="1">
        <v>0</v>
      </c>
      <c r="H565" s="295">
        <f>'New Smyra Beach'!C493</f>
        <v>0</v>
      </c>
      <c r="I565" s="1"/>
      <c r="J565" s="1"/>
      <c r="K565" s="1"/>
      <c r="L565" s="1">
        <f t="shared" si="18"/>
        <v>536354.65211661428</v>
      </c>
      <c r="M565" s="54"/>
      <c r="O565" s="46"/>
      <c r="P565" s="299"/>
      <c r="Q565" s="299"/>
      <c r="R565" s="299"/>
      <c r="S565" s="299"/>
      <c r="T565" s="299"/>
      <c r="U565" s="299"/>
    </row>
    <row r="566" spans="1:21" x14ac:dyDescent="0.2">
      <c r="A566" s="299">
        <f t="shared" si="16"/>
        <v>2054</v>
      </c>
      <c r="B566" s="299">
        <f t="shared" si="17"/>
        <v>12</v>
      </c>
      <c r="C566" s="1">
        <f>'Florida_Keys FR'!C613</f>
        <v>92895.947972428708</v>
      </c>
      <c r="D566" s="1"/>
      <c r="E566" s="164">
        <f t="shared" ref="E566" si="35">+E554*(E554/E542)</f>
        <v>456920.38126618305</v>
      </c>
      <c r="F566" s="1">
        <v>0</v>
      </c>
      <c r="G566" s="1">
        <v>0</v>
      </c>
      <c r="H566" s="295">
        <f>'New Smyra Beach'!C494</f>
        <v>0</v>
      </c>
      <c r="I566" s="1"/>
      <c r="J566" s="1"/>
      <c r="K566" s="1"/>
      <c r="L566" s="1">
        <f t="shared" si="18"/>
        <v>549816.32923861174</v>
      </c>
      <c r="M566" s="54"/>
      <c r="O566" s="46"/>
      <c r="P566" s="299"/>
      <c r="Q566" s="299"/>
      <c r="R566" s="299"/>
      <c r="S566" s="299"/>
      <c r="T566" s="299"/>
      <c r="U566" s="299"/>
    </row>
    <row r="567" spans="1:21" x14ac:dyDescent="0.2">
      <c r="A567" s="299">
        <f t="shared" si="16"/>
        <v>2055</v>
      </c>
      <c r="B567" s="299">
        <f t="shared" si="17"/>
        <v>1</v>
      </c>
      <c r="C567" s="1">
        <f>'Florida_Keys FR'!C614</f>
        <v>92921.52733105942</v>
      </c>
      <c r="D567" s="1"/>
      <c r="E567" s="164">
        <f t="shared" ref="E567" si="36">+E555*(E555/E543)</f>
        <v>478708.66319317819</v>
      </c>
      <c r="F567" s="1">
        <v>0</v>
      </c>
      <c r="G567" s="1">
        <v>0</v>
      </c>
      <c r="H567" s="295">
        <f>'New Smyra Beach'!C495</f>
        <v>0</v>
      </c>
      <c r="I567" s="1"/>
      <c r="J567" s="1"/>
      <c r="K567" s="1"/>
      <c r="L567" s="1">
        <f t="shared" si="18"/>
        <v>571630.19052423758</v>
      </c>
      <c r="M567" s="54"/>
      <c r="O567" s="46"/>
      <c r="P567" s="299"/>
      <c r="Q567" s="299"/>
      <c r="R567" s="299"/>
      <c r="S567" s="299"/>
      <c r="T567" s="299"/>
      <c r="U567" s="299"/>
    </row>
    <row r="568" spans="1:21" x14ac:dyDescent="0.2">
      <c r="A568" s="299">
        <f t="shared" si="16"/>
        <v>2055</v>
      </c>
      <c r="B568" s="299">
        <f t="shared" si="17"/>
        <v>2</v>
      </c>
      <c r="C568" s="1">
        <f>'Florida_Keys FR'!C615</f>
        <v>88010.918209133029</v>
      </c>
      <c r="D568" s="1"/>
      <c r="E568" s="164">
        <f t="shared" ref="E568" si="37">+E556*(E556/E544)</f>
        <v>451037.2393869136</v>
      </c>
      <c r="F568" s="1">
        <v>0</v>
      </c>
      <c r="G568" s="1">
        <v>0</v>
      </c>
      <c r="H568" s="295">
        <f>'New Smyra Beach'!C496</f>
        <v>0</v>
      </c>
      <c r="I568" s="1"/>
      <c r="J568" s="1"/>
      <c r="K568" s="1"/>
      <c r="L568" s="1">
        <f t="shared" si="18"/>
        <v>539048.15759604657</v>
      </c>
      <c r="M568" s="54"/>
      <c r="O568" s="46"/>
      <c r="P568" s="299"/>
      <c r="Q568" s="299"/>
      <c r="R568" s="299"/>
      <c r="S568" s="299"/>
      <c r="T568" s="299"/>
      <c r="U568" s="299"/>
    </row>
    <row r="569" spans="1:21" x14ac:dyDescent="0.2">
      <c r="A569" s="299">
        <f t="shared" si="16"/>
        <v>2055</v>
      </c>
      <c r="B569" s="299">
        <f t="shared" si="17"/>
        <v>3</v>
      </c>
      <c r="C569" s="1">
        <f>'Florida_Keys FR'!C616</f>
        <v>99105.195210428647</v>
      </c>
      <c r="D569" s="1"/>
      <c r="E569" s="164">
        <f t="shared" ref="E569" si="38">+E557*(E557/E545)</f>
        <v>452263.27354148717</v>
      </c>
      <c r="F569" s="1">
        <v>0</v>
      </c>
      <c r="G569" s="1">
        <v>0</v>
      </c>
      <c r="H569" s="295">
        <f>'New Smyra Beach'!C497</f>
        <v>0</v>
      </c>
      <c r="I569" s="1"/>
      <c r="J569" s="1"/>
      <c r="K569" s="1"/>
      <c r="L569" s="1">
        <f t="shared" si="18"/>
        <v>551368.46875191585</v>
      </c>
      <c r="M569" s="54"/>
      <c r="O569" s="46"/>
      <c r="P569" s="299"/>
      <c r="Q569" s="299"/>
      <c r="R569" s="299"/>
      <c r="S569" s="299"/>
      <c r="T569" s="299"/>
      <c r="U569" s="299"/>
    </row>
    <row r="570" spans="1:21" x14ac:dyDescent="0.2">
      <c r="A570" s="299">
        <f t="shared" si="16"/>
        <v>2055</v>
      </c>
      <c r="B570" s="299">
        <f t="shared" si="17"/>
        <v>4</v>
      </c>
      <c r="C570" s="1">
        <f>'Florida_Keys FR'!C617</f>
        <v>103892.25034787078</v>
      </c>
      <c r="D570" s="1"/>
      <c r="E570" s="164">
        <f t="shared" ref="E570" si="39">+E558*(E558/E546)</f>
        <v>456196.94733550336</v>
      </c>
      <c r="F570" s="1">
        <v>0</v>
      </c>
      <c r="G570" s="1">
        <v>0</v>
      </c>
      <c r="H570" s="295">
        <f>'New Smyra Beach'!C498</f>
        <v>0</v>
      </c>
      <c r="I570" s="1"/>
      <c r="J570" s="1"/>
      <c r="K570" s="1"/>
      <c r="L570" s="1">
        <f t="shared" si="18"/>
        <v>560089.19768337416</v>
      </c>
      <c r="M570" s="54"/>
      <c r="O570" s="46"/>
      <c r="P570" s="299"/>
      <c r="Q570" s="299"/>
      <c r="R570" s="299"/>
      <c r="S570" s="299"/>
      <c r="T570" s="299"/>
      <c r="U570" s="299"/>
    </row>
    <row r="571" spans="1:21" x14ac:dyDescent="0.2">
      <c r="A571" s="299">
        <f t="shared" si="16"/>
        <v>2055</v>
      </c>
      <c r="B571" s="299">
        <f t="shared" si="17"/>
        <v>5</v>
      </c>
      <c r="C571" s="1">
        <f>'Florida_Keys FR'!C618</f>
        <v>118825.6659345582</v>
      </c>
      <c r="D571" s="1"/>
      <c r="E571" s="164">
        <f t="shared" ref="E571" si="40">+E559*(E559/E547)</f>
        <v>488091.79151517939</v>
      </c>
      <c r="F571" s="1">
        <v>0</v>
      </c>
      <c r="G571" s="1">
        <v>0</v>
      </c>
      <c r="H571" s="295">
        <f>'New Smyra Beach'!C499</f>
        <v>0</v>
      </c>
      <c r="I571" s="1"/>
      <c r="J571" s="1"/>
      <c r="K571" s="1"/>
      <c r="L571" s="1">
        <f t="shared" si="18"/>
        <v>606917.45744973759</v>
      </c>
      <c r="M571" s="54"/>
      <c r="O571" s="46"/>
      <c r="P571" s="299"/>
      <c r="Q571" s="299"/>
      <c r="R571" s="299"/>
      <c r="S571" s="299"/>
      <c r="T571" s="299"/>
      <c r="U571" s="299"/>
    </row>
    <row r="572" spans="1:21" x14ac:dyDescent="0.2">
      <c r="A572" s="299">
        <f t="shared" si="16"/>
        <v>2055</v>
      </c>
      <c r="B572" s="299">
        <f t="shared" si="17"/>
        <v>6</v>
      </c>
      <c r="C572" s="1">
        <f>'Florida_Keys FR'!C619</f>
        <v>129380.59097440714</v>
      </c>
      <c r="D572" s="1"/>
      <c r="E572" s="164">
        <f t="shared" ref="E572" si="41">+E560*(E560/E548)</f>
        <v>502920.15245270642</v>
      </c>
      <c r="F572" s="1">
        <v>0</v>
      </c>
      <c r="G572" s="1">
        <v>0</v>
      </c>
      <c r="H572" s="295">
        <f>'New Smyra Beach'!C500</f>
        <v>0</v>
      </c>
      <c r="I572" s="1"/>
      <c r="J572" s="1"/>
      <c r="K572" s="1"/>
      <c r="L572" s="1">
        <f t="shared" si="18"/>
        <v>632300.74342711351</v>
      </c>
      <c r="M572" s="54"/>
      <c r="O572" s="46"/>
      <c r="P572" s="299"/>
      <c r="Q572" s="299"/>
      <c r="R572" s="299"/>
      <c r="S572" s="299"/>
      <c r="T572" s="299"/>
      <c r="U572" s="299"/>
    </row>
    <row r="573" spans="1:21" x14ac:dyDescent="0.2">
      <c r="A573" s="299">
        <f t="shared" si="16"/>
        <v>2055</v>
      </c>
      <c r="B573" s="299">
        <f t="shared" si="17"/>
        <v>7</v>
      </c>
      <c r="C573" s="1">
        <f>'Florida_Keys FR'!C620</f>
        <v>141044.99639862127</v>
      </c>
      <c r="D573" s="1"/>
      <c r="E573" s="164">
        <f t="shared" ref="E573" si="42">+E561*(E561/E549)</f>
        <v>514569.11371723481</v>
      </c>
      <c r="F573" s="1">
        <v>0</v>
      </c>
      <c r="G573" s="1">
        <v>0</v>
      </c>
      <c r="H573" s="295">
        <f>'New Smyra Beach'!C501</f>
        <v>0</v>
      </c>
      <c r="I573" s="1"/>
      <c r="J573" s="1"/>
      <c r="K573" s="1"/>
      <c r="L573" s="1">
        <f t="shared" si="18"/>
        <v>655614.11011585605</v>
      </c>
      <c r="M573" s="54"/>
      <c r="O573" s="46"/>
      <c r="P573" s="299"/>
      <c r="Q573" s="299"/>
      <c r="R573" s="299"/>
      <c r="S573" s="299"/>
      <c r="T573" s="299"/>
      <c r="U573" s="299"/>
    </row>
    <row r="574" spans="1:21" x14ac:dyDescent="0.2">
      <c r="A574" s="299">
        <f t="shared" si="16"/>
        <v>2055</v>
      </c>
      <c r="B574" s="299">
        <f t="shared" si="17"/>
        <v>8</v>
      </c>
      <c r="C574" s="1">
        <f>'Florida_Keys FR'!C621</f>
        <v>139962.19286729611</v>
      </c>
      <c r="D574" s="1"/>
      <c r="E574" s="164">
        <f t="shared" ref="E574" si="43">+E562*(E562/E550)</f>
        <v>513557.05137557036</v>
      </c>
      <c r="F574" s="1">
        <v>0</v>
      </c>
      <c r="G574" s="1">
        <v>0</v>
      </c>
      <c r="H574" s="295">
        <f>'New Smyra Beach'!C502</f>
        <v>0</v>
      </c>
      <c r="I574" s="1"/>
      <c r="J574" s="1"/>
      <c r="K574" s="1"/>
      <c r="L574" s="1">
        <f t="shared" si="18"/>
        <v>653519.24424286652</v>
      </c>
      <c r="M574" s="54"/>
      <c r="O574" s="46"/>
      <c r="P574" s="299"/>
      <c r="Q574" s="299"/>
      <c r="R574" s="299"/>
      <c r="S574" s="299"/>
      <c r="T574" s="299"/>
      <c r="U574" s="299"/>
    </row>
    <row r="575" spans="1:21" x14ac:dyDescent="0.2">
      <c r="A575" s="299">
        <f t="shared" si="16"/>
        <v>2055</v>
      </c>
      <c r="B575" s="299">
        <f t="shared" si="17"/>
        <v>9</v>
      </c>
      <c r="C575" s="1">
        <f>'Florida_Keys FR'!C622</f>
        <v>119864.49713223554</v>
      </c>
      <c r="D575" s="1"/>
      <c r="E575" s="164">
        <f t="shared" ref="E575" si="44">+E563*(E563/E551)</f>
        <v>497905.30190822826</v>
      </c>
      <c r="F575" s="1">
        <v>0</v>
      </c>
      <c r="G575" s="1">
        <v>0</v>
      </c>
      <c r="H575" s="295">
        <f>'New Smyra Beach'!C503</f>
        <v>0</v>
      </c>
      <c r="I575" s="1"/>
      <c r="J575" s="1"/>
      <c r="K575" s="1"/>
      <c r="L575" s="1">
        <f t="shared" si="18"/>
        <v>617769.79904046375</v>
      </c>
      <c r="M575" s="54"/>
      <c r="O575" s="46"/>
      <c r="P575" s="299"/>
      <c r="Q575" s="299"/>
      <c r="R575" s="299"/>
      <c r="S575" s="299"/>
      <c r="T575" s="299"/>
      <c r="U575" s="299"/>
    </row>
    <row r="576" spans="1:21" x14ac:dyDescent="0.2">
      <c r="A576" s="299">
        <f t="shared" si="16"/>
        <v>2055</v>
      </c>
      <c r="B576" s="299">
        <f t="shared" si="17"/>
        <v>10</v>
      </c>
      <c r="C576" s="1">
        <f>'Florida_Keys FR'!C623</f>
        <v>110704.53000707568</v>
      </c>
      <c r="D576" s="1"/>
      <c r="E576" s="164">
        <f t="shared" ref="E576" si="45">+E564*(E564/E552)</f>
        <v>475718.65932443924</v>
      </c>
      <c r="F576" s="1">
        <v>0</v>
      </c>
      <c r="G576" s="1">
        <v>0</v>
      </c>
      <c r="H576" s="295">
        <f>'New Smyra Beach'!C504</f>
        <v>0</v>
      </c>
      <c r="I576" s="1"/>
      <c r="J576" s="1"/>
      <c r="K576" s="1"/>
      <c r="L576" s="1">
        <f t="shared" si="18"/>
        <v>586423.18933151488</v>
      </c>
      <c r="M576" s="54"/>
      <c r="O576" s="46"/>
      <c r="P576" s="299"/>
      <c r="Q576" s="299"/>
      <c r="R576" s="299"/>
      <c r="S576" s="299"/>
      <c r="T576" s="299"/>
      <c r="U576" s="299"/>
    </row>
    <row r="577" spans="1:21" x14ac:dyDescent="0.2">
      <c r="A577" s="299">
        <f t="shared" si="16"/>
        <v>2055</v>
      </c>
      <c r="B577" s="299">
        <f t="shared" si="17"/>
        <v>11</v>
      </c>
      <c r="C577" s="1">
        <f>'Florida_Keys FR'!C624</f>
        <v>91404.083406812249</v>
      </c>
      <c r="D577" s="1"/>
      <c r="E577" s="164">
        <f t="shared" ref="E577" si="46">+E565*(E565/E553)</f>
        <v>451080.11317688925</v>
      </c>
      <c r="F577" s="1">
        <v>0</v>
      </c>
      <c r="G577" s="1">
        <v>0</v>
      </c>
      <c r="H577" s="295">
        <f>'New Smyra Beach'!C505</f>
        <v>0</v>
      </c>
      <c r="I577" s="1"/>
      <c r="J577" s="1"/>
      <c r="K577" s="1"/>
      <c r="L577" s="1">
        <f t="shared" si="18"/>
        <v>542484.19658370153</v>
      </c>
      <c r="M577" s="54"/>
      <c r="O577" s="46"/>
      <c r="P577" s="299"/>
      <c r="Q577" s="299"/>
      <c r="R577" s="299"/>
      <c r="S577" s="299"/>
      <c r="T577" s="299"/>
      <c r="U577" s="299"/>
    </row>
    <row r="578" spans="1:21" x14ac:dyDescent="0.2">
      <c r="A578" s="299">
        <f t="shared" si="16"/>
        <v>2055</v>
      </c>
      <c r="B578" s="299">
        <f t="shared" si="17"/>
        <v>12</v>
      </c>
      <c r="C578" s="1">
        <f>'Florida_Keys FR'!C625</f>
        <v>94067.255413439285</v>
      </c>
      <c r="D578" s="1"/>
      <c r="E578" s="164">
        <f t="shared" ref="E578" si="47">+E566*(E566/E554)</f>
        <v>462059.94071632158</v>
      </c>
      <c r="F578" s="1">
        <v>0</v>
      </c>
      <c r="G578" s="1">
        <v>0</v>
      </c>
      <c r="H578" s="295">
        <f>'New Smyra Beach'!C506</f>
        <v>0</v>
      </c>
      <c r="I578" s="1"/>
      <c r="J578" s="1"/>
      <c r="K578" s="1"/>
      <c r="L578" s="1">
        <f t="shared" si="18"/>
        <v>556127.19612976082</v>
      </c>
      <c r="M578" s="54"/>
      <c r="O578" s="46"/>
      <c r="P578" s="299"/>
      <c r="Q578" s="299"/>
      <c r="R578" s="299"/>
      <c r="S578" s="299"/>
      <c r="T578" s="299"/>
      <c r="U578" s="299"/>
    </row>
    <row r="579" spans="1:21" x14ac:dyDescent="0.2">
      <c r="A579" s="299">
        <f t="shared" si="16"/>
        <v>2056</v>
      </c>
      <c r="B579" s="299">
        <f t="shared" si="17"/>
        <v>1</v>
      </c>
      <c r="C579" s="1">
        <f>'Florida_Keys FR'!C626</f>
        <v>94093.157297365935</v>
      </c>
      <c r="D579" s="1"/>
      <c r="E579" s="164">
        <f t="shared" ref="E579" si="48">+E567*(E567/E555)</f>
        <v>483397.9771109437</v>
      </c>
      <c r="F579" s="1">
        <v>0</v>
      </c>
      <c r="G579" s="1">
        <v>0</v>
      </c>
      <c r="H579" s="295">
        <f>'New Smyra Beach'!C507</f>
        <v>0</v>
      </c>
      <c r="I579" s="1"/>
      <c r="J579" s="1"/>
      <c r="K579" s="1"/>
      <c r="L579" s="1">
        <f t="shared" si="18"/>
        <v>577491.13440830959</v>
      </c>
      <c r="M579" s="54"/>
      <c r="O579" s="46"/>
      <c r="P579" s="299"/>
      <c r="Q579" s="299"/>
      <c r="R579" s="299"/>
      <c r="S579" s="299"/>
      <c r="T579" s="299"/>
      <c r="U579" s="299"/>
    </row>
    <row r="580" spans="1:21" x14ac:dyDescent="0.2">
      <c r="A580" s="299">
        <f t="shared" si="16"/>
        <v>2056</v>
      </c>
      <c r="B580" s="299">
        <f t="shared" si="17"/>
        <v>2</v>
      </c>
      <c r="C580" s="1">
        <f>'Florida_Keys FR'!C627</f>
        <v>89120.631233635824</v>
      </c>
      <c r="D580" s="1"/>
      <c r="E580" s="164">
        <f t="shared" ref="E580" si="49">+E568*(E568/E556)</f>
        <v>455732.80700010527</v>
      </c>
      <c r="F580" s="1">
        <v>0</v>
      </c>
      <c r="G580" s="1">
        <v>0</v>
      </c>
      <c r="H580" s="295">
        <f>'New Smyra Beach'!C508</f>
        <v>0</v>
      </c>
      <c r="I580" s="1"/>
      <c r="J580" s="1"/>
      <c r="K580" s="1"/>
      <c r="L580" s="1">
        <f t="shared" si="18"/>
        <v>544853.43823374109</v>
      </c>
      <c r="M580" s="54"/>
      <c r="O580" s="46"/>
      <c r="P580" s="299"/>
      <c r="Q580" s="299"/>
      <c r="R580" s="299"/>
      <c r="S580" s="299"/>
      <c r="T580" s="299"/>
      <c r="U580" s="299"/>
    </row>
    <row r="581" spans="1:21" x14ac:dyDescent="0.2">
      <c r="A581" s="299">
        <f t="shared" si="16"/>
        <v>2056</v>
      </c>
      <c r="B581" s="299">
        <f t="shared" si="17"/>
        <v>3</v>
      </c>
      <c r="C581" s="1">
        <f>'Florida_Keys FR'!C628</f>
        <v>100354.79387567111</v>
      </c>
      <c r="D581" s="1"/>
      <c r="E581" s="164">
        <f t="shared" ref="E581" si="50">+E569*(E569/E557)</f>
        <v>456876.62831427692</v>
      </c>
      <c r="F581" s="1">
        <v>0</v>
      </c>
      <c r="G581" s="1">
        <v>0</v>
      </c>
      <c r="H581" s="295">
        <f>'New Smyra Beach'!C509</f>
        <v>0</v>
      </c>
      <c r="I581" s="1"/>
      <c r="J581" s="1"/>
      <c r="K581" s="1"/>
      <c r="L581" s="1">
        <f t="shared" si="18"/>
        <v>557231.42218994803</v>
      </c>
      <c r="M581" s="54"/>
      <c r="O581" s="46"/>
      <c r="P581" s="299"/>
      <c r="Q581" s="299"/>
      <c r="R581" s="299"/>
      <c r="S581" s="299"/>
      <c r="T581" s="299"/>
      <c r="U581" s="299"/>
    </row>
    <row r="582" spans="1:21" x14ac:dyDescent="0.2">
      <c r="A582" s="299">
        <f t="shared" si="16"/>
        <v>2056</v>
      </c>
      <c r="B582" s="299">
        <f t="shared" si="17"/>
        <v>4</v>
      </c>
      <c r="C582" s="1">
        <f>'Florida_Keys FR'!C629</f>
        <v>105202.20808609111</v>
      </c>
      <c r="D582" s="1"/>
      <c r="E582" s="164">
        <f t="shared" ref="E582" si="51">+E570*(E570/E558)</f>
        <v>460736.40686475311</v>
      </c>
      <c r="F582" s="1">
        <v>0</v>
      </c>
      <c r="G582" s="1">
        <v>0</v>
      </c>
      <c r="H582" s="295">
        <f>'New Smyra Beach'!C510</f>
        <v>0</v>
      </c>
      <c r="I582" s="1"/>
      <c r="J582" s="1"/>
      <c r="K582" s="1"/>
      <c r="L582" s="1">
        <f t="shared" si="18"/>
        <v>565938.6149508442</v>
      </c>
      <c r="M582" s="54"/>
      <c r="O582" s="46"/>
      <c r="P582" s="299"/>
      <c r="Q582" s="299"/>
      <c r="R582" s="299"/>
      <c r="S582" s="299"/>
      <c r="T582" s="299"/>
      <c r="U582" s="299"/>
    </row>
    <row r="583" spans="1:21" x14ac:dyDescent="0.2">
      <c r="A583" s="299">
        <f t="shared" si="16"/>
        <v>2056</v>
      </c>
      <c r="B583" s="299">
        <f t="shared" si="17"/>
        <v>5</v>
      </c>
      <c r="C583" s="1">
        <f>'Florida_Keys FR'!C630</f>
        <v>120323.91628594592</v>
      </c>
      <c r="D583" s="1"/>
      <c r="E583" s="164">
        <f t="shared" ref="E583" si="52">+E571*(E571/E559)</f>
        <v>492551.98705673066</v>
      </c>
      <c r="F583" s="1">
        <v>0</v>
      </c>
      <c r="G583" s="1">
        <v>0</v>
      </c>
      <c r="H583" s="295">
        <f>'New Smyra Beach'!C511</f>
        <v>0</v>
      </c>
      <c r="I583" s="1"/>
      <c r="J583" s="1"/>
      <c r="K583" s="1"/>
      <c r="L583" s="1">
        <f t="shared" si="18"/>
        <v>612875.90334267658</v>
      </c>
      <c r="M583" s="54"/>
      <c r="O583" s="46"/>
      <c r="P583" s="299"/>
      <c r="Q583" s="299"/>
      <c r="R583" s="299"/>
      <c r="S583" s="299"/>
      <c r="T583" s="299"/>
      <c r="U583" s="299"/>
    </row>
    <row r="584" spans="1:21" x14ac:dyDescent="0.2">
      <c r="A584" s="299">
        <f t="shared" si="16"/>
        <v>2056</v>
      </c>
      <c r="B584" s="299">
        <f t="shared" si="17"/>
        <v>6</v>
      </c>
      <c r="C584" s="1">
        <f>'Florida_Keys FR'!C631</f>
        <v>131011.9263796462</v>
      </c>
      <c r="D584" s="1"/>
      <c r="E584" s="164">
        <f t="shared" ref="E584" si="53">+E572*(E572/E560)</f>
        <v>507423.29968584771</v>
      </c>
      <c r="F584" s="1">
        <v>0</v>
      </c>
      <c r="G584" s="1">
        <v>0</v>
      </c>
      <c r="H584" s="295">
        <f>'New Smyra Beach'!C512</f>
        <v>0</v>
      </c>
      <c r="I584" s="1"/>
      <c r="J584" s="1"/>
      <c r="K584" s="1"/>
      <c r="L584" s="1">
        <f t="shared" si="18"/>
        <v>638435.22606549389</v>
      </c>
      <c r="M584" s="54"/>
      <c r="O584" s="46"/>
      <c r="P584" s="299"/>
      <c r="Q584" s="299"/>
      <c r="R584" s="299"/>
      <c r="S584" s="299"/>
      <c r="T584" s="299"/>
      <c r="U584" s="299"/>
    </row>
    <row r="585" spans="1:21" x14ac:dyDescent="0.2">
      <c r="A585" s="299">
        <f t="shared" si="16"/>
        <v>2056</v>
      </c>
      <c r="B585" s="299">
        <f t="shared" si="17"/>
        <v>7</v>
      </c>
      <c r="C585" s="1">
        <f>'Florida_Keys FR'!C632</f>
        <v>142823.40608607122</v>
      </c>
      <c r="D585" s="1"/>
      <c r="E585" s="164">
        <f t="shared" ref="E585" si="54">+E573*(E573/E561)</f>
        <v>519107.8517710084</v>
      </c>
      <c r="F585" s="1">
        <v>0</v>
      </c>
      <c r="G585" s="1">
        <v>0</v>
      </c>
      <c r="H585" s="295">
        <f>'New Smyra Beach'!C513</f>
        <v>0</v>
      </c>
      <c r="I585" s="1"/>
      <c r="J585" s="1"/>
      <c r="K585" s="1"/>
      <c r="L585" s="1">
        <f t="shared" si="18"/>
        <v>661931.25785707962</v>
      </c>
      <c r="M585" s="54"/>
      <c r="O585" s="46"/>
      <c r="P585" s="299"/>
      <c r="Q585" s="299"/>
      <c r="R585" s="299"/>
      <c r="S585" s="299"/>
      <c r="T585" s="299"/>
      <c r="U585" s="299"/>
    </row>
    <row r="586" spans="1:21" x14ac:dyDescent="0.2">
      <c r="A586" s="299">
        <f t="shared" si="16"/>
        <v>2056</v>
      </c>
      <c r="B586" s="299">
        <f t="shared" si="17"/>
        <v>8</v>
      </c>
      <c r="C586" s="1">
        <f>'Florida_Keys FR'!C633</f>
        <v>141726.94968978185</v>
      </c>
      <c r="D586" s="1"/>
      <c r="E586" s="164">
        <f t="shared" ref="E586" si="55">+E574*(E574/E562)</f>
        <v>518087.9496790875</v>
      </c>
      <c r="F586" s="1">
        <v>0</v>
      </c>
      <c r="G586" s="1">
        <v>0</v>
      </c>
      <c r="H586" s="295">
        <f>'New Smyra Beach'!C514</f>
        <v>0</v>
      </c>
      <c r="I586" s="1"/>
      <c r="J586" s="1"/>
      <c r="K586" s="1"/>
      <c r="L586" s="1">
        <f t="shared" si="18"/>
        <v>659814.89936886937</v>
      </c>
      <c r="M586" s="54"/>
      <c r="O586" s="46"/>
      <c r="P586" s="299"/>
      <c r="Q586" s="299"/>
      <c r="R586" s="299"/>
      <c r="S586" s="299"/>
      <c r="T586" s="299"/>
      <c r="U586" s="299"/>
    </row>
    <row r="587" spans="1:21" x14ac:dyDescent="0.2">
      <c r="A587" s="299">
        <f t="shared" si="16"/>
        <v>2056</v>
      </c>
      <c r="B587" s="299">
        <f t="shared" si="17"/>
        <v>9</v>
      </c>
      <c r="C587" s="1">
        <f>'Florida_Keys FR'!C634</f>
        <v>121375.84590974791</v>
      </c>
      <c r="D587" s="1"/>
      <c r="E587" s="164">
        <f t="shared" ref="E587" si="56">+E575*(E575/E563)</f>
        <v>502504.48231363762</v>
      </c>
      <c r="F587" s="1">
        <v>0</v>
      </c>
      <c r="G587" s="1">
        <v>0</v>
      </c>
      <c r="H587" s="295">
        <f>'New Smyra Beach'!C515</f>
        <v>0</v>
      </c>
      <c r="I587" s="1"/>
      <c r="J587" s="1"/>
      <c r="K587" s="1"/>
      <c r="L587" s="1">
        <f t="shared" si="18"/>
        <v>623880.3282233855</v>
      </c>
      <c r="M587" s="54"/>
      <c r="O587" s="46"/>
      <c r="P587" s="299"/>
      <c r="Q587" s="299"/>
      <c r="R587" s="299"/>
      <c r="S587" s="299"/>
      <c r="T587" s="299"/>
      <c r="U587" s="299"/>
    </row>
    <row r="588" spans="1:21" x14ac:dyDescent="0.2">
      <c r="A588" s="299">
        <f t="shared" si="16"/>
        <v>2056</v>
      </c>
      <c r="B588" s="299">
        <f t="shared" si="17"/>
        <v>10</v>
      </c>
      <c r="C588" s="1">
        <f>'Florida_Keys FR'!C635</f>
        <v>112100.3824912912</v>
      </c>
      <c r="D588" s="1"/>
      <c r="E588" s="164">
        <f t="shared" ref="E588" si="57">+E576*(E576/E564)</f>
        <v>480466.46766086848</v>
      </c>
      <c r="F588" s="1">
        <v>0</v>
      </c>
      <c r="G588" s="1">
        <v>0</v>
      </c>
      <c r="H588" s="295">
        <f>'New Smyra Beach'!C516</f>
        <v>0</v>
      </c>
      <c r="I588" s="1"/>
      <c r="J588" s="1"/>
      <c r="K588" s="1"/>
      <c r="L588" s="1">
        <f t="shared" si="18"/>
        <v>592566.85015215969</v>
      </c>
      <c r="M588" s="54"/>
      <c r="O588" s="46"/>
      <c r="P588" s="299"/>
      <c r="Q588" s="299"/>
      <c r="R588" s="299"/>
      <c r="S588" s="299"/>
      <c r="T588" s="299"/>
      <c r="U588" s="299"/>
    </row>
    <row r="589" spans="1:21" x14ac:dyDescent="0.2">
      <c r="A589" s="299">
        <f t="shared" si="16"/>
        <v>2056</v>
      </c>
      <c r="B589" s="299">
        <f t="shared" si="17"/>
        <v>11</v>
      </c>
      <c r="C589" s="1">
        <f>'Florida_Keys FR'!C636</f>
        <v>92556.580209632215</v>
      </c>
      <c r="D589" s="1"/>
      <c r="E589" s="164">
        <f t="shared" ref="E589" si="58">+E577*(E577/E565)</f>
        <v>456127.36151635624</v>
      </c>
      <c r="F589" s="1">
        <v>0</v>
      </c>
      <c r="G589" s="1">
        <v>0</v>
      </c>
      <c r="H589" s="295">
        <f>'New Smyra Beach'!C517</f>
        <v>0</v>
      </c>
      <c r="I589" s="1"/>
      <c r="J589" s="1"/>
      <c r="K589" s="1"/>
      <c r="L589" s="1">
        <f t="shared" si="18"/>
        <v>548683.94172598841</v>
      </c>
      <c r="M589" s="54"/>
      <c r="O589" s="46"/>
      <c r="P589" s="299"/>
      <c r="Q589" s="299"/>
      <c r="R589" s="299"/>
      <c r="S589" s="299"/>
      <c r="T589" s="299"/>
      <c r="U589" s="299"/>
    </row>
    <row r="590" spans="1:21" x14ac:dyDescent="0.2">
      <c r="A590" s="299">
        <f t="shared" si="16"/>
        <v>2056</v>
      </c>
      <c r="B590" s="299">
        <f t="shared" si="17"/>
        <v>12</v>
      </c>
      <c r="C590" s="1">
        <f>'Florida_Keys FR'!C637</f>
        <v>95253.331648474923</v>
      </c>
      <c r="D590" s="1"/>
      <c r="E590" s="164">
        <f t="shared" ref="E590" si="59">+E578*(E578/E566)</f>
        <v>467257.31126971688</v>
      </c>
      <c r="F590" s="1">
        <v>0</v>
      </c>
      <c r="G590" s="1">
        <v>0</v>
      </c>
      <c r="H590" s="295">
        <f>'New Smyra Beach'!C518</f>
        <v>0</v>
      </c>
      <c r="I590" s="1"/>
      <c r="J590" s="1"/>
      <c r="K590" s="1"/>
      <c r="L590" s="1">
        <f t="shared" si="18"/>
        <v>562510.64291819185</v>
      </c>
      <c r="M590" s="54"/>
      <c r="O590" s="46"/>
      <c r="P590" s="299"/>
      <c r="Q590" s="299"/>
      <c r="R590" s="299"/>
      <c r="S590" s="299"/>
      <c r="T590" s="299"/>
      <c r="U590" s="299"/>
    </row>
    <row r="591" spans="1:21" x14ac:dyDescent="0.2">
      <c r="A591" s="299">
        <f t="shared" si="16"/>
        <v>2057</v>
      </c>
      <c r="B591" s="299">
        <f t="shared" si="17"/>
        <v>1</v>
      </c>
      <c r="C591" s="1">
        <f>'Florida_Keys FR'!C638</f>
        <v>95279.560124357959</v>
      </c>
      <c r="D591" s="1"/>
      <c r="E591" s="164">
        <f t="shared" ref="E591" si="60">+E579*(E579/E567)</f>
        <v>488133.22641010105</v>
      </c>
      <c r="F591" s="1">
        <v>0</v>
      </c>
      <c r="G591" s="1">
        <v>0</v>
      </c>
      <c r="H591" s="295">
        <f>'New Smyra Beach'!C519</f>
        <v>0</v>
      </c>
      <c r="I591" s="1"/>
      <c r="J591" s="1"/>
      <c r="K591" s="1"/>
      <c r="L591" s="1">
        <f t="shared" si="18"/>
        <v>583412.78653445898</v>
      </c>
      <c r="M591" s="54"/>
      <c r="O591" s="46"/>
      <c r="P591" s="299"/>
      <c r="Q591" s="299"/>
      <c r="R591" s="299"/>
      <c r="S591" s="299"/>
      <c r="T591" s="299"/>
      <c r="U591" s="299"/>
    </row>
    <row r="592" spans="1:21" x14ac:dyDescent="0.2">
      <c r="A592" s="299">
        <f t="shared" ref="A592:A655" si="61">+A580+1</f>
        <v>2057</v>
      </c>
      <c r="B592" s="299">
        <f t="shared" ref="B592:B655" si="62">+B580</f>
        <v>2</v>
      </c>
      <c r="C592" s="1">
        <f>'Florida_Keys FR'!C639</f>
        <v>90244.33641981367</v>
      </c>
      <c r="D592" s="1"/>
      <c r="E592" s="164">
        <f t="shared" ref="E592" si="63">+E580*(E580/E568)</f>
        <v>460477.25828250352</v>
      </c>
      <c r="F592" s="1">
        <v>0</v>
      </c>
      <c r="G592" s="1">
        <v>0</v>
      </c>
      <c r="H592" s="295">
        <f>'New Smyra Beach'!C520</f>
        <v>0</v>
      </c>
      <c r="I592" s="1"/>
      <c r="J592" s="1"/>
      <c r="K592" s="1"/>
      <c r="L592" s="1">
        <f t="shared" si="18"/>
        <v>550721.59470231715</v>
      </c>
      <c r="M592" s="54"/>
      <c r="O592" s="46"/>
      <c r="P592" s="299"/>
      <c r="Q592" s="299"/>
      <c r="R592" s="299"/>
      <c r="S592" s="299"/>
      <c r="T592" s="299"/>
      <c r="U592" s="299"/>
    </row>
    <row r="593" spans="1:21" x14ac:dyDescent="0.2">
      <c r="A593" s="299">
        <f t="shared" si="61"/>
        <v>2057</v>
      </c>
      <c r="B593" s="299">
        <f t="shared" si="62"/>
        <v>3</v>
      </c>
      <c r="C593" s="1">
        <f>'Florida_Keys FR'!C640</f>
        <v>101620.1484941798</v>
      </c>
      <c r="D593" s="1"/>
      <c r="E593" s="164">
        <f t="shared" ref="E593" si="64">+E581*(E581/E569)</f>
        <v>461537.04205361282</v>
      </c>
      <c r="F593" s="1">
        <v>0</v>
      </c>
      <c r="G593" s="1">
        <v>0</v>
      </c>
      <c r="H593" s="295">
        <f>'New Smyra Beach'!C521</f>
        <v>0</v>
      </c>
      <c r="I593" s="1"/>
      <c r="J593" s="1"/>
      <c r="K593" s="1"/>
      <c r="L593" s="1">
        <f t="shared" si="18"/>
        <v>563157.19054779259</v>
      </c>
      <c r="M593" s="54"/>
      <c r="O593" s="46"/>
      <c r="P593" s="299"/>
      <c r="Q593" s="299"/>
      <c r="R593" s="299"/>
      <c r="S593" s="299"/>
      <c r="T593" s="299"/>
      <c r="U593" s="299"/>
    </row>
    <row r="594" spans="1:21" x14ac:dyDescent="0.2">
      <c r="A594" s="299">
        <f t="shared" si="61"/>
        <v>2057</v>
      </c>
      <c r="B594" s="299">
        <f t="shared" si="62"/>
        <v>4</v>
      </c>
      <c r="C594" s="1">
        <f>'Florida_Keys FR'!C641</f>
        <v>106528.6828337147</v>
      </c>
      <c r="D594" s="1"/>
      <c r="E594" s="164">
        <f t="shared" ref="E594" si="65">+E582*(E582/E570)</f>
        <v>465321.03700055351</v>
      </c>
      <c r="F594" s="1">
        <v>0</v>
      </c>
      <c r="G594" s="1">
        <v>0</v>
      </c>
      <c r="H594" s="295">
        <f>'New Smyra Beach'!C522</f>
        <v>0</v>
      </c>
      <c r="I594" s="1"/>
      <c r="J594" s="1"/>
      <c r="K594" s="1"/>
      <c r="L594" s="1">
        <f t="shared" si="18"/>
        <v>571849.71983426821</v>
      </c>
      <c r="M594" s="54"/>
      <c r="O594" s="46"/>
      <c r="P594" s="299"/>
      <c r="Q594" s="299"/>
      <c r="R594" s="299"/>
      <c r="S594" s="299"/>
      <c r="T594" s="299"/>
      <c r="U594" s="299"/>
    </row>
    <row r="595" spans="1:21" x14ac:dyDescent="0.2">
      <c r="A595" s="299">
        <f t="shared" si="61"/>
        <v>2057</v>
      </c>
      <c r="B595" s="299">
        <f t="shared" si="62"/>
        <v>5</v>
      </c>
      <c r="C595" s="1">
        <f>'Florida_Keys FR'!C642</f>
        <v>121841.05779268949</v>
      </c>
      <c r="D595" s="1"/>
      <c r="E595" s="164">
        <f t="shared" ref="E595" si="66">+E583*(E583/E571)</f>
        <v>497052.93998165673</v>
      </c>
      <c r="F595" s="1">
        <v>0</v>
      </c>
      <c r="G595" s="1">
        <v>0</v>
      </c>
      <c r="H595" s="295">
        <f>'New Smyra Beach'!C523</f>
        <v>0</v>
      </c>
      <c r="I595" s="1"/>
      <c r="J595" s="1"/>
      <c r="K595" s="1"/>
      <c r="L595" s="1">
        <f t="shared" si="18"/>
        <v>618893.99777434627</v>
      </c>
      <c r="M595" s="54"/>
      <c r="O595" s="46"/>
      <c r="P595" s="299"/>
      <c r="Q595" s="299"/>
      <c r="R595" s="299"/>
      <c r="S595" s="299"/>
      <c r="T595" s="299"/>
      <c r="U595" s="299"/>
    </row>
    <row r="596" spans="1:21" x14ac:dyDescent="0.2">
      <c r="A596" s="299">
        <f t="shared" si="61"/>
        <v>2057</v>
      </c>
      <c r="B596" s="299">
        <f t="shared" si="62"/>
        <v>6</v>
      </c>
      <c r="C596" s="1">
        <f>'Florida_Keys FR'!C643</f>
        <v>132663.83098451825</v>
      </c>
      <c r="D596" s="1"/>
      <c r="E596" s="164">
        <f t="shared" ref="E596" si="67">+E584*(E584/E572)</f>
        <v>511966.76810099866</v>
      </c>
      <c r="F596" s="1">
        <v>0</v>
      </c>
      <c r="G596" s="1">
        <v>0</v>
      </c>
      <c r="H596" s="295">
        <f>'New Smyra Beach'!C524</f>
        <v>0</v>
      </c>
      <c r="I596" s="1"/>
      <c r="J596" s="1"/>
      <c r="K596" s="1"/>
      <c r="L596" s="1">
        <f t="shared" si="18"/>
        <v>644630.59908551688</v>
      </c>
      <c r="M596" s="54"/>
      <c r="O596" s="46"/>
      <c r="P596" s="299"/>
      <c r="Q596" s="299"/>
      <c r="R596" s="299"/>
      <c r="S596" s="299"/>
      <c r="T596" s="299"/>
      <c r="U596" s="299"/>
    </row>
    <row r="597" spans="1:21" x14ac:dyDescent="0.2">
      <c r="A597" s="299">
        <f t="shared" si="61"/>
        <v>2057</v>
      </c>
      <c r="B597" s="299">
        <f t="shared" si="62"/>
        <v>7</v>
      </c>
      <c r="C597" s="1">
        <f>'Florida_Keys FR'!C644</f>
        <v>144624.23940496627</v>
      </c>
      <c r="D597" s="1"/>
      <c r="E597" s="164">
        <f t="shared" ref="E597" si="68">+E585*(E585/E573)</f>
        <v>523686.62359783915</v>
      </c>
      <c r="F597" s="1">
        <v>0</v>
      </c>
      <c r="G597" s="1">
        <v>0</v>
      </c>
      <c r="H597" s="295">
        <f>'New Smyra Beach'!C525</f>
        <v>0</v>
      </c>
      <c r="I597" s="1"/>
      <c r="J597" s="1"/>
      <c r="K597" s="1"/>
      <c r="L597" s="1">
        <f t="shared" si="18"/>
        <v>668310.86300280539</v>
      </c>
      <c r="M597" s="54"/>
      <c r="O597" s="46"/>
      <c r="P597" s="299"/>
      <c r="Q597" s="299"/>
      <c r="R597" s="299"/>
      <c r="S597" s="299"/>
      <c r="T597" s="299"/>
      <c r="U597" s="299"/>
    </row>
    <row r="598" spans="1:21" x14ac:dyDescent="0.2">
      <c r="A598" s="299">
        <f t="shared" si="61"/>
        <v>2057</v>
      </c>
      <c r="B598" s="299">
        <f t="shared" si="62"/>
        <v>8</v>
      </c>
      <c r="C598" s="1">
        <f>'Florida_Keys FR'!C645</f>
        <v>143513.95799732013</v>
      </c>
      <c r="D598" s="1"/>
      <c r="E598" s="164">
        <f t="shared" ref="E598" si="69">+E586*(E586/E574)</f>
        <v>522658.82219653437</v>
      </c>
      <c r="F598" s="1">
        <v>0</v>
      </c>
      <c r="G598" s="1">
        <v>0</v>
      </c>
      <c r="H598" s="295">
        <f>'New Smyra Beach'!C526</f>
        <v>0</v>
      </c>
      <c r="I598" s="1"/>
      <c r="J598" s="1"/>
      <c r="K598" s="1"/>
      <c r="L598" s="1">
        <f t="shared" si="18"/>
        <v>666172.78019385447</v>
      </c>
      <c r="M598" s="54"/>
      <c r="O598" s="46"/>
      <c r="P598" s="299"/>
      <c r="Q598" s="299"/>
      <c r="R598" s="299"/>
      <c r="S598" s="299"/>
      <c r="T598" s="299"/>
      <c r="U598" s="299"/>
    </row>
    <row r="599" spans="1:21" x14ac:dyDescent="0.2">
      <c r="A599" s="299">
        <f t="shared" si="61"/>
        <v>2057</v>
      </c>
      <c r="B599" s="299">
        <f t="shared" si="62"/>
        <v>9</v>
      </c>
      <c r="C599" s="1">
        <f>'Florida_Keys FR'!C646</f>
        <v>122906.25099819418</v>
      </c>
      <c r="D599" s="1"/>
      <c r="E599" s="164">
        <f t="shared" ref="E599" si="70">+E587*(E587/E575)</f>
        <v>507146.14561754279</v>
      </c>
      <c r="F599" s="1">
        <v>0</v>
      </c>
      <c r="G599" s="1">
        <v>0</v>
      </c>
      <c r="H599" s="295">
        <f>'New Smyra Beach'!C527</f>
        <v>0</v>
      </c>
      <c r="I599" s="1"/>
      <c r="J599" s="1"/>
      <c r="K599" s="1"/>
      <c r="L599" s="1">
        <f t="shared" si="18"/>
        <v>630052.396615737</v>
      </c>
      <c r="M599" s="54"/>
      <c r="O599" s="46"/>
      <c r="P599" s="299"/>
      <c r="Q599" s="299"/>
      <c r="R599" s="299"/>
      <c r="S599" s="299"/>
      <c r="T599" s="299"/>
      <c r="U599" s="299"/>
    </row>
    <row r="600" spans="1:21" x14ac:dyDescent="0.2">
      <c r="A600" s="299">
        <f t="shared" si="61"/>
        <v>2057</v>
      </c>
      <c r="B600" s="299">
        <f t="shared" si="62"/>
        <v>10</v>
      </c>
      <c r="C600" s="1">
        <f>'Florida_Keys FR'!C647</f>
        <v>113513.83501551922</v>
      </c>
      <c r="D600" s="1"/>
      <c r="E600" s="164">
        <f t="shared" ref="E600" si="71">+E588*(E588/E576)</f>
        <v>485261.6604829756</v>
      </c>
      <c r="F600" s="1">
        <v>0</v>
      </c>
      <c r="G600" s="1">
        <v>0</v>
      </c>
      <c r="H600" s="295">
        <f>'New Smyra Beach'!C528</f>
        <v>0</v>
      </c>
      <c r="I600" s="1"/>
      <c r="J600" s="1"/>
      <c r="K600" s="1"/>
      <c r="L600" s="1">
        <f t="shared" si="18"/>
        <v>598775.49549849483</v>
      </c>
      <c r="M600" s="54"/>
      <c r="O600" s="46"/>
      <c r="P600" s="299"/>
      <c r="Q600" s="299"/>
      <c r="R600" s="299"/>
      <c r="S600" s="299"/>
      <c r="T600" s="299"/>
      <c r="U600" s="299"/>
    </row>
    <row r="601" spans="1:21" x14ac:dyDescent="0.2">
      <c r="A601" s="299">
        <f t="shared" si="61"/>
        <v>2057</v>
      </c>
      <c r="B601" s="299">
        <f t="shared" si="62"/>
        <v>11</v>
      </c>
      <c r="C601" s="1">
        <f>'Florida_Keys FR'!C648</f>
        <v>93723.60862669746</v>
      </c>
      <c r="D601" s="1"/>
      <c r="E601" s="164">
        <f t="shared" ref="E601" si="72">+E589*(E589/E577)</f>
        <v>461231.08478135441</v>
      </c>
      <c r="F601" s="1">
        <v>0</v>
      </c>
      <c r="G601" s="1">
        <v>0</v>
      </c>
      <c r="H601" s="295">
        <f>'New Smyra Beach'!C529</f>
        <v>0</v>
      </c>
      <c r="I601" s="1"/>
      <c r="J601" s="1"/>
      <c r="K601" s="1"/>
      <c r="L601" s="1">
        <f t="shared" si="18"/>
        <v>554954.69340805185</v>
      </c>
      <c r="M601" s="54"/>
      <c r="O601" s="46"/>
      <c r="P601" s="299"/>
      <c r="Q601" s="299"/>
      <c r="R601" s="299"/>
      <c r="S601" s="299"/>
      <c r="T601" s="299"/>
      <c r="U601" s="299"/>
    </row>
    <row r="602" spans="1:21" x14ac:dyDescent="0.2">
      <c r="A602" s="299">
        <f t="shared" si="61"/>
        <v>2057</v>
      </c>
      <c r="B602" s="299">
        <f t="shared" si="62"/>
        <v>12</v>
      </c>
      <c r="C602" s="1">
        <f>'Florida_Keys FR'!C649</f>
        <v>96454.362894466627</v>
      </c>
      <c r="D602" s="1"/>
      <c r="E602" s="164">
        <f t="shared" ref="E602" si="73">+E590*(E590/E578)</f>
        <v>472513.1432007149</v>
      </c>
      <c r="F602" s="1">
        <v>0</v>
      </c>
      <c r="G602" s="1">
        <v>0</v>
      </c>
      <c r="H602" s="295">
        <f>'New Smyra Beach'!C530</f>
        <v>0</v>
      </c>
      <c r="I602" s="1"/>
      <c r="J602" s="1"/>
      <c r="K602" s="1"/>
      <c r="L602" s="1">
        <f t="shared" si="18"/>
        <v>568967.50609518157</v>
      </c>
      <c r="M602" s="54"/>
      <c r="O602" s="46"/>
      <c r="P602" s="299"/>
      <c r="Q602" s="299"/>
      <c r="R602" s="299"/>
      <c r="S602" s="299"/>
      <c r="T602" s="299"/>
      <c r="U602" s="299"/>
    </row>
    <row r="603" spans="1:21" x14ac:dyDescent="0.2">
      <c r="A603" s="299">
        <f t="shared" si="61"/>
        <v>2058</v>
      </c>
      <c r="B603" s="299">
        <f t="shared" si="62"/>
        <v>1</v>
      </c>
      <c r="C603" s="1">
        <f>'Florida_Keys FR'!C650</f>
        <v>96480.922080242279</v>
      </c>
      <c r="D603" s="1"/>
      <c r="E603" s="164">
        <f t="shared" ref="E603" si="74">+E591*(E591/E579)</f>
        <v>492914.86106250121</v>
      </c>
      <c r="F603" s="1">
        <v>0</v>
      </c>
      <c r="G603" s="1">
        <v>0</v>
      </c>
      <c r="H603" s="295">
        <f>'New Smyra Beach'!C531</f>
        <v>0</v>
      </c>
      <c r="I603" s="1"/>
      <c r="J603" s="1"/>
      <c r="K603" s="1"/>
      <c r="L603" s="1">
        <f t="shared" si="18"/>
        <v>589395.78314274352</v>
      </c>
      <c r="M603" s="54"/>
      <c r="O603" s="46"/>
      <c r="P603" s="299"/>
      <c r="Q603" s="299"/>
      <c r="R603" s="299"/>
      <c r="S603" s="299"/>
      <c r="T603" s="299"/>
      <c r="U603" s="299"/>
    </row>
    <row r="604" spans="1:21" x14ac:dyDescent="0.2">
      <c r="A604" s="299">
        <f t="shared" si="61"/>
        <v>2058</v>
      </c>
      <c r="B604" s="299">
        <f t="shared" si="62"/>
        <v>2</v>
      </c>
      <c r="C604" s="1">
        <f>'Florida_Keys FR'!C651</f>
        <v>91382.210192187151</v>
      </c>
      <c r="D604" s="1"/>
      <c r="E604" s="164">
        <f t="shared" ref="E604" si="75">+E592*(E592/E580)</f>
        <v>465271.10214236227</v>
      </c>
      <c r="F604" s="1">
        <v>0</v>
      </c>
      <c r="G604" s="1">
        <v>0</v>
      </c>
      <c r="H604" s="295">
        <f>'New Smyra Beach'!C532</f>
        <v>0</v>
      </c>
      <c r="I604" s="1"/>
      <c r="J604" s="1"/>
      <c r="K604" s="1"/>
      <c r="L604" s="1">
        <f t="shared" si="18"/>
        <v>556653.31233454938</v>
      </c>
      <c r="M604" s="54"/>
      <c r="O604" s="46"/>
      <c r="P604" s="299"/>
      <c r="Q604" s="299"/>
      <c r="R604" s="299"/>
      <c r="S604" s="299"/>
      <c r="T604" s="299"/>
      <c r="U604" s="299"/>
    </row>
    <row r="605" spans="1:21" x14ac:dyDescent="0.2">
      <c r="A605" s="299">
        <f t="shared" si="61"/>
        <v>2058</v>
      </c>
      <c r="B605" s="299">
        <f t="shared" si="62"/>
        <v>3</v>
      </c>
      <c r="C605" s="1">
        <f>'Florida_Keys FR'!C652</f>
        <v>102901.45772978994</v>
      </c>
      <c r="D605" s="1"/>
      <c r="E605" s="164">
        <f t="shared" ref="E605" si="76">+E593*(E593/E581)</f>
        <v>466244.99478898343</v>
      </c>
      <c r="F605" s="1">
        <v>0</v>
      </c>
      <c r="G605" s="1">
        <v>0</v>
      </c>
      <c r="H605" s="295">
        <f>'New Smyra Beach'!C533</f>
        <v>0</v>
      </c>
      <c r="I605" s="1"/>
      <c r="J605" s="1"/>
      <c r="K605" s="1"/>
      <c r="L605" s="1">
        <f t="shared" si="18"/>
        <v>569146.45251877338</v>
      </c>
      <c r="M605" s="54"/>
      <c r="O605" s="46"/>
      <c r="P605" s="299"/>
      <c r="Q605" s="299"/>
      <c r="R605" s="299"/>
      <c r="S605" s="299"/>
      <c r="T605" s="299"/>
      <c r="U605" s="299"/>
    </row>
    <row r="606" spans="1:21" x14ac:dyDescent="0.2">
      <c r="A606" s="299">
        <f t="shared" si="61"/>
        <v>2058</v>
      </c>
      <c r="B606" s="299">
        <f t="shared" si="62"/>
        <v>4</v>
      </c>
      <c r="C606" s="1">
        <f>'Florida_Keys FR'!C653</f>
        <v>107871.8828505897</v>
      </c>
      <c r="D606" s="1"/>
      <c r="E606" s="164">
        <f t="shared" ref="E606" si="77">+E594*(E594/E582)</f>
        <v>469951.28722013481</v>
      </c>
      <c r="F606" s="1">
        <v>0</v>
      </c>
      <c r="G606" s="1">
        <v>0</v>
      </c>
      <c r="H606" s="295">
        <f>'New Smyra Beach'!C534</f>
        <v>0</v>
      </c>
      <c r="I606" s="1"/>
      <c r="J606" s="1"/>
      <c r="K606" s="1"/>
      <c r="L606" s="1">
        <f t="shared" si="18"/>
        <v>577823.17007072456</v>
      </c>
      <c r="M606" s="54"/>
      <c r="O606" s="46"/>
      <c r="P606" s="299"/>
      <c r="Q606" s="299"/>
      <c r="R606" s="299"/>
      <c r="S606" s="299"/>
      <c r="T606" s="299"/>
      <c r="U606" s="299"/>
    </row>
    <row r="607" spans="1:21" x14ac:dyDescent="0.2">
      <c r="A607" s="299">
        <f t="shared" si="61"/>
        <v>2058</v>
      </c>
      <c r="B607" s="299">
        <f t="shared" si="62"/>
        <v>5</v>
      </c>
      <c r="C607" s="1">
        <f>'Florida_Keys FR'!C654</f>
        <v>123377.32864979442</v>
      </c>
      <c r="D607" s="1"/>
      <c r="E607" s="164">
        <f t="shared" ref="E607" si="78">+E595*(E595/E583)</f>
        <v>501595.0227319916</v>
      </c>
      <c r="F607" s="1">
        <v>0</v>
      </c>
      <c r="G607" s="1">
        <v>0</v>
      </c>
      <c r="H607" s="295">
        <f>'New Smyra Beach'!C535</f>
        <v>0</v>
      </c>
      <c r="I607" s="1"/>
      <c r="J607" s="1"/>
      <c r="K607" s="1"/>
      <c r="L607" s="1">
        <f t="shared" ref="L607:L670" si="79">SUM(C607:K607)</f>
        <v>624972.35138178605</v>
      </c>
      <c r="M607" s="54"/>
      <c r="O607" s="46"/>
      <c r="P607" s="299"/>
      <c r="Q607" s="299"/>
      <c r="R607" s="299"/>
      <c r="S607" s="299"/>
      <c r="T607" s="299"/>
      <c r="U607" s="299"/>
    </row>
    <row r="608" spans="1:21" x14ac:dyDescent="0.2">
      <c r="A608" s="299">
        <f t="shared" si="61"/>
        <v>2058</v>
      </c>
      <c r="B608" s="299">
        <f t="shared" si="62"/>
        <v>6</v>
      </c>
      <c r="C608" s="1">
        <f>'Florida_Keys FR'!C655</f>
        <v>134336.56414217176</v>
      </c>
      <c r="D608" s="1"/>
      <c r="E608" s="164">
        <f t="shared" ref="E608" si="80">+E596*(E596/E584)</f>
        <v>516550.91873403796</v>
      </c>
      <c r="F608" s="1">
        <v>0</v>
      </c>
      <c r="G608" s="1">
        <v>0</v>
      </c>
      <c r="H608" s="295">
        <f>'New Smyra Beach'!C536</f>
        <v>0</v>
      </c>
      <c r="I608" s="1"/>
      <c r="J608" s="1"/>
      <c r="K608" s="1"/>
      <c r="L608" s="1">
        <f t="shared" si="79"/>
        <v>650887.48287620977</v>
      </c>
      <c r="M608" s="54"/>
      <c r="O608" s="46"/>
      <c r="P608" s="299"/>
      <c r="Q608" s="299"/>
      <c r="R608" s="299"/>
      <c r="S608" s="299"/>
      <c r="T608" s="299"/>
      <c r="U608" s="299"/>
    </row>
    <row r="609" spans="1:21" x14ac:dyDescent="0.2">
      <c r="A609" s="299">
        <f t="shared" si="61"/>
        <v>2058</v>
      </c>
      <c r="B609" s="299">
        <f t="shared" si="62"/>
        <v>7</v>
      </c>
      <c r="C609" s="1">
        <f>'Florida_Keys FR'!C656</f>
        <v>146447.7790906349</v>
      </c>
      <c r="D609" s="1"/>
      <c r="E609" s="164">
        <f t="shared" ref="E609" si="81">+E597*(E597/E585)</f>
        <v>528305.78231415851</v>
      </c>
      <c r="F609" s="1">
        <v>0</v>
      </c>
      <c r="G609" s="1">
        <v>0</v>
      </c>
      <c r="H609" s="295">
        <f>'New Smyra Beach'!C537</f>
        <v>0</v>
      </c>
      <c r="I609" s="1"/>
      <c r="J609" s="1"/>
      <c r="K609" s="1"/>
      <c r="L609" s="1">
        <f t="shared" si="79"/>
        <v>674753.56140479341</v>
      </c>
      <c r="M609" s="54"/>
      <c r="O609" s="46"/>
      <c r="P609" s="299"/>
      <c r="Q609" s="299"/>
      <c r="R609" s="299"/>
      <c r="S609" s="299"/>
      <c r="T609" s="299"/>
      <c r="U609" s="299"/>
    </row>
    <row r="610" spans="1:21" x14ac:dyDescent="0.2">
      <c r="A610" s="299">
        <f t="shared" si="61"/>
        <v>2058</v>
      </c>
      <c r="B610" s="299">
        <f t="shared" si="62"/>
        <v>8</v>
      </c>
      <c r="C610" s="1">
        <f>'Florida_Keys FR'!C657</f>
        <v>145323.49835467816</v>
      </c>
      <c r="D610" s="1"/>
      <c r="E610" s="164">
        <f t="shared" ref="E610" si="82">+E598*(E598/E586)</f>
        <v>527270.02160362166</v>
      </c>
      <c r="F610" s="1">
        <v>0</v>
      </c>
      <c r="G610" s="1">
        <v>0</v>
      </c>
      <c r="H610" s="295">
        <f>'New Smyra Beach'!C538</f>
        <v>0</v>
      </c>
      <c r="I610" s="1"/>
      <c r="J610" s="1"/>
      <c r="K610" s="1"/>
      <c r="L610" s="1">
        <f t="shared" si="79"/>
        <v>672593.51995829982</v>
      </c>
      <c r="M610" s="54"/>
      <c r="O610" s="46"/>
      <c r="P610" s="299"/>
      <c r="Q610" s="299"/>
      <c r="R610" s="299"/>
      <c r="S610" s="299"/>
      <c r="T610" s="299"/>
      <c r="U610" s="299"/>
    </row>
    <row r="611" spans="1:21" x14ac:dyDescent="0.2">
      <c r="A611" s="299">
        <f t="shared" si="61"/>
        <v>2058</v>
      </c>
      <c r="B611" s="299">
        <f t="shared" si="62"/>
        <v>9</v>
      </c>
      <c r="C611" s="1">
        <f>'Florida_Keys FR'!C658</f>
        <v>124455.95267499531</v>
      </c>
      <c r="D611" s="1"/>
      <c r="E611" s="164">
        <f t="shared" ref="E611" si="83">+E599*(E599/E587)</f>
        <v>511830.68423696281</v>
      </c>
      <c r="F611" s="1">
        <v>0</v>
      </c>
      <c r="G611" s="1">
        <v>0</v>
      </c>
      <c r="H611" s="295">
        <f>'New Smyra Beach'!C539</f>
        <v>0</v>
      </c>
      <c r="I611" s="1"/>
      <c r="J611" s="1"/>
      <c r="K611" s="1"/>
      <c r="L611" s="1">
        <f t="shared" si="79"/>
        <v>636286.63691195811</v>
      </c>
      <c r="M611" s="54"/>
      <c r="O611" s="46"/>
      <c r="P611" s="299"/>
      <c r="Q611" s="299"/>
      <c r="R611" s="299"/>
      <c r="S611" s="299"/>
      <c r="T611" s="299"/>
      <c r="U611" s="299"/>
    </row>
    <row r="612" spans="1:21" x14ac:dyDescent="0.2">
      <c r="A612" s="299">
        <f t="shared" si="61"/>
        <v>2058</v>
      </c>
      <c r="B612" s="299">
        <f t="shared" si="62"/>
        <v>10</v>
      </c>
      <c r="C612" s="1">
        <f>'Florida_Keys FR'!C659</f>
        <v>114945.10949533604</v>
      </c>
      <c r="D612" s="1"/>
      <c r="E612" s="164">
        <f t="shared" ref="E612" si="84">+E600*(E600/E588)</f>
        <v>490104.71070148569</v>
      </c>
      <c r="F612" s="1">
        <v>0</v>
      </c>
      <c r="G612" s="1">
        <v>0</v>
      </c>
      <c r="H612" s="295">
        <f>'New Smyra Beach'!C540</f>
        <v>0</v>
      </c>
      <c r="I612" s="1"/>
      <c r="J612" s="1"/>
      <c r="K612" s="1"/>
      <c r="L612" s="1">
        <f t="shared" si="79"/>
        <v>605049.8201968217</v>
      </c>
      <c r="M612" s="54"/>
      <c r="O612" s="46"/>
      <c r="P612" s="299"/>
      <c r="Q612" s="299"/>
      <c r="R612" s="299"/>
      <c r="S612" s="299"/>
      <c r="T612" s="299"/>
      <c r="U612" s="299"/>
    </row>
    <row r="613" spans="1:21" x14ac:dyDescent="0.2">
      <c r="A613" s="299">
        <f t="shared" si="61"/>
        <v>2058</v>
      </c>
      <c r="B613" s="299">
        <f t="shared" si="62"/>
        <v>11</v>
      </c>
      <c r="C613" s="1">
        <f>'Florida_Keys FR'!C660</f>
        <v>94905.351884384014</v>
      </c>
      <c r="D613" s="1"/>
      <c r="E613" s="164">
        <f t="shared" ref="E613" si="85">+E601*(E601/E589)</f>
        <v>466391.91488396714</v>
      </c>
      <c r="F613" s="1">
        <v>0</v>
      </c>
      <c r="G613" s="1">
        <v>0</v>
      </c>
      <c r="H613" s="295">
        <f>'New Smyra Beach'!C541</f>
        <v>0</v>
      </c>
      <c r="I613" s="1"/>
      <c r="J613" s="1"/>
      <c r="K613" s="1"/>
      <c r="L613" s="1">
        <f t="shared" si="79"/>
        <v>561297.2667683512</v>
      </c>
      <c r="M613" s="54"/>
      <c r="O613" s="46"/>
      <c r="P613" s="299"/>
      <c r="Q613" s="299"/>
      <c r="R613" s="299"/>
      <c r="S613" s="299"/>
      <c r="T613" s="299"/>
      <c r="U613" s="299"/>
    </row>
    <row r="614" spans="1:21" x14ac:dyDescent="0.2">
      <c r="A614" s="299">
        <f t="shared" si="61"/>
        <v>2058</v>
      </c>
      <c r="B614" s="299">
        <f t="shared" si="62"/>
        <v>12</v>
      </c>
      <c r="C614" s="1">
        <f>'Florida_Keys FR'!C661</f>
        <v>97670.537716319508</v>
      </c>
      <c r="D614" s="1"/>
      <c r="E614" s="164">
        <f t="shared" ref="E614" si="86">+E602*(E602/E590)</f>
        <v>477828.09409811674</v>
      </c>
      <c r="F614" s="1">
        <v>0</v>
      </c>
      <c r="G614" s="1">
        <v>0</v>
      </c>
      <c r="H614" s="295">
        <f>'New Smyra Beach'!C542</f>
        <v>0</v>
      </c>
      <c r="I614" s="1"/>
      <c r="J614" s="1"/>
      <c r="K614" s="1"/>
      <c r="L614" s="1">
        <f t="shared" si="79"/>
        <v>575498.63181443629</v>
      </c>
      <c r="M614" s="54"/>
      <c r="O614" s="46"/>
      <c r="P614" s="299"/>
      <c r="Q614" s="299"/>
      <c r="R614" s="299"/>
      <c r="S614" s="299"/>
      <c r="T614" s="299"/>
      <c r="U614" s="299"/>
    </row>
    <row r="615" spans="1:21" x14ac:dyDescent="0.2">
      <c r="A615" s="299">
        <f t="shared" si="61"/>
        <v>2059</v>
      </c>
      <c r="B615" s="299">
        <f t="shared" si="62"/>
        <v>1</v>
      </c>
      <c r="C615" s="1">
        <f>'Florida_Keys FR'!C662</f>
        <v>97697.431781846259</v>
      </c>
      <c r="D615" s="1"/>
      <c r="E615" s="164">
        <f t="shared" ref="E615" si="87">+E603*(E603/E591)</f>
        <v>497743.33544781036</v>
      </c>
      <c r="F615" s="1">
        <v>0</v>
      </c>
      <c r="G615" s="1">
        <v>0</v>
      </c>
      <c r="H615" s="295">
        <f>'New Smyra Beach'!C543</f>
        <v>0</v>
      </c>
      <c r="I615" s="1"/>
      <c r="J615" s="1"/>
      <c r="K615" s="1"/>
      <c r="L615" s="1">
        <f t="shared" si="79"/>
        <v>595440.76722965657</v>
      </c>
      <c r="M615" s="54"/>
      <c r="O615" s="46"/>
      <c r="P615" s="299"/>
      <c r="Q615" s="299"/>
      <c r="R615" s="299"/>
      <c r="S615" s="299"/>
      <c r="T615" s="299"/>
      <c r="U615" s="299"/>
    </row>
    <row r="616" spans="1:21" x14ac:dyDescent="0.2">
      <c r="A616" s="299">
        <f t="shared" si="61"/>
        <v>2059</v>
      </c>
      <c r="B616" s="299">
        <f t="shared" si="62"/>
        <v>2</v>
      </c>
      <c r="C616" s="1">
        <f>'Florida_Keys FR'!C663</f>
        <v>92534.431199780272</v>
      </c>
      <c r="D616" s="1"/>
      <c r="E616" s="164">
        <f t="shared" ref="E616" si="88">+E604*(E604/E592)</f>
        <v>470114.85278597497</v>
      </c>
      <c r="F616" s="1">
        <v>0</v>
      </c>
      <c r="G616" s="1">
        <v>0</v>
      </c>
      <c r="H616" s="295">
        <f>'New Smyra Beach'!C544</f>
        <v>0</v>
      </c>
      <c r="I616" s="1"/>
      <c r="J616" s="1"/>
      <c r="K616" s="1"/>
      <c r="L616" s="1">
        <f t="shared" si="79"/>
        <v>562649.28398575529</v>
      </c>
      <c r="M616" s="54"/>
      <c r="O616" s="46"/>
      <c r="P616" s="299"/>
      <c r="Q616" s="299"/>
      <c r="R616" s="299"/>
      <c r="S616" s="299"/>
      <c r="T616" s="299"/>
      <c r="U616" s="299"/>
    </row>
    <row r="617" spans="1:21" x14ac:dyDescent="0.2">
      <c r="A617" s="299">
        <f t="shared" si="61"/>
        <v>2059</v>
      </c>
      <c r="B617" s="299">
        <f t="shared" si="62"/>
        <v>3</v>
      </c>
      <c r="C617" s="1">
        <f>'Florida_Keys FR'!C664</f>
        <v>104198.92275125148</v>
      </c>
      <c r="D617" s="1"/>
      <c r="E617" s="164">
        <f t="shared" ref="E617" si="89">+E605*(E605/E593)</f>
        <v>471000.97144646407</v>
      </c>
      <c r="F617" s="1">
        <v>0</v>
      </c>
      <c r="G617" s="1">
        <v>0</v>
      </c>
      <c r="H617" s="295">
        <f>'New Smyra Beach'!C545</f>
        <v>0</v>
      </c>
      <c r="I617" s="1"/>
      <c r="J617" s="1"/>
      <c r="K617" s="1"/>
      <c r="L617" s="1">
        <f t="shared" si="79"/>
        <v>575199.89419771556</v>
      </c>
      <c r="M617" s="54"/>
      <c r="O617" s="46"/>
      <c r="P617" s="299"/>
      <c r="Q617" s="299"/>
      <c r="R617" s="299"/>
      <c r="S617" s="299"/>
      <c r="T617" s="299"/>
      <c r="U617" s="299"/>
    </row>
    <row r="618" spans="1:21" x14ac:dyDescent="0.2">
      <c r="A618" s="299">
        <f t="shared" si="61"/>
        <v>2059</v>
      </c>
      <c r="B618" s="299">
        <f t="shared" si="62"/>
        <v>4</v>
      </c>
      <c r="C618" s="1">
        <f>'Florida_Keys FR'!C665</f>
        <v>109232.01902247329</v>
      </c>
      <c r="D618" s="1"/>
      <c r="E618" s="164">
        <f t="shared" ref="E618" si="90">+E606*(E606/E594)</f>
        <v>474627.61147332127</v>
      </c>
      <c r="F618" s="1">
        <v>0</v>
      </c>
      <c r="G618" s="1">
        <v>0</v>
      </c>
      <c r="H618" s="295">
        <f>'New Smyra Beach'!C546</f>
        <v>0</v>
      </c>
      <c r="I618" s="1"/>
      <c r="J618" s="1"/>
      <c r="K618" s="1"/>
      <c r="L618" s="1">
        <f t="shared" si="79"/>
        <v>583859.63049579458</v>
      </c>
      <c r="M618" s="54"/>
      <c r="O618" s="46"/>
      <c r="P618" s="299"/>
      <c r="Q618" s="299"/>
      <c r="R618" s="299"/>
      <c r="S618" s="299"/>
      <c r="T618" s="299"/>
      <c r="U618" s="299"/>
    </row>
    <row r="619" spans="1:21" x14ac:dyDescent="0.2">
      <c r="A619" s="299">
        <f t="shared" si="61"/>
        <v>2059</v>
      </c>
      <c r="B619" s="299">
        <f t="shared" si="62"/>
        <v>5</v>
      </c>
      <c r="C619" s="1">
        <f>'Florida_Keys FR'!C666</f>
        <v>124932.97005562199</v>
      </c>
      <c r="D619" s="1"/>
      <c r="E619" s="164">
        <f t="shared" ref="E619" si="91">+E607*(E607/E595)</f>
        <v>506178.61115315434</v>
      </c>
      <c r="F619" s="1">
        <v>0</v>
      </c>
      <c r="G619" s="1">
        <v>0</v>
      </c>
      <c r="H619" s="295">
        <f>'New Smyra Beach'!C547</f>
        <v>0</v>
      </c>
      <c r="I619" s="1"/>
      <c r="J619" s="1"/>
      <c r="K619" s="1"/>
      <c r="L619" s="1">
        <f t="shared" si="79"/>
        <v>631111.58120877633</v>
      </c>
      <c r="M619" s="54"/>
      <c r="O619" s="46"/>
      <c r="P619" s="299"/>
      <c r="Q619" s="299"/>
      <c r="R619" s="299"/>
      <c r="S619" s="299"/>
      <c r="T619" s="299"/>
      <c r="U619" s="299"/>
    </row>
    <row r="620" spans="1:21" x14ac:dyDescent="0.2">
      <c r="A620" s="299">
        <f t="shared" si="61"/>
        <v>2059</v>
      </c>
      <c r="B620" s="299">
        <f t="shared" si="62"/>
        <v>6</v>
      </c>
      <c r="C620" s="1">
        <f>'Florida_Keys FR'!C667</f>
        <v>136030.38847588998</v>
      </c>
      <c r="D620" s="1"/>
      <c r="E620" s="164">
        <f t="shared" ref="E620" si="92">+E608*(E608/E596)</f>
        <v>521176.11585355987</v>
      </c>
      <c r="F620" s="1">
        <v>0</v>
      </c>
      <c r="G620" s="1">
        <v>0</v>
      </c>
      <c r="H620" s="295">
        <f>'New Smyra Beach'!C548</f>
        <v>0</v>
      </c>
      <c r="I620" s="1"/>
      <c r="J620" s="1"/>
      <c r="K620" s="1"/>
      <c r="L620" s="1">
        <f t="shared" si="79"/>
        <v>657206.50432944985</v>
      </c>
      <c r="M620" s="54"/>
      <c r="O620" s="46"/>
      <c r="P620" s="299"/>
      <c r="Q620" s="299"/>
      <c r="R620" s="299"/>
      <c r="S620" s="299"/>
      <c r="T620" s="299"/>
      <c r="U620" s="299"/>
    </row>
    <row r="621" spans="1:21" x14ac:dyDescent="0.2">
      <c r="A621" s="299">
        <f t="shared" si="61"/>
        <v>2059</v>
      </c>
      <c r="B621" s="299">
        <f t="shared" si="62"/>
        <v>7</v>
      </c>
      <c r="C621" s="1">
        <f>'Florida_Keys FR'!C668</f>
        <v>148294.31144336189</v>
      </c>
      <c r="D621" s="1"/>
      <c r="E621" s="164">
        <f t="shared" ref="E621" si="93">+E609*(E609/E597)</f>
        <v>532965.68415104866</v>
      </c>
      <c r="F621" s="1">
        <v>0</v>
      </c>
      <c r="G621" s="1">
        <v>0</v>
      </c>
      <c r="H621" s="295">
        <f>'New Smyra Beach'!C549</f>
        <v>0</v>
      </c>
      <c r="I621" s="1"/>
      <c r="J621" s="1"/>
      <c r="K621" s="1"/>
      <c r="L621" s="1">
        <f t="shared" si="79"/>
        <v>681259.99559441057</v>
      </c>
      <c r="M621" s="54"/>
      <c r="O621" s="46"/>
      <c r="P621" s="299"/>
      <c r="Q621" s="299"/>
      <c r="R621" s="299"/>
      <c r="S621" s="299"/>
      <c r="T621" s="299"/>
      <c r="U621" s="299"/>
    </row>
    <row r="622" spans="1:21" x14ac:dyDescent="0.2">
      <c r="A622" s="299">
        <f t="shared" si="61"/>
        <v>2059</v>
      </c>
      <c r="B622" s="299">
        <f t="shared" si="62"/>
        <v>8</v>
      </c>
      <c r="C622" s="1">
        <f>'Florida_Keys FR'!C669</f>
        <v>147155.8548642112</v>
      </c>
      <c r="D622" s="1"/>
      <c r="E622" s="164">
        <f t="shared" ref="E622" si="94">+E610*(E610/E598)</f>
        <v>531921.90368756989</v>
      </c>
      <c r="F622" s="1">
        <v>0</v>
      </c>
      <c r="G622" s="1">
        <v>0</v>
      </c>
      <c r="H622" s="295">
        <f>'New Smyra Beach'!C550</f>
        <v>0</v>
      </c>
      <c r="I622" s="1"/>
      <c r="J622" s="1"/>
      <c r="K622" s="1"/>
      <c r="L622" s="1">
        <f t="shared" si="79"/>
        <v>679077.75855178107</v>
      </c>
      <c r="M622" s="54"/>
      <c r="O622" s="46"/>
      <c r="P622" s="299"/>
      <c r="Q622" s="299"/>
      <c r="R622" s="299"/>
      <c r="S622" s="299"/>
      <c r="T622" s="299"/>
      <c r="U622" s="299"/>
    </row>
    <row r="623" spans="1:21" x14ac:dyDescent="0.2">
      <c r="A623" s="299">
        <f t="shared" si="61"/>
        <v>2059</v>
      </c>
      <c r="B623" s="299">
        <f t="shared" si="62"/>
        <v>9</v>
      </c>
      <c r="C623" s="1">
        <f>'Florida_Keys FR'!C670</f>
        <v>126025.19424718479</v>
      </c>
      <c r="D623" s="1"/>
      <c r="E623" s="164">
        <f t="shared" ref="E623" si="95">+E611*(E611/E599)</f>
        <v>516558.4942136957</v>
      </c>
      <c r="F623" s="1">
        <v>0</v>
      </c>
      <c r="G623" s="1">
        <v>0</v>
      </c>
      <c r="H623" s="295">
        <f>'New Smyra Beach'!C551</f>
        <v>0</v>
      </c>
      <c r="I623" s="1"/>
      <c r="J623" s="1"/>
      <c r="K623" s="1"/>
      <c r="L623" s="1">
        <f t="shared" si="79"/>
        <v>642583.68846088042</v>
      </c>
      <c r="M623" s="54"/>
      <c r="O623" s="46"/>
      <c r="P623" s="299"/>
      <c r="Q623" s="299"/>
      <c r="R623" s="299"/>
      <c r="S623" s="299"/>
      <c r="T623" s="299"/>
      <c r="U623" s="299"/>
    </row>
    <row r="624" spans="1:21" x14ac:dyDescent="0.2">
      <c r="A624" s="299">
        <f t="shared" si="61"/>
        <v>2059</v>
      </c>
      <c r="B624" s="299">
        <f t="shared" si="62"/>
        <v>10</v>
      </c>
      <c r="C624" s="1">
        <f>'Florida_Keys FR'!C671</f>
        <v>116394.43064440948</v>
      </c>
      <c r="D624" s="1"/>
      <c r="E624" s="164">
        <f t="shared" ref="E624" si="96">+E612*(E612/E600)</f>
        <v>494996.09594690823</v>
      </c>
      <c r="F624" s="1">
        <v>0</v>
      </c>
      <c r="G624" s="1">
        <v>0</v>
      </c>
      <c r="H624" s="295">
        <f>'New Smyra Beach'!C552</f>
        <v>0</v>
      </c>
      <c r="I624" s="1"/>
      <c r="J624" s="1"/>
      <c r="K624" s="1"/>
      <c r="L624" s="1">
        <f t="shared" si="79"/>
        <v>611390.52659131773</v>
      </c>
      <c r="M624" s="54"/>
      <c r="O624" s="46"/>
      <c r="P624" s="299"/>
      <c r="Q624" s="299"/>
      <c r="R624" s="299"/>
      <c r="S624" s="299"/>
      <c r="T624" s="299"/>
      <c r="U624" s="299"/>
    </row>
    <row r="625" spans="1:21" x14ac:dyDescent="0.2">
      <c r="A625" s="299">
        <f t="shared" si="61"/>
        <v>2059</v>
      </c>
      <c r="B625" s="299">
        <f t="shared" si="62"/>
        <v>11</v>
      </c>
      <c r="C625" s="1">
        <f>'Florida_Keys FR'!C672</f>
        <v>96101.995519334625</v>
      </c>
      <c r="D625" s="1"/>
      <c r="E625" s="164">
        <f t="shared" ref="E625" si="97">+E613*(E613/E601)</f>
        <v>471610.49080690043</v>
      </c>
      <c r="F625" s="1">
        <v>0</v>
      </c>
      <c r="G625" s="1">
        <v>0</v>
      </c>
      <c r="H625" s="295">
        <f>'New Smyra Beach'!C553</f>
        <v>0</v>
      </c>
      <c r="I625" s="1"/>
      <c r="J625" s="1"/>
      <c r="K625" s="1"/>
      <c r="L625" s="1">
        <f t="shared" si="79"/>
        <v>567712.48632623511</v>
      </c>
      <c r="M625" s="54"/>
      <c r="O625" s="46"/>
      <c r="P625" s="299"/>
      <c r="Q625" s="299"/>
      <c r="R625" s="299"/>
      <c r="S625" s="299"/>
      <c r="T625" s="299"/>
      <c r="U625" s="299"/>
    </row>
    <row r="626" spans="1:21" x14ac:dyDescent="0.2">
      <c r="A626" s="299">
        <f t="shared" si="61"/>
        <v>2059</v>
      </c>
      <c r="B626" s="299">
        <f t="shared" si="62"/>
        <v>12</v>
      </c>
      <c r="C626" s="1">
        <f>'Florida_Keys FR'!C673</f>
        <v>98902.047056517898</v>
      </c>
      <c r="D626" s="1"/>
      <c r="E626" s="164">
        <f t="shared" ref="E626" si="98">+E614*(E614/E602)</f>
        <v>483202.82894745364</v>
      </c>
      <c r="F626" s="1">
        <v>0</v>
      </c>
      <c r="G626" s="1">
        <v>0</v>
      </c>
      <c r="H626" s="295">
        <f>'New Smyra Beach'!C554</f>
        <v>0</v>
      </c>
      <c r="I626" s="1"/>
      <c r="J626" s="1"/>
      <c r="K626" s="1"/>
      <c r="L626" s="1">
        <f t="shared" si="79"/>
        <v>582104.87600397156</v>
      </c>
      <c r="M626" s="54"/>
      <c r="O626" s="46"/>
      <c r="P626" s="299"/>
      <c r="Q626" s="299"/>
      <c r="R626" s="299"/>
      <c r="S626" s="299"/>
      <c r="T626" s="299"/>
      <c r="U626" s="299"/>
    </row>
    <row r="627" spans="1:21" x14ac:dyDescent="0.2">
      <c r="A627" s="299">
        <f t="shared" si="61"/>
        <v>2060</v>
      </c>
      <c r="B627" s="299">
        <f t="shared" si="62"/>
        <v>1</v>
      </c>
      <c r="C627" s="1">
        <f>'Florida_Keys FR'!C674</f>
        <v>98929.280224231188</v>
      </c>
      <c r="D627" s="1"/>
      <c r="E627" s="164">
        <f t="shared" ref="E627" si="99">+E615*(E615/E603)</f>
        <v>502619.10839668749</v>
      </c>
      <c r="F627" s="1">
        <v>0</v>
      </c>
      <c r="G627" s="1">
        <v>0</v>
      </c>
      <c r="H627" s="295">
        <f>'New Smyra Beach'!C555</f>
        <v>0</v>
      </c>
      <c r="I627" s="1"/>
      <c r="J627" s="1"/>
      <c r="K627" s="1"/>
      <c r="L627" s="1">
        <f t="shared" si="79"/>
        <v>601548.38862091862</v>
      </c>
      <c r="M627" s="54"/>
      <c r="O627" s="46"/>
      <c r="P627" s="299"/>
      <c r="Q627" s="299"/>
      <c r="R627" s="299"/>
      <c r="S627" s="299"/>
      <c r="T627" s="299"/>
      <c r="U627" s="299"/>
    </row>
    <row r="628" spans="1:21" x14ac:dyDescent="0.2">
      <c r="A628" s="299">
        <f t="shared" si="61"/>
        <v>2060</v>
      </c>
      <c r="B628" s="299">
        <f t="shared" si="62"/>
        <v>2</v>
      </c>
      <c r="C628" s="1">
        <f>'Florida_Keys FR'!C675</f>
        <v>93701.180344168795</v>
      </c>
      <c r="D628" s="1"/>
      <c r="E628" s="164">
        <f t="shared" ref="E628" si="100">+E616*(E616/E604)</f>
        <v>475009.02977283031</v>
      </c>
      <c r="F628" s="1">
        <v>0</v>
      </c>
      <c r="G628" s="1">
        <v>0</v>
      </c>
      <c r="H628" s="295">
        <f>'New Smyra Beach'!C556</f>
        <v>0</v>
      </c>
      <c r="I628" s="1"/>
      <c r="J628" s="1"/>
      <c r="K628" s="1"/>
      <c r="L628" s="1">
        <f t="shared" si="79"/>
        <v>568710.21011699911</v>
      </c>
      <c r="M628" s="54"/>
      <c r="O628" s="46"/>
      <c r="P628" s="299"/>
      <c r="Q628" s="299"/>
      <c r="R628" s="299"/>
      <c r="S628" s="299"/>
      <c r="T628" s="299"/>
      <c r="U628" s="299"/>
    </row>
    <row r="629" spans="1:21" x14ac:dyDescent="0.2">
      <c r="A629" s="299">
        <f t="shared" si="61"/>
        <v>2060</v>
      </c>
      <c r="B629" s="299">
        <f t="shared" si="62"/>
        <v>3</v>
      </c>
      <c r="C629" s="1">
        <f>'Florida_Keys FR'!C676</f>
        <v>105512.7472638131</v>
      </c>
      <c r="D629" s="1"/>
      <c r="E629" s="164">
        <f t="shared" ref="E629" si="101">+E617*(E617/E605)</f>
        <v>475805.46189866489</v>
      </c>
      <c r="F629" s="1">
        <v>0</v>
      </c>
      <c r="G629" s="1">
        <v>0</v>
      </c>
      <c r="H629" s="295">
        <f>'New Smyra Beach'!C557</f>
        <v>0</v>
      </c>
      <c r="I629" s="1"/>
      <c r="J629" s="1"/>
      <c r="K629" s="1"/>
      <c r="L629" s="1">
        <f t="shared" si="79"/>
        <v>581318.20916247799</v>
      </c>
      <c r="M629" s="54"/>
      <c r="O629" s="46"/>
      <c r="P629" s="299"/>
      <c r="Q629" s="299"/>
      <c r="R629" s="299"/>
      <c r="S629" s="299"/>
      <c r="T629" s="299"/>
      <c r="U629" s="299"/>
    </row>
    <row r="630" spans="1:21" x14ac:dyDescent="0.2">
      <c r="A630" s="299">
        <f t="shared" si="61"/>
        <v>2060</v>
      </c>
      <c r="B630" s="299">
        <f t="shared" si="62"/>
        <v>4</v>
      </c>
      <c r="C630" s="1">
        <f>'Florida_Keys FR'!C677</f>
        <v>110609.3048941413</v>
      </c>
      <c r="D630" s="1"/>
      <c r="E630" s="164">
        <f t="shared" ref="E630" si="102">+E618*(E618/E606)</f>
        <v>479350.46822703624</v>
      </c>
      <c r="F630" s="1">
        <v>0</v>
      </c>
      <c r="G630" s="1">
        <v>0</v>
      </c>
      <c r="H630" s="295">
        <f>'New Smyra Beach'!C558</f>
        <v>0</v>
      </c>
      <c r="I630" s="1"/>
      <c r="J630" s="1"/>
      <c r="K630" s="1"/>
      <c r="L630" s="1">
        <f t="shared" si="79"/>
        <v>589959.77312117757</v>
      </c>
      <c r="M630" s="54"/>
      <c r="O630" s="46"/>
      <c r="P630" s="299"/>
      <c r="Q630" s="299"/>
      <c r="R630" s="299"/>
      <c r="S630" s="299"/>
      <c r="T630" s="299"/>
      <c r="U630" s="299"/>
    </row>
    <row r="631" spans="1:21" x14ac:dyDescent="0.2">
      <c r="A631" s="299">
        <f t="shared" si="61"/>
        <v>2060</v>
      </c>
      <c r="B631" s="299">
        <f t="shared" si="62"/>
        <v>5</v>
      </c>
      <c r="C631" s="1">
        <f>'Florida_Keys FR'!C678</f>
        <v>126508.22624975799</v>
      </c>
      <c r="D631" s="1"/>
      <c r="E631" s="164">
        <f t="shared" ref="E631" si="103">+E619*(E619/E607)</f>
        <v>510804.0845250492</v>
      </c>
      <c r="F631" s="1">
        <v>0</v>
      </c>
      <c r="G631" s="1">
        <v>0</v>
      </c>
      <c r="H631" s="295">
        <f>'New Smyra Beach'!C559</f>
        <v>0</v>
      </c>
      <c r="I631" s="1"/>
      <c r="J631" s="1"/>
      <c r="K631" s="1"/>
      <c r="L631" s="1">
        <f t="shared" si="79"/>
        <v>637312.31077480724</v>
      </c>
      <c r="M631" s="54"/>
      <c r="O631" s="46"/>
      <c r="P631" s="299"/>
      <c r="Q631" s="299"/>
      <c r="R631" s="299"/>
      <c r="S631" s="299"/>
      <c r="T631" s="299"/>
      <c r="U631" s="299"/>
    </row>
    <row r="632" spans="1:21" x14ac:dyDescent="0.2">
      <c r="A632" s="299">
        <f t="shared" si="61"/>
        <v>2060</v>
      </c>
      <c r="B632" s="299">
        <f t="shared" si="62"/>
        <v>6</v>
      </c>
      <c r="C632" s="1">
        <f>'Florida_Keys FR'!C679</f>
        <v>137745.5699203235</v>
      </c>
      <c r="D632" s="1"/>
      <c r="E632" s="164">
        <f t="shared" ref="E632" si="104">+E620*(E620/E608)</f>
        <v>525842.72698981967</v>
      </c>
      <c r="F632" s="1">
        <v>0</v>
      </c>
      <c r="G632" s="1">
        <v>0</v>
      </c>
      <c r="H632" s="295">
        <f>'New Smyra Beach'!C560</f>
        <v>0</v>
      </c>
      <c r="I632" s="1"/>
      <c r="J632" s="1"/>
      <c r="K632" s="1"/>
      <c r="L632" s="1">
        <f t="shared" si="79"/>
        <v>663588.29691014322</v>
      </c>
      <c r="M632" s="54"/>
      <c r="O632" s="46"/>
      <c r="P632" s="299"/>
      <c r="Q632" s="299"/>
      <c r="R632" s="299"/>
      <c r="S632" s="299"/>
      <c r="T632" s="299"/>
      <c r="U632" s="299"/>
    </row>
    <row r="633" spans="1:21" x14ac:dyDescent="0.2">
      <c r="A633" s="299">
        <f t="shared" si="61"/>
        <v>2060</v>
      </c>
      <c r="B633" s="299">
        <f t="shared" si="62"/>
        <v>7</v>
      </c>
      <c r="C633" s="1">
        <f>'Florida_Keys FR'!C680</f>
        <v>150164.12637333819</v>
      </c>
      <c r="D633" s="1"/>
      <c r="E633" s="164">
        <f t="shared" ref="E633" si="105">+E621*(E621/E609)</f>
        <v>537666.68848171493</v>
      </c>
      <c r="F633" s="1">
        <v>0</v>
      </c>
      <c r="G633" s="1">
        <v>0</v>
      </c>
      <c r="H633" s="295">
        <f>'New Smyra Beach'!C561</f>
        <v>0</v>
      </c>
      <c r="I633" s="1"/>
      <c r="J633" s="1"/>
      <c r="K633" s="1"/>
      <c r="L633" s="1">
        <f t="shared" si="79"/>
        <v>687830.81485505309</v>
      </c>
      <c r="M633" s="54"/>
      <c r="O633" s="46"/>
      <c r="P633" s="299"/>
      <c r="Q633" s="299"/>
      <c r="R633" s="299"/>
      <c r="S633" s="299"/>
      <c r="T633" s="299"/>
      <c r="U633" s="299"/>
    </row>
    <row r="634" spans="1:21" x14ac:dyDescent="0.2">
      <c r="A634" s="299">
        <f t="shared" si="61"/>
        <v>2060</v>
      </c>
      <c r="B634" s="299">
        <f t="shared" si="62"/>
        <v>8</v>
      </c>
      <c r="C634" s="1">
        <f>'Florida_Keys FR'!C681</f>
        <v>149011.31521046744</v>
      </c>
      <c r="D634" s="1"/>
      <c r="E634" s="164">
        <f t="shared" ref="E634" si="106">+E622*(E622/E610)</f>
        <v>536614.82737456076</v>
      </c>
      <c r="F634" s="1">
        <v>0</v>
      </c>
      <c r="G634" s="1">
        <v>0</v>
      </c>
      <c r="H634" s="295">
        <f>'New Smyra Beach'!C562</f>
        <v>0</v>
      </c>
      <c r="I634" s="1"/>
      <c r="J634" s="1"/>
      <c r="K634" s="1"/>
      <c r="L634" s="1">
        <f t="shared" si="79"/>
        <v>685626.1425850282</v>
      </c>
      <c r="M634" s="54"/>
      <c r="O634" s="46"/>
      <c r="P634" s="299"/>
      <c r="Q634" s="299"/>
      <c r="R634" s="299"/>
      <c r="S634" s="299"/>
      <c r="T634" s="299"/>
      <c r="U634" s="299"/>
    </row>
    <row r="635" spans="1:21" x14ac:dyDescent="0.2">
      <c r="A635" s="299">
        <f t="shared" si="61"/>
        <v>2060</v>
      </c>
      <c r="B635" s="299">
        <f t="shared" si="62"/>
        <v>9</v>
      </c>
      <c r="C635" s="1">
        <f>'Florida_Keys FR'!C682</f>
        <v>127614.22208960851</v>
      </c>
      <c r="D635" s="1"/>
      <c r="E635" s="164">
        <f t="shared" ref="E635" si="107">+E623*(E623/E611)</f>
        <v>521329.97524780064</v>
      </c>
      <c r="F635" s="1">
        <v>0</v>
      </c>
      <c r="G635" s="1">
        <v>0</v>
      </c>
      <c r="H635" s="295">
        <f>'New Smyra Beach'!C563</f>
        <v>0</v>
      </c>
      <c r="I635" s="1"/>
      <c r="J635" s="1"/>
      <c r="K635" s="1"/>
      <c r="L635" s="1">
        <f t="shared" si="79"/>
        <v>648944.19733740913</v>
      </c>
      <c r="M635" s="54"/>
      <c r="O635" s="46"/>
      <c r="P635" s="299"/>
      <c r="Q635" s="299"/>
      <c r="R635" s="299"/>
      <c r="S635" s="299"/>
      <c r="T635" s="299"/>
      <c r="U635" s="299"/>
    </row>
    <row r="636" spans="1:21" x14ac:dyDescent="0.2">
      <c r="A636" s="299">
        <f t="shared" si="61"/>
        <v>2060</v>
      </c>
      <c r="B636" s="299">
        <f t="shared" si="62"/>
        <v>10</v>
      </c>
      <c r="C636" s="1">
        <f>'Florida_Keys FR'!C683</f>
        <v>117862.0260097795</v>
      </c>
      <c r="D636" s="1"/>
      <c r="E636" s="164">
        <f t="shared" ref="E636" si="108">+E624*(E624/E612)</f>
        <v>499936.29861664178</v>
      </c>
      <c r="F636" s="1">
        <v>0</v>
      </c>
      <c r="G636" s="1">
        <v>0</v>
      </c>
      <c r="H636" s="295">
        <f>'New Smyra Beach'!C564</f>
        <v>0</v>
      </c>
      <c r="I636" s="1"/>
      <c r="J636" s="1"/>
      <c r="K636" s="1"/>
      <c r="L636" s="1">
        <f t="shared" si="79"/>
        <v>617798.32462642132</v>
      </c>
      <c r="M636" s="54"/>
      <c r="O636" s="46"/>
      <c r="P636" s="299"/>
      <c r="Q636" s="299"/>
      <c r="R636" s="299"/>
      <c r="S636" s="299"/>
      <c r="T636" s="299"/>
      <c r="U636" s="299"/>
    </row>
    <row r="637" spans="1:21" x14ac:dyDescent="0.2">
      <c r="A637" s="299">
        <f t="shared" si="61"/>
        <v>2060</v>
      </c>
      <c r="B637" s="299">
        <f t="shared" si="62"/>
        <v>11</v>
      </c>
      <c r="C637" s="1">
        <f>'Florida_Keys FR'!C684</f>
        <v>97313.727407588507</v>
      </c>
      <c r="D637" s="1"/>
      <c r="E637" s="164">
        <f t="shared" ref="E637" si="109">+E625*(E625/E613)</f>
        <v>476887.45868259773</v>
      </c>
      <c r="F637" s="1">
        <v>0</v>
      </c>
      <c r="G637" s="1">
        <v>0</v>
      </c>
      <c r="H637" s="295">
        <f>'New Smyra Beach'!C565</f>
        <v>0</v>
      </c>
      <c r="I637" s="1"/>
      <c r="J637" s="1"/>
      <c r="K637" s="1"/>
      <c r="L637" s="1">
        <f t="shared" si="79"/>
        <v>574201.18609018624</v>
      </c>
      <c r="M637" s="54"/>
      <c r="O637" s="46"/>
      <c r="P637" s="299"/>
      <c r="Q637" s="299"/>
      <c r="R637" s="299"/>
      <c r="S637" s="299"/>
      <c r="T637" s="299"/>
      <c r="U637" s="299"/>
    </row>
    <row r="638" spans="1:21" x14ac:dyDescent="0.2">
      <c r="A638" s="299">
        <f t="shared" si="61"/>
        <v>2060</v>
      </c>
      <c r="B638" s="299">
        <f t="shared" si="62"/>
        <v>12</v>
      </c>
      <c r="C638" s="1">
        <f>'Florida_Keys FR'!C685</f>
        <v>100149.0842651038</v>
      </c>
      <c r="D638" s="1"/>
      <c r="E638" s="164">
        <f t="shared" ref="E638" si="110">+E626*(E626/E614)</f>
        <v>488638.02021418727</v>
      </c>
      <c r="F638" s="1">
        <v>0</v>
      </c>
      <c r="G638" s="1">
        <v>0</v>
      </c>
      <c r="H638" s="295">
        <f>'New Smyra Beach'!C566</f>
        <v>0</v>
      </c>
      <c r="I638" s="1"/>
      <c r="J638" s="1"/>
      <c r="K638" s="1"/>
      <c r="L638" s="1">
        <f t="shared" si="79"/>
        <v>588787.10447929101</v>
      </c>
      <c r="M638" s="54"/>
      <c r="O638" s="46"/>
      <c r="P638" s="299"/>
      <c r="Q638" s="299"/>
      <c r="R638" s="299"/>
      <c r="S638" s="299"/>
      <c r="T638" s="299"/>
      <c r="U638" s="299"/>
    </row>
    <row r="639" spans="1:21" x14ac:dyDescent="0.2">
      <c r="A639" s="299">
        <f t="shared" si="61"/>
        <v>2061</v>
      </c>
      <c r="B639" s="299">
        <f t="shared" si="62"/>
        <v>1</v>
      </c>
      <c r="C639" s="1">
        <f>'Florida_Keys FR'!C686</f>
        <v>100176.66081067896</v>
      </c>
      <c r="D639" s="1"/>
      <c r="E639" s="164">
        <f t="shared" ref="E639" si="111">+E627*(E627/E615)</f>
        <v>507542.64323438553</v>
      </c>
      <c r="F639" s="1">
        <v>0</v>
      </c>
      <c r="G639" s="1">
        <v>0</v>
      </c>
      <c r="H639" s="295">
        <f>'New Smyra Beach'!C567</f>
        <v>0</v>
      </c>
      <c r="I639" s="1"/>
      <c r="J639" s="1"/>
      <c r="K639" s="1"/>
      <c r="L639" s="1">
        <f t="shared" si="79"/>
        <v>607719.30404506449</v>
      </c>
      <c r="M639" s="54"/>
      <c r="O639" s="46"/>
      <c r="P639" s="299"/>
      <c r="Q639" s="299"/>
      <c r="R639" s="299"/>
      <c r="S639" s="299"/>
      <c r="T639" s="299"/>
      <c r="U639" s="299"/>
    </row>
    <row r="640" spans="1:21" x14ac:dyDescent="0.2">
      <c r="A640" s="299">
        <f t="shared" si="61"/>
        <v>2061</v>
      </c>
      <c r="B640" s="299">
        <f t="shared" si="62"/>
        <v>2</v>
      </c>
      <c r="C640" s="1">
        <f>'Florida_Keys FR'!C687</f>
        <v>94882.640807882242</v>
      </c>
      <c r="D640" s="1"/>
      <c r="E640" s="164">
        <f t="shared" ref="E640" si="112">+E628*(E628/E616)</f>
        <v>479954.15807134216</v>
      </c>
      <c r="F640" s="1">
        <v>0</v>
      </c>
      <c r="G640" s="1">
        <v>0</v>
      </c>
      <c r="H640" s="295">
        <f>'New Smyra Beach'!C568</f>
        <v>0</v>
      </c>
      <c r="I640" s="1"/>
      <c r="J640" s="1"/>
      <c r="K640" s="1"/>
      <c r="L640" s="1">
        <f t="shared" si="79"/>
        <v>574836.79887922434</v>
      </c>
      <c r="M640" s="54"/>
      <c r="O640" s="46"/>
      <c r="P640" s="299"/>
      <c r="Q640" s="299"/>
      <c r="R640" s="299"/>
      <c r="S640" s="299"/>
      <c r="T640" s="299"/>
      <c r="U640" s="299"/>
    </row>
    <row r="641" spans="1:21" x14ac:dyDescent="0.2">
      <c r="A641" s="299">
        <f t="shared" si="61"/>
        <v>2061</v>
      </c>
      <c r="B641" s="299">
        <f t="shared" si="62"/>
        <v>3</v>
      </c>
      <c r="C641" s="1">
        <f>'Florida_Keys FR'!C688</f>
        <v>106843.13754120444</v>
      </c>
      <c r="D641" s="1"/>
      <c r="E641" s="164">
        <f t="shared" ref="E641" si="113">+E629*(E629/E617)</f>
        <v>480658.96101518843</v>
      </c>
      <c r="F641" s="1">
        <v>0</v>
      </c>
      <c r="G641" s="1">
        <v>0</v>
      </c>
      <c r="H641" s="295">
        <f>'New Smyra Beach'!C569</f>
        <v>0</v>
      </c>
      <c r="I641" s="1"/>
      <c r="J641" s="1"/>
      <c r="K641" s="1"/>
      <c r="L641" s="1">
        <f t="shared" si="79"/>
        <v>587502.09855639283</v>
      </c>
      <c r="M641" s="54"/>
      <c r="O641" s="46"/>
      <c r="P641" s="299"/>
      <c r="Q641" s="299"/>
      <c r="R641" s="299"/>
      <c r="S641" s="299"/>
      <c r="T641" s="299"/>
      <c r="U641" s="299"/>
    </row>
    <row r="642" spans="1:21" x14ac:dyDescent="0.2">
      <c r="A642" s="299">
        <f t="shared" si="61"/>
        <v>2061</v>
      </c>
      <c r="B642" s="299">
        <f t="shared" si="62"/>
        <v>4</v>
      </c>
      <c r="C642" s="1">
        <f>'Florida_Keys FR'!C689</f>
        <v>112003.95670291521</v>
      </c>
      <c r="D642" s="1"/>
      <c r="E642" s="164">
        <f t="shared" ref="E642" si="114">+E630*(E630/E618)</f>
        <v>484120.32051025034</v>
      </c>
      <c r="F642" s="1">
        <v>0</v>
      </c>
      <c r="G642" s="1">
        <v>0</v>
      </c>
      <c r="H642" s="295">
        <f>'New Smyra Beach'!C570</f>
        <v>0</v>
      </c>
      <c r="I642" s="1"/>
      <c r="J642" s="1"/>
      <c r="K642" s="1"/>
      <c r="L642" s="1">
        <f t="shared" si="79"/>
        <v>596124.27721316554</v>
      </c>
      <c r="M642" s="54"/>
      <c r="O642" s="46"/>
      <c r="P642" s="299"/>
      <c r="Q642" s="299"/>
      <c r="R642" s="299"/>
      <c r="S642" s="299"/>
      <c r="T642" s="299"/>
      <c r="U642" s="299"/>
    </row>
    <row r="643" spans="1:21" x14ac:dyDescent="0.2">
      <c r="A643" s="299">
        <f t="shared" si="61"/>
        <v>2061</v>
      </c>
      <c r="B643" s="299">
        <f t="shared" si="62"/>
        <v>5</v>
      </c>
      <c r="C643" s="1">
        <f>'Florida_Keys FR'!C690</f>
        <v>128103.34455135897</v>
      </c>
      <c r="D643" s="1"/>
      <c r="E643" s="164">
        <f t="shared" ref="E643" si="115">+E631*(E631/E619)</f>
        <v>515471.82559345016</v>
      </c>
      <c r="F643" s="1">
        <v>0</v>
      </c>
      <c r="G643" s="1">
        <v>0</v>
      </c>
      <c r="H643" s="295">
        <f>'New Smyra Beach'!C571</f>
        <v>0</v>
      </c>
      <c r="I643" s="1"/>
      <c r="J643" s="1"/>
      <c r="K643" s="1"/>
      <c r="L643" s="1">
        <f t="shared" si="79"/>
        <v>643575.17014480918</v>
      </c>
      <c r="M643" s="54"/>
      <c r="O643" s="46"/>
      <c r="P643" s="299"/>
      <c r="Q643" s="299"/>
      <c r="R643" s="299"/>
      <c r="S643" s="299"/>
      <c r="T643" s="299"/>
      <c r="U643" s="299"/>
    </row>
    <row r="644" spans="1:21" x14ac:dyDescent="0.2">
      <c r="A644" s="299">
        <f t="shared" si="61"/>
        <v>2061</v>
      </c>
      <c r="B644" s="299">
        <f t="shared" si="62"/>
        <v>6</v>
      </c>
      <c r="C644" s="1">
        <f>'Florida_Keys FR'!C691</f>
        <v>139482.37776324261</v>
      </c>
      <c r="D644" s="1"/>
      <c r="E644" s="164">
        <f t="shared" ref="E644" si="116">+E632*(E632/E620)</f>
        <v>530551.12296393875</v>
      </c>
      <c r="F644" s="1">
        <v>0</v>
      </c>
      <c r="G644" s="1">
        <v>0</v>
      </c>
      <c r="H644" s="295">
        <f>'New Smyra Beach'!C572</f>
        <v>0</v>
      </c>
      <c r="I644" s="1"/>
      <c r="J644" s="1"/>
      <c r="K644" s="1"/>
      <c r="L644" s="1">
        <f t="shared" si="79"/>
        <v>670033.50072718132</v>
      </c>
      <c r="M644" s="54"/>
      <c r="O644" s="46"/>
      <c r="P644" s="299"/>
      <c r="Q644" s="299"/>
      <c r="R644" s="299"/>
      <c r="S644" s="299"/>
      <c r="T644" s="299"/>
      <c r="U644" s="299"/>
    </row>
    <row r="645" spans="1:21" x14ac:dyDescent="0.2">
      <c r="A645" s="299">
        <f t="shared" si="61"/>
        <v>2061</v>
      </c>
      <c r="B645" s="299">
        <f t="shared" si="62"/>
        <v>7</v>
      </c>
      <c r="C645" s="1">
        <f>'Florida_Keys FR'!C692</f>
        <v>152057.51744617752</v>
      </c>
      <c r="D645" s="1"/>
      <c r="E645" s="164">
        <f t="shared" ref="E645" si="117">+E633*(E633/E621)</f>
        <v>542409.15784920088</v>
      </c>
      <c r="F645" s="1">
        <v>0</v>
      </c>
      <c r="G645" s="1">
        <v>0</v>
      </c>
      <c r="H645" s="295">
        <f>'New Smyra Beach'!C573</f>
        <v>0</v>
      </c>
      <c r="I645" s="1"/>
      <c r="J645" s="1"/>
      <c r="K645" s="1"/>
      <c r="L645" s="1">
        <f t="shared" si="79"/>
        <v>694466.67529537843</v>
      </c>
      <c r="M645" s="54"/>
      <c r="O645" s="46"/>
      <c r="P645" s="299"/>
      <c r="Q645" s="299"/>
      <c r="R645" s="299"/>
      <c r="S645" s="299"/>
      <c r="T645" s="299"/>
      <c r="U645" s="299"/>
    </row>
    <row r="646" spans="1:21" x14ac:dyDescent="0.2">
      <c r="A646" s="299">
        <f t="shared" si="61"/>
        <v>2061</v>
      </c>
      <c r="B646" s="299">
        <f t="shared" si="62"/>
        <v>8</v>
      </c>
      <c r="C646" s="1">
        <f>'Florida_Keys FR'!C693</f>
        <v>150890.17070535509</v>
      </c>
      <c r="D646" s="1"/>
      <c r="E646" s="164">
        <f t="shared" ref="E646" si="118">+E634*(E634/E622)</f>
        <v>541349.15475743113</v>
      </c>
      <c r="F646" s="1">
        <v>0</v>
      </c>
      <c r="G646" s="1">
        <v>0</v>
      </c>
      <c r="H646" s="295">
        <f>'New Smyra Beach'!C574</f>
        <v>0</v>
      </c>
      <c r="I646" s="1"/>
      <c r="J646" s="1"/>
      <c r="K646" s="1"/>
      <c r="L646" s="1">
        <f t="shared" si="79"/>
        <v>692239.32546278625</v>
      </c>
      <c r="M646" s="54"/>
      <c r="O646" s="46"/>
      <c r="P646" s="299"/>
      <c r="Q646" s="299"/>
      <c r="R646" s="299"/>
      <c r="S646" s="299"/>
      <c r="T646" s="299"/>
      <c r="U646" s="299"/>
    </row>
    <row r="647" spans="1:21" x14ac:dyDescent="0.2">
      <c r="A647" s="299">
        <f t="shared" si="61"/>
        <v>2061</v>
      </c>
      <c r="B647" s="299">
        <f t="shared" si="62"/>
        <v>9</v>
      </c>
      <c r="C647" s="1">
        <f>'Florida_Keys FR'!C694</f>
        <v>129223.28568360618</v>
      </c>
      <c r="D647" s="1"/>
      <c r="E647" s="164">
        <f t="shared" ref="E647" si="119">+E635*(E635/E623)</f>
        <v>526145.53073138965</v>
      </c>
      <c r="F647" s="1">
        <v>0</v>
      </c>
      <c r="G647" s="1">
        <v>0</v>
      </c>
      <c r="H647" s="295">
        <f>'New Smyra Beach'!C575</f>
        <v>0</v>
      </c>
      <c r="I647" s="1"/>
      <c r="J647" s="1"/>
      <c r="K647" s="1"/>
      <c r="L647" s="1">
        <f t="shared" si="79"/>
        <v>655368.81641499582</v>
      </c>
      <c r="M647" s="54"/>
      <c r="O647" s="46"/>
      <c r="P647" s="299"/>
      <c r="Q647" s="299"/>
      <c r="R647" s="299"/>
      <c r="S647" s="299"/>
      <c r="T647" s="299"/>
      <c r="U647" s="299"/>
    </row>
    <row r="648" spans="1:21" x14ac:dyDescent="0.2">
      <c r="A648" s="299">
        <f t="shared" si="61"/>
        <v>2061</v>
      </c>
      <c r="B648" s="299">
        <f t="shared" si="62"/>
        <v>10</v>
      </c>
      <c r="C648" s="1">
        <f>'Florida_Keys FR'!C695</f>
        <v>119348.12600758365</v>
      </c>
      <c r="D648" s="1"/>
      <c r="E648" s="164">
        <f t="shared" ref="E648" si="120">+E636*(E636/E624)</f>
        <v>504925.80592254899</v>
      </c>
      <c r="F648" s="1">
        <v>0</v>
      </c>
      <c r="G648" s="1">
        <v>0</v>
      </c>
      <c r="H648" s="295">
        <f>'New Smyra Beach'!C576</f>
        <v>0</v>
      </c>
      <c r="I648" s="1"/>
      <c r="J648" s="1"/>
      <c r="K648" s="1"/>
      <c r="L648" s="1">
        <f t="shared" si="79"/>
        <v>624273.93193013268</v>
      </c>
      <c r="M648" s="54"/>
      <c r="O648" s="46"/>
      <c r="P648" s="299"/>
      <c r="Q648" s="299"/>
      <c r="R648" s="299"/>
      <c r="S648" s="299"/>
      <c r="T648" s="299"/>
      <c r="U648" s="299"/>
    </row>
    <row r="649" spans="1:21" x14ac:dyDescent="0.2">
      <c r="A649" s="299">
        <f t="shared" si="61"/>
        <v>2061</v>
      </c>
      <c r="B649" s="299">
        <f t="shared" si="62"/>
        <v>11</v>
      </c>
      <c r="C649" s="1">
        <f>'Florida_Keys FR'!C696</f>
        <v>98540.737794078319</v>
      </c>
      <c r="D649" s="1"/>
      <c r="E649" s="164">
        <f t="shared" ref="E649" si="121">+E637*(E637/E625)</f>
        <v>482223.4718732402</v>
      </c>
      <c r="F649" s="1">
        <v>0</v>
      </c>
      <c r="G649" s="1">
        <v>0</v>
      </c>
      <c r="H649" s="295">
        <f>'New Smyra Beach'!C577</f>
        <v>0</v>
      </c>
      <c r="I649" s="1"/>
      <c r="J649" s="1"/>
      <c r="K649" s="1"/>
      <c r="L649" s="1">
        <f t="shared" si="79"/>
        <v>580764.2096673185</v>
      </c>
      <c r="M649" s="54"/>
      <c r="O649" s="46"/>
      <c r="P649" s="299"/>
      <c r="Q649" s="299"/>
      <c r="R649" s="299"/>
      <c r="S649" s="299"/>
      <c r="T649" s="299"/>
      <c r="U649" s="299"/>
    </row>
    <row r="650" spans="1:21" x14ac:dyDescent="0.2">
      <c r="A650" s="299">
        <f t="shared" si="61"/>
        <v>2061</v>
      </c>
      <c r="B650" s="299">
        <f t="shared" si="62"/>
        <v>12</v>
      </c>
      <c r="C650" s="1">
        <f>'Florida_Keys FR'!C697</f>
        <v>101411.84513003331</v>
      </c>
      <c r="D650" s="1"/>
      <c r="E650" s="164">
        <f t="shared" ref="E650" si="122">+E638*(E638/E626)</f>
        <v>494134.34792784596</v>
      </c>
      <c r="F650" s="1">
        <v>0</v>
      </c>
      <c r="G650" s="1">
        <v>0</v>
      </c>
      <c r="H650" s="295">
        <f>'New Smyra Beach'!C578</f>
        <v>0</v>
      </c>
      <c r="I650" s="1"/>
      <c r="J650" s="1"/>
      <c r="K650" s="1"/>
      <c r="L650" s="1">
        <f t="shared" si="79"/>
        <v>595546.19305787922</v>
      </c>
      <c r="M650" s="54"/>
      <c r="O650" s="46"/>
      <c r="P650" s="299"/>
      <c r="Q650" s="299"/>
      <c r="R650" s="299"/>
      <c r="S650" s="299"/>
      <c r="T650" s="299"/>
      <c r="U650" s="299"/>
    </row>
    <row r="651" spans="1:21" x14ac:dyDescent="0.2">
      <c r="A651" s="299">
        <f t="shared" si="61"/>
        <v>2062</v>
      </c>
      <c r="B651" s="299">
        <f t="shared" si="62"/>
        <v>1</v>
      </c>
      <c r="C651" s="1">
        <f>'Florida_Keys FR'!C698</f>
        <v>101439.76938305689</v>
      </c>
      <c r="D651" s="1"/>
      <c r="E651" s="164">
        <f t="shared" ref="E651" si="123">+E639*(E639/E627)</f>
        <v>512514.4078247791</v>
      </c>
      <c r="F651" s="1">
        <v>0</v>
      </c>
      <c r="G651" s="1">
        <v>0</v>
      </c>
      <c r="H651" s="295">
        <f>'New Smyra Beach'!C579</f>
        <v>0</v>
      </c>
      <c r="I651" s="1"/>
      <c r="J651" s="1"/>
      <c r="K651" s="1"/>
      <c r="L651" s="1">
        <f t="shared" si="79"/>
        <v>613954.17720783595</v>
      </c>
      <c r="M651" s="54"/>
      <c r="O651" s="46"/>
      <c r="P651" s="299"/>
      <c r="Q651" s="299"/>
      <c r="R651" s="299"/>
      <c r="S651" s="299"/>
      <c r="T651" s="299"/>
      <c r="U651" s="299"/>
    </row>
    <row r="652" spans="1:21" x14ac:dyDescent="0.2">
      <c r="A652" s="299">
        <f t="shared" si="61"/>
        <v>2062</v>
      </c>
      <c r="B652" s="299">
        <f t="shared" si="62"/>
        <v>2</v>
      </c>
      <c r="C652" s="1">
        <f>'Florida_Keys FR'!C699</f>
        <v>96078.998083164028</v>
      </c>
      <c r="D652" s="1"/>
      <c r="E652" s="164">
        <f t="shared" ref="E652" si="124">+E640*(E640/E628)</f>
        <v>484950.76811515988</v>
      </c>
      <c r="F652" s="1">
        <v>0</v>
      </c>
      <c r="G652" s="1">
        <v>0</v>
      </c>
      <c r="H652" s="295">
        <f>'New Smyra Beach'!C580</f>
        <v>0</v>
      </c>
      <c r="I652" s="1"/>
      <c r="J652" s="1"/>
      <c r="K652" s="1"/>
      <c r="L652" s="1">
        <f t="shared" si="79"/>
        <v>581029.76619832392</v>
      </c>
      <c r="M652" s="54"/>
      <c r="O652" s="46"/>
      <c r="P652" s="299"/>
      <c r="Q652" s="299"/>
      <c r="R652" s="299"/>
      <c r="S652" s="299"/>
      <c r="T652" s="299"/>
      <c r="U652" s="299"/>
    </row>
    <row r="653" spans="1:21" x14ac:dyDescent="0.2">
      <c r="A653" s="299">
        <f t="shared" si="61"/>
        <v>2062</v>
      </c>
      <c r="B653" s="299">
        <f t="shared" si="62"/>
        <v>3</v>
      </c>
      <c r="C653" s="1">
        <f>'Florida_Keys FR'!C700</f>
        <v>108190.30245802162</v>
      </c>
      <c r="D653" s="1"/>
      <c r="E653" s="164">
        <f t="shared" ref="E653" si="125">+E641*(E641/E629)</f>
        <v>485561.96871360193</v>
      </c>
      <c r="F653" s="1">
        <v>0</v>
      </c>
      <c r="G653" s="1">
        <v>0</v>
      </c>
      <c r="H653" s="295">
        <f>'New Smyra Beach'!C581</f>
        <v>0</v>
      </c>
      <c r="I653" s="1"/>
      <c r="J653" s="1"/>
      <c r="K653" s="1"/>
      <c r="L653" s="1">
        <f t="shared" si="79"/>
        <v>593752.27117162361</v>
      </c>
      <c r="M653" s="54"/>
      <c r="O653" s="46"/>
      <c r="P653" s="299"/>
      <c r="Q653" s="299"/>
      <c r="R653" s="299"/>
      <c r="S653" s="299"/>
      <c r="T653" s="299"/>
      <c r="U653" s="299"/>
    </row>
    <row r="654" spans="1:21" x14ac:dyDescent="0.2">
      <c r="A654" s="299">
        <f t="shared" si="61"/>
        <v>2062</v>
      </c>
      <c r="B654" s="299">
        <f t="shared" si="62"/>
        <v>4</v>
      </c>
      <c r="C654" s="1">
        <f>'Florida_Keys FR'!C701</f>
        <v>113416.19341261205</v>
      </c>
      <c r="D654" s="1"/>
      <c r="E654" s="164">
        <f t="shared" ref="E654" si="126">+E642*(E642/E630)</f>
        <v>488937.63595937693</v>
      </c>
      <c r="F654" s="1">
        <v>0</v>
      </c>
      <c r="G654" s="1">
        <v>0</v>
      </c>
      <c r="H654" s="295">
        <f>'New Smyra Beach'!C582</f>
        <v>0</v>
      </c>
      <c r="I654" s="1"/>
      <c r="J654" s="1"/>
      <c r="K654" s="1"/>
      <c r="L654" s="1">
        <f t="shared" si="79"/>
        <v>602353.82937198901</v>
      </c>
      <c r="M654" s="54"/>
      <c r="O654" s="46"/>
      <c r="P654" s="299"/>
      <c r="Q654" s="299"/>
      <c r="R654" s="299"/>
      <c r="S654" s="299"/>
      <c r="T654" s="299"/>
      <c r="U654" s="299"/>
    </row>
    <row r="655" spans="1:21" x14ac:dyDescent="0.2">
      <c r="A655" s="299">
        <f t="shared" si="61"/>
        <v>2062</v>
      </c>
      <c r="B655" s="299">
        <f t="shared" si="62"/>
        <v>5</v>
      </c>
      <c r="C655" s="1">
        <f>'Florida_Keys FR'!C702</f>
        <v>129718.57539798196</v>
      </c>
      <c r="D655" s="1"/>
      <c r="E655" s="164">
        <f t="shared" ref="E655" si="127">+E643*(E643/E631)</f>
        <v>520182.22060167213</v>
      </c>
      <c r="F655" s="1">
        <v>0</v>
      </c>
      <c r="G655" s="1">
        <v>0</v>
      </c>
      <c r="H655" s="295">
        <f>'New Smyra Beach'!C583</f>
        <v>0</v>
      </c>
      <c r="I655" s="1"/>
      <c r="J655" s="1"/>
      <c r="K655" s="1"/>
      <c r="L655" s="1">
        <f t="shared" si="79"/>
        <v>649900.7959996541</v>
      </c>
      <c r="M655" s="54"/>
      <c r="O655" s="46"/>
      <c r="P655" s="299"/>
      <c r="Q655" s="299"/>
      <c r="R655" s="299"/>
      <c r="S655" s="299"/>
      <c r="T655" s="299"/>
      <c r="U655" s="299"/>
    </row>
    <row r="656" spans="1:21" x14ac:dyDescent="0.2">
      <c r="A656" s="299">
        <f t="shared" ref="A656:A674" si="128">+A644+1</f>
        <v>2062</v>
      </c>
      <c r="B656" s="299">
        <f t="shared" ref="B656:B674" si="129">+B644</f>
        <v>6</v>
      </c>
      <c r="C656" s="1">
        <f>'Florida_Keys FR'!C703</f>
        <v>141241.08468781618</v>
      </c>
      <c r="D656" s="1"/>
      <c r="E656" s="164">
        <f t="shared" ref="E656" si="130">+E644*(E644/E632)</f>
        <v>535301.67791737092</v>
      </c>
      <c r="F656" s="1">
        <v>0</v>
      </c>
      <c r="G656" s="1">
        <v>0</v>
      </c>
      <c r="H656" s="295">
        <f>'New Smyra Beach'!C584</f>
        <v>0</v>
      </c>
      <c r="I656" s="1"/>
      <c r="J656" s="1"/>
      <c r="K656" s="1"/>
      <c r="L656" s="1">
        <f t="shared" si="79"/>
        <v>676542.76260518713</v>
      </c>
      <c r="M656" s="54"/>
      <c r="O656" s="46"/>
      <c r="P656" s="299"/>
      <c r="Q656" s="299"/>
      <c r="R656" s="299"/>
      <c r="S656" s="299"/>
      <c r="T656" s="299"/>
      <c r="U656" s="299"/>
    </row>
    <row r="657" spans="1:21" x14ac:dyDescent="0.2">
      <c r="A657" s="299">
        <f t="shared" si="128"/>
        <v>2062</v>
      </c>
      <c r="B657" s="299">
        <f t="shared" si="129"/>
        <v>7</v>
      </c>
      <c r="C657" s="1">
        <f>'Florida_Keys FR'!C704</f>
        <v>153974.78192900689</v>
      </c>
      <c r="D657" s="1"/>
      <c r="E657" s="164">
        <f t="shared" ref="E657" si="131">+E645*(E645/E633)</f>
        <v>547193.45799434779</v>
      </c>
      <c r="F657" s="1">
        <v>0</v>
      </c>
      <c r="G657" s="1">
        <v>0</v>
      </c>
      <c r="H657" s="295">
        <f>'New Smyra Beach'!C585</f>
        <v>0</v>
      </c>
      <c r="I657" s="1"/>
      <c r="J657" s="1"/>
      <c r="K657" s="1"/>
      <c r="L657" s="1">
        <f t="shared" si="79"/>
        <v>701168.2399233547</v>
      </c>
      <c r="M657" s="54"/>
      <c r="O657" s="46"/>
      <c r="P657" s="299"/>
      <c r="Q657" s="299"/>
      <c r="R657" s="299"/>
      <c r="S657" s="299"/>
      <c r="T657" s="299"/>
      <c r="U657" s="299"/>
    </row>
    <row r="658" spans="1:21" x14ac:dyDescent="0.2">
      <c r="A658" s="299">
        <f t="shared" si="128"/>
        <v>2062</v>
      </c>
      <c r="B658" s="299">
        <f t="shared" si="129"/>
        <v>8</v>
      </c>
      <c r="C658" s="1">
        <f>'Florida_Keys FR'!C705</f>
        <v>152792.71633387913</v>
      </c>
      <c r="D658" s="1"/>
      <c r="E658" s="164">
        <f t="shared" ref="E658" si="132">+E646*(E646/E634)</f>
        <v>546125.25112361088</v>
      </c>
      <c r="F658" s="1">
        <v>0</v>
      </c>
      <c r="G658" s="1">
        <v>0</v>
      </c>
      <c r="H658" s="295">
        <f>'New Smyra Beach'!C586</f>
        <v>0</v>
      </c>
      <c r="I658" s="1"/>
      <c r="J658" s="1"/>
      <c r="K658" s="1"/>
      <c r="L658" s="1">
        <f t="shared" si="79"/>
        <v>698917.96745749004</v>
      </c>
      <c r="M658" s="54"/>
      <c r="O658" s="46"/>
      <c r="P658" s="299"/>
      <c r="Q658" s="299"/>
      <c r="R658" s="299"/>
      <c r="S658" s="299"/>
      <c r="T658" s="299"/>
      <c r="U658" s="299"/>
    </row>
    <row r="659" spans="1:21" x14ac:dyDescent="0.2">
      <c r="A659" s="299">
        <f t="shared" si="128"/>
        <v>2062</v>
      </c>
      <c r="B659" s="299">
        <f t="shared" si="129"/>
        <v>9</v>
      </c>
      <c r="C659" s="1">
        <f>'Florida_Keys FR'!C706</f>
        <v>130852.6376561806</v>
      </c>
      <c r="D659" s="1"/>
      <c r="E659" s="164">
        <f t="shared" ref="E659" si="133">+E647*(E647/E635)</f>
        <v>531005.56778273149</v>
      </c>
      <c r="F659" s="1">
        <v>0</v>
      </c>
      <c r="G659" s="1">
        <v>0</v>
      </c>
      <c r="H659" s="295">
        <f>'New Smyra Beach'!C587</f>
        <v>0</v>
      </c>
      <c r="I659" s="1"/>
      <c r="J659" s="1"/>
      <c r="K659" s="1"/>
      <c r="L659" s="1">
        <f t="shared" si="79"/>
        <v>661858.20543891215</v>
      </c>
      <c r="M659" s="54"/>
      <c r="O659" s="46"/>
      <c r="P659" s="299"/>
      <c r="Q659" s="299"/>
      <c r="R659" s="299"/>
      <c r="S659" s="299"/>
      <c r="T659" s="299"/>
      <c r="U659" s="299"/>
    </row>
    <row r="660" spans="1:21" x14ac:dyDescent="0.2">
      <c r="A660" s="299">
        <f t="shared" si="128"/>
        <v>2062</v>
      </c>
      <c r="B660" s="299">
        <f t="shared" si="129"/>
        <v>10</v>
      </c>
      <c r="C660" s="1">
        <f>'Florida_Keys FR'!C707</f>
        <v>120852.96395923301</v>
      </c>
      <c r="D660" s="1"/>
      <c r="E660" s="164">
        <f t="shared" ref="E660" si="134">+E648*(E648/E636)</f>
        <v>509965.10993900627</v>
      </c>
      <c r="F660" s="1">
        <v>0</v>
      </c>
      <c r="G660" s="1">
        <v>0</v>
      </c>
      <c r="H660" s="295">
        <f>'New Smyra Beach'!C588</f>
        <v>0</v>
      </c>
      <c r="I660" s="1"/>
      <c r="J660" s="1"/>
      <c r="K660" s="1"/>
      <c r="L660" s="1">
        <f t="shared" si="79"/>
        <v>630818.07389823929</v>
      </c>
      <c r="M660" s="54"/>
      <c r="O660" s="46"/>
      <c r="P660" s="299"/>
      <c r="Q660" s="299"/>
      <c r="R660" s="299"/>
      <c r="S660" s="299"/>
      <c r="T660" s="299"/>
      <c r="U660" s="299"/>
    </row>
    <row r="661" spans="1:21" x14ac:dyDescent="0.2">
      <c r="A661" s="299">
        <f t="shared" si="128"/>
        <v>2062</v>
      </c>
      <c r="B661" s="299">
        <f t="shared" si="129"/>
        <v>11</v>
      </c>
      <c r="C661" s="1">
        <f>'Florida_Keys FR'!C708</f>
        <v>99783.219322499092</v>
      </c>
      <c r="D661" s="1"/>
      <c r="E661" s="164">
        <f t="shared" ref="E661" si="135">+E649*(E649/E637)</f>
        <v>487619.19105164206</v>
      </c>
      <c r="F661" s="1">
        <v>0</v>
      </c>
      <c r="G661" s="1">
        <v>0</v>
      </c>
      <c r="H661" s="295">
        <f>'New Smyra Beach'!C589</f>
        <v>0</v>
      </c>
      <c r="I661" s="1"/>
      <c r="J661" s="1"/>
      <c r="K661" s="1"/>
      <c r="L661" s="1">
        <f t="shared" si="79"/>
        <v>587402.41037414118</v>
      </c>
      <c r="M661" s="54"/>
      <c r="O661" s="46"/>
      <c r="P661" s="299"/>
      <c r="Q661" s="299"/>
      <c r="R661" s="299"/>
      <c r="S661" s="299"/>
      <c r="T661" s="299"/>
      <c r="U661" s="299"/>
    </row>
    <row r="662" spans="1:21" x14ac:dyDescent="0.2">
      <c r="A662" s="299">
        <f t="shared" si="128"/>
        <v>2062</v>
      </c>
      <c r="B662" s="299">
        <f t="shared" si="129"/>
        <v>12</v>
      </c>
      <c r="C662" s="1">
        <f>'Florida_Keys FR'!C709</f>
        <v>102690.52790791588</v>
      </c>
      <c r="D662" s="1"/>
      <c r="E662" s="164">
        <f t="shared" ref="E662" si="136">+E650*(E650/E638)</f>
        <v>499692.49976710725</v>
      </c>
      <c r="F662" s="1">
        <v>0</v>
      </c>
      <c r="G662" s="1">
        <v>0</v>
      </c>
      <c r="H662" s="295">
        <f>'New Smyra Beach'!C590</f>
        <v>0</v>
      </c>
      <c r="I662" s="1"/>
      <c r="J662" s="1"/>
      <c r="K662" s="1"/>
      <c r="L662" s="1">
        <f t="shared" si="79"/>
        <v>602383.02767502307</v>
      </c>
      <c r="M662" s="54"/>
      <c r="O662" s="46"/>
      <c r="P662" s="299"/>
      <c r="Q662" s="299"/>
      <c r="R662" s="299"/>
      <c r="S662" s="299"/>
      <c r="T662" s="299"/>
      <c r="U662" s="299"/>
    </row>
    <row r="663" spans="1:21" x14ac:dyDescent="0.2">
      <c r="A663" s="299">
        <f t="shared" si="128"/>
        <v>2063</v>
      </c>
      <c r="B663" s="299">
        <f t="shared" si="129"/>
        <v>1</v>
      </c>
      <c r="C663" s="1">
        <f>'Florida_Keys FR'!C710</f>
        <v>102718.80425256534</v>
      </c>
      <c r="D663" s="1"/>
      <c r="E663" s="164">
        <f t="shared" ref="E663" si="137">+E651*(E651/E639)</f>
        <v>517534.8746148239</v>
      </c>
      <c r="F663" s="1">
        <v>0</v>
      </c>
      <c r="G663" s="1">
        <v>0</v>
      </c>
      <c r="H663" s="295">
        <f>'New Smyra Beach'!C591</f>
        <v>0</v>
      </c>
      <c r="I663" s="1"/>
      <c r="J663" s="1"/>
      <c r="K663" s="1"/>
      <c r="L663" s="1">
        <f t="shared" si="79"/>
        <v>620253.67886738922</v>
      </c>
      <c r="M663" s="54"/>
      <c r="O663" s="46"/>
      <c r="P663" s="299"/>
      <c r="Q663" s="299"/>
      <c r="R663" s="299"/>
      <c r="S663" s="299"/>
      <c r="T663" s="299"/>
      <c r="U663" s="299"/>
    </row>
    <row r="664" spans="1:21" x14ac:dyDescent="0.2">
      <c r="A664" s="299">
        <f t="shared" si="128"/>
        <v>2063</v>
      </c>
      <c r="B664" s="299">
        <f t="shared" si="129"/>
        <v>2</v>
      </c>
      <c r="C664" s="1">
        <f>'Florida_Keys FR'!C711</f>
        <v>97290.440001094175</v>
      </c>
      <c r="D664" s="1"/>
      <c r="E664" s="164">
        <f t="shared" ref="E664" si="138">+E652*(E652/E640)</f>
        <v>489999.39586006448</v>
      </c>
      <c r="F664" s="1">
        <v>0</v>
      </c>
      <c r="G664" s="1">
        <v>0</v>
      </c>
      <c r="H664" s="295">
        <f>'New Smyra Beach'!C592</f>
        <v>0</v>
      </c>
      <c r="I664" s="1"/>
      <c r="J664" s="1"/>
      <c r="K664" s="1"/>
      <c r="L664" s="1">
        <f t="shared" si="79"/>
        <v>587289.83586115867</v>
      </c>
      <c r="M664" s="54"/>
      <c r="O664" s="46"/>
      <c r="P664" s="299"/>
      <c r="Q664" s="299"/>
      <c r="R664" s="299"/>
      <c r="S664" s="299"/>
      <c r="T664" s="299"/>
      <c r="U664" s="299"/>
    </row>
    <row r="665" spans="1:21" x14ac:dyDescent="0.2">
      <c r="A665" s="299">
        <f t="shared" si="128"/>
        <v>2063</v>
      </c>
      <c r="B665" s="299">
        <f t="shared" si="129"/>
        <v>3</v>
      </c>
      <c r="C665" s="1">
        <f>'Florida_Keys FR'!C712</f>
        <v>109554.45352252098</v>
      </c>
      <c r="D665" s="1"/>
      <c r="E665" s="164">
        <f t="shared" ref="E665" si="139">+E653*(E653/E641)</f>
        <v>490514.99001092958</v>
      </c>
      <c r="F665" s="1">
        <v>0</v>
      </c>
      <c r="G665" s="1">
        <v>0</v>
      </c>
      <c r="H665" s="295">
        <f>'New Smyra Beach'!C593</f>
        <v>0</v>
      </c>
      <c r="I665" s="1"/>
      <c r="J665" s="1"/>
      <c r="K665" s="1"/>
      <c r="L665" s="1">
        <f t="shared" si="79"/>
        <v>600069.4435334506</v>
      </c>
      <c r="M665" s="54"/>
      <c r="O665" s="46"/>
      <c r="P665" s="299"/>
      <c r="Q665" s="299"/>
      <c r="R665" s="299"/>
      <c r="S665" s="299"/>
      <c r="T665" s="299"/>
      <c r="U665" s="299"/>
    </row>
    <row r="666" spans="1:21" x14ac:dyDescent="0.2">
      <c r="A666" s="299">
        <f t="shared" si="128"/>
        <v>2063</v>
      </c>
      <c r="B666" s="299">
        <f t="shared" si="129"/>
        <v>4</v>
      </c>
      <c r="C666" s="1">
        <f>'Florida_Keys FR'!C713</f>
        <v>114846.23674792216</v>
      </c>
      <c r="D666" s="1"/>
      <c r="E666" s="164">
        <f t="shared" ref="E666" si="140">+E654*(E654/E642)</f>
        <v>493802.88686411903</v>
      </c>
      <c r="F666" s="1">
        <v>0</v>
      </c>
      <c r="G666" s="1">
        <v>0</v>
      </c>
      <c r="H666" s="295">
        <f>'New Smyra Beach'!C594</f>
        <v>0</v>
      </c>
      <c r="I666" s="1"/>
      <c r="J666" s="1"/>
      <c r="K666" s="1"/>
      <c r="L666" s="1">
        <f t="shared" si="79"/>
        <v>608649.12361204124</v>
      </c>
      <c r="M666" s="54"/>
      <c r="O666" s="46"/>
      <c r="P666" s="299"/>
      <c r="Q666" s="299"/>
      <c r="R666" s="299"/>
      <c r="S666" s="299"/>
      <c r="T666" s="299"/>
      <c r="U666" s="299"/>
    </row>
    <row r="667" spans="1:21" x14ac:dyDescent="0.2">
      <c r="A667" s="299">
        <f t="shared" si="128"/>
        <v>2063</v>
      </c>
      <c r="B667" s="299">
        <f t="shared" si="129"/>
        <v>5</v>
      </c>
      <c r="C667" s="1">
        <f>'Florida_Keys FR'!C714</f>
        <v>131354.17238490377</v>
      </c>
      <c r="D667" s="1"/>
      <c r="E667" s="164">
        <f t="shared" ref="E667" si="141">+E655*(E655/E643)</f>
        <v>524935.65932253143</v>
      </c>
      <c r="F667" s="1">
        <v>0</v>
      </c>
      <c r="G667" s="1">
        <v>0</v>
      </c>
      <c r="H667" s="295">
        <f>'New Smyra Beach'!C595</f>
        <v>0</v>
      </c>
      <c r="I667" s="1"/>
      <c r="J667" s="1"/>
      <c r="K667" s="1"/>
      <c r="L667" s="1">
        <f t="shared" si="79"/>
        <v>656289.83170743519</v>
      </c>
      <c r="M667" s="54"/>
      <c r="O667" s="46"/>
      <c r="P667" s="299"/>
      <c r="Q667" s="299"/>
      <c r="R667" s="299"/>
      <c r="S667" s="299"/>
      <c r="T667" s="299"/>
      <c r="U667" s="299"/>
    </row>
    <row r="668" spans="1:21" x14ac:dyDescent="0.2">
      <c r="A668" s="299">
        <f t="shared" si="128"/>
        <v>2063</v>
      </c>
      <c r="B668" s="299">
        <f t="shared" si="129"/>
        <v>6</v>
      </c>
      <c r="C668" s="1">
        <f>'Florida_Keys FR'!C715</f>
        <v>143021.9668154236</v>
      </c>
      <c r="D668" s="1"/>
      <c r="E668" s="164">
        <f t="shared" ref="E668" si="142">+E656*(E656/E644)</f>
        <v>540094.76934163272</v>
      </c>
      <c r="F668" s="1">
        <v>0</v>
      </c>
      <c r="G668" s="1">
        <v>0</v>
      </c>
      <c r="H668" s="295">
        <f>'New Smyra Beach'!C596</f>
        <v>0</v>
      </c>
      <c r="I668" s="1"/>
      <c r="J668" s="1"/>
      <c r="K668" s="1"/>
      <c r="L668" s="1">
        <f t="shared" si="79"/>
        <v>683116.73615705629</v>
      </c>
      <c r="M668" s="54"/>
      <c r="O668" s="46"/>
      <c r="P668" s="299"/>
      <c r="Q668" s="299"/>
      <c r="R668" s="299"/>
      <c r="S668" s="299"/>
      <c r="T668" s="299"/>
      <c r="U668" s="299"/>
    </row>
    <row r="669" spans="1:21" x14ac:dyDescent="0.2">
      <c r="A669" s="299">
        <f t="shared" si="128"/>
        <v>2063</v>
      </c>
      <c r="B669" s="299">
        <f t="shared" si="129"/>
        <v>7</v>
      </c>
      <c r="C669" s="1">
        <f>'Florida_Keys FR'!C716</f>
        <v>155916.2208371383</v>
      </c>
      <c r="D669" s="1"/>
      <c r="E669" s="164">
        <f t="shared" ref="E669" si="143">+E657*(E657/E645)</f>
        <v>552019.9578840005</v>
      </c>
      <c r="F669" s="1">
        <v>0</v>
      </c>
      <c r="G669" s="1">
        <v>0</v>
      </c>
      <c r="H669" s="295">
        <f>'New Smyra Beach'!C597</f>
        <v>0</v>
      </c>
      <c r="I669" s="1"/>
      <c r="J669" s="1"/>
      <c r="K669" s="1"/>
      <c r="L669" s="1">
        <f t="shared" si="79"/>
        <v>707936.17872113874</v>
      </c>
      <c r="M669" s="54"/>
      <c r="O669" s="46"/>
      <c r="P669" s="299"/>
      <c r="Q669" s="299"/>
      <c r="R669" s="299"/>
      <c r="S669" s="299"/>
      <c r="T669" s="299"/>
      <c r="U669" s="299"/>
    </row>
    <row r="670" spans="1:21" x14ac:dyDescent="0.2">
      <c r="A670" s="299">
        <f t="shared" si="128"/>
        <v>2063</v>
      </c>
      <c r="B670" s="299">
        <f t="shared" si="129"/>
        <v>8</v>
      </c>
      <c r="C670" s="1">
        <f>'Florida_Keys FR'!C717</f>
        <v>154719.25080045467</v>
      </c>
      <c r="D670" s="1"/>
      <c r="E670" s="164">
        <f t="shared" ref="E670" si="144">+E658*(E658/E646)</f>
        <v>550943.48498330766</v>
      </c>
      <c r="F670" s="1">
        <v>0</v>
      </c>
      <c r="G670" s="1">
        <v>0</v>
      </c>
      <c r="H670" s="295">
        <f>'New Smyra Beach'!C598</f>
        <v>0</v>
      </c>
      <c r="I670" s="1"/>
      <c r="J670" s="1"/>
      <c r="K670" s="1"/>
      <c r="L670" s="1">
        <f t="shared" si="79"/>
        <v>705662.7357837623</v>
      </c>
      <c r="M670" s="54"/>
      <c r="O670" s="46"/>
      <c r="P670" s="299"/>
      <c r="Q670" s="299"/>
      <c r="R670" s="299"/>
      <c r="S670" s="299"/>
      <c r="T670" s="299"/>
      <c r="U670" s="299"/>
    </row>
    <row r="671" spans="1:21" x14ac:dyDescent="0.2">
      <c r="A671" s="299">
        <f t="shared" si="128"/>
        <v>2063</v>
      </c>
      <c r="B671" s="299">
        <f t="shared" si="129"/>
        <v>9</v>
      </c>
      <c r="C671" s="1">
        <f>'Florida_Keys FR'!C718</f>
        <v>132502.5338196606</v>
      </c>
      <c r="D671" s="1"/>
      <c r="E671" s="164">
        <f t="shared" ref="E671" si="145">+E659*(E659/E647)</f>
        <v>535910.49728066998</v>
      </c>
      <c r="F671" s="1">
        <v>0</v>
      </c>
      <c r="G671" s="1">
        <v>0</v>
      </c>
      <c r="H671" s="295">
        <f>'New Smyra Beach'!C599</f>
        <v>0</v>
      </c>
      <c r="I671" s="1"/>
      <c r="J671" s="1"/>
      <c r="K671" s="1"/>
      <c r="L671" s="1">
        <f t="shared" ref="L671:L674" si="146">SUM(C671:K671)</f>
        <v>668413.03110033064</v>
      </c>
      <c r="M671" s="54"/>
      <c r="O671" s="46"/>
      <c r="P671" s="299"/>
      <c r="Q671" s="299"/>
      <c r="R671" s="299"/>
      <c r="S671" s="299"/>
      <c r="T671" s="299"/>
      <c r="U671" s="299"/>
    </row>
    <row r="672" spans="1:21" x14ac:dyDescent="0.2">
      <c r="A672" s="299">
        <f t="shared" si="128"/>
        <v>2063</v>
      </c>
      <c r="B672" s="299">
        <f t="shared" si="129"/>
        <v>10</v>
      </c>
      <c r="C672" s="1">
        <f>'Florida_Keys FR'!C719</f>
        <v>122376.77612804419</v>
      </c>
      <c r="D672" s="1"/>
      <c r="E672" s="164">
        <f t="shared" ref="E672" si="147">+E660*(E660/E648)</f>
        <v>515054.70765143319</v>
      </c>
      <c r="F672" s="1">
        <v>0</v>
      </c>
      <c r="G672" s="1">
        <v>0</v>
      </c>
      <c r="H672" s="295">
        <f>'New Smyra Beach'!C600</f>
        <v>0</v>
      </c>
      <c r="I672" s="1"/>
      <c r="J672" s="1"/>
      <c r="K672" s="1"/>
      <c r="L672" s="1">
        <f t="shared" si="146"/>
        <v>637431.48377947742</v>
      </c>
      <c r="M672" s="54"/>
      <c r="O672" s="46"/>
      <c r="P672" s="299"/>
      <c r="Q672" s="299"/>
      <c r="R672" s="299"/>
      <c r="S672" s="299"/>
      <c r="T672" s="299"/>
      <c r="U672" s="299"/>
    </row>
    <row r="673" spans="1:21" x14ac:dyDescent="0.2">
      <c r="A673" s="299">
        <f t="shared" si="128"/>
        <v>2063</v>
      </c>
      <c r="B673" s="299">
        <f t="shared" si="129"/>
        <v>11</v>
      </c>
      <c r="C673" s="1">
        <f>'Florida_Keys FR'!C720</f>
        <v>101041.36706555379</v>
      </c>
      <c r="D673" s="1"/>
      <c r="E673" s="164">
        <f t="shared" ref="E673" si="148">+E661*(E661/E649)</f>
        <v>493075.28428305109</v>
      </c>
      <c r="F673" s="1">
        <v>0</v>
      </c>
      <c r="G673" s="1">
        <v>0</v>
      </c>
      <c r="H673" s="295">
        <f>'New Smyra Beach'!C601</f>
        <v>0</v>
      </c>
      <c r="I673" s="1"/>
      <c r="J673" s="1"/>
      <c r="K673" s="1"/>
      <c r="L673" s="1">
        <f t="shared" si="146"/>
        <v>594116.65134860482</v>
      </c>
      <c r="M673" s="54"/>
      <c r="O673" s="46"/>
      <c r="P673" s="299"/>
      <c r="Q673" s="299"/>
      <c r="R673" s="299"/>
      <c r="S673" s="299"/>
      <c r="T673" s="299"/>
      <c r="U673" s="299"/>
    </row>
    <row r="674" spans="1:21" x14ac:dyDescent="0.2">
      <c r="A674" s="299">
        <f t="shared" si="128"/>
        <v>2063</v>
      </c>
      <c r="B674" s="299">
        <f t="shared" si="129"/>
        <v>12</v>
      </c>
      <c r="C674" s="1">
        <f>'Florida_Keys FR'!C721</f>
        <v>103985.33335514105</v>
      </c>
      <c r="D674" s="1"/>
      <c r="E674" s="164">
        <f>+E662*(E662/E650)</f>
        <v>505313.17114583758</v>
      </c>
      <c r="F674" s="1">
        <v>0</v>
      </c>
      <c r="G674" s="1">
        <v>0</v>
      </c>
      <c r="H674" s="295">
        <f>'New Smyra Beach'!C602</f>
        <v>0</v>
      </c>
      <c r="I674" s="1"/>
      <c r="J674" s="1"/>
      <c r="K674" s="1"/>
      <c r="L674" s="1">
        <f t="shared" si="146"/>
        <v>609298.50450097863</v>
      </c>
      <c r="M674" s="54"/>
      <c r="O674" s="46"/>
      <c r="P674" s="299"/>
      <c r="Q674" s="299"/>
      <c r="R674" s="299"/>
      <c r="S674" s="299"/>
      <c r="T674" s="299"/>
      <c r="U674" s="299"/>
    </row>
    <row r="675" spans="1:21" x14ac:dyDescent="0.2">
      <c r="B675" s="6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54"/>
      <c r="P675" s="2" t="s">
        <v>76</v>
      </c>
      <c r="Q675" s="2" t="s">
        <v>118</v>
      </c>
      <c r="R675" s="2" t="s">
        <v>119</v>
      </c>
      <c r="S675" s="2" t="s">
        <v>120</v>
      </c>
      <c r="T675" s="2" t="s">
        <v>121</v>
      </c>
      <c r="U675" s="2" t="s">
        <v>122</v>
      </c>
    </row>
    <row r="676" spans="1:21" x14ac:dyDescent="0.2">
      <c r="A676" s="3">
        <v>2007</v>
      </c>
      <c r="C676" s="1">
        <f>'Florida_Keys FR'!E738</f>
        <v>766119.47875312692</v>
      </c>
      <c r="D676" s="1">
        <f>Key_West!E538</f>
        <v>238905</v>
      </c>
      <c r="E676" s="1">
        <v>0</v>
      </c>
      <c r="F676" s="47">
        <f>Metro_Dade!E98</f>
        <v>6305.9679999999998</v>
      </c>
      <c r="G676" s="47"/>
      <c r="H676" s="47"/>
      <c r="I676" s="47"/>
      <c r="J676" s="47"/>
      <c r="K676" s="47"/>
      <c r="L676" s="1">
        <f>SUM(C676:K676)</f>
        <v>1011330.4467531269</v>
      </c>
      <c r="M676" s="46"/>
      <c r="P676" s="122">
        <v>2.552935885283647E-2</v>
      </c>
      <c r="Q676" s="122">
        <v>0</v>
      </c>
      <c r="R676" s="122"/>
      <c r="S676" s="122">
        <v>0</v>
      </c>
      <c r="T676" s="122"/>
      <c r="U676" s="122">
        <v>1.9220441431162305E-2</v>
      </c>
    </row>
    <row r="677" spans="1:21" x14ac:dyDescent="0.2">
      <c r="A677" s="3">
        <v>2008</v>
      </c>
      <c r="C677" s="1">
        <f t="shared" ref="C677:H677" si="149">SUM(C3:C14)</f>
        <v>857285.42428494606</v>
      </c>
      <c r="D677" s="1">
        <f t="shared" si="149"/>
        <v>258225</v>
      </c>
      <c r="E677" s="1">
        <f t="shared" si="149"/>
        <v>0</v>
      </c>
      <c r="F677" s="1">
        <f t="shared" si="149"/>
        <v>6959.0720000000001</v>
      </c>
      <c r="G677" s="1">
        <f t="shared" si="149"/>
        <v>3250</v>
      </c>
      <c r="H677" s="1">
        <f t="shared" si="149"/>
        <v>0</v>
      </c>
      <c r="I677" s="1"/>
      <c r="J677" s="1"/>
      <c r="K677" s="1"/>
      <c r="L677" s="1">
        <f>SUM(L3:L14)</f>
        <v>1125719.4962849461</v>
      </c>
      <c r="N677" s="36">
        <f t="shared" ref="N677:N682" si="150">L677/L676-1</f>
        <v>0.11310749112623353</v>
      </c>
      <c r="O677" s="46"/>
      <c r="P677" s="122">
        <v>0.16274709711595325</v>
      </c>
      <c r="Q677" s="122">
        <v>0</v>
      </c>
      <c r="R677" s="122"/>
      <c r="S677" s="122">
        <v>0</v>
      </c>
      <c r="T677" s="122">
        <v>0</v>
      </c>
      <c r="U677" s="122">
        <v>0.11930900900125652</v>
      </c>
    </row>
    <row r="678" spans="1:21" x14ac:dyDescent="0.2">
      <c r="A678" s="3">
        <v>2009</v>
      </c>
      <c r="C678" s="1">
        <f t="shared" ref="C678:L678" si="151">SUM(C15:C26)</f>
        <v>868094.77408385149</v>
      </c>
      <c r="D678" s="1">
        <f t="shared" si="151"/>
        <v>225928</v>
      </c>
      <c r="E678" s="1">
        <f t="shared" si="151"/>
        <v>0</v>
      </c>
      <c r="F678" s="1">
        <f t="shared" si="151"/>
        <v>6243.2070000000003</v>
      </c>
      <c r="G678" s="1">
        <f t="shared" si="151"/>
        <v>213450</v>
      </c>
      <c r="H678" s="1">
        <f t="shared" ref="H678" si="152">SUM(H15:H26)</f>
        <v>0</v>
      </c>
      <c r="I678" s="1">
        <f t="shared" si="151"/>
        <v>0</v>
      </c>
      <c r="J678" s="1">
        <f t="shared" si="151"/>
        <v>0</v>
      </c>
      <c r="K678" s="1">
        <f t="shared" si="151"/>
        <v>0</v>
      </c>
      <c r="L678" s="1">
        <f t="shared" si="151"/>
        <v>1313715.9810838511</v>
      </c>
      <c r="M678" s="46">
        <f>SUM(C678:K678)</f>
        <v>1313715.9810838513</v>
      </c>
      <c r="N678" s="36">
        <f t="shared" si="150"/>
        <v>0.16700118050662116</v>
      </c>
      <c r="O678" s="46"/>
      <c r="P678" s="122">
        <v>0.21353626050198171</v>
      </c>
      <c r="Q678" s="122">
        <v>-3.1685960543628711E-2</v>
      </c>
      <c r="R678" s="122"/>
      <c r="S678" s="122">
        <v>-4.2635811784177968E-2</v>
      </c>
      <c r="T678" s="122">
        <v>0.21347356452529853</v>
      </c>
      <c r="U678" s="122">
        <v>0.16146496102509289</v>
      </c>
    </row>
    <row r="679" spans="1:21" x14ac:dyDescent="0.2">
      <c r="A679" s="3">
        <v>2010</v>
      </c>
      <c r="C679" s="1">
        <f t="shared" ref="C679:L679" si="153">SUM(C27:C38)</f>
        <v>879040.41693028226</v>
      </c>
      <c r="D679" s="1">
        <f t="shared" si="153"/>
        <v>227430</v>
      </c>
      <c r="E679" s="1">
        <f t="shared" si="153"/>
        <v>1210527.0390000001</v>
      </c>
      <c r="F679" s="1">
        <f t="shared" si="153"/>
        <v>6592.3580000000002</v>
      </c>
      <c r="G679" s="1">
        <f t="shared" si="153"/>
        <v>0</v>
      </c>
      <c r="H679" s="1">
        <f t="shared" ref="H679" si="154">SUM(H27:H38)</f>
        <v>0</v>
      </c>
      <c r="I679" s="1">
        <f t="shared" si="153"/>
        <v>0</v>
      </c>
      <c r="J679" s="1">
        <f t="shared" si="153"/>
        <v>0</v>
      </c>
      <c r="K679" s="1">
        <f t="shared" si="153"/>
        <v>0</v>
      </c>
      <c r="L679" s="1">
        <f t="shared" si="153"/>
        <v>2323589.8139302819</v>
      </c>
      <c r="M679" s="46">
        <f t="shared" ref="M679:M719" si="155">SUM(C679:K679)</f>
        <v>2323589.8139302824</v>
      </c>
      <c r="N679" s="36">
        <f t="shared" si="150"/>
        <v>0.76871549664278094</v>
      </c>
      <c r="O679" s="46"/>
      <c r="P679" s="122">
        <v>0.22920118105275145</v>
      </c>
      <c r="Q679" s="122">
        <v>-8.6379154029376459E-2</v>
      </c>
      <c r="R679" s="122">
        <v>2.7997057931639757E-2</v>
      </c>
      <c r="S679" s="122">
        <v>4.4561448973459594E-2</v>
      </c>
      <c r="T679" s="122"/>
      <c r="U679" s="122">
        <v>8.177895643831179E-2</v>
      </c>
    </row>
    <row r="680" spans="1:21" x14ac:dyDescent="0.2">
      <c r="A680" s="3">
        <v>2011</v>
      </c>
      <c r="C680" s="1">
        <f t="shared" ref="C680" si="156">SUM(C39:C50)</f>
        <v>797273.17387669976</v>
      </c>
      <c r="D680" s="1">
        <f t="shared" ref="D680:F680" si="157">SUM(D39:D50)</f>
        <v>226755</v>
      </c>
      <c r="E680" s="1">
        <f t="shared" si="157"/>
        <v>1177915.2519999999</v>
      </c>
      <c r="F680" s="1">
        <f t="shared" si="157"/>
        <v>7159.0049999999992</v>
      </c>
      <c r="G680" s="1">
        <f t="shared" ref="G680:L680" si="158">SUM(G39:G50)</f>
        <v>0</v>
      </c>
      <c r="H680" s="1">
        <f t="shared" ref="H680" si="159">SUM(H39:H50)</f>
        <v>0</v>
      </c>
      <c r="I680" s="1">
        <f t="shared" si="158"/>
        <v>13628.775</v>
      </c>
      <c r="J680" s="1">
        <f t="shared" si="158"/>
        <v>0</v>
      </c>
      <c r="K680" s="1">
        <f t="shared" ref="K680" si="160">SUM(K39:K50)</f>
        <v>0</v>
      </c>
      <c r="L680" s="1">
        <f t="shared" si="158"/>
        <v>2222731.2058767001</v>
      </c>
      <c r="M680" s="46">
        <f t="shared" si="155"/>
        <v>2222731.2058766992</v>
      </c>
      <c r="N680" s="36">
        <f t="shared" si="150"/>
        <v>-4.3406373813880017E-2</v>
      </c>
      <c r="O680" s="46"/>
      <c r="P680" s="122">
        <v>0.10357786226648757</v>
      </c>
      <c r="Q680" s="122">
        <v>-8.9090731530278577E-2</v>
      </c>
      <c r="R680" s="122">
        <v>-4.6739744590886811E-3</v>
      </c>
      <c r="S680" s="122">
        <v>9.2353512685649397E-2</v>
      </c>
      <c r="T680" s="122"/>
      <c r="U680" s="122">
        <v>2.838665080336944E-2</v>
      </c>
    </row>
    <row r="681" spans="1:21" x14ac:dyDescent="0.2">
      <c r="A681" s="3">
        <v>2012</v>
      </c>
      <c r="C681" s="1">
        <f t="shared" ref="C681" si="161">SUM(C51:C62)</f>
        <v>736959.87399999995</v>
      </c>
      <c r="D681" s="1">
        <f t="shared" ref="D681:F681" si="162">SUM(D51:D62)</f>
        <v>225675</v>
      </c>
      <c r="E681" s="1">
        <f t="shared" si="162"/>
        <v>1184367.7139943468</v>
      </c>
      <c r="F681" s="1">
        <f t="shared" si="162"/>
        <v>6108.3960000000006</v>
      </c>
      <c r="G681" s="1">
        <f t="shared" ref="G681:L681" si="163">SUM(G51:G62)</f>
        <v>0</v>
      </c>
      <c r="H681" s="1">
        <f t="shared" ref="H681" si="164">SUM(H51:H62)</f>
        <v>0</v>
      </c>
      <c r="I681" s="1">
        <f t="shared" si="163"/>
        <v>63284.559886288225</v>
      </c>
      <c r="J681" s="1">
        <f t="shared" si="163"/>
        <v>27612.84231018924</v>
      </c>
      <c r="K681" s="1">
        <f t="shared" ref="K681" si="165">SUM(K51:K62)</f>
        <v>0</v>
      </c>
      <c r="L681" s="1">
        <f t="shared" si="163"/>
        <v>2244008.3861908242</v>
      </c>
      <c r="M681" s="46">
        <f t="shared" si="155"/>
        <v>2244008.3861908247</v>
      </c>
      <c r="N681" s="36">
        <f t="shared" si="150"/>
        <v>9.5725386217950792E-3</v>
      </c>
      <c r="O681" s="46"/>
      <c r="P681" s="122">
        <v>7.0081643751180867E-3</v>
      </c>
      <c r="Q681" s="122">
        <v>-9.56764809050763E-2</v>
      </c>
      <c r="R681" s="122">
        <v>-9.1295694980586539E-3</v>
      </c>
      <c r="S681" s="122">
        <v>-6.459724008612E-2</v>
      </c>
      <c r="T681" s="122"/>
      <c r="U681" s="122">
        <v>2.7856355185589043E-2</v>
      </c>
    </row>
    <row r="682" spans="1:21" x14ac:dyDescent="0.2">
      <c r="A682" s="3">
        <v>2013</v>
      </c>
      <c r="C682" s="1">
        <f t="shared" ref="C682" si="166">SUM(C63:C74)</f>
        <v>758684.10199999996</v>
      </c>
      <c r="D682" s="1">
        <f t="shared" ref="D682:F682" si="167">SUM(D63:D74)</f>
        <v>86175</v>
      </c>
      <c r="E682" s="1">
        <f t="shared" si="167"/>
        <v>1202479.9526656251</v>
      </c>
      <c r="F682" s="1">
        <f t="shared" si="167"/>
        <v>5251.1829000000007</v>
      </c>
      <c r="G682" s="1">
        <f t="shared" ref="G682:L682" si="168">SUM(G63:G74)</f>
        <v>0</v>
      </c>
      <c r="H682" s="1">
        <f t="shared" ref="H682" si="169">SUM(H63:H74)</f>
        <v>0</v>
      </c>
      <c r="I682" s="1">
        <f t="shared" si="168"/>
        <v>61754.245287379017</v>
      </c>
      <c r="J682" s="1">
        <f t="shared" si="168"/>
        <v>38143.791103609714</v>
      </c>
      <c r="K682" s="1">
        <f t="shared" ref="K682" si="170">SUM(K63:K74)</f>
        <v>0</v>
      </c>
      <c r="L682" s="1">
        <f t="shared" si="168"/>
        <v>2152488.2739566136</v>
      </c>
      <c r="M682" s="46">
        <f t="shared" si="155"/>
        <v>2152488.2739566136</v>
      </c>
      <c r="N682" s="36">
        <f t="shared" si="150"/>
        <v>-4.0784211323543595E-2</v>
      </c>
      <c r="O682" s="46"/>
      <c r="P682" s="122">
        <v>2.4428617272974851E-2</v>
      </c>
      <c r="Q682" s="122">
        <v>-0.11793233166301997</v>
      </c>
      <c r="R682" s="122">
        <v>-8.8446176828651524E-3</v>
      </c>
      <c r="S682" s="122">
        <v>-0.20135114286026889</v>
      </c>
      <c r="T682" s="122"/>
      <c r="U682" s="122">
        <v>4.5874830875039185E-2</v>
      </c>
    </row>
    <row r="683" spans="1:21" x14ac:dyDescent="0.2">
      <c r="A683" s="3">
        <v>2014</v>
      </c>
      <c r="C683" s="1">
        <f t="shared" ref="C683" si="171">SUM(C75:C86)</f>
        <v>800964.15442778589</v>
      </c>
      <c r="D683" s="1">
        <f t="shared" ref="D683:F683" si="172">SUM(D75:D86)</f>
        <v>0</v>
      </c>
      <c r="E683" s="1">
        <f t="shared" si="172"/>
        <v>3751337.076656932</v>
      </c>
      <c r="F683" s="1">
        <f t="shared" si="172"/>
        <v>0</v>
      </c>
      <c r="G683" s="1">
        <f t="shared" ref="G683:L683" si="173">SUM(G75:G86)</f>
        <v>521550</v>
      </c>
      <c r="H683" s="1">
        <f t="shared" ref="H683" si="174">SUM(H75:H86)</f>
        <v>184143</v>
      </c>
      <c r="I683" s="1">
        <f t="shared" si="173"/>
        <v>63274.201767262522</v>
      </c>
      <c r="J683" s="1">
        <f t="shared" si="173"/>
        <v>38695.470063822751</v>
      </c>
      <c r="K683" s="1">
        <f t="shared" ref="K683" si="175">SUM(K75:K86)</f>
        <v>199295</v>
      </c>
      <c r="L683" s="1">
        <f t="shared" si="173"/>
        <v>5559258.9029158037</v>
      </c>
      <c r="M683" s="46">
        <f t="shared" si="155"/>
        <v>5559258.9029158019</v>
      </c>
      <c r="P683" s="122">
        <v>7.0706346238263995E-2</v>
      </c>
      <c r="Q683" s="122"/>
      <c r="R683" s="122">
        <v>-3.477424498035997E-2</v>
      </c>
      <c r="S683" s="122">
        <v>-1</v>
      </c>
      <c r="T683" s="122">
        <v>6.5257352941176405E-2</v>
      </c>
      <c r="U683" s="122">
        <v>8.3537682940389324E-2</v>
      </c>
    </row>
    <row r="684" spans="1:21" x14ac:dyDescent="0.2">
      <c r="A684" s="3">
        <v>2015</v>
      </c>
      <c r="C684" s="1">
        <f t="shared" ref="C684" si="176">SUM(C87:C98)</f>
        <v>805224.40679499938</v>
      </c>
      <c r="D684" s="1">
        <f t="shared" ref="D684:F684" si="177">SUM(D87:D98)</f>
        <v>0</v>
      </c>
      <c r="E684" s="1">
        <f t="shared" si="177"/>
        <v>3761657.0763910115</v>
      </c>
      <c r="F684" s="1">
        <f t="shared" si="177"/>
        <v>0</v>
      </c>
      <c r="G684" s="1">
        <f t="shared" ref="G684:L684" si="178">SUM(G87:G98)</f>
        <v>835200</v>
      </c>
      <c r="H684" s="1">
        <f t="shared" ref="H684" si="179">SUM(H87:H98)</f>
        <v>262440</v>
      </c>
      <c r="I684" s="1">
        <f t="shared" si="178"/>
        <v>62742.683627794337</v>
      </c>
      <c r="J684" s="1">
        <f t="shared" si="178"/>
        <v>38419.630583716236</v>
      </c>
      <c r="K684" s="1">
        <f t="shared" ref="K684" si="180">SUM(K87:K98)</f>
        <v>269709.52209849982</v>
      </c>
      <c r="L684" s="1">
        <f t="shared" si="178"/>
        <v>6035393.3194960197</v>
      </c>
      <c r="M684" s="46">
        <f t="shared" si="155"/>
        <v>6035393.3194960225</v>
      </c>
      <c r="P684" s="122">
        <v>6.6690624086156447E-2</v>
      </c>
      <c r="Q684" s="122"/>
      <c r="R684" s="122">
        <v>-3.693421945038744E-2</v>
      </c>
      <c r="S684" s="122">
        <v>-1</v>
      </c>
      <c r="T684" s="122">
        <v>0</v>
      </c>
      <c r="U684" s="122">
        <v>9.6846915164289671E-2</v>
      </c>
    </row>
    <row r="685" spans="1:21" x14ac:dyDescent="0.2">
      <c r="A685" s="3">
        <v>2016</v>
      </c>
      <c r="C685" s="1">
        <f t="shared" ref="C685" si="181">SUM(C99:C110)</f>
        <v>815377.32906930824</v>
      </c>
      <c r="D685" s="1">
        <f t="shared" ref="D685:F685" si="182">SUM(D99:D110)</f>
        <v>0</v>
      </c>
      <c r="E685" s="1">
        <f t="shared" si="182"/>
        <v>3827004.5751304114</v>
      </c>
      <c r="F685" s="1">
        <f t="shared" si="182"/>
        <v>0</v>
      </c>
      <c r="G685" s="1">
        <f t="shared" ref="G685:L685" si="183">SUM(G99:G110)</f>
        <v>835200</v>
      </c>
      <c r="H685" s="1">
        <f t="shared" ref="H685" si="184">SUM(H99:H110)</f>
        <v>285480</v>
      </c>
      <c r="I685" s="1">
        <f t="shared" si="183"/>
        <v>62742.683627794337</v>
      </c>
      <c r="J685" s="1">
        <f t="shared" si="183"/>
        <v>38557.550323769494</v>
      </c>
      <c r="K685" s="1">
        <f t="shared" ref="K685" si="185">SUM(K99:K110)</f>
        <v>270200.33028999984</v>
      </c>
      <c r="L685" s="1">
        <f t="shared" si="183"/>
        <v>6134562.4684412824</v>
      </c>
      <c r="M685" s="46">
        <f t="shared" si="155"/>
        <v>6134562.4684412833</v>
      </c>
      <c r="P685" s="122">
        <v>7.0789787357834033E-2</v>
      </c>
      <c r="Q685" s="122"/>
      <c r="R685" s="122">
        <v>-2.5078450504197991E-2</v>
      </c>
      <c r="S685" s="122">
        <v>-1</v>
      </c>
      <c r="T685" s="122">
        <v>0</v>
      </c>
      <c r="U685" s="122">
        <v>0.10959465488465736</v>
      </c>
    </row>
    <row r="686" spans="1:21" x14ac:dyDescent="0.2">
      <c r="A686" s="3">
        <v>2017</v>
      </c>
      <c r="C686" s="1">
        <f t="shared" ref="C686" si="186">SUM(C111:C122)</f>
        <v>825658.26762061834</v>
      </c>
      <c r="D686" s="1">
        <f t="shared" ref="D686:F686" si="187">SUM(D111:D122)</f>
        <v>0</v>
      </c>
      <c r="E686" s="1">
        <f t="shared" si="187"/>
        <v>3888834.1090065939</v>
      </c>
      <c r="F686" s="1">
        <f t="shared" si="187"/>
        <v>0</v>
      </c>
      <c r="G686" s="1">
        <f t="shared" ref="G686:L686" si="188">SUM(G111:G122)</f>
        <v>832000</v>
      </c>
      <c r="H686" s="1">
        <f t="shared" ref="H686" si="189">SUM(H111:H122)</f>
        <v>306360</v>
      </c>
      <c r="I686" s="1">
        <f t="shared" si="188"/>
        <v>0</v>
      </c>
      <c r="J686" s="1">
        <f t="shared" si="188"/>
        <v>11543.069083798422</v>
      </c>
      <c r="K686" s="1">
        <f t="shared" ref="K686" si="190">SUM(K111:K122)</f>
        <v>0</v>
      </c>
      <c r="L686" s="1">
        <f t="shared" si="188"/>
        <v>5864395.4457110111</v>
      </c>
      <c r="M686" s="46">
        <f t="shared" si="155"/>
        <v>5864395.4457110111</v>
      </c>
      <c r="P686" s="122">
        <v>7.460260729966528E-2</v>
      </c>
      <c r="Q686" s="122"/>
      <c r="R686" s="122">
        <v>-1.9136142409464041E-2</v>
      </c>
      <c r="S686" s="122">
        <v>-1</v>
      </c>
      <c r="T686" s="122">
        <v>0</v>
      </c>
      <c r="U686" s="122">
        <v>5.2557652131632882E-2</v>
      </c>
    </row>
    <row r="687" spans="1:21" x14ac:dyDescent="0.2">
      <c r="A687" s="3">
        <v>2018</v>
      </c>
      <c r="C687" s="1">
        <f t="shared" ref="C687" si="191">SUM(C123:C134)</f>
        <v>836068.83658195776</v>
      </c>
      <c r="D687" s="1">
        <f t="shared" ref="D687:F687" si="192">SUM(D123:D134)</f>
        <v>0</v>
      </c>
      <c r="E687" s="1">
        <f t="shared" si="192"/>
        <v>3941141.408534083</v>
      </c>
      <c r="F687" s="1">
        <f t="shared" si="192"/>
        <v>0</v>
      </c>
      <c r="G687" s="1">
        <f t="shared" ref="G687:L687" si="193">SUM(G123:G134)</f>
        <v>835200</v>
      </c>
      <c r="H687" s="1">
        <f t="shared" ref="H687" si="194">SUM(H123:H134)</f>
        <v>0</v>
      </c>
      <c r="I687" s="1">
        <f t="shared" si="193"/>
        <v>0</v>
      </c>
      <c r="J687" s="1">
        <f t="shared" si="193"/>
        <v>0</v>
      </c>
      <c r="K687" s="1">
        <f t="shared" ref="K687" si="195">SUM(K123:K134)</f>
        <v>0</v>
      </c>
      <c r="L687" s="1">
        <f t="shared" si="193"/>
        <v>5612410.245116041</v>
      </c>
      <c r="M687" s="46">
        <f t="shared" si="155"/>
        <v>5612410.245116041</v>
      </c>
      <c r="P687" s="122">
        <v>7.6309331996514684E-2</v>
      </c>
      <c r="Q687" s="122"/>
      <c r="R687" s="122">
        <v>-1.5785047339736291E-2</v>
      </c>
      <c r="S687" s="122">
        <v>-1</v>
      </c>
      <c r="T687" s="122">
        <v>0</v>
      </c>
      <c r="U687" s="122">
        <v>-1.8597111433765745E-3</v>
      </c>
    </row>
    <row r="688" spans="1:21" x14ac:dyDescent="0.2">
      <c r="A688" s="3">
        <v>2019</v>
      </c>
      <c r="C688" s="1">
        <f t="shared" ref="C688" si="196">SUM(C135:C146)</f>
        <v>846610.67043865239</v>
      </c>
      <c r="D688" s="1">
        <f t="shared" ref="D688:F688" si="197">SUM(D135:D146)</f>
        <v>0</v>
      </c>
      <c r="E688" s="1">
        <f t="shared" si="197"/>
        <v>3985462.0307053062</v>
      </c>
      <c r="F688" s="1">
        <f t="shared" si="197"/>
        <v>0</v>
      </c>
      <c r="G688" s="1">
        <f t="shared" ref="G688:L688" si="198">SUM(G135:G146)</f>
        <v>835200</v>
      </c>
      <c r="H688" s="1">
        <f t="shared" ref="H688" si="199">SUM(H135:H146)</f>
        <v>0</v>
      </c>
      <c r="I688" s="1">
        <f t="shared" si="198"/>
        <v>0</v>
      </c>
      <c r="J688" s="1">
        <f t="shared" si="198"/>
        <v>0</v>
      </c>
      <c r="K688" s="1">
        <f t="shared" ref="K688" si="200">SUM(K135:K146)</f>
        <v>0</v>
      </c>
      <c r="L688" s="1">
        <f t="shared" si="198"/>
        <v>5667272.7011439577</v>
      </c>
      <c r="M688" s="46">
        <f t="shared" si="155"/>
        <v>5667272.7011439586</v>
      </c>
      <c r="P688" s="122">
        <v>7.7135574718220967E-2</v>
      </c>
      <c r="Q688" s="122"/>
      <c r="R688" s="122">
        <v>-1.4571216945025833E-2</v>
      </c>
      <c r="S688" s="122">
        <v>-1</v>
      </c>
      <c r="T688" s="122">
        <v>0</v>
      </c>
      <c r="U688" s="122">
        <v>-8.4958198386619888E-4</v>
      </c>
    </row>
    <row r="689" spans="1:21" x14ac:dyDescent="0.2">
      <c r="A689" s="3">
        <v>2020</v>
      </c>
      <c r="C689" s="1">
        <f t="shared" ref="C689" si="201">SUM(C147:C158)</f>
        <v>857285.42428494606</v>
      </c>
      <c r="D689" s="1">
        <f t="shared" ref="D689:F689" si="202">SUM(D147:D158)</f>
        <v>0</v>
      </c>
      <c r="E689" s="1">
        <f t="shared" si="202"/>
        <v>4012376.2269666307</v>
      </c>
      <c r="F689" s="1">
        <f t="shared" si="202"/>
        <v>0</v>
      </c>
      <c r="G689" s="1">
        <f t="shared" ref="G689:L689" si="203">SUM(G147:G158)</f>
        <v>838400</v>
      </c>
      <c r="H689" s="1">
        <f t="shared" ref="H689" si="204">SUM(H147:H158)</f>
        <v>0</v>
      </c>
      <c r="I689" s="1">
        <f t="shared" si="203"/>
        <v>0</v>
      </c>
      <c r="J689" s="1">
        <f t="shared" si="203"/>
        <v>0</v>
      </c>
      <c r="K689" s="1">
        <f t="shared" ref="K689" si="205">SUM(K147:K158)</f>
        <v>0</v>
      </c>
      <c r="L689" s="1">
        <f t="shared" si="203"/>
        <v>5708061.6512515768</v>
      </c>
      <c r="M689" s="46">
        <f t="shared" si="155"/>
        <v>5708061.6512515768</v>
      </c>
      <c r="P689" s="122">
        <v>7.9129082254903116E-2</v>
      </c>
      <c r="Q689" s="122"/>
      <c r="R689" s="122">
        <v>-1.7739133266935769E-2</v>
      </c>
      <c r="S689" s="122">
        <v>-1</v>
      </c>
      <c r="T689" s="122">
        <v>0</v>
      </c>
      <c r="U689" s="122">
        <v>-2.8156291170629011E-3</v>
      </c>
    </row>
    <row r="690" spans="1:21" x14ac:dyDescent="0.2">
      <c r="A690" s="3">
        <v>2021</v>
      </c>
      <c r="C690" s="1">
        <f t="shared" ref="C690" si="206">SUM(C159:C170)</f>
        <v>868094.77408385149</v>
      </c>
      <c r="D690" s="1">
        <f t="shared" ref="D690:F690" si="207">SUM(D159:D170)</f>
        <v>0</v>
      </c>
      <c r="E690" s="1">
        <f t="shared" si="207"/>
        <v>4043518.5221956805</v>
      </c>
      <c r="F690" s="1">
        <f t="shared" si="207"/>
        <v>0</v>
      </c>
      <c r="G690" s="1">
        <f t="shared" ref="G690:L690" si="208">SUM(G159:G170)</f>
        <v>342400</v>
      </c>
      <c r="H690" s="1">
        <f t="shared" ref="H690" si="209">SUM(H159:H170)</f>
        <v>0</v>
      </c>
      <c r="I690" s="1">
        <f t="shared" si="208"/>
        <v>0</v>
      </c>
      <c r="J690" s="1">
        <f t="shared" si="208"/>
        <v>0</v>
      </c>
      <c r="K690" s="1">
        <f t="shared" ref="K690" si="210">SUM(K159:K170)</f>
        <v>0</v>
      </c>
      <c r="L690" s="1">
        <f t="shared" si="208"/>
        <v>5254013.2962795319</v>
      </c>
      <c r="M690" s="46">
        <f t="shared" si="155"/>
        <v>5254013.2962795319</v>
      </c>
      <c r="P690" s="122">
        <v>8.5158028303209621E-2</v>
      </c>
      <c r="Q690" s="122"/>
      <c r="R690" s="122">
        <v>-1.9916096529929761E-2</v>
      </c>
      <c r="S690" s="122">
        <v>-1</v>
      </c>
      <c r="T690" s="122">
        <v>-0.59003831417624519</v>
      </c>
      <c r="U690" s="122">
        <v>-8.9012021945210629E-2</v>
      </c>
    </row>
    <row r="691" spans="1:21" x14ac:dyDescent="0.2">
      <c r="A691" s="3">
        <v>2022</v>
      </c>
      <c r="C691" s="1">
        <f t="shared" ref="C691" si="211">SUM(C171:C182)</f>
        <v>879040.41693028226</v>
      </c>
      <c r="D691" s="1">
        <f t="shared" ref="D691:F691" si="212">SUM(D171:D182)</f>
        <v>0</v>
      </c>
      <c r="E691" s="1">
        <f t="shared" si="212"/>
        <v>4080531.2339094565</v>
      </c>
      <c r="F691" s="1">
        <f t="shared" si="212"/>
        <v>0</v>
      </c>
      <c r="G691" s="1">
        <f t="shared" ref="G691:L691" si="213">SUM(G171:G182)</f>
        <v>0</v>
      </c>
      <c r="H691" s="1">
        <f t="shared" ref="H691" si="214">SUM(H171:H182)</f>
        <v>0</v>
      </c>
      <c r="I691" s="1">
        <f t="shared" si="213"/>
        <v>0</v>
      </c>
      <c r="J691" s="1">
        <f t="shared" si="213"/>
        <v>0</v>
      </c>
      <c r="K691" s="1">
        <f t="shared" ref="K691" si="215">SUM(K171:K182)</f>
        <v>0</v>
      </c>
      <c r="L691" s="1">
        <f t="shared" si="213"/>
        <v>4959571.6508397395</v>
      </c>
      <c r="M691" s="46">
        <f t="shared" si="155"/>
        <v>4959571.6508397385</v>
      </c>
      <c r="P691" s="122">
        <v>9.1635792563810048E-2</v>
      </c>
      <c r="Q691" s="122"/>
      <c r="R691" s="122">
        <v>-2.0737435711451035E-2</v>
      </c>
      <c r="S691" s="122">
        <v>-1</v>
      </c>
      <c r="T691" s="122">
        <v>-1</v>
      </c>
      <c r="U691" s="122">
        <v>-0.14694795759371704</v>
      </c>
    </row>
    <row r="692" spans="1:21" x14ac:dyDescent="0.2">
      <c r="A692" s="3">
        <v>2023</v>
      </c>
      <c r="C692" s="1">
        <f t="shared" ref="C692" si="216">SUM(C183:C194)</f>
        <v>890124.07131750137</v>
      </c>
      <c r="D692" s="1">
        <f t="shared" ref="D692:F692" si="217">SUM(D183:D194)</f>
        <v>0</v>
      </c>
      <c r="E692" s="1">
        <f t="shared" si="217"/>
        <v>4128278.2161038569</v>
      </c>
      <c r="F692" s="1">
        <f t="shared" si="217"/>
        <v>0</v>
      </c>
      <c r="G692" s="1">
        <f t="shared" ref="G692:L692" si="218">SUM(G183:G194)</f>
        <v>0</v>
      </c>
      <c r="H692" s="1">
        <f t="shared" ref="H692" si="219">SUM(H183:H194)</f>
        <v>0</v>
      </c>
      <c r="I692" s="1">
        <f t="shared" si="218"/>
        <v>0</v>
      </c>
      <c r="J692" s="1">
        <f t="shared" si="218"/>
        <v>0</v>
      </c>
      <c r="K692" s="1">
        <f t="shared" ref="K692" si="220">SUM(K183:K194)</f>
        <v>0</v>
      </c>
      <c r="L692" s="1">
        <f t="shared" si="218"/>
        <v>5018402.2874213587</v>
      </c>
      <c r="M692" s="46">
        <f t="shared" si="155"/>
        <v>5018402.2874213587</v>
      </c>
      <c r="P692" s="122">
        <v>9.648909996711863E-2</v>
      </c>
      <c r="Q692" s="122"/>
      <c r="R692" s="122">
        <v>-1.9088039369591914E-2</v>
      </c>
      <c r="S692" s="122">
        <v>-1</v>
      </c>
      <c r="T692" s="122">
        <v>-1</v>
      </c>
      <c r="U692" s="122">
        <v>-0.14392810274764578</v>
      </c>
    </row>
    <row r="693" spans="1:21" x14ac:dyDescent="0.2">
      <c r="A693" s="3">
        <v>2024</v>
      </c>
      <c r="C693" s="1">
        <f t="shared" ref="C693" si="221">SUM(C195:C206)</f>
        <v>901347.4774069282</v>
      </c>
      <c r="D693" s="1">
        <f t="shared" ref="D693:F693" si="222">SUM(D195:D206)</f>
        <v>0</v>
      </c>
      <c r="E693" s="1">
        <f t="shared" si="222"/>
        <v>4177078.1807684242</v>
      </c>
      <c r="F693" s="1">
        <f t="shared" si="222"/>
        <v>0</v>
      </c>
      <c r="G693" s="1">
        <f t="shared" ref="G693:L693" si="223">SUM(G195:G206)</f>
        <v>0</v>
      </c>
      <c r="H693" s="1">
        <f t="shared" ref="H693" si="224">SUM(H195:H206)</f>
        <v>0</v>
      </c>
      <c r="I693" s="1">
        <f t="shared" si="223"/>
        <v>0</v>
      </c>
      <c r="J693" s="1">
        <f t="shared" si="223"/>
        <v>0</v>
      </c>
      <c r="K693" s="1">
        <f t="shared" ref="K693" si="225">SUM(K195:K206)</f>
        <v>0</v>
      </c>
      <c r="L693" s="1">
        <f t="shared" si="223"/>
        <v>5078425.658175353</v>
      </c>
      <c r="M693" s="46">
        <f t="shared" si="155"/>
        <v>5078425.658175352</v>
      </c>
      <c r="P693" s="122">
        <v>0.1007933889937398</v>
      </c>
      <c r="Q693" s="122"/>
      <c r="R693" s="122">
        <v>-1.7319581195932687E-2</v>
      </c>
      <c r="S693" s="122">
        <v>-1</v>
      </c>
      <c r="T693" s="122">
        <v>-1</v>
      </c>
      <c r="U693" s="122">
        <v>-0.14088567506950767</v>
      </c>
    </row>
    <row r="694" spans="1:21" x14ac:dyDescent="0.2">
      <c r="A694" s="3">
        <v>2025</v>
      </c>
      <c r="C694" s="1">
        <f t="shared" ref="C694" si="226">SUM(C207:C218)</f>
        <v>912712.39730134839</v>
      </c>
      <c r="D694" s="1">
        <f t="shared" ref="D694:F694" si="227">SUM(D207:D218)</f>
        <v>0</v>
      </c>
      <c r="E694" s="1">
        <f t="shared" si="227"/>
        <v>4227010.2052637869</v>
      </c>
      <c r="F694" s="1">
        <f t="shared" si="227"/>
        <v>0</v>
      </c>
      <c r="G694" s="1">
        <f t="shared" ref="G694:L694" si="228">SUM(G207:G218)</f>
        <v>0</v>
      </c>
      <c r="H694" s="1">
        <f t="shared" ref="H694" si="229">SUM(H207:H218)</f>
        <v>0</v>
      </c>
      <c r="I694" s="1">
        <f t="shared" si="228"/>
        <v>0</v>
      </c>
      <c r="J694" s="1">
        <f t="shared" si="228"/>
        <v>0</v>
      </c>
      <c r="K694" s="1">
        <f t="shared" ref="K694" si="230">SUM(K207:K218)</f>
        <v>0</v>
      </c>
      <c r="L694" s="1">
        <f t="shared" si="228"/>
        <v>5139722.6025651358</v>
      </c>
      <c r="M694" s="46">
        <f t="shared" si="155"/>
        <v>5139722.6025651358</v>
      </c>
      <c r="P694" s="122">
        <v>0.1046555268511038</v>
      </c>
      <c r="Q694" s="122"/>
      <c r="R694" s="122">
        <v>-1.5418614023741783E-2</v>
      </c>
      <c r="S694" s="122">
        <v>-1</v>
      </c>
      <c r="T694" s="122">
        <v>-1</v>
      </c>
      <c r="U694" s="122">
        <v>-0.13779928404643493</v>
      </c>
    </row>
    <row r="695" spans="1:21" x14ac:dyDescent="0.2">
      <c r="A695" s="3">
        <v>2026</v>
      </c>
      <c r="C695" s="1">
        <f t="shared" ref="C695" si="231">SUM(C219:C230)</f>
        <v>924220.6153215681</v>
      </c>
      <c r="D695" s="1">
        <f t="shared" ref="D695:F695" si="232">SUM(D219:D230)</f>
        <v>0</v>
      </c>
      <c r="E695" s="1">
        <f t="shared" si="232"/>
        <v>4280100.504878385</v>
      </c>
      <c r="F695" s="1">
        <f t="shared" si="232"/>
        <v>0</v>
      </c>
      <c r="G695" s="1">
        <f t="shared" ref="G695:L695" si="233">SUM(G219:G230)</f>
        <v>0</v>
      </c>
      <c r="H695" s="1">
        <f t="shared" ref="H695" si="234">SUM(H219:H230)</f>
        <v>0</v>
      </c>
      <c r="I695" s="1">
        <f t="shared" si="233"/>
        <v>0</v>
      </c>
      <c r="J695" s="1">
        <f t="shared" si="233"/>
        <v>0</v>
      </c>
      <c r="K695" s="1">
        <f t="shared" ref="K695" si="235">SUM(K219:K230)</f>
        <v>0</v>
      </c>
      <c r="L695" s="1">
        <f t="shared" si="233"/>
        <v>5204321.1201999523</v>
      </c>
      <c r="M695" s="46">
        <f t="shared" si="155"/>
        <v>5204321.1201999532</v>
      </c>
      <c r="P695" s="122">
        <v>0.10818184303854328</v>
      </c>
      <c r="Q695" s="122"/>
      <c r="R695" s="122">
        <v>-1.2923260159570682E-2</v>
      </c>
      <c r="S695" s="122">
        <v>-1</v>
      </c>
      <c r="T695" s="122">
        <v>-1</v>
      </c>
      <c r="U695" s="122">
        <v>-0.13432362369154049</v>
      </c>
    </row>
    <row r="696" spans="1:21" x14ac:dyDescent="0.2">
      <c r="A696" s="3">
        <v>2027</v>
      </c>
      <c r="C696" s="1">
        <f t="shared" ref="C696" si="236">SUM(C231:C242)</f>
        <v>935873.9382865571</v>
      </c>
      <c r="D696" s="1">
        <f t="shared" ref="D696:F696" si="237">SUM(D231:D242)</f>
        <v>0</v>
      </c>
      <c r="E696" s="1">
        <f t="shared" si="237"/>
        <v>4337254.1153003518</v>
      </c>
      <c r="F696" s="1">
        <f t="shared" si="237"/>
        <v>0</v>
      </c>
      <c r="G696" s="1">
        <f t="shared" ref="G696:L696" si="238">SUM(G231:G242)</f>
        <v>0</v>
      </c>
      <c r="H696" s="1">
        <f t="shared" ref="H696" si="239">SUM(H231:H242)</f>
        <v>0</v>
      </c>
      <c r="I696" s="1">
        <f t="shared" si="238"/>
        <v>0</v>
      </c>
      <c r="J696" s="1">
        <f t="shared" si="238"/>
        <v>0</v>
      </c>
      <c r="K696" s="1">
        <f t="shared" ref="K696" si="240">SUM(K231:K242)</f>
        <v>0</v>
      </c>
      <c r="L696" s="1">
        <f t="shared" si="238"/>
        <v>5273128.0535869086</v>
      </c>
      <c r="M696" s="46">
        <f t="shared" si="155"/>
        <v>5273128.0535869086</v>
      </c>
      <c r="P696" s="122">
        <v>0.11156440139975277</v>
      </c>
      <c r="Q696" s="122"/>
      <c r="R696" s="122">
        <v>-9.6460346924986951E-3</v>
      </c>
      <c r="S696" s="122">
        <v>-1</v>
      </c>
      <c r="T696" s="122">
        <v>-1</v>
      </c>
      <c r="U696" s="122">
        <v>-0.13030066422900033</v>
      </c>
    </row>
    <row r="697" spans="1:21" x14ac:dyDescent="0.2">
      <c r="A697" s="3">
        <v>2028</v>
      </c>
      <c r="C697" s="1">
        <f t="shared" ref="C697" si="241">SUM(C243:C254)</f>
        <v>947674.19579712464</v>
      </c>
      <c r="D697" s="1">
        <f t="shared" ref="D697:F697" si="242">SUM(D243:D254)</f>
        <v>0</v>
      </c>
      <c r="E697" s="1">
        <f t="shared" si="242"/>
        <v>4387626.8944119923</v>
      </c>
      <c r="F697" s="1">
        <f t="shared" si="242"/>
        <v>0</v>
      </c>
      <c r="G697" s="1">
        <f t="shared" ref="G697:L697" si="243">SUM(G243:G254)</f>
        <v>0</v>
      </c>
      <c r="H697" s="1">
        <f t="shared" ref="H697" si="244">SUM(H243:H254)</f>
        <v>0</v>
      </c>
      <c r="I697" s="1">
        <f t="shared" si="243"/>
        <v>0</v>
      </c>
      <c r="J697" s="1">
        <f t="shared" si="243"/>
        <v>0</v>
      </c>
      <c r="K697" s="1">
        <f t="shared" ref="K697" si="245">SUM(K243:K254)</f>
        <v>0</v>
      </c>
      <c r="L697" s="1">
        <f t="shared" si="243"/>
        <v>5335301.0902091172</v>
      </c>
      <c r="M697" s="46">
        <f t="shared" si="155"/>
        <v>5335301.0902091172</v>
      </c>
      <c r="P697" s="122">
        <v>0.11528375268117053</v>
      </c>
      <c r="Q697" s="122"/>
      <c r="R697" s="122">
        <v>-8.0634498332710081E-3</v>
      </c>
      <c r="S697" s="122">
        <v>-1</v>
      </c>
      <c r="T697" s="122">
        <v>-1</v>
      </c>
      <c r="U697" s="122">
        <v>-0.12746737711313816</v>
      </c>
    </row>
    <row r="698" spans="1:21" x14ac:dyDescent="0.2">
      <c r="A698" s="3">
        <v>2029</v>
      </c>
      <c r="C698" s="1">
        <f t="shared" ref="C698" si="246">SUM(C255:C266)</f>
        <v>959623.24052316975</v>
      </c>
      <c r="D698" s="1">
        <f t="shared" ref="D698:F698" si="247">SUM(D255:D266)</f>
        <v>0</v>
      </c>
      <c r="E698" s="1">
        <f t="shared" si="247"/>
        <v>4434106.5333531378</v>
      </c>
      <c r="F698" s="1">
        <f t="shared" si="247"/>
        <v>0</v>
      </c>
      <c r="G698" s="1">
        <f t="shared" ref="G698:L698" si="248">SUM(G255:G266)</f>
        <v>0</v>
      </c>
      <c r="H698" s="1">
        <f t="shared" ref="H698" si="249">SUM(H255:H266)</f>
        <v>0</v>
      </c>
      <c r="I698" s="1">
        <f t="shared" si="248"/>
        <v>0</v>
      </c>
      <c r="J698" s="1">
        <f t="shared" si="248"/>
        <v>0</v>
      </c>
      <c r="K698" s="1">
        <f t="shared" ref="K698" si="250">SUM(K255:K266)</f>
        <v>0</v>
      </c>
      <c r="L698" s="1">
        <f t="shared" si="248"/>
        <v>5393729.7738763085</v>
      </c>
      <c r="M698" s="46">
        <f t="shared" si="155"/>
        <v>5393729.7738763075</v>
      </c>
      <c r="P698" s="122">
        <v>0.11893950979006318</v>
      </c>
      <c r="Q698" s="122"/>
      <c r="R698" s="122">
        <v>-7.480718024567623E-3</v>
      </c>
      <c r="S698" s="122">
        <v>-1</v>
      </c>
      <c r="T698" s="122">
        <v>-1</v>
      </c>
      <c r="U698" s="122">
        <v>-0.12536929158938526</v>
      </c>
    </row>
    <row r="699" spans="1:21" x14ac:dyDescent="0.2">
      <c r="A699" s="3">
        <v>2030</v>
      </c>
      <c r="C699" s="1">
        <f t="shared" ref="C699" si="251">SUM(C267:C278)</f>
        <v>971722.94849455624</v>
      </c>
      <c r="D699" s="1">
        <f t="shared" ref="D699:F699" si="252">SUM(D267:D278)</f>
        <v>0</v>
      </c>
      <c r="E699" s="1">
        <f t="shared" si="252"/>
        <v>4481312.4594243588</v>
      </c>
      <c r="F699" s="1">
        <f t="shared" si="252"/>
        <v>0</v>
      </c>
      <c r="G699" s="1">
        <f t="shared" ref="G699:L699" si="253">SUM(G267:G278)</f>
        <v>0</v>
      </c>
      <c r="H699" s="1">
        <f t="shared" ref="H699" si="254">SUM(H267:H278)</f>
        <v>0</v>
      </c>
      <c r="I699" s="1">
        <f t="shared" si="253"/>
        <v>0</v>
      </c>
      <c r="J699" s="1">
        <f t="shared" si="253"/>
        <v>0</v>
      </c>
      <c r="K699" s="1">
        <f t="shared" ref="K699" si="255">SUM(K267:K278)</f>
        <v>0</v>
      </c>
      <c r="L699" s="1">
        <f t="shared" si="253"/>
        <v>5453035.4079189152</v>
      </c>
      <c r="M699" s="46">
        <f t="shared" si="155"/>
        <v>5453035.4079189152</v>
      </c>
      <c r="P699" s="122">
        <v>0.12237030810080163</v>
      </c>
      <c r="Q699" s="122"/>
      <c r="R699" s="122">
        <v>-6.8458039255022696E-3</v>
      </c>
      <c r="S699" s="122">
        <v>-1</v>
      </c>
      <c r="T699" s="122">
        <v>-1</v>
      </c>
      <c r="U699" s="122">
        <v>-0.1232638788807553</v>
      </c>
    </row>
    <row r="700" spans="1:21" x14ac:dyDescent="0.2">
      <c r="A700" s="3">
        <v>2031</v>
      </c>
      <c r="C700" s="1">
        <f t="shared" ref="C700" si="256">SUM(C279:C290)</f>
        <v>983975.21939565334</v>
      </c>
      <c r="D700" s="1">
        <f t="shared" ref="D700:F700" si="257">SUM(D279:D290)</f>
        <v>0</v>
      </c>
      <c r="E700" s="1">
        <f t="shared" si="257"/>
        <v>4533424.5197290368</v>
      </c>
      <c r="F700" s="1">
        <f t="shared" si="257"/>
        <v>0</v>
      </c>
      <c r="G700" s="1">
        <f t="shared" ref="G700:L700" si="258">SUM(G279:G290)</f>
        <v>0</v>
      </c>
      <c r="H700" s="1">
        <f t="shared" ref="H700" si="259">SUM(H279:H290)</f>
        <v>0</v>
      </c>
      <c r="I700" s="1">
        <f t="shared" si="258"/>
        <v>0</v>
      </c>
      <c r="J700" s="1">
        <f t="shared" si="258"/>
        <v>0</v>
      </c>
      <c r="K700" s="1">
        <f t="shared" ref="K700" si="260">SUM(K279:K290)</f>
        <v>0</v>
      </c>
      <c r="L700" s="1">
        <f t="shared" si="258"/>
        <v>5517399.7391246902</v>
      </c>
      <c r="M700" s="46">
        <f t="shared" si="155"/>
        <v>5517399.7391246902</v>
      </c>
      <c r="P700" s="122">
        <v>0.127493274361002</v>
      </c>
      <c r="Q700" s="122"/>
      <c r="R700" s="122">
        <v>-5.2442202988147724E-3</v>
      </c>
      <c r="S700" s="122">
        <v>-1</v>
      </c>
      <c r="T700" s="122">
        <v>-1</v>
      </c>
      <c r="U700" s="122">
        <v>-0.12027814480666765</v>
      </c>
    </row>
    <row r="701" spans="1:21" x14ac:dyDescent="0.2">
      <c r="A701" s="3">
        <v>2032</v>
      </c>
      <c r="C701" s="1">
        <f t="shared" ref="C701" si="261">SUM(C291:C302)</f>
        <v>996381.97686359193</v>
      </c>
      <c r="D701" s="1">
        <f t="shared" ref="D701:F701" si="262">SUM(D291:D302)</f>
        <v>0</v>
      </c>
      <c r="E701" s="1">
        <f t="shared" si="262"/>
        <v>4592735.4693324054</v>
      </c>
      <c r="F701" s="1">
        <f t="shared" si="262"/>
        <v>0</v>
      </c>
      <c r="G701" s="1">
        <f t="shared" ref="G701:L701" si="263">SUM(G291:G302)</f>
        <v>0</v>
      </c>
      <c r="H701" s="1">
        <f t="shared" ref="H701" si="264">SUM(H291:H302)</f>
        <v>0</v>
      </c>
      <c r="I701" s="1">
        <f t="shared" si="263"/>
        <v>0</v>
      </c>
      <c r="J701" s="1">
        <f t="shared" si="263"/>
        <v>0</v>
      </c>
      <c r="K701" s="1">
        <f t="shared" ref="K701" si="265">SUM(K291:K302)</f>
        <v>0</v>
      </c>
      <c r="L701" s="1">
        <f t="shared" si="263"/>
        <v>5589117.4461959982</v>
      </c>
      <c r="M701" s="46">
        <f t="shared" si="155"/>
        <v>5589117.4461959973</v>
      </c>
      <c r="P701" s="122">
        <v>0.13293753621056892</v>
      </c>
      <c r="Q701" s="122"/>
      <c r="R701" s="122">
        <v>-2.2077188793422353E-3</v>
      </c>
      <c r="S701" s="122">
        <v>-1</v>
      </c>
      <c r="T701" s="122">
        <v>-1</v>
      </c>
      <c r="U701" s="122">
        <v>-0.11666420533018207</v>
      </c>
    </row>
    <row r="702" spans="1:21" x14ac:dyDescent="0.2">
      <c r="A702" s="3">
        <v>2033</v>
      </c>
      <c r="C702" s="1">
        <f t="shared" ref="C702" si="266">SUM(C303:C314)</f>
        <v>1008945.1687902792</v>
      </c>
      <c r="D702" s="1">
        <f t="shared" ref="D702:F702" si="267">SUM(D303:D314)</f>
        <v>0</v>
      </c>
      <c r="E702" s="1">
        <f t="shared" si="267"/>
        <v>4644484.3832819043</v>
      </c>
      <c r="F702" s="1">
        <f t="shared" si="267"/>
        <v>0</v>
      </c>
      <c r="G702" s="1">
        <f t="shared" ref="G702:L702" si="268">SUM(G303:G314)</f>
        <v>0</v>
      </c>
      <c r="H702" s="1">
        <f t="shared" ref="H702" si="269">SUM(H303:H314)</f>
        <v>0</v>
      </c>
      <c r="I702" s="1">
        <f t="shared" si="268"/>
        <v>0</v>
      </c>
      <c r="J702" s="1">
        <f t="shared" si="268"/>
        <v>0</v>
      </c>
      <c r="K702" s="1">
        <f t="shared" ref="K702" si="270">SUM(K303:K314)</f>
        <v>0</v>
      </c>
      <c r="L702" s="1">
        <f t="shared" si="268"/>
        <v>5653429.5520721842</v>
      </c>
      <c r="M702" s="46">
        <f t="shared" si="155"/>
        <v>5653429.5520721832</v>
      </c>
      <c r="P702" s="122">
        <v>0.13697134206420292</v>
      </c>
      <c r="Q702" s="122"/>
      <c r="R702" s="122">
        <v>-9.5548151908120271E-4</v>
      </c>
      <c r="S702" s="122">
        <v>-1</v>
      </c>
      <c r="T702" s="122">
        <v>-1</v>
      </c>
      <c r="U702" s="122">
        <v>-0.11316576118916577</v>
      </c>
    </row>
    <row r="703" spans="1:21" x14ac:dyDescent="0.2">
      <c r="A703" s="3">
        <v>2034</v>
      </c>
      <c r="C703" s="1">
        <f t="shared" ref="C703" si="271">SUM(C315:C326)</f>
        <v>1021666.7676282233</v>
      </c>
      <c r="D703" s="1">
        <f t="shared" ref="D703:F703" si="272">SUM(D315:D326)</f>
        <v>0</v>
      </c>
      <c r="E703" s="1">
        <f t="shared" si="272"/>
        <v>4689734.4489097502</v>
      </c>
      <c r="F703" s="1">
        <f t="shared" si="272"/>
        <v>0</v>
      </c>
      <c r="G703" s="1">
        <f t="shared" ref="G703:L703" si="273">SUM(G315:G326)</f>
        <v>0</v>
      </c>
      <c r="H703" s="1">
        <f t="shared" ref="H703" si="274">SUM(H315:H326)</f>
        <v>0</v>
      </c>
      <c r="I703" s="1">
        <f t="shared" si="273"/>
        <v>0</v>
      </c>
      <c r="J703" s="1">
        <f t="shared" si="273"/>
        <v>0</v>
      </c>
      <c r="K703" s="1">
        <f t="shared" ref="K703" si="275">SUM(K315:K326)</f>
        <v>0</v>
      </c>
      <c r="L703" s="1">
        <f t="shared" si="273"/>
        <v>5711401.2165379738</v>
      </c>
      <c r="M703" s="46">
        <f t="shared" si="155"/>
        <v>5711401.2165379738</v>
      </c>
      <c r="P703" s="122">
        <v>0.13901458105578057</v>
      </c>
      <c r="Q703" s="122"/>
      <c r="R703" s="122"/>
      <c r="S703" s="122">
        <v>-1</v>
      </c>
      <c r="T703" s="122">
        <v>-1</v>
      </c>
      <c r="U703" s="122">
        <v>2.2909362608854762</v>
      </c>
    </row>
    <row r="704" spans="1:21" x14ac:dyDescent="0.2">
      <c r="A704" s="3">
        <v>2035</v>
      </c>
      <c r="C704" s="1">
        <f t="shared" ref="C704" si="276">SUM(C327:C338)</f>
        <v>1034548.7707002127</v>
      </c>
      <c r="D704" s="1">
        <f t="shared" ref="D704:F704" si="277">SUM(D327:D338)</f>
        <v>0</v>
      </c>
      <c r="E704" s="1">
        <f t="shared" si="277"/>
        <v>4734323.3310067402</v>
      </c>
      <c r="F704" s="1">
        <f t="shared" si="277"/>
        <v>0</v>
      </c>
      <c r="G704" s="1">
        <f t="shared" ref="G704:L704" si="278">SUM(G327:G338)</f>
        <v>0</v>
      </c>
      <c r="H704" s="1">
        <f t="shared" ref="H704" si="279">SUM(H327:H338)</f>
        <v>0</v>
      </c>
      <c r="I704" s="1">
        <f t="shared" si="278"/>
        <v>0</v>
      </c>
      <c r="J704" s="1">
        <f t="shared" si="278"/>
        <v>0</v>
      </c>
      <c r="K704" s="1">
        <f t="shared" ref="K704" si="280">SUM(K327:K338)</f>
        <v>0</v>
      </c>
      <c r="L704" s="1">
        <f t="shared" si="278"/>
        <v>5768872.1017069537</v>
      </c>
      <c r="M704" s="46">
        <f t="shared" si="155"/>
        <v>5768872.1017069528</v>
      </c>
      <c r="P704" s="122">
        <v>0.13937202181840291</v>
      </c>
      <c r="Q704" s="122"/>
      <c r="R704" s="122"/>
      <c r="S704" s="122">
        <v>-1</v>
      </c>
      <c r="T704" s="122">
        <v>-1</v>
      </c>
      <c r="U704" s="122">
        <v>2.2970274034434386</v>
      </c>
    </row>
    <row r="705" spans="1:21" x14ac:dyDescent="0.2">
      <c r="A705" s="3">
        <v>2036</v>
      </c>
      <c r="C705" s="1">
        <f t="shared" ref="C705" si="281">SUM(C339:C350)</f>
        <v>1047593.2005129012</v>
      </c>
      <c r="D705" s="1">
        <f t="shared" ref="D705:F705" si="282">SUM(D339:D350)</f>
        <v>0</v>
      </c>
      <c r="E705" s="1">
        <f t="shared" si="282"/>
        <v>4780166.0835824227</v>
      </c>
      <c r="F705" s="1">
        <f t="shared" si="282"/>
        <v>0</v>
      </c>
      <c r="G705" s="1">
        <f t="shared" ref="G705:L705" si="283">SUM(G339:G350)</f>
        <v>0</v>
      </c>
      <c r="H705" s="1">
        <f t="shared" ref="H705" si="284">SUM(H339:H350)</f>
        <v>0</v>
      </c>
      <c r="I705" s="1">
        <f t="shared" si="283"/>
        <v>0</v>
      </c>
      <c r="J705" s="1">
        <f t="shared" si="283"/>
        <v>0</v>
      </c>
      <c r="K705" s="1">
        <f t="shared" ref="K705" si="285">SUM(K339:K350)</f>
        <v>0</v>
      </c>
      <c r="L705" s="1">
        <f t="shared" si="283"/>
        <v>5827759.2840953236</v>
      </c>
      <c r="M705" s="46">
        <f t="shared" si="155"/>
        <v>5827759.2840953236</v>
      </c>
      <c r="P705" s="122">
        <v>0.13957360359413462</v>
      </c>
      <c r="Q705" s="122"/>
      <c r="R705" s="122"/>
      <c r="S705" s="122">
        <v>-1</v>
      </c>
      <c r="T705" s="122">
        <v>-1</v>
      </c>
      <c r="U705" s="122">
        <v>2.303333917935372</v>
      </c>
    </row>
    <row r="706" spans="1:21" x14ac:dyDescent="0.2">
      <c r="A706" s="3">
        <v>2037</v>
      </c>
      <c r="C706" s="1">
        <f t="shared" ref="C706" si="286">SUM(C351:C362)</f>
        <v>1060802.1050743475</v>
      </c>
      <c r="D706" s="1">
        <f t="shared" ref="D706:F706" si="287">SUM(D351:D362)</f>
        <v>0</v>
      </c>
      <c r="E706" s="1">
        <f t="shared" si="287"/>
        <v>4822498.3576959921</v>
      </c>
      <c r="F706" s="1">
        <f t="shared" si="287"/>
        <v>0</v>
      </c>
      <c r="G706" s="1">
        <f t="shared" ref="G706:L706" si="288">SUM(G351:G362)</f>
        <v>0</v>
      </c>
      <c r="H706" s="1">
        <f t="shared" ref="H706" si="289">SUM(H351:H362)</f>
        <v>0</v>
      </c>
      <c r="I706" s="1">
        <f t="shared" si="288"/>
        <v>0</v>
      </c>
      <c r="J706" s="1">
        <f t="shared" si="288"/>
        <v>0</v>
      </c>
      <c r="K706" s="1">
        <f t="shared" ref="K706" si="290">SUM(K351:K362)</f>
        <v>0</v>
      </c>
      <c r="L706" s="1">
        <f t="shared" si="288"/>
        <v>5883300.46277034</v>
      </c>
      <c r="M706" s="46">
        <f t="shared" si="155"/>
        <v>5883300.4627703391</v>
      </c>
      <c r="P706" s="122">
        <v>0.14030776968130709</v>
      </c>
      <c r="Q706" s="122"/>
      <c r="R706" s="122"/>
      <c r="S706" s="122">
        <v>-1</v>
      </c>
      <c r="T706" s="122">
        <v>-1</v>
      </c>
      <c r="U706" s="122">
        <v>2.3201524620400074</v>
      </c>
    </row>
    <row r="707" spans="1:21" x14ac:dyDescent="0.2">
      <c r="A707" s="3">
        <v>2038</v>
      </c>
      <c r="C707" s="1">
        <f t="shared" ref="C707" si="291">SUM(C363:C374)</f>
        <v>1074177.5582155553</v>
      </c>
      <c r="D707" s="1">
        <f t="shared" ref="D707:F707" si="292">SUM(D363:D374)</f>
        <v>0</v>
      </c>
      <c r="E707" s="1">
        <f t="shared" si="292"/>
        <v>4869958.6158058047</v>
      </c>
      <c r="F707" s="1">
        <f t="shared" si="292"/>
        <v>0</v>
      </c>
      <c r="G707" s="1">
        <f t="shared" ref="G707:L707" si="293">SUM(G363:G374)</f>
        <v>0</v>
      </c>
      <c r="H707" s="1">
        <f t="shared" ref="H707" si="294">SUM(H363:H374)</f>
        <v>0</v>
      </c>
      <c r="I707" s="1">
        <f t="shared" si="293"/>
        <v>0</v>
      </c>
      <c r="J707" s="1">
        <f t="shared" si="293"/>
        <v>0</v>
      </c>
      <c r="K707" s="1">
        <f t="shared" ref="K707" si="295">SUM(K363:K374)</f>
        <v>0</v>
      </c>
      <c r="L707" s="1">
        <f t="shared" si="293"/>
        <v>5944136.1740213605</v>
      </c>
      <c r="M707" s="46">
        <f t="shared" si="155"/>
        <v>5944136.1740213595</v>
      </c>
      <c r="P707" s="122">
        <v>0.14123587794166492</v>
      </c>
      <c r="Q707" s="122"/>
      <c r="R707" s="122"/>
      <c r="S707" s="122">
        <v>-1</v>
      </c>
      <c r="T707" s="122">
        <v>-1</v>
      </c>
      <c r="U707" s="122">
        <v>2.3338571267017443</v>
      </c>
    </row>
    <row r="708" spans="1:21" x14ac:dyDescent="0.2">
      <c r="A708" s="3">
        <v>2039</v>
      </c>
      <c r="C708" s="1">
        <f t="shared" ref="C708" si="296">SUM(C375:C386)</f>
        <v>1087721.6599160717</v>
      </c>
      <c r="D708" s="1">
        <f t="shared" ref="D708:F708" si="297">SUM(D375:D386)</f>
        <v>0</v>
      </c>
      <c r="E708" s="1">
        <f t="shared" si="297"/>
        <v>4916441.6670677541</v>
      </c>
      <c r="F708" s="1">
        <f t="shared" si="297"/>
        <v>0</v>
      </c>
      <c r="G708" s="1">
        <f t="shared" ref="G708:L708" si="298">SUM(G375:G386)</f>
        <v>0</v>
      </c>
      <c r="H708" s="1">
        <f t="shared" ref="H708" si="299">SUM(H375:H386)</f>
        <v>0</v>
      </c>
      <c r="I708" s="1">
        <f t="shared" si="298"/>
        <v>0</v>
      </c>
      <c r="J708" s="1">
        <f t="shared" si="298"/>
        <v>0</v>
      </c>
      <c r="K708" s="1">
        <f t="shared" ref="K708" si="300">SUM(K375:K386)</f>
        <v>0</v>
      </c>
      <c r="L708" s="1">
        <f t="shared" si="298"/>
        <v>6004163.3269838262</v>
      </c>
      <c r="M708" s="46">
        <f t="shared" si="155"/>
        <v>6004163.3269838262</v>
      </c>
      <c r="P708" s="122">
        <v>0.14167645666024753</v>
      </c>
      <c r="Q708" s="122"/>
      <c r="R708" s="122"/>
      <c r="S708" s="122">
        <v>-1</v>
      </c>
      <c r="T708" s="122">
        <v>-1</v>
      </c>
      <c r="U708" s="122">
        <v>2.3519202359317357</v>
      </c>
    </row>
    <row r="709" spans="1:21" x14ac:dyDescent="0.2">
      <c r="A709" s="3">
        <v>2040</v>
      </c>
      <c r="C709" s="1">
        <f t="shared" ref="C709" si="301">SUM(C387:C398)</f>
        <v>1101436.5366336897</v>
      </c>
      <c r="D709" s="1">
        <f t="shared" ref="D709:F709" si="302">SUM(D387:D398)</f>
        <v>0</v>
      </c>
      <c r="E709" s="1">
        <f t="shared" si="302"/>
        <v>4964459.9213928878</v>
      </c>
      <c r="F709" s="1">
        <f t="shared" si="302"/>
        <v>0</v>
      </c>
      <c r="G709" s="1">
        <f t="shared" ref="G709:L709" si="303">SUM(G387:G398)</f>
        <v>0</v>
      </c>
      <c r="H709" s="1">
        <f t="shared" ref="H709" si="304">SUM(H387:H398)</f>
        <v>0</v>
      </c>
      <c r="I709" s="1">
        <f t="shared" si="303"/>
        <v>0</v>
      </c>
      <c r="J709" s="1">
        <f t="shared" si="303"/>
        <v>0</v>
      </c>
      <c r="K709" s="1">
        <f t="shared" ref="K709" si="305">SUM(K387:K398)</f>
        <v>0</v>
      </c>
      <c r="L709" s="1">
        <f t="shared" si="303"/>
        <v>6065896.4580265768</v>
      </c>
      <c r="M709" s="46">
        <f t="shared" si="155"/>
        <v>6065896.4580265777</v>
      </c>
      <c r="P709" s="122">
        <v>0.13951094369949502</v>
      </c>
      <c r="Q709" s="122"/>
      <c r="R709" s="122"/>
      <c r="S709" s="122">
        <v>-1</v>
      </c>
      <c r="T709" s="122">
        <v>-1</v>
      </c>
      <c r="U709" s="122">
        <v>2.3544613822994811</v>
      </c>
    </row>
    <row r="710" spans="1:21" x14ac:dyDescent="0.2">
      <c r="A710" s="3">
        <v>2041</v>
      </c>
      <c r="C710" s="1">
        <f t="shared" ref="C710" si="306">SUM(C399:C410)</f>
        <v>1115324.3416383052</v>
      </c>
      <c r="D710" s="1">
        <f t="shared" ref="D710:F710" si="307">SUM(D399:D410)</f>
        <v>0</v>
      </c>
      <c r="E710" s="1">
        <f t="shared" si="307"/>
        <v>5012950.4121364206</v>
      </c>
      <c r="F710" s="1">
        <f t="shared" si="307"/>
        <v>0</v>
      </c>
      <c r="G710" s="1">
        <f t="shared" ref="G710:L710" si="308">SUM(G399:G410)</f>
        <v>0</v>
      </c>
      <c r="H710" s="1">
        <f t="shared" ref="H710" si="309">SUM(H399:H410)</f>
        <v>0</v>
      </c>
      <c r="I710" s="1">
        <f t="shared" si="308"/>
        <v>0</v>
      </c>
      <c r="J710" s="1">
        <f t="shared" si="308"/>
        <v>0</v>
      </c>
      <c r="K710" s="1">
        <f t="shared" ref="K710" si="310">SUM(K399:K410)</f>
        <v>0</v>
      </c>
      <c r="L710" s="1">
        <f t="shared" si="308"/>
        <v>6128274.7537747258</v>
      </c>
      <c r="M710" s="46">
        <f t="shared" si="155"/>
        <v>6128274.7537747258</v>
      </c>
    </row>
    <row r="711" spans="1:21" x14ac:dyDescent="0.2">
      <c r="A711" s="3">
        <v>2042</v>
      </c>
      <c r="C711" s="1">
        <f t="shared" ref="C711" si="311">SUM(C411:C422)</f>
        <v>1129387.2553499874</v>
      </c>
      <c r="D711" s="1">
        <f t="shared" ref="D711:F711" si="312">SUM(D411:D422)</f>
        <v>0</v>
      </c>
      <c r="E711" s="1">
        <f t="shared" si="312"/>
        <v>5061917.8163463939</v>
      </c>
      <c r="F711" s="1">
        <f t="shared" si="312"/>
        <v>0</v>
      </c>
      <c r="G711" s="1">
        <f t="shared" ref="G711:L711" si="313">SUM(G411:G422)</f>
        <v>0</v>
      </c>
      <c r="H711" s="1">
        <f t="shared" ref="H711" si="314">SUM(H411:H422)</f>
        <v>0</v>
      </c>
      <c r="I711" s="1">
        <f t="shared" si="313"/>
        <v>0</v>
      </c>
      <c r="J711" s="1">
        <f t="shared" si="313"/>
        <v>0</v>
      </c>
      <c r="K711" s="1">
        <f t="shared" ref="K711" si="315">SUM(K411:K422)</f>
        <v>0</v>
      </c>
      <c r="L711" s="1">
        <f t="shared" si="313"/>
        <v>6191305.0716963802</v>
      </c>
      <c r="M711" s="46">
        <f t="shared" si="155"/>
        <v>6191305.0716963811</v>
      </c>
    </row>
    <row r="712" spans="1:21" x14ac:dyDescent="0.2">
      <c r="A712" s="3">
        <v>2043</v>
      </c>
      <c r="C712" s="1">
        <f t="shared" ref="C712" si="316">SUM(C423:C434)</f>
        <v>1143627.4856813108</v>
      </c>
      <c r="D712" s="1">
        <f t="shared" ref="D712:F712" si="317">SUM(D423:D434)</f>
        <v>0</v>
      </c>
      <c r="E712" s="1">
        <f t="shared" si="317"/>
        <v>5111366.8577238452</v>
      </c>
      <c r="F712" s="1">
        <f t="shared" si="317"/>
        <v>0</v>
      </c>
      <c r="G712" s="1">
        <f t="shared" ref="G712:L712" si="318">SUM(G423:G434)</f>
        <v>0</v>
      </c>
      <c r="H712" s="1">
        <f t="shared" ref="H712" si="319">SUM(H423:H434)</f>
        <v>0</v>
      </c>
      <c r="I712" s="1">
        <f t="shared" si="318"/>
        <v>0</v>
      </c>
      <c r="J712" s="1">
        <f t="shared" si="318"/>
        <v>0</v>
      </c>
      <c r="K712" s="1">
        <f t="shared" ref="K712" si="320">SUM(K423:K434)</f>
        <v>0</v>
      </c>
      <c r="L712" s="1">
        <f t="shared" si="318"/>
        <v>6254994.3434051555</v>
      </c>
      <c r="M712" s="46">
        <f t="shared" si="155"/>
        <v>6254994.3434051555</v>
      </c>
    </row>
    <row r="713" spans="1:21" x14ac:dyDescent="0.2">
      <c r="A713" s="3">
        <v>2044</v>
      </c>
      <c r="C713" s="1">
        <f t="shared" ref="C713" si="321">SUM(C435:C446)</f>
        <v>1158047.2683840001</v>
      </c>
      <c r="D713" s="1">
        <f t="shared" ref="D713:F713" si="322">SUM(D435:D446)</f>
        <v>0</v>
      </c>
      <c r="E713" s="1">
        <f t="shared" si="322"/>
        <v>5161302.3070915118</v>
      </c>
      <c r="F713" s="1">
        <f t="shared" si="322"/>
        <v>0</v>
      </c>
      <c r="G713" s="1">
        <f t="shared" ref="G713:L713" si="323">SUM(G435:G446)</f>
        <v>0</v>
      </c>
      <c r="H713" s="1">
        <f t="shared" ref="H713" si="324">SUM(H435:H446)</f>
        <v>0</v>
      </c>
      <c r="I713" s="1">
        <f t="shared" si="323"/>
        <v>0</v>
      </c>
      <c r="J713" s="1">
        <f t="shared" si="323"/>
        <v>0</v>
      </c>
      <c r="K713" s="1">
        <f t="shared" ref="K713" si="325">SUM(K435:K446)</f>
        <v>0</v>
      </c>
      <c r="L713" s="1">
        <f t="shared" si="323"/>
        <v>6319349.5754755121</v>
      </c>
      <c r="M713" s="46">
        <f t="shared" si="155"/>
        <v>6319349.5754755121</v>
      </c>
    </row>
    <row r="714" spans="1:21" x14ac:dyDescent="0.2">
      <c r="A714" s="3">
        <v>2045</v>
      </c>
      <c r="C714" s="1">
        <f t="shared" ref="C714" si="326">SUM(C447:C458)</f>
        <v>1172648.8673999526</v>
      </c>
      <c r="D714" s="1">
        <f t="shared" ref="D714:F714" si="327">SUM(D447:D458)</f>
        <v>0</v>
      </c>
      <c r="E714" s="1">
        <f t="shared" si="327"/>
        <v>5211728.9828672688</v>
      </c>
      <c r="F714" s="1">
        <f t="shared" si="327"/>
        <v>0</v>
      </c>
      <c r="G714" s="1">
        <f t="shared" ref="G714:L714" si="328">SUM(G447:G458)</f>
        <v>0</v>
      </c>
      <c r="H714" s="1">
        <f t="shared" ref="H714" si="329">SUM(H447:H458)</f>
        <v>0</v>
      </c>
      <c r="I714" s="1">
        <f t="shared" si="328"/>
        <v>0</v>
      </c>
      <c r="J714" s="1">
        <f t="shared" si="328"/>
        <v>0</v>
      </c>
      <c r="K714" s="1">
        <f t="shared" ref="K714" si="330">SUM(K447:K458)</f>
        <v>0</v>
      </c>
      <c r="L714" s="1">
        <f t="shared" si="328"/>
        <v>6384377.8502672222</v>
      </c>
      <c r="M714" s="46">
        <f t="shared" si="155"/>
        <v>6384377.8502672212</v>
      </c>
    </row>
    <row r="715" spans="1:21" x14ac:dyDescent="0.2">
      <c r="A715" s="3">
        <v>2046</v>
      </c>
      <c r="C715" s="1">
        <f t="shared" ref="C715" si="331">SUM(C459:C470)</f>
        <v>1187434.5752166798</v>
      </c>
      <c r="D715" s="1">
        <f t="shared" ref="D715:F715" si="332">SUM(D459:D470)</f>
        <v>0</v>
      </c>
      <c r="E715" s="1">
        <f t="shared" si="332"/>
        <v>5262651.7515423521</v>
      </c>
      <c r="F715" s="1">
        <f t="shared" si="332"/>
        <v>0</v>
      </c>
      <c r="G715" s="1">
        <f t="shared" ref="G715:L715" si="333">SUM(G459:G470)</f>
        <v>0</v>
      </c>
      <c r="H715" s="1">
        <f t="shared" ref="H715" si="334">SUM(H459:H470)</f>
        <v>0</v>
      </c>
      <c r="I715" s="1">
        <f t="shared" si="333"/>
        <v>0</v>
      </c>
      <c r="J715" s="1">
        <f t="shared" si="333"/>
        <v>0</v>
      </c>
      <c r="K715" s="1">
        <f t="shared" ref="K715" si="335">SUM(K459:K470)</f>
        <v>0</v>
      </c>
      <c r="L715" s="1">
        <f t="shared" si="333"/>
        <v>6450086.326759032</v>
      </c>
      <c r="M715" s="46">
        <f t="shared" si="155"/>
        <v>6450086.326759032</v>
      </c>
    </row>
    <row r="716" spans="1:21" x14ac:dyDescent="0.2">
      <c r="A716" s="3">
        <v>2047</v>
      </c>
      <c r="C716" s="1">
        <f t="shared" ref="C716" si="336">SUM(C471:C482)</f>
        <v>1202406.713227235</v>
      </c>
      <c r="D716" s="1">
        <f t="shared" ref="D716:F716" si="337">SUM(D471:D482)</f>
        <v>0</v>
      </c>
      <c r="E716" s="1">
        <f t="shared" si="337"/>
        <v>5314075.5281644361</v>
      </c>
      <c r="F716" s="1">
        <f t="shared" si="337"/>
        <v>0</v>
      </c>
      <c r="G716" s="1">
        <f t="shared" ref="G716:L716" si="338">SUM(G471:G482)</f>
        <v>0</v>
      </c>
      <c r="H716" s="1">
        <f t="shared" ref="H716" si="339">SUM(H471:H482)</f>
        <v>0</v>
      </c>
      <c r="I716" s="1">
        <f t="shared" si="338"/>
        <v>0</v>
      </c>
      <c r="J716" s="1">
        <f t="shared" si="338"/>
        <v>0</v>
      </c>
      <c r="K716" s="1">
        <f t="shared" ref="K716" si="340">SUM(K471:K482)</f>
        <v>0</v>
      </c>
      <c r="L716" s="1">
        <f t="shared" si="338"/>
        <v>6516482.2413916718</v>
      </c>
      <c r="M716" s="46">
        <f t="shared" si="155"/>
        <v>6516482.2413916709</v>
      </c>
    </row>
    <row r="717" spans="1:21" x14ac:dyDescent="0.2">
      <c r="A717" s="3">
        <v>2048</v>
      </c>
      <c r="C717" s="1">
        <f t="shared" ref="C717" si="341">SUM(C483:C494)</f>
        <v>1217567.6320946778</v>
      </c>
      <c r="D717" s="1">
        <f t="shared" ref="D717:F717" si="342">SUM(D483:D494)</f>
        <v>0</v>
      </c>
      <c r="E717" s="1">
        <f t="shared" si="342"/>
        <v>5366005.2768255882</v>
      </c>
      <c r="F717" s="1">
        <f t="shared" si="342"/>
        <v>0</v>
      </c>
      <c r="G717" s="1">
        <f t="shared" ref="G717:L717" si="343">SUM(G483:G494)</f>
        <v>0</v>
      </c>
      <c r="H717" s="1">
        <f t="shared" ref="H717" si="344">SUM(H483:H494)</f>
        <v>0</v>
      </c>
      <c r="I717" s="1">
        <f t="shared" si="343"/>
        <v>0</v>
      </c>
      <c r="J717" s="1">
        <f t="shared" si="343"/>
        <v>0</v>
      </c>
      <c r="K717" s="1">
        <f t="shared" ref="K717" si="345">SUM(K483:K494)</f>
        <v>0</v>
      </c>
      <c r="L717" s="1">
        <f t="shared" si="343"/>
        <v>6583572.9089202657</v>
      </c>
      <c r="M717" s="46">
        <f t="shared" si="155"/>
        <v>6583572.9089202657</v>
      </c>
    </row>
    <row r="718" spans="1:21" x14ac:dyDescent="0.2">
      <c r="A718" s="3">
        <v>2049</v>
      </c>
      <c r="C718" s="1">
        <f t="shared" ref="C718" si="346">SUM(C495:C506)</f>
        <v>1232919.7121211332</v>
      </c>
      <c r="D718" s="1">
        <f t="shared" ref="D718:F718" si="347">SUM(D495:D506)</f>
        <v>0</v>
      </c>
      <c r="E718" s="1">
        <f t="shared" si="347"/>
        <v>5418446.0111551629</v>
      </c>
      <c r="F718" s="1">
        <f t="shared" si="347"/>
        <v>0</v>
      </c>
      <c r="G718" s="1">
        <f t="shared" ref="G718:L718" si="348">SUM(G495:G506)</f>
        <v>0</v>
      </c>
      <c r="H718" s="1">
        <f t="shared" ref="H718" si="349">SUM(H495:H506)</f>
        <v>0</v>
      </c>
      <c r="I718" s="1">
        <f t="shared" si="348"/>
        <v>0</v>
      </c>
      <c r="J718" s="1">
        <f t="shared" si="348"/>
        <v>0</v>
      </c>
      <c r="K718" s="1">
        <f t="shared" ref="K718" si="350">SUM(K495:K506)</f>
        <v>0</v>
      </c>
      <c r="L718" s="1">
        <f t="shared" si="348"/>
        <v>6651365.7232762966</v>
      </c>
      <c r="M718" s="46">
        <f t="shared" si="155"/>
        <v>6651365.7232762966</v>
      </c>
    </row>
    <row r="719" spans="1:21" x14ac:dyDescent="0.2">
      <c r="A719" s="3">
        <v>2050</v>
      </c>
      <c r="C719" s="1">
        <f>SUM(C507:C518)</f>
        <v>1248465.3636215057</v>
      </c>
      <c r="D719" s="1">
        <f t="shared" ref="D719:F719" si="351">SUM(D507:D518)</f>
        <v>0</v>
      </c>
      <c r="E719" s="1">
        <f t="shared" si="351"/>
        <v>5471402.7948176945</v>
      </c>
      <c r="F719" s="1">
        <f t="shared" si="351"/>
        <v>0</v>
      </c>
      <c r="G719" s="1">
        <f t="shared" ref="G719:L719" si="352">SUM(G507:G518)</f>
        <v>0</v>
      </c>
      <c r="H719" s="1">
        <f t="shared" ref="H719" si="353">SUM(H507:H518)</f>
        <v>0</v>
      </c>
      <c r="I719" s="1">
        <f t="shared" si="352"/>
        <v>0</v>
      </c>
      <c r="J719" s="1">
        <f t="shared" si="352"/>
        <v>0</v>
      </c>
      <c r="K719" s="1">
        <f t="shared" ref="K719" si="354">SUM(K507:K518)</f>
        <v>0</v>
      </c>
      <c r="L719" s="1">
        <f t="shared" si="352"/>
        <v>6719868.1584392004</v>
      </c>
      <c r="M719" s="46">
        <f t="shared" si="155"/>
        <v>6719868.1584392004</v>
      </c>
    </row>
  </sheetData>
  <mergeCells count="2">
    <mergeCell ref="A1:L1"/>
    <mergeCell ref="P398:U398"/>
  </mergeCells>
  <phoneticPr fontId="5" type="noConversion"/>
  <pageMargins left="0.25" right="0.24" top="0.3" bottom="0.18" header="0.5" footer="0.5"/>
  <pageSetup scale="11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N762"/>
  <sheetViews>
    <sheetView workbookViewId="0">
      <pane xSplit="2" ySplit="2" topLeftCell="C515" activePane="bottomRight" state="frozen"/>
      <selection pane="topRight" activeCell="C1" sqref="C1"/>
      <selection pane="bottomLeft" activeCell="A3" sqref="A3"/>
      <selection pane="bottomRight" activeCell="M1" sqref="M1"/>
    </sheetView>
  </sheetViews>
  <sheetFormatPr defaultColWidth="9.140625" defaultRowHeight="12" x14ac:dyDescent="0.2"/>
  <cols>
    <col min="1" max="1" width="5" style="200" bestFit="1" customWidth="1"/>
    <col min="2" max="2" width="6.140625" style="2" bestFit="1" customWidth="1"/>
    <col min="3" max="3" width="10.7109375" style="2" bestFit="1" customWidth="1"/>
    <col min="4" max="4" width="8.28515625" style="2" bestFit="1" customWidth="1"/>
    <col min="5" max="5" width="9.85546875" style="2" bestFit="1" customWidth="1"/>
    <col min="6" max="6" width="10" style="2" bestFit="1" customWidth="1"/>
    <col min="7" max="7" width="17.85546875" style="2" bestFit="1" customWidth="1"/>
    <col min="8" max="8" width="17.85546875" style="42" customWidth="1"/>
    <col min="9" max="9" width="8.85546875" style="2" bestFit="1" customWidth="1"/>
    <col min="10" max="10" width="10.7109375" style="2" bestFit="1" customWidth="1"/>
    <col min="11" max="11" width="10.7109375" style="2" customWidth="1"/>
    <col min="12" max="12" width="14.28515625" style="2" bestFit="1" customWidth="1"/>
    <col min="13" max="13" width="15.85546875" style="2" bestFit="1" customWidth="1"/>
    <col min="14" max="14" width="22.5703125" style="2" bestFit="1" customWidth="1"/>
    <col min="15" max="16384" width="9.140625" style="2"/>
  </cols>
  <sheetData>
    <row r="1" spans="1:14" ht="25.5" x14ac:dyDescent="0.2">
      <c r="A1" s="436" t="s">
        <v>170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0" t="s">
        <v>259</v>
      </c>
    </row>
    <row r="2" spans="1:14" ht="12.75" thickBot="1" x14ac:dyDescent="0.25">
      <c r="A2" s="4" t="s">
        <v>3</v>
      </c>
      <c r="B2" s="4" t="s">
        <v>4</v>
      </c>
      <c r="C2" s="5" t="s">
        <v>10</v>
      </c>
      <c r="D2" s="5" t="s">
        <v>29</v>
      </c>
      <c r="E2" s="5" t="s">
        <v>30</v>
      </c>
      <c r="F2" s="5" t="s">
        <v>31</v>
      </c>
      <c r="G2" s="5" t="s">
        <v>38</v>
      </c>
      <c r="H2" s="62" t="s">
        <v>232</v>
      </c>
      <c r="I2" s="5" t="s">
        <v>133</v>
      </c>
      <c r="J2" s="5" t="s">
        <v>158</v>
      </c>
      <c r="K2" s="5" t="s">
        <v>183</v>
      </c>
      <c r="L2" s="5" t="s">
        <v>37</v>
      </c>
      <c r="N2" s="2" t="s">
        <v>93</v>
      </c>
    </row>
    <row r="3" spans="1:14" x14ac:dyDescent="0.2">
      <c r="A3" s="202">
        <v>2008</v>
      </c>
      <c r="B3" s="6">
        <v>1</v>
      </c>
      <c r="C3" s="1">
        <v>0</v>
      </c>
      <c r="D3" s="1">
        <v>0</v>
      </c>
      <c r="E3" s="1">
        <v>0</v>
      </c>
      <c r="F3" s="1">
        <v>0</v>
      </c>
      <c r="G3" s="1">
        <v>0</v>
      </c>
      <c r="H3" s="1"/>
      <c r="I3" s="1">
        <v>0</v>
      </c>
      <c r="J3" s="1">
        <v>0</v>
      </c>
      <c r="K3" s="1"/>
      <c r="L3" s="1">
        <f>SUM(C3:K3)</f>
        <v>0</v>
      </c>
      <c r="N3" s="1">
        <f>E3+G3</f>
        <v>0</v>
      </c>
    </row>
    <row r="4" spans="1:14" x14ac:dyDescent="0.2">
      <c r="A4" s="202">
        <v>2008</v>
      </c>
      <c r="B4" s="6">
        <v>2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/>
      <c r="I4" s="1">
        <v>0</v>
      </c>
      <c r="J4" s="1">
        <v>0</v>
      </c>
      <c r="K4" s="1"/>
      <c r="L4" s="1">
        <f t="shared" ref="L4:L67" si="0">SUM(C4:K4)</f>
        <v>0</v>
      </c>
      <c r="N4" s="1">
        <f t="shared" ref="N4:N66" si="1">E4+G4</f>
        <v>0</v>
      </c>
    </row>
    <row r="5" spans="1:14" x14ac:dyDescent="0.2">
      <c r="A5" s="202">
        <v>2008</v>
      </c>
      <c r="B5" s="6">
        <v>3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/>
      <c r="I5" s="1">
        <v>0</v>
      </c>
      <c r="J5" s="1">
        <v>0</v>
      </c>
      <c r="K5" s="1"/>
      <c r="L5" s="1">
        <f t="shared" si="0"/>
        <v>0</v>
      </c>
      <c r="N5" s="1">
        <f t="shared" si="1"/>
        <v>0</v>
      </c>
    </row>
    <row r="6" spans="1:14" x14ac:dyDescent="0.2">
      <c r="A6" s="202">
        <v>2008</v>
      </c>
      <c r="B6" s="6">
        <v>4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/>
      <c r="I6" s="1">
        <v>0</v>
      </c>
      <c r="J6" s="1">
        <v>0</v>
      </c>
      <c r="K6" s="1"/>
      <c r="L6" s="1">
        <f t="shared" si="0"/>
        <v>0</v>
      </c>
      <c r="N6" s="1">
        <f t="shared" si="1"/>
        <v>0</v>
      </c>
    </row>
    <row r="7" spans="1:14" x14ac:dyDescent="0.2">
      <c r="A7" s="202">
        <v>2008</v>
      </c>
      <c r="B7" s="6">
        <v>5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/>
      <c r="I7" s="1">
        <v>0</v>
      </c>
      <c r="J7" s="1">
        <v>0</v>
      </c>
      <c r="K7" s="1"/>
      <c r="L7" s="1">
        <f t="shared" si="0"/>
        <v>0</v>
      </c>
      <c r="N7" s="1">
        <f t="shared" si="1"/>
        <v>0</v>
      </c>
    </row>
    <row r="8" spans="1:14" x14ac:dyDescent="0.2">
      <c r="A8" s="202">
        <v>2008</v>
      </c>
      <c r="B8" s="6">
        <v>6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/>
      <c r="I8" s="1">
        <v>0</v>
      </c>
      <c r="J8" s="1">
        <v>0</v>
      </c>
      <c r="K8" s="1"/>
      <c r="L8" s="1">
        <f t="shared" si="0"/>
        <v>0</v>
      </c>
      <c r="N8" s="1">
        <f t="shared" si="1"/>
        <v>0</v>
      </c>
    </row>
    <row r="9" spans="1:14" x14ac:dyDescent="0.2">
      <c r="A9" s="202">
        <v>2008</v>
      </c>
      <c r="B9" s="6">
        <v>7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/>
      <c r="I9" s="1">
        <v>0</v>
      </c>
      <c r="J9" s="1">
        <v>0</v>
      </c>
      <c r="K9" s="1"/>
      <c r="L9" s="1">
        <f t="shared" si="0"/>
        <v>0</v>
      </c>
      <c r="N9" s="1">
        <f t="shared" si="1"/>
        <v>0</v>
      </c>
    </row>
    <row r="10" spans="1:14" x14ac:dyDescent="0.2">
      <c r="A10" s="202">
        <v>2008</v>
      </c>
      <c r="B10" s="6">
        <v>8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/>
      <c r="I10" s="1">
        <v>0</v>
      </c>
      <c r="J10" s="1">
        <v>0</v>
      </c>
      <c r="K10" s="1"/>
      <c r="L10" s="1">
        <f t="shared" si="0"/>
        <v>0</v>
      </c>
      <c r="N10" s="1">
        <f t="shared" si="1"/>
        <v>0</v>
      </c>
    </row>
    <row r="11" spans="1:14" x14ac:dyDescent="0.2">
      <c r="A11" s="202">
        <v>2008</v>
      </c>
      <c r="B11" s="6">
        <v>9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/>
      <c r="I11" s="1">
        <v>0</v>
      </c>
      <c r="J11" s="1">
        <v>0</v>
      </c>
      <c r="K11" s="1"/>
      <c r="L11" s="1">
        <f t="shared" si="0"/>
        <v>0</v>
      </c>
      <c r="N11" s="1">
        <f t="shared" si="1"/>
        <v>0</v>
      </c>
    </row>
    <row r="12" spans="1:14" x14ac:dyDescent="0.2">
      <c r="A12" s="202">
        <v>2008</v>
      </c>
      <c r="B12" s="6">
        <v>10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/>
      <c r="I12" s="1">
        <v>0</v>
      </c>
      <c r="J12" s="1">
        <v>0</v>
      </c>
      <c r="K12" s="1"/>
      <c r="L12" s="1">
        <f t="shared" si="0"/>
        <v>0</v>
      </c>
      <c r="N12" s="1">
        <f t="shared" si="1"/>
        <v>0</v>
      </c>
    </row>
    <row r="13" spans="1:14" x14ac:dyDescent="0.2">
      <c r="A13" s="202">
        <v>2008</v>
      </c>
      <c r="B13" s="6">
        <v>11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/>
      <c r="I13" s="1">
        <v>0</v>
      </c>
      <c r="J13" s="1">
        <v>0</v>
      </c>
      <c r="K13" s="1"/>
      <c r="L13" s="1">
        <f t="shared" si="0"/>
        <v>0</v>
      </c>
      <c r="N13" s="1">
        <f t="shared" si="1"/>
        <v>0</v>
      </c>
    </row>
    <row r="14" spans="1:14" x14ac:dyDescent="0.2">
      <c r="A14" s="202">
        <v>2008</v>
      </c>
      <c r="B14" s="6">
        <v>12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/>
      <c r="I14" s="1">
        <v>0</v>
      </c>
      <c r="J14" s="1">
        <v>0</v>
      </c>
      <c r="K14" s="1"/>
      <c r="L14" s="1">
        <f t="shared" si="0"/>
        <v>0</v>
      </c>
      <c r="M14" s="46"/>
      <c r="N14" s="1">
        <f t="shared" si="1"/>
        <v>0</v>
      </c>
    </row>
    <row r="15" spans="1:14" x14ac:dyDescent="0.2">
      <c r="A15" s="202">
        <v>2009</v>
      </c>
      <c r="B15" s="6">
        <v>1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/>
      <c r="I15" s="1">
        <v>0</v>
      </c>
      <c r="J15" s="1">
        <v>0</v>
      </c>
      <c r="K15" s="1"/>
      <c r="L15" s="1">
        <f t="shared" si="0"/>
        <v>0</v>
      </c>
      <c r="N15" s="1">
        <f t="shared" si="1"/>
        <v>0</v>
      </c>
    </row>
    <row r="16" spans="1:14" x14ac:dyDescent="0.2">
      <c r="A16" s="202">
        <v>2009</v>
      </c>
      <c r="B16" s="6">
        <v>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/>
      <c r="I16" s="1">
        <v>0</v>
      </c>
      <c r="J16" s="1">
        <v>0</v>
      </c>
      <c r="K16" s="1"/>
      <c r="L16" s="1">
        <f t="shared" si="0"/>
        <v>0</v>
      </c>
      <c r="N16" s="1">
        <f t="shared" si="1"/>
        <v>0</v>
      </c>
    </row>
    <row r="17" spans="1:14" x14ac:dyDescent="0.2">
      <c r="A17" s="202">
        <v>2009</v>
      </c>
      <c r="B17" s="6">
        <v>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/>
      <c r="I17" s="1">
        <v>0</v>
      </c>
      <c r="J17" s="1">
        <v>0</v>
      </c>
      <c r="K17" s="1"/>
      <c r="L17" s="1">
        <f t="shared" si="0"/>
        <v>0</v>
      </c>
      <c r="N17" s="1">
        <f t="shared" si="1"/>
        <v>0</v>
      </c>
    </row>
    <row r="18" spans="1:14" x14ac:dyDescent="0.2">
      <c r="A18" s="202">
        <v>2009</v>
      </c>
      <c r="B18" s="6">
        <v>4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/>
      <c r="I18" s="1">
        <v>0</v>
      </c>
      <c r="J18" s="1">
        <v>0</v>
      </c>
      <c r="K18" s="1"/>
      <c r="L18" s="1">
        <f t="shared" si="0"/>
        <v>0</v>
      </c>
      <c r="N18" s="1">
        <f t="shared" si="1"/>
        <v>0</v>
      </c>
    </row>
    <row r="19" spans="1:14" x14ac:dyDescent="0.2">
      <c r="A19" s="202">
        <v>2009</v>
      </c>
      <c r="B19" s="6">
        <v>5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/>
      <c r="I19" s="1">
        <v>0</v>
      </c>
      <c r="J19" s="1">
        <v>0</v>
      </c>
      <c r="K19" s="1"/>
      <c r="L19" s="1">
        <f t="shared" si="0"/>
        <v>0</v>
      </c>
      <c r="N19" s="1">
        <f t="shared" si="1"/>
        <v>0</v>
      </c>
    </row>
    <row r="20" spans="1:14" x14ac:dyDescent="0.2">
      <c r="A20" s="202">
        <v>2009</v>
      </c>
      <c r="B20" s="6">
        <v>6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/>
      <c r="I20" s="1">
        <v>0</v>
      </c>
      <c r="J20" s="1">
        <v>0</v>
      </c>
      <c r="K20" s="1"/>
      <c r="L20" s="1">
        <f t="shared" si="0"/>
        <v>0</v>
      </c>
      <c r="N20" s="1">
        <f t="shared" si="1"/>
        <v>0</v>
      </c>
    </row>
    <row r="21" spans="1:14" x14ac:dyDescent="0.2">
      <c r="A21" s="202">
        <v>2009</v>
      </c>
      <c r="B21" s="6">
        <v>7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/>
      <c r="I21" s="1">
        <v>0</v>
      </c>
      <c r="J21" s="1">
        <v>0</v>
      </c>
      <c r="K21" s="1"/>
      <c r="L21" s="1">
        <f t="shared" si="0"/>
        <v>0</v>
      </c>
      <c r="N21" s="1">
        <f t="shared" si="1"/>
        <v>0</v>
      </c>
    </row>
    <row r="22" spans="1:14" s="67" customFormat="1" x14ac:dyDescent="0.2">
      <c r="A22" s="202">
        <v>2009</v>
      </c>
      <c r="B22" s="6">
        <v>8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/>
      <c r="I22" s="1">
        <v>0</v>
      </c>
      <c r="J22" s="1">
        <v>0</v>
      </c>
      <c r="K22" s="1"/>
      <c r="L22" s="1">
        <f t="shared" si="0"/>
        <v>0</v>
      </c>
      <c r="N22" s="1">
        <f t="shared" si="1"/>
        <v>0</v>
      </c>
    </row>
    <row r="23" spans="1:14" x14ac:dyDescent="0.2">
      <c r="A23" s="202">
        <v>2009</v>
      </c>
      <c r="B23" s="6">
        <v>9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/>
      <c r="I23" s="1">
        <v>0</v>
      </c>
      <c r="J23" s="1">
        <v>0</v>
      </c>
      <c r="K23" s="1"/>
      <c r="L23" s="1">
        <f t="shared" si="0"/>
        <v>0</v>
      </c>
      <c r="N23" s="1">
        <f t="shared" si="1"/>
        <v>0</v>
      </c>
    </row>
    <row r="24" spans="1:14" x14ac:dyDescent="0.2">
      <c r="A24" s="202">
        <v>2009</v>
      </c>
      <c r="B24" s="6">
        <v>10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/>
      <c r="I24" s="1">
        <v>0</v>
      </c>
      <c r="J24" s="1">
        <v>0</v>
      </c>
      <c r="K24" s="1"/>
      <c r="L24" s="1">
        <f t="shared" si="0"/>
        <v>0</v>
      </c>
      <c r="N24" s="1">
        <f t="shared" si="1"/>
        <v>0</v>
      </c>
    </row>
    <row r="25" spans="1:14" x14ac:dyDescent="0.2">
      <c r="A25" s="202">
        <v>2009</v>
      </c>
      <c r="B25" s="6">
        <v>11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/>
      <c r="I25" s="1">
        <v>0</v>
      </c>
      <c r="J25" s="1">
        <v>0</v>
      </c>
      <c r="K25" s="1"/>
      <c r="L25" s="1">
        <f t="shared" si="0"/>
        <v>0</v>
      </c>
      <c r="N25" s="1">
        <f t="shared" si="1"/>
        <v>0</v>
      </c>
    </row>
    <row r="26" spans="1:14" x14ac:dyDescent="0.2">
      <c r="A26" s="202">
        <v>2009</v>
      </c>
      <c r="B26" s="6">
        <v>12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/>
      <c r="I26" s="1">
        <v>0</v>
      </c>
      <c r="J26" s="1">
        <v>0</v>
      </c>
      <c r="K26" s="1"/>
      <c r="L26" s="1">
        <f t="shared" si="0"/>
        <v>0</v>
      </c>
      <c r="M26" s="46"/>
      <c r="N26" s="1">
        <f t="shared" si="1"/>
        <v>0</v>
      </c>
    </row>
    <row r="27" spans="1:14" x14ac:dyDescent="0.2">
      <c r="A27" s="202">
        <v>2010</v>
      </c>
      <c r="B27" s="6">
        <v>1</v>
      </c>
      <c r="C27" s="1">
        <v>0</v>
      </c>
      <c r="D27" s="1">
        <v>0</v>
      </c>
      <c r="E27" s="1">
        <f>Summary_NEL!E27</f>
        <v>109394.3</v>
      </c>
      <c r="F27" s="1">
        <v>0</v>
      </c>
      <c r="G27" s="1">
        <v>0</v>
      </c>
      <c r="H27" s="1"/>
      <c r="I27" s="1">
        <v>0</v>
      </c>
      <c r="J27" s="1">
        <v>0</v>
      </c>
      <c r="K27" s="1"/>
      <c r="L27" s="1">
        <f t="shared" si="0"/>
        <v>109394.3</v>
      </c>
      <c r="N27" s="1">
        <f t="shared" si="1"/>
        <v>109394.3</v>
      </c>
    </row>
    <row r="28" spans="1:14" x14ac:dyDescent="0.2">
      <c r="A28" s="202">
        <v>2010</v>
      </c>
      <c r="B28" s="6">
        <v>2</v>
      </c>
      <c r="C28" s="1">
        <v>0</v>
      </c>
      <c r="D28" s="1">
        <v>0</v>
      </c>
      <c r="E28" s="1">
        <f>Summary_NEL!E28</f>
        <v>85973.099000000002</v>
      </c>
      <c r="F28" s="1">
        <v>0</v>
      </c>
      <c r="G28" s="1">
        <v>0</v>
      </c>
      <c r="H28" s="1"/>
      <c r="I28" s="1">
        <v>0</v>
      </c>
      <c r="J28" s="1">
        <v>0</v>
      </c>
      <c r="K28" s="1"/>
      <c r="L28" s="1">
        <f t="shared" si="0"/>
        <v>85973.099000000002</v>
      </c>
      <c r="N28" s="1">
        <f t="shared" si="1"/>
        <v>85973.099000000002</v>
      </c>
    </row>
    <row r="29" spans="1:14" x14ac:dyDescent="0.2">
      <c r="A29" s="202">
        <v>2010</v>
      </c>
      <c r="B29" s="6">
        <v>3</v>
      </c>
      <c r="C29" s="1">
        <v>0</v>
      </c>
      <c r="D29" s="1">
        <v>0</v>
      </c>
      <c r="E29" s="1">
        <f>Summary_NEL!E29</f>
        <v>88619.247000000003</v>
      </c>
      <c r="F29" s="1">
        <v>0</v>
      </c>
      <c r="G29" s="1">
        <v>0</v>
      </c>
      <c r="H29" s="1"/>
      <c r="I29" s="1">
        <v>0</v>
      </c>
      <c r="J29" s="1">
        <v>0</v>
      </c>
      <c r="K29" s="1"/>
      <c r="L29" s="1">
        <f t="shared" si="0"/>
        <v>88619.247000000003</v>
      </c>
      <c r="N29" s="1">
        <f t="shared" si="1"/>
        <v>88619.247000000003</v>
      </c>
    </row>
    <row r="30" spans="1:14" x14ac:dyDescent="0.2">
      <c r="A30" s="202">
        <v>2010</v>
      </c>
      <c r="B30" s="6">
        <v>4</v>
      </c>
      <c r="C30" s="1">
        <v>0</v>
      </c>
      <c r="D30" s="1">
        <v>0</v>
      </c>
      <c r="E30" s="1">
        <f>Summary_NEL!E30</f>
        <v>86660.504000000001</v>
      </c>
      <c r="F30" s="1">
        <v>0</v>
      </c>
      <c r="G30" s="1">
        <v>0</v>
      </c>
      <c r="H30" s="1"/>
      <c r="I30" s="1">
        <v>0</v>
      </c>
      <c r="J30" s="1">
        <v>0</v>
      </c>
      <c r="K30" s="1"/>
      <c r="L30" s="1">
        <f t="shared" si="0"/>
        <v>86660.504000000001</v>
      </c>
      <c r="N30" s="1">
        <f t="shared" si="1"/>
        <v>86660.504000000001</v>
      </c>
    </row>
    <row r="31" spans="1:14" x14ac:dyDescent="0.2">
      <c r="A31" s="202">
        <v>2010</v>
      </c>
      <c r="B31" s="6">
        <v>5</v>
      </c>
      <c r="C31" s="1">
        <v>0</v>
      </c>
      <c r="D31" s="1">
        <v>0</v>
      </c>
      <c r="E31" s="1">
        <f>Summary_NEL!E31</f>
        <v>111143.427</v>
      </c>
      <c r="F31" s="1">
        <v>0</v>
      </c>
      <c r="G31" s="1">
        <v>0</v>
      </c>
      <c r="H31" s="1"/>
      <c r="I31" s="1">
        <v>0</v>
      </c>
      <c r="J31" s="1">
        <v>0</v>
      </c>
      <c r="K31" s="1"/>
      <c r="L31" s="1">
        <f t="shared" si="0"/>
        <v>111143.427</v>
      </c>
      <c r="N31" s="1">
        <f t="shared" si="1"/>
        <v>111143.427</v>
      </c>
    </row>
    <row r="32" spans="1:14" x14ac:dyDescent="0.2">
      <c r="A32" s="202">
        <v>2010</v>
      </c>
      <c r="B32" s="6">
        <v>6</v>
      </c>
      <c r="C32" s="1">
        <v>0</v>
      </c>
      <c r="D32" s="1">
        <v>0</v>
      </c>
      <c r="E32" s="1">
        <f>Summary_NEL!E32</f>
        <v>115273.648</v>
      </c>
      <c r="F32" s="1">
        <v>0</v>
      </c>
      <c r="G32" s="1">
        <v>0</v>
      </c>
      <c r="H32" s="1"/>
      <c r="I32" s="1">
        <v>0</v>
      </c>
      <c r="J32" s="1">
        <v>0</v>
      </c>
      <c r="K32" s="1"/>
      <c r="L32" s="1">
        <f t="shared" si="0"/>
        <v>115273.648</v>
      </c>
      <c r="N32" s="1">
        <f t="shared" si="1"/>
        <v>115273.648</v>
      </c>
    </row>
    <row r="33" spans="1:14" x14ac:dyDescent="0.2">
      <c r="A33" s="202">
        <v>2010</v>
      </c>
      <c r="B33" s="6">
        <v>7</v>
      </c>
      <c r="C33" s="1">
        <v>0</v>
      </c>
      <c r="D33" s="1">
        <v>0</v>
      </c>
      <c r="E33" s="1">
        <f>Summary_NEL!E33</f>
        <v>113803.861</v>
      </c>
      <c r="F33" s="1">
        <v>0</v>
      </c>
      <c r="G33" s="1">
        <v>0</v>
      </c>
      <c r="H33" s="1"/>
      <c r="I33" s="1">
        <v>0</v>
      </c>
      <c r="J33" s="1">
        <v>0</v>
      </c>
      <c r="K33" s="1"/>
      <c r="L33" s="1">
        <f t="shared" si="0"/>
        <v>113803.861</v>
      </c>
      <c r="N33" s="1">
        <f t="shared" si="1"/>
        <v>113803.861</v>
      </c>
    </row>
    <row r="34" spans="1:14" s="67" customFormat="1" x14ac:dyDescent="0.2">
      <c r="A34" s="202">
        <v>2010</v>
      </c>
      <c r="B34" s="6">
        <v>8</v>
      </c>
      <c r="C34" s="1">
        <v>0</v>
      </c>
      <c r="D34" s="1">
        <v>0</v>
      </c>
      <c r="E34" s="1">
        <f>Summary_NEL!E34</f>
        <v>113071.015</v>
      </c>
      <c r="F34" s="1">
        <v>0</v>
      </c>
      <c r="G34" s="1">
        <v>0</v>
      </c>
      <c r="H34" s="1"/>
      <c r="I34" s="1">
        <v>0</v>
      </c>
      <c r="J34" s="1">
        <v>0</v>
      </c>
      <c r="K34" s="1"/>
      <c r="L34" s="1">
        <f t="shared" si="0"/>
        <v>113071.015</v>
      </c>
      <c r="N34" s="1">
        <f t="shared" si="1"/>
        <v>113071.015</v>
      </c>
    </row>
    <row r="35" spans="1:14" x14ac:dyDescent="0.2">
      <c r="A35" s="202">
        <v>2010</v>
      </c>
      <c r="B35" s="6">
        <v>9</v>
      </c>
      <c r="C35" s="1">
        <v>0</v>
      </c>
      <c r="D35" s="1">
        <v>0</v>
      </c>
      <c r="E35" s="1">
        <f>Summary_NEL!E35</f>
        <v>106584.899</v>
      </c>
      <c r="F35" s="1">
        <v>0</v>
      </c>
      <c r="G35" s="1">
        <v>0</v>
      </c>
      <c r="H35" s="1"/>
      <c r="I35" s="1">
        <v>0</v>
      </c>
      <c r="J35" s="1">
        <v>0</v>
      </c>
      <c r="K35" s="1"/>
      <c r="L35" s="1">
        <f t="shared" si="0"/>
        <v>106584.899</v>
      </c>
      <c r="N35" s="1">
        <f t="shared" si="1"/>
        <v>106584.899</v>
      </c>
    </row>
    <row r="36" spans="1:14" x14ac:dyDescent="0.2">
      <c r="A36" s="202">
        <v>2010</v>
      </c>
      <c r="B36" s="6">
        <v>10</v>
      </c>
      <c r="C36" s="1">
        <v>0</v>
      </c>
      <c r="D36" s="1">
        <v>0</v>
      </c>
      <c r="E36" s="1">
        <f>Summary_NEL!E36</f>
        <v>95246.997000000003</v>
      </c>
      <c r="F36" s="1">
        <v>0</v>
      </c>
      <c r="G36" s="1">
        <v>0</v>
      </c>
      <c r="H36" s="1"/>
      <c r="I36" s="1">
        <v>0</v>
      </c>
      <c r="J36" s="1">
        <v>0</v>
      </c>
      <c r="K36" s="1"/>
      <c r="L36" s="1">
        <f t="shared" si="0"/>
        <v>95246.997000000003</v>
      </c>
      <c r="N36" s="1">
        <f t="shared" si="1"/>
        <v>95246.997000000003</v>
      </c>
    </row>
    <row r="37" spans="1:14" x14ac:dyDescent="0.2">
      <c r="A37" s="202">
        <v>2010</v>
      </c>
      <c r="B37" s="6">
        <v>11</v>
      </c>
      <c r="C37" s="1">
        <v>0</v>
      </c>
      <c r="D37" s="1">
        <v>0</v>
      </c>
      <c r="E37" s="1">
        <f>Summary_NEL!E37</f>
        <v>83461.894</v>
      </c>
      <c r="F37" s="1">
        <v>0</v>
      </c>
      <c r="G37" s="1">
        <v>0</v>
      </c>
      <c r="H37" s="1"/>
      <c r="I37" s="1">
        <v>0</v>
      </c>
      <c r="J37" s="1">
        <v>0</v>
      </c>
      <c r="K37" s="1"/>
      <c r="L37" s="1">
        <f t="shared" si="0"/>
        <v>83461.894</v>
      </c>
      <c r="N37" s="1">
        <f t="shared" si="1"/>
        <v>83461.894</v>
      </c>
    </row>
    <row r="38" spans="1:14" x14ac:dyDescent="0.2">
      <c r="A38" s="202">
        <v>2010</v>
      </c>
      <c r="B38" s="6">
        <v>12</v>
      </c>
      <c r="C38" s="1">
        <v>0</v>
      </c>
      <c r="D38" s="1">
        <v>0</v>
      </c>
      <c r="E38" s="1">
        <f>Summary_NEL!E38</f>
        <v>101294.148</v>
      </c>
      <c r="F38" s="1">
        <v>0</v>
      </c>
      <c r="G38" s="1">
        <v>0</v>
      </c>
      <c r="H38" s="1"/>
      <c r="I38" s="1">
        <v>0</v>
      </c>
      <c r="J38" s="1">
        <v>0</v>
      </c>
      <c r="K38" s="1"/>
      <c r="L38" s="1">
        <f t="shared" si="0"/>
        <v>101294.148</v>
      </c>
      <c r="M38" s="46"/>
      <c r="N38" s="1">
        <f t="shared" si="1"/>
        <v>101294.148</v>
      </c>
    </row>
    <row r="39" spans="1:14" x14ac:dyDescent="0.2">
      <c r="A39" s="202">
        <v>2011</v>
      </c>
      <c r="B39" s="6">
        <v>1</v>
      </c>
      <c r="C39" s="1">
        <v>0</v>
      </c>
      <c r="D39" s="1">
        <v>0</v>
      </c>
      <c r="E39" s="1">
        <f>Summary_NEL!E39</f>
        <v>88944.758000000002</v>
      </c>
      <c r="F39" s="1">
        <v>0</v>
      </c>
      <c r="G39" s="1">
        <v>0</v>
      </c>
      <c r="H39" s="1"/>
      <c r="I39" s="1">
        <v>0</v>
      </c>
      <c r="J39" s="1">
        <v>0</v>
      </c>
      <c r="K39" s="1"/>
      <c r="L39" s="1">
        <f t="shared" si="0"/>
        <v>88944.758000000002</v>
      </c>
      <c r="N39" s="1">
        <f t="shared" si="1"/>
        <v>88944.758000000002</v>
      </c>
    </row>
    <row r="40" spans="1:14" x14ac:dyDescent="0.2">
      <c r="A40" s="202">
        <v>2011</v>
      </c>
      <c r="B40" s="6">
        <v>2</v>
      </c>
      <c r="C40" s="1">
        <v>0</v>
      </c>
      <c r="D40" s="1">
        <v>0</v>
      </c>
      <c r="E40" s="1">
        <f>Summary_NEL!E40</f>
        <v>80799.967000000004</v>
      </c>
      <c r="F40" s="1">
        <v>0</v>
      </c>
      <c r="G40" s="1">
        <v>0</v>
      </c>
      <c r="H40" s="1"/>
      <c r="I40" s="1">
        <v>0</v>
      </c>
      <c r="J40" s="1">
        <v>0</v>
      </c>
      <c r="K40" s="1"/>
      <c r="L40" s="1">
        <f t="shared" si="0"/>
        <v>80799.967000000004</v>
      </c>
      <c r="N40" s="1">
        <f t="shared" si="1"/>
        <v>80799.967000000004</v>
      </c>
    </row>
    <row r="41" spans="1:14" x14ac:dyDescent="0.2">
      <c r="A41" s="202">
        <v>2011</v>
      </c>
      <c r="B41" s="6">
        <v>3</v>
      </c>
      <c r="C41" s="1">
        <v>0</v>
      </c>
      <c r="D41" s="1">
        <v>0</v>
      </c>
      <c r="E41" s="1">
        <f>Summary_NEL!E41</f>
        <v>92072.525999999998</v>
      </c>
      <c r="F41" s="1">
        <v>0</v>
      </c>
      <c r="G41" s="1">
        <v>0</v>
      </c>
      <c r="H41" s="1"/>
      <c r="I41" s="1">
        <v>0</v>
      </c>
      <c r="J41" s="1">
        <v>0</v>
      </c>
      <c r="K41" s="1"/>
      <c r="L41" s="1">
        <f t="shared" si="0"/>
        <v>92072.525999999998</v>
      </c>
      <c r="N41" s="1">
        <f t="shared" si="1"/>
        <v>92072.525999999998</v>
      </c>
    </row>
    <row r="42" spans="1:14" x14ac:dyDescent="0.2">
      <c r="A42" s="202">
        <v>2011</v>
      </c>
      <c r="B42" s="6">
        <v>4</v>
      </c>
      <c r="C42" s="1">
        <v>0</v>
      </c>
      <c r="D42" s="1">
        <v>0</v>
      </c>
      <c r="E42" s="1">
        <f>Summary_NEL!E42</f>
        <v>104888.65700000001</v>
      </c>
      <c r="F42" s="1">
        <v>0</v>
      </c>
      <c r="G42" s="1">
        <v>0</v>
      </c>
      <c r="H42" s="1"/>
      <c r="I42" s="1">
        <v>0</v>
      </c>
      <c r="J42" s="1">
        <v>0</v>
      </c>
      <c r="K42" s="1"/>
      <c r="L42" s="1">
        <f t="shared" si="0"/>
        <v>104888.65700000001</v>
      </c>
      <c r="N42" s="1">
        <f t="shared" si="1"/>
        <v>104888.65700000001</v>
      </c>
    </row>
    <row r="43" spans="1:14" x14ac:dyDescent="0.2">
      <c r="A43" s="202">
        <v>2011</v>
      </c>
      <c r="B43" s="6">
        <v>5</v>
      </c>
      <c r="C43" s="41">
        <f>+'Florida_Keys PR raw'!W174</f>
        <v>0</v>
      </c>
      <c r="D43" s="1">
        <v>0</v>
      </c>
      <c r="E43" s="1">
        <f>Summary_NEL!E43</f>
        <v>107074.308</v>
      </c>
      <c r="F43" s="1">
        <v>0</v>
      </c>
      <c r="G43" s="1">
        <v>0</v>
      </c>
      <c r="H43" s="1"/>
      <c r="I43" s="1">
        <v>0</v>
      </c>
      <c r="J43" s="1">
        <v>0</v>
      </c>
      <c r="K43" s="1"/>
      <c r="L43" s="1">
        <f t="shared" si="0"/>
        <v>107074.308</v>
      </c>
      <c r="N43" s="1">
        <f t="shared" si="1"/>
        <v>107074.308</v>
      </c>
    </row>
    <row r="44" spans="1:14" x14ac:dyDescent="0.2">
      <c r="A44" s="202">
        <v>2011</v>
      </c>
      <c r="B44" s="6">
        <v>6</v>
      </c>
      <c r="C44" s="41">
        <f>'Fl Keys- FR vs PR'!$E2</f>
        <v>14166.040900413383</v>
      </c>
      <c r="D44" s="1">
        <v>0</v>
      </c>
      <c r="E44" s="1">
        <f>Summary_NEL!E44</f>
        <v>108087.621</v>
      </c>
      <c r="F44" s="1">
        <v>0</v>
      </c>
      <c r="G44" s="1">
        <v>0</v>
      </c>
      <c r="H44" s="1"/>
      <c r="I44" s="1">
        <v>0</v>
      </c>
      <c r="J44" s="1">
        <v>0</v>
      </c>
      <c r="K44" s="1"/>
      <c r="L44" s="1">
        <f t="shared" si="0"/>
        <v>122253.66190041338</v>
      </c>
      <c r="N44" s="1">
        <f t="shared" si="1"/>
        <v>108087.621</v>
      </c>
    </row>
    <row r="45" spans="1:14" x14ac:dyDescent="0.2">
      <c r="A45" s="202">
        <v>2011</v>
      </c>
      <c r="B45" s="6">
        <v>7</v>
      </c>
      <c r="C45" s="41">
        <f>'Fl Keys- FR vs PR'!$E3</f>
        <v>19195.956046111765</v>
      </c>
      <c r="D45" s="1">
        <v>0</v>
      </c>
      <c r="E45" s="1">
        <f>Summary_NEL!E45</f>
        <v>112792.205</v>
      </c>
      <c r="F45" s="1">
        <v>0</v>
      </c>
      <c r="G45" s="1">
        <v>0</v>
      </c>
      <c r="H45" s="1"/>
      <c r="I45" s="1">
        <v>0</v>
      </c>
      <c r="J45" s="1">
        <v>0</v>
      </c>
      <c r="K45" s="1"/>
      <c r="L45" s="1">
        <f t="shared" si="0"/>
        <v>131988.16104611178</v>
      </c>
      <c r="N45" s="1">
        <f t="shared" si="1"/>
        <v>112792.205</v>
      </c>
    </row>
    <row r="46" spans="1:14" s="67" customFormat="1" x14ac:dyDescent="0.2">
      <c r="A46" s="202">
        <v>2011</v>
      </c>
      <c r="B46" s="6">
        <v>8</v>
      </c>
      <c r="C46" s="41">
        <f>'Fl Keys- FR vs PR'!$E4</f>
        <v>13866.022556276846</v>
      </c>
      <c r="D46" s="1">
        <v>0</v>
      </c>
      <c r="E46" s="1">
        <f>Summary_NEL!E46</f>
        <v>114067.916</v>
      </c>
      <c r="F46" s="1">
        <v>0</v>
      </c>
      <c r="G46" s="1">
        <v>0</v>
      </c>
      <c r="H46" s="1"/>
      <c r="I46" s="1">
        <v>0</v>
      </c>
      <c r="J46" s="1">
        <v>0</v>
      </c>
      <c r="K46" s="1"/>
      <c r="L46" s="1">
        <f t="shared" si="0"/>
        <v>127933.93855627684</v>
      </c>
      <c r="N46" s="1">
        <f t="shared" si="1"/>
        <v>114067.916</v>
      </c>
    </row>
    <row r="47" spans="1:14" x14ac:dyDescent="0.2">
      <c r="A47" s="202">
        <v>2011</v>
      </c>
      <c r="B47" s="6">
        <v>9</v>
      </c>
      <c r="C47" s="41">
        <f>'Fl Keys- FR vs PR'!$E5</f>
        <v>15114.001698737899</v>
      </c>
      <c r="D47" s="1">
        <v>0</v>
      </c>
      <c r="E47" s="1">
        <f>Summary_NEL!E47</f>
        <v>107230.47500000001</v>
      </c>
      <c r="F47" s="1">
        <v>0</v>
      </c>
      <c r="G47" s="1">
        <v>0</v>
      </c>
      <c r="H47" s="1"/>
      <c r="I47" s="1">
        <v>0</v>
      </c>
      <c r="J47" s="1">
        <v>0</v>
      </c>
      <c r="K47" s="1"/>
      <c r="L47" s="1">
        <f t="shared" si="0"/>
        <v>122344.47669873791</v>
      </c>
      <c r="N47" s="1">
        <f t="shared" si="1"/>
        <v>107230.47500000001</v>
      </c>
    </row>
    <row r="48" spans="1:14" x14ac:dyDescent="0.2">
      <c r="A48" s="202">
        <v>2011</v>
      </c>
      <c r="B48" s="6">
        <v>10</v>
      </c>
      <c r="C48" s="41">
        <f>'Fl Keys- FR vs PR'!$E6</f>
        <v>10608.722734459603</v>
      </c>
      <c r="D48" s="1">
        <v>0</v>
      </c>
      <c r="E48" s="1">
        <f>Summary_NEL!E48</f>
        <v>91884.466</v>
      </c>
      <c r="F48" s="1">
        <v>0</v>
      </c>
      <c r="G48" s="1">
        <v>0</v>
      </c>
      <c r="H48" s="1"/>
      <c r="I48" s="1">
        <f>Summary_NEL!I48</f>
        <v>4846.848</v>
      </c>
      <c r="J48" s="1">
        <f>Summary_NEL!J48</f>
        <v>0</v>
      </c>
      <c r="K48" s="1"/>
      <c r="L48" s="1">
        <f t="shared" si="0"/>
        <v>107340.0367344596</v>
      </c>
      <c r="N48" s="1">
        <f t="shared" si="1"/>
        <v>91884.466</v>
      </c>
    </row>
    <row r="49" spans="1:14" x14ac:dyDescent="0.2">
      <c r="A49" s="202">
        <v>2011</v>
      </c>
      <c r="B49" s="6">
        <v>11</v>
      </c>
      <c r="C49" s="41">
        <f>'Fl Keys- FR vs PR'!$E7</f>
        <v>12169.774471528654</v>
      </c>
      <c r="D49" s="1">
        <v>0</v>
      </c>
      <c r="E49" s="1">
        <f>Summary_NEL!E49</f>
        <v>84513.237999999998</v>
      </c>
      <c r="F49" s="1">
        <v>0</v>
      </c>
      <c r="G49" s="1">
        <v>0</v>
      </c>
      <c r="H49" s="1"/>
      <c r="I49" s="1">
        <f>Summary_NEL!I49</f>
        <v>4334.5439999999999</v>
      </c>
      <c r="J49" s="1">
        <f>Summary_NEL!J49</f>
        <v>0</v>
      </c>
      <c r="K49" s="1"/>
      <c r="L49" s="1">
        <f t="shared" si="0"/>
        <v>101017.55647152865</v>
      </c>
      <c r="N49" s="1">
        <f t="shared" si="1"/>
        <v>84513.237999999998</v>
      </c>
    </row>
    <row r="50" spans="1:14" x14ac:dyDescent="0.2">
      <c r="A50" s="202">
        <v>2011</v>
      </c>
      <c r="B50" s="6">
        <v>12</v>
      </c>
      <c r="C50" s="41">
        <f>'Fl Keys- FR vs PR'!$E8</f>
        <v>14608.646184197445</v>
      </c>
      <c r="D50" s="1">
        <v>0</v>
      </c>
      <c r="E50" s="1">
        <f>Summary_NEL!E50</f>
        <v>85559.115000000005</v>
      </c>
      <c r="F50" s="1">
        <v>0</v>
      </c>
      <c r="G50" s="1">
        <v>0</v>
      </c>
      <c r="H50" s="1"/>
      <c r="I50" s="1">
        <f>Summary_NEL!I50</f>
        <v>4447.3829999999998</v>
      </c>
      <c r="J50" s="1">
        <f>Summary_NEL!J50</f>
        <v>0</v>
      </c>
      <c r="K50" s="1"/>
      <c r="L50" s="1">
        <f t="shared" si="0"/>
        <v>104615.14418419744</v>
      </c>
      <c r="M50" s="46"/>
      <c r="N50" s="1">
        <f t="shared" si="1"/>
        <v>85559.115000000005</v>
      </c>
    </row>
    <row r="51" spans="1:14" x14ac:dyDescent="0.2">
      <c r="A51" s="202">
        <v>2012</v>
      </c>
      <c r="B51" s="6">
        <v>1</v>
      </c>
      <c r="C51" s="41">
        <f>'Fl Keys- FR vs PR'!$E9</f>
        <v>14429.078995900731</v>
      </c>
      <c r="D51" s="1">
        <v>0</v>
      </c>
      <c r="E51" s="1">
        <f>Summary_NEL!E51</f>
        <v>89991.824999999997</v>
      </c>
      <c r="F51" s="1">
        <v>0</v>
      </c>
      <c r="G51" s="1">
        <v>0</v>
      </c>
      <c r="H51" s="1"/>
      <c r="I51" s="1">
        <f>Summary_NEL!I51</f>
        <v>4696.8019999999997</v>
      </c>
      <c r="J51" s="1">
        <f>Summary_NEL!J51</f>
        <v>0</v>
      </c>
      <c r="K51" s="1"/>
      <c r="L51" s="1">
        <f t="shared" si="0"/>
        <v>109117.70599590073</v>
      </c>
      <c r="N51" s="1">
        <f t="shared" si="1"/>
        <v>89991.824999999997</v>
      </c>
    </row>
    <row r="52" spans="1:14" x14ac:dyDescent="0.2">
      <c r="A52" s="202">
        <v>2012</v>
      </c>
      <c r="B52" s="6">
        <v>2</v>
      </c>
      <c r="C52" s="41">
        <f>'Fl Keys- FR vs PR'!$E10</f>
        <v>13573.54005478941</v>
      </c>
      <c r="D52" s="1">
        <v>0</v>
      </c>
      <c r="E52" s="1">
        <f>Summary_NEL!E52</f>
        <v>86884.248000000007</v>
      </c>
      <c r="F52" s="1">
        <v>0</v>
      </c>
      <c r="G52" s="1">
        <v>0</v>
      </c>
      <c r="H52" s="1"/>
      <c r="I52" s="1">
        <f>Summary_NEL!I52</f>
        <v>4387.8370000000004</v>
      </c>
      <c r="J52" s="1">
        <f>Summary_NEL!J52</f>
        <v>0</v>
      </c>
      <c r="K52" s="1"/>
      <c r="L52" s="1">
        <f t="shared" si="0"/>
        <v>104845.62505478942</v>
      </c>
      <c r="N52" s="1">
        <f t="shared" si="1"/>
        <v>86884.248000000007</v>
      </c>
    </row>
    <row r="53" spans="1:14" x14ac:dyDescent="0.2">
      <c r="A53" s="202">
        <v>2012</v>
      </c>
      <c r="B53" s="6">
        <v>3</v>
      </c>
      <c r="C53" s="41">
        <f>'Fl Keys- FR vs PR'!$E11</f>
        <v>18703.816824018453</v>
      </c>
      <c r="D53" s="1">
        <v>0</v>
      </c>
      <c r="E53" s="1">
        <f>Summary_NEL!E53</f>
        <v>97530.347999999998</v>
      </c>
      <c r="F53" s="1">
        <v>0</v>
      </c>
      <c r="G53" s="1">
        <v>0</v>
      </c>
      <c r="H53" s="1"/>
      <c r="I53" s="1">
        <f>Summary_NEL!I53</f>
        <v>4923.1809999999996</v>
      </c>
      <c r="J53" s="1">
        <f>Summary_NEL!J53</f>
        <v>0</v>
      </c>
      <c r="K53" s="1"/>
      <c r="L53" s="1">
        <f t="shared" si="0"/>
        <v>121157.34582401846</v>
      </c>
      <c r="N53" s="1">
        <f t="shared" si="1"/>
        <v>97530.347999999998</v>
      </c>
    </row>
    <row r="54" spans="1:14" x14ac:dyDescent="0.2">
      <c r="A54" s="202">
        <v>2012</v>
      </c>
      <c r="B54" s="6">
        <v>4</v>
      </c>
      <c r="C54" s="41">
        <f>'Fl Keys- FR vs PR'!$E12</f>
        <v>9550.7576286064941</v>
      </c>
      <c r="D54" s="1">
        <v>0</v>
      </c>
      <c r="E54" s="1">
        <f>Summary_NEL!E54</f>
        <v>95089.768262941448</v>
      </c>
      <c r="F54" s="1">
        <v>0</v>
      </c>
      <c r="G54" s="1">
        <v>0</v>
      </c>
      <c r="H54" s="1"/>
      <c r="I54" s="1">
        <f>Summary_NEL!I54</f>
        <v>4983.3242271417157</v>
      </c>
      <c r="J54" s="1">
        <f>Summary_NEL!J54</f>
        <v>0</v>
      </c>
      <c r="K54" s="1"/>
      <c r="L54" s="1">
        <f t="shared" si="0"/>
        <v>109623.85011868965</v>
      </c>
      <c r="N54" s="1">
        <f t="shared" si="1"/>
        <v>95089.768262941448</v>
      </c>
    </row>
    <row r="55" spans="1:14" x14ac:dyDescent="0.2">
      <c r="A55" s="202">
        <v>2012</v>
      </c>
      <c r="B55" s="6">
        <v>5</v>
      </c>
      <c r="C55" s="41">
        <f>'Fl Keys- FR vs PR'!$E13</f>
        <v>13486.597362620836</v>
      </c>
      <c r="D55" s="1">
        <v>0</v>
      </c>
      <c r="E55" s="1">
        <f>Summary_NEL!E55</f>
        <v>109264.15473627282</v>
      </c>
      <c r="F55" s="1">
        <v>0</v>
      </c>
      <c r="G55" s="1">
        <v>0</v>
      </c>
      <c r="H55" s="1"/>
      <c r="I55" s="1">
        <f>Summary_NEL!I55</f>
        <v>6121.0438671659167</v>
      </c>
      <c r="J55" s="1">
        <f>Summary_NEL!J55</f>
        <v>3589.85</v>
      </c>
      <c r="K55" s="1"/>
      <c r="L55" s="1">
        <f t="shared" si="0"/>
        <v>132461.64596605959</v>
      </c>
      <c r="N55" s="1">
        <f t="shared" si="1"/>
        <v>109264.15473627282</v>
      </c>
    </row>
    <row r="56" spans="1:14" x14ac:dyDescent="0.2">
      <c r="A56" s="202">
        <v>2012</v>
      </c>
      <c r="B56" s="6">
        <v>6</v>
      </c>
      <c r="C56" s="41">
        <f>'Fl Keys- FR vs PR'!$E14</f>
        <v>13158.664336376729</v>
      </c>
      <c r="D56" s="1">
        <v>0</v>
      </c>
      <c r="E56" s="1">
        <f>Summary_NEL!E56</f>
        <v>105197.076</v>
      </c>
      <c r="F56" s="1">
        <v>0</v>
      </c>
      <c r="G56" s="1">
        <v>0</v>
      </c>
      <c r="H56" s="1"/>
      <c r="I56" s="1">
        <f>Summary_NEL!I56</f>
        <v>5728.7449999999999</v>
      </c>
      <c r="J56" s="1">
        <f>Summary_NEL!J56</f>
        <v>3674.2170000000001</v>
      </c>
      <c r="K56" s="1"/>
      <c r="L56" s="1">
        <f t="shared" si="0"/>
        <v>127758.70233637674</v>
      </c>
      <c r="N56" s="1">
        <f t="shared" si="1"/>
        <v>105197.076</v>
      </c>
    </row>
    <row r="57" spans="1:14" x14ac:dyDescent="0.2">
      <c r="A57" s="202">
        <v>2012</v>
      </c>
      <c r="B57" s="6">
        <v>7</v>
      </c>
      <c r="C57" s="41">
        <f>'Fl Keys- FR vs PR'!$E15</f>
        <v>14278.812450559184</v>
      </c>
      <c r="D57" s="1">
        <v>0</v>
      </c>
      <c r="E57" s="1">
        <f>Summary_NEL!E57</f>
        <v>113099.62346554556</v>
      </c>
      <c r="F57" s="1">
        <v>0</v>
      </c>
      <c r="G57" s="1">
        <v>0</v>
      </c>
      <c r="H57" s="1"/>
      <c r="I57" s="1">
        <f>Summary_NEL!I57</f>
        <v>6238.9201239816821</v>
      </c>
      <c r="J57" s="1">
        <f>Summary_NEL!J57</f>
        <v>4116.0389621796339</v>
      </c>
      <c r="K57" s="1"/>
      <c r="L57" s="1">
        <f t="shared" si="0"/>
        <v>137733.39500226604</v>
      </c>
      <c r="N57" s="1">
        <f t="shared" si="1"/>
        <v>113099.62346554556</v>
      </c>
    </row>
    <row r="58" spans="1:14" s="67" customFormat="1" x14ac:dyDescent="0.2">
      <c r="A58" s="202">
        <v>2012</v>
      </c>
      <c r="B58" s="6">
        <v>8</v>
      </c>
      <c r="C58" s="41">
        <f>'Fl Keys- FR vs PR'!$E16</f>
        <v>15718.802839614298</v>
      </c>
      <c r="D58" s="1">
        <v>0</v>
      </c>
      <c r="E58" s="1">
        <f>Summary_NEL!E58</f>
        <v>115345.071</v>
      </c>
      <c r="F58" s="1">
        <v>0</v>
      </c>
      <c r="G58" s="66">
        <f>+Seminole!G46</f>
        <v>0</v>
      </c>
      <c r="H58" s="66"/>
      <c r="I58" s="1">
        <f>Summary_NEL!I58</f>
        <v>6415.799</v>
      </c>
      <c r="J58" s="1">
        <f>Summary_NEL!J58</f>
        <v>3897.069</v>
      </c>
      <c r="K58" s="1"/>
      <c r="L58" s="1">
        <f t="shared" si="0"/>
        <v>141376.74183961429</v>
      </c>
      <c r="N58" s="1">
        <f t="shared" si="1"/>
        <v>115345.071</v>
      </c>
    </row>
    <row r="59" spans="1:14" x14ac:dyDescent="0.2">
      <c r="A59" s="202">
        <v>2012</v>
      </c>
      <c r="B59" s="6">
        <v>9</v>
      </c>
      <c r="C59" s="41">
        <f>'Fl Keys- FR vs PR'!$E17</f>
        <v>14040.792191311295</v>
      </c>
      <c r="D59" s="1">
        <v>0</v>
      </c>
      <c r="E59" s="1">
        <f>Summary_NEL!E59</f>
        <v>104983.170117042</v>
      </c>
      <c r="F59" s="1">
        <v>0</v>
      </c>
      <c r="G59" s="1">
        <f>+Seminole!G47</f>
        <v>0</v>
      </c>
      <c r="H59" s="1"/>
      <c r="I59" s="1">
        <f>Summary_NEL!I59</f>
        <v>5749.07</v>
      </c>
      <c r="J59" s="1">
        <f>Summary_NEL!J59</f>
        <v>3490.9690000000001</v>
      </c>
      <c r="K59" s="1"/>
      <c r="L59" s="1">
        <f t="shared" si="0"/>
        <v>128264.00130835328</v>
      </c>
      <c r="N59" s="1">
        <f t="shared" si="1"/>
        <v>104983.170117042</v>
      </c>
    </row>
    <row r="60" spans="1:14" x14ac:dyDescent="0.2">
      <c r="A60" s="202">
        <v>2012</v>
      </c>
      <c r="B60" s="6">
        <v>10</v>
      </c>
      <c r="C60" s="41">
        <f>'Fl Keys- FR vs PR'!$E18</f>
        <v>12124.466357758058</v>
      </c>
      <c r="D60" s="1">
        <v>0</v>
      </c>
      <c r="E60" s="1">
        <f>Summary_NEL!E60</f>
        <v>100007.63579220197</v>
      </c>
      <c r="F60" s="1">
        <v>0</v>
      </c>
      <c r="G60" s="1">
        <f>+Seminole!G48</f>
        <v>0</v>
      </c>
      <c r="H60" s="1"/>
      <c r="I60" s="1">
        <f>Summary_NEL!I60</f>
        <v>5337.9445716882938</v>
      </c>
      <c r="J60" s="1">
        <f>Summary_NEL!J60</f>
        <v>3039.8842042482142</v>
      </c>
      <c r="K60" s="1"/>
      <c r="L60" s="1">
        <f t="shared" si="0"/>
        <v>120509.93092589654</v>
      </c>
      <c r="N60" s="1">
        <f t="shared" si="1"/>
        <v>100007.63579220197</v>
      </c>
    </row>
    <row r="61" spans="1:14" x14ac:dyDescent="0.2">
      <c r="A61" s="202">
        <v>2012</v>
      </c>
      <c r="B61" s="6">
        <v>11</v>
      </c>
      <c r="C61" s="41">
        <f>'Fl Keys- FR vs PR'!$E19</f>
        <v>15547.211343399049</v>
      </c>
      <c r="D61" s="1">
        <v>0</v>
      </c>
      <c r="E61" s="1">
        <f>Summary_NEL!E61</f>
        <v>79468.151715833839</v>
      </c>
      <c r="F61" s="1">
        <v>0</v>
      </c>
      <c r="G61" s="1">
        <f>+Seminole!G49</f>
        <v>0</v>
      </c>
      <c r="H61" s="1"/>
      <c r="I61" s="1">
        <f>Summary_NEL!I61</f>
        <v>4122.5100809971245</v>
      </c>
      <c r="J61" s="1">
        <f>Summary_NEL!J61</f>
        <v>2761.0590672933672</v>
      </c>
      <c r="K61" s="1"/>
      <c r="L61" s="1">
        <f t="shared" si="0"/>
        <v>101898.93220752336</v>
      </c>
      <c r="N61" s="1">
        <f t="shared" si="1"/>
        <v>79468.151715833839</v>
      </c>
    </row>
    <row r="62" spans="1:14" x14ac:dyDescent="0.2">
      <c r="A62" s="202">
        <v>2012</v>
      </c>
      <c r="B62" s="6">
        <v>12</v>
      </c>
      <c r="C62" s="41">
        <f>'Fl Keys- FR vs PR'!$E20</f>
        <v>11567.258258572641</v>
      </c>
      <c r="D62" s="1">
        <v>0</v>
      </c>
      <c r="E62" s="1">
        <f>Summary_NEL!E62</f>
        <v>87506.641904509233</v>
      </c>
      <c r="F62" s="1">
        <v>0</v>
      </c>
      <c r="G62" s="1">
        <f>+Seminole!G50</f>
        <v>0</v>
      </c>
      <c r="H62" s="1"/>
      <c r="I62" s="1">
        <f>Summary_NEL!I62</f>
        <v>4579.3830153135004</v>
      </c>
      <c r="J62" s="1">
        <f>Summary_NEL!J62</f>
        <v>3043.755076468025</v>
      </c>
      <c r="K62" s="1"/>
      <c r="L62" s="1">
        <f t="shared" si="0"/>
        <v>106697.03825486341</v>
      </c>
      <c r="M62" s="46"/>
      <c r="N62" s="1">
        <f t="shared" si="1"/>
        <v>87506.641904509233</v>
      </c>
    </row>
    <row r="63" spans="1:14" x14ac:dyDescent="0.2">
      <c r="A63" s="202">
        <v>2013</v>
      </c>
      <c r="B63" s="6">
        <v>1</v>
      </c>
      <c r="C63" s="41">
        <f>'Fl Keys- FR vs PR'!$E21</f>
        <v>17909.874976968895</v>
      </c>
      <c r="D63" s="1">
        <v>0</v>
      </c>
      <c r="E63" s="1">
        <f>Summary_NEL!E63</f>
        <v>89786.426392106048</v>
      </c>
      <c r="F63" s="1">
        <v>0</v>
      </c>
      <c r="G63" s="1">
        <f>+Seminole!G51</f>
        <v>0</v>
      </c>
      <c r="H63" s="1"/>
      <c r="I63" s="1">
        <f>Summary_NEL!I63</f>
        <v>4430.5299867769299</v>
      </c>
      <c r="J63" s="1">
        <f>Summary_NEL!J63</f>
        <v>2945.2308177473742</v>
      </c>
      <c r="K63" s="1"/>
      <c r="L63" s="1">
        <f t="shared" si="0"/>
        <v>115072.06217359925</v>
      </c>
      <c r="N63" s="1">
        <f t="shared" si="1"/>
        <v>89786.426392106048</v>
      </c>
    </row>
    <row r="64" spans="1:14" x14ac:dyDescent="0.2">
      <c r="A64" s="202">
        <v>2013</v>
      </c>
      <c r="B64" s="6">
        <v>2</v>
      </c>
      <c r="C64" s="41">
        <f>'Fl Keys- FR vs PR'!$E22</f>
        <v>12517.725353826929</v>
      </c>
      <c r="D64" s="1">
        <v>0</v>
      </c>
      <c r="E64" s="1">
        <f>Summary_NEL!E64</f>
        <v>84958.675088521297</v>
      </c>
      <c r="F64" s="1">
        <v>0</v>
      </c>
      <c r="G64" s="1">
        <f>+Seminole!G52</f>
        <v>0</v>
      </c>
      <c r="H64" s="1"/>
      <c r="I64" s="1">
        <f>Summary_NEL!I64</f>
        <v>4216.1531965523254</v>
      </c>
      <c r="J64" s="1">
        <f>Summary_NEL!J64</f>
        <v>2657.6967411061955</v>
      </c>
      <c r="K64" s="1"/>
      <c r="L64" s="1">
        <f t="shared" si="0"/>
        <v>104350.25038000675</v>
      </c>
      <c r="N64" s="1">
        <f t="shared" si="1"/>
        <v>84958.675088521297</v>
      </c>
    </row>
    <row r="65" spans="1:14" x14ac:dyDescent="0.2">
      <c r="A65" s="202">
        <v>2013</v>
      </c>
      <c r="B65" s="6">
        <v>3</v>
      </c>
      <c r="C65" s="41">
        <f>'Fl Keys- FR vs PR'!$E23</f>
        <v>5882.3901059471682</v>
      </c>
      <c r="D65" s="1">
        <v>0</v>
      </c>
      <c r="E65" s="1">
        <f>Summary_NEL!E65</f>
        <v>92662.203695956079</v>
      </c>
      <c r="F65" s="1">
        <v>0</v>
      </c>
      <c r="G65" s="1">
        <f>+Seminole!G53</f>
        <v>0</v>
      </c>
      <c r="H65" s="1"/>
      <c r="I65" s="1">
        <f>Summary_NEL!I65</f>
        <v>4511.5509407255704</v>
      </c>
      <c r="J65" s="1">
        <f>Summary_NEL!J65</f>
        <v>2948.5339202169525</v>
      </c>
      <c r="K65" s="1"/>
      <c r="L65" s="1">
        <f t="shared" si="0"/>
        <v>106004.67866284578</v>
      </c>
      <c r="N65" s="1">
        <f t="shared" si="1"/>
        <v>92662.203695956079</v>
      </c>
    </row>
    <row r="66" spans="1:14" x14ac:dyDescent="0.2">
      <c r="A66" s="202">
        <v>2013</v>
      </c>
      <c r="B66" s="6">
        <v>4</v>
      </c>
      <c r="C66" s="41">
        <f>'Fl Keys- FR vs PR'!$E24</f>
        <v>14290.956426246586</v>
      </c>
      <c r="D66" s="1">
        <v>0</v>
      </c>
      <c r="E66" s="1">
        <f>Summary_NEL!E66</f>
        <v>101520.4838824886</v>
      </c>
      <c r="F66" s="1">
        <v>0</v>
      </c>
      <c r="G66" s="1">
        <f>+Seminole!G54</f>
        <v>0</v>
      </c>
      <c r="H66" s="1"/>
      <c r="I66" s="1">
        <f>Summary_NEL!I66</f>
        <v>5015.6158196515544</v>
      </c>
      <c r="J66" s="1">
        <f>Summary_NEL!J66</f>
        <v>2772.4259640793093</v>
      </c>
      <c r="K66" s="1"/>
      <c r="L66" s="1">
        <f t="shared" si="0"/>
        <v>123599.48209246605</v>
      </c>
      <c r="N66" s="1">
        <f t="shared" si="1"/>
        <v>101520.4838824886</v>
      </c>
    </row>
    <row r="67" spans="1:14" x14ac:dyDescent="0.2">
      <c r="A67" s="202">
        <v>2013</v>
      </c>
      <c r="B67" s="6">
        <v>5</v>
      </c>
      <c r="C67" s="41">
        <f>'Fl Keys- FR vs PR'!$E25</f>
        <v>10018.384684988901</v>
      </c>
      <c r="D67" s="1">
        <v>0</v>
      </c>
      <c r="E67" s="1">
        <f>Summary_NEL!E67</f>
        <v>102931.97379565096</v>
      </c>
      <c r="F67" s="1">
        <v>0</v>
      </c>
      <c r="G67" s="1">
        <f>+Seminole!G55</f>
        <v>0</v>
      </c>
      <c r="H67" s="1"/>
      <c r="I67" s="1">
        <f>Summary_NEL!I67</f>
        <v>5416.7007267145045</v>
      </c>
      <c r="J67" s="1">
        <f>Summary_NEL!J67</f>
        <v>3201.016648104046</v>
      </c>
      <c r="K67" s="1"/>
      <c r="L67" s="1">
        <f t="shared" si="0"/>
        <v>121568.07585545843</v>
      </c>
      <c r="N67" s="1">
        <f>E67+G67</f>
        <v>102931.97379565096</v>
      </c>
    </row>
    <row r="68" spans="1:14" x14ac:dyDescent="0.2">
      <c r="A68" s="202">
        <v>2013</v>
      </c>
      <c r="B68" s="6">
        <v>6</v>
      </c>
      <c r="C68" s="41">
        <f>'Fl Keys- FR vs PR'!$E26</f>
        <v>13114.143632482061</v>
      </c>
      <c r="D68" s="1">
        <f>-Summary_NEL!D56</f>
        <v>-21060</v>
      </c>
      <c r="E68" s="1">
        <f>Summary_NEL!E68</f>
        <v>107378.41511970102</v>
      </c>
      <c r="F68" s="1">
        <v>0</v>
      </c>
      <c r="G68" s="295">
        <f>+Seminole!G56</f>
        <v>0</v>
      </c>
      <c r="H68" s="295"/>
      <c r="I68" s="295">
        <f>Summary_NEL!I68</f>
        <v>5723.4525108652842</v>
      </c>
      <c r="J68" s="295">
        <f>Summary_NEL!J68</f>
        <v>3746.2911983350436</v>
      </c>
      <c r="K68" s="295"/>
      <c r="L68" s="1">
        <f t="shared" ref="L68:L131" si="2">SUM(C68:K68)</f>
        <v>108902.30246138341</v>
      </c>
      <c r="N68" s="1">
        <f>E68+G68-45</f>
        <v>107333.41511970102</v>
      </c>
    </row>
    <row r="69" spans="1:14" x14ac:dyDescent="0.2">
      <c r="A69" s="202">
        <v>2013</v>
      </c>
      <c r="B69" s="6">
        <v>7</v>
      </c>
      <c r="C69" s="41">
        <f>'Fl Keys- FR vs PR'!$E27</f>
        <v>12866.957825176905</v>
      </c>
      <c r="D69" s="1">
        <f>-Summary_NEL!D57</f>
        <v>-22140</v>
      </c>
      <c r="E69" s="1">
        <f>Summary_NEL!E69</f>
        <v>108944.62694622365</v>
      </c>
      <c r="F69" s="1">
        <v>0</v>
      </c>
      <c r="G69" s="295">
        <f>+Seminole!G57</f>
        <v>0</v>
      </c>
      <c r="H69" s="295"/>
      <c r="I69" s="295">
        <f>+Wauchula!C27</f>
        <v>5654.0406598902682</v>
      </c>
      <c r="J69" s="295">
        <f>+Blountstown!C19</f>
        <v>3766.6253020786016</v>
      </c>
      <c r="K69" s="295"/>
      <c r="L69" s="1">
        <f t="shared" si="2"/>
        <v>109092.25073336941</v>
      </c>
      <c r="N69" s="1">
        <f>E69+G69-45</f>
        <v>108899.62694622365</v>
      </c>
    </row>
    <row r="70" spans="1:14" s="67" customFormat="1" x14ac:dyDescent="0.2">
      <c r="A70" s="202">
        <v>2013</v>
      </c>
      <c r="B70" s="6">
        <v>8</v>
      </c>
      <c r="C70" s="41">
        <f>'Fl Keys- FR vs PR'!$E28</f>
        <v>16530.929445854883</v>
      </c>
      <c r="D70" s="1">
        <f>-Summary_NEL!D58</f>
        <v>-22815</v>
      </c>
      <c r="E70" s="1">
        <f>Summary_NEL!E70</f>
        <v>116066.39817520851</v>
      </c>
      <c r="F70" s="1">
        <v>0</v>
      </c>
      <c r="G70" s="374">
        <f>+Seminole!G58</f>
        <v>0</v>
      </c>
      <c r="H70" s="374"/>
      <c r="I70" s="295">
        <f>+Wauchula!C28</f>
        <v>6416.3103488429579</v>
      </c>
      <c r="J70" s="295">
        <f>+Blountstown!C20</f>
        <v>3922.965878606436</v>
      </c>
      <c r="K70" s="295"/>
      <c r="L70" s="1">
        <f t="shared" si="2"/>
        <v>120121.60384851279</v>
      </c>
      <c r="N70" s="1">
        <f>E70+G70-45</f>
        <v>116021.39817520851</v>
      </c>
    </row>
    <row r="71" spans="1:14" x14ac:dyDescent="0.2">
      <c r="A71" s="202">
        <v>2013</v>
      </c>
      <c r="B71" s="6">
        <v>9</v>
      </c>
      <c r="C71" s="41">
        <f>'Fl Keys- FR vs PR'!$E29</f>
        <v>12119.560617735769</v>
      </c>
      <c r="D71" s="1">
        <f>-Summary_NEL!D59</f>
        <v>-21060</v>
      </c>
      <c r="E71" s="1">
        <f>Summary_NEL!E71</f>
        <v>104907.72481492419</v>
      </c>
      <c r="F71" s="1">
        <v>0</v>
      </c>
      <c r="G71" s="295">
        <f>+Seminole!G59</f>
        <v>0</v>
      </c>
      <c r="H71" s="295"/>
      <c r="I71" s="295">
        <f>+Wauchula!C29</f>
        <v>5734.3011775500026</v>
      </c>
      <c r="J71" s="295">
        <f>+Blountstown!C21</f>
        <v>3620.5108547538325</v>
      </c>
      <c r="K71" s="295"/>
      <c r="L71" s="1">
        <f t="shared" si="2"/>
        <v>105322.09746496379</v>
      </c>
      <c r="N71" s="1">
        <f t="shared" ref="N71:N134" si="3">E71+G71-45</f>
        <v>104862.72481492419</v>
      </c>
    </row>
    <row r="72" spans="1:14" x14ac:dyDescent="0.2">
      <c r="A72" s="202">
        <v>2013</v>
      </c>
      <c r="B72" s="6">
        <v>10</v>
      </c>
      <c r="C72" s="41">
        <f>'Fl Keys- FR vs PR'!$E30</f>
        <v>13533.829598126606</v>
      </c>
      <c r="D72" s="1">
        <f>-Summary_NEL!D60</f>
        <v>-19395</v>
      </c>
      <c r="E72" s="1">
        <f>Summary_NEL!E72</f>
        <v>106317.40680019959</v>
      </c>
      <c r="F72" s="1">
        <v>0</v>
      </c>
      <c r="G72" s="295">
        <f>+Seminole!G60</f>
        <v>0</v>
      </c>
      <c r="H72" s="295"/>
      <c r="I72" s="295">
        <f>+Wauchula!C30</f>
        <v>5499.3547912053045</v>
      </c>
      <c r="J72" s="295">
        <f>+Blountstown!C22</f>
        <v>2964.0968759488965</v>
      </c>
      <c r="K72" s="295"/>
      <c r="L72" s="1">
        <f t="shared" si="2"/>
        <v>108919.6880654804</v>
      </c>
      <c r="N72" s="1">
        <f t="shared" si="3"/>
        <v>106272.40680019959</v>
      </c>
    </row>
    <row r="73" spans="1:14" x14ac:dyDescent="0.2">
      <c r="A73" s="202">
        <v>2013</v>
      </c>
      <c r="B73" s="6">
        <v>11</v>
      </c>
      <c r="C73" s="41">
        <f>'Fl Keys- FR vs PR'!$E31</f>
        <v>11732.122450775925</v>
      </c>
      <c r="D73" s="1">
        <f>-Summary_NEL!D61</f>
        <v>-16560</v>
      </c>
      <c r="E73" s="1">
        <f>Summary_NEL!E73</f>
        <v>93649.224565440978</v>
      </c>
      <c r="F73" s="1">
        <v>0</v>
      </c>
      <c r="G73" s="295">
        <f>+Seminole!G61</f>
        <v>0</v>
      </c>
      <c r="H73" s="295"/>
      <c r="I73" s="295">
        <f>+Wauchula!C31</f>
        <v>4493.9387189187546</v>
      </c>
      <c r="J73" s="295">
        <f>+Blountstown!C23</f>
        <v>2661.8907088192309</v>
      </c>
      <c r="K73" s="295"/>
      <c r="L73" s="1">
        <f t="shared" si="2"/>
        <v>95977.176443954886</v>
      </c>
      <c r="N73" s="1">
        <f t="shared" si="3"/>
        <v>93604.224565440978</v>
      </c>
    </row>
    <row r="74" spans="1:14" x14ac:dyDescent="0.2">
      <c r="A74" s="202">
        <v>2013</v>
      </c>
      <c r="B74" s="6">
        <v>12</v>
      </c>
      <c r="C74" s="41">
        <f>'Fl Keys- FR vs PR'!$E32</f>
        <v>14728.651370612242</v>
      </c>
      <c r="D74" s="1">
        <f>-Summary_NEL!D62</f>
        <v>-16110</v>
      </c>
      <c r="E74" s="1">
        <f>Summary_NEL!E74</f>
        <v>93356.393389203993</v>
      </c>
      <c r="F74" s="1">
        <f>-Summary_NEL!F62</f>
        <v>-594.61800000000005</v>
      </c>
      <c r="G74" s="295">
        <f>+Seminole!G62</f>
        <v>0</v>
      </c>
      <c r="H74" s="295"/>
      <c r="I74" s="295">
        <f>+Wauchula!C32</f>
        <v>4642.2964096855567</v>
      </c>
      <c r="J74" s="295">
        <f>+Blountstown!C24</f>
        <v>2936.5061938137978</v>
      </c>
      <c r="K74" s="295"/>
      <c r="L74" s="1">
        <f t="shared" si="2"/>
        <v>98959.229363315579</v>
      </c>
      <c r="M74" s="46"/>
      <c r="N74" s="1">
        <f t="shared" si="3"/>
        <v>93311.393389203993</v>
      </c>
    </row>
    <row r="75" spans="1:14" x14ac:dyDescent="0.2">
      <c r="A75" s="202">
        <f>A63+1</f>
        <v>2014</v>
      </c>
      <c r="B75" s="202">
        <f>B63</f>
        <v>1</v>
      </c>
      <c r="C75" s="41">
        <f>'Fl Keys- FR vs PR'!$E33</f>
        <v>8841.8587576989885</v>
      </c>
      <c r="D75" s="1">
        <f>-Summary_NEL!D63</f>
        <v>-16110</v>
      </c>
      <c r="E75" s="1">
        <f>Summary_NEL!E75</f>
        <v>302663.98175208498</v>
      </c>
      <c r="F75" s="1">
        <f>-Summary_NEL!F63</f>
        <v>-495.65699999999998</v>
      </c>
      <c r="G75" s="295">
        <f>+Seminole!G63</f>
        <v>0</v>
      </c>
      <c r="H75" s="295">
        <f>'New Smyra Beach'!C3</f>
        <v>0</v>
      </c>
      <c r="I75" s="295">
        <f>+Wauchula!C33</f>
        <v>5124.569409685555</v>
      </c>
      <c r="J75" s="295">
        <f>+Blountstown!C25</f>
        <v>3598.7401938137978</v>
      </c>
      <c r="K75" s="295">
        <f>'Winter Park'!B2</f>
        <v>16537</v>
      </c>
      <c r="L75" s="1">
        <f t="shared" si="2"/>
        <v>320160.4931132833</v>
      </c>
      <c r="N75" s="1">
        <f t="shared" si="3"/>
        <v>302618.98175208498</v>
      </c>
    </row>
    <row r="76" spans="1:14" x14ac:dyDescent="0.2">
      <c r="A76" s="202">
        <f t="shared" ref="A76:A139" si="4">A64+1</f>
        <v>2014</v>
      </c>
      <c r="B76" s="202">
        <f t="shared" ref="B76:B139" si="5">B64</f>
        <v>2</v>
      </c>
      <c r="C76" s="41">
        <f>'Fl Keys- FR vs PR'!$E34</f>
        <v>14738.856354788477</v>
      </c>
      <c r="D76" s="1">
        <f>-Summary_NEL!D64</f>
        <v>-15615</v>
      </c>
      <c r="E76" s="1">
        <f>Summary_NEL!E76</f>
        <v>247855.38629166124</v>
      </c>
      <c r="F76" s="1">
        <f>-Summary_NEL!F64</f>
        <v>-262.108</v>
      </c>
      <c r="G76" s="295">
        <f>+Seminole!G64</f>
        <v>0</v>
      </c>
      <c r="H76" s="295">
        <f>'New Smyra Beach'!C4</f>
        <v>18635</v>
      </c>
      <c r="I76" s="295">
        <f>+Wauchula!C34</f>
        <v>4132.2357440350515</v>
      </c>
      <c r="J76" s="295">
        <f>+Blountstown!C26</f>
        <v>2923.0439027417733</v>
      </c>
      <c r="K76" s="295">
        <f>'Winter Park'!B3</f>
        <v>15456</v>
      </c>
      <c r="L76" s="1">
        <f t="shared" si="2"/>
        <v>287863.41429322649</v>
      </c>
      <c r="N76" s="1">
        <f t="shared" si="3"/>
        <v>247810.38629166124</v>
      </c>
    </row>
    <row r="77" spans="1:14" x14ac:dyDescent="0.2">
      <c r="A77" s="202">
        <f t="shared" si="4"/>
        <v>2014</v>
      </c>
      <c r="B77" s="202">
        <f t="shared" si="5"/>
        <v>3</v>
      </c>
      <c r="C77" s="41">
        <f>'Fl Keys- FR vs PR'!$E35</f>
        <v>13169.449591268145</v>
      </c>
      <c r="D77" s="1">
        <f>-Summary_NEL!D65</f>
        <v>-17100</v>
      </c>
      <c r="E77" s="1">
        <f>Summary_NEL!E77</f>
        <v>277647.81523986027</v>
      </c>
      <c r="F77" s="1">
        <f>-Summary_NEL!F65</f>
        <v>-399.06799999999998</v>
      </c>
      <c r="G77" s="295">
        <f>+Seminole!G65</f>
        <v>0</v>
      </c>
      <c r="H77" s="295">
        <f>'New Smyra Beach'!C5</f>
        <v>14868</v>
      </c>
      <c r="I77" s="295">
        <f>+Wauchula!C35</f>
        <v>4021.6145055988081</v>
      </c>
      <c r="J77" s="295">
        <f>+Blountstown!C27</f>
        <v>2594.3847094808966</v>
      </c>
      <c r="K77" s="295">
        <f>'Winter Park'!B4</f>
        <v>16997</v>
      </c>
      <c r="L77" s="1">
        <f t="shared" si="2"/>
        <v>311799.19604620809</v>
      </c>
      <c r="N77" s="1">
        <f t="shared" si="3"/>
        <v>277602.81523986027</v>
      </c>
    </row>
    <row r="78" spans="1:14" x14ac:dyDescent="0.2">
      <c r="A78" s="202">
        <f t="shared" si="4"/>
        <v>2014</v>
      </c>
      <c r="B78" s="202">
        <f t="shared" si="5"/>
        <v>4</v>
      </c>
      <c r="C78" s="41">
        <f>'Fl Keys- FR vs PR'!$E36</f>
        <v>12503.455678173486</v>
      </c>
      <c r="D78" s="1">
        <f>-Summary_NEL!D66</f>
        <v>-17235</v>
      </c>
      <c r="E78" s="1">
        <f>Summary_NEL!E78</f>
        <v>311518.40575135191</v>
      </c>
      <c r="F78" s="1">
        <f>-Summary_NEL!F66</f>
        <v>-563.31700000000001</v>
      </c>
      <c r="G78" s="295">
        <f>+Seminole!G66</f>
        <v>0</v>
      </c>
      <c r="H78" s="295">
        <f>'New Smyra Beach'!C6</f>
        <v>7200</v>
      </c>
      <c r="I78" s="295">
        <f>+Wauchula!C36</f>
        <v>5396.7403632383848</v>
      </c>
      <c r="J78" s="295">
        <f>+Blountstown!C28</f>
        <v>2558.409262151109</v>
      </c>
      <c r="K78" s="295">
        <f>'Winter Park'!B5</f>
        <v>15387</v>
      </c>
      <c r="L78" s="1">
        <f t="shared" si="2"/>
        <v>336765.69405491493</v>
      </c>
      <c r="N78" s="1">
        <f t="shared" si="3"/>
        <v>311473.40575135191</v>
      </c>
    </row>
    <row r="79" spans="1:14" x14ac:dyDescent="0.2">
      <c r="A79" s="202">
        <f t="shared" si="4"/>
        <v>2014</v>
      </c>
      <c r="B79" s="202">
        <f t="shared" si="5"/>
        <v>5</v>
      </c>
      <c r="C79" s="41">
        <f>'Fl Keys- FR vs PR'!$E37</f>
        <v>17099.990306730811</v>
      </c>
      <c r="D79" s="1">
        <f>-Summary_NEL!D67</f>
        <v>-20115</v>
      </c>
      <c r="E79" s="1">
        <f>Summary_NEL!E79</f>
        <v>346316.90070568124</v>
      </c>
      <c r="F79" s="1">
        <f>-Summary_NEL!F67</f>
        <v>-547.91300000000001</v>
      </c>
      <c r="G79" s="295">
        <f>+Seminole!G67</f>
        <v>0</v>
      </c>
      <c r="H79" s="295">
        <f>'New Smyra Beach'!C7</f>
        <v>14775</v>
      </c>
      <c r="I79" s="295">
        <f>+Wauchula!C37</f>
        <v>5912.6414068960285</v>
      </c>
      <c r="J79" s="295">
        <f>+Blountstown!C29</f>
        <v>2856.3084321532915</v>
      </c>
      <c r="K79" s="295">
        <f>'Winter Park'!B6</f>
        <v>16790</v>
      </c>
      <c r="L79" s="1">
        <f t="shared" si="2"/>
        <v>383087.92785146134</v>
      </c>
      <c r="N79" s="1">
        <f t="shared" si="3"/>
        <v>346271.90070568124</v>
      </c>
    </row>
    <row r="80" spans="1:14" x14ac:dyDescent="0.2">
      <c r="A80" s="202">
        <f t="shared" si="4"/>
        <v>2014</v>
      </c>
      <c r="B80" s="202">
        <f t="shared" si="5"/>
        <v>6</v>
      </c>
      <c r="C80" s="41">
        <f>'Fl Keys- FR vs PR'!$E38</f>
        <v>12175.20093630402</v>
      </c>
      <c r="D80" s="1">
        <f>D68</f>
        <v>-21060</v>
      </c>
      <c r="E80" s="1">
        <f>Summary_NEL!E80</f>
        <v>361951.71226013481</v>
      </c>
      <c r="F80" s="1">
        <f>-Summary_NEL!F68</f>
        <v>-531.08699999999999</v>
      </c>
      <c r="G80" s="164">
        <f>+Seminole!C68</f>
        <v>81900</v>
      </c>
      <c r="H80" s="164">
        <f>'New Smyra Beach'!C8</f>
        <v>23090</v>
      </c>
      <c r="I80" s="164">
        <f>+Wauchula!C38</f>
        <v>5789.2380307687336</v>
      </c>
      <c r="J80" s="164">
        <f>+Blountstown!C30</f>
        <v>4003.3649859109446</v>
      </c>
      <c r="K80" s="164">
        <f>'Winter Park'!B7</f>
        <v>16560</v>
      </c>
      <c r="L80" s="1">
        <f t="shared" si="2"/>
        <v>483878.42921311851</v>
      </c>
      <c r="N80" s="1">
        <f>E80+G80-45</f>
        <v>443806.71226013481</v>
      </c>
    </row>
    <row r="81" spans="1:14" x14ac:dyDescent="0.2">
      <c r="A81" s="202">
        <f t="shared" si="4"/>
        <v>2014</v>
      </c>
      <c r="B81" s="202">
        <f t="shared" si="5"/>
        <v>7</v>
      </c>
      <c r="C81" s="41">
        <f>'Fl Keys- FR vs PR'!$E39</f>
        <v>16465.56027931234</v>
      </c>
      <c r="D81" s="1">
        <f t="shared" ref="D81:D144" si="6">D69</f>
        <v>-22140</v>
      </c>
      <c r="E81" s="164">
        <f>Summary_NEL!E81</f>
        <v>342204.55535516626</v>
      </c>
      <c r="F81" s="1">
        <f>-Summary_NEL!F69</f>
        <v>-540.61865999999998</v>
      </c>
      <c r="G81" s="164">
        <f>+Seminole!C69</f>
        <v>90850</v>
      </c>
      <c r="H81" s="164">
        <f>'New Smyra Beach'!C9</f>
        <v>24575</v>
      </c>
      <c r="I81" s="164">
        <f>+Wauchula!C39</f>
        <v>6401.7082499392218</v>
      </c>
      <c r="J81" s="164">
        <f>+Blountstown!C31</f>
        <v>3991.8651475950396</v>
      </c>
      <c r="K81" s="164">
        <f>'Winter Park'!B8</f>
        <v>17112</v>
      </c>
      <c r="L81" s="1">
        <f t="shared" si="2"/>
        <v>478920.07037201291</v>
      </c>
      <c r="N81" s="1">
        <f>E81+G81-45</f>
        <v>433009.55535516626</v>
      </c>
    </row>
    <row r="82" spans="1:14" s="67" customFormat="1" x14ac:dyDescent="0.2">
      <c r="A82" s="202">
        <f t="shared" si="4"/>
        <v>2014</v>
      </c>
      <c r="B82" s="202">
        <f t="shared" si="5"/>
        <v>8</v>
      </c>
      <c r="C82" s="41">
        <f>'Fl Keys- FR vs PR'!$E40</f>
        <v>23784.954005321277</v>
      </c>
      <c r="D82" s="1">
        <f t="shared" si="6"/>
        <v>-22815</v>
      </c>
      <c r="E82" s="164">
        <f>Summary_NEL!E82</f>
        <v>364790.11742237484</v>
      </c>
      <c r="F82" s="1">
        <f>-Summary_NEL!F70</f>
        <v>-502.01190000000003</v>
      </c>
      <c r="G82" s="164">
        <f>+Seminole!C70</f>
        <v>67200</v>
      </c>
      <c r="H82" s="164">
        <f>'New Smyra Beach'!C10</f>
        <v>26040</v>
      </c>
      <c r="I82" s="164">
        <f>+Wauchula!C40</f>
        <v>6416.0546744214789</v>
      </c>
      <c r="J82" s="164">
        <f>+Blountstown!C32</f>
        <v>3910.017439303218</v>
      </c>
      <c r="K82" s="164">
        <f>'Winter Park'!B9</f>
        <v>17112</v>
      </c>
      <c r="L82" s="1">
        <f t="shared" si="2"/>
        <v>485936.13164142083</v>
      </c>
      <c r="N82" s="1">
        <f t="shared" si="3"/>
        <v>431945.11742237484</v>
      </c>
    </row>
    <row r="83" spans="1:14" x14ac:dyDescent="0.2">
      <c r="A83" s="202">
        <f t="shared" si="4"/>
        <v>2014</v>
      </c>
      <c r="B83" s="202">
        <f t="shared" si="5"/>
        <v>9</v>
      </c>
      <c r="C83" s="41">
        <f>'Fl Keys- FR vs PR'!$E41</f>
        <v>24421.868515537091</v>
      </c>
      <c r="D83" s="1">
        <f t="shared" si="6"/>
        <v>-21060</v>
      </c>
      <c r="E83" s="164">
        <f>Summary_NEL!E83</f>
        <v>343543.47498690285</v>
      </c>
      <c r="F83" s="1">
        <f>-Summary_NEL!F71</f>
        <v>-500.28677999999996</v>
      </c>
      <c r="G83" s="164">
        <f>+Seminole!C71</f>
        <v>70400</v>
      </c>
      <c r="H83" s="164">
        <f>'New Smyra Beach'!C11</f>
        <v>18000</v>
      </c>
      <c r="I83" s="164">
        <f>+Wauchula!C41</f>
        <v>5741.6855887750007</v>
      </c>
      <c r="J83" s="164">
        <f>+Blountstown!C33</f>
        <v>3555.7399273769161</v>
      </c>
      <c r="K83" s="164">
        <f>'Winter Park'!B10</f>
        <v>16560</v>
      </c>
      <c r="L83" s="1">
        <f t="shared" si="2"/>
        <v>460662.48223859182</v>
      </c>
      <c r="N83" s="1">
        <f t="shared" si="3"/>
        <v>413898.47498690285</v>
      </c>
    </row>
    <row r="84" spans="1:14" x14ac:dyDescent="0.2">
      <c r="A84" s="202">
        <f t="shared" si="4"/>
        <v>2014</v>
      </c>
      <c r="B84" s="202">
        <f t="shared" si="5"/>
        <v>10</v>
      </c>
      <c r="C84" s="41">
        <f>'Fl Keys- FR vs PR'!$E42</f>
        <v>18055.943326832472</v>
      </c>
      <c r="D84" s="1">
        <f t="shared" si="6"/>
        <v>-19395</v>
      </c>
      <c r="E84" s="164">
        <f>Summary_NEL!E84</f>
        <v>310293.86952213506</v>
      </c>
      <c r="F84" s="1">
        <f>-Summary_NEL!F72</f>
        <v>-455.32223999999997</v>
      </c>
      <c r="G84" s="164">
        <f>+Seminole!C72</f>
        <v>73600</v>
      </c>
      <c r="H84" s="164">
        <f>'New Smyra Beach'!C12</f>
        <v>14880</v>
      </c>
      <c r="I84" s="164">
        <f>+Wauchula!C42</f>
        <v>5418.6496814467991</v>
      </c>
      <c r="J84" s="164">
        <f>+Blountstown!C34</f>
        <v>3001.9905400985554</v>
      </c>
      <c r="K84" s="164">
        <f>'Winter Park'!B11</f>
        <v>17112</v>
      </c>
      <c r="L84" s="1">
        <f t="shared" si="2"/>
        <v>422512.13083051291</v>
      </c>
      <c r="N84" s="1">
        <f t="shared" si="3"/>
        <v>383848.86952213506</v>
      </c>
    </row>
    <row r="85" spans="1:14" x14ac:dyDescent="0.2">
      <c r="A85" s="202">
        <f t="shared" si="4"/>
        <v>2014</v>
      </c>
      <c r="B85" s="202">
        <f t="shared" si="5"/>
        <v>11</v>
      </c>
      <c r="C85" s="41">
        <f>'Fl Keys- FR vs PR'!$E43</f>
        <v>20118.099713092648</v>
      </c>
      <c r="D85" s="1">
        <f t="shared" si="6"/>
        <v>-16560</v>
      </c>
      <c r="E85" s="164">
        <f>Summary_NEL!E85</f>
        <v>269140.01409555157</v>
      </c>
      <c r="F85" s="1">
        <f>-Summary_NEL!F73</f>
        <v>-453.79331999999999</v>
      </c>
      <c r="G85" s="164">
        <f>+Seminole!C73</f>
        <v>64000</v>
      </c>
      <c r="H85" s="164">
        <f>'New Smyra Beach'!C13</f>
        <v>7200</v>
      </c>
      <c r="I85" s="164">
        <f>+Wauchula!C43</f>
        <v>4308.2243999579396</v>
      </c>
      <c r="J85" s="164">
        <f>+Blountstown!C35</f>
        <v>2711.4748880562993</v>
      </c>
      <c r="K85" s="164">
        <f>'Winter Park'!B12</f>
        <v>16560</v>
      </c>
      <c r="L85" s="1">
        <f t="shared" si="2"/>
        <v>367024.01977665845</v>
      </c>
      <c r="N85" s="1">
        <f t="shared" si="3"/>
        <v>333095.01409555157</v>
      </c>
    </row>
    <row r="86" spans="1:14" x14ac:dyDescent="0.2">
      <c r="A86" s="202">
        <f t="shared" si="4"/>
        <v>2014</v>
      </c>
      <c r="B86" s="202">
        <f t="shared" si="5"/>
        <v>12</v>
      </c>
      <c r="C86" s="41">
        <f>'Fl Keys- FR vs PR'!$E44</f>
        <v>7285.9539977498425</v>
      </c>
      <c r="D86" s="1">
        <f t="shared" si="6"/>
        <v>-16110</v>
      </c>
      <c r="E86" s="164">
        <f>Summary_NEL!E86</f>
        <v>273410.84327402711</v>
      </c>
      <c r="F86" s="1">
        <f t="shared" ref="F86:F149" si="7">F74</f>
        <v>-594.61800000000005</v>
      </c>
      <c r="G86" s="164">
        <f>+Seminole!C74</f>
        <v>73600</v>
      </c>
      <c r="H86" s="164">
        <f>'New Smyra Beach'!C14</f>
        <v>14880</v>
      </c>
      <c r="I86" s="164">
        <f>+Wauchula!C44</f>
        <v>4610.8397124995281</v>
      </c>
      <c r="J86" s="164">
        <f>+Blountstown!C36</f>
        <v>2990.1306351409112</v>
      </c>
      <c r="K86" s="164">
        <f>'Winter Park'!B13</f>
        <v>17112</v>
      </c>
      <c r="L86" s="1">
        <f t="shared" si="2"/>
        <v>377185.14961941738</v>
      </c>
      <c r="M86" s="46"/>
      <c r="N86" s="1">
        <f t="shared" si="3"/>
        <v>346965.84327402711</v>
      </c>
    </row>
    <row r="87" spans="1:14" x14ac:dyDescent="0.2">
      <c r="A87" s="202">
        <f t="shared" si="4"/>
        <v>2015</v>
      </c>
      <c r="B87" s="202">
        <f t="shared" si="5"/>
        <v>1</v>
      </c>
      <c r="C87" s="41">
        <f>'Fl Keys- FR vs PR'!$E45</f>
        <v>10561.612016718886</v>
      </c>
      <c r="D87" s="1">
        <f t="shared" si="6"/>
        <v>-16110</v>
      </c>
      <c r="E87" s="164">
        <f>Summary_NEL!E87</f>
        <v>298869.21862051863</v>
      </c>
      <c r="F87" s="1">
        <f t="shared" si="7"/>
        <v>-495.65699999999998</v>
      </c>
      <c r="G87" s="164">
        <f>+Seminole!C75</f>
        <v>70400</v>
      </c>
      <c r="H87" s="164">
        <f>'New Smyra Beach'!C15</f>
        <v>29760</v>
      </c>
      <c r="I87" s="164">
        <f>+Wauchula!C45</f>
        <v>4777.5496982312425</v>
      </c>
      <c r="J87" s="164">
        <f>+Blountstown!C37</f>
        <v>3271.9855057805862</v>
      </c>
      <c r="K87" s="164">
        <f>'Winter Park'!B14</f>
        <v>19158.070717499995</v>
      </c>
      <c r="L87" s="1">
        <f t="shared" si="2"/>
        <v>420192.77955874935</v>
      </c>
      <c r="N87" s="1">
        <f t="shared" si="3"/>
        <v>369224.21862051863</v>
      </c>
    </row>
    <row r="88" spans="1:14" x14ac:dyDescent="0.2">
      <c r="A88" s="202">
        <f t="shared" si="4"/>
        <v>2015</v>
      </c>
      <c r="B88" s="202">
        <f t="shared" si="5"/>
        <v>2</v>
      </c>
      <c r="C88" s="41">
        <f>'Fl Keys- FR vs PR'!$E46</f>
        <v>12234.243675437312</v>
      </c>
      <c r="D88" s="1">
        <f t="shared" si="6"/>
        <v>-15615</v>
      </c>
      <c r="E88" s="164">
        <f>Summary_NEL!E88</f>
        <v>272034.9385597916</v>
      </c>
      <c r="F88" s="1">
        <f t="shared" si="7"/>
        <v>-262.108</v>
      </c>
      <c r="G88" s="164">
        <f>+Seminole!C76</f>
        <v>64000</v>
      </c>
      <c r="H88" s="164">
        <f>'New Smyra Beach'!C16</f>
        <v>26880</v>
      </c>
      <c r="I88" s="164">
        <f>+Wauchula!C46</f>
        <v>4174.1944702936889</v>
      </c>
      <c r="J88" s="164">
        <f>+Blountstown!C38</f>
        <v>2790.3703219239842</v>
      </c>
      <c r="K88" s="164">
        <f>'Winter Park'!B15</f>
        <v>17525.360908000002</v>
      </c>
      <c r="L88" s="1">
        <f t="shared" si="2"/>
        <v>383761.99993544654</v>
      </c>
      <c r="N88" s="1">
        <f t="shared" si="3"/>
        <v>335989.9385597916</v>
      </c>
    </row>
    <row r="89" spans="1:14" x14ac:dyDescent="0.2">
      <c r="A89" s="202">
        <f t="shared" si="4"/>
        <v>2015</v>
      </c>
      <c r="B89" s="202">
        <f t="shared" si="5"/>
        <v>3</v>
      </c>
      <c r="C89" s="41">
        <f>'Fl Keys- FR vs PR'!$E47</f>
        <v>12251.618061516427</v>
      </c>
      <c r="D89" s="1">
        <f t="shared" si="6"/>
        <v>-17100</v>
      </c>
      <c r="E89" s="164">
        <f>Summary_NEL!E89</f>
        <v>277865.48694819206</v>
      </c>
      <c r="F89" s="1">
        <f t="shared" si="7"/>
        <v>-399.06799999999998</v>
      </c>
      <c r="G89" s="164">
        <f>+Seminole!C77</f>
        <v>70400</v>
      </c>
      <c r="H89" s="164">
        <f>'New Smyra Beach'!C17</f>
        <v>14880</v>
      </c>
      <c r="I89" s="164">
        <f>+Wauchula!C47</f>
        <v>4266.5827231621897</v>
      </c>
      <c r="J89" s="164">
        <f>+Blountstown!C39</f>
        <v>2771.4593148489248</v>
      </c>
      <c r="K89" s="164">
        <f>'Winter Park'!B16</f>
        <v>18348.208477499997</v>
      </c>
      <c r="L89" s="1">
        <f t="shared" si="2"/>
        <v>383284.28752521961</v>
      </c>
      <c r="N89" s="1">
        <f t="shared" si="3"/>
        <v>348220.48694819206</v>
      </c>
    </row>
    <row r="90" spans="1:14" x14ac:dyDescent="0.2">
      <c r="A90" s="202">
        <f t="shared" si="4"/>
        <v>2015</v>
      </c>
      <c r="B90" s="202">
        <f t="shared" si="5"/>
        <v>4</v>
      </c>
      <c r="C90" s="41">
        <f>'Fl Keys- FR vs PR'!$E48</f>
        <v>12670.362952083357</v>
      </c>
      <c r="D90" s="1">
        <f t="shared" si="6"/>
        <v>-17235</v>
      </c>
      <c r="E90" s="164">
        <f>Summary_NEL!E90</f>
        <v>287454.35837904463</v>
      </c>
      <c r="F90" s="1">
        <f t="shared" si="7"/>
        <v>-563.31700000000001</v>
      </c>
      <c r="G90" s="164">
        <f>+Seminole!C78</f>
        <v>70400</v>
      </c>
      <c r="H90" s="164">
        <f>'New Smyra Beach'!C18</f>
        <v>14400</v>
      </c>
      <c r="I90" s="164">
        <f>+Wauchula!C48</f>
        <v>5206.1780914449701</v>
      </c>
      <c r="J90" s="164">
        <f>+Blountstown!C40</f>
        <v>2665.417613115209</v>
      </c>
      <c r="K90" s="164">
        <f>'Winter Park'!B17</f>
        <v>18832.609399999983</v>
      </c>
      <c r="L90" s="1">
        <f t="shared" si="2"/>
        <v>393830.60943568812</v>
      </c>
      <c r="N90" s="1">
        <f t="shared" si="3"/>
        <v>357809.35837904463</v>
      </c>
    </row>
    <row r="91" spans="1:14" x14ac:dyDescent="0.2">
      <c r="A91" s="202">
        <f t="shared" si="4"/>
        <v>2015</v>
      </c>
      <c r="B91" s="202">
        <f t="shared" si="5"/>
        <v>5</v>
      </c>
      <c r="C91" s="41">
        <f>'Fl Keys- FR vs PR'!$E49</f>
        <v>14710.244761542242</v>
      </c>
      <c r="D91" s="1">
        <f t="shared" si="6"/>
        <v>-20115</v>
      </c>
      <c r="E91" s="164">
        <f>Summary_NEL!E91</f>
        <v>329884.8110839845</v>
      </c>
      <c r="F91" s="1">
        <f t="shared" si="7"/>
        <v>-547.91300000000001</v>
      </c>
      <c r="G91" s="164">
        <f>+Seminole!C79</f>
        <v>67200</v>
      </c>
      <c r="H91" s="164">
        <f>'New Smyra Beach'!C19</f>
        <v>18600</v>
      </c>
      <c r="I91" s="164">
        <f>+Wauchula!C49</f>
        <v>5664.6710668052665</v>
      </c>
      <c r="J91" s="164">
        <f>+Blountstown!C41</f>
        <v>3028.6625401286688</v>
      </c>
      <c r="K91" s="164">
        <f>'Winter Park'!B18</f>
        <v>24239.112666999979</v>
      </c>
      <c r="L91" s="1">
        <f t="shared" si="2"/>
        <v>442664.58911946067</v>
      </c>
      <c r="N91" s="1">
        <f t="shared" si="3"/>
        <v>397039.8110839845</v>
      </c>
    </row>
    <row r="92" spans="1:14" x14ac:dyDescent="0.2">
      <c r="A92" s="202">
        <f t="shared" si="4"/>
        <v>2015</v>
      </c>
      <c r="B92" s="202">
        <f t="shared" si="5"/>
        <v>6</v>
      </c>
      <c r="C92" s="41">
        <f>'Fl Keys- FR vs PR'!$E50</f>
        <v>16344.432941309002</v>
      </c>
      <c r="D92" s="1">
        <f t="shared" si="6"/>
        <v>-21060</v>
      </c>
      <c r="E92" s="164">
        <f>Summary_NEL!E92</f>
        <v>350588.16549112671</v>
      </c>
      <c r="F92" s="1">
        <f t="shared" si="7"/>
        <v>-531.08699999999999</v>
      </c>
      <c r="G92" s="164">
        <f>+Seminole!C80</f>
        <v>70400</v>
      </c>
      <c r="H92" s="164">
        <f>'New Smyra Beach'!C20</f>
        <v>28800</v>
      </c>
      <c r="I92" s="164">
        <f>+Wauchula!C50</f>
        <v>5756.3452708170089</v>
      </c>
      <c r="J92" s="164">
        <f>+Blountstown!C42</f>
        <v>3874.8280921229943</v>
      </c>
      <c r="K92" s="164">
        <f>'Winter Park'!B19</f>
        <v>27847.388459000002</v>
      </c>
      <c r="L92" s="1">
        <f t="shared" si="2"/>
        <v>482020.07325437566</v>
      </c>
      <c r="N92" s="1">
        <f t="shared" si="3"/>
        <v>420943.16549112671</v>
      </c>
    </row>
    <row r="93" spans="1:14" x14ac:dyDescent="0.2">
      <c r="A93" s="202">
        <f t="shared" si="4"/>
        <v>2015</v>
      </c>
      <c r="B93" s="202">
        <f t="shared" si="5"/>
        <v>7</v>
      </c>
      <c r="C93" s="41">
        <f>'Fl Keys- FR vs PR'!$E51</f>
        <v>18338.668455553969</v>
      </c>
      <c r="D93" s="1">
        <f t="shared" si="6"/>
        <v>-22140</v>
      </c>
      <c r="E93" s="164">
        <f>Summary_NEL!E93</f>
        <v>366102.76289301418</v>
      </c>
      <c r="F93" s="1">
        <f t="shared" si="7"/>
        <v>-540.61865999999998</v>
      </c>
      <c r="G93" s="164">
        <f>+Seminole!C81</f>
        <v>73600</v>
      </c>
      <c r="H93" s="164">
        <f>'New Smyra Beach'!C21</f>
        <v>33480</v>
      </c>
      <c r="I93" s="164">
        <f>+Wauchula!C51</f>
        <v>6401.7082499392218</v>
      </c>
      <c r="J93" s="164">
        <f>+Blountstown!C43</f>
        <v>3879.2452248368209</v>
      </c>
      <c r="K93" s="164">
        <f>'Winter Park'!B20</f>
        <v>27951.824873499972</v>
      </c>
      <c r="L93" s="1">
        <f t="shared" si="2"/>
        <v>507073.59103684418</v>
      </c>
      <c r="N93" s="1">
        <f t="shared" si="3"/>
        <v>439657.76289301418</v>
      </c>
    </row>
    <row r="94" spans="1:14" s="67" customFormat="1" x14ac:dyDescent="0.2">
      <c r="A94" s="202">
        <f t="shared" si="4"/>
        <v>2015</v>
      </c>
      <c r="B94" s="202">
        <f t="shared" si="5"/>
        <v>8</v>
      </c>
      <c r="C94" s="41">
        <f>'Fl Keys- FR vs PR'!$E52</f>
        <v>17211.130362123178</v>
      </c>
      <c r="D94" s="1">
        <f t="shared" si="6"/>
        <v>-22815</v>
      </c>
      <c r="E94" s="164">
        <f>Summary_NEL!E94</f>
        <v>366364.25569662271</v>
      </c>
      <c r="F94" s="1">
        <f t="shared" si="7"/>
        <v>-502.01190000000003</v>
      </c>
      <c r="G94" s="164">
        <f>+Seminole!C82</f>
        <v>67200</v>
      </c>
      <c r="H94" s="164">
        <f>'New Smyra Beach'!C22</f>
        <v>33480</v>
      </c>
      <c r="I94" s="164">
        <f>+Wauchula!C52</f>
        <v>6416.0546744214789</v>
      </c>
      <c r="J94" s="164">
        <f>+Blountstown!C44</f>
        <v>3916.491658954827</v>
      </c>
      <c r="K94" s="164">
        <f>'Winter Park'!B21</f>
        <v>28556.690733999956</v>
      </c>
      <c r="L94" s="1">
        <f t="shared" si="2"/>
        <v>499827.61122612219</v>
      </c>
      <c r="N94" s="1">
        <f t="shared" si="3"/>
        <v>433519.25569662271</v>
      </c>
    </row>
    <row r="95" spans="1:14" x14ac:dyDescent="0.2">
      <c r="A95" s="202">
        <f t="shared" si="4"/>
        <v>2015</v>
      </c>
      <c r="B95" s="202">
        <f t="shared" si="5"/>
        <v>9</v>
      </c>
      <c r="C95" s="41">
        <f>'Fl Keys- FR vs PR'!$E53</f>
        <v>13767.101978713195</v>
      </c>
      <c r="D95" s="1">
        <f t="shared" si="6"/>
        <v>-21060</v>
      </c>
      <c r="E95" s="164">
        <f>Summary_NEL!E95</f>
        <v>345994.38642515155</v>
      </c>
      <c r="F95" s="1">
        <f t="shared" si="7"/>
        <v>-500.28677999999996</v>
      </c>
      <c r="G95" s="164">
        <f>+Seminole!C83</f>
        <v>70400</v>
      </c>
      <c r="H95" s="164">
        <f>'New Smyra Beach'!C23</f>
        <v>21600</v>
      </c>
      <c r="I95" s="164">
        <f>+Wauchula!C53</f>
        <v>5741.6855887750007</v>
      </c>
      <c r="J95" s="164">
        <f>+Blountstown!C45</f>
        <v>3588.1253910653741</v>
      </c>
      <c r="K95" s="164">
        <f>'Winter Park'!B22</f>
        <v>27811.956985999961</v>
      </c>
      <c r="L95" s="1">
        <f t="shared" si="2"/>
        <v>467342.96958970506</v>
      </c>
      <c r="N95" s="1">
        <f t="shared" si="3"/>
        <v>416349.38642515155</v>
      </c>
    </row>
    <row r="96" spans="1:14" x14ac:dyDescent="0.2">
      <c r="A96" s="202">
        <f t="shared" si="4"/>
        <v>2015</v>
      </c>
      <c r="B96" s="202">
        <f t="shared" si="5"/>
        <v>10</v>
      </c>
      <c r="C96" s="41">
        <f>'Fl Keys- FR vs PR'!$E54</f>
        <v>13475.23007725778</v>
      </c>
      <c r="D96" s="1">
        <f t="shared" si="6"/>
        <v>-19395</v>
      </c>
      <c r="E96" s="164">
        <f>Summary_NEL!E96</f>
        <v>313843.15266004909</v>
      </c>
      <c r="F96" s="1">
        <f t="shared" si="7"/>
        <v>-455.32223999999997</v>
      </c>
      <c r="G96" s="164">
        <f>+Seminole!C84</f>
        <v>70400</v>
      </c>
      <c r="H96" s="164">
        <f>'New Smyra Beach'!C24</f>
        <v>14880</v>
      </c>
      <c r="I96" s="164">
        <f>+Wauchula!C54</f>
        <v>5418.6496814467991</v>
      </c>
      <c r="J96" s="164">
        <f>+Blountstown!C46</f>
        <v>2983.0437080237261</v>
      </c>
      <c r="K96" s="164">
        <f>'Winter Park'!B23</f>
        <v>23220.03601499998</v>
      </c>
      <c r="L96" s="1">
        <f t="shared" si="2"/>
        <v>424369.78990177735</v>
      </c>
      <c r="N96" s="1">
        <f t="shared" si="3"/>
        <v>384198.15266004909</v>
      </c>
    </row>
    <row r="97" spans="1:14" x14ac:dyDescent="0.2">
      <c r="A97" s="202">
        <f t="shared" si="4"/>
        <v>2015</v>
      </c>
      <c r="B97" s="202">
        <f t="shared" si="5"/>
        <v>11</v>
      </c>
      <c r="C97" s="41">
        <f>'Fl Keys- FR vs PR'!$E55</f>
        <v>9853.6945708386629</v>
      </c>
      <c r="D97" s="1">
        <f t="shared" si="6"/>
        <v>-16560</v>
      </c>
      <c r="E97" s="164">
        <f>Summary_NEL!E97</f>
        <v>273964.67858190584</v>
      </c>
      <c r="F97" s="1">
        <f t="shared" si="7"/>
        <v>-453.79331999999999</v>
      </c>
      <c r="G97" s="164">
        <f>+Seminole!C85</f>
        <v>67200</v>
      </c>
      <c r="H97" s="164">
        <f>'New Smyra Beach'!C25</f>
        <v>10800</v>
      </c>
      <c r="I97" s="164">
        <f>+Wauchula!C55</f>
        <v>4308.2243999579396</v>
      </c>
      <c r="J97" s="164">
        <f>+Blountstown!C47</f>
        <v>2686.6827984377651</v>
      </c>
      <c r="K97" s="164">
        <f>'Winter Park'!B24</f>
        <v>17586.602599499987</v>
      </c>
      <c r="L97" s="1">
        <f t="shared" si="2"/>
        <v>369386.08963064017</v>
      </c>
      <c r="N97" s="1">
        <f t="shared" si="3"/>
        <v>341119.67858190584</v>
      </c>
    </row>
    <row r="98" spans="1:14" x14ac:dyDescent="0.2">
      <c r="A98" s="202">
        <f t="shared" si="4"/>
        <v>2015</v>
      </c>
      <c r="B98" s="202">
        <f t="shared" si="5"/>
        <v>12</v>
      </c>
      <c r="C98" s="41">
        <f>'Fl Keys- FR vs PR'!$E56</f>
        <v>10596.326435622788</v>
      </c>
      <c r="D98" s="1">
        <f t="shared" si="6"/>
        <v>-16110</v>
      </c>
      <c r="E98" s="164">
        <f>Summary_NEL!E98</f>
        <v>278690.86105160962</v>
      </c>
      <c r="F98" s="1">
        <f t="shared" si="7"/>
        <v>-594.61800000000005</v>
      </c>
      <c r="G98" s="164">
        <f>+Seminole!C86</f>
        <v>73600</v>
      </c>
      <c r="H98" s="164">
        <f>'New Smyra Beach'!C26</f>
        <v>14880</v>
      </c>
      <c r="I98" s="164">
        <f>+Wauchula!C56</f>
        <v>4610.8397124995281</v>
      </c>
      <c r="J98" s="164">
        <f>+Blountstown!C48</f>
        <v>2963.3184144773545</v>
      </c>
      <c r="K98" s="164">
        <f>'Winter Park'!B25</f>
        <v>18631.660261500016</v>
      </c>
      <c r="L98" s="1">
        <f t="shared" si="2"/>
        <v>387268.38787570922</v>
      </c>
      <c r="M98" s="46"/>
      <c r="N98" s="1">
        <f t="shared" si="3"/>
        <v>352245.86105160962</v>
      </c>
    </row>
    <row r="99" spans="1:14" x14ac:dyDescent="0.2">
      <c r="A99" s="202">
        <f t="shared" si="4"/>
        <v>2016</v>
      </c>
      <c r="B99" s="202">
        <f t="shared" si="5"/>
        <v>1</v>
      </c>
      <c r="C99" s="41">
        <f>'Fl Keys- FR vs PR'!$E57</f>
        <v>10973.231872345983</v>
      </c>
      <c r="D99" s="1">
        <f t="shared" si="6"/>
        <v>-16110</v>
      </c>
      <c r="E99" s="164">
        <f>Summary_NEL!E99</f>
        <v>304375.05448970315</v>
      </c>
      <c r="F99" s="1">
        <f t="shared" si="7"/>
        <v>-495.65699999999998</v>
      </c>
      <c r="G99" s="164">
        <f>+Seminole!C87</f>
        <v>67200</v>
      </c>
      <c r="H99" s="164">
        <f>'New Smyra Beach'!C27</f>
        <v>29760</v>
      </c>
      <c r="I99" s="164">
        <f>+Wauchula!C57</f>
        <v>4777.5496982312425</v>
      </c>
      <c r="J99" s="164">
        <f>+Blountstown!C49</f>
        <v>3435.3628497971922</v>
      </c>
      <c r="K99" s="164">
        <f>'Winter Park'!B26</f>
        <v>19158.070717499995</v>
      </c>
      <c r="L99" s="1">
        <f t="shared" si="2"/>
        <v>423073.6126275775</v>
      </c>
      <c r="M99" s="36"/>
      <c r="N99" s="1">
        <f t="shared" si="3"/>
        <v>371530.05448970315</v>
      </c>
    </row>
    <row r="100" spans="1:14" x14ac:dyDescent="0.2">
      <c r="A100" s="202">
        <f t="shared" si="4"/>
        <v>2016</v>
      </c>
      <c r="B100" s="202">
        <f t="shared" si="5"/>
        <v>2</v>
      </c>
      <c r="C100" s="41">
        <f>'Fl Keys- FR vs PR'!$E58</f>
        <v>11151.922382800454</v>
      </c>
      <c r="D100" s="1">
        <f t="shared" si="6"/>
        <v>-15615</v>
      </c>
      <c r="E100" s="164">
        <f>Summary_NEL!E100</f>
        <v>277840.62753983529</v>
      </c>
      <c r="F100" s="1">
        <f t="shared" si="7"/>
        <v>-262.108</v>
      </c>
      <c r="G100" s="164">
        <f>+Seminole!C88</f>
        <v>67200</v>
      </c>
      <c r="H100" s="164">
        <f>'New Smyra Beach'!C28</f>
        <v>27840</v>
      </c>
      <c r="I100" s="164">
        <f>+Wauchula!C58</f>
        <v>4174.1944702936889</v>
      </c>
      <c r="J100" s="164">
        <f>+Blountstown!C50</f>
        <v>2856.7071123328788</v>
      </c>
      <c r="K100" s="164">
        <f>'Winter Park'!B27</f>
        <v>18016.16909950001</v>
      </c>
      <c r="L100" s="1">
        <f t="shared" si="2"/>
        <v>393202.51260476228</v>
      </c>
      <c r="M100" s="36"/>
      <c r="N100" s="1">
        <f t="shared" si="3"/>
        <v>344995.62753983529</v>
      </c>
    </row>
    <row r="101" spans="1:14" x14ac:dyDescent="0.2">
      <c r="A101" s="202">
        <f t="shared" si="4"/>
        <v>2016</v>
      </c>
      <c r="B101" s="202">
        <f t="shared" si="5"/>
        <v>3</v>
      </c>
      <c r="C101" s="41">
        <f>'Fl Keys- FR vs PR'!$E59</f>
        <v>12696.192797121977</v>
      </c>
      <c r="D101" s="1">
        <f t="shared" si="6"/>
        <v>-17100</v>
      </c>
      <c r="E101" s="164">
        <f>Summary_NEL!E101</f>
        <v>283524.71848541038</v>
      </c>
      <c r="F101" s="1">
        <f t="shared" si="7"/>
        <v>-399.06799999999998</v>
      </c>
      <c r="G101" s="164">
        <f>+Seminole!C89</f>
        <v>73600</v>
      </c>
      <c r="H101" s="164">
        <f>'New Smyra Beach'!C29</f>
        <v>18600</v>
      </c>
      <c r="I101" s="164">
        <f>+Wauchula!C59</f>
        <v>4266.5827231621897</v>
      </c>
      <c r="J101" s="164">
        <f>+Blountstown!C51</f>
        <v>2682.9220121649105</v>
      </c>
      <c r="K101" s="164">
        <f>'Winter Park'!B28</f>
        <v>18348.208477499997</v>
      </c>
      <c r="L101" s="1">
        <f t="shared" si="2"/>
        <v>396219.55649535946</v>
      </c>
      <c r="M101" s="36"/>
      <c r="N101" s="1">
        <f t="shared" si="3"/>
        <v>357079.71848541038</v>
      </c>
    </row>
    <row r="102" spans="1:14" x14ac:dyDescent="0.2">
      <c r="A102" s="202">
        <f t="shared" si="4"/>
        <v>2016</v>
      </c>
      <c r="B102" s="202">
        <f t="shared" si="5"/>
        <v>4</v>
      </c>
      <c r="C102" s="41">
        <f>'Fl Keys- FR vs PR'!$E60</f>
        <v>13136.433368392216</v>
      </c>
      <c r="D102" s="1">
        <f t="shared" si="6"/>
        <v>-17235</v>
      </c>
      <c r="E102" s="164">
        <f>Summary_NEL!E102</f>
        <v>292925.24595850543</v>
      </c>
      <c r="F102" s="1">
        <f t="shared" si="7"/>
        <v>-563.31700000000001</v>
      </c>
      <c r="G102" s="164">
        <f>+Seminole!C90</f>
        <v>67200</v>
      </c>
      <c r="H102" s="164">
        <f>'New Smyra Beach'!C30</f>
        <v>14400</v>
      </c>
      <c r="I102" s="164">
        <f>+Wauchula!C60</f>
        <v>5206.1780914449701</v>
      </c>
      <c r="J102" s="164">
        <f>+Blountstown!C52</f>
        <v>2611.913437633159</v>
      </c>
      <c r="K102" s="164">
        <f>'Winter Park'!B29</f>
        <v>18832.609399999983</v>
      </c>
      <c r="L102" s="1">
        <f t="shared" si="2"/>
        <v>396514.06325597572</v>
      </c>
      <c r="M102" s="36"/>
      <c r="N102" s="1">
        <f t="shared" si="3"/>
        <v>360080.24595850543</v>
      </c>
    </row>
    <row r="103" spans="1:14" x14ac:dyDescent="0.2">
      <c r="A103" s="202">
        <f t="shared" si="4"/>
        <v>2016</v>
      </c>
      <c r="B103" s="202">
        <f t="shared" si="5"/>
        <v>5</v>
      </c>
      <c r="C103" s="41">
        <f>'Fl Keys- FR vs PR'!$E61</f>
        <v>15242.944942471921</v>
      </c>
      <c r="D103" s="1">
        <f t="shared" si="6"/>
        <v>-20115</v>
      </c>
      <c r="E103" s="164">
        <f>Summary_NEL!E103</f>
        <v>334505.33182554052</v>
      </c>
      <c r="F103" s="1">
        <f t="shared" si="7"/>
        <v>-547.91300000000001</v>
      </c>
      <c r="G103" s="164">
        <f>+Seminole!C91</f>
        <v>70400</v>
      </c>
      <c r="H103" s="164">
        <f>'New Smyra Beach'!C31</f>
        <v>22320</v>
      </c>
      <c r="I103" s="164">
        <f>+Wauchula!C61</f>
        <v>5664.6710668052665</v>
      </c>
      <c r="J103" s="164">
        <f>+Blountstown!C53</f>
        <v>2942.4854861409804</v>
      </c>
      <c r="K103" s="164">
        <f>'Winter Park'!B30</f>
        <v>24239.112666999979</v>
      </c>
      <c r="L103" s="1">
        <f t="shared" si="2"/>
        <v>454651.63298795867</v>
      </c>
      <c r="M103" s="36"/>
      <c r="N103" s="1">
        <f t="shared" si="3"/>
        <v>404860.33182554052</v>
      </c>
    </row>
    <row r="104" spans="1:14" x14ac:dyDescent="0.2">
      <c r="A104" s="202">
        <f t="shared" si="4"/>
        <v>2016</v>
      </c>
      <c r="B104" s="202">
        <f t="shared" si="5"/>
        <v>6</v>
      </c>
      <c r="C104" s="41">
        <f>'Fl Keys- FR vs PR'!$E62</f>
        <v>16930.365445710915</v>
      </c>
      <c r="D104" s="1">
        <f t="shared" si="6"/>
        <v>-21060</v>
      </c>
      <c r="E104" s="164">
        <f>Summary_NEL!E104</f>
        <v>354674.51235045446</v>
      </c>
      <c r="F104" s="1">
        <f t="shared" si="7"/>
        <v>-531.08699999999999</v>
      </c>
      <c r="G104" s="164">
        <f>+Seminole!C92</f>
        <v>70400</v>
      </c>
      <c r="H104" s="164">
        <f>'New Smyra Beach'!C32</f>
        <v>28800</v>
      </c>
      <c r="I104" s="164">
        <f>+Wauchula!C62</f>
        <v>5756.3452708170089</v>
      </c>
      <c r="J104" s="164">
        <f>+Blountstown!C54</f>
        <v>3939.0965390169695</v>
      </c>
      <c r="K104" s="164">
        <f>'Winter Park'!B31</f>
        <v>27847.388459000002</v>
      </c>
      <c r="L104" s="1">
        <f t="shared" si="2"/>
        <v>486756.62106499932</v>
      </c>
      <c r="M104" s="36"/>
      <c r="N104" s="1">
        <f t="shared" si="3"/>
        <v>425029.51235045446</v>
      </c>
    </row>
    <row r="105" spans="1:14" x14ac:dyDescent="0.2">
      <c r="A105" s="202">
        <f t="shared" si="4"/>
        <v>2016</v>
      </c>
      <c r="B105" s="202">
        <f t="shared" si="5"/>
        <v>7</v>
      </c>
      <c r="C105" s="41">
        <f>'Fl Keys- FR vs PR'!$E63</f>
        <v>18977.511939192846</v>
      </c>
      <c r="D105" s="1">
        <f t="shared" si="6"/>
        <v>-22140</v>
      </c>
      <c r="E105" s="164">
        <f>Summary_NEL!E105</f>
        <v>369945.907308013</v>
      </c>
      <c r="F105" s="1">
        <f t="shared" si="7"/>
        <v>-540.61865999999998</v>
      </c>
      <c r="G105" s="164">
        <f>+Seminole!C93</f>
        <v>67200</v>
      </c>
      <c r="H105" s="164">
        <f>'New Smyra Beach'!C33</f>
        <v>33480</v>
      </c>
      <c r="I105" s="164">
        <f>+Wauchula!C63</f>
        <v>6401.7082499392218</v>
      </c>
      <c r="J105" s="164">
        <f>+Blountstown!C55</f>
        <v>3935.55518621593</v>
      </c>
      <c r="K105" s="164">
        <f>'Winter Park'!B32</f>
        <v>27951.824873499972</v>
      </c>
      <c r="L105" s="1">
        <f t="shared" si="2"/>
        <v>505211.88889686094</v>
      </c>
      <c r="M105" s="36"/>
      <c r="N105" s="1">
        <f t="shared" si="3"/>
        <v>437100.907308013</v>
      </c>
    </row>
    <row r="106" spans="1:14" s="67" customFormat="1" x14ac:dyDescent="0.2">
      <c r="A106" s="202">
        <f t="shared" si="4"/>
        <v>2016</v>
      </c>
      <c r="B106" s="202">
        <f t="shared" si="5"/>
        <v>8</v>
      </c>
      <c r="C106" s="41">
        <f>'Fl Keys- FR vs PR'!$E64</f>
        <v>17837.47881988014</v>
      </c>
      <c r="D106" s="1">
        <f t="shared" si="6"/>
        <v>-22815</v>
      </c>
      <c r="E106" s="164">
        <f>Summary_NEL!E106</f>
        <v>370495.00714725</v>
      </c>
      <c r="F106" s="1">
        <f t="shared" si="7"/>
        <v>-502.01190000000003</v>
      </c>
      <c r="G106" s="164">
        <f>+Seminole!C94</f>
        <v>73600</v>
      </c>
      <c r="H106" s="164">
        <f>'New Smyra Beach'!C34</f>
        <v>33480</v>
      </c>
      <c r="I106" s="164">
        <f>+Wauchula!C64</f>
        <v>6416.0546744214789</v>
      </c>
      <c r="J106" s="164">
        <f>+Blountstown!C56</f>
        <v>3913.2545491290225</v>
      </c>
      <c r="K106" s="164">
        <f>'Winter Park'!B33</f>
        <v>28556.690733999956</v>
      </c>
      <c r="L106" s="1">
        <f t="shared" si="2"/>
        <v>510981.47402468068</v>
      </c>
      <c r="M106" s="69"/>
      <c r="N106" s="1">
        <f t="shared" si="3"/>
        <v>444050.00714725</v>
      </c>
    </row>
    <row r="107" spans="1:14" x14ac:dyDescent="0.2">
      <c r="A107" s="202">
        <f t="shared" si="4"/>
        <v>2016</v>
      </c>
      <c r="B107" s="202">
        <f t="shared" si="5"/>
        <v>9</v>
      </c>
      <c r="C107" s="41">
        <f>'Fl Keys- FR vs PR'!$E65</f>
        <v>14300.754167098035</v>
      </c>
      <c r="D107" s="1">
        <f t="shared" si="6"/>
        <v>-21060</v>
      </c>
      <c r="E107" s="164">
        <f>Summary_NEL!E107</f>
        <v>350921.11485651275</v>
      </c>
      <c r="F107" s="1">
        <f t="shared" si="7"/>
        <v>-500.28677999999996</v>
      </c>
      <c r="G107" s="164">
        <f>+Seminole!C95</f>
        <v>70400</v>
      </c>
      <c r="H107" s="164">
        <f>'New Smyra Beach'!C35</f>
        <v>25200</v>
      </c>
      <c r="I107" s="164">
        <f>+Wauchula!C65</f>
        <v>5741.6855887750007</v>
      </c>
      <c r="J107" s="164">
        <f>+Blountstown!C57</f>
        <v>3571.9326592211451</v>
      </c>
      <c r="K107" s="164">
        <f>'Winter Park'!B34</f>
        <v>27811.956985999961</v>
      </c>
      <c r="L107" s="1">
        <f t="shared" si="2"/>
        <v>476387.1574776069</v>
      </c>
      <c r="M107" s="36"/>
      <c r="N107" s="1">
        <f t="shared" si="3"/>
        <v>421276.11485651275</v>
      </c>
    </row>
    <row r="108" spans="1:14" x14ac:dyDescent="0.2">
      <c r="A108" s="202">
        <f t="shared" si="4"/>
        <v>2016</v>
      </c>
      <c r="B108" s="202">
        <f t="shared" si="5"/>
        <v>10</v>
      </c>
      <c r="C108" s="41">
        <f>'Fl Keys- FR vs PR'!$E66</f>
        <v>13970.674773942636</v>
      </c>
      <c r="D108" s="1">
        <f t="shared" si="6"/>
        <v>-19395</v>
      </c>
      <c r="E108" s="164">
        <f>Summary_NEL!E108</f>
        <v>319936.09009814868</v>
      </c>
      <c r="F108" s="1">
        <f t="shared" si="7"/>
        <v>-455.32223999999997</v>
      </c>
      <c r="G108" s="164">
        <f>+Seminole!C96</f>
        <v>67200</v>
      </c>
      <c r="H108" s="164">
        <f>'New Smyra Beach'!C36</f>
        <v>18600</v>
      </c>
      <c r="I108" s="164">
        <f>+Wauchula!C66</f>
        <v>5418.6496814467991</v>
      </c>
      <c r="J108" s="164">
        <f>+Blountstown!C58</f>
        <v>2992.5171240611407</v>
      </c>
      <c r="K108" s="164">
        <f>'Winter Park'!B35</f>
        <v>23220.03601499998</v>
      </c>
      <c r="L108" s="1">
        <f t="shared" si="2"/>
        <v>431487.64545259916</v>
      </c>
      <c r="M108" s="36"/>
      <c r="N108" s="1">
        <f t="shared" si="3"/>
        <v>387091.09009814868</v>
      </c>
    </row>
    <row r="109" spans="1:14" x14ac:dyDescent="0.2">
      <c r="A109" s="202">
        <f t="shared" si="4"/>
        <v>2016</v>
      </c>
      <c r="B109" s="202">
        <f t="shared" si="5"/>
        <v>11</v>
      </c>
      <c r="C109" s="41">
        <f>'Fl Keys- FR vs PR'!$E67</f>
        <v>10255.028746426324</v>
      </c>
      <c r="D109" s="1">
        <f t="shared" si="6"/>
        <v>-16560</v>
      </c>
      <c r="E109" s="164">
        <f>Summary_NEL!E109</f>
        <v>281385.93112805649</v>
      </c>
      <c r="F109" s="1">
        <f t="shared" si="7"/>
        <v>-453.79331999999999</v>
      </c>
      <c r="G109" s="164">
        <f>+Seminole!C97</f>
        <v>70400</v>
      </c>
      <c r="H109" s="164">
        <f>'New Smyra Beach'!C37</f>
        <v>14400</v>
      </c>
      <c r="I109" s="164">
        <f>+Wauchula!C67</f>
        <v>4308.2243999579396</v>
      </c>
      <c r="J109" s="164">
        <f>+Blountstown!C59</f>
        <v>2699.0788432470322</v>
      </c>
      <c r="K109" s="164">
        <f>'Winter Park'!B36</f>
        <v>17586.602599499987</v>
      </c>
      <c r="L109" s="1">
        <f t="shared" si="2"/>
        <v>384021.07239718776</v>
      </c>
      <c r="M109" s="36"/>
      <c r="N109" s="1">
        <f t="shared" si="3"/>
        <v>351740.93112805649</v>
      </c>
    </row>
    <row r="110" spans="1:14" x14ac:dyDescent="0.2">
      <c r="A110" s="202">
        <f t="shared" si="4"/>
        <v>2016</v>
      </c>
      <c r="B110" s="202">
        <f t="shared" si="5"/>
        <v>12</v>
      </c>
      <c r="C110" s="41">
        <f>'Fl Keys- FR vs PR'!$E68</f>
        <v>11017.872351682607</v>
      </c>
      <c r="D110" s="1">
        <f t="shared" si="6"/>
        <v>-16110</v>
      </c>
      <c r="E110" s="164">
        <f>Summary_NEL!E110</f>
        <v>286475.03394298058</v>
      </c>
      <c r="F110" s="1">
        <f t="shared" si="7"/>
        <v>-594.61800000000005</v>
      </c>
      <c r="G110" s="164">
        <f>+Seminole!C98</f>
        <v>70400</v>
      </c>
      <c r="H110" s="164">
        <f>'New Smyra Beach'!C38</f>
        <v>18600</v>
      </c>
      <c r="I110" s="164">
        <f>+Wauchula!C68</f>
        <v>4610.8397124995281</v>
      </c>
      <c r="J110" s="164">
        <f>+Blountstown!C60</f>
        <v>2976.7245248091331</v>
      </c>
      <c r="K110" s="164">
        <f>'Winter Park'!B37</f>
        <v>18631.660261500016</v>
      </c>
      <c r="L110" s="1">
        <f t="shared" si="2"/>
        <v>396007.5127934718</v>
      </c>
      <c r="M110" s="46"/>
      <c r="N110" s="1">
        <f t="shared" si="3"/>
        <v>356830.03394298058</v>
      </c>
    </row>
    <row r="111" spans="1:14" x14ac:dyDescent="0.2">
      <c r="A111" s="202">
        <f t="shared" si="4"/>
        <v>2017</v>
      </c>
      <c r="B111" s="202">
        <f t="shared" si="5"/>
        <v>1</v>
      </c>
      <c r="C111" s="41">
        <f>'Fl Keys- FR vs PR'!$E69</f>
        <v>11392.280576288926</v>
      </c>
      <c r="D111" s="1">
        <f t="shared" si="6"/>
        <v>-16110</v>
      </c>
      <c r="E111" s="164">
        <f>Summary_NEL!E111</f>
        <v>312033.67015046364</v>
      </c>
      <c r="F111" s="1">
        <f t="shared" si="7"/>
        <v>-495.65699999999998</v>
      </c>
      <c r="G111" s="164">
        <f>+Seminole!C99</f>
        <v>70400</v>
      </c>
      <c r="H111" s="164">
        <f>'New Smyra Beach'!C39</f>
        <v>33480</v>
      </c>
      <c r="I111" s="155"/>
      <c r="J111" s="164">
        <f>+Blountstown!C61</f>
        <v>3353.6741777888892</v>
      </c>
      <c r="K111" s="164">
        <f>'Winter Park'!B38</f>
        <v>0</v>
      </c>
      <c r="L111" s="1">
        <f t="shared" si="2"/>
        <v>414053.96790454147</v>
      </c>
      <c r="N111" s="1">
        <f t="shared" si="3"/>
        <v>382388.67015046364</v>
      </c>
    </row>
    <row r="112" spans="1:14" x14ac:dyDescent="0.2">
      <c r="A112" s="202">
        <f t="shared" si="4"/>
        <v>2017</v>
      </c>
      <c r="B112" s="202">
        <f t="shared" si="5"/>
        <v>2</v>
      </c>
      <c r="C112" s="41">
        <f>'Fl Keys- FR vs PR'!$E70</f>
        <v>13030.985873508747</v>
      </c>
      <c r="D112" s="1">
        <f t="shared" si="6"/>
        <v>-15615</v>
      </c>
      <c r="E112" s="164">
        <f>Summary_NEL!E112</f>
        <v>285310.71104912838</v>
      </c>
      <c r="F112" s="1">
        <f t="shared" si="7"/>
        <v>-262.108</v>
      </c>
      <c r="G112" s="164">
        <f>+Seminole!C100</f>
        <v>64000</v>
      </c>
      <c r="H112" s="164">
        <f>'New Smyra Beach'!C40</f>
        <v>30240</v>
      </c>
      <c r="I112" s="155"/>
      <c r="J112" s="164">
        <f>+Blountstown!C62</f>
        <v>2823.5387171284315</v>
      </c>
      <c r="K112" s="164">
        <f>'Winter Park'!B39</f>
        <v>0</v>
      </c>
      <c r="L112" s="1">
        <f t="shared" si="2"/>
        <v>379528.12763976556</v>
      </c>
      <c r="N112" s="1">
        <f t="shared" si="3"/>
        <v>349265.71104912838</v>
      </c>
    </row>
    <row r="113" spans="1:14" x14ac:dyDescent="0.2">
      <c r="A113" s="202">
        <f t="shared" si="4"/>
        <v>2017</v>
      </c>
      <c r="B113" s="202">
        <f t="shared" si="5"/>
        <v>3</v>
      </c>
      <c r="C113" s="41">
        <f>'Fl Keys- FR vs PR'!$E71</f>
        <v>13148.719120050599</v>
      </c>
      <c r="D113" s="1">
        <f t="shared" si="6"/>
        <v>-17100</v>
      </c>
      <c r="E113" s="164">
        <f>Summary_NEL!E113</f>
        <v>290635.25927753031</v>
      </c>
      <c r="F113" s="1">
        <f t="shared" si="7"/>
        <v>-399.06799999999998</v>
      </c>
      <c r="G113" s="164">
        <f>+Seminole!C101</f>
        <v>73600</v>
      </c>
      <c r="H113" s="164">
        <f>'New Smyra Beach'!C41</f>
        <v>22320</v>
      </c>
      <c r="I113" s="155"/>
      <c r="J113" s="164">
        <f>+Blountstown!C63</f>
        <v>2727.1906635069176</v>
      </c>
      <c r="K113" s="164">
        <f>'Winter Park'!B40</f>
        <v>0</v>
      </c>
      <c r="L113" s="1">
        <f t="shared" si="2"/>
        <v>384932.1010610878</v>
      </c>
      <c r="N113" s="1">
        <f t="shared" si="3"/>
        <v>364190.25927753031</v>
      </c>
    </row>
    <row r="114" spans="1:14" x14ac:dyDescent="0.2">
      <c r="A114" s="202">
        <f t="shared" si="4"/>
        <v>2017</v>
      </c>
      <c r="B114" s="202">
        <f t="shared" si="5"/>
        <v>4</v>
      </c>
      <c r="C114" s="41">
        <f>'Fl Keys- FR vs PR'!$E72</f>
        <v>13610.839565296272</v>
      </c>
      <c r="D114" s="1">
        <f t="shared" si="6"/>
        <v>-17235</v>
      </c>
      <c r="E114" s="164">
        <f>Summary_NEL!E114</f>
        <v>299313.33551216347</v>
      </c>
      <c r="F114" s="1">
        <f t="shared" si="7"/>
        <v>-563.31700000000001</v>
      </c>
      <c r="G114" s="164">
        <f>+Seminole!C102</f>
        <v>64000</v>
      </c>
      <c r="H114" s="164">
        <f>'New Smyra Beach'!C42</f>
        <v>14400</v>
      </c>
      <c r="I114" s="155"/>
      <c r="J114" s="164">
        <f>+Blountstown!C64</f>
        <v>2638.6655253741837</v>
      </c>
      <c r="K114" s="164">
        <f>'Winter Park'!B41</f>
        <v>0</v>
      </c>
      <c r="L114" s="1">
        <f t="shared" si="2"/>
        <v>376164.52360283391</v>
      </c>
      <c r="N114" s="1">
        <f t="shared" si="3"/>
        <v>363268.33551216347</v>
      </c>
    </row>
    <row r="115" spans="1:14" ht="12.75" x14ac:dyDescent="0.2">
      <c r="A115" s="202">
        <f t="shared" si="4"/>
        <v>2017</v>
      </c>
      <c r="B115" s="202">
        <f t="shared" si="5"/>
        <v>5</v>
      </c>
      <c r="C115" s="41">
        <f>'Fl Keys- FR vs PR'!$E73</f>
        <v>15785.177233555376</v>
      </c>
      <c r="D115" s="1">
        <f t="shared" si="6"/>
        <v>-20115</v>
      </c>
      <c r="E115" s="164">
        <f>Summary_NEL!E115</f>
        <v>339081.85286703083</v>
      </c>
      <c r="F115" s="1">
        <f t="shared" si="7"/>
        <v>-547.91300000000001</v>
      </c>
      <c r="G115" s="164">
        <f>+Seminole!C103</f>
        <v>73600</v>
      </c>
      <c r="H115" s="164">
        <f>'New Smyra Beach'!C43</f>
        <v>22320</v>
      </c>
      <c r="I115" s="155"/>
      <c r="J115"/>
      <c r="K115" s="164">
        <f>'Winter Park'!B42</f>
        <v>0</v>
      </c>
      <c r="L115" s="1">
        <f t="shared" si="2"/>
        <v>430124.11710058618</v>
      </c>
      <c r="N115" s="1">
        <f t="shared" si="3"/>
        <v>412636.85286703083</v>
      </c>
    </row>
    <row r="116" spans="1:14" x14ac:dyDescent="0.2">
      <c r="A116" s="202">
        <f t="shared" si="4"/>
        <v>2017</v>
      </c>
      <c r="B116" s="202">
        <f t="shared" si="5"/>
        <v>6</v>
      </c>
      <c r="C116" s="41">
        <f>'Fl Keys- FR vs PR'!$E74</f>
        <v>17526.706931117238</v>
      </c>
      <c r="D116" s="1">
        <f t="shared" si="6"/>
        <v>-21060</v>
      </c>
      <c r="E116" s="164">
        <f>Summary_NEL!E116</f>
        <v>357944.66742071247</v>
      </c>
      <c r="F116" s="1">
        <f t="shared" si="7"/>
        <v>-531.08699999999999</v>
      </c>
      <c r="G116" s="164">
        <f>+Seminole!C104</f>
        <v>70400</v>
      </c>
      <c r="H116" s="164">
        <f>'New Smyra Beach'!C44</f>
        <v>32400</v>
      </c>
      <c r="I116" s="155"/>
      <c r="J116" s="155"/>
      <c r="K116" s="164">
        <f>'Winter Park'!B43</f>
        <v>0</v>
      </c>
      <c r="L116" s="1">
        <f t="shared" si="2"/>
        <v>456680.2873518297</v>
      </c>
      <c r="N116" s="1">
        <f t="shared" si="3"/>
        <v>428299.66742071247</v>
      </c>
    </row>
    <row r="117" spans="1:14" x14ac:dyDescent="0.2">
      <c r="A117" s="202">
        <f t="shared" si="4"/>
        <v>2017</v>
      </c>
      <c r="B117" s="202">
        <f t="shared" si="5"/>
        <v>7</v>
      </c>
      <c r="C117" s="41">
        <f>'Fl Keys- FR vs PR'!$E75</f>
        <v>19627.192099603039</v>
      </c>
      <c r="D117" s="1">
        <f t="shared" si="6"/>
        <v>-22140</v>
      </c>
      <c r="E117" s="164">
        <f>Summary_NEL!E117</f>
        <v>372330.79537285131</v>
      </c>
      <c r="F117" s="1">
        <f t="shared" si="7"/>
        <v>-540.61865999999998</v>
      </c>
      <c r="G117" s="164">
        <f>+Seminole!C105</f>
        <v>67200</v>
      </c>
      <c r="H117" s="164">
        <f>'New Smyra Beach'!C45</f>
        <v>33480</v>
      </c>
      <c r="I117" s="155"/>
      <c r="J117" s="155"/>
      <c r="K117" s="164">
        <f>'Winter Park'!B44</f>
        <v>0</v>
      </c>
      <c r="L117" s="1">
        <f t="shared" si="2"/>
        <v>469957.36881245434</v>
      </c>
      <c r="N117" s="1">
        <f t="shared" si="3"/>
        <v>439485.79537285131</v>
      </c>
    </row>
    <row r="118" spans="1:14" s="67" customFormat="1" x14ac:dyDescent="0.2">
      <c r="A118" s="202">
        <f t="shared" si="4"/>
        <v>2017</v>
      </c>
      <c r="B118" s="202">
        <f t="shared" si="5"/>
        <v>8</v>
      </c>
      <c r="C118" s="41">
        <f>'Fl Keys- FR vs PR'!$E76</f>
        <v>18475.049296076337</v>
      </c>
      <c r="D118" s="1">
        <f t="shared" si="6"/>
        <v>-22815</v>
      </c>
      <c r="E118" s="164">
        <f>Summary_NEL!E118</f>
        <v>372696.1469136207</v>
      </c>
      <c r="F118" s="1">
        <f t="shared" si="7"/>
        <v>-502.01190000000003</v>
      </c>
      <c r="G118" s="164">
        <f>+Seminole!C106</f>
        <v>73600</v>
      </c>
      <c r="H118" s="164">
        <f>'New Smyra Beach'!C46</f>
        <v>33480</v>
      </c>
      <c r="I118" s="155"/>
      <c r="J118" s="155"/>
      <c r="K118" s="164">
        <f>'Winter Park'!B45</f>
        <v>0</v>
      </c>
      <c r="L118" s="1">
        <f t="shared" si="2"/>
        <v>474934.18430969707</v>
      </c>
      <c r="N118" s="1">
        <f t="shared" si="3"/>
        <v>446251.1469136207</v>
      </c>
    </row>
    <row r="119" spans="1:14" x14ac:dyDescent="0.2">
      <c r="A119" s="202">
        <f t="shared" si="4"/>
        <v>2017</v>
      </c>
      <c r="B119" s="202">
        <f t="shared" si="5"/>
        <v>9</v>
      </c>
      <c r="C119" s="41">
        <f>'Fl Keys- FR vs PR'!$E77</f>
        <v>14844.002903852517</v>
      </c>
      <c r="D119" s="1">
        <f t="shared" si="6"/>
        <v>-21060</v>
      </c>
      <c r="E119" s="164">
        <f>Summary_NEL!E119</f>
        <v>353786.32785544277</v>
      </c>
      <c r="F119" s="1">
        <f t="shared" si="7"/>
        <v>-500.28677999999996</v>
      </c>
      <c r="G119" s="164">
        <f>+Seminole!C107</f>
        <v>67200</v>
      </c>
      <c r="H119" s="164">
        <f>'New Smyra Beach'!C47</f>
        <v>25200</v>
      </c>
      <c r="I119" s="155"/>
      <c r="J119" s="155"/>
      <c r="K119" s="164">
        <f>'Winter Park'!B46</f>
        <v>0</v>
      </c>
      <c r="L119" s="1">
        <f t="shared" si="2"/>
        <v>439470.04397929524</v>
      </c>
      <c r="N119" s="1">
        <f t="shared" si="3"/>
        <v>420941.32785544277</v>
      </c>
    </row>
    <row r="120" spans="1:14" x14ac:dyDescent="0.2">
      <c r="A120" s="202">
        <f t="shared" si="4"/>
        <v>2017</v>
      </c>
      <c r="B120" s="202">
        <f t="shared" si="5"/>
        <v>10</v>
      </c>
      <c r="C120" s="41">
        <f>'Fl Keys- FR vs PR'!$E78</f>
        <v>14474.995783693419</v>
      </c>
      <c r="D120" s="1">
        <f t="shared" si="6"/>
        <v>-19395</v>
      </c>
      <c r="E120" s="164">
        <f>Summary_NEL!E120</f>
        <v>324350.39881073282</v>
      </c>
      <c r="F120" s="1">
        <f t="shared" si="7"/>
        <v>-455.32223999999997</v>
      </c>
      <c r="G120" s="164">
        <f>+Seminole!C108</f>
        <v>70400</v>
      </c>
      <c r="H120" s="164">
        <f>'New Smyra Beach'!C48</f>
        <v>22320</v>
      </c>
      <c r="I120" s="155"/>
      <c r="J120" s="155"/>
      <c r="K120" s="164">
        <f>'Winter Park'!B47</f>
        <v>0</v>
      </c>
      <c r="L120" s="1">
        <f t="shared" si="2"/>
        <v>411695.07235442626</v>
      </c>
      <c r="N120" s="1">
        <f t="shared" si="3"/>
        <v>394705.39881073282</v>
      </c>
    </row>
    <row r="121" spans="1:14" x14ac:dyDescent="0.2">
      <c r="A121" s="202">
        <f t="shared" si="4"/>
        <v>2017</v>
      </c>
      <c r="B121" s="202">
        <f t="shared" si="5"/>
        <v>11</v>
      </c>
      <c r="C121" s="41">
        <f>'Fl Keys- FR vs PR'!$E79</f>
        <v>10663.652279175643</v>
      </c>
      <c r="D121" s="1">
        <f t="shared" si="6"/>
        <v>-16560</v>
      </c>
      <c r="E121" s="164">
        <f>Summary_NEL!E121</f>
        <v>287834.96451135422</v>
      </c>
      <c r="F121" s="1">
        <f t="shared" si="7"/>
        <v>-453.79331999999999</v>
      </c>
      <c r="G121" s="164">
        <f>+Seminole!C109</f>
        <v>70400</v>
      </c>
      <c r="H121" s="164">
        <f>'New Smyra Beach'!C49</f>
        <v>14400</v>
      </c>
      <c r="I121" s="155"/>
      <c r="J121" s="155"/>
      <c r="K121" s="164">
        <f>'Winter Park'!B48</f>
        <v>0</v>
      </c>
      <c r="L121" s="1">
        <f t="shared" si="2"/>
        <v>366284.82347052987</v>
      </c>
      <c r="N121" s="1">
        <f t="shared" si="3"/>
        <v>358189.96451135422</v>
      </c>
    </row>
    <row r="122" spans="1:14" x14ac:dyDescent="0.2">
      <c r="A122" s="202">
        <f t="shared" si="4"/>
        <v>2017</v>
      </c>
      <c r="B122" s="202">
        <f t="shared" si="5"/>
        <v>12</v>
      </c>
      <c r="C122" s="41">
        <f>'Fl Keys- FR vs PR'!$E80</f>
        <v>11446.963453098935</v>
      </c>
      <c r="D122" s="1">
        <f t="shared" si="6"/>
        <v>-16110</v>
      </c>
      <c r="E122" s="164">
        <f>Summary_NEL!E122</f>
        <v>293515.97926556342</v>
      </c>
      <c r="F122" s="1">
        <f t="shared" si="7"/>
        <v>-594.61800000000005</v>
      </c>
      <c r="G122" s="164">
        <f>+Seminole!C110</f>
        <v>67200</v>
      </c>
      <c r="H122" s="164">
        <f>'New Smyra Beach'!C50</f>
        <v>22320</v>
      </c>
      <c r="I122" s="155"/>
      <c r="J122" s="155"/>
      <c r="K122" s="164">
        <f>'Winter Park'!B49</f>
        <v>0</v>
      </c>
      <c r="L122" s="1">
        <f t="shared" si="2"/>
        <v>377778.32471866236</v>
      </c>
      <c r="M122" s="46"/>
      <c r="N122" s="1">
        <f t="shared" si="3"/>
        <v>360670.97926556342</v>
      </c>
    </row>
    <row r="123" spans="1:14" x14ac:dyDescent="0.2">
      <c r="A123" s="202">
        <f t="shared" si="4"/>
        <v>2018</v>
      </c>
      <c r="B123" s="202">
        <f t="shared" si="5"/>
        <v>1</v>
      </c>
      <c r="C123" s="41">
        <f>'Fl Keys- FR vs PR'!$E81</f>
        <v>11818.863215429417</v>
      </c>
      <c r="D123" s="1">
        <f t="shared" si="6"/>
        <v>-16110</v>
      </c>
      <c r="E123" s="164">
        <f>Summary_NEL!E123</f>
        <v>319300.73541368492</v>
      </c>
      <c r="F123" s="1">
        <f t="shared" si="7"/>
        <v>-495.65699999999998</v>
      </c>
      <c r="G123" s="164">
        <f>+Seminole!C111</f>
        <v>73600</v>
      </c>
      <c r="H123" s="41"/>
      <c r="I123" s="155"/>
      <c r="J123" s="155"/>
      <c r="K123" s="164">
        <f>'Winter Park'!B50</f>
        <v>0</v>
      </c>
      <c r="L123" s="1">
        <f t="shared" si="2"/>
        <v>388113.94162911433</v>
      </c>
      <c r="N123" s="1">
        <f t="shared" si="3"/>
        <v>392855.73541368492</v>
      </c>
    </row>
    <row r="124" spans="1:14" x14ac:dyDescent="0.2">
      <c r="A124" s="202">
        <f t="shared" si="4"/>
        <v>2018</v>
      </c>
      <c r="B124" s="202">
        <f t="shared" si="5"/>
        <v>2</v>
      </c>
      <c r="C124" s="41">
        <f>'Fl Keys- FR vs PR'!$E82</f>
        <v>13440.049066302978</v>
      </c>
      <c r="D124" s="1">
        <f t="shared" si="6"/>
        <v>-15615</v>
      </c>
      <c r="E124" s="164">
        <f>Summary_NEL!E124</f>
        <v>292265.9154988635</v>
      </c>
      <c r="F124" s="1">
        <f t="shared" si="7"/>
        <v>-262.108</v>
      </c>
      <c r="G124" s="164">
        <f>+Seminole!C112</f>
        <v>64000</v>
      </c>
      <c r="H124" s="41"/>
      <c r="I124" s="155"/>
      <c r="J124" s="155"/>
      <c r="K124" s="164">
        <f>'Winter Park'!B51</f>
        <v>0</v>
      </c>
      <c r="L124" s="1">
        <f t="shared" si="2"/>
        <v>353828.8565651665</v>
      </c>
      <c r="N124" s="1">
        <f t="shared" si="3"/>
        <v>356220.9154988635</v>
      </c>
    </row>
    <row r="125" spans="1:14" x14ac:dyDescent="0.2">
      <c r="A125" s="202">
        <f t="shared" si="4"/>
        <v>2018</v>
      </c>
      <c r="B125" s="202">
        <f t="shared" si="5"/>
        <v>3</v>
      </c>
      <c r="C125" s="41">
        <f>'Fl Keys- FR vs PR'!$E83</f>
        <v>13609.309255108776</v>
      </c>
      <c r="D125" s="1">
        <f t="shared" si="6"/>
        <v>-17100</v>
      </c>
      <c r="E125" s="164">
        <f>Summary_NEL!E125</f>
        <v>296979.18039248406</v>
      </c>
      <c r="F125" s="1">
        <f t="shared" si="7"/>
        <v>-399.06799999999998</v>
      </c>
      <c r="G125" s="164">
        <f>+Seminole!C113</f>
        <v>70400</v>
      </c>
      <c r="H125" s="41"/>
      <c r="I125" s="155"/>
      <c r="J125" s="155"/>
      <c r="K125" s="164">
        <f>'Winter Park'!B52</f>
        <v>0</v>
      </c>
      <c r="L125" s="1">
        <f t="shared" si="2"/>
        <v>363489.4216475928</v>
      </c>
      <c r="N125" s="1">
        <f t="shared" si="3"/>
        <v>367334.18039248406</v>
      </c>
    </row>
    <row r="126" spans="1:14" x14ac:dyDescent="0.2">
      <c r="A126" s="202">
        <f t="shared" si="4"/>
        <v>2018</v>
      </c>
      <c r="B126" s="202">
        <f t="shared" si="5"/>
        <v>4</v>
      </c>
      <c r="C126" s="41">
        <f>'Fl Keys- FR vs PR'!$E84</f>
        <v>14093.699188929648</v>
      </c>
      <c r="D126" s="1">
        <f t="shared" si="6"/>
        <v>-17235</v>
      </c>
      <c r="E126" s="164">
        <f>Summary_NEL!E126</f>
        <v>304862.57148808759</v>
      </c>
      <c r="F126" s="1">
        <f t="shared" si="7"/>
        <v>-563.31700000000001</v>
      </c>
      <c r="G126" s="164">
        <f>+Seminole!C114</f>
        <v>67200</v>
      </c>
      <c r="H126" s="41"/>
      <c r="I126" s="155"/>
      <c r="J126" s="155"/>
      <c r="K126" s="164">
        <f>'Winter Park'!B53</f>
        <v>0</v>
      </c>
      <c r="L126" s="1">
        <f t="shared" si="2"/>
        <v>368357.95367701724</v>
      </c>
      <c r="N126" s="1">
        <f t="shared" si="3"/>
        <v>372017.57148808759</v>
      </c>
    </row>
    <row r="127" spans="1:14" x14ac:dyDescent="0.2">
      <c r="A127" s="202">
        <f t="shared" si="4"/>
        <v>2018</v>
      </c>
      <c r="B127" s="202">
        <f t="shared" si="5"/>
        <v>5</v>
      </c>
      <c r="C127" s="41">
        <f>'Fl Keys- FR vs PR'!$E85</f>
        <v>16337.076181877972</v>
      </c>
      <c r="D127" s="1">
        <f t="shared" si="6"/>
        <v>-20115</v>
      </c>
      <c r="E127" s="164">
        <f>Summary_NEL!E127</f>
        <v>343128.54294904711</v>
      </c>
      <c r="F127" s="1">
        <f t="shared" si="7"/>
        <v>-547.91300000000001</v>
      </c>
      <c r="G127" s="164">
        <f>+Seminole!C115</f>
        <v>73600</v>
      </c>
      <c r="H127" s="41"/>
      <c r="I127" s="155"/>
      <c r="J127" s="155"/>
      <c r="K127" s="164">
        <f>'Winter Park'!B54</f>
        <v>0</v>
      </c>
      <c r="L127" s="1">
        <f t="shared" si="2"/>
        <v>412402.7061309251</v>
      </c>
      <c r="N127" s="1">
        <f t="shared" si="3"/>
        <v>416683.54294904711</v>
      </c>
    </row>
    <row r="128" spans="1:14" x14ac:dyDescent="0.2">
      <c r="A128" s="202">
        <f t="shared" si="4"/>
        <v>2018</v>
      </c>
      <c r="B128" s="202">
        <f t="shared" si="5"/>
        <v>6</v>
      </c>
      <c r="C128" s="41">
        <f>'Fl Keys- FR vs PR'!$E86</f>
        <v>18133.60404985222</v>
      </c>
      <c r="D128" s="1">
        <f t="shared" si="6"/>
        <v>-21060</v>
      </c>
      <c r="E128" s="164">
        <f>Summary_NEL!E128</f>
        <v>360845.97944771522</v>
      </c>
      <c r="F128" s="1">
        <f t="shared" si="7"/>
        <v>-531.08699999999999</v>
      </c>
      <c r="G128" s="164">
        <f>+Seminole!C116</f>
        <v>67200</v>
      </c>
      <c r="H128" s="41"/>
      <c r="I128" s="155"/>
      <c r="J128" s="155"/>
      <c r="K128" s="164">
        <f>'Winter Park'!B55</f>
        <v>0</v>
      </c>
      <c r="L128" s="1">
        <f t="shared" si="2"/>
        <v>424588.49649756745</v>
      </c>
      <c r="N128" s="1">
        <f t="shared" si="3"/>
        <v>428000.97944771522</v>
      </c>
    </row>
    <row r="129" spans="1:14" x14ac:dyDescent="0.2">
      <c r="A129" s="202">
        <f t="shared" si="4"/>
        <v>2018</v>
      </c>
      <c r="B129" s="202">
        <f t="shared" si="5"/>
        <v>7</v>
      </c>
      <c r="C129" s="41">
        <f>'Fl Keys- FR vs PR'!$E87</f>
        <v>20288.979275752601</v>
      </c>
      <c r="D129" s="1">
        <f t="shared" si="6"/>
        <v>-22140</v>
      </c>
      <c r="E129" s="164">
        <f>Summary_NEL!E129</f>
        <v>374441.12471648789</v>
      </c>
      <c r="F129" s="1">
        <f t="shared" si="7"/>
        <v>-540.61865999999998</v>
      </c>
      <c r="G129" s="164">
        <f>+Seminole!C117</f>
        <v>70400</v>
      </c>
      <c r="H129" s="41"/>
      <c r="I129" s="155"/>
      <c r="J129" s="155"/>
      <c r="K129" s="164">
        <f>'Winter Park'!B56</f>
        <v>0</v>
      </c>
      <c r="L129" s="1">
        <f t="shared" si="2"/>
        <v>442449.48533224053</v>
      </c>
      <c r="N129" s="1">
        <f t="shared" si="3"/>
        <v>444796.12471648789</v>
      </c>
    </row>
    <row r="130" spans="1:14" s="67" customFormat="1" x14ac:dyDescent="0.2">
      <c r="A130" s="202">
        <f t="shared" si="4"/>
        <v>2018</v>
      </c>
      <c r="B130" s="202">
        <f t="shared" si="5"/>
        <v>8</v>
      </c>
      <c r="C130" s="41">
        <f>'Fl Keys- FR vs PR'!$E88</f>
        <v>19124.000242016991</v>
      </c>
      <c r="D130" s="1">
        <f t="shared" si="6"/>
        <v>-22815</v>
      </c>
      <c r="E130" s="164">
        <f>Summary_NEL!E130</f>
        <v>374453.25430873939</v>
      </c>
      <c r="F130" s="1">
        <f t="shared" si="7"/>
        <v>-502.01190000000003</v>
      </c>
      <c r="G130" s="164">
        <f>+Seminole!C118</f>
        <v>73600</v>
      </c>
      <c r="H130" s="41"/>
      <c r="I130" s="155"/>
      <c r="J130" s="155"/>
      <c r="K130" s="164">
        <f>'Winter Park'!B57</f>
        <v>0</v>
      </c>
      <c r="L130" s="1">
        <f t="shared" si="2"/>
        <v>443860.24265075638</v>
      </c>
      <c r="N130" s="1">
        <f t="shared" si="3"/>
        <v>448008.25430873939</v>
      </c>
    </row>
    <row r="131" spans="1:14" x14ac:dyDescent="0.2">
      <c r="A131" s="202">
        <f t="shared" si="4"/>
        <v>2018</v>
      </c>
      <c r="B131" s="202">
        <f t="shared" si="5"/>
        <v>9</v>
      </c>
      <c r="C131" s="41">
        <f>'Fl Keys- FR vs PR'!$E89</f>
        <v>15396.983815967345</v>
      </c>
      <c r="D131" s="1">
        <f t="shared" si="6"/>
        <v>-21060</v>
      </c>
      <c r="E131" s="164">
        <f>Summary_NEL!E131</f>
        <v>355859.25415451813</v>
      </c>
      <c r="F131" s="1">
        <f t="shared" si="7"/>
        <v>-500.28677999999996</v>
      </c>
      <c r="G131" s="164">
        <f>+Seminole!C119</f>
        <v>64000</v>
      </c>
      <c r="H131" s="41"/>
      <c r="I131" s="155"/>
      <c r="J131" s="155"/>
      <c r="K131" s="164">
        <f>'Winter Park'!B58</f>
        <v>0</v>
      </c>
      <c r="L131" s="1">
        <f t="shared" si="2"/>
        <v>413695.95119048544</v>
      </c>
      <c r="N131" s="1">
        <f t="shared" si="3"/>
        <v>419814.25415451813</v>
      </c>
    </row>
    <row r="132" spans="1:14" x14ac:dyDescent="0.2">
      <c r="A132" s="202">
        <f t="shared" si="4"/>
        <v>2018</v>
      </c>
      <c r="B132" s="202">
        <f t="shared" si="5"/>
        <v>10</v>
      </c>
      <c r="C132" s="41">
        <f>'Fl Keys- FR vs PR'!$E90</f>
        <v>14988.318435920359</v>
      </c>
      <c r="D132" s="1">
        <f t="shared" si="6"/>
        <v>-19395</v>
      </c>
      <c r="E132" s="164">
        <f>Summary_NEL!E132</f>
        <v>327480.15732555458</v>
      </c>
      <c r="F132" s="1">
        <f t="shared" si="7"/>
        <v>-455.32223999999997</v>
      </c>
      <c r="G132" s="164">
        <f>+Seminole!C120</f>
        <v>73600</v>
      </c>
      <c r="H132" s="41"/>
      <c r="I132" s="155"/>
      <c r="J132" s="155"/>
      <c r="K132" s="164">
        <f>'Winter Park'!B59</f>
        <v>0</v>
      </c>
      <c r="L132" s="1">
        <f t="shared" ref="L132:L195" si="8">SUM(C132:K132)</f>
        <v>396218.15352147492</v>
      </c>
      <c r="N132" s="1">
        <f t="shared" si="3"/>
        <v>401035.15732555458</v>
      </c>
    </row>
    <row r="133" spans="1:14" x14ac:dyDescent="0.2">
      <c r="A133" s="202">
        <f t="shared" si="4"/>
        <v>2018</v>
      </c>
      <c r="B133" s="202">
        <f t="shared" si="5"/>
        <v>11</v>
      </c>
      <c r="C133" s="41">
        <f>'Fl Keys- FR vs PR'!$E91</f>
        <v>11079.668447165874</v>
      </c>
      <c r="D133" s="1">
        <f t="shared" si="6"/>
        <v>-16560</v>
      </c>
      <c r="E133" s="164">
        <f>Summary_NEL!E133</f>
        <v>292567.13118651998</v>
      </c>
      <c r="F133" s="1">
        <f t="shared" si="7"/>
        <v>-453.79331999999999</v>
      </c>
      <c r="G133" s="164">
        <f>+Seminole!C121</f>
        <v>70400</v>
      </c>
      <c r="H133" s="41"/>
      <c r="I133" s="155"/>
      <c r="J133" s="155"/>
      <c r="K133" s="164">
        <f>'Winter Park'!B60</f>
        <v>0</v>
      </c>
      <c r="L133" s="1">
        <f t="shared" si="8"/>
        <v>357033.00631368585</v>
      </c>
      <c r="N133" s="1">
        <f t="shared" si="3"/>
        <v>362922.13118651998</v>
      </c>
    </row>
    <row r="134" spans="1:14" x14ac:dyDescent="0.2">
      <c r="A134" s="202">
        <f t="shared" si="4"/>
        <v>2018</v>
      </c>
      <c r="B134" s="202">
        <f t="shared" si="5"/>
        <v>12</v>
      </c>
      <c r="C134" s="41">
        <f>'Fl Keys- FR vs PR'!$E92</f>
        <v>11883.70624864944</v>
      </c>
      <c r="D134" s="1">
        <f t="shared" si="6"/>
        <v>-16110</v>
      </c>
      <c r="E134" s="164">
        <f>Summary_NEL!E134</f>
        <v>298957.56165238033</v>
      </c>
      <c r="F134" s="1">
        <f t="shared" si="7"/>
        <v>-594.61800000000005</v>
      </c>
      <c r="G134" s="164">
        <f>+Seminole!C122</f>
        <v>67200</v>
      </c>
      <c r="H134" s="41"/>
      <c r="I134" s="1"/>
      <c r="J134" s="1"/>
      <c r="K134" s="164">
        <f>'Winter Park'!B61</f>
        <v>0</v>
      </c>
      <c r="L134" s="1">
        <f t="shared" si="8"/>
        <v>361336.64990102977</v>
      </c>
      <c r="M134" s="46"/>
      <c r="N134" s="1">
        <f t="shared" si="3"/>
        <v>366112.56165238033</v>
      </c>
    </row>
    <row r="135" spans="1:14" x14ac:dyDescent="0.2">
      <c r="A135" s="202">
        <f t="shared" si="4"/>
        <v>2019</v>
      </c>
      <c r="B135" s="202">
        <f t="shared" si="5"/>
        <v>1</v>
      </c>
      <c r="C135" s="41">
        <f>'Fl Keys- FR vs PR'!$E93</f>
        <v>12253.086259901313</v>
      </c>
      <c r="D135" s="1">
        <f t="shared" si="6"/>
        <v>-16110</v>
      </c>
      <c r="E135" s="164">
        <f>Summary_NEL!E135</f>
        <v>325075.07727632538</v>
      </c>
      <c r="F135" s="1">
        <f t="shared" si="7"/>
        <v>-495.65699999999998</v>
      </c>
      <c r="G135" s="164">
        <f>+Seminole!C123</f>
        <v>73600</v>
      </c>
      <c r="H135" s="41"/>
      <c r="I135" s="1"/>
      <c r="J135" s="1"/>
      <c r="K135" s="164">
        <f>'Winter Park'!B62</f>
        <v>0</v>
      </c>
      <c r="L135" s="1">
        <f t="shared" si="8"/>
        <v>394322.50653622666</v>
      </c>
      <c r="N135" s="1">
        <f t="shared" ref="N135:N198" si="9">E135+G135-45</f>
        <v>398630.07727632538</v>
      </c>
    </row>
    <row r="136" spans="1:14" x14ac:dyDescent="0.2">
      <c r="A136" s="202">
        <f t="shared" si="4"/>
        <v>2019</v>
      </c>
      <c r="B136" s="202">
        <f t="shared" si="5"/>
        <v>2</v>
      </c>
      <c r="C136" s="41">
        <f>'Fl Keys- FR vs PR'!$E94</f>
        <v>13856.374516048927</v>
      </c>
      <c r="D136" s="1">
        <f t="shared" si="6"/>
        <v>-15615</v>
      </c>
      <c r="E136" s="164">
        <f>Summary_NEL!E136</f>
        <v>297965.45193978498</v>
      </c>
      <c r="F136" s="1">
        <f t="shared" si="7"/>
        <v>-262.108</v>
      </c>
      <c r="G136" s="164">
        <f>+Seminole!C124</f>
        <v>64000</v>
      </c>
      <c r="H136" s="41"/>
      <c r="I136" s="1"/>
      <c r="J136" s="1"/>
      <c r="K136" s="164">
        <f>'Winter Park'!B63</f>
        <v>0</v>
      </c>
      <c r="L136" s="1">
        <f t="shared" si="8"/>
        <v>359944.71845583391</v>
      </c>
      <c r="N136" s="1">
        <f t="shared" si="9"/>
        <v>361920.45193978498</v>
      </c>
    </row>
    <row r="137" spans="1:14" x14ac:dyDescent="0.2">
      <c r="A137" s="202">
        <f t="shared" si="4"/>
        <v>2019</v>
      </c>
      <c r="B137" s="202">
        <f t="shared" si="5"/>
        <v>3</v>
      </c>
      <c r="C137" s="41">
        <f>'Fl Keys- FR vs PR'!$E95</f>
        <v>14078.076903144618</v>
      </c>
      <c r="D137" s="1">
        <f t="shared" si="6"/>
        <v>-17100</v>
      </c>
      <c r="E137" s="164">
        <f>Summary_NEL!E137</f>
        <v>302195.18102771434</v>
      </c>
      <c r="F137" s="1">
        <f t="shared" si="7"/>
        <v>-399.06799999999998</v>
      </c>
      <c r="G137" s="164">
        <f>+Seminole!C125</f>
        <v>67200</v>
      </c>
      <c r="H137" s="41"/>
      <c r="I137" s="1"/>
      <c r="J137" s="1"/>
      <c r="K137" s="164">
        <f>'Winter Park'!B64</f>
        <v>0</v>
      </c>
      <c r="L137" s="1">
        <f t="shared" si="8"/>
        <v>365974.18993085891</v>
      </c>
      <c r="N137" s="1">
        <f t="shared" si="9"/>
        <v>369350.18102771434</v>
      </c>
    </row>
    <row r="138" spans="1:14" x14ac:dyDescent="0.2">
      <c r="A138" s="202">
        <f t="shared" si="4"/>
        <v>2019</v>
      </c>
      <c r="B138" s="202">
        <f t="shared" si="5"/>
        <v>4</v>
      </c>
      <c r="C138" s="41">
        <f>'Fl Keys- FR vs PR'!$E96</f>
        <v>14585.131432767834</v>
      </c>
      <c r="D138" s="1">
        <f t="shared" si="6"/>
        <v>-17235</v>
      </c>
      <c r="E138" s="164">
        <f>Summary_NEL!E138</f>
        <v>309398.65724670142</v>
      </c>
      <c r="F138" s="1">
        <f t="shared" si="7"/>
        <v>-563.31700000000001</v>
      </c>
      <c r="G138" s="164">
        <f>+Seminole!C126</f>
        <v>70400</v>
      </c>
      <c r="H138" s="41"/>
      <c r="I138" s="1"/>
      <c r="J138" s="1"/>
      <c r="K138" s="164">
        <f>'Winter Park'!B65</f>
        <v>0</v>
      </c>
      <c r="L138" s="1">
        <f t="shared" si="8"/>
        <v>376585.47167946928</v>
      </c>
      <c r="N138" s="1">
        <f t="shared" si="9"/>
        <v>379753.65724670142</v>
      </c>
    </row>
    <row r="139" spans="1:14" x14ac:dyDescent="0.2">
      <c r="A139" s="202">
        <f t="shared" si="4"/>
        <v>2019</v>
      </c>
      <c r="B139" s="202">
        <f t="shared" si="5"/>
        <v>5</v>
      </c>
      <c r="C139" s="41">
        <f>'Fl Keys- FR vs PR'!$E97</f>
        <v>16898.778104232217</v>
      </c>
      <c r="D139" s="1">
        <f t="shared" si="6"/>
        <v>-20115</v>
      </c>
      <c r="E139" s="164">
        <f>Summary_NEL!E139</f>
        <v>346308.51082338556</v>
      </c>
      <c r="F139" s="1">
        <f t="shared" si="7"/>
        <v>-547.91300000000001</v>
      </c>
      <c r="G139" s="164">
        <f>+Seminole!C127</f>
        <v>73600</v>
      </c>
      <c r="H139" s="41"/>
      <c r="I139" s="1"/>
      <c r="J139" s="1"/>
      <c r="K139" s="164">
        <f>'Winter Park'!B66</f>
        <v>0</v>
      </c>
      <c r="L139" s="1">
        <f t="shared" si="8"/>
        <v>416144.37592761777</v>
      </c>
      <c r="N139" s="1">
        <f t="shared" si="9"/>
        <v>419863.51082338556</v>
      </c>
    </row>
    <row r="140" spans="1:14" x14ac:dyDescent="0.2">
      <c r="A140" s="202">
        <f t="shared" ref="A140:A203" si="10">A128+1</f>
        <v>2019</v>
      </c>
      <c r="B140" s="202">
        <f t="shared" ref="B140:B203" si="11">B128</f>
        <v>6</v>
      </c>
      <c r="C140" s="41">
        <f>'Fl Keys- FR vs PR'!$E98</f>
        <v>18751.205381929649</v>
      </c>
      <c r="D140" s="1">
        <f t="shared" si="6"/>
        <v>-21060</v>
      </c>
      <c r="E140" s="164">
        <f>Summary_NEL!E140</f>
        <v>363110.09930648707</v>
      </c>
      <c r="F140" s="1">
        <f t="shared" si="7"/>
        <v>-531.08699999999999</v>
      </c>
      <c r="G140" s="164">
        <f>+Seminole!C128</f>
        <v>64000</v>
      </c>
      <c r="H140" s="41"/>
      <c r="I140" s="1"/>
      <c r="J140" s="1"/>
      <c r="K140" s="164">
        <f>'Winter Park'!B67</f>
        <v>0</v>
      </c>
      <c r="L140" s="1">
        <f t="shared" si="8"/>
        <v>424270.21768841671</v>
      </c>
      <c r="N140" s="1">
        <f t="shared" si="9"/>
        <v>427065.09930648707</v>
      </c>
    </row>
    <row r="141" spans="1:14" x14ac:dyDescent="0.2">
      <c r="A141" s="202">
        <f t="shared" si="10"/>
        <v>2019</v>
      </c>
      <c r="B141" s="202">
        <f t="shared" si="11"/>
        <v>7</v>
      </c>
      <c r="C141" s="41">
        <f>'Fl Keys- FR vs PR'!$E99</f>
        <v>20962.497380983827</v>
      </c>
      <c r="D141" s="1">
        <f t="shared" si="6"/>
        <v>-22140</v>
      </c>
      <c r="E141" s="164">
        <f>Summary_NEL!E141</f>
        <v>376188.66749024688</v>
      </c>
      <c r="F141" s="1">
        <f t="shared" si="7"/>
        <v>-540.61865999999998</v>
      </c>
      <c r="G141" s="164">
        <f>+Seminole!C129</f>
        <v>73600</v>
      </c>
      <c r="H141" s="41"/>
      <c r="I141" s="1"/>
      <c r="J141" s="1"/>
      <c r="K141" s="164">
        <f>'Winter Park'!B68</f>
        <v>0</v>
      </c>
      <c r="L141" s="1">
        <f t="shared" si="8"/>
        <v>448070.54621123074</v>
      </c>
      <c r="N141" s="1">
        <f t="shared" si="9"/>
        <v>449743.66749024688</v>
      </c>
    </row>
    <row r="142" spans="1:14" s="67" customFormat="1" x14ac:dyDescent="0.2">
      <c r="A142" s="202">
        <f t="shared" si="10"/>
        <v>2019</v>
      </c>
      <c r="B142" s="202">
        <f t="shared" si="11"/>
        <v>8</v>
      </c>
      <c r="C142" s="41">
        <f>'Fl Keys- FR vs PR'!$E100</f>
        <v>19784.492193360304</v>
      </c>
      <c r="D142" s="1">
        <f t="shared" si="6"/>
        <v>-22815</v>
      </c>
      <c r="E142" s="164">
        <f>Summary_NEL!E142</f>
        <v>376161.04239775328</v>
      </c>
      <c r="F142" s="1">
        <f t="shared" si="7"/>
        <v>-502.01190000000003</v>
      </c>
      <c r="G142" s="164">
        <f>+Seminole!C130</f>
        <v>70400</v>
      </c>
      <c r="H142" s="41"/>
      <c r="I142" s="66"/>
      <c r="J142" s="66"/>
      <c r="K142" s="164">
        <f>'Winter Park'!B69</f>
        <v>0</v>
      </c>
      <c r="L142" s="1">
        <f t="shared" si="8"/>
        <v>443028.52269111358</v>
      </c>
      <c r="N142" s="1">
        <f t="shared" si="9"/>
        <v>446516.04239775328</v>
      </c>
    </row>
    <row r="143" spans="1:14" x14ac:dyDescent="0.2">
      <c r="A143" s="202">
        <f t="shared" si="10"/>
        <v>2019</v>
      </c>
      <c r="B143" s="202">
        <f t="shared" si="11"/>
        <v>9</v>
      </c>
      <c r="C143" s="41">
        <f>'Fl Keys- FR vs PR'!$E101</f>
        <v>15959.834315120577</v>
      </c>
      <c r="D143" s="1">
        <f t="shared" si="6"/>
        <v>-21060</v>
      </c>
      <c r="E143" s="164">
        <f>Summary_NEL!E143</f>
        <v>358108.49009720446</v>
      </c>
      <c r="F143" s="1">
        <f t="shared" si="7"/>
        <v>-500.28677999999996</v>
      </c>
      <c r="G143" s="164">
        <f>+Seminole!C131</f>
        <v>67200</v>
      </c>
      <c r="H143" s="41"/>
      <c r="I143" s="1"/>
      <c r="J143" s="1"/>
      <c r="K143" s="164">
        <f>'Winter Park'!B70</f>
        <v>0</v>
      </c>
      <c r="L143" s="1">
        <f t="shared" si="8"/>
        <v>419708.03763232502</v>
      </c>
      <c r="N143" s="1">
        <f t="shared" si="9"/>
        <v>425263.49009720446</v>
      </c>
    </row>
    <row r="144" spans="1:14" x14ac:dyDescent="0.2">
      <c r="A144" s="202">
        <f t="shared" si="10"/>
        <v>2019</v>
      </c>
      <c r="B144" s="202">
        <f t="shared" si="11"/>
        <v>10</v>
      </c>
      <c r="C144" s="41">
        <f>'Fl Keys- FR vs PR'!$E102</f>
        <v>15510.769708677755</v>
      </c>
      <c r="D144" s="1">
        <f t="shared" si="6"/>
        <v>-19395</v>
      </c>
      <c r="E144" s="164">
        <f>Summary_NEL!E144</f>
        <v>330680.60629514413</v>
      </c>
      <c r="F144" s="1">
        <f t="shared" si="7"/>
        <v>-455.32223999999997</v>
      </c>
      <c r="G144" s="164">
        <f>+Seminole!C132</f>
        <v>73600</v>
      </c>
      <c r="H144" s="41"/>
      <c r="I144" s="1"/>
      <c r="J144" s="1"/>
      <c r="K144" s="164">
        <f>'Winter Park'!B71</f>
        <v>0</v>
      </c>
      <c r="L144" s="1">
        <f t="shared" si="8"/>
        <v>399941.0537638219</v>
      </c>
      <c r="N144" s="1">
        <f t="shared" si="9"/>
        <v>404235.60629514413</v>
      </c>
    </row>
    <row r="145" spans="1:14" x14ac:dyDescent="0.2">
      <c r="A145" s="202">
        <f t="shared" si="10"/>
        <v>2019</v>
      </c>
      <c r="B145" s="202">
        <f t="shared" si="11"/>
        <v>11</v>
      </c>
      <c r="C145" s="41">
        <f>'Fl Keys- FR vs PR'!$E103</f>
        <v>11503.181888666564</v>
      </c>
      <c r="D145" s="1">
        <f t="shared" ref="D145:D208" si="12">D133</f>
        <v>-16560</v>
      </c>
      <c r="E145" s="164">
        <f>Summary_NEL!E145</f>
        <v>296895.88283433369</v>
      </c>
      <c r="F145" s="1">
        <f t="shared" si="7"/>
        <v>-453.79331999999999</v>
      </c>
      <c r="G145" s="164">
        <f>+Seminole!C133</f>
        <v>67200</v>
      </c>
      <c r="H145" s="41"/>
      <c r="I145" s="1"/>
      <c r="J145" s="1"/>
      <c r="K145" s="164">
        <f>'Winter Park'!B72</f>
        <v>0</v>
      </c>
      <c r="L145" s="1">
        <f t="shared" si="8"/>
        <v>358585.27140300028</v>
      </c>
      <c r="N145" s="1">
        <f t="shared" si="9"/>
        <v>364050.88283433369</v>
      </c>
    </row>
    <row r="146" spans="1:14" x14ac:dyDescent="0.2">
      <c r="A146" s="202">
        <f t="shared" si="10"/>
        <v>2019</v>
      </c>
      <c r="B146" s="202">
        <f t="shared" si="11"/>
        <v>12</v>
      </c>
      <c r="C146" s="41">
        <f>'Fl Keys- FR vs PR'!$E104</f>
        <v>12328.208648062959</v>
      </c>
      <c r="D146" s="1">
        <f t="shared" si="12"/>
        <v>-16110</v>
      </c>
      <c r="E146" s="164">
        <f>Summary_NEL!E146</f>
        <v>303374.36397022527</v>
      </c>
      <c r="F146" s="1">
        <f t="shared" si="7"/>
        <v>-594.61800000000005</v>
      </c>
      <c r="G146" s="164">
        <f>+Seminole!C134</f>
        <v>70400</v>
      </c>
      <c r="H146" s="41"/>
      <c r="I146" s="1"/>
      <c r="J146" s="1"/>
      <c r="K146" s="164">
        <f>'Winter Park'!B73</f>
        <v>0</v>
      </c>
      <c r="L146" s="1">
        <f t="shared" si="8"/>
        <v>369397.9546182882</v>
      </c>
      <c r="M146" s="46"/>
      <c r="N146" s="1">
        <f t="shared" si="9"/>
        <v>373729.36397022527</v>
      </c>
    </row>
    <row r="147" spans="1:14" x14ac:dyDescent="0.2">
      <c r="A147" s="202">
        <f t="shared" si="10"/>
        <v>2020</v>
      </c>
      <c r="B147" s="202">
        <f t="shared" si="11"/>
        <v>1</v>
      </c>
      <c r="C147" s="41">
        <f>'Fl Keys- FR vs PR'!$E105</f>
        <v>12695.057580828608</v>
      </c>
      <c r="D147" s="1">
        <f t="shared" si="12"/>
        <v>-16110</v>
      </c>
      <c r="E147" s="164">
        <f>Summary_NEL!E147</f>
        <v>329308.63466252957</v>
      </c>
      <c r="F147" s="1">
        <f t="shared" si="7"/>
        <v>-495.65699999999998</v>
      </c>
      <c r="G147" s="164">
        <f>+Seminole!C135</f>
        <v>73600</v>
      </c>
      <c r="H147" s="41"/>
      <c r="I147" s="1"/>
      <c r="J147" s="1"/>
      <c r="K147" s="1"/>
      <c r="L147" s="1">
        <f t="shared" si="8"/>
        <v>398998.03524335817</v>
      </c>
      <c r="N147" s="1">
        <f t="shared" si="9"/>
        <v>402863.63466252957</v>
      </c>
    </row>
    <row r="148" spans="1:14" x14ac:dyDescent="0.2">
      <c r="A148" s="202">
        <f t="shared" si="10"/>
        <v>2020</v>
      </c>
      <c r="B148" s="202">
        <f t="shared" si="11"/>
        <v>2</v>
      </c>
      <c r="C148" s="41">
        <f>'Fl Keys- FR vs PR'!$E106</f>
        <v>12762.762476705408</v>
      </c>
      <c r="D148" s="1">
        <f t="shared" si="12"/>
        <v>-15615</v>
      </c>
      <c r="E148" s="164">
        <f>Summary_NEL!E148</f>
        <v>302148.95858348726</v>
      </c>
      <c r="F148" s="1">
        <f t="shared" si="7"/>
        <v>-262.108</v>
      </c>
      <c r="G148" s="164">
        <f>+Seminole!C136</f>
        <v>64000</v>
      </c>
      <c r="H148" s="41"/>
      <c r="I148" s="1"/>
      <c r="J148" s="1"/>
      <c r="K148" s="1"/>
      <c r="L148" s="1">
        <f t="shared" si="8"/>
        <v>363034.61306019267</v>
      </c>
      <c r="N148" s="1">
        <f t="shared" si="9"/>
        <v>366103.95858348726</v>
      </c>
    </row>
    <row r="149" spans="1:14" x14ac:dyDescent="0.2">
      <c r="A149" s="202">
        <f t="shared" si="10"/>
        <v>2020</v>
      </c>
      <c r="B149" s="202">
        <f t="shared" si="11"/>
        <v>3</v>
      </c>
      <c r="C149" s="41">
        <f>'Fl Keys- FR vs PR'!$E107</f>
        <v>14555.137259970033</v>
      </c>
      <c r="D149" s="1">
        <f t="shared" si="12"/>
        <v>-17100</v>
      </c>
      <c r="E149" s="164">
        <f>Summary_NEL!E149</f>
        <v>305786.6938632449</v>
      </c>
      <c r="F149" s="1">
        <f t="shared" si="7"/>
        <v>-399.06799999999998</v>
      </c>
      <c r="G149" s="164">
        <f>+Seminole!C137</f>
        <v>70400</v>
      </c>
      <c r="H149" s="41"/>
      <c r="I149" s="1"/>
      <c r="J149" s="1"/>
      <c r="K149" s="1"/>
      <c r="L149" s="1">
        <f t="shared" si="8"/>
        <v>373242.76312321489</v>
      </c>
      <c r="N149" s="1">
        <f t="shared" si="9"/>
        <v>376141.6938632449</v>
      </c>
    </row>
    <row r="150" spans="1:14" x14ac:dyDescent="0.2">
      <c r="A150" s="202">
        <f t="shared" si="10"/>
        <v>2020</v>
      </c>
      <c r="B150" s="202">
        <f t="shared" si="11"/>
        <v>4</v>
      </c>
      <c r="C150" s="41">
        <f>'Fl Keys- FR vs PR'!$E108</f>
        <v>15085.257057463903</v>
      </c>
      <c r="D150" s="1">
        <f t="shared" si="12"/>
        <v>-17235</v>
      </c>
      <c r="E150" s="164">
        <f>Summary_NEL!E150</f>
        <v>312423.5932352338</v>
      </c>
      <c r="F150" s="1">
        <f t="shared" ref="F150:F213" si="13">F138</f>
        <v>-563.31700000000001</v>
      </c>
      <c r="G150" s="164">
        <f>+Seminole!C138</f>
        <v>70400</v>
      </c>
      <c r="H150" s="41"/>
      <c r="I150" s="1"/>
      <c r="J150" s="1"/>
      <c r="K150" s="1"/>
      <c r="L150" s="1">
        <f t="shared" si="8"/>
        <v>380110.53329269774</v>
      </c>
      <c r="N150" s="1">
        <f t="shared" si="9"/>
        <v>382778.5932352338</v>
      </c>
    </row>
    <row r="151" spans="1:14" x14ac:dyDescent="0.2">
      <c r="A151" s="202">
        <f t="shared" si="10"/>
        <v>2020</v>
      </c>
      <c r="B151" s="202">
        <f t="shared" si="11"/>
        <v>5</v>
      </c>
      <c r="C151" s="41">
        <f>'Fl Keys- FR vs PR'!$E109</f>
        <v>17470.421109805102</v>
      </c>
      <c r="D151" s="1">
        <f t="shared" si="12"/>
        <v>-20115</v>
      </c>
      <c r="E151" s="164">
        <f>Summary_NEL!E151</f>
        <v>348016.45106118626</v>
      </c>
      <c r="F151" s="1">
        <f t="shared" si="13"/>
        <v>-547.91300000000001</v>
      </c>
      <c r="G151" s="164">
        <f>+Seminole!C139</f>
        <v>67200</v>
      </c>
      <c r="H151" s="41"/>
      <c r="I151" s="1"/>
      <c r="J151" s="1"/>
      <c r="K151" s="1"/>
      <c r="L151" s="1">
        <f t="shared" si="8"/>
        <v>412023.95917099138</v>
      </c>
      <c r="N151" s="1">
        <f t="shared" si="9"/>
        <v>415171.45106118626</v>
      </c>
    </row>
    <row r="152" spans="1:14" x14ac:dyDescent="0.2">
      <c r="A152" s="202">
        <f t="shared" si="10"/>
        <v>2020</v>
      </c>
      <c r="B152" s="202">
        <f t="shared" si="11"/>
        <v>6</v>
      </c>
      <c r="C152" s="41">
        <f>'Fl Keys- FR vs PR'!$E110</f>
        <v>19379.66145975922</v>
      </c>
      <c r="D152" s="1">
        <f t="shared" si="12"/>
        <v>-21060</v>
      </c>
      <c r="E152" s="164">
        <f>Summary_NEL!E152</f>
        <v>363884.44848469429</v>
      </c>
      <c r="F152" s="1">
        <f t="shared" si="13"/>
        <v>-531.08699999999999</v>
      </c>
      <c r="G152" s="164">
        <f>+Seminole!C140</f>
        <v>70400</v>
      </c>
      <c r="H152" s="41"/>
      <c r="I152" s="1"/>
      <c r="J152" s="1"/>
      <c r="K152" s="1"/>
      <c r="L152" s="1">
        <f t="shared" si="8"/>
        <v>432073.02294445352</v>
      </c>
      <c r="N152" s="1">
        <f t="shared" si="9"/>
        <v>434239.44848469429</v>
      </c>
    </row>
    <row r="153" spans="1:14" x14ac:dyDescent="0.2">
      <c r="A153" s="202">
        <f t="shared" si="10"/>
        <v>2020</v>
      </c>
      <c r="B153" s="202">
        <f t="shared" si="11"/>
        <v>7</v>
      </c>
      <c r="C153" s="41">
        <f>'Fl Keys- FR vs PR'!$E111</f>
        <v>21647.372515533585</v>
      </c>
      <c r="D153" s="1">
        <f t="shared" si="12"/>
        <v>-22140</v>
      </c>
      <c r="E153" s="164">
        <f>Summary_NEL!E153</f>
        <v>376295.41663624212</v>
      </c>
      <c r="F153" s="1">
        <f t="shared" si="13"/>
        <v>-540.61865999999998</v>
      </c>
      <c r="G153" s="164">
        <f>+Seminole!C141</f>
        <v>73600</v>
      </c>
      <c r="H153" s="41"/>
      <c r="I153" s="1"/>
      <c r="J153" s="1"/>
      <c r="K153" s="1"/>
      <c r="L153" s="1">
        <f t="shared" si="8"/>
        <v>448862.17049177573</v>
      </c>
      <c r="N153" s="1">
        <f t="shared" si="9"/>
        <v>449850.41663624212</v>
      </c>
    </row>
    <row r="154" spans="1:14" s="67" customFormat="1" x14ac:dyDescent="0.2">
      <c r="A154" s="202">
        <f t="shared" si="10"/>
        <v>2020</v>
      </c>
      <c r="B154" s="202">
        <f t="shared" si="11"/>
        <v>8</v>
      </c>
      <c r="C154" s="41">
        <f>'Fl Keys- FR vs PR'!$E112</f>
        <v>20456.687796839702</v>
      </c>
      <c r="D154" s="1">
        <f t="shared" si="12"/>
        <v>-22815</v>
      </c>
      <c r="E154" s="164">
        <f>Summary_NEL!E154</f>
        <v>376147.04669237061</v>
      </c>
      <c r="F154" s="1">
        <f t="shared" si="13"/>
        <v>-502.01190000000003</v>
      </c>
      <c r="G154" s="164">
        <f>+Seminole!C142</f>
        <v>67200</v>
      </c>
      <c r="H154" s="41"/>
      <c r="I154" s="66"/>
      <c r="J154" s="66"/>
      <c r="K154" s="66"/>
      <c r="L154" s="1">
        <f t="shared" si="8"/>
        <v>440486.72258921032</v>
      </c>
      <c r="N154" s="1">
        <f>E154+G154-45</f>
        <v>443302.04669237061</v>
      </c>
    </row>
    <row r="155" spans="1:14" x14ac:dyDescent="0.2">
      <c r="A155" s="202">
        <f t="shared" si="10"/>
        <v>2020</v>
      </c>
      <c r="B155" s="202">
        <f t="shared" si="11"/>
        <v>9</v>
      </c>
      <c r="C155" s="41">
        <f>'Fl Keys- FR vs PR'!$E113</f>
        <v>16532.693620560807</v>
      </c>
      <c r="D155" s="1">
        <f t="shared" si="12"/>
        <v>-21060</v>
      </c>
      <c r="E155" s="164">
        <f>Summary_NEL!E155</f>
        <v>358631.48614568188</v>
      </c>
      <c r="F155" s="1">
        <f t="shared" si="13"/>
        <v>-500.28677999999996</v>
      </c>
      <c r="G155" s="164">
        <f>+Seminole!C143</f>
        <v>70400</v>
      </c>
      <c r="H155" s="41"/>
      <c r="I155" s="1"/>
      <c r="J155" s="1"/>
      <c r="K155" s="1"/>
      <c r="L155" s="1">
        <f t="shared" si="8"/>
        <v>424003.89298624266</v>
      </c>
      <c r="N155" s="1">
        <f t="shared" si="9"/>
        <v>428986.48614568188</v>
      </c>
    </row>
    <row r="156" spans="1:14" x14ac:dyDescent="0.2">
      <c r="A156" s="202">
        <f t="shared" si="10"/>
        <v>2020</v>
      </c>
      <c r="B156" s="202">
        <f t="shared" si="11"/>
        <v>10</v>
      </c>
      <c r="C156" s="41">
        <f>'Fl Keys- FR vs PR'!$E114</f>
        <v>16042.478249800319</v>
      </c>
      <c r="D156" s="1">
        <f t="shared" si="12"/>
        <v>-19395</v>
      </c>
      <c r="E156" s="164">
        <f>Summary_NEL!E156</f>
        <v>332335.66047073749</v>
      </c>
      <c r="F156" s="1">
        <f t="shared" si="13"/>
        <v>-455.32223999999997</v>
      </c>
      <c r="G156" s="164">
        <f>+Seminole!C144</f>
        <v>70400</v>
      </c>
      <c r="H156" s="41"/>
      <c r="I156" s="1"/>
      <c r="J156" s="1"/>
      <c r="K156" s="1"/>
      <c r="L156" s="1">
        <f t="shared" si="8"/>
        <v>398927.81648053782</v>
      </c>
      <c r="N156" s="1">
        <f t="shared" si="9"/>
        <v>402690.66047073749</v>
      </c>
    </row>
    <row r="157" spans="1:14" x14ac:dyDescent="0.2">
      <c r="A157" s="202">
        <f t="shared" si="10"/>
        <v>2020</v>
      </c>
      <c r="B157" s="202">
        <f t="shared" si="11"/>
        <v>11</v>
      </c>
      <c r="C157" s="41">
        <f>'Fl Keys- FR vs PR'!$E115</f>
        <v>11934.298619583671</v>
      </c>
      <c r="D157" s="1">
        <f t="shared" si="12"/>
        <v>-16560</v>
      </c>
      <c r="E157" s="164">
        <f>Summary_NEL!E157</f>
        <v>300143.06644961867</v>
      </c>
      <c r="F157" s="1">
        <f t="shared" si="13"/>
        <v>-453.79331999999999</v>
      </c>
      <c r="G157" s="164">
        <f>+Seminole!C145</f>
        <v>67200</v>
      </c>
      <c r="H157" s="41"/>
      <c r="I157" s="1"/>
      <c r="J157" s="1"/>
      <c r="K157" s="1"/>
      <c r="L157" s="1">
        <f t="shared" si="8"/>
        <v>362263.57174920233</v>
      </c>
      <c r="N157" s="1">
        <f t="shared" si="9"/>
        <v>367298.06644961867</v>
      </c>
    </row>
    <row r="158" spans="1:14" x14ac:dyDescent="0.2">
      <c r="A158" s="202">
        <f t="shared" si="10"/>
        <v>2020</v>
      </c>
      <c r="B158" s="202">
        <f t="shared" si="11"/>
        <v>12</v>
      </c>
      <c r="C158" s="41">
        <f>'Fl Keys- FR vs PR'!$E116</f>
        <v>12780.579979979593</v>
      </c>
      <c r="D158" s="1">
        <f t="shared" si="12"/>
        <v>-16110</v>
      </c>
      <c r="E158" s="164">
        <f>Summary_NEL!E158</f>
        <v>307254.77068160381</v>
      </c>
      <c r="F158" s="1">
        <f t="shared" si="13"/>
        <v>-594.61800000000005</v>
      </c>
      <c r="G158" s="164">
        <f>+Seminole!C146</f>
        <v>73600</v>
      </c>
      <c r="H158" s="41"/>
      <c r="I158" s="1"/>
      <c r="J158" s="1"/>
      <c r="K158" s="1"/>
      <c r="L158" s="1">
        <f t="shared" si="8"/>
        <v>376930.7326615834</v>
      </c>
      <c r="M158" s="46"/>
      <c r="N158" s="1">
        <f t="shared" si="9"/>
        <v>380809.77068160381</v>
      </c>
    </row>
    <row r="159" spans="1:14" x14ac:dyDescent="0.2">
      <c r="A159" s="202">
        <f t="shared" si="10"/>
        <v>2021</v>
      </c>
      <c r="B159" s="202">
        <f t="shared" si="11"/>
        <v>1</v>
      </c>
      <c r="C159" s="41">
        <f>'Fl Keys- FR vs PR'!$E117</f>
        <v>13144.886468288962</v>
      </c>
      <c r="D159" s="1">
        <f t="shared" si="12"/>
        <v>-16110</v>
      </c>
      <c r="E159" s="164">
        <f>Summary_NEL!E159</f>
        <v>333530.68681193335</v>
      </c>
      <c r="F159" s="1">
        <f t="shared" si="13"/>
        <v>-495.65699999999998</v>
      </c>
      <c r="G159" s="164">
        <f>+Seminole!C147</f>
        <v>67200</v>
      </c>
      <c r="H159" s="41"/>
      <c r="I159" s="1"/>
      <c r="J159" s="1"/>
      <c r="K159" s="1"/>
      <c r="L159" s="1">
        <f t="shared" si="8"/>
        <v>397269.9162802223</v>
      </c>
      <c r="N159" s="1">
        <f t="shared" si="9"/>
        <v>400685.68681193335</v>
      </c>
    </row>
    <row r="160" spans="1:14" x14ac:dyDescent="0.2">
      <c r="A160" s="202">
        <f t="shared" si="10"/>
        <v>2021</v>
      </c>
      <c r="B160" s="202">
        <f t="shared" si="11"/>
        <v>2</v>
      </c>
      <c r="C160" s="41">
        <f>'Fl Keys- FR vs PR'!$E118</f>
        <v>14711.222735639945</v>
      </c>
      <c r="D160" s="1">
        <f t="shared" si="12"/>
        <v>-15615</v>
      </c>
      <c r="E160" s="164">
        <f>Summary_NEL!E160</f>
        <v>306019.56924241624</v>
      </c>
      <c r="F160" s="1">
        <f t="shared" si="13"/>
        <v>-262.108</v>
      </c>
      <c r="G160" s="164">
        <f>+Seminole!C148</f>
        <v>64000</v>
      </c>
      <c r="H160" s="41"/>
      <c r="I160" s="1"/>
      <c r="J160" s="1"/>
      <c r="K160" s="1"/>
      <c r="L160" s="1">
        <f t="shared" si="8"/>
        <v>368853.68397805619</v>
      </c>
      <c r="N160" s="1">
        <f t="shared" si="9"/>
        <v>369974.56924241624</v>
      </c>
    </row>
    <row r="161" spans="1:14" x14ac:dyDescent="0.2">
      <c r="A161" s="202">
        <f t="shared" si="10"/>
        <v>2021</v>
      </c>
      <c r="B161" s="202">
        <f t="shared" si="11"/>
        <v>3</v>
      </c>
      <c r="C161" s="41">
        <f>'Fl Keys- FR vs PR'!$E119</f>
        <v>15040.607035523426</v>
      </c>
      <c r="D161" s="1">
        <f t="shared" si="12"/>
        <v>-17100</v>
      </c>
      <c r="E161" s="164">
        <f>Summary_NEL!E161</f>
        <v>309440.9848857976</v>
      </c>
      <c r="F161" s="1">
        <f t="shared" si="13"/>
        <v>-399.06799999999998</v>
      </c>
      <c r="G161" s="164">
        <f>+Seminole!C149</f>
        <v>73600</v>
      </c>
      <c r="H161" s="41"/>
      <c r="I161" s="1"/>
      <c r="J161" s="1"/>
      <c r="K161" s="1"/>
      <c r="L161" s="1">
        <f t="shared" si="8"/>
        <v>380582.52392132097</v>
      </c>
      <c r="N161" s="1">
        <f t="shared" si="9"/>
        <v>382995.9848857976</v>
      </c>
    </row>
    <row r="162" spans="1:14" x14ac:dyDescent="0.2">
      <c r="A162" s="202">
        <f t="shared" si="10"/>
        <v>2021</v>
      </c>
      <c r="B162" s="202">
        <f t="shared" si="11"/>
        <v>4</v>
      </c>
      <c r="C162" s="41">
        <f>'Fl Keys- FR vs PR'!$E120</f>
        <v>15594.198410936755</v>
      </c>
      <c r="D162" s="1">
        <f t="shared" si="12"/>
        <v>-17235</v>
      </c>
      <c r="E162" s="164">
        <f>Summary_NEL!E162</f>
        <v>315564.36067206663</v>
      </c>
      <c r="F162" s="1">
        <f t="shared" si="13"/>
        <v>-563.31700000000001</v>
      </c>
      <c r="G162" s="164">
        <f>+Seminole!C150</f>
        <v>70400</v>
      </c>
      <c r="H162" s="41"/>
      <c r="I162" s="1"/>
      <c r="J162" s="1"/>
      <c r="K162" s="1"/>
      <c r="L162" s="1">
        <f t="shared" si="8"/>
        <v>383760.2420830034</v>
      </c>
      <c r="N162" s="1">
        <f t="shared" si="9"/>
        <v>385919.36067206663</v>
      </c>
    </row>
    <row r="163" spans="1:14" x14ac:dyDescent="0.2">
      <c r="A163" s="202">
        <f t="shared" si="10"/>
        <v>2021</v>
      </c>
      <c r="B163" s="202">
        <f t="shared" si="11"/>
        <v>5</v>
      </c>
      <c r="C163" s="41">
        <f>'Fl Keys- FR vs PR'!$E121</f>
        <v>18052.145123153612</v>
      </c>
      <c r="D163" s="1">
        <f t="shared" si="12"/>
        <v>-20115</v>
      </c>
      <c r="E163" s="164">
        <f>Summary_NEL!E163</f>
        <v>350313.96261271759</v>
      </c>
      <c r="F163" s="1">
        <f t="shared" si="13"/>
        <v>-547.91300000000001</v>
      </c>
      <c r="G163" s="164">
        <f>+Seminole!C151</f>
        <v>67200</v>
      </c>
      <c r="H163" s="41"/>
      <c r="I163" s="1"/>
      <c r="J163" s="1"/>
      <c r="K163" s="1"/>
      <c r="L163" s="1">
        <f t="shared" si="8"/>
        <v>414903.19473587122</v>
      </c>
      <c r="N163" s="1">
        <f t="shared" si="9"/>
        <v>417468.96261271759</v>
      </c>
    </row>
    <row r="164" spans="1:14" x14ac:dyDescent="0.2">
      <c r="A164" s="202">
        <f t="shared" si="10"/>
        <v>2021</v>
      </c>
      <c r="B164" s="202">
        <f t="shared" si="11"/>
        <v>6</v>
      </c>
      <c r="C164" s="41">
        <f>'Fl Keys- FR vs PR'!$E122</f>
        <v>20019.124793166942</v>
      </c>
      <c r="D164" s="1">
        <f t="shared" si="12"/>
        <v>-21060</v>
      </c>
      <c r="E164" s="164">
        <f>Summary_NEL!E164</f>
        <v>365389.85953187157</v>
      </c>
      <c r="F164" s="1">
        <f t="shared" si="13"/>
        <v>-531.08699999999999</v>
      </c>
      <c r="G164" s="1">
        <v>0</v>
      </c>
      <c r="H164" s="41"/>
      <c r="I164" s="1"/>
      <c r="J164" s="1"/>
      <c r="K164" s="1"/>
      <c r="L164" s="1">
        <f t="shared" si="8"/>
        <v>363817.8973250385</v>
      </c>
      <c r="N164" s="1">
        <f t="shared" si="9"/>
        <v>365344.85953187157</v>
      </c>
    </row>
    <row r="165" spans="1:14" x14ac:dyDescent="0.2">
      <c r="A165" s="202">
        <f t="shared" si="10"/>
        <v>2021</v>
      </c>
      <c r="B165" s="202">
        <f t="shared" si="11"/>
        <v>7</v>
      </c>
      <c r="C165" s="41">
        <f>'Fl Keys- FR vs PR'!$E123</f>
        <v>22344.332050966928</v>
      </c>
      <c r="D165" s="1">
        <f t="shared" si="12"/>
        <v>-22140</v>
      </c>
      <c r="E165" s="164">
        <f>Summary_NEL!E165</f>
        <v>377429.99663191818</v>
      </c>
      <c r="F165" s="1">
        <f t="shared" si="13"/>
        <v>-540.61865999999998</v>
      </c>
      <c r="G165" s="1">
        <v>0</v>
      </c>
      <c r="H165" s="41"/>
      <c r="I165" s="1"/>
      <c r="J165" s="1"/>
      <c r="K165" s="1"/>
      <c r="L165" s="1">
        <f t="shared" si="8"/>
        <v>377093.71002288512</v>
      </c>
      <c r="N165" s="1">
        <f t="shared" si="9"/>
        <v>377384.99663191818</v>
      </c>
    </row>
    <row r="166" spans="1:14" s="67" customFormat="1" x14ac:dyDescent="0.2">
      <c r="A166" s="202">
        <f t="shared" si="10"/>
        <v>2021</v>
      </c>
      <c r="B166" s="202">
        <f t="shared" si="11"/>
        <v>8</v>
      </c>
      <c r="C166" s="41">
        <f>'Fl Keys- FR vs PR'!$E124</f>
        <v>21140.751837325355</v>
      </c>
      <c r="D166" s="1">
        <f t="shared" si="12"/>
        <v>-22815</v>
      </c>
      <c r="E166" s="164">
        <f>Summary_NEL!E166</f>
        <v>377221.54336433526</v>
      </c>
      <c r="F166" s="1">
        <f t="shared" si="13"/>
        <v>-502.01190000000003</v>
      </c>
      <c r="G166" s="1">
        <v>0</v>
      </c>
      <c r="H166" s="41"/>
      <c r="I166" s="66"/>
      <c r="J166" s="66"/>
      <c r="K166" s="66"/>
      <c r="L166" s="1">
        <f t="shared" si="8"/>
        <v>375045.28330166062</v>
      </c>
      <c r="N166" s="1">
        <f t="shared" si="9"/>
        <v>377176.54336433526</v>
      </c>
    </row>
    <row r="167" spans="1:14" x14ac:dyDescent="0.2">
      <c r="A167" s="202">
        <f t="shared" si="10"/>
        <v>2021</v>
      </c>
      <c r="B167" s="202">
        <f t="shared" si="11"/>
        <v>9</v>
      </c>
      <c r="C167" s="41">
        <f>'Fl Keys- FR vs PR'!$E125</f>
        <v>17115.70278228075</v>
      </c>
      <c r="D167" s="1">
        <f t="shared" si="12"/>
        <v>-21060</v>
      </c>
      <c r="E167" s="164">
        <f>Summary_NEL!E167</f>
        <v>359971.66100105381</v>
      </c>
      <c r="F167" s="1">
        <f t="shared" si="13"/>
        <v>-500.28677999999996</v>
      </c>
      <c r="G167" s="1">
        <v>0</v>
      </c>
      <c r="H167" s="41"/>
      <c r="I167" s="1"/>
      <c r="J167" s="1"/>
      <c r="K167" s="1"/>
      <c r="L167" s="1">
        <f t="shared" si="8"/>
        <v>355527.07700333453</v>
      </c>
      <c r="N167" s="1">
        <f t="shared" si="9"/>
        <v>359926.66100105381</v>
      </c>
    </row>
    <row r="168" spans="1:14" x14ac:dyDescent="0.2">
      <c r="A168" s="202">
        <f t="shared" si="10"/>
        <v>2021</v>
      </c>
      <c r="B168" s="202">
        <f t="shared" si="11"/>
        <v>10</v>
      </c>
      <c r="C168" s="41">
        <f>'Fl Keys- FR vs PR'!$E126</f>
        <v>16583.574398307414</v>
      </c>
      <c r="D168" s="1">
        <f t="shared" si="12"/>
        <v>-19395</v>
      </c>
      <c r="E168" s="164">
        <f>Summary_NEL!E168</f>
        <v>334409.49884387909</v>
      </c>
      <c r="F168" s="1">
        <f t="shared" si="13"/>
        <v>-455.32223999999997</v>
      </c>
      <c r="G168" s="1">
        <v>0</v>
      </c>
      <c r="H168" s="41"/>
      <c r="I168" s="1"/>
      <c r="J168" s="1"/>
      <c r="K168" s="1"/>
      <c r="L168" s="1">
        <f t="shared" si="8"/>
        <v>331142.7510021865</v>
      </c>
      <c r="N168" s="1">
        <f t="shared" si="9"/>
        <v>334364.49884387909</v>
      </c>
    </row>
    <row r="169" spans="1:14" x14ac:dyDescent="0.2">
      <c r="A169" s="202">
        <f t="shared" si="10"/>
        <v>2021</v>
      </c>
      <c r="B169" s="202">
        <f t="shared" si="11"/>
        <v>11</v>
      </c>
      <c r="C169" s="41">
        <f>'Fl Keys- FR vs PR'!$E127</f>
        <v>12373.126051127103</v>
      </c>
      <c r="D169" s="1">
        <f t="shared" si="12"/>
        <v>-16560</v>
      </c>
      <c r="E169" s="164">
        <f>Summary_NEL!E169</f>
        <v>303314.40413967392</v>
      </c>
      <c r="F169" s="1">
        <f t="shared" si="13"/>
        <v>-453.79331999999999</v>
      </c>
      <c r="G169" s="1">
        <v>0</v>
      </c>
      <c r="H169" s="41"/>
      <c r="I169" s="1"/>
      <c r="J169" s="1"/>
      <c r="K169" s="1"/>
      <c r="L169" s="1">
        <f t="shared" si="8"/>
        <v>298673.73687080102</v>
      </c>
      <c r="N169" s="1">
        <f t="shared" si="9"/>
        <v>303269.40413967392</v>
      </c>
    </row>
    <row r="170" spans="1:14" x14ac:dyDescent="0.2">
      <c r="A170" s="202">
        <f t="shared" si="10"/>
        <v>2021</v>
      </c>
      <c r="B170" s="202">
        <f t="shared" si="11"/>
        <v>12</v>
      </c>
      <c r="C170" s="41">
        <f>'Fl Keys- FR vs PR'!$E128</f>
        <v>13240.93101013884</v>
      </c>
      <c r="D170" s="1">
        <f t="shared" si="12"/>
        <v>-16110</v>
      </c>
      <c r="E170" s="164">
        <f>Summary_NEL!E170</f>
        <v>310911.99445801799</v>
      </c>
      <c r="F170" s="1">
        <f t="shared" si="13"/>
        <v>-594.61800000000005</v>
      </c>
      <c r="G170" s="1">
        <v>0</v>
      </c>
      <c r="H170" s="41"/>
      <c r="I170" s="1"/>
      <c r="J170" s="1"/>
      <c r="K170" s="1"/>
      <c r="L170" s="1">
        <f t="shared" si="8"/>
        <v>307448.3074681568</v>
      </c>
      <c r="M170" s="46"/>
      <c r="N170" s="1">
        <f t="shared" si="9"/>
        <v>310866.99445801799</v>
      </c>
    </row>
    <row r="171" spans="1:14" x14ac:dyDescent="0.2">
      <c r="A171" s="202">
        <f t="shared" si="10"/>
        <v>2022</v>
      </c>
      <c r="B171" s="202">
        <f t="shared" si="11"/>
        <v>1</v>
      </c>
      <c r="C171" s="41">
        <f>'Fl Keys- FR vs PR'!$E129</f>
        <v>13602.683649504914</v>
      </c>
      <c r="D171" s="1">
        <f t="shared" si="12"/>
        <v>-16110</v>
      </c>
      <c r="E171" s="164">
        <f>Summary_NEL!E171</f>
        <v>337431.88689207943</v>
      </c>
      <c r="F171" s="1">
        <f t="shared" si="13"/>
        <v>-495.65699999999998</v>
      </c>
      <c r="G171" s="1">
        <v>0</v>
      </c>
      <c r="H171" s="41"/>
      <c r="I171" s="1"/>
      <c r="J171" s="1"/>
      <c r="K171" s="1"/>
      <c r="L171" s="1">
        <f t="shared" si="8"/>
        <v>334428.91354158433</v>
      </c>
      <c r="N171" s="1">
        <f t="shared" si="9"/>
        <v>337386.88689207943</v>
      </c>
    </row>
    <row r="172" spans="1:14" x14ac:dyDescent="0.2">
      <c r="A172" s="202">
        <f t="shared" si="10"/>
        <v>2022</v>
      </c>
      <c r="B172" s="202">
        <f t="shared" si="11"/>
        <v>2</v>
      </c>
      <c r="C172" s="41">
        <f>'Fl Keys- FR vs PR'!$E130</f>
        <v>15149.954158922366</v>
      </c>
      <c r="D172" s="1">
        <f t="shared" si="12"/>
        <v>-15615</v>
      </c>
      <c r="E172" s="164">
        <f>Summary_NEL!E172</f>
        <v>309879.52578310098</v>
      </c>
      <c r="F172" s="1">
        <f t="shared" si="13"/>
        <v>-262.108</v>
      </c>
      <c r="G172" s="1">
        <v>0</v>
      </c>
      <c r="H172" s="41"/>
      <c r="I172" s="1"/>
      <c r="J172" s="1"/>
      <c r="K172" s="1"/>
      <c r="L172" s="1">
        <f t="shared" si="8"/>
        <v>309152.37194202334</v>
      </c>
      <c r="N172" s="1">
        <f t="shared" si="9"/>
        <v>309834.52578310098</v>
      </c>
    </row>
    <row r="173" spans="1:14" x14ac:dyDescent="0.2">
      <c r="A173" s="202">
        <f t="shared" si="10"/>
        <v>2022</v>
      </c>
      <c r="B173" s="202">
        <f t="shared" si="11"/>
        <v>3</v>
      </c>
      <c r="C173" s="41">
        <f>'Fl Keys- FR vs PR'!$E131</f>
        <v>15534.604473275263</v>
      </c>
      <c r="D173" s="1">
        <f t="shared" si="12"/>
        <v>-17100</v>
      </c>
      <c r="E173" s="164">
        <f>Summary_NEL!E173</f>
        <v>313024.47824005131</v>
      </c>
      <c r="F173" s="1">
        <f t="shared" si="13"/>
        <v>-399.06799999999998</v>
      </c>
      <c r="G173" s="1">
        <v>0</v>
      </c>
      <c r="H173" s="41"/>
      <c r="I173" s="1"/>
      <c r="J173" s="1"/>
      <c r="K173" s="1"/>
      <c r="L173" s="1">
        <f t="shared" si="8"/>
        <v>311060.01471332653</v>
      </c>
      <c r="N173" s="1">
        <f t="shared" si="9"/>
        <v>312979.47824005131</v>
      </c>
    </row>
    <row r="174" spans="1:14" x14ac:dyDescent="0.2">
      <c r="A174" s="202">
        <f t="shared" si="10"/>
        <v>2022</v>
      </c>
      <c r="B174" s="202">
        <f t="shared" si="11"/>
        <v>4</v>
      </c>
      <c r="C174" s="41">
        <f>'Fl Keys- FR vs PR'!$E132</f>
        <v>16112.079448714125</v>
      </c>
      <c r="D174" s="1">
        <f t="shared" si="12"/>
        <v>-17235</v>
      </c>
      <c r="E174" s="164">
        <f>Summary_NEL!E174</f>
        <v>318790.07097744866</v>
      </c>
      <c r="F174" s="1">
        <f t="shared" si="13"/>
        <v>-563.31700000000001</v>
      </c>
      <c r="G174" s="1">
        <v>0</v>
      </c>
      <c r="H174" s="41"/>
      <c r="I174" s="1"/>
      <c r="J174" s="1"/>
      <c r="K174" s="1"/>
      <c r="L174" s="1">
        <f t="shared" si="8"/>
        <v>317103.83342616278</v>
      </c>
      <c r="N174" s="1">
        <f t="shared" si="9"/>
        <v>318745.07097744866</v>
      </c>
    </row>
    <row r="175" spans="1:14" x14ac:dyDescent="0.2">
      <c r="A175" s="202">
        <f t="shared" si="10"/>
        <v>2022</v>
      </c>
      <c r="B175" s="202">
        <f t="shared" si="11"/>
        <v>5</v>
      </c>
      <c r="C175" s="41">
        <f>'Fl Keys- FR vs PR'!$E133</f>
        <v>18644.091907471367</v>
      </c>
      <c r="D175" s="1">
        <f t="shared" si="12"/>
        <v>-20115</v>
      </c>
      <c r="E175" s="164">
        <f>Summary_NEL!E175</f>
        <v>352844.22626392549</v>
      </c>
      <c r="F175" s="1">
        <f t="shared" si="13"/>
        <v>-547.91300000000001</v>
      </c>
      <c r="G175" s="1">
        <v>0</v>
      </c>
      <c r="H175" s="41"/>
      <c r="I175" s="1"/>
      <c r="J175" s="1"/>
      <c r="K175" s="1"/>
      <c r="L175" s="1">
        <f t="shared" si="8"/>
        <v>350825.40517139685</v>
      </c>
      <c r="N175" s="1">
        <f t="shared" si="9"/>
        <v>352799.22626392549</v>
      </c>
    </row>
    <row r="176" spans="1:14" x14ac:dyDescent="0.2">
      <c r="A176" s="202">
        <f t="shared" si="10"/>
        <v>2022</v>
      </c>
      <c r="B176" s="202">
        <f t="shared" si="11"/>
        <v>6</v>
      </c>
      <c r="C176" s="41">
        <f>'Fl Keys- FR vs PR'!$E134</f>
        <v>20669.749894732704</v>
      </c>
      <c r="D176" s="1">
        <f t="shared" si="12"/>
        <v>-21060</v>
      </c>
      <c r="E176" s="164">
        <f>Summary_NEL!E176</f>
        <v>367741.64521838102</v>
      </c>
      <c r="F176" s="1">
        <f t="shared" si="13"/>
        <v>-531.08699999999999</v>
      </c>
      <c r="G176" s="1">
        <v>0</v>
      </c>
      <c r="H176" s="41"/>
      <c r="I176" s="1"/>
      <c r="J176" s="1"/>
      <c r="K176" s="1"/>
      <c r="L176" s="1">
        <f t="shared" si="8"/>
        <v>366820.30811311374</v>
      </c>
      <c r="N176" s="1">
        <f t="shared" si="9"/>
        <v>367696.64521838102</v>
      </c>
    </row>
    <row r="177" spans="1:14" x14ac:dyDescent="0.2">
      <c r="A177" s="202">
        <f t="shared" si="10"/>
        <v>2022</v>
      </c>
      <c r="B177" s="202">
        <f t="shared" si="11"/>
        <v>7</v>
      </c>
      <c r="C177" s="41">
        <f>'Fl Keys- FR vs PR'!$E135</f>
        <v>23053.556072809632</v>
      </c>
      <c r="D177" s="1">
        <f t="shared" si="12"/>
        <v>-22140</v>
      </c>
      <c r="E177" s="164">
        <f>Summary_NEL!E177</f>
        <v>379557.33491047821</v>
      </c>
      <c r="F177" s="1">
        <f t="shared" si="13"/>
        <v>-540.61865999999998</v>
      </c>
      <c r="G177" s="1">
        <v>0</v>
      </c>
      <c r="H177" s="41"/>
      <c r="I177" s="1"/>
      <c r="J177" s="1"/>
      <c r="K177" s="1"/>
      <c r="L177" s="1">
        <f t="shared" si="8"/>
        <v>379930.27232328785</v>
      </c>
      <c r="N177" s="1">
        <f>E177+G177-45</f>
        <v>379512.33491047821</v>
      </c>
    </row>
    <row r="178" spans="1:14" s="67" customFormat="1" x14ac:dyDescent="0.2">
      <c r="A178" s="202">
        <f t="shared" si="10"/>
        <v>2022</v>
      </c>
      <c r="B178" s="202">
        <f t="shared" si="11"/>
        <v>8</v>
      </c>
      <c r="C178" s="41">
        <f>'Fl Keys- FR vs PR'!$E136</f>
        <v>21836.851265228805</v>
      </c>
      <c r="D178" s="1">
        <f t="shared" si="12"/>
        <v>-22815</v>
      </c>
      <c r="E178" s="164">
        <f>Summary_NEL!E178</f>
        <v>379336.47182281176</v>
      </c>
      <c r="F178" s="1">
        <f t="shared" si="13"/>
        <v>-502.01190000000003</v>
      </c>
      <c r="G178" s="1">
        <v>0</v>
      </c>
      <c r="H178" s="41"/>
      <c r="I178" s="66"/>
      <c r="J178" s="66"/>
      <c r="K178" s="66"/>
      <c r="L178" s="1">
        <f t="shared" si="8"/>
        <v>377856.31118804059</v>
      </c>
      <c r="N178" s="1">
        <f t="shared" si="9"/>
        <v>379291.47182281176</v>
      </c>
    </row>
    <row r="179" spans="1:14" x14ac:dyDescent="0.2">
      <c r="A179" s="202">
        <f t="shared" si="10"/>
        <v>2022</v>
      </c>
      <c r="B179" s="202">
        <f t="shared" si="11"/>
        <v>9</v>
      </c>
      <c r="C179" s="41">
        <f>'Fl Keys- FR vs PR'!$E137</f>
        <v>17709.00470448516</v>
      </c>
      <c r="D179" s="1">
        <f t="shared" si="12"/>
        <v>-21060</v>
      </c>
      <c r="E179" s="164">
        <f>Summary_NEL!E179</f>
        <v>362366.01497889834</v>
      </c>
      <c r="F179" s="1">
        <f t="shared" si="13"/>
        <v>-500.28677999999996</v>
      </c>
      <c r="G179" s="1">
        <v>0</v>
      </c>
      <c r="H179" s="41"/>
      <c r="I179" s="1"/>
      <c r="J179" s="1"/>
      <c r="K179" s="1"/>
      <c r="L179" s="1">
        <f t="shared" si="8"/>
        <v>358514.7329033835</v>
      </c>
      <c r="N179" s="1">
        <f t="shared" si="9"/>
        <v>362321.01497889834</v>
      </c>
    </row>
    <row r="180" spans="1:14" x14ac:dyDescent="0.2">
      <c r="A180" s="202">
        <f t="shared" si="10"/>
        <v>2022</v>
      </c>
      <c r="B180" s="202">
        <f t="shared" si="11"/>
        <v>10</v>
      </c>
      <c r="C180" s="41">
        <f>'Fl Keys- FR vs PR'!$E138</f>
        <v>17134.190206079584</v>
      </c>
      <c r="D180" s="1">
        <f t="shared" si="12"/>
        <v>-19395</v>
      </c>
      <c r="E180" s="164">
        <f>Summary_NEL!E180</f>
        <v>337389.05003105197</v>
      </c>
      <c r="F180" s="1">
        <f t="shared" si="13"/>
        <v>-455.32223999999997</v>
      </c>
      <c r="G180" s="1">
        <v>0</v>
      </c>
      <c r="H180" s="41"/>
      <c r="I180" s="1"/>
      <c r="J180" s="1"/>
      <c r="K180" s="1"/>
      <c r="L180" s="1">
        <f t="shared" si="8"/>
        <v>334672.91799713153</v>
      </c>
      <c r="N180" s="1">
        <f t="shared" si="9"/>
        <v>337344.05003105197</v>
      </c>
    </row>
    <row r="181" spans="1:14" x14ac:dyDescent="0.2">
      <c r="A181" s="202">
        <f t="shared" si="10"/>
        <v>2022</v>
      </c>
      <c r="B181" s="202">
        <f t="shared" si="11"/>
        <v>11</v>
      </c>
      <c r="C181" s="41">
        <f>'Fl Keys- FR vs PR'!$E139</f>
        <v>12819.773007702504</v>
      </c>
      <c r="D181" s="1">
        <f t="shared" si="12"/>
        <v>-16560</v>
      </c>
      <c r="E181" s="164">
        <f>Summary_NEL!E181</f>
        <v>307125.36215884419</v>
      </c>
      <c r="F181" s="1">
        <f t="shared" si="13"/>
        <v>-453.79331999999999</v>
      </c>
      <c r="G181" s="1">
        <v>0</v>
      </c>
      <c r="H181" s="41"/>
      <c r="I181" s="1"/>
      <c r="J181" s="1"/>
      <c r="K181" s="1"/>
      <c r="L181" s="1">
        <f t="shared" si="8"/>
        <v>302931.34184654668</v>
      </c>
      <c r="N181" s="1">
        <f t="shared" si="9"/>
        <v>307080.36215884419</v>
      </c>
    </row>
    <row r="182" spans="1:14" x14ac:dyDescent="0.2">
      <c r="A182" s="202">
        <f t="shared" si="10"/>
        <v>2022</v>
      </c>
      <c r="B182" s="202">
        <f t="shared" si="11"/>
        <v>12</v>
      </c>
      <c r="C182" s="41">
        <f>'Fl Keys- FR vs PR'!$E140</f>
        <v>13709.373959798548</v>
      </c>
      <c r="D182" s="1">
        <f t="shared" si="12"/>
        <v>-16110</v>
      </c>
      <c r="E182" s="164">
        <f>Summary_NEL!E182</f>
        <v>315045.16663238552</v>
      </c>
      <c r="F182" s="1">
        <f t="shared" si="13"/>
        <v>-594.61800000000005</v>
      </c>
      <c r="G182" s="1">
        <v>0</v>
      </c>
      <c r="H182" s="41"/>
      <c r="I182" s="1"/>
      <c r="J182" s="1"/>
      <c r="K182" s="1"/>
      <c r="L182" s="1">
        <f t="shared" si="8"/>
        <v>312049.92259218404</v>
      </c>
      <c r="M182" s="46"/>
      <c r="N182" s="1">
        <f t="shared" si="9"/>
        <v>315000.16663238552</v>
      </c>
    </row>
    <row r="183" spans="1:14" x14ac:dyDescent="0.2">
      <c r="A183" s="202">
        <f t="shared" si="10"/>
        <v>2023</v>
      </c>
      <c r="B183" s="202">
        <f t="shared" si="11"/>
        <v>1</v>
      </c>
      <c r="C183" s="41">
        <f>'Fl Keys- FR vs PR'!$E141</f>
        <v>14068.561307266071</v>
      </c>
      <c r="D183" s="1">
        <f t="shared" si="12"/>
        <v>-16110</v>
      </c>
      <c r="E183" s="164">
        <f>Summary_NEL!E183</f>
        <v>341801.99186742632</v>
      </c>
      <c r="F183" s="1">
        <f t="shared" si="13"/>
        <v>-495.65699999999998</v>
      </c>
      <c r="G183" s="1">
        <v>0</v>
      </c>
      <c r="H183" s="41"/>
      <c r="I183" s="1"/>
      <c r="J183" s="1"/>
      <c r="K183" s="1"/>
      <c r="L183" s="1">
        <f t="shared" si="8"/>
        <v>339264.89617469237</v>
      </c>
      <c r="N183" s="1">
        <f t="shared" si="9"/>
        <v>341756.99186742632</v>
      </c>
    </row>
    <row r="184" spans="1:14" x14ac:dyDescent="0.2">
      <c r="A184" s="202">
        <f t="shared" si="10"/>
        <v>2023</v>
      </c>
      <c r="B184" s="202">
        <f t="shared" si="11"/>
        <v>2</v>
      </c>
      <c r="C184" s="41">
        <f>'Fl Keys- FR vs PR'!$E142</f>
        <v>15596.365180716704</v>
      </c>
      <c r="D184" s="1">
        <f t="shared" si="12"/>
        <v>-15615</v>
      </c>
      <c r="E184" s="164">
        <f>Summary_NEL!E184</f>
        <v>314249.56445232854</v>
      </c>
      <c r="F184" s="1">
        <f t="shared" si="13"/>
        <v>-262.108</v>
      </c>
      <c r="G184" s="1">
        <v>0</v>
      </c>
      <c r="H184" s="41"/>
      <c r="I184" s="1"/>
      <c r="J184" s="1"/>
      <c r="K184" s="1"/>
      <c r="L184" s="1">
        <f t="shared" si="8"/>
        <v>313968.82163304521</v>
      </c>
      <c r="N184" s="1">
        <f t="shared" si="9"/>
        <v>314204.56445232854</v>
      </c>
    </row>
    <row r="185" spans="1:14" x14ac:dyDescent="0.2">
      <c r="A185" s="202">
        <f t="shared" si="10"/>
        <v>2023</v>
      </c>
      <c r="B185" s="202">
        <f t="shared" si="11"/>
        <v>3</v>
      </c>
      <c r="C185" s="41">
        <f>'Fl Keys- FR vs PR'!$E143</f>
        <v>16037.249369880199</v>
      </c>
      <c r="D185" s="1">
        <f t="shared" si="12"/>
        <v>-17100</v>
      </c>
      <c r="E185" s="164">
        <f>Summary_NEL!E185</f>
        <v>317300.77607362467</v>
      </c>
      <c r="F185" s="1">
        <f t="shared" si="13"/>
        <v>-399.06799999999998</v>
      </c>
      <c r="G185" s="1">
        <v>0</v>
      </c>
      <c r="H185" s="41"/>
      <c r="I185" s="1"/>
      <c r="J185" s="1"/>
      <c r="K185" s="1"/>
      <c r="L185" s="1">
        <f t="shared" si="8"/>
        <v>315838.95744350483</v>
      </c>
      <c r="N185" s="1">
        <f t="shared" si="9"/>
        <v>317255.77607362467</v>
      </c>
    </row>
    <row r="186" spans="1:14" x14ac:dyDescent="0.2">
      <c r="A186" s="202">
        <f t="shared" si="10"/>
        <v>2023</v>
      </c>
      <c r="B186" s="202">
        <f t="shared" si="11"/>
        <v>4</v>
      </c>
      <c r="C186" s="41">
        <f>'Fl Keys- FR vs PR'!$E144</f>
        <v>16639.025754533883</v>
      </c>
      <c r="D186" s="1">
        <f t="shared" si="12"/>
        <v>-17235</v>
      </c>
      <c r="E186" s="164">
        <f>Summary_NEL!E186</f>
        <v>322925.96421528724</v>
      </c>
      <c r="F186" s="1">
        <f t="shared" si="13"/>
        <v>-563.31700000000001</v>
      </c>
      <c r="G186" s="1">
        <v>0</v>
      </c>
      <c r="H186" s="41"/>
      <c r="I186" s="1"/>
      <c r="J186" s="1"/>
      <c r="K186" s="1"/>
      <c r="L186" s="1">
        <f t="shared" si="8"/>
        <v>321766.67296982114</v>
      </c>
      <c r="N186" s="1">
        <f t="shared" si="9"/>
        <v>322880.96421528724</v>
      </c>
    </row>
    <row r="187" spans="1:14" x14ac:dyDescent="0.2">
      <c r="A187" s="202">
        <f t="shared" si="10"/>
        <v>2023</v>
      </c>
      <c r="B187" s="202">
        <f t="shared" si="11"/>
        <v>5</v>
      </c>
      <c r="C187" s="41">
        <f>'Fl Keys- FR vs PR'!$E145</f>
        <v>19246.405088151107</v>
      </c>
      <c r="D187" s="1">
        <f t="shared" si="12"/>
        <v>-20115</v>
      </c>
      <c r="E187" s="164">
        <f>Summary_NEL!E187</f>
        <v>356666.31845019909</v>
      </c>
      <c r="F187" s="1">
        <f t="shared" si="13"/>
        <v>-547.91300000000001</v>
      </c>
      <c r="G187" s="1">
        <v>0</v>
      </c>
      <c r="H187" s="41"/>
      <c r="I187" s="1"/>
      <c r="J187" s="1"/>
      <c r="K187" s="1"/>
      <c r="L187" s="1">
        <f t="shared" si="8"/>
        <v>355249.8105383502</v>
      </c>
      <c r="N187" s="1">
        <f t="shared" si="9"/>
        <v>356621.31845019909</v>
      </c>
    </row>
    <row r="188" spans="1:14" x14ac:dyDescent="0.2">
      <c r="A188" s="202">
        <f t="shared" si="10"/>
        <v>2023</v>
      </c>
      <c r="B188" s="202">
        <f t="shared" si="11"/>
        <v>6</v>
      </c>
      <c r="C188" s="41">
        <f>'Fl Keys- FR vs PR'!$E146</f>
        <v>21331.693305449691</v>
      </c>
      <c r="D188" s="1">
        <f t="shared" si="12"/>
        <v>-21060</v>
      </c>
      <c r="E188" s="164">
        <f>Summary_NEL!E188</f>
        <v>371370.54198179935</v>
      </c>
      <c r="F188" s="1">
        <f t="shared" si="13"/>
        <v>-531.08699999999999</v>
      </c>
      <c r="G188" s="1">
        <v>0</v>
      </c>
      <c r="H188" s="41"/>
      <c r="I188" s="1"/>
      <c r="J188" s="1"/>
      <c r="K188" s="1"/>
      <c r="L188" s="1">
        <f t="shared" si="8"/>
        <v>371111.14828724903</v>
      </c>
      <c r="N188" s="1">
        <f t="shared" si="9"/>
        <v>371325.54198179935</v>
      </c>
    </row>
    <row r="189" spans="1:14" x14ac:dyDescent="0.2">
      <c r="A189" s="202">
        <f t="shared" si="10"/>
        <v>2023</v>
      </c>
      <c r="B189" s="202">
        <f t="shared" si="11"/>
        <v>7</v>
      </c>
      <c r="C189" s="41">
        <f>'Fl Keys- FR vs PR'!$E147</f>
        <v>23775.226937251791</v>
      </c>
      <c r="D189" s="1">
        <f t="shared" si="12"/>
        <v>-22140</v>
      </c>
      <c r="E189" s="164">
        <f>Summary_NEL!E189</f>
        <v>383041.96442872746</v>
      </c>
      <c r="F189" s="1">
        <f t="shared" si="13"/>
        <v>-540.61865999999998</v>
      </c>
      <c r="G189" s="1">
        <v>0</v>
      </c>
      <c r="H189" s="41"/>
      <c r="I189" s="1"/>
      <c r="J189" s="1"/>
      <c r="K189" s="1"/>
      <c r="L189" s="1">
        <f t="shared" si="8"/>
        <v>384136.57270597928</v>
      </c>
      <c r="N189" s="1">
        <f t="shared" si="9"/>
        <v>382996.96442872746</v>
      </c>
    </row>
    <row r="190" spans="1:14" s="67" customFormat="1" x14ac:dyDescent="0.2">
      <c r="A190" s="202">
        <f t="shared" si="10"/>
        <v>2023</v>
      </c>
      <c r="B190" s="202">
        <f t="shared" si="11"/>
        <v>8</v>
      </c>
      <c r="C190" s="41">
        <f>'Fl Keys- FR vs PR'!$E148</f>
        <v>22545.155224255883</v>
      </c>
      <c r="D190" s="1">
        <f t="shared" si="12"/>
        <v>-22815</v>
      </c>
      <c r="E190" s="164">
        <f>Summary_NEL!E190</f>
        <v>382771.20712108439</v>
      </c>
      <c r="F190" s="1">
        <f t="shared" si="13"/>
        <v>-502.01190000000003</v>
      </c>
      <c r="G190" s="1">
        <v>0</v>
      </c>
      <c r="H190" s="41"/>
      <c r="I190" s="66"/>
      <c r="J190" s="66"/>
      <c r="K190" s="66"/>
      <c r="L190" s="1">
        <f t="shared" si="8"/>
        <v>381999.35044534027</v>
      </c>
      <c r="N190" s="1">
        <f t="shared" si="9"/>
        <v>382726.20712108439</v>
      </c>
    </row>
    <row r="191" spans="1:14" x14ac:dyDescent="0.2">
      <c r="A191" s="202">
        <f t="shared" si="10"/>
        <v>2023</v>
      </c>
      <c r="B191" s="202">
        <f t="shared" si="11"/>
        <v>9</v>
      </c>
      <c r="C191" s="41">
        <f>'Fl Keys- FR vs PR'!$E149</f>
        <v>18312.744169356512</v>
      </c>
      <c r="D191" s="1">
        <f t="shared" si="12"/>
        <v>-21060</v>
      </c>
      <c r="E191" s="164">
        <f>Summary_NEL!E191</f>
        <v>365927.77063096402</v>
      </c>
      <c r="F191" s="1">
        <f t="shared" si="13"/>
        <v>-500.28677999999996</v>
      </c>
      <c r="G191" s="1">
        <v>0</v>
      </c>
      <c r="H191" s="41"/>
      <c r="I191" s="1"/>
      <c r="J191" s="1"/>
      <c r="K191" s="1"/>
      <c r="L191" s="1">
        <f t="shared" si="8"/>
        <v>362680.22802032053</v>
      </c>
      <c r="N191" s="1">
        <f t="shared" si="9"/>
        <v>365882.77063096402</v>
      </c>
    </row>
    <row r="192" spans="1:14" x14ac:dyDescent="0.2">
      <c r="A192" s="202">
        <f t="shared" si="10"/>
        <v>2023</v>
      </c>
      <c r="B192" s="202">
        <f t="shared" si="11"/>
        <v>10</v>
      </c>
      <c r="C192" s="41">
        <f>'Fl Keys- FR vs PR'!$E150</f>
        <v>17694.459459809543</v>
      </c>
      <c r="D192" s="1">
        <f t="shared" si="12"/>
        <v>-19395</v>
      </c>
      <c r="E192" s="164">
        <f>Summary_NEL!E192</f>
        <v>341241.38653420832</v>
      </c>
      <c r="F192" s="1">
        <f t="shared" si="13"/>
        <v>-455.32223999999997</v>
      </c>
      <c r="G192" s="1">
        <v>0</v>
      </c>
      <c r="H192" s="41"/>
      <c r="I192" s="1"/>
      <c r="J192" s="1"/>
      <c r="K192" s="1"/>
      <c r="L192" s="1">
        <f t="shared" si="8"/>
        <v>339085.52375401784</v>
      </c>
      <c r="N192" s="1">
        <f t="shared" si="9"/>
        <v>341196.38653420832</v>
      </c>
    </row>
    <row r="193" spans="1:14" x14ac:dyDescent="0.2">
      <c r="A193" s="202">
        <f t="shared" si="10"/>
        <v>2023</v>
      </c>
      <c r="B193" s="202">
        <f t="shared" si="11"/>
        <v>11</v>
      </c>
      <c r="C193" s="41">
        <f>'Fl Keys- FR vs PR'!$E151</f>
        <v>13274.349745030275</v>
      </c>
      <c r="D193" s="1">
        <f t="shared" si="12"/>
        <v>-16560</v>
      </c>
      <c r="E193" s="164">
        <f>Summary_NEL!E193</f>
        <v>311434.25729536964</v>
      </c>
      <c r="F193" s="1">
        <f t="shared" si="13"/>
        <v>-453.79331999999999</v>
      </c>
      <c r="G193" s="1">
        <v>0</v>
      </c>
      <c r="H193" s="41"/>
      <c r="I193" s="1"/>
      <c r="J193" s="1"/>
      <c r="K193" s="1"/>
      <c r="L193" s="1">
        <f t="shared" si="8"/>
        <v>307694.81372039992</v>
      </c>
      <c r="N193" s="1">
        <f t="shared" si="9"/>
        <v>311389.25729536964</v>
      </c>
    </row>
    <row r="194" spans="1:14" x14ac:dyDescent="0.2">
      <c r="A194" s="202">
        <f t="shared" si="10"/>
        <v>2023</v>
      </c>
      <c r="B194" s="202">
        <f t="shared" si="11"/>
        <v>12</v>
      </c>
      <c r="C194" s="41">
        <f>'Fl Keys- FR vs PR'!$E152</f>
        <v>14186.022524387576</v>
      </c>
      <c r="D194" s="1">
        <f t="shared" si="12"/>
        <v>-16110</v>
      </c>
      <c r="E194" s="164">
        <f>Summary_NEL!E194</f>
        <v>319546.47305283783</v>
      </c>
      <c r="F194" s="1">
        <f t="shared" si="13"/>
        <v>-594.61800000000005</v>
      </c>
      <c r="G194" s="1">
        <v>0</v>
      </c>
      <c r="H194" s="41"/>
      <c r="I194" s="1"/>
      <c r="J194" s="1"/>
      <c r="K194" s="1"/>
      <c r="L194" s="1">
        <f t="shared" si="8"/>
        <v>317027.87757722539</v>
      </c>
      <c r="M194" s="46"/>
      <c r="N194" s="1">
        <f t="shared" si="9"/>
        <v>319501.47305283783</v>
      </c>
    </row>
    <row r="195" spans="1:14" x14ac:dyDescent="0.2">
      <c r="A195" s="202">
        <f t="shared" si="10"/>
        <v>2024</v>
      </c>
      <c r="B195" s="202">
        <f t="shared" si="11"/>
        <v>1</v>
      </c>
      <c r="C195" s="41">
        <f>'Fl Keys- FR vs PR'!$E153</f>
        <v>14542.633098585313</v>
      </c>
      <c r="D195" s="1">
        <f t="shared" si="12"/>
        <v>-16110</v>
      </c>
      <c r="E195" s="164">
        <f>Summary_NEL!E195</f>
        <v>346426.18614113238</v>
      </c>
      <c r="F195" s="1">
        <f t="shared" si="13"/>
        <v>-495.65699999999998</v>
      </c>
      <c r="G195" s="1">
        <v>0</v>
      </c>
      <c r="H195" s="41"/>
      <c r="I195" s="1"/>
      <c r="J195" s="1"/>
      <c r="K195" s="1"/>
      <c r="L195" s="1">
        <f t="shared" si="8"/>
        <v>344363.16223971767</v>
      </c>
      <c r="N195" s="1">
        <f t="shared" si="9"/>
        <v>346381.18614113238</v>
      </c>
    </row>
    <row r="196" spans="1:14" x14ac:dyDescent="0.2">
      <c r="A196" s="202">
        <f t="shared" si="10"/>
        <v>2024</v>
      </c>
      <c r="B196" s="202">
        <f t="shared" si="11"/>
        <v>2</v>
      </c>
      <c r="C196" s="41">
        <f>'Fl Keys- FR vs PR'!$E154</f>
        <v>14492.295920774697</v>
      </c>
      <c r="D196" s="1">
        <f t="shared" si="12"/>
        <v>-15615</v>
      </c>
      <c r="E196" s="164">
        <f>Summary_NEL!E196</f>
        <v>318996.54702343472</v>
      </c>
      <c r="F196" s="1">
        <f t="shared" si="13"/>
        <v>-262.108</v>
      </c>
      <c r="G196" s="1">
        <v>0</v>
      </c>
      <c r="H196" s="41"/>
      <c r="I196" s="1"/>
      <c r="J196" s="1"/>
      <c r="K196" s="1"/>
      <c r="L196" s="1">
        <f t="shared" ref="L196:L259" si="14">SUM(C196:K196)</f>
        <v>317611.7349442094</v>
      </c>
      <c r="N196" s="1">
        <f t="shared" si="9"/>
        <v>318951.54702343472</v>
      </c>
    </row>
    <row r="197" spans="1:14" x14ac:dyDescent="0.2">
      <c r="A197" s="202">
        <f t="shared" si="10"/>
        <v>2024</v>
      </c>
      <c r="B197" s="202">
        <f t="shared" si="11"/>
        <v>3</v>
      </c>
      <c r="C197" s="41">
        <f>'Fl Keys- FR vs PR'!$E155</f>
        <v>16548.663095078336</v>
      </c>
      <c r="D197" s="1">
        <f t="shared" si="12"/>
        <v>-17100</v>
      </c>
      <c r="E197" s="164">
        <f>Summary_NEL!E197</f>
        <v>321658.22743129719</v>
      </c>
      <c r="F197" s="1">
        <f t="shared" si="13"/>
        <v>-399.06799999999998</v>
      </c>
      <c r="G197" s="1">
        <v>0</v>
      </c>
      <c r="H197" s="41"/>
      <c r="I197" s="1"/>
      <c r="J197" s="1"/>
      <c r="K197" s="1"/>
      <c r="L197" s="1">
        <f t="shared" si="14"/>
        <v>320707.82252637547</v>
      </c>
      <c r="N197" s="1">
        <f t="shared" si="9"/>
        <v>321613.22743129719</v>
      </c>
    </row>
    <row r="198" spans="1:14" x14ac:dyDescent="0.2">
      <c r="A198" s="202">
        <f t="shared" si="10"/>
        <v>2024</v>
      </c>
      <c r="B198" s="202">
        <f t="shared" si="11"/>
        <v>4</v>
      </c>
      <c r="C198" s="41">
        <f>'Fl Keys- FR vs PR'!$E156</f>
        <v>17175.164561206766</v>
      </c>
      <c r="D198" s="1">
        <f t="shared" si="12"/>
        <v>-17235</v>
      </c>
      <c r="E198" s="164">
        <f>Summary_NEL!E198</f>
        <v>327086.64245250227</v>
      </c>
      <c r="F198" s="1">
        <f t="shared" si="13"/>
        <v>-563.31700000000001</v>
      </c>
      <c r="G198" s="1">
        <v>0</v>
      </c>
      <c r="H198" s="41"/>
      <c r="I198" s="1"/>
      <c r="J198" s="1"/>
      <c r="K198" s="1"/>
      <c r="L198" s="1">
        <f t="shared" si="14"/>
        <v>326463.49001370906</v>
      </c>
      <c r="N198" s="1">
        <f t="shared" si="9"/>
        <v>327041.64245250227</v>
      </c>
    </row>
    <row r="199" spans="1:14" x14ac:dyDescent="0.2">
      <c r="A199" s="202">
        <f t="shared" si="10"/>
        <v>2024</v>
      </c>
      <c r="B199" s="202">
        <f t="shared" si="11"/>
        <v>5</v>
      </c>
      <c r="C199" s="41">
        <f>'Fl Keys- FR vs PR'!$E157</f>
        <v>19859.23017664587</v>
      </c>
      <c r="D199" s="1">
        <f t="shared" si="12"/>
        <v>-20115</v>
      </c>
      <c r="E199" s="164">
        <f>Summary_NEL!E199</f>
        <v>360639.97233433131</v>
      </c>
      <c r="F199" s="1">
        <f t="shared" si="13"/>
        <v>-547.91300000000001</v>
      </c>
      <c r="G199" s="1">
        <v>0</v>
      </c>
      <c r="H199" s="41"/>
      <c r="I199" s="1"/>
      <c r="J199" s="1"/>
      <c r="K199" s="1"/>
      <c r="L199" s="1">
        <f t="shared" si="14"/>
        <v>359836.28951097716</v>
      </c>
      <c r="N199" s="1">
        <f t="shared" ref="N199:N262" si="15">E199+G199-45</f>
        <v>360594.97233433131</v>
      </c>
    </row>
    <row r="200" spans="1:14" x14ac:dyDescent="0.2">
      <c r="A200" s="202">
        <f t="shared" si="10"/>
        <v>2024</v>
      </c>
      <c r="B200" s="202">
        <f t="shared" si="11"/>
        <v>6</v>
      </c>
      <c r="C200" s="41">
        <f>'Fl Keys- FR vs PR'!$E158</f>
        <v>22005.113620709031</v>
      </c>
      <c r="D200" s="1">
        <f t="shared" si="12"/>
        <v>-21060</v>
      </c>
      <c r="E200" s="164">
        <f>Summary_NEL!E200</f>
        <v>375221.73383650399</v>
      </c>
      <c r="F200" s="1">
        <f t="shared" si="13"/>
        <v>-531.08699999999999</v>
      </c>
      <c r="G200" s="1">
        <v>0</v>
      </c>
      <c r="H200" s="41"/>
      <c r="I200" s="1"/>
      <c r="J200" s="1"/>
      <c r="K200" s="1"/>
      <c r="L200" s="1">
        <f t="shared" si="14"/>
        <v>375635.76045721304</v>
      </c>
      <c r="N200" s="1">
        <f t="shared" si="15"/>
        <v>375176.73383650399</v>
      </c>
    </row>
    <row r="201" spans="1:14" x14ac:dyDescent="0.2">
      <c r="A201" s="202">
        <f t="shared" si="10"/>
        <v>2024</v>
      </c>
      <c r="B201" s="202">
        <f t="shared" si="11"/>
        <v>7</v>
      </c>
      <c r="C201" s="41">
        <f>'Fl Keys- FR vs PR'!$E159</f>
        <v>24509.529299778209</v>
      </c>
      <c r="D201" s="1">
        <f t="shared" si="12"/>
        <v>-22140</v>
      </c>
      <c r="E201" s="164">
        <f>Summary_NEL!E201</f>
        <v>386792.08129394462</v>
      </c>
      <c r="F201" s="1">
        <f t="shared" si="13"/>
        <v>-540.61865999999998</v>
      </c>
      <c r="G201" s="1">
        <v>0</v>
      </c>
      <c r="H201" s="41"/>
      <c r="I201" s="1"/>
      <c r="J201" s="1"/>
      <c r="K201" s="1"/>
      <c r="L201" s="1">
        <f t="shared" si="14"/>
        <v>388620.99193372286</v>
      </c>
      <c r="N201" s="1">
        <f t="shared" si="15"/>
        <v>386747.08129394462</v>
      </c>
    </row>
    <row r="202" spans="1:14" s="67" customFormat="1" x14ac:dyDescent="0.2">
      <c r="A202" s="202">
        <f t="shared" si="10"/>
        <v>2024</v>
      </c>
      <c r="B202" s="202">
        <f t="shared" si="11"/>
        <v>8</v>
      </c>
      <c r="C202" s="41">
        <f>'Fl Keys- FR vs PR'!$E160</f>
        <v>23265.835079511453</v>
      </c>
      <c r="D202" s="1">
        <f t="shared" si="12"/>
        <v>-22815</v>
      </c>
      <c r="E202" s="164">
        <f>Summary_NEL!E202</f>
        <v>386428.48755522637</v>
      </c>
      <c r="F202" s="1">
        <f t="shared" si="13"/>
        <v>-502.01190000000003</v>
      </c>
      <c r="G202" s="1">
        <v>0</v>
      </c>
      <c r="H202" s="41"/>
      <c r="I202" s="66"/>
      <c r="J202" s="66"/>
      <c r="K202" s="66"/>
      <c r="L202" s="1">
        <f t="shared" si="14"/>
        <v>386377.31073473784</v>
      </c>
      <c r="N202" s="1">
        <f t="shared" si="15"/>
        <v>386383.48755522637</v>
      </c>
    </row>
    <row r="203" spans="1:14" x14ac:dyDescent="0.2">
      <c r="A203" s="202">
        <f t="shared" si="10"/>
        <v>2024</v>
      </c>
      <c r="B203" s="202">
        <f t="shared" si="11"/>
        <v>9</v>
      </c>
      <c r="C203" s="41">
        <f>'Fl Keys- FR vs PR'!$E161</f>
        <v>18927.067861122196</v>
      </c>
      <c r="D203" s="1">
        <f t="shared" si="12"/>
        <v>-21060</v>
      </c>
      <c r="E203" s="164">
        <f>Summary_NEL!E203</f>
        <v>369588.59801356349</v>
      </c>
      <c r="F203" s="1">
        <f t="shared" si="13"/>
        <v>-500.28677999999996</v>
      </c>
      <c r="G203" s="1">
        <v>0</v>
      </c>
      <c r="H203" s="41"/>
      <c r="I203" s="1"/>
      <c r="J203" s="1"/>
      <c r="K203" s="1"/>
      <c r="L203" s="1">
        <f t="shared" si="14"/>
        <v>366955.37909468566</v>
      </c>
      <c r="N203" s="1">
        <f t="shared" si="15"/>
        <v>369543.59801356349</v>
      </c>
    </row>
    <row r="204" spans="1:14" x14ac:dyDescent="0.2">
      <c r="A204" s="202">
        <f t="shared" ref="A204:A267" si="16">A192+1</f>
        <v>2024</v>
      </c>
      <c r="B204" s="202">
        <f t="shared" ref="B204:B267" si="17">B192</f>
        <v>10</v>
      </c>
      <c r="C204" s="41">
        <f>'Fl Keys- FR vs PR'!$E162</f>
        <v>18264.51770323221</v>
      </c>
      <c r="D204" s="1">
        <f t="shared" si="12"/>
        <v>-19395</v>
      </c>
      <c r="E204" s="164">
        <f>Summary_NEL!E204</f>
        <v>345005.0920682638</v>
      </c>
      <c r="F204" s="1">
        <f t="shared" si="13"/>
        <v>-455.32223999999997</v>
      </c>
      <c r="G204" s="1">
        <v>0</v>
      </c>
      <c r="H204" s="41"/>
      <c r="I204" s="1"/>
      <c r="J204" s="1"/>
      <c r="K204" s="1"/>
      <c r="L204" s="1">
        <f t="shared" si="14"/>
        <v>343419.28753149603</v>
      </c>
      <c r="N204" s="1">
        <f t="shared" si="15"/>
        <v>344960.0920682638</v>
      </c>
    </row>
    <row r="205" spans="1:14" x14ac:dyDescent="0.2">
      <c r="A205" s="202">
        <f t="shared" si="16"/>
        <v>2024</v>
      </c>
      <c r="B205" s="202">
        <f t="shared" si="17"/>
        <v>11</v>
      </c>
      <c r="C205" s="41">
        <f>'Fl Keys- FR vs PR'!$E163</f>
        <v>13736.967968494413</v>
      </c>
      <c r="D205" s="1">
        <f t="shared" si="12"/>
        <v>-16560</v>
      </c>
      <c r="E205" s="164">
        <f>Summary_NEL!E205</f>
        <v>315448.85463555664</v>
      </c>
      <c r="F205" s="1">
        <f t="shared" si="13"/>
        <v>-453.79331999999999</v>
      </c>
      <c r="G205" s="1">
        <v>0</v>
      </c>
      <c r="H205" s="41"/>
      <c r="I205" s="1"/>
      <c r="J205" s="1"/>
      <c r="K205" s="1"/>
      <c r="L205" s="1">
        <f t="shared" si="14"/>
        <v>312172.02928405104</v>
      </c>
      <c r="N205" s="1">
        <f t="shared" si="15"/>
        <v>315403.85463555664</v>
      </c>
    </row>
    <row r="206" spans="1:14" x14ac:dyDescent="0.2">
      <c r="A206" s="202">
        <f t="shared" si="16"/>
        <v>2024</v>
      </c>
      <c r="B206" s="202">
        <f t="shared" si="17"/>
        <v>12</v>
      </c>
      <c r="C206" s="41">
        <f>'Fl Keys- FR vs PR'!$E164</f>
        <v>14670.991892395323</v>
      </c>
      <c r="D206" s="1">
        <f t="shared" si="12"/>
        <v>-16110</v>
      </c>
      <c r="E206" s="164">
        <f>Summary_NEL!E206</f>
        <v>323785.75798266759</v>
      </c>
      <c r="F206" s="1">
        <f t="shared" si="13"/>
        <v>-594.61800000000005</v>
      </c>
      <c r="G206" s="1">
        <v>0</v>
      </c>
      <c r="H206" s="41"/>
      <c r="I206" s="1"/>
      <c r="J206" s="1"/>
      <c r="K206" s="1"/>
      <c r="L206" s="1">
        <f t="shared" si="14"/>
        <v>321752.13187506289</v>
      </c>
      <c r="M206" s="46"/>
      <c r="N206" s="1">
        <f t="shared" si="15"/>
        <v>323740.75798266759</v>
      </c>
    </row>
    <row r="207" spans="1:14" x14ac:dyDescent="0.2">
      <c r="A207" s="202">
        <f t="shared" si="16"/>
        <v>2025</v>
      </c>
      <c r="B207" s="202">
        <f t="shared" si="17"/>
        <v>1</v>
      </c>
      <c r="C207" s="41">
        <f>'Fl Keys- FR vs PR'!$E165</f>
        <v>15025.014173591509</v>
      </c>
      <c r="D207" s="1">
        <f t="shared" si="12"/>
        <v>-16110</v>
      </c>
      <c r="E207" s="164">
        <f>Summary_NEL!E207</f>
        <v>350823.15282947751</v>
      </c>
      <c r="F207" s="1">
        <f t="shared" si="13"/>
        <v>-495.65699999999998</v>
      </c>
      <c r="G207" s="1">
        <v>0</v>
      </c>
      <c r="H207" s="41"/>
      <c r="I207" s="1"/>
      <c r="J207" s="1"/>
      <c r="K207" s="1"/>
      <c r="L207" s="1">
        <f t="shared" si="14"/>
        <v>349242.51000306901</v>
      </c>
      <c r="N207" s="1">
        <f t="shared" si="15"/>
        <v>350778.15282947751</v>
      </c>
    </row>
    <row r="208" spans="1:14" x14ac:dyDescent="0.2">
      <c r="A208" s="202">
        <f t="shared" si="16"/>
        <v>2025</v>
      </c>
      <c r="B208" s="202">
        <f t="shared" si="17"/>
        <v>2</v>
      </c>
      <c r="C208" s="41">
        <f>'Fl Keys- FR vs PR'!$E166</f>
        <v>16512.65857057838</v>
      </c>
      <c r="D208" s="1">
        <f t="shared" si="12"/>
        <v>-15615</v>
      </c>
      <c r="E208" s="164">
        <f>Summary_NEL!E208</f>
        <v>323172.59918825544</v>
      </c>
      <c r="F208" s="1">
        <f t="shared" si="13"/>
        <v>-262.108</v>
      </c>
      <c r="G208" s="1">
        <v>0</v>
      </c>
      <c r="H208" s="41"/>
      <c r="I208" s="1"/>
      <c r="J208" s="1"/>
      <c r="K208" s="1"/>
      <c r="L208" s="1">
        <f t="shared" si="14"/>
        <v>323808.14975883381</v>
      </c>
      <c r="N208" s="1">
        <f t="shared" si="15"/>
        <v>323127.59918825544</v>
      </c>
    </row>
    <row r="209" spans="1:14" x14ac:dyDescent="0.2">
      <c r="A209" s="202">
        <f t="shared" si="16"/>
        <v>2025</v>
      </c>
      <c r="B209" s="202">
        <f t="shared" si="17"/>
        <v>3</v>
      </c>
      <c r="C209" s="41">
        <f>'Fl Keys- FR vs PR'!$E167</f>
        <v>17068.968611849363</v>
      </c>
      <c r="D209" s="1">
        <f t="shared" ref="D209:D272" si="18">D197</f>
        <v>-17100</v>
      </c>
      <c r="E209" s="164">
        <f>Summary_NEL!E209</f>
        <v>325985.35012432403</v>
      </c>
      <c r="F209" s="1">
        <f t="shared" si="13"/>
        <v>-399.06799999999998</v>
      </c>
      <c r="G209" s="1">
        <v>0</v>
      </c>
      <c r="H209" s="41"/>
      <c r="I209" s="1"/>
      <c r="J209" s="1"/>
      <c r="K209" s="1"/>
      <c r="L209" s="1">
        <f t="shared" si="14"/>
        <v>325555.25073617336</v>
      </c>
      <c r="N209" s="1">
        <f t="shared" si="15"/>
        <v>325940.35012432403</v>
      </c>
    </row>
    <row r="210" spans="1:14" x14ac:dyDescent="0.2">
      <c r="A210" s="202">
        <f t="shared" si="16"/>
        <v>2025</v>
      </c>
      <c r="B210" s="202">
        <f t="shared" si="17"/>
        <v>4</v>
      </c>
      <c r="C210" s="41">
        <f>'Fl Keys- FR vs PR'!$E168</f>
        <v>17720.624771743758</v>
      </c>
      <c r="D210" s="1">
        <f t="shared" si="18"/>
        <v>-17235</v>
      </c>
      <c r="E210" s="164">
        <f>Summary_NEL!E210</f>
        <v>331313.25904360221</v>
      </c>
      <c r="F210" s="1">
        <f t="shared" si="13"/>
        <v>-563.31700000000001</v>
      </c>
      <c r="G210" s="1">
        <v>0</v>
      </c>
      <c r="H210" s="41"/>
      <c r="I210" s="1"/>
      <c r="J210" s="1"/>
      <c r="K210" s="1"/>
      <c r="L210" s="1">
        <f t="shared" si="14"/>
        <v>331235.56681534601</v>
      </c>
      <c r="N210" s="1">
        <f t="shared" si="15"/>
        <v>331268.25904360221</v>
      </c>
    </row>
    <row r="211" spans="1:14" x14ac:dyDescent="0.2">
      <c r="A211" s="202">
        <f t="shared" si="16"/>
        <v>2025</v>
      </c>
      <c r="B211" s="202">
        <f t="shared" si="17"/>
        <v>5</v>
      </c>
      <c r="C211" s="41">
        <f>'Fl Keys- FR vs PR'!$E169</f>
        <v>20482.714594633035</v>
      </c>
      <c r="D211" s="1">
        <f t="shared" si="18"/>
        <v>-20115</v>
      </c>
      <c r="E211" s="164">
        <f>Summary_NEL!E211</f>
        <v>364779.65352750779</v>
      </c>
      <c r="F211" s="1">
        <f t="shared" si="13"/>
        <v>-547.91300000000001</v>
      </c>
      <c r="G211" s="1">
        <v>0</v>
      </c>
      <c r="H211" s="41"/>
      <c r="I211" s="1"/>
      <c r="J211" s="1"/>
      <c r="K211" s="1"/>
      <c r="L211" s="1">
        <f t="shared" si="14"/>
        <v>364599.45512214082</v>
      </c>
      <c r="N211" s="1">
        <f t="shared" si="15"/>
        <v>364734.65352750779</v>
      </c>
    </row>
    <row r="212" spans="1:14" x14ac:dyDescent="0.2">
      <c r="A212" s="202">
        <f t="shared" si="16"/>
        <v>2025</v>
      </c>
      <c r="B212" s="202">
        <f t="shared" si="17"/>
        <v>6</v>
      </c>
      <c r="C212" s="41">
        <f>'Fl Keys- FR vs PR'!$E170</f>
        <v>22690.171516614573</v>
      </c>
      <c r="D212" s="1">
        <f t="shared" si="18"/>
        <v>-21060</v>
      </c>
      <c r="E212" s="164">
        <f>Summary_NEL!E212</f>
        <v>379341.53442008648</v>
      </c>
      <c r="F212" s="1">
        <f t="shared" si="13"/>
        <v>-531.08699999999999</v>
      </c>
      <c r="G212" s="1">
        <v>0</v>
      </c>
      <c r="H212" s="41"/>
      <c r="I212" s="1"/>
      <c r="J212" s="1"/>
      <c r="K212" s="1"/>
      <c r="L212" s="1">
        <f t="shared" si="14"/>
        <v>380440.61893670104</v>
      </c>
      <c r="N212" s="1">
        <f t="shared" si="15"/>
        <v>379296.53442008648</v>
      </c>
    </row>
    <row r="213" spans="1:14" x14ac:dyDescent="0.2">
      <c r="A213" s="202">
        <f t="shared" si="16"/>
        <v>2025</v>
      </c>
      <c r="B213" s="202">
        <f t="shared" si="17"/>
        <v>7</v>
      </c>
      <c r="C213" s="41">
        <f>'Fl Keys- FR vs PR'!$E171</f>
        <v>25256.520241891878</v>
      </c>
      <c r="D213" s="1">
        <f t="shared" si="18"/>
        <v>-22140</v>
      </c>
      <c r="E213" s="164">
        <f>Summary_NEL!E213</f>
        <v>390901.08797439956</v>
      </c>
      <c r="F213" s="1">
        <f t="shared" si="13"/>
        <v>-540.61865999999998</v>
      </c>
      <c r="G213" s="1">
        <v>0</v>
      </c>
      <c r="H213" s="41"/>
      <c r="I213" s="1"/>
      <c r="J213" s="1"/>
      <c r="K213" s="1"/>
      <c r="L213" s="1">
        <f t="shared" si="14"/>
        <v>393476.98955629143</v>
      </c>
      <c r="N213" s="1">
        <f t="shared" si="15"/>
        <v>390856.08797439956</v>
      </c>
    </row>
    <row r="214" spans="1:14" s="67" customFormat="1" x14ac:dyDescent="0.2">
      <c r="A214" s="202">
        <f t="shared" si="16"/>
        <v>2025</v>
      </c>
      <c r="B214" s="202">
        <f t="shared" si="17"/>
        <v>8</v>
      </c>
      <c r="C214" s="41">
        <f>'Fl Keys- FR vs PR'!$E172</f>
        <v>23999.064445961048</v>
      </c>
      <c r="D214" s="1">
        <f t="shared" si="18"/>
        <v>-22815</v>
      </c>
      <c r="E214" s="164">
        <f>Summary_NEL!E214</f>
        <v>390520.88789920672</v>
      </c>
      <c r="F214" s="1">
        <f t="shared" ref="F214:F277" si="19">F202</f>
        <v>-502.01190000000003</v>
      </c>
      <c r="G214" s="1">
        <v>0</v>
      </c>
      <c r="H214" s="41"/>
      <c r="I214" s="66"/>
      <c r="J214" s="66"/>
      <c r="K214" s="66"/>
      <c r="L214" s="1">
        <f t="shared" si="14"/>
        <v>391202.94044516777</v>
      </c>
      <c r="N214" s="1">
        <f t="shared" si="15"/>
        <v>390475.88789920672</v>
      </c>
    </row>
    <row r="215" spans="1:14" x14ac:dyDescent="0.2">
      <c r="A215" s="202">
        <f t="shared" si="16"/>
        <v>2025</v>
      </c>
      <c r="B215" s="202">
        <f t="shared" si="17"/>
        <v>9</v>
      </c>
      <c r="C215" s="41">
        <f>'Fl Keys- FR vs PR'!$E173</f>
        <v>19552.124390427387</v>
      </c>
      <c r="D215" s="1">
        <f t="shared" si="18"/>
        <v>-21060</v>
      </c>
      <c r="E215" s="164">
        <f>Summary_NEL!E215</f>
        <v>373699.31804773968</v>
      </c>
      <c r="F215" s="1">
        <f t="shared" si="19"/>
        <v>-500.28677999999996</v>
      </c>
      <c r="G215" s="1">
        <v>0</v>
      </c>
      <c r="H215" s="41"/>
      <c r="I215" s="1"/>
      <c r="J215" s="1"/>
      <c r="K215" s="1"/>
      <c r="L215" s="1">
        <f t="shared" si="14"/>
        <v>371691.15565816703</v>
      </c>
      <c r="N215" s="1">
        <f t="shared" si="15"/>
        <v>373654.31804773968</v>
      </c>
    </row>
    <row r="216" spans="1:14" x14ac:dyDescent="0.2">
      <c r="A216" s="202">
        <f t="shared" si="16"/>
        <v>2025</v>
      </c>
      <c r="B216" s="202">
        <f t="shared" si="17"/>
        <v>10</v>
      </c>
      <c r="C216" s="41">
        <f>'Fl Keys- FR vs PR'!$E174</f>
        <v>18844.502259636654</v>
      </c>
      <c r="D216" s="1">
        <f t="shared" si="18"/>
        <v>-19395</v>
      </c>
      <c r="E216" s="164">
        <f>Summary_NEL!E216</f>
        <v>349111.10513429274</v>
      </c>
      <c r="F216" s="1">
        <f t="shared" si="19"/>
        <v>-455.32223999999997</v>
      </c>
      <c r="G216" s="1">
        <v>0</v>
      </c>
      <c r="H216" s="41"/>
      <c r="I216" s="1"/>
      <c r="J216" s="1"/>
      <c r="K216" s="1"/>
      <c r="L216" s="1">
        <f t="shared" si="14"/>
        <v>348105.28515392938</v>
      </c>
      <c r="N216" s="1">
        <f t="shared" si="15"/>
        <v>349066.10513429274</v>
      </c>
    </row>
    <row r="217" spans="1:14" x14ac:dyDescent="0.2">
      <c r="A217" s="202">
        <f t="shared" si="16"/>
        <v>2025</v>
      </c>
      <c r="B217" s="202">
        <f t="shared" si="17"/>
        <v>11</v>
      </c>
      <c r="C217" s="41">
        <f>'Fl Keys- FR vs PR'!$E175</f>
        <v>14207.74085172444</v>
      </c>
      <c r="D217" s="1">
        <f t="shared" si="18"/>
        <v>-16560</v>
      </c>
      <c r="E217" s="164">
        <f>Summary_NEL!E217</f>
        <v>319545.84400737152</v>
      </c>
      <c r="F217" s="1">
        <f t="shared" si="19"/>
        <v>-453.79331999999999</v>
      </c>
      <c r="G217" s="1">
        <v>0</v>
      </c>
      <c r="H217" s="41"/>
      <c r="I217" s="1"/>
      <c r="J217" s="1"/>
      <c r="K217" s="1"/>
      <c r="L217" s="1">
        <f t="shared" si="14"/>
        <v>316739.79153909598</v>
      </c>
      <c r="N217" s="1">
        <f t="shared" si="15"/>
        <v>319500.84400737152</v>
      </c>
    </row>
    <row r="218" spans="1:14" x14ac:dyDescent="0.2">
      <c r="A218" s="202">
        <f t="shared" si="16"/>
        <v>2025</v>
      </c>
      <c r="B218" s="202">
        <f t="shared" si="17"/>
        <v>12</v>
      </c>
      <c r="C218" s="41">
        <f>'Fl Keys- FR vs PR'!$E176</f>
        <v>15164.398764500795</v>
      </c>
      <c r="D218" s="1">
        <f t="shared" si="18"/>
        <v>-16110</v>
      </c>
      <c r="E218" s="164">
        <f>Summary_NEL!E218</f>
        <v>327816.41306752368</v>
      </c>
      <c r="F218" s="1">
        <f t="shared" si="19"/>
        <v>-594.61800000000005</v>
      </c>
      <c r="G218" s="1">
        <v>0</v>
      </c>
      <c r="H218" s="41"/>
      <c r="I218" s="1"/>
      <c r="J218" s="1"/>
      <c r="K218" s="1"/>
      <c r="L218" s="1">
        <f t="shared" si="14"/>
        <v>326276.19383202447</v>
      </c>
      <c r="M218" s="46"/>
      <c r="N218" s="1">
        <f t="shared" si="15"/>
        <v>327771.41306752368</v>
      </c>
    </row>
    <row r="219" spans="1:14" x14ac:dyDescent="0.2">
      <c r="A219" s="202">
        <f t="shared" si="16"/>
        <v>2026</v>
      </c>
      <c r="B219" s="202">
        <f t="shared" si="17"/>
        <v>1</v>
      </c>
      <c r="C219" s="41">
        <f>'Fl Keys- FR vs PR'!$E177</f>
        <v>15515.82119466216</v>
      </c>
      <c r="D219" s="1">
        <f t="shared" si="18"/>
        <v>-16110</v>
      </c>
      <c r="E219" s="164">
        <f>Summary_NEL!E219</f>
        <v>354827.78378740634</v>
      </c>
      <c r="F219" s="1">
        <f t="shared" si="19"/>
        <v>-495.65699999999998</v>
      </c>
      <c r="G219" s="1">
        <v>0</v>
      </c>
      <c r="H219" s="41"/>
      <c r="I219" s="1"/>
      <c r="J219" s="1"/>
      <c r="K219" s="1"/>
      <c r="L219" s="1">
        <f t="shared" si="14"/>
        <v>353737.94798206852</v>
      </c>
      <c r="N219" s="1">
        <f t="shared" si="15"/>
        <v>354782.78378740634</v>
      </c>
    </row>
    <row r="220" spans="1:14" x14ac:dyDescent="0.2">
      <c r="A220" s="202">
        <f t="shared" si="16"/>
        <v>2026</v>
      </c>
      <c r="B220" s="202">
        <f t="shared" si="17"/>
        <v>2</v>
      </c>
      <c r="C220" s="41">
        <f>'Fl Keys- FR vs PR'!$E178</f>
        <v>16982.760769363631</v>
      </c>
      <c r="D220" s="1">
        <f t="shared" si="18"/>
        <v>-15615</v>
      </c>
      <c r="E220" s="164">
        <f>Summary_NEL!E220</f>
        <v>327235.15795509308</v>
      </c>
      <c r="F220" s="1">
        <f t="shared" si="19"/>
        <v>-262.108</v>
      </c>
      <c r="G220" s="1">
        <v>0</v>
      </c>
      <c r="H220" s="41"/>
      <c r="I220" s="1"/>
      <c r="J220" s="1"/>
      <c r="K220" s="1"/>
      <c r="L220" s="1">
        <f t="shared" si="14"/>
        <v>328340.81072445668</v>
      </c>
      <c r="N220" s="1">
        <f t="shared" si="15"/>
        <v>327190.15795509308</v>
      </c>
    </row>
    <row r="221" spans="1:14" x14ac:dyDescent="0.2">
      <c r="A221" s="202">
        <f t="shared" si="16"/>
        <v>2026</v>
      </c>
      <c r="B221" s="202">
        <f t="shared" si="17"/>
        <v>3</v>
      </c>
      <c r="C221" s="41">
        <f>'Fl Keys- FR vs PR'!$E179</f>
        <v>17598.290496822112</v>
      </c>
      <c r="D221" s="1">
        <f t="shared" si="18"/>
        <v>-17100</v>
      </c>
      <c r="E221" s="164">
        <f>Summary_NEL!E221</f>
        <v>330150.34014172188</v>
      </c>
      <c r="F221" s="1">
        <f t="shared" si="19"/>
        <v>-399.06799999999998</v>
      </c>
      <c r="G221" s="1">
        <v>0</v>
      </c>
      <c r="H221" s="41"/>
      <c r="I221" s="1"/>
      <c r="J221" s="1"/>
      <c r="K221" s="1"/>
      <c r="L221" s="1">
        <f t="shared" si="14"/>
        <v>330249.56263854395</v>
      </c>
      <c r="N221" s="1">
        <f t="shared" si="15"/>
        <v>330105.34014172188</v>
      </c>
    </row>
    <row r="222" spans="1:14" x14ac:dyDescent="0.2">
      <c r="A222" s="202">
        <f t="shared" si="16"/>
        <v>2026</v>
      </c>
      <c r="B222" s="202">
        <f t="shared" si="17"/>
        <v>4</v>
      </c>
      <c r="C222" s="41">
        <f>'Fl Keys- FR vs PR'!$E180</f>
        <v>18275.536980751807</v>
      </c>
      <c r="D222" s="1">
        <f t="shared" si="18"/>
        <v>-17235</v>
      </c>
      <c r="E222" s="164">
        <f>Summary_NEL!E222</f>
        <v>335598.02562424866</v>
      </c>
      <c r="F222" s="1">
        <f t="shared" si="19"/>
        <v>-563.31700000000001</v>
      </c>
      <c r="G222" s="1">
        <v>0</v>
      </c>
      <c r="H222" s="41"/>
      <c r="I222" s="1"/>
      <c r="J222" s="1"/>
      <c r="K222" s="1"/>
      <c r="L222" s="1">
        <f t="shared" si="14"/>
        <v>336075.24560500047</v>
      </c>
      <c r="N222" s="1">
        <f t="shared" si="15"/>
        <v>335553.02562424866</v>
      </c>
    </row>
    <row r="223" spans="1:14" x14ac:dyDescent="0.2">
      <c r="A223" s="202">
        <f t="shared" si="16"/>
        <v>2026</v>
      </c>
      <c r="B223" s="202">
        <f t="shared" si="17"/>
        <v>5</v>
      </c>
      <c r="C223" s="41">
        <f>'Fl Keys- FR vs PR'!$E181</f>
        <v>21117.007698485031</v>
      </c>
      <c r="D223" s="1">
        <f t="shared" si="18"/>
        <v>-20115</v>
      </c>
      <c r="E223" s="164">
        <f>Summary_NEL!E223</f>
        <v>369129.12735976529</v>
      </c>
      <c r="F223" s="1">
        <f t="shared" si="19"/>
        <v>-547.91300000000001</v>
      </c>
      <c r="G223" s="1">
        <v>0</v>
      </c>
      <c r="H223" s="41"/>
      <c r="I223" s="1"/>
      <c r="J223" s="1"/>
      <c r="K223" s="1"/>
      <c r="L223" s="1">
        <f t="shared" si="14"/>
        <v>369583.22205825034</v>
      </c>
      <c r="N223" s="1">
        <f t="shared" si="15"/>
        <v>369084.12735976529</v>
      </c>
    </row>
    <row r="224" spans="1:14" x14ac:dyDescent="0.2">
      <c r="A224" s="202">
        <f t="shared" si="16"/>
        <v>2026</v>
      </c>
      <c r="B224" s="202">
        <f t="shared" si="17"/>
        <v>6</v>
      </c>
      <c r="C224" s="41">
        <f>'Fl Keys- FR vs PR'!$E182</f>
        <v>23387.029776631316</v>
      </c>
      <c r="D224" s="1">
        <f t="shared" si="18"/>
        <v>-21060</v>
      </c>
      <c r="E224" s="164">
        <f>Summary_NEL!E224</f>
        <v>383751.8036755338</v>
      </c>
      <c r="F224" s="1">
        <f t="shared" si="19"/>
        <v>-531.08699999999999</v>
      </c>
      <c r="G224" s="1">
        <v>0</v>
      </c>
      <c r="H224" s="41"/>
      <c r="I224" s="1"/>
      <c r="J224" s="1"/>
      <c r="K224" s="1"/>
      <c r="L224" s="1">
        <f t="shared" si="14"/>
        <v>385547.74645216513</v>
      </c>
      <c r="N224" s="1">
        <f t="shared" si="15"/>
        <v>383706.8036755338</v>
      </c>
    </row>
    <row r="225" spans="1:14" x14ac:dyDescent="0.2">
      <c r="A225" s="202">
        <f t="shared" si="16"/>
        <v>2026</v>
      </c>
      <c r="B225" s="202">
        <f t="shared" si="17"/>
        <v>7</v>
      </c>
      <c r="C225" s="41">
        <f>'Fl Keys- FR vs PR'!$E183</f>
        <v>26016.377236919521</v>
      </c>
      <c r="D225" s="1">
        <f t="shared" si="18"/>
        <v>-22140</v>
      </c>
      <c r="E225" s="164">
        <f>Summary_NEL!E225</f>
        <v>395316.66276975413</v>
      </c>
      <c r="F225" s="1">
        <f t="shared" si="19"/>
        <v>-540.61865999999998</v>
      </c>
      <c r="G225" s="1">
        <v>0</v>
      </c>
      <c r="H225" s="41"/>
      <c r="I225" s="1"/>
      <c r="J225" s="1"/>
      <c r="K225" s="1"/>
      <c r="L225" s="1">
        <f t="shared" si="14"/>
        <v>398652.42134667368</v>
      </c>
      <c r="N225" s="1">
        <f t="shared" si="15"/>
        <v>395271.66276975413</v>
      </c>
    </row>
    <row r="226" spans="1:14" s="67" customFormat="1" x14ac:dyDescent="0.2">
      <c r="A226" s="202">
        <f t="shared" si="16"/>
        <v>2026</v>
      </c>
      <c r="B226" s="202">
        <f t="shared" si="17"/>
        <v>8</v>
      </c>
      <c r="C226" s="41">
        <f>'Fl Keys- FR vs PR'!$E184</f>
        <v>24745.01921725359</v>
      </c>
      <c r="D226" s="1">
        <f t="shared" si="18"/>
        <v>-22815</v>
      </c>
      <c r="E226" s="164">
        <f>Summary_NEL!E226</f>
        <v>394906.21233419486</v>
      </c>
      <c r="F226" s="1">
        <f t="shared" si="19"/>
        <v>-502.01190000000003</v>
      </c>
      <c r="G226" s="1">
        <v>0</v>
      </c>
      <c r="H226" s="41"/>
      <c r="I226" s="66"/>
      <c r="J226" s="66"/>
      <c r="K226" s="66"/>
      <c r="L226" s="1">
        <f t="shared" si="14"/>
        <v>396334.21965144848</v>
      </c>
      <c r="N226" s="1">
        <f t="shared" si="15"/>
        <v>394861.21233419486</v>
      </c>
    </row>
    <row r="227" spans="1:14" x14ac:dyDescent="0.2">
      <c r="A227" s="202">
        <f t="shared" si="16"/>
        <v>2026</v>
      </c>
      <c r="B227" s="202">
        <f t="shared" si="17"/>
        <v>9</v>
      </c>
      <c r="C227" s="41">
        <f>'Fl Keys- FR vs PR'!$E185</f>
        <v>20188.064319017038</v>
      </c>
      <c r="D227" s="1">
        <f t="shared" si="18"/>
        <v>-21060</v>
      </c>
      <c r="E227" s="164">
        <f>Summary_NEL!E227</f>
        <v>378135.1392227998</v>
      </c>
      <c r="F227" s="1">
        <f t="shared" si="19"/>
        <v>-500.28677999999996</v>
      </c>
      <c r="G227" s="1">
        <v>0</v>
      </c>
      <c r="H227" s="41"/>
      <c r="I227" s="1"/>
      <c r="J227" s="1"/>
      <c r="K227" s="1"/>
      <c r="L227" s="1">
        <f t="shared" si="14"/>
        <v>376762.91676181683</v>
      </c>
      <c r="N227" s="1">
        <f t="shared" si="15"/>
        <v>378090.1392227998</v>
      </c>
    </row>
    <row r="228" spans="1:14" x14ac:dyDescent="0.2">
      <c r="A228" s="202">
        <f t="shared" si="16"/>
        <v>2026</v>
      </c>
      <c r="B228" s="202">
        <f t="shared" si="17"/>
        <v>10</v>
      </c>
      <c r="C228" s="41">
        <f>'Fl Keys- FR vs PR'!$E186</f>
        <v>19434.55225466378</v>
      </c>
      <c r="D228" s="1">
        <f t="shared" si="18"/>
        <v>-19395</v>
      </c>
      <c r="E228" s="164">
        <f>Summary_NEL!E228</f>
        <v>353679.474893593</v>
      </c>
      <c r="F228" s="1">
        <f t="shared" si="19"/>
        <v>-455.32223999999997</v>
      </c>
      <c r="G228" s="1">
        <v>0</v>
      </c>
      <c r="H228" s="41"/>
      <c r="I228" s="1"/>
      <c r="J228" s="1"/>
      <c r="K228" s="1"/>
      <c r="L228" s="1">
        <f t="shared" si="14"/>
        <v>353263.70490825677</v>
      </c>
      <c r="N228" s="1">
        <f t="shared" si="15"/>
        <v>353634.474893593</v>
      </c>
    </row>
    <row r="229" spans="1:14" x14ac:dyDescent="0.2">
      <c r="A229" s="202">
        <f t="shared" si="16"/>
        <v>2026</v>
      </c>
      <c r="B229" s="202">
        <f t="shared" si="17"/>
        <v>11</v>
      </c>
      <c r="C229" s="41">
        <f>'Fl Keys- FR vs PR'!$E187</f>
        <v>14686.78305541302</v>
      </c>
      <c r="D229" s="1">
        <f t="shared" si="18"/>
        <v>-16560</v>
      </c>
      <c r="E229" s="164">
        <f>Summary_NEL!E229</f>
        <v>324411.96482235362</v>
      </c>
      <c r="F229" s="1">
        <f t="shared" si="19"/>
        <v>-453.79331999999999</v>
      </c>
      <c r="G229" s="1">
        <v>0</v>
      </c>
      <c r="H229" s="41"/>
      <c r="I229" s="1"/>
      <c r="J229" s="1"/>
      <c r="K229" s="1"/>
      <c r="L229" s="1">
        <f t="shared" si="14"/>
        <v>322084.95455776661</v>
      </c>
      <c r="N229" s="1">
        <f t="shared" si="15"/>
        <v>324366.96482235362</v>
      </c>
    </row>
    <row r="230" spans="1:14" x14ac:dyDescent="0.2">
      <c r="A230" s="202">
        <f t="shared" si="16"/>
        <v>2026</v>
      </c>
      <c r="B230" s="202">
        <f t="shared" si="17"/>
        <v>12</v>
      </c>
      <c r="C230" s="41">
        <f>'Fl Keys- FR vs PR'!$E188</f>
        <v>15666.361372944528</v>
      </c>
      <c r="D230" s="1">
        <f t="shared" si="18"/>
        <v>-16110</v>
      </c>
      <c r="E230" s="164">
        <f>Summary_NEL!E230</f>
        <v>332958.81229191989</v>
      </c>
      <c r="F230" s="1">
        <f t="shared" si="19"/>
        <v>-594.61800000000005</v>
      </c>
      <c r="G230" s="1">
        <v>0</v>
      </c>
      <c r="H230" s="41"/>
      <c r="I230" s="1"/>
      <c r="J230" s="1"/>
      <c r="K230" s="1"/>
      <c r="L230" s="1">
        <f t="shared" si="14"/>
        <v>331920.55566486443</v>
      </c>
      <c r="M230" s="46"/>
      <c r="N230" s="1">
        <f t="shared" si="15"/>
        <v>332913.81229191989</v>
      </c>
    </row>
    <row r="231" spans="1:14" x14ac:dyDescent="0.2">
      <c r="A231" s="202">
        <f t="shared" si="16"/>
        <v>2027</v>
      </c>
      <c r="B231" s="202">
        <f t="shared" si="17"/>
        <v>1</v>
      </c>
      <c r="C231" s="41">
        <f>'Fl Keys- FR vs PR'!$E189</f>
        <v>16015.172355798786</v>
      </c>
      <c r="D231" s="1">
        <f t="shared" si="18"/>
        <v>-16110</v>
      </c>
      <c r="E231" s="164">
        <f>Summary_NEL!E231</f>
        <v>360155.40973983315</v>
      </c>
      <c r="F231" s="1">
        <f t="shared" si="19"/>
        <v>-495.65699999999998</v>
      </c>
      <c r="G231" s="1">
        <v>0</v>
      </c>
      <c r="H231" s="41"/>
      <c r="I231" s="1"/>
      <c r="J231" s="1"/>
      <c r="K231" s="1"/>
      <c r="L231" s="1">
        <f t="shared" si="14"/>
        <v>359564.92509563192</v>
      </c>
      <c r="N231" s="1">
        <f t="shared" si="15"/>
        <v>360110.40973983315</v>
      </c>
    </row>
    <row r="232" spans="1:14" x14ac:dyDescent="0.2">
      <c r="A232" s="202">
        <f t="shared" si="16"/>
        <v>2027</v>
      </c>
      <c r="B232" s="202">
        <f t="shared" si="17"/>
        <v>2</v>
      </c>
      <c r="C232" s="41">
        <f>'Fl Keys- FR vs PR'!$E190</f>
        <v>17460.982264576545</v>
      </c>
      <c r="D232" s="1">
        <f t="shared" si="18"/>
        <v>-15615</v>
      </c>
      <c r="E232" s="164">
        <f>Summary_NEL!E232</f>
        <v>332557.82673232898</v>
      </c>
      <c r="F232" s="1">
        <f t="shared" si="19"/>
        <v>-262.108</v>
      </c>
      <c r="G232" s="1">
        <v>0</v>
      </c>
      <c r="H232" s="41"/>
      <c r="I232" s="1"/>
      <c r="J232" s="1"/>
      <c r="K232" s="1"/>
      <c r="L232" s="1">
        <f t="shared" si="14"/>
        <v>334141.70099690551</v>
      </c>
      <c r="N232" s="1">
        <f t="shared" si="15"/>
        <v>332512.82673232898</v>
      </c>
    </row>
    <row r="233" spans="1:14" x14ac:dyDescent="0.2">
      <c r="A233" s="202">
        <f t="shared" si="16"/>
        <v>2027</v>
      </c>
      <c r="B233" s="202">
        <f t="shared" si="17"/>
        <v>3</v>
      </c>
      <c r="C233" s="41">
        <f>'Fl Keys- FR vs PR'!$E191</f>
        <v>18136.754960943334</v>
      </c>
      <c r="D233" s="1">
        <f t="shared" si="18"/>
        <v>-17100</v>
      </c>
      <c r="E233" s="164">
        <f>Summary_NEL!E233</f>
        <v>335349.45135735662</v>
      </c>
      <c r="F233" s="1">
        <f t="shared" si="19"/>
        <v>-399.06799999999998</v>
      </c>
      <c r="G233" s="1">
        <v>0</v>
      </c>
      <c r="H233" s="41"/>
      <c r="I233" s="1"/>
      <c r="J233" s="1"/>
      <c r="K233" s="1"/>
      <c r="L233" s="1">
        <f t="shared" si="14"/>
        <v>335987.13831829996</v>
      </c>
      <c r="N233" s="1">
        <f t="shared" si="15"/>
        <v>335304.45135735662</v>
      </c>
    </row>
    <row r="234" spans="1:14" x14ac:dyDescent="0.2">
      <c r="A234" s="202">
        <f t="shared" si="16"/>
        <v>2027</v>
      </c>
      <c r="B234" s="202">
        <f t="shared" si="17"/>
        <v>4</v>
      </c>
      <c r="C234" s="41">
        <f>'Fl Keys- FR vs PR'!$E192</f>
        <v>18840.033496100732</v>
      </c>
      <c r="D234" s="1">
        <f t="shared" si="18"/>
        <v>-17235</v>
      </c>
      <c r="E234" s="164">
        <f>Summary_NEL!E234</f>
        <v>340621.12466186885</v>
      </c>
      <c r="F234" s="1">
        <f t="shared" si="19"/>
        <v>-563.31700000000001</v>
      </c>
      <c r="G234" s="1">
        <v>0</v>
      </c>
      <c r="H234" s="41"/>
      <c r="I234" s="1"/>
      <c r="J234" s="1"/>
      <c r="K234" s="1"/>
      <c r="L234" s="1">
        <f t="shared" si="14"/>
        <v>341662.84115796961</v>
      </c>
      <c r="N234" s="1">
        <f t="shared" si="15"/>
        <v>340576.12466186885</v>
      </c>
    </row>
    <row r="235" spans="1:14" x14ac:dyDescent="0.2">
      <c r="A235" s="202">
        <f t="shared" si="16"/>
        <v>2027</v>
      </c>
      <c r="B235" s="202">
        <f t="shared" si="17"/>
        <v>5</v>
      </c>
      <c r="C235" s="41">
        <f>'Fl Keys- FR vs PR'!$E193</f>
        <v>21762.260804050537</v>
      </c>
      <c r="D235" s="1">
        <f t="shared" si="18"/>
        <v>-20115</v>
      </c>
      <c r="E235" s="164">
        <f>Summary_NEL!E235</f>
        <v>373994.55450592563</v>
      </c>
      <c r="F235" s="1">
        <f t="shared" si="19"/>
        <v>-547.91300000000001</v>
      </c>
      <c r="G235" s="1">
        <v>0</v>
      </c>
      <c r="H235" s="41"/>
      <c r="I235" s="1"/>
      <c r="J235" s="1"/>
      <c r="K235" s="1"/>
      <c r="L235" s="1">
        <f t="shared" si="14"/>
        <v>375093.90230997617</v>
      </c>
      <c r="N235" s="1">
        <f t="shared" si="15"/>
        <v>373949.55450592563</v>
      </c>
    </row>
    <row r="236" spans="1:14" x14ac:dyDescent="0.2">
      <c r="A236" s="202">
        <f t="shared" si="16"/>
        <v>2027</v>
      </c>
      <c r="B236" s="202">
        <f t="shared" si="17"/>
        <v>6</v>
      </c>
      <c r="C236" s="41">
        <f>'Fl Keys- FR vs PR'!$E194</f>
        <v>24095.853318571943</v>
      </c>
      <c r="D236" s="1">
        <f t="shared" si="18"/>
        <v>-21060</v>
      </c>
      <c r="E236" s="164">
        <f>Summary_NEL!E236</f>
        <v>388520.35774603765</v>
      </c>
      <c r="F236" s="1">
        <f t="shared" si="19"/>
        <v>-531.08699999999999</v>
      </c>
      <c r="G236" s="1">
        <v>0</v>
      </c>
      <c r="H236" s="41"/>
      <c r="I236" s="1"/>
      <c r="J236" s="1"/>
      <c r="K236" s="1"/>
      <c r="L236" s="1">
        <f t="shared" si="14"/>
        <v>391025.12406460958</v>
      </c>
      <c r="N236" s="1">
        <f t="shared" si="15"/>
        <v>388475.35774603765</v>
      </c>
    </row>
    <row r="237" spans="1:14" x14ac:dyDescent="0.2">
      <c r="A237" s="202">
        <f t="shared" si="16"/>
        <v>2027</v>
      </c>
      <c r="B237" s="202">
        <f t="shared" si="17"/>
        <v>7</v>
      </c>
      <c r="C237" s="41">
        <f>'Fl Keys- FR vs PR'!$E195</f>
        <v>26789.280085055128</v>
      </c>
      <c r="D237" s="1">
        <f t="shared" si="18"/>
        <v>-22140</v>
      </c>
      <c r="E237" s="164">
        <f>Summary_NEL!E237</f>
        <v>399984.41869243694</v>
      </c>
      <c r="F237" s="1">
        <f t="shared" si="19"/>
        <v>-540.61865999999998</v>
      </c>
      <c r="G237" s="1">
        <v>0</v>
      </c>
      <c r="H237" s="41"/>
      <c r="I237" s="1"/>
      <c r="J237" s="1"/>
      <c r="K237" s="1"/>
      <c r="L237" s="1">
        <f t="shared" si="14"/>
        <v>404093.08011749206</v>
      </c>
      <c r="N237" s="1">
        <f t="shared" si="15"/>
        <v>399939.41869243694</v>
      </c>
    </row>
    <row r="238" spans="1:14" s="67" customFormat="1" x14ac:dyDescent="0.2">
      <c r="A238" s="202">
        <f t="shared" si="16"/>
        <v>2027</v>
      </c>
      <c r="B238" s="202">
        <f t="shared" si="17"/>
        <v>8</v>
      </c>
      <c r="C238" s="41">
        <f>'Fl Keys- FR vs PR'!$E196</f>
        <v>25503.877594909864</v>
      </c>
      <c r="D238" s="1">
        <f t="shared" si="18"/>
        <v>-22815</v>
      </c>
      <c r="E238" s="164">
        <f>Summary_NEL!E238</f>
        <v>399451.35474809783</v>
      </c>
      <c r="F238" s="1">
        <f t="shared" si="19"/>
        <v>-502.01190000000003</v>
      </c>
      <c r="G238" s="1">
        <v>0</v>
      </c>
      <c r="H238" s="41"/>
      <c r="I238" s="66"/>
      <c r="J238" s="66"/>
      <c r="K238" s="66"/>
      <c r="L238" s="1">
        <f t="shared" si="14"/>
        <v>401638.22044300771</v>
      </c>
      <c r="N238" s="1">
        <f t="shared" si="15"/>
        <v>399406.35474809783</v>
      </c>
    </row>
    <row r="239" spans="1:14" x14ac:dyDescent="0.2">
      <c r="A239" s="202">
        <f t="shared" si="16"/>
        <v>2027</v>
      </c>
      <c r="B239" s="202">
        <f t="shared" si="17"/>
        <v>9</v>
      </c>
      <c r="C239" s="41">
        <f>'Fl Keys- FR vs PR'!$E197</f>
        <v>20835.040184731137</v>
      </c>
      <c r="D239" s="1">
        <f t="shared" si="18"/>
        <v>-21060</v>
      </c>
      <c r="E239" s="164">
        <f>Summary_NEL!E239</f>
        <v>382605.70267449296</v>
      </c>
      <c r="F239" s="1">
        <f t="shared" si="19"/>
        <v>-500.28677999999996</v>
      </c>
      <c r="G239" s="1">
        <v>0</v>
      </c>
      <c r="H239" s="41"/>
      <c r="I239" s="1"/>
      <c r="J239" s="1"/>
      <c r="K239" s="1"/>
      <c r="L239" s="1">
        <f t="shared" si="14"/>
        <v>381880.45607922407</v>
      </c>
      <c r="N239" s="1">
        <f t="shared" si="15"/>
        <v>382560.70267449296</v>
      </c>
    </row>
    <row r="240" spans="1:14" x14ac:dyDescent="0.2">
      <c r="A240" s="202">
        <f t="shared" si="16"/>
        <v>2027</v>
      </c>
      <c r="B240" s="202">
        <f t="shared" si="17"/>
        <v>10</v>
      </c>
      <c r="C240" s="41">
        <f>'Fl Keys- FR vs PR'!$E198</f>
        <v>20034.808639393174</v>
      </c>
      <c r="D240" s="1">
        <f t="shared" si="18"/>
        <v>-19395</v>
      </c>
      <c r="E240" s="164">
        <f>Summary_NEL!E240</f>
        <v>358068.04809182353</v>
      </c>
      <c r="F240" s="1">
        <f t="shared" si="19"/>
        <v>-455.32223999999997</v>
      </c>
      <c r="G240" s="1">
        <v>0</v>
      </c>
      <c r="H240" s="41"/>
      <c r="I240" s="1"/>
      <c r="J240" s="1"/>
      <c r="K240" s="1"/>
      <c r="L240" s="1">
        <f t="shared" si="14"/>
        <v>358252.53449121671</v>
      </c>
      <c r="N240" s="1">
        <f t="shared" si="15"/>
        <v>358023.04809182353</v>
      </c>
    </row>
    <row r="241" spans="1:14" x14ac:dyDescent="0.2">
      <c r="A241" s="202">
        <f t="shared" si="16"/>
        <v>2027</v>
      </c>
      <c r="B241" s="202">
        <f t="shared" si="17"/>
        <v>11</v>
      </c>
      <c r="C241" s="41">
        <f>'Fl Keys- FR vs PR'!$E199</f>
        <v>15174.210746372475</v>
      </c>
      <c r="D241" s="1">
        <f t="shared" si="18"/>
        <v>-16560</v>
      </c>
      <c r="E241" s="164">
        <f>Summary_NEL!E241</f>
        <v>328743.39508152427</v>
      </c>
      <c r="F241" s="1">
        <f t="shared" si="19"/>
        <v>-453.79331999999999</v>
      </c>
      <c r="G241" s="1">
        <v>0</v>
      </c>
      <c r="H241" s="41"/>
      <c r="I241" s="1"/>
      <c r="J241" s="1"/>
      <c r="K241" s="1"/>
      <c r="L241" s="1">
        <f t="shared" si="14"/>
        <v>326903.81250789674</v>
      </c>
      <c r="N241" s="1">
        <f t="shared" si="15"/>
        <v>328698.39508152427</v>
      </c>
    </row>
    <row r="242" spans="1:14" x14ac:dyDescent="0.2">
      <c r="A242" s="202">
        <f t="shared" si="16"/>
        <v>2027</v>
      </c>
      <c r="B242" s="202">
        <f t="shared" si="17"/>
        <v>12</v>
      </c>
      <c r="C242" s="41">
        <f>'Fl Keys- FR vs PR'!$E200</f>
        <v>16176.999501146289</v>
      </c>
      <c r="D242" s="1">
        <f t="shared" si="18"/>
        <v>-16110</v>
      </c>
      <c r="E242" s="164">
        <f>Summary_NEL!E242</f>
        <v>337202.47126862482</v>
      </c>
      <c r="F242" s="1">
        <f t="shared" si="19"/>
        <v>-594.61800000000005</v>
      </c>
      <c r="G242" s="1">
        <v>0</v>
      </c>
      <c r="H242" s="41"/>
      <c r="I242" s="1"/>
      <c r="J242" s="1"/>
      <c r="K242" s="1"/>
      <c r="L242" s="1">
        <f t="shared" si="14"/>
        <v>336674.85276977113</v>
      </c>
      <c r="M242" s="46"/>
      <c r="N242" s="1">
        <f t="shared" si="15"/>
        <v>337157.47126862482</v>
      </c>
    </row>
    <row r="243" spans="1:14" x14ac:dyDescent="0.2">
      <c r="A243" s="202">
        <f t="shared" si="16"/>
        <v>2028</v>
      </c>
      <c r="B243" s="202">
        <f t="shared" si="17"/>
        <v>1</v>
      </c>
      <c r="C243" s="41">
        <f>'Fl Keys- FR vs PR'!$E201</f>
        <v>16523.18740224823</v>
      </c>
      <c r="D243" s="1">
        <f t="shared" si="18"/>
        <v>-16110</v>
      </c>
      <c r="E243" s="164">
        <f>Summary_NEL!E243</f>
        <v>364339.30220557592</v>
      </c>
      <c r="F243" s="1">
        <f t="shared" si="19"/>
        <v>-495.65699999999998</v>
      </c>
      <c r="G243" s="1">
        <v>0</v>
      </c>
      <c r="H243" s="41"/>
      <c r="I243" s="1"/>
      <c r="J243" s="1"/>
      <c r="K243" s="1"/>
      <c r="L243" s="1">
        <f t="shared" si="14"/>
        <v>364256.83260782412</v>
      </c>
      <c r="N243" s="1">
        <f t="shared" si="15"/>
        <v>364294.30220557592</v>
      </c>
    </row>
    <row r="244" spans="1:14" x14ac:dyDescent="0.2">
      <c r="A244" s="202">
        <f t="shared" si="16"/>
        <v>2028</v>
      </c>
      <c r="B244" s="202">
        <f t="shared" si="17"/>
        <v>2</v>
      </c>
      <c r="C244" s="41">
        <f>'Fl Keys- FR vs PR'!$E202</f>
        <v>16347.36121473871</v>
      </c>
      <c r="D244" s="1">
        <f t="shared" si="18"/>
        <v>-15615</v>
      </c>
      <c r="E244" s="164">
        <f>Summary_NEL!E244</f>
        <v>336965.03765128559</v>
      </c>
      <c r="F244" s="1">
        <f t="shared" si="19"/>
        <v>-262.108</v>
      </c>
      <c r="G244" s="1">
        <v>0</v>
      </c>
      <c r="H244" s="41"/>
      <c r="I244" s="1"/>
      <c r="J244" s="1"/>
      <c r="K244" s="1"/>
      <c r="L244" s="1">
        <f t="shared" si="14"/>
        <v>337435.29086602427</v>
      </c>
      <c r="N244" s="1">
        <f t="shared" si="15"/>
        <v>336920.03765128559</v>
      </c>
    </row>
    <row r="245" spans="1:14" x14ac:dyDescent="0.2">
      <c r="A245" s="202">
        <f t="shared" si="16"/>
        <v>2028</v>
      </c>
      <c r="B245" s="202">
        <f t="shared" si="17"/>
        <v>3</v>
      </c>
      <c r="C245" s="41">
        <f>'Fl Keys- FR vs PR'!$E203</f>
        <v>18684.489870408521</v>
      </c>
      <c r="D245" s="1">
        <f t="shared" si="18"/>
        <v>-17100</v>
      </c>
      <c r="E245" s="164">
        <f>Summary_NEL!E245</f>
        <v>339537.94284559699</v>
      </c>
      <c r="F245" s="1">
        <f t="shared" si="19"/>
        <v>-399.06799999999998</v>
      </c>
      <c r="G245" s="1">
        <v>0</v>
      </c>
      <c r="H245" s="41"/>
      <c r="I245" s="1"/>
      <c r="J245" s="1"/>
      <c r="K245" s="1"/>
      <c r="L245" s="1">
        <f t="shared" si="14"/>
        <v>340723.36471600545</v>
      </c>
      <c r="N245" s="1">
        <f t="shared" si="15"/>
        <v>339492.94284559699</v>
      </c>
    </row>
    <row r="246" spans="1:14" x14ac:dyDescent="0.2">
      <c r="A246" s="202">
        <f t="shared" si="16"/>
        <v>2028</v>
      </c>
      <c r="B246" s="202">
        <f t="shared" si="17"/>
        <v>4</v>
      </c>
      <c r="C246" s="41">
        <f>'Fl Keys- FR vs PR'!$E204</f>
        <v>19414.248360865218</v>
      </c>
      <c r="D246" s="1">
        <f t="shared" si="18"/>
        <v>-17235</v>
      </c>
      <c r="E246" s="164">
        <f>Summary_NEL!E246</f>
        <v>344821.62243275793</v>
      </c>
      <c r="F246" s="1">
        <f t="shared" si="19"/>
        <v>-563.31700000000001</v>
      </c>
      <c r="G246" s="1">
        <v>0</v>
      </c>
      <c r="H246" s="41"/>
      <c r="I246" s="1"/>
      <c r="J246" s="1"/>
      <c r="K246" s="1"/>
      <c r="L246" s="1">
        <f t="shared" si="14"/>
        <v>346437.55379362317</v>
      </c>
      <c r="N246" s="1">
        <f t="shared" si="15"/>
        <v>344776.62243275793</v>
      </c>
    </row>
    <row r="247" spans="1:14" x14ac:dyDescent="0.2">
      <c r="A247" s="202">
        <f t="shared" si="16"/>
        <v>2028</v>
      </c>
      <c r="B247" s="202">
        <f t="shared" si="17"/>
        <v>5</v>
      </c>
      <c r="C247" s="41">
        <f>'Fl Keys- FR vs PR'!$E205</f>
        <v>22418.627211750165</v>
      </c>
      <c r="D247" s="1">
        <f t="shared" si="18"/>
        <v>-20115</v>
      </c>
      <c r="E247" s="164">
        <f>Summary_NEL!E247</f>
        <v>378177.28123691439</v>
      </c>
      <c r="F247" s="1">
        <f t="shared" si="19"/>
        <v>-547.91300000000001</v>
      </c>
      <c r="G247" s="1">
        <v>0</v>
      </c>
      <c r="H247" s="41"/>
      <c r="I247" s="1"/>
      <c r="J247" s="1"/>
      <c r="K247" s="1"/>
      <c r="L247" s="1">
        <f t="shared" si="14"/>
        <v>379932.99544866459</v>
      </c>
      <c r="N247" s="1">
        <f t="shared" si="15"/>
        <v>378132.28123691439</v>
      </c>
    </row>
    <row r="248" spans="1:14" x14ac:dyDescent="0.2">
      <c r="A248" s="202">
        <f t="shared" si="16"/>
        <v>2028</v>
      </c>
      <c r="B248" s="202">
        <f t="shared" si="17"/>
        <v>6</v>
      </c>
      <c r="C248" s="41">
        <f>'Fl Keys- FR vs PR'!$E206</f>
        <v>24816.80922192584</v>
      </c>
      <c r="D248" s="1">
        <f t="shared" si="18"/>
        <v>-21060</v>
      </c>
      <c r="E248" s="164">
        <f>Summary_NEL!E248</f>
        <v>392700.56836252299</v>
      </c>
      <c r="F248" s="1">
        <f t="shared" si="19"/>
        <v>-531.08699999999999</v>
      </c>
      <c r="G248" s="1">
        <v>0</v>
      </c>
      <c r="H248" s="41"/>
      <c r="I248" s="1"/>
      <c r="J248" s="1"/>
      <c r="K248" s="1"/>
      <c r="L248" s="1">
        <f t="shared" si="14"/>
        <v>395926.29058444884</v>
      </c>
      <c r="N248" s="1">
        <f t="shared" si="15"/>
        <v>392655.56836252299</v>
      </c>
    </row>
    <row r="249" spans="1:14" x14ac:dyDescent="0.2">
      <c r="A249" s="202">
        <f t="shared" si="16"/>
        <v>2028</v>
      </c>
      <c r="B249" s="202">
        <f t="shared" si="17"/>
        <v>7</v>
      </c>
      <c r="C249" s="41">
        <f>'Fl Keys- FR vs PR'!$E207</f>
        <v>27575.410943153474</v>
      </c>
      <c r="D249" s="1">
        <f t="shared" si="18"/>
        <v>-22140</v>
      </c>
      <c r="E249" s="164">
        <f>Summary_NEL!E249</f>
        <v>404148.17790849396</v>
      </c>
      <c r="F249" s="1">
        <f t="shared" si="19"/>
        <v>-540.61865999999998</v>
      </c>
      <c r="G249" s="1">
        <v>0</v>
      </c>
      <c r="H249" s="41"/>
      <c r="I249" s="1"/>
      <c r="J249" s="1"/>
      <c r="K249" s="1"/>
      <c r="L249" s="1">
        <f t="shared" si="14"/>
        <v>409042.97019164747</v>
      </c>
      <c r="N249" s="1">
        <f t="shared" si="15"/>
        <v>404103.17790849396</v>
      </c>
    </row>
    <row r="250" spans="1:14" s="67" customFormat="1" x14ac:dyDescent="0.2">
      <c r="A250" s="202">
        <f t="shared" si="16"/>
        <v>2028</v>
      </c>
      <c r="B250" s="202">
        <f t="shared" si="17"/>
        <v>8</v>
      </c>
      <c r="C250" s="41">
        <f>'Fl Keys- FR vs PR'!$E208</f>
        <v>26275.820117881303</v>
      </c>
      <c r="D250" s="1">
        <f t="shared" si="18"/>
        <v>-22815</v>
      </c>
      <c r="E250" s="164">
        <f>Summary_NEL!E250</f>
        <v>403605.8707288421</v>
      </c>
      <c r="F250" s="1">
        <f t="shared" si="19"/>
        <v>-502.01190000000003</v>
      </c>
      <c r="G250" s="1">
        <v>0</v>
      </c>
      <c r="H250" s="41"/>
      <c r="I250" s="66"/>
      <c r="J250" s="66"/>
      <c r="K250" s="66"/>
      <c r="L250" s="1">
        <f t="shared" si="14"/>
        <v>406564.6789467234</v>
      </c>
      <c r="N250" s="1">
        <f t="shared" si="15"/>
        <v>403560.8707288421</v>
      </c>
    </row>
    <row r="251" spans="1:14" x14ac:dyDescent="0.2">
      <c r="A251" s="202">
        <f t="shared" si="16"/>
        <v>2028</v>
      </c>
      <c r="B251" s="202">
        <f t="shared" si="17"/>
        <v>9</v>
      </c>
      <c r="C251" s="41">
        <f>'Fl Keys- FR vs PR'!$E209</f>
        <v>21493.206526817165</v>
      </c>
      <c r="D251" s="1">
        <f t="shared" si="18"/>
        <v>-21060</v>
      </c>
      <c r="E251" s="164">
        <f>Summary_NEL!E251</f>
        <v>386803.13745351363</v>
      </c>
      <c r="F251" s="1">
        <f t="shared" si="19"/>
        <v>-500.28677999999996</v>
      </c>
      <c r="G251" s="1">
        <v>0</v>
      </c>
      <c r="H251" s="41"/>
      <c r="I251" s="1"/>
      <c r="J251" s="1"/>
      <c r="K251" s="1"/>
      <c r="L251" s="1">
        <f t="shared" si="14"/>
        <v>386736.05720033078</v>
      </c>
      <c r="N251" s="1">
        <f t="shared" si="15"/>
        <v>386758.13745351363</v>
      </c>
    </row>
    <row r="252" spans="1:14" x14ac:dyDescent="0.2">
      <c r="A252" s="202">
        <f t="shared" si="16"/>
        <v>2028</v>
      </c>
      <c r="B252" s="202">
        <f t="shared" si="17"/>
        <v>10</v>
      </c>
      <c r="C252" s="41">
        <f>'Fl Keys- FR vs PR'!$E210</f>
        <v>20645.41421372311</v>
      </c>
      <c r="D252" s="1">
        <f t="shared" si="18"/>
        <v>-19395</v>
      </c>
      <c r="E252" s="164">
        <f>Summary_NEL!E252</f>
        <v>362270.40081259661</v>
      </c>
      <c r="F252" s="1">
        <f t="shared" si="19"/>
        <v>-455.32223999999997</v>
      </c>
      <c r="G252" s="1">
        <v>0</v>
      </c>
      <c r="H252" s="41"/>
      <c r="I252" s="1"/>
      <c r="J252" s="1"/>
      <c r="K252" s="1"/>
      <c r="L252" s="1">
        <f t="shared" si="14"/>
        <v>363065.49278631969</v>
      </c>
      <c r="N252" s="1">
        <f t="shared" si="15"/>
        <v>362225.40081259661</v>
      </c>
    </row>
    <row r="253" spans="1:14" x14ac:dyDescent="0.2">
      <c r="A253" s="202">
        <f t="shared" si="16"/>
        <v>2028</v>
      </c>
      <c r="B253" s="202">
        <f t="shared" si="17"/>
        <v>11</v>
      </c>
      <c r="C253" s="41">
        <f>'Fl Keys- FR vs PR'!$E211</f>
        <v>15670.141616833112</v>
      </c>
      <c r="D253" s="1">
        <f t="shared" si="18"/>
        <v>-16560</v>
      </c>
      <c r="E253" s="164">
        <f>Summary_NEL!E253</f>
        <v>332932.38321105321</v>
      </c>
      <c r="F253" s="1">
        <f t="shared" si="19"/>
        <v>-453.79331999999999</v>
      </c>
      <c r="G253" s="1">
        <v>0</v>
      </c>
      <c r="H253" s="41"/>
      <c r="I253" s="1"/>
      <c r="J253" s="1"/>
      <c r="K253" s="1"/>
      <c r="L253" s="1">
        <f t="shared" si="14"/>
        <v>331588.73150788632</v>
      </c>
      <c r="N253" s="1">
        <f t="shared" si="15"/>
        <v>332887.38321105321</v>
      </c>
    </row>
    <row r="254" spans="1:14" x14ac:dyDescent="0.2">
      <c r="A254" s="202">
        <f t="shared" si="16"/>
        <v>2028</v>
      </c>
      <c r="B254" s="202">
        <f t="shared" si="17"/>
        <v>12</v>
      </c>
      <c r="C254" s="41">
        <f>'Fl Keys- FR vs PR'!$E212</f>
        <v>16696.434503571705</v>
      </c>
      <c r="D254" s="1">
        <f t="shared" si="18"/>
        <v>-16110</v>
      </c>
      <c r="E254" s="164">
        <f>Summary_NEL!E254</f>
        <v>341325.16956283851</v>
      </c>
      <c r="F254" s="1">
        <f t="shared" si="19"/>
        <v>-594.61800000000005</v>
      </c>
      <c r="G254" s="1">
        <v>0</v>
      </c>
      <c r="H254" s="41"/>
      <c r="I254" s="1"/>
      <c r="J254" s="1"/>
      <c r="K254" s="1"/>
      <c r="L254" s="1">
        <f t="shared" si="14"/>
        <v>341316.9860664102</v>
      </c>
      <c r="M254" s="46"/>
      <c r="N254" s="1">
        <f t="shared" si="15"/>
        <v>341280.16956283851</v>
      </c>
    </row>
    <row r="255" spans="1:14" x14ac:dyDescent="0.2">
      <c r="A255" s="202">
        <f t="shared" si="16"/>
        <v>2029</v>
      </c>
      <c r="B255" s="202">
        <f t="shared" si="17"/>
        <v>1</v>
      </c>
      <c r="C255" s="41">
        <f>'Fl Keys- FR vs PR'!$E213</f>
        <v>17039.987650372866</v>
      </c>
      <c r="D255" s="1">
        <f t="shared" si="18"/>
        <v>-16110</v>
      </c>
      <c r="E255" s="164">
        <f>Summary_NEL!E255</f>
        <v>368408.06917892583</v>
      </c>
      <c r="F255" s="1">
        <f t="shared" si="19"/>
        <v>-495.65699999999998</v>
      </c>
      <c r="G255" s="1">
        <v>0</v>
      </c>
      <c r="H255" s="41"/>
      <c r="I255" s="1"/>
      <c r="J255" s="1"/>
      <c r="K255" s="1"/>
      <c r="L255" s="1">
        <f t="shared" si="14"/>
        <v>368842.39982929867</v>
      </c>
      <c r="N255" s="1">
        <f t="shared" si="15"/>
        <v>368363.06917892583</v>
      </c>
    </row>
    <row r="256" spans="1:14" x14ac:dyDescent="0.2">
      <c r="A256" s="202">
        <f t="shared" si="16"/>
        <v>2029</v>
      </c>
      <c r="B256" s="202">
        <f t="shared" si="17"/>
        <v>2</v>
      </c>
      <c r="C256" s="41">
        <f>'Fl Keys- FR vs PR'!$E214</f>
        <v>18442.238845840315</v>
      </c>
      <c r="D256" s="1">
        <f t="shared" si="18"/>
        <v>-15615</v>
      </c>
      <c r="E256" s="164">
        <f>Summary_NEL!E256</f>
        <v>340772.21278134658</v>
      </c>
      <c r="F256" s="1">
        <f t="shared" si="19"/>
        <v>-262.108</v>
      </c>
      <c r="G256" s="1">
        <v>0</v>
      </c>
      <c r="H256" s="41"/>
      <c r="I256" s="1"/>
      <c r="J256" s="1"/>
      <c r="K256" s="1"/>
      <c r="L256" s="1">
        <f t="shared" si="14"/>
        <v>343337.3436271869</v>
      </c>
      <c r="N256" s="1">
        <f t="shared" si="15"/>
        <v>340727.21278134658</v>
      </c>
    </row>
    <row r="257" spans="1:14" x14ac:dyDescent="0.2">
      <c r="A257" s="202">
        <f t="shared" si="16"/>
        <v>2029</v>
      </c>
      <c r="B257" s="202">
        <f t="shared" si="17"/>
        <v>3</v>
      </c>
      <c r="C257" s="41">
        <f>'Fl Keys- FR vs PR'!$E215</f>
        <v>19241.624767858535</v>
      </c>
      <c r="D257" s="1">
        <f t="shared" si="18"/>
        <v>-17100</v>
      </c>
      <c r="E257" s="164">
        <f>Summary_NEL!E257</f>
        <v>343567.16132133437</v>
      </c>
      <c r="F257" s="1">
        <f t="shared" si="19"/>
        <v>-399.06799999999998</v>
      </c>
      <c r="G257" s="1">
        <v>0</v>
      </c>
      <c r="H257" s="41"/>
      <c r="I257" s="1"/>
      <c r="J257" s="1"/>
      <c r="K257" s="1"/>
      <c r="L257" s="1">
        <f t="shared" si="14"/>
        <v>345309.71808919287</v>
      </c>
      <c r="N257" s="1">
        <f t="shared" si="15"/>
        <v>343522.16132133437</v>
      </c>
    </row>
    <row r="258" spans="1:14" x14ac:dyDescent="0.2">
      <c r="A258" s="202">
        <f t="shared" si="16"/>
        <v>2029</v>
      </c>
      <c r="B258" s="202">
        <f t="shared" si="17"/>
        <v>4</v>
      </c>
      <c r="C258" s="41">
        <f>'Fl Keys- FR vs PR'!$E216</f>
        <v>19998.317375545244</v>
      </c>
      <c r="D258" s="1">
        <f t="shared" si="18"/>
        <v>-17235</v>
      </c>
      <c r="E258" s="164">
        <f>Summary_NEL!E258</f>
        <v>348823.32255652134</v>
      </c>
      <c r="F258" s="1">
        <f t="shared" si="19"/>
        <v>-563.31700000000001</v>
      </c>
      <c r="G258" s="1">
        <v>0</v>
      </c>
      <c r="H258" s="41"/>
      <c r="I258" s="1"/>
      <c r="J258" s="1"/>
      <c r="K258" s="1"/>
      <c r="L258" s="1">
        <f t="shared" si="14"/>
        <v>351023.32293206657</v>
      </c>
      <c r="N258" s="1">
        <f t="shared" si="15"/>
        <v>348778.32255652134</v>
      </c>
    </row>
    <row r="259" spans="1:14" x14ac:dyDescent="0.2">
      <c r="A259" s="202">
        <f t="shared" si="16"/>
        <v>2029</v>
      </c>
      <c r="B259" s="202">
        <f t="shared" si="17"/>
        <v>5</v>
      </c>
      <c r="C259" s="41">
        <f>'Fl Keys- FR vs PR'!$E217</f>
        <v>23086.262231990462</v>
      </c>
      <c r="D259" s="1">
        <f t="shared" si="18"/>
        <v>-20115</v>
      </c>
      <c r="E259" s="164">
        <f>Summary_NEL!E259</f>
        <v>382109.10361629078</v>
      </c>
      <c r="F259" s="1">
        <f t="shared" si="19"/>
        <v>-547.91300000000001</v>
      </c>
      <c r="G259" s="1">
        <v>0</v>
      </c>
      <c r="H259" s="41"/>
      <c r="I259" s="1"/>
      <c r="J259" s="1"/>
      <c r="K259" s="1"/>
      <c r="L259" s="1">
        <f t="shared" si="14"/>
        <v>384532.45284828125</v>
      </c>
      <c r="N259" s="1">
        <f t="shared" si="15"/>
        <v>382064.10361629078</v>
      </c>
    </row>
    <row r="260" spans="1:14" x14ac:dyDescent="0.2">
      <c r="A260" s="202">
        <f t="shared" si="16"/>
        <v>2029</v>
      </c>
      <c r="B260" s="202">
        <f t="shared" si="17"/>
        <v>6</v>
      </c>
      <c r="C260" s="41">
        <f>'Fl Keys- FR vs PR'!$E218</f>
        <v>25550.066755534819</v>
      </c>
      <c r="D260" s="1">
        <f t="shared" si="18"/>
        <v>-21060</v>
      </c>
      <c r="E260" s="164">
        <f>Summary_NEL!E260</f>
        <v>396568.32162922726</v>
      </c>
      <c r="F260" s="1">
        <f t="shared" si="19"/>
        <v>-531.08699999999999</v>
      </c>
      <c r="G260" s="1">
        <v>0</v>
      </c>
      <c r="H260" s="41"/>
      <c r="I260" s="1"/>
      <c r="J260" s="1"/>
      <c r="K260" s="1"/>
      <c r="L260" s="1">
        <f t="shared" ref="L260:L323" si="20">SUM(C260:K260)</f>
        <v>400527.3013847621</v>
      </c>
      <c r="N260" s="1">
        <f t="shared" si="15"/>
        <v>396523.32162922726</v>
      </c>
    </row>
    <row r="261" spans="1:14" x14ac:dyDescent="0.2">
      <c r="A261" s="202">
        <f t="shared" si="16"/>
        <v>2029</v>
      </c>
      <c r="B261" s="202">
        <f t="shared" si="17"/>
        <v>7</v>
      </c>
      <c r="C261" s="41">
        <f>'Fl Keys- FR vs PR'!$E219</f>
        <v>28374.954354901478</v>
      </c>
      <c r="D261" s="1">
        <f t="shared" si="18"/>
        <v>-22140</v>
      </c>
      <c r="E261" s="164">
        <f>Summary_NEL!E261</f>
        <v>407956.59211037913</v>
      </c>
      <c r="F261" s="1">
        <f t="shared" si="19"/>
        <v>-540.61865999999998</v>
      </c>
      <c r="G261" s="1">
        <v>0</v>
      </c>
      <c r="H261" s="41"/>
      <c r="I261" s="1"/>
      <c r="J261" s="1"/>
      <c r="K261" s="1"/>
      <c r="L261" s="1">
        <f t="shared" si="20"/>
        <v>413650.9278052806</v>
      </c>
      <c r="N261" s="1">
        <f t="shared" si="15"/>
        <v>407911.59211037913</v>
      </c>
    </row>
    <row r="262" spans="1:14" s="67" customFormat="1" x14ac:dyDescent="0.2">
      <c r="A262" s="202">
        <f t="shared" si="16"/>
        <v>2029</v>
      </c>
      <c r="B262" s="202">
        <f t="shared" si="17"/>
        <v>8</v>
      </c>
      <c r="C262" s="41">
        <f>'Fl Keys- FR vs PR'!$E220</f>
        <v>27061.029692483979</v>
      </c>
      <c r="D262" s="1">
        <f t="shared" si="18"/>
        <v>-22815</v>
      </c>
      <c r="E262" s="164">
        <f>Summary_NEL!E262</f>
        <v>407399.01469499397</v>
      </c>
      <c r="F262" s="1">
        <f t="shared" si="19"/>
        <v>-502.01190000000003</v>
      </c>
      <c r="G262" s="1">
        <v>0</v>
      </c>
      <c r="H262" s="41"/>
      <c r="I262" s="66"/>
      <c r="J262" s="66"/>
      <c r="K262" s="66"/>
      <c r="L262" s="1">
        <f t="shared" si="20"/>
        <v>411143.03248747793</v>
      </c>
      <c r="N262" s="1">
        <f t="shared" si="15"/>
        <v>407354.01469499397</v>
      </c>
    </row>
    <row r="263" spans="1:14" x14ac:dyDescent="0.2">
      <c r="A263" s="202">
        <f t="shared" si="16"/>
        <v>2029</v>
      </c>
      <c r="B263" s="202">
        <f t="shared" si="17"/>
        <v>9</v>
      </c>
      <c r="C263" s="41">
        <f>'Fl Keys- FR vs PR'!$E221</f>
        <v>22162.719911563654</v>
      </c>
      <c r="D263" s="1">
        <f t="shared" si="18"/>
        <v>-21060</v>
      </c>
      <c r="E263" s="164">
        <f>Summary_NEL!E263</f>
        <v>390645.10965876724</v>
      </c>
      <c r="F263" s="1">
        <f t="shared" si="19"/>
        <v>-500.28677999999996</v>
      </c>
      <c r="G263" s="1">
        <v>0</v>
      </c>
      <c r="H263" s="41"/>
      <c r="I263" s="1"/>
      <c r="J263" s="1"/>
      <c r="K263" s="1"/>
      <c r="L263" s="1">
        <f t="shared" si="20"/>
        <v>391247.54279033089</v>
      </c>
      <c r="N263" s="1">
        <f t="shared" ref="N263:N273" si="21">E263+G263-45</f>
        <v>390600.10965876724</v>
      </c>
    </row>
    <row r="264" spans="1:14" x14ac:dyDescent="0.2">
      <c r="A264" s="202">
        <f t="shared" si="16"/>
        <v>2029</v>
      </c>
      <c r="B264" s="202">
        <f t="shared" si="17"/>
        <v>10</v>
      </c>
      <c r="C264" s="41">
        <f>'Fl Keys- FR vs PR'!$E222</f>
        <v>21266.513650047025</v>
      </c>
      <c r="D264" s="1">
        <f t="shared" si="18"/>
        <v>-19395</v>
      </c>
      <c r="E264" s="164">
        <f>Summary_NEL!E264</f>
        <v>366109.87416149536</v>
      </c>
      <c r="F264" s="1">
        <f t="shared" si="19"/>
        <v>-455.32223999999997</v>
      </c>
      <c r="G264" s="1">
        <v>0</v>
      </c>
      <c r="H264" s="41"/>
      <c r="I264" s="1"/>
      <c r="J264" s="1"/>
      <c r="K264" s="1"/>
      <c r="L264" s="1">
        <f t="shared" si="20"/>
        <v>367526.06557154236</v>
      </c>
      <c r="N264" s="1">
        <f t="shared" si="21"/>
        <v>366064.87416149536</v>
      </c>
    </row>
    <row r="265" spans="1:14" x14ac:dyDescent="0.2">
      <c r="A265" s="202">
        <f t="shared" si="16"/>
        <v>2029</v>
      </c>
      <c r="B265" s="202">
        <f t="shared" si="17"/>
        <v>11</v>
      </c>
      <c r="C265" s="41">
        <f>'Fl Keys- FR vs PR'!$E223</f>
        <v>16174.694903986492</v>
      </c>
      <c r="D265" s="1">
        <f t="shared" si="18"/>
        <v>-16560</v>
      </c>
      <c r="E265" s="164">
        <f>Summary_NEL!E265</f>
        <v>336725.16789474216</v>
      </c>
      <c r="F265" s="1">
        <f t="shared" si="19"/>
        <v>-453.79331999999999</v>
      </c>
      <c r="G265" s="1">
        <v>0</v>
      </c>
      <c r="H265" s="41"/>
      <c r="I265" s="1"/>
      <c r="J265" s="1"/>
      <c r="K265" s="1"/>
      <c r="L265" s="1">
        <f t="shared" si="20"/>
        <v>335886.06947872863</v>
      </c>
      <c r="N265" s="1">
        <f t="shared" si="21"/>
        <v>336680.16789474216</v>
      </c>
    </row>
    <row r="266" spans="1:14" x14ac:dyDescent="0.2">
      <c r="A266" s="202">
        <f t="shared" si="16"/>
        <v>2029</v>
      </c>
      <c r="B266" s="202">
        <f t="shared" si="17"/>
        <v>12</v>
      </c>
      <c r="C266" s="41">
        <f>'Fl Keys- FR vs PR'!$E224</f>
        <v>17224.789325850965</v>
      </c>
      <c r="D266" s="1">
        <f t="shared" si="18"/>
        <v>-16110</v>
      </c>
      <c r="E266" s="164">
        <f>Summary_NEL!E266</f>
        <v>345022.5837491143</v>
      </c>
      <c r="F266" s="1">
        <f t="shared" si="19"/>
        <v>-594.61800000000005</v>
      </c>
      <c r="G266" s="1">
        <v>0</v>
      </c>
      <c r="H266" s="41"/>
      <c r="I266" s="1"/>
      <c r="J266" s="1"/>
      <c r="K266" s="1"/>
      <c r="L266" s="1">
        <f t="shared" si="20"/>
        <v>345542.75507496524</v>
      </c>
      <c r="M266" s="46"/>
      <c r="N266" s="1">
        <f t="shared" si="21"/>
        <v>344977.5837491143</v>
      </c>
    </row>
    <row r="267" spans="1:14" x14ac:dyDescent="0.2">
      <c r="A267" s="202">
        <f t="shared" si="16"/>
        <v>2030</v>
      </c>
      <c r="B267" s="202">
        <f t="shared" si="17"/>
        <v>1</v>
      </c>
      <c r="C267" s="41">
        <f>'Fl Keys- FR vs PR'!$E225</f>
        <v>17565.696007773018</v>
      </c>
      <c r="D267" s="1">
        <f t="shared" si="18"/>
        <v>-16110</v>
      </c>
      <c r="E267" s="164">
        <f>Summary_NEL!E267</f>
        <v>372044.59141976031</v>
      </c>
      <c r="F267" s="1">
        <f t="shared" si="19"/>
        <v>-495.65699999999998</v>
      </c>
      <c r="G267" s="1">
        <v>0</v>
      </c>
      <c r="H267" s="41"/>
      <c r="I267" s="1"/>
      <c r="J267" s="1"/>
      <c r="K267" s="1"/>
      <c r="L267" s="1">
        <f t="shared" si="20"/>
        <v>373004.6304275333</v>
      </c>
      <c r="N267" s="1">
        <f t="shared" si="21"/>
        <v>371999.59141976031</v>
      </c>
    </row>
    <row r="268" spans="1:14" x14ac:dyDescent="0.2">
      <c r="A268" s="202">
        <f t="shared" ref="A268:A331" si="22">A256+1</f>
        <v>2030</v>
      </c>
      <c r="B268" s="202">
        <f t="shared" ref="B268:B331" si="23">B256</f>
        <v>2</v>
      </c>
      <c r="C268" s="41">
        <f>'Fl Keys- FR vs PR'!$E226</f>
        <v>18945.505523684144</v>
      </c>
      <c r="D268" s="1">
        <f t="shared" si="18"/>
        <v>-15615</v>
      </c>
      <c r="E268" s="164">
        <f>Summary_NEL!E268</f>
        <v>344421.70666320669</v>
      </c>
      <c r="F268" s="1">
        <f t="shared" si="19"/>
        <v>-262.108</v>
      </c>
      <c r="G268" s="1">
        <v>0</v>
      </c>
      <c r="H268" s="41"/>
      <c r="I268" s="1"/>
      <c r="J268" s="1"/>
      <c r="K268" s="1"/>
      <c r="L268" s="1">
        <f t="shared" si="20"/>
        <v>347490.10418689082</v>
      </c>
      <c r="N268" s="1">
        <f t="shared" si="21"/>
        <v>344376.70666320669</v>
      </c>
    </row>
    <row r="269" spans="1:14" x14ac:dyDescent="0.2">
      <c r="A269" s="202">
        <f t="shared" si="22"/>
        <v>2030</v>
      </c>
      <c r="B269" s="202">
        <f t="shared" si="23"/>
        <v>3</v>
      </c>
      <c r="C269" s="41">
        <f>'Fl Keys- FR vs PR'!$E227</f>
        <v>19808.290893844969</v>
      </c>
      <c r="D269" s="1">
        <f t="shared" si="18"/>
        <v>-17100</v>
      </c>
      <c r="E269" s="164">
        <f>Summary_NEL!E269</f>
        <v>347286.50247359503</v>
      </c>
      <c r="F269" s="1">
        <f t="shared" si="19"/>
        <v>-399.06799999999998</v>
      </c>
      <c r="G269" s="1">
        <v>0</v>
      </c>
      <c r="H269" s="41"/>
      <c r="I269" s="1"/>
      <c r="J269" s="1"/>
      <c r="K269" s="1"/>
      <c r="L269" s="1">
        <f t="shared" si="20"/>
        <v>349595.72536743997</v>
      </c>
      <c r="N269" s="1">
        <f t="shared" si="21"/>
        <v>347241.50247359503</v>
      </c>
    </row>
    <row r="270" spans="1:14" x14ac:dyDescent="0.2">
      <c r="A270" s="202">
        <f t="shared" si="22"/>
        <v>2030</v>
      </c>
      <c r="B270" s="202">
        <f t="shared" si="23"/>
        <v>4</v>
      </c>
      <c r="C270" s="41">
        <f>'Fl Keys- FR vs PR'!$E228</f>
        <v>20592.378120568348</v>
      </c>
      <c r="D270" s="1">
        <f t="shared" si="18"/>
        <v>-17235</v>
      </c>
      <c r="E270" s="164">
        <f>Summary_NEL!E270</f>
        <v>352651.95494530938</v>
      </c>
      <c r="F270" s="1">
        <f t="shared" si="19"/>
        <v>-563.31700000000001</v>
      </c>
      <c r="G270" s="1">
        <v>0</v>
      </c>
      <c r="H270" s="41"/>
      <c r="I270" s="1"/>
      <c r="J270" s="1"/>
      <c r="K270" s="1"/>
      <c r="L270" s="1">
        <f t="shared" si="20"/>
        <v>355446.01606587775</v>
      </c>
      <c r="N270" s="1">
        <f t="shared" si="21"/>
        <v>352606.95494530938</v>
      </c>
    </row>
    <row r="271" spans="1:14" x14ac:dyDescent="0.2">
      <c r="A271" s="202">
        <f t="shared" si="22"/>
        <v>2030</v>
      </c>
      <c r="B271" s="202">
        <f t="shared" si="23"/>
        <v>5</v>
      </c>
      <c r="C271" s="41">
        <f>'Fl Keys- FR vs PR'!$E229</f>
        <v>23765.32321090038</v>
      </c>
      <c r="D271" s="1">
        <f t="shared" si="18"/>
        <v>-20115</v>
      </c>
      <c r="E271" s="164">
        <f>Summary_NEL!E271</f>
        <v>386048.33293838357</v>
      </c>
      <c r="F271" s="1">
        <f t="shared" si="19"/>
        <v>-547.91300000000001</v>
      </c>
      <c r="G271" s="1">
        <v>0</v>
      </c>
      <c r="H271" s="41"/>
      <c r="I271" s="1"/>
      <c r="J271" s="1"/>
      <c r="K271" s="1"/>
      <c r="L271" s="1">
        <f t="shared" si="20"/>
        <v>389150.74314928392</v>
      </c>
      <c r="N271" s="1">
        <f t="shared" si="21"/>
        <v>386003.33293838357</v>
      </c>
    </row>
    <row r="272" spans="1:14" x14ac:dyDescent="0.2">
      <c r="A272" s="202">
        <f t="shared" si="22"/>
        <v>2030</v>
      </c>
      <c r="B272" s="202">
        <f t="shared" si="23"/>
        <v>6</v>
      </c>
      <c r="C272" s="41">
        <f>'Fl Keys- FR vs PR'!$E230</f>
        <v>26295.797405619829</v>
      </c>
      <c r="D272" s="1">
        <f t="shared" si="18"/>
        <v>-21060</v>
      </c>
      <c r="E272" s="164">
        <f>Summary_NEL!E272</f>
        <v>400615.33492092654</v>
      </c>
      <c r="F272" s="1">
        <f t="shared" si="19"/>
        <v>-531.08699999999999</v>
      </c>
      <c r="G272" s="1">
        <v>0</v>
      </c>
      <c r="H272" s="41"/>
      <c r="I272" s="1"/>
      <c r="J272" s="1"/>
      <c r="K272" s="1"/>
      <c r="L272" s="1">
        <f t="shared" si="20"/>
        <v>405320.04532654636</v>
      </c>
      <c r="N272" s="1">
        <f t="shared" si="21"/>
        <v>400570.33492092654</v>
      </c>
    </row>
    <row r="273" spans="1:14" x14ac:dyDescent="0.2">
      <c r="A273" s="202">
        <f t="shared" si="22"/>
        <v>2030</v>
      </c>
      <c r="B273" s="202">
        <f t="shared" si="23"/>
        <v>7</v>
      </c>
      <c r="C273" s="41">
        <f>'Fl Keys- FR vs PR'!$E231</f>
        <v>29188.097281372407</v>
      </c>
      <c r="D273" s="1">
        <f t="shared" ref="D273:D336" si="24">D261</f>
        <v>-22140</v>
      </c>
      <c r="E273" s="164">
        <f>Summary_NEL!E273</f>
        <v>412031.10215695627</v>
      </c>
      <c r="F273" s="1">
        <f t="shared" si="19"/>
        <v>-540.61865999999998</v>
      </c>
      <c r="G273" s="1">
        <v>0</v>
      </c>
      <c r="H273" s="41"/>
      <c r="I273" s="1"/>
      <c r="J273" s="1"/>
      <c r="K273" s="1"/>
      <c r="L273" s="1">
        <f t="shared" si="20"/>
        <v>418538.5807783287</v>
      </c>
      <c r="N273" s="1">
        <f t="shared" si="21"/>
        <v>411986.10215695627</v>
      </c>
    </row>
    <row r="274" spans="1:14" s="67" customFormat="1" x14ac:dyDescent="0.2">
      <c r="A274" s="202">
        <f t="shared" si="22"/>
        <v>2030</v>
      </c>
      <c r="B274" s="202">
        <f t="shared" si="23"/>
        <v>8</v>
      </c>
      <c r="C274" s="41">
        <f>'Fl Keys- FR vs PR'!$E232</f>
        <v>27859.691622712155</v>
      </c>
      <c r="D274" s="1">
        <f t="shared" si="24"/>
        <v>-22815</v>
      </c>
      <c r="E274" s="164">
        <f>Summary_NEL!E274</f>
        <v>411436.64483620948</v>
      </c>
      <c r="F274" s="1">
        <f t="shared" si="19"/>
        <v>-502.01190000000003</v>
      </c>
      <c r="G274" s="1">
        <v>0</v>
      </c>
      <c r="H274" s="41"/>
      <c r="I274" s="66"/>
      <c r="J274" s="66"/>
      <c r="K274" s="66"/>
      <c r="L274" s="1">
        <f t="shared" si="20"/>
        <v>415979.32455892168</v>
      </c>
      <c r="N274" s="1">
        <f>E274+G274-45</f>
        <v>411391.64483620948</v>
      </c>
    </row>
    <row r="275" spans="1:14" x14ac:dyDescent="0.2">
      <c r="A275" s="202">
        <f t="shared" si="22"/>
        <v>2030</v>
      </c>
      <c r="B275" s="202">
        <f t="shared" si="23"/>
        <v>9</v>
      </c>
      <c r="C275" s="41">
        <f>'Fl Keys- FR vs PR'!$E233</f>
        <v>22843.738958259091</v>
      </c>
      <c r="D275" s="1">
        <f t="shared" si="24"/>
        <v>-21060</v>
      </c>
      <c r="E275" s="164">
        <f>Summary_NEL!E275</f>
        <v>394674.05085102504</v>
      </c>
      <c r="F275" s="1">
        <f t="shared" si="19"/>
        <v>-500.28677999999996</v>
      </c>
      <c r="G275" s="1">
        <v>0</v>
      </c>
      <c r="H275" s="41"/>
      <c r="I275" s="1"/>
      <c r="J275" s="1"/>
      <c r="K275" s="1"/>
      <c r="L275" s="1">
        <f t="shared" si="20"/>
        <v>395957.50302928413</v>
      </c>
      <c r="N275" s="1"/>
    </row>
    <row r="276" spans="1:14" x14ac:dyDescent="0.2">
      <c r="A276" s="202">
        <f t="shared" si="22"/>
        <v>2030</v>
      </c>
      <c r="B276" s="202">
        <f t="shared" si="23"/>
        <v>10</v>
      </c>
      <c r="C276" s="41">
        <f>'Fl Keys- FR vs PR'!$E234</f>
        <v>21898.253517230398</v>
      </c>
      <c r="D276" s="1">
        <f t="shared" si="24"/>
        <v>-19395</v>
      </c>
      <c r="E276" s="164">
        <f>Summary_NEL!E276</f>
        <v>370127.38084837073</v>
      </c>
      <c r="F276" s="1">
        <f t="shared" si="19"/>
        <v>-455.32223999999997</v>
      </c>
      <c r="G276" s="1">
        <v>0</v>
      </c>
      <c r="H276" s="41"/>
      <c r="I276" s="1"/>
      <c r="J276" s="1"/>
      <c r="K276" s="1"/>
      <c r="L276" s="1">
        <f t="shared" si="20"/>
        <v>372175.31212560111</v>
      </c>
      <c r="N276" s="1"/>
    </row>
    <row r="277" spans="1:14" x14ac:dyDescent="0.2">
      <c r="A277" s="202">
        <f t="shared" si="22"/>
        <v>2030</v>
      </c>
      <c r="B277" s="202">
        <f t="shared" si="23"/>
        <v>11</v>
      </c>
      <c r="C277" s="41">
        <f>'Fl Keys- FR vs PR'!$E235</f>
        <v>16687.991409776587</v>
      </c>
      <c r="D277" s="1">
        <f t="shared" si="24"/>
        <v>-16560</v>
      </c>
      <c r="E277" s="164">
        <f>Summary_NEL!E277</f>
        <v>340802.9123489483</v>
      </c>
      <c r="F277" s="1">
        <f t="shared" si="19"/>
        <v>-453.79331999999999</v>
      </c>
      <c r="G277" s="1">
        <v>0</v>
      </c>
      <c r="H277" s="41"/>
      <c r="I277" s="1"/>
      <c r="J277" s="1"/>
      <c r="K277" s="1"/>
      <c r="L277" s="1">
        <f t="shared" si="20"/>
        <v>340477.11043872492</v>
      </c>
      <c r="N277" s="1"/>
    </row>
    <row r="278" spans="1:14" x14ac:dyDescent="0.2">
      <c r="A278" s="202">
        <f t="shared" si="22"/>
        <v>2030</v>
      </c>
      <c r="B278" s="202">
        <f t="shared" si="23"/>
        <v>12</v>
      </c>
      <c r="C278" s="41">
        <f>'Fl Keys- FR vs PR'!$E236</f>
        <v>17762.188525152706</v>
      </c>
      <c r="D278" s="1">
        <f t="shared" si="24"/>
        <v>-16110</v>
      </c>
      <c r="E278" s="164">
        <f>Summary_NEL!E278</f>
        <v>349171.94502166699</v>
      </c>
      <c r="F278" s="1">
        <f t="shared" ref="F278:F341" si="25">F266</f>
        <v>-594.61800000000005</v>
      </c>
      <c r="G278" s="1">
        <v>0</v>
      </c>
      <c r="H278" s="41"/>
      <c r="I278" s="1"/>
      <c r="J278" s="1"/>
      <c r="K278" s="1"/>
      <c r="L278" s="1">
        <f t="shared" si="20"/>
        <v>350229.51554681966</v>
      </c>
      <c r="M278" s="46"/>
      <c r="N278" s="1"/>
    </row>
    <row r="279" spans="1:14" x14ac:dyDescent="0.2">
      <c r="A279" s="202">
        <f t="shared" si="22"/>
        <v>2031</v>
      </c>
      <c r="B279" s="202">
        <f t="shared" si="23"/>
        <v>1</v>
      </c>
      <c r="C279" s="41">
        <f>'Fl Keys- FR vs PR'!$E237</f>
        <v>18100.43699366464</v>
      </c>
      <c r="D279" s="1">
        <f t="shared" si="24"/>
        <v>-16110</v>
      </c>
      <c r="E279" s="164">
        <f>Summary_NEL!E279</f>
        <v>376263.25259751821</v>
      </c>
      <c r="F279" s="1">
        <f t="shared" si="25"/>
        <v>-495.65699999999998</v>
      </c>
      <c r="G279" s="1">
        <v>0</v>
      </c>
      <c r="H279" s="41"/>
      <c r="I279" s="1"/>
      <c r="J279" s="1"/>
      <c r="K279" s="1"/>
      <c r="L279" s="1">
        <f t="shared" si="20"/>
        <v>377758.03259118285</v>
      </c>
      <c r="N279" s="1"/>
    </row>
    <row r="280" spans="1:14" x14ac:dyDescent="0.2">
      <c r="A280" s="202">
        <f t="shared" si="22"/>
        <v>2031</v>
      </c>
      <c r="B280" s="202">
        <f t="shared" si="23"/>
        <v>2</v>
      </c>
      <c r="C280" s="41">
        <f>'Fl Keys- FR vs PR'!$E238</f>
        <v>19457.354719908479</v>
      </c>
      <c r="D280" s="1">
        <f t="shared" si="24"/>
        <v>-15615</v>
      </c>
      <c r="E280" s="164">
        <f>Summary_NEL!E280</f>
        <v>348696.23235708592</v>
      </c>
      <c r="F280" s="1">
        <f t="shared" si="25"/>
        <v>-262.108</v>
      </c>
      <c r="G280" s="1">
        <v>0</v>
      </c>
      <c r="H280" s="41"/>
      <c r="I280" s="1"/>
      <c r="J280" s="1"/>
      <c r="K280" s="1"/>
      <c r="L280" s="1">
        <f t="shared" si="20"/>
        <v>352276.47907699441</v>
      </c>
      <c r="N280" s="1"/>
    </row>
    <row r="281" spans="1:14" x14ac:dyDescent="0.2">
      <c r="A281" s="202">
        <f t="shared" si="22"/>
        <v>2031</v>
      </c>
      <c r="B281" s="202">
        <f t="shared" si="23"/>
        <v>3</v>
      </c>
      <c r="C281" s="41">
        <f>'Fl Keys- FR vs PR'!$E239</f>
        <v>20384.621208567914</v>
      </c>
      <c r="D281" s="1">
        <f t="shared" si="24"/>
        <v>-17100</v>
      </c>
      <c r="E281" s="164">
        <f>Summary_NEL!E281</f>
        <v>351578.03124571039</v>
      </c>
      <c r="F281" s="1">
        <f t="shared" si="25"/>
        <v>-399.06799999999998</v>
      </c>
      <c r="G281" s="1">
        <v>0</v>
      </c>
      <c r="H281" s="41"/>
      <c r="I281" s="1"/>
      <c r="J281" s="1"/>
      <c r="K281" s="1"/>
      <c r="L281" s="1">
        <f t="shared" si="20"/>
        <v>354463.58445427829</v>
      </c>
      <c r="N281" s="1"/>
    </row>
    <row r="282" spans="1:14" x14ac:dyDescent="0.2">
      <c r="A282" s="202">
        <f t="shared" si="22"/>
        <v>2031</v>
      </c>
      <c r="B282" s="202">
        <f t="shared" si="23"/>
        <v>4</v>
      </c>
      <c r="C282" s="41">
        <f>'Fl Keys- FR vs PR'!$E240</f>
        <v>21196.569979077336</v>
      </c>
      <c r="D282" s="1">
        <f t="shared" si="24"/>
        <v>-17235</v>
      </c>
      <c r="E282" s="164">
        <f>Summary_NEL!E282</f>
        <v>356936.66149043536</v>
      </c>
      <c r="F282" s="1">
        <f t="shared" si="25"/>
        <v>-563.31700000000001</v>
      </c>
      <c r="G282" s="1">
        <v>0</v>
      </c>
      <c r="H282" s="41"/>
      <c r="I282" s="1"/>
      <c r="J282" s="1"/>
      <c r="K282" s="1"/>
      <c r="L282" s="1">
        <f t="shared" si="20"/>
        <v>360334.9144695127</v>
      </c>
      <c r="N282" s="1"/>
    </row>
    <row r="283" spans="1:14" x14ac:dyDescent="0.2">
      <c r="A283" s="202">
        <f t="shared" si="22"/>
        <v>2031</v>
      </c>
      <c r="B283" s="202">
        <f t="shared" si="23"/>
        <v>5</v>
      </c>
      <c r="C283" s="41">
        <f>'Fl Keys- FR vs PR'!$E241</f>
        <v>24455.969556394375</v>
      </c>
      <c r="D283" s="1">
        <f t="shared" si="24"/>
        <v>-20115</v>
      </c>
      <c r="E283" s="164">
        <f>Summary_NEL!E283</f>
        <v>390301.55937298981</v>
      </c>
      <c r="F283" s="1">
        <f t="shared" si="25"/>
        <v>-547.91300000000001</v>
      </c>
      <c r="G283" s="1">
        <v>0</v>
      </c>
      <c r="H283" s="41"/>
      <c r="I283" s="1"/>
      <c r="J283" s="1"/>
      <c r="K283" s="1"/>
      <c r="L283" s="1">
        <f t="shared" si="20"/>
        <v>394094.61592938419</v>
      </c>
      <c r="N283" s="1"/>
    </row>
    <row r="284" spans="1:14" x14ac:dyDescent="0.2">
      <c r="A284" s="202">
        <f t="shared" si="22"/>
        <v>2031</v>
      </c>
      <c r="B284" s="202">
        <f t="shared" si="23"/>
        <v>6</v>
      </c>
      <c r="C284" s="41">
        <f>'Fl Keys- FR vs PR'!$E242</f>
        <v>27054.174904163418</v>
      </c>
      <c r="D284" s="1">
        <f t="shared" si="24"/>
        <v>-21060</v>
      </c>
      <c r="E284" s="164">
        <f>Summary_NEL!E284</f>
        <v>404858.85695486242</v>
      </c>
      <c r="F284" s="1">
        <f t="shared" si="25"/>
        <v>-531.08699999999999</v>
      </c>
      <c r="G284" s="1">
        <v>0</v>
      </c>
      <c r="H284" s="41"/>
      <c r="I284" s="1"/>
      <c r="J284" s="1"/>
      <c r="K284" s="1"/>
      <c r="L284" s="1">
        <f t="shared" si="20"/>
        <v>410321.94485902583</v>
      </c>
      <c r="N284" s="1"/>
    </row>
    <row r="285" spans="1:14" x14ac:dyDescent="0.2">
      <c r="A285" s="202">
        <f t="shared" si="22"/>
        <v>2031</v>
      </c>
      <c r="B285" s="202">
        <f t="shared" si="23"/>
        <v>7</v>
      </c>
      <c r="C285" s="41">
        <f>'Fl Keys- FR vs PR'!$E243</f>
        <v>30015.02913196772</v>
      </c>
      <c r="D285" s="1">
        <f t="shared" si="24"/>
        <v>-22140</v>
      </c>
      <c r="E285" s="164">
        <f>Summary_NEL!E285</f>
        <v>416260.27303558396</v>
      </c>
      <c r="F285" s="1">
        <f t="shared" si="25"/>
        <v>-540.61865999999998</v>
      </c>
      <c r="G285" s="1">
        <v>0</v>
      </c>
      <c r="H285" s="41"/>
      <c r="I285" s="1"/>
      <c r="J285" s="1"/>
      <c r="K285" s="1"/>
      <c r="L285" s="1">
        <f t="shared" si="20"/>
        <v>423594.68350755173</v>
      </c>
      <c r="N285" s="1"/>
    </row>
    <row r="286" spans="1:14" s="67" customFormat="1" x14ac:dyDescent="0.2">
      <c r="A286" s="202">
        <f t="shared" si="22"/>
        <v>2031</v>
      </c>
      <c r="B286" s="202">
        <f t="shared" si="23"/>
        <v>8</v>
      </c>
      <c r="C286" s="41">
        <f>'Fl Keys- FR vs PR'!$E244</f>
        <v>28671.99364093662</v>
      </c>
      <c r="D286" s="1">
        <f t="shared" si="24"/>
        <v>-22815</v>
      </c>
      <c r="E286" s="164">
        <f>Summary_NEL!E286</f>
        <v>415655.22816321079</v>
      </c>
      <c r="F286" s="1">
        <f t="shared" si="25"/>
        <v>-502.01190000000003</v>
      </c>
      <c r="G286" s="1">
        <v>0</v>
      </c>
      <c r="H286" s="41"/>
      <c r="I286" s="66"/>
      <c r="J286" s="66"/>
      <c r="K286" s="66"/>
      <c r="L286" s="1">
        <f t="shared" si="20"/>
        <v>421010.20990414743</v>
      </c>
      <c r="N286" s="1"/>
    </row>
    <row r="287" spans="1:14" x14ac:dyDescent="0.2">
      <c r="A287" s="202">
        <f t="shared" si="22"/>
        <v>2031</v>
      </c>
      <c r="B287" s="202">
        <f t="shared" si="23"/>
        <v>9</v>
      </c>
      <c r="C287" s="41">
        <f>'Fl Keys- FR vs PR'!$E245</f>
        <v>23536.424365480096</v>
      </c>
      <c r="D287" s="1">
        <f t="shared" si="24"/>
        <v>-21060</v>
      </c>
      <c r="E287" s="164">
        <f>Summary_NEL!E287</f>
        <v>398970.95495108754</v>
      </c>
      <c r="F287" s="1">
        <f t="shared" si="25"/>
        <v>-500.28677999999996</v>
      </c>
      <c r="G287" s="1">
        <v>0</v>
      </c>
      <c r="H287" s="41"/>
      <c r="I287" s="1"/>
      <c r="J287" s="1"/>
      <c r="K287" s="1"/>
      <c r="L287" s="1">
        <f t="shared" si="20"/>
        <v>400947.09253656759</v>
      </c>
      <c r="N287" s="1"/>
    </row>
    <row r="288" spans="1:14" x14ac:dyDescent="0.2">
      <c r="A288" s="202">
        <f t="shared" si="22"/>
        <v>2031</v>
      </c>
      <c r="B288" s="202">
        <f t="shared" si="23"/>
        <v>10</v>
      </c>
      <c r="C288" s="41">
        <f>'Fl Keys- FR vs PR'!$E246</f>
        <v>22540.78230489196</v>
      </c>
      <c r="D288" s="1">
        <f t="shared" si="24"/>
        <v>-19395</v>
      </c>
      <c r="E288" s="164">
        <f>Summary_NEL!E288</f>
        <v>374539.97031830723</v>
      </c>
      <c r="F288" s="1">
        <f t="shared" si="25"/>
        <v>-455.32223999999997</v>
      </c>
      <c r="G288" s="1">
        <v>0</v>
      </c>
      <c r="H288" s="41"/>
      <c r="I288" s="1"/>
      <c r="J288" s="1"/>
      <c r="K288" s="1"/>
      <c r="L288" s="1">
        <f t="shared" si="20"/>
        <v>377230.43038319919</v>
      </c>
      <c r="N288" s="1"/>
    </row>
    <row r="289" spans="1:14" x14ac:dyDescent="0.2">
      <c r="A289" s="202">
        <f t="shared" si="22"/>
        <v>2031</v>
      </c>
      <c r="B289" s="202">
        <f t="shared" si="23"/>
        <v>11</v>
      </c>
      <c r="C289" s="41">
        <f>'Fl Keys- FR vs PR'!$E247</f>
        <v>17210.153520942258</v>
      </c>
      <c r="D289" s="1">
        <f t="shared" si="24"/>
        <v>-16560</v>
      </c>
      <c r="E289" s="164">
        <f>Summary_NEL!E289</f>
        <v>345412.51937231002</v>
      </c>
      <c r="F289" s="1">
        <f t="shared" si="25"/>
        <v>-453.79331999999999</v>
      </c>
      <c r="G289" s="1">
        <v>0</v>
      </c>
      <c r="H289" s="41"/>
      <c r="I289" s="1"/>
      <c r="J289" s="1"/>
      <c r="K289" s="1"/>
      <c r="L289" s="1">
        <f t="shared" si="20"/>
        <v>345608.87957325228</v>
      </c>
      <c r="N289" s="1"/>
    </row>
    <row r="290" spans="1:14" x14ac:dyDescent="0.2">
      <c r="A290" s="202">
        <f t="shared" si="22"/>
        <v>2031</v>
      </c>
      <c r="B290" s="202">
        <f t="shared" si="23"/>
        <v>12</v>
      </c>
      <c r="C290" s="41">
        <f>'Fl Keys- FR vs PR'!$E248</f>
        <v>18308.758290816499</v>
      </c>
      <c r="D290" s="1">
        <f t="shared" si="24"/>
        <v>-16110</v>
      </c>
      <c r="E290" s="164">
        <f>Summary_NEL!E290</f>
        <v>353950.97986993543</v>
      </c>
      <c r="F290" s="1">
        <f t="shared" si="25"/>
        <v>-594.61800000000005</v>
      </c>
      <c r="G290" s="1">
        <v>0</v>
      </c>
      <c r="H290" s="41"/>
      <c r="I290" s="1"/>
      <c r="J290" s="1"/>
      <c r="K290" s="1"/>
      <c r="L290" s="1">
        <f t="shared" si="20"/>
        <v>355555.12016075192</v>
      </c>
      <c r="M290" s="46"/>
      <c r="N290" s="1"/>
    </row>
    <row r="291" spans="1:14" x14ac:dyDescent="0.2">
      <c r="A291" s="202">
        <f t="shared" si="22"/>
        <v>2032</v>
      </c>
      <c r="B291" s="202">
        <f t="shared" si="23"/>
        <v>1</v>
      </c>
      <c r="C291" s="41">
        <f>'Fl Keys- FR vs PR'!$E249</f>
        <v>18644.336759515514</v>
      </c>
      <c r="D291" s="1">
        <f t="shared" si="24"/>
        <v>-16110</v>
      </c>
      <c r="E291" s="164">
        <f>Summary_NEL!E291</f>
        <v>381181.40410414163</v>
      </c>
      <c r="F291" s="1">
        <f t="shared" si="25"/>
        <v>-495.65699999999998</v>
      </c>
      <c r="G291" s="1">
        <v>0</v>
      </c>
      <c r="H291" s="41"/>
      <c r="I291" s="1"/>
      <c r="J291" s="1"/>
      <c r="K291" s="1"/>
      <c r="L291" s="1">
        <f t="shared" si="20"/>
        <v>383220.08386365714</v>
      </c>
      <c r="N291" s="1"/>
    </row>
    <row r="292" spans="1:14" x14ac:dyDescent="0.2">
      <c r="A292" s="202">
        <f t="shared" si="22"/>
        <v>2032</v>
      </c>
      <c r="B292" s="202">
        <f t="shared" si="23"/>
        <v>2</v>
      </c>
      <c r="C292" s="41">
        <f>'Fl Keys- FR vs PR'!$E250</f>
        <v>18335.16350861598</v>
      </c>
      <c r="D292" s="1">
        <f t="shared" si="24"/>
        <v>-15615</v>
      </c>
      <c r="E292" s="164">
        <f>Summary_NEL!E292</f>
        <v>353919.32407280774</v>
      </c>
      <c r="F292" s="1">
        <f t="shared" si="25"/>
        <v>-262.108</v>
      </c>
      <c r="G292" s="1">
        <v>0</v>
      </c>
      <c r="H292" s="41"/>
      <c r="I292" s="1"/>
      <c r="J292" s="1"/>
      <c r="K292" s="1"/>
      <c r="L292" s="1">
        <f t="shared" si="20"/>
        <v>356377.37958142371</v>
      </c>
      <c r="N292" s="1"/>
    </row>
    <row r="293" spans="1:14" x14ac:dyDescent="0.2">
      <c r="A293" s="202">
        <f t="shared" si="22"/>
        <v>2032</v>
      </c>
      <c r="B293" s="202">
        <f t="shared" si="23"/>
        <v>3</v>
      </c>
      <c r="C293" s="41">
        <f>'Fl Keys- FR vs PR'!$E251</f>
        <v>20970.750413889415</v>
      </c>
      <c r="D293" s="1">
        <f t="shared" si="24"/>
        <v>-17100</v>
      </c>
      <c r="E293" s="164">
        <f>Summary_NEL!E293</f>
        <v>356584.07177360693</v>
      </c>
      <c r="F293" s="1">
        <f t="shared" si="25"/>
        <v>-399.06799999999998</v>
      </c>
      <c r="G293" s="1">
        <v>0</v>
      </c>
      <c r="H293" s="41"/>
      <c r="I293" s="1"/>
      <c r="J293" s="1"/>
      <c r="K293" s="1"/>
      <c r="L293" s="1">
        <f t="shared" si="20"/>
        <v>360055.75418749632</v>
      </c>
      <c r="N293" s="1"/>
    </row>
    <row r="294" spans="1:14" x14ac:dyDescent="0.2">
      <c r="A294" s="202">
        <f t="shared" si="22"/>
        <v>2032</v>
      </c>
      <c r="B294" s="202">
        <f t="shared" si="23"/>
        <v>4</v>
      </c>
      <c r="C294" s="41">
        <f>'Fl Keys- FR vs PR'!$E252</f>
        <v>21811.034160007162</v>
      </c>
      <c r="D294" s="1">
        <f t="shared" si="24"/>
        <v>-17235</v>
      </c>
      <c r="E294" s="164">
        <f>Summary_NEL!E294</f>
        <v>361922.73583974841</v>
      </c>
      <c r="F294" s="1">
        <f t="shared" si="25"/>
        <v>-563.31700000000001</v>
      </c>
      <c r="G294" s="1">
        <v>0</v>
      </c>
      <c r="H294" s="41"/>
      <c r="I294" s="1"/>
      <c r="J294" s="1"/>
      <c r="K294" s="1"/>
      <c r="L294" s="1">
        <f t="shared" si="20"/>
        <v>365935.45299975557</v>
      </c>
      <c r="N294" s="1"/>
    </row>
    <row r="295" spans="1:14" x14ac:dyDescent="0.2">
      <c r="A295" s="202">
        <f t="shared" si="22"/>
        <v>2032</v>
      </c>
      <c r="B295" s="202">
        <f t="shared" si="23"/>
        <v>5</v>
      </c>
      <c r="C295" s="41">
        <f>'Fl Keys- FR vs PR'!$E253</f>
        <v>25158.362764565973</v>
      </c>
      <c r="D295" s="1">
        <f t="shared" si="24"/>
        <v>-20115</v>
      </c>
      <c r="E295" s="164">
        <f>Summary_NEL!E295</f>
        <v>395253.36349782068</v>
      </c>
      <c r="F295" s="1">
        <f t="shared" si="25"/>
        <v>-547.91300000000001</v>
      </c>
      <c r="G295" s="1">
        <v>0</v>
      </c>
      <c r="H295" s="41"/>
      <c r="I295" s="1"/>
      <c r="J295" s="1"/>
      <c r="K295" s="1"/>
      <c r="L295" s="1">
        <f t="shared" si="20"/>
        <v>399748.81326238665</v>
      </c>
      <c r="N295" s="1"/>
    </row>
    <row r="296" spans="1:14" x14ac:dyDescent="0.2">
      <c r="A296" s="202">
        <f t="shared" si="22"/>
        <v>2032</v>
      </c>
      <c r="B296" s="202">
        <f t="shared" si="23"/>
        <v>6</v>
      </c>
      <c r="C296" s="41">
        <f>'Fl Keys- FR vs PR'!$E254</f>
        <v>27825.375257651933</v>
      </c>
      <c r="D296" s="1">
        <f t="shared" si="24"/>
        <v>-21060</v>
      </c>
      <c r="E296" s="164">
        <f>Summary_NEL!E296</f>
        <v>409799.35185423237</v>
      </c>
      <c r="F296" s="1">
        <f t="shared" si="25"/>
        <v>-531.08699999999999</v>
      </c>
      <c r="G296" s="1">
        <v>0</v>
      </c>
      <c r="H296" s="41"/>
      <c r="I296" s="1"/>
      <c r="J296" s="1"/>
      <c r="K296" s="1"/>
      <c r="L296" s="1">
        <f t="shared" si="20"/>
        <v>416033.64011188428</v>
      </c>
      <c r="N296" s="1"/>
    </row>
    <row r="297" spans="1:14" x14ac:dyDescent="0.2">
      <c r="A297" s="202">
        <f t="shared" si="22"/>
        <v>2032</v>
      </c>
      <c r="B297" s="202">
        <f t="shared" si="23"/>
        <v>7</v>
      </c>
      <c r="C297" s="41">
        <f>'Fl Keys- FR vs PR'!$E255</f>
        <v>30855.941795751249</v>
      </c>
      <c r="D297" s="1">
        <f t="shared" si="24"/>
        <v>-22140</v>
      </c>
      <c r="E297" s="164">
        <f>Summary_NEL!E297</f>
        <v>421170.49846745795</v>
      </c>
      <c r="F297" s="1">
        <f t="shared" si="25"/>
        <v>-540.61865999999998</v>
      </c>
      <c r="G297" s="1">
        <v>0</v>
      </c>
      <c r="H297" s="41"/>
      <c r="I297" s="1"/>
      <c r="J297" s="1"/>
      <c r="K297" s="1"/>
      <c r="L297" s="1">
        <f t="shared" si="20"/>
        <v>429345.82160320919</v>
      </c>
      <c r="N297" s="1"/>
    </row>
    <row r="298" spans="1:14" s="67" customFormat="1" x14ac:dyDescent="0.2">
      <c r="A298" s="202">
        <f t="shared" si="22"/>
        <v>2032</v>
      </c>
      <c r="B298" s="202">
        <f t="shared" si="23"/>
        <v>8</v>
      </c>
      <c r="C298" s="41">
        <f>'Fl Keys- FR vs PR'!$E256</f>
        <v>29498.125938992336</v>
      </c>
      <c r="D298" s="1">
        <f t="shared" si="24"/>
        <v>-22815</v>
      </c>
      <c r="E298" s="164">
        <f>Summary_NEL!E298</f>
        <v>420516.0909168935</v>
      </c>
      <c r="F298" s="1">
        <f t="shared" si="25"/>
        <v>-502.01190000000003</v>
      </c>
      <c r="G298" s="1">
        <v>0</v>
      </c>
      <c r="H298" s="41"/>
      <c r="I298" s="66"/>
      <c r="J298" s="66"/>
      <c r="K298" s="66"/>
      <c r="L298" s="1">
        <f t="shared" si="20"/>
        <v>426697.20495588583</v>
      </c>
      <c r="N298" s="1"/>
    </row>
    <row r="299" spans="1:14" x14ac:dyDescent="0.2">
      <c r="A299" s="202">
        <f t="shared" si="22"/>
        <v>2032</v>
      </c>
      <c r="B299" s="202">
        <f t="shared" si="23"/>
        <v>9</v>
      </c>
      <c r="C299" s="41">
        <f>'Fl Keys- FR vs PR'!$E257</f>
        <v>24240.938937713145</v>
      </c>
      <c r="D299" s="1">
        <f t="shared" si="24"/>
        <v>-21060</v>
      </c>
      <c r="E299" s="164">
        <f>Summary_NEL!E299</f>
        <v>403844.47234009649</v>
      </c>
      <c r="F299" s="1">
        <f t="shared" si="25"/>
        <v>-500.28677999999996</v>
      </c>
      <c r="G299" s="1">
        <v>0</v>
      </c>
      <c r="H299" s="41"/>
      <c r="I299" s="1"/>
      <c r="J299" s="1"/>
      <c r="K299" s="1"/>
      <c r="L299" s="1">
        <f t="shared" si="20"/>
        <v>406525.12449780962</v>
      </c>
      <c r="N299" s="1"/>
    </row>
    <row r="300" spans="1:14" x14ac:dyDescent="0.2">
      <c r="A300" s="202">
        <f t="shared" si="22"/>
        <v>2032</v>
      </c>
      <c r="B300" s="202">
        <f t="shared" si="23"/>
        <v>10</v>
      </c>
      <c r="C300" s="41">
        <f>'Fl Keys- FR vs PR'!$E258</f>
        <v>23194.250447992745</v>
      </c>
      <c r="D300" s="1">
        <f t="shared" si="24"/>
        <v>-19395</v>
      </c>
      <c r="E300" s="164">
        <f>Summary_NEL!E300</f>
        <v>379412.858106728</v>
      </c>
      <c r="F300" s="1">
        <f t="shared" si="25"/>
        <v>-455.32223999999997</v>
      </c>
      <c r="G300" s="1">
        <v>0</v>
      </c>
      <c r="H300" s="41"/>
      <c r="I300" s="1"/>
      <c r="J300" s="1"/>
      <c r="K300" s="1"/>
      <c r="L300" s="1">
        <f t="shared" si="20"/>
        <v>382756.78631472075</v>
      </c>
      <c r="N300" s="1"/>
    </row>
    <row r="301" spans="1:14" x14ac:dyDescent="0.2">
      <c r="A301" s="202">
        <f t="shared" si="22"/>
        <v>2032</v>
      </c>
      <c r="B301" s="202">
        <f t="shared" si="23"/>
        <v>11</v>
      </c>
      <c r="C301" s="41">
        <f>'Fl Keys- FR vs PR'!$E259</f>
        <v>17741.305229313824</v>
      </c>
      <c r="D301" s="1">
        <f t="shared" si="24"/>
        <v>-16560</v>
      </c>
      <c r="E301" s="164">
        <f>Summary_NEL!E301</f>
        <v>350308.60112395574</v>
      </c>
      <c r="F301" s="1">
        <f t="shared" si="25"/>
        <v>-453.79331999999999</v>
      </c>
      <c r="G301" s="1">
        <v>0</v>
      </c>
      <c r="H301" s="41"/>
      <c r="I301" s="1"/>
      <c r="J301" s="1"/>
      <c r="K301" s="1"/>
      <c r="L301" s="1">
        <f t="shared" si="20"/>
        <v>351036.11303326959</v>
      </c>
      <c r="N301" s="1"/>
    </row>
    <row r="302" spans="1:14" x14ac:dyDescent="0.2">
      <c r="A302" s="202">
        <f t="shared" si="22"/>
        <v>2032</v>
      </c>
      <c r="B302" s="202">
        <f t="shared" si="23"/>
        <v>12</v>
      </c>
      <c r="C302" s="41">
        <f>'Fl Keys- FR vs PR'!$E260</f>
        <v>18864.626465246947</v>
      </c>
      <c r="D302" s="1">
        <f t="shared" si="24"/>
        <v>-16110</v>
      </c>
      <c r="E302" s="164">
        <f>Summary_NEL!E302</f>
        <v>358822.69723491685</v>
      </c>
      <c r="F302" s="1">
        <f t="shared" si="25"/>
        <v>-594.61800000000005</v>
      </c>
      <c r="G302" s="1">
        <v>0</v>
      </c>
      <c r="H302" s="41"/>
      <c r="I302" s="1"/>
      <c r="J302" s="1"/>
      <c r="K302" s="1"/>
      <c r="L302" s="1">
        <f t="shared" si="20"/>
        <v>360982.70570016379</v>
      </c>
      <c r="M302" s="46"/>
      <c r="N302" s="1"/>
    </row>
    <row r="303" spans="1:14" x14ac:dyDescent="0.2">
      <c r="A303" s="202">
        <f t="shared" si="22"/>
        <v>2033</v>
      </c>
      <c r="B303" s="202">
        <f t="shared" si="23"/>
        <v>1</v>
      </c>
      <c r="C303" s="41">
        <f>'Fl Keys- FR vs PR'!$E261</f>
        <v>19197.523109943337</v>
      </c>
      <c r="D303" s="1">
        <f t="shared" si="24"/>
        <v>-16110</v>
      </c>
      <c r="E303" s="164">
        <f>Summary_NEL!E303</f>
        <v>385978.62855882052</v>
      </c>
      <c r="F303" s="1">
        <f t="shared" si="25"/>
        <v>-495.65699999999998</v>
      </c>
      <c r="G303" s="1">
        <v>0</v>
      </c>
      <c r="H303" s="41"/>
      <c r="I303" s="1"/>
      <c r="J303" s="1"/>
      <c r="K303" s="1"/>
      <c r="L303" s="1">
        <f t="shared" si="20"/>
        <v>388570.49466876383</v>
      </c>
      <c r="N303" s="1"/>
    </row>
    <row r="304" spans="1:14" x14ac:dyDescent="0.2">
      <c r="A304" s="202">
        <f t="shared" si="22"/>
        <v>2033</v>
      </c>
      <c r="B304" s="202">
        <f t="shared" si="23"/>
        <v>2</v>
      </c>
      <c r="C304" s="41">
        <f>'Fl Keys- FR vs PR'!$E262</f>
        <v>20507.280728648031</v>
      </c>
      <c r="D304" s="1">
        <f t="shared" si="24"/>
        <v>-15615</v>
      </c>
      <c r="E304" s="164">
        <f>Summary_NEL!E304</f>
        <v>358632.53860106331</v>
      </c>
      <c r="F304" s="1">
        <f t="shared" si="25"/>
        <v>-262.108</v>
      </c>
      <c r="G304" s="1">
        <v>0</v>
      </c>
      <c r="H304" s="41"/>
      <c r="I304" s="1"/>
      <c r="J304" s="1"/>
      <c r="K304" s="1"/>
      <c r="L304" s="1">
        <f t="shared" si="20"/>
        <v>363262.71132971131</v>
      </c>
      <c r="N304" s="1"/>
    </row>
    <row r="305" spans="1:14" x14ac:dyDescent="0.2">
      <c r="A305" s="202">
        <f t="shared" si="22"/>
        <v>2033</v>
      </c>
      <c r="B305" s="202">
        <f t="shared" si="23"/>
        <v>3</v>
      </c>
      <c r="C305" s="41">
        <f>'Fl Keys- FR vs PR'!$E263</f>
        <v>21566.814975626352</v>
      </c>
      <c r="D305" s="1">
        <f t="shared" si="24"/>
        <v>-17100</v>
      </c>
      <c r="E305" s="164">
        <f>Summary_NEL!E305</f>
        <v>361170.73889069649</v>
      </c>
      <c r="F305" s="1">
        <f t="shared" si="25"/>
        <v>-399.06799999999998</v>
      </c>
      <c r="G305" s="1">
        <v>0</v>
      </c>
      <c r="H305" s="41"/>
      <c r="I305" s="1"/>
      <c r="J305" s="1"/>
      <c r="K305" s="1"/>
      <c r="L305" s="1">
        <f t="shared" si="20"/>
        <v>365238.48586632282</v>
      </c>
      <c r="N305" s="1"/>
    </row>
    <row r="306" spans="1:14" x14ac:dyDescent="0.2">
      <c r="A306" s="202">
        <f t="shared" si="22"/>
        <v>2033</v>
      </c>
      <c r="B306" s="202">
        <f t="shared" si="23"/>
        <v>4</v>
      </c>
      <c r="C306" s="41">
        <f>'Fl Keys- FR vs PR'!$E264</f>
        <v>22435.913721454512</v>
      </c>
      <c r="D306" s="1">
        <f t="shared" si="24"/>
        <v>-17235</v>
      </c>
      <c r="E306" s="164">
        <f>Summary_NEL!E306</f>
        <v>366381.93898139178</v>
      </c>
      <c r="F306" s="1">
        <f t="shared" si="25"/>
        <v>-563.31700000000001</v>
      </c>
      <c r="G306" s="1">
        <v>0</v>
      </c>
      <c r="H306" s="41"/>
      <c r="I306" s="1"/>
      <c r="J306" s="1"/>
      <c r="K306" s="1"/>
      <c r="L306" s="1">
        <f t="shared" si="20"/>
        <v>371019.5357028463</v>
      </c>
      <c r="N306" s="1"/>
    </row>
    <row r="307" spans="1:14" x14ac:dyDescent="0.2">
      <c r="A307" s="202">
        <f t="shared" si="22"/>
        <v>2033</v>
      </c>
      <c r="B307" s="202">
        <f t="shared" si="23"/>
        <v>5</v>
      </c>
      <c r="C307" s="41">
        <f>'Fl Keys- FR vs PR'!$E265</f>
        <v>25872.666446416151</v>
      </c>
      <c r="D307" s="1">
        <f t="shared" si="24"/>
        <v>-20115</v>
      </c>
      <c r="E307" s="164">
        <f>Summary_NEL!E307</f>
        <v>399568.34454465838</v>
      </c>
      <c r="F307" s="1">
        <f t="shared" si="25"/>
        <v>-547.91300000000001</v>
      </c>
      <c r="G307" s="1">
        <v>0</v>
      </c>
      <c r="H307" s="41"/>
      <c r="I307" s="1"/>
      <c r="J307" s="1"/>
      <c r="K307" s="1"/>
      <c r="L307" s="1">
        <f t="shared" si="20"/>
        <v>404778.09799107455</v>
      </c>
      <c r="N307" s="1"/>
    </row>
    <row r="308" spans="1:14" x14ac:dyDescent="0.2">
      <c r="A308" s="202">
        <f t="shared" si="22"/>
        <v>2033</v>
      </c>
      <c r="B308" s="202">
        <f t="shared" si="23"/>
        <v>6</v>
      </c>
      <c r="C308" s="41">
        <f>'Fl Keys- FR vs PR'!$E266</f>
        <v>28609.576776182599</v>
      </c>
      <c r="D308" s="1">
        <f t="shared" si="24"/>
        <v>-21060</v>
      </c>
      <c r="E308" s="164">
        <f>Summary_NEL!E308</f>
        <v>414022.68613210903</v>
      </c>
      <c r="F308" s="1">
        <f t="shared" si="25"/>
        <v>-531.08699999999999</v>
      </c>
      <c r="G308" s="1">
        <v>0</v>
      </c>
      <c r="H308" s="41"/>
      <c r="I308" s="1"/>
      <c r="J308" s="1"/>
      <c r="K308" s="1"/>
      <c r="L308" s="1">
        <f t="shared" si="20"/>
        <v>421041.17590829165</v>
      </c>
      <c r="N308" s="1"/>
    </row>
    <row r="309" spans="1:14" x14ac:dyDescent="0.2">
      <c r="A309" s="202">
        <f t="shared" si="22"/>
        <v>2033</v>
      </c>
      <c r="B309" s="202">
        <f t="shared" si="23"/>
        <v>7</v>
      </c>
      <c r="C309" s="41">
        <f>'Fl Keys- FR vs PR'!$E267</f>
        <v>31711.029673180965</v>
      </c>
      <c r="D309" s="1">
        <f t="shared" si="24"/>
        <v>-22140</v>
      </c>
      <c r="E309" s="164">
        <f>Summary_NEL!E309</f>
        <v>425321.05339994899</v>
      </c>
      <c r="F309" s="1">
        <f t="shared" si="25"/>
        <v>-540.61865999999998</v>
      </c>
      <c r="G309" s="1">
        <v>0</v>
      </c>
      <c r="H309" s="41"/>
      <c r="I309" s="1"/>
      <c r="J309" s="1"/>
      <c r="K309" s="1"/>
      <c r="L309" s="1">
        <f t="shared" si="20"/>
        <v>434351.46441312996</v>
      </c>
      <c r="N309" s="1"/>
    </row>
    <row r="310" spans="1:14" s="67" customFormat="1" x14ac:dyDescent="0.2">
      <c r="A310" s="202">
        <f t="shared" si="22"/>
        <v>2033</v>
      </c>
      <c r="B310" s="202">
        <f t="shared" si="23"/>
        <v>8</v>
      </c>
      <c r="C310" s="41">
        <f>'Fl Keys- FR vs PR'!$E268</f>
        <v>30338.281199660531</v>
      </c>
      <c r="D310" s="1">
        <f t="shared" si="24"/>
        <v>-22815</v>
      </c>
      <c r="E310" s="164">
        <f>Summary_NEL!E310</f>
        <v>424592.62496826769</v>
      </c>
      <c r="F310" s="1">
        <f t="shared" si="25"/>
        <v>-502.01190000000003</v>
      </c>
      <c r="G310" s="1">
        <v>0</v>
      </c>
      <c r="H310" s="41"/>
      <c r="I310" s="66"/>
      <c r="J310" s="66"/>
      <c r="K310" s="66"/>
      <c r="L310" s="1">
        <f t="shared" si="20"/>
        <v>431613.89426792826</v>
      </c>
      <c r="N310" s="1"/>
    </row>
    <row r="311" spans="1:14" x14ac:dyDescent="0.2">
      <c r="A311" s="202">
        <f t="shared" si="22"/>
        <v>2033</v>
      </c>
      <c r="B311" s="202">
        <f t="shared" si="23"/>
        <v>9</v>
      </c>
      <c r="C311" s="41">
        <f>'Fl Keys- FR vs PR'!$E269</f>
        <v>24957.447612314005</v>
      </c>
      <c r="D311" s="1">
        <f t="shared" si="24"/>
        <v>-21060</v>
      </c>
      <c r="E311" s="164">
        <f>Summary_NEL!E311</f>
        <v>407910.07391801995</v>
      </c>
      <c r="F311" s="1">
        <f t="shared" si="25"/>
        <v>-500.28677999999996</v>
      </c>
      <c r="G311" s="1">
        <v>0</v>
      </c>
      <c r="H311" s="41"/>
      <c r="I311" s="1"/>
      <c r="J311" s="1"/>
      <c r="K311" s="1"/>
      <c r="L311" s="1">
        <f t="shared" si="20"/>
        <v>411307.23475033394</v>
      </c>
      <c r="N311" s="1"/>
    </row>
    <row r="312" spans="1:14" x14ac:dyDescent="0.2">
      <c r="A312" s="202">
        <f t="shared" si="22"/>
        <v>2033</v>
      </c>
      <c r="B312" s="202">
        <f t="shared" si="23"/>
        <v>10</v>
      </c>
      <c r="C312" s="41">
        <f>'Fl Keys- FR vs PR'!$E270</f>
        <v>23858.810351737273</v>
      </c>
      <c r="D312" s="1">
        <f t="shared" si="24"/>
        <v>-19395</v>
      </c>
      <c r="E312" s="164">
        <f>Summary_NEL!E312</f>
        <v>383497.25233850401</v>
      </c>
      <c r="F312" s="1">
        <f t="shared" si="25"/>
        <v>-455.32223999999997</v>
      </c>
      <c r="G312" s="1">
        <v>0</v>
      </c>
      <c r="H312" s="41"/>
      <c r="I312" s="1"/>
      <c r="J312" s="1"/>
      <c r="K312" s="1"/>
      <c r="L312" s="1">
        <f t="shared" si="20"/>
        <v>387505.74045024125</v>
      </c>
      <c r="N312" s="1"/>
    </row>
    <row r="313" spans="1:14" x14ac:dyDescent="0.2">
      <c r="A313" s="202">
        <f t="shared" si="22"/>
        <v>2033</v>
      </c>
      <c r="B313" s="202">
        <f t="shared" si="23"/>
        <v>11</v>
      </c>
      <c r="C313" s="41">
        <f>'Fl Keys- FR vs PR'!$E271</f>
        <v>18281.572152367335</v>
      </c>
      <c r="D313" s="1">
        <f t="shared" si="24"/>
        <v>-16560</v>
      </c>
      <c r="E313" s="164">
        <f>Summary_NEL!E313</f>
        <v>354453.43111551553</v>
      </c>
      <c r="F313" s="1">
        <f t="shared" si="25"/>
        <v>-453.79331999999999</v>
      </c>
      <c r="G313" s="1">
        <v>0</v>
      </c>
      <c r="H313" s="41"/>
      <c r="I313" s="1"/>
      <c r="J313" s="1"/>
      <c r="K313" s="1"/>
      <c r="L313" s="1">
        <f t="shared" si="20"/>
        <v>355721.20994788286</v>
      </c>
      <c r="N313" s="1"/>
    </row>
    <row r="314" spans="1:14" x14ac:dyDescent="0.2">
      <c r="A314" s="202">
        <f t="shared" si="22"/>
        <v>2033</v>
      </c>
      <c r="B314" s="202">
        <f t="shared" si="23"/>
        <v>12</v>
      </c>
      <c r="C314" s="41">
        <f>'Fl Keys- FR vs PR'!$E272</f>
        <v>19429.922565073022</v>
      </c>
      <c r="D314" s="1">
        <f t="shared" si="24"/>
        <v>-16110</v>
      </c>
      <c r="E314" s="164">
        <f>Summary_NEL!E314</f>
        <v>362955.07183290919</v>
      </c>
      <c r="F314" s="1">
        <f t="shared" si="25"/>
        <v>-594.61800000000005</v>
      </c>
      <c r="G314" s="1">
        <v>0</v>
      </c>
      <c r="H314" s="41"/>
      <c r="I314" s="1"/>
      <c r="J314" s="1"/>
      <c r="K314" s="1"/>
      <c r="L314" s="1">
        <f t="shared" si="20"/>
        <v>365680.37639798218</v>
      </c>
      <c r="M314" s="46"/>
      <c r="N314" s="1"/>
    </row>
    <row r="315" spans="1:14" x14ac:dyDescent="0.2">
      <c r="A315" s="202">
        <f t="shared" si="22"/>
        <v>2034</v>
      </c>
      <c r="B315" s="202">
        <f t="shared" si="23"/>
        <v>1</v>
      </c>
      <c r="C315" s="41">
        <f>'Fl Keys- FR vs PR'!$E273</f>
        <v>19760.125523878865</v>
      </c>
      <c r="D315" s="1">
        <f t="shared" si="24"/>
        <v>-16110</v>
      </c>
      <c r="E315" s="164">
        <f>Summary_NEL!E315</f>
        <v>390064.91089841438</v>
      </c>
      <c r="F315" s="1">
        <f t="shared" si="25"/>
        <v>-495.65699999999998</v>
      </c>
      <c r="G315" s="1">
        <v>0</v>
      </c>
      <c r="H315" s="41"/>
      <c r="I315" s="1"/>
      <c r="J315" s="1"/>
      <c r="K315" s="1"/>
      <c r="L315" s="1">
        <f t="shared" si="20"/>
        <v>393219.37942229322</v>
      </c>
      <c r="N315" s="1"/>
    </row>
    <row r="316" spans="1:14" x14ac:dyDescent="0.2">
      <c r="A316" s="202">
        <f t="shared" si="22"/>
        <v>2034</v>
      </c>
      <c r="B316" s="202">
        <f t="shared" si="23"/>
        <v>2</v>
      </c>
      <c r="C316" s="41">
        <f>'Fl Keys- FR vs PR'!$E274</f>
        <v>21045.601508022737</v>
      </c>
      <c r="D316" s="1">
        <f t="shared" si="24"/>
        <v>-15615</v>
      </c>
      <c r="E316" s="164">
        <f>Summary_NEL!E316</f>
        <v>362650.18368160009</v>
      </c>
      <c r="F316" s="1">
        <f t="shared" si="25"/>
        <v>-262.108</v>
      </c>
      <c r="G316" s="1">
        <v>0</v>
      </c>
      <c r="H316" s="41"/>
      <c r="I316" s="1"/>
      <c r="J316" s="1"/>
      <c r="K316" s="1"/>
      <c r="L316" s="1">
        <f t="shared" si="20"/>
        <v>367818.67718962283</v>
      </c>
      <c r="N316" s="1"/>
    </row>
    <row r="317" spans="1:14" x14ac:dyDescent="0.2">
      <c r="A317" s="202">
        <f t="shared" si="22"/>
        <v>2034</v>
      </c>
      <c r="B317" s="202">
        <f t="shared" si="23"/>
        <v>3</v>
      </c>
      <c r="C317" s="41">
        <f>'Fl Keys- FR vs PR'!$E275</f>
        <v>22172.953146125859</v>
      </c>
      <c r="D317" s="1">
        <f t="shared" si="24"/>
        <v>-17100</v>
      </c>
      <c r="E317" s="164">
        <f>Summary_NEL!E317</f>
        <v>365103.06285675842</v>
      </c>
      <c r="F317" s="1">
        <f t="shared" si="25"/>
        <v>-399.06799999999998</v>
      </c>
      <c r="G317" s="1">
        <v>0</v>
      </c>
      <c r="H317" s="41"/>
      <c r="I317" s="1"/>
      <c r="J317" s="1"/>
      <c r="K317" s="1"/>
      <c r="L317" s="1">
        <f t="shared" si="20"/>
        <v>369776.94800288422</v>
      </c>
      <c r="N317" s="1"/>
    </row>
    <row r="318" spans="1:14" x14ac:dyDescent="0.2">
      <c r="A318" s="202">
        <f t="shared" si="22"/>
        <v>2034</v>
      </c>
      <c r="B318" s="202">
        <f t="shared" si="23"/>
        <v>4</v>
      </c>
      <c r="C318" s="41">
        <f>'Fl Keys- FR vs PR'!$E276</f>
        <v>23071.353594343833</v>
      </c>
      <c r="D318" s="1">
        <f t="shared" si="24"/>
        <v>-17235</v>
      </c>
      <c r="E318" s="164">
        <f>Summary_NEL!E318</f>
        <v>370216.74355104472</v>
      </c>
      <c r="F318" s="1">
        <f t="shared" si="25"/>
        <v>-563.31700000000001</v>
      </c>
      <c r="G318" s="1">
        <v>0</v>
      </c>
      <c r="H318" s="41"/>
      <c r="I318" s="1"/>
      <c r="J318" s="1"/>
      <c r="K318" s="1"/>
      <c r="L318" s="1">
        <f t="shared" si="20"/>
        <v>375489.78014538856</v>
      </c>
      <c r="N318" s="1"/>
    </row>
    <row r="319" spans="1:14" x14ac:dyDescent="0.2">
      <c r="A319" s="202">
        <f t="shared" si="22"/>
        <v>2034</v>
      </c>
      <c r="B319" s="202">
        <f t="shared" si="23"/>
        <v>5</v>
      </c>
      <c r="C319" s="41">
        <f>'Fl Keys- FR vs PR'!$E277</f>
        <v>26599.046354921004</v>
      </c>
      <c r="D319" s="1">
        <f t="shared" si="24"/>
        <v>-20115</v>
      </c>
      <c r="E319" s="164">
        <f>Summary_NEL!E319</f>
        <v>403282.64849150943</v>
      </c>
      <c r="F319" s="1">
        <f t="shared" si="25"/>
        <v>-547.91300000000001</v>
      </c>
      <c r="G319" s="1">
        <v>0</v>
      </c>
      <c r="H319" s="41"/>
      <c r="I319" s="1"/>
      <c r="J319" s="1"/>
      <c r="K319" s="1"/>
      <c r="L319" s="1">
        <f t="shared" si="20"/>
        <v>409218.78184643044</v>
      </c>
      <c r="N319" s="1"/>
    </row>
    <row r="320" spans="1:14" x14ac:dyDescent="0.2">
      <c r="A320" s="202">
        <f t="shared" si="22"/>
        <v>2034</v>
      </c>
      <c r="B320" s="202">
        <f t="shared" si="23"/>
        <v>6</v>
      </c>
      <c r="C320" s="41">
        <f>'Fl Keys- FR vs PR'!$E278</f>
        <v>29406.960102939498</v>
      </c>
      <c r="D320" s="1">
        <f t="shared" si="24"/>
        <v>-21060</v>
      </c>
      <c r="E320" s="164">
        <f>Summary_NEL!E320</f>
        <v>417663.30357091932</v>
      </c>
      <c r="F320" s="1">
        <f t="shared" si="25"/>
        <v>-531.08699999999999</v>
      </c>
      <c r="G320" s="1">
        <v>0</v>
      </c>
      <c r="H320" s="41"/>
      <c r="I320" s="1"/>
      <c r="J320" s="1"/>
      <c r="K320" s="1"/>
      <c r="L320" s="1">
        <f t="shared" si="20"/>
        <v>425479.17667385883</v>
      </c>
      <c r="N320" s="1"/>
    </row>
    <row r="321" spans="1:14" x14ac:dyDescent="0.2">
      <c r="A321" s="202">
        <f t="shared" si="22"/>
        <v>2034</v>
      </c>
      <c r="B321" s="202">
        <f t="shared" si="23"/>
        <v>7</v>
      </c>
      <c r="C321" s="41">
        <f>'Fl Keys- FR vs PR'!$E279</f>
        <v>32580.489708243229</v>
      </c>
      <c r="D321" s="1">
        <f t="shared" si="24"/>
        <v>-22140</v>
      </c>
      <c r="E321" s="164">
        <f>Summary_NEL!E321</f>
        <v>428918.71996336349</v>
      </c>
      <c r="F321" s="1">
        <f t="shared" si="25"/>
        <v>-540.61865999999998</v>
      </c>
      <c r="G321" s="1">
        <v>0</v>
      </c>
      <c r="H321" s="41"/>
      <c r="I321" s="1"/>
      <c r="J321" s="1"/>
      <c r="K321" s="1"/>
      <c r="L321" s="1">
        <f t="shared" si="20"/>
        <v>438818.59101160674</v>
      </c>
      <c r="N321" s="1"/>
    </row>
    <row r="322" spans="1:14" s="67" customFormat="1" x14ac:dyDescent="0.2">
      <c r="A322" s="202">
        <f t="shared" si="22"/>
        <v>2034</v>
      </c>
      <c r="B322" s="202">
        <f t="shared" si="23"/>
        <v>8</v>
      </c>
      <c r="C322" s="41">
        <f>'Fl Keys- FR vs PR'!$E280</f>
        <v>31192.654628550139</v>
      </c>
      <c r="D322" s="1">
        <f t="shared" si="24"/>
        <v>-22815</v>
      </c>
      <c r="E322" s="164">
        <f>Summary_NEL!E322</f>
        <v>428169.84604816383</v>
      </c>
      <c r="F322" s="1">
        <f t="shared" si="25"/>
        <v>-502.01190000000003</v>
      </c>
      <c r="G322" s="1">
        <v>0</v>
      </c>
      <c r="H322" s="41"/>
      <c r="I322" s="66"/>
      <c r="J322" s="66"/>
      <c r="K322" s="66"/>
      <c r="L322" s="1">
        <f t="shared" si="20"/>
        <v>436045.48877671402</v>
      </c>
      <c r="N322" s="1"/>
    </row>
    <row r="323" spans="1:14" x14ac:dyDescent="0.2">
      <c r="A323" s="202">
        <f t="shared" si="22"/>
        <v>2034</v>
      </c>
      <c r="B323" s="202">
        <f t="shared" si="23"/>
        <v>9</v>
      </c>
      <c r="C323" s="41">
        <f>'Fl Keys- FR vs PR'!$E281</f>
        <v>25686.11748680922</v>
      </c>
      <c r="D323" s="1">
        <f t="shared" si="24"/>
        <v>-21060</v>
      </c>
      <c r="E323" s="164">
        <f>Summary_NEL!E323</f>
        <v>411532.30531772872</v>
      </c>
      <c r="F323" s="1">
        <f t="shared" si="25"/>
        <v>-500.28677999999996</v>
      </c>
      <c r="G323" s="1">
        <v>0</v>
      </c>
      <c r="H323" s="41"/>
      <c r="I323" s="1"/>
      <c r="J323" s="1"/>
      <c r="K323" s="1"/>
      <c r="L323" s="1">
        <f t="shared" si="20"/>
        <v>415658.1360245379</v>
      </c>
      <c r="N323" s="1"/>
    </row>
    <row r="324" spans="1:14" x14ac:dyDescent="0.2">
      <c r="A324" s="202">
        <f t="shared" si="22"/>
        <v>2034</v>
      </c>
      <c r="B324" s="202">
        <f t="shared" si="23"/>
        <v>10</v>
      </c>
      <c r="C324" s="41">
        <f>'Fl Keys- FR vs PR'!$E282</f>
        <v>24534.616416790472</v>
      </c>
      <c r="D324" s="1">
        <f t="shared" si="24"/>
        <v>-19395</v>
      </c>
      <c r="E324" s="164">
        <f>Summary_NEL!E324</f>
        <v>387182.06037779152</v>
      </c>
      <c r="F324" s="1">
        <f t="shared" si="25"/>
        <v>-455.32223999999997</v>
      </c>
      <c r="G324" s="1">
        <v>0</v>
      </c>
      <c r="H324" s="41"/>
      <c r="I324" s="1"/>
      <c r="J324" s="1"/>
      <c r="K324" s="1"/>
      <c r="L324" s="1">
        <f t="shared" ref="L324:L387" si="26">SUM(C324:K324)</f>
        <v>391866.35455458198</v>
      </c>
      <c r="N324" s="1"/>
    </row>
    <row r="325" spans="1:14" x14ac:dyDescent="0.2">
      <c r="A325" s="202">
        <f t="shared" si="22"/>
        <v>2034</v>
      </c>
      <c r="B325" s="202">
        <f t="shared" si="23"/>
        <v>11</v>
      </c>
      <c r="C325" s="41">
        <f>'Fl Keys- FR vs PR'!$E283</f>
        <v>18831.081554039498</v>
      </c>
      <c r="D325" s="1">
        <f t="shared" si="24"/>
        <v>-16560</v>
      </c>
      <c r="E325" s="164">
        <f>Summary_NEL!E325</f>
        <v>358220.47542848322</v>
      </c>
      <c r="F325" s="1">
        <f t="shared" si="25"/>
        <v>-453.79331999999999</v>
      </c>
      <c r="G325" s="1">
        <v>0</v>
      </c>
      <c r="H325" s="41"/>
      <c r="I325" s="1"/>
      <c r="J325" s="1"/>
      <c r="K325" s="1"/>
      <c r="L325" s="1">
        <f t="shared" si="26"/>
        <v>360037.76366252272</v>
      </c>
      <c r="N325" s="1"/>
    </row>
    <row r="326" spans="1:14" x14ac:dyDescent="0.2">
      <c r="A326" s="202">
        <f t="shared" si="22"/>
        <v>2034</v>
      </c>
      <c r="B326" s="202">
        <f t="shared" si="23"/>
        <v>12</v>
      </c>
      <c r="C326" s="41">
        <f>'Fl Keys- FR vs PR'!$E284</f>
        <v>20004.777802575503</v>
      </c>
      <c r="D326" s="1">
        <f t="shared" si="24"/>
        <v>-16110</v>
      </c>
      <c r="E326" s="164">
        <f>Summary_NEL!E326</f>
        <v>366730.18872397346</v>
      </c>
      <c r="F326" s="1">
        <f t="shared" si="25"/>
        <v>-594.61800000000005</v>
      </c>
      <c r="G326" s="1">
        <v>0</v>
      </c>
      <c r="H326" s="41"/>
      <c r="I326" s="1"/>
      <c r="J326" s="1"/>
      <c r="K326" s="1"/>
      <c r="L326" s="1">
        <f t="shared" si="26"/>
        <v>370030.34852654894</v>
      </c>
      <c r="M326" s="46"/>
      <c r="N326" s="1"/>
    </row>
    <row r="327" spans="1:14" x14ac:dyDescent="0.2">
      <c r="A327" s="202">
        <f t="shared" si="22"/>
        <v>2035</v>
      </c>
      <c r="B327" s="202">
        <f t="shared" si="23"/>
        <v>1</v>
      </c>
      <c r="C327" s="41">
        <f>'Fl Keys- FR vs PR'!$E285</f>
        <v>20332.275175997514</v>
      </c>
      <c r="D327" s="1">
        <f t="shared" si="24"/>
        <v>-16110</v>
      </c>
      <c r="E327" s="164">
        <f>Summary_NEL!E327</f>
        <v>393829.94883994665</v>
      </c>
      <c r="F327" s="1">
        <f t="shared" si="25"/>
        <v>-495.65699999999998</v>
      </c>
      <c r="G327" s="1">
        <v>0</v>
      </c>
      <c r="H327" s="41"/>
      <c r="I327" s="1"/>
      <c r="J327" s="1"/>
      <c r="K327" s="1"/>
      <c r="L327" s="1">
        <f t="shared" si="26"/>
        <v>397556.56701594417</v>
      </c>
      <c r="N327" s="1"/>
    </row>
    <row r="328" spans="1:14" x14ac:dyDescent="0.2">
      <c r="A328" s="202">
        <f t="shared" si="22"/>
        <v>2035</v>
      </c>
      <c r="B328" s="202">
        <f t="shared" si="23"/>
        <v>2</v>
      </c>
      <c r="C328" s="41">
        <f>'Fl Keys- FR vs PR'!$E286</f>
        <v>21592.992779847846</v>
      </c>
      <c r="D328" s="1">
        <f t="shared" si="24"/>
        <v>-15615</v>
      </c>
      <c r="E328" s="164">
        <f>Summary_NEL!E328</f>
        <v>366410.35169208102</v>
      </c>
      <c r="F328" s="1">
        <f t="shared" si="25"/>
        <v>-262.108</v>
      </c>
      <c r="G328" s="1">
        <v>0</v>
      </c>
      <c r="H328" s="41"/>
      <c r="I328" s="1"/>
      <c r="J328" s="1"/>
      <c r="K328" s="1"/>
      <c r="L328" s="1">
        <f t="shared" si="26"/>
        <v>372126.23647192889</v>
      </c>
      <c r="N328" s="1"/>
    </row>
    <row r="329" spans="1:14" x14ac:dyDescent="0.2">
      <c r="A329" s="202">
        <f t="shared" si="22"/>
        <v>2035</v>
      </c>
      <c r="B329" s="202">
        <f t="shared" si="23"/>
        <v>3</v>
      </c>
      <c r="C329" s="41">
        <f>'Fl Keys- FR vs PR'!$E287</f>
        <v>22789.304987127332</v>
      </c>
      <c r="D329" s="1">
        <f t="shared" si="24"/>
        <v>-17100</v>
      </c>
      <c r="E329" s="164">
        <f>Summary_NEL!E329</f>
        <v>368850.57926323963</v>
      </c>
      <c r="F329" s="1">
        <f t="shared" si="25"/>
        <v>-399.06799999999998</v>
      </c>
      <c r="G329" s="1">
        <v>0</v>
      </c>
      <c r="H329" s="41"/>
      <c r="I329" s="1"/>
      <c r="J329" s="1"/>
      <c r="K329" s="1"/>
      <c r="L329" s="1">
        <f t="shared" si="26"/>
        <v>374140.81625036692</v>
      </c>
      <c r="N329" s="1"/>
    </row>
    <row r="330" spans="1:14" x14ac:dyDescent="0.2">
      <c r="A330" s="202">
        <f t="shared" si="22"/>
        <v>2035</v>
      </c>
      <c r="B330" s="202">
        <f t="shared" si="23"/>
        <v>4</v>
      </c>
      <c r="C330" s="41">
        <f>'Fl Keys- FR vs PR'!$E288</f>
        <v>23717.500606393478</v>
      </c>
      <c r="D330" s="1">
        <f t="shared" si="24"/>
        <v>-17235</v>
      </c>
      <c r="E330" s="164">
        <f>Summary_NEL!E330</f>
        <v>373947.21004063927</v>
      </c>
      <c r="F330" s="1">
        <f t="shared" si="25"/>
        <v>-563.31700000000001</v>
      </c>
      <c r="G330" s="1">
        <v>0</v>
      </c>
      <c r="H330" s="41"/>
      <c r="I330" s="1"/>
      <c r="J330" s="1"/>
      <c r="K330" s="1"/>
      <c r="L330" s="1">
        <f t="shared" si="26"/>
        <v>379866.39364703279</v>
      </c>
      <c r="N330" s="1"/>
    </row>
    <row r="331" spans="1:14" x14ac:dyDescent="0.2">
      <c r="A331" s="202">
        <f t="shared" si="22"/>
        <v>2035</v>
      </c>
      <c r="B331" s="202">
        <f t="shared" si="23"/>
        <v>5</v>
      </c>
      <c r="C331" s="41">
        <f>'Fl Keys- FR vs PR'!$E289</f>
        <v>27337.67041244245</v>
      </c>
      <c r="D331" s="1">
        <f t="shared" si="24"/>
        <v>-20115</v>
      </c>
      <c r="E331" s="164">
        <f>Summary_NEL!E331</f>
        <v>406957.33450793358</v>
      </c>
      <c r="F331" s="1">
        <f t="shared" si="25"/>
        <v>-547.91300000000001</v>
      </c>
      <c r="G331" s="1">
        <v>0</v>
      </c>
      <c r="H331" s="41"/>
      <c r="I331" s="1"/>
      <c r="J331" s="1"/>
      <c r="K331" s="1"/>
      <c r="L331" s="1">
        <f t="shared" si="26"/>
        <v>413632.09192037606</v>
      </c>
      <c r="N331" s="1"/>
    </row>
    <row r="332" spans="1:14" x14ac:dyDescent="0.2">
      <c r="A332" s="202">
        <f t="shared" ref="A332:A372" si="27">A320+1</f>
        <v>2035</v>
      </c>
      <c r="B332" s="202">
        <f t="shared" ref="B332:B372" si="28">B320</f>
        <v>6</v>
      </c>
      <c r="C332" s="41">
        <f>'Fl Keys- FR vs PR'!$E290</f>
        <v>30217.708244043693</v>
      </c>
      <c r="D332" s="1">
        <f t="shared" si="24"/>
        <v>-21060</v>
      </c>
      <c r="E332" s="164">
        <f>Summary_NEL!E332</f>
        <v>421305.17460751208</v>
      </c>
      <c r="F332" s="1">
        <f t="shared" si="25"/>
        <v>-531.08699999999999</v>
      </c>
      <c r="G332" s="1">
        <v>0</v>
      </c>
      <c r="H332" s="41"/>
      <c r="I332" s="1"/>
      <c r="J332" s="1"/>
      <c r="K332" s="1"/>
      <c r="L332" s="1">
        <f t="shared" si="26"/>
        <v>429931.79585155577</v>
      </c>
      <c r="N332" s="1"/>
    </row>
    <row r="333" spans="1:14" x14ac:dyDescent="0.2">
      <c r="A333" s="202">
        <f t="shared" si="27"/>
        <v>2035</v>
      </c>
      <c r="B333" s="202">
        <f t="shared" si="28"/>
        <v>7</v>
      </c>
      <c r="C333" s="41">
        <f>'Fl Keys- FR vs PR'!$E291</f>
        <v>33464.521420994453</v>
      </c>
      <c r="D333" s="1">
        <f t="shared" si="24"/>
        <v>-22140</v>
      </c>
      <c r="E333" s="164">
        <f>Summary_NEL!E333</f>
        <v>432523.14834027574</v>
      </c>
      <c r="F333" s="1">
        <f t="shared" si="25"/>
        <v>-540.61865999999998</v>
      </c>
      <c r="G333" s="1">
        <v>0</v>
      </c>
      <c r="H333" s="41"/>
      <c r="I333" s="1"/>
      <c r="J333" s="1"/>
      <c r="K333" s="1"/>
      <c r="L333" s="1">
        <f t="shared" si="26"/>
        <v>443307.05110127019</v>
      </c>
      <c r="N333" s="1"/>
    </row>
    <row r="334" spans="1:14" s="67" customFormat="1" x14ac:dyDescent="0.2">
      <c r="A334" s="202">
        <f t="shared" si="27"/>
        <v>2035</v>
      </c>
      <c r="B334" s="202">
        <f t="shared" si="28"/>
        <v>8</v>
      </c>
      <c r="C334" s="41">
        <f>'Fl Keys- FR vs PR'!$E292</f>
        <v>32061.443986383543</v>
      </c>
      <c r="D334" s="1">
        <f t="shared" si="24"/>
        <v>-22815</v>
      </c>
      <c r="E334" s="164">
        <f>Summary_NEL!E334</f>
        <v>431724.53205401613</v>
      </c>
      <c r="F334" s="1">
        <f t="shared" si="25"/>
        <v>-502.01190000000003</v>
      </c>
      <c r="G334" s="1">
        <v>0</v>
      </c>
      <c r="H334" s="41"/>
      <c r="I334" s="66"/>
      <c r="J334" s="66"/>
      <c r="K334" s="66"/>
      <c r="L334" s="1">
        <f t="shared" si="26"/>
        <v>440468.96414039971</v>
      </c>
      <c r="N334" s="1"/>
    </row>
    <row r="335" spans="1:14" x14ac:dyDescent="0.2">
      <c r="A335" s="202">
        <f t="shared" si="27"/>
        <v>2035</v>
      </c>
      <c r="B335" s="202">
        <f t="shared" si="28"/>
        <v>9</v>
      </c>
      <c r="C335" s="41">
        <f>'Fl Keys- FR vs PR'!$E293</f>
        <v>26427.117846543813</v>
      </c>
      <c r="D335" s="1">
        <f t="shared" si="24"/>
        <v>-21060</v>
      </c>
      <c r="E335" s="164">
        <f>Summary_NEL!E335</f>
        <v>415106.78781576233</v>
      </c>
      <c r="F335" s="1">
        <f t="shared" si="25"/>
        <v>-500.28677999999996</v>
      </c>
      <c r="G335" s="1">
        <v>0</v>
      </c>
      <c r="H335" s="41"/>
      <c r="I335" s="1"/>
      <c r="J335" s="1"/>
      <c r="K335" s="1"/>
      <c r="L335" s="1">
        <f t="shared" si="26"/>
        <v>419973.61888230609</v>
      </c>
      <c r="N335" s="1"/>
    </row>
    <row r="336" spans="1:14" x14ac:dyDescent="0.2">
      <c r="A336" s="202">
        <f t="shared" si="27"/>
        <v>2035</v>
      </c>
      <c r="B336" s="202">
        <f t="shared" si="28"/>
        <v>10</v>
      </c>
      <c r="C336" s="41">
        <f>'Fl Keys- FR vs PR'!$E294</f>
        <v>25221.825064814439</v>
      </c>
      <c r="D336" s="1">
        <f t="shared" si="24"/>
        <v>-19395</v>
      </c>
      <c r="E336" s="164">
        <f>Summary_NEL!E336</f>
        <v>390846.32001223403</v>
      </c>
      <c r="F336" s="1">
        <f t="shared" si="25"/>
        <v>-455.32223999999997</v>
      </c>
      <c r="G336" s="1">
        <v>0</v>
      </c>
      <c r="H336" s="41"/>
      <c r="I336" s="1"/>
      <c r="J336" s="1"/>
      <c r="K336" s="1"/>
      <c r="L336" s="1">
        <f t="shared" si="26"/>
        <v>396217.82283704844</v>
      </c>
      <c r="N336" s="1"/>
    </row>
    <row r="337" spans="1:14" x14ac:dyDescent="0.2">
      <c r="A337" s="202">
        <f t="shared" si="27"/>
        <v>2035</v>
      </c>
      <c r="B337" s="202">
        <f t="shared" si="28"/>
        <v>11</v>
      </c>
      <c r="C337" s="41">
        <f>'Fl Keys- FR vs PR'!$E295</f>
        <v>19389.962365806699</v>
      </c>
      <c r="D337" s="1">
        <f t="shared" ref="C337:D400" si="29">D325</f>
        <v>-16560</v>
      </c>
      <c r="E337" s="164">
        <f>Summary_NEL!E337</f>
        <v>362081.35339534818</v>
      </c>
      <c r="F337" s="1">
        <f t="shared" si="25"/>
        <v>-453.79331999999999</v>
      </c>
      <c r="G337" s="1">
        <v>0</v>
      </c>
      <c r="H337" s="41"/>
      <c r="I337" s="1"/>
      <c r="J337" s="1"/>
      <c r="K337" s="1"/>
      <c r="L337" s="1">
        <f t="shared" si="26"/>
        <v>364457.52244115487</v>
      </c>
      <c r="N337" s="1"/>
    </row>
    <row r="338" spans="1:14" x14ac:dyDescent="0.2">
      <c r="A338" s="202">
        <f t="shared" si="27"/>
        <v>2035</v>
      </c>
      <c r="B338" s="202">
        <f t="shared" si="28"/>
        <v>12</v>
      </c>
      <c r="C338" s="41">
        <f>'Fl Keys- FR vs PR'!$E296</f>
        <v>20589.325107386598</v>
      </c>
      <c r="D338" s="1">
        <f t="shared" si="29"/>
        <v>-16110</v>
      </c>
      <c r="E338" s="164">
        <f>Summary_NEL!E338</f>
        <v>370740.59043775243</v>
      </c>
      <c r="F338" s="1">
        <f t="shared" si="25"/>
        <v>-594.61800000000005</v>
      </c>
      <c r="G338" s="1">
        <v>0</v>
      </c>
      <c r="H338" s="41"/>
      <c r="I338" s="1"/>
      <c r="J338" s="1"/>
      <c r="K338" s="1"/>
      <c r="L338" s="1">
        <f t="shared" si="26"/>
        <v>374625.29754513898</v>
      </c>
      <c r="M338" s="46"/>
      <c r="N338" s="1"/>
    </row>
    <row r="339" spans="1:14" x14ac:dyDescent="0.2">
      <c r="A339" s="202">
        <f t="shared" si="27"/>
        <v>2036</v>
      </c>
      <c r="B339" s="202">
        <f t="shared" si="28"/>
        <v>1</v>
      </c>
      <c r="C339" s="41">
        <f>'Fl Keys- FR vs PR'!$E297</f>
        <v>20914.104958422897</v>
      </c>
      <c r="D339" s="1">
        <f t="shared" si="29"/>
        <v>-16110</v>
      </c>
      <c r="E339" s="164">
        <f>Summary_NEL!E339</f>
        <v>397925.25374478131</v>
      </c>
      <c r="F339" s="1">
        <f t="shared" si="25"/>
        <v>-495.65699999999998</v>
      </c>
      <c r="G339" s="1">
        <v>0</v>
      </c>
      <c r="H339" s="41"/>
      <c r="I339" s="1"/>
      <c r="J339" s="1"/>
      <c r="K339" s="1"/>
      <c r="L339" s="1">
        <f t="shared" si="26"/>
        <v>402233.70170320419</v>
      </c>
      <c r="N339" s="1"/>
    </row>
    <row r="340" spans="1:14" x14ac:dyDescent="0.2">
      <c r="A340" s="202">
        <f t="shared" si="27"/>
        <v>2036</v>
      </c>
      <c r="B340" s="202">
        <f t="shared" si="28"/>
        <v>2</v>
      </c>
      <c r="C340" s="41">
        <f>'Fl Keys- FR vs PR'!$E298</f>
        <v>20463.293759361499</v>
      </c>
      <c r="D340" s="1">
        <f t="shared" si="29"/>
        <v>-15615</v>
      </c>
      <c r="E340" s="164">
        <f>Summary_NEL!E340</f>
        <v>370484.06210974517</v>
      </c>
      <c r="F340" s="1">
        <f t="shared" si="25"/>
        <v>-262.108</v>
      </c>
      <c r="G340" s="1">
        <v>0</v>
      </c>
      <c r="H340" s="41"/>
      <c r="I340" s="1"/>
      <c r="J340" s="1"/>
      <c r="K340" s="1"/>
      <c r="L340" s="1">
        <f t="shared" si="26"/>
        <v>375070.24786910665</v>
      </c>
      <c r="N340" s="1"/>
    </row>
    <row r="341" spans="1:14" x14ac:dyDescent="0.2">
      <c r="A341" s="202">
        <f t="shared" si="27"/>
        <v>2036</v>
      </c>
      <c r="B341" s="202">
        <f t="shared" si="28"/>
        <v>3</v>
      </c>
      <c r="C341" s="41">
        <f>'Fl Keys- FR vs PR'!$E299</f>
        <v>23416.012392914265</v>
      </c>
      <c r="D341" s="1">
        <f t="shared" si="29"/>
        <v>-17100</v>
      </c>
      <c r="E341" s="164">
        <f>Summary_NEL!E341</f>
        <v>372840.56869501609</v>
      </c>
      <c r="F341" s="1">
        <f t="shared" si="25"/>
        <v>-399.06799999999998</v>
      </c>
      <c r="G341" s="1">
        <v>0</v>
      </c>
      <c r="H341" s="41"/>
      <c r="I341" s="1"/>
      <c r="J341" s="1"/>
      <c r="K341" s="1"/>
      <c r="L341" s="1">
        <f t="shared" si="26"/>
        <v>378757.51308793033</v>
      </c>
      <c r="N341" s="1"/>
    </row>
    <row r="342" spans="1:14" x14ac:dyDescent="0.2">
      <c r="A342" s="202">
        <f t="shared" si="27"/>
        <v>2036</v>
      </c>
      <c r="B342" s="202">
        <f t="shared" si="28"/>
        <v>4</v>
      </c>
      <c r="C342" s="41">
        <f>'Fl Keys- FR vs PR'!$E300</f>
        <v>24374.503506385998</v>
      </c>
      <c r="D342" s="1">
        <f t="shared" si="29"/>
        <v>-17235</v>
      </c>
      <c r="E342" s="164">
        <f>Summary_NEL!E342</f>
        <v>377826.14463572652</v>
      </c>
      <c r="F342" s="1">
        <f t="shared" ref="F342:F405" si="30">F330</f>
        <v>-563.31700000000001</v>
      </c>
      <c r="G342" s="1">
        <v>0</v>
      </c>
      <c r="H342" s="41"/>
      <c r="I342" s="1"/>
      <c r="J342" s="1"/>
      <c r="K342" s="1"/>
      <c r="L342" s="1">
        <f t="shared" si="26"/>
        <v>384402.33114211255</v>
      </c>
      <c r="N342" s="1"/>
    </row>
    <row r="343" spans="1:14" x14ac:dyDescent="0.2">
      <c r="A343" s="202">
        <f t="shared" si="27"/>
        <v>2036</v>
      </c>
      <c r="B343" s="202">
        <f t="shared" si="28"/>
        <v>5</v>
      </c>
      <c r="C343" s="41">
        <f>'Fl Keys- FR vs PR'!$E301</f>
        <v>28088.708738486806</v>
      </c>
      <c r="D343" s="1">
        <f t="shared" si="29"/>
        <v>-20115</v>
      </c>
      <c r="E343" s="164">
        <f>Summary_NEL!E343</f>
        <v>410730.08960576844</v>
      </c>
      <c r="F343" s="1">
        <f t="shared" si="30"/>
        <v>-547.91300000000001</v>
      </c>
      <c r="G343" s="1">
        <v>0</v>
      </c>
      <c r="H343" s="41"/>
      <c r="I343" s="1"/>
      <c r="J343" s="1"/>
      <c r="K343" s="1"/>
      <c r="L343" s="1">
        <f t="shared" si="26"/>
        <v>418155.88534425525</v>
      </c>
      <c r="N343" s="1"/>
    </row>
    <row r="344" spans="1:14" x14ac:dyDescent="0.2">
      <c r="A344" s="202">
        <f t="shared" si="27"/>
        <v>2036</v>
      </c>
      <c r="B344" s="202">
        <f t="shared" si="28"/>
        <v>6</v>
      </c>
      <c r="C344" s="41">
        <f>'Fl Keys- FR vs PR'!$E302</f>
        <v>31042.006598781649</v>
      </c>
      <c r="D344" s="1">
        <f t="shared" si="29"/>
        <v>-21060</v>
      </c>
      <c r="E344" s="164">
        <f>Summary_NEL!E344</f>
        <v>425040.43921007786</v>
      </c>
      <c r="F344" s="1">
        <f t="shared" si="30"/>
        <v>-531.08699999999999</v>
      </c>
      <c r="G344" s="1">
        <v>0</v>
      </c>
      <c r="H344" s="41"/>
      <c r="I344" s="1"/>
      <c r="J344" s="1"/>
      <c r="K344" s="1"/>
      <c r="L344" s="1">
        <f t="shared" si="26"/>
        <v>434491.35880885954</v>
      </c>
      <c r="N344" s="1"/>
    </row>
    <row r="345" spans="1:14" x14ac:dyDescent="0.2">
      <c r="A345" s="202">
        <f t="shared" si="27"/>
        <v>2036</v>
      </c>
      <c r="B345" s="202">
        <f t="shared" si="28"/>
        <v>7</v>
      </c>
      <c r="C345" s="41">
        <f>'Fl Keys- FR vs PR'!$E303</f>
        <v>34363.32694051569</v>
      </c>
      <c r="D345" s="1">
        <f t="shared" si="29"/>
        <v>-22140</v>
      </c>
      <c r="E345" s="164">
        <f>Summary_NEL!E345</f>
        <v>436254.24818120757</v>
      </c>
      <c r="F345" s="1">
        <f t="shared" si="30"/>
        <v>-540.61865999999998</v>
      </c>
      <c r="G345" s="1">
        <v>0</v>
      </c>
      <c r="H345" s="41"/>
      <c r="I345" s="1"/>
      <c r="J345" s="1"/>
      <c r="K345" s="1"/>
      <c r="L345" s="1">
        <f t="shared" si="26"/>
        <v>447936.95646172325</v>
      </c>
      <c r="N345" s="1"/>
    </row>
    <row r="346" spans="1:14" s="67" customFormat="1" x14ac:dyDescent="0.2">
      <c r="A346" s="202">
        <f t="shared" si="27"/>
        <v>2036</v>
      </c>
      <c r="B346" s="202">
        <f t="shared" si="28"/>
        <v>8</v>
      </c>
      <c r="C346" s="41">
        <f>'Fl Keys- FR vs PR'!$E304</f>
        <v>32944.849621692047</v>
      </c>
      <c r="D346" s="1">
        <f t="shared" si="29"/>
        <v>-22815</v>
      </c>
      <c r="E346" s="164">
        <f>Summary_NEL!E346</f>
        <v>435461.20540382608</v>
      </c>
      <c r="F346" s="1">
        <f t="shared" si="30"/>
        <v>-502.01190000000003</v>
      </c>
      <c r="G346" s="1">
        <v>0</v>
      </c>
      <c r="H346" s="41"/>
      <c r="I346" s="66"/>
      <c r="J346" s="66"/>
      <c r="K346" s="66"/>
      <c r="L346" s="1">
        <f t="shared" si="26"/>
        <v>445089.04312551813</v>
      </c>
      <c r="N346" s="1"/>
    </row>
    <row r="347" spans="1:14" x14ac:dyDescent="0.2">
      <c r="A347" s="202">
        <f t="shared" si="27"/>
        <v>2036</v>
      </c>
      <c r="B347" s="202">
        <f t="shared" si="28"/>
        <v>9</v>
      </c>
      <c r="C347" s="41">
        <f>'Fl Keys- FR vs PR'!$E305</f>
        <v>27180.620192679824</v>
      </c>
      <c r="D347" s="1">
        <f t="shared" si="29"/>
        <v>-21060</v>
      </c>
      <c r="E347" s="164">
        <f>Summary_NEL!E347</f>
        <v>418880.90735610918</v>
      </c>
      <c r="F347" s="1">
        <f t="shared" si="30"/>
        <v>-500.28677999999996</v>
      </c>
      <c r="G347" s="1">
        <v>0</v>
      </c>
      <c r="H347" s="41"/>
      <c r="I347" s="1"/>
      <c r="J347" s="1"/>
      <c r="K347" s="1"/>
      <c r="L347" s="1">
        <f t="shared" si="26"/>
        <v>424501.24076878896</v>
      </c>
      <c r="N347" s="1"/>
    </row>
    <row r="348" spans="1:14" x14ac:dyDescent="0.2">
      <c r="A348" s="202">
        <f t="shared" si="27"/>
        <v>2036</v>
      </c>
      <c r="B348" s="202">
        <f t="shared" si="28"/>
        <v>10</v>
      </c>
      <c r="C348" s="41">
        <f>'Fl Keys- FR vs PR'!$E306</f>
        <v>25920.594764329297</v>
      </c>
      <c r="D348" s="1">
        <f t="shared" si="29"/>
        <v>-19395</v>
      </c>
      <c r="E348" s="164">
        <f>Summary_NEL!E348</f>
        <v>394619.04762461485</v>
      </c>
      <c r="F348" s="1">
        <f t="shared" si="30"/>
        <v>-455.32223999999997</v>
      </c>
      <c r="G348" s="1">
        <v>0</v>
      </c>
      <c r="H348" s="41"/>
      <c r="I348" s="1"/>
      <c r="J348" s="1"/>
      <c r="K348" s="1"/>
      <c r="L348" s="1">
        <f t="shared" si="26"/>
        <v>400689.32014894416</v>
      </c>
      <c r="N348" s="1"/>
    </row>
    <row r="349" spans="1:14" x14ac:dyDescent="0.2">
      <c r="A349" s="202">
        <f t="shared" si="27"/>
        <v>2036</v>
      </c>
      <c r="B349" s="202">
        <f t="shared" si="28"/>
        <v>11</v>
      </c>
      <c r="C349" s="41">
        <f>'Fl Keys- FR vs PR'!$E307</f>
        <v>19958.345208031475</v>
      </c>
      <c r="D349" s="1">
        <f t="shared" si="29"/>
        <v>-16560</v>
      </c>
      <c r="E349" s="164">
        <f>Summary_NEL!E349</f>
        <v>365797.68172309251</v>
      </c>
      <c r="F349" s="1">
        <f t="shared" si="30"/>
        <v>-453.79331999999999</v>
      </c>
      <c r="G349" s="1">
        <v>0</v>
      </c>
      <c r="H349" s="41"/>
      <c r="I349" s="1"/>
      <c r="J349" s="1"/>
      <c r="K349" s="1"/>
      <c r="L349" s="1">
        <f t="shared" si="26"/>
        <v>368742.23361112399</v>
      </c>
      <c r="N349" s="1"/>
    </row>
    <row r="350" spans="1:14" x14ac:dyDescent="0.2">
      <c r="A350" s="202">
        <f t="shared" si="27"/>
        <v>2036</v>
      </c>
      <c r="B350" s="202">
        <f t="shared" si="28"/>
        <v>12</v>
      </c>
      <c r="C350" s="41">
        <f>'Fl Keys- FR vs PR'!$E308</f>
        <v>21183.699148464431</v>
      </c>
      <c r="D350" s="1">
        <f t="shared" si="29"/>
        <v>-16110</v>
      </c>
      <c r="E350" s="164">
        <f>Summary_NEL!E350</f>
        <v>374306.43529245758</v>
      </c>
      <c r="F350" s="1">
        <f t="shared" si="30"/>
        <v>-594.61800000000005</v>
      </c>
      <c r="G350" s="1">
        <v>0</v>
      </c>
      <c r="H350" s="41"/>
      <c r="I350" s="1"/>
      <c r="J350" s="1"/>
      <c r="K350" s="1"/>
      <c r="L350" s="1">
        <f t="shared" si="26"/>
        <v>378785.51644092199</v>
      </c>
      <c r="M350" s="46"/>
      <c r="N350" s="1"/>
    </row>
    <row r="351" spans="1:14" x14ac:dyDescent="0.2">
      <c r="A351" s="202">
        <f t="shared" si="27"/>
        <v>2037</v>
      </c>
      <c r="B351" s="202">
        <f t="shared" si="28"/>
        <v>1</v>
      </c>
      <c r="C351" s="41">
        <f>'Fl Keys- FR vs PR'!$E309</f>
        <v>21505.749502705512</v>
      </c>
      <c r="D351" s="1">
        <f t="shared" si="29"/>
        <v>-16110</v>
      </c>
      <c r="E351" s="164">
        <f>Summary_NEL!E351</f>
        <v>401362.96707312617</v>
      </c>
      <c r="F351" s="1">
        <f t="shared" si="30"/>
        <v>-495.65699999999998</v>
      </c>
      <c r="G351" s="1">
        <v>0</v>
      </c>
      <c r="H351" s="41"/>
      <c r="I351" s="1"/>
      <c r="J351" s="1"/>
      <c r="K351" s="1"/>
      <c r="L351" s="1">
        <f t="shared" si="26"/>
        <v>406263.05957583169</v>
      </c>
      <c r="N351" s="1"/>
    </row>
    <row r="352" spans="1:14" x14ac:dyDescent="0.2">
      <c r="A352" s="202">
        <f t="shared" si="27"/>
        <v>2037</v>
      </c>
      <c r="B352" s="202">
        <f t="shared" si="28"/>
        <v>2</v>
      </c>
      <c r="C352" s="41">
        <f>'Fl Keys- FR vs PR'!$E310</f>
        <v>22715.492492886027</v>
      </c>
      <c r="D352" s="1">
        <f t="shared" si="29"/>
        <v>-15615</v>
      </c>
      <c r="E352" s="164">
        <f>Summary_NEL!E352</f>
        <v>373895.93718897674</v>
      </c>
      <c r="F352" s="1">
        <f t="shared" si="30"/>
        <v>-262.108</v>
      </c>
      <c r="G352" s="1">
        <v>0</v>
      </c>
      <c r="H352" s="41"/>
      <c r="I352" s="1"/>
      <c r="J352" s="1"/>
      <c r="K352" s="1"/>
      <c r="L352" s="1">
        <f t="shared" si="26"/>
        <v>380734.32168186276</v>
      </c>
      <c r="N352" s="1"/>
    </row>
    <row r="353" spans="1:14" x14ac:dyDescent="0.2">
      <c r="A353" s="202">
        <f t="shared" si="27"/>
        <v>2037</v>
      </c>
      <c r="B353" s="202">
        <f t="shared" si="28"/>
        <v>3</v>
      </c>
      <c r="C353" s="41">
        <f>'Fl Keys- FR vs PR'!$E311</f>
        <v>24053.219113759718</v>
      </c>
      <c r="D353" s="1">
        <f t="shared" si="29"/>
        <v>-17100</v>
      </c>
      <c r="E353" s="164">
        <f>Summary_NEL!E353</f>
        <v>376269.48769275437</v>
      </c>
      <c r="F353" s="1">
        <f t="shared" si="30"/>
        <v>-399.06799999999998</v>
      </c>
      <c r="G353" s="1">
        <v>0</v>
      </c>
      <c r="H353" s="41"/>
      <c r="I353" s="1"/>
      <c r="J353" s="1"/>
      <c r="K353" s="1"/>
      <c r="L353" s="1">
        <f t="shared" si="26"/>
        <v>382823.63880651403</v>
      </c>
      <c r="N353" s="1"/>
    </row>
    <row r="354" spans="1:14" x14ac:dyDescent="0.2">
      <c r="A354" s="202">
        <f t="shared" si="27"/>
        <v>2037</v>
      </c>
      <c r="B354" s="202">
        <f t="shared" si="28"/>
        <v>4</v>
      </c>
      <c r="C354" s="41">
        <f>'Fl Keys- FR vs PR'!$E312</f>
        <v>25042.512988746115</v>
      </c>
      <c r="D354" s="1">
        <f t="shared" si="29"/>
        <v>-17235</v>
      </c>
      <c r="E354" s="164">
        <f>Summary_NEL!E354</f>
        <v>381286.95436462859</v>
      </c>
      <c r="F354" s="1">
        <f t="shared" si="30"/>
        <v>-563.31700000000001</v>
      </c>
      <c r="G354" s="1">
        <v>0</v>
      </c>
      <c r="H354" s="41"/>
      <c r="I354" s="1"/>
      <c r="J354" s="1"/>
      <c r="K354" s="1"/>
      <c r="L354" s="1">
        <f t="shared" si="26"/>
        <v>388531.15035337472</v>
      </c>
      <c r="N354" s="1"/>
    </row>
    <row r="355" spans="1:14" x14ac:dyDescent="0.2">
      <c r="A355" s="202">
        <f t="shared" si="27"/>
        <v>2037</v>
      </c>
      <c r="B355" s="202">
        <f t="shared" si="28"/>
        <v>5</v>
      </c>
      <c r="C355" s="41">
        <f>'Fl Keys- FR vs PR'!$E313</f>
        <v>28852.333677815332</v>
      </c>
      <c r="D355" s="1">
        <f t="shared" si="29"/>
        <v>-20115</v>
      </c>
      <c r="E355" s="164">
        <f>Summary_NEL!E355</f>
        <v>414154.44167020416</v>
      </c>
      <c r="F355" s="1">
        <f t="shared" si="30"/>
        <v>-547.91300000000001</v>
      </c>
      <c r="G355" s="1">
        <v>0</v>
      </c>
      <c r="H355" s="41"/>
      <c r="I355" s="1"/>
      <c r="J355" s="1"/>
      <c r="K355" s="1"/>
      <c r="L355" s="1">
        <f t="shared" si="26"/>
        <v>422343.86234801949</v>
      </c>
      <c r="N355" s="1"/>
    </row>
    <row r="356" spans="1:14" x14ac:dyDescent="0.2">
      <c r="A356" s="202">
        <f t="shared" si="27"/>
        <v>2037</v>
      </c>
      <c r="B356" s="202">
        <f t="shared" si="28"/>
        <v>6</v>
      </c>
      <c r="C356" s="41">
        <f>'Fl Keys- FR vs PR'!$E314</f>
        <v>31880.042990217218</v>
      </c>
      <c r="D356" s="1">
        <f t="shared" si="29"/>
        <v>-21060</v>
      </c>
      <c r="E356" s="164">
        <f>Summary_NEL!E356</f>
        <v>428436.08978613763</v>
      </c>
      <c r="F356" s="1">
        <f t="shared" si="30"/>
        <v>-531.08699999999999</v>
      </c>
      <c r="G356" s="1">
        <v>0</v>
      </c>
      <c r="H356" s="41"/>
      <c r="I356" s="1"/>
      <c r="J356" s="1"/>
      <c r="K356" s="1"/>
      <c r="L356" s="1">
        <f t="shared" si="26"/>
        <v>438725.04577635485</v>
      </c>
      <c r="N356" s="1"/>
    </row>
    <row r="357" spans="1:14" x14ac:dyDescent="0.2">
      <c r="A357" s="202">
        <f t="shared" si="27"/>
        <v>2037</v>
      </c>
      <c r="B357" s="202">
        <f t="shared" si="28"/>
        <v>7</v>
      </c>
      <c r="C357" s="41">
        <f>'Fl Keys- FR vs PR'!$E315</f>
        <v>35277.111038284929</v>
      </c>
      <c r="D357" s="1">
        <f t="shared" si="29"/>
        <v>-22140</v>
      </c>
      <c r="E357" s="164">
        <f>Summary_NEL!E357</f>
        <v>439632.1700231029</v>
      </c>
      <c r="F357" s="1">
        <f t="shared" si="30"/>
        <v>-540.61865999999998</v>
      </c>
      <c r="G357" s="1">
        <v>0</v>
      </c>
      <c r="H357" s="41"/>
      <c r="I357" s="1"/>
      <c r="J357" s="1"/>
      <c r="K357" s="1"/>
      <c r="L357" s="1">
        <f t="shared" si="26"/>
        <v>452228.66240138788</v>
      </c>
      <c r="N357" s="1"/>
    </row>
    <row r="358" spans="1:14" s="67" customFormat="1" x14ac:dyDescent="0.2">
      <c r="A358" s="202">
        <f t="shared" si="27"/>
        <v>2037</v>
      </c>
      <c r="B358" s="202">
        <f t="shared" si="28"/>
        <v>8</v>
      </c>
      <c r="C358" s="41">
        <f>'Fl Keys- FR vs PR'!$E316</f>
        <v>33843.074503925731</v>
      </c>
      <c r="D358" s="1">
        <f t="shared" si="29"/>
        <v>-22815</v>
      </c>
      <c r="E358" s="164">
        <f>Summary_NEL!E358</f>
        <v>438846.00999772514</v>
      </c>
      <c r="F358" s="1">
        <f t="shared" si="30"/>
        <v>-502.01190000000003</v>
      </c>
      <c r="G358" s="1">
        <v>0</v>
      </c>
      <c r="H358" s="41"/>
      <c r="I358" s="66"/>
      <c r="J358" s="66"/>
      <c r="K358" s="66"/>
      <c r="L358" s="1">
        <f t="shared" si="26"/>
        <v>449372.0726016509</v>
      </c>
      <c r="N358" s="1"/>
    </row>
    <row r="359" spans="1:14" x14ac:dyDescent="0.2">
      <c r="A359" s="202">
        <f t="shared" si="27"/>
        <v>2037</v>
      </c>
      <c r="B359" s="202">
        <f t="shared" si="28"/>
        <v>9</v>
      </c>
      <c r="C359" s="41">
        <f>'Fl Keys- FR vs PR'!$E317</f>
        <v>27946.798270549873</v>
      </c>
      <c r="D359" s="1">
        <f t="shared" si="29"/>
        <v>-21060</v>
      </c>
      <c r="E359" s="164">
        <f>Summary_NEL!E359</f>
        <v>422358.62305164017</v>
      </c>
      <c r="F359" s="1">
        <f t="shared" si="30"/>
        <v>-500.28677999999996</v>
      </c>
      <c r="G359" s="1">
        <v>0</v>
      </c>
      <c r="H359" s="41"/>
      <c r="I359" s="1"/>
      <c r="J359" s="1"/>
      <c r="K359" s="1"/>
      <c r="L359" s="1">
        <f t="shared" si="26"/>
        <v>428745.13454219</v>
      </c>
      <c r="N359" s="1"/>
    </row>
    <row r="360" spans="1:14" x14ac:dyDescent="0.2">
      <c r="A360" s="202">
        <f t="shared" si="27"/>
        <v>2037</v>
      </c>
      <c r="B360" s="202">
        <f t="shared" si="28"/>
        <v>10</v>
      </c>
      <c r="C360" s="41">
        <f>'Fl Keys- FR vs PR'!$E318</f>
        <v>26631.086056901797</v>
      </c>
      <c r="D360" s="1">
        <f t="shared" si="29"/>
        <v>-19395</v>
      </c>
      <c r="E360" s="164">
        <f>Summary_NEL!E360</f>
        <v>398250.43626533612</v>
      </c>
      <c r="F360" s="1">
        <f t="shared" si="30"/>
        <v>-455.32223999999997</v>
      </c>
      <c r="G360" s="1">
        <v>0</v>
      </c>
      <c r="H360" s="41"/>
      <c r="I360" s="1"/>
      <c r="J360" s="1"/>
      <c r="K360" s="1"/>
      <c r="L360" s="1">
        <f t="shared" si="26"/>
        <v>405031.20008223789</v>
      </c>
      <c r="N360" s="1"/>
    </row>
    <row r="361" spans="1:14" x14ac:dyDescent="0.2">
      <c r="A361" s="202">
        <f t="shared" si="27"/>
        <v>2037</v>
      </c>
      <c r="B361" s="202">
        <f t="shared" si="28"/>
        <v>11</v>
      </c>
      <c r="C361" s="41">
        <f>'Fl Keys- FR vs PR'!$E319</f>
        <v>20536.362411579721</v>
      </c>
      <c r="D361" s="1">
        <f t="shared" si="29"/>
        <v>-16560</v>
      </c>
      <c r="E361" s="164">
        <f>Summary_NEL!E361</f>
        <v>369665.07986240718</v>
      </c>
      <c r="F361" s="1">
        <f t="shared" si="30"/>
        <v>-453.79331999999999</v>
      </c>
      <c r="G361" s="1">
        <v>0</v>
      </c>
      <c r="H361" s="41"/>
      <c r="I361" s="1"/>
      <c r="J361" s="1"/>
      <c r="K361" s="1"/>
      <c r="L361" s="1">
        <f t="shared" si="26"/>
        <v>373187.64895398688</v>
      </c>
      <c r="N361" s="1"/>
    </row>
    <row r="362" spans="1:14" x14ac:dyDescent="0.2">
      <c r="A362" s="202">
        <f t="shared" si="27"/>
        <v>2037</v>
      </c>
      <c r="B362" s="202">
        <f t="shared" si="28"/>
        <v>12</v>
      </c>
      <c r="C362" s="41">
        <f>'Fl Keys- FR vs PR'!$E320</f>
        <v>21788.036356346514</v>
      </c>
      <c r="D362" s="1">
        <f t="shared" si="29"/>
        <v>-16110</v>
      </c>
      <c r="E362" s="164">
        <f>Summary_NEL!E362</f>
        <v>378340.16071995371</v>
      </c>
      <c r="F362" s="1">
        <f t="shared" si="30"/>
        <v>-594.61800000000005</v>
      </c>
      <c r="G362" s="1">
        <v>0</v>
      </c>
      <c r="H362" s="41"/>
      <c r="I362" s="1"/>
      <c r="J362" s="1"/>
      <c r="K362" s="1"/>
      <c r="L362" s="1">
        <f t="shared" si="26"/>
        <v>383423.5790763002</v>
      </c>
      <c r="M362" s="46"/>
      <c r="N362" s="1"/>
    </row>
    <row r="363" spans="1:14" x14ac:dyDescent="0.2">
      <c r="A363" s="202">
        <f t="shared" si="27"/>
        <v>2038</v>
      </c>
      <c r="B363" s="202">
        <f t="shared" si="28"/>
        <v>1</v>
      </c>
      <c r="C363" s="41">
        <f>'Fl Keys- FR vs PR'!$E321</f>
        <v>22107.345202080447</v>
      </c>
      <c r="D363" s="1">
        <f t="shared" si="29"/>
        <v>-16110</v>
      </c>
      <c r="E363" s="164">
        <f>Summary_NEL!E363</f>
        <v>405488.21935363283</v>
      </c>
      <c r="F363" s="1">
        <f t="shared" si="30"/>
        <v>-495.65699999999998</v>
      </c>
      <c r="G363" s="1">
        <v>0</v>
      </c>
      <c r="H363" s="41"/>
      <c r="I363" s="1"/>
      <c r="J363" s="1"/>
      <c r="K363" s="1"/>
      <c r="L363" s="1">
        <f t="shared" si="26"/>
        <v>410989.90755571326</v>
      </c>
      <c r="N363" s="1"/>
    </row>
    <row r="364" spans="1:14" x14ac:dyDescent="0.2">
      <c r="A364" s="202">
        <f t="shared" si="27"/>
        <v>2038</v>
      </c>
      <c r="B364" s="202">
        <f t="shared" si="28"/>
        <v>2</v>
      </c>
      <c r="C364" s="41">
        <f>'Fl Keys- FR vs PR'!$E322</f>
        <v>23290.857921769217</v>
      </c>
      <c r="D364" s="1">
        <f t="shared" si="29"/>
        <v>-15615</v>
      </c>
      <c r="E364" s="164">
        <f>Summary_NEL!E364</f>
        <v>378007.10531836591</v>
      </c>
      <c r="F364" s="1">
        <f t="shared" si="30"/>
        <v>-262.108</v>
      </c>
      <c r="G364" s="1">
        <v>0</v>
      </c>
      <c r="H364" s="41"/>
      <c r="I364" s="1"/>
      <c r="J364" s="1"/>
      <c r="K364" s="1"/>
      <c r="L364" s="1">
        <f t="shared" si="26"/>
        <v>385420.8552401351</v>
      </c>
      <c r="N364" s="1"/>
    </row>
    <row r="365" spans="1:14" x14ac:dyDescent="0.2">
      <c r="A365" s="202">
        <f t="shared" si="27"/>
        <v>2038</v>
      </c>
      <c r="B365" s="202">
        <f t="shared" si="28"/>
        <v>3</v>
      </c>
      <c r="C365" s="41">
        <f>'Fl Keys- FR vs PR'!$E323</f>
        <v>24701.070779669259</v>
      </c>
      <c r="D365" s="1">
        <f t="shared" si="29"/>
        <v>-17100</v>
      </c>
      <c r="E365" s="164">
        <f>Summary_NEL!E365</f>
        <v>380304.05234929529</v>
      </c>
      <c r="F365" s="1">
        <f t="shared" si="30"/>
        <v>-399.06799999999998</v>
      </c>
      <c r="G365" s="1">
        <v>0</v>
      </c>
      <c r="H365" s="41"/>
      <c r="I365" s="1"/>
      <c r="J365" s="1"/>
      <c r="K365" s="1"/>
      <c r="L365" s="1">
        <f t="shared" si="26"/>
        <v>387506.05512896454</v>
      </c>
      <c r="N365" s="1"/>
    </row>
    <row r="366" spans="1:14" x14ac:dyDescent="0.2">
      <c r="A366" s="202">
        <f t="shared" si="27"/>
        <v>2038</v>
      </c>
      <c r="B366" s="202">
        <f t="shared" si="28"/>
        <v>4</v>
      </c>
      <c r="C366" s="41">
        <f>'Fl Keys- FR vs PR'!$E324</f>
        <v>25721.681718430438</v>
      </c>
      <c r="D366" s="1">
        <f t="shared" si="29"/>
        <v>-17235</v>
      </c>
      <c r="E366" s="164">
        <f>Summary_NEL!E366</f>
        <v>385240.95536335476</v>
      </c>
      <c r="F366" s="1">
        <f t="shared" si="30"/>
        <v>-563.31700000000001</v>
      </c>
      <c r="G366" s="1">
        <v>0</v>
      </c>
      <c r="H366" s="41"/>
      <c r="I366" s="1"/>
      <c r="J366" s="1"/>
      <c r="K366" s="1"/>
      <c r="L366" s="1">
        <f t="shared" si="26"/>
        <v>393164.3200817852</v>
      </c>
      <c r="N366" s="1"/>
    </row>
    <row r="367" spans="1:14" x14ac:dyDescent="0.2">
      <c r="A367" s="202">
        <f t="shared" si="27"/>
        <v>2038</v>
      </c>
      <c r="B367" s="202">
        <f t="shared" si="28"/>
        <v>5</v>
      </c>
      <c r="C367" s="41">
        <f>'Fl Keys- FR vs PR'!$E325</f>
        <v>29628.719828911315</v>
      </c>
      <c r="D367" s="1">
        <f t="shared" si="29"/>
        <v>-20115</v>
      </c>
      <c r="E367" s="164">
        <f>Summary_NEL!E367</f>
        <v>418044.11240722454</v>
      </c>
      <c r="F367" s="1">
        <f t="shared" si="30"/>
        <v>-547.91300000000001</v>
      </c>
      <c r="G367" s="1">
        <v>0</v>
      </c>
      <c r="H367" s="41"/>
      <c r="I367" s="1"/>
      <c r="J367" s="1"/>
      <c r="K367" s="1"/>
      <c r="L367" s="1">
        <f t="shared" si="26"/>
        <v>427009.91923613584</v>
      </c>
      <c r="N367" s="1"/>
    </row>
    <row r="368" spans="1:14" x14ac:dyDescent="0.2">
      <c r="A368" s="202">
        <f t="shared" si="27"/>
        <v>2038</v>
      </c>
      <c r="B368" s="202">
        <f t="shared" si="28"/>
        <v>6</v>
      </c>
      <c r="C368" s="41">
        <f>'Fl Keys- FR vs PR'!$E326</f>
        <v>32732.007696191809</v>
      </c>
      <c r="D368" s="1">
        <f t="shared" si="29"/>
        <v>-21060</v>
      </c>
      <c r="E368" s="164">
        <f>Summary_NEL!E368</f>
        <v>432323.96308874042</v>
      </c>
      <c r="F368" s="1">
        <f t="shared" si="30"/>
        <v>-531.08699999999999</v>
      </c>
      <c r="G368" s="1">
        <v>0</v>
      </c>
      <c r="H368" s="41"/>
      <c r="I368" s="1"/>
      <c r="J368" s="1"/>
      <c r="K368" s="1"/>
      <c r="L368" s="1">
        <f t="shared" si="26"/>
        <v>443464.88378493226</v>
      </c>
      <c r="N368" s="1"/>
    </row>
    <row r="369" spans="1:14" x14ac:dyDescent="0.2">
      <c r="A369" s="202">
        <f t="shared" si="27"/>
        <v>2038</v>
      </c>
      <c r="B369" s="202">
        <f t="shared" si="28"/>
        <v>7</v>
      </c>
      <c r="C369" s="41">
        <f>'Fl Keys- FR vs PR'!$E327</f>
        <v>36206.081161972761</v>
      </c>
      <c r="D369" s="1">
        <f t="shared" si="29"/>
        <v>-22140</v>
      </c>
      <c r="E369" s="164">
        <f>Summary_NEL!E369</f>
        <v>443517.09408411861</v>
      </c>
      <c r="F369" s="1">
        <f t="shared" si="30"/>
        <v>-540.61865999999998</v>
      </c>
      <c r="G369" s="1">
        <v>0</v>
      </c>
      <c r="H369" s="41"/>
      <c r="I369" s="1"/>
      <c r="J369" s="1"/>
      <c r="K369" s="1"/>
      <c r="L369" s="1">
        <f t="shared" si="26"/>
        <v>457042.55658609141</v>
      </c>
      <c r="N369" s="1"/>
    </row>
    <row r="370" spans="1:14" s="67" customFormat="1" x14ac:dyDescent="0.2">
      <c r="A370" s="202">
        <f t="shared" si="27"/>
        <v>2038</v>
      </c>
      <c r="B370" s="202">
        <f t="shared" si="28"/>
        <v>8</v>
      </c>
      <c r="C370" s="41">
        <f>'Fl Keys- FR vs PR'!$E328</f>
        <v>34756.324256983615</v>
      </c>
      <c r="D370" s="1">
        <f t="shared" si="29"/>
        <v>-22815</v>
      </c>
      <c r="E370" s="164">
        <f>Summary_NEL!E370</f>
        <v>442692.77070210141</v>
      </c>
      <c r="F370" s="1">
        <f t="shared" si="30"/>
        <v>-502.01190000000003</v>
      </c>
      <c r="G370" s="1">
        <v>0</v>
      </c>
      <c r="H370" s="41"/>
      <c r="I370" s="66"/>
      <c r="J370" s="66"/>
      <c r="K370" s="66"/>
      <c r="L370" s="1">
        <f t="shared" si="26"/>
        <v>454132.08305908501</v>
      </c>
      <c r="N370" s="1"/>
    </row>
    <row r="371" spans="1:14" x14ac:dyDescent="0.2">
      <c r="A371" s="202">
        <f t="shared" si="27"/>
        <v>2038</v>
      </c>
      <c r="B371" s="202">
        <f t="shared" si="28"/>
        <v>9</v>
      </c>
      <c r="C371" s="41">
        <f>'Fl Keys- FR vs PR'!$E329</f>
        <v>28725.828098370388</v>
      </c>
      <c r="D371" s="1">
        <f t="shared" si="29"/>
        <v>-21060</v>
      </c>
      <c r="E371" s="164">
        <f>Summary_NEL!E371</f>
        <v>426205.7934992892</v>
      </c>
      <c r="F371" s="1">
        <f t="shared" si="30"/>
        <v>-500.28677999999996</v>
      </c>
      <c r="G371" s="1">
        <v>0</v>
      </c>
      <c r="H371" s="41"/>
      <c r="I371" s="1"/>
      <c r="J371" s="1"/>
      <c r="K371" s="1"/>
      <c r="L371" s="1">
        <f t="shared" si="26"/>
        <v>433371.33481765958</v>
      </c>
      <c r="N371" s="1"/>
    </row>
    <row r="372" spans="1:14" x14ac:dyDescent="0.2">
      <c r="A372" s="202">
        <f t="shared" si="27"/>
        <v>2038</v>
      </c>
      <c r="B372" s="202">
        <f t="shared" si="28"/>
        <v>10</v>
      </c>
      <c r="C372" s="41">
        <f>'Fl Keys- FR vs PR'!$E330</f>
        <v>27353.461583666314</v>
      </c>
      <c r="D372" s="1">
        <f t="shared" si="29"/>
        <v>-19395</v>
      </c>
      <c r="E372" s="164">
        <f>Summary_NEL!E372</f>
        <v>402128.53283284931</v>
      </c>
      <c r="F372" s="1">
        <f t="shared" si="30"/>
        <v>-455.32223999999997</v>
      </c>
      <c r="G372" s="1">
        <v>0</v>
      </c>
      <c r="H372" s="41"/>
      <c r="I372" s="1"/>
      <c r="J372" s="1"/>
      <c r="K372" s="1"/>
      <c r="L372" s="1">
        <f t="shared" si="26"/>
        <v>409631.67217651563</v>
      </c>
      <c r="N372" s="1"/>
    </row>
    <row r="373" spans="1:14" x14ac:dyDescent="0.2">
      <c r="A373" s="202">
        <f>A361+1</f>
        <v>2038</v>
      </c>
      <c r="B373" s="202">
        <f>B361</f>
        <v>11</v>
      </c>
      <c r="C373" s="41">
        <f>'Fl Keys- FR vs PR'!$E331</f>
        <v>21124.148039712192</v>
      </c>
      <c r="D373" s="1">
        <f t="shared" si="29"/>
        <v>-16560</v>
      </c>
      <c r="E373" s="164">
        <f>Summary_NEL!E373</f>
        <v>373638.00250563194</v>
      </c>
      <c r="F373" s="1">
        <f t="shared" si="30"/>
        <v>-453.79331999999999</v>
      </c>
      <c r="G373" s="1">
        <v>0</v>
      </c>
      <c r="H373" s="41"/>
      <c r="I373" s="1"/>
      <c r="J373" s="1"/>
      <c r="K373" s="1"/>
      <c r="L373" s="1">
        <f t="shared" si="26"/>
        <v>377748.35722534411</v>
      </c>
      <c r="N373" s="1"/>
    </row>
    <row r="374" spans="1:14" x14ac:dyDescent="0.2">
      <c r="A374" s="202">
        <f t="shared" ref="A374:A386" si="31">A362+1</f>
        <v>2038</v>
      </c>
      <c r="B374" s="202">
        <f t="shared" ref="B374:B386" si="32">B362</f>
        <v>12</v>
      </c>
      <c r="C374" s="41">
        <f>'Fl Keys- FR vs PR'!$E332</f>
        <v>22402.474945685273</v>
      </c>
      <c r="D374" s="1">
        <f t="shared" si="29"/>
        <v>-16110</v>
      </c>
      <c r="E374" s="164">
        <f>Summary_NEL!E374</f>
        <v>382368.01430120179</v>
      </c>
      <c r="F374" s="1">
        <f t="shared" si="30"/>
        <v>-594.61800000000005</v>
      </c>
      <c r="G374" s="1">
        <v>0</v>
      </c>
      <c r="H374" s="41"/>
      <c r="I374" s="1"/>
      <c r="J374" s="1"/>
      <c r="K374" s="1"/>
      <c r="L374" s="1">
        <f t="shared" si="26"/>
        <v>388065.87124688702</v>
      </c>
      <c r="M374" s="46"/>
      <c r="N374" s="1"/>
    </row>
    <row r="375" spans="1:14" x14ac:dyDescent="0.2">
      <c r="A375" s="202">
        <f t="shared" si="31"/>
        <v>2039</v>
      </c>
      <c r="B375" s="202">
        <f t="shared" si="32"/>
        <v>1</v>
      </c>
      <c r="C375" s="41">
        <f>'Fl Keys- FR vs PR'!$E333</f>
        <v>22719.030234007114</v>
      </c>
      <c r="D375" s="1">
        <f t="shared" si="29"/>
        <v>-16110</v>
      </c>
      <c r="E375" s="164">
        <f>Summary_NEL!E375</f>
        <v>409576.11287336308</v>
      </c>
      <c r="F375" s="1">
        <f t="shared" si="30"/>
        <v>-495.65699999999998</v>
      </c>
      <c r="G375" s="1">
        <v>0</v>
      </c>
      <c r="H375" s="41"/>
      <c r="I375" s="1"/>
      <c r="J375" s="1"/>
      <c r="K375" s="1"/>
      <c r="L375" s="1">
        <f t="shared" si="26"/>
        <v>415689.48610737018</v>
      </c>
      <c r="N375" s="1"/>
    </row>
    <row r="376" spans="1:14" x14ac:dyDescent="0.2">
      <c r="A376" s="202">
        <f t="shared" si="31"/>
        <v>2039</v>
      </c>
      <c r="B376" s="202">
        <f t="shared" si="32"/>
        <v>2</v>
      </c>
      <c r="C376" s="41">
        <f>'Fl Keys- FR vs PR'!$E334</f>
        <v>23875.80786088045</v>
      </c>
      <c r="D376" s="1">
        <f t="shared" si="29"/>
        <v>-15615</v>
      </c>
      <c r="E376" s="164">
        <f>Summary_NEL!E376</f>
        <v>382160.77768781054</v>
      </c>
      <c r="F376" s="1">
        <f t="shared" si="30"/>
        <v>-262.108</v>
      </c>
      <c r="G376" s="1">
        <v>0</v>
      </c>
      <c r="H376" s="41"/>
      <c r="I376" s="1"/>
      <c r="J376" s="1"/>
      <c r="K376" s="1"/>
      <c r="L376" s="1">
        <f t="shared" si="26"/>
        <v>390159.47754869098</v>
      </c>
      <c r="N376" s="1"/>
    </row>
    <row r="377" spans="1:14" x14ac:dyDescent="0.2">
      <c r="A377" s="202">
        <f t="shared" si="31"/>
        <v>2039</v>
      </c>
      <c r="B377" s="202">
        <f t="shared" si="32"/>
        <v>3</v>
      </c>
      <c r="C377" s="41">
        <f>'Fl Keys- FR vs PR'!$E335</f>
        <v>25359.714924424901</v>
      </c>
      <c r="D377" s="1">
        <f t="shared" si="29"/>
        <v>-17100</v>
      </c>
      <c r="E377" s="164">
        <f>Summary_NEL!E377</f>
        <v>384476.14412560238</v>
      </c>
      <c r="F377" s="1">
        <f t="shared" si="30"/>
        <v>-399.06799999999998</v>
      </c>
      <c r="G377" s="1">
        <v>0</v>
      </c>
      <c r="H377" s="41"/>
      <c r="I377" s="1"/>
      <c r="J377" s="1"/>
      <c r="K377" s="1"/>
      <c r="L377" s="1">
        <f t="shared" si="26"/>
        <v>392336.79105002724</v>
      </c>
      <c r="N377" s="1"/>
    </row>
    <row r="378" spans="1:14" x14ac:dyDescent="0.2">
      <c r="A378" s="202">
        <f t="shared" si="31"/>
        <v>2039</v>
      </c>
      <c r="B378" s="202">
        <f t="shared" si="32"/>
        <v>4</v>
      </c>
      <c r="C378" s="41">
        <f>'Fl Keys- FR vs PR'!$E336</f>
        <v>26412.164356132838</v>
      </c>
      <c r="D378" s="1">
        <f t="shared" si="29"/>
        <v>-17235</v>
      </c>
      <c r="E378" s="164">
        <f>Summary_NEL!E378</f>
        <v>389358.6930037273</v>
      </c>
      <c r="F378" s="1">
        <f t="shared" si="30"/>
        <v>-563.31700000000001</v>
      </c>
      <c r="G378" s="1">
        <v>0</v>
      </c>
      <c r="H378" s="41"/>
      <c r="I378" s="1"/>
      <c r="J378" s="1"/>
      <c r="K378" s="1"/>
      <c r="L378" s="1">
        <f t="shared" si="26"/>
        <v>397972.54035986017</v>
      </c>
      <c r="N378" s="1"/>
    </row>
    <row r="379" spans="1:14" x14ac:dyDescent="0.2">
      <c r="A379" s="202">
        <f t="shared" si="31"/>
        <v>2039</v>
      </c>
      <c r="B379" s="202">
        <f t="shared" si="32"/>
        <v>5</v>
      </c>
      <c r="C379" s="41">
        <f>'Fl Keys- FR vs PR'!$E337</f>
        <v>30418.044072808218</v>
      </c>
      <c r="D379" s="1">
        <f t="shared" si="29"/>
        <v>-20115</v>
      </c>
      <c r="E379" s="164">
        <f>Summary_NEL!E379</f>
        <v>421980.47862214636</v>
      </c>
      <c r="F379" s="1">
        <f t="shared" si="30"/>
        <v>-547.91300000000001</v>
      </c>
      <c r="G379" s="1">
        <v>0</v>
      </c>
      <c r="H379" s="41"/>
      <c r="I379" s="1"/>
      <c r="J379" s="1"/>
      <c r="K379" s="1"/>
      <c r="L379" s="1">
        <f t="shared" si="26"/>
        <v>431735.60969495459</v>
      </c>
      <c r="N379" s="1"/>
    </row>
    <row r="380" spans="1:14" x14ac:dyDescent="0.2">
      <c r="A380" s="202">
        <f t="shared" si="31"/>
        <v>2039</v>
      </c>
      <c r="B380" s="202">
        <f t="shared" si="32"/>
        <v>6</v>
      </c>
      <c r="C380" s="41">
        <f>'Fl Keys- FR vs PR'!$E338</f>
        <v>33598.093480717507</v>
      </c>
      <c r="D380" s="1">
        <f t="shared" si="29"/>
        <v>-21060</v>
      </c>
      <c r="E380" s="164">
        <f>Summary_NEL!E380</f>
        <v>436070.96710716927</v>
      </c>
      <c r="F380" s="1">
        <f t="shared" si="30"/>
        <v>-531.08699999999999</v>
      </c>
      <c r="G380" s="1">
        <v>0</v>
      </c>
      <c r="H380" s="41"/>
      <c r="I380" s="1"/>
      <c r="J380" s="1"/>
      <c r="K380" s="1"/>
      <c r="L380" s="1">
        <f t="shared" si="26"/>
        <v>448077.97358788678</v>
      </c>
      <c r="N380" s="1"/>
    </row>
    <row r="381" spans="1:14" x14ac:dyDescent="0.2">
      <c r="A381" s="202">
        <f t="shared" si="31"/>
        <v>2039</v>
      </c>
      <c r="B381" s="202">
        <f t="shared" si="32"/>
        <v>7</v>
      </c>
      <c r="C381" s="41">
        <f>'Fl Keys- FR vs PR'!$E339</f>
        <v>37150.447469666629</v>
      </c>
      <c r="D381" s="1">
        <f t="shared" si="29"/>
        <v>-22140</v>
      </c>
      <c r="E381" s="164">
        <f>Summary_NEL!E381</f>
        <v>447117.41422783246</v>
      </c>
      <c r="F381" s="1">
        <f t="shared" si="30"/>
        <v>-540.61865999999998</v>
      </c>
      <c r="G381" s="1">
        <v>0</v>
      </c>
      <c r="H381" s="41"/>
      <c r="I381" s="1"/>
      <c r="J381" s="1"/>
      <c r="K381" s="1"/>
      <c r="L381" s="1">
        <f t="shared" si="26"/>
        <v>461587.24303749908</v>
      </c>
      <c r="N381" s="1"/>
    </row>
    <row r="382" spans="1:14" s="67" customFormat="1" x14ac:dyDescent="0.2">
      <c r="A382" s="202">
        <f t="shared" si="31"/>
        <v>2039</v>
      </c>
      <c r="B382" s="202">
        <f t="shared" si="32"/>
        <v>8</v>
      </c>
      <c r="C382" s="41">
        <f>'Fl Keys- FR vs PR'!$E340</f>
        <v>35684.807193168643</v>
      </c>
      <c r="D382" s="1">
        <f t="shared" si="29"/>
        <v>-22815</v>
      </c>
      <c r="E382" s="164">
        <f>Summary_NEL!E382</f>
        <v>446223.03562390798</v>
      </c>
      <c r="F382" s="1">
        <f t="shared" si="30"/>
        <v>-502.01190000000003</v>
      </c>
      <c r="G382" s="1">
        <v>0</v>
      </c>
      <c r="H382" s="41"/>
      <c r="I382" s="66"/>
      <c r="J382" s="66"/>
      <c r="K382" s="66"/>
      <c r="L382" s="1">
        <f t="shared" si="26"/>
        <v>458590.83091707662</v>
      </c>
      <c r="N382" s="1"/>
    </row>
    <row r="383" spans="1:14" x14ac:dyDescent="0.2">
      <c r="A383" s="202">
        <f t="shared" si="31"/>
        <v>2039</v>
      </c>
      <c r="B383" s="202">
        <f t="shared" si="32"/>
        <v>9</v>
      </c>
      <c r="C383" s="41">
        <f>'Fl Keys- FR vs PR'!$E341</f>
        <v>29517.887996318954</v>
      </c>
      <c r="D383" s="1">
        <f t="shared" si="29"/>
        <v>-21060</v>
      </c>
      <c r="E383" s="164">
        <f>Summary_NEL!E383</f>
        <v>429789.42417142267</v>
      </c>
      <c r="F383" s="1">
        <f t="shared" si="30"/>
        <v>-500.28677999999996</v>
      </c>
      <c r="G383" s="1">
        <v>0</v>
      </c>
      <c r="H383" s="41"/>
      <c r="I383" s="1"/>
      <c r="J383" s="1"/>
      <c r="K383" s="1"/>
      <c r="L383" s="1">
        <f t="shared" si="26"/>
        <v>437747.02538774157</v>
      </c>
      <c r="N383" s="1"/>
    </row>
    <row r="384" spans="1:14" x14ac:dyDescent="0.2">
      <c r="A384" s="202">
        <f t="shared" si="31"/>
        <v>2039</v>
      </c>
      <c r="B384" s="202">
        <f t="shared" si="32"/>
        <v>10</v>
      </c>
      <c r="C384" s="41">
        <f>'Fl Keys- FR vs PR'!$E342</f>
        <v>28087.886112182001</v>
      </c>
      <c r="D384" s="1">
        <f t="shared" si="29"/>
        <v>-19395</v>
      </c>
      <c r="E384" s="164">
        <f>Summary_NEL!E384</f>
        <v>405829.70914617996</v>
      </c>
      <c r="F384" s="1">
        <f t="shared" si="30"/>
        <v>-455.32223999999997</v>
      </c>
      <c r="G384" s="1">
        <v>0</v>
      </c>
      <c r="H384" s="41"/>
      <c r="I384" s="1"/>
      <c r="J384" s="1"/>
      <c r="K384" s="1"/>
      <c r="L384" s="1">
        <f t="shared" si="26"/>
        <v>414067.27301836194</v>
      </c>
      <c r="N384" s="1"/>
    </row>
    <row r="385" spans="1:14" x14ac:dyDescent="0.2">
      <c r="A385" s="202">
        <f t="shared" si="31"/>
        <v>2039</v>
      </c>
      <c r="B385" s="202">
        <f t="shared" si="32"/>
        <v>11</v>
      </c>
      <c r="C385" s="41">
        <f>'Fl Keys- FR vs PR'!$E343</f>
        <v>21721.837910253562</v>
      </c>
      <c r="D385" s="1">
        <f t="shared" si="29"/>
        <v>-16560</v>
      </c>
      <c r="E385" s="164">
        <f>Summary_NEL!E385</f>
        <v>377515.31489210902</v>
      </c>
      <c r="F385" s="1">
        <f t="shared" si="30"/>
        <v>-453.79331999999999</v>
      </c>
      <c r="G385" s="1">
        <v>0</v>
      </c>
      <c r="H385" s="41"/>
      <c r="I385" s="1"/>
      <c r="J385" s="1"/>
      <c r="K385" s="1"/>
      <c r="L385" s="1">
        <f t="shared" si="26"/>
        <v>382223.35948236258</v>
      </c>
      <c r="N385" s="1"/>
    </row>
    <row r="386" spans="1:14" x14ac:dyDescent="0.2">
      <c r="A386" s="202">
        <f t="shared" si="31"/>
        <v>2039</v>
      </c>
      <c r="B386" s="202">
        <f t="shared" si="32"/>
        <v>12</v>
      </c>
      <c r="C386" s="41">
        <f>'Fl Keys- FR vs PR'!$E344</f>
        <v>23027.154938069521</v>
      </c>
      <c r="D386" s="1">
        <f t="shared" si="29"/>
        <v>-16110</v>
      </c>
      <c r="E386" s="164">
        <f>Summary_NEL!E386</f>
        <v>386343.5955864836</v>
      </c>
      <c r="F386" s="1">
        <f t="shared" si="30"/>
        <v>-594.61800000000005</v>
      </c>
      <c r="G386" s="1">
        <v>0</v>
      </c>
      <c r="H386" s="41"/>
      <c r="I386" s="1"/>
      <c r="J386" s="1"/>
      <c r="K386" s="1"/>
      <c r="L386" s="1">
        <f t="shared" si="26"/>
        <v>392666.1325245531</v>
      </c>
      <c r="M386" s="46"/>
      <c r="N386" s="1"/>
    </row>
    <row r="387" spans="1:14" x14ac:dyDescent="0.2">
      <c r="A387" s="202">
        <f>A375+1</f>
        <v>2040</v>
      </c>
      <c r="B387" s="202">
        <f>B375</f>
        <v>1</v>
      </c>
      <c r="C387" s="41">
        <f>'Fl Keys- FR vs PR'!$E345</f>
        <v>23340.944582995049</v>
      </c>
      <c r="D387" s="1">
        <f t="shared" si="29"/>
        <v>-16110</v>
      </c>
      <c r="E387" s="164">
        <f>Summary_NEL!E387</f>
        <v>413588.22110150743</v>
      </c>
      <c r="F387" s="1">
        <f t="shared" si="30"/>
        <v>-495.65699999999998</v>
      </c>
      <c r="G387" s="1">
        <v>0</v>
      </c>
      <c r="H387" s="41"/>
      <c r="I387" s="1"/>
      <c r="J387" s="1"/>
      <c r="K387" s="1"/>
      <c r="L387" s="1">
        <f t="shared" si="26"/>
        <v>420323.50868450245</v>
      </c>
      <c r="N387" s="1"/>
    </row>
    <row r="388" spans="1:14" x14ac:dyDescent="0.2">
      <c r="A388" s="202">
        <f t="shared" ref="A388:A451" si="33">A376+1</f>
        <v>2040</v>
      </c>
      <c r="B388" s="202">
        <f t="shared" ref="B388:C451" si="34">B376</f>
        <v>2</v>
      </c>
      <c r="C388" s="41">
        <f>'Fl Keys- FR vs PR'!$E346</f>
        <v>22739.748878523555</v>
      </c>
      <c r="D388" s="1">
        <f t="shared" si="29"/>
        <v>-15615</v>
      </c>
      <c r="E388" s="164">
        <f>Summary_NEL!E388</f>
        <v>386139.30011132971</v>
      </c>
      <c r="F388" s="1">
        <f t="shared" si="30"/>
        <v>-262.108</v>
      </c>
      <c r="G388" s="1">
        <v>0</v>
      </c>
      <c r="H388" s="41"/>
      <c r="I388" s="1"/>
      <c r="J388" s="1"/>
      <c r="K388" s="1"/>
      <c r="L388" s="1">
        <f t="shared" ref="L388:L451" si="35">SUM(C388:K388)</f>
        <v>393001.94098985323</v>
      </c>
      <c r="N388" s="1"/>
    </row>
    <row r="389" spans="1:14" x14ac:dyDescent="0.2">
      <c r="A389" s="202">
        <f t="shared" si="33"/>
        <v>2040</v>
      </c>
      <c r="B389" s="202">
        <f t="shared" si="34"/>
        <v>3</v>
      </c>
      <c r="C389" s="41">
        <f>'Fl Keys- FR vs PR'!$E347</f>
        <v>26029.301009933981</v>
      </c>
      <c r="D389" s="1">
        <f t="shared" si="29"/>
        <v>-17100</v>
      </c>
      <c r="E389" s="164">
        <f>Summary_NEL!E389</f>
        <v>388398.02980213839</v>
      </c>
      <c r="F389" s="1">
        <f t="shared" si="30"/>
        <v>-399.06799999999998</v>
      </c>
      <c r="G389" s="1">
        <v>0</v>
      </c>
      <c r="H389" s="41"/>
      <c r="I389" s="1"/>
      <c r="J389" s="1"/>
      <c r="K389" s="1"/>
      <c r="L389" s="1">
        <f t="shared" si="35"/>
        <v>396928.26281207235</v>
      </c>
      <c r="N389" s="1"/>
    </row>
    <row r="390" spans="1:14" x14ac:dyDescent="0.2">
      <c r="A390" s="202">
        <f t="shared" si="33"/>
        <v>2040</v>
      </c>
      <c r="B390" s="202">
        <f t="shared" si="34"/>
        <v>4</v>
      </c>
      <c r="C390" s="41">
        <f>'Fl Keys- FR vs PR'!$E348</f>
        <v>27114.117583809515</v>
      </c>
      <c r="D390" s="1">
        <f t="shared" si="29"/>
        <v>-17235</v>
      </c>
      <c r="E390" s="164">
        <f>Summary_NEL!E390</f>
        <v>393233.06796299713</v>
      </c>
      <c r="F390" s="1">
        <f t="shared" si="30"/>
        <v>-563.31700000000001</v>
      </c>
      <c r="G390" s="1">
        <v>0</v>
      </c>
      <c r="H390" s="41"/>
      <c r="I390" s="1"/>
      <c r="J390" s="1"/>
      <c r="K390" s="1"/>
      <c r="L390" s="1">
        <f t="shared" si="35"/>
        <v>402548.86854680668</v>
      </c>
      <c r="N390" s="1"/>
    </row>
    <row r="391" spans="1:14" x14ac:dyDescent="0.2">
      <c r="A391" s="202">
        <f t="shared" si="33"/>
        <v>2040</v>
      </c>
      <c r="B391" s="202">
        <f t="shared" si="34"/>
        <v>5</v>
      </c>
      <c r="C391" s="41">
        <f>'Fl Keys- FR vs PR'!$E349</f>
        <v>31220.485602283428</v>
      </c>
      <c r="D391" s="1">
        <f t="shared" si="29"/>
        <v>-20115</v>
      </c>
      <c r="E391" s="164">
        <f>Summary_NEL!E391</f>
        <v>425836.54725941963</v>
      </c>
      <c r="F391" s="1">
        <f t="shared" si="30"/>
        <v>-547.91300000000001</v>
      </c>
      <c r="G391" s="1">
        <v>0</v>
      </c>
      <c r="H391" s="41"/>
      <c r="I391" s="1"/>
      <c r="J391" s="1"/>
      <c r="K391" s="1"/>
      <c r="L391" s="1">
        <f t="shared" si="35"/>
        <v>436394.11986170308</v>
      </c>
      <c r="N391" s="1"/>
    </row>
    <row r="392" spans="1:14" x14ac:dyDescent="0.2">
      <c r="A392" s="202">
        <f t="shared" si="33"/>
        <v>2040</v>
      </c>
      <c r="B392" s="202">
        <f t="shared" si="34"/>
        <v>6</v>
      </c>
      <c r="C392" s="41">
        <f>'Fl Keys- FR vs PR'!$E350</f>
        <v>34478.495625768541</v>
      </c>
      <c r="D392" s="1">
        <f t="shared" si="29"/>
        <v>-21060</v>
      </c>
      <c r="E392" s="164">
        <f>Summary_NEL!E392</f>
        <v>439975.54670972674</v>
      </c>
      <c r="F392" s="1">
        <f t="shared" si="30"/>
        <v>-531.08699999999999</v>
      </c>
      <c r="G392" s="1">
        <v>0</v>
      </c>
      <c r="H392" s="41"/>
      <c r="I392" s="1"/>
      <c r="J392" s="1"/>
      <c r="K392" s="1"/>
      <c r="L392" s="1">
        <f t="shared" si="35"/>
        <v>452862.9553354953</v>
      </c>
      <c r="N392" s="1"/>
    </row>
    <row r="393" spans="1:14" x14ac:dyDescent="0.2">
      <c r="A393" s="202">
        <f t="shared" si="33"/>
        <v>2040</v>
      </c>
      <c r="B393" s="202">
        <f t="shared" si="34"/>
        <v>7</v>
      </c>
      <c r="C393" s="41">
        <f>'Fl Keys- FR vs PR'!$E351</f>
        <v>38110.422864528824</v>
      </c>
      <c r="D393" s="1">
        <f t="shared" si="29"/>
        <v>-22140</v>
      </c>
      <c r="E393" s="164">
        <f>Summary_NEL!E393</f>
        <v>451061.19703244109</v>
      </c>
      <c r="F393" s="1">
        <f t="shared" si="30"/>
        <v>-540.61865999999998</v>
      </c>
      <c r="G393" s="1">
        <v>0</v>
      </c>
      <c r="H393" s="41"/>
      <c r="I393" s="1"/>
      <c r="J393" s="1"/>
      <c r="K393" s="1"/>
      <c r="L393" s="1">
        <f t="shared" si="35"/>
        <v>466491.00123696995</v>
      </c>
      <c r="N393" s="1"/>
    </row>
    <row r="394" spans="1:14" s="67" customFormat="1" x14ac:dyDescent="0.2">
      <c r="A394" s="202">
        <f t="shared" si="33"/>
        <v>2040</v>
      </c>
      <c r="B394" s="202">
        <f t="shared" si="34"/>
        <v>8</v>
      </c>
      <c r="C394" s="41">
        <f>'Fl Keys- FR vs PR'!$E352</f>
        <v>36628.734347573642</v>
      </c>
      <c r="D394" s="1">
        <f t="shared" si="29"/>
        <v>-22815</v>
      </c>
      <c r="E394" s="164">
        <f>Summary_NEL!E394</f>
        <v>450159.8741692715</v>
      </c>
      <c r="F394" s="1">
        <f t="shared" si="30"/>
        <v>-502.01190000000003</v>
      </c>
      <c r="G394" s="1">
        <v>0</v>
      </c>
      <c r="H394" s="41"/>
      <c r="I394" s="66"/>
      <c r="J394" s="66"/>
      <c r="K394" s="66"/>
      <c r="L394" s="1">
        <f t="shared" si="35"/>
        <v>463471.59661684517</v>
      </c>
      <c r="N394" s="1"/>
    </row>
    <row r="395" spans="1:14" x14ac:dyDescent="0.2">
      <c r="A395" s="202">
        <f t="shared" si="33"/>
        <v>2040</v>
      </c>
      <c r="B395" s="202">
        <f t="shared" si="34"/>
        <v>9</v>
      </c>
      <c r="C395" s="41">
        <f>'Fl Keys- FR vs PR'!$E353</f>
        <v>30323.158615980603</v>
      </c>
      <c r="D395" s="1">
        <f t="shared" si="29"/>
        <v>-21060</v>
      </c>
      <c r="E395" s="164">
        <f>Summary_NEL!E395</f>
        <v>433759.41422882071</v>
      </c>
      <c r="F395" s="1">
        <f t="shared" si="30"/>
        <v>-500.28677999999996</v>
      </c>
      <c r="G395" s="1">
        <v>0</v>
      </c>
      <c r="H395" s="41"/>
      <c r="I395" s="1"/>
      <c r="J395" s="1"/>
      <c r="K395" s="1"/>
      <c r="L395" s="1">
        <f t="shared" si="35"/>
        <v>442522.28606480127</v>
      </c>
      <c r="N395" s="1"/>
    </row>
    <row r="396" spans="1:14" x14ac:dyDescent="0.2">
      <c r="A396" s="202">
        <f t="shared" si="33"/>
        <v>2040</v>
      </c>
      <c r="B396" s="202">
        <f t="shared" si="34"/>
        <v>10</v>
      </c>
      <c r="C396" s="41">
        <f>'Fl Keys- FR vs PR'!$E354</f>
        <v>28834.526563630658</v>
      </c>
      <c r="D396" s="1">
        <f t="shared" si="29"/>
        <v>-19395</v>
      </c>
      <c r="E396" s="164">
        <f>Summary_NEL!E396</f>
        <v>409880.00576265313</v>
      </c>
      <c r="F396" s="1">
        <f t="shared" si="30"/>
        <v>-455.32223999999997</v>
      </c>
      <c r="G396" s="1">
        <v>0</v>
      </c>
      <c r="H396" s="41"/>
      <c r="I396" s="1"/>
      <c r="J396" s="1"/>
      <c r="K396" s="1"/>
      <c r="L396" s="1">
        <f t="shared" si="35"/>
        <v>418864.2100862838</v>
      </c>
      <c r="N396" s="1"/>
    </row>
    <row r="397" spans="1:14" x14ac:dyDescent="0.2">
      <c r="A397" s="202">
        <f t="shared" si="33"/>
        <v>2040</v>
      </c>
      <c r="B397" s="202">
        <f t="shared" si="34"/>
        <v>11</v>
      </c>
      <c r="C397" s="41">
        <f>'Fl Keys- FR vs PR'!$E355</f>
        <v>22329.569618042784</v>
      </c>
      <c r="D397" s="1">
        <f t="shared" si="29"/>
        <v>-16560</v>
      </c>
      <c r="E397" s="164">
        <f>Summary_NEL!E397</f>
        <v>381739.42828250653</v>
      </c>
      <c r="F397" s="1">
        <f t="shared" si="30"/>
        <v>-453.79331999999999</v>
      </c>
      <c r="G397" s="1">
        <v>0</v>
      </c>
      <c r="H397" s="41"/>
      <c r="I397" s="1"/>
      <c r="J397" s="1"/>
      <c r="K397" s="1"/>
      <c r="L397" s="1">
        <f t="shared" si="35"/>
        <v>387055.20458054933</v>
      </c>
      <c r="N397" s="1"/>
    </row>
    <row r="398" spans="1:14" x14ac:dyDescent="0.2">
      <c r="A398" s="202">
        <f t="shared" si="33"/>
        <v>2040</v>
      </c>
      <c r="B398" s="202">
        <f t="shared" si="34"/>
        <v>12</v>
      </c>
      <c r="C398" s="41">
        <f>'Fl Keys- FR vs PR'!$E356</f>
        <v>23662.218185135222</v>
      </c>
      <c r="D398" s="1">
        <f t="shared" si="29"/>
        <v>-16110</v>
      </c>
      <c r="E398" s="164">
        <f>Summary_NEL!E398</f>
        <v>390689.28897007601</v>
      </c>
      <c r="F398" s="1">
        <f t="shared" si="30"/>
        <v>-594.61800000000005</v>
      </c>
      <c r="G398" s="1">
        <v>0</v>
      </c>
      <c r="H398" s="41"/>
      <c r="I398" s="1"/>
      <c r="J398" s="1"/>
      <c r="K398" s="1"/>
      <c r="L398" s="1">
        <f t="shared" si="35"/>
        <v>397646.88915521122</v>
      </c>
      <c r="M398" s="46"/>
      <c r="N398" s="1"/>
    </row>
    <row r="399" spans="1:14" x14ac:dyDescent="0.2">
      <c r="A399" s="202">
        <f t="shared" si="33"/>
        <v>2041</v>
      </c>
      <c r="B399" s="202">
        <f t="shared" si="34"/>
        <v>1</v>
      </c>
      <c r="C399" s="1">
        <f t="shared" si="29"/>
        <v>23340.944582995049</v>
      </c>
      <c r="D399" s="1">
        <f t="shared" si="29"/>
        <v>-16110</v>
      </c>
      <c r="E399" s="164">
        <f>Summary_NEL!E399</f>
        <v>417639.63096841535</v>
      </c>
      <c r="F399" s="1">
        <f t="shared" si="30"/>
        <v>-495.65699999999998</v>
      </c>
      <c r="G399" s="1">
        <v>0</v>
      </c>
      <c r="H399" s="41"/>
      <c r="I399" s="1"/>
      <c r="J399" s="1"/>
      <c r="K399" s="1"/>
      <c r="L399" s="1">
        <f t="shared" si="35"/>
        <v>424374.91855141037</v>
      </c>
      <c r="M399" s="46"/>
      <c r="N399" s="1"/>
    </row>
    <row r="400" spans="1:14" x14ac:dyDescent="0.2">
      <c r="A400" s="202">
        <f t="shared" si="33"/>
        <v>2041</v>
      </c>
      <c r="B400" s="202">
        <f t="shared" si="34"/>
        <v>2</v>
      </c>
      <c r="C400" s="1">
        <f t="shared" si="34"/>
        <v>22739.748878523555</v>
      </c>
      <c r="D400" s="1">
        <f t="shared" si="29"/>
        <v>-15615</v>
      </c>
      <c r="E400" s="164">
        <f>Summary_NEL!E400</f>
        <v>390159.24133447092</v>
      </c>
      <c r="F400" s="1">
        <f t="shared" si="30"/>
        <v>-262.108</v>
      </c>
      <c r="G400" s="1">
        <v>0</v>
      </c>
      <c r="H400" s="41"/>
      <c r="I400" s="1"/>
      <c r="J400" s="1"/>
      <c r="K400" s="1"/>
      <c r="L400" s="1">
        <f t="shared" si="35"/>
        <v>397021.88221299445</v>
      </c>
      <c r="M400" s="46"/>
      <c r="N400" s="1"/>
    </row>
    <row r="401" spans="1:14" x14ac:dyDescent="0.2">
      <c r="A401" s="202">
        <f t="shared" si="33"/>
        <v>2041</v>
      </c>
      <c r="B401" s="202">
        <f t="shared" si="34"/>
        <v>3</v>
      </c>
      <c r="C401" s="1">
        <f t="shared" si="34"/>
        <v>26029.301009933981</v>
      </c>
      <c r="D401" s="1">
        <f t="shared" ref="D401:D464" si="36">D389</f>
        <v>-17100</v>
      </c>
      <c r="E401" s="164">
        <f>Summary_NEL!E401</f>
        <v>392359.92104857729</v>
      </c>
      <c r="F401" s="1">
        <f t="shared" si="30"/>
        <v>-399.06799999999998</v>
      </c>
      <c r="G401" s="1">
        <v>0</v>
      </c>
      <c r="H401" s="41"/>
      <c r="I401" s="1"/>
      <c r="J401" s="1"/>
      <c r="K401" s="1"/>
      <c r="L401" s="1">
        <f t="shared" si="35"/>
        <v>400890.15405851125</v>
      </c>
      <c r="M401" s="46"/>
      <c r="N401" s="1"/>
    </row>
    <row r="402" spans="1:14" x14ac:dyDescent="0.2">
      <c r="A402" s="202">
        <f t="shared" si="33"/>
        <v>2041</v>
      </c>
      <c r="B402" s="202">
        <f t="shared" si="34"/>
        <v>4</v>
      </c>
      <c r="C402" s="1">
        <f t="shared" si="34"/>
        <v>27114.117583809515</v>
      </c>
      <c r="D402" s="1">
        <f t="shared" si="36"/>
        <v>-17235</v>
      </c>
      <c r="E402" s="164">
        <f>Summary_NEL!E402</f>
        <v>397145.99550012063</v>
      </c>
      <c r="F402" s="1">
        <f t="shared" si="30"/>
        <v>-563.31700000000001</v>
      </c>
      <c r="G402" s="1">
        <v>0</v>
      </c>
      <c r="H402" s="41"/>
      <c r="I402" s="1"/>
      <c r="J402" s="1"/>
      <c r="K402" s="1"/>
      <c r="L402" s="1">
        <f t="shared" si="35"/>
        <v>406461.79608393018</v>
      </c>
      <c r="M402" s="46"/>
      <c r="N402" s="1"/>
    </row>
    <row r="403" spans="1:14" x14ac:dyDescent="0.2">
      <c r="A403" s="202">
        <f t="shared" si="33"/>
        <v>2041</v>
      </c>
      <c r="B403" s="202">
        <f t="shared" si="34"/>
        <v>5</v>
      </c>
      <c r="C403" s="1">
        <f t="shared" si="34"/>
        <v>31220.485602283428</v>
      </c>
      <c r="D403" s="1">
        <f t="shared" si="36"/>
        <v>-20115</v>
      </c>
      <c r="E403" s="164">
        <f>Summary_NEL!E403</f>
        <v>429727.8527526345</v>
      </c>
      <c r="F403" s="1">
        <f t="shared" si="30"/>
        <v>-547.91300000000001</v>
      </c>
      <c r="G403" s="1">
        <v>0</v>
      </c>
      <c r="H403" s="41"/>
      <c r="I403" s="1"/>
      <c r="J403" s="1"/>
      <c r="K403" s="1"/>
      <c r="L403" s="1">
        <f t="shared" si="35"/>
        <v>440285.42535491794</v>
      </c>
      <c r="M403" s="46"/>
      <c r="N403" s="1"/>
    </row>
    <row r="404" spans="1:14" x14ac:dyDescent="0.2">
      <c r="A404" s="202">
        <f t="shared" si="33"/>
        <v>2041</v>
      </c>
      <c r="B404" s="202">
        <f t="shared" si="34"/>
        <v>6</v>
      </c>
      <c r="C404" s="1">
        <f t="shared" si="34"/>
        <v>34478.495625768541</v>
      </c>
      <c r="D404" s="1">
        <f t="shared" si="36"/>
        <v>-21060</v>
      </c>
      <c r="E404" s="164">
        <f>Summary_NEL!E404</f>
        <v>443915.08791950578</v>
      </c>
      <c r="F404" s="1">
        <f t="shared" si="30"/>
        <v>-531.08699999999999</v>
      </c>
      <c r="G404" s="1">
        <v>0</v>
      </c>
      <c r="H404" s="41"/>
      <c r="I404" s="1"/>
      <c r="J404" s="1"/>
      <c r="K404" s="1"/>
      <c r="L404" s="1">
        <f t="shared" si="35"/>
        <v>456802.49654527433</v>
      </c>
      <c r="M404" s="46"/>
      <c r="N404" s="1"/>
    </row>
    <row r="405" spans="1:14" x14ac:dyDescent="0.2">
      <c r="A405" s="202">
        <f t="shared" si="33"/>
        <v>2041</v>
      </c>
      <c r="B405" s="202">
        <f t="shared" si="34"/>
        <v>7</v>
      </c>
      <c r="C405" s="1">
        <f t="shared" si="34"/>
        <v>38110.422864528824</v>
      </c>
      <c r="D405" s="1">
        <f t="shared" si="36"/>
        <v>-22140</v>
      </c>
      <c r="E405" s="164">
        <f>Summary_NEL!E405</f>
        <v>455039.7658290845</v>
      </c>
      <c r="F405" s="1">
        <f t="shared" si="30"/>
        <v>-540.61865999999998</v>
      </c>
      <c r="G405" s="1">
        <v>0</v>
      </c>
      <c r="H405" s="41"/>
      <c r="I405" s="1"/>
      <c r="J405" s="1"/>
      <c r="K405" s="1"/>
      <c r="L405" s="1">
        <f t="shared" si="35"/>
        <v>470469.57003361336</v>
      </c>
      <c r="M405" s="46"/>
      <c r="N405" s="1"/>
    </row>
    <row r="406" spans="1:14" x14ac:dyDescent="0.2">
      <c r="A406" s="202">
        <f t="shared" si="33"/>
        <v>2041</v>
      </c>
      <c r="B406" s="202">
        <f t="shared" si="34"/>
        <v>8</v>
      </c>
      <c r="C406" s="1">
        <f t="shared" si="34"/>
        <v>36628.734347573642</v>
      </c>
      <c r="D406" s="1">
        <f t="shared" si="36"/>
        <v>-22815</v>
      </c>
      <c r="E406" s="164">
        <f>Summary_NEL!E406</f>
        <v>454131.44578866963</v>
      </c>
      <c r="F406" s="1">
        <f t="shared" ref="F406:F469" si="37">F394</f>
        <v>-502.01190000000003</v>
      </c>
      <c r="G406" s="1">
        <v>0</v>
      </c>
      <c r="H406" s="41"/>
      <c r="I406" s="66"/>
      <c r="J406" s="66"/>
      <c r="K406" s="66"/>
      <c r="L406" s="1">
        <f t="shared" si="35"/>
        <v>467443.16823624331</v>
      </c>
      <c r="M406" s="46"/>
      <c r="N406" s="1"/>
    </row>
    <row r="407" spans="1:14" x14ac:dyDescent="0.2">
      <c r="A407" s="202">
        <f t="shared" si="33"/>
        <v>2041</v>
      </c>
      <c r="B407" s="202">
        <f t="shared" si="34"/>
        <v>9</v>
      </c>
      <c r="C407" s="1">
        <f t="shared" si="34"/>
        <v>30323.158615980603</v>
      </c>
      <c r="D407" s="1">
        <f t="shared" si="36"/>
        <v>-21060</v>
      </c>
      <c r="E407" s="164">
        <f>Summary_NEL!E407</f>
        <v>437766.07531665702</v>
      </c>
      <c r="F407" s="1">
        <f t="shared" si="37"/>
        <v>-500.28677999999996</v>
      </c>
      <c r="G407" s="1">
        <v>0</v>
      </c>
      <c r="H407" s="41"/>
      <c r="I407" s="1"/>
      <c r="J407" s="1"/>
      <c r="K407" s="1"/>
      <c r="L407" s="1">
        <f t="shared" si="35"/>
        <v>446528.94715263759</v>
      </c>
      <c r="M407" s="46"/>
      <c r="N407" s="1"/>
    </row>
    <row r="408" spans="1:14" x14ac:dyDescent="0.2">
      <c r="A408" s="202">
        <f t="shared" si="33"/>
        <v>2041</v>
      </c>
      <c r="B408" s="202">
        <f t="shared" si="34"/>
        <v>10</v>
      </c>
      <c r="C408" s="1">
        <f t="shared" si="34"/>
        <v>28834.526563630658</v>
      </c>
      <c r="D408" s="1">
        <f t="shared" si="36"/>
        <v>-19395</v>
      </c>
      <c r="E408" s="164">
        <f>Summary_NEL!E408</f>
        <v>413970.72549826145</v>
      </c>
      <c r="F408" s="1">
        <f t="shared" si="37"/>
        <v>-455.32223999999997</v>
      </c>
      <c r="G408" s="1">
        <v>0</v>
      </c>
      <c r="H408" s="41"/>
      <c r="I408" s="1"/>
      <c r="J408" s="1"/>
      <c r="K408" s="1"/>
      <c r="L408" s="1">
        <f t="shared" si="35"/>
        <v>422954.92982189212</v>
      </c>
      <c r="M408" s="46"/>
      <c r="N408" s="1"/>
    </row>
    <row r="409" spans="1:14" x14ac:dyDescent="0.2">
      <c r="A409" s="202">
        <f t="shared" si="33"/>
        <v>2041</v>
      </c>
      <c r="B409" s="202">
        <f t="shared" si="34"/>
        <v>11</v>
      </c>
      <c r="C409" s="1">
        <f t="shared" si="34"/>
        <v>22329.569618042784</v>
      </c>
      <c r="D409" s="1">
        <f t="shared" si="36"/>
        <v>-16560</v>
      </c>
      <c r="E409" s="164">
        <f>Summary_NEL!E409</f>
        <v>386010.80633537221</v>
      </c>
      <c r="F409" s="1">
        <f t="shared" si="37"/>
        <v>-453.79331999999999</v>
      </c>
      <c r="G409" s="1">
        <v>0</v>
      </c>
      <c r="H409" s="41"/>
      <c r="I409" s="1"/>
      <c r="J409" s="1"/>
      <c r="K409" s="1"/>
      <c r="L409" s="1">
        <f t="shared" si="35"/>
        <v>391326.582633415</v>
      </c>
      <c r="M409" s="46"/>
      <c r="N409" s="1"/>
    </row>
    <row r="410" spans="1:14" x14ac:dyDescent="0.2">
      <c r="A410" s="202">
        <f t="shared" si="33"/>
        <v>2041</v>
      </c>
      <c r="B410" s="202">
        <f t="shared" si="34"/>
        <v>12</v>
      </c>
      <c r="C410" s="1">
        <f t="shared" si="34"/>
        <v>23662.218185135222</v>
      </c>
      <c r="D410" s="1">
        <f t="shared" si="36"/>
        <v>-16110</v>
      </c>
      <c r="E410" s="164">
        <f>Summary_NEL!E410</f>
        <v>395083.86384465196</v>
      </c>
      <c r="F410" s="1">
        <f t="shared" si="37"/>
        <v>-594.61800000000005</v>
      </c>
      <c r="G410" s="1">
        <v>0</v>
      </c>
      <c r="H410" s="41"/>
      <c r="I410" s="1"/>
      <c r="J410" s="1"/>
      <c r="K410" s="1"/>
      <c r="L410" s="1">
        <f t="shared" si="35"/>
        <v>402041.46402978717</v>
      </c>
      <c r="M410" s="46"/>
      <c r="N410" s="1"/>
    </row>
    <row r="411" spans="1:14" x14ac:dyDescent="0.2">
      <c r="A411" s="202">
        <f t="shared" si="33"/>
        <v>2042</v>
      </c>
      <c r="B411" s="202">
        <f t="shared" si="34"/>
        <v>1</v>
      </c>
      <c r="C411" s="1">
        <f t="shared" si="34"/>
        <v>23340.944582995049</v>
      </c>
      <c r="D411" s="1">
        <f t="shared" si="36"/>
        <v>-16110</v>
      </c>
      <c r="E411" s="164">
        <f>Summary_NEL!E411</f>
        <v>421730.72746340465</v>
      </c>
      <c r="F411" s="1">
        <f t="shared" si="37"/>
        <v>-495.65699999999998</v>
      </c>
      <c r="G411" s="1">
        <v>0</v>
      </c>
      <c r="H411" s="41"/>
      <c r="I411" s="1"/>
      <c r="J411" s="1"/>
      <c r="K411" s="1"/>
      <c r="L411" s="1">
        <f t="shared" si="35"/>
        <v>428466.01504639967</v>
      </c>
      <c r="M411" s="46"/>
      <c r="N411" s="1"/>
    </row>
    <row r="412" spans="1:14" x14ac:dyDescent="0.2">
      <c r="A412" s="202">
        <f t="shared" si="33"/>
        <v>2042</v>
      </c>
      <c r="B412" s="202">
        <f t="shared" si="34"/>
        <v>2</v>
      </c>
      <c r="C412" s="1">
        <f t="shared" si="34"/>
        <v>22739.748878523555</v>
      </c>
      <c r="D412" s="1">
        <f t="shared" si="36"/>
        <v>-15615</v>
      </c>
      <c r="E412" s="164">
        <f>Summary_NEL!E412</f>
        <v>394221.03255172784</v>
      </c>
      <c r="F412" s="1">
        <f t="shared" si="37"/>
        <v>-262.108</v>
      </c>
      <c r="G412" s="1">
        <v>0</v>
      </c>
      <c r="H412" s="41"/>
      <c r="I412" s="1"/>
      <c r="J412" s="1"/>
      <c r="K412" s="1"/>
      <c r="L412" s="1">
        <f t="shared" si="35"/>
        <v>401083.67343025137</v>
      </c>
      <c r="M412" s="46"/>
      <c r="N412" s="1"/>
    </row>
    <row r="413" spans="1:14" x14ac:dyDescent="0.2">
      <c r="A413" s="202">
        <f t="shared" si="33"/>
        <v>2042</v>
      </c>
      <c r="B413" s="202">
        <f t="shared" si="34"/>
        <v>3</v>
      </c>
      <c r="C413" s="1">
        <f t="shared" si="34"/>
        <v>26029.301009933981</v>
      </c>
      <c r="D413" s="1">
        <f t="shared" si="36"/>
        <v>-17100</v>
      </c>
      <c r="E413" s="164">
        <f>Summary_NEL!E413</f>
        <v>396362.22594556079</v>
      </c>
      <c r="F413" s="1">
        <f t="shared" si="37"/>
        <v>-399.06799999999998</v>
      </c>
      <c r="G413" s="1">
        <v>0</v>
      </c>
      <c r="H413" s="41"/>
      <c r="I413" s="1"/>
      <c r="J413" s="1"/>
      <c r="K413" s="1"/>
      <c r="L413" s="1">
        <f t="shared" si="35"/>
        <v>404892.45895549475</v>
      </c>
      <c r="M413" s="46"/>
      <c r="N413" s="1"/>
    </row>
    <row r="414" spans="1:14" x14ac:dyDescent="0.2">
      <c r="A414" s="202">
        <f t="shared" si="33"/>
        <v>2042</v>
      </c>
      <c r="B414" s="202">
        <f t="shared" si="34"/>
        <v>4</v>
      </c>
      <c r="C414" s="1">
        <f t="shared" si="34"/>
        <v>27114.117583809515</v>
      </c>
      <c r="D414" s="1">
        <f t="shared" si="36"/>
        <v>-17235</v>
      </c>
      <c r="E414" s="164">
        <f>Summary_NEL!E414</f>
        <v>401097.8592385918</v>
      </c>
      <c r="F414" s="1">
        <f t="shared" si="37"/>
        <v>-563.31700000000001</v>
      </c>
      <c r="G414" s="1">
        <v>0</v>
      </c>
      <c r="H414" s="41"/>
      <c r="I414" s="1"/>
      <c r="J414" s="1"/>
      <c r="K414" s="1"/>
      <c r="L414" s="1">
        <f t="shared" si="35"/>
        <v>410413.65982240136</v>
      </c>
      <c r="M414" s="46"/>
      <c r="N414" s="1"/>
    </row>
    <row r="415" spans="1:14" x14ac:dyDescent="0.2">
      <c r="A415" s="202">
        <f t="shared" si="33"/>
        <v>2042</v>
      </c>
      <c r="B415" s="202">
        <f t="shared" si="34"/>
        <v>5</v>
      </c>
      <c r="C415" s="1">
        <f t="shared" si="34"/>
        <v>31220.485602283428</v>
      </c>
      <c r="D415" s="1">
        <f t="shared" si="36"/>
        <v>-20115</v>
      </c>
      <c r="E415" s="164">
        <f>Summary_NEL!E415</f>
        <v>433654.71709710103</v>
      </c>
      <c r="F415" s="1">
        <f t="shared" si="37"/>
        <v>-547.91300000000001</v>
      </c>
      <c r="G415" s="1">
        <v>0</v>
      </c>
      <c r="H415" s="41"/>
      <c r="I415" s="1"/>
      <c r="J415" s="1"/>
      <c r="K415" s="1"/>
      <c r="L415" s="1">
        <f t="shared" si="35"/>
        <v>444212.28969938448</v>
      </c>
      <c r="M415" s="46"/>
      <c r="N415" s="1"/>
    </row>
    <row r="416" spans="1:14" x14ac:dyDescent="0.2">
      <c r="A416" s="202">
        <f t="shared" si="33"/>
        <v>2042</v>
      </c>
      <c r="B416" s="202">
        <f t="shared" si="34"/>
        <v>6</v>
      </c>
      <c r="C416" s="1">
        <f t="shared" si="34"/>
        <v>34478.495625768541</v>
      </c>
      <c r="D416" s="1">
        <f t="shared" si="36"/>
        <v>-21060</v>
      </c>
      <c r="E416" s="164">
        <f>Summary_NEL!E416</f>
        <v>447889.90378275048</v>
      </c>
      <c r="F416" s="1">
        <f t="shared" si="37"/>
        <v>-531.08699999999999</v>
      </c>
      <c r="G416" s="1">
        <v>0</v>
      </c>
      <c r="H416" s="41"/>
      <c r="I416" s="1"/>
      <c r="J416" s="1"/>
      <c r="K416" s="1"/>
      <c r="L416" s="1">
        <f t="shared" si="35"/>
        <v>460777.31240851904</v>
      </c>
      <c r="M416" s="46"/>
      <c r="N416" s="1"/>
    </row>
    <row r="417" spans="1:14" x14ac:dyDescent="0.2">
      <c r="A417" s="202">
        <f t="shared" si="33"/>
        <v>2042</v>
      </c>
      <c r="B417" s="202">
        <f t="shared" si="34"/>
        <v>7</v>
      </c>
      <c r="C417" s="1">
        <f t="shared" si="34"/>
        <v>38110.422864528824</v>
      </c>
      <c r="D417" s="1">
        <f t="shared" si="36"/>
        <v>-22140</v>
      </c>
      <c r="E417" s="164">
        <f>Summary_NEL!E417</f>
        <v>459053.42744633352</v>
      </c>
      <c r="F417" s="1">
        <f t="shared" si="37"/>
        <v>-540.61865999999998</v>
      </c>
      <c r="G417" s="1">
        <v>0</v>
      </c>
      <c r="H417" s="41"/>
      <c r="I417" s="1"/>
      <c r="J417" s="1"/>
      <c r="K417" s="1"/>
      <c r="L417" s="1">
        <f t="shared" si="35"/>
        <v>474483.23165086238</v>
      </c>
      <c r="M417" s="46"/>
      <c r="N417" s="1"/>
    </row>
    <row r="418" spans="1:14" x14ac:dyDescent="0.2">
      <c r="A418" s="202">
        <f t="shared" si="33"/>
        <v>2042</v>
      </c>
      <c r="B418" s="202">
        <f t="shared" si="34"/>
        <v>8</v>
      </c>
      <c r="C418" s="1">
        <f t="shared" si="34"/>
        <v>36628.734347573642</v>
      </c>
      <c r="D418" s="1">
        <f t="shared" si="36"/>
        <v>-22815</v>
      </c>
      <c r="E418" s="164">
        <f>Summary_NEL!E418</f>
        <v>458138.05691743566</v>
      </c>
      <c r="F418" s="1">
        <f t="shared" si="37"/>
        <v>-502.01190000000003</v>
      </c>
      <c r="G418" s="1">
        <v>0</v>
      </c>
      <c r="H418" s="41"/>
      <c r="I418" s="66"/>
      <c r="J418" s="66"/>
      <c r="K418" s="66"/>
      <c r="L418" s="1">
        <f t="shared" si="35"/>
        <v>471449.77936500934</v>
      </c>
      <c r="M418" s="46"/>
      <c r="N418" s="1"/>
    </row>
    <row r="419" spans="1:14" x14ac:dyDescent="0.2">
      <c r="A419" s="202">
        <f t="shared" si="33"/>
        <v>2042</v>
      </c>
      <c r="B419" s="202">
        <f t="shared" si="34"/>
        <v>9</v>
      </c>
      <c r="C419" s="1">
        <f t="shared" si="34"/>
        <v>30323.158615980603</v>
      </c>
      <c r="D419" s="1">
        <f t="shared" si="36"/>
        <v>-21060</v>
      </c>
      <c r="E419" s="164">
        <f>Summary_NEL!E419</f>
        <v>441809.74616738531</v>
      </c>
      <c r="F419" s="1">
        <f t="shared" si="37"/>
        <v>-500.28677999999996</v>
      </c>
      <c r="G419" s="1">
        <v>0</v>
      </c>
      <c r="H419" s="41"/>
      <c r="I419" s="1"/>
      <c r="J419" s="1"/>
      <c r="K419" s="1"/>
      <c r="L419" s="1">
        <f t="shared" si="35"/>
        <v>450572.61800336587</v>
      </c>
      <c r="M419" s="46"/>
      <c r="N419" s="1"/>
    </row>
    <row r="420" spans="1:14" x14ac:dyDescent="0.2">
      <c r="A420" s="202">
        <f t="shared" si="33"/>
        <v>2042</v>
      </c>
      <c r="B420" s="202">
        <f t="shared" si="34"/>
        <v>10</v>
      </c>
      <c r="C420" s="1">
        <f t="shared" si="34"/>
        <v>28834.526563630658</v>
      </c>
      <c r="D420" s="1">
        <f t="shared" si="36"/>
        <v>-19395</v>
      </c>
      <c r="E420" s="164">
        <f>Summary_NEL!E420</f>
        <v>418102.27178730012</v>
      </c>
      <c r="F420" s="1">
        <f t="shared" si="37"/>
        <v>-455.32223999999997</v>
      </c>
      <c r="G420" s="1">
        <v>0</v>
      </c>
      <c r="H420" s="41"/>
      <c r="I420" s="1"/>
      <c r="J420" s="1"/>
      <c r="K420" s="1"/>
      <c r="L420" s="1">
        <f t="shared" si="35"/>
        <v>427086.47611093079</v>
      </c>
      <c r="M420" s="46"/>
      <c r="N420" s="1"/>
    </row>
    <row r="421" spans="1:14" x14ac:dyDescent="0.2">
      <c r="A421" s="202">
        <f t="shared" si="33"/>
        <v>2042</v>
      </c>
      <c r="B421" s="202">
        <f t="shared" si="34"/>
        <v>11</v>
      </c>
      <c r="C421" s="1">
        <f t="shared" si="34"/>
        <v>22329.569618042784</v>
      </c>
      <c r="D421" s="1">
        <f t="shared" si="36"/>
        <v>-16560</v>
      </c>
      <c r="E421" s="164">
        <f>Summary_NEL!E421</f>
        <v>390329.97790684976</v>
      </c>
      <c r="F421" s="1">
        <f t="shared" si="37"/>
        <v>-453.79331999999999</v>
      </c>
      <c r="G421" s="1">
        <v>0</v>
      </c>
      <c r="H421" s="41"/>
      <c r="I421" s="1"/>
      <c r="J421" s="1"/>
      <c r="K421" s="1"/>
      <c r="L421" s="1">
        <f t="shared" si="35"/>
        <v>395645.75420489255</v>
      </c>
      <c r="M421" s="46"/>
      <c r="N421" s="1"/>
    </row>
    <row r="422" spans="1:14" x14ac:dyDescent="0.2">
      <c r="A422" s="202">
        <f t="shared" si="33"/>
        <v>2042</v>
      </c>
      <c r="B422" s="202">
        <f t="shared" si="34"/>
        <v>12</v>
      </c>
      <c r="C422" s="1">
        <f t="shared" si="34"/>
        <v>23662.218185135222</v>
      </c>
      <c r="D422" s="1">
        <f t="shared" si="36"/>
        <v>-16110</v>
      </c>
      <c r="E422" s="164">
        <f>Summary_NEL!E422</f>
        <v>399527.87004195288</v>
      </c>
      <c r="F422" s="1">
        <f t="shared" si="37"/>
        <v>-594.61800000000005</v>
      </c>
      <c r="G422" s="1">
        <v>0</v>
      </c>
      <c r="H422" s="41"/>
      <c r="I422" s="1"/>
      <c r="J422" s="1"/>
      <c r="K422" s="1"/>
      <c r="L422" s="1">
        <f t="shared" si="35"/>
        <v>406485.47022708808</v>
      </c>
      <c r="M422" s="46"/>
      <c r="N422" s="1"/>
    </row>
    <row r="423" spans="1:14" x14ac:dyDescent="0.2">
      <c r="A423" s="202">
        <f t="shared" si="33"/>
        <v>2043</v>
      </c>
      <c r="B423" s="202">
        <f t="shared" si="34"/>
        <v>1</v>
      </c>
      <c r="C423" s="1">
        <f t="shared" si="34"/>
        <v>23340.944582995049</v>
      </c>
      <c r="D423" s="1">
        <f t="shared" si="36"/>
        <v>-16110</v>
      </c>
      <c r="E423" s="164">
        <f>Summary_NEL!E423</f>
        <v>425861.899347055</v>
      </c>
      <c r="F423" s="1">
        <f t="shared" si="37"/>
        <v>-495.65699999999998</v>
      </c>
      <c r="G423" s="1">
        <v>0</v>
      </c>
      <c r="H423" s="41"/>
      <c r="I423" s="1"/>
      <c r="J423" s="1"/>
      <c r="K423" s="1"/>
      <c r="L423" s="1">
        <f t="shared" si="35"/>
        <v>432597.18693005003</v>
      </c>
      <c r="M423" s="46"/>
      <c r="N423" s="1"/>
    </row>
    <row r="424" spans="1:14" x14ac:dyDescent="0.2">
      <c r="A424" s="202">
        <f t="shared" si="33"/>
        <v>2043</v>
      </c>
      <c r="B424" s="202">
        <f t="shared" si="34"/>
        <v>2</v>
      </c>
      <c r="C424" s="1">
        <f t="shared" si="34"/>
        <v>22739.748878523555</v>
      </c>
      <c r="D424" s="1">
        <f t="shared" si="36"/>
        <v>-15615</v>
      </c>
      <c r="E424" s="164">
        <f>Summary_NEL!E424</f>
        <v>398325.10944658692</v>
      </c>
      <c r="F424" s="1">
        <f t="shared" si="37"/>
        <v>-262.108</v>
      </c>
      <c r="G424" s="1">
        <v>0</v>
      </c>
      <c r="H424" s="41"/>
      <c r="I424" s="1"/>
      <c r="J424" s="1"/>
      <c r="K424" s="1"/>
      <c r="L424" s="1">
        <f t="shared" si="35"/>
        <v>405187.75032511045</v>
      </c>
      <c r="M424" s="46"/>
      <c r="N424" s="1"/>
    </row>
    <row r="425" spans="1:14" x14ac:dyDescent="0.2">
      <c r="A425" s="202">
        <f t="shared" si="33"/>
        <v>2043</v>
      </c>
      <c r="B425" s="202">
        <f t="shared" si="34"/>
        <v>3</v>
      </c>
      <c r="C425" s="1">
        <f t="shared" si="34"/>
        <v>26029.301009933981</v>
      </c>
      <c r="D425" s="1">
        <f t="shared" si="36"/>
        <v>-17100</v>
      </c>
      <c r="E425" s="164">
        <f>Summary_NEL!E425</f>
        <v>400405.35673639603</v>
      </c>
      <c r="F425" s="1">
        <f t="shared" si="37"/>
        <v>-399.06799999999998</v>
      </c>
      <c r="G425" s="1">
        <v>0</v>
      </c>
      <c r="H425" s="41"/>
      <c r="I425" s="1"/>
      <c r="J425" s="1"/>
      <c r="K425" s="1"/>
      <c r="L425" s="1">
        <f t="shared" si="35"/>
        <v>408935.58974632999</v>
      </c>
      <c r="M425" s="46"/>
      <c r="N425" s="1"/>
    </row>
    <row r="426" spans="1:14" x14ac:dyDescent="0.2">
      <c r="A426" s="202">
        <f t="shared" si="33"/>
        <v>2043</v>
      </c>
      <c r="B426" s="202">
        <f t="shared" si="34"/>
        <v>4</v>
      </c>
      <c r="C426" s="1">
        <f t="shared" si="34"/>
        <v>27114.117583809515</v>
      </c>
      <c r="D426" s="1">
        <f t="shared" si="36"/>
        <v>-17235</v>
      </c>
      <c r="E426" s="164">
        <f>Summary_NEL!E426</f>
        <v>405089.04661921068</v>
      </c>
      <c r="F426" s="1">
        <f t="shared" si="37"/>
        <v>-563.31700000000001</v>
      </c>
      <c r="G426" s="1">
        <v>0</v>
      </c>
      <c r="H426" s="41"/>
      <c r="I426" s="1"/>
      <c r="J426" s="1"/>
      <c r="K426" s="1"/>
      <c r="L426" s="1">
        <f t="shared" si="35"/>
        <v>414404.84720302024</v>
      </c>
      <c r="M426" s="46"/>
      <c r="N426" s="1"/>
    </row>
    <row r="427" spans="1:14" x14ac:dyDescent="0.2">
      <c r="A427" s="202">
        <f t="shared" si="33"/>
        <v>2043</v>
      </c>
      <c r="B427" s="202">
        <f t="shared" si="34"/>
        <v>5</v>
      </c>
      <c r="C427" s="1">
        <f t="shared" si="34"/>
        <v>31220.485602283428</v>
      </c>
      <c r="D427" s="1">
        <f t="shared" si="36"/>
        <v>-20115</v>
      </c>
      <c r="E427" s="164">
        <f>Summary_NEL!E427</f>
        <v>437617.46523053094</v>
      </c>
      <c r="F427" s="1">
        <f t="shared" si="37"/>
        <v>-547.91300000000001</v>
      </c>
      <c r="G427" s="1">
        <v>0</v>
      </c>
      <c r="H427" s="41"/>
      <c r="I427" s="1"/>
      <c r="J427" s="1"/>
      <c r="K427" s="1"/>
      <c r="L427" s="1">
        <f t="shared" si="35"/>
        <v>448175.03783281439</v>
      </c>
      <c r="M427" s="46"/>
      <c r="N427" s="1"/>
    </row>
    <row r="428" spans="1:14" x14ac:dyDescent="0.2">
      <c r="A428" s="202">
        <f t="shared" si="33"/>
        <v>2043</v>
      </c>
      <c r="B428" s="202">
        <f t="shared" si="34"/>
        <v>6</v>
      </c>
      <c r="C428" s="1">
        <f t="shared" si="34"/>
        <v>34478.495625768541</v>
      </c>
      <c r="D428" s="1">
        <f t="shared" si="36"/>
        <v>-21060</v>
      </c>
      <c r="E428" s="164">
        <f>Summary_NEL!E428</f>
        <v>451900.31014872115</v>
      </c>
      <c r="F428" s="1">
        <f t="shared" si="37"/>
        <v>-531.08699999999999</v>
      </c>
      <c r="G428" s="1">
        <v>0</v>
      </c>
      <c r="H428" s="41"/>
      <c r="I428" s="1"/>
      <c r="J428" s="1"/>
      <c r="K428" s="1"/>
      <c r="L428" s="1">
        <f t="shared" si="35"/>
        <v>464787.71877448971</v>
      </c>
      <c r="M428" s="46"/>
      <c r="N428" s="1"/>
    </row>
    <row r="429" spans="1:14" x14ac:dyDescent="0.2">
      <c r="A429" s="202">
        <f t="shared" si="33"/>
        <v>2043</v>
      </c>
      <c r="B429" s="202">
        <f t="shared" si="34"/>
        <v>7</v>
      </c>
      <c r="C429" s="1">
        <f t="shared" si="34"/>
        <v>38110.422864528824</v>
      </c>
      <c r="D429" s="1">
        <f t="shared" si="36"/>
        <v>-22140</v>
      </c>
      <c r="E429" s="164">
        <f>Summary_NEL!E429</f>
        <v>463102.49141912925</v>
      </c>
      <c r="F429" s="1">
        <f t="shared" si="37"/>
        <v>-540.61865999999998</v>
      </c>
      <c r="G429" s="1">
        <v>0</v>
      </c>
      <c r="H429" s="41"/>
      <c r="I429" s="1"/>
      <c r="J429" s="1"/>
      <c r="K429" s="1"/>
      <c r="L429" s="1">
        <f t="shared" si="35"/>
        <v>478532.29562365811</v>
      </c>
      <c r="M429" s="46"/>
      <c r="N429" s="1"/>
    </row>
    <row r="430" spans="1:14" x14ac:dyDescent="0.2">
      <c r="A430" s="202">
        <f t="shared" si="33"/>
        <v>2043</v>
      </c>
      <c r="B430" s="202">
        <f t="shared" si="34"/>
        <v>8</v>
      </c>
      <c r="C430" s="1">
        <f t="shared" si="34"/>
        <v>36628.734347573642</v>
      </c>
      <c r="D430" s="1">
        <f t="shared" si="36"/>
        <v>-22815</v>
      </c>
      <c r="E430" s="164">
        <f>Summary_NEL!E430</f>
        <v>462180.01669445325</v>
      </c>
      <c r="F430" s="1">
        <f t="shared" si="37"/>
        <v>-502.01190000000003</v>
      </c>
      <c r="G430" s="1">
        <v>0</v>
      </c>
      <c r="H430" s="41"/>
      <c r="I430" s="66"/>
      <c r="J430" s="66"/>
      <c r="K430" s="66"/>
      <c r="L430" s="1">
        <f t="shared" si="35"/>
        <v>475491.73914202693</v>
      </c>
      <c r="M430" s="46"/>
      <c r="N430" s="1"/>
    </row>
    <row r="431" spans="1:14" x14ac:dyDescent="0.2">
      <c r="A431" s="202">
        <f t="shared" si="33"/>
        <v>2043</v>
      </c>
      <c r="B431" s="202">
        <f t="shared" si="34"/>
        <v>9</v>
      </c>
      <c r="C431" s="1">
        <f t="shared" si="34"/>
        <v>30323.158615980603</v>
      </c>
      <c r="D431" s="1">
        <f t="shared" si="36"/>
        <v>-21060</v>
      </c>
      <c r="E431" s="164">
        <f>Summary_NEL!E431</f>
        <v>445890.7686423508</v>
      </c>
      <c r="F431" s="1">
        <f t="shared" si="37"/>
        <v>-500.28677999999996</v>
      </c>
      <c r="G431" s="1">
        <v>0</v>
      </c>
      <c r="H431" s="41"/>
      <c r="I431" s="1"/>
      <c r="J431" s="1"/>
      <c r="K431" s="1"/>
      <c r="L431" s="1">
        <f t="shared" si="35"/>
        <v>454653.64047833136</v>
      </c>
      <c r="M431" s="46"/>
      <c r="N431" s="1"/>
    </row>
    <row r="432" spans="1:14" x14ac:dyDescent="0.2">
      <c r="A432" s="202">
        <f t="shared" si="33"/>
        <v>2043</v>
      </c>
      <c r="B432" s="202">
        <f t="shared" si="34"/>
        <v>10</v>
      </c>
      <c r="C432" s="1">
        <f t="shared" si="34"/>
        <v>28834.526563630658</v>
      </c>
      <c r="D432" s="1">
        <f t="shared" si="36"/>
        <v>-19395</v>
      </c>
      <c r="E432" s="164">
        <f>Summary_NEL!E432</f>
        <v>422275.05209045397</v>
      </c>
      <c r="F432" s="1">
        <f t="shared" si="37"/>
        <v>-455.32223999999997</v>
      </c>
      <c r="G432" s="1">
        <v>0</v>
      </c>
      <c r="H432" s="41"/>
      <c r="I432" s="1"/>
      <c r="J432" s="1"/>
      <c r="K432" s="1"/>
      <c r="L432" s="1">
        <f t="shared" si="35"/>
        <v>431259.25641408464</v>
      </c>
      <c r="M432" s="46"/>
      <c r="N432" s="1"/>
    </row>
    <row r="433" spans="1:14" x14ac:dyDescent="0.2">
      <c r="A433" s="202">
        <f t="shared" si="33"/>
        <v>2043</v>
      </c>
      <c r="B433" s="202">
        <f t="shared" si="34"/>
        <v>11</v>
      </c>
      <c r="C433" s="1">
        <f t="shared" si="34"/>
        <v>22329.569618042784</v>
      </c>
      <c r="D433" s="1">
        <f t="shared" si="36"/>
        <v>-16560</v>
      </c>
      <c r="E433" s="164">
        <f>Summary_NEL!E433</f>
        <v>394697.47777058667</v>
      </c>
      <c r="F433" s="1">
        <f t="shared" si="37"/>
        <v>-453.79331999999999</v>
      </c>
      <c r="G433" s="1">
        <v>0</v>
      </c>
      <c r="H433" s="41"/>
      <c r="I433" s="1"/>
      <c r="J433" s="1"/>
      <c r="K433" s="1"/>
      <c r="L433" s="1">
        <f t="shared" si="35"/>
        <v>400013.25406862947</v>
      </c>
      <c r="M433" s="46"/>
      <c r="N433" s="1"/>
    </row>
    <row r="434" spans="1:14" x14ac:dyDescent="0.2">
      <c r="A434" s="202">
        <f t="shared" si="33"/>
        <v>2043</v>
      </c>
      <c r="B434" s="202">
        <f t="shared" si="34"/>
        <v>12</v>
      </c>
      <c r="C434" s="1">
        <f t="shared" si="34"/>
        <v>23662.218185135222</v>
      </c>
      <c r="D434" s="1">
        <f t="shared" si="36"/>
        <v>-16110</v>
      </c>
      <c r="E434" s="164">
        <f>Summary_NEL!E434</f>
        <v>404021.86357837077</v>
      </c>
      <c r="F434" s="1">
        <f t="shared" si="37"/>
        <v>-594.61800000000005</v>
      </c>
      <c r="G434" s="1">
        <v>0</v>
      </c>
      <c r="H434" s="41"/>
      <c r="I434" s="1"/>
      <c r="J434" s="1"/>
      <c r="K434" s="1"/>
      <c r="L434" s="1">
        <f t="shared" si="35"/>
        <v>410979.46376350598</v>
      </c>
      <c r="M434" s="46"/>
      <c r="N434" s="1"/>
    </row>
    <row r="435" spans="1:14" x14ac:dyDescent="0.2">
      <c r="A435" s="202">
        <f t="shared" si="33"/>
        <v>2044</v>
      </c>
      <c r="B435" s="202">
        <f t="shared" si="34"/>
        <v>1</v>
      </c>
      <c r="C435" s="1">
        <f t="shared" si="34"/>
        <v>23340.944582995049</v>
      </c>
      <c r="D435" s="1">
        <f t="shared" si="36"/>
        <v>-16110</v>
      </c>
      <c r="E435" s="164">
        <f>Summary_NEL!E435</f>
        <v>430033.53918815043</v>
      </c>
      <c r="F435" s="1">
        <f t="shared" si="37"/>
        <v>-495.65699999999998</v>
      </c>
      <c r="G435" s="1">
        <v>0</v>
      </c>
      <c r="H435" s="41"/>
      <c r="I435" s="1"/>
      <c r="J435" s="1"/>
      <c r="K435" s="1"/>
      <c r="L435" s="1">
        <f t="shared" si="35"/>
        <v>436768.82677114545</v>
      </c>
      <c r="M435" s="46"/>
      <c r="N435" s="1"/>
    </row>
    <row r="436" spans="1:14" x14ac:dyDescent="0.2">
      <c r="A436" s="202">
        <f t="shared" si="33"/>
        <v>2044</v>
      </c>
      <c r="B436" s="202">
        <f t="shared" si="34"/>
        <v>2</v>
      </c>
      <c r="C436" s="1">
        <f t="shared" si="34"/>
        <v>22739.748878523555</v>
      </c>
      <c r="D436" s="1">
        <f t="shared" si="36"/>
        <v>-15615</v>
      </c>
      <c r="E436" s="164">
        <f>Summary_NEL!E436</f>
        <v>402471.9122382605</v>
      </c>
      <c r="F436" s="1">
        <f t="shared" si="37"/>
        <v>-262.108</v>
      </c>
      <c r="G436" s="1">
        <v>0</v>
      </c>
      <c r="H436" s="41"/>
      <c r="I436" s="1"/>
      <c r="J436" s="1"/>
      <c r="K436" s="1"/>
      <c r="L436" s="1">
        <f t="shared" si="35"/>
        <v>409334.55311678402</v>
      </c>
      <c r="M436" s="46"/>
      <c r="N436" s="1"/>
    </row>
    <row r="437" spans="1:14" x14ac:dyDescent="0.2">
      <c r="A437" s="202">
        <f t="shared" si="33"/>
        <v>2044</v>
      </c>
      <c r="B437" s="202">
        <f t="shared" si="34"/>
        <v>3</v>
      </c>
      <c r="C437" s="1">
        <f t="shared" si="34"/>
        <v>26029.301009933981</v>
      </c>
      <c r="D437" s="1">
        <f t="shared" si="36"/>
        <v>-17100</v>
      </c>
      <c r="E437" s="164">
        <f>Summary_NEL!E437</f>
        <v>404489.72986951756</v>
      </c>
      <c r="F437" s="1">
        <f t="shared" si="37"/>
        <v>-399.06799999999998</v>
      </c>
      <c r="G437" s="1">
        <v>0</v>
      </c>
      <c r="H437" s="41"/>
      <c r="I437" s="1"/>
      <c r="J437" s="1"/>
      <c r="K437" s="1"/>
      <c r="L437" s="1">
        <f t="shared" si="35"/>
        <v>413019.96287945152</v>
      </c>
      <c r="M437" s="46"/>
      <c r="N437" s="1"/>
    </row>
    <row r="438" spans="1:14" x14ac:dyDescent="0.2">
      <c r="A438" s="202">
        <f t="shared" si="33"/>
        <v>2044</v>
      </c>
      <c r="B438" s="202">
        <f t="shared" si="34"/>
        <v>4</v>
      </c>
      <c r="C438" s="1">
        <f t="shared" si="34"/>
        <v>27114.117583809515</v>
      </c>
      <c r="D438" s="1">
        <f t="shared" si="36"/>
        <v>-17235</v>
      </c>
      <c r="E438" s="164">
        <f>Summary_NEL!E438</f>
        <v>409119.94893806794</v>
      </c>
      <c r="F438" s="1">
        <f t="shared" si="37"/>
        <v>-563.31700000000001</v>
      </c>
      <c r="G438" s="1">
        <v>0</v>
      </c>
      <c r="H438" s="41"/>
      <c r="I438" s="1"/>
      <c r="J438" s="1"/>
      <c r="K438" s="1"/>
      <c r="L438" s="1">
        <f t="shared" si="35"/>
        <v>418435.7495218775</v>
      </c>
      <c r="M438" s="46"/>
      <c r="N438" s="1"/>
    </row>
    <row r="439" spans="1:14" x14ac:dyDescent="0.2">
      <c r="A439" s="202">
        <f t="shared" si="33"/>
        <v>2044</v>
      </c>
      <c r="B439" s="202">
        <f t="shared" si="34"/>
        <v>5</v>
      </c>
      <c r="C439" s="1">
        <f t="shared" si="34"/>
        <v>31220.485602283428</v>
      </c>
      <c r="D439" s="1">
        <f t="shared" si="36"/>
        <v>-20115</v>
      </c>
      <c r="E439" s="164">
        <f>Summary_NEL!E439</f>
        <v>441616.42505992512</v>
      </c>
      <c r="F439" s="1">
        <f t="shared" si="37"/>
        <v>-547.91300000000001</v>
      </c>
      <c r="G439" s="1">
        <v>0</v>
      </c>
      <c r="H439" s="41"/>
      <c r="I439" s="1"/>
      <c r="J439" s="1"/>
      <c r="K439" s="1"/>
      <c r="L439" s="1">
        <f t="shared" si="35"/>
        <v>452173.99766220857</v>
      </c>
      <c r="M439" s="46"/>
      <c r="N439" s="1"/>
    </row>
    <row r="440" spans="1:14" x14ac:dyDescent="0.2">
      <c r="A440" s="202">
        <f t="shared" si="33"/>
        <v>2044</v>
      </c>
      <c r="B440" s="202">
        <f t="shared" si="34"/>
        <v>6</v>
      </c>
      <c r="C440" s="1">
        <f t="shared" si="34"/>
        <v>34478.495625768541</v>
      </c>
      <c r="D440" s="1">
        <f t="shared" si="36"/>
        <v>-21060</v>
      </c>
      <c r="E440" s="164">
        <f>Summary_NEL!E440</f>
        <v>455946.62569479254</v>
      </c>
      <c r="F440" s="1">
        <f t="shared" si="37"/>
        <v>-531.08699999999999</v>
      </c>
      <c r="G440" s="1">
        <v>0</v>
      </c>
      <c r="H440" s="41"/>
      <c r="I440" s="1"/>
      <c r="J440" s="1"/>
      <c r="K440" s="1"/>
      <c r="L440" s="1">
        <f t="shared" si="35"/>
        <v>468834.0343205611</v>
      </c>
      <c r="M440" s="46"/>
      <c r="N440" s="1"/>
    </row>
    <row r="441" spans="1:14" x14ac:dyDescent="0.2">
      <c r="A441" s="202">
        <f t="shared" si="33"/>
        <v>2044</v>
      </c>
      <c r="B441" s="202">
        <f t="shared" si="34"/>
        <v>7</v>
      </c>
      <c r="C441" s="1">
        <f t="shared" si="34"/>
        <v>38110.422864528824</v>
      </c>
      <c r="D441" s="1">
        <f t="shared" si="36"/>
        <v>-22140</v>
      </c>
      <c r="E441" s="164">
        <f>Summary_NEL!E441</f>
        <v>467187.27001265442</v>
      </c>
      <c r="F441" s="1">
        <f t="shared" si="37"/>
        <v>-540.61865999999998</v>
      </c>
      <c r="G441" s="1">
        <v>0</v>
      </c>
      <c r="H441" s="41"/>
      <c r="I441" s="1"/>
      <c r="J441" s="1"/>
      <c r="K441" s="1"/>
      <c r="L441" s="1">
        <f t="shared" si="35"/>
        <v>482617.07421718328</v>
      </c>
      <c r="M441" s="46"/>
      <c r="N441" s="1"/>
    </row>
    <row r="442" spans="1:14" x14ac:dyDescent="0.2">
      <c r="A442" s="202">
        <f t="shared" si="33"/>
        <v>2044</v>
      </c>
      <c r="B442" s="202">
        <f t="shared" si="34"/>
        <v>8</v>
      </c>
      <c r="C442" s="1">
        <f t="shared" si="34"/>
        <v>36628.734347573642</v>
      </c>
      <c r="D442" s="1">
        <f t="shared" si="36"/>
        <v>-22815</v>
      </c>
      <c r="E442" s="164">
        <f>Summary_NEL!E442</f>
        <v>466257.63698600867</v>
      </c>
      <c r="F442" s="1">
        <f t="shared" si="37"/>
        <v>-502.01190000000003</v>
      </c>
      <c r="G442" s="1">
        <v>0</v>
      </c>
      <c r="H442" s="41"/>
      <c r="I442" s="66"/>
      <c r="J442" s="66"/>
      <c r="K442" s="66"/>
      <c r="L442" s="1">
        <f t="shared" si="35"/>
        <v>479569.35943358234</v>
      </c>
      <c r="M442" s="46"/>
      <c r="N442" s="1"/>
    </row>
    <row r="443" spans="1:14" x14ac:dyDescent="0.2">
      <c r="A443" s="202">
        <f t="shared" si="33"/>
        <v>2044</v>
      </c>
      <c r="B443" s="202">
        <f t="shared" si="34"/>
        <v>9</v>
      </c>
      <c r="C443" s="1">
        <f t="shared" si="34"/>
        <v>30323.158615980603</v>
      </c>
      <c r="D443" s="1">
        <f t="shared" si="36"/>
        <v>-21060</v>
      </c>
      <c r="E443" s="164">
        <f>Summary_NEL!E443</f>
        <v>450009.48776069196</v>
      </c>
      <c r="F443" s="1">
        <f t="shared" si="37"/>
        <v>-500.28677999999996</v>
      </c>
      <c r="G443" s="1">
        <v>0</v>
      </c>
      <c r="H443" s="41"/>
      <c r="I443" s="1"/>
      <c r="J443" s="1"/>
      <c r="K443" s="1"/>
      <c r="L443" s="1">
        <f t="shared" si="35"/>
        <v>458772.35959667253</v>
      </c>
      <c r="M443" s="46"/>
      <c r="N443" s="1"/>
    </row>
    <row r="444" spans="1:14" x14ac:dyDescent="0.2">
      <c r="A444" s="202">
        <f t="shared" si="33"/>
        <v>2044</v>
      </c>
      <c r="B444" s="202">
        <f t="shared" si="34"/>
        <v>10</v>
      </c>
      <c r="C444" s="1">
        <f t="shared" si="34"/>
        <v>28834.526563630658</v>
      </c>
      <c r="D444" s="1">
        <f t="shared" si="36"/>
        <v>-19395</v>
      </c>
      <c r="E444" s="164">
        <f>Summary_NEL!E444</f>
        <v>426489.47793498205</v>
      </c>
      <c r="F444" s="1">
        <f t="shared" si="37"/>
        <v>-455.32223999999997</v>
      </c>
      <c r="G444" s="1">
        <v>0</v>
      </c>
      <c r="H444" s="41"/>
      <c r="I444" s="1"/>
      <c r="J444" s="1"/>
      <c r="K444" s="1"/>
      <c r="L444" s="1">
        <f t="shared" si="35"/>
        <v>435473.68225861271</v>
      </c>
      <c r="M444" s="46"/>
      <c r="N444" s="1"/>
    </row>
    <row r="445" spans="1:14" x14ac:dyDescent="0.2">
      <c r="A445" s="202">
        <f t="shared" si="33"/>
        <v>2044</v>
      </c>
      <c r="B445" s="202">
        <f t="shared" si="34"/>
        <v>11</v>
      </c>
      <c r="C445" s="1">
        <f t="shared" si="34"/>
        <v>22329.569618042784</v>
      </c>
      <c r="D445" s="1">
        <f t="shared" si="36"/>
        <v>-16560</v>
      </c>
      <c r="E445" s="164">
        <f>Summary_NEL!E445</f>
        <v>399113.84668394679</v>
      </c>
      <c r="F445" s="1">
        <f t="shared" si="37"/>
        <v>-453.79331999999999</v>
      </c>
      <c r="G445" s="1">
        <v>0</v>
      </c>
      <c r="H445" s="41"/>
      <c r="I445" s="1"/>
      <c r="J445" s="1"/>
      <c r="K445" s="1"/>
      <c r="L445" s="1">
        <f t="shared" si="35"/>
        <v>404429.62298198958</v>
      </c>
      <c r="M445" s="46"/>
      <c r="N445" s="1"/>
    </row>
    <row r="446" spans="1:14" x14ac:dyDescent="0.2">
      <c r="A446" s="202">
        <f t="shared" si="33"/>
        <v>2044</v>
      </c>
      <c r="B446" s="202">
        <f t="shared" si="34"/>
        <v>12</v>
      </c>
      <c r="C446" s="1">
        <f t="shared" si="34"/>
        <v>23662.218185135222</v>
      </c>
      <c r="D446" s="1">
        <f t="shared" si="36"/>
        <v>-16110</v>
      </c>
      <c r="E446" s="164">
        <f>Summary_NEL!E446</f>
        <v>408566.40672451485</v>
      </c>
      <c r="F446" s="1">
        <f t="shared" si="37"/>
        <v>-594.61800000000005</v>
      </c>
      <c r="G446" s="1">
        <v>0</v>
      </c>
      <c r="H446" s="41"/>
      <c r="I446" s="1"/>
      <c r="J446" s="1"/>
      <c r="K446" s="1"/>
      <c r="L446" s="1">
        <f t="shared" si="35"/>
        <v>415524.00690965005</v>
      </c>
      <c r="M446" s="46"/>
      <c r="N446" s="1"/>
    </row>
    <row r="447" spans="1:14" x14ac:dyDescent="0.2">
      <c r="A447" s="202">
        <f t="shared" si="33"/>
        <v>2045</v>
      </c>
      <c r="B447" s="202">
        <f t="shared" si="34"/>
        <v>1</v>
      </c>
      <c r="C447" s="1">
        <f t="shared" si="34"/>
        <v>23340.944582995049</v>
      </c>
      <c r="D447" s="1">
        <f t="shared" si="36"/>
        <v>-16110</v>
      </c>
      <c r="E447" s="164">
        <f>Summary_NEL!E447</f>
        <v>434246.0434009835</v>
      </c>
      <c r="F447" s="1">
        <f t="shared" si="37"/>
        <v>-495.65699999999998</v>
      </c>
      <c r="G447" s="1">
        <v>0</v>
      </c>
      <c r="H447" s="41"/>
      <c r="I447" s="1"/>
      <c r="J447" s="1"/>
      <c r="K447" s="1"/>
      <c r="L447" s="1">
        <f t="shared" si="35"/>
        <v>440981.33098397852</v>
      </c>
      <c r="M447" s="46"/>
      <c r="N447" s="1"/>
    </row>
    <row r="448" spans="1:14" x14ac:dyDescent="0.2">
      <c r="A448" s="202">
        <f t="shared" si="33"/>
        <v>2045</v>
      </c>
      <c r="B448" s="202">
        <f t="shared" si="34"/>
        <v>2</v>
      </c>
      <c r="C448" s="1">
        <f t="shared" si="34"/>
        <v>22739.748878523555</v>
      </c>
      <c r="D448" s="1">
        <f t="shared" si="36"/>
        <v>-15615</v>
      </c>
      <c r="E448" s="164">
        <f>Summary_NEL!E448</f>
        <v>406661.88572890637</v>
      </c>
      <c r="F448" s="1">
        <f t="shared" si="37"/>
        <v>-262.108</v>
      </c>
      <c r="G448" s="1">
        <v>0</v>
      </c>
      <c r="H448" s="41"/>
      <c r="I448" s="1"/>
      <c r="J448" s="1"/>
      <c r="K448" s="1"/>
      <c r="L448" s="1">
        <f t="shared" si="35"/>
        <v>413524.5266074299</v>
      </c>
      <c r="M448" s="46"/>
      <c r="N448" s="1"/>
    </row>
    <row r="449" spans="1:14" x14ac:dyDescent="0.2">
      <c r="A449" s="202">
        <f t="shared" si="33"/>
        <v>2045</v>
      </c>
      <c r="B449" s="202">
        <f t="shared" si="34"/>
        <v>3</v>
      </c>
      <c r="C449" s="1">
        <f t="shared" si="34"/>
        <v>26029.301009933981</v>
      </c>
      <c r="D449" s="1">
        <f t="shared" si="36"/>
        <v>-17100</v>
      </c>
      <c r="E449" s="164">
        <f>Summary_NEL!E449</f>
        <v>408615.76604138198</v>
      </c>
      <c r="F449" s="1">
        <f t="shared" si="37"/>
        <v>-399.06799999999998</v>
      </c>
      <c r="G449" s="1">
        <v>0</v>
      </c>
      <c r="H449" s="41"/>
      <c r="I449" s="1"/>
      <c r="J449" s="1"/>
      <c r="K449" s="1"/>
      <c r="L449" s="1">
        <f t="shared" si="35"/>
        <v>417145.99905131594</v>
      </c>
      <c r="M449" s="46"/>
      <c r="N449" s="1"/>
    </row>
    <row r="450" spans="1:14" x14ac:dyDescent="0.2">
      <c r="A450" s="202">
        <f t="shared" si="33"/>
        <v>2045</v>
      </c>
      <c r="B450" s="202">
        <f t="shared" si="34"/>
        <v>4</v>
      </c>
      <c r="C450" s="1">
        <f t="shared" si="34"/>
        <v>27114.117583809515</v>
      </c>
      <c r="D450" s="1">
        <f t="shared" si="36"/>
        <v>-17235</v>
      </c>
      <c r="E450" s="164">
        <f>Summary_NEL!E450</f>
        <v>413190.9613849076</v>
      </c>
      <c r="F450" s="1">
        <f t="shared" si="37"/>
        <v>-563.31700000000001</v>
      </c>
      <c r="G450" s="1">
        <v>0</v>
      </c>
      <c r="H450" s="41"/>
      <c r="I450" s="1"/>
      <c r="J450" s="1"/>
      <c r="K450" s="1"/>
      <c r="L450" s="1">
        <f t="shared" si="35"/>
        <v>422506.76196871715</v>
      </c>
      <c r="M450" s="46"/>
      <c r="N450" s="1"/>
    </row>
    <row r="451" spans="1:14" x14ac:dyDescent="0.2">
      <c r="A451" s="202">
        <f t="shared" si="33"/>
        <v>2045</v>
      </c>
      <c r="B451" s="202">
        <f t="shared" si="34"/>
        <v>5</v>
      </c>
      <c r="C451" s="1">
        <f t="shared" si="34"/>
        <v>31220.485602283428</v>
      </c>
      <c r="D451" s="1">
        <f t="shared" si="36"/>
        <v>-20115</v>
      </c>
      <c r="E451" s="164">
        <f>Summary_NEL!E451</f>
        <v>445651.9274887073</v>
      </c>
      <c r="F451" s="1">
        <f t="shared" si="37"/>
        <v>-547.91300000000001</v>
      </c>
      <c r="G451" s="1">
        <v>0</v>
      </c>
      <c r="H451" s="41"/>
      <c r="I451" s="1"/>
      <c r="J451" s="1"/>
      <c r="K451" s="1"/>
      <c r="L451" s="1">
        <f t="shared" si="35"/>
        <v>456209.50009099074</v>
      </c>
      <c r="M451" s="46"/>
      <c r="N451" s="1"/>
    </row>
    <row r="452" spans="1:14" x14ac:dyDescent="0.2">
      <c r="A452" s="202">
        <f t="shared" ref="A452:A515" si="38">A440+1</f>
        <v>2045</v>
      </c>
      <c r="B452" s="202">
        <f t="shared" ref="B452:C515" si="39">B440</f>
        <v>6</v>
      </c>
      <c r="C452" s="1">
        <f t="shared" si="39"/>
        <v>34478.495625768541</v>
      </c>
      <c r="D452" s="1">
        <f t="shared" si="36"/>
        <v>-21060</v>
      </c>
      <c r="E452" s="164">
        <f>Summary_NEL!E452</f>
        <v>460029.17195177666</v>
      </c>
      <c r="F452" s="1">
        <f t="shared" si="37"/>
        <v>-531.08699999999999</v>
      </c>
      <c r="G452" s="1">
        <v>0</v>
      </c>
      <c r="H452" s="41"/>
      <c r="I452" s="1"/>
      <c r="J452" s="1"/>
      <c r="K452" s="1"/>
      <c r="L452" s="1">
        <f t="shared" ref="L452:L515" si="40">SUM(C452:K452)</f>
        <v>472916.58057754522</v>
      </c>
      <c r="M452" s="46"/>
      <c r="N452" s="1"/>
    </row>
    <row r="453" spans="1:14" x14ac:dyDescent="0.2">
      <c r="A453" s="202">
        <f t="shared" si="38"/>
        <v>2045</v>
      </c>
      <c r="B453" s="202">
        <f t="shared" si="39"/>
        <v>7</v>
      </c>
      <c r="C453" s="1">
        <f t="shared" si="39"/>
        <v>38110.422864528824</v>
      </c>
      <c r="D453" s="1">
        <f t="shared" si="36"/>
        <v>-22140</v>
      </c>
      <c r="E453" s="164">
        <f>Summary_NEL!E453</f>
        <v>471308.07824641536</v>
      </c>
      <c r="F453" s="1">
        <f t="shared" si="37"/>
        <v>-540.61865999999998</v>
      </c>
      <c r="G453" s="1">
        <v>0</v>
      </c>
      <c r="H453" s="41"/>
      <c r="I453" s="1"/>
      <c r="J453" s="1"/>
      <c r="K453" s="1"/>
      <c r="L453" s="1">
        <f t="shared" si="40"/>
        <v>486737.88245094422</v>
      </c>
      <c r="M453" s="46"/>
      <c r="N453" s="1"/>
    </row>
    <row r="454" spans="1:14" x14ac:dyDescent="0.2">
      <c r="A454" s="202">
        <f t="shared" si="38"/>
        <v>2045</v>
      </c>
      <c r="B454" s="202">
        <f t="shared" si="39"/>
        <v>8</v>
      </c>
      <c r="C454" s="1">
        <f t="shared" si="39"/>
        <v>36628.734347573642</v>
      </c>
      <c r="D454" s="1">
        <f t="shared" si="36"/>
        <v>-22815</v>
      </c>
      <c r="E454" s="164">
        <f>Summary_NEL!E454</f>
        <v>470371.23240985349</v>
      </c>
      <c r="F454" s="1">
        <f t="shared" si="37"/>
        <v>-502.01190000000003</v>
      </c>
      <c r="G454" s="1">
        <v>0</v>
      </c>
      <c r="H454" s="41"/>
      <c r="I454" s="66"/>
      <c r="J454" s="66"/>
      <c r="K454" s="66"/>
      <c r="L454" s="1">
        <f t="shared" si="40"/>
        <v>483682.95485742716</v>
      </c>
      <c r="M454" s="46"/>
      <c r="N454" s="1"/>
    </row>
    <row r="455" spans="1:14" x14ac:dyDescent="0.2">
      <c r="A455" s="202">
        <f t="shared" si="38"/>
        <v>2045</v>
      </c>
      <c r="B455" s="202">
        <f t="shared" si="39"/>
        <v>9</v>
      </c>
      <c r="C455" s="1">
        <f t="shared" si="39"/>
        <v>30323.158615980603</v>
      </c>
      <c r="D455" s="1">
        <f t="shared" si="36"/>
        <v>-21060</v>
      </c>
      <c r="E455" s="164">
        <f>Summary_NEL!E455</f>
        <v>454166.25172850926</v>
      </c>
      <c r="F455" s="1">
        <f t="shared" si="37"/>
        <v>-500.28677999999996</v>
      </c>
      <c r="G455" s="1">
        <v>0</v>
      </c>
      <c r="H455" s="41"/>
      <c r="I455" s="1"/>
      <c r="J455" s="1"/>
      <c r="K455" s="1"/>
      <c r="L455" s="1">
        <f t="shared" si="40"/>
        <v>462929.12356448983</v>
      </c>
      <c r="M455" s="46"/>
      <c r="N455" s="1"/>
    </row>
    <row r="456" spans="1:14" x14ac:dyDescent="0.2">
      <c r="A456" s="202">
        <f t="shared" si="38"/>
        <v>2045</v>
      </c>
      <c r="B456" s="202">
        <f t="shared" si="39"/>
        <v>10</v>
      </c>
      <c r="C456" s="1">
        <f t="shared" si="39"/>
        <v>28834.526563630658</v>
      </c>
      <c r="D456" s="1">
        <f t="shared" si="36"/>
        <v>-19395</v>
      </c>
      <c r="E456" s="164">
        <f>Summary_NEL!E456</f>
        <v>430745.96495530324</v>
      </c>
      <c r="F456" s="1">
        <f t="shared" si="37"/>
        <v>-455.32223999999997</v>
      </c>
      <c r="G456" s="1">
        <v>0</v>
      </c>
      <c r="H456" s="41"/>
      <c r="I456" s="1"/>
      <c r="J456" s="1"/>
      <c r="K456" s="1"/>
      <c r="L456" s="1">
        <f t="shared" si="40"/>
        <v>439730.1692789339</v>
      </c>
      <c r="M456" s="46"/>
      <c r="N456" s="1"/>
    </row>
    <row r="457" spans="1:14" x14ac:dyDescent="0.2">
      <c r="A457" s="202">
        <f t="shared" si="38"/>
        <v>2045</v>
      </c>
      <c r="B457" s="202">
        <f t="shared" si="39"/>
        <v>11</v>
      </c>
      <c r="C457" s="1">
        <f t="shared" si="39"/>
        <v>22329.569618042784</v>
      </c>
      <c r="D457" s="1">
        <f t="shared" si="36"/>
        <v>-16560</v>
      </c>
      <c r="E457" s="164">
        <f>Summary_NEL!E457</f>
        <v>403579.63145496347</v>
      </c>
      <c r="F457" s="1">
        <f t="shared" si="37"/>
        <v>-453.79331999999999</v>
      </c>
      <c r="G457" s="1">
        <v>0</v>
      </c>
      <c r="H457" s="41"/>
      <c r="I457" s="1"/>
      <c r="J457" s="1"/>
      <c r="K457" s="1"/>
      <c r="L457" s="1">
        <f t="shared" si="40"/>
        <v>408895.40775300626</v>
      </c>
      <c r="M457" s="46"/>
      <c r="N457" s="1"/>
    </row>
    <row r="458" spans="1:14" x14ac:dyDescent="0.2">
      <c r="A458" s="202">
        <f t="shared" si="38"/>
        <v>2045</v>
      </c>
      <c r="B458" s="202">
        <f t="shared" si="39"/>
        <v>12</v>
      </c>
      <c r="C458" s="1">
        <f t="shared" si="39"/>
        <v>23662.218185135222</v>
      </c>
      <c r="D458" s="1">
        <f t="shared" si="36"/>
        <v>-16110</v>
      </c>
      <c r="E458" s="164">
        <f>Summary_NEL!E458</f>
        <v>413162.06807556062</v>
      </c>
      <c r="F458" s="1">
        <f t="shared" si="37"/>
        <v>-594.61800000000005</v>
      </c>
      <c r="G458" s="1">
        <v>0</v>
      </c>
      <c r="H458" s="41"/>
      <c r="I458" s="1"/>
      <c r="J458" s="1"/>
      <c r="K458" s="1"/>
      <c r="L458" s="1">
        <f t="shared" si="40"/>
        <v>420119.66826069582</v>
      </c>
      <c r="M458" s="46"/>
      <c r="N458" s="1"/>
    </row>
    <row r="459" spans="1:14" x14ac:dyDescent="0.2">
      <c r="A459" s="202">
        <f t="shared" si="38"/>
        <v>2046</v>
      </c>
      <c r="B459" s="202">
        <f t="shared" si="39"/>
        <v>1</v>
      </c>
      <c r="C459" s="1">
        <f t="shared" si="39"/>
        <v>23340.944582995049</v>
      </c>
      <c r="D459" s="1">
        <f t="shared" si="36"/>
        <v>-16110</v>
      </c>
      <c r="E459" s="164">
        <f>Summary_NEL!E459</f>
        <v>438499.81228302501</v>
      </c>
      <c r="F459" s="1">
        <f t="shared" si="37"/>
        <v>-495.65699999999998</v>
      </c>
      <c r="G459" s="1">
        <v>0</v>
      </c>
      <c r="H459" s="41"/>
      <c r="I459" s="1"/>
      <c r="J459" s="1"/>
      <c r="K459" s="1"/>
      <c r="L459" s="1">
        <f t="shared" si="40"/>
        <v>445235.09986602003</v>
      </c>
      <c r="M459" s="46"/>
      <c r="N459" s="1"/>
    </row>
    <row r="460" spans="1:14" x14ac:dyDescent="0.2">
      <c r="A460" s="202">
        <f t="shared" si="38"/>
        <v>2046</v>
      </c>
      <c r="B460" s="202">
        <f t="shared" si="39"/>
        <v>2</v>
      </c>
      <c r="C460" s="1">
        <f t="shared" si="39"/>
        <v>22739.748878523555</v>
      </c>
      <c r="D460" s="1">
        <f t="shared" si="36"/>
        <v>-15615</v>
      </c>
      <c r="E460" s="164">
        <f>Summary_NEL!E460</f>
        <v>410895.47935133905</v>
      </c>
      <c r="F460" s="1">
        <f t="shared" si="37"/>
        <v>-262.108</v>
      </c>
      <c r="G460" s="1">
        <v>0</v>
      </c>
      <c r="H460" s="41"/>
      <c r="I460" s="1"/>
      <c r="J460" s="1"/>
      <c r="K460" s="1"/>
      <c r="L460" s="1">
        <f t="shared" si="40"/>
        <v>417758.12022986257</v>
      </c>
      <c r="M460" s="46"/>
      <c r="N460" s="1"/>
    </row>
    <row r="461" spans="1:14" x14ac:dyDescent="0.2">
      <c r="A461" s="202">
        <f t="shared" si="38"/>
        <v>2046</v>
      </c>
      <c r="B461" s="202">
        <f t="shared" si="39"/>
        <v>3</v>
      </c>
      <c r="C461" s="1">
        <f t="shared" si="39"/>
        <v>26029.301009933981</v>
      </c>
      <c r="D461" s="1">
        <f t="shared" si="36"/>
        <v>-17100</v>
      </c>
      <c r="E461" s="164">
        <f>Summary_NEL!E461</f>
        <v>412783.89023980033</v>
      </c>
      <c r="F461" s="1">
        <f t="shared" si="37"/>
        <v>-399.06799999999998</v>
      </c>
      <c r="G461" s="1">
        <v>0</v>
      </c>
      <c r="H461" s="41"/>
      <c r="I461" s="1"/>
      <c r="J461" s="1"/>
      <c r="K461" s="1"/>
      <c r="L461" s="1">
        <f t="shared" si="40"/>
        <v>421314.12324973429</v>
      </c>
      <c r="M461" s="46"/>
      <c r="N461" s="1"/>
    </row>
    <row r="462" spans="1:14" x14ac:dyDescent="0.2">
      <c r="A462" s="202">
        <f t="shared" si="38"/>
        <v>2046</v>
      </c>
      <c r="B462" s="202">
        <f t="shared" si="39"/>
        <v>4</v>
      </c>
      <c r="C462" s="1">
        <f t="shared" si="39"/>
        <v>27114.117583809515</v>
      </c>
      <c r="D462" s="1">
        <f t="shared" si="36"/>
        <v>-17235</v>
      </c>
      <c r="E462" s="164">
        <f>Summary_NEL!E462</f>
        <v>417302.48308187141</v>
      </c>
      <c r="F462" s="1">
        <f t="shared" si="37"/>
        <v>-563.31700000000001</v>
      </c>
      <c r="G462" s="1">
        <v>0</v>
      </c>
      <c r="H462" s="41"/>
      <c r="I462" s="1"/>
      <c r="J462" s="1"/>
      <c r="K462" s="1"/>
      <c r="L462" s="1">
        <f t="shared" si="40"/>
        <v>426618.28366568097</v>
      </c>
      <c r="M462" s="46"/>
      <c r="N462" s="1"/>
    </row>
    <row r="463" spans="1:14" x14ac:dyDescent="0.2">
      <c r="A463" s="202">
        <f t="shared" si="38"/>
        <v>2046</v>
      </c>
      <c r="B463" s="202">
        <f t="shared" si="39"/>
        <v>5</v>
      </c>
      <c r="C463" s="1">
        <f t="shared" si="39"/>
        <v>31220.485602283428</v>
      </c>
      <c r="D463" s="1">
        <f t="shared" si="36"/>
        <v>-20115</v>
      </c>
      <c r="E463" s="164">
        <f>Summary_NEL!E463</f>
        <v>449724.30644410528</v>
      </c>
      <c r="F463" s="1">
        <f t="shared" si="37"/>
        <v>-547.91300000000001</v>
      </c>
      <c r="G463" s="1">
        <v>0</v>
      </c>
      <c r="H463" s="41"/>
      <c r="I463" s="1"/>
      <c r="J463" s="1"/>
      <c r="K463" s="1"/>
      <c r="L463" s="1">
        <f t="shared" si="40"/>
        <v>460281.87904638873</v>
      </c>
      <c r="M463" s="46"/>
      <c r="N463" s="1"/>
    </row>
    <row r="464" spans="1:14" x14ac:dyDescent="0.2">
      <c r="A464" s="202">
        <f t="shared" si="38"/>
        <v>2046</v>
      </c>
      <c r="B464" s="202">
        <f t="shared" si="39"/>
        <v>6</v>
      </c>
      <c r="C464" s="1">
        <f t="shared" si="39"/>
        <v>34478.495625768541</v>
      </c>
      <c r="D464" s="1">
        <f t="shared" si="36"/>
        <v>-21060</v>
      </c>
      <c r="E464" s="164">
        <f>Summary_NEL!E464</f>
        <v>464148.27332947258</v>
      </c>
      <c r="F464" s="1">
        <f t="shared" si="37"/>
        <v>-531.08699999999999</v>
      </c>
      <c r="G464" s="1">
        <v>0</v>
      </c>
      <c r="H464" s="41"/>
      <c r="I464" s="1"/>
      <c r="J464" s="1"/>
      <c r="K464" s="1"/>
      <c r="L464" s="1">
        <f t="shared" si="40"/>
        <v>477035.68195524113</v>
      </c>
      <c r="M464" s="46"/>
      <c r="N464" s="1"/>
    </row>
    <row r="465" spans="1:14" x14ac:dyDescent="0.2">
      <c r="A465" s="202">
        <f t="shared" si="38"/>
        <v>2046</v>
      </c>
      <c r="B465" s="202">
        <f t="shared" si="39"/>
        <v>7</v>
      </c>
      <c r="C465" s="1">
        <f t="shared" si="39"/>
        <v>38110.422864528824</v>
      </c>
      <c r="D465" s="1">
        <f t="shared" ref="D465:D528" si="41">D453</f>
        <v>-22140</v>
      </c>
      <c r="E465" s="164">
        <f>Summary_NEL!E465</f>
        <v>475465.23391853645</v>
      </c>
      <c r="F465" s="1">
        <f t="shared" si="37"/>
        <v>-540.61865999999998</v>
      </c>
      <c r="G465" s="1">
        <v>0</v>
      </c>
      <c r="H465" s="41"/>
      <c r="I465" s="1"/>
      <c r="J465" s="1"/>
      <c r="K465" s="1"/>
      <c r="L465" s="1">
        <f t="shared" si="40"/>
        <v>490895.03812306531</v>
      </c>
      <c r="M465" s="46"/>
      <c r="N465" s="1"/>
    </row>
    <row r="466" spans="1:14" x14ac:dyDescent="0.2">
      <c r="A466" s="202">
        <f t="shared" si="38"/>
        <v>2046</v>
      </c>
      <c r="B466" s="202">
        <f t="shared" si="39"/>
        <v>8</v>
      </c>
      <c r="C466" s="1">
        <f t="shared" si="39"/>
        <v>36628.734347573642</v>
      </c>
      <c r="D466" s="1">
        <f t="shared" si="41"/>
        <v>-22815</v>
      </c>
      <c r="E466" s="164">
        <f>Summary_NEL!E466</f>
        <v>474521.12035947968</v>
      </c>
      <c r="F466" s="1">
        <f t="shared" si="37"/>
        <v>-502.01190000000003</v>
      </c>
      <c r="G466" s="1">
        <v>0</v>
      </c>
      <c r="H466" s="41"/>
      <c r="I466" s="66"/>
      <c r="J466" s="66"/>
      <c r="K466" s="66"/>
      <c r="L466" s="1">
        <f t="shared" si="40"/>
        <v>487832.84280705336</v>
      </c>
      <c r="M466" s="46"/>
      <c r="N466" s="1"/>
    </row>
    <row r="467" spans="1:14" x14ac:dyDescent="0.2">
      <c r="A467" s="202">
        <f t="shared" si="38"/>
        <v>2046</v>
      </c>
      <c r="B467" s="202">
        <f t="shared" si="39"/>
        <v>9</v>
      </c>
      <c r="C467" s="1">
        <f t="shared" si="39"/>
        <v>30323.158615980603</v>
      </c>
      <c r="D467" s="1">
        <f t="shared" si="41"/>
        <v>-21060</v>
      </c>
      <c r="E467" s="164">
        <f>Summary_NEL!E467</f>
        <v>458361.41196830326</v>
      </c>
      <c r="F467" s="1">
        <f t="shared" si="37"/>
        <v>-500.28677999999996</v>
      </c>
      <c r="G467" s="1">
        <v>0</v>
      </c>
      <c r="H467" s="41"/>
      <c r="I467" s="1"/>
      <c r="J467" s="1"/>
      <c r="K467" s="1"/>
      <c r="L467" s="1">
        <f t="shared" si="40"/>
        <v>467124.28380428383</v>
      </c>
      <c r="M467" s="46"/>
      <c r="N467" s="1"/>
    </row>
    <row r="468" spans="1:14" x14ac:dyDescent="0.2">
      <c r="A468" s="202">
        <f t="shared" si="38"/>
        <v>2046</v>
      </c>
      <c r="B468" s="202">
        <f t="shared" si="39"/>
        <v>10</v>
      </c>
      <c r="C468" s="1">
        <f t="shared" si="39"/>
        <v>28834.526563630658</v>
      </c>
      <c r="D468" s="1">
        <f t="shared" si="41"/>
        <v>-19395</v>
      </c>
      <c r="E468" s="164">
        <f>Summary_NEL!E468</f>
        <v>435044.93293398683</v>
      </c>
      <c r="F468" s="1">
        <f t="shared" si="37"/>
        <v>-455.32223999999997</v>
      </c>
      <c r="G468" s="1">
        <v>0</v>
      </c>
      <c r="H468" s="41"/>
      <c r="I468" s="1"/>
      <c r="J468" s="1"/>
      <c r="K468" s="1"/>
      <c r="L468" s="1">
        <f t="shared" si="40"/>
        <v>444029.13725761749</v>
      </c>
      <c r="M468" s="46"/>
      <c r="N468" s="1"/>
    </row>
    <row r="469" spans="1:14" x14ac:dyDescent="0.2">
      <c r="A469" s="202">
        <f t="shared" si="38"/>
        <v>2046</v>
      </c>
      <c r="B469" s="202">
        <f t="shared" si="39"/>
        <v>11</v>
      </c>
      <c r="C469" s="1">
        <f t="shared" si="39"/>
        <v>22329.569618042784</v>
      </c>
      <c r="D469" s="1">
        <f t="shared" si="41"/>
        <v>-16560</v>
      </c>
      <c r="E469" s="164">
        <f>Summary_NEL!E469</f>
        <v>408095.38501004199</v>
      </c>
      <c r="F469" s="1">
        <f t="shared" si="37"/>
        <v>-453.79331999999999</v>
      </c>
      <c r="G469" s="1">
        <v>0</v>
      </c>
      <c r="H469" s="41"/>
      <c r="I469" s="1"/>
      <c r="J469" s="1"/>
      <c r="K469" s="1"/>
      <c r="L469" s="1">
        <f t="shared" si="40"/>
        <v>413411.16130808479</v>
      </c>
      <c r="M469" s="46"/>
      <c r="N469" s="1"/>
    </row>
    <row r="470" spans="1:14" x14ac:dyDescent="0.2">
      <c r="A470" s="202">
        <f t="shared" si="38"/>
        <v>2046</v>
      </c>
      <c r="B470" s="202">
        <f t="shared" si="39"/>
        <v>12</v>
      </c>
      <c r="C470" s="1">
        <f t="shared" si="39"/>
        <v>23662.218185135222</v>
      </c>
      <c r="D470" s="1">
        <f t="shared" si="41"/>
        <v>-16110</v>
      </c>
      <c r="E470" s="164">
        <f>Summary_NEL!E470</f>
        <v>417809.42262239021</v>
      </c>
      <c r="F470" s="1">
        <f t="shared" ref="F470:F534" si="42">F458</f>
        <v>-594.61800000000005</v>
      </c>
      <c r="G470" s="1">
        <v>0</v>
      </c>
      <c r="H470" s="41"/>
      <c r="I470" s="1"/>
      <c r="J470" s="1"/>
      <c r="K470" s="1"/>
      <c r="L470" s="1">
        <f t="shared" si="40"/>
        <v>424767.02280752541</v>
      </c>
      <c r="M470" s="46"/>
      <c r="N470" s="1"/>
    </row>
    <row r="471" spans="1:14" x14ac:dyDescent="0.2">
      <c r="A471" s="202">
        <f t="shared" si="38"/>
        <v>2047</v>
      </c>
      <c r="B471" s="202">
        <f t="shared" si="39"/>
        <v>1</v>
      </c>
      <c r="C471" s="1">
        <f t="shared" si="39"/>
        <v>23340.944582995049</v>
      </c>
      <c r="D471" s="1">
        <f t="shared" si="41"/>
        <v>-16110</v>
      </c>
      <c r="E471" s="164">
        <f>Summary_NEL!E471</f>
        <v>442795.25005296269</v>
      </c>
      <c r="F471" s="1">
        <f t="shared" si="42"/>
        <v>-495.65699999999998</v>
      </c>
      <c r="G471" s="1">
        <v>0</v>
      </c>
      <c r="H471" s="41"/>
      <c r="I471" s="1"/>
      <c r="J471" s="1"/>
      <c r="K471" s="1"/>
      <c r="L471" s="1">
        <f t="shared" si="40"/>
        <v>449530.53763595771</v>
      </c>
      <c r="M471" s="46"/>
      <c r="N471" s="1"/>
    </row>
    <row r="472" spans="1:14" x14ac:dyDescent="0.2">
      <c r="A472" s="202">
        <f t="shared" si="38"/>
        <v>2047</v>
      </c>
      <c r="B472" s="202">
        <f t="shared" si="39"/>
        <v>2</v>
      </c>
      <c r="C472" s="1">
        <f t="shared" si="39"/>
        <v>22739.748878523555</v>
      </c>
      <c r="D472" s="1">
        <f t="shared" si="41"/>
        <v>-15615</v>
      </c>
      <c r="E472" s="164">
        <f>Summary_NEL!E472</f>
        <v>415173.14721723762</v>
      </c>
      <c r="F472" s="1">
        <f t="shared" si="42"/>
        <v>-262.108</v>
      </c>
      <c r="G472" s="1">
        <v>0</v>
      </c>
      <c r="H472" s="41"/>
      <c r="I472" s="1"/>
      <c r="J472" s="1"/>
      <c r="K472" s="1"/>
      <c r="L472" s="1">
        <f t="shared" si="40"/>
        <v>422035.78809576115</v>
      </c>
      <c r="M472" s="46"/>
      <c r="N472" s="1"/>
    </row>
    <row r="473" spans="1:14" x14ac:dyDescent="0.2">
      <c r="A473" s="202">
        <f t="shared" si="38"/>
        <v>2047</v>
      </c>
      <c r="B473" s="202">
        <f t="shared" si="39"/>
        <v>3</v>
      </c>
      <c r="C473" s="1">
        <f t="shared" si="39"/>
        <v>26029.301009933981</v>
      </c>
      <c r="D473" s="1">
        <f t="shared" si="41"/>
        <v>-17100</v>
      </c>
      <c r="E473" s="164">
        <f>Summary_NEL!E473</f>
        <v>416994.53178771242</v>
      </c>
      <c r="F473" s="1">
        <f t="shared" si="42"/>
        <v>-399.06799999999998</v>
      </c>
      <c r="G473" s="1">
        <v>0</v>
      </c>
      <c r="H473" s="41"/>
      <c r="I473" s="1"/>
      <c r="J473" s="1"/>
      <c r="K473" s="1"/>
      <c r="L473" s="1">
        <f t="shared" si="40"/>
        <v>425524.76479764638</v>
      </c>
      <c r="M473" s="46"/>
      <c r="N473" s="1"/>
    </row>
    <row r="474" spans="1:14" x14ac:dyDescent="0.2">
      <c r="A474" s="202">
        <f t="shared" si="38"/>
        <v>2047</v>
      </c>
      <c r="B474" s="202">
        <f t="shared" si="39"/>
        <v>4</v>
      </c>
      <c r="C474" s="1">
        <f t="shared" si="39"/>
        <v>27114.117583809515</v>
      </c>
      <c r="D474" s="1">
        <f t="shared" si="41"/>
        <v>-17235</v>
      </c>
      <c r="E474" s="164">
        <f>Summary_NEL!E474</f>
        <v>421454.91712262883</v>
      </c>
      <c r="F474" s="1">
        <f t="shared" si="42"/>
        <v>-563.31700000000001</v>
      </c>
      <c r="G474" s="1">
        <v>0</v>
      </c>
      <c r="H474" s="41"/>
      <c r="I474" s="1"/>
      <c r="J474" s="1"/>
      <c r="K474" s="1"/>
      <c r="L474" s="1">
        <f t="shared" si="40"/>
        <v>430770.71770643839</v>
      </c>
      <c r="M474" s="46"/>
      <c r="N474" s="1"/>
    </row>
    <row r="475" spans="1:14" x14ac:dyDescent="0.2">
      <c r="A475" s="202">
        <f t="shared" si="38"/>
        <v>2047</v>
      </c>
      <c r="B475" s="202">
        <f t="shared" si="39"/>
        <v>5</v>
      </c>
      <c r="C475" s="1">
        <f t="shared" si="39"/>
        <v>31220.485602283428</v>
      </c>
      <c r="D475" s="1">
        <f t="shared" si="41"/>
        <v>-20115</v>
      </c>
      <c r="E475" s="164">
        <f>Summary_NEL!E475</f>
        <v>453833.89890478266</v>
      </c>
      <c r="F475" s="1">
        <f t="shared" si="42"/>
        <v>-547.91300000000001</v>
      </c>
      <c r="G475" s="1">
        <v>0</v>
      </c>
      <c r="H475" s="41"/>
      <c r="I475" s="1"/>
      <c r="J475" s="1"/>
      <c r="K475" s="1"/>
      <c r="L475" s="1">
        <f t="shared" si="40"/>
        <v>464391.4715070661</v>
      </c>
      <c r="M475" s="46"/>
      <c r="N475" s="1"/>
    </row>
    <row r="476" spans="1:14" x14ac:dyDescent="0.2">
      <c r="A476" s="202">
        <f t="shared" si="38"/>
        <v>2047</v>
      </c>
      <c r="B476" s="202">
        <f t="shared" si="39"/>
        <v>6</v>
      </c>
      <c r="C476" s="1">
        <f t="shared" si="39"/>
        <v>34478.495625768541</v>
      </c>
      <c r="D476" s="1">
        <f t="shared" si="41"/>
        <v>-21060</v>
      </c>
      <c r="E476" s="164">
        <f>Summary_NEL!E476</f>
        <v>468304.25714244478</v>
      </c>
      <c r="F476" s="1">
        <f t="shared" si="42"/>
        <v>-531.08699999999999</v>
      </c>
      <c r="G476" s="1">
        <v>0</v>
      </c>
      <c r="H476" s="41"/>
      <c r="I476" s="1"/>
      <c r="J476" s="1"/>
      <c r="K476" s="1"/>
      <c r="L476" s="1">
        <f t="shared" si="40"/>
        <v>481191.66576821334</v>
      </c>
      <c r="M476" s="46"/>
      <c r="N476" s="1"/>
    </row>
    <row r="477" spans="1:14" x14ac:dyDescent="0.2">
      <c r="A477" s="202">
        <f t="shared" si="38"/>
        <v>2047</v>
      </c>
      <c r="B477" s="202">
        <f t="shared" si="39"/>
        <v>7</v>
      </c>
      <c r="C477" s="1">
        <f t="shared" si="39"/>
        <v>38110.422864528824</v>
      </c>
      <c r="D477" s="1">
        <f t="shared" si="41"/>
        <v>-22140</v>
      </c>
      <c r="E477" s="164">
        <f>Summary_NEL!E477</f>
        <v>479659.0576302688</v>
      </c>
      <c r="F477" s="1">
        <f t="shared" si="42"/>
        <v>-540.61865999999998</v>
      </c>
      <c r="G477" s="1">
        <v>0</v>
      </c>
      <c r="H477" s="41"/>
      <c r="I477" s="1"/>
      <c r="J477" s="1"/>
      <c r="K477" s="1"/>
      <c r="L477" s="1">
        <f t="shared" si="40"/>
        <v>495088.86183479766</v>
      </c>
      <c r="M477" s="46"/>
      <c r="N477" s="1"/>
    </row>
    <row r="478" spans="1:14" x14ac:dyDescent="0.2">
      <c r="A478" s="202">
        <f t="shared" si="38"/>
        <v>2047</v>
      </c>
      <c r="B478" s="202">
        <f t="shared" si="39"/>
        <v>8</v>
      </c>
      <c r="C478" s="1">
        <f t="shared" si="39"/>
        <v>36628.734347573642</v>
      </c>
      <c r="D478" s="1">
        <f t="shared" si="41"/>
        <v>-22815</v>
      </c>
      <c r="E478" s="164">
        <f>Summary_NEL!E478</f>
        <v>478707.62102860876</v>
      </c>
      <c r="F478" s="1">
        <f t="shared" si="42"/>
        <v>-502.01190000000003</v>
      </c>
      <c r="G478" s="1">
        <v>0</v>
      </c>
      <c r="H478" s="41"/>
      <c r="I478" s="66"/>
      <c r="J478" s="66"/>
      <c r="K478" s="66"/>
      <c r="L478" s="1">
        <f t="shared" si="40"/>
        <v>492019.34347618243</v>
      </c>
      <c r="M478" s="46"/>
      <c r="N478" s="1"/>
    </row>
    <row r="479" spans="1:14" x14ac:dyDescent="0.2">
      <c r="A479" s="202">
        <f t="shared" si="38"/>
        <v>2047</v>
      </c>
      <c r="B479" s="202">
        <f t="shared" si="39"/>
        <v>9</v>
      </c>
      <c r="C479" s="1">
        <f t="shared" si="39"/>
        <v>30323.158615980603</v>
      </c>
      <c r="D479" s="1">
        <f t="shared" si="41"/>
        <v>-21060</v>
      </c>
      <c r="E479" s="164">
        <f>Summary_NEL!E479</f>
        <v>462595.32314868469</v>
      </c>
      <c r="F479" s="1">
        <f t="shared" si="42"/>
        <v>-500.28677999999996</v>
      </c>
      <c r="G479" s="1">
        <v>0</v>
      </c>
      <c r="H479" s="41"/>
      <c r="I479" s="1"/>
      <c r="J479" s="1"/>
      <c r="K479" s="1"/>
      <c r="L479" s="1">
        <f t="shared" si="40"/>
        <v>471358.19498466526</v>
      </c>
      <c r="M479" s="46"/>
      <c r="N479" s="1"/>
    </row>
    <row r="480" spans="1:14" x14ac:dyDescent="0.2">
      <c r="A480" s="202">
        <f t="shared" si="38"/>
        <v>2047</v>
      </c>
      <c r="B480" s="202">
        <f t="shared" si="39"/>
        <v>10</v>
      </c>
      <c r="C480" s="1">
        <f t="shared" si="39"/>
        <v>28834.526563630658</v>
      </c>
      <c r="D480" s="1">
        <f t="shared" si="41"/>
        <v>-19395</v>
      </c>
      <c r="E480" s="164">
        <f>Summary_NEL!E480</f>
        <v>439386.80584315228</v>
      </c>
      <c r="F480" s="1">
        <f t="shared" si="42"/>
        <v>-455.32223999999997</v>
      </c>
      <c r="G480" s="1">
        <v>0</v>
      </c>
      <c r="H480" s="41"/>
      <c r="I480" s="1"/>
      <c r="J480" s="1"/>
      <c r="K480" s="1"/>
      <c r="L480" s="1">
        <f t="shared" si="40"/>
        <v>448371.01016678294</v>
      </c>
      <c r="M480" s="46"/>
      <c r="N480" s="1"/>
    </row>
    <row r="481" spans="1:14" x14ac:dyDescent="0.2">
      <c r="A481" s="202">
        <f t="shared" si="38"/>
        <v>2047</v>
      </c>
      <c r="B481" s="202">
        <f t="shared" si="39"/>
        <v>11</v>
      </c>
      <c r="C481" s="1">
        <f t="shared" si="39"/>
        <v>22329.569618042784</v>
      </c>
      <c r="D481" s="1">
        <f t="shared" si="41"/>
        <v>-16560</v>
      </c>
      <c r="E481" s="164">
        <f>Summary_NEL!E481</f>
        <v>412661.66646241973</v>
      </c>
      <c r="F481" s="1">
        <f t="shared" si="42"/>
        <v>-453.79331999999999</v>
      </c>
      <c r="G481" s="1">
        <v>0</v>
      </c>
      <c r="H481" s="41"/>
      <c r="I481" s="1"/>
      <c r="J481" s="1"/>
      <c r="K481" s="1"/>
      <c r="L481" s="1">
        <f t="shared" si="40"/>
        <v>417977.44276046252</v>
      </c>
      <c r="M481" s="46"/>
      <c r="N481" s="1"/>
    </row>
    <row r="482" spans="1:14" x14ac:dyDescent="0.2">
      <c r="A482" s="202">
        <f t="shared" si="38"/>
        <v>2047</v>
      </c>
      <c r="B482" s="202">
        <f t="shared" si="39"/>
        <v>12</v>
      </c>
      <c r="C482" s="1">
        <f t="shared" si="39"/>
        <v>23662.218185135222</v>
      </c>
      <c r="D482" s="1">
        <f t="shared" si="41"/>
        <v>-16110</v>
      </c>
      <c r="E482" s="164">
        <f>Summary_NEL!E482</f>
        <v>422509.05182353297</v>
      </c>
      <c r="F482" s="1">
        <f t="shared" si="42"/>
        <v>-594.61800000000005</v>
      </c>
      <c r="G482" s="1">
        <v>0</v>
      </c>
      <c r="H482" s="41"/>
      <c r="I482" s="1"/>
      <c r="J482" s="1"/>
      <c r="K482" s="1"/>
      <c r="L482" s="1">
        <f t="shared" si="40"/>
        <v>429466.65200866817</v>
      </c>
      <c r="M482" s="46"/>
      <c r="N482" s="1"/>
    </row>
    <row r="483" spans="1:14" x14ac:dyDescent="0.2">
      <c r="A483" s="202">
        <f t="shared" si="38"/>
        <v>2048</v>
      </c>
      <c r="B483" s="202">
        <f t="shared" si="39"/>
        <v>1</v>
      </c>
      <c r="C483" s="1">
        <f t="shared" si="39"/>
        <v>23340.944582995049</v>
      </c>
      <c r="D483" s="1">
        <f t="shared" si="41"/>
        <v>-16110</v>
      </c>
      <c r="E483" s="164">
        <f>Summary_NEL!E483</f>
        <v>447132.76488911244</v>
      </c>
      <c r="F483" s="1">
        <f t="shared" si="42"/>
        <v>-495.65699999999998</v>
      </c>
      <c r="G483" s="1">
        <v>0</v>
      </c>
      <c r="H483" s="41"/>
      <c r="I483" s="1"/>
      <c r="J483" s="1"/>
      <c r="K483" s="1"/>
      <c r="L483" s="1">
        <f t="shared" si="40"/>
        <v>453868.05247210746</v>
      </c>
      <c r="M483" s="46"/>
      <c r="N483" s="1"/>
    </row>
    <row r="484" spans="1:14" x14ac:dyDescent="0.2">
      <c r="A484" s="202">
        <f t="shared" si="38"/>
        <v>2048</v>
      </c>
      <c r="B484" s="202">
        <f t="shared" si="39"/>
        <v>2</v>
      </c>
      <c r="C484" s="1">
        <f t="shared" si="39"/>
        <v>22739.748878523555</v>
      </c>
      <c r="D484" s="1">
        <f t="shared" si="41"/>
        <v>-15615</v>
      </c>
      <c r="E484" s="164">
        <f>Summary_NEL!E484</f>
        <v>419495.34816585545</v>
      </c>
      <c r="F484" s="1">
        <f t="shared" si="42"/>
        <v>-262.108</v>
      </c>
      <c r="G484" s="1">
        <v>0</v>
      </c>
      <c r="H484" s="41"/>
      <c r="I484" s="1"/>
      <c r="J484" s="1"/>
      <c r="K484" s="1"/>
      <c r="L484" s="1">
        <f t="shared" si="40"/>
        <v>426357.98904437898</v>
      </c>
      <c r="M484" s="46"/>
      <c r="N484" s="1"/>
    </row>
    <row r="485" spans="1:14" x14ac:dyDescent="0.2">
      <c r="A485" s="202">
        <f t="shared" si="38"/>
        <v>2048</v>
      </c>
      <c r="B485" s="202">
        <f t="shared" si="39"/>
        <v>3</v>
      </c>
      <c r="C485" s="1">
        <f t="shared" si="39"/>
        <v>26029.301009933981</v>
      </c>
      <c r="D485" s="1">
        <f t="shared" si="41"/>
        <v>-17100</v>
      </c>
      <c r="E485" s="164">
        <f>Summary_NEL!E485</f>
        <v>421248.12438740785</v>
      </c>
      <c r="F485" s="1">
        <f t="shared" si="42"/>
        <v>-399.06799999999998</v>
      </c>
      <c r="G485" s="1">
        <v>0</v>
      </c>
      <c r="H485" s="41"/>
      <c r="I485" s="1"/>
      <c r="J485" s="1"/>
      <c r="K485" s="1"/>
      <c r="L485" s="1">
        <f t="shared" si="40"/>
        <v>429778.35739734181</v>
      </c>
      <c r="M485" s="46"/>
      <c r="N485" s="1"/>
    </row>
    <row r="486" spans="1:14" x14ac:dyDescent="0.2">
      <c r="A486" s="202">
        <f t="shared" si="38"/>
        <v>2048</v>
      </c>
      <c r="B486" s="202">
        <f t="shared" si="39"/>
        <v>4</v>
      </c>
      <c r="C486" s="1">
        <f t="shared" si="39"/>
        <v>27114.117583809515</v>
      </c>
      <c r="D486" s="1">
        <f t="shared" si="41"/>
        <v>-17235</v>
      </c>
      <c r="E486" s="164">
        <f>Summary_NEL!E486</f>
        <v>425648.67061189638</v>
      </c>
      <c r="F486" s="1">
        <f t="shared" si="42"/>
        <v>-563.31700000000001</v>
      </c>
      <c r="G486" s="1">
        <v>0</v>
      </c>
      <c r="H486" s="41"/>
      <c r="I486" s="1"/>
      <c r="J486" s="1"/>
      <c r="K486" s="1"/>
      <c r="L486" s="1">
        <f t="shared" si="40"/>
        <v>434964.47119570593</v>
      </c>
      <c r="M486" s="46"/>
      <c r="N486" s="1"/>
    </row>
    <row r="487" spans="1:14" x14ac:dyDescent="0.2">
      <c r="A487" s="202">
        <f t="shared" si="38"/>
        <v>2048</v>
      </c>
      <c r="B487" s="202">
        <f t="shared" si="39"/>
        <v>5</v>
      </c>
      <c r="C487" s="1">
        <f t="shared" si="39"/>
        <v>31220.485602283428</v>
      </c>
      <c r="D487" s="1">
        <f t="shared" si="41"/>
        <v>-20115</v>
      </c>
      <c r="E487" s="164">
        <f>Summary_NEL!E487</f>
        <v>457981.04492872278</v>
      </c>
      <c r="F487" s="1">
        <f t="shared" si="42"/>
        <v>-547.91300000000001</v>
      </c>
      <c r="G487" s="1">
        <v>0</v>
      </c>
      <c r="H487" s="41"/>
      <c r="I487" s="1"/>
      <c r="J487" s="1"/>
      <c r="K487" s="1"/>
      <c r="L487" s="1">
        <f t="shared" si="40"/>
        <v>468538.61753100622</v>
      </c>
      <c r="M487" s="46"/>
      <c r="N487" s="1"/>
    </row>
    <row r="488" spans="1:14" x14ac:dyDescent="0.2">
      <c r="A488" s="202">
        <f t="shared" si="38"/>
        <v>2048</v>
      </c>
      <c r="B488" s="202">
        <f t="shared" si="39"/>
        <v>6</v>
      </c>
      <c r="C488" s="1">
        <f t="shared" si="39"/>
        <v>34478.495625768541</v>
      </c>
      <c r="D488" s="1">
        <f t="shared" si="41"/>
        <v>-21060</v>
      </c>
      <c r="E488" s="164">
        <f>Summary_NEL!E488</f>
        <v>472497.45363603253</v>
      </c>
      <c r="F488" s="1">
        <f t="shared" si="42"/>
        <v>-531.08699999999999</v>
      </c>
      <c r="G488" s="1">
        <v>0</v>
      </c>
      <c r="H488" s="41"/>
      <c r="I488" s="1"/>
      <c r="J488" s="1"/>
      <c r="K488" s="1"/>
      <c r="L488" s="1">
        <f t="shared" si="40"/>
        <v>485384.86226180108</v>
      </c>
      <c r="M488" s="46"/>
      <c r="N488" s="1"/>
    </row>
    <row r="489" spans="1:14" x14ac:dyDescent="0.2">
      <c r="A489" s="202">
        <f t="shared" si="38"/>
        <v>2048</v>
      </c>
      <c r="B489" s="202">
        <f t="shared" si="39"/>
        <v>7</v>
      </c>
      <c r="C489" s="1">
        <f t="shared" si="39"/>
        <v>38110.422864528824</v>
      </c>
      <c r="D489" s="1">
        <f t="shared" si="41"/>
        <v>-22140</v>
      </c>
      <c r="E489" s="164">
        <f>Summary_NEL!E489</f>
        <v>483889.87281071517</v>
      </c>
      <c r="F489" s="1">
        <f t="shared" si="42"/>
        <v>-540.61865999999998</v>
      </c>
      <c r="G489" s="1">
        <v>0</v>
      </c>
      <c r="H489" s="41"/>
      <c r="I489" s="1"/>
      <c r="J489" s="1"/>
      <c r="K489" s="1"/>
      <c r="L489" s="1">
        <f t="shared" si="40"/>
        <v>499319.67701524403</v>
      </c>
      <c r="M489" s="46"/>
      <c r="N489" s="1"/>
    </row>
    <row r="490" spans="1:14" x14ac:dyDescent="0.2">
      <c r="A490" s="202">
        <f t="shared" si="38"/>
        <v>2048</v>
      </c>
      <c r="B490" s="202">
        <f t="shared" si="39"/>
        <v>8</v>
      </c>
      <c r="C490" s="1">
        <f t="shared" si="39"/>
        <v>36628.734347573642</v>
      </c>
      <c r="D490" s="1">
        <f t="shared" si="41"/>
        <v>-22815</v>
      </c>
      <c r="E490" s="164">
        <f>Summary_NEL!E490</f>
        <v>482931.05743589706</v>
      </c>
      <c r="F490" s="1">
        <f t="shared" si="42"/>
        <v>-502.01190000000003</v>
      </c>
      <c r="G490" s="1">
        <v>0</v>
      </c>
      <c r="H490" s="41"/>
      <c r="I490" s="66"/>
      <c r="J490" s="66"/>
      <c r="K490" s="66"/>
      <c r="L490" s="1">
        <f t="shared" si="40"/>
        <v>496242.77988347074</v>
      </c>
      <c r="M490" s="46"/>
      <c r="N490" s="1"/>
    </row>
    <row r="491" spans="1:14" x14ac:dyDescent="0.2">
      <c r="A491" s="202">
        <f t="shared" si="38"/>
        <v>2048</v>
      </c>
      <c r="B491" s="202">
        <f t="shared" si="39"/>
        <v>9</v>
      </c>
      <c r="C491" s="1">
        <f t="shared" si="39"/>
        <v>30323.158615980603</v>
      </c>
      <c r="D491" s="1">
        <f t="shared" si="41"/>
        <v>-21060</v>
      </c>
      <c r="E491" s="164">
        <f>Summary_NEL!E491</f>
        <v>466868.34321435902</v>
      </c>
      <c r="F491" s="1">
        <f t="shared" si="42"/>
        <v>-500.28677999999996</v>
      </c>
      <c r="G491" s="1">
        <v>0</v>
      </c>
      <c r="H491" s="41"/>
      <c r="I491" s="1"/>
      <c r="J491" s="1"/>
      <c r="K491" s="1"/>
      <c r="L491" s="1">
        <f t="shared" si="40"/>
        <v>475631.21505033958</v>
      </c>
      <c r="M491" s="46"/>
      <c r="N491" s="1"/>
    </row>
    <row r="492" spans="1:14" x14ac:dyDescent="0.2">
      <c r="A492" s="202">
        <f t="shared" si="38"/>
        <v>2048</v>
      </c>
      <c r="B492" s="202">
        <f t="shared" si="39"/>
        <v>10</v>
      </c>
      <c r="C492" s="1">
        <f t="shared" si="39"/>
        <v>28834.526563630658</v>
      </c>
      <c r="D492" s="1">
        <f t="shared" si="41"/>
        <v>-19395</v>
      </c>
      <c r="E492" s="164">
        <f>Summary_NEL!E492</f>
        <v>443772.01188628213</v>
      </c>
      <c r="F492" s="1">
        <f t="shared" si="42"/>
        <v>-455.32223999999997</v>
      </c>
      <c r="G492" s="1">
        <v>0</v>
      </c>
      <c r="H492" s="41"/>
      <c r="I492" s="1"/>
      <c r="J492" s="1"/>
      <c r="K492" s="1"/>
      <c r="L492" s="1">
        <f t="shared" si="40"/>
        <v>452756.21620991279</v>
      </c>
      <c r="M492" s="46"/>
      <c r="N492" s="1"/>
    </row>
    <row r="493" spans="1:14" x14ac:dyDescent="0.2">
      <c r="A493" s="202">
        <f t="shared" si="38"/>
        <v>2048</v>
      </c>
      <c r="B493" s="202">
        <f t="shared" si="39"/>
        <v>11</v>
      </c>
      <c r="C493" s="1">
        <f t="shared" si="39"/>
        <v>22329.569618042784</v>
      </c>
      <c r="D493" s="1">
        <f t="shared" si="41"/>
        <v>-16560</v>
      </c>
      <c r="E493" s="164">
        <f>Summary_NEL!E493</f>
        <v>417279.04118139204</v>
      </c>
      <c r="F493" s="1">
        <f t="shared" si="42"/>
        <v>-453.79331999999999</v>
      </c>
      <c r="G493" s="1">
        <v>0</v>
      </c>
      <c r="H493" s="41"/>
      <c r="I493" s="1"/>
      <c r="J493" s="1"/>
      <c r="K493" s="1"/>
      <c r="L493" s="1">
        <f t="shared" si="40"/>
        <v>422594.81747943483</v>
      </c>
      <c r="M493" s="46"/>
      <c r="N493" s="1"/>
    </row>
    <row r="494" spans="1:14" x14ac:dyDescent="0.2">
      <c r="A494" s="202">
        <f t="shared" si="38"/>
        <v>2048</v>
      </c>
      <c r="B494" s="202">
        <f t="shared" si="39"/>
        <v>12</v>
      </c>
      <c r="C494" s="1">
        <f t="shared" si="39"/>
        <v>23662.218185135222</v>
      </c>
      <c r="D494" s="1">
        <f t="shared" si="41"/>
        <v>-16110</v>
      </c>
      <c r="E494" s="164">
        <f>Summary_NEL!E494</f>
        <v>427261.54367791512</v>
      </c>
      <c r="F494" s="1">
        <f t="shared" si="42"/>
        <v>-594.61800000000005</v>
      </c>
      <c r="G494" s="1">
        <v>0</v>
      </c>
      <c r="H494" s="41"/>
      <c r="I494" s="1"/>
      <c r="J494" s="1"/>
      <c r="K494" s="1"/>
      <c r="L494" s="1">
        <f t="shared" si="40"/>
        <v>434219.14386305033</v>
      </c>
      <c r="M494" s="46"/>
      <c r="N494" s="1"/>
    </row>
    <row r="495" spans="1:14" x14ac:dyDescent="0.2">
      <c r="A495" s="202">
        <f t="shared" si="38"/>
        <v>2049</v>
      </c>
      <c r="B495" s="202">
        <f t="shared" si="39"/>
        <v>1</v>
      </c>
      <c r="C495" s="1">
        <f t="shared" si="39"/>
        <v>23340.944582995049</v>
      </c>
      <c r="D495" s="1">
        <f t="shared" si="41"/>
        <v>-16110</v>
      </c>
      <c r="E495" s="164">
        <f>Summary_NEL!E495</f>
        <v>451512.7689682059</v>
      </c>
      <c r="F495" s="1">
        <f t="shared" si="42"/>
        <v>-495.65699999999998</v>
      </c>
      <c r="G495" s="1">
        <v>0</v>
      </c>
      <c r="H495" s="41"/>
      <c r="I495" s="1"/>
      <c r="J495" s="1"/>
      <c r="K495" s="1"/>
      <c r="L495" s="1">
        <f t="shared" si="40"/>
        <v>458248.05655120092</v>
      </c>
      <c r="M495" s="46"/>
      <c r="N495" s="1"/>
    </row>
    <row r="496" spans="1:14" x14ac:dyDescent="0.2">
      <c r="A496" s="202">
        <f t="shared" si="38"/>
        <v>2049</v>
      </c>
      <c r="B496" s="202">
        <f t="shared" si="39"/>
        <v>2</v>
      </c>
      <c r="C496" s="1">
        <f t="shared" si="39"/>
        <v>22739.748878523555</v>
      </c>
      <c r="D496" s="1">
        <f t="shared" si="41"/>
        <v>-15615</v>
      </c>
      <c r="E496" s="164">
        <f>Summary_NEL!E496</f>
        <v>423862.54581323732</v>
      </c>
      <c r="F496" s="1">
        <f t="shared" si="42"/>
        <v>-262.108</v>
      </c>
      <c r="G496" s="1">
        <v>0</v>
      </c>
      <c r="H496" s="41"/>
      <c r="I496" s="1"/>
      <c r="J496" s="1"/>
      <c r="K496" s="1"/>
      <c r="L496" s="1">
        <f t="shared" si="40"/>
        <v>430725.18669176084</v>
      </c>
      <c r="M496" s="46"/>
      <c r="N496" s="1"/>
    </row>
    <row r="497" spans="1:14" x14ac:dyDescent="0.2">
      <c r="A497" s="202">
        <f t="shared" si="38"/>
        <v>2049</v>
      </c>
      <c r="B497" s="202">
        <f t="shared" si="39"/>
        <v>3</v>
      </c>
      <c r="C497" s="1">
        <f t="shared" si="39"/>
        <v>26029.301009933981</v>
      </c>
      <c r="D497" s="1">
        <f t="shared" si="41"/>
        <v>-17100</v>
      </c>
      <c r="E497" s="164">
        <f>Summary_NEL!E497</f>
        <v>425545.10616519779</v>
      </c>
      <c r="F497" s="1">
        <f t="shared" si="42"/>
        <v>-399.06799999999998</v>
      </c>
      <c r="G497" s="1">
        <v>0</v>
      </c>
      <c r="H497" s="41"/>
      <c r="I497" s="1"/>
      <c r="J497" s="1"/>
      <c r="K497" s="1"/>
      <c r="L497" s="1">
        <f t="shared" si="40"/>
        <v>434075.33917513175</v>
      </c>
      <c r="M497" s="46"/>
      <c r="N497" s="1"/>
    </row>
    <row r="498" spans="1:14" x14ac:dyDescent="0.2">
      <c r="A498" s="202">
        <f t="shared" si="38"/>
        <v>2049</v>
      </c>
      <c r="B498" s="202">
        <f t="shared" si="39"/>
        <v>4</v>
      </c>
      <c r="C498" s="1">
        <f t="shared" si="39"/>
        <v>27114.117583809515</v>
      </c>
      <c r="D498" s="1">
        <f t="shared" si="41"/>
        <v>-17235</v>
      </c>
      <c r="E498" s="164">
        <f>Summary_NEL!E498</f>
        <v>429884.15470535005</v>
      </c>
      <c r="F498" s="1">
        <f t="shared" si="42"/>
        <v>-563.31700000000001</v>
      </c>
      <c r="G498" s="1">
        <v>0</v>
      </c>
      <c r="H498" s="41"/>
      <c r="I498" s="1"/>
      <c r="J498" s="1"/>
      <c r="K498" s="1"/>
      <c r="L498" s="1">
        <f t="shared" si="40"/>
        <v>439199.95528915961</v>
      </c>
      <c r="M498" s="46"/>
      <c r="N498" s="1"/>
    </row>
    <row r="499" spans="1:14" x14ac:dyDescent="0.2">
      <c r="A499" s="202">
        <f t="shared" si="38"/>
        <v>2049</v>
      </c>
      <c r="B499" s="202">
        <f t="shared" si="39"/>
        <v>5</v>
      </c>
      <c r="C499" s="1">
        <f t="shared" si="39"/>
        <v>31220.485602283428</v>
      </c>
      <c r="D499" s="1">
        <f t="shared" si="41"/>
        <v>-20115</v>
      </c>
      <c r="E499" s="164">
        <f>Summary_NEL!E499</f>
        <v>462166.08768136782</v>
      </c>
      <c r="F499" s="1">
        <f t="shared" si="42"/>
        <v>-547.91300000000001</v>
      </c>
      <c r="G499" s="1">
        <v>0</v>
      </c>
      <c r="H499" s="41"/>
      <c r="I499" s="1"/>
      <c r="J499" s="1"/>
      <c r="K499" s="1"/>
      <c r="L499" s="1">
        <f t="shared" si="40"/>
        <v>472723.66028365126</v>
      </c>
      <c r="M499" s="46"/>
      <c r="N499" s="1"/>
    </row>
    <row r="500" spans="1:14" x14ac:dyDescent="0.2">
      <c r="A500" s="202">
        <f t="shared" si="38"/>
        <v>2049</v>
      </c>
      <c r="B500" s="202">
        <f t="shared" si="39"/>
        <v>6</v>
      </c>
      <c r="C500" s="1">
        <f t="shared" si="39"/>
        <v>34478.495625768541</v>
      </c>
      <c r="D500" s="1">
        <f t="shared" si="41"/>
        <v>-21060</v>
      </c>
      <c r="E500" s="164">
        <f>Summary_NEL!E500</f>
        <v>476728.196012592</v>
      </c>
      <c r="F500" s="1">
        <f t="shared" si="42"/>
        <v>-531.08699999999999</v>
      </c>
      <c r="G500" s="1">
        <v>0</v>
      </c>
      <c r="H500" s="41"/>
      <c r="I500" s="1"/>
      <c r="J500" s="1"/>
      <c r="K500" s="1"/>
      <c r="L500" s="1">
        <f t="shared" si="40"/>
        <v>489615.60463836056</v>
      </c>
      <c r="M500" s="46"/>
      <c r="N500" s="1"/>
    </row>
    <row r="501" spans="1:14" x14ac:dyDescent="0.2">
      <c r="A501" s="202">
        <f t="shared" si="38"/>
        <v>2049</v>
      </c>
      <c r="B501" s="202">
        <f t="shared" si="39"/>
        <v>7</v>
      </c>
      <c r="C501" s="1">
        <f t="shared" si="39"/>
        <v>38110.422864528824</v>
      </c>
      <c r="D501" s="1">
        <f t="shared" si="41"/>
        <v>-22140</v>
      </c>
      <c r="E501" s="164">
        <f>Summary_NEL!E501</f>
        <v>488158.00574177282</v>
      </c>
      <c r="F501" s="1">
        <f t="shared" si="42"/>
        <v>-540.61865999999998</v>
      </c>
      <c r="G501" s="1">
        <v>0</v>
      </c>
      <c r="H501" s="41"/>
      <c r="I501" s="1"/>
      <c r="J501" s="1"/>
      <c r="K501" s="1"/>
      <c r="L501" s="1">
        <f t="shared" si="40"/>
        <v>503587.80994630168</v>
      </c>
      <c r="M501" s="46"/>
      <c r="N501" s="1"/>
    </row>
    <row r="502" spans="1:14" x14ac:dyDescent="0.2">
      <c r="A502" s="202">
        <f t="shared" si="38"/>
        <v>2049</v>
      </c>
      <c r="B502" s="202">
        <f t="shared" si="39"/>
        <v>8</v>
      </c>
      <c r="C502" s="1">
        <f t="shared" si="39"/>
        <v>36628.734347573642</v>
      </c>
      <c r="D502" s="1">
        <f t="shared" si="41"/>
        <v>-22815</v>
      </c>
      <c r="E502" s="164">
        <f>Summary_NEL!E502</f>
        <v>487191.75544985896</v>
      </c>
      <c r="F502" s="1">
        <f t="shared" si="42"/>
        <v>-502.01190000000003</v>
      </c>
      <c r="G502" s="1">
        <v>0</v>
      </c>
      <c r="H502" s="41"/>
      <c r="I502" s="66"/>
      <c r="J502" s="66"/>
      <c r="K502" s="66"/>
      <c r="L502" s="1">
        <f t="shared" si="40"/>
        <v>500503.47789743263</v>
      </c>
      <c r="M502" s="46"/>
      <c r="N502" s="1"/>
    </row>
    <row r="503" spans="1:14" x14ac:dyDescent="0.2">
      <c r="A503" s="202">
        <f t="shared" si="38"/>
        <v>2049</v>
      </c>
      <c r="B503" s="202">
        <f t="shared" si="39"/>
        <v>9</v>
      </c>
      <c r="C503" s="1">
        <f t="shared" si="39"/>
        <v>30323.158615980603</v>
      </c>
      <c r="D503" s="1">
        <f t="shared" si="41"/>
        <v>-21060</v>
      </c>
      <c r="E503" s="164">
        <f>Summary_NEL!E503</f>
        <v>471180.83341638785</v>
      </c>
      <c r="F503" s="1">
        <f t="shared" si="42"/>
        <v>-500.28677999999996</v>
      </c>
      <c r="G503" s="1">
        <v>0</v>
      </c>
      <c r="H503" s="41"/>
      <c r="I503" s="1"/>
      <c r="J503" s="1"/>
      <c r="K503" s="1"/>
      <c r="L503" s="1">
        <f t="shared" si="40"/>
        <v>479943.70525236841</v>
      </c>
      <c r="M503" s="46"/>
      <c r="N503" s="1"/>
    </row>
    <row r="504" spans="1:14" x14ac:dyDescent="0.2">
      <c r="A504" s="202">
        <f t="shared" si="38"/>
        <v>2049</v>
      </c>
      <c r="B504" s="202">
        <f t="shared" si="39"/>
        <v>10</v>
      </c>
      <c r="C504" s="1">
        <f t="shared" si="39"/>
        <v>28834.526563630658</v>
      </c>
      <c r="D504" s="1">
        <f t="shared" si="41"/>
        <v>-19395</v>
      </c>
      <c r="E504" s="164">
        <f>Summary_NEL!E504</f>
        <v>448200.98354045209</v>
      </c>
      <c r="F504" s="1">
        <f t="shared" si="42"/>
        <v>-455.32223999999997</v>
      </c>
      <c r="G504" s="1">
        <v>0</v>
      </c>
      <c r="H504" s="41"/>
      <c r="I504" s="1"/>
      <c r="J504" s="1"/>
      <c r="K504" s="1"/>
      <c r="L504" s="1">
        <f t="shared" si="40"/>
        <v>457185.18786408275</v>
      </c>
      <c r="M504" s="46"/>
      <c r="N504" s="1"/>
    </row>
    <row r="505" spans="1:14" x14ac:dyDescent="0.2">
      <c r="A505" s="202">
        <f t="shared" si="38"/>
        <v>2049</v>
      </c>
      <c r="B505" s="202">
        <f t="shared" si="39"/>
        <v>11</v>
      </c>
      <c r="C505" s="1">
        <f t="shared" si="39"/>
        <v>22329.569618042784</v>
      </c>
      <c r="D505" s="1">
        <f t="shared" si="41"/>
        <v>-16560</v>
      </c>
      <c r="E505" s="164">
        <f>Summary_NEL!E505</f>
        <v>421948.08086231287</v>
      </c>
      <c r="F505" s="1">
        <f t="shared" si="42"/>
        <v>-453.79331999999999</v>
      </c>
      <c r="G505" s="1">
        <v>0</v>
      </c>
      <c r="H505" s="41"/>
      <c r="I505" s="1"/>
      <c r="J505" s="1"/>
      <c r="K505" s="1"/>
      <c r="L505" s="1">
        <f t="shared" si="40"/>
        <v>427263.85716035566</v>
      </c>
      <c r="M505" s="46"/>
      <c r="N505" s="1"/>
    </row>
    <row r="506" spans="1:14" x14ac:dyDescent="0.2">
      <c r="A506" s="202">
        <f t="shared" si="38"/>
        <v>2049</v>
      </c>
      <c r="B506" s="202">
        <f t="shared" si="39"/>
        <v>12</v>
      </c>
      <c r="C506" s="1">
        <f t="shared" si="39"/>
        <v>23662.218185135222</v>
      </c>
      <c r="D506" s="1">
        <f t="shared" si="41"/>
        <v>-16110</v>
      </c>
      <c r="E506" s="164">
        <f>Summary_NEL!E506</f>
        <v>432067.49279842799</v>
      </c>
      <c r="F506" s="1">
        <f t="shared" si="42"/>
        <v>-594.61800000000005</v>
      </c>
      <c r="G506" s="1">
        <v>0</v>
      </c>
      <c r="H506" s="41"/>
      <c r="I506" s="1"/>
      <c r="J506" s="1"/>
      <c r="K506" s="1"/>
      <c r="L506" s="1">
        <f t="shared" si="40"/>
        <v>439025.0929835632</v>
      </c>
      <c r="M506" s="46"/>
      <c r="N506" s="1"/>
    </row>
    <row r="507" spans="1:14" x14ac:dyDescent="0.2">
      <c r="A507" s="202">
        <f t="shared" si="38"/>
        <v>2050</v>
      </c>
      <c r="B507" s="202">
        <f t="shared" si="39"/>
        <v>1</v>
      </c>
      <c r="C507" s="1">
        <f t="shared" si="39"/>
        <v>23340.944582995049</v>
      </c>
      <c r="D507" s="1">
        <f t="shared" si="41"/>
        <v>-16110</v>
      </c>
      <c r="E507" s="164">
        <f>Summary_NEL!E507</f>
        <v>455935.67850455799</v>
      </c>
      <c r="F507" s="1">
        <f t="shared" si="42"/>
        <v>-495.65699999999998</v>
      </c>
      <c r="G507" s="1">
        <v>0</v>
      </c>
      <c r="H507" s="41"/>
      <c r="I507" s="1"/>
      <c r="J507" s="1"/>
      <c r="K507" s="1"/>
      <c r="L507" s="1">
        <f t="shared" si="40"/>
        <v>462670.96608755301</v>
      </c>
      <c r="M507" s="46"/>
      <c r="N507" s="1"/>
    </row>
    <row r="508" spans="1:14" x14ac:dyDescent="0.2">
      <c r="A508" s="202">
        <f t="shared" si="38"/>
        <v>2050</v>
      </c>
      <c r="B508" s="202">
        <f t="shared" si="39"/>
        <v>2</v>
      </c>
      <c r="C508" s="1">
        <f t="shared" si="39"/>
        <v>22739.748878523555</v>
      </c>
      <c r="D508" s="1">
        <f t="shared" si="41"/>
        <v>-15615</v>
      </c>
      <c r="E508" s="164">
        <f>Summary_NEL!E508</f>
        <v>428275.2086019484</v>
      </c>
      <c r="F508" s="1">
        <f t="shared" si="42"/>
        <v>-262.108</v>
      </c>
      <c r="G508" s="1">
        <v>0</v>
      </c>
      <c r="H508" s="41"/>
      <c r="I508" s="1"/>
      <c r="J508" s="1"/>
      <c r="K508" s="1"/>
      <c r="L508" s="1">
        <f t="shared" si="40"/>
        <v>435137.84948047192</v>
      </c>
      <c r="M508" s="46"/>
      <c r="N508" s="1"/>
    </row>
    <row r="509" spans="1:14" x14ac:dyDescent="0.2">
      <c r="A509" s="202">
        <f t="shared" si="38"/>
        <v>2050</v>
      </c>
      <c r="B509" s="202">
        <f t="shared" si="39"/>
        <v>3</v>
      </c>
      <c r="C509" s="1">
        <f t="shared" si="39"/>
        <v>26029.301009933981</v>
      </c>
      <c r="D509" s="1">
        <f t="shared" si="41"/>
        <v>-17100</v>
      </c>
      <c r="E509" s="164">
        <f>Summary_NEL!E509</f>
        <v>429885.91971654288</v>
      </c>
      <c r="F509" s="1">
        <f t="shared" si="42"/>
        <v>-399.06799999999998</v>
      </c>
      <c r="G509" s="1">
        <v>0</v>
      </c>
      <c r="H509" s="41"/>
      <c r="I509" s="1"/>
      <c r="J509" s="1"/>
      <c r="K509" s="1"/>
      <c r="L509" s="1">
        <f t="shared" si="40"/>
        <v>438416.15272647684</v>
      </c>
      <c r="M509" s="46"/>
      <c r="N509" s="1"/>
    </row>
    <row r="510" spans="1:14" x14ac:dyDescent="0.2">
      <c r="A510" s="202">
        <f t="shared" si="38"/>
        <v>2050</v>
      </c>
      <c r="B510" s="202">
        <f t="shared" si="39"/>
        <v>4</v>
      </c>
      <c r="C510" s="1">
        <f t="shared" si="39"/>
        <v>27114.117583809515</v>
      </c>
      <c r="D510" s="1">
        <f t="shared" si="41"/>
        <v>-17235</v>
      </c>
      <c r="E510" s="164">
        <f>Summary_NEL!E510</f>
        <v>434161.78464993514</v>
      </c>
      <c r="F510" s="1">
        <f t="shared" si="42"/>
        <v>-563.31700000000001</v>
      </c>
      <c r="G510" s="1">
        <v>0</v>
      </c>
      <c r="H510" s="41"/>
      <c r="I510" s="1"/>
      <c r="J510" s="1"/>
      <c r="K510" s="1"/>
      <c r="L510" s="1">
        <f t="shared" si="40"/>
        <v>443477.5852337447</v>
      </c>
      <c r="M510" s="46"/>
      <c r="N510" s="1"/>
    </row>
    <row r="511" spans="1:14" x14ac:dyDescent="0.2">
      <c r="A511" s="202">
        <f t="shared" si="38"/>
        <v>2050</v>
      </c>
      <c r="B511" s="202">
        <f t="shared" si="39"/>
        <v>5</v>
      </c>
      <c r="C511" s="1">
        <f t="shared" si="39"/>
        <v>31220.485602283428</v>
      </c>
      <c r="D511" s="1">
        <f t="shared" si="41"/>
        <v>-20115</v>
      </c>
      <c r="E511" s="164">
        <f>Summary_NEL!E511</f>
        <v>466389.37346401461</v>
      </c>
      <c r="F511" s="1">
        <f t="shared" si="42"/>
        <v>-547.91300000000001</v>
      </c>
      <c r="G511" s="1">
        <v>0</v>
      </c>
      <c r="H511" s="41"/>
      <c r="I511" s="1"/>
      <c r="J511" s="1"/>
      <c r="K511" s="1"/>
      <c r="L511" s="1">
        <f t="shared" si="40"/>
        <v>476946.94606629806</v>
      </c>
      <c r="M511" s="46"/>
      <c r="N511" s="1"/>
    </row>
    <row r="512" spans="1:14" x14ac:dyDescent="0.2">
      <c r="A512" s="202">
        <f t="shared" si="38"/>
        <v>2050</v>
      </c>
      <c r="B512" s="202">
        <f t="shared" si="39"/>
        <v>6</v>
      </c>
      <c r="C512" s="1">
        <f t="shared" si="39"/>
        <v>34478.495625768541</v>
      </c>
      <c r="D512" s="1">
        <f t="shared" si="41"/>
        <v>-21060</v>
      </c>
      <c r="E512" s="164">
        <f>Summary_NEL!E512</f>
        <v>480996.8204579734</v>
      </c>
      <c r="F512" s="1">
        <f t="shared" si="42"/>
        <v>-531.08699999999999</v>
      </c>
      <c r="G512" s="1">
        <v>0</v>
      </c>
      <c r="H512" s="41"/>
      <c r="I512" s="1"/>
      <c r="J512" s="1"/>
      <c r="K512" s="1"/>
      <c r="L512" s="1">
        <f t="shared" si="40"/>
        <v>493884.22908374196</v>
      </c>
      <c r="M512" s="46"/>
      <c r="N512" s="1"/>
    </row>
    <row r="513" spans="1:14" x14ac:dyDescent="0.2">
      <c r="A513" s="202">
        <f t="shared" si="38"/>
        <v>2050</v>
      </c>
      <c r="B513" s="202">
        <f t="shared" si="39"/>
        <v>7</v>
      </c>
      <c r="C513" s="1">
        <f t="shared" si="39"/>
        <v>38110.422864528824</v>
      </c>
      <c r="D513" s="1">
        <f t="shared" si="41"/>
        <v>-22140</v>
      </c>
      <c r="E513" s="164">
        <f>Summary_NEL!E513</f>
        <v>492463.78558329662</v>
      </c>
      <c r="F513" s="1">
        <f t="shared" si="42"/>
        <v>-540.61865999999998</v>
      </c>
      <c r="G513" s="1">
        <v>0</v>
      </c>
      <c r="H513" s="41"/>
      <c r="I513" s="1"/>
      <c r="J513" s="1"/>
      <c r="K513" s="1"/>
      <c r="L513" s="1">
        <f t="shared" si="40"/>
        <v>507893.58978782548</v>
      </c>
      <c r="M513" s="46"/>
      <c r="N513" s="1"/>
    </row>
    <row r="514" spans="1:14" x14ac:dyDescent="0.2">
      <c r="A514" s="202">
        <f t="shared" si="38"/>
        <v>2050</v>
      </c>
      <c r="B514" s="202">
        <f t="shared" si="39"/>
        <v>8</v>
      </c>
      <c r="C514" s="1">
        <f t="shared" si="39"/>
        <v>36628.734347573642</v>
      </c>
      <c r="D514" s="1">
        <f t="shared" si="41"/>
        <v>-22815</v>
      </c>
      <c r="E514" s="164">
        <f>Summary_NEL!E514</f>
        <v>491490.04381400993</v>
      </c>
      <c r="F514" s="1">
        <f t="shared" si="42"/>
        <v>-502.01190000000003</v>
      </c>
      <c r="G514" s="1">
        <v>0</v>
      </c>
      <c r="H514" s="41"/>
      <c r="I514" s="66"/>
      <c r="J514" s="66"/>
      <c r="K514" s="66"/>
      <c r="L514" s="1">
        <f t="shared" si="40"/>
        <v>504801.7662615836</v>
      </c>
      <c r="M514" s="46"/>
      <c r="N514" s="1"/>
    </row>
    <row r="515" spans="1:14" x14ac:dyDescent="0.2">
      <c r="A515" s="202">
        <f t="shared" si="38"/>
        <v>2050</v>
      </c>
      <c r="B515" s="202">
        <f t="shared" si="39"/>
        <v>9</v>
      </c>
      <c r="C515" s="1">
        <f t="shared" si="39"/>
        <v>30323.158615980603</v>
      </c>
      <c r="D515" s="1">
        <f t="shared" si="41"/>
        <v>-21060</v>
      </c>
      <c r="E515" s="164">
        <f>Summary_NEL!E515</f>
        <v>475533.15834273002</v>
      </c>
      <c r="F515" s="1">
        <f t="shared" si="42"/>
        <v>-500.28677999999996</v>
      </c>
      <c r="G515" s="1">
        <v>0</v>
      </c>
      <c r="H515" s="41"/>
      <c r="I515" s="1"/>
      <c r="J515" s="1"/>
      <c r="K515" s="1"/>
      <c r="L515" s="1">
        <f t="shared" si="40"/>
        <v>484296.03017871059</v>
      </c>
      <c r="M515" s="46"/>
      <c r="N515" s="1"/>
    </row>
    <row r="516" spans="1:14" x14ac:dyDescent="0.2">
      <c r="A516" s="202">
        <f>A504+1</f>
        <v>2050</v>
      </c>
      <c r="B516" s="202">
        <f>B504</f>
        <v>10</v>
      </c>
      <c r="C516" s="1">
        <f t="shared" ref="C516" si="43">C504</f>
        <v>28834.526563630658</v>
      </c>
      <c r="D516" s="1">
        <f t="shared" si="41"/>
        <v>-19395</v>
      </c>
      <c r="E516" s="164">
        <f>Summary_NEL!E516</f>
        <v>452674.15759898291</v>
      </c>
      <c r="F516" s="1">
        <f t="shared" si="42"/>
        <v>-455.32223999999997</v>
      </c>
      <c r="G516" s="1">
        <v>0</v>
      </c>
      <c r="H516" s="41"/>
      <c r="I516" s="1"/>
      <c r="J516" s="1"/>
      <c r="K516" s="1"/>
      <c r="L516" s="1">
        <f t="shared" ref="L516:L542" si="44">SUM(C516:K516)</f>
        <v>461658.36192261358</v>
      </c>
      <c r="M516" s="46"/>
      <c r="N516" s="1"/>
    </row>
    <row r="517" spans="1:14" x14ac:dyDescent="0.2">
      <c r="A517" s="202">
        <f>A505+1</f>
        <v>2050</v>
      </c>
      <c r="B517" s="202">
        <f>B505</f>
        <v>11</v>
      </c>
      <c r="C517" s="1">
        <f t="shared" ref="C517" si="45">C505</f>
        <v>22329.569618042784</v>
      </c>
      <c r="D517" s="1">
        <f t="shared" si="41"/>
        <v>-16560</v>
      </c>
      <c r="E517" s="164">
        <f>Summary_NEL!E517</f>
        <v>426669.36359737872</v>
      </c>
      <c r="F517" s="1">
        <f t="shared" si="42"/>
        <v>-453.79331999999999</v>
      </c>
      <c r="G517" s="1">
        <v>0</v>
      </c>
      <c r="H517" s="41"/>
      <c r="I517" s="1"/>
      <c r="J517" s="1"/>
      <c r="K517" s="1"/>
      <c r="L517" s="1">
        <f t="shared" si="44"/>
        <v>431985.13989542151</v>
      </c>
      <c r="M517" s="46"/>
      <c r="N517" s="1"/>
    </row>
    <row r="518" spans="1:14" x14ac:dyDescent="0.2">
      <c r="A518" s="202">
        <f>A506+1</f>
        <v>2050</v>
      </c>
      <c r="B518" s="202">
        <f>B506</f>
        <v>12</v>
      </c>
      <c r="C518" s="1">
        <f t="shared" ref="C518" si="46">C506</f>
        <v>23662.218185135222</v>
      </c>
      <c r="D518" s="1">
        <f t="shared" si="41"/>
        <v>-16110</v>
      </c>
      <c r="E518" s="164">
        <f>Summary_NEL!E518</f>
        <v>436927.50048632361</v>
      </c>
      <c r="F518" s="1">
        <f t="shared" si="42"/>
        <v>-594.61800000000005</v>
      </c>
      <c r="G518" s="1">
        <v>0</v>
      </c>
      <c r="H518" s="41"/>
      <c r="I518" s="1"/>
      <c r="J518" s="1"/>
      <c r="K518" s="1"/>
      <c r="L518" s="1">
        <f t="shared" si="44"/>
        <v>443885.10067145881</v>
      </c>
      <c r="M518" s="46"/>
      <c r="N518" s="1"/>
    </row>
    <row r="519" spans="1:14" x14ac:dyDescent="0.2">
      <c r="A519" s="293">
        <f t="shared" ref="A519:A542" si="47">A507+1</f>
        <v>2051</v>
      </c>
      <c r="B519" s="293">
        <f t="shared" ref="B519:C542" si="48">B507</f>
        <v>1</v>
      </c>
      <c r="C519" s="1">
        <f t="shared" si="48"/>
        <v>23340.944582995049</v>
      </c>
      <c r="D519" s="1">
        <f t="shared" si="41"/>
        <v>-16110</v>
      </c>
      <c r="E519" s="164">
        <f>Summary_NEL!E519</f>
        <v>460401.913789618</v>
      </c>
      <c r="F519" s="1">
        <f t="shared" si="42"/>
        <v>-495.65699999999998</v>
      </c>
      <c r="G519" s="1">
        <v>1</v>
      </c>
      <c r="H519" s="41"/>
      <c r="I519" s="1"/>
      <c r="J519" s="1"/>
      <c r="K519" s="1"/>
      <c r="L519" s="1">
        <f t="shared" si="44"/>
        <v>467138.20137261302</v>
      </c>
      <c r="N519" s="1"/>
    </row>
    <row r="520" spans="1:14" x14ac:dyDescent="0.2">
      <c r="A520" s="293">
        <f t="shared" si="47"/>
        <v>2051</v>
      </c>
      <c r="B520" s="293">
        <f t="shared" si="48"/>
        <v>2</v>
      </c>
      <c r="C520" s="1">
        <f t="shared" si="48"/>
        <v>22739.748878523555</v>
      </c>
      <c r="D520" s="1">
        <f t="shared" si="41"/>
        <v>-15615</v>
      </c>
      <c r="E520" s="164">
        <f>Summary_NEL!E520</f>
        <v>432733.80985132133</v>
      </c>
      <c r="F520" s="1">
        <f t="shared" si="42"/>
        <v>-262.108</v>
      </c>
      <c r="G520" s="1">
        <v>2</v>
      </c>
      <c r="H520" s="41"/>
      <c r="I520" s="1"/>
      <c r="J520" s="1"/>
      <c r="K520" s="1"/>
      <c r="L520" s="1">
        <f t="shared" si="44"/>
        <v>439598.45072984486</v>
      </c>
      <c r="N520" s="1"/>
    </row>
    <row r="521" spans="1:14" x14ac:dyDescent="0.2">
      <c r="A521" s="293">
        <f t="shared" si="47"/>
        <v>2051</v>
      </c>
      <c r="B521" s="293">
        <f t="shared" si="48"/>
        <v>3</v>
      </c>
      <c r="C521" s="1">
        <f t="shared" si="48"/>
        <v>26029.301009933981</v>
      </c>
      <c r="D521" s="1">
        <f t="shared" si="41"/>
        <v>-17100</v>
      </c>
      <c r="E521" s="164">
        <f>Summary_NEL!E521</f>
        <v>434271.0121516409</v>
      </c>
      <c r="F521" s="1">
        <f t="shared" si="42"/>
        <v>-399.06799999999998</v>
      </c>
      <c r="G521" s="1">
        <v>3</v>
      </c>
      <c r="H521" s="41"/>
      <c r="I521" s="1"/>
      <c r="J521" s="1"/>
      <c r="K521" s="1"/>
      <c r="L521" s="1">
        <f t="shared" si="44"/>
        <v>442804.24516157486</v>
      </c>
      <c r="N521" s="1"/>
    </row>
    <row r="522" spans="1:14" x14ac:dyDescent="0.2">
      <c r="A522" s="293">
        <f t="shared" si="47"/>
        <v>2051</v>
      </c>
      <c r="B522" s="293">
        <f t="shared" si="48"/>
        <v>4</v>
      </c>
      <c r="C522" s="1">
        <f t="shared" si="48"/>
        <v>27114.117583809515</v>
      </c>
      <c r="D522" s="1">
        <f t="shared" si="41"/>
        <v>-17235</v>
      </c>
      <c r="E522" s="164">
        <f>Summary_NEL!E522</f>
        <v>438481.97982457705</v>
      </c>
      <c r="F522" s="1">
        <f t="shared" si="42"/>
        <v>-563.31700000000001</v>
      </c>
      <c r="G522" s="1">
        <v>4</v>
      </c>
      <c r="H522" s="41"/>
      <c r="I522" s="1"/>
      <c r="J522" s="1"/>
      <c r="K522" s="1"/>
      <c r="L522" s="1">
        <f t="shared" si="44"/>
        <v>447801.78040838661</v>
      </c>
      <c r="M522" s="46"/>
      <c r="N522" s="1"/>
    </row>
    <row r="523" spans="1:14" x14ac:dyDescent="0.2">
      <c r="A523" s="293">
        <f t="shared" si="47"/>
        <v>2051</v>
      </c>
      <c r="B523" s="293">
        <f t="shared" si="48"/>
        <v>5</v>
      </c>
      <c r="C523" s="1">
        <f t="shared" si="48"/>
        <v>31220.485602283428</v>
      </c>
      <c r="D523" s="1">
        <f t="shared" si="41"/>
        <v>-20115</v>
      </c>
      <c r="E523" s="164">
        <f>Summary_NEL!E523</f>
        <v>470651.25174247043</v>
      </c>
      <c r="F523" s="1">
        <f t="shared" si="42"/>
        <v>-547.91300000000001</v>
      </c>
      <c r="G523" s="1">
        <v>5</v>
      </c>
      <c r="H523" s="41"/>
      <c r="I523" s="1"/>
      <c r="J523" s="1"/>
      <c r="K523" s="1"/>
      <c r="L523" s="1">
        <f t="shared" si="44"/>
        <v>481213.82434475387</v>
      </c>
      <c r="M523" s="46"/>
      <c r="N523" s="1"/>
    </row>
    <row r="524" spans="1:14" x14ac:dyDescent="0.2">
      <c r="A524" s="293">
        <f t="shared" si="47"/>
        <v>2051</v>
      </c>
      <c r="B524" s="293">
        <f t="shared" si="48"/>
        <v>6</v>
      </c>
      <c r="C524" s="1">
        <f t="shared" si="48"/>
        <v>34478.495625768541</v>
      </c>
      <c r="D524" s="1">
        <f t="shared" si="41"/>
        <v>-21060</v>
      </c>
      <c r="E524" s="164">
        <f>Summary_NEL!E524</f>
        <v>485303.66616823513</v>
      </c>
      <c r="F524" s="1">
        <f t="shared" si="42"/>
        <v>-531.08699999999999</v>
      </c>
      <c r="G524" s="1">
        <v>6</v>
      </c>
      <c r="H524" s="41"/>
      <c r="I524" s="1"/>
      <c r="J524" s="1"/>
      <c r="K524" s="1"/>
      <c r="L524" s="1">
        <f t="shared" si="44"/>
        <v>498197.07479400368</v>
      </c>
      <c r="M524" s="46"/>
      <c r="N524" s="1"/>
    </row>
    <row r="525" spans="1:14" x14ac:dyDescent="0.2">
      <c r="A525" s="293">
        <f t="shared" si="47"/>
        <v>2051</v>
      </c>
      <c r="B525" s="293">
        <f t="shared" si="48"/>
        <v>7</v>
      </c>
      <c r="C525" s="1">
        <f t="shared" si="48"/>
        <v>38110.422864528824</v>
      </c>
      <c r="D525" s="1">
        <f t="shared" si="41"/>
        <v>-22140</v>
      </c>
      <c r="E525" s="164">
        <f>Summary_NEL!E525</f>
        <v>496807.54439848388</v>
      </c>
      <c r="F525" s="1">
        <f t="shared" si="42"/>
        <v>-540.61865999999998</v>
      </c>
      <c r="G525" s="1">
        <v>7</v>
      </c>
      <c r="H525" s="41"/>
      <c r="I525" s="1"/>
      <c r="J525" s="1"/>
      <c r="K525" s="1"/>
      <c r="L525" s="1">
        <f t="shared" si="44"/>
        <v>512244.34860301274</v>
      </c>
      <c r="M525" s="46"/>
      <c r="N525" s="1"/>
    </row>
    <row r="526" spans="1:14" x14ac:dyDescent="0.2">
      <c r="A526" s="293">
        <f t="shared" si="47"/>
        <v>2051</v>
      </c>
      <c r="B526" s="293">
        <f t="shared" si="48"/>
        <v>8</v>
      </c>
      <c r="C526" s="1">
        <f t="shared" si="48"/>
        <v>36628.734347573642</v>
      </c>
      <c r="D526" s="1">
        <f t="shared" si="41"/>
        <v>-22815</v>
      </c>
      <c r="E526" s="164">
        <f>Summary_NEL!E526</f>
        <v>495826.25417223142</v>
      </c>
      <c r="F526" s="1">
        <f t="shared" si="42"/>
        <v>-502.01190000000003</v>
      </c>
      <c r="G526" s="1">
        <v>8</v>
      </c>
      <c r="H526" s="41"/>
      <c r="I526" s="1"/>
      <c r="J526" s="1"/>
      <c r="K526" s="1"/>
      <c r="L526" s="1">
        <f t="shared" si="44"/>
        <v>509145.97661980509</v>
      </c>
      <c r="M526" s="46"/>
      <c r="N526" s="1"/>
    </row>
    <row r="527" spans="1:14" x14ac:dyDescent="0.2">
      <c r="A527" s="293">
        <f t="shared" si="47"/>
        <v>2051</v>
      </c>
      <c r="B527" s="293">
        <f t="shared" si="48"/>
        <v>9</v>
      </c>
      <c r="C527" s="1">
        <f t="shared" si="48"/>
        <v>30323.158615980603</v>
      </c>
      <c r="D527" s="1">
        <f t="shared" si="41"/>
        <v>-21060</v>
      </c>
      <c r="E527" s="164">
        <f>Summary_NEL!E527</f>
        <v>479925.68594906479</v>
      </c>
      <c r="F527" s="1">
        <f t="shared" si="42"/>
        <v>-500.28677999999996</v>
      </c>
      <c r="G527" s="1">
        <v>9</v>
      </c>
      <c r="H527" s="41"/>
      <c r="I527" s="1"/>
      <c r="J527" s="1"/>
      <c r="K527" s="1"/>
      <c r="L527" s="1">
        <f t="shared" si="44"/>
        <v>488697.55778504536</v>
      </c>
      <c r="M527" s="46"/>
      <c r="N527" s="1"/>
    </row>
    <row r="528" spans="1:14" x14ac:dyDescent="0.2">
      <c r="A528" s="293">
        <f t="shared" si="47"/>
        <v>2051</v>
      </c>
      <c r="B528" s="293">
        <f t="shared" si="48"/>
        <v>10</v>
      </c>
      <c r="C528" s="1">
        <f t="shared" si="48"/>
        <v>28834.526563630658</v>
      </c>
      <c r="D528" s="1">
        <f t="shared" si="41"/>
        <v>-19395</v>
      </c>
      <c r="E528" s="164">
        <f>Summary_NEL!E528</f>
        <v>457191.97521451768</v>
      </c>
      <c r="F528" s="1">
        <f t="shared" si="42"/>
        <v>-455.32223999999997</v>
      </c>
      <c r="G528" s="1">
        <v>10</v>
      </c>
      <c r="H528" s="41"/>
      <c r="I528" s="1"/>
      <c r="J528" s="1"/>
      <c r="K528" s="1"/>
      <c r="L528" s="1">
        <f t="shared" si="44"/>
        <v>466186.17953814834</v>
      </c>
      <c r="M528" s="46"/>
      <c r="N528" s="1"/>
    </row>
    <row r="529" spans="1:14" x14ac:dyDescent="0.2">
      <c r="A529" s="293">
        <f t="shared" si="47"/>
        <v>2051</v>
      </c>
      <c r="B529" s="293">
        <f t="shared" si="48"/>
        <v>11</v>
      </c>
      <c r="C529" s="1">
        <f t="shared" si="48"/>
        <v>22329.569618042784</v>
      </c>
      <c r="D529" s="1">
        <f t="shared" ref="D529:D542" si="49">D517</f>
        <v>-16560</v>
      </c>
      <c r="E529" s="164">
        <f>Summary_NEL!E529</f>
        <v>431443.47394720436</v>
      </c>
      <c r="F529" s="1">
        <f t="shared" si="42"/>
        <v>-453.79331999999999</v>
      </c>
      <c r="G529" s="1">
        <v>11</v>
      </c>
      <c r="H529" s="41"/>
      <c r="I529" s="1"/>
      <c r="J529" s="1"/>
      <c r="K529" s="1"/>
      <c r="L529" s="1">
        <f t="shared" si="44"/>
        <v>436770.25024524715</v>
      </c>
      <c r="M529" s="46"/>
      <c r="N529" s="1"/>
    </row>
    <row r="530" spans="1:14" x14ac:dyDescent="0.2">
      <c r="A530" s="293">
        <f t="shared" si="47"/>
        <v>2051</v>
      </c>
      <c r="B530" s="293">
        <f t="shared" si="48"/>
        <v>12</v>
      </c>
      <c r="C530" s="1">
        <f t="shared" si="48"/>
        <v>23662.218185135222</v>
      </c>
      <c r="D530" s="1">
        <f t="shared" si="49"/>
        <v>-16110</v>
      </c>
      <c r="E530" s="164">
        <f>Summary_NEL!E530</f>
        <v>441842.17480644706</v>
      </c>
      <c r="F530" s="1">
        <f t="shared" si="42"/>
        <v>-594.61800000000005</v>
      </c>
      <c r="G530" s="1">
        <v>12</v>
      </c>
      <c r="H530" s="41"/>
      <c r="I530" s="1"/>
      <c r="J530" s="1"/>
      <c r="K530" s="1"/>
      <c r="L530" s="1">
        <f t="shared" si="44"/>
        <v>448811.77499158226</v>
      </c>
      <c r="M530" s="46"/>
      <c r="N530" s="1"/>
    </row>
    <row r="531" spans="1:14" x14ac:dyDescent="0.2">
      <c r="A531" s="293">
        <f t="shared" si="47"/>
        <v>2052</v>
      </c>
      <c r="B531" s="293">
        <f t="shared" si="48"/>
        <v>1</v>
      </c>
      <c r="C531" s="1">
        <f t="shared" si="48"/>
        <v>23340.944582995049</v>
      </c>
      <c r="D531" s="1">
        <f t="shared" si="49"/>
        <v>-16110</v>
      </c>
      <c r="E531" s="164">
        <f>Summary_NEL!E531</f>
        <v>464911.89923190844</v>
      </c>
      <c r="F531" s="1">
        <f t="shared" si="42"/>
        <v>-495.65699999999998</v>
      </c>
      <c r="G531" s="1">
        <v>13</v>
      </c>
      <c r="H531" s="41"/>
      <c r="I531" s="1"/>
      <c r="J531" s="1"/>
      <c r="K531" s="1"/>
      <c r="L531" s="1">
        <f t="shared" si="44"/>
        <v>471660.18681490346</v>
      </c>
      <c r="M531" s="46"/>
      <c r="N531" s="1"/>
    </row>
    <row r="532" spans="1:14" x14ac:dyDescent="0.2">
      <c r="A532" s="293">
        <f t="shared" si="47"/>
        <v>2052</v>
      </c>
      <c r="B532" s="293">
        <f t="shared" si="48"/>
        <v>2</v>
      </c>
      <c r="C532" s="1">
        <f t="shared" si="48"/>
        <v>22739.748878523555</v>
      </c>
      <c r="D532" s="1">
        <f t="shared" si="49"/>
        <v>-15615</v>
      </c>
      <c r="E532" s="164">
        <f>Summary_NEL!E532</f>
        <v>437238.82780822628</v>
      </c>
      <c r="F532" s="1">
        <f t="shared" si="42"/>
        <v>-262.108</v>
      </c>
      <c r="G532" s="1">
        <v>14</v>
      </c>
      <c r="H532" s="41"/>
      <c r="I532" s="1"/>
      <c r="J532" s="1"/>
      <c r="K532" s="1"/>
      <c r="L532" s="1">
        <f t="shared" si="44"/>
        <v>444115.46868674981</v>
      </c>
      <c r="M532" s="46"/>
      <c r="N532" s="1"/>
    </row>
    <row r="533" spans="1:14" x14ac:dyDescent="0.2">
      <c r="A533" s="293">
        <f t="shared" si="47"/>
        <v>2052</v>
      </c>
      <c r="B533" s="293">
        <f t="shared" si="48"/>
        <v>3</v>
      </c>
      <c r="C533" s="1">
        <f t="shared" si="48"/>
        <v>26029.301009933981</v>
      </c>
      <c r="D533" s="1">
        <f t="shared" si="49"/>
        <v>-17100</v>
      </c>
      <c r="E533" s="164">
        <f>Summary_NEL!E533</f>
        <v>438700.83514148009</v>
      </c>
      <c r="F533" s="1">
        <f t="shared" si="42"/>
        <v>-399.06799999999998</v>
      </c>
      <c r="G533" s="1">
        <v>15</v>
      </c>
      <c r="H533" s="41"/>
      <c r="I533" s="1"/>
      <c r="J533" s="1"/>
      <c r="K533" s="1"/>
      <c r="L533" s="1">
        <f t="shared" si="44"/>
        <v>447246.06815141405</v>
      </c>
      <c r="N533" s="1"/>
    </row>
    <row r="534" spans="1:14" x14ac:dyDescent="0.2">
      <c r="A534" s="293">
        <f>A522+1</f>
        <v>2052</v>
      </c>
      <c r="B534" s="293">
        <f>B522</f>
        <v>4</v>
      </c>
      <c r="C534" s="1">
        <f t="shared" ref="C534" si="50">C522</f>
        <v>27114.117583809515</v>
      </c>
      <c r="D534" s="1">
        <f t="shared" si="49"/>
        <v>-17235</v>
      </c>
      <c r="E534" s="164">
        <f>Summary_NEL!E534</f>
        <v>442845.16378129716</v>
      </c>
      <c r="F534" s="1">
        <f t="shared" si="42"/>
        <v>-563.31700000000001</v>
      </c>
      <c r="G534" s="1">
        <v>16</v>
      </c>
      <c r="H534" s="41"/>
      <c r="I534" s="1"/>
      <c r="J534" s="1"/>
      <c r="K534" s="1"/>
      <c r="L534" s="1">
        <f t="shared" si="44"/>
        <v>452176.96436510672</v>
      </c>
      <c r="N534" s="1"/>
    </row>
    <row r="535" spans="1:14" x14ac:dyDescent="0.2">
      <c r="A535" s="293">
        <f t="shared" si="47"/>
        <v>2052</v>
      </c>
      <c r="B535" s="293">
        <f t="shared" si="48"/>
        <v>5</v>
      </c>
      <c r="C535" s="1">
        <f t="shared" si="48"/>
        <v>31220.485602283428</v>
      </c>
      <c r="D535" s="1">
        <f t="shared" si="49"/>
        <v>-20115</v>
      </c>
      <c r="E535" s="164">
        <f>Summary_NEL!E535</f>
        <v>474952.07517597009</v>
      </c>
      <c r="F535" s="1">
        <f t="shared" ref="F535:F542" si="51">F523</f>
        <v>-547.91300000000001</v>
      </c>
      <c r="G535" s="1">
        <v>17</v>
      </c>
      <c r="H535" s="41"/>
      <c r="I535" s="1"/>
      <c r="J535" s="1"/>
      <c r="K535" s="1"/>
      <c r="L535" s="1">
        <f t="shared" si="44"/>
        <v>485526.64777825354</v>
      </c>
      <c r="N535" s="1"/>
    </row>
    <row r="536" spans="1:14" x14ac:dyDescent="0.2">
      <c r="A536" s="293">
        <f t="shared" si="47"/>
        <v>2052</v>
      </c>
      <c r="B536" s="293">
        <f t="shared" si="48"/>
        <v>6</v>
      </c>
      <c r="C536" s="1">
        <f t="shared" si="48"/>
        <v>34478.495625768541</v>
      </c>
      <c r="D536" s="1">
        <f t="shared" si="49"/>
        <v>-21060</v>
      </c>
      <c r="E536" s="164">
        <f>Summary_NEL!E536</f>
        <v>489649.07537659717</v>
      </c>
      <c r="F536" s="1">
        <f t="shared" si="51"/>
        <v>-531.08699999999999</v>
      </c>
      <c r="G536" s="1">
        <v>18</v>
      </c>
      <c r="H536" s="41"/>
      <c r="I536" s="1"/>
      <c r="J536" s="1"/>
      <c r="K536" s="1"/>
      <c r="L536" s="1">
        <f t="shared" si="44"/>
        <v>502554.48400236573</v>
      </c>
      <c r="N536" s="1"/>
    </row>
    <row r="537" spans="1:14" x14ac:dyDescent="0.2">
      <c r="A537" s="293">
        <f t="shared" si="47"/>
        <v>2052</v>
      </c>
      <c r="B537" s="293">
        <f t="shared" si="48"/>
        <v>7</v>
      </c>
      <c r="C537" s="1">
        <f t="shared" si="48"/>
        <v>38110.422864528824</v>
      </c>
      <c r="D537" s="1">
        <f t="shared" si="49"/>
        <v>-22140</v>
      </c>
      <c r="E537" s="164">
        <f>Summary_NEL!E537</f>
        <v>501189.61717948318</v>
      </c>
      <c r="F537" s="1">
        <f t="shared" si="51"/>
        <v>-540.61865999999998</v>
      </c>
      <c r="G537" s="1">
        <v>19</v>
      </c>
      <c r="H537" s="41"/>
      <c r="I537" s="1"/>
      <c r="J537" s="1"/>
      <c r="K537" s="1"/>
      <c r="L537" s="1">
        <f t="shared" si="44"/>
        <v>516638.42138401204</v>
      </c>
      <c r="N537" s="1"/>
    </row>
    <row r="538" spans="1:14" x14ac:dyDescent="0.2">
      <c r="A538" s="293">
        <f t="shared" si="47"/>
        <v>2052</v>
      </c>
      <c r="B538" s="293">
        <f t="shared" si="48"/>
        <v>8</v>
      </c>
      <c r="C538" s="1">
        <f t="shared" si="48"/>
        <v>36628.734347573642</v>
      </c>
      <c r="D538" s="1">
        <f t="shared" si="49"/>
        <v>-22815</v>
      </c>
      <c r="E538" s="164">
        <f>Summary_NEL!E538</f>
        <v>500200.72109435976</v>
      </c>
      <c r="F538" s="1">
        <f t="shared" si="51"/>
        <v>-502.01190000000003</v>
      </c>
      <c r="G538" s="1">
        <v>20</v>
      </c>
      <c r="H538" s="41"/>
      <c r="I538" s="1"/>
      <c r="J538" s="1"/>
      <c r="K538" s="1"/>
      <c r="L538" s="1">
        <f t="shared" si="44"/>
        <v>513532.44354193343</v>
      </c>
      <c r="N538" s="1"/>
    </row>
    <row r="539" spans="1:14" x14ac:dyDescent="0.2">
      <c r="A539" s="293">
        <f t="shared" si="47"/>
        <v>2052</v>
      </c>
      <c r="B539" s="293">
        <f t="shared" si="48"/>
        <v>9</v>
      </c>
      <c r="C539" s="1">
        <f t="shared" si="48"/>
        <v>30323.158615980603</v>
      </c>
      <c r="D539" s="1">
        <f t="shared" si="49"/>
        <v>-21060</v>
      </c>
      <c r="E539" s="164">
        <f>Summary_NEL!E539</f>
        <v>484358.78758989938</v>
      </c>
      <c r="F539" s="1">
        <f t="shared" si="51"/>
        <v>-500.28677999999996</v>
      </c>
      <c r="G539" s="1">
        <v>21</v>
      </c>
      <c r="H539" s="41"/>
      <c r="I539" s="1"/>
      <c r="J539" s="1"/>
      <c r="K539" s="1"/>
      <c r="L539" s="1">
        <f t="shared" si="44"/>
        <v>493142.65942587995</v>
      </c>
    </row>
    <row r="540" spans="1:14" x14ac:dyDescent="0.2">
      <c r="A540" s="293">
        <f t="shared" si="47"/>
        <v>2052</v>
      </c>
      <c r="B540" s="293">
        <f t="shared" si="48"/>
        <v>10</v>
      </c>
      <c r="C540" s="1">
        <f t="shared" si="48"/>
        <v>28834.526563630658</v>
      </c>
      <c r="D540" s="1">
        <f t="shared" si="49"/>
        <v>-19395</v>
      </c>
      <c r="E540" s="164">
        <f>Summary_NEL!E540</f>
        <v>461754.88194252906</v>
      </c>
      <c r="F540" s="1">
        <f t="shared" si="51"/>
        <v>-455.32223999999997</v>
      </c>
      <c r="G540" s="1">
        <v>22</v>
      </c>
      <c r="H540" s="41"/>
      <c r="I540" s="1"/>
      <c r="J540" s="1"/>
      <c r="K540" s="1"/>
      <c r="L540" s="1">
        <f t="shared" si="44"/>
        <v>470761.08626615972</v>
      </c>
    </row>
    <row r="541" spans="1:14" x14ac:dyDescent="0.2">
      <c r="A541" s="293">
        <f t="shared" si="47"/>
        <v>2052</v>
      </c>
      <c r="B541" s="293">
        <f t="shared" si="48"/>
        <v>11</v>
      </c>
      <c r="C541" s="1">
        <f t="shared" si="48"/>
        <v>22329.569618042784</v>
      </c>
      <c r="D541" s="1">
        <f t="shared" si="49"/>
        <v>-16560</v>
      </c>
      <c r="E541" s="164">
        <f>Summary_NEL!E541</f>
        <v>436271.00301319972</v>
      </c>
      <c r="F541" s="1">
        <f t="shared" si="51"/>
        <v>-453.79331999999999</v>
      </c>
      <c r="G541" s="1">
        <v>23</v>
      </c>
      <c r="H541" s="41"/>
      <c r="I541" s="1"/>
      <c r="J541" s="1"/>
      <c r="K541" s="1"/>
      <c r="L541" s="1">
        <f t="shared" si="44"/>
        <v>441609.77931124251</v>
      </c>
    </row>
    <row r="542" spans="1:14" x14ac:dyDescent="0.2">
      <c r="A542" s="293">
        <f t="shared" si="47"/>
        <v>2052</v>
      </c>
      <c r="B542" s="293">
        <f t="shared" si="48"/>
        <v>12</v>
      </c>
      <c r="C542" s="1">
        <f t="shared" si="48"/>
        <v>23662.218185135222</v>
      </c>
      <c r="D542" s="1">
        <f t="shared" si="49"/>
        <v>-16110</v>
      </c>
      <c r="E542" s="164">
        <f>Summary_NEL!E542</f>
        <v>446812.13066331513</v>
      </c>
      <c r="F542" s="1">
        <f t="shared" si="51"/>
        <v>-594.61800000000005</v>
      </c>
      <c r="G542" s="1">
        <v>24</v>
      </c>
      <c r="H542" s="41"/>
      <c r="I542" s="1"/>
      <c r="J542" s="1"/>
      <c r="K542" s="1"/>
      <c r="L542" s="1">
        <f t="shared" si="44"/>
        <v>453793.73084845033</v>
      </c>
    </row>
    <row r="543" spans="1:14" x14ac:dyDescent="0.2">
      <c r="A543" s="293"/>
      <c r="B543" s="293"/>
      <c r="C543" s="164"/>
      <c r="D543" s="1"/>
      <c r="E543" s="164"/>
      <c r="F543" s="1"/>
      <c r="G543" s="1"/>
      <c r="H543" s="41"/>
      <c r="I543" s="1"/>
      <c r="J543" s="1"/>
      <c r="K543" s="1"/>
      <c r="L543" s="41"/>
    </row>
    <row r="544" spans="1:14" x14ac:dyDescent="0.2">
      <c r="C544" s="11"/>
    </row>
    <row r="545" spans="3:3" x14ac:dyDescent="0.2">
      <c r="C545" s="11"/>
    </row>
    <row r="546" spans="3:3" x14ac:dyDescent="0.2">
      <c r="C546" s="11"/>
    </row>
    <row r="547" spans="3:3" x14ac:dyDescent="0.2">
      <c r="C547" s="11"/>
    </row>
    <row r="548" spans="3:3" x14ac:dyDescent="0.2">
      <c r="C548" s="11"/>
    </row>
    <row r="549" spans="3:3" x14ac:dyDescent="0.2">
      <c r="C549" s="11"/>
    </row>
    <row r="550" spans="3:3" x14ac:dyDescent="0.2">
      <c r="C550" s="11"/>
    </row>
    <row r="551" spans="3:3" x14ac:dyDescent="0.2">
      <c r="C551" s="11"/>
    </row>
    <row r="552" spans="3:3" x14ac:dyDescent="0.2">
      <c r="C552" s="11"/>
    </row>
    <row r="553" spans="3:3" x14ac:dyDescent="0.2">
      <c r="C553" s="11"/>
    </row>
    <row r="554" spans="3:3" x14ac:dyDescent="0.2">
      <c r="C554" s="11"/>
    </row>
    <row r="555" spans="3:3" x14ac:dyDescent="0.2">
      <c r="C555" s="11"/>
    </row>
    <row r="556" spans="3:3" x14ac:dyDescent="0.2">
      <c r="C556" s="11"/>
    </row>
    <row r="557" spans="3:3" x14ac:dyDescent="0.2">
      <c r="C557" s="11"/>
    </row>
    <row r="558" spans="3:3" x14ac:dyDescent="0.2">
      <c r="C558" s="11"/>
    </row>
    <row r="559" spans="3:3" x14ac:dyDescent="0.2">
      <c r="C559" s="11"/>
    </row>
    <row r="560" spans="3:3" x14ac:dyDescent="0.2">
      <c r="C560" s="11"/>
    </row>
    <row r="561" spans="3:3" x14ac:dyDescent="0.2">
      <c r="C561" s="11"/>
    </row>
    <row r="562" spans="3:3" x14ac:dyDescent="0.2">
      <c r="C562" s="11"/>
    </row>
    <row r="563" spans="3:3" x14ac:dyDescent="0.2">
      <c r="C563" s="11"/>
    </row>
    <row r="564" spans="3:3" x14ac:dyDescent="0.2">
      <c r="C564" s="11"/>
    </row>
    <row r="565" spans="3:3" x14ac:dyDescent="0.2">
      <c r="C565" s="11"/>
    </row>
    <row r="566" spans="3:3" x14ac:dyDescent="0.2">
      <c r="C566" s="11"/>
    </row>
    <row r="567" spans="3:3" x14ac:dyDescent="0.2">
      <c r="C567" s="11"/>
    </row>
    <row r="568" spans="3:3" x14ac:dyDescent="0.2">
      <c r="C568" s="11"/>
    </row>
    <row r="569" spans="3:3" x14ac:dyDescent="0.2">
      <c r="C569" s="11"/>
    </row>
    <row r="570" spans="3:3" x14ac:dyDescent="0.2">
      <c r="C570" s="11"/>
    </row>
    <row r="571" spans="3:3" x14ac:dyDescent="0.2">
      <c r="C571" s="11"/>
    </row>
    <row r="572" spans="3:3" x14ac:dyDescent="0.2">
      <c r="C572" s="11"/>
    </row>
    <row r="573" spans="3:3" x14ac:dyDescent="0.2">
      <c r="C573" s="11"/>
    </row>
    <row r="574" spans="3:3" x14ac:dyDescent="0.2">
      <c r="C574" s="11"/>
    </row>
    <row r="575" spans="3:3" x14ac:dyDescent="0.2">
      <c r="C575" s="11"/>
    </row>
    <row r="576" spans="3:3" x14ac:dyDescent="0.2">
      <c r="C576" s="11"/>
    </row>
    <row r="577" spans="3:3" x14ac:dyDescent="0.2">
      <c r="C577" s="11"/>
    </row>
    <row r="578" spans="3:3" x14ac:dyDescent="0.2">
      <c r="C578" s="11"/>
    </row>
    <row r="579" spans="3:3" x14ac:dyDescent="0.2">
      <c r="C579" s="11"/>
    </row>
    <row r="580" spans="3:3" x14ac:dyDescent="0.2">
      <c r="C580" s="11"/>
    </row>
    <row r="581" spans="3:3" x14ac:dyDescent="0.2">
      <c r="C581" s="11"/>
    </row>
    <row r="582" spans="3:3" x14ac:dyDescent="0.2">
      <c r="C582" s="11"/>
    </row>
    <row r="583" spans="3:3" x14ac:dyDescent="0.2">
      <c r="C583" s="11"/>
    </row>
    <row r="584" spans="3:3" x14ac:dyDescent="0.2">
      <c r="C584" s="11"/>
    </row>
    <row r="585" spans="3:3" x14ac:dyDescent="0.2">
      <c r="C585" s="11"/>
    </row>
    <row r="586" spans="3:3" x14ac:dyDescent="0.2">
      <c r="C586" s="11"/>
    </row>
    <row r="587" spans="3:3" x14ac:dyDescent="0.2">
      <c r="C587" s="11"/>
    </row>
    <row r="588" spans="3:3" x14ac:dyDescent="0.2">
      <c r="C588" s="11"/>
    </row>
    <row r="589" spans="3:3" x14ac:dyDescent="0.2">
      <c r="C589" s="11"/>
    </row>
    <row r="590" spans="3:3" x14ac:dyDescent="0.2">
      <c r="C590" s="11"/>
    </row>
    <row r="591" spans="3:3" x14ac:dyDescent="0.2">
      <c r="C591" s="11"/>
    </row>
    <row r="592" spans="3:3" x14ac:dyDescent="0.2">
      <c r="C592" s="11"/>
    </row>
    <row r="593" spans="3:3" x14ac:dyDescent="0.2">
      <c r="C593" s="11"/>
    </row>
    <row r="594" spans="3:3" x14ac:dyDescent="0.2">
      <c r="C594" s="11"/>
    </row>
    <row r="595" spans="3:3" x14ac:dyDescent="0.2">
      <c r="C595" s="11"/>
    </row>
    <row r="596" spans="3:3" x14ac:dyDescent="0.2">
      <c r="C596" s="11"/>
    </row>
    <row r="597" spans="3:3" x14ac:dyDescent="0.2">
      <c r="C597" s="11"/>
    </row>
    <row r="598" spans="3:3" x14ac:dyDescent="0.2">
      <c r="C598" s="11"/>
    </row>
    <row r="599" spans="3:3" x14ac:dyDescent="0.2">
      <c r="C599" s="11"/>
    </row>
    <row r="600" spans="3:3" x14ac:dyDescent="0.2">
      <c r="C600" s="11"/>
    </row>
    <row r="601" spans="3:3" x14ac:dyDescent="0.2">
      <c r="C601" s="11"/>
    </row>
    <row r="602" spans="3:3" x14ac:dyDescent="0.2">
      <c r="C602" s="11"/>
    </row>
    <row r="603" spans="3:3" x14ac:dyDescent="0.2">
      <c r="C603" s="11"/>
    </row>
    <row r="604" spans="3:3" x14ac:dyDescent="0.2">
      <c r="C604" s="11"/>
    </row>
    <row r="605" spans="3:3" x14ac:dyDescent="0.2">
      <c r="C605" s="11"/>
    </row>
    <row r="606" spans="3:3" x14ac:dyDescent="0.2">
      <c r="C606" s="11"/>
    </row>
    <row r="607" spans="3:3" x14ac:dyDescent="0.2">
      <c r="C607" s="11"/>
    </row>
    <row r="608" spans="3:3" x14ac:dyDescent="0.2">
      <c r="C608" s="11"/>
    </row>
    <row r="609" spans="3:3" x14ac:dyDescent="0.2">
      <c r="C609" s="11"/>
    </row>
    <row r="610" spans="3:3" x14ac:dyDescent="0.2">
      <c r="C610" s="11"/>
    </row>
    <row r="611" spans="3:3" x14ac:dyDescent="0.2">
      <c r="C611" s="11"/>
    </row>
    <row r="612" spans="3:3" x14ac:dyDescent="0.2">
      <c r="C612" s="11"/>
    </row>
    <row r="613" spans="3:3" x14ac:dyDescent="0.2">
      <c r="C613" s="11"/>
    </row>
    <row r="614" spans="3:3" x14ac:dyDescent="0.2">
      <c r="C614" s="11"/>
    </row>
    <row r="615" spans="3:3" x14ac:dyDescent="0.2">
      <c r="C615" s="11"/>
    </row>
    <row r="616" spans="3:3" x14ac:dyDescent="0.2">
      <c r="C616" s="11"/>
    </row>
    <row r="617" spans="3:3" x14ac:dyDescent="0.2">
      <c r="C617" s="11"/>
    </row>
    <row r="618" spans="3:3" x14ac:dyDescent="0.2">
      <c r="C618" s="11"/>
    </row>
    <row r="619" spans="3:3" x14ac:dyDescent="0.2">
      <c r="C619" s="11"/>
    </row>
    <row r="620" spans="3:3" x14ac:dyDescent="0.2">
      <c r="C620" s="11"/>
    </row>
    <row r="621" spans="3:3" x14ac:dyDescent="0.2">
      <c r="C621" s="11"/>
    </row>
    <row r="622" spans="3:3" x14ac:dyDescent="0.2">
      <c r="C622" s="11"/>
    </row>
    <row r="623" spans="3:3" x14ac:dyDescent="0.2">
      <c r="C623" s="11"/>
    </row>
    <row r="624" spans="3:3" x14ac:dyDescent="0.2">
      <c r="C624" s="11"/>
    </row>
    <row r="625" spans="3:3" x14ac:dyDescent="0.2">
      <c r="C625" s="11"/>
    </row>
    <row r="626" spans="3:3" x14ac:dyDescent="0.2">
      <c r="C626" s="11"/>
    </row>
    <row r="627" spans="3:3" x14ac:dyDescent="0.2">
      <c r="C627" s="11"/>
    </row>
    <row r="628" spans="3:3" x14ac:dyDescent="0.2">
      <c r="C628" s="11"/>
    </row>
    <row r="629" spans="3:3" x14ac:dyDescent="0.2">
      <c r="C629" s="11"/>
    </row>
    <row r="630" spans="3:3" x14ac:dyDescent="0.2">
      <c r="C630" s="11"/>
    </row>
    <row r="631" spans="3:3" x14ac:dyDescent="0.2">
      <c r="C631" s="11"/>
    </row>
    <row r="632" spans="3:3" x14ac:dyDescent="0.2">
      <c r="C632" s="11"/>
    </row>
    <row r="633" spans="3:3" x14ac:dyDescent="0.2">
      <c r="C633" s="11"/>
    </row>
    <row r="634" spans="3:3" x14ac:dyDescent="0.2">
      <c r="C634" s="11"/>
    </row>
    <row r="635" spans="3:3" x14ac:dyDescent="0.2">
      <c r="C635" s="11"/>
    </row>
    <row r="636" spans="3:3" x14ac:dyDescent="0.2">
      <c r="C636" s="11"/>
    </row>
    <row r="637" spans="3:3" x14ac:dyDescent="0.2">
      <c r="C637" s="11"/>
    </row>
    <row r="638" spans="3:3" x14ac:dyDescent="0.2">
      <c r="C638" s="11"/>
    </row>
    <row r="639" spans="3:3" x14ac:dyDescent="0.2">
      <c r="C639" s="11"/>
    </row>
    <row r="640" spans="3:3" x14ac:dyDescent="0.2">
      <c r="C640" s="11"/>
    </row>
    <row r="641" spans="3:3" x14ac:dyDescent="0.2">
      <c r="C641" s="11"/>
    </row>
    <row r="642" spans="3:3" x14ac:dyDescent="0.2">
      <c r="C642" s="11"/>
    </row>
    <row r="643" spans="3:3" x14ac:dyDescent="0.2">
      <c r="C643" s="11"/>
    </row>
    <row r="644" spans="3:3" x14ac:dyDescent="0.2">
      <c r="C644" s="11"/>
    </row>
    <row r="645" spans="3:3" x14ac:dyDescent="0.2">
      <c r="C645" s="11"/>
    </row>
    <row r="646" spans="3:3" x14ac:dyDescent="0.2">
      <c r="C646" s="11"/>
    </row>
    <row r="647" spans="3:3" x14ac:dyDescent="0.2">
      <c r="C647" s="11"/>
    </row>
    <row r="648" spans="3:3" x14ac:dyDescent="0.2">
      <c r="C648" s="11"/>
    </row>
    <row r="649" spans="3:3" x14ac:dyDescent="0.2">
      <c r="C649" s="11"/>
    </row>
    <row r="650" spans="3:3" x14ac:dyDescent="0.2">
      <c r="C650" s="11"/>
    </row>
    <row r="651" spans="3:3" x14ac:dyDescent="0.2">
      <c r="C651" s="11"/>
    </row>
    <row r="652" spans="3:3" x14ac:dyDescent="0.2">
      <c r="C652" s="11"/>
    </row>
    <row r="653" spans="3:3" x14ac:dyDescent="0.2">
      <c r="C653" s="11"/>
    </row>
    <row r="654" spans="3:3" x14ac:dyDescent="0.2">
      <c r="C654" s="11"/>
    </row>
    <row r="655" spans="3:3" x14ac:dyDescent="0.2">
      <c r="C655" s="11"/>
    </row>
    <row r="656" spans="3:3" x14ac:dyDescent="0.2">
      <c r="C656" s="11"/>
    </row>
    <row r="657" spans="3:3" x14ac:dyDescent="0.2">
      <c r="C657" s="11"/>
    </row>
    <row r="658" spans="3:3" x14ac:dyDescent="0.2">
      <c r="C658" s="11"/>
    </row>
    <row r="659" spans="3:3" x14ac:dyDescent="0.2">
      <c r="C659" s="11"/>
    </row>
    <row r="717" spans="3:3" x14ac:dyDescent="0.2">
      <c r="C717" s="11"/>
    </row>
    <row r="718" spans="3:3" x14ac:dyDescent="0.2">
      <c r="C718" s="11"/>
    </row>
    <row r="719" spans="3:3" x14ac:dyDescent="0.2">
      <c r="C719" s="11"/>
    </row>
    <row r="720" spans="3:3" x14ac:dyDescent="0.2">
      <c r="C720" s="11"/>
    </row>
    <row r="721" spans="3:3" x14ac:dyDescent="0.2">
      <c r="C721" s="11"/>
    </row>
    <row r="722" spans="3:3" x14ac:dyDescent="0.2">
      <c r="C722" s="11"/>
    </row>
    <row r="723" spans="3:3" x14ac:dyDescent="0.2">
      <c r="C723" s="11"/>
    </row>
    <row r="724" spans="3:3" x14ac:dyDescent="0.2">
      <c r="C724" s="11"/>
    </row>
    <row r="725" spans="3:3" x14ac:dyDescent="0.2">
      <c r="C725" s="11"/>
    </row>
    <row r="726" spans="3:3" x14ac:dyDescent="0.2">
      <c r="C726" s="11"/>
    </row>
    <row r="727" spans="3:3" x14ac:dyDescent="0.2">
      <c r="C727" s="11"/>
    </row>
    <row r="728" spans="3:3" x14ac:dyDescent="0.2">
      <c r="C728" s="11"/>
    </row>
    <row r="729" spans="3:3" x14ac:dyDescent="0.2">
      <c r="C729" s="11"/>
    </row>
    <row r="730" spans="3:3" x14ac:dyDescent="0.2">
      <c r="C730" s="11"/>
    </row>
    <row r="731" spans="3:3" x14ac:dyDescent="0.2">
      <c r="C731" s="11"/>
    </row>
    <row r="732" spans="3:3" x14ac:dyDescent="0.2">
      <c r="C732" s="11"/>
    </row>
    <row r="733" spans="3:3" x14ac:dyDescent="0.2">
      <c r="C733" s="11"/>
    </row>
    <row r="734" spans="3:3" x14ac:dyDescent="0.2">
      <c r="C734" s="11"/>
    </row>
    <row r="735" spans="3:3" x14ac:dyDescent="0.2">
      <c r="C735" s="11"/>
    </row>
    <row r="736" spans="3:3" x14ac:dyDescent="0.2">
      <c r="C736" s="11"/>
    </row>
    <row r="737" spans="3:3" x14ac:dyDescent="0.2">
      <c r="C737" s="11"/>
    </row>
    <row r="738" spans="3:3" x14ac:dyDescent="0.2">
      <c r="C738" s="11"/>
    </row>
    <row r="739" spans="3:3" x14ac:dyDescent="0.2">
      <c r="C739" s="11"/>
    </row>
    <row r="740" spans="3:3" x14ac:dyDescent="0.2">
      <c r="C740" s="11"/>
    </row>
    <row r="741" spans="3:3" x14ac:dyDescent="0.2">
      <c r="C741" s="11"/>
    </row>
    <row r="742" spans="3:3" x14ac:dyDescent="0.2">
      <c r="C742" s="11"/>
    </row>
    <row r="743" spans="3:3" x14ac:dyDescent="0.2">
      <c r="C743" s="11"/>
    </row>
    <row r="744" spans="3:3" x14ac:dyDescent="0.2">
      <c r="C744" s="11"/>
    </row>
    <row r="745" spans="3:3" x14ac:dyDescent="0.2">
      <c r="C745" s="11"/>
    </row>
    <row r="746" spans="3:3" x14ac:dyDescent="0.2">
      <c r="C746" s="11"/>
    </row>
    <row r="747" spans="3:3" x14ac:dyDescent="0.2">
      <c r="C747" s="11"/>
    </row>
    <row r="748" spans="3:3" x14ac:dyDescent="0.2">
      <c r="C748" s="11"/>
    </row>
    <row r="749" spans="3:3" x14ac:dyDescent="0.2">
      <c r="C749" s="11"/>
    </row>
    <row r="750" spans="3:3" x14ac:dyDescent="0.2">
      <c r="C750" s="11"/>
    </row>
    <row r="751" spans="3:3" x14ac:dyDescent="0.2">
      <c r="C751" s="11"/>
    </row>
    <row r="752" spans="3:3" x14ac:dyDescent="0.2">
      <c r="C752" s="11"/>
    </row>
    <row r="753" spans="3:3" x14ac:dyDescent="0.2">
      <c r="C753" s="11"/>
    </row>
    <row r="754" spans="3:3" x14ac:dyDescent="0.2">
      <c r="C754" s="11"/>
    </row>
    <row r="755" spans="3:3" x14ac:dyDescent="0.2">
      <c r="C755" s="11"/>
    </row>
    <row r="756" spans="3:3" x14ac:dyDescent="0.2">
      <c r="C756" s="11"/>
    </row>
    <row r="757" spans="3:3" x14ac:dyDescent="0.2">
      <c r="C757" s="11"/>
    </row>
    <row r="758" spans="3:3" x14ac:dyDescent="0.2">
      <c r="C758" s="11"/>
    </row>
    <row r="759" spans="3:3" x14ac:dyDescent="0.2">
      <c r="C759" s="11"/>
    </row>
    <row r="760" spans="3:3" x14ac:dyDescent="0.2">
      <c r="C760" s="11"/>
    </row>
    <row r="761" spans="3:3" x14ac:dyDescent="0.2">
      <c r="C761" s="11"/>
    </row>
    <row r="762" spans="3:3" x14ac:dyDescent="0.2">
      <c r="C762" s="11"/>
    </row>
  </sheetData>
  <mergeCells count="1">
    <mergeCell ref="A1:L1"/>
  </mergeCells>
  <pageMargins left="0.25" right="0.24" top="0.19" bottom="0.2" header="0.17" footer="0.18"/>
  <pageSetup scale="6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N762"/>
  <sheetViews>
    <sheetView workbookViewId="0">
      <pane xSplit="2" ySplit="2" topLeftCell="C366" activePane="bottomRight" state="frozen"/>
      <selection pane="topRight" activeCell="C1" sqref="C1"/>
      <selection pane="bottomLeft" activeCell="A3" sqref="A3"/>
      <selection pane="bottomRight" activeCell="M1" sqref="M1"/>
    </sheetView>
  </sheetViews>
  <sheetFormatPr defaultColWidth="9.140625" defaultRowHeight="12" x14ac:dyDescent="0.2"/>
  <cols>
    <col min="1" max="1" width="5" style="193" bestFit="1" customWidth="1"/>
    <col min="2" max="2" width="6.140625" style="2" bestFit="1" customWidth="1"/>
    <col min="3" max="3" width="10.7109375" style="2" bestFit="1" customWidth="1"/>
    <col min="4" max="4" width="8.28515625" style="2" bestFit="1" customWidth="1"/>
    <col min="5" max="5" width="9.85546875" style="2" bestFit="1" customWidth="1"/>
    <col min="6" max="6" width="10" style="2" bestFit="1" customWidth="1"/>
    <col min="7" max="7" width="17.85546875" style="2" bestFit="1" customWidth="1"/>
    <col min="8" max="8" width="17.85546875" style="42" customWidth="1"/>
    <col min="9" max="9" width="8.85546875" style="2" bestFit="1" customWidth="1"/>
    <col min="10" max="10" width="10.7109375" style="2" bestFit="1" customWidth="1"/>
    <col min="11" max="11" width="10.7109375" style="2" customWidth="1"/>
    <col min="12" max="12" width="14.28515625" style="2" bestFit="1" customWidth="1"/>
    <col min="13" max="13" width="15.85546875" style="2" bestFit="1" customWidth="1"/>
    <col min="14" max="14" width="22.5703125" style="2" bestFit="1" customWidth="1"/>
    <col min="15" max="16384" width="9.140625" style="2"/>
  </cols>
  <sheetData>
    <row r="1" spans="1:14" ht="25.5" x14ac:dyDescent="0.2">
      <c r="A1" s="433" t="s">
        <v>45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0" t="s">
        <v>260</v>
      </c>
    </row>
    <row r="2" spans="1:14" ht="12.75" thickBot="1" x14ac:dyDescent="0.25">
      <c r="A2" s="4" t="s">
        <v>3</v>
      </c>
      <c r="B2" s="4" t="s">
        <v>4</v>
      </c>
      <c r="C2" s="5" t="s">
        <v>10</v>
      </c>
      <c r="D2" s="5" t="s">
        <v>29</v>
      </c>
      <c r="E2" s="5" t="s">
        <v>30</v>
      </c>
      <c r="F2" s="5" t="s">
        <v>31</v>
      </c>
      <c r="G2" s="5" t="s">
        <v>38</v>
      </c>
      <c r="H2" s="62" t="s">
        <v>232</v>
      </c>
      <c r="I2" s="5" t="s">
        <v>133</v>
      </c>
      <c r="J2" s="5" t="s">
        <v>158</v>
      </c>
      <c r="K2" s="5" t="s">
        <v>183</v>
      </c>
      <c r="L2" s="5" t="s">
        <v>37</v>
      </c>
      <c r="N2" s="2" t="s">
        <v>93</v>
      </c>
    </row>
    <row r="3" spans="1:14" x14ac:dyDescent="0.2">
      <c r="A3" s="193">
        <v>2008</v>
      </c>
      <c r="B3" s="6">
        <v>1</v>
      </c>
      <c r="C3" s="1">
        <v>0</v>
      </c>
      <c r="D3" s="1">
        <v>0</v>
      </c>
      <c r="E3" s="1">
        <v>0</v>
      </c>
      <c r="F3" s="1">
        <v>0</v>
      </c>
      <c r="G3" s="1">
        <v>0</v>
      </c>
      <c r="H3" s="1"/>
      <c r="I3" s="1">
        <v>0</v>
      </c>
      <c r="J3" s="1">
        <v>0</v>
      </c>
      <c r="K3" s="1"/>
      <c r="L3" s="1">
        <f>SUM(C3:K3)</f>
        <v>0</v>
      </c>
      <c r="N3" s="1">
        <f>E3+G3</f>
        <v>0</v>
      </c>
    </row>
    <row r="4" spans="1:14" x14ac:dyDescent="0.2">
      <c r="A4" s="193">
        <v>2008</v>
      </c>
      <c r="B4" s="6">
        <v>2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/>
      <c r="I4" s="1">
        <v>0</v>
      </c>
      <c r="J4" s="1">
        <v>0</v>
      </c>
      <c r="K4" s="1"/>
      <c r="L4" s="1">
        <f t="shared" ref="L4:L67" si="0">SUM(C4:K4)</f>
        <v>0</v>
      </c>
      <c r="N4" s="1">
        <f t="shared" ref="N4:N66" si="1">E4+G4</f>
        <v>0</v>
      </c>
    </row>
    <row r="5" spans="1:14" x14ac:dyDescent="0.2">
      <c r="A5" s="193">
        <v>2008</v>
      </c>
      <c r="B5" s="6">
        <v>3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/>
      <c r="I5" s="1">
        <v>0</v>
      </c>
      <c r="J5" s="1">
        <v>0</v>
      </c>
      <c r="K5" s="1"/>
      <c r="L5" s="1">
        <f t="shared" si="0"/>
        <v>0</v>
      </c>
      <c r="N5" s="1">
        <f t="shared" si="1"/>
        <v>0</v>
      </c>
    </row>
    <row r="6" spans="1:14" x14ac:dyDescent="0.2">
      <c r="A6" s="193">
        <v>2008</v>
      </c>
      <c r="B6" s="6">
        <v>4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/>
      <c r="I6" s="1">
        <v>0</v>
      </c>
      <c r="J6" s="1">
        <v>0</v>
      </c>
      <c r="K6" s="1"/>
      <c r="L6" s="1">
        <f t="shared" si="0"/>
        <v>0</v>
      </c>
      <c r="N6" s="1">
        <f t="shared" si="1"/>
        <v>0</v>
      </c>
    </row>
    <row r="7" spans="1:14" x14ac:dyDescent="0.2">
      <c r="A7" s="193">
        <v>2008</v>
      </c>
      <c r="B7" s="6">
        <v>5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/>
      <c r="I7" s="1">
        <v>0</v>
      </c>
      <c r="J7" s="1">
        <v>0</v>
      </c>
      <c r="K7" s="1"/>
      <c r="L7" s="1">
        <f t="shared" si="0"/>
        <v>0</v>
      </c>
      <c r="N7" s="1">
        <f t="shared" si="1"/>
        <v>0</v>
      </c>
    </row>
    <row r="8" spans="1:14" x14ac:dyDescent="0.2">
      <c r="A8" s="193">
        <v>2008</v>
      </c>
      <c r="B8" s="6">
        <v>6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/>
      <c r="I8" s="1">
        <v>0</v>
      </c>
      <c r="J8" s="1">
        <v>0</v>
      </c>
      <c r="K8" s="1"/>
      <c r="L8" s="1">
        <f t="shared" si="0"/>
        <v>0</v>
      </c>
      <c r="N8" s="1">
        <f t="shared" si="1"/>
        <v>0</v>
      </c>
    </row>
    <row r="9" spans="1:14" x14ac:dyDescent="0.2">
      <c r="A9" s="193">
        <v>2008</v>
      </c>
      <c r="B9" s="6">
        <v>7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/>
      <c r="I9" s="1">
        <v>0</v>
      </c>
      <c r="J9" s="1">
        <v>0</v>
      </c>
      <c r="K9" s="1"/>
      <c r="L9" s="1">
        <f t="shared" si="0"/>
        <v>0</v>
      </c>
      <c r="N9" s="1">
        <f t="shared" si="1"/>
        <v>0</v>
      </c>
    </row>
    <row r="10" spans="1:14" x14ac:dyDescent="0.2">
      <c r="A10" s="64">
        <v>2008</v>
      </c>
      <c r="B10" s="65">
        <v>8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/>
      <c r="I10" s="1">
        <v>0</v>
      </c>
      <c r="J10" s="1">
        <v>0</v>
      </c>
      <c r="K10" s="1"/>
      <c r="L10" s="1">
        <f t="shared" si="0"/>
        <v>0</v>
      </c>
      <c r="N10" s="1">
        <f t="shared" si="1"/>
        <v>0</v>
      </c>
    </row>
    <row r="11" spans="1:14" x14ac:dyDescent="0.2">
      <c r="A11" s="193">
        <v>2008</v>
      </c>
      <c r="B11" s="6">
        <v>9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/>
      <c r="I11" s="1">
        <v>0</v>
      </c>
      <c r="J11" s="1">
        <v>0</v>
      </c>
      <c r="K11" s="1"/>
      <c r="L11" s="1">
        <f t="shared" si="0"/>
        <v>0</v>
      </c>
      <c r="N11" s="1">
        <f t="shared" si="1"/>
        <v>0</v>
      </c>
    </row>
    <row r="12" spans="1:14" x14ac:dyDescent="0.2">
      <c r="A12" s="193">
        <v>2008</v>
      </c>
      <c r="B12" s="6">
        <v>10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/>
      <c r="I12" s="1">
        <v>0</v>
      </c>
      <c r="J12" s="1">
        <v>0</v>
      </c>
      <c r="K12" s="1"/>
      <c r="L12" s="1">
        <f t="shared" si="0"/>
        <v>0</v>
      </c>
      <c r="N12" s="1">
        <f t="shared" si="1"/>
        <v>0</v>
      </c>
    </row>
    <row r="13" spans="1:14" x14ac:dyDescent="0.2">
      <c r="A13" s="193">
        <v>2008</v>
      </c>
      <c r="B13" s="6">
        <v>11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/>
      <c r="I13" s="1">
        <v>0</v>
      </c>
      <c r="J13" s="1">
        <v>0</v>
      </c>
      <c r="K13" s="1"/>
      <c r="L13" s="1">
        <f t="shared" si="0"/>
        <v>0</v>
      </c>
      <c r="N13" s="1">
        <f t="shared" si="1"/>
        <v>0</v>
      </c>
    </row>
    <row r="14" spans="1:14" x14ac:dyDescent="0.2">
      <c r="A14" s="193">
        <v>2008</v>
      </c>
      <c r="B14" s="6">
        <v>12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/>
      <c r="I14" s="1">
        <v>0</v>
      </c>
      <c r="J14" s="1">
        <v>0</v>
      </c>
      <c r="K14" s="1"/>
      <c r="L14" s="1">
        <f t="shared" si="0"/>
        <v>0</v>
      </c>
      <c r="M14" s="46"/>
      <c r="N14" s="1">
        <f t="shared" si="1"/>
        <v>0</v>
      </c>
    </row>
    <row r="15" spans="1:14" x14ac:dyDescent="0.2">
      <c r="A15" s="193">
        <v>2009</v>
      </c>
      <c r="B15" s="6">
        <v>1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/>
      <c r="I15" s="41">
        <v>0</v>
      </c>
      <c r="J15" s="1">
        <v>0</v>
      </c>
      <c r="K15" s="1"/>
      <c r="L15" s="1">
        <f t="shared" si="0"/>
        <v>0</v>
      </c>
      <c r="N15" s="1">
        <f t="shared" si="1"/>
        <v>0</v>
      </c>
    </row>
    <row r="16" spans="1:14" x14ac:dyDescent="0.2">
      <c r="A16" s="193">
        <v>2009</v>
      </c>
      <c r="B16" s="6">
        <v>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/>
      <c r="I16" s="41">
        <v>0</v>
      </c>
      <c r="J16" s="1">
        <v>0</v>
      </c>
      <c r="K16" s="1"/>
      <c r="L16" s="1">
        <f t="shared" si="0"/>
        <v>0</v>
      </c>
      <c r="N16" s="1">
        <f t="shared" si="1"/>
        <v>0</v>
      </c>
    </row>
    <row r="17" spans="1:14" x14ac:dyDescent="0.2">
      <c r="A17" s="193">
        <v>2009</v>
      </c>
      <c r="B17" s="6">
        <v>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/>
      <c r="I17" s="41">
        <v>0</v>
      </c>
      <c r="J17" s="1">
        <v>0</v>
      </c>
      <c r="K17" s="1"/>
      <c r="L17" s="1">
        <f t="shared" si="0"/>
        <v>0</v>
      </c>
      <c r="N17" s="1">
        <f t="shared" si="1"/>
        <v>0</v>
      </c>
    </row>
    <row r="18" spans="1:14" x14ac:dyDescent="0.2">
      <c r="A18" s="193">
        <v>2009</v>
      </c>
      <c r="B18" s="6">
        <v>4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/>
      <c r="I18" s="41">
        <v>0</v>
      </c>
      <c r="J18" s="1">
        <v>0</v>
      </c>
      <c r="K18" s="1"/>
      <c r="L18" s="1">
        <f t="shared" si="0"/>
        <v>0</v>
      </c>
      <c r="N18" s="1">
        <f t="shared" si="1"/>
        <v>0</v>
      </c>
    </row>
    <row r="19" spans="1:14" x14ac:dyDescent="0.2">
      <c r="A19" s="193">
        <v>2009</v>
      </c>
      <c r="B19" s="6">
        <v>5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/>
      <c r="I19" s="41">
        <v>0</v>
      </c>
      <c r="J19" s="1">
        <v>0</v>
      </c>
      <c r="K19" s="1"/>
      <c r="L19" s="1">
        <f t="shared" si="0"/>
        <v>0</v>
      </c>
      <c r="N19" s="1">
        <f t="shared" si="1"/>
        <v>0</v>
      </c>
    </row>
    <row r="20" spans="1:14" x14ac:dyDescent="0.2">
      <c r="A20" s="193">
        <v>2009</v>
      </c>
      <c r="B20" s="6">
        <v>6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/>
      <c r="I20" s="41">
        <v>0</v>
      </c>
      <c r="J20" s="1">
        <v>0</v>
      </c>
      <c r="K20" s="1"/>
      <c r="L20" s="1">
        <f t="shared" si="0"/>
        <v>0</v>
      </c>
      <c r="N20" s="1">
        <f t="shared" si="1"/>
        <v>0</v>
      </c>
    </row>
    <row r="21" spans="1:14" x14ac:dyDescent="0.2">
      <c r="A21" s="193">
        <v>2009</v>
      </c>
      <c r="B21" s="6">
        <v>7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/>
      <c r="I21" s="41">
        <v>0</v>
      </c>
      <c r="J21" s="1">
        <v>0</v>
      </c>
      <c r="K21" s="1"/>
      <c r="L21" s="1">
        <f t="shared" si="0"/>
        <v>0</v>
      </c>
      <c r="N21" s="1">
        <f t="shared" si="1"/>
        <v>0</v>
      </c>
    </row>
    <row r="22" spans="1:14" s="67" customFormat="1" x14ac:dyDescent="0.2">
      <c r="A22" s="64">
        <v>2009</v>
      </c>
      <c r="B22" s="65">
        <v>8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/>
      <c r="I22" s="41">
        <v>0</v>
      </c>
      <c r="J22" s="1">
        <v>0</v>
      </c>
      <c r="K22" s="1"/>
      <c r="L22" s="1">
        <f t="shared" si="0"/>
        <v>0</v>
      </c>
      <c r="N22" s="1">
        <f t="shared" si="1"/>
        <v>0</v>
      </c>
    </row>
    <row r="23" spans="1:14" x14ac:dyDescent="0.2">
      <c r="A23" s="193">
        <v>2009</v>
      </c>
      <c r="B23" s="6">
        <v>9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/>
      <c r="I23" s="41">
        <v>0</v>
      </c>
      <c r="J23" s="1">
        <v>0</v>
      </c>
      <c r="K23" s="1"/>
      <c r="L23" s="1">
        <f t="shared" si="0"/>
        <v>0</v>
      </c>
      <c r="N23" s="1">
        <f t="shared" si="1"/>
        <v>0</v>
      </c>
    </row>
    <row r="24" spans="1:14" x14ac:dyDescent="0.2">
      <c r="A24" s="193">
        <v>2009</v>
      </c>
      <c r="B24" s="6">
        <v>10</v>
      </c>
      <c r="C24" s="1">
        <v>0</v>
      </c>
      <c r="D24" s="1">
        <v>0</v>
      </c>
      <c r="E24" s="41">
        <v>0</v>
      </c>
      <c r="F24" s="1">
        <v>0</v>
      </c>
      <c r="G24" s="1">
        <v>0</v>
      </c>
      <c r="H24" s="1"/>
      <c r="I24" s="41">
        <v>0</v>
      </c>
      <c r="J24" s="1">
        <v>0</v>
      </c>
      <c r="K24" s="1"/>
      <c r="L24" s="1">
        <f t="shared" si="0"/>
        <v>0</v>
      </c>
      <c r="N24" s="1">
        <f t="shared" si="1"/>
        <v>0</v>
      </c>
    </row>
    <row r="25" spans="1:14" x14ac:dyDescent="0.2">
      <c r="A25" s="193">
        <v>2009</v>
      </c>
      <c r="B25" s="6">
        <v>11</v>
      </c>
      <c r="C25" s="1">
        <v>0</v>
      </c>
      <c r="D25" s="1">
        <v>0</v>
      </c>
      <c r="E25" s="41">
        <v>0</v>
      </c>
      <c r="F25" s="1">
        <v>0</v>
      </c>
      <c r="G25" s="1">
        <v>0</v>
      </c>
      <c r="H25" s="1"/>
      <c r="I25" s="41">
        <v>0</v>
      </c>
      <c r="J25" s="1">
        <v>0</v>
      </c>
      <c r="K25" s="1"/>
      <c r="L25" s="1">
        <f t="shared" si="0"/>
        <v>0</v>
      </c>
      <c r="N25" s="1">
        <f t="shared" si="1"/>
        <v>0</v>
      </c>
    </row>
    <row r="26" spans="1:14" x14ac:dyDescent="0.2">
      <c r="A26" s="193">
        <v>2009</v>
      </c>
      <c r="B26" s="6">
        <v>12</v>
      </c>
      <c r="C26" s="1">
        <v>0</v>
      </c>
      <c r="D26" s="1">
        <v>0</v>
      </c>
      <c r="E26" s="41">
        <v>0</v>
      </c>
      <c r="F26" s="1">
        <v>0</v>
      </c>
      <c r="G26" s="1">
        <v>0</v>
      </c>
      <c r="H26" s="1"/>
      <c r="I26" s="41">
        <v>0</v>
      </c>
      <c r="J26" s="1">
        <v>0</v>
      </c>
      <c r="K26" s="1"/>
      <c r="L26" s="1">
        <f t="shared" si="0"/>
        <v>0</v>
      </c>
      <c r="M26" s="46"/>
      <c r="N26" s="1">
        <f t="shared" si="1"/>
        <v>0</v>
      </c>
    </row>
    <row r="27" spans="1:14" x14ac:dyDescent="0.2">
      <c r="A27" s="193">
        <v>2010</v>
      </c>
      <c r="B27" s="6">
        <v>1</v>
      </c>
      <c r="C27" s="1">
        <v>0</v>
      </c>
      <c r="D27" s="1">
        <v>0</v>
      </c>
      <c r="E27" s="164">
        <f>+'LEE County'!D2</f>
        <v>320.762</v>
      </c>
      <c r="F27" s="1">
        <v>0</v>
      </c>
      <c r="G27" s="1">
        <v>0</v>
      </c>
      <c r="H27" s="1"/>
      <c r="I27" s="41">
        <v>0</v>
      </c>
      <c r="J27" s="1">
        <v>0</v>
      </c>
      <c r="K27" s="1"/>
      <c r="L27" s="1">
        <f t="shared" si="0"/>
        <v>320.762</v>
      </c>
      <c r="N27" s="1">
        <f t="shared" si="1"/>
        <v>320.762</v>
      </c>
    </row>
    <row r="28" spans="1:14" x14ac:dyDescent="0.2">
      <c r="A28" s="193">
        <v>2010</v>
      </c>
      <c r="B28" s="6">
        <v>2</v>
      </c>
      <c r="C28" s="1">
        <v>0</v>
      </c>
      <c r="D28" s="1">
        <v>0</v>
      </c>
      <c r="E28" s="164">
        <f>+'LEE County'!D3</f>
        <v>197.95099999999999</v>
      </c>
      <c r="F28" s="1">
        <v>0</v>
      </c>
      <c r="G28" s="1">
        <v>0</v>
      </c>
      <c r="H28" s="1"/>
      <c r="I28" s="41">
        <v>0</v>
      </c>
      <c r="J28" s="1">
        <v>0</v>
      </c>
      <c r="K28" s="1"/>
      <c r="L28" s="1">
        <f t="shared" si="0"/>
        <v>197.95099999999999</v>
      </c>
      <c r="N28" s="1">
        <f t="shared" si="1"/>
        <v>197.95099999999999</v>
      </c>
    </row>
    <row r="29" spans="1:14" x14ac:dyDescent="0.2">
      <c r="A29" s="193">
        <v>2010</v>
      </c>
      <c r="B29" s="6">
        <v>3</v>
      </c>
      <c r="C29" s="1">
        <v>0</v>
      </c>
      <c r="D29" s="1">
        <v>0</v>
      </c>
      <c r="E29" s="164">
        <f>+'LEE County'!D4</f>
        <v>218.88800000000001</v>
      </c>
      <c r="F29" s="1">
        <v>0</v>
      </c>
      <c r="G29" s="1">
        <v>0</v>
      </c>
      <c r="H29" s="1"/>
      <c r="I29" s="41">
        <v>0</v>
      </c>
      <c r="J29" s="1">
        <v>0</v>
      </c>
      <c r="K29" s="1"/>
      <c r="L29" s="1">
        <f t="shared" si="0"/>
        <v>218.88800000000001</v>
      </c>
      <c r="N29" s="1">
        <f t="shared" si="1"/>
        <v>218.88800000000001</v>
      </c>
    </row>
    <row r="30" spans="1:14" x14ac:dyDescent="0.2">
      <c r="A30" s="193">
        <v>2010</v>
      </c>
      <c r="B30" s="6">
        <v>4</v>
      </c>
      <c r="C30" s="1">
        <v>0</v>
      </c>
      <c r="D30" s="1">
        <v>0</v>
      </c>
      <c r="E30" s="164">
        <f>+'LEE County'!D5</f>
        <v>172.84100000000001</v>
      </c>
      <c r="F30" s="1">
        <v>0</v>
      </c>
      <c r="G30" s="1">
        <v>0</v>
      </c>
      <c r="H30" s="1"/>
      <c r="I30" s="41">
        <v>0</v>
      </c>
      <c r="J30" s="1">
        <v>0</v>
      </c>
      <c r="K30" s="1"/>
      <c r="L30" s="1">
        <f t="shared" si="0"/>
        <v>172.84100000000001</v>
      </c>
      <c r="N30" s="1">
        <f t="shared" si="1"/>
        <v>172.84100000000001</v>
      </c>
    </row>
    <row r="31" spans="1:14" x14ac:dyDescent="0.2">
      <c r="A31" s="193">
        <v>2010</v>
      </c>
      <c r="B31" s="6">
        <v>5</v>
      </c>
      <c r="C31" s="1">
        <v>0</v>
      </c>
      <c r="D31" s="1">
        <v>0</v>
      </c>
      <c r="E31" s="164">
        <f>+'LEE County'!D6</f>
        <v>209.88399999999999</v>
      </c>
      <c r="F31" s="1">
        <v>0</v>
      </c>
      <c r="G31" s="1">
        <v>0</v>
      </c>
      <c r="H31" s="1"/>
      <c r="I31" s="41">
        <v>0</v>
      </c>
      <c r="J31" s="1">
        <v>0</v>
      </c>
      <c r="K31" s="1"/>
      <c r="L31" s="1">
        <f t="shared" si="0"/>
        <v>209.88399999999999</v>
      </c>
      <c r="N31" s="1">
        <f t="shared" si="1"/>
        <v>209.88399999999999</v>
      </c>
    </row>
    <row r="32" spans="1:14" x14ac:dyDescent="0.2">
      <c r="A32" s="193">
        <v>2010</v>
      </c>
      <c r="B32" s="6">
        <v>6</v>
      </c>
      <c r="C32" s="1">
        <v>0</v>
      </c>
      <c r="D32" s="1">
        <v>0</v>
      </c>
      <c r="E32" s="164">
        <f>+'LEE County'!D7</f>
        <v>233.482</v>
      </c>
      <c r="F32" s="1">
        <v>0</v>
      </c>
      <c r="G32" s="1">
        <v>0</v>
      </c>
      <c r="H32" s="1"/>
      <c r="I32" s="41">
        <v>0</v>
      </c>
      <c r="J32" s="1">
        <v>0</v>
      </c>
      <c r="K32" s="1"/>
      <c r="L32" s="1">
        <f t="shared" si="0"/>
        <v>233.482</v>
      </c>
      <c r="N32" s="1">
        <f t="shared" si="1"/>
        <v>233.482</v>
      </c>
    </row>
    <row r="33" spans="1:14" x14ac:dyDescent="0.2">
      <c r="A33" s="193">
        <v>2010</v>
      </c>
      <c r="B33" s="6">
        <v>7</v>
      </c>
      <c r="C33" s="1">
        <v>0</v>
      </c>
      <c r="D33" s="1">
        <v>0</v>
      </c>
      <c r="E33" s="164">
        <f>+'LEE County'!D8</f>
        <v>219.078</v>
      </c>
      <c r="F33" s="1">
        <v>0</v>
      </c>
      <c r="G33" s="1">
        <v>0</v>
      </c>
      <c r="H33" s="1"/>
      <c r="I33" s="41">
        <v>0</v>
      </c>
      <c r="J33" s="41">
        <v>0</v>
      </c>
      <c r="K33" s="41"/>
      <c r="L33" s="1">
        <f t="shared" si="0"/>
        <v>219.078</v>
      </c>
      <c r="N33" s="1">
        <f t="shared" si="1"/>
        <v>219.078</v>
      </c>
    </row>
    <row r="34" spans="1:14" s="67" customFormat="1" x14ac:dyDescent="0.2">
      <c r="A34" s="262">
        <v>2010</v>
      </c>
      <c r="B34" s="263">
        <v>8</v>
      </c>
      <c r="C34" s="1">
        <v>0</v>
      </c>
      <c r="D34" s="264">
        <v>0</v>
      </c>
      <c r="E34" s="186">
        <f>+'LEE County'!D9</f>
        <v>232.25</v>
      </c>
      <c r="F34" s="264">
        <v>0</v>
      </c>
      <c r="G34" s="264">
        <v>0</v>
      </c>
      <c r="H34" s="264"/>
      <c r="I34" s="267">
        <v>0</v>
      </c>
      <c r="J34" s="267">
        <v>0</v>
      </c>
      <c r="K34" s="267"/>
      <c r="L34" s="1">
        <f t="shared" si="0"/>
        <v>232.25</v>
      </c>
      <c r="N34" s="1">
        <f t="shared" si="1"/>
        <v>232.25</v>
      </c>
    </row>
    <row r="35" spans="1:14" x14ac:dyDescent="0.2">
      <c r="A35" s="193">
        <v>2010</v>
      </c>
      <c r="B35" s="6">
        <v>9</v>
      </c>
      <c r="C35" s="1">
        <v>0</v>
      </c>
      <c r="D35" s="1">
        <v>0</v>
      </c>
      <c r="E35" s="164">
        <f>+'LEE County'!D10</f>
        <v>221.089</v>
      </c>
      <c r="F35" s="1">
        <v>0</v>
      </c>
      <c r="G35" s="1">
        <v>0</v>
      </c>
      <c r="H35" s="1"/>
      <c r="I35" s="162">
        <v>0</v>
      </c>
      <c r="J35" s="162">
        <v>0</v>
      </c>
      <c r="K35" s="162"/>
      <c r="L35" s="1">
        <f t="shared" si="0"/>
        <v>221.089</v>
      </c>
      <c r="N35" s="1">
        <f t="shared" si="1"/>
        <v>221.089</v>
      </c>
    </row>
    <row r="36" spans="1:14" x14ac:dyDescent="0.2">
      <c r="A36" s="193">
        <v>2010</v>
      </c>
      <c r="B36" s="6">
        <v>10</v>
      </c>
      <c r="C36" s="1">
        <v>0</v>
      </c>
      <c r="D36" s="1">
        <v>0</v>
      </c>
      <c r="E36" s="164">
        <f>+'LEE County'!D11</f>
        <v>203.81299999999999</v>
      </c>
      <c r="F36" s="1">
        <v>0</v>
      </c>
      <c r="G36" s="1">
        <v>0</v>
      </c>
      <c r="H36" s="1"/>
      <c r="I36" s="162">
        <v>0</v>
      </c>
      <c r="J36" s="162">
        <v>0</v>
      </c>
      <c r="K36" s="162"/>
      <c r="L36" s="1">
        <f t="shared" si="0"/>
        <v>203.81299999999999</v>
      </c>
      <c r="N36" s="1">
        <f t="shared" si="1"/>
        <v>203.81299999999999</v>
      </c>
    </row>
    <row r="37" spans="1:14" x14ac:dyDescent="0.2">
      <c r="A37" s="193">
        <v>2010</v>
      </c>
      <c r="B37" s="6">
        <v>11</v>
      </c>
      <c r="C37" s="1">
        <v>0</v>
      </c>
      <c r="D37" s="1">
        <v>0</v>
      </c>
      <c r="E37" s="164">
        <f>+'LEE County'!D12</f>
        <v>191.816</v>
      </c>
      <c r="F37" s="1">
        <v>0</v>
      </c>
      <c r="G37" s="1">
        <v>0</v>
      </c>
      <c r="H37" s="1"/>
      <c r="I37" s="162">
        <v>0</v>
      </c>
      <c r="J37" s="162">
        <v>0</v>
      </c>
      <c r="K37" s="162"/>
      <c r="L37" s="1">
        <f t="shared" si="0"/>
        <v>191.816</v>
      </c>
      <c r="N37" s="1">
        <f t="shared" si="1"/>
        <v>191.816</v>
      </c>
    </row>
    <row r="38" spans="1:14" x14ac:dyDescent="0.2">
      <c r="A38" s="193">
        <v>2010</v>
      </c>
      <c r="B38" s="6">
        <v>12</v>
      </c>
      <c r="C38" s="1">
        <v>0</v>
      </c>
      <c r="D38" s="1">
        <v>0</v>
      </c>
      <c r="E38" s="164">
        <f>+'LEE County'!D13</f>
        <v>255.75399999999999</v>
      </c>
      <c r="F38" s="1">
        <v>0</v>
      </c>
      <c r="G38" s="1">
        <v>0</v>
      </c>
      <c r="H38" s="1"/>
      <c r="I38" s="162">
        <v>0</v>
      </c>
      <c r="J38" s="162">
        <v>0</v>
      </c>
      <c r="K38" s="162"/>
      <c r="L38" s="1">
        <f t="shared" si="0"/>
        <v>255.75399999999999</v>
      </c>
      <c r="M38" s="46"/>
      <c r="N38" s="1">
        <f t="shared" si="1"/>
        <v>255.75399999999999</v>
      </c>
    </row>
    <row r="39" spans="1:14" x14ac:dyDescent="0.2">
      <c r="A39" s="193">
        <v>2011</v>
      </c>
      <c r="B39" s="6">
        <v>1</v>
      </c>
      <c r="C39" s="1">
        <v>0</v>
      </c>
      <c r="D39" s="1">
        <v>0</v>
      </c>
      <c r="E39" s="164">
        <f>+'LEE County'!D14</f>
        <v>235.322</v>
      </c>
      <c r="F39" s="1">
        <v>0</v>
      </c>
      <c r="G39" s="1">
        <v>0</v>
      </c>
      <c r="H39" s="1"/>
      <c r="I39" s="162">
        <v>0</v>
      </c>
      <c r="J39" s="162">
        <v>0</v>
      </c>
      <c r="K39" s="162"/>
      <c r="L39" s="1">
        <f t="shared" si="0"/>
        <v>235.322</v>
      </c>
      <c r="N39" s="1">
        <f t="shared" si="1"/>
        <v>235.322</v>
      </c>
    </row>
    <row r="40" spans="1:14" x14ac:dyDescent="0.2">
      <c r="A40" s="193">
        <v>2011</v>
      </c>
      <c r="B40" s="6">
        <v>2</v>
      </c>
      <c r="C40" s="1">
        <v>0</v>
      </c>
      <c r="D40" s="1">
        <v>0</v>
      </c>
      <c r="E40" s="164">
        <f>+'LEE County'!D15</f>
        <v>159.958</v>
      </c>
      <c r="F40" s="1">
        <v>0</v>
      </c>
      <c r="G40" s="1">
        <v>0</v>
      </c>
      <c r="H40" s="1"/>
      <c r="I40" s="162">
        <v>0</v>
      </c>
      <c r="J40" s="162">
        <v>0</v>
      </c>
      <c r="K40" s="162"/>
      <c r="L40" s="1">
        <f t="shared" si="0"/>
        <v>159.958</v>
      </c>
      <c r="N40" s="1">
        <f t="shared" si="1"/>
        <v>159.958</v>
      </c>
    </row>
    <row r="41" spans="1:14" x14ac:dyDescent="0.2">
      <c r="A41" s="193">
        <v>2011</v>
      </c>
      <c r="B41" s="6">
        <v>3</v>
      </c>
      <c r="C41" s="1">
        <v>0</v>
      </c>
      <c r="D41" s="1">
        <v>0</v>
      </c>
      <c r="E41" s="164">
        <f>+'LEE County'!D16</f>
        <v>183.48099999999999</v>
      </c>
      <c r="F41" s="1">
        <v>0</v>
      </c>
      <c r="G41" s="1">
        <v>0</v>
      </c>
      <c r="H41" s="1"/>
      <c r="I41" s="162">
        <v>0</v>
      </c>
      <c r="J41" s="162">
        <v>0</v>
      </c>
      <c r="K41" s="162"/>
      <c r="L41" s="1">
        <f t="shared" si="0"/>
        <v>183.48099999999999</v>
      </c>
      <c r="N41" s="1">
        <f t="shared" si="1"/>
        <v>183.48099999999999</v>
      </c>
    </row>
    <row r="42" spans="1:14" x14ac:dyDescent="0.2">
      <c r="A42" s="193">
        <v>2011</v>
      </c>
      <c r="B42" s="6">
        <v>4</v>
      </c>
      <c r="C42" s="1">
        <v>0</v>
      </c>
      <c r="D42" s="1">
        <v>0</v>
      </c>
      <c r="E42" s="164">
        <f>+'LEE County'!D17</f>
        <v>220.28300000000002</v>
      </c>
      <c r="F42" s="1">
        <v>0</v>
      </c>
      <c r="G42" s="1">
        <v>0</v>
      </c>
      <c r="H42" s="1"/>
      <c r="I42" s="162">
        <v>0</v>
      </c>
      <c r="J42" s="162">
        <v>0</v>
      </c>
      <c r="K42" s="162"/>
      <c r="L42" s="1">
        <f t="shared" si="0"/>
        <v>220.28300000000002</v>
      </c>
      <c r="N42" s="1">
        <f t="shared" si="1"/>
        <v>220.28300000000002</v>
      </c>
    </row>
    <row r="43" spans="1:14" x14ac:dyDescent="0.2">
      <c r="A43" s="193">
        <v>2011</v>
      </c>
      <c r="B43" s="6">
        <v>5</v>
      </c>
      <c r="C43" s="1">
        <v>0</v>
      </c>
      <c r="D43" s="1">
        <v>0</v>
      </c>
      <c r="E43" s="164">
        <f>+'LEE County'!D18</f>
        <v>217.24799999999999</v>
      </c>
      <c r="F43" s="1">
        <v>0</v>
      </c>
      <c r="G43" s="1">
        <v>0</v>
      </c>
      <c r="H43" s="1"/>
      <c r="I43" s="162">
        <v>0</v>
      </c>
      <c r="J43" s="162">
        <v>0</v>
      </c>
      <c r="K43" s="162"/>
      <c r="L43" s="1">
        <f t="shared" si="0"/>
        <v>217.24799999999999</v>
      </c>
      <c r="N43" s="1">
        <f t="shared" si="1"/>
        <v>217.24799999999999</v>
      </c>
    </row>
    <row r="44" spans="1:14" x14ac:dyDescent="0.2">
      <c r="A44" s="193">
        <v>2011</v>
      </c>
      <c r="B44" s="6">
        <v>6</v>
      </c>
      <c r="C44" s="1">
        <f>'Fl Keys- FR vs PR'!F2</f>
        <v>33.929877993655595</v>
      </c>
      <c r="D44" s="1">
        <v>0</v>
      </c>
      <c r="E44" s="164">
        <f>+'LEE County'!D19</f>
        <v>221.02100000000002</v>
      </c>
      <c r="F44" s="1">
        <v>0</v>
      </c>
      <c r="G44" s="1">
        <v>0</v>
      </c>
      <c r="H44" s="1"/>
      <c r="I44" s="162">
        <v>0</v>
      </c>
      <c r="J44" s="162">
        <v>0</v>
      </c>
      <c r="K44" s="162"/>
      <c r="L44" s="1">
        <f t="shared" si="0"/>
        <v>254.95087799365561</v>
      </c>
      <c r="N44" s="1">
        <f t="shared" si="1"/>
        <v>221.02100000000002</v>
      </c>
    </row>
    <row r="45" spans="1:14" x14ac:dyDescent="0.2">
      <c r="A45" s="193">
        <v>2011</v>
      </c>
      <c r="B45" s="6">
        <v>7</v>
      </c>
      <c r="C45" s="1">
        <f>'Fl Keys- FR vs PR'!F3</f>
        <v>35</v>
      </c>
      <c r="D45" s="1">
        <v>0</v>
      </c>
      <c r="E45" s="164">
        <f>+'LEE County'!D20</f>
        <v>224.38800000000001</v>
      </c>
      <c r="F45" s="1">
        <v>0</v>
      </c>
      <c r="G45" s="1">
        <v>0</v>
      </c>
      <c r="H45" s="1"/>
      <c r="I45" s="162">
        <v>0</v>
      </c>
      <c r="J45" s="162">
        <v>0</v>
      </c>
      <c r="K45" s="162"/>
      <c r="L45" s="1">
        <f t="shared" si="0"/>
        <v>259.38800000000003</v>
      </c>
      <c r="N45" s="1">
        <f t="shared" si="1"/>
        <v>224.38800000000001</v>
      </c>
    </row>
    <row r="46" spans="1:14" s="67" customFormat="1" x14ac:dyDescent="0.2">
      <c r="A46" s="262">
        <v>2011</v>
      </c>
      <c r="B46" s="263">
        <v>8</v>
      </c>
      <c r="C46" s="1">
        <f>'Fl Keys- FR vs PR'!F4</f>
        <v>34.898043438517689</v>
      </c>
      <c r="D46" s="266">
        <v>0</v>
      </c>
      <c r="E46" s="265">
        <f>+'LEE County'!D21</f>
        <v>234.47900000000001</v>
      </c>
      <c r="F46" s="266">
        <v>0</v>
      </c>
      <c r="G46" s="266">
        <v>0</v>
      </c>
      <c r="H46" s="266"/>
      <c r="I46" s="266">
        <v>0</v>
      </c>
      <c r="J46" s="266">
        <v>0</v>
      </c>
      <c r="K46" s="266"/>
      <c r="L46" s="1">
        <f t="shared" si="0"/>
        <v>269.37704343851772</v>
      </c>
      <c r="N46" s="1">
        <f t="shared" si="1"/>
        <v>234.47900000000001</v>
      </c>
    </row>
    <row r="47" spans="1:14" x14ac:dyDescent="0.2">
      <c r="A47" s="193">
        <v>2011</v>
      </c>
      <c r="B47" s="6">
        <v>9</v>
      </c>
      <c r="C47" s="1">
        <f>'Fl Keys- FR vs PR'!F5</f>
        <v>32.3654424512969</v>
      </c>
      <c r="D47" s="1">
        <v>0</v>
      </c>
      <c r="E47" s="164">
        <f>+'LEE County'!D22</f>
        <v>218.94300000000001</v>
      </c>
      <c r="F47" s="1">
        <v>0</v>
      </c>
      <c r="G47" s="1">
        <v>0</v>
      </c>
      <c r="H47" s="1"/>
      <c r="I47" s="41">
        <v>0</v>
      </c>
      <c r="J47" s="41">
        <v>0</v>
      </c>
      <c r="K47" s="41"/>
      <c r="L47" s="1">
        <f t="shared" si="0"/>
        <v>251.30844245129691</v>
      </c>
      <c r="N47" s="1">
        <f t="shared" si="1"/>
        <v>218.94300000000001</v>
      </c>
    </row>
    <row r="48" spans="1:14" x14ac:dyDescent="0.2">
      <c r="A48" s="193">
        <v>2011</v>
      </c>
      <c r="B48" s="6">
        <v>10</v>
      </c>
      <c r="C48" s="1">
        <f>'Fl Keys- FR vs PR'!F6</f>
        <v>29.443437714083672</v>
      </c>
      <c r="D48" s="1">
        <v>0</v>
      </c>
      <c r="E48" s="164">
        <f>+'LEE County'!D23</f>
        <v>199.83</v>
      </c>
      <c r="F48" s="1">
        <v>0</v>
      </c>
      <c r="G48" s="1">
        <v>0</v>
      </c>
      <c r="H48" s="1"/>
      <c r="I48" s="184">
        <f>Wauchula!F6</f>
        <v>11.157</v>
      </c>
      <c r="J48" s="41">
        <v>0</v>
      </c>
      <c r="K48" s="41"/>
      <c r="L48" s="1">
        <f t="shared" si="0"/>
        <v>240.43043771408369</v>
      </c>
      <c r="N48" s="1">
        <f t="shared" si="1"/>
        <v>199.83</v>
      </c>
    </row>
    <row r="49" spans="1:14" x14ac:dyDescent="0.2">
      <c r="A49" s="193">
        <v>2011</v>
      </c>
      <c r="B49" s="6">
        <v>11</v>
      </c>
      <c r="C49" s="1">
        <f>'Fl Keys- FR vs PR'!F7</f>
        <v>26.260529651780672</v>
      </c>
      <c r="D49" s="1">
        <v>0</v>
      </c>
      <c r="E49" s="164">
        <f>+'LEE County'!D24</f>
        <v>183.04</v>
      </c>
      <c r="F49" s="1">
        <v>0</v>
      </c>
      <c r="G49" s="1">
        <v>0</v>
      </c>
      <c r="H49" s="1"/>
      <c r="I49" s="184">
        <f>Wauchula!F7</f>
        <v>10.145</v>
      </c>
      <c r="J49" s="41">
        <v>0</v>
      </c>
      <c r="K49" s="41"/>
      <c r="L49" s="1">
        <f t="shared" si="0"/>
        <v>219.44552965178067</v>
      </c>
      <c r="N49" s="1">
        <f t="shared" si="1"/>
        <v>183.04</v>
      </c>
    </row>
    <row r="50" spans="1:14" x14ac:dyDescent="0.2">
      <c r="A50" s="193">
        <v>2011</v>
      </c>
      <c r="B50" s="6">
        <v>12</v>
      </c>
      <c r="C50" s="1">
        <f>'Fl Keys- FR vs PR'!F8</f>
        <v>27.437881834856483</v>
      </c>
      <c r="D50" s="1">
        <v>0</v>
      </c>
      <c r="E50" s="164">
        <f>+'LEE County'!D25</f>
        <v>157.739</v>
      </c>
      <c r="F50" s="1">
        <v>0</v>
      </c>
      <c r="G50" s="1">
        <v>0</v>
      </c>
      <c r="H50" s="1"/>
      <c r="I50" s="184">
        <f>Wauchula!F8</f>
        <v>8.484</v>
      </c>
      <c r="J50" s="41">
        <v>0</v>
      </c>
      <c r="K50" s="41"/>
      <c r="L50" s="1">
        <f t="shared" si="0"/>
        <v>193.6608818348565</v>
      </c>
      <c r="M50" s="46"/>
      <c r="N50" s="1">
        <f t="shared" si="1"/>
        <v>157.739</v>
      </c>
    </row>
    <row r="51" spans="1:14" x14ac:dyDescent="0.2">
      <c r="A51" s="193">
        <v>2012</v>
      </c>
      <c r="B51" s="6">
        <v>1</v>
      </c>
      <c r="C51" s="1">
        <f>'Fl Keys- FR vs PR'!F9</f>
        <v>31.010086727948163</v>
      </c>
      <c r="D51" s="1">
        <v>0</v>
      </c>
      <c r="E51" s="164">
        <f>+'LEE County'!D26</f>
        <v>224.965</v>
      </c>
      <c r="F51" s="1">
        <v>0</v>
      </c>
      <c r="G51" s="1">
        <v>0</v>
      </c>
      <c r="H51" s="1"/>
      <c r="I51" s="184">
        <f>Wauchula!F9</f>
        <v>13</v>
      </c>
      <c r="J51" s="41">
        <v>0</v>
      </c>
      <c r="K51" s="41"/>
      <c r="L51" s="1">
        <f t="shared" si="0"/>
        <v>268.97508672794817</v>
      </c>
      <c r="N51" s="1">
        <f t="shared" si="1"/>
        <v>224.965</v>
      </c>
    </row>
    <row r="52" spans="1:14" x14ac:dyDescent="0.2">
      <c r="A52" s="193">
        <v>2012</v>
      </c>
      <c r="B52" s="6">
        <v>2</v>
      </c>
      <c r="C52" s="1">
        <f>'Fl Keys- FR vs PR'!F10</f>
        <v>31.020480937046727</v>
      </c>
      <c r="D52" s="1">
        <v>0</v>
      </c>
      <c r="E52" s="164">
        <f>+'LEE County'!D27</f>
        <v>178.631</v>
      </c>
      <c r="F52" s="1">
        <v>0</v>
      </c>
      <c r="G52" s="1">
        <v>0</v>
      </c>
      <c r="H52" s="1"/>
      <c r="I52" s="184">
        <f>Wauchula!F10</f>
        <v>10</v>
      </c>
      <c r="J52" s="41">
        <v>0</v>
      </c>
      <c r="K52" s="41"/>
      <c r="L52" s="1">
        <f t="shared" si="0"/>
        <v>219.65148093704673</v>
      </c>
      <c r="N52" s="1">
        <f t="shared" si="1"/>
        <v>178.631</v>
      </c>
    </row>
    <row r="53" spans="1:14" x14ac:dyDescent="0.2">
      <c r="A53" s="193">
        <v>2012</v>
      </c>
      <c r="B53" s="6">
        <v>3</v>
      </c>
      <c r="C53" s="1">
        <f>'Fl Keys- FR vs PR'!F11</f>
        <v>33.419769504052752</v>
      </c>
      <c r="D53" s="1">
        <v>0</v>
      </c>
      <c r="E53" s="164">
        <f>+'LEE County'!D28</f>
        <v>189.024</v>
      </c>
      <c r="F53" s="1">
        <v>0</v>
      </c>
      <c r="G53" s="1">
        <v>0</v>
      </c>
      <c r="H53" s="1"/>
      <c r="I53" s="184">
        <f>Wauchula!F11</f>
        <v>11</v>
      </c>
      <c r="J53" s="41">
        <v>0</v>
      </c>
      <c r="K53" s="41"/>
      <c r="L53" s="1">
        <f t="shared" si="0"/>
        <v>233.44376950405274</v>
      </c>
      <c r="N53" s="1">
        <f t="shared" si="1"/>
        <v>189.024</v>
      </c>
    </row>
    <row r="54" spans="1:14" x14ac:dyDescent="0.2">
      <c r="A54" s="193">
        <v>2012</v>
      </c>
      <c r="B54" s="6">
        <v>4</v>
      </c>
      <c r="C54" s="1">
        <f>'Fl Keys- FR vs PR'!F12</f>
        <v>29.824473994547589</v>
      </c>
      <c r="D54" s="1">
        <v>0</v>
      </c>
      <c r="E54" s="164">
        <f>+'LEE County'!D29</f>
        <v>205.48599999999999</v>
      </c>
      <c r="F54" s="1">
        <v>0</v>
      </c>
      <c r="G54" s="1">
        <v>0</v>
      </c>
      <c r="H54" s="1"/>
      <c r="I54" s="184">
        <f>Wauchula!F12</f>
        <v>11</v>
      </c>
      <c r="J54" s="41">
        <v>0</v>
      </c>
      <c r="K54" s="41"/>
      <c r="L54" s="1">
        <f t="shared" si="0"/>
        <v>246.31047399454758</v>
      </c>
      <c r="N54" s="1">
        <f t="shared" si="1"/>
        <v>205.48599999999999</v>
      </c>
    </row>
    <row r="55" spans="1:14" x14ac:dyDescent="0.2">
      <c r="A55" s="193">
        <v>2012</v>
      </c>
      <c r="B55" s="6">
        <v>5</v>
      </c>
      <c r="C55" s="1">
        <f>'Fl Keys- FR vs PR'!F13</f>
        <v>33.798529816518368</v>
      </c>
      <c r="D55" s="1">
        <v>0</v>
      </c>
      <c r="E55" s="164">
        <f>+'LEE County'!D30</f>
        <v>215.85499999999999</v>
      </c>
      <c r="F55" s="1">
        <v>0</v>
      </c>
      <c r="G55" s="1">
        <v>0</v>
      </c>
      <c r="H55" s="1"/>
      <c r="I55" s="184">
        <f>Wauchula!F13</f>
        <v>13</v>
      </c>
      <c r="J55" s="184">
        <f>Blountstown!F5</f>
        <v>8</v>
      </c>
      <c r="K55" s="259"/>
      <c r="L55" s="1">
        <f t="shared" si="0"/>
        <v>270.65352981651836</v>
      </c>
      <c r="N55" s="1">
        <f t="shared" si="1"/>
        <v>215.85499999999999</v>
      </c>
    </row>
    <row r="56" spans="1:14" x14ac:dyDescent="0.2">
      <c r="A56" s="193">
        <v>2012</v>
      </c>
      <c r="B56" s="6">
        <v>6</v>
      </c>
      <c r="C56" s="1">
        <f>'Fl Keys- FR vs PR'!F14</f>
        <v>33.929877993655595</v>
      </c>
      <c r="D56" s="1">
        <v>0</v>
      </c>
      <c r="E56" s="164">
        <f>+'LEE County'!D31</f>
        <v>206.01900000000001</v>
      </c>
      <c r="F56" s="1">
        <v>0</v>
      </c>
      <c r="G56" s="1">
        <v>0</v>
      </c>
      <c r="H56" s="1"/>
      <c r="I56" s="184">
        <f>Wauchula!F14</f>
        <v>12</v>
      </c>
      <c r="J56" s="184">
        <f>Blountstown!F6</f>
        <v>8</v>
      </c>
      <c r="K56" s="259"/>
      <c r="L56" s="1">
        <f t="shared" si="0"/>
        <v>259.94887799365563</v>
      </c>
      <c r="N56" s="1">
        <f t="shared" si="1"/>
        <v>206.01900000000001</v>
      </c>
    </row>
    <row r="57" spans="1:14" x14ac:dyDescent="0.2">
      <c r="A57" s="193">
        <v>2012</v>
      </c>
      <c r="B57" s="6">
        <v>7</v>
      </c>
      <c r="C57" s="1">
        <f>'Fl Keys- FR vs PR'!F15</f>
        <v>35</v>
      </c>
      <c r="D57" s="1">
        <v>0</v>
      </c>
      <c r="E57" s="164">
        <f>+'LEE County'!D32</f>
        <v>226.667</v>
      </c>
      <c r="F57" s="1">
        <v>0</v>
      </c>
      <c r="G57" s="1">
        <v>0</v>
      </c>
      <c r="H57" s="1"/>
      <c r="I57" s="184">
        <f>Wauchula!F15</f>
        <v>13</v>
      </c>
      <c r="J57" s="184">
        <f>Blountstown!F7</f>
        <v>8</v>
      </c>
      <c r="K57" s="259"/>
      <c r="L57" s="1">
        <f t="shared" si="0"/>
        <v>282.66700000000003</v>
      </c>
      <c r="N57" s="1">
        <f t="shared" si="1"/>
        <v>226.667</v>
      </c>
    </row>
    <row r="58" spans="1:14" s="67" customFormat="1" x14ac:dyDescent="0.2">
      <c r="A58" s="262">
        <v>2012</v>
      </c>
      <c r="B58" s="263">
        <v>8</v>
      </c>
      <c r="C58" s="1">
        <f>'Fl Keys- FR vs PR'!F16</f>
        <v>34.898043438517689</v>
      </c>
      <c r="D58" s="266">
        <v>0</v>
      </c>
      <c r="E58" s="265">
        <f>+'LEE County'!D33</f>
        <v>223.40299999999999</v>
      </c>
      <c r="F58" s="266">
        <v>0</v>
      </c>
      <c r="G58" s="266">
        <f>+Seminole!G46</f>
        <v>0</v>
      </c>
      <c r="H58" s="266"/>
      <c r="I58" s="184">
        <f>Wauchula!F16</f>
        <v>13</v>
      </c>
      <c r="J58" s="184">
        <f>Blountstown!F8</f>
        <v>6</v>
      </c>
      <c r="K58" s="266"/>
      <c r="L58" s="1">
        <f t="shared" si="0"/>
        <v>277.30104343851769</v>
      </c>
      <c r="N58" s="1">
        <f t="shared" si="1"/>
        <v>223.40299999999999</v>
      </c>
    </row>
    <row r="59" spans="1:14" x14ac:dyDescent="0.2">
      <c r="A59" s="193">
        <v>2012</v>
      </c>
      <c r="B59" s="6">
        <v>9</v>
      </c>
      <c r="C59" s="1">
        <f>'Fl Keys- FR vs PR'!F17</f>
        <v>32.3654424512969</v>
      </c>
      <c r="D59" s="41">
        <v>0</v>
      </c>
      <c r="E59" s="164">
        <f>+'LEE County'!D34</f>
        <v>215.81700000000001</v>
      </c>
      <c r="F59" s="41">
        <v>0</v>
      </c>
      <c r="G59" s="41">
        <f>+Seminole!G47</f>
        <v>0</v>
      </c>
      <c r="H59" s="41"/>
      <c r="I59" s="184">
        <f>Wauchula!F17</f>
        <v>11</v>
      </c>
      <c r="J59" s="184">
        <f>Blountstown!F9</f>
        <v>7</v>
      </c>
      <c r="K59" s="259"/>
      <c r="L59" s="1">
        <f t="shared" si="0"/>
        <v>266.18244245129688</v>
      </c>
      <c r="N59" s="1">
        <f t="shared" si="1"/>
        <v>215.81700000000001</v>
      </c>
    </row>
    <row r="60" spans="1:14" x14ac:dyDescent="0.2">
      <c r="A60" s="193">
        <v>2012</v>
      </c>
      <c r="B60" s="6">
        <v>10</v>
      </c>
      <c r="C60" s="1">
        <f>'Fl Keys- FR vs PR'!F18</f>
        <v>29.443437714083672</v>
      </c>
      <c r="D60" s="41">
        <v>0</v>
      </c>
      <c r="E60" s="164">
        <f>+'LEE County'!D35</f>
        <v>211.904</v>
      </c>
      <c r="F60" s="41">
        <v>0</v>
      </c>
      <c r="G60" s="41">
        <f>+Seminole!G48</f>
        <v>0</v>
      </c>
      <c r="H60" s="41"/>
      <c r="I60" s="184">
        <f>Wauchula!F18</f>
        <v>11</v>
      </c>
      <c r="J60" s="184">
        <f>Blountstown!F10</f>
        <v>6</v>
      </c>
      <c r="K60" s="259"/>
      <c r="L60" s="1">
        <f t="shared" si="0"/>
        <v>258.34743771408364</v>
      </c>
      <c r="N60" s="1">
        <f t="shared" si="1"/>
        <v>211.904</v>
      </c>
    </row>
    <row r="61" spans="1:14" x14ac:dyDescent="0.2">
      <c r="A61" s="193">
        <v>2012</v>
      </c>
      <c r="B61" s="6">
        <v>11</v>
      </c>
      <c r="C61" s="1">
        <f>'Fl Keys- FR vs PR'!F19</f>
        <v>26.260529651780672</v>
      </c>
      <c r="D61" s="41">
        <v>0</v>
      </c>
      <c r="E61" s="164">
        <f>+'LEE County'!D36</f>
        <v>147.77199999999999</v>
      </c>
      <c r="F61" s="41">
        <v>0</v>
      </c>
      <c r="G61" s="41">
        <f>+Seminole!G49</f>
        <v>0</v>
      </c>
      <c r="H61" s="41"/>
      <c r="I61" s="184">
        <f>Wauchula!F19</f>
        <v>8</v>
      </c>
      <c r="J61" s="184">
        <f>Blountstown!F11</f>
        <v>4</v>
      </c>
      <c r="K61" s="259"/>
      <c r="L61" s="1">
        <f t="shared" si="0"/>
        <v>186.03252965178066</v>
      </c>
      <c r="N61" s="1">
        <f t="shared" si="1"/>
        <v>147.77199999999999</v>
      </c>
    </row>
    <row r="62" spans="1:14" x14ac:dyDescent="0.2">
      <c r="A62" s="193">
        <v>2012</v>
      </c>
      <c r="B62" s="6">
        <v>12</v>
      </c>
      <c r="C62" s="1">
        <f>'Fl Keys- FR vs PR'!F20</f>
        <v>27.437881834856483</v>
      </c>
      <c r="D62" s="41">
        <v>0</v>
      </c>
      <c r="E62" s="164">
        <f>+'LEE County'!D37</f>
        <v>174.495</v>
      </c>
      <c r="F62" s="41">
        <v>0</v>
      </c>
      <c r="G62" s="41">
        <f>+Seminole!G50</f>
        <v>0</v>
      </c>
      <c r="H62" s="41"/>
      <c r="I62" s="184">
        <f>Wauchula!F20</f>
        <v>9</v>
      </c>
      <c r="J62" s="184">
        <f>Blountstown!F12</f>
        <v>5</v>
      </c>
      <c r="K62" s="259"/>
      <c r="L62" s="1">
        <f t="shared" si="0"/>
        <v>215.93288183485649</v>
      </c>
      <c r="M62" s="46"/>
      <c r="N62" s="1">
        <f t="shared" si="1"/>
        <v>174.495</v>
      </c>
    </row>
    <row r="63" spans="1:14" x14ac:dyDescent="0.2">
      <c r="A63" s="193">
        <v>2013</v>
      </c>
      <c r="B63" s="6">
        <v>1</v>
      </c>
      <c r="C63" s="1">
        <f>'Fl Keys- FR vs PR'!F21</f>
        <v>31.010086727948163</v>
      </c>
      <c r="D63" s="1">
        <v>0</v>
      </c>
      <c r="E63" s="164">
        <f>+'LEE County'!D38</f>
        <v>486.55530489960415</v>
      </c>
      <c r="F63" s="1">
        <v>0</v>
      </c>
      <c r="G63" s="1">
        <f>+Seminole!G51</f>
        <v>0</v>
      </c>
      <c r="H63" s="1"/>
      <c r="I63" s="184">
        <f>Wauchula!F21</f>
        <v>9</v>
      </c>
      <c r="J63" s="184">
        <f>Blountstown!F13</f>
        <v>4</v>
      </c>
      <c r="K63" s="259"/>
      <c r="L63" s="1">
        <f t="shared" si="0"/>
        <v>530.56539162755234</v>
      </c>
      <c r="N63" s="1">
        <f t="shared" si="1"/>
        <v>486.55530489960415</v>
      </c>
    </row>
    <row r="64" spans="1:14" x14ac:dyDescent="0.2">
      <c r="A64" s="193">
        <v>2013</v>
      </c>
      <c r="B64" s="6">
        <v>2</v>
      </c>
      <c r="C64" s="1">
        <f>'Fl Keys- FR vs PR'!F22</f>
        <v>31.020480937046727</v>
      </c>
      <c r="D64" s="1">
        <v>0</v>
      </c>
      <c r="E64" s="164">
        <f>+'LEE County'!D39</f>
        <v>598.05891204190641</v>
      </c>
      <c r="F64" s="1">
        <v>0</v>
      </c>
      <c r="G64" s="1">
        <f>+Seminole!G52</f>
        <v>0</v>
      </c>
      <c r="H64" s="1"/>
      <c r="I64" s="184">
        <f>Wauchula!F22</f>
        <v>10</v>
      </c>
      <c r="J64" s="184">
        <f>Blountstown!F14</f>
        <v>4</v>
      </c>
      <c r="K64" s="259"/>
      <c r="L64" s="1">
        <f t="shared" si="0"/>
        <v>643.07939297895314</v>
      </c>
      <c r="N64" s="1">
        <f t="shared" si="1"/>
        <v>598.05891204190641</v>
      </c>
    </row>
    <row r="65" spans="1:14" x14ac:dyDescent="0.2">
      <c r="A65" s="193">
        <v>2013</v>
      </c>
      <c r="B65" s="6">
        <v>3</v>
      </c>
      <c r="C65" s="1">
        <f>'Fl Keys- FR vs PR'!F23</f>
        <v>33.419769504052752</v>
      </c>
      <c r="D65" s="1">
        <v>0</v>
      </c>
      <c r="E65" s="164">
        <f>+'LEE County'!D40</f>
        <v>622.81585834934197</v>
      </c>
      <c r="F65" s="1">
        <v>0</v>
      </c>
      <c r="G65" s="1">
        <f>+Seminole!G53</f>
        <v>0</v>
      </c>
      <c r="H65" s="1"/>
      <c r="I65" s="184">
        <f>Wauchula!F23</f>
        <v>11</v>
      </c>
      <c r="J65" s="184">
        <f>Blountstown!F15</f>
        <v>7</v>
      </c>
      <c r="K65" s="259"/>
      <c r="L65" s="1">
        <f t="shared" si="0"/>
        <v>674.2356278533947</v>
      </c>
      <c r="N65" s="1">
        <f t="shared" si="1"/>
        <v>622.81585834934197</v>
      </c>
    </row>
    <row r="66" spans="1:14" x14ac:dyDescent="0.2">
      <c r="A66" s="193">
        <v>2013</v>
      </c>
      <c r="B66" s="6">
        <v>4</v>
      </c>
      <c r="C66" s="1">
        <f>'Fl Keys- FR vs PR'!F24</f>
        <v>29.824473994547589</v>
      </c>
      <c r="D66" s="1">
        <v>0</v>
      </c>
      <c r="E66" s="164">
        <f>+'LEE County'!D41</f>
        <v>591.6067549930267</v>
      </c>
      <c r="F66" s="1">
        <v>0</v>
      </c>
      <c r="G66" s="1">
        <f>+Seminole!G54</f>
        <v>0</v>
      </c>
      <c r="H66" s="1"/>
      <c r="I66" s="184">
        <f>Wauchula!F24</f>
        <v>10</v>
      </c>
      <c r="J66" s="184">
        <f>Blountstown!F16</f>
        <v>4</v>
      </c>
      <c r="K66" s="259"/>
      <c r="L66" s="1">
        <f t="shared" si="0"/>
        <v>635.43122898757429</v>
      </c>
      <c r="N66" s="1">
        <f t="shared" si="1"/>
        <v>591.6067549930267</v>
      </c>
    </row>
    <row r="67" spans="1:14" x14ac:dyDescent="0.2">
      <c r="A67" s="193">
        <v>2013</v>
      </c>
      <c r="B67" s="6">
        <v>5</v>
      </c>
      <c r="C67" s="1">
        <f>'Fl Keys- FR vs PR'!F25</f>
        <v>33.798529816518368</v>
      </c>
      <c r="D67" s="1">
        <v>0</v>
      </c>
      <c r="E67" s="164">
        <f>+'LEE County'!D42</f>
        <v>702.33923153890782</v>
      </c>
      <c r="F67" s="1">
        <v>0</v>
      </c>
      <c r="G67" s="1">
        <f>+Seminole!G55</f>
        <v>0</v>
      </c>
      <c r="H67" s="1"/>
      <c r="I67" s="184">
        <f>Wauchula!F25</f>
        <v>12</v>
      </c>
      <c r="J67" s="184">
        <f>Blountstown!F17</f>
        <v>7</v>
      </c>
      <c r="K67" s="259"/>
      <c r="L67" s="1">
        <f t="shared" si="0"/>
        <v>755.13776135542616</v>
      </c>
      <c r="N67" s="1">
        <f>E67+G67</f>
        <v>702.33923153890782</v>
      </c>
    </row>
    <row r="68" spans="1:14" x14ac:dyDescent="0.2">
      <c r="A68" s="193">
        <v>2013</v>
      </c>
      <c r="B68" s="6">
        <v>6</v>
      </c>
      <c r="C68" s="1">
        <f>'Fl Keys- FR vs PR'!F26</f>
        <v>33.929877993655595</v>
      </c>
      <c r="D68" s="1">
        <f>-Summary_CP!D56</f>
        <v>-45</v>
      </c>
      <c r="E68" s="164">
        <f>+'LEE County'!D43</f>
        <v>750.90761377030879</v>
      </c>
      <c r="F68" s="1">
        <v>0</v>
      </c>
      <c r="G68" s="1">
        <f>+Seminole!G56</f>
        <v>0</v>
      </c>
      <c r="H68" s="1"/>
      <c r="I68" s="184">
        <f>Wauchula!F26</f>
        <v>12</v>
      </c>
      <c r="J68" s="184">
        <f>Blountstown!F18</f>
        <v>8</v>
      </c>
      <c r="K68" s="259"/>
      <c r="L68" s="1">
        <f t="shared" ref="L68:L131" si="2">SUM(C68:K68)</f>
        <v>759.83749176396441</v>
      </c>
      <c r="N68" s="1">
        <f>E68+G68-45</f>
        <v>705.90761377030879</v>
      </c>
    </row>
    <row r="69" spans="1:14" x14ac:dyDescent="0.2">
      <c r="A69" s="193">
        <v>2013</v>
      </c>
      <c r="B69" s="6">
        <v>7</v>
      </c>
      <c r="C69" s="1">
        <f>'Fl Keys- FR vs PR'!F27</f>
        <v>35</v>
      </c>
      <c r="D69" s="1">
        <f>-Summary_CP!D57</f>
        <v>-45</v>
      </c>
      <c r="E69" s="164">
        <f>+'LEE County'!D44</f>
        <v>757.56027841419871</v>
      </c>
      <c r="F69" s="1">
        <v>0</v>
      </c>
      <c r="G69" s="1">
        <f>+Seminole!G57</f>
        <v>0</v>
      </c>
      <c r="H69" s="1"/>
      <c r="I69" s="184">
        <f>Wauchula!F27</f>
        <v>11</v>
      </c>
      <c r="J69" s="184">
        <f>Blountstown!F19</f>
        <v>8</v>
      </c>
      <c r="K69" s="259"/>
      <c r="L69" s="1">
        <f t="shared" si="2"/>
        <v>766.56027841419871</v>
      </c>
      <c r="N69" s="1">
        <f>E69+G69-45</f>
        <v>712.56027841419871</v>
      </c>
    </row>
    <row r="70" spans="1:14" s="67" customFormat="1" x14ac:dyDescent="0.2">
      <c r="A70" s="262">
        <v>2013</v>
      </c>
      <c r="B70" s="263">
        <v>8</v>
      </c>
      <c r="C70" s="1">
        <f>'Fl Keys- FR vs PR'!F28</f>
        <v>34.898043438517689</v>
      </c>
      <c r="D70" s="268">
        <f>-Summary_CP!D58</f>
        <v>-45</v>
      </c>
      <c r="E70" s="186">
        <f>+'LEE County'!D45</f>
        <v>771.53645652066859</v>
      </c>
      <c r="F70" s="268">
        <v>0</v>
      </c>
      <c r="G70" s="268">
        <f>+Seminole!G58</f>
        <v>0</v>
      </c>
      <c r="H70" s="268"/>
      <c r="I70" s="184">
        <f>Wauchula!F28</f>
        <v>13</v>
      </c>
      <c r="J70" s="184">
        <f>Blountstown!F20</f>
        <v>6</v>
      </c>
      <c r="K70" s="266"/>
      <c r="L70" s="1">
        <f t="shared" si="2"/>
        <v>780.43449995918627</v>
      </c>
      <c r="N70" s="1">
        <f>E70+G70-45</f>
        <v>726.53645652066859</v>
      </c>
    </row>
    <row r="71" spans="1:14" x14ac:dyDescent="0.2">
      <c r="A71" s="193">
        <v>2013</v>
      </c>
      <c r="B71" s="6">
        <v>9</v>
      </c>
      <c r="C71" s="1">
        <f>'Fl Keys- FR vs PR'!F29</f>
        <v>32.3654424512969</v>
      </c>
      <c r="D71" s="1">
        <f>-Summary_CP!D59</f>
        <v>-45</v>
      </c>
      <c r="E71" s="164">
        <f>+'LEE County'!D46</f>
        <v>758.01657905771538</v>
      </c>
      <c r="F71" s="1">
        <v>0</v>
      </c>
      <c r="G71" s="1">
        <f>+Seminole!G59</f>
        <v>0</v>
      </c>
      <c r="H71" s="1"/>
      <c r="I71" s="184">
        <f>Wauchula!F29</f>
        <v>13</v>
      </c>
      <c r="J71" s="184">
        <f>Blountstown!F21</f>
        <v>8</v>
      </c>
      <c r="K71" s="259"/>
      <c r="L71" s="1">
        <f t="shared" si="2"/>
        <v>766.38202150901225</v>
      </c>
      <c r="N71" s="1">
        <f t="shared" ref="N71:N134" si="3">E71+G71-45</f>
        <v>713.01657905771538</v>
      </c>
    </row>
    <row r="72" spans="1:14" x14ac:dyDescent="0.2">
      <c r="A72" s="193">
        <v>2013</v>
      </c>
      <c r="B72" s="6">
        <v>10</v>
      </c>
      <c r="C72" s="1">
        <f>'Fl Keys- FR vs PR'!F30</f>
        <v>29.443437714083672</v>
      </c>
      <c r="D72" s="1">
        <f>-Summary_CP!D60</f>
        <v>-45</v>
      </c>
      <c r="E72" s="164">
        <f>+'LEE County'!D47</f>
        <v>711.17210218768923</v>
      </c>
      <c r="F72" s="1">
        <v>0</v>
      </c>
      <c r="G72" s="1">
        <f>+Seminole!G60</f>
        <v>0</v>
      </c>
      <c r="H72" s="1"/>
      <c r="I72" s="184">
        <f>Wauchula!F30</f>
        <v>11</v>
      </c>
      <c r="J72" s="184">
        <f>Blountstown!F22</f>
        <v>5</v>
      </c>
      <c r="K72" s="259"/>
      <c r="L72" s="1">
        <f t="shared" si="2"/>
        <v>711.61553990177288</v>
      </c>
      <c r="N72" s="1">
        <f t="shared" si="3"/>
        <v>666.17210218768923</v>
      </c>
    </row>
    <row r="73" spans="1:14" x14ac:dyDescent="0.2">
      <c r="A73" s="193">
        <v>2013</v>
      </c>
      <c r="B73" s="6">
        <v>11</v>
      </c>
      <c r="C73" s="1">
        <f>'Fl Keys- FR vs PR'!F31</f>
        <v>26.260529651780672</v>
      </c>
      <c r="D73" s="1">
        <f>-Summary_CP!D61</f>
        <v>-45</v>
      </c>
      <c r="E73" s="164">
        <f>+'LEE County'!D48</f>
        <v>618.13988288404857</v>
      </c>
      <c r="F73" s="1">
        <v>0</v>
      </c>
      <c r="G73" s="1">
        <f>+Seminole!G61</f>
        <v>0</v>
      </c>
      <c r="H73" s="1"/>
      <c r="I73" s="184">
        <f>Wauchula!F31</f>
        <v>10</v>
      </c>
      <c r="J73" s="184">
        <f>Blountstown!F23</f>
        <v>5</v>
      </c>
      <c r="K73" s="259"/>
      <c r="L73" s="1">
        <f t="shared" si="2"/>
        <v>614.40041253582922</v>
      </c>
      <c r="N73" s="1">
        <f t="shared" si="3"/>
        <v>573.13988288404857</v>
      </c>
    </row>
    <row r="74" spans="1:14" x14ac:dyDescent="0.2">
      <c r="A74" s="193">
        <v>2013</v>
      </c>
      <c r="B74" s="6">
        <v>12</v>
      </c>
      <c r="C74" s="1">
        <f>'Fl Keys- FR vs PR'!F32</f>
        <v>27.437881834856483</v>
      </c>
      <c r="D74" s="1">
        <f>-Summary_CP!D62</f>
        <v>-45</v>
      </c>
      <c r="E74" s="164">
        <f>+'LEE County'!D49</f>
        <v>543.91023288879637</v>
      </c>
      <c r="F74" s="194">
        <f>-Summary_CP!F62</f>
        <v>-0.66</v>
      </c>
      <c r="G74" s="1">
        <f>+Seminole!G62</f>
        <v>0</v>
      </c>
      <c r="H74" s="1"/>
      <c r="I74" s="184">
        <f>Wauchula!F32</f>
        <v>9</v>
      </c>
      <c r="J74" s="184">
        <f>Blountstown!F24</f>
        <v>4</v>
      </c>
      <c r="K74" s="259"/>
      <c r="L74" s="1">
        <f t="shared" si="2"/>
        <v>538.68811472365292</v>
      </c>
      <c r="M74" s="46"/>
      <c r="N74" s="1">
        <f t="shared" si="3"/>
        <v>498.91023288879637</v>
      </c>
    </row>
    <row r="75" spans="1:14" x14ac:dyDescent="0.2">
      <c r="A75" s="193">
        <f>A63+1</f>
        <v>2014</v>
      </c>
      <c r="B75" s="193">
        <f>B63</f>
        <v>1</v>
      </c>
      <c r="C75" s="1">
        <f>'Fl Keys- FR vs PR'!F33</f>
        <v>31.010086727948163</v>
      </c>
      <c r="D75" s="1">
        <f>-Summary_CP!D63</f>
        <v>-45</v>
      </c>
      <c r="E75" s="164">
        <f>+'LEE County'!D50</f>
        <v>718.90595994419436</v>
      </c>
      <c r="F75" s="194">
        <f>-Summary_CP!F63</f>
        <v>-0.77075993508158613</v>
      </c>
      <c r="G75" s="1">
        <f>+Seminole!G63</f>
        <v>0</v>
      </c>
      <c r="H75" s="1">
        <f>'New Smyra Beach'!F3</f>
        <v>0</v>
      </c>
      <c r="I75" s="184">
        <f>Wauchula!F33</f>
        <v>12</v>
      </c>
      <c r="J75" s="184">
        <f>Blountstown!F25</f>
        <v>7</v>
      </c>
      <c r="K75" s="184">
        <f>'Winter Park'!E2</f>
        <v>23</v>
      </c>
      <c r="L75" s="1">
        <f t="shared" si="2"/>
        <v>746.14528673706093</v>
      </c>
      <c r="N75" s="1">
        <f t="shared" si="3"/>
        <v>673.90595994419436</v>
      </c>
    </row>
    <row r="76" spans="1:14" x14ac:dyDescent="0.2">
      <c r="A76" s="193">
        <f t="shared" ref="A76:A139" si="4">A64+1</f>
        <v>2014</v>
      </c>
      <c r="B76" s="193">
        <f t="shared" ref="B76:B139" si="5">B64</f>
        <v>2</v>
      </c>
      <c r="C76" s="1">
        <f>'Fl Keys- FR vs PR'!F34</f>
        <v>31.020480937046727</v>
      </c>
      <c r="D76" s="1">
        <f>-Summary_CP!D64</f>
        <v>-45</v>
      </c>
      <c r="E76" s="164">
        <f>+'LEE County'!D51</f>
        <v>555.75585172524848</v>
      </c>
      <c r="F76" s="194">
        <f>-Summary_CP!F64</f>
        <v>-0.57388367323850598</v>
      </c>
      <c r="G76" s="1">
        <f>+Seminole!G64</f>
        <v>0</v>
      </c>
      <c r="H76" s="1">
        <f>'New Smyra Beach'!F4</f>
        <v>30</v>
      </c>
      <c r="I76" s="184">
        <f>Wauchula!F34</f>
        <v>9</v>
      </c>
      <c r="J76" s="184">
        <f>Blountstown!F26</f>
        <v>4</v>
      </c>
      <c r="K76" s="184">
        <f>'Winter Park'!E3</f>
        <v>22</v>
      </c>
      <c r="L76" s="1">
        <f t="shared" si="2"/>
        <v>606.20244898905673</v>
      </c>
      <c r="N76" s="1">
        <f t="shared" si="3"/>
        <v>510.75585172524848</v>
      </c>
    </row>
    <row r="77" spans="1:14" x14ac:dyDescent="0.2">
      <c r="A77" s="193">
        <f t="shared" si="4"/>
        <v>2014</v>
      </c>
      <c r="B77" s="193">
        <f t="shared" si="5"/>
        <v>3</v>
      </c>
      <c r="C77" s="1">
        <f>'Fl Keys- FR vs PR'!F35</f>
        <v>33.419769504052752</v>
      </c>
      <c r="D77" s="1">
        <f>-Summary_CP!D65</f>
        <v>-45</v>
      </c>
      <c r="E77" s="164">
        <f>+'LEE County'!D52</f>
        <v>575.88509271471355</v>
      </c>
      <c r="F77" s="194">
        <f>-Summary_CP!F65</f>
        <v>-0.83725887989483894</v>
      </c>
      <c r="G77" s="1">
        <f>+Seminole!G65</f>
        <v>0</v>
      </c>
      <c r="H77" s="1">
        <f>'New Smyra Beach'!F5</f>
        <v>20</v>
      </c>
      <c r="I77" s="184">
        <f>Wauchula!F35</f>
        <v>8</v>
      </c>
      <c r="J77" s="184">
        <f>Blountstown!F27</f>
        <v>3</v>
      </c>
      <c r="K77" s="184">
        <f>'Winter Park'!E4</f>
        <v>23</v>
      </c>
      <c r="L77" s="1">
        <f t="shared" si="2"/>
        <v>617.46760333887141</v>
      </c>
      <c r="N77" s="1">
        <f t="shared" si="3"/>
        <v>530.88509271471355</v>
      </c>
    </row>
    <row r="78" spans="1:14" x14ac:dyDescent="0.2">
      <c r="A78" s="193">
        <f t="shared" si="4"/>
        <v>2014</v>
      </c>
      <c r="B78" s="193">
        <f t="shared" si="5"/>
        <v>4</v>
      </c>
      <c r="C78" s="1">
        <f>'Fl Keys- FR vs PR'!F36</f>
        <v>29.824473994547589</v>
      </c>
      <c r="D78" s="1">
        <f>-Summary_CP!D66</f>
        <v>-45</v>
      </c>
      <c r="E78" s="164">
        <f>+'LEE County'!D53</f>
        <v>703.19362010982366</v>
      </c>
      <c r="F78" s="194">
        <f>-Summary_CP!F66</f>
        <v>-0.73948675590640567</v>
      </c>
      <c r="G78" s="1">
        <f>+Seminole!G66</f>
        <v>0</v>
      </c>
      <c r="H78" s="1">
        <f>'New Smyra Beach'!F6</f>
        <v>10</v>
      </c>
      <c r="I78" s="184">
        <f>Wauchula!F36</f>
        <v>12</v>
      </c>
      <c r="J78" s="184">
        <f>Blountstown!F28</f>
        <v>7</v>
      </c>
      <c r="K78" s="184">
        <f>'Winter Park'!E5</f>
        <v>23</v>
      </c>
      <c r="L78" s="1">
        <f t="shared" si="2"/>
        <v>739.27860734846479</v>
      </c>
      <c r="N78" s="1">
        <f t="shared" si="3"/>
        <v>658.19362010982366</v>
      </c>
    </row>
    <row r="79" spans="1:14" x14ac:dyDescent="0.2">
      <c r="A79" s="193">
        <f t="shared" si="4"/>
        <v>2014</v>
      </c>
      <c r="B79" s="193">
        <f t="shared" si="5"/>
        <v>5</v>
      </c>
      <c r="C79" s="1">
        <f>'Fl Keys- FR vs PR'!F37</f>
        <v>33.798529816518368</v>
      </c>
      <c r="D79" s="1">
        <f>-Summary_CP!D67</f>
        <v>-45</v>
      </c>
      <c r="E79" s="164">
        <f>+'LEE County'!D54</f>
        <v>745.21004182686579</v>
      </c>
      <c r="F79" s="194">
        <f>-Summary_CP!F67</f>
        <v>-0.78311067675493906</v>
      </c>
      <c r="G79" s="1">
        <f>+Seminole!G67</f>
        <v>0</v>
      </c>
      <c r="H79" s="1">
        <f>'New Smyra Beach'!F7</f>
        <v>30</v>
      </c>
      <c r="I79" s="184">
        <f>Wauchula!F37</f>
        <v>13</v>
      </c>
      <c r="J79" s="184">
        <f>Blountstown!F29</f>
        <v>7</v>
      </c>
      <c r="K79" s="184">
        <f>'Winter Park'!E6</f>
        <v>23</v>
      </c>
      <c r="L79" s="1">
        <f t="shared" si="2"/>
        <v>806.22546096662916</v>
      </c>
      <c r="N79" s="1">
        <f t="shared" si="3"/>
        <v>700.21004182686579</v>
      </c>
    </row>
    <row r="80" spans="1:14" x14ac:dyDescent="0.2">
      <c r="A80" s="193">
        <f t="shared" si="4"/>
        <v>2014</v>
      </c>
      <c r="B80" s="193">
        <f t="shared" si="5"/>
        <v>6</v>
      </c>
      <c r="C80" s="1">
        <f>'Fl Keys- FR vs PR'!F38</f>
        <v>33.929877993655595</v>
      </c>
      <c r="D80" s="1">
        <f>D68</f>
        <v>-45</v>
      </c>
      <c r="E80" s="164">
        <f>+'LEE County'!D55</f>
        <v>824.09321368173084</v>
      </c>
      <c r="F80" s="194">
        <f>-Summary_CP!F68</f>
        <v>-0.64613850481711455</v>
      </c>
      <c r="G80" s="164">
        <f>+Seminole!G68</f>
        <v>200</v>
      </c>
      <c r="H80" s="164">
        <f>'New Smyra Beach'!F8</f>
        <v>35</v>
      </c>
      <c r="I80" s="184">
        <f>Wauchula!F38</f>
        <v>13</v>
      </c>
      <c r="J80" s="184">
        <f>Blountstown!F30</f>
        <v>7</v>
      </c>
      <c r="K80" s="184">
        <f>'Winter Park'!E7</f>
        <v>22</v>
      </c>
      <c r="L80" s="1">
        <f t="shared" si="2"/>
        <v>1089.3769531705693</v>
      </c>
      <c r="N80" s="1">
        <f t="shared" si="3"/>
        <v>979.09321368173096</v>
      </c>
    </row>
    <row r="81" spans="1:14" x14ac:dyDescent="0.2">
      <c r="A81" s="193">
        <f t="shared" si="4"/>
        <v>2014</v>
      </c>
      <c r="B81" s="193">
        <f t="shared" si="5"/>
        <v>7</v>
      </c>
      <c r="C81" s="1">
        <f>'Fl Keys- FR vs PR'!F39</f>
        <v>35</v>
      </c>
      <c r="D81" s="1">
        <f t="shared" ref="D81:D144" si="6">D69</f>
        <v>-45</v>
      </c>
      <c r="E81" s="164">
        <f>+'LEE County'!D56</f>
        <v>731.67787363199034</v>
      </c>
      <c r="F81" s="194">
        <f>-Summary_CP!F69</f>
        <v>-0.59928851752094436</v>
      </c>
      <c r="G81" s="164">
        <f>+Seminole!G69</f>
        <v>200</v>
      </c>
      <c r="H81" s="164">
        <f>'New Smyra Beach'!F9</f>
        <v>35</v>
      </c>
      <c r="I81" s="184">
        <f>Wauchula!F39</f>
        <v>12</v>
      </c>
      <c r="J81" s="184">
        <f>Blountstown!F31</f>
        <v>8</v>
      </c>
      <c r="K81" s="184">
        <f>'Winter Park'!E8</f>
        <v>13</v>
      </c>
      <c r="L81" s="1">
        <f t="shared" si="2"/>
        <v>989.07858511446943</v>
      </c>
      <c r="N81" s="1">
        <f t="shared" si="3"/>
        <v>886.67787363199034</v>
      </c>
    </row>
    <row r="82" spans="1:14" s="67" customFormat="1" x14ac:dyDescent="0.2">
      <c r="A82" s="262">
        <f t="shared" si="4"/>
        <v>2014</v>
      </c>
      <c r="B82" s="262">
        <f t="shared" si="5"/>
        <v>8</v>
      </c>
      <c r="C82" s="1">
        <f>'Fl Keys- FR vs PR'!F40</f>
        <v>34.898043438517689</v>
      </c>
      <c r="D82" s="268">
        <f t="shared" si="6"/>
        <v>-45</v>
      </c>
      <c r="E82" s="186">
        <f>+'LEE County'!D57</f>
        <v>786.56551434777725</v>
      </c>
      <c r="F82" s="269">
        <f>-Summary_CP!F70</f>
        <v>-0.80065614331468005</v>
      </c>
      <c r="G82" s="186">
        <f>+Seminole!G70</f>
        <v>200</v>
      </c>
      <c r="H82" s="186">
        <f>'New Smyra Beach'!F10</f>
        <v>35</v>
      </c>
      <c r="I82" s="184">
        <f>Wauchula!F40</f>
        <v>13</v>
      </c>
      <c r="J82" s="184">
        <f>Blountstown!F32</f>
        <v>6</v>
      </c>
      <c r="K82" s="184">
        <f>'Winter Park'!E9</f>
        <v>13</v>
      </c>
      <c r="L82" s="1">
        <f t="shared" si="2"/>
        <v>1042.6629016429802</v>
      </c>
      <c r="N82" s="1">
        <f t="shared" si="3"/>
        <v>941.56551434777725</v>
      </c>
    </row>
    <row r="83" spans="1:14" x14ac:dyDescent="0.2">
      <c r="A83" s="193">
        <f t="shared" si="4"/>
        <v>2014</v>
      </c>
      <c r="B83" s="193">
        <f t="shared" si="5"/>
        <v>9</v>
      </c>
      <c r="C83" s="1">
        <f>'Fl Keys- FR vs PR'!F41</f>
        <v>32.3654424512969</v>
      </c>
      <c r="D83" s="1">
        <f t="shared" si="6"/>
        <v>-45</v>
      </c>
      <c r="E83" s="164">
        <f>+'LEE County'!D58</f>
        <v>738.25752327662929</v>
      </c>
      <c r="F83" s="194">
        <f>-Summary_CP!F71</f>
        <v>-0.9105170500062737</v>
      </c>
      <c r="G83" s="164">
        <f>+Seminole!G71</f>
        <v>200</v>
      </c>
      <c r="H83" s="164">
        <f>'New Smyra Beach'!F11</f>
        <v>25</v>
      </c>
      <c r="I83" s="184">
        <f>Wauchula!F41</f>
        <v>12</v>
      </c>
      <c r="J83" s="184">
        <f>Blountstown!F33</f>
        <v>7.5</v>
      </c>
      <c r="K83" s="184">
        <f>'Winter Park'!E10</f>
        <v>13</v>
      </c>
      <c r="L83" s="1">
        <f t="shared" si="2"/>
        <v>982.21244867791984</v>
      </c>
      <c r="N83" s="1">
        <f t="shared" si="3"/>
        <v>893.25752327662929</v>
      </c>
    </row>
    <row r="84" spans="1:14" x14ac:dyDescent="0.2">
      <c r="A84" s="193">
        <f t="shared" si="4"/>
        <v>2014</v>
      </c>
      <c r="B84" s="193">
        <f t="shared" si="5"/>
        <v>10</v>
      </c>
      <c r="C84" s="1">
        <f>'Fl Keys- FR vs PR'!F42</f>
        <v>29.443437714083672</v>
      </c>
      <c r="D84" s="1">
        <f t="shared" si="6"/>
        <v>-45</v>
      </c>
      <c r="E84" s="164">
        <f>+'LEE County'!D59</f>
        <v>676.19537439213423</v>
      </c>
      <c r="F84" s="194">
        <f>-Summary_CP!F72</f>
        <v>-0.86879275653923549</v>
      </c>
      <c r="G84" s="164">
        <f>+Seminole!G72</f>
        <v>200</v>
      </c>
      <c r="H84" s="164">
        <f>'New Smyra Beach'!F12</f>
        <v>20</v>
      </c>
      <c r="I84" s="184">
        <f>Wauchula!F42</f>
        <v>11</v>
      </c>
      <c r="J84" s="184">
        <f>Blountstown!F34</f>
        <v>5.5</v>
      </c>
      <c r="K84" s="184">
        <f>'Winter Park'!E11</f>
        <v>13</v>
      </c>
      <c r="L84" s="1">
        <f t="shared" si="2"/>
        <v>909.27001934967859</v>
      </c>
      <c r="N84" s="1">
        <f t="shared" si="3"/>
        <v>831.19537439213423</v>
      </c>
    </row>
    <row r="85" spans="1:14" x14ac:dyDescent="0.2">
      <c r="A85" s="193">
        <f t="shared" si="4"/>
        <v>2014</v>
      </c>
      <c r="B85" s="193">
        <f t="shared" si="5"/>
        <v>11</v>
      </c>
      <c r="C85" s="1">
        <f>'Fl Keys- FR vs PR'!F43</f>
        <v>26.260529651780672</v>
      </c>
      <c r="D85" s="1">
        <f t="shared" si="6"/>
        <v>-45</v>
      </c>
      <c r="E85" s="164">
        <f>+'LEE County'!D60</f>
        <v>601.42517476702585</v>
      </c>
      <c r="F85" s="194">
        <f>-Summary_CP!F73</f>
        <v>-1.1100000000000001</v>
      </c>
      <c r="G85" s="164">
        <f>+Seminole!G73</f>
        <v>200</v>
      </c>
      <c r="H85" s="164">
        <f>'New Smyra Beach'!F13</f>
        <v>10</v>
      </c>
      <c r="I85" s="184">
        <f>Wauchula!F43</f>
        <v>9</v>
      </c>
      <c r="J85" s="184">
        <f>Blountstown!F35</f>
        <v>4.5</v>
      </c>
      <c r="K85" s="184">
        <f>'Winter Park'!E12</f>
        <v>13</v>
      </c>
      <c r="L85" s="1">
        <f t="shared" si="2"/>
        <v>818.07570441880648</v>
      </c>
      <c r="N85" s="1">
        <f t="shared" si="3"/>
        <v>756.42517476702585</v>
      </c>
    </row>
    <row r="86" spans="1:14" x14ac:dyDescent="0.2">
      <c r="A86" s="193">
        <f t="shared" si="4"/>
        <v>2014</v>
      </c>
      <c r="B86" s="193">
        <f t="shared" si="5"/>
        <v>12</v>
      </c>
      <c r="C86" s="1">
        <f>'Fl Keys- FR vs PR'!F44</f>
        <v>27.437881834856483</v>
      </c>
      <c r="D86" s="1">
        <f t="shared" si="6"/>
        <v>-45</v>
      </c>
      <c r="E86" s="164">
        <f>+'LEE County'!D61</f>
        <v>583.91772534434176</v>
      </c>
      <c r="F86" s="194">
        <f t="shared" ref="F86:F149" si="7">F74</f>
        <v>-0.66</v>
      </c>
      <c r="G86" s="164">
        <f>+Seminole!G74</f>
        <v>200</v>
      </c>
      <c r="H86" s="164">
        <f>'New Smyra Beach'!F14</f>
        <v>20</v>
      </c>
      <c r="I86" s="184">
        <f>Wauchula!F44</f>
        <v>9</v>
      </c>
      <c r="J86" s="184">
        <f>Blountstown!F36</f>
        <v>4.5</v>
      </c>
      <c r="K86" s="184">
        <f>'Winter Park'!E13</f>
        <v>13</v>
      </c>
      <c r="L86" s="1">
        <f t="shared" si="2"/>
        <v>812.1956071791983</v>
      </c>
      <c r="M86" s="46"/>
      <c r="N86" s="1">
        <f t="shared" si="3"/>
        <v>738.91772534434176</v>
      </c>
    </row>
    <row r="87" spans="1:14" x14ac:dyDescent="0.2">
      <c r="A87" s="193">
        <f t="shared" si="4"/>
        <v>2015</v>
      </c>
      <c r="B87" s="193">
        <f t="shared" si="5"/>
        <v>1</v>
      </c>
      <c r="C87" s="1">
        <f>'Fl Keys- FR vs PR'!F45</f>
        <v>31.010086727948163</v>
      </c>
      <c r="D87" s="1">
        <f t="shared" si="6"/>
        <v>-45</v>
      </c>
      <c r="E87" s="164">
        <f>+'LEE County'!D62</f>
        <v>771.76821531649682</v>
      </c>
      <c r="F87" s="194">
        <f t="shared" si="7"/>
        <v>-0.77075993508158613</v>
      </c>
      <c r="G87" s="164">
        <f>+Seminole!G75</f>
        <v>200</v>
      </c>
      <c r="H87" s="164">
        <f>'New Smyra Beach'!F15</f>
        <v>40</v>
      </c>
      <c r="I87" s="184">
        <f>Wauchula!F45</f>
        <v>10.5</v>
      </c>
      <c r="J87" s="184">
        <f>Blountstown!F37</f>
        <v>5.5</v>
      </c>
      <c r="K87" s="184">
        <f>'Winter Park'!E14</f>
        <v>63.368821999999994</v>
      </c>
      <c r="L87" s="1">
        <f t="shared" si="2"/>
        <v>1076.3763641093633</v>
      </c>
      <c r="N87" s="1">
        <f t="shared" si="3"/>
        <v>926.76821531649682</v>
      </c>
    </row>
    <row r="88" spans="1:14" x14ac:dyDescent="0.2">
      <c r="A88" s="193">
        <f t="shared" si="4"/>
        <v>2015</v>
      </c>
      <c r="B88" s="193">
        <f t="shared" si="5"/>
        <v>2</v>
      </c>
      <c r="C88" s="1">
        <f>'Fl Keys- FR vs PR'!F46</f>
        <v>31.020480937046727</v>
      </c>
      <c r="D88" s="1">
        <f t="shared" si="6"/>
        <v>-45</v>
      </c>
      <c r="E88" s="164">
        <f>+'LEE County'!D63</f>
        <v>654.04282551654046</v>
      </c>
      <c r="F88" s="194">
        <f t="shared" si="7"/>
        <v>-0.57388367323850598</v>
      </c>
      <c r="G88" s="164">
        <f>+Seminole!G76</f>
        <v>200</v>
      </c>
      <c r="H88" s="164">
        <f>'New Smyra Beach'!F16</f>
        <v>40</v>
      </c>
      <c r="I88" s="184">
        <f>Wauchula!F46</f>
        <v>9.5</v>
      </c>
      <c r="J88" s="184">
        <f>Blountstown!F38</f>
        <v>4</v>
      </c>
      <c r="K88" s="184">
        <f>'Winter Park'!E15</f>
        <v>27.093742499999994</v>
      </c>
      <c r="L88" s="1">
        <f t="shared" si="2"/>
        <v>920.08316528034868</v>
      </c>
      <c r="N88" s="1">
        <f t="shared" si="3"/>
        <v>809.04282551654046</v>
      </c>
    </row>
    <row r="89" spans="1:14" x14ac:dyDescent="0.2">
      <c r="A89" s="193">
        <f t="shared" si="4"/>
        <v>2015</v>
      </c>
      <c r="B89" s="193">
        <f t="shared" si="5"/>
        <v>3</v>
      </c>
      <c r="C89" s="1">
        <f>'Fl Keys- FR vs PR'!F47</f>
        <v>33.419769504052752</v>
      </c>
      <c r="D89" s="1">
        <f t="shared" si="6"/>
        <v>-45</v>
      </c>
      <c r="E89" s="164">
        <f>+'LEE County'!D64</f>
        <v>594.28789829036464</v>
      </c>
      <c r="F89" s="194">
        <f t="shared" si="7"/>
        <v>-0.83725887989483894</v>
      </c>
      <c r="G89" s="164">
        <f>+Seminole!G77</f>
        <v>200</v>
      </c>
      <c r="H89" s="164">
        <f>'New Smyra Beach'!F17</f>
        <v>20</v>
      </c>
      <c r="I89" s="184">
        <f>Wauchula!F47</f>
        <v>9.5</v>
      </c>
      <c r="J89" s="184">
        <f>Blountstown!F39</f>
        <v>5</v>
      </c>
      <c r="K89" s="184">
        <f>'Winter Park'!E16</f>
        <v>27.937349000000001</v>
      </c>
      <c r="L89" s="1">
        <f t="shared" si="2"/>
        <v>844.30775791452254</v>
      </c>
      <c r="N89" s="1">
        <f t="shared" si="3"/>
        <v>749.28789829036464</v>
      </c>
    </row>
    <row r="90" spans="1:14" x14ac:dyDescent="0.2">
      <c r="A90" s="193">
        <f t="shared" si="4"/>
        <v>2015</v>
      </c>
      <c r="B90" s="193">
        <f t="shared" si="5"/>
        <v>4</v>
      </c>
      <c r="C90" s="1">
        <f>'Fl Keys- FR vs PR'!F48</f>
        <v>29.824473994547589</v>
      </c>
      <c r="D90" s="1">
        <f t="shared" si="6"/>
        <v>-45</v>
      </c>
      <c r="E90" s="164">
        <f>+'LEE County'!D65</f>
        <v>605.72960625322139</v>
      </c>
      <c r="F90" s="194">
        <f t="shared" si="7"/>
        <v>-0.73948675590640567</v>
      </c>
      <c r="G90" s="164">
        <f>+Seminole!G78</f>
        <v>200</v>
      </c>
      <c r="H90" s="164">
        <f>'New Smyra Beach'!F18</f>
        <v>20</v>
      </c>
      <c r="I90" s="184">
        <f>Wauchula!F48</f>
        <v>11</v>
      </c>
      <c r="J90" s="184">
        <f>Blountstown!F40</f>
        <v>5.5</v>
      </c>
      <c r="K90" s="184">
        <f>'Winter Park'!E17</f>
        <v>42.278659499999996</v>
      </c>
      <c r="L90" s="1">
        <f t="shared" si="2"/>
        <v>868.59325299186253</v>
      </c>
      <c r="N90" s="1">
        <f t="shared" si="3"/>
        <v>760.72960625322139</v>
      </c>
    </row>
    <row r="91" spans="1:14" x14ac:dyDescent="0.2">
      <c r="A91" s="193">
        <f t="shared" si="4"/>
        <v>2015</v>
      </c>
      <c r="B91" s="193">
        <f t="shared" si="5"/>
        <v>5</v>
      </c>
      <c r="C91" s="1">
        <f>'Fl Keys- FR vs PR'!F49</f>
        <v>33.798529816518368</v>
      </c>
      <c r="D91" s="1">
        <f t="shared" si="6"/>
        <v>-45</v>
      </c>
      <c r="E91" s="164">
        <f>+'LEE County'!D66</f>
        <v>700.34569899784731</v>
      </c>
      <c r="F91" s="194">
        <f t="shared" si="7"/>
        <v>-0.78311067675493906</v>
      </c>
      <c r="G91" s="164">
        <f>+Seminole!G79</f>
        <v>200</v>
      </c>
      <c r="H91" s="164">
        <f>'New Smyra Beach'!F19</f>
        <v>25</v>
      </c>
      <c r="I91" s="184">
        <f>Wauchula!F49</f>
        <v>12.5</v>
      </c>
      <c r="J91" s="184">
        <f>Blountstown!F41</f>
        <v>7</v>
      </c>
      <c r="K91" s="184">
        <f>'Winter Park'!E18</f>
        <v>34.686200999999997</v>
      </c>
      <c r="L91" s="1">
        <f t="shared" si="2"/>
        <v>967.54731913761066</v>
      </c>
      <c r="N91" s="1">
        <f t="shared" si="3"/>
        <v>855.34569899784731</v>
      </c>
    </row>
    <row r="92" spans="1:14" x14ac:dyDescent="0.2">
      <c r="A92" s="193">
        <f t="shared" si="4"/>
        <v>2015</v>
      </c>
      <c r="B92" s="193">
        <f t="shared" si="5"/>
        <v>6</v>
      </c>
      <c r="C92" s="1">
        <f>'Fl Keys- FR vs PR'!F50</f>
        <v>33.929877993655595</v>
      </c>
      <c r="D92" s="1">
        <f t="shared" si="6"/>
        <v>-45</v>
      </c>
      <c r="E92" s="164">
        <f>+'LEE County'!D67</f>
        <v>739.56227141645832</v>
      </c>
      <c r="F92" s="194">
        <f t="shared" si="7"/>
        <v>-0.64613850481711455</v>
      </c>
      <c r="G92" s="164">
        <f>+Seminole!G80</f>
        <v>200</v>
      </c>
      <c r="H92" s="164">
        <f>'New Smyra Beach'!F20</f>
        <v>40</v>
      </c>
      <c r="I92" s="184">
        <f>Wauchula!F50</f>
        <v>12.5</v>
      </c>
      <c r="J92" s="184">
        <f>Blountstown!F42</f>
        <v>7.5</v>
      </c>
      <c r="K92" s="184">
        <f>'Winter Park'!E19</f>
        <v>58.307182999999995</v>
      </c>
      <c r="L92" s="1">
        <f t="shared" si="2"/>
        <v>1046.1531939052968</v>
      </c>
      <c r="N92" s="1">
        <f t="shared" si="3"/>
        <v>894.56227141645832</v>
      </c>
    </row>
    <row r="93" spans="1:14" x14ac:dyDescent="0.2">
      <c r="A93" s="193">
        <f t="shared" si="4"/>
        <v>2015</v>
      </c>
      <c r="B93" s="193">
        <f t="shared" si="5"/>
        <v>7</v>
      </c>
      <c r="C93" s="1">
        <f>'Fl Keys- FR vs PR'!F51</f>
        <v>35</v>
      </c>
      <c r="D93" s="1">
        <f t="shared" si="6"/>
        <v>-45</v>
      </c>
      <c r="E93" s="164">
        <f>+'LEE County'!D68</f>
        <v>771.9762743646246</v>
      </c>
      <c r="F93" s="194">
        <f t="shared" si="7"/>
        <v>-0.59928851752094436</v>
      </c>
      <c r="G93" s="164">
        <f>+Seminole!G81</f>
        <v>200</v>
      </c>
      <c r="H93" s="164">
        <f>'New Smyra Beach'!F21</f>
        <v>45</v>
      </c>
      <c r="I93" s="184">
        <f>Wauchula!F51</f>
        <v>12</v>
      </c>
      <c r="J93" s="184">
        <f>Blountstown!F43</f>
        <v>8</v>
      </c>
      <c r="K93" s="184">
        <f>'Winter Park'!E20</f>
        <v>39.747839999999997</v>
      </c>
      <c r="L93" s="1">
        <f t="shared" si="2"/>
        <v>1066.1248258471037</v>
      </c>
      <c r="N93" s="1">
        <f t="shared" si="3"/>
        <v>926.9762743646246</v>
      </c>
    </row>
    <row r="94" spans="1:14" s="67" customFormat="1" x14ac:dyDescent="0.2">
      <c r="A94" s="262">
        <f t="shared" si="4"/>
        <v>2015</v>
      </c>
      <c r="B94" s="262">
        <f t="shared" si="5"/>
        <v>8</v>
      </c>
      <c r="C94" s="1">
        <f>'Fl Keys- FR vs PR'!F52</f>
        <v>34.898043438517689</v>
      </c>
      <c r="D94" s="268">
        <f t="shared" si="6"/>
        <v>-45</v>
      </c>
      <c r="E94" s="186">
        <f>+'LEE County'!D69</f>
        <v>775.09408485955328</v>
      </c>
      <c r="F94" s="269">
        <f t="shared" si="7"/>
        <v>-0.80065614331468005</v>
      </c>
      <c r="G94" s="186">
        <f>+Seminole!G82</f>
        <v>200</v>
      </c>
      <c r="H94" s="164">
        <f>'New Smyra Beach'!F22</f>
        <v>45</v>
      </c>
      <c r="I94" s="184">
        <f>Wauchula!F52</f>
        <v>13</v>
      </c>
      <c r="J94" s="184">
        <f>Blountstown!F44</f>
        <v>6</v>
      </c>
      <c r="K94" s="184">
        <f>'Winter Park'!E21</f>
        <v>39.747839999999997</v>
      </c>
      <c r="L94" s="1">
        <f t="shared" si="2"/>
        <v>1067.9393121547564</v>
      </c>
      <c r="N94" s="1">
        <f t="shared" si="3"/>
        <v>930.09408485955328</v>
      </c>
    </row>
    <row r="95" spans="1:14" x14ac:dyDescent="0.2">
      <c r="A95" s="193">
        <f t="shared" si="4"/>
        <v>2015</v>
      </c>
      <c r="B95" s="193">
        <f t="shared" si="5"/>
        <v>9</v>
      </c>
      <c r="C95" s="1">
        <f>'Fl Keys- FR vs PR'!F53</f>
        <v>32.3654424512969</v>
      </c>
      <c r="D95" s="1">
        <f t="shared" si="6"/>
        <v>-45</v>
      </c>
      <c r="E95" s="164">
        <f>+'LEE County'!D70</f>
        <v>742.86171005433982</v>
      </c>
      <c r="F95" s="194">
        <f t="shared" si="7"/>
        <v>-0.9105170500062737</v>
      </c>
      <c r="G95" s="164">
        <f>+Seminole!G83</f>
        <v>200</v>
      </c>
      <c r="H95" s="164">
        <f>'New Smyra Beach'!F23</f>
        <v>30</v>
      </c>
      <c r="I95" s="184">
        <f>Wauchula!F53</f>
        <v>12</v>
      </c>
      <c r="J95" s="184">
        <f>Blountstown!F45</f>
        <v>7.75</v>
      </c>
      <c r="K95" s="184">
        <f>'Winter Park'!E22</f>
        <v>57.463576499999995</v>
      </c>
      <c r="L95" s="1">
        <f t="shared" si="2"/>
        <v>1036.5302119556304</v>
      </c>
      <c r="N95" s="1">
        <f t="shared" si="3"/>
        <v>897.86171005433982</v>
      </c>
    </row>
    <row r="96" spans="1:14" x14ac:dyDescent="0.2">
      <c r="A96" s="193">
        <f t="shared" si="4"/>
        <v>2015</v>
      </c>
      <c r="B96" s="193">
        <f t="shared" si="5"/>
        <v>10</v>
      </c>
      <c r="C96" s="1">
        <f>'Fl Keys- FR vs PR'!F54</f>
        <v>29.443437714083672</v>
      </c>
      <c r="D96" s="1">
        <f t="shared" si="6"/>
        <v>-45</v>
      </c>
      <c r="E96" s="164">
        <f>+'LEE County'!D71</f>
        <v>682.85498254743777</v>
      </c>
      <c r="F96" s="194">
        <f t="shared" si="7"/>
        <v>-0.86879275653923549</v>
      </c>
      <c r="G96" s="164">
        <f>+Seminole!G84</f>
        <v>200</v>
      </c>
      <c r="H96" s="164">
        <f>'New Smyra Beach'!F24</f>
        <v>20</v>
      </c>
      <c r="I96" s="184">
        <f>Wauchula!F54</f>
        <v>11</v>
      </c>
      <c r="J96" s="184">
        <f>Blountstown!F46</f>
        <v>5.25</v>
      </c>
      <c r="K96" s="184">
        <f>'Winter Park'!E23</f>
        <v>46.496691999999996</v>
      </c>
      <c r="L96" s="1">
        <f t="shared" si="2"/>
        <v>949.17631950498208</v>
      </c>
      <c r="N96" s="1">
        <f t="shared" si="3"/>
        <v>837.85498254743777</v>
      </c>
    </row>
    <row r="97" spans="1:14" x14ac:dyDescent="0.2">
      <c r="A97" s="193">
        <f t="shared" si="4"/>
        <v>2015</v>
      </c>
      <c r="B97" s="193">
        <f t="shared" si="5"/>
        <v>11</v>
      </c>
      <c r="C97" s="1">
        <f>'Fl Keys- FR vs PR'!F55</f>
        <v>26.260529651780672</v>
      </c>
      <c r="D97" s="1">
        <f t="shared" si="6"/>
        <v>-45</v>
      </c>
      <c r="E97" s="164">
        <f>+'LEE County'!D72</f>
        <v>610.4976539116517</v>
      </c>
      <c r="F97" s="194">
        <f t="shared" si="7"/>
        <v>-1.1100000000000001</v>
      </c>
      <c r="G97" s="164">
        <f>+Seminole!G85</f>
        <v>200</v>
      </c>
      <c r="H97" s="164">
        <f>'New Smyra Beach'!F25</f>
        <v>15</v>
      </c>
      <c r="I97" s="184">
        <f>Wauchula!F55</f>
        <v>9</v>
      </c>
      <c r="J97" s="184">
        <f>Blountstown!F47</f>
        <v>4.75</v>
      </c>
      <c r="K97" s="184">
        <f>'Winter Park'!E24</f>
        <v>32.155381499999997</v>
      </c>
      <c r="L97" s="1">
        <f t="shared" si="2"/>
        <v>851.5535650634323</v>
      </c>
      <c r="N97" s="1">
        <f t="shared" si="3"/>
        <v>765.4976539116517</v>
      </c>
    </row>
    <row r="98" spans="1:14" x14ac:dyDescent="0.2">
      <c r="A98" s="193">
        <f t="shared" si="4"/>
        <v>2015</v>
      </c>
      <c r="B98" s="193">
        <f t="shared" si="5"/>
        <v>12</v>
      </c>
      <c r="C98" s="1">
        <f>'Fl Keys- FR vs PR'!F56</f>
        <v>27.437881834856498</v>
      </c>
      <c r="D98" s="1">
        <f t="shared" si="6"/>
        <v>-45</v>
      </c>
      <c r="E98" s="164">
        <f>+'LEE County'!D73</f>
        <v>593.37973662408558</v>
      </c>
      <c r="F98" s="194">
        <f t="shared" si="7"/>
        <v>-0.66</v>
      </c>
      <c r="G98" s="164">
        <f>+Seminole!G86</f>
        <v>200</v>
      </c>
      <c r="H98" s="164">
        <f>'New Smyra Beach'!F26</f>
        <v>20</v>
      </c>
      <c r="I98" s="184">
        <f>Wauchula!F56</f>
        <v>9</v>
      </c>
      <c r="J98" s="184">
        <f>Blountstown!F48</f>
        <v>4.25</v>
      </c>
      <c r="K98" s="184">
        <f>'Winter Park'!E25</f>
        <v>40.591446499999996</v>
      </c>
      <c r="L98" s="1">
        <f t="shared" si="2"/>
        <v>848.99906495894209</v>
      </c>
      <c r="M98" s="46"/>
      <c r="N98" s="1">
        <f t="shared" si="3"/>
        <v>748.37973662408558</v>
      </c>
    </row>
    <row r="99" spans="1:14" x14ac:dyDescent="0.2">
      <c r="A99" s="193">
        <f t="shared" si="4"/>
        <v>2016</v>
      </c>
      <c r="B99" s="193">
        <f t="shared" si="5"/>
        <v>1</v>
      </c>
      <c r="C99" s="1">
        <f>'Fl Keys- FR vs PR'!F57</f>
        <v>31.010086727948163</v>
      </c>
      <c r="D99" s="1">
        <f t="shared" si="6"/>
        <v>-45</v>
      </c>
      <c r="E99" s="164">
        <f>+'LEE County'!D74</f>
        <v>781.54359277940534</v>
      </c>
      <c r="F99" s="194">
        <f t="shared" si="7"/>
        <v>-0.77075993508158613</v>
      </c>
      <c r="G99" s="164">
        <f>+Seminole!G87</f>
        <v>200</v>
      </c>
      <c r="H99" s="164">
        <f>'New Smyra Beach'!F27</f>
        <v>40</v>
      </c>
      <c r="I99" s="184">
        <f>Wauchula!F57</f>
        <v>10.5</v>
      </c>
      <c r="J99" s="184">
        <f>Blountstown!F49</f>
        <v>6.25</v>
      </c>
      <c r="K99" s="184">
        <f>'Winter Park'!E26</f>
        <v>63.368821999999994</v>
      </c>
      <c r="L99" s="1">
        <f t="shared" si="2"/>
        <v>1086.9017415722719</v>
      </c>
      <c r="M99" s="36"/>
      <c r="N99" s="1">
        <f t="shared" si="3"/>
        <v>936.54359277940534</v>
      </c>
    </row>
    <row r="100" spans="1:14" x14ac:dyDescent="0.2">
      <c r="A100" s="193">
        <f t="shared" si="4"/>
        <v>2016</v>
      </c>
      <c r="B100" s="193">
        <f t="shared" si="5"/>
        <v>2</v>
      </c>
      <c r="C100" s="1">
        <f>'Fl Keys- FR vs PR'!F58</f>
        <v>31.020480937046727</v>
      </c>
      <c r="D100" s="1">
        <f t="shared" si="6"/>
        <v>-45</v>
      </c>
      <c r="E100" s="164">
        <f>+'LEE County'!D75</f>
        <v>664.00143021115582</v>
      </c>
      <c r="F100" s="194">
        <f t="shared" si="7"/>
        <v>-0.57388367323850598</v>
      </c>
      <c r="G100" s="164">
        <f>+Seminole!G88</f>
        <v>200</v>
      </c>
      <c r="H100" s="164">
        <f>'New Smyra Beach'!F28</f>
        <v>40</v>
      </c>
      <c r="I100" s="184">
        <f>Wauchula!F58</f>
        <v>9.5</v>
      </c>
      <c r="J100" s="184">
        <f>Blountstown!F50</f>
        <v>4</v>
      </c>
      <c r="K100" s="184">
        <f>'Winter Park'!E27</f>
        <v>27.093742499999994</v>
      </c>
      <c r="L100" s="1">
        <f t="shared" si="2"/>
        <v>930.04176997496404</v>
      </c>
      <c r="M100" s="36"/>
      <c r="N100" s="1">
        <f t="shared" si="3"/>
        <v>819.00143021115582</v>
      </c>
    </row>
    <row r="101" spans="1:14" x14ac:dyDescent="0.2">
      <c r="A101" s="193">
        <f t="shared" si="4"/>
        <v>2016</v>
      </c>
      <c r="B101" s="193">
        <f t="shared" si="5"/>
        <v>3</v>
      </c>
      <c r="C101" s="1">
        <f>'Fl Keys- FR vs PR'!F59</f>
        <v>33.419769504052752</v>
      </c>
      <c r="D101" s="1">
        <f t="shared" si="6"/>
        <v>-45</v>
      </c>
      <c r="E101" s="164">
        <f>+'LEE County'!D76</f>
        <v>604.69286064655296</v>
      </c>
      <c r="F101" s="194">
        <f t="shared" si="7"/>
        <v>-0.83725887989483894</v>
      </c>
      <c r="G101" s="164">
        <f>+Seminole!G89</f>
        <v>200</v>
      </c>
      <c r="H101" s="164">
        <f>'New Smyra Beach'!F29</f>
        <v>25</v>
      </c>
      <c r="I101" s="184">
        <f>Wauchula!F59</f>
        <v>9.5</v>
      </c>
      <c r="J101" s="184">
        <f>Blountstown!F51</f>
        <v>4</v>
      </c>
      <c r="K101" s="184">
        <f>'Winter Park'!E28</f>
        <v>27.937349000000001</v>
      </c>
      <c r="L101" s="1">
        <f t="shared" si="2"/>
        <v>858.71272027071086</v>
      </c>
      <c r="M101" s="36"/>
      <c r="N101" s="1">
        <f t="shared" si="3"/>
        <v>759.69286064655296</v>
      </c>
    </row>
    <row r="102" spans="1:14" x14ac:dyDescent="0.2">
      <c r="A102" s="193">
        <f t="shared" si="4"/>
        <v>2016</v>
      </c>
      <c r="B102" s="193">
        <f t="shared" si="5"/>
        <v>4</v>
      </c>
      <c r="C102" s="1">
        <f>'Fl Keys- FR vs PR'!F60</f>
        <v>29.824473994547589</v>
      </c>
      <c r="D102" s="1">
        <f t="shared" si="6"/>
        <v>-45</v>
      </c>
      <c r="E102" s="164">
        <f>+'LEE County'!D77</f>
        <v>615.74450417126866</v>
      </c>
      <c r="F102" s="194">
        <f t="shared" si="7"/>
        <v>-0.73948675590640567</v>
      </c>
      <c r="G102" s="164">
        <f>+Seminole!G90</f>
        <v>200</v>
      </c>
      <c r="H102" s="164">
        <f>'New Smyra Beach'!F30</f>
        <v>20</v>
      </c>
      <c r="I102" s="184">
        <f>Wauchula!F60</f>
        <v>11</v>
      </c>
      <c r="J102" s="184">
        <f>Blountstown!F52</f>
        <v>6.25</v>
      </c>
      <c r="K102" s="184">
        <f>'Winter Park'!E29</f>
        <v>42.278659499999996</v>
      </c>
      <c r="L102" s="1">
        <f t="shared" si="2"/>
        <v>879.3581509099098</v>
      </c>
      <c r="M102" s="36"/>
      <c r="N102" s="1">
        <f t="shared" si="3"/>
        <v>770.74450417126866</v>
      </c>
    </row>
    <row r="103" spans="1:14" x14ac:dyDescent="0.2">
      <c r="A103" s="193">
        <f t="shared" si="4"/>
        <v>2016</v>
      </c>
      <c r="B103" s="193">
        <f t="shared" si="5"/>
        <v>5</v>
      </c>
      <c r="C103" s="1">
        <f>'Fl Keys- FR vs PR'!F61</f>
        <v>33.798529816518368</v>
      </c>
      <c r="D103" s="1">
        <f t="shared" si="6"/>
        <v>-45</v>
      </c>
      <c r="E103" s="164">
        <f>+'LEE County'!D78</f>
        <v>708.90378397865993</v>
      </c>
      <c r="F103" s="194">
        <f t="shared" si="7"/>
        <v>-0.78311067675493906</v>
      </c>
      <c r="G103" s="164">
        <f>+Seminole!G91</f>
        <v>200</v>
      </c>
      <c r="H103" s="164">
        <f>'New Smyra Beach'!F31</f>
        <v>30</v>
      </c>
      <c r="I103" s="184">
        <f>Wauchula!F61</f>
        <v>12.5</v>
      </c>
      <c r="J103" s="184">
        <f>Blountstown!F53</f>
        <v>7</v>
      </c>
      <c r="K103" s="184">
        <f>'Winter Park'!E30</f>
        <v>34.686200999999997</v>
      </c>
      <c r="L103" s="1">
        <f t="shared" si="2"/>
        <v>981.10540411842328</v>
      </c>
      <c r="M103" s="36"/>
      <c r="N103" s="1">
        <f t="shared" si="3"/>
        <v>863.90378397865993</v>
      </c>
    </row>
    <row r="104" spans="1:14" x14ac:dyDescent="0.2">
      <c r="A104" s="193">
        <f t="shared" si="4"/>
        <v>2016</v>
      </c>
      <c r="B104" s="193">
        <f t="shared" si="5"/>
        <v>6</v>
      </c>
      <c r="C104" s="1">
        <f>'Fl Keys- FR vs PR'!F62</f>
        <v>33.929877993655595</v>
      </c>
      <c r="D104" s="1">
        <f t="shared" si="6"/>
        <v>-45</v>
      </c>
      <c r="E104" s="164">
        <f>+'LEE County'!D79</f>
        <v>747.15006225647369</v>
      </c>
      <c r="F104" s="194">
        <f t="shared" si="7"/>
        <v>-0.64613850481711455</v>
      </c>
      <c r="G104" s="164">
        <f>+Seminole!G92</f>
        <v>200</v>
      </c>
      <c r="H104" s="164">
        <f>'New Smyra Beach'!F32</f>
        <v>40</v>
      </c>
      <c r="I104" s="184">
        <f>Wauchula!F62</f>
        <v>12.5</v>
      </c>
      <c r="J104" s="184">
        <f>Blountstown!F54</f>
        <v>7.25</v>
      </c>
      <c r="K104" s="184">
        <f>'Winter Park'!E31</f>
        <v>58.307182999999995</v>
      </c>
      <c r="L104" s="1">
        <f t="shared" si="2"/>
        <v>1053.4909847453121</v>
      </c>
      <c r="M104" s="36"/>
      <c r="N104" s="1">
        <f t="shared" si="3"/>
        <v>902.15006225647369</v>
      </c>
    </row>
    <row r="105" spans="1:14" x14ac:dyDescent="0.2">
      <c r="A105" s="193">
        <f t="shared" si="4"/>
        <v>2016</v>
      </c>
      <c r="B105" s="193">
        <f t="shared" si="5"/>
        <v>7</v>
      </c>
      <c r="C105" s="1">
        <f>'Fl Keys- FR vs PR'!F63</f>
        <v>35</v>
      </c>
      <c r="D105" s="1">
        <f t="shared" si="6"/>
        <v>-45</v>
      </c>
      <c r="E105" s="164">
        <f>+'LEE County'!D80</f>
        <v>779.1459572112268</v>
      </c>
      <c r="F105" s="194">
        <f t="shared" si="7"/>
        <v>-0.59928851752094436</v>
      </c>
      <c r="G105" s="164">
        <f>+Seminole!G93</f>
        <v>200</v>
      </c>
      <c r="H105" s="164">
        <f>'New Smyra Beach'!F33</f>
        <v>45</v>
      </c>
      <c r="I105" s="184">
        <f>Wauchula!F63</f>
        <v>12</v>
      </c>
      <c r="J105" s="184">
        <f>Blountstown!F55</f>
        <v>8</v>
      </c>
      <c r="K105" s="184">
        <f>'Winter Park'!E32</f>
        <v>39.747839999999997</v>
      </c>
      <c r="L105" s="1">
        <f t="shared" si="2"/>
        <v>1073.2945086937059</v>
      </c>
      <c r="M105" s="36"/>
      <c r="N105" s="1">
        <f t="shared" si="3"/>
        <v>934.1459572112268</v>
      </c>
    </row>
    <row r="106" spans="1:14" s="67" customFormat="1" x14ac:dyDescent="0.2">
      <c r="A106" s="262">
        <f t="shared" si="4"/>
        <v>2016</v>
      </c>
      <c r="B106" s="262">
        <f t="shared" si="5"/>
        <v>8</v>
      </c>
      <c r="C106" s="1">
        <f>'Fl Keys- FR vs PR'!F64</f>
        <v>34.898043438517689</v>
      </c>
      <c r="D106" s="268">
        <f t="shared" si="6"/>
        <v>-45</v>
      </c>
      <c r="E106" s="186">
        <f>+'LEE County'!D81</f>
        <v>782.82775726249213</v>
      </c>
      <c r="F106" s="269">
        <f t="shared" si="7"/>
        <v>-0.80065614331468005</v>
      </c>
      <c r="G106" s="186">
        <f>+Seminole!G94</f>
        <v>200</v>
      </c>
      <c r="H106" s="164">
        <f>'New Smyra Beach'!F34</f>
        <v>45</v>
      </c>
      <c r="I106" s="184">
        <f>Wauchula!F64</f>
        <v>13</v>
      </c>
      <c r="J106" s="184">
        <f>Blountstown!F56</f>
        <v>6</v>
      </c>
      <c r="K106" s="184">
        <f>'Winter Park'!E33</f>
        <v>39.747839999999997</v>
      </c>
      <c r="L106" s="1">
        <f t="shared" si="2"/>
        <v>1075.6729845576951</v>
      </c>
      <c r="M106" s="69"/>
      <c r="N106" s="1">
        <f t="shared" si="3"/>
        <v>937.82775726249213</v>
      </c>
    </row>
    <row r="107" spans="1:14" x14ac:dyDescent="0.2">
      <c r="A107" s="193">
        <f t="shared" si="4"/>
        <v>2016</v>
      </c>
      <c r="B107" s="193">
        <f t="shared" si="5"/>
        <v>9</v>
      </c>
      <c r="C107" s="1">
        <f>'Fl Keys- FR vs PR'!F65</f>
        <v>32.3654424512969</v>
      </c>
      <c r="D107" s="1">
        <f t="shared" si="6"/>
        <v>-45</v>
      </c>
      <c r="E107" s="164">
        <f>+'LEE County'!D82</f>
        <v>752.11687021518753</v>
      </c>
      <c r="F107" s="194">
        <f t="shared" si="7"/>
        <v>-0.9105170500062737</v>
      </c>
      <c r="G107" s="164">
        <f>+Seminole!G95</f>
        <v>200</v>
      </c>
      <c r="H107" s="164">
        <f>'New Smyra Beach'!F35</f>
        <v>35</v>
      </c>
      <c r="I107" s="184">
        <f>Wauchula!F65</f>
        <v>12</v>
      </c>
      <c r="J107" s="184">
        <f>Blountstown!F57</f>
        <v>7.625</v>
      </c>
      <c r="K107" s="184">
        <f>'Winter Park'!E34</f>
        <v>57.463576499999995</v>
      </c>
      <c r="L107" s="1">
        <f t="shared" si="2"/>
        <v>1050.6603721164781</v>
      </c>
      <c r="M107" s="36"/>
      <c r="N107" s="1">
        <f t="shared" si="3"/>
        <v>907.11687021518753</v>
      </c>
    </row>
    <row r="108" spans="1:14" x14ac:dyDescent="0.2">
      <c r="A108" s="193">
        <f t="shared" si="4"/>
        <v>2016</v>
      </c>
      <c r="B108" s="193">
        <f t="shared" si="5"/>
        <v>10</v>
      </c>
      <c r="C108" s="1">
        <f>'Fl Keys- FR vs PR'!F66</f>
        <v>29.443437714083672</v>
      </c>
      <c r="D108" s="1">
        <f t="shared" si="6"/>
        <v>-45</v>
      </c>
      <c r="E108" s="164">
        <f>+'LEE County'!D83</f>
        <v>694.28731247881774</v>
      </c>
      <c r="F108" s="194">
        <f t="shared" si="7"/>
        <v>-0.86879275653923549</v>
      </c>
      <c r="G108" s="164">
        <f>+Seminole!G96</f>
        <v>200</v>
      </c>
      <c r="H108" s="164">
        <f>'New Smyra Beach'!F36</f>
        <v>25</v>
      </c>
      <c r="I108" s="184">
        <f>Wauchula!F66</f>
        <v>11</v>
      </c>
      <c r="J108" s="184">
        <f>Blountstown!F58</f>
        <v>5.375</v>
      </c>
      <c r="K108" s="184">
        <f>'Winter Park'!E35</f>
        <v>46.496691999999996</v>
      </c>
      <c r="L108" s="1">
        <f t="shared" si="2"/>
        <v>965.73364943636216</v>
      </c>
      <c r="M108" s="36"/>
      <c r="N108" s="1">
        <f t="shared" si="3"/>
        <v>849.28731247881774</v>
      </c>
    </row>
    <row r="109" spans="1:14" x14ac:dyDescent="0.2">
      <c r="A109" s="193">
        <f t="shared" si="4"/>
        <v>2016</v>
      </c>
      <c r="B109" s="193">
        <f t="shared" si="5"/>
        <v>11</v>
      </c>
      <c r="C109" s="1">
        <f>'Fl Keys- FR vs PR'!F67</f>
        <v>26.260529651780672</v>
      </c>
      <c r="D109" s="1">
        <f t="shared" si="6"/>
        <v>-45</v>
      </c>
      <c r="E109" s="164">
        <f>+'LEE County'!D84</f>
        <v>624.45285414212992</v>
      </c>
      <c r="F109" s="194">
        <f t="shared" si="7"/>
        <v>-1.1100000000000001</v>
      </c>
      <c r="G109" s="164">
        <f>+Seminole!G97</f>
        <v>200</v>
      </c>
      <c r="H109" s="164">
        <f>'New Smyra Beach'!F37</f>
        <v>20</v>
      </c>
      <c r="I109" s="184">
        <f>Wauchula!F67</f>
        <v>9</v>
      </c>
      <c r="J109" s="184">
        <f>Blountstown!F59</f>
        <v>4.625</v>
      </c>
      <c r="K109" s="184">
        <f>'Winter Park'!E36</f>
        <v>32.155381499999997</v>
      </c>
      <c r="L109" s="1">
        <f t="shared" si="2"/>
        <v>870.38376529391053</v>
      </c>
      <c r="M109" s="36"/>
      <c r="N109" s="1">
        <f t="shared" si="3"/>
        <v>779.45285414212992</v>
      </c>
    </row>
    <row r="110" spans="1:14" x14ac:dyDescent="0.2">
      <c r="A110" s="193">
        <f t="shared" si="4"/>
        <v>2016</v>
      </c>
      <c r="B110" s="193">
        <f t="shared" si="5"/>
        <v>12</v>
      </c>
      <c r="C110" s="1">
        <f>'Fl Keys- FR vs PR'!F68</f>
        <v>27.437881834856498</v>
      </c>
      <c r="D110" s="1">
        <f t="shared" si="6"/>
        <v>-45</v>
      </c>
      <c r="E110" s="164">
        <f>+'LEE County'!D85</f>
        <v>607.32929793320693</v>
      </c>
      <c r="F110" s="194">
        <f t="shared" si="7"/>
        <v>-0.66</v>
      </c>
      <c r="G110" s="164">
        <f>+Seminole!G98</f>
        <v>200</v>
      </c>
      <c r="H110" s="164">
        <f>'New Smyra Beach'!F38</f>
        <v>25</v>
      </c>
      <c r="I110" s="184">
        <f>Wauchula!F68</f>
        <v>9</v>
      </c>
      <c r="J110" s="184">
        <f>Blountstown!F60</f>
        <v>4.375</v>
      </c>
      <c r="K110" s="184">
        <f>'Winter Park'!E37</f>
        <v>40.591446499999996</v>
      </c>
      <c r="L110" s="1">
        <f t="shared" si="2"/>
        <v>868.07362626806344</v>
      </c>
      <c r="M110" s="46"/>
      <c r="N110" s="1">
        <f t="shared" si="3"/>
        <v>762.32929793320693</v>
      </c>
    </row>
    <row r="111" spans="1:14" x14ac:dyDescent="0.2">
      <c r="A111" s="193">
        <f t="shared" si="4"/>
        <v>2017</v>
      </c>
      <c r="B111" s="193">
        <f t="shared" si="5"/>
        <v>1</v>
      </c>
      <c r="C111" s="1">
        <f>'Fl Keys- FR vs PR'!F69</f>
        <v>31.010086727948163</v>
      </c>
      <c r="D111" s="1">
        <f t="shared" si="6"/>
        <v>-45</v>
      </c>
      <c r="E111" s="164">
        <f>+'LEE County'!D86</f>
        <v>795.14113922032186</v>
      </c>
      <c r="F111" s="194">
        <f t="shared" si="7"/>
        <v>-0.77075993508158613</v>
      </c>
      <c r="G111" s="164">
        <f>+Seminole!G99</f>
        <v>200</v>
      </c>
      <c r="H111" s="164">
        <f>'New Smyra Beach'!F39</f>
        <v>45</v>
      </c>
      <c r="I111" s="398">
        <f>Wauchula!F69</f>
        <v>0</v>
      </c>
      <c r="J111" s="184">
        <f>Blountstown!F61</f>
        <v>5.875</v>
      </c>
      <c r="K111" s="184">
        <f>'Winter Park'!E38</f>
        <v>0</v>
      </c>
      <c r="L111" s="1">
        <f t="shared" si="2"/>
        <v>1031.2554660131884</v>
      </c>
      <c r="N111" s="1">
        <f t="shared" si="3"/>
        <v>950.14113922032186</v>
      </c>
    </row>
    <row r="112" spans="1:14" x14ac:dyDescent="0.2">
      <c r="A112" s="193">
        <f t="shared" si="4"/>
        <v>2017</v>
      </c>
      <c r="B112" s="193">
        <f t="shared" si="5"/>
        <v>2</v>
      </c>
      <c r="C112" s="1">
        <f>'Fl Keys- FR vs PR'!F70</f>
        <v>31.020480937046727</v>
      </c>
      <c r="D112" s="1">
        <f t="shared" si="6"/>
        <v>-45</v>
      </c>
      <c r="E112" s="164">
        <f>+'LEE County'!D87</f>
        <v>676.81500134121711</v>
      </c>
      <c r="F112" s="194">
        <f t="shared" si="7"/>
        <v>-0.57388367323850598</v>
      </c>
      <c r="G112" s="164">
        <f>+Seminole!G100</f>
        <v>200</v>
      </c>
      <c r="H112" s="164">
        <f>'New Smyra Beach'!F40</f>
        <v>45</v>
      </c>
      <c r="I112" s="155"/>
      <c r="J112" s="184">
        <f>Blountstown!F62</f>
        <v>4</v>
      </c>
      <c r="K112" s="184">
        <f>'Winter Park'!E39</f>
        <v>0</v>
      </c>
      <c r="L112" s="1">
        <f t="shared" si="2"/>
        <v>911.26159860502537</v>
      </c>
      <c r="N112" s="1">
        <f t="shared" si="3"/>
        <v>831.81500134121711</v>
      </c>
    </row>
    <row r="113" spans="1:14" x14ac:dyDescent="0.2">
      <c r="A113" s="193">
        <f t="shared" si="4"/>
        <v>2017</v>
      </c>
      <c r="B113" s="193">
        <f t="shared" si="5"/>
        <v>3</v>
      </c>
      <c r="C113" s="1">
        <f>'Fl Keys- FR vs PR'!F71</f>
        <v>33.419769504052752</v>
      </c>
      <c r="D113" s="1">
        <f t="shared" si="6"/>
        <v>-45</v>
      </c>
      <c r="E113" s="164">
        <f>+'LEE County'!D88</f>
        <v>617.76617436195249</v>
      </c>
      <c r="F113" s="194">
        <f t="shared" si="7"/>
        <v>-0.83725887989483894</v>
      </c>
      <c r="G113" s="164">
        <f>+Seminole!G101</f>
        <v>200</v>
      </c>
      <c r="H113" s="164">
        <f>'New Smyra Beach'!F41</f>
        <v>30</v>
      </c>
      <c r="I113" s="155"/>
      <c r="J113" s="184">
        <f>Blountstown!F63</f>
        <v>4.5</v>
      </c>
      <c r="K113" s="184">
        <f>'Winter Park'!E40</f>
        <v>0</v>
      </c>
      <c r="L113" s="1">
        <f t="shared" si="2"/>
        <v>839.84868498611036</v>
      </c>
      <c r="N113" s="1">
        <f t="shared" si="3"/>
        <v>772.76617436195249</v>
      </c>
    </row>
    <row r="114" spans="1:14" x14ac:dyDescent="0.2">
      <c r="A114" s="193">
        <f t="shared" si="4"/>
        <v>2017</v>
      </c>
      <c r="B114" s="193">
        <f t="shared" si="5"/>
        <v>4</v>
      </c>
      <c r="C114" s="1">
        <f>'Fl Keys- FR vs PR'!F72</f>
        <v>29.824473994547589</v>
      </c>
      <c r="D114" s="1">
        <f t="shared" si="6"/>
        <v>-45</v>
      </c>
      <c r="E114" s="164">
        <f>+'LEE County'!D89</f>
        <v>627.43841376857245</v>
      </c>
      <c r="F114" s="194">
        <f t="shared" si="7"/>
        <v>-0.73948675590640567</v>
      </c>
      <c r="G114" s="164">
        <f>+Seminole!G102</f>
        <v>200</v>
      </c>
      <c r="H114" s="164">
        <f>'New Smyra Beach'!F42</f>
        <v>20</v>
      </c>
      <c r="I114" s="155"/>
      <c r="J114" s="184">
        <f>Blountstown!F64</f>
        <v>5.875</v>
      </c>
      <c r="K114" s="184">
        <f>'Winter Park'!E41</f>
        <v>0</v>
      </c>
      <c r="L114" s="1">
        <f t="shared" si="2"/>
        <v>837.39840100721358</v>
      </c>
      <c r="N114" s="1">
        <f t="shared" si="3"/>
        <v>782.43841376857245</v>
      </c>
    </row>
    <row r="115" spans="1:14" ht="12.75" x14ac:dyDescent="0.2">
      <c r="A115" s="193">
        <f t="shared" si="4"/>
        <v>2017</v>
      </c>
      <c r="B115" s="193">
        <f t="shared" si="5"/>
        <v>5</v>
      </c>
      <c r="C115" s="1">
        <f>'Fl Keys- FR vs PR'!F73</f>
        <v>33.798529816518368</v>
      </c>
      <c r="D115" s="1">
        <f t="shared" si="6"/>
        <v>-45</v>
      </c>
      <c r="E115" s="164">
        <f>+'LEE County'!D90</f>
        <v>717.38037312959671</v>
      </c>
      <c r="F115" s="194">
        <f t="shared" si="7"/>
        <v>-0.78311067675493906</v>
      </c>
      <c r="G115" s="164">
        <f>+Seminole!G103</f>
        <v>200</v>
      </c>
      <c r="H115" s="164">
        <f>'New Smyra Beach'!F43</f>
        <v>30</v>
      </c>
      <c r="I115" s="155"/>
      <c r="J115"/>
      <c r="K115" s="184">
        <f>'Winter Park'!E42</f>
        <v>0</v>
      </c>
      <c r="L115" s="1">
        <f t="shared" si="2"/>
        <v>935.39579226936007</v>
      </c>
      <c r="N115" s="1">
        <f t="shared" si="3"/>
        <v>872.38037312959671</v>
      </c>
    </row>
    <row r="116" spans="1:14" x14ac:dyDescent="0.2">
      <c r="A116" s="193">
        <f t="shared" si="4"/>
        <v>2017</v>
      </c>
      <c r="B116" s="193">
        <f t="shared" si="5"/>
        <v>6</v>
      </c>
      <c r="C116" s="1">
        <f>'Fl Keys- FR vs PR'!F74</f>
        <v>33.929877993655595</v>
      </c>
      <c r="D116" s="1">
        <f t="shared" si="6"/>
        <v>-45</v>
      </c>
      <c r="E116" s="164">
        <f>+'LEE County'!D91</f>
        <v>753.22229585330945</v>
      </c>
      <c r="F116" s="194">
        <f t="shared" si="7"/>
        <v>-0.64613850481711455</v>
      </c>
      <c r="G116" s="164">
        <f>+Seminole!G104</f>
        <v>200</v>
      </c>
      <c r="H116" s="164">
        <f>'New Smyra Beach'!F44</f>
        <v>45</v>
      </c>
      <c r="I116" s="155"/>
      <c r="J116" s="155"/>
      <c r="K116" s="184">
        <f>'Winter Park'!E43</f>
        <v>0</v>
      </c>
      <c r="L116" s="1">
        <f t="shared" si="2"/>
        <v>986.50603534214792</v>
      </c>
      <c r="N116" s="1">
        <f t="shared" si="3"/>
        <v>908.22229585330945</v>
      </c>
    </row>
    <row r="117" spans="1:14" x14ac:dyDescent="0.2">
      <c r="A117" s="193">
        <f t="shared" si="4"/>
        <v>2017</v>
      </c>
      <c r="B117" s="193">
        <f t="shared" si="5"/>
        <v>7</v>
      </c>
      <c r="C117" s="1">
        <f>'Fl Keys- FR vs PR'!F75</f>
        <v>35</v>
      </c>
      <c r="D117" s="1">
        <f t="shared" si="6"/>
        <v>-45</v>
      </c>
      <c r="E117" s="164">
        <f>+'LEE County'!D92</f>
        <v>783.59515016447835</v>
      </c>
      <c r="F117" s="194">
        <f t="shared" si="7"/>
        <v>-0.59928851752094436</v>
      </c>
      <c r="G117" s="164">
        <f>+Seminole!G105</f>
        <v>200</v>
      </c>
      <c r="H117" s="164">
        <f>'New Smyra Beach'!F45</f>
        <v>45</v>
      </c>
      <c r="I117" s="155"/>
      <c r="J117" s="155"/>
      <c r="K117" s="184">
        <f>'Winter Park'!E44</f>
        <v>0</v>
      </c>
      <c r="L117" s="1">
        <f t="shared" si="2"/>
        <v>1017.9958616469575</v>
      </c>
      <c r="N117" s="1">
        <f t="shared" si="3"/>
        <v>938.59515016447835</v>
      </c>
    </row>
    <row r="118" spans="1:14" s="67" customFormat="1" x14ac:dyDescent="0.2">
      <c r="A118" s="64">
        <f t="shared" si="4"/>
        <v>2017</v>
      </c>
      <c r="B118" s="64">
        <f t="shared" si="5"/>
        <v>8</v>
      </c>
      <c r="C118" s="1">
        <f>'Fl Keys- FR vs PR'!F76</f>
        <v>34.898043438517689</v>
      </c>
      <c r="D118" s="1">
        <f t="shared" si="6"/>
        <v>-45</v>
      </c>
      <c r="E118" s="183">
        <f>+'LEE County'!D93</f>
        <v>786.94877351574735</v>
      </c>
      <c r="F118" s="194">
        <f t="shared" si="7"/>
        <v>-0.80065614331468005</v>
      </c>
      <c r="G118" s="183">
        <f>+Seminole!G106</f>
        <v>200</v>
      </c>
      <c r="H118" s="164">
        <f>'New Smyra Beach'!F46</f>
        <v>45</v>
      </c>
      <c r="I118" s="155"/>
      <c r="J118" s="155"/>
      <c r="K118" s="184">
        <f>'Winter Park'!E45</f>
        <v>0</v>
      </c>
      <c r="L118" s="1">
        <f t="shared" si="2"/>
        <v>1021.0461608109504</v>
      </c>
      <c r="N118" s="1">
        <f t="shared" si="3"/>
        <v>941.94877351574735</v>
      </c>
    </row>
    <row r="119" spans="1:14" x14ac:dyDescent="0.2">
      <c r="A119" s="193">
        <f t="shared" si="4"/>
        <v>2017</v>
      </c>
      <c r="B119" s="193">
        <f t="shared" si="5"/>
        <v>9</v>
      </c>
      <c r="C119" s="1">
        <f>'Fl Keys- FR vs PR'!F77</f>
        <v>32.3654424512969</v>
      </c>
      <c r="D119" s="1">
        <f t="shared" si="6"/>
        <v>-45</v>
      </c>
      <c r="E119" s="164">
        <f>+'LEE County'!D94</f>
        <v>757.49934776991586</v>
      </c>
      <c r="F119" s="194">
        <f t="shared" si="7"/>
        <v>-0.9105170500062737</v>
      </c>
      <c r="G119" s="164">
        <f>+Seminole!G107</f>
        <v>200</v>
      </c>
      <c r="H119" s="164">
        <f>'New Smyra Beach'!F47</f>
        <v>35</v>
      </c>
      <c r="I119" s="155"/>
      <c r="J119" s="155"/>
      <c r="K119" s="184">
        <f>'Winter Park'!E46</f>
        <v>0</v>
      </c>
      <c r="L119" s="1">
        <f t="shared" si="2"/>
        <v>978.95427317120641</v>
      </c>
      <c r="N119" s="1">
        <f t="shared" si="3"/>
        <v>912.49934776991586</v>
      </c>
    </row>
    <row r="120" spans="1:14" x14ac:dyDescent="0.2">
      <c r="A120" s="193">
        <f t="shared" si="4"/>
        <v>2017</v>
      </c>
      <c r="B120" s="193">
        <f t="shared" si="5"/>
        <v>10</v>
      </c>
      <c r="C120" s="1">
        <f>'Fl Keys- FR vs PR'!F78</f>
        <v>29.443437714083672</v>
      </c>
      <c r="D120" s="1">
        <f t="shared" si="6"/>
        <v>-45</v>
      </c>
      <c r="E120" s="164">
        <f>+'LEE County'!D95</f>
        <v>702.56998961672093</v>
      </c>
      <c r="F120" s="194">
        <f t="shared" si="7"/>
        <v>-0.86879275653923549</v>
      </c>
      <c r="G120" s="164">
        <f>+Seminole!G108</f>
        <v>200</v>
      </c>
      <c r="H120" s="164">
        <f>'New Smyra Beach'!F48</f>
        <v>30</v>
      </c>
      <c r="I120" s="155"/>
      <c r="J120" s="155"/>
      <c r="K120" s="184">
        <f>'Winter Park'!E47</f>
        <v>0</v>
      </c>
      <c r="L120" s="1">
        <f t="shared" si="2"/>
        <v>916.1446345742653</v>
      </c>
      <c r="N120" s="1">
        <f t="shared" si="3"/>
        <v>857.56998961672093</v>
      </c>
    </row>
    <row r="121" spans="1:14" x14ac:dyDescent="0.2">
      <c r="A121" s="193">
        <f t="shared" si="4"/>
        <v>2017</v>
      </c>
      <c r="B121" s="193">
        <f t="shared" si="5"/>
        <v>11</v>
      </c>
      <c r="C121" s="1">
        <f>'Fl Keys- FR vs PR'!F79</f>
        <v>26.260529651780672</v>
      </c>
      <c r="D121" s="1">
        <f t="shared" si="6"/>
        <v>-45</v>
      </c>
      <c r="E121" s="164">
        <f>+'LEE County'!D96</f>
        <v>636.57985717797726</v>
      </c>
      <c r="F121" s="194">
        <f t="shared" si="7"/>
        <v>-1.1100000000000001</v>
      </c>
      <c r="G121" s="164">
        <f>+Seminole!G109</f>
        <v>200</v>
      </c>
      <c r="H121" s="164">
        <f>'New Smyra Beach'!F49</f>
        <v>20</v>
      </c>
      <c r="I121" s="155"/>
      <c r="J121" s="155"/>
      <c r="K121" s="184">
        <f>'Winter Park'!E48</f>
        <v>0</v>
      </c>
      <c r="L121" s="1">
        <f t="shared" si="2"/>
        <v>836.73038682975789</v>
      </c>
      <c r="N121" s="1">
        <f t="shared" si="3"/>
        <v>791.57985717797726</v>
      </c>
    </row>
    <row r="122" spans="1:14" x14ac:dyDescent="0.2">
      <c r="A122" s="193">
        <f t="shared" si="4"/>
        <v>2017</v>
      </c>
      <c r="B122" s="193">
        <f t="shared" si="5"/>
        <v>12</v>
      </c>
      <c r="C122" s="1">
        <f>'Fl Keys- FR vs PR'!F80</f>
        <v>27.437881834856483</v>
      </c>
      <c r="D122" s="1">
        <f t="shared" si="6"/>
        <v>-45</v>
      </c>
      <c r="E122" s="164">
        <f>+'LEE County'!D97</f>
        <v>619.94696455266524</v>
      </c>
      <c r="F122" s="194">
        <f t="shared" si="7"/>
        <v>-0.66</v>
      </c>
      <c r="G122" s="164">
        <f>+Seminole!G110</f>
        <v>200</v>
      </c>
      <c r="H122" s="164">
        <f>'New Smyra Beach'!F50</f>
        <v>30</v>
      </c>
      <c r="I122" s="155"/>
      <c r="J122" s="155"/>
      <c r="K122" s="184">
        <f>'Winter Park'!E49</f>
        <v>0</v>
      </c>
      <c r="L122" s="1">
        <f t="shared" si="2"/>
        <v>831.72484638752178</v>
      </c>
      <c r="M122" s="46"/>
      <c r="N122" s="1">
        <f t="shared" si="3"/>
        <v>774.94696455266524</v>
      </c>
    </row>
    <row r="123" spans="1:14" x14ac:dyDescent="0.2">
      <c r="A123" s="193">
        <f t="shared" si="4"/>
        <v>2018</v>
      </c>
      <c r="B123" s="193">
        <f t="shared" si="5"/>
        <v>1</v>
      </c>
      <c r="C123" s="1">
        <f>'Fl Keys- FR vs PR'!F81</f>
        <v>31.010086727948163</v>
      </c>
      <c r="D123" s="1">
        <f t="shared" si="6"/>
        <v>-45</v>
      </c>
      <c r="E123" s="164">
        <f>+'LEE County'!D98</f>
        <v>808.04350458017154</v>
      </c>
      <c r="F123" s="194">
        <f t="shared" si="7"/>
        <v>-0.77075993508158613</v>
      </c>
      <c r="G123" s="164">
        <f>+Seminole!G111</f>
        <v>200</v>
      </c>
      <c r="H123" s="41"/>
      <c r="I123" s="155"/>
      <c r="J123" s="155"/>
      <c r="K123" s="184">
        <f>'Winter Park'!E50</f>
        <v>0</v>
      </c>
      <c r="L123" s="1">
        <f t="shared" si="2"/>
        <v>993.28283137303811</v>
      </c>
      <c r="N123" s="1">
        <f t="shared" si="3"/>
        <v>963.04350458017154</v>
      </c>
    </row>
    <row r="124" spans="1:14" x14ac:dyDescent="0.2">
      <c r="A124" s="193">
        <f t="shared" si="4"/>
        <v>2018</v>
      </c>
      <c r="B124" s="193">
        <f t="shared" si="5"/>
        <v>2</v>
      </c>
      <c r="C124" s="1">
        <f>'Fl Keys- FR vs PR'!F82</f>
        <v>31.020480937046727</v>
      </c>
      <c r="D124" s="1">
        <f t="shared" si="6"/>
        <v>-45</v>
      </c>
      <c r="E124" s="164">
        <f>+'LEE County'!D99</f>
        <v>688.74539098544756</v>
      </c>
      <c r="F124" s="194">
        <f t="shared" si="7"/>
        <v>-0.57388367323850598</v>
      </c>
      <c r="G124" s="164">
        <f>+Seminole!G112</f>
        <v>200</v>
      </c>
      <c r="H124" s="41"/>
      <c r="I124" s="155"/>
      <c r="J124" s="155"/>
      <c r="K124" s="184">
        <f>'Winter Park'!E51</f>
        <v>0</v>
      </c>
      <c r="L124" s="1">
        <f t="shared" si="2"/>
        <v>874.19198824925581</v>
      </c>
      <c r="N124" s="1">
        <f t="shared" si="3"/>
        <v>843.74539098544756</v>
      </c>
    </row>
    <row r="125" spans="1:14" x14ac:dyDescent="0.2">
      <c r="A125" s="193">
        <f t="shared" si="4"/>
        <v>2018</v>
      </c>
      <c r="B125" s="193">
        <f t="shared" si="5"/>
        <v>3</v>
      </c>
      <c r="C125" s="1">
        <f>'Fl Keys- FR vs PR'!F83</f>
        <v>33.419769504052752</v>
      </c>
      <c r="D125" s="1">
        <f t="shared" si="6"/>
        <v>-45</v>
      </c>
      <c r="E125" s="164">
        <f>+'LEE County'!D100</f>
        <v>629.42999478661875</v>
      </c>
      <c r="F125" s="194">
        <f t="shared" si="7"/>
        <v>-0.83725887989483894</v>
      </c>
      <c r="G125" s="164">
        <f>+Seminole!G113</f>
        <v>200</v>
      </c>
      <c r="H125" s="41"/>
      <c r="I125" s="155"/>
      <c r="J125" s="155"/>
      <c r="K125" s="184">
        <f>'Winter Park'!E52</f>
        <v>0</v>
      </c>
      <c r="L125" s="1">
        <f t="shared" si="2"/>
        <v>817.01250541077661</v>
      </c>
      <c r="N125" s="1">
        <f t="shared" si="3"/>
        <v>784.42999478661875</v>
      </c>
    </row>
    <row r="126" spans="1:14" x14ac:dyDescent="0.2">
      <c r="A126" s="193">
        <f t="shared" si="4"/>
        <v>2018</v>
      </c>
      <c r="B126" s="193">
        <f t="shared" si="5"/>
        <v>4</v>
      </c>
      <c r="C126" s="1">
        <f>'Fl Keys- FR vs PR'!F84</f>
        <v>29.824473994547589</v>
      </c>
      <c r="D126" s="1">
        <f t="shared" si="6"/>
        <v>-45</v>
      </c>
      <c r="E126" s="164">
        <f>+'LEE County'!D101</f>
        <v>637.59673470184896</v>
      </c>
      <c r="F126" s="194">
        <f t="shared" si="7"/>
        <v>-0.73948675590640567</v>
      </c>
      <c r="G126" s="164">
        <f>+Seminole!G114</f>
        <v>200</v>
      </c>
      <c r="H126" s="41"/>
      <c r="I126" s="155"/>
      <c r="J126" s="155"/>
      <c r="K126" s="184">
        <f>'Winter Park'!E53</f>
        <v>0</v>
      </c>
      <c r="L126" s="1">
        <f t="shared" si="2"/>
        <v>821.68172194049009</v>
      </c>
      <c r="N126" s="1">
        <f t="shared" si="3"/>
        <v>792.59673470184896</v>
      </c>
    </row>
    <row r="127" spans="1:14" x14ac:dyDescent="0.2">
      <c r="A127" s="193">
        <f t="shared" si="4"/>
        <v>2018</v>
      </c>
      <c r="B127" s="193">
        <f t="shared" si="5"/>
        <v>5</v>
      </c>
      <c r="C127" s="1">
        <f>'Fl Keys- FR vs PR'!F85</f>
        <v>33.798529816518368</v>
      </c>
      <c r="D127" s="1">
        <f t="shared" si="6"/>
        <v>-45</v>
      </c>
      <c r="E127" s="164">
        <f>+'LEE County'!D102</f>
        <v>724.8756143697085</v>
      </c>
      <c r="F127" s="194">
        <f t="shared" si="7"/>
        <v>-0.78311067675493906</v>
      </c>
      <c r="G127" s="164">
        <f>+Seminole!G115</f>
        <v>200</v>
      </c>
      <c r="H127" s="41"/>
      <c r="I127" s="155"/>
      <c r="J127" s="155"/>
      <c r="K127" s="184">
        <f>'Winter Park'!E54</f>
        <v>0</v>
      </c>
      <c r="L127" s="1">
        <f t="shared" si="2"/>
        <v>912.89103350947187</v>
      </c>
      <c r="N127" s="1">
        <f t="shared" si="3"/>
        <v>879.8756143697085</v>
      </c>
    </row>
    <row r="128" spans="1:14" x14ac:dyDescent="0.2">
      <c r="A128" s="193">
        <f t="shared" si="4"/>
        <v>2018</v>
      </c>
      <c r="B128" s="193">
        <f t="shared" si="5"/>
        <v>6</v>
      </c>
      <c r="C128" s="1">
        <f>'Fl Keys- FR vs PR'!F86</f>
        <v>33.929877993655595</v>
      </c>
      <c r="D128" s="1">
        <f t="shared" si="6"/>
        <v>-45</v>
      </c>
      <c r="E128" s="164">
        <f>+'LEE County'!D103</f>
        <v>758.60963803946436</v>
      </c>
      <c r="F128" s="194">
        <f t="shared" si="7"/>
        <v>-0.64613850481711455</v>
      </c>
      <c r="G128" s="164">
        <f>+Seminole!G116</f>
        <v>200</v>
      </c>
      <c r="H128" s="41"/>
      <c r="I128" s="155"/>
      <c r="J128" s="155"/>
      <c r="K128" s="184">
        <f>'Winter Park'!E55</f>
        <v>0</v>
      </c>
      <c r="L128" s="1">
        <f t="shared" si="2"/>
        <v>946.89337752830284</v>
      </c>
      <c r="N128" s="1">
        <f t="shared" si="3"/>
        <v>913.60963803946436</v>
      </c>
    </row>
    <row r="129" spans="1:14" x14ac:dyDescent="0.2">
      <c r="A129" s="193">
        <f t="shared" si="4"/>
        <v>2018</v>
      </c>
      <c r="B129" s="193">
        <f t="shared" si="5"/>
        <v>7</v>
      </c>
      <c r="C129" s="1">
        <f>'Fl Keys- FR vs PR'!F87</f>
        <v>35</v>
      </c>
      <c r="D129" s="1">
        <f t="shared" si="6"/>
        <v>-45</v>
      </c>
      <c r="E129" s="164">
        <f>+'LEE County'!D104</f>
        <v>787.53213260955624</v>
      </c>
      <c r="F129" s="194">
        <f t="shared" si="7"/>
        <v>-0.59928851752094436</v>
      </c>
      <c r="G129" s="164">
        <f>+Seminole!G117</f>
        <v>200</v>
      </c>
      <c r="H129" s="41"/>
      <c r="I129" s="155"/>
      <c r="J129" s="155"/>
      <c r="K129" s="184">
        <f>'Winter Park'!E56</f>
        <v>0</v>
      </c>
      <c r="L129" s="1">
        <f t="shared" si="2"/>
        <v>976.93284409203534</v>
      </c>
      <c r="N129" s="1">
        <f t="shared" si="3"/>
        <v>942.53213260955624</v>
      </c>
    </row>
    <row r="130" spans="1:14" s="67" customFormat="1" x14ac:dyDescent="0.2">
      <c r="A130" s="64">
        <f t="shared" si="4"/>
        <v>2018</v>
      </c>
      <c r="B130" s="64">
        <f t="shared" si="5"/>
        <v>8</v>
      </c>
      <c r="C130" s="1">
        <f>'Fl Keys- FR vs PR'!F88</f>
        <v>34.898043438517689</v>
      </c>
      <c r="D130" s="1">
        <f t="shared" si="6"/>
        <v>-45</v>
      </c>
      <c r="E130" s="183">
        <f>+'LEE County'!D105</f>
        <v>790.23846381375824</v>
      </c>
      <c r="F130" s="194">
        <f t="shared" si="7"/>
        <v>-0.80065614331468005</v>
      </c>
      <c r="G130" s="183">
        <f>+Seminole!G118</f>
        <v>200</v>
      </c>
      <c r="H130" s="185"/>
      <c r="I130" s="155"/>
      <c r="J130" s="155"/>
      <c r="K130" s="184">
        <f>'Winter Park'!E57</f>
        <v>0</v>
      </c>
      <c r="L130" s="1">
        <f t="shared" si="2"/>
        <v>979.33585110896126</v>
      </c>
      <c r="N130" s="1">
        <f t="shared" si="3"/>
        <v>945.23846381375824</v>
      </c>
    </row>
    <row r="131" spans="1:14" x14ac:dyDescent="0.2">
      <c r="A131" s="193">
        <f t="shared" si="4"/>
        <v>2018</v>
      </c>
      <c r="B131" s="193">
        <f t="shared" si="5"/>
        <v>9</v>
      </c>
      <c r="C131" s="1">
        <f>'Fl Keys- FR vs PR'!F89</f>
        <v>32.3654424512969</v>
      </c>
      <c r="D131" s="1">
        <f t="shared" si="6"/>
        <v>-45</v>
      </c>
      <c r="E131" s="164">
        <f>+'LEE County'!D106</f>
        <v>761.39346638571965</v>
      </c>
      <c r="F131" s="194">
        <f t="shared" si="7"/>
        <v>-0.9105170500062737</v>
      </c>
      <c r="G131" s="164">
        <f>+Seminole!G119</f>
        <v>200</v>
      </c>
      <c r="H131" s="41"/>
      <c r="I131" s="155"/>
      <c r="J131" s="155"/>
      <c r="K131" s="184">
        <f>'Winter Park'!E58</f>
        <v>0</v>
      </c>
      <c r="L131" s="1">
        <f t="shared" si="2"/>
        <v>947.8483917870102</v>
      </c>
      <c r="N131" s="1">
        <f t="shared" si="3"/>
        <v>916.39346638571965</v>
      </c>
    </row>
    <row r="132" spans="1:14" x14ac:dyDescent="0.2">
      <c r="A132" s="193">
        <f t="shared" si="4"/>
        <v>2018</v>
      </c>
      <c r="B132" s="193">
        <f t="shared" si="5"/>
        <v>10</v>
      </c>
      <c r="C132" s="1">
        <f>'Fl Keys- FR vs PR'!F90</f>
        <v>29.443437714083672</v>
      </c>
      <c r="D132" s="1">
        <f t="shared" si="6"/>
        <v>-45</v>
      </c>
      <c r="E132" s="164">
        <f>+'LEE County'!D107</f>
        <v>708.44243329606161</v>
      </c>
      <c r="F132" s="194">
        <f t="shared" si="7"/>
        <v>-0.86879275653923549</v>
      </c>
      <c r="G132" s="164">
        <f>+Seminole!G120</f>
        <v>200</v>
      </c>
      <c r="H132" s="41"/>
      <c r="I132" s="155"/>
      <c r="J132" s="155"/>
      <c r="K132" s="184">
        <f>'Winter Park'!E59</f>
        <v>0</v>
      </c>
      <c r="L132" s="1">
        <f t="shared" ref="L132:L195" si="8">SUM(C132:K132)</f>
        <v>892.01707825360597</v>
      </c>
      <c r="N132" s="1">
        <f t="shared" si="3"/>
        <v>863.44243329606161</v>
      </c>
    </row>
    <row r="133" spans="1:14" x14ac:dyDescent="0.2">
      <c r="A133" s="193">
        <f t="shared" si="4"/>
        <v>2018</v>
      </c>
      <c r="B133" s="193">
        <f t="shared" si="5"/>
        <v>11</v>
      </c>
      <c r="C133" s="1">
        <f>'Fl Keys- FR vs PR'!F91</f>
        <v>26.260529651780672</v>
      </c>
      <c r="D133" s="1">
        <f t="shared" si="6"/>
        <v>-45</v>
      </c>
      <c r="E133" s="164">
        <f>+'LEE County'!D108</f>
        <v>645.47839998665597</v>
      </c>
      <c r="F133" s="194">
        <f t="shared" si="7"/>
        <v>-1.1100000000000001</v>
      </c>
      <c r="G133" s="164">
        <f>+Seminole!G121</f>
        <v>200</v>
      </c>
      <c r="H133" s="41"/>
      <c r="I133" s="155"/>
      <c r="J133" s="155"/>
      <c r="K133" s="184">
        <f>'Winter Park'!E60</f>
        <v>0</v>
      </c>
      <c r="L133" s="1">
        <f t="shared" si="8"/>
        <v>825.6289296384366</v>
      </c>
      <c r="N133" s="1">
        <f t="shared" si="3"/>
        <v>800.47839998665597</v>
      </c>
    </row>
    <row r="134" spans="1:14" x14ac:dyDescent="0.2">
      <c r="A134" s="193">
        <f t="shared" si="4"/>
        <v>2018</v>
      </c>
      <c r="B134" s="193">
        <f t="shared" si="5"/>
        <v>12</v>
      </c>
      <c r="C134" s="1">
        <f>'Fl Keys- FR vs PR'!F92</f>
        <v>27.437881834856498</v>
      </c>
      <c r="D134" s="1">
        <f t="shared" si="6"/>
        <v>-45</v>
      </c>
      <c r="E134" s="164">
        <f>+'LEE County'!D109</f>
        <v>629.69850632631631</v>
      </c>
      <c r="F134" s="194">
        <f t="shared" si="7"/>
        <v>-0.66</v>
      </c>
      <c r="G134" s="164">
        <f>+Seminole!G122</f>
        <v>200</v>
      </c>
      <c r="H134" s="41"/>
      <c r="I134" s="1"/>
      <c r="J134" s="1"/>
      <c r="K134" s="184">
        <f>'Winter Park'!E61</f>
        <v>0</v>
      </c>
      <c r="L134" s="1">
        <f t="shared" si="8"/>
        <v>811.47638816117285</v>
      </c>
      <c r="M134" s="46"/>
      <c r="N134" s="1">
        <f t="shared" si="3"/>
        <v>784.69850632631631</v>
      </c>
    </row>
    <row r="135" spans="1:14" x14ac:dyDescent="0.2">
      <c r="A135" s="193">
        <f t="shared" si="4"/>
        <v>2019</v>
      </c>
      <c r="B135" s="193">
        <f t="shared" si="5"/>
        <v>1</v>
      </c>
      <c r="C135" s="1">
        <f>'Fl Keys- FR vs PR'!F93</f>
        <v>31.010086727948163</v>
      </c>
      <c r="D135" s="1">
        <f t="shared" si="6"/>
        <v>-45</v>
      </c>
      <c r="E135" s="164">
        <f>+'LEE County'!D110</f>
        <v>818.29560301687195</v>
      </c>
      <c r="F135" s="194">
        <f t="shared" si="7"/>
        <v>-0.77075993508158613</v>
      </c>
      <c r="G135" s="164">
        <f>+Seminole!G123</f>
        <v>200</v>
      </c>
      <c r="H135" s="41"/>
      <c r="I135" s="1"/>
      <c r="J135" s="1"/>
      <c r="K135" s="184">
        <f>'Winter Park'!E62</f>
        <v>0</v>
      </c>
      <c r="L135" s="1">
        <f t="shared" si="8"/>
        <v>1003.5349298097385</v>
      </c>
      <c r="N135" s="1">
        <f t="shared" ref="N135:N198" si="9">E135+G135-45</f>
        <v>973.29560301687195</v>
      </c>
    </row>
    <row r="136" spans="1:14" x14ac:dyDescent="0.2">
      <c r="A136" s="193">
        <f t="shared" si="4"/>
        <v>2019</v>
      </c>
      <c r="B136" s="193">
        <f t="shared" si="5"/>
        <v>2</v>
      </c>
      <c r="C136" s="1">
        <f>'Fl Keys- FR vs PR'!F94</f>
        <v>31.020480937046727</v>
      </c>
      <c r="D136" s="1">
        <f t="shared" si="6"/>
        <v>-45</v>
      </c>
      <c r="E136" s="164">
        <f>+'LEE County'!D111</f>
        <v>698.52191028449806</v>
      </c>
      <c r="F136" s="194">
        <f t="shared" si="7"/>
        <v>-0.57388367323850598</v>
      </c>
      <c r="G136" s="164">
        <f>+Seminole!G124</f>
        <v>200</v>
      </c>
      <c r="H136" s="41"/>
      <c r="I136" s="1"/>
      <c r="J136" s="1"/>
      <c r="K136" s="184">
        <f>'Winter Park'!E63</f>
        <v>0</v>
      </c>
      <c r="L136" s="1">
        <f t="shared" si="8"/>
        <v>883.96850754830632</v>
      </c>
      <c r="N136" s="1">
        <f t="shared" si="9"/>
        <v>853.52191028449806</v>
      </c>
    </row>
    <row r="137" spans="1:14" x14ac:dyDescent="0.2">
      <c r="A137" s="193">
        <f t="shared" si="4"/>
        <v>2019</v>
      </c>
      <c r="B137" s="193">
        <f t="shared" si="5"/>
        <v>3</v>
      </c>
      <c r="C137" s="1">
        <f>'Fl Keys- FR vs PR'!F95</f>
        <v>33.419769504052752</v>
      </c>
      <c r="D137" s="1">
        <f t="shared" si="6"/>
        <v>-45</v>
      </c>
      <c r="E137" s="164">
        <f>+'LEE County'!D112</f>
        <v>639.02004069700399</v>
      </c>
      <c r="F137" s="194">
        <f t="shared" si="7"/>
        <v>-0.83725887989483894</v>
      </c>
      <c r="G137" s="164">
        <f>+Seminole!G125</f>
        <v>200</v>
      </c>
      <c r="H137" s="41"/>
      <c r="I137" s="1"/>
      <c r="J137" s="1"/>
      <c r="K137" s="184">
        <f>'Winter Park'!E64</f>
        <v>0</v>
      </c>
      <c r="L137" s="1">
        <f t="shared" si="8"/>
        <v>826.60255132116185</v>
      </c>
      <c r="N137" s="1">
        <f t="shared" si="9"/>
        <v>794.02004069700399</v>
      </c>
    </row>
    <row r="138" spans="1:14" x14ac:dyDescent="0.2">
      <c r="A138" s="193">
        <f t="shared" si="4"/>
        <v>2019</v>
      </c>
      <c r="B138" s="193">
        <f t="shared" si="5"/>
        <v>4</v>
      </c>
      <c r="C138" s="1">
        <f>'Fl Keys- FR vs PR'!F96</f>
        <v>29.824473994547589</v>
      </c>
      <c r="D138" s="1">
        <f t="shared" si="6"/>
        <v>-45</v>
      </c>
      <c r="E138" s="164">
        <f>+'LEE County'!D113</f>
        <v>645.90040301164584</v>
      </c>
      <c r="F138" s="194">
        <f t="shared" si="7"/>
        <v>-0.73948675590640567</v>
      </c>
      <c r="G138" s="164">
        <f>+Seminole!G126</f>
        <v>200</v>
      </c>
      <c r="H138" s="41"/>
      <c r="I138" s="1"/>
      <c r="J138" s="1"/>
      <c r="K138" s="184">
        <f>'Winter Park'!E65</f>
        <v>0</v>
      </c>
      <c r="L138" s="1">
        <f t="shared" si="8"/>
        <v>829.98539025028697</v>
      </c>
      <c r="N138" s="1">
        <f t="shared" si="9"/>
        <v>800.90040301164584</v>
      </c>
    </row>
    <row r="139" spans="1:14" x14ac:dyDescent="0.2">
      <c r="A139" s="193">
        <f t="shared" si="4"/>
        <v>2019</v>
      </c>
      <c r="B139" s="193">
        <f t="shared" si="5"/>
        <v>5</v>
      </c>
      <c r="C139" s="1">
        <f>'Fl Keys- FR vs PR'!F97</f>
        <v>33.798529816518368</v>
      </c>
      <c r="D139" s="1">
        <f t="shared" si="6"/>
        <v>-45</v>
      </c>
      <c r="E139" s="164">
        <f>+'LEE County'!D114</f>
        <v>730.76552090341988</v>
      </c>
      <c r="F139" s="194">
        <f t="shared" si="7"/>
        <v>-0.78311067675493906</v>
      </c>
      <c r="G139" s="164">
        <f>+Seminole!G127</f>
        <v>200</v>
      </c>
      <c r="H139" s="41"/>
      <c r="I139" s="1"/>
      <c r="J139" s="1"/>
      <c r="K139" s="184">
        <f>'Winter Park'!E66</f>
        <v>0</v>
      </c>
      <c r="L139" s="1">
        <f t="shared" si="8"/>
        <v>918.78094004318325</v>
      </c>
      <c r="N139" s="1">
        <f t="shared" si="9"/>
        <v>885.76552090341988</v>
      </c>
    </row>
    <row r="140" spans="1:14" x14ac:dyDescent="0.2">
      <c r="A140" s="193">
        <f t="shared" ref="A140:A203" si="10">A128+1</f>
        <v>2019</v>
      </c>
      <c r="B140" s="193">
        <f t="shared" ref="B140:B203" si="11">B128</f>
        <v>6</v>
      </c>
      <c r="C140" s="1">
        <f>'Fl Keys- FR vs PR'!F98</f>
        <v>33.929877993655595</v>
      </c>
      <c r="D140" s="1">
        <f t="shared" si="6"/>
        <v>-45</v>
      </c>
      <c r="E140" s="164">
        <f>+'LEE County'!D115</f>
        <v>762.81380095477505</v>
      </c>
      <c r="F140" s="194">
        <f t="shared" si="7"/>
        <v>-0.64613850481711455</v>
      </c>
      <c r="G140" s="164">
        <f>+Seminole!G128</f>
        <v>200</v>
      </c>
      <c r="H140" s="41"/>
      <c r="I140" s="1"/>
      <c r="J140" s="1"/>
      <c r="K140" s="184">
        <f>'Winter Park'!E67</f>
        <v>0</v>
      </c>
      <c r="L140" s="1">
        <f t="shared" si="8"/>
        <v>951.09754044361352</v>
      </c>
      <c r="N140" s="1">
        <f t="shared" si="9"/>
        <v>917.81380095477505</v>
      </c>
    </row>
    <row r="141" spans="1:14" x14ac:dyDescent="0.2">
      <c r="A141" s="193">
        <f t="shared" si="10"/>
        <v>2019</v>
      </c>
      <c r="B141" s="193">
        <f t="shared" si="11"/>
        <v>7</v>
      </c>
      <c r="C141" s="1">
        <f>'Fl Keys- FR vs PR'!F99</f>
        <v>35</v>
      </c>
      <c r="D141" s="1">
        <f t="shared" si="6"/>
        <v>-45</v>
      </c>
      <c r="E141" s="164">
        <f>+'LEE County'!D116</f>
        <v>790.79230867783701</v>
      </c>
      <c r="F141" s="194">
        <f t="shared" si="7"/>
        <v>-0.59928851752094436</v>
      </c>
      <c r="G141" s="164">
        <f>+Seminole!G129</f>
        <v>200</v>
      </c>
      <c r="H141" s="41"/>
      <c r="I141" s="1"/>
      <c r="J141" s="1"/>
      <c r="K141" s="184">
        <f>'Winter Park'!E68</f>
        <v>0</v>
      </c>
      <c r="L141" s="1">
        <f t="shared" si="8"/>
        <v>980.19302016031611</v>
      </c>
      <c r="N141" s="1">
        <f t="shared" si="9"/>
        <v>945.79230867783701</v>
      </c>
    </row>
    <row r="142" spans="1:14" s="67" customFormat="1" x14ac:dyDescent="0.2">
      <c r="A142" s="64">
        <f t="shared" si="10"/>
        <v>2019</v>
      </c>
      <c r="B142" s="64">
        <f t="shared" si="11"/>
        <v>8</v>
      </c>
      <c r="C142" s="1">
        <f>'Fl Keys- FR vs PR'!F100</f>
        <v>34.898043438517689</v>
      </c>
      <c r="D142" s="1">
        <f t="shared" si="6"/>
        <v>-45</v>
      </c>
      <c r="E142" s="183">
        <f>+'LEE County'!D117</f>
        <v>793.43581755724472</v>
      </c>
      <c r="F142" s="194">
        <f t="shared" si="7"/>
        <v>-0.80065614331468005</v>
      </c>
      <c r="G142" s="183">
        <f>+Seminole!G130</f>
        <v>200</v>
      </c>
      <c r="H142" s="185"/>
      <c r="I142" s="66"/>
      <c r="J142" s="66"/>
      <c r="K142" s="184">
        <f>'Winter Park'!E69</f>
        <v>0</v>
      </c>
      <c r="L142" s="1">
        <f t="shared" si="8"/>
        <v>982.53320485244774</v>
      </c>
      <c r="N142" s="1">
        <f t="shared" si="9"/>
        <v>948.43581755724472</v>
      </c>
    </row>
    <row r="143" spans="1:14" x14ac:dyDescent="0.2">
      <c r="A143" s="193">
        <f t="shared" si="10"/>
        <v>2019</v>
      </c>
      <c r="B143" s="193">
        <f t="shared" si="11"/>
        <v>9</v>
      </c>
      <c r="C143" s="1">
        <f>'Fl Keys- FR vs PR'!F101</f>
        <v>32.3654424512969</v>
      </c>
      <c r="D143" s="1">
        <f t="shared" si="6"/>
        <v>-45</v>
      </c>
      <c r="E143" s="164">
        <f>+'LEE County'!D118</f>
        <v>765.61879343167425</v>
      </c>
      <c r="F143" s="194">
        <f t="shared" si="7"/>
        <v>-0.9105170500062737</v>
      </c>
      <c r="G143" s="164">
        <f>+Seminole!G131</f>
        <v>200</v>
      </c>
      <c r="H143" s="41"/>
      <c r="I143" s="1"/>
      <c r="J143" s="1"/>
      <c r="K143" s="184">
        <f>'Winter Park'!E70</f>
        <v>0</v>
      </c>
      <c r="L143" s="1">
        <f t="shared" si="8"/>
        <v>952.0737188329648</v>
      </c>
      <c r="N143" s="1">
        <f t="shared" si="9"/>
        <v>920.61879343167425</v>
      </c>
    </row>
    <row r="144" spans="1:14" x14ac:dyDescent="0.2">
      <c r="A144" s="193">
        <f t="shared" si="10"/>
        <v>2019</v>
      </c>
      <c r="B144" s="193">
        <f t="shared" si="11"/>
        <v>10</v>
      </c>
      <c r="C144" s="1">
        <f>'Fl Keys- FR vs PR'!F102</f>
        <v>29.443437714083672</v>
      </c>
      <c r="D144" s="1">
        <f t="shared" si="6"/>
        <v>-45</v>
      </c>
      <c r="E144" s="164">
        <f>+'LEE County'!D119</f>
        <v>714.44751523241757</v>
      </c>
      <c r="F144" s="194">
        <f t="shared" si="7"/>
        <v>-0.86879275653923549</v>
      </c>
      <c r="G144" s="164">
        <f>+Seminole!G132</f>
        <v>200</v>
      </c>
      <c r="H144" s="41"/>
      <c r="I144" s="1"/>
      <c r="J144" s="1"/>
      <c r="K144" s="184">
        <f>'Winter Park'!E71</f>
        <v>0</v>
      </c>
      <c r="L144" s="1">
        <f t="shared" si="8"/>
        <v>898.02216018996194</v>
      </c>
      <c r="N144" s="1">
        <f t="shared" si="9"/>
        <v>869.44751523241757</v>
      </c>
    </row>
    <row r="145" spans="1:14" x14ac:dyDescent="0.2">
      <c r="A145" s="193">
        <f t="shared" si="10"/>
        <v>2019</v>
      </c>
      <c r="B145" s="193">
        <f t="shared" si="11"/>
        <v>11</v>
      </c>
      <c r="C145" s="1">
        <f>'Fl Keys- FR vs PR'!F103</f>
        <v>26.260529651780672</v>
      </c>
      <c r="D145" s="1">
        <f t="shared" ref="D145:D208" si="12">D133</f>
        <v>-45</v>
      </c>
      <c r="E145" s="164">
        <f>+'LEE County'!D120</f>
        <v>653.61834612345456</v>
      </c>
      <c r="F145" s="194">
        <f t="shared" si="7"/>
        <v>-1.1100000000000001</v>
      </c>
      <c r="G145" s="164">
        <f>+Seminole!G133</f>
        <v>200</v>
      </c>
      <c r="H145" s="41"/>
      <c r="I145" s="1"/>
      <c r="J145" s="1"/>
      <c r="K145" s="184">
        <f>'Winter Park'!E72</f>
        <v>0</v>
      </c>
      <c r="L145" s="1">
        <f t="shared" si="8"/>
        <v>833.76887577523519</v>
      </c>
      <c r="N145" s="1">
        <f t="shared" si="9"/>
        <v>808.61834612345456</v>
      </c>
    </row>
    <row r="146" spans="1:14" x14ac:dyDescent="0.2">
      <c r="A146" s="193">
        <f t="shared" si="10"/>
        <v>2019</v>
      </c>
      <c r="B146" s="193">
        <f t="shared" si="11"/>
        <v>12</v>
      </c>
      <c r="C146" s="1">
        <f>'Fl Keys- FR vs PR'!F104</f>
        <v>27.437881834856498</v>
      </c>
      <c r="D146" s="1">
        <f t="shared" si="12"/>
        <v>-45</v>
      </c>
      <c r="E146" s="164">
        <f>+'LEE County'!D121</f>
        <v>637.61359962946688</v>
      </c>
      <c r="F146" s="194">
        <f t="shared" si="7"/>
        <v>-0.66</v>
      </c>
      <c r="G146" s="164">
        <f>+Seminole!G134</f>
        <v>200</v>
      </c>
      <c r="H146" s="41"/>
      <c r="I146" s="1"/>
      <c r="J146" s="1"/>
      <c r="K146" s="184">
        <f>'Winter Park'!E73</f>
        <v>0</v>
      </c>
      <c r="L146" s="1">
        <f t="shared" si="8"/>
        <v>819.39148146432342</v>
      </c>
      <c r="M146" s="46"/>
      <c r="N146" s="1">
        <f t="shared" si="9"/>
        <v>792.61359962946688</v>
      </c>
    </row>
    <row r="147" spans="1:14" x14ac:dyDescent="0.2">
      <c r="A147" s="193">
        <f t="shared" si="10"/>
        <v>2020</v>
      </c>
      <c r="B147" s="193">
        <f t="shared" si="11"/>
        <v>1</v>
      </c>
      <c r="C147" s="1">
        <f>'Fl Keys- FR vs PR'!F105</f>
        <v>31.010086727948163</v>
      </c>
      <c r="D147" s="1">
        <f t="shared" si="12"/>
        <v>-45</v>
      </c>
      <c r="E147" s="164">
        <f>+'LEE County'!D122</f>
        <v>825.812104133925</v>
      </c>
      <c r="F147" s="194">
        <f t="shared" si="7"/>
        <v>-0.77075993508158613</v>
      </c>
      <c r="G147" s="164">
        <f>+Seminole!G135</f>
        <v>200</v>
      </c>
      <c r="H147" s="41"/>
      <c r="I147" s="1"/>
      <c r="J147" s="1"/>
      <c r="K147" s="1"/>
      <c r="L147" s="1">
        <f t="shared" si="8"/>
        <v>1011.0514309267916</v>
      </c>
      <c r="N147" s="1">
        <f t="shared" si="9"/>
        <v>980.812104133925</v>
      </c>
    </row>
    <row r="148" spans="1:14" x14ac:dyDescent="0.2">
      <c r="A148" s="193">
        <f t="shared" si="10"/>
        <v>2020</v>
      </c>
      <c r="B148" s="193">
        <f t="shared" si="11"/>
        <v>2</v>
      </c>
      <c r="C148" s="1">
        <f>'Fl Keys- FR vs PR'!F106</f>
        <v>31.020480937046727</v>
      </c>
      <c r="D148" s="1">
        <f t="shared" si="12"/>
        <v>-45</v>
      </c>
      <c r="E148" s="164">
        <f>+'LEE County'!D123</f>
        <v>705.6979558916837</v>
      </c>
      <c r="F148" s="194">
        <f t="shared" si="7"/>
        <v>-0.57388367323850598</v>
      </c>
      <c r="G148" s="164">
        <f>+Seminole!G136</f>
        <v>200</v>
      </c>
      <c r="H148" s="41"/>
      <c r="I148" s="1"/>
      <c r="J148" s="1"/>
      <c r="K148" s="1"/>
      <c r="L148" s="1">
        <f t="shared" si="8"/>
        <v>891.14455315549196</v>
      </c>
      <c r="N148" s="1">
        <f t="shared" si="9"/>
        <v>860.6979558916837</v>
      </c>
    </row>
    <row r="149" spans="1:14" x14ac:dyDescent="0.2">
      <c r="A149" s="193">
        <f t="shared" si="10"/>
        <v>2020</v>
      </c>
      <c r="B149" s="193">
        <f t="shared" si="11"/>
        <v>3</v>
      </c>
      <c r="C149" s="1">
        <f>'Fl Keys- FR vs PR'!F107</f>
        <v>33.419769504052752</v>
      </c>
      <c r="D149" s="1">
        <f t="shared" si="12"/>
        <v>-45</v>
      </c>
      <c r="E149" s="164">
        <f>+'LEE County'!D124</f>
        <v>645.62333225870998</v>
      </c>
      <c r="F149" s="194">
        <f t="shared" si="7"/>
        <v>-0.83725887989483894</v>
      </c>
      <c r="G149" s="164">
        <f>+Seminole!G137</f>
        <v>200</v>
      </c>
      <c r="H149" s="41"/>
      <c r="I149" s="1"/>
      <c r="J149" s="1"/>
      <c r="K149" s="1"/>
      <c r="L149" s="1">
        <f t="shared" si="8"/>
        <v>833.20584288286784</v>
      </c>
      <c r="N149" s="1">
        <f t="shared" si="9"/>
        <v>800.62333225870998</v>
      </c>
    </row>
    <row r="150" spans="1:14" x14ac:dyDescent="0.2">
      <c r="A150" s="193">
        <f t="shared" si="10"/>
        <v>2020</v>
      </c>
      <c r="B150" s="193">
        <f t="shared" si="11"/>
        <v>4</v>
      </c>
      <c r="C150" s="1">
        <f>'Fl Keys- FR vs PR'!F108</f>
        <v>29.824473994547589</v>
      </c>
      <c r="D150" s="1">
        <f t="shared" si="12"/>
        <v>-45</v>
      </c>
      <c r="E150" s="164">
        <f>+'LEE County'!D125</f>
        <v>651.43779062814724</v>
      </c>
      <c r="F150" s="194">
        <f t="shared" ref="F150:F213" si="13">F138</f>
        <v>-0.73948675590640567</v>
      </c>
      <c r="G150" s="164">
        <f>+Seminole!G138</f>
        <v>200</v>
      </c>
      <c r="H150" s="41"/>
      <c r="I150" s="1"/>
      <c r="J150" s="1"/>
      <c r="K150" s="1"/>
      <c r="L150" s="1">
        <f t="shared" si="8"/>
        <v>835.52277786678837</v>
      </c>
      <c r="N150" s="1">
        <f t="shared" si="9"/>
        <v>806.43779062814724</v>
      </c>
    </row>
    <row r="151" spans="1:14" x14ac:dyDescent="0.2">
      <c r="A151" s="193">
        <f t="shared" si="10"/>
        <v>2020</v>
      </c>
      <c r="B151" s="193">
        <f t="shared" si="11"/>
        <v>5</v>
      </c>
      <c r="C151" s="1">
        <f>'Fl Keys- FR vs PR'!F109</f>
        <v>33.798529816518368</v>
      </c>
      <c r="D151" s="1">
        <f t="shared" si="12"/>
        <v>-45</v>
      </c>
      <c r="E151" s="164">
        <f>+'LEE County'!D126</f>
        <v>733.92895171886823</v>
      </c>
      <c r="F151" s="194">
        <f t="shared" si="13"/>
        <v>-0.78311067675493906</v>
      </c>
      <c r="G151" s="164">
        <f>+Seminole!G139</f>
        <v>200</v>
      </c>
      <c r="H151" s="41"/>
      <c r="I151" s="1"/>
      <c r="J151" s="1"/>
      <c r="K151" s="1"/>
      <c r="L151" s="1">
        <f t="shared" si="8"/>
        <v>921.9443708586316</v>
      </c>
      <c r="N151" s="1">
        <f t="shared" si="9"/>
        <v>888.92895171886823</v>
      </c>
    </row>
    <row r="152" spans="1:14" x14ac:dyDescent="0.2">
      <c r="A152" s="193">
        <f t="shared" si="10"/>
        <v>2020</v>
      </c>
      <c r="B152" s="193">
        <f t="shared" si="11"/>
        <v>6</v>
      </c>
      <c r="C152" s="1">
        <f>'Fl Keys- FR vs PR'!F110</f>
        <v>33.929877993655595</v>
      </c>
      <c r="D152" s="1">
        <f t="shared" si="12"/>
        <v>-45</v>
      </c>
      <c r="E152" s="164">
        <f>+'LEE County'!D127</f>
        <v>764.25166215541265</v>
      </c>
      <c r="F152" s="194">
        <f t="shared" si="13"/>
        <v>-0.64613850481711455</v>
      </c>
      <c r="G152" s="164">
        <f>+Seminole!G140</f>
        <v>200</v>
      </c>
      <c r="H152" s="41"/>
      <c r="I152" s="1"/>
      <c r="J152" s="1"/>
      <c r="K152" s="1"/>
      <c r="L152" s="1">
        <f t="shared" si="8"/>
        <v>952.53540164425112</v>
      </c>
      <c r="N152" s="1">
        <f t="shared" si="9"/>
        <v>919.25166215541265</v>
      </c>
    </row>
    <row r="153" spans="1:14" x14ac:dyDescent="0.2">
      <c r="A153" s="193">
        <f t="shared" si="10"/>
        <v>2020</v>
      </c>
      <c r="B153" s="193">
        <f t="shared" si="11"/>
        <v>7</v>
      </c>
      <c r="C153" s="1">
        <f>'Fl Keys- FR vs PR'!F111</f>
        <v>35</v>
      </c>
      <c r="D153" s="1">
        <f t="shared" si="12"/>
        <v>-45</v>
      </c>
      <c r="E153" s="164">
        <f>+'LEE County'!D128</f>
        <v>790.99145745766111</v>
      </c>
      <c r="F153" s="194">
        <f t="shared" si="13"/>
        <v>-0.59928851752094436</v>
      </c>
      <c r="G153" s="164">
        <f>+Seminole!G141</f>
        <v>200</v>
      </c>
      <c r="H153" s="41"/>
      <c r="I153" s="1"/>
      <c r="J153" s="1"/>
      <c r="K153" s="1"/>
      <c r="L153" s="1">
        <f t="shared" si="8"/>
        <v>980.39216894014021</v>
      </c>
      <c r="N153" s="1">
        <f t="shared" si="9"/>
        <v>945.99145745766111</v>
      </c>
    </row>
    <row r="154" spans="1:14" s="67" customFormat="1" x14ac:dyDescent="0.2">
      <c r="A154" s="64">
        <f t="shared" si="10"/>
        <v>2020</v>
      </c>
      <c r="B154" s="64">
        <f t="shared" si="11"/>
        <v>8</v>
      </c>
      <c r="C154" s="1">
        <f>'Fl Keys- FR vs PR'!F112</f>
        <v>34.898043438517689</v>
      </c>
      <c r="D154" s="1">
        <f t="shared" si="12"/>
        <v>-45</v>
      </c>
      <c r="E154" s="183">
        <f>+'LEE County'!D129</f>
        <v>793.40961452814201</v>
      </c>
      <c r="F154" s="194">
        <f t="shared" si="13"/>
        <v>-0.80065614331468005</v>
      </c>
      <c r="G154" s="183">
        <f>+Seminole!G142</f>
        <v>200</v>
      </c>
      <c r="H154" s="185"/>
      <c r="I154" s="66"/>
      <c r="J154" s="66"/>
      <c r="K154" s="66"/>
      <c r="L154" s="1">
        <f t="shared" si="8"/>
        <v>982.50700182334504</v>
      </c>
      <c r="N154" s="1">
        <f>E154+G154-45</f>
        <v>948.40961452814201</v>
      </c>
    </row>
    <row r="155" spans="1:14" x14ac:dyDescent="0.2">
      <c r="A155" s="193">
        <f t="shared" si="10"/>
        <v>2020</v>
      </c>
      <c r="B155" s="193">
        <f t="shared" si="11"/>
        <v>9</v>
      </c>
      <c r="C155" s="1">
        <f>'Fl Keys- FR vs PR'!F113</f>
        <v>32.3654424512969</v>
      </c>
      <c r="D155" s="1">
        <f t="shared" si="12"/>
        <v>-45</v>
      </c>
      <c r="E155" s="164">
        <f>+'LEE County'!D130</f>
        <v>766.60127344038335</v>
      </c>
      <c r="F155" s="194">
        <f t="shared" si="13"/>
        <v>-0.9105170500062737</v>
      </c>
      <c r="G155" s="164">
        <f>+Seminole!G143</f>
        <v>200</v>
      </c>
      <c r="H155" s="41"/>
      <c r="I155" s="1"/>
      <c r="J155" s="1"/>
      <c r="K155" s="1"/>
      <c r="L155" s="1">
        <f t="shared" si="8"/>
        <v>953.0561988416739</v>
      </c>
      <c r="N155" s="1">
        <f t="shared" si="9"/>
        <v>921.60127344038335</v>
      </c>
    </row>
    <row r="156" spans="1:14" x14ac:dyDescent="0.2">
      <c r="A156" s="193">
        <f t="shared" si="10"/>
        <v>2020</v>
      </c>
      <c r="B156" s="193">
        <f t="shared" si="11"/>
        <v>10</v>
      </c>
      <c r="C156" s="1">
        <f>'Fl Keys- FR vs PR'!F114</f>
        <v>29.443437714083672</v>
      </c>
      <c r="D156" s="1">
        <f t="shared" si="12"/>
        <v>-45</v>
      </c>
      <c r="E156" s="164">
        <f>+'LEE County'!D131</f>
        <v>717.55293451202101</v>
      </c>
      <c r="F156" s="194">
        <f t="shared" si="13"/>
        <v>-0.86879275653923549</v>
      </c>
      <c r="G156" s="164">
        <f>+Seminole!G144</f>
        <v>200</v>
      </c>
      <c r="H156" s="41"/>
      <c r="I156" s="1"/>
      <c r="J156" s="1"/>
      <c r="K156" s="1"/>
      <c r="L156" s="1">
        <f t="shared" si="8"/>
        <v>901.12757946956538</v>
      </c>
      <c r="N156" s="1">
        <f t="shared" si="9"/>
        <v>872.55293451202101</v>
      </c>
    </row>
    <row r="157" spans="1:14" x14ac:dyDescent="0.2">
      <c r="A157" s="193">
        <f t="shared" si="10"/>
        <v>2020</v>
      </c>
      <c r="B157" s="193">
        <f t="shared" si="11"/>
        <v>11</v>
      </c>
      <c r="C157" s="1">
        <f>'Fl Keys- FR vs PR'!F115</f>
        <v>26.260529651780672</v>
      </c>
      <c r="D157" s="1">
        <f t="shared" si="12"/>
        <v>-45</v>
      </c>
      <c r="E157" s="164">
        <f>+'LEE County'!D132</f>
        <v>659.72447137045685</v>
      </c>
      <c r="F157" s="194">
        <f t="shared" si="13"/>
        <v>-1.1100000000000001</v>
      </c>
      <c r="G157" s="164">
        <f>+Seminole!G145</f>
        <v>200</v>
      </c>
      <c r="H157" s="41"/>
      <c r="I157" s="1"/>
      <c r="J157" s="1"/>
      <c r="K157" s="1"/>
      <c r="L157" s="1">
        <f t="shared" si="8"/>
        <v>839.87500102223748</v>
      </c>
      <c r="N157" s="1">
        <f t="shared" si="9"/>
        <v>814.72447137045685</v>
      </c>
    </row>
    <row r="158" spans="1:14" x14ac:dyDescent="0.2">
      <c r="A158" s="193">
        <f t="shared" si="10"/>
        <v>2020</v>
      </c>
      <c r="B158" s="193">
        <f t="shared" si="11"/>
        <v>12</v>
      </c>
      <c r="C158" s="1">
        <f>'Fl Keys- FR vs PR'!F116</f>
        <v>27.437881834856498</v>
      </c>
      <c r="D158" s="1">
        <f t="shared" si="12"/>
        <v>-45</v>
      </c>
      <c r="E158" s="164">
        <f>+'LEE County'!D133</f>
        <v>644.5674497147744</v>
      </c>
      <c r="F158" s="194">
        <f t="shared" si="13"/>
        <v>-0.66</v>
      </c>
      <c r="G158" s="164">
        <f>+Seminole!G146</f>
        <v>200</v>
      </c>
      <c r="H158" s="41"/>
      <c r="I158" s="1"/>
      <c r="J158" s="1"/>
      <c r="K158" s="1"/>
      <c r="L158" s="1">
        <f t="shared" si="8"/>
        <v>826.34533154963094</v>
      </c>
      <c r="M158" s="46"/>
      <c r="N158" s="1">
        <f t="shared" si="9"/>
        <v>799.5674497147744</v>
      </c>
    </row>
    <row r="159" spans="1:14" x14ac:dyDescent="0.2">
      <c r="A159" s="193">
        <f t="shared" si="10"/>
        <v>2021</v>
      </c>
      <c r="B159" s="193">
        <f t="shared" si="11"/>
        <v>1</v>
      </c>
      <c r="C159" s="1">
        <f>'Fl Keys- FR vs PR'!F117</f>
        <v>31.010086727948163</v>
      </c>
      <c r="D159" s="1">
        <f t="shared" si="12"/>
        <v>-45</v>
      </c>
      <c r="E159" s="164">
        <f>+'LEE County'!D134</f>
        <v>833.30817819227275</v>
      </c>
      <c r="F159" s="194">
        <f t="shared" si="13"/>
        <v>-0.77075993508158613</v>
      </c>
      <c r="G159" s="164">
        <f>+Seminole!G147</f>
        <v>200</v>
      </c>
      <c r="H159" s="41"/>
      <c r="I159" s="1"/>
      <c r="J159" s="1"/>
      <c r="K159" s="1"/>
      <c r="L159" s="1">
        <f t="shared" si="8"/>
        <v>1018.5475049851393</v>
      </c>
      <c r="N159" s="1">
        <f t="shared" si="9"/>
        <v>988.30817819227286</v>
      </c>
    </row>
    <row r="160" spans="1:14" x14ac:dyDescent="0.2">
      <c r="A160" s="193">
        <f t="shared" si="10"/>
        <v>2021</v>
      </c>
      <c r="B160" s="193">
        <f t="shared" si="11"/>
        <v>2</v>
      </c>
      <c r="C160" s="1">
        <f>'Fl Keys- FR vs PR'!F118</f>
        <v>31.020480937046727</v>
      </c>
      <c r="D160" s="1">
        <f t="shared" si="12"/>
        <v>-45</v>
      </c>
      <c r="E160" s="164">
        <f>+'LEE County'!D135</f>
        <v>712.33728528248162</v>
      </c>
      <c r="F160" s="194">
        <f t="shared" si="13"/>
        <v>-0.57388367323850598</v>
      </c>
      <c r="G160" s="164">
        <f>+Seminole!G148</f>
        <v>200</v>
      </c>
      <c r="H160" s="41"/>
      <c r="I160" s="1"/>
      <c r="J160" s="1"/>
      <c r="K160" s="1"/>
      <c r="L160" s="1">
        <f t="shared" si="8"/>
        <v>897.78388254628987</v>
      </c>
      <c r="N160" s="1">
        <f t="shared" si="9"/>
        <v>867.33728528248162</v>
      </c>
    </row>
    <row r="161" spans="1:14" x14ac:dyDescent="0.2">
      <c r="A161" s="193">
        <f t="shared" si="10"/>
        <v>2021</v>
      </c>
      <c r="B161" s="193">
        <f t="shared" si="11"/>
        <v>3</v>
      </c>
      <c r="C161" s="1">
        <f>'Fl Keys- FR vs PR'!F119</f>
        <v>33.419769504052752</v>
      </c>
      <c r="D161" s="1">
        <f t="shared" si="12"/>
        <v>-45</v>
      </c>
      <c r="E161" s="164">
        <f>+'LEE County'!D136</f>
        <v>652.34204667747144</v>
      </c>
      <c r="F161" s="194">
        <f t="shared" si="13"/>
        <v>-0.83725887989483894</v>
      </c>
      <c r="G161" s="164">
        <f>+Seminole!G149</f>
        <v>200</v>
      </c>
      <c r="H161" s="41"/>
      <c r="I161" s="1"/>
      <c r="J161" s="1"/>
      <c r="K161" s="1"/>
      <c r="L161" s="1">
        <f t="shared" si="8"/>
        <v>839.92455730162931</v>
      </c>
      <c r="N161" s="1">
        <f t="shared" si="9"/>
        <v>807.34204667747144</v>
      </c>
    </row>
    <row r="162" spans="1:14" x14ac:dyDescent="0.2">
      <c r="A162" s="193">
        <f t="shared" si="10"/>
        <v>2021</v>
      </c>
      <c r="B162" s="193">
        <f t="shared" si="11"/>
        <v>4</v>
      </c>
      <c r="C162" s="1">
        <f>'Fl Keys- FR vs PR'!F120</f>
        <v>29.824473994547589</v>
      </c>
      <c r="D162" s="1">
        <f t="shared" si="12"/>
        <v>-45</v>
      </c>
      <c r="E162" s="164">
        <f>+'LEE County'!D137</f>
        <v>657.18721698856018</v>
      </c>
      <c r="F162" s="194">
        <f t="shared" si="13"/>
        <v>-0.73948675590640567</v>
      </c>
      <c r="G162" s="164">
        <f>+Seminole!G150</f>
        <v>200</v>
      </c>
      <c r="H162" s="41"/>
      <c r="I162" s="1"/>
      <c r="J162" s="1"/>
      <c r="K162" s="1"/>
      <c r="L162" s="1">
        <f t="shared" si="8"/>
        <v>841.27220422720131</v>
      </c>
      <c r="N162" s="1">
        <f t="shared" si="9"/>
        <v>812.18721698856018</v>
      </c>
    </row>
    <row r="163" spans="1:14" x14ac:dyDescent="0.2">
      <c r="A163" s="193">
        <f t="shared" si="10"/>
        <v>2021</v>
      </c>
      <c r="B163" s="193">
        <f t="shared" si="11"/>
        <v>5</v>
      </c>
      <c r="C163" s="1">
        <f>'Fl Keys- FR vs PR'!F121</f>
        <v>33.798529816518368</v>
      </c>
      <c r="D163" s="1">
        <f t="shared" si="12"/>
        <v>-45</v>
      </c>
      <c r="E163" s="164">
        <f>+'LEE County'!D138</f>
        <v>738.18438096639159</v>
      </c>
      <c r="F163" s="194">
        <f t="shared" si="13"/>
        <v>-0.78311067675493906</v>
      </c>
      <c r="G163" s="164">
        <f>+Seminole!G151</f>
        <v>200</v>
      </c>
      <c r="H163" s="41"/>
      <c r="I163" s="1"/>
      <c r="J163" s="1"/>
      <c r="K163" s="1"/>
      <c r="L163" s="1">
        <f t="shared" si="8"/>
        <v>926.19980010615495</v>
      </c>
      <c r="N163" s="1">
        <f t="shared" si="9"/>
        <v>893.18438096639159</v>
      </c>
    </row>
    <row r="164" spans="1:14" x14ac:dyDescent="0.2">
      <c r="A164" s="193">
        <f t="shared" si="10"/>
        <v>2021</v>
      </c>
      <c r="B164" s="193">
        <f t="shared" si="11"/>
        <v>6</v>
      </c>
      <c r="C164" s="1">
        <f>'Fl Keys- FR vs PR'!F122</f>
        <v>33.929877993655595</v>
      </c>
      <c r="D164" s="1">
        <f t="shared" si="12"/>
        <v>-45</v>
      </c>
      <c r="E164" s="164">
        <f>+'LEE County'!D139</f>
        <v>767.04700590557616</v>
      </c>
      <c r="F164" s="194">
        <f t="shared" si="13"/>
        <v>-0.64613850481711455</v>
      </c>
      <c r="G164" s="1">
        <v>0</v>
      </c>
      <c r="H164" s="41"/>
      <c r="I164" s="1"/>
      <c r="J164" s="1"/>
      <c r="K164" s="1"/>
      <c r="L164" s="1">
        <f t="shared" si="8"/>
        <v>755.33074539441463</v>
      </c>
      <c r="N164" s="1">
        <f t="shared" si="9"/>
        <v>722.04700590557616</v>
      </c>
    </row>
    <row r="165" spans="1:14" x14ac:dyDescent="0.2">
      <c r="A165" s="193">
        <f t="shared" si="10"/>
        <v>2021</v>
      </c>
      <c r="B165" s="193">
        <f t="shared" si="11"/>
        <v>7</v>
      </c>
      <c r="C165" s="1">
        <f>'Fl Keys- FR vs PR'!F123</f>
        <v>35</v>
      </c>
      <c r="D165" s="1">
        <f t="shared" si="12"/>
        <v>-45</v>
      </c>
      <c r="E165" s="164">
        <f>+'LEE County'!D140</f>
        <v>793.108104102879</v>
      </c>
      <c r="F165" s="194">
        <f t="shared" si="13"/>
        <v>-0.59928851752094436</v>
      </c>
      <c r="G165" s="1">
        <v>0</v>
      </c>
      <c r="H165" s="41"/>
      <c r="I165" s="1"/>
      <c r="J165" s="1"/>
      <c r="K165" s="1"/>
      <c r="L165" s="1">
        <f t="shared" si="8"/>
        <v>782.50881558535809</v>
      </c>
      <c r="N165" s="1">
        <f t="shared" si="9"/>
        <v>748.108104102879</v>
      </c>
    </row>
    <row r="166" spans="1:14" s="67" customFormat="1" x14ac:dyDescent="0.2">
      <c r="A166" s="64">
        <f t="shared" si="10"/>
        <v>2021</v>
      </c>
      <c r="B166" s="64">
        <f t="shared" si="11"/>
        <v>8</v>
      </c>
      <c r="C166" s="1">
        <f>'Fl Keys- FR vs PR'!F124</f>
        <v>34.898043438517689</v>
      </c>
      <c r="D166" s="1">
        <f t="shared" si="12"/>
        <v>-45</v>
      </c>
      <c r="E166" s="183">
        <f>+'LEE County'!D141</f>
        <v>795.42130788668703</v>
      </c>
      <c r="F166" s="194">
        <f t="shared" si="13"/>
        <v>-0.80065614331468005</v>
      </c>
      <c r="G166" s="1">
        <v>0</v>
      </c>
      <c r="H166" s="41"/>
      <c r="I166" s="66"/>
      <c r="J166" s="66"/>
      <c r="K166" s="66"/>
      <c r="L166" s="1">
        <f t="shared" si="8"/>
        <v>784.51869518189005</v>
      </c>
      <c r="N166" s="1">
        <f t="shared" si="9"/>
        <v>750.42130788668703</v>
      </c>
    </row>
    <row r="167" spans="1:14" x14ac:dyDescent="0.2">
      <c r="A167" s="193">
        <f t="shared" si="10"/>
        <v>2021</v>
      </c>
      <c r="B167" s="193">
        <f t="shared" si="11"/>
        <v>9</v>
      </c>
      <c r="C167" s="1">
        <f>'Fl Keys- FR vs PR'!F125</f>
        <v>32.3654424512969</v>
      </c>
      <c r="D167" s="1">
        <f t="shared" si="12"/>
        <v>-45</v>
      </c>
      <c r="E167" s="164">
        <f>+'LEE County'!D142</f>
        <v>769.11887373088234</v>
      </c>
      <c r="F167" s="194">
        <f t="shared" si="13"/>
        <v>-0.9105170500062737</v>
      </c>
      <c r="G167" s="1">
        <v>0</v>
      </c>
      <c r="H167" s="41"/>
      <c r="I167" s="1"/>
      <c r="J167" s="1"/>
      <c r="K167" s="1"/>
      <c r="L167" s="1">
        <f t="shared" si="8"/>
        <v>755.57379913217289</v>
      </c>
      <c r="N167" s="1">
        <f t="shared" si="9"/>
        <v>724.11887373088234</v>
      </c>
    </row>
    <row r="168" spans="1:14" x14ac:dyDescent="0.2">
      <c r="A168" s="193">
        <f t="shared" si="10"/>
        <v>2021</v>
      </c>
      <c r="B168" s="193">
        <f t="shared" si="11"/>
        <v>10</v>
      </c>
      <c r="C168" s="1">
        <f>'Fl Keys- FR vs PR'!F126</f>
        <v>29.443437714083672</v>
      </c>
      <c r="D168" s="1">
        <f t="shared" si="12"/>
        <v>-45</v>
      </c>
      <c r="E168" s="164">
        <f>+'LEE County'!D143</f>
        <v>721.4441289887377</v>
      </c>
      <c r="F168" s="194">
        <f t="shared" si="13"/>
        <v>-0.86879275653923549</v>
      </c>
      <c r="G168" s="1">
        <v>0</v>
      </c>
      <c r="H168" s="41"/>
      <c r="I168" s="1"/>
      <c r="J168" s="1"/>
      <c r="K168" s="1"/>
      <c r="L168" s="1">
        <f t="shared" si="8"/>
        <v>705.01877394628207</v>
      </c>
      <c r="N168" s="1">
        <f t="shared" si="9"/>
        <v>676.4441289887377</v>
      </c>
    </row>
    <row r="169" spans="1:14" x14ac:dyDescent="0.2">
      <c r="A169" s="193">
        <f t="shared" si="10"/>
        <v>2021</v>
      </c>
      <c r="B169" s="193">
        <f t="shared" si="11"/>
        <v>11</v>
      </c>
      <c r="C169" s="1">
        <f>'Fl Keys- FR vs PR'!F127</f>
        <v>26.260529651780672</v>
      </c>
      <c r="D169" s="1">
        <f t="shared" si="12"/>
        <v>-45</v>
      </c>
      <c r="E169" s="164">
        <f>+'LEE County'!D144</f>
        <v>665.68797310927596</v>
      </c>
      <c r="F169" s="194">
        <f t="shared" si="13"/>
        <v>-1.1100000000000001</v>
      </c>
      <c r="G169" s="1">
        <v>0</v>
      </c>
      <c r="H169" s="41"/>
      <c r="I169" s="1"/>
      <c r="J169" s="1"/>
      <c r="K169" s="1"/>
      <c r="L169" s="1">
        <f t="shared" si="8"/>
        <v>645.83850276105659</v>
      </c>
      <c r="N169" s="1">
        <f t="shared" si="9"/>
        <v>620.68797310927596</v>
      </c>
    </row>
    <row r="170" spans="1:14" x14ac:dyDescent="0.2">
      <c r="A170" s="193">
        <f t="shared" si="10"/>
        <v>2021</v>
      </c>
      <c r="B170" s="193">
        <f t="shared" si="11"/>
        <v>12</v>
      </c>
      <c r="C170" s="1">
        <f>'Fl Keys- FR vs PR'!F128</f>
        <v>27.437881834856483</v>
      </c>
      <c r="D170" s="1">
        <f t="shared" si="12"/>
        <v>-45</v>
      </c>
      <c r="E170" s="164">
        <f>+'LEE County'!D145</f>
        <v>651.12134670578439</v>
      </c>
      <c r="F170" s="194">
        <f t="shared" si="13"/>
        <v>-0.66</v>
      </c>
      <c r="G170" s="1">
        <v>0</v>
      </c>
      <c r="H170" s="41"/>
      <c r="I170" s="1"/>
      <c r="J170" s="1"/>
      <c r="K170" s="1"/>
      <c r="L170" s="1">
        <f t="shared" si="8"/>
        <v>632.89922854064093</v>
      </c>
      <c r="M170" s="46"/>
      <c r="N170" s="1">
        <f t="shared" si="9"/>
        <v>606.12134670578439</v>
      </c>
    </row>
    <row r="171" spans="1:14" x14ac:dyDescent="0.2">
      <c r="A171" s="193">
        <f t="shared" si="10"/>
        <v>2022</v>
      </c>
      <c r="B171" s="193">
        <f t="shared" si="11"/>
        <v>1</v>
      </c>
      <c r="C171" s="1">
        <f>'Fl Keys- FR vs PR'!F129</f>
        <v>31.010086727948163</v>
      </c>
      <c r="D171" s="1">
        <f t="shared" si="12"/>
        <v>-45</v>
      </c>
      <c r="E171" s="164">
        <f>+'LEE County'!D146</f>
        <v>840.23459304513824</v>
      </c>
      <c r="F171" s="194">
        <f t="shared" si="13"/>
        <v>-0.77075993508158613</v>
      </c>
      <c r="G171" s="1">
        <v>0</v>
      </c>
      <c r="H171" s="41"/>
      <c r="I171" s="1"/>
      <c r="J171" s="1"/>
      <c r="K171" s="1"/>
      <c r="L171" s="1">
        <f t="shared" si="8"/>
        <v>825.4739198380048</v>
      </c>
      <c r="N171" s="1">
        <f t="shared" si="9"/>
        <v>795.23459304513824</v>
      </c>
    </row>
    <row r="172" spans="1:14" x14ac:dyDescent="0.2">
      <c r="A172" s="193">
        <f t="shared" si="10"/>
        <v>2022</v>
      </c>
      <c r="B172" s="193">
        <f t="shared" si="11"/>
        <v>2</v>
      </c>
      <c r="C172" s="1">
        <f>'Fl Keys- FR vs PR'!F130</f>
        <v>31.020480937046727</v>
      </c>
      <c r="D172" s="1">
        <f t="shared" si="12"/>
        <v>-45</v>
      </c>
      <c r="E172" s="164">
        <f>+'LEE County'!D147</f>
        <v>718.95833946902178</v>
      </c>
      <c r="F172" s="194">
        <f t="shared" si="13"/>
        <v>-0.57388367323850598</v>
      </c>
      <c r="G172" s="1">
        <v>0</v>
      </c>
      <c r="H172" s="41"/>
      <c r="I172" s="1"/>
      <c r="J172" s="1"/>
      <c r="K172" s="1"/>
      <c r="L172" s="1">
        <f t="shared" si="8"/>
        <v>704.40493673283004</v>
      </c>
      <c r="N172" s="1">
        <f t="shared" si="9"/>
        <v>673.95833946902178</v>
      </c>
    </row>
    <row r="173" spans="1:14" x14ac:dyDescent="0.2">
      <c r="A173" s="193">
        <f t="shared" si="10"/>
        <v>2022</v>
      </c>
      <c r="B173" s="193">
        <f t="shared" si="11"/>
        <v>3</v>
      </c>
      <c r="C173" s="1">
        <f>'Fl Keys- FR vs PR'!F131</f>
        <v>33.419769504052752</v>
      </c>
      <c r="D173" s="1">
        <f t="shared" si="12"/>
        <v>-45</v>
      </c>
      <c r="E173" s="164">
        <f>+'LEE County'!D148</f>
        <v>658.93059376367046</v>
      </c>
      <c r="F173" s="194">
        <f t="shared" si="13"/>
        <v>-0.83725887989483894</v>
      </c>
      <c r="G173" s="1">
        <v>0</v>
      </c>
      <c r="H173" s="41"/>
      <c r="I173" s="1"/>
      <c r="J173" s="1"/>
      <c r="K173" s="1"/>
      <c r="L173" s="1">
        <f t="shared" si="8"/>
        <v>646.51310438782832</v>
      </c>
      <c r="N173" s="1">
        <f t="shared" si="9"/>
        <v>613.93059376367046</v>
      </c>
    </row>
    <row r="174" spans="1:14" x14ac:dyDescent="0.2">
      <c r="A174" s="193">
        <f t="shared" si="10"/>
        <v>2022</v>
      </c>
      <c r="B174" s="193">
        <f t="shared" si="11"/>
        <v>4</v>
      </c>
      <c r="C174" s="1">
        <f>'Fl Keys- FR vs PR'!F132</f>
        <v>29.824473994547589</v>
      </c>
      <c r="D174" s="1">
        <f t="shared" si="12"/>
        <v>-45</v>
      </c>
      <c r="E174" s="164">
        <f>+'LEE County'!D149</f>
        <v>663.09213807355525</v>
      </c>
      <c r="F174" s="194">
        <f t="shared" si="13"/>
        <v>-0.73948675590640567</v>
      </c>
      <c r="G174" s="1">
        <v>0</v>
      </c>
      <c r="H174" s="41"/>
      <c r="I174" s="1"/>
      <c r="J174" s="1"/>
      <c r="K174" s="1"/>
      <c r="L174" s="1">
        <f t="shared" si="8"/>
        <v>647.17712531219638</v>
      </c>
      <c r="N174" s="1">
        <f t="shared" si="9"/>
        <v>618.09213807355525</v>
      </c>
    </row>
    <row r="175" spans="1:14" x14ac:dyDescent="0.2">
      <c r="A175" s="193">
        <f t="shared" si="10"/>
        <v>2022</v>
      </c>
      <c r="B175" s="193">
        <f t="shared" si="11"/>
        <v>5</v>
      </c>
      <c r="C175" s="1">
        <f>'Fl Keys- FR vs PR'!F133</f>
        <v>33.798529816518368</v>
      </c>
      <c r="D175" s="1">
        <f t="shared" si="12"/>
        <v>-45</v>
      </c>
      <c r="E175" s="164">
        <f>+'LEE County'!D150</f>
        <v>742.87091145983538</v>
      </c>
      <c r="F175" s="194">
        <f t="shared" si="13"/>
        <v>-0.78311067675493906</v>
      </c>
      <c r="G175" s="1">
        <v>0</v>
      </c>
      <c r="H175" s="41"/>
      <c r="I175" s="1"/>
      <c r="J175" s="1"/>
      <c r="K175" s="1"/>
      <c r="L175" s="1">
        <f t="shared" si="8"/>
        <v>730.88633059959875</v>
      </c>
      <c r="N175" s="1">
        <f t="shared" si="9"/>
        <v>697.87091145983538</v>
      </c>
    </row>
    <row r="176" spans="1:14" x14ac:dyDescent="0.2">
      <c r="A176" s="193">
        <f t="shared" si="10"/>
        <v>2022</v>
      </c>
      <c r="B176" s="193">
        <f t="shared" si="11"/>
        <v>6</v>
      </c>
      <c r="C176" s="1">
        <f>'Fl Keys- FR vs PR'!F134</f>
        <v>33.929877993655595</v>
      </c>
      <c r="D176" s="1">
        <f t="shared" si="12"/>
        <v>-45</v>
      </c>
      <c r="E176" s="164">
        <f>+'LEE County'!D151</f>
        <v>771.41395235042887</v>
      </c>
      <c r="F176" s="194">
        <f t="shared" si="13"/>
        <v>-0.64613850481711455</v>
      </c>
      <c r="G176" s="1">
        <v>0</v>
      </c>
      <c r="H176" s="41"/>
      <c r="I176" s="1"/>
      <c r="J176" s="1"/>
      <c r="K176" s="1"/>
      <c r="L176" s="1">
        <f t="shared" si="8"/>
        <v>759.69769183926735</v>
      </c>
      <c r="N176" s="1">
        <f t="shared" si="9"/>
        <v>726.41395235042887</v>
      </c>
    </row>
    <row r="177" spans="1:14" x14ac:dyDescent="0.2">
      <c r="A177" s="193">
        <f t="shared" si="10"/>
        <v>2022</v>
      </c>
      <c r="B177" s="193">
        <f t="shared" si="11"/>
        <v>7</v>
      </c>
      <c r="C177" s="1">
        <f>'Fl Keys- FR vs PR'!F135</f>
        <v>35</v>
      </c>
      <c r="D177" s="1">
        <f t="shared" si="12"/>
        <v>-45</v>
      </c>
      <c r="E177" s="164">
        <f>+'LEE County'!D152</f>
        <v>797.07681803025309</v>
      </c>
      <c r="F177" s="194">
        <f t="shared" si="13"/>
        <v>-0.59928851752094436</v>
      </c>
      <c r="G177" s="1">
        <v>0</v>
      </c>
      <c r="H177" s="41"/>
      <c r="I177" s="1"/>
      <c r="J177" s="1"/>
      <c r="K177" s="1"/>
      <c r="L177" s="1">
        <f t="shared" si="8"/>
        <v>786.47752951273219</v>
      </c>
      <c r="N177" s="1">
        <f>E177+G177-45</f>
        <v>752.07681803025309</v>
      </c>
    </row>
    <row r="178" spans="1:14" s="67" customFormat="1" x14ac:dyDescent="0.2">
      <c r="A178" s="64">
        <f t="shared" si="10"/>
        <v>2022</v>
      </c>
      <c r="B178" s="64">
        <f t="shared" si="11"/>
        <v>8</v>
      </c>
      <c r="C178" s="1">
        <f>'Fl Keys- FR vs PR'!F136</f>
        <v>34.898043438517689</v>
      </c>
      <c r="D178" s="1">
        <f t="shared" si="12"/>
        <v>-45</v>
      </c>
      <c r="E178" s="183">
        <f>+'LEE County'!D153</f>
        <v>799.38091766931416</v>
      </c>
      <c r="F178" s="194">
        <f t="shared" si="13"/>
        <v>-0.80065614331468005</v>
      </c>
      <c r="G178" s="1">
        <v>0</v>
      </c>
      <c r="H178" s="41"/>
      <c r="I178" s="66"/>
      <c r="J178" s="66"/>
      <c r="K178" s="66"/>
      <c r="L178" s="1">
        <f t="shared" si="8"/>
        <v>788.47830496451718</v>
      </c>
      <c r="N178" s="1">
        <f t="shared" si="9"/>
        <v>754.38091766931416</v>
      </c>
    </row>
    <row r="179" spans="1:14" x14ac:dyDescent="0.2">
      <c r="A179" s="193">
        <f t="shared" si="10"/>
        <v>2022</v>
      </c>
      <c r="B179" s="193">
        <f t="shared" si="11"/>
        <v>9</v>
      </c>
      <c r="C179" s="1">
        <f>'Fl Keys- FR vs PR'!F137</f>
        <v>32.3654424512969</v>
      </c>
      <c r="D179" s="1">
        <f t="shared" si="12"/>
        <v>-45</v>
      </c>
      <c r="E179" s="164">
        <f>+'LEE County'!D154</f>
        <v>773.61681386609632</v>
      </c>
      <c r="F179" s="194">
        <f t="shared" si="13"/>
        <v>-0.9105170500062737</v>
      </c>
      <c r="G179" s="1">
        <v>0</v>
      </c>
      <c r="H179" s="41"/>
      <c r="I179" s="1"/>
      <c r="J179" s="1"/>
      <c r="K179" s="1"/>
      <c r="L179" s="1">
        <f t="shared" si="8"/>
        <v>760.07173926738687</v>
      </c>
      <c r="N179" s="1">
        <f t="shared" si="9"/>
        <v>728.61681386609632</v>
      </c>
    </row>
    <row r="180" spans="1:14" x14ac:dyDescent="0.2">
      <c r="A180" s="193">
        <f t="shared" si="10"/>
        <v>2022</v>
      </c>
      <c r="B180" s="193">
        <f t="shared" si="11"/>
        <v>10</v>
      </c>
      <c r="C180" s="1">
        <f>'Fl Keys- FR vs PR'!F138</f>
        <v>29.443437714083672</v>
      </c>
      <c r="D180" s="1">
        <f t="shared" si="12"/>
        <v>-45</v>
      </c>
      <c r="E180" s="164">
        <f>+'LEE County'!D155</f>
        <v>727.03473492639159</v>
      </c>
      <c r="F180" s="194">
        <f t="shared" si="13"/>
        <v>-0.86879275653923549</v>
      </c>
      <c r="G180" s="1">
        <v>0</v>
      </c>
      <c r="H180" s="41"/>
      <c r="I180" s="1"/>
      <c r="J180" s="1"/>
      <c r="K180" s="1"/>
      <c r="L180" s="1">
        <f t="shared" si="8"/>
        <v>710.60937988393596</v>
      </c>
      <c r="N180" s="1">
        <f t="shared" si="9"/>
        <v>682.03473492639159</v>
      </c>
    </row>
    <row r="181" spans="1:14" x14ac:dyDescent="0.2">
      <c r="A181" s="193">
        <f t="shared" si="10"/>
        <v>2022</v>
      </c>
      <c r="B181" s="193">
        <f t="shared" si="11"/>
        <v>11</v>
      </c>
      <c r="C181" s="1">
        <f>'Fl Keys- FR vs PR'!F139</f>
        <v>26.260529651780672</v>
      </c>
      <c r="D181" s="1">
        <f t="shared" si="12"/>
        <v>-45</v>
      </c>
      <c r="E181" s="164">
        <f>+'LEE County'!D156</f>
        <v>672.85424078400376</v>
      </c>
      <c r="F181" s="194">
        <f t="shared" si="13"/>
        <v>-1.1100000000000001</v>
      </c>
      <c r="G181" s="1">
        <v>0</v>
      </c>
      <c r="H181" s="41"/>
      <c r="I181" s="1"/>
      <c r="J181" s="1"/>
      <c r="K181" s="1"/>
      <c r="L181" s="1">
        <f t="shared" si="8"/>
        <v>653.00477043578439</v>
      </c>
      <c r="N181" s="1">
        <f t="shared" si="9"/>
        <v>627.85424078400376</v>
      </c>
    </row>
    <row r="182" spans="1:14" x14ac:dyDescent="0.2">
      <c r="A182" s="193">
        <f t="shared" si="10"/>
        <v>2022</v>
      </c>
      <c r="B182" s="193">
        <f t="shared" si="11"/>
        <v>12</v>
      </c>
      <c r="C182" s="1">
        <f>'Fl Keys- FR vs PR'!F140</f>
        <v>27.437881834856483</v>
      </c>
      <c r="D182" s="1">
        <f t="shared" si="12"/>
        <v>-45</v>
      </c>
      <c r="E182" s="164">
        <f>+'LEE County'!D157</f>
        <v>658.52816300497091</v>
      </c>
      <c r="F182" s="194">
        <f t="shared" si="13"/>
        <v>-0.66</v>
      </c>
      <c r="G182" s="1">
        <v>0</v>
      </c>
      <c r="H182" s="41"/>
      <c r="I182" s="1"/>
      <c r="J182" s="1"/>
      <c r="K182" s="1"/>
      <c r="L182" s="1">
        <f t="shared" si="8"/>
        <v>640.30604483982745</v>
      </c>
      <c r="M182" s="46"/>
      <c r="N182" s="1">
        <f t="shared" si="9"/>
        <v>613.52816300497091</v>
      </c>
    </row>
    <row r="183" spans="1:14" x14ac:dyDescent="0.2">
      <c r="A183" s="193">
        <f t="shared" si="10"/>
        <v>2023</v>
      </c>
      <c r="B183" s="193">
        <f t="shared" si="11"/>
        <v>1</v>
      </c>
      <c r="C183" s="1">
        <f>'Fl Keys- FR vs PR'!F141</f>
        <v>31.010086727948163</v>
      </c>
      <c r="D183" s="1">
        <f t="shared" si="12"/>
        <v>-45</v>
      </c>
      <c r="E183" s="164">
        <f>+'LEE County'!D158</f>
        <v>847.9935286003481</v>
      </c>
      <c r="F183" s="194">
        <f t="shared" si="13"/>
        <v>-0.77075993508158613</v>
      </c>
      <c r="G183" s="1">
        <v>0</v>
      </c>
      <c r="H183" s="41"/>
      <c r="I183" s="1"/>
      <c r="J183" s="1"/>
      <c r="K183" s="1"/>
      <c r="L183" s="1">
        <f t="shared" si="8"/>
        <v>833.23285539321466</v>
      </c>
      <c r="N183" s="1">
        <f t="shared" si="9"/>
        <v>802.9935286003481</v>
      </c>
    </row>
    <row r="184" spans="1:14" x14ac:dyDescent="0.2">
      <c r="A184" s="193">
        <f t="shared" si="10"/>
        <v>2023</v>
      </c>
      <c r="B184" s="193">
        <f t="shared" si="11"/>
        <v>2</v>
      </c>
      <c r="C184" s="1">
        <f>'Fl Keys- FR vs PR'!F142</f>
        <v>31.020480937046727</v>
      </c>
      <c r="D184" s="1">
        <f t="shared" si="12"/>
        <v>-45</v>
      </c>
      <c r="E184" s="164">
        <f>+'LEE County'!D159</f>
        <v>726.45434687772183</v>
      </c>
      <c r="F184" s="194">
        <f t="shared" si="13"/>
        <v>-0.57388367323850598</v>
      </c>
      <c r="G184" s="1">
        <v>0</v>
      </c>
      <c r="H184" s="41"/>
      <c r="I184" s="1"/>
      <c r="J184" s="1"/>
      <c r="K184" s="1"/>
      <c r="L184" s="1">
        <f t="shared" si="8"/>
        <v>711.90094414153009</v>
      </c>
      <c r="N184" s="1">
        <f t="shared" si="9"/>
        <v>681.45434687772183</v>
      </c>
    </row>
    <row r="185" spans="1:14" x14ac:dyDescent="0.2">
      <c r="A185" s="193">
        <f t="shared" si="10"/>
        <v>2023</v>
      </c>
      <c r="B185" s="193">
        <f t="shared" si="11"/>
        <v>3</v>
      </c>
      <c r="C185" s="1">
        <f>'Fl Keys- FR vs PR'!F143</f>
        <v>33.419769504052752</v>
      </c>
      <c r="D185" s="1">
        <f t="shared" si="12"/>
        <v>-45</v>
      </c>
      <c r="E185" s="164">
        <f>+'LEE County'!D160</f>
        <v>666.79291883193196</v>
      </c>
      <c r="F185" s="194">
        <f t="shared" si="13"/>
        <v>-0.83725887989483894</v>
      </c>
      <c r="G185" s="1">
        <v>0</v>
      </c>
      <c r="H185" s="41"/>
      <c r="I185" s="1"/>
      <c r="J185" s="1"/>
      <c r="K185" s="1"/>
      <c r="L185" s="1">
        <f t="shared" si="8"/>
        <v>654.37542945608982</v>
      </c>
      <c r="N185" s="1">
        <f t="shared" si="9"/>
        <v>621.79291883193196</v>
      </c>
    </row>
    <row r="186" spans="1:14" x14ac:dyDescent="0.2">
      <c r="A186" s="193">
        <f t="shared" si="10"/>
        <v>2023</v>
      </c>
      <c r="B186" s="193">
        <f t="shared" si="11"/>
        <v>4</v>
      </c>
      <c r="C186" s="1">
        <f>'Fl Keys- FR vs PR'!F144</f>
        <v>29.824473994547589</v>
      </c>
      <c r="D186" s="1">
        <f t="shared" si="12"/>
        <v>-45</v>
      </c>
      <c r="E186" s="164">
        <f>+'LEE County'!D161</f>
        <v>670.66322191969391</v>
      </c>
      <c r="F186" s="194">
        <f t="shared" si="13"/>
        <v>-0.73948675590640567</v>
      </c>
      <c r="G186" s="1">
        <v>0</v>
      </c>
      <c r="H186" s="41"/>
      <c r="I186" s="1"/>
      <c r="J186" s="1"/>
      <c r="K186" s="1"/>
      <c r="L186" s="1">
        <f t="shared" si="8"/>
        <v>654.74820915833504</v>
      </c>
      <c r="N186" s="1">
        <f t="shared" si="9"/>
        <v>625.66322191969391</v>
      </c>
    </row>
    <row r="187" spans="1:14" x14ac:dyDescent="0.2">
      <c r="A187" s="193">
        <f t="shared" si="10"/>
        <v>2023</v>
      </c>
      <c r="B187" s="193">
        <f t="shared" si="11"/>
        <v>5</v>
      </c>
      <c r="C187" s="1">
        <f>'Fl Keys- FR vs PR'!F145</f>
        <v>33.798529816518368</v>
      </c>
      <c r="D187" s="1">
        <f t="shared" si="12"/>
        <v>-45</v>
      </c>
      <c r="E187" s="164">
        <f>+'LEE County'!D162</f>
        <v>749.95015459371984</v>
      </c>
      <c r="F187" s="194">
        <f t="shared" si="13"/>
        <v>-0.78311067675493906</v>
      </c>
      <c r="G187" s="1">
        <v>0</v>
      </c>
      <c r="H187" s="41"/>
      <c r="I187" s="1"/>
      <c r="J187" s="1"/>
      <c r="K187" s="1"/>
      <c r="L187" s="1">
        <f t="shared" si="8"/>
        <v>737.96557373348321</v>
      </c>
      <c r="N187" s="1">
        <f t="shared" si="9"/>
        <v>704.95015459371984</v>
      </c>
    </row>
    <row r="188" spans="1:14" x14ac:dyDescent="0.2">
      <c r="A188" s="193">
        <f t="shared" si="10"/>
        <v>2023</v>
      </c>
      <c r="B188" s="193">
        <f t="shared" si="11"/>
        <v>6</v>
      </c>
      <c r="C188" s="1">
        <f>'Fl Keys- FR vs PR'!F146</f>
        <v>33.929877993655595</v>
      </c>
      <c r="D188" s="1">
        <f t="shared" si="12"/>
        <v>-45</v>
      </c>
      <c r="E188" s="164">
        <f>+'LEE County'!D163</f>
        <v>778.15232052345254</v>
      </c>
      <c r="F188" s="194">
        <f t="shared" si="13"/>
        <v>-0.64613850481711455</v>
      </c>
      <c r="G188" s="1">
        <v>0</v>
      </c>
      <c r="H188" s="41"/>
      <c r="I188" s="1"/>
      <c r="J188" s="1"/>
      <c r="K188" s="1"/>
      <c r="L188" s="1">
        <f t="shared" si="8"/>
        <v>766.43606001229102</v>
      </c>
      <c r="N188" s="1">
        <f t="shared" si="9"/>
        <v>733.15232052345254</v>
      </c>
    </row>
    <row r="189" spans="1:14" x14ac:dyDescent="0.2">
      <c r="A189" s="193">
        <f t="shared" si="10"/>
        <v>2023</v>
      </c>
      <c r="B189" s="193">
        <f t="shared" si="11"/>
        <v>7</v>
      </c>
      <c r="C189" s="1">
        <f>'Fl Keys- FR vs PR'!F147</f>
        <v>35</v>
      </c>
      <c r="D189" s="1">
        <f t="shared" si="12"/>
        <v>-45</v>
      </c>
      <c r="E189" s="164">
        <f>+'LEE County'!D164</f>
        <v>803.57766363632618</v>
      </c>
      <c r="F189" s="194">
        <f t="shared" si="13"/>
        <v>-0.59928851752094436</v>
      </c>
      <c r="G189" s="1">
        <v>0</v>
      </c>
      <c r="H189" s="41"/>
      <c r="I189" s="1"/>
      <c r="J189" s="1"/>
      <c r="K189" s="1"/>
      <c r="L189" s="1">
        <f t="shared" si="8"/>
        <v>792.97837511880527</v>
      </c>
      <c r="N189" s="1">
        <f t="shared" si="9"/>
        <v>758.57766363632618</v>
      </c>
    </row>
    <row r="190" spans="1:14" s="67" customFormat="1" x14ac:dyDescent="0.2">
      <c r="A190" s="64">
        <f t="shared" si="10"/>
        <v>2023</v>
      </c>
      <c r="B190" s="64">
        <f t="shared" si="11"/>
        <v>8</v>
      </c>
      <c r="C190" s="1">
        <f>'Fl Keys- FR vs PR'!F148</f>
        <v>34.898043438517689</v>
      </c>
      <c r="D190" s="1">
        <f t="shared" si="12"/>
        <v>-45</v>
      </c>
      <c r="E190" s="183">
        <f>+'LEE County'!D165</f>
        <v>805.8114952301155</v>
      </c>
      <c r="F190" s="194">
        <f t="shared" si="13"/>
        <v>-0.80065614331468005</v>
      </c>
      <c r="G190" s="1">
        <v>0</v>
      </c>
      <c r="H190" s="41"/>
      <c r="I190" s="66"/>
      <c r="J190" s="66"/>
      <c r="K190" s="66"/>
      <c r="L190" s="1">
        <f t="shared" si="8"/>
        <v>794.90888252531852</v>
      </c>
      <c r="N190" s="1">
        <f t="shared" si="9"/>
        <v>760.8114952301155</v>
      </c>
    </row>
    <row r="191" spans="1:14" x14ac:dyDescent="0.2">
      <c r="A191" s="193">
        <f t="shared" si="10"/>
        <v>2023</v>
      </c>
      <c r="B191" s="193">
        <f t="shared" si="11"/>
        <v>9</v>
      </c>
      <c r="C191" s="1">
        <f>'Fl Keys- FR vs PR'!F149</f>
        <v>32.3654424512969</v>
      </c>
      <c r="D191" s="1">
        <f t="shared" si="12"/>
        <v>-45</v>
      </c>
      <c r="E191" s="164">
        <f>+'LEE County'!D166</f>
        <v>780.30778932231078</v>
      </c>
      <c r="F191" s="194">
        <f t="shared" si="13"/>
        <v>-0.9105170500062737</v>
      </c>
      <c r="G191" s="1">
        <v>0</v>
      </c>
      <c r="H191" s="41"/>
      <c r="I191" s="1"/>
      <c r="J191" s="1"/>
      <c r="K191" s="1"/>
      <c r="L191" s="1">
        <f t="shared" si="8"/>
        <v>766.76271472360133</v>
      </c>
      <c r="N191" s="1">
        <f t="shared" si="9"/>
        <v>735.30778932231078</v>
      </c>
    </row>
    <row r="192" spans="1:14" x14ac:dyDescent="0.2">
      <c r="A192" s="193">
        <f t="shared" si="10"/>
        <v>2023</v>
      </c>
      <c r="B192" s="193">
        <f t="shared" si="11"/>
        <v>10</v>
      </c>
      <c r="C192" s="1">
        <f>'Fl Keys- FR vs PR'!F150</f>
        <v>29.443437714083672</v>
      </c>
      <c r="D192" s="1">
        <f t="shared" si="12"/>
        <v>-45</v>
      </c>
      <c r="E192" s="164">
        <f>+'LEE County'!D167</f>
        <v>734.26296964211167</v>
      </c>
      <c r="F192" s="194">
        <f t="shared" si="13"/>
        <v>-0.86879275653923549</v>
      </c>
      <c r="G192" s="1">
        <v>0</v>
      </c>
      <c r="H192" s="41"/>
      <c r="I192" s="1"/>
      <c r="J192" s="1"/>
      <c r="K192" s="1"/>
      <c r="L192" s="1">
        <f t="shared" si="8"/>
        <v>717.83761459965604</v>
      </c>
      <c r="N192" s="1">
        <f t="shared" si="9"/>
        <v>689.26296964211167</v>
      </c>
    </row>
    <row r="193" spans="1:14" x14ac:dyDescent="0.2">
      <c r="A193" s="193">
        <f t="shared" si="10"/>
        <v>2023</v>
      </c>
      <c r="B193" s="193">
        <f t="shared" si="11"/>
        <v>11</v>
      </c>
      <c r="C193" s="1">
        <f>'Fl Keys- FR vs PR'!F151</f>
        <v>26.260529651780672</v>
      </c>
      <c r="D193" s="1">
        <f t="shared" si="12"/>
        <v>-45</v>
      </c>
      <c r="E193" s="164">
        <f>+'LEE County'!D168</f>
        <v>680.95684799598109</v>
      </c>
      <c r="F193" s="194">
        <f t="shared" si="13"/>
        <v>-1.1100000000000001</v>
      </c>
      <c r="G193" s="1">
        <v>0</v>
      </c>
      <c r="H193" s="41"/>
      <c r="I193" s="1"/>
      <c r="J193" s="1"/>
      <c r="K193" s="1"/>
      <c r="L193" s="1">
        <f t="shared" si="8"/>
        <v>661.10737764776172</v>
      </c>
      <c r="N193" s="1">
        <f t="shared" si="9"/>
        <v>635.95684799598109</v>
      </c>
    </row>
    <row r="194" spans="1:14" x14ac:dyDescent="0.2">
      <c r="A194" s="193">
        <f t="shared" si="10"/>
        <v>2023</v>
      </c>
      <c r="B194" s="193">
        <f t="shared" si="11"/>
        <v>12</v>
      </c>
      <c r="C194" s="1">
        <f>'Fl Keys- FR vs PR'!F152</f>
        <v>27.437881834856483</v>
      </c>
      <c r="D194" s="1">
        <f t="shared" si="12"/>
        <v>-45</v>
      </c>
      <c r="E194" s="164">
        <f>+'LEE County'!D169</f>
        <v>666.59469117173944</v>
      </c>
      <c r="F194" s="194">
        <f t="shared" si="13"/>
        <v>-0.66</v>
      </c>
      <c r="G194" s="1">
        <v>0</v>
      </c>
      <c r="H194" s="41"/>
      <c r="I194" s="1"/>
      <c r="J194" s="1"/>
      <c r="K194" s="1"/>
      <c r="L194" s="1">
        <f t="shared" si="8"/>
        <v>648.37257300659599</v>
      </c>
      <c r="M194" s="46"/>
      <c r="N194" s="1">
        <f t="shared" si="9"/>
        <v>621.59469117173944</v>
      </c>
    </row>
    <row r="195" spans="1:14" x14ac:dyDescent="0.2">
      <c r="A195" s="193">
        <f t="shared" si="10"/>
        <v>2024</v>
      </c>
      <c r="B195" s="193">
        <f t="shared" si="11"/>
        <v>1</v>
      </c>
      <c r="C195" s="1">
        <f>'Fl Keys- FR vs PR'!F153</f>
        <v>31.010086727948163</v>
      </c>
      <c r="D195" s="1">
        <f t="shared" si="12"/>
        <v>-45</v>
      </c>
      <c r="E195" s="164">
        <f>+'LEE County'!D170</f>
        <v>856.20358890023772</v>
      </c>
      <c r="F195" s="194">
        <f t="shared" si="13"/>
        <v>-0.77075993508158613</v>
      </c>
      <c r="G195" s="1">
        <v>0</v>
      </c>
      <c r="H195" s="41"/>
      <c r="I195" s="1"/>
      <c r="J195" s="1"/>
      <c r="K195" s="1"/>
      <c r="L195" s="1">
        <f t="shared" si="8"/>
        <v>841.44291569310428</v>
      </c>
      <c r="N195" s="1">
        <f t="shared" si="9"/>
        <v>811.20358890023772</v>
      </c>
    </row>
    <row r="196" spans="1:14" x14ac:dyDescent="0.2">
      <c r="A196" s="193">
        <f t="shared" si="10"/>
        <v>2024</v>
      </c>
      <c r="B196" s="193">
        <f t="shared" si="11"/>
        <v>2</v>
      </c>
      <c r="C196" s="1">
        <f>'Fl Keys- FR vs PR'!F154</f>
        <v>31.020480937046727</v>
      </c>
      <c r="D196" s="1">
        <f t="shared" si="12"/>
        <v>-45</v>
      </c>
      <c r="E196" s="164">
        <f>+'LEE County'!D171</f>
        <v>734.59693306867439</v>
      </c>
      <c r="F196" s="194">
        <f t="shared" si="13"/>
        <v>-0.57388367323850598</v>
      </c>
      <c r="G196" s="1">
        <v>0</v>
      </c>
      <c r="H196" s="41"/>
      <c r="I196" s="1"/>
      <c r="J196" s="1"/>
      <c r="K196" s="1"/>
      <c r="L196" s="1">
        <f t="shared" ref="L196:L259" si="14">SUM(C196:K196)</f>
        <v>720.04353033248265</v>
      </c>
      <c r="N196" s="1">
        <f t="shared" si="9"/>
        <v>689.59693306867439</v>
      </c>
    </row>
    <row r="197" spans="1:14" x14ac:dyDescent="0.2">
      <c r="A197" s="193">
        <f t="shared" si="10"/>
        <v>2024</v>
      </c>
      <c r="B197" s="193">
        <f t="shared" si="11"/>
        <v>3</v>
      </c>
      <c r="C197" s="1">
        <f>'Fl Keys- FR vs PR'!F155</f>
        <v>33.419769504052752</v>
      </c>
      <c r="D197" s="1">
        <f t="shared" si="12"/>
        <v>-45</v>
      </c>
      <c r="E197" s="164">
        <f>+'LEE County'!D172</f>
        <v>674.8044513248733</v>
      </c>
      <c r="F197" s="194">
        <f t="shared" si="13"/>
        <v>-0.83725887989483894</v>
      </c>
      <c r="G197" s="1">
        <v>0</v>
      </c>
      <c r="H197" s="41"/>
      <c r="I197" s="1"/>
      <c r="J197" s="1"/>
      <c r="K197" s="1"/>
      <c r="L197" s="1">
        <f t="shared" si="14"/>
        <v>662.38696194903116</v>
      </c>
      <c r="N197" s="1">
        <f t="shared" si="9"/>
        <v>629.8044513248733</v>
      </c>
    </row>
    <row r="198" spans="1:14" x14ac:dyDescent="0.2">
      <c r="A198" s="193">
        <f t="shared" si="10"/>
        <v>2024</v>
      </c>
      <c r="B198" s="193">
        <f t="shared" si="11"/>
        <v>4</v>
      </c>
      <c r="C198" s="1">
        <f>'Fl Keys- FR vs PR'!F156</f>
        <v>29.824473994547589</v>
      </c>
      <c r="D198" s="1">
        <f t="shared" si="12"/>
        <v>-45</v>
      </c>
      <c r="E198" s="164">
        <f>+'LEE County'!D173</f>
        <v>678.27967669240525</v>
      </c>
      <c r="F198" s="194">
        <f t="shared" si="13"/>
        <v>-0.73948675590640567</v>
      </c>
      <c r="G198" s="1">
        <v>0</v>
      </c>
      <c r="H198" s="41"/>
      <c r="I198" s="1"/>
      <c r="J198" s="1"/>
      <c r="K198" s="1"/>
      <c r="L198" s="1">
        <f t="shared" si="14"/>
        <v>662.36466393104638</v>
      </c>
      <c r="N198" s="1">
        <f t="shared" si="9"/>
        <v>633.27967669240525</v>
      </c>
    </row>
    <row r="199" spans="1:14" x14ac:dyDescent="0.2">
      <c r="A199" s="193">
        <f t="shared" si="10"/>
        <v>2024</v>
      </c>
      <c r="B199" s="193">
        <f t="shared" si="11"/>
        <v>5</v>
      </c>
      <c r="C199" s="1">
        <f>'Fl Keys- FR vs PR'!F157</f>
        <v>33.798529816518368</v>
      </c>
      <c r="D199" s="1">
        <f t="shared" si="12"/>
        <v>-45</v>
      </c>
      <c r="E199" s="164">
        <f>+'LEE County'!D174</f>
        <v>757.31011887629165</v>
      </c>
      <c r="F199" s="194">
        <f t="shared" si="13"/>
        <v>-0.78311067675493906</v>
      </c>
      <c r="G199" s="1">
        <v>0</v>
      </c>
      <c r="H199" s="41"/>
      <c r="I199" s="1"/>
      <c r="J199" s="1"/>
      <c r="K199" s="1"/>
      <c r="L199" s="1">
        <f t="shared" si="14"/>
        <v>745.32553801605502</v>
      </c>
      <c r="N199" s="1">
        <f t="shared" ref="N199:N262" si="15">E199+G199-45</f>
        <v>712.31011887629165</v>
      </c>
    </row>
    <row r="200" spans="1:14" x14ac:dyDescent="0.2">
      <c r="A200" s="193">
        <f t="shared" si="10"/>
        <v>2024</v>
      </c>
      <c r="B200" s="193">
        <f t="shared" si="11"/>
        <v>6</v>
      </c>
      <c r="C200" s="1">
        <f>'Fl Keys- FR vs PR'!F158</f>
        <v>33.929877993655595</v>
      </c>
      <c r="D200" s="1">
        <f t="shared" si="12"/>
        <v>-45</v>
      </c>
      <c r="E200" s="164">
        <f>+'LEE County'!D175</f>
        <v>785.30346047418027</v>
      </c>
      <c r="F200" s="194">
        <f t="shared" si="13"/>
        <v>-0.64613850481711455</v>
      </c>
      <c r="G200" s="1">
        <v>0</v>
      </c>
      <c r="H200" s="41"/>
      <c r="I200" s="1"/>
      <c r="J200" s="1"/>
      <c r="K200" s="1"/>
      <c r="L200" s="1">
        <f t="shared" si="14"/>
        <v>773.58719996301875</v>
      </c>
      <c r="N200" s="1">
        <f t="shared" si="15"/>
        <v>740.30346047418027</v>
      </c>
    </row>
    <row r="201" spans="1:14" x14ac:dyDescent="0.2">
      <c r="A201" s="193">
        <f t="shared" si="10"/>
        <v>2024</v>
      </c>
      <c r="B201" s="193">
        <f t="shared" si="11"/>
        <v>7</v>
      </c>
      <c r="C201" s="1">
        <f>'Fl Keys- FR vs PR'!F159</f>
        <v>35</v>
      </c>
      <c r="D201" s="1">
        <f t="shared" si="12"/>
        <v>-45</v>
      </c>
      <c r="E201" s="164">
        <f>+'LEE County'!D176</f>
        <v>810.57379640104</v>
      </c>
      <c r="F201" s="194">
        <f t="shared" si="13"/>
        <v>-0.59928851752094436</v>
      </c>
      <c r="G201" s="1">
        <v>0</v>
      </c>
      <c r="H201" s="41"/>
      <c r="I201" s="1"/>
      <c r="J201" s="1"/>
      <c r="K201" s="1"/>
      <c r="L201" s="1">
        <f t="shared" si="14"/>
        <v>799.9745078835191</v>
      </c>
      <c r="N201" s="1">
        <f t="shared" si="15"/>
        <v>765.57379640104</v>
      </c>
    </row>
    <row r="202" spans="1:14" s="67" customFormat="1" x14ac:dyDescent="0.2">
      <c r="A202" s="64">
        <f t="shared" si="10"/>
        <v>2024</v>
      </c>
      <c r="B202" s="64">
        <f t="shared" si="11"/>
        <v>8</v>
      </c>
      <c r="C202" s="1">
        <f>'Fl Keys- FR vs PR'!F160</f>
        <v>34.898043438517689</v>
      </c>
      <c r="D202" s="1">
        <f t="shared" si="12"/>
        <v>-45</v>
      </c>
      <c r="E202" s="183">
        <f>+'LEE County'!D177</f>
        <v>812.65872607936865</v>
      </c>
      <c r="F202" s="194">
        <f t="shared" si="13"/>
        <v>-0.80065614331468005</v>
      </c>
      <c r="G202" s="1">
        <v>0</v>
      </c>
      <c r="H202" s="41"/>
      <c r="I202" s="66"/>
      <c r="J202" s="66"/>
      <c r="K202" s="66"/>
      <c r="L202" s="1">
        <f t="shared" si="14"/>
        <v>801.75611337457167</v>
      </c>
      <c r="N202" s="1">
        <f t="shared" si="15"/>
        <v>767.65872607936865</v>
      </c>
    </row>
    <row r="203" spans="1:14" x14ac:dyDescent="0.2">
      <c r="A203" s="193">
        <f t="shared" si="10"/>
        <v>2024</v>
      </c>
      <c r="B203" s="193">
        <f t="shared" si="11"/>
        <v>9</v>
      </c>
      <c r="C203" s="1">
        <f>'Fl Keys- FR vs PR'!F161</f>
        <v>32.3654424512969</v>
      </c>
      <c r="D203" s="1">
        <f t="shared" si="12"/>
        <v>-45</v>
      </c>
      <c r="E203" s="164">
        <f>+'LEE County'!D178</f>
        <v>787.1848770731799</v>
      </c>
      <c r="F203" s="194">
        <f t="shared" si="13"/>
        <v>-0.9105170500062737</v>
      </c>
      <c r="G203" s="1">
        <v>0</v>
      </c>
      <c r="H203" s="41"/>
      <c r="I203" s="1"/>
      <c r="J203" s="1"/>
      <c r="K203" s="1"/>
      <c r="L203" s="1">
        <f t="shared" si="14"/>
        <v>773.63980247447046</v>
      </c>
      <c r="N203" s="1">
        <f t="shared" si="15"/>
        <v>742.1848770731799</v>
      </c>
    </row>
    <row r="204" spans="1:14" x14ac:dyDescent="0.2">
      <c r="A204" s="193">
        <f t="shared" ref="A204:A267" si="16">A192+1</f>
        <v>2024</v>
      </c>
      <c r="B204" s="193">
        <f t="shared" ref="B204:B267" si="17">B192</f>
        <v>10</v>
      </c>
      <c r="C204" s="1">
        <f>'Fl Keys- FR vs PR'!F162</f>
        <v>29.443437714083672</v>
      </c>
      <c r="D204" s="1">
        <f t="shared" si="12"/>
        <v>-45</v>
      </c>
      <c r="E204" s="164">
        <f>+'LEE County'!D179</f>
        <v>741.32490386792824</v>
      </c>
      <c r="F204" s="194">
        <f t="shared" si="13"/>
        <v>-0.86879275653923549</v>
      </c>
      <c r="G204" s="1">
        <v>0</v>
      </c>
      <c r="H204" s="41"/>
      <c r="I204" s="1"/>
      <c r="J204" s="1"/>
      <c r="K204" s="1"/>
      <c r="L204" s="1">
        <f t="shared" si="14"/>
        <v>724.89954882547261</v>
      </c>
      <c r="N204" s="1">
        <f t="shared" si="15"/>
        <v>696.32490386792824</v>
      </c>
    </row>
    <row r="205" spans="1:14" x14ac:dyDescent="0.2">
      <c r="A205" s="193">
        <f t="shared" si="16"/>
        <v>2024</v>
      </c>
      <c r="B205" s="193">
        <f t="shared" si="17"/>
        <v>11</v>
      </c>
      <c r="C205" s="1">
        <f>'Fl Keys- FR vs PR'!F163</f>
        <v>26.260529651780672</v>
      </c>
      <c r="D205" s="1">
        <f t="shared" si="12"/>
        <v>-45</v>
      </c>
      <c r="E205" s="164">
        <f>+'LEE County'!D180</f>
        <v>688.50604664926152</v>
      </c>
      <c r="F205" s="194">
        <f t="shared" si="13"/>
        <v>-1.1100000000000001</v>
      </c>
      <c r="G205" s="1">
        <v>0</v>
      </c>
      <c r="H205" s="41"/>
      <c r="I205" s="1"/>
      <c r="J205" s="1"/>
      <c r="K205" s="1"/>
      <c r="L205" s="1">
        <f t="shared" si="14"/>
        <v>668.65657630104215</v>
      </c>
      <c r="N205" s="1">
        <f t="shared" si="15"/>
        <v>643.50604664926152</v>
      </c>
    </row>
    <row r="206" spans="1:14" x14ac:dyDescent="0.2">
      <c r="A206" s="193">
        <f t="shared" si="16"/>
        <v>2024</v>
      </c>
      <c r="B206" s="193">
        <f t="shared" si="17"/>
        <v>12</v>
      </c>
      <c r="C206" s="1">
        <f>'Fl Keys- FR vs PR'!F164</f>
        <v>27.437881834856498</v>
      </c>
      <c r="D206" s="1">
        <f t="shared" si="12"/>
        <v>-45</v>
      </c>
      <c r="E206" s="164">
        <f>+'LEE County'!D181</f>
        <v>674.19166593845455</v>
      </c>
      <c r="F206" s="194">
        <f t="shared" si="13"/>
        <v>-0.66</v>
      </c>
      <c r="G206" s="1">
        <v>0</v>
      </c>
      <c r="H206" s="41"/>
      <c r="I206" s="1"/>
      <c r="J206" s="1"/>
      <c r="K206" s="1"/>
      <c r="L206" s="1">
        <f t="shared" si="14"/>
        <v>655.96954777331109</v>
      </c>
      <c r="M206" s="46"/>
      <c r="N206" s="1">
        <f t="shared" si="15"/>
        <v>629.19166593845455</v>
      </c>
    </row>
    <row r="207" spans="1:14" x14ac:dyDescent="0.2">
      <c r="A207" s="193">
        <f t="shared" si="16"/>
        <v>2025</v>
      </c>
      <c r="B207" s="193">
        <f t="shared" si="17"/>
        <v>1</v>
      </c>
      <c r="C207" s="1">
        <f>'Fl Keys- FR vs PR'!F165</f>
        <v>31.010086727948163</v>
      </c>
      <c r="D207" s="1">
        <f t="shared" si="12"/>
        <v>-45</v>
      </c>
      <c r="E207" s="164">
        <f>+'LEE County'!D182</f>
        <v>864.01021628464241</v>
      </c>
      <c r="F207" s="194">
        <f t="shared" si="13"/>
        <v>-0.77075993508158613</v>
      </c>
      <c r="G207" s="1">
        <v>0</v>
      </c>
      <c r="H207" s="41"/>
      <c r="I207" s="1"/>
      <c r="J207" s="1"/>
      <c r="K207" s="1"/>
      <c r="L207" s="1">
        <f t="shared" si="14"/>
        <v>849.24954307750897</v>
      </c>
      <c r="N207" s="1">
        <f t="shared" si="15"/>
        <v>819.01021628464241</v>
      </c>
    </row>
    <row r="208" spans="1:14" x14ac:dyDescent="0.2">
      <c r="A208" s="193">
        <f t="shared" si="16"/>
        <v>2025</v>
      </c>
      <c r="B208" s="193">
        <f t="shared" si="17"/>
        <v>2</v>
      </c>
      <c r="C208" s="1">
        <f>'Fl Keys- FR vs PR'!F166</f>
        <v>31.020480937046727</v>
      </c>
      <c r="D208" s="1">
        <f t="shared" si="12"/>
        <v>-45</v>
      </c>
      <c r="E208" s="164">
        <f>+'LEE County'!D183</f>
        <v>741.76019187163342</v>
      </c>
      <c r="F208" s="194">
        <f t="shared" si="13"/>
        <v>-0.57388367323850598</v>
      </c>
      <c r="G208" s="1">
        <v>0</v>
      </c>
      <c r="H208" s="41"/>
      <c r="I208" s="1"/>
      <c r="J208" s="1"/>
      <c r="K208" s="1"/>
      <c r="L208" s="1">
        <f t="shared" si="14"/>
        <v>727.20678913544168</v>
      </c>
      <c r="N208" s="1">
        <f t="shared" si="15"/>
        <v>696.76019187163342</v>
      </c>
    </row>
    <row r="209" spans="1:14" x14ac:dyDescent="0.2">
      <c r="A209" s="193">
        <f t="shared" si="16"/>
        <v>2025</v>
      </c>
      <c r="B209" s="193">
        <f t="shared" si="17"/>
        <v>3</v>
      </c>
      <c r="C209" s="1">
        <f>'Fl Keys- FR vs PR'!F167</f>
        <v>33.419769504052752</v>
      </c>
      <c r="D209" s="1">
        <f t="shared" ref="D209:D272" si="18">D197</f>
        <v>-45</v>
      </c>
      <c r="E209" s="164">
        <f>+'LEE County'!D184</f>
        <v>682.76022207492201</v>
      </c>
      <c r="F209" s="194">
        <f t="shared" si="13"/>
        <v>-0.83725887989483894</v>
      </c>
      <c r="G209" s="1">
        <v>0</v>
      </c>
      <c r="H209" s="41"/>
      <c r="I209" s="1"/>
      <c r="J209" s="1"/>
      <c r="K209" s="1"/>
      <c r="L209" s="1">
        <f t="shared" si="14"/>
        <v>670.34273269907987</v>
      </c>
      <c r="N209" s="1">
        <f t="shared" si="15"/>
        <v>637.76022207492201</v>
      </c>
    </row>
    <row r="210" spans="1:14" x14ac:dyDescent="0.2">
      <c r="A210" s="193">
        <f t="shared" si="16"/>
        <v>2025</v>
      </c>
      <c r="B210" s="193">
        <f t="shared" si="17"/>
        <v>4</v>
      </c>
      <c r="C210" s="1">
        <f>'Fl Keys- FR vs PR'!F168</f>
        <v>29.824473994547589</v>
      </c>
      <c r="D210" s="1">
        <f t="shared" si="18"/>
        <v>-45</v>
      </c>
      <c r="E210" s="164">
        <f>+'LEE County'!D185</f>
        <v>686.01683690339291</v>
      </c>
      <c r="F210" s="194">
        <f t="shared" si="13"/>
        <v>-0.73948675590640567</v>
      </c>
      <c r="G210" s="1">
        <v>0</v>
      </c>
      <c r="H210" s="41"/>
      <c r="I210" s="1"/>
      <c r="J210" s="1"/>
      <c r="K210" s="1"/>
      <c r="L210" s="1">
        <f t="shared" si="14"/>
        <v>670.10182414203405</v>
      </c>
      <c r="N210" s="1">
        <f t="shared" si="15"/>
        <v>641.01683690339291</v>
      </c>
    </row>
    <row r="211" spans="1:14" x14ac:dyDescent="0.2">
      <c r="A211" s="193">
        <f t="shared" si="16"/>
        <v>2025</v>
      </c>
      <c r="B211" s="193">
        <f t="shared" si="17"/>
        <v>5</v>
      </c>
      <c r="C211" s="1">
        <f>'Fl Keys- FR vs PR'!F169</f>
        <v>33.798529816518368</v>
      </c>
      <c r="D211" s="1">
        <f t="shared" si="18"/>
        <v>-45</v>
      </c>
      <c r="E211" s="164">
        <f>+'LEE County'!D186</f>
        <v>764.97759737628883</v>
      </c>
      <c r="F211" s="194">
        <f t="shared" si="13"/>
        <v>-0.78311067675493906</v>
      </c>
      <c r="G211" s="1">
        <v>0</v>
      </c>
      <c r="H211" s="41"/>
      <c r="I211" s="1"/>
      <c r="J211" s="1"/>
      <c r="K211" s="1"/>
      <c r="L211" s="1">
        <f t="shared" si="14"/>
        <v>752.99301651605219</v>
      </c>
      <c r="N211" s="1">
        <f t="shared" si="15"/>
        <v>719.97759737628883</v>
      </c>
    </row>
    <row r="212" spans="1:14" x14ac:dyDescent="0.2">
      <c r="A212" s="193">
        <f t="shared" si="16"/>
        <v>2025</v>
      </c>
      <c r="B212" s="193">
        <f t="shared" si="17"/>
        <v>6</v>
      </c>
      <c r="C212" s="1">
        <f>'Fl Keys- FR vs PR'!F170</f>
        <v>33.929877993655595</v>
      </c>
      <c r="D212" s="1">
        <f t="shared" si="18"/>
        <v>-45</v>
      </c>
      <c r="E212" s="164">
        <f>+'LEE County'!D187</f>
        <v>792.95337033424016</v>
      </c>
      <c r="F212" s="194">
        <f t="shared" si="13"/>
        <v>-0.64613850481711455</v>
      </c>
      <c r="G212" s="1">
        <v>0</v>
      </c>
      <c r="H212" s="41"/>
      <c r="I212" s="1"/>
      <c r="J212" s="1"/>
      <c r="K212" s="1"/>
      <c r="L212" s="1">
        <f t="shared" si="14"/>
        <v>781.23710982307864</v>
      </c>
      <c r="N212" s="1">
        <f t="shared" si="15"/>
        <v>747.95337033424016</v>
      </c>
    </row>
    <row r="213" spans="1:14" x14ac:dyDescent="0.2">
      <c r="A213" s="193">
        <f t="shared" si="16"/>
        <v>2025</v>
      </c>
      <c r="B213" s="193">
        <f t="shared" si="17"/>
        <v>7</v>
      </c>
      <c r="C213" s="1">
        <f>'Fl Keys- FR vs PR'!F171</f>
        <v>35</v>
      </c>
      <c r="D213" s="1">
        <f t="shared" si="18"/>
        <v>-45</v>
      </c>
      <c r="E213" s="164">
        <f>+'LEE County'!D188</f>
        <v>818.23946584569103</v>
      </c>
      <c r="F213" s="194">
        <f t="shared" si="13"/>
        <v>-0.59928851752094436</v>
      </c>
      <c r="G213" s="1">
        <v>0</v>
      </c>
      <c r="H213" s="41"/>
      <c r="I213" s="1"/>
      <c r="J213" s="1"/>
      <c r="K213" s="1"/>
      <c r="L213" s="1">
        <f t="shared" si="14"/>
        <v>807.64017732817013</v>
      </c>
      <c r="N213" s="1">
        <f t="shared" si="15"/>
        <v>773.23946584569103</v>
      </c>
    </row>
    <row r="214" spans="1:14" s="67" customFormat="1" x14ac:dyDescent="0.2">
      <c r="A214" s="64">
        <f t="shared" si="16"/>
        <v>2025</v>
      </c>
      <c r="B214" s="64">
        <f t="shared" si="17"/>
        <v>8</v>
      </c>
      <c r="C214" s="1">
        <f>'Fl Keys- FR vs PR'!F172</f>
        <v>34.898043438517689</v>
      </c>
      <c r="D214" s="1">
        <f t="shared" si="18"/>
        <v>-45</v>
      </c>
      <c r="E214" s="183">
        <f>+'LEE County'!D189</f>
        <v>820.32059680199666</v>
      </c>
      <c r="F214" s="194">
        <f t="shared" ref="F214:F277" si="19">F202</f>
        <v>-0.80065614331468005</v>
      </c>
      <c r="G214" s="1">
        <v>0</v>
      </c>
      <c r="H214" s="41"/>
      <c r="I214" s="66"/>
      <c r="J214" s="66"/>
      <c r="K214" s="66"/>
      <c r="L214" s="1">
        <f t="shared" si="14"/>
        <v>809.41798409719968</v>
      </c>
      <c r="N214" s="1">
        <f t="shared" si="15"/>
        <v>775.32059680199666</v>
      </c>
    </row>
    <row r="215" spans="1:14" x14ac:dyDescent="0.2">
      <c r="A215" s="193">
        <f t="shared" si="16"/>
        <v>2025</v>
      </c>
      <c r="B215" s="193">
        <f t="shared" si="17"/>
        <v>9</v>
      </c>
      <c r="C215" s="1">
        <f>'Fl Keys- FR vs PR'!F173</f>
        <v>32.3654424512969</v>
      </c>
      <c r="D215" s="1">
        <f t="shared" si="18"/>
        <v>-45</v>
      </c>
      <c r="E215" s="164">
        <f>+'LEE County'!D190</f>
        <v>794.90711563833645</v>
      </c>
      <c r="F215" s="194">
        <f t="shared" si="19"/>
        <v>-0.9105170500062737</v>
      </c>
      <c r="G215" s="1">
        <v>0</v>
      </c>
      <c r="H215" s="41"/>
      <c r="I215" s="1"/>
      <c r="J215" s="1"/>
      <c r="K215" s="1"/>
      <c r="L215" s="1">
        <f t="shared" si="14"/>
        <v>781.362041039627</v>
      </c>
      <c r="N215" s="1">
        <f t="shared" si="15"/>
        <v>749.90711563833645</v>
      </c>
    </row>
    <row r="216" spans="1:14" x14ac:dyDescent="0.2">
      <c r="A216" s="193">
        <f t="shared" si="16"/>
        <v>2025</v>
      </c>
      <c r="B216" s="193">
        <f t="shared" si="17"/>
        <v>10</v>
      </c>
      <c r="C216" s="1">
        <f>'Fl Keys- FR vs PR'!F174</f>
        <v>29.443437714083672</v>
      </c>
      <c r="D216" s="1">
        <f t="shared" si="18"/>
        <v>-45</v>
      </c>
      <c r="E216" s="164">
        <f>+'LEE County'!D191</f>
        <v>749.02911822270994</v>
      </c>
      <c r="F216" s="194">
        <f t="shared" si="19"/>
        <v>-0.86879275653923549</v>
      </c>
      <c r="G216" s="1">
        <v>0</v>
      </c>
      <c r="H216" s="41"/>
      <c r="I216" s="1"/>
      <c r="J216" s="1"/>
      <c r="K216" s="1"/>
      <c r="L216" s="1">
        <f t="shared" si="14"/>
        <v>732.6037631802543</v>
      </c>
      <c r="N216" s="1">
        <f t="shared" si="15"/>
        <v>704.02911822270994</v>
      </c>
    </row>
    <row r="217" spans="1:14" x14ac:dyDescent="0.2">
      <c r="A217" s="193">
        <f t="shared" si="16"/>
        <v>2025</v>
      </c>
      <c r="B217" s="193">
        <f t="shared" si="17"/>
        <v>11</v>
      </c>
      <c r="C217" s="1">
        <f>'Fl Keys- FR vs PR'!F175</f>
        <v>26.260529651780672</v>
      </c>
      <c r="D217" s="1">
        <f t="shared" si="18"/>
        <v>-45</v>
      </c>
      <c r="E217" s="164">
        <f>+'LEE County'!D192</f>
        <v>696.21017835347971</v>
      </c>
      <c r="F217" s="194">
        <f t="shared" si="19"/>
        <v>-1.1100000000000001</v>
      </c>
      <c r="G217" s="1">
        <v>0</v>
      </c>
      <c r="H217" s="41"/>
      <c r="I217" s="1"/>
      <c r="J217" s="1"/>
      <c r="K217" s="1"/>
      <c r="L217" s="1">
        <f t="shared" si="14"/>
        <v>676.36070800526034</v>
      </c>
      <c r="N217" s="1">
        <f t="shared" si="15"/>
        <v>651.21017835347971</v>
      </c>
    </row>
    <row r="218" spans="1:14" x14ac:dyDescent="0.2">
      <c r="A218" s="193">
        <f t="shared" si="16"/>
        <v>2025</v>
      </c>
      <c r="B218" s="193">
        <f t="shared" si="17"/>
        <v>12</v>
      </c>
      <c r="C218" s="1">
        <f>'Fl Keys- FR vs PR'!F176</f>
        <v>27.437881834856498</v>
      </c>
      <c r="D218" s="1">
        <f t="shared" si="18"/>
        <v>-45</v>
      </c>
      <c r="E218" s="164">
        <f>+'LEE County'!D193</f>
        <v>681.41476735292269</v>
      </c>
      <c r="F218" s="194">
        <f t="shared" si="19"/>
        <v>-0.66</v>
      </c>
      <c r="G218" s="1">
        <v>0</v>
      </c>
      <c r="H218" s="41"/>
      <c r="I218" s="1"/>
      <c r="J218" s="1"/>
      <c r="K218" s="1"/>
      <c r="L218" s="1">
        <f t="shared" si="14"/>
        <v>663.19264918777924</v>
      </c>
      <c r="M218" s="46"/>
      <c r="N218" s="1">
        <f t="shared" si="15"/>
        <v>636.41476735292269</v>
      </c>
    </row>
    <row r="219" spans="1:14" x14ac:dyDescent="0.2">
      <c r="A219" s="193">
        <f t="shared" si="16"/>
        <v>2026</v>
      </c>
      <c r="B219" s="193">
        <f t="shared" si="17"/>
        <v>1</v>
      </c>
      <c r="C219" s="1">
        <f>'Fl Keys- FR vs PR'!F177</f>
        <v>31.010086727948163</v>
      </c>
      <c r="D219" s="1">
        <f t="shared" si="18"/>
        <v>-45</v>
      </c>
      <c r="E219" s="164">
        <f>+'LEE County'!D194</f>
        <v>871.12026826285637</v>
      </c>
      <c r="F219" s="194">
        <f t="shared" si="19"/>
        <v>-0.77075993508158613</v>
      </c>
      <c r="G219" s="1">
        <v>0</v>
      </c>
      <c r="H219" s="41"/>
      <c r="I219" s="1"/>
      <c r="J219" s="1"/>
      <c r="K219" s="1"/>
      <c r="L219" s="1">
        <f t="shared" si="14"/>
        <v>856.35959505572293</v>
      </c>
      <c r="N219" s="1">
        <f t="shared" si="15"/>
        <v>826.12026826285637</v>
      </c>
    </row>
    <row r="220" spans="1:14" x14ac:dyDescent="0.2">
      <c r="A220" s="193">
        <f t="shared" si="16"/>
        <v>2026</v>
      </c>
      <c r="B220" s="193">
        <f t="shared" si="17"/>
        <v>2</v>
      </c>
      <c r="C220" s="1">
        <f>'Fl Keys- FR vs PR'!F178</f>
        <v>31.020480937046727</v>
      </c>
      <c r="D220" s="1">
        <f t="shared" si="18"/>
        <v>-45</v>
      </c>
      <c r="E220" s="164">
        <f>+'LEE County'!D195</f>
        <v>748.72877336930674</v>
      </c>
      <c r="F220" s="194">
        <f t="shared" si="19"/>
        <v>-0.57388367323850598</v>
      </c>
      <c r="G220" s="1">
        <v>0</v>
      </c>
      <c r="H220" s="41"/>
      <c r="I220" s="1"/>
      <c r="J220" s="1"/>
      <c r="K220" s="1"/>
      <c r="L220" s="1">
        <f t="shared" si="14"/>
        <v>734.17537063311499</v>
      </c>
      <c r="N220" s="1">
        <f t="shared" si="15"/>
        <v>703.72877336930674</v>
      </c>
    </row>
    <row r="221" spans="1:14" x14ac:dyDescent="0.2">
      <c r="A221" s="193">
        <f t="shared" si="16"/>
        <v>2026</v>
      </c>
      <c r="B221" s="193">
        <f t="shared" si="17"/>
        <v>3</v>
      </c>
      <c r="C221" s="1">
        <f>'Fl Keys- FR vs PR'!F179</f>
        <v>33.419769504052752</v>
      </c>
      <c r="D221" s="1">
        <f t="shared" si="18"/>
        <v>-45</v>
      </c>
      <c r="E221" s="164">
        <f>+'LEE County'!D196</f>
        <v>690.41789857391609</v>
      </c>
      <c r="F221" s="194">
        <f t="shared" si="19"/>
        <v>-0.83725887989483894</v>
      </c>
      <c r="G221" s="1">
        <v>0</v>
      </c>
      <c r="H221" s="41"/>
      <c r="I221" s="1"/>
      <c r="J221" s="1"/>
      <c r="K221" s="1"/>
      <c r="L221" s="1">
        <f t="shared" si="14"/>
        <v>678.00040919807395</v>
      </c>
      <c r="N221" s="1">
        <f t="shared" si="15"/>
        <v>645.41789857391609</v>
      </c>
    </row>
    <row r="222" spans="1:14" x14ac:dyDescent="0.2">
      <c r="A222" s="193">
        <f t="shared" si="16"/>
        <v>2026</v>
      </c>
      <c r="B222" s="193">
        <f t="shared" si="17"/>
        <v>4</v>
      </c>
      <c r="C222" s="1">
        <f>'Fl Keys- FR vs PR'!F180</f>
        <v>29.824473994547589</v>
      </c>
      <c r="D222" s="1">
        <f t="shared" si="18"/>
        <v>-45</v>
      </c>
      <c r="E222" s="164">
        <f>+'LEE County'!D197</f>
        <v>693.86044532790754</v>
      </c>
      <c r="F222" s="194">
        <f t="shared" si="19"/>
        <v>-0.73948675590640567</v>
      </c>
      <c r="G222" s="1">
        <v>0</v>
      </c>
      <c r="H222" s="41"/>
      <c r="I222" s="1"/>
      <c r="J222" s="1"/>
      <c r="K222" s="1"/>
      <c r="L222" s="1">
        <f t="shared" si="14"/>
        <v>677.94543256654867</v>
      </c>
      <c r="N222" s="1">
        <f t="shared" si="15"/>
        <v>648.86044532790754</v>
      </c>
    </row>
    <row r="223" spans="1:14" x14ac:dyDescent="0.2">
      <c r="A223" s="193">
        <f t="shared" si="16"/>
        <v>2026</v>
      </c>
      <c r="B223" s="193">
        <f t="shared" si="17"/>
        <v>5</v>
      </c>
      <c r="C223" s="1">
        <f>'Fl Keys- FR vs PR'!F181</f>
        <v>33.798529816518368</v>
      </c>
      <c r="D223" s="1">
        <f t="shared" si="18"/>
        <v>-45</v>
      </c>
      <c r="E223" s="164">
        <f>+'LEE County'!D198</f>
        <v>773.03365182563039</v>
      </c>
      <c r="F223" s="194">
        <f t="shared" si="19"/>
        <v>-0.78311067675493906</v>
      </c>
      <c r="G223" s="1">
        <v>0</v>
      </c>
      <c r="H223" s="41"/>
      <c r="I223" s="1"/>
      <c r="J223" s="1"/>
      <c r="K223" s="1"/>
      <c r="L223" s="1">
        <f t="shared" si="14"/>
        <v>761.04907096539375</v>
      </c>
      <c r="N223" s="1">
        <f t="shared" si="15"/>
        <v>728.03365182563039</v>
      </c>
    </row>
    <row r="224" spans="1:14" x14ac:dyDescent="0.2">
      <c r="A224" s="193">
        <f t="shared" si="16"/>
        <v>2026</v>
      </c>
      <c r="B224" s="193">
        <f t="shared" si="17"/>
        <v>6</v>
      </c>
      <c r="C224" s="1">
        <f>'Fl Keys- FR vs PR'!F182</f>
        <v>33.929877993655595</v>
      </c>
      <c r="D224" s="1">
        <f t="shared" si="18"/>
        <v>-45</v>
      </c>
      <c r="E224" s="164">
        <f>+'LEE County'!D199</f>
        <v>801.14264104729466</v>
      </c>
      <c r="F224" s="194">
        <f t="shared" si="19"/>
        <v>-0.64613850481711455</v>
      </c>
      <c r="G224" s="1">
        <v>0</v>
      </c>
      <c r="H224" s="41"/>
      <c r="I224" s="1"/>
      <c r="J224" s="1"/>
      <c r="K224" s="1"/>
      <c r="L224" s="1">
        <f t="shared" si="14"/>
        <v>789.42638053613314</v>
      </c>
      <c r="N224" s="1">
        <f t="shared" si="15"/>
        <v>756.14264104729466</v>
      </c>
    </row>
    <row r="225" spans="1:14" x14ac:dyDescent="0.2">
      <c r="A225" s="193">
        <f t="shared" si="16"/>
        <v>2026</v>
      </c>
      <c r="B225" s="193">
        <f t="shared" si="17"/>
        <v>7</v>
      </c>
      <c r="C225" s="1">
        <f>'Fl Keys- FR vs PR'!F183</f>
        <v>35</v>
      </c>
      <c r="D225" s="1">
        <f t="shared" si="18"/>
        <v>-45</v>
      </c>
      <c r="E225" s="164">
        <f>+'LEE County'!D200</f>
        <v>826.47706179566057</v>
      </c>
      <c r="F225" s="194">
        <f t="shared" si="19"/>
        <v>-0.59928851752094436</v>
      </c>
      <c r="G225" s="1">
        <v>0</v>
      </c>
      <c r="H225" s="41"/>
      <c r="I225" s="1"/>
      <c r="J225" s="1"/>
      <c r="K225" s="1"/>
      <c r="L225" s="1">
        <f t="shared" si="14"/>
        <v>815.87777327813967</v>
      </c>
      <c r="N225" s="1">
        <f t="shared" si="15"/>
        <v>781.47706179566057</v>
      </c>
    </row>
    <row r="226" spans="1:14" s="67" customFormat="1" x14ac:dyDescent="0.2">
      <c r="A226" s="64">
        <f t="shared" si="16"/>
        <v>2026</v>
      </c>
      <c r="B226" s="64">
        <f t="shared" si="17"/>
        <v>8</v>
      </c>
      <c r="C226" s="1">
        <f>'Fl Keys- FR vs PR'!F184</f>
        <v>34.898043438517689</v>
      </c>
      <c r="D226" s="1">
        <f t="shared" si="18"/>
        <v>-45</v>
      </c>
      <c r="E226" s="183">
        <f>+'LEE County'!D201</f>
        <v>828.53088564802522</v>
      </c>
      <c r="F226" s="194">
        <f t="shared" si="19"/>
        <v>-0.80065614331468005</v>
      </c>
      <c r="G226" s="1">
        <v>0</v>
      </c>
      <c r="H226" s="41"/>
      <c r="I226" s="66"/>
      <c r="J226" s="66"/>
      <c r="K226" s="66"/>
      <c r="L226" s="1">
        <f t="shared" si="14"/>
        <v>817.62827294322824</v>
      </c>
      <c r="N226" s="1">
        <f t="shared" si="15"/>
        <v>783.53088564802522</v>
      </c>
    </row>
    <row r="227" spans="1:14" x14ac:dyDescent="0.2">
      <c r="A227" s="193">
        <f t="shared" si="16"/>
        <v>2026</v>
      </c>
      <c r="B227" s="193">
        <f t="shared" si="17"/>
        <v>9</v>
      </c>
      <c r="C227" s="1">
        <f>'Fl Keys- FR vs PR'!F185</f>
        <v>32.3654424512969</v>
      </c>
      <c r="D227" s="1">
        <f t="shared" si="18"/>
        <v>-45</v>
      </c>
      <c r="E227" s="164">
        <f>+'LEE County'!D202</f>
        <v>803.24007654576758</v>
      </c>
      <c r="F227" s="194">
        <f t="shared" si="19"/>
        <v>-0.9105170500062737</v>
      </c>
      <c r="G227" s="1">
        <v>0</v>
      </c>
      <c r="H227" s="41"/>
      <c r="I227" s="1"/>
      <c r="J227" s="1"/>
      <c r="K227" s="1"/>
      <c r="L227" s="1">
        <f t="shared" si="14"/>
        <v>789.69500194705813</v>
      </c>
      <c r="N227" s="1">
        <f t="shared" si="15"/>
        <v>758.24007654576758</v>
      </c>
    </row>
    <row r="228" spans="1:14" x14ac:dyDescent="0.2">
      <c r="A228" s="193">
        <f t="shared" si="16"/>
        <v>2026</v>
      </c>
      <c r="B228" s="193">
        <f t="shared" si="17"/>
        <v>10</v>
      </c>
      <c r="C228" s="1">
        <f>'Fl Keys- FR vs PR'!F186</f>
        <v>29.443437714083672</v>
      </c>
      <c r="D228" s="1">
        <f t="shared" si="18"/>
        <v>-45</v>
      </c>
      <c r="E228" s="164">
        <f>+'LEE County'!D203</f>
        <v>757.60086393115694</v>
      </c>
      <c r="F228" s="194">
        <f t="shared" si="19"/>
        <v>-0.86879275653923549</v>
      </c>
      <c r="G228" s="1">
        <v>0</v>
      </c>
      <c r="H228" s="41"/>
      <c r="I228" s="1"/>
      <c r="J228" s="1"/>
      <c r="K228" s="1"/>
      <c r="L228" s="1">
        <f t="shared" si="14"/>
        <v>741.1755088887013</v>
      </c>
      <c r="N228" s="1">
        <f t="shared" si="15"/>
        <v>712.60086393115694</v>
      </c>
    </row>
    <row r="229" spans="1:14" x14ac:dyDescent="0.2">
      <c r="A229" s="193">
        <f t="shared" si="16"/>
        <v>2026</v>
      </c>
      <c r="B229" s="193">
        <f t="shared" si="17"/>
        <v>11</v>
      </c>
      <c r="C229" s="1">
        <f>'Fl Keys- FR vs PR'!F187</f>
        <v>26.260529651780672</v>
      </c>
      <c r="D229" s="1">
        <f t="shared" si="18"/>
        <v>-45</v>
      </c>
      <c r="E229" s="164">
        <f>+'LEE County'!D204</f>
        <v>705.36061352550496</v>
      </c>
      <c r="F229" s="194">
        <f t="shared" si="19"/>
        <v>-1.1100000000000001</v>
      </c>
      <c r="G229" s="1">
        <v>0</v>
      </c>
      <c r="H229" s="41"/>
      <c r="I229" s="1"/>
      <c r="J229" s="1"/>
      <c r="K229" s="1"/>
      <c r="L229" s="1">
        <f t="shared" si="14"/>
        <v>685.51114317728559</v>
      </c>
      <c r="N229" s="1">
        <f t="shared" si="15"/>
        <v>660.36061352550496</v>
      </c>
    </row>
    <row r="230" spans="1:14" x14ac:dyDescent="0.2">
      <c r="A230" s="193">
        <f t="shared" si="16"/>
        <v>2026</v>
      </c>
      <c r="B230" s="193">
        <f t="shared" si="17"/>
        <v>12</v>
      </c>
      <c r="C230" s="1">
        <f>'Fl Keys- FR vs PR'!F188</f>
        <v>27.437881834856483</v>
      </c>
      <c r="D230" s="1">
        <f t="shared" si="18"/>
        <v>-45</v>
      </c>
      <c r="E230" s="164">
        <f>+'LEE County'!D205</f>
        <v>690.63016046632663</v>
      </c>
      <c r="F230" s="194">
        <f t="shared" si="19"/>
        <v>-0.66</v>
      </c>
      <c r="G230" s="1">
        <v>0</v>
      </c>
      <c r="H230" s="41"/>
      <c r="I230" s="1"/>
      <c r="J230" s="1"/>
      <c r="K230" s="1"/>
      <c r="L230" s="1">
        <f t="shared" si="14"/>
        <v>672.40804230118317</v>
      </c>
      <c r="M230" s="46"/>
      <c r="N230" s="1">
        <f t="shared" si="15"/>
        <v>645.63016046632663</v>
      </c>
    </row>
    <row r="231" spans="1:14" x14ac:dyDescent="0.2">
      <c r="A231" s="193">
        <f t="shared" si="16"/>
        <v>2027</v>
      </c>
      <c r="B231" s="193">
        <f t="shared" si="17"/>
        <v>1</v>
      </c>
      <c r="C231" s="1">
        <f>'Fl Keys- FR vs PR'!F189</f>
        <v>31.010086727948163</v>
      </c>
      <c r="D231" s="1">
        <f t="shared" si="18"/>
        <v>-45</v>
      </c>
      <c r="E231" s="164">
        <f>+'LEE County'!D206</f>
        <v>880.57924159652305</v>
      </c>
      <c r="F231" s="194">
        <f t="shared" si="19"/>
        <v>-0.77075993508158613</v>
      </c>
      <c r="G231" s="1">
        <v>0</v>
      </c>
      <c r="H231" s="41"/>
      <c r="I231" s="1"/>
      <c r="J231" s="1"/>
      <c r="K231" s="1"/>
      <c r="L231" s="1">
        <f t="shared" si="14"/>
        <v>865.81856838938961</v>
      </c>
      <c r="N231" s="1">
        <f t="shared" si="15"/>
        <v>835.57924159652305</v>
      </c>
    </row>
    <row r="232" spans="1:14" x14ac:dyDescent="0.2">
      <c r="A232" s="193">
        <f t="shared" si="16"/>
        <v>2027</v>
      </c>
      <c r="B232" s="193">
        <f t="shared" si="17"/>
        <v>2</v>
      </c>
      <c r="C232" s="1">
        <f>'Fl Keys- FR vs PR'!F190</f>
        <v>31.020480937046727</v>
      </c>
      <c r="D232" s="1">
        <f t="shared" si="18"/>
        <v>-45</v>
      </c>
      <c r="E232" s="164">
        <f>+'LEE County'!D207</f>
        <v>757.85884465887352</v>
      </c>
      <c r="F232" s="194">
        <f t="shared" si="19"/>
        <v>-0.57388367323850598</v>
      </c>
      <c r="G232" s="1">
        <v>0</v>
      </c>
      <c r="H232" s="41"/>
      <c r="I232" s="1"/>
      <c r="J232" s="1"/>
      <c r="K232" s="1"/>
      <c r="L232" s="1">
        <f t="shared" si="14"/>
        <v>743.30544192268178</v>
      </c>
      <c r="N232" s="1">
        <f t="shared" si="15"/>
        <v>712.85884465887352</v>
      </c>
    </row>
    <row r="233" spans="1:14" x14ac:dyDescent="0.2">
      <c r="A233" s="193">
        <f t="shared" si="16"/>
        <v>2027</v>
      </c>
      <c r="B233" s="193">
        <f t="shared" si="17"/>
        <v>3</v>
      </c>
      <c r="C233" s="1">
        <f>'Fl Keys- FR vs PR'!F191</f>
        <v>33.419769504052752</v>
      </c>
      <c r="D233" s="1">
        <f t="shared" si="18"/>
        <v>-45</v>
      </c>
      <c r="E233" s="164">
        <f>+'LEE County'!D208</f>
        <v>699.97689189810512</v>
      </c>
      <c r="F233" s="194">
        <f t="shared" si="19"/>
        <v>-0.83725887989483894</v>
      </c>
      <c r="G233" s="1">
        <v>0</v>
      </c>
      <c r="H233" s="41"/>
      <c r="I233" s="1"/>
      <c r="J233" s="1"/>
      <c r="K233" s="1"/>
      <c r="L233" s="1">
        <f t="shared" si="14"/>
        <v>687.55940252226299</v>
      </c>
      <c r="N233" s="1">
        <f t="shared" si="15"/>
        <v>654.97689189810512</v>
      </c>
    </row>
    <row r="234" spans="1:14" x14ac:dyDescent="0.2">
      <c r="A234" s="193">
        <f t="shared" si="16"/>
        <v>2027</v>
      </c>
      <c r="B234" s="193">
        <f t="shared" si="17"/>
        <v>4</v>
      </c>
      <c r="C234" s="1">
        <f>'Fl Keys- FR vs PR'!F192</f>
        <v>29.824473994547589</v>
      </c>
      <c r="D234" s="1">
        <f t="shared" si="18"/>
        <v>-45</v>
      </c>
      <c r="E234" s="164">
        <f>+'LEE County'!D209</f>
        <v>703.05563045342103</v>
      </c>
      <c r="F234" s="194">
        <f t="shared" si="19"/>
        <v>-0.73948675590640567</v>
      </c>
      <c r="G234" s="1">
        <v>0</v>
      </c>
      <c r="H234" s="41"/>
      <c r="I234" s="1"/>
      <c r="J234" s="1"/>
      <c r="K234" s="1"/>
      <c r="L234" s="1">
        <f t="shared" si="14"/>
        <v>687.14061769206216</v>
      </c>
      <c r="N234" s="1">
        <f t="shared" si="15"/>
        <v>658.05563045342103</v>
      </c>
    </row>
    <row r="235" spans="1:14" x14ac:dyDescent="0.2">
      <c r="A235" s="193">
        <f t="shared" si="16"/>
        <v>2027</v>
      </c>
      <c r="B235" s="193">
        <f t="shared" si="17"/>
        <v>5</v>
      </c>
      <c r="C235" s="1">
        <f>'Fl Keys- FR vs PR'!F193</f>
        <v>33.798529816518368</v>
      </c>
      <c r="D235" s="1">
        <f t="shared" si="18"/>
        <v>-45</v>
      </c>
      <c r="E235" s="164">
        <f>+'LEE County'!D210</f>
        <v>782.04535014142823</v>
      </c>
      <c r="F235" s="194">
        <f t="shared" si="19"/>
        <v>-0.78311067675493906</v>
      </c>
      <c r="G235" s="1">
        <v>0</v>
      </c>
      <c r="H235" s="41"/>
      <c r="I235" s="1"/>
      <c r="J235" s="1"/>
      <c r="K235" s="1"/>
      <c r="L235" s="1">
        <f t="shared" si="14"/>
        <v>770.0607692811916</v>
      </c>
      <c r="N235" s="1">
        <f t="shared" si="15"/>
        <v>737.04535014142823</v>
      </c>
    </row>
    <row r="236" spans="1:14" x14ac:dyDescent="0.2">
      <c r="A236" s="193">
        <f t="shared" si="16"/>
        <v>2027</v>
      </c>
      <c r="B236" s="193">
        <f t="shared" si="17"/>
        <v>6</v>
      </c>
      <c r="C236" s="1">
        <f>'Fl Keys- FR vs PR'!F194</f>
        <v>33.929877993655595</v>
      </c>
      <c r="D236" s="1">
        <f t="shared" si="18"/>
        <v>-45</v>
      </c>
      <c r="E236" s="164">
        <f>+'LEE County'!D211</f>
        <v>809.99719797598243</v>
      </c>
      <c r="F236" s="194">
        <f t="shared" si="19"/>
        <v>-0.64613850481711455</v>
      </c>
      <c r="G236" s="1">
        <v>0</v>
      </c>
      <c r="H236" s="41"/>
      <c r="I236" s="1"/>
      <c r="J236" s="1"/>
      <c r="K236" s="1"/>
      <c r="L236" s="1">
        <f t="shared" si="14"/>
        <v>798.28093746482091</v>
      </c>
      <c r="N236" s="1">
        <f t="shared" si="15"/>
        <v>764.99719797598243</v>
      </c>
    </row>
    <row r="237" spans="1:14" x14ac:dyDescent="0.2">
      <c r="A237" s="193">
        <f t="shared" si="16"/>
        <v>2027</v>
      </c>
      <c r="B237" s="193">
        <f t="shared" si="17"/>
        <v>7</v>
      </c>
      <c r="C237" s="1">
        <f>'Fl Keys- FR vs PR'!F195</f>
        <v>35</v>
      </c>
      <c r="D237" s="1">
        <f t="shared" si="18"/>
        <v>-45</v>
      </c>
      <c r="E237" s="164">
        <f>+'LEE County'!D212</f>
        <v>835.1851211234266</v>
      </c>
      <c r="F237" s="194">
        <f t="shared" si="19"/>
        <v>-0.59928851752094436</v>
      </c>
      <c r="G237" s="1">
        <v>0</v>
      </c>
      <c r="H237" s="41"/>
      <c r="I237" s="1"/>
      <c r="J237" s="1"/>
      <c r="K237" s="1"/>
      <c r="L237" s="1">
        <f t="shared" si="14"/>
        <v>824.58583260590569</v>
      </c>
      <c r="N237" s="1">
        <f t="shared" si="15"/>
        <v>790.1851211234266</v>
      </c>
    </row>
    <row r="238" spans="1:14" s="67" customFormat="1" x14ac:dyDescent="0.2">
      <c r="A238" s="64">
        <f t="shared" si="16"/>
        <v>2027</v>
      </c>
      <c r="B238" s="64">
        <f t="shared" si="17"/>
        <v>8</v>
      </c>
      <c r="C238" s="1">
        <f>'Fl Keys- FR vs PR'!F196</f>
        <v>34.898043438517689</v>
      </c>
      <c r="D238" s="1">
        <f t="shared" si="18"/>
        <v>-45</v>
      </c>
      <c r="E238" s="183">
        <f>+'LEE County'!D213</f>
        <v>837.04038879145151</v>
      </c>
      <c r="F238" s="194">
        <f t="shared" si="19"/>
        <v>-0.80065614331468005</v>
      </c>
      <c r="G238" s="1">
        <v>0</v>
      </c>
      <c r="H238" s="41"/>
      <c r="I238" s="66"/>
      <c r="J238" s="66"/>
      <c r="K238" s="66"/>
      <c r="L238" s="1">
        <f t="shared" si="14"/>
        <v>826.13777608665453</v>
      </c>
      <c r="N238" s="1">
        <f t="shared" si="15"/>
        <v>792.04038879145151</v>
      </c>
    </row>
    <row r="239" spans="1:14" x14ac:dyDescent="0.2">
      <c r="A239" s="193">
        <f t="shared" si="16"/>
        <v>2027</v>
      </c>
      <c r="B239" s="193">
        <f t="shared" si="17"/>
        <v>9</v>
      </c>
      <c r="C239" s="1">
        <f>'Fl Keys- FR vs PR'!F197</f>
        <v>32.3654424512969</v>
      </c>
      <c r="D239" s="1">
        <f t="shared" si="18"/>
        <v>-45</v>
      </c>
      <c r="E239" s="164">
        <f>+'LEE County'!D214</f>
        <v>811.63830294105128</v>
      </c>
      <c r="F239" s="194">
        <f t="shared" si="19"/>
        <v>-0.9105170500062737</v>
      </c>
      <c r="G239" s="1">
        <v>0</v>
      </c>
      <c r="H239" s="41"/>
      <c r="I239" s="1"/>
      <c r="J239" s="1"/>
      <c r="K239" s="1"/>
      <c r="L239" s="1">
        <f t="shared" si="14"/>
        <v>798.09322834234183</v>
      </c>
      <c r="N239" s="1">
        <f t="shared" si="15"/>
        <v>766.63830294105128</v>
      </c>
    </row>
    <row r="240" spans="1:14" x14ac:dyDescent="0.2">
      <c r="A240" s="193">
        <f t="shared" si="16"/>
        <v>2027</v>
      </c>
      <c r="B240" s="193">
        <f t="shared" si="17"/>
        <v>10</v>
      </c>
      <c r="C240" s="1">
        <f>'Fl Keys- FR vs PR'!F198</f>
        <v>29.443437714083672</v>
      </c>
      <c r="D240" s="1">
        <f t="shared" si="18"/>
        <v>-45</v>
      </c>
      <c r="E240" s="164">
        <f>+'LEE County'!D215</f>
        <v>765.83525288392275</v>
      </c>
      <c r="F240" s="194">
        <f t="shared" si="19"/>
        <v>-0.86879275653923549</v>
      </c>
      <c r="G240" s="1">
        <v>0</v>
      </c>
      <c r="H240" s="41"/>
      <c r="I240" s="1"/>
      <c r="J240" s="1"/>
      <c r="K240" s="1"/>
      <c r="L240" s="1">
        <f t="shared" si="14"/>
        <v>749.40989784146711</v>
      </c>
      <c r="N240" s="1">
        <f t="shared" si="15"/>
        <v>720.83525288392275</v>
      </c>
    </row>
    <row r="241" spans="1:14" x14ac:dyDescent="0.2">
      <c r="A241" s="193">
        <f t="shared" si="16"/>
        <v>2027</v>
      </c>
      <c r="B241" s="193">
        <f t="shared" si="17"/>
        <v>11</v>
      </c>
      <c r="C241" s="1">
        <f>'Fl Keys- FR vs PR'!F199</f>
        <v>26.260529651780672</v>
      </c>
      <c r="D241" s="1">
        <f t="shared" si="18"/>
        <v>-45</v>
      </c>
      <c r="E241" s="164">
        <f>+'LEE County'!D216</f>
        <v>713.50559662305807</v>
      </c>
      <c r="F241" s="194">
        <f t="shared" si="19"/>
        <v>-1.1100000000000001</v>
      </c>
      <c r="G241" s="1">
        <v>0</v>
      </c>
      <c r="H241" s="41"/>
      <c r="I241" s="1"/>
      <c r="J241" s="1"/>
      <c r="K241" s="1"/>
      <c r="L241" s="1">
        <f t="shared" si="14"/>
        <v>693.6561262748387</v>
      </c>
      <c r="N241" s="1">
        <f t="shared" si="15"/>
        <v>668.50559662305807</v>
      </c>
    </row>
    <row r="242" spans="1:14" x14ac:dyDescent="0.2">
      <c r="A242" s="193">
        <f t="shared" si="16"/>
        <v>2027</v>
      </c>
      <c r="B242" s="193">
        <f t="shared" si="17"/>
        <v>12</v>
      </c>
      <c r="C242" s="1">
        <f>'Fl Keys- FR vs PR'!F200</f>
        <v>27.437881834856498</v>
      </c>
      <c r="D242" s="1">
        <f t="shared" si="18"/>
        <v>-45</v>
      </c>
      <c r="E242" s="164">
        <f>+'LEE County'!D217</f>
        <v>698.23497370681559</v>
      </c>
      <c r="F242" s="194">
        <f t="shared" si="19"/>
        <v>-0.66</v>
      </c>
      <c r="G242" s="1">
        <v>0</v>
      </c>
      <c r="H242" s="41"/>
      <c r="I242" s="1"/>
      <c r="J242" s="1"/>
      <c r="K242" s="1"/>
      <c r="L242" s="1">
        <f t="shared" si="14"/>
        <v>680.01285554167214</v>
      </c>
      <c r="M242" s="46"/>
      <c r="N242" s="1">
        <f t="shared" si="15"/>
        <v>653.23497370681559</v>
      </c>
    </row>
    <row r="243" spans="1:14" x14ac:dyDescent="0.2">
      <c r="A243" s="193">
        <f t="shared" si="16"/>
        <v>2028</v>
      </c>
      <c r="B243" s="193">
        <f t="shared" si="17"/>
        <v>1</v>
      </c>
      <c r="C243" s="1">
        <f>'Fl Keys- FR vs PR'!F201</f>
        <v>31.010086727948163</v>
      </c>
      <c r="D243" s="1">
        <f t="shared" si="18"/>
        <v>-45</v>
      </c>
      <c r="E243" s="164">
        <f>+'LEE County'!D218</f>
        <v>888.00756475918297</v>
      </c>
      <c r="F243" s="194">
        <f t="shared" si="19"/>
        <v>-0.77075993508158613</v>
      </c>
      <c r="G243" s="1">
        <v>0</v>
      </c>
      <c r="H243" s="41"/>
      <c r="I243" s="1"/>
      <c r="J243" s="1"/>
      <c r="K243" s="1"/>
      <c r="L243" s="1">
        <f t="shared" si="14"/>
        <v>873.24689155204953</v>
      </c>
      <c r="N243" s="1">
        <f t="shared" si="15"/>
        <v>843.00756475918297</v>
      </c>
    </row>
    <row r="244" spans="1:14" x14ac:dyDescent="0.2">
      <c r="A244" s="193">
        <f t="shared" si="16"/>
        <v>2028</v>
      </c>
      <c r="B244" s="193">
        <f t="shared" si="17"/>
        <v>2</v>
      </c>
      <c r="C244" s="1">
        <f>'Fl Keys- FR vs PR'!F202</f>
        <v>31.020480937046727</v>
      </c>
      <c r="D244" s="1">
        <f t="shared" si="18"/>
        <v>-45</v>
      </c>
      <c r="E244" s="164">
        <f>+'LEE County'!D219</f>
        <v>765.41861430870199</v>
      </c>
      <c r="F244" s="194">
        <f t="shared" si="19"/>
        <v>-0.57388367323850598</v>
      </c>
      <c r="G244" s="1">
        <v>0</v>
      </c>
      <c r="H244" s="41"/>
      <c r="I244" s="1"/>
      <c r="J244" s="1"/>
      <c r="K244" s="1"/>
      <c r="L244" s="1">
        <f t="shared" si="14"/>
        <v>750.86521157251025</v>
      </c>
      <c r="N244" s="1">
        <f t="shared" si="15"/>
        <v>720.41861430870199</v>
      </c>
    </row>
    <row r="245" spans="1:14" x14ac:dyDescent="0.2">
      <c r="A245" s="193">
        <f t="shared" si="16"/>
        <v>2028</v>
      </c>
      <c r="B245" s="193">
        <f t="shared" si="17"/>
        <v>3</v>
      </c>
      <c r="C245" s="1">
        <f>'Fl Keys- FR vs PR'!F203</f>
        <v>33.419769504052752</v>
      </c>
      <c r="D245" s="1">
        <f t="shared" si="18"/>
        <v>-45</v>
      </c>
      <c r="E245" s="164">
        <f>+'LEE County'!D220</f>
        <v>707.67777778300638</v>
      </c>
      <c r="F245" s="194">
        <f t="shared" si="19"/>
        <v>-0.83725887989483894</v>
      </c>
      <c r="G245" s="1">
        <v>0</v>
      </c>
      <c r="H245" s="41"/>
      <c r="I245" s="1"/>
      <c r="J245" s="1"/>
      <c r="K245" s="1"/>
      <c r="L245" s="1">
        <f t="shared" si="14"/>
        <v>695.26028840716424</v>
      </c>
      <c r="N245" s="1">
        <f t="shared" si="15"/>
        <v>662.67777778300638</v>
      </c>
    </row>
    <row r="246" spans="1:14" x14ac:dyDescent="0.2">
      <c r="A246" s="193">
        <f t="shared" si="16"/>
        <v>2028</v>
      </c>
      <c r="B246" s="193">
        <f t="shared" si="17"/>
        <v>4</v>
      </c>
      <c r="C246" s="1">
        <f>'Fl Keys- FR vs PR'!F204</f>
        <v>29.824473994547589</v>
      </c>
      <c r="D246" s="1">
        <f t="shared" si="18"/>
        <v>-45</v>
      </c>
      <c r="E246" s="164">
        <f>+'LEE County'!D221</f>
        <v>710.74497807196326</v>
      </c>
      <c r="F246" s="194">
        <f t="shared" si="19"/>
        <v>-0.73948675590640567</v>
      </c>
      <c r="G246" s="1">
        <v>0</v>
      </c>
      <c r="H246" s="41"/>
      <c r="I246" s="1"/>
      <c r="J246" s="1"/>
      <c r="K246" s="1"/>
      <c r="L246" s="1">
        <f t="shared" si="14"/>
        <v>694.82996531060439</v>
      </c>
      <c r="N246" s="1">
        <f t="shared" si="15"/>
        <v>665.74497807196326</v>
      </c>
    </row>
    <row r="247" spans="1:14" x14ac:dyDescent="0.2">
      <c r="A247" s="193">
        <f t="shared" si="16"/>
        <v>2028</v>
      </c>
      <c r="B247" s="193">
        <f t="shared" si="17"/>
        <v>5</v>
      </c>
      <c r="C247" s="1">
        <f>'Fl Keys- FR vs PR'!F205</f>
        <v>33.798529816518368</v>
      </c>
      <c r="D247" s="1">
        <f t="shared" si="18"/>
        <v>-45</v>
      </c>
      <c r="E247" s="164">
        <f>+'LEE County'!D222</f>
        <v>789.79255718096749</v>
      </c>
      <c r="F247" s="194">
        <f t="shared" si="19"/>
        <v>-0.78311067675493906</v>
      </c>
      <c r="G247" s="1">
        <v>0</v>
      </c>
      <c r="H247" s="41"/>
      <c r="I247" s="1"/>
      <c r="J247" s="1"/>
      <c r="K247" s="1"/>
      <c r="L247" s="1">
        <f t="shared" si="14"/>
        <v>777.80797632073086</v>
      </c>
      <c r="N247" s="1">
        <f t="shared" si="15"/>
        <v>744.79255718096749</v>
      </c>
    </row>
    <row r="248" spans="1:14" x14ac:dyDescent="0.2">
      <c r="A248" s="193">
        <f t="shared" si="16"/>
        <v>2028</v>
      </c>
      <c r="B248" s="193">
        <f t="shared" si="17"/>
        <v>6</v>
      </c>
      <c r="C248" s="1">
        <f>'Fl Keys- FR vs PR'!F206</f>
        <v>33.929877993655595</v>
      </c>
      <c r="D248" s="1">
        <f t="shared" si="18"/>
        <v>-45</v>
      </c>
      <c r="E248" s="164">
        <f>+'LEE County'!D223</f>
        <v>817.75928105826063</v>
      </c>
      <c r="F248" s="194">
        <f t="shared" si="19"/>
        <v>-0.64613850481711455</v>
      </c>
      <c r="G248" s="1">
        <v>0</v>
      </c>
      <c r="H248" s="41"/>
      <c r="I248" s="1"/>
      <c r="J248" s="1"/>
      <c r="K248" s="1"/>
      <c r="L248" s="1">
        <f t="shared" si="14"/>
        <v>806.0430205470991</v>
      </c>
      <c r="N248" s="1">
        <f t="shared" si="15"/>
        <v>772.75928105826063</v>
      </c>
    </row>
    <row r="249" spans="1:14" x14ac:dyDescent="0.2">
      <c r="A249" s="193">
        <f t="shared" si="16"/>
        <v>2028</v>
      </c>
      <c r="B249" s="193">
        <f t="shared" si="17"/>
        <v>7</v>
      </c>
      <c r="C249" s="1">
        <f>'Fl Keys- FR vs PR'!F207</f>
        <v>35</v>
      </c>
      <c r="D249" s="1">
        <f t="shared" si="18"/>
        <v>-45</v>
      </c>
      <c r="E249" s="164">
        <f>+'LEE County'!D224</f>
        <v>842.95293565369536</v>
      </c>
      <c r="F249" s="194">
        <f t="shared" si="19"/>
        <v>-0.59928851752094436</v>
      </c>
      <c r="G249" s="1">
        <v>0</v>
      </c>
      <c r="H249" s="41"/>
      <c r="I249" s="1"/>
      <c r="J249" s="1"/>
      <c r="K249" s="1"/>
      <c r="L249" s="1">
        <f t="shared" si="14"/>
        <v>832.35364713617446</v>
      </c>
      <c r="N249" s="1">
        <f t="shared" si="15"/>
        <v>797.95293565369536</v>
      </c>
    </row>
    <row r="250" spans="1:14" s="67" customFormat="1" x14ac:dyDescent="0.2">
      <c r="A250" s="64">
        <f t="shared" si="16"/>
        <v>2028</v>
      </c>
      <c r="B250" s="64">
        <f t="shared" si="17"/>
        <v>8</v>
      </c>
      <c r="C250" s="1">
        <f>'Fl Keys- FR vs PR'!F208</f>
        <v>34.898043438517675</v>
      </c>
      <c r="D250" s="1">
        <f t="shared" si="18"/>
        <v>-45</v>
      </c>
      <c r="E250" s="183">
        <f>+'LEE County'!D225</f>
        <v>844.81855360525719</v>
      </c>
      <c r="F250" s="194">
        <f t="shared" si="19"/>
        <v>-0.80065614331468005</v>
      </c>
      <c r="G250" s="1">
        <v>0</v>
      </c>
      <c r="H250" s="41"/>
      <c r="I250" s="66"/>
      <c r="J250" s="66"/>
      <c r="K250" s="66"/>
      <c r="L250" s="1">
        <f t="shared" si="14"/>
        <v>833.91594090046021</v>
      </c>
      <c r="N250" s="1">
        <f t="shared" si="15"/>
        <v>799.81855360525719</v>
      </c>
    </row>
    <row r="251" spans="1:14" x14ac:dyDescent="0.2">
      <c r="A251" s="193">
        <f t="shared" si="16"/>
        <v>2028</v>
      </c>
      <c r="B251" s="193">
        <f t="shared" si="17"/>
        <v>9</v>
      </c>
      <c r="C251" s="1">
        <f>'Fl Keys- FR vs PR'!F209</f>
        <v>32.3654424512969</v>
      </c>
      <c r="D251" s="1">
        <f t="shared" si="18"/>
        <v>-45</v>
      </c>
      <c r="E251" s="164">
        <f>+'LEE County'!D226</f>
        <v>819.523440448786</v>
      </c>
      <c r="F251" s="194">
        <f t="shared" si="19"/>
        <v>-0.9105170500062737</v>
      </c>
      <c r="G251" s="1">
        <v>0</v>
      </c>
      <c r="H251" s="41"/>
      <c r="I251" s="1"/>
      <c r="J251" s="1"/>
      <c r="K251" s="1"/>
      <c r="L251" s="1">
        <f t="shared" si="14"/>
        <v>805.97836585007656</v>
      </c>
      <c r="N251" s="1">
        <f t="shared" si="15"/>
        <v>774.523440448786</v>
      </c>
    </row>
    <row r="252" spans="1:14" x14ac:dyDescent="0.2">
      <c r="A252" s="193">
        <f t="shared" si="16"/>
        <v>2028</v>
      </c>
      <c r="B252" s="193">
        <f t="shared" si="17"/>
        <v>10</v>
      </c>
      <c r="C252" s="1">
        <f>'Fl Keys- FR vs PR'!F210</f>
        <v>29.443437714083672</v>
      </c>
      <c r="D252" s="1">
        <f t="shared" si="18"/>
        <v>-45</v>
      </c>
      <c r="E252" s="164">
        <f>+'LEE County'!D227</f>
        <v>773.7202317270478</v>
      </c>
      <c r="F252" s="194">
        <f t="shared" si="19"/>
        <v>-0.86879275653923549</v>
      </c>
      <c r="G252" s="1">
        <v>0</v>
      </c>
      <c r="H252" s="41"/>
      <c r="I252" s="1"/>
      <c r="J252" s="1"/>
      <c r="K252" s="1"/>
      <c r="L252" s="1">
        <f t="shared" si="14"/>
        <v>757.29487668459217</v>
      </c>
      <c r="N252" s="1">
        <f t="shared" si="15"/>
        <v>728.7202317270478</v>
      </c>
    </row>
    <row r="253" spans="1:14" x14ac:dyDescent="0.2">
      <c r="A253" s="193">
        <f t="shared" si="16"/>
        <v>2028</v>
      </c>
      <c r="B253" s="193">
        <f t="shared" si="17"/>
        <v>11</v>
      </c>
      <c r="C253" s="1">
        <f>'Fl Keys- FR vs PR'!F211</f>
        <v>26.260529651780672</v>
      </c>
      <c r="D253" s="1">
        <f t="shared" si="18"/>
        <v>-45</v>
      </c>
      <c r="E253" s="164">
        <f>+'LEE County'!D228</f>
        <v>721.38272622444947</v>
      </c>
      <c r="F253" s="194">
        <f t="shared" si="19"/>
        <v>-1.1100000000000001</v>
      </c>
      <c r="G253" s="1">
        <v>0</v>
      </c>
      <c r="H253" s="41"/>
      <c r="I253" s="1"/>
      <c r="J253" s="1"/>
      <c r="K253" s="1"/>
      <c r="L253" s="1">
        <f t="shared" si="14"/>
        <v>701.5332558762301</v>
      </c>
      <c r="N253" s="1">
        <f t="shared" si="15"/>
        <v>676.38272622444947</v>
      </c>
    </row>
    <row r="254" spans="1:14" x14ac:dyDescent="0.2">
      <c r="A254" s="193">
        <f t="shared" si="16"/>
        <v>2028</v>
      </c>
      <c r="B254" s="193">
        <f t="shared" si="17"/>
        <v>12</v>
      </c>
      <c r="C254" s="1">
        <f>'Fl Keys- FR vs PR'!F212</f>
        <v>27.437881834856498</v>
      </c>
      <c r="D254" s="1">
        <f t="shared" si="18"/>
        <v>-45</v>
      </c>
      <c r="E254" s="164">
        <f>+'LEE County'!D229</f>
        <v>705.62302037750248</v>
      </c>
      <c r="F254" s="194">
        <f t="shared" si="19"/>
        <v>-0.66</v>
      </c>
      <c r="G254" s="1">
        <v>0</v>
      </c>
      <c r="H254" s="41"/>
      <c r="I254" s="1"/>
      <c r="J254" s="1"/>
      <c r="K254" s="1"/>
      <c r="L254" s="1">
        <f t="shared" si="14"/>
        <v>687.40090221235903</v>
      </c>
      <c r="M254" s="46"/>
      <c r="N254" s="1">
        <f t="shared" si="15"/>
        <v>660.62302037750248</v>
      </c>
    </row>
    <row r="255" spans="1:14" x14ac:dyDescent="0.2">
      <c r="A255" s="193">
        <f t="shared" si="16"/>
        <v>2029</v>
      </c>
      <c r="B255" s="193">
        <f t="shared" si="17"/>
        <v>1</v>
      </c>
      <c r="C255" s="1">
        <f>'Fl Keys- FR vs PR'!F213</f>
        <v>31.010086727948163</v>
      </c>
      <c r="D255" s="1">
        <f t="shared" si="18"/>
        <v>-45</v>
      </c>
      <c r="E255" s="164">
        <f>+'LEE County'!D230</f>
        <v>895.23148750554139</v>
      </c>
      <c r="F255" s="194">
        <f t="shared" si="19"/>
        <v>-0.77075993508158613</v>
      </c>
      <c r="G255" s="1">
        <v>0</v>
      </c>
      <c r="H255" s="41"/>
      <c r="I255" s="1"/>
      <c r="J255" s="1"/>
      <c r="K255" s="1"/>
      <c r="L255" s="1">
        <f t="shared" si="14"/>
        <v>880.47081429840796</v>
      </c>
      <c r="N255" s="1">
        <f t="shared" si="15"/>
        <v>850.23148750554139</v>
      </c>
    </row>
    <row r="256" spans="1:14" x14ac:dyDescent="0.2">
      <c r="A256" s="193">
        <f t="shared" si="16"/>
        <v>2029</v>
      </c>
      <c r="B256" s="193">
        <f t="shared" si="17"/>
        <v>2</v>
      </c>
      <c r="C256" s="1">
        <f>'Fl Keys- FR vs PR'!F214</f>
        <v>31.020480937046727</v>
      </c>
      <c r="D256" s="1">
        <f t="shared" si="18"/>
        <v>-45</v>
      </c>
      <c r="E256" s="164">
        <f>+'LEE County'!D231</f>
        <v>771.94913157439919</v>
      </c>
      <c r="F256" s="194">
        <f t="shared" si="19"/>
        <v>-0.57388367323850598</v>
      </c>
      <c r="G256" s="1">
        <v>0</v>
      </c>
      <c r="H256" s="41"/>
      <c r="I256" s="1"/>
      <c r="J256" s="1"/>
      <c r="K256" s="1"/>
      <c r="L256" s="1">
        <f t="shared" si="14"/>
        <v>757.39572883820745</v>
      </c>
      <c r="N256" s="1">
        <f t="shared" si="15"/>
        <v>726.94913157439919</v>
      </c>
    </row>
    <row r="257" spans="1:14" x14ac:dyDescent="0.2">
      <c r="A257" s="193">
        <f t="shared" si="16"/>
        <v>2029</v>
      </c>
      <c r="B257" s="193">
        <f t="shared" si="17"/>
        <v>3</v>
      </c>
      <c r="C257" s="1">
        <f>'Fl Keys- FR vs PR'!F215</f>
        <v>33.419769504052752</v>
      </c>
      <c r="D257" s="1">
        <f t="shared" si="18"/>
        <v>-45</v>
      </c>
      <c r="E257" s="164">
        <f>+'LEE County'!D232</f>
        <v>715.08582714256841</v>
      </c>
      <c r="F257" s="194">
        <f t="shared" si="19"/>
        <v>-0.83725887989483894</v>
      </c>
      <c r="G257" s="1">
        <v>0</v>
      </c>
      <c r="H257" s="41"/>
      <c r="I257" s="1"/>
      <c r="J257" s="1"/>
      <c r="K257" s="1"/>
      <c r="L257" s="1">
        <f t="shared" si="14"/>
        <v>702.66833776672627</v>
      </c>
      <c r="N257" s="1">
        <f t="shared" si="15"/>
        <v>670.08582714256841</v>
      </c>
    </row>
    <row r="258" spans="1:14" x14ac:dyDescent="0.2">
      <c r="A258" s="193">
        <f t="shared" si="16"/>
        <v>2029</v>
      </c>
      <c r="B258" s="193">
        <f t="shared" si="17"/>
        <v>4</v>
      </c>
      <c r="C258" s="1">
        <f>'Fl Keys- FR vs PR'!F216</f>
        <v>29.824473994547589</v>
      </c>
      <c r="D258" s="1">
        <f t="shared" si="18"/>
        <v>-45</v>
      </c>
      <c r="E258" s="164">
        <f>+'LEE County'!D233</f>
        <v>718.07041067426826</v>
      </c>
      <c r="F258" s="194">
        <f t="shared" si="19"/>
        <v>-0.73948675590640567</v>
      </c>
      <c r="G258" s="1">
        <v>0</v>
      </c>
      <c r="H258" s="41"/>
      <c r="I258" s="1"/>
      <c r="J258" s="1"/>
      <c r="K258" s="1"/>
      <c r="L258" s="1">
        <f t="shared" si="14"/>
        <v>702.15539791290939</v>
      </c>
      <c r="N258" s="1">
        <f t="shared" si="15"/>
        <v>673.07041067426826</v>
      </c>
    </row>
    <row r="259" spans="1:14" x14ac:dyDescent="0.2">
      <c r="A259" s="193">
        <f t="shared" si="16"/>
        <v>2029</v>
      </c>
      <c r="B259" s="193">
        <f t="shared" si="17"/>
        <v>5</v>
      </c>
      <c r="C259" s="1">
        <f>'Fl Keys- FR vs PR'!F217</f>
        <v>33.798529816518368</v>
      </c>
      <c r="D259" s="1">
        <f t="shared" si="18"/>
        <v>-45</v>
      </c>
      <c r="E259" s="164">
        <f>+'LEE County'!D234</f>
        <v>797.07504154458684</v>
      </c>
      <c r="F259" s="194">
        <f t="shared" si="19"/>
        <v>-0.78311067675493906</v>
      </c>
      <c r="G259" s="1">
        <v>0</v>
      </c>
      <c r="H259" s="41"/>
      <c r="I259" s="1"/>
      <c r="J259" s="1"/>
      <c r="K259" s="1"/>
      <c r="L259" s="1">
        <f t="shared" si="14"/>
        <v>785.09046068435021</v>
      </c>
      <c r="N259" s="1">
        <f t="shared" si="15"/>
        <v>752.07504154458684</v>
      </c>
    </row>
    <row r="260" spans="1:14" x14ac:dyDescent="0.2">
      <c r="A260" s="193">
        <f t="shared" si="16"/>
        <v>2029</v>
      </c>
      <c r="B260" s="193">
        <f t="shared" si="17"/>
        <v>6</v>
      </c>
      <c r="C260" s="1">
        <f>'Fl Keys- FR vs PR'!F218</f>
        <v>33.929877993655595</v>
      </c>
      <c r="D260" s="1">
        <f t="shared" si="18"/>
        <v>-45</v>
      </c>
      <c r="E260" s="164">
        <f>+'LEE County'!D235</f>
        <v>824.94117330060499</v>
      </c>
      <c r="F260" s="194">
        <f t="shared" si="19"/>
        <v>-0.64613850481711455</v>
      </c>
      <c r="G260" s="1">
        <v>0</v>
      </c>
      <c r="H260" s="41"/>
      <c r="I260" s="1"/>
      <c r="J260" s="1"/>
      <c r="K260" s="1"/>
      <c r="L260" s="1">
        <f t="shared" ref="L260:L323" si="20">SUM(C260:K260)</f>
        <v>813.22491278944347</v>
      </c>
      <c r="N260" s="1">
        <f t="shared" si="15"/>
        <v>779.94117330060499</v>
      </c>
    </row>
    <row r="261" spans="1:14" x14ac:dyDescent="0.2">
      <c r="A261" s="193">
        <f t="shared" si="16"/>
        <v>2029</v>
      </c>
      <c r="B261" s="193">
        <f t="shared" si="17"/>
        <v>7</v>
      </c>
      <c r="C261" s="1">
        <f>'Fl Keys- FR vs PR'!F219</f>
        <v>35</v>
      </c>
      <c r="D261" s="1">
        <f t="shared" si="18"/>
        <v>-45</v>
      </c>
      <c r="E261" s="164">
        <f>+'LEE County'!D236</f>
        <v>850.05782660430486</v>
      </c>
      <c r="F261" s="194">
        <f t="shared" si="19"/>
        <v>-0.59928851752094436</v>
      </c>
      <c r="G261" s="1">
        <v>0</v>
      </c>
      <c r="H261" s="41"/>
      <c r="I261" s="1"/>
      <c r="J261" s="1"/>
      <c r="K261" s="1"/>
      <c r="L261" s="1">
        <f t="shared" si="20"/>
        <v>839.45853808678396</v>
      </c>
      <c r="N261" s="1">
        <f t="shared" si="15"/>
        <v>805.05782660430486</v>
      </c>
    </row>
    <row r="262" spans="1:14" s="67" customFormat="1" x14ac:dyDescent="0.2">
      <c r="A262" s="64">
        <f t="shared" si="16"/>
        <v>2029</v>
      </c>
      <c r="B262" s="64">
        <f t="shared" si="17"/>
        <v>8</v>
      </c>
      <c r="C262" s="1">
        <f>'Fl Keys- FR vs PR'!F220</f>
        <v>34.898043438517703</v>
      </c>
      <c r="D262" s="1">
        <f t="shared" si="18"/>
        <v>-45</v>
      </c>
      <c r="E262" s="183">
        <f>+'LEE County'!D237</f>
        <v>851.92015077517465</v>
      </c>
      <c r="F262" s="194">
        <f t="shared" si="19"/>
        <v>-0.80065614331468005</v>
      </c>
      <c r="G262" s="1">
        <v>0</v>
      </c>
      <c r="H262" s="41"/>
      <c r="I262" s="66"/>
      <c r="J262" s="66"/>
      <c r="K262" s="66"/>
      <c r="L262" s="1">
        <f t="shared" si="20"/>
        <v>841.01753807037767</v>
      </c>
      <c r="N262" s="1">
        <f t="shared" si="15"/>
        <v>806.92015077517465</v>
      </c>
    </row>
    <row r="263" spans="1:14" x14ac:dyDescent="0.2">
      <c r="A263" s="193">
        <f t="shared" si="16"/>
        <v>2029</v>
      </c>
      <c r="B263" s="193">
        <f t="shared" si="17"/>
        <v>9</v>
      </c>
      <c r="C263" s="1">
        <f>'Fl Keys- FR vs PR'!F221</f>
        <v>32.3654424512969</v>
      </c>
      <c r="D263" s="1">
        <f t="shared" si="18"/>
        <v>-45</v>
      </c>
      <c r="E263" s="164">
        <f>+'LEE County'!D238</f>
        <v>826.74081980885103</v>
      </c>
      <c r="F263" s="194">
        <f t="shared" si="19"/>
        <v>-0.9105170500062737</v>
      </c>
      <c r="G263" s="1">
        <v>0</v>
      </c>
      <c r="H263" s="41"/>
      <c r="I263" s="1"/>
      <c r="J263" s="1"/>
      <c r="K263" s="1"/>
      <c r="L263" s="1">
        <f t="shared" si="20"/>
        <v>813.19574521014158</v>
      </c>
      <c r="N263" s="1">
        <f t="shared" ref="N263:N273" si="21">E263+G263-45</f>
        <v>781.74081980885103</v>
      </c>
    </row>
    <row r="264" spans="1:14" x14ac:dyDescent="0.2">
      <c r="A264" s="193">
        <f t="shared" si="16"/>
        <v>2029</v>
      </c>
      <c r="B264" s="193">
        <f t="shared" si="17"/>
        <v>10</v>
      </c>
      <c r="C264" s="1">
        <f>'Fl Keys- FR vs PR'!F222</f>
        <v>29.443437714083672</v>
      </c>
      <c r="D264" s="1">
        <f t="shared" si="18"/>
        <v>-45</v>
      </c>
      <c r="E264" s="164">
        <f>+'LEE County'!D239</f>
        <v>780.92433098677157</v>
      </c>
      <c r="F264" s="194">
        <f t="shared" si="19"/>
        <v>-0.86879275653923549</v>
      </c>
      <c r="G264" s="1">
        <v>0</v>
      </c>
      <c r="H264" s="41"/>
      <c r="I264" s="1"/>
      <c r="J264" s="1"/>
      <c r="K264" s="1"/>
      <c r="L264" s="1">
        <f t="shared" si="20"/>
        <v>764.49897594431593</v>
      </c>
      <c r="N264" s="1">
        <f t="shared" si="21"/>
        <v>735.92433098677157</v>
      </c>
    </row>
    <row r="265" spans="1:14" x14ac:dyDescent="0.2">
      <c r="A265" s="193">
        <f t="shared" si="16"/>
        <v>2029</v>
      </c>
      <c r="B265" s="193">
        <f t="shared" si="17"/>
        <v>11</v>
      </c>
      <c r="C265" s="1">
        <f>'Fl Keys- FR vs PR'!F223</f>
        <v>26.260529651780672</v>
      </c>
      <c r="D265" s="1">
        <f t="shared" si="18"/>
        <v>-45</v>
      </c>
      <c r="E265" s="164">
        <f>+'LEE County'!D240</f>
        <v>728.51482008095275</v>
      </c>
      <c r="F265" s="194">
        <f t="shared" si="19"/>
        <v>-1.1100000000000001</v>
      </c>
      <c r="G265" s="1">
        <v>0</v>
      </c>
      <c r="H265" s="41"/>
      <c r="I265" s="1"/>
      <c r="J265" s="1"/>
      <c r="K265" s="1"/>
      <c r="L265" s="1">
        <f t="shared" si="20"/>
        <v>708.66534973273338</v>
      </c>
      <c r="N265" s="1">
        <f t="shared" si="21"/>
        <v>683.51482008095275</v>
      </c>
    </row>
    <row r="266" spans="1:14" x14ac:dyDescent="0.2">
      <c r="A266" s="193">
        <f t="shared" si="16"/>
        <v>2029</v>
      </c>
      <c r="B266" s="193">
        <f t="shared" si="17"/>
        <v>12</v>
      </c>
      <c r="C266" s="1">
        <f>'Fl Keys- FR vs PR'!F224</f>
        <v>27.437881834856483</v>
      </c>
      <c r="D266" s="1">
        <f t="shared" si="18"/>
        <v>-45</v>
      </c>
      <c r="E266" s="164">
        <f>+'LEE County'!D241</f>
        <v>712.24894025318315</v>
      </c>
      <c r="F266" s="194">
        <f t="shared" si="19"/>
        <v>-0.66</v>
      </c>
      <c r="G266" s="1">
        <v>0</v>
      </c>
      <c r="H266" s="41"/>
      <c r="I266" s="1"/>
      <c r="J266" s="1"/>
      <c r="K266" s="1"/>
      <c r="L266" s="1">
        <f t="shared" si="20"/>
        <v>694.02682208803969</v>
      </c>
      <c r="M266" s="46"/>
      <c r="N266" s="1">
        <f t="shared" si="21"/>
        <v>667.24894025318315</v>
      </c>
    </row>
    <row r="267" spans="1:14" x14ac:dyDescent="0.2">
      <c r="A267" s="193">
        <f t="shared" si="16"/>
        <v>2030</v>
      </c>
      <c r="B267" s="193">
        <f t="shared" si="17"/>
        <v>1</v>
      </c>
      <c r="C267" s="1">
        <f>'Fl Keys- FR vs PR'!F225</f>
        <v>31.010086727948163</v>
      </c>
      <c r="D267" s="1">
        <f t="shared" si="18"/>
        <v>-45</v>
      </c>
      <c r="E267" s="164">
        <f>+'LEE County'!D242</f>
        <v>901.68797810951799</v>
      </c>
      <c r="F267" s="194">
        <f t="shared" si="19"/>
        <v>-0.77075993508158613</v>
      </c>
      <c r="G267" s="1">
        <v>0</v>
      </c>
      <c r="H267" s="41"/>
      <c r="I267" s="1"/>
      <c r="J267" s="1"/>
      <c r="K267" s="1"/>
      <c r="L267" s="1">
        <f t="shared" si="20"/>
        <v>886.92730490238455</v>
      </c>
      <c r="N267" s="1">
        <f t="shared" si="21"/>
        <v>856.68797810951799</v>
      </c>
    </row>
    <row r="268" spans="1:14" x14ac:dyDescent="0.2">
      <c r="A268" s="193">
        <f t="shared" ref="A268:A331" si="22">A256+1</f>
        <v>2030</v>
      </c>
      <c r="B268" s="193">
        <f t="shared" ref="B268:B331" si="23">B256</f>
        <v>2</v>
      </c>
      <c r="C268" s="1">
        <f>'Fl Keys- FR vs PR'!F226</f>
        <v>31.020480937046727</v>
      </c>
      <c r="D268" s="1">
        <f t="shared" si="18"/>
        <v>-45</v>
      </c>
      <c r="E268" s="164">
        <f>+'LEE County'!D243</f>
        <v>778.53536692032117</v>
      </c>
      <c r="F268" s="194">
        <f t="shared" si="19"/>
        <v>-0.57388367323850598</v>
      </c>
      <c r="G268" s="1">
        <v>0</v>
      </c>
      <c r="H268" s="41"/>
      <c r="I268" s="1"/>
      <c r="J268" s="1"/>
      <c r="K268" s="1"/>
      <c r="L268" s="1">
        <f t="shared" si="20"/>
        <v>763.98196418412942</v>
      </c>
      <c r="N268" s="1">
        <f t="shared" si="21"/>
        <v>733.53536692032117</v>
      </c>
    </row>
    <row r="269" spans="1:14" x14ac:dyDescent="0.2">
      <c r="A269" s="193">
        <f t="shared" si="22"/>
        <v>2030</v>
      </c>
      <c r="B269" s="193">
        <f t="shared" si="23"/>
        <v>3</v>
      </c>
      <c r="C269" s="1">
        <f>'Fl Keys- FR vs PR'!F227</f>
        <v>33.419769504052752</v>
      </c>
      <c r="D269" s="1">
        <f t="shared" si="18"/>
        <v>-45</v>
      </c>
      <c r="E269" s="164">
        <f>+'LEE County'!D244</f>
        <v>722.57142478333492</v>
      </c>
      <c r="F269" s="194">
        <f t="shared" si="19"/>
        <v>-0.83725887989483894</v>
      </c>
      <c r="G269" s="1">
        <v>0</v>
      </c>
      <c r="H269" s="41"/>
      <c r="I269" s="1"/>
      <c r="J269" s="1"/>
      <c r="K269" s="1"/>
      <c r="L269" s="1">
        <f t="shared" si="20"/>
        <v>710.15393540749278</v>
      </c>
      <c r="N269" s="1">
        <f t="shared" si="21"/>
        <v>677.57142478333492</v>
      </c>
    </row>
    <row r="270" spans="1:14" x14ac:dyDescent="0.2">
      <c r="A270" s="193">
        <f t="shared" si="22"/>
        <v>2030</v>
      </c>
      <c r="B270" s="193">
        <f t="shared" si="23"/>
        <v>4</v>
      </c>
      <c r="C270" s="1">
        <f>'Fl Keys- FR vs PR'!F228</f>
        <v>29.824473994547589</v>
      </c>
      <c r="D270" s="1">
        <f t="shared" si="18"/>
        <v>-45</v>
      </c>
      <c r="E270" s="164">
        <f>+'LEE County'!D245</f>
        <v>725.47134428532661</v>
      </c>
      <c r="F270" s="194">
        <f t="shared" si="19"/>
        <v>-0.73948675590640567</v>
      </c>
      <c r="G270" s="1">
        <v>0</v>
      </c>
      <c r="H270" s="41"/>
      <c r="I270" s="1"/>
      <c r="J270" s="1"/>
      <c r="K270" s="1"/>
      <c r="L270" s="1">
        <f t="shared" si="20"/>
        <v>709.55633152396774</v>
      </c>
      <c r="N270" s="1">
        <f t="shared" si="21"/>
        <v>680.47134428532661</v>
      </c>
    </row>
    <row r="271" spans="1:14" x14ac:dyDescent="0.2">
      <c r="A271" s="193">
        <f t="shared" si="22"/>
        <v>2030</v>
      </c>
      <c r="B271" s="193">
        <f t="shared" si="23"/>
        <v>5</v>
      </c>
      <c r="C271" s="1">
        <f>'Fl Keys- FR vs PR'!F229</f>
        <v>33.798529816518368</v>
      </c>
      <c r="D271" s="1">
        <f t="shared" si="18"/>
        <v>-45</v>
      </c>
      <c r="E271" s="164">
        <f>+'LEE County'!D246</f>
        <v>804.42467591870491</v>
      </c>
      <c r="F271" s="194">
        <f t="shared" si="19"/>
        <v>-0.78311067675493906</v>
      </c>
      <c r="G271" s="1">
        <v>0</v>
      </c>
      <c r="H271" s="41"/>
      <c r="I271" s="1"/>
      <c r="J271" s="1"/>
      <c r="K271" s="1"/>
      <c r="L271" s="1">
        <f t="shared" si="20"/>
        <v>792.44009505846827</v>
      </c>
      <c r="N271" s="1">
        <f t="shared" si="21"/>
        <v>759.42467591870491</v>
      </c>
    </row>
    <row r="272" spans="1:14" x14ac:dyDescent="0.2">
      <c r="A272" s="193">
        <f t="shared" si="22"/>
        <v>2030</v>
      </c>
      <c r="B272" s="193">
        <f t="shared" si="23"/>
        <v>6</v>
      </c>
      <c r="C272" s="1">
        <f>'Fl Keys- FR vs PR'!F230</f>
        <v>33.929877993655595</v>
      </c>
      <c r="D272" s="1">
        <f t="shared" si="18"/>
        <v>-45</v>
      </c>
      <c r="E272" s="164">
        <f>+'LEE County'!D247</f>
        <v>832.18613982088834</v>
      </c>
      <c r="F272" s="194">
        <f t="shared" si="19"/>
        <v>-0.64613850481711455</v>
      </c>
      <c r="G272" s="1">
        <v>0</v>
      </c>
      <c r="H272" s="41"/>
      <c r="I272" s="1"/>
      <c r="J272" s="1"/>
      <c r="K272" s="1"/>
      <c r="L272" s="1">
        <f t="shared" si="20"/>
        <v>820.46987930972682</v>
      </c>
      <c r="N272" s="1">
        <f t="shared" si="21"/>
        <v>787.18613982088834</v>
      </c>
    </row>
    <row r="273" spans="1:14" x14ac:dyDescent="0.2">
      <c r="A273" s="193">
        <f t="shared" si="22"/>
        <v>2030</v>
      </c>
      <c r="B273" s="193">
        <f t="shared" si="23"/>
        <v>7</v>
      </c>
      <c r="C273" s="1">
        <f>'Fl Keys- FR vs PR'!F231</f>
        <v>35</v>
      </c>
      <c r="D273" s="1">
        <f t="shared" ref="D273:D336" si="24">D261</f>
        <v>-45</v>
      </c>
      <c r="E273" s="164">
        <f>+'LEE County'!D248</f>
        <v>857.22260165197952</v>
      </c>
      <c r="F273" s="194">
        <f t="shared" si="19"/>
        <v>-0.59928851752094436</v>
      </c>
      <c r="G273" s="1">
        <v>0</v>
      </c>
      <c r="H273" s="41"/>
      <c r="I273" s="1"/>
      <c r="J273" s="1"/>
      <c r="K273" s="1"/>
      <c r="L273" s="1">
        <f t="shared" si="20"/>
        <v>846.62331313445861</v>
      </c>
      <c r="N273" s="1">
        <f t="shared" si="21"/>
        <v>812.22260165197952</v>
      </c>
    </row>
    <row r="274" spans="1:14" s="67" customFormat="1" x14ac:dyDescent="0.2">
      <c r="A274" s="64">
        <f t="shared" si="22"/>
        <v>2030</v>
      </c>
      <c r="B274" s="64">
        <f t="shared" si="23"/>
        <v>8</v>
      </c>
      <c r="C274" s="1">
        <f>'Fl Keys- FR vs PR'!F232</f>
        <v>34.898043438517703</v>
      </c>
      <c r="D274" s="1">
        <f t="shared" si="24"/>
        <v>-45</v>
      </c>
      <c r="E274" s="183">
        <f>+'LEE County'!D249</f>
        <v>859.08144441144987</v>
      </c>
      <c r="F274" s="194">
        <f t="shared" si="19"/>
        <v>-0.80065614331468005</v>
      </c>
      <c r="G274" s="1">
        <v>0</v>
      </c>
      <c r="H274" s="41"/>
      <c r="I274" s="66"/>
      <c r="J274" s="66"/>
      <c r="K274" s="66"/>
      <c r="L274" s="1">
        <f t="shared" si="20"/>
        <v>848.17883170665289</v>
      </c>
      <c r="N274" s="1">
        <f>E274+G274-45</f>
        <v>814.08144441144987</v>
      </c>
    </row>
    <row r="275" spans="1:14" x14ac:dyDescent="0.2">
      <c r="A275" s="193">
        <f t="shared" si="22"/>
        <v>2030</v>
      </c>
      <c r="B275" s="193">
        <f t="shared" si="23"/>
        <v>9</v>
      </c>
      <c r="C275" s="1">
        <f>'Fl Keys- FR vs PR'!F233</f>
        <v>32.3654424512969</v>
      </c>
      <c r="D275" s="1">
        <f t="shared" si="24"/>
        <v>-45</v>
      </c>
      <c r="E275" s="164">
        <f>+'LEE County'!D250</f>
        <v>834.02176118832404</v>
      </c>
      <c r="F275" s="194">
        <f t="shared" si="19"/>
        <v>-0.9105170500062737</v>
      </c>
      <c r="G275" s="1">
        <v>0</v>
      </c>
      <c r="H275" s="41"/>
      <c r="I275" s="1"/>
      <c r="J275" s="1"/>
      <c r="K275" s="1"/>
      <c r="L275" s="1">
        <f t="shared" si="20"/>
        <v>820.47668658961459</v>
      </c>
      <c r="N275" s="1"/>
    </row>
    <row r="276" spans="1:14" x14ac:dyDescent="0.2">
      <c r="A276" s="193">
        <f t="shared" si="22"/>
        <v>2030</v>
      </c>
      <c r="B276" s="193">
        <f t="shared" si="23"/>
        <v>10</v>
      </c>
      <c r="C276" s="1">
        <f>'Fl Keys- FR vs PR'!F234</f>
        <v>29.443437714083672</v>
      </c>
      <c r="D276" s="1">
        <f t="shared" si="24"/>
        <v>-45</v>
      </c>
      <c r="E276" s="164">
        <f>+'LEE County'!D251</f>
        <v>788.19550752328848</v>
      </c>
      <c r="F276" s="194">
        <f t="shared" si="19"/>
        <v>-0.86879275653923549</v>
      </c>
      <c r="G276" s="1">
        <v>0</v>
      </c>
      <c r="H276" s="41"/>
      <c r="I276" s="1"/>
      <c r="J276" s="1"/>
      <c r="K276" s="1"/>
      <c r="L276" s="1">
        <f t="shared" si="20"/>
        <v>771.77015248083285</v>
      </c>
      <c r="N276" s="1"/>
    </row>
    <row r="277" spans="1:14" x14ac:dyDescent="0.2">
      <c r="A277" s="193">
        <f t="shared" si="22"/>
        <v>2030</v>
      </c>
      <c r="B277" s="193">
        <f t="shared" si="23"/>
        <v>11</v>
      </c>
      <c r="C277" s="1">
        <f>'Fl Keys- FR vs PR'!F235</f>
        <v>26.260529651780672</v>
      </c>
      <c r="D277" s="1">
        <f t="shared" si="24"/>
        <v>-45</v>
      </c>
      <c r="E277" s="164">
        <f>+'LEE County'!D252</f>
        <v>735.71742680244267</v>
      </c>
      <c r="F277" s="194">
        <f t="shared" si="19"/>
        <v>-1.1100000000000001</v>
      </c>
      <c r="G277" s="1">
        <v>0</v>
      </c>
      <c r="H277" s="41"/>
      <c r="I277" s="1"/>
      <c r="J277" s="1"/>
      <c r="K277" s="1"/>
      <c r="L277" s="1">
        <f t="shared" si="20"/>
        <v>715.8679564542233</v>
      </c>
      <c r="N277" s="1"/>
    </row>
    <row r="278" spans="1:14" x14ac:dyDescent="0.2">
      <c r="A278" s="193">
        <f t="shared" si="22"/>
        <v>2030</v>
      </c>
      <c r="B278" s="193">
        <f t="shared" si="23"/>
        <v>12</v>
      </c>
      <c r="C278" s="1">
        <f>'Fl Keys- FR vs PR'!F236</f>
        <v>27.437881834856483</v>
      </c>
      <c r="D278" s="1">
        <f t="shared" si="24"/>
        <v>-45</v>
      </c>
      <c r="E278" s="164">
        <f>+'LEE County'!D253</f>
        <v>718.93707864063435</v>
      </c>
      <c r="F278" s="194">
        <f t="shared" ref="F278:F341" si="25">F266</f>
        <v>-0.66</v>
      </c>
      <c r="G278" s="1">
        <v>0</v>
      </c>
      <c r="H278" s="41"/>
      <c r="I278" s="1"/>
      <c r="J278" s="1"/>
      <c r="K278" s="1"/>
      <c r="L278" s="1">
        <f t="shared" si="20"/>
        <v>700.7149604754909</v>
      </c>
      <c r="M278" s="46"/>
      <c r="N278" s="1"/>
    </row>
    <row r="279" spans="1:14" x14ac:dyDescent="0.2">
      <c r="A279" s="193">
        <f t="shared" si="22"/>
        <v>2031</v>
      </c>
      <c r="B279" s="193">
        <f t="shared" si="23"/>
        <v>1</v>
      </c>
      <c r="C279" s="1">
        <f>'Fl Keys- FR vs PR'!F237</f>
        <v>31.010086727948163</v>
      </c>
      <c r="D279" s="1">
        <f t="shared" si="24"/>
        <v>-45</v>
      </c>
      <c r="E279" s="164">
        <f>+'LEE County'!D254</f>
        <v>908.19103350874718</v>
      </c>
      <c r="F279" s="194">
        <f t="shared" si="25"/>
        <v>-0.77075993508158613</v>
      </c>
      <c r="G279" s="1">
        <v>0</v>
      </c>
      <c r="H279" s="41"/>
      <c r="I279" s="1"/>
      <c r="J279" s="1"/>
      <c r="K279" s="1"/>
      <c r="L279" s="1">
        <f t="shared" si="20"/>
        <v>893.43036030161375</v>
      </c>
      <c r="N279" s="1"/>
    </row>
    <row r="280" spans="1:14" x14ac:dyDescent="0.2">
      <c r="A280" s="193">
        <f t="shared" si="22"/>
        <v>2031</v>
      </c>
      <c r="B280" s="193">
        <f t="shared" si="23"/>
        <v>2</v>
      </c>
      <c r="C280" s="1">
        <f>'Fl Keys- FR vs PR'!F238</f>
        <v>31.020480937046727</v>
      </c>
      <c r="D280" s="1">
        <f t="shared" si="24"/>
        <v>-45</v>
      </c>
      <c r="E280" s="164">
        <f>+'LEE County'!D255</f>
        <v>785.17779573062762</v>
      </c>
      <c r="F280" s="194">
        <f t="shared" si="25"/>
        <v>-0.57388367323850598</v>
      </c>
      <c r="G280" s="1">
        <v>0</v>
      </c>
      <c r="H280" s="41"/>
      <c r="I280" s="1"/>
      <c r="J280" s="1"/>
      <c r="K280" s="1"/>
      <c r="L280" s="1">
        <f t="shared" si="20"/>
        <v>770.62439299443588</v>
      </c>
      <c r="N280" s="1"/>
    </row>
    <row r="281" spans="1:14" x14ac:dyDescent="0.2">
      <c r="A281" s="193">
        <f t="shared" si="22"/>
        <v>2031</v>
      </c>
      <c r="B281" s="193">
        <f t="shared" si="23"/>
        <v>3</v>
      </c>
      <c r="C281" s="1">
        <f>'Fl Keys- FR vs PR'!F239</f>
        <v>33.419769504052752</v>
      </c>
      <c r="D281" s="1">
        <f t="shared" si="24"/>
        <v>-45</v>
      </c>
      <c r="E281" s="164">
        <f>+'LEE County'!D256</f>
        <v>730.13538248930263</v>
      </c>
      <c r="F281" s="194">
        <f t="shared" si="25"/>
        <v>-0.83725887989483894</v>
      </c>
      <c r="G281" s="1">
        <v>0</v>
      </c>
      <c r="H281" s="41"/>
      <c r="I281" s="1"/>
      <c r="J281" s="1"/>
      <c r="K281" s="1"/>
      <c r="L281" s="1">
        <f t="shared" si="20"/>
        <v>717.71789311346049</v>
      </c>
      <c r="N281" s="1"/>
    </row>
    <row r="282" spans="1:14" x14ac:dyDescent="0.2">
      <c r="A282" s="193">
        <f t="shared" si="22"/>
        <v>2031</v>
      </c>
      <c r="B282" s="193">
        <f t="shared" si="23"/>
        <v>4</v>
      </c>
      <c r="C282" s="1">
        <f>'Fl Keys- FR vs PR'!F240</f>
        <v>29.824473994547589</v>
      </c>
      <c r="D282" s="1">
        <f t="shared" si="24"/>
        <v>-45</v>
      </c>
      <c r="E282" s="164">
        <f>+'LEE County'!D257</f>
        <v>732.94855707110253</v>
      </c>
      <c r="F282" s="194">
        <f t="shared" si="25"/>
        <v>-0.73948675590640567</v>
      </c>
      <c r="G282" s="1">
        <v>0</v>
      </c>
      <c r="H282" s="41"/>
      <c r="I282" s="1"/>
      <c r="J282" s="1"/>
      <c r="K282" s="1"/>
      <c r="L282" s="1">
        <f t="shared" si="20"/>
        <v>717.03354430974366</v>
      </c>
      <c r="N282" s="1"/>
    </row>
    <row r="283" spans="1:14" x14ac:dyDescent="0.2">
      <c r="A283" s="193">
        <f t="shared" si="22"/>
        <v>2031</v>
      </c>
      <c r="B283" s="193">
        <f t="shared" si="23"/>
        <v>5</v>
      </c>
      <c r="C283" s="1">
        <f>'Fl Keys- FR vs PR'!F241</f>
        <v>33.798529816518368</v>
      </c>
      <c r="D283" s="1">
        <f t="shared" si="24"/>
        <v>-45</v>
      </c>
      <c r="E283" s="164">
        <f>+'LEE County'!D258</f>
        <v>811.8420794771755</v>
      </c>
      <c r="F283" s="194">
        <f t="shared" si="25"/>
        <v>-0.78311067675493906</v>
      </c>
      <c r="G283" s="1">
        <v>0</v>
      </c>
      <c r="H283" s="41"/>
      <c r="I283" s="1"/>
      <c r="J283" s="1"/>
      <c r="K283" s="1"/>
      <c r="L283" s="1">
        <f t="shared" si="20"/>
        <v>799.85749861693887</v>
      </c>
      <c r="N283" s="1"/>
    </row>
    <row r="284" spans="1:14" x14ac:dyDescent="0.2">
      <c r="A284" s="193">
        <f t="shared" si="22"/>
        <v>2031</v>
      </c>
      <c r="B284" s="193">
        <f t="shared" si="23"/>
        <v>6</v>
      </c>
      <c r="C284" s="1">
        <f>'Fl Keys- FR vs PR'!F242</f>
        <v>33.929877993655595</v>
      </c>
      <c r="D284" s="1">
        <f t="shared" si="24"/>
        <v>-45</v>
      </c>
      <c r="E284" s="164">
        <f>+'LEE County'!D259</f>
        <v>839.49473456289093</v>
      </c>
      <c r="F284" s="194">
        <f t="shared" si="25"/>
        <v>-0.64613850481711455</v>
      </c>
      <c r="G284" s="1">
        <v>0</v>
      </c>
      <c r="H284" s="41"/>
      <c r="I284" s="1"/>
      <c r="J284" s="1"/>
      <c r="K284" s="1"/>
      <c r="L284" s="1">
        <f t="shared" si="20"/>
        <v>827.7784740517294</v>
      </c>
      <c r="N284" s="1"/>
    </row>
    <row r="285" spans="1:14" x14ac:dyDescent="0.2">
      <c r="A285" s="193">
        <f t="shared" si="22"/>
        <v>2031</v>
      </c>
      <c r="B285" s="193">
        <f t="shared" si="23"/>
        <v>7</v>
      </c>
      <c r="C285" s="1">
        <f>'Fl Keys- FR vs PR'!F243</f>
        <v>35</v>
      </c>
      <c r="D285" s="1">
        <f t="shared" si="24"/>
        <v>-45</v>
      </c>
      <c r="E285" s="164">
        <f>+'LEE County'!D260</f>
        <v>864.44776553424538</v>
      </c>
      <c r="F285" s="194">
        <f t="shared" si="25"/>
        <v>-0.59928851752094436</v>
      </c>
      <c r="G285" s="1">
        <v>0</v>
      </c>
      <c r="H285" s="41"/>
      <c r="I285" s="1"/>
      <c r="J285" s="1"/>
      <c r="K285" s="1"/>
      <c r="L285" s="1">
        <f t="shared" si="20"/>
        <v>853.84847701672447</v>
      </c>
      <c r="N285" s="1"/>
    </row>
    <row r="286" spans="1:14" s="67" customFormat="1" x14ac:dyDescent="0.2">
      <c r="A286" s="64">
        <f t="shared" si="22"/>
        <v>2031</v>
      </c>
      <c r="B286" s="64">
        <f t="shared" si="23"/>
        <v>8</v>
      </c>
      <c r="C286" s="1">
        <f>'Fl Keys- FR vs PR'!F244</f>
        <v>34.898043438517703</v>
      </c>
      <c r="D286" s="1">
        <f t="shared" si="24"/>
        <v>-45</v>
      </c>
      <c r="E286" s="183">
        <f>+'LEE County'!D261</f>
        <v>866.30293632628252</v>
      </c>
      <c r="F286" s="194">
        <f t="shared" si="25"/>
        <v>-0.80065614331468005</v>
      </c>
      <c r="G286" s="1">
        <v>0</v>
      </c>
      <c r="H286" s="41"/>
      <c r="I286" s="66"/>
      <c r="J286" s="66"/>
      <c r="K286" s="66"/>
      <c r="L286" s="1">
        <f t="shared" si="20"/>
        <v>855.40032362148554</v>
      </c>
      <c r="N286" s="1"/>
    </row>
    <row r="287" spans="1:14" x14ac:dyDescent="0.2">
      <c r="A287" s="193">
        <f t="shared" si="22"/>
        <v>2031</v>
      </c>
      <c r="B287" s="193">
        <f t="shared" si="23"/>
        <v>9</v>
      </c>
      <c r="C287" s="1">
        <f>'Fl Keys- FR vs PR'!F245</f>
        <v>32.3654424512969</v>
      </c>
      <c r="D287" s="1">
        <f t="shared" si="24"/>
        <v>-45</v>
      </c>
      <c r="E287" s="164">
        <f>+'LEE County'!D262</f>
        <v>841.36682436522278</v>
      </c>
      <c r="F287" s="194">
        <f t="shared" si="25"/>
        <v>-0.9105170500062737</v>
      </c>
      <c r="G287" s="1">
        <v>0</v>
      </c>
      <c r="H287" s="41"/>
      <c r="I287" s="1"/>
      <c r="J287" s="1"/>
      <c r="K287" s="1"/>
      <c r="L287" s="1">
        <f t="shared" si="20"/>
        <v>827.82174976651334</v>
      </c>
      <c r="N287" s="1"/>
    </row>
    <row r="288" spans="1:14" x14ac:dyDescent="0.2">
      <c r="A288" s="193">
        <f t="shared" si="22"/>
        <v>2031</v>
      </c>
      <c r="B288" s="193">
        <f t="shared" si="23"/>
        <v>10</v>
      </c>
      <c r="C288" s="1">
        <f>'Fl Keys- FR vs PR'!F246</f>
        <v>29.443437714083672</v>
      </c>
      <c r="D288" s="1">
        <f t="shared" si="24"/>
        <v>-45</v>
      </c>
      <c r="E288" s="164">
        <f>+'LEE County'!D263</f>
        <v>795.53438589227142</v>
      </c>
      <c r="F288" s="194">
        <f t="shared" si="25"/>
        <v>-0.86879275653923549</v>
      </c>
      <c r="G288" s="1">
        <v>0</v>
      </c>
      <c r="H288" s="41"/>
      <c r="I288" s="1"/>
      <c r="J288" s="1"/>
      <c r="K288" s="1"/>
      <c r="L288" s="1">
        <f t="shared" si="20"/>
        <v>779.10903084981578</v>
      </c>
      <c r="N288" s="1"/>
    </row>
    <row r="289" spans="1:14" x14ac:dyDescent="0.2">
      <c r="A289" s="193">
        <f t="shared" si="22"/>
        <v>2031</v>
      </c>
      <c r="B289" s="193">
        <f t="shared" si="23"/>
        <v>11</v>
      </c>
      <c r="C289" s="1">
        <f>'Fl Keys- FR vs PR'!F247</f>
        <v>26.260529651780672</v>
      </c>
      <c r="D289" s="1">
        <f t="shared" si="24"/>
        <v>-45</v>
      </c>
      <c r="E289" s="164">
        <f>+'LEE County'!D264</f>
        <v>742.99124352838885</v>
      </c>
      <c r="F289" s="194">
        <f t="shared" si="25"/>
        <v>-1.1100000000000001</v>
      </c>
      <c r="G289" s="1">
        <v>0</v>
      </c>
      <c r="H289" s="41"/>
      <c r="I289" s="1"/>
      <c r="J289" s="1"/>
      <c r="K289" s="1"/>
      <c r="L289" s="1">
        <f t="shared" si="20"/>
        <v>723.14177318016948</v>
      </c>
      <c r="N289" s="1"/>
    </row>
    <row r="290" spans="1:14" x14ac:dyDescent="0.2">
      <c r="A290" s="193">
        <f t="shared" si="22"/>
        <v>2031</v>
      </c>
      <c r="B290" s="193">
        <f t="shared" si="23"/>
        <v>12</v>
      </c>
      <c r="C290" s="1">
        <f>'Fl Keys- FR vs PR'!F248</f>
        <v>27.437881834856498</v>
      </c>
      <c r="D290" s="1">
        <f t="shared" si="24"/>
        <v>-45</v>
      </c>
      <c r="E290" s="164">
        <f>+'LEE County'!D265</f>
        <v>725.68801978223757</v>
      </c>
      <c r="F290" s="194">
        <f t="shared" si="25"/>
        <v>-0.66</v>
      </c>
      <c r="G290" s="1">
        <v>0</v>
      </c>
      <c r="H290" s="41"/>
      <c r="I290" s="1"/>
      <c r="J290" s="1"/>
      <c r="K290" s="1"/>
      <c r="L290" s="1">
        <f t="shared" si="20"/>
        <v>707.46590161709412</v>
      </c>
      <c r="M290" s="46"/>
      <c r="N290" s="1"/>
    </row>
    <row r="291" spans="1:14" x14ac:dyDescent="0.2">
      <c r="A291" s="193">
        <f t="shared" si="22"/>
        <v>2032</v>
      </c>
      <c r="B291" s="193">
        <f t="shared" si="23"/>
        <v>1</v>
      </c>
      <c r="C291" s="1">
        <f>'Fl Keys- FR vs PR'!F249</f>
        <v>31.010086727948163</v>
      </c>
      <c r="D291" s="1">
        <f t="shared" si="24"/>
        <v>-45</v>
      </c>
      <c r="E291" s="164">
        <f>+'LEE County'!D266</f>
        <v>914.74098953275131</v>
      </c>
      <c r="F291" s="194">
        <f t="shared" si="25"/>
        <v>-0.77075993508158613</v>
      </c>
      <c r="G291" s="1">
        <v>0</v>
      </c>
      <c r="H291" s="41"/>
      <c r="I291" s="1"/>
      <c r="J291" s="1"/>
      <c r="K291" s="1"/>
      <c r="L291" s="1">
        <f t="shared" si="20"/>
        <v>899.98031632561788</v>
      </c>
      <c r="N291" s="1"/>
    </row>
    <row r="292" spans="1:14" x14ac:dyDescent="0.2">
      <c r="A292" s="193">
        <f t="shared" si="22"/>
        <v>2032</v>
      </c>
      <c r="B292" s="193">
        <f t="shared" si="23"/>
        <v>2</v>
      </c>
      <c r="C292" s="1">
        <f>'Fl Keys- FR vs PR'!F250</f>
        <v>31.020480937046727</v>
      </c>
      <c r="D292" s="1">
        <f t="shared" si="24"/>
        <v>-45</v>
      </c>
      <c r="E292" s="164">
        <f>+'LEE County'!D267</f>
        <v>791.87689744543502</v>
      </c>
      <c r="F292" s="194">
        <f t="shared" si="25"/>
        <v>-0.57388367323850598</v>
      </c>
      <c r="G292" s="1">
        <v>0</v>
      </c>
      <c r="H292" s="41"/>
      <c r="I292" s="1"/>
      <c r="J292" s="1"/>
      <c r="K292" s="1"/>
      <c r="L292" s="1">
        <f t="shared" si="20"/>
        <v>777.32349470924328</v>
      </c>
      <c r="N292" s="1"/>
    </row>
    <row r="293" spans="1:14" x14ac:dyDescent="0.2">
      <c r="A293" s="193">
        <f t="shared" si="22"/>
        <v>2032</v>
      </c>
      <c r="B293" s="193">
        <f t="shared" si="23"/>
        <v>3</v>
      </c>
      <c r="C293" s="1">
        <f>'Fl Keys- FR vs PR'!F251</f>
        <v>33.419769504052752</v>
      </c>
      <c r="D293" s="1">
        <f t="shared" si="24"/>
        <v>-45</v>
      </c>
      <c r="E293" s="164">
        <f>+'LEE County'!D268</f>
        <v>737.77852054231346</v>
      </c>
      <c r="F293" s="194">
        <f t="shared" si="25"/>
        <v>-0.83725887989483894</v>
      </c>
      <c r="G293" s="1">
        <v>0</v>
      </c>
      <c r="H293" s="41"/>
      <c r="I293" s="1"/>
      <c r="J293" s="1"/>
      <c r="K293" s="1"/>
      <c r="L293" s="1">
        <f t="shared" si="20"/>
        <v>725.36103116647132</v>
      </c>
      <c r="N293" s="1"/>
    </row>
    <row r="294" spans="1:14" x14ac:dyDescent="0.2">
      <c r="A294" s="193">
        <f t="shared" si="22"/>
        <v>2032</v>
      </c>
      <c r="B294" s="193">
        <f t="shared" si="23"/>
        <v>4</v>
      </c>
      <c r="C294" s="1">
        <f>'Fl Keys- FR vs PR'!F252</f>
        <v>29.824473994547589</v>
      </c>
      <c r="D294" s="1">
        <f t="shared" si="24"/>
        <v>-45</v>
      </c>
      <c r="E294" s="164">
        <f>+'LEE County'!D269</f>
        <v>740.50283521788003</v>
      </c>
      <c r="F294" s="194">
        <f t="shared" si="25"/>
        <v>-0.73948675590640567</v>
      </c>
      <c r="G294" s="1">
        <v>0</v>
      </c>
      <c r="H294" s="41"/>
      <c r="I294" s="1"/>
      <c r="J294" s="1"/>
      <c r="K294" s="1"/>
      <c r="L294" s="1">
        <f t="shared" si="20"/>
        <v>724.58782245652117</v>
      </c>
      <c r="N294" s="1"/>
    </row>
    <row r="295" spans="1:14" x14ac:dyDescent="0.2">
      <c r="A295" s="193">
        <f t="shared" si="22"/>
        <v>2032</v>
      </c>
      <c r="B295" s="193">
        <f t="shared" si="23"/>
        <v>5</v>
      </c>
      <c r="C295" s="1">
        <f>'Fl Keys- FR vs PR'!F253</f>
        <v>33.798529816518368</v>
      </c>
      <c r="D295" s="1">
        <f t="shared" si="24"/>
        <v>-45</v>
      </c>
      <c r="E295" s="164">
        <f>+'LEE County'!D270</f>
        <v>819.32787710310356</v>
      </c>
      <c r="F295" s="194">
        <f t="shared" si="25"/>
        <v>-0.78311067675493906</v>
      </c>
      <c r="G295" s="1">
        <v>0</v>
      </c>
      <c r="H295" s="41"/>
      <c r="I295" s="1"/>
      <c r="J295" s="1"/>
      <c r="K295" s="1"/>
      <c r="L295" s="1">
        <f t="shared" si="20"/>
        <v>807.34329624286693</v>
      </c>
      <c r="N295" s="1"/>
    </row>
    <row r="296" spans="1:14" x14ac:dyDescent="0.2">
      <c r="A296" s="193">
        <f t="shared" si="22"/>
        <v>2032</v>
      </c>
      <c r="B296" s="193">
        <f t="shared" si="23"/>
        <v>6</v>
      </c>
      <c r="C296" s="1">
        <f>'Fl Keys- FR vs PR'!F254</f>
        <v>33.929877993655595</v>
      </c>
      <c r="D296" s="1">
        <f t="shared" si="24"/>
        <v>-45</v>
      </c>
      <c r="E296" s="164">
        <f>+'LEE County'!D271</f>
        <v>846.86751633535073</v>
      </c>
      <c r="F296" s="194">
        <f t="shared" si="25"/>
        <v>-0.64613850481711455</v>
      </c>
      <c r="G296" s="1">
        <v>0</v>
      </c>
      <c r="H296" s="41"/>
      <c r="I296" s="1"/>
      <c r="J296" s="1"/>
      <c r="K296" s="1"/>
      <c r="L296" s="1">
        <f t="shared" si="20"/>
        <v>835.15125582418921</v>
      </c>
      <c r="N296" s="1"/>
    </row>
    <row r="297" spans="1:14" x14ac:dyDescent="0.2">
      <c r="A297" s="193">
        <f t="shared" si="22"/>
        <v>2032</v>
      </c>
      <c r="B297" s="193">
        <f t="shared" si="23"/>
        <v>7</v>
      </c>
      <c r="C297" s="1">
        <f>'Fl Keys- FR vs PR'!F255</f>
        <v>35</v>
      </c>
      <c r="D297" s="1">
        <f t="shared" si="24"/>
        <v>-45</v>
      </c>
      <c r="E297" s="164">
        <f>+'LEE County'!D272</f>
        <v>871.73382724284613</v>
      </c>
      <c r="F297" s="194">
        <f t="shared" si="25"/>
        <v>-0.59928851752094436</v>
      </c>
      <c r="G297" s="1">
        <v>0</v>
      </c>
      <c r="H297" s="41"/>
      <c r="I297" s="1"/>
      <c r="J297" s="1"/>
      <c r="K297" s="1"/>
      <c r="L297" s="1">
        <f t="shared" si="20"/>
        <v>861.13453872532523</v>
      </c>
      <c r="N297" s="1"/>
    </row>
    <row r="298" spans="1:14" s="67" customFormat="1" x14ac:dyDescent="0.2">
      <c r="A298" s="64">
        <f t="shared" si="22"/>
        <v>2032</v>
      </c>
      <c r="B298" s="64">
        <f t="shared" si="23"/>
        <v>8</v>
      </c>
      <c r="C298" s="1">
        <f>'Fl Keys- FR vs PR'!F256</f>
        <v>34.898043438517675</v>
      </c>
      <c r="D298" s="1">
        <f t="shared" si="24"/>
        <v>-45</v>
      </c>
      <c r="E298" s="183">
        <f>+'LEE County'!D273</f>
        <v>873.58513255013634</v>
      </c>
      <c r="F298" s="194">
        <f t="shared" si="25"/>
        <v>-0.80065614331468005</v>
      </c>
      <c r="G298" s="1">
        <v>0</v>
      </c>
      <c r="H298" s="41"/>
      <c r="I298" s="66"/>
      <c r="J298" s="66"/>
      <c r="K298" s="66"/>
      <c r="L298" s="1">
        <f t="shared" si="20"/>
        <v>862.68251984533936</v>
      </c>
      <c r="N298" s="1"/>
    </row>
    <row r="299" spans="1:14" x14ac:dyDescent="0.2">
      <c r="A299" s="193">
        <f t="shared" si="22"/>
        <v>2032</v>
      </c>
      <c r="B299" s="193">
        <f t="shared" si="23"/>
        <v>9</v>
      </c>
      <c r="C299" s="1">
        <f>'Fl Keys- FR vs PR'!F257</f>
        <v>32.3654424512969</v>
      </c>
      <c r="D299" s="1">
        <f t="shared" si="24"/>
        <v>-45</v>
      </c>
      <c r="E299" s="164">
        <f>+'LEE County'!D274</f>
        <v>848.77657404741819</v>
      </c>
      <c r="F299" s="194">
        <f t="shared" si="25"/>
        <v>-0.9105170500062737</v>
      </c>
      <c r="G299" s="1">
        <v>0</v>
      </c>
      <c r="H299" s="41"/>
      <c r="I299" s="1"/>
      <c r="J299" s="1"/>
      <c r="K299" s="1"/>
      <c r="L299" s="1">
        <f t="shared" si="20"/>
        <v>835.23149944870875</v>
      </c>
      <c r="N299" s="1"/>
    </row>
    <row r="300" spans="1:14" x14ac:dyDescent="0.2">
      <c r="A300" s="193">
        <f t="shared" si="22"/>
        <v>2032</v>
      </c>
      <c r="B300" s="193">
        <f t="shared" si="23"/>
        <v>10</v>
      </c>
      <c r="C300" s="1">
        <f>'Fl Keys- FR vs PR'!F258</f>
        <v>29.443437714083672</v>
      </c>
      <c r="D300" s="1">
        <f t="shared" si="24"/>
        <v>-45</v>
      </c>
      <c r="E300" s="164">
        <f>+'LEE County'!D275</f>
        <v>802.94159646462344</v>
      </c>
      <c r="F300" s="194">
        <f t="shared" si="25"/>
        <v>-0.86879275653923549</v>
      </c>
      <c r="G300" s="1">
        <v>0</v>
      </c>
      <c r="H300" s="41"/>
      <c r="I300" s="1"/>
      <c r="J300" s="1"/>
      <c r="K300" s="1"/>
      <c r="L300" s="1">
        <f t="shared" si="20"/>
        <v>786.51624142216781</v>
      </c>
      <c r="N300" s="1"/>
    </row>
    <row r="301" spans="1:14" x14ac:dyDescent="0.2">
      <c r="A301" s="193">
        <f t="shared" si="22"/>
        <v>2032</v>
      </c>
      <c r="B301" s="193">
        <f t="shared" si="23"/>
        <v>11</v>
      </c>
      <c r="C301" s="1">
        <f>'Fl Keys- FR vs PR'!F259</f>
        <v>26.260529651780672</v>
      </c>
      <c r="D301" s="1">
        <f t="shared" si="24"/>
        <v>-45</v>
      </c>
      <c r="E301" s="164">
        <f>+'LEE County'!D276</f>
        <v>750.33697429066922</v>
      </c>
      <c r="F301" s="194">
        <f t="shared" si="25"/>
        <v>-1.1100000000000001</v>
      </c>
      <c r="G301" s="1">
        <v>0</v>
      </c>
      <c r="H301" s="41"/>
      <c r="I301" s="1"/>
      <c r="J301" s="1"/>
      <c r="K301" s="1"/>
      <c r="L301" s="1">
        <f t="shared" si="20"/>
        <v>730.48750394244985</v>
      </c>
      <c r="N301" s="1"/>
    </row>
    <row r="302" spans="1:14" x14ac:dyDescent="0.2">
      <c r="A302" s="193">
        <f t="shared" si="22"/>
        <v>2032</v>
      </c>
      <c r="B302" s="193">
        <f t="shared" si="23"/>
        <v>12</v>
      </c>
      <c r="C302" s="1">
        <f>'Fl Keys- FR vs PR'!F260</f>
        <v>27.437881834856483</v>
      </c>
      <c r="D302" s="1">
        <f t="shared" si="24"/>
        <v>-45</v>
      </c>
      <c r="E302" s="164">
        <f>+'LEE County'!D277</f>
        <v>732.50235340650909</v>
      </c>
      <c r="F302" s="194">
        <f t="shared" si="25"/>
        <v>-0.66</v>
      </c>
      <c r="G302" s="1">
        <v>0</v>
      </c>
      <c r="H302" s="41"/>
      <c r="I302" s="1"/>
      <c r="J302" s="1"/>
      <c r="K302" s="1"/>
      <c r="L302" s="1">
        <f t="shared" si="20"/>
        <v>714.28023524136563</v>
      </c>
      <c r="M302" s="46"/>
      <c r="N302" s="1"/>
    </row>
    <row r="303" spans="1:14" x14ac:dyDescent="0.2">
      <c r="A303" s="193">
        <f t="shared" si="22"/>
        <v>2033</v>
      </c>
      <c r="B303" s="193">
        <f t="shared" si="23"/>
        <v>1</v>
      </c>
      <c r="C303" s="1">
        <f>'Fl Keys- FR vs PR'!F261</f>
        <v>31.010086727948163</v>
      </c>
      <c r="D303" s="1">
        <f t="shared" si="24"/>
        <v>-45</v>
      </c>
      <c r="E303" s="164">
        <f>+'LEE County'!D278</f>
        <v>921.33818443308587</v>
      </c>
      <c r="F303" s="194">
        <f t="shared" si="25"/>
        <v>-0.77075993508158613</v>
      </c>
      <c r="G303" s="1">
        <v>0</v>
      </c>
      <c r="H303" s="41"/>
      <c r="I303" s="1"/>
      <c r="J303" s="1"/>
      <c r="K303" s="1"/>
      <c r="L303" s="1">
        <f t="shared" si="20"/>
        <v>906.57751122595243</v>
      </c>
      <c r="N303" s="1"/>
    </row>
    <row r="304" spans="1:14" x14ac:dyDescent="0.2">
      <c r="A304" s="193">
        <f t="shared" si="22"/>
        <v>2033</v>
      </c>
      <c r="B304" s="193">
        <f t="shared" si="23"/>
        <v>2</v>
      </c>
      <c r="C304" s="1">
        <f>'Fl Keys- FR vs PR'!F262</f>
        <v>31.020480937046727</v>
      </c>
      <c r="D304" s="1">
        <f t="shared" si="24"/>
        <v>-45</v>
      </c>
      <c r="E304" s="164">
        <f>+'LEE County'!D279</f>
        <v>798.63315559542093</v>
      </c>
      <c r="F304" s="194">
        <f t="shared" si="25"/>
        <v>-0.57388367323850598</v>
      </c>
      <c r="G304" s="1">
        <v>0</v>
      </c>
      <c r="H304" s="41"/>
      <c r="I304" s="1"/>
      <c r="J304" s="1"/>
      <c r="K304" s="1"/>
      <c r="L304" s="1">
        <f t="shared" si="20"/>
        <v>784.07975285922919</v>
      </c>
      <c r="N304" s="1"/>
    </row>
    <row r="305" spans="1:14" x14ac:dyDescent="0.2">
      <c r="A305" s="193">
        <f t="shared" si="22"/>
        <v>2033</v>
      </c>
      <c r="B305" s="193">
        <f t="shared" si="23"/>
        <v>3</v>
      </c>
      <c r="C305" s="1">
        <f>'Fl Keys- FR vs PR'!F263</f>
        <v>33.419769504052752</v>
      </c>
      <c r="D305" s="1">
        <f t="shared" si="24"/>
        <v>-45</v>
      </c>
      <c r="E305" s="164">
        <f>+'LEE County'!D280</f>
        <v>745.50166781100984</v>
      </c>
      <c r="F305" s="194">
        <f t="shared" si="25"/>
        <v>-0.83725887989483894</v>
      </c>
      <c r="G305" s="1">
        <v>0</v>
      </c>
      <c r="H305" s="41"/>
      <c r="I305" s="1"/>
      <c r="J305" s="1"/>
      <c r="K305" s="1"/>
      <c r="L305" s="1">
        <f t="shared" si="20"/>
        <v>733.0841784351677</v>
      </c>
      <c r="N305" s="1"/>
    </row>
    <row r="306" spans="1:14" x14ac:dyDescent="0.2">
      <c r="A306" s="193">
        <f t="shared" si="22"/>
        <v>2033</v>
      </c>
      <c r="B306" s="193">
        <f t="shared" si="23"/>
        <v>4</v>
      </c>
      <c r="C306" s="1">
        <f>'Fl Keys- FR vs PR'!F264</f>
        <v>29.824473994547589</v>
      </c>
      <c r="D306" s="1">
        <f t="shared" si="24"/>
        <v>-45</v>
      </c>
      <c r="E306" s="164">
        <f>+'LEE County'!D281</f>
        <v>748.1349730149268</v>
      </c>
      <c r="F306" s="194">
        <f t="shared" si="25"/>
        <v>-0.73948675590640567</v>
      </c>
      <c r="G306" s="1">
        <v>0</v>
      </c>
      <c r="H306" s="41"/>
      <c r="I306" s="1"/>
      <c r="J306" s="1"/>
      <c r="K306" s="1"/>
      <c r="L306" s="1">
        <f t="shared" si="20"/>
        <v>732.21996025356793</v>
      </c>
      <c r="N306" s="1"/>
    </row>
    <row r="307" spans="1:14" x14ac:dyDescent="0.2">
      <c r="A307" s="193">
        <f t="shared" si="22"/>
        <v>2033</v>
      </c>
      <c r="B307" s="193">
        <f t="shared" si="23"/>
        <v>5</v>
      </c>
      <c r="C307" s="1">
        <f>'Fl Keys- FR vs PR'!F265</f>
        <v>33.798529816518368</v>
      </c>
      <c r="D307" s="1">
        <f t="shared" si="24"/>
        <v>-45</v>
      </c>
      <c r="E307" s="164">
        <f>+'LEE County'!D282</f>
        <v>826.88269944148863</v>
      </c>
      <c r="F307" s="194">
        <f t="shared" si="25"/>
        <v>-0.78311067675493906</v>
      </c>
      <c r="G307" s="1">
        <v>0</v>
      </c>
      <c r="H307" s="41"/>
      <c r="I307" s="1"/>
      <c r="J307" s="1"/>
      <c r="K307" s="1"/>
      <c r="L307" s="1">
        <f t="shared" si="20"/>
        <v>814.89811858125199</v>
      </c>
      <c r="N307" s="1"/>
    </row>
    <row r="308" spans="1:14" x14ac:dyDescent="0.2">
      <c r="A308" s="193">
        <f t="shared" si="22"/>
        <v>2033</v>
      </c>
      <c r="B308" s="193">
        <f t="shared" si="23"/>
        <v>6</v>
      </c>
      <c r="C308" s="1">
        <f>'Fl Keys- FR vs PR'!F266</f>
        <v>33.929877993655595</v>
      </c>
      <c r="D308" s="1">
        <f t="shared" si="24"/>
        <v>-45</v>
      </c>
      <c r="E308" s="164">
        <f>+'LEE County'!D283</f>
        <v>854.30504885468997</v>
      </c>
      <c r="F308" s="194">
        <f t="shared" si="25"/>
        <v>-0.64613850481711455</v>
      </c>
      <c r="G308" s="1">
        <v>0</v>
      </c>
      <c r="H308" s="41"/>
      <c r="I308" s="1"/>
      <c r="J308" s="1"/>
      <c r="K308" s="1"/>
      <c r="L308" s="1">
        <f t="shared" si="20"/>
        <v>842.58878834352845</v>
      </c>
      <c r="N308" s="1"/>
    </row>
    <row r="309" spans="1:14" x14ac:dyDescent="0.2">
      <c r="A309" s="193">
        <f t="shared" si="22"/>
        <v>2033</v>
      </c>
      <c r="B309" s="193">
        <f t="shared" si="23"/>
        <v>7</v>
      </c>
      <c r="C309" s="1">
        <f>'Fl Keys- FR vs PR'!F267</f>
        <v>35</v>
      </c>
      <c r="D309" s="1">
        <f t="shared" si="24"/>
        <v>-45</v>
      </c>
      <c r="E309" s="164">
        <f>+'LEE County'!D284</f>
        <v>879.08130005959947</v>
      </c>
      <c r="F309" s="194">
        <f t="shared" si="25"/>
        <v>-0.59928851752094436</v>
      </c>
      <c r="G309" s="1">
        <v>0</v>
      </c>
      <c r="H309" s="41"/>
      <c r="I309" s="1"/>
      <c r="J309" s="1"/>
      <c r="K309" s="1"/>
      <c r="L309" s="1">
        <f t="shared" si="20"/>
        <v>868.48201154207857</v>
      </c>
      <c r="N309" s="1"/>
    </row>
    <row r="310" spans="1:14" s="67" customFormat="1" x14ac:dyDescent="0.2">
      <c r="A310" s="64">
        <f t="shared" si="22"/>
        <v>2033</v>
      </c>
      <c r="B310" s="64">
        <f t="shared" si="23"/>
        <v>8</v>
      </c>
      <c r="C310" s="1">
        <f>'Fl Keys- FR vs PR'!F268</f>
        <v>34.898043438517703</v>
      </c>
      <c r="D310" s="1">
        <f t="shared" si="24"/>
        <v>-45</v>
      </c>
      <c r="E310" s="183">
        <f>+'LEE County'!D285</f>
        <v>880.92854336719893</v>
      </c>
      <c r="F310" s="194">
        <f t="shared" si="25"/>
        <v>-0.80065614331468005</v>
      </c>
      <c r="G310" s="1">
        <v>0</v>
      </c>
      <c r="H310" s="41"/>
      <c r="I310" s="66"/>
      <c r="J310" s="66"/>
      <c r="K310" s="66"/>
      <c r="L310" s="1">
        <f t="shared" si="20"/>
        <v>870.02593066240195</v>
      </c>
      <c r="N310" s="1"/>
    </row>
    <row r="311" spans="1:14" x14ac:dyDescent="0.2">
      <c r="A311" s="193">
        <f t="shared" si="22"/>
        <v>2033</v>
      </c>
      <c r="B311" s="193">
        <f t="shared" si="23"/>
        <v>9</v>
      </c>
      <c r="C311" s="1">
        <f>'Fl Keys- FR vs PR'!F269</f>
        <v>32.3654424512969</v>
      </c>
      <c r="D311" s="1">
        <f t="shared" si="24"/>
        <v>-45</v>
      </c>
      <c r="E311" s="164">
        <f>+'LEE County'!D286</f>
        <v>856.25157991605079</v>
      </c>
      <c r="F311" s="194">
        <f t="shared" si="25"/>
        <v>-0.9105170500062737</v>
      </c>
      <c r="G311" s="1">
        <v>0</v>
      </c>
      <c r="H311" s="41"/>
      <c r="I311" s="1"/>
      <c r="J311" s="1"/>
      <c r="K311" s="1"/>
      <c r="L311" s="1">
        <f t="shared" si="20"/>
        <v>842.70650531734134</v>
      </c>
      <c r="N311" s="1"/>
    </row>
    <row r="312" spans="1:14" x14ac:dyDescent="0.2">
      <c r="A312" s="193">
        <f t="shared" si="22"/>
        <v>2033</v>
      </c>
      <c r="B312" s="193">
        <f t="shared" si="23"/>
        <v>10</v>
      </c>
      <c r="C312" s="1">
        <f>'Fl Keys- FR vs PR'!F270</f>
        <v>29.443437714083672</v>
      </c>
      <c r="D312" s="1">
        <f t="shared" si="24"/>
        <v>-45</v>
      </c>
      <c r="E312" s="164">
        <f>+'LEE County'!D287</f>
        <v>810.41777548062316</v>
      </c>
      <c r="F312" s="194">
        <f t="shared" si="25"/>
        <v>-0.86879275653923549</v>
      </c>
      <c r="G312" s="1">
        <v>0</v>
      </c>
      <c r="H312" s="41"/>
      <c r="I312" s="1"/>
      <c r="J312" s="1"/>
      <c r="K312" s="1"/>
      <c r="L312" s="1">
        <f t="shared" si="20"/>
        <v>793.99242043816753</v>
      </c>
      <c r="N312" s="1"/>
    </row>
    <row r="313" spans="1:14" x14ac:dyDescent="0.2">
      <c r="A313" s="193">
        <f t="shared" si="22"/>
        <v>2033</v>
      </c>
      <c r="B313" s="193">
        <f t="shared" si="23"/>
        <v>11</v>
      </c>
      <c r="C313" s="1">
        <f>'Fl Keys- FR vs PR'!F271</f>
        <v>26.260529651780672</v>
      </c>
      <c r="D313" s="1">
        <f t="shared" si="24"/>
        <v>-45</v>
      </c>
      <c r="E313" s="164">
        <f>+'LEE County'!D288</f>
        <v>757.75533008171249</v>
      </c>
      <c r="F313" s="194">
        <f t="shared" si="25"/>
        <v>-1.1100000000000001</v>
      </c>
      <c r="G313" s="1">
        <v>0</v>
      </c>
      <c r="H313" s="41"/>
      <c r="I313" s="1"/>
      <c r="J313" s="1"/>
      <c r="K313" s="1"/>
      <c r="L313" s="1">
        <f t="shared" si="20"/>
        <v>737.90585973349312</v>
      </c>
      <c r="N313" s="1"/>
    </row>
    <row r="314" spans="1:14" x14ac:dyDescent="0.2">
      <c r="A314" s="193">
        <f t="shared" si="22"/>
        <v>2033</v>
      </c>
      <c r="B314" s="193">
        <f t="shared" si="23"/>
        <v>12</v>
      </c>
      <c r="C314" s="1">
        <f>'Fl Keys- FR vs PR'!F272</f>
        <v>27.437881834856498</v>
      </c>
      <c r="D314" s="1">
        <f t="shared" si="24"/>
        <v>-45</v>
      </c>
      <c r="E314" s="164">
        <f>+'LEE County'!D289</f>
        <v>739.38067477961636</v>
      </c>
      <c r="F314" s="194">
        <f t="shared" si="25"/>
        <v>-0.66</v>
      </c>
      <c r="G314" s="1">
        <v>0</v>
      </c>
      <c r="H314" s="41"/>
      <c r="I314" s="1"/>
      <c r="J314" s="1"/>
      <c r="K314" s="1"/>
      <c r="L314" s="1">
        <f t="shared" si="20"/>
        <v>721.1585566144729</v>
      </c>
      <c r="M314" s="46"/>
      <c r="N314" s="1"/>
    </row>
    <row r="315" spans="1:14" x14ac:dyDescent="0.2">
      <c r="A315" s="193">
        <f t="shared" si="22"/>
        <v>2034</v>
      </c>
      <c r="B315" s="193">
        <f t="shared" si="23"/>
        <v>1</v>
      </c>
      <c r="C315" s="1">
        <f>'Fl Keys- FR vs PR'!F273</f>
        <v>31.010086727948163</v>
      </c>
      <c r="D315" s="1">
        <f t="shared" si="24"/>
        <v>-45</v>
      </c>
      <c r="E315" s="164">
        <f>+'LEE County'!D290</f>
        <v>927.98295890080749</v>
      </c>
      <c r="F315" s="194">
        <f t="shared" si="25"/>
        <v>-0.77075993508158613</v>
      </c>
      <c r="G315" s="1">
        <v>0</v>
      </c>
      <c r="H315" s="41"/>
      <c r="I315" s="1"/>
      <c r="J315" s="1"/>
      <c r="K315" s="1"/>
      <c r="L315" s="1">
        <f t="shared" si="20"/>
        <v>913.22228569367405</v>
      </c>
      <c r="N315" s="1"/>
    </row>
    <row r="316" spans="1:14" x14ac:dyDescent="0.2">
      <c r="A316" s="193">
        <f t="shared" si="22"/>
        <v>2034</v>
      </c>
      <c r="B316" s="193">
        <f t="shared" si="23"/>
        <v>2</v>
      </c>
      <c r="C316" s="1">
        <f>'Fl Keys- FR vs PR'!F274</f>
        <v>31.020480937046727</v>
      </c>
      <c r="D316" s="1">
        <f t="shared" si="24"/>
        <v>-45</v>
      </c>
      <c r="E316" s="164">
        <f>+'LEE County'!D291</f>
        <v>805.44705783672521</v>
      </c>
      <c r="F316" s="194">
        <f t="shared" si="25"/>
        <v>-0.57388367323850598</v>
      </c>
      <c r="G316" s="1">
        <v>0</v>
      </c>
      <c r="H316" s="41"/>
      <c r="I316" s="1"/>
      <c r="J316" s="1"/>
      <c r="K316" s="1"/>
      <c r="L316" s="1">
        <f t="shared" si="20"/>
        <v>790.89365510053346</v>
      </c>
      <c r="N316" s="1"/>
    </row>
    <row r="317" spans="1:14" x14ac:dyDescent="0.2">
      <c r="A317" s="193">
        <f t="shared" si="22"/>
        <v>2034</v>
      </c>
      <c r="B317" s="193">
        <f t="shared" si="23"/>
        <v>3</v>
      </c>
      <c r="C317" s="1">
        <f>'Fl Keys- FR vs PR'!F275</f>
        <v>33.419769504052752</v>
      </c>
      <c r="D317" s="1">
        <f t="shared" si="24"/>
        <v>-45</v>
      </c>
      <c r="E317" s="164">
        <f>+'LEE County'!D292</f>
        <v>753.3056618407237</v>
      </c>
      <c r="F317" s="194">
        <f t="shared" si="25"/>
        <v>-0.83725887989483894</v>
      </c>
      <c r="G317" s="1">
        <v>0</v>
      </c>
      <c r="H317" s="41"/>
      <c r="I317" s="1"/>
      <c r="J317" s="1"/>
      <c r="K317" s="1"/>
      <c r="L317" s="1">
        <f t="shared" si="20"/>
        <v>740.88817246488156</v>
      </c>
      <c r="N317" s="1"/>
    </row>
    <row r="318" spans="1:14" x14ac:dyDescent="0.2">
      <c r="A318" s="193">
        <f t="shared" si="22"/>
        <v>2034</v>
      </c>
      <c r="B318" s="193">
        <f t="shared" si="23"/>
        <v>4</v>
      </c>
      <c r="C318" s="1">
        <f>'Fl Keys- FR vs PR'!F276</f>
        <v>29.824473994547589</v>
      </c>
      <c r="D318" s="1">
        <f t="shared" si="24"/>
        <v>-45</v>
      </c>
      <c r="E318" s="164">
        <f>+'LEE County'!D293</f>
        <v>755.84577293800839</v>
      </c>
      <c r="F318" s="194">
        <f t="shared" si="25"/>
        <v>-0.73948675590640567</v>
      </c>
      <c r="G318" s="1">
        <v>0</v>
      </c>
      <c r="H318" s="41"/>
      <c r="I318" s="1"/>
      <c r="J318" s="1"/>
      <c r="K318" s="1"/>
      <c r="L318" s="1">
        <f t="shared" si="20"/>
        <v>739.93076017664953</v>
      </c>
      <c r="N318" s="1"/>
    </row>
    <row r="319" spans="1:14" x14ac:dyDescent="0.2">
      <c r="A319" s="193">
        <f t="shared" si="22"/>
        <v>2034</v>
      </c>
      <c r="B319" s="193">
        <f t="shared" si="23"/>
        <v>5</v>
      </c>
      <c r="C319" s="1">
        <f>'Fl Keys- FR vs PR'!F277</f>
        <v>33.798529816518368</v>
      </c>
      <c r="D319" s="1">
        <f t="shared" si="24"/>
        <v>-45</v>
      </c>
      <c r="E319" s="164">
        <f>+'LEE County'!D294</f>
        <v>834.50718295235367</v>
      </c>
      <c r="F319" s="194">
        <f t="shared" si="25"/>
        <v>-0.78311067675493906</v>
      </c>
      <c r="G319" s="1">
        <v>0</v>
      </c>
      <c r="H319" s="41"/>
      <c r="I319" s="1"/>
      <c r="J319" s="1"/>
      <c r="K319" s="1"/>
      <c r="L319" s="1">
        <f t="shared" si="20"/>
        <v>822.52260209211704</v>
      </c>
      <c r="N319" s="1"/>
    </row>
    <row r="320" spans="1:14" x14ac:dyDescent="0.2">
      <c r="A320" s="193">
        <f t="shared" si="22"/>
        <v>2034</v>
      </c>
      <c r="B320" s="193">
        <f t="shared" si="23"/>
        <v>6</v>
      </c>
      <c r="C320" s="1">
        <f>'Fl Keys- FR vs PR'!F278</f>
        <v>33.929877993655595</v>
      </c>
      <c r="D320" s="1">
        <f t="shared" si="24"/>
        <v>-45</v>
      </c>
      <c r="E320" s="164">
        <f>+'LEE County'!D295</f>
        <v>861.80790078811617</v>
      </c>
      <c r="F320" s="194">
        <f t="shared" si="25"/>
        <v>-0.64613850481711455</v>
      </c>
      <c r="G320" s="1">
        <v>0</v>
      </c>
      <c r="H320" s="41"/>
      <c r="I320" s="1"/>
      <c r="J320" s="1"/>
      <c r="K320" s="1"/>
      <c r="L320" s="1">
        <f t="shared" si="20"/>
        <v>850.09164027695465</v>
      </c>
      <c r="N320" s="1"/>
    </row>
    <row r="321" spans="1:14" x14ac:dyDescent="0.2">
      <c r="A321" s="193">
        <f t="shared" si="22"/>
        <v>2034</v>
      </c>
      <c r="B321" s="193">
        <f t="shared" si="23"/>
        <v>7</v>
      </c>
      <c r="C321" s="1">
        <f>'Fl Keys- FR vs PR'!F279</f>
        <v>35</v>
      </c>
      <c r="D321" s="1">
        <f t="shared" si="24"/>
        <v>-45</v>
      </c>
      <c r="E321" s="164">
        <f>+'LEE County'!D296</f>
        <v>886.49070159255712</v>
      </c>
      <c r="F321" s="194">
        <f t="shared" si="25"/>
        <v>-0.59928851752094436</v>
      </c>
      <c r="G321" s="1">
        <v>0</v>
      </c>
      <c r="H321" s="41"/>
      <c r="I321" s="1"/>
      <c r="J321" s="1"/>
      <c r="K321" s="1"/>
      <c r="L321" s="1">
        <f t="shared" si="20"/>
        <v>875.89141307503621</v>
      </c>
      <c r="N321" s="1"/>
    </row>
    <row r="322" spans="1:14" s="67" customFormat="1" x14ac:dyDescent="0.2">
      <c r="A322" s="64">
        <f t="shared" si="22"/>
        <v>2034</v>
      </c>
      <c r="B322" s="64">
        <f t="shared" si="23"/>
        <v>8</v>
      </c>
      <c r="C322" s="1">
        <f>'Fl Keys- FR vs PR'!F280</f>
        <v>34.898043438517675</v>
      </c>
      <c r="D322" s="1">
        <f t="shared" si="24"/>
        <v>-45</v>
      </c>
      <c r="E322" s="183">
        <f>+'LEE County'!D297</f>
        <v>888.33368335113812</v>
      </c>
      <c r="F322" s="194">
        <f t="shared" si="25"/>
        <v>-0.80065614331468005</v>
      </c>
      <c r="G322" s="1">
        <v>0</v>
      </c>
      <c r="H322" s="41"/>
      <c r="I322" s="66"/>
      <c r="J322" s="66"/>
      <c r="K322" s="66"/>
      <c r="L322" s="1">
        <f t="shared" si="20"/>
        <v>877.43107064634114</v>
      </c>
      <c r="N322" s="1"/>
    </row>
    <row r="323" spans="1:14" x14ac:dyDescent="0.2">
      <c r="A323" s="193">
        <f t="shared" si="22"/>
        <v>2034</v>
      </c>
      <c r="B323" s="193">
        <f t="shared" si="23"/>
        <v>9</v>
      </c>
      <c r="C323" s="1">
        <f>'Fl Keys- FR vs PR'!F281</f>
        <v>32.3654424512969</v>
      </c>
      <c r="D323" s="1">
        <f t="shared" si="24"/>
        <v>-45</v>
      </c>
      <c r="E323" s="164">
        <f>+'LEE County'!D298</f>
        <v>863.7924166693291</v>
      </c>
      <c r="F323" s="194">
        <f t="shared" si="25"/>
        <v>-0.9105170500062737</v>
      </c>
      <c r="G323" s="1">
        <v>0</v>
      </c>
      <c r="H323" s="41"/>
      <c r="I323" s="1"/>
      <c r="J323" s="1"/>
      <c r="K323" s="1"/>
      <c r="L323" s="1">
        <f t="shared" si="20"/>
        <v>850.24734207061965</v>
      </c>
      <c r="N323" s="1"/>
    </row>
    <row r="324" spans="1:14" x14ac:dyDescent="0.2">
      <c r="A324" s="193">
        <f t="shared" si="22"/>
        <v>2034</v>
      </c>
      <c r="B324" s="193">
        <f t="shared" si="23"/>
        <v>10</v>
      </c>
      <c r="C324" s="1">
        <f>'Fl Keys- FR vs PR'!F282</f>
        <v>29.443437714083672</v>
      </c>
      <c r="D324" s="1">
        <f t="shared" si="24"/>
        <v>-45</v>
      </c>
      <c r="E324" s="164">
        <f>+'LEE County'!D299</f>
        <v>817.96356510457406</v>
      </c>
      <c r="F324" s="194">
        <f t="shared" si="25"/>
        <v>-0.86879275653923549</v>
      </c>
      <c r="G324" s="1">
        <v>0</v>
      </c>
      <c r="H324" s="41"/>
      <c r="I324" s="1"/>
      <c r="J324" s="1"/>
      <c r="K324" s="1"/>
      <c r="L324" s="1">
        <f t="shared" ref="L324:L387" si="26">SUM(C324:K324)</f>
        <v>801.53821006211842</v>
      </c>
      <c r="N324" s="1"/>
    </row>
    <row r="325" spans="1:14" x14ac:dyDescent="0.2">
      <c r="A325" s="193">
        <f t="shared" si="22"/>
        <v>2034</v>
      </c>
      <c r="B325" s="193">
        <f t="shared" si="23"/>
        <v>11</v>
      </c>
      <c r="C325" s="1">
        <f>'Fl Keys- FR vs PR'!F283</f>
        <v>26.260529651780672</v>
      </c>
      <c r="D325" s="1">
        <f t="shared" si="24"/>
        <v>-45</v>
      </c>
      <c r="E325" s="164">
        <f>+'LEE County'!D300</f>
        <v>765.24702892331572</v>
      </c>
      <c r="F325" s="194">
        <f t="shared" si="25"/>
        <v>-1.1100000000000001</v>
      </c>
      <c r="G325" s="1">
        <v>0</v>
      </c>
      <c r="H325" s="41"/>
      <c r="I325" s="1"/>
      <c r="J325" s="1"/>
      <c r="K325" s="1"/>
      <c r="L325" s="1">
        <f t="shared" si="26"/>
        <v>745.39755857509635</v>
      </c>
      <c r="N325" s="1"/>
    </row>
    <row r="326" spans="1:14" x14ac:dyDescent="0.2">
      <c r="A326" s="193">
        <f t="shared" si="22"/>
        <v>2034</v>
      </c>
      <c r="B326" s="193">
        <f t="shared" si="23"/>
        <v>12</v>
      </c>
      <c r="C326" s="1">
        <f>'Fl Keys- FR vs PR'!F284</f>
        <v>27.437881834856483</v>
      </c>
      <c r="D326" s="1">
        <f t="shared" si="24"/>
        <v>-45</v>
      </c>
      <c r="E326" s="164">
        <f>+'LEE County'!D301</f>
        <v>746.32358475737669</v>
      </c>
      <c r="F326" s="194">
        <f t="shared" si="25"/>
        <v>-0.66</v>
      </c>
      <c r="G326" s="1">
        <v>0</v>
      </c>
      <c r="H326" s="41"/>
      <c r="I326" s="1"/>
      <c r="J326" s="1"/>
      <c r="K326" s="1"/>
      <c r="L326" s="1">
        <f t="shared" si="26"/>
        <v>728.10146659223324</v>
      </c>
      <c r="M326" s="46"/>
      <c r="N326" s="1"/>
    </row>
    <row r="327" spans="1:14" x14ac:dyDescent="0.2">
      <c r="A327" s="193">
        <f t="shared" si="22"/>
        <v>2035</v>
      </c>
      <c r="B327" s="193">
        <f t="shared" si="23"/>
        <v>1</v>
      </c>
      <c r="C327" s="1">
        <f>'Fl Keys- FR vs PR'!F285</f>
        <v>31.010086727948163</v>
      </c>
      <c r="D327" s="1">
        <f t="shared" si="24"/>
        <v>-45</v>
      </c>
      <c r="E327" s="164">
        <f>+'LEE County'!D302</f>
        <v>934.67565608406699</v>
      </c>
      <c r="F327" s="194">
        <f t="shared" si="25"/>
        <v>-0.77075993508158613</v>
      </c>
      <c r="G327" s="1">
        <v>0</v>
      </c>
      <c r="H327" s="41"/>
      <c r="I327" s="1"/>
      <c r="J327" s="1"/>
      <c r="K327" s="1"/>
      <c r="L327" s="1">
        <f t="shared" si="26"/>
        <v>919.91498287693355</v>
      </c>
      <c r="N327" s="1"/>
    </row>
    <row r="328" spans="1:14" x14ac:dyDescent="0.2">
      <c r="A328" s="193">
        <f t="shared" si="22"/>
        <v>2035</v>
      </c>
      <c r="B328" s="193">
        <f t="shared" si="23"/>
        <v>2</v>
      </c>
      <c r="C328" s="1">
        <f>'Fl Keys- FR vs PR'!F286</f>
        <v>31.020480937046727</v>
      </c>
      <c r="D328" s="1">
        <f t="shared" si="24"/>
        <v>-45</v>
      </c>
      <c r="E328" s="164">
        <f>+'LEE County'!D303</f>
        <v>812.31909598614811</v>
      </c>
      <c r="F328" s="194">
        <f t="shared" si="25"/>
        <v>-0.57388367323850598</v>
      </c>
      <c r="G328" s="1">
        <v>0</v>
      </c>
      <c r="H328" s="41"/>
      <c r="I328" s="1"/>
      <c r="J328" s="1"/>
      <c r="K328" s="1"/>
      <c r="L328" s="1">
        <f t="shared" si="26"/>
        <v>797.76569324995637</v>
      </c>
      <c r="N328" s="1"/>
    </row>
    <row r="329" spans="1:14" x14ac:dyDescent="0.2">
      <c r="A329" s="193">
        <f t="shared" si="22"/>
        <v>2035</v>
      </c>
      <c r="B329" s="193">
        <f t="shared" si="23"/>
        <v>3</v>
      </c>
      <c r="C329" s="1">
        <f>'Fl Keys- FR vs PR'!F287</f>
        <v>33.419769504052752</v>
      </c>
      <c r="D329" s="1">
        <f t="shared" si="24"/>
        <v>-45</v>
      </c>
      <c r="E329" s="164">
        <f>+'LEE County'!D304</f>
        <v>761.19134894430351</v>
      </c>
      <c r="F329" s="194">
        <f t="shared" si="25"/>
        <v>-0.83725887989483894</v>
      </c>
      <c r="G329" s="1">
        <v>0</v>
      </c>
      <c r="H329" s="41"/>
      <c r="I329" s="1"/>
      <c r="J329" s="1"/>
      <c r="K329" s="1"/>
      <c r="L329" s="1">
        <f t="shared" si="26"/>
        <v>748.77385956846138</v>
      </c>
      <c r="N329" s="1"/>
    </row>
    <row r="330" spans="1:14" x14ac:dyDescent="0.2">
      <c r="A330" s="193">
        <f t="shared" si="22"/>
        <v>2035</v>
      </c>
      <c r="B330" s="193">
        <f t="shared" si="23"/>
        <v>4</v>
      </c>
      <c r="C330" s="1">
        <f>'Fl Keys- FR vs PR'!F288</f>
        <v>29.824473994547589</v>
      </c>
      <c r="D330" s="1">
        <f t="shared" si="24"/>
        <v>-45</v>
      </c>
      <c r="E330" s="164">
        <f>+'LEE County'!D305</f>
        <v>763.63604573376472</v>
      </c>
      <c r="F330" s="194">
        <f t="shared" si="25"/>
        <v>-0.73948675590640567</v>
      </c>
      <c r="G330" s="1">
        <v>0</v>
      </c>
      <c r="H330" s="41"/>
      <c r="I330" s="1"/>
      <c r="J330" s="1"/>
      <c r="K330" s="1"/>
      <c r="L330" s="1">
        <f t="shared" si="26"/>
        <v>747.72103297240585</v>
      </c>
      <c r="N330" s="1"/>
    </row>
    <row r="331" spans="1:14" x14ac:dyDescent="0.2">
      <c r="A331" s="193">
        <f t="shared" si="22"/>
        <v>2035</v>
      </c>
      <c r="B331" s="193">
        <f t="shared" si="23"/>
        <v>5</v>
      </c>
      <c r="C331" s="1">
        <f>'Fl Keys- FR vs PR'!F289</f>
        <v>33.798529816518368</v>
      </c>
      <c r="D331" s="1">
        <f t="shared" si="24"/>
        <v>-45</v>
      </c>
      <c r="E331" s="164">
        <f>+'LEE County'!D306</f>
        <v>842.20196996436448</v>
      </c>
      <c r="F331" s="194">
        <f t="shared" si="25"/>
        <v>-0.78311067675493906</v>
      </c>
      <c r="G331" s="1">
        <v>0</v>
      </c>
      <c r="H331" s="41"/>
      <c r="I331" s="1"/>
      <c r="J331" s="1"/>
      <c r="K331" s="1"/>
      <c r="L331" s="1">
        <f t="shared" si="26"/>
        <v>830.21738910412785</v>
      </c>
      <c r="N331" s="1"/>
    </row>
    <row r="332" spans="1:14" x14ac:dyDescent="0.2">
      <c r="A332" s="193">
        <f t="shared" ref="A332:A372" si="27">A320+1</f>
        <v>2035</v>
      </c>
      <c r="B332" s="193">
        <f t="shared" ref="B332:B372" si="28">B320</f>
        <v>6</v>
      </c>
      <c r="C332" s="1">
        <f>'Fl Keys- FR vs PR'!F290</f>
        <v>33.929877993655595</v>
      </c>
      <c r="D332" s="1">
        <f t="shared" si="24"/>
        <v>-45</v>
      </c>
      <c r="E332" s="164">
        <f>+'LEE County'!D307</f>
        <v>869.37664579710156</v>
      </c>
      <c r="F332" s="194">
        <f t="shared" si="25"/>
        <v>-0.64613850481711455</v>
      </c>
      <c r="G332" s="1">
        <v>0</v>
      </c>
      <c r="H332" s="41"/>
      <c r="I332" s="1"/>
      <c r="J332" s="1"/>
      <c r="K332" s="1"/>
      <c r="L332" s="1">
        <f t="shared" si="26"/>
        <v>857.66038528594004</v>
      </c>
      <c r="N332" s="1"/>
    </row>
    <row r="333" spans="1:14" x14ac:dyDescent="0.2">
      <c r="A333" s="193">
        <f t="shared" si="27"/>
        <v>2035</v>
      </c>
      <c r="B333" s="193">
        <f t="shared" si="28"/>
        <v>7</v>
      </c>
      <c r="C333" s="1">
        <f>'Fl Keys- FR vs PR'!F291</f>
        <v>35</v>
      </c>
      <c r="D333" s="1">
        <f t="shared" si="24"/>
        <v>-45</v>
      </c>
      <c r="E333" s="164">
        <f>+'LEE County'!D308</f>
        <v>893.96255381246806</v>
      </c>
      <c r="F333" s="194">
        <f t="shared" si="25"/>
        <v>-0.59928851752094436</v>
      </c>
      <c r="G333" s="1">
        <v>0</v>
      </c>
      <c r="H333" s="41"/>
      <c r="I333" s="1"/>
      <c r="J333" s="1"/>
      <c r="K333" s="1"/>
      <c r="L333" s="1">
        <f t="shared" si="26"/>
        <v>883.36326529494715</v>
      </c>
      <c r="N333" s="1"/>
    </row>
    <row r="334" spans="1:14" s="67" customFormat="1" x14ac:dyDescent="0.2">
      <c r="A334" s="64">
        <f t="shared" si="27"/>
        <v>2035</v>
      </c>
      <c r="B334" s="64">
        <f t="shared" si="28"/>
        <v>8</v>
      </c>
      <c r="C334" s="1">
        <f>'Fl Keys- FR vs PR'!F292</f>
        <v>34.898043438517675</v>
      </c>
      <c r="D334" s="1">
        <f t="shared" si="24"/>
        <v>-45</v>
      </c>
      <c r="E334" s="183">
        <f>+'LEE County'!D309</f>
        <v>895.80107140116024</v>
      </c>
      <c r="F334" s="194">
        <f t="shared" si="25"/>
        <v>-0.80065614331468005</v>
      </c>
      <c r="G334" s="1">
        <v>0</v>
      </c>
      <c r="H334" s="41"/>
      <c r="I334" s="66"/>
      <c r="J334" s="66"/>
      <c r="K334" s="66"/>
      <c r="L334" s="1">
        <f t="shared" si="26"/>
        <v>884.89845869636326</v>
      </c>
      <c r="N334" s="1"/>
    </row>
    <row r="335" spans="1:14" x14ac:dyDescent="0.2">
      <c r="A335" s="193">
        <f t="shared" si="27"/>
        <v>2035</v>
      </c>
      <c r="B335" s="193">
        <f t="shared" si="28"/>
        <v>9</v>
      </c>
      <c r="C335" s="1">
        <f>'Fl Keys- FR vs PR'!F293</f>
        <v>32.3654424512969</v>
      </c>
      <c r="D335" s="1">
        <f t="shared" si="24"/>
        <v>-45</v>
      </c>
      <c r="E335" s="164">
        <f>+'LEE County'!D310</f>
        <v>871.39966406671397</v>
      </c>
      <c r="F335" s="194">
        <f t="shared" si="25"/>
        <v>-0.9105170500062737</v>
      </c>
      <c r="G335" s="1">
        <v>0</v>
      </c>
      <c r="H335" s="41"/>
      <c r="I335" s="1"/>
      <c r="J335" s="1"/>
      <c r="K335" s="1"/>
      <c r="L335" s="1">
        <f t="shared" si="26"/>
        <v>857.85458946800452</v>
      </c>
      <c r="N335" s="1"/>
    </row>
    <row r="336" spans="1:14" x14ac:dyDescent="0.2">
      <c r="A336" s="193">
        <f t="shared" si="27"/>
        <v>2035</v>
      </c>
      <c r="B336" s="193">
        <f t="shared" si="28"/>
        <v>10</v>
      </c>
      <c r="C336" s="1">
        <f>'Fl Keys- FR vs PR'!F294</f>
        <v>29.443437714083672</v>
      </c>
      <c r="D336" s="1">
        <f t="shared" si="24"/>
        <v>-45</v>
      </c>
      <c r="E336" s="164">
        <f>+'LEE County'!D311</f>
        <v>825.57961347996354</v>
      </c>
      <c r="F336" s="194">
        <f t="shared" si="25"/>
        <v>-0.86879275653923549</v>
      </c>
      <c r="G336" s="1">
        <v>0</v>
      </c>
      <c r="H336" s="41"/>
      <c r="I336" s="1"/>
      <c r="J336" s="1"/>
      <c r="K336" s="1"/>
      <c r="L336" s="1">
        <f t="shared" si="26"/>
        <v>809.15425843750791</v>
      </c>
      <c r="N336" s="1"/>
    </row>
    <row r="337" spans="1:14" x14ac:dyDescent="0.2">
      <c r="A337" s="193">
        <f t="shared" si="27"/>
        <v>2035</v>
      </c>
      <c r="B337" s="193">
        <f t="shared" si="28"/>
        <v>11</v>
      </c>
      <c r="C337" s="1">
        <f>'Fl Keys- FR vs PR'!F295</f>
        <v>26.260529651780672</v>
      </c>
      <c r="D337" s="1">
        <f t="shared" ref="D337:D400" si="29">D325</f>
        <v>-45</v>
      </c>
      <c r="E337" s="164">
        <f>+'LEE County'!D312</f>
        <v>772.81279593614147</v>
      </c>
      <c r="F337" s="194">
        <f t="shared" si="25"/>
        <v>-1.1100000000000001</v>
      </c>
      <c r="G337" s="1">
        <v>0</v>
      </c>
      <c r="H337" s="41"/>
      <c r="I337" s="1"/>
      <c r="J337" s="1"/>
      <c r="K337" s="1"/>
      <c r="L337" s="1">
        <f t="shared" si="26"/>
        <v>752.9633255879221</v>
      </c>
      <c r="N337" s="1"/>
    </row>
    <row r="338" spans="1:14" x14ac:dyDescent="0.2">
      <c r="A338" s="193">
        <f t="shared" si="27"/>
        <v>2035</v>
      </c>
      <c r="B338" s="193">
        <f t="shared" si="28"/>
        <v>12</v>
      </c>
      <c r="C338" s="1">
        <f>'Fl Keys- FR vs PR'!F296</f>
        <v>27.437881834856498</v>
      </c>
      <c r="D338" s="1">
        <f t="shared" si="29"/>
        <v>-45</v>
      </c>
      <c r="E338" s="164">
        <f>+'LEE County'!D313</f>
        <v>753.33168983774613</v>
      </c>
      <c r="F338" s="194">
        <f t="shared" si="25"/>
        <v>-0.66</v>
      </c>
      <c r="G338" s="1">
        <v>0</v>
      </c>
      <c r="H338" s="41"/>
      <c r="I338" s="1"/>
      <c r="J338" s="1"/>
      <c r="K338" s="1"/>
      <c r="L338" s="1">
        <f t="shared" si="26"/>
        <v>735.10957167260267</v>
      </c>
      <c r="M338" s="46"/>
      <c r="N338" s="1"/>
    </row>
    <row r="339" spans="1:14" x14ac:dyDescent="0.2">
      <c r="A339" s="193">
        <f t="shared" si="27"/>
        <v>2036</v>
      </c>
      <c r="B339" s="193">
        <f t="shared" si="28"/>
        <v>1</v>
      </c>
      <c r="C339" s="1">
        <f>'Fl Keys- FR vs PR'!F297</f>
        <v>31.010086727948163</v>
      </c>
      <c r="D339" s="1">
        <f t="shared" si="29"/>
        <v>-45</v>
      </c>
      <c r="E339" s="164">
        <f>+'LEE County'!D314</f>
        <v>941.41662160583121</v>
      </c>
      <c r="F339" s="194">
        <f t="shared" si="25"/>
        <v>-0.77075993508158613</v>
      </c>
      <c r="G339" s="1">
        <v>0</v>
      </c>
      <c r="H339" s="41"/>
      <c r="I339" s="1"/>
      <c r="J339" s="1"/>
      <c r="K339" s="1"/>
      <c r="L339" s="1">
        <f t="shared" si="26"/>
        <v>926.65594839869777</v>
      </c>
      <c r="N339" s="1"/>
    </row>
    <row r="340" spans="1:14" x14ac:dyDescent="0.2">
      <c r="A340" s="193">
        <f t="shared" si="27"/>
        <v>2036</v>
      </c>
      <c r="B340" s="193">
        <f t="shared" si="28"/>
        <v>2</v>
      </c>
      <c r="C340" s="1">
        <f>'Fl Keys- FR vs PR'!F298</f>
        <v>31.020480937046727</v>
      </c>
      <c r="D340" s="1">
        <f t="shared" si="29"/>
        <v>-45</v>
      </c>
      <c r="E340" s="164">
        <f>+'LEE County'!D315</f>
        <v>819.24976605664847</v>
      </c>
      <c r="F340" s="194">
        <f t="shared" si="25"/>
        <v>-0.57388367323850598</v>
      </c>
      <c r="G340" s="1">
        <v>0</v>
      </c>
      <c r="H340" s="41"/>
      <c r="I340" s="1"/>
      <c r="J340" s="1"/>
      <c r="K340" s="1"/>
      <c r="L340" s="1">
        <f t="shared" si="26"/>
        <v>804.69636332045673</v>
      </c>
      <c r="N340" s="1"/>
    </row>
    <row r="341" spans="1:14" x14ac:dyDescent="0.2">
      <c r="A341" s="193">
        <f t="shared" si="27"/>
        <v>2036</v>
      </c>
      <c r="B341" s="193">
        <f t="shared" si="28"/>
        <v>3</v>
      </c>
      <c r="C341" s="1">
        <f>'Fl Keys- FR vs PR'!F299</f>
        <v>33.419769504052752</v>
      </c>
      <c r="D341" s="1">
        <f t="shared" si="29"/>
        <v>-45</v>
      </c>
      <c r="E341" s="164">
        <f>+'LEE County'!D316</f>
        <v>769.15958429389502</v>
      </c>
      <c r="F341" s="194">
        <f t="shared" si="25"/>
        <v>-0.83725887989483894</v>
      </c>
      <c r="G341" s="1">
        <v>0</v>
      </c>
      <c r="H341" s="41"/>
      <c r="I341" s="1"/>
      <c r="J341" s="1"/>
      <c r="K341" s="1"/>
      <c r="L341" s="1">
        <f t="shared" si="26"/>
        <v>756.74209491805289</v>
      </c>
      <c r="N341" s="1"/>
    </row>
    <row r="342" spans="1:14" x14ac:dyDescent="0.2">
      <c r="A342" s="193">
        <f t="shared" si="27"/>
        <v>2036</v>
      </c>
      <c r="B342" s="193">
        <f t="shared" si="28"/>
        <v>4</v>
      </c>
      <c r="C342" s="1">
        <f>'Fl Keys- FR vs PR'!F300</f>
        <v>29.824473994547589</v>
      </c>
      <c r="D342" s="1">
        <f t="shared" si="29"/>
        <v>-45</v>
      </c>
      <c r="E342" s="164">
        <f>+'LEE County'!D317</f>
        <v>771.50661050495444</v>
      </c>
      <c r="F342" s="194">
        <f t="shared" ref="F342:F405" si="30">F330</f>
        <v>-0.73948675590640567</v>
      </c>
      <c r="G342" s="1">
        <v>0</v>
      </c>
      <c r="H342" s="41"/>
      <c r="I342" s="1"/>
      <c r="J342" s="1"/>
      <c r="K342" s="1"/>
      <c r="L342" s="1">
        <f t="shared" si="26"/>
        <v>755.59159774359557</v>
      </c>
      <c r="N342" s="1"/>
    </row>
    <row r="343" spans="1:14" x14ac:dyDescent="0.2">
      <c r="A343" s="193">
        <f t="shared" si="27"/>
        <v>2036</v>
      </c>
      <c r="B343" s="193">
        <f t="shared" si="28"/>
        <v>5</v>
      </c>
      <c r="C343" s="1">
        <f>'Fl Keys- FR vs PR'!F301</f>
        <v>33.798529816518368</v>
      </c>
      <c r="D343" s="1">
        <f t="shared" si="29"/>
        <v>-45</v>
      </c>
      <c r="E343" s="164">
        <f>+'LEE County'!D318</f>
        <v>849.96770872894206</v>
      </c>
      <c r="F343" s="194">
        <f t="shared" si="30"/>
        <v>-0.78311067675493906</v>
      </c>
      <c r="G343" s="1">
        <v>0</v>
      </c>
      <c r="H343" s="41"/>
      <c r="I343" s="1"/>
      <c r="J343" s="1"/>
      <c r="K343" s="1"/>
      <c r="L343" s="1">
        <f t="shared" si="26"/>
        <v>837.98312786870542</v>
      </c>
      <c r="N343" s="1"/>
    </row>
    <row r="344" spans="1:14" x14ac:dyDescent="0.2">
      <c r="A344" s="193">
        <f t="shared" si="27"/>
        <v>2036</v>
      </c>
      <c r="B344" s="193">
        <f t="shared" si="28"/>
        <v>6</v>
      </c>
      <c r="C344" s="1">
        <f>'Fl Keys- FR vs PR'!F302</f>
        <v>33.929877993655595</v>
      </c>
      <c r="D344" s="1">
        <f t="shared" si="29"/>
        <v>-45</v>
      </c>
      <c r="E344" s="164">
        <f>+'LEE County'!D319</f>
        <v>877.01186258124551</v>
      </c>
      <c r="F344" s="194">
        <f t="shared" si="30"/>
        <v>-0.64613850481711455</v>
      </c>
      <c r="G344" s="1">
        <v>0</v>
      </c>
      <c r="H344" s="41"/>
      <c r="I344" s="1"/>
      <c r="J344" s="1"/>
      <c r="K344" s="1"/>
      <c r="L344" s="1">
        <f t="shared" si="26"/>
        <v>865.29560207008399</v>
      </c>
      <c r="N344" s="1"/>
    </row>
    <row r="345" spans="1:14" x14ac:dyDescent="0.2">
      <c r="A345" s="193">
        <f t="shared" si="27"/>
        <v>2036</v>
      </c>
      <c r="B345" s="193">
        <f t="shared" si="28"/>
        <v>7</v>
      </c>
      <c r="C345" s="1">
        <f>'Fl Keys- FR vs PR'!F303</f>
        <v>35</v>
      </c>
      <c r="D345" s="1">
        <f t="shared" si="29"/>
        <v>-45</v>
      </c>
      <c r="E345" s="164">
        <f>+'LEE County'!D320</f>
        <v>901.49738308955068</v>
      </c>
      <c r="F345" s="194">
        <f t="shared" si="30"/>
        <v>-0.59928851752094436</v>
      </c>
      <c r="G345" s="1">
        <v>0</v>
      </c>
      <c r="H345" s="41"/>
      <c r="I345" s="1"/>
      <c r="J345" s="1"/>
      <c r="K345" s="1"/>
      <c r="L345" s="1">
        <f t="shared" si="26"/>
        <v>890.89809457202978</v>
      </c>
      <c r="N345" s="1"/>
    </row>
    <row r="346" spans="1:14" s="67" customFormat="1" x14ac:dyDescent="0.2">
      <c r="A346" s="64">
        <f t="shared" si="27"/>
        <v>2036</v>
      </c>
      <c r="B346" s="64">
        <f t="shared" si="28"/>
        <v>8</v>
      </c>
      <c r="C346" s="1">
        <f>'Fl Keys- FR vs PR'!F304</f>
        <v>34.898043438517675</v>
      </c>
      <c r="D346" s="1">
        <f t="shared" si="29"/>
        <v>-45</v>
      </c>
      <c r="E346" s="183">
        <f>+'LEE County'!D321</f>
        <v>903.33123077837013</v>
      </c>
      <c r="F346" s="194">
        <f t="shared" si="30"/>
        <v>-0.80065614331468005</v>
      </c>
      <c r="G346" s="1">
        <v>0</v>
      </c>
      <c r="H346" s="41"/>
      <c r="I346" s="66"/>
      <c r="J346" s="66"/>
      <c r="K346" s="66"/>
      <c r="L346" s="1">
        <f t="shared" si="26"/>
        <v>892.42861807357315</v>
      </c>
      <c r="N346" s="1"/>
    </row>
    <row r="347" spans="1:14" x14ac:dyDescent="0.2">
      <c r="A347" s="193">
        <f t="shared" si="27"/>
        <v>2036</v>
      </c>
      <c r="B347" s="193">
        <f t="shared" si="28"/>
        <v>9</v>
      </c>
      <c r="C347" s="1">
        <f>'Fl Keys- FR vs PR'!F305</f>
        <v>32.3654424512969</v>
      </c>
      <c r="D347" s="1">
        <f t="shared" si="29"/>
        <v>-45</v>
      </c>
      <c r="E347" s="164">
        <f>+'LEE County'!D322</f>
        <v>879.07390697349251</v>
      </c>
      <c r="F347" s="194">
        <f t="shared" si="30"/>
        <v>-0.9105170500062737</v>
      </c>
      <c r="G347" s="1">
        <v>0</v>
      </c>
      <c r="H347" s="41"/>
      <c r="I347" s="1"/>
      <c r="J347" s="1"/>
      <c r="K347" s="1"/>
      <c r="L347" s="1">
        <f t="shared" si="26"/>
        <v>865.52883237478306</v>
      </c>
      <c r="N347" s="1"/>
    </row>
    <row r="348" spans="1:14" x14ac:dyDescent="0.2">
      <c r="A348" s="193">
        <f t="shared" si="27"/>
        <v>2036</v>
      </c>
      <c r="B348" s="193">
        <f t="shared" si="28"/>
        <v>10</v>
      </c>
      <c r="C348" s="1">
        <f>'Fl Keys- FR vs PR'!F306</f>
        <v>29.443437714083672</v>
      </c>
      <c r="D348" s="1">
        <f t="shared" si="29"/>
        <v>-45</v>
      </c>
      <c r="E348" s="164">
        <f>+'LEE County'!D323</f>
        <v>833.26657478513471</v>
      </c>
      <c r="F348" s="194">
        <f t="shared" si="30"/>
        <v>-0.86879275653923549</v>
      </c>
      <c r="G348" s="1">
        <v>0</v>
      </c>
      <c r="H348" s="41"/>
      <c r="I348" s="1"/>
      <c r="J348" s="1"/>
      <c r="K348" s="1"/>
      <c r="L348" s="1">
        <f t="shared" si="26"/>
        <v>816.84121974267907</v>
      </c>
      <c r="N348" s="1"/>
    </row>
    <row r="349" spans="1:14" x14ac:dyDescent="0.2">
      <c r="A349" s="193">
        <f t="shared" si="27"/>
        <v>2036</v>
      </c>
      <c r="B349" s="193">
        <f t="shared" si="28"/>
        <v>11</v>
      </c>
      <c r="C349" s="1">
        <f>'Fl Keys- FR vs PR'!F307</f>
        <v>26.260529651780672</v>
      </c>
      <c r="D349" s="1">
        <f t="shared" si="29"/>
        <v>-45</v>
      </c>
      <c r="E349" s="164">
        <f>+'LEE County'!D324</f>
        <v>780.45336340990195</v>
      </c>
      <c r="F349" s="194">
        <f t="shared" si="30"/>
        <v>-1.1100000000000001</v>
      </c>
      <c r="G349" s="1">
        <v>0</v>
      </c>
      <c r="H349" s="41"/>
      <c r="I349" s="1"/>
      <c r="J349" s="1"/>
      <c r="K349" s="1"/>
      <c r="L349" s="1">
        <f t="shared" si="26"/>
        <v>760.60389306168258</v>
      </c>
      <c r="N349" s="1"/>
    </row>
    <row r="350" spans="1:14" x14ac:dyDescent="0.2">
      <c r="A350" s="193">
        <f t="shared" si="27"/>
        <v>2036</v>
      </c>
      <c r="B350" s="193">
        <f t="shared" si="28"/>
        <v>12</v>
      </c>
      <c r="C350" s="1">
        <f>'Fl Keys- FR vs PR'!F308</f>
        <v>27.437881834856498</v>
      </c>
      <c r="D350" s="1">
        <f t="shared" si="29"/>
        <v>-45</v>
      </c>
      <c r="E350" s="164">
        <f>+'LEE County'!D325</f>
        <v>760.40560221379872</v>
      </c>
      <c r="F350" s="194">
        <f t="shared" si="30"/>
        <v>-0.66</v>
      </c>
      <c r="G350" s="1">
        <v>0</v>
      </c>
      <c r="H350" s="41"/>
      <c r="I350" s="1"/>
      <c r="J350" s="1"/>
      <c r="K350" s="1"/>
      <c r="L350" s="1">
        <f t="shared" si="26"/>
        <v>742.18348404865526</v>
      </c>
      <c r="M350" s="46"/>
      <c r="N350" s="1"/>
    </row>
    <row r="351" spans="1:14" x14ac:dyDescent="0.2">
      <c r="A351" s="193">
        <f t="shared" si="27"/>
        <v>2037</v>
      </c>
      <c r="B351" s="193">
        <f t="shared" si="28"/>
        <v>1</v>
      </c>
      <c r="C351" s="1">
        <f>'Fl Keys- FR vs PR'!F309</f>
        <v>31.010086727948163</v>
      </c>
      <c r="D351" s="1">
        <f t="shared" si="29"/>
        <v>-45</v>
      </c>
      <c r="E351" s="164">
        <f>+'LEE County'!D326</f>
        <v>948.20620358173096</v>
      </c>
      <c r="F351" s="194">
        <f t="shared" si="30"/>
        <v>-0.77075993508158613</v>
      </c>
      <c r="G351" s="1">
        <v>0</v>
      </c>
      <c r="H351" s="41"/>
      <c r="I351" s="1"/>
      <c r="J351" s="1"/>
      <c r="K351" s="1"/>
      <c r="L351" s="1">
        <f t="shared" si="26"/>
        <v>933.44553037459752</v>
      </c>
      <c r="N351" s="1"/>
    </row>
    <row r="352" spans="1:14" x14ac:dyDescent="0.2">
      <c r="A352" s="193">
        <f t="shared" si="27"/>
        <v>2037</v>
      </c>
      <c r="B352" s="193">
        <f t="shared" si="28"/>
        <v>2</v>
      </c>
      <c r="C352" s="1">
        <f>'Fl Keys- FR vs PR'!F310</f>
        <v>31.020480937046727</v>
      </c>
      <c r="D352" s="1">
        <f t="shared" si="29"/>
        <v>-45</v>
      </c>
      <c r="E352" s="164">
        <f>+'LEE County'!D327</f>
        <v>826.23956829314557</v>
      </c>
      <c r="F352" s="194">
        <f t="shared" si="30"/>
        <v>-0.57388367323850598</v>
      </c>
      <c r="G352" s="1">
        <v>0</v>
      </c>
      <c r="H352" s="41"/>
      <c r="I352" s="1"/>
      <c r="J352" s="1"/>
      <c r="K352" s="1"/>
      <c r="L352" s="1">
        <f t="shared" si="26"/>
        <v>811.68616555695382</v>
      </c>
      <c r="N352" s="1"/>
    </row>
    <row r="353" spans="1:14" x14ac:dyDescent="0.2">
      <c r="A353" s="193">
        <f t="shared" si="27"/>
        <v>2037</v>
      </c>
      <c r="B353" s="193">
        <f t="shared" si="28"/>
        <v>3</v>
      </c>
      <c r="C353" s="1">
        <f>'Fl Keys- FR vs PR'!F311</f>
        <v>33.419769504052752</v>
      </c>
      <c r="D353" s="1">
        <f t="shared" si="29"/>
        <v>-45</v>
      </c>
      <c r="E353" s="164">
        <f>+'LEE County'!D328</f>
        <v>777.21123201368027</v>
      </c>
      <c r="F353" s="194">
        <f t="shared" si="30"/>
        <v>-0.83725887989483894</v>
      </c>
      <c r="G353" s="1">
        <v>0</v>
      </c>
      <c r="H353" s="41"/>
      <c r="I353" s="1"/>
      <c r="J353" s="1"/>
      <c r="K353" s="1"/>
      <c r="L353" s="1">
        <f t="shared" si="26"/>
        <v>764.79374263783814</v>
      </c>
      <c r="N353" s="1"/>
    </row>
    <row r="354" spans="1:14" x14ac:dyDescent="0.2">
      <c r="A354" s="193">
        <f t="shared" si="27"/>
        <v>2037</v>
      </c>
      <c r="B354" s="193">
        <f t="shared" si="28"/>
        <v>4</v>
      </c>
      <c r="C354" s="1">
        <f>'Fl Keys- FR vs PR'!F312</f>
        <v>29.824473994547589</v>
      </c>
      <c r="D354" s="1">
        <f t="shared" si="29"/>
        <v>-45</v>
      </c>
      <c r="E354" s="164">
        <f>+'LEE County'!D329</f>
        <v>779.45829479658016</v>
      </c>
      <c r="F354" s="194">
        <f t="shared" si="30"/>
        <v>-0.73948675590640567</v>
      </c>
      <c r="G354" s="1">
        <v>0</v>
      </c>
      <c r="H354" s="41"/>
      <c r="I354" s="1"/>
      <c r="J354" s="1"/>
      <c r="K354" s="1"/>
      <c r="L354" s="1">
        <f t="shared" si="26"/>
        <v>763.5432820352213</v>
      </c>
      <c r="N354" s="1"/>
    </row>
    <row r="355" spans="1:14" x14ac:dyDescent="0.2">
      <c r="A355" s="193">
        <f t="shared" si="27"/>
        <v>2037</v>
      </c>
      <c r="B355" s="193">
        <f t="shared" si="28"/>
        <v>5</v>
      </c>
      <c r="C355" s="1">
        <f>'Fl Keys- FR vs PR'!F313</f>
        <v>33.798529816518368</v>
      </c>
      <c r="D355" s="1">
        <f t="shared" si="29"/>
        <v>-45</v>
      </c>
      <c r="E355" s="164">
        <f>+'LEE County'!D330</f>
        <v>857.80505347487633</v>
      </c>
      <c r="F355" s="194">
        <f t="shared" si="30"/>
        <v>-0.78311067675493906</v>
      </c>
      <c r="G355" s="1">
        <v>0</v>
      </c>
      <c r="H355" s="41"/>
      <c r="I355" s="1"/>
      <c r="J355" s="1"/>
      <c r="K355" s="1"/>
      <c r="L355" s="1">
        <f t="shared" si="26"/>
        <v>845.8204726146397</v>
      </c>
      <c r="N355" s="1"/>
    </row>
    <row r="356" spans="1:14" x14ac:dyDescent="0.2">
      <c r="A356" s="193">
        <f t="shared" si="27"/>
        <v>2037</v>
      </c>
      <c r="B356" s="193">
        <f t="shared" si="28"/>
        <v>6</v>
      </c>
      <c r="C356" s="1">
        <f>'Fl Keys- FR vs PR'!F314</f>
        <v>33.929877993655595</v>
      </c>
      <c r="D356" s="1">
        <f t="shared" si="29"/>
        <v>-45</v>
      </c>
      <c r="E356" s="164">
        <f>+'LEE County'!D331</f>
        <v>884.71413492252066</v>
      </c>
      <c r="F356" s="194">
        <f t="shared" si="30"/>
        <v>-0.64613850481711455</v>
      </c>
      <c r="G356" s="1">
        <v>0</v>
      </c>
      <c r="H356" s="41"/>
      <c r="I356" s="1"/>
      <c r="J356" s="1"/>
      <c r="K356" s="1"/>
      <c r="L356" s="1">
        <f t="shared" si="26"/>
        <v>872.99787441135913</v>
      </c>
      <c r="N356" s="1"/>
    </row>
    <row r="357" spans="1:14" x14ac:dyDescent="0.2">
      <c r="A357" s="193">
        <f t="shared" si="27"/>
        <v>2037</v>
      </c>
      <c r="B357" s="193">
        <f t="shared" si="28"/>
        <v>7</v>
      </c>
      <c r="C357" s="1">
        <f>'Fl Keys- FR vs PR'!F315</f>
        <v>35</v>
      </c>
      <c r="D357" s="1">
        <f t="shared" si="29"/>
        <v>-45</v>
      </c>
      <c r="E357" s="164">
        <f>+'LEE County'!D332</f>
        <v>909.09572023057285</v>
      </c>
      <c r="F357" s="194">
        <f t="shared" si="30"/>
        <v>-0.59928851752094436</v>
      </c>
      <c r="G357" s="1">
        <v>0</v>
      </c>
      <c r="H357" s="41"/>
      <c r="I357" s="1"/>
      <c r="J357" s="1"/>
      <c r="K357" s="1"/>
      <c r="L357" s="1">
        <f t="shared" si="26"/>
        <v>898.49643171305195</v>
      </c>
      <c r="N357" s="1"/>
    </row>
    <row r="358" spans="1:14" s="67" customFormat="1" x14ac:dyDescent="0.2">
      <c r="A358" s="64">
        <f t="shared" si="27"/>
        <v>2037</v>
      </c>
      <c r="B358" s="64">
        <f t="shared" si="28"/>
        <v>8</v>
      </c>
      <c r="C358" s="1">
        <f>'Fl Keys- FR vs PR'!F316</f>
        <v>34.898043438517675</v>
      </c>
      <c r="D358" s="1">
        <f t="shared" si="29"/>
        <v>-45</v>
      </c>
      <c r="E358" s="183">
        <f>+'LEE County'!D333</f>
        <v>910.9246891424383</v>
      </c>
      <c r="F358" s="194">
        <f t="shared" si="30"/>
        <v>-0.80065614331468005</v>
      </c>
      <c r="G358" s="1">
        <v>0</v>
      </c>
      <c r="H358" s="41"/>
      <c r="I358" s="66"/>
      <c r="J358" s="66"/>
      <c r="K358" s="66"/>
      <c r="L358" s="1">
        <f t="shared" si="26"/>
        <v>900.02207643764132</v>
      </c>
      <c r="N358" s="1"/>
    </row>
    <row r="359" spans="1:14" x14ac:dyDescent="0.2">
      <c r="A359" s="193">
        <f t="shared" si="27"/>
        <v>2037</v>
      </c>
      <c r="B359" s="193">
        <f t="shared" si="28"/>
        <v>9</v>
      </c>
      <c r="C359" s="1">
        <f>'Fl Keys- FR vs PR'!F317</f>
        <v>32.3654424512969</v>
      </c>
      <c r="D359" s="1">
        <f t="shared" si="29"/>
        <v>-45</v>
      </c>
      <c r="E359" s="164">
        <f>+'LEE County'!D334</f>
        <v>886.81573540574311</v>
      </c>
      <c r="F359" s="194">
        <f t="shared" si="30"/>
        <v>-0.9105170500062737</v>
      </c>
      <c r="G359" s="1">
        <v>0</v>
      </c>
      <c r="H359" s="41"/>
      <c r="I359" s="1"/>
      <c r="J359" s="1"/>
      <c r="K359" s="1"/>
      <c r="L359" s="1">
        <f t="shared" si="26"/>
        <v>873.27066080703366</v>
      </c>
      <c r="N359" s="1"/>
    </row>
    <row r="360" spans="1:14" x14ac:dyDescent="0.2">
      <c r="A360" s="193">
        <f t="shared" si="27"/>
        <v>2037</v>
      </c>
      <c r="B360" s="193">
        <f t="shared" si="28"/>
        <v>10</v>
      </c>
      <c r="C360" s="1">
        <f>'Fl Keys- FR vs PR'!F318</f>
        <v>29.443437714083672</v>
      </c>
      <c r="D360" s="1">
        <f t="shared" si="29"/>
        <v>-45</v>
      </c>
      <c r="E360" s="164">
        <f>+'LEE County'!D335</f>
        <v>841.02510928947697</v>
      </c>
      <c r="F360" s="194">
        <f t="shared" si="30"/>
        <v>-0.86879275653923549</v>
      </c>
      <c r="G360" s="1">
        <v>0</v>
      </c>
      <c r="H360" s="41"/>
      <c r="I360" s="1"/>
      <c r="J360" s="1"/>
      <c r="K360" s="1"/>
      <c r="L360" s="1">
        <f t="shared" si="26"/>
        <v>824.59975424702134</v>
      </c>
      <c r="N360" s="1"/>
    </row>
    <row r="361" spans="1:14" x14ac:dyDescent="0.2">
      <c r="A361" s="193">
        <f t="shared" si="27"/>
        <v>2037</v>
      </c>
      <c r="B361" s="193">
        <f t="shared" si="28"/>
        <v>11</v>
      </c>
      <c r="C361" s="1">
        <f>'Fl Keys- FR vs PR'!F319</f>
        <v>26.260529651780672</v>
      </c>
      <c r="D361" s="1">
        <f t="shared" si="29"/>
        <v>-45</v>
      </c>
      <c r="E361" s="164">
        <f>+'LEE County'!D336</f>
        <v>788.16947087423716</v>
      </c>
      <c r="F361" s="194">
        <f t="shared" si="30"/>
        <v>-1.1100000000000001</v>
      </c>
      <c r="G361" s="1">
        <v>0</v>
      </c>
      <c r="H361" s="41"/>
      <c r="I361" s="1"/>
      <c r="J361" s="1"/>
      <c r="K361" s="1"/>
      <c r="L361" s="1">
        <f t="shared" si="26"/>
        <v>768.32000052601779</v>
      </c>
      <c r="N361" s="1"/>
    </row>
    <row r="362" spans="1:14" x14ac:dyDescent="0.2">
      <c r="A362" s="193">
        <f t="shared" si="27"/>
        <v>2037</v>
      </c>
      <c r="B362" s="193">
        <f t="shared" si="28"/>
        <v>12</v>
      </c>
      <c r="C362" s="1">
        <f>'Fl Keys- FR vs PR'!F320</f>
        <v>27.437881834856498</v>
      </c>
      <c r="D362" s="1">
        <f t="shared" si="29"/>
        <v>-45</v>
      </c>
      <c r="E362" s="164">
        <f>+'LEE County'!D337</f>
        <v>767.54593982720576</v>
      </c>
      <c r="F362" s="194">
        <f t="shared" si="30"/>
        <v>-0.66</v>
      </c>
      <c r="G362" s="1">
        <v>0</v>
      </c>
      <c r="H362" s="41"/>
      <c r="I362" s="1"/>
      <c r="J362" s="1"/>
      <c r="K362" s="1"/>
      <c r="L362" s="1">
        <f t="shared" si="26"/>
        <v>749.3238216620623</v>
      </c>
      <c r="M362" s="46"/>
      <c r="N362" s="1"/>
    </row>
    <row r="363" spans="1:14" x14ac:dyDescent="0.2">
      <c r="A363" s="193">
        <f t="shared" si="27"/>
        <v>2038</v>
      </c>
      <c r="B363" s="193">
        <f t="shared" si="28"/>
        <v>1</v>
      </c>
      <c r="C363" s="1">
        <f>'Fl Keys- FR vs PR'!F321</f>
        <v>31.010086727948163</v>
      </c>
      <c r="D363" s="1">
        <f t="shared" si="29"/>
        <v>-45</v>
      </c>
      <c r="E363" s="164">
        <f>+'LEE County'!D338</f>
        <v>955.04475263803863</v>
      </c>
      <c r="F363" s="194">
        <f t="shared" si="30"/>
        <v>-0.77075993508158613</v>
      </c>
      <c r="G363" s="1">
        <v>0</v>
      </c>
      <c r="H363" s="41"/>
      <c r="I363" s="1"/>
      <c r="J363" s="1"/>
      <c r="K363" s="1"/>
      <c r="L363" s="1">
        <f t="shared" si="26"/>
        <v>940.28407943090519</v>
      </c>
      <c r="N363" s="1"/>
    </row>
    <row r="364" spans="1:14" x14ac:dyDescent="0.2">
      <c r="A364" s="193">
        <f t="shared" si="27"/>
        <v>2038</v>
      </c>
      <c r="B364" s="193">
        <f t="shared" si="28"/>
        <v>2</v>
      </c>
      <c r="C364" s="1">
        <f>'Fl Keys- FR vs PR'!F322</f>
        <v>31.020480937046727</v>
      </c>
      <c r="D364" s="1">
        <f t="shared" si="29"/>
        <v>-45</v>
      </c>
      <c r="E364" s="164">
        <f>+'LEE County'!D339</f>
        <v>833.28900720862578</v>
      </c>
      <c r="F364" s="194">
        <f t="shared" si="30"/>
        <v>-0.57388367323850598</v>
      </c>
      <c r="G364" s="1">
        <v>0</v>
      </c>
      <c r="H364" s="41"/>
      <c r="I364" s="1"/>
      <c r="J364" s="1"/>
      <c r="K364" s="1"/>
      <c r="L364" s="1">
        <f t="shared" si="26"/>
        <v>818.73560447243403</v>
      </c>
      <c r="N364" s="1"/>
    </row>
    <row r="365" spans="1:14" x14ac:dyDescent="0.2">
      <c r="A365" s="193">
        <f t="shared" si="27"/>
        <v>2038</v>
      </c>
      <c r="B365" s="193">
        <f t="shared" si="28"/>
        <v>3</v>
      </c>
      <c r="C365" s="1">
        <f>'Fl Keys- FR vs PR'!F323</f>
        <v>33.419769504052752</v>
      </c>
      <c r="D365" s="1">
        <f t="shared" si="29"/>
        <v>-45</v>
      </c>
      <c r="E365" s="164">
        <f>+'LEE County'!D340</f>
        <v>785.34716527358933</v>
      </c>
      <c r="F365" s="194">
        <f t="shared" si="30"/>
        <v>-0.83725887989483894</v>
      </c>
      <c r="G365" s="1">
        <v>0</v>
      </c>
      <c r="H365" s="41"/>
      <c r="I365" s="1"/>
      <c r="J365" s="1"/>
      <c r="K365" s="1"/>
      <c r="L365" s="1">
        <f t="shared" si="26"/>
        <v>772.92967589774719</v>
      </c>
      <c r="N365" s="1"/>
    </row>
    <row r="366" spans="1:14" x14ac:dyDescent="0.2">
      <c r="A366" s="193">
        <f t="shared" si="27"/>
        <v>2038</v>
      </c>
      <c r="B366" s="193">
        <f t="shared" si="28"/>
        <v>4</v>
      </c>
      <c r="C366" s="1">
        <f>'Fl Keys- FR vs PR'!F324</f>
        <v>29.824473994547589</v>
      </c>
      <c r="D366" s="1">
        <f t="shared" si="29"/>
        <v>-45</v>
      </c>
      <c r="E366" s="164">
        <f>+'LEE County'!D341</f>
        <v>787.49193468289911</v>
      </c>
      <c r="F366" s="194">
        <f t="shared" si="30"/>
        <v>-0.73948675590640567</v>
      </c>
      <c r="G366" s="1">
        <v>0</v>
      </c>
      <c r="H366" s="41"/>
      <c r="I366" s="1"/>
      <c r="J366" s="1"/>
      <c r="K366" s="1"/>
      <c r="L366" s="1">
        <f t="shared" si="26"/>
        <v>771.57692192154025</v>
      </c>
      <c r="N366" s="1"/>
    </row>
    <row r="367" spans="1:14" x14ac:dyDescent="0.2">
      <c r="A367" s="193">
        <f t="shared" si="27"/>
        <v>2038</v>
      </c>
      <c r="B367" s="193">
        <f t="shared" si="28"/>
        <v>5</v>
      </c>
      <c r="C367" s="1">
        <f>'Fl Keys- FR vs PR'!F325</f>
        <v>33.798529816518368</v>
      </c>
      <c r="D367" s="1">
        <f t="shared" si="29"/>
        <v>-45</v>
      </c>
      <c r="E367" s="164">
        <f>+'LEE County'!D342</f>
        <v>865.71466446344039</v>
      </c>
      <c r="F367" s="194">
        <f t="shared" si="30"/>
        <v>-0.78311067675493906</v>
      </c>
      <c r="G367" s="1">
        <v>0</v>
      </c>
      <c r="H367" s="41"/>
      <c r="I367" s="1"/>
      <c r="J367" s="1"/>
      <c r="K367" s="1"/>
      <c r="L367" s="1">
        <f t="shared" si="26"/>
        <v>853.73008360320375</v>
      </c>
      <c r="N367" s="1"/>
    </row>
    <row r="368" spans="1:14" x14ac:dyDescent="0.2">
      <c r="A368" s="193">
        <f t="shared" si="27"/>
        <v>2038</v>
      </c>
      <c r="B368" s="193">
        <f t="shared" si="28"/>
        <v>6</v>
      </c>
      <c r="C368" s="1">
        <f>'Fl Keys- FR vs PR'!F326</f>
        <v>33.929877993655595</v>
      </c>
      <c r="D368" s="1">
        <f t="shared" si="29"/>
        <v>-45</v>
      </c>
      <c r="E368" s="164">
        <f>+'LEE County'!D343</f>
        <v>892.48405172990908</v>
      </c>
      <c r="F368" s="194">
        <f t="shared" si="30"/>
        <v>-0.64613850481711455</v>
      </c>
      <c r="G368" s="1">
        <v>0</v>
      </c>
      <c r="H368" s="41"/>
      <c r="I368" s="1"/>
      <c r="J368" s="1"/>
      <c r="K368" s="1"/>
      <c r="L368" s="1">
        <f t="shared" si="26"/>
        <v>880.76779121874756</v>
      </c>
      <c r="N368" s="1"/>
    </row>
    <row r="369" spans="1:14" x14ac:dyDescent="0.2">
      <c r="A369" s="193">
        <f t="shared" si="27"/>
        <v>2038</v>
      </c>
      <c r="B369" s="193">
        <f t="shared" si="28"/>
        <v>7</v>
      </c>
      <c r="C369" s="1">
        <f>'Fl Keys- FR vs PR'!F327</f>
        <v>35</v>
      </c>
      <c r="D369" s="1">
        <f t="shared" si="29"/>
        <v>-45</v>
      </c>
      <c r="E369" s="164">
        <f>+'LEE County'!D344</f>
        <v>916.75810051624705</v>
      </c>
      <c r="F369" s="194">
        <f t="shared" si="30"/>
        <v>-0.59928851752094436</v>
      </c>
      <c r="G369" s="1">
        <v>0</v>
      </c>
      <c r="H369" s="41"/>
      <c r="I369" s="1"/>
      <c r="J369" s="1"/>
      <c r="K369" s="1"/>
      <c r="L369" s="1">
        <f t="shared" si="26"/>
        <v>906.15881199872615</v>
      </c>
      <c r="N369" s="1"/>
    </row>
    <row r="370" spans="1:14" s="67" customFormat="1" x14ac:dyDescent="0.2">
      <c r="A370" s="64">
        <f t="shared" si="27"/>
        <v>2038</v>
      </c>
      <c r="B370" s="64">
        <f t="shared" si="28"/>
        <v>8</v>
      </c>
      <c r="C370" s="1">
        <f>'Fl Keys- FR vs PR'!F328</f>
        <v>34.898043438517703</v>
      </c>
      <c r="D370" s="1">
        <f t="shared" si="29"/>
        <v>-45</v>
      </c>
      <c r="E370" s="183">
        <f>+'LEE County'!D345</f>
        <v>918.58197858857488</v>
      </c>
      <c r="F370" s="194">
        <f t="shared" si="30"/>
        <v>-0.80065614331468005</v>
      </c>
      <c r="G370" s="1">
        <v>0</v>
      </c>
      <c r="H370" s="41"/>
      <c r="I370" s="66"/>
      <c r="J370" s="66"/>
      <c r="K370" s="66"/>
      <c r="L370" s="1">
        <f t="shared" si="26"/>
        <v>907.6793658837779</v>
      </c>
      <c r="N370" s="1"/>
    </row>
    <row r="371" spans="1:14" x14ac:dyDescent="0.2">
      <c r="A371" s="193">
        <f t="shared" si="27"/>
        <v>2038</v>
      </c>
      <c r="B371" s="193">
        <f t="shared" si="28"/>
        <v>9</v>
      </c>
      <c r="C371" s="1">
        <f>'Fl Keys- FR vs PR'!F329</f>
        <v>32.3654424512969</v>
      </c>
      <c r="D371" s="1">
        <f t="shared" si="29"/>
        <v>-45</v>
      </c>
      <c r="E371" s="164">
        <f>+'LEE County'!D346</f>
        <v>894.62574457569849</v>
      </c>
      <c r="F371" s="194">
        <f t="shared" si="30"/>
        <v>-0.9105170500062737</v>
      </c>
      <c r="G371" s="1">
        <v>0</v>
      </c>
      <c r="H371" s="41"/>
      <c r="I371" s="1"/>
      <c r="J371" s="1"/>
      <c r="K371" s="1"/>
      <c r="L371" s="1">
        <f t="shared" si="26"/>
        <v>881.08066997698904</v>
      </c>
      <c r="N371" s="1"/>
    </row>
    <row r="372" spans="1:14" x14ac:dyDescent="0.2">
      <c r="A372" s="193">
        <f t="shared" si="27"/>
        <v>2038</v>
      </c>
      <c r="B372" s="193">
        <f t="shared" si="28"/>
        <v>10</v>
      </c>
      <c r="C372" s="1">
        <f>'Fl Keys- FR vs PR'!F330</f>
        <v>29.443437714083672</v>
      </c>
      <c r="D372" s="1">
        <f t="shared" si="29"/>
        <v>-45</v>
      </c>
      <c r="E372" s="164">
        <f>+'LEE County'!D347</f>
        <v>848.85588341013965</v>
      </c>
      <c r="F372" s="194">
        <f t="shared" si="30"/>
        <v>-0.86879275653923549</v>
      </c>
      <c r="G372" s="1">
        <v>0</v>
      </c>
      <c r="H372" s="41"/>
      <c r="I372" s="1"/>
      <c r="J372" s="1"/>
      <c r="K372" s="1"/>
      <c r="L372" s="1">
        <f t="shared" si="26"/>
        <v>832.43052836768402</v>
      </c>
      <c r="N372" s="1"/>
    </row>
    <row r="373" spans="1:14" x14ac:dyDescent="0.2">
      <c r="A373" s="193">
        <f>A361+1</f>
        <v>2038</v>
      </c>
      <c r="B373" s="193">
        <f>B361</f>
        <v>11</v>
      </c>
      <c r="C373" s="1">
        <f>'Fl Keys- FR vs PR'!F331</f>
        <v>26.260529651780672</v>
      </c>
      <c r="D373" s="1">
        <f t="shared" si="29"/>
        <v>-45</v>
      </c>
      <c r="E373" s="164">
        <f>+'LEE County'!D348</f>
        <v>795.96186517029423</v>
      </c>
      <c r="F373" s="194">
        <f t="shared" si="30"/>
        <v>-1.1100000000000001</v>
      </c>
      <c r="G373" s="1">
        <v>0</v>
      </c>
      <c r="H373" s="41"/>
      <c r="I373" s="1"/>
      <c r="J373" s="1"/>
      <c r="K373" s="1"/>
      <c r="L373" s="1">
        <f t="shared" si="26"/>
        <v>776.11239482207486</v>
      </c>
      <c r="N373" s="1"/>
    </row>
    <row r="374" spans="1:14" x14ac:dyDescent="0.2">
      <c r="A374" s="193">
        <f t="shared" ref="A374:A386" si="31">A362+1</f>
        <v>2038</v>
      </c>
      <c r="B374" s="193">
        <f t="shared" ref="B374:B386" si="32">B362</f>
        <v>12</v>
      </c>
      <c r="C374" s="1">
        <f>'Fl Keys- FR vs PR'!F332</f>
        <v>27.437881834856483</v>
      </c>
      <c r="D374" s="1">
        <f t="shared" si="29"/>
        <v>-45</v>
      </c>
      <c r="E374" s="164">
        <f>+'LEE County'!D349</f>
        <v>774.75332642221554</v>
      </c>
      <c r="F374" s="194">
        <f t="shared" si="30"/>
        <v>-0.66</v>
      </c>
      <c r="G374" s="1">
        <v>0</v>
      </c>
      <c r="H374" s="41"/>
      <c r="I374" s="1"/>
      <c r="J374" s="1"/>
      <c r="K374" s="1"/>
      <c r="L374" s="1">
        <f t="shared" si="26"/>
        <v>756.53120825707208</v>
      </c>
      <c r="M374" s="46"/>
      <c r="N374" s="1"/>
    </row>
    <row r="375" spans="1:14" x14ac:dyDescent="0.2">
      <c r="A375" s="193">
        <f t="shared" si="31"/>
        <v>2039</v>
      </c>
      <c r="B375" s="193">
        <f t="shared" si="32"/>
        <v>1</v>
      </c>
      <c r="C375" s="1">
        <f>'Fl Keys- FR vs PR'!F333</f>
        <v>31.010086727948163</v>
      </c>
      <c r="D375" s="1">
        <f t="shared" si="29"/>
        <v>-45</v>
      </c>
      <c r="E375" s="164">
        <f>+'LEE County'!D350</f>
        <v>961.93262192977477</v>
      </c>
      <c r="F375" s="194">
        <f t="shared" si="30"/>
        <v>-0.77075993508158613</v>
      </c>
      <c r="G375" s="1">
        <v>0</v>
      </c>
      <c r="H375" s="41"/>
      <c r="I375" s="1"/>
      <c r="J375" s="1"/>
      <c r="K375" s="1"/>
      <c r="L375" s="1">
        <f t="shared" si="26"/>
        <v>947.17194872264133</v>
      </c>
      <c r="N375" s="1"/>
    </row>
    <row r="376" spans="1:14" x14ac:dyDescent="0.2">
      <c r="A376" s="193">
        <f t="shared" si="31"/>
        <v>2039</v>
      </c>
      <c r="B376" s="193">
        <f t="shared" si="32"/>
        <v>2</v>
      </c>
      <c r="C376" s="1">
        <f>'Fl Keys- FR vs PR'!F334</f>
        <v>31.020480937046727</v>
      </c>
      <c r="D376" s="1">
        <f t="shared" si="29"/>
        <v>-45</v>
      </c>
      <c r="E376" s="164">
        <f>+'LEE County'!D351</f>
        <v>840.3985916205578</v>
      </c>
      <c r="F376" s="194">
        <f t="shared" si="30"/>
        <v>-0.57388367323850598</v>
      </c>
      <c r="G376" s="1">
        <v>0</v>
      </c>
      <c r="H376" s="41"/>
      <c r="I376" s="1"/>
      <c r="J376" s="1"/>
      <c r="K376" s="1"/>
      <c r="L376" s="1">
        <f t="shared" si="26"/>
        <v>825.84518888436605</v>
      </c>
      <c r="N376" s="1"/>
    </row>
    <row r="377" spans="1:14" x14ac:dyDescent="0.2">
      <c r="A377" s="193">
        <f t="shared" si="31"/>
        <v>2039</v>
      </c>
      <c r="B377" s="193">
        <f t="shared" si="32"/>
        <v>3</v>
      </c>
      <c r="C377" s="1">
        <f>'Fl Keys- FR vs PR'!F335</f>
        <v>33.419769504052752</v>
      </c>
      <c r="D377" s="1">
        <f t="shared" si="29"/>
        <v>-45</v>
      </c>
      <c r="E377" s="164">
        <f>+'LEE County'!D352</f>
        <v>793.56826638399127</v>
      </c>
      <c r="F377" s="194">
        <f t="shared" si="30"/>
        <v>-0.83725887989483894</v>
      </c>
      <c r="G377" s="1">
        <v>0</v>
      </c>
      <c r="H377" s="41"/>
      <c r="I377" s="1"/>
      <c r="J377" s="1"/>
      <c r="K377" s="1"/>
      <c r="L377" s="1">
        <f t="shared" si="26"/>
        <v>781.15077700814913</v>
      </c>
      <c r="N377" s="1"/>
    </row>
    <row r="378" spans="1:14" x14ac:dyDescent="0.2">
      <c r="A378" s="193">
        <f t="shared" si="31"/>
        <v>2039</v>
      </c>
      <c r="B378" s="193">
        <f t="shared" si="32"/>
        <v>4</v>
      </c>
      <c r="C378" s="1">
        <f>'Fl Keys- FR vs PR'!F336</f>
        <v>29.824473994547589</v>
      </c>
      <c r="D378" s="1">
        <f t="shared" si="29"/>
        <v>-45</v>
      </c>
      <c r="E378" s="164">
        <f>+'LEE County'!D353</f>
        <v>795.60837485533204</v>
      </c>
      <c r="F378" s="194">
        <f t="shared" si="30"/>
        <v>-0.73948675590640567</v>
      </c>
      <c r="G378" s="1">
        <v>0</v>
      </c>
      <c r="H378" s="41"/>
      <c r="I378" s="1"/>
      <c r="J378" s="1"/>
      <c r="K378" s="1"/>
      <c r="L378" s="1">
        <f t="shared" si="26"/>
        <v>779.69336209397318</v>
      </c>
      <c r="N378" s="1"/>
    </row>
    <row r="379" spans="1:14" x14ac:dyDescent="0.2">
      <c r="A379" s="193">
        <f t="shared" si="31"/>
        <v>2039</v>
      </c>
      <c r="B379" s="193">
        <f t="shared" si="32"/>
        <v>5</v>
      </c>
      <c r="C379" s="1">
        <f>'Fl Keys- FR vs PR'!F337</f>
        <v>33.798529816518368</v>
      </c>
      <c r="D379" s="1">
        <f t="shared" si="29"/>
        <v>-45</v>
      </c>
      <c r="E379" s="164">
        <f>+'LEE County'!D354</f>
        <v>873.69720804401595</v>
      </c>
      <c r="F379" s="194">
        <f t="shared" si="30"/>
        <v>-0.78311067675493906</v>
      </c>
      <c r="G379" s="1">
        <v>0</v>
      </c>
      <c r="H379" s="41"/>
      <c r="I379" s="1"/>
      <c r="J379" s="1"/>
      <c r="K379" s="1"/>
      <c r="L379" s="1">
        <f t="shared" si="26"/>
        <v>861.71262718377932</v>
      </c>
      <c r="N379" s="1"/>
    </row>
    <row r="380" spans="1:14" x14ac:dyDescent="0.2">
      <c r="A380" s="193">
        <f t="shared" si="31"/>
        <v>2039</v>
      </c>
      <c r="B380" s="193">
        <f t="shared" si="32"/>
        <v>6</v>
      </c>
      <c r="C380" s="1">
        <f>'Fl Keys- FR vs PR'!F338</f>
        <v>33.929877993655595</v>
      </c>
      <c r="D380" s="1">
        <f t="shared" si="29"/>
        <v>-45</v>
      </c>
      <c r="E380" s="164">
        <f>+'LEE County'!D355</f>
        <v>900.32220708442878</v>
      </c>
      <c r="F380" s="194">
        <f t="shared" si="30"/>
        <v>-0.64613850481711455</v>
      </c>
      <c r="G380" s="1">
        <v>0</v>
      </c>
      <c r="H380" s="41"/>
      <c r="I380" s="1"/>
      <c r="J380" s="1"/>
      <c r="K380" s="1"/>
      <c r="L380" s="1">
        <f t="shared" si="26"/>
        <v>888.60594657326726</v>
      </c>
      <c r="N380" s="1"/>
    </row>
    <row r="381" spans="1:14" x14ac:dyDescent="0.2">
      <c r="A381" s="193">
        <f t="shared" si="31"/>
        <v>2039</v>
      </c>
      <c r="B381" s="193">
        <f t="shared" si="32"/>
        <v>7</v>
      </c>
      <c r="C381" s="1">
        <f>'Fl Keys- FR vs PR'!F339</f>
        <v>35</v>
      </c>
      <c r="D381" s="1">
        <f t="shared" si="29"/>
        <v>-45</v>
      </c>
      <c r="E381" s="164">
        <f>+'LEE County'!D356</f>
        <v>924.48506373893849</v>
      </c>
      <c r="F381" s="194">
        <f t="shared" si="30"/>
        <v>-0.59928851752094436</v>
      </c>
      <c r="G381" s="1">
        <v>0</v>
      </c>
      <c r="H381" s="41"/>
      <c r="I381" s="1"/>
      <c r="J381" s="1"/>
      <c r="K381" s="1"/>
      <c r="L381" s="1">
        <f t="shared" si="26"/>
        <v>913.88577522141759</v>
      </c>
      <c r="N381" s="1"/>
    </row>
    <row r="382" spans="1:14" s="67" customFormat="1" x14ac:dyDescent="0.2">
      <c r="A382" s="64">
        <f t="shared" si="31"/>
        <v>2039</v>
      </c>
      <c r="B382" s="64">
        <f t="shared" si="32"/>
        <v>8</v>
      </c>
      <c r="C382" s="1">
        <f>'Fl Keys- FR vs PR'!F340</f>
        <v>34.898043438517675</v>
      </c>
      <c r="D382" s="1">
        <f t="shared" si="29"/>
        <v>-45</v>
      </c>
      <c r="E382" s="183">
        <f>+'LEE County'!D357</f>
        <v>926.30363568481573</v>
      </c>
      <c r="F382" s="194">
        <f t="shared" si="30"/>
        <v>-0.80065614331468005</v>
      </c>
      <c r="G382" s="1">
        <v>0</v>
      </c>
      <c r="H382" s="41"/>
      <c r="I382" s="66"/>
      <c r="J382" s="66"/>
      <c r="K382" s="66"/>
      <c r="L382" s="1">
        <f t="shared" si="26"/>
        <v>915.40102298001875</v>
      </c>
      <c r="N382" s="1"/>
    </row>
    <row r="383" spans="1:14" x14ac:dyDescent="0.2">
      <c r="A383" s="193">
        <f t="shared" si="31"/>
        <v>2039</v>
      </c>
      <c r="B383" s="193">
        <f t="shared" si="32"/>
        <v>9</v>
      </c>
      <c r="C383" s="1">
        <f>'Fl Keys- FR vs PR'!F341</f>
        <v>32.3654424512969</v>
      </c>
      <c r="D383" s="1">
        <f t="shared" si="29"/>
        <v>-45</v>
      </c>
      <c r="E383" s="164">
        <f>+'LEE County'!D358</f>
        <v>902.50453493750638</v>
      </c>
      <c r="F383" s="194">
        <f t="shared" si="30"/>
        <v>-0.9105170500062737</v>
      </c>
      <c r="G383" s="1">
        <v>0</v>
      </c>
      <c r="H383" s="41"/>
      <c r="I383" s="1"/>
      <c r="J383" s="1"/>
      <c r="K383" s="1"/>
      <c r="L383" s="1">
        <f t="shared" si="26"/>
        <v>888.95946033879693</v>
      </c>
      <c r="N383" s="1"/>
    </row>
    <row r="384" spans="1:14" x14ac:dyDescent="0.2">
      <c r="A384" s="193">
        <f t="shared" si="31"/>
        <v>2039</v>
      </c>
      <c r="B384" s="193">
        <f t="shared" si="32"/>
        <v>10</v>
      </c>
      <c r="C384" s="1">
        <f>'Fl Keys- FR vs PR'!F342</f>
        <v>29.443437714083672</v>
      </c>
      <c r="D384" s="1">
        <f t="shared" si="29"/>
        <v>-45</v>
      </c>
      <c r="E384" s="164">
        <f>+'LEE County'!D359</f>
        <v>856.75956976927353</v>
      </c>
      <c r="F384" s="194">
        <f t="shared" si="30"/>
        <v>-0.86879275653923549</v>
      </c>
      <c r="G384" s="1">
        <v>0</v>
      </c>
      <c r="H384" s="41"/>
      <c r="I384" s="1"/>
      <c r="J384" s="1"/>
      <c r="K384" s="1"/>
      <c r="L384" s="1">
        <f t="shared" si="26"/>
        <v>840.33421472681789</v>
      </c>
      <c r="N384" s="1"/>
    </row>
    <row r="385" spans="1:14" x14ac:dyDescent="0.2">
      <c r="A385" s="193">
        <f t="shared" si="31"/>
        <v>2039</v>
      </c>
      <c r="B385" s="193">
        <f t="shared" si="32"/>
        <v>11</v>
      </c>
      <c r="C385" s="1">
        <f>'Fl Keys- FR vs PR'!F343</f>
        <v>26.260529651780672</v>
      </c>
      <c r="D385" s="1">
        <f t="shared" si="29"/>
        <v>-45</v>
      </c>
      <c r="E385" s="164">
        <f>+'LEE County'!D360</f>
        <v>803.83130052301374</v>
      </c>
      <c r="F385" s="194">
        <f t="shared" si="30"/>
        <v>-1.1100000000000001</v>
      </c>
      <c r="G385" s="1">
        <v>0</v>
      </c>
      <c r="H385" s="41"/>
      <c r="I385" s="1"/>
      <c r="J385" s="1"/>
      <c r="K385" s="1"/>
      <c r="L385" s="1">
        <f t="shared" si="26"/>
        <v>783.98183017479437</v>
      </c>
      <c r="N385" s="1"/>
    </row>
    <row r="386" spans="1:14" x14ac:dyDescent="0.2">
      <c r="A386" s="193">
        <f t="shared" si="31"/>
        <v>2039</v>
      </c>
      <c r="B386" s="193">
        <f t="shared" si="32"/>
        <v>12</v>
      </c>
      <c r="C386" s="1">
        <f>'Fl Keys- FR vs PR'!F344</f>
        <v>27.437881834856483</v>
      </c>
      <c r="D386" s="1">
        <f t="shared" si="29"/>
        <v>-45</v>
      </c>
      <c r="E386" s="164">
        <f>+'LEE County'!D361</f>
        <v>782.02839160014082</v>
      </c>
      <c r="F386" s="194">
        <f t="shared" si="30"/>
        <v>-0.66</v>
      </c>
      <c r="G386" s="1">
        <v>0</v>
      </c>
      <c r="H386" s="41"/>
      <c r="I386" s="1"/>
      <c r="J386" s="1"/>
      <c r="K386" s="1"/>
      <c r="L386" s="1">
        <f t="shared" si="26"/>
        <v>763.80627343499737</v>
      </c>
      <c r="M386" s="46"/>
      <c r="N386" s="1"/>
    </row>
    <row r="387" spans="1:14" x14ac:dyDescent="0.2">
      <c r="A387" s="193">
        <f>A375+1</f>
        <v>2040</v>
      </c>
      <c r="B387" s="193">
        <f>B375</f>
        <v>1</v>
      </c>
      <c r="C387" s="1">
        <f>'Fl Keys- FR vs PR'!F345</f>
        <v>31.010086727948163</v>
      </c>
      <c r="D387" s="1">
        <f t="shared" si="29"/>
        <v>-45</v>
      </c>
      <c r="E387" s="164">
        <f>+'LEE County'!D362</f>
        <v>968.87016715894629</v>
      </c>
      <c r="F387" s="194">
        <f t="shared" si="30"/>
        <v>-0.77075993508158613</v>
      </c>
      <c r="G387" s="1">
        <v>0</v>
      </c>
      <c r="H387" s="41"/>
      <c r="I387" s="1"/>
      <c r="J387" s="1"/>
      <c r="K387" s="1"/>
      <c r="L387" s="1">
        <f t="shared" si="26"/>
        <v>954.10949395181285</v>
      </c>
      <c r="N387" s="1"/>
    </row>
    <row r="388" spans="1:14" x14ac:dyDescent="0.2">
      <c r="A388" s="193">
        <f t="shared" ref="A388:A451" si="33">A376+1</f>
        <v>2040</v>
      </c>
      <c r="B388" s="193">
        <f t="shared" ref="B388:C451" si="34">B376</f>
        <v>2</v>
      </c>
      <c r="C388" s="1">
        <f>'Fl Keys- FR vs PR'!F346</f>
        <v>31.020480937046727</v>
      </c>
      <c r="D388" s="1">
        <f t="shared" si="29"/>
        <v>-45</v>
      </c>
      <c r="E388" s="164">
        <f>+'LEE County'!D363</f>
        <v>847.56883468761805</v>
      </c>
      <c r="F388" s="194">
        <f t="shared" si="30"/>
        <v>-0.57388367323850598</v>
      </c>
      <c r="G388" s="1">
        <v>0</v>
      </c>
      <c r="H388" s="41"/>
      <c r="I388" s="1"/>
      <c r="J388" s="1"/>
      <c r="K388" s="1"/>
      <c r="L388" s="1">
        <f t="shared" ref="L388:L451" si="35">SUM(C388:K388)</f>
        <v>833.01543195142631</v>
      </c>
      <c r="N388" s="1"/>
    </row>
    <row r="389" spans="1:14" x14ac:dyDescent="0.2">
      <c r="A389" s="193">
        <f t="shared" si="33"/>
        <v>2040</v>
      </c>
      <c r="B389" s="193">
        <f t="shared" si="34"/>
        <v>3</v>
      </c>
      <c r="C389" s="1">
        <f>'Fl Keys- FR vs PR'!F347</f>
        <v>33.419769504052752</v>
      </c>
      <c r="D389" s="1">
        <f t="shared" si="29"/>
        <v>-45</v>
      </c>
      <c r="E389" s="164">
        <f>+'LEE County'!D364</f>
        <v>801.87542689137842</v>
      </c>
      <c r="F389" s="194">
        <f t="shared" si="30"/>
        <v>-0.83725887989483894</v>
      </c>
      <c r="G389" s="1">
        <v>0</v>
      </c>
      <c r="H389" s="41"/>
      <c r="I389" s="1"/>
      <c r="J389" s="1"/>
      <c r="K389" s="1"/>
      <c r="L389" s="1">
        <f t="shared" si="35"/>
        <v>789.45793751553629</v>
      </c>
      <c r="N389" s="1"/>
    </row>
    <row r="390" spans="1:14" x14ac:dyDescent="0.2">
      <c r="A390" s="193">
        <f t="shared" si="33"/>
        <v>2040</v>
      </c>
      <c r="B390" s="193">
        <f t="shared" si="34"/>
        <v>4</v>
      </c>
      <c r="C390" s="1">
        <f>'Fl Keys- FR vs PR'!F348</f>
        <v>29.824473994547589</v>
      </c>
      <c r="D390" s="1">
        <f t="shared" si="29"/>
        <v>-45</v>
      </c>
      <c r="E390" s="164">
        <f>+'LEE County'!D365</f>
        <v>803.80846871127756</v>
      </c>
      <c r="F390" s="194">
        <f t="shared" si="30"/>
        <v>-0.73948675590640567</v>
      </c>
      <c r="G390" s="1">
        <v>0</v>
      </c>
      <c r="H390" s="41"/>
      <c r="I390" s="1"/>
      <c r="J390" s="1"/>
      <c r="K390" s="1"/>
      <c r="L390" s="1">
        <f t="shared" si="35"/>
        <v>787.89345594991869</v>
      </c>
      <c r="N390" s="1"/>
    </row>
    <row r="391" spans="1:14" x14ac:dyDescent="0.2">
      <c r="A391" s="193">
        <f t="shared" si="33"/>
        <v>2040</v>
      </c>
      <c r="B391" s="193">
        <f t="shared" si="34"/>
        <v>5</v>
      </c>
      <c r="C391" s="1">
        <f>'Fl Keys- FR vs PR'!F349</f>
        <v>33.798529816518368</v>
      </c>
      <c r="D391" s="1">
        <f t="shared" si="29"/>
        <v>-45</v>
      </c>
      <c r="E391" s="164">
        <f>+'LEE County'!D366</f>
        <v>881.75335671022935</v>
      </c>
      <c r="F391" s="194">
        <f t="shared" si="30"/>
        <v>-0.78311067675493906</v>
      </c>
      <c r="G391" s="1">
        <v>0</v>
      </c>
      <c r="H391" s="41"/>
      <c r="I391" s="1"/>
      <c r="J391" s="1"/>
      <c r="K391" s="1"/>
      <c r="L391" s="1">
        <f t="shared" si="35"/>
        <v>869.76877584999272</v>
      </c>
      <c r="N391" s="1"/>
    </row>
    <row r="392" spans="1:14" x14ac:dyDescent="0.2">
      <c r="A392" s="193">
        <f t="shared" si="33"/>
        <v>2040</v>
      </c>
      <c r="B392" s="193">
        <f t="shared" si="34"/>
        <v>6</v>
      </c>
      <c r="C392" s="1">
        <f>'Fl Keys- FR vs PR'!F350</f>
        <v>33.929877993655595</v>
      </c>
      <c r="D392" s="1">
        <f t="shared" si="29"/>
        <v>-45</v>
      </c>
      <c r="E392" s="164">
        <f>+'LEE County'!D367</f>
        <v>908.22920028455758</v>
      </c>
      <c r="F392" s="194">
        <f t="shared" si="30"/>
        <v>-0.64613850481711455</v>
      </c>
      <c r="G392" s="1">
        <v>0</v>
      </c>
      <c r="H392" s="41"/>
      <c r="I392" s="1"/>
      <c r="J392" s="1"/>
      <c r="K392" s="1"/>
      <c r="L392" s="1">
        <f t="shared" si="35"/>
        <v>896.51293977339606</v>
      </c>
      <c r="N392" s="1"/>
    </row>
    <row r="393" spans="1:14" x14ac:dyDescent="0.2">
      <c r="A393" s="193">
        <f t="shared" si="33"/>
        <v>2040</v>
      </c>
      <c r="B393" s="193">
        <f t="shared" si="34"/>
        <v>7</v>
      </c>
      <c r="C393" s="1">
        <f>'Fl Keys- FR vs PR'!F351</f>
        <v>35</v>
      </c>
      <c r="D393" s="1">
        <f t="shared" si="29"/>
        <v>-45</v>
      </c>
      <c r="E393" s="164">
        <f>+'LEE County'!D368</f>
        <v>932.27715424069208</v>
      </c>
      <c r="F393" s="194">
        <f t="shared" si="30"/>
        <v>-0.59928851752094436</v>
      </c>
      <c r="G393" s="1">
        <v>0</v>
      </c>
      <c r="H393" s="41"/>
      <c r="I393" s="1"/>
      <c r="J393" s="1"/>
      <c r="K393" s="1"/>
      <c r="L393" s="1">
        <f t="shared" si="35"/>
        <v>921.67786572317118</v>
      </c>
      <c r="N393" s="1"/>
    </row>
    <row r="394" spans="1:14" s="67" customFormat="1" x14ac:dyDescent="0.2">
      <c r="A394" s="64">
        <f t="shared" si="33"/>
        <v>2040</v>
      </c>
      <c r="B394" s="64">
        <f t="shared" si="34"/>
        <v>8</v>
      </c>
      <c r="C394" s="1">
        <f>'Fl Keys- FR vs PR'!F352</f>
        <v>34.898043438517703</v>
      </c>
      <c r="D394" s="1">
        <f t="shared" si="29"/>
        <v>-45</v>
      </c>
      <c r="E394" s="183">
        <f>+'LEE County'!D369</f>
        <v>934.09020150962056</v>
      </c>
      <c r="F394" s="194">
        <f t="shared" si="30"/>
        <v>-0.80065614331468005</v>
      </c>
      <c r="G394" s="1">
        <v>0</v>
      </c>
      <c r="H394" s="41"/>
      <c r="I394" s="66"/>
      <c r="J394" s="66"/>
      <c r="K394" s="66"/>
      <c r="L394" s="1">
        <f t="shared" si="35"/>
        <v>923.18758880482358</v>
      </c>
      <c r="N394" s="1"/>
    </row>
    <row r="395" spans="1:14" x14ac:dyDescent="0.2">
      <c r="A395" s="193">
        <f t="shared" si="33"/>
        <v>2040</v>
      </c>
      <c r="B395" s="193">
        <f t="shared" si="34"/>
        <v>9</v>
      </c>
      <c r="C395" s="1">
        <f>'Fl Keys- FR vs PR'!F353</f>
        <v>32.3654424512969</v>
      </c>
      <c r="D395" s="1">
        <f t="shared" si="29"/>
        <v>-45</v>
      </c>
      <c r="E395" s="164">
        <f>+'LEE County'!D370</f>
        <v>910.45271223339455</v>
      </c>
      <c r="F395" s="194">
        <f t="shared" si="30"/>
        <v>-0.9105170500062737</v>
      </c>
      <c r="G395" s="1">
        <v>0</v>
      </c>
      <c r="H395" s="41"/>
      <c r="I395" s="1"/>
      <c r="J395" s="1"/>
      <c r="K395" s="1"/>
      <c r="L395" s="1">
        <f t="shared" si="35"/>
        <v>896.9076376346851</v>
      </c>
      <c r="N395" s="1"/>
    </row>
    <row r="396" spans="1:14" x14ac:dyDescent="0.2">
      <c r="A396" s="193">
        <f t="shared" si="33"/>
        <v>2040</v>
      </c>
      <c r="B396" s="193">
        <f t="shared" si="34"/>
        <v>10</v>
      </c>
      <c r="C396" s="1">
        <f>'Fl Keys- FR vs PR'!F354</f>
        <v>29.443437714083672</v>
      </c>
      <c r="D396" s="1">
        <f t="shared" si="29"/>
        <v>-45</v>
      </c>
      <c r="E396" s="164">
        <f>+'LEE County'!D371</f>
        <v>864.73684725180578</v>
      </c>
      <c r="F396" s="194">
        <f t="shared" si="30"/>
        <v>-0.86879275653923549</v>
      </c>
      <c r="G396" s="1">
        <v>0</v>
      </c>
      <c r="H396" s="41"/>
      <c r="I396" s="1"/>
      <c r="J396" s="1"/>
      <c r="K396" s="1"/>
      <c r="L396" s="1">
        <f t="shared" si="35"/>
        <v>848.31149220935015</v>
      </c>
      <c r="N396" s="1"/>
    </row>
    <row r="397" spans="1:14" x14ac:dyDescent="0.2">
      <c r="A397" s="193">
        <f t="shared" si="33"/>
        <v>2040</v>
      </c>
      <c r="B397" s="193">
        <f t="shared" si="34"/>
        <v>11</v>
      </c>
      <c r="C397" s="1">
        <f>'Fl Keys- FR vs PR'!F355</f>
        <v>26.260529651780672</v>
      </c>
      <c r="D397" s="1">
        <f t="shared" si="29"/>
        <v>-45</v>
      </c>
      <c r="E397" s="164">
        <f>+'LEE County'!D372</f>
        <v>811.77853861413109</v>
      </c>
      <c r="F397" s="194">
        <f t="shared" si="30"/>
        <v>-1.1100000000000001</v>
      </c>
      <c r="G397" s="1">
        <v>0</v>
      </c>
      <c r="H397" s="41"/>
      <c r="I397" s="1"/>
      <c r="J397" s="1"/>
      <c r="K397" s="1"/>
      <c r="L397" s="1">
        <f t="shared" si="35"/>
        <v>791.92906826591172</v>
      </c>
      <c r="N397" s="1"/>
    </row>
    <row r="398" spans="1:14" x14ac:dyDescent="0.2">
      <c r="A398" s="193">
        <f t="shared" si="33"/>
        <v>2040</v>
      </c>
      <c r="B398" s="193">
        <f t="shared" si="34"/>
        <v>12</v>
      </c>
      <c r="C398" s="427">
        <f>'Fl Keys- FR vs PR'!F356</f>
        <v>27.437881834856483</v>
      </c>
      <c r="D398" s="1">
        <f t="shared" si="29"/>
        <v>-45</v>
      </c>
      <c r="E398" s="164">
        <f>+'LEE County'!D373</f>
        <v>789.37177087435714</v>
      </c>
      <c r="F398" s="194">
        <f t="shared" si="30"/>
        <v>-0.66</v>
      </c>
      <c r="G398" s="1">
        <v>0</v>
      </c>
      <c r="H398" s="41"/>
      <c r="I398" s="1"/>
      <c r="J398" s="1"/>
      <c r="K398" s="1"/>
      <c r="L398" s="1">
        <f t="shared" si="35"/>
        <v>771.14965270921368</v>
      </c>
      <c r="M398" s="46"/>
      <c r="N398" s="1"/>
    </row>
    <row r="399" spans="1:14" x14ac:dyDescent="0.2">
      <c r="A399" s="193">
        <f t="shared" si="33"/>
        <v>2041</v>
      </c>
      <c r="B399" s="193">
        <f t="shared" si="34"/>
        <v>1</v>
      </c>
      <c r="C399" s="1">
        <f>C387</f>
        <v>31.010086727948163</v>
      </c>
      <c r="D399" s="1">
        <f t="shared" si="29"/>
        <v>-45</v>
      </c>
      <c r="E399" s="164">
        <f>+'LEE County'!D374</f>
        <v>975.85774659291508</v>
      </c>
      <c r="F399" s="194">
        <f t="shared" si="30"/>
        <v>-0.77075993508158613</v>
      </c>
      <c r="G399" s="1">
        <v>0</v>
      </c>
      <c r="H399" s="41"/>
      <c r="I399" s="1"/>
      <c r="J399" s="1"/>
      <c r="K399" s="1"/>
      <c r="L399" s="1">
        <f t="shared" si="35"/>
        <v>961.09707338578164</v>
      </c>
      <c r="M399" s="46"/>
      <c r="N399" s="1"/>
    </row>
    <row r="400" spans="1:14" x14ac:dyDescent="0.2">
      <c r="A400" s="193">
        <f t="shared" si="33"/>
        <v>2041</v>
      </c>
      <c r="B400" s="193">
        <f t="shared" si="34"/>
        <v>2</v>
      </c>
      <c r="C400" s="1">
        <f t="shared" si="34"/>
        <v>31.020480937046727</v>
      </c>
      <c r="D400" s="1">
        <f t="shared" si="29"/>
        <v>-45</v>
      </c>
      <c r="E400" s="164">
        <f>+'LEE County'!D375</f>
        <v>854.80025394672964</v>
      </c>
      <c r="F400" s="194">
        <f t="shared" si="30"/>
        <v>-0.57388367323850598</v>
      </c>
      <c r="G400" s="1">
        <v>0</v>
      </c>
      <c r="H400" s="41"/>
      <c r="I400" s="1"/>
      <c r="J400" s="1"/>
      <c r="K400" s="1"/>
      <c r="L400" s="1">
        <f t="shared" si="35"/>
        <v>840.2468512105379</v>
      </c>
      <c r="M400" s="46"/>
      <c r="N400" s="1"/>
    </row>
    <row r="401" spans="1:14" x14ac:dyDescent="0.2">
      <c r="A401" s="193">
        <f t="shared" si="33"/>
        <v>2041</v>
      </c>
      <c r="B401" s="193">
        <f t="shared" si="34"/>
        <v>3</v>
      </c>
      <c r="C401" s="1">
        <f t="shared" si="34"/>
        <v>33.419769504052752</v>
      </c>
      <c r="D401" s="1">
        <f t="shared" ref="D401:D464" si="36">D389</f>
        <v>-45</v>
      </c>
      <c r="E401" s="164">
        <f>+'LEE County'!D376</f>
        <v>810.26954767505026</v>
      </c>
      <c r="F401" s="194">
        <f t="shared" si="30"/>
        <v>-0.83725887989483894</v>
      </c>
      <c r="G401" s="1">
        <v>0</v>
      </c>
      <c r="H401" s="41"/>
      <c r="I401" s="1"/>
      <c r="J401" s="1"/>
      <c r="K401" s="1"/>
      <c r="L401" s="1">
        <f t="shared" si="35"/>
        <v>797.85205829920812</v>
      </c>
      <c r="M401" s="46"/>
      <c r="N401" s="1"/>
    </row>
    <row r="402" spans="1:14" x14ac:dyDescent="0.2">
      <c r="A402" s="193">
        <f t="shared" si="33"/>
        <v>2041</v>
      </c>
      <c r="B402" s="193">
        <f t="shared" si="34"/>
        <v>4</v>
      </c>
      <c r="C402" s="1">
        <f t="shared" si="34"/>
        <v>29.824473994547589</v>
      </c>
      <c r="D402" s="1">
        <f t="shared" si="36"/>
        <v>-45</v>
      </c>
      <c r="E402" s="164">
        <f>+'LEE County'!D377</f>
        <v>812.09307844384205</v>
      </c>
      <c r="F402" s="194">
        <f t="shared" si="30"/>
        <v>-0.73948675590640567</v>
      </c>
      <c r="G402" s="1">
        <v>0</v>
      </c>
      <c r="H402" s="41"/>
      <c r="I402" s="1"/>
      <c r="J402" s="1"/>
      <c r="K402" s="1"/>
      <c r="L402" s="1">
        <f t="shared" si="35"/>
        <v>796.17806568248318</v>
      </c>
      <c r="M402" s="46"/>
      <c r="N402" s="1"/>
    </row>
    <row r="403" spans="1:14" x14ac:dyDescent="0.2">
      <c r="A403" s="193">
        <f t="shared" si="33"/>
        <v>2041</v>
      </c>
      <c r="B403" s="193">
        <f t="shared" si="34"/>
        <v>5</v>
      </c>
      <c r="C403" s="1">
        <f t="shared" si="34"/>
        <v>33.798529816518368</v>
      </c>
      <c r="D403" s="1">
        <f t="shared" si="36"/>
        <v>-45</v>
      </c>
      <c r="E403" s="164">
        <f>+'LEE County'!D378</f>
        <v>889.88378915660667</v>
      </c>
      <c r="F403" s="194">
        <f t="shared" si="30"/>
        <v>-0.78311067675493906</v>
      </c>
      <c r="G403" s="1">
        <v>0</v>
      </c>
      <c r="H403" s="41"/>
      <c r="I403" s="1"/>
      <c r="J403" s="1"/>
      <c r="K403" s="1"/>
      <c r="L403" s="1">
        <f t="shared" si="35"/>
        <v>877.89920829637003</v>
      </c>
      <c r="M403" s="46"/>
      <c r="N403" s="1"/>
    </row>
    <row r="404" spans="1:14" x14ac:dyDescent="0.2">
      <c r="A404" s="193">
        <f t="shared" si="33"/>
        <v>2041</v>
      </c>
      <c r="B404" s="193">
        <f t="shared" si="34"/>
        <v>6</v>
      </c>
      <c r="C404" s="1">
        <f t="shared" si="34"/>
        <v>33.929877993655595</v>
      </c>
      <c r="D404" s="1">
        <f t="shared" si="36"/>
        <v>-45</v>
      </c>
      <c r="E404" s="164">
        <f>+'LEE County'!D379</f>
        <v>916.20563589205437</v>
      </c>
      <c r="F404" s="194">
        <f t="shared" si="30"/>
        <v>-0.64613850481711455</v>
      </c>
      <c r="G404" s="1">
        <v>0</v>
      </c>
      <c r="H404" s="41"/>
      <c r="I404" s="1"/>
      <c r="J404" s="1"/>
      <c r="K404" s="1"/>
      <c r="L404" s="1">
        <f t="shared" si="35"/>
        <v>904.48937538089285</v>
      </c>
      <c r="M404" s="46"/>
      <c r="N404" s="1"/>
    </row>
    <row r="405" spans="1:14" x14ac:dyDescent="0.2">
      <c r="A405" s="193">
        <f t="shared" si="33"/>
        <v>2041</v>
      </c>
      <c r="B405" s="193">
        <f t="shared" si="34"/>
        <v>7</v>
      </c>
      <c r="C405" s="1">
        <f t="shared" si="34"/>
        <v>35</v>
      </c>
      <c r="D405" s="1">
        <f t="shared" si="36"/>
        <v>-45</v>
      </c>
      <c r="E405" s="164">
        <f>+'LEE County'!D380</f>
        <v>940.13492095157983</v>
      </c>
      <c r="F405" s="194">
        <f t="shared" si="30"/>
        <v>-0.59928851752094436</v>
      </c>
      <c r="G405" s="1">
        <v>0</v>
      </c>
      <c r="H405" s="41"/>
      <c r="I405" s="1"/>
      <c r="J405" s="1"/>
      <c r="K405" s="1"/>
      <c r="L405" s="1">
        <f t="shared" si="35"/>
        <v>929.53563243405893</v>
      </c>
      <c r="M405" s="46"/>
      <c r="N405" s="1"/>
    </row>
    <row r="406" spans="1:14" x14ac:dyDescent="0.2">
      <c r="A406" s="64">
        <f t="shared" si="33"/>
        <v>2041</v>
      </c>
      <c r="B406" s="64">
        <f t="shared" si="34"/>
        <v>8</v>
      </c>
      <c r="C406" s="1">
        <f t="shared" si="34"/>
        <v>34.898043438517703</v>
      </c>
      <c r="D406" s="1">
        <f t="shared" si="36"/>
        <v>-45</v>
      </c>
      <c r="E406" s="183">
        <f>+'LEE County'!D381</f>
        <v>941.94222168978808</v>
      </c>
      <c r="F406" s="194">
        <f t="shared" ref="F406:F469" si="37">F394</f>
        <v>-0.80065614331468005</v>
      </c>
      <c r="G406" s="1">
        <v>0</v>
      </c>
      <c r="H406" s="41"/>
      <c r="I406" s="66"/>
      <c r="J406" s="66"/>
      <c r="K406" s="66"/>
      <c r="L406" s="1">
        <f t="shared" si="35"/>
        <v>931.0396089849911</v>
      </c>
      <c r="M406" s="46"/>
      <c r="N406" s="1"/>
    </row>
    <row r="407" spans="1:14" x14ac:dyDescent="0.2">
      <c r="A407" s="193">
        <f t="shared" si="33"/>
        <v>2041</v>
      </c>
      <c r="B407" s="193">
        <f t="shared" si="34"/>
        <v>9</v>
      </c>
      <c r="C407" s="1">
        <f t="shared" si="34"/>
        <v>32.3654424512969</v>
      </c>
      <c r="D407" s="1">
        <f t="shared" si="36"/>
        <v>-45</v>
      </c>
      <c r="E407" s="164">
        <f>+'LEE County'!D382</f>
        <v>918.47088754024139</v>
      </c>
      <c r="F407" s="194">
        <f t="shared" si="37"/>
        <v>-0.9105170500062737</v>
      </c>
      <c r="G407" s="1">
        <v>0</v>
      </c>
      <c r="H407" s="41"/>
      <c r="I407" s="1"/>
      <c r="J407" s="1"/>
      <c r="K407" s="1"/>
      <c r="L407" s="1">
        <f t="shared" si="35"/>
        <v>904.92581294153194</v>
      </c>
      <c r="M407" s="46"/>
      <c r="N407" s="1"/>
    </row>
    <row r="408" spans="1:14" x14ac:dyDescent="0.2">
      <c r="A408" s="193">
        <f t="shared" si="33"/>
        <v>2041</v>
      </c>
      <c r="B408" s="193">
        <f t="shared" si="34"/>
        <v>10</v>
      </c>
      <c r="C408" s="1">
        <f t="shared" si="34"/>
        <v>29.443437714083672</v>
      </c>
      <c r="D408" s="1">
        <f t="shared" si="36"/>
        <v>-45</v>
      </c>
      <c r="E408" s="164">
        <f>+'LEE County'!D383</f>
        <v>872.78840106375276</v>
      </c>
      <c r="F408" s="194">
        <f t="shared" si="37"/>
        <v>-0.86879275653923549</v>
      </c>
      <c r="G408" s="1">
        <v>0</v>
      </c>
      <c r="H408" s="41"/>
      <c r="I408" s="1"/>
      <c r="J408" s="1"/>
      <c r="K408" s="1"/>
      <c r="L408" s="1">
        <f t="shared" si="35"/>
        <v>856.36304602129712</v>
      </c>
      <c r="M408" s="46"/>
      <c r="N408" s="1"/>
    </row>
    <row r="409" spans="1:14" x14ac:dyDescent="0.2">
      <c r="A409" s="193">
        <f t="shared" si="33"/>
        <v>2041</v>
      </c>
      <c r="B409" s="193">
        <f t="shared" si="34"/>
        <v>11</v>
      </c>
      <c r="C409" s="1">
        <f t="shared" si="34"/>
        <v>26.260529651780672</v>
      </c>
      <c r="D409" s="1">
        <f t="shared" si="36"/>
        <v>-45</v>
      </c>
      <c r="E409" s="164">
        <f>+'LEE County'!D384</f>
        <v>819.80434865590007</v>
      </c>
      <c r="F409" s="194">
        <f t="shared" si="37"/>
        <v>-1.1100000000000001</v>
      </c>
      <c r="G409" s="1">
        <v>0</v>
      </c>
      <c r="H409" s="41"/>
      <c r="I409" s="1"/>
      <c r="J409" s="1"/>
      <c r="K409" s="1"/>
      <c r="L409" s="1">
        <f t="shared" si="35"/>
        <v>799.9548783076807</v>
      </c>
      <c r="M409" s="46"/>
      <c r="N409" s="1"/>
    </row>
    <row r="410" spans="1:14" x14ac:dyDescent="0.2">
      <c r="A410" s="193">
        <f t="shared" si="33"/>
        <v>2041</v>
      </c>
      <c r="B410" s="193">
        <f t="shared" si="34"/>
        <v>12</v>
      </c>
      <c r="C410" s="1">
        <f t="shared" si="34"/>
        <v>27.437881834856483</v>
      </c>
      <c r="D410" s="1">
        <f t="shared" si="36"/>
        <v>-45</v>
      </c>
      <c r="E410" s="164">
        <f>+'LEE County'!D385</f>
        <v>796.78410572581879</v>
      </c>
      <c r="F410" s="194">
        <f t="shared" si="37"/>
        <v>-0.66</v>
      </c>
      <c r="G410" s="1">
        <v>0</v>
      </c>
      <c r="H410" s="41"/>
      <c r="I410" s="1"/>
      <c r="J410" s="1"/>
      <c r="K410" s="1"/>
      <c r="L410" s="1">
        <f t="shared" si="35"/>
        <v>778.56198756067533</v>
      </c>
      <c r="M410" s="46"/>
      <c r="N410" s="1"/>
    </row>
    <row r="411" spans="1:14" x14ac:dyDescent="0.2">
      <c r="A411" s="193">
        <f t="shared" si="33"/>
        <v>2042</v>
      </c>
      <c r="B411" s="193">
        <f t="shared" si="34"/>
        <v>1</v>
      </c>
      <c r="C411" s="1">
        <f t="shared" si="34"/>
        <v>31.010086727948163</v>
      </c>
      <c r="D411" s="1">
        <f t="shared" si="36"/>
        <v>-45</v>
      </c>
      <c r="E411" s="164">
        <f>+'LEE County'!D386</f>
        <v>982.89572108289974</v>
      </c>
      <c r="F411" s="194">
        <f t="shared" si="37"/>
        <v>-0.77075993508158613</v>
      </c>
      <c r="G411" s="1">
        <v>0</v>
      </c>
      <c r="H411" s="41"/>
      <c r="I411" s="1"/>
      <c r="J411" s="1"/>
      <c r="K411" s="1"/>
      <c r="L411" s="1">
        <f t="shared" si="35"/>
        <v>968.1350478757663</v>
      </c>
      <c r="M411" s="46"/>
      <c r="N411" s="1"/>
    </row>
    <row r="412" spans="1:14" x14ac:dyDescent="0.2">
      <c r="A412" s="193">
        <f t="shared" si="33"/>
        <v>2042</v>
      </c>
      <c r="B412" s="193">
        <f t="shared" si="34"/>
        <v>2</v>
      </c>
      <c r="C412" s="1">
        <f t="shared" si="34"/>
        <v>31.020480937046727</v>
      </c>
      <c r="D412" s="1">
        <f t="shared" si="36"/>
        <v>-45</v>
      </c>
      <c r="E412" s="164">
        <f>+'LEE County'!D387</f>
        <v>862.09337135041778</v>
      </c>
      <c r="F412" s="194">
        <f t="shared" si="37"/>
        <v>-0.57388367323850598</v>
      </c>
      <c r="G412" s="1">
        <v>0</v>
      </c>
      <c r="H412" s="41"/>
      <c r="I412" s="1"/>
      <c r="J412" s="1"/>
      <c r="K412" s="1"/>
      <c r="L412" s="1">
        <f t="shared" si="35"/>
        <v>847.53996861422604</v>
      </c>
      <c r="M412" s="46"/>
      <c r="N412" s="1"/>
    </row>
    <row r="413" spans="1:14" x14ac:dyDescent="0.2">
      <c r="A413" s="193">
        <f t="shared" si="33"/>
        <v>2042</v>
      </c>
      <c r="B413" s="193">
        <f t="shared" si="34"/>
        <v>3</v>
      </c>
      <c r="C413" s="1">
        <f t="shared" si="34"/>
        <v>33.419769504052752</v>
      </c>
      <c r="D413" s="1">
        <f t="shared" si="36"/>
        <v>-45</v>
      </c>
      <c r="E413" s="164">
        <f>+'LEE County'!D388</f>
        <v>818.75153904481067</v>
      </c>
      <c r="F413" s="194">
        <f t="shared" si="37"/>
        <v>-0.83725887989483894</v>
      </c>
      <c r="G413" s="1">
        <v>0</v>
      </c>
      <c r="H413" s="41"/>
      <c r="I413" s="1"/>
      <c r="J413" s="1"/>
      <c r="K413" s="1"/>
      <c r="L413" s="1">
        <f t="shared" si="35"/>
        <v>806.33404966896853</v>
      </c>
      <c r="M413" s="46"/>
      <c r="N413" s="1"/>
    </row>
    <row r="414" spans="1:14" x14ac:dyDescent="0.2">
      <c r="A414" s="193">
        <f t="shared" si="33"/>
        <v>2042</v>
      </c>
      <c r="B414" s="193">
        <f t="shared" si="34"/>
        <v>4</v>
      </c>
      <c r="C414" s="1">
        <f t="shared" si="34"/>
        <v>29.824473994547589</v>
      </c>
      <c r="D414" s="1">
        <f t="shared" si="36"/>
        <v>-45</v>
      </c>
      <c r="E414" s="164">
        <f>+'LEE County'!D389</f>
        <v>820.46307513249451</v>
      </c>
      <c r="F414" s="194">
        <f t="shared" si="37"/>
        <v>-0.73948675590640567</v>
      </c>
      <c r="G414" s="1">
        <v>0</v>
      </c>
      <c r="H414" s="41"/>
      <c r="I414" s="1"/>
      <c r="J414" s="1"/>
      <c r="K414" s="1"/>
      <c r="L414" s="1">
        <f t="shared" si="35"/>
        <v>804.54806237113564</v>
      </c>
      <c r="M414" s="46"/>
      <c r="N414" s="1"/>
    </row>
    <row r="415" spans="1:14" x14ac:dyDescent="0.2">
      <c r="A415" s="193">
        <f t="shared" si="33"/>
        <v>2042</v>
      </c>
      <c r="B415" s="193">
        <f t="shared" si="34"/>
        <v>5</v>
      </c>
      <c r="C415" s="1">
        <f t="shared" si="34"/>
        <v>33.798529816518368</v>
      </c>
      <c r="D415" s="1">
        <f t="shared" si="36"/>
        <v>-45</v>
      </c>
      <c r="E415" s="164">
        <f>+'LEE County'!D390</f>
        <v>898.08919033575046</v>
      </c>
      <c r="F415" s="194">
        <f t="shared" si="37"/>
        <v>-0.78311067675493906</v>
      </c>
      <c r="G415" s="1">
        <v>0</v>
      </c>
      <c r="H415" s="41"/>
      <c r="I415" s="1"/>
      <c r="J415" s="1"/>
      <c r="K415" s="1"/>
      <c r="L415" s="1">
        <f t="shared" si="35"/>
        <v>886.10460947551383</v>
      </c>
      <c r="M415" s="46"/>
      <c r="N415" s="1"/>
    </row>
    <row r="416" spans="1:14" x14ac:dyDescent="0.2">
      <c r="A416" s="193">
        <f t="shared" si="33"/>
        <v>2042</v>
      </c>
      <c r="B416" s="193">
        <f t="shared" si="34"/>
        <v>6</v>
      </c>
      <c r="C416" s="1">
        <f t="shared" si="34"/>
        <v>33.929877993655595</v>
      </c>
      <c r="D416" s="1">
        <f t="shared" si="36"/>
        <v>-45</v>
      </c>
      <c r="E416" s="164">
        <f>+'LEE County'!D391</f>
        <v>924.25212377818389</v>
      </c>
      <c r="F416" s="194">
        <f t="shared" si="37"/>
        <v>-0.64613850481711455</v>
      </c>
      <c r="G416" s="1">
        <v>0</v>
      </c>
      <c r="H416" s="41"/>
      <c r="I416" s="1"/>
      <c r="J416" s="1"/>
      <c r="K416" s="1"/>
      <c r="L416" s="1">
        <f t="shared" si="35"/>
        <v>912.53586326702236</v>
      </c>
      <c r="M416" s="46"/>
      <c r="N416" s="1"/>
    </row>
    <row r="417" spans="1:14" x14ac:dyDescent="0.2">
      <c r="A417" s="193">
        <f t="shared" si="33"/>
        <v>2042</v>
      </c>
      <c r="B417" s="193">
        <f t="shared" si="34"/>
        <v>7</v>
      </c>
      <c r="C417" s="1">
        <f t="shared" si="34"/>
        <v>35</v>
      </c>
      <c r="D417" s="1">
        <f t="shared" si="36"/>
        <v>-45</v>
      </c>
      <c r="E417" s="164">
        <f>+'LEE County'!D392</f>
        <v>948.05891742837116</v>
      </c>
      <c r="F417" s="194">
        <f t="shared" si="37"/>
        <v>-0.59928851752094436</v>
      </c>
      <c r="G417" s="1">
        <v>0</v>
      </c>
      <c r="H417" s="41"/>
      <c r="I417" s="1"/>
      <c r="J417" s="1"/>
      <c r="K417" s="1"/>
      <c r="L417" s="1">
        <f t="shared" si="35"/>
        <v>937.45962891085026</v>
      </c>
      <c r="M417" s="46"/>
      <c r="N417" s="1"/>
    </row>
    <row r="418" spans="1:14" x14ac:dyDescent="0.2">
      <c r="A418" s="64">
        <f t="shared" si="33"/>
        <v>2042</v>
      </c>
      <c r="B418" s="64">
        <f t="shared" si="34"/>
        <v>8</v>
      </c>
      <c r="C418" s="1">
        <f t="shared" si="34"/>
        <v>34.898043438517703</v>
      </c>
      <c r="D418" s="1">
        <f t="shared" si="36"/>
        <v>-45</v>
      </c>
      <c r="E418" s="183">
        <f>+'LEE County'!D393</f>
        <v>949.86024643869018</v>
      </c>
      <c r="F418" s="194">
        <f t="shared" si="37"/>
        <v>-0.80065614331468005</v>
      </c>
      <c r="G418" s="1">
        <v>0</v>
      </c>
      <c r="H418" s="41"/>
      <c r="I418" s="66"/>
      <c r="J418" s="66"/>
      <c r="K418" s="66"/>
      <c r="L418" s="1">
        <f t="shared" si="35"/>
        <v>938.9576337338932</v>
      </c>
      <c r="M418" s="46"/>
      <c r="N418" s="1"/>
    </row>
    <row r="419" spans="1:14" x14ac:dyDescent="0.2">
      <c r="A419" s="193">
        <f t="shared" si="33"/>
        <v>2042</v>
      </c>
      <c r="B419" s="193">
        <f t="shared" si="34"/>
        <v>9</v>
      </c>
      <c r="C419" s="1">
        <f t="shared" si="34"/>
        <v>32.3654424512969</v>
      </c>
      <c r="D419" s="1">
        <f t="shared" si="36"/>
        <v>-45</v>
      </c>
      <c r="E419" s="164">
        <f>+'LEE County'!D394</f>
        <v>926.55967731655767</v>
      </c>
      <c r="F419" s="194">
        <f t="shared" si="37"/>
        <v>-0.9105170500062737</v>
      </c>
      <c r="G419" s="1">
        <v>0</v>
      </c>
      <c r="H419" s="41"/>
      <c r="I419" s="1"/>
      <c r="J419" s="1"/>
      <c r="K419" s="1"/>
      <c r="L419" s="1">
        <f t="shared" si="35"/>
        <v>913.01460271784822</v>
      </c>
      <c r="M419" s="46"/>
      <c r="N419" s="1"/>
    </row>
    <row r="420" spans="1:14" x14ac:dyDescent="0.2">
      <c r="A420" s="193">
        <f t="shared" si="33"/>
        <v>2042</v>
      </c>
      <c r="B420" s="193">
        <f t="shared" si="34"/>
        <v>10</v>
      </c>
      <c r="C420" s="1">
        <f t="shared" si="34"/>
        <v>29.443437714083672</v>
      </c>
      <c r="D420" s="1">
        <f t="shared" si="36"/>
        <v>-45</v>
      </c>
      <c r="E420" s="164">
        <f>+'LEE County'!D395</f>
        <v>880.91492279107479</v>
      </c>
      <c r="F420" s="194">
        <f t="shared" si="37"/>
        <v>-0.86879275653923549</v>
      </c>
      <c r="G420" s="1">
        <v>0</v>
      </c>
      <c r="H420" s="41"/>
      <c r="I420" s="1"/>
      <c r="J420" s="1"/>
      <c r="K420" s="1"/>
      <c r="L420" s="1">
        <f t="shared" si="35"/>
        <v>864.48956774861915</v>
      </c>
      <c r="M420" s="46"/>
      <c r="N420" s="1"/>
    </row>
    <row r="421" spans="1:14" x14ac:dyDescent="0.2">
      <c r="A421" s="193">
        <f t="shared" si="33"/>
        <v>2042</v>
      </c>
      <c r="B421" s="193">
        <f t="shared" si="34"/>
        <v>11</v>
      </c>
      <c r="C421" s="1">
        <f t="shared" si="34"/>
        <v>26.260529651780672</v>
      </c>
      <c r="D421" s="1">
        <f t="shared" si="36"/>
        <v>-45</v>
      </c>
      <c r="E421" s="164">
        <f>+'LEE County'!D396</f>
        <v>827.90950746554415</v>
      </c>
      <c r="F421" s="194">
        <f t="shared" si="37"/>
        <v>-1.1100000000000001</v>
      </c>
      <c r="G421" s="1">
        <v>0</v>
      </c>
      <c r="H421" s="41"/>
      <c r="I421" s="1"/>
      <c r="J421" s="1"/>
      <c r="K421" s="1"/>
      <c r="L421" s="1">
        <f t="shared" si="35"/>
        <v>808.06003711732478</v>
      </c>
      <c r="M421" s="46"/>
      <c r="N421" s="1"/>
    </row>
    <row r="422" spans="1:14" x14ac:dyDescent="0.2">
      <c r="A422" s="193">
        <f t="shared" si="33"/>
        <v>2042</v>
      </c>
      <c r="B422" s="193">
        <f t="shared" si="34"/>
        <v>12</v>
      </c>
      <c r="C422" s="1">
        <f t="shared" si="34"/>
        <v>27.437881834856483</v>
      </c>
      <c r="D422" s="1">
        <f t="shared" si="36"/>
        <v>-45</v>
      </c>
      <c r="E422" s="164">
        <f>+'LEE County'!D397</f>
        <v>804.26604365909498</v>
      </c>
      <c r="F422" s="194">
        <f t="shared" si="37"/>
        <v>-0.66</v>
      </c>
      <c r="G422" s="1">
        <v>0</v>
      </c>
      <c r="H422" s="41"/>
      <c r="I422" s="1"/>
      <c r="J422" s="1"/>
      <c r="K422" s="1"/>
      <c r="L422" s="1">
        <f t="shared" si="35"/>
        <v>786.04392549395152</v>
      </c>
      <c r="M422" s="46"/>
      <c r="N422" s="1"/>
    </row>
    <row r="423" spans="1:14" x14ac:dyDescent="0.2">
      <c r="A423" s="193">
        <f t="shared" si="33"/>
        <v>2043</v>
      </c>
      <c r="B423" s="193">
        <f t="shared" si="34"/>
        <v>1</v>
      </c>
      <c r="C423" s="1">
        <f t="shared" si="34"/>
        <v>31.010086727948163</v>
      </c>
      <c r="D423" s="1">
        <f t="shared" si="36"/>
        <v>-45</v>
      </c>
      <c r="E423" s="164">
        <f>+'LEE County'!D398</f>
        <v>989.98445408261011</v>
      </c>
      <c r="F423" s="194">
        <f t="shared" si="37"/>
        <v>-0.77075993508158613</v>
      </c>
      <c r="G423" s="1">
        <v>0</v>
      </c>
      <c r="H423" s="41"/>
      <c r="I423" s="1"/>
      <c r="J423" s="1"/>
      <c r="K423" s="1"/>
      <c r="L423" s="1">
        <f t="shared" si="35"/>
        <v>975.22378087547668</v>
      </c>
      <c r="M423" s="46"/>
      <c r="N423" s="1"/>
    </row>
    <row r="424" spans="1:14" x14ac:dyDescent="0.2">
      <c r="A424" s="193">
        <f t="shared" si="33"/>
        <v>2043</v>
      </c>
      <c r="B424" s="193">
        <f t="shared" si="34"/>
        <v>2</v>
      </c>
      <c r="C424" s="1">
        <f t="shared" si="34"/>
        <v>31.020480937046727</v>
      </c>
      <c r="D424" s="1">
        <f t="shared" si="36"/>
        <v>-45</v>
      </c>
      <c r="E424" s="164">
        <f>+'LEE County'!D399</f>
        <v>869.44871330448279</v>
      </c>
      <c r="F424" s="194">
        <f t="shared" si="37"/>
        <v>-0.57388367323850598</v>
      </c>
      <c r="G424" s="1">
        <v>0</v>
      </c>
      <c r="H424" s="41"/>
      <c r="I424" s="1"/>
      <c r="J424" s="1"/>
      <c r="K424" s="1"/>
      <c r="L424" s="1">
        <f t="shared" si="35"/>
        <v>854.89531056829105</v>
      </c>
      <c r="M424" s="46"/>
      <c r="N424" s="1"/>
    </row>
    <row r="425" spans="1:14" x14ac:dyDescent="0.2">
      <c r="A425" s="193">
        <f t="shared" si="33"/>
        <v>2043</v>
      </c>
      <c r="B425" s="193">
        <f t="shared" si="34"/>
        <v>3</v>
      </c>
      <c r="C425" s="1">
        <f t="shared" si="34"/>
        <v>33.419769504052752</v>
      </c>
      <c r="D425" s="1">
        <f t="shared" si="36"/>
        <v>-45</v>
      </c>
      <c r="E425" s="164">
        <f>+'LEE County'!D400</f>
        <v>827.32232083968711</v>
      </c>
      <c r="F425" s="194">
        <f t="shared" si="37"/>
        <v>-0.83725887989483894</v>
      </c>
      <c r="G425" s="1">
        <v>0</v>
      </c>
      <c r="H425" s="41"/>
      <c r="I425" s="1"/>
      <c r="J425" s="1"/>
      <c r="K425" s="1"/>
      <c r="L425" s="1">
        <f t="shared" si="35"/>
        <v>814.90483146384497</v>
      </c>
      <c r="M425" s="46"/>
      <c r="N425" s="1"/>
    </row>
    <row r="426" spans="1:14" x14ac:dyDescent="0.2">
      <c r="A426" s="193">
        <f t="shared" si="33"/>
        <v>2043</v>
      </c>
      <c r="B426" s="193">
        <f t="shared" si="34"/>
        <v>4</v>
      </c>
      <c r="C426" s="1">
        <f t="shared" si="34"/>
        <v>29.824473994547589</v>
      </c>
      <c r="D426" s="1">
        <f t="shared" si="36"/>
        <v>-45</v>
      </c>
      <c r="E426" s="164">
        <f>+'LEE County'!D401</f>
        <v>828.91933883465515</v>
      </c>
      <c r="F426" s="194">
        <f t="shared" si="37"/>
        <v>-0.73948675590640567</v>
      </c>
      <c r="G426" s="1">
        <v>0</v>
      </c>
      <c r="H426" s="41"/>
      <c r="I426" s="1"/>
      <c r="J426" s="1"/>
      <c r="K426" s="1"/>
      <c r="L426" s="1">
        <f t="shared" si="35"/>
        <v>813.00432607329628</v>
      </c>
      <c r="M426" s="46"/>
      <c r="N426" s="1"/>
    </row>
    <row r="427" spans="1:14" x14ac:dyDescent="0.2">
      <c r="A427" s="193">
        <f t="shared" si="33"/>
        <v>2043</v>
      </c>
      <c r="B427" s="193">
        <f t="shared" si="34"/>
        <v>5</v>
      </c>
      <c r="C427" s="1">
        <f t="shared" si="34"/>
        <v>33.798529816518368</v>
      </c>
      <c r="D427" s="1">
        <f t="shared" si="36"/>
        <v>-45</v>
      </c>
      <c r="E427" s="164">
        <f>+'LEE County'!D402</f>
        <v>906.37025151604405</v>
      </c>
      <c r="F427" s="194">
        <f t="shared" si="37"/>
        <v>-0.78311067675493906</v>
      </c>
      <c r="G427" s="1">
        <v>0</v>
      </c>
      <c r="H427" s="41"/>
      <c r="I427" s="1"/>
      <c r="J427" s="1"/>
      <c r="K427" s="1"/>
      <c r="L427" s="1">
        <f t="shared" si="35"/>
        <v>894.38567065580742</v>
      </c>
      <c r="M427" s="46"/>
      <c r="N427" s="1"/>
    </row>
    <row r="428" spans="1:14" x14ac:dyDescent="0.2">
      <c r="A428" s="193">
        <f t="shared" si="33"/>
        <v>2043</v>
      </c>
      <c r="B428" s="193">
        <f t="shared" si="34"/>
        <v>6</v>
      </c>
      <c r="C428" s="1">
        <f t="shared" si="34"/>
        <v>33.929877993655595</v>
      </c>
      <c r="D428" s="1">
        <f t="shared" si="36"/>
        <v>-45</v>
      </c>
      <c r="E428" s="164">
        <f>+'LEE County'!D403</f>
        <v>932.36927917034609</v>
      </c>
      <c r="F428" s="194">
        <f t="shared" si="37"/>
        <v>-0.64613850481711455</v>
      </c>
      <c r="G428" s="1">
        <v>0</v>
      </c>
      <c r="H428" s="41"/>
      <c r="I428" s="1"/>
      <c r="J428" s="1"/>
      <c r="K428" s="1"/>
      <c r="L428" s="1">
        <f t="shared" si="35"/>
        <v>920.65301865918457</v>
      </c>
      <c r="M428" s="46"/>
      <c r="N428" s="1"/>
    </row>
    <row r="429" spans="1:14" x14ac:dyDescent="0.2">
      <c r="A429" s="193">
        <f t="shared" si="33"/>
        <v>2043</v>
      </c>
      <c r="B429" s="193">
        <f t="shared" si="34"/>
        <v>7</v>
      </c>
      <c r="C429" s="1">
        <f t="shared" si="34"/>
        <v>35</v>
      </c>
      <c r="D429" s="1">
        <f t="shared" si="36"/>
        <v>-45</v>
      </c>
      <c r="E429" s="164">
        <f>+'LEE County'!D404</f>
        <v>956.04970189352991</v>
      </c>
      <c r="F429" s="194">
        <f t="shared" si="37"/>
        <v>-0.59928851752094436</v>
      </c>
      <c r="G429" s="1">
        <v>0</v>
      </c>
      <c r="H429" s="41"/>
      <c r="I429" s="1"/>
      <c r="J429" s="1"/>
      <c r="K429" s="1"/>
      <c r="L429" s="1">
        <f t="shared" si="35"/>
        <v>945.45041337600901</v>
      </c>
      <c r="M429" s="46"/>
      <c r="N429" s="1"/>
    </row>
    <row r="430" spans="1:14" x14ac:dyDescent="0.2">
      <c r="A430" s="64">
        <f t="shared" si="33"/>
        <v>2043</v>
      </c>
      <c r="B430" s="64">
        <f t="shared" si="34"/>
        <v>8</v>
      </c>
      <c r="C430" s="1">
        <f t="shared" si="34"/>
        <v>34.898043438517703</v>
      </c>
      <c r="D430" s="1">
        <f t="shared" si="36"/>
        <v>-45</v>
      </c>
      <c r="E430" s="183">
        <f>+'LEE County'!D405</f>
        <v>957.84483059482613</v>
      </c>
      <c r="F430" s="194">
        <f t="shared" si="37"/>
        <v>-0.80065614331468005</v>
      </c>
      <c r="G430" s="1">
        <v>0</v>
      </c>
      <c r="H430" s="41"/>
      <c r="I430" s="66"/>
      <c r="J430" s="66"/>
      <c r="K430" s="66"/>
      <c r="L430" s="1">
        <f t="shared" si="35"/>
        <v>946.94221789002916</v>
      </c>
      <c r="M430" s="46"/>
      <c r="N430" s="1"/>
    </row>
    <row r="431" spans="1:14" x14ac:dyDescent="0.2">
      <c r="A431" s="193">
        <f t="shared" si="33"/>
        <v>2043</v>
      </c>
      <c r="B431" s="193">
        <f t="shared" si="34"/>
        <v>9</v>
      </c>
      <c r="C431" s="1">
        <f t="shared" si="34"/>
        <v>32.3654424512969</v>
      </c>
      <c r="D431" s="1">
        <f t="shared" si="36"/>
        <v>-45</v>
      </c>
      <c r="E431" s="164">
        <f>+'LEE County'!D406</f>
        <v>934.71970344988119</v>
      </c>
      <c r="F431" s="194">
        <f t="shared" si="37"/>
        <v>-0.9105170500062737</v>
      </c>
      <c r="G431" s="1">
        <v>0</v>
      </c>
      <c r="H431" s="41"/>
      <c r="I431" s="1"/>
      <c r="J431" s="1"/>
      <c r="K431" s="1"/>
      <c r="L431" s="1">
        <f t="shared" si="35"/>
        <v>921.17462885117175</v>
      </c>
      <c r="M431" s="46"/>
      <c r="N431" s="1"/>
    </row>
    <row r="432" spans="1:14" x14ac:dyDescent="0.2">
      <c r="A432" s="193">
        <f t="shared" si="33"/>
        <v>2043</v>
      </c>
      <c r="B432" s="193">
        <f t="shared" si="34"/>
        <v>10</v>
      </c>
      <c r="C432" s="1">
        <f t="shared" si="34"/>
        <v>29.443437714083672</v>
      </c>
      <c r="D432" s="1">
        <f t="shared" si="36"/>
        <v>-45</v>
      </c>
      <c r="E432" s="164">
        <f>+'LEE County'!D407</f>
        <v>889.11711045908112</v>
      </c>
      <c r="F432" s="194">
        <f t="shared" si="37"/>
        <v>-0.86879275653923549</v>
      </c>
      <c r="G432" s="1">
        <v>0</v>
      </c>
      <c r="H432" s="41"/>
      <c r="I432" s="1"/>
      <c r="J432" s="1"/>
      <c r="K432" s="1"/>
      <c r="L432" s="1">
        <f t="shared" si="35"/>
        <v>872.69175541662548</v>
      </c>
      <c r="M432" s="46"/>
      <c r="N432" s="1"/>
    </row>
    <row r="433" spans="1:14" x14ac:dyDescent="0.2">
      <c r="A433" s="193">
        <f t="shared" si="33"/>
        <v>2043</v>
      </c>
      <c r="B433" s="193">
        <f t="shared" si="34"/>
        <v>11</v>
      </c>
      <c r="C433" s="1">
        <f t="shared" si="34"/>
        <v>26.260529651780672</v>
      </c>
      <c r="D433" s="1">
        <f t="shared" si="36"/>
        <v>-45</v>
      </c>
      <c r="E433" s="164">
        <f>+'LEE County'!D408</f>
        <v>836.09479954044525</v>
      </c>
      <c r="F433" s="194">
        <f t="shared" si="37"/>
        <v>-1.1100000000000001</v>
      </c>
      <c r="G433" s="1">
        <v>0</v>
      </c>
      <c r="H433" s="41"/>
      <c r="I433" s="1"/>
      <c r="J433" s="1"/>
      <c r="K433" s="1"/>
      <c r="L433" s="1">
        <f t="shared" si="35"/>
        <v>816.24532919222588</v>
      </c>
      <c r="M433" s="46"/>
      <c r="N433" s="1"/>
    </row>
    <row r="434" spans="1:14" x14ac:dyDescent="0.2">
      <c r="A434" s="193">
        <f t="shared" si="33"/>
        <v>2043</v>
      </c>
      <c r="B434" s="193">
        <f t="shared" si="34"/>
        <v>12</v>
      </c>
      <c r="C434" s="1">
        <f t="shared" si="34"/>
        <v>27.437881834856483</v>
      </c>
      <c r="D434" s="1">
        <f t="shared" si="36"/>
        <v>-45</v>
      </c>
      <c r="E434" s="164">
        <f>+'LEE County'!D409</f>
        <v>811.81823825893241</v>
      </c>
      <c r="F434" s="194">
        <f t="shared" si="37"/>
        <v>-0.66</v>
      </c>
      <c r="G434" s="1">
        <v>0</v>
      </c>
      <c r="H434" s="41"/>
      <c r="I434" s="1"/>
      <c r="J434" s="1"/>
      <c r="K434" s="1"/>
      <c r="L434" s="1">
        <f t="shared" si="35"/>
        <v>793.59612009378895</v>
      </c>
      <c r="M434" s="46"/>
      <c r="N434" s="1"/>
    </row>
    <row r="435" spans="1:14" x14ac:dyDescent="0.2">
      <c r="A435" s="193">
        <f t="shared" si="33"/>
        <v>2044</v>
      </c>
      <c r="B435" s="193">
        <f t="shared" si="34"/>
        <v>1</v>
      </c>
      <c r="C435" s="1">
        <f t="shared" si="34"/>
        <v>31.010086727948163</v>
      </c>
      <c r="D435" s="1">
        <f t="shared" si="36"/>
        <v>-45</v>
      </c>
      <c r="E435" s="164">
        <f>+'LEE County'!D410</f>
        <v>997.12431166701799</v>
      </c>
      <c r="F435" s="194">
        <f t="shared" si="37"/>
        <v>-0.77075993508158613</v>
      </c>
      <c r="G435" s="1">
        <v>0</v>
      </c>
      <c r="H435" s="41"/>
      <c r="I435" s="1"/>
      <c r="J435" s="1"/>
      <c r="K435" s="1"/>
      <c r="L435" s="1">
        <f t="shared" si="35"/>
        <v>982.36363845988456</v>
      </c>
      <c r="M435" s="46"/>
      <c r="N435" s="1"/>
    </row>
    <row r="436" spans="1:14" x14ac:dyDescent="0.2">
      <c r="A436" s="193">
        <f t="shared" si="33"/>
        <v>2044</v>
      </c>
      <c r="B436" s="193">
        <f t="shared" si="34"/>
        <v>2</v>
      </c>
      <c r="C436" s="1">
        <f t="shared" si="34"/>
        <v>31.020480937046727</v>
      </c>
      <c r="D436" s="1">
        <f t="shared" si="36"/>
        <v>-45</v>
      </c>
      <c r="E436" s="164">
        <f>+'LEE County'!D411</f>
        <v>876.86681070599604</v>
      </c>
      <c r="F436" s="194">
        <f t="shared" si="37"/>
        <v>-0.57388367323850598</v>
      </c>
      <c r="G436" s="1">
        <v>0</v>
      </c>
      <c r="H436" s="41"/>
      <c r="I436" s="1"/>
      <c r="J436" s="1"/>
      <c r="K436" s="1"/>
      <c r="L436" s="1">
        <f t="shared" si="35"/>
        <v>862.3134079698043</v>
      </c>
      <c r="M436" s="46"/>
      <c r="N436" s="1"/>
    </row>
    <row r="437" spans="1:14" x14ac:dyDescent="0.2">
      <c r="A437" s="193">
        <f t="shared" si="33"/>
        <v>2044</v>
      </c>
      <c r="B437" s="193">
        <f t="shared" si="34"/>
        <v>3</v>
      </c>
      <c r="C437" s="1">
        <f t="shared" si="34"/>
        <v>33.419769504052752</v>
      </c>
      <c r="D437" s="1">
        <f t="shared" si="36"/>
        <v>-45</v>
      </c>
      <c r="E437" s="164">
        <f>+'LEE County'!D412</f>
        <v>835.98282252768411</v>
      </c>
      <c r="F437" s="194">
        <f t="shared" si="37"/>
        <v>-0.83725887989483894</v>
      </c>
      <c r="G437" s="1">
        <v>0</v>
      </c>
      <c r="H437" s="41"/>
      <c r="I437" s="1"/>
      <c r="J437" s="1"/>
      <c r="K437" s="1"/>
      <c r="L437" s="1">
        <f t="shared" si="35"/>
        <v>823.56533315184197</v>
      </c>
      <c r="M437" s="46"/>
      <c r="N437" s="1"/>
    </row>
    <row r="438" spans="1:14" x14ac:dyDescent="0.2">
      <c r="A438" s="193">
        <f t="shared" si="33"/>
        <v>2044</v>
      </c>
      <c r="B438" s="193">
        <f t="shared" si="34"/>
        <v>4</v>
      </c>
      <c r="C438" s="1">
        <f t="shared" si="34"/>
        <v>29.824473994547589</v>
      </c>
      <c r="D438" s="1">
        <f t="shared" si="36"/>
        <v>-45</v>
      </c>
      <c r="E438" s="164">
        <f>+'LEE County'!D413</f>
        <v>837.46275867822897</v>
      </c>
      <c r="F438" s="194">
        <f t="shared" si="37"/>
        <v>-0.73948675590640567</v>
      </c>
      <c r="G438" s="1">
        <v>0</v>
      </c>
      <c r="H438" s="41"/>
      <c r="I438" s="1"/>
      <c r="J438" s="1"/>
      <c r="K438" s="1"/>
      <c r="L438" s="1">
        <f t="shared" si="35"/>
        <v>821.5477459168701</v>
      </c>
      <c r="M438" s="46"/>
      <c r="N438" s="1"/>
    </row>
    <row r="439" spans="1:14" x14ac:dyDescent="0.2">
      <c r="A439" s="193">
        <f t="shared" si="33"/>
        <v>2044</v>
      </c>
      <c r="B439" s="193">
        <f t="shared" si="34"/>
        <v>5</v>
      </c>
      <c r="C439" s="1">
        <f t="shared" si="34"/>
        <v>33.798529816518368</v>
      </c>
      <c r="D439" s="1">
        <f t="shared" si="36"/>
        <v>-45</v>
      </c>
      <c r="E439" s="164">
        <f>+'LEE County'!D414</f>
        <v>914.72767033988748</v>
      </c>
      <c r="F439" s="194">
        <f t="shared" si="37"/>
        <v>-0.78311067675493906</v>
      </c>
      <c r="G439" s="1">
        <v>0</v>
      </c>
      <c r="H439" s="41"/>
      <c r="I439" s="1"/>
      <c r="J439" s="1"/>
      <c r="K439" s="1"/>
      <c r="L439" s="1">
        <f t="shared" si="35"/>
        <v>902.74308947965085</v>
      </c>
      <c r="M439" s="46"/>
      <c r="N439" s="1"/>
    </row>
    <row r="440" spans="1:14" x14ac:dyDescent="0.2">
      <c r="A440" s="193">
        <f t="shared" si="33"/>
        <v>2044</v>
      </c>
      <c r="B440" s="193">
        <f t="shared" si="34"/>
        <v>6</v>
      </c>
      <c r="C440" s="1">
        <f t="shared" si="34"/>
        <v>33.929877993655595</v>
      </c>
      <c r="D440" s="1">
        <f t="shared" si="36"/>
        <v>-45</v>
      </c>
      <c r="E440" s="164">
        <f>+'LEE County'!D415</f>
        <v>940.55772269911665</v>
      </c>
      <c r="F440" s="194">
        <f t="shared" si="37"/>
        <v>-0.64613850481711455</v>
      </c>
      <c r="G440" s="1">
        <v>0</v>
      </c>
      <c r="H440" s="41"/>
      <c r="I440" s="1"/>
      <c r="J440" s="1"/>
      <c r="K440" s="1"/>
      <c r="L440" s="1">
        <f t="shared" si="35"/>
        <v>928.84146218795513</v>
      </c>
      <c r="M440" s="46"/>
      <c r="N440" s="1"/>
    </row>
    <row r="441" spans="1:14" x14ac:dyDescent="0.2">
      <c r="A441" s="193">
        <f t="shared" si="33"/>
        <v>2044</v>
      </c>
      <c r="B441" s="193">
        <f t="shared" si="34"/>
        <v>7</v>
      </c>
      <c r="C441" s="1">
        <f t="shared" si="34"/>
        <v>35</v>
      </c>
      <c r="D441" s="1">
        <f t="shared" si="36"/>
        <v>-45</v>
      </c>
      <c r="E441" s="164">
        <f>+'LEE County'!D416</f>
        <v>964.10783727453872</v>
      </c>
      <c r="F441" s="194">
        <f t="shared" si="37"/>
        <v>-0.59928851752094436</v>
      </c>
      <c r="G441" s="1">
        <v>0</v>
      </c>
      <c r="H441" s="41"/>
      <c r="I441" s="1"/>
      <c r="J441" s="1"/>
      <c r="K441" s="1"/>
      <c r="L441" s="1">
        <f t="shared" si="35"/>
        <v>953.50854875701782</v>
      </c>
      <c r="M441" s="46"/>
      <c r="N441" s="1"/>
    </row>
    <row r="442" spans="1:14" x14ac:dyDescent="0.2">
      <c r="A442" s="64">
        <f t="shared" si="33"/>
        <v>2044</v>
      </c>
      <c r="B442" s="64">
        <f t="shared" si="34"/>
        <v>8</v>
      </c>
      <c r="C442" s="1">
        <f t="shared" si="34"/>
        <v>34.898043438517703</v>
      </c>
      <c r="D442" s="1">
        <f t="shared" si="36"/>
        <v>-45</v>
      </c>
      <c r="E442" s="183">
        <f>+'LEE County'!D417</f>
        <v>965.89653366070229</v>
      </c>
      <c r="F442" s="194">
        <f t="shared" si="37"/>
        <v>-0.80065614331468005</v>
      </c>
      <c r="G442" s="1">
        <v>0</v>
      </c>
      <c r="H442" s="41"/>
      <c r="I442" s="66"/>
      <c r="J442" s="66"/>
      <c r="K442" s="66"/>
      <c r="L442" s="1">
        <f t="shared" si="35"/>
        <v>954.99392095590531</v>
      </c>
      <c r="M442" s="46"/>
      <c r="N442" s="1"/>
    </row>
    <row r="443" spans="1:14" x14ac:dyDescent="0.2">
      <c r="A443" s="193">
        <f t="shared" si="33"/>
        <v>2044</v>
      </c>
      <c r="B443" s="193">
        <f t="shared" si="34"/>
        <v>9</v>
      </c>
      <c r="C443" s="1">
        <f t="shared" si="34"/>
        <v>32.3654424512969</v>
      </c>
      <c r="D443" s="1">
        <f t="shared" si="36"/>
        <v>-45</v>
      </c>
      <c r="E443" s="164">
        <f>+'LEE County'!D418</f>
        <v>942.95159330458887</v>
      </c>
      <c r="F443" s="194">
        <f t="shared" si="37"/>
        <v>-0.9105170500062737</v>
      </c>
      <c r="G443" s="1">
        <v>0</v>
      </c>
      <c r="H443" s="41"/>
      <c r="I443" s="1"/>
      <c r="J443" s="1"/>
      <c r="K443" s="1"/>
      <c r="L443" s="1">
        <f t="shared" si="35"/>
        <v>929.40651870587942</v>
      </c>
      <c r="M443" s="46"/>
      <c r="N443" s="1"/>
    </row>
    <row r="444" spans="1:14" x14ac:dyDescent="0.2">
      <c r="A444" s="193">
        <f t="shared" si="33"/>
        <v>2044</v>
      </c>
      <c r="B444" s="193">
        <f t="shared" si="34"/>
        <v>10</v>
      </c>
      <c r="C444" s="1">
        <f t="shared" si="34"/>
        <v>29.443437714083672</v>
      </c>
      <c r="D444" s="1">
        <f t="shared" si="36"/>
        <v>-45</v>
      </c>
      <c r="E444" s="164">
        <f>+'LEE County'!D419</f>
        <v>897.39566859238505</v>
      </c>
      <c r="F444" s="194">
        <f t="shared" si="37"/>
        <v>-0.86879275653923549</v>
      </c>
      <c r="G444" s="1">
        <v>0</v>
      </c>
      <c r="H444" s="41"/>
      <c r="I444" s="1"/>
      <c r="J444" s="1"/>
      <c r="K444" s="1"/>
      <c r="L444" s="1">
        <f t="shared" si="35"/>
        <v>880.97031354992941</v>
      </c>
      <c r="M444" s="46"/>
      <c r="N444" s="1"/>
    </row>
    <row r="445" spans="1:14" x14ac:dyDescent="0.2">
      <c r="A445" s="193">
        <f t="shared" si="33"/>
        <v>2044</v>
      </c>
      <c r="B445" s="193">
        <f t="shared" si="34"/>
        <v>11</v>
      </c>
      <c r="C445" s="1">
        <f t="shared" si="34"/>
        <v>26.260529651780672</v>
      </c>
      <c r="D445" s="1">
        <f t="shared" si="36"/>
        <v>-45</v>
      </c>
      <c r="E445" s="164">
        <f>+'LEE County'!D420</f>
        <v>844.36101713407413</v>
      </c>
      <c r="F445" s="194">
        <f t="shared" si="37"/>
        <v>-1.1100000000000001</v>
      </c>
      <c r="G445" s="1">
        <v>0</v>
      </c>
      <c r="H445" s="41"/>
      <c r="I445" s="1"/>
      <c r="J445" s="1"/>
      <c r="K445" s="1"/>
      <c r="L445" s="1">
        <f t="shared" si="35"/>
        <v>824.51154678585476</v>
      </c>
      <c r="M445" s="46"/>
      <c r="N445" s="1"/>
    </row>
    <row r="446" spans="1:14" x14ac:dyDescent="0.2">
      <c r="A446" s="193">
        <f t="shared" si="33"/>
        <v>2044</v>
      </c>
      <c r="B446" s="193">
        <f t="shared" si="34"/>
        <v>12</v>
      </c>
      <c r="C446" s="1">
        <f t="shared" si="34"/>
        <v>27.437881834856483</v>
      </c>
      <c r="D446" s="1">
        <f t="shared" si="36"/>
        <v>-45</v>
      </c>
      <c r="E446" s="164">
        <f>+'LEE County'!D421</f>
        <v>819.44134924734999</v>
      </c>
      <c r="F446" s="194">
        <f t="shared" si="37"/>
        <v>-0.66</v>
      </c>
      <c r="G446" s="1">
        <v>0</v>
      </c>
      <c r="H446" s="41"/>
      <c r="I446" s="1"/>
      <c r="J446" s="1"/>
      <c r="K446" s="1"/>
      <c r="L446" s="1">
        <f t="shared" si="35"/>
        <v>801.21923108220653</v>
      </c>
      <c r="M446" s="46"/>
      <c r="N446" s="1"/>
    </row>
    <row r="447" spans="1:14" x14ac:dyDescent="0.2">
      <c r="A447" s="193">
        <f t="shared" si="33"/>
        <v>2045</v>
      </c>
      <c r="B447" s="193">
        <f t="shared" si="34"/>
        <v>1</v>
      </c>
      <c r="C447" s="1">
        <f t="shared" si="34"/>
        <v>31.010086727948163</v>
      </c>
      <c r="D447" s="1">
        <f t="shared" si="36"/>
        <v>-45</v>
      </c>
      <c r="E447" s="164">
        <f>+'LEE County'!D422</f>
        <v>1004.3156625512604</v>
      </c>
      <c r="F447" s="194">
        <f t="shared" si="37"/>
        <v>-0.77075993508158613</v>
      </c>
      <c r="G447" s="1">
        <v>0</v>
      </c>
      <c r="H447" s="41"/>
      <c r="I447" s="1"/>
      <c r="J447" s="1"/>
      <c r="K447" s="1"/>
      <c r="L447" s="1">
        <f t="shared" si="35"/>
        <v>989.55498934412697</v>
      </c>
      <c r="M447" s="46"/>
      <c r="N447" s="1"/>
    </row>
    <row r="448" spans="1:14" x14ac:dyDescent="0.2">
      <c r="A448" s="193">
        <f t="shared" si="33"/>
        <v>2045</v>
      </c>
      <c r="B448" s="193">
        <f t="shared" si="34"/>
        <v>2</v>
      </c>
      <c r="C448" s="1">
        <f t="shared" si="34"/>
        <v>31.020480937046727</v>
      </c>
      <c r="D448" s="1">
        <f t="shared" si="36"/>
        <v>-45</v>
      </c>
      <c r="E448" s="164">
        <f>+'LEE County'!D423</f>
        <v>884.34819898161879</v>
      </c>
      <c r="F448" s="194">
        <f t="shared" si="37"/>
        <v>-0.57388367323850598</v>
      </c>
      <c r="G448" s="1">
        <v>0</v>
      </c>
      <c r="H448" s="41"/>
      <c r="I448" s="1"/>
      <c r="J448" s="1"/>
      <c r="K448" s="1"/>
      <c r="L448" s="1">
        <f t="shared" si="35"/>
        <v>869.79479624542705</v>
      </c>
      <c r="M448" s="46"/>
      <c r="N448" s="1"/>
    </row>
    <row r="449" spans="1:14" x14ac:dyDescent="0.2">
      <c r="A449" s="193">
        <f t="shared" si="33"/>
        <v>2045</v>
      </c>
      <c r="B449" s="193">
        <f t="shared" si="34"/>
        <v>3</v>
      </c>
      <c r="C449" s="1">
        <f t="shared" si="34"/>
        <v>33.419769504052752</v>
      </c>
      <c r="D449" s="1">
        <f t="shared" si="36"/>
        <v>-45</v>
      </c>
      <c r="E449" s="164">
        <f>+'LEE County'!D424</f>
        <v>844.73398330658017</v>
      </c>
      <c r="F449" s="194">
        <f t="shared" si="37"/>
        <v>-0.83725887989483894</v>
      </c>
      <c r="G449" s="1">
        <v>0</v>
      </c>
      <c r="H449" s="41"/>
      <c r="I449" s="1"/>
      <c r="J449" s="1"/>
      <c r="K449" s="1"/>
      <c r="L449" s="1">
        <f t="shared" si="35"/>
        <v>832.31649393073803</v>
      </c>
      <c r="M449" s="46"/>
      <c r="N449" s="1"/>
    </row>
    <row r="450" spans="1:14" x14ac:dyDescent="0.2">
      <c r="A450" s="193">
        <f t="shared" si="33"/>
        <v>2045</v>
      </c>
      <c r="B450" s="193">
        <f t="shared" si="34"/>
        <v>4</v>
      </c>
      <c r="C450" s="1">
        <f t="shared" si="34"/>
        <v>29.824473994547589</v>
      </c>
      <c r="D450" s="1">
        <f t="shared" si="36"/>
        <v>-45</v>
      </c>
      <c r="E450" s="164">
        <f>+'LEE County'!D425</f>
        <v>846.09423295509202</v>
      </c>
      <c r="F450" s="194">
        <f t="shared" si="37"/>
        <v>-0.73948675590640567</v>
      </c>
      <c r="G450" s="1">
        <v>0</v>
      </c>
      <c r="H450" s="41"/>
      <c r="I450" s="1"/>
      <c r="J450" s="1"/>
      <c r="K450" s="1"/>
      <c r="L450" s="1">
        <f t="shared" si="35"/>
        <v>830.17922019373316</v>
      </c>
      <c r="M450" s="46"/>
      <c r="N450" s="1"/>
    </row>
    <row r="451" spans="1:14" x14ac:dyDescent="0.2">
      <c r="A451" s="193">
        <f t="shared" si="33"/>
        <v>2045</v>
      </c>
      <c r="B451" s="193">
        <f t="shared" si="34"/>
        <v>5</v>
      </c>
      <c r="C451" s="1">
        <f t="shared" si="34"/>
        <v>33.798529816518368</v>
      </c>
      <c r="D451" s="1">
        <f t="shared" si="36"/>
        <v>-45</v>
      </c>
      <c r="E451" s="164">
        <f>+'LEE County'!D426</f>
        <v>923.16215088247156</v>
      </c>
      <c r="F451" s="194">
        <f t="shared" si="37"/>
        <v>-0.78311067675493906</v>
      </c>
      <c r="G451" s="1">
        <v>0</v>
      </c>
      <c r="H451" s="41"/>
      <c r="I451" s="1"/>
      <c r="J451" s="1"/>
      <c r="K451" s="1"/>
      <c r="L451" s="1">
        <f t="shared" si="35"/>
        <v>911.17757002223493</v>
      </c>
      <c r="M451" s="46"/>
      <c r="N451" s="1"/>
    </row>
    <row r="452" spans="1:14" x14ac:dyDescent="0.2">
      <c r="A452" s="193">
        <f t="shared" ref="A452:A515" si="38">A440+1</f>
        <v>2045</v>
      </c>
      <c r="B452" s="193">
        <f t="shared" ref="B452:C515" si="39">B440</f>
        <v>6</v>
      </c>
      <c r="C452" s="1">
        <f t="shared" si="39"/>
        <v>33.929877993655595</v>
      </c>
      <c r="D452" s="1">
        <f t="shared" si="36"/>
        <v>-45</v>
      </c>
      <c r="E452" s="164">
        <f>+'LEE County'!D427</f>
        <v>948.81808044569959</v>
      </c>
      <c r="F452" s="194">
        <f t="shared" si="37"/>
        <v>-0.64613850481711455</v>
      </c>
      <c r="G452" s="1">
        <v>0</v>
      </c>
      <c r="H452" s="41"/>
      <c r="I452" s="1"/>
      <c r="J452" s="1"/>
      <c r="K452" s="1"/>
      <c r="L452" s="1">
        <f t="shared" ref="L452:L515" si="40">SUM(C452:K452)</f>
        <v>937.10181993453807</v>
      </c>
      <c r="M452" s="46"/>
      <c r="N452" s="1"/>
    </row>
    <row r="453" spans="1:14" x14ac:dyDescent="0.2">
      <c r="A453" s="193">
        <f t="shared" si="38"/>
        <v>2045</v>
      </c>
      <c r="B453" s="193">
        <f t="shared" si="39"/>
        <v>7</v>
      </c>
      <c r="C453" s="1">
        <f t="shared" si="39"/>
        <v>35</v>
      </c>
      <c r="D453" s="1">
        <f t="shared" si="36"/>
        <v>-45</v>
      </c>
      <c r="E453" s="164">
        <f>+'LEE County'!D428</f>
        <v>972.23389124355606</v>
      </c>
      <c r="F453" s="194">
        <f t="shared" si="37"/>
        <v>-0.59928851752094436</v>
      </c>
      <c r="G453" s="1">
        <v>0</v>
      </c>
      <c r="H453" s="41"/>
      <c r="I453" s="1"/>
      <c r="J453" s="1"/>
      <c r="K453" s="1"/>
      <c r="L453" s="1">
        <f t="shared" si="40"/>
        <v>961.63460272603515</v>
      </c>
      <c r="M453" s="46"/>
      <c r="N453" s="1"/>
    </row>
    <row r="454" spans="1:14" x14ac:dyDescent="0.2">
      <c r="A454" s="64">
        <f t="shared" si="38"/>
        <v>2045</v>
      </c>
      <c r="B454" s="64">
        <f t="shared" si="39"/>
        <v>8</v>
      </c>
      <c r="C454" s="1">
        <f t="shared" si="39"/>
        <v>34.898043438517703</v>
      </c>
      <c r="D454" s="1">
        <f t="shared" si="36"/>
        <v>-45</v>
      </c>
      <c r="E454" s="183">
        <f>+'LEE County'!D429</f>
        <v>974.01591984203742</v>
      </c>
      <c r="F454" s="194">
        <f t="shared" si="37"/>
        <v>-0.80065614331468005</v>
      </c>
      <c r="G454" s="1">
        <v>0</v>
      </c>
      <c r="H454" s="41"/>
      <c r="I454" s="66"/>
      <c r="J454" s="66"/>
      <c r="K454" s="66"/>
      <c r="L454" s="1">
        <f t="shared" si="40"/>
        <v>963.11330713724044</v>
      </c>
      <c r="M454" s="46"/>
      <c r="N454" s="1"/>
    </row>
    <row r="455" spans="1:14" x14ac:dyDescent="0.2">
      <c r="A455" s="193">
        <f t="shared" si="38"/>
        <v>2045</v>
      </c>
      <c r="B455" s="193">
        <f t="shared" si="39"/>
        <v>9</v>
      </c>
      <c r="C455" s="1">
        <f t="shared" si="39"/>
        <v>32.3654424512969</v>
      </c>
      <c r="D455" s="1">
        <f t="shared" si="36"/>
        <v>-45</v>
      </c>
      <c r="E455" s="164">
        <f>+'LEE County'!D430</f>
        <v>951.25597977013081</v>
      </c>
      <c r="F455" s="194">
        <f t="shared" si="37"/>
        <v>-0.9105170500062737</v>
      </c>
      <c r="G455" s="1">
        <v>0</v>
      </c>
      <c r="H455" s="41"/>
      <c r="I455" s="1"/>
      <c r="J455" s="1"/>
      <c r="K455" s="1"/>
      <c r="L455" s="1">
        <f t="shared" si="40"/>
        <v>937.71090517142136</v>
      </c>
      <c r="M455" s="46"/>
      <c r="N455" s="1"/>
    </row>
    <row r="456" spans="1:14" x14ac:dyDescent="0.2">
      <c r="A456" s="193">
        <f t="shared" si="38"/>
        <v>2045</v>
      </c>
      <c r="B456" s="193">
        <f t="shared" si="39"/>
        <v>10</v>
      </c>
      <c r="C456" s="1">
        <f t="shared" si="39"/>
        <v>29.443437714083672</v>
      </c>
      <c r="D456" s="1">
        <f t="shared" si="36"/>
        <v>-45</v>
      </c>
      <c r="E456" s="164">
        <f>+'LEE County'!D431</f>
        <v>905.75130827541989</v>
      </c>
      <c r="F456" s="194">
        <f t="shared" si="37"/>
        <v>-0.86879275653923549</v>
      </c>
      <c r="G456" s="1">
        <v>0</v>
      </c>
      <c r="H456" s="41"/>
      <c r="I456" s="1"/>
      <c r="J456" s="1"/>
      <c r="K456" s="1"/>
      <c r="L456" s="1">
        <f t="shared" si="40"/>
        <v>889.32595323296425</v>
      </c>
      <c r="M456" s="46"/>
      <c r="N456" s="1"/>
    </row>
    <row r="457" spans="1:14" x14ac:dyDescent="0.2">
      <c r="A457" s="193">
        <f t="shared" si="38"/>
        <v>2045</v>
      </c>
      <c r="B457" s="193">
        <f t="shared" si="39"/>
        <v>11</v>
      </c>
      <c r="C457" s="1">
        <f t="shared" si="39"/>
        <v>26.260529651780672</v>
      </c>
      <c r="D457" s="1">
        <f t="shared" si="36"/>
        <v>-45</v>
      </c>
      <c r="E457" s="164">
        <f>+'LEE County'!D432</f>
        <v>852.70896033267366</v>
      </c>
      <c r="F457" s="194">
        <f t="shared" si="37"/>
        <v>-1.1100000000000001</v>
      </c>
      <c r="G457" s="1">
        <v>0</v>
      </c>
      <c r="H457" s="41"/>
      <c r="I457" s="1"/>
      <c r="J457" s="1"/>
      <c r="K457" s="1"/>
      <c r="L457" s="1">
        <f t="shared" si="40"/>
        <v>832.85948998445429</v>
      </c>
      <c r="M457" s="46"/>
      <c r="N457" s="1"/>
    </row>
    <row r="458" spans="1:14" x14ac:dyDescent="0.2">
      <c r="A458" s="193">
        <f t="shared" si="38"/>
        <v>2045</v>
      </c>
      <c r="B458" s="193">
        <f t="shared" si="39"/>
        <v>12</v>
      </c>
      <c r="C458" s="1">
        <f t="shared" si="39"/>
        <v>27.437881834856483</v>
      </c>
      <c r="D458" s="1">
        <f t="shared" si="36"/>
        <v>-45</v>
      </c>
      <c r="E458" s="164">
        <f>+'LEE County'!D433</f>
        <v>827.13604254126778</v>
      </c>
      <c r="F458" s="194">
        <f t="shared" si="37"/>
        <v>-0.66</v>
      </c>
      <c r="G458" s="1">
        <v>0</v>
      </c>
      <c r="H458" s="41"/>
      <c r="I458" s="1"/>
      <c r="J458" s="1"/>
      <c r="K458" s="1"/>
      <c r="L458" s="1">
        <f t="shared" si="40"/>
        <v>808.91392437612433</v>
      </c>
      <c r="M458" s="46"/>
      <c r="N458" s="1"/>
    </row>
    <row r="459" spans="1:14" x14ac:dyDescent="0.2">
      <c r="A459" s="193">
        <f t="shared" si="38"/>
        <v>2046</v>
      </c>
      <c r="B459" s="193">
        <f t="shared" si="39"/>
        <v>1</v>
      </c>
      <c r="C459" s="1">
        <f t="shared" si="39"/>
        <v>31.010086727948163</v>
      </c>
      <c r="D459" s="1">
        <f t="shared" si="36"/>
        <v>-45</v>
      </c>
      <c r="E459" s="164">
        <f>+'LEE County'!D434</f>
        <v>1011.5588781096816</v>
      </c>
      <c r="F459" s="194">
        <f t="shared" si="37"/>
        <v>-0.77075993508158613</v>
      </c>
      <c r="G459" s="1">
        <v>0</v>
      </c>
      <c r="H459" s="41"/>
      <c r="I459" s="1"/>
      <c r="J459" s="1"/>
      <c r="K459" s="1"/>
      <c r="L459" s="1">
        <f t="shared" si="40"/>
        <v>996.79820490254815</v>
      </c>
      <c r="M459" s="46"/>
      <c r="N459" s="1"/>
    </row>
    <row r="460" spans="1:14" x14ac:dyDescent="0.2">
      <c r="A460" s="193">
        <f t="shared" si="38"/>
        <v>2046</v>
      </c>
      <c r="B460" s="193">
        <f t="shared" si="39"/>
        <v>2</v>
      </c>
      <c r="C460" s="1">
        <f t="shared" si="39"/>
        <v>31.020480937046727</v>
      </c>
      <c r="D460" s="1">
        <f t="shared" si="36"/>
        <v>-45</v>
      </c>
      <c r="E460" s="164">
        <f>+'LEE County'!D435</f>
        <v>891.89341812624821</v>
      </c>
      <c r="F460" s="194">
        <f t="shared" si="37"/>
        <v>-0.57388367323850598</v>
      </c>
      <c r="G460" s="1">
        <v>0</v>
      </c>
      <c r="H460" s="41"/>
      <c r="I460" s="1"/>
      <c r="J460" s="1"/>
      <c r="K460" s="1"/>
      <c r="L460" s="1">
        <f t="shared" si="40"/>
        <v>877.34001539005646</v>
      </c>
      <c r="M460" s="46"/>
      <c r="N460" s="1"/>
    </row>
    <row r="461" spans="1:14" x14ac:dyDescent="0.2">
      <c r="A461" s="193">
        <f t="shared" si="38"/>
        <v>2046</v>
      </c>
      <c r="B461" s="193">
        <f t="shared" si="39"/>
        <v>3</v>
      </c>
      <c r="C461" s="1">
        <f t="shared" si="39"/>
        <v>33.419769504052752</v>
      </c>
      <c r="D461" s="1">
        <f t="shared" si="36"/>
        <v>-45</v>
      </c>
      <c r="E461" s="164">
        <f>+'LEE County'!D436</f>
        <v>853.57675220578005</v>
      </c>
      <c r="F461" s="194">
        <f t="shared" si="37"/>
        <v>-0.83725887989483894</v>
      </c>
      <c r="G461" s="1">
        <v>0</v>
      </c>
      <c r="H461" s="41"/>
      <c r="I461" s="1"/>
      <c r="J461" s="1"/>
      <c r="K461" s="1"/>
      <c r="L461" s="1">
        <f t="shared" si="40"/>
        <v>841.15926282993792</v>
      </c>
      <c r="M461" s="46"/>
      <c r="N461" s="1"/>
    </row>
    <row r="462" spans="1:14" x14ac:dyDescent="0.2">
      <c r="A462" s="193">
        <f t="shared" si="38"/>
        <v>2046</v>
      </c>
      <c r="B462" s="193">
        <f t="shared" si="39"/>
        <v>4</v>
      </c>
      <c r="C462" s="1">
        <f t="shared" si="39"/>
        <v>29.824473994547589</v>
      </c>
      <c r="D462" s="1">
        <f t="shared" si="36"/>
        <v>-45</v>
      </c>
      <c r="E462" s="164">
        <f>+'LEE County'!D437</f>
        <v>854.81466921554204</v>
      </c>
      <c r="F462" s="194">
        <f t="shared" si="37"/>
        <v>-0.73948675590640567</v>
      </c>
      <c r="G462" s="1">
        <v>0</v>
      </c>
      <c r="H462" s="41"/>
      <c r="I462" s="1"/>
      <c r="J462" s="1"/>
      <c r="K462" s="1"/>
      <c r="L462" s="1">
        <f t="shared" si="40"/>
        <v>838.89965645418317</v>
      </c>
      <c r="M462" s="46"/>
      <c r="N462" s="1"/>
    </row>
    <row r="463" spans="1:14" x14ac:dyDescent="0.2">
      <c r="A463" s="193">
        <f t="shared" si="38"/>
        <v>2046</v>
      </c>
      <c r="B463" s="193">
        <f t="shared" si="39"/>
        <v>5</v>
      </c>
      <c r="C463" s="1">
        <f t="shared" si="39"/>
        <v>33.798529816518368</v>
      </c>
      <c r="D463" s="1">
        <f t="shared" si="36"/>
        <v>-45</v>
      </c>
      <c r="E463" s="164">
        <f>+'LEE County'!D438</f>
        <v>931.67440371109228</v>
      </c>
      <c r="F463" s="194">
        <f t="shared" si="37"/>
        <v>-0.78311067675493906</v>
      </c>
      <c r="G463" s="1">
        <v>0</v>
      </c>
      <c r="H463" s="41"/>
      <c r="I463" s="1"/>
      <c r="J463" s="1"/>
      <c r="K463" s="1"/>
      <c r="L463" s="1">
        <f t="shared" si="40"/>
        <v>919.68982285085565</v>
      </c>
      <c r="M463" s="46"/>
      <c r="N463" s="1"/>
    </row>
    <row r="464" spans="1:14" x14ac:dyDescent="0.2">
      <c r="A464" s="193">
        <f t="shared" si="38"/>
        <v>2046</v>
      </c>
      <c r="B464" s="193">
        <f t="shared" si="39"/>
        <v>6</v>
      </c>
      <c r="C464" s="1">
        <f t="shared" si="39"/>
        <v>33.929877993655595</v>
      </c>
      <c r="D464" s="1">
        <f t="shared" si="36"/>
        <v>-45</v>
      </c>
      <c r="E464" s="164">
        <f>+'LEE County'!D439</f>
        <v>957.15098398979694</v>
      </c>
      <c r="F464" s="194">
        <f t="shared" si="37"/>
        <v>-0.64613850481711455</v>
      </c>
      <c r="G464" s="1">
        <v>0</v>
      </c>
      <c r="H464" s="41"/>
      <c r="I464" s="1"/>
      <c r="J464" s="1"/>
      <c r="K464" s="1"/>
      <c r="L464" s="1">
        <f t="shared" si="40"/>
        <v>945.43472347863542</v>
      </c>
      <c r="M464" s="46"/>
      <c r="N464" s="1"/>
    </row>
    <row r="465" spans="1:14" x14ac:dyDescent="0.2">
      <c r="A465" s="193">
        <f t="shared" si="38"/>
        <v>2046</v>
      </c>
      <c r="B465" s="193">
        <f t="shared" si="39"/>
        <v>7</v>
      </c>
      <c r="C465" s="1">
        <f t="shared" si="39"/>
        <v>35</v>
      </c>
      <c r="D465" s="1">
        <f t="shared" ref="D465:D529" si="41">D453</f>
        <v>-45</v>
      </c>
      <c r="E465" s="164">
        <f>+'LEE County'!D440</f>
        <v>980.42843625740727</v>
      </c>
      <c r="F465" s="194">
        <f t="shared" si="37"/>
        <v>-0.59928851752094436</v>
      </c>
      <c r="G465" s="1">
        <v>0</v>
      </c>
      <c r="H465" s="41"/>
      <c r="I465" s="1"/>
      <c r="J465" s="1"/>
      <c r="K465" s="1"/>
      <c r="L465" s="1">
        <f t="shared" si="40"/>
        <v>969.82914773988637</v>
      </c>
      <c r="M465" s="46"/>
      <c r="N465" s="1"/>
    </row>
    <row r="466" spans="1:14" x14ac:dyDescent="0.2">
      <c r="A466" s="64">
        <f t="shared" si="38"/>
        <v>2046</v>
      </c>
      <c r="B466" s="64">
        <f t="shared" si="39"/>
        <v>8</v>
      </c>
      <c r="C466" s="1">
        <f t="shared" si="39"/>
        <v>34.898043438517703</v>
      </c>
      <c r="D466" s="1">
        <f t="shared" si="41"/>
        <v>-45</v>
      </c>
      <c r="E466" s="183">
        <f>+'LEE County'!D441</f>
        <v>982.20355808729892</v>
      </c>
      <c r="F466" s="194">
        <f t="shared" si="37"/>
        <v>-0.80065614331468005</v>
      </c>
      <c r="G466" s="1">
        <v>0</v>
      </c>
      <c r="H466" s="41"/>
      <c r="I466" s="66"/>
      <c r="J466" s="66"/>
      <c r="K466" s="66"/>
      <c r="L466" s="1">
        <f t="shared" si="40"/>
        <v>971.30094538250194</v>
      </c>
      <c r="M466" s="46"/>
      <c r="N466" s="1"/>
    </row>
    <row r="467" spans="1:14" x14ac:dyDescent="0.2">
      <c r="A467" s="193">
        <f t="shared" si="38"/>
        <v>2046</v>
      </c>
      <c r="B467" s="193">
        <f t="shared" si="39"/>
        <v>9</v>
      </c>
      <c r="C467" s="1">
        <f t="shared" si="39"/>
        <v>32.3654424512969</v>
      </c>
      <c r="D467" s="1">
        <f t="shared" si="41"/>
        <v>-45</v>
      </c>
      <c r="E467" s="164">
        <f>+'LEE County'!D442</f>
        <v>959.63350130968797</v>
      </c>
      <c r="F467" s="194">
        <f t="shared" si="37"/>
        <v>-0.9105170500062737</v>
      </c>
      <c r="G467" s="1">
        <v>0</v>
      </c>
      <c r="H467" s="41"/>
      <c r="I467" s="1"/>
      <c r="J467" s="1"/>
      <c r="K467" s="1"/>
      <c r="L467" s="1">
        <f t="shared" si="40"/>
        <v>946.08842671097852</v>
      </c>
      <c r="M467" s="46"/>
      <c r="N467" s="1"/>
    </row>
    <row r="468" spans="1:14" x14ac:dyDescent="0.2">
      <c r="A468" s="193">
        <f t="shared" si="38"/>
        <v>2046</v>
      </c>
      <c r="B468" s="193">
        <f t="shared" si="39"/>
        <v>10</v>
      </c>
      <c r="C468" s="1">
        <f t="shared" si="39"/>
        <v>29.443437714083672</v>
      </c>
      <c r="D468" s="1">
        <f t="shared" si="41"/>
        <v>-45</v>
      </c>
      <c r="E468" s="164">
        <f>+'LEE County'!D443</f>
        <v>914.1847472135172</v>
      </c>
      <c r="F468" s="194">
        <f t="shared" si="37"/>
        <v>-0.86879275653923549</v>
      </c>
      <c r="G468" s="1">
        <v>0</v>
      </c>
      <c r="H468" s="41"/>
      <c r="I468" s="1"/>
      <c r="J468" s="1"/>
      <c r="K468" s="1"/>
      <c r="L468" s="1">
        <f t="shared" si="40"/>
        <v>897.75939217106156</v>
      </c>
      <c r="M468" s="46"/>
      <c r="N468" s="1"/>
    </row>
    <row r="469" spans="1:14" x14ac:dyDescent="0.2">
      <c r="A469" s="193">
        <f t="shared" si="38"/>
        <v>2046</v>
      </c>
      <c r="B469" s="193">
        <f t="shared" si="39"/>
        <v>11</v>
      </c>
      <c r="C469" s="1">
        <f t="shared" si="39"/>
        <v>26.260529651780672</v>
      </c>
      <c r="D469" s="1">
        <f t="shared" si="41"/>
        <v>-45</v>
      </c>
      <c r="E469" s="164">
        <f>+'LEE County'!D444</f>
        <v>861.13943713269839</v>
      </c>
      <c r="F469" s="194">
        <f t="shared" si="37"/>
        <v>-1.1100000000000001</v>
      </c>
      <c r="G469" s="1">
        <v>0</v>
      </c>
      <c r="H469" s="41"/>
      <c r="I469" s="1"/>
      <c r="J469" s="1"/>
      <c r="K469" s="1"/>
      <c r="L469" s="1">
        <f t="shared" si="40"/>
        <v>841.28996678447902</v>
      </c>
      <c r="M469" s="46"/>
      <c r="N469" s="1"/>
    </row>
    <row r="470" spans="1:14" x14ac:dyDescent="0.2">
      <c r="A470" s="193">
        <f t="shared" si="38"/>
        <v>2046</v>
      </c>
      <c r="B470" s="193">
        <f t="shared" si="39"/>
        <v>12</v>
      </c>
      <c r="C470" s="1">
        <f t="shared" si="39"/>
        <v>27.437881834856483</v>
      </c>
      <c r="D470" s="1">
        <f t="shared" si="41"/>
        <v>-45</v>
      </c>
      <c r="E470" s="164">
        <f>+'LEE County'!D445</f>
        <v>834.90299031067912</v>
      </c>
      <c r="F470" s="194">
        <f t="shared" ref="F470:F533" si="42">F458</f>
        <v>-0.66</v>
      </c>
      <c r="G470" s="1">
        <v>0</v>
      </c>
      <c r="H470" s="41"/>
      <c r="I470" s="1"/>
      <c r="J470" s="1"/>
      <c r="K470" s="1"/>
      <c r="L470" s="1">
        <f t="shared" si="40"/>
        <v>816.68087214553566</v>
      </c>
      <c r="M470" s="46"/>
      <c r="N470" s="1"/>
    </row>
    <row r="471" spans="1:14" x14ac:dyDescent="0.2">
      <c r="A471" s="193">
        <f t="shared" si="38"/>
        <v>2047</v>
      </c>
      <c r="B471" s="193">
        <f t="shared" si="39"/>
        <v>1</v>
      </c>
      <c r="C471" s="1">
        <f t="shared" si="39"/>
        <v>31.010086727948163</v>
      </c>
      <c r="D471" s="1">
        <f t="shared" si="41"/>
        <v>-45</v>
      </c>
      <c r="E471" s="164">
        <f>+'LEE County'!D446</f>
        <v>1018.8543323950111</v>
      </c>
      <c r="F471" s="194">
        <f t="shared" si="42"/>
        <v>-0.77075993508158613</v>
      </c>
      <c r="G471" s="1">
        <v>0</v>
      </c>
      <c r="H471" s="41"/>
      <c r="I471" s="1"/>
      <c r="J471" s="1"/>
      <c r="K471" s="1"/>
      <c r="L471" s="1">
        <f t="shared" si="40"/>
        <v>1004.0936591878776</v>
      </c>
      <c r="M471" s="46"/>
      <c r="N471" s="1"/>
    </row>
    <row r="472" spans="1:14" x14ac:dyDescent="0.2">
      <c r="A472" s="193">
        <f t="shared" si="38"/>
        <v>2047</v>
      </c>
      <c r="B472" s="193">
        <f t="shared" si="39"/>
        <v>2</v>
      </c>
      <c r="C472" s="1">
        <f t="shared" si="39"/>
        <v>31.020480937046727</v>
      </c>
      <c r="D472" s="1">
        <f t="shared" si="41"/>
        <v>-45</v>
      </c>
      <c r="E472" s="164">
        <f>+'LEE County'!D447</f>
        <v>899.50301274199421</v>
      </c>
      <c r="F472" s="194">
        <f t="shared" si="42"/>
        <v>-0.57388367323850598</v>
      </c>
      <c r="G472" s="1">
        <v>0</v>
      </c>
      <c r="H472" s="41"/>
      <c r="I472" s="1"/>
      <c r="J472" s="1"/>
      <c r="K472" s="1"/>
      <c r="L472" s="1">
        <f t="shared" si="40"/>
        <v>884.94961000580247</v>
      </c>
      <c r="M472" s="46"/>
      <c r="N472" s="1"/>
    </row>
    <row r="473" spans="1:14" x14ac:dyDescent="0.2">
      <c r="A473" s="193">
        <f t="shared" si="38"/>
        <v>2047</v>
      </c>
      <c r="B473" s="193">
        <f t="shared" si="39"/>
        <v>3</v>
      </c>
      <c r="C473" s="1">
        <f t="shared" si="39"/>
        <v>33.419769504052752</v>
      </c>
      <c r="D473" s="1">
        <f t="shared" si="41"/>
        <v>-45</v>
      </c>
      <c r="E473" s="164">
        <f>+'LEE County'!D448</f>
        <v>862.51208818923362</v>
      </c>
      <c r="F473" s="194">
        <f t="shared" si="42"/>
        <v>-0.83725887989483894</v>
      </c>
      <c r="G473" s="1">
        <v>0</v>
      </c>
      <c r="H473" s="41"/>
      <c r="I473" s="1"/>
      <c r="J473" s="1"/>
      <c r="K473" s="1"/>
      <c r="L473" s="1">
        <f t="shared" si="40"/>
        <v>850.09459881339149</v>
      </c>
      <c r="M473" s="46"/>
      <c r="N473" s="1"/>
    </row>
    <row r="474" spans="1:14" x14ac:dyDescent="0.2">
      <c r="A474" s="193">
        <f t="shared" si="38"/>
        <v>2047</v>
      </c>
      <c r="B474" s="193">
        <f t="shared" si="39"/>
        <v>4</v>
      </c>
      <c r="C474" s="1">
        <f t="shared" si="39"/>
        <v>29.824473994547589</v>
      </c>
      <c r="D474" s="1">
        <f t="shared" si="41"/>
        <v>-45</v>
      </c>
      <c r="E474" s="164">
        <f>+'LEE County'!D449</f>
        <v>863.62498436372164</v>
      </c>
      <c r="F474" s="194">
        <f t="shared" si="42"/>
        <v>-0.73948675590640567</v>
      </c>
      <c r="G474" s="1">
        <v>0</v>
      </c>
      <c r="H474" s="41"/>
      <c r="I474" s="1"/>
      <c r="J474" s="1"/>
      <c r="K474" s="1"/>
      <c r="L474" s="1">
        <f t="shared" si="40"/>
        <v>847.70997160236277</v>
      </c>
      <c r="M474" s="46"/>
      <c r="N474" s="1"/>
    </row>
    <row r="475" spans="1:14" x14ac:dyDescent="0.2">
      <c r="A475" s="193">
        <f t="shared" si="38"/>
        <v>2047</v>
      </c>
      <c r="B475" s="193">
        <f t="shared" si="39"/>
        <v>5</v>
      </c>
      <c r="C475" s="1">
        <f t="shared" si="39"/>
        <v>33.798529816518368</v>
      </c>
      <c r="D475" s="1">
        <f t="shared" si="41"/>
        <v>-45</v>
      </c>
      <c r="E475" s="164">
        <f>+'LEE County'!D450</f>
        <v>940.26514594501293</v>
      </c>
      <c r="F475" s="194">
        <f t="shared" si="42"/>
        <v>-0.78311067675493906</v>
      </c>
      <c r="G475" s="1">
        <v>0</v>
      </c>
      <c r="H475" s="41"/>
      <c r="I475" s="1"/>
      <c r="J475" s="1"/>
      <c r="K475" s="1"/>
      <c r="L475" s="1">
        <f t="shared" si="40"/>
        <v>928.2805650847763</v>
      </c>
      <c r="M475" s="46"/>
      <c r="N475" s="1"/>
    </row>
    <row r="476" spans="1:14" x14ac:dyDescent="0.2">
      <c r="A476" s="193">
        <f t="shared" si="38"/>
        <v>2047</v>
      </c>
      <c r="B476" s="193">
        <f t="shared" si="39"/>
        <v>6</v>
      </c>
      <c r="C476" s="1">
        <f t="shared" si="39"/>
        <v>33.929877993655595</v>
      </c>
      <c r="D476" s="1">
        <f t="shared" si="41"/>
        <v>-45</v>
      </c>
      <c r="E476" s="164">
        <f>+'LEE County'!D451</f>
        <v>965.5570704578987</v>
      </c>
      <c r="F476" s="194">
        <f t="shared" si="42"/>
        <v>-0.64613850481711455</v>
      </c>
      <c r="G476" s="1">
        <v>0</v>
      </c>
      <c r="H476" s="41"/>
      <c r="I476" s="1"/>
      <c r="J476" s="1"/>
      <c r="K476" s="1"/>
      <c r="L476" s="1">
        <f t="shared" si="40"/>
        <v>953.84080994673718</v>
      </c>
      <c r="M476" s="46"/>
      <c r="N476" s="1"/>
    </row>
    <row r="477" spans="1:14" x14ac:dyDescent="0.2">
      <c r="A477" s="193">
        <f t="shared" si="38"/>
        <v>2047</v>
      </c>
      <c r="B477" s="193">
        <f t="shared" si="39"/>
        <v>7</v>
      </c>
      <c r="C477" s="1">
        <f t="shared" si="39"/>
        <v>35</v>
      </c>
      <c r="D477" s="1">
        <f t="shared" si="41"/>
        <v>-45</v>
      </c>
      <c r="E477" s="164">
        <f>+'LEE County'!D452</f>
        <v>988.69204959791205</v>
      </c>
      <c r="F477" s="194">
        <f t="shared" si="42"/>
        <v>-0.59928851752094436</v>
      </c>
      <c r="G477" s="1">
        <v>0</v>
      </c>
      <c r="H477" s="41"/>
      <c r="I477" s="1"/>
      <c r="J477" s="1"/>
      <c r="K477" s="1"/>
      <c r="L477" s="1">
        <f t="shared" si="40"/>
        <v>978.09276108039114</v>
      </c>
      <c r="M477" s="46"/>
      <c r="N477" s="1"/>
    </row>
    <row r="478" spans="1:14" x14ac:dyDescent="0.2">
      <c r="A478" s="64">
        <f t="shared" si="38"/>
        <v>2047</v>
      </c>
      <c r="B478" s="64">
        <f t="shared" si="39"/>
        <v>8</v>
      </c>
      <c r="C478" s="1">
        <f t="shared" si="39"/>
        <v>34.898043438517703</v>
      </c>
      <c r="D478" s="1">
        <f t="shared" si="41"/>
        <v>-45</v>
      </c>
      <c r="E478" s="183">
        <f>+'LEE County'!D453</f>
        <v>990.46002212757026</v>
      </c>
      <c r="F478" s="194">
        <f t="shared" si="42"/>
        <v>-0.80065614331468005</v>
      </c>
      <c r="G478" s="1">
        <v>0</v>
      </c>
      <c r="H478" s="41"/>
      <c r="I478" s="66"/>
      <c r="J478" s="66"/>
      <c r="K478" s="66"/>
      <c r="L478" s="1">
        <f t="shared" si="40"/>
        <v>979.55740942277328</v>
      </c>
      <c r="M478" s="46"/>
      <c r="N478" s="1"/>
    </row>
    <row r="479" spans="1:14" x14ac:dyDescent="0.2">
      <c r="A479" s="193">
        <f t="shared" si="38"/>
        <v>2047</v>
      </c>
      <c r="B479" s="193">
        <f t="shared" si="39"/>
        <v>9</v>
      </c>
      <c r="C479" s="1">
        <f t="shared" si="39"/>
        <v>32.3654424512969</v>
      </c>
      <c r="D479" s="1">
        <f t="shared" si="41"/>
        <v>-45</v>
      </c>
      <c r="E479" s="164">
        <f>+'LEE County'!D454</f>
        <v>968.08480200925908</v>
      </c>
      <c r="F479" s="194">
        <f t="shared" si="42"/>
        <v>-0.9105170500062737</v>
      </c>
      <c r="G479" s="1">
        <v>0</v>
      </c>
      <c r="H479" s="41"/>
      <c r="I479" s="1"/>
      <c r="J479" s="1"/>
      <c r="K479" s="1"/>
      <c r="L479" s="1">
        <f t="shared" si="40"/>
        <v>954.53972741054963</v>
      </c>
      <c r="M479" s="46"/>
      <c r="N479" s="1"/>
    </row>
    <row r="480" spans="1:14" x14ac:dyDescent="0.2">
      <c r="A480" s="193">
        <f t="shared" si="38"/>
        <v>2047</v>
      </c>
      <c r="B480" s="193">
        <f t="shared" si="39"/>
        <v>10</v>
      </c>
      <c r="C480" s="1">
        <f t="shared" si="39"/>
        <v>29.443437714083672</v>
      </c>
      <c r="D480" s="1">
        <f t="shared" si="41"/>
        <v>-45</v>
      </c>
      <c r="E480" s="164">
        <f>+'LEE County'!D455</f>
        <v>922.69670979455361</v>
      </c>
      <c r="F480" s="194">
        <f t="shared" si="42"/>
        <v>-0.86879275653923549</v>
      </c>
      <c r="G480" s="1">
        <v>0</v>
      </c>
      <c r="H480" s="41"/>
      <c r="I480" s="1"/>
      <c r="J480" s="1"/>
      <c r="K480" s="1"/>
      <c r="L480" s="1">
        <f t="shared" si="40"/>
        <v>906.27135475209798</v>
      </c>
      <c r="M480" s="46"/>
      <c r="N480" s="1"/>
    </row>
    <row r="481" spans="1:14" x14ac:dyDescent="0.2">
      <c r="A481" s="193">
        <f t="shared" si="38"/>
        <v>2047</v>
      </c>
      <c r="B481" s="193">
        <f t="shared" si="39"/>
        <v>11</v>
      </c>
      <c r="C481" s="1">
        <f t="shared" si="39"/>
        <v>26.260529651780672</v>
      </c>
      <c r="D481" s="1">
        <f t="shared" si="41"/>
        <v>-45</v>
      </c>
      <c r="E481" s="164">
        <f>+'LEE County'!D456</f>
        <v>869.65326351902047</v>
      </c>
      <c r="F481" s="194">
        <f t="shared" si="42"/>
        <v>-1.1100000000000001</v>
      </c>
      <c r="G481" s="1">
        <v>0</v>
      </c>
      <c r="H481" s="41"/>
      <c r="I481" s="1"/>
      <c r="J481" s="1"/>
      <c r="K481" s="1"/>
      <c r="L481" s="1">
        <f t="shared" si="40"/>
        <v>849.8037931708011</v>
      </c>
      <c r="M481" s="46"/>
      <c r="N481" s="1"/>
    </row>
    <row r="482" spans="1:14" x14ac:dyDescent="0.2">
      <c r="A482" s="193">
        <f t="shared" si="38"/>
        <v>2047</v>
      </c>
      <c r="B482" s="193">
        <f t="shared" si="39"/>
        <v>12</v>
      </c>
      <c r="C482" s="1">
        <f t="shared" si="39"/>
        <v>27.437881834856483</v>
      </c>
      <c r="D482" s="1">
        <f t="shared" si="41"/>
        <v>-45</v>
      </c>
      <c r="E482" s="164">
        <f>+'LEE County'!D457</f>
        <v>842.74287103736719</v>
      </c>
      <c r="F482" s="194">
        <f t="shared" si="42"/>
        <v>-0.66</v>
      </c>
      <c r="G482" s="1">
        <v>0</v>
      </c>
      <c r="H482" s="41"/>
      <c r="I482" s="1"/>
      <c r="J482" s="1"/>
      <c r="K482" s="1"/>
      <c r="L482" s="1">
        <f t="shared" si="40"/>
        <v>824.52075287222374</v>
      </c>
      <c r="M482" s="46"/>
      <c r="N482" s="1"/>
    </row>
    <row r="483" spans="1:14" x14ac:dyDescent="0.2">
      <c r="A483" s="193">
        <f t="shared" si="38"/>
        <v>2048</v>
      </c>
      <c r="B483" s="193">
        <f t="shared" si="39"/>
        <v>1</v>
      </c>
      <c r="C483" s="1">
        <f t="shared" si="39"/>
        <v>31.010086727948163</v>
      </c>
      <c r="D483" s="1">
        <f t="shared" si="41"/>
        <v>-45</v>
      </c>
      <c r="E483" s="164">
        <f>+'LEE County'!D458</f>
        <v>1026.2024021576808</v>
      </c>
      <c r="F483" s="194">
        <f t="shared" si="42"/>
        <v>-0.77075993508158613</v>
      </c>
      <c r="G483" s="1">
        <v>0</v>
      </c>
      <c r="H483" s="41"/>
      <c r="I483" s="1"/>
      <c r="J483" s="1"/>
      <c r="K483" s="1"/>
      <c r="L483" s="1">
        <f t="shared" si="40"/>
        <v>1011.4417289505474</v>
      </c>
      <c r="M483" s="46"/>
      <c r="N483" s="1"/>
    </row>
    <row r="484" spans="1:14" x14ac:dyDescent="0.2">
      <c r="A484" s="193">
        <f t="shared" si="38"/>
        <v>2048</v>
      </c>
      <c r="B484" s="193">
        <f t="shared" si="39"/>
        <v>2</v>
      </c>
      <c r="C484" s="1">
        <f t="shared" si="39"/>
        <v>31.020480937046727</v>
      </c>
      <c r="D484" s="1">
        <f t="shared" si="41"/>
        <v>-45</v>
      </c>
      <c r="E484" s="164">
        <f>+'LEE County'!D459</f>
        <v>907.17753207748706</v>
      </c>
      <c r="F484" s="194">
        <f t="shared" si="42"/>
        <v>-0.57388367323850598</v>
      </c>
      <c r="G484" s="1">
        <v>0</v>
      </c>
      <c r="H484" s="41"/>
      <c r="I484" s="1"/>
      <c r="J484" s="1"/>
      <c r="K484" s="1"/>
      <c r="L484" s="1">
        <f t="shared" si="40"/>
        <v>892.62412934129532</v>
      </c>
      <c r="M484" s="46"/>
      <c r="N484" s="1"/>
    </row>
    <row r="485" spans="1:14" x14ac:dyDescent="0.2">
      <c r="A485" s="193">
        <f t="shared" si="38"/>
        <v>2048</v>
      </c>
      <c r="B485" s="193">
        <f t="shared" si="39"/>
        <v>3</v>
      </c>
      <c r="C485" s="1">
        <f t="shared" si="39"/>
        <v>33.419769504052752</v>
      </c>
      <c r="D485" s="1">
        <f t="shared" si="41"/>
        <v>-45</v>
      </c>
      <c r="E485" s="164">
        <f>+'LEE County'!D460</f>
        <v>871.54096025943147</v>
      </c>
      <c r="F485" s="194">
        <f t="shared" si="42"/>
        <v>-0.83725887989483894</v>
      </c>
      <c r="G485" s="1">
        <v>0</v>
      </c>
      <c r="H485" s="41"/>
      <c r="I485" s="1"/>
      <c r="J485" s="1"/>
      <c r="K485" s="1"/>
      <c r="L485" s="1">
        <f t="shared" si="40"/>
        <v>859.12347088358933</v>
      </c>
      <c r="M485" s="46"/>
      <c r="N485" s="1"/>
    </row>
    <row r="486" spans="1:14" x14ac:dyDescent="0.2">
      <c r="A486" s="193">
        <f t="shared" si="38"/>
        <v>2048</v>
      </c>
      <c r="B486" s="193">
        <f t="shared" si="39"/>
        <v>4</v>
      </c>
      <c r="C486" s="1">
        <f t="shared" si="39"/>
        <v>29.824473994547589</v>
      </c>
      <c r="D486" s="1">
        <f t="shared" si="41"/>
        <v>-45</v>
      </c>
      <c r="E486" s="164">
        <f>+'LEE County'!D461</f>
        <v>872.52610475402662</v>
      </c>
      <c r="F486" s="194">
        <f t="shared" si="42"/>
        <v>-0.73948675590640567</v>
      </c>
      <c r="G486" s="1">
        <v>0</v>
      </c>
      <c r="H486" s="41"/>
      <c r="I486" s="1"/>
      <c r="J486" s="1"/>
      <c r="K486" s="1"/>
      <c r="L486" s="1">
        <f t="shared" si="40"/>
        <v>856.61109199266775</v>
      </c>
      <c r="M486" s="46"/>
      <c r="N486" s="1"/>
    </row>
    <row r="487" spans="1:14" x14ac:dyDescent="0.2">
      <c r="A487" s="193">
        <f t="shared" si="38"/>
        <v>2048</v>
      </c>
      <c r="B487" s="193">
        <f t="shared" si="39"/>
        <v>5</v>
      </c>
      <c r="C487" s="1">
        <f t="shared" si="39"/>
        <v>33.798529816518368</v>
      </c>
      <c r="D487" s="1">
        <f t="shared" si="41"/>
        <v>-45</v>
      </c>
      <c r="E487" s="164">
        <f>+'LEE County'!D462</f>
        <v>948.93510131587902</v>
      </c>
      <c r="F487" s="194">
        <f t="shared" si="42"/>
        <v>-0.78311067675493906</v>
      </c>
      <c r="G487" s="1">
        <v>0</v>
      </c>
      <c r="H487" s="41"/>
      <c r="I487" s="1"/>
      <c r="J487" s="1"/>
      <c r="K487" s="1"/>
      <c r="L487" s="1">
        <f t="shared" si="40"/>
        <v>936.95052045564239</v>
      </c>
      <c r="M487" s="46"/>
      <c r="N487" s="1"/>
    </row>
    <row r="488" spans="1:14" x14ac:dyDescent="0.2">
      <c r="A488" s="193">
        <f t="shared" si="38"/>
        <v>2048</v>
      </c>
      <c r="B488" s="193">
        <f t="shared" si="39"/>
        <v>6</v>
      </c>
      <c r="C488" s="1">
        <f t="shared" si="39"/>
        <v>33.929877993655595</v>
      </c>
      <c r="D488" s="1">
        <f t="shared" si="41"/>
        <v>-45</v>
      </c>
      <c r="E488" s="164">
        <f>+'LEE County'!D463</f>
        <v>974.03698257199687</v>
      </c>
      <c r="F488" s="194">
        <f t="shared" si="42"/>
        <v>-0.64613850481711455</v>
      </c>
      <c r="G488" s="1">
        <v>0</v>
      </c>
      <c r="H488" s="41"/>
      <c r="I488" s="1"/>
      <c r="J488" s="1"/>
      <c r="K488" s="1"/>
      <c r="L488" s="1">
        <f t="shared" si="40"/>
        <v>962.32072206083535</v>
      </c>
      <c r="M488" s="46"/>
      <c r="N488" s="1"/>
    </row>
    <row r="489" spans="1:14" x14ac:dyDescent="0.2">
      <c r="A489" s="193">
        <f t="shared" si="38"/>
        <v>2048</v>
      </c>
      <c r="B489" s="193">
        <f t="shared" si="39"/>
        <v>7</v>
      </c>
      <c r="C489" s="1">
        <f t="shared" si="39"/>
        <v>35</v>
      </c>
      <c r="D489" s="1">
        <f t="shared" si="41"/>
        <v>-45</v>
      </c>
      <c r="E489" s="164">
        <f>+'LEE County'!D464</f>
        <v>997.02531341255235</v>
      </c>
      <c r="F489" s="194">
        <f t="shared" si="42"/>
        <v>-0.59928851752094436</v>
      </c>
      <c r="G489" s="1">
        <v>0</v>
      </c>
      <c r="H489" s="41"/>
      <c r="I489" s="1"/>
      <c r="J489" s="1"/>
      <c r="K489" s="1"/>
      <c r="L489" s="1">
        <f t="shared" si="40"/>
        <v>986.42602489503145</v>
      </c>
      <c r="M489" s="46"/>
      <c r="N489" s="1"/>
    </row>
    <row r="490" spans="1:14" x14ac:dyDescent="0.2">
      <c r="A490" s="64">
        <f t="shared" si="38"/>
        <v>2048</v>
      </c>
      <c r="B490" s="64">
        <f t="shared" si="39"/>
        <v>8</v>
      </c>
      <c r="C490" s="1">
        <f t="shared" si="39"/>
        <v>34.898043438517703</v>
      </c>
      <c r="D490" s="1">
        <f t="shared" si="41"/>
        <v>-45</v>
      </c>
      <c r="E490" s="183">
        <f>+'LEE County'!D465</f>
        <v>998.78589051675362</v>
      </c>
      <c r="F490" s="194">
        <f t="shared" si="42"/>
        <v>-0.80065614331468005</v>
      </c>
      <c r="G490" s="1">
        <v>0</v>
      </c>
      <c r="H490" s="41"/>
      <c r="I490" s="66"/>
      <c r="J490" s="66"/>
      <c r="K490" s="66"/>
      <c r="L490" s="1">
        <f t="shared" si="40"/>
        <v>987.88327781195665</v>
      </c>
      <c r="M490" s="46"/>
      <c r="N490" s="1"/>
    </row>
    <row r="491" spans="1:14" x14ac:dyDescent="0.2">
      <c r="A491" s="193">
        <f t="shared" si="38"/>
        <v>2048</v>
      </c>
      <c r="B491" s="193">
        <f t="shared" si="39"/>
        <v>9</v>
      </c>
      <c r="C491" s="1">
        <f t="shared" si="39"/>
        <v>32.3654424512969</v>
      </c>
      <c r="D491" s="1">
        <f t="shared" si="41"/>
        <v>-45</v>
      </c>
      <c r="E491" s="164">
        <f>+'LEE County'!D466</f>
        <v>976.61053162717997</v>
      </c>
      <c r="F491" s="194">
        <f t="shared" si="42"/>
        <v>-0.9105170500062737</v>
      </c>
      <c r="G491" s="1">
        <v>0</v>
      </c>
      <c r="H491" s="41"/>
      <c r="I491" s="1"/>
      <c r="J491" s="1"/>
      <c r="K491" s="1"/>
      <c r="L491" s="1">
        <f t="shared" si="40"/>
        <v>963.06545702847052</v>
      </c>
      <c r="M491" s="46"/>
      <c r="N491" s="1"/>
    </row>
    <row r="492" spans="1:14" x14ac:dyDescent="0.2">
      <c r="A492" s="193">
        <f t="shared" si="38"/>
        <v>2048</v>
      </c>
      <c r="B492" s="193">
        <f t="shared" si="39"/>
        <v>10</v>
      </c>
      <c r="C492" s="1">
        <f t="shared" si="39"/>
        <v>29.443437714083672</v>
      </c>
      <c r="D492" s="1">
        <f t="shared" si="41"/>
        <v>-45</v>
      </c>
      <c r="E492" s="164">
        <f>+'LEE County'!D467</f>
        <v>931.28792715117208</v>
      </c>
      <c r="F492" s="194">
        <f t="shared" si="42"/>
        <v>-0.86879275653923549</v>
      </c>
      <c r="G492" s="1">
        <v>0</v>
      </c>
      <c r="H492" s="41"/>
      <c r="I492" s="1"/>
      <c r="J492" s="1"/>
      <c r="K492" s="1"/>
      <c r="L492" s="1">
        <f t="shared" si="40"/>
        <v>914.86257210871645</v>
      </c>
      <c r="M492" s="46"/>
      <c r="N492" s="1"/>
    </row>
    <row r="493" spans="1:14" x14ac:dyDescent="0.2">
      <c r="A493" s="193">
        <f t="shared" si="38"/>
        <v>2048</v>
      </c>
      <c r="B493" s="193">
        <f t="shared" si="39"/>
        <v>11</v>
      </c>
      <c r="C493" s="1">
        <f t="shared" si="39"/>
        <v>26.260529651780672</v>
      </c>
      <c r="D493" s="1">
        <f t="shared" si="41"/>
        <v>-45</v>
      </c>
      <c r="E493" s="164">
        <f>+'LEE County'!D468</f>
        <v>878.25126354390898</v>
      </c>
      <c r="F493" s="194">
        <f t="shared" si="42"/>
        <v>-1.1100000000000001</v>
      </c>
      <c r="G493" s="1">
        <v>0</v>
      </c>
      <c r="H493" s="41"/>
      <c r="I493" s="1"/>
      <c r="J493" s="1"/>
      <c r="K493" s="1"/>
      <c r="L493" s="1">
        <f t="shared" si="40"/>
        <v>858.40179319568961</v>
      </c>
      <c r="M493" s="46"/>
      <c r="N493" s="1"/>
    </row>
    <row r="494" spans="1:14" x14ac:dyDescent="0.2">
      <c r="A494" s="193">
        <f t="shared" si="38"/>
        <v>2048</v>
      </c>
      <c r="B494" s="193">
        <f t="shared" si="39"/>
        <v>12</v>
      </c>
      <c r="C494" s="1">
        <f t="shared" si="39"/>
        <v>27.437881834856483</v>
      </c>
      <c r="D494" s="1">
        <f t="shared" si="41"/>
        <v>-45</v>
      </c>
      <c r="E494" s="164">
        <f>+'LEE County'!D469</f>
        <v>850.65636957417439</v>
      </c>
      <c r="F494" s="194">
        <f t="shared" si="42"/>
        <v>-0.66</v>
      </c>
      <c r="G494" s="1">
        <v>0</v>
      </c>
      <c r="H494" s="41"/>
      <c r="I494" s="1"/>
      <c r="J494" s="1"/>
      <c r="K494" s="1"/>
      <c r="L494" s="1">
        <f t="shared" si="40"/>
        <v>832.43425140903094</v>
      </c>
      <c r="M494" s="46"/>
      <c r="N494" s="1"/>
    </row>
    <row r="495" spans="1:14" x14ac:dyDescent="0.2">
      <c r="A495" s="193">
        <f t="shared" si="38"/>
        <v>2049</v>
      </c>
      <c r="B495" s="193">
        <f t="shared" si="39"/>
        <v>1</v>
      </c>
      <c r="C495" s="1">
        <f t="shared" si="39"/>
        <v>31.010086727948163</v>
      </c>
      <c r="D495" s="1">
        <f t="shared" si="41"/>
        <v>-45</v>
      </c>
      <c r="E495" s="164">
        <f>+'LEE County'!D470</f>
        <v>1033.6034668652806</v>
      </c>
      <c r="F495" s="194">
        <f t="shared" si="42"/>
        <v>-0.77075993508158613</v>
      </c>
      <c r="G495" s="1">
        <v>0</v>
      </c>
      <c r="H495" s="41"/>
      <c r="I495" s="1"/>
      <c r="J495" s="1"/>
      <c r="K495" s="1"/>
      <c r="L495" s="1">
        <f t="shared" si="40"/>
        <v>1018.8427936581471</v>
      </c>
      <c r="M495" s="46"/>
      <c r="N495" s="1"/>
    </row>
    <row r="496" spans="1:14" x14ac:dyDescent="0.2">
      <c r="A496" s="193">
        <f t="shared" si="38"/>
        <v>2049</v>
      </c>
      <c r="B496" s="193">
        <f t="shared" si="39"/>
        <v>2</v>
      </c>
      <c r="C496" s="1">
        <f t="shared" si="39"/>
        <v>31.020480937046727</v>
      </c>
      <c r="D496" s="1">
        <f t="shared" si="41"/>
        <v>-45</v>
      </c>
      <c r="E496" s="164">
        <f>+'LEE County'!D471</f>
        <v>914.91753006752197</v>
      </c>
      <c r="F496" s="194">
        <f t="shared" si="42"/>
        <v>-0.57388367323850598</v>
      </c>
      <c r="G496" s="1">
        <v>0</v>
      </c>
      <c r="H496" s="41"/>
      <c r="I496" s="1"/>
      <c r="J496" s="1"/>
      <c r="K496" s="1"/>
      <c r="L496" s="1">
        <f t="shared" si="40"/>
        <v>900.36412733133022</v>
      </c>
      <c r="M496" s="46"/>
      <c r="N496" s="1"/>
    </row>
    <row r="497" spans="1:14" x14ac:dyDescent="0.2">
      <c r="A497" s="193">
        <f t="shared" si="38"/>
        <v>2049</v>
      </c>
      <c r="B497" s="193">
        <f t="shared" si="39"/>
        <v>3</v>
      </c>
      <c r="C497" s="1">
        <f t="shared" si="39"/>
        <v>33.419769504052752</v>
      </c>
      <c r="D497" s="1">
        <f t="shared" si="41"/>
        <v>-45</v>
      </c>
      <c r="E497" s="164">
        <f>+'LEE County'!D472</f>
        <v>880.66434756248941</v>
      </c>
      <c r="F497" s="194">
        <f t="shared" si="42"/>
        <v>-0.83725887989483894</v>
      </c>
      <c r="G497" s="1">
        <v>0</v>
      </c>
      <c r="H497" s="41"/>
      <c r="I497" s="1"/>
      <c r="J497" s="1"/>
      <c r="K497" s="1"/>
      <c r="L497" s="1">
        <f t="shared" si="40"/>
        <v>868.24685818664727</v>
      </c>
      <c r="M497" s="46"/>
      <c r="N497" s="1"/>
    </row>
    <row r="498" spans="1:14" x14ac:dyDescent="0.2">
      <c r="A498" s="193">
        <f t="shared" si="38"/>
        <v>2049</v>
      </c>
      <c r="B498" s="193">
        <f t="shared" si="39"/>
        <v>4</v>
      </c>
      <c r="C498" s="1">
        <f t="shared" si="39"/>
        <v>29.824473994547589</v>
      </c>
      <c r="D498" s="1">
        <f t="shared" si="41"/>
        <v>-45</v>
      </c>
      <c r="E498" s="164">
        <f>+'LEE County'!D473</f>
        <v>881.51896628850534</v>
      </c>
      <c r="F498" s="194">
        <f t="shared" si="42"/>
        <v>-0.73948675590640567</v>
      </c>
      <c r="G498" s="1">
        <v>0</v>
      </c>
      <c r="H498" s="41"/>
      <c r="I498" s="1"/>
      <c r="J498" s="1"/>
      <c r="K498" s="1"/>
      <c r="L498" s="1">
        <f t="shared" si="40"/>
        <v>865.60395352714647</v>
      </c>
      <c r="M498" s="46"/>
      <c r="N498" s="1"/>
    </row>
    <row r="499" spans="1:14" x14ac:dyDescent="0.2">
      <c r="A499" s="193">
        <f t="shared" si="38"/>
        <v>2049</v>
      </c>
      <c r="B499" s="193">
        <f t="shared" si="39"/>
        <v>5</v>
      </c>
      <c r="C499" s="1">
        <f t="shared" si="39"/>
        <v>33.798529816518368</v>
      </c>
      <c r="D499" s="1">
        <f t="shared" si="41"/>
        <v>-45</v>
      </c>
      <c r="E499" s="164">
        <f>+'LEE County'!D474</f>
        <v>957.68500022868852</v>
      </c>
      <c r="F499" s="194">
        <f t="shared" si="42"/>
        <v>-0.78311067675493906</v>
      </c>
      <c r="G499" s="1">
        <v>0</v>
      </c>
      <c r="H499" s="41"/>
      <c r="I499" s="1"/>
      <c r="J499" s="1"/>
      <c r="K499" s="1"/>
      <c r="L499" s="1">
        <f t="shared" si="40"/>
        <v>945.70041936845189</v>
      </c>
      <c r="M499" s="46"/>
      <c r="N499" s="1"/>
    </row>
    <row r="500" spans="1:14" x14ac:dyDescent="0.2">
      <c r="A500" s="193">
        <f t="shared" si="38"/>
        <v>2049</v>
      </c>
      <c r="B500" s="193">
        <f t="shared" si="39"/>
        <v>6</v>
      </c>
      <c r="C500" s="1">
        <f t="shared" si="39"/>
        <v>33.929877993655595</v>
      </c>
      <c r="D500" s="1">
        <f t="shared" si="41"/>
        <v>-45</v>
      </c>
      <c r="E500" s="164">
        <f>+'LEE County'!D475</f>
        <v>982.59136869872782</v>
      </c>
      <c r="F500" s="194">
        <f t="shared" si="42"/>
        <v>-0.64613850481711455</v>
      </c>
      <c r="G500" s="1">
        <v>0</v>
      </c>
      <c r="H500" s="41"/>
      <c r="I500" s="1"/>
      <c r="J500" s="1"/>
      <c r="K500" s="1"/>
      <c r="L500" s="1">
        <f t="shared" si="40"/>
        <v>970.8751081875663</v>
      </c>
      <c r="M500" s="46"/>
      <c r="N500" s="1"/>
    </row>
    <row r="501" spans="1:14" x14ac:dyDescent="0.2">
      <c r="A501" s="193">
        <f t="shared" si="38"/>
        <v>2049</v>
      </c>
      <c r="B501" s="193">
        <f t="shared" si="39"/>
        <v>7</v>
      </c>
      <c r="C501" s="1">
        <f t="shared" si="39"/>
        <v>35</v>
      </c>
      <c r="D501" s="1">
        <f t="shared" si="41"/>
        <v>-45</v>
      </c>
      <c r="E501" s="164">
        <f>+'LEE County'!D476</f>
        <v>1005.4288147554834</v>
      </c>
      <c r="F501" s="194">
        <f t="shared" si="42"/>
        <v>-0.59928851752094436</v>
      </c>
      <c r="G501" s="1">
        <v>0</v>
      </c>
      <c r="H501" s="41"/>
      <c r="I501" s="1"/>
      <c r="J501" s="1"/>
      <c r="K501" s="1"/>
      <c r="L501" s="1">
        <f t="shared" si="40"/>
        <v>994.82952623796245</v>
      </c>
      <c r="M501" s="46"/>
      <c r="N501" s="1"/>
    </row>
    <row r="502" spans="1:14" x14ac:dyDescent="0.2">
      <c r="A502" s="64">
        <f t="shared" si="38"/>
        <v>2049</v>
      </c>
      <c r="B502" s="64">
        <f t="shared" si="39"/>
        <v>8</v>
      </c>
      <c r="C502" s="1">
        <f t="shared" si="39"/>
        <v>34.898043438517703</v>
      </c>
      <c r="D502" s="1">
        <f t="shared" si="41"/>
        <v>-45</v>
      </c>
      <c r="E502" s="183">
        <f>+'LEE County'!D477</f>
        <v>1007.1817466721116</v>
      </c>
      <c r="F502" s="194">
        <f t="shared" si="42"/>
        <v>-0.80065614331468005</v>
      </c>
      <c r="G502" s="1">
        <v>0</v>
      </c>
      <c r="H502" s="41"/>
      <c r="I502" s="66"/>
      <c r="J502" s="66"/>
      <c r="K502" s="66"/>
      <c r="L502" s="1">
        <f t="shared" si="40"/>
        <v>996.27913396731458</v>
      </c>
      <c r="M502" s="46"/>
      <c r="N502" s="1"/>
    </row>
    <row r="503" spans="1:14" x14ac:dyDescent="0.2">
      <c r="A503" s="193">
        <f t="shared" si="38"/>
        <v>2049</v>
      </c>
      <c r="B503" s="193">
        <f t="shared" si="39"/>
        <v>9</v>
      </c>
      <c r="C503" s="1">
        <f t="shared" si="39"/>
        <v>32.3654424512969</v>
      </c>
      <c r="D503" s="1">
        <f t="shared" si="41"/>
        <v>-45</v>
      </c>
      <c r="E503" s="164">
        <f>+'LEE County'!D478</f>
        <v>985.21134564407816</v>
      </c>
      <c r="F503" s="194">
        <f t="shared" si="42"/>
        <v>-0.9105170500062737</v>
      </c>
      <c r="G503" s="1">
        <v>0</v>
      </c>
      <c r="H503" s="41"/>
      <c r="I503" s="1"/>
      <c r="J503" s="1"/>
      <c r="K503" s="1"/>
      <c r="L503" s="1">
        <f t="shared" si="40"/>
        <v>971.66627104536872</v>
      </c>
      <c r="M503" s="46"/>
      <c r="N503" s="1"/>
    </row>
    <row r="504" spans="1:14" x14ac:dyDescent="0.2">
      <c r="A504" s="193">
        <f t="shared" si="38"/>
        <v>2049</v>
      </c>
      <c r="B504" s="193">
        <f t="shared" si="39"/>
        <v>10</v>
      </c>
      <c r="C504" s="1">
        <f t="shared" si="39"/>
        <v>29.443437714083672</v>
      </c>
      <c r="D504" s="1">
        <f t="shared" si="41"/>
        <v>-45</v>
      </c>
      <c r="E504" s="164">
        <f>+'LEE County'!D479</f>
        <v>939.95913722358227</v>
      </c>
      <c r="F504" s="194">
        <f t="shared" si="42"/>
        <v>-0.86879275653923549</v>
      </c>
      <c r="G504" s="1">
        <v>0</v>
      </c>
      <c r="H504" s="41"/>
      <c r="I504" s="1"/>
      <c r="J504" s="1"/>
      <c r="K504" s="1"/>
      <c r="L504" s="1">
        <f t="shared" si="40"/>
        <v>923.53378218112664</v>
      </c>
      <c r="M504" s="46"/>
      <c r="N504" s="1"/>
    </row>
    <row r="505" spans="1:14" x14ac:dyDescent="0.2">
      <c r="A505" s="193">
        <f t="shared" si="38"/>
        <v>2049</v>
      </c>
      <c r="B505" s="193">
        <f t="shared" si="39"/>
        <v>11</v>
      </c>
      <c r="C505" s="1">
        <f t="shared" si="39"/>
        <v>26.260529651780672</v>
      </c>
      <c r="D505" s="1">
        <f t="shared" si="41"/>
        <v>-45</v>
      </c>
      <c r="E505" s="164">
        <f>+'LEE County'!D480</f>
        <v>886.93426940678955</v>
      </c>
      <c r="F505" s="194">
        <f t="shared" si="42"/>
        <v>-1.1100000000000001</v>
      </c>
      <c r="G505" s="1">
        <v>0</v>
      </c>
      <c r="H505" s="41"/>
      <c r="I505" s="1"/>
      <c r="J505" s="1"/>
      <c r="K505" s="1"/>
      <c r="L505" s="1">
        <f t="shared" si="40"/>
        <v>867.08479905857018</v>
      </c>
      <c r="M505" s="46"/>
      <c r="N505" s="1"/>
    </row>
    <row r="506" spans="1:14" x14ac:dyDescent="0.2">
      <c r="A506" s="193">
        <f t="shared" si="38"/>
        <v>2049</v>
      </c>
      <c r="B506" s="193">
        <f t="shared" si="39"/>
        <v>12</v>
      </c>
      <c r="C506" s="1">
        <f t="shared" si="39"/>
        <v>27.437881834856483</v>
      </c>
      <c r="D506" s="1">
        <f t="shared" si="41"/>
        <v>-45</v>
      </c>
      <c r="E506" s="164">
        <f>+'LEE County'!D481</f>
        <v>858.64417720482777</v>
      </c>
      <c r="F506" s="194">
        <f t="shared" si="42"/>
        <v>-0.66</v>
      </c>
      <c r="G506" s="1">
        <v>0</v>
      </c>
      <c r="H506" s="41"/>
      <c r="I506" s="1"/>
      <c r="J506" s="1"/>
      <c r="K506" s="1"/>
      <c r="L506" s="1">
        <f t="shared" si="40"/>
        <v>840.42205903968431</v>
      </c>
      <c r="M506" s="46"/>
      <c r="N506" s="1"/>
    </row>
    <row r="507" spans="1:14" x14ac:dyDescent="0.2">
      <c r="A507" s="193">
        <f t="shared" si="38"/>
        <v>2050</v>
      </c>
      <c r="B507" s="193">
        <f t="shared" si="39"/>
        <v>1</v>
      </c>
      <c r="C507" s="1">
        <f t="shared" si="39"/>
        <v>31.010086727948163</v>
      </c>
      <c r="D507" s="1">
        <f t="shared" si="41"/>
        <v>-45</v>
      </c>
      <c r="E507" s="164">
        <f>+'LEE County'!D482</f>
        <v>1041.0579087221554</v>
      </c>
      <c r="F507" s="194">
        <f t="shared" si="42"/>
        <v>-0.77075993508158613</v>
      </c>
      <c r="G507" s="1">
        <v>0</v>
      </c>
      <c r="H507" s="41"/>
      <c r="I507" s="1"/>
      <c r="J507" s="1"/>
      <c r="K507" s="1"/>
      <c r="L507" s="1">
        <f t="shared" si="40"/>
        <v>1026.2972355150221</v>
      </c>
      <c r="M507" s="46"/>
      <c r="N507" s="1"/>
    </row>
    <row r="508" spans="1:14" x14ac:dyDescent="0.2">
      <c r="A508" s="193">
        <f t="shared" si="38"/>
        <v>2050</v>
      </c>
      <c r="B508" s="193">
        <f t="shared" si="39"/>
        <v>2</v>
      </c>
      <c r="C508" s="1">
        <f t="shared" si="39"/>
        <v>31.020480937046727</v>
      </c>
      <c r="D508" s="1">
        <f t="shared" si="41"/>
        <v>-45</v>
      </c>
      <c r="E508" s="164">
        <f>+'LEE County'!D483</f>
        <v>922.72356537304074</v>
      </c>
      <c r="F508" s="194">
        <f t="shared" si="42"/>
        <v>-0.57388367323850598</v>
      </c>
      <c r="G508" s="1">
        <v>0</v>
      </c>
      <c r="H508" s="41"/>
      <c r="I508" s="1"/>
      <c r="J508" s="1"/>
      <c r="K508" s="1"/>
      <c r="L508" s="1">
        <f t="shared" si="40"/>
        <v>908.170162636849</v>
      </c>
      <c r="M508" s="46"/>
      <c r="N508" s="1"/>
    </row>
    <row r="509" spans="1:14" x14ac:dyDescent="0.2">
      <c r="A509" s="193">
        <f t="shared" si="38"/>
        <v>2050</v>
      </c>
      <c r="B509" s="193">
        <f t="shared" si="39"/>
        <v>3</v>
      </c>
      <c r="C509" s="1">
        <f t="shared" si="39"/>
        <v>33.419769504052752</v>
      </c>
      <c r="D509" s="1">
        <f t="shared" si="41"/>
        <v>-45</v>
      </c>
      <c r="E509" s="164">
        <f>+'LEE County'!D484</f>
        <v>889.88323949433368</v>
      </c>
      <c r="F509" s="194">
        <f t="shared" si="42"/>
        <v>-0.83725887989483894</v>
      </c>
      <c r="G509" s="1">
        <v>0</v>
      </c>
      <c r="H509" s="41"/>
      <c r="I509" s="1"/>
      <c r="J509" s="1"/>
      <c r="K509" s="1"/>
      <c r="L509" s="1">
        <f t="shared" si="40"/>
        <v>877.46575011849154</v>
      </c>
      <c r="M509" s="46"/>
      <c r="N509" s="1"/>
    </row>
    <row r="510" spans="1:14" x14ac:dyDescent="0.2">
      <c r="A510" s="193">
        <f t="shared" si="38"/>
        <v>2050</v>
      </c>
      <c r="B510" s="193">
        <f t="shared" si="39"/>
        <v>4</v>
      </c>
      <c r="C510" s="1">
        <f t="shared" si="39"/>
        <v>29.824473994547589</v>
      </c>
      <c r="D510" s="1">
        <f t="shared" si="41"/>
        <v>-45</v>
      </c>
      <c r="E510" s="164">
        <f>+'LEE County'!D485</f>
        <v>890.6045145152649</v>
      </c>
      <c r="F510" s="194">
        <f t="shared" si="42"/>
        <v>-0.73948675590640567</v>
      </c>
      <c r="G510" s="1">
        <v>0</v>
      </c>
      <c r="H510" s="41"/>
      <c r="I510" s="1"/>
      <c r="J510" s="1"/>
      <c r="K510" s="1"/>
      <c r="L510" s="1">
        <f t="shared" si="40"/>
        <v>874.68950175390603</v>
      </c>
      <c r="M510" s="46"/>
      <c r="N510" s="1"/>
    </row>
    <row r="511" spans="1:14" x14ac:dyDescent="0.2">
      <c r="A511" s="193">
        <f t="shared" si="38"/>
        <v>2050</v>
      </c>
      <c r="B511" s="193">
        <f t="shared" si="39"/>
        <v>5</v>
      </c>
      <c r="C511" s="1">
        <f t="shared" si="39"/>
        <v>33.798529816518368</v>
      </c>
      <c r="D511" s="1">
        <f t="shared" si="41"/>
        <v>-45</v>
      </c>
      <c r="E511" s="164">
        <f>+'LEE County'!D486</f>
        <v>966.51557982332577</v>
      </c>
      <c r="F511" s="194">
        <f t="shared" si="42"/>
        <v>-0.78311067675493906</v>
      </c>
      <c r="G511" s="1">
        <v>0</v>
      </c>
      <c r="H511" s="41"/>
      <c r="I511" s="1"/>
      <c r="J511" s="1"/>
      <c r="K511" s="1"/>
      <c r="L511" s="1">
        <f t="shared" si="40"/>
        <v>954.53099896308913</v>
      </c>
      <c r="M511" s="46"/>
      <c r="N511" s="1"/>
    </row>
    <row r="512" spans="1:14" x14ac:dyDescent="0.2">
      <c r="A512" s="193">
        <f t="shared" si="38"/>
        <v>2050</v>
      </c>
      <c r="B512" s="193">
        <f t="shared" si="39"/>
        <v>6</v>
      </c>
      <c r="C512" s="1">
        <f t="shared" si="39"/>
        <v>33.929877993655595</v>
      </c>
      <c r="D512" s="1">
        <f t="shared" si="41"/>
        <v>-45</v>
      </c>
      <c r="E512" s="164">
        <f>+'LEE County'!D487</f>
        <v>991.22088289894521</v>
      </c>
      <c r="F512" s="194">
        <f t="shared" si="42"/>
        <v>-0.64613850481711455</v>
      </c>
      <c r="G512" s="1">
        <v>0</v>
      </c>
      <c r="H512" s="41"/>
      <c r="I512" s="1"/>
      <c r="J512" s="1"/>
      <c r="K512" s="1"/>
      <c r="L512" s="1">
        <f t="shared" si="40"/>
        <v>979.50462238778368</v>
      </c>
      <c r="M512" s="46"/>
      <c r="N512" s="1"/>
    </row>
    <row r="513" spans="1:14" x14ac:dyDescent="0.2">
      <c r="A513" s="193">
        <f t="shared" si="38"/>
        <v>2050</v>
      </c>
      <c r="B513" s="193">
        <f t="shared" si="39"/>
        <v>7</v>
      </c>
      <c r="C513" s="1">
        <f t="shared" si="39"/>
        <v>35</v>
      </c>
      <c r="D513" s="1">
        <f t="shared" si="41"/>
        <v>-45</v>
      </c>
      <c r="E513" s="164">
        <f>+'LEE County'!D488</f>
        <v>1013.9031456288893</v>
      </c>
      <c r="F513" s="194">
        <f t="shared" si="42"/>
        <v>-0.59928851752094436</v>
      </c>
      <c r="G513" s="1">
        <v>0</v>
      </c>
      <c r="H513" s="41"/>
      <c r="I513" s="1"/>
      <c r="J513" s="1"/>
      <c r="K513" s="1"/>
      <c r="L513" s="1">
        <f t="shared" si="40"/>
        <v>1003.3038571113684</v>
      </c>
      <c r="M513" s="46"/>
      <c r="N513" s="1"/>
    </row>
    <row r="514" spans="1:14" x14ac:dyDescent="0.2">
      <c r="A514" s="64">
        <f t="shared" si="38"/>
        <v>2050</v>
      </c>
      <c r="B514" s="64">
        <f t="shared" si="39"/>
        <v>8</v>
      </c>
      <c r="C514" s="1">
        <f t="shared" si="39"/>
        <v>34.898043438517703</v>
      </c>
      <c r="D514" s="1">
        <f t="shared" si="41"/>
        <v>-45</v>
      </c>
      <c r="E514" s="183">
        <f>+'LEE County'!D489</f>
        <v>1015.6481789151484</v>
      </c>
      <c r="F514" s="194">
        <f t="shared" si="42"/>
        <v>-0.80065614331468005</v>
      </c>
      <c r="G514" s="1">
        <v>0</v>
      </c>
      <c r="H514" s="41"/>
      <c r="I514" s="66"/>
      <c r="J514" s="66"/>
      <c r="K514" s="66"/>
      <c r="L514" s="1">
        <f t="shared" si="40"/>
        <v>1004.7455662103514</v>
      </c>
      <c r="M514" s="46"/>
      <c r="N514" s="1"/>
    </row>
    <row r="515" spans="1:14" x14ac:dyDescent="0.2">
      <c r="A515" s="193">
        <f t="shared" si="38"/>
        <v>2050</v>
      </c>
      <c r="B515" s="193">
        <f t="shared" si="39"/>
        <v>9</v>
      </c>
      <c r="C515" s="1">
        <f t="shared" si="39"/>
        <v>32.3654424512969</v>
      </c>
      <c r="D515" s="1">
        <f t="shared" si="41"/>
        <v>-45</v>
      </c>
      <c r="E515" s="164">
        <f>+'LEE County'!D490</f>
        <v>993.88790531326822</v>
      </c>
      <c r="F515" s="194">
        <f t="shared" si="42"/>
        <v>-0.9105170500062737</v>
      </c>
      <c r="G515" s="1">
        <v>0</v>
      </c>
      <c r="H515" s="41"/>
      <c r="I515" s="1"/>
      <c r="J515" s="1"/>
      <c r="K515" s="1"/>
      <c r="L515" s="1">
        <f t="shared" si="40"/>
        <v>980.34283071455877</v>
      </c>
      <c r="M515" s="46"/>
      <c r="N515" s="1"/>
    </row>
    <row r="516" spans="1:14" x14ac:dyDescent="0.2">
      <c r="A516" s="193">
        <f>A504+1</f>
        <v>2050</v>
      </c>
      <c r="B516" s="193">
        <f>B504</f>
        <v>10</v>
      </c>
      <c r="C516" s="1">
        <f t="shared" ref="C516:C542" si="43">C504</f>
        <v>29.443437714083672</v>
      </c>
      <c r="D516" s="1">
        <f t="shared" si="41"/>
        <v>-45</v>
      </c>
      <c r="E516" s="164">
        <f>+'LEE County'!D491</f>
        <v>948.71108482294596</v>
      </c>
      <c r="F516" s="194">
        <f t="shared" si="42"/>
        <v>-0.86879275653923549</v>
      </c>
      <c r="G516" s="1">
        <v>0</v>
      </c>
      <c r="H516" s="41"/>
      <c r="I516" s="1"/>
      <c r="J516" s="1"/>
      <c r="K516" s="1"/>
      <c r="L516" s="1">
        <f t="shared" ref="L516:L542" si="44">SUM(C516:K516)</f>
        <v>932.28572978049033</v>
      </c>
      <c r="M516" s="46"/>
      <c r="N516" s="1"/>
    </row>
    <row r="517" spans="1:14" x14ac:dyDescent="0.2">
      <c r="A517" s="193">
        <f>A505+1</f>
        <v>2050</v>
      </c>
      <c r="B517" s="193">
        <f>B505</f>
        <v>11</v>
      </c>
      <c r="C517" s="1">
        <f t="shared" si="43"/>
        <v>26.260529651780672</v>
      </c>
      <c r="D517" s="1">
        <f t="shared" si="41"/>
        <v>-45</v>
      </c>
      <c r="E517" s="164">
        <f>+'LEE County'!D492</f>
        <v>895.70312153479301</v>
      </c>
      <c r="F517" s="194">
        <f t="shared" si="42"/>
        <v>-1.1100000000000001</v>
      </c>
      <c r="G517" s="1">
        <v>0</v>
      </c>
      <c r="H517" s="41"/>
      <c r="I517" s="1"/>
      <c r="J517" s="1"/>
      <c r="K517" s="1"/>
      <c r="L517" s="1">
        <f t="shared" si="44"/>
        <v>875.85365118657364</v>
      </c>
      <c r="M517" s="46"/>
      <c r="N517" s="1"/>
    </row>
    <row r="518" spans="1:14" x14ac:dyDescent="0.2">
      <c r="A518" s="193">
        <f>A506+1</f>
        <v>2050</v>
      </c>
      <c r="B518" s="193">
        <f>B506</f>
        <v>12</v>
      </c>
      <c r="C518" s="1">
        <f t="shared" si="43"/>
        <v>27.437881834856483</v>
      </c>
      <c r="D518" s="1">
        <f t="shared" si="41"/>
        <v>-45</v>
      </c>
      <c r="E518" s="164">
        <f>+'LEE County'!D493</f>
        <v>866.70699170432567</v>
      </c>
      <c r="F518" s="194">
        <f t="shared" si="42"/>
        <v>-0.66</v>
      </c>
      <c r="G518" s="1">
        <v>0</v>
      </c>
      <c r="H518" s="41"/>
      <c r="I518" s="1"/>
      <c r="J518" s="1"/>
      <c r="K518" s="1"/>
      <c r="L518" s="1">
        <f t="shared" si="44"/>
        <v>848.48487353918222</v>
      </c>
      <c r="M518" s="46"/>
      <c r="N518" s="1"/>
    </row>
    <row r="519" spans="1:14" x14ac:dyDescent="0.2">
      <c r="A519" s="293">
        <f t="shared" ref="A519:A541" si="45">A507+1</f>
        <v>2051</v>
      </c>
      <c r="B519" s="293">
        <f t="shared" ref="B519:B541" si="46">B507</f>
        <v>1</v>
      </c>
      <c r="C519" s="1">
        <f t="shared" si="43"/>
        <v>31.010086727948163</v>
      </c>
      <c r="D519" s="1">
        <f t="shared" si="41"/>
        <v>-45</v>
      </c>
      <c r="E519" s="164">
        <f>+'LEE County'!D494</f>
        <v>1048.5661126891421</v>
      </c>
      <c r="F519" s="194">
        <f t="shared" si="42"/>
        <v>-0.77075993508158613</v>
      </c>
      <c r="G519" s="1">
        <v>1</v>
      </c>
      <c r="H519" s="41"/>
      <c r="I519" s="1"/>
      <c r="J519" s="1"/>
      <c r="K519" s="1"/>
      <c r="L519" s="1">
        <f t="shared" si="44"/>
        <v>1034.8054394820088</v>
      </c>
      <c r="N519" s="1"/>
    </row>
    <row r="520" spans="1:14" x14ac:dyDescent="0.2">
      <c r="A520" s="293">
        <f t="shared" si="45"/>
        <v>2051</v>
      </c>
      <c r="B520" s="293">
        <f t="shared" si="46"/>
        <v>2</v>
      </c>
      <c r="C520" s="1">
        <f t="shared" si="43"/>
        <v>31.020480937046727</v>
      </c>
      <c r="D520" s="1">
        <f t="shared" si="41"/>
        <v>-45</v>
      </c>
      <c r="E520" s="164">
        <f>+'LEE County'!D495</f>
        <v>930.59620142145536</v>
      </c>
      <c r="F520" s="194">
        <f t="shared" si="42"/>
        <v>-0.57388367323850598</v>
      </c>
      <c r="G520" s="1">
        <v>2</v>
      </c>
      <c r="H520" s="41"/>
      <c r="I520" s="1"/>
      <c r="J520" s="1"/>
      <c r="K520" s="1"/>
      <c r="L520" s="1">
        <f t="shared" si="44"/>
        <v>918.04279868526362</v>
      </c>
      <c r="N520" s="1"/>
    </row>
    <row r="521" spans="1:14" x14ac:dyDescent="0.2">
      <c r="A521" s="293">
        <f t="shared" si="45"/>
        <v>2051</v>
      </c>
      <c r="B521" s="293">
        <f t="shared" si="46"/>
        <v>3</v>
      </c>
      <c r="C521" s="1">
        <f t="shared" si="43"/>
        <v>33.419769504052752</v>
      </c>
      <c r="D521" s="1">
        <f t="shared" si="41"/>
        <v>-45</v>
      </c>
      <c r="E521" s="164">
        <f>+'LEE County'!D496</f>
        <v>899.19863580799631</v>
      </c>
      <c r="F521" s="194">
        <f t="shared" si="42"/>
        <v>-0.83725887989483894</v>
      </c>
      <c r="G521" s="1">
        <v>3</v>
      </c>
      <c r="H521" s="41"/>
      <c r="I521" s="1"/>
      <c r="J521" s="1"/>
      <c r="K521" s="1"/>
      <c r="L521" s="1">
        <f t="shared" si="44"/>
        <v>889.78114643215417</v>
      </c>
      <c r="N521" s="1"/>
    </row>
    <row r="522" spans="1:14" x14ac:dyDescent="0.2">
      <c r="A522" s="293">
        <f t="shared" si="45"/>
        <v>2051</v>
      </c>
      <c r="B522" s="293">
        <f t="shared" si="46"/>
        <v>4</v>
      </c>
      <c r="C522" s="1">
        <f t="shared" si="43"/>
        <v>29.824473994547589</v>
      </c>
      <c r="D522" s="1">
        <f t="shared" si="41"/>
        <v>-45</v>
      </c>
      <c r="E522" s="164">
        <f>+'LEE County'!D497</f>
        <v>899.78370472788924</v>
      </c>
      <c r="F522" s="194">
        <f t="shared" si="42"/>
        <v>-0.73948675590640567</v>
      </c>
      <c r="G522" s="1">
        <v>4</v>
      </c>
      <c r="H522" s="41"/>
      <c r="I522" s="1"/>
      <c r="J522" s="1"/>
      <c r="K522" s="1"/>
      <c r="L522" s="1">
        <f t="shared" si="44"/>
        <v>887.86869196653038</v>
      </c>
      <c r="M522" s="46"/>
      <c r="N522" s="1"/>
    </row>
    <row r="523" spans="1:14" x14ac:dyDescent="0.2">
      <c r="A523" s="293">
        <f t="shared" si="45"/>
        <v>2051</v>
      </c>
      <c r="B523" s="293">
        <f t="shared" si="46"/>
        <v>5</v>
      </c>
      <c r="C523" s="1">
        <f t="shared" si="43"/>
        <v>33.798529816518368</v>
      </c>
      <c r="D523" s="1">
        <f t="shared" si="41"/>
        <v>-45</v>
      </c>
      <c r="E523" s="164">
        <f>+'LEE County'!D498</f>
        <v>975.42758403666176</v>
      </c>
      <c r="F523" s="194">
        <f t="shared" si="42"/>
        <v>-0.78311067675493906</v>
      </c>
      <c r="G523" s="1">
        <v>5</v>
      </c>
      <c r="H523" s="41"/>
      <c r="I523" s="1"/>
      <c r="J523" s="1"/>
      <c r="K523" s="1"/>
      <c r="L523" s="1">
        <f t="shared" si="44"/>
        <v>968.44300317642512</v>
      </c>
      <c r="M523" s="46"/>
      <c r="N523" s="1"/>
    </row>
    <row r="524" spans="1:14" x14ac:dyDescent="0.2">
      <c r="A524" s="293">
        <f t="shared" si="45"/>
        <v>2051</v>
      </c>
      <c r="B524" s="293">
        <f t="shared" si="46"/>
        <v>6</v>
      </c>
      <c r="C524" s="1">
        <f t="shared" si="43"/>
        <v>33.929877993655595</v>
      </c>
      <c r="D524" s="1">
        <f t="shared" si="41"/>
        <v>-45</v>
      </c>
      <c r="E524" s="164">
        <f>+'LEE County'!D499</f>
        <v>999.92618497772935</v>
      </c>
      <c r="F524" s="194">
        <f t="shared" si="42"/>
        <v>-0.64613850481711455</v>
      </c>
      <c r="G524" s="1">
        <v>6</v>
      </c>
      <c r="H524" s="41"/>
      <c r="I524" s="1"/>
      <c r="J524" s="1"/>
      <c r="K524" s="1"/>
      <c r="L524" s="1">
        <f t="shared" si="44"/>
        <v>994.20992446656783</v>
      </c>
      <c r="M524" s="46"/>
      <c r="N524" s="1"/>
    </row>
    <row r="525" spans="1:14" x14ac:dyDescent="0.2">
      <c r="A525" s="293">
        <f t="shared" si="45"/>
        <v>2051</v>
      </c>
      <c r="B525" s="293">
        <f t="shared" si="46"/>
        <v>7</v>
      </c>
      <c r="C525" s="1">
        <f t="shared" si="43"/>
        <v>35</v>
      </c>
      <c r="D525" s="1">
        <f t="shared" si="41"/>
        <v>-45</v>
      </c>
      <c r="E525" s="164">
        <f>+'LEE County'!D500</f>
        <v>1022.4489030246885</v>
      </c>
      <c r="F525" s="194">
        <f t="shared" si="42"/>
        <v>-0.59928851752094436</v>
      </c>
      <c r="G525" s="1">
        <v>7</v>
      </c>
      <c r="H525" s="41"/>
      <c r="I525" s="1"/>
      <c r="J525" s="1"/>
      <c r="K525" s="1"/>
      <c r="L525" s="1">
        <f t="shared" si="44"/>
        <v>1018.8496145071676</v>
      </c>
      <c r="M525" s="46"/>
      <c r="N525" s="1"/>
    </row>
    <row r="526" spans="1:14" x14ac:dyDescent="0.2">
      <c r="A526" s="293">
        <f t="shared" si="45"/>
        <v>2051</v>
      </c>
      <c r="B526" s="293">
        <f t="shared" si="46"/>
        <v>8</v>
      </c>
      <c r="C526" s="1">
        <f t="shared" si="43"/>
        <v>34.898043438517703</v>
      </c>
      <c r="D526" s="1">
        <f t="shared" si="41"/>
        <v>-45</v>
      </c>
      <c r="E526" s="164">
        <f>+'LEE County'!D501</f>
        <v>1024.1857805128352</v>
      </c>
      <c r="F526" s="194">
        <f t="shared" si="42"/>
        <v>-0.80065614331468005</v>
      </c>
      <c r="G526" s="1">
        <v>8</v>
      </c>
      <c r="H526" s="41"/>
      <c r="I526" s="1"/>
      <c r="J526" s="1"/>
      <c r="K526" s="1"/>
      <c r="L526" s="1">
        <f t="shared" si="44"/>
        <v>1021.2831678080382</v>
      </c>
      <c r="M526" s="46"/>
      <c r="N526" s="1"/>
    </row>
    <row r="527" spans="1:14" x14ac:dyDescent="0.2">
      <c r="A527" s="293">
        <f t="shared" si="45"/>
        <v>2051</v>
      </c>
      <c r="B527" s="293">
        <f t="shared" si="46"/>
        <v>9</v>
      </c>
      <c r="C527" s="1">
        <f t="shared" si="43"/>
        <v>32.3654424512969</v>
      </c>
      <c r="D527" s="1">
        <f t="shared" si="41"/>
        <v>-45</v>
      </c>
      <c r="E527" s="164">
        <f>+'LEE County'!D502</f>
        <v>1002.6408777115907</v>
      </c>
      <c r="F527" s="194">
        <f t="shared" si="42"/>
        <v>-0.9105170500062737</v>
      </c>
      <c r="G527" s="1">
        <v>9</v>
      </c>
      <c r="H527" s="41"/>
      <c r="I527" s="1"/>
      <c r="J527" s="1"/>
      <c r="K527" s="1"/>
      <c r="L527" s="1">
        <f t="shared" si="44"/>
        <v>998.0958031128813</v>
      </c>
      <c r="M527" s="46"/>
      <c r="N527" s="1"/>
    </row>
    <row r="528" spans="1:14" x14ac:dyDescent="0.2">
      <c r="A528" s="293">
        <f t="shared" si="45"/>
        <v>2051</v>
      </c>
      <c r="B528" s="293">
        <f t="shared" si="46"/>
        <v>10</v>
      </c>
      <c r="C528" s="1">
        <f t="shared" si="43"/>
        <v>29.443437714083672</v>
      </c>
      <c r="D528" s="1">
        <f t="shared" si="41"/>
        <v>-45</v>
      </c>
      <c r="E528" s="164">
        <f>+'LEE County'!D503</f>
        <v>957.54452169535216</v>
      </c>
      <c r="F528" s="194">
        <f t="shared" si="42"/>
        <v>-0.86879275653923549</v>
      </c>
      <c r="G528" s="1">
        <v>10</v>
      </c>
      <c r="H528" s="41"/>
      <c r="I528" s="1"/>
      <c r="J528" s="1"/>
      <c r="K528" s="1"/>
      <c r="L528" s="1">
        <f t="shared" si="44"/>
        <v>951.11916665289652</v>
      </c>
      <c r="M528" s="46"/>
      <c r="N528" s="1"/>
    </row>
    <row r="529" spans="1:14" x14ac:dyDescent="0.2">
      <c r="A529" s="293">
        <f>A517+1</f>
        <v>2051</v>
      </c>
      <c r="B529" s="293">
        <f>B517</f>
        <v>11</v>
      </c>
      <c r="C529" s="1">
        <f t="shared" si="43"/>
        <v>26.260529651780672</v>
      </c>
      <c r="D529" s="1">
        <f t="shared" si="41"/>
        <v>-45</v>
      </c>
      <c r="E529" s="164">
        <f>+'LEE County'!D504</f>
        <v>904.55866866410065</v>
      </c>
      <c r="F529" s="194">
        <f t="shared" si="42"/>
        <v>-1.1100000000000001</v>
      </c>
      <c r="G529" s="1">
        <v>11</v>
      </c>
      <c r="H529" s="41"/>
      <c r="I529" s="1"/>
      <c r="J529" s="1"/>
      <c r="K529" s="1"/>
      <c r="L529" s="1">
        <f t="shared" si="44"/>
        <v>895.70919831588128</v>
      </c>
      <c r="M529" s="46"/>
      <c r="N529" s="1"/>
    </row>
    <row r="530" spans="1:14" x14ac:dyDescent="0.2">
      <c r="A530" s="293">
        <f t="shared" si="45"/>
        <v>2051</v>
      </c>
      <c r="B530" s="293">
        <f t="shared" si="46"/>
        <v>12</v>
      </c>
      <c r="C530" s="1">
        <f t="shared" si="43"/>
        <v>27.437881834856483</v>
      </c>
      <c r="D530" s="1">
        <f t="shared" ref="D530:D542" si="47">D518</f>
        <v>-45</v>
      </c>
      <c r="E530" s="164">
        <f>+'LEE County'!D505</f>
        <v>874.84551739989183</v>
      </c>
      <c r="F530" s="194">
        <f t="shared" si="42"/>
        <v>-0.66</v>
      </c>
      <c r="G530" s="1">
        <v>12</v>
      </c>
      <c r="H530" s="41"/>
      <c r="I530" s="1"/>
      <c r="J530" s="1"/>
      <c r="K530" s="1"/>
      <c r="L530" s="1">
        <f t="shared" si="44"/>
        <v>868.62339923474838</v>
      </c>
      <c r="M530" s="46"/>
      <c r="N530" s="1"/>
    </row>
    <row r="531" spans="1:14" x14ac:dyDescent="0.2">
      <c r="A531" s="293">
        <f t="shared" si="45"/>
        <v>2052</v>
      </c>
      <c r="B531" s="293">
        <f t="shared" si="46"/>
        <v>1</v>
      </c>
      <c r="C531" s="1">
        <f t="shared" si="43"/>
        <v>31.010086727948163</v>
      </c>
      <c r="D531" s="1">
        <f t="shared" si="47"/>
        <v>-45</v>
      </c>
      <c r="E531" s="164">
        <f>+'LEE County'!D506</f>
        <v>1056.12846650345</v>
      </c>
      <c r="F531" s="194">
        <f t="shared" si="42"/>
        <v>-0.77075993508158613</v>
      </c>
      <c r="G531" s="1">
        <v>13</v>
      </c>
      <c r="H531" s="41"/>
      <c r="I531" s="1"/>
      <c r="J531" s="1"/>
      <c r="K531" s="1"/>
      <c r="L531" s="1">
        <f t="shared" si="44"/>
        <v>1054.3677932963167</v>
      </c>
      <c r="M531" s="46"/>
      <c r="N531" s="1"/>
    </row>
    <row r="532" spans="1:14" x14ac:dyDescent="0.2">
      <c r="A532" s="293">
        <f t="shared" si="45"/>
        <v>2052</v>
      </c>
      <c r="B532" s="293">
        <f t="shared" si="46"/>
        <v>2</v>
      </c>
      <c r="C532" s="1">
        <f t="shared" si="43"/>
        <v>31.020480937046727</v>
      </c>
      <c r="D532" s="1">
        <f t="shared" si="47"/>
        <v>-45</v>
      </c>
      <c r="E532" s="164">
        <f>+'LEE County'!D507</f>
        <v>938.53600644731534</v>
      </c>
      <c r="F532" s="194">
        <f t="shared" si="42"/>
        <v>-0.57388367323850598</v>
      </c>
      <c r="G532" s="1">
        <v>14</v>
      </c>
      <c r="H532" s="41"/>
      <c r="I532" s="1"/>
      <c r="J532" s="1"/>
      <c r="K532" s="1"/>
      <c r="L532" s="1">
        <f t="shared" si="44"/>
        <v>937.9826037111236</v>
      </c>
      <c r="M532" s="46"/>
      <c r="N532" s="1"/>
    </row>
    <row r="533" spans="1:14" x14ac:dyDescent="0.2">
      <c r="A533" s="293">
        <f t="shared" si="45"/>
        <v>2052</v>
      </c>
      <c r="B533" s="293">
        <f t="shared" si="46"/>
        <v>3</v>
      </c>
      <c r="C533" s="1">
        <f t="shared" si="43"/>
        <v>33.419769504052752</v>
      </c>
      <c r="D533" s="1">
        <f t="shared" si="47"/>
        <v>-45</v>
      </c>
      <c r="E533" s="164">
        <f>+'LEE County'!D508</f>
        <v>908.61154672203497</v>
      </c>
      <c r="F533" s="194">
        <f t="shared" si="42"/>
        <v>-0.83725887989483894</v>
      </c>
      <c r="G533" s="1">
        <v>15</v>
      </c>
      <c r="H533" s="41"/>
      <c r="I533" s="1"/>
      <c r="J533" s="1"/>
      <c r="K533" s="1"/>
      <c r="L533" s="1">
        <f t="shared" si="44"/>
        <v>911.19405734619284</v>
      </c>
      <c r="N533" s="1"/>
    </row>
    <row r="534" spans="1:14" x14ac:dyDescent="0.2">
      <c r="A534" s="293">
        <f t="shared" si="45"/>
        <v>2052</v>
      </c>
      <c r="B534" s="293">
        <f t="shared" si="46"/>
        <v>4</v>
      </c>
      <c r="C534" s="1">
        <f t="shared" si="43"/>
        <v>29.824473994547589</v>
      </c>
      <c r="D534" s="1">
        <f t="shared" si="47"/>
        <v>-45</v>
      </c>
      <c r="E534" s="164">
        <f>+'LEE County'!D509</f>
        <v>909.05750206588323</v>
      </c>
      <c r="F534" s="194">
        <f t="shared" ref="F534:F542" si="48">F522</f>
        <v>-0.73948675590640567</v>
      </c>
      <c r="G534" s="1">
        <v>16</v>
      </c>
      <c r="H534" s="41"/>
      <c r="I534" s="1"/>
      <c r="J534" s="1"/>
      <c r="K534" s="1"/>
      <c r="L534" s="1">
        <f t="shared" si="44"/>
        <v>909.14248930452436</v>
      </c>
      <c r="N534" s="1"/>
    </row>
    <row r="535" spans="1:14" x14ac:dyDescent="0.2">
      <c r="A535" s="293">
        <f t="shared" si="45"/>
        <v>2052</v>
      </c>
      <c r="B535" s="293">
        <f t="shared" si="46"/>
        <v>5</v>
      </c>
      <c r="C535" s="1">
        <f t="shared" si="43"/>
        <v>33.798529816518368</v>
      </c>
      <c r="D535" s="1">
        <f t="shared" si="47"/>
        <v>-45</v>
      </c>
      <c r="E535" s="164">
        <f>+'LEE County'!D510</f>
        <v>984.42176366522801</v>
      </c>
      <c r="F535" s="194">
        <f t="shared" si="48"/>
        <v>-0.78311067675493906</v>
      </c>
      <c r="G535" s="1">
        <v>17</v>
      </c>
      <c r="H535" s="41"/>
      <c r="I535" s="1"/>
      <c r="J535" s="1"/>
      <c r="K535" s="1"/>
      <c r="L535" s="1">
        <f t="shared" si="44"/>
        <v>989.43718280499138</v>
      </c>
      <c r="N535" s="1"/>
    </row>
    <row r="536" spans="1:14" x14ac:dyDescent="0.2">
      <c r="A536" s="293">
        <f t="shared" si="45"/>
        <v>2052</v>
      </c>
      <c r="B536" s="293">
        <f t="shared" si="46"/>
        <v>6</v>
      </c>
      <c r="C536" s="1">
        <f t="shared" si="43"/>
        <v>33.929877993655595</v>
      </c>
      <c r="D536" s="1">
        <f t="shared" si="47"/>
        <v>-45</v>
      </c>
      <c r="E536" s="164">
        <f>+'LEE County'!D511</f>
        <v>1008.7079405348354</v>
      </c>
      <c r="F536" s="194">
        <f t="shared" si="48"/>
        <v>-0.64613850481711455</v>
      </c>
      <c r="G536" s="1">
        <v>18</v>
      </c>
      <c r="H536" s="41"/>
      <c r="I536" s="1"/>
      <c r="J536" s="1"/>
      <c r="K536" s="1"/>
      <c r="L536" s="1">
        <f t="shared" si="44"/>
        <v>1014.9916800236739</v>
      </c>
      <c r="N536" s="1"/>
    </row>
    <row r="537" spans="1:14" x14ac:dyDescent="0.2">
      <c r="A537" s="293">
        <f>A525+1</f>
        <v>2052</v>
      </c>
      <c r="B537" s="293">
        <f>B525</f>
        <v>7</v>
      </c>
      <c r="C537" s="1">
        <f t="shared" si="43"/>
        <v>35</v>
      </c>
      <c r="D537" s="1">
        <f t="shared" si="47"/>
        <v>-45</v>
      </c>
      <c r="E537" s="164">
        <f>+'LEE County'!D512</f>
        <v>1031.0666889665895</v>
      </c>
      <c r="F537" s="194">
        <f t="shared" si="48"/>
        <v>-0.59928851752094436</v>
      </c>
      <c r="G537" s="1">
        <v>19</v>
      </c>
      <c r="H537" s="41"/>
      <c r="I537" s="1"/>
      <c r="J537" s="1"/>
      <c r="K537" s="1"/>
      <c r="L537" s="1">
        <f t="shared" si="44"/>
        <v>1039.4674004490685</v>
      </c>
      <c r="N537" s="1"/>
    </row>
    <row r="538" spans="1:14" x14ac:dyDescent="0.2">
      <c r="A538" s="293">
        <f t="shared" si="45"/>
        <v>2052</v>
      </c>
      <c r="B538" s="293">
        <f t="shared" si="46"/>
        <v>8</v>
      </c>
      <c r="C538" s="1">
        <f t="shared" si="43"/>
        <v>34.898043438517703</v>
      </c>
      <c r="D538" s="1">
        <f t="shared" si="47"/>
        <v>-45</v>
      </c>
      <c r="E538" s="164">
        <f>+'LEE County'!D513</f>
        <v>1032.7951497191823</v>
      </c>
      <c r="F538" s="194">
        <f t="shared" si="48"/>
        <v>-0.80065614331468005</v>
      </c>
      <c r="G538" s="1">
        <v>20</v>
      </c>
      <c r="H538" s="41"/>
      <c r="I538" s="1"/>
      <c r="J538" s="1"/>
      <c r="K538" s="1"/>
      <c r="L538" s="1">
        <f t="shared" si="44"/>
        <v>1041.8925370143852</v>
      </c>
      <c r="N538" s="1"/>
    </row>
    <row r="539" spans="1:14" x14ac:dyDescent="0.2">
      <c r="A539" s="293">
        <f t="shared" si="45"/>
        <v>2052</v>
      </c>
      <c r="B539" s="293">
        <f t="shared" si="46"/>
        <v>9</v>
      </c>
      <c r="C539" s="1">
        <f t="shared" si="43"/>
        <v>32.3654424512969</v>
      </c>
      <c r="D539" s="1">
        <f t="shared" si="47"/>
        <v>-45</v>
      </c>
      <c r="E539" s="164">
        <f>+'LEE County'!D514</f>
        <v>1011.4709357906989</v>
      </c>
      <c r="F539" s="194">
        <f t="shared" si="48"/>
        <v>-0.9105170500062737</v>
      </c>
      <c r="G539" s="1">
        <v>21</v>
      </c>
      <c r="H539" s="41"/>
      <c r="I539" s="1"/>
      <c r="J539" s="1"/>
      <c r="K539" s="1"/>
      <c r="L539" s="1">
        <f t="shared" si="44"/>
        <v>1018.9258611919895</v>
      </c>
    </row>
    <row r="540" spans="1:14" x14ac:dyDescent="0.2">
      <c r="A540" s="293">
        <f t="shared" si="45"/>
        <v>2052</v>
      </c>
      <c r="B540" s="293">
        <f t="shared" si="46"/>
        <v>10</v>
      </c>
      <c r="C540" s="1">
        <f t="shared" si="43"/>
        <v>29.443437714083672</v>
      </c>
      <c r="D540" s="1">
        <f t="shared" si="47"/>
        <v>-45</v>
      </c>
      <c r="E540" s="164">
        <f>+'LEE County'!D515</f>
        <v>966.46020658638827</v>
      </c>
      <c r="F540" s="194">
        <f t="shared" si="48"/>
        <v>-0.86879275653923549</v>
      </c>
      <c r="G540" s="1">
        <v>22</v>
      </c>
      <c r="H540" s="41"/>
      <c r="I540" s="1"/>
      <c r="J540" s="1"/>
      <c r="K540" s="1"/>
      <c r="L540" s="1">
        <f t="shared" si="44"/>
        <v>972.03485154393263</v>
      </c>
    </row>
    <row r="541" spans="1:14" x14ac:dyDescent="0.2">
      <c r="A541" s="293">
        <f t="shared" si="45"/>
        <v>2052</v>
      </c>
      <c r="B541" s="293">
        <f t="shared" si="46"/>
        <v>11</v>
      </c>
      <c r="C541" s="1">
        <f t="shared" si="43"/>
        <v>26.260529651780672</v>
      </c>
      <c r="D541" s="1">
        <f t="shared" si="47"/>
        <v>-45</v>
      </c>
      <c r="E541" s="164">
        <f>+'LEE County'!D516</f>
        <v>913.50176792209231</v>
      </c>
      <c r="F541" s="194">
        <f t="shared" si="48"/>
        <v>-1.1100000000000001</v>
      </c>
      <c r="G541" s="1">
        <v>23</v>
      </c>
      <c r="H541" s="41"/>
      <c r="I541" s="1"/>
      <c r="J541" s="1"/>
      <c r="K541" s="1"/>
      <c r="L541" s="1">
        <f t="shared" si="44"/>
        <v>916.65229757387294</v>
      </c>
    </row>
    <row r="542" spans="1:14" x14ac:dyDescent="0.2">
      <c r="A542" s="293">
        <f>A530+1</f>
        <v>2052</v>
      </c>
      <c r="B542" s="293">
        <f>B530</f>
        <v>12</v>
      </c>
      <c r="C542" s="1">
        <f t="shared" si="43"/>
        <v>27.437881834856483</v>
      </c>
      <c r="D542" s="1">
        <f t="shared" si="47"/>
        <v>-45</v>
      </c>
      <c r="E542" s="164">
        <f>+'LEE County'!D517</f>
        <v>883.06046523250234</v>
      </c>
      <c r="F542" s="194">
        <f t="shared" si="48"/>
        <v>-0.66</v>
      </c>
      <c r="G542" s="1">
        <v>24</v>
      </c>
      <c r="H542" s="41"/>
      <c r="I542" s="1"/>
      <c r="J542" s="1"/>
      <c r="K542" s="1"/>
      <c r="L542" s="1">
        <f t="shared" si="44"/>
        <v>888.83834706735888</v>
      </c>
    </row>
    <row r="543" spans="1:14" x14ac:dyDescent="0.2">
      <c r="C543" s="11"/>
    </row>
    <row r="544" spans="1:14" x14ac:dyDescent="0.2">
      <c r="C544" s="11"/>
    </row>
    <row r="545" spans="3:3" x14ac:dyDescent="0.2">
      <c r="C545" s="11"/>
    </row>
    <row r="546" spans="3:3" x14ac:dyDescent="0.2">
      <c r="C546" s="11"/>
    </row>
    <row r="547" spans="3:3" x14ac:dyDescent="0.2">
      <c r="C547" s="11"/>
    </row>
    <row r="548" spans="3:3" x14ac:dyDescent="0.2">
      <c r="C548" s="11"/>
    </row>
    <row r="549" spans="3:3" x14ac:dyDescent="0.2">
      <c r="C549" s="11"/>
    </row>
    <row r="550" spans="3:3" x14ac:dyDescent="0.2">
      <c r="C550" s="11"/>
    </row>
    <row r="551" spans="3:3" x14ac:dyDescent="0.2">
      <c r="C551" s="11"/>
    </row>
    <row r="552" spans="3:3" x14ac:dyDescent="0.2">
      <c r="C552" s="11"/>
    </row>
    <row r="553" spans="3:3" x14ac:dyDescent="0.2">
      <c r="C553" s="11"/>
    </row>
    <row r="554" spans="3:3" x14ac:dyDescent="0.2">
      <c r="C554" s="11"/>
    </row>
    <row r="555" spans="3:3" x14ac:dyDescent="0.2">
      <c r="C555" s="11"/>
    </row>
    <row r="556" spans="3:3" x14ac:dyDescent="0.2">
      <c r="C556" s="11"/>
    </row>
    <row r="557" spans="3:3" x14ac:dyDescent="0.2">
      <c r="C557" s="11"/>
    </row>
    <row r="558" spans="3:3" x14ac:dyDescent="0.2">
      <c r="C558" s="11"/>
    </row>
    <row r="559" spans="3:3" x14ac:dyDescent="0.2">
      <c r="C559" s="11"/>
    </row>
    <row r="560" spans="3:3" x14ac:dyDescent="0.2">
      <c r="C560" s="11"/>
    </row>
    <row r="561" spans="3:3" x14ac:dyDescent="0.2">
      <c r="C561" s="11"/>
    </row>
    <row r="562" spans="3:3" x14ac:dyDescent="0.2">
      <c r="C562" s="11"/>
    </row>
    <row r="563" spans="3:3" x14ac:dyDescent="0.2">
      <c r="C563" s="11"/>
    </row>
    <row r="564" spans="3:3" x14ac:dyDescent="0.2">
      <c r="C564" s="11"/>
    </row>
    <row r="565" spans="3:3" x14ac:dyDescent="0.2">
      <c r="C565" s="11"/>
    </row>
    <row r="566" spans="3:3" x14ac:dyDescent="0.2">
      <c r="C566" s="11"/>
    </row>
    <row r="567" spans="3:3" x14ac:dyDescent="0.2">
      <c r="C567" s="11"/>
    </row>
    <row r="568" spans="3:3" x14ac:dyDescent="0.2">
      <c r="C568" s="11"/>
    </row>
    <row r="569" spans="3:3" x14ac:dyDescent="0.2">
      <c r="C569" s="11"/>
    </row>
    <row r="570" spans="3:3" x14ac:dyDescent="0.2">
      <c r="C570" s="11"/>
    </row>
    <row r="571" spans="3:3" x14ac:dyDescent="0.2">
      <c r="C571" s="11"/>
    </row>
    <row r="572" spans="3:3" x14ac:dyDescent="0.2">
      <c r="C572" s="11"/>
    </row>
    <row r="573" spans="3:3" x14ac:dyDescent="0.2">
      <c r="C573" s="11"/>
    </row>
    <row r="574" spans="3:3" x14ac:dyDescent="0.2">
      <c r="C574" s="11"/>
    </row>
    <row r="575" spans="3:3" x14ac:dyDescent="0.2">
      <c r="C575" s="11"/>
    </row>
    <row r="576" spans="3:3" x14ac:dyDescent="0.2">
      <c r="C576" s="11"/>
    </row>
    <row r="577" spans="3:3" x14ac:dyDescent="0.2">
      <c r="C577" s="11"/>
    </row>
    <row r="578" spans="3:3" x14ac:dyDescent="0.2">
      <c r="C578" s="11"/>
    </row>
    <row r="579" spans="3:3" x14ac:dyDescent="0.2">
      <c r="C579" s="11"/>
    </row>
    <row r="580" spans="3:3" x14ac:dyDescent="0.2">
      <c r="C580" s="11"/>
    </row>
    <row r="581" spans="3:3" x14ac:dyDescent="0.2">
      <c r="C581" s="11"/>
    </row>
    <row r="582" spans="3:3" x14ac:dyDescent="0.2">
      <c r="C582" s="11"/>
    </row>
    <row r="583" spans="3:3" x14ac:dyDescent="0.2">
      <c r="C583" s="11"/>
    </row>
    <row r="584" spans="3:3" x14ac:dyDescent="0.2">
      <c r="C584" s="11"/>
    </row>
    <row r="585" spans="3:3" x14ac:dyDescent="0.2">
      <c r="C585" s="11"/>
    </row>
    <row r="586" spans="3:3" x14ac:dyDescent="0.2">
      <c r="C586" s="11"/>
    </row>
    <row r="587" spans="3:3" x14ac:dyDescent="0.2">
      <c r="C587" s="11"/>
    </row>
    <row r="588" spans="3:3" x14ac:dyDescent="0.2">
      <c r="C588" s="11"/>
    </row>
    <row r="589" spans="3:3" x14ac:dyDescent="0.2">
      <c r="C589" s="11"/>
    </row>
    <row r="590" spans="3:3" x14ac:dyDescent="0.2">
      <c r="C590" s="11"/>
    </row>
    <row r="591" spans="3:3" x14ac:dyDescent="0.2">
      <c r="C591" s="11"/>
    </row>
    <row r="592" spans="3:3" x14ac:dyDescent="0.2">
      <c r="C592" s="11"/>
    </row>
    <row r="593" spans="3:3" x14ac:dyDescent="0.2">
      <c r="C593" s="11"/>
    </row>
    <row r="594" spans="3:3" x14ac:dyDescent="0.2">
      <c r="C594" s="11"/>
    </row>
    <row r="595" spans="3:3" x14ac:dyDescent="0.2">
      <c r="C595" s="11"/>
    </row>
    <row r="596" spans="3:3" x14ac:dyDescent="0.2">
      <c r="C596" s="11"/>
    </row>
    <row r="597" spans="3:3" x14ac:dyDescent="0.2">
      <c r="C597" s="11"/>
    </row>
    <row r="598" spans="3:3" x14ac:dyDescent="0.2">
      <c r="C598" s="11"/>
    </row>
    <row r="599" spans="3:3" x14ac:dyDescent="0.2">
      <c r="C599" s="11"/>
    </row>
    <row r="600" spans="3:3" x14ac:dyDescent="0.2">
      <c r="C600" s="11"/>
    </row>
    <row r="601" spans="3:3" x14ac:dyDescent="0.2">
      <c r="C601" s="11"/>
    </row>
    <row r="602" spans="3:3" x14ac:dyDescent="0.2">
      <c r="C602" s="11"/>
    </row>
    <row r="603" spans="3:3" x14ac:dyDescent="0.2">
      <c r="C603" s="11"/>
    </row>
    <row r="604" spans="3:3" x14ac:dyDescent="0.2">
      <c r="C604" s="11"/>
    </row>
    <row r="605" spans="3:3" x14ac:dyDescent="0.2">
      <c r="C605" s="11"/>
    </row>
    <row r="606" spans="3:3" x14ac:dyDescent="0.2">
      <c r="C606" s="11"/>
    </row>
    <row r="607" spans="3:3" x14ac:dyDescent="0.2">
      <c r="C607" s="11"/>
    </row>
    <row r="608" spans="3:3" x14ac:dyDescent="0.2">
      <c r="C608" s="11"/>
    </row>
    <row r="609" spans="3:3" x14ac:dyDescent="0.2">
      <c r="C609" s="11"/>
    </row>
    <row r="610" spans="3:3" x14ac:dyDescent="0.2">
      <c r="C610" s="11"/>
    </row>
    <row r="611" spans="3:3" x14ac:dyDescent="0.2">
      <c r="C611" s="11"/>
    </row>
    <row r="612" spans="3:3" x14ac:dyDescent="0.2">
      <c r="C612" s="11"/>
    </row>
    <row r="613" spans="3:3" x14ac:dyDescent="0.2">
      <c r="C613" s="11"/>
    </row>
    <row r="614" spans="3:3" x14ac:dyDescent="0.2">
      <c r="C614" s="11"/>
    </row>
    <row r="615" spans="3:3" x14ac:dyDescent="0.2">
      <c r="C615" s="11"/>
    </row>
    <row r="616" spans="3:3" x14ac:dyDescent="0.2">
      <c r="C616" s="11"/>
    </row>
    <row r="617" spans="3:3" x14ac:dyDescent="0.2">
      <c r="C617" s="11"/>
    </row>
    <row r="618" spans="3:3" x14ac:dyDescent="0.2">
      <c r="C618" s="11"/>
    </row>
    <row r="619" spans="3:3" x14ac:dyDescent="0.2">
      <c r="C619" s="11"/>
    </row>
    <row r="620" spans="3:3" x14ac:dyDescent="0.2">
      <c r="C620" s="11"/>
    </row>
    <row r="621" spans="3:3" x14ac:dyDescent="0.2">
      <c r="C621" s="11"/>
    </row>
    <row r="622" spans="3:3" x14ac:dyDescent="0.2">
      <c r="C622" s="11"/>
    </row>
    <row r="623" spans="3:3" x14ac:dyDescent="0.2">
      <c r="C623" s="11"/>
    </row>
    <row r="624" spans="3:3" x14ac:dyDescent="0.2">
      <c r="C624" s="11"/>
    </row>
    <row r="625" spans="3:3" x14ac:dyDescent="0.2">
      <c r="C625" s="11"/>
    </row>
    <row r="626" spans="3:3" x14ac:dyDescent="0.2">
      <c r="C626" s="11"/>
    </row>
    <row r="627" spans="3:3" x14ac:dyDescent="0.2">
      <c r="C627" s="11"/>
    </row>
    <row r="628" spans="3:3" x14ac:dyDescent="0.2">
      <c r="C628" s="11"/>
    </row>
    <row r="629" spans="3:3" x14ac:dyDescent="0.2">
      <c r="C629" s="11"/>
    </row>
    <row r="630" spans="3:3" x14ac:dyDescent="0.2">
      <c r="C630" s="11"/>
    </row>
    <row r="631" spans="3:3" x14ac:dyDescent="0.2">
      <c r="C631" s="11"/>
    </row>
    <row r="632" spans="3:3" x14ac:dyDescent="0.2">
      <c r="C632" s="11"/>
    </row>
    <row r="633" spans="3:3" x14ac:dyDescent="0.2">
      <c r="C633" s="11"/>
    </row>
    <row r="634" spans="3:3" x14ac:dyDescent="0.2">
      <c r="C634" s="11"/>
    </row>
    <row r="635" spans="3:3" x14ac:dyDescent="0.2">
      <c r="C635" s="11"/>
    </row>
    <row r="636" spans="3:3" x14ac:dyDescent="0.2">
      <c r="C636" s="11"/>
    </row>
    <row r="637" spans="3:3" x14ac:dyDescent="0.2">
      <c r="C637" s="11"/>
    </row>
    <row r="638" spans="3:3" x14ac:dyDescent="0.2">
      <c r="C638" s="11"/>
    </row>
    <row r="639" spans="3:3" x14ac:dyDescent="0.2">
      <c r="C639" s="11"/>
    </row>
    <row r="640" spans="3:3" x14ac:dyDescent="0.2">
      <c r="C640" s="11"/>
    </row>
    <row r="641" spans="3:3" x14ac:dyDescent="0.2">
      <c r="C641" s="11"/>
    </row>
    <row r="642" spans="3:3" x14ac:dyDescent="0.2">
      <c r="C642" s="11"/>
    </row>
    <row r="643" spans="3:3" x14ac:dyDescent="0.2">
      <c r="C643" s="11"/>
    </row>
    <row r="644" spans="3:3" x14ac:dyDescent="0.2">
      <c r="C644" s="11"/>
    </row>
    <row r="645" spans="3:3" x14ac:dyDescent="0.2">
      <c r="C645" s="11"/>
    </row>
    <row r="646" spans="3:3" x14ac:dyDescent="0.2">
      <c r="C646" s="11"/>
    </row>
    <row r="647" spans="3:3" x14ac:dyDescent="0.2">
      <c r="C647" s="11"/>
    </row>
    <row r="648" spans="3:3" x14ac:dyDescent="0.2">
      <c r="C648" s="11"/>
    </row>
    <row r="649" spans="3:3" x14ac:dyDescent="0.2">
      <c r="C649" s="11"/>
    </row>
    <row r="650" spans="3:3" x14ac:dyDescent="0.2">
      <c r="C650" s="11"/>
    </row>
    <row r="651" spans="3:3" x14ac:dyDescent="0.2">
      <c r="C651" s="11"/>
    </row>
    <row r="652" spans="3:3" x14ac:dyDescent="0.2">
      <c r="C652" s="11"/>
    </row>
    <row r="653" spans="3:3" x14ac:dyDescent="0.2">
      <c r="C653" s="11"/>
    </row>
    <row r="654" spans="3:3" x14ac:dyDescent="0.2">
      <c r="C654" s="11"/>
    </row>
    <row r="655" spans="3:3" x14ac:dyDescent="0.2">
      <c r="C655" s="11"/>
    </row>
    <row r="656" spans="3:3" x14ac:dyDescent="0.2">
      <c r="C656" s="11"/>
    </row>
    <row r="657" spans="3:3" x14ac:dyDescent="0.2">
      <c r="C657" s="11"/>
    </row>
    <row r="658" spans="3:3" x14ac:dyDescent="0.2">
      <c r="C658" s="11"/>
    </row>
    <row r="659" spans="3:3" x14ac:dyDescent="0.2">
      <c r="C659" s="11"/>
    </row>
    <row r="717" spans="3:3" x14ac:dyDescent="0.2">
      <c r="C717" s="11"/>
    </row>
    <row r="718" spans="3:3" x14ac:dyDescent="0.2">
      <c r="C718" s="11"/>
    </row>
    <row r="719" spans="3:3" x14ac:dyDescent="0.2">
      <c r="C719" s="11"/>
    </row>
    <row r="720" spans="3:3" x14ac:dyDescent="0.2">
      <c r="C720" s="11"/>
    </row>
    <row r="721" spans="3:3" x14ac:dyDescent="0.2">
      <c r="C721" s="11"/>
    </row>
    <row r="722" spans="3:3" x14ac:dyDescent="0.2">
      <c r="C722" s="11"/>
    </row>
    <row r="723" spans="3:3" x14ac:dyDescent="0.2">
      <c r="C723" s="11"/>
    </row>
    <row r="724" spans="3:3" x14ac:dyDescent="0.2">
      <c r="C724" s="11"/>
    </row>
    <row r="725" spans="3:3" x14ac:dyDescent="0.2">
      <c r="C725" s="11"/>
    </row>
    <row r="726" spans="3:3" x14ac:dyDescent="0.2">
      <c r="C726" s="11"/>
    </row>
    <row r="727" spans="3:3" x14ac:dyDescent="0.2">
      <c r="C727" s="11"/>
    </row>
    <row r="728" spans="3:3" x14ac:dyDescent="0.2">
      <c r="C728" s="11"/>
    </row>
    <row r="729" spans="3:3" x14ac:dyDescent="0.2">
      <c r="C729" s="11"/>
    </row>
    <row r="730" spans="3:3" x14ac:dyDescent="0.2">
      <c r="C730" s="11"/>
    </row>
    <row r="731" spans="3:3" x14ac:dyDescent="0.2">
      <c r="C731" s="11"/>
    </row>
    <row r="732" spans="3:3" x14ac:dyDescent="0.2">
      <c r="C732" s="11"/>
    </row>
    <row r="733" spans="3:3" x14ac:dyDescent="0.2">
      <c r="C733" s="11"/>
    </row>
    <row r="734" spans="3:3" x14ac:dyDescent="0.2">
      <c r="C734" s="11"/>
    </row>
    <row r="735" spans="3:3" x14ac:dyDescent="0.2">
      <c r="C735" s="11"/>
    </row>
    <row r="736" spans="3:3" x14ac:dyDescent="0.2">
      <c r="C736" s="11"/>
    </row>
    <row r="737" spans="3:3" x14ac:dyDescent="0.2">
      <c r="C737" s="11"/>
    </row>
    <row r="738" spans="3:3" x14ac:dyDescent="0.2">
      <c r="C738" s="11"/>
    </row>
    <row r="739" spans="3:3" x14ac:dyDescent="0.2">
      <c r="C739" s="11"/>
    </row>
    <row r="740" spans="3:3" x14ac:dyDescent="0.2">
      <c r="C740" s="11"/>
    </row>
    <row r="741" spans="3:3" x14ac:dyDescent="0.2">
      <c r="C741" s="11"/>
    </row>
    <row r="742" spans="3:3" x14ac:dyDescent="0.2">
      <c r="C742" s="11"/>
    </row>
    <row r="743" spans="3:3" x14ac:dyDescent="0.2">
      <c r="C743" s="11"/>
    </row>
    <row r="744" spans="3:3" x14ac:dyDescent="0.2">
      <c r="C744" s="11"/>
    </row>
    <row r="745" spans="3:3" x14ac:dyDescent="0.2">
      <c r="C745" s="11"/>
    </row>
    <row r="746" spans="3:3" x14ac:dyDescent="0.2">
      <c r="C746" s="11"/>
    </row>
    <row r="747" spans="3:3" x14ac:dyDescent="0.2">
      <c r="C747" s="11"/>
    </row>
    <row r="748" spans="3:3" x14ac:dyDescent="0.2">
      <c r="C748" s="11"/>
    </row>
    <row r="749" spans="3:3" x14ac:dyDescent="0.2">
      <c r="C749" s="11"/>
    </row>
    <row r="750" spans="3:3" x14ac:dyDescent="0.2">
      <c r="C750" s="11"/>
    </row>
    <row r="751" spans="3:3" x14ac:dyDescent="0.2">
      <c r="C751" s="11"/>
    </row>
    <row r="752" spans="3:3" x14ac:dyDescent="0.2">
      <c r="C752" s="11"/>
    </row>
    <row r="753" spans="3:3" x14ac:dyDescent="0.2">
      <c r="C753" s="11"/>
    </row>
    <row r="754" spans="3:3" x14ac:dyDescent="0.2">
      <c r="C754" s="11"/>
    </row>
    <row r="755" spans="3:3" x14ac:dyDescent="0.2">
      <c r="C755" s="11"/>
    </row>
    <row r="756" spans="3:3" x14ac:dyDescent="0.2">
      <c r="C756" s="11"/>
    </row>
    <row r="757" spans="3:3" x14ac:dyDescent="0.2">
      <c r="C757" s="11"/>
    </row>
    <row r="758" spans="3:3" x14ac:dyDescent="0.2">
      <c r="C758" s="11"/>
    </row>
    <row r="759" spans="3:3" x14ac:dyDescent="0.2">
      <c r="C759" s="11"/>
    </row>
    <row r="760" spans="3:3" x14ac:dyDescent="0.2">
      <c r="C760" s="11"/>
    </row>
    <row r="761" spans="3:3" x14ac:dyDescent="0.2">
      <c r="C761" s="11"/>
    </row>
    <row r="762" spans="3:3" x14ac:dyDescent="0.2">
      <c r="C762" s="11"/>
    </row>
  </sheetData>
  <mergeCells count="1">
    <mergeCell ref="A1:L1"/>
  </mergeCells>
  <pageMargins left="0.25" right="0.24" top="0.19" bottom="0.2" header="0.17" footer="0.18"/>
  <pageSetup scale="60" orientation="portrait" r:id="rId1"/>
  <headerFooter alignWithMargins="0"/>
</worksheet>
</file>

<file path=customXml/_rels/item1.xml.rels>&#65279;<?xml version="1.0" encoding="UTF-8" standalone="yes"?>
<Relationships xmlns="http://schemas.openxmlformats.org/package/2006/relationships">
  <Relationship Id="rId1" Type="http://schemas.openxmlformats.org/officeDocument/2006/relationships/customXmlProps" Target="itemProps1.xml" />
</Relationships>
</file>

<file path=customXml/_rels/item2.xml.rels>&#65279;<?xml version="1.0" encoding="UTF-8" standalone="yes"?>
<Relationships xmlns="http://schemas.openxmlformats.org/package/2006/relationships">
  <Relationship Id="rId1" Type="http://schemas.openxmlformats.org/officeDocument/2006/relationships/customXmlProps" Target="itemProps2.xml" />
</Relationships>
</file>

<file path=customXml/_rels/item3.xml.rels>&#65279;<?xml version="1.0" encoding="UTF-8" standalone="yes"?>
<Relationships xmlns="http://schemas.openxmlformats.org/package/2006/relationships">
  <Relationship Id="rId1" Type="http://schemas.openxmlformats.org/officeDocument/2006/relationships/customXmlProps" Target="itemProps3.xml" />
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_x0020_Status xmlns="c85253b9-0a55-49a1-98ad-b5b6252d7079">Draft</Document_x0020_Status>
    <Comments xmlns="c85253b9-0a55-49a1-98ad-b5b6252d7079">The response and attachment are fine.  CAG</Comments>
    <Document_x0020_Type xmlns="c85253b9-0a55-49a1-98ad-b5b6252d7079">Question</Document_x0020_Type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B75F8BB65133F49B4B7245E8D465771" ma:contentTypeVersion="" ma:contentTypeDescription="Create a new document." ma:contentTypeScope="" ma:versionID="1ed70825faa1462026f2febadf1e22fb">
  <xsd:schema xmlns:xsd="http://www.w3.org/2001/XMLSchema" xmlns:xs="http://www.w3.org/2001/XMLSchema" xmlns:p="http://schemas.microsoft.com/office/2006/metadata/properties" xmlns:ns2="c85253b9-0a55-49a1-98ad-b5b6252d7079" targetNamespace="http://schemas.microsoft.com/office/2006/metadata/properties" ma:root="true" ma:fieldsID="ce7e9296015639994c0241091a34abd8" ns2:_="">
    <xsd:import namespace="c85253b9-0a55-49a1-98ad-b5b6252d7079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2:Document_x0020_Status" minOccurs="0"/>
                <xsd:element ref="ns2:Document_x0020_Typ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5253b9-0a55-49a1-98ad-b5b6252d7079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  <xsd:element name="Document_x0020_Status" ma:index="9" nillable="true" ma:displayName="Document Status" ma:default="Draft" ma:format="Dropdown" ma:internalName="Document_x0020_Status">
      <xsd:simpleType>
        <xsd:restriction base="dms:Choice">
          <xsd:enumeration value="Draft"/>
          <xsd:enumeration value="Final"/>
        </xsd:restriction>
      </xsd:simpleType>
    </xsd:element>
    <xsd:element name="Document_x0020_Type" ma:index="10" nillable="true" ma:displayName="Document Type" ma:default="Question" ma:format="Dropdown" ma:internalName="Document_x0020_Type">
      <xsd:simpleType>
        <xsd:restriction base="dms:Choice">
          <xsd:enumeration value="Answer"/>
          <xsd:enumeration value="Question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6EDFBFC-1E20-4B42-B066-97112A5A1C86}">
  <ds:schemaRefs>
    <ds:schemaRef ds:uri="http://purl.org/dc/terms/"/>
    <ds:schemaRef ds:uri="http://purl.org/dc/elements/1.1/"/>
    <ds:schemaRef ds:uri="http://www.w3.org/XML/1998/namespace"/>
    <ds:schemaRef ds:uri="http://schemas.microsoft.com/office/infopath/2007/PartnerControls"/>
    <ds:schemaRef ds:uri="http://schemas.microsoft.com/office/2006/documentManagement/types"/>
    <ds:schemaRef ds:uri="http://purl.org/dc/dcmitype/"/>
    <ds:schemaRef ds:uri="http://schemas.microsoft.com/office/2006/metadata/properties"/>
    <ds:schemaRef ds:uri="http://schemas.openxmlformats.org/package/2006/metadata/core-properties"/>
    <ds:schemaRef ds:uri="c85253b9-0a55-49a1-98ad-b5b6252d7079"/>
  </ds:schemaRefs>
</ds:datastoreItem>
</file>

<file path=customXml/itemProps2.xml><?xml version="1.0" encoding="utf-8"?>
<ds:datastoreItem xmlns:ds="http://schemas.openxmlformats.org/officeDocument/2006/customXml" ds:itemID="{B731E4CB-3E4C-4440-AC19-D64D58C68DA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0C297E8-70A5-4CB2-8E44-DB2F1FEF919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85253b9-0a55-49a1-98ad-b5b6252d707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7</vt:i4>
      </vt:variant>
    </vt:vector>
  </HeadingPairs>
  <TitlesOfParts>
    <vt:vector size="35" baseType="lpstr">
      <vt:lpstr>documentation</vt:lpstr>
      <vt:lpstr>assumptions</vt:lpstr>
      <vt:lpstr>Summary_Billed_Sales</vt:lpstr>
      <vt:lpstr>Summary_Delivered_Sales</vt:lpstr>
      <vt:lpstr>Summary_CP</vt:lpstr>
      <vt:lpstr>Summary_NCP </vt:lpstr>
      <vt:lpstr>Summary_NEL</vt:lpstr>
      <vt:lpstr>Incremental_NEL</vt:lpstr>
      <vt:lpstr>Incremental_Peaks</vt:lpstr>
      <vt:lpstr>Florida_Keys FR</vt:lpstr>
      <vt:lpstr>Florida_Keys PR raw</vt:lpstr>
      <vt:lpstr>Florida_Keys PR</vt:lpstr>
      <vt:lpstr>Fl Keys- FR vs PR</vt:lpstr>
      <vt:lpstr>FKEC Sept 2014 forecast</vt:lpstr>
      <vt:lpstr>FKEC Sept 2013 forecast</vt:lpstr>
      <vt:lpstr>LCEC Fcst Comparison</vt:lpstr>
      <vt:lpstr>LCEC Comparison Last YearFcst</vt:lpstr>
      <vt:lpstr>Key_West</vt:lpstr>
      <vt:lpstr>LEE County</vt:lpstr>
      <vt:lpstr>Metro_Dade</vt:lpstr>
      <vt:lpstr>New Smyra Beach</vt:lpstr>
      <vt:lpstr>Blountstown</vt:lpstr>
      <vt:lpstr>Wauchula</vt:lpstr>
      <vt:lpstr>Seminole</vt:lpstr>
      <vt:lpstr>Winter Park</vt:lpstr>
      <vt:lpstr>Sem PT</vt:lpstr>
      <vt:lpstr>Florida Keys Sep 2010 Letter</vt:lpstr>
      <vt:lpstr>FL Keys Sep 2012 Letter</vt:lpstr>
      <vt:lpstr>assumptions!Print_Area</vt:lpstr>
      <vt:lpstr>'FKEC Sept 2013 forecast'!Print_Area</vt:lpstr>
      <vt:lpstr>Incremental_NEL!Print_Area</vt:lpstr>
      <vt:lpstr>Incremental_Peaks!Print_Area</vt:lpstr>
      <vt:lpstr>'LEE County'!Print_Area</vt:lpstr>
      <vt:lpstr>Summary_CP!Print_Area</vt:lpstr>
      <vt:lpstr>'Summary_NCP '!Print_Area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